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13_ncr:1_{58AB4185-4DFD-42A3-98DF-69465F05F51E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Master Inventory" sheetId="1" r:id="rId1"/>
    <sheet name="Purchase Sheet" sheetId="2" r:id="rId2"/>
    <sheet name="Sales Sheet" sheetId="3" r:id="rId3"/>
    <sheet name="Fequently Used" sheetId="4" r:id="rId4"/>
    <sheet name="Pivot Tables" sheetId="5" r:id="rId5"/>
    <sheet name="Availability &amp; Estimate" sheetId="6" r:id="rId6"/>
    <sheet name="Magnus Neo" sheetId="7" r:id="rId7"/>
    <sheet name="Primus" sheetId="8" r:id="rId8"/>
    <sheet name="Magnus EX" sheetId="9" r:id="rId9"/>
    <sheet name="Reo Li Plus" sheetId="10" r:id="rId10"/>
    <sheet name="Zeal" sheetId="11" r:id="rId11"/>
    <sheet name="Reo 80" sheetId="12" r:id="rId12"/>
    <sheet name="Nexus" sheetId="13" r:id="rId13"/>
    <sheet name="Accessories" sheetId="14" r:id="rId14"/>
    <sheet name="Inv bef (22-09-25)" sheetId="15" r:id="rId15"/>
    <sheet name="Old Inventory" sheetId="16" r:id="rId16"/>
  </sheets>
  <definedNames>
    <definedName name="_xlnm._FilterDatabase" localSheetId="13" hidden="1">Accessories!$A$1:$M$31</definedName>
    <definedName name="_xlnm._FilterDatabase" localSheetId="8" hidden="1">'Magnus EX'!$A$1:$L$281</definedName>
    <definedName name="_xlnm._FilterDatabase" localSheetId="6" hidden="1">'Magnus Neo'!$A$1:$L$268</definedName>
    <definedName name="_xlnm._FilterDatabase" localSheetId="0" hidden="1">'Master Inventory'!$A$2:$AG$3967</definedName>
    <definedName name="_xlnm._FilterDatabase" localSheetId="12" hidden="1">Nexus!$A$1:$L$255</definedName>
    <definedName name="_xlnm._FilterDatabase" localSheetId="15" hidden="1">'Old Inventory'!$A$1:$O$3351</definedName>
    <definedName name="_xlnm._FilterDatabase" localSheetId="7" hidden="1">Primus!$A$1:$L$193</definedName>
    <definedName name="_xlnm._FilterDatabase" localSheetId="1" hidden="1">'Purchase Sheet'!$A$1:$I$1231</definedName>
    <definedName name="_xlnm._FilterDatabase" localSheetId="11" hidden="1">'Reo 80'!$A$1:$L$124</definedName>
    <definedName name="_xlnm._FilterDatabase" localSheetId="9" hidden="1">'Reo Li Plus'!$A$1:$L$177</definedName>
    <definedName name="_xlnm._FilterDatabase" localSheetId="10" hidden="1">Zeal!$A$1:$L$267</definedName>
    <definedName name="Accessories">Accessories!$A$1:$L$31</definedName>
    <definedName name="Inv_bef">'Inv bef (22-09-25)'!$A$1:$F$3716</definedName>
    <definedName name="Magnus">'Magnus EX'!$A$1:$K$281</definedName>
    <definedName name="MagnusNeo">'Magnus Neo'!$A$1:$K$268</definedName>
    <definedName name="Master">'Master Inventory'!$A$1:$K$3864</definedName>
    <definedName name="Nexus">Nexus!$A$1:$K$255</definedName>
    <definedName name="Old">'Master Inventory'!$A$2:$U$4289</definedName>
    <definedName name="Old_Inventory">'Old Inventory'!$A$1:$N$3351</definedName>
    <definedName name="Part_Code">'Master Inventory'!$A:$A</definedName>
    <definedName name="Previous_Stock">'Master Inventory'!$E:$E</definedName>
    <definedName name="Primus">Primus!$A$1:$K$193</definedName>
    <definedName name="Purchase_ItemCode">'Purchase Sheet'!$E:$E</definedName>
    <definedName name="Purchase_Qty">'Purchase Sheet'!$G:$G</definedName>
    <definedName name="Purchased_Qty">'Master Inventory'!$F:$F</definedName>
    <definedName name="Reo_80">'Reo 80'!$A$1:$K$124</definedName>
    <definedName name="Reo_LI">'Reo Li Plus'!$A$1:$K$177</definedName>
    <definedName name="Sales_PartCode">'Sales Sheet'!$C:$C</definedName>
    <definedName name="Sold_Qty">'Master Inventory'!$G:$G</definedName>
    <definedName name="Testing">'Master Inventory'!$A$1:$K$3717</definedName>
    <definedName name="Zeal">Zeal!$A$1:$K$267</definedName>
  </definedNames>
  <calcPr calcId="191029"/>
  <pivotCaches>
    <pivotCache cacheId="8" r:id="rId17"/>
    <pivotCache cacheId="14" r:id="rId18"/>
    <pivotCache cacheId="20" r:id="rId19"/>
  </pivotCaches>
</workbook>
</file>

<file path=xl/calcChain.xml><?xml version="1.0" encoding="utf-8"?>
<calcChain xmlns="http://schemas.openxmlformats.org/spreadsheetml/2006/main">
  <c r="O3351" i="16" l="1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J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2" i="14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177" i="10"/>
  <c r="L176" i="10"/>
  <c r="L175" i="10"/>
  <c r="L174" i="10"/>
  <c r="L173" i="10"/>
  <c r="L172" i="10"/>
  <c r="L171" i="10"/>
  <c r="L170" i="10"/>
  <c r="L169" i="10"/>
  <c r="L168" i="10"/>
  <c r="L167" i="10"/>
  <c r="L166" i="10"/>
  <c r="L165" i="10"/>
  <c r="L164" i="10"/>
  <c r="L163" i="10"/>
  <c r="L162" i="10"/>
  <c r="L161" i="10"/>
  <c r="L160" i="10"/>
  <c r="L159" i="10"/>
  <c r="L158" i="10"/>
  <c r="L157" i="10"/>
  <c r="L156" i="10"/>
  <c r="L155" i="10"/>
  <c r="L154" i="10"/>
  <c r="L153" i="10"/>
  <c r="L152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L117" i="10"/>
  <c r="L116" i="10"/>
  <c r="L115" i="10"/>
  <c r="L114" i="10"/>
  <c r="L113" i="10"/>
  <c r="L112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H88" i="6"/>
  <c r="K87" i="6"/>
  <c r="Q85" i="6"/>
  <c r="M85" i="6"/>
  <c r="O85" i="6" s="1"/>
  <c r="L85" i="6"/>
  <c r="K85" i="6"/>
  <c r="J85" i="6"/>
  <c r="I85" i="6"/>
  <c r="H85" i="6"/>
  <c r="F85" i="6"/>
  <c r="O84" i="6"/>
  <c r="M84" i="6"/>
  <c r="K84" i="6"/>
  <c r="J84" i="6"/>
  <c r="I84" i="6"/>
  <c r="H84" i="6"/>
  <c r="C84" i="6"/>
  <c r="M83" i="6"/>
  <c r="O83" i="6" s="1"/>
  <c r="K83" i="6"/>
  <c r="I83" i="6"/>
  <c r="H83" i="6"/>
  <c r="C83" i="6"/>
  <c r="J83" i="6" s="1"/>
  <c r="M82" i="6"/>
  <c r="O82" i="6" s="1"/>
  <c r="K82" i="6"/>
  <c r="I82" i="6"/>
  <c r="H82" i="6"/>
  <c r="C82" i="6"/>
  <c r="J82" i="6" s="1"/>
  <c r="O81" i="6"/>
  <c r="M81" i="6"/>
  <c r="K81" i="6"/>
  <c r="J81" i="6"/>
  <c r="I81" i="6"/>
  <c r="H81" i="6"/>
  <c r="C81" i="6"/>
  <c r="O80" i="6"/>
  <c r="M80" i="6"/>
  <c r="K80" i="6"/>
  <c r="J80" i="6"/>
  <c r="I80" i="6"/>
  <c r="H80" i="6"/>
  <c r="C80" i="6"/>
  <c r="M79" i="6"/>
  <c r="O79" i="6" s="1"/>
  <c r="K79" i="6"/>
  <c r="I79" i="6"/>
  <c r="H79" i="6"/>
  <c r="C79" i="6"/>
  <c r="J79" i="6" s="1"/>
  <c r="M78" i="6"/>
  <c r="O78" i="6" s="1"/>
  <c r="K78" i="6"/>
  <c r="I78" i="6"/>
  <c r="C78" i="6"/>
  <c r="J78" i="6" s="1"/>
  <c r="M77" i="6"/>
  <c r="O77" i="6" s="1"/>
  <c r="K77" i="6"/>
  <c r="I77" i="6"/>
  <c r="H77" i="6"/>
  <c r="C77" i="6"/>
  <c r="J77" i="6" s="1"/>
  <c r="O76" i="6"/>
  <c r="M76" i="6"/>
  <c r="K76" i="6"/>
  <c r="J76" i="6"/>
  <c r="I76" i="6"/>
  <c r="H76" i="6"/>
  <c r="C76" i="6"/>
  <c r="O75" i="6"/>
  <c r="M75" i="6"/>
  <c r="K75" i="6"/>
  <c r="J75" i="6"/>
  <c r="I75" i="6"/>
  <c r="H75" i="6"/>
  <c r="C75" i="6"/>
  <c r="M74" i="6"/>
  <c r="O74" i="6" s="1"/>
  <c r="K74" i="6"/>
  <c r="I74" i="6"/>
  <c r="H74" i="6"/>
  <c r="C74" i="6"/>
  <c r="J74" i="6" s="1"/>
  <c r="M73" i="6"/>
  <c r="O73" i="6" s="1"/>
  <c r="K73" i="6"/>
  <c r="I73" i="6"/>
  <c r="H73" i="6"/>
  <c r="C73" i="6"/>
  <c r="J73" i="6" s="1"/>
  <c r="O72" i="6"/>
  <c r="M72" i="6"/>
  <c r="K72" i="6"/>
  <c r="J72" i="6"/>
  <c r="I72" i="6"/>
  <c r="H72" i="6"/>
  <c r="C72" i="6"/>
  <c r="O71" i="6"/>
  <c r="M71" i="6"/>
  <c r="K71" i="6"/>
  <c r="J71" i="6"/>
  <c r="I71" i="6"/>
  <c r="H71" i="6"/>
  <c r="C71" i="6"/>
  <c r="M70" i="6"/>
  <c r="O70" i="6" s="1"/>
  <c r="K70" i="6"/>
  <c r="I70" i="6"/>
  <c r="H70" i="6"/>
  <c r="C70" i="6"/>
  <c r="J70" i="6" s="1"/>
  <c r="H65" i="6"/>
  <c r="K64" i="6"/>
  <c r="Q62" i="6"/>
  <c r="O62" i="6"/>
  <c r="M62" i="6"/>
  <c r="L62" i="6"/>
  <c r="N62" i="6" s="1"/>
  <c r="P62" i="6" s="1"/>
  <c r="K62" i="6"/>
  <c r="J62" i="6"/>
  <c r="I62" i="6"/>
  <c r="H62" i="6"/>
  <c r="F62" i="6"/>
  <c r="O61" i="6"/>
  <c r="N61" i="6"/>
  <c r="M61" i="6"/>
  <c r="L61" i="6"/>
  <c r="K61" i="6"/>
  <c r="J61" i="6"/>
  <c r="I61" i="6"/>
  <c r="H61" i="6"/>
  <c r="M60" i="6"/>
  <c r="O60" i="6" s="1"/>
  <c r="L60" i="6"/>
  <c r="N60" i="6" s="1"/>
  <c r="P60" i="6" s="1"/>
  <c r="K60" i="6"/>
  <c r="J60" i="6"/>
  <c r="I60" i="6"/>
  <c r="H60" i="6"/>
  <c r="M59" i="6"/>
  <c r="O59" i="6" s="1"/>
  <c r="L59" i="6"/>
  <c r="K59" i="6"/>
  <c r="J59" i="6"/>
  <c r="I59" i="6"/>
  <c r="H59" i="6"/>
  <c r="O58" i="6"/>
  <c r="M58" i="6"/>
  <c r="L58" i="6"/>
  <c r="K58" i="6"/>
  <c r="J58" i="6"/>
  <c r="I58" i="6"/>
  <c r="H58" i="6"/>
  <c r="O57" i="6"/>
  <c r="N57" i="6"/>
  <c r="P57" i="6" s="1"/>
  <c r="M57" i="6"/>
  <c r="L57" i="6"/>
  <c r="K57" i="6"/>
  <c r="J57" i="6"/>
  <c r="I57" i="6"/>
  <c r="H57" i="6"/>
  <c r="M56" i="6"/>
  <c r="O56" i="6" s="1"/>
  <c r="K56" i="6"/>
  <c r="I56" i="6"/>
  <c r="H56" i="6"/>
  <c r="F56" i="6"/>
  <c r="E56" i="6"/>
  <c r="C56" i="6"/>
  <c r="J56" i="6" s="1"/>
  <c r="M55" i="6"/>
  <c r="O55" i="6" s="1"/>
  <c r="K55" i="6"/>
  <c r="I55" i="6"/>
  <c r="H55" i="6"/>
  <c r="C55" i="6"/>
  <c r="J55" i="6" s="1"/>
  <c r="M54" i="6"/>
  <c r="O54" i="6" s="1"/>
  <c r="K54" i="6"/>
  <c r="I54" i="6"/>
  <c r="H54" i="6"/>
  <c r="C54" i="6"/>
  <c r="J54" i="6" s="1"/>
  <c r="O53" i="6"/>
  <c r="M53" i="6"/>
  <c r="K53" i="6"/>
  <c r="J53" i="6"/>
  <c r="I53" i="6"/>
  <c r="H53" i="6"/>
  <c r="C53" i="6"/>
  <c r="M52" i="6"/>
  <c r="O52" i="6" s="1"/>
  <c r="K52" i="6"/>
  <c r="I52" i="6"/>
  <c r="H52" i="6"/>
  <c r="C52" i="6"/>
  <c r="J52" i="6" s="1"/>
  <c r="M51" i="6"/>
  <c r="O51" i="6" s="1"/>
  <c r="K51" i="6"/>
  <c r="I51" i="6"/>
  <c r="H51" i="6"/>
  <c r="C51" i="6"/>
  <c r="J51" i="6" s="1"/>
  <c r="H46" i="6"/>
  <c r="K45" i="6"/>
  <c r="Q43" i="6"/>
  <c r="O43" i="6"/>
  <c r="L43" i="6"/>
  <c r="N43" i="6" s="1"/>
  <c r="P43" i="6" s="1"/>
  <c r="K43" i="6"/>
  <c r="J43" i="6"/>
  <c r="H43" i="6"/>
  <c r="F43" i="6"/>
  <c r="M42" i="6"/>
  <c r="O42" i="6" s="1"/>
  <c r="K42" i="6"/>
  <c r="I42" i="6"/>
  <c r="H42" i="6"/>
  <c r="C42" i="6"/>
  <c r="J42" i="6" s="1"/>
  <c r="M41" i="6"/>
  <c r="O41" i="6" s="1"/>
  <c r="K41" i="6"/>
  <c r="I41" i="6"/>
  <c r="H41" i="6"/>
  <c r="C41" i="6"/>
  <c r="J41" i="6" s="1"/>
  <c r="O40" i="6"/>
  <c r="M40" i="6"/>
  <c r="K40" i="6"/>
  <c r="J40" i="6"/>
  <c r="I40" i="6"/>
  <c r="H40" i="6"/>
  <c r="C40" i="6"/>
  <c r="M39" i="6"/>
  <c r="O39" i="6" s="1"/>
  <c r="K39" i="6"/>
  <c r="I39" i="6"/>
  <c r="H39" i="6"/>
  <c r="C39" i="6"/>
  <c r="J39" i="6" s="1"/>
  <c r="M38" i="6"/>
  <c r="O38" i="6" s="1"/>
  <c r="K38" i="6"/>
  <c r="I38" i="6"/>
  <c r="H38" i="6"/>
  <c r="C38" i="6"/>
  <c r="J38" i="6" s="1"/>
  <c r="M37" i="6"/>
  <c r="O37" i="6" s="1"/>
  <c r="K37" i="6"/>
  <c r="I37" i="6"/>
  <c r="H37" i="6"/>
  <c r="C37" i="6"/>
  <c r="J37" i="6" s="1"/>
  <c r="O36" i="6"/>
  <c r="M36" i="6"/>
  <c r="K36" i="6"/>
  <c r="J36" i="6"/>
  <c r="I36" i="6"/>
  <c r="H36" i="6"/>
  <c r="C36" i="6"/>
  <c r="O35" i="6"/>
  <c r="M35" i="6"/>
  <c r="K35" i="6"/>
  <c r="I35" i="6"/>
  <c r="H35" i="6"/>
  <c r="F35" i="6"/>
  <c r="C35" i="6"/>
  <c r="J35" i="6" s="1"/>
  <c r="O34" i="6"/>
  <c r="M34" i="6"/>
  <c r="K34" i="6"/>
  <c r="I34" i="6"/>
  <c r="H34" i="6"/>
  <c r="C34" i="6"/>
  <c r="J34" i="6" s="1"/>
  <c r="M33" i="6"/>
  <c r="O33" i="6" s="1"/>
  <c r="K33" i="6"/>
  <c r="I33" i="6"/>
  <c r="H33" i="6"/>
  <c r="C33" i="6"/>
  <c r="J33" i="6" s="1"/>
  <c r="O32" i="6"/>
  <c r="M32" i="6"/>
  <c r="K32" i="6"/>
  <c r="J32" i="6"/>
  <c r="I32" i="6"/>
  <c r="H32" i="6"/>
  <c r="C32" i="6"/>
  <c r="O31" i="6"/>
  <c r="M31" i="6"/>
  <c r="K31" i="6"/>
  <c r="J31" i="6"/>
  <c r="I31" i="6"/>
  <c r="H31" i="6"/>
  <c r="C31" i="6"/>
  <c r="O30" i="6"/>
  <c r="M30" i="6"/>
  <c r="K30" i="6"/>
  <c r="I30" i="6"/>
  <c r="H30" i="6"/>
  <c r="C30" i="6"/>
  <c r="J30" i="6" s="1"/>
  <c r="M29" i="6"/>
  <c r="O29" i="6" s="1"/>
  <c r="K29" i="6"/>
  <c r="I29" i="6"/>
  <c r="H29" i="6"/>
  <c r="C29" i="6"/>
  <c r="J29" i="6" s="1"/>
  <c r="O28" i="6"/>
  <c r="M28" i="6"/>
  <c r="K28" i="6"/>
  <c r="J28" i="6"/>
  <c r="I28" i="6"/>
  <c r="H28" i="6"/>
  <c r="C28" i="6"/>
  <c r="M27" i="6"/>
  <c r="O27" i="6" s="1"/>
  <c r="K27" i="6"/>
  <c r="J27" i="6"/>
  <c r="I27" i="6"/>
  <c r="H27" i="6"/>
  <c r="C27" i="6"/>
  <c r="O26" i="6"/>
  <c r="M26" i="6"/>
  <c r="K26" i="6"/>
  <c r="J26" i="6"/>
  <c r="I26" i="6"/>
  <c r="H26" i="6"/>
  <c r="C26" i="6"/>
  <c r="O25" i="6"/>
  <c r="M25" i="6"/>
  <c r="K25" i="6"/>
  <c r="J25" i="6"/>
  <c r="I25" i="6"/>
  <c r="H25" i="6"/>
  <c r="C25" i="6"/>
  <c r="H20" i="6"/>
  <c r="K19" i="6"/>
  <c r="D18" i="6"/>
  <c r="Q17" i="6"/>
  <c r="O17" i="6"/>
  <c r="L17" i="6"/>
  <c r="N17" i="6" s="1"/>
  <c r="P17" i="6" s="1"/>
  <c r="J17" i="6"/>
  <c r="F17" i="6"/>
  <c r="M16" i="6"/>
  <c r="O16" i="6" s="1"/>
  <c r="I16" i="6"/>
  <c r="C16" i="6"/>
  <c r="J16" i="6" s="1"/>
  <c r="O15" i="6"/>
  <c r="M15" i="6"/>
  <c r="I15" i="6"/>
  <c r="C15" i="6"/>
  <c r="J15" i="6" s="1"/>
  <c r="O14" i="6"/>
  <c r="M14" i="6"/>
  <c r="I14" i="6"/>
  <c r="C14" i="6"/>
  <c r="J14" i="6" s="1"/>
  <c r="M13" i="6"/>
  <c r="O13" i="6" s="1"/>
  <c r="I13" i="6"/>
  <c r="C13" i="6"/>
  <c r="J13" i="6" s="1"/>
  <c r="M12" i="6"/>
  <c r="O12" i="6" s="1"/>
  <c r="I12" i="6"/>
  <c r="C12" i="6"/>
  <c r="J12" i="6" s="1"/>
  <c r="O11" i="6"/>
  <c r="M11" i="6"/>
  <c r="I11" i="6"/>
  <c r="C11" i="6"/>
  <c r="J11" i="6" s="1"/>
  <c r="O10" i="6"/>
  <c r="M10" i="6"/>
  <c r="I10" i="6"/>
  <c r="C10" i="6"/>
  <c r="J10" i="6" s="1"/>
  <c r="M9" i="6"/>
  <c r="O9" i="6" s="1"/>
  <c r="I9" i="6"/>
  <c r="C9" i="6"/>
  <c r="J9" i="6" s="1"/>
  <c r="M8" i="6"/>
  <c r="O8" i="6" s="1"/>
  <c r="I8" i="6"/>
  <c r="C8" i="6"/>
  <c r="J8" i="6" s="1"/>
  <c r="D4" i="6"/>
  <c r="C4" i="6"/>
  <c r="D3" i="6"/>
  <c r="C3" i="6"/>
  <c r="K130" i="5"/>
  <c r="J130" i="5"/>
  <c r="L130" i="5" s="1"/>
  <c r="K129" i="5"/>
  <c r="J129" i="5"/>
  <c r="L129" i="5" s="1"/>
  <c r="K128" i="5"/>
  <c r="J128" i="5"/>
  <c r="K127" i="5"/>
  <c r="J127" i="5"/>
  <c r="K126" i="5"/>
  <c r="J126" i="5"/>
  <c r="K125" i="5"/>
  <c r="J125" i="5"/>
  <c r="K124" i="5"/>
  <c r="J124" i="5"/>
  <c r="K123" i="5"/>
  <c r="J123" i="5"/>
  <c r="K122" i="5"/>
  <c r="J122" i="5"/>
  <c r="K121" i="5"/>
  <c r="J121" i="5"/>
  <c r="L121" i="5" s="1"/>
  <c r="K120" i="5"/>
  <c r="J120" i="5"/>
  <c r="K119" i="5"/>
  <c r="J119" i="5"/>
  <c r="K118" i="5"/>
  <c r="J118" i="5"/>
  <c r="K117" i="5"/>
  <c r="J117" i="5"/>
  <c r="K116" i="5"/>
  <c r="J116" i="5"/>
  <c r="K115" i="5"/>
  <c r="J115" i="5"/>
  <c r="K114" i="5"/>
  <c r="J114" i="5"/>
  <c r="K113" i="5"/>
  <c r="J113" i="5"/>
  <c r="K112" i="5"/>
  <c r="J112" i="5"/>
  <c r="K111" i="5"/>
  <c r="J111" i="5"/>
  <c r="K110" i="5"/>
  <c r="J110" i="5"/>
  <c r="K109" i="5"/>
  <c r="J109" i="5"/>
  <c r="K108" i="5"/>
  <c r="J108" i="5"/>
  <c r="K107" i="5"/>
  <c r="J107" i="5"/>
  <c r="K106" i="5"/>
  <c r="J106" i="5"/>
  <c r="L106" i="5" s="1"/>
  <c r="K105" i="5"/>
  <c r="J105" i="5"/>
  <c r="K104" i="5"/>
  <c r="J104" i="5"/>
  <c r="K103" i="5"/>
  <c r="J103" i="5"/>
  <c r="K102" i="5"/>
  <c r="J102" i="5"/>
  <c r="K101" i="5"/>
  <c r="J101" i="5"/>
  <c r="K100" i="5"/>
  <c r="J100" i="5"/>
  <c r="K99" i="5"/>
  <c r="J99" i="5"/>
  <c r="K98" i="5"/>
  <c r="J98" i="5"/>
  <c r="K97" i="5"/>
  <c r="J97" i="5"/>
  <c r="K96" i="5"/>
  <c r="J96" i="5"/>
  <c r="L96" i="5" s="1"/>
  <c r="K95" i="5"/>
  <c r="J95" i="5"/>
  <c r="K94" i="5"/>
  <c r="J94" i="5"/>
  <c r="L94" i="5" s="1"/>
  <c r="K93" i="5"/>
  <c r="J93" i="5"/>
  <c r="T92" i="5"/>
  <c r="K92" i="5"/>
  <c r="J92" i="5"/>
  <c r="T91" i="5"/>
  <c r="K91" i="5"/>
  <c r="J91" i="5"/>
  <c r="L91" i="5" s="1"/>
  <c r="T90" i="5"/>
  <c r="K90" i="5"/>
  <c r="J90" i="5"/>
  <c r="T89" i="5"/>
  <c r="K89" i="5"/>
  <c r="J89" i="5"/>
  <c r="T88" i="5"/>
  <c r="K88" i="5"/>
  <c r="J88" i="5"/>
  <c r="T87" i="5"/>
  <c r="K87" i="5"/>
  <c r="J87" i="5"/>
  <c r="L87" i="5" s="1"/>
  <c r="T86" i="5"/>
  <c r="K86" i="5"/>
  <c r="J86" i="5"/>
  <c r="T85" i="5"/>
  <c r="K85" i="5"/>
  <c r="J85" i="5"/>
  <c r="T84" i="5"/>
  <c r="K84" i="5"/>
  <c r="J84" i="5"/>
  <c r="T83" i="5"/>
  <c r="K83" i="5"/>
  <c r="J83" i="5"/>
  <c r="L83" i="5" s="1"/>
  <c r="T82" i="5"/>
  <c r="K82" i="5"/>
  <c r="J82" i="5"/>
  <c r="T81" i="5"/>
  <c r="K81" i="5"/>
  <c r="J81" i="5"/>
  <c r="T80" i="5"/>
  <c r="K80" i="5"/>
  <c r="J80" i="5"/>
  <c r="T79" i="5"/>
  <c r="K79" i="5"/>
  <c r="J79" i="5"/>
  <c r="L79" i="5" s="1"/>
  <c r="T78" i="5"/>
  <c r="K78" i="5"/>
  <c r="J78" i="5"/>
  <c r="T77" i="5"/>
  <c r="K77" i="5"/>
  <c r="J77" i="5"/>
  <c r="T76" i="5"/>
  <c r="K76" i="5"/>
  <c r="J76" i="5"/>
  <c r="T75" i="5"/>
  <c r="K75" i="5"/>
  <c r="J75" i="5"/>
  <c r="L75" i="5" s="1"/>
  <c r="T74" i="5"/>
  <c r="K74" i="5"/>
  <c r="J74" i="5"/>
  <c r="T73" i="5"/>
  <c r="K73" i="5"/>
  <c r="J73" i="5"/>
  <c r="S72" i="5"/>
  <c r="T72" i="5" s="1"/>
  <c r="K72" i="5"/>
  <c r="J72" i="5"/>
  <c r="S71" i="5"/>
  <c r="T71" i="5" s="1"/>
  <c r="K71" i="5"/>
  <c r="J71" i="5"/>
  <c r="L71" i="5" s="1"/>
  <c r="S70" i="5"/>
  <c r="T70" i="5" s="1"/>
  <c r="K70" i="5"/>
  <c r="J70" i="5"/>
  <c r="S69" i="5"/>
  <c r="T69" i="5" s="1"/>
  <c r="K69" i="5"/>
  <c r="J69" i="5"/>
  <c r="S68" i="5"/>
  <c r="T68" i="5" s="1"/>
  <c r="K68" i="5"/>
  <c r="J68" i="5"/>
  <c r="S67" i="5"/>
  <c r="T67" i="5" s="1"/>
  <c r="K67" i="5"/>
  <c r="J67" i="5"/>
  <c r="S66" i="5"/>
  <c r="T66" i="5" s="1"/>
  <c r="K66" i="5"/>
  <c r="J66" i="5"/>
  <c r="S65" i="5"/>
  <c r="T65" i="5" s="1"/>
  <c r="K65" i="5"/>
  <c r="J65" i="5"/>
  <c r="S64" i="5"/>
  <c r="T64" i="5" s="1"/>
  <c r="K64" i="5"/>
  <c r="J64" i="5"/>
  <c r="S63" i="5"/>
  <c r="T63" i="5" s="1"/>
  <c r="K63" i="5"/>
  <c r="J63" i="5"/>
  <c r="L63" i="5" s="1"/>
  <c r="S62" i="5"/>
  <c r="T62" i="5" s="1"/>
  <c r="K62" i="5"/>
  <c r="J62" i="5"/>
  <c r="T61" i="5"/>
  <c r="S61" i="5"/>
  <c r="K61" i="5"/>
  <c r="J61" i="5"/>
  <c r="T60" i="5"/>
  <c r="S60" i="5"/>
  <c r="K60" i="5"/>
  <c r="J60" i="5"/>
  <c r="S59" i="5"/>
  <c r="T59" i="5" s="1"/>
  <c r="K59" i="5"/>
  <c r="J59" i="5"/>
  <c r="S58" i="5"/>
  <c r="T58" i="5" s="1"/>
  <c r="K58" i="5"/>
  <c r="J58" i="5"/>
  <c r="S57" i="5"/>
  <c r="T57" i="5" s="1"/>
  <c r="K57" i="5"/>
  <c r="J57" i="5"/>
  <c r="S56" i="5"/>
  <c r="T56" i="5" s="1"/>
  <c r="K56" i="5"/>
  <c r="J56" i="5"/>
  <c r="S55" i="5"/>
  <c r="T55" i="5" s="1"/>
  <c r="K55" i="5"/>
  <c r="J55" i="5"/>
  <c r="L55" i="5" s="1"/>
  <c r="S54" i="5"/>
  <c r="T54" i="5" s="1"/>
  <c r="K54" i="5"/>
  <c r="J54" i="5"/>
  <c r="S53" i="5"/>
  <c r="T53" i="5" s="1"/>
  <c r="K53" i="5"/>
  <c r="J53" i="5"/>
  <c r="S52" i="5"/>
  <c r="T52" i="5" s="1"/>
  <c r="K52" i="5"/>
  <c r="J52" i="5"/>
  <c r="S51" i="5"/>
  <c r="T51" i="5" s="1"/>
  <c r="K51" i="5"/>
  <c r="J51" i="5"/>
  <c r="S50" i="5"/>
  <c r="T50" i="5" s="1"/>
  <c r="K50" i="5"/>
  <c r="J50" i="5"/>
  <c r="S49" i="5"/>
  <c r="T49" i="5" s="1"/>
  <c r="K49" i="5"/>
  <c r="J49" i="5"/>
  <c r="S48" i="5"/>
  <c r="T48" i="5" s="1"/>
  <c r="K48" i="5"/>
  <c r="J48" i="5"/>
  <c r="S47" i="5"/>
  <c r="T47" i="5" s="1"/>
  <c r="K47" i="5"/>
  <c r="J47" i="5"/>
  <c r="S46" i="5"/>
  <c r="T46" i="5" s="1"/>
  <c r="K46" i="5"/>
  <c r="J46" i="5"/>
  <c r="S45" i="5"/>
  <c r="T45" i="5" s="1"/>
  <c r="K45" i="5"/>
  <c r="J45" i="5"/>
  <c r="S44" i="5"/>
  <c r="T44" i="5" s="1"/>
  <c r="K44" i="5"/>
  <c r="J44" i="5"/>
  <c r="S43" i="5"/>
  <c r="T43" i="5" s="1"/>
  <c r="K43" i="5"/>
  <c r="J43" i="5"/>
  <c r="S42" i="5"/>
  <c r="T42" i="5" s="1"/>
  <c r="K42" i="5"/>
  <c r="J42" i="5"/>
  <c r="S41" i="5"/>
  <c r="T41" i="5" s="1"/>
  <c r="K41" i="5"/>
  <c r="J41" i="5"/>
  <c r="S40" i="5"/>
  <c r="T40" i="5" s="1"/>
  <c r="K40" i="5"/>
  <c r="J40" i="5"/>
  <c r="S39" i="5"/>
  <c r="T39" i="5" s="1"/>
  <c r="K39" i="5"/>
  <c r="J39" i="5"/>
  <c r="L39" i="5" s="1"/>
  <c r="S38" i="5"/>
  <c r="T38" i="5" s="1"/>
  <c r="K38" i="5"/>
  <c r="J38" i="5"/>
  <c r="T37" i="5"/>
  <c r="K37" i="5"/>
  <c r="J37" i="5"/>
  <c r="T36" i="5"/>
  <c r="S36" i="5"/>
  <c r="K36" i="5"/>
  <c r="J36" i="5"/>
  <c r="S35" i="5"/>
  <c r="T35" i="5" s="1"/>
  <c r="K35" i="5"/>
  <c r="J35" i="5"/>
  <c r="S34" i="5"/>
  <c r="T34" i="5" s="1"/>
  <c r="K34" i="5"/>
  <c r="J34" i="5"/>
  <c r="L34" i="5" s="1"/>
  <c r="S33" i="5"/>
  <c r="T33" i="5" s="1"/>
  <c r="K33" i="5"/>
  <c r="J33" i="5"/>
  <c r="S32" i="5"/>
  <c r="T32" i="5" s="1"/>
  <c r="K32" i="5"/>
  <c r="J32" i="5"/>
  <c r="S31" i="5"/>
  <c r="T31" i="5" s="1"/>
  <c r="K31" i="5"/>
  <c r="J31" i="5"/>
  <c r="T30" i="5"/>
  <c r="S30" i="5"/>
  <c r="K30" i="5"/>
  <c r="J30" i="5"/>
  <c r="T29" i="5"/>
  <c r="S29" i="5"/>
  <c r="K29" i="5"/>
  <c r="J29" i="5"/>
  <c r="T28" i="5"/>
  <c r="S28" i="5"/>
  <c r="K28" i="5"/>
  <c r="J28" i="5"/>
  <c r="S27" i="5"/>
  <c r="T27" i="5" s="1"/>
  <c r="K27" i="5"/>
  <c r="J27" i="5"/>
  <c r="L27" i="5" s="1"/>
  <c r="S26" i="5"/>
  <c r="T26" i="5" s="1"/>
  <c r="K26" i="5"/>
  <c r="J26" i="5"/>
  <c r="S25" i="5"/>
  <c r="T25" i="5" s="1"/>
  <c r="K25" i="5"/>
  <c r="J25" i="5"/>
  <c r="S24" i="5"/>
  <c r="T24" i="5" s="1"/>
  <c r="K24" i="5"/>
  <c r="J24" i="5"/>
  <c r="S23" i="5"/>
  <c r="T23" i="5" s="1"/>
  <c r="K23" i="5"/>
  <c r="J23" i="5"/>
  <c r="L23" i="5" s="1"/>
  <c r="T22" i="5"/>
  <c r="S22" i="5"/>
  <c r="K22" i="5"/>
  <c r="J22" i="5"/>
  <c r="T21" i="5"/>
  <c r="S21" i="5"/>
  <c r="K21" i="5"/>
  <c r="J21" i="5"/>
  <c r="T20" i="5"/>
  <c r="S20" i="5"/>
  <c r="K20" i="5"/>
  <c r="J20" i="5"/>
  <c r="L20" i="5" s="1"/>
  <c r="S19" i="5"/>
  <c r="T19" i="5" s="1"/>
  <c r="K19" i="5"/>
  <c r="J19" i="5"/>
  <c r="S18" i="5"/>
  <c r="T18" i="5" s="1"/>
  <c r="K18" i="5"/>
  <c r="J18" i="5"/>
  <c r="T17" i="5"/>
  <c r="K17" i="5"/>
  <c r="J17" i="5"/>
  <c r="S16" i="5"/>
  <c r="T16" i="5" s="1"/>
  <c r="K16" i="5"/>
  <c r="J16" i="5"/>
  <c r="S15" i="5"/>
  <c r="T15" i="5" s="1"/>
  <c r="K15" i="5"/>
  <c r="J15" i="5"/>
  <c r="S14" i="5"/>
  <c r="T14" i="5" s="1"/>
  <c r="K14" i="5"/>
  <c r="J14" i="5"/>
  <c r="S13" i="5"/>
  <c r="T13" i="5" s="1"/>
  <c r="K13" i="5"/>
  <c r="J13" i="5"/>
  <c r="S12" i="5"/>
  <c r="T12" i="5" s="1"/>
  <c r="K12" i="5"/>
  <c r="J12" i="5"/>
  <c r="S11" i="5"/>
  <c r="T11" i="5" s="1"/>
  <c r="K11" i="5"/>
  <c r="J11" i="5"/>
  <c r="S10" i="5"/>
  <c r="T10" i="5" s="1"/>
  <c r="K10" i="5"/>
  <c r="J10" i="5"/>
  <c r="S9" i="5"/>
  <c r="T9" i="5" s="1"/>
  <c r="K9" i="5"/>
  <c r="J9" i="5"/>
  <c r="S8" i="5"/>
  <c r="T8" i="5" s="1"/>
  <c r="K8" i="5"/>
  <c r="J8" i="5"/>
  <c r="S7" i="5"/>
  <c r="T7" i="5" s="1"/>
  <c r="K7" i="5"/>
  <c r="J7" i="5"/>
  <c r="S6" i="5"/>
  <c r="T6" i="5" s="1"/>
  <c r="K6" i="5"/>
  <c r="J6" i="5"/>
  <c r="S5" i="5"/>
  <c r="T5" i="5" s="1"/>
  <c r="K5" i="5"/>
  <c r="J5" i="5"/>
  <c r="S4" i="5"/>
  <c r="T4" i="5" s="1"/>
  <c r="K4" i="5"/>
  <c r="J4" i="5"/>
  <c r="S3" i="5"/>
  <c r="T3" i="5" s="1"/>
  <c r="T93" i="5" s="1"/>
  <c r="V94" i="5" s="1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E19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E2157" i="3"/>
  <c r="D2157" i="3"/>
  <c r="E2156" i="3"/>
  <c r="D2156" i="3"/>
  <c r="E2155" i="3"/>
  <c r="D2155" i="3"/>
  <c r="E2154" i="3"/>
  <c r="D2154" i="3"/>
  <c r="E2153" i="3"/>
  <c r="D2153" i="3"/>
  <c r="E2152" i="3"/>
  <c r="D2152" i="3"/>
  <c r="E2151" i="3"/>
  <c r="D2151" i="3"/>
  <c r="E2150" i="3"/>
  <c r="D2150" i="3"/>
  <c r="E2149" i="3"/>
  <c r="D2149" i="3"/>
  <c r="E2148" i="3"/>
  <c r="D2148" i="3"/>
  <c r="E2147" i="3"/>
  <c r="D2147" i="3"/>
  <c r="E2146" i="3"/>
  <c r="D2146" i="3"/>
  <c r="E2145" i="3"/>
  <c r="D2145" i="3"/>
  <c r="E2144" i="3"/>
  <c r="D2144" i="3"/>
  <c r="E2143" i="3"/>
  <c r="D2143" i="3"/>
  <c r="E2142" i="3"/>
  <c r="D2142" i="3"/>
  <c r="E2141" i="3"/>
  <c r="D2141" i="3"/>
  <c r="E2140" i="3"/>
  <c r="D2140" i="3"/>
  <c r="E2139" i="3"/>
  <c r="D2139" i="3"/>
  <c r="E2138" i="3"/>
  <c r="D2138" i="3"/>
  <c r="E2137" i="3"/>
  <c r="D2137" i="3"/>
  <c r="E2136" i="3"/>
  <c r="D2136" i="3"/>
  <c r="E2135" i="3"/>
  <c r="D2135" i="3"/>
  <c r="E2134" i="3"/>
  <c r="D2134" i="3"/>
  <c r="E2133" i="3"/>
  <c r="D2133" i="3"/>
  <c r="E2132" i="3"/>
  <c r="D2132" i="3"/>
  <c r="E2131" i="3"/>
  <c r="D2131" i="3"/>
  <c r="E2130" i="3"/>
  <c r="D2130" i="3"/>
  <c r="E2129" i="3"/>
  <c r="D2129" i="3"/>
  <c r="E2128" i="3"/>
  <c r="D2128" i="3"/>
  <c r="E2127" i="3"/>
  <c r="D2127" i="3"/>
  <c r="E2126" i="3"/>
  <c r="D2126" i="3"/>
  <c r="E2125" i="3"/>
  <c r="D2125" i="3"/>
  <c r="E2124" i="3"/>
  <c r="D2124" i="3"/>
  <c r="E2123" i="3"/>
  <c r="D2123" i="3"/>
  <c r="E2122" i="3"/>
  <c r="D2122" i="3"/>
  <c r="E2121" i="3"/>
  <c r="D2121" i="3"/>
  <c r="E2120" i="3"/>
  <c r="D2120" i="3"/>
  <c r="E2119" i="3"/>
  <c r="D2119" i="3"/>
  <c r="E2118" i="3"/>
  <c r="D2118" i="3"/>
  <c r="E2117" i="3"/>
  <c r="D2117" i="3"/>
  <c r="E2116" i="3"/>
  <c r="D2116" i="3"/>
  <c r="E2115" i="3"/>
  <c r="D2115" i="3"/>
  <c r="E2114" i="3"/>
  <c r="D2114" i="3"/>
  <c r="E2113" i="3"/>
  <c r="D2113" i="3"/>
  <c r="E2112" i="3"/>
  <c r="D2112" i="3"/>
  <c r="E2111" i="3"/>
  <c r="D2111" i="3"/>
  <c r="E2110" i="3"/>
  <c r="D2110" i="3"/>
  <c r="E2109" i="3"/>
  <c r="D2109" i="3"/>
  <c r="E2108" i="3"/>
  <c r="D2108" i="3"/>
  <c r="E2107" i="3"/>
  <c r="D2107" i="3"/>
  <c r="E2106" i="3"/>
  <c r="D2106" i="3"/>
  <c r="E2105" i="3"/>
  <c r="D2105" i="3"/>
  <c r="E2104" i="3"/>
  <c r="D2104" i="3"/>
  <c r="E2103" i="3"/>
  <c r="D2103" i="3"/>
  <c r="E2102" i="3"/>
  <c r="D2102" i="3"/>
  <c r="E2101" i="3"/>
  <c r="D2101" i="3"/>
  <c r="E2100" i="3"/>
  <c r="D2100" i="3"/>
  <c r="E2099" i="3"/>
  <c r="D2099" i="3"/>
  <c r="E2098" i="3"/>
  <c r="D2098" i="3"/>
  <c r="E2097" i="3"/>
  <c r="D2097" i="3"/>
  <c r="E2096" i="3"/>
  <c r="D2096" i="3"/>
  <c r="E2095" i="3"/>
  <c r="D2095" i="3"/>
  <c r="E2094" i="3"/>
  <c r="D2094" i="3"/>
  <c r="E2093" i="3"/>
  <c r="D2093" i="3"/>
  <c r="E2092" i="3"/>
  <c r="D2092" i="3"/>
  <c r="E2091" i="3"/>
  <c r="D2091" i="3"/>
  <c r="E2090" i="3"/>
  <c r="D2090" i="3"/>
  <c r="E2089" i="3"/>
  <c r="D2089" i="3"/>
  <c r="E2088" i="3"/>
  <c r="D2088" i="3"/>
  <c r="E2087" i="3"/>
  <c r="D2087" i="3"/>
  <c r="E2086" i="3"/>
  <c r="D2086" i="3"/>
  <c r="E2085" i="3"/>
  <c r="D2085" i="3"/>
  <c r="E2084" i="3"/>
  <c r="D2084" i="3"/>
  <c r="E2083" i="3"/>
  <c r="D2083" i="3"/>
  <c r="E2082" i="3"/>
  <c r="D2082" i="3"/>
  <c r="E2081" i="3"/>
  <c r="D2081" i="3"/>
  <c r="E2080" i="3"/>
  <c r="D2080" i="3"/>
  <c r="E2079" i="3"/>
  <c r="D2079" i="3"/>
  <c r="E2078" i="3"/>
  <c r="D2078" i="3"/>
  <c r="E2077" i="3"/>
  <c r="D2077" i="3"/>
  <c r="E2076" i="3"/>
  <c r="D2076" i="3"/>
  <c r="E2075" i="3"/>
  <c r="D2075" i="3"/>
  <c r="E2074" i="3"/>
  <c r="D2074" i="3"/>
  <c r="E2073" i="3"/>
  <c r="D2073" i="3"/>
  <c r="E2072" i="3"/>
  <c r="D2072" i="3"/>
  <c r="E2071" i="3"/>
  <c r="D2071" i="3"/>
  <c r="E2070" i="3"/>
  <c r="D2070" i="3"/>
  <c r="E2069" i="3"/>
  <c r="D2069" i="3"/>
  <c r="E2068" i="3"/>
  <c r="D2068" i="3"/>
  <c r="E2067" i="3"/>
  <c r="D2067" i="3"/>
  <c r="E2066" i="3"/>
  <c r="D2066" i="3"/>
  <c r="E2065" i="3"/>
  <c r="D2065" i="3"/>
  <c r="E2064" i="3"/>
  <c r="D2064" i="3"/>
  <c r="E2063" i="3"/>
  <c r="D2063" i="3"/>
  <c r="E2062" i="3"/>
  <c r="D2062" i="3"/>
  <c r="E2061" i="3"/>
  <c r="D2061" i="3"/>
  <c r="E2060" i="3"/>
  <c r="D2060" i="3"/>
  <c r="E2059" i="3"/>
  <c r="D2059" i="3"/>
  <c r="E2058" i="3"/>
  <c r="D2058" i="3"/>
  <c r="E2057" i="3"/>
  <c r="D2057" i="3"/>
  <c r="E2056" i="3"/>
  <c r="D2056" i="3"/>
  <c r="E2055" i="3"/>
  <c r="D2055" i="3"/>
  <c r="E2054" i="3"/>
  <c r="D2054" i="3"/>
  <c r="E2053" i="3"/>
  <c r="D2053" i="3"/>
  <c r="E2052" i="3"/>
  <c r="D2052" i="3"/>
  <c r="E2051" i="3"/>
  <c r="D2051" i="3"/>
  <c r="E2050" i="3"/>
  <c r="D2050" i="3"/>
  <c r="E2049" i="3"/>
  <c r="D2049" i="3"/>
  <c r="E2048" i="3"/>
  <c r="D2048" i="3"/>
  <c r="E2047" i="3"/>
  <c r="D2047" i="3"/>
  <c r="E2046" i="3"/>
  <c r="D2046" i="3"/>
  <c r="E2045" i="3"/>
  <c r="D2045" i="3"/>
  <c r="E2044" i="3"/>
  <c r="D2044" i="3"/>
  <c r="E2043" i="3"/>
  <c r="D2043" i="3"/>
  <c r="E2042" i="3"/>
  <c r="D2042" i="3"/>
  <c r="E2041" i="3"/>
  <c r="D2041" i="3"/>
  <c r="E2040" i="3"/>
  <c r="D2040" i="3"/>
  <c r="E2039" i="3"/>
  <c r="D2039" i="3"/>
  <c r="E2038" i="3"/>
  <c r="D2038" i="3"/>
  <c r="E2037" i="3"/>
  <c r="D2037" i="3"/>
  <c r="E2036" i="3"/>
  <c r="D2036" i="3"/>
  <c r="E2035" i="3"/>
  <c r="D2035" i="3"/>
  <c r="E2034" i="3"/>
  <c r="D2034" i="3"/>
  <c r="E2033" i="3"/>
  <c r="D2033" i="3"/>
  <c r="E2032" i="3"/>
  <c r="D2032" i="3"/>
  <c r="E2031" i="3"/>
  <c r="D2031" i="3"/>
  <c r="E2030" i="3"/>
  <c r="D2030" i="3"/>
  <c r="E2029" i="3"/>
  <c r="D2029" i="3"/>
  <c r="E2028" i="3"/>
  <c r="D2028" i="3"/>
  <c r="E2027" i="3"/>
  <c r="D2027" i="3"/>
  <c r="E2026" i="3"/>
  <c r="D2026" i="3"/>
  <c r="E2025" i="3"/>
  <c r="D2025" i="3"/>
  <c r="E2024" i="3"/>
  <c r="D2024" i="3"/>
  <c r="E2023" i="3"/>
  <c r="D2023" i="3"/>
  <c r="E2022" i="3"/>
  <c r="D2022" i="3"/>
  <c r="E2021" i="3"/>
  <c r="D2021" i="3"/>
  <c r="E2020" i="3"/>
  <c r="D2020" i="3"/>
  <c r="E2019" i="3"/>
  <c r="D2019" i="3"/>
  <c r="E2018" i="3"/>
  <c r="D2018" i="3"/>
  <c r="E2017" i="3"/>
  <c r="D2017" i="3"/>
  <c r="E2016" i="3"/>
  <c r="D2016" i="3"/>
  <c r="E2015" i="3"/>
  <c r="D2015" i="3"/>
  <c r="E2014" i="3"/>
  <c r="D2014" i="3"/>
  <c r="E2013" i="3"/>
  <c r="D2013" i="3"/>
  <c r="E2012" i="3"/>
  <c r="D2012" i="3"/>
  <c r="E2011" i="3"/>
  <c r="D2011" i="3"/>
  <c r="E2010" i="3"/>
  <c r="D2010" i="3"/>
  <c r="E2009" i="3"/>
  <c r="D2009" i="3"/>
  <c r="E2008" i="3"/>
  <c r="D2008" i="3"/>
  <c r="E2007" i="3"/>
  <c r="D2007" i="3"/>
  <c r="E2006" i="3"/>
  <c r="D2006" i="3"/>
  <c r="E2005" i="3"/>
  <c r="D2005" i="3"/>
  <c r="E2004" i="3"/>
  <c r="D2004" i="3"/>
  <c r="E2003" i="3"/>
  <c r="D2003" i="3"/>
  <c r="E2002" i="3"/>
  <c r="D2002" i="3"/>
  <c r="E2001" i="3"/>
  <c r="D2001" i="3"/>
  <c r="E2000" i="3"/>
  <c r="D2000" i="3"/>
  <c r="E1999" i="3"/>
  <c r="D1999" i="3"/>
  <c r="E1998" i="3"/>
  <c r="D1998" i="3"/>
  <c r="E1997" i="3"/>
  <c r="D1997" i="3"/>
  <c r="E1996" i="3"/>
  <c r="D1996" i="3"/>
  <c r="E1995" i="3"/>
  <c r="D1995" i="3"/>
  <c r="E1994" i="3"/>
  <c r="D1994" i="3"/>
  <c r="E1993" i="3"/>
  <c r="D1993" i="3"/>
  <c r="E1992" i="3"/>
  <c r="D1992" i="3"/>
  <c r="E1991" i="3"/>
  <c r="D1991" i="3"/>
  <c r="E1990" i="3"/>
  <c r="D1990" i="3"/>
  <c r="E1989" i="3"/>
  <c r="D1989" i="3"/>
  <c r="E1988" i="3"/>
  <c r="D1988" i="3"/>
  <c r="E1987" i="3"/>
  <c r="D1987" i="3"/>
  <c r="E1986" i="3"/>
  <c r="D1986" i="3"/>
  <c r="E1985" i="3"/>
  <c r="D1985" i="3"/>
  <c r="E1984" i="3"/>
  <c r="D1984" i="3"/>
  <c r="E1983" i="3"/>
  <c r="D1983" i="3"/>
  <c r="E1982" i="3"/>
  <c r="D1982" i="3"/>
  <c r="E1981" i="3"/>
  <c r="D1981" i="3"/>
  <c r="E1980" i="3"/>
  <c r="D1980" i="3"/>
  <c r="E1979" i="3"/>
  <c r="D1979" i="3"/>
  <c r="E1978" i="3"/>
  <c r="D1978" i="3"/>
  <c r="E1977" i="3"/>
  <c r="D1977" i="3"/>
  <c r="E1976" i="3"/>
  <c r="D1976" i="3"/>
  <c r="E1975" i="3"/>
  <c r="D1975" i="3"/>
  <c r="E1974" i="3"/>
  <c r="D1974" i="3"/>
  <c r="E1973" i="3"/>
  <c r="D1973" i="3"/>
  <c r="E1972" i="3"/>
  <c r="D1972" i="3"/>
  <c r="E1971" i="3"/>
  <c r="D1971" i="3"/>
  <c r="E1970" i="3"/>
  <c r="D1970" i="3"/>
  <c r="E1969" i="3"/>
  <c r="D1969" i="3"/>
  <c r="E1968" i="3"/>
  <c r="D1968" i="3"/>
  <c r="E1967" i="3"/>
  <c r="D1967" i="3"/>
  <c r="E1966" i="3"/>
  <c r="D1966" i="3"/>
  <c r="E1965" i="3"/>
  <c r="D1965" i="3"/>
  <c r="E1964" i="3"/>
  <c r="D1964" i="3"/>
  <c r="E1963" i="3"/>
  <c r="D1963" i="3"/>
  <c r="E1962" i="3"/>
  <c r="D1962" i="3"/>
  <c r="E1961" i="3"/>
  <c r="D1961" i="3"/>
  <c r="E1960" i="3"/>
  <c r="D1960" i="3"/>
  <c r="E1959" i="3"/>
  <c r="D1959" i="3"/>
  <c r="E1958" i="3"/>
  <c r="D1958" i="3"/>
  <c r="E1957" i="3"/>
  <c r="D1957" i="3"/>
  <c r="E1956" i="3"/>
  <c r="D1956" i="3"/>
  <c r="E1955" i="3"/>
  <c r="D1955" i="3"/>
  <c r="E1954" i="3"/>
  <c r="D1954" i="3"/>
  <c r="E1953" i="3"/>
  <c r="D1953" i="3"/>
  <c r="E1952" i="3"/>
  <c r="D1952" i="3"/>
  <c r="D1951" i="3"/>
  <c r="E1950" i="3"/>
  <c r="D1950" i="3"/>
  <c r="E1949" i="3"/>
  <c r="D1949" i="3"/>
  <c r="E1948" i="3"/>
  <c r="D1948" i="3"/>
  <c r="E1947" i="3"/>
  <c r="D1947" i="3"/>
  <c r="E1946" i="3"/>
  <c r="D1946" i="3"/>
  <c r="E1945" i="3"/>
  <c r="D1945" i="3"/>
  <c r="E1944" i="3"/>
  <c r="D1944" i="3"/>
  <c r="E1943" i="3"/>
  <c r="D1943" i="3"/>
  <c r="E1942" i="3"/>
  <c r="D1942" i="3"/>
  <c r="E1941" i="3"/>
  <c r="D1941" i="3"/>
  <c r="E1940" i="3"/>
  <c r="D1940" i="3"/>
  <c r="E1939" i="3"/>
  <c r="D1939" i="3"/>
  <c r="E1938" i="3"/>
  <c r="D1938" i="3"/>
  <c r="E1937" i="3"/>
  <c r="D1937" i="3"/>
  <c r="E1936" i="3"/>
  <c r="D1936" i="3"/>
  <c r="E1935" i="3"/>
  <c r="D1935" i="3"/>
  <c r="E1934" i="3"/>
  <c r="D1934" i="3"/>
  <c r="E1933" i="3"/>
  <c r="D1933" i="3"/>
  <c r="D1932" i="3"/>
  <c r="E1931" i="3"/>
  <c r="D1931" i="3"/>
  <c r="E1930" i="3"/>
  <c r="D1930" i="3"/>
  <c r="E1929" i="3"/>
  <c r="D1929" i="3"/>
  <c r="E1928" i="3"/>
  <c r="D1928" i="3"/>
  <c r="E1927" i="3"/>
  <c r="D1927" i="3"/>
  <c r="E1926" i="3"/>
  <c r="D1926" i="3"/>
  <c r="E1925" i="3"/>
  <c r="D1925" i="3"/>
  <c r="E1924" i="3"/>
  <c r="D1924" i="3"/>
  <c r="E1923" i="3"/>
  <c r="D1923" i="3"/>
  <c r="E1922" i="3"/>
  <c r="D1922" i="3"/>
  <c r="E1921" i="3"/>
  <c r="D1921" i="3"/>
  <c r="E1920" i="3"/>
  <c r="D1920" i="3"/>
  <c r="E1919" i="3"/>
  <c r="D1919" i="3"/>
  <c r="E1918" i="3"/>
  <c r="D1918" i="3"/>
  <c r="E1917" i="3"/>
  <c r="D1917" i="3"/>
  <c r="E1916" i="3"/>
  <c r="D1916" i="3"/>
  <c r="E1915" i="3"/>
  <c r="D1915" i="3"/>
  <c r="E1914" i="3"/>
  <c r="D1914" i="3"/>
  <c r="E1913" i="3"/>
  <c r="D1913" i="3"/>
  <c r="E1912" i="3"/>
  <c r="D1912" i="3"/>
  <c r="E1911" i="3"/>
  <c r="D1911" i="3"/>
  <c r="E1910" i="3"/>
  <c r="D1910" i="3"/>
  <c r="E1909" i="3"/>
  <c r="D1909" i="3"/>
  <c r="E1908" i="3"/>
  <c r="D1908" i="3"/>
  <c r="E1907" i="3"/>
  <c r="D1907" i="3"/>
  <c r="E1906" i="3"/>
  <c r="D1906" i="3"/>
  <c r="E1905" i="3"/>
  <c r="D1905" i="3"/>
  <c r="E1904" i="3"/>
  <c r="D1904" i="3"/>
  <c r="E1903" i="3"/>
  <c r="D1903" i="3"/>
  <c r="E1902" i="3"/>
  <c r="D1902" i="3"/>
  <c r="E1901" i="3"/>
  <c r="D1901" i="3"/>
  <c r="E1900" i="3"/>
  <c r="D1900" i="3"/>
  <c r="E1899" i="3"/>
  <c r="D1899" i="3"/>
  <c r="E1898" i="3"/>
  <c r="D1898" i="3"/>
  <c r="E1897" i="3"/>
  <c r="D1897" i="3"/>
  <c r="E1896" i="3"/>
  <c r="D1896" i="3"/>
  <c r="E1895" i="3"/>
  <c r="D1895" i="3"/>
  <c r="E1894" i="3"/>
  <c r="D1894" i="3"/>
  <c r="E1893" i="3"/>
  <c r="D1893" i="3"/>
  <c r="E1892" i="3"/>
  <c r="D1892" i="3"/>
  <c r="E1891" i="3"/>
  <c r="D1891" i="3"/>
  <c r="E1890" i="3"/>
  <c r="D1890" i="3"/>
  <c r="E1889" i="3"/>
  <c r="D1889" i="3"/>
  <c r="E1888" i="3"/>
  <c r="D1888" i="3"/>
  <c r="E1887" i="3"/>
  <c r="D1887" i="3"/>
  <c r="E1886" i="3"/>
  <c r="D1886" i="3"/>
  <c r="E1885" i="3"/>
  <c r="D1885" i="3"/>
  <c r="E1884" i="3"/>
  <c r="D1884" i="3"/>
  <c r="E1883" i="3"/>
  <c r="D1883" i="3"/>
  <c r="E1882" i="3"/>
  <c r="D1882" i="3"/>
  <c r="E1881" i="3"/>
  <c r="D1881" i="3"/>
  <c r="E1880" i="3"/>
  <c r="D1880" i="3"/>
  <c r="E1879" i="3"/>
  <c r="D1879" i="3"/>
  <c r="E1878" i="3"/>
  <c r="D1878" i="3"/>
  <c r="E1877" i="3"/>
  <c r="D1877" i="3"/>
  <c r="E1876" i="3"/>
  <c r="D1876" i="3"/>
  <c r="E1875" i="3"/>
  <c r="D1875" i="3"/>
  <c r="E1874" i="3"/>
  <c r="D1874" i="3"/>
  <c r="E1873" i="3"/>
  <c r="D1873" i="3"/>
  <c r="E1872" i="3"/>
  <c r="D1872" i="3"/>
  <c r="E1871" i="3"/>
  <c r="D1871" i="3"/>
  <c r="E1870" i="3"/>
  <c r="D1870" i="3"/>
  <c r="E1869" i="3"/>
  <c r="D1869" i="3"/>
  <c r="E1868" i="3"/>
  <c r="D1868" i="3"/>
  <c r="E1867" i="3"/>
  <c r="D1867" i="3"/>
  <c r="E1866" i="3"/>
  <c r="D1866" i="3"/>
  <c r="E1865" i="3"/>
  <c r="D1865" i="3"/>
  <c r="E1864" i="3"/>
  <c r="D1864" i="3"/>
  <c r="E1863" i="3"/>
  <c r="D1863" i="3"/>
  <c r="E1862" i="3"/>
  <c r="D1862" i="3"/>
  <c r="E1861" i="3"/>
  <c r="D1861" i="3"/>
  <c r="E1860" i="3"/>
  <c r="D1860" i="3"/>
  <c r="E1859" i="3"/>
  <c r="D1859" i="3"/>
  <c r="E1858" i="3"/>
  <c r="D1858" i="3"/>
  <c r="E1857" i="3"/>
  <c r="D1857" i="3"/>
  <c r="E1856" i="3"/>
  <c r="D1856" i="3"/>
  <c r="E1855" i="3"/>
  <c r="D1855" i="3"/>
  <c r="E1854" i="3"/>
  <c r="D1854" i="3"/>
  <c r="E1853" i="3"/>
  <c r="D1853" i="3"/>
  <c r="E1852" i="3"/>
  <c r="D1852" i="3"/>
  <c r="E1851" i="3"/>
  <c r="D1851" i="3"/>
  <c r="E1850" i="3"/>
  <c r="D1850" i="3"/>
  <c r="E1849" i="3"/>
  <c r="D1849" i="3"/>
  <c r="E1848" i="3"/>
  <c r="D1848" i="3"/>
  <c r="E1847" i="3"/>
  <c r="D1847" i="3"/>
  <c r="E1846" i="3"/>
  <c r="D1846" i="3"/>
  <c r="E1845" i="3"/>
  <c r="D1845" i="3"/>
  <c r="E1844" i="3"/>
  <c r="D1844" i="3"/>
  <c r="E1843" i="3"/>
  <c r="D1843" i="3"/>
  <c r="E1842" i="3"/>
  <c r="D1842" i="3"/>
  <c r="E1841" i="3"/>
  <c r="D1841" i="3"/>
  <c r="E1840" i="3"/>
  <c r="D1840" i="3"/>
  <c r="E1839" i="3"/>
  <c r="D1839" i="3"/>
  <c r="D1838" i="3"/>
  <c r="E1837" i="3"/>
  <c r="D1837" i="3"/>
  <c r="E1836" i="3"/>
  <c r="D1836" i="3"/>
  <c r="E1835" i="3"/>
  <c r="D1835" i="3"/>
  <c r="E1834" i="3"/>
  <c r="D1834" i="3"/>
  <c r="E1833" i="3"/>
  <c r="D1833" i="3"/>
  <c r="E1832" i="3"/>
  <c r="D1832" i="3"/>
  <c r="E1831" i="3"/>
  <c r="D1831" i="3"/>
  <c r="E1830" i="3"/>
  <c r="D1830" i="3"/>
  <c r="E1829" i="3"/>
  <c r="D1829" i="3"/>
  <c r="E1828" i="3"/>
  <c r="D1828" i="3"/>
  <c r="E1827" i="3"/>
  <c r="D1827" i="3"/>
  <c r="E1826" i="3"/>
  <c r="D1826" i="3"/>
  <c r="E1825" i="3"/>
  <c r="D1825" i="3"/>
  <c r="E1824" i="3"/>
  <c r="D1824" i="3"/>
  <c r="E1823" i="3"/>
  <c r="D1823" i="3"/>
  <c r="E1822" i="3"/>
  <c r="D1822" i="3"/>
  <c r="E1821" i="3"/>
  <c r="D1821" i="3"/>
  <c r="E1820" i="3"/>
  <c r="D1820" i="3"/>
  <c r="E1819" i="3"/>
  <c r="D1819" i="3"/>
  <c r="E1818" i="3"/>
  <c r="D1818" i="3"/>
  <c r="E1817" i="3"/>
  <c r="D1817" i="3"/>
  <c r="E1816" i="3"/>
  <c r="D1816" i="3"/>
  <c r="E1815" i="3"/>
  <c r="D1815" i="3"/>
  <c r="E1814" i="3"/>
  <c r="D1814" i="3"/>
  <c r="E1813" i="3"/>
  <c r="D1813" i="3"/>
  <c r="E1812" i="3"/>
  <c r="D1812" i="3"/>
  <c r="E1811" i="3"/>
  <c r="D1811" i="3"/>
  <c r="E1810" i="3"/>
  <c r="D1810" i="3"/>
  <c r="E1809" i="3"/>
  <c r="D1809" i="3"/>
  <c r="E1808" i="3"/>
  <c r="D1808" i="3"/>
  <c r="E1807" i="3"/>
  <c r="D1807" i="3"/>
  <c r="E1806" i="3"/>
  <c r="D1806" i="3"/>
  <c r="E1805" i="3"/>
  <c r="D1805" i="3"/>
  <c r="E1804" i="3"/>
  <c r="D1804" i="3"/>
  <c r="E1803" i="3"/>
  <c r="D1803" i="3"/>
  <c r="E1802" i="3"/>
  <c r="D1802" i="3"/>
  <c r="E1801" i="3"/>
  <c r="D1801" i="3"/>
  <c r="E1800" i="3"/>
  <c r="D1800" i="3"/>
  <c r="E1799" i="3"/>
  <c r="D1799" i="3"/>
  <c r="E1798" i="3"/>
  <c r="D1798" i="3"/>
  <c r="E1797" i="3"/>
  <c r="D1797" i="3"/>
  <c r="E1796" i="3"/>
  <c r="D1796" i="3"/>
  <c r="E1795" i="3"/>
  <c r="D1795" i="3"/>
  <c r="E1794" i="3"/>
  <c r="D1794" i="3"/>
  <c r="E1793" i="3"/>
  <c r="D1793" i="3"/>
  <c r="E1792" i="3"/>
  <c r="D1792" i="3"/>
  <c r="E1791" i="3"/>
  <c r="D1791" i="3"/>
  <c r="E1790" i="3"/>
  <c r="D1790" i="3"/>
  <c r="E1789" i="3"/>
  <c r="D1789" i="3"/>
  <c r="E1788" i="3"/>
  <c r="D1788" i="3"/>
  <c r="E1787" i="3"/>
  <c r="D1787" i="3"/>
  <c r="E1786" i="3"/>
  <c r="D1786" i="3"/>
  <c r="E1785" i="3"/>
  <c r="D1785" i="3"/>
  <c r="E1784" i="3"/>
  <c r="D1784" i="3"/>
  <c r="E1783" i="3"/>
  <c r="D1783" i="3"/>
  <c r="E1782" i="3"/>
  <c r="D1782" i="3"/>
  <c r="E1781" i="3"/>
  <c r="D1781" i="3"/>
  <c r="E1780" i="3"/>
  <c r="D1780" i="3"/>
  <c r="E1779" i="3"/>
  <c r="D1779" i="3"/>
  <c r="E1778" i="3"/>
  <c r="D1778" i="3"/>
  <c r="E1777" i="3"/>
  <c r="D1777" i="3"/>
  <c r="E1776" i="3"/>
  <c r="D1776" i="3"/>
  <c r="E1775" i="3"/>
  <c r="D1775" i="3"/>
  <c r="E1774" i="3"/>
  <c r="D1774" i="3"/>
  <c r="E1773" i="3"/>
  <c r="D1773" i="3"/>
  <c r="E1772" i="3"/>
  <c r="D1772" i="3"/>
  <c r="E1771" i="3"/>
  <c r="D1771" i="3"/>
  <c r="E1770" i="3"/>
  <c r="D1770" i="3"/>
  <c r="E1769" i="3"/>
  <c r="D1769" i="3"/>
  <c r="E1768" i="3"/>
  <c r="D1768" i="3"/>
  <c r="E1767" i="3"/>
  <c r="D1767" i="3"/>
  <c r="E1766" i="3"/>
  <c r="D1766" i="3"/>
  <c r="E1765" i="3"/>
  <c r="D1765" i="3"/>
  <c r="E1764" i="3"/>
  <c r="D1764" i="3"/>
  <c r="E1763" i="3"/>
  <c r="D1763" i="3"/>
  <c r="E1762" i="3"/>
  <c r="D1762" i="3"/>
  <c r="E1761" i="3"/>
  <c r="D1761" i="3"/>
  <c r="E1760" i="3"/>
  <c r="D1760" i="3"/>
  <c r="E1759" i="3"/>
  <c r="D1759" i="3"/>
  <c r="E1758" i="3"/>
  <c r="D1758" i="3"/>
  <c r="E1757" i="3"/>
  <c r="D1757" i="3"/>
  <c r="E1756" i="3"/>
  <c r="D1756" i="3"/>
  <c r="E1755" i="3"/>
  <c r="D1755" i="3"/>
  <c r="E1754" i="3"/>
  <c r="D1754" i="3"/>
  <c r="E1753" i="3"/>
  <c r="D1753" i="3"/>
  <c r="E1752" i="3"/>
  <c r="D1752" i="3"/>
  <c r="E1751" i="3"/>
  <c r="D1751" i="3"/>
  <c r="E1750" i="3"/>
  <c r="D1750" i="3"/>
  <c r="E1749" i="3"/>
  <c r="D1749" i="3"/>
  <c r="E1748" i="3"/>
  <c r="D1748" i="3"/>
  <c r="E1747" i="3"/>
  <c r="D1747" i="3"/>
  <c r="E1746" i="3"/>
  <c r="D1746" i="3"/>
  <c r="E1745" i="3"/>
  <c r="D1745" i="3"/>
  <c r="E1744" i="3"/>
  <c r="D1744" i="3"/>
  <c r="E1743" i="3"/>
  <c r="D1743" i="3"/>
  <c r="E1742" i="3"/>
  <c r="D1742" i="3"/>
  <c r="E1741" i="3"/>
  <c r="D1741" i="3"/>
  <c r="E1740" i="3"/>
  <c r="D1740" i="3"/>
  <c r="E1739" i="3"/>
  <c r="D1739" i="3"/>
  <c r="E1738" i="3"/>
  <c r="D1738" i="3"/>
  <c r="E1737" i="3"/>
  <c r="D1737" i="3"/>
  <c r="E1736" i="3"/>
  <c r="D1736" i="3"/>
  <c r="E1735" i="3"/>
  <c r="D1735" i="3"/>
  <c r="E1734" i="3"/>
  <c r="D1734" i="3"/>
  <c r="E1733" i="3"/>
  <c r="D1733" i="3"/>
  <c r="E1732" i="3"/>
  <c r="D1732" i="3"/>
  <c r="E1731" i="3"/>
  <c r="D1731" i="3"/>
  <c r="E1730" i="3"/>
  <c r="D1730" i="3"/>
  <c r="E1729" i="3"/>
  <c r="D1729" i="3"/>
  <c r="E1728" i="3"/>
  <c r="D1728" i="3"/>
  <c r="E1727" i="3"/>
  <c r="D1727" i="3"/>
  <c r="E1726" i="3"/>
  <c r="D1726" i="3"/>
  <c r="E1725" i="3"/>
  <c r="D1725" i="3"/>
  <c r="E1724" i="3"/>
  <c r="D1724" i="3"/>
  <c r="E1723" i="3"/>
  <c r="D1723" i="3"/>
  <c r="E1722" i="3"/>
  <c r="D1722" i="3"/>
  <c r="E1721" i="3"/>
  <c r="D1721" i="3"/>
  <c r="E1720" i="3"/>
  <c r="D1720" i="3"/>
  <c r="E1719" i="3"/>
  <c r="D1719" i="3"/>
  <c r="E1718" i="3"/>
  <c r="D1718" i="3"/>
  <c r="E1717" i="3"/>
  <c r="D1717" i="3"/>
  <c r="E1716" i="3"/>
  <c r="D1716" i="3"/>
  <c r="E1715" i="3"/>
  <c r="D1715" i="3"/>
  <c r="E1714" i="3"/>
  <c r="D1714" i="3"/>
  <c r="E1713" i="3"/>
  <c r="D1713" i="3"/>
  <c r="E1712" i="3"/>
  <c r="D1712" i="3"/>
  <c r="E1711" i="3"/>
  <c r="D1711" i="3"/>
  <c r="E1710" i="3"/>
  <c r="D1710" i="3"/>
  <c r="E1709" i="3"/>
  <c r="D1709" i="3"/>
  <c r="E1708" i="3"/>
  <c r="D1708" i="3"/>
  <c r="E1707" i="3"/>
  <c r="D1707" i="3"/>
  <c r="E1706" i="3"/>
  <c r="D1706" i="3"/>
  <c r="E1705" i="3"/>
  <c r="D1705" i="3"/>
  <c r="E1704" i="3"/>
  <c r="D1704" i="3"/>
  <c r="E1703" i="3"/>
  <c r="D1703" i="3"/>
  <c r="E1702" i="3"/>
  <c r="D1702" i="3"/>
  <c r="E1701" i="3"/>
  <c r="D1701" i="3"/>
  <c r="E1700" i="3"/>
  <c r="D1700" i="3"/>
  <c r="E1699" i="3"/>
  <c r="D1699" i="3"/>
  <c r="E1698" i="3"/>
  <c r="D1698" i="3"/>
  <c r="E1697" i="3"/>
  <c r="D1697" i="3"/>
  <c r="E1696" i="3"/>
  <c r="D1696" i="3"/>
  <c r="E1695" i="3"/>
  <c r="D1695" i="3"/>
  <c r="E1694" i="3"/>
  <c r="D1694" i="3"/>
  <c r="E1693" i="3"/>
  <c r="D1693" i="3"/>
  <c r="E1692" i="3"/>
  <c r="D1692" i="3"/>
  <c r="E1691" i="3"/>
  <c r="D1691" i="3"/>
  <c r="E1690" i="3"/>
  <c r="D1690" i="3"/>
  <c r="E1689" i="3"/>
  <c r="D1689" i="3"/>
  <c r="E1688" i="3"/>
  <c r="D1688" i="3"/>
  <c r="E1687" i="3"/>
  <c r="D1687" i="3"/>
  <c r="E1686" i="3"/>
  <c r="D1686" i="3"/>
  <c r="E1685" i="3"/>
  <c r="D1685" i="3"/>
  <c r="E1684" i="3"/>
  <c r="D1684" i="3"/>
  <c r="E1683" i="3"/>
  <c r="D1683" i="3"/>
  <c r="E1682" i="3"/>
  <c r="D1682" i="3"/>
  <c r="E1681" i="3"/>
  <c r="D1681" i="3"/>
  <c r="E1680" i="3"/>
  <c r="D1680" i="3"/>
  <c r="E1679" i="3"/>
  <c r="D1679" i="3"/>
  <c r="E1678" i="3"/>
  <c r="D1678" i="3"/>
  <c r="E1677" i="3"/>
  <c r="D1677" i="3"/>
  <c r="E1676" i="3"/>
  <c r="D1676" i="3"/>
  <c r="E1675" i="3"/>
  <c r="D1675" i="3"/>
  <c r="E1674" i="3"/>
  <c r="D1674" i="3"/>
  <c r="E1673" i="3"/>
  <c r="D1673" i="3"/>
  <c r="E1672" i="3"/>
  <c r="D1672" i="3"/>
  <c r="E1671" i="3"/>
  <c r="D1671" i="3"/>
  <c r="E1670" i="3"/>
  <c r="D1670" i="3"/>
  <c r="E1669" i="3"/>
  <c r="D1669" i="3"/>
  <c r="E1668" i="3"/>
  <c r="D1668" i="3"/>
  <c r="E1667" i="3"/>
  <c r="D1667" i="3"/>
  <c r="E1666" i="3"/>
  <c r="D1666" i="3"/>
  <c r="E1665" i="3"/>
  <c r="D1665" i="3"/>
  <c r="E1664" i="3"/>
  <c r="D1664" i="3"/>
  <c r="E1663" i="3"/>
  <c r="D1663" i="3"/>
  <c r="E1662" i="3"/>
  <c r="D1662" i="3"/>
  <c r="E1661" i="3"/>
  <c r="D1661" i="3"/>
  <c r="E1660" i="3"/>
  <c r="D1660" i="3"/>
  <c r="E1659" i="3"/>
  <c r="D1659" i="3"/>
  <c r="E1658" i="3"/>
  <c r="D1658" i="3"/>
  <c r="E1657" i="3"/>
  <c r="D1657" i="3"/>
  <c r="E1656" i="3"/>
  <c r="D1656" i="3"/>
  <c r="E1655" i="3"/>
  <c r="D1655" i="3"/>
  <c r="E1654" i="3"/>
  <c r="D1654" i="3"/>
  <c r="E1653" i="3"/>
  <c r="D1653" i="3"/>
  <c r="E1652" i="3"/>
  <c r="D1652" i="3"/>
  <c r="E1651" i="3"/>
  <c r="D1651" i="3"/>
  <c r="E1650" i="3"/>
  <c r="D1650" i="3"/>
  <c r="E1649" i="3"/>
  <c r="D1649" i="3"/>
  <c r="E1648" i="3"/>
  <c r="D1648" i="3"/>
  <c r="E1647" i="3"/>
  <c r="D1647" i="3"/>
  <c r="E1646" i="3"/>
  <c r="D1646" i="3"/>
  <c r="E1645" i="3"/>
  <c r="D1645" i="3"/>
  <c r="E1644" i="3"/>
  <c r="D1644" i="3"/>
  <c r="E1643" i="3"/>
  <c r="D1643" i="3"/>
  <c r="E1642" i="3"/>
  <c r="D1642" i="3"/>
  <c r="E1641" i="3"/>
  <c r="D1641" i="3"/>
  <c r="E1640" i="3"/>
  <c r="D1640" i="3"/>
  <c r="E1639" i="3"/>
  <c r="D1639" i="3"/>
  <c r="E1638" i="3"/>
  <c r="D1638" i="3"/>
  <c r="E1637" i="3"/>
  <c r="D1637" i="3"/>
  <c r="E1636" i="3"/>
  <c r="D1636" i="3"/>
  <c r="E1635" i="3"/>
  <c r="D1635" i="3"/>
  <c r="E1634" i="3"/>
  <c r="D1634" i="3"/>
  <c r="E1633" i="3"/>
  <c r="D1633" i="3"/>
  <c r="E1632" i="3"/>
  <c r="D1632" i="3"/>
  <c r="E1631" i="3"/>
  <c r="D1631" i="3"/>
  <c r="E1630" i="3"/>
  <c r="D1630" i="3"/>
  <c r="E1629" i="3"/>
  <c r="D1629" i="3"/>
  <c r="E1628" i="3"/>
  <c r="D1628" i="3"/>
  <c r="E1627" i="3"/>
  <c r="D1627" i="3"/>
  <c r="E1626" i="3"/>
  <c r="D1626" i="3"/>
  <c r="E1625" i="3"/>
  <c r="D1625" i="3"/>
  <c r="E1624" i="3"/>
  <c r="D1624" i="3"/>
  <c r="E1623" i="3"/>
  <c r="D1623" i="3"/>
  <c r="E1622" i="3"/>
  <c r="D1622" i="3"/>
  <c r="E1621" i="3"/>
  <c r="D1621" i="3"/>
  <c r="E1620" i="3"/>
  <c r="D1620" i="3"/>
  <c r="E1619" i="3"/>
  <c r="D1619" i="3"/>
  <c r="E1618" i="3"/>
  <c r="D1618" i="3"/>
  <c r="E1617" i="3"/>
  <c r="D1617" i="3"/>
  <c r="E1616" i="3"/>
  <c r="D1616" i="3"/>
  <c r="E1615" i="3"/>
  <c r="D1615" i="3"/>
  <c r="E1614" i="3"/>
  <c r="D1614" i="3"/>
  <c r="E1613" i="3"/>
  <c r="D1613" i="3"/>
  <c r="E1612" i="3"/>
  <c r="D1612" i="3"/>
  <c r="E1611" i="3"/>
  <c r="D1611" i="3"/>
  <c r="E1610" i="3"/>
  <c r="D1610" i="3"/>
  <c r="E1609" i="3"/>
  <c r="D1609" i="3"/>
  <c r="E1608" i="3"/>
  <c r="D1608" i="3"/>
  <c r="E1607" i="3"/>
  <c r="D1607" i="3"/>
  <c r="E1606" i="3"/>
  <c r="D1606" i="3"/>
  <c r="E1605" i="3"/>
  <c r="D1605" i="3"/>
  <c r="E1604" i="3"/>
  <c r="D1604" i="3"/>
  <c r="E1603" i="3"/>
  <c r="D1603" i="3"/>
  <c r="E1602" i="3"/>
  <c r="D1602" i="3"/>
  <c r="E1601" i="3"/>
  <c r="D1601" i="3"/>
  <c r="E1600" i="3"/>
  <c r="D1600" i="3"/>
  <c r="E1599" i="3"/>
  <c r="D1599" i="3"/>
  <c r="E1598" i="3"/>
  <c r="D1598" i="3"/>
  <c r="E1597" i="3"/>
  <c r="D1597" i="3"/>
  <c r="E1596" i="3"/>
  <c r="D1596" i="3"/>
  <c r="E1595" i="3"/>
  <c r="D1595" i="3"/>
  <c r="E1594" i="3"/>
  <c r="D1594" i="3"/>
  <c r="E1593" i="3"/>
  <c r="D1593" i="3"/>
  <c r="E1592" i="3"/>
  <c r="D1592" i="3"/>
  <c r="E1591" i="3"/>
  <c r="D1591" i="3"/>
  <c r="E1590" i="3"/>
  <c r="D1590" i="3"/>
  <c r="E1589" i="3"/>
  <c r="D1589" i="3"/>
  <c r="E1588" i="3"/>
  <c r="D1588" i="3"/>
  <c r="E1587" i="3"/>
  <c r="D1587" i="3"/>
  <c r="E1586" i="3"/>
  <c r="D1586" i="3"/>
  <c r="E1585" i="3"/>
  <c r="D1585" i="3"/>
  <c r="E1584" i="3"/>
  <c r="D1584" i="3"/>
  <c r="E1583" i="3"/>
  <c r="D1583" i="3"/>
  <c r="E1582" i="3"/>
  <c r="D1582" i="3"/>
  <c r="E1581" i="3"/>
  <c r="D1581" i="3"/>
  <c r="E1580" i="3"/>
  <c r="D1580" i="3"/>
  <c r="E1579" i="3"/>
  <c r="D1579" i="3"/>
  <c r="E1578" i="3"/>
  <c r="D1578" i="3"/>
  <c r="E1577" i="3"/>
  <c r="D1577" i="3"/>
  <c r="E1576" i="3"/>
  <c r="D1576" i="3"/>
  <c r="E1575" i="3"/>
  <c r="D1575" i="3"/>
  <c r="E1574" i="3"/>
  <c r="D1574" i="3"/>
  <c r="E1573" i="3"/>
  <c r="D1573" i="3"/>
  <c r="E1572" i="3"/>
  <c r="D1572" i="3"/>
  <c r="E1571" i="3"/>
  <c r="D1571" i="3"/>
  <c r="E1570" i="3"/>
  <c r="D1570" i="3"/>
  <c r="E1569" i="3"/>
  <c r="D1569" i="3"/>
  <c r="D1568" i="3"/>
  <c r="E1567" i="3"/>
  <c r="D1567" i="3"/>
  <c r="E1566" i="3"/>
  <c r="D1566" i="3"/>
  <c r="E1565" i="3"/>
  <c r="D1565" i="3"/>
  <c r="E1564" i="3"/>
  <c r="D1564" i="3"/>
  <c r="E1563" i="3"/>
  <c r="D1563" i="3"/>
  <c r="E1562" i="3"/>
  <c r="D1562" i="3"/>
  <c r="E1561" i="3"/>
  <c r="D1561" i="3"/>
  <c r="E1560" i="3"/>
  <c r="D1560" i="3"/>
  <c r="E1559" i="3"/>
  <c r="D1559" i="3"/>
  <c r="E1558" i="3"/>
  <c r="D1558" i="3"/>
  <c r="E1557" i="3"/>
  <c r="D1557" i="3"/>
  <c r="E1556" i="3"/>
  <c r="D1556" i="3"/>
  <c r="E1555" i="3"/>
  <c r="D1555" i="3"/>
  <c r="E1554" i="3"/>
  <c r="D1554" i="3"/>
  <c r="E1553" i="3"/>
  <c r="D1553" i="3"/>
  <c r="E1552" i="3"/>
  <c r="D1552" i="3"/>
  <c r="E1551" i="3"/>
  <c r="D1551" i="3"/>
  <c r="E1550" i="3"/>
  <c r="D1550" i="3"/>
  <c r="E1549" i="3"/>
  <c r="D1549" i="3"/>
  <c r="E1548" i="3"/>
  <c r="D1548" i="3"/>
  <c r="E1547" i="3"/>
  <c r="D1547" i="3"/>
  <c r="E1546" i="3"/>
  <c r="D1546" i="3"/>
  <c r="E1545" i="3"/>
  <c r="D1545" i="3"/>
  <c r="E1544" i="3"/>
  <c r="D1544" i="3"/>
  <c r="E1543" i="3"/>
  <c r="D1543" i="3"/>
  <c r="E1542" i="3"/>
  <c r="D1542" i="3"/>
  <c r="E1541" i="3"/>
  <c r="D1541" i="3"/>
  <c r="E1540" i="3"/>
  <c r="D1540" i="3"/>
  <c r="E1539" i="3"/>
  <c r="D1539" i="3"/>
  <c r="E1538" i="3"/>
  <c r="D1538" i="3"/>
  <c r="E1537" i="3"/>
  <c r="D1537" i="3"/>
  <c r="E1536" i="3"/>
  <c r="D1536" i="3"/>
  <c r="E1535" i="3"/>
  <c r="D1535" i="3"/>
  <c r="E1534" i="3"/>
  <c r="D1534" i="3"/>
  <c r="E1533" i="3"/>
  <c r="D1533" i="3"/>
  <c r="E1532" i="3"/>
  <c r="D1532" i="3"/>
  <c r="E1531" i="3"/>
  <c r="D1531" i="3"/>
  <c r="E1530" i="3"/>
  <c r="D1530" i="3"/>
  <c r="E1529" i="3"/>
  <c r="D1529" i="3"/>
  <c r="E1528" i="3"/>
  <c r="D1528" i="3"/>
  <c r="E1527" i="3"/>
  <c r="D1527" i="3"/>
  <c r="E1526" i="3"/>
  <c r="D1526" i="3"/>
  <c r="E1525" i="3"/>
  <c r="D1525" i="3"/>
  <c r="E1524" i="3"/>
  <c r="D1524" i="3"/>
  <c r="E1523" i="3"/>
  <c r="D1523" i="3"/>
  <c r="E1522" i="3"/>
  <c r="D1522" i="3"/>
  <c r="E1521" i="3"/>
  <c r="D1521" i="3"/>
  <c r="E1520" i="3"/>
  <c r="D1520" i="3"/>
  <c r="E1519" i="3"/>
  <c r="D1519" i="3"/>
  <c r="E1518" i="3"/>
  <c r="D1518" i="3"/>
  <c r="E1517" i="3"/>
  <c r="D1517" i="3"/>
  <c r="D1516" i="3"/>
  <c r="E1515" i="3"/>
  <c r="D1515" i="3"/>
  <c r="E1514" i="3"/>
  <c r="D1514" i="3"/>
  <c r="E1513" i="3"/>
  <c r="D1513" i="3"/>
  <c r="E1512" i="3"/>
  <c r="D1512" i="3"/>
  <c r="E1511" i="3"/>
  <c r="D1511" i="3"/>
  <c r="E1510" i="3"/>
  <c r="D1510" i="3"/>
  <c r="E1509" i="3"/>
  <c r="D1509" i="3"/>
  <c r="E1508" i="3"/>
  <c r="D1508" i="3"/>
  <c r="E1507" i="3"/>
  <c r="D1507" i="3"/>
  <c r="E1506" i="3"/>
  <c r="D1506" i="3"/>
  <c r="E1505" i="3"/>
  <c r="D1505" i="3"/>
  <c r="E1504" i="3"/>
  <c r="D1504" i="3"/>
  <c r="E1503" i="3"/>
  <c r="D1503" i="3"/>
  <c r="E1502" i="3"/>
  <c r="D1502" i="3"/>
  <c r="E1501" i="3"/>
  <c r="D1501" i="3"/>
  <c r="E1500" i="3"/>
  <c r="D1500" i="3"/>
  <c r="E1499" i="3"/>
  <c r="D1499" i="3"/>
  <c r="E1498" i="3"/>
  <c r="D1498" i="3"/>
  <c r="E1497" i="3"/>
  <c r="D1497" i="3"/>
  <c r="E1496" i="3"/>
  <c r="D1496" i="3"/>
  <c r="E1495" i="3"/>
  <c r="D1495" i="3"/>
  <c r="E1494" i="3"/>
  <c r="D1494" i="3"/>
  <c r="E1493" i="3"/>
  <c r="D1493" i="3"/>
  <c r="E1492" i="3"/>
  <c r="D1492" i="3"/>
  <c r="E1491" i="3"/>
  <c r="D1491" i="3"/>
  <c r="E1490" i="3"/>
  <c r="D1490" i="3"/>
  <c r="E1489" i="3"/>
  <c r="D1489" i="3"/>
  <c r="E1488" i="3"/>
  <c r="D1488" i="3"/>
  <c r="E1487" i="3"/>
  <c r="D1487" i="3"/>
  <c r="E1486" i="3"/>
  <c r="D1486" i="3"/>
  <c r="E1485" i="3"/>
  <c r="D1485" i="3"/>
  <c r="E1484" i="3"/>
  <c r="D1484" i="3"/>
  <c r="E1483" i="3"/>
  <c r="D1483" i="3"/>
  <c r="E1482" i="3"/>
  <c r="D1482" i="3"/>
  <c r="E1481" i="3"/>
  <c r="D1481" i="3"/>
  <c r="E1480" i="3"/>
  <c r="D1480" i="3"/>
  <c r="E1479" i="3"/>
  <c r="D1479" i="3"/>
  <c r="E1478" i="3"/>
  <c r="D1478" i="3"/>
  <c r="E1477" i="3"/>
  <c r="D1477" i="3"/>
  <c r="E1476" i="3"/>
  <c r="D1476" i="3"/>
  <c r="E1475" i="3"/>
  <c r="D1475" i="3"/>
  <c r="E1474" i="3"/>
  <c r="D1474" i="3"/>
  <c r="E1473" i="3"/>
  <c r="D1473" i="3"/>
  <c r="E1472" i="3"/>
  <c r="D1472" i="3"/>
  <c r="E1471" i="3"/>
  <c r="D1471" i="3"/>
  <c r="E1470" i="3"/>
  <c r="D1470" i="3"/>
  <c r="E1469" i="3"/>
  <c r="D1469" i="3"/>
  <c r="E1468" i="3"/>
  <c r="D1468" i="3"/>
  <c r="E1467" i="3"/>
  <c r="D1467" i="3"/>
  <c r="E1466" i="3"/>
  <c r="D1466" i="3"/>
  <c r="E1465" i="3"/>
  <c r="D1465" i="3"/>
  <c r="E1464" i="3"/>
  <c r="D1464" i="3"/>
  <c r="E1463" i="3"/>
  <c r="D1463" i="3"/>
  <c r="E1462" i="3"/>
  <c r="D1462" i="3"/>
  <c r="E1461" i="3"/>
  <c r="D1461" i="3"/>
  <c r="E1460" i="3"/>
  <c r="D1460" i="3"/>
  <c r="E1459" i="3"/>
  <c r="D1459" i="3"/>
  <c r="E1458" i="3"/>
  <c r="D1458" i="3"/>
  <c r="E1457" i="3"/>
  <c r="D1457" i="3"/>
  <c r="E1456" i="3"/>
  <c r="D1456" i="3"/>
  <c r="E1455" i="3"/>
  <c r="D1455" i="3"/>
  <c r="E1454" i="3"/>
  <c r="D1454" i="3"/>
  <c r="E1453" i="3"/>
  <c r="D1453" i="3"/>
  <c r="E1452" i="3"/>
  <c r="D1452" i="3"/>
  <c r="E1451" i="3"/>
  <c r="D1451" i="3"/>
  <c r="E1450" i="3"/>
  <c r="D1450" i="3"/>
  <c r="E1449" i="3"/>
  <c r="D1449" i="3"/>
  <c r="E1448" i="3"/>
  <c r="D1448" i="3"/>
  <c r="E1447" i="3"/>
  <c r="D1447" i="3"/>
  <c r="E1446" i="3"/>
  <c r="D1446" i="3"/>
  <c r="E1445" i="3"/>
  <c r="D1445" i="3"/>
  <c r="E1444" i="3"/>
  <c r="D1444" i="3"/>
  <c r="E1443" i="3"/>
  <c r="D1443" i="3"/>
  <c r="E1442" i="3"/>
  <c r="D1442" i="3"/>
  <c r="E1441" i="3"/>
  <c r="D1441" i="3"/>
  <c r="E1440" i="3"/>
  <c r="D1440" i="3"/>
  <c r="E1439" i="3"/>
  <c r="D1439" i="3"/>
  <c r="E1438" i="3"/>
  <c r="D1438" i="3"/>
  <c r="E1437" i="3"/>
  <c r="D1437" i="3"/>
  <c r="E1436" i="3"/>
  <c r="D1436" i="3"/>
  <c r="E1435" i="3"/>
  <c r="D1435" i="3"/>
  <c r="E1434" i="3"/>
  <c r="D1434" i="3"/>
  <c r="E1433" i="3"/>
  <c r="D1433" i="3"/>
  <c r="E1432" i="3"/>
  <c r="D1432" i="3"/>
  <c r="E1431" i="3"/>
  <c r="D1431" i="3"/>
  <c r="E1430" i="3"/>
  <c r="D1430" i="3"/>
  <c r="E1429" i="3"/>
  <c r="D1429" i="3"/>
  <c r="E1428" i="3"/>
  <c r="D1428" i="3"/>
  <c r="E1427" i="3"/>
  <c r="D1427" i="3"/>
  <c r="E1426" i="3"/>
  <c r="D1426" i="3"/>
  <c r="E1425" i="3"/>
  <c r="D1425" i="3"/>
  <c r="E1424" i="3"/>
  <c r="D1424" i="3"/>
  <c r="E1423" i="3"/>
  <c r="D1423" i="3"/>
  <c r="E1422" i="3"/>
  <c r="D1422" i="3"/>
  <c r="E1421" i="3"/>
  <c r="D1421" i="3"/>
  <c r="E1420" i="3"/>
  <c r="D1420" i="3"/>
  <c r="E1419" i="3"/>
  <c r="D1419" i="3"/>
  <c r="E1418" i="3"/>
  <c r="D1418" i="3"/>
  <c r="E1417" i="3"/>
  <c r="D1417" i="3"/>
  <c r="E1416" i="3"/>
  <c r="D1416" i="3"/>
  <c r="E1415" i="3"/>
  <c r="D1415" i="3"/>
  <c r="E1414" i="3"/>
  <c r="D1414" i="3"/>
  <c r="E1413" i="3"/>
  <c r="D1413" i="3"/>
  <c r="E1412" i="3"/>
  <c r="D1412" i="3"/>
  <c r="E1411" i="3"/>
  <c r="D1411" i="3"/>
  <c r="E1410" i="3"/>
  <c r="D1410" i="3"/>
  <c r="E1409" i="3"/>
  <c r="D1409" i="3"/>
  <c r="E1408" i="3"/>
  <c r="D1408" i="3"/>
  <c r="E1407" i="3"/>
  <c r="D1407" i="3"/>
  <c r="E1406" i="3"/>
  <c r="D1406" i="3"/>
  <c r="E1405" i="3"/>
  <c r="D1405" i="3"/>
  <c r="E1404" i="3"/>
  <c r="D1404" i="3"/>
  <c r="E1403" i="3"/>
  <c r="D1403" i="3"/>
  <c r="E1402" i="3"/>
  <c r="D1402" i="3"/>
  <c r="E1401" i="3"/>
  <c r="D1401" i="3"/>
  <c r="E1400" i="3"/>
  <c r="D1400" i="3"/>
  <c r="E1399" i="3"/>
  <c r="D1399" i="3"/>
  <c r="E1398" i="3"/>
  <c r="D1398" i="3"/>
  <c r="E1397" i="3"/>
  <c r="D1397" i="3"/>
  <c r="E1396" i="3"/>
  <c r="D1396" i="3"/>
  <c r="E1395" i="3"/>
  <c r="D1395" i="3"/>
  <c r="E1394" i="3"/>
  <c r="D1394" i="3"/>
  <c r="E1393" i="3"/>
  <c r="D1393" i="3"/>
  <c r="E1392" i="3"/>
  <c r="D1392" i="3"/>
  <c r="E1391" i="3"/>
  <c r="D1391" i="3"/>
  <c r="E1390" i="3"/>
  <c r="D1390" i="3"/>
  <c r="E1389" i="3"/>
  <c r="D1389" i="3"/>
  <c r="E1388" i="3"/>
  <c r="D1388" i="3"/>
  <c r="E1387" i="3"/>
  <c r="D1387" i="3"/>
  <c r="E1386" i="3"/>
  <c r="D1386" i="3"/>
  <c r="E1385" i="3"/>
  <c r="D1385" i="3"/>
  <c r="E1384" i="3"/>
  <c r="D1384" i="3"/>
  <c r="E1383" i="3"/>
  <c r="D1383" i="3"/>
  <c r="E1382" i="3"/>
  <c r="D1382" i="3"/>
  <c r="E1381" i="3"/>
  <c r="D1381" i="3"/>
  <c r="E1380" i="3"/>
  <c r="D1380" i="3"/>
  <c r="E1379" i="3"/>
  <c r="D1379" i="3"/>
  <c r="E1378" i="3"/>
  <c r="D1378" i="3"/>
  <c r="E1377" i="3"/>
  <c r="D1377" i="3"/>
  <c r="E1376" i="3"/>
  <c r="D1376" i="3"/>
  <c r="E1375" i="3"/>
  <c r="D1375" i="3"/>
  <c r="E1374" i="3"/>
  <c r="D1374" i="3"/>
  <c r="E1373" i="3"/>
  <c r="D1373" i="3"/>
  <c r="E1372" i="3"/>
  <c r="D1372" i="3"/>
  <c r="E1371" i="3"/>
  <c r="D1371" i="3"/>
  <c r="E1370" i="3"/>
  <c r="D1370" i="3"/>
  <c r="E1369" i="3"/>
  <c r="D1369" i="3"/>
  <c r="E1368" i="3"/>
  <c r="D1368" i="3"/>
  <c r="E1367" i="3"/>
  <c r="D1367" i="3"/>
  <c r="E1366" i="3"/>
  <c r="D1366" i="3"/>
  <c r="E1365" i="3"/>
  <c r="D1365" i="3"/>
  <c r="E1364" i="3"/>
  <c r="D1364" i="3"/>
  <c r="E1363" i="3"/>
  <c r="D1363" i="3"/>
  <c r="E1362" i="3"/>
  <c r="D1362" i="3"/>
  <c r="E1361" i="3"/>
  <c r="D1361" i="3"/>
  <c r="E1360" i="3"/>
  <c r="D1360" i="3"/>
  <c r="E1359" i="3"/>
  <c r="D1359" i="3"/>
  <c r="E1358" i="3"/>
  <c r="D1358" i="3"/>
  <c r="E1357" i="3"/>
  <c r="D1357" i="3"/>
  <c r="E1356" i="3"/>
  <c r="D1356" i="3"/>
  <c r="E1355" i="3"/>
  <c r="D1355" i="3"/>
  <c r="E1354" i="3"/>
  <c r="D1354" i="3"/>
  <c r="E1353" i="3"/>
  <c r="D1353" i="3"/>
  <c r="E1352" i="3"/>
  <c r="D1352" i="3"/>
  <c r="E1351" i="3"/>
  <c r="D1351" i="3"/>
  <c r="E1350" i="3"/>
  <c r="D1350" i="3"/>
  <c r="E1349" i="3"/>
  <c r="D1349" i="3"/>
  <c r="E1348" i="3"/>
  <c r="D1348" i="3"/>
  <c r="E1347" i="3"/>
  <c r="D1347" i="3"/>
  <c r="E1346" i="3"/>
  <c r="D1346" i="3"/>
  <c r="E1345" i="3"/>
  <c r="D1345" i="3"/>
  <c r="E1344" i="3"/>
  <c r="D1344" i="3"/>
  <c r="E1343" i="3"/>
  <c r="D1343" i="3"/>
  <c r="E1342" i="3"/>
  <c r="D1342" i="3"/>
  <c r="E1341" i="3"/>
  <c r="D1341" i="3"/>
  <c r="E1340" i="3"/>
  <c r="D1340" i="3"/>
  <c r="E1339" i="3"/>
  <c r="D1339" i="3"/>
  <c r="E1338" i="3"/>
  <c r="D1338" i="3"/>
  <c r="E1337" i="3"/>
  <c r="D1337" i="3"/>
  <c r="E1336" i="3"/>
  <c r="D1336" i="3"/>
  <c r="E1335" i="3"/>
  <c r="D1335" i="3"/>
  <c r="E1334" i="3"/>
  <c r="D1334" i="3"/>
  <c r="E1333" i="3"/>
  <c r="D1333" i="3"/>
  <c r="E1332" i="3"/>
  <c r="D1332" i="3"/>
  <c r="E1331" i="3"/>
  <c r="D1331" i="3"/>
  <c r="E1330" i="3"/>
  <c r="D1330" i="3"/>
  <c r="E1329" i="3"/>
  <c r="D1329" i="3"/>
  <c r="E1328" i="3"/>
  <c r="D1328" i="3"/>
  <c r="E1327" i="3"/>
  <c r="D1327" i="3"/>
  <c r="E1326" i="3"/>
  <c r="D1326" i="3"/>
  <c r="E1325" i="3"/>
  <c r="D1325" i="3"/>
  <c r="E1324" i="3"/>
  <c r="D1324" i="3"/>
  <c r="E1323" i="3"/>
  <c r="D1323" i="3"/>
  <c r="E1322" i="3"/>
  <c r="D1322" i="3"/>
  <c r="E1321" i="3"/>
  <c r="D1321" i="3"/>
  <c r="E1320" i="3"/>
  <c r="D1320" i="3"/>
  <c r="E1319" i="3"/>
  <c r="D1319" i="3"/>
  <c r="E1318" i="3"/>
  <c r="D1318" i="3"/>
  <c r="E1317" i="3"/>
  <c r="D1317" i="3"/>
  <c r="E1316" i="3"/>
  <c r="D1316" i="3"/>
  <c r="E1315" i="3"/>
  <c r="D1315" i="3"/>
  <c r="E1314" i="3"/>
  <c r="D1314" i="3"/>
  <c r="E1313" i="3"/>
  <c r="D1313" i="3"/>
  <c r="E1312" i="3"/>
  <c r="D1312" i="3"/>
  <c r="E1311" i="3"/>
  <c r="D1311" i="3"/>
  <c r="E1310" i="3"/>
  <c r="D1310" i="3"/>
  <c r="E1309" i="3"/>
  <c r="D1309" i="3"/>
  <c r="E1308" i="3"/>
  <c r="D1308" i="3"/>
  <c r="E1307" i="3"/>
  <c r="D1307" i="3"/>
  <c r="E1306" i="3"/>
  <c r="D1306" i="3"/>
  <c r="E1305" i="3"/>
  <c r="D1305" i="3"/>
  <c r="E1304" i="3"/>
  <c r="D1304" i="3"/>
  <c r="E1303" i="3"/>
  <c r="D1303" i="3"/>
  <c r="E1302" i="3"/>
  <c r="D1302" i="3"/>
  <c r="E1301" i="3"/>
  <c r="D1301" i="3"/>
  <c r="E1300" i="3"/>
  <c r="D1300" i="3"/>
  <c r="E1299" i="3"/>
  <c r="D1299" i="3"/>
  <c r="E1298" i="3"/>
  <c r="D1298" i="3"/>
  <c r="E1297" i="3"/>
  <c r="D1297" i="3"/>
  <c r="E1296" i="3"/>
  <c r="D1296" i="3"/>
  <c r="E1295" i="3"/>
  <c r="D1295" i="3"/>
  <c r="E1294" i="3"/>
  <c r="D1294" i="3"/>
  <c r="E1293" i="3"/>
  <c r="D1293" i="3"/>
  <c r="E1292" i="3"/>
  <c r="D1292" i="3"/>
  <c r="E1291" i="3"/>
  <c r="D1291" i="3"/>
  <c r="E1290" i="3"/>
  <c r="D1290" i="3"/>
  <c r="E1289" i="3"/>
  <c r="D1289" i="3"/>
  <c r="E1288" i="3"/>
  <c r="D1288" i="3"/>
  <c r="E1287" i="3"/>
  <c r="D1287" i="3"/>
  <c r="E1286" i="3"/>
  <c r="D1286" i="3"/>
  <c r="E1285" i="3"/>
  <c r="D1285" i="3"/>
  <c r="E1284" i="3"/>
  <c r="D1284" i="3"/>
  <c r="E1283" i="3"/>
  <c r="D1283" i="3"/>
  <c r="E1282" i="3"/>
  <c r="D1282" i="3"/>
  <c r="E1281" i="3"/>
  <c r="D1281" i="3"/>
  <c r="E1280" i="3"/>
  <c r="D1280" i="3"/>
  <c r="E1279" i="3"/>
  <c r="D1279" i="3"/>
  <c r="E1278" i="3"/>
  <c r="D1278" i="3"/>
  <c r="E1277" i="3"/>
  <c r="D1277" i="3"/>
  <c r="E1276" i="3"/>
  <c r="D1276" i="3"/>
  <c r="E1275" i="3"/>
  <c r="D1275" i="3"/>
  <c r="E1274" i="3"/>
  <c r="D1274" i="3"/>
  <c r="E1273" i="3"/>
  <c r="D1273" i="3"/>
  <c r="E1272" i="3"/>
  <c r="D1272" i="3"/>
  <c r="E1271" i="3"/>
  <c r="D1271" i="3"/>
  <c r="E1270" i="3"/>
  <c r="D1270" i="3"/>
  <c r="E1269" i="3"/>
  <c r="D1269" i="3"/>
  <c r="E1268" i="3"/>
  <c r="D1268" i="3"/>
  <c r="E1267" i="3"/>
  <c r="D1267" i="3"/>
  <c r="E1266" i="3"/>
  <c r="D1266" i="3"/>
  <c r="E1265" i="3"/>
  <c r="D1265" i="3"/>
  <c r="E1264" i="3"/>
  <c r="D1264" i="3"/>
  <c r="E1263" i="3"/>
  <c r="D1263" i="3"/>
  <c r="E1262" i="3"/>
  <c r="D1262" i="3"/>
  <c r="E1261" i="3"/>
  <c r="D1261" i="3"/>
  <c r="E1260" i="3"/>
  <c r="D1260" i="3"/>
  <c r="E1259" i="3"/>
  <c r="D1259" i="3"/>
  <c r="E1258" i="3"/>
  <c r="D1258" i="3"/>
  <c r="E1257" i="3"/>
  <c r="D1257" i="3"/>
  <c r="E1256" i="3"/>
  <c r="D1256" i="3"/>
  <c r="E1255" i="3"/>
  <c r="D1255" i="3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1247" i="3"/>
  <c r="D1247" i="3"/>
  <c r="E1246" i="3"/>
  <c r="D1246" i="3"/>
  <c r="E1245" i="3"/>
  <c r="D1245" i="3"/>
  <c r="E1244" i="3"/>
  <c r="D1244" i="3"/>
  <c r="E1243" i="3"/>
  <c r="D1243" i="3"/>
  <c r="E1242" i="3"/>
  <c r="D1242" i="3"/>
  <c r="E1241" i="3"/>
  <c r="D1241" i="3"/>
  <c r="E1240" i="3"/>
  <c r="D1240" i="3"/>
  <c r="E1239" i="3"/>
  <c r="D1239" i="3"/>
  <c r="E1238" i="3"/>
  <c r="D1238" i="3"/>
  <c r="E1237" i="3"/>
  <c r="D1237" i="3"/>
  <c r="E1236" i="3"/>
  <c r="D1236" i="3"/>
  <c r="E1235" i="3"/>
  <c r="D1235" i="3"/>
  <c r="E1234" i="3"/>
  <c r="D1234" i="3"/>
  <c r="E1233" i="3"/>
  <c r="D1233" i="3"/>
  <c r="E1232" i="3"/>
  <c r="D1232" i="3"/>
  <c r="E1231" i="3"/>
  <c r="D1231" i="3"/>
  <c r="E1230" i="3"/>
  <c r="D1230" i="3"/>
  <c r="E1229" i="3"/>
  <c r="D1229" i="3"/>
  <c r="E1228" i="3"/>
  <c r="D1228" i="3"/>
  <c r="E1227" i="3"/>
  <c r="D1227" i="3"/>
  <c r="E1226" i="3"/>
  <c r="D1226" i="3"/>
  <c r="E1225" i="3"/>
  <c r="D1225" i="3"/>
  <c r="E1224" i="3"/>
  <c r="D1224" i="3"/>
  <c r="E1223" i="3"/>
  <c r="D1223" i="3"/>
  <c r="E1222" i="3"/>
  <c r="D1222" i="3"/>
  <c r="E1221" i="3"/>
  <c r="D1221" i="3"/>
  <c r="E1220" i="3"/>
  <c r="D1220" i="3"/>
  <c r="E1219" i="3"/>
  <c r="D1219" i="3"/>
  <c r="E1218" i="3"/>
  <c r="D1218" i="3"/>
  <c r="E1217" i="3"/>
  <c r="D1217" i="3"/>
  <c r="E1216" i="3"/>
  <c r="D1216" i="3"/>
  <c r="E1215" i="3"/>
  <c r="D1215" i="3"/>
  <c r="E1214" i="3"/>
  <c r="D1214" i="3"/>
  <c r="E1213" i="3"/>
  <c r="D1213" i="3"/>
  <c r="E1212" i="3"/>
  <c r="D1212" i="3"/>
  <c r="E1211" i="3"/>
  <c r="D1211" i="3"/>
  <c r="E1210" i="3"/>
  <c r="D1210" i="3"/>
  <c r="E1209" i="3"/>
  <c r="D1209" i="3"/>
  <c r="E1208" i="3"/>
  <c r="D1208" i="3"/>
  <c r="E1207" i="3"/>
  <c r="D1207" i="3"/>
  <c r="E1206" i="3"/>
  <c r="D1206" i="3"/>
  <c r="E1205" i="3"/>
  <c r="D1205" i="3"/>
  <c r="E1204" i="3"/>
  <c r="D1204" i="3"/>
  <c r="E1203" i="3"/>
  <c r="D1203" i="3"/>
  <c r="E1202" i="3"/>
  <c r="D1202" i="3"/>
  <c r="E1201" i="3"/>
  <c r="D1201" i="3"/>
  <c r="E1200" i="3"/>
  <c r="D1200" i="3"/>
  <c r="E1199" i="3"/>
  <c r="D1199" i="3"/>
  <c r="E1198" i="3"/>
  <c r="D1198" i="3"/>
  <c r="E1197" i="3"/>
  <c r="D1197" i="3"/>
  <c r="E1196" i="3"/>
  <c r="D1196" i="3"/>
  <c r="E1195" i="3"/>
  <c r="D1195" i="3"/>
  <c r="E1194" i="3"/>
  <c r="D1194" i="3"/>
  <c r="E1193" i="3"/>
  <c r="D1193" i="3"/>
  <c r="E1192" i="3"/>
  <c r="D1192" i="3"/>
  <c r="E1191" i="3"/>
  <c r="D1191" i="3"/>
  <c r="E1190" i="3"/>
  <c r="D1190" i="3"/>
  <c r="E1189" i="3"/>
  <c r="D1189" i="3"/>
  <c r="E1188" i="3"/>
  <c r="D1188" i="3"/>
  <c r="E1187" i="3"/>
  <c r="D1187" i="3"/>
  <c r="E1186" i="3"/>
  <c r="D1186" i="3"/>
  <c r="E1185" i="3"/>
  <c r="D1185" i="3"/>
  <c r="E1184" i="3"/>
  <c r="D1184" i="3"/>
  <c r="E1183" i="3"/>
  <c r="D1183" i="3"/>
  <c r="E1182" i="3"/>
  <c r="D1182" i="3"/>
  <c r="E1181" i="3"/>
  <c r="D1181" i="3"/>
  <c r="E1180" i="3"/>
  <c r="D1180" i="3"/>
  <c r="E1179" i="3"/>
  <c r="D1179" i="3"/>
  <c r="E1178" i="3"/>
  <c r="D1178" i="3"/>
  <c r="E1177" i="3"/>
  <c r="D1177" i="3"/>
  <c r="E1176" i="3"/>
  <c r="D1176" i="3"/>
  <c r="E1175" i="3"/>
  <c r="D1175" i="3"/>
  <c r="E1174" i="3"/>
  <c r="D1174" i="3"/>
  <c r="E1173" i="3"/>
  <c r="D1173" i="3"/>
  <c r="E1172" i="3"/>
  <c r="D1172" i="3"/>
  <c r="E1171" i="3"/>
  <c r="D1171" i="3"/>
  <c r="E1170" i="3"/>
  <c r="D1170" i="3"/>
  <c r="E1169" i="3"/>
  <c r="D1169" i="3"/>
  <c r="E1168" i="3"/>
  <c r="D1168" i="3"/>
  <c r="E1167" i="3"/>
  <c r="D1167" i="3"/>
  <c r="E1166" i="3"/>
  <c r="D1166" i="3"/>
  <c r="E1165" i="3"/>
  <c r="D1165" i="3"/>
  <c r="E1164" i="3"/>
  <c r="D1164" i="3"/>
  <c r="E1163" i="3"/>
  <c r="D1163" i="3"/>
  <c r="E1162" i="3"/>
  <c r="D1162" i="3"/>
  <c r="E1161" i="3"/>
  <c r="D1161" i="3"/>
  <c r="E1160" i="3"/>
  <c r="D1160" i="3"/>
  <c r="E1159" i="3"/>
  <c r="D1159" i="3"/>
  <c r="E1158" i="3"/>
  <c r="D1158" i="3"/>
  <c r="E1157" i="3"/>
  <c r="D1157" i="3"/>
  <c r="E1156" i="3"/>
  <c r="D1156" i="3"/>
  <c r="E1155" i="3"/>
  <c r="D1155" i="3"/>
  <c r="E1154" i="3"/>
  <c r="D1154" i="3"/>
  <c r="E1153" i="3"/>
  <c r="D1153" i="3"/>
  <c r="E1152" i="3"/>
  <c r="D1152" i="3"/>
  <c r="E1151" i="3"/>
  <c r="D1151" i="3"/>
  <c r="E1150" i="3"/>
  <c r="D1150" i="3"/>
  <c r="E1149" i="3"/>
  <c r="D1149" i="3"/>
  <c r="E1148" i="3"/>
  <c r="D1148" i="3"/>
  <c r="E1147" i="3"/>
  <c r="D1147" i="3"/>
  <c r="E1146" i="3"/>
  <c r="D1146" i="3"/>
  <c r="E1145" i="3"/>
  <c r="D1145" i="3"/>
  <c r="E1144" i="3"/>
  <c r="D1144" i="3"/>
  <c r="E1143" i="3"/>
  <c r="D1143" i="3"/>
  <c r="E1142" i="3"/>
  <c r="D1142" i="3"/>
  <c r="E1141" i="3"/>
  <c r="D1141" i="3"/>
  <c r="E1140" i="3"/>
  <c r="D1140" i="3"/>
  <c r="E1139" i="3"/>
  <c r="D1139" i="3"/>
  <c r="E1138" i="3"/>
  <c r="D1138" i="3"/>
  <c r="E1137" i="3"/>
  <c r="D1137" i="3"/>
  <c r="E1136" i="3"/>
  <c r="D1136" i="3"/>
  <c r="E1135" i="3"/>
  <c r="D1135" i="3"/>
  <c r="E1134" i="3"/>
  <c r="D1134" i="3"/>
  <c r="E1133" i="3"/>
  <c r="D1133" i="3"/>
  <c r="E1132" i="3"/>
  <c r="D1132" i="3"/>
  <c r="E1131" i="3"/>
  <c r="D1131" i="3"/>
  <c r="E1130" i="3"/>
  <c r="D1130" i="3"/>
  <c r="E1129" i="3"/>
  <c r="D1129" i="3"/>
  <c r="E1128" i="3"/>
  <c r="D1128" i="3"/>
  <c r="E1127" i="3"/>
  <c r="D1127" i="3"/>
  <c r="E1126" i="3"/>
  <c r="D1126" i="3"/>
  <c r="E1125" i="3"/>
  <c r="D1125" i="3"/>
  <c r="E1124" i="3"/>
  <c r="D1124" i="3"/>
  <c r="E1123" i="3"/>
  <c r="D1123" i="3"/>
  <c r="E1122" i="3"/>
  <c r="D1122" i="3"/>
  <c r="E1121" i="3"/>
  <c r="D1121" i="3"/>
  <c r="E1120" i="3"/>
  <c r="D1120" i="3"/>
  <c r="E1119" i="3"/>
  <c r="D1119" i="3"/>
  <c r="E1118" i="3"/>
  <c r="D1118" i="3"/>
  <c r="E1117" i="3"/>
  <c r="D1117" i="3"/>
  <c r="E1116" i="3"/>
  <c r="D1116" i="3"/>
  <c r="E1115" i="3"/>
  <c r="D1115" i="3"/>
  <c r="E1114" i="3"/>
  <c r="D1114" i="3"/>
  <c r="E1113" i="3"/>
  <c r="D1113" i="3"/>
  <c r="E1112" i="3"/>
  <c r="D1112" i="3"/>
  <c r="E1111" i="3"/>
  <c r="D1111" i="3"/>
  <c r="E1110" i="3"/>
  <c r="D1110" i="3"/>
  <c r="E1109" i="3"/>
  <c r="D1109" i="3"/>
  <c r="E1108" i="3"/>
  <c r="D1108" i="3"/>
  <c r="E1107" i="3"/>
  <c r="D1107" i="3"/>
  <c r="E1106" i="3"/>
  <c r="D1106" i="3"/>
  <c r="E1105" i="3"/>
  <c r="D1105" i="3"/>
  <c r="E1104" i="3"/>
  <c r="D1104" i="3"/>
  <c r="E1103" i="3"/>
  <c r="D1103" i="3"/>
  <c r="E1102" i="3"/>
  <c r="D1102" i="3"/>
  <c r="E1101" i="3"/>
  <c r="D1101" i="3"/>
  <c r="E1100" i="3"/>
  <c r="D1100" i="3"/>
  <c r="E1099" i="3"/>
  <c r="D1099" i="3"/>
  <c r="E1098" i="3"/>
  <c r="D1098" i="3"/>
  <c r="E1097" i="3"/>
  <c r="D1097" i="3"/>
  <c r="E1096" i="3"/>
  <c r="D1096" i="3"/>
  <c r="E1095" i="3"/>
  <c r="D1095" i="3"/>
  <c r="E1094" i="3"/>
  <c r="D1094" i="3"/>
  <c r="E1093" i="3"/>
  <c r="D1093" i="3"/>
  <c r="E1092" i="3"/>
  <c r="D1092" i="3"/>
  <c r="E1091" i="3"/>
  <c r="D1091" i="3"/>
  <c r="E1090" i="3"/>
  <c r="D1090" i="3"/>
  <c r="E1089" i="3"/>
  <c r="D1089" i="3"/>
  <c r="E1088" i="3"/>
  <c r="D1088" i="3"/>
  <c r="E1087" i="3"/>
  <c r="D1087" i="3"/>
  <c r="E1086" i="3"/>
  <c r="D1086" i="3"/>
  <c r="E1085" i="3"/>
  <c r="D1085" i="3"/>
  <c r="E1084" i="3"/>
  <c r="D1084" i="3"/>
  <c r="E1083" i="3"/>
  <c r="D1083" i="3"/>
  <c r="E1082" i="3"/>
  <c r="D1082" i="3"/>
  <c r="E1081" i="3"/>
  <c r="D1081" i="3"/>
  <c r="E1080" i="3"/>
  <c r="D1080" i="3"/>
  <c r="E1079" i="3"/>
  <c r="D1079" i="3"/>
  <c r="E1078" i="3"/>
  <c r="D1078" i="3"/>
  <c r="E1077" i="3"/>
  <c r="D1077" i="3"/>
  <c r="E1076" i="3"/>
  <c r="D1076" i="3"/>
  <c r="E1075" i="3"/>
  <c r="D1075" i="3"/>
  <c r="E1074" i="3"/>
  <c r="D1074" i="3"/>
  <c r="E1073" i="3"/>
  <c r="D1073" i="3"/>
  <c r="E1072" i="3"/>
  <c r="D1072" i="3"/>
  <c r="E1071" i="3"/>
  <c r="D1071" i="3"/>
  <c r="E1070" i="3"/>
  <c r="D1070" i="3"/>
  <c r="E1069" i="3"/>
  <c r="D1069" i="3"/>
  <c r="E1068" i="3"/>
  <c r="D1068" i="3"/>
  <c r="E1067" i="3"/>
  <c r="D1067" i="3"/>
  <c r="E1066" i="3"/>
  <c r="D1066" i="3"/>
  <c r="E1065" i="3"/>
  <c r="D1065" i="3"/>
  <c r="E1064" i="3"/>
  <c r="D1064" i="3"/>
  <c r="E1063" i="3"/>
  <c r="D1063" i="3"/>
  <c r="E1062" i="3"/>
  <c r="D1062" i="3"/>
  <c r="E1061" i="3"/>
  <c r="D1061" i="3"/>
  <c r="E1060" i="3"/>
  <c r="D1060" i="3"/>
  <c r="E1059" i="3"/>
  <c r="D1059" i="3"/>
  <c r="E1058" i="3"/>
  <c r="D1058" i="3"/>
  <c r="E1057" i="3"/>
  <c r="D1057" i="3"/>
  <c r="E1056" i="3"/>
  <c r="D1056" i="3"/>
  <c r="E1055" i="3"/>
  <c r="D1055" i="3"/>
  <c r="E1054" i="3"/>
  <c r="D1054" i="3"/>
  <c r="E1053" i="3"/>
  <c r="D1053" i="3"/>
  <c r="E1052" i="3"/>
  <c r="D1052" i="3"/>
  <c r="E1051" i="3"/>
  <c r="D1051" i="3"/>
  <c r="E1050" i="3"/>
  <c r="D1050" i="3"/>
  <c r="E1049" i="3"/>
  <c r="D1049" i="3"/>
  <c r="E1048" i="3"/>
  <c r="D1048" i="3"/>
  <c r="E1047" i="3"/>
  <c r="D1047" i="3"/>
  <c r="E1046" i="3"/>
  <c r="D1046" i="3"/>
  <c r="E1045" i="3"/>
  <c r="D1045" i="3"/>
  <c r="E1044" i="3"/>
  <c r="D1044" i="3"/>
  <c r="E1043" i="3"/>
  <c r="D1043" i="3"/>
  <c r="E1042" i="3"/>
  <c r="D1042" i="3"/>
  <c r="E1041" i="3"/>
  <c r="D1041" i="3"/>
  <c r="E1040" i="3"/>
  <c r="D1040" i="3"/>
  <c r="E1039" i="3"/>
  <c r="D1039" i="3"/>
  <c r="E1038" i="3"/>
  <c r="D1038" i="3"/>
  <c r="E1037" i="3"/>
  <c r="D1037" i="3"/>
  <c r="E1036" i="3"/>
  <c r="D1036" i="3"/>
  <c r="D1035" i="3"/>
  <c r="E1034" i="3"/>
  <c r="D1034" i="3"/>
  <c r="E1033" i="3"/>
  <c r="D1033" i="3"/>
  <c r="E1032" i="3"/>
  <c r="D1032" i="3"/>
  <c r="E1031" i="3"/>
  <c r="D1031" i="3"/>
  <c r="E1030" i="3"/>
  <c r="D1030" i="3"/>
  <c r="E1029" i="3"/>
  <c r="D1029" i="3"/>
  <c r="E1028" i="3"/>
  <c r="D1028" i="3"/>
  <c r="E1027" i="3"/>
  <c r="D1027" i="3"/>
  <c r="E1026" i="3"/>
  <c r="D1026" i="3"/>
  <c r="E1025" i="3"/>
  <c r="D1025" i="3"/>
  <c r="E1024" i="3"/>
  <c r="D1024" i="3"/>
  <c r="E1023" i="3"/>
  <c r="D1023" i="3"/>
  <c r="E1022" i="3"/>
  <c r="D1022" i="3"/>
  <c r="E1021" i="3"/>
  <c r="D1021" i="3"/>
  <c r="E1020" i="3"/>
  <c r="D1020" i="3"/>
  <c r="E1019" i="3"/>
  <c r="D1019" i="3"/>
  <c r="E1018" i="3"/>
  <c r="D1018" i="3"/>
  <c r="E1017" i="3"/>
  <c r="D1017" i="3"/>
  <c r="E1016" i="3"/>
  <c r="D1016" i="3"/>
  <c r="E1015" i="3"/>
  <c r="D1015" i="3"/>
  <c r="E1014" i="3"/>
  <c r="D1014" i="3"/>
  <c r="E1013" i="3"/>
  <c r="D1013" i="3"/>
  <c r="E1012" i="3"/>
  <c r="D1012" i="3"/>
  <c r="E1011" i="3"/>
  <c r="D1011" i="3"/>
  <c r="E1010" i="3"/>
  <c r="D1010" i="3"/>
  <c r="E1009" i="3"/>
  <c r="D1009" i="3"/>
  <c r="E1008" i="3"/>
  <c r="D1008" i="3"/>
  <c r="E1007" i="3"/>
  <c r="D1007" i="3"/>
  <c r="E1006" i="3"/>
  <c r="D1006" i="3"/>
  <c r="E1005" i="3"/>
  <c r="D1005" i="3"/>
  <c r="E1004" i="3"/>
  <c r="D1004" i="3"/>
  <c r="E1003" i="3"/>
  <c r="D1003" i="3"/>
  <c r="E1002" i="3"/>
  <c r="D1002" i="3"/>
  <c r="E1001" i="3"/>
  <c r="D1001" i="3"/>
  <c r="E1000" i="3"/>
  <c r="D1000" i="3"/>
  <c r="E999" i="3"/>
  <c r="D999" i="3"/>
  <c r="E998" i="3"/>
  <c r="D998" i="3"/>
  <c r="E997" i="3"/>
  <c r="D997" i="3"/>
  <c r="E996" i="3"/>
  <c r="D996" i="3"/>
  <c r="E995" i="3"/>
  <c r="D995" i="3"/>
  <c r="E994" i="3"/>
  <c r="D994" i="3"/>
  <c r="E993" i="3"/>
  <c r="D993" i="3"/>
  <c r="E992" i="3"/>
  <c r="D992" i="3"/>
  <c r="E991" i="3"/>
  <c r="D991" i="3"/>
  <c r="E990" i="3"/>
  <c r="D990" i="3"/>
  <c r="E989" i="3"/>
  <c r="D989" i="3"/>
  <c r="E988" i="3"/>
  <c r="D988" i="3"/>
  <c r="E987" i="3"/>
  <c r="D987" i="3"/>
  <c r="E986" i="3"/>
  <c r="D986" i="3"/>
  <c r="E985" i="3"/>
  <c r="D985" i="3"/>
  <c r="E984" i="3"/>
  <c r="D984" i="3"/>
  <c r="E983" i="3"/>
  <c r="D983" i="3"/>
  <c r="E982" i="3"/>
  <c r="D982" i="3"/>
  <c r="E981" i="3"/>
  <c r="D981" i="3"/>
  <c r="E980" i="3"/>
  <c r="D980" i="3"/>
  <c r="E979" i="3"/>
  <c r="D979" i="3"/>
  <c r="E978" i="3"/>
  <c r="D978" i="3"/>
  <c r="E977" i="3"/>
  <c r="D977" i="3"/>
  <c r="E976" i="3"/>
  <c r="D976" i="3"/>
  <c r="E975" i="3"/>
  <c r="D975" i="3"/>
  <c r="E974" i="3"/>
  <c r="D974" i="3"/>
  <c r="E973" i="3"/>
  <c r="D973" i="3"/>
  <c r="E972" i="3"/>
  <c r="D972" i="3"/>
  <c r="E971" i="3"/>
  <c r="D971" i="3"/>
  <c r="E970" i="3"/>
  <c r="D970" i="3"/>
  <c r="E969" i="3"/>
  <c r="D969" i="3"/>
  <c r="E968" i="3"/>
  <c r="D968" i="3"/>
  <c r="E967" i="3"/>
  <c r="D967" i="3"/>
  <c r="E966" i="3"/>
  <c r="D966" i="3"/>
  <c r="E965" i="3"/>
  <c r="D965" i="3"/>
  <c r="E964" i="3"/>
  <c r="D964" i="3"/>
  <c r="E963" i="3"/>
  <c r="D963" i="3"/>
  <c r="E962" i="3"/>
  <c r="D962" i="3"/>
  <c r="E961" i="3"/>
  <c r="D961" i="3"/>
  <c r="E960" i="3"/>
  <c r="D960" i="3"/>
  <c r="E959" i="3"/>
  <c r="D959" i="3"/>
  <c r="E958" i="3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50" i="3"/>
  <c r="D950" i="3"/>
  <c r="E949" i="3"/>
  <c r="D949" i="3"/>
  <c r="E948" i="3"/>
  <c r="D948" i="3"/>
  <c r="E947" i="3"/>
  <c r="D947" i="3"/>
  <c r="E946" i="3"/>
  <c r="D946" i="3"/>
  <c r="E945" i="3"/>
  <c r="D945" i="3"/>
  <c r="E944" i="3"/>
  <c r="D944" i="3"/>
  <c r="E943" i="3"/>
  <c r="D943" i="3"/>
  <c r="E942" i="3"/>
  <c r="D942" i="3"/>
  <c r="E941" i="3"/>
  <c r="D941" i="3"/>
  <c r="E940" i="3"/>
  <c r="D940" i="3"/>
  <c r="E939" i="3"/>
  <c r="D939" i="3"/>
  <c r="E938" i="3"/>
  <c r="D938" i="3"/>
  <c r="E937" i="3"/>
  <c r="D937" i="3"/>
  <c r="E936" i="3"/>
  <c r="D936" i="3"/>
  <c r="E935" i="3"/>
  <c r="D935" i="3"/>
  <c r="E934" i="3"/>
  <c r="D934" i="3"/>
  <c r="E933" i="3"/>
  <c r="D933" i="3"/>
  <c r="E932" i="3"/>
  <c r="D932" i="3"/>
  <c r="E931" i="3"/>
  <c r="D931" i="3"/>
  <c r="E930" i="3"/>
  <c r="D930" i="3"/>
  <c r="E929" i="3"/>
  <c r="D929" i="3"/>
  <c r="E928" i="3"/>
  <c r="D928" i="3"/>
  <c r="E927" i="3"/>
  <c r="D927" i="3"/>
  <c r="E926" i="3"/>
  <c r="D926" i="3"/>
  <c r="E925" i="3"/>
  <c r="D925" i="3"/>
  <c r="E924" i="3"/>
  <c r="D924" i="3"/>
  <c r="E923" i="3"/>
  <c r="D923" i="3"/>
  <c r="E922" i="3"/>
  <c r="D922" i="3"/>
  <c r="E921" i="3"/>
  <c r="D921" i="3"/>
  <c r="E920" i="3"/>
  <c r="D920" i="3"/>
  <c r="E919" i="3"/>
  <c r="D919" i="3"/>
  <c r="E918" i="3"/>
  <c r="D918" i="3"/>
  <c r="E917" i="3"/>
  <c r="D917" i="3"/>
  <c r="E916" i="3"/>
  <c r="D916" i="3"/>
  <c r="E915" i="3"/>
  <c r="D915" i="3"/>
  <c r="E914" i="3"/>
  <c r="D914" i="3"/>
  <c r="E913" i="3"/>
  <c r="D913" i="3"/>
  <c r="E912" i="3"/>
  <c r="D912" i="3"/>
  <c r="E911" i="3"/>
  <c r="D911" i="3"/>
  <c r="E910" i="3"/>
  <c r="D910" i="3"/>
  <c r="E909" i="3"/>
  <c r="D909" i="3"/>
  <c r="E908" i="3"/>
  <c r="D908" i="3"/>
  <c r="E907" i="3"/>
  <c r="D907" i="3"/>
  <c r="E906" i="3"/>
  <c r="D906" i="3"/>
  <c r="E905" i="3"/>
  <c r="D905" i="3"/>
  <c r="E904" i="3"/>
  <c r="D904" i="3"/>
  <c r="E903" i="3"/>
  <c r="D903" i="3"/>
  <c r="E902" i="3"/>
  <c r="D902" i="3"/>
  <c r="E901" i="3"/>
  <c r="D901" i="3"/>
  <c r="E900" i="3"/>
  <c r="D900" i="3"/>
  <c r="E899" i="3"/>
  <c r="D899" i="3"/>
  <c r="E898" i="3"/>
  <c r="D898" i="3"/>
  <c r="E897" i="3"/>
  <c r="D897" i="3"/>
  <c r="E896" i="3"/>
  <c r="D896" i="3"/>
  <c r="E895" i="3"/>
  <c r="D895" i="3"/>
  <c r="E894" i="3"/>
  <c r="D894" i="3"/>
  <c r="E893" i="3"/>
  <c r="D893" i="3"/>
  <c r="E892" i="3"/>
  <c r="D892" i="3"/>
  <c r="E891" i="3"/>
  <c r="D891" i="3"/>
  <c r="E890" i="3"/>
  <c r="D890" i="3"/>
  <c r="E889" i="3"/>
  <c r="D889" i="3"/>
  <c r="E888" i="3"/>
  <c r="D888" i="3"/>
  <c r="E887" i="3"/>
  <c r="D887" i="3"/>
  <c r="E886" i="3"/>
  <c r="D886" i="3"/>
  <c r="E885" i="3"/>
  <c r="D885" i="3"/>
  <c r="E884" i="3"/>
  <c r="D884" i="3"/>
  <c r="E883" i="3"/>
  <c r="D883" i="3"/>
  <c r="E882" i="3"/>
  <c r="D882" i="3"/>
  <c r="E881" i="3"/>
  <c r="D881" i="3"/>
  <c r="E880" i="3"/>
  <c r="D880" i="3"/>
  <c r="E879" i="3"/>
  <c r="D879" i="3"/>
  <c r="E878" i="3"/>
  <c r="D878" i="3"/>
  <c r="E877" i="3"/>
  <c r="D877" i="3"/>
  <c r="E876" i="3"/>
  <c r="D876" i="3"/>
  <c r="E875" i="3"/>
  <c r="D875" i="3"/>
  <c r="E874" i="3"/>
  <c r="D874" i="3"/>
  <c r="E873" i="3"/>
  <c r="D873" i="3"/>
  <c r="E872" i="3"/>
  <c r="D872" i="3"/>
  <c r="E871" i="3"/>
  <c r="D871" i="3"/>
  <c r="E870" i="3"/>
  <c r="D870" i="3"/>
  <c r="E869" i="3"/>
  <c r="D869" i="3"/>
  <c r="E868" i="3"/>
  <c r="D868" i="3"/>
  <c r="E867" i="3"/>
  <c r="D867" i="3"/>
  <c r="E866" i="3"/>
  <c r="D866" i="3"/>
  <c r="E865" i="3"/>
  <c r="D865" i="3"/>
  <c r="E864" i="3"/>
  <c r="D864" i="3"/>
  <c r="E863" i="3"/>
  <c r="D863" i="3"/>
  <c r="E862" i="3"/>
  <c r="D862" i="3"/>
  <c r="E861" i="3"/>
  <c r="D861" i="3"/>
  <c r="E860" i="3"/>
  <c r="D860" i="3"/>
  <c r="E859" i="3"/>
  <c r="D859" i="3"/>
  <c r="E858" i="3"/>
  <c r="D858" i="3"/>
  <c r="E857" i="3"/>
  <c r="D857" i="3"/>
  <c r="E856" i="3"/>
  <c r="D856" i="3"/>
  <c r="E855" i="3"/>
  <c r="D855" i="3"/>
  <c r="E854" i="3"/>
  <c r="D854" i="3"/>
  <c r="E853" i="3"/>
  <c r="D853" i="3"/>
  <c r="E852" i="3"/>
  <c r="D852" i="3"/>
  <c r="E851" i="3"/>
  <c r="D851" i="3"/>
  <c r="E850" i="3"/>
  <c r="D850" i="3"/>
  <c r="E849" i="3"/>
  <c r="D849" i="3"/>
  <c r="E848" i="3"/>
  <c r="D848" i="3"/>
  <c r="E847" i="3"/>
  <c r="D847" i="3"/>
  <c r="E846" i="3"/>
  <c r="D846" i="3"/>
  <c r="E845" i="3"/>
  <c r="D845" i="3"/>
  <c r="E844" i="3"/>
  <c r="D844" i="3"/>
  <c r="E843" i="3"/>
  <c r="D843" i="3"/>
  <c r="E842" i="3"/>
  <c r="D842" i="3"/>
  <c r="E841" i="3"/>
  <c r="D841" i="3"/>
  <c r="E840" i="3"/>
  <c r="D840" i="3"/>
  <c r="E839" i="3"/>
  <c r="D839" i="3"/>
  <c r="E838" i="3"/>
  <c r="D838" i="3"/>
  <c r="E837" i="3"/>
  <c r="D837" i="3"/>
  <c r="E836" i="3"/>
  <c r="D836" i="3"/>
  <c r="E835" i="3"/>
  <c r="D835" i="3"/>
  <c r="E834" i="3"/>
  <c r="D834" i="3"/>
  <c r="E833" i="3"/>
  <c r="D833" i="3"/>
  <c r="E832" i="3"/>
  <c r="D832" i="3"/>
  <c r="E831" i="3"/>
  <c r="D831" i="3"/>
  <c r="E830" i="3"/>
  <c r="D830" i="3"/>
  <c r="E829" i="3"/>
  <c r="D829" i="3"/>
  <c r="E828" i="3"/>
  <c r="D828" i="3"/>
  <c r="E827" i="3"/>
  <c r="D827" i="3"/>
  <c r="E826" i="3"/>
  <c r="D826" i="3"/>
  <c r="E825" i="3"/>
  <c r="D825" i="3"/>
  <c r="E824" i="3"/>
  <c r="D824" i="3"/>
  <c r="E823" i="3"/>
  <c r="D823" i="3"/>
  <c r="E822" i="3"/>
  <c r="D822" i="3"/>
  <c r="E821" i="3"/>
  <c r="D821" i="3"/>
  <c r="E820" i="3"/>
  <c r="D820" i="3"/>
  <c r="E819" i="3"/>
  <c r="D819" i="3"/>
  <c r="E818" i="3"/>
  <c r="D818" i="3"/>
  <c r="E817" i="3"/>
  <c r="D817" i="3"/>
  <c r="E816" i="3"/>
  <c r="D816" i="3"/>
  <c r="E815" i="3"/>
  <c r="D815" i="3"/>
  <c r="E814" i="3"/>
  <c r="D814" i="3"/>
  <c r="E813" i="3"/>
  <c r="D813" i="3"/>
  <c r="E812" i="3"/>
  <c r="D812" i="3"/>
  <c r="E811" i="3"/>
  <c r="D811" i="3"/>
  <c r="E810" i="3"/>
  <c r="D810" i="3"/>
  <c r="E809" i="3"/>
  <c r="D809" i="3"/>
  <c r="E808" i="3"/>
  <c r="D808" i="3"/>
  <c r="E807" i="3"/>
  <c r="D807" i="3"/>
  <c r="E806" i="3"/>
  <c r="D806" i="3"/>
  <c r="E805" i="3"/>
  <c r="D805" i="3"/>
  <c r="E804" i="3"/>
  <c r="D804" i="3"/>
  <c r="E803" i="3"/>
  <c r="D803" i="3"/>
  <c r="E802" i="3"/>
  <c r="D802" i="3"/>
  <c r="E801" i="3"/>
  <c r="D801" i="3"/>
  <c r="E800" i="3"/>
  <c r="D800" i="3"/>
  <c r="E799" i="3"/>
  <c r="D799" i="3"/>
  <c r="E798" i="3"/>
  <c r="D798" i="3"/>
  <c r="E797" i="3"/>
  <c r="D797" i="3"/>
  <c r="E796" i="3"/>
  <c r="D796" i="3"/>
  <c r="E795" i="3"/>
  <c r="D795" i="3"/>
  <c r="E794" i="3"/>
  <c r="D794" i="3"/>
  <c r="E793" i="3"/>
  <c r="D793" i="3"/>
  <c r="E792" i="3"/>
  <c r="D792" i="3"/>
  <c r="E791" i="3"/>
  <c r="D791" i="3"/>
  <c r="E790" i="3"/>
  <c r="D790" i="3"/>
  <c r="E789" i="3"/>
  <c r="D789" i="3"/>
  <c r="E788" i="3"/>
  <c r="D788" i="3"/>
  <c r="E787" i="3"/>
  <c r="D787" i="3"/>
  <c r="E786" i="3"/>
  <c r="D786" i="3"/>
  <c r="E785" i="3"/>
  <c r="D785" i="3"/>
  <c r="E784" i="3"/>
  <c r="D784" i="3"/>
  <c r="E783" i="3"/>
  <c r="D783" i="3"/>
  <c r="E782" i="3"/>
  <c r="D782" i="3"/>
  <c r="E781" i="3"/>
  <c r="D781" i="3"/>
  <c r="E780" i="3"/>
  <c r="D780" i="3"/>
  <c r="E779" i="3"/>
  <c r="D779" i="3"/>
  <c r="E778" i="3"/>
  <c r="D778" i="3"/>
  <c r="E777" i="3"/>
  <c r="D777" i="3"/>
  <c r="E776" i="3"/>
  <c r="D776" i="3"/>
  <c r="E775" i="3"/>
  <c r="D775" i="3"/>
  <c r="E774" i="3"/>
  <c r="D774" i="3"/>
  <c r="E773" i="3"/>
  <c r="D773" i="3"/>
  <c r="E772" i="3"/>
  <c r="D772" i="3"/>
  <c r="E771" i="3"/>
  <c r="D771" i="3"/>
  <c r="E770" i="3"/>
  <c r="D770" i="3"/>
  <c r="E769" i="3"/>
  <c r="D769" i="3"/>
  <c r="E768" i="3"/>
  <c r="D768" i="3"/>
  <c r="E767" i="3"/>
  <c r="D767" i="3"/>
  <c r="E766" i="3"/>
  <c r="D766" i="3"/>
  <c r="E765" i="3"/>
  <c r="D765" i="3"/>
  <c r="E764" i="3"/>
  <c r="D764" i="3"/>
  <c r="E763" i="3"/>
  <c r="D763" i="3"/>
  <c r="E762" i="3"/>
  <c r="D762" i="3"/>
  <c r="E761" i="3"/>
  <c r="D761" i="3"/>
  <c r="E760" i="3"/>
  <c r="D760" i="3"/>
  <c r="E759" i="3"/>
  <c r="D759" i="3"/>
  <c r="E758" i="3"/>
  <c r="D758" i="3"/>
  <c r="E757" i="3"/>
  <c r="D757" i="3"/>
  <c r="E756" i="3"/>
  <c r="D756" i="3"/>
  <c r="E755" i="3"/>
  <c r="D755" i="3"/>
  <c r="E754" i="3"/>
  <c r="D754" i="3"/>
  <c r="E753" i="3"/>
  <c r="D753" i="3"/>
  <c r="E752" i="3"/>
  <c r="D752" i="3"/>
  <c r="E751" i="3"/>
  <c r="D751" i="3"/>
  <c r="E750" i="3"/>
  <c r="D750" i="3"/>
  <c r="E749" i="3"/>
  <c r="D749" i="3"/>
  <c r="E748" i="3"/>
  <c r="D748" i="3"/>
  <c r="E747" i="3"/>
  <c r="D747" i="3"/>
  <c r="E746" i="3"/>
  <c r="D746" i="3"/>
  <c r="E745" i="3"/>
  <c r="D745" i="3"/>
  <c r="E744" i="3"/>
  <c r="D744" i="3"/>
  <c r="E743" i="3"/>
  <c r="D743" i="3"/>
  <c r="E742" i="3"/>
  <c r="D742" i="3"/>
  <c r="E741" i="3"/>
  <c r="D741" i="3"/>
  <c r="E740" i="3"/>
  <c r="D740" i="3"/>
  <c r="E739" i="3"/>
  <c r="D739" i="3"/>
  <c r="E738" i="3"/>
  <c r="D738" i="3"/>
  <c r="E737" i="3"/>
  <c r="D737" i="3"/>
  <c r="E736" i="3"/>
  <c r="D736" i="3"/>
  <c r="E735" i="3"/>
  <c r="D735" i="3"/>
  <c r="E734" i="3"/>
  <c r="D734" i="3"/>
  <c r="E733" i="3"/>
  <c r="D733" i="3"/>
  <c r="E732" i="3"/>
  <c r="D732" i="3"/>
  <c r="E731" i="3"/>
  <c r="D731" i="3"/>
  <c r="E730" i="3"/>
  <c r="D730" i="3"/>
  <c r="E729" i="3"/>
  <c r="D729" i="3"/>
  <c r="E728" i="3"/>
  <c r="D728" i="3"/>
  <c r="E727" i="3"/>
  <c r="D727" i="3"/>
  <c r="E726" i="3"/>
  <c r="D726" i="3"/>
  <c r="E725" i="3"/>
  <c r="D725" i="3"/>
  <c r="E724" i="3"/>
  <c r="D724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D710" i="3"/>
  <c r="E709" i="3"/>
  <c r="D709" i="3"/>
  <c r="E708" i="3"/>
  <c r="D708" i="3"/>
  <c r="E707" i="3"/>
  <c r="D707" i="3"/>
  <c r="E706" i="3"/>
  <c r="D706" i="3"/>
  <c r="E705" i="3"/>
  <c r="D705" i="3"/>
  <c r="E704" i="3"/>
  <c r="D704" i="3"/>
  <c r="E703" i="3"/>
  <c r="D703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6" i="3"/>
  <c r="D686" i="3"/>
  <c r="E685" i="3"/>
  <c r="D685" i="3"/>
  <c r="E684" i="3"/>
  <c r="D684" i="3"/>
  <c r="E683" i="3"/>
  <c r="D683" i="3"/>
  <c r="E682" i="3"/>
  <c r="D682" i="3"/>
  <c r="E681" i="3"/>
  <c r="D681" i="3"/>
  <c r="E680" i="3"/>
  <c r="D680" i="3"/>
  <c r="E679" i="3"/>
  <c r="D679" i="3"/>
  <c r="E678" i="3"/>
  <c r="D678" i="3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F1" i="3"/>
  <c r="E1" i="3"/>
  <c r="D1" i="3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AA4000" i="1"/>
  <c r="Z4000" i="1"/>
  <c r="Y4000" i="1"/>
  <c r="X4000" i="1"/>
  <c r="W4000" i="1"/>
  <c r="V4000" i="1"/>
  <c r="U4000" i="1"/>
  <c r="T4000" i="1"/>
  <c r="S4000" i="1"/>
  <c r="R4000" i="1"/>
  <c r="Q4000" i="1"/>
  <c r="P4000" i="1"/>
  <c r="K4000" i="1"/>
  <c r="J4000" i="1"/>
  <c r="G4000" i="1"/>
  <c r="F4000" i="1"/>
  <c r="G3893" i="1"/>
  <c r="F3893" i="1"/>
  <c r="H3893" i="1" s="1"/>
  <c r="G3892" i="1"/>
  <c r="F3892" i="1"/>
  <c r="H3892" i="1" s="1"/>
  <c r="G3891" i="1"/>
  <c r="F3891" i="1"/>
  <c r="H3891" i="1" s="1"/>
  <c r="H3890" i="1"/>
  <c r="G3890" i="1"/>
  <c r="F3890" i="1"/>
  <c r="G3889" i="1"/>
  <c r="H3889" i="1" s="1"/>
  <c r="F3889" i="1"/>
  <c r="G3888" i="1"/>
  <c r="F3888" i="1"/>
  <c r="H3888" i="1" s="1"/>
  <c r="G3887" i="1"/>
  <c r="F3887" i="1"/>
  <c r="H3887" i="1" s="1"/>
  <c r="F494" i="3" s="1"/>
  <c r="H3886" i="1"/>
  <c r="F493" i="3" s="1"/>
  <c r="G3886" i="1"/>
  <c r="F3886" i="1"/>
  <c r="G3885" i="1"/>
  <c r="H3885" i="1" s="1"/>
  <c r="F3885" i="1"/>
  <c r="G3884" i="1"/>
  <c r="F3884" i="1"/>
  <c r="H3884" i="1" s="1"/>
  <c r="F20" i="3" s="1"/>
  <c r="G3883" i="1"/>
  <c r="F3883" i="1"/>
  <c r="H3883" i="1" s="1"/>
  <c r="H3882" i="1"/>
  <c r="G3882" i="1"/>
  <c r="F3882" i="1"/>
  <c r="G3881" i="1"/>
  <c r="H3881" i="1" s="1"/>
  <c r="F3881" i="1"/>
  <c r="G3880" i="1"/>
  <c r="F3880" i="1"/>
  <c r="H3880" i="1" s="1"/>
  <c r="G3879" i="1"/>
  <c r="F3879" i="1"/>
  <c r="H3879" i="1" s="1"/>
  <c r="H3878" i="1"/>
  <c r="G3878" i="1"/>
  <c r="F3878" i="1"/>
  <c r="G3877" i="1"/>
  <c r="H3877" i="1" s="1"/>
  <c r="F3877" i="1"/>
  <c r="G3876" i="1"/>
  <c r="F3876" i="1"/>
  <c r="H3876" i="1" s="1"/>
  <c r="G3875" i="1"/>
  <c r="F3875" i="1"/>
  <c r="H3875" i="1" s="1"/>
  <c r="H3874" i="1"/>
  <c r="G3874" i="1"/>
  <c r="F3874" i="1"/>
  <c r="G3873" i="1"/>
  <c r="H3873" i="1" s="1"/>
  <c r="F3873" i="1"/>
  <c r="G3872" i="1"/>
  <c r="F3872" i="1"/>
  <c r="H3872" i="1" s="1"/>
  <c r="G3871" i="1"/>
  <c r="F3871" i="1"/>
  <c r="H3871" i="1" s="1"/>
  <c r="H3870" i="1"/>
  <c r="G3870" i="1"/>
  <c r="F3870" i="1"/>
  <c r="G3869" i="1"/>
  <c r="H3869" i="1" s="1"/>
  <c r="F3869" i="1"/>
  <c r="G3868" i="1"/>
  <c r="F3868" i="1"/>
  <c r="H3868" i="1" s="1"/>
  <c r="F1159" i="3" s="1"/>
  <c r="G3867" i="1"/>
  <c r="F3867" i="1"/>
  <c r="H3867" i="1" s="1"/>
  <c r="H3866" i="1"/>
  <c r="F1160" i="3" s="1"/>
  <c r="G3866" i="1"/>
  <c r="F3866" i="1"/>
  <c r="G3865" i="1"/>
  <c r="H3865" i="1" s="1"/>
  <c r="F1014" i="3" s="1"/>
  <c r="F3865" i="1"/>
  <c r="G3864" i="1"/>
  <c r="F3864" i="1"/>
  <c r="H3864" i="1" s="1"/>
  <c r="F1562" i="3" s="1"/>
  <c r="O3863" i="1"/>
  <c r="N3863" i="1"/>
  <c r="L3863" i="1" s="1"/>
  <c r="M3863" i="1"/>
  <c r="K3863" i="1"/>
  <c r="J3863" i="1"/>
  <c r="I3863" i="1"/>
  <c r="G3863" i="1"/>
  <c r="F3863" i="1"/>
  <c r="H3863" i="1" s="1"/>
  <c r="AF3863" i="1" s="1"/>
  <c r="O3862" i="1"/>
  <c r="N3862" i="1"/>
  <c r="M3862" i="1"/>
  <c r="L3862" i="1"/>
  <c r="K3862" i="1"/>
  <c r="J3862" i="1"/>
  <c r="I3862" i="1"/>
  <c r="H3862" i="1"/>
  <c r="AF3862" i="1" s="1"/>
  <c r="G3862" i="1"/>
  <c r="F3862" i="1"/>
  <c r="O3861" i="1"/>
  <c r="M3861" i="1" s="1"/>
  <c r="N3861" i="1"/>
  <c r="L3861" i="1"/>
  <c r="K3861" i="1"/>
  <c r="J3861" i="1"/>
  <c r="I3861" i="1"/>
  <c r="G3861" i="1"/>
  <c r="H3861" i="1" s="1"/>
  <c r="AF3861" i="1" s="1"/>
  <c r="F3861" i="1"/>
  <c r="O3860" i="1"/>
  <c r="M3860" i="1" s="1"/>
  <c r="N3860" i="1"/>
  <c r="L3860" i="1" s="1"/>
  <c r="K3860" i="1"/>
  <c r="J3860" i="1"/>
  <c r="I3860" i="1"/>
  <c r="G3860" i="1"/>
  <c r="F3860" i="1"/>
  <c r="H3860" i="1" s="1"/>
  <c r="AF3860" i="1" s="1"/>
  <c r="W3859" i="1"/>
  <c r="V3859" i="1"/>
  <c r="J3859" i="1" s="1"/>
  <c r="O3859" i="1"/>
  <c r="M3859" i="1" s="1"/>
  <c r="N3859" i="1"/>
  <c r="L3859" i="1"/>
  <c r="K3859" i="1"/>
  <c r="G3859" i="1"/>
  <c r="F3859" i="1"/>
  <c r="H3859" i="1" s="1"/>
  <c r="AF3859" i="1" s="1"/>
  <c r="O3858" i="1"/>
  <c r="N3858" i="1"/>
  <c r="L3858" i="1" s="1"/>
  <c r="M3858" i="1"/>
  <c r="K3858" i="1"/>
  <c r="J3858" i="1"/>
  <c r="I3858" i="1"/>
  <c r="G3858" i="1"/>
  <c r="F3858" i="1"/>
  <c r="H3858" i="1" s="1"/>
  <c r="AF3858" i="1" s="1"/>
  <c r="O3857" i="1"/>
  <c r="N3857" i="1"/>
  <c r="M3857" i="1"/>
  <c r="L3857" i="1"/>
  <c r="K3857" i="1"/>
  <c r="J3857" i="1"/>
  <c r="I3857" i="1"/>
  <c r="H3857" i="1"/>
  <c r="AF3857" i="1" s="1"/>
  <c r="G3857" i="1"/>
  <c r="F3857" i="1"/>
  <c r="O3856" i="1"/>
  <c r="M3856" i="1" s="1"/>
  <c r="N3856" i="1"/>
  <c r="L3856" i="1"/>
  <c r="K3856" i="1"/>
  <c r="J3856" i="1"/>
  <c r="I3856" i="1"/>
  <c r="G3856" i="1"/>
  <c r="H3856" i="1" s="1"/>
  <c r="AF3856" i="1" s="1"/>
  <c r="F3856" i="1"/>
  <c r="O3855" i="1"/>
  <c r="M3855" i="1" s="1"/>
  <c r="N3855" i="1"/>
  <c r="L3855" i="1" s="1"/>
  <c r="K3855" i="1"/>
  <c r="J3855" i="1"/>
  <c r="I3855" i="1"/>
  <c r="G3855" i="1"/>
  <c r="F3855" i="1"/>
  <c r="H3855" i="1" s="1"/>
  <c r="AF3855" i="1" s="1"/>
  <c r="O3854" i="1"/>
  <c r="N3854" i="1"/>
  <c r="L3854" i="1" s="1"/>
  <c r="M3854" i="1"/>
  <c r="K3854" i="1"/>
  <c r="J3854" i="1"/>
  <c r="I3854" i="1"/>
  <c r="G3854" i="1"/>
  <c r="F3854" i="1"/>
  <c r="H3854" i="1" s="1"/>
  <c r="AF3854" i="1" s="1"/>
  <c r="O3853" i="1"/>
  <c r="N3853" i="1"/>
  <c r="M3853" i="1"/>
  <c r="L3853" i="1"/>
  <c r="K3853" i="1"/>
  <c r="J3853" i="1"/>
  <c r="I3853" i="1"/>
  <c r="H3853" i="1"/>
  <c r="AF3853" i="1" s="1"/>
  <c r="G3853" i="1"/>
  <c r="F3853" i="1"/>
  <c r="O3852" i="1"/>
  <c r="M3852" i="1" s="1"/>
  <c r="N3852" i="1"/>
  <c r="L3852" i="1"/>
  <c r="K3852" i="1"/>
  <c r="J3852" i="1"/>
  <c r="I3852" i="1"/>
  <c r="G3852" i="1"/>
  <c r="H3852" i="1" s="1"/>
  <c r="AF3852" i="1" s="1"/>
  <c r="F3852" i="1"/>
  <c r="O3851" i="1"/>
  <c r="M3851" i="1" s="1"/>
  <c r="N3851" i="1"/>
  <c r="L3851" i="1" s="1"/>
  <c r="K3851" i="1"/>
  <c r="J3851" i="1"/>
  <c r="I3851" i="1"/>
  <c r="G3851" i="1"/>
  <c r="F3851" i="1"/>
  <c r="H3851" i="1" s="1"/>
  <c r="AF3851" i="1" s="1"/>
  <c r="O3850" i="1"/>
  <c r="N3850" i="1"/>
  <c r="L3850" i="1" s="1"/>
  <c r="M3850" i="1"/>
  <c r="K3850" i="1"/>
  <c r="J3850" i="1"/>
  <c r="I3850" i="1"/>
  <c r="G3850" i="1"/>
  <c r="F3850" i="1"/>
  <c r="H3850" i="1" s="1"/>
  <c r="AF3850" i="1" s="1"/>
  <c r="O3849" i="1"/>
  <c r="N3849" i="1"/>
  <c r="M3849" i="1"/>
  <c r="L3849" i="1"/>
  <c r="K3849" i="1"/>
  <c r="J3849" i="1"/>
  <c r="I3849" i="1"/>
  <c r="H3849" i="1"/>
  <c r="AF3849" i="1" s="1"/>
  <c r="G3849" i="1"/>
  <c r="F3849" i="1"/>
  <c r="O3848" i="1"/>
  <c r="M3848" i="1" s="1"/>
  <c r="N3848" i="1"/>
  <c r="L3848" i="1"/>
  <c r="K3848" i="1"/>
  <c r="J3848" i="1"/>
  <c r="I3848" i="1"/>
  <c r="G3848" i="1"/>
  <c r="H3848" i="1" s="1"/>
  <c r="AF3848" i="1" s="1"/>
  <c r="F3848" i="1"/>
  <c r="O3847" i="1"/>
  <c r="M3847" i="1" s="1"/>
  <c r="N3847" i="1"/>
  <c r="L3847" i="1" s="1"/>
  <c r="K3847" i="1"/>
  <c r="J3847" i="1"/>
  <c r="I3847" i="1"/>
  <c r="G3847" i="1"/>
  <c r="F3847" i="1"/>
  <c r="H3847" i="1" s="1"/>
  <c r="AF3847" i="1" s="1"/>
  <c r="O3846" i="1"/>
  <c r="N3846" i="1"/>
  <c r="L3846" i="1" s="1"/>
  <c r="M3846" i="1"/>
  <c r="K3846" i="1"/>
  <c r="J3846" i="1"/>
  <c r="I3846" i="1"/>
  <c r="G3846" i="1"/>
  <c r="F3846" i="1"/>
  <c r="H3846" i="1" s="1"/>
  <c r="AF3846" i="1" s="1"/>
  <c r="O3845" i="1"/>
  <c r="N3845" i="1"/>
  <c r="M3845" i="1"/>
  <c r="L3845" i="1"/>
  <c r="K3845" i="1"/>
  <c r="J3845" i="1"/>
  <c r="I3845" i="1"/>
  <c r="H3845" i="1"/>
  <c r="AF3845" i="1" s="1"/>
  <c r="G3845" i="1"/>
  <c r="F3845" i="1"/>
  <c r="O3844" i="1"/>
  <c r="M3844" i="1" s="1"/>
  <c r="N3844" i="1"/>
  <c r="L3844" i="1"/>
  <c r="K3844" i="1"/>
  <c r="J3844" i="1"/>
  <c r="I3844" i="1"/>
  <c r="G3844" i="1"/>
  <c r="H3844" i="1" s="1"/>
  <c r="AF3844" i="1" s="1"/>
  <c r="F3844" i="1"/>
  <c r="O3843" i="1"/>
  <c r="M3843" i="1" s="1"/>
  <c r="N3843" i="1"/>
  <c r="L3843" i="1" s="1"/>
  <c r="K3843" i="1"/>
  <c r="J3843" i="1"/>
  <c r="I3843" i="1"/>
  <c r="G3843" i="1"/>
  <c r="F3843" i="1"/>
  <c r="H3843" i="1" s="1"/>
  <c r="AF3843" i="1" s="1"/>
  <c r="O3842" i="1"/>
  <c r="N3842" i="1"/>
  <c r="L3842" i="1" s="1"/>
  <c r="M3842" i="1"/>
  <c r="K3842" i="1"/>
  <c r="J3842" i="1"/>
  <c r="I3842" i="1"/>
  <c r="G3842" i="1"/>
  <c r="F3842" i="1"/>
  <c r="H3842" i="1" s="1"/>
  <c r="AF3842" i="1" s="1"/>
  <c r="O3841" i="1"/>
  <c r="N3841" i="1"/>
  <c r="M3841" i="1"/>
  <c r="L3841" i="1"/>
  <c r="K3841" i="1"/>
  <c r="J3841" i="1"/>
  <c r="I3841" i="1"/>
  <c r="H3841" i="1"/>
  <c r="AF3841" i="1" s="1"/>
  <c r="G3841" i="1"/>
  <c r="F3841" i="1"/>
  <c r="O3840" i="1"/>
  <c r="M3840" i="1" s="1"/>
  <c r="N3840" i="1"/>
  <c r="L3840" i="1"/>
  <c r="K3840" i="1"/>
  <c r="J3840" i="1"/>
  <c r="I3840" i="1"/>
  <c r="G3840" i="1"/>
  <c r="H3840" i="1" s="1"/>
  <c r="AF3840" i="1" s="1"/>
  <c r="F3840" i="1"/>
  <c r="O3839" i="1"/>
  <c r="M3839" i="1" s="1"/>
  <c r="N3839" i="1"/>
  <c r="L3839" i="1" s="1"/>
  <c r="K3839" i="1"/>
  <c r="J3839" i="1"/>
  <c r="I3839" i="1"/>
  <c r="G3839" i="1"/>
  <c r="F3839" i="1"/>
  <c r="H3839" i="1" s="1"/>
  <c r="AF3839" i="1" s="1"/>
  <c r="O3838" i="1"/>
  <c r="N3838" i="1"/>
  <c r="L3838" i="1" s="1"/>
  <c r="M3838" i="1"/>
  <c r="K3838" i="1"/>
  <c r="J3838" i="1"/>
  <c r="I3838" i="1"/>
  <c r="G3838" i="1"/>
  <c r="F3838" i="1"/>
  <c r="H3838" i="1" s="1"/>
  <c r="AF3838" i="1" s="1"/>
  <c r="O3837" i="1"/>
  <c r="N3837" i="1"/>
  <c r="M3837" i="1"/>
  <c r="L3837" i="1"/>
  <c r="K3837" i="1"/>
  <c r="J3837" i="1"/>
  <c r="I3837" i="1"/>
  <c r="H3837" i="1"/>
  <c r="AF3837" i="1" s="1"/>
  <c r="G3837" i="1"/>
  <c r="F3837" i="1"/>
  <c r="O3836" i="1"/>
  <c r="M3836" i="1" s="1"/>
  <c r="N3836" i="1"/>
  <c r="L3836" i="1"/>
  <c r="K3836" i="1"/>
  <c r="J3836" i="1"/>
  <c r="I3836" i="1"/>
  <c r="H3836" i="1"/>
  <c r="AF3836" i="1" s="1"/>
  <c r="G3836" i="1"/>
  <c r="F3836" i="1"/>
  <c r="O3835" i="1"/>
  <c r="M3835" i="1" s="1"/>
  <c r="N3835" i="1"/>
  <c r="L3835" i="1" s="1"/>
  <c r="K3835" i="1"/>
  <c r="J3835" i="1"/>
  <c r="I3835" i="1"/>
  <c r="G3835" i="1"/>
  <c r="F3835" i="1"/>
  <c r="H3835" i="1" s="1"/>
  <c r="AF3835" i="1" s="1"/>
  <c r="O3834" i="1"/>
  <c r="N3834" i="1"/>
  <c r="L3834" i="1" s="1"/>
  <c r="M3834" i="1"/>
  <c r="K3834" i="1"/>
  <c r="J3834" i="1"/>
  <c r="I3834" i="1"/>
  <c r="G3834" i="1"/>
  <c r="F3834" i="1"/>
  <c r="H3834" i="1" s="1"/>
  <c r="AF3834" i="1" s="1"/>
  <c r="O3833" i="1"/>
  <c r="N3833" i="1"/>
  <c r="M3833" i="1"/>
  <c r="L3833" i="1"/>
  <c r="K3833" i="1"/>
  <c r="J3833" i="1"/>
  <c r="I3833" i="1"/>
  <c r="H3833" i="1"/>
  <c r="AF3833" i="1" s="1"/>
  <c r="G3833" i="1"/>
  <c r="F3833" i="1"/>
  <c r="O3832" i="1"/>
  <c r="M3832" i="1" s="1"/>
  <c r="N3832" i="1"/>
  <c r="L3832" i="1"/>
  <c r="K3832" i="1"/>
  <c r="J3832" i="1"/>
  <c r="I3832" i="1"/>
  <c r="G3832" i="1"/>
  <c r="H3832" i="1" s="1"/>
  <c r="AF3832" i="1" s="1"/>
  <c r="F3832" i="1"/>
  <c r="O3831" i="1"/>
  <c r="M3831" i="1" s="1"/>
  <c r="N3831" i="1"/>
  <c r="L3831" i="1" s="1"/>
  <c r="K3831" i="1"/>
  <c r="J3831" i="1"/>
  <c r="I3831" i="1"/>
  <c r="G3831" i="1"/>
  <c r="F3831" i="1"/>
  <c r="H3831" i="1" s="1"/>
  <c r="AF3831" i="1" s="1"/>
  <c r="O3830" i="1"/>
  <c r="N3830" i="1"/>
  <c r="L3830" i="1" s="1"/>
  <c r="M3830" i="1"/>
  <c r="K3830" i="1"/>
  <c r="J3830" i="1"/>
  <c r="I3830" i="1"/>
  <c r="G3830" i="1"/>
  <c r="F3830" i="1"/>
  <c r="H3830" i="1" s="1"/>
  <c r="AF3830" i="1" s="1"/>
  <c r="O3829" i="1"/>
  <c r="N3829" i="1"/>
  <c r="M3829" i="1"/>
  <c r="L3829" i="1"/>
  <c r="K3829" i="1"/>
  <c r="J3829" i="1"/>
  <c r="I3829" i="1"/>
  <c r="H3829" i="1"/>
  <c r="AF3829" i="1" s="1"/>
  <c r="G3829" i="1"/>
  <c r="F3829" i="1"/>
  <c r="O3828" i="1"/>
  <c r="M3828" i="1" s="1"/>
  <c r="N3828" i="1"/>
  <c r="L3828" i="1"/>
  <c r="K3828" i="1"/>
  <c r="J3828" i="1"/>
  <c r="I3828" i="1"/>
  <c r="H3828" i="1"/>
  <c r="AF3828" i="1" s="1"/>
  <c r="G3828" i="1"/>
  <c r="F3828" i="1"/>
  <c r="O3827" i="1"/>
  <c r="M3827" i="1" s="1"/>
  <c r="N3827" i="1"/>
  <c r="L3827" i="1" s="1"/>
  <c r="K3827" i="1"/>
  <c r="J3827" i="1"/>
  <c r="I3827" i="1"/>
  <c r="G3827" i="1"/>
  <c r="F3827" i="1"/>
  <c r="H3827" i="1" s="1"/>
  <c r="AF3827" i="1" s="1"/>
  <c r="O3826" i="1"/>
  <c r="N3826" i="1"/>
  <c r="L3826" i="1" s="1"/>
  <c r="M3826" i="1"/>
  <c r="K3826" i="1"/>
  <c r="J3826" i="1"/>
  <c r="I3826" i="1"/>
  <c r="G3826" i="1"/>
  <c r="F3826" i="1"/>
  <c r="H3826" i="1" s="1"/>
  <c r="AF3826" i="1" s="1"/>
  <c r="O3825" i="1"/>
  <c r="N3825" i="1"/>
  <c r="M3825" i="1"/>
  <c r="L3825" i="1"/>
  <c r="K3825" i="1"/>
  <c r="J3825" i="1"/>
  <c r="I3825" i="1"/>
  <c r="H3825" i="1"/>
  <c r="AF3825" i="1" s="1"/>
  <c r="G3825" i="1"/>
  <c r="F3825" i="1"/>
  <c r="O3824" i="1"/>
  <c r="M3824" i="1" s="1"/>
  <c r="N3824" i="1"/>
  <c r="L3824" i="1"/>
  <c r="K3824" i="1"/>
  <c r="J3824" i="1"/>
  <c r="I3824" i="1"/>
  <c r="H3824" i="1"/>
  <c r="AF3824" i="1" s="1"/>
  <c r="G3824" i="1"/>
  <c r="F3824" i="1"/>
  <c r="O3823" i="1"/>
  <c r="M3823" i="1" s="1"/>
  <c r="N3823" i="1"/>
  <c r="L3823" i="1" s="1"/>
  <c r="K3823" i="1"/>
  <c r="J3823" i="1"/>
  <c r="I3823" i="1"/>
  <c r="G3823" i="1"/>
  <c r="F3823" i="1"/>
  <c r="H3823" i="1" s="1"/>
  <c r="AF3823" i="1" s="1"/>
  <c r="O3822" i="1"/>
  <c r="N3822" i="1"/>
  <c r="L3822" i="1" s="1"/>
  <c r="M3822" i="1"/>
  <c r="K3822" i="1"/>
  <c r="J3822" i="1"/>
  <c r="I3822" i="1"/>
  <c r="G3822" i="1"/>
  <c r="F3822" i="1"/>
  <c r="H3822" i="1" s="1"/>
  <c r="AF3822" i="1" s="1"/>
  <c r="O3821" i="1"/>
  <c r="N3821" i="1"/>
  <c r="M3821" i="1"/>
  <c r="L3821" i="1"/>
  <c r="K3821" i="1"/>
  <c r="J3821" i="1"/>
  <c r="I3821" i="1"/>
  <c r="H3821" i="1"/>
  <c r="AF3821" i="1" s="1"/>
  <c r="G3821" i="1"/>
  <c r="F3821" i="1"/>
  <c r="O3820" i="1"/>
  <c r="M3820" i="1" s="1"/>
  <c r="N3820" i="1"/>
  <c r="L3820" i="1"/>
  <c r="K3820" i="1"/>
  <c r="J3820" i="1"/>
  <c r="I3820" i="1"/>
  <c r="H3820" i="1"/>
  <c r="AF3820" i="1" s="1"/>
  <c r="G3820" i="1"/>
  <c r="F3820" i="1"/>
  <c r="O3819" i="1"/>
  <c r="M3819" i="1" s="1"/>
  <c r="N3819" i="1"/>
  <c r="L3819" i="1" s="1"/>
  <c r="K3819" i="1"/>
  <c r="J3819" i="1"/>
  <c r="I3819" i="1"/>
  <c r="G3819" i="1"/>
  <c r="F3819" i="1"/>
  <c r="H3819" i="1" s="1"/>
  <c r="AF3819" i="1" s="1"/>
  <c r="O3818" i="1"/>
  <c r="N3818" i="1"/>
  <c r="L3818" i="1" s="1"/>
  <c r="M3818" i="1"/>
  <c r="K3818" i="1"/>
  <c r="J3818" i="1"/>
  <c r="I3818" i="1"/>
  <c r="G3818" i="1"/>
  <c r="F3818" i="1"/>
  <c r="H3818" i="1" s="1"/>
  <c r="AF3818" i="1" s="1"/>
  <c r="O3817" i="1"/>
  <c r="N3817" i="1"/>
  <c r="M3817" i="1"/>
  <c r="L3817" i="1"/>
  <c r="K3817" i="1"/>
  <c r="J3817" i="1"/>
  <c r="I3817" i="1"/>
  <c r="H3817" i="1"/>
  <c r="AF3817" i="1" s="1"/>
  <c r="G3817" i="1"/>
  <c r="F3817" i="1"/>
  <c r="O3816" i="1"/>
  <c r="M3816" i="1" s="1"/>
  <c r="N3816" i="1"/>
  <c r="L3816" i="1"/>
  <c r="K3816" i="1"/>
  <c r="J3816" i="1"/>
  <c r="I3816" i="1"/>
  <c r="H3816" i="1"/>
  <c r="AF3816" i="1" s="1"/>
  <c r="G3816" i="1"/>
  <c r="F3816" i="1"/>
  <c r="O3815" i="1"/>
  <c r="M3815" i="1" s="1"/>
  <c r="N3815" i="1"/>
  <c r="L3815" i="1" s="1"/>
  <c r="K3815" i="1"/>
  <c r="J3815" i="1"/>
  <c r="I3815" i="1"/>
  <c r="G3815" i="1"/>
  <c r="F3815" i="1"/>
  <c r="H3815" i="1" s="1"/>
  <c r="AF3815" i="1" s="1"/>
  <c r="O3814" i="1"/>
  <c r="N3814" i="1"/>
  <c r="L3814" i="1" s="1"/>
  <c r="M3814" i="1"/>
  <c r="K3814" i="1"/>
  <c r="J3814" i="1"/>
  <c r="I3814" i="1"/>
  <c r="G3814" i="1"/>
  <c r="F3814" i="1"/>
  <c r="H3814" i="1" s="1"/>
  <c r="AF3814" i="1" s="1"/>
  <c r="O3813" i="1"/>
  <c r="N3813" i="1"/>
  <c r="M3813" i="1"/>
  <c r="L3813" i="1"/>
  <c r="K3813" i="1"/>
  <c r="J3813" i="1"/>
  <c r="I3813" i="1"/>
  <c r="H3813" i="1"/>
  <c r="AF3813" i="1" s="1"/>
  <c r="G3813" i="1"/>
  <c r="F3813" i="1"/>
  <c r="O3812" i="1"/>
  <c r="M3812" i="1" s="1"/>
  <c r="N3812" i="1"/>
  <c r="L3812" i="1"/>
  <c r="K3812" i="1"/>
  <c r="J3812" i="1"/>
  <c r="I3812" i="1"/>
  <c r="H3812" i="1"/>
  <c r="AF3812" i="1" s="1"/>
  <c r="G3812" i="1"/>
  <c r="F3812" i="1"/>
  <c r="O3811" i="1"/>
  <c r="M3811" i="1" s="1"/>
  <c r="N3811" i="1"/>
  <c r="L3811" i="1" s="1"/>
  <c r="K3811" i="1"/>
  <c r="J3811" i="1"/>
  <c r="I3811" i="1"/>
  <c r="G3811" i="1"/>
  <c r="F3811" i="1"/>
  <c r="H3811" i="1" s="1"/>
  <c r="AF3811" i="1" s="1"/>
  <c r="O3810" i="1"/>
  <c r="N3810" i="1"/>
  <c r="L3810" i="1" s="1"/>
  <c r="M3810" i="1"/>
  <c r="K3810" i="1"/>
  <c r="J3810" i="1"/>
  <c r="I3810" i="1"/>
  <c r="G3810" i="1"/>
  <c r="F3810" i="1"/>
  <c r="H3810" i="1" s="1"/>
  <c r="AF3810" i="1" s="1"/>
  <c r="O3809" i="1"/>
  <c r="N3809" i="1"/>
  <c r="M3809" i="1"/>
  <c r="L3809" i="1"/>
  <c r="K3809" i="1"/>
  <c r="J3809" i="1"/>
  <c r="I3809" i="1"/>
  <c r="H3809" i="1"/>
  <c r="AF3809" i="1" s="1"/>
  <c r="G3809" i="1"/>
  <c r="F3809" i="1"/>
  <c r="O3808" i="1"/>
  <c r="M3808" i="1" s="1"/>
  <c r="N3808" i="1"/>
  <c r="L3808" i="1"/>
  <c r="K3808" i="1"/>
  <c r="J3808" i="1"/>
  <c r="I3808" i="1"/>
  <c r="H3808" i="1"/>
  <c r="AF3808" i="1" s="1"/>
  <c r="G3808" i="1"/>
  <c r="F3808" i="1"/>
  <c r="O3807" i="1"/>
  <c r="M3807" i="1" s="1"/>
  <c r="N3807" i="1"/>
  <c r="L3807" i="1" s="1"/>
  <c r="K3807" i="1"/>
  <c r="J3807" i="1"/>
  <c r="I3807" i="1"/>
  <c r="G3807" i="1"/>
  <c r="F3807" i="1"/>
  <c r="H3807" i="1" s="1"/>
  <c r="AF3807" i="1" s="1"/>
  <c r="O3806" i="1"/>
  <c r="N3806" i="1"/>
  <c r="L3806" i="1" s="1"/>
  <c r="M3806" i="1"/>
  <c r="K3806" i="1"/>
  <c r="J3806" i="1"/>
  <c r="I3806" i="1"/>
  <c r="G3806" i="1"/>
  <c r="F3806" i="1"/>
  <c r="H3806" i="1" s="1"/>
  <c r="AF3806" i="1" s="1"/>
  <c r="O3805" i="1"/>
  <c r="N3805" i="1"/>
  <c r="M3805" i="1"/>
  <c r="L3805" i="1"/>
  <c r="K3805" i="1"/>
  <c r="J3805" i="1"/>
  <c r="I3805" i="1"/>
  <c r="H3805" i="1"/>
  <c r="AF3805" i="1" s="1"/>
  <c r="G3805" i="1"/>
  <c r="F3805" i="1"/>
  <c r="O3804" i="1"/>
  <c r="M3804" i="1" s="1"/>
  <c r="N3804" i="1"/>
  <c r="L3804" i="1"/>
  <c r="K3804" i="1"/>
  <c r="J3804" i="1"/>
  <c r="I3804" i="1"/>
  <c r="H3804" i="1"/>
  <c r="AF3804" i="1" s="1"/>
  <c r="G3804" i="1"/>
  <c r="F3804" i="1"/>
  <c r="O3803" i="1"/>
  <c r="M3803" i="1" s="1"/>
  <c r="N3803" i="1"/>
  <c r="L3803" i="1" s="1"/>
  <c r="K3803" i="1"/>
  <c r="J3803" i="1"/>
  <c r="I3803" i="1"/>
  <c r="G3803" i="1"/>
  <c r="F3803" i="1"/>
  <c r="H3803" i="1" s="1"/>
  <c r="AF3803" i="1" s="1"/>
  <c r="O3802" i="1"/>
  <c r="N3802" i="1"/>
  <c r="L3802" i="1" s="1"/>
  <c r="M3802" i="1"/>
  <c r="K3802" i="1"/>
  <c r="J3802" i="1"/>
  <c r="I3802" i="1"/>
  <c r="G3802" i="1"/>
  <c r="F3802" i="1"/>
  <c r="H3802" i="1" s="1"/>
  <c r="AF3802" i="1" s="1"/>
  <c r="O3801" i="1"/>
  <c r="N3801" i="1"/>
  <c r="M3801" i="1"/>
  <c r="L3801" i="1"/>
  <c r="K3801" i="1"/>
  <c r="J3801" i="1"/>
  <c r="I3801" i="1"/>
  <c r="H3801" i="1"/>
  <c r="AF3801" i="1" s="1"/>
  <c r="G3801" i="1"/>
  <c r="F3801" i="1"/>
  <c r="O3800" i="1"/>
  <c r="M3800" i="1" s="1"/>
  <c r="N3800" i="1"/>
  <c r="L3800" i="1"/>
  <c r="K3800" i="1"/>
  <c r="J3800" i="1"/>
  <c r="I3800" i="1"/>
  <c r="H3800" i="1"/>
  <c r="AF3800" i="1" s="1"/>
  <c r="G3800" i="1"/>
  <c r="F3800" i="1"/>
  <c r="O3799" i="1"/>
  <c r="M3799" i="1" s="1"/>
  <c r="N3799" i="1"/>
  <c r="L3799" i="1" s="1"/>
  <c r="K3799" i="1"/>
  <c r="J3799" i="1"/>
  <c r="I3799" i="1"/>
  <c r="G3799" i="1"/>
  <c r="F3799" i="1"/>
  <c r="H3799" i="1" s="1"/>
  <c r="AF3799" i="1" s="1"/>
  <c r="O3798" i="1"/>
  <c r="N3798" i="1"/>
  <c r="L3798" i="1" s="1"/>
  <c r="M3798" i="1"/>
  <c r="K3798" i="1"/>
  <c r="J3798" i="1"/>
  <c r="I3798" i="1"/>
  <c r="G3798" i="1"/>
  <c r="F3798" i="1"/>
  <c r="H3798" i="1" s="1"/>
  <c r="AF3798" i="1" s="1"/>
  <c r="O3797" i="1"/>
  <c r="N3797" i="1"/>
  <c r="M3797" i="1"/>
  <c r="L3797" i="1"/>
  <c r="K3797" i="1"/>
  <c r="J3797" i="1"/>
  <c r="I3797" i="1"/>
  <c r="H3797" i="1"/>
  <c r="AF3797" i="1" s="1"/>
  <c r="G3797" i="1"/>
  <c r="F3797" i="1"/>
  <c r="O3796" i="1"/>
  <c r="M3796" i="1" s="1"/>
  <c r="N3796" i="1"/>
  <c r="L3796" i="1"/>
  <c r="K3796" i="1"/>
  <c r="J3796" i="1"/>
  <c r="I3796" i="1"/>
  <c r="H3796" i="1"/>
  <c r="AF3796" i="1" s="1"/>
  <c r="G3796" i="1"/>
  <c r="F3796" i="1"/>
  <c r="O3795" i="1"/>
  <c r="M3795" i="1" s="1"/>
  <c r="N3795" i="1"/>
  <c r="L3795" i="1" s="1"/>
  <c r="K3795" i="1"/>
  <c r="J3795" i="1"/>
  <c r="I3795" i="1"/>
  <c r="G3795" i="1"/>
  <c r="F3795" i="1"/>
  <c r="H3795" i="1" s="1"/>
  <c r="AF3795" i="1" s="1"/>
  <c r="O3794" i="1"/>
  <c r="N3794" i="1"/>
  <c r="L3794" i="1" s="1"/>
  <c r="M3794" i="1"/>
  <c r="K3794" i="1"/>
  <c r="J3794" i="1"/>
  <c r="I3794" i="1"/>
  <c r="G3794" i="1"/>
  <c r="F3794" i="1"/>
  <c r="H3794" i="1" s="1"/>
  <c r="AF3794" i="1" s="1"/>
  <c r="O3793" i="1"/>
  <c r="N3793" i="1"/>
  <c r="M3793" i="1"/>
  <c r="L3793" i="1"/>
  <c r="K3793" i="1"/>
  <c r="J3793" i="1"/>
  <c r="I3793" i="1"/>
  <c r="H3793" i="1"/>
  <c r="AF3793" i="1" s="1"/>
  <c r="G3793" i="1"/>
  <c r="F3793" i="1"/>
  <c r="O3792" i="1"/>
  <c r="M3792" i="1" s="1"/>
  <c r="N3792" i="1"/>
  <c r="L3792" i="1"/>
  <c r="K3792" i="1"/>
  <c r="J3792" i="1"/>
  <c r="I3792" i="1"/>
  <c r="H3792" i="1"/>
  <c r="AF3792" i="1" s="1"/>
  <c r="G3792" i="1"/>
  <c r="F3792" i="1"/>
  <c r="O3791" i="1"/>
  <c r="M3791" i="1" s="1"/>
  <c r="N3791" i="1"/>
  <c r="L3791" i="1" s="1"/>
  <c r="K3791" i="1"/>
  <c r="J3791" i="1"/>
  <c r="I3791" i="1"/>
  <c r="G3791" i="1"/>
  <c r="F3791" i="1"/>
  <c r="H3791" i="1" s="1"/>
  <c r="AF3791" i="1" s="1"/>
  <c r="O3790" i="1"/>
  <c r="N3790" i="1"/>
  <c r="L3790" i="1" s="1"/>
  <c r="M3790" i="1"/>
  <c r="K3790" i="1"/>
  <c r="J3790" i="1"/>
  <c r="I3790" i="1"/>
  <c r="G3790" i="1"/>
  <c r="F3790" i="1"/>
  <c r="H3790" i="1" s="1"/>
  <c r="AF3790" i="1" s="1"/>
  <c r="O3789" i="1"/>
  <c r="N3789" i="1"/>
  <c r="M3789" i="1"/>
  <c r="L3789" i="1"/>
  <c r="K3789" i="1"/>
  <c r="J3789" i="1"/>
  <c r="I3789" i="1"/>
  <c r="H3789" i="1"/>
  <c r="AF3789" i="1" s="1"/>
  <c r="G3789" i="1"/>
  <c r="F3789" i="1"/>
  <c r="O3788" i="1"/>
  <c r="M3788" i="1" s="1"/>
  <c r="N3788" i="1"/>
  <c r="L3788" i="1"/>
  <c r="K3788" i="1"/>
  <c r="J3788" i="1"/>
  <c r="I3788" i="1"/>
  <c r="H3788" i="1"/>
  <c r="AF3788" i="1" s="1"/>
  <c r="G3788" i="1"/>
  <c r="F3788" i="1"/>
  <c r="O3787" i="1"/>
  <c r="M3787" i="1" s="1"/>
  <c r="N3787" i="1"/>
  <c r="L3787" i="1" s="1"/>
  <c r="K3787" i="1"/>
  <c r="J3787" i="1"/>
  <c r="I3787" i="1"/>
  <c r="G3787" i="1"/>
  <c r="F3787" i="1"/>
  <c r="H3787" i="1" s="1"/>
  <c r="AF3787" i="1" s="1"/>
  <c r="O3786" i="1"/>
  <c r="N3786" i="1"/>
  <c r="L3786" i="1" s="1"/>
  <c r="M3786" i="1"/>
  <c r="K3786" i="1"/>
  <c r="J3786" i="1"/>
  <c r="I3786" i="1"/>
  <c r="G3786" i="1"/>
  <c r="F3786" i="1"/>
  <c r="H3786" i="1" s="1"/>
  <c r="AF3786" i="1" s="1"/>
  <c r="O3785" i="1"/>
  <c r="N3785" i="1"/>
  <c r="M3785" i="1"/>
  <c r="L3785" i="1"/>
  <c r="K3785" i="1"/>
  <c r="J3785" i="1"/>
  <c r="I3785" i="1"/>
  <c r="H3785" i="1"/>
  <c r="AF3785" i="1" s="1"/>
  <c r="G3785" i="1"/>
  <c r="F3785" i="1"/>
  <c r="O3784" i="1"/>
  <c r="M3784" i="1" s="1"/>
  <c r="N3784" i="1"/>
  <c r="L3784" i="1"/>
  <c r="K3784" i="1"/>
  <c r="J3784" i="1"/>
  <c r="I3784" i="1"/>
  <c r="H3784" i="1"/>
  <c r="AF3784" i="1" s="1"/>
  <c r="G3784" i="1"/>
  <c r="F3784" i="1"/>
  <c r="O3783" i="1"/>
  <c r="M3783" i="1" s="1"/>
  <c r="N3783" i="1"/>
  <c r="L3783" i="1" s="1"/>
  <c r="K3783" i="1"/>
  <c r="J3783" i="1"/>
  <c r="I3783" i="1"/>
  <c r="G3783" i="1"/>
  <c r="F3783" i="1"/>
  <c r="H3783" i="1" s="1"/>
  <c r="AF3783" i="1" s="1"/>
  <c r="O3782" i="1"/>
  <c r="N3782" i="1"/>
  <c r="L3782" i="1" s="1"/>
  <c r="M3782" i="1"/>
  <c r="K3782" i="1"/>
  <c r="J3782" i="1"/>
  <c r="I3782" i="1"/>
  <c r="G3782" i="1"/>
  <c r="F3782" i="1"/>
  <c r="H3782" i="1" s="1"/>
  <c r="AF3782" i="1" s="1"/>
  <c r="O3781" i="1"/>
  <c r="N3781" i="1"/>
  <c r="M3781" i="1"/>
  <c r="L3781" i="1"/>
  <c r="K3781" i="1"/>
  <c r="J3781" i="1"/>
  <c r="I3781" i="1"/>
  <c r="H3781" i="1"/>
  <c r="AF3781" i="1" s="1"/>
  <c r="G3781" i="1"/>
  <c r="F3781" i="1"/>
  <c r="O3780" i="1"/>
  <c r="M3780" i="1" s="1"/>
  <c r="N3780" i="1"/>
  <c r="L3780" i="1"/>
  <c r="K3780" i="1"/>
  <c r="J3780" i="1"/>
  <c r="I3780" i="1"/>
  <c r="H3780" i="1"/>
  <c r="AF3780" i="1" s="1"/>
  <c r="G3780" i="1"/>
  <c r="F3780" i="1"/>
  <c r="O3779" i="1"/>
  <c r="M3779" i="1" s="1"/>
  <c r="N3779" i="1"/>
  <c r="L3779" i="1" s="1"/>
  <c r="K3779" i="1"/>
  <c r="J3779" i="1"/>
  <c r="I3779" i="1"/>
  <c r="G3779" i="1"/>
  <c r="F3779" i="1"/>
  <c r="H3779" i="1" s="1"/>
  <c r="AF3779" i="1" s="1"/>
  <c r="O3778" i="1"/>
  <c r="N3778" i="1"/>
  <c r="L3778" i="1" s="1"/>
  <c r="M3778" i="1"/>
  <c r="K3778" i="1"/>
  <c r="J3778" i="1"/>
  <c r="I3778" i="1"/>
  <c r="G3778" i="1"/>
  <c r="F3778" i="1"/>
  <c r="H3778" i="1" s="1"/>
  <c r="AF3778" i="1" s="1"/>
  <c r="O3777" i="1"/>
  <c r="N3777" i="1"/>
  <c r="M3777" i="1"/>
  <c r="L3777" i="1"/>
  <c r="K3777" i="1"/>
  <c r="J3777" i="1"/>
  <c r="I3777" i="1"/>
  <c r="H3777" i="1"/>
  <c r="AF3777" i="1" s="1"/>
  <c r="G3777" i="1"/>
  <c r="F3777" i="1"/>
  <c r="O3776" i="1"/>
  <c r="M3776" i="1" s="1"/>
  <c r="N3776" i="1"/>
  <c r="L3776" i="1"/>
  <c r="K3776" i="1"/>
  <c r="J3776" i="1"/>
  <c r="I3776" i="1"/>
  <c r="H3776" i="1"/>
  <c r="AF3776" i="1" s="1"/>
  <c r="G3776" i="1"/>
  <c r="F3776" i="1"/>
  <c r="O3775" i="1"/>
  <c r="M3775" i="1" s="1"/>
  <c r="N3775" i="1"/>
  <c r="L3775" i="1" s="1"/>
  <c r="K3775" i="1"/>
  <c r="J3775" i="1"/>
  <c r="I3775" i="1"/>
  <c r="G3775" i="1"/>
  <c r="F3775" i="1"/>
  <c r="H3775" i="1" s="1"/>
  <c r="AF3775" i="1" s="1"/>
  <c r="O3774" i="1"/>
  <c r="N3774" i="1"/>
  <c r="L3774" i="1" s="1"/>
  <c r="M3774" i="1"/>
  <c r="K3774" i="1"/>
  <c r="J3774" i="1"/>
  <c r="I3774" i="1"/>
  <c r="G3774" i="1"/>
  <c r="F3774" i="1"/>
  <c r="H3774" i="1" s="1"/>
  <c r="AF3774" i="1" s="1"/>
  <c r="O3773" i="1"/>
  <c r="N3773" i="1"/>
  <c r="M3773" i="1"/>
  <c r="L3773" i="1"/>
  <c r="K3773" i="1"/>
  <c r="J3773" i="1"/>
  <c r="I3773" i="1"/>
  <c r="H3773" i="1"/>
  <c r="AF3773" i="1" s="1"/>
  <c r="G3773" i="1"/>
  <c r="F3773" i="1"/>
  <c r="O3772" i="1"/>
  <c r="M3772" i="1" s="1"/>
  <c r="N3772" i="1"/>
  <c r="L3772" i="1"/>
  <c r="K3772" i="1"/>
  <c r="J3772" i="1"/>
  <c r="I3772" i="1"/>
  <c r="H3772" i="1"/>
  <c r="AF3772" i="1" s="1"/>
  <c r="G3772" i="1"/>
  <c r="F3772" i="1"/>
  <c r="O3771" i="1"/>
  <c r="M3771" i="1" s="1"/>
  <c r="N3771" i="1"/>
  <c r="L3771" i="1" s="1"/>
  <c r="K3771" i="1"/>
  <c r="J3771" i="1"/>
  <c r="I3771" i="1"/>
  <c r="G3771" i="1"/>
  <c r="F3771" i="1"/>
  <c r="H3771" i="1" s="1"/>
  <c r="AF3771" i="1" s="1"/>
  <c r="O3770" i="1"/>
  <c r="N3770" i="1"/>
  <c r="L3770" i="1" s="1"/>
  <c r="M3770" i="1"/>
  <c r="K3770" i="1"/>
  <c r="J3770" i="1"/>
  <c r="I3770" i="1"/>
  <c r="G3770" i="1"/>
  <c r="F3770" i="1"/>
  <c r="H3770" i="1" s="1"/>
  <c r="AF3770" i="1" s="1"/>
  <c r="O3769" i="1"/>
  <c r="N3769" i="1"/>
  <c r="M3769" i="1"/>
  <c r="L3769" i="1"/>
  <c r="K3769" i="1"/>
  <c r="J3769" i="1"/>
  <c r="I3769" i="1"/>
  <c r="H3769" i="1"/>
  <c r="AF3769" i="1" s="1"/>
  <c r="G3769" i="1"/>
  <c r="F3769" i="1"/>
  <c r="O3768" i="1"/>
  <c r="M3768" i="1" s="1"/>
  <c r="N3768" i="1"/>
  <c r="L3768" i="1"/>
  <c r="K3768" i="1"/>
  <c r="J3768" i="1"/>
  <c r="I3768" i="1"/>
  <c r="H3768" i="1"/>
  <c r="AF3768" i="1" s="1"/>
  <c r="G3768" i="1"/>
  <c r="F3768" i="1"/>
  <c r="O3767" i="1"/>
  <c r="M3767" i="1" s="1"/>
  <c r="N3767" i="1"/>
  <c r="L3767" i="1" s="1"/>
  <c r="K3767" i="1"/>
  <c r="J3767" i="1"/>
  <c r="I3767" i="1"/>
  <c r="G3767" i="1"/>
  <c r="F3767" i="1"/>
  <c r="H3767" i="1" s="1"/>
  <c r="AF3767" i="1" s="1"/>
  <c r="O3766" i="1"/>
  <c r="N3766" i="1"/>
  <c r="L3766" i="1" s="1"/>
  <c r="M3766" i="1"/>
  <c r="K3766" i="1"/>
  <c r="J3766" i="1"/>
  <c r="I3766" i="1"/>
  <c r="G3766" i="1"/>
  <c r="F3766" i="1"/>
  <c r="H3766" i="1" s="1"/>
  <c r="AF3766" i="1" s="1"/>
  <c r="O3765" i="1"/>
  <c r="N3765" i="1"/>
  <c r="M3765" i="1"/>
  <c r="L3765" i="1"/>
  <c r="K3765" i="1"/>
  <c r="J3765" i="1"/>
  <c r="I3765" i="1"/>
  <c r="H3765" i="1"/>
  <c r="AF3765" i="1" s="1"/>
  <c r="G3765" i="1"/>
  <c r="F3765" i="1"/>
  <c r="O3764" i="1"/>
  <c r="M3764" i="1" s="1"/>
  <c r="N3764" i="1"/>
  <c r="L3764" i="1"/>
  <c r="K3764" i="1"/>
  <c r="J3764" i="1"/>
  <c r="I3764" i="1"/>
  <c r="H3764" i="1"/>
  <c r="AF3764" i="1" s="1"/>
  <c r="G3764" i="1"/>
  <c r="F3764" i="1"/>
  <c r="O3763" i="1"/>
  <c r="M3763" i="1" s="1"/>
  <c r="N3763" i="1"/>
  <c r="L3763" i="1" s="1"/>
  <c r="K3763" i="1"/>
  <c r="J3763" i="1"/>
  <c r="I3763" i="1"/>
  <c r="G3763" i="1"/>
  <c r="F3763" i="1"/>
  <c r="H3763" i="1" s="1"/>
  <c r="AF3763" i="1" s="1"/>
  <c r="O3762" i="1"/>
  <c r="N3762" i="1"/>
  <c r="L3762" i="1" s="1"/>
  <c r="M3762" i="1"/>
  <c r="K3762" i="1"/>
  <c r="I3762" i="1"/>
  <c r="G3762" i="1"/>
  <c r="F3762" i="1"/>
  <c r="H3762" i="1" s="1"/>
  <c r="AF3762" i="1" s="1"/>
  <c r="O3761" i="1"/>
  <c r="N3761" i="1"/>
  <c r="M3761" i="1"/>
  <c r="L3761" i="1"/>
  <c r="K3761" i="1"/>
  <c r="J3761" i="1"/>
  <c r="I3761" i="1"/>
  <c r="H3761" i="1"/>
  <c r="AF3761" i="1" s="1"/>
  <c r="G3761" i="1"/>
  <c r="F3761" i="1"/>
  <c r="O3760" i="1"/>
  <c r="M3760" i="1" s="1"/>
  <c r="N3760" i="1"/>
  <c r="L3760" i="1"/>
  <c r="K3760" i="1"/>
  <c r="J3760" i="1"/>
  <c r="I3760" i="1"/>
  <c r="H3760" i="1"/>
  <c r="AF3760" i="1" s="1"/>
  <c r="G3760" i="1"/>
  <c r="F3760" i="1"/>
  <c r="O3759" i="1"/>
  <c r="M3759" i="1" s="1"/>
  <c r="N3759" i="1"/>
  <c r="L3759" i="1" s="1"/>
  <c r="J3759" i="1"/>
  <c r="I3759" i="1"/>
  <c r="G3759" i="1"/>
  <c r="F3759" i="1"/>
  <c r="O3758" i="1"/>
  <c r="N3758" i="1"/>
  <c r="L3758" i="1" s="1"/>
  <c r="M3758" i="1"/>
  <c r="K3758" i="1"/>
  <c r="I3758" i="1"/>
  <c r="G3758" i="1"/>
  <c r="F3758" i="1"/>
  <c r="H3758" i="1" s="1"/>
  <c r="AF3758" i="1" s="1"/>
  <c r="O3757" i="1"/>
  <c r="N3757" i="1"/>
  <c r="M3757" i="1"/>
  <c r="L3757" i="1"/>
  <c r="K3757" i="1"/>
  <c r="J3757" i="1"/>
  <c r="I3757" i="1"/>
  <c r="H3757" i="1"/>
  <c r="AF3757" i="1" s="1"/>
  <c r="G3757" i="1"/>
  <c r="F3757" i="1"/>
  <c r="AF3756" i="1"/>
  <c r="O3756" i="1"/>
  <c r="M3756" i="1" s="1"/>
  <c r="N3756" i="1"/>
  <c r="L3756" i="1"/>
  <c r="K3756" i="1"/>
  <c r="J3756" i="1"/>
  <c r="I3756" i="1"/>
  <c r="H3756" i="1"/>
  <c r="G3756" i="1"/>
  <c r="F3756" i="1"/>
  <c r="O3755" i="1"/>
  <c r="M3755" i="1" s="1"/>
  <c r="N3755" i="1"/>
  <c r="L3755" i="1" s="1"/>
  <c r="K3755" i="1"/>
  <c r="J3755" i="1"/>
  <c r="I3755" i="1"/>
  <c r="G3755" i="1"/>
  <c r="F3755" i="1"/>
  <c r="H3755" i="1" s="1"/>
  <c r="AF3755" i="1" s="1"/>
  <c r="O3754" i="1"/>
  <c r="N3754" i="1"/>
  <c r="L3754" i="1" s="1"/>
  <c r="M3754" i="1"/>
  <c r="K3754" i="1"/>
  <c r="I3754" i="1"/>
  <c r="G3754" i="1"/>
  <c r="F3754" i="1"/>
  <c r="H3754" i="1" s="1"/>
  <c r="AF3754" i="1" s="1"/>
  <c r="O3753" i="1"/>
  <c r="N3753" i="1"/>
  <c r="M3753" i="1"/>
  <c r="L3753" i="1"/>
  <c r="K3753" i="1"/>
  <c r="J3753" i="1"/>
  <c r="I3753" i="1"/>
  <c r="H3753" i="1"/>
  <c r="AF3753" i="1" s="1"/>
  <c r="G3753" i="1"/>
  <c r="F3753" i="1"/>
  <c r="AF3752" i="1"/>
  <c r="O3752" i="1"/>
  <c r="M3752" i="1" s="1"/>
  <c r="N3752" i="1"/>
  <c r="L3752" i="1"/>
  <c r="K3752" i="1"/>
  <c r="J3752" i="1"/>
  <c r="I3752" i="1"/>
  <c r="H3752" i="1"/>
  <c r="G3752" i="1"/>
  <c r="F3752" i="1"/>
  <c r="O3751" i="1"/>
  <c r="M3751" i="1" s="1"/>
  <c r="N3751" i="1"/>
  <c r="L3751" i="1" s="1"/>
  <c r="K3751" i="1"/>
  <c r="J3751" i="1"/>
  <c r="I3751" i="1"/>
  <c r="G3751" i="1"/>
  <c r="F3751" i="1"/>
  <c r="H3751" i="1" s="1"/>
  <c r="AF3751" i="1" s="1"/>
  <c r="O3750" i="1"/>
  <c r="N3750" i="1"/>
  <c r="L3750" i="1" s="1"/>
  <c r="M3750" i="1"/>
  <c r="K3750" i="1"/>
  <c r="J3750" i="1"/>
  <c r="I3750" i="1"/>
  <c r="G3750" i="1"/>
  <c r="F3750" i="1"/>
  <c r="H3750" i="1" s="1"/>
  <c r="AF3750" i="1" s="1"/>
  <c r="O3749" i="1"/>
  <c r="N3749" i="1"/>
  <c r="M3749" i="1"/>
  <c r="L3749" i="1"/>
  <c r="K3749" i="1"/>
  <c r="J3749" i="1"/>
  <c r="I3749" i="1"/>
  <c r="H3749" i="1"/>
  <c r="AF3749" i="1" s="1"/>
  <c r="G3749" i="1"/>
  <c r="F3749" i="1"/>
  <c r="AF3748" i="1"/>
  <c r="O3748" i="1"/>
  <c r="M3748" i="1" s="1"/>
  <c r="N3748" i="1"/>
  <c r="L3748" i="1"/>
  <c r="K3748" i="1"/>
  <c r="J3748" i="1"/>
  <c r="I3748" i="1"/>
  <c r="H3748" i="1"/>
  <c r="G3748" i="1"/>
  <c r="F3748" i="1"/>
  <c r="O3747" i="1"/>
  <c r="M3747" i="1" s="1"/>
  <c r="N3747" i="1"/>
  <c r="L3747" i="1" s="1"/>
  <c r="J3747" i="1"/>
  <c r="I3747" i="1"/>
  <c r="G3747" i="1"/>
  <c r="F3747" i="1"/>
  <c r="H3747" i="1" s="1"/>
  <c r="AF3747" i="1" s="1"/>
  <c r="O3746" i="1"/>
  <c r="N3746" i="1"/>
  <c r="L3746" i="1" s="1"/>
  <c r="M3746" i="1"/>
  <c r="K3746" i="1"/>
  <c r="I3746" i="1"/>
  <c r="G3746" i="1"/>
  <c r="F3746" i="1"/>
  <c r="H3746" i="1" s="1"/>
  <c r="AF3746" i="1" s="1"/>
  <c r="O3745" i="1"/>
  <c r="N3745" i="1"/>
  <c r="M3745" i="1"/>
  <c r="L3745" i="1"/>
  <c r="K3745" i="1"/>
  <c r="J3745" i="1"/>
  <c r="I3745" i="1"/>
  <c r="H3745" i="1"/>
  <c r="AF3745" i="1" s="1"/>
  <c r="G3745" i="1"/>
  <c r="F3745" i="1"/>
  <c r="O3744" i="1"/>
  <c r="M3744" i="1" s="1"/>
  <c r="N3744" i="1"/>
  <c r="L3744" i="1"/>
  <c r="K3744" i="1"/>
  <c r="J3744" i="1"/>
  <c r="I3744" i="1"/>
  <c r="H3744" i="1"/>
  <c r="AF3744" i="1" s="1"/>
  <c r="G3744" i="1"/>
  <c r="F3744" i="1"/>
  <c r="O3743" i="1"/>
  <c r="M3743" i="1" s="1"/>
  <c r="N3743" i="1"/>
  <c r="L3743" i="1" s="1"/>
  <c r="J3743" i="1"/>
  <c r="I3743" i="1"/>
  <c r="G3743" i="1"/>
  <c r="F3743" i="1"/>
  <c r="Y3742" i="1"/>
  <c r="X3742" i="1"/>
  <c r="J3742" i="1" s="1"/>
  <c r="O3742" i="1"/>
  <c r="M3742" i="1" s="1"/>
  <c r="N3742" i="1"/>
  <c r="K3742" i="1"/>
  <c r="G3742" i="1"/>
  <c r="F3742" i="1"/>
  <c r="U3741" i="1"/>
  <c r="T3741" i="1"/>
  <c r="J3741" i="1" s="1"/>
  <c r="O3741" i="1"/>
  <c r="M3741" i="1" s="1"/>
  <c r="N3741" i="1"/>
  <c r="K3741" i="1"/>
  <c r="G3741" i="1"/>
  <c r="F3741" i="1"/>
  <c r="U3740" i="1"/>
  <c r="T3740" i="1"/>
  <c r="J3740" i="1" s="1"/>
  <c r="O3740" i="1"/>
  <c r="M3740" i="1" s="1"/>
  <c r="N3740" i="1"/>
  <c r="K3740" i="1"/>
  <c r="G3740" i="1"/>
  <c r="F3740" i="1"/>
  <c r="O3739" i="1"/>
  <c r="N3739" i="1"/>
  <c r="L3739" i="1" s="1"/>
  <c r="M3739" i="1"/>
  <c r="K3739" i="1"/>
  <c r="I3739" i="1"/>
  <c r="G3739" i="1"/>
  <c r="F3739" i="1"/>
  <c r="H3739" i="1" s="1"/>
  <c r="AF3739" i="1" s="1"/>
  <c r="O3738" i="1"/>
  <c r="N3738" i="1"/>
  <c r="M3738" i="1"/>
  <c r="L3738" i="1"/>
  <c r="K3738" i="1"/>
  <c r="J3738" i="1"/>
  <c r="I3738" i="1"/>
  <c r="H3738" i="1"/>
  <c r="AF3738" i="1" s="1"/>
  <c r="G3738" i="1"/>
  <c r="F3738" i="1"/>
  <c r="AF3737" i="1"/>
  <c r="O3737" i="1"/>
  <c r="M3737" i="1" s="1"/>
  <c r="N3737" i="1"/>
  <c r="L3737" i="1"/>
  <c r="K3737" i="1"/>
  <c r="J3737" i="1"/>
  <c r="I3737" i="1"/>
  <c r="H3737" i="1"/>
  <c r="G3737" i="1"/>
  <c r="F3737" i="1"/>
  <c r="O3736" i="1"/>
  <c r="M3736" i="1" s="1"/>
  <c r="N3736" i="1"/>
  <c r="L3736" i="1" s="1"/>
  <c r="K3736" i="1"/>
  <c r="J3736" i="1"/>
  <c r="I3736" i="1"/>
  <c r="G3736" i="1"/>
  <c r="F3736" i="1"/>
  <c r="H3736" i="1" s="1"/>
  <c r="AF3736" i="1" s="1"/>
  <c r="O3735" i="1"/>
  <c r="N3735" i="1"/>
  <c r="L3735" i="1" s="1"/>
  <c r="M3735" i="1"/>
  <c r="K3735" i="1"/>
  <c r="I3735" i="1"/>
  <c r="G3735" i="1"/>
  <c r="F3735" i="1"/>
  <c r="H3735" i="1" s="1"/>
  <c r="AF3735" i="1" s="1"/>
  <c r="O3734" i="1"/>
  <c r="N3734" i="1"/>
  <c r="M3734" i="1"/>
  <c r="L3734" i="1"/>
  <c r="K3734" i="1"/>
  <c r="J3734" i="1"/>
  <c r="I3734" i="1"/>
  <c r="H3734" i="1"/>
  <c r="AF3734" i="1" s="1"/>
  <c r="G3734" i="1"/>
  <c r="F3734" i="1"/>
  <c r="AF3733" i="1"/>
  <c r="O3733" i="1"/>
  <c r="M3733" i="1" s="1"/>
  <c r="N3733" i="1"/>
  <c r="L3733" i="1"/>
  <c r="K3733" i="1"/>
  <c r="J3733" i="1"/>
  <c r="I3733" i="1"/>
  <c r="H3733" i="1"/>
  <c r="G3733" i="1"/>
  <c r="F3733" i="1"/>
  <c r="O3732" i="1"/>
  <c r="M3732" i="1" s="1"/>
  <c r="N3732" i="1"/>
  <c r="L3732" i="1" s="1"/>
  <c r="K3732" i="1"/>
  <c r="J3732" i="1"/>
  <c r="I3732" i="1"/>
  <c r="G3732" i="1"/>
  <c r="F3732" i="1"/>
  <c r="H3732" i="1" s="1"/>
  <c r="AF3732" i="1" s="1"/>
  <c r="O3731" i="1"/>
  <c r="N3731" i="1"/>
  <c r="L3731" i="1" s="1"/>
  <c r="M3731" i="1"/>
  <c r="K3731" i="1"/>
  <c r="J3731" i="1"/>
  <c r="I3731" i="1"/>
  <c r="G3731" i="1"/>
  <c r="F3731" i="1"/>
  <c r="H3731" i="1" s="1"/>
  <c r="AF3731" i="1" s="1"/>
  <c r="O3730" i="1"/>
  <c r="N3730" i="1"/>
  <c r="M3730" i="1"/>
  <c r="L3730" i="1"/>
  <c r="K3730" i="1"/>
  <c r="J3730" i="1"/>
  <c r="I3730" i="1"/>
  <c r="H3730" i="1"/>
  <c r="AF3730" i="1" s="1"/>
  <c r="G3730" i="1"/>
  <c r="F3730" i="1"/>
  <c r="AF3729" i="1"/>
  <c r="O3729" i="1"/>
  <c r="M3729" i="1" s="1"/>
  <c r="N3729" i="1"/>
  <c r="L3729" i="1"/>
  <c r="K3729" i="1"/>
  <c r="J3729" i="1"/>
  <c r="I3729" i="1"/>
  <c r="H3729" i="1"/>
  <c r="G3729" i="1"/>
  <c r="F3729" i="1"/>
  <c r="O3728" i="1"/>
  <c r="M3728" i="1" s="1"/>
  <c r="N3728" i="1"/>
  <c r="L3728" i="1" s="1"/>
  <c r="J3728" i="1"/>
  <c r="I3728" i="1"/>
  <c r="G3728" i="1"/>
  <c r="F3728" i="1"/>
  <c r="H3728" i="1" s="1"/>
  <c r="AF3728" i="1" s="1"/>
  <c r="O3727" i="1"/>
  <c r="N3727" i="1"/>
  <c r="L3727" i="1" s="1"/>
  <c r="M3727" i="1"/>
  <c r="K3727" i="1"/>
  <c r="I3727" i="1"/>
  <c r="G3727" i="1"/>
  <c r="F3727" i="1"/>
  <c r="H3727" i="1" s="1"/>
  <c r="AF3727" i="1" s="1"/>
  <c r="O3726" i="1"/>
  <c r="N3726" i="1"/>
  <c r="M3726" i="1"/>
  <c r="L3726" i="1"/>
  <c r="K3726" i="1"/>
  <c r="J3726" i="1"/>
  <c r="I3726" i="1"/>
  <c r="H3726" i="1"/>
  <c r="AF3726" i="1" s="1"/>
  <c r="G3726" i="1"/>
  <c r="F3726" i="1"/>
  <c r="O3725" i="1"/>
  <c r="M3725" i="1" s="1"/>
  <c r="N3725" i="1"/>
  <c r="L3725" i="1"/>
  <c r="K3725" i="1"/>
  <c r="J3725" i="1"/>
  <c r="I3725" i="1"/>
  <c r="H3725" i="1"/>
  <c r="AF3725" i="1" s="1"/>
  <c r="G3725" i="1"/>
  <c r="F3725" i="1"/>
  <c r="O3724" i="1"/>
  <c r="M3724" i="1" s="1"/>
  <c r="N3724" i="1"/>
  <c r="L3724" i="1" s="1"/>
  <c r="J3724" i="1"/>
  <c r="I3724" i="1"/>
  <c r="G3724" i="1"/>
  <c r="F3724" i="1"/>
  <c r="O3723" i="1"/>
  <c r="N3723" i="1"/>
  <c r="L3723" i="1" s="1"/>
  <c r="M3723" i="1"/>
  <c r="K3723" i="1"/>
  <c r="I3723" i="1"/>
  <c r="G3723" i="1"/>
  <c r="F3723" i="1"/>
  <c r="H3723" i="1" s="1"/>
  <c r="AF3723" i="1" s="1"/>
  <c r="O3722" i="1"/>
  <c r="N3722" i="1"/>
  <c r="M3722" i="1"/>
  <c r="L3722" i="1"/>
  <c r="K3722" i="1"/>
  <c r="J3722" i="1"/>
  <c r="I3722" i="1"/>
  <c r="H3722" i="1"/>
  <c r="AF3722" i="1" s="1"/>
  <c r="G3722" i="1"/>
  <c r="F3722" i="1"/>
  <c r="O3721" i="1"/>
  <c r="M3721" i="1" s="1"/>
  <c r="N3721" i="1"/>
  <c r="L3721" i="1"/>
  <c r="J3721" i="1"/>
  <c r="I3721" i="1"/>
  <c r="H3721" i="1"/>
  <c r="AF3721" i="1" s="1"/>
  <c r="G3721" i="1"/>
  <c r="F3721" i="1"/>
  <c r="O3720" i="1"/>
  <c r="M3720" i="1" s="1"/>
  <c r="N3720" i="1"/>
  <c r="L3720" i="1" s="1"/>
  <c r="I3720" i="1"/>
  <c r="G3720" i="1"/>
  <c r="F3720" i="1"/>
  <c r="O3719" i="1"/>
  <c r="N3719" i="1"/>
  <c r="L3719" i="1" s="1"/>
  <c r="M3719" i="1"/>
  <c r="K3719" i="1"/>
  <c r="I3719" i="1"/>
  <c r="G3719" i="1"/>
  <c r="F3719" i="1"/>
  <c r="H3719" i="1" s="1"/>
  <c r="AF3719" i="1" s="1"/>
  <c r="O3718" i="1"/>
  <c r="N3718" i="1"/>
  <c r="M3718" i="1"/>
  <c r="L3718" i="1"/>
  <c r="K3718" i="1"/>
  <c r="J3718" i="1"/>
  <c r="I3718" i="1"/>
  <c r="H3718" i="1"/>
  <c r="AF3718" i="1" s="1"/>
  <c r="G3718" i="1"/>
  <c r="F3718" i="1"/>
  <c r="O3717" i="1"/>
  <c r="M3717" i="1" s="1"/>
  <c r="N3717" i="1"/>
  <c r="L3717" i="1"/>
  <c r="K3717" i="1"/>
  <c r="J3717" i="1"/>
  <c r="I3717" i="1"/>
  <c r="H3717" i="1"/>
  <c r="AF3717" i="1" s="1"/>
  <c r="G3717" i="1"/>
  <c r="F3717" i="1"/>
  <c r="O3716" i="1"/>
  <c r="M3716" i="1" s="1"/>
  <c r="N3716" i="1"/>
  <c r="L3716" i="1" s="1"/>
  <c r="K3716" i="1"/>
  <c r="I3716" i="1"/>
  <c r="G3716" i="1"/>
  <c r="F3716" i="1"/>
  <c r="O3715" i="1"/>
  <c r="N3715" i="1"/>
  <c r="L3715" i="1" s="1"/>
  <c r="M3715" i="1"/>
  <c r="K3715" i="1"/>
  <c r="I3715" i="1"/>
  <c r="G3715" i="1"/>
  <c r="F3715" i="1"/>
  <c r="H3715" i="1" s="1"/>
  <c r="AF3715" i="1" s="1"/>
  <c r="O3714" i="1"/>
  <c r="N3714" i="1"/>
  <c r="M3714" i="1"/>
  <c r="L3714" i="1"/>
  <c r="K3714" i="1"/>
  <c r="J3714" i="1"/>
  <c r="I3714" i="1"/>
  <c r="H3714" i="1"/>
  <c r="AF3714" i="1" s="1"/>
  <c r="G3714" i="1"/>
  <c r="F3714" i="1"/>
  <c r="O3713" i="1"/>
  <c r="M3713" i="1" s="1"/>
  <c r="N3713" i="1"/>
  <c r="L3713" i="1"/>
  <c r="K3713" i="1"/>
  <c r="J3713" i="1"/>
  <c r="I3713" i="1"/>
  <c r="H3713" i="1"/>
  <c r="AF3713" i="1" s="1"/>
  <c r="G3713" i="1"/>
  <c r="F3713" i="1"/>
  <c r="O3712" i="1"/>
  <c r="M3712" i="1" s="1"/>
  <c r="N3712" i="1"/>
  <c r="L3712" i="1" s="1"/>
  <c r="K3712" i="1"/>
  <c r="I3712" i="1"/>
  <c r="G3712" i="1"/>
  <c r="F3712" i="1"/>
  <c r="O3711" i="1"/>
  <c r="N3711" i="1"/>
  <c r="L3711" i="1" s="1"/>
  <c r="M3711" i="1"/>
  <c r="K3711" i="1"/>
  <c r="I3711" i="1"/>
  <c r="G3711" i="1"/>
  <c r="F3711" i="1"/>
  <c r="H3711" i="1" s="1"/>
  <c r="AF3711" i="1" s="1"/>
  <c r="O3710" i="1"/>
  <c r="N3710" i="1"/>
  <c r="M3710" i="1"/>
  <c r="L3710" i="1"/>
  <c r="K3710" i="1"/>
  <c r="J3710" i="1"/>
  <c r="I3710" i="1"/>
  <c r="H3710" i="1"/>
  <c r="AF3710" i="1" s="1"/>
  <c r="G3710" i="1"/>
  <c r="F3710" i="1"/>
  <c r="O3709" i="1"/>
  <c r="M3709" i="1" s="1"/>
  <c r="N3709" i="1"/>
  <c r="L3709" i="1"/>
  <c r="K3709" i="1"/>
  <c r="J3709" i="1"/>
  <c r="I3709" i="1"/>
  <c r="H3709" i="1"/>
  <c r="AF3709" i="1" s="1"/>
  <c r="G3709" i="1"/>
  <c r="F3709" i="1"/>
  <c r="O3708" i="1"/>
  <c r="M3708" i="1" s="1"/>
  <c r="N3708" i="1"/>
  <c r="L3708" i="1" s="1"/>
  <c r="K3708" i="1"/>
  <c r="I3708" i="1"/>
  <c r="G3708" i="1"/>
  <c r="F3708" i="1"/>
  <c r="O3707" i="1"/>
  <c r="N3707" i="1"/>
  <c r="L3707" i="1" s="1"/>
  <c r="M3707" i="1"/>
  <c r="K3707" i="1"/>
  <c r="I3707" i="1"/>
  <c r="G3707" i="1"/>
  <c r="F3707" i="1"/>
  <c r="H3707" i="1" s="1"/>
  <c r="AF3707" i="1" s="1"/>
  <c r="O3706" i="1"/>
  <c r="N3706" i="1"/>
  <c r="M3706" i="1"/>
  <c r="L3706" i="1"/>
  <c r="K3706" i="1"/>
  <c r="J3706" i="1"/>
  <c r="I3706" i="1"/>
  <c r="H3706" i="1"/>
  <c r="AF3706" i="1" s="1"/>
  <c r="G3706" i="1"/>
  <c r="F3706" i="1"/>
  <c r="O3705" i="1"/>
  <c r="M3705" i="1" s="1"/>
  <c r="N3705" i="1"/>
  <c r="L3705" i="1"/>
  <c r="K3705" i="1"/>
  <c r="J3705" i="1"/>
  <c r="I3705" i="1"/>
  <c r="H3705" i="1"/>
  <c r="AF3705" i="1" s="1"/>
  <c r="G3705" i="1"/>
  <c r="F3705" i="1"/>
  <c r="O3704" i="1"/>
  <c r="M3704" i="1" s="1"/>
  <c r="N3704" i="1"/>
  <c r="L3704" i="1" s="1"/>
  <c r="K3704" i="1"/>
  <c r="I3704" i="1"/>
  <c r="G3704" i="1"/>
  <c r="F3704" i="1"/>
  <c r="O3703" i="1"/>
  <c r="N3703" i="1"/>
  <c r="L3703" i="1" s="1"/>
  <c r="M3703" i="1"/>
  <c r="K3703" i="1"/>
  <c r="I3703" i="1"/>
  <c r="G3703" i="1"/>
  <c r="F3703" i="1"/>
  <c r="H3703" i="1" s="1"/>
  <c r="AF3703" i="1" s="1"/>
  <c r="O3702" i="1"/>
  <c r="N3702" i="1"/>
  <c r="M3702" i="1"/>
  <c r="L3702" i="1"/>
  <c r="K3702" i="1"/>
  <c r="J3702" i="1"/>
  <c r="I3702" i="1"/>
  <c r="H3702" i="1"/>
  <c r="AF3702" i="1" s="1"/>
  <c r="G3702" i="1"/>
  <c r="F3702" i="1"/>
  <c r="O3701" i="1"/>
  <c r="M3701" i="1" s="1"/>
  <c r="N3701" i="1"/>
  <c r="L3701" i="1"/>
  <c r="K3701" i="1"/>
  <c r="J3701" i="1"/>
  <c r="I3701" i="1"/>
  <c r="H3701" i="1"/>
  <c r="AF3701" i="1" s="1"/>
  <c r="G3701" i="1"/>
  <c r="F3701" i="1"/>
  <c r="O3700" i="1"/>
  <c r="M3700" i="1" s="1"/>
  <c r="N3700" i="1"/>
  <c r="L3700" i="1" s="1"/>
  <c r="K3700" i="1"/>
  <c r="I3700" i="1"/>
  <c r="G3700" i="1"/>
  <c r="F3700" i="1"/>
  <c r="O3699" i="1"/>
  <c r="N3699" i="1"/>
  <c r="L3699" i="1" s="1"/>
  <c r="M3699" i="1"/>
  <c r="K3699" i="1"/>
  <c r="I3699" i="1"/>
  <c r="G3699" i="1"/>
  <c r="F3699" i="1"/>
  <c r="H3699" i="1" s="1"/>
  <c r="AF3699" i="1" s="1"/>
  <c r="O3698" i="1"/>
  <c r="N3698" i="1"/>
  <c r="M3698" i="1"/>
  <c r="L3698" i="1"/>
  <c r="K3698" i="1"/>
  <c r="J3698" i="1"/>
  <c r="I3698" i="1"/>
  <c r="H3698" i="1"/>
  <c r="AF3698" i="1" s="1"/>
  <c r="G3698" i="1"/>
  <c r="F3698" i="1"/>
  <c r="O3697" i="1"/>
  <c r="M3697" i="1" s="1"/>
  <c r="N3697" i="1"/>
  <c r="L3697" i="1"/>
  <c r="K3697" i="1"/>
  <c r="J3697" i="1"/>
  <c r="I3697" i="1"/>
  <c r="H3697" i="1"/>
  <c r="AF3697" i="1" s="1"/>
  <c r="G3697" i="1"/>
  <c r="F3697" i="1"/>
  <c r="O3696" i="1"/>
  <c r="M3696" i="1" s="1"/>
  <c r="N3696" i="1"/>
  <c r="L3696" i="1" s="1"/>
  <c r="K3696" i="1"/>
  <c r="I3696" i="1"/>
  <c r="G3696" i="1"/>
  <c r="F3696" i="1"/>
  <c r="O3695" i="1"/>
  <c r="N3695" i="1"/>
  <c r="L3695" i="1" s="1"/>
  <c r="M3695" i="1"/>
  <c r="K3695" i="1"/>
  <c r="I3695" i="1"/>
  <c r="G3695" i="1"/>
  <c r="F3695" i="1"/>
  <c r="H3695" i="1" s="1"/>
  <c r="AF3695" i="1" s="1"/>
  <c r="O3694" i="1"/>
  <c r="N3694" i="1"/>
  <c r="M3694" i="1"/>
  <c r="L3694" i="1"/>
  <c r="K3694" i="1"/>
  <c r="J3694" i="1"/>
  <c r="I3694" i="1"/>
  <c r="H3694" i="1"/>
  <c r="AF3694" i="1" s="1"/>
  <c r="G3694" i="1"/>
  <c r="F3694" i="1"/>
  <c r="O3693" i="1"/>
  <c r="M3693" i="1" s="1"/>
  <c r="N3693" i="1"/>
  <c r="L3693" i="1"/>
  <c r="K3693" i="1"/>
  <c r="J3693" i="1"/>
  <c r="I3693" i="1"/>
  <c r="H3693" i="1"/>
  <c r="AF3693" i="1" s="1"/>
  <c r="G3693" i="1"/>
  <c r="F3693" i="1"/>
  <c r="O3692" i="1"/>
  <c r="M3692" i="1" s="1"/>
  <c r="N3692" i="1"/>
  <c r="L3692" i="1" s="1"/>
  <c r="K3692" i="1"/>
  <c r="I3692" i="1"/>
  <c r="G3692" i="1"/>
  <c r="F3692" i="1"/>
  <c r="O3691" i="1"/>
  <c r="N3691" i="1"/>
  <c r="L3691" i="1" s="1"/>
  <c r="M3691" i="1"/>
  <c r="K3691" i="1"/>
  <c r="I3691" i="1"/>
  <c r="G3691" i="1"/>
  <c r="F3691" i="1"/>
  <c r="H3691" i="1" s="1"/>
  <c r="AF3691" i="1" s="1"/>
  <c r="O3690" i="1"/>
  <c r="N3690" i="1"/>
  <c r="M3690" i="1"/>
  <c r="L3690" i="1"/>
  <c r="K3690" i="1"/>
  <c r="J3690" i="1"/>
  <c r="I3690" i="1"/>
  <c r="H3690" i="1"/>
  <c r="AF3690" i="1" s="1"/>
  <c r="G3690" i="1"/>
  <c r="F3690" i="1"/>
  <c r="O3689" i="1"/>
  <c r="M3689" i="1" s="1"/>
  <c r="N3689" i="1"/>
  <c r="L3689" i="1"/>
  <c r="K3689" i="1"/>
  <c r="J3689" i="1"/>
  <c r="I3689" i="1"/>
  <c r="H3689" i="1"/>
  <c r="AF3689" i="1" s="1"/>
  <c r="G3689" i="1"/>
  <c r="F3689" i="1"/>
  <c r="O3688" i="1"/>
  <c r="M3688" i="1" s="1"/>
  <c r="N3688" i="1"/>
  <c r="L3688" i="1" s="1"/>
  <c r="K3688" i="1"/>
  <c r="I3688" i="1"/>
  <c r="G3688" i="1"/>
  <c r="F3688" i="1"/>
  <c r="O3687" i="1"/>
  <c r="N3687" i="1"/>
  <c r="L3687" i="1" s="1"/>
  <c r="M3687" i="1"/>
  <c r="K3687" i="1"/>
  <c r="I3687" i="1"/>
  <c r="G3687" i="1"/>
  <c r="F3687" i="1"/>
  <c r="H3687" i="1" s="1"/>
  <c r="AF3687" i="1" s="1"/>
  <c r="O3686" i="1"/>
  <c r="N3686" i="1"/>
  <c r="M3686" i="1"/>
  <c r="L3686" i="1"/>
  <c r="K3686" i="1"/>
  <c r="J3686" i="1"/>
  <c r="I3686" i="1"/>
  <c r="H3686" i="1"/>
  <c r="AF3686" i="1" s="1"/>
  <c r="G3686" i="1"/>
  <c r="F3686" i="1"/>
  <c r="O3685" i="1"/>
  <c r="M3685" i="1" s="1"/>
  <c r="N3685" i="1"/>
  <c r="L3685" i="1"/>
  <c r="K3685" i="1"/>
  <c r="J3685" i="1"/>
  <c r="I3685" i="1"/>
  <c r="H3685" i="1"/>
  <c r="AF3685" i="1" s="1"/>
  <c r="G3685" i="1"/>
  <c r="F3685" i="1"/>
  <c r="O3684" i="1"/>
  <c r="M3684" i="1" s="1"/>
  <c r="N3684" i="1"/>
  <c r="L3684" i="1" s="1"/>
  <c r="K3684" i="1"/>
  <c r="I3684" i="1"/>
  <c r="G3684" i="1"/>
  <c r="F3684" i="1"/>
  <c r="O3683" i="1"/>
  <c r="N3683" i="1"/>
  <c r="L3683" i="1" s="1"/>
  <c r="M3683" i="1"/>
  <c r="K3683" i="1"/>
  <c r="I3683" i="1"/>
  <c r="G3683" i="1"/>
  <c r="F3683" i="1"/>
  <c r="H3683" i="1" s="1"/>
  <c r="AF3683" i="1" s="1"/>
  <c r="O3682" i="1"/>
  <c r="N3682" i="1"/>
  <c r="M3682" i="1"/>
  <c r="L3682" i="1"/>
  <c r="K3682" i="1"/>
  <c r="J3682" i="1"/>
  <c r="H3682" i="1"/>
  <c r="AF3682" i="1" s="1"/>
  <c r="G3682" i="1"/>
  <c r="F3682" i="1"/>
  <c r="O3681" i="1"/>
  <c r="M3681" i="1" s="1"/>
  <c r="N3681" i="1"/>
  <c r="L3681" i="1" s="1"/>
  <c r="I3681" i="1"/>
  <c r="G3681" i="1"/>
  <c r="F3681" i="1"/>
  <c r="O3680" i="1"/>
  <c r="N3680" i="1"/>
  <c r="L3680" i="1" s="1"/>
  <c r="M3680" i="1"/>
  <c r="K3680" i="1"/>
  <c r="I3680" i="1"/>
  <c r="G3680" i="1"/>
  <c r="F3680" i="1"/>
  <c r="H3680" i="1" s="1"/>
  <c r="AF3680" i="1" s="1"/>
  <c r="O3679" i="1"/>
  <c r="N3679" i="1"/>
  <c r="M3679" i="1"/>
  <c r="L3679" i="1"/>
  <c r="K3679" i="1"/>
  <c r="J3679" i="1"/>
  <c r="I3679" i="1"/>
  <c r="H3679" i="1"/>
  <c r="AF3679" i="1" s="1"/>
  <c r="G3679" i="1"/>
  <c r="F3679" i="1"/>
  <c r="O3678" i="1"/>
  <c r="M3678" i="1" s="1"/>
  <c r="N3678" i="1"/>
  <c r="L3678" i="1"/>
  <c r="J3678" i="1"/>
  <c r="I3678" i="1"/>
  <c r="H3678" i="1"/>
  <c r="AF3678" i="1" s="1"/>
  <c r="G3678" i="1"/>
  <c r="F3678" i="1"/>
  <c r="O3677" i="1"/>
  <c r="M3677" i="1" s="1"/>
  <c r="N3677" i="1"/>
  <c r="L3677" i="1" s="1"/>
  <c r="I3677" i="1"/>
  <c r="G3677" i="1"/>
  <c r="F3677" i="1"/>
  <c r="O3676" i="1"/>
  <c r="N3676" i="1"/>
  <c r="L3676" i="1" s="1"/>
  <c r="M3676" i="1"/>
  <c r="K3676" i="1"/>
  <c r="I3676" i="1"/>
  <c r="E624" i="3" s="1"/>
  <c r="G3676" i="1"/>
  <c r="F3676" i="1"/>
  <c r="H3676" i="1" s="1"/>
  <c r="O3675" i="1"/>
  <c r="N3675" i="1"/>
  <c r="M3675" i="1"/>
  <c r="L3675" i="1"/>
  <c r="K3675" i="1"/>
  <c r="J3675" i="1"/>
  <c r="I3675" i="1"/>
  <c r="H3675" i="1"/>
  <c r="AF3675" i="1" s="1"/>
  <c r="G3675" i="1"/>
  <c r="F3675" i="1"/>
  <c r="O3674" i="1"/>
  <c r="M3674" i="1" s="1"/>
  <c r="N3674" i="1"/>
  <c r="L3674" i="1"/>
  <c r="K3674" i="1"/>
  <c r="J3674" i="1"/>
  <c r="I3674" i="1"/>
  <c r="H3674" i="1"/>
  <c r="AF3674" i="1" s="1"/>
  <c r="G3674" i="1"/>
  <c r="F3674" i="1"/>
  <c r="O3673" i="1"/>
  <c r="M3673" i="1" s="1"/>
  <c r="N3673" i="1"/>
  <c r="L3673" i="1" s="1"/>
  <c r="I3673" i="1"/>
  <c r="G3673" i="1"/>
  <c r="F3673" i="1"/>
  <c r="W3672" i="1"/>
  <c r="V3672" i="1"/>
  <c r="J3672" i="1" s="1"/>
  <c r="O3672" i="1"/>
  <c r="M3672" i="1" s="1"/>
  <c r="N3672" i="1"/>
  <c r="K3672" i="1"/>
  <c r="G3672" i="1"/>
  <c r="F3672" i="1"/>
  <c r="O3671" i="1"/>
  <c r="N3671" i="1"/>
  <c r="L3671" i="1" s="1"/>
  <c r="M3671" i="1"/>
  <c r="K3671" i="1"/>
  <c r="I3671" i="1"/>
  <c r="G3671" i="1"/>
  <c r="F3671" i="1"/>
  <c r="H3671" i="1" s="1"/>
  <c r="AF3671" i="1" s="1"/>
  <c r="O3670" i="1"/>
  <c r="N3670" i="1"/>
  <c r="M3670" i="1"/>
  <c r="L3670" i="1"/>
  <c r="K3670" i="1"/>
  <c r="J3670" i="1"/>
  <c r="I3670" i="1"/>
  <c r="H3670" i="1"/>
  <c r="AF3670" i="1" s="1"/>
  <c r="G3670" i="1"/>
  <c r="F3670" i="1"/>
  <c r="O3669" i="1"/>
  <c r="M3669" i="1" s="1"/>
  <c r="N3669" i="1"/>
  <c r="L3669" i="1"/>
  <c r="K3669" i="1"/>
  <c r="J3669" i="1"/>
  <c r="I3669" i="1"/>
  <c r="H3669" i="1"/>
  <c r="AF3669" i="1" s="1"/>
  <c r="G3669" i="1"/>
  <c r="F3669" i="1"/>
  <c r="O3668" i="1"/>
  <c r="M3668" i="1" s="1"/>
  <c r="N3668" i="1"/>
  <c r="L3668" i="1" s="1"/>
  <c r="I3668" i="1"/>
  <c r="G3668" i="1"/>
  <c r="F3668" i="1"/>
  <c r="O3667" i="1"/>
  <c r="N3667" i="1"/>
  <c r="L3667" i="1" s="1"/>
  <c r="M3667" i="1"/>
  <c r="K3667" i="1"/>
  <c r="I3667" i="1"/>
  <c r="G3667" i="1"/>
  <c r="F3667" i="1"/>
  <c r="H3667" i="1" s="1"/>
  <c r="AF3667" i="1" s="1"/>
  <c r="O3666" i="1"/>
  <c r="N3666" i="1"/>
  <c r="M3666" i="1"/>
  <c r="L3666" i="1"/>
  <c r="K3666" i="1"/>
  <c r="J3666" i="1"/>
  <c r="I3666" i="1"/>
  <c r="H3666" i="1"/>
  <c r="AF3666" i="1" s="1"/>
  <c r="G3666" i="1"/>
  <c r="F3666" i="1"/>
  <c r="O3665" i="1"/>
  <c r="M3665" i="1" s="1"/>
  <c r="N3665" i="1"/>
  <c r="L3665" i="1"/>
  <c r="K3665" i="1"/>
  <c r="J3665" i="1"/>
  <c r="I3665" i="1"/>
  <c r="H3665" i="1"/>
  <c r="AF3665" i="1" s="1"/>
  <c r="G3665" i="1"/>
  <c r="F3665" i="1"/>
  <c r="O3664" i="1"/>
  <c r="M3664" i="1" s="1"/>
  <c r="N3664" i="1"/>
  <c r="L3664" i="1" s="1"/>
  <c r="I3664" i="1"/>
  <c r="G3664" i="1"/>
  <c r="F3664" i="1"/>
  <c r="O3663" i="1"/>
  <c r="N3663" i="1"/>
  <c r="L3663" i="1" s="1"/>
  <c r="M3663" i="1"/>
  <c r="K3663" i="1"/>
  <c r="I3663" i="1"/>
  <c r="G3663" i="1"/>
  <c r="F3663" i="1"/>
  <c r="H3663" i="1" s="1"/>
  <c r="AF3663" i="1" s="1"/>
  <c r="O3662" i="1"/>
  <c r="N3662" i="1"/>
  <c r="M3662" i="1"/>
  <c r="L3662" i="1"/>
  <c r="K3662" i="1"/>
  <c r="J3662" i="1"/>
  <c r="I3662" i="1"/>
  <c r="H3662" i="1"/>
  <c r="AF3662" i="1" s="1"/>
  <c r="G3662" i="1"/>
  <c r="F3662" i="1"/>
  <c r="O3661" i="1"/>
  <c r="M3661" i="1" s="1"/>
  <c r="N3661" i="1"/>
  <c r="L3661" i="1"/>
  <c r="K3661" i="1"/>
  <c r="J3661" i="1"/>
  <c r="I3661" i="1"/>
  <c r="H3661" i="1"/>
  <c r="AF3661" i="1" s="1"/>
  <c r="G3661" i="1"/>
  <c r="F3661" i="1"/>
  <c r="O3660" i="1"/>
  <c r="M3660" i="1" s="1"/>
  <c r="N3660" i="1"/>
  <c r="L3660" i="1" s="1"/>
  <c r="I3660" i="1"/>
  <c r="G3660" i="1"/>
  <c r="F3660" i="1"/>
  <c r="O3659" i="1"/>
  <c r="N3659" i="1"/>
  <c r="L3659" i="1" s="1"/>
  <c r="M3659" i="1"/>
  <c r="K3659" i="1"/>
  <c r="I3659" i="1"/>
  <c r="G3659" i="1"/>
  <c r="F3659" i="1"/>
  <c r="H3659" i="1" s="1"/>
  <c r="AF3659" i="1" s="1"/>
  <c r="O3658" i="1"/>
  <c r="N3658" i="1"/>
  <c r="M3658" i="1"/>
  <c r="L3658" i="1"/>
  <c r="K3658" i="1"/>
  <c r="J3658" i="1"/>
  <c r="I3658" i="1"/>
  <c r="H3658" i="1"/>
  <c r="AF3658" i="1" s="1"/>
  <c r="G3658" i="1"/>
  <c r="F3658" i="1"/>
  <c r="O3657" i="1"/>
  <c r="M3657" i="1" s="1"/>
  <c r="N3657" i="1"/>
  <c r="L3657" i="1"/>
  <c r="K3657" i="1"/>
  <c r="J3657" i="1"/>
  <c r="I3657" i="1"/>
  <c r="H3657" i="1"/>
  <c r="AF3657" i="1" s="1"/>
  <c r="G3657" i="1"/>
  <c r="F3657" i="1"/>
  <c r="O3656" i="1"/>
  <c r="M3656" i="1" s="1"/>
  <c r="N3656" i="1"/>
  <c r="L3656" i="1" s="1"/>
  <c r="I3656" i="1"/>
  <c r="G3656" i="1"/>
  <c r="F3656" i="1"/>
  <c r="O3655" i="1"/>
  <c r="N3655" i="1"/>
  <c r="L3655" i="1" s="1"/>
  <c r="M3655" i="1"/>
  <c r="K3655" i="1"/>
  <c r="I3655" i="1"/>
  <c r="G3655" i="1"/>
  <c r="F3655" i="1"/>
  <c r="H3655" i="1" s="1"/>
  <c r="AF3655" i="1" s="1"/>
  <c r="O3654" i="1"/>
  <c r="N3654" i="1"/>
  <c r="M3654" i="1"/>
  <c r="L3654" i="1"/>
  <c r="K3654" i="1"/>
  <c r="J3654" i="1"/>
  <c r="I3654" i="1"/>
  <c r="H3654" i="1"/>
  <c r="AF3654" i="1" s="1"/>
  <c r="G3654" i="1"/>
  <c r="F3654" i="1"/>
  <c r="O3653" i="1"/>
  <c r="M3653" i="1" s="1"/>
  <c r="N3653" i="1"/>
  <c r="L3653" i="1"/>
  <c r="K3653" i="1"/>
  <c r="J3653" i="1"/>
  <c r="I3653" i="1"/>
  <c r="H3653" i="1"/>
  <c r="AF3653" i="1" s="1"/>
  <c r="G3653" i="1"/>
  <c r="F3653" i="1"/>
  <c r="O3652" i="1"/>
  <c r="M3652" i="1" s="1"/>
  <c r="N3652" i="1"/>
  <c r="L3652" i="1" s="1"/>
  <c r="I3652" i="1"/>
  <c r="G3652" i="1"/>
  <c r="F3652" i="1"/>
  <c r="O3651" i="1"/>
  <c r="N3651" i="1"/>
  <c r="L3651" i="1" s="1"/>
  <c r="M3651" i="1"/>
  <c r="K3651" i="1"/>
  <c r="I3651" i="1"/>
  <c r="G3651" i="1"/>
  <c r="F3651" i="1"/>
  <c r="H3651" i="1" s="1"/>
  <c r="AF3651" i="1" s="1"/>
  <c r="O3650" i="1"/>
  <c r="N3650" i="1"/>
  <c r="M3650" i="1"/>
  <c r="L3650" i="1"/>
  <c r="K3650" i="1"/>
  <c r="J3650" i="1"/>
  <c r="I3650" i="1"/>
  <c r="H3650" i="1"/>
  <c r="AF3650" i="1" s="1"/>
  <c r="G3650" i="1"/>
  <c r="F3650" i="1"/>
  <c r="O3649" i="1"/>
  <c r="M3649" i="1" s="1"/>
  <c r="N3649" i="1"/>
  <c r="L3649" i="1"/>
  <c r="K3649" i="1"/>
  <c r="J3649" i="1"/>
  <c r="I3649" i="1"/>
  <c r="H3649" i="1"/>
  <c r="AF3649" i="1" s="1"/>
  <c r="G3649" i="1"/>
  <c r="F3649" i="1"/>
  <c r="O3648" i="1"/>
  <c r="M3648" i="1" s="1"/>
  <c r="N3648" i="1"/>
  <c r="L3648" i="1" s="1"/>
  <c r="I3648" i="1"/>
  <c r="G3648" i="1"/>
  <c r="F3648" i="1"/>
  <c r="O3647" i="1"/>
  <c r="N3647" i="1"/>
  <c r="L3647" i="1" s="1"/>
  <c r="M3647" i="1"/>
  <c r="K3647" i="1"/>
  <c r="I3647" i="1"/>
  <c r="G3647" i="1"/>
  <c r="F3647" i="1"/>
  <c r="H3647" i="1" s="1"/>
  <c r="AF3647" i="1" s="1"/>
  <c r="O3646" i="1"/>
  <c r="N3646" i="1"/>
  <c r="M3646" i="1"/>
  <c r="L3646" i="1"/>
  <c r="K3646" i="1"/>
  <c r="J3646" i="1"/>
  <c r="I3646" i="1"/>
  <c r="H3646" i="1"/>
  <c r="AF3646" i="1" s="1"/>
  <c r="G3646" i="1"/>
  <c r="F3646" i="1"/>
  <c r="O3645" i="1"/>
  <c r="M3645" i="1" s="1"/>
  <c r="N3645" i="1"/>
  <c r="L3645" i="1"/>
  <c r="K3645" i="1"/>
  <c r="J3645" i="1"/>
  <c r="I3645" i="1"/>
  <c r="H3645" i="1"/>
  <c r="AF3645" i="1" s="1"/>
  <c r="G3645" i="1"/>
  <c r="F3645" i="1"/>
  <c r="O3644" i="1"/>
  <c r="M3644" i="1" s="1"/>
  <c r="N3644" i="1"/>
  <c r="L3644" i="1" s="1"/>
  <c r="I3644" i="1"/>
  <c r="G3644" i="1"/>
  <c r="F3644" i="1"/>
  <c r="O3643" i="1"/>
  <c r="N3643" i="1"/>
  <c r="L3643" i="1" s="1"/>
  <c r="M3643" i="1"/>
  <c r="K3643" i="1"/>
  <c r="I3643" i="1"/>
  <c r="G3643" i="1"/>
  <c r="F3643" i="1"/>
  <c r="H3643" i="1" s="1"/>
  <c r="AF3643" i="1" s="1"/>
  <c r="O3642" i="1"/>
  <c r="N3642" i="1"/>
  <c r="M3642" i="1"/>
  <c r="L3642" i="1"/>
  <c r="K3642" i="1"/>
  <c r="J3642" i="1"/>
  <c r="I3642" i="1"/>
  <c r="H3642" i="1"/>
  <c r="AF3642" i="1" s="1"/>
  <c r="G3642" i="1"/>
  <c r="F3642" i="1"/>
  <c r="O3641" i="1"/>
  <c r="M3641" i="1" s="1"/>
  <c r="N3641" i="1"/>
  <c r="L3641" i="1"/>
  <c r="K3641" i="1"/>
  <c r="J3641" i="1"/>
  <c r="I3641" i="1"/>
  <c r="H3641" i="1"/>
  <c r="AF3641" i="1" s="1"/>
  <c r="G3641" i="1"/>
  <c r="F3641" i="1"/>
  <c r="O3640" i="1"/>
  <c r="M3640" i="1" s="1"/>
  <c r="N3640" i="1"/>
  <c r="L3640" i="1" s="1"/>
  <c r="I3640" i="1"/>
  <c r="G3640" i="1"/>
  <c r="F3640" i="1"/>
  <c r="O3639" i="1"/>
  <c r="N3639" i="1"/>
  <c r="L3639" i="1" s="1"/>
  <c r="M3639" i="1"/>
  <c r="K3639" i="1"/>
  <c r="I3639" i="1"/>
  <c r="G3639" i="1"/>
  <c r="F3639" i="1"/>
  <c r="H3639" i="1" s="1"/>
  <c r="AF3639" i="1" s="1"/>
  <c r="O3638" i="1"/>
  <c r="N3638" i="1"/>
  <c r="M3638" i="1"/>
  <c r="L3638" i="1"/>
  <c r="K3638" i="1"/>
  <c r="J3638" i="1"/>
  <c r="I3638" i="1"/>
  <c r="H3638" i="1"/>
  <c r="AF3638" i="1" s="1"/>
  <c r="G3638" i="1"/>
  <c r="F3638" i="1"/>
  <c r="O3637" i="1"/>
  <c r="M3637" i="1" s="1"/>
  <c r="N3637" i="1"/>
  <c r="L3637" i="1"/>
  <c r="K3637" i="1"/>
  <c r="J3637" i="1"/>
  <c r="I3637" i="1"/>
  <c r="H3637" i="1"/>
  <c r="AF3637" i="1" s="1"/>
  <c r="G3637" i="1"/>
  <c r="F3637" i="1"/>
  <c r="O3636" i="1"/>
  <c r="M3636" i="1" s="1"/>
  <c r="N3636" i="1"/>
  <c r="L3636" i="1" s="1"/>
  <c r="I3636" i="1"/>
  <c r="G3636" i="1"/>
  <c r="F3636" i="1"/>
  <c r="O3635" i="1"/>
  <c r="N3635" i="1"/>
  <c r="L3635" i="1" s="1"/>
  <c r="M3635" i="1"/>
  <c r="K3635" i="1"/>
  <c r="I3635" i="1"/>
  <c r="G3635" i="1"/>
  <c r="F3635" i="1"/>
  <c r="H3635" i="1" s="1"/>
  <c r="AF3635" i="1" s="1"/>
  <c r="O3634" i="1"/>
  <c r="N3634" i="1"/>
  <c r="M3634" i="1"/>
  <c r="L3634" i="1"/>
  <c r="K3634" i="1"/>
  <c r="J3634" i="1"/>
  <c r="I3634" i="1"/>
  <c r="H3634" i="1"/>
  <c r="AF3634" i="1" s="1"/>
  <c r="G3634" i="1"/>
  <c r="F3634" i="1"/>
  <c r="O3633" i="1"/>
  <c r="M3633" i="1" s="1"/>
  <c r="N3633" i="1"/>
  <c r="L3633" i="1"/>
  <c r="K3633" i="1"/>
  <c r="J3633" i="1"/>
  <c r="I3633" i="1"/>
  <c r="H3633" i="1"/>
  <c r="AF3633" i="1" s="1"/>
  <c r="G3633" i="1"/>
  <c r="F3633" i="1"/>
  <c r="O3632" i="1"/>
  <c r="M3632" i="1" s="1"/>
  <c r="N3632" i="1"/>
  <c r="L3632" i="1" s="1"/>
  <c r="K3632" i="1"/>
  <c r="I3632" i="1"/>
  <c r="G3632" i="1"/>
  <c r="F3632" i="1"/>
  <c r="O3631" i="1"/>
  <c r="N3631" i="1"/>
  <c r="L3631" i="1" s="1"/>
  <c r="M3631" i="1"/>
  <c r="K3631" i="1"/>
  <c r="I3631" i="1"/>
  <c r="G3631" i="1"/>
  <c r="F3631" i="1"/>
  <c r="H3631" i="1" s="1"/>
  <c r="AF3631" i="1" s="1"/>
  <c r="O3630" i="1"/>
  <c r="N3630" i="1"/>
  <c r="M3630" i="1"/>
  <c r="L3630" i="1"/>
  <c r="K3630" i="1"/>
  <c r="J3630" i="1"/>
  <c r="I3630" i="1"/>
  <c r="H3630" i="1"/>
  <c r="AF3630" i="1" s="1"/>
  <c r="G3630" i="1"/>
  <c r="F3630" i="1"/>
  <c r="O3629" i="1"/>
  <c r="M3629" i="1" s="1"/>
  <c r="N3629" i="1"/>
  <c r="L3629" i="1"/>
  <c r="K3629" i="1"/>
  <c r="J3629" i="1"/>
  <c r="I3629" i="1"/>
  <c r="H3629" i="1"/>
  <c r="AF3629" i="1" s="1"/>
  <c r="G3629" i="1"/>
  <c r="F3629" i="1"/>
  <c r="O3628" i="1"/>
  <c r="M3628" i="1" s="1"/>
  <c r="N3628" i="1"/>
  <c r="L3628" i="1" s="1"/>
  <c r="K3628" i="1"/>
  <c r="I3628" i="1"/>
  <c r="G3628" i="1"/>
  <c r="F3628" i="1"/>
  <c r="O3627" i="1"/>
  <c r="N3627" i="1"/>
  <c r="L3627" i="1" s="1"/>
  <c r="M3627" i="1"/>
  <c r="K3627" i="1"/>
  <c r="I3627" i="1"/>
  <c r="G3627" i="1"/>
  <c r="F3627" i="1"/>
  <c r="H3627" i="1" s="1"/>
  <c r="AF3627" i="1" s="1"/>
  <c r="O3626" i="1"/>
  <c r="N3626" i="1"/>
  <c r="M3626" i="1"/>
  <c r="L3626" i="1"/>
  <c r="K3626" i="1"/>
  <c r="J3626" i="1"/>
  <c r="I3626" i="1"/>
  <c r="H3626" i="1"/>
  <c r="AF3626" i="1" s="1"/>
  <c r="G3626" i="1"/>
  <c r="F3626" i="1"/>
  <c r="O3625" i="1"/>
  <c r="M3625" i="1" s="1"/>
  <c r="N3625" i="1"/>
  <c r="L3625" i="1"/>
  <c r="K3625" i="1"/>
  <c r="J3625" i="1"/>
  <c r="I3625" i="1"/>
  <c r="H3625" i="1"/>
  <c r="AF3625" i="1" s="1"/>
  <c r="G3625" i="1"/>
  <c r="F3625" i="1"/>
  <c r="O3624" i="1"/>
  <c r="M3624" i="1" s="1"/>
  <c r="N3624" i="1"/>
  <c r="L3624" i="1" s="1"/>
  <c r="K3624" i="1"/>
  <c r="I3624" i="1"/>
  <c r="G3624" i="1"/>
  <c r="F3624" i="1"/>
  <c r="O3623" i="1"/>
  <c r="N3623" i="1"/>
  <c r="L3623" i="1" s="1"/>
  <c r="M3623" i="1"/>
  <c r="K3623" i="1"/>
  <c r="I3623" i="1"/>
  <c r="G3623" i="1"/>
  <c r="F3623" i="1"/>
  <c r="H3623" i="1" s="1"/>
  <c r="AF3623" i="1" s="1"/>
  <c r="O3622" i="1"/>
  <c r="N3622" i="1"/>
  <c r="M3622" i="1"/>
  <c r="L3622" i="1"/>
  <c r="K3622" i="1"/>
  <c r="J3622" i="1"/>
  <c r="I3622" i="1"/>
  <c r="H3622" i="1"/>
  <c r="AF3622" i="1" s="1"/>
  <c r="G3622" i="1"/>
  <c r="F3622" i="1"/>
  <c r="O3621" i="1"/>
  <c r="M3621" i="1" s="1"/>
  <c r="N3621" i="1"/>
  <c r="L3621" i="1"/>
  <c r="K3621" i="1"/>
  <c r="J3621" i="1"/>
  <c r="I3621" i="1"/>
  <c r="H3621" i="1"/>
  <c r="AF3621" i="1" s="1"/>
  <c r="G3621" i="1"/>
  <c r="F3621" i="1"/>
  <c r="O3620" i="1"/>
  <c r="M3620" i="1" s="1"/>
  <c r="N3620" i="1"/>
  <c r="L3620" i="1" s="1"/>
  <c r="K3620" i="1"/>
  <c r="I3620" i="1"/>
  <c r="G3620" i="1"/>
  <c r="F3620" i="1"/>
  <c r="O3619" i="1"/>
  <c r="N3619" i="1"/>
  <c r="L3619" i="1" s="1"/>
  <c r="M3619" i="1"/>
  <c r="K3619" i="1"/>
  <c r="I3619" i="1"/>
  <c r="G3619" i="1"/>
  <c r="F3619" i="1"/>
  <c r="H3619" i="1" s="1"/>
  <c r="AF3619" i="1" s="1"/>
  <c r="O3618" i="1"/>
  <c r="N3618" i="1"/>
  <c r="M3618" i="1"/>
  <c r="L3618" i="1"/>
  <c r="K3618" i="1"/>
  <c r="J3618" i="1"/>
  <c r="I3618" i="1"/>
  <c r="H3618" i="1"/>
  <c r="AF3618" i="1" s="1"/>
  <c r="G3618" i="1"/>
  <c r="F3618" i="1"/>
  <c r="O3617" i="1"/>
  <c r="M3617" i="1" s="1"/>
  <c r="N3617" i="1"/>
  <c r="L3617" i="1"/>
  <c r="K3617" i="1"/>
  <c r="J3617" i="1"/>
  <c r="I3617" i="1"/>
  <c r="H3617" i="1"/>
  <c r="AF3617" i="1" s="1"/>
  <c r="G3617" i="1"/>
  <c r="F3617" i="1"/>
  <c r="O3616" i="1"/>
  <c r="M3616" i="1" s="1"/>
  <c r="N3616" i="1"/>
  <c r="L3616" i="1" s="1"/>
  <c r="K3616" i="1"/>
  <c r="I3616" i="1"/>
  <c r="G3616" i="1"/>
  <c r="F3616" i="1"/>
  <c r="O3615" i="1"/>
  <c r="N3615" i="1"/>
  <c r="L3615" i="1" s="1"/>
  <c r="M3615" i="1"/>
  <c r="K3615" i="1"/>
  <c r="I3615" i="1"/>
  <c r="G3615" i="1"/>
  <c r="F3615" i="1"/>
  <c r="H3615" i="1" s="1"/>
  <c r="AF3615" i="1" s="1"/>
  <c r="O3614" i="1"/>
  <c r="N3614" i="1"/>
  <c r="M3614" i="1"/>
  <c r="L3614" i="1"/>
  <c r="K3614" i="1"/>
  <c r="J3614" i="1"/>
  <c r="I3614" i="1"/>
  <c r="H3614" i="1"/>
  <c r="AF3614" i="1" s="1"/>
  <c r="G3614" i="1"/>
  <c r="F3614" i="1"/>
  <c r="O3613" i="1"/>
  <c r="M3613" i="1" s="1"/>
  <c r="N3613" i="1"/>
  <c r="L3613" i="1"/>
  <c r="K3613" i="1"/>
  <c r="J3613" i="1"/>
  <c r="I3613" i="1"/>
  <c r="H3613" i="1"/>
  <c r="AF3613" i="1" s="1"/>
  <c r="G3613" i="1"/>
  <c r="F3613" i="1"/>
  <c r="O3612" i="1"/>
  <c r="M3612" i="1" s="1"/>
  <c r="N3612" i="1"/>
  <c r="L3612" i="1" s="1"/>
  <c r="K3612" i="1"/>
  <c r="I3612" i="1"/>
  <c r="G3612" i="1"/>
  <c r="F3612" i="1"/>
  <c r="O3611" i="1"/>
  <c r="N3611" i="1"/>
  <c r="L3611" i="1" s="1"/>
  <c r="M3611" i="1"/>
  <c r="K3611" i="1"/>
  <c r="I3611" i="1"/>
  <c r="G3611" i="1"/>
  <c r="F3611" i="1"/>
  <c r="H3611" i="1" s="1"/>
  <c r="AF3611" i="1" s="1"/>
  <c r="O3610" i="1"/>
  <c r="N3610" i="1"/>
  <c r="M3610" i="1"/>
  <c r="L3610" i="1"/>
  <c r="K3610" i="1"/>
  <c r="J3610" i="1"/>
  <c r="I3610" i="1"/>
  <c r="H3610" i="1"/>
  <c r="AF3610" i="1" s="1"/>
  <c r="G3610" i="1"/>
  <c r="F3610" i="1"/>
  <c r="O3609" i="1"/>
  <c r="M3609" i="1" s="1"/>
  <c r="N3609" i="1"/>
  <c r="L3609" i="1"/>
  <c r="K3609" i="1"/>
  <c r="J3609" i="1"/>
  <c r="I3609" i="1"/>
  <c r="G3609" i="1"/>
  <c r="H3609" i="1" s="1"/>
  <c r="AF3609" i="1" s="1"/>
  <c r="F3609" i="1"/>
  <c r="O3608" i="1"/>
  <c r="M3608" i="1" s="1"/>
  <c r="N3608" i="1"/>
  <c r="L3608" i="1" s="1"/>
  <c r="K3608" i="1"/>
  <c r="I3608" i="1"/>
  <c r="G3608" i="1"/>
  <c r="F3608" i="1"/>
  <c r="O3607" i="1"/>
  <c r="N3607" i="1"/>
  <c r="L3607" i="1" s="1"/>
  <c r="M3607" i="1"/>
  <c r="K3607" i="1"/>
  <c r="I3607" i="1"/>
  <c r="G3607" i="1"/>
  <c r="F3607" i="1"/>
  <c r="H3607" i="1" s="1"/>
  <c r="AF3607" i="1" s="1"/>
  <c r="O3606" i="1"/>
  <c r="N3606" i="1"/>
  <c r="M3606" i="1"/>
  <c r="L3606" i="1"/>
  <c r="K3606" i="1"/>
  <c r="J3606" i="1"/>
  <c r="I3606" i="1"/>
  <c r="H3606" i="1"/>
  <c r="AF3606" i="1" s="1"/>
  <c r="G3606" i="1"/>
  <c r="F3606" i="1"/>
  <c r="O3605" i="1"/>
  <c r="M3605" i="1" s="1"/>
  <c r="N3605" i="1"/>
  <c r="L3605" i="1"/>
  <c r="K3605" i="1"/>
  <c r="J3605" i="1"/>
  <c r="I3605" i="1"/>
  <c r="G3605" i="1"/>
  <c r="H3605" i="1" s="1"/>
  <c r="AF3605" i="1" s="1"/>
  <c r="F3605" i="1"/>
  <c r="O3604" i="1"/>
  <c r="M3604" i="1" s="1"/>
  <c r="N3604" i="1"/>
  <c r="L3604" i="1" s="1"/>
  <c r="K3604" i="1"/>
  <c r="I3604" i="1"/>
  <c r="G3604" i="1"/>
  <c r="F3604" i="1"/>
  <c r="H3604" i="1" s="1"/>
  <c r="AF3604" i="1" s="1"/>
  <c r="O3603" i="1"/>
  <c r="N3603" i="1"/>
  <c r="L3603" i="1" s="1"/>
  <c r="M3603" i="1"/>
  <c r="K3603" i="1"/>
  <c r="I3603" i="1"/>
  <c r="G3603" i="1"/>
  <c r="F3603" i="1"/>
  <c r="H3603" i="1" s="1"/>
  <c r="AF3603" i="1" s="1"/>
  <c r="O3602" i="1"/>
  <c r="N3602" i="1"/>
  <c r="M3602" i="1"/>
  <c r="L3602" i="1"/>
  <c r="K3602" i="1"/>
  <c r="J3602" i="1"/>
  <c r="I3602" i="1"/>
  <c r="H3602" i="1"/>
  <c r="AF3602" i="1" s="1"/>
  <c r="G3602" i="1"/>
  <c r="F3602" i="1"/>
  <c r="O3601" i="1"/>
  <c r="M3601" i="1" s="1"/>
  <c r="N3601" i="1"/>
  <c r="L3601" i="1"/>
  <c r="K3601" i="1"/>
  <c r="J3601" i="1"/>
  <c r="I3601" i="1"/>
  <c r="G3601" i="1"/>
  <c r="H3601" i="1" s="1"/>
  <c r="AF3601" i="1" s="1"/>
  <c r="F3601" i="1"/>
  <c r="O3600" i="1"/>
  <c r="M3600" i="1" s="1"/>
  <c r="N3600" i="1"/>
  <c r="L3600" i="1" s="1"/>
  <c r="K3600" i="1"/>
  <c r="I3600" i="1"/>
  <c r="G3600" i="1"/>
  <c r="F3600" i="1"/>
  <c r="H3600" i="1" s="1"/>
  <c r="AF3600" i="1" s="1"/>
  <c r="O3599" i="1"/>
  <c r="N3599" i="1"/>
  <c r="L3599" i="1" s="1"/>
  <c r="M3599" i="1"/>
  <c r="K3599" i="1"/>
  <c r="I3599" i="1"/>
  <c r="G3599" i="1"/>
  <c r="F3599" i="1"/>
  <c r="H3599" i="1" s="1"/>
  <c r="AF3599" i="1" s="1"/>
  <c r="O3598" i="1"/>
  <c r="N3598" i="1"/>
  <c r="M3598" i="1"/>
  <c r="L3598" i="1"/>
  <c r="K3598" i="1"/>
  <c r="J3598" i="1"/>
  <c r="I3598" i="1"/>
  <c r="H3598" i="1"/>
  <c r="AF3598" i="1" s="1"/>
  <c r="G3598" i="1"/>
  <c r="F3598" i="1"/>
  <c r="O3597" i="1"/>
  <c r="M3597" i="1" s="1"/>
  <c r="N3597" i="1"/>
  <c r="L3597" i="1"/>
  <c r="K3597" i="1"/>
  <c r="J3597" i="1"/>
  <c r="I3597" i="1"/>
  <c r="G3597" i="1"/>
  <c r="H3597" i="1" s="1"/>
  <c r="AF3597" i="1" s="1"/>
  <c r="F3597" i="1"/>
  <c r="O3596" i="1"/>
  <c r="M3596" i="1" s="1"/>
  <c r="N3596" i="1"/>
  <c r="L3596" i="1" s="1"/>
  <c r="K3596" i="1"/>
  <c r="I3596" i="1"/>
  <c r="G3596" i="1"/>
  <c r="F3596" i="1"/>
  <c r="H3596" i="1" s="1"/>
  <c r="AF3596" i="1" s="1"/>
  <c r="O3595" i="1"/>
  <c r="N3595" i="1"/>
  <c r="L3595" i="1" s="1"/>
  <c r="M3595" i="1"/>
  <c r="K3595" i="1"/>
  <c r="I3595" i="1"/>
  <c r="G3595" i="1"/>
  <c r="F3595" i="1"/>
  <c r="H3595" i="1" s="1"/>
  <c r="AF3595" i="1" s="1"/>
  <c r="O3594" i="1"/>
  <c r="N3594" i="1"/>
  <c r="M3594" i="1"/>
  <c r="L3594" i="1"/>
  <c r="K3594" i="1"/>
  <c r="J3594" i="1"/>
  <c r="I3594" i="1"/>
  <c r="H3594" i="1"/>
  <c r="AF3594" i="1" s="1"/>
  <c r="G3594" i="1"/>
  <c r="F3594" i="1"/>
  <c r="O3593" i="1"/>
  <c r="M3593" i="1" s="1"/>
  <c r="N3593" i="1"/>
  <c r="L3593" i="1"/>
  <c r="K3593" i="1"/>
  <c r="J3593" i="1"/>
  <c r="I3593" i="1"/>
  <c r="G3593" i="1"/>
  <c r="H3593" i="1" s="1"/>
  <c r="AF3593" i="1" s="1"/>
  <c r="F3593" i="1"/>
  <c r="O3592" i="1"/>
  <c r="M3592" i="1" s="1"/>
  <c r="N3592" i="1"/>
  <c r="L3592" i="1" s="1"/>
  <c r="K3592" i="1"/>
  <c r="I3592" i="1"/>
  <c r="G3592" i="1"/>
  <c r="F3592" i="1"/>
  <c r="H3592" i="1" s="1"/>
  <c r="AF3592" i="1" s="1"/>
  <c r="O3591" i="1"/>
  <c r="N3591" i="1"/>
  <c r="L3591" i="1" s="1"/>
  <c r="M3591" i="1"/>
  <c r="K3591" i="1"/>
  <c r="I3591" i="1"/>
  <c r="G3591" i="1"/>
  <c r="F3591" i="1"/>
  <c r="H3591" i="1" s="1"/>
  <c r="AF3591" i="1" s="1"/>
  <c r="O3590" i="1"/>
  <c r="N3590" i="1"/>
  <c r="M3590" i="1"/>
  <c r="L3590" i="1"/>
  <c r="K3590" i="1"/>
  <c r="J3590" i="1"/>
  <c r="I3590" i="1"/>
  <c r="H3590" i="1"/>
  <c r="AF3590" i="1" s="1"/>
  <c r="G3590" i="1"/>
  <c r="F3590" i="1"/>
  <c r="O3589" i="1"/>
  <c r="N3589" i="1"/>
  <c r="M3589" i="1"/>
  <c r="L3589" i="1"/>
  <c r="K3589" i="1"/>
  <c r="J3589" i="1"/>
  <c r="I3589" i="1"/>
  <c r="H3589" i="1"/>
  <c r="AF3589" i="1" s="1"/>
  <c r="G3589" i="1"/>
  <c r="F3589" i="1"/>
  <c r="O3588" i="1"/>
  <c r="M3588" i="1" s="1"/>
  <c r="N3588" i="1"/>
  <c r="L3588" i="1"/>
  <c r="J3588" i="1"/>
  <c r="I3588" i="1"/>
  <c r="G3588" i="1"/>
  <c r="F3588" i="1"/>
  <c r="H3588" i="1" s="1"/>
  <c r="AF3588" i="1" s="1"/>
  <c r="O3587" i="1"/>
  <c r="N3587" i="1"/>
  <c r="L3587" i="1" s="1"/>
  <c r="M3587" i="1"/>
  <c r="K3587" i="1"/>
  <c r="I3587" i="1"/>
  <c r="G3587" i="1"/>
  <c r="F3587" i="1"/>
  <c r="H3587" i="1" s="1"/>
  <c r="AF3587" i="1" s="1"/>
  <c r="O3586" i="1"/>
  <c r="N3586" i="1"/>
  <c r="L3586" i="1" s="1"/>
  <c r="M3586" i="1"/>
  <c r="K3586" i="1"/>
  <c r="J3586" i="1"/>
  <c r="I3586" i="1"/>
  <c r="G3586" i="1"/>
  <c r="F3586" i="1"/>
  <c r="H3586" i="1" s="1"/>
  <c r="AF3586" i="1" s="1"/>
  <c r="O3585" i="1"/>
  <c r="N3585" i="1"/>
  <c r="M3585" i="1"/>
  <c r="L3585" i="1"/>
  <c r="K3585" i="1"/>
  <c r="J3585" i="1"/>
  <c r="I3585" i="1"/>
  <c r="H3585" i="1"/>
  <c r="AF3585" i="1" s="1"/>
  <c r="G3585" i="1"/>
  <c r="F3585" i="1"/>
  <c r="O3584" i="1"/>
  <c r="M3584" i="1" s="1"/>
  <c r="N3584" i="1"/>
  <c r="L3584" i="1"/>
  <c r="J3584" i="1"/>
  <c r="I3584" i="1"/>
  <c r="G3584" i="1"/>
  <c r="F3584" i="1"/>
  <c r="H3584" i="1" s="1"/>
  <c r="AF3584" i="1" s="1"/>
  <c r="O3583" i="1"/>
  <c r="N3583" i="1"/>
  <c r="L3583" i="1" s="1"/>
  <c r="M3583" i="1"/>
  <c r="K3583" i="1"/>
  <c r="J3583" i="1"/>
  <c r="I3583" i="1"/>
  <c r="G3583" i="1"/>
  <c r="F3583" i="1"/>
  <c r="H3583" i="1" s="1"/>
  <c r="AF3583" i="1" s="1"/>
  <c r="O3582" i="1"/>
  <c r="N3582" i="1"/>
  <c r="M3582" i="1"/>
  <c r="L3582" i="1"/>
  <c r="K3582" i="1"/>
  <c r="J3582" i="1"/>
  <c r="I3582" i="1"/>
  <c r="H3582" i="1"/>
  <c r="AF3582" i="1" s="1"/>
  <c r="G3582" i="1"/>
  <c r="F3582" i="1"/>
  <c r="O3581" i="1"/>
  <c r="M3581" i="1" s="1"/>
  <c r="N3581" i="1"/>
  <c r="L3581" i="1"/>
  <c r="K3581" i="1"/>
  <c r="J3581" i="1"/>
  <c r="I3581" i="1"/>
  <c r="G3581" i="1"/>
  <c r="H3581" i="1" s="1"/>
  <c r="AF3581" i="1" s="1"/>
  <c r="F3581" i="1"/>
  <c r="O3580" i="1"/>
  <c r="M3580" i="1" s="1"/>
  <c r="N3580" i="1"/>
  <c r="L3580" i="1" s="1"/>
  <c r="K3580" i="1"/>
  <c r="J3580" i="1"/>
  <c r="I3580" i="1"/>
  <c r="G3580" i="1"/>
  <c r="F3580" i="1"/>
  <c r="H3580" i="1" s="1"/>
  <c r="AF3580" i="1" s="1"/>
  <c r="O3579" i="1"/>
  <c r="N3579" i="1"/>
  <c r="L3579" i="1" s="1"/>
  <c r="M3579" i="1"/>
  <c r="K3579" i="1"/>
  <c r="J3579" i="1"/>
  <c r="I3579" i="1"/>
  <c r="G3579" i="1"/>
  <c r="F3579" i="1"/>
  <c r="H3579" i="1" s="1"/>
  <c r="AF3579" i="1" s="1"/>
  <c r="O3578" i="1"/>
  <c r="N3578" i="1"/>
  <c r="M3578" i="1"/>
  <c r="L3578" i="1"/>
  <c r="K3578" i="1"/>
  <c r="J3578" i="1"/>
  <c r="I3578" i="1"/>
  <c r="H3578" i="1"/>
  <c r="AF3578" i="1" s="1"/>
  <c r="G3578" i="1"/>
  <c r="F3578" i="1"/>
  <c r="O3577" i="1"/>
  <c r="M3577" i="1" s="1"/>
  <c r="N3577" i="1"/>
  <c r="L3577" i="1"/>
  <c r="K3577" i="1"/>
  <c r="J3577" i="1"/>
  <c r="I3577" i="1"/>
  <c r="G3577" i="1"/>
  <c r="H3577" i="1" s="1"/>
  <c r="AF3577" i="1" s="1"/>
  <c r="F3577" i="1"/>
  <c r="O3576" i="1"/>
  <c r="M3576" i="1" s="1"/>
  <c r="N3576" i="1"/>
  <c r="L3576" i="1" s="1"/>
  <c r="K3576" i="1"/>
  <c r="J3576" i="1"/>
  <c r="I3576" i="1"/>
  <c r="G3576" i="1"/>
  <c r="F3576" i="1"/>
  <c r="H3576" i="1" s="1"/>
  <c r="AF3576" i="1" s="1"/>
  <c r="O3575" i="1"/>
  <c r="N3575" i="1"/>
  <c r="L3575" i="1" s="1"/>
  <c r="M3575" i="1"/>
  <c r="K3575" i="1"/>
  <c r="J3575" i="1"/>
  <c r="I3575" i="1"/>
  <c r="G3575" i="1"/>
  <c r="F3575" i="1"/>
  <c r="H3575" i="1" s="1"/>
  <c r="AF3575" i="1" s="1"/>
  <c r="O3574" i="1"/>
  <c r="N3574" i="1"/>
  <c r="M3574" i="1"/>
  <c r="L3574" i="1"/>
  <c r="K3574" i="1"/>
  <c r="J3574" i="1"/>
  <c r="I3574" i="1"/>
  <c r="H3574" i="1"/>
  <c r="AF3574" i="1" s="1"/>
  <c r="G3574" i="1"/>
  <c r="F3574" i="1"/>
  <c r="O3573" i="1"/>
  <c r="M3573" i="1" s="1"/>
  <c r="N3573" i="1"/>
  <c r="L3573" i="1"/>
  <c r="K3573" i="1"/>
  <c r="J3573" i="1"/>
  <c r="I3573" i="1"/>
  <c r="G3573" i="1"/>
  <c r="H3573" i="1" s="1"/>
  <c r="AF3573" i="1" s="1"/>
  <c r="F3573" i="1"/>
  <c r="O3572" i="1"/>
  <c r="M3572" i="1" s="1"/>
  <c r="N3572" i="1"/>
  <c r="L3572" i="1" s="1"/>
  <c r="K3572" i="1"/>
  <c r="J3572" i="1"/>
  <c r="I3572" i="1"/>
  <c r="G3572" i="1"/>
  <c r="F3572" i="1"/>
  <c r="H3572" i="1" s="1"/>
  <c r="AF3572" i="1" s="1"/>
  <c r="O3571" i="1"/>
  <c r="N3571" i="1"/>
  <c r="L3571" i="1" s="1"/>
  <c r="M3571" i="1"/>
  <c r="K3571" i="1"/>
  <c r="J3571" i="1"/>
  <c r="I3571" i="1"/>
  <c r="G3571" i="1"/>
  <c r="F3571" i="1"/>
  <c r="H3571" i="1" s="1"/>
  <c r="AF3571" i="1" s="1"/>
  <c r="O3570" i="1"/>
  <c r="N3570" i="1"/>
  <c r="M3570" i="1"/>
  <c r="L3570" i="1"/>
  <c r="K3570" i="1"/>
  <c r="J3570" i="1"/>
  <c r="I3570" i="1"/>
  <c r="H3570" i="1"/>
  <c r="AF3570" i="1" s="1"/>
  <c r="G3570" i="1"/>
  <c r="F3570" i="1"/>
  <c r="O3569" i="1"/>
  <c r="M3569" i="1" s="1"/>
  <c r="N3569" i="1"/>
  <c r="L3569" i="1"/>
  <c r="K3569" i="1"/>
  <c r="J3569" i="1"/>
  <c r="I3569" i="1"/>
  <c r="G3569" i="1"/>
  <c r="H3569" i="1" s="1"/>
  <c r="AF3569" i="1" s="1"/>
  <c r="F3569" i="1"/>
  <c r="O3568" i="1"/>
  <c r="M3568" i="1" s="1"/>
  <c r="N3568" i="1"/>
  <c r="L3568" i="1" s="1"/>
  <c r="K3568" i="1"/>
  <c r="J3568" i="1"/>
  <c r="I3568" i="1"/>
  <c r="G3568" i="1"/>
  <c r="F3568" i="1"/>
  <c r="H3568" i="1" s="1"/>
  <c r="AF3568" i="1" s="1"/>
  <c r="O3567" i="1"/>
  <c r="N3567" i="1"/>
  <c r="L3567" i="1" s="1"/>
  <c r="M3567" i="1"/>
  <c r="K3567" i="1"/>
  <c r="J3567" i="1"/>
  <c r="I3567" i="1"/>
  <c r="G3567" i="1"/>
  <c r="F3567" i="1"/>
  <c r="H3567" i="1" s="1"/>
  <c r="AF3567" i="1" s="1"/>
  <c r="O3566" i="1"/>
  <c r="N3566" i="1"/>
  <c r="M3566" i="1"/>
  <c r="L3566" i="1"/>
  <c r="K3566" i="1"/>
  <c r="J3566" i="1"/>
  <c r="I3566" i="1"/>
  <c r="H3566" i="1"/>
  <c r="AF3566" i="1" s="1"/>
  <c r="G3566" i="1"/>
  <c r="F3566" i="1"/>
  <c r="O3565" i="1"/>
  <c r="M3565" i="1" s="1"/>
  <c r="N3565" i="1"/>
  <c r="L3565" i="1"/>
  <c r="K3565" i="1"/>
  <c r="J3565" i="1"/>
  <c r="I3565" i="1"/>
  <c r="G3565" i="1"/>
  <c r="H3565" i="1" s="1"/>
  <c r="AF3565" i="1" s="1"/>
  <c r="F3565" i="1"/>
  <c r="O3564" i="1"/>
  <c r="M3564" i="1" s="1"/>
  <c r="N3564" i="1"/>
  <c r="L3564" i="1" s="1"/>
  <c r="K3564" i="1"/>
  <c r="J3564" i="1"/>
  <c r="I3564" i="1"/>
  <c r="G3564" i="1"/>
  <c r="F3564" i="1"/>
  <c r="H3564" i="1" s="1"/>
  <c r="AF3564" i="1" s="1"/>
  <c r="O3563" i="1"/>
  <c r="N3563" i="1"/>
  <c r="L3563" i="1" s="1"/>
  <c r="M3563" i="1"/>
  <c r="K3563" i="1"/>
  <c r="J3563" i="1"/>
  <c r="I3563" i="1"/>
  <c r="G3563" i="1"/>
  <c r="F3563" i="1"/>
  <c r="H3563" i="1" s="1"/>
  <c r="AF3563" i="1" s="1"/>
  <c r="O3562" i="1"/>
  <c r="N3562" i="1"/>
  <c r="M3562" i="1"/>
  <c r="L3562" i="1"/>
  <c r="K3562" i="1"/>
  <c r="J3562" i="1"/>
  <c r="I3562" i="1"/>
  <c r="H3562" i="1"/>
  <c r="AF3562" i="1" s="1"/>
  <c r="G3562" i="1"/>
  <c r="F3562" i="1"/>
  <c r="O3561" i="1"/>
  <c r="M3561" i="1" s="1"/>
  <c r="N3561" i="1"/>
  <c r="L3561" i="1"/>
  <c r="K3561" i="1"/>
  <c r="J3561" i="1"/>
  <c r="I3561" i="1"/>
  <c r="G3561" i="1"/>
  <c r="H3561" i="1" s="1"/>
  <c r="AF3561" i="1" s="1"/>
  <c r="F3561" i="1"/>
  <c r="O3560" i="1"/>
  <c r="M3560" i="1" s="1"/>
  <c r="N3560" i="1"/>
  <c r="L3560" i="1" s="1"/>
  <c r="K3560" i="1"/>
  <c r="J3560" i="1"/>
  <c r="I3560" i="1"/>
  <c r="G3560" i="1"/>
  <c r="F3560" i="1"/>
  <c r="H3560" i="1" s="1"/>
  <c r="AF3560" i="1" s="1"/>
  <c r="O3559" i="1"/>
  <c r="N3559" i="1"/>
  <c r="L3559" i="1" s="1"/>
  <c r="M3559" i="1"/>
  <c r="K3559" i="1"/>
  <c r="J3559" i="1"/>
  <c r="I3559" i="1"/>
  <c r="G3559" i="1"/>
  <c r="F3559" i="1"/>
  <c r="H3559" i="1" s="1"/>
  <c r="AF3559" i="1" s="1"/>
  <c r="O3558" i="1"/>
  <c r="N3558" i="1"/>
  <c r="M3558" i="1"/>
  <c r="L3558" i="1"/>
  <c r="K3558" i="1"/>
  <c r="J3558" i="1"/>
  <c r="I3558" i="1"/>
  <c r="H3558" i="1"/>
  <c r="AF3558" i="1" s="1"/>
  <c r="G3558" i="1"/>
  <c r="F3558" i="1"/>
  <c r="O3557" i="1"/>
  <c r="M3557" i="1" s="1"/>
  <c r="N3557" i="1"/>
  <c r="L3557" i="1"/>
  <c r="K3557" i="1"/>
  <c r="J3557" i="1"/>
  <c r="I3557" i="1"/>
  <c r="G3557" i="1"/>
  <c r="H3557" i="1" s="1"/>
  <c r="AF3557" i="1" s="1"/>
  <c r="F3557" i="1"/>
  <c r="O3556" i="1"/>
  <c r="M3556" i="1" s="1"/>
  <c r="N3556" i="1"/>
  <c r="L3556" i="1" s="1"/>
  <c r="K3556" i="1"/>
  <c r="J3556" i="1"/>
  <c r="I3556" i="1"/>
  <c r="G3556" i="1"/>
  <c r="F3556" i="1"/>
  <c r="H3556" i="1" s="1"/>
  <c r="AF3556" i="1" s="1"/>
  <c r="O3555" i="1"/>
  <c r="N3555" i="1"/>
  <c r="L3555" i="1" s="1"/>
  <c r="M3555" i="1"/>
  <c r="K3555" i="1"/>
  <c r="J3555" i="1"/>
  <c r="I3555" i="1"/>
  <c r="G3555" i="1"/>
  <c r="F3555" i="1"/>
  <c r="H3555" i="1" s="1"/>
  <c r="AF3555" i="1" s="1"/>
  <c r="O3554" i="1"/>
  <c r="N3554" i="1"/>
  <c r="M3554" i="1"/>
  <c r="L3554" i="1"/>
  <c r="K3554" i="1"/>
  <c r="J3554" i="1"/>
  <c r="I3554" i="1"/>
  <c r="H3554" i="1"/>
  <c r="AF3554" i="1" s="1"/>
  <c r="G3554" i="1"/>
  <c r="F3554" i="1"/>
  <c r="O3553" i="1"/>
  <c r="M3553" i="1" s="1"/>
  <c r="N3553" i="1"/>
  <c r="L3553" i="1"/>
  <c r="K3553" i="1"/>
  <c r="J3553" i="1"/>
  <c r="I3553" i="1"/>
  <c r="G3553" i="1"/>
  <c r="H3553" i="1" s="1"/>
  <c r="AF3553" i="1" s="1"/>
  <c r="F3553" i="1"/>
  <c r="O3552" i="1"/>
  <c r="M3552" i="1" s="1"/>
  <c r="N3552" i="1"/>
  <c r="L3552" i="1" s="1"/>
  <c r="K3552" i="1"/>
  <c r="J3552" i="1"/>
  <c r="I3552" i="1"/>
  <c r="G3552" i="1"/>
  <c r="F3552" i="1"/>
  <c r="H3552" i="1" s="1"/>
  <c r="AF3552" i="1" s="1"/>
  <c r="O3551" i="1"/>
  <c r="N3551" i="1"/>
  <c r="L3551" i="1" s="1"/>
  <c r="M3551" i="1"/>
  <c r="K3551" i="1"/>
  <c r="J3551" i="1"/>
  <c r="I3551" i="1"/>
  <c r="G3551" i="1"/>
  <c r="F3551" i="1"/>
  <c r="H3551" i="1" s="1"/>
  <c r="AF3551" i="1" s="1"/>
  <c r="O3550" i="1"/>
  <c r="N3550" i="1"/>
  <c r="M3550" i="1"/>
  <c r="L3550" i="1"/>
  <c r="K3550" i="1"/>
  <c r="J3550" i="1"/>
  <c r="I3550" i="1"/>
  <c r="H3550" i="1"/>
  <c r="AF3550" i="1" s="1"/>
  <c r="G3550" i="1"/>
  <c r="F3550" i="1"/>
  <c r="O3549" i="1"/>
  <c r="M3549" i="1" s="1"/>
  <c r="N3549" i="1"/>
  <c r="L3549" i="1"/>
  <c r="K3549" i="1"/>
  <c r="J3549" i="1"/>
  <c r="I3549" i="1"/>
  <c r="G3549" i="1"/>
  <c r="H3549" i="1" s="1"/>
  <c r="AF3549" i="1" s="1"/>
  <c r="F3549" i="1"/>
  <c r="O3548" i="1"/>
  <c r="M3548" i="1" s="1"/>
  <c r="N3548" i="1"/>
  <c r="L3548" i="1" s="1"/>
  <c r="K3548" i="1"/>
  <c r="J3548" i="1"/>
  <c r="I3548" i="1"/>
  <c r="G3548" i="1"/>
  <c r="F3548" i="1"/>
  <c r="H3548" i="1" s="1"/>
  <c r="AF3548" i="1" s="1"/>
  <c r="O3547" i="1"/>
  <c r="N3547" i="1"/>
  <c r="L3547" i="1" s="1"/>
  <c r="M3547" i="1"/>
  <c r="K3547" i="1"/>
  <c r="J3547" i="1"/>
  <c r="I3547" i="1"/>
  <c r="G3547" i="1"/>
  <c r="F3547" i="1"/>
  <c r="H3547" i="1" s="1"/>
  <c r="AF3547" i="1" s="1"/>
  <c r="O3546" i="1"/>
  <c r="N3546" i="1"/>
  <c r="M3546" i="1"/>
  <c r="L3546" i="1"/>
  <c r="K3546" i="1"/>
  <c r="J3546" i="1"/>
  <c r="I3546" i="1"/>
  <c r="H3546" i="1"/>
  <c r="AF3546" i="1" s="1"/>
  <c r="G3546" i="1"/>
  <c r="F3546" i="1"/>
  <c r="O3545" i="1"/>
  <c r="M3545" i="1" s="1"/>
  <c r="N3545" i="1"/>
  <c r="L3545" i="1"/>
  <c r="K3545" i="1"/>
  <c r="J3545" i="1"/>
  <c r="I3545" i="1"/>
  <c r="G3545" i="1"/>
  <c r="H3545" i="1" s="1"/>
  <c r="AF3545" i="1" s="1"/>
  <c r="F3545" i="1"/>
  <c r="O3544" i="1"/>
  <c r="M3544" i="1" s="1"/>
  <c r="N3544" i="1"/>
  <c r="L3544" i="1" s="1"/>
  <c r="K3544" i="1"/>
  <c r="J3544" i="1"/>
  <c r="I3544" i="1"/>
  <c r="G3544" i="1"/>
  <c r="F3544" i="1"/>
  <c r="H3544" i="1" s="1"/>
  <c r="AF3544" i="1" s="1"/>
  <c r="O3543" i="1"/>
  <c r="N3543" i="1"/>
  <c r="L3543" i="1" s="1"/>
  <c r="M3543" i="1"/>
  <c r="K3543" i="1"/>
  <c r="J3543" i="1"/>
  <c r="I3543" i="1"/>
  <c r="G3543" i="1"/>
  <c r="F3543" i="1"/>
  <c r="H3543" i="1" s="1"/>
  <c r="AF3543" i="1" s="1"/>
  <c r="O3542" i="1"/>
  <c r="N3542" i="1"/>
  <c r="M3542" i="1"/>
  <c r="L3542" i="1"/>
  <c r="K3542" i="1"/>
  <c r="J3542" i="1"/>
  <c r="I3542" i="1"/>
  <c r="H3542" i="1"/>
  <c r="AF3542" i="1" s="1"/>
  <c r="G3542" i="1"/>
  <c r="F3542" i="1"/>
  <c r="O3541" i="1"/>
  <c r="M3541" i="1" s="1"/>
  <c r="N3541" i="1"/>
  <c r="L3541" i="1"/>
  <c r="K3541" i="1"/>
  <c r="J3541" i="1"/>
  <c r="I3541" i="1"/>
  <c r="G3541" i="1"/>
  <c r="H3541" i="1" s="1"/>
  <c r="AF3541" i="1" s="1"/>
  <c r="F3541" i="1"/>
  <c r="O3540" i="1"/>
  <c r="M3540" i="1" s="1"/>
  <c r="N3540" i="1"/>
  <c r="L3540" i="1" s="1"/>
  <c r="K3540" i="1"/>
  <c r="J3540" i="1"/>
  <c r="I3540" i="1"/>
  <c r="G3540" i="1"/>
  <c r="F3540" i="1"/>
  <c r="H3540" i="1" s="1"/>
  <c r="AF3540" i="1" s="1"/>
  <c r="O3539" i="1"/>
  <c r="N3539" i="1"/>
  <c r="L3539" i="1" s="1"/>
  <c r="M3539" i="1"/>
  <c r="K3539" i="1"/>
  <c r="J3539" i="1"/>
  <c r="I3539" i="1"/>
  <c r="G3539" i="1"/>
  <c r="F3539" i="1"/>
  <c r="H3539" i="1" s="1"/>
  <c r="AF3539" i="1" s="1"/>
  <c r="O3538" i="1"/>
  <c r="N3538" i="1"/>
  <c r="M3538" i="1"/>
  <c r="L3538" i="1"/>
  <c r="K3538" i="1"/>
  <c r="J3538" i="1"/>
  <c r="I3538" i="1"/>
  <c r="H3538" i="1"/>
  <c r="AF3538" i="1" s="1"/>
  <c r="G3538" i="1"/>
  <c r="F3538" i="1"/>
  <c r="O3537" i="1"/>
  <c r="M3537" i="1" s="1"/>
  <c r="N3537" i="1"/>
  <c r="L3537" i="1"/>
  <c r="K3537" i="1"/>
  <c r="J3537" i="1"/>
  <c r="I3537" i="1"/>
  <c r="G3537" i="1"/>
  <c r="H3537" i="1" s="1"/>
  <c r="AF3537" i="1" s="1"/>
  <c r="F3537" i="1"/>
  <c r="O3536" i="1"/>
  <c r="M3536" i="1" s="1"/>
  <c r="N3536" i="1"/>
  <c r="L3536" i="1" s="1"/>
  <c r="K3536" i="1"/>
  <c r="J3536" i="1"/>
  <c r="I3536" i="1"/>
  <c r="G3536" i="1"/>
  <c r="F3536" i="1"/>
  <c r="H3536" i="1" s="1"/>
  <c r="AF3536" i="1" s="1"/>
  <c r="O3535" i="1"/>
  <c r="N3535" i="1"/>
  <c r="L3535" i="1" s="1"/>
  <c r="M3535" i="1"/>
  <c r="K3535" i="1"/>
  <c r="J3535" i="1"/>
  <c r="I3535" i="1"/>
  <c r="G3535" i="1"/>
  <c r="F3535" i="1"/>
  <c r="H3535" i="1" s="1"/>
  <c r="AF3535" i="1" s="1"/>
  <c r="O3534" i="1"/>
  <c r="N3534" i="1"/>
  <c r="M3534" i="1"/>
  <c r="L3534" i="1"/>
  <c r="K3534" i="1"/>
  <c r="J3534" i="1"/>
  <c r="I3534" i="1"/>
  <c r="H3534" i="1"/>
  <c r="AF3534" i="1" s="1"/>
  <c r="G3534" i="1"/>
  <c r="F3534" i="1"/>
  <c r="O3533" i="1"/>
  <c r="M3533" i="1" s="1"/>
  <c r="N3533" i="1"/>
  <c r="L3533" i="1"/>
  <c r="K3533" i="1"/>
  <c r="J3533" i="1"/>
  <c r="I3533" i="1"/>
  <c r="G3533" i="1"/>
  <c r="H3533" i="1" s="1"/>
  <c r="AF3533" i="1" s="1"/>
  <c r="F3533" i="1"/>
  <c r="O3532" i="1"/>
  <c r="M3532" i="1" s="1"/>
  <c r="N3532" i="1"/>
  <c r="L3532" i="1" s="1"/>
  <c r="K3532" i="1"/>
  <c r="J3532" i="1"/>
  <c r="I3532" i="1"/>
  <c r="G3532" i="1"/>
  <c r="F3532" i="1"/>
  <c r="H3532" i="1" s="1"/>
  <c r="AF3532" i="1" s="1"/>
  <c r="O3531" i="1"/>
  <c r="N3531" i="1"/>
  <c r="L3531" i="1" s="1"/>
  <c r="M3531" i="1"/>
  <c r="K3531" i="1"/>
  <c r="J3531" i="1"/>
  <c r="I3531" i="1"/>
  <c r="G3531" i="1"/>
  <c r="F3531" i="1"/>
  <c r="H3531" i="1" s="1"/>
  <c r="AF3531" i="1" s="1"/>
  <c r="O3530" i="1"/>
  <c r="N3530" i="1"/>
  <c r="M3530" i="1"/>
  <c r="L3530" i="1"/>
  <c r="K3530" i="1"/>
  <c r="J3530" i="1"/>
  <c r="I3530" i="1"/>
  <c r="H3530" i="1"/>
  <c r="AF3530" i="1" s="1"/>
  <c r="G3530" i="1"/>
  <c r="F3530" i="1"/>
  <c r="O3529" i="1"/>
  <c r="M3529" i="1" s="1"/>
  <c r="N3529" i="1"/>
  <c r="L3529" i="1"/>
  <c r="K3529" i="1"/>
  <c r="J3529" i="1"/>
  <c r="I3529" i="1"/>
  <c r="G3529" i="1"/>
  <c r="H3529" i="1" s="1"/>
  <c r="AF3529" i="1" s="1"/>
  <c r="F3529" i="1"/>
  <c r="O3528" i="1"/>
  <c r="M3528" i="1" s="1"/>
  <c r="N3528" i="1"/>
  <c r="L3528" i="1" s="1"/>
  <c r="K3528" i="1"/>
  <c r="J3528" i="1"/>
  <c r="I3528" i="1"/>
  <c r="G3528" i="1"/>
  <c r="F3528" i="1"/>
  <c r="H3528" i="1" s="1"/>
  <c r="AF3528" i="1" s="1"/>
  <c r="O3527" i="1"/>
  <c r="N3527" i="1"/>
  <c r="L3527" i="1" s="1"/>
  <c r="M3527" i="1"/>
  <c r="K3527" i="1"/>
  <c r="J3527" i="1"/>
  <c r="I3527" i="1"/>
  <c r="G3527" i="1"/>
  <c r="F3527" i="1"/>
  <c r="H3527" i="1" s="1"/>
  <c r="AF3527" i="1" s="1"/>
  <c r="O3526" i="1"/>
  <c r="N3526" i="1"/>
  <c r="M3526" i="1"/>
  <c r="L3526" i="1"/>
  <c r="K3526" i="1"/>
  <c r="J3526" i="1"/>
  <c r="I3526" i="1"/>
  <c r="H3526" i="1"/>
  <c r="AF3526" i="1" s="1"/>
  <c r="G3526" i="1"/>
  <c r="F3526" i="1"/>
  <c r="O3525" i="1"/>
  <c r="M3525" i="1" s="1"/>
  <c r="N3525" i="1"/>
  <c r="L3525" i="1"/>
  <c r="K3525" i="1"/>
  <c r="J3525" i="1"/>
  <c r="I3525" i="1"/>
  <c r="G3525" i="1"/>
  <c r="H3525" i="1" s="1"/>
  <c r="AF3525" i="1" s="1"/>
  <c r="F3525" i="1"/>
  <c r="O3524" i="1"/>
  <c r="M3524" i="1" s="1"/>
  <c r="N3524" i="1"/>
  <c r="L3524" i="1" s="1"/>
  <c r="K3524" i="1"/>
  <c r="J3524" i="1"/>
  <c r="I3524" i="1"/>
  <c r="G3524" i="1"/>
  <c r="F3524" i="1"/>
  <c r="H3524" i="1" s="1"/>
  <c r="AF3524" i="1" s="1"/>
  <c r="O3523" i="1"/>
  <c r="N3523" i="1"/>
  <c r="L3523" i="1" s="1"/>
  <c r="M3523" i="1"/>
  <c r="K3523" i="1"/>
  <c r="J3523" i="1"/>
  <c r="I3523" i="1"/>
  <c r="G3523" i="1"/>
  <c r="F3523" i="1"/>
  <c r="H3523" i="1" s="1"/>
  <c r="AF3523" i="1" s="1"/>
  <c r="O3522" i="1"/>
  <c r="N3522" i="1"/>
  <c r="M3522" i="1"/>
  <c r="L3522" i="1"/>
  <c r="K3522" i="1"/>
  <c r="J3522" i="1"/>
  <c r="I3522" i="1"/>
  <c r="H3522" i="1"/>
  <c r="AF3522" i="1" s="1"/>
  <c r="G3522" i="1"/>
  <c r="F3522" i="1"/>
  <c r="O3521" i="1"/>
  <c r="M3521" i="1" s="1"/>
  <c r="N3521" i="1"/>
  <c r="L3521" i="1"/>
  <c r="K3521" i="1"/>
  <c r="J3521" i="1"/>
  <c r="I3521" i="1"/>
  <c r="G3521" i="1"/>
  <c r="H3521" i="1" s="1"/>
  <c r="AF3521" i="1" s="1"/>
  <c r="F3521" i="1"/>
  <c r="O3520" i="1"/>
  <c r="M3520" i="1" s="1"/>
  <c r="N3520" i="1"/>
  <c r="L3520" i="1" s="1"/>
  <c r="K3520" i="1"/>
  <c r="J3520" i="1"/>
  <c r="I3520" i="1"/>
  <c r="G3520" i="1"/>
  <c r="F3520" i="1"/>
  <c r="H3520" i="1" s="1"/>
  <c r="AF3520" i="1" s="1"/>
  <c r="O3519" i="1"/>
  <c r="N3519" i="1"/>
  <c r="L3519" i="1" s="1"/>
  <c r="M3519" i="1"/>
  <c r="K3519" i="1"/>
  <c r="J3519" i="1"/>
  <c r="I3519" i="1"/>
  <c r="G3519" i="1"/>
  <c r="F3519" i="1"/>
  <c r="H3519" i="1" s="1"/>
  <c r="AF3519" i="1" s="1"/>
  <c r="O3518" i="1"/>
  <c r="N3518" i="1"/>
  <c r="M3518" i="1"/>
  <c r="L3518" i="1"/>
  <c r="K3518" i="1"/>
  <c r="J3518" i="1"/>
  <c r="I3518" i="1"/>
  <c r="H3518" i="1"/>
  <c r="AF3518" i="1" s="1"/>
  <c r="G3518" i="1"/>
  <c r="F3518" i="1"/>
  <c r="O3517" i="1"/>
  <c r="M3517" i="1" s="1"/>
  <c r="N3517" i="1"/>
  <c r="L3517" i="1"/>
  <c r="K3517" i="1"/>
  <c r="J3517" i="1"/>
  <c r="I3517" i="1"/>
  <c r="G3517" i="1"/>
  <c r="H3517" i="1" s="1"/>
  <c r="AF3517" i="1" s="1"/>
  <c r="F3517" i="1"/>
  <c r="O3516" i="1"/>
  <c r="M3516" i="1" s="1"/>
  <c r="N3516" i="1"/>
  <c r="L3516" i="1" s="1"/>
  <c r="K3516" i="1"/>
  <c r="J3516" i="1"/>
  <c r="I3516" i="1"/>
  <c r="G3516" i="1"/>
  <c r="F3516" i="1"/>
  <c r="H3516" i="1" s="1"/>
  <c r="AF3516" i="1" s="1"/>
  <c r="O3515" i="1"/>
  <c r="N3515" i="1"/>
  <c r="L3515" i="1" s="1"/>
  <c r="M3515" i="1"/>
  <c r="K3515" i="1"/>
  <c r="J3515" i="1"/>
  <c r="I3515" i="1"/>
  <c r="G3515" i="1"/>
  <c r="F3515" i="1"/>
  <c r="H3515" i="1" s="1"/>
  <c r="AF3515" i="1" s="1"/>
  <c r="O3514" i="1"/>
  <c r="N3514" i="1"/>
  <c r="M3514" i="1"/>
  <c r="L3514" i="1"/>
  <c r="K3514" i="1"/>
  <c r="J3514" i="1"/>
  <c r="I3514" i="1"/>
  <c r="H3514" i="1"/>
  <c r="AF3514" i="1" s="1"/>
  <c r="G3514" i="1"/>
  <c r="F3514" i="1"/>
  <c r="O3513" i="1"/>
  <c r="M3513" i="1" s="1"/>
  <c r="N3513" i="1"/>
  <c r="L3513" i="1"/>
  <c r="K3513" i="1"/>
  <c r="J3513" i="1"/>
  <c r="I3513" i="1"/>
  <c r="G3513" i="1"/>
  <c r="H3513" i="1" s="1"/>
  <c r="AF3513" i="1" s="1"/>
  <c r="F3513" i="1"/>
  <c r="O3512" i="1"/>
  <c r="M3512" i="1" s="1"/>
  <c r="N3512" i="1"/>
  <c r="L3512" i="1" s="1"/>
  <c r="K3512" i="1"/>
  <c r="J3512" i="1"/>
  <c r="I3512" i="1"/>
  <c r="G3512" i="1"/>
  <c r="F3512" i="1"/>
  <c r="H3512" i="1" s="1"/>
  <c r="AF3512" i="1" s="1"/>
  <c r="O3511" i="1"/>
  <c r="N3511" i="1"/>
  <c r="L3511" i="1" s="1"/>
  <c r="M3511" i="1"/>
  <c r="K3511" i="1"/>
  <c r="J3511" i="1"/>
  <c r="I3511" i="1"/>
  <c r="G3511" i="1"/>
  <c r="F3511" i="1"/>
  <c r="H3511" i="1" s="1"/>
  <c r="AF3511" i="1" s="1"/>
  <c r="O3510" i="1"/>
  <c r="N3510" i="1"/>
  <c r="M3510" i="1"/>
  <c r="L3510" i="1"/>
  <c r="K3510" i="1"/>
  <c r="J3510" i="1"/>
  <c r="I3510" i="1"/>
  <c r="H3510" i="1"/>
  <c r="AF3510" i="1" s="1"/>
  <c r="G3510" i="1"/>
  <c r="F3510" i="1"/>
  <c r="O3509" i="1"/>
  <c r="M3509" i="1" s="1"/>
  <c r="N3509" i="1"/>
  <c r="L3509" i="1"/>
  <c r="K3509" i="1"/>
  <c r="J3509" i="1"/>
  <c r="I3509" i="1"/>
  <c r="G3509" i="1"/>
  <c r="H3509" i="1" s="1"/>
  <c r="AF3509" i="1" s="1"/>
  <c r="F3509" i="1"/>
  <c r="O3508" i="1"/>
  <c r="M3508" i="1" s="1"/>
  <c r="N3508" i="1"/>
  <c r="L3508" i="1" s="1"/>
  <c r="K3508" i="1"/>
  <c r="J3508" i="1"/>
  <c r="I3508" i="1"/>
  <c r="G3508" i="1"/>
  <c r="F3508" i="1"/>
  <c r="H3508" i="1" s="1"/>
  <c r="AF3508" i="1" s="1"/>
  <c r="O3507" i="1"/>
  <c r="N3507" i="1"/>
  <c r="L3507" i="1" s="1"/>
  <c r="M3507" i="1"/>
  <c r="K3507" i="1"/>
  <c r="J3507" i="1"/>
  <c r="I3507" i="1"/>
  <c r="G3507" i="1"/>
  <c r="F3507" i="1"/>
  <c r="H3507" i="1" s="1"/>
  <c r="AF3507" i="1" s="1"/>
  <c r="O3506" i="1"/>
  <c r="N3506" i="1"/>
  <c r="M3506" i="1"/>
  <c r="L3506" i="1"/>
  <c r="K3506" i="1"/>
  <c r="J3506" i="1"/>
  <c r="I3506" i="1"/>
  <c r="H3506" i="1"/>
  <c r="AF3506" i="1" s="1"/>
  <c r="G3506" i="1"/>
  <c r="F3506" i="1"/>
  <c r="O3505" i="1"/>
  <c r="M3505" i="1" s="1"/>
  <c r="N3505" i="1"/>
  <c r="L3505" i="1"/>
  <c r="K3505" i="1"/>
  <c r="J3505" i="1"/>
  <c r="I3505" i="1"/>
  <c r="G3505" i="1"/>
  <c r="H3505" i="1" s="1"/>
  <c r="AF3505" i="1" s="1"/>
  <c r="F3505" i="1"/>
  <c r="O3504" i="1"/>
  <c r="M3504" i="1" s="1"/>
  <c r="N3504" i="1"/>
  <c r="L3504" i="1" s="1"/>
  <c r="K3504" i="1"/>
  <c r="J3504" i="1"/>
  <c r="I3504" i="1"/>
  <c r="G3504" i="1"/>
  <c r="F3504" i="1"/>
  <c r="H3504" i="1" s="1"/>
  <c r="AF3504" i="1" s="1"/>
  <c r="O3503" i="1"/>
  <c r="N3503" i="1"/>
  <c r="L3503" i="1" s="1"/>
  <c r="M3503" i="1"/>
  <c r="K3503" i="1"/>
  <c r="J3503" i="1"/>
  <c r="I3503" i="1"/>
  <c r="G3503" i="1"/>
  <c r="F3503" i="1"/>
  <c r="H3503" i="1" s="1"/>
  <c r="AF3503" i="1" s="1"/>
  <c r="O3502" i="1"/>
  <c r="N3502" i="1"/>
  <c r="M3502" i="1"/>
  <c r="L3502" i="1"/>
  <c r="K3502" i="1"/>
  <c r="J3502" i="1"/>
  <c r="I3502" i="1"/>
  <c r="H3502" i="1"/>
  <c r="AF3502" i="1" s="1"/>
  <c r="G3502" i="1"/>
  <c r="F3502" i="1"/>
  <c r="O3501" i="1"/>
  <c r="M3501" i="1" s="1"/>
  <c r="N3501" i="1"/>
  <c r="L3501" i="1"/>
  <c r="K3501" i="1"/>
  <c r="J3501" i="1"/>
  <c r="I3501" i="1"/>
  <c r="G3501" i="1"/>
  <c r="H3501" i="1" s="1"/>
  <c r="AF3501" i="1" s="1"/>
  <c r="F3501" i="1"/>
  <c r="O3500" i="1"/>
  <c r="M3500" i="1" s="1"/>
  <c r="N3500" i="1"/>
  <c r="L3500" i="1" s="1"/>
  <c r="K3500" i="1"/>
  <c r="J3500" i="1"/>
  <c r="I3500" i="1"/>
  <c r="G3500" i="1"/>
  <c r="F3500" i="1"/>
  <c r="H3500" i="1" s="1"/>
  <c r="AF3500" i="1" s="1"/>
  <c r="O3499" i="1"/>
  <c r="N3499" i="1"/>
  <c r="L3499" i="1" s="1"/>
  <c r="M3499" i="1"/>
  <c r="K3499" i="1"/>
  <c r="J3499" i="1"/>
  <c r="I3499" i="1"/>
  <c r="G3499" i="1"/>
  <c r="F3499" i="1"/>
  <c r="H3499" i="1" s="1"/>
  <c r="AF3499" i="1" s="1"/>
  <c r="O3498" i="1"/>
  <c r="N3498" i="1"/>
  <c r="M3498" i="1"/>
  <c r="L3498" i="1"/>
  <c r="K3498" i="1"/>
  <c r="J3498" i="1"/>
  <c r="I3498" i="1"/>
  <c r="H3498" i="1"/>
  <c r="AF3498" i="1" s="1"/>
  <c r="G3498" i="1"/>
  <c r="F3498" i="1"/>
  <c r="O3497" i="1"/>
  <c r="M3497" i="1" s="1"/>
  <c r="N3497" i="1"/>
  <c r="L3497" i="1"/>
  <c r="K3497" i="1"/>
  <c r="J3497" i="1"/>
  <c r="I3497" i="1"/>
  <c r="G3497" i="1"/>
  <c r="H3497" i="1" s="1"/>
  <c r="AF3497" i="1" s="1"/>
  <c r="F3497" i="1"/>
  <c r="O3496" i="1"/>
  <c r="M3496" i="1" s="1"/>
  <c r="N3496" i="1"/>
  <c r="L3496" i="1" s="1"/>
  <c r="K3496" i="1"/>
  <c r="J3496" i="1"/>
  <c r="I3496" i="1"/>
  <c r="G3496" i="1"/>
  <c r="F3496" i="1"/>
  <c r="H3496" i="1" s="1"/>
  <c r="AF3496" i="1" s="1"/>
  <c r="O3495" i="1"/>
  <c r="N3495" i="1"/>
  <c r="L3495" i="1" s="1"/>
  <c r="M3495" i="1"/>
  <c r="K3495" i="1"/>
  <c r="J3495" i="1"/>
  <c r="I3495" i="1"/>
  <c r="G3495" i="1"/>
  <c r="F3495" i="1"/>
  <c r="H3495" i="1" s="1"/>
  <c r="AF3495" i="1" s="1"/>
  <c r="O3494" i="1"/>
  <c r="N3494" i="1"/>
  <c r="M3494" i="1"/>
  <c r="L3494" i="1"/>
  <c r="K3494" i="1"/>
  <c r="J3494" i="1"/>
  <c r="I3494" i="1"/>
  <c r="H3494" i="1"/>
  <c r="AF3494" i="1" s="1"/>
  <c r="G3494" i="1"/>
  <c r="F3494" i="1"/>
  <c r="O3493" i="1"/>
  <c r="M3493" i="1" s="1"/>
  <c r="N3493" i="1"/>
  <c r="L3493" i="1"/>
  <c r="K3493" i="1"/>
  <c r="J3493" i="1"/>
  <c r="I3493" i="1"/>
  <c r="G3493" i="1"/>
  <c r="H3493" i="1" s="1"/>
  <c r="AF3493" i="1" s="1"/>
  <c r="F3493" i="1"/>
  <c r="O3492" i="1"/>
  <c r="M3492" i="1" s="1"/>
  <c r="N3492" i="1"/>
  <c r="L3492" i="1" s="1"/>
  <c r="K3492" i="1"/>
  <c r="J3492" i="1"/>
  <c r="I3492" i="1"/>
  <c r="G3492" i="1"/>
  <c r="F3492" i="1"/>
  <c r="H3492" i="1" s="1"/>
  <c r="AF3492" i="1" s="1"/>
  <c r="O3491" i="1"/>
  <c r="N3491" i="1"/>
  <c r="L3491" i="1" s="1"/>
  <c r="M3491" i="1"/>
  <c r="K3491" i="1"/>
  <c r="J3491" i="1"/>
  <c r="I3491" i="1"/>
  <c r="G3491" i="1"/>
  <c r="F3491" i="1"/>
  <c r="H3491" i="1" s="1"/>
  <c r="AF3491" i="1" s="1"/>
  <c r="O3490" i="1"/>
  <c r="N3490" i="1"/>
  <c r="M3490" i="1"/>
  <c r="L3490" i="1"/>
  <c r="K3490" i="1"/>
  <c r="J3490" i="1"/>
  <c r="I3490" i="1"/>
  <c r="H3490" i="1"/>
  <c r="AF3490" i="1" s="1"/>
  <c r="G3490" i="1"/>
  <c r="F3490" i="1"/>
  <c r="O3489" i="1"/>
  <c r="M3489" i="1" s="1"/>
  <c r="N3489" i="1"/>
  <c r="L3489" i="1"/>
  <c r="K3489" i="1"/>
  <c r="J3489" i="1"/>
  <c r="I3489" i="1"/>
  <c r="G3489" i="1"/>
  <c r="H3489" i="1" s="1"/>
  <c r="AF3489" i="1" s="1"/>
  <c r="F3489" i="1"/>
  <c r="O3488" i="1"/>
  <c r="M3488" i="1" s="1"/>
  <c r="N3488" i="1"/>
  <c r="L3488" i="1" s="1"/>
  <c r="K3488" i="1"/>
  <c r="J3488" i="1"/>
  <c r="I3488" i="1"/>
  <c r="G3488" i="1"/>
  <c r="F3488" i="1"/>
  <c r="H3488" i="1" s="1"/>
  <c r="AF3488" i="1" s="1"/>
  <c r="O3487" i="1"/>
  <c r="N3487" i="1"/>
  <c r="L3487" i="1" s="1"/>
  <c r="M3487" i="1"/>
  <c r="K3487" i="1"/>
  <c r="J3487" i="1"/>
  <c r="I3487" i="1"/>
  <c r="G3487" i="1"/>
  <c r="F3487" i="1"/>
  <c r="H3487" i="1" s="1"/>
  <c r="AF3487" i="1" s="1"/>
  <c r="O3486" i="1"/>
  <c r="N3486" i="1"/>
  <c r="M3486" i="1"/>
  <c r="L3486" i="1"/>
  <c r="K3486" i="1"/>
  <c r="J3486" i="1"/>
  <c r="I3486" i="1"/>
  <c r="H3486" i="1"/>
  <c r="AF3486" i="1" s="1"/>
  <c r="G3486" i="1"/>
  <c r="F3486" i="1"/>
  <c r="O3485" i="1"/>
  <c r="M3485" i="1" s="1"/>
  <c r="N3485" i="1"/>
  <c r="L3485" i="1"/>
  <c r="K3485" i="1"/>
  <c r="J3485" i="1"/>
  <c r="I3485" i="1"/>
  <c r="G3485" i="1"/>
  <c r="H3485" i="1" s="1"/>
  <c r="AF3485" i="1" s="1"/>
  <c r="F3485" i="1"/>
  <c r="O3484" i="1"/>
  <c r="M3484" i="1" s="1"/>
  <c r="N3484" i="1"/>
  <c r="L3484" i="1" s="1"/>
  <c r="K3484" i="1"/>
  <c r="J3484" i="1"/>
  <c r="I3484" i="1"/>
  <c r="G3484" i="1"/>
  <c r="F3484" i="1"/>
  <c r="H3484" i="1" s="1"/>
  <c r="AF3484" i="1" s="1"/>
  <c r="O3483" i="1"/>
  <c r="N3483" i="1"/>
  <c r="L3483" i="1" s="1"/>
  <c r="M3483" i="1"/>
  <c r="K3483" i="1"/>
  <c r="J3483" i="1"/>
  <c r="I3483" i="1"/>
  <c r="G3483" i="1"/>
  <c r="F3483" i="1"/>
  <c r="H3483" i="1" s="1"/>
  <c r="AF3483" i="1" s="1"/>
  <c r="O3482" i="1"/>
  <c r="N3482" i="1"/>
  <c r="M3482" i="1"/>
  <c r="L3482" i="1"/>
  <c r="K3482" i="1"/>
  <c r="J3482" i="1"/>
  <c r="I3482" i="1"/>
  <c r="H3482" i="1"/>
  <c r="AF3482" i="1" s="1"/>
  <c r="G3482" i="1"/>
  <c r="F3482" i="1"/>
  <c r="O3481" i="1"/>
  <c r="M3481" i="1" s="1"/>
  <c r="N3481" i="1"/>
  <c r="L3481" i="1"/>
  <c r="K3481" i="1"/>
  <c r="J3481" i="1"/>
  <c r="I3481" i="1"/>
  <c r="G3481" i="1"/>
  <c r="H3481" i="1" s="1"/>
  <c r="AF3481" i="1" s="1"/>
  <c r="F3481" i="1"/>
  <c r="O3480" i="1"/>
  <c r="M3480" i="1" s="1"/>
  <c r="N3480" i="1"/>
  <c r="L3480" i="1" s="1"/>
  <c r="K3480" i="1"/>
  <c r="J3480" i="1"/>
  <c r="I3480" i="1"/>
  <c r="G3480" i="1"/>
  <c r="F3480" i="1"/>
  <c r="H3480" i="1" s="1"/>
  <c r="AF3480" i="1" s="1"/>
  <c r="O3479" i="1"/>
  <c r="N3479" i="1"/>
  <c r="L3479" i="1" s="1"/>
  <c r="M3479" i="1"/>
  <c r="K3479" i="1"/>
  <c r="J3479" i="1"/>
  <c r="I3479" i="1"/>
  <c r="G3479" i="1"/>
  <c r="F3479" i="1"/>
  <c r="H3479" i="1" s="1"/>
  <c r="AF3479" i="1" s="1"/>
  <c r="O3478" i="1"/>
  <c r="N3478" i="1"/>
  <c r="M3478" i="1"/>
  <c r="L3478" i="1"/>
  <c r="K3478" i="1"/>
  <c r="J3478" i="1"/>
  <c r="I3478" i="1"/>
  <c r="H3478" i="1"/>
  <c r="AF3478" i="1" s="1"/>
  <c r="G3478" i="1"/>
  <c r="F3478" i="1"/>
  <c r="O3477" i="1"/>
  <c r="M3477" i="1" s="1"/>
  <c r="N3477" i="1"/>
  <c r="L3477" i="1"/>
  <c r="K3477" i="1"/>
  <c r="J3477" i="1"/>
  <c r="I3477" i="1"/>
  <c r="G3477" i="1"/>
  <c r="H3477" i="1" s="1"/>
  <c r="AF3477" i="1" s="1"/>
  <c r="F3477" i="1"/>
  <c r="O3476" i="1"/>
  <c r="M3476" i="1" s="1"/>
  <c r="N3476" i="1"/>
  <c r="L3476" i="1" s="1"/>
  <c r="K3476" i="1"/>
  <c r="J3476" i="1"/>
  <c r="I3476" i="1"/>
  <c r="G3476" i="1"/>
  <c r="F3476" i="1"/>
  <c r="H3476" i="1" s="1"/>
  <c r="AF3476" i="1" s="1"/>
  <c r="O3475" i="1"/>
  <c r="N3475" i="1"/>
  <c r="L3475" i="1" s="1"/>
  <c r="M3475" i="1"/>
  <c r="K3475" i="1"/>
  <c r="J3475" i="1"/>
  <c r="I3475" i="1"/>
  <c r="G3475" i="1"/>
  <c r="F3475" i="1"/>
  <c r="H3475" i="1" s="1"/>
  <c r="AF3475" i="1" s="1"/>
  <c r="O3474" i="1"/>
  <c r="N3474" i="1"/>
  <c r="M3474" i="1"/>
  <c r="L3474" i="1"/>
  <c r="K3474" i="1"/>
  <c r="J3474" i="1"/>
  <c r="I3474" i="1"/>
  <c r="H3474" i="1"/>
  <c r="AF3474" i="1" s="1"/>
  <c r="G3474" i="1"/>
  <c r="F3474" i="1"/>
  <c r="O3473" i="1"/>
  <c r="M3473" i="1" s="1"/>
  <c r="N3473" i="1"/>
  <c r="L3473" i="1"/>
  <c r="K3473" i="1"/>
  <c r="J3473" i="1"/>
  <c r="I3473" i="1"/>
  <c r="G3473" i="1"/>
  <c r="H3473" i="1" s="1"/>
  <c r="AF3473" i="1" s="1"/>
  <c r="F3473" i="1"/>
  <c r="O3472" i="1"/>
  <c r="M3472" i="1" s="1"/>
  <c r="N3472" i="1"/>
  <c r="L3472" i="1" s="1"/>
  <c r="K3472" i="1"/>
  <c r="J3472" i="1"/>
  <c r="I3472" i="1"/>
  <c r="G3472" i="1"/>
  <c r="F3472" i="1"/>
  <c r="H3472" i="1" s="1"/>
  <c r="AF3472" i="1" s="1"/>
  <c r="O3471" i="1"/>
  <c r="N3471" i="1"/>
  <c r="L3471" i="1" s="1"/>
  <c r="M3471" i="1"/>
  <c r="K3471" i="1"/>
  <c r="J3471" i="1"/>
  <c r="I3471" i="1"/>
  <c r="G3471" i="1"/>
  <c r="F3471" i="1"/>
  <c r="H3471" i="1" s="1"/>
  <c r="AF3471" i="1" s="1"/>
  <c r="O3470" i="1"/>
  <c r="N3470" i="1"/>
  <c r="M3470" i="1"/>
  <c r="L3470" i="1"/>
  <c r="K3470" i="1"/>
  <c r="J3470" i="1"/>
  <c r="I3470" i="1"/>
  <c r="H3470" i="1"/>
  <c r="AF3470" i="1" s="1"/>
  <c r="G3470" i="1"/>
  <c r="F3470" i="1"/>
  <c r="O3469" i="1"/>
  <c r="M3469" i="1" s="1"/>
  <c r="N3469" i="1"/>
  <c r="L3469" i="1"/>
  <c r="K3469" i="1"/>
  <c r="J3469" i="1"/>
  <c r="I3469" i="1"/>
  <c r="G3469" i="1"/>
  <c r="H3469" i="1" s="1"/>
  <c r="AF3469" i="1" s="1"/>
  <c r="F3469" i="1"/>
  <c r="O3468" i="1"/>
  <c r="M3468" i="1" s="1"/>
  <c r="N3468" i="1"/>
  <c r="L3468" i="1" s="1"/>
  <c r="K3468" i="1"/>
  <c r="J3468" i="1"/>
  <c r="I3468" i="1"/>
  <c r="G3468" i="1"/>
  <c r="F3468" i="1"/>
  <c r="H3468" i="1" s="1"/>
  <c r="AF3468" i="1" s="1"/>
  <c r="O3467" i="1"/>
  <c r="N3467" i="1"/>
  <c r="L3467" i="1" s="1"/>
  <c r="M3467" i="1"/>
  <c r="K3467" i="1"/>
  <c r="J3467" i="1"/>
  <c r="I3467" i="1"/>
  <c r="G3467" i="1"/>
  <c r="F3467" i="1"/>
  <c r="H3467" i="1" s="1"/>
  <c r="AF3467" i="1" s="1"/>
  <c r="O3466" i="1"/>
  <c r="N3466" i="1"/>
  <c r="M3466" i="1"/>
  <c r="L3466" i="1"/>
  <c r="K3466" i="1"/>
  <c r="J3466" i="1"/>
  <c r="I3466" i="1"/>
  <c r="H3466" i="1"/>
  <c r="AF3466" i="1" s="1"/>
  <c r="G3466" i="1"/>
  <c r="F3466" i="1"/>
  <c r="O3465" i="1"/>
  <c r="M3465" i="1" s="1"/>
  <c r="N3465" i="1"/>
  <c r="L3465" i="1"/>
  <c r="K3465" i="1"/>
  <c r="J3465" i="1"/>
  <c r="I3465" i="1"/>
  <c r="G3465" i="1"/>
  <c r="H3465" i="1" s="1"/>
  <c r="AF3465" i="1" s="1"/>
  <c r="F3465" i="1"/>
  <c r="O3464" i="1"/>
  <c r="M3464" i="1" s="1"/>
  <c r="N3464" i="1"/>
  <c r="L3464" i="1" s="1"/>
  <c r="K3464" i="1"/>
  <c r="J3464" i="1"/>
  <c r="I3464" i="1"/>
  <c r="G3464" i="1"/>
  <c r="F3464" i="1"/>
  <c r="H3464" i="1" s="1"/>
  <c r="AF3464" i="1" s="1"/>
  <c r="O3463" i="1"/>
  <c r="N3463" i="1"/>
  <c r="L3463" i="1" s="1"/>
  <c r="M3463" i="1"/>
  <c r="K3463" i="1"/>
  <c r="J3463" i="1"/>
  <c r="I3463" i="1"/>
  <c r="G3463" i="1"/>
  <c r="F3463" i="1"/>
  <c r="H3463" i="1" s="1"/>
  <c r="AF3463" i="1" s="1"/>
  <c r="O3462" i="1"/>
  <c r="N3462" i="1"/>
  <c r="M3462" i="1"/>
  <c r="L3462" i="1"/>
  <c r="K3462" i="1"/>
  <c r="J3462" i="1"/>
  <c r="I3462" i="1"/>
  <c r="H3462" i="1"/>
  <c r="AF3462" i="1" s="1"/>
  <c r="G3462" i="1"/>
  <c r="F3462" i="1"/>
  <c r="O3461" i="1"/>
  <c r="M3461" i="1" s="1"/>
  <c r="N3461" i="1"/>
  <c r="L3461" i="1"/>
  <c r="K3461" i="1"/>
  <c r="J3461" i="1"/>
  <c r="I3461" i="1"/>
  <c r="G3461" i="1"/>
  <c r="H3461" i="1" s="1"/>
  <c r="AF3461" i="1" s="1"/>
  <c r="F3461" i="1"/>
  <c r="O3460" i="1"/>
  <c r="M3460" i="1" s="1"/>
  <c r="N3460" i="1"/>
  <c r="L3460" i="1" s="1"/>
  <c r="K3460" i="1"/>
  <c r="J3460" i="1"/>
  <c r="I3460" i="1"/>
  <c r="G3460" i="1"/>
  <c r="F3460" i="1"/>
  <c r="H3460" i="1" s="1"/>
  <c r="AF3460" i="1" s="1"/>
  <c r="O3459" i="1"/>
  <c r="N3459" i="1"/>
  <c r="L3459" i="1" s="1"/>
  <c r="M3459" i="1"/>
  <c r="K3459" i="1"/>
  <c r="J3459" i="1"/>
  <c r="I3459" i="1"/>
  <c r="G3459" i="1"/>
  <c r="F3459" i="1"/>
  <c r="H3459" i="1" s="1"/>
  <c r="AF3459" i="1" s="1"/>
  <c r="O3458" i="1"/>
  <c r="N3458" i="1"/>
  <c r="M3458" i="1"/>
  <c r="L3458" i="1"/>
  <c r="K3458" i="1"/>
  <c r="J3458" i="1"/>
  <c r="I3458" i="1"/>
  <c r="H3458" i="1"/>
  <c r="AF3458" i="1" s="1"/>
  <c r="G3458" i="1"/>
  <c r="F3458" i="1"/>
  <c r="O3457" i="1"/>
  <c r="M3457" i="1" s="1"/>
  <c r="N3457" i="1"/>
  <c r="L3457" i="1"/>
  <c r="K3457" i="1"/>
  <c r="J3457" i="1"/>
  <c r="I3457" i="1"/>
  <c r="G3457" i="1"/>
  <c r="H3457" i="1" s="1"/>
  <c r="AF3457" i="1" s="1"/>
  <c r="F3457" i="1"/>
  <c r="O3456" i="1"/>
  <c r="M3456" i="1" s="1"/>
  <c r="N3456" i="1"/>
  <c r="L3456" i="1" s="1"/>
  <c r="K3456" i="1"/>
  <c r="J3456" i="1"/>
  <c r="I3456" i="1"/>
  <c r="G3456" i="1"/>
  <c r="F3456" i="1"/>
  <c r="H3456" i="1" s="1"/>
  <c r="AF3456" i="1" s="1"/>
  <c r="O3455" i="1"/>
  <c r="N3455" i="1"/>
  <c r="L3455" i="1" s="1"/>
  <c r="M3455" i="1"/>
  <c r="K3455" i="1"/>
  <c r="J3455" i="1"/>
  <c r="I3455" i="1"/>
  <c r="G3455" i="1"/>
  <c r="F3455" i="1"/>
  <c r="H3455" i="1" s="1"/>
  <c r="AF3455" i="1" s="1"/>
  <c r="O3454" i="1"/>
  <c r="N3454" i="1"/>
  <c r="M3454" i="1"/>
  <c r="L3454" i="1"/>
  <c r="K3454" i="1"/>
  <c r="J3454" i="1"/>
  <c r="I3454" i="1"/>
  <c r="H3454" i="1"/>
  <c r="AF3454" i="1" s="1"/>
  <c r="G3454" i="1"/>
  <c r="F3454" i="1"/>
  <c r="O3453" i="1"/>
  <c r="M3453" i="1" s="1"/>
  <c r="N3453" i="1"/>
  <c r="L3453" i="1"/>
  <c r="K3453" i="1"/>
  <c r="J3453" i="1"/>
  <c r="I3453" i="1"/>
  <c r="G3453" i="1"/>
  <c r="H3453" i="1" s="1"/>
  <c r="AF3453" i="1" s="1"/>
  <c r="F3453" i="1"/>
  <c r="O3452" i="1"/>
  <c r="M3452" i="1" s="1"/>
  <c r="N3452" i="1"/>
  <c r="L3452" i="1" s="1"/>
  <c r="K3452" i="1"/>
  <c r="J3452" i="1"/>
  <c r="I3452" i="1"/>
  <c r="G3452" i="1"/>
  <c r="F3452" i="1"/>
  <c r="H3452" i="1" s="1"/>
  <c r="AF3452" i="1" s="1"/>
  <c r="O3451" i="1"/>
  <c r="N3451" i="1"/>
  <c r="L3451" i="1" s="1"/>
  <c r="M3451" i="1"/>
  <c r="K3451" i="1"/>
  <c r="J3451" i="1"/>
  <c r="I3451" i="1"/>
  <c r="G3451" i="1"/>
  <c r="F3451" i="1"/>
  <c r="H3451" i="1" s="1"/>
  <c r="AF3451" i="1" s="1"/>
  <c r="O3450" i="1"/>
  <c r="N3450" i="1"/>
  <c r="M3450" i="1"/>
  <c r="L3450" i="1"/>
  <c r="K3450" i="1"/>
  <c r="J3450" i="1"/>
  <c r="I3450" i="1"/>
  <c r="H3450" i="1"/>
  <c r="AF3450" i="1" s="1"/>
  <c r="G3450" i="1"/>
  <c r="F3450" i="1"/>
  <c r="O3449" i="1"/>
  <c r="M3449" i="1" s="1"/>
  <c r="N3449" i="1"/>
  <c r="L3449" i="1"/>
  <c r="K3449" i="1"/>
  <c r="J3449" i="1"/>
  <c r="I3449" i="1"/>
  <c r="G3449" i="1"/>
  <c r="H3449" i="1" s="1"/>
  <c r="AF3449" i="1" s="1"/>
  <c r="F3449" i="1"/>
  <c r="O3448" i="1"/>
  <c r="M3448" i="1" s="1"/>
  <c r="N3448" i="1"/>
  <c r="L3448" i="1" s="1"/>
  <c r="K3448" i="1"/>
  <c r="J3448" i="1"/>
  <c r="I3448" i="1"/>
  <c r="G3448" i="1"/>
  <c r="F3448" i="1"/>
  <c r="H3448" i="1" s="1"/>
  <c r="AF3448" i="1" s="1"/>
  <c r="O3447" i="1"/>
  <c r="N3447" i="1"/>
  <c r="L3447" i="1" s="1"/>
  <c r="M3447" i="1"/>
  <c r="K3447" i="1"/>
  <c r="J3447" i="1"/>
  <c r="I3447" i="1"/>
  <c r="G3447" i="1"/>
  <c r="F3447" i="1"/>
  <c r="H3447" i="1" s="1"/>
  <c r="AF3447" i="1" s="1"/>
  <c r="O3446" i="1"/>
  <c r="N3446" i="1"/>
  <c r="M3446" i="1"/>
  <c r="L3446" i="1"/>
  <c r="K3446" i="1"/>
  <c r="J3446" i="1"/>
  <c r="I3446" i="1"/>
  <c r="H3446" i="1"/>
  <c r="AF3446" i="1" s="1"/>
  <c r="G3446" i="1"/>
  <c r="F3446" i="1"/>
  <c r="O3445" i="1"/>
  <c r="M3445" i="1" s="1"/>
  <c r="N3445" i="1"/>
  <c r="L3445" i="1"/>
  <c r="K3445" i="1"/>
  <c r="J3445" i="1"/>
  <c r="I3445" i="1"/>
  <c r="G3445" i="1"/>
  <c r="H3445" i="1" s="1"/>
  <c r="AF3445" i="1" s="1"/>
  <c r="F3445" i="1"/>
  <c r="O3444" i="1"/>
  <c r="M3444" i="1" s="1"/>
  <c r="N3444" i="1"/>
  <c r="L3444" i="1" s="1"/>
  <c r="K3444" i="1"/>
  <c r="J3444" i="1"/>
  <c r="I3444" i="1"/>
  <c r="G3444" i="1"/>
  <c r="F3444" i="1"/>
  <c r="H3444" i="1" s="1"/>
  <c r="AF3444" i="1" s="1"/>
  <c r="O3443" i="1"/>
  <c r="N3443" i="1"/>
  <c r="L3443" i="1" s="1"/>
  <c r="M3443" i="1"/>
  <c r="K3443" i="1"/>
  <c r="J3443" i="1"/>
  <c r="I3443" i="1"/>
  <c r="G3443" i="1"/>
  <c r="F3443" i="1"/>
  <c r="H3443" i="1" s="1"/>
  <c r="AF3443" i="1" s="1"/>
  <c r="O3442" i="1"/>
  <c r="N3442" i="1"/>
  <c r="M3442" i="1"/>
  <c r="L3442" i="1"/>
  <c r="K3442" i="1"/>
  <c r="J3442" i="1"/>
  <c r="I3442" i="1"/>
  <c r="H3442" i="1"/>
  <c r="AF3442" i="1" s="1"/>
  <c r="G3442" i="1"/>
  <c r="F3442" i="1"/>
  <c r="O3441" i="1"/>
  <c r="M3441" i="1" s="1"/>
  <c r="N3441" i="1"/>
  <c r="L3441" i="1"/>
  <c r="K3441" i="1"/>
  <c r="J3441" i="1"/>
  <c r="I3441" i="1"/>
  <c r="G3441" i="1"/>
  <c r="H3441" i="1" s="1"/>
  <c r="AF3441" i="1" s="1"/>
  <c r="F3441" i="1"/>
  <c r="O3440" i="1"/>
  <c r="M3440" i="1" s="1"/>
  <c r="N3440" i="1"/>
  <c r="L3440" i="1" s="1"/>
  <c r="K3440" i="1"/>
  <c r="J3440" i="1"/>
  <c r="I3440" i="1"/>
  <c r="G3440" i="1"/>
  <c r="F3440" i="1"/>
  <c r="H3440" i="1" s="1"/>
  <c r="AF3440" i="1" s="1"/>
  <c r="O3439" i="1"/>
  <c r="N3439" i="1"/>
  <c r="L3439" i="1" s="1"/>
  <c r="M3439" i="1"/>
  <c r="K3439" i="1"/>
  <c r="J3439" i="1"/>
  <c r="I3439" i="1"/>
  <c r="G3439" i="1"/>
  <c r="F3439" i="1"/>
  <c r="H3439" i="1" s="1"/>
  <c r="AF3439" i="1" s="1"/>
  <c r="O3438" i="1"/>
  <c r="N3438" i="1"/>
  <c r="M3438" i="1"/>
  <c r="L3438" i="1"/>
  <c r="K3438" i="1"/>
  <c r="J3438" i="1"/>
  <c r="I3438" i="1"/>
  <c r="H3438" i="1"/>
  <c r="AF3438" i="1" s="1"/>
  <c r="G3438" i="1"/>
  <c r="F3438" i="1"/>
  <c r="O3437" i="1"/>
  <c r="M3437" i="1" s="1"/>
  <c r="N3437" i="1"/>
  <c r="L3437" i="1"/>
  <c r="K3437" i="1"/>
  <c r="J3437" i="1"/>
  <c r="I3437" i="1"/>
  <c r="G3437" i="1"/>
  <c r="H3437" i="1" s="1"/>
  <c r="AF3437" i="1" s="1"/>
  <c r="F3437" i="1"/>
  <c r="O3436" i="1"/>
  <c r="M3436" i="1" s="1"/>
  <c r="N3436" i="1"/>
  <c r="L3436" i="1" s="1"/>
  <c r="K3436" i="1"/>
  <c r="J3436" i="1"/>
  <c r="I3436" i="1"/>
  <c r="G3436" i="1"/>
  <c r="F3436" i="1"/>
  <c r="H3436" i="1" s="1"/>
  <c r="AF3436" i="1" s="1"/>
  <c r="O3435" i="1"/>
  <c r="N3435" i="1"/>
  <c r="L3435" i="1" s="1"/>
  <c r="M3435" i="1"/>
  <c r="K3435" i="1"/>
  <c r="J3435" i="1"/>
  <c r="I3435" i="1"/>
  <c r="G3435" i="1"/>
  <c r="F3435" i="1"/>
  <c r="H3435" i="1" s="1"/>
  <c r="AF3435" i="1" s="1"/>
  <c r="O3434" i="1"/>
  <c r="N3434" i="1"/>
  <c r="M3434" i="1"/>
  <c r="L3434" i="1"/>
  <c r="K3434" i="1"/>
  <c r="J3434" i="1"/>
  <c r="I3434" i="1"/>
  <c r="H3434" i="1"/>
  <c r="AF3434" i="1" s="1"/>
  <c r="G3434" i="1"/>
  <c r="F3434" i="1"/>
  <c r="O3433" i="1"/>
  <c r="M3433" i="1" s="1"/>
  <c r="N3433" i="1"/>
  <c r="L3433" i="1"/>
  <c r="K3433" i="1"/>
  <c r="J3433" i="1"/>
  <c r="I3433" i="1"/>
  <c r="G3433" i="1"/>
  <c r="H3433" i="1" s="1"/>
  <c r="AF3433" i="1" s="1"/>
  <c r="F3433" i="1"/>
  <c r="O3432" i="1"/>
  <c r="M3432" i="1" s="1"/>
  <c r="N3432" i="1"/>
  <c r="L3432" i="1" s="1"/>
  <c r="K3432" i="1"/>
  <c r="J3432" i="1"/>
  <c r="I3432" i="1"/>
  <c r="G3432" i="1"/>
  <c r="F3432" i="1"/>
  <c r="H3432" i="1" s="1"/>
  <c r="AF3432" i="1" s="1"/>
  <c r="O3431" i="1"/>
  <c r="N3431" i="1"/>
  <c r="L3431" i="1" s="1"/>
  <c r="M3431" i="1"/>
  <c r="K3431" i="1"/>
  <c r="J3431" i="1"/>
  <c r="I3431" i="1"/>
  <c r="G3431" i="1"/>
  <c r="F3431" i="1"/>
  <c r="H3431" i="1" s="1"/>
  <c r="AF3431" i="1" s="1"/>
  <c r="O3430" i="1"/>
  <c r="N3430" i="1"/>
  <c r="M3430" i="1"/>
  <c r="L3430" i="1"/>
  <c r="K3430" i="1"/>
  <c r="J3430" i="1"/>
  <c r="I3430" i="1"/>
  <c r="H3430" i="1"/>
  <c r="AF3430" i="1" s="1"/>
  <c r="G3430" i="1"/>
  <c r="F3430" i="1"/>
  <c r="O3429" i="1"/>
  <c r="M3429" i="1" s="1"/>
  <c r="N3429" i="1"/>
  <c r="L3429" i="1"/>
  <c r="K3429" i="1"/>
  <c r="J3429" i="1"/>
  <c r="I3429" i="1"/>
  <c r="G3429" i="1"/>
  <c r="H3429" i="1" s="1"/>
  <c r="AF3429" i="1" s="1"/>
  <c r="F3429" i="1"/>
  <c r="O3428" i="1"/>
  <c r="M3428" i="1" s="1"/>
  <c r="N3428" i="1"/>
  <c r="L3428" i="1" s="1"/>
  <c r="K3428" i="1"/>
  <c r="J3428" i="1"/>
  <c r="I3428" i="1"/>
  <c r="G3428" i="1"/>
  <c r="F3428" i="1"/>
  <c r="H3428" i="1" s="1"/>
  <c r="AF3428" i="1" s="1"/>
  <c r="O3427" i="1"/>
  <c r="N3427" i="1"/>
  <c r="L3427" i="1" s="1"/>
  <c r="M3427" i="1"/>
  <c r="K3427" i="1"/>
  <c r="J3427" i="1"/>
  <c r="I3427" i="1"/>
  <c r="G3427" i="1"/>
  <c r="F3427" i="1"/>
  <c r="H3427" i="1" s="1"/>
  <c r="AF3427" i="1" s="1"/>
  <c r="O3426" i="1"/>
  <c r="N3426" i="1"/>
  <c r="M3426" i="1"/>
  <c r="L3426" i="1"/>
  <c r="K3426" i="1"/>
  <c r="J3426" i="1"/>
  <c r="I3426" i="1"/>
  <c r="H3426" i="1"/>
  <c r="AF3426" i="1" s="1"/>
  <c r="G3426" i="1"/>
  <c r="F3426" i="1"/>
  <c r="O3425" i="1"/>
  <c r="M3425" i="1" s="1"/>
  <c r="N3425" i="1"/>
  <c r="L3425" i="1"/>
  <c r="K3425" i="1"/>
  <c r="J3425" i="1"/>
  <c r="I3425" i="1"/>
  <c r="G3425" i="1"/>
  <c r="H3425" i="1" s="1"/>
  <c r="AF3425" i="1" s="1"/>
  <c r="F3425" i="1"/>
  <c r="O3424" i="1"/>
  <c r="M3424" i="1" s="1"/>
  <c r="N3424" i="1"/>
  <c r="L3424" i="1" s="1"/>
  <c r="K3424" i="1"/>
  <c r="J3424" i="1"/>
  <c r="I3424" i="1"/>
  <c r="G3424" i="1"/>
  <c r="F3424" i="1"/>
  <c r="H3424" i="1" s="1"/>
  <c r="AF3424" i="1" s="1"/>
  <c r="O3423" i="1"/>
  <c r="N3423" i="1"/>
  <c r="L3423" i="1" s="1"/>
  <c r="M3423" i="1"/>
  <c r="K3423" i="1"/>
  <c r="J3423" i="1"/>
  <c r="I3423" i="1"/>
  <c r="G3423" i="1"/>
  <c r="F3423" i="1"/>
  <c r="H3423" i="1" s="1"/>
  <c r="AF3423" i="1" s="1"/>
  <c r="O3422" i="1"/>
  <c r="N3422" i="1"/>
  <c r="M3422" i="1"/>
  <c r="L3422" i="1"/>
  <c r="K3422" i="1"/>
  <c r="J3422" i="1"/>
  <c r="I3422" i="1"/>
  <c r="H3422" i="1"/>
  <c r="AF3422" i="1" s="1"/>
  <c r="G3422" i="1"/>
  <c r="F3422" i="1"/>
  <c r="O3421" i="1"/>
  <c r="M3421" i="1" s="1"/>
  <c r="N3421" i="1"/>
  <c r="L3421" i="1"/>
  <c r="K3421" i="1"/>
  <c r="J3421" i="1"/>
  <c r="I3421" i="1"/>
  <c r="G3421" i="1"/>
  <c r="H3421" i="1" s="1"/>
  <c r="AF3421" i="1" s="1"/>
  <c r="F3421" i="1"/>
  <c r="O3420" i="1"/>
  <c r="M3420" i="1" s="1"/>
  <c r="N3420" i="1"/>
  <c r="L3420" i="1" s="1"/>
  <c r="K3420" i="1"/>
  <c r="J3420" i="1"/>
  <c r="I3420" i="1"/>
  <c r="G3420" i="1"/>
  <c r="F3420" i="1"/>
  <c r="H3420" i="1" s="1"/>
  <c r="AF3420" i="1" s="1"/>
  <c r="O3419" i="1"/>
  <c r="N3419" i="1"/>
  <c r="L3419" i="1" s="1"/>
  <c r="M3419" i="1"/>
  <c r="K3419" i="1"/>
  <c r="J3419" i="1"/>
  <c r="I3419" i="1"/>
  <c r="G3419" i="1"/>
  <c r="F3419" i="1"/>
  <c r="H3419" i="1" s="1"/>
  <c r="AF3419" i="1" s="1"/>
  <c r="O3418" i="1"/>
  <c r="N3418" i="1"/>
  <c r="M3418" i="1"/>
  <c r="L3418" i="1"/>
  <c r="K3418" i="1"/>
  <c r="J3418" i="1"/>
  <c r="I3418" i="1"/>
  <c r="H3418" i="1"/>
  <c r="AF3418" i="1" s="1"/>
  <c r="G3418" i="1"/>
  <c r="F3418" i="1"/>
  <c r="O3417" i="1"/>
  <c r="M3417" i="1" s="1"/>
  <c r="N3417" i="1"/>
  <c r="L3417" i="1"/>
  <c r="K3417" i="1"/>
  <c r="J3417" i="1"/>
  <c r="I3417" i="1"/>
  <c r="G3417" i="1"/>
  <c r="H3417" i="1" s="1"/>
  <c r="AF3417" i="1" s="1"/>
  <c r="F3417" i="1"/>
  <c r="O3416" i="1"/>
  <c r="M3416" i="1" s="1"/>
  <c r="N3416" i="1"/>
  <c r="L3416" i="1" s="1"/>
  <c r="K3416" i="1"/>
  <c r="J3416" i="1"/>
  <c r="I3416" i="1"/>
  <c r="G3416" i="1"/>
  <c r="F3416" i="1"/>
  <c r="H3416" i="1" s="1"/>
  <c r="AF3416" i="1" s="1"/>
  <c r="O3415" i="1"/>
  <c r="N3415" i="1"/>
  <c r="L3415" i="1" s="1"/>
  <c r="M3415" i="1"/>
  <c r="K3415" i="1"/>
  <c r="J3415" i="1"/>
  <c r="I3415" i="1"/>
  <c r="G3415" i="1"/>
  <c r="F3415" i="1"/>
  <c r="H3415" i="1" s="1"/>
  <c r="AF3415" i="1" s="1"/>
  <c r="O3414" i="1"/>
  <c r="N3414" i="1"/>
  <c r="M3414" i="1"/>
  <c r="L3414" i="1"/>
  <c r="K3414" i="1"/>
  <c r="J3414" i="1"/>
  <c r="I3414" i="1"/>
  <c r="H3414" i="1"/>
  <c r="AF3414" i="1" s="1"/>
  <c r="G3414" i="1"/>
  <c r="F3414" i="1"/>
  <c r="O3413" i="1"/>
  <c r="M3413" i="1" s="1"/>
  <c r="N3413" i="1"/>
  <c r="L3413" i="1"/>
  <c r="K3413" i="1"/>
  <c r="J3413" i="1"/>
  <c r="I3413" i="1"/>
  <c r="G3413" i="1"/>
  <c r="H3413" i="1" s="1"/>
  <c r="AF3413" i="1" s="1"/>
  <c r="F3413" i="1"/>
  <c r="O3412" i="1"/>
  <c r="M3412" i="1" s="1"/>
  <c r="N3412" i="1"/>
  <c r="L3412" i="1" s="1"/>
  <c r="K3412" i="1"/>
  <c r="J3412" i="1"/>
  <c r="I3412" i="1"/>
  <c r="G3412" i="1"/>
  <c r="F3412" i="1"/>
  <c r="H3412" i="1" s="1"/>
  <c r="AF3412" i="1" s="1"/>
  <c r="O3411" i="1"/>
  <c r="N3411" i="1"/>
  <c r="L3411" i="1" s="1"/>
  <c r="M3411" i="1"/>
  <c r="K3411" i="1"/>
  <c r="J3411" i="1"/>
  <c r="I3411" i="1"/>
  <c r="G3411" i="1"/>
  <c r="F3411" i="1"/>
  <c r="H3411" i="1" s="1"/>
  <c r="AF3411" i="1" s="1"/>
  <c r="O3410" i="1"/>
  <c r="N3410" i="1"/>
  <c r="M3410" i="1"/>
  <c r="L3410" i="1"/>
  <c r="K3410" i="1"/>
  <c r="J3410" i="1"/>
  <c r="I3410" i="1"/>
  <c r="H3410" i="1"/>
  <c r="AF3410" i="1" s="1"/>
  <c r="G3410" i="1"/>
  <c r="F3410" i="1"/>
  <c r="O3409" i="1"/>
  <c r="M3409" i="1" s="1"/>
  <c r="N3409" i="1"/>
  <c r="L3409" i="1"/>
  <c r="K3409" i="1"/>
  <c r="J3409" i="1"/>
  <c r="I3409" i="1"/>
  <c r="G3409" i="1"/>
  <c r="H3409" i="1" s="1"/>
  <c r="AF3409" i="1" s="1"/>
  <c r="F3409" i="1"/>
  <c r="O3408" i="1"/>
  <c r="M3408" i="1" s="1"/>
  <c r="N3408" i="1"/>
  <c r="L3408" i="1" s="1"/>
  <c r="K3408" i="1"/>
  <c r="J3408" i="1"/>
  <c r="I3408" i="1"/>
  <c r="G3408" i="1"/>
  <c r="F3408" i="1"/>
  <c r="H3408" i="1" s="1"/>
  <c r="AF3408" i="1" s="1"/>
  <c r="O3407" i="1"/>
  <c r="N3407" i="1"/>
  <c r="L3407" i="1" s="1"/>
  <c r="M3407" i="1"/>
  <c r="K3407" i="1"/>
  <c r="J3407" i="1"/>
  <c r="I3407" i="1"/>
  <c r="G3407" i="1"/>
  <c r="F3407" i="1"/>
  <c r="H3407" i="1" s="1"/>
  <c r="AF3407" i="1" s="1"/>
  <c r="O3406" i="1"/>
  <c r="N3406" i="1"/>
  <c r="M3406" i="1"/>
  <c r="L3406" i="1"/>
  <c r="K3406" i="1"/>
  <c r="J3406" i="1"/>
  <c r="I3406" i="1"/>
  <c r="H3406" i="1"/>
  <c r="AF3406" i="1" s="1"/>
  <c r="G3406" i="1"/>
  <c r="F3406" i="1"/>
  <c r="O3405" i="1"/>
  <c r="M3405" i="1" s="1"/>
  <c r="N3405" i="1"/>
  <c r="L3405" i="1"/>
  <c r="K3405" i="1"/>
  <c r="J3405" i="1"/>
  <c r="I3405" i="1"/>
  <c r="G3405" i="1"/>
  <c r="H3405" i="1" s="1"/>
  <c r="AF3405" i="1" s="1"/>
  <c r="F3405" i="1"/>
  <c r="O3404" i="1"/>
  <c r="M3404" i="1" s="1"/>
  <c r="N3404" i="1"/>
  <c r="L3404" i="1" s="1"/>
  <c r="K3404" i="1"/>
  <c r="J3404" i="1"/>
  <c r="I3404" i="1"/>
  <c r="G3404" i="1"/>
  <c r="F3404" i="1"/>
  <c r="H3404" i="1" s="1"/>
  <c r="AF3404" i="1" s="1"/>
  <c r="O3403" i="1"/>
  <c r="N3403" i="1"/>
  <c r="L3403" i="1" s="1"/>
  <c r="M3403" i="1"/>
  <c r="K3403" i="1"/>
  <c r="J3403" i="1"/>
  <c r="I3403" i="1"/>
  <c r="G3403" i="1"/>
  <c r="F3403" i="1"/>
  <c r="H3403" i="1" s="1"/>
  <c r="AF3403" i="1" s="1"/>
  <c r="O3402" i="1"/>
  <c r="N3402" i="1"/>
  <c r="M3402" i="1"/>
  <c r="L3402" i="1"/>
  <c r="K3402" i="1"/>
  <c r="J3402" i="1"/>
  <c r="I3402" i="1"/>
  <c r="H3402" i="1"/>
  <c r="AF3402" i="1" s="1"/>
  <c r="G3402" i="1"/>
  <c r="F3402" i="1"/>
  <c r="O3401" i="1"/>
  <c r="M3401" i="1" s="1"/>
  <c r="N3401" i="1"/>
  <c r="L3401" i="1"/>
  <c r="K3401" i="1"/>
  <c r="J3401" i="1"/>
  <c r="I3401" i="1"/>
  <c r="G3401" i="1"/>
  <c r="H3401" i="1" s="1"/>
  <c r="AF3401" i="1" s="1"/>
  <c r="F3401" i="1"/>
  <c r="O3400" i="1"/>
  <c r="M3400" i="1" s="1"/>
  <c r="N3400" i="1"/>
  <c r="L3400" i="1" s="1"/>
  <c r="K3400" i="1"/>
  <c r="J3400" i="1"/>
  <c r="I3400" i="1"/>
  <c r="G3400" i="1"/>
  <c r="F3400" i="1"/>
  <c r="H3400" i="1" s="1"/>
  <c r="AF3400" i="1" s="1"/>
  <c r="O3399" i="1"/>
  <c r="N3399" i="1"/>
  <c r="L3399" i="1" s="1"/>
  <c r="M3399" i="1"/>
  <c r="K3399" i="1"/>
  <c r="J3399" i="1"/>
  <c r="I3399" i="1"/>
  <c r="G3399" i="1"/>
  <c r="F3399" i="1"/>
  <c r="H3399" i="1" s="1"/>
  <c r="AF3399" i="1" s="1"/>
  <c r="O3398" i="1"/>
  <c r="N3398" i="1"/>
  <c r="M3398" i="1"/>
  <c r="L3398" i="1"/>
  <c r="K3398" i="1"/>
  <c r="J3398" i="1"/>
  <c r="I3398" i="1"/>
  <c r="H3398" i="1"/>
  <c r="AF3398" i="1" s="1"/>
  <c r="G3398" i="1"/>
  <c r="F3398" i="1"/>
  <c r="O3397" i="1"/>
  <c r="M3397" i="1" s="1"/>
  <c r="N3397" i="1"/>
  <c r="L3397" i="1"/>
  <c r="K3397" i="1"/>
  <c r="J3397" i="1"/>
  <c r="I3397" i="1"/>
  <c r="G3397" i="1"/>
  <c r="H3397" i="1" s="1"/>
  <c r="AF3397" i="1" s="1"/>
  <c r="F3397" i="1"/>
  <c r="O3396" i="1"/>
  <c r="M3396" i="1" s="1"/>
  <c r="N3396" i="1"/>
  <c r="L3396" i="1" s="1"/>
  <c r="K3396" i="1"/>
  <c r="J3396" i="1"/>
  <c r="I3396" i="1"/>
  <c r="G3396" i="1"/>
  <c r="F3396" i="1"/>
  <c r="H3396" i="1" s="1"/>
  <c r="AF3396" i="1" s="1"/>
  <c r="O3395" i="1"/>
  <c r="N3395" i="1"/>
  <c r="L3395" i="1" s="1"/>
  <c r="M3395" i="1"/>
  <c r="K3395" i="1"/>
  <c r="J3395" i="1"/>
  <c r="I3395" i="1"/>
  <c r="G3395" i="1"/>
  <c r="F3395" i="1"/>
  <c r="H3395" i="1" s="1"/>
  <c r="AF3395" i="1" s="1"/>
  <c r="O3394" i="1"/>
  <c r="N3394" i="1"/>
  <c r="M3394" i="1"/>
  <c r="L3394" i="1"/>
  <c r="K3394" i="1"/>
  <c r="J3394" i="1"/>
  <c r="I3394" i="1"/>
  <c r="H3394" i="1"/>
  <c r="AF3394" i="1" s="1"/>
  <c r="G3394" i="1"/>
  <c r="F3394" i="1"/>
  <c r="O3393" i="1"/>
  <c r="M3393" i="1" s="1"/>
  <c r="N3393" i="1"/>
  <c r="L3393" i="1"/>
  <c r="K3393" i="1"/>
  <c r="J3393" i="1"/>
  <c r="I3393" i="1"/>
  <c r="G3393" i="1"/>
  <c r="H3393" i="1" s="1"/>
  <c r="AF3393" i="1" s="1"/>
  <c r="F3393" i="1"/>
  <c r="O3392" i="1"/>
  <c r="M3392" i="1" s="1"/>
  <c r="N3392" i="1"/>
  <c r="L3392" i="1" s="1"/>
  <c r="K3392" i="1"/>
  <c r="J3392" i="1"/>
  <c r="I3392" i="1"/>
  <c r="G3392" i="1"/>
  <c r="F3392" i="1"/>
  <c r="H3392" i="1" s="1"/>
  <c r="AF3392" i="1" s="1"/>
  <c r="O3391" i="1"/>
  <c r="N3391" i="1"/>
  <c r="L3391" i="1" s="1"/>
  <c r="M3391" i="1"/>
  <c r="K3391" i="1"/>
  <c r="J3391" i="1"/>
  <c r="I3391" i="1"/>
  <c r="G3391" i="1"/>
  <c r="F3391" i="1"/>
  <c r="H3391" i="1" s="1"/>
  <c r="AF3391" i="1" s="1"/>
  <c r="O3390" i="1"/>
  <c r="N3390" i="1"/>
  <c r="M3390" i="1"/>
  <c r="L3390" i="1"/>
  <c r="K3390" i="1"/>
  <c r="J3390" i="1"/>
  <c r="I3390" i="1"/>
  <c r="H3390" i="1"/>
  <c r="AF3390" i="1" s="1"/>
  <c r="G3390" i="1"/>
  <c r="F3390" i="1"/>
  <c r="O3389" i="1"/>
  <c r="M3389" i="1" s="1"/>
  <c r="N3389" i="1"/>
  <c r="L3389" i="1"/>
  <c r="K3389" i="1"/>
  <c r="J3389" i="1"/>
  <c r="I3389" i="1"/>
  <c r="G3389" i="1"/>
  <c r="H3389" i="1" s="1"/>
  <c r="AF3389" i="1" s="1"/>
  <c r="F3389" i="1"/>
  <c r="O3388" i="1"/>
  <c r="M3388" i="1" s="1"/>
  <c r="N3388" i="1"/>
  <c r="L3388" i="1" s="1"/>
  <c r="K3388" i="1"/>
  <c r="J3388" i="1"/>
  <c r="I3388" i="1"/>
  <c r="G3388" i="1"/>
  <c r="F3388" i="1"/>
  <c r="H3388" i="1" s="1"/>
  <c r="AF3388" i="1" s="1"/>
  <c r="O3387" i="1"/>
  <c r="N3387" i="1"/>
  <c r="L3387" i="1" s="1"/>
  <c r="M3387" i="1"/>
  <c r="K3387" i="1"/>
  <c r="J3387" i="1"/>
  <c r="I3387" i="1"/>
  <c r="G3387" i="1"/>
  <c r="F3387" i="1"/>
  <c r="H3387" i="1" s="1"/>
  <c r="AF3387" i="1" s="1"/>
  <c r="O3386" i="1"/>
  <c r="N3386" i="1"/>
  <c r="M3386" i="1"/>
  <c r="L3386" i="1"/>
  <c r="K3386" i="1"/>
  <c r="J3386" i="1"/>
  <c r="I3386" i="1"/>
  <c r="H3386" i="1"/>
  <c r="AF3386" i="1" s="1"/>
  <c r="G3386" i="1"/>
  <c r="F3386" i="1"/>
  <c r="O3385" i="1"/>
  <c r="M3385" i="1" s="1"/>
  <c r="N3385" i="1"/>
  <c r="L3385" i="1"/>
  <c r="K3385" i="1"/>
  <c r="J3385" i="1"/>
  <c r="I3385" i="1"/>
  <c r="G3385" i="1"/>
  <c r="H3385" i="1" s="1"/>
  <c r="AF3385" i="1" s="1"/>
  <c r="F3385" i="1"/>
  <c r="O3384" i="1"/>
  <c r="M3384" i="1" s="1"/>
  <c r="N3384" i="1"/>
  <c r="L3384" i="1" s="1"/>
  <c r="K3384" i="1"/>
  <c r="J3384" i="1"/>
  <c r="I3384" i="1"/>
  <c r="G3384" i="1"/>
  <c r="F3384" i="1"/>
  <c r="H3384" i="1" s="1"/>
  <c r="AF3384" i="1" s="1"/>
  <c r="O3383" i="1"/>
  <c r="N3383" i="1"/>
  <c r="L3383" i="1" s="1"/>
  <c r="M3383" i="1"/>
  <c r="K3383" i="1"/>
  <c r="J3383" i="1"/>
  <c r="I3383" i="1"/>
  <c r="G3383" i="1"/>
  <c r="F3383" i="1"/>
  <c r="H3383" i="1" s="1"/>
  <c r="AF3383" i="1" s="1"/>
  <c r="O3382" i="1"/>
  <c r="N3382" i="1"/>
  <c r="M3382" i="1"/>
  <c r="L3382" i="1"/>
  <c r="K3382" i="1"/>
  <c r="J3382" i="1"/>
  <c r="I3382" i="1"/>
  <c r="H3382" i="1"/>
  <c r="AF3382" i="1" s="1"/>
  <c r="G3382" i="1"/>
  <c r="F3382" i="1"/>
  <c r="O3381" i="1"/>
  <c r="M3381" i="1" s="1"/>
  <c r="N3381" i="1"/>
  <c r="L3381" i="1"/>
  <c r="K3381" i="1"/>
  <c r="J3381" i="1"/>
  <c r="I3381" i="1"/>
  <c r="G3381" i="1"/>
  <c r="H3381" i="1" s="1"/>
  <c r="AF3381" i="1" s="1"/>
  <c r="F3381" i="1"/>
  <c r="O3380" i="1"/>
  <c r="M3380" i="1" s="1"/>
  <c r="N3380" i="1"/>
  <c r="L3380" i="1" s="1"/>
  <c r="K3380" i="1"/>
  <c r="J3380" i="1"/>
  <c r="I3380" i="1"/>
  <c r="G3380" i="1"/>
  <c r="F3380" i="1"/>
  <c r="H3380" i="1" s="1"/>
  <c r="AF3380" i="1" s="1"/>
  <c r="O3379" i="1"/>
  <c r="N3379" i="1"/>
  <c r="L3379" i="1" s="1"/>
  <c r="M3379" i="1"/>
  <c r="K3379" i="1"/>
  <c r="J3379" i="1"/>
  <c r="I3379" i="1"/>
  <c r="G3379" i="1"/>
  <c r="F3379" i="1"/>
  <c r="H3379" i="1" s="1"/>
  <c r="AF3379" i="1" s="1"/>
  <c r="O3378" i="1"/>
  <c r="N3378" i="1"/>
  <c r="M3378" i="1"/>
  <c r="L3378" i="1"/>
  <c r="K3378" i="1"/>
  <c r="J3378" i="1"/>
  <c r="I3378" i="1"/>
  <c r="H3378" i="1"/>
  <c r="AF3378" i="1" s="1"/>
  <c r="G3378" i="1"/>
  <c r="F3378" i="1"/>
  <c r="O3377" i="1"/>
  <c r="M3377" i="1" s="1"/>
  <c r="N3377" i="1"/>
  <c r="L3377" i="1"/>
  <c r="K3377" i="1"/>
  <c r="J3377" i="1"/>
  <c r="I3377" i="1"/>
  <c r="G3377" i="1"/>
  <c r="H3377" i="1" s="1"/>
  <c r="AF3377" i="1" s="1"/>
  <c r="F3377" i="1"/>
  <c r="O3376" i="1"/>
  <c r="M3376" i="1" s="1"/>
  <c r="N3376" i="1"/>
  <c r="L3376" i="1" s="1"/>
  <c r="K3376" i="1"/>
  <c r="J3376" i="1"/>
  <c r="I3376" i="1"/>
  <c r="G3376" i="1"/>
  <c r="F3376" i="1"/>
  <c r="H3376" i="1" s="1"/>
  <c r="AF3376" i="1" s="1"/>
  <c r="O3375" i="1"/>
  <c r="N3375" i="1"/>
  <c r="L3375" i="1" s="1"/>
  <c r="M3375" i="1"/>
  <c r="K3375" i="1"/>
  <c r="J3375" i="1"/>
  <c r="I3375" i="1"/>
  <c r="G3375" i="1"/>
  <c r="F3375" i="1"/>
  <c r="H3375" i="1" s="1"/>
  <c r="AF3375" i="1" s="1"/>
  <c r="O3374" i="1"/>
  <c r="N3374" i="1"/>
  <c r="M3374" i="1"/>
  <c r="L3374" i="1"/>
  <c r="K3374" i="1"/>
  <c r="J3374" i="1"/>
  <c r="I3374" i="1"/>
  <c r="H3374" i="1"/>
  <c r="AF3374" i="1" s="1"/>
  <c r="G3374" i="1"/>
  <c r="F3374" i="1"/>
  <c r="O3373" i="1"/>
  <c r="M3373" i="1" s="1"/>
  <c r="N3373" i="1"/>
  <c r="L3373" i="1"/>
  <c r="K3373" i="1"/>
  <c r="J3373" i="1"/>
  <c r="I3373" i="1"/>
  <c r="G3373" i="1"/>
  <c r="H3373" i="1" s="1"/>
  <c r="AF3373" i="1" s="1"/>
  <c r="F3373" i="1"/>
  <c r="O3372" i="1"/>
  <c r="M3372" i="1" s="1"/>
  <c r="N3372" i="1"/>
  <c r="L3372" i="1" s="1"/>
  <c r="K3372" i="1"/>
  <c r="J3372" i="1"/>
  <c r="I3372" i="1"/>
  <c r="G3372" i="1"/>
  <c r="F3372" i="1"/>
  <c r="H3372" i="1" s="1"/>
  <c r="AF3372" i="1" s="1"/>
  <c r="O3371" i="1"/>
  <c r="N3371" i="1"/>
  <c r="L3371" i="1" s="1"/>
  <c r="M3371" i="1"/>
  <c r="K3371" i="1"/>
  <c r="J3371" i="1"/>
  <c r="I3371" i="1"/>
  <c r="G3371" i="1"/>
  <c r="F3371" i="1"/>
  <c r="H3371" i="1" s="1"/>
  <c r="AF3371" i="1" s="1"/>
  <c r="O3370" i="1"/>
  <c r="N3370" i="1"/>
  <c r="M3370" i="1"/>
  <c r="L3370" i="1"/>
  <c r="K3370" i="1"/>
  <c r="J3370" i="1"/>
  <c r="I3370" i="1"/>
  <c r="H3370" i="1"/>
  <c r="AF3370" i="1" s="1"/>
  <c r="G3370" i="1"/>
  <c r="F3370" i="1"/>
  <c r="O3369" i="1"/>
  <c r="M3369" i="1" s="1"/>
  <c r="N3369" i="1"/>
  <c r="L3369" i="1"/>
  <c r="K3369" i="1"/>
  <c r="J3369" i="1"/>
  <c r="I3369" i="1"/>
  <c r="G3369" i="1"/>
  <c r="H3369" i="1" s="1"/>
  <c r="AF3369" i="1" s="1"/>
  <c r="F3369" i="1"/>
  <c r="O3368" i="1"/>
  <c r="M3368" i="1" s="1"/>
  <c r="N3368" i="1"/>
  <c r="L3368" i="1" s="1"/>
  <c r="K3368" i="1"/>
  <c r="J3368" i="1"/>
  <c r="I3368" i="1"/>
  <c r="G3368" i="1"/>
  <c r="F3368" i="1"/>
  <c r="H3368" i="1" s="1"/>
  <c r="AF3368" i="1" s="1"/>
  <c r="O3367" i="1"/>
  <c r="N3367" i="1"/>
  <c r="L3367" i="1" s="1"/>
  <c r="M3367" i="1"/>
  <c r="K3367" i="1"/>
  <c r="J3367" i="1"/>
  <c r="I3367" i="1"/>
  <c r="G3367" i="1"/>
  <c r="F3367" i="1"/>
  <c r="H3367" i="1" s="1"/>
  <c r="AF3367" i="1" s="1"/>
  <c r="O3366" i="1"/>
  <c r="N3366" i="1"/>
  <c r="M3366" i="1"/>
  <c r="L3366" i="1"/>
  <c r="K3366" i="1"/>
  <c r="J3366" i="1"/>
  <c r="I3366" i="1"/>
  <c r="H3366" i="1"/>
  <c r="AF3366" i="1" s="1"/>
  <c r="G3366" i="1"/>
  <c r="F3366" i="1"/>
  <c r="O3365" i="1"/>
  <c r="M3365" i="1" s="1"/>
  <c r="N3365" i="1"/>
  <c r="L3365" i="1"/>
  <c r="K3365" i="1"/>
  <c r="J3365" i="1"/>
  <c r="I3365" i="1"/>
  <c r="G3365" i="1"/>
  <c r="H3365" i="1" s="1"/>
  <c r="AF3365" i="1" s="1"/>
  <c r="F3365" i="1"/>
  <c r="O3364" i="1"/>
  <c r="M3364" i="1" s="1"/>
  <c r="N3364" i="1"/>
  <c r="L3364" i="1" s="1"/>
  <c r="K3364" i="1"/>
  <c r="J3364" i="1"/>
  <c r="I3364" i="1"/>
  <c r="G3364" i="1"/>
  <c r="F3364" i="1"/>
  <c r="H3364" i="1" s="1"/>
  <c r="AF3364" i="1" s="1"/>
  <c r="O3363" i="1"/>
  <c r="N3363" i="1"/>
  <c r="L3363" i="1" s="1"/>
  <c r="M3363" i="1"/>
  <c r="K3363" i="1"/>
  <c r="J3363" i="1"/>
  <c r="I3363" i="1"/>
  <c r="G3363" i="1"/>
  <c r="F3363" i="1"/>
  <c r="H3363" i="1" s="1"/>
  <c r="AF3363" i="1" s="1"/>
  <c r="O3362" i="1"/>
  <c r="N3362" i="1"/>
  <c r="M3362" i="1"/>
  <c r="L3362" i="1"/>
  <c r="K3362" i="1"/>
  <c r="J3362" i="1"/>
  <c r="I3362" i="1"/>
  <c r="H3362" i="1"/>
  <c r="AF3362" i="1" s="1"/>
  <c r="G3362" i="1"/>
  <c r="F3362" i="1"/>
  <c r="O3361" i="1"/>
  <c r="M3361" i="1" s="1"/>
  <c r="N3361" i="1"/>
  <c r="L3361" i="1"/>
  <c r="K3361" i="1"/>
  <c r="J3361" i="1"/>
  <c r="I3361" i="1"/>
  <c r="G3361" i="1"/>
  <c r="H3361" i="1" s="1"/>
  <c r="AF3361" i="1" s="1"/>
  <c r="F3361" i="1"/>
  <c r="O3360" i="1"/>
  <c r="M3360" i="1" s="1"/>
  <c r="N3360" i="1"/>
  <c r="L3360" i="1" s="1"/>
  <c r="K3360" i="1"/>
  <c r="J3360" i="1"/>
  <c r="I3360" i="1"/>
  <c r="G3360" i="1"/>
  <c r="F3360" i="1"/>
  <c r="H3360" i="1" s="1"/>
  <c r="AF3360" i="1" s="1"/>
  <c r="O3359" i="1"/>
  <c r="N3359" i="1"/>
  <c r="L3359" i="1" s="1"/>
  <c r="M3359" i="1"/>
  <c r="K3359" i="1"/>
  <c r="J3359" i="1"/>
  <c r="I3359" i="1"/>
  <c r="G3359" i="1"/>
  <c r="F3359" i="1"/>
  <c r="H3359" i="1" s="1"/>
  <c r="AF3359" i="1" s="1"/>
  <c r="O3358" i="1"/>
  <c r="N3358" i="1"/>
  <c r="M3358" i="1"/>
  <c r="L3358" i="1"/>
  <c r="K3358" i="1"/>
  <c r="J3358" i="1"/>
  <c r="I3358" i="1"/>
  <c r="H3358" i="1"/>
  <c r="AF3358" i="1" s="1"/>
  <c r="G3358" i="1"/>
  <c r="F3358" i="1"/>
  <c r="O3357" i="1"/>
  <c r="M3357" i="1" s="1"/>
  <c r="N3357" i="1"/>
  <c r="L3357" i="1"/>
  <c r="K3357" i="1"/>
  <c r="J3357" i="1"/>
  <c r="I3357" i="1"/>
  <c r="G3357" i="1"/>
  <c r="H3357" i="1" s="1"/>
  <c r="AF3357" i="1" s="1"/>
  <c r="F3357" i="1"/>
  <c r="O3356" i="1"/>
  <c r="M3356" i="1" s="1"/>
  <c r="N3356" i="1"/>
  <c r="L3356" i="1" s="1"/>
  <c r="K3356" i="1"/>
  <c r="J3356" i="1"/>
  <c r="I3356" i="1"/>
  <c r="G3356" i="1"/>
  <c r="F3356" i="1"/>
  <c r="H3356" i="1" s="1"/>
  <c r="AF3356" i="1" s="1"/>
  <c r="O3355" i="1"/>
  <c r="N3355" i="1"/>
  <c r="L3355" i="1" s="1"/>
  <c r="M3355" i="1"/>
  <c r="K3355" i="1"/>
  <c r="J3355" i="1"/>
  <c r="I3355" i="1"/>
  <c r="G3355" i="1"/>
  <c r="F3355" i="1"/>
  <c r="H3355" i="1" s="1"/>
  <c r="AF3355" i="1" s="1"/>
  <c r="O3354" i="1"/>
  <c r="N3354" i="1"/>
  <c r="M3354" i="1"/>
  <c r="L3354" i="1"/>
  <c r="K3354" i="1"/>
  <c r="J3354" i="1"/>
  <c r="I3354" i="1"/>
  <c r="H3354" i="1"/>
  <c r="AF3354" i="1" s="1"/>
  <c r="G3354" i="1"/>
  <c r="F3354" i="1"/>
  <c r="O3353" i="1"/>
  <c r="M3353" i="1" s="1"/>
  <c r="N3353" i="1"/>
  <c r="L3353" i="1"/>
  <c r="K3353" i="1"/>
  <c r="J3353" i="1"/>
  <c r="I3353" i="1"/>
  <c r="G3353" i="1"/>
  <c r="H3353" i="1" s="1"/>
  <c r="AF3353" i="1" s="1"/>
  <c r="F3353" i="1"/>
  <c r="O3352" i="1"/>
  <c r="M3352" i="1" s="1"/>
  <c r="N3352" i="1"/>
  <c r="L3352" i="1" s="1"/>
  <c r="K3352" i="1"/>
  <c r="J3352" i="1"/>
  <c r="I3352" i="1"/>
  <c r="G3352" i="1"/>
  <c r="F3352" i="1"/>
  <c r="H3352" i="1" s="1"/>
  <c r="AF3352" i="1" s="1"/>
  <c r="O3351" i="1"/>
  <c r="N3351" i="1"/>
  <c r="L3351" i="1" s="1"/>
  <c r="M3351" i="1"/>
  <c r="K3351" i="1"/>
  <c r="J3351" i="1"/>
  <c r="I3351" i="1"/>
  <c r="G3351" i="1"/>
  <c r="F3351" i="1"/>
  <c r="H3351" i="1" s="1"/>
  <c r="AF3351" i="1" s="1"/>
  <c r="O3350" i="1"/>
  <c r="N3350" i="1"/>
  <c r="M3350" i="1"/>
  <c r="L3350" i="1"/>
  <c r="K3350" i="1"/>
  <c r="J3350" i="1"/>
  <c r="I3350" i="1"/>
  <c r="H3350" i="1"/>
  <c r="AF3350" i="1" s="1"/>
  <c r="G3350" i="1"/>
  <c r="F3350" i="1"/>
  <c r="O3349" i="1"/>
  <c r="M3349" i="1" s="1"/>
  <c r="N3349" i="1"/>
  <c r="L3349" i="1"/>
  <c r="K3349" i="1"/>
  <c r="J3349" i="1"/>
  <c r="I3349" i="1"/>
  <c r="G3349" i="1"/>
  <c r="H3349" i="1" s="1"/>
  <c r="AF3349" i="1" s="1"/>
  <c r="F3349" i="1"/>
  <c r="O3348" i="1"/>
  <c r="M3348" i="1" s="1"/>
  <c r="N3348" i="1"/>
  <c r="L3348" i="1" s="1"/>
  <c r="K3348" i="1"/>
  <c r="J3348" i="1"/>
  <c r="I3348" i="1"/>
  <c r="G3348" i="1"/>
  <c r="F3348" i="1"/>
  <c r="H3348" i="1" s="1"/>
  <c r="AF3348" i="1" s="1"/>
  <c r="O3347" i="1"/>
  <c r="N3347" i="1"/>
  <c r="L3347" i="1" s="1"/>
  <c r="M3347" i="1"/>
  <c r="K3347" i="1"/>
  <c r="J3347" i="1"/>
  <c r="I3347" i="1"/>
  <c r="G3347" i="1"/>
  <c r="F3347" i="1"/>
  <c r="H3347" i="1" s="1"/>
  <c r="AF3347" i="1" s="1"/>
  <c r="O3346" i="1"/>
  <c r="N3346" i="1"/>
  <c r="M3346" i="1"/>
  <c r="L3346" i="1"/>
  <c r="K3346" i="1"/>
  <c r="J3346" i="1"/>
  <c r="I3346" i="1"/>
  <c r="H3346" i="1"/>
  <c r="AF3346" i="1" s="1"/>
  <c r="G3346" i="1"/>
  <c r="F3346" i="1"/>
  <c r="W3345" i="1"/>
  <c r="K3345" i="1" s="1"/>
  <c r="V3345" i="1"/>
  <c r="O3345" i="1"/>
  <c r="N3345" i="1"/>
  <c r="L3345" i="1" s="1"/>
  <c r="M3345" i="1"/>
  <c r="J3345" i="1"/>
  <c r="H3345" i="1"/>
  <c r="AF3345" i="1" s="1"/>
  <c r="G3345" i="1"/>
  <c r="F3345" i="1"/>
  <c r="W3344" i="1"/>
  <c r="K3344" i="1" s="1"/>
  <c r="V3344" i="1"/>
  <c r="O3344" i="1"/>
  <c r="N3344" i="1"/>
  <c r="L3344" i="1" s="1"/>
  <c r="M3344" i="1"/>
  <c r="J3344" i="1"/>
  <c r="H3344" i="1"/>
  <c r="AF3344" i="1" s="1"/>
  <c r="G3344" i="1"/>
  <c r="F3344" i="1"/>
  <c r="O3343" i="1"/>
  <c r="M3343" i="1" s="1"/>
  <c r="N3343" i="1"/>
  <c r="L3343" i="1" s="1"/>
  <c r="K3343" i="1"/>
  <c r="J3343" i="1"/>
  <c r="I3343" i="1"/>
  <c r="G3343" i="1"/>
  <c r="F3343" i="1"/>
  <c r="H3343" i="1" s="1"/>
  <c r="AF3343" i="1" s="1"/>
  <c r="O3342" i="1"/>
  <c r="N3342" i="1"/>
  <c r="L3342" i="1" s="1"/>
  <c r="M3342" i="1"/>
  <c r="K3342" i="1"/>
  <c r="J3342" i="1"/>
  <c r="I3342" i="1"/>
  <c r="G3342" i="1"/>
  <c r="F3342" i="1"/>
  <c r="H3342" i="1" s="1"/>
  <c r="AF3342" i="1" s="1"/>
  <c r="O3341" i="1"/>
  <c r="N3341" i="1"/>
  <c r="M3341" i="1"/>
  <c r="L3341" i="1"/>
  <c r="K3341" i="1"/>
  <c r="J3341" i="1"/>
  <c r="I3341" i="1"/>
  <c r="G3341" i="1"/>
  <c r="H3341" i="1" s="1"/>
  <c r="AF3341" i="1" s="1"/>
  <c r="F3341" i="1"/>
  <c r="O3340" i="1"/>
  <c r="M3340" i="1" s="1"/>
  <c r="N3340" i="1"/>
  <c r="L3340" i="1"/>
  <c r="K3340" i="1"/>
  <c r="J3340" i="1"/>
  <c r="I3340" i="1"/>
  <c r="H3340" i="1"/>
  <c r="AF3340" i="1" s="1"/>
  <c r="G3340" i="1"/>
  <c r="F3340" i="1"/>
  <c r="O3339" i="1"/>
  <c r="M3339" i="1" s="1"/>
  <c r="N3339" i="1"/>
  <c r="L3339" i="1" s="1"/>
  <c r="K3339" i="1"/>
  <c r="J3339" i="1"/>
  <c r="I3339" i="1"/>
  <c r="G3339" i="1"/>
  <c r="F3339" i="1"/>
  <c r="H3339" i="1" s="1"/>
  <c r="AF3339" i="1" s="1"/>
  <c r="O3338" i="1"/>
  <c r="N3338" i="1"/>
  <c r="L3338" i="1" s="1"/>
  <c r="M3338" i="1"/>
  <c r="K3338" i="1"/>
  <c r="J3338" i="1"/>
  <c r="I3338" i="1"/>
  <c r="G3338" i="1"/>
  <c r="F3338" i="1"/>
  <c r="H3338" i="1" s="1"/>
  <c r="AF3338" i="1" s="1"/>
  <c r="O3337" i="1"/>
  <c r="N3337" i="1"/>
  <c r="M3337" i="1"/>
  <c r="L3337" i="1"/>
  <c r="K3337" i="1"/>
  <c r="J3337" i="1"/>
  <c r="I3337" i="1"/>
  <c r="G3337" i="1"/>
  <c r="H3337" i="1" s="1"/>
  <c r="AF3337" i="1" s="1"/>
  <c r="F3337" i="1"/>
  <c r="O3336" i="1"/>
  <c r="M3336" i="1" s="1"/>
  <c r="N3336" i="1"/>
  <c r="L3336" i="1"/>
  <c r="K3336" i="1"/>
  <c r="J3336" i="1"/>
  <c r="I3336" i="1"/>
  <c r="H3336" i="1"/>
  <c r="AF3336" i="1" s="1"/>
  <c r="G3336" i="1"/>
  <c r="F3336" i="1"/>
  <c r="O3335" i="1"/>
  <c r="M3335" i="1" s="1"/>
  <c r="N3335" i="1"/>
  <c r="L3335" i="1" s="1"/>
  <c r="K3335" i="1"/>
  <c r="J3335" i="1"/>
  <c r="I3335" i="1"/>
  <c r="G3335" i="1"/>
  <c r="F3335" i="1"/>
  <c r="H3335" i="1" s="1"/>
  <c r="AF3335" i="1" s="1"/>
  <c r="O3334" i="1"/>
  <c r="N3334" i="1"/>
  <c r="L3334" i="1" s="1"/>
  <c r="M3334" i="1"/>
  <c r="K3334" i="1"/>
  <c r="J3334" i="1"/>
  <c r="I3334" i="1"/>
  <c r="G3334" i="1"/>
  <c r="F3334" i="1"/>
  <c r="H3334" i="1" s="1"/>
  <c r="AF3334" i="1" s="1"/>
  <c r="O3333" i="1"/>
  <c r="N3333" i="1"/>
  <c r="M3333" i="1"/>
  <c r="L3333" i="1"/>
  <c r="K3333" i="1"/>
  <c r="J3333" i="1"/>
  <c r="I3333" i="1"/>
  <c r="G3333" i="1"/>
  <c r="H3333" i="1" s="1"/>
  <c r="AF3333" i="1" s="1"/>
  <c r="F3333" i="1"/>
  <c r="O3332" i="1"/>
  <c r="M3332" i="1" s="1"/>
  <c r="N3332" i="1"/>
  <c r="L3332" i="1"/>
  <c r="K3332" i="1"/>
  <c r="J3332" i="1"/>
  <c r="I3332" i="1"/>
  <c r="H3332" i="1"/>
  <c r="AF3332" i="1" s="1"/>
  <c r="G3332" i="1"/>
  <c r="F3332" i="1"/>
  <c r="O3331" i="1"/>
  <c r="M3331" i="1" s="1"/>
  <c r="N3331" i="1"/>
  <c r="L3331" i="1" s="1"/>
  <c r="K3331" i="1"/>
  <c r="J3331" i="1"/>
  <c r="I3331" i="1"/>
  <c r="G3331" i="1"/>
  <c r="F3331" i="1"/>
  <c r="H3331" i="1" s="1"/>
  <c r="AF3331" i="1" s="1"/>
  <c r="O3330" i="1"/>
  <c r="N3330" i="1"/>
  <c r="L3330" i="1" s="1"/>
  <c r="M3330" i="1"/>
  <c r="K3330" i="1"/>
  <c r="J3330" i="1"/>
  <c r="I3330" i="1"/>
  <c r="G3330" i="1"/>
  <c r="F3330" i="1"/>
  <c r="H3330" i="1" s="1"/>
  <c r="AF3330" i="1" s="1"/>
  <c r="O3329" i="1"/>
  <c r="N3329" i="1"/>
  <c r="M3329" i="1"/>
  <c r="L3329" i="1"/>
  <c r="K3329" i="1"/>
  <c r="J3329" i="1"/>
  <c r="I3329" i="1"/>
  <c r="G3329" i="1"/>
  <c r="H3329" i="1" s="1"/>
  <c r="AF3329" i="1" s="1"/>
  <c r="F3329" i="1"/>
  <c r="O3328" i="1"/>
  <c r="M3328" i="1" s="1"/>
  <c r="N3328" i="1"/>
  <c r="L3328" i="1"/>
  <c r="K3328" i="1"/>
  <c r="J3328" i="1"/>
  <c r="I3328" i="1"/>
  <c r="H3328" i="1"/>
  <c r="AF3328" i="1" s="1"/>
  <c r="G3328" i="1"/>
  <c r="F3328" i="1"/>
  <c r="O3327" i="1"/>
  <c r="M3327" i="1" s="1"/>
  <c r="N3327" i="1"/>
  <c r="L3327" i="1" s="1"/>
  <c r="K3327" i="1"/>
  <c r="J3327" i="1"/>
  <c r="I3327" i="1"/>
  <c r="G3327" i="1"/>
  <c r="F3327" i="1"/>
  <c r="H3327" i="1" s="1"/>
  <c r="AF3327" i="1" s="1"/>
  <c r="O3326" i="1"/>
  <c r="N3326" i="1"/>
  <c r="L3326" i="1" s="1"/>
  <c r="M3326" i="1"/>
  <c r="K3326" i="1"/>
  <c r="J3326" i="1"/>
  <c r="I3326" i="1"/>
  <c r="G3326" i="1"/>
  <c r="F3326" i="1"/>
  <c r="H3326" i="1" s="1"/>
  <c r="AF3326" i="1" s="1"/>
  <c r="O3325" i="1"/>
  <c r="N3325" i="1"/>
  <c r="M3325" i="1"/>
  <c r="L3325" i="1"/>
  <c r="K3325" i="1"/>
  <c r="J3325" i="1"/>
  <c r="I3325" i="1"/>
  <c r="G3325" i="1"/>
  <c r="H3325" i="1" s="1"/>
  <c r="AF3325" i="1" s="1"/>
  <c r="F3325" i="1"/>
  <c r="O3324" i="1"/>
  <c r="M3324" i="1" s="1"/>
  <c r="N3324" i="1"/>
  <c r="L3324" i="1"/>
  <c r="K3324" i="1"/>
  <c r="J3324" i="1"/>
  <c r="I3324" i="1"/>
  <c r="H3324" i="1"/>
  <c r="AF3324" i="1" s="1"/>
  <c r="G3324" i="1"/>
  <c r="F3324" i="1"/>
  <c r="O3323" i="1"/>
  <c r="M3323" i="1" s="1"/>
  <c r="N3323" i="1"/>
  <c r="L3323" i="1" s="1"/>
  <c r="K3323" i="1"/>
  <c r="J3323" i="1"/>
  <c r="I3323" i="1"/>
  <c r="G3323" i="1"/>
  <c r="F3323" i="1"/>
  <c r="H3323" i="1" s="1"/>
  <c r="AF3323" i="1" s="1"/>
  <c r="O3322" i="1"/>
  <c r="N3322" i="1"/>
  <c r="L3322" i="1" s="1"/>
  <c r="M3322" i="1"/>
  <c r="K3322" i="1"/>
  <c r="J3322" i="1"/>
  <c r="I3322" i="1"/>
  <c r="G3322" i="1"/>
  <c r="F3322" i="1"/>
  <c r="H3322" i="1" s="1"/>
  <c r="AF3322" i="1" s="1"/>
  <c r="O3321" i="1"/>
  <c r="N3321" i="1"/>
  <c r="M3321" i="1"/>
  <c r="L3321" i="1"/>
  <c r="K3321" i="1"/>
  <c r="J3321" i="1"/>
  <c r="I3321" i="1"/>
  <c r="G3321" i="1"/>
  <c r="H3321" i="1" s="1"/>
  <c r="AF3321" i="1" s="1"/>
  <c r="F3321" i="1"/>
  <c r="O3320" i="1"/>
  <c r="M3320" i="1" s="1"/>
  <c r="N3320" i="1"/>
  <c r="L3320" i="1"/>
  <c r="K3320" i="1"/>
  <c r="J3320" i="1"/>
  <c r="I3320" i="1"/>
  <c r="H3320" i="1"/>
  <c r="AF3320" i="1" s="1"/>
  <c r="G3320" i="1"/>
  <c r="F3320" i="1"/>
  <c r="O3319" i="1"/>
  <c r="M3319" i="1" s="1"/>
  <c r="N3319" i="1"/>
  <c r="L3319" i="1" s="1"/>
  <c r="K3319" i="1"/>
  <c r="J3319" i="1"/>
  <c r="I3319" i="1"/>
  <c r="G3319" i="1"/>
  <c r="F3319" i="1"/>
  <c r="H3319" i="1" s="1"/>
  <c r="AF3319" i="1" s="1"/>
  <c r="W3318" i="1"/>
  <c r="V3318" i="1"/>
  <c r="J3318" i="1" s="1"/>
  <c r="O3318" i="1"/>
  <c r="M3318" i="1" s="1"/>
  <c r="N3318" i="1"/>
  <c r="K3318" i="1"/>
  <c r="G3318" i="1"/>
  <c r="F3318" i="1"/>
  <c r="W3317" i="1"/>
  <c r="V3317" i="1"/>
  <c r="J3317" i="1" s="1"/>
  <c r="O3317" i="1"/>
  <c r="M3317" i="1" s="1"/>
  <c r="N3317" i="1"/>
  <c r="K3317" i="1"/>
  <c r="G3317" i="1"/>
  <c r="F3317" i="1"/>
  <c r="O3316" i="1"/>
  <c r="N3316" i="1"/>
  <c r="L3316" i="1" s="1"/>
  <c r="M3316" i="1"/>
  <c r="K3316" i="1"/>
  <c r="I3316" i="1"/>
  <c r="G3316" i="1"/>
  <c r="F3316" i="1"/>
  <c r="H3316" i="1" s="1"/>
  <c r="AF3316" i="1" s="1"/>
  <c r="O3315" i="1"/>
  <c r="N3315" i="1"/>
  <c r="M3315" i="1"/>
  <c r="L3315" i="1"/>
  <c r="K3315" i="1"/>
  <c r="J3315" i="1"/>
  <c r="I3315" i="1"/>
  <c r="G3315" i="1"/>
  <c r="H3315" i="1" s="1"/>
  <c r="AF3315" i="1" s="1"/>
  <c r="F3315" i="1"/>
  <c r="AF3314" i="1"/>
  <c r="O3314" i="1"/>
  <c r="M3314" i="1" s="1"/>
  <c r="N3314" i="1"/>
  <c r="L3314" i="1"/>
  <c r="K3314" i="1"/>
  <c r="J3314" i="1"/>
  <c r="I3314" i="1"/>
  <c r="H3314" i="1"/>
  <c r="G3314" i="1"/>
  <c r="F3314" i="1"/>
  <c r="W3313" i="1"/>
  <c r="K3313" i="1" s="1"/>
  <c r="V3313" i="1"/>
  <c r="J3313" i="1" s="1"/>
  <c r="O3313" i="1"/>
  <c r="N3313" i="1"/>
  <c r="M3313" i="1"/>
  <c r="L3313" i="1"/>
  <c r="H3313" i="1"/>
  <c r="AF3313" i="1" s="1"/>
  <c r="G3313" i="1"/>
  <c r="F3313" i="1"/>
  <c r="W3312" i="1"/>
  <c r="K3312" i="1" s="1"/>
  <c r="V3312" i="1"/>
  <c r="J3312" i="1" s="1"/>
  <c r="O3312" i="1"/>
  <c r="N3312" i="1"/>
  <c r="M3312" i="1"/>
  <c r="L3312" i="1"/>
  <c r="H3312" i="1"/>
  <c r="AF3312" i="1" s="1"/>
  <c r="G3312" i="1"/>
  <c r="F3312" i="1"/>
  <c r="O3311" i="1"/>
  <c r="M3311" i="1" s="1"/>
  <c r="N3311" i="1"/>
  <c r="L3311" i="1" s="1"/>
  <c r="J3311" i="1"/>
  <c r="I3311" i="1"/>
  <c r="G3311" i="1"/>
  <c r="F3311" i="1"/>
  <c r="W3310" i="1"/>
  <c r="V3310" i="1"/>
  <c r="J3310" i="1" s="1"/>
  <c r="O3310" i="1"/>
  <c r="M3310" i="1" s="1"/>
  <c r="N3310" i="1"/>
  <c r="K3310" i="1"/>
  <c r="G3310" i="1"/>
  <c r="F3310" i="1"/>
  <c r="W3309" i="1"/>
  <c r="V3309" i="1"/>
  <c r="J3309" i="1" s="1"/>
  <c r="O3309" i="1"/>
  <c r="M3309" i="1" s="1"/>
  <c r="N3309" i="1"/>
  <c r="K3309" i="1"/>
  <c r="G3309" i="1"/>
  <c r="F3309" i="1"/>
  <c r="W3308" i="1"/>
  <c r="V3308" i="1"/>
  <c r="J3308" i="1" s="1"/>
  <c r="O3308" i="1"/>
  <c r="M3308" i="1" s="1"/>
  <c r="N3308" i="1"/>
  <c r="K3308" i="1"/>
  <c r="G3308" i="1"/>
  <c r="F3308" i="1"/>
  <c r="O3307" i="1"/>
  <c r="N3307" i="1"/>
  <c r="L3307" i="1" s="1"/>
  <c r="M3307" i="1"/>
  <c r="K3307" i="1"/>
  <c r="I3307" i="1"/>
  <c r="G3307" i="1"/>
  <c r="F3307" i="1"/>
  <c r="H3307" i="1" s="1"/>
  <c r="AF3307" i="1" s="1"/>
  <c r="W3306" i="1"/>
  <c r="V3306" i="1"/>
  <c r="O3306" i="1"/>
  <c r="M3306" i="1" s="1"/>
  <c r="N3306" i="1"/>
  <c r="L3306" i="1" s="1"/>
  <c r="J3306" i="1"/>
  <c r="G3306" i="1"/>
  <c r="F3306" i="1"/>
  <c r="H3306" i="1" s="1"/>
  <c r="AF3306" i="1" s="1"/>
  <c r="W3305" i="1"/>
  <c r="V3305" i="1"/>
  <c r="O3305" i="1"/>
  <c r="M3305" i="1" s="1"/>
  <c r="N3305" i="1"/>
  <c r="L3305" i="1" s="1"/>
  <c r="J3305" i="1"/>
  <c r="G3305" i="1"/>
  <c r="F3305" i="1"/>
  <c r="H3305" i="1" s="1"/>
  <c r="AF3305" i="1" s="1"/>
  <c r="W3304" i="1"/>
  <c r="V3304" i="1"/>
  <c r="O3304" i="1"/>
  <c r="M3304" i="1" s="1"/>
  <c r="N3304" i="1"/>
  <c r="L3304" i="1" s="1"/>
  <c r="J3304" i="1"/>
  <c r="G3304" i="1"/>
  <c r="F3304" i="1"/>
  <c r="H3304" i="1" s="1"/>
  <c r="AF3304" i="1" s="1"/>
  <c r="O3303" i="1"/>
  <c r="N3303" i="1"/>
  <c r="M3303" i="1"/>
  <c r="L3303" i="1"/>
  <c r="K3303" i="1"/>
  <c r="J3303" i="1"/>
  <c r="I3303" i="1"/>
  <c r="H3303" i="1"/>
  <c r="AF3303" i="1" s="1"/>
  <c r="G3303" i="1"/>
  <c r="F3303" i="1"/>
  <c r="AF3302" i="1"/>
  <c r="O3302" i="1"/>
  <c r="M3302" i="1" s="1"/>
  <c r="N3302" i="1"/>
  <c r="L3302" i="1"/>
  <c r="K3302" i="1"/>
  <c r="J3302" i="1"/>
  <c r="I3302" i="1"/>
  <c r="H3302" i="1"/>
  <c r="G3302" i="1"/>
  <c r="F3302" i="1"/>
  <c r="W3301" i="1"/>
  <c r="K3301" i="1" s="1"/>
  <c r="V3301" i="1"/>
  <c r="J3301" i="1" s="1"/>
  <c r="O3301" i="1"/>
  <c r="N3301" i="1"/>
  <c r="M3301" i="1"/>
  <c r="L3301" i="1"/>
  <c r="H3301" i="1"/>
  <c r="AF3301" i="1" s="1"/>
  <c r="G3301" i="1"/>
  <c r="F3301" i="1"/>
  <c r="O3300" i="1"/>
  <c r="M3300" i="1" s="1"/>
  <c r="N3300" i="1"/>
  <c r="L3300" i="1" s="1"/>
  <c r="K3300" i="1"/>
  <c r="J3300" i="1"/>
  <c r="I3300" i="1"/>
  <c r="G3300" i="1"/>
  <c r="F3300" i="1"/>
  <c r="W3299" i="1"/>
  <c r="V3299" i="1"/>
  <c r="J3299" i="1" s="1"/>
  <c r="O3299" i="1"/>
  <c r="M3299" i="1" s="1"/>
  <c r="N3299" i="1"/>
  <c r="K3299" i="1"/>
  <c r="G3299" i="1"/>
  <c r="F3299" i="1"/>
  <c r="O3298" i="1"/>
  <c r="N3298" i="1"/>
  <c r="L3298" i="1" s="1"/>
  <c r="M3298" i="1"/>
  <c r="K3298" i="1"/>
  <c r="I3298" i="1"/>
  <c r="G3298" i="1"/>
  <c r="F3298" i="1"/>
  <c r="H3298" i="1" s="1"/>
  <c r="AF3298" i="1" s="1"/>
  <c r="O3297" i="1"/>
  <c r="N3297" i="1"/>
  <c r="M3297" i="1"/>
  <c r="L3297" i="1"/>
  <c r="K3297" i="1"/>
  <c r="J3297" i="1"/>
  <c r="I3297" i="1"/>
  <c r="H3297" i="1"/>
  <c r="AF3297" i="1" s="1"/>
  <c r="G3297" i="1"/>
  <c r="F3297" i="1"/>
  <c r="AF3296" i="1"/>
  <c r="O3296" i="1"/>
  <c r="M3296" i="1" s="1"/>
  <c r="N3296" i="1"/>
  <c r="L3296" i="1"/>
  <c r="K3296" i="1"/>
  <c r="J3296" i="1"/>
  <c r="I3296" i="1"/>
  <c r="H3296" i="1"/>
  <c r="G3296" i="1"/>
  <c r="F3296" i="1"/>
  <c r="O3295" i="1"/>
  <c r="M3295" i="1" s="1"/>
  <c r="N3295" i="1"/>
  <c r="L3295" i="1" s="1"/>
  <c r="K3295" i="1"/>
  <c r="J3295" i="1"/>
  <c r="I3295" i="1"/>
  <c r="G3295" i="1"/>
  <c r="F3295" i="1"/>
  <c r="H3295" i="1" s="1"/>
  <c r="AF3295" i="1" s="1"/>
  <c r="O3294" i="1"/>
  <c r="N3294" i="1"/>
  <c r="L3294" i="1" s="1"/>
  <c r="M3294" i="1"/>
  <c r="K3294" i="1"/>
  <c r="J3294" i="1"/>
  <c r="I3294" i="1"/>
  <c r="G3294" i="1"/>
  <c r="F3294" i="1"/>
  <c r="H3294" i="1" s="1"/>
  <c r="AF3294" i="1" s="1"/>
  <c r="O3293" i="1"/>
  <c r="N3293" i="1"/>
  <c r="M3293" i="1"/>
  <c r="L3293" i="1"/>
  <c r="K3293" i="1"/>
  <c r="J3293" i="1"/>
  <c r="I3293" i="1"/>
  <c r="H3293" i="1"/>
  <c r="AF3293" i="1" s="1"/>
  <c r="G3293" i="1"/>
  <c r="F3293" i="1"/>
  <c r="AF3292" i="1"/>
  <c r="O3292" i="1"/>
  <c r="M3292" i="1" s="1"/>
  <c r="N3292" i="1"/>
  <c r="L3292" i="1"/>
  <c r="K3292" i="1"/>
  <c r="J3292" i="1"/>
  <c r="I3292" i="1"/>
  <c r="H3292" i="1"/>
  <c r="G3292" i="1"/>
  <c r="F3292" i="1"/>
  <c r="O3291" i="1"/>
  <c r="M3291" i="1" s="1"/>
  <c r="N3291" i="1"/>
  <c r="L3291" i="1" s="1"/>
  <c r="K3291" i="1"/>
  <c r="J3291" i="1"/>
  <c r="I3291" i="1"/>
  <c r="G3291" i="1"/>
  <c r="F3291" i="1"/>
  <c r="H3291" i="1" s="1"/>
  <c r="AF3291" i="1" s="1"/>
  <c r="W3290" i="1"/>
  <c r="V3290" i="1"/>
  <c r="J3290" i="1" s="1"/>
  <c r="O3290" i="1"/>
  <c r="M3290" i="1" s="1"/>
  <c r="N3290" i="1"/>
  <c r="L3290" i="1"/>
  <c r="K3290" i="1"/>
  <c r="G3290" i="1"/>
  <c r="F3290" i="1"/>
  <c r="H3290" i="1" s="1"/>
  <c r="AF3290" i="1" s="1"/>
  <c r="O3289" i="1"/>
  <c r="N3289" i="1"/>
  <c r="L3289" i="1" s="1"/>
  <c r="M3289" i="1"/>
  <c r="K3289" i="1"/>
  <c r="J3289" i="1"/>
  <c r="I3289" i="1"/>
  <c r="G3289" i="1"/>
  <c r="F3289" i="1"/>
  <c r="H3289" i="1" s="1"/>
  <c r="AF3289" i="1" s="1"/>
  <c r="O3288" i="1"/>
  <c r="N3288" i="1"/>
  <c r="M3288" i="1"/>
  <c r="L3288" i="1"/>
  <c r="K3288" i="1"/>
  <c r="J3288" i="1"/>
  <c r="I3288" i="1"/>
  <c r="H3288" i="1"/>
  <c r="AF3288" i="1" s="1"/>
  <c r="G3288" i="1"/>
  <c r="F3288" i="1"/>
  <c r="AF3287" i="1"/>
  <c r="W3287" i="1"/>
  <c r="K3287" i="1" s="1"/>
  <c r="V3287" i="1"/>
  <c r="O3287" i="1"/>
  <c r="N3287" i="1"/>
  <c r="L3287" i="1" s="1"/>
  <c r="M3287" i="1"/>
  <c r="J3287" i="1"/>
  <c r="H3287" i="1"/>
  <c r="G3287" i="1"/>
  <c r="F3287" i="1"/>
  <c r="AF3286" i="1"/>
  <c r="O3286" i="1"/>
  <c r="M3286" i="1" s="1"/>
  <c r="N3286" i="1"/>
  <c r="L3286" i="1"/>
  <c r="K3286" i="1"/>
  <c r="J3286" i="1"/>
  <c r="I3286" i="1"/>
  <c r="H3286" i="1"/>
  <c r="G3286" i="1"/>
  <c r="F3286" i="1"/>
  <c r="O3285" i="1"/>
  <c r="M3285" i="1" s="1"/>
  <c r="N3285" i="1"/>
  <c r="L3285" i="1" s="1"/>
  <c r="K3285" i="1"/>
  <c r="J3285" i="1"/>
  <c r="I3285" i="1"/>
  <c r="G3285" i="1"/>
  <c r="F3285" i="1"/>
  <c r="H3285" i="1" s="1"/>
  <c r="AF3285" i="1" s="1"/>
  <c r="O3284" i="1"/>
  <c r="N3284" i="1"/>
  <c r="L3284" i="1" s="1"/>
  <c r="M3284" i="1"/>
  <c r="K3284" i="1"/>
  <c r="J3284" i="1"/>
  <c r="I3284" i="1"/>
  <c r="G3284" i="1"/>
  <c r="F3284" i="1"/>
  <c r="H3284" i="1" s="1"/>
  <c r="AF3284" i="1" s="1"/>
  <c r="W3283" i="1"/>
  <c r="V3283" i="1"/>
  <c r="O3283" i="1"/>
  <c r="M3283" i="1" s="1"/>
  <c r="N3283" i="1"/>
  <c r="L3283" i="1" s="1"/>
  <c r="J3283" i="1"/>
  <c r="G3283" i="1"/>
  <c r="F3283" i="1"/>
  <c r="H3283" i="1" s="1"/>
  <c r="AF3283" i="1" s="1"/>
  <c r="W3282" i="1"/>
  <c r="V3282" i="1"/>
  <c r="O3282" i="1"/>
  <c r="M3282" i="1" s="1"/>
  <c r="N3282" i="1"/>
  <c r="L3282" i="1" s="1"/>
  <c r="G3282" i="1"/>
  <c r="F3282" i="1"/>
  <c r="H3282" i="1" s="1"/>
  <c r="W3281" i="1"/>
  <c r="V3281" i="1"/>
  <c r="O3281" i="1"/>
  <c r="M3281" i="1" s="1"/>
  <c r="N3281" i="1"/>
  <c r="L3281" i="1" s="1"/>
  <c r="J3281" i="1"/>
  <c r="G3281" i="1"/>
  <c r="F3281" i="1"/>
  <c r="H3281" i="1" s="1"/>
  <c r="F1306" i="3" s="1"/>
  <c r="O3280" i="1"/>
  <c r="N3280" i="1"/>
  <c r="M3280" i="1"/>
  <c r="L3280" i="1"/>
  <c r="K3280" i="1"/>
  <c r="J3280" i="1"/>
  <c r="I3280" i="1"/>
  <c r="H3280" i="1"/>
  <c r="AF3280" i="1" s="1"/>
  <c r="G3280" i="1"/>
  <c r="F3280" i="1"/>
  <c r="O3279" i="1"/>
  <c r="M3279" i="1" s="1"/>
  <c r="N3279" i="1"/>
  <c r="L3279" i="1"/>
  <c r="K3279" i="1"/>
  <c r="J3279" i="1"/>
  <c r="I3279" i="1"/>
  <c r="H3279" i="1"/>
  <c r="AF3279" i="1" s="1"/>
  <c r="G3279" i="1"/>
  <c r="F3279" i="1"/>
  <c r="O3278" i="1"/>
  <c r="M3278" i="1" s="1"/>
  <c r="N3278" i="1"/>
  <c r="L3278" i="1" s="1"/>
  <c r="I3278" i="1"/>
  <c r="G3278" i="1"/>
  <c r="F3278" i="1"/>
  <c r="O3277" i="1"/>
  <c r="N3277" i="1"/>
  <c r="L3277" i="1" s="1"/>
  <c r="M3277" i="1"/>
  <c r="K3277" i="1"/>
  <c r="I3277" i="1"/>
  <c r="G3277" i="1"/>
  <c r="F3277" i="1"/>
  <c r="H3277" i="1" s="1"/>
  <c r="AF3277" i="1" s="1"/>
  <c r="O3276" i="1"/>
  <c r="N3276" i="1"/>
  <c r="M3276" i="1"/>
  <c r="L3276" i="1"/>
  <c r="K3276" i="1"/>
  <c r="J3276" i="1"/>
  <c r="I3276" i="1"/>
  <c r="H3276" i="1"/>
  <c r="AF3276" i="1" s="1"/>
  <c r="G3276" i="1"/>
  <c r="F3276" i="1"/>
  <c r="O3275" i="1"/>
  <c r="M3275" i="1" s="1"/>
  <c r="N3275" i="1"/>
  <c r="L3275" i="1"/>
  <c r="K3275" i="1"/>
  <c r="J3275" i="1"/>
  <c r="I3275" i="1"/>
  <c r="H3275" i="1"/>
  <c r="AF3275" i="1" s="1"/>
  <c r="G3275" i="1"/>
  <c r="F3275" i="1"/>
  <c r="O3274" i="1"/>
  <c r="M3274" i="1" s="1"/>
  <c r="N3274" i="1"/>
  <c r="L3274" i="1" s="1"/>
  <c r="K3274" i="1"/>
  <c r="I3274" i="1"/>
  <c r="G3274" i="1"/>
  <c r="F3274" i="1"/>
  <c r="O3273" i="1"/>
  <c r="N3273" i="1"/>
  <c r="L3273" i="1" s="1"/>
  <c r="M3273" i="1"/>
  <c r="K3273" i="1"/>
  <c r="I3273" i="1"/>
  <c r="G3273" i="1"/>
  <c r="F3273" i="1"/>
  <c r="H3273" i="1" s="1"/>
  <c r="AF3273" i="1" s="1"/>
  <c r="O3272" i="1"/>
  <c r="N3272" i="1"/>
  <c r="L3272" i="1" s="1"/>
  <c r="M3272" i="1"/>
  <c r="K3272" i="1"/>
  <c r="J3272" i="1"/>
  <c r="I3272" i="1"/>
  <c r="G3272" i="1"/>
  <c r="F3272" i="1"/>
  <c r="H3272" i="1" s="1"/>
  <c r="AF3272" i="1" s="1"/>
  <c r="O3271" i="1"/>
  <c r="N3271" i="1"/>
  <c r="M3271" i="1"/>
  <c r="L3271" i="1"/>
  <c r="K3271" i="1"/>
  <c r="J3271" i="1"/>
  <c r="I3271" i="1"/>
  <c r="H3271" i="1"/>
  <c r="AF3271" i="1" s="1"/>
  <c r="G3271" i="1"/>
  <c r="F3271" i="1"/>
  <c r="O3270" i="1"/>
  <c r="M3270" i="1" s="1"/>
  <c r="N3270" i="1"/>
  <c r="L3270" i="1"/>
  <c r="K3270" i="1"/>
  <c r="J3270" i="1"/>
  <c r="I3270" i="1"/>
  <c r="G3270" i="1"/>
  <c r="F3270" i="1"/>
  <c r="H3270" i="1" s="1"/>
  <c r="AF3270" i="1" s="1"/>
  <c r="O3269" i="1"/>
  <c r="N3269" i="1"/>
  <c r="L3269" i="1" s="1"/>
  <c r="M3269" i="1"/>
  <c r="K3269" i="1"/>
  <c r="I3269" i="1"/>
  <c r="G3269" i="1"/>
  <c r="F3269" i="1"/>
  <c r="W3268" i="1"/>
  <c r="V3268" i="1"/>
  <c r="L3268" i="1" s="1"/>
  <c r="O3268" i="1"/>
  <c r="M3268" i="1" s="1"/>
  <c r="N3268" i="1"/>
  <c r="K3268" i="1"/>
  <c r="G3268" i="1"/>
  <c r="F3268" i="1"/>
  <c r="H3268" i="1" s="1"/>
  <c r="F1313" i="3" s="1"/>
  <c r="W3267" i="1"/>
  <c r="V3267" i="1"/>
  <c r="O3267" i="1"/>
  <c r="M3267" i="1" s="1"/>
  <c r="N3267" i="1"/>
  <c r="J3267" i="1" s="1"/>
  <c r="G3267" i="1"/>
  <c r="F3267" i="1"/>
  <c r="O3266" i="1"/>
  <c r="N3266" i="1"/>
  <c r="L3266" i="1" s="1"/>
  <c r="M3266" i="1"/>
  <c r="K3266" i="1"/>
  <c r="J3266" i="1"/>
  <c r="I3266" i="1"/>
  <c r="G3266" i="1"/>
  <c r="F3266" i="1"/>
  <c r="H3266" i="1" s="1"/>
  <c r="AF3266" i="1" s="1"/>
  <c r="O3265" i="1"/>
  <c r="N3265" i="1"/>
  <c r="M3265" i="1"/>
  <c r="L3265" i="1"/>
  <c r="K3265" i="1"/>
  <c r="J3265" i="1"/>
  <c r="I3265" i="1"/>
  <c r="H3265" i="1"/>
  <c r="AF3265" i="1" s="1"/>
  <c r="G3265" i="1"/>
  <c r="F3265" i="1"/>
  <c r="AF3264" i="1"/>
  <c r="W3264" i="1"/>
  <c r="K3264" i="1" s="1"/>
  <c r="V3264" i="1"/>
  <c r="O3264" i="1"/>
  <c r="N3264" i="1"/>
  <c r="L3264" i="1" s="1"/>
  <c r="M3264" i="1"/>
  <c r="J3264" i="1"/>
  <c r="H3264" i="1"/>
  <c r="G3264" i="1"/>
  <c r="F3264" i="1"/>
  <c r="O3263" i="1"/>
  <c r="M3263" i="1" s="1"/>
  <c r="N3263" i="1"/>
  <c r="L3263" i="1"/>
  <c r="K3263" i="1"/>
  <c r="J3263" i="1"/>
  <c r="I3263" i="1"/>
  <c r="H3263" i="1"/>
  <c r="AF3263" i="1" s="1"/>
  <c r="G3263" i="1"/>
  <c r="F3263" i="1"/>
  <c r="O3262" i="1"/>
  <c r="M3262" i="1" s="1"/>
  <c r="N3262" i="1"/>
  <c r="L3262" i="1" s="1"/>
  <c r="K3262" i="1"/>
  <c r="J3262" i="1"/>
  <c r="I3262" i="1"/>
  <c r="G3262" i="1"/>
  <c r="F3262" i="1"/>
  <c r="H3262" i="1" s="1"/>
  <c r="AF3262" i="1" s="1"/>
  <c r="O3261" i="1"/>
  <c r="N3261" i="1"/>
  <c r="L3261" i="1" s="1"/>
  <c r="M3261" i="1"/>
  <c r="K3261" i="1"/>
  <c r="J3261" i="1"/>
  <c r="I3261" i="1"/>
  <c r="G3261" i="1"/>
  <c r="F3261" i="1"/>
  <c r="H3261" i="1" s="1"/>
  <c r="AF3261" i="1" s="1"/>
  <c r="O3260" i="1"/>
  <c r="N3260" i="1"/>
  <c r="M3260" i="1"/>
  <c r="L3260" i="1"/>
  <c r="K3260" i="1"/>
  <c r="J3260" i="1"/>
  <c r="I3260" i="1"/>
  <c r="G3260" i="1"/>
  <c r="F3260" i="1"/>
  <c r="H3260" i="1" s="1"/>
  <c r="AF3260" i="1" s="1"/>
  <c r="O3259" i="1"/>
  <c r="N3259" i="1"/>
  <c r="M3259" i="1"/>
  <c r="L3259" i="1"/>
  <c r="K3259" i="1"/>
  <c r="J3259" i="1"/>
  <c r="I3259" i="1"/>
  <c r="H3259" i="1"/>
  <c r="AF3259" i="1" s="1"/>
  <c r="G3259" i="1"/>
  <c r="F3259" i="1"/>
  <c r="O3258" i="1"/>
  <c r="M3258" i="1" s="1"/>
  <c r="N3258" i="1"/>
  <c r="L3258" i="1" s="1"/>
  <c r="K3258" i="1"/>
  <c r="J3258" i="1"/>
  <c r="I3258" i="1"/>
  <c r="G3258" i="1"/>
  <c r="F3258" i="1"/>
  <c r="H3258" i="1" s="1"/>
  <c r="AF3258" i="1" s="1"/>
  <c r="O3257" i="1"/>
  <c r="N3257" i="1"/>
  <c r="L3257" i="1" s="1"/>
  <c r="M3257" i="1"/>
  <c r="K3257" i="1"/>
  <c r="J3257" i="1"/>
  <c r="I3257" i="1"/>
  <c r="G3257" i="1"/>
  <c r="F3257" i="1"/>
  <c r="H3257" i="1" s="1"/>
  <c r="AF3257" i="1" s="1"/>
  <c r="O3256" i="1"/>
  <c r="N3256" i="1"/>
  <c r="M3256" i="1"/>
  <c r="L3256" i="1"/>
  <c r="K3256" i="1"/>
  <c r="J3256" i="1"/>
  <c r="I3256" i="1"/>
  <c r="H3256" i="1"/>
  <c r="AF3256" i="1" s="1"/>
  <c r="G3256" i="1"/>
  <c r="F3256" i="1"/>
  <c r="O3255" i="1"/>
  <c r="M3255" i="1" s="1"/>
  <c r="N3255" i="1"/>
  <c r="L3255" i="1"/>
  <c r="K3255" i="1"/>
  <c r="J3255" i="1"/>
  <c r="I3255" i="1"/>
  <c r="H3255" i="1"/>
  <c r="AF3255" i="1" s="1"/>
  <c r="G3255" i="1"/>
  <c r="F3255" i="1"/>
  <c r="O3254" i="1"/>
  <c r="M3254" i="1" s="1"/>
  <c r="N3254" i="1"/>
  <c r="L3254" i="1" s="1"/>
  <c r="K3254" i="1"/>
  <c r="J3254" i="1"/>
  <c r="I3254" i="1"/>
  <c r="G3254" i="1"/>
  <c r="F3254" i="1"/>
  <c r="H3254" i="1" s="1"/>
  <c r="AF3254" i="1" s="1"/>
  <c r="O3253" i="1"/>
  <c r="N3253" i="1"/>
  <c r="L3253" i="1" s="1"/>
  <c r="M3253" i="1"/>
  <c r="K3253" i="1"/>
  <c r="J3253" i="1"/>
  <c r="I3253" i="1"/>
  <c r="G3253" i="1"/>
  <c r="F3253" i="1"/>
  <c r="H3253" i="1" s="1"/>
  <c r="AF3253" i="1" s="1"/>
  <c r="O3252" i="1"/>
  <c r="N3252" i="1"/>
  <c r="M3252" i="1"/>
  <c r="L3252" i="1"/>
  <c r="K3252" i="1"/>
  <c r="J3252" i="1"/>
  <c r="I3252" i="1"/>
  <c r="H3252" i="1"/>
  <c r="AF3252" i="1" s="1"/>
  <c r="G3252" i="1"/>
  <c r="F3252" i="1"/>
  <c r="O3251" i="1"/>
  <c r="M3251" i="1" s="1"/>
  <c r="N3251" i="1"/>
  <c r="L3251" i="1"/>
  <c r="K3251" i="1"/>
  <c r="J3251" i="1"/>
  <c r="I3251" i="1"/>
  <c r="H3251" i="1"/>
  <c r="AF3251" i="1" s="1"/>
  <c r="G3251" i="1"/>
  <c r="F3251" i="1"/>
  <c r="O3250" i="1"/>
  <c r="M3250" i="1" s="1"/>
  <c r="N3250" i="1"/>
  <c r="L3250" i="1" s="1"/>
  <c r="K3250" i="1"/>
  <c r="J3250" i="1"/>
  <c r="I3250" i="1"/>
  <c r="G3250" i="1"/>
  <c r="F3250" i="1"/>
  <c r="H3250" i="1" s="1"/>
  <c r="AF3250" i="1" s="1"/>
  <c r="O3249" i="1"/>
  <c r="N3249" i="1"/>
  <c r="L3249" i="1" s="1"/>
  <c r="M3249" i="1"/>
  <c r="K3249" i="1"/>
  <c r="J3249" i="1"/>
  <c r="I3249" i="1"/>
  <c r="G3249" i="1"/>
  <c r="F3249" i="1"/>
  <c r="H3249" i="1" s="1"/>
  <c r="AF3249" i="1" s="1"/>
  <c r="O3248" i="1"/>
  <c r="N3248" i="1"/>
  <c r="M3248" i="1"/>
  <c r="L3248" i="1"/>
  <c r="K3248" i="1"/>
  <c r="J3248" i="1"/>
  <c r="I3248" i="1"/>
  <c r="G3248" i="1"/>
  <c r="F3248" i="1"/>
  <c r="H3248" i="1" s="1"/>
  <c r="AF3248" i="1" s="1"/>
  <c r="O3247" i="1"/>
  <c r="N3247" i="1"/>
  <c r="M3247" i="1"/>
  <c r="L3247" i="1"/>
  <c r="K3247" i="1"/>
  <c r="J3247" i="1"/>
  <c r="I3247" i="1"/>
  <c r="H3247" i="1"/>
  <c r="AF3247" i="1" s="1"/>
  <c r="G3247" i="1"/>
  <c r="F3247" i="1"/>
  <c r="O3246" i="1"/>
  <c r="M3246" i="1" s="1"/>
  <c r="N3246" i="1"/>
  <c r="L3246" i="1" s="1"/>
  <c r="K3246" i="1"/>
  <c r="J3246" i="1"/>
  <c r="I3246" i="1"/>
  <c r="G3246" i="1"/>
  <c r="F3246" i="1"/>
  <c r="H3246" i="1" s="1"/>
  <c r="AF3246" i="1" s="1"/>
  <c r="O3245" i="1"/>
  <c r="N3245" i="1"/>
  <c r="L3245" i="1" s="1"/>
  <c r="M3245" i="1"/>
  <c r="K3245" i="1"/>
  <c r="J3245" i="1"/>
  <c r="I3245" i="1"/>
  <c r="G3245" i="1"/>
  <c r="F3245" i="1"/>
  <c r="H3245" i="1" s="1"/>
  <c r="AF3245" i="1" s="1"/>
  <c r="O3244" i="1"/>
  <c r="N3244" i="1"/>
  <c r="M3244" i="1"/>
  <c r="L3244" i="1"/>
  <c r="K3244" i="1"/>
  <c r="J3244" i="1"/>
  <c r="I3244" i="1"/>
  <c r="H3244" i="1"/>
  <c r="AF3244" i="1" s="1"/>
  <c r="G3244" i="1"/>
  <c r="F3244" i="1"/>
  <c r="O3243" i="1"/>
  <c r="M3243" i="1" s="1"/>
  <c r="N3243" i="1"/>
  <c r="L3243" i="1"/>
  <c r="K3243" i="1"/>
  <c r="J3243" i="1"/>
  <c r="I3243" i="1"/>
  <c r="H3243" i="1"/>
  <c r="AF3243" i="1" s="1"/>
  <c r="G3243" i="1"/>
  <c r="F3243" i="1"/>
  <c r="O3242" i="1"/>
  <c r="M3242" i="1" s="1"/>
  <c r="N3242" i="1"/>
  <c r="L3242" i="1" s="1"/>
  <c r="K3242" i="1"/>
  <c r="J3242" i="1"/>
  <c r="I3242" i="1"/>
  <c r="G3242" i="1"/>
  <c r="F3242" i="1"/>
  <c r="H3242" i="1" s="1"/>
  <c r="AF3242" i="1" s="1"/>
  <c r="O3241" i="1"/>
  <c r="N3241" i="1"/>
  <c r="L3241" i="1" s="1"/>
  <c r="M3241" i="1"/>
  <c r="K3241" i="1"/>
  <c r="J3241" i="1"/>
  <c r="I3241" i="1"/>
  <c r="G3241" i="1"/>
  <c r="F3241" i="1"/>
  <c r="H3241" i="1" s="1"/>
  <c r="AF3241" i="1" s="1"/>
  <c r="O3240" i="1"/>
  <c r="N3240" i="1"/>
  <c r="M3240" i="1"/>
  <c r="L3240" i="1"/>
  <c r="K3240" i="1"/>
  <c r="J3240" i="1"/>
  <c r="I3240" i="1"/>
  <c r="G3240" i="1"/>
  <c r="F3240" i="1"/>
  <c r="H3240" i="1" s="1"/>
  <c r="AF3240" i="1" s="1"/>
  <c r="O3239" i="1"/>
  <c r="N3239" i="1"/>
  <c r="M3239" i="1"/>
  <c r="L3239" i="1"/>
  <c r="K3239" i="1"/>
  <c r="J3239" i="1"/>
  <c r="I3239" i="1"/>
  <c r="H3239" i="1"/>
  <c r="AF3239" i="1" s="1"/>
  <c r="G3239" i="1"/>
  <c r="F3239" i="1"/>
  <c r="O3238" i="1"/>
  <c r="M3238" i="1" s="1"/>
  <c r="N3238" i="1"/>
  <c r="L3238" i="1" s="1"/>
  <c r="K3238" i="1"/>
  <c r="J3238" i="1"/>
  <c r="I3238" i="1"/>
  <c r="G3238" i="1"/>
  <c r="F3238" i="1"/>
  <c r="H3238" i="1" s="1"/>
  <c r="AF3238" i="1" s="1"/>
  <c r="O3237" i="1"/>
  <c r="N3237" i="1"/>
  <c r="L3237" i="1" s="1"/>
  <c r="M3237" i="1"/>
  <c r="K3237" i="1"/>
  <c r="J3237" i="1"/>
  <c r="I3237" i="1"/>
  <c r="G3237" i="1"/>
  <c r="F3237" i="1"/>
  <c r="H3237" i="1" s="1"/>
  <c r="AF3237" i="1" s="1"/>
  <c r="O3236" i="1"/>
  <c r="N3236" i="1"/>
  <c r="L3236" i="1" s="1"/>
  <c r="M3236" i="1"/>
  <c r="K3236" i="1"/>
  <c r="J3236" i="1"/>
  <c r="I3236" i="1"/>
  <c r="G3236" i="1"/>
  <c r="F3236" i="1"/>
  <c r="H3236" i="1" s="1"/>
  <c r="AF3236" i="1" s="1"/>
  <c r="O3235" i="1"/>
  <c r="M3235" i="1" s="1"/>
  <c r="N3235" i="1"/>
  <c r="L3235" i="1"/>
  <c r="K3235" i="1"/>
  <c r="J3235" i="1"/>
  <c r="I3235" i="1"/>
  <c r="H3235" i="1"/>
  <c r="AF3235" i="1" s="1"/>
  <c r="G3235" i="1"/>
  <c r="F3235" i="1"/>
  <c r="O3234" i="1"/>
  <c r="M3234" i="1" s="1"/>
  <c r="N3234" i="1"/>
  <c r="L3234" i="1" s="1"/>
  <c r="K3234" i="1"/>
  <c r="J3234" i="1"/>
  <c r="I3234" i="1"/>
  <c r="G3234" i="1"/>
  <c r="F3234" i="1"/>
  <c r="H3234" i="1" s="1"/>
  <c r="AF3234" i="1" s="1"/>
  <c r="O3233" i="1"/>
  <c r="N3233" i="1"/>
  <c r="L3233" i="1" s="1"/>
  <c r="M3233" i="1"/>
  <c r="K3233" i="1"/>
  <c r="J3233" i="1"/>
  <c r="I3233" i="1"/>
  <c r="G3233" i="1"/>
  <c r="F3233" i="1"/>
  <c r="H3233" i="1" s="1"/>
  <c r="AF3233" i="1" s="1"/>
  <c r="O3232" i="1"/>
  <c r="N3232" i="1"/>
  <c r="M3232" i="1"/>
  <c r="L3232" i="1"/>
  <c r="K3232" i="1"/>
  <c r="J3232" i="1"/>
  <c r="I3232" i="1"/>
  <c r="H3232" i="1"/>
  <c r="AF3232" i="1" s="1"/>
  <c r="G3232" i="1"/>
  <c r="F3232" i="1"/>
  <c r="O3231" i="1"/>
  <c r="M3231" i="1" s="1"/>
  <c r="N3231" i="1"/>
  <c r="L3231" i="1"/>
  <c r="K3231" i="1"/>
  <c r="J3231" i="1"/>
  <c r="I3231" i="1"/>
  <c r="H3231" i="1"/>
  <c r="AF3231" i="1" s="1"/>
  <c r="G3231" i="1"/>
  <c r="F3231" i="1"/>
  <c r="W3230" i="1"/>
  <c r="K3230" i="1" s="1"/>
  <c r="V3230" i="1"/>
  <c r="J3230" i="1" s="1"/>
  <c r="O3230" i="1"/>
  <c r="N3230" i="1"/>
  <c r="M3230" i="1"/>
  <c r="L3230" i="1"/>
  <c r="H3230" i="1"/>
  <c r="AF3230" i="1" s="1"/>
  <c r="G3230" i="1"/>
  <c r="F3230" i="1"/>
  <c r="W3229" i="1"/>
  <c r="K3229" i="1" s="1"/>
  <c r="V3229" i="1"/>
  <c r="J3229" i="1" s="1"/>
  <c r="O3229" i="1"/>
  <c r="N3229" i="1"/>
  <c r="M3229" i="1"/>
  <c r="L3229" i="1"/>
  <c r="H3229" i="1"/>
  <c r="AF3229" i="1" s="1"/>
  <c r="G3229" i="1"/>
  <c r="F3229" i="1"/>
  <c r="W3228" i="1"/>
  <c r="K3228" i="1" s="1"/>
  <c r="V3228" i="1"/>
  <c r="J3228" i="1" s="1"/>
  <c r="O3228" i="1"/>
  <c r="N3228" i="1"/>
  <c r="M3228" i="1"/>
  <c r="L3228" i="1"/>
  <c r="H3228" i="1"/>
  <c r="AF3228" i="1" s="1"/>
  <c r="G3228" i="1"/>
  <c r="F3228" i="1"/>
  <c r="W3227" i="1"/>
  <c r="K3227" i="1" s="1"/>
  <c r="V3227" i="1"/>
  <c r="J3227" i="1" s="1"/>
  <c r="O3227" i="1"/>
  <c r="N3227" i="1"/>
  <c r="M3227" i="1"/>
  <c r="L3227" i="1"/>
  <c r="H3227" i="1"/>
  <c r="F1314" i="3" s="1"/>
  <c r="G3227" i="1"/>
  <c r="F3227" i="1"/>
  <c r="W3226" i="1"/>
  <c r="K3226" i="1" s="1"/>
  <c r="V3226" i="1"/>
  <c r="J3226" i="1" s="1"/>
  <c r="O3226" i="1"/>
  <c r="N3226" i="1"/>
  <c r="M3226" i="1"/>
  <c r="L3226" i="1"/>
  <c r="H3226" i="1"/>
  <c r="AF3226" i="1" s="1"/>
  <c r="G3226" i="1"/>
  <c r="F3226" i="1"/>
  <c r="O3225" i="1"/>
  <c r="M3225" i="1" s="1"/>
  <c r="N3225" i="1"/>
  <c r="L3225" i="1" s="1"/>
  <c r="K3225" i="1"/>
  <c r="J3225" i="1"/>
  <c r="I3225" i="1"/>
  <c r="G3225" i="1"/>
  <c r="F3225" i="1"/>
  <c r="H3225" i="1" s="1"/>
  <c r="AF3225" i="1" s="1"/>
  <c r="O3224" i="1"/>
  <c r="N3224" i="1"/>
  <c r="L3224" i="1" s="1"/>
  <c r="M3224" i="1"/>
  <c r="K3224" i="1"/>
  <c r="J3224" i="1"/>
  <c r="I3224" i="1"/>
  <c r="G3224" i="1"/>
  <c r="F3224" i="1"/>
  <c r="H3224" i="1" s="1"/>
  <c r="AF3224" i="1" s="1"/>
  <c r="W3223" i="1"/>
  <c r="V3223" i="1"/>
  <c r="O3223" i="1"/>
  <c r="M3223" i="1" s="1"/>
  <c r="N3223" i="1"/>
  <c r="L3223" i="1" s="1"/>
  <c r="K3223" i="1"/>
  <c r="J3223" i="1"/>
  <c r="G3223" i="1"/>
  <c r="F3223" i="1"/>
  <c r="H3223" i="1" s="1"/>
  <c r="AF3223" i="1" s="1"/>
  <c r="W3222" i="1"/>
  <c r="V3222" i="1"/>
  <c r="O3222" i="1"/>
  <c r="M3222" i="1" s="1"/>
  <c r="N3222" i="1"/>
  <c r="L3222" i="1" s="1"/>
  <c r="K3222" i="1"/>
  <c r="J3222" i="1"/>
  <c r="G3222" i="1"/>
  <c r="F3222" i="1"/>
  <c r="H3222" i="1" s="1"/>
  <c r="AF3222" i="1" s="1"/>
  <c r="W3221" i="1"/>
  <c r="V3221" i="1"/>
  <c r="O3221" i="1"/>
  <c r="M3221" i="1" s="1"/>
  <c r="N3221" i="1"/>
  <c r="L3221" i="1" s="1"/>
  <c r="K3221" i="1"/>
  <c r="J3221" i="1"/>
  <c r="G3221" i="1"/>
  <c r="F3221" i="1"/>
  <c r="H3221" i="1" s="1"/>
  <c r="AF3221" i="1" s="1"/>
  <c r="O3220" i="1"/>
  <c r="N3220" i="1"/>
  <c r="M3220" i="1"/>
  <c r="L3220" i="1"/>
  <c r="K3220" i="1"/>
  <c r="J3220" i="1"/>
  <c r="I3220" i="1"/>
  <c r="H3220" i="1"/>
  <c r="AF3220" i="1" s="1"/>
  <c r="G3220" i="1"/>
  <c r="F3220" i="1"/>
  <c r="O3219" i="1"/>
  <c r="M3219" i="1" s="1"/>
  <c r="N3219" i="1"/>
  <c r="L3219" i="1"/>
  <c r="K3219" i="1"/>
  <c r="J3219" i="1"/>
  <c r="I3219" i="1"/>
  <c r="H3219" i="1"/>
  <c r="AF3219" i="1" s="1"/>
  <c r="G3219" i="1"/>
  <c r="F3219" i="1"/>
  <c r="W3218" i="1"/>
  <c r="K3218" i="1" s="1"/>
  <c r="V3218" i="1"/>
  <c r="J3218" i="1" s="1"/>
  <c r="O3218" i="1"/>
  <c r="N3218" i="1"/>
  <c r="M3218" i="1"/>
  <c r="L3218" i="1"/>
  <c r="H3218" i="1"/>
  <c r="AF3218" i="1" s="1"/>
  <c r="G3218" i="1"/>
  <c r="F3218" i="1"/>
  <c r="O3217" i="1"/>
  <c r="M3217" i="1" s="1"/>
  <c r="N3217" i="1"/>
  <c r="L3217" i="1" s="1"/>
  <c r="K3217" i="1"/>
  <c r="J3217" i="1"/>
  <c r="I3217" i="1"/>
  <c r="G3217" i="1"/>
  <c r="F3217" i="1"/>
  <c r="H3217" i="1" s="1"/>
  <c r="AF3217" i="1" s="1"/>
  <c r="W3216" i="1"/>
  <c r="V3216" i="1"/>
  <c r="J3216" i="1" s="1"/>
  <c r="O3216" i="1"/>
  <c r="M3216" i="1" s="1"/>
  <c r="N3216" i="1"/>
  <c r="L3216" i="1"/>
  <c r="K3216" i="1"/>
  <c r="G3216" i="1"/>
  <c r="F3216" i="1"/>
  <c r="H3216" i="1" s="1"/>
  <c r="AF3216" i="1" s="1"/>
  <c r="W3215" i="1"/>
  <c r="V3215" i="1"/>
  <c r="J3215" i="1" s="1"/>
  <c r="O3215" i="1"/>
  <c r="M3215" i="1" s="1"/>
  <c r="N3215" i="1"/>
  <c r="L3215" i="1"/>
  <c r="K3215" i="1"/>
  <c r="G3215" i="1"/>
  <c r="F3215" i="1"/>
  <c r="H3215" i="1" s="1"/>
  <c r="AF3215" i="1" s="1"/>
  <c r="W3214" i="1"/>
  <c r="V3214" i="1"/>
  <c r="J3214" i="1" s="1"/>
  <c r="O3214" i="1"/>
  <c r="M3214" i="1" s="1"/>
  <c r="N3214" i="1"/>
  <c r="L3214" i="1"/>
  <c r="K3214" i="1"/>
  <c r="G3214" i="1"/>
  <c r="F3214" i="1"/>
  <c r="H3214" i="1" s="1"/>
  <c r="AF3214" i="1" s="1"/>
  <c r="W3213" i="1"/>
  <c r="V3213" i="1"/>
  <c r="J3213" i="1" s="1"/>
  <c r="O3213" i="1"/>
  <c r="M3213" i="1" s="1"/>
  <c r="N3213" i="1"/>
  <c r="L3213" i="1"/>
  <c r="K3213" i="1"/>
  <c r="G3213" i="1"/>
  <c r="F3213" i="1"/>
  <c r="H3213" i="1" s="1"/>
  <c r="AF3213" i="1" s="1"/>
  <c r="W3212" i="1"/>
  <c r="V3212" i="1"/>
  <c r="J3212" i="1" s="1"/>
  <c r="O3212" i="1"/>
  <c r="M3212" i="1" s="1"/>
  <c r="N3212" i="1"/>
  <c r="L3212" i="1"/>
  <c r="K3212" i="1"/>
  <c r="G3212" i="1"/>
  <c r="F3212" i="1"/>
  <c r="H3212" i="1" s="1"/>
  <c r="AF3212" i="1" s="1"/>
  <c r="W3211" i="1"/>
  <c r="V3211" i="1"/>
  <c r="J3211" i="1" s="1"/>
  <c r="O3211" i="1"/>
  <c r="M3211" i="1" s="1"/>
  <c r="N3211" i="1"/>
  <c r="L3211" i="1"/>
  <c r="K3211" i="1"/>
  <c r="G3211" i="1"/>
  <c r="F3211" i="1"/>
  <c r="H3211" i="1" s="1"/>
  <c r="AF3211" i="1" s="1"/>
  <c r="O3210" i="1"/>
  <c r="N3210" i="1"/>
  <c r="L3210" i="1" s="1"/>
  <c r="M3210" i="1"/>
  <c r="K3210" i="1"/>
  <c r="J3210" i="1"/>
  <c r="I3210" i="1"/>
  <c r="G3210" i="1"/>
  <c r="F3210" i="1"/>
  <c r="H3210" i="1" s="1"/>
  <c r="AF3210" i="1" s="1"/>
  <c r="W3209" i="1"/>
  <c r="V3209" i="1"/>
  <c r="O3209" i="1"/>
  <c r="M3209" i="1" s="1"/>
  <c r="N3209" i="1"/>
  <c r="L3209" i="1" s="1"/>
  <c r="K3209" i="1"/>
  <c r="J3209" i="1"/>
  <c r="G3209" i="1"/>
  <c r="F3209" i="1"/>
  <c r="H3209" i="1" s="1"/>
  <c r="AF3209" i="1" s="1"/>
  <c r="W3208" i="1"/>
  <c r="V3208" i="1"/>
  <c r="O3208" i="1"/>
  <c r="M3208" i="1" s="1"/>
  <c r="N3208" i="1"/>
  <c r="L3208" i="1" s="1"/>
  <c r="K3208" i="1"/>
  <c r="J3208" i="1"/>
  <c r="G3208" i="1"/>
  <c r="F3208" i="1"/>
  <c r="H3208" i="1" s="1"/>
  <c r="AF3208" i="1" s="1"/>
  <c r="W3207" i="1"/>
  <c r="V3207" i="1"/>
  <c r="O3207" i="1"/>
  <c r="M3207" i="1" s="1"/>
  <c r="N3207" i="1"/>
  <c r="L3207" i="1" s="1"/>
  <c r="K3207" i="1"/>
  <c r="J3207" i="1"/>
  <c r="G3207" i="1"/>
  <c r="F3207" i="1"/>
  <c r="H3207" i="1" s="1"/>
  <c r="AF3207" i="1" s="1"/>
  <c r="O3206" i="1"/>
  <c r="N3206" i="1"/>
  <c r="M3206" i="1"/>
  <c r="L3206" i="1"/>
  <c r="K3206" i="1"/>
  <c r="J3206" i="1"/>
  <c r="I3206" i="1"/>
  <c r="H3206" i="1"/>
  <c r="AF3206" i="1" s="1"/>
  <c r="G3206" i="1"/>
  <c r="F3206" i="1"/>
  <c r="O3205" i="1"/>
  <c r="M3205" i="1" s="1"/>
  <c r="N3205" i="1"/>
  <c r="L3205" i="1"/>
  <c r="K3205" i="1"/>
  <c r="J3205" i="1"/>
  <c r="I3205" i="1"/>
  <c r="H3205" i="1"/>
  <c r="AF3205" i="1" s="1"/>
  <c r="G3205" i="1"/>
  <c r="F3205" i="1"/>
  <c r="W3204" i="1"/>
  <c r="K3204" i="1" s="1"/>
  <c r="V3204" i="1"/>
  <c r="J3204" i="1" s="1"/>
  <c r="O3204" i="1"/>
  <c r="N3204" i="1"/>
  <c r="M3204" i="1"/>
  <c r="L3204" i="1"/>
  <c r="H3204" i="1"/>
  <c r="AF3204" i="1" s="1"/>
  <c r="G3204" i="1"/>
  <c r="F3204" i="1"/>
  <c r="W3203" i="1"/>
  <c r="K3203" i="1" s="1"/>
  <c r="V3203" i="1"/>
  <c r="J3203" i="1" s="1"/>
  <c r="O3203" i="1"/>
  <c r="N3203" i="1"/>
  <c r="M3203" i="1"/>
  <c r="L3203" i="1"/>
  <c r="H3203" i="1"/>
  <c r="AF3203" i="1" s="1"/>
  <c r="G3203" i="1"/>
  <c r="F3203" i="1"/>
  <c r="W3202" i="1"/>
  <c r="K3202" i="1" s="1"/>
  <c r="V3202" i="1"/>
  <c r="J3202" i="1" s="1"/>
  <c r="O3202" i="1"/>
  <c r="N3202" i="1"/>
  <c r="M3202" i="1"/>
  <c r="L3202" i="1"/>
  <c r="H3202" i="1"/>
  <c r="AF3202" i="1" s="1"/>
  <c r="G3202" i="1"/>
  <c r="F3202" i="1"/>
  <c r="W3201" i="1"/>
  <c r="K3201" i="1" s="1"/>
  <c r="V3201" i="1"/>
  <c r="J3201" i="1" s="1"/>
  <c r="O3201" i="1"/>
  <c r="N3201" i="1"/>
  <c r="M3201" i="1"/>
  <c r="L3201" i="1"/>
  <c r="H3201" i="1"/>
  <c r="AF3201" i="1" s="1"/>
  <c r="G3201" i="1"/>
  <c r="F3201" i="1"/>
  <c r="O3200" i="1"/>
  <c r="M3200" i="1" s="1"/>
  <c r="N3200" i="1"/>
  <c r="L3200" i="1" s="1"/>
  <c r="K3200" i="1"/>
  <c r="J3200" i="1"/>
  <c r="I3200" i="1"/>
  <c r="G3200" i="1"/>
  <c r="F3200" i="1"/>
  <c r="H3200" i="1" s="1"/>
  <c r="AF3200" i="1" s="1"/>
  <c r="W3199" i="1"/>
  <c r="V3199" i="1"/>
  <c r="J3199" i="1" s="1"/>
  <c r="O3199" i="1"/>
  <c r="M3199" i="1" s="1"/>
  <c r="N3199" i="1"/>
  <c r="L3199" i="1"/>
  <c r="K3199" i="1"/>
  <c r="G3199" i="1"/>
  <c r="F3199" i="1"/>
  <c r="H3199" i="1" s="1"/>
  <c r="W3198" i="1"/>
  <c r="V3198" i="1"/>
  <c r="J3198" i="1" s="1"/>
  <c r="O3198" i="1"/>
  <c r="M3198" i="1" s="1"/>
  <c r="N3198" i="1"/>
  <c r="L3198" i="1"/>
  <c r="K3198" i="1"/>
  <c r="G3198" i="1"/>
  <c r="F3198" i="1"/>
  <c r="H3198" i="1" s="1"/>
  <c r="AF3198" i="1" s="1"/>
  <c r="O3197" i="1"/>
  <c r="N3197" i="1"/>
  <c r="L3197" i="1" s="1"/>
  <c r="M3197" i="1"/>
  <c r="K3197" i="1"/>
  <c r="J3197" i="1"/>
  <c r="I3197" i="1"/>
  <c r="G3197" i="1"/>
  <c r="F3197" i="1"/>
  <c r="H3197" i="1" s="1"/>
  <c r="AF3197" i="1" s="1"/>
  <c r="O3196" i="1"/>
  <c r="N3196" i="1"/>
  <c r="M3196" i="1"/>
  <c r="L3196" i="1"/>
  <c r="K3196" i="1"/>
  <c r="J3196" i="1"/>
  <c r="I3196" i="1"/>
  <c r="H3196" i="1"/>
  <c r="AF3196" i="1" s="1"/>
  <c r="G3196" i="1"/>
  <c r="F3196" i="1"/>
  <c r="AF3195" i="1"/>
  <c r="W3195" i="1"/>
  <c r="K3195" i="1" s="1"/>
  <c r="V3195" i="1"/>
  <c r="O3195" i="1"/>
  <c r="N3195" i="1"/>
  <c r="L3195" i="1" s="1"/>
  <c r="M3195" i="1"/>
  <c r="J3195" i="1"/>
  <c r="H3195" i="1"/>
  <c r="G3195" i="1"/>
  <c r="F3195" i="1"/>
  <c r="AF3194" i="1"/>
  <c r="W3194" i="1"/>
  <c r="K3194" i="1" s="1"/>
  <c r="V3194" i="1"/>
  <c r="O3194" i="1"/>
  <c r="N3194" i="1"/>
  <c r="L3194" i="1" s="1"/>
  <c r="M3194" i="1"/>
  <c r="J3194" i="1"/>
  <c r="H3194" i="1"/>
  <c r="G3194" i="1"/>
  <c r="F3194" i="1"/>
  <c r="AF3193" i="1"/>
  <c r="W3193" i="1"/>
  <c r="K3193" i="1" s="1"/>
  <c r="V3193" i="1"/>
  <c r="O3193" i="1"/>
  <c r="N3193" i="1"/>
  <c r="L3193" i="1" s="1"/>
  <c r="M3193" i="1"/>
  <c r="J3193" i="1"/>
  <c r="H3193" i="1"/>
  <c r="G3193" i="1"/>
  <c r="F3193" i="1"/>
  <c r="AF3192" i="1"/>
  <c r="W3192" i="1"/>
  <c r="K3192" i="1" s="1"/>
  <c r="V3192" i="1"/>
  <c r="O3192" i="1"/>
  <c r="N3192" i="1"/>
  <c r="L3192" i="1" s="1"/>
  <c r="M3192" i="1"/>
  <c r="J3192" i="1"/>
  <c r="H3192" i="1"/>
  <c r="G3192" i="1"/>
  <c r="F3192" i="1"/>
  <c r="AF3191" i="1"/>
  <c r="W3191" i="1"/>
  <c r="K3191" i="1" s="1"/>
  <c r="V3191" i="1"/>
  <c r="O3191" i="1"/>
  <c r="N3191" i="1"/>
  <c r="L3191" i="1" s="1"/>
  <c r="M3191" i="1"/>
  <c r="J3191" i="1"/>
  <c r="H3191" i="1"/>
  <c r="G3191" i="1"/>
  <c r="F3191" i="1"/>
  <c r="AF3190" i="1"/>
  <c r="W3190" i="1"/>
  <c r="K3190" i="1" s="1"/>
  <c r="V3190" i="1"/>
  <c r="O3190" i="1"/>
  <c r="N3190" i="1"/>
  <c r="L3190" i="1" s="1"/>
  <c r="M3190" i="1"/>
  <c r="J3190" i="1"/>
  <c r="H3190" i="1"/>
  <c r="G3190" i="1"/>
  <c r="F3190" i="1"/>
  <c r="AF3189" i="1"/>
  <c r="W3189" i="1"/>
  <c r="K3189" i="1" s="1"/>
  <c r="V3189" i="1"/>
  <c r="O3189" i="1"/>
  <c r="N3189" i="1"/>
  <c r="L3189" i="1" s="1"/>
  <c r="M3189" i="1"/>
  <c r="J3189" i="1"/>
  <c r="H3189" i="1"/>
  <c r="G3189" i="1"/>
  <c r="F3189" i="1"/>
  <c r="O3188" i="1"/>
  <c r="M3188" i="1" s="1"/>
  <c r="N3188" i="1"/>
  <c r="L3188" i="1"/>
  <c r="K3188" i="1"/>
  <c r="J3188" i="1"/>
  <c r="I3188" i="1"/>
  <c r="H3188" i="1"/>
  <c r="AF3188" i="1" s="1"/>
  <c r="G3188" i="1"/>
  <c r="F3188" i="1"/>
  <c r="O3187" i="1"/>
  <c r="M3187" i="1" s="1"/>
  <c r="N3187" i="1"/>
  <c r="L3187" i="1" s="1"/>
  <c r="K3187" i="1"/>
  <c r="J3187" i="1"/>
  <c r="I3187" i="1"/>
  <c r="G3187" i="1"/>
  <c r="F3187" i="1"/>
  <c r="H3187" i="1" s="1"/>
  <c r="AF3187" i="1" s="1"/>
  <c r="O3186" i="1"/>
  <c r="N3186" i="1"/>
  <c r="L3186" i="1" s="1"/>
  <c r="M3186" i="1"/>
  <c r="K3186" i="1"/>
  <c r="J3186" i="1"/>
  <c r="I3186" i="1"/>
  <c r="G3186" i="1"/>
  <c r="F3186" i="1"/>
  <c r="H3186" i="1" s="1"/>
  <c r="AF3186" i="1" s="1"/>
  <c r="W3185" i="1"/>
  <c r="V3185" i="1"/>
  <c r="O3185" i="1"/>
  <c r="M3185" i="1" s="1"/>
  <c r="N3185" i="1"/>
  <c r="L3185" i="1" s="1"/>
  <c r="K3185" i="1"/>
  <c r="J3185" i="1"/>
  <c r="G3185" i="1"/>
  <c r="F3185" i="1"/>
  <c r="H3185" i="1" s="1"/>
  <c r="AF3185" i="1" s="1"/>
  <c r="O3184" i="1"/>
  <c r="N3184" i="1"/>
  <c r="M3184" i="1"/>
  <c r="L3184" i="1"/>
  <c r="K3184" i="1"/>
  <c r="J3184" i="1"/>
  <c r="I3184" i="1"/>
  <c r="H3184" i="1"/>
  <c r="AF3184" i="1" s="1"/>
  <c r="G3184" i="1"/>
  <c r="F3184" i="1"/>
  <c r="O3183" i="1"/>
  <c r="M3183" i="1" s="1"/>
  <c r="N3183" i="1"/>
  <c r="L3183" i="1"/>
  <c r="K3183" i="1"/>
  <c r="J3183" i="1"/>
  <c r="I3183" i="1"/>
  <c r="H3183" i="1"/>
  <c r="AF3183" i="1" s="1"/>
  <c r="G3183" i="1"/>
  <c r="F3183" i="1"/>
  <c r="O3182" i="1"/>
  <c r="M3182" i="1" s="1"/>
  <c r="N3182" i="1"/>
  <c r="L3182" i="1" s="1"/>
  <c r="K3182" i="1"/>
  <c r="J3182" i="1"/>
  <c r="I3182" i="1"/>
  <c r="G3182" i="1"/>
  <c r="F3182" i="1"/>
  <c r="H3182" i="1" s="1"/>
  <c r="AF3182" i="1" s="1"/>
  <c r="O3181" i="1"/>
  <c r="N3181" i="1"/>
  <c r="L3181" i="1" s="1"/>
  <c r="M3181" i="1"/>
  <c r="K3181" i="1"/>
  <c r="J3181" i="1"/>
  <c r="I3181" i="1"/>
  <c r="G3181" i="1"/>
  <c r="F3181" i="1"/>
  <c r="H3181" i="1" s="1"/>
  <c r="AF3181" i="1" s="1"/>
  <c r="O3180" i="1"/>
  <c r="N3180" i="1"/>
  <c r="M3180" i="1"/>
  <c r="L3180" i="1"/>
  <c r="K3180" i="1"/>
  <c r="J3180" i="1"/>
  <c r="I3180" i="1"/>
  <c r="H3180" i="1"/>
  <c r="AF3180" i="1" s="1"/>
  <c r="G3180" i="1"/>
  <c r="F3180" i="1"/>
  <c r="O3179" i="1"/>
  <c r="M3179" i="1" s="1"/>
  <c r="N3179" i="1"/>
  <c r="L3179" i="1"/>
  <c r="K3179" i="1"/>
  <c r="J3179" i="1"/>
  <c r="I3179" i="1"/>
  <c r="H3179" i="1"/>
  <c r="AF3179" i="1" s="1"/>
  <c r="G3179" i="1"/>
  <c r="F3179" i="1"/>
  <c r="O3178" i="1"/>
  <c r="M3178" i="1" s="1"/>
  <c r="N3178" i="1"/>
  <c r="L3178" i="1" s="1"/>
  <c r="K3178" i="1"/>
  <c r="J3178" i="1"/>
  <c r="I3178" i="1"/>
  <c r="G3178" i="1"/>
  <c r="F3178" i="1"/>
  <c r="H3178" i="1" s="1"/>
  <c r="AF3178" i="1" s="1"/>
  <c r="O3177" i="1"/>
  <c r="N3177" i="1"/>
  <c r="L3177" i="1" s="1"/>
  <c r="M3177" i="1"/>
  <c r="K3177" i="1"/>
  <c r="J3177" i="1"/>
  <c r="I3177" i="1"/>
  <c r="G3177" i="1"/>
  <c r="F3177" i="1"/>
  <c r="H3177" i="1" s="1"/>
  <c r="AF3177" i="1" s="1"/>
  <c r="O3176" i="1"/>
  <c r="N3176" i="1"/>
  <c r="M3176" i="1"/>
  <c r="L3176" i="1"/>
  <c r="K3176" i="1"/>
  <c r="J3176" i="1"/>
  <c r="I3176" i="1"/>
  <c r="H3176" i="1"/>
  <c r="AF3176" i="1" s="1"/>
  <c r="G3176" i="1"/>
  <c r="F3176" i="1"/>
  <c r="O3175" i="1"/>
  <c r="M3175" i="1" s="1"/>
  <c r="N3175" i="1"/>
  <c r="L3175" i="1"/>
  <c r="K3175" i="1"/>
  <c r="J3175" i="1"/>
  <c r="I3175" i="1"/>
  <c r="H3175" i="1"/>
  <c r="AF3175" i="1" s="1"/>
  <c r="G3175" i="1"/>
  <c r="F3175" i="1"/>
  <c r="O3174" i="1"/>
  <c r="M3174" i="1" s="1"/>
  <c r="N3174" i="1"/>
  <c r="L3174" i="1" s="1"/>
  <c r="K3174" i="1"/>
  <c r="J3174" i="1"/>
  <c r="I3174" i="1"/>
  <c r="G3174" i="1"/>
  <c r="F3174" i="1"/>
  <c r="H3174" i="1" s="1"/>
  <c r="AF3174" i="1" s="1"/>
  <c r="O3173" i="1"/>
  <c r="N3173" i="1"/>
  <c r="L3173" i="1" s="1"/>
  <c r="M3173" i="1"/>
  <c r="K3173" i="1"/>
  <c r="J3173" i="1"/>
  <c r="I3173" i="1"/>
  <c r="G3173" i="1"/>
  <c r="F3173" i="1"/>
  <c r="H3173" i="1" s="1"/>
  <c r="AF3173" i="1" s="1"/>
  <c r="O3172" i="1"/>
  <c r="N3172" i="1"/>
  <c r="M3172" i="1"/>
  <c r="L3172" i="1"/>
  <c r="K3172" i="1"/>
  <c r="J3172" i="1"/>
  <c r="I3172" i="1"/>
  <c r="H3172" i="1"/>
  <c r="AF3172" i="1" s="1"/>
  <c r="G3172" i="1"/>
  <c r="F3172" i="1"/>
  <c r="O3171" i="1"/>
  <c r="M3171" i="1" s="1"/>
  <c r="N3171" i="1"/>
  <c r="L3171" i="1"/>
  <c r="K3171" i="1"/>
  <c r="J3171" i="1"/>
  <c r="I3171" i="1"/>
  <c r="H3171" i="1"/>
  <c r="AF3171" i="1" s="1"/>
  <c r="G3171" i="1"/>
  <c r="F3171" i="1"/>
  <c r="O3170" i="1"/>
  <c r="M3170" i="1" s="1"/>
  <c r="N3170" i="1"/>
  <c r="L3170" i="1" s="1"/>
  <c r="K3170" i="1"/>
  <c r="J3170" i="1"/>
  <c r="I3170" i="1"/>
  <c r="G3170" i="1"/>
  <c r="F3170" i="1"/>
  <c r="H3170" i="1" s="1"/>
  <c r="AF3170" i="1" s="1"/>
  <c r="O3169" i="1"/>
  <c r="N3169" i="1"/>
  <c r="L3169" i="1" s="1"/>
  <c r="M3169" i="1"/>
  <c r="K3169" i="1"/>
  <c r="J3169" i="1"/>
  <c r="I3169" i="1"/>
  <c r="G3169" i="1"/>
  <c r="F3169" i="1"/>
  <c r="H3169" i="1" s="1"/>
  <c r="AF3169" i="1" s="1"/>
  <c r="O3168" i="1"/>
  <c r="N3168" i="1"/>
  <c r="M3168" i="1"/>
  <c r="L3168" i="1"/>
  <c r="K3168" i="1"/>
  <c r="J3168" i="1"/>
  <c r="I3168" i="1"/>
  <c r="H3168" i="1"/>
  <c r="AF3168" i="1" s="1"/>
  <c r="G3168" i="1"/>
  <c r="F3168" i="1"/>
  <c r="O3167" i="1"/>
  <c r="M3167" i="1" s="1"/>
  <c r="N3167" i="1"/>
  <c r="L3167" i="1"/>
  <c r="K3167" i="1"/>
  <c r="J3167" i="1"/>
  <c r="I3167" i="1"/>
  <c r="H3167" i="1"/>
  <c r="AF3167" i="1" s="1"/>
  <c r="G3167" i="1"/>
  <c r="F3167" i="1"/>
  <c r="O3166" i="1"/>
  <c r="M3166" i="1" s="1"/>
  <c r="N3166" i="1"/>
  <c r="L3166" i="1" s="1"/>
  <c r="K3166" i="1"/>
  <c r="J3166" i="1"/>
  <c r="I3166" i="1"/>
  <c r="G3166" i="1"/>
  <c r="F3166" i="1"/>
  <c r="H3166" i="1" s="1"/>
  <c r="AF3166" i="1" s="1"/>
  <c r="O3165" i="1"/>
  <c r="N3165" i="1"/>
  <c r="L3165" i="1" s="1"/>
  <c r="M3165" i="1"/>
  <c r="K3165" i="1"/>
  <c r="J3165" i="1"/>
  <c r="I3165" i="1"/>
  <c r="G3165" i="1"/>
  <c r="F3165" i="1"/>
  <c r="H3165" i="1" s="1"/>
  <c r="AF3165" i="1" s="1"/>
  <c r="O3164" i="1"/>
  <c r="N3164" i="1"/>
  <c r="M3164" i="1"/>
  <c r="L3164" i="1"/>
  <c r="K3164" i="1"/>
  <c r="J3164" i="1"/>
  <c r="I3164" i="1"/>
  <c r="H3164" i="1"/>
  <c r="AF3164" i="1" s="1"/>
  <c r="G3164" i="1"/>
  <c r="F3164" i="1"/>
  <c r="O3163" i="1"/>
  <c r="M3163" i="1" s="1"/>
  <c r="N3163" i="1"/>
  <c r="L3163" i="1"/>
  <c r="K3163" i="1"/>
  <c r="J3163" i="1"/>
  <c r="I3163" i="1"/>
  <c r="H3163" i="1"/>
  <c r="AF3163" i="1" s="1"/>
  <c r="G3163" i="1"/>
  <c r="F3163" i="1"/>
  <c r="O3162" i="1"/>
  <c r="M3162" i="1" s="1"/>
  <c r="N3162" i="1"/>
  <c r="L3162" i="1" s="1"/>
  <c r="K3162" i="1"/>
  <c r="J3162" i="1"/>
  <c r="I3162" i="1"/>
  <c r="G3162" i="1"/>
  <c r="F3162" i="1"/>
  <c r="H3162" i="1" s="1"/>
  <c r="AF3162" i="1" s="1"/>
  <c r="O3161" i="1"/>
  <c r="N3161" i="1"/>
  <c r="L3161" i="1" s="1"/>
  <c r="M3161" i="1"/>
  <c r="K3161" i="1"/>
  <c r="J3161" i="1"/>
  <c r="I3161" i="1"/>
  <c r="G3161" i="1"/>
  <c r="F3161" i="1"/>
  <c r="H3161" i="1" s="1"/>
  <c r="AF3161" i="1" s="1"/>
  <c r="O3160" i="1"/>
  <c r="N3160" i="1"/>
  <c r="M3160" i="1"/>
  <c r="L3160" i="1"/>
  <c r="K3160" i="1"/>
  <c r="J3160" i="1"/>
  <c r="I3160" i="1"/>
  <c r="H3160" i="1"/>
  <c r="AF3160" i="1" s="1"/>
  <c r="G3160" i="1"/>
  <c r="F3160" i="1"/>
  <c r="O3159" i="1"/>
  <c r="M3159" i="1" s="1"/>
  <c r="N3159" i="1"/>
  <c r="L3159" i="1"/>
  <c r="K3159" i="1"/>
  <c r="J3159" i="1"/>
  <c r="I3159" i="1"/>
  <c r="H3159" i="1"/>
  <c r="AF3159" i="1" s="1"/>
  <c r="G3159" i="1"/>
  <c r="F3159" i="1"/>
  <c r="O3158" i="1"/>
  <c r="M3158" i="1" s="1"/>
  <c r="N3158" i="1"/>
  <c r="L3158" i="1" s="1"/>
  <c r="K3158" i="1"/>
  <c r="J3158" i="1"/>
  <c r="I3158" i="1"/>
  <c r="G3158" i="1"/>
  <c r="F3158" i="1"/>
  <c r="H3158" i="1" s="1"/>
  <c r="AF3158" i="1" s="1"/>
  <c r="O3157" i="1"/>
  <c r="N3157" i="1"/>
  <c r="L3157" i="1" s="1"/>
  <c r="M3157" i="1"/>
  <c r="K3157" i="1"/>
  <c r="J3157" i="1"/>
  <c r="I3157" i="1"/>
  <c r="G3157" i="1"/>
  <c r="F3157" i="1"/>
  <c r="H3157" i="1" s="1"/>
  <c r="AF3157" i="1" s="1"/>
  <c r="O3156" i="1"/>
  <c r="N3156" i="1"/>
  <c r="M3156" i="1"/>
  <c r="L3156" i="1"/>
  <c r="K3156" i="1"/>
  <c r="J3156" i="1"/>
  <c r="I3156" i="1"/>
  <c r="H3156" i="1"/>
  <c r="AF3156" i="1" s="1"/>
  <c r="G3156" i="1"/>
  <c r="F3156" i="1"/>
  <c r="O3155" i="1"/>
  <c r="M3155" i="1" s="1"/>
  <c r="N3155" i="1"/>
  <c r="L3155" i="1"/>
  <c r="K3155" i="1"/>
  <c r="J3155" i="1"/>
  <c r="I3155" i="1"/>
  <c r="H3155" i="1"/>
  <c r="AF3155" i="1" s="1"/>
  <c r="G3155" i="1"/>
  <c r="F3155" i="1"/>
  <c r="O3154" i="1"/>
  <c r="M3154" i="1" s="1"/>
  <c r="N3154" i="1"/>
  <c r="L3154" i="1" s="1"/>
  <c r="K3154" i="1"/>
  <c r="J3154" i="1"/>
  <c r="I3154" i="1"/>
  <c r="G3154" i="1"/>
  <c r="F3154" i="1"/>
  <c r="H3154" i="1" s="1"/>
  <c r="AF3154" i="1" s="1"/>
  <c r="O3153" i="1"/>
  <c r="N3153" i="1"/>
  <c r="L3153" i="1" s="1"/>
  <c r="M3153" i="1"/>
  <c r="K3153" i="1"/>
  <c r="J3153" i="1"/>
  <c r="I3153" i="1"/>
  <c r="G3153" i="1"/>
  <c r="F3153" i="1"/>
  <c r="H3153" i="1" s="1"/>
  <c r="AF3153" i="1" s="1"/>
  <c r="O3152" i="1"/>
  <c r="N3152" i="1"/>
  <c r="M3152" i="1"/>
  <c r="L3152" i="1"/>
  <c r="K3152" i="1"/>
  <c r="J3152" i="1"/>
  <c r="I3152" i="1"/>
  <c r="H3152" i="1"/>
  <c r="AF3152" i="1" s="1"/>
  <c r="G3152" i="1"/>
  <c r="F3152" i="1"/>
  <c r="O3151" i="1"/>
  <c r="M3151" i="1" s="1"/>
  <c r="N3151" i="1"/>
  <c r="L3151" i="1"/>
  <c r="K3151" i="1"/>
  <c r="J3151" i="1"/>
  <c r="I3151" i="1"/>
  <c r="H3151" i="1"/>
  <c r="AF3151" i="1" s="1"/>
  <c r="G3151" i="1"/>
  <c r="F3151" i="1"/>
  <c r="O3150" i="1"/>
  <c r="M3150" i="1" s="1"/>
  <c r="N3150" i="1"/>
  <c r="L3150" i="1" s="1"/>
  <c r="K3150" i="1"/>
  <c r="J3150" i="1"/>
  <c r="I3150" i="1"/>
  <c r="G3150" i="1"/>
  <c r="F3150" i="1"/>
  <c r="H3150" i="1" s="1"/>
  <c r="AF3150" i="1" s="1"/>
  <c r="O3149" i="1"/>
  <c r="N3149" i="1"/>
  <c r="L3149" i="1" s="1"/>
  <c r="M3149" i="1"/>
  <c r="K3149" i="1"/>
  <c r="J3149" i="1"/>
  <c r="I3149" i="1"/>
  <c r="G3149" i="1"/>
  <c r="F3149" i="1"/>
  <c r="H3149" i="1" s="1"/>
  <c r="AF3149" i="1" s="1"/>
  <c r="O3148" i="1"/>
  <c r="N3148" i="1"/>
  <c r="M3148" i="1"/>
  <c r="L3148" i="1"/>
  <c r="K3148" i="1"/>
  <c r="J3148" i="1"/>
  <c r="I3148" i="1"/>
  <c r="H3148" i="1"/>
  <c r="AF3148" i="1" s="1"/>
  <c r="G3148" i="1"/>
  <c r="F3148" i="1"/>
  <c r="O3147" i="1"/>
  <c r="M3147" i="1" s="1"/>
  <c r="N3147" i="1"/>
  <c r="L3147" i="1"/>
  <c r="K3147" i="1"/>
  <c r="J3147" i="1"/>
  <c r="I3147" i="1"/>
  <c r="H3147" i="1"/>
  <c r="AF3147" i="1" s="1"/>
  <c r="G3147" i="1"/>
  <c r="F3147" i="1"/>
  <c r="O3146" i="1"/>
  <c r="M3146" i="1" s="1"/>
  <c r="N3146" i="1"/>
  <c r="L3146" i="1" s="1"/>
  <c r="K3146" i="1"/>
  <c r="J3146" i="1"/>
  <c r="I3146" i="1"/>
  <c r="G3146" i="1"/>
  <c r="F3146" i="1"/>
  <c r="H3146" i="1" s="1"/>
  <c r="AF3146" i="1" s="1"/>
  <c r="O3145" i="1"/>
  <c r="N3145" i="1"/>
  <c r="L3145" i="1" s="1"/>
  <c r="M3145" i="1"/>
  <c r="K3145" i="1"/>
  <c r="J3145" i="1"/>
  <c r="I3145" i="1"/>
  <c r="G3145" i="1"/>
  <c r="F3145" i="1"/>
  <c r="H3145" i="1" s="1"/>
  <c r="AF3145" i="1" s="1"/>
  <c r="O3144" i="1"/>
  <c r="N3144" i="1"/>
  <c r="M3144" i="1"/>
  <c r="L3144" i="1"/>
  <c r="K3144" i="1"/>
  <c r="J3144" i="1"/>
  <c r="I3144" i="1"/>
  <c r="H3144" i="1"/>
  <c r="AF3144" i="1" s="1"/>
  <c r="G3144" i="1"/>
  <c r="F3144" i="1"/>
  <c r="O3143" i="1"/>
  <c r="M3143" i="1" s="1"/>
  <c r="N3143" i="1"/>
  <c r="L3143" i="1"/>
  <c r="K3143" i="1"/>
  <c r="J3143" i="1"/>
  <c r="I3143" i="1"/>
  <c r="H3143" i="1"/>
  <c r="AF3143" i="1" s="1"/>
  <c r="G3143" i="1"/>
  <c r="F3143" i="1"/>
  <c r="O3142" i="1"/>
  <c r="M3142" i="1" s="1"/>
  <c r="N3142" i="1"/>
  <c r="L3142" i="1" s="1"/>
  <c r="K3142" i="1"/>
  <c r="J3142" i="1"/>
  <c r="I3142" i="1"/>
  <c r="G3142" i="1"/>
  <c r="F3142" i="1"/>
  <c r="H3142" i="1" s="1"/>
  <c r="AF3142" i="1" s="1"/>
  <c r="O3141" i="1"/>
  <c r="N3141" i="1"/>
  <c r="L3141" i="1" s="1"/>
  <c r="M3141" i="1"/>
  <c r="K3141" i="1"/>
  <c r="J3141" i="1"/>
  <c r="I3141" i="1"/>
  <c r="G3141" i="1"/>
  <c r="F3141" i="1"/>
  <c r="H3141" i="1" s="1"/>
  <c r="AF3141" i="1" s="1"/>
  <c r="O3140" i="1"/>
  <c r="N3140" i="1"/>
  <c r="M3140" i="1"/>
  <c r="L3140" i="1"/>
  <c r="K3140" i="1"/>
  <c r="J3140" i="1"/>
  <c r="I3140" i="1"/>
  <c r="H3140" i="1"/>
  <c r="AF3140" i="1" s="1"/>
  <c r="G3140" i="1"/>
  <c r="F3140" i="1"/>
  <c r="O3139" i="1"/>
  <c r="M3139" i="1" s="1"/>
  <c r="N3139" i="1"/>
  <c r="L3139" i="1"/>
  <c r="K3139" i="1"/>
  <c r="J3139" i="1"/>
  <c r="I3139" i="1"/>
  <c r="H3139" i="1"/>
  <c r="AF3139" i="1" s="1"/>
  <c r="G3139" i="1"/>
  <c r="F3139" i="1"/>
  <c r="O3138" i="1"/>
  <c r="M3138" i="1" s="1"/>
  <c r="N3138" i="1"/>
  <c r="L3138" i="1" s="1"/>
  <c r="K3138" i="1"/>
  <c r="J3138" i="1"/>
  <c r="I3138" i="1"/>
  <c r="G3138" i="1"/>
  <c r="F3138" i="1"/>
  <c r="H3138" i="1" s="1"/>
  <c r="AF3138" i="1" s="1"/>
  <c r="O3137" i="1"/>
  <c r="N3137" i="1"/>
  <c r="L3137" i="1" s="1"/>
  <c r="M3137" i="1"/>
  <c r="K3137" i="1"/>
  <c r="J3137" i="1"/>
  <c r="I3137" i="1"/>
  <c r="G3137" i="1"/>
  <c r="F3137" i="1"/>
  <c r="H3137" i="1" s="1"/>
  <c r="AF3137" i="1" s="1"/>
  <c r="O3136" i="1"/>
  <c r="N3136" i="1"/>
  <c r="M3136" i="1"/>
  <c r="L3136" i="1"/>
  <c r="K3136" i="1"/>
  <c r="J3136" i="1"/>
  <c r="I3136" i="1"/>
  <c r="H3136" i="1"/>
  <c r="AF3136" i="1" s="1"/>
  <c r="G3136" i="1"/>
  <c r="F3136" i="1"/>
  <c r="O3135" i="1"/>
  <c r="M3135" i="1" s="1"/>
  <c r="N3135" i="1"/>
  <c r="L3135" i="1"/>
  <c r="K3135" i="1"/>
  <c r="J3135" i="1"/>
  <c r="I3135" i="1"/>
  <c r="H3135" i="1"/>
  <c r="AF3135" i="1" s="1"/>
  <c r="G3135" i="1"/>
  <c r="F3135" i="1"/>
  <c r="O3134" i="1"/>
  <c r="M3134" i="1" s="1"/>
  <c r="N3134" i="1"/>
  <c r="L3134" i="1" s="1"/>
  <c r="K3134" i="1"/>
  <c r="J3134" i="1"/>
  <c r="I3134" i="1"/>
  <c r="G3134" i="1"/>
  <c r="F3134" i="1"/>
  <c r="H3134" i="1" s="1"/>
  <c r="AF3134" i="1" s="1"/>
  <c r="O3133" i="1"/>
  <c r="N3133" i="1"/>
  <c r="L3133" i="1" s="1"/>
  <c r="M3133" i="1"/>
  <c r="K3133" i="1"/>
  <c r="J3133" i="1"/>
  <c r="I3133" i="1"/>
  <c r="G3133" i="1"/>
  <c r="F3133" i="1"/>
  <c r="H3133" i="1" s="1"/>
  <c r="AF3133" i="1" s="1"/>
  <c r="O3132" i="1"/>
  <c r="N3132" i="1"/>
  <c r="M3132" i="1"/>
  <c r="L3132" i="1"/>
  <c r="K3132" i="1"/>
  <c r="J3132" i="1"/>
  <c r="I3132" i="1"/>
  <c r="H3132" i="1"/>
  <c r="AF3132" i="1" s="1"/>
  <c r="G3132" i="1"/>
  <c r="F3132" i="1"/>
  <c r="O3131" i="1"/>
  <c r="M3131" i="1" s="1"/>
  <c r="N3131" i="1"/>
  <c r="L3131" i="1"/>
  <c r="K3131" i="1"/>
  <c r="J3131" i="1"/>
  <c r="I3131" i="1"/>
  <c r="H3131" i="1"/>
  <c r="AF3131" i="1" s="1"/>
  <c r="G3131" i="1"/>
  <c r="F3131" i="1"/>
  <c r="O3130" i="1"/>
  <c r="M3130" i="1" s="1"/>
  <c r="N3130" i="1"/>
  <c r="L3130" i="1" s="1"/>
  <c r="K3130" i="1"/>
  <c r="J3130" i="1"/>
  <c r="I3130" i="1"/>
  <c r="G3130" i="1"/>
  <c r="F3130" i="1"/>
  <c r="H3130" i="1" s="1"/>
  <c r="AF3130" i="1" s="1"/>
  <c r="O3129" i="1"/>
  <c r="N3129" i="1"/>
  <c r="L3129" i="1" s="1"/>
  <c r="M3129" i="1"/>
  <c r="K3129" i="1"/>
  <c r="J3129" i="1"/>
  <c r="I3129" i="1"/>
  <c r="G3129" i="1"/>
  <c r="F3129" i="1"/>
  <c r="H3129" i="1" s="1"/>
  <c r="AF3129" i="1" s="1"/>
  <c r="O3128" i="1"/>
  <c r="N3128" i="1"/>
  <c r="M3128" i="1"/>
  <c r="L3128" i="1"/>
  <c r="K3128" i="1"/>
  <c r="J3128" i="1"/>
  <c r="I3128" i="1"/>
  <c r="H3128" i="1"/>
  <c r="AF3128" i="1" s="1"/>
  <c r="G3128" i="1"/>
  <c r="F3128" i="1"/>
  <c r="O3127" i="1"/>
  <c r="M3127" i="1" s="1"/>
  <c r="N3127" i="1"/>
  <c r="L3127" i="1"/>
  <c r="K3127" i="1"/>
  <c r="J3127" i="1"/>
  <c r="I3127" i="1"/>
  <c r="H3127" i="1"/>
  <c r="AF3127" i="1" s="1"/>
  <c r="G3127" i="1"/>
  <c r="F3127" i="1"/>
  <c r="O3126" i="1"/>
  <c r="M3126" i="1" s="1"/>
  <c r="N3126" i="1"/>
  <c r="L3126" i="1" s="1"/>
  <c r="K3126" i="1"/>
  <c r="J3126" i="1"/>
  <c r="I3126" i="1"/>
  <c r="G3126" i="1"/>
  <c r="F3126" i="1"/>
  <c r="H3126" i="1" s="1"/>
  <c r="AF3126" i="1" s="1"/>
  <c r="O3125" i="1"/>
  <c r="N3125" i="1"/>
  <c r="L3125" i="1" s="1"/>
  <c r="M3125" i="1"/>
  <c r="K3125" i="1"/>
  <c r="J3125" i="1"/>
  <c r="I3125" i="1"/>
  <c r="G3125" i="1"/>
  <c r="F3125" i="1"/>
  <c r="H3125" i="1" s="1"/>
  <c r="AF3125" i="1" s="1"/>
  <c r="O3124" i="1"/>
  <c r="N3124" i="1"/>
  <c r="M3124" i="1"/>
  <c r="L3124" i="1"/>
  <c r="K3124" i="1"/>
  <c r="J3124" i="1"/>
  <c r="I3124" i="1"/>
  <c r="H3124" i="1"/>
  <c r="AF3124" i="1" s="1"/>
  <c r="G3124" i="1"/>
  <c r="F3124" i="1"/>
  <c r="O3123" i="1"/>
  <c r="M3123" i="1" s="1"/>
  <c r="N3123" i="1"/>
  <c r="L3123" i="1"/>
  <c r="K3123" i="1"/>
  <c r="J3123" i="1"/>
  <c r="I3123" i="1"/>
  <c r="H3123" i="1"/>
  <c r="AF3123" i="1" s="1"/>
  <c r="G3123" i="1"/>
  <c r="F3123" i="1"/>
  <c r="O3122" i="1"/>
  <c r="M3122" i="1" s="1"/>
  <c r="N3122" i="1"/>
  <c r="L3122" i="1" s="1"/>
  <c r="K3122" i="1"/>
  <c r="J3122" i="1"/>
  <c r="I3122" i="1"/>
  <c r="G3122" i="1"/>
  <c r="F3122" i="1"/>
  <c r="H3122" i="1" s="1"/>
  <c r="AF3122" i="1" s="1"/>
  <c r="O3121" i="1"/>
  <c r="N3121" i="1"/>
  <c r="L3121" i="1" s="1"/>
  <c r="M3121" i="1"/>
  <c r="K3121" i="1"/>
  <c r="J3121" i="1"/>
  <c r="I3121" i="1"/>
  <c r="G3121" i="1"/>
  <c r="F3121" i="1"/>
  <c r="H3121" i="1" s="1"/>
  <c r="AF3121" i="1" s="1"/>
  <c r="O3120" i="1"/>
  <c r="N3120" i="1"/>
  <c r="M3120" i="1"/>
  <c r="L3120" i="1"/>
  <c r="K3120" i="1"/>
  <c r="J3120" i="1"/>
  <c r="I3120" i="1"/>
  <c r="H3120" i="1"/>
  <c r="AF3120" i="1" s="1"/>
  <c r="G3120" i="1"/>
  <c r="F3120" i="1"/>
  <c r="O3119" i="1"/>
  <c r="M3119" i="1" s="1"/>
  <c r="N3119" i="1"/>
  <c r="L3119" i="1"/>
  <c r="K3119" i="1"/>
  <c r="J3119" i="1"/>
  <c r="I3119" i="1"/>
  <c r="H3119" i="1"/>
  <c r="AF3119" i="1" s="1"/>
  <c r="G3119" i="1"/>
  <c r="F3119" i="1"/>
  <c r="O3118" i="1"/>
  <c r="M3118" i="1" s="1"/>
  <c r="N3118" i="1"/>
  <c r="L3118" i="1" s="1"/>
  <c r="K3118" i="1"/>
  <c r="J3118" i="1"/>
  <c r="I3118" i="1"/>
  <c r="G3118" i="1"/>
  <c r="F3118" i="1"/>
  <c r="H3118" i="1" s="1"/>
  <c r="AF3118" i="1" s="1"/>
  <c r="O3117" i="1"/>
  <c r="N3117" i="1"/>
  <c r="L3117" i="1" s="1"/>
  <c r="M3117" i="1"/>
  <c r="K3117" i="1"/>
  <c r="J3117" i="1"/>
  <c r="I3117" i="1"/>
  <c r="G3117" i="1"/>
  <c r="F3117" i="1"/>
  <c r="H3117" i="1" s="1"/>
  <c r="AF3117" i="1" s="1"/>
  <c r="O3116" i="1"/>
  <c r="N3116" i="1"/>
  <c r="M3116" i="1"/>
  <c r="L3116" i="1"/>
  <c r="K3116" i="1"/>
  <c r="J3116" i="1"/>
  <c r="I3116" i="1"/>
  <c r="H3116" i="1"/>
  <c r="AF3116" i="1" s="1"/>
  <c r="G3116" i="1"/>
  <c r="F3116" i="1"/>
  <c r="O3115" i="1"/>
  <c r="M3115" i="1" s="1"/>
  <c r="N3115" i="1"/>
  <c r="L3115" i="1"/>
  <c r="K3115" i="1"/>
  <c r="J3115" i="1"/>
  <c r="I3115" i="1"/>
  <c r="H3115" i="1"/>
  <c r="AF3115" i="1" s="1"/>
  <c r="G3115" i="1"/>
  <c r="F3115" i="1"/>
  <c r="O3114" i="1"/>
  <c r="M3114" i="1" s="1"/>
  <c r="N3114" i="1"/>
  <c r="L3114" i="1" s="1"/>
  <c r="K3114" i="1"/>
  <c r="J3114" i="1"/>
  <c r="I3114" i="1"/>
  <c r="G3114" i="1"/>
  <c r="F3114" i="1"/>
  <c r="H3114" i="1" s="1"/>
  <c r="AF3114" i="1" s="1"/>
  <c r="O3113" i="1"/>
  <c r="N3113" i="1"/>
  <c r="L3113" i="1" s="1"/>
  <c r="M3113" i="1"/>
  <c r="K3113" i="1"/>
  <c r="J3113" i="1"/>
  <c r="I3113" i="1"/>
  <c r="G3113" i="1"/>
  <c r="F3113" i="1"/>
  <c r="H3113" i="1" s="1"/>
  <c r="AF3113" i="1" s="1"/>
  <c r="O3112" i="1"/>
  <c r="N3112" i="1"/>
  <c r="M3112" i="1"/>
  <c r="L3112" i="1"/>
  <c r="K3112" i="1"/>
  <c r="J3112" i="1"/>
  <c r="I3112" i="1"/>
  <c r="H3112" i="1"/>
  <c r="AF3112" i="1" s="1"/>
  <c r="G3112" i="1"/>
  <c r="F3112" i="1"/>
  <c r="O3111" i="1"/>
  <c r="M3111" i="1" s="1"/>
  <c r="N3111" i="1"/>
  <c r="L3111" i="1"/>
  <c r="K3111" i="1"/>
  <c r="J3111" i="1"/>
  <c r="I3111" i="1"/>
  <c r="H3111" i="1"/>
  <c r="AF3111" i="1" s="1"/>
  <c r="G3111" i="1"/>
  <c r="F3111" i="1"/>
  <c r="O3110" i="1"/>
  <c r="M3110" i="1" s="1"/>
  <c r="N3110" i="1"/>
  <c r="L3110" i="1" s="1"/>
  <c r="K3110" i="1"/>
  <c r="J3110" i="1"/>
  <c r="I3110" i="1"/>
  <c r="G3110" i="1"/>
  <c r="F3110" i="1"/>
  <c r="H3110" i="1" s="1"/>
  <c r="AF3110" i="1" s="1"/>
  <c r="O3109" i="1"/>
  <c r="N3109" i="1"/>
  <c r="L3109" i="1" s="1"/>
  <c r="M3109" i="1"/>
  <c r="K3109" i="1"/>
  <c r="J3109" i="1"/>
  <c r="I3109" i="1"/>
  <c r="G3109" i="1"/>
  <c r="F3109" i="1"/>
  <c r="H3109" i="1" s="1"/>
  <c r="AF3109" i="1" s="1"/>
  <c r="O3108" i="1"/>
  <c r="N3108" i="1"/>
  <c r="M3108" i="1"/>
  <c r="L3108" i="1"/>
  <c r="K3108" i="1"/>
  <c r="J3108" i="1"/>
  <c r="I3108" i="1"/>
  <c r="H3108" i="1"/>
  <c r="AF3108" i="1" s="1"/>
  <c r="G3108" i="1"/>
  <c r="F3108" i="1"/>
  <c r="O3107" i="1"/>
  <c r="M3107" i="1" s="1"/>
  <c r="N3107" i="1"/>
  <c r="L3107" i="1"/>
  <c r="K3107" i="1"/>
  <c r="J3107" i="1"/>
  <c r="I3107" i="1"/>
  <c r="H3107" i="1"/>
  <c r="AF3107" i="1" s="1"/>
  <c r="G3107" i="1"/>
  <c r="F3107" i="1"/>
  <c r="O3106" i="1"/>
  <c r="M3106" i="1" s="1"/>
  <c r="N3106" i="1"/>
  <c r="L3106" i="1" s="1"/>
  <c r="K3106" i="1"/>
  <c r="J3106" i="1"/>
  <c r="I3106" i="1"/>
  <c r="G3106" i="1"/>
  <c r="F3106" i="1"/>
  <c r="H3106" i="1" s="1"/>
  <c r="AF3106" i="1" s="1"/>
  <c r="O3105" i="1"/>
  <c r="N3105" i="1"/>
  <c r="L3105" i="1" s="1"/>
  <c r="M3105" i="1"/>
  <c r="K3105" i="1"/>
  <c r="J3105" i="1"/>
  <c r="I3105" i="1"/>
  <c r="G3105" i="1"/>
  <c r="F3105" i="1"/>
  <c r="H3105" i="1" s="1"/>
  <c r="AF3105" i="1" s="1"/>
  <c r="O3104" i="1"/>
  <c r="N3104" i="1"/>
  <c r="M3104" i="1"/>
  <c r="L3104" i="1"/>
  <c r="K3104" i="1"/>
  <c r="J3104" i="1"/>
  <c r="I3104" i="1"/>
  <c r="H3104" i="1"/>
  <c r="AF3104" i="1" s="1"/>
  <c r="G3104" i="1"/>
  <c r="F3104" i="1"/>
  <c r="O3103" i="1"/>
  <c r="M3103" i="1" s="1"/>
  <c r="N3103" i="1"/>
  <c r="L3103" i="1"/>
  <c r="K3103" i="1"/>
  <c r="J3103" i="1"/>
  <c r="I3103" i="1"/>
  <c r="H3103" i="1"/>
  <c r="AF3103" i="1" s="1"/>
  <c r="G3103" i="1"/>
  <c r="F3103" i="1"/>
  <c r="O3102" i="1"/>
  <c r="M3102" i="1" s="1"/>
  <c r="N3102" i="1"/>
  <c r="L3102" i="1" s="1"/>
  <c r="K3102" i="1"/>
  <c r="J3102" i="1"/>
  <c r="I3102" i="1"/>
  <c r="G3102" i="1"/>
  <c r="F3102" i="1"/>
  <c r="H3102" i="1" s="1"/>
  <c r="AF3102" i="1" s="1"/>
  <c r="O3101" i="1"/>
  <c r="N3101" i="1"/>
  <c r="L3101" i="1" s="1"/>
  <c r="M3101" i="1"/>
  <c r="K3101" i="1"/>
  <c r="J3101" i="1"/>
  <c r="I3101" i="1"/>
  <c r="G3101" i="1"/>
  <c r="F3101" i="1"/>
  <c r="H3101" i="1" s="1"/>
  <c r="AF3101" i="1" s="1"/>
  <c r="O3100" i="1"/>
  <c r="N3100" i="1"/>
  <c r="M3100" i="1"/>
  <c r="L3100" i="1"/>
  <c r="K3100" i="1"/>
  <c r="J3100" i="1"/>
  <c r="I3100" i="1"/>
  <c r="H3100" i="1"/>
  <c r="AF3100" i="1" s="1"/>
  <c r="G3100" i="1"/>
  <c r="F3100" i="1"/>
  <c r="O3099" i="1"/>
  <c r="M3099" i="1" s="1"/>
  <c r="N3099" i="1"/>
  <c r="L3099" i="1"/>
  <c r="K3099" i="1"/>
  <c r="J3099" i="1"/>
  <c r="I3099" i="1"/>
  <c r="H3099" i="1"/>
  <c r="AF3099" i="1" s="1"/>
  <c r="G3099" i="1"/>
  <c r="F3099" i="1"/>
  <c r="O3098" i="1"/>
  <c r="M3098" i="1" s="1"/>
  <c r="N3098" i="1"/>
  <c r="L3098" i="1" s="1"/>
  <c r="K3098" i="1"/>
  <c r="J3098" i="1"/>
  <c r="I3098" i="1"/>
  <c r="G3098" i="1"/>
  <c r="F3098" i="1"/>
  <c r="H3098" i="1" s="1"/>
  <c r="AF3098" i="1" s="1"/>
  <c r="O3097" i="1"/>
  <c r="N3097" i="1"/>
  <c r="L3097" i="1" s="1"/>
  <c r="M3097" i="1"/>
  <c r="K3097" i="1"/>
  <c r="J3097" i="1"/>
  <c r="I3097" i="1"/>
  <c r="G3097" i="1"/>
  <c r="F3097" i="1"/>
  <c r="H3097" i="1" s="1"/>
  <c r="AF3097" i="1" s="1"/>
  <c r="O3096" i="1"/>
  <c r="N3096" i="1"/>
  <c r="M3096" i="1"/>
  <c r="L3096" i="1"/>
  <c r="K3096" i="1"/>
  <c r="J3096" i="1"/>
  <c r="I3096" i="1"/>
  <c r="H3096" i="1"/>
  <c r="AF3096" i="1" s="1"/>
  <c r="G3096" i="1"/>
  <c r="F3096" i="1"/>
  <c r="O3095" i="1"/>
  <c r="M3095" i="1" s="1"/>
  <c r="N3095" i="1"/>
  <c r="L3095" i="1"/>
  <c r="K3095" i="1"/>
  <c r="J3095" i="1"/>
  <c r="I3095" i="1"/>
  <c r="H3095" i="1"/>
  <c r="AF3095" i="1" s="1"/>
  <c r="G3095" i="1"/>
  <c r="F3095" i="1"/>
  <c r="O3094" i="1"/>
  <c r="M3094" i="1" s="1"/>
  <c r="N3094" i="1"/>
  <c r="L3094" i="1" s="1"/>
  <c r="K3094" i="1"/>
  <c r="J3094" i="1"/>
  <c r="I3094" i="1"/>
  <c r="G3094" i="1"/>
  <c r="F3094" i="1"/>
  <c r="H3094" i="1" s="1"/>
  <c r="AF3094" i="1" s="1"/>
  <c r="O3093" i="1"/>
  <c r="N3093" i="1"/>
  <c r="L3093" i="1" s="1"/>
  <c r="M3093" i="1"/>
  <c r="K3093" i="1"/>
  <c r="J3093" i="1"/>
  <c r="I3093" i="1"/>
  <c r="G3093" i="1"/>
  <c r="F3093" i="1"/>
  <c r="H3093" i="1" s="1"/>
  <c r="AF3093" i="1" s="1"/>
  <c r="O3092" i="1"/>
  <c r="N3092" i="1"/>
  <c r="M3092" i="1"/>
  <c r="L3092" i="1"/>
  <c r="K3092" i="1"/>
  <c r="J3092" i="1"/>
  <c r="I3092" i="1"/>
  <c r="H3092" i="1"/>
  <c r="AF3092" i="1" s="1"/>
  <c r="G3092" i="1"/>
  <c r="F3092" i="1"/>
  <c r="O3091" i="1"/>
  <c r="M3091" i="1" s="1"/>
  <c r="N3091" i="1"/>
  <c r="L3091" i="1"/>
  <c r="K3091" i="1"/>
  <c r="J3091" i="1"/>
  <c r="I3091" i="1"/>
  <c r="H3091" i="1"/>
  <c r="AF3091" i="1" s="1"/>
  <c r="G3091" i="1"/>
  <c r="F3091" i="1"/>
  <c r="O3090" i="1"/>
  <c r="M3090" i="1" s="1"/>
  <c r="N3090" i="1"/>
  <c r="L3090" i="1" s="1"/>
  <c r="K3090" i="1"/>
  <c r="J3090" i="1"/>
  <c r="I3090" i="1"/>
  <c r="G3090" i="1"/>
  <c r="F3090" i="1"/>
  <c r="H3090" i="1" s="1"/>
  <c r="AF3090" i="1" s="1"/>
  <c r="O3089" i="1"/>
  <c r="N3089" i="1"/>
  <c r="L3089" i="1" s="1"/>
  <c r="M3089" i="1"/>
  <c r="K3089" i="1"/>
  <c r="J3089" i="1"/>
  <c r="I3089" i="1"/>
  <c r="G3089" i="1"/>
  <c r="F3089" i="1"/>
  <c r="H3089" i="1" s="1"/>
  <c r="AF3089" i="1" s="1"/>
  <c r="O3088" i="1"/>
  <c r="N3088" i="1"/>
  <c r="M3088" i="1"/>
  <c r="L3088" i="1"/>
  <c r="K3088" i="1"/>
  <c r="J3088" i="1"/>
  <c r="I3088" i="1"/>
  <c r="H3088" i="1"/>
  <c r="AF3088" i="1" s="1"/>
  <c r="G3088" i="1"/>
  <c r="F3088" i="1"/>
  <c r="O3087" i="1"/>
  <c r="M3087" i="1" s="1"/>
  <c r="N3087" i="1"/>
  <c r="L3087" i="1"/>
  <c r="K3087" i="1"/>
  <c r="J3087" i="1"/>
  <c r="I3087" i="1"/>
  <c r="H3087" i="1"/>
  <c r="AF3087" i="1" s="1"/>
  <c r="G3087" i="1"/>
  <c r="F3087" i="1"/>
  <c r="O3086" i="1"/>
  <c r="M3086" i="1" s="1"/>
  <c r="N3086" i="1"/>
  <c r="L3086" i="1" s="1"/>
  <c r="K3086" i="1"/>
  <c r="J3086" i="1"/>
  <c r="I3086" i="1"/>
  <c r="G3086" i="1"/>
  <c r="F3086" i="1"/>
  <c r="H3086" i="1" s="1"/>
  <c r="AF3086" i="1" s="1"/>
  <c r="O3085" i="1"/>
  <c r="N3085" i="1"/>
  <c r="L3085" i="1" s="1"/>
  <c r="M3085" i="1"/>
  <c r="K3085" i="1"/>
  <c r="J3085" i="1"/>
  <c r="I3085" i="1"/>
  <c r="G3085" i="1"/>
  <c r="F3085" i="1"/>
  <c r="H3085" i="1" s="1"/>
  <c r="AF3085" i="1" s="1"/>
  <c r="O3084" i="1"/>
  <c r="N3084" i="1"/>
  <c r="M3084" i="1"/>
  <c r="L3084" i="1"/>
  <c r="K3084" i="1"/>
  <c r="J3084" i="1"/>
  <c r="I3084" i="1"/>
  <c r="H3084" i="1"/>
  <c r="AF3084" i="1" s="1"/>
  <c r="G3084" i="1"/>
  <c r="F3084" i="1"/>
  <c r="O3083" i="1"/>
  <c r="M3083" i="1" s="1"/>
  <c r="N3083" i="1"/>
  <c r="L3083" i="1"/>
  <c r="K3083" i="1"/>
  <c r="J3083" i="1"/>
  <c r="I3083" i="1"/>
  <c r="H3083" i="1"/>
  <c r="AF3083" i="1" s="1"/>
  <c r="G3083" i="1"/>
  <c r="F3083" i="1"/>
  <c r="O3082" i="1"/>
  <c r="M3082" i="1" s="1"/>
  <c r="N3082" i="1"/>
  <c r="L3082" i="1" s="1"/>
  <c r="K3082" i="1"/>
  <c r="J3082" i="1"/>
  <c r="I3082" i="1"/>
  <c r="G3082" i="1"/>
  <c r="F3082" i="1"/>
  <c r="H3082" i="1" s="1"/>
  <c r="AF3082" i="1" s="1"/>
  <c r="O3081" i="1"/>
  <c r="N3081" i="1"/>
  <c r="L3081" i="1" s="1"/>
  <c r="M3081" i="1"/>
  <c r="K3081" i="1"/>
  <c r="J3081" i="1"/>
  <c r="I3081" i="1"/>
  <c r="G3081" i="1"/>
  <c r="F3081" i="1"/>
  <c r="H3081" i="1" s="1"/>
  <c r="AF3081" i="1" s="1"/>
  <c r="O3080" i="1"/>
  <c r="N3080" i="1"/>
  <c r="M3080" i="1"/>
  <c r="L3080" i="1"/>
  <c r="K3080" i="1"/>
  <c r="J3080" i="1"/>
  <c r="I3080" i="1"/>
  <c r="H3080" i="1"/>
  <c r="AF3080" i="1" s="1"/>
  <c r="G3080" i="1"/>
  <c r="F3080" i="1"/>
  <c r="O3079" i="1"/>
  <c r="M3079" i="1" s="1"/>
  <c r="N3079" i="1"/>
  <c r="L3079" i="1"/>
  <c r="K3079" i="1"/>
  <c r="J3079" i="1"/>
  <c r="I3079" i="1"/>
  <c r="H3079" i="1"/>
  <c r="AF3079" i="1" s="1"/>
  <c r="G3079" i="1"/>
  <c r="F3079" i="1"/>
  <c r="O3078" i="1"/>
  <c r="M3078" i="1" s="1"/>
  <c r="N3078" i="1"/>
  <c r="L3078" i="1" s="1"/>
  <c r="K3078" i="1"/>
  <c r="J3078" i="1"/>
  <c r="I3078" i="1"/>
  <c r="G3078" i="1"/>
  <c r="F3078" i="1"/>
  <c r="H3078" i="1" s="1"/>
  <c r="AF3078" i="1" s="1"/>
  <c r="O3077" i="1"/>
  <c r="N3077" i="1"/>
  <c r="L3077" i="1" s="1"/>
  <c r="M3077" i="1"/>
  <c r="K3077" i="1"/>
  <c r="J3077" i="1"/>
  <c r="I3077" i="1"/>
  <c r="G3077" i="1"/>
  <c r="F3077" i="1"/>
  <c r="H3077" i="1" s="1"/>
  <c r="AF3077" i="1" s="1"/>
  <c r="O3076" i="1"/>
  <c r="N3076" i="1"/>
  <c r="M3076" i="1"/>
  <c r="L3076" i="1"/>
  <c r="K3076" i="1"/>
  <c r="J3076" i="1"/>
  <c r="I3076" i="1"/>
  <c r="H3076" i="1"/>
  <c r="AF3076" i="1" s="1"/>
  <c r="G3076" i="1"/>
  <c r="F3076" i="1"/>
  <c r="O3075" i="1"/>
  <c r="M3075" i="1" s="1"/>
  <c r="N3075" i="1"/>
  <c r="L3075" i="1"/>
  <c r="K3075" i="1"/>
  <c r="J3075" i="1"/>
  <c r="I3075" i="1"/>
  <c r="H3075" i="1"/>
  <c r="AF3075" i="1" s="1"/>
  <c r="G3075" i="1"/>
  <c r="F3075" i="1"/>
  <c r="O3074" i="1"/>
  <c r="M3074" i="1" s="1"/>
  <c r="N3074" i="1"/>
  <c r="L3074" i="1" s="1"/>
  <c r="K3074" i="1"/>
  <c r="J3074" i="1"/>
  <c r="I3074" i="1"/>
  <c r="G3074" i="1"/>
  <c r="F3074" i="1"/>
  <c r="H3074" i="1" s="1"/>
  <c r="AF3074" i="1" s="1"/>
  <c r="O3073" i="1"/>
  <c r="N3073" i="1"/>
  <c r="L3073" i="1" s="1"/>
  <c r="M3073" i="1"/>
  <c r="K3073" i="1"/>
  <c r="J3073" i="1"/>
  <c r="I3073" i="1"/>
  <c r="G3073" i="1"/>
  <c r="F3073" i="1"/>
  <c r="H3073" i="1" s="1"/>
  <c r="AF3073" i="1" s="1"/>
  <c r="O3072" i="1"/>
  <c r="N3072" i="1"/>
  <c r="M3072" i="1"/>
  <c r="L3072" i="1"/>
  <c r="K3072" i="1"/>
  <c r="J3072" i="1"/>
  <c r="I3072" i="1"/>
  <c r="H3072" i="1"/>
  <c r="AF3072" i="1" s="1"/>
  <c r="G3072" i="1"/>
  <c r="F3072" i="1"/>
  <c r="O3071" i="1"/>
  <c r="M3071" i="1" s="1"/>
  <c r="N3071" i="1"/>
  <c r="L3071" i="1"/>
  <c r="K3071" i="1"/>
  <c r="J3071" i="1"/>
  <c r="I3071" i="1"/>
  <c r="H3071" i="1"/>
  <c r="AF3071" i="1" s="1"/>
  <c r="G3071" i="1"/>
  <c r="F3071" i="1"/>
  <c r="O3070" i="1"/>
  <c r="M3070" i="1" s="1"/>
  <c r="N3070" i="1"/>
  <c r="L3070" i="1" s="1"/>
  <c r="K3070" i="1"/>
  <c r="J3070" i="1"/>
  <c r="I3070" i="1"/>
  <c r="G3070" i="1"/>
  <c r="F3070" i="1"/>
  <c r="H3070" i="1" s="1"/>
  <c r="AF3070" i="1" s="1"/>
  <c r="O3069" i="1"/>
  <c r="N3069" i="1"/>
  <c r="L3069" i="1" s="1"/>
  <c r="M3069" i="1"/>
  <c r="K3069" i="1"/>
  <c r="J3069" i="1"/>
  <c r="I3069" i="1"/>
  <c r="G3069" i="1"/>
  <c r="F3069" i="1"/>
  <c r="H3069" i="1" s="1"/>
  <c r="AF3069" i="1" s="1"/>
  <c r="O3068" i="1"/>
  <c r="N3068" i="1"/>
  <c r="M3068" i="1"/>
  <c r="L3068" i="1"/>
  <c r="K3068" i="1"/>
  <c r="J3068" i="1"/>
  <c r="I3068" i="1"/>
  <c r="H3068" i="1"/>
  <c r="AF3068" i="1" s="1"/>
  <c r="G3068" i="1"/>
  <c r="F3068" i="1"/>
  <c r="O3067" i="1"/>
  <c r="M3067" i="1" s="1"/>
  <c r="N3067" i="1"/>
  <c r="L3067" i="1"/>
  <c r="K3067" i="1"/>
  <c r="J3067" i="1"/>
  <c r="I3067" i="1"/>
  <c r="H3067" i="1"/>
  <c r="AF3067" i="1" s="1"/>
  <c r="G3067" i="1"/>
  <c r="F3067" i="1"/>
  <c r="O3066" i="1"/>
  <c r="M3066" i="1" s="1"/>
  <c r="N3066" i="1"/>
  <c r="L3066" i="1" s="1"/>
  <c r="K3066" i="1"/>
  <c r="J3066" i="1"/>
  <c r="I3066" i="1"/>
  <c r="G3066" i="1"/>
  <c r="F3066" i="1"/>
  <c r="H3066" i="1" s="1"/>
  <c r="AF3066" i="1" s="1"/>
  <c r="O3065" i="1"/>
  <c r="N3065" i="1"/>
  <c r="L3065" i="1" s="1"/>
  <c r="M3065" i="1"/>
  <c r="K3065" i="1"/>
  <c r="J3065" i="1"/>
  <c r="I3065" i="1"/>
  <c r="G3065" i="1"/>
  <c r="F3065" i="1"/>
  <c r="H3065" i="1" s="1"/>
  <c r="AF3065" i="1" s="1"/>
  <c r="O3064" i="1"/>
  <c r="N3064" i="1"/>
  <c r="M3064" i="1"/>
  <c r="L3064" i="1"/>
  <c r="K3064" i="1"/>
  <c r="J3064" i="1"/>
  <c r="I3064" i="1"/>
  <c r="H3064" i="1"/>
  <c r="AF3064" i="1" s="1"/>
  <c r="G3064" i="1"/>
  <c r="F3064" i="1"/>
  <c r="O3063" i="1"/>
  <c r="M3063" i="1" s="1"/>
  <c r="N3063" i="1"/>
  <c r="L3063" i="1"/>
  <c r="K3063" i="1"/>
  <c r="J3063" i="1"/>
  <c r="I3063" i="1"/>
  <c r="H3063" i="1"/>
  <c r="AF3063" i="1" s="1"/>
  <c r="G3063" i="1"/>
  <c r="F3063" i="1"/>
  <c r="O3062" i="1"/>
  <c r="M3062" i="1" s="1"/>
  <c r="N3062" i="1"/>
  <c r="L3062" i="1" s="1"/>
  <c r="K3062" i="1"/>
  <c r="J3062" i="1"/>
  <c r="I3062" i="1"/>
  <c r="G3062" i="1"/>
  <c r="F3062" i="1"/>
  <c r="H3062" i="1" s="1"/>
  <c r="AF3062" i="1" s="1"/>
  <c r="O3061" i="1"/>
  <c r="N3061" i="1"/>
  <c r="L3061" i="1" s="1"/>
  <c r="M3061" i="1"/>
  <c r="K3061" i="1"/>
  <c r="J3061" i="1"/>
  <c r="I3061" i="1"/>
  <c r="G3061" i="1"/>
  <c r="F3061" i="1"/>
  <c r="H3061" i="1" s="1"/>
  <c r="AF3061" i="1" s="1"/>
  <c r="O3060" i="1"/>
  <c r="N3060" i="1"/>
  <c r="M3060" i="1"/>
  <c r="L3060" i="1"/>
  <c r="K3060" i="1"/>
  <c r="J3060" i="1"/>
  <c r="I3060" i="1"/>
  <c r="H3060" i="1"/>
  <c r="AF3060" i="1" s="1"/>
  <c r="G3060" i="1"/>
  <c r="F3060" i="1"/>
  <c r="O3059" i="1"/>
  <c r="M3059" i="1" s="1"/>
  <c r="N3059" i="1"/>
  <c r="L3059" i="1"/>
  <c r="K3059" i="1"/>
  <c r="J3059" i="1"/>
  <c r="I3059" i="1"/>
  <c r="H3059" i="1"/>
  <c r="AF3059" i="1" s="1"/>
  <c r="G3059" i="1"/>
  <c r="F3059" i="1"/>
  <c r="O3058" i="1"/>
  <c r="M3058" i="1" s="1"/>
  <c r="N3058" i="1"/>
  <c r="L3058" i="1" s="1"/>
  <c r="K3058" i="1"/>
  <c r="J3058" i="1"/>
  <c r="I3058" i="1"/>
  <c r="G3058" i="1"/>
  <c r="F3058" i="1"/>
  <c r="H3058" i="1" s="1"/>
  <c r="AF3058" i="1" s="1"/>
  <c r="O3057" i="1"/>
  <c r="N3057" i="1"/>
  <c r="L3057" i="1" s="1"/>
  <c r="M3057" i="1"/>
  <c r="K3057" i="1"/>
  <c r="J3057" i="1"/>
  <c r="I3057" i="1"/>
  <c r="G3057" i="1"/>
  <c r="F3057" i="1"/>
  <c r="H3057" i="1" s="1"/>
  <c r="AF3057" i="1" s="1"/>
  <c r="O3056" i="1"/>
  <c r="N3056" i="1"/>
  <c r="M3056" i="1"/>
  <c r="L3056" i="1"/>
  <c r="K3056" i="1"/>
  <c r="J3056" i="1"/>
  <c r="I3056" i="1"/>
  <c r="H3056" i="1"/>
  <c r="AF3056" i="1" s="1"/>
  <c r="G3056" i="1"/>
  <c r="F3056" i="1"/>
  <c r="O3055" i="1"/>
  <c r="M3055" i="1" s="1"/>
  <c r="N3055" i="1"/>
  <c r="L3055" i="1"/>
  <c r="K3055" i="1"/>
  <c r="J3055" i="1"/>
  <c r="I3055" i="1"/>
  <c r="H3055" i="1"/>
  <c r="AF3055" i="1" s="1"/>
  <c r="G3055" i="1"/>
  <c r="F3055" i="1"/>
  <c r="O3054" i="1"/>
  <c r="M3054" i="1" s="1"/>
  <c r="N3054" i="1"/>
  <c r="L3054" i="1" s="1"/>
  <c r="K3054" i="1"/>
  <c r="J3054" i="1"/>
  <c r="I3054" i="1"/>
  <c r="G3054" i="1"/>
  <c r="F3054" i="1"/>
  <c r="H3054" i="1" s="1"/>
  <c r="AF3054" i="1" s="1"/>
  <c r="O3053" i="1"/>
  <c r="N3053" i="1"/>
  <c r="L3053" i="1" s="1"/>
  <c r="M3053" i="1"/>
  <c r="K3053" i="1"/>
  <c r="J3053" i="1"/>
  <c r="I3053" i="1"/>
  <c r="G3053" i="1"/>
  <c r="F3053" i="1"/>
  <c r="H3053" i="1" s="1"/>
  <c r="AF3053" i="1" s="1"/>
  <c r="O3052" i="1"/>
  <c r="N3052" i="1"/>
  <c r="M3052" i="1"/>
  <c r="L3052" i="1"/>
  <c r="K3052" i="1"/>
  <c r="J3052" i="1"/>
  <c r="I3052" i="1"/>
  <c r="H3052" i="1"/>
  <c r="AF3052" i="1" s="1"/>
  <c r="G3052" i="1"/>
  <c r="F3052" i="1"/>
  <c r="O3051" i="1"/>
  <c r="M3051" i="1" s="1"/>
  <c r="N3051" i="1"/>
  <c r="L3051" i="1"/>
  <c r="K3051" i="1"/>
  <c r="J3051" i="1"/>
  <c r="I3051" i="1"/>
  <c r="H3051" i="1"/>
  <c r="AF3051" i="1" s="1"/>
  <c r="G3051" i="1"/>
  <c r="F3051" i="1"/>
  <c r="O3050" i="1"/>
  <c r="M3050" i="1" s="1"/>
  <c r="N3050" i="1"/>
  <c r="L3050" i="1" s="1"/>
  <c r="K3050" i="1"/>
  <c r="J3050" i="1"/>
  <c r="I3050" i="1"/>
  <c r="G3050" i="1"/>
  <c r="F3050" i="1"/>
  <c r="H3050" i="1" s="1"/>
  <c r="AF3050" i="1" s="1"/>
  <c r="O3049" i="1"/>
  <c r="N3049" i="1"/>
  <c r="L3049" i="1" s="1"/>
  <c r="M3049" i="1"/>
  <c r="K3049" i="1"/>
  <c r="J3049" i="1"/>
  <c r="I3049" i="1"/>
  <c r="G3049" i="1"/>
  <c r="F3049" i="1"/>
  <c r="H3049" i="1" s="1"/>
  <c r="AF3049" i="1" s="1"/>
  <c r="O3048" i="1"/>
  <c r="N3048" i="1"/>
  <c r="M3048" i="1"/>
  <c r="L3048" i="1"/>
  <c r="K3048" i="1"/>
  <c r="J3048" i="1"/>
  <c r="I3048" i="1"/>
  <c r="H3048" i="1"/>
  <c r="AF3048" i="1" s="1"/>
  <c r="G3048" i="1"/>
  <c r="F3048" i="1"/>
  <c r="O3047" i="1"/>
  <c r="M3047" i="1" s="1"/>
  <c r="N3047" i="1"/>
  <c r="L3047" i="1"/>
  <c r="K3047" i="1"/>
  <c r="J3047" i="1"/>
  <c r="I3047" i="1"/>
  <c r="H3047" i="1"/>
  <c r="AF3047" i="1" s="1"/>
  <c r="G3047" i="1"/>
  <c r="F3047" i="1"/>
  <c r="O3046" i="1"/>
  <c r="M3046" i="1" s="1"/>
  <c r="N3046" i="1"/>
  <c r="L3046" i="1" s="1"/>
  <c r="K3046" i="1"/>
  <c r="J3046" i="1"/>
  <c r="I3046" i="1"/>
  <c r="G3046" i="1"/>
  <c r="F3046" i="1"/>
  <c r="H3046" i="1" s="1"/>
  <c r="AF3046" i="1" s="1"/>
  <c r="O3045" i="1"/>
  <c r="N3045" i="1"/>
  <c r="L3045" i="1" s="1"/>
  <c r="M3045" i="1"/>
  <c r="K3045" i="1"/>
  <c r="J3045" i="1"/>
  <c r="I3045" i="1"/>
  <c r="G3045" i="1"/>
  <c r="F3045" i="1"/>
  <c r="H3045" i="1" s="1"/>
  <c r="AF3045" i="1" s="1"/>
  <c r="O3044" i="1"/>
  <c r="N3044" i="1"/>
  <c r="M3044" i="1"/>
  <c r="L3044" i="1"/>
  <c r="K3044" i="1"/>
  <c r="J3044" i="1"/>
  <c r="I3044" i="1"/>
  <c r="H3044" i="1"/>
  <c r="AF3044" i="1" s="1"/>
  <c r="G3044" i="1"/>
  <c r="F3044" i="1"/>
  <c r="O3043" i="1"/>
  <c r="M3043" i="1" s="1"/>
  <c r="N3043" i="1"/>
  <c r="L3043" i="1"/>
  <c r="K3043" i="1"/>
  <c r="J3043" i="1"/>
  <c r="I3043" i="1"/>
  <c r="H3043" i="1"/>
  <c r="AF3043" i="1" s="1"/>
  <c r="G3043" i="1"/>
  <c r="F3043" i="1"/>
  <c r="O3042" i="1"/>
  <c r="M3042" i="1" s="1"/>
  <c r="N3042" i="1"/>
  <c r="L3042" i="1" s="1"/>
  <c r="K3042" i="1"/>
  <c r="J3042" i="1"/>
  <c r="I3042" i="1"/>
  <c r="G3042" i="1"/>
  <c r="F3042" i="1"/>
  <c r="H3042" i="1" s="1"/>
  <c r="AF3042" i="1" s="1"/>
  <c r="O3041" i="1"/>
  <c r="N3041" i="1"/>
  <c r="L3041" i="1" s="1"/>
  <c r="M3041" i="1"/>
  <c r="K3041" i="1"/>
  <c r="J3041" i="1"/>
  <c r="I3041" i="1"/>
  <c r="G3041" i="1"/>
  <c r="F3041" i="1"/>
  <c r="H3041" i="1" s="1"/>
  <c r="AF3041" i="1" s="1"/>
  <c r="O3040" i="1"/>
  <c r="N3040" i="1"/>
  <c r="M3040" i="1"/>
  <c r="L3040" i="1"/>
  <c r="K3040" i="1"/>
  <c r="J3040" i="1"/>
  <c r="I3040" i="1"/>
  <c r="H3040" i="1"/>
  <c r="AF3040" i="1" s="1"/>
  <c r="G3040" i="1"/>
  <c r="F3040" i="1"/>
  <c r="O3039" i="1"/>
  <c r="M3039" i="1" s="1"/>
  <c r="N3039" i="1"/>
  <c r="L3039" i="1"/>
  <c r="K3039" i="1"/>
  <c r="J3039" i="1"/>
  <c r="I3039" i="1"/>
  <c r="H3039" i="1"/>
  <c r="AF3039" i="1" s="1"/>
  <c r="G3039" i="1"/>
  <c r="F3039" i="1"/>
  <c r="O3038" i="1"/>
  <c r="M3038" i="1" s="1"/>
  <c r="N3038" i="1"/>
  <c r="L3038" i="1" s="1"/>
  <c r="K3038" i="1"/>
  <c r="J3038" i="1"/>
  <c r="I3038" i="1"/>
  <c r="G3038" i="1"/>
  <c r="F3038" i="1"/>
  <c r="H3038" i="1" s="1"/>
  <c r="AF3038" i="1" s="1"/>
  <c r="O3037" i="1"/>
  <c r="N3037" i="1"/>
  <c r="L3037" i="1" s="1"/>
  <c r="M3037" i="1"/>
  <c r="K3037" i="1"/>
  <c r="J3037" i="1"/>
  <c r="I3037" i="1"/>
  <c r="G3037" i="1"/>
  <c r="F3037" i="1"/>
  <c r="H3037" i="1" s="1"/>
  <c r="AF3037" i="1" s="1"/>
  <c r="O3036" i="1"/>
  <c r="N3036" i="1"/>
  <c r="M3036" i="1"/>
  <c r="L3036" i="1"/>
  <c r="K3036" i="1"/>
  <c r="J3036" i="1"/>
  <c r="I3036" i="1"/>
  <c r="H3036" i="1"/>
  <c r="AF3036" i="1" s="1"/>
  <c r="G3036" i="1"/>
  <c r="F3036" i="1"/>
  <c r="O3035" i="1"/>
  <c r="M3035" i="1" s="1"/>
  <c r="N3035" i="1"/>
  <c r="L3035" i="1"/>
  <c r="K3035" i="1"/>
  <c r="J3035" i="1"/>
  <c r="I3035" i="1"/>
  <c r="H3035" i="1"/>
  <c r="AF3035" i="1" s="1"/>
  <c r="G3035" i="1"/>
  <c r="F3035" i="1"/>
  <c r="O3034" i="1"/>
  <c r="M3034" i="1" s="1"/>
  <c r="N3034" i="1"/>
  <c r="L3034" i="1" s="1"/>
  <c r="K3034" i="1"/>
  <c r="J3034" i="1"/>
  <c r="I3034" i="1"/>
  <c r="G3034" i="1"/>
  <c r="F3034" i="1"/>
  <c r="H3034" i="1" s="1"/>
  <c r="AF3034" i="1" s="1"/>
  <c r="O3033" i="1"/>
  <c r="N3033" i="1"/>
  <c r="L3033" i="1" s="1"/>
  <c r="M3033" i="1"/>
  <c r="K3033" i="1"/>
  <c r="J3033" i="1"/>
  <c r="I3033" i="1"/>
  <c r="G3033" i="1"/>
  <c r="F3033" i="1"/>
  <c r="H3033" i="1" s="1"/>
  <c r="AF3033" i="1" s="1"/>
  <c r="O3032" i="1"/>
  <c r="N3032" i="1"/>
  <c r="M3032" i="1"/>
  <c r="L3032" i="1"/>
  <c r="K3032" i="1"/>
  <c r="J3032" i="1"/>
  <c r="I3032" i="1"/>
  <c r="H3032" i="1"/>
  <c r="AF3032" i="1" s="1"/>
  <c r="G3032" i="1"/>
  <c r="F3032" i="1"/>
  <c r="O3031" i="1"/>
  <c r="M3031" i="1" s="1"/>
  <c r="N3031" i="1"/>
  <c r="L3031" i="1"/>
  <c r="K3031" i="1"/>
  <c r="J3031" i="1"/>
  <c r="I3031" i="1"/>
  <c r="H3031" i="1"/>
  <c r="AF3031" i="1" s="1"/>
  <c r="G3031" i="1"/>
  <c r="F3031" i="1"/>
  <c r="O3030" i="1"/>
  <c r="M3030" i="1" s="1"/>
  <c r="N3030" i="1"/>
  <c r="L3030" i="1" s="1"/>
  <c r="K3030" i="1"/>
  <c r="J3030" i="1"/>
  <c r="I3030" i="1"/>
  <c r="G3030" i="1"/>
  <c r="F3030" i="1"/>
  <c r="H3030" i="1" s="1"/>
  <c r="AF3030" i="1" s="1"/>
  <c r="O3029" i="1"/>
  <c r="N3029" i="1"/>
  <c r="L3029" i="1" s="1"/>
  <c r="M3029" i="1"/>
  <c r="K3029" i="1"/>
  <c r="J3029" i="1"/>
  <c r="I3029" i="1"/>
  <c r="G3029" i="1"/>
  <c r="F3029" i="1"/>
  <c r="H3029" i="1" s="1"/>
  <c r="AF3029" i="1" s="1"/>
  <c r="O3028" i="1"/>
  <c r="N3028" i="1"/>
  <c r="M3028" i="1"/>
  <c r="L3028" i="1"/>
  <c r="K3028" i="1"/>
  <c r="J3028" i="1"/>
  <c r="I3028" i="1"/>
  <c r="H3028" i="1"/>
  <c r="AF3028" i="1" s="1"/>
  <c r="G3028" i="1"/>
  <c r="F3028" i="1"/>
  <c r="O3027" i="1"/>
  <c r="M3027" i="1" s="1"/>
  <c r="N3027" i="1"/>
  <c r="L3027" i="1"/>
  <c r="K3027" i="1"/>
  <c r="J3027" i="1"/>
  <c r="I3027" i="1"/>
  <c r="H3027" i="1"/>
  <c r="AF3027" i="1" s="1"/>
  <c r="G3027" i="1"/>
  <c r="F3027" i="1"/>
  <c r="O3026" i="1"/>
  <c r="M3026" i="1" s="1"/>
  <c r="N3026" i="1"/>
  <c r="L3026" i="1" s="1"/>
  <c r="K3026" i="1"/>
  <c r="J3026" i="1"/>
  <c r="I3026" i="1"/>
  <c r="G3026" i="1"/>
  <c r="F3026" i="1"/>
  <c r="H3026" i="1" s="1"/>
  <c r="AF3026" i="1" s="1"/>
  <c r="O3025" i="1"/>
  <c r="N3025" i="1"/>
  <c r="L3025" i="1" s="1"/>
  <c r="M3025" i="1"/>
  <c r="K3025" i="1"/>
  <c r="J3025" i="1"/>
  <c r="I3025" i="1"/>
  <c r="G3025" i="1"/>
  <c r="F3025" i="1"/>
  <c r="H3025" i="1" s="1"/>
  <c r="AF3025" i="1" s="1"/>
  <c r="O3024" i="1"/>
  <c r="N3024" i="1"/>
  <c r="M3024" i="1"/>
  <c r="L3024" i="1"/>
  <c r="K3024" i="1"/>
  <c r="J3024" i="1"/>
  <c r="I3024" i="1"/>
  <c r="H3024" i="1"/>
  <c r="AF3024" i="1" s="1"/>
  <c r="G3024" i="1"/>
  <c r="F3024" i="1"/>
  <c r="O3023" i="1"/>
  <c r="M3023" i="1" s="1"/>
  <c r="N3023" i="1"/>
  <c r="L3023" i="1"/>
  <c r="K3023" i="1"/>
  <c r="J3023" i="1"/>
  <c r="I3023" i="1"/>
  <c r="H3023" i="1"/>
  <c r="AF3023" i="1" s="1"/>
  <c r="G3023" i="1"/>
  <c r="F3023" i="1"/>
  <c r="O3022" i="1"/>
  <c r="M3022" i="1" s="1"/>
  <c r="N3022" i="1"/>
  <c r="L3022" i="1" s="1"/>
  <c r="K3022" i="1"/>
  <c r="J3022" i="1"/>
  <c r="I3022" i="1"/>
  <c r="G3022" i="1"/>
  <c r="F3022" i="1"/>
  <c r="H3022" i="1" s="1"/>
  <c r="AF3022" i="1" s="1"/>
  <c r="O3021" i="1"/>
  <c r="N3021" i="1"/>
  <c r="L3021" i="1" s="1"/>
  <c r="M3021" i="1"/>
  <c r="K3021" i="1"/>
  <c r="J3021" i="1"/>
  <c r="I3021" i="1"/>
  <c r="G3021" i="1"/>
  <c r="F3021" i="1"/>
  <c r="H3021" i="1" s="1"/>
  <c r="AF3021" i="1" s="1"/>
  <c r="O3020" i="1"/>
  <c r="N3020" i="1"/>
  <c r="M3020" i="1"/>
  <c r="L3020" i="1"/>
  <c r="K3020" i="1"/>
  <c r="J3020" i="1"/>
  <c r="I3020" i="1"/>
  <c r="H3020" i="1"/>
  <c r="AF3020" i="1" s="1"/>
  <c r="G3020" i="1"/>
  <c r="F3020" i="1"/>
  <c r="O3019" i="1"/>
  <c r="M3019" i="1" s="1"/>
  <c r="N3019" i="1"/>
  <c r="L3019" i="1"/>
  <c r="K3019" i="1"/>
  <c r="J3019" i="1"/>
  <c r="I3019" i="1"/>
  <c r="H3019" i="1"/>
  <c r="AF3019" i="1" s="1"/>
  <c r="G3019" i="1"/>
  <c r="F3019" i="1"/>
  <c r="O3018" i="1"/>
  <c r="M3018" i="1" s="1"/>
  <c r="N3018" i="1"/>
  <c r="L3018" i="1" s="1"/>
  <c r="K3018" i="1"/>
  <c r="J3018" i="1"/>
  <c r="I3018" i="1"/>
  <c r="G3018" i="1"/>
  <c r="F3018" i="1"/>
  <c r="H3018" i="1" s="1"/>
  <c r="AF3018" i="1" s="1"/>
  <c r="O3017" i="1"/>
  <c r="N3017" i="1"/>
  <c r="L3017" i="1" s="1"/>
  <c r="M3017" i="1"/>
  <c r="K3017" i="1"/>
  <c r="J3017" i="1"/>
  <c r="I3017" i="1"/>
  <c r="G3017" i="1"/>
  <c r="F3017" i="1"/>
  <c r="H3017" i="1" s="1"/>
  <c r="AF3017" i="1" s="1"/>
  <c r="O3016" i="1"/>
  <c r="N3016" i="1"/>
  <c r="M3016" i="1"/>
  <c r="L3016" i="1"/>
  <c r="K3016" i="1"/>
  <c r="J3016" i="1"/>
  <c r="I3016" i="1"/>
  <c r="H3016" i="1"/>
  <c r="AF3016" i="1" s="1"/>
  <c r="G3016" i="1"/>
  <c r="F3016" i="1"/>
  <c r="O3015" i="1"/>
  <c r="M3015" i="1" s="1"/>
  <c r="N3015" i="1"/>
  <c r="L3015" i="1"/>
  <c r="K3015" i="1"/>
  <c r="J3015" i="1"/>
  <c r="I3015" i="1"/>
  <c r="H3015" i="1"/>
  <c r="AF3015" i="1" s="1"/>
  <c r="G3015" i="1"/>
  <c r="F3015" i="1"/>
  <c r="O3014" i="1"/>
  <c r="M3014" i="1" s="1"/>
  <c r="N3014" i="1"/>
  <c r="L3014" i="1" s="1"/>
  <c r="K3014" i="1"/>
  <c r="J3014" i="1"/>
  <c r="I3014" i="1"/>
  <c r="G3014" i="1"/>
  <c r="F3014" i="1"/>
  <c r="H3014" i="1" s="1"/>
  <c r="AF3014" i="1" s="1"/>
  <c r="O3013" i="1"/>
  <c r="N3013" i="1"/>
  <c r="L3013" i="1" s="1"/>
  <c r="M3013" i="1"/>
  <c r="K3013" i="1"/>
  <c r="J3013" i="1"/>
  <c r="I3013" i="1"/>
  <c r="G3013" i="1"/>
  <c r="F3013" i="1"/>
  <c r="H3013" i="1" s="1"/>
  <c r="AF3013" i="1" s="1"/>
  <c r="O3012" i="1"/>
  <c r="N3012" i="1"/>
  <c r="M3012" i="1"/>
  <c r="L3012" i="1"/>
  <c r="K3012" i="1"/>
  <c r="J3012" i="1"/>
  <c r="I3012" i="1"/>
  <c r="H3012" i="1"/>
  <c r="AF3012" i="1" s="1"/>
  <c r="G3012" i="1"/>
  <c r="F3012" i="1"/>
  <c r="O3011" i="1"/>
  <c r="M3011" i="1" s="1"/>
  <c r="N3011" i="1"/>
  <c r="L3011" i="1"/>
  <c r="K3011" i="1"/>
  <c r="J3011" i="1"/>
  <c r="I3011" i="1"/>
  <c r="H3011" i="1"/>
  <c r="AF3011" i="1" s="1"/>
  <c r="G3011" i="1"/>
  <c r="F3011" i="1"/>
  <c r="O3010" i="1"/>
  <c r="M3010" i="1" s="1"/>
  <c r="N3010" i="1"/>
  <c r="L3010" i="1" s="1"/>
  <c r="K3010" i="1"/>
  <c r="J3010" i="1"/>
  <c r="I3010" i="1"/>
  <c r="G3010" i="1"/>
  <c r="F3010" i="1"/>
  <c r="H3010" i="1" s="1"/>
  <c r="AF3010" i="1" s="1"/>
  <c r="O3009" i="1"/>
  <c r="N3009" i="1"/>
  <c r="L3009" i="1" s="1"/>
  <c r="M3009" i="1"/>
  <c r="K3009" i="1"/>
  <c r="J3009" i="1"/>
  <c r="I3009" i="1"/>
  <c r="G3009" i="1"/>
  <c r="F3009" i="1"/>
  <c r="H3009" i="1" s="1"/>
  <c r="AF3009" i="1" s="1"/>
  <c r="O3008" i="1"/>
  <c r="N3008" i="1"/>
  <c r="M3008" i="1"/>
  <c r="L3008" i="1"/>
  <c r="K3008" i="1"/>
  <c r="J3008" i="1"/>
  <c r="I3008" i="1"/>
  <c r="H3008" i="1"/>
  <c r="AF3008" i="1" s="1"/>
  <c r="G3008" i="1"/>
  <c r="F3008" i="1"/>
  <c r="O3007" i="1"/>
  <c r="M3007" i="1" s="1"/>
  <c r="N3007" i="1"/>
  <c r="L3007" i="1"/>
  <c r="K3007" i="1"/>
  <c r="J3007" i="1"/>
  <c r="I3007" i="1"/>
  <c r="H3007" i="1"/>
  <c r="AF3007" i="1" s="1"/>
  <c r="G3007" i="1"/>
  <c r="F3007" i="1"/>
  <c r="O3006" i="1"/>
  <c r="M3006" i="1" s="1"/>
  <c r="N3006" i="1"/>
  <c r="L3006" i="1" s="1"/>
  <c r="K3006" i="1"/>
  <c r="J3006" i="1"/>
  <c r="I3006" i="1"/>
  <c r="G3006" i="1"/>
  <c r="F3006" i="1"/>
  <c r="H3006" i="1" s="1"/>
  <c r="AF3006" i="1" s="1"/>
  <c r="O3005" i="1"/>
  <c r="N3005" i="1"/>
  <c r="L3005" i="1" s="1"/>
  <c r="M3005" i="1"/>
  <c r="K3005" i="1"/>
  <c r="J3005" i="1"/>
  <c r="I3005" i="1"/>
  <c r="G3005" i="1"/>
  <c r="F3005" i="1"/>
  <c r="H3005" i="1" s="1"/>
  <c r="AF3005" i="1" s="1"/>
  <c r="O3004" i="1"/>
  <c r="N3004" i="1"/>
  <c r="M3004" i="1"/>
  <c r="L3004" i="1"/>
  <c r="K3004" i="1"/>
  <c r="J3004" i="1"/>
  <c r="I3004" i="1"/>
  <c r="H3004" i="1"/>
  <c r="AF3004" i="1" s="1"/>
  <c r="G3004" i="1"/>
  <c r="F3004" i="1"/>
  <c r="O3003" i="1"/>
  <c r="M3003" i="1" s="1"/>
  <c r="N3003" i="1"/>
  <c r="L3003" i="1"/>
  <c r="K3003" i="1"/>
  <c r="J3003" i="1"/>
  <c r="I3003" i="1"/>
  <c r="H3003" i="1"/>
  <c r="AF3003" i="1" s="1"/>
  <c r="G3003" i="1"/>
  <c r="F3003" i="1"/>
  <c r="O3002" i="1"/>
  <c r="M3002" i="1" s="1"/>
  <c r="N3002" i="1"/>
  <c r="L3002" i="1" s="1"/>
  <c r="K3002" i="1"/>
  <c r="J3002" i="1"/>
  <c r="I3002" i="1"/>
  <c r="G3002" i="1"/>
  <c r="F3002" i="1"/>
  <c r="H3002" i="1" s="1"/>
  <c r="AF3002" i="1" s="1"/>
  <c r="O3001" i="1"/>
  <c r="N3001" i="1"/>
  <c r="L3001" i="1" s="1"/>
  <c r="M3001" i="1"/>
  <c r="K3001" i="1"/>
  <c r="J3001" i="1"/>
  <c r="I3001" i="1"/>
  <c r="G3001" i="1"/>
  <c r="F3001" i="1"/>
  <c r="H3001" i="1" s="1"/>
  <c r="AF3001" i="1" s="1"/>
  <c r="O3000" i="1"/>
  <c r="N3000" i="1"/>
  <c r="M3000" i="1"/>
  <c r="L3000" i="1"/>
  <c r="K3000" i="1"/>
  <c r="J3000" i="1"/>
  <c r="I3000" i="1"/>
  <c r="H3000" i="1"/>
  <c r="AF3000" i="1" s="1"/>
  <c r="G3000" i="1"/>
  <c r="F3000" i="1"/>
  <c r="O2999" i="1"/>
  <c r="M2999" i="1" s="1"/>
  <c r="N2999" i="1"/>
  <c r="L2999" i="1"/>
  <c r="K2999" i="1"/>
  <c r="J2999" i="1"/>
  <c r="I2999" i="1"/>
  <c r="H2999" i="1"/>
  <c r="AF2999" i="1" s="1"/>
  <c r="G2999" i="1"/>
  <c r="F2999" i="1"/>
  <c r="O2998" i="1"/>
  <c r="M2998" i="1" s="1"/>
  <c r="N2998" i="1"/>
  <c r="L2998" i="1" s="1"/>
  <c r="K2998" i="1"/>
  <c r="J2998" i="1"/>
  <c r="I2998" i="1"/>
  <c r="G2998" i="1"/>
  <c r="F2998" i="1"/>
  <c r="H2998" i="1" s="1"/>
  <c r="AF2998" i="1" s="1"/>
  <c r="O2997" i="1"/>
  <c r="N2997" i="1"/>
  <c r="L2997" i="1" s="1"/>
  <c r="M2997" i="1"/>
  <c r="K2997" i="1"/>
  <c r="J2997" i="1"/>
  <c r="I2997" i="1"/>
  <c r="G2997" i="1"/>
  <c r="F2997" i="1"/>
  <c r="H2997" i="1" s="1"/>
  <c r="AF2997" i="1" s="1"/>
  <c r="O2996" i="1"/>
  <c r="N2996" i="1"/>
  <c r="M2996" i="1"/>
  <c r="L2996" i="1"/>
  <c r="K2996" i="1"/>
  <c r="J2996" i="1"/>
  <c r="I2996" i="1"/>
  <c r="H2996" i="1"/>
  <c r="AF2996" i="1" s="1"/>
  <c r="G2996" i="1"/>
  <c r="F2996" i="1"/>
  <c r="O2995" i="1"/>
  <c r="M2995" i="1" s="1"/>
  <c r="N2995" i="1"/>
  <c r="L2995" i="1"/>
  <c r="K2995" i="1"/>
  <c r="J2995" i="1"/>
  <c r="I2995" i="1"/>
  <c r="H2995" i="1"/>
  <c r="AF2995" i="1" s="1"/>
  <c r="G2995" i="1"/>
  <c r="F2995" i="1"/>
  <c r="O2994" i="1"/>
  <c r="M2994" i="1" s="1"/>
  <c r="N2994" i="1"/>
  <c r="L2994" i="1" s="1"/>
  <c r="K2994" i="1"/>
  <c r="J2994" i="1"/>
  <c r="I2994" i="1"/>
  <c r="G2994" i="1"/>
  <c r="F2994" i="1"/>
  <c r="H2994" i="1" s="1"/>
  <c r="AF2994" i="1" s="1"/>
  <c r="O2993" i="1"/>
  <c r="N2993" i="1"/>
  <c r="L2993" i="1" s="1"/>
  <c r="M2993" i="1"/>
  <c r="K2993" i="1"/>
  <c r="J2993" i="1"/>
  <c r="I2993" i="1"/>
  <c r="G2993" i="1"/>
  <c r="F2993" i="1"/>
  <c r="H2993" i="1" s="1"/>
  <c r="AF2993" i="1" s="1"/>
  <c r="O2992" i="1"/>
  <c r="N2992" i="1"/>
  <c r="M2992" i="1"/>
  <c r="L2992" i="1"/>
  <c r="K2992" i="1"/>
  <c r="J2992" i="1"/>
  <c r="I2992" i="1"/>
  <c r="H2992" i="1"/>
  <c r="AF2992" i="1" s="1"/>
  <c r="G2992" i="1"/>
  <c r="F2992" i="1"/>
  <c r="O2991" i="1"/>
  <c r="M2991" i="1" s="1"/>
  <c r="N2991" i="1"/>
  <c r="L2991" i="1"/>
  <c r="K2991" i="1"/>
  <c r="J2991" i="1"/>
  <c r="I2991" i="1"/>
  <c r="H2991" i="1"/>
  <c r="AF2991" i="1" s="1"/>
  <c r="G2991" i="1"/>
  <c r="F2991" i="1"/>
  <c r="O2990" i="1"/>
  <c r="M2990" i="1" s="1"/>
  <c r="N2990" i="1"/>
  <c r="L2990" i="1" s="1"/>
  <c r="K2990" i="1"/>
  <c r="J2990" i="1"/>
  <c r="I2990" i="1"/>
  <c r="G2990" i="1"/>
  <c r="F2990" i="1"/>
  <c r="H2990" i="1" s="1"/>
  <c r="AF2990" i="1" s="1"/>
  <c r="O2989" i="1"/>
  <c r="N2989" i="1"/>
  <c r="L2989" i="1" s="1"/>
  <c r="M2989" i="1"/>
  <c r="K2989" i="1"/>
  <c r="J2989" i="1"/>
  <c r="I2989" i="1"/>
  <c r="G2989" i="1"/>
  <c r="F2989" i="1"/>
  <c r="H2989" i="1" s="1"/>
  <c r="AF2989" i="1" s="1"/>
  <c r="O2988" i="1"/>
  <c r="N2988" i="1"/>
  <c r="M2988" i="1"/>
  <c r="L2988" i="1"/>
  <c r="K2988" i="1"/>
  <c r="J2988" i="1"/>
  <c r="I2988" i="1"/>
  <c r="H2988" i="1"/>
  <c r="AF2988" i="1" s="1"/>
  <c r="G2988" i="1"/>
  <c r="F2988" i="1"/>
  <c r="O2987" i="1"/>
  <c r="M2987" i="1" s="1"/>
  <c r="N2987" i="1"/>
  <c r="L2987" i="1"/>
  <c r="K2987" i="1"/>
  <c r="J2987" i="1"/>
  <c r="I2987" i="1"/>
  <c r="H2987" i="1"/>
  <c r="AF2987" i="1" s="1"/>
  <c r="G2987" i="1"/>
  <c r="F2987" i="1"/>
  <c r="O2986" i="1"/>
  <c r="M2986" i="1" s="1"/>
  <c r="N2986" i="1"/>
  <c r="L2986" i="1" s="1"/>
  <c r="K2986" i="1"/>
  <c r="J2986" i="1"/>
  <c r="I2986" i="1"/>
  <c r="G2986" i="1"/>
  <c r="F2986" i="1"/>
  <c r="H2986" i="1" s="1"/>
  <c r="AF2986" i="1" s="1"/>
  <c r="O2985" i="1"/>
  <c r="N2985" i="1"/>
  <c r="L2985" i="1" s="1"/>
  <c r="M2985" i="1"/>
  <c r="K2985" i="1"/>
  <c r="J2985" i="1"/>
  <c r="I2985" i="1"/>
  <c r="G2985" i="1"/>
  <c r="F2985" i="1"/>
  <c r="H2985" i="1" s="1"/>
  <c r="AF2985" i="1" s="1"/>
  <c r="O2984" i="1"/>
  <c r="N2984" i="1"/>
  <c r="M2984" i="1"/>
  <c r="L2984" i="1"/>
  <c r="K2984" i="1"/>
  <c r="J2984" i="1"/>
  <c r="I2984" i="1"/>
  <c r="H2984" i="1"/>
  <c r="AF2984" i="1" s="1"/>
  <c r="G2984" i="1"/>
  <c r="F2984" i="1"/>
  <c r="O2983" i="1"/>
  <c r="M2983" i="1" s="1"/>
  <c r="N2983" i="1"/>
  <c r="L2983" i="1"/>
  <c r="K2983" i="1"/>
  <c r="J2983" i="1"/>
  <c r="I2983" i="1"/>
  <c r="H2983" i="1"/>
  <c r="AF2983" i="1" s="1"/>
  <c r="G2983" i="1"/>
  <c r="F2983" i="1"/>
  <c r="O2982" i="1"/>
  <c r="M2982" i="1" s="1"/>
  <c r="N2982" i="1"/>
  <c r="L2982" i="1" s="1"/>
  <c r="K2982" i="1"/>
  <c r="J2982" i="1"/>
  <c r="I2982" i="1"/>
  <c r="G2982" i="1"/>
  <c r="F2982" i="1"/>
  <c r="H2982" i="1" s="1"/>
  <c r="AF2982" i="1" s="1"/>
  <c r="O2981" i="1"/>
  <c r="N2981" i="1"/>
  <c r="L2981" i="1" s="1"/>
  <c r="M2981" i="1"/>
  <c r="K2981" i="1"/>
  <c r="J2981" i="1"/>
  <c r="I2981" i="1"/>
  <c r="G2981" i="1"/>
  <c r="F2981" i="1"/>
  <c r="H2981" i="1" s="1"/>
  <c r="AF2981" i="1" s="1"/>
  <c r="O2980" i="1"/>
  <c r="N2980" i="1"/>
  <c r="M2980" i="1"/>
  <c r="L2980" i="1"/>
  <c r="K2980" i="1"/>
  <c r="J2980" i="1"/>
  <c r="I2980" i="1"/>
  <c r="H2980" i="1"/>
  <c r="AF2980" i="1" s="1"/>
  <c r="G2980" i="1"/>
  <c r="F2980" i="1"/>
  <c r="O2979" i="1"/>
  <c r="M2979" i="1" s="1"/>
  <c r="N2979" i="1"/>
  <c r="L2979" i="1"/>
  <c r="K2979" i="1"/>
  <c r="J2979" i="1"/>
  <c r="I2979" i="1"/>
  <c r="H2979" i="1"/>
  <c r="AF2979" i="1" s="1"/>
  <c r="G2979" i="1"/>
  <c r="F2979" i="1"/>
  <c r="O2978" i="1"/>
  <c r="M2978" i="1" s="1"/>
  <c r="N2978" i="1"/>
  <c r="L2978" i="1" s="1"/>
  <c r="K2978" i="1"/>
  <c r="J2978" i="1"/>
  <c r="I2978" i="1"/>
  <c r="G2978" i="1"/>
  <c r="F2978" i="1"/>
  <c r="H2978" i="1" s="1"/>
  <c r="AF2978" i="1" s="1"/>
  <c r="O2977" i="1"/>
  <c r="N2977" i="1"/>
  <c r="L2977" i="1" s="1"/>
  <c r="M2977" i="1"/>
  <c r="K2977" i="1"/>
  <c r="J2977" i="1"/>
  <c r="I2977" i="1"/>
  <c r="G2977" i="1"/>
  <c r="F2977" i="1"/>
  <c r="H2977" i="1" s="1"/>
  <c r="AF2977" i="1" s="1"/>
  <c r="O2976" i="1"/>
  <c r="N2976" i="1"/>
  <c r="M2976" i="1"/>
  <c r="L2976" i="1"/>
  <c r="K2976" i="1"/>
  <c r="J2976" i="1"/>
  <c r="I2976" i="1"/>
  <c r="H2976" i="1"/>
  <c r="AF2976" i="1" s="1"/>
  <c r="G2976" i="1"/>
  <c r="F2976" i="1"/>
  <c r="O2975" i="1"/>
  <c r="M2975" i="1" s="1"/>
  <c r="N2975" i="1"/>
  <c r="L2975" i="1"/>
  <c r="K2975" i="1"/>
  <c r="J2975" i="1"/>
  <c r="I2975" i="1"/>
  <c r="H2975" i="1"/>
  <c r="AF2975" i="1" s="1"/>
  <c r="G2975" i="1"/>
  <c r="F2975" i="1"/>
  <c r="O2974" i="1"/>
  <c r="M2974" i="1" s="1"/>
  <c r="N2974" i="1"/>
  <c r="L2974" i="1" s="1"/>
  <c r="K2974" i="1"/>
  <c r="J2974" i="1"/>
  <c r="I2974" i="1"/>
  <c r="G2974" i="1"/>
  <c r="F2974" i="1"/>
  <c r="H2974" i="1" s="1"/>
  <c r="AF2974" i="1" s="1"/>
  <c r="O2973" i="1"/>
  <c r="N2973" i="1"/>
  <c r="L2973" i="1" s="1"/>
  <c r="M2973" i="1"/>
  <c r="K2973" i="1"/>
  <c r="J2973" i="1"/>
  <c r="I2973" i="1"/>
  <c r="G2973" i="1"/>
  <c r="F2973" i="1"/>
  <c r="H2973" i="1" s="1"/>
  <c r="AF2973" i="1" s="1"/>
  <c r="O2972" i="1"/>
  <c r="N2972" i="1"/>
  <c r="M2972" i="1"/>
  <c r="L2972" i="1"/>
  <c r="K2972" i="1"/>
  <c r="J2972" i="1"/>
  <c r="I2972" i="1"/>
  <c r="H2972" i="1"/>
  <c r="AF2972" i="1" s="1"/>
  <c r="G2972" i="1"/>
  <c r="F2972" i="1"/>
  <c r="O2971" i="1"/>
  <c r="M2971" i="1" s="1"/>
  <c r="N2971" i="1"/>
  <c r="L2971" i="1"/>
  <c r="K2971" i="1"/>
  <c r="J2971" i="1"/>
  <c r="I2971" i="1"/>
  <c r="G2971" i="1"/>
  <c r="H2971" i="1" s="1"/>
  <c r="AF2971" i="1" s="1"/>
  <c r="F2971" i="1"/>
  <c r="O2970" i="1"/>
  <c r="M2970" i="1" s="1"/>
  <c r="N2970" i="1"/>
  <c r="L2970" i="1" s="1"/>
  <c r="K2970" i="1"/>
  <c r="J2970" i="1"/>
  <c r="I2970" i="1"/>
  <c r="G2970" i="1"/>
  <c r="F2970" i="1"/>
  <c r="H2970" i="1" s="1"/>
  <c r="AF2970" i="1" s="1"/>
  <c r="O2969" i="1"/>
  <c r="N2969" i="1"/>
  <c r="L2969" i="1" s="1"/>
  <c r="M2969" i="1"/>
  <c r="K2969" i="1"/>
  <c r="J2969" i="1"/>
  <c r="I2969" i="1"/>
  <c r="G2969" i="1"/>
  <c r="F2969" i="1"/>
  <c r="H2969" i="1" s="1"/>
  <c r="AF2969" i="1" s="1"/>
  <c r="O2968" i="1"/>
  <c r="N2968" i="1"/>
  <c r="M2968" i="1"/>
  <c r="L2968" i="1"/>
  <c r="K2968" i="1"/>
  <c r="J2968" i="1"/>
  <c r="I2968" i="1"/>
  <c r="H2968" i="1"/>
  <c r="AF2968" i="1" s="1"/>
  <c r="G2968" i="1"/>
  <c r="F2968" i="1"/>
  <c r="O2967" i="1"/>
  <c r="M2967" i="1" s="1"/>
  <c r="N2967" i="1"/>
  <c r="L2967" i="1"/>
  <c r="K2967" i="1"/>
  <c r="J2967" i="1"/>
  <c r="I2967" i="1"/>
  <c r="G2967" i="1"/>
  <c r="H2967" i="1" s="1"/>
  <c r="AF2967" i="1" s="1"/>
  <c r="F2967" i="1"/>
  <c r="O2966" i="1"/>
  <c r="M2966" i="1" s="1"/>
  <c r="N2966" i="1"/>
  <c r="L2966" i="1" s="1"/>
  <c r="K2966" i="1"/>
  <c r="J2966" i="1"/>
  <c r="I2966" i="1"/>
  <c r="G2966" i="1"/>
  <c r="F2966" i="1"/>
  <c r="H2966" i="1" s="1"/>
  <c r="AF2966" i="1" s="1"/>
  <c r="O2965" i="1"/>
  <c r="N2965" i="1"/>
  <c r="L2965" i="1" s="1"/>
  <c r="M2965" i="1"/>
  <c r="K2965" i="1"/>
  <c r="J2965" i="1"/>
  <c r="I2965" i="1"/>
  <c r="G2965" i="1"/>
  <c r="F2965" i="1"/>
  <c r="H2965" i="1" s="1"/>
  <c r="AF2965" i="1" s="1"/>
  <c r="O2964" i="1"/>
  <c r="N2964" i="1"/>
  <c r="M2964" i="1"/>
  <c r="L2964" i="1"/>
  <c r="K2964" i="1"/>
  <c r="J2964" i="1"/>
  <c r="I2964" i="1"/>
  <c r="H2964" i="1"/>
  <c r="AF2964" i="1" s="1"/>
  <c r="G2964" i="1"/>
  <c r="F2964" i="1"/>
  <c r="O2963" i="1"/>
  <c r="M2963" i="1" s="1"/>
  <c r="N2963" i="1"/>
  <c r="L2963" i="1"/>
  <c r="K2963" i="1"/>
  <c r="J2963" i="1"/>
  <c r="I2963" i="1"/>
  <c r="G2963" i="1"/>
  <c r="H2963" i="1" s="1"/>
  <c r="AF2963" i="1" s="1"/>
  <c r="F2963" i="1"/>
  <c r="O2962" i="1"/>
  <c r="M2962" i="1" s="1"/>
  <c r="N2962" i="1"/>
  <c r="L2962" i="1" s="1"/>
  <c r="K2962" i="1"/>
  <c r="I2962" i="1"/>
  <c r="G2962" i="1"/>
  <c r="F2962" i="1"/>
  <c r="H2962" i="1" s="1"/>
  <c r="AF2962" i="1" s="1"/>
  <c r="O2961" i="1"/>
  <c r="N2961" i="1"/>
  <c r="L2961" i="1" s="1"/>
  <c r="M2961" i="1"/>
  <c r="K2961" i="1"/>
  <c r="I2961" i="1"/>
  <c r="G2961" i="1"/>
  <c r="F2961" i="1"/>
  <c r="H2961" i="1" s="1"/>
  <c r="AF2961" i="1" s="1"/>
  <c r="O2960" i="1"/>
  <c r="N2960" i="1"/>
  <c r="M2960" i="1"/>
  <c r="L2960" i="1"/>
  <c r="K2960" i="1"/>
  <c r="J2960" i="1"/>
  <c r="I2960" i="1"/>
  <c r="H2960" i="1"/>
  <c r="AF2960" i="1" s="1"/>
  <c r="G2960" i="1"/>
  <c r="F2960" i="1"/>
  <c r="O2959" i="1"/>
  <c r="M2959" i="1" s="1"/>
  <c r="N2959" i="1"/>
  <c r="L2959" i="1"/>
  <c r="K2959" i="1"/>
  <c r="J2959" i="1"/>
  <c r="I2959" i="1"/>
  <c r="G2959" i="1"/>
  <c r="H2959" i="1" s="1"/>
  <c r="AF2959" i="1" s="1"/>
  <c r="F2959" i="1"/>
  <c r="O2958" i="1"/>
  <c r="M2958" i="1" s="1"/>
  <c r="N2958" i="1"/>
  <c r="L2958" i="1" s="1"/>
  <c r="K2958" i="1"/>
  <c r="I2958" i="1"/>
  <c r="G2958" i="1"/>
  <c r="F2958" i="1"/>
  <c r="H2958" i="1" s="1"/>
  <c r="AF2958" i="1" s="1"/>
  <c r="O2957" i="1"/>
  <c r="N2957" i="1"/>
  <c r="L2957" i="1" s="1"/>
  <c r="M2957" i="1"/>
  <c r="K2957" i="1"/>
  <c r="I2957" i="1"/>
  <c r="G2957" i="1"/>
  <c r="F2957" i="1"/>
  <c r="H2957" i="1" s="1"/>
  <c r="AF2957" i="1" s="1"/>
  <c r="O2956" i="1"/>
  <c r="N2956" i="1"/>
  <c r="M2956" i="1"/>
  <c r="L2956" i="1"/>
  <c r="K2956" i="1"/>
  <c r="J2956" i="1"/>
  <c r="I2956" i="1"/>
  <c r="H2956" i="1"/>
  <c r="AF2956" i="1" s="1"/>
  <c r="G2956" i="1"/>
  <c r="F2956" i="1"/>
  <c r="O2955" i="1"/>
  <c r="M2955" i="1" s="1"/>
  <c r="N2955" i="1"/>
  <c r="L2955" i="1"/>
  <c r="K2955" i="1"/>
  <c r="J2955" i="1"/>
  <c r="I2955" i="1"/>
  <c r="G2955" i="1"/>
  <c r="H2955" i="1" s="1"/>
  <c r="AF2955" i="1" s="1"/>
  <c r="F2955" i="1"/>
  <c r="O2954" i="1"/>
  <c r="M2954" i="1" s="1"/>
  <c r="N2954" i="1"/>
  <c r="L2954" i="1" s="1"/>
  <c r="K2954" i="1"/>
  <c r="I2954" i="1"/>
  <c r="G2954" i="1"/>
  <c r="F2954" i="1"/>
  <c r="H2954" i="1" s="1"/>
  <c r="AF2954" i="1" s="1"/>
  <c r="O2953" i="1"/>
  <c r="N2953" i="1"/>
  <c r="L2953" i="1" s="1"/>
  <c r="M2953" i="1"/>
  <c r="K2953" i="1"/>
  <c r="I2953" i="1"/>
  <c r="G2953" i="1"/>
  <c r="F2953" i="1"/>
  <c r="H2953" i="1" s="1"/>
  <c r="AF2953" i="1" s="1"/>
  <c r="O2952" i="1"/>
  <c r="N2952" i="1"/>
  <c r="M2952" i="1"/>
  <c r="L2952" i="1"/>
  <c r="K2952" i="1"/>
  <c r="J2952" i="1"/>
  <c r="I2952" i="1"/>
  <c r="H2952" i="1"/>
  <c r="AF2952" i="1" s="1"/>
  <c r="G2952" i="1"/>
  <c r="F2952" i="1"/>
  <c r="O2951" i="1"/>
  <c r="M2951" i="1" s="1"/>
  <c r="N2951" i="1"/>
  <c r="L2951" i="1"/>
  <c r="K2951" i="1"/>
  <c r="J2951" i="1"/>
  <c r="I2951" i="1"/>
  <c r="G2951" i="1"/>
  <c r="H2951" i="1" s="1"/>
  <c r="AF2951" i="1" s="1"/>
  <c r="F2951" i="1"/>
  <c r="O2950" i="1"/>
  <c r="M2950" i="1" s="1"/>
  <c r="N2950" i="1"/>
  <c r="L2950" i="1" s="1"/>
  <c r="K2950" i="1"/>
  <c r="I2950" i="1"/>
  <c r="G2950" i="1"/>
  <c r="F2950" i="1"/>
  <c r="H2950" i="1" s="1"/>
  <c r="AF2950" i="1" s="1"/>
  <c r="O2949" i="1"/>
  <c r="N2949" i="1"/>
  <c r="L2949" i="1" s="1"/>
  <c r="M2949" i="1"/>
  <c r="K2949" i="1"/>
  <c r="I2949" i="1"/>
  <c r="G2949" i="1"/>
  <c r="F2949" i="1"/>
  <c r="H2949" i="1" s="1"/>
  <c r="AF2949" i="1" s="1"/>
  <c r="O2948" i="1"/>
  <c r="N2948" i="1"/>
  <c r="M2948" i="1"/>
  <c r="L2948" i="1"/>
  <c r="K2948" i="1"/>
  <c r="J2948" i="1"/>
  <c r="I2948" i="1"/>
  <c r="H2948" i="1"/>
  <c r="AF2948" i="1" s="1"/>
  <c r="G2948" i="1"/>
  <c r="F2948" i="1"/>
  <c r="O2947" i="1"/>
  <c r="M2947" i="1" s="1"/>
  <c r="N2947" i="1"/>
  <c r="L2947" i="1"/>
  <c r="K2947" i="1"/>
  <c r="J2947" i="1"/>
  <c r="I2947" i="1"/>
  <c r="G2947" i="1"/>
  <c r="H2947" i="1" s="1"/>
  <c r="AF2947" i="1" s="1"/>
  <c r="F2947" i="1"/>
  <c r="O2946" i="1"/>
  <c r="M2946" i="1" s="1"/>
  <c r="N2946" i="1"/>
  <c r="L2946" i="1" s="1"/>
  <c r="K2946" i="1"/>
  <c r="I2946" i="1"/>
  <c r="G2946" i="1"/>
  <c r="F2946" i="1"/>
  <c r="H2946" i="1" s="1"/>
  <c r="AF2946" i="1" s="1"/>
  <c r="O2945" i="1"/>
  <c r="N2945" i="1"/>
  <c r="L2945" i="1" s="1"/>
  <c r="M2945" i="1"/>
  <c r="K2945" i="1"/>
  <c r="I2945" i="1"/>
  <c r="G2945" i="1"/>
  <c r="F2945" i="1"/>
  <c r="H2945" i="1" s="1"/>
  <c r="AF2945" i="1" s="1"/>
  <c r="O2944" i="1"/>
  <c r="N2944" i="1"/>
  <c r="M2944" i="1"/>
  <c r="L2944" i="1"/>
  <c r="K2944" i="1"/>
  <c r="J2944" i="1"/>
  <c r="I2944" i="1"/>
  <c r="H2944" i="1"/>
  <c r="AF2944" i="1" s="1"/>
  <c r="G2944" i="1"/>
  <c r="F2944" i="1"/>
  <c r="O2943" i="1"/>
  <c r="M2943" i="1" s="1"/>
  <c r="N2943" i="1"/>
  <c r="L2943" i="1"/>
  <c r="K2943" i="1"/>
  <c r="J2943" i="1"/>
  <c r="I2943" i="1"/>
  <c r="G2943" i="1"/>
  <c r="H2943" i="1" s="1"/>
  <c r="AF2943" i="1" s="1"/>
  <c r="F2943" i="1"/>
  <c r="O2942" i="1"/>
  <c r="M2942" i="1" s="1"/>
  <c r="N2942" i="1"/>
  <c r="J2942" i="1" s="1"/>
  <c r="L2942" i="1"/>
  <c r="I2942" i="1"/>
  <c r="H2942" i="1"/>
  <c r="AF2942" i="1" s="1"/>
  <c r="G2942" i="1"/>
  <c r="F2942" i="1"/>
  <c r="O2941" i="1"/>
  <c r="M2941" i="1" s="1"/>
  <c r="N2941" i="1"/>
  <c r="L2941" i="1" s="1"/>
  <c r="I2941" i="1"/>
  <c r="G2941" i="1"/>
  <c r="F2941" i="1"/>
  <c r="O2940" i="1"/>
  <c r="N2940" i="1"/>
  <c r="M2940" i="1"/>
  <c r="L2940" i="1"/>
  <c r="K2940" i="1"/>
  <c r="J2940" i="1"/>
  <c r="I2940" i="1"/>
  <c r="H2940" i="1"/>
  <c r="AF2940" i="1" s="1"/>
  <c r="G2940" i="1"/>
  <c r="F2940" i="1"/>
  <c r="O2939" i="1"/>
  <c r="M2939" i="1" s="1"/>
  <c r="N2939" i="1"/>
  <c r="L2939" i="1" s="1"/>
  <c r="K2939" i="1"/>
  <c r="J2939" i="1"/>
  <c r="I2939" i="1"/>
  <c r="G2939" i="1"/>
  <c r="F2939" i="1"/>
  <c r="H2939" i="1" s="1"/>
  <c r="AF2939" i="1" s="1"/>
  <c r="O2938" i="1"/>
  <c r="N2938" i="1"/>
  <c r="L2938" i="1" s="1"/>
  <c r="M2938" i="1"/>
  <c r="K2938" i="1"/>
  <c r="J2938" i="1"/>
  <c r="I2938" i="1"/>
  <c r="G2938" i="1"/>
  <c r="F2938" i="1"/>
  <c r="H2938" i="1" s="1"/>
  <c r="AF2938" i="1" s="1"/>
  <c r="O2937" i="1"/>
  <c r="N2937" i="1"/>
  <c r="M2937" i="1"/>
  <c r="L2937" i="1"/>
  <c r="K2937" i="1"/>
  <c r="J2937" i="1"/>
  <c r="I2937" i="1"/>
  <c r="H2937" i="1"/>
  <c r="AF2937" i="1" s="1"/>
  <c r="G2937" i="1"/>
  <c r="F2937" i="1"/>
  <c r="O2936" i="1"/>
  <c r="M2936" i="1" s="1"/>
  <c r="N2936" i="1"/>
  <c r="L2936" i="1"/>
  <c r="K2936" i="1"/>
  <c r="J2936" i="1"/>
  <c r="I2936" i="1"/>
  <c r="G2936" i="1"/>
  <c r="H2936" i="1" s="1"/>
  <c r="AF2936" i="1" s="1"/>
  <c r="F2936" i="1"/>
  <c r="O2935" i="1"/>
  <c r="M2935" i="1" s="1"/>
  <c r="N2935" i="1"/>
  <c r="L2935" i="1" s="1"/>
  <c r="K2935" i="1"/>
  <c r="J2935" i="1"/>
  <c r="I2935" i="1"/>
  <c r="G2935" i="1"/>
  <c r="F2935" i="1"/>
  <c r="H2935" i="1" s="1"/>
  <c r="AF2935" i="1" s="1"/>
  <c r="O2934" i="1"/>
  <c r="N2934" i="1"/>
  <c r="L2934" i="1" s="1"/>
  <c r="M2934" i="1"/>
  <c r="K2934" i="1"/>
  <c r="J2934" i="1"/>
  <c r="I2934" i="1"/>
  <c r="G2934" i="1"/>
  <c r="F2934" i="1"/>
  <c r="H2934" i="1" s="1"/>
  <c r="AF2934" i="1" s="1"/>
  <c r="O2933" i="1"/>
  <c r="N2933" i="1"/>
  <c r="M2933" i="1"/>
  <c r="L2933" i="1"/>
  <c r="K2933" i="1"/>
  <c r="J2933" i="1"/>
  <c r="I2933" i="1"/>
  <c r="H2933" i="1"/>
  <c r="AF2933" i="1" s="1"/>
  <c r="G2933" i="1"/>
  <c r="F2933" i="1"/>
  <c r="O2932" i="1"/>
  <c r="M2932" i="1" s="1"/>
  <c r="N2932" i="1"/>
  <c r="L2932" i="1"/>
  <c r="K2932" i="1"/>
  <c r="J2932" i="1"/>
  <c r="I2932" i="1"/>
  <c r="G2932" i="1"/>
  <c r="H2932" i="1" s="1"/>
  <c r="AF2932" i="1" s="1"/>
  <c r="F2932" i="1"/>
  <c r="O2931" i="1"/>
  <c r="M2931" i="1" s="1"/>
  <c r="N2931" i="1"/>
  <c r="L2931" i="1" s="1"/>
  <c r="K2931" i="1"/>
  <c r="J2931" i="1"/>
  <c r="I2931" i="1"/>
  <c r="G2931" i="1"/>
  <c r="F2931" i="1"/>
  <c r="H2931" i="1" s="1"/>
  <c r="AF2931" i="1" s="1"/>
  <c r="O2930" i="1"/>
  <c r="N2930" i="1"/>
  <c r="L2930" i="1" s="1"/>
  <c r="M2930" i="1"/>
  <c r="K2930" i="1"/>
  <c r="J2930" i="1"/>
  <c r="I2930" i="1"/>
  <c r="G2930" i="1"/>
  <c r="F2930" i="1"/>
  <c r="H2930" i="1" s="1"/>
  <c r="AF2930" i="1" s="1"/>
  <c r="O2929" i="1"/>
  <c r="N2929" i="1"/>
  <c r="M2929" i="1"/>
  <c r="L2929" i="1"/>
  <c r="K2929" i="1"/>
  <c r="J2929" i="1"/>
  <c r="I2929" i="1"/>
  <c r="H2929" i="1"/>
  <c r="AF2929" i="1" s="1"/>
  <c r="G2929" i="1"/>
  <c r="F2929" i="1"/>
  <c r="O2928" i="1"/>
  <c r="M2928" i="1" s="1"/>
  <c r="N2928" i="1"/>
  <c r="L2928" i="1"/>
  <c r="K2928" i="1"/>
  <c r="J2928" i="1"/>
  <c r="I2928" i="1"/>
  <c r="G2928" i="1"/>
  <c r="H2928" i="1" s="1"/>
  <c r="AF2928" i="1" s="1"/>
  <c r="F2928" i="1"/>
  <c r="O2927" i="1"/>
  <c r="M2927" i="1" s="1"/>
  <c r="N2927" i="1"/>
  <c r="L2927" i="1" s="1"/>
  <c r="K2927" i="1"/>
  <c r="J2927" i="1"/>
  <c r="I2927" i="1"/>
  <c r="G2927" i="1"/>
  <c r="F2927" i="1"/>
  <c r="H2927" i="1" s="1"/>
  <c r="AF2927" i="1" s="1"/>
  <c r="O2926" i="1"/>
  <c r="N2926" i="1"/>
  <c r="L2926" i="1" s="1"/>
  <c r="M2926" i="1"/>
  <c r="K2926" i="1"/>
  <c r="J2926" i="1"/>
  <c r="I2926" i="1"/>
  <c r="G2926" i="1"/>
  <c r="F2926" i="1"/>
  <c r="H2926" i="1" s="1"/>
  <c r="AF2926" i="1" s="1"/>
  <c r="O2925" i="1"/>
  <c r="N2925" i="1"/>
  <c r="M2925" i="1"/>
  <c r="L2925" i="1"/>
  <c r="K2925" i="1"/>
  <c r="J2925" i="1"/>
  <c r="I2925" i="1"/>
  <c r="H2925" i="1"/>
  <c r="AF2925" i="1" s="1"/>
  <c r="G2925" i="1"/>
  <c r="F2925" i="1"/>
  <c r="O2924" i="1"/>
  <c r="M2924" i="1" s="1"/>
  <c r="N2924" i="1"/>
  <c r="L2924" i="1"/>
  <c r="K2924" i="1"/>
  <c r="J2924" i="1"/>
  <c r="I2924" i="1"/>
  <c r="G2924" i="1"/>
  <c r="H2924" i="1" s="1"/>
  <c r="AF2924" i="1" s="1"/>
  <c r="F2924" i="1"/>
  <c r="O2923" i="1"/>
  <c r="M2923" i="1" s="1"/>
  <c r="N2923" i="1"/>
  <c r="L2923" i="1" s="1"/>
  <c r="K2923" i="1"/>
  <c r="J2923" i="1"/>
  <c r="I2923" i="1"/>
  <c r="G2923" i="1"/>
  <c r="F2923" i="1"/>
  <c r="H2923" i="1" s="1"/>
  <c r="AF2923" i="1" s="1"/>
  <c r="O2922" i="1"/>
  <c r="N2922" i="1"/>
  <c r="L2922" i="1" s="1"/>
  <c r="M2922" i="1"/>
  <c r="K2922" i="1"/>
  <c r="J2922" i="1"/>
  <c r="I2922" i="1"/>
  <c r="G2922" i="1"/>
  <c r="F2922" i="1"/>
  <c r="H2922" i="1" s="1"/>
  <c r="AF2922" i="1" s="1"/>
  <c r="O2921" i="1"/>
  <c r="N2921" i="1"/>
  <c r="M2921" i="1"/>
  <c r="L2921" i="1"/>
  <c r="K2921" i="1"/>
  <c r="J2921" i="1"/>
  <c r="I2921" i="1"/>
  <c r="H2921" i="1"/>
  <c r="AF2921" i="1" s="1"/>
  <c r="G2921" i="1"/>
  <c r="F2921" i="1"/>
  <c r="O2920" i="1"/>
  <c r="M2920" i="1" s="1"/>
  <c r="N2920" i="1"/>
  <c r="L2920" i="1"/>
  <c r="K2920" i="1"/>
  <c r="J2920" i="1"/>
  <c r="I2920" i="1"/>
  <c r="G2920" i="1"/>
  <c r="H2920" i="1" s="1"/>
  <c r="AF2920" i="1" s="1"/>
  <c r="F2920" i="1"/>
  <c r="O2919" i="1"/>
  <c r="M2919" i="1" s="1"/>
  <c r="N2919" i="1"/>
  <c r="L2919" i="1" s="1"/>
  <c r="K2919" i="1"/>
  <c r="J2919" i="1"/>
  <c r="I2919" i="1"/>
  <c r="G2919" i="1"/>
  <c r="F2919" i="1"/>
  <c r="H2919" i="1" s="1"/>
  <c r="AF2919" i="1" s="1"/>
  <c r="O2918" i="1"/>
  <c r="N2918" i="1"/>
  <c r="L2918" i="1" s="1"/>
  <c r="M2918" i="1"/>
  <c r="K2918" i="1"/>
  <c r="J2918" i="1"/>
  <c r="I2918" i="1"/>
  <c r="G2918" i="1"/>
  <c r="F2918" i="1"/>
  <c r="H2918" i="1" s="1"/>
  <c r="AF2918" i="1" s="1"/>
  <c r="O2917" i="1"/>
  <c r="N2917" i="1"/>
  <c r="M2917" i="1"/>
  <c r="L2917" i="1"/>
  <c r="K2917" i="1"/>
  <c r="J2917" i="1"/>
  <c r="I2917" i="1"/>
  <c r="H2917" i="1"/>
  <c r="AF2917" i="1" s="1"/>
  <c r="G2917" i="1"/>
  <c r="F2917" i="1"/>
  <c r="O2916" i="1"/>
  <c r="M2916" i="1" s="1"/>
  <c r="N2916" i="1"/>
  <c r="L2916" i="1"/>
  <c r="K2916" i="1"/>
  <c r="J2916" i="1"/>
  <c r="I2916" i="1"/>
  <c r="G2916" i="1"/>
  <c r="H2916" i="1" s="1"/>
  <c r="AF2916" i="1" s="1"/>
  <c r="F2916" i="1"/>
  <c r="O2915" i="1"/>
  <c r="M2915" i="1" s="1"/>
  <c r="N2915" i="1"/>
  <c r="L2915" i="1" s="1"/>
  <c r="K2915" i="1"/>
  <c r="J2915" i="1"/>
  <c r="I2915" i="1"/>
  <c r="G2915" i="1"/>
  <c r="F2915" i="1"/>
  <c r="H2915" i="1" s="1"/>
  <c r="AF2915" i="1" s="1"/>
  <c r="O2914" i="1"/>
  <c r="N2914" i="1"/>
  <c r="L2914" i="1" s="1"/>
  <c r="M2914" i="1"/>
  <c r="K2914" i="1"/>
  <c r="J2914" i="1"/>
  <c r="I2914" i="1"/>
  <c r="G2914" i="1"/>
  <c r="F2914" i="1"/>
  <c r="H2914" i="1" s="1"/>
  <c r="AF2914" i="1" s="1"/>
  <c r="O2913" i="1"/>
  <c r="N2913" i="1"/>
  <c r="M2913" i="1"/>
  <c r="L2913" i="1"/>
  <c r="K2913" i="1"/>
  <c r="J2913" i="1"/>
  <c r="I2913" i="1"/>
  <c r="H2913" i="1"/>
  <c r="AF2913" i="1" s="1"/>
  <c r="G2913" i="1"/>
  <c r="F2913" i="1"/>
  <c r="O2912" i="1"/>
  <c r="M2912" i="1" s="1"/>
  <c r="N2912" i="1"/>
  <c r="L2912" i="1"/>
  <c r="K2912" i="1"/>
  <c r="J2912" i="1"/>
  <c r="I2912" i="1"/>
  <c r="G2912" i="1"/>
  <c r="H2912" i="1" s="1"/>
  <c r="AF2912" i="1" s="1"/>
  <c r="F2912" i="1"/>
  <c r="O2911" i="1"/>
  <c r="M2911" i="1" s="1"/>
  <c r="N2911" i="1"/>
  <c r="L2911" i="1" s="1"/>
  <c r="K2911" i="1"/>
  <c r="J2911" i="1"/>
  <c r="I2911" i="1"/>
  <c r="G2911" i="1"/>
  <c r="F2911" i="1"/>
  <c r="H2911" i="1" s="1"/>
  <c r="AF2911" i="1" s="1"/>
  <c r="O2910" i="1"/>
  <c r="N2910" i="1"/>
  <c r="L2910" i="1" s="1"/>
  <c r="M2910" i="1"/>
  <c r="K2910" i="1"/>
  <c r="J2910" i="1"/>
  <c r="I2910" i="1"/>
  <c r="G2910" i="1"/>
  <c r="F2910" i="1"/>
  <c r="H2910" i="1" s="1"/>
  <c r="AF2910" i="1" s="1"/>
  <c r="O2909" i="1"/>
  <c r="N2909" i="1"/>
  <c r="M2909" i="1"/>
  <c r="L2909" i="1"/>
  <c r="K2909" i="1"/>
  <c r="J2909" i="1"/>
  <c r="I2909" i="1"/>
  <c r="H2909" i="1"/>
  <c r="AF2909" i="1" s="1"/>
  <c r="G2909" i="1"/>
  <c r="F2909" i="1"/>
  <c r="O2908" i="1"/>
  <c r="M2908" i="1" s="1"/>
  <c r="N2908" i="1"/>
  <c r="L2908" i="1"/>
  <c r="K2908" i="1"/>
  <c r="J2908" i="1"/>
  <c r="I2908" i="1"/>
  <c r="G2908" i="1"/>
  <c r="H2908" i="1" s="1"/>
  <c r="AF2908" i="1" s="1"/>
  <c r="F2908" i="1"/>
  <c r="O2907" i="1"/>
  <c r="M2907" i="1" s="1"/>
  <c r="N2907" i="1"/>
  <c r="L2907" i="1" s="1"/>
  <c r="K2907" i="1"/>
  <c r="J2907" i="1"/>
  <c r="I2907" i="1"/>
  <c r="G2907" i="1"/>
  <c r="F2907" i="1"/>
  <c r="H2907" i="1" s="1"/>
  <c r="AF2907" i="1" s="1"/>
  <c r="O2906" i="1"/>
  <c r="N2906" i="1"/>
  <c r="L2906" i="1" s="1"/>
  <c r="M2906" i="1"/>
  <c r="K2906" i="1"/>
  <c r="J2906" i="1"/>
  <c r="I2906" i="1"/>
  <c r="G2906" i="1"/>
  <c r="F2906" i="1"/>
  <c r="H2906" i="1" s="1"/>
  <c r="AF2906" i="1" s="1"/>
  <c r="O2905" i="1"/>
  <c r="N2905" i="1"/>
  <c r="M2905" i="1"/>
  <c r="L2905" i="1"/>
  <c r="K2905" i="1"/>
  <c r="J2905" i="1"/>
  <c r="I2905" i="1"/>
  <c r="H2905" i="1"/>
  <c r="AF2905" i="1" s="1"/>
  <c r="G2905" i="1"/>
  <c r="F2905" i="1"/>
  <c r="O2904" i="1"/>
  <c r="M2904" i="1" s="1"/>
  <c r="N2904" i="1"/>
  <c r="L2904" i="1"/>
  <c r="K2904" i="1"/>
  <c r="J2904" i="1"/>
  <c r="I2904" i="1"/>
  <c r="G2904" i="1"/>
  <c r="H2904" i="1" s="1"/>
  <c r="AF2904" i="1" s="1"/>
  <c r="F2904" i="1"/>
  <c r="O2903" i="1"/>
  <c r="M2903" i="1" s="1"/>
  <c r="N2903" i="1"/>
  <c r="L2903" i="1" s="1"/>
  <c r="K2903" i="1"/>
  <c r="J2903" i="1"/>
  <c r="I2903" i="1"/>
  <c r="G2903" i="1"/>
  <c r="F2903" i="1"/>
  <c r="H2903" i="1" s="1"/>
  <c r="AF2903" i="1" s="1"/>
  <c r="O2902" i="1"/>
  <c r="N2902" i="1"/>
  <c r="L2902" i="1" s="1"/>
  <c r="M2902" i="1"/>
  <c r="K2902" i="1"/>
  <c r="J2902" i="1"/>
  <c r="I2902" i="1"/>
  <c r="G2902" i="1"/>
  <c r="F2902" i="1"/>
  <c r="H2902" i="1" s="1"/>
  <c r="AF2902" i="1" s="1"/>
  <c r="O2901" i="1"/>
  <c r="N2901" i="1"/>
  <c r="M2901" i="1"/>
  <c r="L2901" i="1"/>
  <c r="K2901" i="1"/>
  <c r="J2901" i="1"/>
  <c r="I2901" i="1"/>
  <c r="H2901" i="1"/>
  <c r="AF2901" i="1" s="1"/>
  <c r="G2901" i="1"/>
  <c r="F2901" i="1"/>
  <c r="O2900" i="1"/>
  <c r="M2900" i="1" s="1"/>
  <c r="N2900" i="1"/>
  <c r="L2900" i="1"/>
  <c r="K2900" i="1"/>
  <c r="J2900" i="1"/>
  <c r="I2900" i="1"/>
  <c r="G2900" i="1"/>
  <c r="H2900" i="1" s="1"/>
  <c r="AF2900" i="1" s="1"/>
  <c r="F2900" i="1"/>
  <c r="O2899" i="1"/>
  <c r="M2899" i="1" s="1"/>
  <c r="N2899" i="1"/>
  <c r="L2899" i="1" s="1"/>
  <c r="K2899" i="1"/>
  <c r="J2899" i="1"/>
  <c r="I2899" i="1"/>
  <c r="G2899" i="1"/>
  <c r="F2899" i="1"/>
  <c r="H2899" i="1" s="1"/>
  <c r="AF2899" i="1" s="1"/>
  <c r="O2898" i="1"/>
  <c r="N2898" i="1"/>
  <c r="L2898" i="1" s="1"/>
  <c r="M2898" i="1"/>
  <c r="K2898" i="1"/>
  <c r="J2898" i="1"/>
  <c r="I2898" i="1"/>
  <c r="G2898" i="1"/>
  <c r="F2898" i="1"/>
  <c r="H2898" i="1" s="1"/>
  <c r="AF2898" i="1" s="1"/>
  <c r="O2897" i="1"/>
  <c r="N2897" i="1"/>
  <c r="M2897" i="1"/>
  <c r="L2897" i="1"/>
  <c r="K2897" i="1"/>
  <c r="J2897" i="1"/>
  <c r="I2897" i="1"/>
  <c r="H2897" i="1"/>
  <c r="AF2897" i="1" s="1"/>
  <c r="G2897" i="1"/>
  <c r="F2897" i="1"/>
  <c r="O2896" i="1"/>
  <c r="M2896" i="1" s="1"/>
  <c r="N2896" i="1"/>
  <c r="L2896" i="1"/>
  <c r="K2896" i="1"/>
  <c r="J2896" i="1"/>
  <c r="I2896" i="1"/>
  <c r="G2896" i="1"/>
  <c r="H2896" i="1" s="1"/>
  <c r="AF2896" i="1" s="1"/>
  <c r="F2896" i="1"/>
  <c r="O2895" i="1"/>
  <c r="M2895" i="1" s="1"/>
  <c r="N2895" i="1"/>
  <c r="L2895" i="1" s="1"/>
  <c r="K2895" i="1"/>
  <c r="J2895" i="1"/>
  <c r="I2895" i="1"/>
  <c r="G2895" i="1"/>
  <c r="F2895" i="1"/>
  <c r="H2895" i="1" s="1"/>
  <c r="AF2895" i="1" s="1"/>
  <c r="O2894" i="1"/>
  <c r="N2894" i="1"/>
  <c r="L2894" i="1" s="1"/>
  <c r="M2894" i="1"/>
  <c r="K2894" i="1"/>
  <c r="J2894" i="1"/>
  <c r="I2894" i="1"/>
  <c r="G2894" i="1"/>
  <c r="F2894" i="1"/>
  <c r="H2894" i="1" s="1"/>
  <c r="AF2894" i="1" s="1"/>
  <c r="O2893" i="1"/>
  <c r="N2893" i="1"/>
  <c r="M2893" i="1"/>
  <c r="L2893" i="1"/>
  <c r="K2893" i="1"/>
  <c r="J2893" i="1"/>
  <c r="I2893" i="1"/>
  <c r="H2893" i="1"/>
  <c r="AF2893" i="1" s="1"/>
  <c r="G2893" i="1"/>
  <c r="F2893" i="1"/>
  <c r="O2892" i="1"/>
  <c r="M2892" i="1" s="1"/>
  <c r="N2892" i="1"/>
  <c r="L2892" i="1"/>
  <c r="K2892" i="1"/>
  <c r="J2892" i="1"/>
  <c r="I2892" i="1"/>
  <c r="G2892" i="1"/>
  <c r="H2892" i="1" s="1"/>
  <c r="AF2892" i="1" s="1"/>
  <c r="F2892" i="1"/>
  <c r="O2891" i="1"/>
  <c r="M2891" i="1" s="1"/>
  <c r="N2891" i="1"/>
  <c r="L2891" i="1" s="1"/>
  <c r="K2891" i="1"/>
  <c r="J2891" i="1"/>
  <c r="I2891" i="1"/>
  <c r="G2891" i="1"/>
  <c r="F2891" i="1"/>
  <c r="H2891" i="1" s="1"/>
  <c r="AF2891" i="1" s="1"/>
  <c r="O2890" i="1"/>
  <c r="N2890" i="1"/>
  <c r="L2890" i="1" s="1"/>
  <c r="M2890" i="1"/>
  <c r="K2890" i="1"/>
  <c r="J2890" i="1"/>
  <c r="I2890" i="1"/>
  <c r="G2890" i="1"/>
  <c r="F2890" i="1"/>
  <c r="H2890" i="1" s="1"/>
  <c r="AF2890" i="1" s="1"/>
  <c r="O2889" i="1"/>
  <c r="N2889" i="1"/>
  <c r="M2889" i="1"/>
  <c r="L2889" i="1"/>
  <c r="K2889" i="1"/>
  <c r="J2889" i="1"/>
  <c r="I2889" i="1"/>
  <c r="H2889" i="1"/>
  <c r="AF2889" i="1" s="1"/>
  <c r="G2889" i="1"/>
  <c r="F2889" i="1"/>
  <c r="O2888" i="1"/>
  <c r="M2888" i="1" s="1"/>
  <c r="N2888" i="1"/>
  <c r="L2888" i="1"/>
  <c r="K2888" i="1"/>
  <c r="J2888" i="1"/>
  <c r="I2888" i="1"/>
  <c r="G2888" i="1"/>
  <c r="H2888" i="1" s="1"/>
  <c r="AF2888" i="1" s="1"/>
  <c r="F2888" i="1"/>
  <c r="O2887" i="1"/>
  <c r="M2887" i="1" s="1"/>
  <c r="N2887" i="1"/>
  <c r="L2887" i="1" s="1"/>
  <c r="K2887" i="1"/>
  <c r="J2887" i="1"/>
  <c r="I2887" i="1"/>
  <c r="G2887" i="1"/>
  <c r="F2887" i="1"/>
  <c r="H2887" i="1" s="1"/>
  <c r="AF2887" i="1" s="1"/>
  <c r="O2886" i="1"/>
  <c r="N2886" i="1"/>
  <c r="L2886" i="1" s="1"/>
  <c r="M2886" i="1"/>
  <c r="K2886" i="1"/>
  <c r="J2886" i="1"/>
  <c r="I2886" i="1"/>
  <c r="G2886" i="1"/>
  <c r="F2886" i="1"/>
  <c r="H2886" i="1" s="1"/>
  <c r="AF2886" i="1" s="1"/>
  <c r="O2885" i="1"/>
  <c r="N2885" i="1"/>
  <c r="M2885" i="1"/>
  <c r="L2885" i="1"/>
  <c r="K2885" i="1"/>
  <c r="J2885" i="1"/>
  <c r="I2885" i="1"/>
  <c r="H2885" i="1"/>
  <c r="AF2885" i="1" s="1"/>
  <c r="G2885" i="1"/>
  <c r="F2885" i="1"/>
  <c r="O2884" i="1"/>
  <c r="M2884" i="1" s="1"/>
  <c r="N2884" i="1"/>
  <c r="L2884" i="1"/>
  <c r="K2884" i="1"/>
  <c r="J2884" i="1"/>
  <c r="I2884" i="1"/>
  <c r="G2884" i="1"/>
  <c r="H2884" i="1" s="1"/>
  <c r="AF2884" i="1" s="1"/>
  <c r="F2884" i="1"/>
  <c r="O2883" i="1"/>
  <c r="M2883" i="1" s="1"/>
  <c r="N2883" i="1"/>
  <c r="L2883" i="1" s="1"/>
  <c r="K2883" i="1"/>
  <c r="J2883" i="1"/>
  <c r="I2883" i="1"/>
  <c r="G2883" i="1"/>
  <c r="F2883" i="1"/>
  <c r="H2883" i="1" s="1"/>
  <c r="AF2883" i="1" s="1"/>
  <c r="O2882" i="1"/>
  <c r="N2882" i="1"/>
  <c r="L2882" i="1" s="1"/>
  <c r="M2882" i="1"/>
  <c r="K2882" i="1"/>
  <c r="J2882" i="1"/>
  <c r="I2882" i="1"/>
  <c r="G2882" i="1"/>
  <c r="F2882" i="1"/>
  <c r="H2882" i="1" s="1"/>
  <c r="AF2882" i="1" s="1"/>
  <c r="O2881" i="1"/>
  <c r="N2881" i="1"/>
  <c r="M2881" i="1"/>
  <c r="L2881" i="1"/>
  <c r="K2881" i="1"/>
  <c r="J2881" i="1"/>
  <c r="I2881" i="1"/>
  <c r="H2881" i="1"/>
  <c r="AF2881" i="1" s="1"/>
  <c r="G2881" i="1"/>
  <c r="F2881" i="1"/>
  <c r="O2880" i="1"/>
  <c r="M2880" i="1" s="1"/>
  <c r="N2880" i="1"/>
  <c r="L2880" i="1"/>
  <c r="K2880" i="1"/>
  <c r="J2880" i="1"/>
  <c r="I2880" i="1"/>
  <c r="G2880" i="1"/>
  <c r="H2880" i="1" s="1"/>
  <c r="AF2880" i="1" s="1"/>
  <c r="F2880" i="1"/>
  <c r="O2879" i="1"/>
  <c r="M2879" i="1" s="1"/>
  <c r="N2879" i="1"/>
  <c r="L2879" i="1" s="1"/>
  <c r="K2879" i="1"/>
  <c r="J2879" i="1"/>
  <c r="I2879" i="1"/>
  <c r="G2879" i="1"/>
  <c r="F2879" i="1"/>
  <c r="H2879" i="1" s="1"/>
  <c r="AF2879" i="1" s="1"/>
  <c r="O2878" i="1"/>
  <c r="N2878" i="1"/>
  <c r="L2878" i="1" s="1"/>
  <c r="M2878" i="1"/>
  <c r="K2878" i="1"/>
  <c r="J2878" i="1"/>
  <c r="I2878" i="1"/>
  <c r="G2878" i="1"/>
  <c r="F2878" i="1"/>
  <c r="H2878" i="1" s="1"/>
  <c r="AF2878" i="1" s="1"/>
  <c r="O2877" i="1"/>
  <c r="N2877" i="1"/>
  <c r="M2877" i="1"/>
  <c r="L2877" i="1"/>
  <c r="K2877" i="1"/>
  <c r="J2877" i="1"/>
  <c r="I2877" i="1"/>
  <c r="H2877" i="1"/>
  <c r="AF2877" i="1" s="1"/>
  <c r="G2877" i="1"/>
  <c r="F2877" i="1"/>
  <c r="O2876" i="1"/>
  <c r="M2876" i="1" s="1"/>
  <c r="N2876" i="1"/>
  <c r="L2876" i="1"/>
  <c r="K2876" i="1"/>
  <c r="J2876" i="1"/>
  <c r="I2876" i="1"/>
  <c r="G2876" i="1"/>
  <c r="H2876" i="1" s="1"/>
  <c r="AF2876" i="1" s="1"/>
  <c r="F2876" i="1"/>
  <c r="O2875" i="1"/>
  <c r="M2875" i="1" s="1"/>
  <c r="N2875" i="1"/>
  <c r="L2875" i="1" s="1"/>
  <c r="K2875" i="1"/>
  <c r="J2875" i="1"/>
  <c r="I2875" i="1"/>
  <c r="G2875" i="1"/>
  <c r="F2875" i="1"/>
  <c r="H2875" i="1" s="1"/>
  <c r="AF2875" i="1" s="1"/>
  <c r="O2874" i="1"/>
  <c r="N2874" i="1"/>
  <c r="L2874" i="1" s="1"/>
  <c r="M2874" i="1"/>
  <c r="K2874" i="1"/>
  <c r="J2874" i="1"/>
  <c r="I2874" i="1"/>
  <c r="G2874" i="1"/>
  <c r="F2874" i="1"/>
  <c r="H2874" i="1" s="1"/>
  <c r="AF2874" i="1" s="1"/>
  <c r="O2873" i="1"/>
  <c r="N2873" i="1"/>
  <c r="M2873" i="1"/>
  <c r="L2873" i="1"/>
  <c r="K2873" i="1"/>
  <c r="J2873" i="1"/>
  <c r="I2873" i="1"/>
  <c r="H2873" i="1"/>
  <c r="AF2873" i="1" s="1"/>
  <c r="G2873" i="1"/>
  <c r="F2873" i="1"/>
  <c r="O2872" i="1"/>
  <c r="M2872" i="1" s="1"/>
  <c r="N2872" i="1"/>
  <c r="L2872" i="1"/>
  <c r="K2872" i="1"/>
  <c r="J2872" i="1"/>
  <c r="I2872" i="1"/>
  <c r="G2872" i="1"/>
  <c r="H2872" i="1" s="1"/>
  <c r="AF2872" i="1" s="1"/>
  <c r="F2872" i="1"/>
  <c r="O2871" i="1"/>
  <c r="M2871" i="1" s="1"/>
  <c r="N2871" i="1"/>
  <c r="L2871" i="1" s="1"/>
  <c r="K2871" i="1"/>
  <c r="J2871" i="1"/>
  <c r="I2871" i="1"/>
  <c r="G2871" i="1"/>
  <c r="F2871" i="1"/>
  <c r="H2871" i="1" s="1"/>
  <c r="AF2871" i="1" s="1"/>
  <c r="O2870" i="1"/>
  <c r="N2870" i="1"/>
  <c r="L2870" i="1" s="1"/>
  <c r="M2870" i="1"/>
  <c r="K2870" i="1"/>
  <c r="J2870" i="1"/>
  <c r="I2870" i="1"/>
  <c r="G2870" i="1"/>
  <c r="F2870" i="1"/>
  <c r="H2870" i="1" s="1"/>
  <c r="AF2870" i="1" s="1"/>
  <c r="O2869" i="1"/>
  <c r="N2869" i="1"/>
  <c r="M2869" i="1"/>
  <c r="L2869" i="1"/>
  <c r="K2869" i="1"/>
  <c r="J2869" i="1"/>
  <c r="I2869" i="1"/>
  <c r="H2869" i="1"/>
  <c r="AF2869" i="1" s="1"/>
  <c r="G2869" i="1"/>
  <c r="F2869" i="1"/>
  <c r="O2868" i="1"/>
  <c r="M2868" i="1" s="1"/>
  <c r="N2868" i="1"/>
  <c r="L2868" i="1"/>
  <c r="K2868" i="1"/>
  <c r="J2868" i="1"/>
  <c r="I2868" i="1"/>
  <c r="G2868" i="1"/>
  <c r="H2868" i="1" s="1"/>
  <c r="AF2868" i="1" s="1"/>
  <c r="F2868" i="1"/>
  <c r="O2867" i="1"/>
  <c r="M2867" i="1" s="1"/>
  <c r="N2867" i="1"/>
  <c r="L2867" i="1" s="1"/>
  <c r="K2867" i="1"/>
  <c r="J2867" i="1"/>
  <c r="I2867" i="1"/>
  <c r="G2867" i="1"/>
  <c r="F2867" i="1"/>
  <c r="H2867" i="1" s="1"/>
  <c r="AF2867" i="1" s="1"/>
  <c r="O2866" i="1"/>
  <c r="N2866" i="1"/>
  <c r="L2866" i="1" s="1"/>
  <c r="M2866" i="1"/>
  <c r="K2866" i="1"/>
  <c r="J2866" i="1"/>
  <c r="I2866" i="1"/>
  <c r="G2866" i="1"/>
  <c r="F2866" i="1"/>
  <c r="H2866" i="1" s="1"/>
  <c r="AF2866" i="1" s="1"/>
  <c r="O2865" i="1"/>
  <c r="N2865" i="1"/>
  <c r="M2865" i="1"/>
  <c r="L2865" i="1"/>
  <c r="K2865" i="1"/>
  <c r="J2865" i="1"/>
  <c r="I2865" i="1"/>
  <c r="H2865" i="1"/>
  <c r="AF2865" i="1" s="1"/>
  <c r="G2865" i="1"/>
  <c r="F2865" i="1"/>
  <c r="O2864" i="1"/>
  <c r="M2864" i="1" s="1"/>
  <c r="N2864" i="1"/>
  <c r="L2864" i="1"/>
  <c r="K2864" i="1"/>
  <c r="J2864" i="1"/>
  <c r="I2864" i="1"/>
  <c r="G2864" i="1"/>
  <c r="H2864" i="1" s="1"/>
  <c r="AF2864" i="1" s="1"/>
  <c r="F2864" i="1"/>
  <c r="O2863" i="1"/>
  <c r="M2863" i="1" s="1"/>
  <c r="N2863" i="1"/>
  <c r="L2863" i="1" s="1"/>
  <c r="K2863" i="1"/>
  <c r="J2863" i="1"/>
  <c r="I2863" i="1"/>
  <c r="G2863" i="1"/>
  <c r="F2863" i="1"/>
  <c r="H2863" i="1" s="1"/>
  <c r="AF2863" i="1" s="1"/>
  <c r="O2862" i="1"/>
  <c r="N2862" i="1"/>
  <c r="L2862" i="1" s="1"/>
  <c r="M2862" i="1"/>
  <c r="K2862" i="1"/>
  <c r="J2862" i="1"/>
  <c r="I2862" i="1"/>
  <c r="G2862" i="1"/>
  <c r="F2862" i="1"/>
  <c r="H2862" i="1" s="1"/>
  <c r="AF2862" i="1" s="1"/>
  <c r="O2861" i="1"/>
  <c r="N2861" i="1"/>
  <c r="M2861" i="1"/>
  <c r="L2861" i="1"/>
  <c r="K2861" i="1"/>
  <c r="J2861" i="1"/>
  <c r="I2861" i="1"/>
  <c r="H2861" i="1"/>
  <c r="AF2861" i="1" s="1"/>
  <c r="G2861" i="1"/>
  <c r="F2861" i="1"/>
  <c r="O2860" i="1"/>
  <c r="M2860" i="1" s="1"/>
  <c r="N2860" i="1"/>
  <c r="L2860" i="1"/>
  <c r="K2860" i="1"/>
  <c r="J2860" i="1"/>
  <c r="I2860" i="1"/>
  <c r="G2860" i="1"/>
  <c r="H2860" i="1" s="1"/>
  <c r="AF2860" i="1" s="1"/>
  <c r="F2860" i="1"/>
  <c r="O2859" i="1"/>
  <c r="M2859" i="1" s="1"/>
  <c r="N2859" i="1"/>
  <c r="L2859" i="1" s="1"/>
  <c r="K2859" i="1"/>
  <c r="J2859" i="1"/>
  <c r="I2859" i="1"/>
  <c r="G2859" i="1"/>
  <c r="F2859" i="1"/>
  <c r="H2859" i="1" s="1"/>
  <c r="AF2859" i="1" s="1"/>
  <c r="O2858" i="1"/>
  <c r="N2858" i="1"/>
  <c r="L2858" i="1" s="1"/>
  <c r="M2858" i="1"/>
  <c r="K2858" i="1"/>
  <c r="J2858" i="1"/>
  <c r="I2858" i="1"/>
  <c r="G2858" i="1"/>
  <c r="F2858" i="1"/>
  <c r="H2858" i="1" s="1"/>
  <c r="AF2858" i="1" s="1"/>
  <c r="O2857" i="1"/>
  <c r="N2857" i="1"/>
  <c r="M2857" i="1"/>
  <c r="L2857" i="1"/>
  <c r="K2857" i="1"/>
  <c r="J2857" i="1"/>
  <c r="I2857" i="1"/>
  <c r="H2857" i="1"/>
  <c r="AF2857" i="1" s="1"/>
  <c r="G2857" i="1"/>
  <c r="F2857" i="1"/>
  <c r="O2856" i="1"/>
  <c r="M2856" i="1" s="1"/>
  <c r="N2856" i="1"/>
  <c r="L2856" i="1"/>
  <c r="K2856" i="1"/>
  <c r="J2856" i="1"/>
  <c r="I2856" i="1"/>
  <c r="G2856" i="1"/>
  <c r="H2856" i="1" s="1"/>
  <c r="AF2856" i="1" s="1"/>
  <c r="F2856" i="1"/>
  <c r="O2855" i="1"/>
  <c r="M2855" i="1" s="1"/>
  <c r="N2855" i="1"/>
  <c r="L2855" i="1" s="1"/>
  <c r="K2855" i="1"/>
  <c r="J2855" i="1"/>
  <c r="I2855" i="1"/>
  <c r="G2855" i="1"/>
  <c r="F2855" i="1"/>
  <c r="H2855" i="1" s="1"/>
  <c r="AF2855" i="1" s="1"/>
  <c r="O2854" i="1"/>
  <c r="N2854" i="1"/>
  <c r="L2854" i="1" s="1"/>
  <c r="M2854" i="1"/>
  <c r="K2854" i="1"/>
  <c r="J2854" i="1"/>
  <c r="I2854" i="1"/>
  <c r="G2854" i="1"/>
  <c r="F2854" i="1"/>
  <c r="H2854" i="1" s="1"/>
  <c r="AF2854" i="1" s="1"/>
  <c r="O2853" i="1"/>
  <c r="N2853" i="1"/>
  <c r="M2853" i="1"/>
  <c r="L2853" i="1"/>
  <c r="K2853" i="1"/>
  <c r="J2853" i="1"/>
  <c r="I2853" i="1"/>
  <c r="H2853" i="1"/>
  <c r="AF2853" i="1" s="1"/>
  <c r="G2853" i="1"/>
  <c r="F2853" i="1"/>
  <c r="O2852" i="1"/>
  <c r="M2852" i="1" s="1"/>
  <c r="N2852" i="1"/>
  <c r="L2852" i="1"/>
  <c r="K2852" i="1"/>
  <c r="J2852" i="1"/>
  <c r="I2852" i="1"/>
  <c r="G2852" i="1"/>
  <c r="H2852" i="1" s="1"/>
  <c r="AF2852" i="1" s="1"/>
  <c r="F2852" i="1"/>
  <c r="O2851" i="1"/>
  <c r="M2851" i="1" s="1"/>
  <c r="N2851" i="1"/>
  <c r="L2851" i="1" s="1"/>
  <c r="K2851" i="1"/>
  <c r="J2851" i="1"/>
  <c r="I2851" i="1"/>
  <c r="G2851" i="1"/>
  <c r="F2851" i="1"/>
  <c r="H2851" i="1" s="1"/>
  <c r="AF2851" i="1" s="1"/>
  <c r="O2850" i="1"/>
  <c r="N2850" i="1"/>
  <c r="L2850" i="1" s="1"/>
  <c r="M2850" i="1"/>
  <c r="K2850" i="1"/>
  <c r="J2850" i="1"/>
  <c r="I2850" i="1"/>
  <c r="G2850" i="1"/>
  <c r="F2850" i="1"/>
  <c r="H2850" i="1" s="1"/>
  <c r="AF2850" i="1" s="1"/>
  <c r="O2849" i="1"/>
  <c r="N2849" i="1"/>
  <c r="M2849" i="1"/>
  <c r="L2849" i="1"/>
  <c r="K2849" i="1"/>
  <c r="J2849" i="1"/>
  <c r="I2849" i="1"/>
  <c r="H2849" i="1"/>
  <c r="AF2849" i="1" s="1"/>
  <c r="G2849" i="1"/>
  <c r="F2849" i="1"/>
  <c r="O2848" i="1"/>
  <c r="M2848" i="1" s="1"/>
  <c r="N2848" i="1"/>
  <c r="L2848" i="1"/>
  <c r="K2848" i="1"/>
  <c r="J2848" i="1"/>
  <c r="I2848" i="1"/>
  <c r="G2848" i="1"/>
  <c r="H2848" i="1" s="1"/>
  <c r="AF2848" i="1" s="1"/>
  <c r="F2848" i="1"/>
  <c r="O2847" i="1"/>
  <c r="M2847" i="1" s="1"/>
  <c r="N2847" i="1"/>
  <c r="L2847" i="1" s="1"/>
  <c r="K2847" i="1"/>
  <c r="J2847" i="1"/>
  <c r="I2847" i="1"/>
  <c r="G2847" i="1"/>
  <c r="F2847" i="1"/>
  <c r="H2847" i="1" s="1"/>
  <c r="AF2847" i="1" s="1"/>
  <c r="O2846" i="1"/>
  <c r="N2846" i="1"/>
  <c r="L2846" i="1" s="1"/>
  <c r="M2846" i="1"/>
  <c r="K2846" i="1"/>
  <c r="J2846" i="1"/>
  <c r="I2846" i="1"/>
  <c r="G2846" i="1"/>
  <c r="F2846" i="1"/>
  <c r="H2846" i="1" s="1"/>
  <c r="AF2846" i="1" s="1"/>
  <c r="O2845" i="1"/>
  <c r="N2845" i="1"/>
  <c r="M2845" i="1"/>
  <c r="L2845" i="1"/>
  <c r="K2845" i="1"/>
  <c r="J2845" i="1"/>
  <c r="I2845" i="1"/>
  <c r="H2845" i="1"/>
  <c r="AF2845" i="1" s="1"/>
  <c r="G2845" i="1"/>
  <c r="F2845" i="1"/>
  <c r="O2844" i="1"/>
  <c r="M2844" i="1" s="1"/>
  <c r="N2844" i="1"/>
  <c r="L2844" i="1"/>
  <c r="K2844" i="1"/>
  <c r="J2844" i="1"/>
  <c r="I2844" i="1"/>
  <c r="G2844" i="1"/>
  <c r="H2844" i="1" s="1"/>
  <c r="AF2844" i="1" s="1"/>
  <c r="F2844" i="1"/>
  <c r="O2843" i="1"/>
  <c r="M2843" i="1" s="1"/>
  <c r="N2843" i="1"/>
  <c r="L2843" i="1" s="1"/>
  <c r="K2843" i="1"/>
  <c r="J2843" i="1"/>
  <c r="I2843" i="1"/>
  <c r="G2843" i="1"/>
  <c r="F2843" i="1"/>
  <c r="H2843" i="1" s="1"/>
  <c r="AF2843" i="1" s="1"/>
  <c r="O2842" i="1"/>
  <c r="N2842" i="1"/>
  <c r="L2842" i="1" s="1"/>
  <c r="M2842" i="1"/>
  <c r="K2842" i="1"/>
  <c r="J2842" i="1"/>
  <c r="I2842" i="1"/>
  <c r="G2842" i="1"/>
  <c r="F2842" i="1"/>
  <c r="H2842" i="1" s="1"/>
  <c r="AF2842" i="1" s="1"/>
  <c r="O2841" i="1"/>
  <c r="N2841" i="1"/>
  <c r="M2841" i="1"/>
  <c r="L2841" i="1"/>
  <c r="K2841" i="1"/>
  <c r="J2841" i="1"/>
  <c r="I2841" i="1"/>
  <c r="H2841" i="1"/>
  <c r="AF2841" i="1" s="1"/>
  <c r="G2841" i="1"/>
  <c r="F2841" i="1"/>
  <c r="O2840" i="1"/>
  <c r="M2840" i="1" s="1"/>
  <c r="N2840" i="1"/>
  <c r="L2840" i="1"/>
  <c r="K2840" i="1"/>
  <c r="J2840" i="1"/>
  <c r="I2840" i="1"/>
  <c r="G2840" i="1"/>
  <c r="H2840" i="1" s="1"/>
  <c r="AF2840" i="1" s="1"/>
  <c r="F2840" i="1"/>
  <c r="O2839" i="1"/>
  <c r="M2839" i="1" s="1"/>
  <c r="N2839" i="1"/>
  <c r="L2839" i="1" s="1"/>
  <c r="K2839" i="1"/>
  <c r="J2839" i="1"/>
  <c r="I2839" i="1"/>
  <c r="G2839" i="1"/>
  <c r="F2839" i="1"/>
  <c r="H2839" i="1" s="1"/>
  <c r="AF2839" i="1" s="1"/>
  <c r="O2838" i="1"/>
  <c r="N2838" i="1"/>
  <c r="L2838" i="1" s="1"/>
  <c r="M2838" i="1"/>
  <c r="K2838" i="1"/>
  <c r="J2838" i="1"/>
  <c r="I2838" i="1"/>
  <c r="G2838" i="1"/>
  <c r="F2838" i="1"/>
  <c r="H2838" i="1" s="1"/>
  <c r="AF2838" i="1" s="1"/>
  <c r="O2837" i="1"/>
  <c r="N2837" i="1"/>
  <c r="M2837" i="1"/>
  <c r="L2837" i="1"/>
  <c r="K2837" i="1"/>
  <c r="J2837" i="1"/>
  <c r="I2837" i="1"/>
  <c r="H2837" i="1"/>
  <c r="AF2837" i="1" s="1"/>
  <c r="G2837" i="1"/>
  <c r="F2837" i="1"/>
  <c r="O2836" i="1"/>
  <c r="M2836" i="1" s="1"/>
  <c r="N2836" i="1"/>
  <c r="L2836" i="1"/>
  <c r="K2836" i="1"/>
  <c r="J2836" i="1"/>
  <c r="I2836" i="1"/>
  <c r="G2836" i="1"/>
  <c r="H2836" i="1" s="1"/>
  <c r="AF2836" i="1" s="1"/>
  <c r="F2836" i="1"/>
  <c r="O2835" i="1"/>
  <c r="M2835" i="1" s="1"/>
  <c r="N2835" i="1"/>
  <c r="L2835" i="1" s="1"/>
  <c r="K2835" i="1"/>
  <c r="J2835" i="1"/>
  <c r="I2835" i="1"/>
  <c r="G2835" i="1"/>
  <c r="F2835" i="1"/>
  <c r="H2835" i="1" s="1"/>
  <c r="AF2835" i="1" s="1"/>
  <c r="O2834" i="1"/>
  <c r="N2834" i="1"/>
  <c r="L2834" i="1" s="1"/>
  <c r="M2834" i="1"/>
  <c r="K2834" i="1"/>
  <c r="J2834" i="1"/>
  <c r="I2834" i="1"/>
  <c r="G2834" i="1"/>
  <c r="F2834" i="1"/>
  <c r="H2834" i="1" s="1"/>
  <c r="AF2834" i="1" s="1"/>
  <c r="O2833" i="1"/>
  <c r="N2833" i="1"/>
  <c r="M2833" i="1"/>
  <c r="L2833" i="1"/>
  <c r="K2833" i="1"/>
  <c r="J2833" i="1"/>
  <c r="I2833" i="1"/>
  <c r="H2833" i="1"/>
  <c r="AF2833" i="1" s="1"/>
  <c r="G2833" i="1"/>
  <c r="F2833" i="1"/>
  <c r="O2832" i="1"/>
  <c r="M2832" i="1" s="1"/>
  <c r="N2832" i="1"/>
  <c r="L2832" i="1"/>
  <c r="K2832" i="1"/>
  <c r="J2832" i="1"/>
  <c r="I2832" i="1"/>
  <c r="G2832" i="1"/>
  <c r="H2832" i="1" s="1"/>
  <c r="AF2832" i="1" s="1"/>
  <c r="F2832" i="1"/>
  <c r="O2831" i="1"/>
  <c r="M2831" i="1" s="1"/>
  <c r="N2831" i="1"/>
  <c r="L2831" i="1" s="1"/>
  <c r="K2831" i="1"/>
  <c r="J2831" i="1"/>
  <c r="I2831" i="1"/>
  <c r="G2831" i="1"/>
  <c r="F2831" i="1"/>
  <c r="H2831" i="1" s="1"/>
  <c r="AF2831" i="1" s="1"/>
  <c r="O2830" i="1"/>
  <c r="N2830" i="1"/>
  <c r="L2830" i="1" s="1"/>
  <c r="M2830" i="1"/>
  <c r="K2830" i="1"/>
  <c r="J2830" i="1"/>
  <c r="I2830" i="1"/>
  <c r="G2830" i="1"/>
  <c r="F2830" i="1"/>
  <c r="H2830" i="1" s="1"/>
  <c r="AF2830" i="1" s="1"/>
  <c r="O2829" i="1"/>
  <c r="N2829" i="1"/>
  <c r="M2829" i="1"/>
  <c r="L2829" i="1"/>
  <c r="K2829" i="1"/>
  <c r="J2829" i="1"/>
  <c r="I2829" i="1"/>
  <c r="H2829" i="1"/>
  <c r="AF2829" i="1" s="1"/>
  <c r="G2829" i="1"/>
  <c r="F2829" i="1"/>
  <c r="O2828" i="1"/>
  <c r="M2828" i="1" s="1"/>
  <c r="N2828" i="1"/>
  <c r="L2828" i="1"/>
  <c r="K2828" i="1"/>
  <c r="J2828" i="1"/>
  <c r="I2828" i="1"/>
  <c r="G2828" i="1"/>
  <c r="H2828" i="1" s="1"/>
  <c r="AF2828" i="1" s="1"/>
  <c r="F2828" i="1"/>
  <c r="O2827" i="1"/>
  <c r="M2827" i="1" s="1"/>
  <c r="N2827" i="1"/>
  <c r="L2827" i="1" s="1"/>
  <c r="K2827" i="1"/>
  <c r="J2827" i="1"/>
  <c r="I2827" i="1"/>
  <c r="G2827" i="1"/>
  <c r="F2827" i="1"/>
  <c r="H2827" i="1" s="1"/>
  <c r="AF2827" i="1" s="1"/>
  <c r="O2826" i="1"/>
  <c r="N2826" i="1"/>
  <c r="L2826" i="1" s="1"/>
  <c r="M2826" i="1"/>
  <c r="K2826" i="1"/>
  <c r="J2826" i="1"/>
  <c r="I2826" i="1"/>
  <c r="G2826" i="1"/>
  <c r="F2826" i="1"/>
  <c r="H2826" i="1" s="1"/>
  <c r="AF2826" i="1" s="1"/>
  <c r="O2825" i="1"/>
  <c r="N2825" i="1"/>
  <c r="M2825" i="1"/>
  <c r="L2825" i="1"/>
  <c r="K2825" i="1"/>
  <c r="J2825" i="1"/>
  <c r="I2825" i="1"/>
  <c r="H2825" i="1"/>
  <c r="AF2825" i="1" s="1"/>
  <c r="G2825" i="1"/>
  <c r="F2825" i="1"/>
  <c r="O2824" i="1"/>
  <c r="M2824" i="1" s="1"/>
  <c r="N2824" i="1"/>
  <c r="L2824" i="1"/>
  <c r="K2824" i="1"/>
  <c r="J2824" i="1"/>
  <c r="I2824" i="1"/>
  <c r="G2824" i="1"/>
  <c r="H2824" i="1" s="1"/>
  <c r="AF2824" i="1" s="1"/>
  <c r="F2824" i="1"/>
  <c r="O2823" i="1"/>
  <c r="M2823" i="1" s="1"/>
  <c r="N2823" i="1"/>
  <c r="L2823" i="1" s="1"/>
  <c r="K2823" i="1"/>
  <c r="J2823" i="1"/>
  <c r="I2823" i="1"/>
  <c r="G2823" i="1"/>
  <c r="F2823" i="1"/>
  <c r="H2823" i="1" s="1"/>
  <c r="AF2823" i="1" s="1"/>
  <c r="O2822" i="1"/>
  <c r="N2822" i="1"/>
  <c r="L2822" i="1" s="1"/>
  <c r="M2822" i="1"/>
  <c r="K2822" i="1"/>
  <c r="J2822" i="1"/>
  <c r="I2822" i="1"/>
  <c r="G2822" i="1"/>
  <c r="F2822" i="1"/>
  <c r="H2822" i="1" s="1"/>
  <c r="AF2822" i="1" s="1"/>
  <c r="O2821" i="1"/>
  <c r="N2821" i="1"/>
  <c r="M2821" i="1"/>
  <c r="L2821" i="1"/>
  <c r="K2821" i="1"/>
  <c r="J2821" i="1"/>
  <c r="I2821" i="1"/>
  <c r="H2821" i="1"/>
  <c r="AF2821" i="1" s="1"/>
  <c r="G2821" i="1"/>
  <c r="F2821" i="1"/>
  <c r="O2820" i="1"/>
  <c r="M2820" i="1" s="1"/>
  <c r="N2820" i="1"/>
  <c r="L2820" i="1"/>
  <c r="K2820" i="1"/>
  <c r="J2820" i="1"/>
  <c r="I2820" i="1"/>
  <c r="G2820" i="1"/>
  <c r="H2820" i="1" s="1"/>
  <c r="AF2820" i="1" s="1"/>
  <c r="F2820" i="1"/>
  <c r="O2819" i="1"/>
  <c r="M2819" i="1" s="1"/>
  <c r="N2819" i="1"/>
  <c r="L2819" i="1" s="1"/>
  <c r="K2819" i="1"/>
  <c r="J2819" i="1"/>
  <c r="I2819" i="1"/>
  <c r="G2819" i="1"/>
  <c r="F2819" i="1"/>
  <c r="H2819" i="1" s="1"/>
  <c r="AF2819" i="1" s="1"/>
  <c r="O2818" i="1"/>
  <c r="N2818" i="1"/>
  <c r="L2818" i="1" s="1"/>
  <c r="M2818" i="1"/>
  <c r="K2818" i="1"/>
  <c r="J2818" i="1"/>
  <c r="I2818" i="1"/>
  <c r="G2818" i="1"/>
  <c r="F2818" i="1"/>
  <c r="H2818" i="1" s="1"/>
  <c r="AF2818" i="1" s="1"/>
  <c r="O2817" i="1"/>
  <c r="N2817" i="1"/>
  <c r="M2817" i="1"/>
  <c r="L2817" i="1"/>
  <c r="K2817" i="1"/>
  <c r="J2817" i="1"/>
  <c r="I2817" i="1"/>
  <c r="H2817" i="1"/>
  <c r="AF2817" i="1" s="1"/>
  <c r="G2817" i="1"/>
  <c r="F2817" i="1"/>
  <c r="O2816" i="1"/>
  <c r="M2816" i="1" s="1"/>
  <c r="N2816" i="1"/>
  <c r="L2816" i="1"/>
  <c r="K2816" i="1"/>
  <c r="J2816" i="1"/>
  <c r="I2816" i="1"/>
  <c r="G2816" i="1"/>
  <c r="H2816" i="1" s="1"/>
  <c r="AF2816" i="1" s="1"/>
  <c r="F2816" i="1"/>
  <c r="O2815" i="1"/>
  <c r="M2815" i="1" s="1"/>
  <c r="N2815" i="1"/>
  <c r="L2815" i="1" s="1"/>
  <c r="K2815" i="1"/>
  <c r="J2815" i="1"/>
  <c r="I2815" i="1"/>
  <c r="G2815" i="1"/>
  <c r="F2815" i="1"/>
  <c r="H2815" i="1" s="1"/>
  <c r="AF2815" i="1" s="1"/>
  <c r="O2814" i="1"/>
  <c r="N2814" i="1"/>
  <c r="L2814" i="1" s="1"/>
  <c r="M2814" i="1"/>
  <c r="K2814" i="1"/>
  <c r="J2814" i="1"/>
  <c r="I2814" i="1"/>
  <c r="G2814" i="1"/>
  <c r="F2814" i="1"/>
  <c r="H2814" i="1" s="1"/>
  <c r="AF2814" i="1" s="1"/>
  <c r="O2813" i="1"/>
  <c r="N2813" i="1"/>
  <c r="M2813" i="1"/>
  <c r="L2813" i="1"/>
  <c r="K2813" i="1"/>
  <c r="J2813" i="1"/>
  <c r="I2813" i="1"/>
  <c r="H2813" i="1"/>
  <c r="AF2813" i="1" s="1"/>
  <c r="G2813" i="1"/>
  <c r="F2813" i="1"/>
  <c r="O2812" i="1"/>
  <c r="M2812" i="1" s="1"/>
  <c r="N2812" i="1"/>
  <c r="L2812" i="1"/>
  <c r="K2812" i="1"/>
  <c r="J2812" i="1"/>
  <c r="I2812" i="1"/>
  <c r="G2812" i="1"/>
  <c r="H2812" i="1" s="1"/>
  <c r="AF2812" i="1" s="1"/>
  <c r="F2812" i="1"/>
  <c r="O2811" i="1"/>
  <c r="M2811" i="1" s="1"/>
  <c r="N2811" i="1"/>
  <c r="L2811" i="1" s="1"/>
  <c r="K2811" i="1"/>
  <c r="J2811" i="1"/>
  <c r="I2811" i="1"/>
  <c r="G2811" i="1"/>
  <c r="F2811" i="1"/>
  <c r="H2811" i="1" s="1"/>
  <c r="AF2811" i="1" s="1"/>
  <c r="O2810" i="1"/>
  <c r="N2810" i="1"/>
  <c r="L2810" i="1" s="1"/>
  <c r="M2810" i="1"/>
  <c r="K2810" i="1"/>
  <c r="J2810" i="1"/>
  <c r="I2810" i="1"/>
  <c r="G2810" i="1"/>
  <c r="F2810" i="1"/>
  <c r="H2810" i="1" s="1"/>
  <c r="AF2810" i="1" s="1"/>
  <c r="O2809" i="1"/>
  <c r="N2809" i="1"/>
  <c r="M2809" i="1"/>
  <c r="L2809" i="1"/>
  <c r="K2809" i="1"/>
  <c r="J2809" i="1"/>
  <c r="I2809" i="1"/>
  <c r="H2809" i="1"/>
  <c r="AF2809" i="1" s="1"/>
  <c r="G2809" i="1"/>
  <c r="F2809" i="1"/>
  <c r="O2808" i="1"/>
  <c r="M2808" i="1" s="1"/>
  <c r="N2808" i="1"/>
  <c r="L2808" i="1"/>
  <c r="K2808" i="1"/>
  <c r="J2808" i="1"/>
  <c r="I2808" i="1"/>
  <c r="G2808" i="1"/>
  <c r="H2808" i="1" s="1"/>
  <c r="AF2808" i="1" s="1"/>
  <c r="F2808" i="1"/>
  <c r="O2807" i="1"/>
  <c r="M2807" i="1" s="1"/>
  <c r="N2807" i="1"/>
  <c r="L2807" i="1" s="1"/>
  <c r="K2807" i="1"/>
  <c r="J2807" i="1"/>
  <c r="I2807" i="1"/>
  <c r="G2807" i="1"/>
  <c r="F2807" i="1"/>
  <c r="H2807" i="1" s="1"/>
  <c r="AF2807" i="1" s="1"/>
  <c r="O2806" i="1"/>
  <c r="N2806" i="1"/>
  <c r="L2806" i="1" s="1"/>
  <c r="M2806" i="1"/>
  <c r="K2806" i="1"/>
  <c r="J2806" i="1"/>
  <c r="I2806" i="1"/>
  <c r="G2806" i="1"/>
  <c r="F2806" i="1"/>
  <c r="H2806" i="1" s="1"/>
  <c r="AF2806" i="1" s="1"/>
  <c r="O2805" i="1"/>
  <c r="N2805" i="1"/>
  <c r="M2805" i="1"/>
  <c r="L2805" i="1"/>
  <c r="K2805" i="1"/>
  <c r="J2805" i="1"/>
  <c r="I2805" i="1"/>
  <c r="H2805" i="1"/>
  <c r="AF2805" i="1" s="1"/>
  <c r="G2805" i="1"/>
  <c r="F2805" i="1"/>
  <c r="O2804" i="1"/>
  <c r="M2804" i="1" s="1"/>
  <c r="N2804" i="1"/>
  <c r="L2804" i="1"/>
  <c r="K2804" i="1"/>
  <c r="J2804" i="1"/>
  <c r="I2804" i="1"/>
  <c r="G2804" i="1"/>
  <c r="H2804" i="1" s="1"/>
  <c r="AF2804" i="1" s="1"/>
  <c r="F2804" i="1"/>
  <c r="O2803" i="1"/>
  <c r="M2803" i="1" s="1"/>
  <c r="N2803" i="1"/>
  <c r="L2803" i="1" s="1"/>
  <c r="K2803" i="1"/>
  <c r="J2803" i="1"/>
  <c r="I2803" i="1"/>
  <c r="G2803" i="1"/>
  <c r="F2803" i="1"/>
  <c r="H2803" i="1" s="1"/>
  <c r="AF2803" i="1" s="1"/>
  <c r="O2802" i="1"/>
  <c r="N2802" i="1"/>
  <c r="L2802" i="1" s="1"/>
  <c r="M2802" i="1"/>
  <c r="K2802" i="1"/>
  <c r="J2802" i="1"/>
  <c r="I2802" i="1"/>
  <c r="G2802" i="1"/>
  <c r="F2802" i="1"/>
  <c r="H2802" i="1" s="1"/>
  <c r="AF2802" i="1" s="1"/>
  <c r="O2801" i="1"/>
  <c r="N2801" i="1"/>
  <c r="M2801" i="1"/>
  <c r="L2801" i="1"/>
  <c r="K2801" i="1"/>
  <c r="J2801" i="1"/>
  <c r="I2801" i="1"/>
  <c r="H2801" i="1"/>
  <c r="AF2801" i="1" s="1"/>
  <c r="G2801" i="1"/>
  <c r="F2801" i="1"/>
  <c r="O2800" i="1"/>
  <c r="M2800" i="1" s="1"/>
  <c r="N2800" i="1"/>
  <c r="L2800" i="1"/>
  <c r="K2800" i="1"/>
  <c r="J2800" i="1"/>
  <c r="I2800" i="1"/>
  <c r="G2800" i="1"/>
  <c r="H2800" i="1" s="1"/>
  <c r="AF2800" i="1" s="1"/>
  <c r="F2800" i="1"/>
  <c r="O2799" i="1"/>
  <c r="M2799" i="1" s="1"/>
  <c r="N2799" i="1"/>
  <c r="L2799" i="1" s="1"/>
  <c r="K2799" i="1"/>
  <c r="J2799" i="1"/>
  <c r="I2799" i="1"/>
  <c r="G2799" i="1"/>
  <c r="F2799" i="1"/>
  <c r="H2799" i="1" s="1"/>
  <c r="AF2799" i="1" s="1"/>
  <c r="O2798" i="1"/>
  <c r="N2798" i="1"/>
  <c r="L2798" i="1" s="1"/>
  <c r="M2798" i="1"/>
  <c r="K2798" i="1"/>
  <c r="J2798" i="1"/>
  <c r="I2798" i="1"/>
  <c r="G2798" i="1"/>
  <c r="F2798" i="1"/>
  <c r="H2798" i="1" s="1"/>
  <c r="AF2798" i="1" s="1"/>
  <c r="O2797" i="1"/>
  <c r="N2797" i="1"/>
  <c r="M2797" i="1"/>
  <c r="L2797" i="1"/>
  <c r="K2797" i="1"/>
  <c r="J2797" i="1"/>
  <c r="I2797" i="1"/>
  <c r="H2797" i="1"/>
  <c r="AF2797" i="1" s="1"/>
  <c r="G2797" i="1"/>
  <c r="F2797" i="1"/>
  <c r="O2796" i="1"/>
  <c r="M2796" i="1" s="1"/>
  <c r="N2796" i="1"/>
  <c r="L2796" i="1"/>
  <c r="K2796" i="1"/>
  <c r="J2796" i="1"/>
  <c r="I2796" i="1"/>
  <c r="G2796" i="1"/>
  <c r="H2796" i="1" s="1"/>
  <c r="AF2796" i="1" s="1"/>
  <c r="F2796" i="1"/>
  <c r="O2795" i="1"/>
  <c r="M2795" i="1" s="1"/>
  <c r="N2795" i="1"/>
  <c r="L2795" i="1" s="1"/>
  <c r="K2795" i="1"/>
  <c r="J2795" i="1"/>
  <c r="I2795" i="1"/>
  <c r="G2795" i="1"/>
  <c r="F2795" i="1"/>
  <c r="H2795" i="1" s="1"/>
  <c r="AF2795" i="1" s="1"/>
  <c r="O2794" i="1"/>
  <c r="N2794" i="1"/>
  <c r="L2794" i="1" s="1"/>
  <c r="M2794" i="1"/>
  <c r="K2794" i="1"/>
  <c r="J2794" i="1"/>
  <c r="I2794" i="1"/>
  <c r="G2794" i="1"/>
  <c r="F2794" i="1"/>
  <c r="H2794" i="1" s="1"/>
  <c r="AF2794" i="1" s="1"/>
  <c r="O2793" i="1"/>
  <c r="N2793" i="1"/>
  <c r="M2793" i="1"/>
  <c r="L2793" i="1"/>
  <c r="K2793" i="1"/>
  <c r="J2793" i="1"/>
  <c r="I2793" i="1"/>
  <c r="H2793" i="1"/>
  <c r="AF2793" i="1" s="1"/>
  <c r="G2793" i="1"/>
  <c r="F2793" i="1"/>
  <c r="O2792" i="1"/>
  <c r="M2792" i="1" s="1"/>
  <c r="N2792" i="1"/>
  <c r="L2792" i="1"/>
  <c r="K2792" i="1"/>
  <c r="J2792" i="1"/>
  <c r="I2792" i="1"/>
  <c r="G2792" i="1"/>
  <c r="H2792" i="1" s="1"/>
  <c r="AF2792" i="1" s="1"/>
  <c r="F2792" i="1"/>
  <c r="O2791" i="1"/>
  <c r="M2791" i="1" s="1"/>
  <c r="N2791" i="1"/>
  <c r="L2791" i="1" s="1"/>
  <c r="K2791" i="1"/>
  <c r="J2791" i="1"/>
  <c r="I2791" i="1"/>
  <c r="G2791" i="1"/>
  <c r="F2791" i="1"/>
  <c r="H2791" i="1" s="1"/>
  <c r="AF2791" i="1" s="1"/>
  <c r="O2790" i="1"/>
  <c r="N2790" i="1"/>
  <c r="L2790" i="1" s="1"/>
  <c r="M2790" i="1"/>
  <c r="K2790" i="1"/>
  <c r="J2790" i="1"/>
  <c r="I2790" i="1"/>
  <c r="G2790" i="1"/>
  <c r="F2790" i="1"/>
  <c r="H2790" i="1" s="1"/>
  <c r="AF2790" i="1" s="1"/>
  <c r="O2789" i="1"/>
  <c r="N2789" i="1"/>
  <c r="M2789" i="1"/>
  <c r="L2789" i="1"/>
  <c r="K2789" i="1"/>
  <c r="J2789" i="1"/>
  <c r="I2789" i="1"/>
  <c r="H2789" i="1"/>
  <c r="AF2789" i="1" s="1"/>
  <c r="G2789" i="1"/>
  <c r="F2789" i="1"/>
  <c r="O2788" i="1"/>
  <c r="M2788" i="1" s="1"/>
  <c r="N2788" i="1"/>
  <c r="L2788" i="1"/>
  <c r="K2788" i="1"/>
  <c r="J2788" i="1"/>
  <c r="I2788" i="1"/>
  <c r="G2788" i="1"/>
  <c r="H2788" i="1" s="1"/>
  <c r="AF2788" i="1" s="1"/>
  <c r="F2788" i="1"/>
  <c r="O2787" i="1"/>
  <c r="M2787" i="1" s="1"/>
  <c r="N2787" i="1"/>
  <c r="L2787" i="1" s="1"/>
  <c r="K2787" i="1"/>
  <c r="J2787" i="1"/>
  <c r="I2787" i="1"/>
  <c r="G2787" i="1"/>
  <c r="F2787" i="1"/>
  <c r="H2787" i="1" s="1"/>
  <c r="AF2787" i="1" s="1"/>
  <c r="O2786" i="1"/>
  <c r="N2786" i="1"/>
  <c r="L2786" i="1" s="1"/>
  <c r="M2786" i="1"/>
  <c r="K2786" i="1"/>
  <c r="J2786" i="1"/>
  <c r="I2786" i="1"/>
  <c r="G2786" i="1"/>
  <c r="F2786" i="1"/>
  <c r="H2786" i="1" s="1"/>
  <c r="AF2786" i="1" s="1"/>
  <c r="O2785" i="1"/>
  <c r="N2785" i="1"/>
  <c r="M2785" i="1"/>
  <c r="L2785" i="1"/>
  <c r="K2785" i="1"/>
  <c r="J2785" i="1"/>
  <c r="I2785" i="1"/>
  <c r="H2785" i="1"/>
  <c r="AF2785" i="1" s="1"/>
  <c r="G2785" i="1"/>
  <c r="F2785" i="1"/>
  <c r="O2784" i="1"/>
  <c r="M2784" i="1" s="1"/>
  <c r="N2784" i="1"/>
  <c r="L2784" i="1"/>
  <c r="K2784" i="1"/>
  <c r="J2784" i="1"/>
  <c r="I2784" i="1"/>
  <c r="G2784" i="1"/>
  <c r="H2784" i="1" s="1"/>
  <c r="AF2784" i="1" s="1"/>
  <c r="F2784" i="1"/>
  <c r="O2783" i="1"/>
  <c r="M2783" i="1" s="1"/>
  <c r="N2783" i="1"/>
  <c r="L2783" i="1" s="1"/>
  <c r="K2783" i="1"/>
  <c r="J2783" i="1"/>
  <c r="I2783" i="1"/>
  <c r="G2783" i="1"/>
  <c r="F2783" i="1"/>
  <c r="H2783" i="1" s="1"/>
  <c r="AF2783" i="1" s="1"/>
  <c r="O2782" i="1"/>
  <c r="N2782" i="1"/>
  <c r="L2782" i="1" s="1"/>
  <c r="M2782" i="1"/>
  <c r="K2782" i="1"/>
  <c r="J2782" i="1"/>
  <c r="I2782" i="1"/>
  <c r="G2782" i="1"/>
  <c r="F2782" i="1"/>
  <c r="H2782" i="1" s="1"/>
  <c r="AF2782" i="1" s="1"/>
  <c r="O2781" i="1"/>
  <c r="N2781" i="1"/>
  <c r="M2781" i="1"/>
  <c r="L2781" i="1"/>
  <c r="K2781" i="1"/>
  <c r="J2781" i="1"/>
  <c r="I2781" i="1"/>
  <c r="H2781" i="1"/>
  <c r="AF2781" i="1" s="1"/>
  <c r="G2781" i="1"/>
  <c r="F2781" i="1"/>
  <c r="O2780" i="1"/>
  <c r="M2780" i="1" s="1"/>
  <c r="N2780" i="1"/>
  <c r="L2780" i="1"/>
  <c r="K2780" i="1"/>
  <c r="J2780" i="1"/>
  <c r="I2780" i="1"/>
  <c r="G2780" i="1"/>
  <c r="H2780" i="1" s="1"/>
  <c r="AF2780" i="1" s="1"/>
  <c r="F2780" i="1"/>
  <c r="O2779" i="1"/>
  <c r="M2779" i="1" s="1"/>
  <c r="N2779" i="1"/>
  <c r="L2779" i="1" s="1"/>
  <c r="K2779" i="1"/>
  <c r="J2779" i="1"/>
  <c r="I2779" i="1"/>
  <c r="G2779" i="1"/>
  <c r="F2779" i="1"/>
  <c r="H2779" i="1" s="1"/>
  <c r="AF2779" i="1" s="1"/>
  <c r="O2778" i="1"/>
  <c r="N2778" i="1"/>
  <c r="L2778" i="1" s="1"/>
  <c r="M2778" i="1"/>
  <c r="K2778" i="1"/>
  <c r="J2778" i="1"/>
  <c r="I2778" i="1"/>
  <c r="G2778" i="1"/>
  <c r="F2778" i="1"/>
  <c r="H2778" i="1" s="1"/>
  <c r="AF2778" i="1" s="1"/>
  <c r="O2777" i="1"/>
  <c r="N2777" i="1"/>
  <c r="M2777" i="1"/>
  <c r="L2777" i="1"/>
  <c r="K2777" i="1"/>
  <c r="J2777" i="1"/>
  <c r="I2777" i="1"/>
  <c r="H2777" i="1"/>
  <c r="AF2777" i="1" s="1"/>
  <c r="G2777" i="1"/>
  <c r="F2777" i="1"/>
  <c r="O2776" i="1"/>
  <c r="M2776" i="1" s="1"/>
  <c r="N2776" i="1"/>
  <c r="L2776" i="1"/>
  <c r="K2776" i="1"/>
  <c r="J2776" i="1"/>
  <c r="I2776" i="1"/>
  <c r="G2776" i="1"/>
  <c r="H2776" i="1" s="1"/>
  <c r="AF2776" i="1" s="1"/>
  <c r="F2776" i="1"/>
  <c r="O2775" i="1"/>
  <c r="M2775" i="1" s="1"/>
  <c r="N2775" i="1"/>
  <c r="L2775" i="1" s="1"/>
  <c r="K2775" i="1"/>
  <c r="J2775" i="1"/>
  <c r="I2775" i="1"/>
  <c r="G2775" i="1"/>
  <c r="F2775" i="1"/>
  <c r="H2775" i="1" s="1"/>
  <c r="AF2775" i="1" s="1"/>
  <c r="O2774" i="1"/>
  <c r="N2774" i="1"/>
  <c r="L2774" i="1" s="1"/>
  <c r="M2774" i="1"/>
  <c r="K2774" i="1"/>
  <c r="J2774" i="1"/>
  <c r="I2774" i="1"/>
  <c r="G2774" i="1"/>
  <c r="F2774" i="1"/>
  <c r="H2774" i="1" s="1"/>
  <c r="AF2774" i="1" s="1"/>
  <c r="O2773" i="1"/>
  <c r="N2773" i="1"/>
  <c r="M2773" i="1"/>
  <c r="L2773" i="1"/>
  <c r="K2773" i="1"/>
  <c r="J2773" i="1"/>
  <c r="I2773" i="1"/>
  <c r="H2773" i="1"/>
  <c r="AF2773" i="1" s="1"/>
  <c r="G2773" i="1"/>
  <c r="F2773" i="1"/>
  <c r="O2772" i="1"/>
  <c r="M2772" i="1" s="1"/>
  <c r="N2772" i="1"/>
  <c r="L2772" i="1"/>
  <c r="K2772" i="1"/>
  <c r="J2772" i="1"/>
  <c r="I2772" i="1"/>
  <c r="G2772" i="1"/>
  <c r="H2772" i="1" s="1"/>
  <c r="AF2772" i="1" s="1"/>
  <c r="F2772" i="1"/>
  <c r="O2771" i="1"/>
  <c r="M2771" i="1" s="1"/>
  <c r="N2771" i="1"/>
  <c r="L2771" i="1" s="1"/>
  <c r="K2771" i="1"/>
  <c r="J2771" i="1"/>
  <c r="I2771" i="1"/>
  <c r="G2771" i="1"/>
  <c r="F2771" i="1"/>
  <c r="H2771" i="1" s="1"/>
  <c r="AF2771" i="1" s="1"/>
  <c r="O2770" i="1"/>
  <c r="N2770" i="1"/>
  <c r="L2770" i="1" s="1"/>
  <c r="M2770" i="1"/>
  <c r="K2770" i="1"/>
  <c r="J2770" i="1"/>
  <c r="I2770" i="1"/>
  <c r="G2770" i="1"/>
  <c r="F2770" i="1"/>
  <c r="H2770" i="1" s="1"/>
  <c r="AF2770" i="1" s="1"/>
  <c r="O2769" i="1"/>
  <c r="N2769" i="1"/>
  <c r="M2769" i="1"/>
  <c r="L2769" i="1"/>
  <c r="K2769" i="1"/>
  <c r="J2769" i="1"/>
  <c r="I2769" i="1"/>
  <c r="H2769" i="1"/>
  <c r="AF2769" i="1" s="1"/>
  <c r="G2769" i="1"/>
  <c r="F2769" i="1"/>
  <c r="O2768" i="1"/>
  <c r="M2768" i="1" s="1"/>
  <c r="N2768" i="1"/>
  <c r="L2768" i="1"/>
  <c r="K2768" i="1"/>
  <c r="J2768" i="1"/>
  <c r="I2768" i="1"/>
  <c r="G2768" i="1"/>
  <c r="H2768" i="1" s="1"/>
  <c r="AF2768" i="1" s="1"/>
  <c r="F2768" i="1"/>
  <c r="O2767" i="1"/>
  <c r="M2767" i="1" s="1"/>
  <c r="N2767" i="1"/>
  <c r="L2767" i="1" s="1"/>
  <c r="K2767" i="1"/>
  <c r="J2767" i="1"/>
  <c r="I2767" i="1"/>
  <c r="G2767" i="1"/>
  <c r="F2767" i="1"/>
  <c r="H2767" i="1" s="1"/>
  <c r="AF2767" i="1" s="1"/>
  <c r="O2766" i="1"/>
  <c r="N2766" i="1"/>
  <c r="L2766" i="1" s="1"/>
  <c r="M2766" i="1"/>
  <c r="K2766" i="1"/>
  <c r="J2766" i="1"/>
  <c r="I2766" i="1"/>
  <c r="G2766" i="1"/>
  <c r="F2766" i="1"/>
  <c r="H2766" i="1" s="1"/>
  <c r="AF2766" i="1" s="1"/>
  <c r="O2765" i="1"/>
  <c r="N2765" i="1"/>
  <c r="M2765" i="1"/>
  <c r="L2765" i="1"/>
  <c r="K2765" i="1"/>
  <c r="J2765" i="1"/>
  <c r="I2765" i="1"/>
  <c r="H2765" i="1"/>
  <c r="AF2765" i="1" s="1"/>
  <c r="G2765" i="1"/>
  <c r="F2765" i="1"/>
  <c r="O2764" i="1"/>
  <c r="M2764" i="1" s="1"/>
  <c r="N2764" i="1"/>
  <c r="L2764" i="1"/>
  <c r="K2764" i="1"/>
  <c r="J2764" i="1"/>
  <c r="I2764" i="1"/>
  <c r="G2764" i="1"/>
  <c r="H2764" i="1" s="1"/>
  <c r="AF2764" i="1" s="1"/>
  <c r="F2764" i="1"/>
  <c r="O2763" i="1"/>
  <c r="M2763" i="1" s="1"/>
  <c r="N2763" i="1"/>
  <c r="L2763" i="1" s="1"/>
  <c r="K2763" i="1"/>
  <c r="J2763" i="1"/>
  <c r="I2763" i="1"/>
  <c r="G2763" i="1"/>
  <c r="F2763" i="1"/>
  <c r="H2763" i="1" s="1"/>
  <c r="AF2763" i="1" s="1"/>
  <c r="O2762" i="1"/>
  <c r="N2762" i="1"/>
  <c r="L2762" i="1" s="1"/>
  <c r="M2762" i="1"/>
  <c r="K2762" i="1"/>
  <c r="J2762" i="1"/>
  <c r="I2762" i="1"/>
  <c r="G2762" i="1"/>
  <c r="F2762" i="1"/>
  <c r="H2762" i="1" s="1"/>
  <c r="AF2762" i="1" s="1"/>
  <c r="O2761" i="1"/>
  <c r="N2761" i="1"/>
  <c r="M2761" i="1"/>
  <c r="L2761" i="1"/>
  <c r="K2761" i="1"/>
  <c r="J2761" i="1"/>
  <c r="I2761" i="1"/>
  <c r="H2761" i="1"/>
  <c r="AF2761" i="1" s="1"/>
  <c r="G2761" i="1"/>
  <c r="F2761" i="1"/>
  <c r="O2760" i="1"/>
  <c r="M2760" i="1" s="1"/>
  <c r="N2760" i="1"/>
  <c r="L2760" i="1"/>
  <c r="K2760" i="1"/>
  <c r="J2760" i="1"/>
  <c r="I2760" i="1"/>
  <c r="G2760" i="1"/>
  <c r="H2760" i="1" s="1"/>
  <c r="AF2760" i="1" s="1"/>
  <c r="F2760" i="1"/>
  <c r="O2759" i="1"/>
  <c r="M2759" i="1" s="1"/>
  <c r="N2759" i="1"/>
  <c r="L2759" i="1" s="1"/>
  <c r="K2759" i="1"/>
  <c r="J2759" i="1"/>
  <c r="I2759" i="1"/>
  <c r="G2759" i="1"/>
  <c r="F2759" i="1"/>
  <c r="H2759" i="1" s="1"/>
  <c r="AF2759" i="1" s="1"/>
  <c r="O2758" i="1"/>
  <c r="N2758" i="1"/>
  <c r="L2758" i="1" s="1"/>
  <c r="M2758" i="1"/>
  <c r="K2758" i="1"/>
  <c r="J2758" i="1"/>
  <c r="I2758" i="1"/>
  <c r="G2758" i="1"/>
  <c r="F2758" i="1"/>
  <c r="H2758" i="1" s="1"/>
  <c r="AF2758" i="1" s="1"/>
  <c r="O2757" i="1"/>
  <c r="N2757" i="1"/>
  <c r="M2757" i="1"/>
  <c r="L2757" i="1"/>
  <c r="K2757" i="1"/>
  <c r="J2757" i="1"/>
  <c r="I2757" i="1"/>
  <c r="H2757" i="1"/>
  <c r="AF2757" i="1" s="1"/>
  <c r="G2757" i="1"/>
  <c r="F2757" i="1"/>
  <c r="O2756" i="1"/>
  <c r="M2756" i="1" s="1"/>
  <c r="N2756" i="1"/>
  <c r="L2756" i="1"/>
  <c r="K2756" i="1"/>
  <c r="J2756" i="1"/>
  <c r="I2756" i="1"/>
  <c r="G2756" i="1"/>
  <c r="H2756" i="1" s="1"/>
  <c r="AF2756" i="1" s="1"/>
  <c r="F2756" i="1"/>
  <c r="O2755" i="1"/>
  <c r="M2755" i="1" s="1"/>
  <c r="N2755" i="1"/>
  <c r="L2755" i="1" s="1"/>
  <c r="K2755" i="1"/>
  <c r="J2755" i="1"/>
  <c r="I2755" i="1"/>
  <c r="G2755" i="1"/>
  <c r="F2755" i="1"/>
  <c r="H2755" i="1" s="1"/>
  <c r="AF2755" i="1" s="1"/>
  <c r="O2754" i="1"/>
  <c r="N2754" i="1"/>
  <c r="L2754" i="1" s="1"/>
  <c r="M2754" i="1"/>
  <c r="K2754" i="1"/>
  <c r="J2754" i="1"/>
  <c r="I2754" i="1"/>
  <c r="G2754" i="1"/>
  <c r="F2754" i="1"/>
  <c r="H2754" i="1" s="1"/>
  <c r="AF2754" i="1" s="1"/>
  <c r="O2753" i="1"/>
  <c r="N2753" i="1"/>
  <c r="M2753" i="1"/>
  <c r="L2753" i="1"/>
  <c r="K2753" i="1"/>
  <c r="J2753" i="1"/>
  <c r="I2753" i="1"/>
  <c r="H2753" i="1"/>
  <c r="AF2753" i="1" s="1"/>
  <c r="G2753" i="1"/>
  <c r="F2753" i="1"/>
  <c r="O2752" i="1"/>
  <c r="M2752" i="1" s="1"/>
  <c r="N2752" i="1"/>
  <c r="L2752" i="1"/>
  <c r="K2752" i="1"/>
  <c r="J2752" i="1"/>
  <c r="I2752" i="1"/>
  <c r="G2752" i="1"/>
  <c r="H2752" i="1" s="1"/>
  <c r="AF2752" i="1" s="1"/>
  <c r="F2752" i="1"/>
  <c r="O2751" i="1"/>
  <c r="M2751" i="1" s="1"/>
  <c r="N2751" i="1"/>
  <c r="L2751" i="1" s="1"/>
  <c r="K2751" i="1"/>
  <c r="J2751" i="1"/>
  <c r="I2751" i="1"/>
  <c r="G2751" i="1"/>
  <c r="F2751" i="1"/>
  <c r="H2751" i="1" s="1"/>
  <c r="AF2751" i="1" s="1"/>
  <c r="O2750" i="1"/>
  <c r="N2750" i="1"/>
  <c r="L2750" i="1" s="1"/>
  <c r="M2750" i="1"/>
  <c r="K2750" i="1"/>
  <c r="J2750" i="1"/>
  <c r="I2750" i="1"/>
  <c r="G2750" i="1"/>
  <c r="F2750" i="1"/>
  <c r="H2750" i="1" s="1"/>
  <c r="AF2750" i="1" s="1"/>
  <c r="O2749" i="1"/>
  <c r="N2749" i="1"/>
  <c r="M2749" i="1"/>
  <c r="L2749" i="1"/>
  <c r="K2749" i="1"/>
  <c r="J2749" i="1"/>
  <c r="I2749" i="1"/>
  <c r="H2749" i="1"/>
  <c r="AF2749" i="1" s="1"/>
  <c r="G2749" i="1"/>
  <c r="F2749" i="1"/>
  <c r="O2748" i="1"/>
  <c r="M2748" i="1" s="1"/>
  <c r="N2748" i="1"/>
  <c r="L2748" i="1"/>
  <c r="K2748" i="1"/>
  <c r="J2748" i="1"/>
  <c r="I2748" i="1"/>
  <c r="G2748" i="1"/>
  <c r="H2748" i="1" s="1"/>
  <c r="AF2748" i="1" s="1"/>
  <c r="F2748" i="1"/>
  <c r="O2747" i="1"/>
  <c r="M2747" i="1" s="1"/>
  <c r="N2747" i="1"/>
  <c r="L2747" i="1" s="1"/>
  <c r="K2747" i="1"/>
  <c r="J2747" i="1"/>
  <c r="I2747" i="1"/>
  <c r="G2747" i="1"/>
  <c r="F2747" i="1"/>
  <c r="H2747" i="1" s="1"/>
  <c r="AF2747" i="1" s="1"/>
  <c r="O2746" i="1"/>
  <c r="N2746" i="1"/>
  <c r="L2746" i="1" s="1"/>
  <c r="M2746" i="1"/>
  <c r="K2746" i="1"/>
  <c r="J2746" i="1"/>
  <c r="I2746" i="1"/>
  <c r="G2746" i="1"/>
  <c r="F2746" i="1"/>
  <c r="H2746" i="1" s="1"/>
  <c r="AF2746" i="1" s="1"/>
  <c r="O2745" i="1"/>
  <c r="N2745" i="1"/>
  <c r="M2745" i="1"/>
  <c r="L2745" i="1"/>
  <c r="K2745" i="1"/>
  <c r="J2745" i="1"/>
  <c r="I2745" i="1"/>
  <c r="H2745" i="1"/>
  <c r="AF2745" i="1" s="1"/>
  <c r="G2745" i="1"/>
  <c r="F2745" i="1"/>
  <c r="O2744" i="1"/>
  <c r="M2744" i="1" s="1"/>
  <c r="N2744" i="1"/>
  <c r="L2744" i="1"/>
  <c r="K2744" i="1"/>
  <c r="J2744" i="1"/>
  <c r="I2744" i="1"/>
  <c r="G2744" i="1"/>
  <c r="H2744" i="1" s="1"/>
  <c r="AF2744" i="1" s="1"/>
  <c r="F2744" i="1"/>
  <c r="O2743" i="1"/>
  <c r="M2743" i="1" s="1"/>
  <c r="N2743" i="1"/>
  <c r="L2743" i="1" s="1"/>
  <c r="K2743" i="1"/>
  <c r="J2743" i="1"/>
  <c r="I2743" i="1"/>
  <c r="G2743" i="1"/>
  <c r="F2743" i="1"/>
  <c r="H2743" i="1" s="1"/>
  <c r="AF2743" i="1" s="1"/>
  <c r="O2742" i="1"/>
  <c r="N2742" i="1"/>
  <c r="L2742" i="1" s="1"/>
  <c r="M2742" i="1"/>
  <c r="K2742" i="1"/>
  <c r="J2742" i="1"/>
  <c r="I2742" i="1"/>
  <c r="G2742" i="1"/>
  <c r="F2742" i="1"/>
  <c r="H2742" i="1" s="1"/>
  <c r="AF2742" i="1" s="1"/>
  <c r="O2741" i="1"/>
  <c r="N2741" i="1"/>
  <c r="M2741" i="1"/>
  <c r="L2741" i="1"/>
  <c r="K2741" i="1"/>
  <c r="J2741" i="1"/>
  <c r="I2741" i="1"/>
  <c r="H2741" i="1"/>
  <c r="AF2741" i="1" s="1"/>
  <c r="G2741" i="1"/>
  <c r="F2741" i="1"/>
  <c r="O2740" i="1"/>
  <c r="M2740" i="1" s="1"/>
  <c r="N2740" i="1"/>
  <c r="L2740" i="1"/>
  <c r="K2740" i="1"/>
  <c r="J2740" i="1"/>
  <c r="I2740" i="1"/>
  <c r="G2740" i="1"/>
  <c r="H2740" i="1" s="1"/>
  <c r="AF2740" i="1" s="1"/>
  <c r="F2740" i="1"/>
  <c r="O2739" i="1"/>
  <c r="M2739" i="1" s="1"/>
  <c r="N2739" i="1"/>
  <c r="L2739" i="1" s="1"/>
  <c r="K2739" i="1"/>
  <c r="J2739" i="1"/>
  <c r="I2739" i="1"/>
  <c r="G2739" i="1"/>
  <c r="F2739" i="1"/>
  <c r="H2739" i="1" s="1"/>
  <c r="AF2739" i="1" s="1"/>
  <c r="O2738" i="1"/>
  <c r="N2738" i="1"/>
  <c r="L2738" i="1" s="1"/>
  <c r="M2738" i="1"/>
  <c r="K2738" i="1"/>
  <c r="J2738" i="1"/>
  <c r="I2738" i="1"/>
  <c r="G2738" i="1"/>
  <c r="F2738" i="1"/>
  <c r="H2738" i="1" s="1"/>
  <c r="AF2738" i="1" s="1"/>
  <c r="O2737" i="1"/>
  <c r="N2737" i="1"/>
  <c r="M2737" i="1"/>
  <c r="L2737" i="1"/>
  <c r="K2737" i="1"/>
  <c r="J2737" i="1"/>
  <c r="I2737" i="1"/>
  <c r="H2737" i="1"/>
  <c r="AF2737" i="1" s="1"/>
  <c r="G2737" i="1"/>
  <c r="F2737" i="1"/>
  <c r="O2736" i="1"/>
  <c r="M2736" i="1" s="1"/>
  <c r="N2736" i="1"/>
  <c r="L2736" i="1"/>
  <c r="K2736" i="1"/>
  <c r="J2736" i="1"/>
  <c r="I2736" i="1"/>
  <c r="G2736" i="1"/>
  <c r="H2736" i="1" s="1"/>
  <c r="AF2736" i="1" s="1"/>
  <c r="F2736" i="1"/>
  <c r="O2735" i="1"/>
  <c r="M2735" i="1" s="1"/>
  <c r="N2735" i="1"/>
  <c r="L2735" i="1" s="1"/>
  <c r="K2735" i="1"/>
  <c r="J2735" i="1"/>
  <c r="I2735" i="1"/>
  <c r="G2735" i="1"/>
  <c r="F2735" i="1"/>
  <c r="H2735" i="1" s="1"/>
  <c r="AF2735" i="1" s="1"/>
  <c r="O2734" i="1"/>
  <c r="N2734" i="1"/>
  <c r="L2734" i="1" s="1"/>
  <c r="M2734" i="1"/>
  <c r="K2734" i="1"/>
  <c r="J2734" i="1"/>
  <c r="I2734" i="1"/>
  <c r="G2734" i="1"/>
  <c r="F2734" i="1"/>
  <c r="H2734" i="1" s="1"/>
  <c r="AF2734" i="1" s="1"/>
  <c r="O2733" i="1"/>
  <c r="N2733" i="1"/>
  <c r="M2733" i="1"/>
  <c r="L2733" i="1"/>
  <c r="K2733" i="1"/>
  <c r="J2733" i="1"/>
  <c r="I2733" i="1"/>
  <c r="H2733" i="1"/>
  <c r="AF2733" i="1" s="1"/>
  <c r="G2733" i="1"/>
  <c r="F2733" i="1"/>
  <c r="O2732" i="1"/>
  <c r="M2732" i="1" s="1"/>
  <c r="N2732" i="1"/>
  <c r="L2732" i="1"/>
  <c r="K2732" i="1"/>
  <c r="J2732" i="1"/>
  <c r="I2732" i="1"/>
  <c r="G2732" i="1"/>
  <c r="H2732" i="1" s="1"/>
  <c r="AF2732" i="1" s="1"/>
  <c r="F2732" i="1"/>
  <c r="O2731" i="1"/>
  <c r="M2731" i="1" s="1"/>
  <c r="N2731" i="1"/>
  <c r="L2731" i="1" s="1"/>
  <c r="K2731" i="1"/>
  <c r="J2731" i="1"/>
  <c r="I2731" i="1"/>
  <c r="G2731" i="1"/>
  <c r="F2731" i="1"/>
  <c r="H2731" i="1" s="1"/>
  <c r="AF2731" i="1" s="1"/>
  <c r="O2730" i="1"/>
  <c r="N2730" i="1"/>
  <c r="L2730" i="1" s="1"/>
  <c r="M2730" i="1"/>
  <c r="K2730" i="1"/>
  <c r="J2730" i="1"/>
  <c r="I2730" i="1"/>
  <c r="G2730" i="1"/>
  <c r="F2730" i="1"/>
  <c r="H2730" i="1" s="1"/>
  <c r="AF2730" i="1" s="1"/>
  <c r="O2729" i="1"/>
  <c r="N2729" i="1"/>
  <c r="M2729" i="1"/>
  <c r="L2729" i="1"/>
  <c r="K2729" i="1"/>
  <c r="J2729" i="1"/>
  <c r="I2729" i="1"/>
  <c r="H2729" i="1"/>
  <c r="AF2729" i="1" s="1"/>
  <c r="G2729" i="1"/>
  <c r="F2729" i="1"/>
  <c r="O2728" i="1"/>
  <c r="M2728" i="1" s="1"/>
  <c r="N2728" i="1"/>
  <c r="L2728" i="1"/>
  <c r="K2728" i="1"/>
  <c r="J2728" i="1"/>
  <c r="I2728" i="1"/>
  <c r="G2728" i="1"/>
  <c r="H2728" i="1" s="1"/>
  <c r="AF2728" i="1" s="1"/>
  <c r="F2728" i="1"/>
  <c r="O2727" i="1"/>
  <c r="M2727" i="1" s="1"/>
  <c r="N2727" i="1"/>
  <c r="L2727" i="1" s="1"/>
  <c r="K2727" i="1"/>
  <c r="J2727" i="1"/>
  <c r="I2727" i="1"/>
  <c r="G2727" i="1"/>
  <c r="F2727" i="1"/>
  <c r="H2727" i="1" s="1"/>
  <c r="AF2727" i="1" s="1"/>
  <c r="O2726" i="1"/>
  <c r="N2726" i="1"/>
  <c r="L2726" i="1" s="1"/>
  <c r="M2726" i="1"/>
  <c r="K2726" i="1"/>
  <c r="J2726" i="1"/>
  <c r="I2726" i="1"/>
  <c r="G2726" i="1"/>
  <c r="F2726" i="1"/>
  <c r="H2726" i="1" s="1"/>
  <c r="AF2726" i="1" s="1"/>
  <c r="O2725" i="1"/>
  <c r="N2725" i="1"/>
  <c r="M2725" i="1"/>
  <c r="L2725" i="1"/>
  <c r="K2725" i="1"/>
  <c r="J2725" i="1"/>
  <c r="I2725" i="1"/>
  <c r="H2725" i="1"/>
  <c r="AF2725" i="1" s="1"/>
  <c r="G2725" i="1"/>
  <c r="F2725" i="1"/>
  <c r="O2724" i="1"/>
  <c r="M2724" i="1" s="1"/>
  <c r="N2724" i="1"/>
  <c r="L2724" i="1"/>
  <c r="K2724" i="1"/>
  <c r="J2724" i="1"/>
  <c r="I2724" i="1"/>
  <c r="G2724" i="1"/>
  <c r="H2724" i="1" s="1"/>
  <c r="AF2724" i="1" s="1"/>
  <c r="F2724" i="1"/>
  <c r="O2723" i="1"/>
  <c r="M2723" i="1" s="1"/>
  <c r="N2723" i="1"/>
  <c r="L2723" i="1" s="1"/>
  <c r="K2723" i="1"/>
  <c r="J2723" i="1"/>
  <c r="I2723" i="1"/>
  <c r="G2723" i="1"/>
  <c r="F2723" i="1"/>
  <c r="H2723" i="1" s="1"/>
  <c r="AF2723" i="1" s="1"/>
  <c r="O2722" i="1"/>
  <c r="N2722" i="1"/>
  <c r="L2722" i="1" s="1"/>
  <c r="M2722" i="1"/>
  <c r="K2722" i="1"/>
  <c r="J2722" i="1"/>
  <c r="I2722" i="1"/>
  <c r="G2722" i="1"/>
  <c r="F2722" i="1"/>
  <c r="H2722" i="1" s="1"/>
  <c r="AF2722" i="1" s="1"/>
  <c r="O2721" i="1"/>
  <c r="N2721" i="1"/>
  <c r="M2721" i="1"/>
  <c r="L2721" i="1"/>
  <c r="K2721" i="1"/>
  <c r="J2721" i="1"/>
  <c r="I2721" i="1"/>
  <c r="H2721" i="1"/>
  <c r="AF2721" i="1" s="1"/>
  <c r="G2721" i="1"/>
  <c r="F2721" i="1"/>
  <c r="O2720" i="1"/>
  <c r="M2720" i="1" s="1"/>
  <c r="N2720" i="1"/>
  <c r="L2720" i="1" s="1"/>
  <c r="K2720" i="1"/>
  <c r="J2720" i="1"/>
  <c r="I2720" i="1"/>
  <c r="G2720" i="1"/>
  <c r="F2720" i="1"/>
  <c r="H2720" i="1" s="1"/>
  <c r="AF2720" i="1" s="1"/>
  <c r="O2719" i="1"/>
  <c r="N2719" i="1"/>
  <c r="L2719" i="1" s="1"/>
  <c r="M2719" i="1"/>
  <c r="K2719" i="1"/>
  <c r="J2719" i="1"/>
  <c r="I2719" i="1"/>
  <c r="G2719" i="1"/>
  <c r="F2719" i="1"/>
  <c r="H2719" i="1" s="1"/>
  <c r="AF2719" i="1" s="1"/>
  <c r="O2718" i="1"/>
  <c r="N2718" i="1"/>
  <c r="L2718" i="1" s="1"/>
  <c r="M2718" i="1"/>
  <c r="K2718" i="1"/>
  <c r="J2718" i="1"/>
  <c r="I2718" i="1"/>
  <c r="G2718" i="1"/>
  <c r="F2718" i="1"/>
  <c r="H2718" i="1" s="1"/>
  <c r="AF2718" i="1" s="1"/>
  <c r="O2717" i="1"/>
  <c r="N2717" i="1"/>
  <c r="M2717" i="1"/>
  <c r="L2717" i="1"/>
  <c r="K2717" i="1"/>
  <c r="J2717" i="1"/>
  <c r="I2717" i="1"/>
  <c r="H2717" i="1"/>
  <c r="AF2717" i="1" s="1"/>
  <c r="G2717" i="1"/>
  <c r="F2717" i="1"/>
  <c r="O2716" i="1"/>
  <c r="M2716" i="1" s="1"/>
  <c r="N2716" i="1"/>
  <c r="L2716" i="1" s="1"/>
  <c r="K2716" i="1"/>
  <c r="J2716" i="1"/>
  <c r="I2716" i="1"/>
  <c r="G2716" i="1"/>
  <c r="F2716" i="1"/>
  <c r="H2716" i="1" s="1"/>
  <c r="AF2716" i="1" s="1"/>
  <c r="O2715" i="1"/>
  <c r="N2715" i="1"/>
  <c r="L2715" i="1" s="1"/>
  <c r="M2715" i="1"/>
  <c r="K2715" i="1"/>
  <c r="J2715" i="1"/>
  <c r="I2715" i="1"/>
  <c r="G2715" i="1"/>
  <c r="F2715" i="1"/>
  <c r="H2715" i="1" s="1"/>
  <c r="AF2715" i="1" s="1"/>
  <c r="O2714" i="1"/>
  <c r="N2714" i="1"/>
  <c r="M2714" i="1"/>
  <c r="L2714" i="1"/>
  <c r="K2714" i="1"/>
  <c r="J2714" i="1"/>
  <c r="I2714" i="1"/>
  <c r="G2714" i="1"/>
  <c r="F2714" i="1"/>
  <c r="H2714" i="1" s="1"/>
  <c r="AF2714" i="1" s="1"/>
  <c r="O2713" i="1"/>
  <c r="N2713" i="1"/>
  <c r="M2713" i="1"/>
  <c r="L2713" i="1"/>
  <c r="K2713" i="1"/>
  <c r="J2713" i="1"/>
  <c r="I2713" i="1"/>
  <c r="H2713" i="1"/>
  <c r="AF2713" i="1" s="1"/>
  <c r="G2713" i="1"/>
  <c r="F2713" i="1"/>
  <c r="O2712" i="1"/>
  <c r="M2712" i="1" s="1"/>
  <c r="N2712" i="1"/>
  <c r="L2712" i="1" s="1"/>
  <c r="K2712" i="1"/>
  <c r="J2712" i="1"/>
  <c r="I2712" i="1"/>
  <c r="G2712" i="1"/>
  <c r="F2712" i="1"/>
  <c r="H2712" i="1" s="1"/>
  <c r="AF2712" i="1" s="1"/>
  <c r="O2711" i="1"/>
  <c r="N2711" i="1"/>
  <c r="L2711" i="1" s="1"/>
  <c r="M2711" i="1"/>
  <c r="K2711" i="1"/>
  <c r="J2711" i="1"/>
  <c r="I2711" i="1"/>
  <c r="G2711" i="1"/>
  <c r="F2711" i="1"/>
  <c r="H2711" i="1" s="1"/>
  <c r="AF2711" i="1" s="1"/>
  <c r="O2710" i="1"/>
  <c r="N2710" i="1"/>
  <c r="M2710" i="1"/>
  <c r="L2710" i="1"/>
  <c r="K2710" i="1"/>
  <c r="J2710" i="1"/>
  <c r="I2710" i="1"/>
  <c r="G2710" i="1"/>
  <c r="H2710" i="1" s="1"/>
  <c r="AF2710" i="1" s="1"/>
  <c r="F2710" i="1"/>
  <c r="O2709" i="1"/>
  <c r="M2709" i="1" s="1"/>
  <c r="N2709" i="1"/>
  <c r="L2709" i="1"/>
  <c r="K2709" i="1"/>
  <c r="J2709" i="1"/>
  <c r="I2709" i="1"/>
  <c r="H2709" i="1"/>
  <c r="AF2709" i="1" s="1"/>
  <c r="G2709" i="1"/>
  <c r="F2709" i="1"/>
  <c r="O2708" i="1"/>
  <c r="M2708" i="1" s="1"/>
  <c r="N2708" i="1"/>
  <c r="L2708" i="1" s="1"/>
  <c r="K2708" i="1"/>
  <c r="J2708" i="1"/>
  <c r="I2708" i="1"/>
  <c r="G2708" i="1"/>
  <c r="F2708" i="1"/>
  <c r="H2708" i="1" s="1"/>
  <c r="AF2708" i="1" s="1"/>
  <c r="O2707" i="1"/>
  <c r="N2707" i="1"/>
  <c r="L2707" i="1" s="1"/>
  <c r="M2707" i="1"/>
  <c r="K2707" i="1"/>
  <c r="J2707" i="1"/>
  <c r="I2707" i="1"/>
  <c r="G2707" i="1"/>
  <c r="F2707" i="1"/>
  <c r="H2707" i="1" s="1"/>
  <c r="AF2707" i="1" s="1"/>
  <c r="O2706" i="1"/>
  <c r="N2706" i="1"/>
  <c r="M2706" i="1"/>
  <c r="L2706" i="1"/>
  <c r="K2706" i="1"/>
  <c r="J2706" i="1"/>
  <c r="I2706" i="1"/>
  <c r="G2706" i="1"/>
  <c r="H2706" i="1" s="1"/>
  <c r="AF2706" i="1" s="1"/>
  <c r="F2706" i="1"/>
  <c r="O2705" i="1"/>
  <c r="M2705" i="1" s="1"/>
  <c r="N2705" i="1"/>
  <c r="L2705" i="1"/>
  <c r="K2705" i="1"/>
  <c r="J2705" i="1"/>
  <c r="I2705" i="1"/>
  <c r="H2705" i="1"/>
  <c r="AF2705" i="1" s="1"/>
  <c r="G2705" i="1"/>
  <c r="F2705" i="1"/>
  <c r="O2704" i="1"/>
  <c r="M2704" i="1" s="1"/>
  <c r="N2704" i="1"/>
  <c r="L2704" i="1" s="1"/>
  <c r="K2704" i="1"/>
  <c r="J2704" i="1"/>
  <c r="I2704" i="1"/>
  <c r="G2704" i="1"/>
  <c r="F2704" i="1"/>
  <c r="H2704" i="1" s="1"/>
  <c r="AF2704" i="1" s="1"/>
  <c r="O2703" i="1"/>
  <c r="N2703" i="1"/>
  <c r="L2703" i="1" s="1"/>
  <c r="M2703" i="1"/>
  <c r="K2703" i="1"/>
  <c r="J2703" i="1"/>
  <c r="I2703" i="1"/>
  <c r="G2703" i="1"/>
  <c r="F2703" i="1"/>
  <c r="H2703" i="1" s="1"/>
  <c r="AF2703" i="1" s="1"/>
  <c r="O2702" i="1"/>
  <c r="N2702" i="1"/>
  <c r="M2702" i="1"/>
  <c r="L2702" i="1"/>
  <c r="K2702" i="1"/>
  <c r="J2702" i="1"/>
  <c r="I2702" i="1"/>
  <c r="G2702" i="1"/>
  <c r="H2702" i="1" s="1"/>
  <c r="AF2702" i="1" s="1"/>
  <c r="F2702" i="1"/>
  <c r="O2701" i="1"/>
  <c r="M2701" i="1" s="1"/>
  <c r="N2701" i="1"/>
  <c r="L2701" i="1"/>
  <c r="K2701" i="1"/>
  <c r="J2701" i="1"/>
  <c r="I2701" i="1"/>
  <c r="H2701" i="1"/>
  <c r="AF2701" i="1" s="1"/>
  <c r="G2701" i="1"/>
  <c r="F2701" i="1"/>
  <c r="O2700" i="1"/>
  <c r="M2700" i="1" s="1"/>
  <c r="N2700" i="1"/>
  <c r="L2700" i="1" s="1"/>
  <c r="K2700" i="1"/>
  <c r="J2700" i="1"/>
  <c r="I2700" i="1"/>
  <c r="G2700" i="1"/>
  <c r="F2700" i="1"/>
  <c r="H2700" i="1" s="1"/>
  <c r="AF2700" i="1" s="1"/>
  <c r="O2699" i="1"/>
  <c r="N2699" i="1"/>
  <c r="L2699" i="1" s="1"/>
  <c r="M2699" i="1"/>
  <c r="K2699" i="1"/>
  <c r="J2699" i="1"/>
  <c r="I2699" i="1"/>
  <c r="G2699" i="1"/>
  <c r="F2699" i="1"/>
  <c r="H2699" i="1" s="1"/>
  <c r="AF2699" i="1" s="1"/>
  <c r="O2698" i="1"/>
  <c r="N2698" i="1"/>
  <c r="M2698" i="1"/>
  <c r="L2698" i="1"/>
  <c r="K2698" i="1"/>
  <c r="J2698" i="1"/>
  <c r="I2698" i="1"/>
  <c r="G2698" i="1"/>
  <c r="H2698" i="1" s="1"/>
  <c r="AF2698" i="1" s="1"/>
  <c r="F2698" i="1"/>
  <c r="O2697" i="1"/>
  <c r="M2697" i="1" s="1"/>
  <c r="N2697" i="1"/>
  <c r="L2697" i="1"/>
  <c r="K2697" i="1"/>
  <c r="J2697" i="1"/>
  <c r="I2697" i="1"/>
  <c r="H2697" i="1"/>
  <c r="AF2697" i="1" s="1"/>
  <c r="G2697" i="1"/>
  <c r="F2697" i="1"/>
  <c r="O2696" i="1"/>
  <c r="M2696" i="1" s="1"/>
  <c r="N2696" i="1"/>
  <c r="L2696" i="1" s="1"/>
  <c r="K2696" i="1"/>
  <c r="J2696" i="1"/>
  <c r="I2696" i="1"/>
  <c r="G2696" i="1"/>
  <c r="F2696" i="1"/>
  <c r="H2696" i="1" s="1"/>
  <c r="AF2696" i="1" s="1"/>
  <c r="O2695" i="1"/>
  <c r="N2695" i="1"/>
  <c r="L2695" i="1" s="1"/>
  <c r="M2695" i="1"/>
  <c r="K2695" i="1"/>
  <c r="J2695" i="1"/>
  <c r="I2695" i="1"/>
  <c r="G2695" i="1"/>
  <c r="F2695" i="1"/>
  <c r="H2695" i="1" s="1"/>
  <c r="AF2695" i="1" s="1"/>
  <c r="O2694" i="1"/>
  <c r="N2694" i="1"/>
  <c r="M2694" i="1"/>
  <c r="L2694" i="1"/>
  <c r="K2694" i="1"/>
  <c r="J2694" i="1"/>
  <c r="I2694" i="1"/>
  <c r="G2694" i="1"/>
  <c r="H2694" i="1" s="1"/>
  <c r="AF2694" i="1" s="1"/>
  <c r="F2694" i="1"/>
  <c r="O2693" i="1"/>
  <c r="M2693" i="1" s="1"/>
  <c r="N2693" i="1"/>
  <c r="L2693" i="1"/>
  <c r="K2693" i="1"/>
  <c r="J2693" i="1"/>
  <c r="I2693" i="1"/>
  <c r="H2693" i="1"/>
  <c r="AF2693" i="1" s="1"/>
  <c r="G2693" i="1"/>
  <c r="F2693" i="1"/>
  <c r="AA2692" i="1"/>
  <c r="M2692" i="1" s="1"/>
  <c r="Z2692" i="1"/>
  <c r="L2692" i="1" s="1"/>
  <c r="K2692" i="1"/>
  <c r="J2692" i="1"/>
  <c r="G2692" i="1"/>
  <c r="F2692" i="1"/>
  <c r="H2692" i="1" s="1"/>
  <c r="AF2692" i="1" s="1"/>
  <c r="AA2691" i="1"/>
  <c r="Z2691" i="1"/>
  <c r="M2691" i="1"/>
  <c r="L2691" i="1"/>
  <c r="K2691" i="1"/>
  <c r="J2691" i="1"/>
  <c r="H2691" i="1"/>
  <c r="AF2691" i="1" s="1"/>
  <c r="G2691" i="1"/>
  <c r="F2691" i="1"/>
  <c r="AA2690" i="1"/>
  <c r="M2690" i="1" s="1"/>
  <c r="Z2690" i="1"/>
  <c r="L2690" i="1" s="1"/>
  <c r="K2690" i="1"/>
  <c r="J2690" i="1"/>
  <c r="G2690" i="1"/>
  <c r="F2690" i="1"/>
  <c r="H2690" i="1" s="1"/>
  <c r="AF2690" i="1" s="1"/>
  <c r="AA2689" i="1"/>
  <c r="Z2689" i="1"/>
  <c r="M2689" i="1"/>
  <c r="L2689" i="1"/>
  <c r="K2689" i="1"/>
  <c r="J2689" i="1"/>
  <c r="H2689" i="1"/>
  <c r="AF2689" i="1" s="1"/>
  <c r="G2689" i="1"/>
  <c r="F2689" i="1"/>
  <c r="AA2688" i="1"/>
  <c r="M2688" i="1" s="1"/>
  <c r="Z2688" i="1"/>
  <c r="L2688" i="1" s="1"/>
  <c r="K2688" i="1"/>
  <c r="J2688" i="1"/>
  <c r="G2688" i="1"/>
  <c r="F2688" i="1"/>
  <c r="H2688" i="1" s="1"/>
  <c r="AF2688" i="1" s="1"/>
  <c r="AA2687" i="1"/>
  <c r="Z2687" i="1"/>
  <c r="M2687" i="1"/>
  <c r="L2687" i="1"/>
  <c r="K2687" i="1"/>
  <c r="J2687" i="1"/>
  <c r="H2687" i="1"/>
  <c r="AF2687" i="1" s="1"/>
  <c r="G2687" i="1"/>
  <c r="F2687" i="1"/>
  <c r="AA2686" i="1"/>
  <c r="M2686" i="1" s="1"/>
  <c r="Z2686" i="1"/>
  <c r="L2686" i="1" s="1"/>
  <c r="K2686" i="1"/>
  <c r="J2686" i="1"/>
  <c r="G2686" i="1"/>
  <c r="F2686" i="1"/>
  <c r="H2686" i="1" s="1"/>
  <c r="AF2686" i="1" s="1"/>
  <c r="AA2685" i="1"/>
  <c r="Z2685" i="1"/>
  <c r="M2685" i="1"/>
  <c r="L2685" i="1"/>
  <c r="K2685" i="1"/>
  <c r="J2685" i="1"/>
  <c r="H2685" i="1"/>
  <c r="AF2685" i="1" s="1"/>
  <c r="G2685" i="1"/>
  <c r="F2685" i="1"/>
  <c r="AA2684" i="1"/>
  <c r="M2684" i="1" s="1"/>
  <c r="Z2684" i="1"/>
  <c r="L2684" i="1" s="1"/>
  <c r="K2684" i="1"/>
  <c r="J2684" i="1"/>
  <c r="G2684" i="1"/>
  <c r="F2684" i="1"/>
  <c r="H2684" i="1" s="1"/>
  <c r="AF2684" i="1" s="1"/>
  <c r="AA2683" i="1"/>
  <c r="Z2683" i="1"/>
  <c r="M2683" i="1"/>
  <c r="L2683" i="1"/>
  <c r="K2683" i="1"/>
  <c r="J2683" i="1"/>
  <c r="G2683" i="1"/>
  <c r="H2683" i="1" s="1"/>
  <c r="AF2683" i="1" s="1"/>
  <c r="F2683" i="1"/>
  <c r="AA2682" i="1"/>
  <c r="M2682" i="1" s="1"/>
  <c r="Z2682" i="1"/>
  <c r="L2682" i="1" s="1"/>
  <c r="K2682" i="1"/>
  <c r="J2682" i="1"/>
  <c r="G2682" i="1"/>
  <c r="F2682" i="1"/>
  <c r="H2682" i="1" s="1"/>
  <c r="AF2682" i="1" s="1"/>
  <c r="AA2681" i="1"/>
  <c r="Z2681" i="1"/>
  <c r="M2681" i="1"/>
  <c r="L2681" i="1"/>
  <c r="K2681" i="1"/>
  <c r="J2681" i="1"/>
  <c r="G2681" i="1"/>
  <c r="H2681" i="1" s="1"/>
  <c r="AF2681" i="1" s="1"/>
  <c r="F2681" i="1"/>
  <c r="AA2680" i="1"/>
  <c r="M2680" i="1" s="1"/>
  <c r="Z2680" i="1"/>
  <c r="L2680" i="1" s="1"/>
  <c r="K2680" i="1"/>
  <c r="J2680" i="1"/>
  <c r="G2680" i="1"/>
  <c r="F2680" i="1"/>
  <c r="H2680" i="1" s="1"/>
  <c r="AF2680" i="1" s="1"/>
  <c r="AA2679" i="1"/>
  <c r="Z2679" i="1"/>
  <c r="M2679" i="1"/>
  <c r="L2679" i="1"/>
  <c r="K2679" i="1"/>
  <c r="J2679" i="1"/>
  <c r="G2679" i="1"/>
  <c r="H2679" i="1" s="1"/>
  <c r="AF2679" i="1" s="1"/>
  <c r="F2679" i="1"/>
  <c r="AA2678" i="1"/>
  <c r="M2678" i="1" s="1"/>
  <c r="Z2678" i="1"/>
  <c r="L2678" i="1" s="1"/>
  <c r="K2678" i="1"/>
  <c r="J2678" i="1"/>
  <c r="G2678" i="1"/>
  <c r="F2678" i="1"/>
  <c r="H2678" i="1" s="1"/>
  <c r="AF2678" i="1" s="1"/>
  <c r="AA2677" i="1"/>
  <c r="Z2677" i="1"/>
  <c r="M2677" i="1"/>
  <c r="L2677" i="1"/>
  <c r="K2677" i="1"/>
  <c r="J2677" i="1"/>
  <c r="G2677" i="1"/>
  <c r="H2677" i="1" s="1"/>
  <c r="AF2677" i="1" s="1"/>
  <c r="F2677" i="1"/>
  <c r="AA2676" i="1"/>
  <c r="M2676" i="1" s="1"/>
  <c r="Z2676" i="1"/>
  <c r="L2676" i="1" s="1"/>
  <c r="K2676" i="1"/>
  <c r="J2676" i="1"/>
  <c r="G2676" i="1"/>
  <c r="F2676" i="1"/>
  <c r="H2676" i="1" s="1"/>
  <c r="AF2676" i="1" s="1"/>
  <c r="AA2675" i="1"/>
  <c r="Z2675" i="1"/>
  <c r="M2675" i="1"/>
  <c r="L2675" i="1"/>
  <c r="K2675" i="1"/>
  <c r="J2675" i="1"/>
  <c r="G2675" i="1"/>
  <c r="H2675" i="1" s="1"/>
  <c r="AF2675" i="1" s="1"/>
  <c r="F2675" i="1"/>
  <c r="AA2674" i="1"/>
  <c r="M2674" i="1" s="1"/>
  <c r="Z2674" i="1"/>
  <c r="L2674" i="1" s="1"/>
  <c r="K2674" i="1"/>
  <c r="J2674" i="1"/>
  <c r="G2674" i="1"/>
  <c r="F2674" i="1"/>
  <c r="H2674" i="1" s="1"/>
  <c r="AF2674" i="1" s="1"/>
  <c r="Q2673" i="1"/>
  <c r="P2673" i="1"/>
  <c r="O2673" i="1"/>
  <c r="M2673" i="1" s="1"/>
  <c r="N2673" i="1"/>
  <c r="L2673" i="1" s="1"/>
  <c r="K2673" i="1"/>
  <c r="J2673" i="1"/>
  <c r="G2673" i="1"/>
  <c r="F2673" i="1"/>
  <c r="H2673" i="1" s="1"/>
  <c r="AF2673" i="1" s="1"/>
  <c r="Q2672" i="1"/>
  <c r="P2672" i="1"/>
  <c r="O2672" i="1"/>
  <c r="M2672" i="1" s="1"/>
  <c r="N2672" i="1"/>
  <c r="L2672" i="1" s="1"/>
  <c r="K2672" i="1"/>
  <c r="J2672" i="1"/>
  <c r="G2672" i="1"/>
  <c r="F2672" i="1"/>
  <c r="H2672" i="1" s="1"/>
  <c r="AF2672" i="1" s="1"/>
  <c r="Q2671" i="1"/>
  <c r="P2671" i="1"/>
  <c r="O2671" i="1"/>
  <c r="M2671" i="1" s="1"/>
  <c r="N2671" i="1"/>
  <c r="L2671" i="1" s="1"/>
  <c r="K2671" i="1"/>
  <c r="J2671" i="1"/>
  <c r="G2671" i="1"/>
  <c r="F2671" i="1"/>
  <c r="H2671" i="1" s="1"/>
  <c r="Q2670" i="1"/>
  <c r="P2670" i="1"/>
  <c r="O2670" i="1"/>
  <c r="M2670" i="1" s="1"/>
  <c r="N2670" i="1"/>
  <c r="L2670" i="1" s="1"/>
  <c r="K2670" i="1"/>
  <c r="J2670" i="1"/>
  <c r="G2670" i="1"/>
  <c r="F2670" i="1"/>
  <c r="H2670" i="1" s="1"/>
  <c r="AF2670" i="1" s="1"/>
  <c r="AA2669" i="1"/>
  <c r="Z2669" i="1"/>
  <c r="M2669" i="1"/>
  <c r="L2669" i="1"/>
  <c r="K2669" i="1"/>
  <c r="J2669" i="1"/>
  <c r="G2669" i="1"/>
  <c r="H2669" i="1" s="1"/>
  <c r="AF2669" i="1" s="1"/>
  <c r="F2669" i="1"/>
  <c r="Q2668" i="1"/>
  <c r="K2668" i="1" s="1"/>
  <c r="P2668" i="1"/>
  <c r="J2668" i="1" s="1"/>
  <c r="O2668" i="1"/>
  <c r="N2668" i="1"/>
  <c r="M2668" i="1"/>
  <c r="L2668" i="1"/>
  <c r="G2668" i="1"/>
  <c r="H2668" i="1" s="1"/>
  <c r="F2668" i="1"/>
  <c r="Q2667" i="1"/>
  <c r="K2667" i="1" s="1"/>
  <c r="P2667" i="1"/>
  <c r="J2667" i="1" s="1"/>
  <c r="O2667" i="1"/>
  <c r="N2667" i="1"/>
  <c r="M2667" i="1"/>
  <c r="L2667" i="1"/>
  <c r="G2667" i="1"/>
  <c r="H2667" i="1" s="1"/>
  <c r="AF2667" i="1" s="1"/>
  <c r="F2667" i="1"/>
  <c r="Q2666" i="1"/>
  <c r="K2666" i="1" s="1"/>
  <c r="P2666" i="1"/>
  <c r="J2666" i="1" s="1"/>
  <c r="O2666" i="1"/>
  <c r="N2666" i="1"/>
  <c r="M2666" i="1"/>
  <c r="L2666" i="1"/>
  <c r="G2666" i="1"/>
  <c r="H2666" i="1" s="1"/>
  <c r="AF2666" i="1" s="1"/>
  <c r="F2666" i="1"/>
  <c r="Q2665" i="1"/>
  <c r="K2665" i="1" s="1"/>
  <c r="P2665" i="1"/>
  <c r="J2665" i="1" s="1"/>
  <c r="O2665" i="1"/>
  <c r="N2665" i="1"/>
  <c r="M2665" i="1"/>
  <c r="L2665" i="1"/>
  <c r="G2665" i="1"/>
  <c r="H2665" i="1" s="1"/>
  <c r="F2665" i="1"/>
  <c r="Q2664" i="1"/>
  <c r="K2664" i="1" s="1"/>
  <c r="P2664" i="1"/>
  <c r="J2664" i="1" s="1"/>
  <c r="O2664" i="1"/>
  <c r="N2664" i="1"/>
  <c r="M2664" i="1"/>
  <c r="L2664" i="1"/>
  <c r="G2664" i="1"/>
  <c r="H2664" i="1" s="1"/>
  <c r="AF2664" i="1" s="1"/>
  <c r="F2664" i="1"/>
  <c r="Q2663" i="1"/>
  <c r="K2663" i="1" s="1"/>
  <c r="P2663" i="1"/>
  <c r="J2663" i="1" s="1"/>
  <c r="O2663" i="1"/>
  <c r="N2663" i="1"/>
  <c r="M2663" i="1"/>
  <c r="L2663" i="1"/>
  <c r="G2663" i="1"/>
  <c r="H2663" i="1" s="1"/>
  <c r="AF2663" i="1" s="1"/>
  <c r="F2663" i="1"/>
  <c r="Q2662" i="1"/>
  <c r="K2662" i="1" s="1"/>
  <c r="P2662" i="1"/>
  <c r="J2662" i="1" s="1"/>
  <c r="O2662" i="1"/>
  <c r="N2662" i="1"/>
  <c r="M2662" i="1"/>
  <c r="L2662" i="1"/>
  <c r="G2662" i="1"/>
  <c r="H2662" i="1" s="1"/>
  <c r="AF2662" i="1" s="1"/>
  <c r="F2662" i="1"/>
  <c r="Q2661" i="1"/>
  <c r="K2661" i="1" s="1"/>
  <c r="P2661" i="1"/>
  <c r="J2661" i="1" s="1"/>
  <c r="O2661" i="1"/>
  <c r="N2661" i="1"/>
  <c r="M2661" i="1"/>
  <c r="L2661" i="1"/>
  <c r="G2661" i="1"/>
  <c r="F2661" i="1"/>
  <c r="H2661" i="1" s="1"/>
  <c r="AF2661" i="1" s="1"/>
  <c r="Q2660" i="1"/>
  <c r="P2660" i="1"/>
  <c r="J2660" i="1" s="1"/>
  <c r="O2660" i="1"/>
  <c r="M2660" i="1" s="1"/>
  <c r="N2660" i="1"/>
  <c r="L2660" i="1"/>
  <c r="K2660" i="1"/>
  <c r="G2660" i="1"/>
  <c r="F2660" i="1"/>
  <c r="H2660" i="1" s="1"/>
  <c r="AF2660" i="1" s="1"/>
  <c r="AA2659" i="1"/>
  <c r="Z2659" i="1"/>
  <c r="L2659" i="1" s="1"/>
  <c r="M2659" i="1"/>
  <c r="K2659" i="1"/>
  <c r="J2659" i="1"/>
  <c r="G2659" i="1"/>
  <c r="H2659" i="1" s="1"/>
  <c r="AF2659" i="1" s="1"/>
  <c r="F2659" i="1"/>
  <c r="Q2658" i="1"/>
  <c r="K2658" i="1" s="1"/>
  <c r="P2658" i="1"/>
  <c r="O2658" i="1"/>
  <c r="N2658" i="1"/>
  <c r="L2658" i="1" s="1"/>
  <c r="M2658" i="1"/>
  <c r="J2658" i="1"/>
  <c r="G2658" i="1"/>
  <c r="F2658" i="1"/>
  <c r="H2658" i="1" s="1"/>
  <c r="Q2657" i="1"/>
  <c r="P2657" i="1"/>
  <c r="O2657" i="1"/>
  <c r="M2657" i="1" s="1"/>
  <c r="N2657" i="1"/>
  <c r="L2657" i="1" s="1"/>
  <c r="K2657" i="1"/>
  <c r="J2657" i="1"/>
  <c r="G2657" i="1"/>
  <c r="F2657" i="1"/>
  <c r="H2657" i="1" s="1"/>
  <c r="Q2656" i="1"/>
  <c r="P2656" i="1"/>
  <c r="O2656" i="1"/>
  <c r="M2656" i="1" s="1"/>
  <c r="N2656" i="1"/>
  <c r="L2656" i="1" s="1"/>
  <c r="K2656" i="1"/>
  <c r="J2656" i="1"/>
  <c r="G2656" i="1"/>
  <c r="F2656" i="1"/>
  <c r="H2656" i="1" s="1"/>
  <c r="AF2656" i="1" s="1"/>
  <c r="Q2655" i="1"/>
  <c r="P2655" i="1"/>
  <c r="O2655" i="1"/>
  <c r="M2655" i="1" s="1"/>
  <c r="N2655" i="1"/>
  <c r="L2655" i="1" s="1"/>
  <c r="K2655" i="1"/>
  <c r="J2655" i="1"/>
  <c r="G2655" i="1"/>
  <c r="F2655" i="1"/>
  <c r="H2655" i="1" s="1"/>
  <c r="AA2654" i="1"/>
  <c r="Z2654" i="1"/>
  <c r="M2654" i="1"/>
  <c r="L2654" i="1"/>
  <c r="K2654" i="1"/>
  <c r="J2654" i="1"/>
  <c r="G2654" i="1"/>
  <c r="H2654" i="1" s="1"/>
  <c r="AF2654" i="1" s="1"/>
  <c r="F2654" i="1"/>
  <c r="AA2653" i="1"/>
  <c r="M2653" i="1" s="1"/>
  <c r="Z2653" i="1"/>
  <c r="L2653" i="1" s="1"/>
  <c r="K2653" i="1"/>
  <c r="J2653" i="1"/>
  <c r="G2653" i="1"/>
  <c r="F2653" i="1"/>
  <c r="H2653" i="1" s="1"/>
  <c r="AF2653" i="1" s="1"/>
  <c r="AA2652" i="1"/>
  <c r="Z2652" i="1"/>
  <c r="M2652" i="1"/>
  <c r="L2652" i="1"/>
  <c r="K2652" i="1"/>
  <c r="J2652" i="1"/>
  <c r="G2652" i="1"/>
  <c r="H2652" i="1" s="1"/>
  <c r="AF2652" i="1" s="1"/>
  <c r="F2652" i="1"/>
  <c r="AA2651" i="1"/>
  <c r="M2651" i="1" s="1"/>
  <c r="Z2651" i="1"/>
  <c r="L2651" i="1" s="1"/>
  <c r="K2651" i="1"/>
  <c r="J2651" i="1"/>
  <c r="G2651" i="1"/>
  <c r="F2651" i="1"/>
  <c r="H2651" i="1" s="1"/>
  <c r="AF2651" i="1" s="1"/>
  <c r="AA2650" i="1"/>
  <c r="Z2650" i="1"/>
  <c r="M2650" i="1"/>
  <c r="L2650" i="1"/>
  <c r="K2650" i="1"/>
  <c r="J2650" i="1"/>
  <c r="G2650" i="1"/>
  <c r="H2650" i="1" s="1"/>
  <c r="AF2650" i="1" s="1"/>
  <c r="F2650" i="1"/>
  <c r="AA2649" i="1"/>
  <c r="M2649" i="1" s="1"/>
  <c r="Z2649" i="1"/>
  <c r="L2649" i="1" s="1"/>
  <c r="K2649" i="1"/>
  <c r="J2649" i="1"/>
  <c r="G2649" i="1"/>
  <c r="F2649" i="1"/>
  <c r="H2649" i="1" s="1"/>
  <c r="AF2649" i="1" s="1"/>
  <c r="AA2648" i="1"/>
  <c r="Z2648" i="1"/>
  <c r="M2648" i="1"/>
  <c r="L2648" i="1"/>
  <c r="K2648" i="1"/>
  <c r="J2648" i="1"/>
  <c r="G2648" i="1"/>
  <c r="H2648" i="1" s="1"/>
  <c r="AF2648" i="1" s="1"/>
  <c r="F2648" i="1"/>
  <c r="AA2647" i="1"/>
  <c r="M2647" i="1" s="1"/>
  <c r="Z2647" i="1"/>
  <c r="L2647" i="1" s="1"/>
  <c r="K2647" i="1"/>
  <c r="J2647" i="1"/>
  <c r="G2647" i="1"/>
  <c r="F2647" i="1"/>
  <c r="H2647" i="1" s="1"/>
  <c r="AF2647" i="1" s="1"/>
  <c r="AA2646" i="1"/>
  <c r="Z2646" i="1"/>
  <c r="M2646" i="1"/>
  <c r="L2646" i="1"/>
  <c r="K2646" i="1"/>
  <c r="J2646" i="1"/>
  <c r="G2646" i="1"/>
  <c r="H2646" i="1" s="1"/>
  <c r="AF2646" i="1" s="1"/>
  <c r="F2646" i="1"/>
  <c r="AA2645" i="1"/>
  <c r="M2645" i="1" s="1"/>
  <c r="Z2645" i="1"/>
  <c r="L2645" i="1" s="1"/>
  <c r="K2645" i="1"/>
  <c r="J2645" i="1"/>
  <c r="G2645" i="1"/>
  <c r="F2645" i="1"/>
  <c r="H2645" i="1" s="1"/>
  <c r="AF2645" i="1" s="1"/>
  <c r="AA2644" i="1"/>
  <c r="Z2644" i="1"/>
  <c r="M2644" i="1"/>
  <c r="L2644" i="1"/>
  <c r="K2644" i="1"/>
  <c r="J2644" i="1"/>
  <c r="G2644" i="1"/>
  <c r="H2644" i="1" s="1"/>
  <c r="AF2644" i="1" s="1"/>
  <c r="F2644" i="1"/>
  <c r="AA2643" i="1"/>
  <c r="M2643" i="1" s="1"/>
  <c r="Z2643" i="1"/>
  <c r="L2643" i="1" s="1"/>
  <c r="K2643" i="1"/>
  <c r="J2643" i="1"/>
  <c r="G2643" i="1"/>
  <c r="F2643" i="1"/>
  <c r="H2643" i="1" s="1"/>
  <c r="AF2643" i="1" s="1"/>
  <c r="AA2642" i="1"/>
  <c r="Z2642" i="1"/>
  <c r="M2642" i="1"/>
  <c r="L2642" i="1"/>
  <c r="K2642" i="1"/>
  <c r="J2642" i="1"/>
  <c r="G2642" i="1"/>
  <c r="H2642" i="1" s="1"/>
  <c r="AF2642" i="1" s="1"/>
  <c r="F2642" i="1"/>
  <c r="AA2641" i="1"/>
  <c r="M2641" i="1" s="1"/>
  <c r="Z2641" i="1"/>
  <c r="L2641" i="1" s="1"/>
  <c r="K2641" i="1"/>
  <c r="J2641" i="1"/>
  <c r="G2641" i="1"/>
  <c r="F2641" i="1"/>
  <c r="H2641" i="1" s="1"/>
  <c r="AF2641" i="1" s="1"/>
  <c r="AA2640" i="1"/>
  <c r="Z2640" i="1"/>
  <c r="M2640" i="1"/>
  <c r="L2640" i="1"/>
  <c r="K2640" i="1"/>
  <c r="J2640" i="1"/>
  <c r="G2640" i="1"/>
  <c r="H2640" i="1" s="1"/>
  <c r="AF2640" i="1" s="1"/>
  <c r="F2640" i="1"/>
  <c r="AA2639" i="1"/>
  <c r="M2639" i="1" s="1"/>
  <c r="Z2639" i="1"/>
  <c r="L2639" i="1" s="1"/>
  <c r="K2639" i="1"/>
  <c r="J2639" i="1"/>
  <c r="G2639" i="1"/>
  <c r="F2639" i="1"/>
  <c r="H2639" i="1" s="1"/>
  <c r="AF2639" i="1" s="1"/>
  <c r="AA2638" i="1"/>
  <c r="Z2638" i="1"/>
  <c r="M2638" i="1"/>
  <c r="L2638" i="1"/>
  <c r="K2638" i="1"/>
  <c r="J2638" i="1"/>
  <c r="G2638" i="1"/>
  <c r="H2638" i="1" s="1"/>
  <c r="AF2638" i="1" s="1"/>
  <c r="F2638" i="1"/>
  <c r="AA2637" i="1"/>
  <c r="M2637" i="1" s="1"/>
  <c r="Z2637" i="1"/>
  <c r="L2637" i="1" s="1"/>
  <c r="K2637" i="1"/>
  <c r="J2637" i="1"/>
  <c r="G2637" i="1"/>
  <c r="F2637" i="1"/>
  <c r="H2637" i="1" s="1"/>
  <c r="AF2637" i="1" s="1"/>
  <c r="AA2636" i="1"/>
  <c r="Z2636" i="1"/>
  <c r="M2636" i="1"/>
  <c r="L2636" i="1"/>
  <c r="K2636" i="1"/>
  <c r="J2636" i="1"/>
  <c r="G2636" i="1"/>
  <c r="H2636" i="1" s="1"/>
  <c r="AF2636" i="1" s="1"/>
  <c r="F2636" i="1"/>
  <c r="AA2635" i="1"/>
  <c r="M2635" i="1" s="1"/>
  <c r="Z2635" i="1"/>
  <c r="L2635" i="1" s="1"/>
  <c r="K2635" i="1"/>
  <c r="J2635" i="1"/>
  <c r="G2635" i="1"/>
  <c r="F2635" i="1"/>
  <c r="H2635" i="1" s="1"/>
  <c r="AF2635" i="1" s="1"/>
  <c r="Q2634" i="1"/>
  <c r="P2634" i="1"/>
  <c r="O2634" i="1"/>
  <c r="M2634" i="1" s="1"/>
  <c r="N2634" i="1"/>
  <c r="L2634" i="1" s="1"/>
  <c r="K2634" i="1"/>
  <c r="J2634" i="1"/>
  <c r="G2634" i="1"/>
  <c r="F2634" i="1"/>
  <c r="H2634" i="1" s="1"/>
  <c r="AA2633" i="1"/>
  <c r="Z2633" i="1"/>
  <c r="M2633" i="1"/>
  <c r="L2633" i="1"/>
  <c r="K2633" i="1"/>
  <c r="J2633" i="1"/>
  <c r="G2633" i="1"/>
  <c r="H2633" i="1" s="1"/>
  <c r="AF2633" i="1" s="1"/>
  <c r="F2633" i="1"/>
  <c r="AA2632" i="1"/>
  <c r="M2632" i="1" s="1"/>
  <c r="Z2632" i="1"/>
  <c r="L2632" i="1" s="1"/>
  <c r="K2632" i="1"/>
  <c r="J2632" i="1"/>
  <c r="G2632" i="1"/>
  <c r="F2632" i="1"/>
  <c r="H2632" i="1" s="1"/>
  <c r="AF2632" i="1" s="1"/>
  <c r="AA2631" i="1"/>
  <c r="Z2631" i="1"/>
  <c r="M2631" i="1"/>
  <c r="L2631" i="1"/>
  <c r="K2631" i="1"/>
  <c r="J2631" i="1"/>
  <c r="G2631" i="1"/>
  <c r="F2631" i="1"/>
  <c r="H2631" i="1" s="1"/>
  <c r="AF2631" i="1" s="1"/>
  <c r="AA2630" i="1"/>
  <c r="M2630" i="1" s="1"/>
  <c r="Z2630" i="1"/>
  <c r="L2630" i="1" s="1"/>
  <c r="K2630" i="1"/>
  <c r="J2630" i="1"/>
  <c r="G2630" i="1"/>
  <c r="F2630" i="1"/>
  <c r="H2630" i="1" s="1"/>
  <c r="AF2630" i="1" s="1"/>
  <c r="AA2629" i="1"/>
  <c r="Z2629" i="1"/>
  <c r="M2629" i="1"/>
  <c r="L2629" i="1"/>
  <c r="K2629" i="1"/>
  <c r="J2629" i="1"/>
  <c r="G2629" i="1"/>
  <c r="H2629" i="1" s="1"/>
  <c r="AF2629" i="1" s="1"/>
  <c r="F2629" i="1"/>
  <c r="AA2628" i="1"/>
  <c r="M2628" i="1" s="1"/>
  <c r="Z2628" i="1"/>
  <c r="L2628" i="1" s="1"/>
  <c r="K2628" i="1"/>
  <c r="J2628" i="1"/>
  <c r="G2628" i="1"/>
  <c r="F2628" i="1"/>
  <c r="H2628" i="1" s="1"/>
  <c r="AF2628" i="1" s="1"/>
  <c r="AA2627" i="1"/>
  <c r="Z2627" i="1"/>
  <c r="M2627" i="1"/>
  <c r="L2627" i="1"/>
  <c r="K2627" i="1"/>
  <c r="J2627" i="1"/>
  <c r="G2627" i="1"/>
  <c r="F2627" i="1"/>
  <c r="H2627" i="1" s="1"/>
  <c r="AF2627" i="1" s="1"/>
  <c r="AA2626" i="1"/>
  <c r="Z2626" i="1"/>
  <c r="L2626" i="1" s="1"/>
  <c r="M2626" i="1"/>
  <c r="K2626" i="1"/>
  <c r="J2626" i="1"/>
  <c r="G2626" i="1"/>
  <c r="F2626" i="1"/>
  <c r="H2626" i="1" s="1"/>
  <c r="AF2626" i="1" s="1"/>
  <c r="AA2625" i="1"/>
  <c r="Z2625" i="1"/>
  <c r="M2625" i="1"/>
  <c r="L2625" i="1"/>
  <c r="K2625" i="1"/>
  <c r="J2625" i="1"/>
  <c r="G2625" i="1"/>
  <c r="H2625" i="1" s="1"/>
  <c r="AF2625" i="1" s="1"/>
  <c r="F2625" i="1"/>
  <c r="AA2624" i="1"/>
  <c r="M2624" i="1" s="1"/>
  <c r="Z2624" i="1"/>
  <c r="L2624" i="1" s="1"/>
  <c r="K2624" i="1"/>
  <c r="J2624" i="1"/>
  <c r="G2624" i="1"/>
  <c r="F2624" i="1"/>
  <c r="H2624" i="1" s="1"/>
  <c r="AF2624" i="1" s="1"/>
  <c r="AA2623" i="1"/>
  <c r="Z2623" i="1"/>
  <c r="M2623" i="1"/>
  <c r="L2623" i="1"/>
  <c r="K2623" i="1"/>
  <c r="J2623" i="1"/>
  <c r="G2623" i="1"/>
  <c r="H2623" i="1" s="1"/>
  <c r="AF2623" i="1" s="1"/>
  <c r="F2623" i="1"/>
  <c r="AA2622" i="1"/>
  <c r="M2622" i="1" s="1"/>
  <c r="Z2622" i="1"/>
  <c r="L2622" i="1" s="1"/>
  <c r="K2622" i="1"/>
  <c r="J2622" i="1"/>
  <c r="G2622" i="1"/>
  <c r="F2622" i="1"/>
  <c r="H2622" i="1" s="1"/>
  <c r="AF2622" i="1" s="1"/>
  <c r="AA2621" i="1"/>
  <c r="Z2621" i="1"/>
  <c r="M2621" i="1"/>
  <c r="L2621" i="1"/>
  <c r="K2621" i="1"/>
  <c r="J2621" i="1"/>
  <c r="G2621" i="1"/>
  <c r="H2621" i="1" s="1"/>
  <c r="AF2621" i="1" s="1"/>
  <c r="F2621" i="1"/>
  <c r="AA2620" i="1"/>
  <c r="M2620" i="1" s="1"/>
  <c r="Z2620" i="1"/>
  <c r="L2620" i="1" s="1"/>
  <c r="K2620" i="1"/>
  <c r="J2620" i="1"/>
  <c r="G2620" i="1"/>
  <c r="F2620" i="1"/>
  <c r="H2620" i="1" s="1"/>
  <c r="AF2620" i="1" s="1"/>
  <c r="AA2619" i="1"/>
  <c r="Z2619" i="1"/>
  <c r="M2619" i="1"/>
  <c r="L2619" i="1"/>
  <c r="K2619" i="1"/>
  <c r="J2619" i="1"/>
  <c r="G2619" i="1"/>
  <c r="H2619" i="1" s="1"/>
  <c r="AF2619" i="1" s="1"/>
  <c r="F2619" i="1"/>
  <c r="AA2618" i="1"/>
  <c r="M2618" i="1" s="1"/>
  <c r="Z2618" i="1"/>
  <c r="L2618" i="1" s="1"/>
  <c r="K2618" i="1"/>
  <c r="J2618" i="1"/>
  <c r="G2618" i="1"/>
  <c r="F2618" i="1"/>
  <c r="H2618" i="1" s="1"/>
  <c r="AF2618" i="1" s="1"/>
  <c r="AA2617" i="1"/>
  <c r="Z2617" i="1"/>
  <c r="M2617" i="1"/>
  <c r="L2617" i="1"/>
  <c r="K2617" i="1"/>
  <c r="J2617" i="1"/>
  <c r="G2617" i="1"/>
  <c r="H2617" i="1" s="1"/>
  <c r="AF2617" i="1" s="1"/>
  <c r="F2617" i="1"/>
  <c r="AA2616" i="1"/>
  <c r="M2616" i="1" s="1"/>
  <c r="Z2616" i="1"/>
  <c r="L2616" i="1" s="1"/>
  <c r="K2616" i="1"/>
  <c r="J2616" i="1"/>
  <c r="G2616" i="1"/>
  <c r="F2616" i="1"/>
  <c r="H2616" i="1" s="1"/>
  <c r="AF2616" i="1" s="1"/>
  <c r="AA2615" i="1"/>
  <c r="Z2615" i="1"/>
  <c r="M2615" i="1"/>
  <c r="L2615" i="1"/>
  <c r="K2615" i="1"/>
  <c r="J2615" i="1"/>
  <c r="G2615" i="1"/>
  <c r="F2615" i="1"/>
  <c r="H2615" i="1" s="1"/>
  <c r="AF2615" i="1" s="1"/>
  <c r="AA2614" i="1"/>
  <c r="M2614" i="1" s="1"/>
  <c r="Z2614" i="1"/>
  <c r="L2614" i="1" s="1"/>
  <c r="K2614" i="1"/>
  <c r="J2614" i="1"/>
  <c r="G2614" i="1"/>
  <c r="F2614" i="1"/>
  <c r="H2614" i="1" s="1"/>
  <c r="AF2614" i="1" s="1"/>
  <c r="AA2613" i="1"/>
  <c r="Z2613" i="1"/>
  <c r="M2613" i="1"/>
  <c r="L2613" i="1"/>
  <c r="K2613" i="1"/>
  <c r="J2613" i="1"/>
  <c r="G2613" i="1"/>
  <c r="F2613" i="1"/>
  <c r="H2613" i="1" s="1"/>
  <c r="AF2613" i="1" s="1"/>
  <c r="AA2612" i="1"/>
  <c r="Z2612" i="1"/>
  <c r="L2612" i="1" s="1"/>
  <c r="M2612" i="1"/>
  <c r="K2612" i="1"/>
  <c r="J2612" i="1"/>
  <c r="G2612" i="1"/>
  <c r="F2612" i="1"/>
  <c r="H2612" i="1" s="1"/>
  <c r="AF2612" i="1" s="1"/>
  <c r="AA2611" i="1"/>
  <c r="Z2611" i="1"/>
  <c r="M2611" i="1"/>
  <c r="L2611" i="1"/>
  <c r="K2611" i="1"/>
  <c r="J2611" i="1"/>
  <c r="G2611" i="1"/>
  <c r="F2611" i="1"/>
  <c r="H2611" i="1" s="1"/>
  <c r="AF2611" i="1" s="1"/>
  <c r="AA2610" i="1"/>
  <c r="Z2610" i="1"/>
  <c r="L2610" i="1" s="1"/>
  <c r="M2610" i="1"/>
  <c r="K2610" i="1"/>
  <c r="J2610" i="1"/>
  <c r="G2610" i="1"/>
  <c r="F2610" i="1"/>
  <c r="H2610" i="1" s="1"/>
  <c r="AF2610" i="1" s="1"/>
  <c r="AA2609" i="1"/>
  <c r="M2609" i="1" s="1"/>
  <c r="Z2609" i="1"/>
  <c r="L2609" i="1" s="1"/>
  <c r="K2609" i="1"/>
  <c r="J2609" i="1"/>
  <c r="G2609" i="1"/>
  <c r="F2609" i="1"/>
  <c r="H2609" i="1" s="1"/>
  <c r="AF2609" i="1" s="1"/>
  <c r="AA2608" i="1"/>
  <c r="Z2608" i="1"/>
  <c r="L2608" i="1" s="1"/>
  <c r="M2608" i="1"/>
  <c r="K2608" i="1"/>
  <c r="J2608" i="1"/>
  <c r="G2608" i="1"/>
  <c r="H2608" i="1" s="1"/>
  <c r="AF2608" i="1" s="1"/>
  <c r="F2608" i="1"/>
  <c r="AA2607" i="1"/>
  <c r="M2607" i="1" s="1"/>
  <c r="Z2607" i="1"/>
  <c r="L2607" i="1" s="1"/>
  <c r="K2607" i="1"/>
  <c r="J2607" i="1"/>
  <c r="G2607" i="1"/>
  <c r="F2607" i="1"/>
  <c r="H2607" i="1" s="1"/>
  <c r="AF2607" i="1" s="1"/>
  <c r="AA2606" i="1"/>
  <c r="Z2606" i="1"/>
  <c r="L2606" i="1" s="1"/>
  <c r="M2606" i="1"/>
  <c r="K2606" i="1"/>
  <c r="J2606" i="1"/>
  <c r="G2606" i="1"/>
  <c r="H2606" i="1" s="1"/>
  <c r="AF2606" i="1" s="1"/>
  <c r="F2606" i="1"/>
  <c r="AA2605" i="1"/>
  <c r="M2605" i="1" s="1"/>
  <c r="Z2605" i="1"/>
  <c r="L2605" i="1" s="1"/>
  <c r="K2605" i="1"/>
  <c r="J2605" i="1"/>
  <c r="G2605" i="1"/>
  <c r="F2605" i="1"/>
  <c r="H2605" i="1" s="1"/>
  <c r="AF2605" i="1" s="1"/>
  <c r="AA2604" i="1"/>
  <c r="Z2604" i="1"/>
  <c r="M2604" i="1"/>
  <c r="L2604" i="1"/>
  <c r="K2604" i="1"/>
  <c r="J2604" i="1"/>
  <c r="G2604" i="1"/>
  <c r="H2604" i="1" s="1"/>
  <c r="AF2604" i="1" s="1"/>
  <c r="F2604" i="1"/>
  <c r="AA2603" i="1"/>
  <c r="M2603" i="1" s="1"/>
  <c r="Z2603" i="1"/>
  <c r="L2603" i="1" s="1"/>
  <c r="K2603" i="1"/>
  <c r="J2603" i="1"/>
  <c r="G2603" i="1"/>
  <c r="F2603" i="1"/>
  <c r="H2603" i="1" s="1"/>
  <c r="AF2603" i="1" s="1"/>
  <c r="AA2602" i="1"/>
  <c r="Z2602" i="1"/>
  <c r="M2602" i="1"/>
  <c r="L2602" i="1"/>
  <c r="K2602" i="1"/>
  <c r="J2602" i="1"/>
  <c r="G2602" i="1"/>
  <c r="H2602" i="1" s="1"/>
  <c r="AF2602" i="1" s="1"/>
  <c r="F2602" i="1"/>
  <c r="AA2601" i="1"/>
  <c r="M2601" i="1" s="1"/>
  <c r="Z2601" i="1"/>
  <c r="L2601" i="1" s="1"/>
  <c r="K2601" i="1"/>
  <c r="J2601" i="1"/>
  <c r="G2601" i="1"/>
  <c r="F2601" i="1"/>
  <c r="H2601" i="1" s="1"/>
  <c r="AF2601" i="1" s="1"/>
  <c r="AA2600" i="1"/>
  <c r="Z2600" i="1"/>
  <c r="M2600" i="1"/>
  <c r="L2600" i="1"/>
  <c r="K2600" i="1"/>
  <c r="J2600" i="1"/>
  <c r="G2600" i="1"/>
  <c r="H2600" i="1" s="1"/>
  <c r="AF2600" i="1" s="1"/>
  <c r="F2600" i="1"/>
  <c r="AA2599" i="1"/>
  <c r="M2599" i="1" s="1"/>
  <c r="Z2599" i="1"/>
  <c r="L2599" i="1" s="1"/>
  <c r="K2599" i="1"/>
  <c r="J2599" i="1"/>
  <c r="G2599" i="1"/>
  <c r="F2599" i="1"/>
  <c r="H2599" i="1" s="1"/>
  <c r="AF2599" i="1" s="1"/>
  <c r="AA2598" i="1"/>
  <c r="Z2598" i="1"/>
  <c r="M2598" i="1"/>
  <c r="L2598" i="1"/>
  <c r="K2598" i="1"/>
  <c r="J2598" i="1"/>
  <c r="G2598" i="1"/>
  <c r="H2598" i="1" s="1"/>
  <c r="AF2598" i="1" s="1"/>
  <c r="F2598" i="1"/>
  <c r="AA2597" i="1"/>
  <c r="M2597" i="1" s="1"/>
  <c r="Z2597" i="1"/>
  <c r="L2597" i="1" s="1"/>
  <c r="K2597" i="1"/>
  <c r="J2597" i="1"/>
  <c r="G2597" i="1"/>
  <c r="F2597" i="1"/>
  <c r="H2597" i="1" s="1"/>
  <c r="AF2597" i="1" s="1"/>
  <c r="AA2596" i="1"/>
  <c r="Z2596" i="1"/>
  <c r="M2596" i="1"/>
  <c r="L2596" i="1"/>
  <c r="K2596" i="1"/>
  <c r="J2596" i="1"/>
  <c r="G2596" i="1"/>
  <c r="H2596" i="1" s="1"/>
  <c r="AF2596" i="1" s="1"/>
  <c r="F2596" i="1"/>
  <c r="AA2595" i="1"/>
  <c r="M2595" i="1" s="1"/>
  <c r="Z2595" i="1"/>
  <c r="L2595" i="1" s="1"/>
  <c r="K2595" i="1"/>
  <c r="J2595" i="1"/>
  <c r="G2595" i="1"/>
  <c r="F2595" i="1"/>
  <c r="H2595" i="1" s="1"/>
  <c r="AF2595" i="1" s="1"/>
  <c r="AA2594" i="1"/>
  <c r="Z2594" i="1"/>
  <c r="M2594" i="1"/>
  <c r="L2594" i="1"/>
  <c r="K2594" i="1"/>
  <c r="J2594" i="1"/>
  <c r="G2594" i="1"/>
  <c r="H2594" i="1" s="1"/>
  <c r="AF2594" i="1" s="1"/>
  <c r="F2594" i="1"/>
  <c r="AA2593" i="1"/>
  <c r="M2593" i="1" s="1"/>
  <c r="Z2593" i="1"/>
  <c r="L2593" i="1" s="1"/>
  <c r="K2593" i="1"/>
  <c r="J2593" i="1"/>
  <c r="G2593" i="1"/>
  <c r="F2593" i="1"/>
  <c r="H2593" i="1" s="1"/>
  <c r="AF2593" i="1" s="1"/>
  <c r="AA2592" i="1"/>
  <c r="Z2592" i="1"/>
  <c r="M2592" i="1"/>
  <c r="L2592" i="1"/>
  <c r="K2592" i="1"/>
  <c r="J2592" i="1"/>
  <c r="G2592" i="1"/>
  <c r="H2592" i="1" s="1"/>
  <c r="AF2592" i="1" s="1"/>
  <c r="F2592" i="1"/>
  <c r="AA2591" i="1"/>
  <c r="M2591" i="1" s="1"/>
  <c r="Z2591" i="1"/>
  <c r="L2591" i="1" s="1"/>
  <c r="K2591" i="1"/>
  <c r="J2591" i="1"/>
  <c r="G2591" i="1"/>
  <c r="F2591" i="1"/>
  <c r="H2591" i="1" s="1"/>
  <c r="AF2591" i="1" s="1"/>
  <c r="AA2590" i="1"/>
  <c r="Z2590" i="1"/>
  <c r="M2590" i="1"/>
  <c r="L2590" i="1"/>
  <c r="K2590" i="1"/>
  <c r="J2590" i="1"/>
  <c r="G2590" i="1"/>
  <c r="H2590" i="1" s="1"/>
  <c r="AF2590" i="1" s="1"/>
  <c r="F2590" i="1"/>
  <c r="AA2589" i="1"/>
  <c r="M2589" i="1" s="1"/>
  <c r="Z2589" i="1"/>
  <c r="L2589" i="1" s="1"/>
  <c r="K2589" i="1"/>
  <c r="J2589" i="1"/>
  <c r="G2589" i="1"/>
  <c r="F2589" i="1"/>
  <c r="H2589" i="1" s="1"/>
  <c r="AF2589" i="1" s="1"/>
  <c r="AA2588" i="1"/>
  <c r="Z2588" i="1"/>
  <c r="M2588" i="1"/>
  <c r="L2588" i="1"/>
  <c r="K2588" i="1"/>
  <c r="J2588" i="1"/>
  <c r="G2588" i="1"/>
  <c r="H2588" i="1" s="1"/>
  <c r="AF2588" i="1" s="1"/>
  <c r="F2588" i="1"/>
  <c r="AA2587" i="1"/>
  <c r="M2587" i="1" s="1"/>
  <c r="Z2587" i="1"/>
  <c r="L2587" i="1" s="1"/>
  <c r="K2587" i="1"/>
  <c r="J2587" i="1"/>
  <c r="G2587" i="1"/>
  <c r="F2587" i="1"/>
  <c r="H2587" i="1" s="1"/>
  <c r="AF2587" i="1" s="1"/>
  <c r="AA2586" i="1"/>
  <c r="Z2586" i="1"/>
  <c r="M2586" i="1"/>
  <c r="L2586" i="1"/>
  <c r="K2586" i="1"/>
  <c r="J2586" i="1"/>
  <c r="G2586" i="1"/>
  <c r="H2586" i="1" s="1"/>
  <c r="AF2586" i="1" s="1"/>
  <c r="F2586" i="1"/>
  <c r="AA2585" i="1"/>
  <c r="M2585" i="1" s="1"/>
  <c r="Z2585" i="1"/>
  <c r="L2585" i="1" s="1"/>
  <c r="K2585" i="1"/>
  <c r="J2585" i="1"/>
  <c r="G2585" i="1"/>
  <c r="F2585" i="1"/>
  <c r="H2585" i="1" s="1"/>
  <c r="AF2585" i="1" s="1"/>
  <c r="AA2584" i="1"/>
  <c r="Z2584" i="1"/>
  <c r="M2584" i="1"/>
  <c r="L2584" i="1"/>
  <c r="K2584" i="1"/>
  <c r="J2584" i="1"/>
  <c r="G2584" i="1"/>
  <c r="H2584" i="1" s="1"/>
  <c r="AF2584" i="1" s="1"/>
  <c r="F2584" i="1"/>
  <c r="AA2583" i="1"/>
  <c r="M2583" i="1" s="1"/>
  <c r="Z2583" i="1"/>
  <c r="L2583" i="1" s="1"/>
  <c r="K2583" i="1"/>
  <c r="J2583" i="1"/>
  <c r="G2583" i="1"/>
  <c r="F2583" i="1"/>
  <c r="H2583" i="1" s="1"/>
  <c r="AF2583" i="1" s="1"/>
  <c r="AA2582" i="1"/>
  <c r="Z2582" i="1"/>
  <c r="M2582" i="1"/>
  <c r="L2582" i="1"/>
  <c r="K2582" i="1"/>
  <c r="J2582" i="1"/>
  <c r="G2582" i="1"/>
  <c r="H2582" i="1" s="1"/>
  <c r="AF2582" i="1" s="1"/>
  <c r="F2582" i="1"/>
  <c r="AA2581" i="1"/>
  <c r="M2581" i="1" s="1"/>
  <c r="Z2581" i="1"/>
  <c r="L2581" i="1" s="1"/>
  <c r="K2581" i="1"/>
  <c r="J2581" i="1"/>
  <c r="G2581" i="1"/>
  <c r="F2581" i="1"/>
  <c r="H2581" i="1" s="1"/>
  <c r="AF2581" i="1" s="1"/>
  <c r="AA2580" i="1"/>
  <c r="Z2580" i="1"/>
  <c r="M2580" i="1"/>
  <c r="L2580" i="1"/>
  <c r="K2580" i="1"/>
  <c r="J2580" i="1"/>
  <c r="G2580" i="1"/>
  <c r="H2580" i="1" s="1"/>
  <c r="AF2580" i="1" s="1"/>
  <c r="F2580" i="1"/>
  <c r="AA2579" i="1"/>
  <c r="M2579" i="1" s="1"/>
  <c r="Z2579" i="1"/>
  <c r="L2579" i="1" s="1"/>
  <c r="K2579" i="1"/>
  <c r="J2579" i="1"/>
  <c r="G2579" i="1"/>
  <c r="F2579" i="1"/>
  <c r="H2579" i="1" s="1"/>
  <c r="AF2579" i="1" s="1"/>
  <c r="AA2578" i="1"/>
  <c r="Z2578" i="1"/>
  <c r="M2578" i="1"/>
  <c r="L2578" i="1"/>
  <c r="K2578" i="1"/>
  <c r="J2578" i="1"/>
  <c r="G2578" i="1"/>
  <c r="H2578" i="1" s="1"/>
  <c r="AF2578" i="1" s="1"/>
  <c r="F2578" i="1"/>
  <c r="AA2577" i="1"/>
  <c r="M2577" i="1" s="1"/>
  <c r="Z2577" i="1"/>
  <c r="L2577" i="1" s="1"/>
  <c r="K2577" i="1"/>
  <c r="J2577" i="1"/>
  <c r="G2577" i="1"/>
  <c r="F2577" i="1"/>
  <c r="H2577" i="1" s="1"/>
  <c r="AF2577" i="1" s="1"/>
  <c r="AA2576" i="1"/>
  <c r="Z2576" i="1"/>
  <c r="M2576" i="1"/>
  <c r="L2576" i="1"/>
  <c r="K2576" i="1"/>
  <c r="J2576" i="1"/>
  <c r="G2576" i="1"/>
  <c r="H2576" i="1" s="1"/>
  <c r="AF2576" i="1" s="1"/>
  <c r="F2576" i="1"/>
  <c r="AA2575" i="1"/>
  <c r="M2575" i="1" s="1"/>
  <c r="Z2575" i="1"/>
  <c r="L2575" i="1" s="1"/>
  <c r="K2575" i="1"/>
  <c r="J2575" i="1"/>
  <c r="G2575" i="1"/>
  <c r="F2575" i="1"/>
  <c r="H2575" i="1" s="1"/>
  <c r="AF2575" i="1" s="1"/>
  <c r="AA2574" i="1"/>
  <c r="Z2574" i="1"/>
  <c r="M2574" i="1"/>
  <c r="L2574" i="1"/>
  <c r="K2574" i="1"/>
  <c r="J2574" i="1"/>
  <c r="G2574" i="1"/>
  <c r="H2574" i="1" s="1"/>
  <c r="AF2574" i="1" s="1"/>
  <c r="F2574" i="1"/>
  <c r="AA2573" i="1"/>
  <c r="M2573" i="1" s="1"/>
  <c r="Z2573" i="1"/>
  <c r="L2573" i="1" s="1"/>
  <c r="K2573" i="1"/>
  <c r="J2573" i="1"/>
  <c r="G2573" i="1"/>
  <c r="F2573" i="1"/>
  <c r="H2573" i="1" s="1"/>
  <c r="AF2573" i="1" s="1"/>
  <c r="AA2572" i="1"/>
  <c r="Z2572" i="1"/>
  <c r="M2572" i="1"/>
  <c r="L2572" i="1"/>
  <c r="K2572" i="1"/>
  <c r="J2572" i="1"/>
  <c r="G2572" i="1"/>
  <c r="H2572" i="1" s="1"/>
  <c r="AF2572" i="1" s="1"/>
  <c r="F2572" i="1"/>
  <c r="AA2571" i="1"/>
  <c r="M2571" i="1" s="1"/>
  <c r="Z2571" i="1"/>
  <c r="L2571" i="1" s="1"/>
  <c r="K2571" i="1"/>
  <c r="J2571" i="1"/>
  <c r="G2571" i="1"/>
  <c r="F2571" i="1"/>
  <c r="H2571" i="1" s="1"/>
  <c r="AF2571" i="1" s="1"/>
  <c r="AA2570" i="1"/>
  <c r="Z2570" i="1"/>
  <c r="M2570" i="1"/>
  <c r="L2570" i="1"/>
  <c r="K2570" i="1"/>
  <c r="J2570" i="1"/>
  <c r="G2570" i="1"/>
  <c r="H2570" i="1" s="1"/>
  <c r="AF2570" i="1" s="1"/>
  <c r="F2570" i="1"/>
  <c r="AA2569" i="1"/>
  <c r="M2569" i="1" s="1"/>
  <c r="Z2569" i="1"/>
  <c r="L2569" i="1" s="1"/>
  <c r="K2569" i="1"/>
  <c r="G2569" i="1"/>
  <c r="F2569" i="1"/>
  <c r="H2569" i="1" s="1"/>
  <c r="AF2569" i="1" s="1"/>
  <c r="AA2568" i="1"/>
  <c r="Z2568" i="1"/>
  <c r="M2568" i="1"/>
  <c r="L2568" i="1"/>
  <c r="K2568" i="1"/>
  <c r="J2568" i="1"/>
  <c r="G2568" i="1"/>
  <c r="H2568" i="1" s="1"/>
  <c r="AF2568" i="1" s="1"/>
  <c r="F2568" i="1"/>
  <c r="AA2567" i="1"/>
  <c r="M2567" i="1" s="1"/>
  <c r="Z2567" i="1"/>
  <c r="L2567" i="1" s="1"/>
  <c r="K2567" i="1"/>
  <c r="G2567" i="1"/>
  <c r="F2567" i="1"/>
  <c r="H2567" i="1" s="1"/>
  <c r="AF2567" i="1" s="1"/>
  <c r="AF2566" i="1"/>
  <c r="AA2566" i="1"/>
  <c r="Z2566" i="1"/>
  <c r="M2566" i="1"/>
  <c r="L2566" i="1"/>
  <c r="K2566" i="1"/>
  <c r="J2566" i="1"/>
  <c r="G2566" i="1"/>
  <c r="H2566" i="1" s="1"/>
  <c r="F2566" i="1"/>
  <c r="AA2565" i="1"/>
  <c r="M2565" i="1" s="1"/>
  <c r="Z2565" i="1"/>
  <c r="L2565" i="1" s="1"/>
  <c r="K2565" i="1"/>
  <c r="J2565" i="1"/>
  <c r="G2565" i="1"/>
  <c r="F2565" i="1"/>
  <c r="H2565" i="1" s="1"/>
  <c r="AF2565" i="1" s="1"/>
  <c r="AA2564" i="1"/>
  <c r="Z2564" i="1"/>
  <c r="M2564" i="1"/>
  <c r="L2564" i="1"/>
  <c r="K2564" i="1"/>
  <c r="J2564" i="1"/>
  <c r="G2564" i="1"/>
  <c r="H2564" i="1" s="1"/>
  <c r="AF2564" i="1" s="1"/>
  <c r="F2564" i="1"/>
  <c r="AA2563" i="1"/>
  <c r="M2563" i="1" s="1"/>
  <c r="Z2563" i="1"/>
  <c r="L2563" i="1" s="1"/>
  <c r="K2563" i="1"/>
  <c r="J2563" i="1"/>
  <c r="G2563" i="1"/>
  <c r="F2563" i="1"/>
  <c r="AF2562" i="1"/>
  <c r="AA2562" i="1"/>
  <c r="Z2562" i="1"/>
  <c r="L2562" i="1" s="1"/>
  <c r="M2562" i="1"/>
  <c r="K2562" i="1"/>
  <c r="J2562" i="1"/>
  <c r="G2562" i="1"/>
  <c r="H2562" i="1" s="1"/>
  <c r="F2562" i="1"/>
  <c r="AA2561" i="1"/>
  <c r="M2561" i="1" s="1"/>
  <c r="Z2561" i="1"/>
  <c r="L2561" i="1"/>
  <c r="K2561" i="1"/>
  <c r="J2561" i="1"/>
  <c r="G2561" i="1"/>
  <c r="F2561" i="1"/>
  <c r="AA2560" i="1"/>
  <c r="Z2560" i="1"/>
  <c r="L2560" i="1" s="1"/>
  <c r="M2560" i="1"/>
  <c r="K2560" i="1"/>
  <c r="J2560" i="1"/>
  <c r="G2560" i="1"/>
  <c r="H2560" i="1" s="1"/>
  <c r="AF2560" i="1" s="1"/>
  <c r="F2560" i="1"/>
  <c r="AA2559" i="1"/>
  <c r="M2559" i="1" s="1"/>
  <c r="Z2559" i="1"/>
  <c r="L2559" i="1" s="1"/>
  <c r="K2559" i="1"/>
  <c r="G2559" i="1"/>
  <c r="F2559" i="1"/>
  <c r="U2558" i="1"/>
  <c r="T2558" i="1"/>
  <c r="O2558" i="1"/>
  <c r="M2558" i="1" s="1"/>
  <c r="N2558" i="1"/>
  <c r="J2558" i="1" s="1"/>
  <c r="K2558" i="1"/>
  <c r="G2558" i="1"/>
  <c r="F2558" i="1"/>
  <c r="Q2557" i="1"/>
  <c r="P2557" i="1"/>
  <c r="O2557" i="1"/>
  <c r="M2557" i="1" s="1"/>
  <c r="N2557" i="1"/>
  <c r="L2557" i="1" s="1"/>
  <c r="K2557" i="1"/>
  <c r="G2557" i="1"/>
  <c r="F2557" i="1"/>
  <c r="Q2556" i="1"/>
  <c r="P2556" i="1"/>
  <c r="O2556" i="1"/>
  <c r="M2556" i="1" s="1"/>
  <c r="N2556" i="1"/>
  <c r="J2556" i="1" s="1"/>
  <c r="K2556" i="1"/>
  <c r="G2556" i="1"/>
  <c r="F2556" i="1"/>
  <c r="Q2555" i="1"/>
  <c r="P2555" i="1"/>
  <c r="O2555" i="1"/>
  <c r="M2555" i="1" s="1"/>
  <c r="N2555" i="1"/>
  <c r="L2555" i="1" s="1"/>
  <c r="K2555" i="1"/>
  <c r="G2555" i="1"/>
  <c r="F2555" i="1"/>
  <c r="Q2554" i="1"/>
  <c r="P2554" i="1"/>
  <c r="O2554" i="1"/>
  <c r="M2554" i="1" s="1"/>
  <c r="N2554" i="1"/>
  <c r="J2554" i="1" s="1"/>
  <c r="K2554" i="1"/>
  <c r="G2554" i="1"/>
  <c r="F2554" i="1"/>
  <c r="Q2553" i="1"/>
  <c r="P2553" i="1"/>
  <c r="O2553" i="1"/>
  <c r="M2553" i="1" s="1"/>
  <c r="N2553" i="1"/>
  <c r="L2553" i="1" s="1"/>
  <c r="K2553" i="1"/>
  <c r="G2553" i="1"/>
  <c r="F2553" i="1"/>
  <c r="Q2552" i="1"/>
  <c r="P2552" i="1"/>
  <c r="O2552" i="1"/>
  <c r="M2552" i="1" s="1"/>
  <c r="N2552" i="1"/>
  <c r="J2552" i="1" s="1"/>
  <c r="K2552" i="1"/>
  <c r="G2552" i="1"/>
  <c r="F2552" i="1"/>
  <c r="Q2551" i="1"/>
  <c r="P2551" i="1"/>
  <c r="O2551" i="1"/>
  <c r="M2551" i="1" s="1"/>
  <c r="N2551" i="1"/>
  <c r="L2551" i="1" s="1"/>
  <c r="K2551" i="1"/>
  <c r="G2551" i="1"/>
  <c r="F2551" i="1"/>
  <c r="Q2550" i="1"/>
  <c r="P2550" i="1"/>
  <c r="O2550" i="1"/>
  <c r="M2550" i="1" s="1"/>
  <c r="N2550" i="1"/>
  <c r="J2550" i="1" s="1"/>
  <c r="K2550" i="1"/>
  <c r="G2550" i="1"/>
  <c r="F2550" i="1"/>
  <c r="Q2549" i="1"/>
  <c r="P2549" i="1"/>
  <c r="O2549" i="1"/>
  <c r="M2549" i="1" s="1"/>
  <c r="N2549" i="1"/>
  <c r="L2549" i="1" s="1"/>
  <c r="K2549" i="1"/>
  <c r="G2549" i="1"/>
  <c r="F2549" i="1"/>
  <c r="Q2548" i="1"/>
  <c r="P2548" i="1"/>
  <c r="O2548" i="1"/>
  <c r="M2548" i="1" s="1"/>
  <c r="N2548" i="1"/>
  <c r="J2548" i="1" s="1"/>
  <c r="K2548" i="1"/>
  <c r="G2548" i="1"/>
  <c r="F2548" i="1"/>
  <c r="Q2547" i="1"/>
  <c r="P2547" i="1"/>
  <c r="O2547" i="1"/>
  <c r="M2547" i="1" s="1"/>
  <c r="N2547" i="1"/>
  <c r="L2547" i="1" s="1"/>
  <c r="K2547" i="1"/>
  <c r="G2547" i="1"/>
  <c r="F2547" i="1"/>
  <c r="Q2546" i="1"/>
  <c r="P2546" i="1"/>
  <c r="O2546" i="1"/>
  <c r="M2546" i="1" s="1"/>
  <c r="N2546" i="1"/>
  <c r="J2546" i="1" s="1"/>
  <c r="K2546" i="1"/>
  <c r="G2546" i="1"/>
  <c r="F2546" i="1"/>
  <c r="Q2545" i="1"/>
  <c r="P2545" i="1"/>
  <c r="O2545" i="1"/>
  <c r="M2545" i="1" s="1"/>
  <c r="N2545" i="1"/>
  <c r="L2545" i="1" s="1"/>
  <c r="K2545" i="1"/>
  <c r="G2545" i="1"/>
  <c r="F2545" i="1"/>
  <c r="Q2544" i="1"/>
  <c r="P2544" i="1"/>
  <c r="O2544" i="1"/>
  <c r="M2544" i="1" s="1"/>
  <c r="N2544" i="1"/>
  <c r="J2544" i="1" s="1"/>
  <c r="K2544" i="1"/>
  <c r="G2544" i="1"/>
  <c r="F2544" i="1"/>
  <c r="Q2543" i="1"/>
  <c r="P2543" i="1"/>
  <c r="O2543" i="1"/>
  <c r="M2543" i="1" s="1"/>
  <c r="N2543" i="1"/>
  <c r="L2543" i="1" s="1"/>
  <c r="K2543" i="1"/>
  <c r="G2543" i="1"/>
  <c r="F2543" i="1"/>
  <c r="Q2542" i="1"/>
  <c r="P2542" i="1"/>
  <c r="O2542" i="1"/>
  <c r="M2542" i="1" s="1"/>
  <c r="N2542" i="1"/>
  <c r="J2542" i="1" s="1"/>
  <c r="K2542" i="1"/>
  <c r="G2542" i="1"/>
  <c r="F2542" i="1"/>
  <c r="U2541" i="1"/>
  <c r="T2541" i="1"/>
  <c r="O2541" i="1"/>
  <c r="M2541" i="1" s="1"/>
  <c r="N2541" i="1"/>
  <c r="L2541" i="1" s="1"/>
  <c r="K2541" i="1"/>
  <c r="G2541" i="1"/>
  <c r="F2541" i="1"/>
  <c r="AF2540" i="1"/>
  <c r="AE2540" i="1"/>
  <c r="AD2540" i="1"/>
  <c r="L2540" i="1" s="1"/>
  <c r="M2540" i="1"/>
  <c r="K2540" i="1"/>
  <c r="J2540" i="1"/>
  <c r="G2540" i="1"/>
  <c r="H2540" i="1" s="1"/>
  <c r="F2540" i="1"/>
  <c r="W2539" i="1"/>
  <c r="K2539" i="1" s="1"/>
  <c r="V2539" i="1"/>
  <c r="O2539" i="1"/>
  <c r="N2539" i="1"/>
  <c r="M2539" i="1"/>
  <c r="L2539" i="1"/>
  <c r="J2539" i="1"/>
  <c r="G2539" i="1"/>
  <c r="H2539" i="1" s="1"/>
  <c r="AF2539" i="1" s="1"/>
  <c r="F2539" i="1"/>
  <c r="Q2538" i="1"/>
  <c r="K2538" i="1" s="1"/>
  <c r="P2538" i="1"/>
  <c r="O2538" i="1"/>
  <c r="N2538" i="1"/>
  <c r="M2538" i="1"/>
  <c r="L2538" i="1"/>
  <c r="J2538" i="1"/>
  <c r="G2538" i="1"/>
  <c r="H2538" i="1" s="1"/>
  <c r="AF2538" i="1" s="1"/>
  <c r="F2538" i="1"/>
  <c r="Q2537" i="1"/>
  <c r="K2537" i="1" s="1"/>
  <c r="P2537" i="1"/>
  <c r="O2537" i="1"/>
  <c r="N2537" i="1"/>
  <c r="L2537" i="1" s="1"/>
  <c r="M2537" i="1"/>
  <c r="J2537" i="1"/>
  <c r="G2537" i="1"/>
  <c r="H2537" i="1" s="1"/>
  <c r="AF2537" i="1" s="1"/>
  <c r="F2537" i="1"/>
  <c r="Q2536" i="1"/>
  <c r="K2536" i="1" s="1"/>
  <c r="P2536" i="1"/>
  <c r="O2536" i="1"/>
  <c r="N2536" i="1"/>
  <c r="M2536" i="1"/>
  <c r="L2536" i="1"/>
  <c r="J2536" i="1"/>
  <c r="G2536" i="1"/>
  <c r="H2536" i="1" s="1"/>
  <c r="AF2536" i="1" s="1"/>
  <c r="F2536" i="1"/>
  <c r="Q2535" i="1"/>
  <c r="K2535" i="1" s="1"/>
  <c r="P2535" i="1"/>
  <c r="O2535" i="1"/>
  <c r="N2535" i="1"/>
  <c r="L2535" i="1" s="1"/>
  <c r="M2535" i="1"/>
  <c r="J2535" i="1"/>
  <c r="G2535" i="1"/>
  <c r="H2535" i="1" s="1"/>
  <c r="AF2535" i="1" s="1"/>
  <c r="F2535" i="1"/>
  <c r="Q2534" i="1"/>
  <c r="K2534" i="1" s="1"/>
  <c r="P2534" i="1"/>
  <c r="O2534" i="1"/>
  <c r="N2534" i="1"/>
  <c r="M2534" i="1"/>
  <c r="L2534" i="1"/>
  <c r="J2534" i="1"/>
  <c r="G2534" i="1"/>
  <c r="H2534" i="1" s="1"/>
  <c r="AF2534" i="1" s="1"/>
  <c r="F2534" i="1"/>
  <c r="Q2533" i="1"/>
  <c r="K2533" i="1" s="1"/>
  <c r="P2533" i="1"/>
  <c r="O2533" i="1"/>
  <c r="N2533" i="1"/>
  <c r="L2533" i="1" s="1"/>
  <c r="M2533" i="1"/>
  <c r="J2533" i="1"/>
  <c r="G2533" i="1"/>
  <c r="H2533" i="1" s="1"/>
  <c r="AF2533" i="1" s="1"/>
  <c r="F2533" i="1"/>
  <c r="S2532" i="1"/>
  <c r="K2532" i="1" s="1"/>
  <c r="R2532" i="1"/>
  <c r="O2532" i="1"/>
  <c r="N2532" i="1"/>
  <c r="M2532" i="1"/>
  <c r="L2532" i="1"/>
  <c r="J2532" i="1"/>
  <c r="G2532" i="1"/>
  <c r="H2532" i="1" s="1"/>
  <c r="F1282" i="3" s="1"/>
  <c r="F2532" i="1"/>
  <c r="Q2531" i="1"/>
  <c r="K2531" i="1" s="1"/>
  <c r="P2531" i="1"/>
  <c r="O2531" i="1"/>
  <c r="N2531" i="1"/>
  <c r="M2531" i="1"/>
  <c r="L2531" i="1"/>
  <c r="J2531" i="1"/>
  <c r="G2531" i="1"/>
  <c r="H2531" i="1" s="1"/>
  <c r="F1073" i="3" s="1"/>
  <c r="F2531" i="1"/>
  <c r="Q2530" i="1"/>
  <c r="K2530" i="1" s="1"/>
  <c r="P2530" i="1"/>
  <c r="O2530" i="1"/>
  <c r="N2530" i="1"/>
  <c r="M2530" i="1"/>
  <c r="L2530" i="1"/>
  <c r="J2530" i="1"/>
  <c r="G2530" i="1"/>
  <c r="H2530" i="1" s="1"/>
  <c r="AF2530" i="1" s="1"/>
  <c r="F2530" i="1"/>
  <c r="Q2529" i="1"/>
  <c r="K2529" i="1" s="1"/>
  <c r="P2529" i="1"/>
  <c r="O2529" i="1"/>
  <c r="N2529" i="1"/>
  <c r="L2529" i="1" s="1"/>
  <c r="M2529" i="1"/>
  <c r="J2529" i="1"/>
  <c r="G2529" i="1"/>
  <c r="H2529" i="1" s="1"/>
  <c r="AF2529" i="1" s="1"/>
  <c r="F2529" i="1"/>
  <c r="Q2528" i="1"/>
  <c r="K2528" i="1" s="1"/>
  <c r="P2528" i="1"/>
  <c r="O2528" i="1"/>
  <c r="N2528" i="1"/>
  <c r="M2528" i="1"/>
  <c r="L2528" i="1"/>
  <c r="J2528" i="1"/>
  <c r="G2528" i="1"/>
  <c r="H2528" i="1" s="1"/>
  <c r="AF2528" i="1" s="1"/>
  <c r="F2528" i="1"/>
  <c r="Q2527" i="1"/>
  <c r="K2527" i="1" s="1"/>
  <c r="P2527" i="1"/>
  <c r="O2527" i="1"/>
  <c r="N2527" i="1"/>
  <c r="M2527" i="1"/>
  <c r="L2527" i="1"/>
  <c r="J2527" i="1"/>
  <c r="G2527" i="1"/>
  <c r="H2527" i="1" s="1"/>
  <c r="AF2527" i="1" s="1"/>
  <c r="F2527" i="1"/>
  <c r="Q2526" i="1"/>
  <c r="K2526" i="1" s="1"/>
  <c r="P2526" i="1"/>
  <c r="O2526" i="1"/>
  <c r="N2526" i="1"/>
  <c r="M2526" i="1"/>
  <c r="L2526" i="1"/>
  <c r="J2526" i="1"/>
  <c r="G2526" i="1"/>
  <c r="H2526" i="1" s="1"/>
  <c r="AF2526" i="1" s="1"/>
  <c r="F2526" i="1"/>
  <c r="Q2525" i="1"/>
  <c r="K2525" i="1" s="1"/>
  <c r="P2525" i="1"/>
  <c r="O2525" i="1"/>
  <c r="N2525" i="1"/>
  <c r="L2525" i="1" s="1"/>
  <c r="M2525" i="1"/>
  <c r="J2525" i="1"/>
  <c r="G2525" i="1"/>
  <c r="H2525" i="1" s="1"/>
  <c r="AF2525" i="1" s="1"/>
  <c r="F2525" i="1"/>
  <c r="Q2524" i="1"/>
  <c r="K2524" i="1" s="1"/>
  <c r="P2524" i="1"/>
  <c r="O2524" i="1"/>
  <c r="N2524" i="1"/>
  <c r="M2524" i="1"/>
  <c r="L2524" i="1"/>
  <c r="J2524" i="1"/>
  <c r="G2524" i="1"/>
  <c r="H2524" i="1" s="1"/>
  <c r="AF2524" i="1" s="1"/>
  <c r="F2524" i="1"/>
  <c r="Q2523" i="1"/>
  <c r="K2523" i="1" s="1"/>
  <c r="P2523" i="1"/>
  <c r="O2523" i="1"/>
  <c r="N2523" i="1"/>
  <c r="L2523" i="1" s="1"/>
  <c r="M2523" i="1"/>
  <c r="J2523" i="1"/>
  <c r="G2523" i="1"/>
  <c r="H2523" i="1" s="1"/>
  <c r="AF2523" i="1" s="1"/>
  <c r="F2523" i="1"/>
  <c r="Q2522" i="1"/>
  <c r="K2522" i="1" s="1"/>
  <c r="P2522" i="1"/>
  <c r="O2522" i="1"/>
  <c r="N2522" i="1"/>
  <c r="M2522" i="1"/>
  <c r="L2522" i="1"/>
  <c r="J2522" i="1"/>
  <c r="G2522" i="1"/>
  <c r="H2522" i="1" s="1"/>
  <c r="AF2522" i="1" s="1"/>
  <c r="F2522" i="1"/>
  <c r="Q2521" i="1"/>
  <c r="K2521" i="1" s="1"/>
  <c r="P2521" i="1"/>
  <c r="O2521" i="1"/>
  <c r="N2521" i="1"/>
  <c r="L2521" i="1" s="1"/>
  <c r="M2521" i="1"/>
  <c r="J2521" i="1"/>
  <c r="G2521" i="1"/>
  <c r="H2521" i="1" s="1"/>
  <c r="AF2521" i="1" s="1"/>
  <c r="F2521" i="1"/>
  <c r="Q2520" i="1"/>
  <c r="K2520" i="1" s="1"/>
  <c r="P2520" i="1"/>
  <c r="O2520" i="1"/>
  <c r="N2520" i="1"/>
  <c r="M2520" i="1"/>
  <c r="L2520" i="1"/>
  <c r="J2520" i="1"/>
  <c r="G2520" i="1"/>
  <c r="H2520" i="1" s="1"/>
  <c r="AF2520" i="1" s="1"/>
  <c r="F2520" i="1"/>
  <c r="Q2519" i="1"/>
  <c r="K2519" i="1" s="1"/>
  <c r="P2519" i="1"/>
  <c r="O2519" i="1"/>
  <c r="N2519" i="1"/>
  <c r="L2519" i="1" s="1"/>
  <c r="M2519" i="1"/>
  <c r="J2519" i="1"/>
  <c r="G2519" i="1"/>
  <c r="H2519" i="1" s="1"/>
  <c r="AF2519" i="1" s="1"/>
  <c r="F2519" i="1"/>
  <c r="Q2518" i="1"/>
  <c r="K2518" i="1" s="1"/>
  <c r="P2518" i="1"/>
  <c r="O2518" i="1"/>
  <c r="N2518" i="1"/>
  <c r="M2518" i="1"/>
  <c r="L2518" i="1"/>
  <c r="J2518" i="1"/>
  <c r="G2518" i="1"/>
  <c r="H2518" i="1" s="1"/>
  <c r="AF2518" i="1" s="1"/>
  <c r="F2518" i="1"/>
  <c r="Q2517" i="1"/>
  <c r="K2517" i="1" s="1"/>
  <c r="P2517" i="1"/>
  <c r="O2517" i="1"/>
  <c r="N2517" i="1"/>
  <c r="L2517" i="1" s="1"/>
  <c r="M2517" i="1"/>
  <c r="J2517" i="1"/>
  <c r="G2517" i="1"/>
  <c r="H2517" i="1" s="1"/>
  <c r="AF2517" i="1" s="1"/>
  <c r="F2517" i="1"/>
  <c r="Q2516" i="1"/>
  <c r="K2516" i="1" s="1"/>
  <c r="P2516" i="1"/>
  <c r="O2516" i="1"/>
  <c r="N2516" i="1"/>
  <c r="M2516" i="1"/>
  <c r="L2516" i="1"/>
  <c r="J2516" i="1"/>
  <c r="G2516" i="1"/>
  <c r="H2516" i="1" s="1"/>
  <c r="AF2516" i="1" s="1"/>
  <c r="F2516" i="1"/>
  <c r="Q2515" i="1"/>
  <c r="K2515" i="1" s="1"/>
  <c r="P2515" i="1"/>
  <c r="O2515" i="1"/>
  <c r="N2515" i="1"/>
  <c r="L2515" i="1" s="1"/>
  <c r="M2515" i="1"/>
  <c r="J2515" i="1"/>
  <c r="G2515" i="1"/>
  <c r="H2515" i="1" s="1"/>
  <c r="AF2515" i="1" s="1"/>
  <c r="F2515" i="1"/>
  <c r="Q2514" i="1"/>
  <c r="K2514" i="1" s="1"/>
  <c r="P2514" i="1"/>
  <c r="O2514" i="1"/>
  <c r="N2514" i="1"/>
  <c r="M2514" i="1"/>
  <c r="L2514" i="1"/>
  <c r="J2514" i="1"/>
  <c r="G2514" i="1"/>
  <c r="H2514" i="1" s="1"/>
  <c r="AF2514" i="1" s="1"/>
  <c r="F2514" i="1"/>
  <c r="Q2513" i="1"/>
  <c r="K2513" i="1" s="1"/>
  <c r="P2513" i="1"/>
  <c r="O2513" i="1"/>
  <c r="N2513" i="1"/>
  <c r="L2513" i="1" s="1"/>
  <c r="M2513" i="1"/>
  <c r="G2513" i="1"/>
  <c r="H2513" i="1" s="1"/>
  <c r="F2513" i="1"/>
  <c r="Q2512" i="1"/>
  <c r="K2512" i="1" s="1"/>
  <c r="P2512" i="1"/>
  <c r="O2512" i="1"/>
  <c r="N2512" i="1"/>
  <c r="M2512" i="1"/>
  <c r="L2512" i="1"/>
  <c r="J2512" i="1"/>
  <c r="G2512" i="1"/>
  <c r="H2512" i="1" s="1"/>
  <c r="AF2512" i="1" s="1"/>
  <c r="F2512" i="1"/>
  <c r="Q2511" i="1"/>
  <c r="K2511" i="1" s="1"/>
  <c r="P2511" i="1"/>
  <c r="O2511" i="1"/>
  <c r="N2511" i="1"/>
  <c r="L2511" i="1" s="1"/>
  <c r="M2511" i="1"/>
  <c r="G2511" i="1"/>
  <c r="H2511" i="1" s="1"/>
  <c r="AF2511" i="1" s="1"/>
  <c r="F2511" i="1"/>
  <c r="Q2510" i="1"/>
  <c r="K2510" i="1" s="1"/>
  <c r="P2510" i="1"/>
  <c r="J2510" i="1" s="1"/>
  <c r="O2510" i="1"/>
  <c r="N2510" i="1"/>
  <c r="M2510" i="1"/>
  <c r="L2510" i="1"/>
  <c r="G2510" i="1"/>
  <c r="H2510" i="1" s="1"/>
  <c r="AF2510" i="1" s="1"/>
  <c r="F2510" i="1"/>
  <c r="Q2509" i="1"/>
  <c r="K2509" i="1" s="1"/>
  <c r="P2509" i="1"/>
  <c r="O2509" i="1"/>
  <c r="N2509" i="1"/>
  <c r="L2509" i="1" s="1"/>
  <c r="M2509" i="1"/>
  <c r="G2509" i="1"/>
  <c r="H2509" i="1" s="1"/>
  <c r="AF2509" i="1" s="1"/>
  <c r="F2509" i="1"/>
  <c r="Q2508" i="1"/>
  <c r="K2508" i="1" s="1"/>
  <c r="P2508" i="1"/>
  <c r="O2508" i="1"/>
  <c r="N2508" i="1"/>
  <c r="J2508" i="1" s="1"/>
  <c r="M2508" i="1"/>
  <c r="L2508" i="1"/>
  <c r="G2508" i="1"/>
  <c r="H2508" i="1" s="1"/>
  <c r="AF2508" i="1" s="1"/>
  <c r="F2508" i="1"/>
  <c r="Q2507" i="1"/>
  <c r="K2507" i="1" s="1"/>
  <c r="P2507" i="1"/>
  <c r="O2507" i="1"/>
  <c r="N2507" i="1"/>
  <c r="L2507" i="1" s="1"/>
  <c r="M2507" i="1"/>
  <c r="G2507" i="1"/>
  <c r="H2507" i="1" s="1"/>
  <c r="AF2507" i="1" s="1"/>
  <c r="F2507" i="1"/>
  <c r="Q2506" i="1"/>
  <c r="K2506" i="1" s="1"/>
  <c r="P2506" i="1"/>
  <c r="O2506" i="1"/>
  <c r="N2506" i="1"/>
  <c r="J2506" i="1" s="1"/>
  <c r="M2506" i="1"/>
  <c r="L2506" i="1"/>
  <c r="G2506" i="1"/>
  <c r="H2506" i="1" s="1"/>
  <c r="AF2506" i="1" s="1"/>
  <c r="F2506" i="1"/>
  <c r="Q2505" i="1"/>
  <c r="K2505" i="1" s="1"/>
  <c r="P2505" i="1"/>
  <c r="O2505" i="1"/>
  <c r="N2505" i="1"/>
  <c r="L2505" i="1" s="1"/>
  <c r="M2505" i="1"/>
  <c r="G2505" i="1"/>
  <c r="H2505" i="1" s="1"/>
  <c r="AF2505" i="1" s="1"/>
  <c r="F2505" i="1"/>
  <c r="Q2504" i="1"/>
  <c r="K2504" i="1" s="1"/>
  <c r="P2504" i="1"/>
  <c r="O2504" i="1"/>
  <c r="N2504" i="1"/>
  <c r="J2504" i="1" s="1"/>
  <c r="M2504" i="1"/>
  <c r="L2504" i="1"/>
  <c r="G2504" i="1"/>
  <c r="H2504" i="1" s="1"/>
  <c r="AF2504" i="1" s="1"/>
  <c r="F2504" i="1"/>
  <c r="Q2503" i="1"/>
  <c r="K2503" i="1" s="1"/>
  <c r="P2503" i="1"/>
  <c r="O2503" i="1"/>
  <c r="N2503" i="1"/>
  <c r="L2503" i="1" s="1"/>
  <c r="M2503" i="1"/>
  <c r="G2503" i="1"/>
  <c r="H2503" i="1" s="1"/>
  <c r="AF2503" i="1" s="1"/>
  <c r="F2503" i="1"/>
  <c r="Q2502" i="1"/>
  <c r="K2502" i="1" s="1"/>
  <c r="P2502" i="1"/>
  <c r="O2502" i="1"/>
  <c r="N2502" i="1"/>
  <c r="J2502" i="1" s="1"/>
  <c r="M2502" i="1"/>
  <c r="L2502" i="1"/>
  <c r="G2502" i="1"/>
  <c r="H2502" i="1" s="1"/>
  <c r="AF2502" i="1" s="1"/>
  <c r="F2502" i="1"/>
  <c r="AE2501" i="1"/>
  <c r="M2501" i="1" s="1"/>
  <c r="AD2501" i="1"/>
  <c r="J2501" i="1" s="1"/>
  <c r="K2501" i="1"/>
  <c r="G2501" i="1"/>
  <c r="F2501" i="1"/>
  <c r="AC2500" i="1"/>
  <c r="AB2500" i="1"/>
  <c r="Q2500" i="1"/>
  <c r="K2500" i="1" s="1"/>
  <c r="P2500" i="1"/>
  <c r="O2500" i="1"/>
  <c r="N2500" i="1"/>
  <c r="J2500" i="1" s="1"/>
  <c r="M2500" i="1"/>
  <c r="G2500" i="1"/>
  <c r="H2500" i="1" s="1"/>
  <c r="AF2500" i="1" s="1"/>
  <c r="F2500" i="1"/>
  <c r="AE2499" i="1"/>
  <c r="K2499" i="1" s="1"/>
  <c r="AD2499" i="1"/>
  <c r="O2499" i="1"/>
  <c r="N2499" i="1"/>
  <c r="J2499" i="1" s="1"/>
  <c r="M2499" i="1"/>
  <c r="L2499" i="1"/>
  <c r="G2499" i="1"/>
  <c r="H2499" i="1" s="1"/>
  <c r="AF2499" i="1" s="1"/>
  <c r="F2499" i="1"/>
  <c r="AE2498" i="1"/>
  <c r="K2498" i="1" s="1"/>
  <c r="AD2498" i="1"/>
  <c r="O2498" i="1"/>
  <c r="N2498" i="1"/>
  <c r="J2498" i="1" s="1"/>
  <c r="M2498" i="1"/>
  <c r="G2498" i="1"/>
  <c r="H2498" i="1" s="1"/>
  <c r="AF2498" i="1" s="1"/>
  <c r="F2498" i="1"/>
  <c r="AE2497" i="1"/>
  <c r="M2497" i="1" s="1"/>
  <c r="AD2497" i="1"/>
  <c r="J2497" i="1" s="1"/>
  <c r="K2497" i="1"/>
  <c r="G2497" i="1"/>
  <c r="F2497" i="1"/>
  <c r="AC2496" i="1"/>
  <c r="AB2496" i="1"/>
  <c r="O2496" i="1"/>
  <c r="M2496" i="1" s="1"/>
  <c r="N2496" i="1"/>
  <c r="L2496" i="1" s="1"/>
  <c r="K2496" i="1"/>
  <c r="G2496" i="1"/>
  <c r="F2496" i="1"/>
  <c r="AC2495" i="1"/>
  <c r="AB2495" i="1"/>
  <c r="O2495" i="1"/>
  <c r="M2495" i="1" s="1"/>
  <c r="N2495" i="1"/>
  <c r="J2495" i="1" s="1"/>
  <c r="K2495" i="1"/>
  <c r="G2495" i="1"/>
  <c r="F2495" i="1"/>
  <c r="AC2494" i="1"/>
  <c r="AB2494" i="1"/>
  <c r="O2494" i="1"/>
  <c r="M2494" i="1" s="1"/>
  <c r="N2494" i="1"/>
  <c r="L2494" i="1" s="1"/>
  <c r="K2494" i="1"/>
  <c r="G2494" i="1"/>
  <c r="F2494" i="1"/>
  <c r="AC2493" i="1"/>
  <c r="AB2493" i="1"/>
  <c r="O2493" i="1"/>
  <c r="M2493" i="1" s="1"/>
  <c r="N2493" i="1"/>
  <c r="J2493" i="1" s="1"/>
  <c r="K2493" i="1"/>
  <c r="G2493" i="1"/>
  <c r="F2493" i="1"/>
  <c r="AC2492" i="1"/>
  <c r="AB2492" i="1"/>
  <c r="O2492" i="1"/>
  <c r="M2492" i="1" s="1"/>
  <c r="N2492" i="1"/>
  <c r="L2492" i="1" s="1"/>
  <c r="K2492" i="1"/>
  <c r="G2492" i="1"/>
  <c r="F2492" i="1"/>
  <c r="AC2491" i="1"/>
  <c r="AB2491" i="1"/>
  <c r="O2491" i="1"/>
  <c r="M2491" i="1" s="1"/>
  <c r="N2491" i="1"/>
  <c r="J2491" i="1" s="1"/>
  <c r="K2491" i="1"/>
  <c r="G2491" i="1"/>
  <c r="F2491" i="1"/>
  <c r="AC2490" i="1"/>
  <c r="AB2490" i="1"/>
  <c r="Q2490" i="1"/>
  <c r="K2490" i="1" s="1"/>
  <c r="P2490" i="1"/>
  <c r="O2490" i="1"/>
  <c r="N2490" i="1"/>
  <c r="J2490" i="1" s="1"/>
  <c r="M2490" i="1"/>
  <c r="G2490" i="1"/>
  <c r="H2490" i="1" s="1"/>
  <c r="AF2490" i="1" s="1"/>
  <c r="F2490" i="1"/>
  <c r="AC2489" i="1"/>
  <c r="AB2489" i="1"/>
  <c r="Q2489" i="1"/>
  <c r="P2489" i="1"/>
  <c r="O2489" i="1"/>
  <c r="M2489" i="1" s="1"/>
  <c r="N2489" i="1"/>
  <c r="J2489" i="1" s="1"/>
  <c r="K2489" i="1"/>
  <c r="G2489" i="1"/>
  <c r="F2489" i="1"/>
  <c r="AC2488" i="1"/>
  <c r="AB2488" i="1"/>
  <c r="O2488" i="1"/>
  <c r="M2488" i="1" s="1"/>
  <c r="N2488" i="1"/>
  <c r="L2488" i="1" s="1"/>
  <c r="K2488" i="1"/>
  <c r="G2488" i="1"/>
  <c r="F2488" i="1"/>
  <c r="AC2487" i="1"/>
  <c r="AB2487" i="1"/>
  <c r="O2487" i="1"/>
  <c r="M2487" i="1" s="1"/>
  <c r="N2487" i="1"/>
  <c r="J2487" i="1" s="1"/>
  <c r="K2487" i="1"/>
  <c r="G2487" i="1"/>
  <c r="F2487" i="1"/>
  <c r="AC2486" i="1"/>
  <c r="AB2486" i="1"/>
  <c r="O2486" i="1"/>
  <c r="M2486" i="1" s="1"/>
  <c r="N2486" i="1"/>
  <c r="L2486" i="1" s="1"/>
  <c r="K2486" i="1"/>
  <c r="G2486" i="1"/>
  <c r="F2486" i="1"/>
  <c r="Q2485" i="1"/>
  <c r="P2485" i="1"/>
  <c r="O2485" i="1"/>
  <c r="M2485" i="1" s="1"/>
  <c r="N2485" i="1"/>
  <c r="J2485" i="1" s="1"/>
  <c r="K2485" i="1"/>
  <c r="G2485" i="1"/>
  <c r="F2485" i="1"/>
  <c r="AC2484" i="1"/>
  <c r="AB2484" i="1"/>
  <c r="O2484" i="1"/>
  <c r="M2484" i="1" s="1"/>
  <c r="N2484" i="1"/>
  <c r="L2484" i="1" s="1"/>
  <c r="K2484" i="1"/>
  <c r="G2484" i="1"/>
  <c r="F2484" i="1"/>
  <c r="AC2483" i="1"/>
  <c r="AB2483" i="1"/>
  <c r="O2483" i="1"/>
  <c r="M2483" i="1" s="1"/>
  <c r="N2483" i="1"/>
  <c r="J2483" i="1" s="1"/>
  <c r="K2483" i="1"/>
  <c r="G2483" i="1"/>
  <c r="F2483" i="1"/>
  <c r="AC2482" i="1"/>
  <c r="AB2482" i="1"/>
  <c r="O2482" i="1"/>
  <c r="M2482" i="1" s="1"/>
  <c r="N2482" i="1"/>
  <c r="L2482" i="1" s="1"/>
  <c r="K2482" i="1"/>
  <c r="G2482" i="1"/>
  <c r="F2482" i="1"/>
  <c r="AF2481" i="1"/>
  <c r="AE2481" i="1"/>
  <c r="AD2481" i="1"/>
  <c r="M2481" i="1"/>
  <c r="L2481" i="1"/>
  <c r="K2481" i="1"/>
  <c r="J2481" i="1"/>
  <c r="G2481" i="1"/>
  <c r="H2481" i="1" s="1"/>
  <c r="F2481" i="1"/>
  <c r="AE2480" i="1"/>
  <c r="AD2480" i="1"/>
  <c r="AC2480" i="1"/>
  <c r="AB2480" i="1"/>
  <c r="O2480" i="1"/>
  <c r="M2480" i="1" s="1"/>
  <c r="N2480" i="1"/>
  <c r="L2480" i="1"/>
  <c r="K2480" i="1"/>
  <c r="J2480" i="1"/>
  <c r="G2480" i="1"/>
  <c r="F2480" i="1"/>
  <c r="H2480" i="1" s="1"/>
  <c r="AF2480" i="1" s="1"/>
  <c r="AE2479" i="1"/>
  <c r="AD2479" i="1"/>
  <c r="AC2479" i="1"/>
  <c r="K2479" i="1" s="1"/>
  <c r="AB2479" i="1"/>
  <c r="O2479" i="1"/>
  <c r="N2479" i="1"/>
  <c r="L2479" i="1" s="1"/>
  <c r="M2479" i="1"/>
  <c r="J2479" i="1"/>
  <c r="G2479" i="1"/>
  <c r="H2479" i="1" s="1"/>
  <c r="AF2479" i="1" s="1"/>
  <c r="F2479" i="1"/>
  <c r="AE2478" i="1"/>
  <c r="AD2478" i="1"/>
  <c r="AC2478" i="1"/>
  <c r="AB2478" i="1"/>
  <c r="O2478" i="1"/>
  <c r="M2478" i="1" s="1"/>
  <c r="N2478" i="1"/>
  <c r="L2478" i="1"/>
  <c r="K2478" i="1"/>
  <c r="J2478" i="1"/>
  <c r="G2478" i="1"/>
  <c r="F2478" i="1"/>
  <c r="H2478" i="1" s="1"/>
  <c r="AF2478" i="1" s="1"/>
  <c r="AE2477" i="1"/>
  <c r="AD2477" i="1"/>
  <c r="L2477" i="1" s="1"/>
  <c r="M2477" i="1"/>
  <c r="K2477" i="1"/>
  <c r="J2477" i="1"/>
  <c r="G2477" i="1"/>
  <c r="H2477" i="1" s="1"/>
  <c r="AF2477" i="1" s="1"/>
  <c r="F2477" i="1"/>
  <c r="AC2476" i="1"/>
  <c r="K2476" i="1" s="1"/>
  <c r="AB2476" i="1"/>
  <c r="O2476" i="1"/>
  <c r="N2476" i="1"/>
  <c r="J2476" i="1" s="1"/>
  <c r="M2476" i="1"/>
  <c r="L2476" i="1"/>
  <c r="G2476" i="1"/>
  <c r="H2476" i="1" s="1"/>
  <c r="AF2476" i="1" s="1"/>
  <c r="F2476" i="1"/>
  <c r="O2475" i="1"/>
  <c r="M2475" i="1" s="1"/>
  <c r="N2475" i="1"/>
  <c r="L2475" i="1" s="1"/>
  <c r="K2475" i="1"/>
  <c r="G2475" i="1"/>
  <c r="F2475" i="1"/>
  <c r="AC2474" i="1"/>
  <c r="AB2474" i="1"/>
  <c r="O2474" i="1"/>
  <c r="M2474" i="1" s="1"/>
  <c r="N2474" i="1"/>
  <c r="J2474" i="1" s="1"/>
  <c r="K2474" i="1"/>
  <c r="G2474" i="1"/>
  <c r="F2474" i="1"/>
  <c r="AC2473" i="1"/>
  <c r="AB2473" i="1"/>
  <c r="O2473" i="1"/>
  <c r="M2473" i="1" s="1"/>
  <c r="N2473" i="1"/>
  <c r="L2473" i="1" s="1"/>
  <c r="K2473" i="1"/>
  <c r="G2473" i="1"/>
  <c r="F2473" i="1"/>
  <c r="AC2472" i="1"/>
  <c r="AB2472" i="1"/>
  <c r="O2472" i="1"/>
  <c r="M2472" i="1" s="1"/>
  <c r="N2472" i="1"/>
  <c r="J2472" i="1" s="1"/>
  <c r="K2472" i="1"/>
  <c r="G2472" i="1"/>
  <c r="F2472" i="1"/>
  <c r="AC2471" i="1"/>
  <c r="AB2471" i="1"/>
  <c r="O2471" i="1"/>
  <c r="M2471" i="1" s="1"/>
  <c r="N2471" i="1"/>
  <c r="L2471" i="1" s="1"/>
  <c r="K2471" i="1"/>
  <c r="G2471" i="1"/>
  <c r="F2471" i="1"/>
  <c r="AC2470" i="1"/>
  <c r="AB2470" i="1"/>
  <c r="O2470" i="1"/>
  <c r="M2470" i="1" s="1"/>
  <c r="N2470" i="1"/>
  <c r="J2470" i="1" s="1"/>
  <c r="K2470" i="1"/>
  <c r="G2470" i="1"/>
  <c r="F2470" i="1"/>
  <c r="AC2469" i="1"/>
  <c r="AB2469" i="1"/>
  <c r="O2469" i="1"/>
  <c r="M2469" i="1" s="1"/>
  <c r="N2469" i="1"/>
  <c r="L2469" i="1" s="1"/>
  <c r="K2469" i="1"/>
  <c r="G2469" i="1"/>
  <c r="F2469" i="1"/>
  <c r="AC2468" i="1"/>
  <c r="AB2468" i="1"/>
  <c r="O2468" i="1"/>
  <c r="M2468" i="1" s="1"/>
  <c r="N2468" i="1"/>
  <c r="J2468" i="1" s="1"/>
  <c r="K2468" i="1"/>
  <c r="G2468" i="1"/>
  <c r="F2468" i="1"/>
  <c r="AC2467" i="1"/>
  <c r="AB2467" i="1"/>
  <c r="O2467" i="1"/>
  <c r="M2467" i="1" s="1"/>
  <c r="N2467" i="1"/>
  <c r="L2467" i="1" s="1"/>
  <c r="K2467" i="1"/>
  <c r="G2467" i="1"/>
  <c r="F2467" i="1"/>
  <c r="AC2466" i="1"/>
  <c r="AB2466" i="1"/>
  <c r="O2466" i="1"/>
  <c r="M2466" i="1" s="1"/>
  <c r="N2466" i="1"/>
  <c r="J2466" i="1" s="1"/>
  <c r="K2466" i="1"/>
  <c r="G2466" i="1"/>
  <c r="F2466" i="1"/>
  <c r="AC2465" i="1"/>
  <c r="AB2465" i="1"/>
  <c r="O2465" i="1"/>
  <c r="M2465" i="1" s="1"/>
  <c r="N2465" i="1"/>
  <c r="L2465" i="1" s="1"/>
  <c r="K2465" i="1"/>
  <c r="G2465" i="1"/>
  <c r="F2465" i="1"/>
  <c r="AF2464" i="1"/>
  <c r="AC2464" i="1"/>
  <c r="AB2464" i="1"/>
  <c r="Q2464" i="1"/>
  <c r="K2464" i="1" s="1"/>
  <c r="P2464" i="1"/>
  <c r="O2464" i="1"/>
  <c r="N2464" i="1"/>
  <c r="J2464" i="1" s="1"/>
  <c r="M2464" i="1"/>
  <c r="L2464" i="1"/>
  <c r="G2464" i="1"/>
  <c r="H2464" i="1" s="1"/>
  <c r="F2464" i="1"/>
  <c r="AC2463" i="1"/>
  <c r="K2463" i="1" s="1"/>
  <c r="AB2463" i="1"/>
  <c r="O2463" i="1"/>
  <c r="N2463" i="1"/>
  <c r="J2463" i="1" s="1"/>
  <c r="M2463" i="1"/>
  <c r="G2463" i="1"/>
  <c r="H2463" i="1" s="1"/>
  <c r="AF2463" i="1" s="1"/>
  <c r="F2463" i="1"/>
  <c r="AC2462" i="1"/>
  <c r="K2462" i="1" s="1"/>
  <c r="AB2462" i="1"/>
  <c r="O2462" i="1"/>
  <c r="N2462" i="1"/>
  <c r="J2462" i="1" s="1"/>
  <c r="M2462" i="1"/>
  <c r="L2462" i="1"/>
  <c r="G2462" i="1"/>
  <c r="H2462" i="1" s="1"/>
  <c r="AF2462" i="1" s="1"/>
  <c r="F2462" i="1"/>
  <c r="AC2461" i="1"/>
  <c r="K2461" i="1" s="1"/>
  <c r="AB2461" i="1"/>
  <c r="O2461" i="1"/>
  <c r="N2461" i="1"/>
  <c r="J2461" i="1" s="1"/>
  <c r="M2461" i="1"/>
  <c r="G2461" i="1"/>
  <c r="H2461" i="1" s="1"/>
  <c r="AF2461" i="1" s="1"/>
  <c r="F2461" i="1"/>
  <c r="AC2460" i="1"/>
  <c r="K2460" i="1" s="1"/>
  <c r="AB2460" i="1"/>
  <c r="O2460" i="1"/>
  <c r="N2460" i="1"/>
  <c r="J2460" i="1" s="1"/>
  <c r="M2460" i="1"/>
  <c r="L2460" i="1"/>
  <c r="G2460" i="1"/>
  <c r="H2460" i="1" s="1"/>
  <c r="AF2460" i="1" s="1"/>
  <c r="F2460" i="1"/>
  <c r="AC2459" i="1"/>
  <c r="K2459" i="1" s="1"/>
  <c r="AB2459" i="1"/>
  <c r="O2459" i="1"/>
  <c r="N2459" i="1"/>
  <c r="J2459" i="1" s="1"/>
  <c r="M2459" i="1"/>
  <c r="G2459" i="1"/>
  <c r="H2459" i="1" s="1"/>
  <c r="AF2459" i="1" s="1"/>
  <c r="F2459" i="1"/>
  <c r="AC2458" i="1"/>
  <c r="K2458" i="1" s="1"/>
  <c r="AB2458" i="1"/>
  <c r="O2458" i="1"/>
  <c r="N2458" i="1"/>
  <c r="J2458" i="1" s="1"/>
  <c r="M2458" i="1"/>
  <c r="L2458" i="1"/>
  <c r="G2458" i="1"/>
  <c r="H2458" i="1" s="1"/>
  <c r="AF2458" i="1" s="1"/>
  <c r="F2458" i="1"/>
  <c r="AC2457" i="1"/>
  <c r="K2457" i="1" s="1"/>
  <c r="AB2457" i="1"/>
  <c r="O2457" i="1"/>
  <c r="N2457" i="1"/>
  <c r="J2457" i="1" s="1"/>
  <c r="M2457" i="1"/>
  <c r="G2457" i="1"/>
  <c r="H2457" i="1" s="1"/>
  <c r="AF2457" i="1" s="1"/>
  <c r="F2457" i="1"/>
  <c r="AC2456" i="1"/>
  <c r="K2456" i="1" s="1"/>
  <c r="AB2456" i="1"/>
  <c r="O2456" i="1"/>
  <c r="N2456" i="1"/>
  <c r="J2456" i="1" s="1"/>
  <c r="M2456" i="1"/>
  <c r="L2456" i="1"/>
  <c r="G2456" i="1"/>
  <c r="H2456" i="1" s="1"/>
  <c r="AF2456" i="1" s="1"/>
  <c r="F2456" i="1"/>
  <c r="AC2455" i="1"/>
  <c r="K2455" i="1" s="1"/>
  <c r="AB2455" i="1"/>
  <c r="O2455" i="1"/>
  <c r="N2455" i="1"/>
  <c r="J2455" i="1" s="1"/>
  <c r="M2455" i="1"/>
  <c r="G2455" i="1"/>
  <c r="H2455" i="1" s="1"/>
  <c r="AF2455" i="1" s="1"/>
  <c r="F2455" i="1"/>
  <c r="AC2454" i="1"/>
  <c r="K2454" i="1" s="1"/>
  <c r="AB2454" i="1"/>
  <c r="O2454" i="1"/>
  <c r="N2454" i="1"/>
  <c r="J2454" i="1" s="1"/>
  <c r="M2454" i="1"/>
  <c r="L2454" i="1"/>
  <c r="G2454" i="1"/>
  <c r="H2454" i="1" s="1"/>
  <c r="AF2454" i="1" s="1"/>
  <c r="F2454" i="1"/>
  <c r="AC2453" i="1"/>
  <c r="K2453" i="1" s="1"/>
  <c r="AB2453" i="1"/>
  <c r="O2453" i="1"/>
  <c r="N2453" i="1"/>
  <c r="J2453" i="1" s="1"/>
  <c r="M2453" i="1"/>
  <c r="G2453" i="1"/>
  <c r="H2453" i="1" s="1"/>
  <c r="AF2453" i="1" s="1"/>
  <c r="F2453" i="1"/>
  <c r="AC2452" i="1"/>
  <c r="K2452" i="1" s="1"/>
  <c r="AB2452" i="1"/>
  <c r="O2452" i="1"/>
  <c r="N2452" i="1"/>
  <c r="J2452" i="1" s="1"/>
  <c r="M2452" i="1"/>
  <c r="L2452" i="1"/>
  <c r="G2452" i="1"/>
  <c r="H2452" i="1" s="1"/>
  <c r="AF2452" i="1" s="1"/>
  <c r="F2452" i="1"/>
  <c r="AC2451" i="1"/>
  <c r="K2451" i="1" s="1"/>
  <c r="AB2451" i="1"/>
  <c r="O2451" i="1"/>
  <c r="N2451" i="1"/>
  <c r="J2451" i="1" s="1"/>
  <c r="M2451" i="1"/>
  <c r="G2451" i="1"/>
  <c r="H2451" i="1" s="1"/>
  <c r="AF2451" i="1" s="1"/>
  <c r="F2451" i="1"/>
  <c r="AC2450" i="1"/>
  <c r="K2450" i="1" s="1"/>
  <c r="AB2450" i="1"/>
  <c r="O2450" i="1"/>
  <c r="N2450" i="1"/>
  <c r="J2450" i="1" s="1"/>
  <c r="M2450" i="1"/>
  <c r="L2450" i="1"/>
  <c r="G2450" i="1"/>
  <c r="H2450" i="1" s="1"/>
  <c r="AF2450" i="1" s="1"/>
  <c r="F2450" i="1"/>
  <c r="AC2449" i="1"/>
  <c r="K2449" i="1" s="1"/>
  <c r="AB2449" i="1"/>
  <c r="O2449" i="1"/>
  <c r="N2449" i="1"/>
  <c r="J2449" i="1" s="1"/>
  <c r="M2449" i="1"/>
  <c r="G2449" i="1"/>
  <c r="H2449" i="1" s="1"/>
  <c r="AF2449" i="1" s="1"/>
  <c r="F2449" i="1"/>
  <c r="AC2448" i="1"/>
  <c r="K2448" i="1" s="1"/>
  <c r="AB2448" i="1"/>
  <c r="O2448" i="1"/>
  <c r="N2448" i="1"/>
  <c r="J2448" i="1" s="1"/>
  <c r="M2448" i="1"/>
  <c r="L2448" i="1"/>
  <c r="G2448" i="1"/>
  <c r="H2448" i="1" s="1"/>
  <c r="AF2448" i="1" s="1"/>
  <c r="F2448" i="1"/>
  <c r="O2447" i="1"/>
  <c r="M2447" i="1" s="1"/>
  <c r="N2447" i="1"/>
  <c r="L2447" i="1" s="1"/>
  <c r="K2447" i="1"/>
  <c r="G2447" i="1"/>
  <c r="F2447" i="1"/>
  <c r="AC2446" i="1"/>
  <c r="AB2446" i="1"/>
  <c r="O2446" i="1"/>
  <c r="M2446" i="1" s="1"/>
  <c r="N2446" i="1"/>
  <c r="J2446" i="1" s="1"/>
  <c r="K2446" i="1"/>
  <c r="G2446" i="1"/>
  <c r="F2446" i="1"/>
  <c r="AC2445" i="1"/>
  <c r="AB2445" i="1"/>
  <c r="O2445" i="1"/>
  <c r="M2445" i="1" s="1"/>
  <c r="N2445" i="1"/>
  <c r="L2445" i="1" s="1"/>
  <c r="K2445" i="1"/>
  <c r="G2445" i="1"/>
  <c r="F2445" i="1"/>
  <c r="AC2444" i="1"/>
  <c r="AB2444" i="1"/>
  <c r="O2444" i="1"/>
  <c r="M2444" i="1" s="1"/>
  <c r="N2444" i="1"/>
  <c r="J2444" i="1" s="1"/>
  <c r="K2444" i="1"/>
  <c r="G2444" i="1"/>
  <c r="F2444" i="1"/>
  <c r="AC2443" i="1"/>
  <c r="AB2443" i="1"/>
  <c r="O2443" i="1"/>
  <c r="M2443" i="1" s="1"/>
  <c r="N2443" i="1"/>
  <c r="L2443" i="1" s="1"/>
  <c r="K2443" i="1"/>
  <c r="G2443" i="1"/>
  <c r="F2443" i="1"/>
  <c r="AC2442" i="1"/>
  <c r="AB2442" i="1"/>
  <c r="O2442" i="1"/>
  <c r="M2442" i="1" s="1"/>
  <c r="N2442" i="1"/>
  <c r="J2442" i="1" s="1"/>
  <c r="K2442" i="1"/>
  <c r="G2442" i="1"/>
  <c r="F2442" i="1"/>
  <c r="AC2441" i="1"/>
  <c r="AB2441" i="1"/>
  <c r="O2441" i="1"/>
  <c r="M2441" i="1" s="1"/>
  <c r="N2441" i="1"/>
  <c r="L2441" i="1" s="1"/>
  <c r="K2441" i="1"/>
  <c r="G2441" i="1"/>
  <c r="F2441" i="1"/>
  <c r="AC2440" i="1"/>
  <c r="AB2440" i="1"/>
  <c r="O2440" i="1"/>
  <c r="M2440" i="1" s="1"/>
  <c r="N2440" i="1"/>
  <c r="J2440" i="1" s="1"/>
  <c r="K2440" i="1"/>
  <c r="G2440" i="1"/>
  <c r="F2440" i="1"/>
  <c r="AC2439" i="1"/>
  <c r="AB2439" i="1"/>
  <c r="O2439" i="1"/>
  <c r="M2439" i="1" s="1"/>
  <c r="N2439" i="1"/>
  <c r="L2439" i="1" s="1"/>
  <c r="K2439" i="1"/>
  <c r="G2439" i="1"/>
  <c r="F2439" i="1"/>
  <c r="AC2438" i="1"/>
  <c r="AB2438" i="1"/>
  <c r="O2438" i="1"/>
  <c r="M2438" i="1" s="1"/>
  <c r="N2438" i="1"/>
  <c r="J2438" i="1" s="1"/>
  <c r="K2438" i="1"/>
  <c r="G2438" i="1"/>
  <c r="F2438" i="1"/>
  <c r="AC2437" i="1"/>
  <c r="AB2437" i="1"/>
  <c r="O2437" i="1"/>
  <c r="M2437" i="1" s="1"/>
  <c r="N2437" i="1"/>
  <c r="L2437" i="1" s="1"/>
  <c r="K2437" i="1"/>
  <c r="G2437" i="1"/>
  <c r="F2437" i="1"/>
  <c r="AC2436" i="1"/>
  <c r="AB2436" i="1"/>
  <c r="O2436" i="1"/>
  <c r="M2436" i="1" s="1"/>
  <c r="N2436" i="1"/>
  <c r="J2436" i="1" s="1"/>
  <c r="K2436" i="1"/>
  <c r="G2436" i="1"/>
  <c r="F2436" i="1"/>
  <c r="AC2435" i="1"/>
  <c r="AB2435" i="1"/>
  <c r="O2435" i="1"/>
  <c r="M2435" i="1" s="1"/>
  <c r="N2435" i="1"/>
  <c r="L2435" i="1" s="1"/>
  <c r="K2435" i="1"/>
  <c r="G2435" i="1"/>
  <c r="F2435" i="1"/>
  <c r="AC2434" i="1"/>
  <c r="AB2434" i="1"/>
  <c r="O2434" i="1"/>
  <c r="M2434" i="1" s="1"/>
  <c r="N2434" i="1"/>
  <c r="J2434" i="1" s="1"/>
  <c r="K2434" i="1"/>
  <c r="G2434" i="1"/>
  <c r="F2434" i="1"/>
  <c r="AC2433" i="1"/>
  <c r="AB2433" i="1"/>
  <c r="O2433" i="1"/>
  <c r="M2433" i="1" s="1"/>
  <c r="N2433" i="1"/>
  <c r="L2433" i="1" s="1"/>
  <c r="K2433" i="1"/>
  <c r="G2433" i="1"/>
  <c r="F2433" i="1"/>
  <c r="AC2432" i="1"/>
  <c r="AB2432" i="1"/>
  <c r="O2432" i="1"/>
  <c r="M2432" i="1" s="1"/>
  <c r="N2432" i="1"/>
  <c r="J2432" i="1" s="1"/>
  <c r="K2432" i="1"/>
  <c r="G2432" i="1"/>
  <c r="F2432" i="1"/>
  <c r="AC2431" i="1"/>
  <c r="AB2431" i="1"/>
  <c r="O2431" i="1"/>
  <c r="M2431" i="1" s="1"/>
  <c r="N2431" i="1"/>
  <c r="L2431" i="1" s="1"/>
  <c r="K2431" i="1"/>
  <c r="G2431" i="1"/>
  <c r="F2431" i="1"/>
  <c r="AC2430" i="1"/>
  <c r="AB2430" i="1"/>
  <c r="O2430" i="1"/>
  <c r="M2430" i="1" s="1"/>
  <c r="N2430" i="1"/>
  <c r="J2430" i="1" s="1"/>
  <c r="K2430" i="1"/>
  <c r="G2430" i="1"/>
  <c r="F2430" i="1"/>
  <c r="AC2429" i="1"/>
  <c r="AB2429" i="1"/>
  <c r="O2429" i="1"/>
  <c r="M2429" i="1" s="1"/>
  <c r="N2429" i="1"/>
  <c r="L2429" i="1" s="1"/>
  <c r="K2429" i="1"/>
  <c r="G2429" i="1"/>
  <c r="F2429" i="1"/>
  <c r="AC2428" i="1"/>
  <c r="AB2428" i="1"/>
  <c r="O2428" i="1"/>
  <c r="M2428" i="1" s="1"/>
  <c r="N2428" i="1"/>
  <c r="J2428" i="1" s="1"/>
  <c r="K2428" i="1"/>
  <c r="G2428" i="1"/>
  <c r="F2428" i="1"/>
  <c r="AC2427" i="1"/>
  <c r="AB2427" i="1"/>
  <c r="O2427" i="1"/>
  <c r="M2427" i="1" s="1"/>
  <c r="N2427" i="1"/>
  <c r="L2427" i="1" s="1"/>
  <c r="K2427" i="1"/>
  <c r="G2427" i="1"/>
  <c r="F2427" i="1"/>
  <c r="AC2426" i="1"/>
  <c r="AB2426" i="1"/>
  <c r="O2426" i="1"/>
  <c r="M2426" i="1" s="1"/>
  <c r="N2426" i="1"/>
  <c r="J2426" i="1" s="1"/>
  <c r="K2426" i="1"/>
  <c r="G2426" i="1"/>
  <c r="F2426" i="1"/>
  <c r="AC2425" i="1"/>
  <c r="AB2425" i="1"/>
  <c r="O2425" i="1"/>
  <c r="M2425" i="1" s="1"/>
  <c r="N2425" i="1"/>
  <c r="L2425" i="1" s="1"/>
  <c r="K2425" i="1"/>
  <c r="G2425" i="1"/>
  <c r="F2425" i="1"/>
  <c r="AC2424" i="1"/>
  <c r="AB2424" i="1"/>
  <c r="O2424" i="1"/>
  <c r="M2424" i="1" s="1"/>
  <c r="N2424" i="1"/>
  <c r="J2424" i="1" s="1"/>
  <c r="K2424" i="1"/>
  <c r="G2424" i="1"/>
  <c r="F2424" i="1"/>
  <c r="AC2423" i="1"/>
  <c r="AB2423" i="1"/>
  <c r="O2423" i="1"/>
  <c r="M2423" i="1" s="1"/>
  <c r="N2423" i="1"/>
  <c r="L2423" i="1" s="1"/>
  <c r="K2423" i="1"/>
  <c r="G2423" i="1"/>
  <c r="F2423" i="1"/>
  <c r="AC2422" i="1"/>
  <c r="AB2422" i="1"/>
  <c r="O2422" i="1"/>
  <c r="M2422" i="1" s="1"/>
  <c r="N2422" i="1"/>
  <c r="J2422" i="1" s="1"/>
  <c r="K2422" i="1"/>
  <c r="G2422" i="1"/>
  <c r="F2422" i="1"/>
  <c r="AC2421" i="1"/>
  <c r="AB2421" i="1"/>
  <c r="O2421" i="1"/>
  <c r="M2421" i="1" s="1"/>
  <c r="N2421" i="1"/>
  <c r="L2421" i="1" s="1"/>
  <c r="K2421" i="1"/>
  <c r="G2421" i="1"/>
  <c r="F2421" i="1"/>
  <c r="AC2420" i="1"/>
  <c r="AB2420" i="1"/>
  <c r="O2420" i="1"/>
  <c r="M2420" i="1" s="1"/>
  <c r="N2420" i="1"/>
  <c r="J2420" i="1" s="1"/>
  <c r="K2420" i="1"/>
  <c r="G2420" i="1"/>
  <c r="F2420" i="1"/>
  <c r="AC2419" i="1"/>
  <c r="AB2419" i="1"/>
  <c r="O2419" i="1"/>
  <c r="M2419" i="1" s="1"/>
  <c r="N2419" i="1"/>
  <c r="L2419" i="1" s="1"/>
  <c r="K2419" i="1"/>
  <c r="G2419" i="1"/>
  <c r="F2419" i="1"/>
  <c r="AC2418" i="1"/>
  <c r="AB2418" i="1"/>
  <c r="O2418" i="1"/>
  <c r="M2418" i="1" s="1"/>
  <c r="N2418" i="1"/>
  <c r="J2418" i="1" s="1"/>
  <c r="K2418" i="1"/>
  <c r="G2418" i="1"/>
  <c r="F2418" i="1"/>
  <c r="AC2417" i="1"/>
  <c r="AB2417" i="1"/>
  <c r="O2417" i="1"/>
  <c r="M2417" i="1" s="1"/>
  <c r="N2417" i="1"/>
  <c r="L2417" i="1" s="1"/>
  <c r="K2417" i="1"/>
  <c r="G2417" i="1"/>
  <c r="F2417" i="1"/>
  <c r="AC2416" i="1"/>
  <c r="AB2416" i="1"/>
  <c r="O2416" i="1"/>
  <c r="M2416" i="1" s="1"/>
  <c r="N2416" i="1"/>
  <c r="J2416" i="1" s="1"/>
  <c r="K2416" i="1"/>
  <c r="G2416" i="1"/>
  <c r="F2416" i="1"/>
  <c r="AC2415" i="1"/>
  <c r="AB2415" i="1"/>
  <c r="O2415" i="1"/>
  <c r="M2415" i="1" s="1"/>
  <c r="N2415" i="1"/>
  <c r="L2415" i="1" s="1"/>
  <c r="K2415" i="1"/>
  <c r="G2415" i="1"/>
  <c r="F2415" i="1"/>
  <c r="AC2414" i="1"/>
  <c r="AB2414" i="1"/>
  <c r="O2414" i="1"/>
  <c r="M2414" i="1" s="1"/>
  <c r="N2414" i="1"/>
  <c r="J2414" i="1" s="1"/>
  <c r="K2414" i="1"/>
  <c r="G2414" i="1"/>
  <c r="F2414" i="1"/>
  <c r="AC2413" i="1"/>
  <c r="AB2413" i="1"/>
  <c r="O2413" i="1"/>
  <c r="M2413" i="1" s="1"/>
  <c r="N2413" i="1"/>
  <c r="L2413" i="1" s="1"/>
  <c r="K2413" i="1"/>
  <c r="G2413" i="1"/>
  <c r="F2413" i="1"/>
  <c r="AC2412" i="1"/>
  <c r="AB2412" i="1"/>
  <c r="O2412" i="1"/>
  <c r="M2412" i="1" s="1"/>
  <c r="N2412" i="1"/>
  <c r="J2412" i="1" s="1"/>
  <c r="K2412" i="1"/>
  <c r="G2412" i="1"/>
  <c r="F2412" i="1"/>
  <c r="AC2411" i="1"/>
  <c r="AB2411" i="1"/>
  <c r="O2411" i="1"/>
  <c r="M2411" i="1" s="1"/>
  <c r="N2411" i="1"/>
  <c r="L2411" i="1" s="1"/>
  <c r="K2411" i="1"/>
  <c r="G2411" i="1"/>
  <c r="F2411" i="1"/>
  <c r="AC2410" i="1"/>
  <c r="AB2410" i="1"/>
  <c r="O2410" i="1"/>
  <c r="M2410" i="1" s="1"/>
  <c r="N2410" i="1"/>
  <c r="J2410" i="1" s="1"/>
  <c r="K2410" i="1"/>
  <c r="G2410" i="1"/>
  <c r="F2410" i="1"/>
  <c r="AC2409" i="1"/>
  <c r="AB2409" i="1"/>
  <c r="O2409" i="1"/>
  <c r="M2409" i="1" s="1"/>
  <c r="N2409" i="1"/>
  <c r="L2409" i="1" s="1"/>
  <c r="K2409" i="1"/>
  <c r="G2409" i="1"/>
  <c r="F2409" i="1"/>
  <c r="AC2408" i="1"/>
  <c r="AB2408" i="1"/>
  <c r="O2408" i="1"/>
  <c r="M2408" i="1" s="1"/>
  <c r="N2408" i="1"/>
  <c r="J2408" i="1" s="1"/>
  <c r="K2408" i="1"/>
  <c r="G2408" i="1"/>
  <c r="F2408" i="1"/>
  <c r="AC2407" i="1"/>
  <c r="AB2407" i="1"/>
  <c r="O2407" i="1"/>
  <c r="M2407" i="1" s="1"/>
  <c r="N2407" i="1"/>
  <c r="L2407" i="1" s="1"/>
  <c r="K2407" i="1"/>
  <c r="G2407" i="1"/>
  <c r="F2407" i="1"/>
  <c r="AC2406" i="1"/>
  <c r="AB2406" i="1"/>
  <c r="O2406" i="1"/>
  <c r="M2406" i="1" s="1"/>
  <c r="N2406" i="1"/>
  <c r="J2406" i="1" s="1"/>
  <c r="K2406" i="1"/>
  <c r="G2406" i="1"/>
  <c r="F2406" i="1"/>
  <c r="AC2405" i="1"/>
  <c r="AB2405" i="1"/>
  <c r="O2405" i="1"/>
  <c r="M2405" i="1" s="1"/>
  <c r="N2405" i="1"/>
  <c r="L2405" i="1" s="1"/>
  <c r="K2405" i="1"/>
  <c r="G2405" i="1"/>
  <c r="F2405" i="1"/>
  <c r="AC2404" i="1"/>
  <c r="AB2404" i="1"/>
  <c r="O2404" i="1"/>
  <c r="M2404" i="1" s="1"/>
  <c r="N2404" i="1"/>
  <c r="J2404" i="1" s="1"/>
  <c r="K2404" i="1"/>
  <c r="G2404" i="1"/>
  <c r="F2404" i="1"/>
  <c r="AC2403" i="1"/>
  <c r="AB2403" i="1"/>
  <c r="O2403" i="1"/>
  <c r="M2403" i="1" s="1"/>
  <c r="N2403" i="1"/>
  <c r="L2403" i="1" s="1"/>
  <c r="K2403" i="1"/>
  <c r="G2403" i="1"/>
  <c r="F2403" i="1"/>
  <c r="AC2402" i="1"/>
  <c r="AB2402" i="1"/>
  <c r="O2402" i="1"/>
  <c r="M2402" i="1" s="1"/>
  <c r="N2402" i="1"/>
  <c r="J2402" i="1" s="1"/>
  <c r="K2402" i="1"/>
  <c r="G2402" i="1"/>
  <c r="F2402" i="1"/>
  <c r="AC2401" i="1"/>
  <c r="AB2401" i="1"/>
  <c r="O2401" i="1"/>
  <c r="M2401" i="1" s="1"/>
  <c r="N2401" i="1"/>
  <c r="L2401" i="1" s="1"/>
  <c r="K2401" i="1"/>
  <c r="G2401" i="1"/>
  <c r="F2401" i="1"/>
  <c r="AC2400" i="1"/>
  <c r="AB2400" i="1"/>
  <c r="O2400" i="1"/>
  <c r="M2400" i="1" s="1"/>
  <c r="N2400" i="1"/>
  <c r="J2400" i="1" s="1"/>
  <c r="K2400" i="1"/>
  <c r="G2400" i="1"/>
  <c r="F2400" i="1"/>
  <c r="AC2399" i="1"/>
  <c r="AB2399" i="1"/>
  <c r="O2399" i="1"/>
  <c r="M2399" i="1" s="1"/>
  <c r="N2399" i="1"/>
  <c r="L2399" i="1" s="1"/>
  <c r="K2399" i="1"/>
  <c r="G2399" i="1"/>
  <c r="F2399" i="1"/>
  <c r="AC2398" i="1"/>
  <c r="AB2398" i="1"/>
  <c r="O2398" i="1"/>
  <c r="M2398" i="1" s="1"/>
  <c r="N2398" i="1"/>
  <c r="J2398" i="1" s="1"/>
  <c r="K2398" i="1"/>
  <c r="G2398" i="1"/>
  <c r="F2398" i="1"/>
  <c r="AC2397" i="1"/>
  <c r="AB2397" i="1"/>
  <c r="O2397" i="1"/>
  <c r="M2397" i="1" s="1"/>
  <c r="N2397" i="1"/>
  <c r="L2397" i="1" s="1"/>
  <c r="K2397" i="1"/>
  <c r="G2397" i="1"/>
  <c r="F2397" i="1"/>
  <c r="AC2396" i="1"/>
  <c r="AB2396" i="1"/>
  <c r="O2396" i="1"/>
  <c r="M2396" i="1" s="1"/>
  <c r="N2396" i="1"/>
  <c r="J2396" i="1" s="1"/>
  <c r="K2396" i="1"/>
  <c r="G2396" i="1"/>
  <c r="F2396" i="1"/>
  <c r="AC2395" i="1"/>
  <c r="AB2395" i="1"/>
  <c r="O2395" i="1"/>
  <c r="M2395" i="1" s="1"/>
  <c r="N2395" i="1"/>
  <c r="L2395" i="1" s="1"/>
  <c r="K2395" i="1"/>
  <c r="G2395" i="1"/>
  <c r="H2395" i="1" s="1"/>
  <c r="AC2394" i="1"/>
  <c r="AB2394" i="1"/>
  <c r="O2394" i="1"/>
  <c r="K2394" i="1" s="1"/>
  <c r="N2394" i="1"/>
  <c r="L2394" i="1" s="1"/>
  <c r="M2394" i="1"/>
  <c r="J2394" i="1"/>
  <c r="H2394" i="1"/>
  <c r="F260" i="3" s="1"/>
  <c r="G2394" i="1"/>
  <c r="F2394" i="1"/>
  <c r="AC2393" i="1"/>
  <c r="AB2393" i="1"/>
  <c r="O2393" i="1"/>
  <c r="N2393" i="1"/>
  <c r="L2393" i="1" s="1"/>
  <c r="M2393" i="1"/>
  <c r="K2393" i="1"/>
  <c r="G2393" i="1"/>
  <c r="F2393" i="1"/>
  <c r="H2393" i="1" s="1"/>
  <c r="AC2392" i="1"/>
  <c r="AB2392" i="1"/>
  <c r="O2392" i="1"/>
  <c r="K2392" i="1" s="1"/>
  <c r="N2392" i="1"/>
  <c r="L2392" i="1" s="1"/>
  <c r="J2392" i="1"/>
  <c r="G2392" i="1"/>
  <c r="F2392" i="1"/>
  <c r="H2392" i="1" s="1"/>
  <c r="AC2391" i="1"/>
  <c r="AB2391" i="1"/>
  <c r="O2391" i="1"/>
  <c r="M2391" i="1" s="1"/>
  <c r="N2391" i="1"/>
  <c r="L2391" i="1" s="1"/>
  <c r="K2391" i="1"/>
  <c r="H2391" i="1"/>
  <c r="F1401" i="3" s="1"/>
  <c r="G2391" i="1"/>
  <c r="F2391" i="1"/>
  <c r="AC2390" i="1"/>
  <c r="AB2390" i="1"/>
  <c r="O2390" i="1"/>
  <c r="K2390" i="1" s="1"/>
  <c r="N2390" i="1"/>
  <c r="L2390" i="1" s="1"/>
  <c r="M2390" i="1"/>
  <c r="J2390" i="1"/>
  <c r="H2390" i="1"/>
  <c r="G2390" i="1"/>
  <c r="F2390" i="1"/>
  <c r="AC2389" i="1"/>
  <c r="AB2389" i="1"/>
  <c r="O2389" i="1"/>
  <c r="N2389" i="1"/>
  <c r="L2389" i="1" s="1"/>
  <c r="M2389" i="1"/>
  <c r="K2389" i="1"/>
  <c r="G2389" i="1"/>
  <c r="F2389" i="1"/>
  <c r="H2389" i="1" s="1"/>
  <c r="AF2389" i="1" s="1"/>
  <c r="AC2388" i="1"/>
  <c r="AB2388" i="1"/>
  <c r="O2388" i="1"/>
  <c r="K2388" i="1" s="1"/>
  <c r="N2388" i="1"/>
  <c r="L2388" i="1" s="1"/>
  <c r="J2388" i="1"/>
  <c r="G2388" i="1"/>
  <c r="F2388" i="1"/>
  <c r="H2388" i="1" s="1"/>
  <c r="AF2388" i="1" s="1"/>
  <c r="AC2387" i="1"/>
  <c r="AB2387" i="1"/>
  <c r="O2387" i="1"/>
  <c r="M2387" i="1" s="1"/>
  <c r="N2387" i="1"/>
  <c r="L2387" i="1" s="1"/>
  <c r="K2387" i="1"/>
  <c r="H2387" i="1"/>
  <c r="AF2387" i="1" s="1"/>
  <c r="G2387" i="1"/>
  <c r="F2387" i="1"/>
  <c r="AC2386" i="1"/>
  <c r="K2386" i="1" s="1"/>
  <c r="AB2386" i="1"/>
  <c r="O2386" i="1"/>
  <c r="N2386" i="1"/>
  <c r="L2386" i="1" s="1"/>
  <c r="M2386" i="1"/>
  <c r="J2386" i="1"/>
  <c r="H2386" i="1"/>
  <c r="AF2386" i="1" s="1"/>
  <c r="G2386" i="1"/>
  <c r="F2386" i="1"/>
  <c r="AC2385" i="1"/>
  <c r="K2385" i="1" s="1"/>
  <c r="AB2385" i="1"/>
  <c r="O2385" i="1"/>
  <c r="N2385" i="1"/>
  <c r="L2385" i="1" s="1"/>
  <c r="M2385" i="1"/>
  <c r="J2385" i="1"/>
  <c r="H2385" i="1"/>
  <c r="AF2385" i="1" s="1"/>
  <c r="G2385" i="1"/>
  <c r="F2385" i="1"/>
  <c r="AC2384" i="1"/>
  <c r="K2384" i="1" s="1"/>
  <c r="AB2384" i="1"/>
  <c r="O2384" i="1"/>
  <c r="N2384" i="1"/>
  <c r="L2384" i="1" s="1"/>
  <c r="M2384" i="1"/>
  <c r="J2384" i="1"/>
  <c r="H2384" i="1"/>
  <c r="AF2384" i="1" s="1"/>
  <c r="G2384" i="1"/>
  <c r="F2384" i="1"/>
  <c r="AC2383" i="1"/>
  <c r="K2383" i="1" s="1"/>
  <c r="AB2383" i="1"/>
  <c r="O2383" i="1"/>
  <c r="N2383" i="1"/>
  <c r="L2383" i="1" s="1"/>
  <c r="M2383" i="1"/>
  <c r="J2383" i="1"/>
  <c r="H2383" i="1"/>
  <c r="AF2383" i="1" s="1"/>
  <c r="G2383" i="1"/>
  <c r="F2383" i="1"/>
  <c r="AC2382" i="1"/>
  <c r="K2382" i="1" s="1"/>
  <c r="AB2382" i="1"/>
  <c r="O2382" i="1"/>
  <c r="N2382" i="1"/>
  <c r="L2382" i="1" s="1"/>
  <c r="M2382" i="1"/>
  <c r="J2382" i="1"/>
  <c r="H2382" i="1"/>
  <c r="AF2382" i="1" s="1"/>
  <c r="G2382" i="1"/>
  <c r="F2382" i="1"/>
  <c r="AC2381" i="1"/>
  <c r="K2381" i="1" s="1"/>
  <c r="AB2381" i="1"/>
  <c r="J2381" i="1" s="1"/>
  <c r="O2381" i="1"/>
  <c r="N2381" i="1"/>
  <c r="M2381" i="1"/>
  <c r="L2381" i="1"/>
  <c r="H2381" i="1"/>
  <c r="AF2381" i="1" s="1"/>
  <c r="G2381" i="1"/>
  <c r="F2381" i="1"/>
  <c r="AC2380" i="1"/>
  <c r="K2380" i="1" s="1"/>
  <c r="AB2380" i="1"/>
  <c r="J2380" i="1" s="1"/>
  <c r="O2380" i="1"/>
  <c r="N2380" i="1"/>
  <c r="M2380" i="1"/>
  <c r="L2380" i="1"/>
  <c r="H2380" i="1"/>
  <c r="AF2380" i="1" s="1"/>
  <c r="G2380" i="1"/>
  <c r="F2380" i="1"/>
  <c r="AC2379" i="1"/>
  <c r="K2379" i="1" s="1"/>
  <c r="AB2379" i="1"/>
  <c r="J2379" i="1" s="1"/>
  <c r="O2379" i="1"/>
  <c r="N2379" i="1"/>
  <c r="M2379" i="1"/>
  <c r="L2379" i="1"/>
  <c r="H2379" i="1"/>
  <c r="AF2379" i="1" s="1"/>
  <c r="G2379" i="1"/>
  <c r="F2379" i="1"/>
  <c r="AC2378" i="1"/>
  <c r="K2378" i="1" s="1"/>
  <c r="AB2378" i="1"/>
  <c r="J2378" i="1" s="1"/>
  <c r="O2378" i="1"/>
  <c r="N2378" i="1"/>
  <c r="M2378" i="1"/>
  <c r="L2378" i="1"/>
  <c r="H2378" i="1"/>
  <c r="AF2378" i="1" s="1"/>
  <c r="G2378" i="1"/>
  <c r="F2378" i="1"/>
  <c r="AC2377" i="1"/>
  <c r="K2377" i="1" s="1"/>
  <c r="AB2377" i="1"/>
  <c r="J2377" i="1" s="1"/>
  <c r="O2377" i="1"/>
  <c r="N2377" i="1"/>
  <c r="M2377" i="1"/>
  <c r="L2377" i="1"/>
  <c r="H2377" i="1"/>
  <c r="AF2377" i="1" s="1"/>
  <c r="G2377" i="1"/>
  <c r="F2377" i="1"/>
  <c r="AC2376" i="1"/>
  <c r="K2376" i="1" s="1"/>
  <c r="AB2376" i="1"/>
  <c r="J2376" i="1" s="1"/>
  <c r="O2376" i="1"/>
  <c r="N2376" i="1"/>
  <c r="M2376" i="1"/>
  <c r="L2376" i="1"/>
  <c r="H2376" i="1"/>
  <c r="AF2376" i="1" s="1"/>
  <c r="G2376" i="1"/>
  <c r="F2376" i="1"/>
  <c r="AC2375" i="1"/>
  <c r="K2375" i="1" s="1"/>
  <c r="AB2375" i="1"/>
  <c r="J2375" i="1" s="1"/>
  <c r="O2375" i="1"/>
  <c r="N2375" i="1"/>
  <c r="M2375" i="1"/>
  <c r="L2375" i="1"/>
  <c r="H2375" i="1"/>
  <c r="AF2375" i="1" s="1"/>
  <c r="G2375" i="1"/>
  <c r="F2375" i="1"/>
  <c r="AC2374" i="1"/>
  <c r="K2374" i="1" s="1"/>
  <c r="AB2374" i="1"/>
  <c r="J2374" i="1" s="1"/>
  <c r="O2374" i="1"/>
  <c r="N2374" i="1"/>
  <c r="M2374" i="1"/>
  <c r="L2374" i="1"/>
  <c r="G2374" i="1"/>
  <c r="F2374" i="1"/>
  <c r="H2374" i="1" s="1"/>
  <c r="AF2374" i="1" s="1"/>
  <c r="AC2373" i="1"/>
  <c r="AB2373" i="1"/>
  <c r="J2373" i="1" s="1"/>
  <c r="O2373" i="1"/>
  <c r="M2373" i="1" s="1"/>
  <c r="N2373" i="1"/>
  <c r="L2373" i="1"/>
  <c r="K2373" i="1"/>
  <c r="G2373" i="1"/>
  <c r="F2373" i="1"/>
  <c r="H2373" i="1" s="1"/>
  <c r="AF2373" i="1" s="1"/>
  <c r="AC2372" i="1"/>
  <c r="AB2372" i="1"/>
  <c r="J2372" i="1" s="1"/>
  <c r="O2372" i="1"/>
  <c r="M2372" i="1" s="1"/>
  <c r="N2372" i="1"/>
  <c r="L2372" i="1"/>
  <c r="K2372" i="1"/>
  <c r="G2372" i="1"/>
  <c r="F2372" i="1"/>
  <c r="H2372" i="1" s="1"/>
  <c r="AF2372" i="1" s="1"/>
  <c r="AC2371" i="1"/>
  <c r="AB2371" i="1"/>
  <c r="J2371" i="1" s="1"/>
  <c r="O2371" i="1"/>
  <c r="M2371" i="1" s="1"/>
  <c r="N2371" i="1"/>
  <c r="L2371" i="1"/>
  <c r="K2371" i="1"/>
  <c r="G2371" i="1"/>
  <c r="F2371" i="1"/>
  <c r="H2371" i="1" s="1"/>
  <c r="AF2371" i="1" s="1"/>
  <c r="AC2370" i="1"/>
  <c r="AB2370" i="1"/>
  <c r="J2370" i="1" s="1"/>
  <c r="O2370" i="1"/>
  <c r="M2370" i="1" s="1"/>
  <c r="N2370" i="1"/>
  <c r="L2370" i="1"/>
  <c r="K2370" i="1"/>
  <c r="G2370" i="1"/>
  <c r="F2370" i="1"/>
  <c r="H2370" i="1" s="1"/>
  <c r="AF2370" i="1" s="1"/>
  <c r="AC2369" i="1"/>
  <c r="AB2369" i="1"/>
  <c r="J2369" i="1" s="1"/>
  <c r="O2369" i="1"/>
  <c r="M2369" i="1" s="1"/>
  <c r="N2369" i="1"/>
  <c r="L2369" i="1"/>
  <c r="K2369" i="1"/>
  <c r="G2369" i="1"/>
  <c r="F2369" i="1"/>
  <c r="H2369" i="1" s="1"/>
  <c r="AF2369" i="1" s="1"/>
  <c r="AC2368" i="1"/>
  <c r="AB2368" i="1"/>
  <c r="J2368" i="1" s="1"/>
  <c r="O2368" i="1"/>
  <c r="M2368" i="1" s="1"/>
  <c r="N2368" i="1"/>
  <c r="L2368" i="1"/>
  <c r="K2368" i="1"/>
  <c r="G2368" i="1"/>
  <c r="F2368" i="1"/>
  <c r="H2368" i="1" s="1"/>
  <c r="AF2368" i="1" s="1"/>
  <c r="AC2367" i="1"/>
  <c r="AB2367" i="1"/>
  <c r="J2367" i="1" s="1"/>
  <c r="O2367" i="1"/>
  <c r="M2367" i="1" s="1"/>
  <c r="N2367" i="1"/>
  <c r="L2367" i="1"/>
  <c r="K2367" i="1"/>
  <c r="G2367" i="1"/>
  <c r="F2367" i="1"/>
  <c r="H2367" i="1" s="1"/>
  <c r="AF2367" i="1" s="1"/>
  <c r="AC2366" i="1"/>
  <c r="AB2366" i="1"/>
  <c r="J2366" i="1" s="1"/>
  <c r="O2366" i="1"/>
  <c r="M2366" i="1" s="1"/>
  <c r="N2366" i="1"/>
  <c r="L2366" i="1"/>
  <c r="K2366" i="1"/>
  <c r="G2366" i="1"/>
  <c r="F2366" i="1"/>
  <c r="H2366" i="1" s="1"/>
  <c r="AF2366" i="1" s="1"/>
  <c r="AC2365" i="1"/>
  <c r="AB2365" i="1"/>
  <c r="J2365" i="1" s="1"/>
  <c r="O2365" i="1"/>
  <c r="M2365" i="1" s="1"/>
  <c r="N2365" i="1"/>
  <c r="L2365" i="1"/>
  <c r="K2365" i="1"/>
  <c r="G2365" i="1"/>
  <c r="F2365" i="1"/>
  <c r="H2365" i="1" s="1"/>
  <c r="AF2365" i="1" s="1"/>
  <c r="AC2364" i="1"/>
  <c r="AB2364" i="1"/>
  <c r="J2364" i="1" s="1"/>
  <c r="O2364" i="1"/>
  <c r="M2364" i="1" s="1"/>
  <c r="N2364" i="1"/>
  <c r="L2364" i="1"/>
  <c r="K2364" i="1"/>
  <c r="G2364" i="1"/>
  <c r="F2364" i="1"/>
  <c r="H2364" i="1" s="1"/>
  <c r="AF2364" i="1" s="1"/>
  <c r="AC2363" i="1"/>
  <c r="AB2363" i="1"/>
  <c r="J2363" i="1" s="1"/>
  <c r="O2363" i="1"/>
  <c r="M2363" i="1" s="1"/>
  <c r="N2363" i="1"/>
  <c r="L2363" i="1"/>
  <c r="K2363" i="1"/>
  <c r="G2363" i="1"/>
  <c r="F2363" i="1"/>
  <c r="H2363" i="1" s="1"/>
  <c r="AF2363" i="1" s="1"/>
  <c r="AC2362" i="1"/>
  <c r="AB2362" i="1"/>
  <c r="J2362" i="1" s="1"/>
  <c r="O2362" i="1"/>
  <c r="M2362" i="1" s="1"/>
  <c r="N2362" i="1"/>
  <c r="L2362" i="1"/>
  <c r="K2362" i="1"/>
  <c r="G2362" i="1"/>
  <c r="F2362" i="1"/>
  <c r="H2362" i="1" s="1"/>
  <c r="AF2362" i="1" s="1"/>
  <c r="AC2361" i="1"/>
  <c r="AB2361" i="1"/>
  <c r="J2361" i="1" s="1"/>
  <c r="O2361" i="1"/>
  <c r="M2361" i="1" s="1"/>
  <c r="N2361" i="1"/>
  <c r="L2361" i="1"/>
  <c r="K2361" i="1"/>
  <c r="G2361" i="1"/>
  <c r="F2361" i="1"/>
  <c r="H2361" i="1" s="1"/>
  <c r="AC2360" i="1"/>
  <c r="AB2360" i="1"/>
  <c r="J2360" i="1" s="1"/>
  <c r="O2360" i="1"/>
  <c r="M2360" i="1" s="1"/>
  <c r="N2360" i="1"/>
  <c r="L2360" i="1"/>
  <c r="K2360" i="1"/>
  <c r="G2360" i="1"/>
  <c r="F2360" i="1"/>
  <c r="H2360" i="1" s="1"/>
  <c r="AF2360" i="1" s="1"/>
  <c r="AC2359" i="1"/>
  <c r="AB2359" i="1"/>
  <c r="J2359" i="1" s="1"/>
  <c r="O2359" i="1"/>
  <c r="M2359" i="1" s="1"/>
  <c r="N2359" i="1"/>
  <c r="L2359" i="1"/>
  <c r="K2359" i="1"/>
  <c r="G2359" i="1"/>
  <c r="F2359" i="1"/>
  <c r="H2359" i="1" s="1"/>
  <c r="AF2359" i="1" s="1"/>
  <c r="AC2358" i="1"/>
  <c r="AB2358" i="1"/>
  <c r="J2358" i="1" s="1"/>
  <c r="O2358" i="1"/>
  <c r="M2358" i="1" s="1"/>
  <c r="N2358" i="1"/>
  <c r="L2358" i="1"/>
  <c r="K2358" i="1"/>
  <c r="G2358" i="1"/>
  <c r="F2358" i="1"/>
  <c r="H2358" i="1" s="1"/>
  <c r="AF2358" i="1" s="1"/>
  <c r="AC2357" i="1"/>
  <c r="AB2357" i="1"/>
  <c r="J2357" i="1" s="1"/>
  <c r="O2357" i="1"/>
  <c r="M2357" i="1" s="1"/>
  <c r="N2357" i="1"/>
  <c r="L2357" i="1"/>
  <c r="K2357" i="1"/>
  <c r="G2357" i="1"/>
  <c r="F2357" i="1"/>
  <c r="H2357" i="1" s="1"/>
  <c r="AF2357" i="1" s="1"/>
  <c r="AC2356" i="1"/>
  <c r="AB2356" i="1"/>
  <c r="J2356" i="1" s="1"/>
  <c r="O2356" i="1"/>
  <c r="M2356" i="1" s="1"/>
  <c r="N2356" i="1"/>
  <c r="L2356" i="1"/>
  <c r="K2356" i="1"/>
  <c r="G2356" i="1"/>
  <c r="F2356" i="1"/>
  <c r="H2356" i="1" s="1"/>
  <c r="AF2356" i="1" s="1"/>
  <c r="AC2355" i="1"/>
  <c r="AB2355" i="1"/>
  <c r="J2355" i="1" s="1"/>
  <c r="O2355" i="1"/>
  <c r="M2355" i="1" s="1"/>
  <c r="N2355" i="1"/>
  <c r="L2355" i="1"/>
  <c r="K2355" i="1"/>
  <c r="G2355" i="1"/>
  <c r="F2355" i="1"/>
  <c r="H2355" i="1" s="1"/>
  <c r="AF2355" i="1" s="1"/>
  <c r="AC2354" i="1"/>
  <c r="AB2354" i="1"/>
  <c r="J2354" i="1" s="1"/>
  <c r="O2354" i="1"/>
  <c r="M2354" i="1" s="1"/>
  <c r="N2354" i="1"/>
  <c r="L2354" i="1"/>
  <c r="K2354" i="1"/>
  <c r="G2354" i="1"/>
  <c r="F2354" i="1"/>
  <c r="H2354" i="1" s="1"/>
  <c r="AF2354" i="1" s="1"/>
  <c r="AC2353" i="1"/>
  <c r="AB2353" i="1"/>
  <c r="J2353" i="1" s="1"/>
  <c r="O2353" i="1"/>
  <c r="M2353" i="1" s="1"/>
  <c r="N2353" i="1"/>
  <c r="L2353" i="1"/>
  <c r="K2353" i="1"/>
  <c r="G2353" i="1"/>
  <c r="F2353" i="1"/>
  <c r="H2353" i="1" s="1"/>
  <c r="AF2353" i="1" s="1"/>
  <c r="AC2352" i="1"/>
  <c r="AB2352" i="1"/>
  <c r="J2352" i="1" s="1"/>
  <c r="O2352" i="1"/>
  <c r="M2352" i="1" s="1"/>
  <c r="N2352" i="1"/>
  <c r="L2352" i="1"/>
  <c r="K2352" i="1"/>
  <c r="G2352" i="1"/>
  <c r="F2352" i="1"/>
  <c r="H2352" i="1" s="1"/>
  <c r="AF2352" i="1" s="1"/>
  <c r="AC2351" i="1"/>
  <c r="AB2351" i="1"/>
  <c r="J2351" i="1" s="1"/>
  <c r="O2351" i="1"/>
  <c r="M2351" i="1" s="1"/>
  <c r="N2351" i="1"/>
  <c r="L2351" i="1"/>
  <c r="K2351" i="1"/>
  <c r="G2351" i="1"/>
  <c r="F2351" i="1"/>
  <c r="H2351" i="1" s="1"/>
  <c r="AF2351" i="1" s="1"/>
  <c r="AC2350" i="1"/>
  <c r="AB2350" i="1"/>
  <c r="J2350" i="1" s="1"/>
  <c r="O2350" i="1"/>
  <c r="M2350" i="1" s="1"/>
  <c r="N2350" i="1"/>
  <c r="L2350" i="1"/>
  <c r="K2350" i="1"/>
  <c r="G2350" i="1"/>
  <c r="F2350" i="1"/>
  <c r="H2350" i="1" s="1"/>
  <c r="AF2350" i="1" s="1"/>
  <c r="AC2349" i="1"/>
  <c r="AB2349" i="1"/>
  <c r="J2349" i="1" s="1"/>
  <c r="O2349" i="1"/>
  <c r="M2349" i="1" s="1"/>
  <c r="N2349" i="1"/>
  <c r="L2349" i="1"/>
  <c r="K2349" i="1"/>
  <c r="G2349" i="1"/>
  <c r="F2349" i="1"/>
  <c r="H2349" i="1" s="1"/>
  <c r="AC2348" i="1"/>
  <c r="AB2348" i="1"/>
  <c r="J2348" i="1" s="1"/>
  <c r="O2348" i="1"/>
  <c r="M2348" i="1" s="1"/>
  <c r="N2348" i="1"/>
  <c r="L2348" i="1"/>
  <c r="K2348" i="1"/>
  <c r="G2348" i="1"/>
  <c r="F2348" i="1"/>
  <c r="H2348" i="1" s="1"/>
  <c r="AF2348" i="1" s="1"/>
  <c r="AC2347" i="1"/>
  <c r="AB2347" i="1"/>
  <c r="J2347" i="1" s="1"/>
  <c r="O2347" i="1"/>
  <c r="M2347" i="1" s="1"/>
  <c r="N2347" i="1"/>
  <c r="L2347" i="1"/>
  <c r="K2347" i="1"/>
  <c r="G2347" i="1"/>
  <c r="F2347" i="1"/>
  <c r="H2347" i="1" s="1"/>
  <c r="AF2347" i="1" s="1"/>
  <c r="AC2346" i="1"/>
  <c r="AB2346" i="1"/>
  <c r="J2346" i="1" s="1"/>
  <c r="O2346" i="1"/>
  <c r="M2346" i="1" s="1"/>
  <c r="N2346" i="1"/>
  <c r="L2346" i="1"/>
  <c r="K2346" i="1"/>
  <c r="G2346" i="1"/>
  <c r="F2346" i="1"/>
  <c r="H2346" i="1" s="1"/>
  <c r="AF2346" i="1" s="1"/>
  <c r="AC2345" i="1"/>
  <c r="AB2345" i="1"/>
  <c r="J2345" i="1" s="1"/>
  <c r="O2345" i="1"/>
  <c r="M2345" i="1" s="1"/>
  <c r="N2345" i="1"/>
  <c r="L2345" i="1"/>
  <c r="K2345" i="1"/>
  <c r="G2345" i="1"/>
  <c r="F2345" i="1"/>
  <c r="H2345" i="1" s="1"/>
  <c r="AF2345" i="1" s="1"/>
  <c r="AC2344" i="1"/>
  <c r="AB2344" i="1"/>
  <c r="J2344" i="1" s="1"/>
  <c r="O2344" i="1"/>
  <c r="M2344" i="1" s="1"/>
  <c r="N2344" i="1"/>
  <c r="L2344" i="1"/>
  <c r="K2344" i="1"/>
  <c r="G2344" i="1"/>
  <c r="F2344" i="1"/>
  <c r="H2344" i="1" s="1"/>
  <c r="AF2344" i="1" s="1"/>
  <c r="AC2343" i="1"/>
  <c r="AB2343" i="1"/>
  <c r="J2343" i="1" s="1"/>
  <c r="O2343" i="1"/>
  <c r="M2343" i="1" s="1"/>
  <c r="N2343" i="1"/>
  <c r="L2343" i="1"/>
  <c r="K2343" i="1"/>
  <c r="G2343" i="1"/>
  <c r="F2343" i="1"/>
  <c r="H2343" i="1" s="1"/>
  <c r="AF2343" i="1" s="1"/>
  <c r="AC2342" i="1"/>
  <c r="AB2342" i="1"/>
  <c r="J2342" i="1" s="1"/>
  <c r="O2342" i="1"/>
  <c r="M2342" i="1" s="1"/>
  <c r="N2342" i="1"/>
  <c r="L2342" i="1"/>
  <c r="K2342" i="1"/>
  <c r="G2342" i="1"/>
  <c r="F2342" i="1"/>
  <c r="H2342" i="1" s="1"/>
  <c r="AF2342" i="1" s="1"/>
  <c r="AC2341" i="1"/>
  <c r="AB2341" i="1"/>
  <c r="J2341" i="1" s="1"/>
  <c r="O2341" i="1"/>
  <c r="M2341" i="1" s="1"/>
  <c r="N2341" i="1"/>
  <c r="L2341" i="1"/>
  <c r="K2341" i="1"/>
  <c r="G2341" i="1"/>
  <c r="F2341" i="1"/>
  <c r="H2341" i="1" s="1"/>
  <c r="AF2341" i="1" s="1"/>
  <c r="AC2340" i="1"/>
  <c r="AB2340" i="1"/>
  <c r="J2340" i="1" s="1"/>
  <c r="O2340" i="1"/>
  <c r="M2340" i="1" s="1"/>
  <c r="N2340" i="1"/>
  <c r="L2340" i="1"/>
  <c r="K2340" i="1"/>
  <c r="G2340" i="1"/>
  <c r="F2340" i="1"/>
  <c r="H2340" i="1" s="1"/>
  <c r="AF2340" i="1" s="1"/>
  <c r="AC2339" i="1"/>
  <c r="AB2339" i="1"/>
  <c r="J2339" i="1" s="1"/>
  <c r="O2339" i="1"/>
  <c r="M2339" i="1" s="1"/>
  <c r="N2339" i="1"/>
  <c r="L2339" i="1"/>
  <c r="K2339" i="1"/>
  <c r="G2339" i="1"/>
  <c r="F2339" i="1"/>
  <c r="H2339" i="1" s="1"/>
  <c r="AF2339" i="1" s="1"/>
  <c r="AC2338" i="1"/>
  <c r="AB2338" i="1"/>
  <c r="J2338" i="1" s="1"/>
  <c r="O2338" i="1"/>
  <c r="M2338" i="1" s="1"/>
  <c r="N2338" i="1"/>
  <c r="L2338" i="1"/>
  <c r="K2338" i="1"/>
  <c r="G2338" i="1"/>
  <c r="F2338" i="1"/>
  <c r="H2338" i="1" s="1"/>
  <c r="AC2337" i="1"/>
  <c r="AB2337" i="1"/>
  <c r="J2337" i="1" s="1"/>
  <c r="O2337" i="1"/>
  <c r="M2337" i="1" s="1"/>
  <c r="N2337" i="1"/>
  <c r="L2337" i="1"/>
  <c r="K2337" i="1"/>
  <c r="G2337" i="1"/>
  <c r="F2337" i="1"/>
  <c r="H2337" i="1" s="1"/>
  <c r="AF2337" i="1" s="1"/>
  <c r="AC2336" i="1"/>
  <c r="AB2336" i="1"/>
  <c r="J2336" i="1" s="1"/>
  <c r="O2336" i="1"/>
  <c r="M2336" i="1" s="1"/>
  <c r="N2336" i="1"/>
  <c r="L2336" i="1"/>
  <c r="K2336" i="1"/>
  <c r="G2336" i="1"/>
  <c r="F2336" i="1"/>
  <c r="H2336" i="1" s="1"/>
  <c r="AF2336" i="1" s="1"/>
  <c r="AC2335" i="1"/>
  <c r="AB2335" i="1"/>
  <c r="J2335" i="1" s="1"/>
  <c r="O2335" i="1"/>
  <c r="M2335" i="1" s="1"/>
  <c r="N2335" i="1"/>
  <c r="L2335" i="1"/>
  <c r="K2335" i="1"/>
  <c r="G2335" i="1"/>
  <c r="F2335" i="1"/>
  <c r="H2335" i="1" s="1"/>
  <c r="AF2335" i="1" s="1"/>
  <c r="AC2334" i="1"/>
  <c r="AB2334" i="1"/>
  <c r="J2334" i="1" s="1"/>
  <c r="O2334" i="1"/>
  <c r="M2334" i="1" s="1"/>
  <c r="N2334" i="1"/>
  <c r="L2334" i="1"/>
  <c r="K2334" i="1"/>
  <c r="G2334" i="1"/>
  <c r="F2334" i="1"/>
  <c r="H2334" i="1" s="1"/>
  <c r="AF2334" i="1" s="1"/>
  <c r="AC2333" i="1"/>
  <c r="AB2333" i="1"/>
  <c r="J2333" i="1" s="1"/>
  <c r="O2333" i="1"/>
  <c r="M2333" i="1" s="1"/>
  <c r="N2333" i="1"/>
  <c r="L2333" i="1"/>
  <c r="K2333" i="1"/>
  <c r="G2333" i="1"/>
  <c r="F2333" i="1"/>
  <c r="H2333" i="1" s="1"/>
  <c r="AF2333" i="1" s="1"/>
  <c r="AC2332" i="1"/>
  <c r="AB2332" i="1"/>
  <c r="J2332" i="1" s="1"/>
  <c r="O2332" i="1"/>
  <c r="M2332" i="1" s="1"/>
  <c r="N2332" i="1"/>
  <c r="L2332" i="1"/>
  <c r="K2332" i="1"/>
  <c r="G2332" i="1"/>
  <c r="F2332" i="1"/>
  <c r="H2332" i="1" s="1"/>
  <c r="AC2331" i="1"/>
  <c r="AB2331" i="1"/>
  <c r="J2331" i="1" s="1"/>
  <c r="O2331" i="1"/>
  <c r="M2331" i="1" s="1"/>
  <c r="N2331" i="1"/>
  <c r="L2331" i="1"/>
  <c r="K2331" i="1"/>
  <c r="G2331" i="1"/>
  <c r="F2331" i="1"/>
  <c r="H2331" i="1" s="1"/>
  <c r="AC2330" i="1"/>
  <c r="AB2330" i="1"/>
  <c r="J2330" i="1" s="1"/>
  <c r="O2330" i="1"/>
  <c r="M2330" i="1" s="1"/>
  <c r="N2330" i="1"/>
  <c r="L2330" i="1"/>
  <c r="K2330" i="1"/>
  <c r="G2330" i="1"/>
  <c r="F2330" i="1"/>
  <c r="H2330" i="1" s="1"/>
  <c r="AF2330" i="1" s="1"/>
  <c r="AC2329" i="1"/>
  <c r="AB2329" i="1"/>
  <c r="J2329" i="1" s="1"/>
  <c r="O2329" i="1"/>
  <c r="M2329" i="1" s="1"/>
  <c r="N2329" i="1"/>
  <c r="L2329" i="1"/>
  <c r="K2329" i="1"/>
  <c r="G2329" i="1"/>
  <c r="F2329" i="1"/>
  <c r="H2329" i="1" s="1"/>
  <c r="AF2329" i="1" s="1"/>
  <c r="AC2328" i="1"/>
  <c r="AB2328" i="1"/>
  <c r="J2328" i="1" s="1"/>
  <c r="O2328" i="1"/>
  <c r="M2328" i="1" s="1"/>
  <c r="N2328" i="1"/>
  <c r="L2328" i="1"/>
  <c r="K2328" i="1"/>
  <c r="G2328" i="1"/>
  <c r="F2328" i="1"/>
  <c r="H2328" i="1" s="1"/>
  <c r="O2327" i="1"/>
  <c r="N2327" i="1"/>
  <c r="L2327" i="1" s="1"/>
  <c r="M2327" i="1"/>
  <c r="K2327" i="1"/>
  <c r="J2327" i="1"/>
  <c r="I2327" i="1"/>
  <c r="G2327" i="1"/>
  <c r="F2327" i="1"/>
  <c r="H2327" i="1" s="1"/>
  <c r="AF2327" i="1" s="1"/>
  <c r="O2326" i="1"/>
  <c r="N2326" i="1"/>
  <c r="M2326" i="1"/>
  <c r="L2326" i="1"/>
  <c r="K2326" i="1"/>
  <c r="J2326" i="1"/>
  <c r="I2326" i="1"/>
  <c r="H2326" i="1"/>
  <c r="AF2326" i="1" s="1"/>
  <c r="G2326" i="1"/>
  <c r="F2326" i="1"/>
  <c r="O2325" i="1"/>
  <c r="M2325" i="1" s="1"/>
  <c r="N2325" i="1"/>
  <c r="L2325" i="1"/>
  <c r="K2325" i="1"/>
  <c r="J2325" i="1"/>
  <c r="I2325" i="1"/>
  <c r="H2325" i="1"/>
  <c r="AF2325" i="1" s="1"/>
  <c r="G2325" i="1"/>
  <c r="F2325" i="1"/>
  <c r="O2324" i="1"/>
  <c r="M2324" i="1" s="1"/>
  <c r="N2324" i="1"/>
  <c r="L2324" i="1" s="1"/>
  <c r="K2324" i="1"/>
  <c r="J2324" i="1"/>
  <c r="I2324" i="1"/>
  <c r="G2324" i="1"/>
  <c r="F2324" i="1"/>
  <c r="H2324" i="1" s="1"/>
  <c r="AF2324" i="1" s="1"/>
  <c r="O2323" i="1"/>
  <c r="N2323" i="1"/>
  <c r="L2323" i="1" s="1"/>
  <c r="M2323" i="1"/>
  <c r="K2323" i="1"/>
  <c r="J2323" i="1"/>
  <c r="I2323" i="1"/>
  <c r="G2323" i="1"/>
  <c r="F2323" i="1"/>
  <c r="H2323" i="1" s="1"/>
  <c r="AF2323" i="1" s="1"/>
  <c r="O2322" i="1"/>
  <c r="N2322" i="1"/>
  <c r="M2322" i="1"/>
  <c r="L2322" i="1"/>
  <c r="K2322" i="1"/>
  <c r="J2322" i="1"/>
  <c r="I2322" i="1"/>
  <c r="H2322" i="1"/>
  <c r="AF2322" i="1" s="1"/>
  <c r="G2322" i="1"/>
  <c r="F2322" i="1"/>
  <c r="O2321" i="1"/>
  <c r="M2321" i="1" s="1"/>
  <c r="N2321" i="1"/>
  <c r="L2321" i="1"/>
  <c r="K2321" i="1"/>
  <c r="J2321" i="1"/>
  <c r="I2321" i="1"/>
  <c r="H2321" i="1"/>
  <c r="AF2321" i="1" s="1"/>
  <c r="G2321" i="1"/>
  <c r="F2321" i="1"/>
  <c r="O2320" i="1"/>
  <c r="M2320" i="1" s="1"/>
  <c r="N2320" i="1"/>
  <c r="L2320" i="1" s="1"/>
  <c r="K2320" i="1"/>
  <c r="J2320" i="1"/>
  <c r="I2320" i="1"/>
  <c r="G2320" i="1"/>
  <c r="F2320" i="1"/>
  <c r="H2320" i="1" s="1"/>
  <c r="AF2320" i="1" s="1"/>
  <c r="O2319" i="1"/>
  <c r="N2319" i="1"/>
  <c r="L2319" i="1" s="1"/>
  <c r="M2319" i="1"/>
  <c r="K2319" i="1"/>
  <c r="J2319" i="1"/>
  <c r="I2319" i="1"/>
  <c r="G2319" i="1"/>
  <c r="F2319" i="1"/>
  <c r="H2319" i="1" s="1"/>
  <c r="AF2319" i="1" s="1"/>
  <c r="O2318" i="1"/>
  <c r="N2318" i="1"/>
  <c r="M2318" i="1"/>
  <c r="L2318" i="1"/>
  <c r="K2318" i="1"/>
  <c r="J2318" i="1"/>
  <c r="I2318" i="1"/>
  <c r="H2318" i="1"/>
  <c r="AF2318" i="1" s="1"/>
  <c r="G2318" i="1"/>
  <c r="F2318" i="1"/>
  <c r="O2317" i="1"/>
  <c r="M2317" i="1" s="1"/>
  <c r="N2317" i="1"/>
  <c r="L2317" i="1"/>
  <c r="K2317" i="1"/>
  <c r="J2317" i="1"/>
  <c r="I2317" i="1"/>
  <c r="H2317" i="1"/>
  <c r="AF2317" i="1" s="1"/>
  <c r="G2317" i="1"/>
  <c r="F2317" i="1"/>
  <c r="O2316" i="1"/>
  <c r="M2316" i="1" s="1"/>
  <c r="N2316" i="1"/>
  <c r="L2316" i="1" s="1"/>
  <c r="K2316" i="1"/>
  <c r="J2316" i="1"/>
  <c r="G2316" i="1"/>
  <c r="F2316" i="1"/>
  <c r="H2316" i="1" s="1"/>
  <c r="U2315" i="1"/>
  <c r="T2315" i="1"/>
  <c r="M2315" i="1"/>
  <c r="L2315" i="1"/>
  <c r="K2315" i="1"/>
  <c r="J2315" i="1"/>
  <c r="H2315" i="1"/>
  <c r="AF2315" i="1" s="1"/>
  <c r="G2315" i="1"/>
  <c r="F2315" i="1"/>
  <c r="U2314" i="1"/>
  <c r="M2314" i="1" s="1"/>
  <c r="T2314" i="1"/>
  <c r="L2314" i="1" s="1"/>
  <c r="K2314" i="1"/>
  <c r="J2314" i="1"/>
  <c r="G2314" i="1"/>
  <c r="F2314" i="1"/>
  <c r="H2314" i="1" s="1"/>
  <c r="AC2313" i="1"/>
  <c r="AB2313" i="1"/>
  <c r="O2313" i="1"/>
  <c r="M2313" i="1" s="1"/>
  <c r="N2313" i="1"/>
  <c r="L2313" i="1" s="1"/>
  <c r="K2313" i="1"/>
  <c r="J2313" i="1"/>
  <c r="G2313" i="1"/>
  <c r="F2313" i="1"/>
  <c r="H2313" i="1" s="1"/>
  <c r="AF2313" i="1" s="1"/>
  <c r="AC2312" i="1"/>
  <c r="AB2312" i="1"/>
  <c r="O2312" i="1"/>
  <c r="M2312" i="1" s="1"/>
  <c r="N2312" i="1"/>
  <c r="L2312" i="1" s="1"/>
  <c r="K2312" i="1"/>
  <c r="J2312" i="1"/>
  <c r="G2312" i="1"/>
  <c r="F2312" i="1"/>
  <c r="H2312" i="1" s="1"/>
  <c r="AF2312" i="1" s="1"/>
  <c r="AC2311" i="1"/>
  <c r="AB2311" i="1"/>
  <c r="O2311" i="1"/>
  <c r="M2311" i="1" s="1"/>
  <c r="N2311" i="1"/>
  <c r="L2311" i="1" s="1"/>
  <c r="K2311" i="1"/>
  <c r="J2311" i="1"/>
  <c r="G2311" i="1"/>
  <c r="F2311" i="1"/>
  <c r="H2311" i="1" s="1"/>
  <c r="AF2311" i="1" s="1"/>
  <c r="Q2310" i="1"/>
  <c r="P2310" i="1"/>
  <c r="O2310" i="1"/>
  <c r="M2310" i="1" s="1"/>
  <c r="N2310" i="1"/>
  <c r="L2310" i="1" s="1"/>
  <c r="K2310" i="1"/>
  <c r="J2310" i="1"/>
  <c r="G2310" i="1"/>
  <c r="F2310" i="1"/>
  <c r="H2310" i="1" s="1"/>
  <c r="AF2310" i="1" s="1"/>
  <c r="O2309" i="1"/>
  <c r="M2309" i="1" s="1"/>
  <c r="N2309" i="1"/>
  <c r="L2309" i="1"/>
  <c r="K2309" i="1"/>
  <c r="J2309" i="1"/>
  <c r="G2309" i="1"/>
  <c r="F2309" i="1"/>
  <c r="H2309" i="1" s="1"/>
  <c r="O2308" i="1"/>
  <c r="N2308" i="1"/>
  <c r="L2308" i="1" s="1"/>
  <c r="M2308" i="1"/>
  <c r="K2308" i="1"/>
  <c r="J2308" i="1"/>
  <c r="H2308" i="1"/>
  <c r="G2308" i="1"/>
  <c r="F2308" i="1"/>
  <c r="O2307" i="1"/>
  <c r="M2307" i="1" s="1"/>
  <c r="N2307" i="1"/>
  <c r="L2307" i="1"/>
  <c r="K2307" i="1"/>
  <c r="J2307" i="1"/>
  <c r="G2307" i="1"/>
  <c r="F2307" i="1"/>
  <c r="H2307" i="1" s="1"/>
  <c r="O2306" i="1"/>
  <c r="N2306" i="1"/>
  <c r="L2306" i="1" s="1"/>
  <c r="M2306" i="1"/>
  <c r="K2306" i="1"/>
  <c r="J2306" i="1"/>
  <c r="H2306" i="1"/>
  <c r="AF2306" i="1" s="1"/>
  <c r="G2306" i="1"/>
  <c r="F2306" i="1"/>
  <c r="O2305" i="1"/>
  <c r="M2305" i="1" s="1"/>
  <c r="N2305" i="1"/>
  <c r="L2305" i="1"/>
  <c r="K2305" i="1"/>
  <c r="J2305" i="1"/>
  <c r="G2305" i="1"/>
  <c r="F2305" i="1"/>
  <c r="H2305" i="1" s="1"/>
  <c r="O2304" i="1"/>
  <c r="N2304" i="1"/>
  <c r="L2304" i="1" s="1"/>
  <c r="M2304" i="1"/>
  <c r="K2304" i="1"/>
  <c r="J2304" i="1"/>
  <c r="H2304" i="1"/>
  <c r="F2603" i="3" s="1"/>
  <c r="G2304" i="1"/>
  <c r="F2304" i="1"/>
  <c r="M2303" i="1"/>
  <c r="L2303" i="1"/>
  <c r="K2303" i="1"/>
  <c r="J2303" i="1"/>
  <c r="H2303" i="1"/>
  <c r="G2303" i="1"/>
  <c r="F2303" i="1"/>
  <c r="O2302" i="1"/>
  <c r="M2302" i="1" s="1"/>
  <c r="N2302" i="1"/>
  <c r="L2302" i="1" s="1"/>
  <c r="K2302" i="1"/>
  <c r="J2302" i="1"/>
  <c r="G2302" i="1"/>
  <c r="F2302" i="1"/>
  <c r="H2302" i="1" s="1"/>
  <c r="AF2302" i="1" s="1"/>
  <c r="O2301" i="1"/>
  <c r="N2301" i="1"/>
  <c r="M2301" i="1"/>
  <c r="L2301" i="1"/>
  <c r="K2301" i="1"/>
  <c r="J2301" i="1"/>
  <c r="H2301" i="1"/>
  <c r="AF2301" i="1" s="1"/>
  <c r="G2301" i="1"/>
  <c r="F2301" i="1"/>
  <c r="O2300" i="1"/>
  <c r="M2300" i="1" s="1"/>
  <c r="N2300" i="1"/>
  <c r="L2300" i="1" s="1"/>
  <c r="K2300" i="1"/>
  <c r="J2300" i="1"/>
  <c r="G2300" i="1"/>
  <c r="F2300" i="1"/>
  <c r="H2300" i="1" s="1"/>
  <c r="O2299" i="1"/>
  <c r="N2299" i="1"/>
  <c r="M2299" i="1"/>
  <c r="L2299" i="1"/>
  <c r="K2299" i="1"/>
  <c r="J2299" i="1"/>
  <c r="H2299" i="1"/>
  <c r="AF2299" i="1" s="1"/>
  <c r="G2299" i="1"/>
  <c r="F2299" i="1"/>
  <c r="O2298" i="1"/>
  <c r="N2298" i="1"/>
  <c r="L2298" i="1" s="1"/>
  <c r="M2298" i="1"/>
  <c r="K2298" i="1"/>
  <c r="J2298" i="1"/>
  <c r="H2298" i="1"/>
  <c r="G2298" i="1"/>
  <c r="F2298" i="1"/>
  <c r="O2297" i="1"/>
  <c r="M2297" i="1" s="1"/>
  <c r="N2297" i="1"/>
  <c r="L2297" i="1"/>
  <c r="K2297" i="1"/>
  <c r="J2297" i="1"/>
  <c r="G2297" i="1"/>
  <c r="F2297" i="1"/>
  <c r="H2297" i="1" s="1"/>
  <c r="O2296" i="1"/>
  <c r="N2296" i="1"/>
  <c r="L2296" i="1" s="1"/>
  <c r="M2296" i="1"/>
  <c r="K2296" i="1"/>
  <c r="J2296" i="1"/>
  <c r="H2296" i="1"/>
  <c r="G2296" i="1"/>
  <c r="F2296" i="1"/>
  <c r="O2295" i="1"/>
  <c r="M2295" i="1" s="1"/>
  <c r="N2295" i="1"/>
  <c r="L2295" i="1"/>
  <c r="K2295" i="1"/>
  <c r="J2295" i="1"/>
  <c r="G2295" i="1"/>
  <c r="F2295" i="1"/>
  <c r="H2295" i="1" s="1"/>
  <c r="O2294" i="1"/>
  <c r="N2294" i="1"/>
  <c r="L2294" i="1" s="1"/>
  <c r="M2294" i="1"/>
  <c r="K2294" i="1"/>
  <c r="J2294" i="1"/>
  <c r="H2294" i="1"/>
  <c r="G2294" i="1"/>
  <c r="F2294" i="1"/>
  <c r="O2293" i="1"/>
  <c r="M2293" i="1" s="1"/>
  <c r="N2293" i="1"/>
  <c r="L2293" i="1"/>
  <c r="K2293" i="1"/>
  <c r="J2293" i="1"/>
  <c r="G2293" i="1"/>
  <c r="F2293" i="1"/>
  <c r="H2293" i="1" s="1"/>
  <c r="O2292" i="1"/>
  <c r="N2292" i="1"/>
  <c r="L2292" i="1" s="1"/>
  <c r="M2292" i="1"/>
  <c r="K2292" i="1"/>
  <c r="J2292" i="1"/>
  <c r="H2292" i="1"/>
  <c r="G2292" i="1"/>
  <c r="F2292" i="1"/>
  <c r="O2291" i="1"/>
  <c r="M2291" i="1" s="1"/>
  <c r="N2291" i="1"/>
  <c r="L2291" i="1"/>
  <c r="K2291" i="1"/>
  <c r="J2291" i="1"/>
  <c r="G2291" i="1"/>
  <c r="F2291" i="1"/>
  <c r="H2291" i="1" s="1"/>
  <c r="O2290" i="1"/>
  <c r="N2290" i="1"/>
  <c r="L2290" i="1" s="1"/>
  <c r="M2290" i="1"/>
  <c r="K2290" i="1"/>
  <c r="J2290" i="1"/>
  <c r="H2290" i="1"/>
  <c r="G2290" i="1"/>
  <c r="F2290" i="1"/>
  <c r="O2289" i="1"/>
  <c r="M2289" i="1" s="1"/>
  <c r="N2289" i="1"/>
  <c r="L2289" i="1"/>
  <c r="K2289" i="1"/>
  <c r="J2289" i="1"/>
  <c r="G2289" i="1"/>
  <c r="F2289" i="1"/>
  <c r="H2289" i="1" s="1"/>
  <c r="AF2289" i="1" s="1"/>
  <c r="O2288" i="1"/>
  <c r="N2288" i="1"/>
  <c r="L2288" i="1" s="1"/>
  <c r="M2288" i="1"/>
  <c r="K2288" i="1"/>
  <c r="J2288" i="1"/>
  <c r="H2288" i="1"/>
  <c r="AF2288" i="1" s="1"/>
  <c r="G2288" i="1"/>
  <c r="F2288" i="1"/>
  <c r="O2287" i="1"/>
  <c r="M2287" i="1" s="1"/>
  <c r="N2287" i="1"/>
  <c r="L2287" i="1"/>
  <c r="K2287" i="1"/>
  <c r="J2287" i="1"/>
  <c r="G2287" i="1"/>
  <c r="F2287" i="1"/>
  <c r="H2287" i="1" s="1"/>
  <c r="O2286" i="1"/>
  <c r="N2286" i="1"/>
  <c r="L2286" i="1" s="1"/>
  <c r="M2286" i="1"/>
  <c r="G2286" i="1"/>
  <c r="F2286" i="1"/>
  <c r="H2286" i="1" s="1"/>
  <c r="O2285" i="1"/>
  <c r="N2285" i="1"/>
  <c r="L2285" i="1" s="1"/>
  <c r="M2285" i="1"/>
  <c r="K2285" i="1"/>
  <c r="J2285" i="1"/>
  <c r="H2285" i="1"/>
  <c r="G2285" i="1"/>
  <c r="F2285" i="1"/>
  <c r="AF2284" i="1"/>
  <c r="H2284" i="1"/>
  <c r="G2284" i="1"/>
  <c r="F2284" i="1"/>
  <c r="M2283" i="1"/>
  <c r="L2283" i="1"/>
  <c r="K2283" i="1"/>
  <c r="J2283" i="1"/>
  <c r="H2283" i="1"/>
  <c r="G2283" i="1"/>
  <c r="F2283" i="1"/>
  <c r="O2282" i="1"/>
  <c r="M2282" i="1" s="1"/>
  <c r="N2282" i="1"/>
  <c r="L2282" i="1" s="1"/>
  <c r="K2282" i="1"/>
  <c r="J2282" i="1"/>
  <c r="G2282" i="1"/>
  <c r="F2282" i="1"/>
  <c r="H2282" i="1" s="1"/>
  <c r="O2281" i="1"/>
  <c r="N2281" i="1"/>
  <c r="M2281" i="1"/>
  <c r="L2281" i="1"/>
  <c r="K2281" i="1"/>
  <c r="J2281" i="1"/>
  <c r="H2281" i="1"/>
  <c r="AF2281" i="1" s="1"/>
  <c r="G2281" i="1"/>
  <c r="F2281" i="1"/>
  <c r="O2280" i="1"/>
  <c r="M2280" i="1" s="1"/>
  <c r="N2280" i="1"/>
  <c r="L2280" i="1" s="1"/>
  <c r="K2280" i="1"/>
  <c r="J2280" i="1"/>
  <c r="G2280" i="1"/>
  <c r="F2280" i="1"/>
  <c r="H2280" i="1" s="1"/>
  <c r="O2279" i="1"/>
  <c r="N2279" i="1"/>
  <c r="M2279" i="1"/>
  <c r="L2279" i="1"/>
  <c r="K2279" i="1"/>
  <c r="E39" i="4" s="1"/>
  <c r="J2279" i="1"/>
  <c r="H2279" i="1"/>
  <c r="AF2279" i="1" s="1"/>
  <c r="G2279" i="1"/>
  <c r="F2279" i="1"/>
  <c r="O2278" i="1"/>
  <c r="M2278" i="1" s="1"/>
  <c r="N2278" i="1"/>
  <c r="L2278" i="1" s="1"/>
  <c r="K2278" i="1"/>
  <c r="J2278" i="1"/>
  <c r="G2278" i="1"/>
  <c r="F2278" i="1"/>
  <c r="H2278" i="1" s="1"/>
  <c r="AF2278" i="1" s="1"/>
  <c r="O2277" i="1"/>
  <c r="N2277" i="1"/>
  <c r="M2277" i="1"/>
  <c r="L2277" i="1"/>
  <c r="K2277" i="1"/>
  <c r="J2277" i="1"/>
  <c r="H2277" i="1"/>
  <c r="AF2277" i="1" s="1"/>
  <c r="G2277" i="1"/>
  <c r="F2277" i="1"/>
  <c r="O2276" i="1"/>
  <c r="M2276" i="1" s="1"/>
  <c r="N2276" i="1"/>
  <c r="L2276" i="1" s="1"/>
  <c r="K2276" i="1"/>
  <c r="E38" i="4" s="1"/>
  <c r="J2276" i="1"/>
  <c r="G2276" i="1"/>
  <c r="F2276" i="1"/>
  <c r="H2276" i="1" s="1"/>
  <c r="O2275" i="1"/>
  <c r="N2275" i="1"/>
  <c r="M2275" i="1"/>
  <c r="L2275" i="1"/>
  <c r="K2275" i="1"/>
  <c r="E37" i="4" s="1"/>
  <c r="J2275" i="1"/>
  <c r="H2275" i="1"/>
  <c r="AF2275" i="1" s="1"/>
  <c r="G2275" i="1"/>
  <c r="F2275" i="1"/>
  <c r="O2274" i="1"/>
  <c r="M2274" i="1" s="1"/>
  <c r="N2274" i="1"/>
  <c r="L2274" i="1" s="1"/>
  <c r="K2274" i="1"/>
  <c r="J2274" i="1"/>
  <c r="G2274" i="1"/>
  <c r="F2274" i="1"/>
  <c r="H2274" i="1" s="1"/>
  <c r="O2273" i="1"/>
  <c r="M2273" i="1" s="1"/>
  <c r="N2273" i="1"/>
  <c r="L2273" i="1"/>
  <c r="K2273" i="1"/>
  <c r="J2273" i="1"/>
  <c r="G2273" i="1"/>
  <c r="F2273" i="1"/>
  <c r="H2273" i="1" s="1"/>
  <c r="O2272" i="1"/>
  <c r="N2272" i="1"/>
  <c r="L2272" i="1" s="1"/>
  <c r="M2272" i="1"/>
  <c r="K2272" i="1"/>
  <c r="J2272" i="1"/>
  <c r="I2272" i="1"/>
  <c r="G2272" i="1"/>
  <c r="F2272" i="1"/>
  <c r="H2272" i="1" s="1"/>
  <c r="AF2272" i="1" s="1"/>
  <c r="O2271" i="1"/>
  <c r="N2271" i="1"/>
  <c r="M2271" i="1"/>
  <c r="L2271" i="1"/>
  <c r="K2271" i="1"/>
  <c r="J2271" i="1"/>
  <c r="I2271" i="1"/>
  <c r="H2271" i="1"/>
  <c r="AF2271" i="1" s="1"/>
  <c r="G2271" i="1"/>
  <c r="F2271" i="1"/>
  <c r="O2270" i="1"/>
  <c r="M2270" i="1" s="1"/>
  <c r="N2270" i="1"/>
  <c r="L2270" i="1"/>
  <c r="K2270" i="1"/>
  <c r="J2270" i="1"/>
  <c r="I2270" i="1"/>
  <c r="H2270" i="1"/>
  <c r="AF2270" i="1" s="1"/>
  <c r="G2270" i="1"/>
  <c r="F2270" i="1"/>
  <c r="O2269" i="1"/>
  <c r="M2269" i="1" s="1"/>
  <c r="N2269" i="1"/>
  <c r="L2269" i="1" s="1"/>
  <c r="K2269" i="1"/>
  <c r="J2269" i="1"/>
  <c r="I2269" i="1"/>
  <c r="G2269" i="1"/>
  <c r="F2269" i="1"/>
  <c r="H2269" i="1" s="1"/>
  <c r="AF2269" i="1" s="1"/>
  <c r="O2268" i="1"/>
  <c r="N2268" i="1"/>
  <c r="L2268" i="1" s="1"/>
  <c r="M2268" i="1"/>
  <c r="K2268" i="1"/>
  <c r="J2268" i="1"/>
  <c r="I2268" i="1"/>
  <c r="G2268" i="1"/>
  <c r="F2268" i="1"/>
  <c r="H2268" i="1" s="1"/>
  <c r="AF2268" i="1" s="1"/>
  <c r="O2267" i="1"/>
  <c r="N2267" i="1"/>
  <c r="M2267" i="1"/>
  <c r="L2267" i="1"/>
  <c r="K2267" i="1"/>
  <c r="J2267" i="1"/>
  <c r="I2267" i="1"/>
  <c r="H2267" i="1"/>
  <c r="AF2267" i="1" s="1"/>
  <c r="G2267" i="1"/>
  <c r="F2267" i="1"/>
  <c r="O2266" i="1"/>
  <c r="M2266" i="1" s="1"/>
  <c r="N2266" i="1"/>
  <c r="L2266" i="1"/>
  <c r="K2266" i="1"/>
  <c r="J2266" i="1"/>
  <c r="I2266" i="1"/>
  <c r="H2266" i="1"/>
  <c r="AF2266" i="1" s="1"/>
  <c r="G2266" i="1"/>
  <c r="F2266" i="1"/>
  <c r="O2265" i="1"/>
  <c r="M2265" i="1" s="1"/>
  <c r="N2265" i="1"/>
  <c r="L2265" i="1" s="1"/>
  <c r="K2265" i="1"/>
  <c r="J2265" i="1"/>
  <c r="I2265" i="1"/>
  <c r="G2265" i="1"/>
  <c r="F2265" i="1"/>
  <c r="H2265" i="1" s="1"/>
  <c r="AF2265" i="1" s="1"/>
  <c r="O2264" i="1"/>
  <c r="N2264" i="1"/>
  <c r="L2264" i="1" s="1"/>
  <c r="M2264" i="1"/>
  <c r="K2264" i="1"/>
  <c r="J2264" i="1"/>
  <c r="I2264" i="1"/>
  <c r="G2264" i="1"/>
  <c r="F2264" i="1"/>
  <c r="H2264" i="1" s="1"/>
  <c r="AF2264" i="1" s="1"/>
  <c r="O2263" i="1"/>
  <c r="N2263" i="1"/>
  <c r="M2263" i="1"/>
  <c r="L2263" i="1"/>
  <c r="K2263" i="1"/>
  <c r="J2263" i="1"/>
  <c r="I2263" i="1"/>
  <c r="H2263" i="1"/>
  <c r="AF2263" i="1" s="1"/>
  <c r="G2263" i="1"/>
  <c r="F2263" i="1"/>
  <c r="O2262" i="1"/>
  <c r="M2262" i="1" s="1"/>
  <c r="N2262" i="1"/>
  <c r="L2262" i="1"/>
  <c r="K2262" i="1"/>
  <c r="J2262" i="1"/>
  <c r="I2262" i="1"/>
  <c r="H2262" i="1"/>
  <c r="AF2262" i="1" s="1"/>
  <c r="G2262" i="1"/>
  <c r="F2262" i="1"/>
  <c r="O2261" i="1"/>
  <c r="M2261" i="1" s="1"/>
  <c r="N2261" i="1"/>
  <c r="L2261" i="1" s="1"/>
  <c r="K2261" i="1"/>
  <c r="J2261" i="1"/>
  <c r="I2261" i="1"/>
  <c r="G2261" i="1"/>
  <c r="F2261" i="1"/>
  <c r="H2261" i="1" s="1"/>
  <c r="AF2261" i="1" s="1"/>
  <c r="O2260" i="1"/>
  <c r="N2260" i="1"/>
  <c r="L2260" i="1" s="1"/>
  <c r="M2260" i="1"/>
  <c r="K2260" i="1"/>
  <c r="J2260" i="1"/>
  <c r="I2260" i="1"/>
  <c r="G2260" i="1"/>
  <c r="F2260" i="1"/>
  <c r="H2260" i="1" s="1"/>
  <c r="AF2260" i="1" s="1"/>
  <c r="O2259" i="1"/>
  <c r="N2259" i="1"/>
  <c r="M2259" i="1"/>
  <c r="L2259" i="1"/>
  <c r="K2259" i="1"/>
  <c r="J2259" i="1"/>
  <c r="I2259" i="1"/>
  <c r="H2259" i="1"/>
  <c r="AF2259" i="1" s="1"/>
  <c r="G2259" i="1"/>
  <c r="F2259" i="1"/>
  <c r="O2258" i="1"/>
  <c r="M2258" i="1" s="1"/>
  <c r="N2258" i="1"/>
  <c r="L2258" i="1"/>
  <c r="K2258" i="1"/>
  <c r="J2258" i="1"/>
  <c r="I2258" i="1"/>
  <c r="H2258" i="1"/>
  <c r="AF2258" i="1" s="1"/>
  <c r="G2258" i="1"/>
  <c r="F2258" i="1"/>
  <c r="O2257" i="1"/>
  <c r="M2257" i="1" s="1"/>
  <c r="N2257" i="1"/>
  <c r="L2257" i="1" s="1"/>
  <c r="K2257" i="1"/>
  <c r="J2257" i="1"/>
  <c r="I2257" i="1"/>
  <c r="G2257" i="1"/>
  <c r="F2257" i="1"/>
  <c r="H2257" i="1" s="1"/>
  <c r="AF2257" i="1" s="1"/>
  <c r="O2256" i="1"/>
  <c r="N2256" i="1"/>
  <c r="L2256" i="1" s="1"/>
  <c r="M2256" i="1"/>
  <c r="K2256" i="1"/>
  <c r="J2256" i="1"/>
  <c r="I2256" i="1"/>
  <c r="G2256" i="1"/>
  <c r="F2256" i="1"/>
  <c r="H2256" i="1" s="1"/>
  <c r="AF2256" i="1" s="1"/>
  <c r="O2255" i="1"/>
  <c r="N2255" i="1"/>
  <c r="M2255" i="1"/>
  <c r="L2255" i="1"/>
  <c r="K2255" i="1"/>
  <c r="J2255" i="1"/>
  <c r="I2255" i="1"/>
  <c r="H2255" i="1"/>
  <c r="AF2255" i="1" s="1"/>
  <c r="G2255" i="1"/>
  <c r="F2255" i="1"/>
  <c r="O2254" i="1"/>
  <c r="M2254" i="1" s="1"/>
  <c r="N2254" i="1"/>
  <c r="L2254" i="1"/>
  <c r="K2254" i="1"/>
  <c r="J2254" i="1"/>
  <c r="I2254" i="1"/>
  <c r="H2254" i="1"/>
  <c r="AF2254" i="1" s="1"/>
  <c r="G2254" i="1"/>
  <c r="F2254" i="1"/>
  <c r="O2253" i="1"/>
  <c r="M2253" i="1" s="1"/>
  <c r="N2253" i="1"/>
  <c r="L2253" i="1" s="1"/>
  <c r="K2253" i="1"/>
  <c r="J2253" i="1"/>
  <c r="I2253" i="1"/>
  <c r="G2253" i="1"/>
  <c r="F2253" i="1"/>
  <c r="H2253" i="1" s="1"/>
  <c r="AF2253" i="1" s="1"/>
  <c r="O2252" i="1"/>
  <c r="N2252" i="1"/>
  <c r="L2252" i="1" s="1"/>
  <c r="M2252" i="1"/>
  <c r="K2252" i="1"/>
  <c r="J2252" i="1"/>
  <c r="I2252" i="1"/>
  <c r="G2252" i="1"/>
  <c r="F2252" i="1"/>
  <c r="H2252" i="1" s="1"/>
  <c r="AF2252" i="1" s="1"/>
  <c r="O2251" i="1"/>
  <c r="N2251" i="1"/>
  <c r="M2251" i="1"/>
  <c r="L2251" i="1"/>
  <c r="K2251" i="1"/>
  <c r="J2251" i="1"/>
  <c r="I2251" i="1"/>
  <c r="H2251" i="1"/>
  <c r="AF2251" i="1" s="1"/>
  <c r="G2251" i="1"/>
  <c r="F2251" i="1"/>
  <c r="O2250" i="1"/>
  <c r="M2250" i="1" s="1"/>
  <c r="N2250" i="1"/>
  <c r="L2250" i="1"/>
  <c r="K2250" i="1"/>
  <c r="J2250" i="1"/>
  <c r="I2250" i="1"/>
  <c r="H2250" i="1"/>
  <c r="AF2250" i="1" s="1"/>
  <c r="G2250" i="1"/>
  <c r="F2250" i="1"/>
  <c r="O2249" i="1"/>
  <c r="M2249" i="1" s="1"/>
  <c r="N2249" i="1"/>
  <c r="L2249" i="1" s="1"/>
  <c r="K2249" i="1"/>
  <c r="J2249" i="1"/>
  <c r="I2249" i="1"/>
  <c r="G2249" i="1"/>
  <c r="F2249" i="1"/>
  <c r="H2249" i="1" s="1"/>
  <c r="AF2249" i="1" s="1"/>
  <c r="O2248" i="1"/>
  <c r="N2248" i="1"/>
  <c r="L2248" i="1" s="1"/>
  <c r="M2248" i="1"/>
  <c r="K2248" i="1"/>
  <c r="J2248" i="1"/>
  <c r="I2248" i="1"/>
  <c r="G2248" i="1"/>
  <c r="F2248" i="1"/>
  <c r="H2248" i="1" s="1"/>
  <c r="AF2248" i="1" s="1"/>
  <c r="O2247" i="1"/>
  <c r="N2247" i="1"/>
  <c r="M2247" i="1"/>
  <c r="L2247" i="1"/>
  <c r="K2247" i="1"/>
  <c r="J2247" i="1"/>
  <c r="I2247" i="1"/>
  <c r="H2247" i="1"/>
  <c r="AF2247" i="1" s="1"/>
  <c r="G2247" i="1"/>
  <c r="F2247" i="1"/>
  <c r="O2246" i="1"/>
  <c r="M2246" i="1" s="1"/>
  <c r="N2246" i="1"/>
  <c r="L2246" i="1"/>
  <c r="K2246" i="1"/>
  <c r="J2246" i="1"/>
  <c r="I2246" i="1"/>
  <c r="H2246" i="1"/>
  <c r="AF2246" i="1" s="1"/>
  <c r="G2246" i="1"/>
  <c r="F2246" i="1"/>
  <c r="O2245" i="1"/>
  <c r="M2245" i="1" s="1"/>
  <c r="N2245" i="1"/>
  <c r="L2245" i="1" s="1"/>
  <c r="K2245" i="1"/>
  <c r="J2245" i="1"/>
  <c r="I2245" i="1"/>
  <c r="G2245" i="1"/>
  <c r="F2245" i="1"/>
  <c r="H2245" i="1" s="1"/>
  <c r="AF2245" i="1" s="1"/>
  <c r="O2244" i="1"/>
  <c r="N2244" i="1"/>
  <c r="L2244" i="1" s="1"/>
  <c r="M2244" i="1"/>
  <c r="K2244" i="1"/>
  <c r="J2244" i="1"/>
  <c r="I2244" i="1"/>
  <c r="G2244" i="1"/>
  <c r="F2244" i="1"/>
  <c r="H2244" i="1" s="1"/>
  <c r="AF2244" i="1" s="1"/>
  <c r="O2243" i="1"/>
  <c r="N2243" i="1"/>
  <c r="M2243" i="1"/>
  <c r="L2243" i="1"/>
  <c r="K2243" i="1"/>
  <c r="J2243" i="1"/>
  <c r="I2243" i="1"/>
  <c r="H2243" i="1"/>
  <c r="AF2243" i="1" s="1"/>
  <c r="G2243" i="1"/>
  <c r="F2243" i="1"/>
  <c r="O2242" i="1"/>
  <c r="M2242" i="1" s="1"/>
  <c r="N2242" i="1"/>
  <c r="L2242" i="1"/>
  <c r="K2242" i="1"/>
  <c r="J2242" i="1"/>
  <c r="I2242" i="1"/>
  <c r="H2242" i="1"/>
  <c r="AF2242" i="1" s="1"/>
  <c r="G2242" i="1"/>
  <c r="F2242" i="1"/>
  <c r="O2241" i="1"/>
  <c r="M2241" i="1" s="1"/>
  <c r="N2241" i="1"/>
  <c r="L2241" i="1" s="1"/>
  <c r="K2241" i="1"/>
  <c r="J2241" i="1"/>
  <c r="I2241" i="1"/>
  <c r="G2241" i="1"/>
  <c r="F2241" i="1"/>
  <c r="H2241" i="1" s="1"/>
  <c r="AF2241" i="1" s="1"/>
  <c r="O2240" i="1"/>
  <c r="N2240" i="1"/>
  <c r="L2240" i="1" s="1"/>
  <c r="M2240" i="1"/>
  <c r="K2240" i="1"/>
  <c r="J2240" i="1"/>
  <c r="I2240" i="1"/>
  <c r="G2240" i="1"/>
  <c r="F2240" i="1"/>
  <c r="H2240" i="1" s="1"/>
  <c r="AF2240" i="1" s="1"/>
  <c r="O2239" i="1"/>
  <c r="N2239" i="1"/>
  <c r="M2239" i="1"/>
  <c r="L2239" i="1"/>
  <c r="K2239" i="1"/>
  <c r="J2239" i="1"/>
  <c r="I2239" i="1"/>
  <c r="H2239" i="1"/>
  <c r="AF2239" i="1" s="1"/>
  <c r="G2239" i="1"/>
  <c r="F2239" i="1"/>
  <c r="O2238" i="1"/>
  <c r="M2238" i="1" s="1"/>
  <c r="N2238" i="1"/>
  <c r="L2238" i="1"/>
  <c r="K2238" i="1"/>
  <c r="J2238" i="1"/>
  <c r="I2238" i="1"/>
  <c r="H2238" i="1"/>
  <c r="AF2238" i="1" s="1"/>
  <c r="G2238" i="1"/>
  <c r="F2238" i="1"/>
  <c r="O2237" i="1"/>
  <c r="M2237" i="1" s="1"/>
  <c r="N2237" i="1"/>
  <c r="L2237" i="1" s="1"/>
  <c r="K2237" i="1"/>
  <c r="J2237" i="1"/>
  <c r="I2237" i="1"/>
  <c r="G2237" i="1"/>
  <c r="F2237" i="1"/>
  <c r="H2237" i="1" s="1"/>
  <c r="AF2237" i="1" s="1"/>
  <c r="O2236" i="1"/>
  <c r="N2236" i="1"/>
  <c r="L2236" i="1" s="1"/>
  <c r="M2236" i="1"/>
  <c r="K2236" i="1"/>
  <c r="J2236" i="1"/>
  <c r="I2236" i="1"/>
  <c r="G2236" i="1"/>
  <c r="F2236" i="1"/>
  <c r="H2236" i="1" s="1"/>
  <c r="AF2236" i="1" s="1"/>
  <c r="O2235" i="1"/>
  <c r="N2235" i="1"/>
  <c r="M2235" i="1"/>
  <c r="L2235" i="1"/>
  <c r="K2235" i="1"/>
  <c r="J2235" i="1"/>
  <c r="I2235" i="1"/>
  <c r="H2235" i="1"/>
  <c r="AF2235" i="1" s="1"/>
  <c r="G2235" i="1"/>
  <c r="F2235" i="1"/>
  <c r="O2234" i="1"/>
  <c r="M2234" i="1" s="1"/>
  <c r="N2234" i="1"/>
  <c r="L2234" i="1"/>
  <c r="K2234" i="1"/>
  <c r="J2234" i="1"/>
  <c r="I2234" i="1"/>
  <c r="H2234" i="1"/>
  <c r="AF2234" i="1" s="1"/>
  <c r="G2234" i="1"/>
  <c r="F2234" i="1"/>
  <c r="O2233" i="1"/>
  <c r="M2233" i="1" s="1"/>
  <c r="N2233" i="1"/>
  <c r="L2233" i="1" s="1"/>
  <c r="K2233" i="1"/>
  <c r="J2233" i="1"/>
  <c r="I2233" i="1"/>
  <c r="G2233" i="1"/>
  <c r="F2233" i="1"/>
  <c r="H2233" i="1" s="1"/>
  <c r="AF2233" i="1" s="1"/>
  <c r="O2232" i="1"/>
  <c r="N2232" i="1"/>
  <c r="L2232" i="1" s="1"/>
  <c r="M2232" i="1"/>
  <c r="K2232" i="1"/>
  <c r="J2232" i="1"/>
  <c r="I2232" i="1"/>
  <c r="G2232" i="1"/>
  <c r="F2232" i="1"/>
  <c r="H2232" i="1" s="1"/>
  <c r="AF2232" i="1" s="1"/>
  <c r="O2231" i="1"/>
  <c r="N2231" i="1"/>
  <c r="M2231" i="1"/>
  <c r="L2231" i="1"/>
  <c r="K2231" i="1"/>
  <c r="J2231" i="1"/>
  <c r="I2231" i="1"/>
  <c r="H2231" i="1"/>
  <c r="AF2231" i="1" s="1"/>
  <c r="G2231" i="1"/>
  <c r="F2231" i="1"/>
  <c r="O2230" i="1"/>
  <c r="M2230" i="1" s="1"/>
  <c r="N2230" i="1"/>
  <c r="L2230" i="1"/>
  <c r="K2230" i="1"/>
  <c r="J2230" i="1"/>
  <c r="I2230" i="1"/>
  <c r="H2230" i="1"/>
  <c r="AF2230" i="1" s="1"/>
  <c r="G2230" i="1"/>
  <c r="F2230" i="1"/>
  <c r="O2229" i="1"/>
  <c r="M2229" i="1" s="1"/>
  <c r="N2229" i="1"/>
  <c r="L2229" i="1" s="1"/>
  <c r="K2229" i="1"/>
  <c r="J2229" i="1"/>
  <c r="I2229" i="1"/>
  <c r="G2229" i="1"/>
  <c r="F2229" i="1"/>
  <c r="H2229" i="1" s="1"/>
  <c r="AF2229" i="1" s="1"/>
  <c r="O2228" i="1"/>
  <c r="N2228" i="1"/>
  <c r="L2228" i="1" s="1"/>
  <c r="M2228" i="1"/>
  <c r="K2228" i="1"/>
  <c r="J2228" i="1"/>
  <c r="I2228" i="1"/>
  <c r="G2228" i="1"/>
  <c r="F2228" i="1"/>
  <c r="H2228" i="1" s="1"/>
  <c r="AF2228" i="1" s="1"/>
  <c r="O2227" i="1"/>
  <c r="N2227" i="1"/>
  <c r="M2227" i="1"/>
  <c r="L2227" i="1"/>
  <c r="K2227" i="1"/>
  <c r="J2227" i="1"/>
  <c r="I2227" i="1"/>
  <c r="H2227" i="1"/>
  <c r="AF2227" i="1" s="1"/>
  <c r="G2227" i="1"/>
  <c r="F2227" i="1"/>
  <c r="O2226" i="1"/>
  <c r="M2226" i="1" s="1"/>
  <c r="N2226" i="1"/>
  <c r="L2226" i="1"/>
  <c r="K2226" i="1"/>
  <c r="J2226" i="1"/>
  <c r="I2226" i="1"/>
  <c r="H2226" i="1"/>
  <c r="AF2226" i="1" s="1"/>
  <c r="G2226" i="1"/>
  <c r="F2226" i="1"/>
  <c r="O2225" i="1"/>
  <c r="M2225" i="1" s="1"/>
  <c r="N2225" i="1"/>
  <c r="L2225" i="1" s="1"/>
  <c r="K2225" i="1"/>
  <c r="J2225" i="1"/>
  <c r="I2225" i="1"/>
  <c r="G2225" i="1"/>
  <c r="F2225" i="1"/>
  <c r="H2225" i="1" s="1"/>
  <c r="AF2225" i="1" s="1"/>
  <c r="O2224" i="1"/>
  <c r="N2224" i="1"/>
  <c r="L2224" i="1" s="1"/>
  <c r="M2224" i="1"/>
  <c r="K2224" i="1"/>
  <c r="J2224" i="1"/>
  <c r="I2224" i="1"/>
  <c r="G2224" i="1"/>
  <c r="F2224" i="1"/>
  <c r="H2224" i="1" s="1"/>
  <c r="AF2224" i="1" s="1"/>
  <c r="O2223" i="1"/>
  <c r="N2223" i="1"/>
  <c r="M2223" i="1"/>
  <c r="L2223" i="1"/>
  <c r="K2223" i="1"/>
  <c r="J2223" i="1"/>
  <c r="I2223" i="1"/>
  <c r="H2223" i="1"/>
  <c r="AF2223" i="1" s="1"/>
  <c r="G2223" i="1"/>
  <c r="F2223" i="1"/>
  <c r="O2222" i="1"/>
  <c r="M2222" i="1" s="1"/>
  <c r="N2222" i="1"/>
  <c r="L2222" i="1"/>
  <c r="K2222" i="1"/>
  <c r="J2222" i="1"/>
  <c r="I2222" i="1"/>
  <c r="H2222" i="1"/>
  <c r="AF2222" i="1" s="1"/>
  <c r="G2222" i="1"/>
  <c r="F2222" i="1"/>
  <c r="O2221" i="1"/>
  <c r="M2221" i="1" s="1"/>
  <c r="N2221" i="1"/>
  <c r="L2221" i="1" s="1"/>
  <c r="K2221" i="1"/>
  <c r="J2221" i="1"/>
  <c r="I2221" i="1"/>
  <c r="G2221" i="1"/>
  <c r="F2221" i="1"/>
  <c r="H2221" i="1" s="1"/>
  <c r="AF2221" i="1" s="1"/>
  <c r="Q2220" i="1"/>
  <c r="P2220" i="1"/>
  <c r="J2220" i="1" s="1"/>
  <c r="O2220" i="1"/>
  <c r="M2220" i="1" s="1"/>
  <c r="N2220" i="1"/>
  <c r="L2220" i="1"/>
  <c r="K2220" i="1"/>
  <c r="G2220" i="1"/>
  <c r="F2220" i="1"/>
  <c r="H2220" i="1" s="1"/>
  <c r="AF2220" i="1" s="1"/>
  <c r="O2219" i="1"/>
  <c r="N2219" i="1"/>
  <c r="L2219" i="1" s="1"/>
  <c r="M2219" i="1"/>
  <c r="K2219" i="1"/>
  <c r="J2219" i="1"/>
  <c r="I2219" i="1"/>
  <c r="G2219" i="1"/>
  <c r="F2219" i="1"/>
  <c r="H2219" i="1" s="1"/>
  <c r="AF2219" i="1" s="1"/>
  <c r="O2218" i="1"/>
  <c r="N2218" i="1"/>
  <c r="M2218" i="1"/>
  <c r="L2218" i="1"/>
  <c r="K2218" i="1"/>
  <c r="J2218" i="1"/>
  <c r="I2218" i="1"/>
  <c r="H2218" i="1"/>
  <c r="AF2218" i="1" s="1"/>
  <c r="G2218" i="1"/>
  <c r="F2218" i="1"/>
  <c r="O2217" i="1"/>
  <c r="M2217" i="1" s="1"/>
  <c r="N2217" i="1"/>
  <c r="L2217" i="1"/>
  <c r="K2217" i="1"/>
  <c r="J2217" i="1"/>
  <c r="I2217" i="1"/>
  <c r="H2217" i="1"/>
  <c r="AF2217" i="1" s="1"/>
  <c r="G2217" i="1"/>
  <c r="F2217" i="1"/>
  <c r="O2216" i="1"/>
  <c r="M2216" i="1" s="1"/>
  <c r="N2216" i="1"/>
  <c r="L2216" i="1" s="1"/>
  <c r="K2216" i="1"/>
  <c r="J2216" i="1"/>
  <c r="I2216" i="1"/>
  <c r="G2216" i="1"/>
  <c r="F2216" i="1"/>
  <c r="H2216" i="1" s="1"/>
  <c r="AF2216" i="1" s="1"/>
  <c r="O2215" i="1"/>
  <c r="N2215" i="1"/>
  <c r="L2215" i="1" s="1"/>
  <c r="M2215" i="1"/>
  <c r="K2215" i="1"/>
  <c r="J2215" i="1"/>
  <c r="I2215" i="1"/>
  <c r="G2215" i="1"/>
  <c r="F2215" i="1"/>
  <c r="H2215" i="1" s="1"/>
  <c r="AF2215" i="1" s="1"/>
  <c r="O2214" i="1"/>
  <c r="N2214" i="1"/>
  <c r="M2214" i="1"/>
  <c r="L2214" i="1"/>
  <c r="K2214" i="1"/>
  <c r="J2214" i="1"/>
  <c r="I2214" i="1"/>
  <c r="H2214" i="1"/>
  <c r="AF2214" i="1" s="1"/>
  <c r="G2214" i="1"/>
  <c r="F2214" i="1"/>
  <c r="O2213" i="1"/>
  <c r="M2213" i="1" s="1"/>
  <c r="N2213" i="1"/>
  <c r="L2213" i="1"/>
  <c r="K2213" i="1"/>
  <c r="J2213" i="1"/>
  <c r="I2213" i="1"/>
  <c r="H2213" i="1"/>
  <c r="AF2213" i="1" s="1"/>
  <c r="G2213" i="1"/>
  <c r="F2213" i="1"/>
  <c r="O2212" i="1"/>
  <c r="M2212" i="1" s="1"/>
  <c r="N2212" i="1"/>
  <c r="L2212" i="1" s="1"/>
  <c r="K2212" i="1"/>
  <c r="J2212" i="1"/>
  <c r="I2212" i="1"/>
  <c r="G2212" i="1"/>
  <c r="F2212" i="1"/>
  <c r="H2212" i="1" s="1"/>
  <c r="AF2212" i="1" s="1"/>
  <c r="O2211" i="1"/>
  <c r="N2211" i="1"/>
  <c r="L2211" i="1" s="1"/>
  <c r="M2211" i="1"/>
  <c r="K2211" i="1"/>
  <c r="J2211" i="1"/>
  <c r="I2211" i="1"/>
  <c r="G2211" i="1"/>
  <c r="F2211" i="1"/>
  <c r="H2211" i="1" s="1"/>
  <c r="AF2211" i="1" s="1"/>
  <c r="O2210" i="1"/>
  <c r="N2210" i="1"/>
  <c r="M2210" i="1"/>
  <c r="L2210" i="1"/>
  <c r="K2210" i="1"/>
  <c r="J2210" i="1"/>
  <c r="I2210" i="1"/>
  <c r="H2210" i="1"/>
  <c r="AF2210" i="1" s="1"/>
  <c r="G2210" i="1"/>
  <c r="F2210" i="1"/>
  <c r="O2209" i="1"/>
  <c r="M2209" i="1" s="1"/>
  <c r="N2209" i="1"/>
  <c r="L2209" i="1"/>
  <c r="K2209" i="1"/>
  <c r="J2209" i="1"/>
  <c r="I2209" i="1"/>
  <c r="H2209" i="1"/>
  <c r="AF2209" i="1" s="1"/>
  <c r="G2209" i="1"/>
  <c r="F2209" i="1"/>
  <c r="O2208" i="1"/>
  <c r="M2208" i="1" s="1"/>
  <c r="N2208" i="1"/>
  <c r="L2208" i="1" s="1"/>
  <c r="K2208" i="1"/>
  <c r="J2208" i="1"/>
  <c r="I2208" i="1"/>
  <c r="G2208" i="1"/>
  <c r="F2208" i="1"/>
  <c r="H2208" i="1" s="1"/>
  <c r="AF2208" i="1" s="1"/>
  <c r="O2207" i="1"/>
  <c r="N2207" i="1"/>
  <c r="L2207" i="1" s="1"/>
  <c r="M2207" i="1"/>
  <c r="K2207" i="1"/>
  <c r="J2207" i="1"/>
  <c r="I2207" i="1"/>
  <c r="G2207" i="1"/>
  <c r="F2207" i="1"/>
  <c r="H2207" i="1" s="1"/>
  <c r="AF2207" i="1" s="1"/>
  <c r="O2206" i="1"/>
  <c r="N2206" i="1"/>
  <c r="M2206" i="1"/>
  <c r="L2206" i="1"/>
  <c r="K2206" i="1"/>
  <c r="J2206" i="1"/>
  <c r="I2206" i="1"/>
  <c r="H2206" i="1"/>
  <c r="AF2206" i="1" s="1"/>
  <c r="G2206" i="1"/>
  <c r="F2206" i="1"/>
  <c r="O2205" i="1"/>
  <c r="M2205" i="1" s="1"/>
  <c r="N2205" i="1"/>
  <c r="L2205" i="1"/>
  <c r="K2205" i="1"/>
  <c r="J2205" i="1"/>
  <c r="I2205" i="1"/>
  <c r="H2205" i="1"/>
  <c r="AF2205" i="1" s="1"/>
  <c r="G2205" i="1"/>
  <c r="F2205" i="1"/>
  <c r="O2204" i="1"/>
  <c r="M2204" i="1" s="1"/>
  <c r="N2204" i="1"/>
  <c r="L2204" i="1" s="1"/>
  <c r="K2204" i="1"/>
  <c r="J2204" i="1"/>
  <c r="I2204" i="1"/>
  <c r="G2204" i="1"/>
  <c r="F2204" i="1"/>
  <c r="H2204" i="1" s="1"/>
  <c r="AF2204" i="1" s="1"/>
  <c r="O2203" i="1"/>
  <c r="N2203" i="1"/>
  <c r="L2203" i="1" s="1"/>
  <c r="M2203" i="1"/>
  <c r="K2203" i="1"/>
  <c r="J2203" i="1"/>
  <c r="I2203" i="1"/>
  <c r="G2203" i="1"/>
  <c r="F2203" i="1"/>
  <c r="H2203" i="1" s="1"/>
  <c r="AF2203" i="1" s="1"/>
  <c r="O2202" i="1"/>
  <c r="N2202" i="1"/>
  <c r="M2202" i="1"/>
  <c r="L2202" i="1"/>
  <c r="K2202" i="1"/>
  <c r="J2202" i="1"/>
  <c r="I2202" i="1"/>
  <c r="H2202" i="1"/>
  <c r="AF2202" i="1" s="1"/>
  <c r="G2202" i="1"/>
  <c r="F2202" i="1"/>
  <c r="O2201" i="1"/>
  <c r="M2201" i="1" s="1"/>
  <c r="N2201" i="1"/>
  <c r="L2201" i="1"/>
  <c r="K2201" i="1"/>
  <c r="J2201" i="1"/>
  <c r="I2201" i="1"/>
  <c r="H2201" i="1"/>
  <c r="AF2201" i="1" s="1"/>
  <c r="G2201" i="1"/>
  <c r="F2201" i="1"/>
  <c r="AE2200" i="1"/>
  <c r="M2200" i="1" s="1"/>
  <c r="AD2200" i="1"/>
  <c r="L2200" i="1" s="1"/>
  <c r="K2200" i="1"/>
  <c r="J2200" i="1"/>
  <c r="G2200" i="1"/>
  <c r="F2200" i="1"/>
  <c r="H2200" i="1" s="1"/>
  <c r="AF2200" i="1" s="1"/>
  <c r="Q2199" i="1"/>
  <c r="P2199" i="1"/>
  <c r="M2199" i="1"/>
  <c r="L2199" i="1"/>
  <c r="K2199" i="1"/>
  <c r="J2199" i="1"/>
  <c r="H2199" i="1"/>
  <c r="AF2199" i="1" s="1"/>
  <c r="G2199" i="1"/>
  <c r="F2199" i="1"/>
  <c r="Q2198" i="1"/>
  <c r="M2198" i="1" s="1"/>
  <c r="P2198" i="1"/>
  <c r="L2198" i="1" s="1"/>
  <c r="K2198" i="1"/>
  <c r="J2198" i="1"/>
  <c r="G2198" i="1"/>
  <c r="F2198" i="1"/>
  <c r="H2198" i="1" s="1"/>
  <c r="AF2198" i="1" s="1"/>
  <c r="U2197" i="1"/>
  <c r="T2197" i="1"/>
  <c r="M2197" i="1"/>
  <c r="L2197" i="1"/>
  <c r="K2197" i="1"/>
  <c r="J2197" i="1"/>
  <c r="H2197" i="1"/>
  <c r="AF2197" i="1" s="1"/>
  <c r="G2197" i="1"/>
  <c r="F2197" i="1"/>
  <c r="U2196" i="1"/>
  <c r="M2196" i="1" s="1"/>
  <c r="T2196" i="1"/>
  <c r="L2196" i="1" s="1"/>
  <c r="K2196" i="1"/>
  <c r="J2196" i="1"/>
  <c r="G2196" i="1"/>
  <c r="F2196" i="1"/>
  <c r="H2196" i="1" s="1"/>
  <c r="AF2196" i="1" s="1"/>
  <c r="U2195" i="1"/>
  <c r="T2195" i="1"/>
  <c r="M2195" i="1"/>
  <c r="L2195" i="1"/>
  <c r="K2195" i="1"/>
  <c r="J2195" i="1"/>
  <c r="H2195" i="1"/>
  <c r="AF2195" i="1" s="1"/>
  <c r="G2195" i="1"/>
  <c r="F2195" i="1"/>
  <c r="U2194" i="1"/>
  <c r="M2194" i="1" s="1"/>
  <c r="T2194" i="1"/>
  <c r="L2194" i="1" s="1"/>
  <c r="K2194" i="1"/>
  <c r="J2194" i="1"/>
  <c r="G2194" i="1"/>
  <c r="F2194" i="1"/>
  <c r="H2194" i="1" s="1"/>
  <c r="AF2194" i="1" s="1"/>
  <c r="U2193" i="1"/>
  <c r="T2193" i="1"/>
  <c r="M2193" i="1"/>
  <c r="L2193" i="1"/>
  <c r="K2193" i="1"/>
  <c r="J2193" i="1"/>
  <c r="H2193" i="1"/>
  <c r="AF2193" i="1" s="1"/>
  <c r="G2193" i="1"/>
  <c r="F2193" i="1"/>
  <c r="U2192" i="1"/>
  <c r="M2192" i="1" s="1"/>
  <c r="T2192" i="1"/>
  <c r="L2192" i="1" s="1"/>
  <c r="K2192" i="1"/>
  <c r="J2192" i="1"/>
  <c r="G2192" i="1"/>
  <c r="F2192" i="1"/>
  <c r="H2192" i="1" s="1"/>
  <c r="AF2192" i="1" s="1"/>
  <c r="U2191" i="1"/>
  <c r="T2191" i="1"/>
  <c r="M2191" i="1"/>
  <c r="L2191" i="1"/>
  <c r="K2191" i="1"/>
  <c r="J2191" i="1"/>
  <c r="H2191" i="1"/>
  <c r="AF2191" i="1" s="1"/>
  <c r="G2191" i="1"/>
  <c r="F2191" i="1"/>
  <c r="AE2190" i="1"/>
  <c r="M2190" i="1" s="1"/>
  <c r="AD2190" i="1"/>
  <c r="L2190" i="1" s="1"/>
  <c r="K2190" i="1"/>
  <c r="J2190" i="1"/>
  <c r="G2190" i="1"/>
  <c r="F2190" i="1"/>
  <c r="H2190" i="1" s="1"/>
  <c r="AF2190" i="1" s="1"/>
  <c r="AE2189" i="1"/>
  <c r="AD2189" i="1"/>
  <c r="M2189" i="1"/>
  <c r="L2189" i="1"/>
  <c r="K2189" i="1"/>
  <c r="J2189" i="1"/>
  <c r="H2189" i="1"/>
  <c r="AF2189" i="1" s="1"/>
  <c r="G2189" i="1"/>
  <c r="F2189" i="1"/>
  <c r="AE2188" i="1"/>
  <c r="M2188" i="1" s="1"/>
  <c r="AD2188" i="1"/>
  <c r="L2188" i="1" s="1"/>
  <c r="K2188" i="1"/>
  <c r="J2188" i="1"/>
  <c r="G2188" i="1"/>
  <c r="F2188" i="1"/>
  <c r="H2188" i="1" s="1"/>
  <c r="AF2188" i="1" s="1"/>
  <c r="AE2187" i="1"/>
  <c r="AD2187" i="1"/>
  <c r="M2187" i="1"/>
  <c r="L2187" i="1"/>
  <c r="K2187" i="1"/>
  <c r="J2187" i="1"/>
  <c r="H2187" i="1"/>
  <c r="AF2187" i="1" s="1"/>
  <c r="G2187" i="1"/>
  <c r="F2187" i="1"/>
  <c r="AE2186" i="1"/>
  <c r="M2186" i="1" s="1"/>
  <c r="AD2186" i="1"/>
  <c r="L2186" i="1" s="1"/>
  <c r="K2186" i="1"/>
  <c r="J2186" i="1"/>
  <c r="G2186" i="1"/>
  <c r="F2186" i="1"/>
  <c r="H2186" i="1" s="1"/>
  <c r="AF2186" i="1" s="1"/>
  <c r="AE2185" i="1"/>
  <c r="AD2185" i="1"/>
  <c r="M2185" i="1"/>
  <c r="L2185" i="1"/>
  <c r="K2185" i="1"/>
  <c r="J2185" i="1"/>
  <c r="H2185" i="1"/>
  <c r="AF2185" i="1" s="1"/>
  <c r="G2185" i="1"/>
  <c r="F2185" i="1"/>
  <c r="AE2184" i="1"/>
  <c r="M2184" i="1" s="1"/>
  <c r="AD2184" i="1"/>
  <c r="L2184" i="1" s="1"/>
  <c r="K2184" i="1"/>
  <c r="J2184" i="1"/>
  <c r="G2184" i="1"/>
  <c r="F2184" i="1"/>
  <c r="H2184" i="1" s="1"/>
  <c r="AF2184" i="1" s="1"/>
  <c r="AE2183" i="1"/>
  <c r="AD2183" i="1"/>
  <c r="M2183" i="1"/>
  <c r="L2183" i="1"/>
  <c r="K2183" i="1"/>
  <c r="J2183" i="1"/>
  <c r="H2183" i="1"/>
  <c r="AF2183" i="1" s="1"/>
  <c r="G2183" i="1"/>
  <c r="F2183" i="1"/>
  <c r="O2182" i="1"/>
  <c r="M2182" i="1" s="1"/>
  <c r="N2182" i="1"/>
  <c r="L2182" i="1" s="1"/>
  <c r="K2182" i="1"/>
  <c r="J2182" i="1"/>
  <c r="I2182" i="1"/>
  <c r="G2182" i="1"/>
  <c r="F2182" i="1"/>
  <c r="H2182" i="1" s="1"/>
  <c r="AF2182" i="1" s="1"/>
  <c r="O2181" i="1"/>
  <c r="N2181" i="1"/>
  <c r="L2181" i="1" s="1"/>
  <c r="M2181" i="1"/>
  <c r="K2181" i="1"/>
  <c r="J2181" i="1"/>
  <c r="I2181" i="1"/>
  <c r="G2181" i="1"/>
  <c r="F2181" i="1"/>
  <c r="H2181" i="1" s="1"/>
  <c r="AF2181" i="1" s="1"/>
  <c r="O2180" i="1"/>
  <c r="N2180" i="1"/>
  <c r="M2180" i="1"/>
  <c r="L2180" i="1"/>
  <c r="K2180" i="1"/>
  <c r="J2180" i="1"/>
  <c r="I2180" i="1"/>
  <c r="H2180" i="1"/>
  <c r="AF2180" i="1" s="1"/>
  <c r="G2180" i="1"/>
  <c r="F2180" i="1"/>
  <c r="O2179" i="1"/>
  <c r="M2179" i="1" s="1"/>
  <c r="N2179" i="1"/>
  <c r="L2179" i="1"/>
  <c r="K2179" i="1"/>
  <c r="J2179" i="1"/>
  <c r="I2179" i="1"/>
  <c r="H2179" i="1"/>
  <c r="AF2179" i="1" s="1"/>
  <c r="G2179" i="1"/>
  <c r="F2179" i="1"/>
  <c r="Q2178" i="1"/>
  <c r="K2178" i="1" s="1"/>
  <c r="P2178" i="1"/>
  <c r="J2178" i="1" s="1"/>
  <c r="O2178" i="1"/>
  <c r="N2178" i="1"/>
  <c r="M2178" i="1"/>
  <c r="L2178" i="1"/>
  <c r="H2178" i="1"/>
  <c r="AF2178" i="1" s="1"/>
  <c r="G2178" i="1"/>
  <c r="F2178" i="1"/>
  <c r="O2177" i="1"/>
  <c r="M2177" i="1" s="1"/>
  <c r="N2177" i="1"/>
  <c r="L2177" i="1" s="1"/>
  <c r="K2177" i="1"/>
  <c r="J2177" i="1"/>
  <c r="I2177" i="1"/>
  <c r="G2177" i="1"/>
  <c r="F2177" i="1"/>
  <c r="H2177" i="1" s="1"/>
  <c r="AF2177" i="1" s="1"/>
  <c r="O2176" i="1"/>
  <c r="N2176" i="1"/>
  <c r="L2176" i="1" s="1"/>
  <c r="M2176" i="1"/>
  <c r="K2176" i="1"/>
  <c r="J2176" i="1"/>
  <c r="I2176" i="1"/>
  <c r="G2176" i="1"/>
  <c r="F2176" i="1"/>
  <c r="H2176" i="1" s="1"/>
  <c r="AF2176" i="1" s="1"/>
  <c r="O2175" i="1"/>
  <c r="N2175" i="1"/>
  <c r="M2175" i="1"/>
  <c r="L2175" i="1"/>
  <c r="K2175" i="1"/>
  <c r="J2175" i="1"/>
  <c r="I2175" i="1"/>
  <c r="H2175" i="1"/>
  <c r="AF2175" i="1" s="1"/>
  <c r="G2175" i="1"/>
  <c r="F2175" i="1"/>
  <c r="O2174" i="1"/>
  <c r="M2174" i="1" s="1"/>
  <c r="N2174" i="1"/>
  <c r="L2174" i="1"/>
  <c r="K2174" i="1"/>
  <c r="J2174" i="1"/>
  <c r="I2174" i="1"/>
  <c r="H2174" i="1"/>
  <c r="AF2174" i="1" s="1"/>
  <c r="G2174" i="1"/>
  <c r="F2174" i="1"/>
  <c r="O2173" i="1"/>
  <c r="M2173" i="1" s="1"/>
  <c r="N2173" i="1"/>
  <c r="L2173" i="1" s="1"/>
  <c r="K2173" i="1"/>
  <c r="J2173" i="1"/>
  <c r="I2173" i="1"/>
  <c r="G2173" i="1"/>
  <c r="F2173" i="1"/>
  <c r="H2173" i="1" s="1"/>
  <c r="AF2173" i="1" s="1"/>
  <c r="O2172" i="1"/>
  <c r="N2172" i="1"/>
  <c r="L2172" i="1" s="1"/>
  <c r="M2172" i="1"/>
  <c r="K2172" i="1"/>
  <c r="J2172" i="1"/>
  <c r="I2172" i="1"/>
  <c r="G2172" i="1"/>
  <c r="F2172" i="1"/>
  <c r="H2172" i="1" s="1"/>
  <c r="AF2172" i="1" s="1"/>
  <c r="O2171" i="1"/>
  <c r="N2171" i="1"/>
  <c r="M2171" i="1"/>
  <c r="L2171" i="1"/>
  <c r="K2171" i="1"/>
  <c r="J2171" i="1"/>
  <c r="I2171" i="1"/>
  <c r="H2171" i="1"/>
  <c r="AF2171" i="1" s="1"/>
  <c r="G2171" i="1"/>
  <c r="F2171" i="1"/>
  <c r="O2170" i="1"/>
  <c r="M2170" i="1" s="1"/>
  <c r="N2170" i="1"/>
  <c r="L2170" i="1"/>
  <c r="K2170" i="1"/>
  <c r="J2170" i="1"/>
  <c r="I2170" i="1"/>
  <c r="H2170" i="1"/>
  <c r="AF2170" i="1" s="1"/>
  <c r="G2170" i="1"/>
  <c r="F2170" i="1"/>
  <c r="O2169" i="1"/>
  <c r="M2169" i="1" s="1"/>
  <c r="N2169" i="1"/>
  <c r="L2169" i="1" s="1"/>
  <c r="K2169" i="1"/>
  <c r="J2169" i="1"/>
  <c r="I2169" i="1"/>
  <c r="G2169" i="1"/>
  <c r="F2169" i="1"/>
  <c r="H2169" i="1" s="1"/>
  <c r="AF2169" i="1" s="1"/>
  <c r="O2168" i="1"/>
  <c r="N2168" i="1"/>
  <c r="L2168" i="1" s="1"/>
  <c r="M2168" i="1"/>
  <c r="K2168" i="1"/>
  <c r="J2168" i="1"/>
  <c r="I2168" i="1"/>
  <c r="G2168" i="1"/>
  <c r="F2168" i="1"/>
  <c r="H2168" i="1" s="1"/>
  <c r="AF2168" i="1" s="1"/>
  <c r="O2167" i="1"/>
  <c r="N2167" i="1"/>
  <c r="M2167" i="1"/>
  <c r="L2167" i="1"/>
  <c r="K2167" i="1"/>
  <c r="J2167" i="1"/>
  <c r="I2167" i="1"/>
  <c r="H2167" i="1"/>
  <c r="AF2167" i="1" s="1"/>
  <c r="G2167" i="1"/>
  <c r="F2167" i="1"/>
  <c r="O2166" i="1"/>
  <c r="M2166" i="1" s="1"/>
  <c r="N2166" i="1"/>
  <c r="L2166" i="1"/>
  <c r="K2166" i="1"/>
  <c r="J2166" i="1"/>
  <c r="I2166" i="1"/>
  <c r="H2166" i="1"/>
  <c r="AF2166" i="1" s="1"/>
  <c r="G2166" i="1"/>
  <c r="F2166" i="1"/>
  <c r="O2165" i="1"/>
  <c r="M2165" i="1" s="1"/>
  <c r="N2165" i="1"/>
  <c r="L2165" i="1" s="1"/>
  <c r="K2165" i="1"/>
  <c r="J2165" i="1"/>
  <c r="I2165" i="1"/>
  <c r="G2165" i="1"/>
  <c r="F2165" i="1"/>
  <c r="H2165" i="1" s="1"/>
  <c r="AF2165" i="1" s="1"/>
  <c r="AC2164" i="1"/>
  <c r="AB2164" i="1"/>
  <c r="J2164" i="1" s="1"/>
  <c r="O2164" i="1"/>
  <c r="M2164" i="1" s="1"/>
  <c r="N2164" i="1"/>
  <c r="L2164" i="1"/>
  <c r="K2164" i="1"/>
  <c r="G2164" i="1"/>
  <c r="F2164" i="1"/>
  <c r="H2164" i="1" s="1"/>
  <c r="AF2164" i="1" s="1"/>
  <c r="AC2163" i="1"/>
  <c r="AB2163" i="1"/>
  <c r="J2163" i="1" s="1"/>
  <c r="O2163" i="1"/>
  <c r="M2163" i="1" s="1"/>
  <c r="N2163" i="1"/>
  <c r="L2163" i="1"/>
  <c r="K2163" i="1"/>
  <c r="G2163" i="1"/>
  <c r="F2163" i="1"/>
  <c r="H2163" i="1" s="1"/>
  <c r="AF2163" i="1" s="1"/>
  <c r="AC2162" i="1"/>
  <c r="AB2162" i="1"/>
  <c r="J2162" i="1" s="1"/>
  <c r="O2162" i="1"/>
  <c r="M2162" i="1" s="1"/>
  <c r="N2162" i="1"/>
  <c r="L2162" i="1"/>
  <c r="K2162" i="1"/>
  <c r="G2162" i="1"/>
  <c r="F2162" i="1"/>
  <c r="H2162" i="1" s="1"/>
  <c r="AF2162" i="1" s="1"/>
  <c r="AC2161" i="1"/>
  <c r="AB2161" i="1"/>
  <c r="J2161" i="1" s="1"/>
  <c r="O2161" i="1"/>
  <c r="M2161" i="1" s="1"/>
  <c r="N2161" i="1"/>
  <c r="L2161" i="1"/>
  <c r="K2161" i="1"/>
  <c r="G2161" i="1"/>
  <c r="F2161" i="1"/>
  <c r="H2161" i="1" s="1"/>
  <c r="AF2161" i="1" s="1"/>
  <c r="AC2160" i="1"/>
  <c r="AB2160" i="1"/>
  <c r="J2160" i="1" s="1"/>
  <c r="O2160" i="1"/>
  <c r="M2160" i="1" s="1"/>
  <c r="N2160" i="1"/>
  <c r="L2160" i="1"/>
  <c r="K2160" i="1"/>
  <c r="G2160" i="1"/>
  <c r="F2160" i="1"/>
  <c r="H2160" i="1" s="1"/>
  <c r="AF2160" i="1" s="1"/>
  <c r="AC2159" i="1"/>
  <c r="AB2159" i="1"/>
  <c r="Q2159" i="1"/>
  <c r="K2159" i="1" s="1"/>
  <c r="P2159" i="1"/>
  <c r="O2159" i="1"/>
  <c r="N2159" i="1"/>
  <c r="L2159" i="1" s="1"/>
  <c r="M2159" i="1"/>
  <c r="J2159" i="1"/>
  <c r="H2159" i="1"/>
  <c r="AF2159" i="1" s="1"/>
  <c r="G2159" i="1"/>
  <c r="F2159" i="1"/>
  <c r="AF2158" i="1"/>
  <c r="AC2158" i="1"/>
  <c r="K2158" i="1" s="1"/>
  <c r="AB2158" i="1"/>
  <c r="O2158" i="1"/>
  <c r="N2158" i="1"/>
  <c r="L2158" i="1" s="1"/>
  <c r="M2158" i="1"/>
  <c r="J2158" i="1"/>
  <c r="H2158" i="1"/>
  <c r="G2158" i="1"/>
  <c r="F2158" i="1"/>
  <c r="AF2157" i="1"/>
  <c r="AC2157" i="1"/>
  <c r="K2157" i="1" s="1"/>
  <c r="AB2157" i="1"/>
  <c r="O2157" i="1"/>
  <c r="N2157" i="1"/>
  <c r="L2157" i="1" s="1"/>
  <c r="M2157" i="1"/>
  <c r="J2157" i="1"/>
  <c r="H2157" i="1"/>
  <c r="G2157" i="1"/>
  <c r="F2157" i="1"/>
  <c r="AF2156" i="1"/>
  <c r="AE2156" i="1"/>
  <c r="K2156" i="1" s="1"/>
  <c r="AD2156" i="1"/>
  <c r="O2156" i="1"/>
  <c r="N2156" i="1"/>
  <c r="L2156" i="1" s="1"/>
  <c r="M2156" i="1"/>
  <c r="J2156" i="1"/>
  <c r="H2156" i="1"/>
  <c r="G2156" i="1"/>
  <c r="F2156" i="1"/>
  <c r="AF2155" i="1"/>
  <c r="AC2155" i="1"/>
  <c r="K2155" i="1" s="1"/>
  <c r="AB2155" i="1"/>
  <c r="O2155" i="1"/>
  <c r="N2155" i="1"/>
  <c r="L2155" i="1" s="1"/>
  <c r="M2155" i="1"/>
  <c r="J2155" i="1"/>
  <c r="H2155" i="1"/>
  <c r="G2155" i="1"/>
  <c r="F2155" i="1"/>
  <c r="AF2154" i="1"/>
  <c r="AC2154" i="1"/>
  <c r="K2154" i="1" s="1"/>
  <c r="AB2154" i="1"/>
  <c r="O2154" i="1"/>
  <c r="N2154" i="1"/>
  <c r="L2154" i="1" s="1"/>
  <c r="M2154" i="1"/>
  <c r="J2154" i="1"/>
  <c r="H2154" i="1"/>
  <c r="G2154" i="1"/>
  <c r="F2154" i="1"/>
  <c r="AF2153" i="1"/>
  <c r="AC2153" i="1"/>
  <c r="K2153" i="1" s="1"/>
  <c r="AB2153" i="1"/>
  <c r="O2153" i="1"/>
  <c r="N2153" i="1"/>
  <c r="L2153" i="1" s="1"/>
  <c r="M2153" i="1"/>
  <c r="J2153" i="1"/>
  <c r="H2153" i="1"/>
  <c r="G2153" i="1"/>
  <c r="F2153" i="1"/>
  <c r="AF2152" i="1"/>
  <c r="AC2152" i="1"/>
  <c r="K2152" i="1" s="1"/>
  <c r="AB2152" i="1"/>
  <c r="O2152" i="1"/>
  <c r="N2152" i="1"/>
  <c r="L2152" i="1" s="1"/>
  <c r="M2152" i="1"/>
  <c r="J2152" i="1"/>
  <c r="H2152" i="1"/>
  <c r="G2152" i="1"/>
  <c r="F2152" i="1"/>
  <c r="AF2151" i="1"/>
  <c r="AC2151" i="1"/>
  <c r="K2151" i="1" s="1"/>
  <c r="AB2151" i="1"/>
  <c r="O2151" i="1"/>
  <c r="N2151" i="1"/>
  <c r="L2151" i="1" s="1"/>
  <c r="M2151" i="1"/>
  <c r="J2151" i="1"/>
  <c r="H2151" i="1"/>
  <c r="G2151" i="1"/>
  <c r="F2151" i="1"/>
  <c r="AF2150" i="1"/>
  <c r="AC2150" i="1"/>
  <c r="K2150" i="1" s="1"/>
  <c r="AB2150" i="1"/>
  <c r="O2150" i="1"/>
  <c r="N2150" i="1"/>
  <c r="L2150" i="1" s="1"/>
  <c r="M2150" i="1"/>
  <c r="J2150" i="1"/>
  <c r="H2150" i="1"/>
  <c r="G2150" i="1"/>
  <c r="F2150" i="1"/>
  <c r="AF2149" i="1"/>
  <c r="AC2149" i="1"/>
  <c r="K2149" i="1" s="1"/>
  <c r="AB2149" i="1"/>
  <c r="O2149" i="1"/>
  <c r="N2149" i="1"/>
  <c r="L2149" i="1" s="1"/>
  <c r="M2149" i="1"/>
  <c r="J2149" i="1"/>
  <c r="H2149" i="1"/>
  <c r="G2149" i="1"/>
  <c r="F2149" i="1"/>
  <c r="AF2148" i="1"/>
  <c r="AC2148" i="1"/>
  <c r="K2148" i="1" s="1"/>
  <c r="AB2148" i="1"/>
  <c r="O2148" i="1"/>
  <c r="N2148" i="1"/>
  <c r="L2148" i="1" s="1"/>
  <c r="M2148" i="1"/>
  <c r="J2148" i="1"/>
  <c r="H2148" i="1"/>
  <c r="G2148" i="1"/>
  <c r="F2148" i="1"/>
  <c r="AF2147" i="1"/>
  <c r="AC2147" i="1"/>
  <c r="K2147" i="1" s="1"/>
  <c r="AB2147" i="1"/>
  <c r="O2147" i="1"/>
  <c r="N2147" i="1"/>
  <c r="L2147" i="1" s="1"/>
  <c r="M2147" i="1"/>
  <c r="J2147" i="1"/>
  <c r="H2147" i="1"/>
  <c r="G2147" i="1"/>
  <c r="F2147" i="1"/>
  <c r="AF2146" i="1"/>
  <c r="AC2146" i="1"/>
  <c r="K2146" i="1" s="1"/>
  <c r="AB2146" i="1"/>
  <c r="O2146" i="1"/>
  <c r="N2146" i="1"/>
  <c r="L2146" i="1" s="1"/>
  <c r="M2146" i="1"/>
  <c r="J2146" i="1"/>
  <c r="H2146" i="1"/>
  <c r="G2146" i="1"/>
  <c r="F2146" i="1"/>
  <c r="AF2145" i="1"/>
  <c r="AC2145" i="1"/>
  <c r="K2145" i="1" s="1"/>
  <c r="AB2145" i="1"/>
  <c r="O2145" i="1"/>
  <c r="N2145" i="1"/>
  <c r="L2145" i="1" s="1"/>
  <c r="M2145" i="1"/>
  <c r="J2145" i="1"/>
  <c r="H2145" i="1"/>
  <c r="G2145" i="1"/>
  <c r="F2145" i="1"/>
  <c r="AF2144" i="1"/>
  <c r="AC2144" i="1"/>
  <c r="K2144" i="1" s="1"/>
  <c r="AB2144" i="1"/>
  <c r="O2144" i="1"/>
  <c r="N2144" i="1"/>
  <c r="L2144" i="1" s="1"/>
  <c r="M2144" i="1"/>
  <c r="J2144" i="1"/>
  <c r="H2144" i="1"/>
  <c r="G2144" i="1"/>
  <c r="F2144" i="1"/>
  <c r="AF2143" i="1"/>
  <c r="AC2143" i="1"/>
  <c r="K2143" i="1" s="1"/>
  <c r="AB2143" i="1"/>
  <c r="O2143" i="1"/>
  <c r="N2143" i="1"/>
  <c r="L2143" i="1" s="1"/>
  <c r="M2143" i="1"/>
  <c r="J2143" i="1"/>
  <c r="H2143" i="1"/>
  <c r="G2143" i="1"/>
  <c r="F2143" i="1"/>
  <c r="AF2142" i="1"/>
  <c r="AC2142" i="1"/>
  <c r="K2142" i="1" s="1"/>
  <c r="AB2142" i="1"/>
  <c r="O2142" i="1"/>
  <c r="N2142" i="1"/>
  <c r="L2142" i="1" s="1"/>
  <c r="M2142" i="1"/>
  <c r="J2142" i="1"/>
  <c r="H2142" i="1"/>
  <c r="G2142" i="1"/>
  <c r="F2142" i="1"/>
  <c r="AF2141" i="1"/>
  <c r="AC2141" i="1"/>
  <c r="K2141" i="1" s="1"/>
  <c r="AB2141" i="1"/>
  <c r="O2141" i="1"/>
  <c r="N2141" i="1"/>
  <c r="L2141" i="1" s="1"/>
  <c r="M2141" i="1"/>
  <c r="J2141" i="1"/>
  <c r="H2141" i="1"/>
  <c r="G2141" i="1"/>
  <c r="F2141" i="1"/>
  <c r="AF2140" i="1"/>
  <c r="AC2140" i="1"/>
  <c r="K2140" i="1" s="1"/>
  <c r="AB2140" i="1"/>
  <c r="O2140" i="1"/>
  <c r="N2140" i="1"/>
  <c r="L2140" i="1" s="1"/>
  <c r="M2140" i="1"/>
  <c r="J2140" i="1"/>
  <c r="H2140" i="1"/>
  <c r="G2140" i="1"/>
  <c r="F2140" i="1"/>
  <c r="AE2139" i="1"/>
  <c r="AD2139" i="1"/>
  <c r="AC2139" i="1"/>
  <c r="AB2139" i="1"/>
  <c r="J2139" i="1" s="1"/>
  <c r="O2139" i="1"/>
  <c r="M2139" i="1" s="1"/>
  <c r="N2139" i="1"/>
  <c r="L2139" i="1"/>
  <c r="K2139" i="1"/>
  <c r="G2139" i="1"/>
  <c r="F2139" i="1"/>
  <c r="H2139" i="1" s="1"/>
  <c r="AF2139" i="1" s="1"/>
  <c r="AC2138" i="1"/>
  <c r="AB2138" i="1"/>
  <c r="J2138" i="1" s="1"/>
  <c r="O2138" i="1"/>
  <c r="M2138" i="1" s="1"/>
  <c r="N2138" i="1"/>
  <c r="L2138" i="1"/>
  <c r="K2138" i="1"/>
  <c r="G2138" i="1"/>
  <c r="F2138" i="1"/>
  <c r="H2138" i="1" s="1"/>
  <c r="AF2138" i="1" s="1"/>
  <c r="AC2137" i="1"/>
  <c r="AB2137" i="1"/>
  <c r="J2137" i="1" s="1"/>
  <c r="O2137" i="1"/>
  <c r="M2137" i="1" s="1"/>
  <c r="N2137" i="1"/>
  <c r="L2137" i="1"/>
  <c r="K2137" i="1"/>
  <c r="G2137" i="1"/>
  <c r="F2137" i="1"/>
  <c r="H2137" i="1" s="1"/>
  <c r="AF2137" i="1" s="1"/>
  <c r="AC2136" i="1"/>
  <c r="AB2136" i="1"/>
  <c r="J2136" i="1" s="1"/>
  <c r="O2136" i="1"/>
  <c r="M2136" i="1" s="1"/>
  <c r="N2136" i="1"/>
  <c r="L2136" i="1"/>
  <c r="K2136" i="1"/>
  <c r="G2136" i="1"/>
  <c r="F2136" i="1"/>
  <c r="H2136" i="1" s="1"/>
  <c r="AF2136" i="1" s="1"/>
  <c r="AC2135" i="1"/>
  <c r="AB2135" i="1"/>
  <c r="J2135" i="1" s="1"/>
  <c r="O2135" i="1"/>
  <c r="M2135" i="1" s="1"/>
  <c r="N2135" i="1"/>
  <c r="L2135" i="1"/>
  <c r="K2135" i="1"/>
  <c r="G2135" i="1"/>
  <c r="F2135" i="1"/>
  <c r="H2135" i="1" s="1"/>
  <c r="AF2135" i="1" s="1"/>
  <c r="AC2134" i="1"/>
  <c r="AB2134" i="1"/>
  <c r="J2134" i="1" s="1"/>
  <c r="O2134" i="1"/>
  <c r="M2134" i="1" s="1"/>
  <c r="N2134" i="1"/>
  <c r="L2134" i="1"/>
  <c r="K2134" i="1"/>
  <c r="G2134" i="1"/>
  <c r="F2134" i="1"/>
  <c r="H2134" i="1" s="1"/>
  <c r="AF2134" i="1" s="1"/>
  <c r="O2133" i="1"/>
  <c r="N2133" i="1"/>
  <c r="L2133" i="1" s="1"/>
  <c r="M2133" i="1"/>
  <c r="K2133" i="1"/>
  <c r="J2133" i="1"/>
  <c r="I2133" i="1"/>
  <c r="G2133" i="1"/>
  <c r="F2133" i="1"/>
  <c r="H2133" i="1" s="1"/>
  <c r="AF2133" i="1" s="1"/>
  <c r="O2132" i="1"/>
  <c r="N2132" i="1"/>
  <c r="M2132" i="1"/>
  <c r="L2132" i="1"/>
  <c r="K2132" i="1"/>
  <c r="J2132" i="1"/>
  <c r="I2132" i="1"/>
  <c r="H2132" i="1"/>
  <c r="AF2132" i="1" s="1"/>
  <c r="G2132" i="1"/>
  <c r="F2132" i="1"/>
  <c r="O2131" i="1"/>
  <c r="M2131" i="1" s="1"/>
  <c r="N2131" i="1"/>
  <c r="L2131" i="1"/>
  <c r="K2131" i="1"/>
  <c r="J2131" i="1"/>
  <c r="I2131" i="1"/>
  <c r="H2131" i="1"/>
  <c r="AF2131" i="1" s="1"/>
  <c r="G2131" i="1"/>
  <c r="F2131" i="1"/>
  <c r="O2130" i="1"/>
  <c r="M2130" i="1" s="1"/>
  <c r="N2130" i="1"/>
  <c r="L2130" i="1" s="1"/>
  <c r="K2130" i="1"/>
  <c r="J2130" i="1"/>
  <c r="G2130" i="1"/>
  <c r="F2130" i="1"/>
  <c r="H2130" i="1" s="1"/>
  <c r="AF2130" i="1" s="1"/>
  <c r="O2129" i="1"/>
  <c r="N2129" i="1"/>
  <c r="M2129" i="1"/>
  <c r="L2129" i="1"/>
  <c r="K2129" i="1"/>
  <c r="J2129" i="1"/>
  <c r="I2129" i="1"/>
  <c r="H2129" i="1"/>
  <c r="AF2129" i="1" s="1"/>
  <c r="G2129" i="1"/>
  <c r="F2129" i="1"/>
  <c r="O2128" i="1"/>
  <c r="M2128" i="1" s="1"/>
  <c r="N2128" i="1"/>
  <c r="L2128" i="1"/>
  <c r="K2128" i="1"/>
  <c r="J2128" i="1"/>
  <c r="I2128" i="1"/>
  <c r="H2128" i="1"/>
  <c r="AF2128" i="1" s="1"/>
  <c r="G2128" i="1"/>
  <c r="F2128" i="1"/>
  <c r="O2127" i="1"/>
  <c r="M2127" i="1" s="1"/>
  <c r="N2127" i="1"/>
  <c r="L2127" i="1" s="1"/>
  <c r="K2127" i="1"/>
  <c r="J2127" i="1"/>
  <c r="I2127" i="1"/>
  <c r="G2127" i="1"/>
  <c r="F2127" i="1"/>
  <c r="H2127" i="1" s="1"/>
  <c r="AF2127" i="1" s="1"/>
  <c r="O2126" i="1"/>
  <c r="N2126" i="1"/>
  <c r="L2126" i="1" s="1"/>
  <c r="M2126" i="1"/>
  <c r="K2126" i="1"/>
  <c r="J2126" i="1"/>
  <c r="I2126" i="1"/>
  <c r="G2126" i="1"/>
  <c r="F2126" i="1"/>
  <c r="H2126" i="1" s="1"/>
  <c r="AF2126" i="1" s="1"/>
  <c r="AE2125" i="1"/>
  <c r="AD2125" i="1"/>
  <c r="U2125" i="1"/>
  <c r="M2125" i="1" s="1"/>
  <c r="T2125" i="1"/>
  <c r="L2125" i="1" s="1"/>
  <c r="K2125" i="1"/>
  <c r="J2125" i="1"/>
  <c r="G2125" i="1"/>
  <c r="F2125" i="1"/>
  <c r="H2125" i="1" s="1"/>
  <c r="AF2125" i="1" s="1"/>
  <c r="O2124" i="1"/>
  <c r="N2124" i="1"/>
  <c r="M2124" i="1"/>
  <c r="L2124" i="1"/>
  <c r="K2124" i="1"/>
  <c r="J2124" i="1"/>
  <c r="I2124" i="1"/>
  <c r="H2124" i="1"/>
  <c r="AF2124" i="1" s="1"/>
  <c r="G2124" i="1"/>
  <c r="F2124" i="1"/>
  <c r="O2123" i="1"/>
  <c r="M2123" i="1" s="1"/>
  <c r="N2123" i="1"/>
  <c r="L2123" i="1"/>
  <c r="K2123" i="1"/>
  <c r="J2123" i="1"/>
  <c r="I2123" i="1"/>
  <c r="H2123" i="1"/>
  <c r="AF2123" i="1" s="1"/>
  <c r="G2123" i="1"/>
  <c r="F2123" i="1"/>
  <c r="O2122" i="1"/>
  <c r="M2122" i="1" s="1"/>
  <c r="N2122" i="1"/>
  <c r="L2122" i="1" s="1"/>
  <c r="K2122" i="1"/>
  <c r="J2122" i="1"/>
  <c r="I2122" i="1"/>
  <c r="G2122" i="1"/>
  <c r="F2122" i="1"/>
  <c r="H2122" i="1" s="1"/>
  <c r="AF2122" i="1" s="1"/>
  <c r="O2121" i="1"/>
  <c r="N2121" i="1"/>
  <c r="L2121" i="1" s="1"/>
  <c r="M2121" i="1"/>
  <c r="K2121" i="1"/>
  <c r="J2121" i="1"/>
  <c r="I2121" i="1"/>
  <c r="G2121" i="1"/>
  <c r="F2121" i="1"/>
  <c r="H2121" i="1" s="1"/>
  <c r="AF2121" i="1" s="1"/>
  <c r="O2120" i="1"/>
  <c r="N2120" i="1"/>
  <c r="M2120" i="1"/>
  <c r="L2120" i="1"/>
  <c r="K2120" i="1"/>
  <c r="J2120" i="1"/>
  <c r="I2120" i="1"/>
  <c r="H2120" i="1"/>
  <c r="AF2120" i="1" s="1"/>
  <c r="G2120" i="1"/>
  <c r="F2120" i="1"/>
  <c r="O2119" i="1"/>
  <c r="M2119" i="1" s="1"/>
  <c r="N2119" i="1"/>
  <c r="L2119" i="1"/>
  <c r="K2119" i="1"/>
  <c r="J2119" i="1"/>
  <c r="I2119" i="1"/>
  <c r="H2119" i="1"/>
  <c r="AF2119" i="1" s="1"/>
  <c r="G2119" i="1"/>
  <c r="F2119" i="1"/>
  <c r="W2118" i="1"/>
  <c r="K2118" i="1" s="1"/>
  <c r="V2118" i="1"/>
  <c r="J2118" i="1" s="1"/>
  <c r="O2118" i="1"/>
  <c r="N2118" i="1"/>
  <c r="M2118" i="1"/>
  <c r="L2118" i="1"/>
  <c r="H2118" i="1"/>
  <c r="AF2118" i="1" s="1"/>
  <c r="G2118" i="1"/>
  <c r="F2118" i="1"/>
  <c r="S2117" i="1"/>
  <c r="K2117" i="1" s="1"/>
  <c r="R2117" i="1"/>
  <c r="J2117" i="1" s="1"/>
  <c r="O2117" i="1"/>
  <c r="N2117" i="1"/>
  <c r="M2117" i="1"/>
  <c r="L2117" i="1"/>
  <c r="H2117" i="1"/>
  <c r="AF2117" i="1" s="1"/>
  <c r="G2117" i="1"/>
  <c r="F2117" i="1"/>
  <c r="O2116" i="1"/>
  <c r="M2116" i="1" s="1"/>
  <c r="N2116" i="1"/>
  <c r="L2116" i="1" s="1"/>
  <c r="K2116" i="1"/>
  <c r="J2116" i="1"/>
  <c r="I2116" i="1"/>
  <c r="G2116" i="1"/>
  <c r="F2116" i="1"/>
  <c r="H2116" i="1" s="1"/>
  <c r="AF2116" i="1" s="1"/>
  <c r="O2115" i="1"/>
  <c r="N2115" i="1"/>
  <c r="L2115" i="1" s="1"/>
  <c r="M2115" i="1"/>
  <c r="K2115" i="1"/>
  <c r="J2115" i="1"/>
  <c r="I2115" i="1"/>
  <c r="G2115" i="1"/>
  <c r="F2115" i="1"/>
  <c r="H2115" i="1" s="1"/>
  <c r="AF2115" i="1" s="1"/>
  <c r="O2114" i="1"/>
  <c r="N2114" i="1"/>
  <c r="M2114" i="1"/>
  <c r="L2114" i="1"/>
  <c r="K2114" i="1"/>
  <c r="J2114" i="1"/>
  <c r="I2114" i="1"/>
  <c r="H2114" i="1"/>
  <c r="AF2114" i="1" s="1"/>
  <c r="G2114" i="1"/>
  <c r="F2114" i="1"/>
  <c r="AF2113" i="1"/>
  <c r="U2113" i="1"/>
  <c r="K2113" i="1" s="1"/>
  <c r="T2113" i="1"/>
  <c r="O2113" i="1"/>
  <c r="N2113" i="1"/>
  <c r="L2113" i="1" s="1"/>
  <c r="M2113" i="1"/>
  <c r="J2113" i="1"/>
  <c r="H2113" i="1"/>
  <c r="G2113" i="1"/>
  <c r="F2113" i="1"/>
  <c r="O2112" i="1"/>
  <c r="M2112" i="1" s="1"/>
  <c r="N2112" i="1"/>
  <c r="L2112" i="1"/>
  <c r="K2112" i="1"/>
  <c r="J2112" i="1"/>
  <c r="I2112" i="1"/>
  <c r="H2112" i="1"/>
  <c r="AF2112" i="1" s="1"/>
  <c r="G2112" i="1"/>
  <c r="F2112" i="1"/>
  <c r="O2111" i="1"/>
  <c r="M2111" i="1" s="1"/>
  <c r="N2111" i="1"/>
  <c r="L2111" i="1" s="1"/>
  <c r="K2111" i="1"/>
  <c r="J2111" i="1"/>
  <c r="I2111" i="1"/>
  <c r="G2111" i="1"/>
  <c r="F2111" i="1"/>
  <c r="H2111" i="1" s="1"/>
  <c r="AF2111" i="1" s="1"/>
  <c r="O2110" i="1"/>
  <c r="N2110" i="1"/>
  <c r="L2110" i="1" s="1"/>
  <c r="M2110" i="1"/>
  <c r="K2110" i="1"/>
  <c r="J2110" i="1"/>
  <c r="I2110" i="1"/>
  <c r="G2110" i="1"/>
  <c r="F2110" i="1"/>
  <c r="H2110" i="1" s="1"/>
  <c r="AF2110" i="1" s="1"/>
  <c r="O2109" i="1"/>
  <c r="N2109" i="1"/>
  <c r="M2109" i="1"/>
  <c r="L2109" i="1"/>
  <c r="K2109" i="1"/>
  <c r="J2109" i="1"/>
  <c r="I2109" i="1"/>
  <c r="H2109" i="1"/>
  <c r="AF2109" i="1" s="1"/>
  <c r="G2109" i="1"/>
  <c r="F2109" i="1"/>
  <c r="O2108" i="1"/>
  <c r="M2108" i="1" s="1"/>
  <c r="N2108" i="1"/>
  <c r="L2108" i="1"/>
  <c r="K2108" i="1"/>
  <c r="J2108" i="1"/>
  <c r="I2108" i="1"/>
  <c r="H2108" i="1"/>
  <c r="AF2108" i="1" s="1"/>
  <c r="G2108" i="1"/>
  <c r="F2108" i="1"/>
  <c r="O2107" i="1"/>
  <c r="M2107" i="1" s="1"/>
  <c r="N2107" i="1"/>
  <c r="L2107" i="1" s="1"/>
  <c r="K2107" i="1"/>
  <c r="J2107" i="1"/>
  <c r="I2107" i="1"/>
  <c r="G2107" i="1"/>
  <c r="F2107" i="1"/>
  <c r="H2107" i="1" s="1"/>
  <c r="AF2107" i="1" s="1"/>
  <c r="O2106" i="1"/>
  <c r="N2106" i="1"/>
  <c r="L2106" i="1" s="1"/>
  <c r="M2106" i="1"/>
  <c r="K2106" i="1"/>
  <c r="J2106" i="1"/>
  <c r="I2106" i="1"/>
  <c r="G2106" i="1"/>
  <c r="F2106" i="1"/>
  <c r="H2106" i="1" s="1"/>
  <c r="O2105" i="1"/>
  <c r="N2105" i="1"/>
  <c r="M2105" i="1"/>
  <c r="L2105" i="1"/>
  <c r="K2105" i="1"/>
  <c r="J2105" i="1"/>
  <c r="I2105" i="1"/>
  <c r="H2105" i="1"/>
  <c r="AF2105" i="1" s="1"/>
  <c r="G2105" i="1"/>
  <c r="F2105" i="1"/>
  <c r="O2104" i="1"/>
  <c r="M2104" i="1" s="1"/>
  <c r="N2104" i="1"/>
  <c r="L2104" i="1"/>
  <c r="K2104" i="1"/>
  <c r="J2104" i="1"/>
  <c r="I2104" i="1"/>
  <c r="H2104" i="1"/>
  <c r="AF2104" i="1" s="1"/>
  <c r="G2104" i="1"/>
  <c r="F2104" i="1"/>
  <c r="O2103" i="1"/>
  <c r="M2103" i="1" s="1"/>
  <c r="N2103" i="1"/>
  <c r="L2103" i="1" s="1"/>
  <c r="K2103" i="1"/>
  <c r="J2103" i="1"/>
  <c r="I2103" i="1"/>
  <c r="G2103" i="1"/>
  <c r="F2103" i="1"/>
  <c r="H2103" i="1" s="1"/>
  <c r="AF2103" i="1" s="1"/>
  <c r="O2102" i="1"/>
  <c r="N2102" i="1"/>
  <c r="L2102" i="1" s="1"/>
  <c r="M2102" i="1"/>
  <c r="K2102" i="1"/>
  <c r="J2102" i="1"/>
  <c r="I2102" i="1"/>
  <c r="G2102" i="1"/>
  <c r="F2102" i="1"/>
  <c r="H2102" i="1" s="1"/>
  <c r="AF2102" i="1" s="1"/>
  <c r="O2101" i="1"/>
  <c r="N2101" i="1"/>
  <c r="M2101" i="1"/>
  <c r="L2101" i="1"/>
  <c r="K2101" i="1"/>
  <c r="J2101" i="1"/>
  <c r="I2101" i="1"/>
  <c r="H2101" i="1"/>
  <c r="AF2101" i="1" s="1"/>
  <c r="G2101" i="1"/>
  <c r="F2101" i="1"/>
  <c r="O2100" i="1"/>
  <c r="M2100" i="1" s="1"/>
  <c r="N2100" i="1"/>
  <c r="L2100" i="1"/>
  <c r="K2100" i="1"/>
  <c r="J2100" i="1"/>
  <c r="I2100" i="1"/>
  <c r="H2100" i="1"/>
  <c r="AF2100" i="1" s="1"/>
  <c r="G2100" i="1"/>
  <c r="F2100" i="1"/>
  <c r="O2099" i="1"/>
  <c r="M2099" i="1" s="1"/>
  <c r="N2099" i="1"/>
  <c r="L2099" i="1" s="1"/>
  <c r="K2099" i="1"/>
  <c r="J2099" i="1"/>
  <c r="I2099" i="1"/>
  <c r="G2099" i="1"/>
  <c r="F2099" i="1"/>
  <c r="H2099" i="1" s="1"/>
  <c r="AF2099" i="1" s="1"/>
  <c r="O2098" i="1"/>
  <c r="N2098" i="1"/>
  <c r="L2098" i="1" s="1"/>
  <c r="M2098" i="1"/>
  <c r="K2098" i="1"/>
  <c r="J2098" i="1"/>
  <c r="I2098" i="1"/>
  <c r="G2098" i="1"/>
  <c r="F2098" i="1"/>
  <c r="H2098" i="1" s="1"/>
  <c r="AF2098" i="1" s="1"/>
  <c r="O2097" i="1"/>
  <c r="N2097" i="1"/>
  <c r="M2097" i="1"/>
  <c r="L2097" i="1"/>
  <c r="K2097" i="1"/>
  <c r="J2097" i="1"/>
  <c r="I2097" i="1"/>
  <c r="H2097" i="1"/>
  <c r="AF2097" i="1" s="1"/>
  <c r="G2097" i="1"/>
  <c r="F2097" i="1"/>
  <c r="O2096" i="1"/>
  <c r="M2096" i="1" s="1"/>
  <c r="N2096" i="1"/>
  <c r="L2096" i="1"/>
  <c r="K2096" i="1"/>
  <c r="J2096" i="1"/>
  <c r="I2096" i="1"/>
  <c r="H2096" i="1"/>
  <c r="AF2096" i="1" s="1"/>
  <c r="G2096" i="1"/>
  <c r="F2096" i="1"/>
  <c r="Y2095" i="1"/>
  <c r="K2095" i="1" s="1"/>
  <c r="X2095" i="1"/>
  <c r="J2095" i="1" s="1"/>
  <c r="O2095" i="1"/>
  <c r="N2095" i="1"/>
  <c r="M2095" i="1"/>
  <c r="L2095" i="1"/>
  <c r="H2095" i="1"/>
  <c r="AF2095" i="1" s="1"/>
  <c r="G2095" i="1"/>
  <c r="F2095" i="1"/>
  <c r="U2094" i="1"/>
  <c r="K2094" i="1" s="1"/>
  <c r="T2094" i="1"/>
  <c r="J2094" i="1" s="1"/>
  <c r="O2094" i="1"/>
  <c r="N2094" i="1"/>
  <c r="M2094" i="1"/>
  <c r="L2094" i="1"/>
  <c r="G2094" i="1"/>
  <c r="H2094" i="1" s="1"/>
  <c r="AF2094" i="1" s="1"/>
  <c r="F2094" i="1"/>
  <c r="Y2093" i="1"/>
  <c r="K2093" i="1" s="1"/>
  <c r="X2093" i="1"/>
  <c r="J2093" i="1" s="1"/>
  <c r="O2093" i="1"/>
  <c r="N2093" i="1"/>
  <c r="M2093" i="1"/>
  <c r="L2093" i="1"/>
  <c r="G2093" i="1"/>
  <c r="H2093" i="1" s="1"/>
  <c r="AF2093" i="1" s="1"/>
  <c r="F2093" i="1"/>
  <c r="U2092" i="1"/>
  <c r="K2092" i="1" s="1"/>
  <c r="T2092" i="1"/>
  <c r="J2092" i="1" s="1"/>
  <c r="O2092" i="1"/>
  <c r="N2092" i="1"/>
  <c r="M2092" i="1"/>
  <c r="L2092" i="1"/>
  <c r="G2092" i="1"/>
  <c r="H2092" i="1" s="1"/>
  <c r="F2092" i="1"/>
  <c r="U2091" i="1"/>
  <c r="K2091" i="1" s="1"/>
  <c r="T2091" i="1"/>
  <c r="J2091" i="1" s="1"/>
  <c r="O2091" i="1"/>
  <c r="N2091" i="1"/>
  <c r="M2091" i="1"/>
  <c r="L2091" i="1"/>
  <c r="G2091" i="1"/>
  <c r="H2091" i="1" s="1"/>
  <c r="AF2091" i="1" s="1"/>
  <c r="F2091" i="1"/>
  <c r="S2090" i="1"/>
  <c r="K2090" i="1" s="1"/>
  <c r="R2090" i="1"/>
  <c r="J2090" i="1" s="1"/>
  <c r="O2090" i="1"/>
  <c r="N2090" i="1"/>
  <c r="M2090" i="1"/>
  <c r="L2090" i="1"/>
  <c r="G2090" i="1"/>
  <c r="H2090" i="1" s="1"/>
  <c r="AF2090" i="1" s="1"/>
  <c r="F2090" i="1"/>
  <c r="O2089" i="1"/>
  <c r="M2089" i="1" s="1"/>
  <c r="N2089" i="1"/>
  <c r="L2089" i="1" s="1"/>
  <c r="K2089" i="1"/>
  <c r="J2089" i="1"/>
  <c r="I2089" i="1"/>
  <c r="G2089" i="1"/>
  <c r="F2089" i="1"/>
  <c r="H2089" i="1" s="1"/>
  <c r="AF2089" i="1" s="1"/>
  <c r="O2088" i="1"/>
  <c r="N2088" i="1"/>
  <c r="L2088" i="1" s="1"/>
  <c r="M2088" i="1"/>
  <c r="K2088" i="1"/>
  <c r="J2088" i="1"/>
  <c r="I2088" i="1"/>
  <c r="G2088" i="1"/>
  <c r="F2088" i="1"/>
  <c r="H2088" i="1" s="1"/>
  <c r="AF2088" i="1" s="1"/>
  <c r="O2087" i="1"/>
  <c r="N2087" i="1"/>
  <c r="M2087" i="1"/>
  <c r="L2087" i="1"/>
  <c r="K2087" i="1"/>
  <c r="J2087" i="1"/>
  <c r="I2087" i="1"/>
  <c r="H2087" i="1"/>
  <c r="AF2087" i="1" s="1"/>
  <c r="G2087" i="1"/>
  <c r="F2087" i="1"/>
  <c r="U2086" i="1"/>
  <c r="K2086" i="1" s="1"/>
  <c r="T2086" i="1"/>
  <c r="O2086" i="1"/>
  <c r="N2086" i="1"/>
  <c r="L2086" i="1" s="1"/>
  <c r="M2086" i="1"/>
  <c r="J2086" i="1"/>
  <c r="H2086" i="1"/>
  <c r="F1953" i="3" s="1"/>
  <c r="G2086" i="1"/>
  <c r="F2086" i="1"/>
  <c r="O2085" i="1"/>
  <c r="M2085" i="1" s="1"/>
  <c r="N2085" i="1"/>
  <c r="L2085" i="1"/>
  <c r="K2085" i="1"/>
  <c r="J2085" i="1"/>
  <c r="I2085" i="1"/>
  <c r="G2085" i="1"/>
  <c r="H2085" i="1" s="1"/>
  <c r="AF2085" i="1" s="1"/>
  <c r="F2085" i="1"/>
  <c r="U2084" i="1"/>
  <c r="K2084" i="1" s="1"/>
  <c r="T2084" i="1"/>
  <c r="J2084" i="1" s="1"/>
  <c r="O2084" i="1"/>
  <c r="N2084" i="1"/>
  <c r="M2084" i="1"/>
  <c r="L2084" i="1"/>
  <c r="G2084" i="1"/>
  <c r="H2084" i="1" s="1"/>
  <c r="AF2084" i="1" s="1"/>
  <c r="F2084" i="1"/>
  <c r="O2083" i="1"/>
  <c r="M2083" i="1" s="1"/>
  <c r="N2083" i="1"/>
  <c r="L2083" i="1" s="1"/>
  <c r="K2083" i="1"/>
  <c r="J2083" i="1"/>
  <c r="I2083" i="1"/>
  <c r="G2083" i="1"/>
  <c r="F2083" i="1"/>
  <c r="H2083" i="1" s="1"/>
  <c r="AF2083" i="1" s="1"/>
  <c r="O2082" i="1"/>
  <c r="N2082" i="1"/>
  <c r="L2082" i="1" s="1"/>
  <c r="M2082" i="1"/>
  <c r="K2082" i="1"/>
  <c r="J2082" i="1"/>
  <c r="I2082" i="1"/>
  <c r="G2082" i="1"/>
  <c r="F2082" i="1"/>
  <c r="H2082" i="1" s="1"/>
  <c r="AF2082" i="1" s="1"/>
  <c r="U2081" i="1"/>
  <c r="T2081" i="1"/>
  <c r="O2081" i="1"/>
  <c r="M2081" i="1" s="1"/>
  <c r="N2081" i="1"/>
  <c r="L2081" i="1" s="1"/>
  <c r="K2081" i="1"/>
  <c r="E8" i="6" s="1"/>
  <c r="J2081" i="1"/>
  <c r="L8" i="6" s="1"/>
  <c r="G2081" i="1"/>
  <c r="F2081" i="1"/>
  <c r="H2081" i="1" s="1"/>
  <c r="U2080" i="1"/>
  <c r="T2080" i="1"/>
  <c r="O2080" i="1"/>
  <c r="M2080" i="1" s="1"/>
  <c r="N2080" i="1"/>
  <c r="L2080" i="1" s="1"/>
  <c r="K2080" i="1"/>
  <c r="J2080" i="1"/>
  <c r="G2080" i="1"/>
  <c r="F2080" i="1"/>
  <c r="H2080" i="1" s="1"/>
  <c r="AF2080" i="1" s="1"/>
  <c r="Y2079" i="1"/>
  <c r="X2079" i="1"/>
  <c r="O2079" i="1"/>
  <c r="M2079" i="1" s="1"/>
  <c r="N2079" i="1"/>
  <c r="L2079" i="1" s="1"/>
  <c r="K2079" i="1"/>
  <c r="J2079" i="1"/>
  <c r="G2079" i="1"/>
  <c r="F2079" i="1"/>
  <c r="H2079" i="1" s="1"/>
  <c r="AF2079" i="1" s="1"/>
  <c r="W2078" i="1"/>
  <c r="V2078" i="1"/>
  <c r="O2078" i="1"/>
  <c r="M2078" i="1" s="1"/>
  <c r="N2078" i="1"/>
  <c r="L2078" i="1" s="1"/>
  <c r="K2078" i="1"/>
  <c r="J2078" i="1"/>
  <c r="G2078" i="1"/>
  <c r="F2078" i="1"/>
  <c r="H2078" i="1" s="1"/>
  <c r="AF2078" i="1" s="1"/>
  <c r="O2077" i="1"/>
  <c r="N2077" i="1"/>
  <c r="M2077" i="1"/>
  <c r="L2077" i="1"/>
  <c r="K2077" i="1"/>
  <c r="J2077" i="1"/>
  <c r="I2077" i="1"/>
  <c r="H2077" i="1"/>
  <c r="AF2077" i="1" s="1"/>
  <c r="G2077" i="1"/>
  <c r="F2077" i="1"/>
  <c r="O2076" i="1"/>
  <c r="M2076" i="1" s="1"/>
  <c r="N2076" i="1"/>
  <c r="L2076" i="1"/>
  <c r="K2076" i="1"/>
  <c r="J2076" i="1"/>
  <c r="I2076" i="1"/>
  <c r="G2076" i="1"/>
  <c r="H2076" i="1" s="1"/>
  <c r="AF2076" i="1" s="1"/>
  <c r="F2076" i="1"/>
  <c r="S2075" i="1"/>
  <c r="K2075" i="1" s="1"/>
  <c r="R2075" i="1"/>
  <c r="J2075" i="1" s="1"/>
  <c r="O2075" i="1"/>
  <c r="N2075" i="1"/>
  <c r="M2075" i="1"/>
  <c r="L2075" i="1"/>
  <c r="G2075" i="1"/>
  <c r="H2075" i="1" s="1"/>
  <c r="AF2075" i="1" s="1"/>
  <c r="F2075" i="1"/>
  <c r="U2074" i="1"/>
  <c r="K2074" i="1" s="1"/>
  <c r="T2074" i="1"/>
  <c r="J2074" i="1" s="1"/>
  <c r="O2074" i="1"/>
  <c r="N2074" i="1"/>
  <c r="M2074" i="1"/>
  <c r="L2074" i="1"/>
  <c r="G2074" i="1"/>
  <c r="H2074" i="1" s="1"/>
  <c r="AF2074" i="1" s="1"/>
  <c r="F2074" i="1"/>
  <c r="O2073" i="1"/>
  <c r="M2073" i="1" s="1"/>
  <c r="N2073" i="1"/>
  <c r="L2073" i="1" s="1"/>
  <c r="K2073" i="1"/>
  <c r="I2073" i="1"/>
  <c r="G2073" i="1"/>
  <c r="F2073" i="1"/>
  <c r="H2073" i="1" s="1"/>
  <c r="AF2073" i="1" s="1"/>
  <c r="O2072" i="1"/>
  <c r="N2072" i="1"/>
  <c r="L2072" i="1" s="1"/>
  <c r="M2072" i="1"/>
  <c r="K2072" i="1"/>
  <c r="J2072" i="1"/>
  <c r="I2072" i="1"/>
  <c r="G2072" i="1"/>
  <c r="F2072" i="1"/>
  <c r="H2072" i="1" s="1"/>
  <c r="AF2072" i="1" s="1"/>
  <c r="O2071" i="1"/>
  <c r="N2071" i="1"/>
  <c r="M2071" i="1"/>
  <c r="L2071" i="1"/>
  <c r="K2071" i="1"/>
  <c r="J2071" i="1"/>
  <c r="I2071" i="1"/>
  <c r="H2071" i="1"/>
  <c r="AF2071" i="1" s="1"/>
  <c r="G2071" i="1"/>
  <c r="F2071" i="1"/>
  <c r="O2070" i="1"/>
  <c r="M2070" i="1" s="1"/>
  <c r="N2070" i="1"/>
  <c r="L2070" i="1"/>
  <c r="J2070" i="1"/>
  <c r="I2070" i="1"/>
  <c r="G2070" i="1"/>
  <c r="H2070" i="1" s="1"/>
  <c r="AF2070" i="1" s="1"/>
  <c r="F2070" i="1"/>
  <c r="O2069" i="1"/>
  <c r="M2069" i="1" s="1"/>
  <c r="N2069" i="1"/>
  <c r="L2069" i="1" s="1"/>
  <c r="K2069" i="1"/>
  <c r="J2069" i="1"/>
  <c r="I2069" i="1"/>
  <c r="G2069" i="1"/>
  <c r="F2069" i="1"/>
  <c r="H2069" i="1" s="1"/>
  <c r="AF2069" i="1" s="1"/>
  <c r="AC2068" i="1"/>
  <c r="AB2068" i="1"/>
  <c r="S2068" i="1"/>
  <c r="K2068" i="1" s="1"/>
  <c r="R2068" i="1"/>
  <c r="O2068" i="1"/>
  <c r="N2068" i="1"/>
  <c r="L2068" i="1" s="1"/>
  <c r="M2068" i="1"/>
  <c r="J2068" i="1"/>
  <c r="H2068" i="1"/>
  <c r="AF2068" i="1" s="1"/>
  <c r="G2068" i="1"/>
  <c r="F2068" i="1"/>
  <c r="O2067" i="1"/>
  <c r="M2067" i="1" s="1"/>
  <c r="N2067" i="1"/>
  <c r="L2067" i="1"/>
  <c r="J2067" i="1"/>
  <c r="I2067" i="1"/>
  <c r="G2067" i="1"/>
  <c r="H2067" i="1" s="1"/>
  <c r="AF2067" i="1" s="1"/>
  <c r="F2067" i="1"/>
  <c r="AA2066" i="1"/>
  <c r="Z2066" i="1"/>
  <c r="Y2066" i="1"/>
  <c r="X2066" i="1"/>
  <c r="W2066" i="1"/>
  <c r="V2066" i="1"/>
  <c r="U2066" i="1"/>
  <c r="T2066" i="1"/>
  <c r="O2066" i="1"/>
  <c r="M2066" i="1" s="1"/>
  <c r="N2066" i="1"/>
  <c r="L2066" i="1" s="1"/>
  <c r="K2066" i="1"/>
  <c r="G2066" i="1"/>
  <c r="F2066" i="1"/>
  <c r="H2066" i="1" s="1"/>
  <c r="AF2066" i="1" s="1"/>
  <c r="O2065" i="1"/>
  <c r="N2065" i="1"/>
  <c r="M2065" i="1"/>
  <c r="L2065" i="1"/>
  <c r="K2065" i="1"/>
  <c r="J2065" i="1"/>
  <c r="I2065" i="1"/>
  <c r="H2065" i="1"/>
  <c r="AF2065" i="1" s="1"/>
  <c r="G2065" i="1"/>
  <c r="F2065" i="1"/>
  <c r="O2064" i="1"/>
  <c r="M2064" i="1" s="1"/>
  <c r="N2064" i="1"/>
  <c r="L2064" i="1"/>
  <c r="K2064" i="1"/>
  <c r="J2064" i="1"/>
  <c r="I2064" i="1"/>
  <c r="G2064" i="1"/>
  <c r="H2064" i="1" s="1"/>
  <c r="AF2064" i="1" s="1"/>
  <c r="F2064" i="1"/>
  <c r="O2063" i="1"/>
  <c r="M2063" i="1" s="1"/>
  <c r="N2063" i="1"/>
  <c r="L2063" i="1" s="1"/>
  <c r="K2063" i="1"/>
  <c r="I2063" i="1"/>
  <c r="G2063" i="1"/>
  <c r="F2063" i="1"/>
  <c r="H2063" i="1" s="1"/>
  <c r="AF2063" i="1" s="1"/>
  <c r="O2062" i="1"/>
  <c r="N2062" i="1"/>
  <c r="L2062" i="1" s="1"/>
  <c r="M2062" i="1"/>
  <c r="K2062" i="1"/>
  <c r="J2062" i="1"/>
  <c r="I2062" i="1"/>
  <c r="G2062" i="1"/>
  <c r="F2062" i="1"/>
  <c r="H2062" i="1" s="1"/>
  <c r="AF2062" i="1" s="1"/>
  <c r="O2061" i="1"/>
  <c r="N2061" i="1"/>
  <c r="M2061" i="1"/>
  <c r="L2061" i="1"/>
  <c r="K2061" i="1"/>
  <c r="J2061" i="1"/>
  <c r="I2061" i="1"/>
  <c r="H2061" i="1"/>
  <c r="AF2061" i="1" s="1"/>
  <c r="G2061" i="1"/>
  <c r="F2061" i="1"/>
  <c r="O2060" i="1"/>
  <c r="M2060" i="1" s="1"/>
  <c r="N2060" i="1"/>
  <c r="L2060" i="1"/>
  <c r="K2060" i="1"/>
  <c r="J2060" i="1"/>
  <c r="I2060" i="1"/>
  <c r="G2060" i="1"/>
  <c r="H2060" i="1" s="1"/>
  <c r="AF2060" i="1" s="1"/>
  <c r="F2060" i="1"/>
  <c r="O2059" i="1"/>
  <c r="M2059" i="1" s="1"/>
  <c r="N2059" i="1"/>
  <c r="L2059" i="1" s="1"/>
  <c r="K2059" i="1"/>
  <c r="J2059" i="1"/>
  <c r="I2059" i="1"/>
  <c r="G2059" i="1"/>
  <c r="F2059" i="1"/>
  <c r="H2059" i="1" s="1"/>
  <c r="AF2059" i="1" s="1"/>
  <c r="O2058" i="1"/>
  <c r="N2058" i="1"/>
  <c r="L2058" i="1" s="1"/>
  <c r="M2058" i="1"/>
  <c r="K2058" i="1"/>
  <c r="J2058" i="1"/>
  <c r="I2058" i="1"/>
  <c r="G2058" i="1"/>
  <c r="F2058" i="1"/>
  <c r="H2058" i="1" s="1"/>
  <c r="AF2058" i="1" s="1"/>
  <c r="O2057" i="1"/>
  <c r="N2057" i="1"/>
  <c r="M2057" i="1"/>
  <c r="L2057" i="1"/>
  <c r="K2057" i="1"/>
  <c r="J2057" i="1"/>
  <c r="I2057" i="1"/>
  <c r="H2057" i="1"/>
  <c r="AF2057" i="1" s="1"/>
  <c r="G2057" i="1"/>
  <c r="F2057" i="1"/>
  <c r="O2056" i="1"/>
  <c r="M2056" i="1" s="1"/>
  <c r="N2056" i="1"/>
  <c r="L2056" i="1"/>
  <c r="J2056" i="1"/>
  <c r="I2056" i="1"/>
  <c r="G2056" i="1"/>
  <c r="H2056" i="1" s="1"/>
  <c r="AF2056" i="1" s="1"/>
  <c r="F2056" i="1"/>
  <c r="O2055" i="1"/>
  <c r="M2055" i="1" s="1"/>
  <c r="N2055" i="1"/>
  <c r="L2055" i="1" s="1"/>
  <c r="K2055" i="1"/>
  <c r="J2055" i="1"/>
  <c r="I2055" i="1"/>
  <c r="G2055" i="1"/>
  <c r="F2055" i="1"/>
  <c r="H2055" i="1" s="1"/>
  <c r="AF2055" i="1" s="1"/>
  <c r="O2054" i="1"/>
  <c r="N2054" i="1"/>
  <c r="L2054" i="1" s="1"/>
  <c r="M2054" i="1"/>
  <c r="K2054" i="1"/>
  <c r="J2054" i="1"/>
  <c r="I2054" i="1"/>
  <c r="G2054" i="1"/>
  <c r="F2054" i="1"/>
  <c r="H2054" i="1" s="1"/>
  <c r="AF2054" i="1" s="1"/>
  <c r="O2053" i="1"/>
  <c r="N2053" i="1"/>
  <c r="M2053" i="1"/>
  <c r="L2053" i="1"/>
  <c r="K2053" i="1"/>
  <c r="J2053" i="1"/>
  <c r="I2053" i="1"/>
  <c r="H2053" i="1"/>
  <c r="AF2053" i="1" s="1"/>
  <c r="G2053" i="1"/>
  <c r="F2053" i="1"/>
  <c r="O2052" i="1"/>
  <c r="M2052" i="1" s="1"/>
  <c r="N2052" i="1"/>
  <c r="L2052" i="1"/>
  <c r="K2052" i="1"/>
  <c r="J2052" i="1"/>
  <c r="I2052" i="1"/>
  <c r="G2052" i="1"/>
  <c r="H2052" i="1" s="1"/>
  <c r="AF2052" i="1" s="1"/>
  <c r="F2052" i="1"/>
  <c r="O2051" i="1"/>
  <c r="M2051" i="1" s="1"/>
  <c r="N2051" i="1"/>
  <c r="L2051" i="1" s="1"/>
  <c r="K2051" i="1"/>
  <c r="J2051" i="1"/>
  <c r="I2051" i="1"/>
  <c r="G2051" i="1"/>
  <c r="F2051" i="1"/>
  <c r="H2051" i="1" s="1"/>
  <c r="AF2051" i="1" s="1"/>
  <c r="O2050" i="1"/>
  <c r="N2050" i="1"/>
  <c r="L2050" i="1" s="1"/>
  <c r="M2050" i="1"/>
  <c r="K2050" i="1"/>
  <c r="J2050" i="1"/>
  <c r="I2050" i="1"/>
  <c r="G2050" i="1"/>
  <c r="F2050" i="1"/>
  <c r="H2050" i="1" s="1"/>
  <c r="AF2050" i="1" s="1"/>
  <c r="O2049" i="1"/>
  <c r="N2049" i="1"/>
  <c r="M2049" i="1"/>
  <c r="L2049" i="1"/>
  <c r="K2049" i="1"/>
  <c r="J2049" i="1"/>
  <c r="I2049" i="1"/>
  <c r="H2049" i="1"/>
  <c r="AF2049" i="1" s="1"/>
  <c r="G2049" i="1"/>
  <c r="F2049" i="1"/>
  <c r="O2048" i="1"/>
  <c r="M2048" i="1" s="1"/>
  <c r="N2048" i="1"/>
  <c r="L2048" i="1"/>
  <c r="K2048" i="1"/>
  <c r="J2048" i="1"/>
  <c r="I2048" i="1"/>
  <c r="G2048" i="1"/>
  <c r="H2048" i="1" s="1"/>
  <c r="AF2048" i="1" s="1"/>
  <c r="F2048" i="1"/>
  <c r="O2047" i="1"/>
  <c r="M2047" i="1" s="1"/>
  <c r="N2047" i="1"/>
  <c r="L2047" i="1" s="1"/>
  <c r="K2047" i="1"/>
  <c r="G2047" i="1"/>
  <c r="F2047" i="1"/>
  <c r="H2047" i="1" s="1"/>
  <c r="AF2047" i="1" s="1"/>
  <c r="O2046" i="1"/>
  <c r="N2046" i="1"/>
  <c r="M2046" i="1"/>
  <c r="L2046" i="1"/>
  <c r="K2046" i="1"/>
  <c r="J2046" i="1"/>
  <c r="G2046" i="1"/>
  <c r="H2046" i="1" s="1"/>
  <c r="AF2046" i="1" s="1"/>
  <c r="F2046" i="1"/>
  <c r="O2045" i="1"/>
  <c r="M2045" i="1" s="1"/>
  <c r="N2045" i="1"/>
  <c r="L2045" i="1" s="1"/>
  <c r="K2045" i="1"/>
  <c r="I2045" i="1"/>
  <c r="G2045" i="1"/>
  <c r="F2045" i="1"/>
  <c r="H2045" i="1" s="1"/>
  <c r="AF2045" i="1" s="1"/>
  <c r="O2044" i="1"/>
  <c r="N2044" i="1"/>
  <c r="L2044" i="1" s="1"/>
  <c r="M2044" i="1"/>
  <c r="K2044" i="1"/>
  <c r="J2044" i="1"/>
  <c r="I2044" i="1"/>
  <c r="G2044" i="1"/>
  <c r="F2044" i="1"/>
  <c r="H2044" i="1" s="1"/>
  <c r="AF2044" i="1" s="1"/>
  <c r="O2043" i="1"/>
  <c r="N2043" i="1"/>
  <c r="M2043" i="1"/>
  <c r="L2043" i="1"/>
  <c r="K2043" i="1"/>
  <c r="J2043" i="1"/>
  <c r="I2043" i="1"/>
  <c r="H2043" i="1"/>
  <c r="AF2043" i="1" s="1"/>
  <c r="G2043" i="1"/>
  <c r="F2043" i="1"/>
  <c r="O2042" i="1"/>
  <c r="M2042" i="1" s="1"/>
  <c r="N2042" i="1"/>
  <c r="L2042" i="1"/>
  <c r="K2042" i="1"/>
  <c r="J2042" i="1"/>
  <c r="I2042" i="1"/>
  <c r="G2042" i="1"/>
  <c r="H2042" i="1" s="1"/>
  <c r="AF2042" i="1" s="1"/>
  <c r="F2042" i="1"/>
  <c r="O2041" i="1"/>
  <c r="M2041" i="1" s="1"/>
  <c r="N2041" i="1"/>
  <c r="L2041" i="1" s="1"/>
  <c r="K2041" i="1"/>
  <c r="I2041" i="1"/>
  <c r="G2041" i="1"/>
  <c r="F2041" i="1"/>
  <c r="H2041" i="1" s="1"/>
  <c r="AF2041" i="1" s="1"/>
  <c r="O2040" i="1"/>
  <c r="N2040" i="1"/>
  <c r="L2040" i="1" s="1"/>
  <c r="M2040" i="1"/>
  <c r="K2040" i="1"/>
  <c r="J2040" i="1"/>
  <c r="I2040" i="1"/>
  <c r="G2040" i="1"/>
  <c r="F2040" i="1"/>
  <c r="H2040" i="1" s="1"/>
  <c r="AF2040" i="1" s="1"/>
  <c r="O2039" i="1"/>
  <c r="N2039" i="1"/>
  <c r="M2039" i="1"/>
  <c r="L2039" i="1"/>
  <c r="K2039" i="1"/>
  <c r="J2039" i="1"/>
  <c r="I2039" i="1"/>
  <c r="H2039" i="1"/>
  <c r="AF2039" i="1" s="1"/>
  <c r="G2039" i="1"/>
  <c r="F2039" i="1"/>
  <c r="Y2038" i="1"/>
  <c r="X2038" i="1"/>
  <c r="W2038" i="1"/>
  <c r="V2038" i="1"/>
  <c r="J2038" i="1" s="1"/>
  <c r="O2038" i="1"/>
  <c r="M2038" i="1" s="1"/>
  <c r="N2038" i="1"/>
  <c r="K2038" i="1"/>
  <c r="G2038" i="1"/>
  <c r="F2038" i="1"/>
  <c r="O2037" i="1"/>
  <c r="N2037" i="1"/>
  <c r="L2037" i="1" s="1"/>
  <c r="M2037" i="1"/>
  <c r="K2037" i="1"/>
  <c r="I2037" i="1"/>
  <c r="G2037" i="1"/>
  <c r="F2037" i="1"/>
  <c r="H2037" i="1" s="1"/>
  <c r="AF2037" i="1" s="1"/>
  <c r="S2036" i="1"/>
  <c r="R2036" i="1"/>
  <c r="O2036" i="1"/>
  <c r="M2036" i="1" s="1"/>
  <c r="N2036" i="1"/>
  <c r="L2036" i="1" s="1"/>
  <c r="K2036" i="1"/>
  <c r="G2036" i="1"/>
  <c r="F2036" i="1"/>
  <c r="H2036" i="1" s="1"/>
  <c r="AF2036" i="1" s="1"/>
  <c r="U2035" i="1"/>
  <c r="T2035" i="1"/>
  <c r="O2035" i="1"/>
  <c r="M2035" i="1" s="1"/>
  <c r="N2035" i="1"/>
  <c r="L2035" i="1" s="1"/>
  <c r="G2035" i="1"/>
  <c r="F2035" i="1"/>
  <c r="H2035" i="1" s="1"/>
  <c r="AF2035" i="1" s="1"/>
  <c r="U2034" i="1"/>
  <c r="T2034" i="1"/>
  <c r="Q2034" i="1"/>
  <c r="K2034" i="1" s="1"/>
  <c r="P2034" i="1"/>
  <c r="O2034" i="1"/>
  <c r="N2034" i="1"/>
  <c r="L2034" i="1" s="1"/>
  <c r="M2034" i="1"/>
  <c r="G2034" i="1"/>
  <c r="H2034" i="1" s="1"/>
  <c r="F2034" i="1"/>
  <c r="O2033" i="1"/>
  <c r="M2033" i="1" s="1"/>
  <c r="N2033" i="1"/>
  <c r="L2033" i="1" s="1"/>
  <c r="I2033" i="1"/>
  <c r="G2033" i="1"/>
  <c r="F2033" i="1"/>
  <c r="H2033" i="1" s="1"/>
  <c r="AF2033" i="1" s="1"/>
  <c r="O2032" i="1"/>
  <c r="M2032" i="1" s="1"/>
  <c r="N2032" i="1"/>
  <c r="L2032" i="1" s="1"/>
  <c r="J2032" i="1"/>
  <c r="I2032" i="1"/>
  <c r="G2032" i="1"/>
  <c r="F2032" i="1"/>
  <c r="H2032" i="1" s="1"/>
  <c r="AF2032" i="1" s="1"/>
  <c r="O2031" i="1"/>
  <c r="N2031" i="1"/>
  <c r="M2031" i="1"/>
  <c r="L2031" i="1"/>
  <c r="K2031" i="1"/>
  <c r="J2031" i="1"/>
  <c r="I2031" i="1"/>
  <c r="H2031" i="1"/>
  <c r="AF2031" i="1" s="1"/>
  <c r="G2031" i="1"/>
  <c r="F2031" i="1"/>
  <c r="O2030" i="1"/>
  <c r="M2030" i="1" s="1"/>
  <c r="N2030" i="1"/>
  <c r="L2030" i="1"/>
  <c r="K2030" i="1"/>
  <c r="J2030" i="1"/>
  <c r="I2030" i="1"/>
  <c r="G2030" i="1"/>
  <c r="H2030" i="1" s="1"/>
  <c r="AF2030" i="1" s="1"/>
  <c r="F2030" i="1"/>
  <c r="U2029" i="1"/>
  <c r="T2029" i="1"/>
  <c r="S2029" i="1"/>
  <c r="R2029" i="1"/>
  <c r="Q2029" i="1"/>
  <c r="K2029" i="1" s="1"/>
  <c r="E15" i="6" s="1"/>
  <c r="F15" i="6" s="1"/>
  <c r="P2029" i="1"/>
  <c r="O2029" i="1"/>
  <c r="N2029" i="1"/>
  <c r="J2029" i="1" s="1"/>
  <c r="L15" i="6" s="1"/>
  <c r="M2029" i="1"/>
  <c r="L2029" i="1"/>
  <c r="G2029" i="1"/>
  <c r="H2029" i="1" s="1"/>
  <c r="F2029" i="1"/>
  <c r="S2028" i="1"/>
  <c r="K2028" i="1" s="1"/>
  <c r="R2028" i="1"/>
  <c r="O2028" i="1"/>
  <c r="N2028" i="1"/>
  <c r="M2028" i="1"/>
  <c r="L2028" i="1"/>
  <c r="J2028" i="1"/>
  <c r="G2028" i="1"/>
  <c r="H2028" i="1" s="1"/>
  <c r="AF2028" i="1" s="1"/>
  <c r="F2028" i="1"/>
  <c r="U2027" i="1"/>
  <c r="T2027" i="1"/>
  <c r="S2027" i="1"/>
  <c r="R2027" i="1"/>
  <c r="Q2027" i="1"/>
  <c r="K2027" i="1" s="1"/>
  <c r="E12" i="6" s="1"/>
  <c r="F12" i="6" s="1"/>
  <c r="P2027" i="1"/>
  <c r="O2027" i="1"/>
  <c r="N2027" i="1"/>
  <c r="L2027" i="1" s="1"/>
  <c r="M2027" i="1"/>
  <c r="H2027" i="1"/>
  <c r="G2027" i="1"/>
  <c r="F2027" i="1"/>
  <c r="U2026" i="1"/>
  <c r="T2026" i="1"/>
  <c r="S2026" i="1"/>
  <c r="R2026" i="1"/>
  <c r="Q2026" i="1"/>
  <c r="K2026" i="1" s="1"/>
  <c r="E11" i="6" s="1"/>
  <c r="F11" i="6" s="1"/>
  <c r="P2026" i="1"/>
  <c r="O2026" i="1"/>
  <c r="N2026" i="1"/>
  <c r="L2026" i="1" s="1"/>
  <c r="M2026" i="1"/>
  <c r="G2026" i="1"/>
  <c r="H2026" i="1" s="1"/>
  <c r="F2026" i="1"/>
  <c r="U2025" i="1"/>
  <c r="T2025" i="1"/>
  <c r="S2025" i="1"/>
  <c r="R2025" i="1"/>
  <c r="Q2025" i="1"/>
  <c r="K2025" i="1" s="1"/>
  <c r="E10" i="6" s="1"/>
  <c r="F10" i="6" s="1"/>
  <c r="P2025" i="1"/>
  <c r="O2025" i="1"/>
  <c r="N2025" i="1"/>
  <c r="J2025" i="1" s="1"/>
  <c r="L10" i="6" s="1"/>
  <c r="M2025" i="1"/>
  <c r="L2025" i="1"/>
  <c r="G2025" i="1"/>
  <c r="H2025" i="1" s="1"/>
  <c r="F2025" i="1"/>
  <c r="U2024" i="1"/>
  <c r="T2024" i="1"/>
  <c r="S2024" i="1"/>
  <c r="R2024" i="1"/>
  <c r="Q2024" i="1"/>
  <c r="K2024" i="1" s="1"/>
  <c r="E9" i="6" s="1"/>
  <c r="F9" i="6" s="1"/>
  <c r="P2024" i="1"/>
  <c r="O2024" i="1"/>
  <c r="N2024" i="1"/>
  <c r="M2024" i="1"/>
  <c r="L2024" i="1"/>
  <c r="J2024" i="1"/>
  <c r="L9" i="6" s="1"/>
  <c r="G2024" i="1"/>
  <c r="H2024" i="1" s="1"/>
  <c r="F2024" i="1"/>
  <c r="U2023" i="1"/>
  <c r="T2023" i="1"/>
  <c r="S2023" i="1"/>
  <c r="R2023" i="1"/>
  <c r="Q2023" i="1"/>
  <c r="K2023" i="1" s="1"/>
  <c r="E14" i="6" s="1"/>
  <c r="F14" i="6" s="1"/>
  <c r="P2023" i="1"/>
  <c r="O2023" i="1"/>
  <c r="N2023" i="1"/>
  <c r="L2023" i="1" s="1"/>
  <c r="M2023" i="1"/>
  <c r="H2023" i="1"/>
  <c r="G2023" i="1"/>
  <c r="F2023" i="1"/>
  <c r="U2022" i="1"/>
  <c r="T2022" i="1"/>
  <c r="S2022" i="1"/>
  <c r="R2022" i="1"/>
  <c r="Q2022" i="1"/>
  <c r="K2022" i="1" s="1"/>
  <c r="E13" i="6" s="1"/>
  <c r="F13" i="6" s="1"/>
  <c r="P2022" i="1"/>
  <c r="O2022" i="1"/>
  <c r="N2022" i="1"/>
  <c r="L2022" i="1" s="1"/>
  <c r="M2022" i="1"/>
  <c r="G2022" i="1"/>
  <c r="H2022" i="1" s="1"/>
  <c r="F2022" i="1"/>
  <c r="AC2021" i="1"/>
  <c r="AB2021" i="1"/>
  <c r="Y2021" i="1"/>
  <c r="X2021" i="1"/>
  <c r="U2021" i="1"/>
  <c r="T2021" i="1"/>
  <c r="S2021" i="1"/>
  <c r="R2021" i="1"/>
  <c r="Q2021" i="1"/>
  <c r="K2021" i="1" s="1"/>
  <c r="P2021" i="1"/>
  <c r="O2021" i="1"/>
  <c r="N2021" i="1"/>
  <c r="J2021" i="1" s="1"/>
  <c r="M2021" i="1"/>
  <c r="L2021" i="1"/>
  <c r="G2021" i="1"/>
  <c r="H2021" i="1" s="1"/>
  <c r="F2021" i="1"/>
  <c r="Q2020" i="1"/>
  <c r="K2020" i="1" s="1"/>
  <c r="P2020" i="1"/>
  <c r="O2020" i="1"/>
  <c r="N2020" i="1"/>
  <c r="M2020" i="1"/>
  <c r="L2020" i="1"/>
  <c r="J2020" i="1"/>
  <c r="G2020" i="1"/>
  <c r="H2020" i="1" s="1"/>
  <c r="AF2020" i="1" s="1"/>
  <c r="F2020" i="1"/>
  <c r="U2019" i="1"/>
  <c r="K2019" i="1" s="1"/>
  <c r="T2019" i="1"/>
  <c r="O2019" i="1"/>
  <c r="N2019" i="1"/>
  <c r="L2019" i="1" s="1"/>
  <c r="M2019" i="1"/>
  <c r="H2019" i="1"/>
  <c r="AF2019" i="1" s="1"/>
  <c r="G2019" i="1"/>
  <c r="F2019" i="1"/>
  <c r="U2018" i="1"/>
  <c r="K2018" i="1" s="1"/>
  <c r="T2018" i="1"/>
  <c r="O2018" i="1"/>
  <c r="N2018" i="1"/>
  <c r="L2018" i="1" s="1"/>
  <c r="M2018" i="1"/>
  <c r="G2018" i="1"/>
  <c r="H2018" i="1" s="1"/>
  <c r="AF2018" i="1" s="1"/>
  <c r="F2018" i="1"/>
  <c r="U2017" i="1"/>
  <c r="K2017" i="1" s="1"/>
  <c r="T2017" i="1"/>
  <c r="O2017" i="1"/>
  <c r="N2017" i="1"/>
  <c r="J2017" i="1" s="1"/>
  <c r="M2017" i="1"/>
  <c r="L2017" i="1"/>
  <c r="G2017" i="1"/>
  <c r="H2017" i="1" s="1"/>
  <c r="AF2017" i="1" s="1"/>
  <c r="F2017" i="1"/>
  <c r="U2016" i="1"/>
  <c r="K2016" i="1" s="1"/>
  <c r="T2016" i="1"/>
  <c r="O2016" i="1"/>
  <c r="N2016" i="1"/>
  <c r="M2016" i="1"/>
  <c r="L2016" i="1"/>
  <c r="J2016" i="1"/>
  <c r="G2016" i="1"/>
  <c r="H2016" i="1" s="1"/>
  <c r="AF2016" i="1" s="1"/>
  <c r="F2016" i="1"/>
  <c r="U2015" i="1"/>
  <c r="K2015" i="1" s="1"/>
  <c r="T2015" i="1"/>
  <c r="O2015" i="1"/>
  <c r="N2015" i="1"/>
  <c r="L2015" i="1" s="1"/>
  <c r="M2015" i="1"/>
  <c r="H2015" i="1"/>
  <c r="AF2015" i="1" s="1"/>
  <c r="G2015" i="1"/>
  <c r="F2015" i="1"/>
  <c r="O2014" i="1"/>
  <c r="M2014" i="1" s="1"/>
  <c r="N2014" i="1"/>
  <c r="L2014" i="1"/>
  <c r="J2014" i="1"/>
  <c r="I2014" i="1"/>
  <c r="G2014" i="1"/>
  <c r="F2014" i="1"/>
  <c r="H2014" i="1" s="1"/>
  <c r="AF2014" i="1" s="1"/>
  <c r="W2013" i="1"/>
  <c r="V2013" i="1"/>
  <c r="J2013" i="1" s="1"/>
  <c r="O2013" i="1"/>
  <c r="M2013" i="1" s="1"/>
  <c r="N2013" i="1"/>
  <c r="L2013" i="1"/>
  <c r="K2013" i="1"/>
  <c r="H2013" i="1"/>
  <c r="AF2013" i="1" s="1"/>
  <c r="G2013" i="1"/>
  <c r="F2013" i="1"/>
  <c r="O2012" i="1"/>
  <c r="M2012" i="1" s="1"/>
  <c r="N2012" i="1"/>
  <c r="L2012" i="1" s="1"/>
  <c r="I2012" i="1"/>
  <c r="G2012" i="1"/>
  <c r="F2012" i="1"/>
  <c r="W2011" i="1"/>
  <c r="V2011" i="1"/>
  <c r="O2011" i="1"/>
  <c r="M2011" i="1" s="1"/>
  <c r="N2011" i="1"/>
  <c r="J2011" i="1" s="1"/>
  <c r="L2011" i="1"/>
  <c r="K2011" i="1"/>
  <c r="G2011" i="1"/>
  <c r="F2011" i="1"/>
  <c r="H2011" i="1" s="1"/>
  <c r="AF2011" i="1" s="1"/>
  <c r="Y2010" i="1"/>
  <c r="X2010" i="1"/>
  <c r="W2010" i="1"/>
  <c r="V2010" i="1"/>
  <c r="U2010" i="1"/>
  <c r="T2010" i="1"/>
  <c r="Q2010" i="1"/>
  <c r="K2010" i="1" s="1"/>
  <c r="P2010" i="1"/>
  <c r="O2010" i="1"/>
  <c r="N2010" i="1"/>
  <c r="L2010" i="1" s="1"/>
  <c r="M2010" i="1"/>
  <c r="G2010" i="1"/>
  <c r="H2010" i="1" s="1"/>
  <c r="F2010" i="1"/>
  <c r="O2009" i="1"/>
  <c r="M2009" i="1" s="1"/>
  <c r="N2009" i="1"/>
  <c r="L2009" i="1" s="1"/>
  <c r="I2009" i="1"/>
  <c r="G2009" i="1"/>
  <c r="F2009" i="1"/>
  <c r="H2009" i="1" s="1"/>
  <c r="AF2009" i="1" s="1"/>
  <c r="O2008" i="1"/>
  <c r="M2008" i="1" s="1"/>
  <c r="N2008" i="1"/>
  <c r="L2008" i="1" s="1"/>
  <c r="J2008" i="1"/>
  <c r="I2008" i="1"/>
  <c r="G2008" i="1"/>
  <c r="F2008" i="1"/>
  <c r="H2008" i="1" s="1"/>
  <c r="AF2008" i="1" s="1"/>
  <c r="O2007" i="1"/>
  <c r="N2007" i="1"/>
  <c r="M2007" i="1"/>
  <c r="L2007" i="1"/>
  <c r="K2007" i="1"/>
  <c r="J2007" i="1"/>
  <c r="I2007" i="1"/>
  <c r="H2007" i="1"/>
  <c r="AF2007" i="1" s="1"/>
  <c r="G2007" i="1"/>
  <c r="F2007" i="1"/>
  <c r="S2006" i="1"/>
  <c r="R2006" i="1"/>
  <c r="O2006" i="1"/>
  <c r="K2006" i="1" s="1"/>
  <c r="N2006" i="1"/>
  <c r="L2006" i="1" s="1"/>
  <c r="M2006" i="1"/>
  <c r="H2006" i="1"/>
  <c r="AF2006" i="1" s="1"/>
  <c r="G2006" i="1"/>
  <c r="F2006" i="1"/>
  <c r="U2005" i="1"/>
  <c r="T2005" i="1"/>
  <c r="Q2005" i="1"/>
  <c r="P2005" i="1"/>
  <c r="J2005" i="1" s="1"/>
  <c r="L35" i="6" s="1"/>
  <c r="O2005" i="1"/>
  <c r="M2005" i="1" s="1"/>
  <c r="N2005" i="1"/>
  <c r="L2005" i="1"/>
  <c r="K2005" i="1"/>
  <c r="H2005" i="1"/>
  <c r="AF2005" i="1" s="1"/>
  <c r="G2005" i="1"/>
  <c r="F2005" i="1"/>
  <c r="Y2004" i="1"/>
  <c r="K2004" i="1" s="1"/>
  <c r="X2004" i="1"/>
  <c r="J2004" i="1" s="1"/>
  <c r="O2004" i="1"/>
  <c r="N2004" i="1"/>
  <c r="M2004" i="1"/>
  <c r="L2004" i="1"/>
  <c r="G2004" i="1"/>
  <c r="F2004" i="1"/>
  <c r="H2004" i="1" s="1"/>
  <c r="AF2004" i="1" s="1"/>
  <c r="O2003" i="1"/>
  <c r="N2003" i="1"/>
  <c r="L2003" i="1" s="1"/>
  <c r="M2003" i="1"/>
  <c r="K2003" i="1"/>
  <c r="I2003" i="1"/>
  <c r="G2003" i="1"/>
  <c r="F2003" i="1"/>
  <c r="H2003" i="1" s="1"/>
  <c r="AF2003" i="1" s="1"/>
  <c r="W2002" i="1"/>
  <c r="V2002" i="1"/>
  <c r="L2002" i="1" s="1"/>
  <c r="O2002" i="1"/>
  <c r="M2002" i="1" s="1"/>
  <c r="N2002" i="1"/>
  <c r="J2002" i="1"/>
  <c r="G2002" i="1"/>
  <c r="F2002" i="1"/>
  <c r="H2002" i="1" s="1"/>
  <c r="AF2002" i="1" s="1"/>
  <c r="O2001" i="1"/>
  <c r="N2001" i="1"/>
  <c r="M2001" i="1"/>
  <c r="L2001" i="1"/>
  <c r="K2001" i="1"/>
  <c r="J2001" i="1"/>
  <c r="I2001" i="1"/>
  <c r="H2001" i="1"/>
  <c r="AF2001" i="1" s="1"/>
  <c r="G2001" i="1"/>
  <c r="F2001" i="1"/>
  <c r="O2000" i="1"/>
  <c r="M2000" i="1" s="1"/>
  <c r="N2000" i="1"/>
  <c r="L2000" i="1"/>
  <c r="K2000" i="1"/>
  <c r="J2000" i="1"/>
  <c r="I2000" i="1"/>
  <c r="G2000" i="1"/>
  <c r="H2000" i="1" s="1"/>
  <c r="AF2000" i="1" s="1"/>
  <c r="F2000" i="1"/>
  <c r="O1999" i="1"/>
  <c r="M1999" i="1" s="1"/>
  <c r="N1999" i="1"/>
  <c r="J1999" i="1" s="1"/>
  <c r="L1999" i="1"/>
  <c r="I1999" i="1"/>
  <c r="H1999" i="1"/>
  <c r="AF1999" i="1" s="1"/>
  <c r="G1999" i="1"/>
  <c r="F1999" i="1"/>
  <c r="O1998" i="1"/>
  <c r="M1998" i="1" s="1"/>
  <c r="N1998" i="1"/>
  <c r="L1998" i="1" s="1"/>
  <c r="I1998" i="1"/>
  <c r="G1998" i="1"/>
  <c r="F1998" i="1"/>
  <c r="O1997" i="1"/>
  <c r="N1997" i="1"/>
  <c r="M1997" i="1"/>
  <c r="L1997" i="1"/>
  <c r="K1997" i="1"/>
  <c r="J1997" i="1"/>
  <c r="I1997" i="1"/>
  <c r="G1997" i="1"/>
  <c r="F1997" i="1"/>
  <c r="H1997" i="1" s="1"/>
  <c r="AF1997" i="1" s="1"/>
  <c r="Y1996" i="1"/>
  <c r="X1996" i="1"/>
  <c r="O1996" i="1"/>
  <c r="M1996" i="1" s="1"/>
  <c r="N1996" i="1"/>
  <c r="L1996" i="1" s="1"/>
  <c r="K1996" i="1"/>
  <c r="J1996" i="1"/>
  <c r="G1996" i="1"/>
  <c r="F1996" i="1"/>
  <c r="H1996" i="1" s="1"/>
  <c r="AF1996" i="1" s="1"/>
  <c r="U1995" i="1"/>
  <c r="T1995" i="1"/>
  <c r="S1995" i="1"/>
  <c r="R1995" i="1"/>
  <c r="Q1995" i="1"/>
  <c r="P1995" i="1"/>
  <c r="O1995" i="1"/>
  <c r="M1995" i="1" s="1"/>
  <c r="N1995" i="1"/>
  <c r="L1995" i="1" s="1"/>
  <c r="J1995" i="1"/>
  <c r="G1995" i="1"/>
  <c r="F1995" i="1"/>
  <c r="H1995" i="1" s="1"/>
  <c r="Y1994" i="1"/>
  <c r="X1994" i="1"/>
  <c r="O1994" i="1"/>
  <c r="M1994" i="1" s="1"/>
  <c r="N1994" i="1"/>
  <c r="L1994" i="1" s="1"/>
  <c r="H1994" i="1"/>
  <c r="AF1994" i="1" s="1"/>
  <c r="G1994" i="1"/>
  <c r="F1994" i="1"/>
  <c r="O1993" i="1"/>
  <c r="M1993" i="1" s="1"/>
  <c r="N1993" i="1"/>
  <c r="L1993" i="1"/>
  <c r="K1993" i="1"/>
  <c r="J1993" i="1"/>
  <c r="I1993" i="1"/>
  <c r="G1993" i="1"/>
  <c r="H1993" i="1" s="1"/>
  <c r="AF1993" i="1" s="1"/>
  <c r="F1993" i="1"/>
  <c r="U1992" i="1"/>
  <c r="K1992" i="1" s="1"/>
  <c r="E55" i="6" s="1"/>
  <c r="F55" i="6" s="1"/>
  <c r="T1992" i="1"/>
  <c r="J1992" i="1" s="1"/>
  <c r="L55" i="6" s="1"/>
  <c r="O1992" i="1"/>
  <c r="N1992" i="1"/>
  <c r="M1992" i="1"/>
  <c r="L1992" i="1"/>
  <c r="G1992" i="1"/>
  <c r="H1992" i="1" s="1"/>
  <c r="F1992" i="1"/>
  <c r="Y1991" i="1"/>
  <c r="X1991" i="1"/>
  <c r="W1991" i="1"/>
  <c r="V1991" i="1"/>
  <c r="O1991" i="1"/>
  <c r="M1991" i="1" s="1"/>
  <c r="N1991" i="1"/>
  <c r="J1991" i="1" s="1"/>
  <c r="L1991" i="1"/>
  <c r="K1991" i="1"/>
  <c r="G1991" i="1"/>
  <c r="F1991" i="1"/>
  <c r="H1991" i="1" s="1"/>
  <c r="AF1991" i="1" s="1"/>
  <c r="O1990" i="1"/>
  <c r="N1990" i="1"/>
  <c r="L1990" i="1" s="1"/>
  <c r="M1990" i="1"/>
  <c r="K1990" i="1"/>
  <c r="J1990" i="1"/>
  <c r="I1990" i="1"/>
  <c r="G1990" i="1"/>
  <c r="F1990" i="1"/>
  <c r="H1990" i="1" s="1"/>
  <c r="AF1990" i="1" s="1"/>
  <c r="O1989" i="1"/>
  <c r="N1989" i="1"/>
  <c r="M1989" i="1"/>
  <c r="L1989" i="1"/>
  <c r="K1989" i="1"/>
  <c r="J1989" i="1"/>
  <c r="I1989" i="1"/>
  <c r="H1989" i="1"/>
  <c r="AF1989" i="1" s="1"/>
  <c r="G1989" i="1"/>
  <c r="F1989" i="1"/>
  <c r="O1988" i="1"/>
  <c r="M1988" i="1" s="1"/>
  <c r="N1988" i="1"/>
  <c r="L1988" i="1" s="1"/>
  <c r="J1988" i="1"/>
  <c r="I1988" i="1"/>
  <c r="G1988" i="1"/>
  <c r="F1988" i="1"/>
  <c r="H1988" i="1" s="1"/>
  <c r="AF1988" i="1" s="1"/>
  <c r="O1987" i="1"/>
  <c r="N1987" i="1"/>
  <c r="L1987" i="1" s="1"/>
  <c r="M1987" i="1"/>
  <c r="K1987" i="1"/>
  <c r="J1987" i="1"/>
  <c r="I1987" i="1"/>
  <c r="G1987" i="1"/>
  <c r="F1987" i="1"/>
  <c r="O1986" i="1"/>
  <c r="N1986" i="1"/>
  <c r="L1986" i="1" s="1"/>
  <c r="M1986" i="1"/>
  <c r="K1986" i="1"/>
  <c r="J1986" i="1"/>
  <c r="I1986" i="1"/>
  <c r="G1986" i="1"/>
  <c r="F1986" i="1"/>
  <c r="H1986" i="1" s="1"/>
  <c r="AF1986" i="1" s="1"/>
  <c r="O1985" i="1"/>
  <c r="N1985" i="1"/>
  <c r="M1985" i="1"/>
  <c r="L1985" i="1"/>
  <c r="K1985" i="1"/>
  <c r="J1985" i="1"/>
  <c r="I1985" i="1"/>
  <c r="H1985" i="1"/>
  <c r="AF1985" i="1" s="1"/>
  <c r="G1985" i="1"/>
  <c r="F1985" i="1"/>
  <c r="Y1984" i="1"/>
  <c r="K1984" i="1" s="1"/>
  <c r="X1984" i="1"/>
  <c r="O1984" i="1"/>
  <c r="N1984" i="1"/>
  <c r="L1984" i="1" s="1"/>
  <c r="M1984" i="1"/>
  <c r="G1984" i="1"/>
  <c r="H1984" i="1" s="1"/>
  <c r="AF1984" i="1" s="1"/>
  <c r="F1984" i="1"/>
  <c r="Y1983" i="1"/>
  <c r="K1983" i="1" s="1"/>
  <c r="X1983" i="1"/>
  <c r="J1983" i="1" s="1"/>
  <c r="O1983" i="1"/>
  <c r="N1983" i="1"/>
  <c r="M1983" i="1"/>
  <c r="L1983" i="1"/>
  <c r="G1983" i="1"/>
  <c r="H1983" i="1" s="1"/>
  <c r="AF1983" i="1" s="1"/>
  <c r="F1983" i="1"/>
  <c r="O1982" i="1"/>
  <c r="M1982" i="1" s="1"/>
  <c r="N1982" i="1"/>
  <c r="L1982" i="1" s="1"/>
  <c r="K1982" i="1"/>
  <c r="I1982" i="1"/>
  <c r="H1982" i="1"/>
  <c r="AF1982" i="1" s="1"/>
  <c r="G1982" i="1"/>
  <c r="F1982" i="1"/>
  <c r="Y1981" i="1"/>
  <c r="K1981" i="1" s="1"/>
  <c r="X1981" i="1"/>
  <c r="J1981" i="1" s="1"/>
  <c r="O1981" i="1"/>
  <c r="N1981" i="1"/>
  <c r="M1981" i="1"/>
  <c r="L1981" i="1"/>
  <c r="G1981" i="1"/>
  <c r="F1981" i="1"/>
  <c r="H1981" i="1" s="1"/>
  <c r="AF1981" i="1" s="1"/>
  <c r="Y1980" i="1"/>
  <c r="X1980" i="1"/>
  <c r="J1980" i="1" s="1"/>
  <c r="O1980" i="1"/>
  <c r="M1980" i="1" s="1"/>
  <c r="N1980" i="1"/>
  <c r="L1980" i="1"/>
  <c r="K1980" i="1"/>
  <c r="H1980" i="1"/>
  <c r="AF1980" i="1" s="1"/>
  <c r="G1980" i="1"/>
  <c r="F1980" i="1"/>
  <c r="Y1979" i="1"/>
  <c r="K1979" i="1" s="1"/>
  <c r="X1979" i="1"/>
  <c r="J1979" i="1" s="1"/>
  <c r="O1979" i="1"/>
  <c r="N1979" i="1"/>
  <c r="M1979" i="1"/>
  <c r="L1979" i="1"/>
  <c r="G1979" i="1"/>
  <c r="F1979" i="1"/>
  <c r="H1979" i="1" s="1"/>
  <c r="AF1979" i="1" s="1"/>
  <c r="Y1978" i="1"/>
  <c r="X1978" i="1"/>
  <c r="J1978" i="1" s="1"/>
  <c r="O1978" i="1"/>
  <c r="M1978" i="1" s="1"/>
  <c r="N1978" i="1"/>
  <c r="L1978" i="1"/>
  <c r="K1978" i="1"/>
  <c r="H1978" i="1"/>
  <c r="AF1978" i="1" s="1"/>
  <c r="G1978" i="1"/>
  <c r="F1978" i="1"/>
  <c r="Y1977" i="1"/>
  <c r="K1977" i="1" s="1"/>
  <c r="X1977" i="1"/>
  <c r="J1977" i="1" s="1"/>
  <c r="O1977" i="1"/>
  <c r="N1977" i="1"/>
  <c r="M1977" i="1"/>
  <c r="L1977" i="1"/>
  <c r="G1977" i="1"/>
  <c r="F1977" i="1"/>
  <c r="H1977" i="1" s="1"/>
  <c r="AF1977" i="1" s="1"/>
  <c r="Y1976" i="1"/>
  <c r="X1976" i="1"/>
  <c r="J1976" i="1" s="1"/>
  <c r="O1976" i="1"/>
  <c r="M1976" i="1" s="1"/>
  <c r="N1976" i="1"/>
  <c r="L1976" i="1"/>
  <c r="K1976" i="1"/>
  <c r="G1976" i="1"/>
  <c r="H1976" i="1" s="1"/>
  <c r="AF1976" i="1" s="1"/>
  <c r="F1976" i="1"/>
  <c r="Y1975" i="1"/>
  <c r="K1975" i="1" s="1"/>
  <c r="X1975" i="1"/>
  <c r="J1975" i="1" s="1"/>
  <c r="O1975" i="1"/>
  <c r="N1975" i="1"/>
  <c r="M1975" i="1"/>
  <c r="L1975" i="1"/>
  <c r="G1975" i="1"/>
  <c r="F1975" i="1"/>
  <c r="H1975" i="1" s="1"/>
  <c r="AF1975" i="1" s="1"/>
  <c r="Y1974" i="1"/>
  <c r="X1974" i="1"/>
  <c r="J1974" i="1" s="1"/>
  <c r="O1974" i="1"/>
  <c r="M1974" i="1" s="1"/>
  <c r="N1974" i="1"/>
  <c r="L1974" i="1"/>
  <c r="K1974" i="1"/>
  <c r="G1974" i="1"/>
  <c r="H1974" i="1" s="1"/>
  <c r="AF1974" i="1" s="1"/>
  <c r="F1974" i="1"/>
  <c r="O1973" i="1"/>
  <c r="M1973" i="1" s="1"/>
  <c r="N1973" i="1"/>
  <c r="L1973" i="1" s="1"/>
  <c r="J1973" i="1"/>
  <c r="I1973" i="1"/>
  <c r="G1973" i="1"/>
  <c r="F1973" i="1"/>
  <c r="Y1972" i="1"/>
  <c r="X1972" i="1"/>
  <c r="O1972" i="1"/>
  <c r="M1972" i="1" s="1"/>
  <c r="N1972" i="1"/>
  <c r="L1972" i="1" s="1"/>
  <c r="K1972" i="1"/>
  <c r="G1972" i="1"/>
  <c r="F1972" i="1"/>
  <c r="Y1971" i="1"/>
  <c r="X1971" i="1"/>
  <c r="O1971" i="1"/>
  <c r="M1971" i="1" s="1"/>
  <c r="N1971" i="1"/>
  <c r="J1971" i="1" s="1"/>
  <c r="K1971" i="1"/>
  <c r="G1971" i="1"/>
  <c r="F1971" i="1"/>
  <c r="Y1970" i="1"/>
  <c r="X1970" i="1"/>
  <c r="O1970" i="1"/>
  <c r="M1970" i="1" s="1"/>
  <c r="N1970" i="1"/>
  <c r="L1970" i="1" s="1"/>
  <c r="K1970" i="1"/>
  <c r="G1970" i="1"/>
  <c r="F1970" i="1"/>
  <c r="Y1969" i="1"/>
  <c r="X1969" i="1"/>
  <c r="O1969" i="1"/>
  <c r="M1969" i="1" s="1"/>
  <c r="N1969" i="1"/>
  <c r="J1969" i="1" s="1"/>
  <c r="K1969" i="1"/>
  <c r="G1969" i="1"/>
  <c r="F1969" i="1"/>
  <c r="Y1968" i="1"/>
  <c r="X1968" i="1"/>
  <c r="O1968" i="1"/>
  <c r="M1968" i="1" s="1"/>
  <c r="N1968" i="1"/>
  <c r="L1968" i="1" s="1"/>
  <c r="K1968" i="1"/>
  <c r="G1968" i="1"/>
  <c r="F1968" i="1"/>
  <c r="Y1967" i="1"/>
  <c r="X1967" i="1"/>
  <c r="O1967" i="1"/>
  <c r="M1967" i="1" s="1"/>
  <c r="N1967" i="1"/>
  <c r="J1967" i="1" s="1"/>
  <c r="K1967" i="1"/>
  <c r="G1967" i="1"/>
  <c r="F1967" i="1"/>
  <c r="Y1966" i="1"/>
  <c r="X1966" i="1"/>
  <c r="O1966" i="1"/>
  <c r="M1966" i="1" s="1"/>
  <c r="N1966" i="1"/>
  <c r="L1966" i="1" s="1"/>
  <c r="K1966" i="1"/>
  <c r="G1966" i="1"/>
  <c r="F1966" i="1"/>
  <c r="S1965" i="1"/>
  <c r="R1965" i="1"/>
  <c r="O1965" i="1"/>
  <c r="M1965" i="1" s="1"/>
  <c r="N1965" i="1"/>
  <c r="J1965" i="1" s="1"/>
  <c r="K1965" i="1"/>
  <c r="G1965" i="1"/>
  <c r="F1965" i="1"/>
  <c r="S1964" i="1"/>
  <c r="R1964" i="1"/>
  <c r="O1964" i="1"/>
  <c r="M1964" i="1" s="1"/>
  <c r="N1964" i="1"/>
  <c r="L1964" i="1" s="1"/>
  <c r="K1964" i="1"/>
  <c r="G1964" i="1"/>
  <c r="F1964" i="1"/>
  <c r="S1963" i="1"/>
  <c r="R1963" i="1"/>
  <c r="O1963" i="1"/>
  <c r="M1963" i="1" s="1"/>
  <c r="N1963" i="1"/>
  <c r="J1963" i="1" s="1"/>
  <c r="K1963" i="1"/>
  <c r="G1963" i="1"/>
  <c r="F1963" i="1"/>
  <c r="S1962" i="1"/>
  <c r="R1962" i="1"/>
  <c r="O1962" i="1"/>
  <c r="M1962" i="1" s="1"/>
  <c r="N1962" i="1"/>
  <c r="L1962" i="1" s="1"/>
  <c r="K1962" i="1"/>
  <c r="G1962" i="1"/>
  <c r="F1962" i="1"/>
  <c r="S1961" i="1"/>
  <c r="R1961" i="1"/>
  <c r="J1961" i="1" s="1"/>
  <c r="O1961" i="1"/>
  <c r="M1961" i="1" s="1"/>
  <c r="N1961" i="1"/>
  <c r="L1961" i="1"/>
  <c r="K1961" i="1"/>
  <c r="G1961" i="1"/>
  <c r="F1961" i="1"/>
  <c r="H1961" i="1" s="1"/>
  <c r="AF1961" i="1" s="1"/>
  <c r="S1960" i="1"/>
  <c r="R1960" i="1"/>
  <c r="J1960" i="1" s="1"/>
  <c r="O1960" i="1"/>
  <c r="M1960" i="1" s="1"/>
  <c r="N1960" i="1"/>
  <c r="L1960" i="1"/>
  <c r="K1960" i="1"/>
  <c r="G1960" i="1"/>
  <c r="F1960" i="1"/>
  <c r="H1960" i="1" s="1"/>
  <c r="AF1960" i="1" s="1"/>
  <c r="O1959" i="1"/>
  <c r="N1959" i="1"/>
  <c r="L1959" i="1" s="1"/>
  <c r="M1959" i="1"/>
  <c r="K1959" i="1"/>
  <c r="J1959" i="1"/>
  <c r="I1959" i="1"/>
  <c r="G1959" i="1"/>
  <c r="F1959" i="1"/>
  <c r="H1959" i="1" s="1"/>
  <c r="AF1959" i="1" s="1"/>
  <c r="O1958" i="1"/>
  <c r="N1958" i="1"/>
  <c r="M1958" i="1"/>
  <c r="L1958" i="1"/>
  <c r="K1958" i="1"/>
  <c r="J1958" i="1"/>
  <c r="I1958" i="1"/>
  <c r="G1958" i="1"/>
  <c r="H1958" i="1" s="1"/>
  <c r="AF1958" i="1" s="1"/>
  <c r="F1958" i="1"/>
  <c r="O1957" i="1"/>
  <c r="M1957" i="1" s="1"/>
  <c r="N1957" i="1"/>
  <c r="L1957" i="1"/>
  <c r="K1957" i="1"/>
  <c r="J1957" i="1"/>
  <c r="I1957" i="1"/>
  <c r="H1957" i="1"/>
  <c r="AF1957" i="1" s="1"/>
  <c r="G1957" i="1"/>
  <c r="F1957" i="1"/>
  <c r="O1956" i="1"/>
  <c r="M1956" i="1" s="1"/>
  <c r="N1956" i="1"/>
  <c r="L1956" i="1" s="1"/>
  <c r="K1956" i="1"/>
  <c r="J1956" i="1"/>
  <c r="I1956" i="1"/>
  <c r="G1956" i="1"/>
  <c r="F1956" i="1"/>
  <c r="H1956" i="1" s="1"/>
  <c r="AF1956" i="1" s="1"/>
  <c r="O1955" i="1"/>
  <c r="N1955" i="1"/>
  <c r="L1955" i="1" s="1"/>
  <c r="M1955" i="1"/>
  <c r="K1955" i="1"/>
  <c r="J1955" i="1"/>
  <c r="I1955" i="1"/>
  <c r="G1955" i="1"/>
  <c r="F1955" i="1"/>
  <c r="H1955" i="1" s="1"/>
  <c r="AF1955" i="1" s="1"/>
  <c r="O1954" i="1"/>
  <c r="N1954" i="1"/>
  <c r="M1954" i="1"/>
  <c r="L1954" i="1"/>
  <c r="K1954" i="1"/>
  <c r="J1954" i="1"/>
  <c r="I1954" i="1"/>
  <c r="G1954" i="1"/>
  <c r="H1954" i="1" s="1"/>
  <c r="AF1954" i="1" s="1"/>
  <c r="F1954" i="1"/>
  <c r="O1953" i="1"/>
  <c r="M1953" i="1" s="1"/>
  <c r="N1953" i="1"/>
  <c r="L1953" i="1"/>
  <c r="K1953" i="1"/>
  <c r="J1953" i="1"/>
  <c r="I1953" i="1"/>
  <c r="H1953" i="1"/>
  <c r="AF1953" i="1" s="1"/>
  <c r="G1953" i="1"/>
  <c r="F1953" i="1"/>
  <c r="O1952" i="1"/>
  <c r="M1952" i="1" s="1"/>
  <c r="N1952" i="1"/>
  <c r="L1952" i="1" s="1"/>
  <c r="K1952" i="1"/>
  <c r="J1952" i="1"/>
  <c r="I1952" i="1"/>
  <c r="G1952" i="1"/>
  <c r="F1952" i="1"/>
  <c r="H1952" i="1" s="1"/>
  <c r="AF1952" i="1" s="1"/>
  <c r="O1951" i="1"/>
  <c r="N1951" i="1"/>
  <c r="L1951" i="1" s="1"/>
  <c r="M1951" i="1"/>
  <c r="K1951" i="1"/>
  <c r="J1951" i="1"/>
  <c r="I1951" i="1"/>
  <c r="G1951" i="1"/>
  <c r="F1951" i="1"/>
  <c r="H1951" i="1" s="1"/>
  <c r="AF1951" i="1" s="1"/>
  <c r="O1950" i="1"/>
  <c r="N1950" i="1"/>
  <c r="M1950" i="1"/>
  <c r="L1950" i="1"/>
  <c r="K1950" i="1"/>
  <c r="J1950" i="1"/>
  <c r="I1950" i="1"/>
  <c r="G1950" i="1"/>
  <c r="H1950" i="1" s="1"/>
  <c r="AF1950" i="1" s="1"/>
  <c r="F1950" i="1"/>
  <c r="O1949" i="1"/>
  <c r="M1949" i="1" s="1"/>
  <c r="N1949" i="1"/>
  <c r="L1949" i="1"/>
  <c r="K1949" i="1"/>
  <c r="J1949" i="1"/>
  <c r="I1949" i="1"/>
  <c r="H1949" i="1"/>
  <c r="AF1949" i="1" s="1"/>
  <c r="G1949" i="1"/>
  <c r="F1949" i="1"/>
  <c r="O1948" i="1"/>
  <c r="M1948" i="1" s="1"/>
  <c r="N1948" i="1"/>
  <c r="L1948" i="1" s="1"/>
  <c r="K1948" i="1"/>
  <c r="J1948" i="1"/>
  <c r="I1948" i="1"/>
  <c r="G1948" i="1"/>
  <c r="F1948" i="1"/>
  <c r="H1948" i="1" s="1"/>
  <c r="AF1948" i="1" s="1"/>
  <c r="O1947" i="1"/>
  <c r="N1947" i="1"/>
  <c r="L1947" i="1" s="1"/>
  <c r="M1947" i="1"/>
  <c r="K1947" i="1"/>
  <c r="J1947" i="1"/>
  <c r="I1947" i="1"/>
  <c r="G1947" i="1"/>
  <c r="F1947" i="1"/>
  <c r="H1947" i="1" s="1"/>
  <c r="AF1947" i="1" s="1"/>
  <c r="Y1946" i="1"/>
  <c r="X1946" i="1"/>
  <c r="W1946" i="1"/>
  <c r="K1946" i="1" s="1"/>
  <c r="V1946" i="1"/>
  <c r="J1946" i="1" s="1"/>
  <c r="O1946" i="1"/>
  <c r="N1946" i="1"/>
  <c r="M1946" i="1"/>
  <c r="L1946" i="1"/>
  <c r="H1946" i="1"/>
  <c r="AF1946" i="1" s="1"/>
  <c r="G1946" i="1"/>
  <c r="F1946" i="1"/>
  <c r="O1945" i="1"/>
  <c r="M1945" i="1" s="1"/>
  <c r="N1945" i="1"/>
  <c r="L1945" i="1" s="1"/>
  <c r="K1945" i="1"/>
  <c r="J1945" i="1"/>
  <c r="I1945" i="1"/>
  <c r="G1945" i="1"/>
  <c r="F1945" i="1"/>
  <c r="H1945" i="1" s="1"/>
  <c r="AF1945" i="1" s="1"/>
  <c r="O1944" i="1"/>
  <c r="N1944" i="1"/>
  <c r="L1944" i="1" s="1"/>
  <c r="M1944" i="1"/>
  <c r="K1944" i="1"/>
  <c r="J1944" i="1"/>
  <c r="I1944" i="1"/>
  <c r="G1944" i="1"/>
  <c r="F1944" i="1"/>
  <c r="H1944" i="1" s="1"/>
  <c r="AF1944" i="1" s="1"/>
  <c r="O1943" i="1"/>
  <c r="N1943" i="1"/>
  <c r="M1943" i="1"/>
  <c r="L1943" i="1"/>
  <c r="K1943" i="1"/>
  <c r="J1943" i="1"/>
  <c r="I1943" i="1"/>
  <c r="G1943" i="1"/>
  <c r="H1943" i="1" s="1"/>
  <c r="AF1943" i="1" s="1"/>
  <c r="F1943" i="1"/>
  <c r="O1942" i="1"/>
  <c r="M1942" i="1" s="1"/>
  <c r="N1942" i="1"/>
  <c r="L1942" i="1"/>
  <c r="K1942" i="1"/>
  <c r="J1942" i="1"/>
  <c r="I1942" i="1"/>
  <c r="H1942" i="1"/>
  <c r="AF1942" i="1" s="1"/>
  <c r="G1942" i="1"/>
  <c r="F1942" i="1"/>
  <c r="O1941" i="1"/>
  <c r="M1941" i="1" s="1"/>
  <c r="N1941" i="1"/>
  <c r="L1941" i="1" s="1"/>
  <c r="K1941" i="1"/>
  <c r="J1941" i="1"/>
  <c r="I1941" i="1"/>
  <c r="G1941" i="1"/>
  <c r="F1941" i="1"/>
  <c r="H1941" i="1" s="1"/>
  <c r="AF1941" i="1" s="1"/>
  <c r="O1940" i="1"/>
  <c r="N1940" i="1"/>
  <c r="L1940" i="1" s="1"/>
  <c r="M1940" i="1"/>
  <c r="K1940" i="1"/>
  <c r="J1940" i="1"/>
  <c r="I1940" i="1"/>
  <c r="G1940" i="1"/>
  <c r="F1940" i="1"/>
  <c r="H1940" i="1" s="1"/>
  <c r="AF1940" i="1" s="1"/>
  <c r="Q1939" i="1"/>
  <c r="P1939" i="1"/>
  <c r="O1939" i="1"/>
  <c r="M1939" i="1" s="1"/>
  <c r="N1939" i="1"/>
  <c r="L1939" i="1" s="1"/>
  <c r="K1939" i="1"/>
  <c r="J1939" i="1"/>
  <c r="G1939" i="1"/>
  <c r="F1939" i="1"/>
  <c r="H1939" i="1" s="1"/>
  <c r="AF1939" i="1" s="1"/>
  <c r="AC1938" i="1"/>
  <c r="AB1938" i="1"/>
  <c r="Y1938" i="1"/>
  <c r="X1938" i="1"/>
  <c r="S1938" i="1"/>
  <c r="R1938" i="1"/>
  <c r="Q1938" i="1"/>
  <c r="K1938" i="1" s="1"/>
  <c r="P1938" i="1"/>
  <c r="J1938" i="1" s="1"/>
  <c r="O1938" i="1"/>
  <c r="N1938" i="1"/>
  <c r="M1938" i="1"/>
  <c r="L1938" i="1"/>
  <c r="H1938" i="1"/>
  <c r="AF1938" i="1" s="1"/>
  <c r="G1938" i="1"/>
  <c r="F1938" i="1"/>
  <c r="S1937" i="1"/>
  <c r="K1937" i="1" s="1"/>
  <c r="R1937" i="1"/>
  <c r="J1937" i="1" s="1"/>
  <c r="O1937" i="1"/>
  <c r="N1937" i="1"/>
  <c r="M1937" i="1"/>
  <c r="L1937" i="1"/>
  <c r="H1937" i="1"/>
  <c r="AF1937" i="1" s="1"/>
  <c r="G1937" i="1"/>
  <c r="F1937" i="1"/>
  <c r="S1936" i="1"/>
  <c r="K1936" i="1" s="1"/>
  <c r="R1936" i="1"/>
  <c r="J1936" i="1" s="1"/>
  <c r="O1936" i="1"/>
  <c r="N1936" i="1"/>
  <c r="M1936" i="1"/>
  <c r="L1936" i="1"/>
  <c r="H1936" i="1"/>
  <c r="AF1936" i="1" s="1"/>
  <c r="G1936" i="1"/>
  <c r="F1936" i="1"/>
  <c r="S1935" i="1"/>
  <c r="K1935" i="1" s="1"/>
  <c r="R1935" i="1"/>
  <c r="J1935" i="1" s="1"/>
  <c r="O1935" i="1"/>
  <c r="N1935" i="1"/>
  <c r="M1935" i="1"/>
  <c r="L1935" i="1"/>
  <c r="H1935" i="1"/>
  <c r="AF1935" i="1" s="1"/>
  <c r="G1935" i="1"/>
  <c r="F1935" i="1"/>
  <c r="Q1934" i="1"/>
  <c r="K1934" i="1" s="1"/>
  <c r="P1934" i="1"/>
  <c r="J1934" i="1" s="1"/>
  <c r="O1934" i="1"/>
  <c r="N1934" i="1"/>
  <c r="M1934" i="1"/>
  <c r="L1934" i="1"/>
  <c r="H1934" i="1"/>
  <c r="AF1934" i="1" s="1"/>
  <c r="G1934" i="1"/>
  <c r="F1934" i="1"/>
  <c r="O1933" i="1"/>
  <c r="M1933" i="1" s="1"/>
  <c r="N1933" i="1"/>
  <c r="L1933" i="1" s="1"/>
  <c r="K1933" i="1"/>
  <c r="J1933" i="1"/>
  <c r="I1933" i="1"/>
  <c r="G1933" i="1"/>
  <c r="F1933" i="1"/>
  <c r="H1933" i="1" s="1"/>
  <c r="AF1933" i="1" s="1"/>
  <c r="O1932" i="1"/>
  <c r="N1932" i="1"/>
  <c r="L1932" i="1" s="1"/>
  <c r="M1932" i="1"/>
  <c r="K1932" i="1"/>
  <c r="J1932" i="1"/>
  <c r="I1932" i="1"/>
  <c r="G1932" i="1"/>
  <c r="F1932" i="1"/>
  <c r="H1932" i="1" s="1"/>
  <c r="AF1932" i="1" s="1"/>
  <c r="O1931" i="1"/>
  <c r="N1931" i="1"/>
  <c r="M1931" i="1"/>
  <c r="L1931" i="1"/>
  <c r="K1931" i="1"/>
  <c r="J1931" i="1"/>
  <c r="I1931" i="1"/>
  <c r="G1931" i="1"/>
  <c r="H1931" i="1" s="1"/>
  <c r="AF1931" i="1" s="1"/>
  <c r="F1931" i="1"/>
  <c r="O1930" i="1"/>
  <c r="M1930" i="1" s="1"/>
  <c r="N1930" i="1"/>
  <c r="L1930" i="1"/>
  <c r="K1930" i="1"/>
  <c r="J1930" i="1"/>
  <c r="I1930" i="1"/>
  <c r="H1930" i="1"/>
  <c r="AF1930" i="1" s="1"/>
  <c r="G1930" i="1"/>
  <c r="F1930" i="1"/>
  <c r="Y1929" i="1"/>
  <c r="X1929" i="1"/>
  <c r="U1929" i="1"/>
  <c r="T1929" i="1"/>
  <c r="O1929" i="1"/>
  <c r="M1929" i="1" s="1"/>
  <c r="N1929" i="1"/>
  <c r="L1929" i="1" s="1"/>
  <c r="K1929" i="1"/>
  <c r="J1929" i="1"/>
  <c r="G1929" i="1"/>
  <c r="F1929" i="1"/>
  <c r="H1929" i="1" s="1"/>
  <c r="AF1929" i="1" s="1"/>
  <c r="O1928" i="1"/>
  <c r="N1928" i="1"/>
  <c r="M1928" i="1"/>
  <c r="L1928" i="1"/>
  <c r="K1928" i="1"/>
  <c r="J1928" i="1"/>
  <c r="I1928" i="1"/>
  <c r="G1928" i="1"/>
  <c r="H1928" i="1" s="1"/>
  <c r="AF1928" i="1" s="1"/>
  <c r="F1928" i="1"/>
  <c r="O1927" i="1"/>
  <c r="M1927" i="1" s="1"/>
  <c r="N1927" i="1"/>
  <c r="L1927" i="1"/>
  <c r="K1927" i="1"/>
  <c r="J1927" i="1"/>
  <c r="I1927" i="1"/>
  <c r="H1927" i="1"/>
  <c r="AF1927" i="1" s="1"/>
  <c r="G1927" i="1"/>
  <c r="F1927" i="1"/>
  <c r="O1926" i="1"/>
  <c r="M1926" i="1" s="1"/>
  <c r="N1926" i="1"/>
  <c r="L1926" i="1" s="1"/>
  <c r="K1926" i="1"/>
  <c r="J1926" i="1"/>
  <c r="I1926" i="1"/>
  <c r="G1926" i="1"/>
  <c r="F1926" i="1"/>
  <c r="H1926" i="1" s="1"/>
  <c r="AF1926" i="1" s="1"/>
  <c r="O1925" i="1"/>
  <c r="N1925" i="1"/>
  <c r="L1925" i="1" s="1"/>
  <c r="M1925" i="1"/>
  <c r="K1925" i="1"/>
  <c r="J1925" i="1"/>
  <c r="I1925" i="1"/>
  <c r="G1925" i="1"/>
  <c r="F1925" i="1"/>
  <c r="H1925" i="1" s="1"/>
  <c r="AF1925" i="1" s="1"/>
  <c r="O1924" i="1"/>
  <c r="N1924" i="1"/>
  <c r="M1924" i="1"/>
  <c r="L1924" i="1"/>
  <c r="K1924" i="1"/>
  <c r="J1924" i="1"/>
  <c r="I1924" i="1"/>
  <c r="G1924" i="1"/>
  <c r="H1924" i="1" s="1"/>
  <c r="AF1924" i="1" s="1"/>
  <c r="F1924" i="1"/>
  <c r="O1923" i="1"/>
  <c r="M1923" i="1" s="1"/>
  <c r="N1923" i="1"/>
  <c r="L1923" i="1"/>
  <c r="K1923" i="1"/>
  <c r="J1923" i="1"/>
  <c r="I1923" i="1"/>
  <c r="H1923" i="1"/>
  <c r="AF1923" i="1" s="1"/>
  <c r="G1923" i="1"/>
  <c r="F1923" i="1"/>
  <c r="Y1922" i="1"/>
  <c r="K1922" i="1" s="1"/>
  <c r="X1922" i="1"/>
  <c r="J1922" i="1" s="1"/>
  <c r="O1922" i="1"/>
  <c r="N1922" i="1"/>
  <c r="M1922" i="1"/>
  <c r="L1922" i="1"/>
  <c r="H1922" i="1"/>
  <c r="AF1922" i="1" s="1"/>
  <c r="G1922" i="1"/>
  <c r="F1922" i="1"/>
  <c r="O1921" i="1"/>
  <c r="M1921" i="1" s="1"/>
  <c r="N1921" i="1"/>
  <c r="L1921" i="1" s="1"/>
  <c r="K1921" i="1"/>
  <c r="J1921" i="1"/>
  <c r="I1921" i="1"/>
  <c r="G1921" i="1"/>
  <c r="F1921" i="1"/>
  <c r="H1921" i="1" s="1"/>
  <c r="AF1921" i="1" s="1"/>
  <c r="O1920" i="1"/>
  <c r="N1920" i="1"/>
  <c r="L1920" i="1" s="1"/>
  <c r="M1920" i="1"/>
  <c r="K1920" i="1"/>
  <c r="J1920" i="1"/>
  <c r="I1920" i="1"/>
  <c r="G1920" i="1"/>
  <c r="F1920" i="1"/>
  <c r="H1920" i="1" s="1"/>
  <c r="AF1920" i="1" s="1"/>
  <c r="O1919" i="1"/>
  <c r="N1919" i="1"/>
  <c r="M1919" i="1"/>
  <c r="L1919" i="1"/>
  <c r="K1919" i="1"/>
  <c r="J1919" i="1"/>
  <c r="I1919" i="1"/>
  <c r="G1919" i="1"/>
  <c r="H1919" i="1" s="1"/>
  <c r="AF1919" i="1" s="1"/>
  <c r="F1919" i="1"/>
  <c r="O1918" i="1"/>
  <c r="M1918" i="1" s="1"/>
  <c r="N1918" i="1"/>
  <c r="L1918" i="1"/>
  <c r="K1918" i="1"/>
  <c r="J1918" i="1"/>
  <c r="I1918" i="1"/>
  <c r="H1918" i="1"/>
  <c r="AF1918" i="1" s="1"/>
  <c r="G1918" i="1"/>
  <c r="F1918" i="1"/>
  <c r="O1917" i="1"/>
  <c r="M1917" i="1" s="1"/>
  <c r="N1917" i="1"/>
  <c r="L1917" i="1" s="1"/>
  <c r="K1917" i="1"/>
  <c r="J1917" i="1"/>
  <c r="I1917" i="1"/>
  <c r="G1917" i="1"/>
  <c r="F1917" i="1"/>
  <c r="H1917" i="1" s="1"/>
  <c r="AF1917" i="1" s="1"/>
  <c r="O1916" i="1"/>
  <c r="N1916" i="1"/>
  <c r="L1916" i="1" s="1"/>
  <c r="M1916" i="1"/>
  <c r="K1916" i="1"/>
  <c r="J1916" i="1"/>
  <c r="I1916" i="1"/>
  <c r="G1916" i="1"/>
  <c r="F1916" i="1"/>
  <c r="H1916" i="1" s="1"/>
  <c r="AF1916" i="1" s="1"/>
  <c r="O1915" i="1"/>
  <c r="N1915" i="1"/>
  <c r="M1915" i="1"/>
  <c r="L1915" i="1"/>
  <c r="K1915" i="1"/>
  <c r="J1915" i="1"/>
  <c r="I1915" i="1"/>
  <c r="G1915" i="1"/>
  <c r="H1915" i="1" s="1"/>
  <c r="AF1915" i="1" s="1"/>
  <c r="F1915" i="1"/>
  <c r="O1914" i="1"/>
  <c r="M1914" i="1" s="1"/>
  <c r="N1914" i="1"/>
  <c r="L1914" i="1"/>
  <c r="K1914" i="1"/>
  <c r="J1914" i="1"/>
  <c r="I1914" i="1"/>
  <c r="G1914" i="1"/>
  <c r="F1914" i="1"/>
  <c r="H1914" i="1" s="1"/>
  <c r="AF1914" i="1" s="1"/>
  <c r="O1913" i="1"/>
  <c r="N1913" i="1"/>
  <c r="L1913" i="1" s="1"/>
  <c r="M1913" i="1"/>
  <c r="K1913" i="1"/>
  <c r="J1913" i="1"/>
  <c r="I1913" i="1"/>
  <c r="G1913" i="1"/>
  <c r="F1913" i="1"/>
  <c r="H1913" i="1" s="1"/>
  <c r="AF1913" i="1" s="1"/>
  <c r="Y1912" i="1"/>
  <c r="X1912" i="1"/>
  <c r="J1912" i="1" s="1"/>
  <c r="O1912" i="1"/>
  <c r="M1912" i="1" s="1"/>
  <c r="N1912" i="1"/>
  <c r="L1912" i="1"/>
  <c r="K1912" i="1"/>
  <c r="G1912" i="1"/>
  <c r="F1912" i="1"/>
  <c r="H1912" i="1" s="1"/>
  <c r="AF1912" i="1" s="1"/>
  <c r="O1911" i="1"/>
  <c r="N1911" i="1"/>
  <c r="L1911" i="1" s="1"/>
  <c r="M1911" i="1"/>
  <c r="K1911" i="1"/>
  <c r="J1911" i="1"/>
  <c r="I1911" i="1"/>
  <c r="G1911" i="1"/>
  <c r="F1911" i="1"/>
  <c r="H1911" i="1" s="1"/>
  <c r="AF1911" i="1" s="1"/>
  <c r="O1910" i="1"/>
  <c r="N1910" i="1"/>
  <c r="M1910" i="1"/>
  <c r="L1910" i="1"/>
  <c r="K1910" i="1"/>
  <c r="J1910" i="1"/>
  <c r="I1910" i="1"/>
  <c r="G1910" i="1"/>
  <c r="H1910" i="1" s="1"/>
  <c r="AF1910" i="1" s="1"/>
  <c r="F1910" i="1"/>
  <c r="O1909" i="1"/>
  <c r="M1909" i="1" s="1"/>
  <c r="N1909" i="1"/>
  <c r="L1909" i="1"/>
  <c r="K1909" i="1"/>
  <c r="J1909" i="1"/>
  <c r="I1909" i="1"/>
  <c r="H1909" i="1"/>
  <c r="AF1909" i="1" s="1"/>
  <c r="G1909" i="1"/>
  <c r="F1909" i="1"/>
  <c r="O1908" i="1"/>
  <c r="M1908" i="1" s="1"/>
  <c r="N1908" i="1"/>
  <c r="L1908" i="1" s="1"/>
  <c r="K1908" i="1"/>
  <c r="J1908" i="1"/>
  <c r="I1908" i="1"/>
  <c r="G1908" i="1"/>
  <c r="F1908" i="1"/>
  <c r="H1908" i="1" s="1"/>
  <c r="AF1908" i="1" s="1"/>
  <c r="U1907" i="1"/>
  <c r="T1907" i="1"/>
  <c r="J1907" i="1" s="1"/>
  <c r="O1907" i="1"/>
  <c r="M1907" i="1" s="1"/>
  <c r="N1907" i="1"/>
  <c r="L1907" i="1"/>
  <c r="K1907" i="1"/>
  <c r="G1907" i="1"/>
  <c r="F1907" i="1"/>
  <c r="H1907" i="1" s="1"/>
  <c r="AF1907" i="1" s="1"/>
  <c r="O1906" i="1"/>
  <c r="N1906" i="1"/>
  <c r="L1906" i="1" s="1"/>
  <c r="M1906" i="1"/>
  <c r="K1906" i="1"/>
  <c r="J1906" i="1"/>
  <c r="I1906" i="1"/>
  <c r="G1906" i="1"/>
  <c r="F1906" i="1"/>
  <c r="H1906" i="1" s="1"/>
  <c r="AF1906" i="1" s="1"/>
  <c r="O1905" i="1"/>
  <c r="N1905" i="1"/>
  <c r="M1905" i="1"/>
  <c r="L1905" i="1"/>
  <c r="K1905" i="1"/>
  <c r="J1905" i="1"/>
  <c r="I1905" i="1"/>
  <c r="G1905" i="1"/>
  <c r="H1905" i="1" s="1"/>
  <c r="AF1905" i="1" s="1"/>
  <c r="F1905" i="1"/>
  <c r="O1904" i="1"/>
  <c r="M1904" i="1" s="1"/>
  <c r="N1904" i="1"/>
  <c r="L1904" i="1"/>
  <c r="K1904" i="1"/>
  <c r="J1904" i="1"/>
  <c r="I1904" i="1"/>
  <c r="H1904" i="1"/>
  <c r="AF1904" i="1" s="1"/>
  <c r="G1904" i="1"/>
  <c r="F1904" i="1"/>
  <c r="O1903" i="1"/>
  <c r="M1903" i="1" s="1"/>
  <c r="N1903" i="1"/>
  <c r="L1903" i="1" s="1"/>
  <c r="K1903" i="1"/>
  <c r="J1903" i="1"/>
  <c r="I1903" i="1"/>
  <c r="G1903" i="1"/>
  <c r="F1903" i="1"/>
  <c r="H1903" i="1" s="1"/>
  <c r="AF1903" i="1" s="1"/>
  <c r="O1902" i="1"/>
  <c r="N1902" i="1"/>
  <c r="L1902" i="1" s="1"/>
  <c r="M1902" i="1"/>
  <c r="K1902" i="1"/>
  <c r="J1902" i="1"/>
  <c r="I1902" i="1"/>
  <c r="G1902" i="1"/>
  <c r="F1902" i="1"/>
  <c r="H1902" i="1" s="1"/>
  <c r="AF1902" i="1" s="1"/>
  <c r="O1901" i="1"/>
  <c r="N1901" i="1"/>
  <c r="M1901" i="1"/>
  <c r="L1901" i="1"/>
  <c r="K1901" i="1"/>
  <c r="J1901" i="1"/>
  <c r="I1901" i="1"/>
  <c r="G1901" i="1"/>
  <c r="H1901" i="1" s="1"/>
  <c r="AF1901" i="1" s="1"/>
  <c r="F1901" i="1"/>
  <c r="O1900" i="1"/>
  <c r="M1900" i="1" s="1"/>
  <c r="N1900" i="1"/>
  <c r="L1900" i="1"/>
  <c r="K1900" i="1"/>
  <c r="J1900" i="1"/>
  <c r="I1900" i="1"/>
  <c r="H1900" i="1"/>
  <c r="AF1900" i="1" s="1"/>
  <c r="G1900" i="1"/>
  <c r="F1900" i="1"/>
  <c r="O1899" i="1"/>
  <c r="M1899" i="1" s="1"/>
  <c r="N1899" i="1"/>
  <c r="L1899" i="1" s="1"/>
  <c r="K1899" i="1"/>
  <c r="J1899" i="1"/>
  <c r="I1899" i="1"/>
  <c r="G1899" i="1"/>
  <c r="F1899" i="1"/>
  <c r="H1899" i="1" s="1"/>
  <c r="AF1899" i="1" s="1"/>
  <c r="O1898" i="1"/>
  <c r="N1898" i="1"/>
  <c r="L1898" i="1" s="1"/>
  <c r="M1898" i="1"/>
  <c r="K1898" i="1"/>
  <c r="J1898" i="1"/>
  <c r="I1898" i="1"/>
  <c r="G1898" i="1"/>
  <c r="F1898" i="1"/>
  <c r="H1898" i="1" s="1"/>
  <c r="AF1898" i="1" s="1"/>
  <c r="O1897" i="1"/>
  <c r="N1897" i="1"/>
  <c r="M1897" i="1"/>
  <c r="L1897" i="1"/>
  <c r="K1897" i="1"/>
  <c r="J1897" i="1"/>
  <c r="I1897" i="1"/>
  <c r="G1897" i="1"/>
  <c r="H1897" i="1" s="1"/>
  <c r="AF1897" i="1" s="1"/>
  <c r="F1897" i="1"/>
  <c r="O1896" i="1"/>
  <c r="M1896" i="1" s="1"/>
  <c r="N1896" i="1"/>
  <c r="L1896" i="1"/>
  <c r="K1896" i="1"/>
  <c r="J1896" i="1"/>
  <c r="I1896" i="1"/>
  <c r="H1896" i="1"/>
  <c r="AF1896" i="1" s="1"/>
  <c r="G1896" i="1"/>
  <c r="F1896" i="1"/>
  <c r="O1895" i="1"/>
  <c r="M1895" i="1" s="1"/>
  <c r="N1895" i="1"/>
  <c r="L1895" i="1" s="1"/>
  <c r="K1895" i="1"/>
  <c r="J1895" i="1"/>
  <c r="I1895" i="1"/>
  <c r="G1895" i="1"/>
  <c r="F1895" i="1"/>
  <c r="H1895" i="1" s="1"/>
  <c r="AF1895" i="1" s="1"/>
  <c r="O1894" i="1"/>
  <c r="N1894" i="1"/>
  <c r="L1894" i="1" s="1"/>
  <c r="M1894" i="1"/>
  <c r="K1894" i="1"/>
  <c r="J1894" i="1"/>
  <c r="I1894" i="1"/>
  <c r="G1894" i="1"/>
  <c r="F1894" i="1"/>
  <c r="H1894" i="1" s="1"/>
  <c r="AF1894" i="1" s="1"/>
  <c r="O1893" i="1"/>
  <c r="N1893" i="1"/>
  <c r="M1893" i="1"/>
  <c r="L1893" i="1"/>
  <c r="K1893" i="1"/>
  <c r="J1893" i="1"/>
  <c r="I1893" i="1"/>
  <c r="G1893" i="1"/>
  <c r="H1893" i="1" s="1"/>
  <c r="AF1893" i="1" s="1"/>
  <c r="F1893" i="1"/>
  <c r="O1892" i="1"/>
  <c r="M1892" i="1" s="1"/>
  <c r="N1892" i="1"/>
  <c r="L1892" i="1"/>
  <c r="K1892" i="1"/>
  <c r="J1892" i="1"/>
  <c r="I1892" i="1"/>
  <c r="H1892" i="1"/>
  <c r="AF1892" i="1" s="1"/>
  <c r="G1892" i="1"/>
  <c r="F1892" i="1"/>
  <c r="O1891" i="1"/>
  <c r="M1891" i="1" s="1"/>
  <c r="N1891" i="1"/>
  <c r="L1891" i="1" s="1"/>
  <c r="K1891" i="1"/>
  <c r="J1891" i="1"/>
  <c r="I1891" i="1"/>
  <c r="G1891" i="1"/>
  <c r="F1891" i="1"/>
  <c r="H1891" i="1" s="1"/>
  <c r="AF1891" i="1" s="1"/>
  <c r="O1890" i="1"/>
  <c r="N1890" i="1"/>
  <c r="L1890" i="1" s="1"/>
  <c r="M1890" i="1"/>
  <c r="K1890" i="1"/>
  <c r="J1890" i="1"/>
  <c r="I1890" i="1"/>
  <c r="G1890" i="1"/>
  <c r="F1890" i="1"/>
  <c r="H1890" i="1" s="1"/>
  <c r="AF1890" i="1" s="1"/>
  <c r="O1889" i="1"/>
  <c r="N1889" i="1"/>
  <c r="M1889" i="1"/>
  <c r="L1889" i="1"/>
  <c r="K1889" i="1"/>
  <c r="J1889" i="1"/>
  <c r="I1889" i="1"/>
  <c r="G1889" i="1"/>
  <c r="H1889" i="1" s="1"/>
  <c r="AF1889" i="1" s="1"/>
  <c r="F1889" i="1"/>
  <c r="O1888" i="1"/>
  <c r="M1888" i="1" s="1"/>
  <c r="N1888" i="1"/>
  <c r="L1888" i="1"/>
  <c r="K1888" i="1"/>
  <c r="J1888" i="1"/>
  <c r="I1888" i="1"/>
  <c r="H1888" i="1"/>
  <c r="AF1888" i="1" s="1"/>
  <c r="G1888" i="1"/>
  <c r="F1888" i="1"/>
  <c r="O1887" i="1"/>
  <c r="M1887" i="1" s="1"/>
  <c r="N1887" i="1"/>
  <c r="L1887" i="1" s="1"/>
  <c r="K1887" i="1"/>
  <c r="J1887" i="1"/>
  <c r="I1887" i="1"/>
  <c r="G1887" i="1"/>
  <c r="F1887" i="1"/>
  <c r="H1887" i="1" s="1"/>
  <c r="AF1887" i="1" s="1"/>
  <c r="O1886" i="1"/>
  <c r="N1886" i="1"/>
  <c r="L1886" i="1" s="1"/>
  <c r="M1886" i="1"/>
  <c r="K1886" i="1"/>
  <c r="J1886" i="1"/>
  <c r="I1886" i="1"/>
  <c r="G1886" i="1"/>
  <c r="F1886" i="1"/>
  <c r="H1886" i="1" s="1"/>
  <c r="AF1886" i="1" s="1"/>
  <c r="O1885" i="1"/>
  <c r="N1885" i="1"/>
  <c r="M1885" i="1"/>
  <c r="L1885" i="1"/>
  <c r="K1885" i="1"/>
  <c r="J1885" i="1"/>
  <c r="I1885" i="1"/>
  <c r="G1885" i="1"/>
  <c r="H1885" i="1" s="1"/>
  <c r="AF1885" i="1" s="1"/>
  <c r="F1885" i="1"/>
  <c r="O1884" i="1"/>
  <c r="M1884" i="1" s="1"/>
  <c r="N1884" i="1"/>
  <c r="L1884" i="1"/>
  <c r="K1884" i="1"/>
  <c r="J1884" i="1"/>
  <c r="I1884" i="1"/>
  <c r="H1884" i="1"/>
  <c r="AF1884" i="1" s="1"/>
  <c r="G1884" i="1"/>
  <c r="F1884" i="1"/>
  <c r="O1883" i="1"/>
  <c r="M1883" i="1" s="1"/>
  <c r="N1883" i="1"/>
  <c r="L1883" i="1" s="1"/>
  <c r="K1883" i="1"/>
  <c r="J1883" i="1"/>
  <c r="I1883" i="1"/>
  <c r="G1883" i="1"/>
  <c r="F1883" i="1"/>
  <c r="H1883" i="1" s="1"/>
  <c r="AF1883" i="1" s="1"/>
  <c r="O1882" i="1"/>
  <c r="N1882" i="1"/>
  <c r="L1882" i="1" s="1"/>
  <c r="M1882" i="1"/>
  <c r="K1882" i="1"/>
  <c r="J1882" i="1"/>
  <c r="I1882" i="1"/>
  <c r="G1882" i="1"/>
  <c r="F1882" i="1"/>
  <c r="H1882" i="1" s="1"/>
  <c r="AF1882" i="1" s="1"/>
  <c r="O1881" i="1"/>
  <c r="N1881" i="1"/>
  <c r="M1881" i="1"/>
  <c r="L1881" i="1"/>
  <c r="K1881" i="1"/>
  <c r="J1881" i="1"/>
  <c r="I1881" i="1"/>
  <c r="G1881" i="1"/>
  <c r="H1881" i="1" s="1"/>
  <c r="AF1881" i="1" s="1"/>
  <c r="F1881" i="1"/>
  <c r="O1880" i="1"/>
  <c r="M1880" i="1" s="1"/>
  <c r="N1880" i="1"/>
  <c r="L1880" i="1"/>
  <c r="K1880" i="1"/>
  <c r="J1880" i="1"/>
  <c r="I1880" i="1"/>
  <c r="H1880" i="1"/>
  <c r="AF1880" i="1" s="1"/>
  <c r="G1880" i="1"/>
  <c r="F1880" i="1"/>
  <c r="O1879" i="1"/>
  <c r="M1879" i="1" s="1"/>
  <c r="N1879" i="1"/>
  <c r="L1879" i="1" s="1"/>
  <c r="K1879" i="1"/>
  <c r="J1879" i="1"/>
  <c r="I1879" i="1"/>
  <c r="G1879" i="1"/>
  <c r="F1879" i="1"/>
  <c r="H1879" i="1" s="1"/>
  <c r="AF1879" i="1" s="1"/>
  <c r="O1878" i="1"/>
  <c r="N1878" i="1"/>
  <c r="L1878" i="1" s="1"/>
  <c r="M1878" i="1"/>
  <c r="K1878" i="1"/>
  <c r="J1878" i="1"/>
  <c r="I1878" i="1"/>
  <c r="G1878" i="1"/>
  <c r="F1878" i="1"/>
  <c r="H1878" i="1" s="1"/>
  <c r="AF1878" i="1" s="1"/>
  <c r="O1877" i="1"/>
  <c r="N1877" i="1"/>
  <c r="M1877" i="1"/>
  <c r="L1877" i="1"/>
  <c r="K1877" i="1"/>
  <c r="J1877" i="1"/>
  <c r="I1877" i="1"/>
  <c r="G1877" i="1"/>
  <c r="H1877" i="1" s="1"/>
  <c r="AF1877" i="1" s="1"/>
  <c r="F1877" i="1"/>
  <c r="Y1876" i="1"/>
  <c r="K1876" i="1" s="1"/>
  <c r="X1876" i="1"/>
  <c r="O1876" i="1"/>
  <c r="N1876" i="1"/>
  <c r="L1876" i="1" s="1"/>
  <c r="M1876" i="1"/>
  <c r="J1876" i="1"/>
  <c r="G1876" i="1"/>
  <c r="H1876" i="1" s="1"/>
  <c r="AF1876" i="1" s="1"/>
  <c r="F1876" i="1"/>
  <c r="O1875" i="1"/>
  <c r="M1875" i="1" s="1"/>
  <c r="N1875" i="1"/>
  <c r="L1875" i="1"/>
  <c r="K1875" i="1"/>
  <c r="J1875" i="1"/>
  <c r="I1875" i="1"/>
  <c r="H1875" i="1"/>
  <c r="AF1875" i="1" s="1"/>
  <c r="G1875" i="1"/>
  <c r="F1875" i="1"/>
  <c r="O1874" i="1"/>
  <c r="M1874" i="1" s="1"/>
  <c r="N1874" i="1"/>
  <c r="L1874" i="1" s="1"/>
  <c r="K1874" i="1"/>
  <c r="J1874" i="1"/>
  <c r="I1874" i="1"/>
  <c r="G1874" i="1"/>
  <c r="F1874" i="1"/>
  <c r="H1874" i="1" s="1"/>
  <c r="AF1874" i="1" s="1"/>
  <c r="O1873" i="1"/>
  <c r="N1873" i="1"/>
  <c r="L1873" i="1" s="1"/>
  <c r="M1873" i="1"/>
  <c r="K1873" i="1"/>
  <c r="J1873" i="1"/>
  <c r="I1873" i="1"/>
  <c r="G1873" i="1"/>
  <c r="F1873" i="1"/>
  <c r="H1873" i="1" s="1"/>
  <c r="AF1873" i="1" s="1"/>
  <c r="O1872" i="1"/>
  <c r="N1872" i="1"/>
  <c r="M1872" i="1"/>
  <c r="L1872" i="1"/>
  <c r="K1872" i="1"/>
  <c r="J1872" i="1"/>
  <c r="I1872" i="1"/>
  <c r="G1872" i="1"/>
  <c r="H1872" i="1" s="1"/>
  <c r="AF1872" i="1" s="1"/>
  <c r="F1872" i="1"/>
  <c r="Y1871" i="1"/>
  <c r="K1871" i="1" s="1"/>
  <c r="X1871" i="1"/>
  <c r="O1871" i="1"/>
  <c r="N1871" i="1"/>
  <c r="L1871" i="1" s="1"/>
  <c r="M1871" i="1"/>
  <c r="J1871" i="1"/>
  <c r="G1871" i="1"/>
  <c r="H1871" i="1" s="1"/>
  <c r="AF1871" i="1" s="1"/>
  <c r="F1871" i="1"/>
  <c r="Y1870" i="1"/>
  <c r="K1870" i="1" s="1"/>
  <c r="X1870" i="1"/>
  <c r="J1870" i="1" s="1"/>
  <c r="O1870" i="1"/>
  <c r="N1870" i="1"/>
  <c r="M1870" i="1"/>
  <c r="L1870" i="1"/>
  <c r="G1870" i="1"/>
  <c r="H1870" i="1" s="1"/>
  <c r="AF1870" i="1" s="1"/>
  <c r="F1870" i="1"/>
  <c r="Y1869" i="1"/>
  <c r="K1869" i="1" s="1"/>
  <c r="X1869" i="1"/>
  <c r="J1869" i="1" s="1"/>
  <c r="O1869" i="1"/>
  <c r="N1869" i="1"/>
  <c r="M1869" i="1"/>
  <c r="L1869" i="1"/>
  <c r="G1869" i="1"/>
  <c r="H1869" i="1" s="1"/>
  <c r="AF1869" i="1" s="1"/>
  <c r="F1869" i="1"/>
  <c r="Y1868" i="1"/>
  <c r="K1868" i="1" s="1"/>
  <c r="X1868" i="1"/>
  <c r="J1868" i="1" s="1"/>
  <c r="O1868" i="1"/>
  <c r="N1868" i="1"/>
  <c r="M1868" i="1"/>
  <c r="L1868" i="1"/>
  <c r="G1868" i="1"/>
  <c r="H1868" i="1" s="1"/>
  <c r="AF1868" i="1" s="1"/>
  <c r="F1868" i="1"/>
  <c r="Y1867" i="1"/>
  <c r="K1867" i="1" s="1"/>
  <c r="X1867" i="1"/>
  <c r="J1867" i="1" s="1"/>
  <c r="O1867" i="1"/>
  <c r="N1867" i="1"/>
  <c r="M1867" i="1"/>
  <c r="L1867" i="1"/>
  <c r="G1867" i="1"/>
  <c r="H1867" i="1" s="1"/>
  <c r="AF1867" i="1" s="1"/>
  <c r="F1867" i="1"/>
  <c r="Y1866" i="1"/>
  <c r="K1866" i="1" s="1"/>
  <c r="X1866" i="1"/>
  <c r="J1866" i="1" s="1"/>
  <c r="O1866" i="1"/>
  <c r="N1866" i="1"/>
  <c r="M1866" i="1"/>
  <c r="L1866" i="1"/>
  <c r="G1866" i="1"/>
  <c r="H1866" i="1" s="1"/>
  <c r="AF1866" i="1" s="1"/>
  <c r="F1866" i="1"/>
  <c r="Y1865" i="1"/>
  <c r="K1865" i="1" s="1"/>
  <c r="X1865" i="1"/>
  <c r="J1865" i="1" s="1"/>
  <c r="O1865" i="1"/>
  <c r="N1865" i="1"/>
  <c r="M1865" i="1"/>
  <c r="L1865" i="1"/>
  <c r="G1865" i="1"/>
  <c r="H1865" i="1" s="1"/>
  <c r="AF1865" i="1" s="1"/>
  <c r="F1865" i="1"/>
  <c r="Y1864" i="1"/>
  <c r="K1864" i="1" s="1"/>
  <c r="X1864" i="1"/>
  <c r="J1864" i="1" s="1"/>
  <c r="O1864" i="1"/>
  <c r="N1864" i="1"/>
  <c r="M1864" i="1"/>
  <c r="L1864" i="1"/>
  <c r="G1864" i="1"/>
  <c r="H1864" i="1" s="1"/>
  <c r="AF1864" i="1" s="1"/>
  <c r="F1864" i="1"/>
  <c r="Y1863" i="1"/>
  <c r="K1863" i="1" s="1"/>
  <c r="X1863" i="1"/>
  <c r="J1863" i="1" s="1"/>
  <c r="O1863" i="1"/>
  <c r="N1863" i="1"/>
  <c r="M1863" i="1"/>
  <c r="L1863" i="1"/>
  <c r="G1863" i="1"/>
  <c r="H1863" i="1" s="1"/>
  <c r="AF1863" i="1" s="1"/>
  <c r="F1863" i="1"/>
  <c r="Y1862" i="1"/>
  <c r="K1862" i="1" s="1"/>
  <c r="X1862" i="1"/>
  <c r="J1862" i="1" s="1"/>
  <c r="O1862" i="1"/>
  <c r="N1862" i="1"/>
  <c r="M1862" i="1"/>
  <c r="L1862" i="1"/>
  <c r="G1862" i="1"/>
  <c r="H1862" i="1" s="1"/>
  <c r="AF1862" i="1" s="1"/>
  <c r="F1862" i="1"/>
  <c r="Y1861" i="1"/>
  <c r="K1861" i="1" s="1"/>
  <c r="X1861" i="1"/>
  <c r="J1861" i="1" s="1"/>
  <c r="O1861" i="1"/>
  <c r="N1861" i="1"/>
  <c r="M1861" i="1"/>
  <c r="L1861" i="1"/>
  <c r="G1861" i="1"/>
  <c r="H1861" i="1" s="1"/>
  <c r="AF1861" i="1" s="1"/>
  <c r="F1861" i="1"/>
  <c r="Y1860" i="1"/>
  <c r="K1860" i="1" s="1"/>
  <c r="X1860" i="1"/>
  <c r="J1860" i="1" s="1"/>
  <c r="O1860" i="1"/>
  <c r="N1860" i="1"/>
  <c r="M1860" i="1"/>
  <c r="L1860" i="1"/>
  <c r="G1860" i="1"/>
  <c r="H1860" i="1" s="1"/>
  <c r="AF1860" i="1" s="1"/>
  <c r="F1860" i="1"/>
  <c r="Y1859" i="1"/>
  <c r="K1859" i="1" s="1"/>
  <c r="X1859" i="1"/>
  <c r="J1859" i="1" s="1"/>
  <c r="O1859" i="1"/>
  <c r="N1859" i="1"/>
  <c r="M1859" i="1"/>
  <c r="L1859" i="1"/>
  <c r="G1859" i="1"/>
  <c r="H1859" i="1" s="1"/>
  <c r="AF1859" i="1" s="1"/>
  <c r="F1859" i="1"/>
  <c r="Y1858" i="1"/>
  <c r="K1858" i="1" s="1"/>
  <c r="X1858" i="1"/>
  <c r="J1858" i="1" s="1"/>
  <c r="O1858" i="1"/>
  <c r="N1858" i="1"/>
  <c r="M1858" i="1"/>
  <c r="L1858" i="1"/>
  <c r="G1858" i="1"/>
  <c r="H1858" i="1" s="1"/>
  <c r="AF1858" i="1" s="1"/>
  <c r="F1858" i="1"/>
  <c r="Y1857" i="1"/>
  <c r="K1857" i="1" s="1"/>
  <c r="X1857" i="1"/>
  <c r="J1857" i="1" s="1"/>
  <c r="O1857" i="1"/>
  <c r="N1857" i="1"/>
  <c r="M1857" i="1"/>
  <c r="L1857" i="1"/>
  <c r="G1857" i="1"/>
  <c r="H1857" i="1" s="1"/>
  <c r="AF1857" i="1" s="1"/>
  <c r="F1857" i="1"/>
  <c r="Y1856" i="1"/>
  <c r="K1856" i="1" s="1"/>
  <c r="X1856" i="1"/>
  <c r="J1856" i="1" s="1"/>
  <c r="O1856" i="1"/>
  <c r="N1856" i="1"/>
  <c r="M1856" i="1"/>
  <c r="L1856" i="1"/>
  <c r="G1856" i="1"/>
  <c r="H1856" i="1" s="1"/>
  <c r="AF1856" i="1" s="1"/>
  <c r="F1856" i="1"/>
  <c r="O1855" i="1"/>
  <c r="M1855" i="1" s="1"/>
  <c r="N1855" i="1"/>
  <c r="L1855" i="1" s="1"/>
  <c r="K1855" i="1"/>
  <c r="J1855" i="1"/>
  <c r="I1855" i="1"/>
  <c r="G1855" i="1"/>
  <c r="F1855" i="1"/>
  <c r="H1855" i="1" s="1"/>
  <c r="AF1855" i="1" s="1"/>
  <c r="O1854" i="1"/>
  <c r="N1854" i="1"/>
  <c r="L1854" i="1" s="1"/>
  <c r="M1854" i="1"/>
  <c r="K1854" i="1"/>
  <c r="J1854" i="1"/>
  <c r="I1854" i="1"/>
  <c r="G1854" i="1"/>
  <c r="F1854" i="1"/>
  <c r="H1854" i="1" s="1"/>
  <c r="AF1854" i="1" s="1"/>
  <c r="O1853" i="1"/>
  <c r="N1853" i="1"/>
  <c r="M1853" i="1"/>
  <c r="L1853" i="1"/>
  <c r="K1853" i="1"/>
  <c r="J1853" i="1"/>
  <c r="I1853" i="1"/>
  <c r="H1853" i="1"/>
  <c r="AF1853" i="1" s="1"/>
  <c r="G1853" i="1"/>
  <c r="F1853" i="1"/>
  <c r="O1852" i="1"/>
  <c r="M1852" i="1" s="1"/>
  <c r="N1852" i="1"/>
  <c r="L1852" i="1"/>
  <c r="K1852" i="1"/>
  <c r="J1852" i="1"/>
  <c r="I1852" i="1"/>
  <c r="G1852" i="1"/>
  <c r="H1852" i="1" s="1"/>
  <c r="AF1852" i="1" s="1"/>
  <c r="F1852" i="1"/>
  <c r="O1851" i="1"/>
  <c r="M1851" i="1" s="1"/>
  <c r="N1851" i="1"/>
  <c r="L1851" i="1" s="1"/>
  <c r="K1851" i="1"/>
  <c r="J1851" i="1"/>
  <c r="I1851" i="1"/>
  <c r="G1851" i="1"/>
  <c r="F1851" i="1"/>
  <c r="H1851" i="1" s="1"/>
  <c r="AF1851" i="1" s="1"/>
  <c r="O1850" i="1"/>
  <c r="N1850" i="1"/>
  <c r="L1850" i="1" s="1"/>
  <c r="M1850" i="1"/>
  <c r="K1850" i="1"/>
  <c r="J1850" i="1"/>
  <c r="I1850" i="1"/>
  <c r="G1850" i="1"/>
  <c r="F1850" i="1"/>
  <c r="H1850" i="1" s="1"/>
  <c r="AF1850" i="1" s="1"/>
  <c r="Y1849" i="1"/>
  <c r="X1849" i="1"/>
  <c r="W1849" i="1"/>
  <c r="K1849" i="1" s="1"/>
  <c r="V1849" i="1"/>
  <c r="J1849" i="1" s="1"/>
  <c r="O1849" i="1"/>
  <c r="N1849" i="1"/>
  <c r="M1849" i="1"/>
  <c r="L1849" i="1"/>
  <c r="G1849" i="1"/>
  <c r="H1849" i="1" s="1"/>
  <c r="AF1849" i="1" s="1"/>
  <c r="F1849" i="1"/>
  <c r="Y1848" i="1"/>
  <c r="K1848" i="1" s="1"/>
  <c r="X1848" i="1"/>
  <c r="J1848" i="1" s="1"/>
  <c r="O1848" i="1"/>
  <c r="N1848" i="1"/>
  <c r="M1848" i="1"/>
  <c r="L1848" i="1"/>
  <c r="G1848" i="1"/>
  <c r="H1848" i="1" s="1"/>
  <c r="AF1848" i="1" s="1"/>
  <c r="F1848" i="1"/>
  <c r="Y1847" i="1"/>
  <c r="X1847" i="1"/>
  <c r="U1847" i="1"/>
  <c r="T1847" i="1"/>
  <c r="O1847" i="1"/>
  <c r="M1847" i="1" s="1"/>
  <c r="N1847" i="1"/>
  <c r="L1847" i="1" s="1"/>
  <c r="K1847" i="1"/>
  <c r="J1847" i="1"/>
  <c r="G1847" i="1"/>
  <c r="F1847" i="1"/>
  <c r="H1847" i="1" s="1"/>
  <c r="AF1847" i="1" s="1"/>
  <c r="Y1846" i="1"/>
  <c r="X1846" i="1"/>
  <c r="U1846" i="1"/>
  <c r="T1846" i="1"/>
  <c r="S1846" i="1"/>
  <c r="R1846" i="1"/>
  <c r="Q1846" i="1"/>
  <c r="P1846" i="1"/>
  <c r="O1846" i="1"/>
  <c r="N1846" i="1"/>
  <c r="J1846" i="1" s="1"/>
  <c r="L56" i="6" s="1"/>
  <c r="M1846" i="1"/>
  <c r="L1846" i="1"/>
  <c r="G1846" i="1"/>
  <c r="F1846" i="1"/>
  <c r="H1846" i="1" s="1"/>
  <c r="U1845" i="1"/>
  <c r="T1845" i="1"/>
  <c r="S1845" i="1"/>
  <c r="K1845" i="1" s="1"/>
  <c r="R1845" i="1"/>
  <c r="O1845" i="1"/>
  <c r="N1845" i="1"/>
  <c r="L1845" i="1" s="1"/>
  <c r="M1845" i="1"/>
  <c r="J1845" i="1"/>
  <c r="H1845" i="1"/>
  <c r="AF1845" i="1" s="1"/>
  <c r="G1845" i="1"/>
  <c r="F1845" i="1"/>
  <c r="Y1844" i="1"/>
  <c r="X1844" i="1"/>
  <c r="W1844" i="1"/>
  <c r="V1844" i="1"/>
  <c r="J1844" i="1" s="1"/>
  <c r="O1844" i="1"/>
  <c r="M1844" i="1" s="1"/>
  <c r="N1844" i="1"/>
  <c r="L1844" i="1"/>
  <c r="K1844" i="1"/>
  <c r="G1844" i="1"/>
  <c r="F1844" i="1"/>
  <c r="H1844" i="1" s="1"/>
  <c r="AF1844" i="1" s="1"/>
  <c r="O1843" i="1"/>
  <c r="N1843" i="1"/>
  <c r="L1843" i="1" s="1"/>
  <c r="M1843" i="1"/>
  <c r="K1843" i="1"/>
  <c r="J1843" i="1"/>
  <c r="I1843" i="1"/>
  <c r="G1843" i="1"/>
  <c r="F1843" i="1"/>
  <c r="H1843" i="1" s="1"/>
  <c r="AF1843" i="1" s="1"/>
  <c r="U1842" i="1"/>
  <c r="T1842" i="1"/>
  <c r="S1842" i="1"/>
  <c r="R1842" i="1"/>
  <c r="Q1842" i="1"/>
  <c r="P1842" i="1"/>
  <c r="O1842" i="1"/>
  <c r="M1842" i="1" s="1"/>
  <c r="N1842" i="1"/>
  <c r="L1842" i="1" s="1"/>
  <c r="K1842" i="1"/>
  <c r="J1842" i="1"/>
  <c r="G1842" i="1"/>
  <c r="F1842" i="1"/>
  <c r="H1842" i="1" s="1"/>
  <c r="AC1841" i="1"/>
  <c r="AB1841" i="1"/>
  <c r="Y1841" i="1"/>
  <c r="X1841" i="1"/>
  <c r="U1841" i="1"/>
  <c r="T1841" i="1"/>
  <c r="S1841" i="1"/>
  <c r="R1841" i="1"/>
  <c r="Q1841" i="1"/>
  <c r="P1841" i="1"/>
  <c r="O1841" i="1"/>
  <c r="M1841" i="1" s="1"/>
  <c r="N1841" i="1"/>
  <c r="L1841" i="1" s="1"/>
  <c r="K1841" i="1"/>
  <c r="J1841" i="1"/>
  <c r="G1841" i="1"/>
  <c r="F1841" i="1"/>
  <c r="H1841" i="1" s="1"/>
  <c r="O1840" i="1"/>
  <c r="N1840" i="1"/>
  <c r="M1840" i="1"/>
  <c r="L1840" i="1"/>
  <c r="K1840" i="1"/>
  <c r="J1840" i="1"/>
  <c r="I1840" i="1"/>
  <c r="H1840" i="1"/>
  <c r="AF1840" i="1" s="1"/>
  <c r="G1840" i="1"/>
  <c r="F1840" i="1"/>
  <c r="O1839" i="1"/>
  <c r="M1839" i="1" s="1"/>
  <c r="N1839" i="1"/>
  <c r="L1839" i="1"/>
  <c r="K1839" i="1"/>
  <c r="J1839" i="1"/>
  <c r="I1839" i="1"/>
  <c r="G1839" i="1"/>
  <c r="H1839" i="1" s="1"/>
  <c r="AF1839" i="1" s="1"/>
  <c r="F1839" i="1"/>
  <c r="O1838" i="1"/>
  <c r="M1838" i="1" s="1"/>
  <c r="N1838" i="1"/>
  <c r="L1838" i="1" s="1"/>
  <c r="K1838" i="1"/>
  <c r="J1838" i="1"/>
  <c r="I1838" i="1"/>
  <c r="G1838" i="1"/>
  <c r="F1838" i="1"/>
  <c r="H1838" i="1" s="1"/>
  <c r="AF1838" i="1" s="1"/>
  <c r="O1837" i="1"/>
  <c r="N1837" i="1"/>
  <c r="L1837" i="1" s="1"/>
  <c r="M1837" i="1"/>
  <c r="K1837" i="1"/>
  <c r="J1837" i="1"/>
  <c r="I1837" i="1"/>
  <c r="G1837" i="1"/>
  <c r="F1837" i="1"/>
  <c r="H1837" i="1" s="1"/>
  <c r="AF1837" i="1" s="1"/>
  <c r="O1836" i="1"/>
  <c r="N1836" i="1"/>
  <c r="M1836" i="1"/>
  <c r="L1836" i="1"/>
  <c r="K1836" i="1"/>
  <c r="J1836" i="1"/>
  <c r="I1836" i="1"/>
  <c r="H1836" i="1"/>
  <c r="AF1836" i="1" s="1"/>
  <c r="G1836" i="1"/>
  <c r="F1836" i="1"/>
  <c r="S1835" i="1"/>
  <c r="K1835" i="1" s="1"/>
  <c r="R1835" i="1"/>
  <c r="O1835" i="1"/>
  <c r="N1835" i="1"/>
  <c r="L1835" i="1" s="1"/>
  <c r="M1835" i="1"/>
  <c r="J1835" i="1"/>
  <c r="H1835" i="1"/>
  <c r="AF1835" i="1" s="1"/>
  <c r="G1835" i="1"/>
  <c r="F1835" i="1"/>
  <c r="U1834" i="1"/>
  <c r="K1834" i="1" s="1"/>
  <c r="T1834" i="1"/>
  <c r="O1834" i="1"/>
  <c r="N1834" i="1"/>
  <c r="L1834" i="1" s="1"/>
  <c r="M1834" i="1"/>
  <c r="J1834" i="1"/>
  <c r="H1834" i="1"/>
  <c r="F449" i="3" s="1"/>
  <c r="G1834" i="1"/>
  <c r="F1834" i="1"/>
  <c r="U1833" i="1"/>
  <c r="K1833" i="1" s="1"/>
  <c r="T1833" i="1"/>
  <c r="O1833" i="1"/>
  <c r="N1833" i="1"/>
  <c r="L1833" i="1" s="1"/>
  <c r="M1833" i="1"/>
  <c r="J1833" i="1"/>
  <c r="H1833" i="1"/>
  <c r="AF1833" i="1" s="1"/>
  <c r="G1833" i="1"/>
  <c r="F1833" i="1"/>
  <c r="O1832" i="1"/>
  <c r="M1832" i="1" s="1"/>
  <c r="N1832" i="1"/>
  <c r="L1832" i="1"/>
  <c r="K1832" i="1"/>
  <c r="J1832" i="1"/>
  <c r="I1832" i="1"/>
  <c r="G1832" i="1"/>
  <c r="H1832" i="1" s="1"/>
  <c r="AF1832" i="1" s="1"/>
  <c r="F1832" i="1"/>
  <c r="U1831" i="1"/>
  <c r="K1831" i="1" s="1"/>
  <c r="T1831" i="1"/>
  <c r="J1831" i="1" s="1"/>
  <c r="O1831" i="1"/>
  <c r="N1831" i="1"/>
  <c r="M1831" i="1"/>
  <c r="L1831" i="1"/>
  <c r="G1831" i="1"/>
  <c r="H1831" i="1" s="1"/>
  <c r="AF1831" i="1" s="1"/>
  <c r="F1831" i="1"/>
  <c r="Y1830" i="1"/>
  <c r="X1830" i="1"/>
  <c r="W1830" i="1"/>
  <c r="V1830" i="1"/>
  <c r="O1830" i="1"/>
  <c r="M1830" i="1" s="1"/>
  <c r="N1830" i="1"/>
  <c r="L1830" i="1" s="1"/>
  <c r="K1830" i="1"/>
  <c r="J1830" i="1"/>
  <c r="G1830" i="1"/>
  <c r="F1830" i="1"/>
  <c r="H1830" i="1" s="1"/>
  <c r="AF1830" i="1" s="1"/>
  <c r="O1829" i="1"/>
  <c r="N1829" i="1"/>
  <c r="M1829" i="1"/>
  <c r="L1829" i="1"/>
  <c r="K1829" i="1"/>
  <c r="J1829" i="1"/>
  <c r="I1829" i="1"/>
  <c r="H1829" i="1"/>
  <c r="AF1829" i="1" s="1"/>
  <c r="G1829" i="1"/>
  <c r="F1829" i="1"/>
  <c r="S1828" i="1"/>
  <c r="K1828" i="1" s="1"/>
  <c r="R1828" i="1"/>
  <c r="O1828" i="1"/>
  <c r="N1828" i="1"/>
  <c r="L1828" i="1" s="1"/>
  <c r="M1828" i="1"/>
  <c r="J1828" i="1"/>
  <c r="H1828" i="1"/>
  <c r="AF1828" i="1" s="1"/>
  <c r="G1828" i="1"/>
  <c r="F1828" i="1"/>
  <c r="S1827" i="1"/>
  <c r="K1827" i="1" s="1"/>
  <c r="R1827" i="1"/>
  <c r="J1827" i="1" s="1"/>
  <c r="O1827" i="1"/>
  <c r="N1827" i="1"/>
  <c r="M1827" i="1"/>
  <c r="L1827" i="1"/>
  <c r="H1827" i="1"/>
  <c r="G1827" i="1"/>
  <c r="F1827" i="1"/>
  <c r="S1826" i="1"/>
  <c r="K1826" i="1" s="1"/>
  <c r="R1826" i="1"/>
  <c r="J1826" i="1" s="1"/>
  <c r="O1826" i="1"/>
  <c r="N1826" i="1"/>
  <c r="M1826" i="1"/>
  <c r="L1826" i="1"/>
  <c r="H1826" i="1"/>
  <c r="G1826" i="1"/>
  <c r="F1826" i="1"/>
  <c r="S1825" i="1"/>
  <c r="K1825" i="1" s="1"/>
  <c r="R1825" i="1"/>
  <c r="J1825" i="1" s="1"/>
  <c r="O1825" i="1"/>
  <c r="N1825" i="1"/>
  <c r="M1825" i="1"/>
  <c r="L1825" i="1"/>
  <c r="H1825" i="1"/>
  <c r="G1825" i="1"/>
  <c r="F1825" i="1"/>
  <c r="O1824" i="1"/>
  <c r="M1824" i="1" s="1"/>
  <c r="N1824" i="1"/>
  <c r="L1824" i="1" s="1"/>
  <c r="K1824" i="1"/>
  <c r="J1824" i="1"/>
  <c r="I1824" i="1"/>
  <c r="G1824" i="1"/>
  <c r="F1824" i="1"/>
  <c r="H1824" i="1" s="1"/>
  <c r="AF1824" i="1" s="1"/>
  <c r="S1823" i="1"/>
  <c r="R1823" i="1"/>
  <c r="J1823" i="1" s="1"/>
  <c r="O1823" i="1"/>
  <c r="M1823" i="1" s="1"/>
  <c r="N1823" i="1"/>
  <c r="L1823" i="1"/>
  <c r="K1823" i="1"/>
  <c r="G1823" i="1"/>
  <c r="F1823" i="1"/>
  <c r="H1823" i="1" s="1"/>
  <c r="AF1823" i="1" s="1"/>
  <c r="O1822" i="1"/>
  <c r="N1822" i="1"/>
  <c r="L1822" i="1" s="1"/>
  <c r="M1822" i="1"/>
  <c r="K1822" i="1"/>
  <c r="J1822" i="1"/>
  <c r="I1822" i="1"/>
  <c r="G1822" i="1"/>
  <c r="F1822" i="1"/>
  <c r="H1822" i="1" s="1"/>
  <c r="AF1822" i="1" s="1"/>
  <c r="O1821" i="1"/>
  <c r="N1821" i="1"/>
  <c r="M1821" i="1"/>
  <c r="L1821" i="1"/>
  <c r="K1821" i="1"/>
  <c r="J1821" i="1"/>
  <c r="I1821" i="1"/>
  <c r="G1821" i="1"/>
  <c r="H1821" i="1" s="1"/>
  <c r="AF1821" i="1" s="1"/>
  <c r="F1821" i="1"/>
  <c r="Y1820" i="1"/>
  <c r="K1820" i="1" s="1"/>
  <c r="X1820" i="1"/>
  <c r="O1820" i="1"/>
  <c r="N1820" i="1"/>
  <c r="L1820" i="1" s="1"/>
  <c r="M1820" i="1"/>
  <c r="J1820" i="1"/>
  <c r="G1820" i="1"/>
  <c r="H1820" i="1" s="1"/>
  <c r="AF1820" i="1" s="1"/>
  <c r="F1820" i="1"/>
  <c r="Y1819" i="1"/>
  <c r="X1819" i="1"/>
  <c r="U1819" i="1"/>
  <c r="T1819" i="1"/>
  <c r="J1819" i="1" s="1"/>
  <c r="O1819" i="1"/>
  <c r="M1819" i="1" s="1"/>
  <c r="N1819" i="1"/>
  <c r="L1819" i="1"/>
  <c r="K1819" i="1"/>
  <c r="G1819" i="1"/>
  <c r="F1819" i="1"/>
  <c r="H1819" i="1" s="1"/>
  <c r="AF1819" i="1" s="1"/>
  <c r="O1818" i="1"/>
  <c r="N1818" i="1"/>
  <c r="L1818" i="1" s="1"/>
  <c r="M1818" i="1"/>
  <c r="K1818" i="1"/>
  <c r="J1818" i="1"/>
  <c r="I1818" i="1"/>
  <c r="G1818" i="1"/>
  <c r="F1818" i="1"/>
  <c r="H1818" i="1" s="1"/>
  <c r="AF1818" i="1" s="1"/>
  <c r="O1817" i="1"/>
  <c r="N1817" i="1"/>
  <c r="M1817" i="1"/>
  <c r="L1817" i="1"/>
  <c r="K1817" i="1"/>
  <c r="J1817" i="1"/>
  <c r="I1817" i="1"/>
  <c r="G1817" i="1"/>
  <c r="H1817" i="1" s="1"/>
  <c r="AF1817" i="1" s="1"/>
  <c r="F1817" i="1"/>
  <c r="O1816" i="1"/>
  <c r="M1816" i="1" s="1"/>
  <c r="N1816" i="1"/>
  <c r="L1816" i="1"/>
  <c r="K1816" i="1"/>
  <c r="J1816" i="1"/>
  <c r="I1816" i="1"/>
  <c r="H1816" i="1"/>
  <c r="AF1816" i="1" s="1"/>
  <c r="G1816" i="1"/>
  <c r="F1816" i="1"/>
  <c r="O1815" i="1"/>
  <c r="M1815" i="1" s="1"/>
  <c r="N1815" i="1"/>
  <c r="L1815" i="1" s="1"/>
  <c r="K1815" i="1"/>
  <c r="J1815" i="1"/>
  <c r="I1815" i="1"/>
  <c r="G1815" i="1"/>
  <c r="F1815" i="1"/>
  <c r="H1815" i="1" s="1"/>
  <c r="AF1815" i="1" s="1"/>
  <c r="O1814" i="1"/>
  <c r="N1814" i="1"/>
  <c r="L1814" i="1" s="1"/>
  <c r="M1814" i="1"/>
  <c r="K1814" i="1"/>
  <c r="J1814" i="1"/>
  <c r="I1814" i="1"/>
  <c r="G1814" i="1"/>
  <c r="F1814" i="1"/>
  <c r="H1814" i="1" s="1"/>
  <c r="AF1814" i="1" s="1"/>
  <c r="O1813" i="1"/>
  <c r="N1813" i="1"/>
  <c r="M1813" i="1"/>
  <c r="L1813" i="1"/>
  <c r="K1813" i="1"/>
  <c r="J1813" i="1"/>
  <c r="I1813" i="1"/>
  <c r="G1813" i="1"/>
  <c r="H1813" i="1" s="1"/>
  <c r="AF1813" i="1" s="1"/>
  <c r="F1813" i="1"/>
  <c r="O1812" i="1"/>
  <c r="M1812" i="1" s="1"/>
  <c r="N1812" i="1"/>
  <c r="L1812" i="1"/>
  <c r="K1812" i="1"/>
  <c r="J1812" i="1"/>
  <c r="I1812" i="1"/>
  <c r="H1812" i="1"/>
  <c r="AF1812" i="1" s="1"/>
  <c r="G1812" i="1"/>
  <c r="F1812" i="1"/>
  <c r="O1811" i="1"/>
  <c r="M1811" i="1" s="1"/>
  <c r="N1811" i="1"/>
  <c r="L1811" i="1" s="1"/>
  <c r="K1811" i="1"/>
  <c r="J1811" i="1"/>
  <c r="I1811" i="1"/>
  <c r="G1811" i="1"/>
  <c r="F1811" i="1"/>
  <c r="H1811" i="1" s="1"/>
  <c r="AF1811" i="1" s="1"/>
  <c r="O1810" i="1"/>
  <c r="N1810" i="1"/>
  <c r="L1810" i="1" s="1"/>
  <c r="M1810" i="1"/>
  <c r="K1810" i="1"/>
  <c r="J1810" i="1"/>
  <c r="I1810" i="1"/>
  <c r="G1810" i="1"/>
  <c r="F1810" i="1"/>
  <c r="H1810" i="1" s="1"/>
  <c r="AF1810" i="1" s="1"/>
  <c r="O1809" i="1"/>
  <c r="N1809" i="1"/>
  <c r="M1809" i="1"/>
  <c r="L1809" i="1"/>
  <c r="K1809" i="1"/>
  <c r="J1809" i="1"/>
  <c r="I1809" i="1"/>
  <c r="G1809" i="1"/>
  <c r="H1809" i="1" s="1"/>
  <c r="AF1809" i="1" s="1"/>
  <c r="F1809" i="1"/>
  <c r="O1808" i="1"/>
  <c r="M1808" i="1" s="1"/>
  <c r="N1808" i="1"/>
  <c r="L1808" i="1"/>
  <c r="K1808" i="1"/>
  <c r="J1808" i="1"/>
  <c r="I1808" i="1"/>
  <c r="H1808" i="1"/>
  <c r="AF1808" i="1" s="1"/>
  <c r="G1808" i="1"/>
  <c r="F1808" i="1"/>
  <c r="O1807" i="1"/>
  <c r="M1807" i="1" s="1"/>
  <c r="N1807" i="1"/>
  <c r="L1807" i="1" s="1"/>
  <c r="K1807" i="1"/>
  <c r="J1807" i="1"/>
  <c r="I1807" i="1"/>
  <c r="G1807" i="1"/>
  <c r="F1807" i="1"/>
  <c r="H1807" i="1" s="1"/>
  <c r="AF1807" i="1" s="1"/>
  <c r="O1806" i="1"/>
  <c r="N1806" i="1"/>
  <c r="L1806" i="1" s="1"/>
  <c r="M1806" i="1"/>
  <c r="K1806" i="1"/>
  <c r="J1806" i="1"/>
  <c r="I1806" i="1"/>
  <c r="G1806" i="1"/>
  <c r="F1806" i="1"/>
  <c r="H1806" i="1" s="1"/>
  <c r="AF1806" i="1" s="1"/>
  <c r="O1805" i="1"/>
  <c r="N1805" i="1"/>
  <c r="M1805" i="1"/>
  <c r="L1805" i="1"/>
  <c r="K1805" i="1"/>
  <c r="J1805" i="1"/>
  <c r="I1805" i="1"/>
  <c r="G1805" i="1"/>
  <c r="H1805" i="1" s="1"/>
  <c r="AF1805" i="1" s="1"/>
  <c r="F1805" i="1"/>
  <c r="O1804" i="1"/>
  <c r="M1804" i="1" s="1"/>
  <c r="N1804" i="1"/>
  <c r="L1804" i="1"/>
  <c r="K1804" i="1"/>
  <c r="J1804" i="1"/>
  <c r="I1804" i="1"/>
  <c r="H1804" i="1"/>
  <c r="AF1804" i="1" s="1"/>
  <c r="G1804" i="1"/>
  <c r="F1804" i="1"/>
  <c r="O1803" i="1"/>
  <c r="M1803" i="1" s="1"/>
  <c r="N1803" i="1"/>
  <c r="L1803" i="1" s="1"/>
  <c r="K1803" i="1"/>
  <c r="J1803" i="1"/>
  <c r="I1803" i="1"/>
  <c r="G1803" i="1"/>
  <c r="F1803" i="1"/>
  <c r="H1803" i="1" s="1"/>
  <c r="AF1803" i="1" s="1"/>
  <c r="O1802" i="1"/>
  <c r="N1802" i="1"/>
  <c r="L1802" i="1" s="1"/>
  <c r="M1802" i="1"/>
  <c r="K1802" i="1"/>
  <c r="J1802" i="1"/>
  <c r="I1802" i="1"/>
  <c r="G1802" i="1"/>
  <c r="F1802" i="1"/>
  <c r="H1802" i="1" s="1"/>
  <c r="AF1802" i="1" s="1"/>
  <c r="O1801" i="1"/>
  <c r="N1801" i="1"/>
  <c r="M1801" i="1"/>
  <c r="L1801" i="1"/>
  <c r="K1801" i="1"/>
  <c r="J1801" i="1"/>
  <c r="I1801" i="1"/>
  <c r="G1801" i="1"/>
  <c r="H1801" i="1" s="1"/>
  <c r="AF1801" i="1" s="1"/>
  <c r="F1801" i="1"/>
  <c r="O1800" i="1"/>
  <c r="M1800" i="1" s="1"/>
  <c r="N1800" i="1"/>
  <c r="L1800" i="1"/>
  <c r="K1800" i="1"/>
  <c r="J1800" i="1"/>
  <c r="I1800" i="1"/>
  <c r="H1800" i="1"/>
  <c r="AF1800" i="1" s="1"/>
  <c r="G1800" i="1"/>
  <c r="F1800" i="1"/>
  <c r="O1799" i="1"/>
  <c r="M1799" i="1" s="1"/>
  <c r="N1799" i="1"/>
  <c r="L1799" i="1" s="1"/>
  <c r="K1799" i="1"/>
  <c r="J1799" i="1"/>
  <c r="I1799" i="1"/>
  <c r="G1799" i="1"/>
  <c r="F1799" i="1"/>
  <c r="H1799" i="1" s="1"/>
  <c r="AF1799" i="1" s="1"/>
  <c r="O1798" i="1"/>
  <c r="N1798" i="1"/>
  <c r="L1798" i="1" s="1"/>
  <c r="M1798" i="1"/>
  <c r="K1798" i="1"/>
  <c r="J1798" i="1"/>
  <c r="I1798" i="1"/>
  <c r="G1798" i="1"/>
  <c r="F1798" i="1"/>
  <c r="H1798" i="1" s="1"/>
  <c r="AF1798" i="1" s="1"/>
  <c r="O1797" i="1"/>
  <c r="N1797" i="1"/>
  <c r="M1797" i="1"/>
  <c r="L1797" i="1"/>
  <c r="K1797" i="1"/>
  <c r="J1797" i="1"/>
  <c r="I1797" i="1"/>
  <c r="G1797" i="1"/>
  <c r="H1797" i="1" s="1"/>
  <c r="AF1797" i="1" s="1"/>
  <c r="F1797" i="1"/>
  <c r="O1796" i="1"/>
  <c r="M1796" i="1" s="1"/>
  <c r="N1796" i="1"/>
  <c r="L1796" i="1"/>
  <c r="K1796" i="1"/>
  <c r="J1796" i="1"/>
  <c r="I1796" i="1"/>
  <c r="H1796" i="1"/>
  <c r="AF1796" i="1" s="1"/>
  <c r="G1796" i="1"/>
  <c r="F1796" i="1"/>
  <c r="O1795" i="1"/>
  <c r="M1795" i="1" s="1"/>
  <c r="N1795" i="1"/>
  <c r="L1795" i="1" s="1"/>
  <c r="K1795" i="1"/>
  <c r="J1795" i="1"/>
  <c r="I1795" i="1"/>
  <c r="G1795" i="1"/>
  <c r="F1795" i="1"/>
  <c r="H1795" i="1" s="1"/>
  <c r="AF1795" i="1" s="1"/>
  <c r="O1794" i="1"/>
  <c r="N1794" i="1"/>
  <c r="L1794" i="1" s="1"/>
  <c r="M1794" i="1"/>
  <c r="K1794" i="1"/>
  <c r="J1794" i="1"/>
  <c r="I1794" i="1"/>
  <c r="G1794" i="1"/>
  <c r="F1794" i="1"/>
  <c r="H1794" i="1" s="1"/>
  <c r="AF1794" i="1" s="1"/>
  <c r="O1793" i="1"/>
  <c r="N1793" i="1"/>
  <c r="M1793" i="1"/>
  <c r="L1793" i="1"/>
  <c r="K1793" i="1"/>
  <c r="J1793" i="1"/>
  <c r="I1793" i="1"/>
  <c r="G1793" i="1"/>
  <c r="H1793" i="1" s="1"/>
  <c r="AF1793" i="1" s="1"/>
  <c r="F1793" i="1"/>
  <c r="O1792" i="1"/>
  <c r="M1792" i="1" s="1"/>
  <c r="N1792" i="1"/>
  <c r="L1792" i="1"/>
  <c r="K1792" i="1"/>
  <c r="J1792" i="1"/>
  <c r="I1792" i="1"/>
  <c r="H1792" i="1"/>
  <c r="AF1792" i="1" s="1"/>
  <c r="G1792" i="1"/>
  <c r="F1792" i="1"/>
  <c r="O1791" i="1"/>
  <c r="M1791" i="1" s="1"/>
  <c r="N1791" i="1"/>
  <c r="L1791" i="1" s="1"/>
  <c r="K1791" i="1"/>
  <c r="J1791" i="1"/>
  <c r="I1791" i="1"/>
  <c r="G1791" i="1"/>
  <c r="F1791" i="1"/>
  <c r="H1791" i="1" s="1"/>
  <c r="AF1791" i="1" s="1"/>
  <c r="O1790" i="1"/>
  <c r="N1790" i="1"/>
  <c r="L1790" i="1" s="1"/>
  <c r="M1790" i="1"/>
  <c r="K1790" i="1"/>
  <c r="J1790" i="1"/>
  <c r="I1790" i="1"/>
  <c r="G1790" i="1"/>
  <c r="F1790" i="1"/>
  <c r="H1790" i="1" s="1"/>
  <c r="AF1790" i="1" s="1"/>
  <c r="O1789" i="1"/>
  <c r="N1789" i="1"/>
  <c r="M1789" i="1"/>
  <c r="L1789" i="1"/>
  <c r="K1789" i="1"/>
  <c r="J1789" i="1"/>
  <c r="I1789" i="1"/>
  <c r="G1789" i="1"/>
  <c r="H1789" i="1" s="1"/>
  <c r="AF1789" i="1" s="1"/>
  <c r="F1789" i="1"/>
  <c r="O1788" i="1"/>
  <c r="M1788" i="1" s="1"/>
  <c r="N1788" i="1"/>
  <c r="L1788" i="1"/>
  <c r="K1788" i="1"/>
  <c r="J1788" i="1"/>
  <c r="I1788" i="1"/>
  <c r="H1788" i="1"/>
  <c r="AF1788" i="1" s="1"/>
  <c r="G1788" i="1"/>
  <c r="F1788" i="1"/>
  <c r="O1787" i="1"/>
  <c r="M1787" i="1" s="1"/>
  <c r="N1787" i="1"/>
  <c r="L1787" i="1" s="1"/>
  <c r="K1787" i="1"/>
  <c r="J1787" i="1"/>
  <c r="I1787" i="1"/>
  <c r="G1787" i="1"/>
  <c r="F1787" i="1"/>
  <c r="H1787" i="1" s="1"/>
  <c r="AF1787" i="1" s="1"/>
  <c r="O1786" i="1"/>
  <c r="N1786" i="1"/>
  <c r="L1786" i="1" s="1"/>
  <c r="M1786" i="1"/>
  <c r="K1786" i="1"/>
  <c r="J1786" i="1"/>
  <c r="I1786" i="1"/>
  <c r="G1786" i="1"/>
  <c r="F1786" i="1"/>
  <c r="H1786" i="1" s="1"/>
  <c r="AF1786" i="1" s="1"/>
  <c r="O1785" i="1"/>
  <c r="N1785" i="1"/>
  <c r="M1785" i="1"/>
  <c r="L1785" i="1"/>
  <c r="K1785" i="1"/>
  <c r="J1785" i="1"/>
  <c r="I1785" i="1"/>
  <c r="G1785" i="1"/>
  <c r="H1785" i="1" s="1"/>
  <c r="AF1785" i="1" s="1"/>
  <c r="F1785" i="1"/>
  <c r="O1784" i="1"/>
  <c r="M1784" i="1" s="1"/>
  <c r="N1784" i="1"/>
  <c r="L1784" i="1"/>
  <c r="K1784" i="1"/>
  <c r="J1784" i="1"/>
  <c r="I1784" i="1"/>
  <c r="H1784" i="1"/>
  <c r="AF1784" i="1" s="1"/>
  <c r="G1784" i="1"/>
  <c r="F1784" i="1"/>
  <c r="O1783" i="1"/>
  <c r="M1783" i="1" s="1"/>
  <c r="N1783" i="1"/>
  <c r="L1783" i="1" s="1"/>
  <c r="K1783" i="1"/>
  <c r="J1783" i="1"/>
  <c r="I1783" i="1"/>
  <c r="G1783" i="1"/>
  <c r="F1783" i="1"/>
  <c r="H1783" i="1" s="1"/>
  <c r="AF1783" i="1" s="1"/>
  <c r="O1782" i="1"/>
  <c r="N1782" i="1"/>
  <c r="L1782" i="1" s="1"/>
  <c r="M1782" i="1"/>
  <c r="K1782" i="1"/>
  <c r="J1782" i="1"/>
  <c r="I1782" i="1"/>
  <c r="G1782" i="1"/>
  <c r="F1782" i="1"/>
  <c r="H1782" i="1" s="1"/>
  <c r="AF1782" i="1" s="1"/>
  <c r="O1781" i="1"/>
  <c r="N1781" i="1"/>
  <c r="M1781" i="1"/>
  <c r="L1781" i="1"/>
  <c r="K1781" i="1"/>
  <c r="J1781" i="1"/>
  <c r="I1781" i="1"/>
  <c r="G1781" i="1"/>
  <c r="H1781" i="1" s="1"/>
  <c r="AF1781" i="1" s="1"/>
  <c r="F1781" i="1"/>
  <c r="O1780" i="1"/>
  <c r="M1780" i="1" s="1"/>
  <c r="N1780" i="1"/>
  <c r="L1780" i="1"/>
  <c r="K1780" i="1"/>
  <c r="J1780" i="1"/>
  <c r="I1780" i="1"/>
  <c r="H1780" i="1"/>
  <c r="AF1780" i="1" s="1"/>
  <c r="G1780" i="1"/>
  <c r="F1780" i="1"/>
  <c r="O1779" i="1"/>
  <c r="M1779" i="1" s="1"/>
  <c r="N1779" i="1"/>
  <c r="L1779" i="1" s="1"/>
  <c r="K1779" i="1"/>
  <c r="J1779" i="1"/>
  <c r="I1779" i="1"/>
  <c r="G1779" i="1"/>
  <c r="F1779" i="1"/>
  <c r="H1779" i="1" s="1"/>
  <c r="AF1779" i="1" s="1"/>
  <c r="O1778" i="1"/>
  <c r="N1778" i="1"/>
  <c r="L1778" i="1" s="1"/>
  <c r="M1778" i="1"/>
  <c r="K1778" i="1"/>
  <c r="J1778" i="1"/>
  <c r="I1778" i="1"/>
  <c r="G1778" i="1"/>
  <c r="F1778" i="1"/>
  <c r="H1778" i="1" s="1"/>
  <c r="AF1778" i="1" s="1"/>
  <c r="O1777" i="1"/>
  <c r="N1777" i="1"/>
  <c r="M1777" i="1"/>
  <c r="L1777" i="1"/>
  <c r="K1777" i="1"/>
  <c r="J1777" i="1"/>
  <c r="I1777" i="1"/>
  <c r="G1777" i="1"/>
  <c r="H1777" i="1" s="1"/>
  <c r="AF1777" i="1" s="1"/>
  <c r="F1777" i="1"/>
  <c r="O1776" i="1"/>
  <c r="M1776" i="1" s="1"/>
  <c r="N1776" i="1"/>
  <c r="L1776" i="1"/>
  <c r="K1776" i="1"/>
  <c r="J1776" i="1"/>
  <c r="I1776" i="1"/>
  <c r="H1776" i="1"/>
  <c r="AF1776" i="1" s="1"/>
  <c r="G1776" i="1"/>
  <c r="F1776" i="1"/>
  <c r="O1775" i="1"/>
  <c r="M1775" i="1" s="1"/>
  <c r="N1775" i="1"/>
  <c r="L1775" i="1" s="1"/>
  <c r="K1775" i="1"/>
  <c r="J1775" i="1"/>
  <c r="I1775" i="1"/>
  <c r="G1775" i="1"/>
  <c r="F1775" i="1"/>
  <c r="H1775" i="1" s="1"/>
  <c r="AF1775" i="1" s="1"/>
  <c r="O1774" i="1"/>
  <c r="N1774" i="1"/>
  <c r="L1774" i="1" s="1"/>
  <c r="M1774" i="1"/>
  <c r="K1774" i="1"/>
  <c r="J1774" i="1"/>
  <c r="I1774" i="1"/>
  <c r="G1774" i="1"/>
  <c r="F1774" i="1"/>
  <c r="H1774" i="1" s="1"/>
  <c r="AF1774" i="1" s="1"/>
  <c r="O1773" i="1"/>
  <c r="N1773" i="1"/>
  <c r="M1773" i="1"/>
  <c r="L1773" i="1"/>
  <c r="K1773" i="1"/>
  <c r="J1773" i="1"/>
  <c r="I1773" i="1"/>
  <c r="G1773" i="1"/>
  <c r="H1773" i="1" s="1"/>
  <c r="AF1773" i="1" s="1"/>
  <c r="F1773" i="1"/>
  <c r="O1772" i="1"/>
  <c r="M1772" i="1" s="1"/>
  <c r="N1772" i="1"/>
  <c r="L1772" i="1"/>
  <c r="K1772" i="1"/>
  <c r="J1772" i="1"/>
  <c r="I1772" i="1"/>
  <c r="H1772" i="1"/>
  <c r="AF1772" i="1" s="1"/>
  <c r="G1772" i="1"/>
  <c r="F1772" i="1"/>
  <c r="O1771" i="1"/>
  <c r="M1771" i="1" s="1"/>
  <c r="N1771" i="1"/>
  <c r="L1771" i="1" s="1"/>
  <c r="K1771" i="1"/>
  <c r="J1771" i="1"/>
  <c r="I1771" i="1"/>
  <c r="G1771" i="1"/>
  <c r="F1771" i="1"/>
  <c r="H1771" i="1" s="1"/>
  <c r="AF1771" i="1" s="1"/>
  <c r="O1770" i="1"/>
  <c r="N1770" i="1"/>
  <c r="L1770" i="1" s="1"/>
  <c r="M1770" i="1"/>
  <c r="K1770" i="1"/>
  <c r="J1770" i="1"/>
  <c r="I1770" i="1"/>
  <c r="G1770" i="1"/>
  <c r="F1770" i="1"/>
  <c r="H1770" i="1" s="1"/>
  <c r="AF1770" i="1" s="1"/>
  <c r="O1769" i="1"/>
  <c r="N1769" i="1"/>
  <c r="M1769" i="1"/>
  <c r="L1769" i="1"/>
  <c r="K1769" i="1"/>
  <c r="J1769" i="1"/>
  <c r="I1769" i="1"/>
  <c r="G1769" i="1"/>
  <c r="H1769" i="1" s="1"/>
  <c r="AF1769" i="1" s="1"/>
  <c r="F1769" i="1"/>
  <c r="O1768" i="1"/>
  <c r="M1768" i="1" s="1"/>
  <c r="N1768" i="1"/>
  <c r="L1768" i="1"/>
  <c r="K1768" i="1"/>
  <c r="J1768" i="1"/>
  <c r="I1768" i="1"/>
  <c r="H1768" i="1"/>
  <c r="AF1768" i="1" s="1"/>
  <c r="G1768" i="1"/>
  <c r="F1768" i="1"/>
  <c r="O1767" i="1"/>
  <c r="M1767" i="1" s="1"/>
  <c r="N1767" i="1"/>
  <c r="L1767" i="1" s="1"/>
  <c r="K1767" i="1"/>
  <c r="J1767" i="1"/>
  <c r="I1767" i="1"/>
  <c r="G1767" i="1"/>
  <c r="F1767" i="1"/>
  <c r="H1767" i="1" s="1"/>
  <c r="AF1767" i="1" s="1"/>
  <c r="O1766" i="1"/>
  <c r="N1766" i="1"/>
  <c r="L1766" i="1" s="1"/>
  <c r="M1766" i="1"/>
  <c r="K1766" i="1"/>
  <c r="J1766" i="1"/>
  <c r="I1766" i="1"/>
  <c r="G1766" i="1"/>
  <c r="F1766" i="1"/>
  <c r="H1766" i="1" s="1"/>
  <c r="AF1766" i="1" s="1"/>
  <c r="O1765" i="1"/>
  <c r="N1765" i="1"/>
  <c r="M1765" i="1"/>
  <c r="L1765" i="1"/>
  <c r="K1765" i="1"/>
  <c r="J1765" i="1"/>
  <c r="I1765" i="1"/>
  <c r="G1765" i="1"/>
  <c r="H1765" i="1" s="1"/>
  <c r="AF1765" i="1" s="1"/>
  <c r="F1765" i="1"/>
  <c r="O1764" i="1"/>
  <c r="M1764" i="1" s="1"/>
  <c r="N1764" i="1"/>
  <c r="L1764" i="1"/>
  <c r="K1764" i="1"/>
  <c r="J1764" i="1"/>
  <c r="I1764" i="1"/>
  <c r="H1764" i="1"/>
  <c r="AF1764" i="1" s="1"/>
  <c r="G1764" i="1"/>
  <c r="F1764" i="1"/>
  <c r="O1763" i="1"/>
  <c r="M1763" i="1" s="1"/>
  <c r="N1763" i="1"/>
  <c r="L1763" i="1" s="1"/>
  <c r="K1763" i="1"/>
  <c r="J1763" i="1"/>
  <c r="I1763" i="1"/>
  <c r="G1763" i="1"/>
  <c r="F1763" i="1"/>
  <c r="H1763" i="1" s="1"/>
  <c r="AF1763" i="1" s="1"/>
  <c r="O1762" i="1"/>
  <c r="N1762" i="1"/>
  <c r="L1762" i="1" s="1"/>
  <c r="M1762" i="1"/>
  <c r="K1762" i="1"/>
  <c r="J1762" i="1"/>
  <c r="I1762" i="1"/>
  <c r="G1762" i="1"/>
  <c r="F1762" i="1"/>
  <c r="H1762" i="1" s="1"/>
  <c r="AF1762" i="1" s="1"/>
  <c r="O1761" i="1"/>
  <c r="N1761" i="1"/>
  <c r="M1761" i="1"/>
  <c r="L1761" i="1"/>
  <c r="K1761" i="1"/>
  <c r="J1761" i="1"/>
  <c r="I1761" i="1"/>
  <c r="G1761" i="1"/>
  <c r="H1761" i="1" s="1"/>
  <c r="AF1761" i="1" s="1"/>
  <c r="F1761" i="1"/>
  <c r="O1760" i="1"/>
  <c r="M1760" i="1" s="1"/>
  <c r="N1760" i="1"/>
  <c r="L1760" i="1"/>
  <c r="K1760" i="1"/>
  <c r="J1760" i="1"/>
  <c r="I1760" i="1"/>
  <c r="H1760" i="1"/>
  <c r="AF1760" i="1" s="1"/>
  <c r="G1760" i="1"/>
  <c r="F1760" i="1"/>
  <c r="O1759" i="1"/>
  <c r="M1759" i="1" s="1"/>
  <c r="N1759" i="1"/>
  <c r="L1759" i="1" s="1"/>
  <c r="K1759" i="1"/>
  <c r="J1759" i="1"/>
  <c r="I1759" i="1"/>
  <c r="G1759" i="1"/>
  <c r="F1759" i="1"/>
  <c r="H1759" i="1" s="1"/>
  <c r="AF1759" i="1" s="1"/>
  <c r="O1758" i="1"/>
  <c r="N1758" i="1"/>
  <c r="L1758" i="1" s="1"/>
  <c r="M1758" i="1"/>
  <c r="K1758" i="1"/>
  <c r="J1758" i="1"/>
  <c r="I1758" i="1"/>
  <c r="G1758" i="1"/>
  <c r="F1758" i="1"/>
  <c r="H1758" i="1" s="1"/>
  <c r="AF1758" i="1" s="1"/>
  <c r="O1757" i="1"/>
  <c r="N1757" i="1"/>
  <c r="M1757" i="1"/>
  <c r="L1757" i="1"/>
  <c r="K1757" i="1"/>
  <c r="J1757" i="1"/>
  <c r="I1757" i="1"/>
  <c r="G1757" i="1"/>
  <c r="H1757" i="1" s="1"/>
  <c r="AF1757" i="1" s="1"/>
  <c r="F1757" i="1"/>
  <c r="O1756" i="1"/>
  <c r="M1756" i="1" s="1"/>
  <c r="N1756" i="1"/>
  <c r="L1756" i="1"/>
  <c r="K1756" i="1"/>
  <c r="J1756" i="1"/>
  <c r="I1756" i="1"/>
  <c r="H1756" i="1"/>
  <c r="AF1756" i="1" s="1"/>
  <c r="G1756" i="1"/>
  <c r="F1756" i="1"/>
  <c r="O1755" i="1"/>
  <c r="M1755" i="1" s="1"/>
  <c r="N1755" i="1"/>
  <c r="L1755" i="1" s="1"/>
  <c r="K1755" i="1"/>
  <c r="J1755" i="1"/>
  <c r="I1755" i="1"/>
  <c r="G1755" i="1"/>
  <c r="F1755" i="1"/>
  <c r="H1755" i="1" s="1"/>
  <c r="AF1755" i="1" s="1"/>
  <c r="O1754" i="1"/>
  <c r="N1754" i="1"/>
  <c r="L1754" i="1" s="1"/>
  <c r="M1754" i="1"/>
  <c r="K1754" i="1"/>
  <c r="J1754" i="1"/>
  <c r="I1754" i="1"/>
  <c r="G1754" i="1"/>
  <c r="F1754" i="1"/>
  <c r="H1754" i="1" s="1"/>
  <c r="AF1754" i="1" s="1"/>
  <c r="O1753" i="1"/>
  <c r="N1753" i="1"/>
  <c r="M1753" i="1"/>
  <c r="L1753" i="1"/>
  <c r="K1753" i="1"/>
  <c r="J1753" i="1"/>
  <c r="I1753" i="1"/>
  <c r="G1753" i="1"/>
  <c r="H1753" i="1" s="1"/>
  <c r="AF1753" i="1" s="1"/>
  <c r="F1753" i="1"/>
  <c r="O1752" i="1"/>
  <c r="M1752" i="1" s="1"/>
  <c r="N1752" i="1"/>
  <c r="L1752" i="1"/>
  <c r="K1752" i="1"/>
  <c r="J1752" i="1"/>
  <c r="I1752" i="1"/>
  <c r="H1752" i="1"/>
  <c r="AF1752" i="1" s="1"/>
  <c r="G1752" i="1"/>
  <c r="F1752" i="1"/>
  <c r="O1751" i="1"/>
  <c r="M1751" i="1" s="1"/>
  <c r="N1751" i="1"/>
  <c r="L1751" i="1" s="1"/>
  <c r="K1751" i="1"/>
  <c r="J1751" i="1"/>
  <c r="I1751" i="1"/>
  <c r="G1751" i="1"/>
  <c r="F1751" i="1"/>
  <c r="H1751" i="1" s="1"/>
  <c r="AF1751" i="1" s="1"/>
  <c r="O1750" i="1"/>
  <c r="N1750" i="1"/>
  <c r="L1750" i="1" s="1"/>
  <c r="M1750" i="1"/>
  <c r="K1750" i="1"/>
  <c r="J1750" i="1"/>
  <c r="I1750" i="1"/>
  <c r="G1750" i="1"/>
  <c r="F1750" i="1"/>
  <c r="H1750" i="1" s="1"/>
  <c r="AF1750" i="1" s="1"/>
  <c r="O1749" i="1"/>
  <c r="N1749" i="1"/>
  <c r="M1749" i="1"/>
  <c r="L1749" i="1"/>
  <c r="K1749" i="1"/>
  <c r="J1749" i="1"/>
  <c r="I1749" i="1"/>
  <c r="G1749" i="1"/>
  <c r="H1749" i="1" s="1"/>
  <c r="AF1749" i="1" s="1"/>
  <c r="F1749" i="1"/>
  <c r="O1748" i="1"/>
  <c r="M1748" i="1" s="1"/>
  <c r="N1748" i="1"/>
  <c r="L1748" i="1"/>
  <c r="K1748" i="1"/>
  <c r="J1748" i="1"/>
  <c r="I1748" i="1"/>
  <c r="H1748" i="1"/>
  <c r="AF1748" i="1" s="1"/>
  <c r="G1748" i="1"/>
  <c r="F1748" i="1"/>
  <c r="O1747" i="1"/>
  <c r="M1747" i="1" s="1"/>
  <c r="N1747" i="1"/>
  <c r="L1747" i="1" s="1"/>
  <c r="K1747" i="1"/>
  <c r="J1747" i="1"/>
  <c r="I1747" i="1"/>
  <c r="G1747" i="1"/>
  <c r="F1747" i="1"/>
  <c r="H1747" i="1" s="1"/>
  <c r="AF1747" i="1" s="1"/>
  <c r="O1746" i="1"/>
  <c r="N1746" i="1"/>
  <c r="L1746" i="1" s="1"/>
  <c r="M1746" i="1"/>
  <c r="K1746" i="1"/>
  <c r="J1746" i="1"/>
  <c r="I1746" i="1"/>
  <c r="G1746" i="1"/>
  <c r="F1746" i="1"/>
  <c r="H1746" i="1" s="1"/>
  <c r="AF1746" i="1" s="1"/>
  <c r="O1745" i="1"/>
  <c r="N1745" i="1"/>
  <c r="M1745" i="1"/>
  <c r="L1745" i="1"/>
  <c r="K1745" i="1"/>
  <c r="J1745" i="1"/>
  <c r="I1745" i="1"/>
  <c r="G1745" i="1"/>
  <c r="H1745" i="1" s="1"/>
  <c r="AF1745" i="1" s="1"/>
  <c r="F1745" i="1"/>
  <c r="O1744" i="1"/>
  <c r="M1744" i="1" s="1"/>
  <c r="N1744" i="1"/>
  <c r="L1744" i="1"/>
  <c r="K1744" i="1"/>
  <c r="J1744" i="1"/>
  <c r="I1744" i="1"/>
  <c r="H1744" i="1"/>
  <c r="AF1744" i="1" s="1"/>
  <c r="G1744" i="1"/>
  <c r="F1744" i="1"/>
  <c r="O1743" i="1"/>
  <c r="M1743" i="1" s="1"/>
  <c r="N1743" i="1"/>
  <c r="L1743" i="1" s="1"/>
  <c r="K1743" i="1"/>
  <c r="J1743" i="1"/>
  <c r="I1743" i="1"/>
  <c r="G1743" i="1"/>
  <c r="F1743" i="1"/>
  <c r="H1743" i="1" s="1"/>
  <c r="AF1743" i="1" s="1"/>
  <c r="O1742" i="1"/>
  <c r="N1742" i="1"/>
  <c r="L1742" i="1" s="1"/>
  <c r="M1742" i="1"/>
  <c r="K1742" i="1"/>
  <c r="J1742" i="1"/>
  <c r="I1742" i="1"/>
  <c r="G1742" i="1"/>
  <c r="F1742" i="1"/>
  <c r="H1742" i="1" s="1"/>
  <c r="AF1742" i="1" s="1"/>
  <c r="O1741" i="1"/>
  <c r="N1741" i="1"/>
  <c r="M1741" i="1"/>
  <c r="L1741" i="1"/>
  <c r="K1741" i="1"/>
  <c r="J1741" i="1"/>
  <c r="I1741" i="1"/>
  <c r="G1741" i="1"/>
  <c r="H1741" i="1" s="1"/>
  <c r="AF1741" i="1" s="1"/>
  <c r="F1741" i="1"/>
  <c r="O1740" i="1"/>
  <c r="M1740" i="1" s="1"/>
  <c r="N1740" i="1"/>
  <c r="L1740" i="1"/>
  <c r="K1740" i="1"/>
  <c r="J1740" i="1"/>
  <c r="I1740" i="1"/>
  <c r="H1740" i="1"/>
  <c r="AF1740" i="1" s="1"/>
  <c r="G1740" i="1"/>
  <c r="F1740" i="1"/>
  <c r="O1739" i="1"/>
  <c r="M1739" i="1" s="1"/>
  <c r="N1739" i="1"/>
  <c r="L1739" i="1" s="1"/>
  <c r="K1739" i="1"/>
  <c r="J1739" i="1"/>
  <c r="I1739" i="1"/>
  <c r="G1739" i="1"/>
  <c r="F1739" i="1"/>
  <c r="H1739" i="1" s="1"/>
  <c r="AF1739" i="1" s="1"/>
  <c r="AC1738" i="1"/>
  <c r="AB1738" i="1"/>
  <c r="Y1738" i="1"/>
  <c r="X1738" i="1"/>
  <c r="U1738" i="1"/>
  <c r="T1738" i="1"/>
  <c r="S1738" i="1"/>
  <c r="R1738" i="1"/>
  <c r="Q1738" i="1"/>
  <c r="P1738" i="1"/>
  <c r="J1738" i="1" s="1"/>
  <c r="O1738" i="1"/>
  <c r="M1738" i="1" s="1"/>
  <c r="N1738" i="1"/>
  <c r="L1738" i="1"/>
  <c r="K1738" i="1"/>
  <c r="G1738" i="1"/>
  <c r="F1738" i="1"/>
  <c r="H1738" i="1" s="1"/>
  <c r="AF1738" i="1" s="1"/>
  <c r="Y1737" i="1"/>
  <c r="X1737" i="1"/>
  <c r="U1737" i="1"/>
  <c r="T1737" i="1"/>
  <c r="S1737" i="1"/>
  <c r="R1737" i="1"/>
  <c r="Q1737" i="1"/>
  <c r="K1737" i="1" s="1"/>
  <c r="P1737" i="1"/>
  <c r="O1737" i="1"/>
  <c r="N1737" i="1"/>
  <c r="L1737" i="1" s="1"/>
  <c r="M1737" i="1"/>
  <c r="J1737" i="1"/>
  <c r="G1737" i="1"/>
  <c r="H1737" i="1" s="1"/>
  <c r="AF1737" i="1" s="1"/>
  <c r="F1737" i="1"/>
  <c r="O1736" i="1"/>
  <c r="M1736" i="1" s="1"/>
  <c r="N1736" i="1"/>
  <c r="L1736" i="1"/>
  <c r="K1736" i="1"/>
  <c r="J1736" i="1"/>
  <c r="I1736" i="1"/>
  <c r="H1736" i="1"/>
  <c r="AF1736" i="1" s="1"/>
  <c r="G1736" i="1"/>
  <c r="F1736" i="1"/>
  <c r="O1735" i="1"/>
  <c r="M1735" i="1" s="1"/>
  <c r="N1735" i="1"/>
  <c r="L1735" i="1" s="1"/>
  <c r="K1735" i="1"/>
  <c r="J1735" i="1"/>
  <c r="I1735" i="1"/>
  <c r="G1735" i="1"/>
  <c r="F1735" i="1"/>
  <c r="H1735" i="1" s="1"/>
  <c r="AF1735" i="1" s="1"/>
  <c r="O1734" i="1"/>
  <c r="N1734" i="1"/>
  <c r="L1734" i="1" s="1"/>
  <c r="M1734" i="1"/>
  <c r="K1734" i="1"/>
  <c r="J1734" i="1"/>
  <c r="I1734" i="1"/>
  <c r="G1734" i="1"/>
  <c r="F1734" i="1"/>
  <c r="H1734" i="1" s="1"/>
  <c r="AF1734" i="1" s="1"/>
  <c r="O1733" i="1"/>
  <c r="N1733" i="1"/>
  <c r="M1733" i="1"/>
  <c r="L1733" i="1"/>
  <c r="K1733" i="1"/>
  <c r="J1733" i="1"/>
  <c r="I1733" i="1"/>
  <c r="G1733" i="1"/>
  <c r="H1733" i="1" s="1"/>
  <c r="AF1733" i="1" s="1"/>
  <c r="F1733" i="1"/>
  <c r="O1732" i="1"/>
  <c r="M1732" i="1" s="1"/>
  <c r="N1732" i="1"/>
  <c r="L1732" i="1"/>
  <c r="K1732" i="1"/>
  <c r="J1732" i="1"/>
  <c r="I1732" i="1"/>
  <c r="H1732" i="1"/>
  <c r="AF1732" i="1" s="1"/>
  <c r="G1732" i="1"/>
  <c r="F1732" i="1"/>
  <c r="O1731" i="1"/>
  <c r="M1731" i="1" s="1"/>
  <c r="N1731" i="1"/>
  <c r="L1731" i="1" s="1"/>
  <c r="K1731" i="1"/>
  <c r="J1731" i="1"/>
  <c r="I1731" i="1"/>
  <c r="G1731" i="1"/>
  <c r="F1731" i="1"/>
  <c r="H1731" i="1" s="1"/>
  <c r="AF1731" i="1" s="1"/>
  <c r="O1730" i="1"/>
  <c r="N1730" i="1"/>
  <c r="L1730" i="1" s="1"/>
  <c r="M1730" i="1"/>
  <c r="K1730" i="1"/>
  <c r="J1730" i="1"/>
  <c r="I1730" i="1"/>
  <c r="G1730" i="1"/>
  <c r="F1730" i="1"/>
  <c r="H1730" i="1" s="1"/>
  <c r="AF1730" i="1" s="1"/>
  <c r="O1729" i="1"/>
  <c r="N1729" i="1"/>
  <c r="M1729" i="1"/>
  <c r="L1729" i="1"/>
  <c r="K1729" i="1"/>
  <c r="J1729" i="1"/>
  <c r="I1729" i="1"/>
  <c r="G1729" i="1"/>
  <c r="H1729" i="1" s="1"/>
  <c r="AF1729" i="1" s="1"/>
  <c r="F1729" i="1"/>
  <c r="O1728" i="1"/>
  <c r="M1728" i="1" s="1"/>
  <c r="N1728" i="1"/>
  <c r="L1728" i="1"/>
  <c r="K1728" i="1"/>
  <c r="J1728" i="1"/>
  <c r="I1728" i="1"/>
  <c r="H1728" i="1"/>
  <c r="AF1728" i="1" s="1"/>
  <c r="G1728" i="1"/>
  <c r="F1728" i="1"/>
  <c r="O1727" i="1"/>
  <c r="M1727" i="1" s="1"/>
  <c r="N1727" i="1"/>
  <c r="L1727" i="1" s="1"/>
  <c r="K1727" i="1"/>
  <c r="J1727" i="1"/>
  <c r="I1727" i="1"/>
  <c r="G1727" i="1"/>
  <c r="F1727" i="1"/>
  <c r="H1727" i="1" s="1"/>
  <c r="AF1727" i="1" s="1"/>
  <c r="O1726" i="1"/>
  <c r="N1726" i="1"/>
  <c r="L1726" i="1" s="1"/>
  <c r="M1726" i="1"/>
  <c r="K1726" i="1"/>
  <c r="J1726" i="1"/>
  <c r="I1726" i="1"/>
  <c r="G1726" i="1"/>
  <c r="F1726" i="1"/>
  <c r="H1726" i="1" s="1"/>
  <c r="AF1726" i="1" s="1"/>
  <c r="O1725" i="1"/>
  <c r="N1725" i="1"/>
  <c r="M1725" i="1"/>
  <c r="L1725" i="1"/>
  <c r="K1725" i="1"/>
  <c r="J1725" i="1"/>
  <c r="I1725" i="1"/>
  <c r="G1725" i="1"/>
  <c r="H1725" i="1" s="1"/>
  <c r="AF1725" i="1" s="1"/>
  <c r="F1725" i="1"/>
  <c r="O1724" i="1"/>
  <c r="M1724" i="1" s="1"/>
  <c r="N1724" i="1"/>
  <c r="L1724" i="1"/>
  <c r="K1724" i="1"/>
  <c r="J1724" i="1"/>
  <c r="I1724" i="1"/>
  <c r="H1724" i="1"/>
  <c r="AF1724" i="1" s="1"/>
  <c r="G1724" i="1"/>
  <c r="F1724" i="1"/>
  <c r="Q1723" i="1"/>
  <c r="K1723" i="1" s="1"/>
  <c r="P1723" i="1"/>
  <c r="J1723" i="1" s="1"/>
  <c r="O1723" i="1"/>
  <c r="N1723" i="1"/>
  <c r="M1723" i="1"/>
  <c r="L1723" i="1"/>
  <c r="H1723" i="1"/>
  <c r="AF1723" i="1" s="1"/>
  <c r="G1723" i="1"/>
  <c r="F1723" i="1"/>
  <c r="Q1722" i="1"/>
  <c r="K1722" i="1" s="1"/>
  <c r="P1722" i="1"/>
  <c r="J1722" i="1" s="1"/>
  <c r="O1722" i="1"/>
  <c r="N1722" i="1"/>
  <c r="M1722" i="1"/>
  <c r="L1722" i="1"/>
  <c r="H1722" i="1"/>
  <c r="AF1722" i="1" s="1"/>
  <c r="G1722" i="1"/>
  <c r="F1722" i="1"/>
  <c r="U1721" i="1"/>
  <c r="K1721" i="1" s="1"/>
  <c r="T1721" i="1"/>
  <c r="J1721" i="1" s="1"/>
  <c r="O1721" i="1"/>
  <c r="N1721" i="1"/>
  <c r="M1721" i="1"/>
  <c r="L1721" i="1"/>
  <c r="H1721" i="1"/>
  <c r="F802" i="3" s="1"/>
  <c r="G1721" i="1"/>
  <c r="F1721" i="1"/>
  <c r="O1720" i="1"/>
  <c r="M1720" i="1" s="1"/>
  <c r="N1720" i="1"/>
  <c r="L1720" i="1" s="1"/>
  <c r="K1720" i="1"/>
  <c r="J1720" i="1"/>
  <c r="I1720" i="1"/>
  <c r="G1720" i="1"/>
  <c r="F1720" i="1"/>
  <c r="H1720" i="1" s="1"/>
  <c r="AF1720" i="1" s="1"/>
  <c r="U1719" i="1"/>
  <c r="T1719" i="1"/>
  <c r="J1719" i="1" s="1"/>
  <c r="O1719" i="1"/>
  <c r="M1719" i="1" s="1"/>
  <c r="N1719" i="1"/>
  <c r="L1719" i="1"/>
  <c r="K1719" i="1"/>
  <c r="G1719" i="1"/>
  <c r="F1719" i="1"/>
  <c r="H1719" i="1" s="1"/>
  <c r="AF1719" i="1" s="1"/>
  <c r="O1718" i="1"/>
  <c r="N1718" i="1"/>
  <c r="L1718" i="1" s="1"/>
  <c r="M1718" i="1"/>
  <c r="K1718" i="1"/>
  <c r="J1718" i="1"/>
  <c r="I1718" i="1"/>
  <c r="G1718" i="1"/>
  <c r="F1718" i="1"/>
  <c r="H1718" i="1" s="1"/>
  <c r="AF1718" i="1" s="1"/>
  <c r="Y1717" i="1"/>
  <c r="X1717" i="1"/>
  <c r="U1717" i="1"/>
  <c r="T1717" i="1"/>
  <c r="Q1717" i="1"/>
  <c r="P1717" i="1"/>
  <c r="O1717" i="1"/>
  <c r="M1717" i="1" s="1"/>
  <c r="N1717" i="1"/>
  <c r="L1717" i="1" s="1"/>
  <c r="K1717" i="1"/>
  <c r="J1717" i="1"/>
  <c r="G1717" i="1"/>
  <c r="F1717" i="1"/>
  <c r="H1717" i="1" s="1"/>
  <c r="AF1717" i="1" s="1"/>
  <c r="Y1716" i="1"/>
  <c r="X1716" i="1"/>
  <c r="U1716" i="1"/>
  <c r="K1716" i="1" s="1"/>
  <c r="T1716" i="1"/>
  <c r="J1716" i="1" s="1"/>
  <c r="O1716" i="1"/>
  <c r="N1716" i="1"/>
  <c r="M1716" i="1"/>
  <c r="L1716" i="1"/>
  <c r="H1716" i="1"/>
  <c r="AF1716" i="1" s="1"/>
  <c r="G1716" i="1"/>
  <c r="F1716" i="1"/>
  <c r="AC1715" i="1"/>
  <c r="AB1715" i="1"/>
  <c r="Y1715" i="1"/>
  <c r="X1715" i="1"/>
  <c r="U1715" i="1"/>
  <c r="T1715" i="1"/>
  <c r="S1715" i="1"/>
  <c r="R1715" i="1"/>
  <c r="Q1715" i="1"/>
  <c r="K1715" i="1" s="1"/>
  <c r="E13" i="4" s="1"/>
  <c r="P1715" i="1"/>
  <c r="J1715" i="1" s="1"/>
  <c r="O1715" i="1"/>
  <c r="N1715" i="1"/>
  <c r="M1715" i="1"/>
  <c r="L1715" i="1"/>
  <c r="H1715" i="1"/>
  <c r="G1715" i="1"/>
  <c r="F1715" i="1"/>
  <c r="O1714" i="1"/>
  <c r="M1714" i="1" s="1"/>
  <c r="N1714" i="1"/>
  <c r="L1714" i="1" s="1"/>
  <c r="K1714" i="1"/>
  <c r="J1714" i="1"/>
  <c r="I1714" i="1"/>
  <c r="G1714" i="1"/>
  <c r="F1714" i="1"/>
  <c r="H1714" i="1" s="1"/>
  <c r="AF1714" i="1" s="1"/>
  <c r="O1713" i="1"/>
  <c r="N1713" i="1"/>
  <c r="L1713" i="1" s="1"/>
  <c r="M1713" i="1"/>
  <c r="K1713" i="1"/>
  <c r="J1713" i="1"/>
  <c r="I1713" i="1"/>
  <c r="G1713" i="1"/>
  <c r="F1713" i="1"/>
  <c r="H1713" i="1" s="1"/>
  <c r="AF1713" i="1" s="1"/>
  <c r="O1712" i="1"/>
  <c r="N1712" i="1"/>
  <c r="M1712" i="1"/>
  <c r="L1712" i="1"/>
  <c r="K1712" i="1"/>
  <c r="J1712" i="1"/>
  <c r="I1712" i="1"/>
  <c r="G1712" i="1"/>
  <c r="H1712" i="1" s="1"/>
  <c r="AF1712" i="1" s="1"/>
  <c r="F1712" i="1"/>
  <c r="O1711" i="1"/>
  <c r="M1711" i="1" s="1"/>
  <c r="N1711" i="1"/>
  <c r="L1711" i="1"/>
  <c r="K1711" i="1"/>
  <c r="J1711" i="1"/>
  <c r="I1711" i="1"/>
  <c r="H1711" i="1"/>
  <c r="AF1711" i="1" s="1"/>
  <c r="G1711" i="1"/>
  <c r="F1711" i="1"/>
  <c r="O1710" i="1"/>
  <c r="M1710" i="1" s="1"/>
  <c r="N1710" i="1"/>
  <c r="L1710" i="1" s="1"/>
  <c r="K1710" i="1"/>
  <c r="J1710" i="1"/>
  <c r="I1710" i="1"/>
  <c r="G1710" i="1"/>
  <c r="F1710" i="1"/>
  <c r="H1710" i="1" s="1"/>
  <c r="AF1710" i="1" s="1"/>
  <c r="O1709" i="1"/>
  <c r="N1709" i="1"/>
  <c r="L1709" i="1" s="1"/>
  <c r="M1709" i="1"/>
  <c r="K1709" i="1"/>
  <c r="J1709" i="1"/>
  <c r="I1709" i="1"/>
  <c r="G1709" i="1"/>
  <c r="F1709" i="1"/>
  <c r="H1709" i="1" s="1"/>
  <c r="AF1709" i="1" s="1"/>
  <c r="O1708" i="1"/>
  <c r="N1708" i="1"/>
  <c r="M1708" i="1"/>
  <c r="L1708" i="1"/>
  <c r="K1708" i="1"/>
  <c r="J1708" i="1"/>
  <c r="I1708" i="1"/>
  <c r="G1708" i="1"/>
  <c r="H1708" i="1" s="1"/>
  <c r="AF1708" i="1" s="1"/>
  <c r="F1708" i="1"/>
  <c r="U1707" i="1"/>
  <c r="K1707" i="1" s="1"/>
  <c r="T1707" i="1"/>
  <c r="O1707" i="1"/>
  <c r="N1707" i="1"/>
  <c r="L1707" i="1" s="1"/>
  <c r="M1707" i="1"/>
  <c r="J1707" i="1"/>
  <c r="G1707" i="1"/>
  <c r="H1707" i="1" s="1"/>
  <c r="AF1707" i="1" s="1"/>
  <c r="F1707" i="1"/>
  <c r="O1706" i="1"/>
  <c r="M1706" i="1" s="1"/>
  <c r="N1706" i="1"/>
  <c r="L1706" i="1"/>
  <c r="K1706" i="1"/>
  <c r="J1706" i="1"/>
  <c r="I1706" i="1"/>
  <c r="H1706" i="1"/>
  <c r="AF1706" i="1" s="1"/>
  <c r="G1706" i="1"/>
  <c r="F1706" i="1"/>
  <c r="O1705" i="1"/>
  <c r="M1705" i="1" s="1"/>
  <c r="N1705" i="1"/>
  <c r="L1705" i="1" s="1"/>
  <c r="K1705" i="1"/>
  <c r="J1705" i="1"/>
  <c r="I1705" i="1"/>
  <c r="G1705" i="1"/>
  <c r="F1705" i="1"/>
  <c r="H1705" i="1" s="1"/>
  <c r="AF1705" i="1" s="1"/>
  <c r="O1704" i="1"/>
  <c r="N1704" i="1"/>
  <c r="L1704" i="1" s="1"/>
  <c r="M1704" i="1"/>
  <c r="K1704" i="1"/>
  <c r="J1704" i="1"/>
  <c r="I1704" i="1"/>
  <c r="G1704" i="1"/>
  <c r="F1704" i="1"/>
  <c r="H1704" i="1" s="1"/>
  <c r="AF1704" i="1" s="1"/>
  <c r="O1703" i="1"/>
  <c r="N1703" i="1"/>
  <c r="M1703" i="1"/>
  <c r="L1703" i="1"/>
  <c r="K1703" i="1"/>
  <c r="J1703" i="1"/>
  <c r="I1703" i="1"/>
  <c r="G1703" i="1"/>
  <c r="H1703" i="1" s="1"/>
  <c r="AF1703" i="1" s="1"/>
  <c r="F1703" i="1"/>
  <c r="O1702" i="1"/>
  <c r="M1702" i="1" s="1"/>
  <c r="N1702" i="1"/>
  <c r="L1702" i="1"/>
  <c r="K1702" i="1"/>
  <c r="J1702" i="1"/>
  <c r="I1702" i="1"/>
  <c r="H1702" i="1"/>
  <c r="AF1702" i="1" s="1"/>
  <c r="G1702" i="1"/>
  <c r="F1702" i="1"/>
  <c r="O1701" i="1"/>
  <c r="M1701" i="1" s="1"/>
  <c r="N1701" i="1"/>
  <c r="L1701" i="1" s="1"/>
  <c r="K1701" i="1"/>
  <c r="J1701" i="1"/>
  <c r="I1701" i="1"/>
  <c r="G1701" i="1"/>
  <c r="F1701" i="1"/>
  <c r="H1701" i="1" s="1"/>
  <c r="AF1701" i="1" s="1"/>
  <c r="O1700" i="1"/>
  <c r="N1700" i="1"/>
  <c r="L1700" i="1" s="1"/>
  <c r="M1700" i="1"/>
  <c r="K1700" i="1"/>
  <c r="J1700" i="1"/>
  <c r="I1700" i="1"/>
  <c r="G1700" i="1"/>
  <c r="F1700" i="1"/>
  <c r="H1700" i="1" s="1"/>
  <c r="AF1700" i="1" s="1"/>
  <c r="O1699" i="1"/>
  <c r="N1699" i="1"/>
  <c r="M1699" i="1"/>
  <c r="L1699" i="1"/>
  <c r="K1699" i="1"/>
  <c r="J1699" i="1"/>
  <c r="I1699" i="1"/>
  <c r="G1699" i="1"/>
  <c r="H1699" i="1" s="1"/>
  <c r="AF1699" i="1" s="1"/>
  <c r="F1699" i="1"/>
  <c r="O1698" i="1"/>
  <c r="M1698" i="1" s="1"/>
  <c r="N1698" i="1"/>
  <c r="L1698" i="1"/>
  <c r="K1698" i="1"/>
  <c r="J1698" i="1"/>
  <c r="I1698" i="1"/>
  <c r="H1698" i="1"/>
  <c r="AF1698" i="1" s="1"/>
  <c r="G1698" i="1"/>
  <c r="F1698" i="1"/>
  <c r="Q1697" i="1"/>
  <c r="K1697" i="1" s="1"/>
  <c r="P1697" i="1"/>
  <c r="J1697" i="1" s="1"/>
  <c r="O1697" i="1"/>
  <c r="N1697" i="1"/>
  <c r="M1697" i="1"/>
  <c r="L1697" i="1"/>
  <c r="H1697" i="1"/>
  <c r="F763" i="3" s="1"/>
  <c r="G1697" i="1"/>
  <c r="F1697" i="1"/>
  <c r="Q1696" i="1"/>
  <c r="K1696" i="1" s="1"/>
  <c r="P1696" i="1"/>
  <c r="J1696" i="1" s="1"/>
  <c r="O1696" i="1"/>
  <c r="N1696" i="1"/>
  <c r="M1696" i="1"/>
  <c r="L1696" i="1"/>
  <c r="H1696" i="1"/>
  <c r="G1696" i="1"/>
  <c r="F1696" i="1"/>
  <c r="U1695" i="1"/>
  <c r="K1695" i="1" s="1"/>
  <c r="T1695" i="1"/>
  <c r="J1695" i="1" s="1"/>
  <c r="O1695" i="1"/>
  <c r="N1695" i="1"/>
  <c r="M1695" i="1"/>
  <c r="L1695" i="1"/>
  <c r="H1695" i="1"/>
  <c r="AF1695" i="1" s="1"/>
  <c r="G1695" i="1"/>
  <c r="F1695" i="1"/>
  <c r="U1694" i="1"/>
  <c r="K1694" i="1" s="1"/>
  <c r="T1694" i="1"/>
  <c r="J1694" i="1" s="1"/>
  <c r="O1694" i="1"/>
  <c r="N1694" i="1"/>
  <c r="M1694" i="1"/>
  <c r="L1694" i="1"/>
  <c r="H1694" i="1"/>
  <c r="AF1694" i="1" s="1"/>
  <c r="G1694" i="1"/>
  <c r="F1694" i="1"/>
  <c r="U1693" i="1"/>
  <c r="T1693" i="1"/>
  <c r="S1693" i="1"/>
  <c r="R1693" i="1"/>
  <c r="O1693" i="1"/>
  <c r="M1693" i="1" s="1"/>
  <c r="N1693" i="1"/>
  <c r="L1693" i="1" s="1"/>
  <c r="K1693" i="1"/>
  <c r="J1693" i="1"/>
  <c r="G1693" i="1"/>
  <c r="F1693" i="1"/>
  <c r="H1693" i="1" s="1"/>
  <c r="U1692" i="1"/>
  <c r="T1692" i="1"/>
  <c r="S1692" i="1"/>
  <c r="R1692" i="1"/>
  <c r="Q1692" i="1"/>
  <c r="P1692" i="1"/>
  <c r="O1692" i="1"/>
  <c r="M1692" i="1" s="1"/>
  <c r="N1692" i="1"/>
  <c r="L1692" i="1" s="1"/>
  <c r="K1692" i="1"/>
  <c r="J1692" i="1"/>
  <c r="G1692" i="1"/>
  <c r="F1692" i="1"/>
  <c r="H1692" i="1" s="1"/>
  <c r="U1691" i="1"/>
  <c r="T1691" i="1"/>
  <c r="S1691" i="1"/>
  <c r="R1691" i="1"/>
  <c r="Q1691" i="1"/>
  <c r="P1691" i="1"/>
  <c r="O1691" i="1"/>
  <c r="M1691" i="1" s="1"/>
  <c r="N1691" i="1"/>
  <c r="L1691" i="1" s="1"/>
  <c r="K1691" i="1"/>
  <c r="J1691" i="1"/>
  <c r="G1691" i="1"/>
  <c r="F1691" i="1"/>
  <c r="H1691" i="1" s="1"/>
  <c r="S1690" i="1"/>
  <c r="R1690" i="1"/>
  <c r="O1690" i="1"/>
  <c r="M1690" i="1" s="1"/>
  <c r="N1690" i="1"/>
  <c r="L1690" i="1" s="1"/>
  <c r="K1690" i="1"/>
  <c r="J1690" i="1"/>
  <c r="G1690" i="1"/>
  <c r="F1690" i="1"/>
  <c r="H1690" i="1" s="1"/>
  <c r="AF1690" i="1" s="1"/>
  <c r="S1689" i="1"/>
  <c r="R1689" i="1"/>
  <c r="O1689" i="1"/>
  <c r="M1689" i="1" s="1"/>
  <c r="N1689" i="1"/>
  <c r="L1689" i="1" s="1"/>
  <c r="K1689" i="1"/>
  <c r="J1689" i="1"/>
  <c r="G1689" i="1"/>
  <c r="F1689" i="1"/>
  <c r="H1689" i="1" s="1"/>
  <c r="U1688" i="1"/>
  <c r="T1688" i="1"/>
  <c r="S1688" i="1"/>
  <c r="R1688" i="1"/>
  <c r="Q1688" i="1"/>
  <c r="P1688" i="1"/>
  <c r="O1688" i="1"/>
  <c r="M1688" i="1" s="1"/>
  <c r="N1688" i="1"/>
  <c r="L1688" i="1" s="1"/>
  <c r="K1688" i="1"/>
  <c r="E28" i="4" s="1"/>
  <c r="J1688" i="1"/>
  <c r="G1688" i="1"/>
  <c r="F1688" i="1"/>
  <c r="H1688" i="1" s="1"/>
  <c r="U1687" i="1"/>
  <c r="T1687" i="1"/>
  <c r="S1687" i="1"/>
  <c r="R1687" i="1"/>
  <c r="Q1687" i="1"/>
  <c r="P1687" i="1"/>
  <c r="O1687" i="1"/>
  <c r="M1687" i="1" s="1"/>
  <c r="N1687" i="1"/>
  <c r="L1687" i="1" s="1"/>
  <c r="K1687" i="1"/>
  <c r="J1687" i="1"/>
  <c r="G1687" i="1"/>
  <c r="F1687" i="1"/>
  <c r="H1687" i="1" s="1"/>
  <c r="AF1687" i="1" s="1"/>
  <c r="Q1686" i="1"/>
  <c r="P1686" i="1"/>
  <c r="O1686" i="1"/>
  <c r="M1686" i="1" s="1"/>
  <c r="N1686" i="1"/>
  <c r="L1686" i="1" s="1"/>
  <c r="K1686" i="1"/>
  <c r="J1686" i="1"/>
  <c r="G1686" i="1"/>
  <c r="F1686" i="1"/>
  <c r="H1686" i="1" s="1"/>
  <c r="AF1686" i="1" s="1"/>
  <c r="U1685" i="1"/>
  <c r="T1685" i="1"/>
  <c r="S1685" i="1"/>
  <c r="R1685" i="1"/>
  <c r="Q1685" i="1"/>
  <c r="P1685" i="1"/>
  <c r="O1685" i="1"/>
  <c r="M1685" i="1" s="1"/>
  <c r="N1685" i="1"/>
  <c r="L1685" i="1" s="1"/>
  <c r="K1685" i="1"/>
  <c r="E42" i="6" s="1"/>
  <c r="F42" i="6" s="1"/>
  <c r="J1685" i="1"/>
  <c r="L42" i="6" s="1"/>
  <c r="G1685" i="1"/>
  <c r="F1685" i="1"/>
  <c r="H1685" i="1" s="1"/>
  <c r="U1684" i="1"/>
  <c r="T1684" i="1"/>
  <c r="S1684" i="1"/>
  <c r="R1684" i="1"/>
  <c r="Q1684" i="1"/>
  <c r="P1684" i="1"/>
  <c r="O1684" i="1"/>
  <c r="M1684" i="1" s="1"/>
  <c r="N1684" i="1"/>
  <c r="L1684" i="1" s="1"/>
  <c r="K1684" i="1"/>
  <c r="E41" i="6" s="1"/>
  <c r="F41" i="6" s="1"/>
  <c r="J1684" i="1"/>
  <c r="L41" i="6" s="1"/>
  <c r="G1684" i="1"/>
  <c r="F1684" i="1"/>
  <c r="H1684" i="1" s="1"/>
  <c r="S1683" i="1"/>
  <c r="R1683" i="1"/>
  <c r="O1683" i="1"/>
  <c r="M1683" i="1" s="1"/>
  <c r="N1683" i="1"/>
  <c r="L1683" i="1" s="1"/>
  <c r="K1683" i="1"/>
  <c r="J1683" i="1"/>
  <c r="G1683" i="1"/>
  <c r="F1683" i="1"/>
  <c r="H1683" i="1" s="1"/>
  <c r="AF1683" i="1" s="1"/>
  <c r="S1682" i="1"/>
  <c r="R1682" i="1"/>
  <c r="Q1682" i="1"/>
  <c r="K1682" i="1" s="1"/>
  <c r="P1682" i="1"/>
  <c r="J1682" i="1" s="1"/>
  <c r="O1682" i="1"/>
  <c r="N1682" i="1"/>
  <c r="M1682" i="1"/>
  <c r="L1682" i="1"/>
  <c r="H1682" i="1"/>
  <c r="F993" i="3" s="1"/>
  <c r="G1682" i="1"/>
  <c r="F1682" i="1"/>
  <c r="U1681" i="1"/>
  <c r="K1681" i="1" s="1"/>
  <c r="E40" i="6" s="1"/>
  <c r="F40" i="6" s="1"/>
  <c r="T1681" i="1"/>
  <c r="J1681" i="1" s="1"/>
  <c r="L40" i="6" s="1"/>
  <c r="O1681" i="1"/>
  <c r="N1681" i="1"/>
  <c r="M1681" i="1"/>
  <c r="L1681" i="1"/>
  <c r="H1681" i="1"/>
  <c r="AF1681" i="1" s="1"/>
  <c r="G1681" i="1"/>
  <c r="F1681" i="1"/>
  <c r="O1680" i="1"/>
  <c r="M1680" i="1" s="1"/>
  <c r="N1680" i="1"/>
  <c r="L1680" i="1" s="1"/>
  <c r="K1680" i="1"/>
  <c r="J1680" i="1"/>
  <c r="I1680" i="1"/>
  <c r="G1680" i="1"/>
  <c r="F1680" i="1"/>
  <c r="H1680" i="1" s="1"/>
  <c r="AF1680" i="1" s="1"/>
  <c r="U1679" i="1"/>
  <c r="T1679" i="1"/>
  <c r="J1679" i="1" s="1"/>
  <c r="O1679" i="1"/>
  <c r="M1679" i="1" s="1"/>
  <c r="N1679" i="1"/>
  <c r="L1679" i="1"/>
  <c r="K1679" i="1"/>
  <c r="G1679" i="1"/>
  <c r="F1679" i="1"/>
  <c r="H1679" i="1" s="1"/>
  <c r="U1678" i="1"/>
  <c r="T1678" i="1"/>
  <c r="S1678" i="1"/>
  <c r="R1678" i="1"/>
  <c r="Q1678" i="1"/>
  <c r="P1678" i="1"/>
  <c r="J1678" i="1" s="1"/>
  <c r="L83" i="6" s="1"/>
  <c r="N83" i="6" s="1"/>
  <c r="P83" i="6" s="1"/>
  <c r="O1678" i="1"/>
  <c r="M1678" i="1" s="1"/>
  <c r="N1678" i="1"/>
  <c r="L1678" i="1"/>
  <c r="K1678" i="1"/>
  <c r="E83" i="6" s="1"/>
  <c r="G1678" i="1"/>
  <c r="F1678" i="1"/>
  <c r="H1678" i="1" s="1"/>
  <c r="U1677" i="1"/>
  <c r="T1677" i="1"/>
  <c r="S1677" i="1"/>
  <c r="K1677" i="1" s="1"/>
  <c r="R1677" i="1"/>
  <c r="O1677" i="1"/>
  <c r="N1677" i="1"/>
  <c r="L1677" i="1" s="1"/>
  <c r="M1677" i="1"/>
  <c r="J1677" i="1"/>
  <c r="H1677" i="1"/>
  <c r="AF1677" i="1" s="1"/>
  <c r="G1677" i="1"/>
  <c r="F1677" i="1"/>
  <c r="AF1676" i="1"/>
  <c r="U1676" i="1"/>
  <c r="T1676" i="1"/>
  <c r="S1676" i="1"/>
  <c r="R1676" i="1"/>
  <c r="Q1676" i="1"/>
  <c r="K1676" i="1" s="1"/>
  <c r="P1676" i="1"/>
  <c r="O1676" i="1"/>
  <c r="N1676" i="1"/>
  <c r="L1676" i="1" s="1"/>
  <c r="M1676" i="1"/>
  <c r="J1676" i="1"/>
  <c r="H1676" i="1"/>
  <c r="G1676" i="1"/>
  <c r="F1676" i="1"/>
  <c r="AF1675" i="1"/>
  <c r="Y1675" i="1"/>
  <c r="K1675" i="1" s="1"/>
  <c r="X1675" i="1"/>
  <c r="O1675" i="1"/>
  <c r="N1675" i="1"/>
  <c r="L1675" i="1" s="1"/>
  <c r="M1675" i="1"/>
  <c r="J1675" i="1"/>
  <c r="H1675" i="1"/>
  <c r="G1675" i="1"/>
  <c r="F1675" i="1"/>
  <c r="AF1674" i="1"/>
  <c r="Y1674" i="1"/>
  <c r="K1674" i="1" s="1"/>
  <c r="X1674" i="1"/>
  <c r="O1674" i="1"/>
  <c r="N1674" i="1"/>
  <c r="L1674" i="1" s="1"/>
  <c r="M1674" i="1"/>
  <c r="J1674" i="1"/>
  <c r="H1674" i="1"/>
  <c r="G1674" i="1"/>
  <c r="F1674" i="1"/>
  <c r="Y1673" i="1"/>
  <c r="X1673" i="1"/>
  <c r="U1673" i="1"/>
  <c r="T1673" i="1"/>
  <c r="Q1673" i="1"/>
  <c r="K1673" i="1" s="1"/>
  <c r="P1673" i="1"/>
  <c r="O1673" i="1"/>
  <c r="N1673" i="1"/>
  <c r="L1673" i="1" s="1"/>
  <c r="M1673" i="1"/>
  <c r="J1673" i="1"/>
  <c r="G1673" i="1"/>
  <c r="H1673" i="1" s="1"/>
  <c r="F1673" i="1"/>
  <c r="Y1672" i="1"/>
  <c r="X1672" i="1"/>
  <c r="U1672" i="1"/>
  <c r="T1672" i="1"/>
  <c r="Q1672" i="1"/>
  <c r="K1672" i="1" s="1"/>
  <c r="E77" i="6" s="1"/>
  <c r="F77" i="6" s="1"/>
  <c r="P1672" i="1"/>
  <c r="O1672" i="1"/>
  <c r="N1672" i="1"/>
  <c r="L1672" i="1" s="1"/>
  <c r="M1672" i="1"/>
  <c r="J1672" i="1"/>
  <c r="L77" i="6" s="1"/>
  <c r="G1672" i="1"/>
  <c r="H1672" i="1" s="1"/>
  <c r="F1672" i="1"/>
  <c r="Y1671" i="1"/>
  <c r="K1671" i="1" s="1"/>
  <c r="X1671" i="1"/>
  <c r="O1671" i="1"/>
  <c r="N1671" i="1"/>
  <c r="L1671" i="1" s="1"/>
  <c r="M1671" i="1"/>
  <c r="J1671" i="1"/>
  <c r="G1671" i="1"/>
  <c r="H1671" i="1" s="1"/>
  <c r="AF1671" i="1" s="1"/>
  <c r="F1671" i="1"/>
  <c r="Y1670" i="1"/>
  <c r="K1670" i="1" s="1"/>
  <c r="X1670" i="1"/>
  <c r="O1670" i="1"/>
  <c r="N1670" i="1"/>
  <c r="L1670" i="1" s="1"/>
  <c r="M1670" i="1"/>
  <c r="J1670" i="1"/>
  <c r="G1670" i="1"/>
  <c r="F1670" i="1"/>
  <c r="H1670" i="1" s="1"/>
  <c r="AF1670" i="1" s="1"/>
  <c r="Y1669" i="1"/>
  <c r="X1669" i="1"/>
  <c r="O1669" i="1"/>
  <c r="M1669" i="1" s="1"/>
  <c r="N1669" i="1"/>
  <c r="L1669" i="1" s="1"/>
  <c r="K1669" i="1"/>
  <c r="J1669" i="1"/>
  <c r="G1669" i="1"/>
  <c r="F1669" i="1"/>
  <c r="H1669" i="1" s="1"/>
  <c r="AF1669" i="1" s="1"/>
  <c r="Y1668" i="1"/>
  <c r="X1668" i="1"/>
  <c r="O1668" i="1"/>
  <c r="M1668" i="1" s="1"/>
  <c r="N1668" i="1"/>
  <c r="L1668" i="1" s="1"/>
  <c r="K1668" i="1"/>
  <c r="J1668" i="1"/>
  <c r="G1668" i="1"/>
  <c r="F1668" i="1"/>
  <c r="H1668" i="1" s="1"/>
  <c r="AF1668" i="1" s="1"/>
  <c r="Y1667" i="1"/>
  <c r="X1667" i="1"/>
  <c r="O1667" i="1"/>
  <c r="M1667" i="1" s="1"/>
  <c r="N1667" i="1"/>
  <c r="L1667" i="1" s="1"/>
  <c r="K1667" i="1"/>
  <c r="J1667" i="1"/>
  <c r="G1667" i="1"/>
  <c r="F1667" i="1"/>
  <c r="H1667" i="1" s="1"/>
  <c r="AF1667" i="1" s="1"/>
  <c r="Y1666" i="1"/>
  <c r="X1666" i="1"/>
  <c r="O1666" i="1"/>
  <c r="M1666" i="1" s="1"/>
  <c r="N1666" i="1"/>
  <c r="L1666" i="1" s="1"/>
  <c r="K1666" i="1"/>
  <c r="J1666" i="1"/>
  <c r="G1666" i="1"/>
  <c r="F1666" i="1"/>
  <c r="H1666" i="1" s="1"/>
  <c r="AF1666" i="1" s="1"/>
  <c r="Y1665" i="1"/>
  <c r="X1665" i="1"/>
  <c r="O1665" i="1"/>
  <c r="M1665" i="1" s="1"/>
  <c r="N1665" i="1"/>
  <c r="L1665" i="1" s="1"/>
  <c r="K1665" i="1"/>
  <c r="J1665" i="1"/>
  <c r="G1665" i="1"/>
  <c r="F1665" i="1"/>
  <c r="H1665" i="1" s="1"/>
  <c r="AF1665" i="1" s="1"/>
  <c r="Y1664" i="1"/>
  <c r="X1664" i="1"/>
  <c r="O1664" i="1"/>
  <c r="M1664" i="1" s="1"/>
  <c r="N1664" i="1"/>
  <c r="L1664" i="1" s="1"/>
  <c r="K1664" i="1"/>
  <c r="J1664" i="1"/>
  <c r="G1664" i="1"/>
  <c r="F1664" i="1"/>
  <c r="H1664" i="1" s="1"/>
  <c r="AF1664" i="1" s="1"/>
  <c r="Y1663" i="1"/>
  <c r="X1663" i="1"/>
  <c r="O1663" i="1"/>
  <c r="M1663" i="1" s="1"/>
  <c r="N1663" i="1"/>
  <c r="L1663" i="1" s="1"/>
  <c r="K1663" i="1"/>
  <c r="J1663" i="1"/>
  <c r="G1663" i="1"/>
  <c r="F1663" i="1"/>
  <c r="H1663" i="1" s="1"/>
  <c r="AF1663" i="1" s="1"/>
  <c r="Y1662" i="1"/>
  <c r="X1662" i="1"/>
  <c r="O1662" i="1"/>
  <c r="M1662" i="1" s="1"/>
  <c r="N1662" i="1"/>
  <c r="L1662" i="1" s="1"/>
  <c r="K1662" i="1"/>
  <c r="J1662" i="1"/>
  <c r="G1662" i="1"/>
  <c r="F1662" i="1"/>
  <c r="H1662" i="1" s="1"/>
  <c r="Y1661" i="1"/>
  <c r="X1661" i="1"/>
  <c r="U1661" i="1"/>
  <c r="K1661" i="1" s="1"/>
  <c r="T1661" i="1"/>
  <c r="J1661" i="1" s="1"/>
  <c r="O1661" i="1"/>
  <c r="N1661" i="1"/>
  <c r="M1661" i="1"/>
  <c r="L1661" i="1"/>
  <c r="G1661" i="1"/>
  <c r="H1661" i="1" s="1"/>
  <c r="F1661" i="1"/>
  <c r="U1660" i="1"/>
  <c r="K1660" i="1" s="1"/>
  <c r="T1660" i="1"/>
  <c r="J1660" i="1" s="1"/>
  <c r="O1660" i="1"/>
  <c r="N1660" i="1"/>
  <c r="M1660" i="1"/>
  <c r="L1660" i="1"/>
  <c r="G1660" i="1"/>
  <c r="H1660" i="1" s="1"/>
  <c r="F1660" i="1"/>
  <c r="U1659" i="1"/>
  <c r="K1659" i="1" s="1"/>
  <c r="T1659" i="1"/>
  <c r="J1659" i="1" s="1"/>
  <c r="O1659" i="1"/>
  <c r="N1659" i="1"/>
  <c r="M1659" i="1"/>
  <c r="L1659" i="1"/>
  <c r="G1659" i="1"/>
  <c r="H1659" i="1" s="1"/>
  <c r="F1659" i="1"/>
  <c r="U1658" i="1"/>
  <c r="T1658" i="1"/>
  <c r="S1658" i="1"/>
  <c r="R1658" i="1"/>
  <c r="Q1658" i="1"/>
  <c r="K1658" i="1" s="1"/>
  <c r="P1658" i="1"/>
  <c r="J1658" i="1" s="1"/>
  <c r="O1658" i="1"/>
  <c r="N1658" i="1"/>
  <c r="M1658" i="1"/>
  <c r="L1658" i="1"/>
  <c r="G1658" i="1"/>
  <c r="H1658" i="1" s="1"/>
  <c r="F1658" i="1"/>
  <c r="U1657" i="1"/>
  <c r="T1657" i="1"/>
  <c r="S1657" i="1"/>
  <c r="R1657" i="1"/>
  <c r="Q1657" i="1"/>
  <c r="K1657" i="1" s="1"/>
  <c r="P1657" i="1"/>
  <c r="J1657" i="1" s="1"/>
  <c r="O1657" i="1"/>
  <c r="N1657" i="1"/>
  <c r="M1657" i="1"/>
  <c r="L1657" i="1"/>
  <c r="G1657" i="1"/>
  <c r="H1657" i="1" s="1"/>
  <c r="AF1657" i="1" s="1"/>
  <c r="F1657" i="1"/>
  <c r="U1656" i="1"/>
  <c r="T1656" i="1"/>
  <c r="S1656" i="1"/>
  <c r="R1656" i="1"/>
  <c r="Q1656" i="1"/>
  <c r="K1656" i="1" s="1"/>
  <c r="E39" i="6" s="1"/>
  <c r="F39" i="6" s="1"/>
  <c r="P1656" i="1"/>
  <c r="J1656" i="1" s="1"/>
  <c r="L39" i="6" s="1"/>
  <c r="O1656" i="1"/>
  <c r="N1656" i="1"/>
  <c r="M1656" i="1"/>
  <c r="L1656" i="1"/>
  <c r="G1656" i="1"/>
  <c r="H1656" i="1" s="1"/>
  <c r="F1656" i="1"/>
  <c r="U1655" i="1"/>
  <c r="T1655" i="1"/>
  <c r="S1655" i="1"/>
  <c r="R1655" i="1"/>
  <c r="Q1655" i="1"/>
  <c r="K1655" i="1" s="1"/>
  <c r="E38" i="6" s="1"/>
  <c r="F38" i="6" s="1"/>
  <c r="P1655" i="1"/>
  <c r="J1655" i="1" s="1"/>
  <c r="L38" i="6" s="1"/>
  <c r="O1655" i="1"/>
  <c r="N1655" i="1"/>
  <c r="M1655" i="1"/>
  <c r="L1655" i="1"/>
  <c r="G1655" i="1"/>
  <c r="H1655" i="1" s="1"/>
  <c r="F1655" i="1"/>
  <c r="U1654" i="1"/>
  <c r="T1654" i="1"/>
  <c r="S1654" i="1"/>
  <c r="R1654" i="1"/>
  <c r="Q1654" i="1"/>
  <c r="K1654" i="1" s="1"/>
  <c r="E37" i="6" s="1"/>
  <c r="F37" i="6" s="1"/>
  <c r="P1654" i="1"/>
  <c r="J1654" i="1" s="1"/>
  <c r="L37" i="6" s="1"/>
  <c r="O1654" i="1"/>
  <c r="N1654" i="1"/>
  <c r="M1654" i="1"/>
  <c r="L1654" i="1"/>
  <c r="G1654" i="1"/>
  <c r="H1654" i="1" s="1"/>
  <c r="F1654" i="1"/>
  <c r="O1653" i="1"/>
  <c r="M1653" i="1" s="1"/>
  <c r="N1653" i="1"/>
  <c r="L1653" i="1" s="1"/>
  <c r="K1653" i="1"/>
  <c r="J1653" i="1"/>
  <c r="I1653" i="1"/>
  <c r="G1653" i="1"/>
  <c r="F1653" i="1"/>
  <c r="H1653" i="1" s="1"/>
  <c r="AF1653" i="1" s="1"/>
  <c r="O1652" i="1"/>
  <c r="N1652" i="1"/>
  <c r="L1652" i="1" s="1"/>
  <c r="M1652" i="1"/>
  <c r="K1652" i="1"/>
  <c r="J1652" i="1"/>
  <c r="I1652" i="1"/>
  <c r="G1652" i="1"/>
  <c r="F1652" i="1"/>
  <c r="H1652" i="1" s="1"/>
  <c r="AF1652" i="1" s="1"/>
  <c r="O1651" i="1"/>
  <c r="N1651" i="1"/>
  <c r="M1651" i="1"/>
  <c r="L1651" i="1"/>
  <c r="K1651" i="1"/>
  <c r="J1651" i="1"/>
  <c r="I1651" i="1"/>
  <c r="H1651" i="1"/>
  <c r="AF1651" i="1" s="1"/>
  <c r="G1651" i="1"/>
  <c r="F1651" i="1"/>
  <c r="O1650" i="1"/>
  <c r="M1650" i="1" s="1"/>
  <c r="N1650" i="1"/>
  <c r="L1650" i="1"/>
  <c r="K1650" i="1"/>
  <c r="J1650" i="1"/>
  <c r="I1650" i="1"/>
  <c r="G1650" i="1"/>
  <c r="H1650" i="1" s="1"/>
  <c r="AF1650" i="1" s="1"/>
  <c r="F1650" i="1"/>
  <c r="O1649" i="1"/>
  <c r="M1649" i="1" s="1"/>
  <c r="N1649" i="1"/>
  <c r="L1649" i="1" s="1"/>
  <c r="K1649" i="1"/>
  <c r="J1649" i="1"/>
  <c r="I1649" i="1"/>
  <c r="G1649" i="1"/>
  <c r="F1649" i="1"/>
  <c r="H1649" i="1" s="1"/>
  <c r="AF1649" i="1" s="1"/>
  <c r="Y1648" i="1"/>
  <c r="X1648" i="1"/>
  <c r="U1648" i="1"/>
  <c r="K1648" i="1" s="1"/>
  <c r="T1648" i="1"/>
  <c r="O1648" i="1"/>
  <c r="N1648" i="1"/>
  <c r="L1648" i="1" s="1"/>
  <c r="M1648" i="1"/>
  <c r="J1648" i="1"/>
  <c r="H1648" i="1"/>
  <c r="AF1648" i="1" s="1"/>
  <c r="G1648" i="1"/>
  <c r="F1648" i="1"/>
  <c r="O1647" i="1"/>
  <c r="M1647" i="1" s="1"/>
  <c r="N1647" i="1"/>
  <c r="L1647" i="1"/>
  <c r="K1647" i="1"/>
  <c r="J1647" i="1"/>
  <c r="I1647" i="1"/>
  <c r="G1647" i="1"/>
  <c r="H1647" i="1" s="1"/>
  <c r="AF1647" i="1" s="1"/>
  <c r="F1647" i="1"/>
  <c r="O1646" i="1"/>
  <c r="M1646" i="1" s="1"/>
  <c r="N1646" i="1"/>
  <c r="L1646" i="1" s="1"/>
  <c r="K1646" i="1"/>
  <c r="J1646" i="1"/>
  <c r="I1646" i="1"/>
  <c r="G1646" i="1"/>
  <c r="F1646" i="1"/>
  <c r="H1646" i="1" s="1"/>
  <c r="AF1646" i="1" s="1"/>
  <c r="U1645" i="1"/>
  <c r="T1645" i="1"/>
  <c r="J1645" i="1" s="1"/>
  <c r="O1645" i="1"/>
  <c r="M1645" i="1" s="1"/>
  <c r="N1645" i="1"/>
  <c r="L1645" i="1"/>
  <c r="K1645" i="1"/>
  <c r="G1645" i="1"/>
  <c r="F1645" i="1"/>
  <c r="H1645" i="1" s="1"/>
  <c r="O1644" i="1"/>
  <c r="N1644" i="1"/>
  <c r="L1644" i="1" s="1"/>
  <c r="M1644" i="1"/>
  <c r="K1644" i="1"/>
  <c r="J1644" i="1"/>
  <c r="I1644" i="1"/>
  <c r="G1644" i="1"/>
  <c r="F1644" i="1"/>
  <c r="H1644" i="1" s="1"/>
  <c r="AF1644" i="1" s="1"/>
  <c r="U1643" i="1"/>
  <c r="T1643" i="1"/>
  <c r="S1643" i="1"/>
  <c r="R1643" i="1"/>
  <c r="Q1643" i="1"/>
  <c r="P1643" i="1"/>
  <c r="O1643" i="1"/>
  <c r="M1643" i="1" s="1"/>
  <c r="N1643" i="1"/>
  <c r="L1643" i="1" s="1"/>
  <c r="K1643" i="1"/>
  <c r="E16" i="6" s="1"/>
  <c r="F16" i="6" s="1"/>
  <c r="J1643" i="1"/>
  <c r="L16" i="6" s="1"/>
  <c r="G1643" i="1"/>
  <c r="F1643" i="1"/>
  <c r="H1643" i="1" s="1"/>
  <c r="O1642" i="1"/>
  <c r="N1642" i="1"/>
  <c r="M1642" i="1"/>
  <c r="L1642" i="1"/>
  <c r="K1642" i="1"/>
  <c r="J1642" i="1"/>
  <c r="I1642" i="1"/>
  <c r="H1642" i="1"/>
  <c r="AF1642" i="1" s="1"/>
  <c r="G1642" i="1"/>
  <c r="F1642" i="1"/>
  <c r="O1641" i="1"/>
  <c r="M1641" i="1" s="1"/>
  <c r="N1641" i="1"/>
  <c r="L1641" i="1"/>
  <c r="K1641" i="1"/>
  <c r="J1641" i="1"/>
  <c r="I1641" i="1"/>
  <c r="G1641" i="1"/>
  <c r="H1641" i="1" s="1"/>
  <c r="AF1641" i="1" s="1"/>
  <c r="F1641" i="1"/>
  <c r="O1640" i="1"/>
  <c r="M1640" i="1" s="1"/>
  <c r="N1640" i="1"/>
  <c r="L1640" i="1" s="1"/>
  <c r="K1640" i="1"/>
  <c r="J1640" i="1"/>
  <c r="I1640" i="1"/>
  <c r="G1640" i="1"/>
  <c r="F1640" i="1"/>
  <c r="H1640" i="1" s="1"/>
  <c r="AF1640" i="1" s="1"/>
  <c r="O1639" i="1"/>
  <c r="N1639" i="1"/>
  <c r="L1639" i="1" s="1"/>
  <c r="M1639" i="1"/>
  <c r="K1639" i="1"/>
  <c r="J1639" i="1"/>
  <c r="I1639" i="1"/>
  <c r="G1639" i="1"/>
  <c r="F1639" i="1"/>
  <c r="H1639" i="1" s="1"/>
  <c r="AF1639" i="1" s="1"/>
  <c r="O1638" i="1"/>
  <c r="N1638" i="1"/>
  <c r="M1638" i="1"/>
  <c r="L1638" i="1"/>
  <c r="K1638" i="1"/>
  <c r="J1638" i="1"/>
  <c r="I1638" i="1"/>
  <c r="H1638" i="1"/>
  <c r="AF1638" i="1" s="1"/>
  <c r="G1638" i="1"/>
  <c r="F1638" i="1"/>
  <c r="O1637" i="1"/>
  <c r="M1637" i="1" s="1"/>
  <c r="N1637" i="1"/>
  <c r="L1637" i="1"/>
  <c r="K1637" i="1"/>
  <c r="J1637" i="1"/>
  <c r="I1637" i="1"/>
  <c r="G1637" i="1"/>
  <c r="H1637" i="1" s="1"/>
  <c r="AF1637" i="1" s="1"/>
  <c r="F1637" i="1"/>
  <c r="O1636" i="1"/>
  <c r="M1636" i="1" s="1"/>
  <c r="N1636" i="1"/>
  <c r="L1636" i="1" s="1"/>
  <c r="K1636" i="1"/>
  <c r="J1636" i="1"/>
  <c r="I1636" i="1"/>
  <c r="G1636" i="1"/>
  <c r="F1636" i="1"/>
  <c r="H1636" i="1" s="1"/>
  <c r="AF1636" i="1" s="1"/>
  <c r="O1635" i="1"/>
  <c r="N1635" i="1"/>
  <c r="L1635" i="1" s="1"/>
  <c r="M1635" i="1"/>
  <c r="K1635" i="1"/>
  <c r="J1635" i="1"/>
  <c r="I1635" i="1"/>
  <c r="G1635" i="1"/>
  <c r="F1635" i="1"/>
  <c r="H1635" i="1" s="1"/>
  <c r="AF1635" i="1" s="1"/>
  <c r="O1634" i="1"/>
  <c r="N1634" i="1"/>
  <c r="M1634" i="1"/>
  <c r="L1634" i="1"/>
  <c r="K1634" i="1"/>
  <c r="J1634" i="1"/>
  <c r="I1634" i="1"/>
  <c r="H1634" i="1"/>
  <c r="AF1634" i="1" s="1"/>
  <c r="G1634" i="1"/>
  <c r="F1634" i="1"/>
  <c r="O1633" i="1"/>
  <c r="M1633" i="1" s="1"/>
  <c r="N1633" i="1"/>
  <c r="L1633" i="1"/>
  <c r="K1633" i="1"/>
  <c r="J1633" i="1"/>
  <c r="I1633" i="1"/>
  <c r="G1633" i="1"/>
  <c r="H1633" i="1" s="1"/>
  <c r="AF1633" i="1" s="1"/>
  <c r="F1633" i="1"/>
  <c r="O1632" i="1"/>
  <c r="M1632" i="1" s="1"/>
  <c r="N1632" i="1"/>
  <c r="L1632" i="1" s="1"/>
  <c r="K1632" i="1"/>
  <c r="J1632" i="1"/>
  <c r="I1632" i="1"/>
  <c r="G1632" i="1"/>
  <c r="F1632" i="1"/>
  <c r="H1632" i="1" s="1"/>
  <c r="AF1632" i="1" s="1"/>
  <c r="O1631" i="1"/>
  <c r="N1631" i="1"/>
  <c r="L1631" i="1" s="1"/>
  <c r="M1631" i="1"/>
  <c r="K1631" i="1"/>
  <c r="J1631" i="1"/>
  <c r="I1631" i="1"/>
  <c r="G1631" i="1"/>
  <c r="F1631" i="1"/>
  <c r="H1631" i="1" s="1"/>
  <c r="AF1631" i="1" s="1"/>
  <c r="O1630" i="1"/>
  <c r="N1630" i="1"/>
  <c r="M1630" i="1"/>
  <c r="L1630" i="1"/>
  <c r="K1630" i="1"/>
  <c r="J1630" i="1"/>
  <c r="I1630" i="1"/>
  <c r="H1630" i="1"/>
  <c r="AF1630" i="1" s="1"/>
  <c r="G1630" i="1"/>
  <c r="F1630" i="1"/>
  <c r="O1629" i="1"/>
  <c r="M1629" i="1" s="1"/>
  <c r="N1629" i="1"/>
  <c r="L1629" i="1"/>
  <c r="K1629" i="1"/>
  <c r="J1629" i="1"/>
  <c r="I1629" i="1"/>
  <c r="G1629" i="1"/>
  <c r="H1629" i="1" s="1"/>
  <c r="AF1629" i="1" s="1"/>
  <c r="F1629" i="1"/>
  <c r="O1628" i="1"/>
  <c r="M1628" i="1" s="1"/>
  <c r="N1628" i="1"/>
  <c r="L1628" i="1" s="1"/>
  <c r="K1628" i="1"/>
  <c r="J1628" i="1"/>
  <c r="I1628" i="1"/>
  <c r="G1628" i="1"/>
  <c r="F1628" i="1"/>
  <c r="H1628" i="1" s="1"/>
  <c r="AF1628" i="1" s="1"/>
  <c r="O1627" i="1"/>
  <c r="N1627" i="1"/>
  <c r="L1627" i="1" s="1"/>
  <c r="M1627" i="1"/>
  <c r="K1627" i="1"/>
  <c r="J1627" i="1"/>
  <c r="I1627" i="1"/>
  <c r="G1627" i="1"/>
  <c r="F1627" i="1"/>
  <c r="H1627" i="1" s="1"/>
  <c r="AF1627" i="1" s="1"/>
  <c r="O1626" i="1"/>
  <c r="N1626" i="1"/>
  <c r="M1626" i="1"/>
  <c r="L1626" i="1"/>
  <c r="K1626" i="1"/>
  <c r="J1626" i="1"/>
  <c r="I1626" i="1"/>
  <c r="H1626" i="1"/>
  <c r="AF1626" i="1" s="1"/>
  <c r="G1626" i="1"/>
  <c r="F1626" i="1"/>
  <c r="O1625" i="1"/>
  <c r="M1625" i="1" s="1"/>
  <c r="N1625" i="1"/>
  <c r="L1625" i="1"/>
  <c r="K1625" i="1"/>
  <c r="J1625" i="1"/>
  <c r="I1625" i="1"/>
  <c r="G1625" i="1"/>
  <c r="H1625" i="1" s="1"/>
  <c r="AF1625" i="1" s="1"/>
  <c r="F1625" i="1"/>
  <c r="W1624" i="1"/>
  <c r="K1624" i="1" s="1"/>
  <c r="V1624" i="1"/>
  <c r="J1624" i="1" s="1"/>
  <c r="O1624" i="1"/>
  <c r="N1624" i="1"/>
  <c r="M1624" i="1"/>
  <c r="L1624" i="1"/>
  <c r="G1624" i="1"/>
  <c r="H1624" i="1" s="1"/>
  <c r="F1624" i="1"/>
  <c r="W1623" i="1"/>
  <c r="K1623" i="1" s="1"/>
  <c r="V1623" i="1"/>
  <c r="J1623" i="1" s="1"/>
  <c r="O1623" i="1"/>
  <c r="N1623" i="1"/>
  <c r="M1623" i="1"/>
  <c r="L1623" i="1"/>
  <c r="G1623" i="1"/>
  <c r="H1623" i="1" s="1"/>
  <c r="F1623" i="1"/>
  <c r="O1622" i="1"/>
  <c r="M1622" i="1" s="1"/>
  <c r="N1622" i="1"/>
  <c r="L1622" i="1" s="1"/>
  <c r="K1622" i="1"/>
  <c r="J1622" i="1"/>
  <c r="I1622" i="1"/>
  <c r="G1622" i="1"/>
  <c r="F1622" i="1"/>
  <c r="H1622" i="1" s="1"/>
  <c r="AF1622" i="1" s="1"/>
  <c r="O1621" i="1"/>
  <c r="N1621" i="1"/>
  <c r="L1621" i="1" s="1"/>
  <c r="M1621" i="1"/>
  <c r="K1621" i="1"/>
  <c r="J1621" i="1"/>
  <c r="I1621" i="1"/>
  <c r="G1621" i="1"/>
  <c r="F1621" i="1"/>
  <c r="H1621" i="1" s="1"/>
  <c r="AF1621" i="1" s="1"/>
  <c r="O1620" i="1"/>
  <c r="N1620" i="1"/>
  <c r="M1620" i="1"/>
  <c r="L1620" i="1"/>
  <c r="K1620" i="1"/>
  <c r="J1620" i="1"/>
  <c r="I1620" i="1"/>
  <c r="H1620" i="1"/>
  <c r="AF1620" i="1" s="1"/>
  <c r="G1620" i="1"/>
  <c r="F1620" i="1"/>
  <c r="O1619" i="1"/>
  <c r="M1619" i="1" s="1"/>
  <c r="N1619" i="1"/>
  <c r="L1619" i="1"/>
  <c r="K1619" i="1"/>
  <c r="J1619" i="1"/>
  <c r="I1619" i="1"/>
  <c r="G1619" i="1"/>
  <c r="H1619" i="1" s="1"/>
  <c r="AF1619" i="1" s="1"/>
  <c r="F1619" i="1"/>
  <c r="O1618" i="1"/>
  <c r="M1618" i="1" s="1"/>
  <c r="N1618" i="1"/>
  <c r="L1618" i="1" s="1"/>
  <c r="K1618" i="1"/>
  <c r="J1618" i="1"/>
  <c r="I1618" i="1"/>
  <c r="G1618" i="1"/>
  <c r="F1618" i="1"/>
  <c r="H1618" i="1" s="1"/>
  <c r="AF1618" i="1" s="1"/>
  <c r="O1617" i="1"/>
  <c r="N1617" i="1"/>
  <c r="L1617" i="1" s="1"/>
  <c r="M1617" i="1"/>
  <c r="K1617" i="1"/>
  <c r="J1617" i="1"/>
  <c r="I1617" i="1"/>
  <c r="G1617" i="1"/>
  <c r="F1617" i="1"/>
  <c r="H1617" i="1" s="1"/>
  <c r="AF1617" i="1" s="1"/>
  <c r="O1616" i="1"/>
  <c r="N1616" i="1"/>
  <c r="M1616" i="1"/>
  <c r="L1616" i="1"/>
  <c r="K1616" i="1"/>
  <c r="J1616" i="1"/>
  <c r="I1616" i="1"/>
  <c r="H1616" i="1"/>
  <c r="AF1616" i="1" s="1"/>
  <c r="G1616" i="1"/>
  <c r="F1616" i="1"/>
  <c r="O1615" i="1"/>
  <c r="M1615" i="1" s="1"/>
  <c r="N1615" i="1"/>
  <c r="L1615" i="1"/>
  <c r="K1615" i="1"/>
  <c r="J1615" i="1"/>
  <c r="I1615" i="1"/>
  <c r="G1615" i="1"/>
  <c r="H1615" i="1" s="1"/>
  <c r="AF1615" i="1" s="1"/>
  <c r="F1615" i="1"/>
  <c r="O1614" i="1"/>
  <c r="M1614" i="1" s="1"/>
  <c r="N1614" i="1"/>
  <c r="L1614" i="1" s="1"/>
  <c r="K1614" i="1"/>
  <c r="J1614" i="1"/>
  <c r="I1614" i="1"/>
  <c r="G1614" i="1"/>
  <c r="F1614" i="1"/>
  <c r="H1614" i="1" s="1"/>
  <c r="AF1614" i="1" s="1"/>
  <c r="O1613" i="1"/>
  <c r="N1613" i="1"/>
  <c r="L1613" i="1" s="1"/>
  <c r="M1613" i="1"/>
  <c r="K1613" i="1"/>
  <c r="J1613" i="1"/>
  <c r="I1613" i="1"/>
  <c r="G1613" i="1"/>
  <c r="F1613" i="1"/>
  <c r="H1613" i="1" s="1"/>
  <c r="AF1613" i="1" s="1"/>
  <c r="O1612" i="1"/>
  <c r="N1612" i="1"/>
  <c r="M1612" i="1"/>
  <c r="L1612" i="1"/>
  <c r="K1612" i="1"/>
  <c r="J1612" i="1"/>
  <c r="I1612" i="1"/>
  <c r="H1612" i="1"/>
  <c r="AF1612" i="1" s="1"/>
  <c r="G1612" i="1"/>
  <c r="F1612" i="1"/>
  <c r="O1611" i="1"/>
  <c r="M1611" i="1" s="1"/>
  <c r="N1611" i="1"/>
  <c r="L1611" i="1"/>
  <c r="K1611" i="1"/>
  <c r="J1611" i="1"/>
  <c r="I1611" i="1"/>
  <c r="G1611" i="1"/>
  <c r="H1611" i="1" s="1"/>
  <c r="AF1611" i="1" s="1"/>
  <c r="F1611" i="1"/>
  <c r="O1610" i="1"/>
  <c r="M1610" i="1" s="1"/>
  <c r="N1610" i="1"/>
  <c r="L1610" i="1" s="1"/>
  <c r="K1610" i="1"/>
  <c r="J1610" i="1"/>
  <c r="I1610" i="1"/>
  <c r="G1610" i="1"/>
  <c r="F1610" i="1"/>
  <c r="H1610" i="1" s="1"/>
  <c r="AF1610" i="1" s="1"/>
  <c r="O1609" i="1"/>
  <c r="N1609" i="1"/>
  <c r="L1609" i="1" s="1"/>
  <c r="M1609" i="1"/>
  <c r="K1609" i="1"/>
  <c r="J1609" i="1"/>
  <c r="I1609" i="1"/>
  <c r="G1609" i="1"/>
  <c r="F1609" i="1"/>
  <c r="H1609" i="1" s="1"/>
  <c r="AF1609" i="1" s="1"/>
  <c r="O1608" i="1"/>
  <c r="N1608" i="1"/>
  <c r="M1608" i="1"/>
  <c r="L1608" i="1"/>
  <c r="K1608" i="1"/>
  <c r="J1608" i="1"/>
  <c r="I1608" i="1"/>
  <c r="H1608" i="1"/>
  <c r="AF1608" i="1" s="1"/>
  <c r="G1608" i="1"/>
  <c r="F1608" i="1"/>
  <c r="O1607" i="1"/>
  <c r="M1607" i="1" s="1"/>
  <c r="N1607" i="1"/>
  <c r="L1607" i="1"/>
  <c r="K1607" i="1"/>
  <c r="J1607" i="1"/>
  <c r="I1607" i="1"/>
  <c r="G1607" i="1"/>
  <c r="H1607" i="1" s="1"/>
  <c r="AF1607" i="1" s="1"/>
  <c r="F1607" i="1"/>
  <c r="W1606" i="1"/>
  <c r="K1606" i="1" s="1"/>
  <c r="V1606" i="1"/>
  <c r="J1606" i="1" s="1"/>
  <c r="O1606" i="1"/>
  <c r="N1606" i="1"/>
  <c r="M1606" i="1"/>
  <c r="L1606" i="1"/>
  <c r="G1606" i="1"/>
  <c r="H1606" i="1" s="1"/>
  <c r="AF1606" i="1" s="1"/>
  <c r="F1606" i="1"/>
  <c r="W1605" i="1"/>
  <c r="K1605" i="1" s="1"/>
  <c r="V1605" i="1"/>
  <c r="J1605" i="1" s="1"/>
  <c r="O1605" i="1"/>
  <c r="N1605" i="1"/>
  <c r="M1605" i="1"/>
  <c r="L1605" i="1"/>
  <c r="G1605" i="1"/>
  <c r="H1605" i="1" s="1"/>
  <c r="AF1605" i="1" s="1"/>
  <c r="F1605" i="1"/>
  <c r="W1604" i="1"/>
  <c r="K1604" i="1" s="1"/>
  <c r="V1604" i="1"/>
  <c r="J1604" i="1" s="1"/>
  <c r="O1604" i="1"/>
  <c r="N1604" i="1"/>
  <c r="M1604" i="1"/>
  <c r="L1604" i="1"/>
  <c r="G1604" i="1"/>
  <c r="H1604" i="1" s="1"/>
  <c r="AF1604" i="1" s="1"/>
  <c r="F1604" i="1"/>
  <c r="W1603" i="1"/>
  <c r="K1603" i="1" s="1"/>
  <c r="V1603" i="1"/>
  <c r="J1603" i="1" s="1"/>
  <c r="O1603" i="1"/>
  <c r="N1603" i="1"/>
  <c r="M1603" i="1"/>
  <c r="L1603" i="1"/>
  <c r="G1603" i="1"/>
  <c r="H1603" i="1" s="1"/>
  <c r="AF1603" i="1" s="1"/>
  <c r="F1603" i="1"/>
  <c r="W1602" i="1"/>
  <c r="K1602" i="1" s="1"/>
  <c r="V1602" i="1"/>
  <c r="J1602" i="1" s="1"/>
  <c r="O1602" i="1"/>
  <c r="N1602" i="1"/>
  <c r="M1602" i="1"/>
  <c r="L1602" i="1"/>
  <c r="G1602" i="1"/>
  <c r="H1602" i="1" s="1"/>
  <c r="AF1602" i="1" s="1"/>
  <c r="F1602" i="1"/>
  <c r="W1601" i="1"/>
  <c r="K1601" i="1" s="1"/>
  <c r="V1601" i="1"/>
  <c r="J1601" i="1" s="1"/>
  <c r="O1601" i="1"/>
  <c r="N1601" i="1"/>
  <c r="M1601" i="1"/>
  <c r="L1601" i="1"/>
  <c r="G1601" i="1"/>
  <c r="H1601" i="1" s="1"/>
  <c r="AF1601" i="1" s="1"/>
  <c r="F1601" i="1"/>
  <c r="W1600" i="1"/>
  <c r="K1600" i="1" s="1"/>
  <c r="V1600" i="1"/>
  <c r="J1600" i="1" s="1"/>
  <c r="O1600" i="1"/>
  <c r="N1600" i="1"/>
  <c r="M1600" i="1"/>
  <c r="L1600" i="1"/>
  <c r="G1600" i="1"/>
  <c r="H1600" i="1" s="1"/>
  <c r="AF1600" i="1" s="1"/>
  <c r="F1600" i="1"/>
  <c r="O1599" i="1"/>
  <c r="M1599" i="1" s="1"/>
  <c r="N1599" i="1"/>
  <c r="L1599" i="1" s="1"/>
  <c r="K1599" i="1"/>
  <c r="J1599" i="1"/>
  <c r="I1599" i="1"/>
  <c r="G1599" i="1"/>
  <c r="F1599" i="1"/>
  <c r="H1599" i="1" s="1"/>
  <c r="AF1599" i="1" s="1"/>
  <c r="O1598" i="1"/>
  <c r="N1598" i="1"/>
  <c r="L1598" i="1" s="1"/>
  <c r="M1598" i="1"/>
  <c r="K1598" i="1"/>
  <c r="J1598" i="1"/>
  <c r="I1598" i="1"/>
  <c r="G1598" i="1"/>
  <c r="F1598" i="1"/>
  <c r="H1598" i="1" s="1"/>
  <c r="AF1598" i="1" s="1"/>
  <c r="O1597" i="1"/>
  <c r="N1597" i="1"/>
  <c r="M1597" i="1"/>
  <c r="L1597" i="1"/>
  <c r="K1597" i="1"/>
  <c r="J1597" i="1"/>
  <c r="I1597" i="1"/>
  <c r="H1597" i="1"/>
  <c r="AF1597" i="1" s="1"/>
  <c r="G1597" i="1"/>
  <c r="F1597" i="1"/>
  <c r="Y1596" i="1"/>
  <c r="K1596" i="1" s="1"/>
  <c r="X1596" i="1"/>
  <c r="O1596" i="1"/>
  <c r="N1596" i="1"/>
  <c r="L1596" i="1" s="1"/>
  <c r="M1596" i="1"/>
  <c r="J1596" i="1"/>
  <c r="H1596" i="1"/>
  <c r="AF1596" i="1" s="1"/>
  <c r="G1596" i="1"/>
  <c r="F1596" i="1"/>
  <c r="Y1595" i="1"/>
  <c r="K1595" i="1" s="1"/>
  <c r="X1595" i="1"/>
  <c r="O1595" i="1"/>
  <c r="N1595" i="1"/>
  <c r="L1595" i="1" s="1"/>
  <c r="M1595" i="1"/>
  <c r="J1595" i="1"/>
  <c r="H1595" i="1"/>
  <c r="AF1595" i="1" s="1"/>
  <c r="G1595" i="1"/>
  <c r="F1595" i="1"/>
  <c r="O1594" i="1"/>
  <c r="M1594" i="1" s="1"/>
  <c r="N1594" i="1"/>
  <c r="L1594" i="1" s="1"/>
  <c r="K1594" i="1"/>
  <c r="J1594" i="1"/>
  <c r="I1594" i="1"/>
  <c r="G1594" i="1"/>
  <c r="F1594" i="1"/>
  <c r="H1594" i="1" s="1"/>
  <c r="AF1594" i="1" s="1"/>
  <c r="O1593" i="1"/>
  <c r="N1593" i="1"/>
  <c r="L1593" i="1" s="1"/>
  <c r="M1593" i="1"/>
  <c r="K1593" i="1"/>
  <c r="J1593" i="1"/>
  <c r="I1593" i="1"/>
  <c r="G1593" i="1"/>
  <c r="F1593" i="1"/>
  <c r="H1593" i="1" s="1"/>
  <c r="AF1593" i="1" s="1"/>
  <c r="O1592" i="1"/>
  <c r="N1592" i="1"/>
  <c r="L1592" i="1" s="1"/>
  <c r="M1592" i="1"/>
  <c r="K1592" i="1"/>
  <c r="J1592" i="1"/>
  <c r="I1592" i="1"/>
  <c r="G1592" i="1"/>
  <c r="F1592" i="1"/>
  <c r="H1592" i="1" s="1"/>
  <c r="AF1592" i="1" s="1"/>
  <c r="O1591" i="1"/>
  <c r="N1591" i="1"/>
  <c r="M1591" i="1"/>
  <c r="L1591" i="1"/>
  <c r="K1591" i="1"/>
  <c r="J1591" i="1"/>
  <c r="I1591" i="1"/>
  <c r="H1591" i="1"/>
  <c r="AF1591" i="1" s="1"/>
  <c r="G1591" i="1"/>
  <c r="F1591" i="1"/>
  <c r="O1590" i="1"/>
  <c r="M1590" i="1" s="1"/>
  <c r="N1590" i="1"/>
  <c r="L1590" i="1" s="1"/>
  <c r="K1590" i="1"/>
  <c r="J1590" i="1"/>
  <c r="I1590" i="1"/>
  <c r="G1590" i="1"/>
  <c r="F1590" i="1"/>
  <c r="H1590" i="1" s="1"/>
  <c r="AF1590" i="1" s="1"/>
  <c r="O1589" i="1"/>
  <c r="N1589" i="1"/>
  <c r="L1589" i="1" s="1"/>
  <c r="M1589" i="1"/>
  <c r="K1589" i="1"/>
  <c r="J1589" i="1"/>
  <c r="I1589" i="1"/>
  <c r="G1589" i="1"/>
  <c r="F1589" i="1"/>
  <c r="H1589" i="1" s="1"/>
  <c r="AF1589" i="1" s="1"/>
  <c r="O1588" i="1"/>
  <c r="N1588" i="1"/>
  <c r="L1588" i="1" s="1"/>
  <c r="M1588" i="1"/>
  <c r="K1588" i="1"/>
  <c r="J1588" i="1"/>
  <c r="I1588" i="1"/>
  <c r="G1588" i="1"/>
  <c r="F1588" i="1"/>
  <c r="H1588" i="1" s="1"/>
  <c r="AF1588" i="1" s="1"/>
  <c r="O1587" i="1"/>
  <c r="N1587" i="1"/>
  <c r="M1587" i="1"/>
  <c r="L1587" i="1"/>
  <c r="K1587" i="1"/>
  <c r="J1587" i="1"/>
  <c r="I1587" i="1"/>
  <c r="H1587" i="1"/>
  <c r="AF1587" i="1" s="1"/>
  <c r="G1587" i="1"/>
  <c r="F1587" i="1"/>
  <c r="O1586" i="1"/>
  <c r="M1586" i="1" s="1"/>
  <c r="N1586" i="1"/>
  <c r="L1586" i="1" s="1"/>
  <c r="K1586" i="1"/>
  <c r="J1586" i="1"/>
  <c r="I1586" i="1"/>
  <c r="G1586" i="1"/>
  <c r="F1586" i="1"/>
  <c r="H1586" i="1" s="1"/>
  <c r="AF1586" i="1" s="1"/>
  <c r="O1585" i="1"/>
  <c r="N1585" i="1"/>
  <c r="L1585" i="1" s="1"/>
  <c r="M1585" i="1"/>
  <c r="K1585" i="1"/>
  <c r="J1585" i="1"/>
  <c r="I1585" i="1"/>
  <c r="G1585" i="1"/>
  <c r="F1585" i="1"/>
  <c r="H1585" i="1" s="1"/>
  <c r="AF1585" i="1" s="1"/>
  <c r="O1584" i="1"/>
  <c r="N1584" i="1"/>
  <c r="L1584" i="1" s="1"/>
  <c r="M1584" i="1"/>
  <c r="K1584" i="1"/>
  <c r="J1584" i="1"/>
  <c r="I1584" i="1"/>
  <c r="G1584" i="1"/>
  <c r="F1584" i="1"/>
  <c r="H1584" i="1" s="1"/>
  <c r="AF1584" i="1" s="1"/>
  <c r="O1583" i="1"/>
  <c r="N1583" i="1"/>
  <c r="M1583" i="1"/>
  <c r="L1583" i="1"/>
  <c r="K1583" i="1"/>
  <c r="J1583" i="1"/>
  <c r="I1583" i="1"/>
  <c r="H1583" i="1"/>
  <c r="AF1583" i="1" s="1"/>
  <c r="G1583" i="1"/>
  <c r="F1583" i="1"/>
  <c r="O1582" i="1"/>
  <c r="M1582" i="1" s="1"/>
  <c r="N1582" i="1"/>
  <c r="L1582" i="1" s="1"/>
  <c r="K1582" i="1"/>
  <c r="J1582" i="1"/>
  <c r="I1582" i="1"/>
  <c r="G1582" i="1"/>
  <c r="F1582" i="1"/>
  <c r="H1582" i="1" s="1"/>
  <c r="AF1582" i="1" s="1"/>
  <c r="O1581" i="1"/>
  <c r="N1581" i="1"/>
  <c r="L1581" i="1" s="1"/>
  <c r="M1581" i="1"/>
  <c r="K1581" i="1"/>
  <c r="J1581" i="1"/>
  <c r="I1581" i="1"/>
  <c r="G1581" i="1"/>
  <c r="F1581" i="1"/>
  <c r="H1581" i="1" s="1"/>
  <c r="AF1581" i="1" s="1"/>
  <c r="O1580" i="1"/>
  <c r="N1580" i="1"/>
  <c r="L1580" i="1" s="1"/>
  <c r="M1580" i="1"/>
  <c r="K1580" i="1"/>
  <c r="J1580" i="1"/>
  <c r="I1580" i="1"/>
  <c r="G1580" i="1"/>
  <c r="F1580" i="1"/>
  <c r="H1580" i="1" s="1"/>
  <c r="AF1580" i="1" s="1"/>
  <c r="O1579" i="1"/>
  <c r="N1579" i="1"/>
  <c r="M1579" i="1"/>
  <c r="L1579" i="1"/>
  <c r="K1579" i="1"/>
  <c r="J1579" i="1"/>
  <c r="I1579" i="1"/>
  <c r="H1579" i="1"/>
  <c r="AF1579" i="1" s="1"/>
  <c r="G1579" i="1"/>
  <c r="F1579" i="1"/>
  <c r="O1578" i="1"/>
  <c r="M1578" i="1" s="1"/>
  <c r="N1578" i="1"/>
  <c r="L1578" i="1" s="1"/>
  <c r="K1578" i="1"/>
  <c r="J1578" i="1"/>
  <c r="I1578" i="1"/>
  <c r="G1578" i="1"/>
  <c r="F1578" i="1"/>
  <c r="H1578" i="1" s="1"/>
  <c r="AF1578" i="1" s="1"/>
  <c r="O1577" i="1"/>
  <c r="N1577" i="1"/>
  <c r="L1577" i="1" s="1"/>
  <c r="M1577" i="1"/>
  <c r="K1577" i="1"/>
  <c r="J1577" i="1"/>
  <c r="I1577" i="1"/>
  <c r="G1577" i="1"/>
  <c r="F1577" i="1"/>
  <c r="H1577" i="1" s="1"/>
  <c r="AF1577" i="1" s="1"/>
  <c r="O1576" i="1"/>
  <c r="N1576" i="1"/>
  <c r="L1576" i="1" s="1"/>
  <c r="M1576" i="1"/>
  <c r="K1576" i="1"/>
  <c r="J1576" i="1"/>
  <c r="I1576" i="1"/>
  <c r="G1576" i="1"/>
  <c r="F1576" i="1"/>
  <c r="H1576" i="1" s="1"/>
  <c r="AF1576" i="1" s="1"/>
  <c r="O1575" i="1"/>
  <c r="N1575" i="1"/>
  <c r="M1575" i="1"/>
  <c r="L1575" i="1"/>
  <c r="K1575" i="1"/>
  <c r="J1575" i="1"/>
  <c r="I1575" i="1"/>
  <c r="H1575" i="1"/>
  <c r="AF1575" i="1" s="1"/>
  <c r="G1575" i="1"/>
  <c r="F1575" i="1"/>
  <c r="O1574" i="1"/>
  <c r="M1574" i="1" s="1"/>
  <c r="N1574" i="1"/>
  <c r="L1574" i="1" s="1"/>
  <c r="K1574" i="1"/>
  <c r="J1574" i="1"/>
  <c r="I1574" i="1"/>
  <c r="G1574" i="1"/>
  <c r="F1574" i="1"/>
  <c r="H1574" i="1" s="1"/>
  <c r="AF1574" i="1" s="1"/>
  <c r="O1573" i="1"/>
  <c r="N1573" i="1"/>
  <c r="L1573" i="1" s="1"/>
  <c r="M1573" i="1"/>
  <c r="K1573" i="1"/>
  <c r="J1573" i="1"/>
  <c r="I1573" i="1"/>
  <c r="G1573" i="1"/>
  <c r="F1573" i="1"/>
  <c r="H1573" i="1" s="1"/>
  <c r="AF1573" i="1" s="1"/>
  <c r="Y1572" i="1"/>
  <c r="X1572" i="1"/>
  <c r="J1572" i="1" s="1"/>
  <c r="O1572" i="1"/>
  <c r="M1572" i="1" s="1"/>
  <c r="N1572" i="1"/>
  <c r="L1572" i="1"/>
  <c r="K1572" i="1"/>
  <c r="G1572" i="1"/>
  <c r="F1572" i="1"/>
  <c r="H1572" i="1" s="1"/>
  <c r="AF1572" i="1" s="1"/>
  <c r="Y1571" i="1"/>
  <c r="X1571" i="1"/>
  <c r="J1571" i="1" s="1"/>
  <c r="O1571" i="1"/>
  <c r="M1571" i="1" s="1"/>
  <c r="N1571" i="1"/>
  <c r="L1571" i="1"/>
  <c r="K1571" i="1"/>
  <c r="G1571" i="1"/>
  <c r="F1571" i="1"/>
  <c r="H1571" i="1" s="1"/>
  <c r="AF1571" i="1" s="1"/>
  <c r="O1570" i="1"/>
  <c r="N1570" i="1"/>
  <c r="L1570" i="1" s="1"/>
  <c r="M1570" i="1"/>
  <c r="K1570" i="1"/>
  <c r="J1570" i="1"/>
  <c r="I1570" i="1"/>
  <c r="G1570" i="1"/>
  <c r="F1570" i="1"/>
  <c r="H1570" i="1" s="1"/>
  <c r="AF1570" i="1" s="1"/>
  <c r="O1569" i="1"/>
  <c r="N1569" i="1"/>
  <c r="M1569" i="1"/>
  <c r="L1569" i="1"/>
  <c r="K1569" i="1"/>
  <c r="J1569" i="1"/>
  <c r="I1569" i="1"/>
  <c r="H1569" i="1"/>
  <c r="AF1569" i="1" s="1"/>
  <c r="G1569" i="1"/>
  <c r="F1569" i="1"/>
  <c r="O1568" i="1"/>
  <c r="M1568" i="1" s="1"/>
  <c r="N1568" i="1"/>
  <c r="L1568" i="1"/>
  <c r="K1568" i="1"/>
  <c r="J1568" i="1"/>
  <c r="I1568" i="1"/>
  <c r="G1568" i="1"/>
  <c r="H1568" i="1" s="1"/>
  <c r="AF1568" i="1" s="1"/>
  <c r="F1568" i="1"/>
  <c r="O1567" i="1"/>
  <c r="M1567" i="1" s="1"/>
  <c r="N1567" i="1"/>
  <c r="L1567" i="1" s="1"/>
  <c r="K1567" i="1"/>
  <c r="J1567" i="1"/>
  <c r="G1567" i="1"/>
  <c r="F1567" i="1"/>
  <c r="H1567" i="1" s="1"/>
  <c r="Y1566" i="1"/>
  <c r="X1566" i="1"/>
  <c r="O1566" i="1"/>
  <c r="M1566" i="1" s="1"/>
  <c r="N1566" i="1"/>
  <c r="L1566" i="1" s="1"/>
  <c r="K1566" i="1"/>
  <c r="J1566" i="1"/>
  <c r="G1566" i="1"/>
  <c r="F1566" i="1"/>
  <c r="H1566" i="1" s="1"/>
  <c r="AF1566" i="1" s="1"/>
  <c r="Y1565" i="1"/>
  <c r="X1565" i="1"/>
  <c r="O1565" i="1"/>
  <c r="M1565" i="1" s="1"/>
  <c r="N1565" i="1"/>
  <c r="L1565" i="1" s="1"/>
  <c r="K1565" i="1"/>
  <c r="J1565" i="1"/>
  <c r="G1565" i="1"/>
  <c r="F1565" i="1"/>
  <c r="H1565" i="1" s="1"/>
  <c r="AF1565" i="1" s="1"/>
  <c r="Y1564" i="1"/>
  <c r="X1564" i="1"/>
  <c r="J1564" i="1" s="1"/>
  <c r="O1564" i="1"/>
  <c r="M1564" i="1" s="1"/>
  <c r="N1564" i="1"/>
  <c r="L1564" i="1"/>
  <c r="K1564" i="1"/>
  <c r="G1564" i="1"/>
  <c r="F1564" i="1"/>
  <c r="H1564" i="1" s="1"/>
  <c r="AF1564" i="1" s="1"/>
  <c r="Y1563" i="1"/>
  <c r="X1563" i="1"/>
  <c r="J1563" i="1" s="1"/>
  <c r="O1563" i="1"/>
  <c r="M1563" i="1" s="1"/>
  <c r="N1563" i="1"/>
  <c r="L1563" i="1"/>
  <c r="K1563" i="1"/>
  <c r="G1563" i="1"/>
  <c r="F1563" i="1"/>
  <c r="H1563" i="1" s="1"/>
  <c r="AF1563" i="1" s="1"/>
  <c r="Y1562" i="1"/>
  <c r="X1562" i="1"/>
  <c r="J1562" i="1" s="1"/>
  <c r="O1562" i="1"/>
  <c r="M1562" i="1" s="1"/>
  <c r="N1562" i="1"/>
  <c r="L1562" i="1"/>
  <c r="K1562" i="1"/>
  <c r="G1562" i="1"/>
  <c r="F1562" i="1"/>
  <c r="H1562" i="1" s="1"/>
  <c r="AF1562" i="1" s="1"/>
  <c r="Y1561" i="1"/>
  <c r="X1561" i="1"/>
  <c r="J1561" i="1" s="1"/>
  <c r="O1561" i="1"/>
  <c r="M1561" i="1" s="1"/>
  <c r="N1561" i="1"/>
  <c r="L1561" i="1"/>
  <c r="K1561" i="1"/>
  <c r="G1561" i="1"/>
  <c r="F1561" i="1"/>
  <c r="H1561" i="1" s="1"/>
  <c r="AF1561" i="1" s="1"/>
  <c r="O1560" i="1"/>
  <c r="N1560" i="1"/>
  <c r="L1560" i="1" s="1"/>
  <c r="M1560" i="1"/>
  <c r="K1560" i="1"/>
  <c r="J1560" i="1"/>
  <c r="I1560" i="1"/>
  <c r="G1560" i="1"/>
  <c r="F1560" i="1"/>
  <c r="H1560" i="1" s="1"/>
  <c r="AF1560" i="1" s="1"/>
  <c r="Y1559" i="1"/>
  <c r="X1559" i="1"/>
  <c r="O1559" i="1"/>
  <c r="M1559" i="1" s="1"/>
  <c r="N1559" i="1"/>
  <c r="L1559" i="1" s="1"/>
  <c r="K1559" i="1"/>
  <c r="J1559" i="1"/>
  <c r="G1559" i="1"/>
  <c r="F1559" i="1"/>
  <c r="H1559" i="1" s="1"/>
  <c r="AF1559" i="1" s="1"/>
  <c r="Y1558" i="1"/>
  <c r="X1558" i="1"/>
  <c r="O1558" i="1"/>
  <c r="M1558" i="1" s="1"/>
  <c r="N1558" i="1"/>
  <c r="L1558" i="1" s="1"/>
  <c r="K1558" i="1"/>
  <c r="J1558" i="1"/>
  <c r="G1558" i="1"/>
  <c r="F1558" i="1"/>
  <c r="H1558" i="1" s="1"/>
  <c r="AF1558" i="1" s="1"/>
  <c r="Y1557" i="1"/>
  <c r="X1557" i="1"/>
  <c r="O1557" i="1"/>
  <c r="M1557" i="1" s="1"/>
  <c r="N1557" i="1"/>
  <c r="L1557" i="1" s="1"/>
  <c r="K1557" i="1"/>
  <c r="J1557" i="1"/>
  <c r="G1557" i="1"/>
  <c r="F1557" i="1"/>
  <c r="H1557" i="1" s="1"/>
  <c r="AF1557" i="1" s="1"/>
  <c r="Y1556" i="1"/>
  <c r="X1556" i="1"/>
  <c r="O1556" i="1"/>
  <c r="M1556" i="1" s="1"/>
  <c r="N1556" i="1"/>
  <c r="L1556" i="1" s="1"/>
  <c r="K1556" i="1"/>
  <c r="J1556" i="1"/>
  <c r="G1556" i="1"/>
  <c r="F1556" i="1"/>
  <c r="H1556" i="1" s="1"/>
  <c r="AF1556" i="1" s="1"/>
  <c r="Y1555" i="1"/>
  <c r="X1555" i="1"/>
  <c r="O1555" i="1"/>
  <c r="M1555" i="1" s="1"/>
  <c r="N1555" i="1"/>
  <c r="L1555" i="1" s="1"/>
  <c r="K1555" i="1"/>
  <c r="J1555" i="1"/>
  <c r="G1555" i="1"/>
  <c r="F1555" i="1"/>
  <c r="H1555" i="1" s="1"/>
  <c r="AF1555" i="1" s="1"/>
  <c r="O1554" i="1"/>
  <c r="N1554" i="1"/>
  <c r="M1554" i="1"/>
  <c r="L1554" i="1"/>
  <c r="K1554" i="1"/>
  <c r="J1554" i="1"/>
  <c r="I1554" i="1"/>
  <c r="G1554" i="1"/>
  <c r="H1554" i="1" s="1"/>
  <c r="AF1554" i="1" s="1"/>
  <c r="F1554" i="1"/>
  <c r="O1553" i="1"/>
  <c r="M1553" i="1" s="1"/>
  <c r="N1553" i="1"/>
  <c r="L1553" i="1"/>
  <c r="K1553" i="1"/>
  <c r="J1553" i="1"/>
  <c r="I1553" i="1"/>
  <c r="H1553" i="1"/>
  <c r="AF1553" i="1" s="1"/>
  <c r="G1553" i="1"/>
  <c r="F1553" i="1"/>
  <c r="O1552" i="1"/>
  <c r="M1552" i="1" s="1"/>
  <c r="N1552" i="1"/>
  <c r="L1552" i="1" s="1"/>
  <c r="K1552" i="1"/>
  <c r="J1552" i="1"/>
  <c r="I1552" i="1"/>
  <c r="G1552" i="1"/>
  <c r="F1552" i="1"/>
  <c r="H1552" i="1" s="1"/>
  <c r="AF1552" i="1" s="1"/>
  <c r="O1551" i="1"/>
  <c r="N1551" i="1"/>
  <c r="L1551" i="1" s="1"/>
  <c r="M1551" i="1"/>
  <c r="K1551" i="1"/>
  <c r="J1551" i="1"/>
  <c r="I1551" i="1"/>
  <c r="G1551" i="1"/>
  <c r="F1551" i="1"/>
  <c r="H1551" i="1" s="1"/>
  <c r="AF1551" i="1" s="1"/>
  <c r="O1550" i="1"/>
  <c r="N1550" i="1"/>
  <c r="M1550" i="1"/>
  <c r="L1550" i="1"/>
  <c r="K1550" i="1"/>
  <c r="J1550" i="1"/>
  <c r="I1550" i="1"/>
  <c r="G1550" i="1"/>
  <c r="H1550" i="1" s="1"/>
  <c r="AF1550" i="1" s="1"/>
  <c r="F1550" i="1"/>
  <c r="O1549" i="1"/>
  <c r="M1549" i="1" s="1"/>
  <c r="N1549" i="1"/>
  <c r="L1549" i="1"/>
  <c r="K1549" i="1"/>
  <c r="J1549" i="1"/>
  <c r="I1549" i="1"/>
  <c r="H1549" i="1"/>
  <c r="AF1549" i="1" s="1"/>
  <c r="G1549" i="1"/>
  <c r="F1549" i="1"/>
  <c r="U1548" i="1"/>
  <c r="K1548" i="1" s="1"/>
  <c r="T1548" i="1"/>
  <c r="J1548" i="1" s="1"/>
  <c r="O1548" i="1"/>
  <c r="N1548" i="1"/>
  <c r="M1548" i="1"/>
  <c r="L1548" i="1"/>
  <c r="H1548" i="1"/>
  <c r="AF1548" i="1" s="1"/>
  <c r="G1548" i="1"/>
  <c r="F1548" i="1"/>
  <c r="O1547" i="1"/>
  <c r="M1547" i="1" s="1"/>
  <c r="N1547" i="1"/>
  <c r="L1547" i="1" s="1"/>
  <c r="K1547" i="1"/>
  <c r="J1547" i="1"/>
  <c r="I1547" i="1"/>
  <c r="G1547" i="1"/>
  <c r="F1547" i="1"/>
  <c r="H1547" i="1" s="1"/>
  <c r="AF1547" i="1" s="1"/>
  <c r="O1546" i="1"/>
  <c r="N1546" i="1"/>
  <c r="L1546" i="1" s="1"/>
  <c r="M1546" i="1"/>
  <c r="K1546" i="1"/>
  <c r="J1546" i="1"/>
  <c r="I1546" i="1"/>
  <c r="G1546" i="1"/>
  <c r="F1546" i="1"/>
  <c r="H1546" i="1" s="1"/>
  <c r="AF1546" i="1" s="1"/>
  <c r="O1545" i="1"/>
  <c r="N1545" i="1"/>
  <c r="M1545" i="1"/>
  <c r="L1545" i="1"/>
  <c r="K1545" i="1"/>
  <c r="J1545" i="1"/>
  <c r="I1545" i="1"/>
  <c r="G1545" i="1"/>
  <c r="H1545" i="1" s="1"/>
  <c r="AF1545" i="1" s="1"/>
  <c r="F1545" i="1"/>
  <c r="O1544" i="1"/>
  <c r="M1544" i="1" s="1"/>
  <c r="N1544" i="1"/>
  <c r="L1544" i="1"/>
  <c r="K1544" i="1"/>
  <c r="J1544" i="1"/>
  <c r="I1544" i="1"/>
  <c r="H1544" i="1"/>
  <c r="AF1544" i="1" s="1"/>
  <c r="G1544" i="1"/>
  <c r="F1544" i="1"/>
  <c r="O1543" i="1"/>
  <c r="M1543" i="1" s="1"/>
  <c r="N1543" i="1"/>
  <c r="L1543" i="1" s="1"/>
  <c r="K1543" i="1"/>
  <c r="J1543" i="1"/>
  <c r="I1543" i="1"/>
  <c r="G1543" i="1"/>
  <c r="F1543" i="1"/>
  <c r="H1543" i="1" s="1"/>
  <c r="AF1543" i="1" s="1"/>
  <c r="O1542" i="1"/>
  <c r="N1542" i="1"/>
  <c r="L1542" i="1" s="1"/>
  <c r="M1542" i="1"/>
  <c r="K1542" i="1"/>
  <c r="J1542" i="1"/>
  <c r="I1542" i="1"/>
  <c r="G1542" i="1"/>
  <c r="F1542" i="1"/>
  <c r="H1542" i="1" s="1"/>
  <c r="AF1542" i="1" s="1"/>
  <c r="O1541" i="1"/>
  <c r="N1541" i="1"/>
  <c r="M1541" i="1"/>
  <c r="L1541" i="1"/>
  <c r="K1541" i="1"/>
  <c r="J1541" i="1"/>
  <c r="I1541" i="1"/>
  <c r="G1541" i="1"/>
  <c r="H1541" i="1" s="1"/>
  <c r="AF1541" i="1" s="1"/>
  <c r="F1541" i="1"/>
  <c r="O1540" i="1"/>
  <c r="M1540" i="1" s="1"/>
  <c r="N1540" i="1"/>
  <c r="L1540" i="1"/>
  <c r="K1540" i="1"/>
  <c r="J1540" i="1"/>
  <c r="I1540" i="1"/>
  <c r="H1540" i="1"/>
  <c r="AF1540" i="1" s="1"/>
  <c r="G1540" i="1"/>
  <c r="F1540" i="1"/>
  <c r="O1539" i="1"/>
  <c r="M1539" i="1" s="1"/>
  <c r="N1539" i="1"/>
  <c r="L1539" i="1" s="1"/>
  <c r="K1539" i="1"/>
  <c r="J1539" i="1"/>
  <c r="I1539" i="1"/>
  <c r="G1539" i="1"/>
  <c r="F1539" i="1"/>
  <c r="H1539" i="1" s="1"/>
  <c r="AF1539" i="1" s="1"/>
  <c r="O1538" i="1"/>
  <c r="N1538" i="1"/>
  <c r="L1538" i="1" s="1"/>
  <c r="M1538" i="1"/>
  <c r="K1538" i="1"/>
  <c r="J1538" i="1"/>
  <c r="I1538" i="1"/>
  <c r="G1538" i="1"/>
  <c r="F1538" i="1"/>
  <c r="H1538" i="1" s="1"/>
  <c r="AF1538" i="1" s="1"/>
  <c r="O1537" i="1"/>
  <c r="N1537" i="1"/>
  <c r="M1537" i="1"/>
  <c r="L1537" i="1"/>
  <c r="K1537" i="1"/>
  <c r="J1537" i="1"/>
  <c r="I1537" i="1"/>
  <c r="G1537" i="1"/>
  <c r="H1537" i="1" s="1"/>
  <c r="AF1537" i="1" s="1"/>
  <c r="F1537" i="1"/>
  <c r="O1536" i="1"/>
  <c r="M1536" i="1" s="1"/>
  <c r="N1536" i="1"/>
  <c r="L1536" i="1"/>
  <c r="K1536" i="1"/>
  <c r="J1536" i="1"/>
  <c r="I1536" i="1"/>
  <c r="H1536" i="1"/>
  <c r="AF1536" i="1" s="1"/>
  <c r="G1536" i="1"/>
  <c r="F1536" i="1"/>
  <c r="O1535" i="1"/>
  <c r="M1535" i="1" s="1"/>
  <c r="N1535" i="1"/>
  <c r="L1535" i="1" s="1"/>
  <c r="K1535" i="1"/>
  <c r="J1535" i="1"/>
  <c r="I1535" i="1"/>
  <c r="G1535" i="1"/>
  <c r="F1535" i="1"/>
  <c r="H1535" i="1" s="1"/>
  <c r="AF1535" i="1" s="1"/>
  <c r="O1534" i="1"/>
  <c r="N1534" i="1"/>
  <c r="L1534" i="1" s="1"/>
  <c r="M1534" i="1"/>
  <c r="K1534" i="1"/>
  <c r="J1534" i="1"/>
  <c r="I1534" i="1"/>
  <c r="G1534" i="1"/>
  <c r="F1534" i="1"/>
  <c r="H1534" i="1" s="1"/>
  <c r="AF1534" i="1" s="1"/>
  <c r="O1533" i="1"/>
  <c r="N1533" i="1"/>
  <c r="M1533" i="1"/>
  <c r="L1533" i="1"/>
  <c r="K1533" i="1"/>
  <c r="J1533" i="1"/>
  <c r="I1533" i="1"/>
  <c r="G1533" i="1"/>
  <c r="H1533" i="1" s="1"/>
  <c r="AF1533" i="1" s="1"/>
  <c r="F1533" i="1"/>
  <c r="O1532" i="1"/>
  <c r="M1532" i="1" s="1"/>
  <c r="N1532" i="1"/>
  <c r="L1532" i="1"/>
  <c r="K1532" i="1"/>
  <c r="J1532" i="1"/>
  <c r="I1532" i="1"/>
  <c r="H1532" i="1"/>
  <c r="AF1532" i="1" s="1"/>
  <c r="G1532" i="1"/>
  <c r="F1532" i="1"/>
  <c r="O1531" i="1"/>
  <c r="M1531" i="1" s="1"/>
  <c r="N1531" i="1"/>
  <c r="L1531" i="1" s="1"/>
  <c r="K1531" i="1"/>
  <c r="J1531" i="1"/>
  <c r="I1531" i="1"/>
  <c r="G1531" i="1"/>
  <c r="F1531" i="1"/>
  <c r="H1531" i="1" s="1"/>
  <c r="AF1531" i="1" s="1"/>
  <c r="O1530" i="1"/>
  <c r="N1530" i="1"/>
  <c r="L1530" i="1" s="1"/>
  <c r="M1530" i="1"/>
  <c r="K1530" i="1"/>
  <c r="J1530" i="1"/>
  <c r="I1530" i="1"/>
  <c r="G1530" i="1"/>
  <c r="F1530" i="1"/>
  <c r="H1530" i="1" s="1"/>
  <c r="AF1530" i="1" s="1"/>
  <c r="O1529" i="1"/>
  <c r="N1529" i="1"/>
  <c r="M1529" i="1"/>
  <c r="L1529" i="1"/>
  <c r="K1529" i="1"/>
  <c r="J1529" i="1"/>
  <c r="I1529" i="1"/>
  <c r="G1529" i="1"/>
  <c r="H1529" i="1" s="1"/>
  <c r="AF1529" i="1" s="1"/>
  <c r="F1529" i="1"/>
  <c r="O1528" i="1"/>
  <c r="M1528" i="1" s="1"/>
  <c r="N1528" i="1"/>
  <c r="L1528" i="1"/>
  <c r="K1528" i="1"/>
  <c r="J1528" i="1"/>
  <c r="I1528" i="1"/>
  <c r="H1528" i="1"/>
  <c r="AF1528" i="1" s="1"/>
  <c r="G1528" i="1"/>
  <c r="F1528" i="1"/>
  <c r="O1527" i="1"/>
  <c r="M1527" i="1" s="1"/>
  <c r="N1527" i="1"/>
  <c r="L1527" i="1" s="1"/>
  <c r="K1527" i="1"/>
  <c r="J1527" i="1"/>
  <c r="I1527" i="1"/>
  <c r="G1527" i="1"/>
  <c r="F1527" i="1"/>
  <c r="H1527" i="1" s="1"/>
  <c r="AF1527" i="1" s="1"/>
  <c r="O1526" i="1"/>
  <c r="N1526" i="1"/>
  <c r="L1526" i="1" s="1"/>
  <c r="M1526" i="1"/>
  <c r="K1526" i="1"/>
  <c r="J1526" i="1"/>
  <c r="I1526" i="1"/>
  <c r="G1526" i="1"/>
  <c r="F1526" i="1"/>
  <c r="H1526" i="1" s="1"/>
  <c r="AF1526" i="1" s="1"/>
  <c r="O1525" i="1"/>
  <c r="N1525" i="1"/>
  <c r="M1525" i="1"/>
  <c r="L1525" i="1"/>
  <c r="K1525" i="1"/>
  <c r="J1525" i="1"/>
  <c r="I1525" i="1"/>
  <c r="G1525" i="1"/>
  <c r="H1525" i="1" s="1"/>
  <c r="AF1525" i="1" s="1"/>
  <c r="F1525" i="1"/>
  <c r="O1524" i="1"/>
  <c r="M1524" i="1" s="1"/>
  <c r="N1524" i="1"/>
  <c r="L1524" i="1"/>
  <c r="K1524" i="1"/>
  <c r="J1524" i="1"/>
  <c r="I1524" i="1"/>
  <c r="H1524" i="1"/>
  <c r="AF1524" i="1" s="1"/>
  <c r="G1524" i="1"/>
  <c r="F1524" i="1"/>
  <c r="O1523" i="1"/>
  <c r="M1523" i="1" s="1"/>
  <c r="N1523" i="1"/>
  <c r="L1523" i="1" s="1"/>
  <c r="K1523" i="1"/>
  <c r="J1523" i="1"/>
  <c r="I1523" i="1"/>
  <c r="G1523" i="1"/>
  <c r="F1523" i="1"/>
  <c r="H1523" i="1" s="1"/>
  <c r="AF1523" i="1" s="1"/>
  <c r="O1522" i="1"/>
  <c r="N1522" i="1"/>
  <c r="L1522" i="1" s="1"/>
  <c r="M1522" i="1"/>
  <c r="K1522" i="1"/>
  <c r="J1522" i="1"/>
  <c r="I1522" i="1"/>
  <c r="G1522" i="1"/>
  <c r="F1522" i="1"/>
  <c r="H1522" i="1" s="1"/>
  <c r="AF1522" i="1" s="1"/>
  <c r="O1521" i="1"/>
  <c r="N1521" i="1"/>
  <c r="M1521" i="1"/>
  <c r="L1521" i="1"/>
  <c r="K1521" i="1"/>
  <c r="J1521" i="1"/>
  <c r="I1521" i="1"/>
  <c r="G1521" i="1"/>
  <c r="H1521" i="1" s="1"/>
  <c r="AF1521" i="1" s="1"/>
  <c r="F1521" i="1"/>
  <c r="O1520" i="1"/>
  <c r="M1520" i="1" s="1"/>
  <c r="N1520" i="1"/>
  <c r="L1520" i="1"/>
  <c r="K1520" i="1"/>
  <c r="J1520" i="1"/>
  <c r="I1520" i="1"/>
  <c r="H1520" i="1"/>
  <c r="AF1520" i="1" s="1"/>
  <c r="G1520" i="1"/>
  <c r="F1520" i="1"/>
  <c r="O1519" i="1"/>
  <c r="M1519" i="1" s="1"/>
  <c r="N1519" i="1"/>
  <c r="L1519" i="1" s="1"/>
  <c r="K1519" i="1"/>
  <c r="J1519" i="1"/>
  <c r="I1519" i="1"/>
  <c r="G1519" i="1"/>
  <c r="F1519" i="1"/>
  <c r="H1519" i="1" s="1"/>
  <c r="AF1519" i="1" s="1"/>
  <c r="O1518" i="1"/>
  <c r="N1518" i="1"/>
  <c r="L1518" i="1" s="1"/>
  <c r="M1518" i="1"/>
  <c r="K1518" i="1"/>
  <c r="J1518" i="1"/>
  <c r="I1518" i="1"/>
  <c r="G1518" i="1"/>
  <c r="F1518" i="1"/>
  <c r="H1518" i="1" s="1"/>
  <c r="AF1518" i="1" s="1"/>
  <c r="O1517" i="1"/>
  <c r="N1517" i="1"/>
  <c r="M1517" i="1"/>
  <c r="L1517" i="1"/>
  <c r="K1517" i="1"/>
  <c r="J1517" i="1"/>
  <c r="I1517" i="1"/>
  <c r="G1517" i="1"/>
  <c r="H1517" i="1" s="1"/>
  <c r="AF1517" i="1" s="1"/>
  <c r="F1517" i="1"/>
  <c r="O1516" i="1"/>
  <c r="M1516" i="1" s="1"/>
  <c r="N1516" i="1"/>
  <c r="L1516" i="1"/>
  <c r="K1516" i="1"/>
  <c r="J1516" i="1"/>
  <c r="I1516" i="1"/>
  <c r="H1516" i="1"/>
  <c r="AF1516" i="1" s="1"/>
  <c r="G1516" i="1"/>
  <c r="F1516" i="1"/>
  <c r="O1515" i="1"/>
  <c r="M1515" i="1" s="1"/>
  <c r="N1515" i="1"/>
  <c r="L1515" i="1" s="1"/>
  <c r="K1515" i="1"/>
  <c r="J1515" i="1"/>
  <c r="I1515" i="1"/>
  <c r="G1515" i="1"/>
  <c r="F1515" i="1"/>
  <c r="H1515" i="1" s="1"/>
  <c r="AF1515" i="1" s="1"/>
  <c r="O1514" i="1"/>
  <c r="N1514" i="1"/>
  <c r="L1514" i="1" s="1"/>
  <c r="M1514" i="1"/>
  <c r="K1514" i="1"/>
  <c r="J1514" i="1"/>
  <c r="I1514" i="1"/>
  <c r="G1514" i="1"/>
  <c r="F1514" i="1"/>
  <c r="H1514" i="1" s="1"/>
  <c r="AF1514" i="1" s="1"/>
  <c r="O1513" i="1"/>
  <c r="N1513" i="1"/>
  <c r="M1513" i="1"/>
  <c r="L1513" i="1"/>
  <c r="K1513" i="1"/>
  <c r="J1513" i="1"/>
  <c r="I1513" i="1"/>
  <c r="G1513" i="1"/>
  <c r="H1513" i="1" s="1"/>
  <c r="AF1513" i="1" s="1"/>
  <c r="F1513" i="1"/>
  <c r="O1512" i="1"/>
  <c r="M1512" i="1" s="1"/>
  <c r="N1512" i="1"/>
  <c r="L1512" i="1"/>
  <c r="K1512" i="1"/>
  <c r="J1512" i="1"/>
  <c r="I1512" i="1"/>
  <c r="H1512" i="1"/>
  <c r="AF1512" i="1" s="1"/>
  <c r="G1512" i="1"/>
  <c r="F1512" i="1"/>
  <c r="O1511" i="1"/>
  <c r="M1511" i="1" s="1"/>
  <c r="N1511" i="1"/>
  <c r="L1511" i="1" s="1"/>
  <c r="K1511" i="1"/>
  <c r="J1511" i="1"/>
  <c r="I1511" i="1"/>
  <c r="G1511" i="1"/>
  <c r="F1511" i="1"/>
  <c r="H1511" i="1" s="1"/>
  <c r="AF1511" i="1" s="1"/>
  <c r="O1510" i="1"/>
  <c r="N1510" i="1"/>
  <c r="L1510" i="1" s="1"/>
  <c r="M1510" i="1"/>
  <c r="K1510" i="1"/>
  <c r="J1510" i="1"/>
  <c r="I1510" i="1"/>
  <c r="G1510" i="1"/>
  <c r="F1510" i="1"/>
  <c r="H1510" i="1" s="1"/>
  <c r="AF1510" i="1" s="1"/>
  <c r="O1509" i="1"/>
  <c r="N1509" i="1"/>
  <c r="M1509" i="1"/>
  <c r="L1509" i="1"/>
  <c r="K1509" i="1"/>
  <c r="J1509" i="1"/>
  <c r="I1509" i="1"/>
  <c r="G1509" i="1"/>
  <c r="H1509" i="1" s="1"/>
  <c r="AF1509" i="1" s="1"/>
  <c r="F1509" i="1"/>
  <c r="O1508" i="1"/>
  <c r="M1508" i="1" s="1"/>
  <c r="N1508" i="1"/>
  <c r="L1508" i="1"/>
  <c r="K1508" i="1"/>
  <c r="J1508" i="1"/>
  <c r="I1508" i="1"/>
  <c r="H1508" i="1"/>
  <c r="AF1508" i="1" s="1"/>
  <c r="G1508" i="1"/>
  <c r="F1508" i="1"/>
  <c r="O1507" i="1"/>
  <c r="M1507" i="1" s="1"/>
  <c r="N1507" i="1"/>
  <c r="L1507" i="1" s="1"/>
  <c r="K1507" i="1"/>
  <c r="J1507" i="1"/>
  <c r="I1507" i="1"/>
  <c r="G1507" i="1"/>
  <c r="F1507" i="1"/>
  <c r="H1507" i="1" s="1"/>
  <c r="AF1507" i="1" s="1"/>
  <c r="O1506" i="1"/>
  <c r="N1506" i="1"/>
  <c r="L1506" i="1" s="1"/>
  <c r="M1506" i="1"/>
  <c r="K1506" i="1"/>
  <c r="J1506" i="1"/>
  <c r="I1506" i="1"/>
  <c r="G1506" i="1"/>
  <c r="F1506" i="1"/>
  <c r="H1506" i="1" s="1"/>
  <c r="AF1506" i="1" s="1"/>
  <c r="O1505" i="1"/>
  <c r="N1505" i="1"/>
  <c r="M1505" i="1"/>
  <c r="L1505" i="1"/>
  <c r="K1505" i="1"/>
  <c r="J1505" i="1"/>
  <c r="I1505" i="1"/>
  <c r="G1505" i="1"/>
  <c r="H1505" i="1" s="1"/>
  <c r="AF1505" i="1" s="1"/>
  <c r="F1505" i="1"/>
  <c r="O1504" i="1"/>
  <c r="M1504" i="1" s="1"/>
  <c r="N1504" i="1"/>
  <c r="L1504" i="1"/>
  <c r="K1504" i="1"/>
  <c r="J1504" i="1"/>
  <c r="I1504" i="1"/>
  <c r="H1504" i="1"/>
  <c r="AF1504" i="1" s="1"/>
  <c r="G1504" i="1"/>
  <c r="F1504" i="1"/>
  <c r="O1503" i="1"/>
  <c r="M1503" i="1" s="1"/>
  <c r="N1503" i="1"/>
  <c r="L1503" i="1" s="1"/>
  <c r="K1503" i="1"/>
  <c r="J1503" i="1"/>
  <c r="I1503" i="1"/>
  <c r="G1503" i="1"/>
  <c r="F1503" i="1"/>
  <c r="H1503" i="1" s="1"/>
  <c r="AF1503" i="1" s="1"/>
  <c r="O1502" i="1"/>
  <c r="N1502" i="1"/>
  <c r="L1502" i="1" s="1"/>
  <c r="M1502" i="1"/>
  <c r="K1502" i="1"/>
  <c r="J1502" i="1"/>
  <c r="I1502" i="1"/>
  <c r="G1502" i="1"/>
  <c r="F1502" i="1"/>
  <c r="H1502" i="1" s="1"/>
  <c r="AF1502" i="1" s="1"/>
  <c r="O1501" i="1"/>
  <c r="N1501" i="1"/>
  <c r="M1501" i="1"/>
  <c r="L1501" i="1"/>
  <c r="K1501" i="1"/>
  <c r="J1501" i="1"/>
  <c r="I1501" i="1"/>
  <c r="G1501" i="1"/>
  <c r="H1501" i="1" s="1"/>
  <c r="AF1501" i="1" s="1"/>
  <c r="F1501" i="1"/>
  <c r="O1500" i="1"/>
  <c r="M1500" i="1" s="1"/>
  <c r="N1500" i="1"/>
  <c r="L1500" i="1"/>
  <c r="K1500" i="1"/>
  <c r="J1500" i="1"/>
  <c r="I1500" i="1"/>
  <c r="H1500" i="1"/>
  <c r="AF1500" i="1" s="1"/>
  <c r="G1500" i="1"/>
  <c r="F1500" i="1"/>
  <c r="O1499" i="1"/>
  <c r="M1499" i="1" s="1"/>
  <c r="N1499" i="1"/>
  <c r="L1499" i="1" s="1"/>
  <c r="K1499" i="1"/>
  <c r="J1499" i="1"/>
  <c r="I1499" i="1"/>
  <c r="G1499" i="1"/>
  <c r="F1499" i="1"/>
  <c r="H1499" i="1" s="1"/>
  <c r="AF1499" i="1" s="1"/>
  <c r="O1498" i="1"/>
  <c r="N1498" i="1"/>
  <c r="L1498" i="1" s="1"/>
  <c r="M1498" i="1"/>
  <c r="K1498" i="1"/>
  <c r="J1498" i="1"/>
  <c r="I1498" i="1"/>
  <c r="G1498" i="1"/>
  <c r="F1498" i="1"/>
  <c r="H1498" i="1" s="1"/>
  <c r="AF1498" i="1" s="1"/>
  <c r="O1497" i="1"/>
  <c r="N1497" i="1"/>
  <c r="M1497" i="1"/>
  <c r="L1497" i="1"/>
  <c r="K1497" i="1"/>
  <c r="J1497" i="1"/>
  <c r="I1497" i="1"/>
  <c r="G1497" i="1"/>
  <c r="H1497" i="1" s="1"/>
  <c r="AF1497" i="1" s="1"/>
  <c r="F1497" i="1"/>
  <c r="S1496" i="1"/>
  <c r="K1496" i="1" s="1"/>
  <c r="R1496" i="1"/>
  <c r="O1496" i="1"/>
  <c r="N1496" i="1"/>
  <c r="L1496" i="1" s="1"/>
  <c r="M1496" i="1"/>
  <c r="J1496" i="1"/>
  <c r="G1496" i="1"/>
  <c r="H1496" i="1" s="1"/>
  <c r="AF1496" i="1" s="1"/>
  <c r="F1496" i="1"/>
  <c r="S1495" i="1"/>
  <c r="K1495" i="1" s="1"/>
  <c r="R1495" i="1"/>
  <c r="O1495" i="1"/>
  <c r="N1495" i="1"/>
  <c r="L1495" i="1" s="1"/>
  <c r="M1495" i="1"/>
  <c r="J1495" i="1"/>
  <c r="G1495" i="1"/>
  <c r="H1495" i="1" s="1"/>
  <c r="AF1495" i="1" s="1"/>
  <c r="F1495" i="1"/>
  <c r="S1494" i="1"/>
  <c r="K1494" i="1" s="1"/>
  <c r="R1494" i="1"/>
  <c r="O1494" i="1"/>
  <c r="N1494" i="1"/>
  <c r="L1494" i="1" s="1"/>
  <c r="M1494" i="1"/>
  <c r="J1494" i="1"/>
  <c r="G1494" i="1"/>
  <c r="H1494" i="1" s="1"/>
  <c r="AF1494" i="1" s="1"/>
  <c r="F1494" i="1"/>
  <c r="S1493" i="1"/>
  <c r="K1493" i="1" s="1"/>
  <c r="R1493" i="1"/>
  <c r="O1493" i="1"/>
  <c r="N1493" i="1"/>
  <c r="L1493" i="1" s="1"/>
  <c r="M1493" i="1"/>
  <c r="J1493" i="1"/>
  <c r="G1493" i="1"/>
  <c r="H1493" i="1" s="1"/>
  <c r="AF1493" i="1" s="1"/>
  <c r="F1493" i="1"/>
  <c r="S1492" i="1"/>
  <c r="K1492" i="1" s="1"/>
  <c r="R1492" i="1"/>
  <c r="O1492" i="1"/>
  <c r="N1492" i="1"/>
  <c r="L1492" i="1" s="1"/>
  <c r="M1492" i="1"/>
  <c r="J1492" i="1"/>
  <c r="G1492" i="1"/>
  <c r="H1492" i="1" s="1"/>
  <c r="AF1492" i="1" s="1"/>
  <c r="F1492" i="1"/>
  <c r="S1491" i="1"/>
  <c r="K1491" i="1" s="1"/>
  <c r="R1491" i="1"/>
  <c r="O1491" i="1"/>
  <c r="N1491" i="1"/>
  <c r="L1491" i="1" s="1"/>
  <c r="M1491" i="1"/>
  <c r="J1491" i="1"/>
  <c r="G1491" i="1"/>
  <c r="H1491" i="1" s="1"/>
  <c r="AF1491" i="1" s="1"/>
  <c r="F1491" i="1"/>
  <c r="S1490" i="1"/>
  <c r="K1490" i="1" s="1"/>
  <c r="R1490" i="1"/>
  <c r="O1490" i="1"/>
  <c r="N1490" i="1"/>
  <c r="L1490" i="1" s="1"/>
  <c r="M1490" i="1"/>
  <c r="J1490" i="1"/>
  <c r="G1490" i="1"/>
  <c r="H1490" i="1" s="1"/>
  <c r="AF1490" i="1" s="1"/>
  <c r="F1490" i="1"/>
  <c r="S1489" i="1"/>
  <c r="K1489" i="1" s="1"/>
  <c r="R1489" i="1"/>
  <c r="O1489" i="1"/>
  <c r="N1489" i="1"/>
  <c r="L1489" i="1" s="1"/>
  <c r="M1489" i="1"/>
  <c r="J1489" i="1"/>
  <c r="G1489" i="1"/>
  <c r="H1489" i="1" s="1"/>
  <c r="AF1489" i="1" s="1"/>
  <c r="F1489" i="1"/>
  <c r="O1488" i="1"/>
  <c r="M1488" i="1" s="1"/>
  <c r="N1488" i="1"/>
  <c r="L1488" i="1"/>
  <c r="K1488" i="1"/>
  <c r="J1488" i="1"/>
  <c r="I1488" i="1"/>
  <c r="H1488" i="1"/>
  <c r="AF1488" i="1" s="1"/>
  <c r="G1488" i="1"/>
  <c r="F1488" i="1"/>
  <c r="O1487" i="1"/>
  <c r="M1487" i="1" s="1"/>
  <c r="N1487" i="1"/>
  <c r="L1487" i="1" s="1"/>
  <c r="K1487" i="1"/>
  <c r="J1487" i="1"/>
  <c r="I1487" i="1"/>
  <c r="G1487" i="1"/>
  <c r="F1487" i="1"/>
  <c r="H1487" i="1" s="1"/>
  <c r="AF1487" i="1" s="1"/>
  <c r="O1486" i="1"/>
  <c r="N1486" i="1"/>
  <c r="L1486" i="1" s="1"/>
  <c r="M1486" i="1"/>
  <c r="K1486" i="1"/>
  <c r="J1486" i="1"/>
  <c r="I1486" i="1"/>
  <c r="G1486" i="1"/>
  <c r="F1486" i="1"/>
  <c r="H1486" i="1" s="1"/>
  <c r="AF1486" i="1" s="1"/>
  <c r="O1485" i="1"/>
  <c r="N1485" i="1"/>
  <c r="M1485" i="1"/>
  <c r="L1485" i="1"/>
  <c r="K1485" i="1"/>
  <c r="J1485" i="1"/>
  <c r="I1485" i="1"/>
  <c r="G1485" i="1"/>
  <c r="H1485" i="1" s="1"/>
  <c r="AF1485" i="1" s="1"/>
  <c r="F1485" i="1"/>
  <c r="O1484" i="1"/>
  <c r="M1484" i="1" s="1"/>
  <c r="N1484" i="1"/>
  <c r="L1484" i="1"/>
  <c r="K1484" i="1"/>
  <c r="J1484" i="1"/>
  <c r="I1484" i="1"/>
  <c r="H1484" i="1"/>
  <c r="AF1484" i="1" s="1"/>
  <c r="G1484" i="1"/>
  <c r="F1484" i="1"/>
  <c r="O1483" i="1"/>
  <c r="M1483" i="1" s="1"/>
  <c r="N1483" i="1"/>
  <c r="L1483" i="1" s="1"/>
  <c r="K1483" i="1"/>
  <c r="J1483" i="1"/>
  <c r="I1483" i="1"/>
  <c r="G1483" i="1"/>
  <c r="F1483" i="1"/>
  <c r="H1483" i="1" s="1"/>
  <c r="AF1483" i="1" s="1"/>
  <c r="O1482" i="1"/>
  <c r="N1482" i="1"/>
  <c r="L1482" i="1" s="1"/>
  <c r="M1482" i="1"/>
  <c r="K1482" i="1"/>
  <c r="J1482" i="1"/>
  <c r="I1482" i="1"/>
  <c r="G1482" i="1"/>
  <c r="F1482" i="1"/>
  <c r="H1482" i="1" s="1"/>
  <c r="AF1482" i="1" s="1"/>
  <c r="O1481" i="1"/>
  <c r="N1481" i="1"/>
  <c r="M1481" i="1"/>
  <c r="L1481" i="1"/>
  <c r="K1481" i="1"/>
  <c r="J1481" i="1"/>
  <c r="I1481" i="1"/>
  <c r="G1481" i="1"/>
  <c r="H1481" i="1" s="1"/>
  <c r="AF1481" i="1" s="1"/>
  <c r="F1481" i="1"/>
  <c r="O1480" i="1"/>
  <c r="M1480" i="1" s="1"/>
  <c r="N1480" i="1"/>
  <c r="L1480" i="1"/>
  <c r="K1480" i="1"/>
  <c r="J1480" i="1"/>
  <c r="I1480" i="1"/>
  <c r="H1480" i="1"/>
  <c r="AF1480" i="1" s="1"/>
  <c r="G1480" i="1"/>
  <c r="F1480" i="1"/>
  <c r="O1479" i="1"/>
  <c r="M1479" i="1" s="1"/>
  <c r="N1479" i="1"/>
  <c r="L1479" i="1" s="1"/>
  <c r="K1479" i="1"/>
  <c r="J1479" i="1"/>
  <c r="G1479" i="1"/>
  <c r="F1479" i="1"/>
  <c r="H1479" i="1" s="1"/>
  <c r="O1478" i="1"/>
  <c r="N1478" i="1"/>
  <c r="M1478" i="1"/>
  <c r="L1478" i="1"/>
  <c r="K1478" i="1"/>
  <c r="J1478" i="1"/>
  <c r="I1478" i="1"/>
  <c r="G1478" i="1"/>
  <c r="H1478" i="1" s="1"/>
  <c r="AF1478" i="1" s="1"/>
  <c r="F1478" i="1"/>
  <c r="O1477" i="1"/>
  <c r="M1477" i="1" s="1"/>
  <c r="N1477" i="1"/>
  <c r="L1477" i="1"/>
  <c r="K1477" i="1"/>
  <c r="J1477" i="1"/>
  <c r="I1477" i="1"/>
  <c r="H1477" i="1"/>
  <c r="AF1477" i="1" s="1"/>
  <c r="G1477" i="1"/>
  <c r="F1477" i="1"/>
  <c r="O1476" i="1"/>
  <c r="M1476" i="1" s="1"/>
  <c r="N1476" i="1"/>
  <c r="L1476" i="1" s="1"/>
  <c r="K1476" i="1"/>
  <c r="J1476" i="1"/>
  <c r="I1476" i="1"/>
  <c r="G1476" i="1"/>
  <c r="F1476" i="1"/>
  <c r="H1476" i="1" s="1"/>
  <c r="AF1476" i="1" s="1"/>
  <c r="O1475" i="1"/>
  <c r="N1475" i="1"/>
  <c r="L1475" i="1" s="1"/>
  <c r="M1475" i="1"/>
  <c r="K1475" i="1"/>
  <c r="J1475" i="1"/>
  <c r="I1475" i="1"/>
  <c r="G1475" i="1"/>
  <c r="F1475" i="1"/>
  <c r="H1475" i="1" s="1"/>
  <c r="AF1475" i="1" s="1"/>
  <c r="O1474" i="1"/>
  <c r="N1474" i="1"/>
  <c r="M1474" i="1"/>
  <c r="L1474" i="1"/>
  <c r="K1474" i="1"/>
  <c r="J1474" i="1"/>
  <c r="I1474" i="1"/>
  <c r="G1474" i="1"/>
  <c r="H1474" i="1" s="1"/>
  <c r="AF1474" i="1" s="1"/>
  <c r="F1474" i="1"/>
  <c r="O1473" i="1"/>
  <c r="M1473" i="1" s="1"/>
  <c r="N1473" i="1"/>
  <c r="L1473" i="1"/>
  <c r="K1473" i="1"/>
  <c r="J1473" i="1"/>
  <c r="I1473" i="1"/>
  <c r="H1473" i="1"/>
  <c r="AF1473" i="1" s="1"/>
  <c r="G1473" i="1"/>
  <c r="F1473" i="1"/>
  <c r="O1472" i="1"/>
  <c r="M1472" i="1" s="1"/>
  <c r="N1472" i="1"/>
  <c r="L1472" i="1" s="1"/>
  <c r="K1472" i="1"/>
  <c r="J1472" i="1"/>
  <c r="I1472" i="1"/>
  <c r="G1472" i="1"/>
  <c r="F1472" i="1"/>
  <c r="H1472" i="1" s="1"/>
  <c r="AF1472" i="1" s="1"/>
  <c r="O1471" i="1"/>
  <c r="N1471" i="1"/>
  <c r="L1471" i="1" s="1"/>
  <c r="M1471" i="1"/>
  <c r="K1471" i="1"/>
  <c r="J1471" i="1"/>
  <c r="I1471" i="1"/>
  <c r="G1471" i="1"/>
  <c r="F1471" i="1"/>
  <c r="H1471" i="1" s="1"/>
  <c r="AF1471" i="1" s="1"/>
  <c r="O1470" i="1"/>
  <c r="N1470" i="1"/>
  <c r="M1470" i="1"/>
  <c r="L1470" i="1"/>
  <c r="K1470" i="1"/>
  <c r="J1470" i="1"/>
  <c r="I1470" i="1"/>
  <c r="G1470" i="1"/>
  <c r="H1470" i="1" s="1"/>
  <c r="AF1470" i="1" s="1"/>
  <c r="F1470" i="1"/>
  <c r="O1469" i="1"/>
  <c r="M1469" i="1" s="1"/>
  <c r="N1469" i="1"/>
  <c r="L1469" i="1"/>
  <c r="K1469" i="1"/>
  <c r="J1469" i="1"/>
  <c r="I1469" i="1"/>
  <c r="H1469" i="1"/>
  <c r="AF1469" i="1" s="1"/>
  <c r="G1469" i="1"/>
  <c r="F1469" i="1"/>
  <c r="O1468" i="1"/>
  <c r="M1468" i="1" s="1"/>
  <c r="N1468" i="1"/>
  <c r="L1468" i="1" s="1"/>
  <c r="K1468" i="1"/>
  <c r="J1468" i="1"/>
  <c r="I1468" i="1"/>
  <c r="G1468" i="1"/>
  <c r="F1468" i="1"/>
  <c r="H1468" i="1" s="1"/>
  <c r="AF1468" i="1" s="1"/>
  <c r="O1467" i="1"/>
  <c r="N1467" i="1"/>
  <c r="L1467" i="1" s="1"/>
  <c r="M1467" i="1"/>
  <c r="K1467" i="1"/>
  <c r="J1467" i="1"/>
  <c r="I1467" i="1"/>
  <c r="G1467" i="1"/>
  <c r="F1467" i="1"/>
  <c r="H1467" i="1" s="1"/>
  <c r="AF1467" i="1" s="1"/>
  <c r="O1466" i="1"/>
  <c r="N1466" i="1"/>
  <c r="M1466" i="1"/>
  <c r="L1466" i="1"/>
  <c r="K1466" i="1"/>
  <c r="J1466" i="1"/>
  <c r="I1466" i="1"/>
  <c r="G1466" i="1"/>
  <c r="H1466" i="1" s="1"/>
  <c r="AF1466" i="1" s="1"/>
  <c r="F1466" i="1"/>
  <c r="O1465" i="1"/>
  <c r="M1465" i="1" s="1"/>
  <c r="N1465" i="1"/>
  <c r="L1465" i="1"/>
  <c r="K1465" i="1"/>
  <c r="J1465" i="1"/>
  <c r="I1465" i="1"/>
  <c r="H1465" i="1"/>
  <c r="AF1465" i="1" s="1"/>
  <c r="G1465" i="1"/>
  <c r="F1465" i="1"/>
  <c r="O1464" i="1"/>
  <c r="M1464" i="1" s="1"/>
  <c r="N1464" i="1"/>
  <c r="L1464" i="1" s="1"/>
  <c r="K1464" i="1"/>
  <c r="J1464" i="1"/>
  <c r="I1464" i="1"/>
  <c r="G1464" i="1"/>
  <c r="F1464" i="1"/>
  <c r="H1464" i="1" s="1"/>
  <c r="AF1464" i="1" s="1"/>
  <c r="O1463" i="1"/>
  <c r="N1463" i="1"/>
  <c r="L1463" i="1" s="1"/>
  <c r="M1463" i="1"/>
  <c r="K1463" i="1"/>
  <c r="J1463" i="1"/>
  <c r="I1463" i="1"/>
  <c r="G1463" i="1"/>
  <c r="F1463" i="1"/>
  <c r="H1463" i="1" s="1"/>
  <c r="AF1463" i="1" s="1"/>
  <c r="O1462" i="1"/>
  <c r="N1462" i="1"/>
  <c r="M1462" i="1"/>
  <c r="L1462" i="1"/>
  <c r="K1462" i="1"/>
  <c r="J1462" i="1"/>
  <c r="I1462" i="1"/>
  <c r="G1462" i="1"/>
  <c r="H1462" i="1" s="1"/>
  <c r="AF1462" i="1" s="1"/>
  <c r="F1462" i="1"/>
  <c r="O1461" i="1"/>
  <c r="M1461" i="1" s="1"/>
  <c r="N1461" i="1"/>
  <c r="L1461" i="1"/>
  <c r="K1461" i="1"/>
  <c r="J1461" i="1"/>
  <c r="I1461" i="1"/>
  <c r="H1461" i="1"/>
  <c r="AF1461" i="1" s="1"/>
  <c r="G1461" i="1"/>
  <c r="F1461" i="1"/>
  <c r="O1460" i="1"/>
  <c r="M1460" i="1" s="1"/>
  <c r="N1460" i="1"/>
  <c r="L1460" i="1" s="1"/>
  <c r="K1460" i="1"/>
  <c r="J1460" i="1"/>
  <c r="I1460" i="1"/>
  <c r="G1460" i="1"/>
  <c r="F1460" i="1"/>
  <c r="H1460" i="1" s="1"/>
  <c r="AF1460" i="1" s="1"/>
  <c r="O1459" i="1"/>
  <c r="N1459" i="1"/>
  <c r="L1459" i="1" s="1"/>
  <c r="M1459" i="1"/>
  <c r="K1459" i="1"/>
  <c r="J1459" i="1"/>
  <c r="I1459" i="1"/>
  <c r="G1459" i="1"/>
  <c r="F1459" i="1"/>
  <c r="H1459" i="1" s="1"/>
  <c r="AF1459" i="1" s="1"/>
  <c r="O1458" i="1"/>
  <c r="N1458" i="1"/>
  <c r="M1458" i="1"/>
  <c r="L1458" i="1"/>
  <c r="K1458" i="1"/>
  <c r="J1458" i="1"/>
  <c r="I1458" i="1"/>
  <c r="G1458" i="1"/>
  <c r="H1458" i="1" s="1"/>
  <c r="AF1458" i="1" s="1"/>
  <c r="F1458" i="1"/>
  <c r="O1457" i="1"/>
  <c r="M1457" i="1" s="1"/>
  <c r="N1457" i="1"/>
  <c r="L1457" i="1"/>
  <c r="K1457" i="1"/>
  <c r="J1457" i="1"/>
  <c r="I1457" i="1"/>
  <c r="H1457" i="1"/>
  <c r="AF1457" i="1" s="1"/>
  <c r="G1457" i="1"/>
  <c r="F1457" i="1"/>
  <c r="O1456" i="1"/>
  <c r="M1456" i="1" s="1"/>
  <c r="N1456" i="1"/>
  <c r="L1456" i="1" s="1"/>
  <c r="K1456" i="1"/>
  <c r="J1456" i="1"/>
  <c r="I1456" i="1"/>
  <c r="G1456" i="1"/>
  <c r="F1456" i="1"/>
  <c r="H1456" i="1" s="1"/>
  <c r="AF1456" i="1" s="1"/>
  <c r="O1455" i="1"/>
  <c r="N1455" i="1"/>
  <c r="L1455" i="1" s="1"/>
  <c r="M1455" i="1"/>
  <c r="K1455" i="1"/>
  <c r="J1455" i="1"/>
  <c r="I1455" i="1"/>
  <c r="G1455" i="1"/>
  <c r="F1455" i="1"/>
  <c r="H1455" i="1" s="1"/>
  <c r="AF1455" i="1" s="1"/>
  <c r="O1454" i="1"/>
  <c r="N1454" i="1"/>
  <c r="M1454" i="1"/>
  <c r="L1454" i="1"/>
  <c r="K1454" i="1"/>
  <c r="J1454" i="1"/>
  <c r="I1454" i="1"/>
  <c r="G1454" i="1"/>
  <c r="H1454" i="1" s="1"/>
  <c r="AF1454" i="1" s="1"/>
  <c r="F1454" i="1"/>
  <c r="O1453" i="1"/>
  <c r="M1453" i="1" s="1"/>
  <c r="N1453" i="1"/>
  <c r="L1453" i="1"/>
  <c r="K1453" i="1"/>
  <c r="J1453" i="1"/>
  <c r="I1453" i="1"/>
  <c r="H1453" i="1"/>
  <c r="AF1453" i="1" s="1"/>
  <c r="G1453" i="1"/>
  <c r="F1453" i="1"/>
  <c r="O1452" i="1"/>
  <c r="M1452" i="1" s="1"/>
  <c r="N1452" i="1"/>
  <c r="L1452" i="1" s="1"/>
  <c r="K1452" i="1"/>
  <c r="J1452" i="1"/>
  <c r="I1452" i="1"/>
  <c r="G1452" i="1"/>
  <c r="F1452" i="1"/>
  <c r="H1452" i="1" s="1"/>
  <c r="AF1452" i="1" s="1"/>
  <c r="O1451" i="1"/>
  <c r="N1451" i="1"/>
  <c r="L1451" i="1" s="1"/>
  <c r="M1451" i="1"/>
  <c r="K1451" i="1"/>
  <c r="J1451" i="1"/>
  <c r="I1451" i="1"/>
  <c r="G1451" i="1"/>
  <c r="F1451" i="1"/>
  <c r="H1451" i="1" s="1"/>
  <c r="AF1451" i="1" s="1"/>
  <c r="O1450" i="1"/>
  <c r="N1450" i="1"/>
  <c r="M1450" i="1"/>
  <c r="L1450" i="1"/>
  <c r="K1450" i="1"/>
  <c r="J1450" i="1"/>
  <c r="I1450" i="1"/>
  <c r="G1450" i="1"/>
  <c r="H1450" i="1" s="1"/>
  <c r="AF1450" i="1" s="1"/>
  <c r="F1450" i="1"/>
  <c r="O1449" i="1"/>
  <c r="M1449" i="1" s="1"/>
  <c r="N1449" i="1"/>
  <c r="L1449" i="1"/>
  <c r="K1449" i="1"/>
  <c r="J1449" i="1"/>
  <c r="I1449" i="1"/>
  <c r="H1449" i="1"/>
  <c r="AF1449" i="1" s="1"/>
  <c r="G1449" i="1"/>
  <c r="F1449" i="1"/>
  <c r="O1448" i="1"/>
  <c r="M1448" i="1" s="1"/>
  <c r="N1448" i="1"/>
  <c r="L1448" i="1" s="1"/>
  <c r="K1448" i="1"/>
  <c r="J1448" i="1"/>
  <c r="I1448" i="1"/>
  <c r="G1448" i="1"/>
  <c r="F1448" i="1"/>
  <c r="H1448" i="1" s="1"/>
  <c r="AF1448" i="1" s="1"/>
  <c r="O1447" i="1"/>
  <c r="N1447" i="1"/>
  <c r="L1447" i="1" s="1"/>
  <c r="M1447" i="1"/>
  <c r="K1447" i="1"/>
  <c r="J1447" i="1"/>
  <c r="I1447" i="1"/>
  <c r="G1447" i="1"/>
  <c r="F1447" i="1"/>
  <c r="H1447" i="1" s="1"/>
  <c r="AF1447" i="1" s="1"/>
  <c r="O1446" i="1"/>
  <c r="N1446" i="1"/>
  <c r="M1446" i="1"/>
  <c r="L1446" i="1"/>
  <c r="K1446" i="1"/>
  <c r="J1446" i="1"/>
  <c r="I1446" i="1"/>
  <c r="G1446" i="1"/>
  <c r="H1446" i="1" s="1"/>
  <c r="AF1446" i="1" s="1"/>
  <c r="F1446" i="1"/>
  <c r="O1445" i="1"/>
  <c r="M1445" i="1" s="1"/>
  <c r="N1445" i="1"/>
  <c r="L1445" i="1"/>
  <c r="K1445" i="1"/>
  <c r="J1445" i="1"/>
  <c r="I1445" i="1"/>
  <c r="H1445" i="1"/>
  <c r="AF1445" i="1" s="1"/>
  <c r="G1445" i="1"/>
  <c r="F1445" i="1"/>
  <c r="O1444" i="1"/>
  <c r="M1444" i="1" s="1"/>
  <c r="N1444" i="1"/>
  <c r="L1444" i="1" s="1"/>
  <c r="K1444" i="1"/>
  <c r="J1444" i="1"/>
  <c r="I1444" i="1"/>
  <c r="G1444" i="1"/>
  <c r="F1444" i="1"/>
  <c r="H1444" i="1" s="1"/>
  <c r="AF1444" i="1" s="1"/>
  <c r="O1443" i="1"/>
  <c r="N1443" i="1"/>
  <c r="L1443" i="1" s="1"/>
  <c r="M1443" i="1"/>
  <c r="K1443" i="1"/>
  <c r="J1443" i="1"/>
  <c r="I1443" i="1"/>
  <c r="G1443" i="1"/>
  <c r="F1443" i="1"/>
  <c r="H1443" i="1" s="1"/>
  <c r="AF1443" i="1" s="1"/>
  <c r="O1442" i="1"/>
  <c r="N1442" i="1"/>
  <c r="M1442" i="1"/>
  <c r="L1442" i="1"/>
  <c r="K1442" i="1"/>
  <c r="J1442" i="1"/>
  <c r="I1442" i="1"/>
  <c r="G1442" i="1"/>
  <c r="H1442" i="1" s="1"/>
  <c r="AF1442" i="1" s="1"/>
  <c r="F1442" i="1"/>
  <c r="O1441" i="1"/>
  <c r="M1441" i="1" s="1"/>
  <c r="N1441" i="1"/>
  <c r="L1441" i="1"/>
  <c r="K1441" i="1"/>
  <c r="J1441" i="1"/>
  <c r="I1441" i="1"/>
  <c r="H1441" i="1"/>
  <c r="AF1441" i="1" s="1"/>
  <c r="G1441" i="1"/>
  <c r="F1441" i="1"/>
  <c r="O1440" i="1"/>
  <c r="M1440" i="1" s="1"/>
  <c r="N1440" i="1"/>
  <c r="L1440" i="1" s="1"/>
  <c r="K1440" i="1"/>
  <c r="J1440" i="1"/>
  <c r="I1440" i="1"/>
  <c r="G1440" i="1"/>
  <c r="F1440" i="1"/>
  <c r="H1440" i="1" s="1"/>
  <c r="AF1440" i="1" s="1"/>
  <c r="O1439" i="1"/>
  <c r="N1439" i="1"/>
  <c r="L1439" i="1" s="1"/>
  <c r="M1439" i="1"/>
  <c r="K1439" i="1"/>
  <c r="J1439" i="1"/>
  <c r="I1439" i="1"/>
  <c r="G1439" i="1"/>
  <c r="F1439" i="1"/>
  <c r="H1439" i="1" s="1"/>
  <c r="AF1439" i="1" s="1"/>
  <c r="O1438" i="1"/>
  <c r="N1438" i="1"/>
  <c r="M1438" i="1"/>
  <c r="L1438" i="1"/>
  <c r="K1438" i="1"/>
  <c r="J1438" i="1"/>
  <c r="I1438" i="1"/>
  <c r="G1438" i="1"/>
  <c r="H1438" i="1" s="1"/>
  <c r="AF1438" i="1" s="1"/>
  <c r="F1438" i="1"/>
  <c r="O1437" i="1"/>
  <c r="M1437" i="1" s="1"/>
  <c r="N1437" i="1"/>
  <c r="L1437" i="1"/>
  <c r="K1437" i="1"/>
  <c r="J1437" i="1"/>
  <c r="I1437" i="1"/>
  <c r="H1437" i="1"/>
  <c r="AF1437" i="1" s="1"/>
  <c r="G1437" i="1"/>
  <c r="F1437" i="1"/>
  <c r="O1436" i="1"/>
  <c r="M1436" i="1" s="1"/>
  <c r="N1436" i="1"/>
  <c r="L1436" i="1" s="1"/>
  <c r="K1436" i="1"/>
  <c r="J1436" i="1"/>
  <c r="I1436" i="1"/>
  <c r="G1436" i="1"/>
  <c r="F1436" i="1"/>
  <c r="H1436" i="1" s="1"/>
  <c r="AF1436" i="1" s="1"/>
  <c r="O1435" i="1"/>
  <c r="N1435" i="1"/>
  <c r="L1435" i="1" s="1"/>
  <c r="M1435" i="1"/>
  <c r="K1435" i="1"/>
  <c r="J1435" i="1"/>
  <c r="I1435" i="1"/>
  <c r="G1435" i="1"/>
  <c r="F1435" i="1"/>
  <c r="H1435" i="1" s="1"/>
  <c r="AF1435" i="1" s="1"/>
  <c r="O1434" i="1"/>
  <c r="N1434" i="1"/>
  <c r="M1434" i="1"/>
  <c r="L1434" i="1"/>
  <c r="K1434" i="1"/>
  <c r="J1434" i="1"/>
  <c r="I1434" i="1"/>
  <c r="G1434" i="1"/>
  <c r="H1434" i="1" s="1"/>
  <c r="AF1434" i="1" s="1"/>
  <c r="F1434" i="1"/>
  <c r="O1433" i="1"/>
  <c r="M1433" i="1" s="1"/>
  <c r="N1433" i="1"/>
  <c r="L1433" i="1"/>
  <c r="K1433" i="1"/>
  <c r="J1433" i="1"/>
  <c r="I1433" i="1"/>
  <c r="H1433" i="1"/>
  <c r="AF1433" i="1" s="1"/>
  <c r="G1433" i="1"/>
  <c r="F1433" i="1"/>
  <c r="O1432" i="1"/>
  <c r="M1432" i="1" s="1"/>
  <c r="N1432" i="1"/>
  <c r="L1432" i="1" s="1"/>
  <c r="K1432" i="1"/>
  <c r="J1432" i="1"/>
  <c r="I1432" i="1"/>
  <c r="G1432" i="1"/>
  <c r="F1432" i="1"/>
  <c r="H1432" i="1" s="1"/>
  <c r="AF1432" i="1" s="1"/>
  <c r="O1431" i="1"/>
  <c r="N1431" i="1"/>
  <c r="L1431" i="1" s="1"/>
  <c r="M1431" i="1"/>
  <c r="K1431" i="1"/>
  <c r="J1431" i="1"/>
  <c r="I1431" i="1"/>
  <c r="G1431" i="1"/>
  <c r="F1431" i="1"/>
  <c r="H1431" i="1" s="1"/>
  <c r="AF1431" i="1" s="1"/>
  <c r="O1430" i="1"/>
  <c r="N1430" i="1"/>
  <c r="M1430" i="1"/>
  <c r="L1430" i="1"/>
  <c r="K1430" i="1"/>
  <c r="J1430" i="1"/>
  <c r="I1430" i="1"/>
  <c r="G1430" i="1"/>
  <c r="H1430" i="1" s="1"/>
  <c r="AF1430" i="1" s="1"/>
  <c r="F1430" i="1"/>
  <c r="O1429" i="1"/>
  <c r="M1429" i="1" s="1"/>
  <c r="N1429" i="1"/>
  <c r="L1429" i="1"/>
  <c r="K1429" i="1"/>
  <c r="J1429" i="1"/>
  <c r="I1429" i="1"/>
  <c r="H1429" i="1"/>
  <c r="AF1429" i="1" s="1"/>
  <c r="G1429" i="1"/>
  <c r="F1429" i="1"/>
  <c r="O1428" i="1"/>
  <c r="M1428" i="1" s="1"/>
  <c r="N1428" i="1"/>
  <c r="L1428" i="1" s="1"/>
  <c r="K1428" i="1"/>
  <c r="J1428" i="1"/>
  <c r="G1428" i="1"/>
  <c r="F1428" i="1"/>
  <c r="H1428" i="1" s="1"/>
  <c r="O1427" i="1"/>
  <c r="N1427" i="1"/>
  <c r="M1427" i="1"/>
  <c r="L1427" i="1"/>
  <c r="K1427" i="1"/>
  <c r="J1427" i="1"/>
  <c r="I1427" i="1"/>
  <c r="G1427" i="1"/>
  <c r="H1427" i="1" s="1"/>
  <c r="AF1427" i="1" s="1"/>
  <c r="F1427" i="1"/>
  <c r="O1426" i="1"/>
  <c r="M1426" i="1" s="1"/>
  <c r="N1426" i="1"/>
  <c r="L1426" i="1"/>
  <c r="K1426" i="1"/>
  <c r="J1426" i="1"/>
  <c r="I1426" i="1"/>
  <c r="H1426" i="1"/>
  <c r="AF1426" i="1" s="1"/>
  <c r="G1426" i="1"/>
  <c r="F1426" i="1"/>
  <c r="O1425" i="1"/>
  <c r="M1425" i="1" s="1"/>
  <c r="N1425" i="1"/>
  <c r="L1425" i="1" s="1"/>
  <c r="K1425" i="1"/>
  <c r="J1425" i="1"/>
  <c r="I1425" i="1"/>
  <c r="G1425" i="1"/>
  <c r="F1425" i="1"/>
  <c r="H1425" i="1" s="1"/>
  <c r="AF1425" i="1" s="1"/>
  <c r="O1424" i="1"/>
  <c r="N1424" i="1"/>
  <c r="L1424" i="1" s="1"/>
  <c r="M1424" i="1"/>
  <c r="K1424" i="1"/>
  <c r="J1424" i="1"/>
  <c r="I1424" i="1"/>
  <c r="G1424" i="1"/>
  <c r="F1424" i="1"/>
  <c r="H1424" i="1" s="1"/>
  <c r="AF1424" i="1" s="1"/>
  <c r="O1423" i="1"/>
  <c r="N1423" i="1"/>
  <c r="M1423" i="1"/>
  <c r="L1423" i="1"/>
  <c r="K1423" i="1"/>
  <c r="J1423" i="1"/>
  <c r="I1423" i="1"/>
  <c r="G1423" i="1"/>
  <c r="H1423" i="1" s="1"/>
  <c r="AF1423" i="1" s="1"/>
  <c r="F1423" i="1"/>
  <c r="O1422" i="1"/>
  <c r="M1422" i="1" s="1"/>
  <c r="N1422" i="1"/>
  <c r="L1422" i="1"/>
  <c r="K1422" i="1"/>
  <c r="J1422" i="1"/>
  <c r="I1422" i="1"/>
  <c r="H1422" i="1"/>
  <c r="AF1422" i="1" s="1"/>
  <c r="G1422" i="1"/>
  <c r="F1422" i="1"/>
  <c r="O1421" i="1"/>
  <c r="M1421" i="1" s="1"/>
  <c r="N1421" i="1"/>
  <c r="L1421" i="1" s="1"/>
  <c r="K1421" i="1"/>
  <c r="J1421" i="1"/>
  <c r="I1421" i="1"/>
  <c r="G1421" i="1"/>
  <c r="F1421" i="1"/>
  <c r="H1421" i="1" s="1"/>
  <c r="AF1421" i="1" s="1"/>
  <c r="O1420" i="1"/>
  <c r="N1420" i="1"/>
  <c r="L1420" i="1" s="1"/>
  <c r="M1420" i="1"/>
  <c r="K1420" i="1"/>
  <c r="J1420" i="1"/>
  <c r="I1420" i="1"/>
  <c r="G1420" i="1"/>
  <c r="F1420" i="1"/>
  <c r="H1420" i="1" s="1"/>
  <c r="AF1420" i="1" s="1"/>
  <c r="O1419" i="1"/>
  <c r="N1419" i="1"/>
  <c r="M1419" i="1"/>
  <c r="L1419" i="1"/>
  <c r="K1419" i="1"/>
  <c r="J1419" i="1"/>
  <c r="I1419" i="1"/>
  <c r="G1419" i="1"/>
  <c r="H1419" i="1" s="1"/>
  <c r="AF1419" i="1" s="1"/>
  <c r="F1419" i="1"/>
  <c r="O1418" i="1"/>
  <c r="M1418" i="1" s="1"/>
  <c r="N1418" i="1"/>
  <c r="L1418" i="1"/>
  <c r="K1418" i="1"/>
  <c r="J1418" i="1"/>
  <c r="I1418" i="1"/>
  <c r="H1418" i="1"/>
  <c r="AF1418" i="1" s="1"/>
  <c r="G1418" i="1"/>
  <c r="F1418" i="1"/>
  <c r="O1417" i="1"/>
  <c r="M1417" i="1" s="1"/>
  <c r="N1417" i="1"/>
  <c r="L1417" i="1" s="1"/>
  <c r="K1417" i="1"/>
  <c r="J1417" i="1"/>
  <c r="I1417" i="1"/>
  <c r="G1417" i="1"/>
  <c r="F1417" i="1"/>
  <c r="H1417" i="1" s="1"/>
  <c r="AF1417" i="1" s="1"/>
  <c r="O1416" i="1"/>
  <c r="N1416" i="1"/>
  <c r="L1416" i="1" s="1"/>
  <c r="M1416" i="1"/>
  <c r="K1416" i="1"/>
  <c r="J1416" i="1"/>
  <c r="I1416" i="1"/>
  <c r="G1416" i="1"/>
  <c r="F1416" i="1"/>
  <c r="H1416" i="1" s="1"/>
  <c r="AF1416" i="1" s="1"/>
  <c r="O1415" i="1"/>
  <c r="N1415" i="1"/>
  <c r="M1415" i="1"/>
  <c r="L1415" i="1"/>
  <c r="K1415" i="1"/>
  <c r="J1415" i="1"/>
  <c r="I1415" i="1"/>
  <c r="G1415" i="1"/>
  <c r="H1415" i="1" s="1"/>
  <c r="AF1415" i="1" s="1"/>
  <c r="F1415" i="1"/>
  <c r="O1414" i="1"/>
  <c r="M1414" i="1" s="1"/>
  <c r="N1414" i="1"/>
  <c r="L1414" i="1"/>
  <c r="K1414" i="1"/>
  <c r="J1414" i="1"/>
  <c r="I1414" i="1"/>
  <c r="H1414" i="1"/>
  <c r="AF1414" i="1" s="1"/>
  <c r="G1414" i="1"/>
  <c r="F1414" i="1"/>
  <c r="O1413" i="1"/>
  <c r="M1413" i="1" s="1"/>
  <c r="N1413" i="1"/>
  <c r="L1413" i="1" s="1"/>
  <c r="K1413" i="1"/>
  <c r="J1413" i="1"/>
  <c r="I1413" i="1"/>
  <c r="G1413" i="1"/>
  <c r="F1413" i="1"/>
  <c r="H1413" i="1" s="1"/>
  <c r="AF1413" i="1" s="1"/>
  <c r="W1412" i="1"/>
  <c r="V1412" i="1"/>
  <c r="J1412" i="1" s="1"/>
  <c r="O1412" i="1"/>
  <c r="M1412" i="1" s="1"/>
  <c r="N1412" i="1"/>
  <c r="L1412" i="1"/>
  <c r="K1412" i="1"/>
  <c r="G1412" i="1"/>
  <c r="F1412" i="1"/>
  <c r="H1412" i="1" s="1"/>
  <c r="AF1412" i="1" s="1"/>
  <c r="W1411" i="1"/>
  <c r="V1411" i="1"/>
  <c r="J1411" i="1" s="1"/>
  <c r="O1411" i="1"/>
  <c r="M1411" i="1" s="1"/>
  <c r="N1411" i="1"/>
  <c r="L1411" i="1"/>
  <c r="K1411" i="1"/>
  <c r="G1411" i="1"/>
  <c r="F1411" i="1"/>
  <c r="H1411" i="1" s="1"/>
  <c r="AF1411" i="1" s="1"/>
  <c r="W1410" i="1"/>
  <c r="V1410" i="1"/>
  <c r="J1410" i="1" s="1"/>
  <c r="O1410" i="1"/>
  <c r="M1410" i="1" s="1"/>
  <c r="N1410" i="1"/>
  <c r="L1410" i="1"/>
  <c r="K1410" i="1"/>
  <c r="G1410" i="1"/>
  <c r="F1410" i="1"/>
  <c r="H1410" i="1" s="1"/>
  <c r="AF1410" i="1" s="1"/>
  <c r="W1409" i="1"/>
  <c r="V1409" i="1"/>
  <c r="J1409" i="1" s="1"/>
  <c r="O1409" i="1"/>
  <c r="M1409" i="1" s="1"/>
  <c r="N1409" i="1"/>
  <c r="L1409" i="1"/>
  <c r="K1409" i="1"/>
  <c r="G1409" i="1"/>
  <c r="F1409" i="1"/>
  <c r="H1409" i="1" s="1"/>
  <c r="AF1409" i="1" s="1"/>
  <c r="W1408" i="1"/>
  <c r="V1408" i="1"/>
  <c r="J1408" i="1" s="1"/>
  <c r="O1408" i="1"/>
  <c r="M1408" i="1" s="1"/>
  <c r="N1408" i="1"/>
  <c r="L1408" i="1"/>
  <c r="K1408" i="1"/>
  <c r="G1408" i="1"/>
  <c r="F1408" i="1"/>
  <c r="H1408" i="1" s="1"/>
  <c r="AF1408" i="1" s="1"/>
  <c r="O1407" i="1"/>
  <c r="N1407" i="1"/>
  <c r="L1407" i="1" s="1"/>
  <c r="M1407" i="1"/>
  <c r="K1407" i="1"/>
  <c r="J1407" i="1"/>
  <c r="I1407" i="1"/>
  <c r="G1407" i="1"/>
  <c r="F1407" i="1"/>
  <c r="H1407" i="1" s="1"/>
  <c r="AF1407" i="1" s="1"/>
  <c r="O1406" i="1"/>
  <c r="N1406" i="1"/>
  <c r="M1406" i="1"/>
  <c r="L1406" i="1"/>
  <c r="K1406" i="1"/>
  <c r="J1406" i="1"/>
  <c r="I1406" i="1"/>
  <c r="G1406" i="1"/>
  <c r="H1406" i="1" s="1"/>
  <c r="AF1406" i="1" s="1"/>
  <c r="F1406" i="1"/>
  <c r="O1405" i="1"/>
  <c r="M1405" i="1" s="1"/>
  <c r="N1405" i="1"/>
  <c r="L1405" i="1"/>
  <c r="K1405" i="1"/>
  <c r="J1405" i="1"/>
  <c r="I1405" i="1"/>
  <c r="H1405" i="1"/>
  <c r="AF1405" i="1" s="1"/>
  <c r="G1405" i="1"/>
  <c r="F1405" i="1"/>
  <c r="O1404" i="1"/>
  <c r="M1404" i="1" s="1"/>
  <c r="N1404" i="1"/>
  <c r="L1404" i="1" s="1"/>
  <c r="K1404" i="1"/>
  <c r="J1404" i="1"/>
  <c r="I1404" i="1"/>
  <c r="G1404" i="1"/>
  <c r="F1404" i="1"/>
  <c r="H1404" i="1" s="1"/>
  <c r="AF1404" i="1" s="1"/>
  <c r="O1403" i="1"/>
  <c r="N1403" i="1"/>
  <c r="L1403" i="1" s="1"/>
  <c r="M1403" i="1"/>
  <c r="K1403" i="1"/>
  <c r="J1403" i="1"/>
  <c r="I1403" i="1"/>
  <c r="G1403" i="1"/>
  <c r="F1403" i="1"/>
  <c r="H1403" i="1" s="1"/>
  <c r="AF1403" i="1" s="1"/>
  <c r="O1402" i="1"/>
  <c r="N1402" i="1"/>
  <c r="M1402" i="1"/>
  <c r="L1402" i="1"/>
  <c r="K1402" i="1"/>
  <c r="J1402" i="1"/>
  <c r="I1402" i="1"/>
  <c r="G1402" i="1"/>
  <c r="H1402" i="1" s="1"/>
  <c r="AF1402" i="1" s="1"/>
  <c r="F1402" i="1"/>
  <c r="O1401" i="1"/>
  <c r="M1401" i="1" s="1"/>
  <c r="N1401" i="1"/>
  <c r="L1401" i="1"/>
  <c r="K1401" i="1"/>
  <c r="J1401" i="1"/>
  <c r="I1401" i="1"/>
  <c r="H1401" i="1"/>
  <c r="AF1401" i="1" s="1"/>
  <c r="G1401" i="1"/>
  <c r="F1401" i="1"/>
  <c r="O1400" i="1"/>
  <c r="M1400" i="1" s="1"/>
  <c r="N1400" i="1"/>
  <c r="L1400" i="1" s="1"/>
  <c r="K1400" i="1"/>
  <c r="J1400" i="1"/>
  <c r="I1400" i="1"/>
  <c r="G1400" i="1"/>
  <c r="F1400" i="1"/>
  <c r="H1400" i="1" s="1"/>
  <c r="AF1400" i="1" s="1"/>
  <c r="O1399" i="1"/>
  <c r="N1399" i="1"/>
  <c r="L1399" i="1" s="1"/>
  <c r="M1399" i="1"/>
  <c r="K1399" i="1"/>
  <c r="J1399" i="1"/>
  <c r="I1399" i="1"/>
  <c r="G1399" i="1"/>
  <c r="F1399" i="1"/>
  <c r="H1399" i="1" s="1"/>
  <c r="AF1399" i="1" s="1"/>
  <c r="O1398" i="1"/>
  <c r="N1398" i="1"/>
  <c r="M1398" i="1"/>
  <c r="L1398" i="1"/>
  <c r="K1398" i="1"/>
  <c r="J1398" i="1"/>
  <c r="I1398" i="1"/>
  <c r="G1398" i="1"/>
  <c r="H1398" i="1" s="1"/>
  <c r="AF1398" i="1" s="1"/>
  <c r="F1398" i="1"/>
  <c r="O1397" i="1"/>
  <c r="M1397" i="1" s="1"/>
  <c r="N1397" i="1"/>
  <c r="L1397" i="1"/>
  <c r="K1397" i="1"/>
  <c r="J1397" i="1"/>
  <c r="I1397" i="1"/>
  <c r="H1397" i="1"/>
  <c r="AF1397" i="1" s="1"/>
  <c r="G1397" i="1"/>
  <c r="F1397" i="1"/>
  <c r="O1396" i="1"/>
  <c r="M1396" i="1" s="1"/>
  <c r="N1396" i="1"/>
  <c r="L1396" i="1" s="1"/>
  <c r="K1396" i="1"/>
  <c r="J1396" i="1"/>
  <c r="I1396" i="1"/>
  <c r="G1396" i="1"/>
  <c r="F1396" i="1"/>
  <c r="H1396" i="1" s="1"/>
  <c r="AF1396" i="1" s="1"/>
  <c r="O1395" i="1"/>
  <c r="N1395" i="1"/>
  <c r="L1395" i="1" s="1"/>
  <c r="M1395" i="1"/>
  <c r="K1395" i="1"/>
  <c r="J1395" i="1"/>
  <c r="I1395" i="1"/>
  <c r="G1395" i="1"/>
  <c r="F1395" i="1"/>
  <c r="H1395" i="1" s="1"/>
  <c r="AF1395" i="1" s="1"/>
  <c r="O1394" i="1"/>
  <c r="N1394" i="1"/>
  <c r="M1394" i="1"/>
  <c r="L1394" i="1"/>
  <c r="K1394" i="1"/>
  <c r="J1394" i="1"/>
  <c r="I1394" i="1"/>
  <c r="G1394" i="1"/>
  <c r="H1394" i="1" s="1"/>
  <c r="AF1394" i="1" s="1"/>
  <c r="F1394" i="1"/>
  <c r="O1393" i="1"/>
  <c r="M1393" i="1" s="1"/>
  <c r="N1393" i="1"/>
  <c r="L1393" i="1"/>
  <c r="K1393" i="1"/>
  <c r="J1393" i="1"/>
  <c r="I1393" i="1"/>
  <c r="H1393" i="1"/>
  <c r="AF1393" i="1" s="1"/>
  <c r="G1393" i="1"/>
  <c r="F1393" i="1"/>
  <c r="O1392" i="1"/>
  <c r="M1392" i="1" s="1"/>
  <c r="N1392" i="1"/>
  <c r="L1392" i="1" s="1"/>
  <c r="K1392" i="1"/>
  <c r="J1392" i="1"/>
  <c r="I1392" i="1"/>
  <c r="G1392" i="1"/>
  <c r="F1392" i="1"/>
  <c r="H1392" i="1" s="1"/>
  <c r="AF1392" i="1" s="1"/>
  <c r="O1391" i="1"/>
  <c r="N1391" i="1"/>
  <c r="L1391" i="1" s="1"/>
  <c r="M1391" i="1"/>
  <c r="K1391" i="1"/>
  <c r="J1391" i="1"/>
  <c r="I1391" i="1"/>
  <c r="G1391" i="1"/>
  <c r="F1391" i="1"/>
  <c r="H1391" i="1" s="1"/>
  <c r="AF1391" i="1" s="1"/>
  <c r="O1390" i="1"/>
  <c r="N1390" i="1"/>
  <c r="M1390" i="1"/>
  <c r="L1390" i="1"/>
  <c r="K1390" i="1"/>
  <c r="J1390" i="1"/>
  <c r="I1390" i="1"/>
  <c r="G1390" i="1"/>
  <c r="H1390" i="1" s="1"/>
  <c r="AF1390" i="1" s="1"/>
  <c r="F1390" i="1"/>
  <c r="O1389" i="1"/>
  <c r="M1389" i="1" s="1"/>
  <c r="N1389" i="1"/>
  <c r="L1389" i="1"/>
  <c r="K1389" i="1"/>
  <c r="J1389" i="1"/>
  <c r="I1389" i="1"/>
  <c r="H1389" i="1"/>
  <c r="AF1389" i="1" s="1"/>
  <c r="G1389" i="1"/>
  <c r="F1389" i="1"/>
  <c r="O1388" i="1"/>
  <c r="M1388" i="1" s="1"/>
  <c r="N1388" i="1"/>
  <c r="L1388" i="1" s="1"/>
  <c r="K1388" i="1"/>
  <c r="J1388" i="1"/>
  <c r="I1388" i="1"/>
  <c r="G1388" i="1"/>
  <c r="F1388" i="1"/>
  <c r="H1388" i="1" s="1"/>
  <c r="AF1388" i="1" s="1"/>
  <c r="O1387" i="1"/>
  <c r="N1387" i="1"/>
  <c r="L1387" i="1" s="1"/>
  <c r="M1387" i="1"/>
  <c r="K1387" i="1"/>
  <c r="J1387" i="1"/>
  <c r="I1387" i="1"/>
  <c r="G1387" i="1"/>
  <c r="F1387" i="1"/>
  <c r="H1387" i="1" s="1"/>
  <c r="AF1387" i="1" s="1"/>
  <c r="O1386" i="1"/>
  <c r="N1386" i="1"/>
  <c r="M1386" i="1"/>
  <c r="L1386" i="1"/>
  <c r="K1386" i="1"/>
  <c r="J1386" i="1"/>
  <c r="I1386" i="1"/>
  <c r="G1386" i="1"/>
  <c r="H1386" i="1" s="1"/>
  <c r="AF1386" i="1" s="1"/>
  <c r="F1386" i="1"/>
  <c r="O1385" i="1"/>
  <c r="M1385" i="1" s="1"/>
  <c r="N1385" i="1"/>
  <c r="L1385" i="1"/>
  <c r="K1385" i="1"/>
  <c r="J1385" i="1"/>
  <c r="I1385" i="1"/>
  <c r="H1385" i="1"/>
  <c r="AF1385" i="1" s="1"/>
  <c r="G1385" i="1"/>
  <c r="F1385" i="1"/>
  <c r="O1384" i="1"/>
  <c r="M1384" i="1" s="1"/>
  <c r="N1384" i="1"/>
  <c r="L1384" i="1" s="1"/>
  <c r="K1384" i="1"/>
  <c r="J1384" i="1"/>
  <c r="I1384" i="1"/>
  <c r="G1384" i="1"/>
  <c r="F1384" i="1"/>
  <c r="H1384" i="1" s="1"/>
  <c r="AF1384" i="1" s="1"/>
  <c r="O1383" i="1"/>
  <c r="N1383" i="1"/>
  <c r="L1383" i="1" s="1"/>
  <c r="M1383" i="1"/>
  <c r="K1383" i="1"/>
  <c r="J1383" i="1"/>
  <c r="I1383" i="1"/>
  <c r="G1383" i="1"/>
  <c r="F1383" i="1"/>
  <c r="H1383" i="1" s="1"/>
  <c r="AF1383" i="1" s="1"/>
  <c r="O1382" i="1"/>
  <c r="N1382" i="1"/>
  <c r="M1382" i="1"/>
  <c r="L1382" i="1"/>
  <c r="K1382" i="1"/>
  <c r="J1382" i="1"/>
  <c r="I1382" i="1"/>
  <c r="G1382" i="1"/>
  <c r="H1382" i="1" s="1"/>
  <c r="AF1382" i="1" s="1"/>
  <c r="F1382" i="1"/>
  <c r="O1381" i="1"/>
  <c r="M1381" i="1" s="1"/>
  <c r="N1381" i="1"/>
  <c r="L1381" i="1"/>
  <c r="K1381" i="1"/>
  <c r="J1381" i="1"/>
  <c r="I1381" i="1"/>
  <c r="H1381" i="1"/>
  <c r="AF1381" i="1" s="1"/>
  <c r="G1381" i="1"/>
  <c r="F1381" i="1"/>
  <c r="O1380" i="1"/>
  <c r="M1380" i="1" s="1"/>
  <c r="N1380" i="1"/>
  <c r="L1380" i="1" s="1"/>
  <c r="K1380" i="1"/>
  <c r="J1380" i="1"/>
  <c r="I1380" i="1"/>
  <c r="G1380" i="1"/>
  <c r="F1380" i="1"/>
  <c r="H1380" i="1" s="1"/>
  <c r="AF1380" i="1" s="1"/>
  <c r="O1379" i="1"/>
  <c r="N1379" i="1"/>
  <c r="L1379" i="1" s="1"/>
  <c r="M1379" i="1"/>
  <c r="K1379" i="1"/>
  <c r="J1379" i="1"/>
  <c r="I1379" i="1"/>
  <c r="G1379" i="1"/>
  <c r="F1379" i="1"/>
  <c r="H1379" i="1" s="1"/>
  <c r="AF1379" i="1" s="1"/>
  <c r="O1378" i="1"/>
  <c r="N1378" i="1"/>
  <c r="M1378" i="1"/>
  <c r="L1378" i="1"/>
  <c r="K1378" i="1"/>
  <c r="J1378" i="1"/>
  <c r="I1378" i="1"/>
  <c r="G1378" i="1"/>
  <c r="H1378" i="1" s="1"/>
  <c r="AF1378" i="1" s="1"/>
  <c r="F1378" i="1"/>
  <c r="O1377" i="1"/>
  <c r="M1377" i="1" s="1"/>
  <c r="N1377" i="1"/>
  <c r="L1377" i="1"/>
  <c r="K1377" i="1"/>
  <c r="J1377" i="1"/>
  <c r="I1377" i="1"/>
  <c r="H1377" i="1"/>
  <c r="AF1377" i="1" s="1"/>
  <c r="G1377" i="1"/>
  <c r="F1377" i="1"/>
  <c r="W1376" i="1"/>
  <c r="K1376" i="1" s="1"/>
  <c r="V1376" i="1"/>
  <c r="J1376" i="1" s="1"/>
  <c r="O1376" i="1"/>
  <c r="N1376" i="1"/>
  <c r="M1376" i="1"/>
  <c r="L1376" i="1"/>
  <c r="H1376" i="1"/>
  <c r="AF1376" i="1" s="1"/>
  <c r="G1376" i="1"/>
  <c r="F1376" i="1"/>
  <c r="W1375" i="1"/>
  <c r="K1375" i="1" s="1"/>
  <c r="V1375" i="1"/>
  <c r="J1375" i="1" s="1"/>
  <c r="O1375" i="1"/>
  <c r="N1375" i="1"/>
  <c r="M1375" i="1"/>
  <c r="L1375" i="1"/>
  <c r="H1375" i="1"/>
  <c r="AF1375" i="1" s="1"/>
  <c r="G1375" i="1"/>
  <c r="F1375" i="1"/>
  <c r="O1374" i="1"/>
  <c r="M1374" i="1" s="1"/>
  <c r="N1374" i="1"/>
  <c r="L1374" i="1" s="1"/>
  <c r="K1374" i="1"/>
  <c r="J1374" i="1"/>
  <c r="I1374" i="1"/>
  <c r="G1374" i="1"/>
  <c r="F1374" i="1"/>
  <c r="H1374" i="1" s="1"/>
  <c r="AF1374" i="1" s="1"/>
  <c r="O1373" i="1"/>
  <c r="N1373" i="1"/>
  <c r="L1373" i="1" s="1"/>
  <c r="M1373" i="1"/>
  <c r="K1373" i="1"/>
  <c r="J1373" i="1"/>
  <c r="I1373" i="1"/>
  <c r="G1373" i="1"/>
  <c r="F1373" i="1"/>
  <c r="H1373" i="1" s="1"/>
  <c r="AF1373" i="1" s="1"/>
  <c r="W1372" i="1"/>
  <c r="V1372" i="1"/>
  <c r="O1372" i="1"/>
  <c r="M1372" i="1" s="1"/>
  <c r="N1372" i="1"/>
  <c r="L1372" i="1" s="1"/>
  <c r="K1372" i="1"/>
  <c r="J1372" i="1"/>
  <c r="G1372" i="1"/>
  <c r="F1372" i="1"/>
  <c r="H1372" i="1" s="1"/>
  <c r="AF1372" i="1" s="1"/>
  <c r="W1371" i="1"/>
  <c r="V1371" i="1"/>
  <c r="O1371" i="1"/>
  <c r="M1371" i="1" s="1"/>
  <c r="N1371" i="1"/>
  <c r="L1371" i="1" s="1"/>
  <c r="K1371" i="1"/>
  <c r="J1371" i="1"/>
  <c r="G1371" i="1"/>
  <c r="F1371" i="1"/>
  <c r="H1371" i="1" s="1"/>
  <c r="AF1371" i="1" s="1"/>
  <c r="W1370" i="1"/>
  <c r="V1370" i="1"/>
  <c r="O1370" i="1"/>
  <c r="M1370" i="1" s="1"/>
  <c r="N1370" i="1"/>
  <c r="L1370" i="1" s="1"/>
  <c r="K1370" i="1"/>
  <c r="J1370" i="1"/>
  <c r="G1370" i="1"/>
  <c r="F1370" i="1"/>
  <c r="H1370" i="1" s="1"/>
  <c r="AF1370" i="1" s="1"/>
  <c r="O1369" i="1"/>
  <c r="N1369" i="1"/>
  <c r="M1369" i="1"/>
  <c r="L1369" i="1"/>
  <c r="K1369" i="1"/>
  <c r="J1369" i="1"/>
  <c r="I1369" i="1"/>
  <c r="G1369" i="1"/>
  <c r="H1369" i="1" s="1"/>
  <c r="AF1369" i="1" s="1"/>
  <c r="F1369" i="1"/>
  <c r="O1368" i="1"/>
  <c r="M1368" i="1" s="1"/>
  <c r="N1368" i="1"/>
  <c r="L1368" i="1"/>
  <c r="K1368" i="1"/>
  <c r="J1368" i="1"/>
  <c r="I1368" i="1"/>
  <c r="H1368" i="1"/>
  <c r="AF1368" i="1" s="1"/>
  <c r="G1368" i="1"/>
  <c r="F1368" i="1"/>
  <c r="O1367" i="1"/>
  <c r="M1367" i="1" s="1"/>
  <c r="N1367" i="1"/>
  <c r="L1367" i="1" s="1"/>
  <c r="K1367" i="1"/>
  <c r="J1367" i="1"/>
  <c r="I1367" i="1"/>
  <c r="G1367" i="1"/>
  <c r="F1367" i="1"/>
  <c r="H1367" i="1" s="1"/>
  <c r="AF1367" i="1" s="1"/>
  <c r="O1366" i="1"/>
  <c r="N1366" i="1"/>
  <c r="L1366" i="1" s="1"/>
  <c r="M1366" i="1"/>
  <c r="K1366" i="1"/>
  <c r="J1366" i="1"/>
  <c r="I1366" i="1"/>
  <c r="G1366" i="1"/>
  <c r="F1366" i="1"/>
  <c r="H1366" i="1" s="1"/>
  <c r="AF1366" i="1" s="1"/>
  <c r="O1365" i="1"/>
  <c r="N1365" i="1"/>
  <c r="M1365" i="1"/>
  <c r="L1365" i="1"/>
  <c r="K1365" i="1"/>
  <c r="J1365" i="1"/>
  <c r="I1365" i="1"/>
  <c r="G1365" i="1"/>
  <c r="H1365" i="1" s="1"/>
  <c r="AF1365" i="1" s="1"/>
  <c r="F1365" i="1"/>
  <c r="O1364" i="1"/>
  <c r="M1364" i="1" s="1"/>
  <c r="N1364" i="1"/>
  <c r="L1364" i="1"/>
  <c r="K1364" i="1"/>
  <c r="J1364" i="1"/>
  <c r="I1364" i="1"/>
  <c r="H1364" i="1"/>
  <c r="AF1364" i="1" s="1"/>
  <c r="G1364" i="1"/>
  <c r="F1364" i="1"/>
  <c r="O1363" i="1"/>
  <c r="M1363" i="1" s="1"/>
  <c r="N1363" i="1"/>
  <c r="L1363" i="1" s="1"/>
  <c r="K1363" i="1"/>
  <c r="J1363" i="1"/>
  <c r="I1363" i="1"/>
  <c r="G1363" i="1"/>
  <c r="F1363" i="1"/>
  <c r="H1363" i="1" s="1"/>
  <c r="AF1363" i="1" s="1"/>
  <c r="O1362" i="1"/>
  <c r="N1362" i="1"/>
  <c r="L1362" i="1" s="1"/>
  <c r="M1362" i="1"/>
  <c r="K1362" i="1"/>
  <c r="J1362" i="1"/>
  <c r="I1362" i="1"/>
  <c r="G1362" i="1"/>
  <c r="F1362" i="1"/>
  <c r="H1362" i="1" s="1"/>
  <c r="AF1362" i="1" s="1"/>
  <c r="Y1361" i="1"/>
  <c r="X1361" i="1"/>
  <c r="O1361" i="1"/>
  <c r="M1361" i="1" s="1"/>
  <c r="N1361" i="1"/>
  <c r="L1361" i="1" s="1"/>
  <c r="K1361" i="1"/>
  <c r="J1361" i="1"/>
  <c r="G1361" i="1"/>
  <c r="F1361" i="1"/>
  <c r="H1361" i="1" s="1"/>
  <c r="AF1361" i="1" s="1"/>
  <c r="S1360" i="1"/>
  <c r="R1360" i="1"/>
  <c r="O1360" i="1"/>
  <c r="M1360" i="1" s="1"/>
  <c r="N1360" i="1"/>
  <c r="L1360" i="1" s="1"/>
  <c r="K1360" i="1"/>
  <c r="J1360" i="1"/>
  <c r="G1360" i="1"/>
  <c r="F1360" i="1"/>
  <c r="H1360" i="1" s="1"/>
  <c r="AF1360" i="1" s="1"/>
  <c r="S1359" i="1"/>
  <c r="R1359" i="1"/>
  <c r="O1359" i="1"/>
  <c r="M1359" i="1" s="1"/>
  <c r="N1359" i="1"/>
  <c r="L1359" i="1" s="1"/>
  <c r="K1359" i="1"/>
  <c r="J1359" i="1"/>
  <c r="G1359" i="1"/>
  <c r="F1359" i="1"/>
  <c r="H1359" i="1" s="1"/>
  <c r="AF1359" i="1" s="1"/>
  <c r="S1358" i="1"/>
  <c r="R1358" i="1"/>
  <c r="J1358" i="1" s="1"/>
  <c r="O1358" i="1"/>
  <c r="M1358" i="1" s="1"/>
  <c r="N1358" i="1"/>
  <c r="L1358" i="1"/>
  <c r="K1358" i="1"/>
  <c r="G1358" i="1"/>
  <c r="F1358" i="1"/>
  <c r="H1358" i="1" s="1"/>
  <c r="AF1358" i="1" s="1"/>
  <c r="S1357" i="1"/>
  <c r="R1357" i="1"/>
  <c r="J1357" i="1" s="1"/>
  <c r="O1357" i="1"/>
  <c r="M1357" i="1" s="1"/>
  <c r="N1357" i="1"/>
  <c r="L1357" i="1"/>
  <c r="K1357" i="1"/>
  <c r="G1357" i="1"/>
  <c r="F1357" i="1"/>
  <c r="H1357" i="1" s="1"/>
  <c r="AF1357" i="1" s="1"/>
  <c r="S1356" i="1"/>
  <c r="R1356" i="1"/>
  <c r="J1356" i="1" s="1"/>
  <c r="O1356" i="1"/>
  <c r="M1356" i="1" s="1"/>
  <c r="N1356" i="1"/>
  <c r="L1356" i="1"/>
  <c r="K1356" i="1"/>
  <c r="G1356" i="1"/>
  <c r="F1356" i="1"/>
  <c r="H1356" i="1" s="1"/>
  <c r="AF1356" i="1" s="1"/>
  <c r="S1355" i="1"/>
  <c r="R1355" i="1"/>
  <c r="J1355" i="1" s="1"/>
  <c r="O1355" i="1"/>
  <c r="M1355" i="1" s="1"/>
  <c r="N1355" i="1"/>
  <c r="L1355" i="1"/>
  <c r="K1355" i="1"/>
  <c r="G1355" i="1"/>
  <c r="F1355" i="1"/>
  <c r="H1355" i="1" s="1"/>
  <c r="AF1355" i="1" s="1"/>
  <c r="W1354" i="1"/>
  <c r="V1354" i="1"/>
  <c r="J1354" i="1" s="1"/>
  <c r="O1354" i="1"/>
  <c r="M1354" i="1" s="1"/>
  <c r="N1354" i="1"/>
  <c r="L1354" i="1"/>
  <c r="K1354" i="1"/>
  <c r="G1354" i="1"/>
  <c r="F1354" i="1"/>
  <c r="H1354" i="1" s="1"/>
  <c r="AF1354" i="1" s="1"/>
  <c r="W1353" i="1"/>
  <c r="V1353" i="1"/>
  <c r="J1353" i="1" s="1"/>
  <c r="O1353" i="1"/>
  <c r="M1353" i="1" s="1"/>
  <c r="N1353" i="1"/>
  <c r="L1353" i="1"/>
  <c r="K1353" i="1"/>
  <c r="G1353" i="1"/>
  <c r="F1353" i="1"/>
  <c r="H1353" i="1" s="1"/>
  <c r="AF1353" i="1" s="1"/>
  <c r="W1352" i="1"/>
  <c r="V1352" i="1"/>
  <c r="J1352" i="1" s="1"/>
  <c r="O1352" i="1"/>
  <c r="M1352" i="1" s="1"/>
  <c r="N1352" i="1"/>
  <c r="L1352" i="1"/>
  <c r="K1352" i="1"/>
  <c r="G1352" i="1"/>
  <c r="F1352" i="1"/>
  <c r="H1352" i="1" s="1"/>
  <c r="AF1352" i="1" s="1"/>
  <c r="W1351" i="1"/>
  <c r="V1351" i="1"/>
  <c r="J1351" i="1" s="1"/>
  <c r="O1351" i="1"/>
  <c r="M1351" i="1" s="1"/>
  <c r="N1351" i="1"/>
  <c r="L1351" i="1"/>
  <c r="K1351" i="1"/>
  <c r="G1351" i="1"/>
  <c r="F1351" i="1"/>
  <c r="H1351" i="1" s="1"/>
  <c r="AF1351" i="1" s="1"/>
  <c r="W1350" i="1"/>
  <c r="V1350" i="1"/>
  <c r="J1350" i="1" s="1"/>
  <c r="O1350" i="1"/>
  <c r="M1350" i="1" s="1"/>
  <c r="N1350" i="1"/>
  <c r="L1350" i="1"/>
  <c r="K1350" i="1"/>
  <c r="G1350" i="1"/>
  <c r="F1350" i="1"/>
  <c r="H1350" i="1" s="1"/>
  <c r="AF1350" i="1" s="1"/>
  <c r="W1349" i="1"/>
  <c r="V1349" i="1"/>
  <c r="J1349" i="1" s="1"/>
  <c r="O1349" i="1"/>
  <c r="M1349" i="1" s="1"/>
  <c r="N1349" i="1"/>
  <c r="L1349" i="1"/>
  <c r="K1349" i="1"/>
  <c r="G1349" i="1"/>
  <c r="F1349" i="1"/>
  <c r="H1349" i="1" s="1"/>
  <c r="AF1349" i="1" s="1"/>
  <c r="W1348" i="1"/>
  <c r="V1348" i="1"/>
  <c r="J1348" i="1" s="1"/>
  <c r="O1348" i="1"/>
  <c r="M1348" i="1" s="1"/>
  <c r="N1348" i="1"/>
  <c r="L1348" i="1"/>
  <c r="K1348" i="1"/>
  <c r="G1348" i="1"/>
  <c r="F1348" i="1"/>
  <c r="H1348" i="1" s="1"/>
  <c r="AF1348" i="1" s="1"/>
  <c r="W1347" i="1"/>
  <c r="V1347" i="1"/>
  <c r="J1347" i="1" s="1"/>
  <c r="O1347" i="1"/>
  <c r="M1347" i="1" s="1"/>
  <c r="N1347" i="1"/>
  <c r="L1347" i="1"/>
  <c r="K1347" i="1"/>
  <c r="G1347" i="1"/>
  <c r="F1347" i="1"/>
  <c r="H1347" i="1" s="1"/>
  <c r="AF1347" i="1" s="1"/>
  <c r="O1346" i="1"/>
  <c r="N1346" i="1"/>
  <c r="L1346" i="1" s="1"/>
  <c r="M1346" i="1"/>
  <c r="K1346" i="1"/>
  <c r="J1346" i="1"/>
  <c r="I1346" i="1"/>
  <c r="G1346" i="1"/>
  <c r="F1346" i="1"/>
  <c r="H1346" i="1" s="1"/>
  <c r="AF1346" i="1" s="1"/>
  <c r="W1345" i="1"/>
  <c r="V1345" i="1"/>
  <c r="O1345" i="1"/>
  <c r="M1345" i="1" s="1"/>
  <c r="N1345" i="1"/>
  <c r="L1345" i="1" s="1"/>
  <c r="K1345" i="1"/>
  <c r="J1345" i="1"/>
  <c r="G1345" i="1"/>
  <c r="F1345" i="1"/>
  <c r="H1345" i="1" s="1"/>
  <c r="AF1345" i="1" s="1"/>
  <c r="W1344" i="1"/>
  <c r="V1344" i="1"/>
  <c r="O1344" i="1"/>
  <c r="M1344" i="1" s="1"/>
  <c r="N1344" i="1"/>
  <c r="L1344" i="1" s="1"/>
  <c r="K1344" i="1"/>
  <c r="J1344" i="1"/>
  <c r="G1344" i="1"/>
  <c r="F1344" i="1"/>
  <c r="H1344" i="1" s="1"/>
  <c r="AF1344" i="1" s="1"/>
  <c r="W1343" i="1"/>
  <c r="V1343" i="1"/>
  <c r="O1343" i="1"/>
  <c r="M1343" i="1" s="1"/>
  <c r="N1343" i="1"/>
  <c r="L1343" i="1" s="1"/>
  <c r="K1343" i="1"/>
  <c r="J1343" i="1"/>
  <c r="G1343" i="1"/>
  <c r="F1343" i="1"/>
  <c r="H1343" i="1" s="1"/>
  <c r="AF1343" i="1" s="1"/>
  <c r="O1342" i="1"/>
  <c r="N1342" i="1"/>
  <c r="M1342" i="1"/>
  <c r="L1342" i="1"/>
  <c r="K1342" i="1"/>
  <c r="J1342" i="1"/>
  <c r="I1342" i="1"/>
  <c r="H1342" i="1"/>
  <c r="AF1342" i="1" s="1"/>
  <c r="G1342" i="1"/>
  <c r="F1342" i="1"/>
  <c r="O1341" i="1"/>
  <c r="M1341" i="1" s="1"/>
  <c r="N1341" i="1"/>
  <c r="L1341" i="1"/>
  <c r="K1341" i="1"/>
  <c r="J1341" i="1"/>
  <c r="I1341" i="1"/>
  <c r="G1341" i="1"/>
  <c r="H1341" i="1" s="1"/>
  <c r="AF1341" i="1" s="1"/>
  <c r="F1341" i="1"/>
  <c r="U1340" i="1"/>
  <c r="K1340" i="1" s="1"/>
  <c r="T1340" i="1"/>
  <c r="J1340" i="1" s="1"/>
  <c r="O1340" i="1"/>
  <c r="N1340" i="1"/>
  <c r="M1340" i="1"/>
  <c r="L1340" i="1"/>
  <c r="G1340" i="1"/>
  <c r="H1340" i="1" s="1"/>
  <c r="F1340" i="1"/>
  <c r="U1339" i="1"/>
  <c r="T1339" i="1"/>
  <c r="Q1339" i="1"/>
  <c r="P1339" i="1"/>
  <c r="O1339" i="1"/>
  <c r="M1339" i="1" s="1"/>
  <c r="N1339" i="1"/>
  <c r="L1339" i="1" s="1"/>
  <c r="K1339" i="1"/>
  <c r="J1339" i="1"/>
  <c r="G1339" i="1"/>
  <c r="F1339" i="1"/>
  <c r="H1339" i="1" s="1"/>
  <c r="U1338" i="1"/>
  <c r="T1338" i="1"/>
  <c r="Q1338" i="1"/>
  <c r="K1338" i="1" s="1"/>
  <c r="P1338" i="1"/>
  <c r="J1338" i="1" s="1"/>
  <c r="O1338" i="1"/>
  <c r="N1338" i="1"/>
  <c r="M1338" i="1"/>
  <c r="L1338" i="1"/>
  <c r="G1338" i="1"/>
  <c r="H1338" i="1" s="1"/>
  <c r="F1338" i="1"/>
  <c r="U1337" i="1"/>
  <c r="T1337" i="1"/>
  <c r="Q1337" i="1"/>
  <c r="P1337" i="1"/>
  <c r="O1337" i="1"/>
  <c r="M1337" i="1" s="1"/>
  <c r="N1337" i="1"/>
  <c r="L1337" i="1" s="1"/>
  <c r="K1337" i="1"/>
  <c r="J1337" i="1"/>
  <c r="G1337" i="1"/>
  <c r="F1337" i="1"/>
  <c r="H1337" i="1" s="1"/>
  <c r="U1336" i="1"/>
  <c r="T1336" i="1"/>
  <c r="Q1336" i="1"/>
  <c r="K1336" i="1" s="1"/>
  <c r="P1336" i="1"/>
  <c r="J1336" i="1" s="1"/>
  <c r="O1336" i="1"/>
  <c r="N1336" i="1"/>
  <c r="M1336" i="1"/>
  <c r="L1336" i="1"/>
  <c r="G1336" i="1"/>
  <c r="H1336" i="1" s="1"/>
  <c r="F1336" i="1"/>
  <c r="U1335" i="1"/>
  <c r="K1335" i="1" s="1"/>
  <c r="T1335" i="1"/>
  <c r="J1335" i="1" s="1"/>
  <c r="O1335" i="1"/>
  <c r="N1335" i="1"/>
  <c r="M1335" i="1"/>
  <c r="L1335" i="1"/>
  <c r="G1335" i="1"/>
  <c r="H1335" i="1" s="1"/>
  <c r="AF1335" i="1" s="1"/>
  <c r="F1335" i="1"/>
  <c r="O1334" i="1"/>
  <c r="M1334" i="1" s="1"/>
  <c r="N1334" i="1"/>
  <c r="L1334" i="1" s="1"/>
  <c r="K1334" i="1"/>
  <c r="J1334" i="1"/>
  <c r="I1334" i="1"/>
  <c r="G1334" i="1"/>
  <c r="F1334" i="1"/>
  <c r="H1334" i="1" s="1"/>
  <c r="AF1334" i="1" s="1"/>
  <c r="U1333" i="1"/>
  <c r="T1333" i="1"/>
  <c r="J1333" i="1" s="1"/>
  <c r="O1333" i="1"/>
  <c r="M1333" i="1" s="1"/>
  <c r="N1333" i="1"/>
  <c r="L1333" i="1"/>
  <c r="K1333" i="1"/>
  <c r="G1333" i="1"/>
  <c r="F1333" i="1"/>
  <c r="H1333" i="1" s="1"/>
  <c r="U1332" i="1"/>
  <c r="T1332" i="1"/>
  <c r="J1332" i="1" s="1"/>
  <c r="O1332" i="1"/>
  <c r="M1332" i="1" s="1"/>
  <c r="N1332" i="1"/>
  <c r="L1332" i="1"/>
  <c r="K1332" i="1"/>
  <c r="G1332" i="1"/>
  <c r="F1332" i="1"/>
  <c r="H1332" i="1" s="1"/>
  <c r="U1331" i="1"/>
  <c r="T1331" i="1"/>
  <c r="J1331" i="1" s="1"/>
  <c r="O1331" i="1"/>
  <c r="M1331" i="1" s="1"/>
  <c r="N1331" i="1"/>
  <c r="L1331" i="1"/>
  <c r="K1331" i="1"/>
  <c r="G1331" i="1"/>
  <c r="F1331" i="1"/>
  <c r="H1331" i="1" s="1"/>
  <c r="U1330" i="1"/>
  <c r="T1330" i="1"/>
  <c r="J1330" i="1" s="1"/>
  <c r="O1330" i="1"/>
  <c r="M1330" i="1" s="1"/>
  <c r="N1330" i="1"/>
  <c r="L1330" i="1"/>
  <c r="K1330" i="1"/>
  <c r="G1330" i="1"/>
  <c r="F1330" i="1"/>
  <c r="H1330" i="1" s="1"/>
  <c r="AF1330" i="1" s="1"/>
  <c r="U1329" i="1"/>
  <c r="T1329" i="1"/>
  <c r="Q1329" i="1"/>
  <c r="K1329" i="1" s="1"/>
  <c r="P1329" i="1"/>
  <c r="O1329" i="1"/>
  <c r="N1329" i="1"/>
  <c r="L1329" i="1" s="1"/>
  <c r="M1329" i="1"/>
  <c r="J1329" i="1"/>
  <c r="H1329" i="1"/>
  <c r="G1329" i="1"/>
  <c r="F1329" i="1"/>
  <c r="U1328" i="1"/>
  <c r="T1328" i="1"/>
  <c r="Q1328" i="1"/>
  <c r="P1328" i="1"/>
  <c r="J1328" i="1" s="1"/>
  <c r="O1328" i="1"/>
  <c r="M1328" i="1" s="1"/>
  <c r="N1328" i="1"/>
  <c r="L1328" i="1"/>
  <c r="K1328" i="1"/>
  <c r="G1328" i="1"/>
  <c r="F1328" i="1"/>
  <c r="H1328" i="1" s="1"/>
  <c r="U1327" i="1"/>
  <c r="T1327" i="1"/>
  <c r="J1327" i="1" s="1"/>
  <c r="O1327" i="1"/>
  <c r="M1327" i="1" s="1"/>
  <c r="N1327" i="1"/>
  <c r="L1327" i="1"/>
  <c r="K1327" i="1"/>
  <c r="G1327" i="1"/>
  <c r="F1327" i="1"/>
  <c r="H1327" i="1" s="1"/>
  <c r="S1326" i="1"/>
  <c r="R1326" i="1"/>
  <c r="J1326" i="1" s="1"/>
  <c r="O1326" i="1"/>
  <c r="M1326" i="1" s="1"/>
  <c r="N1326" i="1"/>
  <c r="L1326" i="1"/>
  <c r="K1326" i="1"/>
  <c r="G1326" i="1"/>
  <c r="F1326" i="1"/>
  <c r="H1326" i="1" s="1"/>
  <c r="AF1326" i="1" s="1"/>
  <c r="S1325" i="1"/>
  <c r="R1325" i="1"/>
  <c r="J1325" i="1" s="1"/>
  <c r="O1325" i="1"/>
  <c r="M1325" i="1" s="1"/>
  <c r="N1325" i="1"/>
  <c r="L1325" i="1"/>
  <c r="K1325" i="1"/>
  <c r="G1325" i="1"/>
  <c r="F1325" i="1"/>
  <c r="H1325" i="1" s="1"/>
  <c r="AF1325" i="1" s="1"/>
  <c r="S1324" i="1"/>
  <c r="R1324" i="1"/>
  <c r="J1324" i="1" s="1"/>
  <c r="O1324" i="1"/>
  <c r="M1324" i="1" s="1"/>
  <c r="N1324" i="1"/>
  <c r="L1324" i="1"/>
  <c r="K1324" i="1"/>
  <c r="G1324" i="1"/>
  <c r="F1324" i="1"/>
  <c r="H1324" i="1" s="1"/>
  <c r="S1323" i="1"/>
  <c r="R1323" i="1"/>
  <c r="J1323" i="1" s="1"/>
  <c r="O1323" i="1"/>
  <c r="M1323" i="1" s="1"/>
  <c r="N1323" i="1"/>
  <c r="L1323" i="1"/>
  <c r="K1323" i="1"/>
  <c r="G1323" i="1"/>
  <c r="F1323" i="1"/>
  <c r="H1323" i="1" s="1"/>
  <c r="AF1323" i="1" s="1"/>
  <c r="S1322" i="1"/>
  <c r="R1322" i="1"/>
  <c r="J1322" i="1" s="1"/>
  <c r="O1322" i="1"/>
  <c r="M1322" i="1" s="1"/>
  <c r="N1322" i="1"/>
  <c r="L1322" i="1"/>
  <c r="K1322" i="1"/>
  <c r="G1322" i="1"/>
  <c r="F1322" i="1"/>
  <c r="H1322" i="1" s="1"/>
  <c r="AF1322" i="1" s="1"/>
  <c r="S1321" i="1"/>
  <c r="R1321" i="1"/>
  <c r="J1321" i="1" s="1"/>
  <c r="O1321" i="1"/>
  <c r="M1321" i="1" s="1"/>
  <c r="N1321" i="1"/>
  <c r="L1321" i="1"/>
  <c r="K1321" i="1"/>
  <c r="G1321" i="1"/>
  <c r="F1321" i="1"/>
  <c r="H1321" i="1" s="1"/>
  <c r="S1320" i="1"/>
  <c r="R1320" i="1"/>
  <c r="J1320" i="1" s="1"/>
  <c r="O1320" i="1"/>
  <c r="M1320" i="1" s="1"/>
  <c r="N1320" i="1"/>
  <c r="L1320" i="1"/>
  <c r="K1320" i="1"/>
  <c r="G1320" i="1"/>
  <c r="F1320" i="1"/>
  <c r="H1320" i="1" s="1"/>
  <c r="AF1320" i="1" s="1"/>
  <c r="S1319" i="1"/>
  <c r="R1319" i="1"/>
  <c r="J1319" i="1" s="1"/>
  <c r="O1319" i="1"/>
  <c r="M1319" i="1" s="1"/>
  <c r="N1319" i="1"/>
  <c r="L1319" i="1"/>
  <c r="K1319" i="1"/>
  <c r="G1319" i="1"/>
  <c r="F1319" i="1"/>
  <c r="H1319" i="1" s="1"/>
  <c r="AF1319" i="1" s="1"/>
  <c r="S1318" i="1"/>
  <c r="R1318" i="1"/>
  <c r="J1318" i="1" s="1"/>
  <c r="O1318" i="1"/>
  <c r="M1318" i="1" s="1"/>
  <c r="N1318" i="1"/>
  <c r="L1318" i="1"/>
  <c r="K1318" i="1"/>
  <c r="G1318" i="1"/>
  <c r="F1318" i="1"/>
  <c r="H1318" i="1" s="1"/>
  <c r="AF1318" i="1" s="1"/>
  <c r="S1317" i="1"/>
  <c r="R1317" i="1"/>
  <c r="J1317" i="1" s="1"/>
  <c r="O1317" i="1"/>
  <c r="M1317" i="1" s="1"/>
  <c r="N1317" i="1"/>
  <c r="L1317" i="1"/>
  <c r="K1317" i="1"/>
  <c r="G1317" i="1"/>
  <c r="F1317" i="1"/>
  <c r="H1317" i="1" s="1"/>
  <c r="AF1317" i="1" s="1"/>
  <c r="S1316" i="1"/>
  <c r="R1316" i="1"/>
  <c r="J1316" i="1" s="1"/>
  <c r="O1316" i="1"/>
  <c r="M1316" i="1" s="1"/>
  <c r="N1316" i="1"/>
  <c r="L1316" i="1"/>
  <c r="K1316" i="1"/>
  <c r="G1316" i="1"/>
  <c r="F1316" i="1"/>
  <c r="H1316" i="1" s="1"/>
  <c r="AF1316" i="1" s="1"/>
  <c r="S1315" i="1"/>
  <c r="R1315" i="1"/>
  <c r="J1315" i="1" s="1"/>
  <c r="O1315" i="1"/>
  <c r="M1315" i="1" s="1"/>
  <c r="N1315" i="1"/>
  <c r="L1315" i="1"/>
  <c r="K1315" i="1"/>
  <c r="G1315" i="1"/>
  <c r="F1315" i="1"/>
  <c r="H1315" i="1" s="1"/>
  <c r="AF1315" i="1" s="1"/>
  <c r="O1314" i="1"/>
  <c r="N1314" i="1"/>
  <c r="L1314" i="1" s="1"/>
  <c r="M1314" i="1"/>
  <c r="K1314" i="1"/>
  <c r="J1314" i="1"/>
  <c r="I1314" i="1"/>
  <c r="G1314" i="1"/>
  <c r="F1314" i="1"/>
  <c r="H1314" i="1" s="1"/>
  <c r="AF1314" i="1" s="1"/>
  <c r="O1313" i="1"/>
  <c r="N1313" i="1"/>
  <c r="M1313" i="1"/>
  <c r="L1313" i="1"/>
  <c r="K1313" i="1"/>
  <c r="J1313" i="1"/>
  <c r="I1313" i="1"/>
  <c r="H1313" i="1"/>
  <c r="AF1313" i="1" s="1"/>
  <c r="G1313" i="1"/>
  <c r="F1313" i="1"/>
  <c r="O1312" i="1"/>
  <c r="M1312" i="1" s="1"/>
  <c r="N1312" i="1"/>
  <c r="L1312" i="1"/>
  <c r="K1312" i="1"/>
  <c r="J1312" i="1"/>
  <c r="I1312" i="1"/>
  <c r="G1312" i="1"/>
  <c r="H1312" i="1" s="1"/>
  <c r="AF1312" i="1" s="1"/>
  <c r="F1312" i="1"/>
  <c r="O1311" i="1"/>
  <c r="M1311" i="1" s="1"/>
  <c r="N1311" i="1"/>
  <c r="L1311" i="1" s="1"/>
  <c r="K1311" i="1"/>
  <c r="J1311" i="1"/>
  <c r="I1311" i="1"/>
  <c r="G1311" i="1"/>
  <c r="F1311" i="1"/>
  <c r="H1311" i="1" s="1"/>
  <c r="AF1311" i="1" s="1"/>
  <c r="O1310" i="1"/>
  <c r="N1310" i="1"/>
  <c r="L1310" i="1" s="1"/>
  <c r="M1310" i="1"/>
  <c r="K1310" i="1"/>
  <c r="J1310" i="1"/>
  <c r="I1310" i="1"/>
  <c r="G1310" i="1"/>
  <c r="F1310" i="1"/>
  <c r="H1310" i="1" s="1"/>
  <c r="AF1310" i="1" s="1"/>
  <c r="O1309" i="1"/>
  <c r="N1309" i="1"/>
  <c r="M1309" i="1"/>
  <c r="L1309" i="1"/>
  <c r="K1309" i="1"/>
  <c r="J1309" i="1"/>
  <c r="I1309" i="1"/>
  <c r="H1309" i="1"/>
  <c r="AF1309" i="1" s="1"/>
  <c r="G1309" i="1"/>
  <c r="F1309" i="1"/>
  <c r="O1308" i="1"/>
  <c r="M1308" i="1" s="1"/>
  <c r="N1308" i="1"/>
  <c r="L1308" i="1"/>
  <c r="K1308" i="1"/>
  <c r="J1308" i="1"/>
  <c r="I1308" i="1"/>
  <c r="G1308" i="1"/>
  <c r="H1308" i="1" s="1"/>
  <c r="AF1308" i="1" s="1"/>
  <c r="F1308" i="1"/>
  <c r="O1307" i="1"/>
  <c r="M1307" i="1" s="1"/>
  <c r="N1307" i="1"/>
  <c r="L1307" i="1" s="1"/>
  <c r="K1307" i="1"/>
  <c r="J1307" i="1"/>
  <c r="I1307" i="1"/>
  <c r="G1307" i="1"/>
  <c r="F1307" i="1"/>
  <c r="H1307" i="1" s="1"/>
  <c r="AF1307" i="1" s="1"/>
  <c r="O1306" i="1"/>
  <c r="N1306" i="1"/>
  <c r="L1306" i="1" s="1"/>
  <c r="M1306" i="1"/>
  <c r="K1306" i="1"/>
  <c r="J1306" i="1"/>
  <c r="I1306" i="1"/>
  <c r="G1306" i="1"/>
  <c r="F1306" i="1"/>
  <c r="H1306" i="1" s="1"/>
  <c r="AF1306" i="1" s="1"/>
  <c r="O1305" i="1"/>
  <c r="N1305" i="1"/>
  <c r="M1305" i="1"/>
  <c r="L1305" i="1"/>
  <c r="K1305" i="1"/>
  <c r="J1305" i="1"/>
  <c r="I1305" i="1"/>
  <c r="H1305" i="1"/>
  <c r="AF1305" i="1" s="1"/>
  <c r="G1305" i="1"/>
  <c r="F1305" i="1"/>
  <c r="O1304" i="1"/>
  <c r="M1304" i="1" s="1"/>
  <c r="N1304" i="1"/>
  <c r="L1304" i="1"/>
  <c r="K1304" i="1"/>
  <c r="J1304" i="1"/>
  <c r="G1304" i="1"/>
  <c r="F1304" i="1"/>
  <c r="H1304" i="1" s="1"/>
  <c r="AF1304" i="1" s="1"/>
  <c r="O1303" i="1"/>
  <c r="N1303" i="1"/>
  <c r="L1303" i="1" s="1"/>
  <c r="M1303" i="1"/>
  <c r="K1303" i="1"/>
  <c r="J1303" i="1"/>
  <c r="I1303" i="1"/>
  <c r="G1303" i="1"/>
  <c r="F1303" i="1"/>
  <c r="H1303" i="1" s="1"/>
  <c r="AF1303" i="1" s="1"/>
  <c r="U1302" i="1"/>
  <c r="T1302" i="1"/>
  <c r="O1302" i="1"/>
  <c r="M1302" i="1" s="1"/>
  <c r="N1302" i="1"/>
  <c r="L1302" i="1" s="1"/>
  <c r="K1302" i="1"/>
  <c r="J1302" i="1"/>
  <c r="G1302" i="1"/>
  <c r="F1302" i="1"/>
  <c r="H1302" i="1" s="1"/>
  <c r="U1301" i="1"/>
  <c r="T1301" i="1"/>
  <c r="Q1301" i="1"/>
  <c r="K1301" i="1" s="1"/>
  <c r="P1301" i="1"/>
  <c r="J1301" i="1" s="1"/>
  <c r="O1301" i="1"/>
  <c r="N1301" i="1"/>
  <c r="M1301" i="1"/>
  <c r="L1301" i="1"/>
  <c r="G1301" i="1"/>
  <c r="H1301" i="1" s="1"/>
  <c r="AF1301" i="1" s="1"/>
  <c r="F1301" i="1"/>
  <c r="U1300" i="1"/>
  <c r="T1300" i="1"/>
  <c r="Q1300" i="1"/>
  <c r="P1300" i="1"/>
  <c r="O1300" i="1"/>
  <c r="M1300" i="1" s="1"/>
  <c r="N1300" i="1"/>
  <c r="L1300" i="1" s="1"/>
  <c r="K1300" i="1"/>
  <c r="J1300" i="1"/>
  <c r="G1300" i="1"/>
  <c r="F1300" i="1"/>
  <c r="H1300" i="1" s="1"/>
  <c r="AF1300" i="1" s="1"/>
  <c r="U1299" i="1"/>
  <c r="T1299" i="1"/>
  <c r="Q1299" i="1"/>
  <c r="K1299" i="1" s="1"/>
  <c r="P1299" i="1"/>
  <c r="J1299" i="1" s="1"/>
  <c r="O1299" i="1"/>
  <c r="N1299" i="1"/>
  <c r="M1299" i="1"/>
  <c r="L1299" i="1"/>
  <c r="G1299" i="1"/>
  <c r="H1299" i="1" s="1"/>
  <c r="F1299" i="1"/>
  <c r="U1298" i="1"/>
  <c r="T1298" i="1"/>
  <c r="Q1298" i="1"/>
  <c r="P1298" i="1"/>
  <c r="O1298" i="1"/>
  <c r="M1298" i="1" s="1"/>
  <c r="N1298" i="1"/>
  <c r="L1298" i="1" s="1"/>
  <c r="K1298" i="1"/>
  <c r="J1298" i="1"/>
  <c r="G1298" i="1"/>
  <c r="F1298" i="1"/>
  <c r="H1298" i="1" s="1"/>
  <c r="U1297" i="1"/>
  <c r="T1297" i="1"/>
  <c r="O1297" i="1"/>
  <c r="M1297" i="1" s="1"/>
  <c r="N1297" i="1"/>
  <c r="L1297" i="1" s="1"/>
  <c r="K1297" i="1"/>
  <c r="G1297" i="1"/>
  <c r="F1297" i="1"/>
  <c r="H1297" i="1" s="1"/>
  <c r="AF1297" i="1" s="1"/>
  <c r="O1296" i="1"/>
  <c r="N1296" i="1"/>
  <c r="M1296" i="1"/>
  <c r="L1296" i="1"/>
  <c r="K1296" i="1"/>
  <c r="J1296" i="1"/>
  <c r="G1296" i="1"/>
  <c r="H1296" i="1" s="1"/>
  <c r="AF1296" i="1" s="1"/>
  <c r="F1296" i="1"/>
  <c r="U1295" i="1"/>
  <c r="K1295" i="1" s="1"/>
  <c r="T1295" i="1"/>
  <c r="J1295" i="1" s="1"/>
  <c r="O1295" i="1"/>
  <c r="N1295" i="1"/>
  <c r="M1295" i="1"/>
  <c r="L1295" i="1"/>
  <c r="G1295" i="1"/>
  <c r="H1295" i="1" s="1"/>
  <c r="AF1295" i="1" s="1"/>
  <c r="F1295" i="1"/>
  <c r="U1294" i="1"/>
  <c r="K1294" i="1" s="1"/>
  <c r="T1294" i="1"/>
  <c r="J1294" i="1" s="1"/>
  <c r="O1294" i="1"/>
  <c r="N1294" i="1"/>
  <c r="M1294" i="1"/>
  <c r="L1294" i="1"/>
  <c r="G1294" i="1"/>
  <c r="H1294" i="1" s="1"/>
  <c r="F1294" i="1"/>
  <c r="U1293" i="1"/>
  <c r="K1293" i="1" s="1"/>
  <c r="T1293" i="1"/>
  <c r="J1293" i="1" s="1"/>
  <c r="O1293" i="1"/>
  <c r="N1293" i="1"/>
  <c r="M1293" i="1"/>
  <c r="L1293" i="1"/>
  <c r="G1293" i="1"/>
  <c r="H1293" i="1" s="1"/>
  <c r="F1293" i="1"/>
  <c r="U1292" i="1"/>
  <c r="K1292" i="1" s="1"/>
  <c r="T1292" i="1"/>
  <c r="J1292" i="1" s="1"/>
  <c r="O1292" i="1"/>
  <c r="N1292" i="1"/>
  <c r="M1292" i="1"/>
  <c r="L1292" i="1"/>
  <c r="G1292" i="1"/>
  <c r="H1292" i="1" s="1"/>
  <c r="AF1292" i="1" s="1"/>
  <c r="F1292" i="1"/>
  <c r="U1291" i="1"/>
  <c r="T1291" i="1"/>
  <c r="Q1291" i="1"/>
  <c r="P1291" i="1"/>
  <c r="O1291" i="1"/>
  <c r="M1291" i="1" s="1"/>
  <c r="N1291" i="1"/>
  <c r="L1291" i="1" s="1"/>
  <c r="K1291" i="1"/>
  <c r="G1291" i="1"/>
  <c r="F1291" i="1"/>
  <c r="H1291" i="1" s="1"/>
  <c r="AF1290" i="1"/>
  <c r="U1290" i="1"/>
  <c r="T1290" i="1"/>
  <c r="Q1290" i="1"/>
  <c r="K1290" i="1" s="1"/>
  <c r="P1290" i="1"/>
  <c r="J1290" i="1" s="1"/>
  <c r="O1290" i="1"/>
  <c r="N1290" i="1"/>
  <c r="M1290" i="1"/>
  <c r="L1290" i="1"/>
  <c r="G1290" i="1"/>
  <c r="H1290" i="1" s="1"/>
  <c r="F1290" i="1"/>
  <c r="U1289" i="1"/>
  <c r="K1289" i="1" s="1"/>
  <c r="T1289" i="1"/>
  <c r="J1289" i="1" s="1"/>
  <c r="O1289" i="1"/>
  <c r="N1289" i="1"/>
  <c r="M1289" i="1"/>
  <c r="L1289" i="1"/>
  <c r="G1289" i="1"/>
  <c r="H1289" i="1" s="1"/>
  <c r="F1289" i="1"/>
  <c r="O1288" i="1"/>
  <c r="M1288" i="1" s="1"/>
  <c r="N1288" i="1"/>
  <c r="L1288" i="1" s="1"/>
  <c r="K1288" i="1"/>
  <c r="I1288" i="1"/>
  <c r="G1288" i="1"/>
  <c r="F1288" i="1"/>
  <c r="H1288" i="1" s="1"/>
  <c r="AF1288" i="1" s="1"/>
  <c r="O1287" i="1"/>
  <c r="N1287" i="1"/>
  <c r="L1287" i="1" s="1"/>
  <c r="M1287" i="1"/>
  <c r="K1287" i="1"/>
  <c r="J1287" i="1"/>
  <c r="I1287" i="1"/>
  <c r="G1287" i="1"/>
  <c r="F1287" i="1"/>
  <c r="H1287" i="1" s="1"/>
  <c r="AF1287" i="1" s="1"/>
  <c r="O1286" i="1"/>
  <c r="N1286" i="1"/>
  <c r="M1286" i="1"/>
  <c r="L1286" i="1"/>
  <c r="K1286" i="1"/>
  <c r="J1286" i="1"/>
  <c r="I1286" i="1"/>
  <c r="H1286" i="1"/>
  <c r="AF1286" i="1" s="1"/>
  <c r="G1286" i="1"/>
  <c r="F1286" i="1"/>
  <c r="O1285" i="1"/>
  <c r="M1285" i="1" s="1"/>
  <c r="N1285" i="1"/>
  <c r="L1285" i="1"/>
  <c r="K1285" i="1"/>
  <c r="J1285" i="1"/>
  <c r="I1285" i="1"/>
  <c r="G1285" i="1"/>
  <c r="H1285" i="1" s="1"/>
  <c r="AF1285" i="1" s="1"/>
  <c r="F1285" i="1"/>
  <c r="O1284" i="1"/>
  <c r="M1284" i="1" s="1"/>
  <c r="N1284" i="1"/>
  <c r="L1284" i="1" s="1"/>
  <c r="K1284" i="1"/>
  <c r="J1284" i="1"/>
  <c r="I1284" i="1"/>
  <c r="G1284" i="1"/>
  <c r="F1284" i="1"/>
  <c r="H1284" i="1" s="1"/>
  <c r="AF1284" i="1" s="1"/>
  <c r="O1283" i="1"/>
  <c r="N1283" i="1"/>
  <c r="L1283" i="1" s="1"/>
  <c r="M1283" i="1"/>
  <c r="K1283" i="1"/>
  <c r="J1283" i="1"/>
  <c r="I1283" i="1"/>
  <c r="G1283" i="1"/>
  <c r="F1283" i="1"/>
  <c r="H1283" i="1" s="1"/>
  <c r="AF1283" i="1" s="1"/>
  <c r="O1282" i="1"/>
  <c r="N1282" i="1"/>
  <c r="M1282" i="1"/>
  <c r="L1282" i="1"/>
  <c r="K1282" i="1"/>
  <c r="J1282" i="1"/>
  <c r="I1282" i="1"/>
  <c r="H1282" i="1"/>
  <c r="AF1282" i="1" s="1"/>
  <c r="G1282" i="1"/>
  <c r="F1282" i="1"/>
  <c r="O1281" i="1"/>
  <c r="M1281" i="1" s="1"/>
  <c r="N1281" i="1"/>
  <c r="L1281" i="1"/>
  <c r="J1281" i="1"/>
  <c r="I1281" i="1"/>
  <c r="G1281" i="1"/>
  <c r="H1281" i="1" s="1"/>
  <c r="AF1281" i="1" s="1"/>
  <c r="F1281" i="1"/>
  <c r="O1280" i="1"/>
  <c r="M1280" i="1" s="1"/>
  <c r="N1280" i="1"/>
  <c r="L1280" i="1" s="1"/>
  <c r="K1280" i="1"/>
  <c r="I1280" i="1"/>
  <c r="G1280" i="1"/>
  <c r="F1280" i="1"/>
  <c r="H1280" i="1" s="1"/>
  <c r="AF1280" i="1" s="1"/>
  <c r="O1279" i="1"/>
  <c r="N1279" i="1"/>
  <c r="L1279" i="1" s="1"/>
  <c r="M1279" i="1"/>
  <c r="K1279" i="1"/>
  <c r="J1279" i="1"/>
  <c r="I1279" i="1"/>
  <c r="G1279" i="1"/>
  <c r="F1279" i="1"/>
  <c r="H1279" i="1" s="1"/>
  <c r="AF1279" i="1" s="1"/>
  <c r="O1278" i="1"/>
  <c r="N1278" i="1"/>
  <c r="M1278" i="1"/>
  <c r="L1278" i="1"/>
  <c r="K1278" i="1"/>
  <c r="J1278" i="1"/>
  <c r="I1278" i="1"/>
  <c r="H1278" i="1"/>
  <c r="AF1278" i="1" s="1"/>
  <c r="G1278" i="1"/>
  <c r="F1278" i="1"/>
  <c r="O1277" i="1"/>
  <c r="M1277" i="1" s="1"/>
  <c r="N1277" i="1"/>
  <c r="L1277" i="1"/>
  <c r="K1277" i="1"/>
  <c r="J1277" i="1"/>
  <c r="I1277" i="1"/>
  <c r="G1277" i="1"/>
  <c r="H1277" i="1" s="1"/>
  <c r="AF1277" i="1" s="1"/>
  <c r="F1277" i="1"/>
  <c r="O1276" i="1"/>
  <c r="M1276" i="1" s="1"/>
  <c r="N1276" i="1"/>
  <c r="L1276" i="1" s="1"/>
  <c r="K1276" i="1"/>
  <c r="J1276" i="1"/>
  <c r="I1276" i="1"/>
  <c r="G1276" i="1"/>
  <c r="F1276" i="1"/>
  <c r="H1276" i="1" s="1"/>
  <c r="AF1276" i="1" s="1"/>
  <c r="O1275" i="1"/>
  <c r="N1275" i="1"/>
  <c r="L1275" i="1" s="1"/>
  <c r="M1275" i="1"/>
  <c r="K1275" i="1"/>
  <c r="J1275" i="1"/>
  <c r="I1275" i="1"/>
  <c r="G1275" i="1"/>
  <c r="F1275" i="1"/>
  <c r="H1275" i="1" s="1"/>
  <c r="AF1275" i="1" s="1"/>
  <c r="O1274" i="1"/>
  <c r="N1274" i="1"/>
  <c r="M1274" i="1"/>
  <c r="L1274" i="1"/>
  <c r="K1274" i="1"/>
  <c r="J1274" i="1"/>
  <c r="I1274" i="1"/>
  <c r="H1274" i="1"/>
  <c r="AF1274" i="1" s="1"/>
  <c r="G1274" i="1"/>
  <c r="F1274" i="1"/>
  <c r="O1273" i="1"/>
  <c r="M1273" i="1" s="1"/>
  <c r="N1273" i="1"/>
  <c r="L1273" i="1"/>
  <c r="J1273" i="1"/>
  <c r="I1273" i="1"/>
  <c r="G1273" i="1"/>
  <c r="H1273" i="1" s="1"/>
  <c r="AF1273" i="1" s="1"/>
  <c r="F1273" i="1"/>
  <c r="O1272" i="1"/>
  <c r="M1272" i="1" s="1"/>
  <c r="N1272" i="1"/>
  <c r="L1272" i="1" s="1"/>
  <c r="K1272" i="1"/>
  <c r="I1272" i="1"/>
  <c r="G1272" i="1"/>
  <c r="F1272" i="1"/>
  <c r="H1272" i="1" s="1"/>
  <c r="AF1272" i="1" s="1"/>
  <c r="O1271" i="1"/>
  <c r="N1271" i="1"/>
  <c r="L1271" i="1" s="1"/>
  <c r="M1271" i="1"/>
  <c r="K1271" i="1"/>
  <c r="J1271" i="1"/>
  <c r="I1271" i="1"/>
  <c r="G1271" i="1"/>
  <c r="F1271" i="1"/>
  <c r="H1271" i="1" s="1"/>
  <c r="AF1271" i="1" s="1"/>
  <c r="O1270" i="1"/>
  <c r="N1270" i="1"/>
  <c r="M1270" i="1"/>
  <c r="L1270" i="1"/>
  <c r="K1270" i="1"/>
  <c r="J1270" i="1"/>
  <c r="I1270" i="1"/>
  <c r="H1270" i="1"/>
  <c r="AF1270" i="1" s="1"/>
  <c r="G1270" i="1"/>
  <c r="F1270" i="1"/>
  <c r="O1269" i="1"/>
  <c r="M1269" i="1" s="1"/>
  <c r="N1269" i="1"/>
  <c r="L1269" i="1"/>
  <c r="J1269" i="1"/>
  <c r="I1269" i="1"/>
  <c r="G1269" i="1"/>
  <c r="H1269" i="1" s="1"/>
  <c r="AF1269" i="1" s="1"/>
  <c r="F1269" i="1"/>
  <c r="Q1268" i="1"/>
  <c r="K1268" i="1" s="1"/>
  <c r="P1268" i="1"/>
  <c r="J1268" i="1" s="1"/>
  <c r="O1268" i="1"/>
  <c r="N1268" i="1"/>
  <c r="M1268" i="1"/>
  <c r="L1268" i="1"/>
  <c r="G1268" i="1"/>
  <c r="H1268" i="1" s="1"/>
  <c r="AF1268" i="1" s="1"/>
  <c r="F1268" i="1"/>
  <c r="U1267" i="1"/>
  <c r="K1267" i="1" s="1"/>
  <c r="T1267" i="1"/>
  <c r="J1267" i="1" s="1"/>
  <c r="O1267" i="1"/>
  <c r="N1267" i="1"/>
  <c r="M1267" i="1"/>
  <c r="L1267" i="1"/>
  <c r="G1267" i="1"/>
  <c r="H1267" i="1" s="1"/>
  <c r="F1267" i="1"/>
  <c r="U1266" i="1"/>
  <c r="T1266" i="1"/>
  <c r="Q1266" i="1"/>
  <c r="P1266" i="1"/>
  <c r="O1266" i="1"/>
  <c r="M1266" i="1" s="1"/>
  <c r="N1266" i="1"/>
  <c r="L1266" i="1" s="1"/>
  <c r="K1266" i="1"/>
  <c r="J1266" i="1"/>
  <c r="G1266" i="1"/>
  <c r="F1266" i="1"/>
  <c r="H1266" i="1" s="1"/>
  <c r="U1265" i="1"/>
  <c r="T1265" i="1"/>
  <c r="Q1265" i="1"/>
  <c r="K1265" i="1" s="1"/>
  <c r="P1265" i="1"/>
  <c r="J1265" i="1" s="1"/>
  <c r="O1265" i="1"/>
  <c r="N1265" i="1"/>
  <c r="M1265" i="1"/>
  <c r="L1265" i="1"/>
  <c r="G1265" i="1"/>
  <c r="H1265" i="1" s="1"/>
  <c r="AF1265" i="1" s="1"/>
  <c r="F1265" i="1"/>
  <c r="U1264" i="1"/>
  <c r="T1264" i="1"/>
  <c r="Q1264" i="1"/>
  <c r="P1264" i="1"/>
  <c r="O1264" i="1"/>
  <c r="M1264" i="1" s="1"/>
  <c r="N1264" i="1"/>
  <c r="L1264" i="1" s="1"/>
  <c r="K1264" i="1"/>
  <c r="J1264" i="1"/>
  <c r="G1264" i="1"/>
  <c r="F1264" i="1"/>
  <c r="H1264" i="1" s="1"/>
  <c r="U1263" i="1"/>
  <c r="T1263" i="1"/>
  <c r="Q1263" i="1"/>
  <c r="K1263" i="1" s="1"/>
  <c r="P1263" i="1"/>
  <c r="J1263" i="1" s="1"/>
  <c r="O1263" i="1"/>
  <c r="N1263" i="1"/>
  <c r="M1263" i="1"/>
  <c r="L1263" i="1"/>
  <c r="G1263" i="1"/>
  <c r="H1263" i="1" s="1"/>
  <c r="F1263" i="1"/>
  <c r="U1262" i="1"/>
  <c r="K1262" i="1" s="1"/>
  <c r="T1262" i="1"/>
  <c r="J1262" i="1" s="1"/>
  <c r="O1262" i="1"/>
  <c r="N1262" i="1"/>
  <c r="M1262" i="1"/>
  <c r="L1262" i="1"/>
  <c r="G1262" i="1"/>
  <c r="H1262" i="1" s="1"/>
  <c r="F1262" i="1"/>
  <c r="U1261" i="1"/>
  <c r="K1261" i="1" s="1"/>
  <c r="T1261" i="1"/>
  <c r="J1261" i="1" s="1"/>
  <c r="O1261" i="1"/>
  <c r="N1261" i="1"/>
  <c r="M1261" i="1"/>
  <c r="L1261" i="1"/>
  <c r="G1261" i="1"/>
  <c r="H1261" i="1" s="1"/>
  <c r="F1261" i="1"/>
  <c r="U1260" i="1"/>
  <c r="K1260" i="1" s="1"/>
  <c r="T1260" i="1"/>
  <c r="J1260" i="1" s="1"/>
  <c r="O1260" i="1"/>
  <c r="N1260" i="1"/>
  <c r="M1260" i="1"/>
  <c r="L1260" i="1"/>
  <c r="G1260" i="1"/>
  <c r="H1260" i="1" s="1"/>
  <c r="F1260" i="1"/>
  <c r="U1259" i="1"/>
  <c r="K1259" i="1" s="1"/>
  <c r="T1259" i="1"/>
  <c r="J1259" i="1" s="1"/>
  <c r="O1259" i="1"/>
  <c r="N1259" i="1"/>
  <c r="M1259" i="1"/>
  <c r="L1259" i="1"/>
  <c r="G1259" i="1"/>
  <c r="H1259" i="1" s="1"/>
  <c r="AF1259" i="1" s="1"/>
  <c r="F1259" i="1"/>
  <c r="U1258" i="1"/>
  <c r="T1258" i="1"/>
  <c r="Q1258" i="1"/>
  <c r="P1258" i="1"/>
  <c r="O1258" i="1"/>
  <c r="M1258" i="1" s="1"/>
  <c r="N1258" i="1"/>
  <c r="L1258" i="1" s="1"/>
  <c r="K1258" i="1"/>
  <c r="G1258" i="1"/>
  <c r="F1258" i="1"/>
  <c r="H1258" i="1" s="1"/>
  <c r="AF1257" i="1"/>
  <c r="U1257" i="1"/>
  <c r="T1257" i="1"/>
  <c r="Q1257" i="1"/>
  <c r="K1257" i="1" s="1"/>
  <c r="P1257" i="1"/>
  <c r="J1257" i="1" s="1"/>
  <c r="O1257" i="1"/>
  <c r="N1257" i="1"/>
  <c r="M1257" i="1"/>
  <c r="L1257" i="1"/>
  <c r="G1257" i="1"/>
  <c r="H1257" i="1" s="1"/>
  <c r="F1257" i="1"/>
  <c r="U1256" i="1"/>
  <c r="K1256" i="1" s="1"/>
  <c r="T1256" i="1"/>
  <c r="J1256" i="1" s="1"/>
  <c r="O1256" i="1"/>
  <c r="N1256" i="1"/>
  <c r="M1256" i="1"/>
  <c r="L1256" i="1"/>
  <c r="G1256" i="1"/>
  <c r="H1256" i="1" s="1"/>
  <c r="F1256" i="1"/>
  <c r="O1255" i="1"/>
  <c r="M1255" i="1" s="1"/>
  <c r="N1255" i="1"/>
  <c r="L1255" i="1" s="1"/>
  <c r="K1255" i="1"/>
  <c r="G1255" i="1"/>
  <c r="F1255" i="1"/>
  <c r="H1255" i="1" s="1"/>
  <c r="AF1255" i="1" s="1"/>
  <c r="O1254" i="1"/>
  <c r="N1254" i="1"/>
  <c r="M1254" i="1"/>
  <c r="L1254" i="1"/>
  <c r="K1254" i="1"/>
  <c r="J1254" i="1"/>
  <c r="I1254" i="1"/>
  <c r="H1254" i="1"/>
  <c r="AF1254" i="1" s="1"/>
  <c r="G1254" i="1"/>
  <c r="F1254" i="1"/>
  <c r="U1253" i="1"/>
  <c r="K1253" i="1" s="1"/>
  <c r="T1253" i="1"/>
  <c r="O1253" i="1"/>
  <c r="N1253" i="1"/>
  <c r="L1253" i="1" s="1"/>
  <c r="M1253" i="1"/>
  <c r="J1253" i="1"/>
  <c r="H1253" i="1"/>
  <c r="G1253" i="1"/>
  <c r="F1253" i="1"/>
  <c r="U1252" i="1"/>
  <c r="T1252" i="1"/>
  <c r="Q1252" i="1"/>
  <c r="P1252" i="1"/>
  <c r="J1252" i="1" s="1"/>
  <c r="O1252" i="1"/>
  <c r="M1252" i="1" s="1"/>
  <c r="N1252" i="1"/>
  <c r="L1252" i="1"/>
  <c r="K1252" i="1"/>
  <c r="G1252" i="1"/>
  <c r="F1252" i="1"/>
  <c r="H1252" i="1" s="1"/>
  <c r="AF1252" i="1" s="1"/>
  <c r="U1251" i="1"/>
  <c r="T1251" i="1"/>
  <c r="Q1251" i="1"/>
  <c r="K1251" i="1" s="1"/>
  <c r="P1251" i="1"/>
  <c r="O1251" i="1"/>
  <c r="N1251" i="1"/>
  <c r="L1251" i="1" s="1"/>
  <c r="M1251" i="1"/>
  <c r="J1251" i="1"/>
  <c r="H1251" i="1"/>
  <c r="AF1251" i="1" s="1"/>
  <c r="G1251" i="1"/>
  <c r="F1251" i="1"/>
  <c r="U1250" i="1"/>
  <c r="T1250" i="1"/>
  <c r="Q1250" i="1"/>
  <c r="P1250" i="1"/>
  <c r="J1250" i="1" s="1"/>
  <c r="O1250" i="1"/>
  <c r="M1250" i="1" s="1"/>
  <c r="N1250" i="1"/>
  <c r="L1250" i="1"/>
  <c r="G1250" i="1"/>
  <c r="F1250" i="1"/>
  <c r="U1249" i="1"/>
  <c r="T1249" i="1"/>
  <c r="Q1249" i="1"/>
  <c r="K1249" i="1" s="1"/>
  <c r="P1249" i="1"/>
  <c r="O1249" i="1"/>
  <c r="N1249" i="1"/>
  <c r="L1249" i="1" s="1"/>
  <c r="M1249" i="1"/>
  <c r="J1249" i="1"/>
  <c r="H1249" i="1"/>
  <c r="G1249" i="1"/>
  <c r="F1249" i="1"/>
  <c r="U1248" i="1"/>
  <c r="K1248" i="1" s="1"/>
  <c r="T1248" i="1"/>
  <c r="O1248" i="1"/>
  <c r="N1248" i="1"/>
  <c r="L1248" i="1" s="1"/>
  <c r="M1248" i="1"/>
  <c r="H1248" i="1"/>
  <c r="AF1248" i="1" s="1"/>
  <c r="G1248" i="1"/>
  <c r="F1248" i="1"/>
  <c r="O1247" i="1"/>
  <c r="M1247" i="1" s="1"/>
  <c r="N1247" i="1"/>
  <c r="L1247" i="1"/>
  <c r="J1247" i="1"/>
  <c r="G1247" i="1"/>
  <c r="F1247" i="1"/>
  <c r="H1247" i="1" s="1"/>
  <c r="AF1247" i="1" s="1"/>
  <c r="U1246" i="1"/>
  <c r="T1246" i="1"/>
  <c r="J1246" i="1" s="1"/>
  <c r="O1246" i="1"/>
  <c r="M1246" i="1" s="1"/>
  <c r="N1246" i="1"/>
  <c r="K1246" i="1"/>
  <c r="G1246" i="1"/>
  <c r="F1246" i="1"/>
  <c r="H1246" i="1" s="1"/>
  <c r="U1245" i="1"/>
  <c r="T1245" i="1"/>
  <c r="J1245" i="1" s="1"/>
  <c r="O1245" i="1"/>
  <c r="M1245" i="1" s="1"/>
  <c r="N1245" i="1"/>
  <c r="G1245" i="1"/>
  <c r="F1245" i="1"/>
  <c r="H1245" i="1" s="1"/>
  <c r="U1244" i="1"/>
  <c r="T1244" i="1"/>
  <c r="J1244" i="1" s="1"/>
  <c r="O1244" i="1"/>
  <c r="M1244" i="1" s="1"/>
  <c r="N1244" i="1"/>
  <c r="G1244" i="1"/>
  <c r="F1244" i="1"/>
  <c r="H1244" i="1" s="1"/>
  <c r="U1243" i="1"/>
  <c r="T1243" i="1"/>
  <c r="J1243" i="1" s="1"/>
  <c r="O1243" i="1"/>
  <c r="M1243" i="1" s="1"/>
  <c r="N1243" i="1"/>
  <c r="G1243" i="1"/>
  <c r="F1243" i="1"/>
  <c r="H1243" i="1" s="1"/>
  <c r="U1242" i="1"/>
  <c r="T1242" i="1"/>
  <c r="Q1242" i="1"/>
  <c r="K1242" i="1" s="1"/>
  <c r="P1242" i="1"/>
  <c r="O1242" i="1"/>
  <c r="N1242" i="1"/>
  <c r="L1242" i="1" s="1"/>
  <c r="M1242" i="1"/>
  <c r="J1242" i="1"/>
  <c r="H1242" i="1"/>
  <c r="G1242" i="1"/>
  <c r="F1242" i="1"/>
  <c r="AF1241" i="1"/>
  <c r="U1241" i="1"/>
  <c r="T1241" i="1"/>
  <c r="Q1241" i="1"/>
  <c r="P1241" i="1"/>
  <c r="J1241" i="1" s="1"/>
  <c r="O1241" i="1"/>
  <c r="M1241" i="1" s="1"/>
  <c r="N1241" i="1"/>
  <c r="K1241" i="1"/>
  <c r="G1241" i="1"/>
  <c r="F1241" i="1"/>
  <c r="H1241" i="1" s="1"/>
  <c r="U1240" i="1"/>
  <c r="T1240" i="1"/>
  <c r="J1240" i="1" s="1"/>
  <c r="O1240" i="1"/>
  <c r="M1240" i="1" s="1"/>
  <c r="N1240" i="1"/>
  <c r="K1240" i="1"/>
  <c r="G1240" i="1"/>
  <c r="F1240" i="1"/>
  <c r="H1240" i="1" s="1"/>
  <c r="U1239" i="1"/>
  <c r="T1239" i="1"/>
  <c r="J1239" i="1" s="1"/>
  <c r="O1239" i="1"/>
  <c r="M1239" i="1" s="1"/>
  <c r="N1239" i="1"/>
  <c r="K1239" i="1"/>
  <c r="G1239" i="1"/>
  <c r="F1239" i="1"/>
  <c r="H1239" i="1" s="1"/>
  <c r="U1238" i="1"/>
  <c r="T1238" i="1"/>
  <c r="J1238" i="1" s="1"/>
  <c r="O1238" i="1"/>
  <c r="N1238" i="1"/>
  <c r="M1238" i="1"/>
  <c r="L1238" i="1"/>
  <c r="K1238" i="1"/>
  <c r="G1238" i="1"/>
  <c r="F1238" i="1"/>
  <c r="H1238" i="1" s="1"/>
  <c r="W1237" i="1"/>
  <c r="V1237" i="1"/>
  <c r="J1237" i="1" s="1"/>
  <c r="O1237" i="1"/>
  <c r="M1237" i="1" s="1"/>
  <c r="N1237" i="1"/>
  <c r="L1237" i="1"/>
  <c r="K1237" i="1"/>
  <c r="H1237" i="1"/>
  <c r="G1237" i="1"/>
  <c r="F1237" i="1"/>
  <c r="W1236" i="1"/>
  <c r="K1236" i="1" s="1"/>
  <c r="V1236" i="1"/>
  <c r="J1236" i="1" s="1"/>
  <c r="O1236" i="1"/>
  <c r="N1236" i="1"/>
  <c r="M1236" i="1"/>
  <c r="L1236" i="1"/>
  <c r="G1236" i="1"/>
  <c r="F1236" i="1"/>
  <c r="H1236" i="1" s="1"/>
  <c r="W1235" i="1"/>
  <c r="V1235" i="1"/>
  <c r="J1235" i="1" s="1"/>
  <c r="O1235" i="1"/>
  <c r="M1235" i="1" s="1"/>
  <c r="N1235" i="1"/>
  <c r="L1235" i="1"/>
  <c r="K1235" i="1"/>
  <c r="H1235" i="1"/>
  <c r="AF1235" i="1" s="1"/>
  <c r="G1235" i="1"/>
  <c r="F1235" i="1"/>
  <c r="Q1234" i="1"/>
  <c r="K1234" i="1" s="1"/>
  <c r="P1234" i="1"/>
  <c r="J1234" i="1" s="1"/>
  <c r="O1234" i="1"/>
  <c r="N1234" i="1"/>
  <c r="M1234" i="1"/>
  <c r="L1234" i="1"/>
  <c r="G1234" i="1"/>
  <c r="F1234" i="1"/>
  <c r="H1234" i="1" s="1"/>
  <c r="AF1234" i="1" s="1"/>
  <c r="Y1233" i="1"/>
  <c r="X1233" i="1"/>
  <c r="J1233" i="1" s="1"/>
  <c r="O1233" i="1"/>
  <c r="M1233" i="1" s="1"/>
  <c r="N1233" i="1"/>
  <c r="L1233" i="1"/>
  <c r="K1233" i="1"/>
  <c r="H1233" i="1"/>
  <c r="AF1233" i="1" s="1"/>
  <c r="G1233" i="1"/>
  <c r="F1233" i="1"/>
  <c r="Y1232" i="1"/>
  <c r="K1232" i="1" s="1"/>
  <c r="X1232" i="1"/>
  <c r="J1232" i="1" s="1"/>
  <c r="O1232" i="1"/>
  <c r="N1232" i="1"/>
  <c r="M1232" i="1"/>
  <c r="L1232" i="1"/>
  <c r="G1232" i="1"/>
  <c r="F1232" i="1"/>
  <c r="H1232" i="1" s="1"/>
  <c r="AF1232" i="1" s="1"/>
  <c r="Y1231" i="1"/>
  <c r="X1231" i="1"/>
  <c r="J1231" i="1" s="1"/>
  <c r="O1231" i="1"/>
  <c r="M1231" i="1" s="1"/>
  <c r="N1231" i="1"/>
  <c r="L1231" i="1"/>
  <c r="K1231" i="1"/>
  <c r="H1231" i="1"/>
  <c r="AF1231" i="1" s="1"/>
  <c r="G1231" i="1"/>
  <c r="F1231" i="1"/>
  <c r="Y1230" i="1"/>
  <c r="K1230" i="1" s="1"/>
  <c r="X1230" i="1"/>
  <c r="J1230" i="1" s="1"/>
  <c r="O1230" i="1"/>
  <c r="N1230" i="1"/>
  <c r="M1230" i="1"/>
  <c r="L1230" i="1"/>
  <c r="G1230" i="1"/>
  <c r="F1230" i="1"/>
  <c r="H1230" i="1" s="1"/>
  <c r="AF1230" i="1" s="1"/>
  <c r="O1229" i="1"/>
  <c r="N1229" i="1"/>
  <c r="L1229" i="1" s="1"/>
  <c r="M1229" i="1"/>
  <c r="K1229" i="1"/>
  <c r="J1229" i="1"/>
  <c r="G1229" i="1"/>
  <c r="F1229" i="1"/>
  <c r="H1229" i="1" s="1"/>
  <c r="S1228" i="1"/>
  <c r="R1228" i="1"/>
  <c r="Q1228" i="1"/>
  <c r="K1228" i="1" s="1"/>
  <c r="P1228" i="1"/>
  <c r="J1228" i="1" s="1"/>
  <c r="O1228" i="1"/>
  <c r="N1228" i="1"/>
  <c r="M1228" i="1"/>
  <c r="L1228" i="1"/>
  <c r="G1228" i="1"/>
  <c r="H1228" i="1" s="1"/>
  <c r="F1228" i="1"/>
  <c r="Y1227" i="1"/>
  <c r="X1227" i="1"/>
  <c r="J1227" i="1" s="1"/>
  <c r="O1227" i="1"/>
  <c r="M1227" i="1" s="1"/>
  <c r="N1227" i="1"/>
  <c r="L1227" i="1"/>
  <c r="K1227" i="1"/>
  <c r="G1227" i="1"/>
  <c r="F1227" i="1"/>
  <c r="H1227" i="1" s="1"/>
  <c r="AF1227" i="1" s="1"/>
  <c r="Y1226" i="1"/>
  <c r="K1226" i="1" s="1"/>
  <c r="X1226" i="1"/>
  <c r="J1226" i="1" s="1"/>
  <c r="O1226" i="1"/>
  <c r="N1226" i="1"/>
  <c r="M1226" i="1"/>
  <c r="L1226" i="1"/>
  <c r="G1226" i="1"/>
  <c r="H1226" i="1" s="1"/>
  <c r="AF1226" i="1" s="1"/>
  <c r="F1226" i="1"/>
  <c r="Y1225" i="1"/>
  <c r="X1225" i="1"/>
  <c r="J1225" i="1" s="1"/>
  <c r="O1225" i="1"/>
  <c r="M1225" i="1" s="1"/>
  <c r="N1225" i="1"/>
  <c r="L1225" i="1"/>
  <c r="K1225" i="1"/>
  <c r="G1225" i="1"/>
  <c r="F1225" i="1"/>
  <c r="H1225" i="1" s="1"/>
  <c r="AF1225" i="1" s="1"/>
  <c r="Y1224" i="1"/>
  <c r="K1224" i="1" s="1"/>
  <c r="X1224" i="1"/>
  <c r="J1224" i="1" s="1"/>
  <c r="O1224" i="1"/>
  <c r="N1224" i="1"/>
  <c r="M1224" i="1"/>
  <c r="L1224" i="1"/>
  <c r="G1224" i="1"/>
  <c r="H1224" i="1" s="1"/>
  <c r="AF1224" i="1" s="1"/>
  <c r="F1224" i="1"/>
  <c r="Y1223" i="1"/>
  <c r="X1223" i="1"/>
  <c r="J1223" i="1" s="1"/>
  <c r="O1223" i="1"/>
  <c r="M1223" i="1" s="1"/>
  <c r="N1223" i="1"/>
  <c r="L1223" i="1"/>
  <c r="K1223" i="1"/>
  <c r="G1223" i="1"/>
  <c r="F1223" i="1"/>
  <c r="H1223" i="1" s="1"/>
  <c r="AF1223" i="1" s="1"/>
  <c r="Y1222" i="1"/>
  <c r="K1222" i="1" s="1"/>
  <c r="X1222" i="1"/>
  <c r="J1222" i="1" s="1"/>
  <c r="O1222" i="1"/>
  <c r="N1222" i="1"/>
  <c r="M1222" i="1"/>
  <c r="L1222" i="1"/>
  <c r="G1222" i="1"/>
  <c r="H1222" i="1" s="1"/>
  <c r="AF1222" i="1" s="1"/>
  <c r="F1222" i="1"/>
  <c r="Y1221" i="1"/>
  <c r="X1221" i="1"/>
  <c r="J1221" i="1" s="1"/>
  <c r="O1221" i="1"/>
  <c r="M1221" i="1" s="1"/>
  <c r="N1221" i="1"/>
  <c r="L1221" i="1"/>
  <c r="K1221" i="1"/>
  <c r="G1221" i="1"/>
  <c r="F1221" i="1"/>
  <c r="H1221" i="1" s="1"/>
  <c r="AF1221" i="1" s="1"/>
  <c r="Y1220" i="1"/>
  <c r="K1220" i="1" s="1"/>
  <c r="X1220" i="1"/>
  <c r="J1220" i="1" s="1"/>
  <c r="O1220" i="1"/>
  <c r="N1220" i="1"/>
  <c r="M1220" i="1"/>
  <c r="L1220" i="1"/>
  <c r="G1220" i="1"/>
  <c r="H1220" i="1" s="1"/>
  <c r="AF1220" i="1" s="1"/>
  <c r="F1220" i="1"/>
  <c r="Y1219" i="1"/>
  <c r="X1219" i="1"/>
  <c r="J1219" i="1" s="1"/>
  <c r="O1219" i="1"/>
  <c r="M1219" i="1" s="1"/>
  <c r="N1219" i="1"/>
  <c r="L1219" i="1"/>
  <c r="K1219" i="1"/>
  <c r="G1219" i="1"/>
  <c r="F1219" i="1"/>
  <c r="H1219" i="1" s="1"/>
  <c r="AF1219" i="1" s="1"/>
  <c r="Y1218" i="1"/>
  <c r="K1218" i="1" s="1"/>
  <c r="X1218" i="1"/>
  <c r="J1218" i="1" s="1"/>
  <c r="O1218" i="1"/>
  <c r="N1218" i="1"/>
  <c r="M1218" i="1"/>
  <c r="L1218" i="1"/>
  <c r="G1218" i="1"/>
  <c r="H1218" i="1" s="1"/>
  <c r="AF1218" i="1" s="1"/>
  <c r="F1218" i="1"/>
  <c r="Y1217" i="1"/>
  <c r="X1217" i="1"/>
  <c r="J1217" i="1" s="1"/>
  <c r="O1217" i="1"/>
  <c r="M1217" i="1" s="1"/>
  <c r="N1217" i="1"/>
  <c r="L1217" i="1"/>
  <c r="K1217" i="1"/>
  <c r="G1217" i="1"/>
  <c r="F1217" i="1"/>
  <c r="H1217" i="1" s="1"/>
  <c r="AF1217" i="1" s="1"/>
  <c r="U1216" i="1"/>
  <c r="K1216" i="1" s="1"/>
  <c r="T1216" i="1"/>
  <c r="J1216" i="1" s="1"/>
  <c r="O1216" i="1"/>
  <c r="N1216" i="1"/>
  <c r="M1216" i="1"/>
  <c r="L1216" i="1"/>
  <c r="G1216" i="1"/>
  <c r="H1216" i="1" s="1"/>
  <c r="F1216" i="1"/>
  <c r="U1215" i="1"/>
  <c r="T1215" i="1"/>
  <c r="J1215" i="1" s="1"/>
  <c r="O1215" i="1"/>
  <c r="M1215" i="1" s="1"/>
  <c r="N1215" i="1"/>
  <c r="L1215" i="1"/>
  <c r="K1215" i="1"/>
  <c r="G1215" i="1"/>
  <c r="F1215" i="1"/>
  <c r="H1215" i="1" s="1"/>
  <c r="AF1215" i="1" s="1"/>
  <c r="U1214" i="1"/>
  <c r="K1214" i="1" s="1"/>
  <c r="T1214" i="1"/>
  <c r="J1214" i="1" s="1"/>
  <c r="O1214" i="1"/>
  <c r="N1214" i="1"/>
  <c r="M1214" i="1"/>
  <c r="L1214" i="1"/>
  <c r="G1214" i="1"/>
  <c r="H1214" i="1" s="1"/>
  <c r="F1214" i="1"/>
  <c r="U1213" i="1"/>
  <c r="T1213" i="1"/>
  <c r="J1213" i="1" s="1"/>
  <c r="O1213" i="1"/>
  <c r="M1213" i="1" s="1"/>
  <c r="N1213" i="1"/>
  <c r="L1213" i="1"/>
  <c r="K1213" i="1"/>
  <c r="G1213" i="1"/>
  <c r="F1213" i="1"/>
  <c r="H1213" i="1" s="1"/>
  <c r="U1212" i="1"/>
  <c r="K1212" i="1" s="1"/>
  <c r="T1212" i="1"/>
  <c r="J1212" i="1" s="1"/>
  <c r="O1212" i="1"/>
  <c r="N1212" i="1"/>
  <c r="M1212" i="1"/>
  <c r="L1212" i="1"/>
  <c r="G1212" i="1"/>
  <c r="H1212" i="1" s="1"/>
  <c r="F1212" i="1"/>
  <c r="U1211" i="1"/>
  <c r="T1211" i="1"/>
  <c r="J1211" i="1" s="1"/>
  <c r="O1211" i="1"/>
  <c r="M1211" i="1" s="1"/>
  <c r="N1211" i="1"/>
  <c r="L1211" i="1"/>
  <c r="K1211" i="1"/>
  <c r="G1211" i="1"/>
  <c r="F1211" i="1"/>
  <c r="H1211" i="1" s="1"/>
  <c r="U1210" i="1"/>
  <c r="K1210" i="1" s="1"/>
  <c r="T1210" i="1"/>
  <c r="J1210" i="1" s="1"/>
  <c r="O1210" i="1"/>
  <c r="N1210" i="1"/>
  <c r="M1210" i="1"/>
  <c r="L1210" i="1"/>
  <c r="G1210" i="1"/>
  <c r="H1210" i="1" s="1"/>
  <c r="F1210" i="1"/>
  <c r="U1209" i="1"/>
  <c r="T1209" i="1"/>
  <c r="J1209" i="1" s="1"/>
  <c r="O1209" i="1"/>
  <c r="M1209" i="1" s="1"/>
  <c r="N1209" i="1"/>
  <c r="L1209" i="1"/>
  <c r="K1209" i="1"/>
  <c r="G1209" i="1"/>
  <c r="F1209" i="1"/>
  <c r="H1209" i="1" s="1"/>
  <c r="O1208" i="1"/>
  <c r="K1208" i="1" s="1"/>
  <c r="N1208" i="1"/>
  <c r="L1208" i="1" s="1"/>
  <c r="J1208" i="1"/>
  <c r="G1208" i="1"/>
  <c r="F1208" i="1"/>
  <c r="H1208" i="1" s="1"/>
  <c r="AF1208" i="1" s="1"/>
  <c r="U1207" i="1"/>
  <c r="T1207" i="1"/>
  <c r="O1207" i="1"/>
  <c r="M1207" i="1" s="1"/>
  <c r="N1207" i="1"/>
  <c r="L1207" i="1" s="1"/>
  <c r="K1207" i="1"/>
  <c r="H1207" i="1"/>
  <c r="AF1207" i="1" s="1"/>
  <c r="G1207" i="1"/>
  <c r="F1207" i="1"/>
  <c r="U1206" i="1"/>
  <c r="T1206" i="1"/>
  <c r="O1206" i="1"/>
  <c r="K1206" i="1" s="1"/>
  <c r="N1206" i="1"/>
  <c r="L1206" i="1" s="1"/>
  <c r="M1206" i="1"/>
  <c r="J1206" i="1"/>
  <c r="H1206" i="1"/>
  <c r="G1206" i="1"/>
  <c r="F1206" i="1"/>
  <c r="U1205" i="1"/>
  <c r="T1205" i="1"/>
  <c r="O1205" i="1"/>
  <c r="N1205" i="1"/>
  <c r="L1205" i="1" s="1"/>
  <c r="M1205" i="1"/>
  <c r="K1205" i="1"/>
  <c r="E29" i="6" s="1"/>
  <c r="F29" i="6" s="1"/>
  <c r="G1205" i="1"/>
  <c r="F1205" i="1"/>
  <c r="H1205" i="1" s="1"/>
  <c r="U1204" i="1"/>
  <c r="T1204" i="1"/>
  <c r="O1204" i="1"/>
  <c r="K1204" i="1" s="1"/>
  <c r="E28" i="6" s="1"/>
  <c r="F28" i="6" s="1"/>
  <c r="N1204" i="1"/>
  <c r="L1204" i="1" s="1"/>
  <c r="J1204" i="1"/>
  <c r="L28" i="6" s="1"/>
  <c r="G1204" i="1"/>
  <c r="F1204" i="1"/>
  <c r="H1204" i="1" s="1"/>
  <c r="U1203" i="1"/>
  <c r="T1203" i="1"/>
  <c r="O1203" i="1"/>
  <c r="M1203" i="1" s="1"/>
  <c r="N1203" i="1"/>
  <c r="L1203" i="1" s="1"/>
  <c r="K1203" i="1"/>
  <c r="H1203" i="1"/>
  <c r="G1203" i="1"/>
  <c r="F1203" i="1"/>
  <c r="U1202" i="1"/>
  <c r="T1202" i="1"/>
  <c r="O1202" i="1"/>
  <c r="K1202" i="1" s="1"/>
  <c r="N1202" i="1"/>
  <c r="L1202" i="1" s="1"/>
  <c r="M1202" i="1"/>
  <c r="J1202" i="1"/>
  <c r="H1202" i="1"/>
  <c r="G1202" i="1"/>
  <c r="F1202" i="1"/>
  <c r="U1201" i="1"/>
  <c r="T1201" i="1"/>
  <c r="O1201" i="1"/>
  <c r="N1201" i="1"/>
  <c r="L1201" i="1" s="1"/>
  <c r="M1201" i="1"/>
  <c r="K1201" i="1"/>
  <c r="E25" i="6" s="1"/>
  <c r="F25" i="6" s="1"/>
  <c r="G1201" i="1"/>
  <c r="F1201" i="1"/>
  <c r="H1201" i="1" s="1"/>
  <c r="O1200" i="1"/>
  <c r="N1200" i="1"/>
  <c r="M1200" i="1"/>
  <c r="L1200" i="1"/>
  <c r="K1200" i="1"/>
  <c r="J1200" i="1"/>
  <c r="I1200" i="1"/>
  <c r="G1200" i="1"/>
  <c r="H1200" i="1" s="1"/>
  <c r="AF1200" i="1" s="1"/>
  <c r="F1200" i="1"/>
  <c r="O1199" i="1"/>
  <c r="M1199" i="1" s="1"/>
  <c r="N1199" i="1"/>
  <c r="L1199" i="1" s="1"/>
  <c r="K1199" i="1"/>
  <c r="I1199" i="1"/>
  <c r="G1199" i="1"/>
  <c r="H1199" i="1" s="1"/>
  <c r="AF1199" i="1" s="1"/>
  <c r="F1199" i="1"/>
  <c r="O1198" i="1"/>
  <c r="K1198" i="1" s="1"/>
  <c r="N1198" i="1"/>
  <c r="L1198" i="1" s="1"/>
  <c r="M1198" i="1"/>
  <c r="J1198" i="1"/>
  <c r="I1198" i="1"/>
  <c r="G1198" i="1"/>
  <c r="F1198" i="1"/>
  <c r="O1197" i="1"/>
  <c r="N1197" i="1"/>
  <c r="L1197" i="1" s="1"/>
  <c r="M1197" i="1"/>
  <c r="K1197" i="1"/>
  <c r="J1197" i="1"/>
  <c r="I1197" i="1"/>
  <c r="G1197" i="1"/>
  <c r="F1197" i="1"/>
  <c r="H1197" i="1" s="1"/>
  <c r="AF1197" i="1" s="1"/>
  <c r="O1196" i="1"/>
  <c r="N1196" i="1"/>
  <c r="M1196" i="1"/>
  <c r="L1196" i="1"/>
  <c r="K1196" i="1"/>
  <c r="J1196" i="1"/>
  <c r="I1196" i="1"/>
  <c r="G1196" i="1"/>
  <c r="H1196" i="1" s="1"/>
  <c r="AF1196" i="1" s="1"/>
  <c r="F1196" i="1"/>
  <c r="O1195" i="1"/>
  <c r="M1195" i="1" s="1"/>
  <c r="N1195" i="1"/>
  <c r="L1195" i="1" s="1"/>
  <c r="K1195" i="1"/>
  <c r="I1195" i="1"/>
  <c r="G1195" i="1"/>
  <c r="H1195" i="1" s="1"/>
  <c r="AF1195" i="1" s="1"/>
  <c r="F1195" i="1"/>
  <c r="O1194" i="1"/>
  <c r="K1194" i="1" s="1"/>
  <c r="N1194" i="1"/>
  <c r="L1194" i="1" s="1"/>
  <c r="M1194" i="1"/>
  <c r="J1194" i="1"/>
  <c r="I1194" i="1"/>
  <c r="G1194" i="1"/>
  <c r="F1194" i="1"/>
  <c r="O1193" i="1"/>
  <c r="N1193" i="1"/>
  <c r="L1193" i="1" s="1"/>
  <c r="M1193" i="1"/>
  <c r="K1193" i="1"/>
  <c r="J1193" i="1"/>
  <c r="I1193" i="1"/>
  <c r="G1193" i="1"/>
  <c r="F1193" i="1"/>
  <c r="H1193" i="1" s="1"/>
  <c r="AF1193" i="1" s="1"/>
  <c r="O1192" i="1"/>
  <c r="N1192" i="1"/>
  <c r="M1192" i="1"/>
  <c r="L1192" i="1"/>
  <c r="K1192" i="1"/>
  <c r="J1192" i="1"/>
  <c r="I1192" i="1"/>
  <c r="G1192" i="1"/>
  <c r="H1192" i="1" s="1"/>
  <c r="AF1192" i="1" s="1"/>
  <c r="F1192" i="1"/>
  <c r="O1191" i="1"/>
  <c r="M1191" i="1" s="1"/>
  <c r="N1191" i="1"/>
  <c r="L1191" i="1" s="1"/>
  <c r="K1191" i="1"/>
  <c r="I1191" i="1"/>
  <c r="G1191" i="1"/>
  <c r="H1191" i="1" s="1"/>
  <c r="AF1191" i="1" s="1"/>
  <c r="F1191" i="1"/>
  <c r="S1190" i="1"/>
  <c r="R1190" i="1"/>
  <c r="Q1190" i="1"/>
  <c r="P1190" i="1"/>
  <c r="O1190" i="1"/>
  <c r="K1190" i="1" s="1"/>
  <c r="N1190" i="1"/>
  <c r="L1190" i="1" s="1"/>
  <c r="M1190" i="1"/>
  <c r="J1190" i="1"/>
  <c r="H1190" i="1"/>
  <c r="AF1190" i="1" s="1"/>
  <c r="G1190" i="1"/>
  <c r="F1190" i="1"/>
  <c r="S1189" i="1"/>
  <c r="R1189" i="1"/>
  <c r="O1189" i="1"/>
  <c r="N1189" i="1"/>
  <c r="L1189" i="1" s="1"/>
  <c r="M1189" i="1"/>
  <c r="K1189" i="1"/>
  <c r="G1189" i="1"/>
  <c r="F1189" i="1"/>
  <c r="H1189" i="1" s="1"/>
  <c r="AF1189" i="1" s="1"/>
  <c r="U1188" i="1"/>
  <c r="T1188" i="1"/>
  <c r="O1188" i="1"/>
  <c r="K1188" i="1" s="1"/>
  <c r="N1188" i="1"/>
  <c r="L1188" i="1" s="1"/>
  <c r="J1188" i="1"/>
  <c r="G1188" i="1"/>
  <c r="F1188" i="1"/>
  <c r="H1188" i="1" s="1"/>
  <c r="U1187" i="1"/>
  <c r="T1187" i="1"/>
  <c r="O1187" i="1"/>
  <c r="M1187" i="1" s="1"/>
  <c r="N1187" i="1"/>
  <c r="L1187" i="1" s="1"/>
  <c r="K1187" i="1"/>
  <c r="E36" i="6" s="1"/>
  <c r="F36" i="6" s="1"/>
  <c r="H1187" i="1"/>
  <c r="G1187" i="1"/>
  <c r="F1187" i="1"/>
  <c r="O1186" i="1"/>
  <c r="M1186" i="1" s="1"/>
  <c r="N1186" i="1"/>
  <c r="L1186" i="1"/>
  <c r="K1186" i="1"/>
  <c r="J1186" i="1"/>
  <c r="I1186" i="1"/>
  <c r="G1186" i="1"/>
  <c r="H1186" i="1" s="1"/>
  <c r="AF1186" i="1" s="1"/>
  <c r="F1186" i="1"/>
  <c r="O1185" i="1"/>
  <c r="M1185" i="1" s="1"/>
  <c r="N1185" i="1"/>
  <c r="L1185" i="1" s="1"/>
  <c r="K1185" i="1"/>
  <c r="J1185" i="1"/>
  <c r="I1185" i="1"/>
  <c r="G1185" i="1"/>
  <c r="F1185" i="1"/>
  <c r="H1185" i="1" s="1"/>
  <c r="AF1185" i="1" s="1"/>
  <c r="O1184" i="1"/>
  <c r="N1184" i="1"/>
  <c r="L1184" i="1" s="1"/>
  <c r="M1184" i="1"/>
  <c r="K1184" i="1"/>
  <c r="J1184" i="1"/>
  <c r="I1184" i="1"/>
  <c r="G1184" i="1"/>
  <c r="F1184" i="1"/>
  <c r="H1184" i="1" s="1"/>
  <c r="AF1184" i="1" s="1"/>
  <c r="O1183" i="1"/>
  <c r="N1183" i="1"/>
  <c r="M1183" i="1"/>
  <c r="L1183" i="1"/>
  <c r="K1183" i="1"/>
  <c r="J1183" i="1"/>
  <c r="I1183" i="1"/>
  <c r="H1183" i="1"/>
  <c r="AF1183" i="1" s="1"/>
  <c r="G1183" i="1"/>
  <c r="F1183" i="1"/>
  <c r="O1182" i="1"/>
  <c r="M1182" i="1" s="1"/>
  <c r="N1182" i="1"/>
  <c r="L1182" i="1"/>
  <c r="K1182" i="1"/>
  <c r="J1182" i="1"/>
  <c r="I1182" i="1"/>
  <c r="G1182" i="1"/>
  <c r="H1182" i="1" s="1"/>
  <c r="AF1182" i="1" s="1"/>
  <c r="F1182" i="1"/>
  <c r="O1181" i="1"/>
  <c r="M1181" i="1" s="1"/>
  <c r="N1181" i="1"/>
  <c r="L1181" i="1" s="1"/>
  <c r="K1181" i="1"/>
  <c r="J1181" i="1"/>
  <c r="I1181" i="1"/>
  <c r="G1181" i="1"/>
  <c r="F1181" i="1"/>
  <c r="H1181" i="1" s="1"/>
  <c r="AF1181" i="1" s="1"/>
  <c r="O1180" i="1"/>
  <c r="N1180" i="1"/>
  <c r="L1180" i="1" s="1"/>
  <c r="M1180" i="1"/>
  <c r="K1180" i="1"/>
  <c r="J1180" i="1"/>
  <c r="I1180" i="1"/>
  <c r="G1180" i="1"/>
  <c r="F1180" i="1"/>
  <c r="H1180" i="1" s="1"/>
  <c r="AF1180" i="1" s="1"/>
  <c r="O1179" i="1"/>
  <c r="N1179" i="1"/>
  <c r="M1179" i="1"/>
  <c r="L1179" i="1"/>
  <c r="K1179" i="1"/>
  <c r="J1179" i="1"/>
  <c r="I1179" i="1"/>
  <c r="H1179" i="1"/>
  <c r="AF1179" i="1" s="1"/>
  <c r="G1179" i="1"/>
  <c r="F1179" i="1"/>
  <c r="O1178" i="1"/>
  <c r="M1178" i="1" s="1"/>
  <c r="N1178" i="1"/>
  <c r="L1178" i="1"/>
  <c r="K1178" i="1"/>
  <c r="J1178" i="1"/>
  <c r="I1178" i="1"/>
  <c r="G1178" i="1"/>
  <c r="H1178" i="1" s="1"/>
  <c r="AF1178" i="1" s="1"/>
  <c r="F1178" i="1"/>
  <c r="O1177" i="1"/>
  <c r="M1177" i="1" s="1"/>
  <c r="N1177" i="1"/>
  <c r="L1177" i="1" s="1"/>
  <c r="K1177" i="1"/>
  <c r="J1177" i="1"/>
  <c r="I1177" i="1"/>
  <c r="G1177" i="1"/>
  <c r="F1177" i="1"/>
  <c r="H1177" i="1" s="1"/>
  <c r="AF1177" i="1" s="1"/>
  <c r="O1176" i="1"/>
  <c r="N1176" i="1"/>
  <c r="L1176" i="1" s="1"/>
  <c r="M1176" i="1"/>
  <c r="K1176" i="1"/>
  <c r="J1176" i="1"/>
  <c r="I1176" i="1"/>
  <c r="G1176" i="1"/>
  <c r="F1176" i="1"/>
  <c r="H1176" i="1" s="1"/>
  <c r="AF1176" i="1" s="1"/>
  <c r="O1175" i="1"/>
  <c r="N1175" i="1"/>
  <c r="M1175" i="1"/>
  <c r="L1175" i="1"/>
  <c r="K1175" i="1"/>
  <c r="J1175" i="1"/>
  <c r="I1175" i="1"/>
  <c r="H1175" i="1"/>
  <c r="AF1175" i="1" s="1"/>
  <c r="G1175" i="1"/>
  <c r="F1175" i="1"/>
  <c r="O1174" i="1"/>
  <c r="M1174" i="1" s="1"/>
  <c r="N1174" i="1"/>
  <c r="L1174" i="1"/>
  <c r="K1174" i="1"/>
  <c r="J1174" i="1"/>
  <c r="I1174" i="1"/>
  <c r="G1174" i="1"/>
  <c r="H1174" i="1" s="1"/>
  <c r="AF1174" i="1" s="1"/>
  <c r="F1174" i="1"/>
  <c r="O1173" i="1"/>
  <c r="M1173" i="1" s="1"/>
  <c r="N1173" i="1"/>
  <c r="L1173" i="1" s="1"/>
  <c r="K1173" i="1"/>
  <c r="J1173" i="1"/>
  <c r="I1173" i="1"/>
  <c r="G1173" i="1"/>
  <c r="F1173" i="1"/>
  <c r="H1173" i="1" s="1"/>
  <c r="AF1173" i="1" s="1"/>
  <c r="O1172" i="1"/>
  <c r="N1172" i="1"/>
  <c r="L1172" i="1" s="1"/>
  <c r="M1172" i="1"/>
  <c r="K1172" i="1"/>
  <c r="J1172" i="1"/>
  <c r="I1172" i="1"/>
  <c r="G1172" i="1"/>
  <c r="F1172" i="1"/>
  <c r="H1172" i="1" s="1"/>
  <c r="AF1172" i="1" s="1"/>
  <c r="O1171" i="1"/>
  <c r="N1171" i="1"/>
  <c r="M1171" i="1"/>
  <c r="L1171" i="1"/>
  <c r="K1171" i="1"/>
  <c r="J1171" i="1"/>
  <c r="I1171" i="1"/>
  <c r="H1171" i="1"/>
  <c r="AF1171" i="1" s="1"/>
  <c r="G1171" i="1"/>
  <c r="F1171" i="1"/>
  <c r="O1170" i="1"/>
  <c r="M1170" i="1" s="1"/>
  <c r="N1170" i="1"/>
  <c r="L1170" i="1"/>
  <c r="K1170" i="1"/>
  <c r="J1170" i="1"/>
  <c r="I1170" i="1"/>
  <c r="G1170" i="1"/>
  <c r="H1170" i="1" s="1"/>
  <c r="AF1170" i="1" s="1"/>
  <c r="F1170" i="1"/>
  <c r="O1169" i="1"/>
  <c r="M1169" i="1" s="1"/>
  <c r="N1169" i="1"/>
  <c r="L1169" i="1" s="1"/>
  <c r="K1169" i="1"/>
  <c r="J1169" i="1"/>
  <c r="I1169" i="1"/>
  <c r="G1169" i="1"/>
  <c r="F1169" i="1"/>
  <c r="H1169" i="1" s="1"/>
  <c r="AF1169" i="1" s="1"/>
  <c r="O1168" i="1"/>
  <c r="N1168" i="1"/>
  <c r="L1168" i="1" s="1"/>
  <c r="M1168" i="1"/>
  <c r="K1168" i="1"/>
  <c r="J1168" i="1"/>
  <c r="I1168" i="1"/>
  <c r="G1168" i="1"/>
  <c r="F1168" i="1"/>
  <c r="H1168" i="1" s="1"/>
  <c r="AF1168" i="1" s="1"/>
  <c r="O1167" i="1"/>
  <c r="N1167" i="1"/>
  <c r="M1167" i="1"/>
  <c r="L1167" i="1"/>
  <c r="K1167" i="1"/>
  <c r="J1167" i="1"/>
  <c r="I1167" i="1"/>
  <c r="H1167" i="1"/>
  <c r="AF1167" i="1" s="1"/>
  <c r="G1167" i="1"/>
  <c r="F1167" i="1"/>
  <c r="O1166" i="1"/>
  <c r="M1166" i="1" s="1"/>
  <c r="N1166" i="1"/>
  <c r="L1166" i="1"/>
  <c r="K1166" i="1"/>
  <c r="J1166" i="1"/>
  <c r="I1166" i="1"/>
  <c r="G1166" i="1"/>
  <c r="H1166" i="1" s="1"/>
  <c r="AF1166" i="1" s="1"/>
  <c r="F1166" i="1"/>
  <c r="O1165" i="1"/>
  <c r="M1165" i="1" s="1"/>
  <c r="N1165" i="1"/>
  <c r="L1165" i="1" s="1"/>
  <c r="K1165" i="1"/>
  <c r="J1165" i="1"/>
  <c r="I1165" i="1"/>
  <c r="G1165" i="1"/>
  <c r="F1165" i="1"/>
  <c r="H1165" i="1" s="1"/>
  <c r="AF1165" i="1" s="1"/>
  <c r="O1164" i="1"/>
  <c r="N1164" i="1"/>
  <c r="L1164" i="1" s="1"/>
  <c r="M1164" i="1"/>
  <c r="K1164" i="1"/>
  <c r="J1164" i="1"/>
  <c r="I1164" i="1"/>
  <c r="G1164" i="1"/>
  <c r="F1164" i="1"/>
  <c r="H1164" i="1" s="1"/>
  <c r="AF1164" i="1" s="1"/>
  <c r="O1163" i="1"/>
  <c r="N1163" i="1"/>
  <c r="M1163" i="1"/>
  <c r="L1163" i="1"/>
  <c r="K1163" i="1"/>
  <c r="J1163" i="1"/>
  <c r="I1163" i="1"/>
  <c r="H1163" i="1"/>
  <c r="AF1163" i="1" s="1"/>
  <c r="G1163" i="1"/>
  <c r="F1163" i="1"/>
  <c r="O1162" i="1"/>
  <c r="M1162" i="1" s="1"/>
  <c r="N1162" i="1"/>
  <c r="L1162" i="1"/>
  <c r="K1162" i="1"/>
  <c r="J1162" i="1"/>
  <c r="I1162" i="1"/>
  <c r="G1162" i="1"/>
  <c r="H1162" i="1" s="1"/>
  <c r="AF1162" i="1" s="1"/>
  <c r="F1162" i="1"/>
  <c r="O1161" i="1"/>
  <c r="M1161" i="1" s="1"/>
  <c r="N1161" i="1"/>
  <c r="L1161" i="1" s="1"/>
  <c r="K1161" i="1"/>
  <c r="J1161" i="1"/>
  <c r="I1161" i="1"/>
  <c r="G1161" i="1"/>
  <c r="F1161" i="1"/>
  <c r="H1161" i="1" s="1"/>
  <c r="AF1161" i="1" s="1"/>
  <c r="Y1160" i="1"/>
  <c r="X1160" i="1"/>
  <c r="J1160" i="1" s="1"/>
  <c r="O1160" i="1"/>
  <c r="M1160" i="1" s="1"/>
  <c r="N1160" i="1"/>
  <c r="L1160" i="1"/>
  <c r="K1160" i="1"/>
  <c r="G1160" i="1"/>
  <c r="F1160" i="1"/>
  <c r="H1160" i="1" s="1"/>
  <c r="AF1160" i="1" s="1"/>
  <c r="Y1159" i="1"/>
  <c r="X1159" i="1"/>
  <c r="J1159" i="1" s="1"/>
  <c r="O1159" i="1"/>
  <c r="M1159" i="1" s="1"/>
  <c r="N1159" i="1"/>
  <c r="L1159" i="1"/>
  <c r="K1159" i="1"/>
  <c r="G1159" i="1"/>
  <c r="F1159" i="1"/>
  <c r="H1159" i="1" s="1"/>
  <c r="AF1159" i="1" s="1"/>
  <c r="Y1158" i="1"/>
  <c r="X1158" i="1"/>
  <c r="J1158" i="1" s="1"/>
  <c r="O1158" i="1"/>
  <c r="M1158" i="1" s="1"/>
  <c r="N1158" i="1"/>
  <c r="L1158" i="1"/>
  <c r="K1158" i="1"/>
  <c r="G1158" i="1"/>
  <c r="F1158" i="1"/>
  <c r="H1158" i="1" s="1"/>
  <c r="AF1158" i="1" s="1"/>
  <c r="Y1157" i="1"/>
  <c r="X1157" i="1"/>
  <c r="J1157" i="1" s="1"/>
  <c r="O1157" i="1"/>
  <c r="M1157" i="1" s="1"/>
  <c r="N1157" i="1"/>
  <c r="L1157" i="1"/>
  <c r="K1157" i="1"/>
  <c r="G1157" i="1"/>
  <c r="F1157" i="1"/>
  <c r="H1157" i="1" s="1"/>
  <c r="AF1157" i="1" s="1"/>
  <c r="Y1156" i="1"/>
  <c r="X1156" i="1"/>
  <c r="J1156" i="1" s="1"/>
  <c r="O1156" i="1"/>
  <c r="M1156" i="1" s="1"/>
  <c r="N1156" i="1"/>
  <c r="L1156" i="1"/>
  <c r="K1156" i="1"/>
  <c r="G1156" i="1"/>
  <c r="F1156" i="1"/>
  <c r="H1156" i="1" s="1"/>
  <c r="AF1156" i="1" s="1"/>
  <c r="Y1155" i="1"/>
  <c r="X1155" i="1"/>
  <c r="J1155" i="1" s="1"/>
  <c r="O1155" i="1"/>
  <c r="M1155" i="1" s="1"/>
  <c r="N1155" i="1"/>
  <c r="L1155" i="1"/>
  <c r="K1155" i="1"/>
  <c r="G1155" i="1"/>
  <c r="F1155" i="1"/>
  <c r="H1155" i="1" s="1"/>
  <c r="AF1155" i="1" s="1"/>
  <c r="Y1154" i="1"/>
  <c r="X1154" i="1"/>
  <c r="J1154" i="1" s="1"/>
  <c r="O1154" i="1"/>
  <c r="M1154" i="1" s="1"/>
  <c r="N1154" i="1"/>
  <c r="L1154" i="1"/>
  <c r="K1154" i="1"/>
  <c r="G1154" i="1"/>
  <c r="F1154" i="1"/>
  <c r="H1154" i="1" s="1"/>
  <c r="AF1154" i="1" s="1"/>
  <c r="Y1153" i="1"/>
  <c r="X1153" i="1"/>
  <c r="J1153" i="1" s="1"/>
  <c r="O1153" i="1"/>
  <c r="M1153" i="1" s="1"/>
  <c r="N1153" i="1"/>
  <c r="L1153" i="1"/>
  <c r="K1153" i="1"/>
  <c r="G1153" i="1"/>
  <c r="F1153" i="1"/>
  <c r="H1153" i="1" s="1"/>
  <c r="AF1153" i="1" s="1"/>
  <c r="Y1152" i="1"/>
  <c r="X1152" i="1"/>
  <c r="J1152" i="1" s="1"/>
  <c r="O1152" i="1"/>
  <c r="M1152" i="1" s="1"/>
  <c r="N1152" i="1"/>
  <c r="L1152" i="1"/>
  <c r="K1152" i="1"/>
  <c r="G1152" i="1"/>
  <c r="F1152" i="1"/>
  <c r="H1152" i="1" s="1"/>
  <c r="AF1152" i="1" s="1"/>
  <c r="Y1151" i="1"/>
  <c r="X1151" i="1"/>
  <c r="J1151" i="1" s="1"/>
  <c r="O1151" i="1"/>
  <c r="M1151" i="1" s="1"/>
  <c r="N1151" i="1"/>
  <c r="L1151" i="1"/>
  <c r="K1151" i="1"/>
  <c r="G1151" i="1"/>
  <c r="F1151" i="1"/>
  <c r="H1151" i="1" s="1"/>
  <c r="AF1151" i="1" s="1"/>
  <c r="Y1150" i="1"/>
  <c r="X1150" i="1"/>
  <c r="J1150" i="1" s="1"/>
  <c r="O1150" i="1"/>
  <c r="M1150" i="1" s="1"/>
  <c r="N1150" i="1"/>
  <c r="L1150" i="1"/>
  <c r="K1150" i="1"/>
  <c r="G1150" i="1"/>
  <c r="F1150" i="1"/>
  <c r="H1150" i="1" s="1"/>
  <c r="AF1150" i="1" s="1"/>
  <c r="O1149" i="1"/>
  <c r="N1149" i="1"/>
  <c r="L1149" i="1" s="1"/>
  <c r="M1149" i="1"/>
  <c r="K1149" i="1"/>
  <c r="J1149" i="1"/>
  <c r="I1149" i="1"/>
  <c r="G1149" i="1"/>
  <c r="F1149" i="1"/>
  <c r="H1149" i="1" s="1"/>
  <c r="AF1149" i="1" s="1"/>
  <c r="O1148" i="1"/>
  <c r="N1148" i="1"/>
  <c r="M1148" i="1"/>
  <c r="L1148" i="1"/>
  <c r="K1148" i="1"/>
  <c r="J1148" i="1"/>
  <c r="I1148" i="1"/>
  <c r="H1148" i="1"/>
  <c r="AF1148" i="1" s="1"/>
  <c r="G1148" i="1"/>
  <c r="F1148" i="1"/>
  <c r="O1147" i="1"/>
  <c r="M1147" i="1" s="1"/>
  <c r="N1147" i="1"/>
  <c r="L1147" i="1"/>
  <c r="K1147" i="1"/>
  <c r="J1147" i="1"/>
  <c r="I1147" i="1"/>
  <c r="G1147" i="1"/>
  <c r="H1147" i="1" s="1"/>
  <c r="AF1147" i="1" s="1"/>
  <c r="F1147" i="1"/>
  <c r="O1146" i="1"/>
  <c r="M1146" i="1" s="1"/>
  <c r="N1146" i="1"/>
  <c r="L1146" i="1" s="1"/>
  <c r="K1146" i="1"/>
  <c r="J1146" i="1"/>
  <c r="I1146" i="1"/>
  <c r="G1146" i="1"/>
  <c r="F1146" i="1"/>
  <c r="H1146" i="1" s="1"/>
  <c r="AF1146" i="1" s="1"/>
  <c r="O1145" i="1"/>
  <c r="N1145" i="1"/>
  <c r="L1145" i="1" s="1"/>
  <c r="M1145" i="1"/>
  <c r="K1145" i="1"/>
  <c r="J1145" i="1"/>
  <c r="I1145" i="1"/>
  <c r="G1145" i="1"/>
  <c r="F1145" i="1"/>
  <c r="H1145" i="1" s="1"/>
  <c r="AF1145" i="1" s="1"/>
  <c r="O1144" i="1"/>
  <c r="N1144" i="1"/>
  <c r="M1144" i="1"/>
  <c r="L1144" i="1"/>
  <c r="K1144" i="1"/>
  <c r="J1144" i="1"/>
  <c r="I1144" i="1"/>
  <c r="H1144" i="1"/>
  <c r="AF1144" i="1" s="1"/>
  <c r="G1144" i="1"/>
  <c r="F1144" i="1"/>
  <c r="O1143" i="1"/>
  <c r="M1143" i="1" s="1"/>
  <c r="N1143" i="1"/>
  <c r="L1143" i="1"/>
  <c r="K1143" i="1"/>
  <c r="J1143" i="1"/>
  <c r="I1143" i="1"/>
  <c r="G1143" i="1"/>
  <c r="H1143" i="1" s="1"/>
  <c r="AF1143" i="1" s="1"/>
  <c r="F1143" i="1"/>
  <c r="O1142" i="1"/>
  <c r="M1142" i="1" s="1"/>
  <c r="N1142" i="1"/>
  <c r="L1142" i="1" s="1"/>
  <c r="K1142" i="1"/>
  <c r="J1142" i="1"/>
  <c r="I1142" i="1"/>
  <c r="G1142" i="1"/>
  <c r="F1142" i="1"/>
  <c r="H1142" i="1" s="1"/>
  <c r="AF1142" i="1" s="1"/>
  <c r="O1141" i="1"/>
  <c r="N1141" i="1"/>
  <c r="L1141" i="1" s="1"/>
  <c r="M1141" i="1"/>
  <c r="K1141" i="1"/>
  <c r="J1141" i="1"/>
  <c r="I1141" i="1"/>
  <c r="G1141" i="1"/>
  <c r="F1141" i="1"/>
  <c r="H1141" i="1" s="1"/>
  <c r="AF1141" i="1" s="1"/>
  <c r="O1140" i="1"/>
  <c r="N1140" i="1"/>
  <c r="M1140" i="1"/>
  <c r="L1140" i="1"/>
  <c r="K1140" i="1"/>
  <c r="J1140" i="1"/>
  <c r="I1140" i="1"/>
  <c r="H1140" i="1"/>
  <c r="AF1140" i="1" s="1"/>
  <c r="G1140" i="1"/>
  <c r="F1140" i="1"/>
  <c r="W1139" i="1"/>
  <c r="K1139" i="1" s="1"/>
  <c r="V1139" i="1"/>
  <c r="O1139" i="1"/>
  <c r="N1139" i="1"/>
  <c r="L1139" i="1" s="1"/>
  <c r="M1139" i="1"/>
  <c r="J1139" i="1"/>
  <c r="H1139" i="1"/>
  <c r="AF1139" i="1" s="1"/>
  <c r="G1139" i="1"/>
  <c r="F1139" i="1"/>
  <c r="W1138" i="1"/>
  <c r="K1138" i="1" s="1"/>
  <c r="V1138" i="1"/>
  <c r="O1138" i="1"/>
  <c r="N1138" i="1"/>
  <c r="L1138" i="1" s="1"/>
  <c r="M1138" i="1"/>
  <c r="J1138" i="1"/>
  <c r="H1138" i="1"/>
  <c r="AF1138" i="1" s="1"/>
  <c r="G1138" i="1"/>
  <c r="F1138" i="1"/>
  <c r="W1137" i="1"/>
  <c r="K1137" i="1" s="1"/>
  <c r="V1137" i="1"/>
  <c r="O1137" i="1"/>
  <c r="N1137" i="1"/>
  <c r="L1137" i="1" s="1"/>
  <c r="M1137" i="1"/>
  <c r="J1137" i="1"/>
  <c r="H1137" i="1"/>
  <c r="AF1137" i="1" s="1"/>
  <c r="G1137" i="1"/>
  <c r="F1137" i="1"/>
  <c r="W1136" i="1"/>
  <c r="K1136" i="1" s="1"/>
  <c r="V1136" i="1"/>
  <c r="O1136" i="1"/>
  <c r="N1136" i="1"/>
  <c r="L1136" i="1" s="1"/>
  <c r="M1136" i="1"/>
  <c r="J1136" i="1"/>
  <c r="H1136" i="1"/>
  <c r="F1305" i="3" s="1"/>
  <c r="G1136" i="1"/>
  <c r="F1136" i="1"/>
  <c r="W1135" i="1"/>
  <c r="K1135" i="1" s="1"/>
  <c r="V1135" i="1"/>
  <c r="O1135" i="1"/>
  <c r="N1135" i="1"/>
  <c r="L1135" i="1" s="1"/>
  <c r="M1135" i="1"/>
  <c r="J1135" i="1"/>
  <c r="H1135" i="1"/>
  <c r="F1310" i="3" s="1"/>
  <c r="G1135" i="1"/>
  <c r="F1135" i="1"/>
  <c r="O1134" i="1"/>
  <c r="M1134" i="1" s="1"/>
  <c r="N1134" i="1"/>
  <c r="L1134" i="1"/>
  <c r="K1134" i="1"/>
  <c r="J1134" i="1"/>
  <c r="I1134" i="1"/>
  <c r="G1134" i="1"/>
  <c r="H1134" i="1" s="1"/>
  <c r="AF1134" i="1" s="1"/>
  <c r="F1134" i="1"/>
  <c r="O1133" i="1"/>
  <c r="M1133" i="1" s="1"/>
  <c r="N1133" i="1"/>
  <c r="L1133" i="1" s="1"/>
  <c r="K1133" i="1"/>
  <c r="J1133" i="1"/>
  <c r="I1133" i="1"/>
  <c r="G1133" i="1"/>
  <c r="F1133" i="1"/>
  <c r="H1133" i="1" s="1"/>
  <c r="AF1133" i="1" s="1"/>
  <c r="O1132" i="1"/>
  <c r="N1132" i="1"/>
  <c r="L1132" i="1" s="1"/>
  <c r="M1132" i="1"/>
  <c r="K1132" i="1"/>
  <c r="J1132" i="1"/>
  <c r="I1132" i="1"/>
  <c r="G1132" i="1"/>
  <c r="F1132" i="1"/>
  <c r="H1132" i="1" s="1"/>
  <c r="AF1132" i="1" s="1"/>
  <c r="O1131" i="1"/>
  <c r="N1131" i="1"/>
  <c r="M1131" i="1"/>
  <c r="L1131" i="1"/>
  <c r="K1131" i="1"/>
  <c r="J1131" i="1"/>
  <c r="I1131" i="1"/>
  <c r="H1131" i="1"/>
  <c r="AF1131" i="1" s="1"/>
  <c r="G1131" i="1"/>
  <c r="F1131" i="1"/>
  <c r="O1130" i="1"/>
  <c r="M1130" i="1" s="1"/>
  <c r="N1130" i="1"/>
  <c r="L1130" i="1"/>
  <c r="K1130" i="1"/>
  <c r="J1130" i="1"/>
  <c r="I1130" i="1"/>
  <c r="G1130" i="1"/>
  <c r="H1130" i="1" s="1"/>
  <c r="AF1130" i="1" s="1"/>
  <c r="F1130" i="1"/>
  <c r="O1129" i="1"/>
  <c r="M1129" i="1" s="1"/>
  <c r="N1129" i="1"/>
  <c r="L1129" i="1" s="1"/>
  <c r="K1129" i="1"/>
  <c r="J1129" i="1"/>
  <c r="I1129" i="1"/>
  <c r="G1129" i="1"/>
  <c r="F1129" i="1"/>
  <c r="H1129" i="1" s="1"/>
  <c r="AF1129" i="1" s="1"/>
  <c r="O1128" i="1"/>
  <c r="N1128" i="1"/>
  <c r="L1128" i="1" s="1"/>
  <c r="M1128" i="1"/>
  <c r="K1128" i="1"/>
  <c r="J1128" i="1"/>
  <c r="I1128" i="1"/>
  <c r="G1128" i="1"/>
  <c r="F1128" i="1"/>
  <c r="H1128" i="1" s="1"/>
  <c r="AF1128" i="1" s="1"/>
  <c r="O1127" i="1"/>
  <c r="N1127" i="1"/>
  <c r="M1127" i="1"/>
  <c r="L1127" i="1"/>
  <c r="K1127" i="1"/>
  <c r="J1127" i="1"/>
  <c r="I1127" i="1"/>
  <c r="H1127" i="1"/>
  <c r="AF1127" i="1" s="1"/>
  <c r="G1127" i="1"/>
  <c r="F1127" i="1"/>
  <c r="O1126" i="1"/>
  <c r="M1126" i="1" s="1"/>
  <c r="N1126" i="1"/>
  <c r="L1126" i="1"/>
  <c r="K1126" i="1"/>
  <c r="J1126" i="1"/>
  <c r="I1126" i="1"/>
  <c r="G1126" i="1"/>
  <c r="H1126" i="1" s="1"/>
  <c r="AF1126" i="1" s="1"/>
  <c r="F1126" i="1"/>
  <c r="O1125" i="1"/>
  <c r="M1125" i="1" s="1"/>
  <c r="N1125" i="1"/>
  <c r="L1125" i="1" s="1"/>
  <c r="K1125" i="1"/>
  <c r="J1125" i="1"/>
  <c r="I1125" i="1"/>
  <c r="G1125" i="1"/>
  <c r="F1125" i="1"/>
  <c r="H1125" i="1" s="1"/>
  <c r="AF1125" i="1" s="1"/>
  <c r="O1124" i="1"/>
  <c r="N1124" i="1"/>
  <c r="L1124" i="1" s="1"/>
  <c r="M1124" i="1"/>
  <c r="K1124" i="1"/>
  <c r="J1124" i="1"/>
  <c r="I1124" i="1"/>
  <c r="G1124" i="1"/>
  <c r="F1124" i="1"/>
  <c r="H1124" i="1" s="1"/>
  <c r="AF1124" i="1" s="1"/>
  <c r="W1123" i="1"/>
  <c r="V1123" i="1"/>
  <c r="O1123" i="1"/>
  <c r="M1123" i="1" s="1"/>
  <c r="N1123" i="1"/>
  <c r="L1123" i="1" s="1"/>
  <c r="K1123" i="1"/>
  <c r="J1123" i="1"/>
  <c r="G1123" i="1"/>
  <c r="F1123" i="1"/>
  <c r="H1123" i="1" s="1"/>
  <c r="AF1123" i="1" s="1"/>
  <c r="W1122" i="1"/>
  <c r="V1122" i="1"/>
  <c r="O1122" i="1"/>
  <c r="M1122" i="1" s="1"/>
  <c r="N1122" i="1"/>
  <c r="L1122" i="1" s="1"/>
  <c r="K1122" i="1"/>
  <c r="J1122" i="1"/>
  <c r="G1122" i="1"/>
  <c r="F1122" i="1"/>
  <c r="H1122" i="1" s="1"/>
  <c r="AF1122" i="1" s="1"/>
  <c r="W1121" i="1"/>
  <c r="V1121" i="1"/>
  <c r="O1121" i="1"/>
  <c r="M1121" i="1" s="1"/>
  <c r="N1121" i="1"/>
  <c r="L1121" i="1" s="1"/>
  <c r="K1121" i="1"/>
  <c r="J1121" i="1"/>
  <c r="G1121" i="1"/>
  <c r="F1121" i="1"/>
  <c r="H1121" i="1" s="1"/>
  <c r="AF1121" i="1" s="1"/>
  <c r="O1120" i="1"/>
  <c r="N1120" i="1"/>
  <c r="M1120" i="1"/>
  <c r="L1120" i="1"/>
  <c r="K1120" i="1"/>
  <c r="J1120" i="1"/>
  <c r="I1120" i="1"/>
  <c r="H1120" i="1"/>
  <c r="AF1120" i="1" s="1"/>
  <c r="G1120" i="1"/>
  <c r="F1120" i="1"/>
  <c r="W1119" i="1"/>
  <c r="K1119" i="1" s="1"/>
  <c r="V1119" i="1"/>
  <c r="O1119" i="1"/>
  <c r="N1119" i="1"/>
  <c r="L1119" i="1" s="1"/>
  <c r="M1119" i="1"/>
  <c r="J1119" i="1"/>
  <c r="H1119" i="1"/>
  <c r="F1303" i="3" s="1"/>
  <c r="G1119" i="1"/>
  <c r="F1119" i="1"/>
  <c r="W1118" i="1"/>
  <c r="K1118" i="1" s="1"/>
  <c r="V1118" i="1"/>
  <c r="O1118" i="1"/>
  <c r="N1118" i="1"/>
  <c r="L1118" i="1" s="1"/>
  <c r="M1118" i="1"/>
  <c r="J1118" i="1"/>
  <c r="H1118" i="1"/>
  <c r="AF1118" i="1" s="1"/>
  <c r="G1118" i="1"/>
  <c r="F1118" i="1"/>
  <c r="W1117" i="1"/>
  <c r="K1117" i="1" s="1"/>
  <c r="V1117" i="1"/>
  <c r="O1117" i="1"/>
  <c r="N1117" i="1"/>
  <c r="L1117" i="1" s="1"/>
  <c r="M1117" i="1"/>
  <c r="J1117" i="1"/>
  <c r="H1117" i="1"/>
  <c r="AF1117" i="1" s="1"/>
  <c r="G1117" i="1"/>
  <c r="F1117" i="1"/>
  <c r="O1116" i="1"/>
  <c r="M1116" i="1" s="1"/>
  <c r="N1116" i="1"/>
  <c r="L1116" i="1"/>
  <c r="K1116" i="1"/>
  <c r="J1116" i="1"/>
  <c r="I1116" i="1"/>
  <c r="G1116" i="1"/>
  <c r="H1116" i="1" s="1"/>
  <c r="AF1116" i="1" s="1"/>
  <c r="F1116" i="1"/>
  <c r="O1115" i="1"/>
  <c r="M1115" i="1" s="1"/>
  <c r="N1115" i="1"/>
  <c r="L1115" i="1" s="1"/>
  <c r="K1115" i="1"/>
  <c r="J1115" i="1"/>
  <c r="I1115" i="1"/>
  <c r="G1115" i="1"/>
  <c r="F1115" i="1"/>
  <c r="H1115" i="1" s="1"/>
  <c r="AF1115" i="1" s="1"/>
  <c r="O1114" i="1"/>
  <c r="N1114" i="1"/>
  <c r="L1114" i="1" s="1"/>
  <c r="M1114" i="1"/>
  <c r="K1114" i="1"/>
  <c r="J1114" i="1"/>
  <c r="I1114" i="1"/>
  <c r="G1114" i="1"/>
  <c r="F1114" i="1"/>
  <c r="H1114" i="1" s="1"/>
  <c r="AF1114" i="1" s="1"/>
  <c r="O1113" i="1"/>
  <c r="N1113" i="1"/>
  <c r="M1113" i="1"/>
  <c r="L1113" i="1"/>
  <c r="K1113" i="1"/>
  <c r="J1113" i="1"/>
  <c r="I1113" i="1"/>
  <c r="H1113" i="1"/>
  <c r="AF1113" i="1" s="1"/>
  <c r="G1113" i="1"/>
  <c r="F1113" i="1"/>
  <c r="O1112" i="1"/>
  <c r="M1112" i="1" s="1"/>
  <c r="N1112" i="1"/>
  <c r="L1112" i="1"/>
  <c r="K1112" i="1"/>
  <c r="J1112" i="1"/>
  <c r="I1112" i="1"/>
  <c r="G1112" i="1"/>
  <c r="H1112" i="1" s="1"/>
  <c r="AF1112" i="1" s="1"/>
  <c r="F1112" i="1"/>
  <c r="O1111" i="1"/>
  <c r="M1111" i="1" s="1"/>
  <c r="N1111" i="1"/>
  <c r="L1111" i="1" s="1"/>
  <c r="K1111" i="1"/>
  <c r="J1111" i="1"/>
  <c r="I1111" i="1"/>
  <c r="G1111" i="1"/>
  <c r="F1111" i="1"/>
  <c r="H1111" i="1" s="1"/>
  <c r="AF1111" i="1" s="1"/>
  <c r="O1110" i="1"/>
  <c r="N1110" i="1"/>
  <c r="L1110" i="1" s="1"/>
  <c r="M1110" i="1"/>
  <c r="K1110" i="1"/>
  <c r="J1110" i="1"/>
  <c r="I1110" i="1"/>
  <c r="G1110" i="1"/>
  <c r="F1110" i="1"/>
  <c r="H1110" i="1" s="1"/>
  <c r="AF1110" i="1" s="1"/>
  <c r="O1109" i="1"/>
  <c r="N1109" i="1"/>
  <c r="M1109" i="1"/>
  <c r="L1109" i="1"/>
  <c r="K1109" i="1"/>
  <c r="J1109" i="1"/>
  <c r="I1109" i="1"/>
  <c r="H1109" i="1"/>
  <c r="AF1109" i="1" s="1"/>
  <c r="G1109" i="1"/>
  <c r="F1109" i="1"/>
  <c r="O1108" i="1"/>
  <c r="M1108" i="1" s="1"/>
  <c r="N1108" i="1"/>
  <c r="L1108" i="1"/>
  <c r="K1108" i="1"/>
  <c r="J1108" i="1"/>
  <c r="I1108" i="1"/>
  <c r="G1108" i="1"/>
  <c r="H1108" i="1" s="1"/>
  <c r="AF1108" i="1" s="1"/>
  <c r="F1108" i="1"/>
  <c r="O1107" i="1"/>
  <c r="M1107" i="1" s="1"/>
  <c r="N1107" i="1"/>
  <c r="L1107" i="1" s="1"/>
  <c r="K1107" i="1"/>
  <c r="J1107" i="1"/>
  <c r="I1107" i="1"/>
  <c r="G1107" i="1"/>
  <c r="F1107" i="1"/>
  <c r="H1107" i="1" s="1"/>
  <c r="AF1107" i="1" s="1"/>
  <c r="U1106" i="1"/>
  <c r="T1106" i="1"/>
  <c r="S1106" i="1"/>
  <c r="K1106" i="1" s="1"/>
  <c r="R1106" i="1"/>
  <c r="O1106" i="1"/>
  <c r="N1106" i="1"/>
  <c r="L1106" i="1" s="1"/>
  <c r="M1106" i="1"/>
  <c r="J1106" i="1"/>
  <c r="H1106" i="1"/>
  <c r="F1732" i="3" s="1"/>
  <c r="G1106" i="1"/>
  <c r="F1106" i="1"/>
  <c r="O1105" i="1"/>
  <c r="M1105" i="1" s="1"/>
  <c r="N1105" i="1"/>
  <c r="L1105" i="1"/>
  <c r="K1105" i="1"/>
  <c r="J1105" i="1"/>
  <c r="I1105" i="1"/>
  <c r="G1105" i="1"/>
  <c r="H1105" i="1" s="1"/>
  <c r="AF1105" i="1" s="1"/>
  <c r="F1105" i="1"/>
  <c r="O1104" i="1"/>
  <c r="M1104" i="1" s="1"/>
  <c r="N1104" i="1"/>
  <c r="L1104" i="1" s="1"/>
  <c r="K1104" i="1"/>
  <c r="J1104" i="1"/>
  <c r="I1104" i="1"/>
  <c r="G1104" i="1"/>
  <c r="F1104" i="1"/>
  <c r="H1104" i="1" s="1"/>
  <c r="AF1104" i="1" s="1"/>
  <c r="O1103" i="1"/>
  <c r="N1103" i="1"/>
  <c r="L1103" i="1" s="1"/>
  <c r="M1103" i="1"/>
  <c r="K1103" i="1"/>
  <c r="J1103" i="1"/>
  <c r="I1103" i="1"/>
  <c r="G1103" i="1"/>
  <c r="F1103" i="1"/>
  <c r="H1103" i="1" s="1"/>
  <c r="AF1103" i="1" s="1"/>
  <c r="O1102" i="1"/>
  <c r="N1102" i="1"/>
  <c r="M1102" i="1"/>
  <c r="L1102" i="1"/>
  <c r="K1102" i="1"/>
  <c r="J1102" i="1"/>
  <c r="I1102" i="1"/>
  <c r="H1102" i="1"/>
  <c r="AF1102" i="1" s="1"/>
  <c r="G1102" i="1"/>
  <c r="F1102" i="1"/>
  <c r="O1101" i="1"/>
  <c r="M1101" i="1" s="1"/>
  <c r="N1101" i="1"/>
  <c r="L1101" i="1"/>
  <c r="K1101" i="1"/>
  <c r="J1101" i="1"/>
  <c r="I1101" i="1"/>
  <c r="G1101" i="1"/>
  <c r="H1101" i="1" s="1"/>
  <c r="AF1101" i="1" s="1"/>
  <c r="F1101" i="1"/>
  <c r="O1100" i="1"/>
  <c r="M1100" i="1" s="1"/>
  <c r="N1100" i="1"/>
  <c r="L1100" i="1" s="1"/>
  <c r="K1100" i="1"/>
  <c r="J1100" i="1"/>
  <c r="I1100" i="1"/>
  <c r="G1100" i="1"/>
  <c r="F1100" i="1"/>
  <c r="H1100" i="1" s="1"/>
  <c r="AF1100" i="1" s="1"/>
  <c r="O1099" i="1"/>
  <c r="N1099" i="1"/>
  <c r="L1099" i="1" s="1"/>
  <c r="M1099" i="1"/>
  <c r="K1099" i="1"/>
  <c r="J1099" i="1"/>
  <c r="I1099" i="1"/>
  <c r="G1099" i="1"/>
  <c r="F1099" i="1"/>
  <c r="H1099" i="1" s="1"/>
  <c r="AF1099" i="1" s="1"/>
  <c r="O1098" i="1"/>
  <c r="N1098" i="1"/>
  <c r="M1098" i="1"/>
  <c r="L1098" i="1"/>
  <c r="K1098" i="1"/>
  <c r="J1098" i="1"/>
  <c r="I1098" i="1"/>
  <c r="H1098" i="1"/>
  <c r="AF1098" i="1" s="1"/>
  <c r="G1098" i="1"/>
  <c r="F1098" i="1"/>
  <c r="O1097" i="1"/>
  <c r="M1097" i="1" s="1"/>
  <c r="N1097" i="1"/>
  <c r="L1097" i="1"/>
  <c r="K1097" i="1"/>
  <c r="J1097" i="1"/>
  <c r="I1097" i="1"/>
  <c r="G1097" i="1"/>
  <c r="H1097" i="1" s="1"/>
  <c r="AF1097" i="1" s="1"/>
  <c r="F1097" i="1"/>
  <c r="O1096" i="1"/>
  <c r="M1096" i="1" s="1"/>
  <c r="N1096" i="1"/>
  <c r="L1096" i="1" s="1"/>
  <c r="K1096" i="1"/>
  <c r="J1096" i="1"/>
  <c r="I1096" i="1"/>
  <c r="G1096" i="1"/>
  <c r="F1096" i="1"/>
  <c r="H1096" i="1" s="1"/>
  <c r="AF1096" i="1" s="1"/>
  <c r="O1095" i="1"/>
  <c r="N1095" i="1"/>
  <c r="L1095" i="1" s="1"/>
  <c r="M1095" i="1"/>
  <c r="K1095" i="1"/>
  <c r="J1095" i="1"/>
  <c r="I1095" i="1"/>
  <c r="G1095" i="1"/>
  <c r="F1095" i="1"/>
  <c r="H1095" i="1" s="1"/>
  <c r="AF1095" i="1" s="1"/>
  <c r="O1094" i="1"/>
  <c r="N1094" i="1"/>
  <c r="M1094" i="1"/>
  <c r="L1094" i="1"/>
  <c r="K1094" i="1"/>
  <c r="J1094" i="1"/>
  <c r="I1094" i="1"/>
  <c r="H1094" i="1"/>
  <c r="AF1094" i="1" s="1"/>
  <c r="G1094" i="1"/>
  <c r="F1094" i="1"/>
  <c r="O1093" i="1"/>
  <c r="M1093" i="1" s="1"/>
  <c r="N1093" i="1"/>
  <c r="L1093" i="1"/>
  <c r="K1093" i="1"/>
  <c r="J1093" i="1"/>
  <c r="I1093" i="1"/>
  <c r="G1093" i="1"/>
  <c r="H1093" i="1" s="1"/>
  <c r="AF1093" i="1" s="1"/>
  <c r="F1093" i="1"/>
  <c r="O1092" i="1"/>
  <c r="M1092" i="1" s="1"/>
  <c r="N1092" i="1"/>
  <c r="L1092" i="1" s="1"/>
  <c r="K1092" i="1"/>
  <c r="J1092" i="1"/>
  <c r="I1092" i="1"/>
  <c r="G1092" i="1"/>
  <c r="F1092" i="1"/>
  <c r="H1092" i="1" s="1"/>
  <c r="AF1092" i="1" s="1"/>
  <c r="O1091" i="1"/>
  <c r="N1091" i="1"/>
  <c r="L1091" i="1" s="1"/>
  <c r="M1091" i="1"/>
  <c r="K1091" i="1"/>
  <c r="J1091" i="1"/>
  <c r="I1091" i="1"/>
  <c r="G1091" i="1"/>
  <c r="F1091" i="1"/>
  <c r="H1091" i="1" s="1"/>
  <c r="AF1091" i="1" s="1"/>
  <c r="O1090" i="1"/>
  <c r="N1090" i="1"/>
  <c r="M1090" i="1"/>
  <c r="L1090" i="1"/>
  <c r="K1090" i="1"/>
  <c r="J1090" i="1"/>
  <c r="I1090" i="1"/>
  <c r="H1090" i="1"/>
  <c r="AF1090" i="1" s="1"/>
  <c r="G1090" i="1"/>
  <c r="F1090" i="1"/>
  <c r="O1089" i="1"/>
  <c r="M1089" i="1" s="1"/>
  <c r="N1089" i="1"/>
  <c r="L1089" i="1"/>
  <c r="K1089" i="1"/>
  <c r="J1089" i="1"/>
  <c r="I1089" i="1"/>
  <c r="G1089" i="1"/>
  <c r="H1089" i="1" s="1"/>
  <c r="AF1089" i="1" s="1"/>
  <c r="F1089" i="1"/>
  <c r="O1088" i="1"/>
  <c r="M1088" i="1" s="1"/>
  <c r="N1088" i="1"/>
  <c r="L1088" i="1" s="1"/>
  <c r="K1088" i="1"/>
  <c r="J1088" i="1"/>
  <c r="I1088" i="1"/>
  <c r="G1088" i="1"/>
  <c r="F1088" i="1"/>
  <c r="H1088" i="1" s="1"/>
  <c r="AF1088" i="1" s="1"/>
  <c r="O1087" i="1"/>
  <c r="N1087" i="1"/>
  <c r="L1087" i="1" s="1"/>
  <c r="M1087" i="1"/>
  <c r="K1087" i="1"/>
  <c r="J1087" i="1"/>
  <c r="I1087" i="1"/>
  <c r="G1087" i="1"/>
  <c r="F1087" i="1"/>
  <c r="H1087" i="1" s="1"/>
  <c r="AF1087" i="1" s="1"/>
  <c r="O1086" i="1"/>
  <c r="N1086" i="1"/>
  <c r="M1086" i="1"/>
  <c r="L1086" i="1"/>
  <c r="K1086" i="1"/>
  <c r="J1086" i="1"/>
  <c r="I1086" i="1"/>
  <c r="H1086" i="1"/>
  <c r="AF1086" i="1" s="1"/>
  <c r="G1086" i="1"/>
  <c r="F1086" i="1"/>
  <c r="O1085" i="1"/>
  <c r="M1085" i="1" s="1"/>
  <c r="N1085" i="1"/>
  <c r="L1085" i="1"/>
  <c r="K1085" i="1"/>
  <c r="J1085" i="1"/>
  <c r="I1085" i="1"/>
  <c r="G1085" i="1"/>
  <c r="H1085" i="1" s="1"/>
  <c r="AF1085" i="1" s="1"/>
  <c r="F1085" i="1"/>
  <c r="O1084" i="1"/>
  <c r="M1084" i="1" s="1"/>
  <c r="N1084" i="1"/>
  <c r="L1084" i="1" s="1"/>
  <c r="K1084" i="1"/>
  <c r="J1084" i="1"/>
  <c r="I1084" i="1"/>
  <c r="G1084" i="1"/>
  <c r="F1084" i="1"/>
  <c r="H1084" i="1" s="1"/>
  <c r="AF1084" i="1" s="1"/>
  <c r="O1083" i="1"/>
  <c r="N1083" i="1"/>
  <c r="L1083" i="1" s="1"/>
  <c r="M1083" i="1"/>
  <c r="K1083" i="1"/>
  <c r="J1083" i="1"/>
  <c r="I1083" i="1"/>
  <c r="G1083" i="1"/>
  <c r="F1083" i="1"/>
  <c r="H1083" i="1" s="1"/>
  <c r="AF1083" i="1" s="1"/>
  <c r="O1082" i="1"/>
  <c r="N1082" i="1"/>
  <c r="M1082" i="1"/>
  <c r="L1082" i="1"/>
  <c r="K1082" i="1"/>
  <c r="J1082" i="1"/>
  <c r="I1082" i="1"/>
  <c r="H1082" i="1"/>
  <c r="AF1082" i="1" s="1"/>
  <c r="G1082" i="1"/>
  <c r="F1082" i="1"/>
  <c r="O1081" i="1"/>
  <c r="M1081" i="1" s="1"/>
  <c r="N1081" i="1"/>
  <c r="L1081" i="1"/>
  <c r="K1081" i="1"/>
  <c r="J1081" i="1"/>
  <c r="I1081" i="1"/>
  <c r="G1081" i="1"/>
  <c r="H1081" i="1" s="1"/>
  <c r="AF1081" i="1" s="1"/>
  <c r="F1081" i="1"/>
  <c r="O1080" i="1"/>
  <c r="M1080" i="1" s="1"/>
  <c r="N1080" i="1"/>
  <c r="L1080" i="1" s="1"/>
  <c r="K1080" i="1"/>
  <c r="J1080" i="1"/>
  <c r="I1080" i="1"/>
  <c r="G1080" i="1"/>
  <c r="F1080" i="1"/>
  <c r="H1080" i="1" s="1"/>
  <c r="AF1080" i="1" s="1"/>
  <c r="O1079" i="1"/>
  <c r="N1079" i="1"/>
  <c r="L1079" i="1" s="1"/>
  <c r="M1079" i="1"/>
  <c r="K1079" i="1"/>
  <c r="J1079" i="1"/>
  <c r="I1079" i="1"/>
  <c r="G1079" i="1"/>
  <c r="F1079" i="1"/>
  <c r="H1079" i="1" s="1"/>
  <c r="AF1079" i="1" s="1"/>
  <c r="O1078" i="1"/>
  <c r="N1078" i="1"/>
  <c r="M1078" i="1"/>
  <c r="L1078" i="1"/>
  <c r="K1078" i="1"/>
  <c r="J1078" i="1"/>
  <c r="I1078" i="1"/>
  <c r="H1078" i="1"/>
  <c r="AF1078" i="1" s="1"/>
  <c r="G1078" i="1"/>
  <c r="F1078" i="1"/>
  <c r="O1077" i="1"/>
  <c r="M1077" i="1" s="1"/>
  <c r="N1077" i="1"/>
  <c r="L1077" i="1"/>
  <c r="K1077" i="1"/>
  <c r="J1077" i="1"/>
  <c r="I1077" i="1"/>
  <c r="G1077" i="1"/>
  <c r="H1077" i="1" s="1"/>
  <c r="AF1077" i="1" s="1"/>
  <c r="F1077" i="1"/>
  <c r="O1076" i="1"/>
  <c r="M1076" i="1" s="1"/>
  <c r="N1076" i="1"/>
  <c r="L1076" i="1" s="1"/>
  <c r="K1076" i="1"/>
  <c r="J1076" i="1"/>
  <c r="I1076" i="1"/>
  <c r="G1076" i="1"/>
  <c r="F1076" i="1"/>
  <c r="H1076" i="1" s="1"/>
  <c r="AF1076" i="1" s="1"/>
  <c r="O1075" i="1"/>
  <c r="N1075" i="1"/>
  <c r="L1075" i="1" s="1"/>
  <c r="M1075" i="1"/>
  <c r="K1075" i="1"/>
  <c r="J1075" i="1"/>
  <c r="I1075" i="1"/>
  <c r="G1075" i="1"/>
  <c r="F1075" i="1"/>
  <c r="H1075" i="1" s="1"/>
  <c r="AF1075" i="1" s="1"/>
  <c r="O1074" i="1"/>
  <c r="N1074" i="1"/>
  <c r="M1074" i="1"/>
  <c r="L1074" i="1"/>
  <c r="K1074" i="1"/>
  <c r="J1074" i="1"/>
  <c r="I1074" i="1"/>
  <c r="H1074" i="1"/>
  <c r="AF1074" i="1" s="1"/>
  <c r="G1074" i="1"/>
  <c r="F1074" i="1"/>
  <c r="O1073" i="1"/>
  <c r="M1073" i="1" s="1"/>
  <c r="N1073" i="1"/>
  <c r="L1073" i="1"/>
  <c r="K1073" i="1"/>
  <c r="J1073" i="1"/>
  <c r="I1073" i="1"/>
  <c r="G1073" i="1"/>
  <c r="H1073" i="1" s="1"/>
  <c r="AF1073" i="1" s="1"/>
  <c r="F1073" i="1"/>
  <c r="O1072" i="1"/>
  <c r="M1072" i="1" s="1"/>
  <c r="N1072" i="1"/>
  <c r="L1072" i="1" s="1"/>
  <c r="K1072" i="1"/>
  <c r="J1072" i="1"/>
  <c r="I1072" i="1"/>
  <c r="G1072" i="1"/>
  <c r="F1072" i="1"/>
  <c r="H1072" i="1" s="1"/>
  <c r="AF1072" i="1" s="1"/>
  <c r="O1071" i="1"/>
  <c r="N1071" i="1"/>
  <c r="L1071" i="1" s="1"/>
  <c r="M1071" i="1"/>
  <c r="K1071" i="1"/>
  <c r="J1071" i="1"/>
  <c r="I1071" i="1"/>
  <c r="G1071" i="1"/>
  <c r="F1071" i="1"/>
  <c r="H1071" i="1" s="1"/>
  <c r="AF1071" i="1" s="1"/>
  <c r="O1070" i="1"/>
  <c r="N1070" i="1"/>
  <c r="M1070" i="1"/>
  <c r="L1070" i="1"/>
  <c r="K1070" i="1"/>
  <c r="J1070" i="1"/>
  <c r="I1070" i="1"/>
  <c r="H1070" i="1"/>
  <c r="AF1070" i="1" s="1"/>
  <c r="G1070" i="1"/>
  <c r="F1070" i="1"/>
  <c r="O1069" i="1"/>
  <c r="M1069" i="1" s="1"/>
  <c r="N1069" i="1"/>
  <c r="L1069" i="1"/>
  <c r="K1069" i="1"/>
  <c r="J1069" i="1"/>
  <c r="I1069" i="1"/>
  <c r="G1069" i="1"/>
  <c r="H1069" i="1" s="1"/>
  <c r="AF1069" i="1" s="1"/>
  <c r="F1069" i="1"/>
  <c r="O1068" i="1"/>
  <c r="M1068" i="1" s="1"/>
  <c r="N1068" i="1"/>
  <c r="L1068" i="1" s="1"/>
  <c r="K1068" i="1"/>
  <c r="J1068" i="1"/>
  <c r="I1068" i="1"/>
  <c r="G1068" i="1"/>
  <c r="F1068" i="1"/>
  <c r="H1068" i="1" s="1"/>
  <c r="AF1068" i="1" s="1"/>
  <c r="O1067" i="1"/>
  <c r="N1067" i="1"/>
  <c r="L1067" i="1" s="1"/>
  <c r="M1067" i="1"/>
  <c r="K1067" i="1"/>
  <c r="J1067" i="1"/>
  <c r="I1067" i="1"/>
  <c r="G1067" i="1"/>
  <c r="F1067" i="1"/>
  <c r="H1067" i="1" s="1"/>
  <c r="AF1067" i="1" s="1"/>
  <c r="O1066" i="1"/>
  <c r="N1066" i="1"/>
  <c r="M1066" i="1"/>
  <c r="L1066" i="1"/>
  <c r="K1066" i="1"/>
  <c r="J1066" i="1"/>
  <c r="I1066" i="1"/>
  <c r="H1066" i="1"/>
  <c r="AF1066" i="1" s="1"/>
  <c r="G1066" i="1"/>
  <c r="F1066" i="1"/>
  <c r="O1065" i="1"/>
  <c r="M1065" i="1" s="1"/>
  <c r="N1065" i="1"/>
  <c r="L1065" i="1"/>
  <c r="K1065" i="1"/>
  <c r="J1065" i="1"/>
  <c r="I1065" i="1"/>
  <c r="G1065" i="1"/>
  <c r="H1065" i="1" s="1"/>
  <c r="AF1065" i="1" s="1"/>
  <c r="F1065" i="1"/>
  <c r="O1064" i="1"/>
  <c r="M1064" i="1" s="1"/>
  <c r="N1064" i="1"/>
  <c r="L1064" i="1" s="1"/>
  <c r="K1064" i="1"/>
  <c r="J1064" i="1"/>
  <c r="I1064" i="1"/>
  <c r="G1064" i="1"/>
  <c r="F1064" i="1"/>
  <c r="H1064" i="1" s="1"/>
  <c r="AF1064" i="1" s="1"/>
  <c r="O1063" i="1"/>
  <c r="N1063" i="1"/>
  <c r="L1063" i="1" s="1"/>
  <c r="M1063" i="1"/>
  <c r="K1063" i="1"/>
  <c r="J1063" i="1"/>
  <c r="I1063" i="1"/>
  <c r="G1063" i="1"/>
  <c r="F1063" i="1"/>
  <c r="H1063" i="1" s="1"/>
  <c r="AF1063" i="1" s="1"/>
  <c r="O1062" i="1"/>
  <c r="N1062" i="1"/>
  <c r="M1062" i="1"/>
  <c r="L1062" i="1"/>
  <c r="K1062" i="1"/>
  <c r="J1062" i="1"/>
  <c r="I1062" i="1"/>
  <c r="H1062" i="1"/>
  <c r="AF1062" i="1" s="1"/>
  <c r="G1062" i="1"/>
  <c r="F1062" i="1"/>
  <c r="O1061" i="1"/>
  <c r="M1061" i="1" s="1"/>
  <c r="N1061" i="1"/>
  <c r="L1061" i="1"/>
  <c r="K1061" i="1"/>
  <c r="J1061" i="1"/>
  <c r="I1061" i="1"/>
  <c r="G1061" i="1"/>
  <c r="H1061" i="1" s="1"/>
  <c r="AF1061" i="1" s="1"/>
  <c r="F1061" i="1"/>
  <c r="O1060" i="1"/>
  <c r="M1060" i="1" s="1"/>
  <c r="N1060" i="1"/>
  <c r="L1060" i="1" s="1"/>
  <c r="K1060" i="1"/>
  <c r="J1060" i="1"/>
  <c r="I1060" i="1"/>
  <c r="G1060" i="1"/>
  <c r="F1060" i="1"/>
  <c r="H1060" i="1" s="1"/>
  <c r="AF1060" i="1" s="1"/>
  <c r="O1059" i="1"/>
  <c r="N1059" i="1"/>
  <c r="L1059" i="1" s="1"/>
  <c r="M1059" i="1"/>
  <c r="K1059" i="1"/>
  <c r="J1059" i="1"/>
  <c r="I1059" i="1"/>
  <c r="G1059" i="1"/>
  <c r="F1059" i="1"/>
  <c r="H1059" i="1" s="1"/>
  <c r="AF1059" i="1" s="1"/>
  <c r="O1058" i="1"/>
  <c r="N1058" i="1"/>
  <c r="M1058" i="1"/>
  <c r="L1058" i="1"/>
  <c r="K1058" i="1"/>
  <c r="J1058" i="1"/>
  <c r="I1058" i="1"/>
  <c r="H1058" i="1"/>
  <c r="AF1058" i="1" s="1"/>
  <c r="G1058" i="1"/>
  <c r="F1058" i="1"/>
  <c r="O1057" i="1"/>
  <c r="M1057" i="1" s="1"/>
  <c r="N1057" i="1"/>
  <c r="L1057" i="1"/>
  <c r="K1057" i="1"/>
  <c r="J1057" i="1"/>
  <c r="I1057" i="1"/>
  <c r="G1057" i="1"/>
  <c r="H1057" i="1" s="1"/>
  <c r="AF1057" i="1" s="1"/>
  <c r="F1057" i="1"/>
  <c r="O1056" i="1"/>
  <c r="M1056" i="1" s="1"/>
  <c r="N1056" i="1"/>
  <c r="L1056" i="1" s="1"/>
  <c r="K1056" i="1"/>
  <c r="J1056" i="1"/>
  <c r="I1056" i="1"/>
  <c r="G1056" i="1"/>
  <c r="F1056" i="1"/>
  <c r="H1056" i="1" s="1"/>
  <c r="AF1056" i="1" s="1"/>
  <c r="O1055" i="1"/>
  <c r="N1055" i="1"/>
  <c r="L1055" i="1" s="1"/>
  <c r="M1055" i="1"/>
  <c r="K1055" i="1"/>
  <c r="J1055" i="1"/>
  <c r="I1055" i="1"/>
  <c r="G1055" i="1"/>
  <c r="F1055" i="1"/>
  <c r="H1055" i="1" s="1"/>
  <c r="AF1055" i="1" s="1"/>
  <c r="O1054" i="1"/>
  <c r="N1054" i="1"/>
  <c r="M1054" i="1"/>
  <c r="L1054" i="1"/>
  <c r="K1054" i="1"/>
  <c r="J1054" i="1"/>
  <c r="I1054" i="1"/>
  <c r="H1054" i="1"/>
  <c r="AF1054" i="1" s="1"/>
  <c r="G1054" i="1"/>
  <c r="F1054" i="1"/>
  <c r="O1053" i="1"/>
  <c r="M1053" i="1" s="1"/>
  <c r="N1053" i="1"/>
  <c r="L1053" i="1"/>
  <c r="K1053" i="1"/>
  <c r="J1053" i="1"/>
  <c r="I1053" i="1"/>
  <c r="G1053" i="1"/>
  <c r="H1053" i="1" s="1"/>
  <c r="AF1053" i="1" s="1"/>
  <c r="F1053" i="1"/>
  <c r="O1052" i="1"/>
  <c r="M1052" i="1" s="1"/>
  <c r="N1052" i="1"/>
  <c r="L1052" i="1" s="1"/>
  <c r="K1052" i="1"/>
  <c r="J1052" i="1"/>
  <c r="I1052" i="1"/>
  <c r="G1052" i="1"/>
  <c r="F1052" i="1"/>
  <c r="H1052" i="1" s="1"/>
  <c r="AF1052" i="1" s="1"/>
  <c r="Y1051" i="1"/>
  <c r="X1051" i="1"/>
  <c r="J1051" i="1" s="1"/>
  <c r="O1051" i="1"/>
  <c r="M1051" i="1" s="1"/>
  <c r="N1051" i="1"/>
  <c r="L1051" i="1"/>
  <c r="K1051" i="1"/>
  <c r="G1051" i="1"/>
  <c r="F1051" i="1"/>
  <c r="H1051" i="1" s="1"/>
  <c r="AF1051" i="1" s="1"/>
  <c r="O1050" i="1"/>
  <c r="N1050" i="1"/>
  <c r="L1050" i="1" s="1"/>
  <c r="M1050" i="1"/>
  <c r="K1050" i="1"/>
  <c r="J1050" i="1"/>
  <c r="I1050" i="1"/>
  <c r="G1050" i="1"/>
  <c r="F1050" i="1"/>
  <c r="H1050" i="1" s="1"/>
  <c r="AF1050" i="1" s="1"/>
  <c r="O1049" i="1"/>
  <c r="N1049" i="1"/>
  <c r="M1049" i="1"/>
  <c r="L1049" i="1"/>
  <c r="K1049" i="1"/>
  <c r="J1049" i="1"/>
  <c r="I1049" i="1"/>
  <c r="H1049" i="1"/>
  <c r="AF1049" i="1" s="1"/>
  <c r="G1049" i="1"/>
  <c r="F1049" i="1"/>
  <c r="O1048" i="1"/>
  <c r="M1048" i="1" s="1"/>
  <c r="N1048" i="1"/>
  <c r="L1048" i="1"/>
  <c r="K1048" i="1"/>
  <c r="J1048" i="1"/>
  <c r="I1048" i="1"/>
  <c r="G1048" i="1"/>
  <c r="H1048" i="1" s="1"/>
  <c r="AF1048" i="1" s="1"/>
  <c r="F1048" i="1"/>
  <c r="AC1047" i="1"/>
  <c r="AB1047" i="1"/>
  <c r="Y1047" i="1"/>
  <c r="X1047" i="1"/>
  <c r="W1047" i="1"/>
  <c r="V1047" i="1"/>
  <c r="S1047" i="1"/>
  <c r="R1047" i="1"/>
  <c r="Q1047" i="1"/>
  <c r="K1047" i="1" s="1"/>
  <c r="P1047" i="1"/>
  <c r="J1047" i="1" s="1"/>
  <c r="O1047" i="1"/>
  <c r="N1047" i="1"/>
  <c r="M1047" i="1"/>
  <c r="L1047" i="1"/>
  <c r="G1047" i="1"/>
  <c r="H1047" i="1" s="1"/>
  <c r="AF1047" i="1" s="1"/>
  <c r="F1047" i="1"/>
  <c r="O1046" i="1"/>
  <c r="M1046" i="1" s="1"/>
  <c r="N1046" i="1"/>
  <c r="L1046" i="1" s="1"/>
  <c r="K1046" i="1"/>
  <c r="J1046" i="1"/>
  <c r="I1046" i="1"/>
  <c r="G1046" i="1"/>
  <c r="F1046" i="1"/>
  <c r="H1046" i="1" s="1"/>
  <c r="AF1046" i="1" s="1"/>
  <c r="Y1045" i="1"/>
  <c r="X1045" i="1"/>
  <c r="J1045" i="1" s="1"/>
  <c r="O1045" i="1"/>
  <c r="M1045" i="1" s="1"/>
  <c r="N1045" i="1"/>
  <c r="L1045" i="1"/>
  <c r="K1045" i="1"/>
  <c r="G1045" i="1"/>
  <c r="F1045" i="1"/>
  <c r="H1045" i="1" s="1"/>
  <c r="AF1045" i="1" s="1"/>
  <c r="U1044" i="1"/>
  <c r="T1044" i="1"/>
  <c r="J1044" i="1" s="1"/>
  <c r="O1044" i="1"/>
  <c r="M1044" i="1" s="1"/>
  <c r="N1044" i="1"/>
  <c r="L1044" i="1"/>
  <c r="K1044" i="1"/>
  <c r="G1044" i="1"/>
  <c r="F1044" i="1"/>
  <c r="H1044" i="1" s="1"/>
  <c r="AF1044" i="1" s="1"/>
  <c r="O1043" i="1"/>
  <c r="N1043" i="1"/>
  <c r="L1043" i="1" s="1"/>
  <c r="M1043" i="1"/>
  <c r="K1043" i="1"/>
  <c r="J1043" i="1"/>
  <c r="I1043" i="1"/>
  <c r="G1043" i="1"/>
  <c r="F1043" i="1"/>
  <c r="H1043" i="1" s="1"/>
  <c r="AF1043" i="1" s="1"/>
  <c r="O1042" i="1"/>
  <c r="N1042" i="1"/>
  <c r="M1042" i="1"/>
  <c r="L1042" i="1"/>
  <c r="K1042" i="1"/>
  <c r="J1042" i="1"/>
  <c r="I1042" i="1"/>
  <c r="H1042" i="1"/>
  <c r="AF1042" i="1" s="1"/>
  <c r="G1042" i="1"/>
  <c r="F1042" i="1"/>
  <c r="O1041" i="1"/>
  <c r="M1041" i="1" s="1"/>
  <c r="N1041" i="1"/>
  <c r="L1041" i="1"/>
  <c r="K1041" i="1"/>
  <c r="J1041" i="1"/>
  <c r="I1041" i="1"/>
  <c r="G1041" i="1"/>
  <c r="H1041" i="1" s="1"/>
  <c r="AF1041" i="1" s="1"/>
  <c r="F1041" i="1"/>
  <c r="S1040" i="1"/>
  <c r="R1040" i="1"/>
  <c r="Q1040" i="1"/>
  <c r="P1040" i="1"/>
  <c r="O1040" i="1"/>
  <c r="M1040" i="1" s="1"/>
  <c r="N1040" i="1"/>
  <c r="L1040" i="1" s="1"/>
  <c r="K1040" i="1"/>
  <c r="J1040" i="1"/>
  <c r="G1040" i="1"/>
  <c r="F1040" i="1"/>
  <c r="H1040" i="1" s="1"/>
  <c r="AF1040" i="1" s="1"/>
  <c r="U1039" i="1"/>
  <c r="T1039" i="1"/>
  <c r="O1039" i="1"/>
  <c r="M1039" i="1" s="1"/>
  <c r="N1039" i="1"/>
  <c r="L1039" i="1" s="1"/>
  <c r="K1039" i="1"/>
  <c r="J1039" i="1"/>
  <c r="G1039" i="1"/>
  <c r="F1039" i="1"/>
  <c r="H1039" i="1" s="1"/>
  <c r="AF1039" i="1" s="1"/>
  <c r="O1038" i="1"/>
  <c r="N1038" i="1"/>
  <c r="M1038" i="1"/>
  <c r="L1038" i="1"/>
  <c r="K1038" i="1"/>
  <c r="J1038" i="1"/>
  <c r="I1038" i="1"/>
  <c r="H1038" i="1"/>
  <c r="AF1038" i="1" s="1"/>
  <c r="G1038" i="1"/>
  <c r="F1038" i="1"/>
  <c r="Y1037" i="1"/>
  <c r="K1037" i="1" s="1"/>
  <c r="X1037" i="1"/>
  <c r="O1037" i="1"/>
  <c r="N1037" i="1"/>
  <c r="L1037" i="1" s="1"/>
  <c r="M1037" i="1"/>
  <c r="J1037" i="1"/>
  <c r="H1037" i="1"/>
  <c r="AF1037" i="1" s="1"/>
  <c r="G1037" i="1"/>
  <c r="F1037" i="1"/>
  <c r="O1036" i="1"/>
  <c r="M1036" i="1" s="1"/>
  <c r="N1036" i="1"/>
  <c r="L1036" i="1"/>
  <c r="K1036" i="1"/>
  <c r="J1036" i="1"/>
  <c r="I1036" i="1"/>
  <c r="G1036" i="1"/>
  <c r="H1036" i="1" s="1"/>
  <c r="AF1036" i="1" s="1"/>
  <c r="F1036" i="1"/>
  <c r="O1035" i="1"/>
  <c r="M1035" i="1" s="1"/>
  <c r="N1035" i="1"/>
  <c r="L1035" i="1" s="1"/>
  <c r="K1035" i="1"/>
  <c r="J1035" i="1"/>
  <c r="I1035" i="1"/>
  <c r="G1035" i="1"/>
  <c r="F1035" i="1"/>
  <c r="H1035" i="1" s="1"/>
  <c r="AF1035" i="1" s="1"/>
  <c r="Q1034" i="1"/>
  <c r="P1034" i="1"/>
  <c r="J1034" i="1" s="1"/>
  <c r="O1034" i="1"/>
  <c r="M1034" i="1" s="1"/>
  <c r="N1034" i="1"/>
  <c r="L1034" i="1"/>
  <c r="K1034" i="1"/>
  <c r="G1034" i="1"/>
  <c r="F1034" i="1"/>
  <c r="H1034" i="1" s="1"/>
  <c r="AC1033" i="1"/>
  <c r="AB1033" i="1"/>
  <c r="J1033" i="1" s="1"/>
  <c r="O1033" i="1"/>
  <c r="M1033" i="1" s="1"/>
  <c r="N1033" i="1"/>
  <c r="L1033" i="1"/>
  <c r="K1033" i="1"/>
  <c r="G1033" i="1"/>
  <c r="F1033" i="1"/>
  <c r="H1033" i="1" s="1"/>
  <c r="AF1033" i="1" s="1"/>
  <c r="S1032" i="1"/>
  <c r="R1032" i="1"/>
  <c r="J1032" i="1" s="1"/>
  <c r="O1032" i="1"/>
  <c r="M1032" i="1" s="1"/>
  <c r="N1032" i="1"/>
  <c r="L1032" i="1"/>
  <c r="K1032" i="1"/>
  <c r="G1032" i="1"/>
  <c r="F1032" i="1"/>
  <c r="H1032" i="1" s="1"/>
  <c r="AF1032" i="1" s="1"/>
  <c r="U1031" i="1"/>
  <c r="T1031" i="1"/>
  <c r="L1031" i="1" s="1"/>
  <c r="M1031" i="1"/>
  <c r="K1031" i="1"/>
  <c r="J1031" i="1"/>
  <c r="H1031" i="1"/>
  <c r="AF1031" i="1" s="1"/>
  <c r="G1031" i="1"/>
  <c r="F1031" i="1"/>
  <c r="Y1030" i="1"/>
  <c r="X1030" i="1"/>
  <c r="U1030" i="1"/>
  <c r="T1030" i="1"/>
  <c r="J1030" i="1" s="1"/>
  <c r="L82" i="6" s="1"/>
  <c r="N82" i="6" s="1"/>
  <c r="P82" i="6" s="1"/>
  <c r="O1030" i="1"/>
  <c r="M1030" i="1" s="1"/>
  <c r="N1030" i="1"/>
  <c r="L1030" i="1"/>
  <c r="K1030" i="1"/>
  <c r="E82" i="6" s="1"/>
  <c r="G1030" i="1"/>
  <c r="F1030" i="1"/>
  <c r="H1030" i="1" s="1"/>
  <c r="O1029" i="1"/>
  <c r="N1029" i="1"/>
  <c r="L1029" i="1" s="1"/>
  <c r="M1029" i="1"/>
  <c r="K1029" i="1"/>
  <c r="J1029" i="1"/>
  <c r="I1029" i="1"/>
  <c r="G1029" i="1"/>
  <c r="F1029" i="1"/>
  <c r="H1029" i="1" s="1"/>
  <c r="AF1029" i="1" s="1"/>
  <c r="O1028" i="1"/>
  <c r="N1028" i="1"/>
  <c r="M1028" i="1"/>
  <c r="L1028" i="1"/>
  <c r="K1028" i="1"/>
  <c r="J1028" i="1"/>
  <c r="I1028" i="1"/>
  <c r="H1028" i="1"/>
  <c r="AF1028" i="1" s="1"/>
  <c r="G1028" i="1"/>
  <c r="F1028" i="1"/>
  <c r="Y1027" i="1"/>
  <c r="X1027" i="1"/>
  <c r="U1027" i="1"/>
  <c r="T1027" i="1"/>
  <c r="J1027" i="1" s="1"/>
  <c r="O1027" i="1"/>
  <c r="M1027" i="1" s="1"/>
  <c r="N1027" i="1"/>
  <c r="L1027" i="1"/>
  <c r="K1027" i="1"/>
  <c r="G1027" i="1"/>
  <c r="F1027" i="1"/>
  <c r="H1027" i="1" s="1"/>
  <c r="W1026" i="1"/>
  <c r="V1026" i="1"/>
  <c r="J1026" i="1" s="1"/>
  <c r="O1026" i="1"/>
  <c r="M1026" i="1" s="1"/>
  <c r="N1026" i="1"/>
  <c r="L1026" i="1"/>
  <c r="K1026" i="1"/>
  <c r="G1026" i="1"/>
  <c r="F1026" i="1"/>
  <c r="H1026" i="1" s="1"/>
  <c r="AF1026" i="1" s="1"/>
  <c r="O1025" i="1"/>
  <c r="N1025" i="1"/>
  <c r="L1025" i="1" s="1"/>
  <c r="M1025" i="1"/>
  <c r="K1025" i="1"/>
  <c r="J1025" i="1"/>
  <c r="I1025" i="1"/>
  <c r="G1025" i="1"/>
  <c r="F1025" i="1"/>
  <c r="H1025" i="1" s="1"/>
  <c r="AF1025" i="1" s="1"/>
  <c r="AE1024" i="1"/>
  <c r="AD1024" i="1"/>
  <c r="Q1024" i="1"/>
  <c r="K1024" i="1" s="1"/>
  <c r="P1024" i="1"/>
  <c r="J1024" i="1" s="1"/>
  <c r="O1024" i="1"/>
  <c r="N1024" i="1"/>
  <c r="M1024" i="1"/>
  <c r="L1024" i="1"/>
  <c r="G1024" i="1"/>
  <c r="H1024" i="1" s="1"/>
  <c r="AF1024" i="1" s="1"/>
  <c r="F1024" i="1"/>
  <c r="O1023" i="1"/>
  <c r="M1023" i="1" s="1"/>
  <c r="N1023" i="1"/>
  <c r="L1023" i="1" s="1"/>
  <c r="K1023" i="1"/>
  <c r="J1023" i="1"/>
  <c r="I1023" i="1"/>
  <c r="G1023" i="1"/>
  <c r="F1023" i="1"/>
  <c r="H1023" i="1" s="1"/>
  <c r="AF1023" i="1" s="1"/>
  <c r="O1022" i="1"/>
  <c r="N1022" i="1"/>
  <c r="L1022" i="1" s="1"/>
  <c r="M1022" i="1"/>
  <c r="K1022" i="1"/>
  <c r="J1022" i="1"/>
  <c r="I1022" i="1"/>
  <c r="G1022" i="1"/>
  <c r="F1022" i="1"/>
  <c r="H1022" i="1" s="1"/>
  <c r="AF1022" i="1" s="1"/>
  <c r="O1021" i="1"/>
  <c r="N1021" i="1"/>
  <c r="M1021" i="1"/>
  <c r="L1021" i="1"/>
  <c r="K1021" i="1"/>
  <c r="J1021" i="1"/>
  <c r="I1021" i="1"/>
  <c r="H1021" i="1"/>
  <c r="AF1021" i="1" s="1"/>
  <c r="G1021" i="1"/>
  <c r="F1021" i="1"/>
  <c r="O1020" i="1"/>
  <c r="M1020" i="1" s="1"/>
  <c r="N1020" i="1"/>
  <c r="L1020" i="1"/>
  <c r="K1020" i="1"/>
  <c r="J1020" i="1"/>
  <c r="I1020" i="1"/>
  <c r="G1020" i="1"/>
  <c r="H1020" i="1" s="1"/>
  <c r="AF1020" i="1" s="1"/>
  <c r="F1020" i="1"/>
  <c r="O1019" i="1"/>
  <c r="M1019" i="1" s="1"/>
  <c r="N1019" i="1"/>
  <c r="L1019" i="1" s="1"/>
  <c r="K1019" i="1"/>
  <c r="J1019" i="1"/>
  <c r="I1019" i="1"/>
  <c r="G1019" i="1"/>
  <c r="F1019" i="1"/>
  <c r="H1019" i="1" s="1"/>
  <c r="AF1019" i="1" s="1"/>
  <c r="O1018" i="1"/>
  <c r="N1018" i="1"/>
  <c r="L1018" i="1" s="1"/>
  <c r="M1018" i="1"/>
  <c r="K1018" i="1"/>
  <c r="J1018" i="1"/>
  <c r="I1018" i="1"/>
  <c r="G1018" i="1"/>
  <c r="F1018" i="1"/>
  <c r="H1018" i="1" s="1"/>
  <c r="AF1018" i="1" s="1"/>
  <c r="O1017" i="1"/>
  <c r="N1017" i="1"/>
  <c r="M1017" i="1"/>
  <c r="L1017" i="1"/>
  <c r="K1017" i="1"/>
  <c r="J1017" i="1"/>
  <c r="I1017" i="1"/>
  <c r="H1017" i="1"/>
  <c r="AF1017" i="1" s="1"/>
  <c r="G1017" i="1"/>
  <c r="F1017" i="1"/>
  <c r="O1016" i="1"/>
  <c r="M1016" i="1" s="1"/>
  <c r="N1016" i="1"/>
  <c r="L1016" i="1"/>
  <c r="K1016" i="1"/>
  <c r="J1016" i="1"/>
  <c r="I1016" i="1"/>
  <c r="G1016" i="1"/>
  <c r="H1016" i="1" s="1"/>
  <c r="AF1016" i="1" s="1"/>
  <c r="F1016" i="1"/>
  <c r="O1015" i="1"/>
  <c r="M1015" i="1" s="1"/>
  <c r="N1015" i="1"/>
  <c r="L1015" i="1" s="1"/>
  <c r="K1015" i="1"/>
  <c r="J1015" i="1"/>
  <c r="I1015" i="1"/>
  <c r="G1015" i="1"/>
  <c r="F1015" i="1"/>
  <c r="H1015" i="1" s="1"/>
  <c r="AF1015" i="1" s="1"/>
  <c r="O1014" i="1"/>
  <c r="N1014" i="1"/>
  <c r="L1014" i="1" s="1"/>
  <c r="M1014" i="1"/>
  <c r="K1014" i="1"/>
  <c r="J1014" i="1"/>
  <c r="I1014" i="1"/>
  <c r="G1014" i="1"/>
  <c r="F1014" i="1"/>
  <c r="H1014" i="1" s="1"/>
  <c r="AF1014" i="1" s="1"/>
  <c r="U1013" i="1"/>
  <c r="T1013" i="1"/>
  <c r="S1013" i="1"/>
  <c r="R1013" i="1"/>
  <c r="Q1013" i="1"/>
  <c r="P1013" i="1"/>
  <c r="O1013" i="1"/>
  <c r="M1013" i="1" s="1"/>
  <c r="N1013" i="1"/>
  <c r="L1013" i="1" s="1"/>
  <c r="K1013" i="1"/>
  <c r="J1013" i="1"/>
  <c r="G1013" i="1"/>
  <c r="F1013" i="1"/>
  <c r="H1013" i="1" s="1"/>
  <c r="AF1013" i="1" s="1"/>
  <c r="U1012" i="1"/>
  <c r="T1012" i="1"/>
  <c r="S1012" i="1"/>
  <c r="K1012" i="1" s="1"/>
  <c r="R1012" i="1"/>
  <c r="J1012" i="1" s="1"/>
  <c r="O1012" i="1"/>
  <c r="N1012" i="1"/>
  <c r="M1012" i="1"/>
  <c r="L1012" i="1"/>
  <c r="G1012" i="1"/>
  <c r="H1012" i="1" s="1"/>
  <c r="F1012" i="1"/>
  <c r="U1011" i="1"/>
  <c r="T1011" i="1"/>
  <c r="S1011" i="1"/>
  <c r="R1011" i="1"/>
  <c r="O1011" i="1"/>
  <c r="M1011" i="1" s="1"/>
  <c r="N1011" i="1"/>
  <c r="L1011" i="1" s="1"/>
  <c r="K1011" i="1"/>
  <c r="J1011" i="1"/>
  <c r="G1011" i="1"/>
  <c r="F1011" i="1"/>
  <c r="H1011" i="1" s="1"/>
  <c r="AC1010" i="1"/>
  <c r="AB1010" i="1"/>
  <c r="U1010" i="1"/>
  <c r="T1010" i="1"/>
  <c r="S1010" i="1"/>
  <c r="R1010" i="1"/>
  <c r="Q1010" i="1"/>
  <c r="K1010" i="1" s="1"/>
  <c r="P1010" i="1"/>
  <c r="J1010" i="1" s="1"/>
  <c r="O1010" i="1"/>
  <c r="N1010" i="1"/>
  <c r="M1010" i="1"/>
  <c r="L1010" i="1"/>
  <c r="G1010" i="1"/>
  <c r="H1010" i="1" s="1"/>
  <c r="F1010" i="1"/>
  <c r="U1009" i="1"/>
  <c r="T1009" i="1"/>
  <c r="S1009" i="1"/>
  <c r="R1009" i="1"/>
  <c r="Q1009" i="1"/>
  <c r="K1009" i="1" s="1"/>
  <c r="P1009" i="1"/>
  <c r="J1009" i="1" s="1"/>
  <c r="O1009" i="1"/>
  <c r="N1009" i="1"/>
  <c r="M1009" i="1"/>
  <c r="L1009" i="1"/>
  <c r="G1009" i="1"/>
  <c r="H1009" i="1" s="1"/>
  <c r="F1009" i="1"/>
  <c r="O1008" i="1"/>
  <c r="M1008" i="1" s="1"/>
  <c r="N1008" i="1"/>
  <c r="L1008" i="1" s="1"/>
  <c r="K1008" i="1"/>
  <c r="J1008" i="1"/>
  <c r="I1008" i="1"/>
  <c r="G1008" i="1"/>
  <c r="F1008" i="1"/>
  <c r="H1008" i="1" s="1"/>
  <c r="AF1008" i="1" s="1"/>
  <c r="U1007" i="1"/>
  <c r="T1007" i="1"/>
  <c r="J1007" i="1" s="1"/>
  <c r="L84" i="6" s="1"/>
  <c r="N84" i="6" s="1"/>
  <c r="P84" i="6" s="1"/>
  <c r="O1007" i="1"/>
  <c r="M1007" i="1" s="1"/>
  <c r="N1007" i="1"/>
  <c r="L1007" i="1"/>
  <c r="K1007" i="1"/>
  <c r="E84" i="6" s="1"/>
  <c r="G1007" i="1"/>
  <c r="F1007" i="1"/>
  <c r="H1007" i="1" s="1"/>
  <c r="O1006" i="1"/>
  <c r="N1006" i="1"/>
  <c r="L1006" i="1" s="1"/>
  <c r="M1006" i="1"/>
  <c r="K1006" i="1"/>
  <c r="J1006" i="1"/>
  <c r="I1006" i="1"/>
  <c r="G1006" i="1"/>
  <c r="F1006" i="1"/>
  <c r="H1006" i="1" s="1"/>
  <c r="AF1006" i="1" s="1"/>
  <c r="O1005" i="1"/>
  <c r="N1005" i="1"/>
  <c r="M1005" i="1"/>
  <c r="L1005" i="1"/>
  <c r="K1005" i="1"/>
  <c r="J1005" i="1"/>
  <c r="I1005" i="1"/>
  <c r="H1005" i="1"/>
  <c r="AF1005" i="1" s="1"/>
  <c r="G1005" i="1"/>
  <c r="F1005" i="1"/>
  <c r="O1004" i="1"/>
  <c r="M1004" i="1" s="1"/>
  <c r="N1004" i="1"/>
  <c r="L1004" i="1"/>
  <c r="K1004" i="1"/>
  <c r="J1004" i="1"/>
  <c r="I1004" i="1"/>
  <c r="G1004" i="1"/>
  <c r="H1004" i="1" s="1"/>
  <c r="AF1004" i="1" s="1"/>
  <c r="F1004" i="1"/>
  <c r="O1003" i="1"/>
  <c r="M1003" i="1" s="1"/>
  <c r="N1003" i="1"/>
  <c r="L1003" i="1" s="1"/>
  <c r="K1003" i="1"/>
  <c r="J1003" i="1"/>
  <c r="I1003" i="1"/>
  <c r="G1003" i="1"/>
  <c r="F1003" i="1"/>
  <c r="H1003" i="1" s="1"/>
  <c r="AF1003" i="1" s="1"/>
  <c r="O1002" i="1"/>
  <c r="N1002" i="1"/>
  <c r="L1002" i="1" s="1"/>
  <c r="M1002" i="1"/>
  <c r="K1002" i="1"/>
  <c r="J1002" i="1"/>
  <c r="I1002" i="1"/>
  <c r="G1002" i="1"/>
  <c r="F1002" i="1"/>
  <c r="H1002" i="1" s="1"/>
  <c r="AF1002" i="1" s="1"/>
  <c r="O1001" i="1"/>
  <c r="N1001" i="1"/>
  <c r="M1001" i="1"/>
  <c r="L1001" i="1"/>
  <c r="K1001" i="1"/>
  <c r="J1001" i="1"/>
  <c r="I1001" i="1"/>
  <c r="H1001" i="1"/>
  <c r="AF1001" i="1" s="1"/>
  <c r="G1001" i="1"/>
  <c r="F1001" i="1"/>
  <c r="O1000" i="1"/>
  <c r="M1000" i="1" s="1"/>
  <c r="N1000" i="1"/>
  <c r="L1000" i="1"/>
  <c r="K1000" i="1"/>
  <c r="J1000" i="1"/>
  <c r="I1000" i="1"/>
  <c r="G1000" i="1"/>
  <c r="H1000" i="1" s="1"/>
  <c r="AF1000" i="1" s="1"/>
  <c r="F1000" i="1"/>
  <c r="O999" i="1"/>
  <c r="M999" i="1" s="1"/>
  <c r="N999" i="1"/>
  <c r="L999" i="1" s="1"/>
  <c r="K999" i="1"/>
  <c r="J999" i="1"/>
  <c r="I999" i="1"/>
  <c r="G999" i="1"/>
  <c r="F999" i="1"/>
  <c r="H999" i="1" s="1"/>
  <c r="AF999" i="1" s="1"/>
  <c r="O998" i="1"/>
  <c r="N998" i="1"/>
  <c r="L998" i="1" s="1"/>
  <c r="M998" i="1"/>
  <c r="K998" i="1"/>
  <c r="J998" i="1"/>
  <c r="I998" i="1"/>
  <c r="G998" i="1"/>
  <c r="F998" i="1"/>
  <c r="H998" i="1" s="1"/>
  <c r="AF998" i="1" s="1"/>
  <c r="U997" i="1"/>
  <c r="T997" i="1"/>
  <c r="O997" i="1"/>
  <c r="M997" i="1" s="1"/>
  <c r="N997" i="1"/>
  <c r="L997" i="1" s="1"/>
  <c r="K997" i="1"/>
  <c r="J997" i="1"/>
  <c r="G997" i="1"/>
  <c r="F997" i="1"/>
  <c r="H997" i="1" s="1"/>
  <c r="AF997" i="1" s="1"/>
  <c r="O996" i="1"/>
  <c r="N996" i="1"/>
  <c r="M996" i="1"/>
  <c r="L996" i="1"/>
  <c r="K996" i="1"/>
  <c r="J996" i="1"/>
  <c r="I996" i="1"/>
  <c r="H996" i="1"/>
  <c r="AF996" i="1" s="1"/>
  <c r="G996" i="1"/>
  <c r="F996" i="1"/>
  <c r="O995" i="1"/>
  <c r="M995" i="1" s="1"/>
  <c r="N995" i="1"/>
  <c r="L995" i="1"/>
  <c r="K995" i="1"/>
  <c r="J995" i="1"/>
  <c r="I995" i="1"/>
  <c r="G995" i="1"/>
  <c r="H995" i="1" s="1"/>
  <c r="AF995" i="1" s="1"/>
  <c r="F995" i="1"/>
  <c r="U994" i="1"/>
  <c r="T994" i="1"/>
  <c r="S994" i="1"/>
  <c r="R994" i="1"/>
  <c r="Q994" i="1"/>
  <c r="K994" i="1" s="1"/>
  <c r="P994" i="1"/>
  <c r="J994" i="1" s="1"/>
  <c r="O994" i="1"/>
  <c r="N994" i="1"/>
  <c r="M994" i="1"/>
  <c r="L994" i="1"/>
  <c r="G994" i="1"/>
  <c r="H994" i="1" s="1"/>
  <c r="F994" i="1"/>
  <c r="O993" i="1"/>
  <c r="M993" i="1" s="1"/>
  <c r="N993" i="1"/>
  <c r="L993" i="1" s="1"/>
  <c r="K993" i="1"/>
  <c r="J993" i="1"/>
  <c r="I993" i="1"/>
  <c r="G993" i="1"/>
  <c r="F993" i="1"/>
  <c r="H993" i="1" s="1"/>
  <c r="AF993" i="1" s="1"/>
  <c r="U992" i="1"/>
  <c r="T992" i="1"/>
  <c r="J992" i="1" s="1"/>
  <c r="O992" i="1"/>
  <c r="M992" i="1" s="1"/>
  <c r="N992" i="1"/>
  <c r="L992" i="1"/>
  <c r="K992" i="1"/>
  <c r="G992" i="1"/>
  <c r="F992" i="1"/>
  <c r="H992" i="1" s="1"/>
  <c r="O991" i="1"/>
  <c r="N991" i="1"/>
  <c r="L991" i="1" s="1"/>
  <c r="M991" i="1"/>
  <c r="K991" i="1"/>
  <c r="J991" i="1"/>
  <c r="I991" i="1"/>
  <c r="G991" i="1"/>
  <c r="F991" i="1"/>
  <c r="H991" i="1" s="1"/>
  <c r="AF991" i="1" s="1"/>
  <c r="O990" i="1"/>
  <c r="N990" i="1"/>
  <c r="M990" i="1"/>
  <c r="L990" i="1"/>
  <c r="K990" i="1"/>
  <c r="J990" i="1"/>
  <c r="I990" i="1"/>
  <c r="H990" i="1"/>
  <c r="AF990" i="1" s="1"/>
  <c r="G990" i="1"/>
  <c r="F990" i="1"/>
  <c r="O989" i="1"/>
  <c r="M989" i="1" s="1"/>
  <c r="N989" i="1"/>
  <c r="L989" i="1"/>
  <c r="K989" i="1"/>
  <c r="J989" i="1"/>
  <c r="I989" i="1"/>
  <c r="G989" i="1"/>
  <c r="H989" i="1" s="1"/>
  <c r="AF989" i="1" s="1"/>
  <c r="F989" i="1"/>
  <c r="O988" i="1"/>
  <c r="M988" i="1" s="1"/>
  <c r="N988" i="1"/>
  <c r="L988" i="1" s="1"/>
  <c r="K988" i="1"/>
  <c r="J988" i="1"/>
  <c r="I988" i="1"/>
  <c r="G988" i="1"/>
  <c r="F988" i="1"/>
  <c r="H988" i="1" s="1"/>
  <c r="AF988" i="1" s="1"/>
  <c r="O987" i="1"/>
  <c r="N987" i="1"/>
  <c r="L987" i="1" s="1"/>
  <c r="M987" i="1"/>
  <c r="K987" i="1"/>
  <c r="J987" i="1"/>
  <c r="I987" i="1"/>
  <c r="G987" i="1"/>
  <c r="F987" i="1"/>
  <c r="H987" i="1" s="1"/>
  <c r="AF987" i="1" s="1"/>
  <c r="O986" i="1"/>
  <c r="N986" i="1"/>
  <c r="M986" i="1"/>
  <c r="L986" i="1"/>
  <c r="K986" i="1"/>
  <c r="J986" i="1"/>
  <c r="I986" i="1"/>
  <c r="H986" i="1"/>
  <c r="AF986" i="1" s="1"/>
  <c r="G986" i="1"/>
  <c r="F986" i="1"/>
  <c r="O985" i="1"/>
  <c r="M985" i="1" s="1"/>
  <c r="N985" i="1"/>
  <c r="L985" i="1"/>
  <c r="K985" i="1"/>
  <c r="J985" i="1"/>
  <c r="I985" i="1"/>
  <c r="G985" i="1"/>
  <c r="H985" i="1" s="1"/>
  <c r="AF985" i="1" s="1"/>
  <c r="F985" i="1"/>
  <c r="O984" i="1"/>
  <c r="M984" i="1" s="1"/>
  <c r="N984" i="1"/>
  <c r="L984" i="1" s="1"/>
  <c r="K984" i="1"/>
  <c r="J984" i="1"/>
  <c r="I984" i="1"/>
  <c r="G984" i="1"/>
  <c r="F984" i="1"/>
  <c r="H984" i="1" s="1"/>
  <c r="AF984" i="1" s="1"/>
  <c r="Y983" i="1"/>
  <c r="X983" i="1"/>
  <c r="W983" i="1"/>
  <c r="K983" i="1" s="1"/>
  <c r="V983" i="1"/>
  <c r="O983" i="1"/>
  <c r="N983" i="1"/>
  <c r="L983" i="1" s="1"/>
  <c r="M983" i="1"/>
  <c r="J983" i="1"/>
  <c r="H983" i="1"/>
  <c r="AF983" i="1" s="1"/>
  <c r="G983" i="1"/>
  <c r="F983" i="1"/>
  <c r="Y982" i="1"/>
  <c r="K982" i="1" s="1"/>
  <c r="X982" i="1"/>
  <c r="O982" i="1"/>
  <c r="N982" i="1"/>
  <c r="L982" i="1" s="1"/>
  <c r="M982" i="1"/>
  <c r="J982" i="1"/>
  <c r="H982" i="1"/>
  <c r="AF982" i="1" s="1"/>
  <c r="G982" i="1"/>
  <c r="F982" i="1"/>
  <c r="Y981" i="1"/>
  <c r="X981" i="1"/>
  <c r="W981" i="1"/>
  <c r="V981" i="1"/>
  <c r="J981" i="1" s="1"/>
  <c r="O981" i="1"/>
  <c r="M981" i="1" s="1"/>
  <c r="N981" i="1"/>
  <c r="L981" i="1"/>
  <c r="K981" i="1"/>
  <c r="G981" i="1"/>
  <c r="F981" i="1"/>
  <c r="H981" i="1" s="1"/>
  <c r="AF981" i="1" s="1"/>
  <c r="U980" i="1"/>
  <c r="T980" i="1"/>
  <c r="S980" i="1"/>
  <c r="R980" i="1"/>
  <c r="Q980" i="1"/>
  <c r="P980" i="1"/>
  <c r="J980" i="1" s="1"/>
  <c r="O980" i="1"/>
  <c r="M980" i="1" s="1"/>
  <c r="N980" i="1"/>
  <c r="L980" i="1"/>
  <c r="K980" i="1"/>
  <c r="E23" i="4" s="1"/>
  <c r="G980" i="1"/>
  <c r="F980" i="1"/>
  <c r="H980" i="1" s="1"/>
  <c r="Y979" i="1"/>
  <c r="X979" i="1"/>
  <c r="J979" i="1" s="1"/>
  <c r="O979" i="1"/>
  <c r="M979" i="1" s="1"/>
  <c r="N979" i="1"/>
  <c r="L979" i="1"/>
  <c r="K979" i="1"/>
  <c r="G979" i="1"/>
  <c r="F979" i="1"/>
  <c r="H979" i="1" s="1"/>
  <c r="W978" i="1"/>
  <c r="V978" i="1"/>
  <c r="J978" i="1" s="1"/>
  <c r="O978" i="1"/>
  <c r="M978" i="1" s="1"/>
  <c r="N978" i="1"/>
  <c r="L978" i="1"/>
  <c r="K978" i="1"/>
  <c r="G978" i="1"/>
  <c r="F978" i="1"/>
  <c r="H978" i="1" s="1"/>
  <c r="O977" i="1"/>
  <c r="N977" i="1"/>
  <c r="L977" i="1" s="1"/>
  <c r="M977" i="1"/>
  <c r="K977" i="1"/>
  <c r="J977" i="1"/>
  <c r="I977" i="1"/>
  <c r="G977" i="1"/>
  <c r="F977" i="1"/>
  <c r="H977" i="1" s="1"/>
  <c r="AF977" i="1" s="1"/>
  <c r="O976" i="1"/>
  <c r="N976" i="1"/>
  <c r="M976" i="1"/>
  <c r="L976" i="1"/>
  <c r="K976" i="1"/>
  <c r="J976" i="1"/>
  <c r="I976" i="1"/>
  <c r="H976" i="1"/>
  <c r="AF976" i="1" s="1"/>
  <c r="G976" i="1"/>
  <c r="F976" i="1"/>
  <c r="O975" i="1"/>
  <c r="M975" i="1" s="1"/>
  <c r="N975" i="1"/>
  <c r="L975" i="1"/>
  <c r="K975" i="1"/>
  <c r="J975" i="1"/>
  <c r="I975" i="1"/>
  <c r="H975" i="1"/>
  <c r="AF975" i="1" s="1"/>
  <c r="G975" i="1"/>
  <c r="F975" i="1"/>
  <c r="O974" i="1"/>
  <c r="M974" i="1" s="1"/>
  <c r="N974" i="1"/>
  <c r="L974" i="1" s="1"/>
  <c r="K974" i="1"/>
  <c r="J974" i="1"/>
  <c r="I974" i="1"/>
  <c r="G974" i="1"/>
  <c r="F974" i="1"/>
  <c r="H974" i="1" s="1"/>
  <c r="AF974" i="1" s="1"/>
  <c r="O973" i="1"/>
  <c r="N973" i="1"/>
  <c r="L973" i="1" s="1"/>
  <c r="M973" i="1"/>
  <c r="K973" i="1"/>
  <c r="J973" i="1"/>
  <c r="I973" i="1"/>
  <c r="G973" i="1"/>
  <c r="F973" i="1"/>
  <c r="H973" i="1" s="1"/>
  <c r="AF973" i="1" s="1"/>
  <c r="O972" i="1"/>
  <c r="N972" i="1"/>
  <c r="M972" i="1"/>
  <c r="L972" i="1"/>
  <c r="K972" i="1"/>
  <c r="J972" i="1"/>
  <c r="I972" i="1"/>
  <c r="H972" i="1"/>
  <c r="AF972" i="1" s="1"/>
  <c r="G972" i="1"/>
  <c r="F972" i="1"/>
  <c r="O971" i="1"/>
  <c r="M971" i="1" s="1"/>
  <c r="N971" i="1"/>
  <c r="L971" i="1"/>
  <c r="K971" i="1"/>
  <c r="J971" i="1"/>
  <c r="I971" i="1"/>
  <c r="H971" i="1"/>
  <c r="AF971" i="1" s="1"/>
  <c r="G971" i="1"/>
  <c r="F971" i="1"/>
  <c r="O970" i="1"/>
  <c r="M970" i="1" s="1"/>
  <c r="N970" i="1"/>
  <c r="L970" i="1" s="1"/>
  <c r="K970" i="1"/>
  <c r="J970" i="1"/>
  <c r="I970" i="1"/>
  <c r="G970" i="1"/>
  <c r="F970" i="1"/>
  <c r="H970" i="1" s="1"/>
  <c r="AF970" i="1" s="1"/>
  <c r="U969" i="1"/>
  <c r="T969" i="1"/>
  <c r="J969" i="1" s="1"/>
  <c r="O969" i="1"/>
  <c r="M969" i="1" s="1"/>
  <c r="N969" i="1"/>
  <c r="L969" i="1"/>
  <c r="K969" i="1"/>
  <c r="G969" i="1"/>
  <c r="F969" i="1"/>
  <c r="H969" i="1" s="1"/>
  <c r="AF969" i="1" s="1"/>
  <c r="O968" i="1"/>
  <c r="N968" i="1"/>
  <c r="L968" i="1" s="1"/>
  <c r="M968" i="1"/>
  <c r="K968" i="1"/>
  <c r="J968" i="1"/>
  <c r="I968" i="1"/>
  <c r="G968" i="1"/>
  <c r="F968" i="1"/>
  <c r="H968" i="1" s="1"/>
  <c r="AF968" i="1" s="1"/>
  <c r="Y967" i="1"/>
  <c r="X967" i="1"/>
  <c r="O967" i="1"/>
  <c r="M967" i="1" s="1"/>
  <c r="N967" i="1"/>
  <c r="L967" i="1" s="1"/>
  <c r="K967" i="1"/>
  <c r="J967" i="1"/>
  <c r="G967" i="1"/>
  <c r="F967" i="1"/>
  <c r="H967" i="1" s="1"/>
  <c r="AF967" i="1" s="1"/>
  <c r="O966" i="1"/>
  <c r="N966" i="1"/>
  <c r="M966" i="1"/>
  <c r="L966" i="1"/>
  <c r="K966" i="1"/>
  <c r="J966" i="1"/>
  <c r="I966" i="1"/>
  <c r="H966" i="1"/>
  <c r="AF966" i="1" s="1"/>
  <c r="G966" i="1"/>
  <c r="F966" i="1"/>
  <c r="O965" i="1"/>
  <c r="M965" i="1" s="1"/>
  <c r="N965" i="1"/>
  <c r="L965" i="1"/>
  <c r="K965" i="1"/>
  <c r="J965" i="1"/>
  <c r="I965" i="1"/>
  <c r="H965" i="1"/>
  <c r="AF965" i="1" s="1"/>
  <c r="G965" i="1"/>
  <c r="F965" i="1"/>
  <c r="O964" i="1"/>
  <c r="M964" i="1" s="1"/>
  <c r="N964" i="1"/>
  <c r="L964" i="1" s="1"/>
  <c r="K964" i="1"/>
  <c r="J964" i="1"/>
  <c r="I964" i="1"/>
  <c r="G964" i="1"/>
  <c r="F964" i="1"/>
  <c r="H964" i="1" s="1"/>
  <c r="AF964" i="1" s="1"/>
  <c r="O963" i="1"/>
  <c r="N963" i="1"/>
  <c r="L963" i="1" s="1"/>
  <c r="M963" i="1"/>
  <c r="K963" i="1"/>
  <c r="J963" i="1"/>
  <c r="I963" i="1"/>
  <c r="G963" i="1"/>
  <c r="F963" i="1"/>
  <c r="H963" i="1" s="1"/>
  <c r="AF963" i="1" s="1"/>
  <c r="O962" i="1"/>
  <c r="N962" i="1"/>
  <c r="M962" i="1"/>
  <c r="L962" i="1"/>
  <c r="K962" i="1"/>
  <c r="J962" i="1"/>
  <c r="I962" i="1"/>
  <c r="H962" i="1"/>
  <c r="AF962" i="1" s="1"/>
  <c r="G962" i="1"/>
  <c r="F962" i="1"/>
  <c r="O961" i="1"/>
  <c r="M961" i="1" s="1"/>
  <c r="N961" i="1"/>
  <c r="L961" i="1"/>
  <c r="K961" i="1"/>
  <c r="J961" i="1"/>
  <c r="I961" i="1"/>
  <c r="H961" i="1"/>
  <c r="AF961" i="1" s="1"/>
  <c r="G961" i="1"/>
  <c r="F961" i="1"/>
  <c r="O960" i="1"/>
  <c r="M960" i="1" s="1"/>
  <c r="N960" i="1"/>
  <c r="L960" i="1" s="1"/>
  <c r="K960" i="1"/>
  <c r="J960" i="1"/>
  <c r="I960" i="1"/>
  <c r="G960" i="1"/>
  <c r="F960" i="1"/>
  <c r="H960" i="1" s="1"/>
  <c r="AF960" i="1" s="1"/>
  <c r="O959" i="1"/>
  <c r="N959" i="1"/>
  <c r="L959" i="1" s="1"/>
  <c r="M959" i="1"/>
  <c r="K959" i="1"/>
  <c r="J959" i="1"/>
  <c r="I959" i="1"/>
  <c r="G959" i="1"/>
  <c r="F959" i="1"/>
  <c r="H959" i="1" s="1"/>
  <c r="AF959" i="1" s="1"/>
  <c r="O958" i="1"/>
  <c r="N958" i="1"/>
  <c r="M958" i="1"/>
  <c r="L958" i="1"/>
  <c r="K958" i="1"/>
  <c r="J958" i="1"/>
  <c r="I958" i="1"/>
  <c r="H958" i="1"/>
  <c r="AF958" i="1" s="1"/>
  <c r="G958" i="1"/>
  <c r="F958" i="1"/>
  <c r="O957" i="1"/>
  <c r="M957" i="1" s="1"/>
  <c r="N957" i="1"/>
  <c r="L957" i="1"/>
  <c r="K957" i="1"/>
  <c r="J957" i="1"/>
  <c r="I957" i="1"/>
  <c r="H957" i="1"/>
  <c r="AF957" i="1" s="1"/>
  <c r="G957" i="1"/>
  <c r="F957" i="1"/>
  <c r="O956" i="1"/>
  <c r="M956" i="1" s="1"/>
  <c r="N956" i="1"/>
  <c r="L956" i="1" s="1"/>
  <c r="K956" i="1"/>
  <c r="J956" i="1"/>
  <c r="I956" i="1"/>
  <c r="G956" i="1"/>
  <c r="F956" i="1"/>
  <c r="H956" i="1" s="1"/>
  <c r="AF956" i="1" s="1"/>
  <c r="O955" i="1"/>
  <c r="N955" i="1"/>
  <c r="L955" i="1" s="1"/>
  <c r="M955" i="1"/>
  <c r="K955" i="1"/>
  <c r="J955" i="1"/>
  <c r="I955" i="1"/>
  <c r="G955" i="1"/>
  <c r="F955" i="1"/>
  <c r="H955" i="1" s="1"/>
  <c r="AF955" i="1" s="1"/>
  <c r="Y954" i="1"/>
  <c r="X954" i="1"/>
  <c r="O954" i="1"/>
  <c r="M954" i="1" s="1"/>
  <c r="N954" i="1"/>
  <c r="L954" i="1" s="1"/>
  <c r="K954" i="1"/>
  <c r="J954" i="1"/>
  <c r="G954" i="1"/>
  <c r="F954" i="1"/>
  <c r="H954" i="1" s="1"/>
  <c r="AF954" i="1" s="1"/>
  <c r="S953" i="1"/>
  <c r="R953" i="1"/>
  <c r="O953" i="1"/>
  <c r="M953" i="1" s="1"/>
  <c r="N953" i="1"/>
  <c r="L953" i="1" s="1"/>
  <c r="K953" i="1"/>
  <c r="J953" i="1"/>
  <c r="G953" i="1"/>
  <c r="F953" i="1"/>
  <c r="H953" i="1" s="1"/>
  <c r="AF953" i="1" s="1"/>
  <c r="Y952" i="1"/>
  <c r="X952" i="1"/>
  <c r="O952" i="1"/>
  <c r="M952" i="1" s="1"/>
  <c r="N952" i="1"/>
  <c r="L952" i="1" s="1"/>
  <c r="K952" i="1"/>
  <c r="J952" i="1"/>
  <c r="G952" i="1"/>
  <c r="F952" i="1"/>
  <c r="H952" i="1" s="1"/>
  <c r="AF952" i="1" s="1"/>
  <c r="U951" i="1"/>
  <c r="T951" i="1"/>
  <c r="O951" i="1"/>
  <c r="M951" i="1" s="1"/>
  <c r="N951" i="1"/>
  <c r="L951" i="1" s="1"/>
  <c r="K951" i="1"/>
  <c r="J951" i="1"/>
  <c r="G951" i="1"/>
  <c r="F951" i="1"/>
  <c r="H951" i="1" s="1"/>
  <c r="Y950" i="1"/>
  <c r="X950" i="1"/>
  <c r="O950" i="1"/>
  <c r="M950" i="1" s="1"/>
  <c r="N950" i="1"/>
  <c r="L950" i="1" s="1"/>
  <c r="K950" i="1"/>
  <c r="J950" i="1"/>
  <c r="G950" i="1"/>
  <c r="F950" i="1"/>
  <c r="H950" i="1" s="1"/>
  <c r="AF950" i="1" s="1"/>
  <c r="U949" i="1"/>
  <c r="T949" i="1"/>
  <c r="O949" i="1"/>
  <c r="M949" i="1" s="1"/>
  <c r="N949" i="1"/>
  <c r="L949" i="1" s="1"/>
  <c r="K949" i="1"/>
  <c r="J949" i="1"/>
  <c r="G949" i="1"/>
  <c r="F949" i="1"/>
  <c r="H949" i="1" s="1"/>
  <c r="O948" i="1"/>
  <c r="N948" i="1"/>
  <c r="M948" i="1"/>
  <c r="L948" i="1"/>
  <c r="K948" i="1"/>
  <c r="J948" i="1"/>
  <c r="I948" i="1"/>
  <c r="H948" i="1"/>
  <c r="AF948" i="1" s="1"/>
  <c r="G948" i="1"/>
  <c r="F948" i="1"/>
  <c r="O947" i="1"/>
  <c r="M947" i="1" s="1"/>
  <c r="N947" i="1"/>
  <c r="L947" i="1"/>
  <c r="K947" i="1"/>
  <c r="J947" i="1"/>
  <c r="I947" i="1"/>
  <c r="H947" i="1"/>
  <c r="AF947" i="1" s="1"/>
  <c r="G947" i="1"/>
  <c r="F947" i="1"/>
  <c r="O946" i="1"/>
  <c r="M946" i="1" s="1"/>
  <c r="N946" i="1"/>
  <c r="L946" i="1" s="1"/>
  <c r="K946" i="1"/>
  <c r="J946" i="1"/>
  <c r="I946" i="1"/>
  <c r="G946" i="1"/>
  <c r="F946" i="1"/>
  <c r="H946" i="1" s="1"/>
  <c r="AF946" i="1" s="1"/>
  <c r="S945" i="1"/>
  <c r="R945" i="1"/>
  <c r="J945" i="1" s="1"/>
  <c r="O945" i="1"/>
  <c r="M945" i="1" s="1"/>
  <c r="N945" i="1"/>
  <c r="L945" i="1"/>
  <c r="K945" i="1"/>
  <c r="G945" i="1"/>
  <c r="F945" i="1"/>
  <c r="H945" i="1" s="1"/>
  <c r="O944" i="1"/>
  <c r="N944" i="1"/>
  <c r="L944" i="1" s="1"/>
  <c r="M944" i="1"/>
  <c r="K944" i="1"/>
  <c r="J944" i="1"/>
  <c r="I944" i="1"/>
  <c r="G944" i="1"/>
  <c r="F944" i="1"/>
  <c r="H944" i="1" s="1"/>
  <c r="AF944" i="1" s="1"/>
  <c r="O943" i="1"/>
  <c r="N943" i="1"/>
  <c r="M943" i="1"/>
  <c r="L943" i="1"/>
  <c r="K943" i="1"/>
  <c r="J943" i="1"/>
  <c r="I943" i="1"/>
  <c r="H943" i="1"/>
  <c r="AF943" i="1" s="1"/>
  <c r="G943" i="1"/>
  <c r="F943" i="1"/>
  <c r="AF942" i="1"/>
  <c r="Y942" i="1"/>
  <c r="K942" i="1" s="1"/>
  <c r="X942" i="1"/>
  <c r="O942" i="1"/>
  <c r="N942" i="1"/>
  <c r="L942" i="1" s="1"/>
  <c r="M942" i="1"/>
  <c r="J942" i="1"/>
  <c r="H942" i="1"/>
  <c r="G942" i="1"/>
  <c r="F942" i="1"/>
  <c r="AF941" i="1"/>
  <c r="U941" i="1"/>
  <c r="K941" i="1" s="1"/>
  <c r="T941" i="1"/>
  <c r="O941" i="1"/>
  <c r="N941" i="1"/>
  <c r="L941" i="1" s="1"/>
  <c r="M941" i="1"/>
  <c r="J941" i="1"/>
  <c r="H941" i="1"/>
  <c r="G941" i="1"/>
  <c r="F941" i="1"/>
  <c r="AF940" i="1"/>
  <c r="W940" i="1"/>
  <c r="K940" i="1" s="1"/>
  <c r="V940" i="1"/>
  <c r="O940" i="1"/>
  <c r="N940" i="1"/>
  <c r="L940" i="1" s="1"/>
  <c r="M940" i="1"/>
  <c r="J940" i="1"/>
  <c r="H940" i="1"/>
  <c r="G940" i="1"/>
  <c r="F940" i="1"/>
  <c r="O939" i="1"/>
  <c r="M939" i="1" s="1"/>
  <c r="N939" i="1"/>
  <c r="L939" i="1"/>
  <c r="K939" i="1"/>
  <c r="J939" i="1"/>
  <c r="I939" i="1"/>
  <c r="H939" i="1"/>
  <c r="AF939" i="1" s="1"/>
  <c r="G939" i="1"/>
  <c r="F939" i="1"/>
  <c r="O938" i="1"/>
  <c r="M938" i="1" s="1"/>
  <c r="N938" i="1"/>
  <c r="L938" i="1" s="1"/>
  <c r="K938" i="1"/>
  <c r="J938" i="1"/>
  <c r="I938" i="1"/>
  <c r="G938" i="1"/>
  <c r="F938" i="1"/>
  <c r="H938" i="1" s="1"/>
  <c r="AF938" i="1" s="1"/>
  <c r="O937" i="1"/>
  <c r="N937" i="1"/>
  <c r="L937" i="1" s="1"/>
  <c r="M937" i="1"/>
  <c r="K937" i="1"/>
  <c r="J937" i="1"/>
  <c r="I937" i="1"/>
  <c r="G937" i="1"/>
  <c r="F937" i="1"/>
  <c r="H937" i="1" s="1"/>
  <c r="AF937" i="1" s="1"/>
  <c r="O936" i="1"/>
  <c r="N936" i="1"/>
  <c r="M936" i="1"/>
  <c r="L936" i="1"/>
  <c r="K936" i="1"/>
  <c r="J936" i="1"/>
  <c r="I936" i="1"/>
  <c r="H936" i="1"/>
  <c r="AF936" i="1" s="1"/>
  <c r="G936" i="1"/>
  <c r="F936" i="1"/>
  <c r="AF935" i="1"/>
  <c r="W935" i="1"/>
  <c r="K935" i="1" s="1"/>
  <c r="V935" i="1"/>
  <c r="O935" i="1"/>
  <c r="N935" i="1"/>
  <c r="L935" i="1" s="1"/>
  <c r="M935" i="1"/>
  <c r="J935" i="1"/>
  <c r="H935" i="1"/>
  <c r="G935" i="1"/>
  <c r="F935" i="1"/>
  <c r="AF934" i="1"/>
  <c r="W934" i="1"/>
  <c r="K934" i="1" s="1"/>
  <c r="V934" i="1"/>
  <c r="O934" i="1"/>
  <c r="N934" i="1"/>
  <c r="L934" i="1" s="1"/>
  <c r="M934" i="1"/>
  <c r="J934" i="1"/>
  <c r="H934" i="1"/>
  <c r="G934" i="1"/>
  <c r="F934" i="1"/>
  <c r="O933" i="1"/>
  <c r="M933" i="1" s="1"/>
  <c r="N933" i="1"/>
  <c r="L933" i="1"/>
  <c r="K933" i="1"/>
  <c r="J933" i="1"/>
  <c r="I933" i="1"/>
  <c r="H933" i="1"/>
  <c r="AF933" i="1" s="1"/>
  <c r="G933" i="1"/>
  <c r="F933" i="1"/>
  <c r="O932" i="1"/>
  <c r="M932" i="1" s="1"/>
  <c r="N932" i="1"/>
  <c r="L932" i="1" s="1"/>
  <c r="K932" i="1"/>
  <c r="J932" i="1"/>
  <c r="I932" i="1"/>
  <c r="G932" i="1"/>
  <c r="F932" i="1"/>
  <c r="H932" i="1" s="1"/>
  <c r="AF932" i="1" s="1"/>
  <c r="O931" i="1"/>
  <c r="N931" i="1"/>
  <c r="L931" i="1" s="1"/>
  <c r="M931" i="1"/>
  <c r="K931" i="1"/>
  <c r="J931" i="1"/>
  <c r="I931" i="1"/>
  <c r="G931" i="1"/>
  <c r="F931" i="1"/>
  <c r="H931" i="1" s="1"/>
  <c r="AF931" i="1" s="1"/>
  <c r="O930" i="1"/>
  <c r="N930" i="1"/>
  <c r="M930" i="1"/>
  <c r="L930" i="1"/>
  <c r="K930" i="1"/>
  <c r="J930" i="1"/>
  <c r="I930" i="1"/>
  <c r="H930" i="1"/>
  <c r="AF930" i="1" s="1"/>
  <c r="G930" i="1"/>
  <c r="F930" i="1"/>
  <c r="O929" i="1"/>
  <c r="M929" i="1" s="1"/>
  <c r="N929" i="1"/>
  <c r="L929" i="1"/>
  <c r="K929" i="1"/>
  <c r="J929" i="1"/>
  <c r="I929" i="1"/>
  <c r="H929" i="1"/>
  <c r="AF929" i="1" s="1"/>
  <c r="G929" i="1"/>
  <c r="F929" i="1"/>
  <c r="O928" i="1"/>
  <c r="M928" i="1" s="1"/>
  <c r="N928" i="1"/>
  <c r="L928" i="1" s="1"/>
  <c r="K928" i="1"/>
  <c r="J928" i="1"/>
  <c r="I928" i="1"/>
  <c r="G928" i="1"/>
  <c r="F928" i="1"/>
  <c r="H928" i="1" s="1"/>
  <c r="AF928" i="1" s="1"/>
  <c r="O927" i="1"/>
  <c r="N927" i="1"/>
  <c r="L927" i="1" s="1"/>
  <c r="M927" i="1"/>
  <c r="K927" i="1"/>
  <c r="J927" i="1"/>
  <c r="I927" i="1"/>
  <c r="G927" i="1"/>
  <c r="F927" i="1"/>
  <c r="H927" i="1" s="1"/>
  <c r="AF927" i="1" s="1"/>
  <c r="O926" i="1"/>
  <c r="N926" i="1"/>
  <c r="M926" i="1"/>
  <c r="L926" i="1"/>
  <c r="K926" i="1"/>
  <c r="J926" i="1"/>
  <c r="I926" i="1"/>
  <c r="H926" i="1"/>
  <c r="AF926" i="1" s="1"/>
  <c r="G926" i="1"/>
  <c r="F926" i="1"/>
  <c r="O925" i="1"/>
  <c r="M925" i="1" s="1"/>
  <c r="N925" i="1"/>
  <c r="L925" i="1"/>
  <c r="K925" i="1"/>
  <c r="J925" i="1"/>
  <c r="I925" i="1"/>
  <c r="H925" i="1"/>
  <c r="AF925" i="1" s="1"/>
  <c r="G925" i="1"/>
  <c r="F925" i="1"/>
  <c r="Q924" i="1"/>
  <c r="K924" i="1" s="1"/>
  <c r="P924" i="1"/>
  <c r="J924" i="1" s="1"/>
  <c r="O924" i="1"/>
  <c r="N924" i="1"/>
  <c r="M924" i="1"/>
  <c r="L924" i="1"/>
  <c r="H924" i="1"/>
  <c r="AF924" i="1" s="1"/>
  <c r="G924" i="1"/>
  <c r="F924" i="1"/>
  <c r="U923" i="1"/>
  <c r="K923" i="1" s="1"/>
  <c r="T923" i="1"/>
  <c r="J923" i="1" s="1"/>
  <c r="O923" i="1"/>
  <c r="N923" i="1"/>
  <c r="M923" i="1"/>
  <c r="L923" i="1"/>
  <c r="H923" i="1"/>
  <c r="AF923" i="1" s="1"/>
  <c r="G923" i="1"/>
  <c r="F923" i="1"/>
  <c r="U922" i="1"/>
  <c r="T922" i="1"/>
  <c r="S922" i="1"/>
  <c r="R922" i="1"/>
  <c r="O922" i="1"/>
  <c r="M922" i="1" s="1"/>
  <c r="N922" i="1"/>
  <c r="L922" i="1" s="1"/>
  <c r="K922" i="1"/>
  <c r="J922" i="1"/>
  <c r="G922" i="1"/>
  <c r="F922" i="1"/>
  <c r="H922" i="1" s="1"/>
  <c r="AF922" i="1" s="1"/>
  <c r="Y921" i="1"/>
  <c r="X921" i="1"/>
  <c r="O921" i="1"/>
  <c r="M921" i="1" s="1"/>
  <c r="N921" i="1"/>
  <c r="L921" i="1" s="1"/>
  <c r="K921" i="1"/>
  <c r="J921" i="1"/>
  <c r="G921" i="1"/>
  <c r="F921" i="1"/>
  <c r="H921" i="1" s="1"/>
  <c r="AF921" i="1" s="1"/>
  <c r="W920" i="1"/>
  <c r="V920" i="1"/>
  <c r="O920" i="1"/>
  <c r="M920" i="1" s="1"/>
  <c r="N920" i="1"/>
  <c r="L920" i="1" s="1"/>
  <c r="K920" i="1"/>
  <c r="J920" i="1"/>
  <c r="G920" i="1"/>
  <c r="F920" i="1"/>
  <c r="H920" i="1" s="1"/>
  <c r="AF920" i="1" s="1"/>
  <c r="O919" i="1"/>
  <c r="N919" i="1"/>
  <c r="M919" i="1"/>
  <c r="L919" i="1"/>
  <c r="K919" i="1"/>
  <c r="J919" i="1"/>
  <c r="I919" i="1"/>
  <c r="H919" i="1"/>
  <c r="AF919" i="1" s="1"/>
  <c r="G919" i="1"/>
  <c r="F919" i="1"/>
  <c r="O918" i="1"/>
  <c r="M918" i="1" s="1"/>
  <c r="N918" i="1"/>
  <c r="L918" i="1"/>
  <c r="K918" i="1"/>
  <c r="J918" i="1"/>
  <c r="I918" i="1"/>
  <c r="H918" i="1"/>
  <c r="AF918" i="1" s="1"/>
  <c r="G918" i="1"/>
  <c r="F918" i="1"/>
  <c r="O917" i="1"/>
  <c r="M917" i="1" s="1"/>
  <c r="N917" i="1"/>
  <c r="L917" i="1" s="1"/>
  <c r="K917" i="1"/>
  <c r="J917" i="1"/>
  <c r="I917" i="1"/>
  <c r="G917" i="1"/>
  <c r="F917" i="1"/>
  <c r="H917" i="1" s="1"/>
  <c r="AF917" i="1" s="1"/>
  <c r="U916" i="1"/>
  <c r="T916" i="1"/>
  <c r="J916" i="1" s="1"/>
  <c r="O916" i="1"/>
  <c r="M916" i="1" s="1"/>
  <c r="N916" i="1"/>
  <c r="L916" i="1"/>
  <c r="K916" i="1"/>
  <c r="G916" i="1"/>
  <c r="F916" i="1"/>
  <c r="H916" i="1" s="1"/>
  <c r="O915" i="1"/>
  <c r="N915" i="1"/>
  <c r="L915" i="1" s="1"/>
  <c r="M915" i="1"/>
  <c r="K915" i="1"/>
  <c r="J915" i="1"/>
  <c r="I915" i="1"/>
  <c r="G915" i="1"/>
  <c r="F915" i="1"/>
  <c r="H915" i="1" s="1"/>
  <c r="AF915" i="1" s="1"/>
  <c r="AC914" i="1"/>
  <c r="AB914" i="1"/>
  <c r="O914" i="1"/>
  <c r="M914" i="1" s="1"/>
  <c r="N914" i="1"/>
  <c r="L914" i="1" s="1"/>
  <c r="K914" i="1"/>
  <c r="J914" i="1"/>
  <c r="G914" i="1"/>
  <c r="F914" i="1"/>
  <c r="H914" i="1" s="1"/>
  <c r="AF914" i="1" s="1"/>
  <c r="O913" i="1"/>
  <c r="N913" i="1"/>
  <c r="M913" i="1"/>
  <c r="L913" i="1"/>
  <c r="K913" i="1"/>
  <c r="J913" i="1"/>
  <c r="I913" i="1"/>
  <c r="H913" i="1"/>
  <c r="AF913" i="1" s="1"/>
  <c r="G913" i="1"/>
  <c r="F913" i="1"/>
  <c r="O912" i="1"/>
  <c r="M912" i="1" s="1"/>
  <c r="N912" i="1"/>
  <c r="L912" i="1"/>
  <c r="K912" i="1"/>
  <c r="J912" i="1"/>
  <c r="I912" i="1"/>
  <c r="H912" i="1"/>
  <c r="AF912" i="1" s="1"/>
  <c r="G912" i="1"/>
  <c r="F912" i="1"/>
  <c r="O911" i="1"/>
  <c r="M911" i="1" s="1"/>
  <c r="N911" i="1"/>
  <c r="L911" i="1" s="1"/>
  <c r="K911" i="1"/>
  <c r="J911" i="1"/>
  <c r="I911" i="1"/>
  <c r="G911" i="1"/>
  <c r="F911" i="1"/>
  <c r="H911" i="1" s="1"/>
  <c r="AF911" i="1" s="1"/>
  <c r="O910" i="1"/>
  <c r="N910" i="1"/>
  <c r="L910" i="1" s="1"/>
  <c r="M910" i="1"/>
  <c r="K910" i="1"/>
  <c r="J910" i="1"/>
  <c r="I910" i="1"/>
  <c r="G910" i="1"/>
  <c r="F910" i="1"/>
  <c r="H910" i="1" s="1"/>
  <c r="AF910" i="1" s="1"/>
  <c r="S909" i="1"/>
  <c r="R909" i="1"/>
  <c r="O909" i="1"/>
  <c r="M909" i="1" s="1"/>
  <c r="N909" i="1"/>
  <c r="L909" i="1" s="1"/>
  <c r="K909" i="1"/>
  <c r="J909" i="1"/>
  <c r="G909" i="1"/>
  <c r="F909" i="1"/>
  <c r="H909" i="1" s="1"/>
  <c r="AF909" i="1" s="1"/>
  <c r="O908" i="1"/>
  <c r="N908" i="1"/>
  <c r="M908" i="1"/>
  <c r="L908" i="1"/>
  <c r="K908" i="1"/>
  <c r="J908" i="1"/>
  <c r="I908" i="1"/>
  <c r="H908" i="1"/>
  <c r="AF908" i="1" s="1"/>
  <c r="G908" i="1"/>
  <c r="F908" i="1"/>
  <c r="O907" i="1"/>
  <c r="M907" i="1" s="1"/>
  <c r="N907" i="1"/>
  <c r="L907" i="1"/>
  <c r="K907" i="1"/>
  <c r="J907" i="1"/>
  <c r="I907" i="1"/>
  <c r="H907" i="1"/>
  <c r="AF907" i="1" s="1"/>
  <c r="G907" i="1"/>
  <c r="F907" i="1"/>
  <c r="Y906" i="1"/>
  <c r="X906" i="1"/>
  <c r="U906" i="1"/>
  <c r="T906" i="1"/>
  <c r="O906" i="1"/>
  <c r="M906" i="1" s="1"/>
  <c r="N906" i="1"/>
  <c r="L906" i="1" s="1"/>
  <c r="K906" i="1"/>
  <c r="E29" i="4" s="1"/>
  <c r="J906" i="1"/>
  <c r="G906" i="1"/>
  <c r="F906" i="1"/>
  <c r="H906" i="1" s="1"/>
  <c r="O905" i="1"/>
  <c r="N905" i="1"/>
  <c r="M905" i="1"/>
  <c r="L905" i="1"/>
  <c r="K905" i="1"/>
  <c r="J905" i="1"/>
  <c r="I905" i="1"/>
  <c r="H905" i="1"/>
  <c r="AF905" i="1" s="1"/>
  <c r="G905" i="1"/>
  <c r="F905" i="1"/>
  <c r="O904" i="1"/>
  <c r="M904" i="1" s="1"/>
  <c r="N904" i="1"/>
  <c r="L904" i="1"/>
  <c r="K904" i="1"/>
  <c r="J904" i="1"/>
  <c r="I904" i="1"/>
  <c r="H904" i="1"/>
  <c r="AF904" i="1" s="1"/>
  <c r="G904" i="1"/>
  <c r="F904" i="1"/>
  <c r="Y903" i="1"/>
  <c r="X903" i="1"/>
  <c r="U903" i="1"/>
  <c r="T903" i="1"/>
  <c r="S903" i="1"/>
  <c r="R903" i="1"/>
  <c r="Q903" i="1"/>
  <c r="P903" i="1"/>
  <c r="O903" i="1"/>
  <c r="M903" i="1" s="1"/>
  <c r="N903" i="1"/>
  <c r="L903" i="1" s="1"/>
  <c r="K903" i="1"/>
  <c r="J903" i="1"/>
  <c r="G903" i="1"/>
  <c r="F903" i="1"/>
  <c r="H903" i="1" s="1"/>
  <c r="AF903" i="1" s="1"/>
  <c r="O902" i="1"/>
  <c r="N902" i="1"/>
  <c r="M902" i="1"/>
  <c r="L902" i="1"/>
  <c r="K902" i="1"/>
  <c r="J902" i="1"/>
  <c r="I902" i="1"/>
  <c r="H902" i="1"/>
  <c r="AF902" i="1" s="1"/>
  <c r="G902" i="1"/>
  <c r="F902" i="1"/>
  <c r="O901" i="1"/>
  <c r="M901" i="1" s="1"/>
  <c r="N901" i="1"/>
  <c r="L901" i="1"/>
  <c r="K901" i="1"/>
  <c r="J901" i="1"/>
  <c r="I901" i="1"/>
  <c r="H901" i="1"/>
  <c r="AF901" i="1" s="1"/>
  <c r="G901" i="1"/>
  <c r="F901" i="1"/>
  <c r="O900" i="1"/>
  <c r="M900" i="1" s="1"/>
  <c r="N900" i="1"/>
  <c r="L900" i="1" s="1"/>
  <c r="K900" i="1"/>
  <c r="J900" i="1"/>
  <c r="I900" i="1"/>
  <c r="G900" i="1"/>
  <c r="F900" i="1"/>
  <c r="H900" i="1" s="1"/>
  <c r="AF900" i="1" s="1"/>
  <c r="O899" i="1"/>
  <c r="N899" i="1"/>
  <c r="L899" i="1" s="1"/>
  <c r="M899" i="1"/>
  <c r="K899" i="1"/>
  <c r="J899" i="1"/>
  <c r="I899" i="1"/>
  <c r="G899" i="1"/>
  <c r="F899" i="1"/>
  <c r="H899" i="1" s="1"/>
  <c r="AF899" i="1" s="1"/>
  <c r="O898" i="1"/>
  <c r="N898" i="1"/>
  <c r="M898" i="1"/>
  <c r="L898" i="1"/>
  <c r="K898" i="1"/>
  <c r="J898" i="1"/>
  <c r="I898" i="1"/>
  <c r="H898" i="1"/>
  <c r="AF898" i="1" s="1"/>
  <c r="G898" i="1"/>
  <c r="F898" i="1"/>
  <c r="O897" i="1"/>
  <c r="M897" i="1" s="1"/>
  <c r="N897" i="1"/>
  <c r="L897" i="1"/>
  <c r="K897" i="1"/>
  <c r="J897" i="1"/>
  <c r="I897" i="1"/>
  <c r="H897" i="1"/>
  <c r="AF897" i="1" s="1"/>
  <c r="G897" i="1"/>
  <c r="F897" i="1"/>
  <c r="O896" i="1"/>
  <c r="M896" i="1" s="1"/>
  <c r="N896" i="1"/>
  <c r="L896" i="1" s="1"/>
  <c r="K896" i="1"/>
  <c r="J896" i="1"/>
  <c r="I896" i="1"/>
  <c r="G896" i="1"/>
  <c r="F896" i="1"/>
  <c r="H896" i="1" s="1"/>
  <c r="AF896" i="1" s="1"/>
  <c r="O895" i="1"/>
  <c r="N895" i="1"/>
  <c r="L895" i="1" s="1"/>
  <c r="M895" i="1"/>
  <c r="K895" i="1"/>
  <c r="J895" i="1"/>
  <c r="I895" i="1"/>
  <c r="G895" i="1"/>
  <c r="F895" i="1"/>
  <c r="H895" i="1" s="1"/>
  <c r="AF895" i="1" s="1"/>
  <c r="U894" i="1"/>
  <c r="T894" i="1"/>
  <c r="O894" i="1"/>
  <c r="M894" i="1" s="1"/>
  <c r="N894" i="1"/>
  <c r="L894" i="1" s="1"/>
  <c r="K894" i="1"/>
  <c r="J894" i="1"/>
  <c r="G894" i="1"/>
  <c r="F894" i="1"/>
  <c r="H894" i="1" s="1"/>
  <c r="AF894" i="1" s="1"/>
  <c r="U893" i="1"/>
  <c r="T893" i="1"/>
  <c r="O893" i="1"/>
  <c r="M893" i="1" s="1"/>
  <c r="N893" i="1"/>
  <c r="L893" i="1" s="1"/>
  <c r="K893" i="1"/>
  <c r="J893" i="1"/>
  <c r="G893" i="1"/>
  <c r="F893" i="1"/>
  <c r="H893" i="1" s="1"/>
  <c r="AF893" i="1" s="1"/>
  <c r="O892" i="1"/>
  <c r="N892" i="1"/>
  <c r="M892" i="1"/>
  <c r="L892" i="1"/>
  <c r="K892" i="1"/>
  <c r="J892" i="1"/>
  <c r="I892" i="1"/>
  <c r="H892" i="1"/>
  <c r="AF892" i="1" s="1"/>
  <c r="G892" i="1"/>
  <c r="F892" i="1"/>
  <c r="O891" i="1"/>
  <c r="M891" i="1" s="1"/>
  <c r="N891" i="1"/>
  <c r="L891" i="1"/>
  <c r="K891" i="1"/>
  <c r="J891" i="1"/>
  <c r="G891" i="1"/>
  <c r="F891" i="1"/>
  <c r="H891" i="1" s="1"/>
  <c r="AF891" i="1" s="1"/>
  <c r="Y890" i="1"/>
  <c r="X890" i="1"/>
  <c r="W890" i="1"/>
  <c r="V890" i="1"/>
  <c r="U890" i="1"/>
  <c r="T890" i="1"/>
  <c r="S890" i="1"/>
  <c r="K890" i="1" s="1"/>
  <c r="E54" i="6" s="1"/>
  <c r="F54" i="6" s="1"/>
  <c r="R890" i="1"/>
  <c r="O890" i="1"/>
  <c r="N890" i="1"/>
  <c r="L890" i="1" s="1"/>
  <c r="M890" i="1"/>
  <c r="J890" i="1"/>
  <c r="L54" i="6" s="1"/>
  <c r="H890" i="1"/>
  <c r="AF890" i="1" s="1"/>
  <c r="G890" i="1"/>
  <c r="F890" i="1"/>
  <c r="O889" i="1"/>
  <c r="M889" i="1" s="1"/>
  <c r="N889" i="1"/>
  <c r="L889" i="1"/>
  <c r="K889" i="1"/>
  <c r="J889" i="1"/>
  <c r="I889" i="1"/>
  <c r="H889" i="1"/>
  <c r="AF889" i="1" s="1"/>
  <c r="G889" i="1"/>
  <c r="F889" i="1"/>
  <c r="O888" i="1"/>
  <c r="M888" i="1" s="1"/>
  <c r="N888" i="1"/>
  <c r="L888" i="1" s="1"/>
  <c r="K888" i="1"/>
  <c r="J888" i="1"/>
  <c r="I888" i="1"/>
  <c r="G888" i="1"/>
  <c r="F888" i="1"/>
  <c r="H888" i="1" s="1"/>
  <c r="AF888" i="1" s="1"/>
  <c r="O887" i="1"/>
  <c r="N887" i="1"/>
  <c r="L887" i="1" s="1"/>
  <c r="M887" i="1"/>
  <c r="K887" i="1"/>
  <c r="J887" i="1"/>
  <c r="I887" i="1"/>
  <c r="G887" i="1"/>
  <c r="F887" i="1"/>
  <c r="H887" i="1" s="1"/>
  <c r="AF887" i="1" s="1"/>
  <c r="O886" i="1"/>
  <c r="N886" i="1"/>
  <c r="M886" i="1"/>
  <c r="L886" i="1"/>
  <c r="K886" i="1"/>
  <c r="J886" i="1"/>
  <c r="I886" i="1"/>
  <c r="H886" i="1"/>
  <c r="AF886" i="1" s="1"/>
  <c r="G886" i="1"/>
  <c r="F886" i="1"/>
  <c r="O885" i="1"/>
  <c r="M885" i="1" s="1"/>
  <c r="N885" i="1"/>
  <c r="L885" i="1"/>
  <c r="K885" i="1"/>
  <c r="J885" i="1"/>
  <c r="I885" i="1"/>
  <c r="H885" i="1"/>
  <c r="AF885" i="1" s="1"/>
  <c r="G885" i="1"/>
  <c r="F885" i="1"/>
  <c r="O884" i="1"/>
  <c r="M884" i="1" s="1"/>
  <c r="N884" i="1"/>
  <c r="L884" i="1" s="1"/>
  <c r="K884" i="1"/>
  <c r="J884" i="1"/>
  <c r="I884" i="1"/>
  <c r="G884" i="1"/>
  <c r="F884" i="1"/>
  <c r="H884" i="1" s="1"/>
  <c r="AF884" i="1" s="1"/>
  <c r="O883" i="1"/>
  <c r="N883" i="1"/>
  <c r="L883" i="1" s="1"/>
  <c r="M883" i="1"/>
  <c r="K883" i="1"/>
  <c r="J883" i="1"/>
  <c r="I883" i="1"/>
  <c r="G883" i="1"/>
  <c r="F883" i="1"/>
  <c r="H883" i="1" s="1"/>
  <c r="AF883" i="1" s="1"/>
  <c r="O882" i="1"/>
  <c r="N882" i="1"/>
  <c r="M882" i="1"/>
  <c r="L882" i="1"/>
  <c r="K882" i="1"/>
  <c r="J882" i="1"/>
  <c r="I882" i="1"/>
  <c r="H882" i="1"/>
  <c r="AF882" i="1" s="1"/>
  <c r="G882" i="1"/>
  <c r="F882" i="1"/>
  <c r="O881" i="1"/>
  <c r="M881" i="1" s="1"/>
  <c r="N881" i="1"/>
  <c r="L881" i="1"/>
  <c r="K881" i="1"/>
  <c r="J881" i="1"/>
  <c r="I881" i="1"/>
  <c r="H881" i="1"/>
  <c r="AF881" i="1" s="1"/>
  <c r="G881" i="1"/>
  <c r="F881" i="1"/>
  <c r="O880" i="1"/>
  <c r="M880" i="1" s="1"/>
  <c r="N880" i="1"/>
  <c r="L880" i="1" s="1"/>
  <c r="K880" i="1"/>
  <c r="J880" i="1"/>
  <c r="I880" i="1"/>
  <c r="G880" i="1"/>
  <c r="F880" i="1"/>
  <c r="H880" i="1" s="1"/>
  <c r="AF880" i="1" s="1"/>
  <c r="O879" i="1"/>
  <c r="N879" i="1"/>
  <c r="L879" i="1" s="1"/>
  <c r="M879" i="1"/>
  <c r="K879" i="1"/>
  <c r="J879" i="1"/>
  <c r="I879" i="1"/>
  <c r="G879" i="1"/>
  <c r="F879" i="1"/>
  <c r="H879" i="1" s="1"/>
  <c r="AF879" i="1" s="1"/>
  <c r="O878" i="1"/>
  <c r="N878" i="1"/>
  <c r="M878" i="1"/>
  <c r="L878" i="1"/>
  <c r="K878" i="1"/>
  <c r="J878" i="1"/>
  <c r="I878" i="1"/>
  <c r="H878" i="1"/>
  <c r="AF878" i="1" s="1"/>
  <c r="G878" i="1"/>
  <c r="F878" i="1"/>
  <c r="O877" i="1"/>
  <c r="M877" i="1" s="1"/>
  <c r="N877" i="1"/>
  <c r="L877" i="1"/>
  <c r="K877" i="1"/>
  <c r="J877" i="1"/>
  <c r="I877" i="1"/>
  <c r="H877" i="1"/>
  <c r="AF877" i="1" s="1"/>
  <c r="G877" i="1"/>
  <c r="F877" i="1"/>
  <c r="O876" i="1"/>
  <c r="M876" i="1" s="1"/>
  <c r="N876" i="1"/>
  <c r="L876" i="1" s="1"/>
  <c r="K876" i="1"/>
  <c r="J876" i="1"/>
  <c r="I876" i="1"/>
  <c r="G876" i="1"/>
  <c r="F876" i="1"/>
  <c r="H876" i="1" s="1"/>
  <c r="AF876" i="1" s="1"/>
  <c r="O875" i="1"/>
  <c r="N875" i="1"/>
  <c r="L875" i="1" s="1"/>
  <c r="M875" i="1"/>
  <c r="K875" i="1"/>
  <c r="J875" i="1"/>
  <c r="I875" i="1"/>
  <c r="G875" i="1"/>
  <c r="F875" i="1"/>
  <c r="H875" i="1" s="1"/>
  <c r="AF875" i="1" s="1"/>
  <c r="O874" i="1"/>
  <c r="N874" i="1"/>
  <c r="M874" i="1"/>
  <c r="L874" i="1"/>
  <c r="K874" i="1"/>
  <c r="J874" i="1"/>
  <c r="I874" i="1"/>
  <c r="H874" i="1"/>
  <c r="AF874" i="1" s="1"/>
  <c r="G874" i="1"/>
  <c r="F874" i="1"/>
  <c r="O873" i="1"/>
  <c r="M873" i="1" s="1"/>
  <c r="N873" i="1"/>
  <c r="L873" i="1"/>
  <c r="K873" i="1"/>
  <c r="J873" i="1"/>
  <c r="I873" i="1"/>
  <c r="H873" i="1"/>
  <c r="AF873" i="1" s="1"/>
  <c r="G873" i="1"/>
  <c r="F873" i="1"/>
  <c r="O872" i="1"/>
  <c r="M872" i="1" s="1"/>
  <c r="N872" i="1"/>
  <c r="L872" i="1" s="1"/>
  <c r="K872" i="1"/>
  <c r="J872" i="1"/>
  <c r="I872" i="1"/>
  <c r="G872" i="1"/>
  <c r="F872" i="1"/>
  <c r="H872" i="1" s="1"/>
  <c r="AF872" i="1" s="1"/>
  <c r="O871" i="1"/>
  <c r="N871" i="1"/>
  <c r="L871" i="1" s="1"/>
  <c r="M871" i="1"/>
  <c r="K871" i="1"/>
  <c r="J871" i="1"/>
  <c r="I871" i="1"/>
  <c r="G871" i="1"/>
  <c r="F871" i="1"/>
  <c r="H871" i="1" s="1"/>
  <c r="AF871" i="1" s="1"/>
  <c r="O870" i="1"/>
  <c r="N870" i="1"/>
  <c r="M870" i="1"/>
  <c r="L870" i="1"/>
  <c r="K870" i="1"/>
  <c r="J870" i="1"/>
  <c r="I870" i="1"/>
  <c r="H870" i="1"/>
  <c r="AF870" i="1" s="1"/>
  <c r="G870" i="1"/>
  <c r="F870" i="1"/>
  <c r="O869" i="1"/>
  <c r="M869" i="1" s="1"/>
  <c r="N869" i="1"/>
  <c r="L869" i="1"/>
  <c r="K869" i="1"/>
  <c r="J869" i="1"/>
  <c r="I869" i="1"/>
  <c r="H869" i="1"/>
  <c r="AF869" i="1" s="1"/>
  <c r="G869" i="1"/>
  <c r="F869" i="1"/>
  <c r="W868" i="1"/>
  <c r="K868" i="1" s="1"/>
  <c r="V868" i="1"/>
  <c r="J868" i="1" s="1"/>
  <c r="O868" i="1"/>
  <c r="N868" i="1"/>
  <c r="M868" i="1"/>
  <c r="L868" i="1"/>
  <c r="H868" i="1"/>
  <c r="AF868" i="1" s="1"/>
  <c r="G868" i="1"/>
  <c r="F868" i="1"/>
  <c r="O867" i="1"/>
  <c r="M867" i="1" s="1"/>
  <c r="N867" i="1"/>
  <c r="L867" i="1" s="1"/>
  <c r="K867" i="1"/>
  <c r="J867" i="1"/>
  <c r="I867" i="1"/>
  <c r="G867" i="1"/>
  <c r="F867" i="1"/>
  <c r="H867" i="1" s="1"/>
  <c r="AF867" i="1" s="1"/>
  <c r="O866" i="1"/>
  <c r="N866" i="1"/>
  <c r="L866" i="1" s="1"/>
  <c r="M866" i="1"/>
  <c r="K866" i="1"/>
  <c r="J866" i="1"/>
  <c r="I866" i="1"/>
  <c r="G866" i="1"/>
  <c r="F866" i="1"/>
  <c r="H866" i="1" s="1"/>
  <c r="AF866" i="1" s="1"/>
  <c r="O865" i="1"/>
  <c r="N865" i="1"/>
  <c r="M865" i="1"/>
  <c r="L865" i="1"/>
  <c r="K865" i="1"/>
  <c r="J865" i="1"/>
  <c r="I865" i="1"/>
  <c r="H865" i="1"/>
  <c r="AF865" i="1" s="1"/>
  <c r="G865" i="1"/>
  <c r="F865" i="1"/>
  <c r="O864" i="1"/>
  <c r="M864" i="1" s="1"/>
  <c r="N864" i="1"/>
  <c r="L864" i="1"/>
  <c r="K864" i="1"/>
  <c r="J864" i="1"/>
  <c r="I864" i="1"/>
  <c r="H864" i="1"/>
  <c r="AF864" i="1" s="1"/>
  <c r="G864" i="1"/>
  <c r="F864" i="1"/>
  <c r="O863" i="1"/>
  <c r="M863" i="1" s="1"/>
  <c r="N863" i="1"/>
  <c r="L863" i="1" s="1"/>
  <c r="K863" i="1"/>
  <c r="J863" i="1"/>
  <c r="I863" i="1"/>
  <c r="G863" i="1"/>
  <c r="F863" i="1"/>
  <c r="H863" i="1" s="1"/>
  <c r="AF863" i="1" s="1"/>
  <c r="O862" i="1"/>
  <c r="N862" i="1"/>
  <c r="L862" i="1" s="1"/>
  <c r="M862" i="1"/>
  <c r="K862" i="1"/>
  <c r="J862" i="1"/>
  <c r="I862" i="1"/>
  <c r="G862" i="1"/>
  <c r="F862" i="1"/>
  <c r="H862" i="1" s="1"/>
  <c r="AF862" i="1" s="1"/>
  <c r="O861" i="1"/>
  <c r="N861" i="1"/>
  <c r="M861" i="1"/>
  <c r="L861" i="1"/>
  <c r="K861" i="1"/>
  <c r="J861" i="1"/>
  <c r="I861" i="1"/>
  <c r="H861" i="1"/>
  <c r="AF861" i="1" s="1"/>
  <c r="G861" i="1"/>
  <c r="F861" i="1"/>
  <c r="AF860" i="1"/>
  <c r="Q860" i="1"/>
  <c r="K860" i="1" s="1"/>
  <c r="P860" i="1"/>
  <c r="O860" i="1"/>
  <c r="N860" i="1"/>
  <c r="L860" i="1" s="1"/>
  <c r="M860" i="1"/>
  <c r="J860" i="1"/>
  <c r="H860" i="1"/>
  <c r="G860" i="1"/>
  <c r="F860" i="1"/>
  <c r="Q859" i="1"/>
  <c r="K859" i="1" s="1"/>
  <c r="P859" i="1"/>
  <c r="O859" i="1"/>
  <c r="N859" i="1"/>
  <c r="L859" i="1" s="1"/>
  <c r="M859" i="1"/>
  <c r="J859" i="1"/>
  <c r="G859" i="1"/>
  <c r="F859" i="1"/>
  <c r="H859" i="1" s="1"/>
  <c r="AF859" i="1" s="1"/>
  <c r="U858" i="1"/>
  <c r="T858" i="1"/>
  <c r="O858" i="1"/>
  <c r="M858" i="1" s="1"/>
  <c r="N858" i="1"/>
  <c r="L858" i="1" s="1"/>
  <c r="K858" i="1"/>
  <c r="J858" i="1"/>
  <c r="G858" i="1"/>
  <c r="F858" i="1"/>
  <c r="H858" i="1" s="1"/>
  <c r="AF858" i="1" s="1"/>
  <c r="U857" i="1"/>
  <c r="T857" i="1"/>
  <c r="O857" i="1"/>
  <c r="M857" i="1" s="1"/>
  <c r="N857" i="1"/>
  <c r="L857" i="1" s="1"/>
  <c r="K857" i="1"/>
  <c r="J857" i="1"/>
  <c r="G857" i="1"/>
  <c r="F857" i="1"/>
  <c r="H857" i="1" s="1"/>
  <c r="AF857" i="1" s="1"/>
  <c r="U856" i="1"/>
  <c r="T856" i="1"/>
  <c r="O856" i="1"/>
  <c r="M856" i="1" s="1"/>
  <c r="N856" i="1"/>
  <c r="L856" i="1" s="1"/>
  <c r="K856" i="1"/>
  <c r="J856" i="1"/>
  <c r="G856" i="1"/>
  <c r="F856" i="1"/>
  <c r="H856" i="1" s="1"/>
  <c r="AF856" i="1" s="1"/>
  <c r="U855" i="1"/>
  <c r="T855" i="1"/>
  <c r="O855" i="1"/>
  <c r="M855" i="1" s="1"/>
  <c r="N855" i="1"/>
  <c r="L855" i="1" s="1"/>
  <c r="K855" i="1"/>
  <c r="J855" i="1"/>
  <c r="G855" i="1"/>
  <c r="F855" i="1"/>
  <c r="H855" i="1" s="1"/>
  <c r="AF855" i="1" s="1"/>
  <c r="Q854" i="1"/>
  <c r="P854" i="1"/>
  <c r="O854" i="1"/>
  <c r="M854" i="1" s="1"/>
  <c r="N854" i="1"/>
  <c r="L854" i="1" s="1"/>
  <c r="K854" i="1"/>
  <c r="J854" i="1"/>
  <c r="G854" i="1"/>
  <c r="F854" i="1"/>
  <c r="H854" i="1" s="1"/>
  <c r="AF854" i="1" s="1"/>
  <c r="Y853" i="1"/>
  <c r="X853" i="1"/>
  <c r="U853" i="1"/>
  <c r="K853" i="1" s="1"/>
  <c r="T853" i="1"/>
  <c r="J853" i="1" s="1"/>
  <c r="O853" i="1"/>
  <c r="N853" i="1"/>
  <c r="M853" i="1"/>
  <c r="L853" i="1"/>
  <c r="G853" i="1"/>
  <c r="H853" i="1" s="1"/>
  <c r="F853" i="1"/>
  <c r="S852" i="1"/>
  <c r="K852" i="1" s="1"/>
  <c r="R852" i="1"/>
  <c r="J852" i="1" s="1"/>
  <c r="O852" i="1"/>
  <c r="N852" i="1"/>
  <c r="M852" i="1"/>
  <c r="L852" i="1"/>
  <c r="G852" i="1"/>
  <c r="H852" i="1" s="1"/>
  <c r="AF852" i="1" s="1"/>
  <c r="F852" i="1"/>
  <c r="Q851" i="1"/>
  <c r="K851" i="1" s="1"/>
  <c r="P851" i="1"/>
  <c r="J851" i="1" s="1"/>
  <c r="O851" i="1"/>
  <c r="N851" i="1"/>
  <c r="M851" i="1"/>
  <c r="L851" i="1"/>
  <c r="G851" i="1"/>
  <c r="H851" i="1" s="1"/>
  <c r="AF851" i="1" s="1"/>
  <c r="F851" i="1"/>
  <c r="S850" i="1"/>
  <c r="K850" i="1" s="1"/>
  <c r="R850" i="1"/>
  <c r="J850" i="1" s="1"/>
  <c r="O850" i="1"/>
  <c r="N850" i="1"/>
  <c r="M850" i="1"/>
  <c r="L850" i="1"/>
  <c r="G850" i="1"/>
  <c r="H850" i="1" s="1"/>
  <c r="AF850" i="1" s="1"/>
  <c r="F850" i="1"/>
  <c r="S849" i="1"/>
  <c r="K849" i="1" s="1"/>
  <c r="R849" i="1"/>
  <c r="J849" i="1" s="1"/>
  <c r="O849" i="1"/>
  <c r="N849" i="1"/>
  <c r="M849" i="1"/>
  <c r="L849" i="1"/>
  <c r="G849" i="1"/>
  <c r="H849" i="1" s="1"/>
  <c r="F849" i="1"/>
  <c r="U848" i="1"/>
  <c r="T848" i="1"/>
  <c r="S848" i="1"/>
  <c r="R848" i="1"/>
  <c r="O848" i="1"/>
  <c r="M848" i="1" s="1"/>
  <c r="N848" i="1"/>
  <c r="L848" i="1" s="1"/>
  <c r="K848" i="1"/>
  <c r="J848" i="1"/>
  <c r="G848" i="1"/>
  <c r="F848" i="1"/>
  <c r="H848" i="1" s="1"/>
  <c r="O847" i="1"/>
  <c r="N847" i="1"/>
  <c r="M847" i="1"/>
  <c r="L847" i="1"/>
  <c r="K847" i="1"/>
  <c r="J847" i="1"/>
  <c r="I847" i="1"/>
  <c r="H847" i="1"/>
  <c r="AF847" i="1" s="1"/>
  <c r="G847" i="1"/>
  <c r="F847" i="1"/>
  <c r="O846" i="1"/>
  <c r="M846" i="1" s="1"/>
  <c r="N846" i="1"/>
  <c r="L846" i="1" s="1"/>
  <c r="K846" i="1"/>
  <c r="J846" i="1"/>
  <c r="I846" i="1"/>
  <c r="G846" i="1"/>
  <c r="F846" i="1"/>
  <c r="H846" i="1" s="1"/>
  <c r="AF846" i="1" s="1"/>
  <c r="S845" i="1"/>
  <c r="R845" i="1"/>
  <c r="J845" i="1" s="1"/>
  <c r="O845" i="1"/>
  <c r="M845" i="1" s="1"/>
  <c r="N845" i="1"/>
  <c r="L845" i="1"/>
  <c r="K845" i="1"/>
  <c r="G845" i="1"/>
  <c r="F845" i="1"/>
  <c r="H845" i="1" s="1"/>
  <c r="AF845" i="1" s="1"/>
  <c r="S844" i="1"/>
  <c r="R844" i="1"/>
  <c r="J844" i="1" s="1"/>
  <c r="O844" i="1"/>
  <c r="M844" i="1" s="1"/>
  <c r="N844" i="1"/>
  <c r="L844" i="1"/>
  <c r="K844" i="1"/>
  <c r="G844" i="1"/>
  <c r="F844" i="1"/>
  <c r="H844" i="1" s="1"/>
  <c r="AF844" i="1" s="1"/>
  <c r="O843" i="1"/>
  <c r="N843" i="1"/>
  <c r="L843" i="1" s="1"/>
  <c r="M843" i="1"/>
  <c r="K843" i="1"/>
  <c r="J843" i="1"/>
  <c r="I843" i="1"/>
  <c r="G843" i="1"/>
  <c r="F843" i="1"/>
  <c r="H843" i="1" s="1"/>
  <c r="AF843" i="1" s="1"/>
  <c r="O842" i="1"/>
  <c r="N842" i="1"/>
  <c r="M842" i="1"/>
  <c r="L842" i="1"/>
  <c r="K842" i="1"/>
  <c r="J842" i="1"/>
  <c r="I842" i="1"/>
  <c r="H842" i="1"/>
  <c r="AF842" i="1" s="1"/>
  <c r="G842" i="1"/>
  <c r="F842" i="1"/>
  <c r="O841" i="1"/>
  <c r="M841" i="1" s="1"/>
  <c r="N841" i="1"/>
  <c r="L841" i="1"/>
  <c r="K841" i="1"/>
  <c r="J841" i="1"/>
  <c r="I841" i="1"/>
  <c r="H841" i="1"/>
  <c r="AF841" i="1" s="1"/>
  <c r="G841" i="1"/>
  <c r="F841" i="1"/>
  <c r="O840" i="1"/>
  <c r="M840" i="1" s="1"/>
  <c r="N840" i="1"/>
  <c r="L840" i="1" s="1"/>
  <c r="K840" i="1"/>
  <c r="J840" i="1"/>
  <c r="I840" i="1"/>
  <c r="G840" i="1"/>
  <c r="F840" i="1"/>
  <c r="H840" i="1" s="1"/>
  <c r="AF840" i="1" s="1"/>
  <c r="O839" i="1"/>
  <c r="N839" i="1"/>
  <c r="L839" i="1" s="1"/>
  <c r="M839" i="1"/>
  <c r="K839" i="1"/>
  <c r="J839" i="1"/>
  <c r="I839" i="1"/>
  <c r="G839" i="1"/>
  <c r="F839" i="1"/>
  <c r="H839" i="1" s="1"/>
  <c r="AF839" i="1" s="1"/>
  <c r="U838" i="1"/>
  <c r="T838" i="1"/>
  <c r="S838" i="1"/>
  <c r="K838" i="1" s="1"/>
  <c r="R838" i="1"/>
  <c r="J838" i="1" s="1"/>
  <c r="O838" i="1"/>
  <c r="N838" i="1"/>
  <c r="M838" i="1"/>
  <c r="L838" i="1"/>
  <c r="H838" i="1"/>
  <c r="AF838" i="1" s="1"/>
  <c r="G838" i="1"/>
  <c r="F838" i="1"/>
  <c r="Y837" i="1"/>
  <c r="X837" i="1"/>
  <c r="W837" i="1"/>
  <c r="V837" i="1"/>
  <c r="O837" i="1"/>
  <c r="M837" i="1" s="1"/>
  <c r="N837" i="1"/>
  <c r="L837" i="1" s="1"/>
  <c r="K837" i="1"/>
  <c r="J837" i="1"/>
  <c r="G837" i="1"/>
  <c r="F837" i="1"/>
  <c r="H837" i="1" s="1"/>
  <c r="AF837" i="1" s="1"/>
  <c r="O836" i="1"/>
  <c r="N836" i="1"/>
  <c r="M836" i="1"/>
  <c r="L836" i="1"/>
  <c r="K836" i="1"/>
  <c r="J836" i="1"/>
  <c r="I836" i="1"/>
  <c r="H836" i="1"/>
  <c r="AF836" i="1" s="1"/>
  <c r="G836" i="1"/>
  <c r="F836" i="1"/>
  <c r="O835" i="1"/>
  <c r="M835" i="1" s="1"/>
  <c r="N835" i="1"/>
  <c r="L835" i="1"/>
  <c r="K835" i="1"/>
  <c r="J835" i="1"/>
  <c r="I835" i="1"/>
  <c r="H835" i="1"/>
  <c r="AF835" i="1" s="1"/>
  <c r="G835" i="1"/>
  <c r="F835" i="1"/>
  <c r="S834" i="1"/>
  <c r="K834" i="1" s="1"/>
  <c r="R834" i="1"/>
  <c r="J834" i="1" s="1"/>
  <c r="O834" i="1"/>
  <c r="N834" i="1"/>
  <c r="M834" i="1"/>
  <c r="L834" i="1"/>
  <c r="H834" i="1"/>
  <c r="AF834" i="1" s="1"/>
  <c r="G834" i="1"/>
  <c r="F834" i="1"/>
  <c r="U833" i="1"/>
  <c r="K833" i="1" s="1"/>
  <c r="T833" i="1"/>
  <c r="J833" i="1" s="1"/>
  <c r="O833" i="1"/>
  <c r="N833" i="1"/>
  <c r="M833" i="1"/>
  <c r="L833" i="1"/>
  <c r="H833" i="1"/>
  <c r="AF833" i="1" s="1"/>
  <c r="G833" i="1"/>
  <c r="F833" i="1"/>
  <c r="S832" i="1"/>
  <c r="K832" i="1" s="1"/>
  <c r="R832" i="1"/>
  <c r="J832" i="1" s="1"/>
  <c r="O832" i="1"/>
  <c r="N832" i="1"/>
  <c r="M832" i="1"/>
  <c r="L832" i="1"/>
  <c r="H832" i="1"/>
  <c r="AF832" i="1" s="1"/>
  <c r="G832" i="1"/>
  <c r="F832" i="1"/>
  <c r="U831" i="1"/>
  <c r="K831" i="1" s="1"/>
  <c r="T831" i="1"/>
  <c r="J831" i="1" s="1"/>
  <c r="O831" i="1"/>
  <c r="N831" i="1"/>
  <c r="M831" i="1"/>
  <c r="L831" i="1"/>
  <c r="H831" i="1"/>
  <c r="AF831" i="1" s="1"/>
  <c r="G831" i="1"/>
  <c r="F831" i="1"/>
  <c r="O830" i="1"/>
  <c r="M830" i="1" s="1"/>
  <c r="N830" i="1"/>
  <c r="L830" i="1" s="1"/>
  <c r="K830" i="1"/>
  <c r="J830" i="1"/>
  <c r="I830" i="1"/>
  <c r="G830" i="1"/>
  <c r="F830" i="1"/>
  <c r="H830" i="1" s="1"/>
  <c r="AF830" i="1" s="1"/>
  <c r="O829" i="1"/>
  <c r="N829" i="1"/>
  <c r="L829" i="1" s="1"/>
  <c r="M829" i="1"/>
  <c r="K829" i="1"/>
  <c r="J829" i="1"/>
  <c r="I829" i="1"/>
  <c r="G829" i="1"/>
  <c r="F829" i="1"/>
  <c r="H829" i="1" s="1"/>
  <c r="AF829" i="1" s="1"/>
  <c r="S828" i="1"/>
  <c r="R828" i="1"/>
  <c r="O828" i="1"/>
  <c r="M828" i="1" s="1"/>
  <c r="N828" i="1"/>
  <c r="L828" i="1" s="1"/>
  <c r="K828" i="1"/>
  <c r="J828" i="1"/>
  <c r="G828" i="1"/>
  <c r="F828" i="1"/>
  <c r="H828" i="1" s="1"/>
  <c r="AF828" i="1" s="1"/>
  <c r="U827" i="1"/>
  <c r="T827" i="1"/>
  <c r="S827" i="1"/>
  <c r="K827" i="1" s="1"/>
  <c r="R827" i="1"/>
  <c r="J827" i="1" s="1"/>
  <c r="O827" i="1"/>
  <c r="N827" i="1"/>
  <c r="M827" i="1"/>
  <c r="L827" i="1"/>
  <c r="H827" i="1"/>
  <c r="AF827" i="1" s="1"/>
  <c r="G827" i="1"/>
  <c r="F827" i="1"/>
  <c r="O826" i="1"/>
  <c r="M826" i="1" s="1"/>
  <c r="N826" i="1"/>
  <c r="L826" i="1" s="1"/>
  <c r="K826" i="1"/>
  <c r="J826" i="1"/>
  <c r="I826" i="1"/>
  <c r="G826" i="1"/>
  <c r="F826" i="1"/>
  <c r="H826" i="1" s="1"/>
  <c r="AF826" i="1" s="1"/>
  <c r="O825" i="1"/>
  <c r="N825" i="1"/>
  <c r="L825" i="1" s="1"/>
  <c r="M825" i="1"/>
  <c r="K825" i="1"/>
  <c r="J825" i="1"/>
  <c r="I825" i="1"/>
  <c r="G825" i="1"/>
  <c r="F825" i="1"/>
  <c r="H825" i="1" s="1"/>
  <c r="AF825" i="1" s="1"/>
  <c r="O824" i="1"/>
  <c r="N824" i="1"/>
  <c r="M824" i="1"/>
  <c r="L824" i="1"/>
  <c r="K824" i="1"/>
  <c r="J824" i="1"/>
  <c r="I824" i="1"/>
  <c r="H824" i="1"/>
  <c r="AF824" i="1" s="1"/>
  <c r="G824" i="1"/>
  <c r="F824" i="1"/>
  <c r="O823" i="1"/>
  <c r="M823" i="1" s="1"/>
  <c r="N823" i="1"/>
  <c r="L823" i="1"/>
  <c r="K823" i="1"/>
  <c r="J823" i="1"/>
  <c r="I823" i="1"/>
  <c r="H823" i="1"/>
  <c r="AF823" i="1" s="1"/>
  <c r="G823" i="1"/>
  <c r="F823" i="1"/>
  <c r="O822" i="1"/>
  <c r="M822" i="1" s="1"/>
  <c r="N822" i="1"/>
  <c r="L822" i="1" s="1"/>
  <c r="K822" i="1"/>
  <c r="J822" i="1"/>
  <c r="I822" i="1"/>
  <c r="G822" i="1"/>
  <c r="F822" i="1"/>
  <c r="H822" i="1" s="1"/>
  <c r="AF822" i="1" s="1"/>
  <c r="O821" i="1"/>
  <c r="N821" i="1"/>
  <c r="L821" i="1" s="1"/>
  <c r="M821" i="1"/>
  <c r="K821" i="1"/>
  <c r="J821" i="1"/>
  <c r="I821" i="1"/>
  <c r="G821" i="1"/>
  <c r="F821" i="1"/>
  <c r="H821" i="1" s="1"/>
  <c r="AF821" i="1" s="1"/>
  <c r="O820" i="1"/>
  <c r="N820" i="1"/>
  <c r="M820" i="1"/>
  <c r="L820" i="1"/>
  <c r="K820" i="1"/>
  <c r="J820" i="1"/>
  <c r="I820" i="1"/>
  <c r="H820" i="1"/>
  <c r="AF820" i="1" s="1"/>
  <c r="G820" i="1"/>
  <c r="F820" i="1"/>
  <c r="O819" i="1"/>
  <c r="M819" i="1" s="1"/>
  <c r="N819" i="1"/>
  <c r="L819" i="1"/>
  <c r="K819" i="1"/>
  <c r="J819" i="1"/>
  <c r="I819" i="1"/>
  <c r="H819" i="1"/>
  <c r="AF819" i="1" s="1"/>
  <c r="G819" i="1"/>
  <c r="F819" i="1"/>
  <c r="O818" i="1"/>
  <c r="M818" i="1" s="1"/>
  <c r="N818" i="1"/>
  <c r="L818" i="1" s="1"/>
  <c r="K818" i="1"/>
  <c r="J818" i="1"/>
  <c r="I818" i="1"/>
  <c r="G818" i="1"/>
  <c r="F818" i="1"/>
  <c r="H818" i="1" s="1"/>
  <c r="AF818" i="1" s="1"/>
  <c r="O817" i="1"/>
  <c r="N817" i="1"/>
  <c r="L817" i="1" s="1"/>
  <c r="M817" i="1"/>
  <c r="K817" i="1"/>
  <c r="J817" i="1"/>
  <c r="I817" i="1"/>
  <c r="G817" i="1"/>
  <c r="F817" i="1"/>
  <c r="H817" i="1" s="1"/>
  <c r="AF817" i="1" s="1"/>
  <c r="O816" i="1"/>
  <c r="N816" i="1"/>
  <c r="M816" i="1"/>
  <c r="L816" i="1"/>
  <c r="K816" i="1"/>
  <c r="J816" i="1"/>
  <c r="I816" i="1"/>
  <c r="H816" i="1"/>
  <c r="AF816" i="1" s="1"/>
  <c r="G816" i="1"/>
  <c r="F816" i="1"/>
  <c r="O815" i="1"/>
  <c r="M815" i="1" s="1"/>
  <c r="N815" i="1"/>
  <c r="L815" i="1"/>
  <c r="K815" i="1"/>
  <c r="J815" i="1"/>
  <c r="I815" i="1"/>
  <c r="H815" i="1"/>
  <c r="AF815" i="1" s="1"/>
  <c r="G815" i="1"/>
  <c r="F815" i="1"/>
  <c r="O814" i="1"/>
  <c r="M814" i="1" s="1"/>
  <c r="N814" i="1"/>
  <c r="L814" i="1" s="1"/>
  <c r="K814" i="1"/>
  <c r="J814" i="1"/>
  <c r="I814" i="1"/>
  <c r="G814" i="1"/>
  <c r="F814" i="1"/>
  <c r="H814" i="1" s="1"/>
  <c r="AF814" i="1" s="1"/>
  <c r="Y813" i="1"/>
  <c r="X813" i="1"/>
  <c r="J813" i="1" s="1"/>
  <c r="O813" i="1"/>
  <c r="M813" i="1" s="1"/>
  <c r="N813" i="1"/>
  <c r="L813" i="1"/>
  <c r="K813" i="1"/>
  <c r="G813" i="1"/>
  <c r="F813" i="1"/>
  <c r="H813" i="1" s="1"/>
  <c r="AF813" i="1" s="1"/>
  <c r="O812" i="1"/>
  <c r="N812" i="1"/>
  <c r="L812" i="1" s="1"/>
  <c r="M812" i="1"/>
  <c r="K812" i="1"/>
  <c r="J812" i="1"/>
  <c r="I812" i="1"/>
  <c r="G812" i="1"/>
  <c r="F812" i="1"/>
  <c r="H812" i="1" s="1"/>
  <c r="AF812" i="1" s="1"/>
  <c r="Y811" i="1"/>
  <c r="X811" i="1"/>
  <c r="O811" i="1"/>
  <c r="M811" i="1" s="1"/>
  <c r="N811" i="1"/>
  <c r="L811" i="1" s="1"/>
  <c r="K811" i="1"/>
  <c r="J811" i="1"/>
  <c r="G811" i="1"/>
  <c r="F811" i="1"/>
  <c r="H811" i="1" s="1"/>
  <c r="AF811" i="1" s="1"/>
  <c r="O810" i="1"/>
  <c r="N810" i="1"/>
  <c r="M810" i="1"/>
  <c r="L810" i="1"/>
  <c r="K810" i="1"/>
  <c r="J810" i="1"/>
  <c r="I810" i="1"/>
  <c r="H810" i="1"/>
  <c r="AF810" i="1" s="1"/>
  <c r="G810" i="1"/>
  <c r="F810" i="1"/>
  <c r="AF809" i="1"/>
  <c r="Q809" i="1"/>
  <c r="K809" i="1" s="1"/>
  <c r="P809" i="1"/>
  <c r="O809" i="1"/>
  <c r="N809" i="1"/>
  <c r="L809" i="1" s="1"/>
  <c r="M809" i="1"/>
  <c r="J809" i="1"/>
  <c r="H809" i="1"/>
  <c r="G809" i="1"/>
  <c r="F809" i="1"/>
  <c r="AF808" i="1"/>
  <c r="AC808" i="1"/>
  <c r="K808" i="1" s="1"/>
  <c r="AB808" i="1"/>
  <c r="O808" i="1"/>
  <c r="N808" i="1"/>
  <c r="L808" i="1" s="1"/>
  <c r="M808" i="1"/>
  <c r="J808" i="1"/>
  <c r="H808" i="1"/>
  <c r="G808" i="1"/>
  <c r="F808" i="1"/>
  <c r="AA807" i="1"/>
  <c r="M807" i="1" s="1"/>
  <c r="Z807" i="1"/>
  <c r="L807" i="1"/>
  <c r="K807" i="1"/>
  <c r="J807" i="1"/>
  <c r="G807" i="1"/>
  <c r="F807" i="1"/>
  <c r="H807" i="1" s="1"/>
  <c r="AF807" i="1" s="1"/>
  <c r="O806" i="1"/>
  <c r="N806" i="1"/>
  <c r="L806" i="1" s="1"/>
  <c r="M806" i="1"/>
  <c r="K806" i="1"/>
  <c r="J806" i="1"/>
  <c r="I806" i="1"/>
  <c r="G806" i="1"/>
  <c r="F806" i="1"/>
  <c r="H806" i="1" s="1"/>
  <c r="AF806" i="1" s="1"/>
  <c r="O805" i="1"/>
  <c r="N805" i="1"/>
  <c r="M805" i="1"/>
  <c r="L805" i="1"/>
  <c r="K805" i="1"/>
  <c r="J805" i="1"/>
  <c r="I805" i="1"/>
  <c r="H805" i="1"/>
  <c r="AF805" i="1" s="1"/>
  <c r="G805" i="1"/>
  <c r="F805" i="1"/>
  <c r="O804" i="1"/>
  <c r="M804" i="1" s="1"/>
  <c r="N804" i="1"/>
  <c r="L804" i="1"/>
  <c r="K804" i="1"/>
  <c r="J804" i="1"/>
  <c r="I804" i="1"/>
  <c r="H804" i="1"/>
  <c r="AF804" i="1" s="1"/>
  <c r="G804" i="1"/>
  <c r="F804" i="1"/>
  <c r="S803" i="1"/>
  <c r="K803" i="1" s="1"/>
  <c r="R803" i="1"/>
  <c r="J803" i="1" s="1"/>
  <c r="O803" i="1"/>
  <c r="N803" i="1"/>
  <c r="M803" i="1"/>
  <c r="L803" i="1"/>
  <c r="H803" i="1"/>
  <c r="AF803" i="1" s="1"/>
  <c r="G803" i="1"/>
  <c r="F803" i="1"/>
  <c r="O802" i="1"/>
  <c r="M802" i="1" s="1"/>
  <c r="N802" i="1"/>
  <c r="L802" i="1" s="1"/>
  <c r="K802" i="1"/>
  <c r="J802" i="1"/>
  <c r="I802" i="1"/>
  <c r="G802" i="1"/>
  <c r="F802" i="1"/>
  <c r="H802" i="1" s="1"/>
  <c r="AF802" i="1" s="1"/>
  <c r="S801" i="1"/>
  <c r="R801" i="1"/>
  <c r="J801" i="1" s="1"/>
  <c r="O801" i="1"/>
  <c r="M801" i="1" s="1"/>
  <c r="N801" i="1"/>
  <c r="L801" i="1"/>
  <c r="K801" i="1"/>
  <c r="G801" i="1"/>
  <c r="F801" i="1"/>
  <c r="H801" i="1" s="1"/>
  <c r="AF801" i="1" s="1"/>
  <c r="O800" i="1"/>
  <c r="N800" i="1"/>
  <c r="L800" i="1" s="1"/>
  <c r="M800" i="1"/>
  <c r="K800" i="1"/>
  <c r="J800" i="1"/>
  <c r="I800" i="1"/>
  <c r="G800" i="1"/>
  <c r="F800" i="1"/>
  <c r="H800" i="1" s="1"/>
  <c r="AF800" i="1" s="1"/>
  <c r="AC799" i="1"/>
  <c r="AB799" i="1"/>
  <c r="Y799" i="1"/>
  <c r="X799" i="1"/>
  <c r="S799" i="1"/>
  <c r="R799" i="1"/>
  <c r="Q799" i="1"/>
  <c r="K799" i="1" s="1"/>
  <c r="P799" i="1"/>
  <c r="J799" i="1" s="1"/>
  <c r="O799" i="1"/>
  <c r="N799" i="1"/>
  <c r="M799" i="1"/>
  <c r="L799" i="1"/>
  <c r="H799" i="1"/>
  <c r="AF799" i="1" s="1"/>
  <c r="G799" i="1"/>
  <c r="F799" i="1"/>
  <c r="AC798" i="1"/>
  <c r="AB798" i="1"/>
  <c r="Y798" i="1"/>
  <c r="X798" i="1"/>
  <c r="S798" i="1"/>
  <c r="R798" i="1"/>
  <c r="Q798" i="1"/>
  <c r="P798" i="1"/>
  <c r="O798" i="1"/>
  <c r="M798" i="1" s="1"/>
  <c r="N798" i="1"/>
  <c r="L798" i="1" s="1"/>
  <c r="K798" i="1"/>
  <c r="J798" i="1"/>
  <c r="G798" i="1"/>
  <c r="F798" i="1"/>
  <c r="H798" i="1" s="1"/>
  <c r="AF798" i="1" s="1"/>
  <c r="O797" i="1"/>
  <c r="N797" i="1"/>
  <c r="M797" i="1"/>
  <c r="L797" i="1"/>
  <c r="K797" i="1"/>
  <c r="J797" i="1"/>
  <c r="I797" i="1"/>
  <c r="H797" i="1"/>
  <c r="AF797" i="1" s="1"/>
  <c r="G797" i="1"/>
  <c r="F797" i="1"/>
  <c r="AC796" i="1"/>
  <c r="AB796" i="1"/>
  <c r="Y796" i="1"/>
  <c r="X796" i="1"/>
  <c r="S796" i="1"/>
  <c r="R796" i="1"/>
  <c r="Q796" i="1"/>
  <c r="P796" i="1"/>
  <c r="J796" i="1" s="1"/>
  <c r="O796" i="1"/>
  <c r="M796" i="1" s="1"/>
  <c r="N796" i="1"/>
  <c r="L796" i="1"/>
  <c r="K796" i="1"/>
  <c r="G796" i="1"/>
  <c r="F796" i="1"/>
  <c r="H796" i="1" s="1"/>
  <c r="AF796" i="1" s="1"/>
  <c r="AE795" i="1"/>
  <c r="AD795" i="1"/>
  <c r="Y795" i="1"/>
  <c r="X795" i="1"/>
  <c r="S795" i="1"/>
  <c r="R795" i="1"/>
  <c r="Q795" i="1"/>
  <c r="K795" i="1" s="1"/>
  <c r="P795" i="1"/>
  <c r="O795" i="1"/>
  <c r="N795" i="1"/>
  <c r="L795" i="1" s="1"/>
  <c r="M795" i="1"/>
  <c r="J795" i="1"/>
  <c r="H795" i="1"/>
  <c r="AF795" i="1" s="1"/>
  <c r="G795" i="1"/>
  <c r="F795" i="1"/>
  <c r="AC794" i="1"/>
  <c r="AB794" i="1"/>
  <c r="Y794" i="1"/>
  <c r="X794" i="1"/>
  <c r="S794" i="1"/>
  <c r="R794" i="1"/>
  <c r="Q794" i="1"/>
  <c r="P794" i="1"/>
  <c r="J794" i="1" s="1"/>
  <c r="O794" i="1"/>
  <c r="M794" i="1" s="1"/>
  <c r="N794" i="1"/>
  <c r="L794" i="1"/>
  <c r="K794" i="1"/>
  <c r="G794" i="1"/>
  <c r="F794" i="1"/>
  <c r="H794" i="1" s="1"/>
  <c r="AF794" i="1" s="1"/>
  <c r="S793" i="1"/>
  <c r="R793" i="1"/>
  <c r="Q793" i="1"/>
  <c r="K793" i="1" s="1"/>
  <c r="P793" i="1"/>
  <c r="O793" i="1"/>
  <c r="N793" i="1"/>
  <c r="L793" i="1" s="1"/>
  <c r="M793" i="1"/>
  <c r="J793" i="1"/>
  <c r="H793" i="1"/>
  <c r="AF793" i="1" s="1"/>
  <c r="G793" i="1"/>
  <c r="F793" i="1"/>
  <c r="AF792" i="1"/>
  <c r="Q792" i="1"/>
  <c r="K792" i="1" s="1"/>
  <c r="P792" i="1"/>
  <c r="O792" i="1"/>
  <c r="N792" i="1"/>
  <c r="L792" i="1" s="1"/>
  <c r="M792" i="1"/>
  <c r="J792" i="1"/>
  <c r="H792" i="1"/>
  <c r="G792" i="1"/>
  <c r="F792" i="1"/>
  <c r="O791" i="1"/>
  <c r="M791" i="1" s="1"/>
  <c r="N791" i="1"/>
  <c r="L791" i="1"/>
  <c r="K791" i="1"/>
  <c r="J791" i="1"/>
  <c r="I791" i="1"/>
  <c r="H791" i="1"/>
  <c r="AF791" i="1" s="1"/>
  <c r="G791" i="1"/>
  <c r="F791" i="1"/>
  <c r="O790" i="1"/>
  <c r="M790" i="1" s="1"/>
  <c r="N790" i="1"/>
  <c r="L790" i="1" s="1"/>
  <c r="K790" i="1"/>
  <c r="J790" i="1"/>
  <c r="I790" i="1"/>
  <c r="G790" i="1"/>
  <c r="F790" i="1"/>
  <c r="H790" i="1" s="1"/>
  <c r="AF790" i="1" s="1"/>
  <c r="Q789" i="1"/>
  <c r="P789" i="1"/>
  <c r="J789" i="1" s="1"/>
  <c r="O789" i="1"/>
  <c r="M789" i="1" s="1"/>
  <c r="N789" i="1"/>
  <c r="L789" i="1"/>
  <c r="K789" i="1"/>
  <c r="G789" i="1"/>
  <c r="F789" i="1"/>
  <c r="H789" i="1" s="1"/>
  <c r="AF789" i="1" s="1"/>
  <c r="O788" i="1"/>
  <c r="N788" i="1"/>
  <c r="L788" i="1" s="1"/>
  <c r="M788" i="1"/>
  <c r="K788" i="1"/>
  <c r="J788" i="1"/>
  <c r="I788" i="1"/>
  <c r="G788" i="1"/>
  <c r="F788" i="1"/>
  <c r="H788" i="1" s="1"/>
  <c r="AF788" i="1" s="1"/>
  <c r="O787" i="1"/>
  <c r="N787" i="1"/>
  <c r="M787" i="1"/>
  <c r="L787" i="1"/>
  <c r="K787" i="1"/>
  <c r="J787" i="1"/>
  <c r="I787" i="1"/>
  <c r="H787" i="1"/>
  <c r="AF787" i="1" s="1"/>
  <c r="G787" i="1"/>
  <c r="F787" i="1"/>
  <c r="AF786" i="1"/>
  <c r="Y786" i="1"/>
  <c r="X786" i="1"/>
  <c r="W786" i="1"/>
  <c r="V786" i="1"/>
  <c r="Q786" i="1"/>
  <c r="K786" i="1" s="1"/>
  <c r="P786" i="1"/>
  <c r="O786" i="1"/>
  <c r="N786" i="1"/>
  <c r="L786" i="1" s="1"/>
  <c r="M786" i="1"/>
  <c r="J786" i="1"/>
  <c r="H786" i="1"/>
  <c r="G786" i="1"/>
  <c r="F786" i="1"/>
  <c r="O785" i="1"/>
  <c r="M785" i="1" s="1"/>
  <c r="N785" i="1"/>
  <c r="L785" i="1"/>
  <c r="K785" i="1"/>
  <c r="J785" i="1"/>
  <c r="I785" i="1"/>
  <c r="H785" i="1"/>
  <c r="AF785" i="1" s="1"/>
  <c r="G785" i="1"/>
  <c r="F785" i="1"/>
  <c r="AC784" i="1"/>
  <c r="AB784" i="1"/>
  <c r="Y784" i="1"/>
  <c r="X784" i="1"/>
  <c r="S784" i="1"/>
  <c r="R784" i="1"/>
  <c r="Q784" i="1"/>
  <c r="P784" i="1"/>
  <c r="O784" i="1"/>
  <c r="M784" i="1" s="1"/>
  <c r="N784" i="1"/>
  <c r="L784" i="1" s="1"/>
  <c r="K784" i="1"/>
  <c r="J784" i="1"/>
  <c r="G784" i="1"/>
  <c r="F784" i="1"/>
  <c r="H784" i="1" s="1"/>
  <c r="AF784" i="1" s="1"/>
  <c r="O783" i="1"/>
  <c r="N783" i="1"/>
  <c r="M783" i="1"/>
  <c r="L783" i="1"/>
  <c r="K783" i="1"/>
  <c r="J783" i="1"/>
  <c r="I783" i="1"/>
  <c r="H783" i="1"/>
  <c r="AF783" i="1" s="1"/>
  <c r="G783" i="1"/>
  <c r="F783" i="1"/>
  <c r="O782" i="1"/>
  <c r="M782" i="1" s="1"/>
  <c r="N782" i="1"/>
  <c r="L782" i="1"/>
  <c r="K782" i="1"/>
  <c r="J782" i="1"/>
  <c r="I782" i="1"/>
  <c r="H782" i="1"/>
  <c r="AF782" i="1" s="1"/>
  <c r="G782" i="1"/>
  <c r="F782" i="1"/>
  <c r="Y781" i="1"/>
  <c r="X781" i="1"/>
  <c r="Q781" i="1"/>
  <c r="P781" i="1"/>
  <c r="O781" i="1"/>
  <c r="M781" i="1" s="1"/>
  <c r="N781" i="1"/>
  <c r="L781" i="1" s="1"/>
  <c r="K781" i="1"/>
  <c r="J781" i="1"/>
  <c r="G781" i="1"/>
  <c r="F781" i="1"/>
  <c r="H781" i="1" s="1"/>
  <c r="AF781" i="1" s="1"/>
  <c r="O780" i="1"/>
  <c r="N780" i="1"/>
  <c r="M780" i="1"/>
  <c r="L780" i="1"/>
  <c r="K780" i="1"/>
  <c r="J780" i="1"/>
  <c r="I780" i="1"/>
  <c r="G780" i="1"/>
  <c r="F780" i="1"/>
  <c r="H780" i="1" s="1"/>
  <c r="AF780" i="1" s="1"/>
  <c r="AC779" i="1"/>
  <c r="AB779" i="1"/>
  <c r="Y779" i="1"/>
  <c r="K779" i="1" s="1"/>
  <c r="X779" i="1"/>
  <c r="J779" i="1" s="1"/>
  <c r="O779" i="1"/>
  <c r="N779" i="1"/>
  <c r="M779" i="1"/>
  <c r="L779" i="1"/>
  <c r="G779" i="1"/>
  <c r="F779" i="1"/>
  <c r="H779" i="1" s="1"/>
  <c r="AF779" i="1" s="1"/>
  <c r="O778" i="1"/>
  <c r="N778" i="1"/>
  <c r="L778" i="1" s="1"/>
  <c r="M778" i="1"/>
  <c r="K778" i="1"/>
  <c r="J778" i="1"/>
  <c r="I778" i="1"/>
  <c r="G778" i="1"/>
  <c r="F778" i="1"/>
  <c r="H778" i="1" s="1"/>
  <c r="AF778" i="1" s="1"/>
  <c r="Y777" i="1"/>
  <c r="X777" i="1"/>
  <c r="J777" i="1" s="1"/>
  <c r="O777" i="1"/>
  <c r="M777" i="1" s="1"/>
  <c r="N777" i="1"/>
  <c r="L777" i="1"/>
  <c r="K777" i="1"/>
  <c r="G777" i="1"/>
  <c r="F777" i="1"/>
  <c r="H777" i="1" s="1"/>
  <c r="AF777" i="1" s="1"/>
  <c r="O776" i="1"/>
  <c r="N776" i="1"/>
  <c r="L776" i="1" s="1"/>
  <c r="M776" i="1"/>
  <c r="K776" i="1"/>
  <c r="J776" i="1"/>
  <c r="I776" i="1"/>
  <c r="G776" i="1"/>
  <c r="F776" i="1"/>
  <c r="H776" i="1" s="1"/>
  <c r="AF776" i="1" s="1"/>
  <c r="O775" i="1"/>
  <c r="N775" i="1"/>
  <c r="M775" i="1"/>
  <c r="L775" i="1"/>
  <c r="K775" i="1"/>
  <c r="J775" i="1"/>
  <c r="I775" i="1"/>
  <c r="H775" i="1"/>
  <c r="AF775" i="1" s="1"/>
  <c r="G775" i="1"/>
  <c r="F775" i="1"/>
  <c r="O774" i="1"/>
  <c r="M774" i="1" s="1"/>
  <c r="N774" i="1"/>
  <c r="L774" i="1"/>
  <c r="K774" i="1"/>
  <c r="J774" i="1"/>
  <c r="I774" i="1"/>
  <c r="G774" i="1"/>
  <c r="H774" i="1" s="1"/>
  <c r="AF774" i="1" s="1"/>
  <c r="F774" i="1"/>
  <c r="AC773" i="1"/>
  <c r="AB773" i="1"/>
  <c r="Y773" i="1"/>
  <c r="X773" i="1"/>
  <c r="S773" i="1"/>
  <c r="R773" i="1"/>
  <c r="Q773" i="1"/>
  <c r="P773" i="1"/>
  <c r="O773" i="1"/>
  <c r="M773" i="1" s="1"/>
  <c r="N773" i="1"/>
  <c r="L773" i="1" s="1"/>
  <c r="K773" i="1"/>
  <c r="J773" i="1"/>
  <c r="G773" i="1"/>
  <c r="F773" i="1"/>
  <c r="H773" i="1" s="1"/>
  <c r="AF773" i="1" s="1"/>
  <c r="Y772" i="1"/>
  <c r="X772" i="1"/>
  <c r="S772" i="1"/>
  <c r="R772" i="1"/>
  <c r="Q772" i="1"/>
  <c r="P772" i="1"/>
  <c r="O772" i="1"/>
  <c r="M772" i="1" s="1"/>
  <c r="N772" i="1"/>
  <c r="L772" i="1" s="1"/>
  <c r="K772" i="1"/>
  <c r="J772" i="1"/>
  <c r="G772" i="1"/>
  <c r="F772" i="1"/>
  <c r="H772" i="1" s="1"/>
  <c r="AF772" i="1" s="1"/>
  <c r="O771" i="1"/>
  <c r="N771" i="1"/>
  <c r="M771" i="1"/>
  <c r="L771" i="1"/>
  <c r="K771" i="1"/>
  <c r="J771" i="1"/>
  <c r="I771" i="1"/>
  <c r="H771" i="1"/>
  <c r="AF771" i="1" s="1"/>
  <c r="G771" i="1"/>
  <c r="F771" i="1"/>
  <c r="Y770" i="1"/>
  <c r="X770" i="1"/>
  <c r="S770" i="1"/>
  <c r="R770" i="1"/>
  <c r="J770" i="1" s="1"/>
  <c r="O770" i="1"/>
  <c r="M770" i="1" s="1"/>
  <c r="N770" i="1"/>
  <c r="L770" i="1"/>
  <c r="K770" i="1"/>
  <c r="G770" i="1"/>
  <c r="F770" i="1"/>
  <c r="H770" i="1" s="1"/>
  <c r="AF770" i="1" s="1"/>
  <c r="AC769" i="1"/>
  <c r="AB769" i="1"/>
  <c r="Y769" i="1"/>
  <c r="X769" i="1"/>
  <c r="S769" i="1"/>
  <c r="R769" i="1"/>
  <c r="Q769" i="1"/>
  <c r="K769" i="1" s="1"/>
  <c r="P769" i="1"/>
  <c r="O769" i="1"/>
  <c r="N769" i="1"/>
  <c r="L769" i="1" s="1"/>
  <c r="M769" i="1"/>
  <c r="J769" i="1"/>
  <c r="H769" i="1"/>
  <c r="AF769" i="1" s="1"/>
  <c r="G769" i="1"/>
  <c r="F769" i="1"/>
  <c r="Q768" i="1"/>
  <c r="K768" i="1" s="1"/>
  <c r="P768" i="1"/>
  <c r="O768" i="1"/>
  <c r="N768" i="1"/>
  <c r="L768" i="1" s="1"/>
  <c r="M768" i="1"/>
  <c r="J768" i="1"/>
  <c r="H768" i="1"/>
  <c r="AF768" i="1" s="1"/>
  <c r="G768" i="1"/>
  <c r="F768" i="1"/>
  <c r="O767" i="1"/>
  <c r="M767" i="1" s="1"/>
  <c r="N767" i="1"/>
  <c r="L767" i="1" s="1"/>
  <c r="K767" i="1"/>
  <c r="J767" i="1"/>
  <c r="I767" i="1"/>
  <c r="G767" i="1"/>
  <c r="F767" i="1"/>
  <c r="H767" i="1" s="1"/>
  <c r="AF767" i="1" s="1"/>
  <c r="AC766" i="1"/>
  <c r="AB766" i="1"/>
  <c r="Y766" i="1"/>
  <c r="X766" i="1"/>
  <c r="S766" i="1"/>
  <c r="R766" i="1"/>
  <c r="Q766" i="1"/>
  <c r="K766" i="1" s="1"/>
  <c r="P766" i="1"/>
  <c r="O766" i="1"/>
  <c r="N766" i="1"/>
  <c r="L766" i="1" s="1"/>
  <c r="M766" i="1"/>
  <c r="J766" i="1"/>
  <c r="H766" i="1"/>
  <c r="AF766" i="1" s="1"/>
  <c r="G766" i="1"/>
  <c r="F766" i="1"/>
  <c r="AF765" i="1"/>
  <c r="Y765" i="1"/>
  <c r="K765" i="1" s="1"/>
  <c r="X765" i="1"/>
  <c r="O765" i="1"/>
  <c r="N765" i="1"/>
  <c r="L765" i="1" s="1"/>
  <c r="M765" i="1"/>
  <c r="J765" i="1"/>
  <c r="H765" i="1"/>
  <c r="G765" i="1"/>
  <c r="F765" i="1"/>
  <c r="O764" i="1"/>
  <c r="M764" i="1" s="1"/>
  <c r="N764" i="1"/>
  <c r="L764" i="1"/>
  <c r="K764" i="1"/>
  <c r="J764" i="1"/>
  <c r="I764" i="1"/>
  <c r="H764" i="1"/>
  <c r="AF764" i="1" s="1"/>
  <c r="G764" i="1"/>
  <c r="F764" i="1"/>
  <c r="O763" i="1"/>
  <c r="M763" i="1" s="1"/>
  <c r="N763" i="1"/>
  <c r="L763" i="1" s="1"/>
  <c r="K763" i="1"/>
  <c r="J763" i="1"/>
  <c r="I763" i="1"/>
  <c r="G763" i="1"/>
  <c r="F763" i="1"/>
  <c r="H763" i="1" s="1"/>
  <c r="AF763" i="1" s="1"/>
  <c r="O762" i="1"/>
  <c r="N762" i="1"/>
  <c r="L762" i="1" s="1"/>
  <c r="M762" i="1"/>
  <c r="K762" i="1"/>
  <c r="J762" i="1"/>
  <c r="I762" i="1"/>
  <c r="G762" i="1"/>
  <c r="F762" i="1"/>
  <c r="H762" i="1" s="1"/>
  <c r="AF762" i="1" s="1"/>
  <c r="O761" i="1"/>
  <c r="N761" i="1"/>
  <c r="M761" i="1"/>
  <c r="L761" i="1"/>
  <c r="K761" i="1"/>
  <c r="J761" i="1"/>
  <c r="I761" i="1"/>
  <c r="H761" i="1"/>
  <c r="AF761" i="1" s="1"/>
  <c r="G761" i="1"/>
  <c r="F761" i="1"/>
  <c r="O760" i="1"/>
  <c r="M760" i="1" s="1"/>
  <c r="N760" i="1"/>
  <c r="L760" i="1"/>
  <c r="K760" i="1"/>
  <c r="J760" i="1"/>
  <c r="I760" i="1"/>
  <c r="H760" i="1"/>
  <c r="AF760" i="1" s="1"/>
  <c r="G760" i="1"/>
  <c r="F760" i="1"/>
  <c r="AC759" i="1"/>
  <c r="AB759" i="1"/>
  <c r="Y759" i="1"/>
  <c r="X759" i="1"/>
  <c r="O759" i="1"/>
  <c r="M759" i="1" s="1"/>
  <c r="N759" i="1"/>
  <c r="L759" i="1" s="1"/>
  <c r="K759" i="1"/>
  <c r="J759" i="1"/>
  <c r="G759" i="1"/>
  <c r="F759" i="1"/>
  <c r="H759" i="1" s="1"/>
  <c r="AF759" i="1" s="1"/>
  <c r="Y758" i="1"/>
  <c r="X758" i="1"/>
  <c r="S758" i="1"/>
  <c r="R758" i="1"/>
  <c r="Q758" i="1"/>
  <c r="P758" i="1"/>
  <c r="O758" i="1"/>
  <c r="M758" i="1" s="1"/>
  <c r="N758" i="1"/>
  <c r="L758" i="1" s="1"/>
  <c r="K758" i="1"/>
  <c r="J758" i="1"/>
  <c r="G758" i="1"/>
  <c r="F758" i="1"/>
  <c r="H758" i="1" s="1"/>
  <c r="AF758" i="1" s="1"/>
  <c r="Y757" i="1"/>
  <c r="X757" i="1"/>
  <c r="S757" i="1"/>
  <c r="R757" i="1"/>
  <c r="Q757" i="1"/>
  <c r="P757" i="1"/>
  <c r="J757" i="1" s="1"/>
  <c r="O757" i="1"/>
  <c r="M757" i="1" s="1"/>
  <c r="N757" i="1"/>
  <c r="L757" i="1"/>
  <c r="K757" i="1"/>
  <c r="G757" i="1"/>
  <c r="F757" i="1"/>
  <c r="H757" i="1" s="1"/>
  <c r="AF757" i="1" s="1"/>
  <c r="AC756" i="1"/>
  <c r="AB756" i="1"/>
  <c r="Y756" i="1"/>
  <c r="X756" i="1"/>
  <c r="S756" i="1"/>
  <c r="R756" i="1"/>
  <c r="Q756" i="1"/>
  <c r="K756" i="1" s="1"/>
  <c r="P756" i="1"/>
  <c r="O756" i="1"/>
  <c r="N756" i="1"/>
  <c r="L756" i="1" s="1"/>
  <c r="M756" i="1"/>
  <c r="J756" i="1"/>
  <c r="H756" i="1"/>
  <c r="AF756" i="1" s="1"/>
  <c r="G756" i="1"/>
  <c r="F756" i="1"/>
  <c r="O755" i="1"/>
  <c r="M755" i="1" s="1"/>
  <c r="N755" i="1"/>
  <c r="L755" i="1"/>
  <c r="K755" i="1"/>
  <c r="J755" i="1"/>
  <c r="I755" i="1"/>
  <c r="G755" i="1"/>
  <c r="H755" i="1" s="1"/>
  <c r="AF755" i="1" s="1"/>
  <c r="F755" i="1"/>
  <c r="AC754" i="1"/>
  <c r="AB754" i="1"/>
  <c r="AA754" i="1"/>
  <c r="Z754" i="1"/>
  <c r="Y754" i="1"/>
  <c r="X754" i="1"/>
  <c r="S754" i="1"/>
  <c r="R754" i="1"/>
  <c r="Q754" i="1"/>
  <c r="K754" i="1" s="1"/>
  <c r="P754" i="1"/>
  <c r="J754" i="1" s="1"/>
  <c r="O754" i="1"/>
  <c r="N754" i="1"/>
  <c r="M754" i="1"/>
  <c r="L754" i="1"/>
  <c r="G754" i="1"/>
  <c r="H754" i="1" s="1"/>
  <c r="AF754" i="1" s="1"/>
  <c r="F754" i="1"/>
  <c r="Y753" i="1"/>
  <c r="K753" i="1" s="1"/>
  <c r="X753" i="1"/>
  <c r="J753" i="1" s="1"/>
  <c r="O753" i="1"/>
  <c r="N753" i="1"/>
  <c r="M753" i="1"/>
  <c r="L753" i="1"/>
  <c r="G753" i="1"/>
  <c r="F753" i="1"/>
  <c r="H753" i="1" s="1"/>
  <c r="AF753" i="1" s="1"/>
  <c r="O752" i="1"/>
  <c r="N752" i="1"/>
  <c r="L752" i="1" s="1"/>
  <c r="M752" i="1"/>
  <c r="K752" i="1"/>
  <c r="J752" i="1"/>
  <c r="I752" i="1"/>
  <c r="G752" i="1"/>
  <c r="F752" i="1"/>
  <c r="H752" i="1" s="1"/>
  <c r="AF752" i="1" s="1"/>
  <c r="Y751" i="1"/>
  <c r="X751" i="1"/>
  <c r="J751" i="1" s="1"/>
  <c r="O751" i="1"/>
  <c r="M751" i="1" s="1"/>
  <c r="N751" i="1"/>
  <c r="L751" i="1"/>
  <c r="K751" i="1"/>
  <c r="G751" i="1"/>
  <c r="F751" i="1"/>
  <c r="H751" i="1" s="1"/>
  <c r="AF751" i="1" s="1"/>
  <c r="AA750" i="1"/>
  <c r="Z750" i="1"/>
  <c r="Y750" i="1"/>
  <c r="X750" i="1"/>
  <c r="S750" i="1"/>
  <c r="R750" i="1"/>
  <c r="Q750" i="1"/>
  <c r="K750" i="1" s="1"/>
  <c r="P750" i="1"/>
  <c r="O750" i="1"/>
  <c r="N750" i="1"/>
  <c r="L750" i="1" s="1"/>
  <c r="M750" i="1"/>
  <c r="J750" i="1"/>
  <c r="H750" i="1"/>
  <c r="AF750" i="1" s="1"/>
  <c r="G750" i="1"/>
  <c r="F750" i="1"/>
  <c r="Y749" i="1"/>
  <c r="K749" i="1" s="1"/>
  <c r="X749" i="1"/>
  <c r="O749" i="1"/>
  <c r="N749" i="1"/>
  <c r="L749" i="1" s="1"/>
  <c r="M749" i="1"/>
  <c r="J749" i="1"/>
  <c r="H749" i="1"/>
  <c r="AF749" i="1" s="1"/>
  <c r="G749" i="1"/>
  <c r="F749" i="1"/>
  <c r="O748" i="1"/>
  <c r="M748" i="1" s="1"/>
  <c r="N748" i="1"/>
  <c r="L748" i="1"/>
  <c r="K748" i="1"/>
  <c r="J748" i="1"/>
  <c r="I748" i="1"/>
  <c r="G748" i="1"/>
  <c r="H748" i="1" s="1"/>
  <c r="AF748" i="1" s="1"/>
  <c r="F748" i="1"/>
  <c r="AC747" i="1"/>
  <c r="AB747" i="1"/>
  <c r="Y747" i="1"/>
  <c r="X747" i="1"/>
  <c r="S747" i="1"/>
  <c r="R747" i="1"/>
  <c r="Q747" i="1"/>
  <c r="P747" i="1"/>
  <c r="O747" i="1"/>
  <c r="M747" i="1" s="1"/>
  <c r="N747" i="1"/>
  <c r="L747" i="1" s="1"/>
  <c r="K747" i="1"/>
  <c r="J747" i="1"/>
  <c r="G747" i="1"/>
  <c r="F747" i="1"/>
  <c r="H747" i="1" s="1"/>
  <c r="AF747" i="1" s="1"/>
  <c r="O746" i="1"/>
  <c r="N746" i="1"/>
  <c r="M746" i="1"/>
  <c r="L746" i="1"/>
  <c r="K746" i="1"/>
  <c r="J746" i="1"/>
  <c r="I746" i="1"/>
  <c r="H746" i="1"/>
  <c r="AF746" i="1" s="1"/>
  <c r="G746" i="1"/>
  <c r="F746" i="1"/>
  <c r="AC745" i="1"/>
  <c r="AB745" i="1"/>
  <c r="Y745" i="1"/>
  <c r="X745" i="1"/>
  <c r="S745" i="1"/>
  <c r="R745" i="1"/>
  <c r="Q745" i="1"/>
  <c r="P745" i="1"/>
  <c r="O745" i="1"/>
  <c r="M745" i="1" s="1"/>
  <c r="N745" i="1"/>
  <c r="L745" i="1" s="1"/>
  <c r="K745" i="1"/>
  <c r="J745" i="1"/>
  <c r="G745" i="1"/>
  <c r="F745" i="1"/>
  <c r="H745" i="1" s="1"/>
  <c r="AF745" i="1" s="1"/>
  <c r="AA744" i="1"/>
  <c r="Z744" i="1"/>
  <c r="Y744" i="1"/>
  <c r="X744" i="1"/>
  <c r="Q744" i="1"/>
  <c r="P744" i="1"/>
  <c r="J744" i="1" s="1"/>
  <c r="O744" i="1"/>
  <c r="M744" i="1" s="1"/>
  <c r="N744" i="1"/>
  <c r="L744" i="1"/>
  <c r="K744" i="1"/>
  <c r="G744" i="1"/>
  <c r="F744" i="1"/>
  <c r="H744" i="1" s="1"/>
  <c r="AF744" i="1" s="1"/>
  <c r="AA743" i="1"/>
  <c r="Z743" i="1"/>
  <c r="Q743" i="1"/>
  <c r="K743" i="1" s="1"/>
  <c r="P743" i="1"/>
  <c r="O743" i="1"/>
  <c r="N743" i="1"/>
  <c r="L743" i="1" s="1"/>
  <c r="M743" i="1"/>
  <c r="J743" i="1"/>
  <c r="H743" i="1"/>
  <c r="AF743" i="1" s="1"/>
  <c r="G743" i="1"/>
  <c r="F743" i="1"/>
  <c r="AC742" i="1"/>
  <c r="AB742" i="1"/>
  <c r="Y742" i="1"/>
  <c r="X742" i="1"/>
  <c r="S742" i="1"/>
  <c r="R742" i="1"/>
  <c r="Q742" i="1"/>
  <c r="P742" i="1"/>
  <c r="J742" i="1" s="1"/>
  <c r="O742" i="1"/>
  <c r="M742" i="1" s="1"/>
  <c r="N742" i="1"/>
  <c r="L742" i="1"/>
  <c r="K742" i="1"/>
  <c r="G742" i="1"/>
  <c r="F742" i="1"/>
  <c r="H742" i="1" s="1"/>
  <c r="AF742" i="1" s="1"/>
  <c r="AC741" i="1"/>
  <c r="AB741" i="1"/>
  <c r="Y741" i="1"/>
  <c r="X741" i="1"/>
  <c r="S741" i="1"/>
  <c r="R741" i="1"/>
  <c r="Q741" i="1"/>
  <c r="K741" i="1" s="1"/>
  <c r="P741" i="1"/>
  <c r="O741" i="1"/>
  <c r="N741" i="1"/>
  <c r="L741" i="1" s="1"/>
  <c r="M741" i="1"/>
  <c r="J741" i="1"/>
  <c r="H741" i="1"/>
  <c r="AF741" i="1" s="1"/>
  <c r="G741" i="1"/>
  <c r="F741" i="1"/>
  <c r="O740" i="1"/>
  <c r="M740" i="1" s="1"/>
  <c r="N740" i="1"/>
  <c r="L740" i="1"/>
  <c r="K740" i="1"/>
  <c r="J740" i="1"/>
  <c r="I740" i="1"/>
  <c r="G740" i="1"/>
  <c r="H740" i="1" s="1"/>
  <c r="AF740" i="1" s="1"/>
  <c r="F740" i="1"/>
  <c r="AC739" i="1"/>
  <c r="AB739" i="1"/>
  <c r="Y739" i="1"/>
  <c r="X739" i="1"/>
  <c r="S739" i="1"/>
  <c r="R739" i="1"/>
  <c r="Q739" i="1"/>
  <c r="P739" i="1"/>
  <c r="O739" i="1"/>
  <c r="M739" i="1" s="1"/>
  <c r="N739" i="1"/>
  <c r="L739" i="1" s="1"/>
  <c r="K739" i="1"/>
  <c r="J739" i="1"/>
  <c r="G739" i="1"/>
  <c r="F739" i="1"/>
  <c r="H739" i="1" s="1"/>
  <c r="AF739" i="1" s="1"/>
  <c r="AA738" i="1"/>
  <c r="Z738" i="1"/>
  <c r="Y738" i="1"/>
  <c r="X738" i="1"/>
  <c r="S738" i="1"/>
  <c r="R738" i="1"/>
  <c r="Q738" i="1"/>
  <c r="K738" i="1" s="1"/>
  <c r="P738" i="1"/>
  <c r="J738" i="1" s="1"/>
  <c r="O738" i="1"/>
  <c r="N738" i="1"/>
  <c r="M738" i="1"/>
  <c r="L738" i="1"/>
  <c r="G738" i="1"/>
  <c r="H738" i="1" s="1"/>
  <c r="AF738" i="1" s="1"/>
  <c r="F738" i="1"/>
  <c r="Y737" i="1"/>
  <c r="X737" i="1"/>
  <c r="S737" i="1"/>
  <c r="R737" i="1"/>
  <c r="Q737" i="1"/>
  <c r="K737" i="1" s="1"/>
  <c r="P737" i="1"/>
  <c r="J737" i="1" s="1"/>
  <c r="O737" i="1"/>
  <c r="N737" i="1"/>
  <c r="M737" i="1"/>
  <c r="L737" i="1"/>
  <c r="G737" i="1"/>
  <c r="H737" i="1" s="1"/>
  <c r="AF737" i="1" s="1"/>
  <c r="F737" i="1"/>
  <c r="Y736" i="1"/>
  <c r="X736" i="1"/>
  <c r="S736" i="1"/>
  <c r="R736" i="1"/>
  <c r="O736" i="1"/>
  <c r="M736" i="1" s="1"/>
  <c r="N736" i="1"/>
  <c r="L736" i="1" s="1"/>
  <c r="K736" i="1"/>
  <c r="J736" i="1"/>
  <c r="G736" i="1"/>
  <c r="F736" i="1"/>
  <c r="H736" i="1" s="1"/>
  <c r="AF736" i="1" s="1"/>
  <c r="O735" i="1"/>
  <c r="N735" i="1"/>
  <c r="M735" i="1"/>
  <c r="L735" i="1"/>
  <c r="K735" i="1"/>
  <c r="J735" i="1"/>
  <c r="I735" i="1"/>
  <c r="H735" i="1"/>
  <c r="AF735" i="1" s="1"/>
  <c r="G735" i="1"/>
  <c r="F735" i="1"/>
  <c r="AC734" i="1"/>
  <c r="AB734" i="1"/>
  <c r="Y734" i="1"/>
  <c r="X734" i="1"/>
  <c r="S734" i="1"/>
  <c r="R734" i="1"/>
  <c r="Q734" i="1"/>
  <c r="P734" i="1"/>
  <c r="J734" i="1" s="1"/>
  <c r="O734" i="1"/>
  <c r="M734" i="1" s="1"/>
  <c r="N734" i="1"/>
  <c r="L734" i="1"/>
  <c r="K734" i="1"/>
  <c r="G734" i="1"/>
  <c r="F734" i="1"/>
  <c r="H734" i="1" s="1"/>
  <c r="AF734" i="1" s="1"/>
  <c r="Y733" i="1"/>
  <c r="X733" i="1"/>
  <c r="S733" i="1"/>
  <c r="R733" i="1"/>
  <c r="Q733" i="1"/>
  <c r="P733" i="1"/>
  <c r="J733" i="1" s="1"/>
  <c r="O733" i="1"/>
  <c r="M733" i="1" s="1"/>
  <c r="N733" i="1"/>
  <c r="L733" i="1"/>
  <c r="K733" i="1"/>
  <c r="G733" i="1"/>
  <c r="F733" i="1"/>
  <c r="H733" i="1" s="1"/>
  <c r="AF733" i="1" s="1"/>
  <c r="O732" i="1"/>
  <c r="N732" i="1"/>
  <c r="L732" i="1" s="1"/>
  <c r="M732" i="1"/>
  <c r="K732" i="1"/>
  <c r="J732" i="1"/>
  <c r="I732" i="1"/>
  <c r="G732" i="1"/>
  <c r="F732" i="1"/>
  <c r="H732" i="1" s="1"/>
  <c r="AF732" i="1" s="1"/>
  <c r="O731" i="1"/>
  <c r="N731" i="1"/>
  <c r="M731" i="1"/>
  <c r="L731" i="1"/>
  <c r="K731" i="1"/>
  <c r="J731" i="1"/>
  <c r="I731" i="1"/>
  <c r="H731" i="1"/>
  <c r="AF731" i="1" s="1"/>
  <c r="G731" i="1"/>
  <c r="F731" i="1"/>
  <c r="O730" i="1"/>
  <c r="M730" i="1" s="1"/>
  <c r="N730" i="1"/>
  <c r="L730" i="1"/>
  <c r="K730" i="1"/>
  <c r="J730" i="1"/>
  <c r="I730" i="1"/>
  <c r="G730" i="1"/>
  <c r="H730" i="1" s="1"/>
  <c r="AF730" i="1" s="1"/>
  <c r="F730" i="1"/>
  <c r="O729" i="1"/>
  <c r="M729" i="1" s="1"/>
  <c r="N729" i="1"/>
  <c r="L729" i="1" s="1"/>
  <c r="K729" i="1"/>
  <c r="J729" i="1"/>
  <c r="I729" i="1"/>
  <c r="G729" i="1"/>
  <c r="F729" i="1"/>
  <c r="H729" i="1" s="1"/>
  <c r="AF729" i="1" s="1"/>
  <c r="O728" i="1"/>
  <c r="N728" i="1"/>
  <c r="L728" i="1" s="1"/>
  <c r="M728" i="1"/>
  <c r="K728" i="1"/>
  <c r="J728" i="1"/>
  <c r="I728" i="1"/>
  <c r="G728" i="1"/>
  <c r="F728" i="1"/>
  <c r="H728" i="1" s="1"/>
  <c r="AF728" i="1" s="1"/>
  <c r="O727" i="1"/>
  <c r="N727" i="1"/>
  <c r="M727" i="1"/>
  <c r="L727" i="1"/>
  <c r="K727" i="1"/>
  <c r="J727" i="1"/>
  <c r="I727" i="1"/>
  <c r="H727" i="1"/>
  <c r="AF727" i="1" s="1"/>
  <c r="G727" i="1"/>
  <c r="F727" i="1"/>
  <c r="O726" i="1"/>
  <c r="M726" i="1" s="1"/>
  <c r="N726" i="1"/>
  <c r="L726" i="1"/>
  <c r="K726" i="1"/>
  <c r="J726" i="1"/>
  <c r="I726" i="1"/>
  <c r="G726" i="1"/>
  <c r="H726" i="1" s="1"/>
  <c r="AF726" i="1" s="1"/>
  <c r="F726" i="1"/>
  <c r="O725" i="1"/>
  <c r="M725" i="1" s="1"/>
  <c r="N725" i="1"/>
  <c r="L725" i="1" s="1"/>
  <c r="K725" i="1"/>
  <c r="J725" i="1"/>
  <c r="I725" i="1"/>
  <c r="G725" i="1"/>
  <c r="F725" i="1"/>
  <c r="H725" i="1" s="1"/>
  <c r="AF725" i="1" s="1"/>
  <c r="O724" i="1"/>
  <c r="N724" i="1"/>
  <c r="L724" i="1" s="1"/>
  <c r="M724" i="1"/>
  <c r="K724" i="1"/>
  <c r="J724" i="1"/>
  <c r="I724" i="1"/>
  <c r="G724" i="1"/>
  <c r="F724" i="1"/>
  <c r="H724" i="1" s="1"/>
  <c r="AF724" i="1" s="1"/>
  <c r="O723" i="1"/>
  <c r="N723" i="1"/>
  <c r="M723" i="1"/>
  <c r="L723" i="1"/>
  <c r="K723" i="1"/>
  <c r="J723" i="1"/>
  <c r="I723" i="1"/>
  <c r="H723" i="1"/>
  <c r="AF723" i="1" s="1"/>
  <c r="G723" i="1"/>
  <c r="F723" i="1"/>
  <c r="Y722" i="1"/>
  <c r="X722" i="1"/>
  <c r="Q722" i="1"/>
  <c r="P722" i="1"/>
  <c r="J722" i="1" s="1"/>
  <c r="O722" i="1"/>
  <c r="M722" i="1" s="1"/>
  <c r="N722" i="1"/>
  <c r="L722" i="1"/>
  <c r="K722" i="1"/>
  <c r="G722" i="1"/>
  <c r="F722" i="1"/>
  <c r="H722" i="1" s="1"/>
  <c r="Y721" i="1"/>
  <c r="X721" i="1"/>
  <c r="Q721" i="1"/>
  <c r="K721" i="1" s="1"/>
  <c r="P721" i="1"/>
  <c r="O721" i="1"/>
  <c r="N721" i="1"/>
  <c r="L721" i="1" s="1"/>
  <c r="M721" i="1"/>
  <c r="J721" i="1"/>
  <c r="H721" i="1"/>
  <c r="AF721" i="1" s="1"/>
  <c r="G721" i="1"/>
  <c r="F721" i="1"/>
  <c r="Y720" i="1"/>
  <c r="K720" i="1" s="1"/>
  <c r="X720" i="1"/>
  <c r="O720" i="1"/>
  <c r="N720" i="1"/>
  <c r="L720" i="1" s="1"/>
  <c r="M720" i="1"/>
  <c r="J720" i="1"/>
  <c r="H720" i="1"/>
  <c r="F142" i="3" s="1"/>
  <c r="G720" i="1"/>
  <c r="F720" i="1"/>
  <c r="Y719" i="1"/>
  <c r="X719" i="1"/>
  <c r="Q719" i="1"/>
  <c r="P719" i="1"/>
  <c r="J719" i="1" s="1"/>
  <c r="O719" i="1"/>
  <c r="M719" i="1" s="1"/>
  <c r="N719" i="1"/>
  <c r="L719" i="1"/>
  <c r="K719" i="1"/>
  <c r="G719" i="1"/>
  <c r="F719" i="1"/>
  <c r="H719" i="1" s="1"/>
  <c r="O718" i="1"/>
  <c r="N718" i="1"/>
  <c r="L718" i="1" s="1"/>
  <c r="M718" i="1"/>
  <c r="K718" i="1"/>
  <c r="J718" i="1"/>
  <c r="I718" i="1"/>
  <c r="G718" i="1"/>
  <c r="F718" i="1"/>
  <c r="H718" i="1" s="1"/>
  <c r="AF718" i="1" s="1"/>
  <c r="O717" i="1"/>
  <c r="N717" i="1"/>
  <c r="M717" i="1"/>
  <c r="L717" i="1"/>
  <c r="K717" i="1"/>
  <c r="J717" i="1"/>
  <c r="I717" i="1"/>
  <c r="H717" i="1"/>
  <c r="AF717" i="1" s="1"/>
  <c r="G717" i="1"/>
  <c r="F717" i="1"/>
  <c r="O716" i="1"/>
  <c r="M716" i="1" s="1"/>
  <c r="N716" i="1"/>
  <c r="L716" i="1"/>
  <c r="K716" i="1"/>
  <c r="J716" i="1"/>
  <c r="I716" i="1"/>
  <c r="G716" i="1"/>
  <c r="H716" i="1" s="1"/>
  <c r="AF716" i="1" s="1"/>
  <c r="F716" i="1"/>
  <c r="Y715" i="1"/>
  <c r="X715" i="1"/>
  <c r="Q715" i="1"/>
  <c r="P715" i="1"/>
  <c r="O715" i="1"/>
  <c r="M715" i="1" s="1"/>
  <c r="N715" i="1"/>
  <c r="L715" i="1" s="1"/>
  <c r="K715" i="1"/>
  <c r="J715" i="1"/>
  <c r="G715" i="1"/>
  <c r="F715" i="1"/>
  <c r="H715" i="1" s="1"/>
  <c r="O714" i="1"/>
  <c r="N714" i="1"/>
  <c r="M714" i="1"/>
  <c r="L714" i="1"/>
  <c r="K714" i="1"/>
  <c r="J714" i="1"/>
  <c r="I714" i="1"/>
  <c r="H714" i="1"/>
  <c r="AF714" i="1" s="1"/>
  <c r="G714" i="1"/>
  <c r="F714" i="1"/>
  <c r="AC713" i="1"/>
  <c r="AB713" i="1"/>
  <c r="S713" i="1"/>
  <c r="R713" i="1"/>
  <c r="J713" i="1" s="1"/>
  <c r="O713" i="1"/>
  <c r="M713" i="1" s="1"/>
  <c r="N713" i="1"/>
  <c r="L713" i="1"/>
  <c r="K713" i="1"/>
  <c r="G713" i="1"/>
  <c r="F713" i="1"/>
  <c r="H713" i="1" s="1"/>
  <c r="AF713" i="1" s="1"/>
  <c r="U712" i="1"/>
  <c r="T712" i="1"/>
  <c r="J712" i="1" s="1"/>
  <c r="O712" i="1"/>
  <c r="M712" i="1" s="1"/>
  <c r="N712" i="1"/>
  <c r="L712" i="1"/>
  <c r="K712" i="1"/>
  <c r="G712" i="1"/>
  <c r="F712" i="1"/>
  <c r="H712" i="1" s="1"/>
  <c r="AF712" i="1" s="1"/>
  <c r="S711" i="1"/>
  <c r="R711" i="1"/>
  <c r="Q711" i="1"/>
  <c r="K711" i="1" s="1"/>
  <c r="P711" i="1"/>
  <c r="O711" i="1"/>
  <c r="N711" i="1"/>
  <c r="L711" i="1" s="1"/>
  <c r="M711" i="1"/>
  <c r="J711" i="1"/>
  <c r="H711" i="1"/>
  <c r="F34" i="3" s="1"/>
  <c r="G711" i="1"/>
  <c r="F711" i="1"/>
  <c r="Y710" i="1"/>
  <c r="X710" i="1"/>
  <c r="S710" i="1"/>
  <c r="R710" i="1"/>
  <c r="J710" i="1" s="1"/>
  <c r="O710" i="1"/>
  <c r="M710" i="1" s="1"/>
  <c r="N710" i="1"/>
  <c r="L710" i="1"/>
  <c r="K710" i="1"/>
  <c r="G710" i="1"/>
  <c r="F710" i="1"/>
  <c r="H710" i="1" s="1"/>
  <c r="AF710" i="1" s="1"/>
  <c r="Y709" i="1"/>
  <c r="X709" i="1"/>
  <c r="U709" i="1"/>
  <c r="T709" i="1"/>
  <c r="S709" i="1"/>
  <c r="R709" i="1"/>
  <c r="J709" i="1" s="1"/>
  <c r="O709" i="1"/>
  <c r="M709" i="1" s="1"/>
  <c r="N709" i="1"/>
  <c r="L709" i="1"/>
  <c r="K709" i="1"/>
  <c r="E12" i="4" s="1"/>
  <c r="G709" i="1"/>
  <c r="F709" i="1"/>
  <c r="H709" i="1" s="1"/>
  <c r="Y708" i="1"/>
  <c r="X708" i="1"/>
  <c r="U708" i="1"/>
  <c r="T708" i="1"/>
  <c r="S708" i="1"/>
  <c r="R708" i="1"/>
  <c r="Q708" i="1"/>
  <c r="K708" i="1" s="1"/>
  <c r="E11" i="4" s="1"/>
  <c r="P708" i="1"/>
  <c r="O708" i="1"/>
  <c r="N708" i="1"/>
  <c r="L708" i="1" s="1"/>
  <c r="M708" i="1"/>
  <c r="J708" i="1"/>
  <c r="H708" i="1"/>
  <c r="AF708" i="1" s="1"/>
  <c r="G708" i="1"/>
  <c r="F708" i="1"/>
  <c r="O707" i="1"/>
  <c r="M707" i="1" s="1"/>
  <c r="N707" i="1"/>
  <c r="L707" i="1"/>
  <c r="K707" i="1"/>
  <c r="J707" i="1"/>
  <c r="I707" i="1"/>
  <c r="H707" i="1"/>
  <c r="AF707" i="1" s="1"/>
  <c r="G707" i="1"/>
  <c r="F707" i="1"/>
  <c r="O706" i="1"/>
  <c r="M706" i="1" s="1"/>
  <c r="N706" i="1"/>
  <c r="L706" i="1" s="1"/>
  <c r="K706" i="1"/>
  <c r="J706" i="1"/>
  <c r="I706" i="1"/>
  <c r="G706" i="1"/>
  <c r="F706" i="1"/>
  <c r="H706" i="1" s="1"/>
  <c r="AF706" i="1" s="1"/>
  <c r="O705" i="1"/>
  <c r="N705" i="1"/>
  <c r="L705" i="1" s="1"/>
  <c r="M705" i="1"/>
  <c r="K705" i="1"/>
  <c r="J705" i="1"/>
  <c r="I705" i="1"/>
  <c r="G705" i="1"/>
  <c r="F705" i="1"/>
  <c r="H705" i="1" s="1"/>
  <c r="AF705" i="1" s="1"/>
  <c r="O704" i="1"/>
  <c r="N704" i="1"/>
  <c r="M704" i="1"/>
  <c r="L704" i="1"/>
  <c r="K704" i="1"/>
  <c r="J704" i="1"/>
  <c r="I704" i="1"/>
  <c r="H704" i="1"/>
  <c r="AF704" i="1" s="1"/>
  <c r="G704" i="1"/>
  <c r="F704" i="1"/>
  <c r="O703" i="1"/>
  <c r="M703" i="1" s="1"/>
  <c r="N703" i="1"/>
  <c r="L703" i="1"/>
  <c r="K703" i="1"/>
  <c r="J703" i="1"/>
  <c r="I703" i="1"/>
  <c r="H703" i="1"/>
  <c r="AF703" i="1" s="1"/>
  <c r="G703" i="1"/>
  <c r="F703" i="1"/>
  <c r="O702" i="1"/>
  <c r="M702" i="1" s="1"/>
  <c r="N702" i="1"/>
  <c r="L702" i="1" s="1"/>
  <c r="K702" i="1"/>
  <c r="J702" i="1"/>
  <c r="I702" i="1"/>
  <c r="G702" i="1"/>
  <c r="F702" i="1"/>
  <c r="H702" i="1" s="1"/>
  <c r="AF702" i="1" s="1"/>
  <c r="O701" i="1"/>
  <c r="N701" i="1"/>
  <c r="L701" i="1" s="1"/>
  <c r="M701" i="1"/>
  <c r="K701" i="1"/>
  <c r="J701" i="1"/>
  <c r="I701" i="1"/>
  <c r="G701" i="1"/>
  <c r="F701" i="1"/>
  <c r="H701" i="1" s="1"/>
  <c r="AF701" i="1" s="1"/>
  <c r="O700" i="1"/>
  <c r="N700" i="1"/>
  <c r="M700" i="1"/>
  <c r="L700" i="1"/>
  <c r="K700" i="1"/>
  <c r="J700" i="1"/>
  <c r="I700" i="1"/>
  <c r="H700" i="1"/>
  <c r="AF700" i="1" s="1"/>
  <c r="G700" i="1"/>
  <c r="F700" i="1"/>
  <c r="O699" i="1"/>
  <c r="M699" i="1" s="1"/>
  <c r="N699" i="1"/>
  <c r="L699" i="1"/>
  <c r="K699" i="1"/>
  <c r="J699" i="1"/>
  <c r="I699" i="1"/>
  <c r="H699" i="1"/>
  <c r="AF699" i="1" s="1"/>
  <c r="G699" i="1"/>
  <c r="F699" i="1"/>
  <c r="O698" i="1"/>
  <c r="M698" i="1" s="1"/>
  <c r="N698" i="1"/>
  <c r="L698" i="1" s="1"/>
  <c r="K698" i="1"/>
  <c r="J698" i="1"/>
  <c r="I698" i="1"/>
  <c r="G698" i="1"/>
  <c r="F698" i="1"/>
  <c r="H698" i="1" s="1"/>
  <c r="AF698" i="1" s="1"/>
  <c r="O697" i="1"/>
  <c r="N697" i="1"/>
  <c r="L697" i="1" s="1"/>
  <c r="M697" i="1"/>
  <c r="K697" i="1"/>
  <c r="J697" i="1"/>
  <c r="I697" i="1"/>
  <c r="G697" i="1"/>
  <c r="F697" i="1"/>
  <c r="H697" i="1" s="1"/>
  <c r="AF697" i="1" s="1"/>
  <c r="O696" i="1"/>
  <c r="N696" i="1"/>
  <c r="M696" i="1"/>
  <c r="L696" i="1"/>
  <c r="K696" i="1"/>
  <c r="J696" i="1"/>
  <c r="I696" i="1"/>
  <c r="H696" i="1"/>
  <c r="AF696" i="1" s="1"/>
  <c r="G696" i="1"/>
  <c r="F696" i="1"/>
  <c r="O695" i="1"/>
  <c r="M695" i="1" s="1"/>
  <c r="N695" i="1"/>
  <c r="L695" i="1"/>
  <c r="K695" i="1"/>
  <c r="J695" i="1"/>
  <c r="I695" i="1"/>
  <c r="H695" i="1"/>
  <c r="AF695" i="1" s="1"/>
  <c r="G695" i="1"/>
  <c r="F695" i="1"/>
  <c r="O694" i="1"/>
  <c r="M694" i="1" s="1"/>
  <c r="N694" i="1"/>
  <c r="L694" i="1" s="1"/>
  <c r="K694" i="1"/>
  <c r="J694" i="1"/>
  <c r="I694" i="1"/>
  <c r="G694" i="1"/>
  <c r="F694" i="1"/>
  <c r="H694" i="1" s="1"/>
  <c r="AF694" i="1" s="1"/>
  <c r="O693" i="1"/>
  <c r="N693" i="1"/>
  <c r="L693" i="1" s="1"/>
  <c r="M693" i="1"/>
  <c r="K693" i="1"/>
  <c r="J693" i="1"/>
  <c r="I693" i="1"/>
  <c r="G693" i="1"/>
  <c r="F693" i="1"/>
  <c r="H693" i="1" s="1"/>
  <c r="AF693" i="1" s="1"/>
  <c r="O692" i="1"/>
  <c r="N692" i="1"/>
  <c r="M692" i="1"/>
  <c r="L692" i="1"/>
  <c r="K692" i="1"/>
  <c r="J692" i="1"/>
  <c r="I692" i="1"/>
  <c r="H692" i="1"/>
  <c r="AF692" i="1" s="1"/>
  <c r="G692" i="1"/>
  <c r="F692" i="1"/>
  <c r="O691" i="1"/>
  <c r="M691" i="1" s="1"/>
  <c r="N691" i="1"/>
  <c r="L691" i="1"/>
  <c r="K691" i="1"/>
  <c r="J691" i="1"/>
  <c r="I691" i="1"/>
  <c r="H691" i="1"/>
  <c r="AF691" i="1" s="1"/>
  <c r="G691" i="1"/>
  <c r="F691" i="1"/>
  <c r="O690" i="1"/>
  <c r="M690" i="1" s="1"/>
  <c r="N690" i="1"/>
  <c r="L690" i="1" s="1"/>
  <c r="K690" i="1"/>
  <c r="J690" i="1"/>
  <c r="I690" i="1"/>
  <c r="G690" i="1"/>
  <c r="F690" i="1"/>
  <c r="H690" i="1" s="1"/>
  <c r="AF690" i="1" s="1"/>
  <c r="O689" i="1"/>
  <c r="N689" i="1"/>
  <c r="L689" i="1" s="1"/>
  <c r="M689" i="1"/>
  <c r="K689" i="1"/>
  <c r="J689" i="1"/>
  <c r="I689" i="1"/>
  <c r="G689" i="1"/>
  <c r="F689" i="1"/>
  <c r="H689" i="1" s="1"/>
  <c r="AF689" i="1" s="1"/>
  <c r="O688" i="1"/>
  <c r="N688" i="1"/>
  <c r="M688" i="1"/>
  <c r="L688" i="1"/>
  <c r="K688" i="1"/>
  <c r="J688" i="1"/>
  <c r="I688" i="1"/>
  <c r="H688" i="1"/>
  <c r="AF688" i="1" s="1"/>
  <c r="G688" i="1"/>
  <c r="F688" i="1"/>
  <c r="O687" i="1"/>
  <c r="M687" i="1" s="1"/>
  <c r="N687" i="1"/>
  <c r="L687" i="1"/>
  <c r="K687" i="1"/>
  <c r="J687" i="1"/>
  <c r="I687" i="1"/>
  <c r="H687" i="1"/>
  <c r="AF687" i="1" s="1"/>
  <c r="G687" i="1"/>
  <c r="F687" i="1"/>
  <c r="O686" i="1"/>
  <c r="M686" i="1" s="1"/>
  <c r="N686" i="1"/>
  <c r="L686" i="1" s="1"/>
  <c r="K686" i="1"/>
  <c r="J686" i="1"/>
  <c r="I686" i="1"/>
  <c r="G686" i="1"/>
  <c r="F686" i="1"/>
  <c r="H686" i="1" s="1"/>
  <c r="AF686" i="1" s="1"/>
  <c r="O685" i="1"/>
  <c r="N685" i="1"/>
  <c r="L685" i="1" s="1"/>
  <c r="M685" i="1"/>
  <c r="K685" i="1"/>
  <c r="J685" i="1"/>
  <c r="I685" i="1"/>
  <c r="G685" i="1"/>
  <c r="F685" i="1"/>
  <c r="H685" i="1" s="1"/>
  <c r="AF685" i="1" s="1"/>
  <c r="O684" i="1"/>
  <c r="N684" i="1"/>
  <c r="M684" i="1"/>
  <c r="L684" i="1"/>
  <c r="K684" i="1"/>
  <c r="J684" i="1"/>
  <c r="I684" i="1"/>
  <c r="H684" i="1"/>
  <c r="AF684" i="1" s="1"/>
  <c r="G684" i="1"/>
  <c r="F684" i="1"/>
  <c r="O683" i="1"/>
  <c r="M683" i="1" s="1"/>
  <c r="N683" i="1"/>
  <c r="L683" i="1"/>
  <c r="K683" i="1"/>
  <c r="J683" i="1"/>
  <c r="I683" i="1"/>
  <c r="H683" i="1"/>
  <c r="AF683" i="1" s="1"/>
  <c r="G683" i="1"/>
  <c r="F683" i="1"/>
  <c r="O682" i="1"/>
  <c r="M682" i="1" s="1"/>
  <c r="N682" i="1"/>
  <c r="L682" i="1" s="1"/>
  <c r="K682" i="1"/>
  <c r="J682" i="1"/>
  <c r="I682" i="1"/>
  <c r="G682" i="1"/>
  <c r="F682" i="1"/>
  <c r="H682" i="1" s="1"/>
  <c r="AF682" i="1" s="1"/>
  <c r="O681" i="1"/>
  <c r="N681" i="1"/>
  <c r="L681" i="1" s="1"/>
  <c r="M681" i="1"/>
  <c r="K681" i="1"/>
  <c r="J681" i="1"/>
  <c r="I681" i="1"/>
  <c r="G681" i="1"/>
  <c r="F681" i="1"/>
  <c r="H681" i="1" s="1"/>
  <c r="AF681" i="1" s="1"/>
  <c r="O680" i="1"/>
  <c r="N680" i="1"/>
  <c r="M680" i="1"/>
  <c r="L680" i="1"/>
  <c r="K680" i="1"/>
  <c r="J680" i="1"/>
  <c r="I680" i="1"/>
  <c r="H680" i="1"/>
  <c r="AF680" i="1" s="1"/>
  <c r="G680" i="1"/>
  <c r="F680" i="1"/>
  <c r="O679" i="1"/>
  <c r="M679" i="1" s="1"/>
  <c r="N679" i="1"/>
  <c r="L679" i="1"/>
  <c r="K679" i="1"/>
  <c r="J679" i="1"/>
  <c r="I679" i="1"/>
  <c r="H679" i="1"/>
  <c r="AF679" i="1" s="1"/>
  <c r="G679" i="1"/>
  <c r="F679" i="1"/>
  <c r="O678" i="1"/>
  <c r="M678" i="1" s="1"/>
  <c r="N678" i="1"/>
  <c r="L678" i="1" s="1"/>
  <c r="K678" i="1"/>
  <c r="J678" i="1"/>
  <c r="I678" i="1"/>
  <c r="G678" i="1"/>
  <c r="F678" i="1"/>
  <c r="H678" i="1" s="1"/>
  <c r="AF678" i="1" s="1"/>
  <c r="Q677" i="1"/>
  <c r="P677" i="1"/>
  <c r="J677" i="1" s="1"/>
  <c r="O677" i="1"/>
  <c r="M677" i="1" s="1"/>
  <c r="N677" i="1"/>
  <c r="L677" i="1"/>
  <c r="K677" i="1"/>
  <c r="G677" i="1"/>
  <c r="F677" i="1"/>
  <c r="H677" i="1" s="1"/>
  <c r="AF677" i="1" s="1"/>
  <c r="O676" i="1"/>
  <c r="N676" i="1"/>
  <c r="L676" i="1" s="1"/>
  <c r="M676" i="1"/>
  <c r="K676" i="1"/>
  <c r="J676" i="1"/>
  <c r="I676" i="1"/>
  <c r="G676" i="1"/>
  <c r="F676" i="1"/>
  <c r="H676" i="1" s="1"/>
  <c r="AF676" i="1" s="1"/>
  <c r="O675" i="1"/>
  <c r="N675" i="1"/>
  <c r="M675" i="1"/>
  <c r="L675" i="1"/>
  <c r="K675" i="1"/>
  <c r="J675" i="1"/>
  <c r="I675" i="1"/>
  <c r="H675" i="1"/>
  <c r="AF675" i="1" s="1"/>
  <c r="G675" i="1"/>
  <c r="F675" i="1"/>
  <c r="O674" i="1"/>
  <c r="M674" i="1" s="1"/>
  <c r="N674" i="1"/>
  <c r="L674" i="1"/>
  <c r="K674" i="1"/>
  <c r="J674" i="1"/>
  <c r="I674" i="1"/>
  <c r="H674" i="1"/>
  <c r="AF674" i="1" s="1"/>
  <c r="G674" i="1"/>
  <c r="F674" i="1"/>
  <c r="O673" i="1"/>
  <c r="M673" i="1" s="1"/>
  <c r="N673" i="1"/>
  <c r="L673" i="1" s="1"/>
  <c r="K673" i="1"/>
  <c r="J673" i="1"/>
  <c r="I673" i="1"/>
  <c r="G673" i="1"/>
  <c r="F673" i="1"/>
  <c r="H673" i="1" s="1"/>
  <c r="AF673" i="1" s="1"/>
  <c r="O672" i="1"/>
  <c r="N672" i="1"/>
  <c r="L672" i="1" s="1"/>
  <c r="M672" i="1"/>
  <c r="K672" i="1"/>
  <c r="J672" i="1"/>
  <c r="I672" i="1"/>
  <c r="G672" i="1"/>
  <c r="F672" i="1"/>
  <c r="H672" i="1" s="1"/>
  <c r="AF672" i="1" s="1"/>
  <c r="O671" i="1"/>
  <c r="N671" i="1"/>
  <c r="M671" i="1"/>
  <c r="L671" i="1"/>
  <c r="K671" i="1"/>
  <c r="J671" i="1"/>
  <c r="I671" i="1"/>
  <c r="H671" i="1"/>
  <c r="AF671" i="1" s="1"/>
  <c r="G671" i="1"/>
  <c r="F671" i="1"/>
  <c r="O670" i="1"/>
  <c r="M670" i="1" s="1"/>
  <c r="N670" i="1"/>
  <c r="L670" i="1"/>
  <c r="K670" i="1"/>
  <c r="J670" i="1"/>
  <c r="I670" i="1"/>
  <c r="H670" i="1"/>
  <c r="AF670" i="1" s="1"/>
  <c r="G670" i="1"/>
  <c r="F670" i="1"/>
  <c r="O669" i="1"/>
  <c r="M669" i="1" s="1"/>
  <c r="N669" i="1"/>
  <c r="L669" i="1" s="1"/>
  <c r="K669" i="1"/>
  <c r="J669" i="1"/>
  <c r="I669" i="1"/>
  <c r="G669" i="1"/>
  <c r="F669" i="1"/>
  <c r="H669" i="1" s="1"/>
  <c r="AF669" i="1" s="1"/>
  <c r="O668" i="1"/>
  <c r="N668" i="1"/>
  <c r="L668" i="1" s="1"/>
  <c r="M668" i="1"/>
  <c r="K668" i="1"/>
  <c r="J668" i="1"/>
  <c r="I668" i="1"/>
  <c r="G668" i="1"/>
  <c r="F668" i="1"/>
  <c r="H668" i="1" s="1"/>
  <c r="AF668" i="1" s="1"/>
  <c r="O667" i="1"/>
  <c r="N667" i="1"/>
  <c r="M667" i="1"/>
  <c r="L667" i="1"/>
  <c r="K667" i="1"/>
  <c r="J667" i="1"/>
  <c r="I667" i="1"/>
  <c r="H667" i="1"/>
  <c r="AF667" i="1" s="1"/>
  <c r="G667" i="1"/>
  <c r="F667" i="1"/>
  <c r="O666" i="1"/>
  <c r="M666" i="1" s="1"/>
  <c r="N666" i="1"/>
  <c r="L666" i="1"/>
  <c r="K666" i="1"/>
  <c r="J666" i="1"/>
  <c r="I666" i="1"/>
  <c r="H666" i="1"/>
  <c r="AF666" i="1" s="1"/>
  <c r="G666" i="1"/>
  <c r="F666" i="1"/>
  <c r="O665" i="1"/>
  <c r="M665" i="1" s="1"/>
  <c r="N665" i="1"/>
  <c r="L665" i="1" s="1"/>
  <c r="K665" i="1"/>
  <c r="J665" i="1"/>
  <c r="I665" i="1"/>
  <c r="G665" i="1"/>
  <c r="F665" i="1"/>
  <c r="H665" i="1" s="1"/>
  <c r="AF665" i="1" s="1"/>
  <c r="O664" i="1"/>
  <c r="N664" i="1"/>
  <c r="L664" i="1" s="1"/>
  <c r="M664" i="1"/>
  <c r="K664" i="1"/>
  <c r="J664" i="1"/>
  <c r="I664" i="1"/>
  <c r="G664" i="1"/>
  <c r="F664" i="1"/>
  <c r="H664" i="1" s="1"/>
  <c r="AF664" i="1" s="1"/>
  <c r="O663" i="1"/>
  <c r="N663" i="1"/>
  <c r="M663" i="1"/>
  <c r="L663" i="1"/>
  <c r="K663" i="1"/>
  <c r="J663" i="1"/>
  <c r="I663" i="1"/>
  <c r="H663" i="1"/>
  <c r="AF663" i="1" s="1"/>
  <c r="G663" i="1"/>
  <c r="F663" i="1"/>
  <c r="O662" i="1"/>
  <c r="M662" i="1" s="1"/>
  <c r="N662" i="1"/>
  <c r="L662" i="1"/>
  <c r="K662" i="1"/>
  <c r="J662" i="1"/>
  <c r="I662" i="1"/>
  <c r="H662" i="1"/>
  <c r="AF662" i="1" s="1"/>
  <c r="G662" i="1"/>
  <c r="F662" i="1"/>
  <c r="W661" i="1"/>
  <c r="K661" i="1" s="1"/>
  <c r="V661" i="1"/>
  <c r="J661" i="1" s="1"/>
  <c r="O661" i="1"/>
  <c r="N661" i="1"/>
  <c r="M661" i="1"/>
  <c r="L661" i="1"/>
  <c r="H661" i="1"/>
  <c r="AF661" i="1" s="1"/>
  <c r="G661" i="1"/>
  <c r="F661" i="1"/>
  <c r="W660" i="1"/>
  <c r="K660" i="1" s="1"/>
  <c r="V660" i="1"/>
  <c r="J660" i="1" s="1"/>
  <c r="O660" i="1"/>
  <c r="N660" i="1"/>
  <c r="M660" i="1"/>
  <c r="L660" i="1"/>
  <c r="G660" i="1"/>
  <c r="H660" i="1" s="1"/>
  <c r="AF660" i="1" s="1"/>
  <c r="F660" i="1"/>
  <c r="O659" i="1"/>
  <c r="M659" i="1" s="1"/>
  <c r="N659" i="1"/>
  <c r="L659" i="1" s="1"/>
  <c r="K659" i="1"/>
  <c r="J659" i="1"/>
  <c r="I659" i="1"/>
  <c r="G659" i="1"/>
  <c r="F659" i="1"/>
  <c r="H659" i="1" s="1"/>
  <c r="AF659" i="1" s="1"/>
  <c r="O658" i="1"/>
  <c r="N658" i="1"/>
  <c r="L658" i="1" s="1"/>
  <c r="M658" i="1"/>
  <c r="K658" i="1"/>
  <c r="J658" i="1"/>
  <c r="I658" i="1"/>
  <c r="G658" i="1"/>
  <c r="F658" i="1"/>
  <c r="H658" i="1" s="1"/>
  <c r="AF658" i="1" s="1"/>
  <c r="O657" i="1"/>
  <c r="N657" i="1"/>
  <c r="M657" i="1"/>
  <c r="L657" i="1"/>
  <c r="K657" i="1"/>
  <c r="J657" i="1"/>
  <c r="I657" i="1"/>
  <c r="H657" i="1"/>
  <c r="AF657" i="1" s="1"/>
  <c r="G657" i="1"/>
  <c r="F657" i="1"/>
  <c r="O656" i="1"/>
  <c r="M656" i="1" s="1"/>
  <c r="N656" i="1"/>
  <c r="L656" i="1"/>
  <c r="K656" i="1"/>
  <c r="J656" i="1"/>
  <c r="I656" i="1"/>
  <c r="G656" i="1"/>
  <c r="H656" i="1" s="1"/>
  <c r="AF656" i="1" s="1"/>
  <c r="F656" i="1"/>
  <c r="O655" i="1"/>
  <c r="M655" i="1" s="1"/>
  <c r="N655" i="1"/>
  <c r="L655" i="1" s="1"/>
  <c r="K655" i="1"/>
  <c r="J655" i="1"/>
  <c r="I655" i="1"/>
  <c r="G655" i="1"/>
  <c r="F655" i="1"/>
  <c r="H655" i="1" s="1"/>
  <c r="AF655" i="1" s="1"/>
  <c r="O654" i="1"/>
  <c r="N654" i="1"/>
  <c r="L654" i="1" s="1"/>
  <c r="M654" i="1"/>
  <c r="K654" i="1"/>
  <c r="J654" i="1"/>
  <c r="I654" i="1"/>
  <c r="G654" i="1"/>
  <c r="F654" i="1"/>
  <c r="H654" i="1" s="1"/>
  <c r="AF654" i="1" s="1"/>
  <c r="O653" i="1"/>
  <c r="N653" i="1"/>
  <c r="M653" i="1"/>
  <c r="L653" i="1"/>
  <c r="K653" i="1"/>
  <c r="J653" i="1"/>
  <c r="I653" i="1"/>
  <c r="H653" i="1"/>
  <c r="AF653" i="1" s="1"/>
  <c r="G653" i="1"/>
  <c r="F653" i="1"/>
  <c r="O652" i="1"/>
  <c r="M652" i="1" s="1"/>
  <c r="N652" i="1"/>
  <c r="L652" i="1"/>
  <c r="K652" i="1"/>
  <c r="J652" i="1"/>
  <c r="I652" i="1"/>
  <c r="G652" i="1"/>
  <c r="H652" i="1" s="1"/>
  <c r="AF652" i="1" s="1"/>
  <c r="F652" i="1"/>
  <c r="U651" i="1"/>
  <c r="K651" i="1" s="1"/>
  <c r="T651" i="1"/>
  <c r="J651" i="1" s="1"/>
  <c r="O651" i="1"/>
  <c r="N651" i="1"/>
  <c r="M651" i="1"/>
  <c r="L651" i="1"/>
  <c r="G651" i="1"/>
  <c r="H651" i="1" s="1"/>
  <c r="AF651" i="1" s="1"/>
  <c r="F651" i="1"/>
  <c r="O650" i="1"/>
  <c r="M650" i="1" s="1"/>
  <c r="N650" i="1"/>
  <c r="L650" i="1" s="1"/>
  <c r="K650" i="1"/>
  <c r="J650" i="1"/>
  <c r="I650" i="1"/>
  <c r="G650" i="1"/>
  <c r="F650" i="1"/>
  <c r="H650" i="1" s="1"/>
  <c r="AF650" i="1" s="1"/>
  <c r="O649" i="1"/>
  <c r="N649" i="1"/>
  <c r="L649" i="1" s="1"/>
  <c r="M649" i="1"/>
  <c r="K649" i="1"/>
  <c r="J649" i="1"/>
  <c r="I649" i="1"/>
  <c r="G649" i="1"/>
  <c r="F649" i="1"/>
  <c r="H649" i="1" s="1"/>
  <c r="AF649" i="1" s="1"/>
  <c r="O648" i="1"/>
  <c r="N648" i="1"/>
  <c r="M648" i="1"/>
  <c r="L648" i="1"/>
  <c r="K648" i="1"/>
  <c r="J648" i="1"/>
  <c r="I648" i="1"/>
  <c r="H648" i="1"/>
  <c r="AF648" i="1" s="1"/>
  <c r="G648" i="1"/>
  <c r="F648" i="1"/>
  <c r="O647" i="1"/>
  <c r="M647" i="1" s="1"/>
  <c r="N647" i="1"/>
  <c r="L647" i="1"/>
  <c r="K647" i="1"/>
  <c r="J647" i="1"/>
  <c r="I647" i="1"/>
  <c r="G647" i="1"/>
  <c r="H647" i="1" s="1"/>
  <c r="AF647" i="1" s="1"/>
  <c r="F647" i="1"/>
  <c r="Y646" i="1"/>
  <c r="X646" i="1"/>
  <c r="U646" i="1"/>
  <c r="T646" i="1"/>
  <c r="O646" i="1"/>
  <c r="M646" i="1" s="1"/>
  <c r="N646" i="1"/>
  <c r="L646" i="1" s="1"/>
  <c r="K646" i="1"/>
  <c r="J646" i="1"/>
  <c r="G646" i="1"/>
  <c r="F646" i="1"/>
  <c r="H646" i="1" s="1"/>
  <c r="AF646" i="1" s="1"/>
  <c r="O645" i="1"/>
  <c r="N645" i="1"/>
  <c r="M645" i="1"/>
  <c r="L645" i="1"/>
  <c r="K645" i="1"/>
  <c r="J645" i="1"/>
  <c r="I645" i="1"/>
  <c r="H645" i="1"/>
  <c r="AF645" i="1" s="1"/>
  <c r="G645" i="1"/>
  <c r="F645" i="1"/>
  <c r="O644" i="1"/>
  <c r="M644" i="1" s="1"/>
  <c r="N644" i="1"/>
  <c r="L644" i="1"/>
  <c r="K644" i="1"/>
  <c r="J644" i="1"/>
  <c r="I644" i="1"/>
  <c r="G644" i="1"/>
  <c r="H644" i="1" s="1"/>
  <c r="AF644" i="1" s="1"/>
  <c r="F644" i="1"/>
  <c r="O643" i="1"/>
  <c r="M643" i="1" s="1"/>
  <c r="N643" i="1"/>
  <c r="L643" i="1" s="1"/>
  <c r="K643" i="1"/>
  <c r="J643" i="1"/>
  <c r="I643" i="1"/>
  <c r="G643" i="1"/>
  <c r="F643" i="1"/>
  <c r="H643" i="1" s="1"/>
  <c r="AF643" i="1" s="1"/>
  <c r="O642" i="1"/>
  <c r="N642" i="1"/>
  <c r="L642" i="1" s="1"/>
  <c r="M642" i="1"/>
  <c r="K642" i="1"/>
  <c r="J642" i="1"/>
  <c r="I642" i="1"/>
  <c r="G642" i="1"/>
  <c r="F642" i="1"/>
  <c r="H642" i="1" s="1"/>
  <c r="AF642" i="1" s="1"/>
  <c r="O641" i="1"/>
  <c r="N641" i="1"/>
  <c r="M641" i="1"/>
  <c r="L641" i="1"/>
  <c r="K641" i="1"/>
  <c r="J641" i="1"/>
  <c r="I641" i="1"/>
  <c r="H641" i="1"/>
  <c r="AF641" i="1" s="1"/>
  <c r="G641" i="1"/>
  <c r="F641" i="1"/>
  <c r="O640" i="1"/>
  <c r="M640" i="1" s="1"/>
  <c r="N640" i="1"/>
  <c r="L640" i="1"/>
  <c r="K640" i="1"/>
  <c r="J640" i="1"/>
  <c r="I640" i="1"/>
  <c r="G640" i="1"/>
  <c r="H640" i="1" s="1"/>
  <c r="AF640" i="1" s="1"/>
  <c r="F640" i="1"/>
  <c r="W639" i="1"/>
  <c r="K639" i="1" s="1"/>
  <c r="V639" i="1"/>
  <c r="J639" i="1" s="1"/>
  <c r="O639" i="1"/>
  <c r="N639" i="1"/>
  <c r="M639" i="1"/>
  <c r="L639" i="1"/>
  <c r="G639" i="1"/>
  <c r="H639" i="1" s="1"/>
  <c r="AF639" i="1" s="1"/>
  <c r="F639" i="1"/>
  <c r="O638" i="1"/>
  <c r="M638" i="1" s="1"/>
  <c r="N638" i="1"/>
  <c r="L638" i="1" s="1"/>
  <c r="K638" i="1"/>
  <c r="J638" i="1"/>
  <c r="I638" i="1"/>
  <c r="G638" i="1"/>
  <c r="F638" i="1"/>
  <c r="H638" i="1" s="1"/>
  <c r="AF638" i="1" s="1"/>
  <c r="Y637" i="1"/>
  <c r="X637" i="1"/>
  <c r="J637" i="1" s="1"/>
  <c r="O637" i="1"/>
  <c r="M637" i="1" s="1"/>
  <c r="N637" i="1"/>
  <c r="L637" i="1"/>
  <c r="K637" i="1"/>
  <c r="G637" i="1"/>
  <c r="F637" i="1"/>
  <c r="H637" i="1" s="1"/>
  <c r="AF637" i="1" s="1"/>
  <c r="Y636" i="1"/>
  <c r="X636" i="1"/>
  <c r="J636" i="1" s="1"/>
  <c r="O636" i="1"/>
  <c r="M636" i="1" s="1"/>
  <c r="N636" i="1"/>
  <c r="L636" i="1"/>
  <c r="K636" i="1"/>
  <c r="G636" i="1"/>
  <c r="F636" i="1"/>
  <c r="H636" i="1" s="1"/>
  <c r="AF636" i="1" s="1"/>
  <c r="Y635" i="1"/>
  <c r="X635" i="1"/>
  <c r="J635" i="1" s="1"/>
  <c r="O635" i="1"/>
  <c r="M635" i="1" s="1"/>
  <c r="N635" i="1"/>
  <c r="L635" i="1"/>
  <c r="K635" i="1"/>
  <c r="G635" i="1"/>
  <c r="F635" i="1"/>
  <c r="H635" i="1" s="1"/>
  <c r="Y634" i="1"/>
  <c r="X634" i="1"/>
  <c r="J634" i="1" s="1"/>
  <c r="O634" i="1"/>
  <c r="M634" i="1" s="1"/>
  <c r="N634" i="1"/>
  <c r="L634" i="1"/>
  <c r="K634" i="1"/>
  <c r="G634" i="1"/>
  <c r="F634" i="1"/>
  <c r="H634" i="1" s="1"/>
  <c r="AF634" i="1" s="1"/>
  <c r="Y633" i="1"/>
  <c r="X633" i="1"/>
  <c r="J633" i="1" s="1"/>
  <c r="O633" i="1"/>
  <c r="M633" i="1" s="1"/>
  <c r="N633" i="1"/>
  <c r="L633" i="1"/>
  <c r="K633" i="1"/>
  <c r="G633" i="1"/>
  <c r="F633" i="1"/>
  <c r="H633" i="1" s="1"/>
  <c r="AF633" i="1" s="1"/>
  <c r="W632" i="1"/>
  <c r="V632" i="1"/>
  <c r="J632" i="1" s="1"/>
  <c r="O632" i="1"/>
  <c r="M632" i="1" s="1"/>
  <c r="N632" i="1"/>
  <c r="L632" i="1"/>
  <c r="K632" i="1"/>
  <c r="G632" i="1"/>
  <c r="F632" i="1"/>
  <c r="H632" i="1" s="1"/>
  <c r="AF632" i="1" s="1"/>
  <c r="W631" i="1"/>
  <c r="V631" i="1"/>
  <c r="J631" i="1" s="1"/>
  <c r="O631" i="1"/>
  <c r="M631" i="1" s="1"/>
  <c r="N631" i="1"/>
  <c r="L631" i="1"/>
  <c r="K631" i="1"/>
  <c r="G631" i="1"/>
  <c r="F631" i="1"/>
  <c r="H631" i="1" s="1"/>
  <c r="AF631" i="1" s="1"/>
  <c r="O630" i="1"/>
  <c r="N630" i="1"/>
  <c r="L630" i="1" s="1"/>
  <c r="M630" i="1"/>
  <c r="K630" i="1"/>
  <c r="J630" i="1"/>
  <c r="I630" i="1"/>
  <c r="G630" i="1"/>
  <c r="F630" i="1"/>
  <c r="H630" i="1" s="1"/>
  <c r="AF630" i="1" s="1"/>
  <c r="O629" i="1"/>
  <c r="N629" i="1"/>
  <c r="M629" i="1"/>
  <c r="L629" i="1"/>
  <c r="K629" i="1"/>
  <c r="J629" i="1"/>
  <c r="I629" i="1"/>
  <c r="H629" i="1"/>
  <c r="AF629" i="1" s="1"/>
  <c r="G629" i="1"/>
  <c r="F629" i="1"/>
  <c r="O628" i="1"/>
  <c r="M628" i="1" s="1"/>
  <c r="N628" i="1"/>
  <c r="L628" i="1"/>
  <c r="K628" i="1"/>
  <c r="J628" i="1"/>
  <c r="I628" i="1"/>
  <c r="H628" i="1"/>
  <c r="AF628" i="1" s="1"/>
  <c r="G628" i="1"/>
  <c r="F628" i="1"/>
  <c r="O627" i="1"/>
  <c r="M627" i="1" s="1"/>
  <c r="N627" i="1"/>
  <c r="L627" i="1" s="1"/>
  <c r="K627" i="1"/>
  <c r="J627" i="1"/>
  <c r="I627" i="1"/>
  <c r="G627" i="1"/>
  <c r="F627" i="1"/>
  <c r="H627" i="1" s="1"/>
  <c r="AF627" i="1" s="1"/>
  <c r="O626" i="1"/>
  <c r="N626" i="1"/>
  <c r="L626" i="1" s="1"/>
  <c r="M626" i="1"/>
  <c r="K626" i="1"/>
  <c r="J626" i="1"/>
  <c r="I626" i="1"/>
  <c r="G626" i="1"/>
  <c r="F626" i="1"/>
  <c r="H626" i="1" s="1"/>
  <c r="AF626" i="1" s="1"/>
  <c r="O625" i="1"/>
  <c r="N625" i="1"/>
  <c r="M625" i="1"/>
  <c r="L625" i="1"/>
  <c r="K625" i="1"/>
  <c r="J625" i="1"/>
  <c r="I625" i="1"/>
  <c r="H625" i="1"/>
  <c r="AF625" i="1" s="1"/>
  <c r="G625" i="1"/>
  <c r="F625" i="1"/>
  <c r="O624" i="1"/>
  <c r="M624" i="1" s="1"/>
  <c r="N624" i="1"/>
  <c r="L624" i="1"/>
  <c r="K624" i="1"/>
  <c r="J624" i="1"/>
  <c r="I624" i="1"/>
  <c r="H624" i="1"/>
  <c r="AF624" i="1" s="1"/>
  <c r="G624" i="1"/>
  <c r="F624" i="1"/>
  <c r="S623" i="1"/>
  <c r="R623" i="1"/>
  <c r="Q623" i="1"/>
  <c r="P623" i="1"/>
  <c r="O623" i="1"/>
  <c r="M623" i="1" s="1"/>
  <c r="N623" i="1"/>
  <c r="L623" i="1" s="1"/>
  <c r="K623" i="1"/>
  <c r="J623" i="1"/>
  <c r="G623" i="1"/>
  <c r="F623" i="1"/>
  <c r="H623" i="1" s="1"/>
  <c r="AF623" i="1" s="1"/>
  <c r="O622" i="1"/>
  <c r="N622" i="1"/>
  <c r="M622" i="1"/>
  <c r="L622" i="1"/>
  <c r="K622" i="1"/>
  <c r="J622" i="1"/>
  <c r="I622" i="1"/>
  <c r="H622" i="1"/>
  <c r="AF622" i="1" s="1"/>
  <c r="G622" i="1"/>
  <c r="F622" i="1"/>
  <c r="O621" i="1"/>
  <c r="M621" i="1" s="1"/>
  <c r="N621" i="1"/>
  <c r="L621" i="1"/>
  <c r="K621" i="1"/>
  <c r="J621" i="1"/>
  <c r="I621" i="1"/>
  <c r="G621" i="1"/>
  <c r="H621" i="1" s="1"/>
  <c r="AF621" i="1" s="1"/>
  <c r="F621" i="1"/>
  <c r="O620" i="1"/>
  <c r="M620" i="1" s="1"/>
  <c r="N620" i="1"/>
  <c r="L620" i="1" s="1"/>
  <c r="K620" i="1"/>
  <c r="J620" i="1"/>
  <c r="I620" i="1"/>
  <c r="G620" i="1"/>
  <c r="F620" i="1"/>
  <c r="H620" i="1" s="1"/>
  <c r="AF620" i="1" s="1"/>
  <c r="O619" i="1"/>
  <c r="N619" i="1"/>
  <c r="L619" i="1" s="1"/>
  <c r="M619" i="1"/>
  <c r="K619" i="1"/>
  <c r="J619" i="1"/>
  <c r="I619" i="1"/>
  <c r="G619" i="1"/>
  <c r="F619" i="1"/>
  <c r="H619" i="1" s="1"/>
  <c r="AF619" i="1" s="1"/>
  <c r="O618" i="1"/>
  <c r="N618" i="1"/>
  <c r="M618" i="1"/>
  <c r="L618" i="1"/>
  <c r="K618" i="1"/>
  <c r="J618" i="1"/>
  <c r="I618" i="1"/>
  <c r="H618" i="1"/>
  <c r="AF618" i="1" s="1"/>
  <c r="G618" i="1"/>
  <c r="F618" i="1"/>
  <c r="O617" i="1"/>
  <c r="M617" i="1" s="1"/>
  <c r="N617" i="1"/>
  <c r="L617" i="1"/>
  <c r="K617" i="1"/>
  <c r="J617" i="1"/>
  <c r="I617" i="1"/>
  <c r="G617" i="1"/>
  <c r="H617" i="1" s="1"/>
  <c r="AF617" i="1" s="1"/>
  <c r="F617" i="1"/>
  <c r="O616" i="1"/>
  <c r="M616" i="1" s="1"/>
  <c r="N616" i="1"/>
  <c r="L616" i="1" s="1"/>
  <c r="K616" i="1"/>
  <c r="J616" i="1"/>
  <c r="I616" i="1"/>
  <c r="G616" i="1"/>
  <c r="F616" i="1"/>
  <c r="H616" i="1" s="1"/>
  <c r="AF616" i="1" s="1"/>
  <c r="O615" i="1"/>
  <c r="N615" i="1"/>
  <c r="L615" i="1" s="1"/>
  <c r="M615" i="1"/>
  <c r="K615" i="1"/>
  <c r="J615" i="1"/>
  <c r="I615" i="1"/>
  <c r="G615" i="1"/>
  <c r="F615" i="1"/>
  <c r="H615" i="1" s="1"/>
  <c r="AF615" i="1" s="1"/>
  <c r="O614" i="1"/>
  <c r="N614" i="1"/>
  <c r="M614" i="1"/>
  <c r="L614" i="1"/>
  <c r="K614" i="1"/>
  <c r="J614" i="1"/>
  <c r="I614" i="1"/>
  <c r="H614" i="1"/>
  <c r="AF614" i="1" s="1"/>
  <c r="G614" i="1"/>
  <c r="F614" i="1"/>
  <c r="O613" i="1"/>
  <c r="M613" i="1" s="1"/>
  <c r="N613" i="1"/>
  <c r="L613" i="1"/>
  <c r="K613" i="1"/>
  <c r="J613" i="1"/>
  <c r="I613" i="1"/>
  <c r="G613" i="1"/>
  <c r="H613" i="1" s="1"/>
  <c r="AF613" i="1" s="1"/>
  <c r="F613" i="1"/>
  <c r="O612" i="1"/>
  <c r="M612" i="1" s="1"/>
  <c r="N612" i="1"/>
  <c r="L612" i="1" s="1"/>
  <c r="K612" i="1"/>
  <c r="J612" i="1"/>
  <c r="I612" i="1"/>
  <c r="G612" i="1"/>
  <c r="F612" i="1"/>
  <c r="H612" i="1" s="1"/>
  <c r="AF612" i="1" s="1"/>
  <c r="O611" i="1"/>
  <c r="N611" i="1"/>
  <c r="L611" i="1" s="1"/>
  <c r="M611" i="1"/>
  <c r="K611" i="1"/>
  <c r="J611" i="1"/>
  <c r="I611" i="1"/>
  <c r="G611" i="1"/>
  <c r="F611" i="1"/>
  <c r="H611" i="1" s="1"/>
  <c r="AF611" i="1" s="1"/>
  <c r="O610" i="1"/>
  <c r="N610" i="1"/>
  <c r="M610" i="1"/>
  <c r="L610" i="1"/>
  <c r="K610" i="1"/>
  <c r="J610" i="1"/>
  <c r="I610" i="1"/>
  <c r="H610" i="1"/>
  <c r="AF610" i="1" s="1"/>
  <c r="G610" i="1"/>
  <c r="F610" i="1"/>
  <c r="O609" i="1"/>
  <c r="M609" i="1" s="1"/>
  <c r="N609" i="1"/>
  <c r="L609" i="1"/>
  <c r="K609" i="1"/>
  <c r="J609" i="1"/>
  <c r="I609" i="1"/>
  <c r="G609" i="1"/>
  <c r="H609" i="1" s="1"/>
  <c r="AF609" i="1" s="1"/>
  <c r="F609" i="1"/>
  <c r="W608" i="1"/>
  <c r="K608" i="1" s="1"/>
  <c r="V608" i="1"/>
  <c r="J608" i="1" s="1"/>
  <c r="O608" i="1"/>
  <c r="N608" i="1"/>
  <c r="M608" i="1"/>
  <c r="L608" i="1"/>
  <c r="G608" i="1"/>
  <c r="H608" i="1" s="1"/>
  <c r="AF608" i="1" s="1"/>
  <c r="F608" i="1"/>
  <c r="O607" i="1"/>
  <c r="M607" i="1" s="1"/>
  <c r="N607" i="1"/>
  <c r="L607" i="1" s="1"/>
  <c r="K607" i="1"/>
  <c r="J607" i="1"/>
  <c r="I607" i="1"/>
  <c r="G607" i="1"/>
  <c r="F607" i="1"/>
  <c r="H607" i="1" s="1"/>
  <c r="AF607" i="1" s="1"/>
  <c r="W606" i="1"/>
  <c r="V606" i="1"/>
  <c r="J606" i="1" s="1"/>
  <c r="O606" i="1"/>
  <c r="M606" i="1" s="1"/>
  <c r="N606" i="1"/>
  <c r="L606" i="1"/>
  <c r="K606" i="1"/>
  <c r="G606" i="1"/>
  <c r="F606" i="1"/>
  <c r="H606" i="1" s="1"/>
  <c r="AF606" i="1" s="1"/>
  <c r="O605" i="1"/>
  <c r="N605" i="1"/>
  <c r="L605" i="1" s="1"/>
  <c r="M605" i="1"/>
  <c r="K605" i="1"/>
  <c r="J605" i="1"/>
  <c r="I605" i="1"/>
  <c r="G605" i="1"/>
  <c r="F605" i="1"/>
  <c r="H605" i="1" s="1"/>
  <c r="AF605" i="1" s="1"/>
  <c r="W604" i="1"/>
  <c r="V604" i="1"/>
  <c r="O604" i="1"/>
  <c r="M604" i="1" s="1"/>
  <c r="N604" i="1"/>
  <c r="L604" i="1" s="1"/>
  <c r="K604" i="1"/>
  <c r="J604" i="1"/>
  <c r="G604" i="1"/>
  <c r="F604" i="1"/>
  <c r="H604" i="1" s="1"/>
  <c r="AF604" i="1" s="1"/>
  <c r="O603" i="1"/>
  <c r="N603" i="1"/>
  <c r="M603" i="1"/>
  <c r="L603" i="1"/>
  <c r="K603" i="1"/>
  <c r="J603" i="1"/>
  <c r="I603" i="1"/>
  <c r="H603" i="1"/>
  <c r="AF603" i="1" s="1"/>
  <c r="G603" i="1"/>
  <c r="F603" i="1"/>
  <c r="AF602" i="1"/>
  <c r="W602" i="1"/>
  <c r="K602" i="1" s="1"/>
  <c r="V602" i="1"/>
  <c r="O602" i="1"/>
  <c r="N602" i="1"/>
  <c r="L602" i="1" s="1"/>
  <c r="M602" i="1"/>
  <c r="J602" i="1"/>
  <c r="H602" i="1"/>
  <c r="G602" i="1"/>
  <c r="F602" i="1"/>
  <c r="AF601" i="1"/>
  <c r="W601" i="1"/>
  <c r="K601" i="1" s="1"/>
  <c r="V601" i="1"/>
  <c r="O601" i="1"/>
  <c r="N601" i="1"/>
  <c r="L601" i="1" s="1"/>
  <c r="M601" i="1"/>
  <c r="J601" i="1"/>
  <c r="H601" i="1"/>
  <c r="G601" i="1"/>
  <c r="F601" i="1"/>
  <c r="AF600" i="1"/>
  <c r="W600" i="1"/>
  <c r="K600" i="1" s="1"/>
  <c r="V600" i="1"/>
  <c r="O600" i="1"/>
  <c r="N600" i="1"/>
  <c r="L600" i="1" s="1"/>
  <c r="M600" i="1"/>
  <c r="J600" i="1"/>
  <c r="H600" i="1"/>
  <c r="G600" i="1"/>
  <c r="F600" i="1"/>
  <c r="O599" i="1"/>
  <c r="M599" i="1" s="1"/>
  <c r="N599" i="1"/>
  <c r="L599" i="1"/>
  <c r="K599" i="1"/>
  <c r="J599" i="1"/>
  <c r="I599" i="1"/>
  <c r="G599" i="1"/>
  <c r="H599" i="1" s="1"/>
  <c r="AF599" i="1" s="1"/>
  <c r="F599" i="1"/>
  <c r="O598" i="1"/>
  <c r="M598" i="1" s="1"/>
  <c r="N598" i="1"/>
  <c r="L598" i="1" s="1"/>
  <c r="K598" i="1"/>
  <c r="J598" i="1"/>
  <c r="I598" i="1"/>
  <c r="G598" i="1"/>
  <c r="F598" i="1"/>
  <c r="H598" i="1" s="1"/>
  <c r="AF598" i="1" s="1"/>
  <c r="W597" i="1"/>
  <c r="V597" i="1"/>
  <c r="J597" i="1" s="1"/>
  <c r="O597" i="1"/>
  <c r="M597" i="1" s="1"/>
  <c r="N597" i="1"/>
  <c r="L597" i="1"/>
  <c r="K597" i="1"/>
  <c r="G597" i="1"/>
  <c r="F597" i="1"/>
  <c r="H597" i="1" s="1"/>
  <c r="AF597" i="1" s="1"/>
  <c r="O596" i="1"/>
  <c r="N596" i="1"/>
  <c r="L596" i="1" s="1"/>
  <c r="M596" i="1"/>
  <c r="K596" i="1"/>
  <c r="J596" i="1"/>
  <c r="I596" i="1"/>
  <c r="G596" i="1"/>
  <c r="F596" i="1"/>
  <c r="H596" i="1" s="1"/>
  <c r="AF596" i="1" s="1"/>
  <c r="W595" i="1"/>
  <c r="V595" i="1"/>
  <c r="O595" i="1"/>
  <c r="M595" i="1" s="1"/>
  <c r="N595" i="1"/>
  <c r="L595" i="1" s="1"/>
  <c r="K595" i="1"/>
  <c r="J595" i="1"/>
  <c r="G595" i="1"/>
  <c r="F595" i="1"/>
  <c r="H595" i="1" s="1"/>
  <c r="AF595" i="1" s="1"/>
  <c r="O594" i="1"/>
  <c r="N594" i="1"/>
  <c r="M594" i="1"/>
  <c r="L594" i="1"/>
  <c r="K594" i="1"/>
  <c r="J594" i="1"/>
  <c r="I594" i="1"/>
  <c r="H594" i="1"/>
  <c r="AF594" i="1" s="1"/>
  <c r="G594" i="1"/>
  <c r="F594" i="1"/>
  <c r="AF593" i="1"/>
  <c r="W593" i="1"/>
  <c r="K593" i="1" s="1"/>
  <c r="V593" i="1"/>
  <c r="O593" i="1"/>
  <c r="N593" i="1"/>
  <c r="L593" i="1" s="1"/>
  <c r="M593" i="1"/>
  <c r="J593" i="1"/>
  <c r="H593" i="1"/>
  <c r="G593" i="1"/>
  <c r="F593" i="1"/>
  <c r="AF592" i="1"/>
  <c r="W592" i="1"/>
  <c r="K592" i="1" s="1"/>
  <c r="V592" i="1"/>
  <c r="O592" i="1"/>
  <c r="N592" i="1"/>
  <c r="L592" i="1" s="1"/>
  <c r="M592" i="1"/>
  <c r="J592" i="1"/>
  <c r="H592" i="1"/>
  <c r="G592" i="1"/>
  <c r="F592" i="1"/>
  <c r="AF591" i="1"/>
  <c r="W591" i="1"/>
  <c r="K591" i="1" s="1"/>
  <c r="V591" i="1"/>
  <c r="O591" i="1"/>
  <c r="N591" i="1"/>
  <c r="L591" i="1" s="1"/>
  <c r="M591" i="1"/>
  <c r="J591" i="1"/>
  <c r="H591" i="1"/>
  <c r="G591" i="1"/>
  <c r="F591" i="1"/>
  <c r="O590" i="1"/>
  <c r="M590" i="1" s="1"/>
  <c r="N590" i="1"/>
  <c r="L590" i="1"/>
  <c r="K590" i="1"/>
  <c r="J590" i="1"/>
  <c r="I590" i="1"/>
  <c r="H590" i="1"/>
  <c r="AF590" i="1" s="1"/>
  <c r="G590" i="1"/>
  <c r="F590" i="1"/>
  <c r="W589" i="1"/>
  <c r="K589" i="1" s="1"/>
  <c r="V589" i="1"/>
  <c r="J589" i="1" s="1"/>
  <c r="O589" i="1"/>
  <c r="N589" i="1"/>
  <c r="M589" i="1"/>
  <c r="L589" i="1"/>
  <c r="G589" i="1"/>
  <c r="H589" i="1" s="1"/>
  <c r="AF589" i="1" s="1"/>
  <c r="F589" i="1"/>
  <c r="O588" i="1"/>
  <c r="M588" i="1" s="1"/>
  <c r="N588" i="1"/>
  <c r="L588" i="1" s="1"/>
  <c r="K588" i="1"/>
  <c r="J588" i="1"/>
  <c r="I588" i="1"/>
  <c r="G588" i="1"/>
  <c r="F588" i="1"/>
  <c r="H588" i="1" s="1"/>
  <c r="AF588" i="1" s="1"/>
  <c r="O587" i="1"/>
  <c r="N587" i="1"/>
  <c r="L587" i="1" s="1"/>
  <c r="M587" i="1"/>
  <c r="K587" i="1"/>
  <c r="J587" i="1"/>
  <c r="I587" i="1"/>
  <c r="G587" i="1"/>
  <c r="F587" i="1"/>
  <c r="H587" i="1" s="1"/>
  <c r="AF587" i="1" s="1"/>
  <c r="W586" i="1"/>
  <c r="V586" i="1"/>
  <c r="O586" i="1"/>
  <c r="M586" i="1" s="1"/>
  <c r="N586" i="1"/>
  <c r="L586" i="1" s="1"/>
  <c r="K586" i="1"/>
  <c r="J586" i="1"/>
  <c r="G586" i="1"/>
  <c r="F586" i="1"/>
  <c r="H586" i="1" s="1"/>
  <c r="AF586" i="1" s="1"/>
  <c r="W585" i="1"/>
  <c r="V585" i="1"/>
  <c r="O585" i="1"/>
  <c r="M585" i="1" s="1"/>
  <c r="N585" i="1"/>
  <c r="L585" i="1" s="1"/>
  <c r="K585" i="1"/>
  <c r="J585" i="1"/>
  <c r="G585" i="1"/>
  <c r="F585" i="1"/>
  <c r="H585" i="1" s="1"/>
  <c r="AF585" i="1" s="1"/>
  <c r="O584" i="1"/>
  <c r="N584" i="1"/>
  <c r="M584" i="1"/>
  <c r="L584" i="1"/>
  <c r="K584" i="1"/>
  <c r="J584" i="1"/>
  <c r="I584" i="1"/>
  <c r="H584" i="1"/>
  <c r="AF584" i="1" s="1"/>
  <c r="G584" i="1"/>
  <c r="F584" i="1"/>
  <c r="AF583" i="1"/>
  <c r="W583" i="1"/>
  <c r="K583" i="1" s="1"/>
  <c r="V583" i="1"/>
  <c r="O583" i="1"/>
  <c r="N583" i="1"/>
  <c r="L583" i="1" s="1"/>
  <c r="M583" i="1"/>
  <c r="J583" i="1"/>
  <c r="H583" i="1"/>
  <c r="G583" i="1"/>
  <c r="F583" i="1"/>
  <c r="O582" i="1"/>
  <c r="M582" i="1" s="1"/>
  <c r="N582" i="1"/>
  <c r="L582" i="1"/>
  <c r="K582" i="1"/>
  <c r="J582" i="1"/>
  <c r="I582" i="1"/>
  <c r="H582" i="1"/>
  <c r="AF582" i="1" s="1"/>
  <c r="G582" i="1"/>
  <c r="F582" i="1"/>
  <c r="W581" i="1"/>
  <c r="K581" i="1" s="1"/>
  <c r="V581" i="1"/>
  <c r="J581" i="1" s="1"/>
  <c r="O581" i="1"/>
  <c r="N581" i="1"/>
  <c r="M581" i="1"/>
  <c r="L581" i="1"/>
  <c r="G581" i="1"/>
  <c r="H581" i="1" s="1"/>
  <c r="AF581" i="1" s="1"/>
  <c r="F581" i="1"/>
  <c r="W580" i="1"/>
  <c r="K580" i="1" s="1"/>
  <c r="V580" i="1"/>
  <c r="J580" i="1" s="1"/>
  <c r="O580" i="1"/>
  <c r="N580" i="1"/>
  <c r="M580" i="1"/>
  <c r="L580" i="1"/>
  <c r="G580" i="1"/>
  <c r="H580" i="1" s="1"/>
  <c r="AF580" i="1" s="1"/>
  <c r="F580" i="1"/>
  <c r="W579" i="1"/>
  <c r="K579" i="1" s="1"/>
  <c r="V579" i="1"/>
  <c r="J579" i="1" s="1"/>
  <c r="O579" i="1"/>
  <c r="N579" i="1"/>
  <c r="M579" i="1"/>
  <c r="L579" i="1"/>
  <c r="G579" i="1"/>
  <c r="H579" i="1" s="1"/>
  <c r="AF579" i="1" s="1"/>
  <c r="F579" i="1"/>
  <c r="W578" i="1"/>
  <c r="K578" i="1" s="1"/>
  <c r="V578" i="1"/>
  <c r="J578" i="1" s="1"/>
  <c r="O578" i="1"/>
  <c r="N578" i="1"/>
  <c r="M578" i="1"/>
  <c r="L578" i="1"/>
  <c r="G578" i="1"/>
  <c r="H578" i="1" s="1"/>
  <c r="AF578" i="1" s="1"/>
  <c r="F578" i="1"/>
  <c r="W577" i="1"/>
  <c r="K577" i="1" s="1"/>
  <c r="V577" i="1"/>
  <c r="J577" i="1" s="1"/>
  <c r="O577" i="1"/>
  <c r="N577" i="1"/>
  <c r="M577" i="1"/>
  <c r="L577" i="1"/>
  <c r="G577" i="1"/>
  <c r="H577" i="1" s="1"/>
  <c r="AF577" i="1" s="1"/>
  <c r="F577" i="1"/>
  <c r="O576" i="1"/>
  <c r="M576" i="1" s="1"/>
  <c r="N576" i="1"/>
  <c r="L576" i="1" s="1"/>
  <c r="K576" i="1"/>
  <c r="J576" i="1"/>
  <c r="I576" i="1"/>
  <c r="G576" i="1"/>
  <c r="F576" i="1"/>
  <c r="H576" i="1" s="1"/>
  <c r="AF576" i="1" s="1"/>
  <c r="O575" i="1"/>
  <c r="N575" i="1"/>
  <c r="L575" i="1" s="1"/>
  <c r="M575" i="1"/>
  <c r="K575" i="1"/>
  <c r="J575" i="1"/>
  <c r="I575" i="1"/>
  <c r="G575" i="1"/>
  <c r="F575" i="1"/>
  <c r="H575" i="1" s="1"/>
  <c r="AF575" i="1" s="1"/>
  <c r="W574" i="1"/>
  <c r="V574" i="1"/>
  <c r="O574" i="1"/>
  <c r="M574" i="1" s="1"/>
  <c r="N574" i="1"/>
  <c r="L574" i="1" s="1"/>
  <c r="K574" i="1"/>
  <c r="J574" i="1"/>
  <c r="G574" i="1"/>
  <c r="F574" i="1"/>
  <c r="H574" i="1" s="1"/>
  <c r="AF574" i="1" s="1"/>
  <c r="O573" i="1"/>
  <c r="N573" i="1"/>
  <c r="M573" i="1"/>
  <c r="L573" i="1"/>
  <c r="K573" i="1"/>
  <c r="J573" i="1"/>
  <c r="I573" i="1"/>
  <c r="H573" i="1"/>
  <c r="AF573" i="1" s="1"/>
  <c r="G573" i="1"/>
  <c r="F573" i="1"/>
  <c r="O572" i="1"/>
  <c r="M572" i="1" s="1"/>
  <c r="N572" i="1"/>
  <c r="L572" i="1"/>
  <c r="K572" i="1"/>
  <c r="J572" i="1"/>
  <c r="I572" i="1"/>
  <c r="G572" i="1"/>
  <c r="H572" i="1" s="1"/>
  <c r="AF572" i="1" s="1"/>
  <c r="F572" i="1"/>
  <c r="O571" i="1"/>
  <c r="M571" i="1" s="1"/>
  <c r="N571" i="1"/>
  <c r="L571" i="1" s="1"/>
  <c r="K571" i="1"/>
  <c r="J571" i="1"/>
  <c r="I571" i="1"/>
  <c r="G571" i="1"/>
  <c r="F571" i="1"/>
  <c r="H571" i="1" s="1"/>
  <c r="AF571" i="1" s="1"/>
  <c r="O570" i="1"/>
  <c r="N570" i="1"/>
  <c r="L570" i="1" s="1"/>
  <c r="M570" i="1"/>
  <c r="K570" i="1"/>
  <c r="J570" i="1"/>
  <c r="I570" i="1"/>
  <c r="G570" i="1"/>
  <c r="F570" i="1"/>
  <c r="H570" i="1" s="1"/>
  <c r="AF570" i="1" s="1"/>
  <c r="O569" i="1"/>
  <c r="N569" i="1"/>
  <c r="M569" i="1"/>
  <c r="L569" i="1"/>
  <c r="K569" i="1"/>
  <c r="J569" i="1"/>
  <c r="I569" i="1"/>
  <c r="H569" i="1"/>
  <c r="AF569" i="1" s="1"/>
  <c r="G569" i="1"/>
  <c r="F569" i="1"/>
  <c r="O568" i="1"/>
  <c r="M568" i="1" s="1"/>
  <c r="N568" i="1"/>
  <c r="L568" i="1"/>
  <c r="K568" i="1"/>
  <c r="J568" i="1"/>
  <c r="I568" i="1"/>
  <c r="G568" i="1"/>
  <c r="H568" i="1" s="1"/>
  <c r="AF568" i="1" s="1"/>
  <c r="F568" i="1"/>
  <c r="AC567" i="1"/>
  <c r="AB567" i="1"/>
  <c r="S567" i="1"/>
  <c r="R567" i="1"/>
  <c r="O567" i="1"/>
  <c r="M567" i="1" s="1"/>
  <c r="N567" i="1"/>
  <c r="L567" i="1" s="1"/>
  <c r="K567" i="1"/>
  <c r="J567" i="1"/>
  <c r="G567" i="1"/>
  <c r="F567" i="1"/>
  <c r="H567" i="1" s="1"/>
  <c r="AF567" i="1" s="1"/>
  <c r="O566" i="1"/>
  <c r="N566" i="1"/>
  <c r="M566" i="1"/>
  <c r="L566" i="1"/>
  <c r="K566" i="1"/>
  <c r="J566" i="1"/>
  <c r="I566" i="1"/>
  <c r="H566" i="1"/>
  <c r="AF566" i="1" s="1"/>
  <c r="G566" i="1"/>
  <c r="F566" i="1"/>
  <c r="O565" i="1"/>
  <c r="M565" i="1" s="1"/>
  <c r="N565" i="1"/>
  <c r="L565" i="1"/>
  <c r="K565" i="1"/>
  <c r="J565" i="1"/>
  <c r="I565" i="1"/>
  <c r="G565" i="1"/>
  <c r="H565" i="1" s="1"/>
  <c r="AF565" i="1" s="1"/>
  <c r="F565" i="1"/>
  <c r="O564" i="1"/>
  <c r="M564" i="1" s="1"/>
  <c r="N564" i="1"/>
  <c r="L564" i="1" s="1"/>
  <c r="K564" i="1"/>
  <c r="J564" i="1"/>
  <c r="I564" i="1"/>
  <c r="G564" i="1"/>
  <c r="F564" i="1"/>
  <c r="H564" i="1" s="1"/>
  <c r="AF564" i="1" s="1"/>
  <c r="Q563" i="1"/>
  <c r="P563" i="1"/>
  <c r="J563" i="1" s="1"/>
  <c r="O563" i="1"/>
  <c r="M563" i="1" s="1"/>
  <c r="N563" i="1"/>
  <c r="L563" i="1"/>
  <c r="K563" i="1"/>
  <c r="G563" i="1"/>
  <c r="F563" i="1"/>
  <c r="H563" i="1" s="1"/>
  <c r="AF563" i="1" s="1"/>
  <c r="Q562" i="1"/>
  <c r="P562" i="1"/>
  <c r="J562" i="1" s="1"/>
  <c r="O562" i="1"/>
  <c r="M562" i="1" s="1"/>
  <c r="N562" i="1"/>
  <c r="L562" i="1"/>
  <c r="K562" i="1"/>
  <c r="G562" i="1"/>
  <c r="F562" i="1"/>
  <c r="H562" i="1" s="1"/>
  <c r="AF562" i="1" s="1"/>
  <c r="Q561" i="1"/>
  <c r="P561" i="1"/>
  <c r="J561" i="1" s="1"/>
  <c r="O561" i="1"/>
  <c r="M561" i="1" s="1"/>
  <c r="N561" i="1"/>
  <c r="L561" i="1"/>
  <c r="K561" i="1"/>
  <c r="G561" i="1"/>
  <c r="F561" i="1"/>
  <c r="H561" i="1" s="1"/>
  <c r="AF561" i="1" s="1"/>
  <c r="Q560" i="1"/>
  <c r="P560" i="1"/>
  <c r="J560" i="1" s="1"/>
  <c r="O560" i="1"/>
  <c r="M560" i="1" s="1"/>
  <c r="N560" i="1"/>
  <c r="L560" i="1"/>
  <c r="K560" i="1"/>
  <c r="G560" i="1"/>
  <c r="F560" i="1"/>
  <c r="H560" i="1" s="1"/>
  <c r="AF560" i="1" s="1"/>
  <c r="Q559" i="1"/>
  <c r="P559" i="1"/>
  <c r="J559" i="1" s="1"/>
  <c r="O559" i="1"/>
  <c r="M559" i="1" s="1"/>
  <c r="N559" i="1"/>
  <c r="L559" i="1"/>
  <c r="K559" i="1"/>
  <c r="G559" i="1"/>
  <c r="F559" i="1"/>
  <c r="H559" i="1" s="1"/>
  <c r="AF559" i="1" s="1"/>
  <c r="Q558" i="1"/>
  <c r="P558" i="1"/>
  <c r="J558" i="1" s="1"/>
  <c r="O558" i="1"/>
  <c r="M558" i="1" s="1"/>
  <c r="N558" i="1"/>
  <c r="L558" i="1"/>
  <c r="K558" i="1"/>
  <c r="G558" i="1"/>
  <c r="F558" i="1"/>
  <c r="H558" i="1" s="1"/>
  <c r="AF558" i="1" s="1"/>
  <c r="Q557" i="1"/>
  <c r="P557" i="1"/>
  <c r="J557" i="1" s="1"/>
  <c r="O557" i="1"/>
  <c r="M557" i="1" s="1"/>
  <c r="N557" i="1"/>
  <c r="L557" i="1"/>
  <c r="K557" i="1"/>
  <c r="G557" i="1"/>
  <c r="F557" i="1"/>
  <c r="H557" i="1" s="1"/>
  <c r="AF557" i="1" s="1"/>
  <c r="Q556" i="1"/>
  <c r="P556" i="1"/>
  <c r="J556" i="1" s="1"/>
  <c r="O556" i="1"/>
  <c r="M556" i="1" s="1"/>
  <c r="N556" i="1"/>
  <c r="L556" i="1"/>
  <c r="K556" i="1"/>
  <c r="G556" i="1"/>
  <c r="F556" i="1"/>
  <c r="H556" i="1" s="1"/>
  <c r="AF556" i="1" s="1"/>
  <c r="Q555" i="1"/>
  <c r="P555" i="1"/>
  <c r="J555" i="1" s="1"/>
  <c r="O555" i="1"/>
  <c r="M555" i="1" s="1"/>
  <c r="N555" i="1"/>
  <c r="L555" i="1"/>
  <c r="K555" i="1"/>
  <c r="G555" i="1"/>
  <c r="F555" i="1"/>
  <c r="H555" i="1" s="1"/>
  <c r="AF555" i="1" s="1"/>
  <c r="Q554" i="1"/>
  <c r="P554" i="1"/>
  <c r="J554" i="1" s="1"/>
  <c r="O554" i="1"/>
  <c r="M554" i="1" s="1"/>
  <c r="N554" i="1"/>
  <c r="L554" i="1"/>
  <c r="K554" i="1"/>
  <c r="G554" i="1"/>
  <c r="F554" i="1"/>
  <c r="H554" i="1" s="1"/>
  <c r="AF554" i="1" s="1"/>
  <c r="Q553" i="1"/>
  <c r="P553" i="1"/>
  <c r="J553" i="1" s="1"/>
  <c r="O553" i="1"/>
  <c r="M553" i="1" s="1"/>
  <c r="N553" i="1"/>
  <c r="L553" i="1"/>
  <c r="K553" i="1"/>
  <c r="G553" i="1"/>
  <c r="F553" i="1"/>
  <c r="H553" i="1" s="1"/>
  <c r="AF553" i="1" s="1"/>
  <c r="Q552" i="1"/>
  <c r="P552" i="1"/>
  <c r="J552" i="1" s="1"/>
  <c r="O552" i="1"/>
  <c r="M552" i="1" s="1"/>
  <c r="N552" i="1"/>
  <c r="L552" i="1"/>
  <c r="K552" i="1"/>
  <c r="G552" i="1"/>
  <c r="F552" i="1"/>
  <c r="H552" i="1" s="1"/>
  <c r="AF552" i="1" s="1"/>
  <c r="Q551" i="1"/>
  <c r="P551" i="1"/>
  <c r="J551" i="1" s="1"/>
  <c r="O551" i="1"/>
  <c r="M551" i="1" s="1"/>
  <c r="N551" i="1"/>
  <c r="L551" i="1"/>
  <c r="K551" i="1"/>
  <c r="G551" i="1"/>
  <c r="F551" i="1"/>
  <c r="H551" i="1" s="1"/>
  <c r="AF551" i="1" s="1"/>
  <c r="Q550" i="1"/>
  <c r="P550" i="1"/>
  <c r="J550" i="1" s="1"/>
  <c r="O550" i="1"/>
  <c r="M550" i="1" s="1"/>
  <c r="N550" i="1"/>
  <c r="L550" i="1"/>
  <c r="K550" i="1"/>
  <c r="G550" i="1"/>
  <c r="F550" i="1"/>
  <c r="H550" i="1" s="1"/>
  <c r="AF550" i="1" s="1"/>
  <c r="Q549" i="1"/>
  <c r="P549" i="1"/>
  <c r="J549" i="1" s="1"/>
  <c r="O549" i="1"/>
  <c r="M549" i="1" s="1"/>
  <c r="N549" i="1"/>
  <c r="L549" i="1"/>
  <c r="K549" i="1"/>
  <c r="G549" i="1"/>
  <c r="F549" i="1"/>
  <c r="H549" i="1" s="1"/>
  <c r="AF549" i="1" s="1"/>
  <c r="Q548" i="1"/>
  <c r="P548" i="1"/>
  <c r="J548" i="1" s="1"/>
  <c r="O548" i="1"/>
  <c r="M548" i="1" s="1"/>
  <c r="N548" i="1"/>
  <c r="L548" i="1"/>
  <c r="K548" i="1"/>
  <c r="G548" i="1"/>
  <c r="F548" i="1"/>
  <c r="H548" i="1" s="1"/>
  <c r="AF548" i="1" s="1"/>
  <c r="Q547" i="1"/>
  <c r="P547" i="1"/>
  <c r="J547" i="1" s="1"/>
  <c r="O547" i="1"/>
  <c r="M547" i="1" s="1"/>
  <c r="N547" i="1"/>
  <c r="L547" i="1"/>
  <c r="K547" i="1"/>
  <c r="G547" i="1"/>
  <c r="F547" i="1"/>
  <c r="H547" i="1" s="1"/>
  <c r="AF547" i="1" s="1"/>
  <c r="Q546" i="1"/>
  <c r="P546" i="1"/>
  <c r="J546" i="1" s="1"/>
  <c r="O546" i="1"/>
  <c r="M546" i="1" s="1"/>
  <c r="N546" i="1"/>
  <c r="L546" i="1"/>
  <c r="K546" i="1"/>
  <c r="G546" i="1"/>
  <c r="F546" i="1"/>
  <c r="H546" i="1" s="1"/>
  <c r="AF546" i="1" s="1"/>
  <c r="Q545" i="1"/>
  <c r="P545" i="1"/>
  <c r="J545" i="1" s="1"/>
  <c r="O545" i="1"/>
  <c r="M545" i="1" s="1"/>
  <c r="N545" i="1"/>
  <c r="L545" i="1"/>
  <c r="K545" i="1"/>
  <c r="G545" i="1"/>
  <c r="F545" i="1"/>
  <c r="H545" i="1" s="1"/>
  <c r="AF545" i="1" s="1"/>
  <c r="Q544" i="1"/>
  <c r="P544" i="1"/>
  <c r="J544" i="1" s="1"/>
  <c r="O544" i="1"/>
  <c r="M544" i="1" s="1"/>
  <c r="N544" i="1"/>
  <c r="L544" i="1"/>
  <c r="K544" i="1"/>
  <c r="G544" i="1"/>
  <c r="F544" i="1"/>
  <c r="H544" i="1" s="1"/>
  <c r="AF544" i="1" s="1"/>
  <c r="Q543" i="1"/>
  <c r="P543" i="1"/>
  <c r="J543" i="1" s="1"/>
  <c r="O543" i="1"/>
  <c r="M543" i="1" s="1"/>
  <c r="N543" i="1"/>
  <c r="L543" i="1"/>
  <c r="K543" i="1"/>
  <c r="G543" i="1"/>
  <c r="F543" i="1"/>
  <c r="H543" i="1" s="1"/>
  <c r="AF543" i="1" s="1"/>
  <c r="Q542" i="1"/>
  <c r="P542" i="1"/>
  <c r="J542" i="1" s="1"/>
  <c r="O542" i="1"/>
  <c r="M542" i="1" s="1"/>
  <c r="N542" i="1"/>
  <c r="L542" i="1"/>
  <c r="K542" i="1"/>
  <c r="G542" i="1"/>
  <c r="F542" i="1"/>
  <c r="H542" i="1" s="1"/>
  <c r="AF542" i="1" s="1"/>
  <c r="Q541" i="1"/>
  <c r="P541" i="1"/>
  <c r="J541" i="1" s="1"/>
  <c r="O541" i="1"/>
  <c r="M541" i="1" s="1"/>
  <c r="N541" i="1"/>
  <c r="L541" i="1"/>
  <c r="K541" i="1"/>
  <c r="G541" i="1"/>
  <c r="F541" i="1"/>
  <c r="H541" i="1" s="1"/>
  <c r="AF541" i="1" s="1"/>
  <c r="Q540" i="1"/>
  <c r="P540" i="1"/>
  <c r="J540" i="1" s="1"/>
  <c r="O540" i="1"/>
  <c r="M540" i="1" s="1"/>
  <c r="N540" i="1"/>
  <c r="L540" i="1"/>
  <c r="K540" i="1"/>
  <c r="G540" i="1"/>
  <c r="F540" i="1"/>
  <c r="H540" i="1" s="1"/>
  <c r="AF540" i="1" s="1"/>
  <c r="Q539" i="1"/>
  <c r="P539" i="1"/>
  <c r="J539" i="1" s="1"/>
  <c r="O539" i="1"/>
  <c r="M539" i="1" s="1"/>
  <c r="N539" i="1"/>
  <c r="L539" i="1"/>
  <c r="K539" i="1"/>
  <c r="G539" i="1"/>
  <c r="F539" i="1"/>
  <c r="H539" i="1" s="1"/>
  <c r="AF539" i="1" s="1"/>
  <c r="Q538" i="1"/>
  <c r="P538" i="1"/>
  <c r="J538" i="1" s="1"/>
  <c r="O538" i="1"/>
  <c r="M538" i="1" s="1"/>
  <c r="N538" i="1"/>
  <c r="L538" i="1"/>
  <c r="K538" i="1"/>
  <c r="G538" i="1"/>
  <c r="F538" i="1"/>
  <c r="H538" i="1" s="1"/>
  <c r="AF538" i="1" s="1"/>
  <c r="Q537" i="1"/>
  <c r="P537" i="1"/>
  <c r="J537" i="1" s="1"/>
  <c r="O537" i="1"/>
  <c r="M537" i="1" s="1"/>
  <c r="N537" i="1"/>
  <c r="L537" i="1"/>
  <c r="K537" i="1"/>
  <c r="G537" i="1"/>
  <c r="F537" i="1"/>
  <c r="H537" i="1" s="1"/>
  <c r="AF537" i="1" s="1"/>
  <c r="Q536" i="1"/>
  <c r="P536" i="1"/>
  <c r="J536" i="1" s="1"/>
  <c r="O536" i="1"/>
  <c r="M536" i="1" s="1"/>
  <c r="N536" i="1"/>
  <c r="L536" i="1"/>
  <c r="K536" i="1"/>
  <c r="G536" i="1"/>
  <c r="F536" i="1"/>
  <c r="H536" i="1" s="1"/>
  <c r="AF536" i="1" s="1"/>
  <c r="Q535" i="1"/>
  <c r="P535" i="1"/>
  <c r="J535" i="1" s="1"/>
  <c r="O535" i="1"/>
  <c r="M535" i="1" s="1"/>
  <c r="N535" i="1"/>
  <c r="L535" i="1"/>
  <c r="K535" i="1"/>
  <c r="G535" i="1"/>
  <c r="F535" i="1"/>
  <c r="H535" i="1" s="1"/>
  <c r="AF535" i="1" s="1"/>
  <c r="Q534" i="1"/>
  <c r="P534" i="1"/>
  <c r="J534" i="1" s="1"/>
  <c r="O534" i="1"/>
  <c r="M534" i="1" s="1"/>
  <c r="N534" i="1"/>
  <c r="L534" i="1"/>
  <c r="K534" i="1"/>
  <c r="G534" i="1"/>
  <c r="F534" i="1"/>
  <c r="H534" i="1" s="1"/>
  <c r="AF534" i="1" s="1"/>
  <c r="Q533" i="1"/>
  <c r="P533" i="1"/>
  <c r="J533" i="1" s="1"/>
  <c r="O533" i="1"/>
  <c r="M533" i="1" s="1"/>
  <c r="N533" i="1"/>
  <c r="L533" i="1"/>
  <c r="K533" i="1"/>
  <c r="G533" i="1"/>
  <c r="F533" i="1"/>
  <c r="H533" i="1" s="1"/>
  <c r="AF533" i="1" s="1"/>
  <c r="O532" i="1"/>
  <c r="N532" i="1"/>
  <c r="L532" i="1" s="1"/>
  <c r="M532" i="1"/>
  <c r="K532" i="1"/>
  <c r="J532" i="1"/>
  <c r="I532" i="1"/>
  <c r="G532" i="1"/>
  <c r="F532" i="1"/>
  <c r="H532" i="1" s="1"/>
  <c r="AF532" i="1" s="1"/>
  <c r="Y531" i="1"/>
  <c r="X531" i="1"/>
  <c r="O531" i="1"/>
  <c r="M531" i="1" s="1"/>
  <c r="N531" i="1"/>
  <c r="L531" i="1" s="1"/>
  <c r="K531" i="1"/>
  <c r="J531" i="1"/>
  <c r="G531" i="1"/>
  <c r="F531" i="1"/>
  <c r="H531" i="1" s="1"/>
  <c r="AF531" i="1" s="1"/>
  <c r="U530" i="1"/>
  <c r="T530" i="1"/>
  <c r="O530" i="1"/>
  <c r="M530" i="1" s="1"/>
  <c r="N530" i="1"/>
  <c r="L530" i="1" s="1"/>
  <c r="K530" i="1"/>
  <c r="J530" i="1"/>
  <c r="G530" i="1"/>
  <c r="F530" i="1"/>
  <c r="H530" i="1" s="1"/>
  <c r="AF530" i="1" s="1"/>
  <c r="U529" i="1"/>
  <c r="T529" i="1"/>
  <c r="O529" i="1"/>
  <c r="M529" i="1" s="1"/>
  <c r="N529" i="1"/>
  <c r="L529" i="1" s="1"/>
  <c r="K529" i="1"/>
  <c r="J529" i="1"/>
  <c r="G529" i="1"/>
  <c r="F529" i="1"/>
  <c r="H529" i="1" s="1"/>
  <c r="AF529" i="1" s="1"/>
  <c r="S528" i="1"/>
  <c r="R528" i="1"/>
  <c r="O528" i="1"/>
  <c r="M528" i="1" s="1"/>
  <c r="N528" i="1"/>
  <c r="L528" i="1" s="1"/>
  <c r="K528" i="1"/>
  <c r="J528" i="1"/>
  <c r="G528" i="1"/>
  <c r="F528" i="1"/>
  <c r="H528" i="1" s="1"/>
  <c r="AF528" i="1" s="1"/>
  <c r="Y527" i="1"/>
  <c r="X527" i="1"/>
  <c r="O527" i="1"/>
  <c r="M527" i="1" s="1"/>
  <c r="N527" i="1"/>
  <c r="L527" i="1" s="1"/>
  <c r="K527" i="1"/>
  <c r="J527" i="1"/>
  <c r="G527" i="1"/>
  <c r="F527" i="1"/>
  <c r="H527" i="1" s="1"/>
  <c r="AF527" i="1" s="1"/>
  <c r="O526" i="1"/>
  <c r="N526" i="1"/>
  <c r="M526" i="1"/>
  <c r="L526" i="1"/>
  <c r="K526" i="1"/>
  <c r="J526" i="1"/>
  <c r="I526" i="1"/>
  <c r="H526" i="1"/>
  <c r="AF526" i="1" s="1"/>
  <c r="G526" i="1"/>
  <c r="F526" i="1"/>
  <c r="O525" i="1"/>
  <c r="M525" i="1" s="1"/>
  <c r="N525" i="1"/>
  <c r="L525" i="1"/>
  <c r="K525" i="1"/>
  <c r="J525" i="1"/>
  <c r="I525" i="1"/>
  <c r="H525" i="1"/>
  <c r="AF525" i="1" s="1"/>
  <c r="G525" i="1"/>
  <c r="F525" i="1"/>
  <c r="O524" i="1"/>
  <c r="M524" i="1" s="1"/>
  <c r="N524" i="1"/>
  <c r="L524" i="1" s="1"/>
  <c r="K524" i="1"/>
  <c r="J524" i="1"/>
  <c r="I524" i="1"/>
  <c r="G524" i="1"/>
  <c r="F524" i="1"/>
  <c r="H524" i="1" s="1"/>
  <c r="AF524" i="1" s="1"/>
  <c r="O523" i="1"/>
  <c r="N523" i="1"/>
  <c r="L523" i="1" s="1"/>
  <c r="M523" i="1"/>
  <c r="K523" i="1"/>
  <c r="J523" i="1"/>
  <c r="I523" i="1"/>
  <c r="G523" i="1"/>
  <c r="F523" i="1"/>
  <c r="H523" i="1" s="1"/>
  <c r="AF523" i="1" s="1"/>
  <c r="O522" i="1"/>
  <c r="N522" i="1"/>
  <c r="M522" i="1"/>
  <c r="L522" i="1"/>
  <c r="K522" i="1"/>
  <c r="J522" i="1"/>
  <c r="I522" i="1"/>
  <c r="H522" i="1"/>
  <c r="AF522" i="1" s="1"/>
  <c r="G522" i="1"/>
  <c r="F522" i="1"/>
  <c r="O521" i="1"/>
  <c r="M521" i="1" s="1"/>
  <c r="N521" i="1"/>
  <c r="L521" i="1"/>
  <c r="K521" i="1"/>
  <c r="J521" i="1"/>
  <c r="I521" i="1"/>
  <c r="H521" i="1"/>
  <c r="AF521" i="1" s="1"/>
  <c r="G521" i="1"/>
  <c r="F521" i="1"/>
  <c r="O520" i="1"/>
  <c r="M520" i="1" s="1"/>
  <c r="N520" i="1"/>
  <c r="L520" i="1" s="1"/>
  <c r="K520" i="1"/>
  <c r="J520" i="1"/>
  <c r="I520" i="1"/>
  <c r="G520" i="1"/>
  <c r="F520" i="1"/>
  <c r="H520" i="1" s="1"/>
  <c r="AF520" i="1" s="1"/>
  <c r="O519" i="1"/>
  <c r="N519" i="1"/>
  <c r="L519" i="1" s="1"/>
  <c r="M519" i="1"/>
  <c r="K519" i="1"/>
  <c r="J519" i="1"/>
  <c r="I519" i="1"/>
  <c r="G519" i="1"/>
  <c r="F519" i="1"/>
  <c r="H519" i="1" s="1"/>
  <c r="AF519" i="1" s="1"/>
  <c r="O518" i="1"/>
  <c r="N518" i="1"/>
  <c r="M518" i="1"/>
  <c r="L518" i="1"/>
  <c r="K518" i="1"/>
  <c r="J518" i="1"/>
  <c r="I518" i="1"/>
  <c r="H518" i="1"/>
  <c r="AF518" i="1" s="1"/>
  <c r="G518" i="1"/>
  <c r="F518" i="1"/>
  <c r="O517" i="1"/>
  <c r="M517" i="1" s="1"/>
  <c r="N517" i="1"/>
  <c r="L517" i="1"/>
  <c r="K517" i="1"/>
  <c r="J517" i="1"/>
  <c r="I517" i="1"/>
  <c r="H517" i="1"/>
  <c r="AF517" i="1" s="1"/>
  <c r="G517" i="1"/>
  <c r="F517" i="1"/>
  <c r="O516" i="1"/>
  <c r="M516" i="1" s="1"/>
  <c r="N516" i="1"/>
  <c r="L516" i="1" s="1"/>
  <c r="K516" i="1"/>
  <c r="J516" i="1"/>
  <c r="I516" i="1"/>
  <c r="G516" i="1"/>
  <c r="F516" i="1"/>
  <c r="H516" i="1" s="1"/>
  <c r="AF516" i="1" s="1"/>
  <c r="O515" i="1"/>
  <c r="N515" i="1"/>
  <c r="L515" i="1" s="1"/>
  <c r="M515" i="1"/>
  <c r="K515" i="1"/>
  <c r="J515" i="1"/>
  <c r="I515" i="1"/>
  <c r="G515" i="1"/>
  <c r="F515" i="1"/>
  <c r="H515" i="1" s="1"/>
  <c r="AF515" i="1" s="1"/>
  <c r="Y514" i="1"/>
  <c r="X514" i="1"/>
  <c r="O514" i="1"/>
  <c r="M514" i="1" s="1"/>
  <c r="N514" i="1"/>
  <c r="L514" i="1" s="1"/>
  <c r="K514" i="1"/>
  <c r="J514" i="1"/>
  <c r="G514" i="1"/>
  <c r="F514" i="1"/>
  <c r="H514" i="1" s="1"/>
  <c r="AF514" i="1" s="1"/>
  <c r="Y513" i="1"/>
  <c r="X513" i="1"/>
  <c r="O513" i="1"/>
  <c r="M513" i="1" s="1"/>
  <c r="N513" i="1"/>
  <c r="L513" i="1" s="1"/>
  <c r="K513" i="1"/>
  <c r="J513" i="1"/>
  <c r="G513" i="1"/>
  <c r="F513" i="1"/>
  <c r="H513" i="1" s="1"/>
  <c r="AF513" i="1" s="1"/>
  <c r="S512" i="1"/>
  <c r="R512" i="1"/>
  <c r="O512" i="1"/>
  <c r="M512" i="1" s="1"/>
  <c r="N512" i="1"/>
  <c r="L512" i="1" s="1"/>
  <c r="K512" i="1"/>
  <c r="J512" i="1"/>
  <c r="G512" i="1"/>
  <c r="F512" i="1"/>
  <c r="H512" i="1" s="1"/>
  <c r="AF512" i="1" s="1"/>
  <c r="S511" i="1"/>
  <c r="R511" i="1"/>
  <c r="O511" i="1"/>
  <c r="M511" i="1" s="1"/>
  <c r="N511" i="1"/>
  <c r="L511" i="1" s="1"/>
  <c r="K511" i="1"/>
  <c r="J511" i="1"/>
  <c r="G511" i="1"/>
  <c r="F511" i="1"/>
  <c r="H511" i="1" s="1"/>
  <c r="AF511" i="1" s="1"/>
  <c r="O510" i="1"/>
  <c r="N510" i="1"/>
  <c r="M510" i="1"/>
  <c r="L510" i="1"/>
  <c r="K510" i="1"/>
  <c r="J510" i="1"/>
  <c r="I510" i="1"/>
  <c r="H510" i="1"/>
  <c r="AF510" i="1" s="1"/>
  <c r="G510" i="1"/>
  <c r="F510" i="1"/>
  <c r="O509" i="1"/>
  <c r="M509" i="1" s="1"/>
  <c r="N509" i="1"/>
  <c r="L509" i="1"/>
  <c r="K509" i="1"/>
  <c r="J509" i="1"/>
  <c r="I509" i="1"/>
  <c r="H509" i="1"/>
  <c r="AF509" i="1" s="1"/>
  <c r="G509" i="1"/>
  <c r="F509" i="1"/>
  <c r="U508" i="1"/>
  <c r="T508" i="1"/>
  <c r="Q508" i="1"/>
  <c r="P508" i="1"/>
  <c r="O508" i="1"/>
  <c r="M508" i="1" s="1"/>
  <c r="N508" i="1"/>
  <c r="L508" i="1" s="1"/>
  <c r="K508" i="1"/>
  <c r="J508" i="1"/>
  <c r="G508" i="1"/>
  <c r="F508" i="1"/>
  <c r="H508" i="1" s="1"/>
  <c r="U507" i="1"/>
  <c r="T507" i="1"/>
  <c r="O507" i="1"/>
  <c r="M507" i="1" s="1"/>
  <c r="N507" i="1"/>
  <c r="L507" i="1" s="1"/>
  <c r="K507" i="1"/>
  <c r="J507" i="1"/>
  <c r="G507" i="1"/>
  <c r="F507" i="1"/>
  <c r="H507" i="1" s="1"/>
  <c r="Y506" i="1"/>
  <c r="X506" i="1"/>
  <c r="O506" i="1"/>
  <c r="M506" i="1" s="1"/>
  <c r="N506" i="1"/>
  <c r="L506" i="1" s="1"/>
  <c r="K506" i="1"/>
  <c r="J506" i="1"/>
  <c r="G506" i="1"/>
  <c r="F506" i="1"/>
  <c r="H506" i="1" s="1"/>
  <c r="AF506" i="1" s="1"/>
  <c r="O505" i="1"/>
  <c r="N505" i="1"/>
  <c r="M505" i="1"/>
  <c r="L505" i="1"/>
  <c r="K505" i="1"/>
  <c r="J505" i="1"/>
  <c r="I505" i="1"/>
  <c r="H505" i="1"/>
  <c r="AF505" i="1" s="1"/>
  <c r="G505" i="1"/>
  <c r="F505" i="1"/>
  <c r="O504" i="1"/>
  <c r="M504" i="1" s="1"/>
  <c r="N504" i="1"/>
  <c r="L504" i="1"/>
  <c r="K504" i="1"/>
  <c r="J504" i="1"/>
  <c r="I504" i="1"/>
  <c r="H504" i="1"/>
  <c r="AF504" i="1" s="1"/>
  <c r="G504" i="1"/>
  <c r="F504" i="1"/>
  <c r="U503" i="1"/>
  <c r="T503" i="1"/>
  <c r="S503" i="1"/>
  <c r="R503" i="1"/>
  <c r="Q503" i="1"/>
  <c r="K503" i="1" s="1"/>
  <c r="P503" i="1"/>
  <c r="J503" i="1" s="1"/>
  <c r="O503" i="1"/>
  <c r="N503" i="1"/>
  <c r="M503" i="1"/>
  <c r="L503" i="1"/>
  <c r="H503" i="1"/>
  <c r="G503" i="1"/>
  <c r="F503" i="1"/>
  <c r="O502" i="1"/>
  <c r="M502" i="1" s="1"/>
  <c r="N502" i="1"/>
  <c r="L502" i="1" s="1"/>
  <c r="K502" i="1"/>
  <c r="J502" i="1"/>
  <c r="I502" i="1"/>
  <c r="G502" i="1"/>
  <c r="F502" i="1"/>
  <c r="H502" i="1" s="1"/>
  <c r="AF502" i="1" s="1"/>
  <c r="O501" i="1"/>
  <c r="N501" i="1"/>
  <c r="L501" i="1" s="1"/>
  <c r="M501" i="1"/>
  <c r="K501" i="1"/>
  <c r="J501" i="1"/>
  <c r="I501" i="1"/>
  <c r="G501" i="1"/>
  <c r="F501" i="1"/>
  <c r="H501" i="1" s="1"/>
  <c r="AF501" i="1" s="1"/>
  <c r="W500" i="1"/>
  <c r="V500" i="1"/>
  <c r="O500" i="1"/>
  <c r="M500" i="1" s="1"/>
  <c r="N500" i="1"/>
  <c r="L500" i="1" s="1"/>
  <c r="K500" i="1"/>
  <c r="J500" i="1"/>
  <c r="G500" i="1"/>
  <c r="F500" i="1"/>
  <c r="H500" i="1" s="1"/>
  <c r="AF500" i="1" s="1"/>
  <c r="W499" i="1"/>
  <c r="V499" i="1"/>
  <c r="O499" i="1"/>
  <c r="M499" i="1" s="1"/>
  <c r="N499" i="1"/>
  <c r="L499" i="1" s="1"/>
  <c r="K499" i="1"/>
  <c r="J499" i="1"/>
  <c r="G499" i="1"/>
  <c r="F499" i="1"/>
  <c r="H499" i="1" s="1"/>
  <c r="AF499" i="1" s="1"/>
  <c r="O498" i="1"/>
  <c r="N498" i="1"/>
  <c r="M498" i="1"/>
  <c r="L498" i="1"/>
  <c r="K498" i="1"/>
  <c r="J498" i="1"/>
  <c r="I498" i="1"/>
  <c r="H498" i="1"/>
  <c r="AF498" i="1" s="1"/>
  <c r="G498" i="1"/>
  <c r="F498" i="1"/>
  <c r="O497" i="1"/>
  <c r="M497" i="1" s="1"/>
  <c r="N497" i="1"/>
  <c r="L497" i="1"/>
  <c r="K497" i="1"/>
  <c r="J497" i="1"/>
  <c r="I497" i="1"/>
  <c r="H497" i="1"/>
  <c r="AF497" i="1" s="1"/>
  <c r="G497" i="1"/>
  <c r="F497" i="1"/>
  <c r="O496" i="1"/>
  <c r="M496" i="1" s="1"/>
  <c r="N496" i="1"/>
  <c r="L496" i="1" s="1"/>
  <c r="K496" i="1"/>
  <c r="J496" i="1"/>
  <c r="I496" i="1"/>
  <c r="G496" i="1"/>
  <c r="F496" i="1"/>
  <c r="H496" i="1" s="1"/>
  <c r="AF496" i="1" s="1"/>
  <c r="O495" i="1"/>
  <c r="N495" i="1"/>
  <c r="L495" i="1" s="1"/>
  <c r="M495" i="1"/>
  <c r="K495" i="1"/>
  <c r="J495" i="1"/>
  <c r="I495" i="1"/>
  <c r="G495" i="1"/>
  <c r="F495" i="1"/>
  <c r="H495" i="1" s="1"/>
  <c r="AF495" i="1" s="1"/>
  <c r="O494" i="1"/>
  <c r="N494" i="1"/>
  <c r="M494" i="1"/>
  <c r="L494" i="1"/>
  <c r="K494" i="1"/>
  <c r="J494" i="1"/>
  <c r="I494" i="1"/>
  <c r="H494" i="1"/>
  <c r="AF494" i="1" s="1"/>
  <c r="G494" i="1"/>
  <c r="F494" i="1"/>
  <c r="O493" i="1"/>
  <c r="M493" i="1" s="1"/>
  <c r="N493" i="1"/>
  <c r="L493" i="1"/>
  <c r="K493" i="1"/>
  <c r="J493" i="1"/>
  <c r="I493" i="1"/>
  <c r="H493" i="1"/>
  <c r="AF493" i="1" s="1"/>
  <c r="G493" i="1"/>
  <c r="F493" i="1"/>
  <c r="O492" i="1"/>
  <c r="M492" i="1" s="1"/>
  <c r="N492" i="1"/>
  <c r="L492" i="1" s="1"/>
  <c r="K492" i="1"/>
  <c r="J492" i="1"/>
  <c r="I492" i="1"/>
  <c r="G492" i="1"/>
  <c r="F492" i="1"/>
  <c r="H492" i="1" s="1"/>
  <c r="AF492" i="1" s="1"/>
  <c r="O491" i="1"/>
  <c r="N491" i="1"/>
  <c r="L491" i="1" s="1"/>
  <c r="M491" i="1"/>
  <c r="K491" i="1"/>
  <c r="J491" i="1"/>
  <c r="I491" i="1"/>
  <c r="G491" i="1"/>
  <c r="F491" i="1"/>
  <c r="H491" i="1" s="1"/>
  <c r="AF491" i="1" s="1"/>
  <c r="O490" i="1"/>
  <c r="N490" i="1"/>
  <c r="M490" i="1"/>
  <c r="L490" i="1"/>
  <c r="K490" i="1"/>
  <c r="J490" i="1"/>
  <c r="I490" i="1"/>
  <c r="H490" i="1"/>
  <c r="AF490" i="1" s="1"/>
  <c r="G490" i="1"/>
  <c r="F490" i="1"/>
  <c r="O489" i="1"/>
  <c r="M489" i="1" s="1"/>
  <c r="N489" i="1"/>
  <c r="L489" i="1"/>
  <c r="K489" i="1"/>
  <c r="J489" i="1"/>
  <c r="I489" i="1"/>
  <c r="H489" i="1"/>
  <c r="AF489" i="1" s="1"/>
  <c r="G489" i="1"/>
  <c r="F489" i="1"/>
  <c r="O488" i="1"/>
  <c r="M488" i="1" s="1"/>
  <c r="N488" i="1"/>
  <c r="L488" i="1" s="1"/>
  <c r="K488" i="1"/>
  <c r="J488" i="1"/>
  <c r="I488" i="1"/>
  <c r="G488" i="1"/>
  <c r="F488" i="1"/>
  <c r="H488" i="1" s="1"/>
  <c r="AF488" i="1" s="1"/>
  <c r="O487" i="1"/>
  <c r="N487" i="1"/>
  <c r="L487" i="1" s="1"/>
  <c r="M487" i="1"/>
  <c r="K487" i="1"/>
  <c r="J487" i="1"/>
  <c r="I487" i="1"/>
  <c r="G487" i="1"/>
  <c r="F487" i="1"/>
  <c r="H487" i="1" s="1"/>
  <c r="AF487" i="1" s="1"/>
  <c r="O486" i="1"/>
  <c r="N486" i="1"/>
  <c r="M486" i="1"/>
  <c r="L486" i="1"/>
  <c r="K486" i="1"/>
  <c r="J486" i="1"/>
  <c r="I486" i="1"/>
  <c r="H486" i="1"/>
  <c r="AF486" i="1" s="1"/>
  <c r="G486" i="1"/>
  <c r="F486" i="1"/>
  <c r="O485" i="1"/>
  <c r="M485" i="1" s="1"/>
  <c r="N485" i="1"/>
  <c r="L485" i="1"/>
  <c r="K485" i="1"/>
  <c r="J485" i="1"/>
  <c r="I485" i="1"/>
  <c r="H485" i="1"/>
  <c r="AF485" i="1" s="1"/>
  <c r="G485" i="1"/>
  <c r="F485" i="1"/>
  <c r="O484" i="1"/>
  <c r="M484" i="1" s="1"/>
  <c r="N484" i="1"/>
  <c r="L484" i="1" s="1"/>
  <c r="K484" i="1"/>
  <c r="J484" i="1"/>
  <c r="I484" i="1"/>
  <c r="G484" i="1"/>
  <c r="F484" i="1"/>
  <c r="H484" i="1" s="1"/>
  <c r="AF484" i="1" s="1"/>
  <c r="O483" i="1"/>
  <c r="N483" i="1"/>
  <c r="L483" i="1" s="1"/>
  <c r="M483" i="1"/>
  <c r="K483" i="1"/>
  <c r="J483" i="1"/>
  <c r="I483" i="1"/>
  <c r="G483" i="1"/>
  <c r="F483" i="1"/>
  <c r="H483" i="1" s="1"/>
  <c r="AF483" i="1" s="1"/>
  <c r="O482" i="1"/>
  <c r="N482" i="1"/>
  <c r="M482" i="1"/>
  <c r="L482" i="1"/>
  <c r="K482" i="1"/>
  <c r="J482" i="1"/>
  <c r="I482" i="1"/>
  <c r="H482" i="1"/>
  <c r="AF482" i="1" s="1"/>
  <c r="G482" i="1"/>
  <c r="F482" i="1"/>
  <c r="O481" i="1"/>
  <c r="M481" i="1" s="1"/>
  <c r="N481" i="1"/>
  <c r="L481" i="1"/>
  <c r="K481" i="1"/>
  <c r="J481" i="1"/>
  <c r="I481" i="1"/>
  <c r="H481" i="1"/>
  <c r="AF481" i="1" s="1"/>
  <c r="G481" i="1"/>
  <c r="F481" i="1"/>
  <c r="O480" i="1"/>
  <c r="M480" i="1" s="1"/>
  <c r="N480" i="1"/>
  <c r="L480" i="1" s="1"/>
  <c r="K480" i="1"/>
  <c r="J480" i="1"/>
  <c r="I480" i="1"/>
  <c r="G480" i="1"/>
  <c r="F480" i="1"/>
  <c r="H480" i="1" s="1"/>
  <c r="AF480" i="1" s="1"/>
  <c r="O479" i="1"/>
  <c r="N479" i="1"/>
  <c r="L479" i="1" s="1"/>
  <c r="M479" i="1"/>
  <c r="K479" i="1"/>
  <c r="J479" i="1"/>
  <c r="I479" i="1"/>
  <c r="G479" i="1"/>
  <c r="F479" i="1"/>
  <c r="H479" i="1" s="1"/>
  <c r="AF479" i="1" s="1"/>
  <c r="O478" i="1"/>
  <c r="N478" i="1"/>
  <c r="M478" i="1"/>
  <c r="L478" i="1"/>
  <c r="K478" i="1"/>
  <c r="J478" i="1"/>
  <c r="I478" i="1"/>
  <c r="H478" i="1"/>
  <c r="AF478" i="1" s="1"/>
  <c r="G478" i="1"/>
  <c r="F478" i="1"/>
  <c r="O477" i="1"/>
  <c r="M477" i="1" s="1"/>
  <c r="N477" i="1"/>
  <c r="L477" i="1"/>
  <c r="K477" i="1"/>
  <c r="J477" i="1"/>
  <c r="I477" i="1"/>
  <c r="H477" i="1"/>
  <c r="AF477" i="1" s="1"/>
  <c r="G477" i="1"/>
  <c r="F477" i="1"/>
  <c r="Q476" i="1"/>
  <c r="K476" i="1" s="1"/>
  <c r="P476" i="1"/>
  <c r="J476" i="1" s="1"/>
  <c r="O476" i="1"/>
  <c r="N476" i="1"/>
  <c r="M476" i="1"/>
  <c r="L476" i="1"/>
  <c r="H476" i="1"/>
  <c r="F663" i="3" s="1"/>
  <c r="G476" i="1"/>
  <c r="F476" i="1"/>
  <c r="U475" i="1"/>
  <c r="K475" i="1" s="1"/>
  <c r="T475" i="1"/>
  <c r="J475" i="1" s="1"/>
  <c r="O475" i="1"/>
  <c r="N475" i="1"/>
  <c r="M475" i="1"/>
  <c r="L475" i="1"/>
  <c r="H475" i="1"/>
  <c r="G475" i="1"/>
  <c r="F475" i="1"/>
  <c r="U474" i="1"/>
  <c r="K474" i="1" s="1"/>
  <c r="T474" i="1"/>
  <c r="J474" i="1" s="1"/>
  <c r="O474" i="1"/>
  <c r="N474" i="1"/>
  <c r="M474" i="1"/>
  <c r="L474" i="1"/>
  <c r="H474" i="1"/>
  <c r="AF474" i="1" s="1"/>
  <c r="G474" i="1"/>
  <c r="F474" i="1"/>
  <c r="Y473" i="1"/>
  <c r="X473" i="1"/>
  <c r="U473" i="1"/>
  <c r="T473" i="1"/>
  <c r="S473" i="1"/>
  <c r="K473" i="1" s="1"/>
  <c r="E20" i="4" s="1"/>
  <c r="R473" i="1"/>
  <c r="J473" i="1" s="1"/>
  <c r="O473" i="1"/>
  <c r="N473" i="1"/>
  <c r="M473" i="1"/>
  <c r="L473" i="1"/>
  <c r="H473" i="1"/>
  <c r="G473" i="1"/>
  <c r="F473" i="1"/>
  <c r="Y472" i="1"/>
  <c r="X472" i="1"/>
  <c r="U472" i="1"/>
  <c r="T472" i="1"/>
  <c r="S472" i="1"/>
  <c r="K472" i="1" s="1"/>
  <c r="R472" i="1"/>
  <c r="J472" i="1" s="1"/>
  <c r="O472" i="1"/>
  <c r="N472" i="1"/>
  <c r="M472" i="1"/>
  <c r="L472" i="1"/>
  <c r="H472" i="1"/>
  <c r="F1613" i="3" s="1"/>
  <c r="G472" i="1"/>
  <c r="F472" i="1"/>
  <c r="U471" i="1"/>
  <c r="T471" i="1"/>
  <c r="S471" i="1"/>
  <c r="R471" i="1"/>
  <c r="O471" i="1"/>
  <c r="M471" i="1" s="1"/>
  <c r="N471" i="1"/>
  <c r="L471" i="1" s="1"/>
  <c r="K471" i="1"/>
  <c r="E22" i="4" s="1"/>
  <c r="J471" i="1"/>
  <c r="G471" i="1"/>
  <c r="F471" i="1"/>
  <c r="H471" i="1" s="1"/>
  <c r="Y470" i="1"/>
  <c r="X470" i="1"/>
  <c r="U470" i="1"/>
  <c r="T470" i="1"/>
  <c r="O470" i="1"/>
  <c r="N470" i="1"/>
  <c r="M470" i="1"/>
  <c r="L470" i="1"/>
  <c r="G470" i="1"/>
  <c r="F470" i="1"/>
  <c r="H470" i="1" s="1"/>
  <c r="W469" i="1"/>
  <c r="V469" i="1"/>
  <c r="O469" i="1"/>
  <c r="M469" i="1" s="1"/>
  <c r="N469" i="1"/>
  <c r="L469" i="1" s="1"/>
  <c r="K469" i="1"/>
  <c r="J469" i="1"/>
  <c r="G469" i="1"/>
  <c r="F469" i="1"/>
  <c r="H469" i="1" s="1"/>
  <c r="AF469" i="1" s="1"/>
  <c r="Y468" i="1"/>
  <c r="X468" i="1"/>
  <c r="U468" i="1"/>
  <c r="K468" i="1" s="1"/>
  <c r="T468" i="1"/>
  <c r="J468" i="1" s="1"/>
  <c r="O468" i="1"/>
  <c r="N468" i="1"/>
  <c r="M468" i="1"/>
  <c r="L468" i="1"/>
  <c r="H468" i="1"/>
  <c r="F1563" i="3" s="1"/>
  <c r="G468" i="1"/>
  <c r="F468" i="1"/>
  <c r="Y467" i="1"/>
  <c r="X467" i="1"/>
  <c r="U467" i="1"/>
  <c r="T467" i="1"/>
  <c r="S467" i="1"/>
  <c r="R467" i="1"/>
  <c r="Q467" i="1"/>
  <c r="P467" i="1"/>
  <c r="O467" i="1"/>
  <c r="M467" i="1" s="1"/>
  <c r="N467" i="1"/>
  <c r="L467" i="1" s="1"/>
  <c r="K467" i="1"/>
  <c r="J467" i="1"/>
  <c r="G467" i="1"/>
  <c r="F467" i="1"/>
  <c r="H467" i="1" s="1"/>
  <c r="AF467" i="1" s="1"/>
  <c r="O466" i="1"/>
  <c r="N466" i="1"/>
  <c r="M466" i="1"/>
  <c r="L466" i="1"/>
  <c r="K466" i="1"/>
  <c r="J466" i="1"/>
  <c r="I466" i="1"/>
  <c r="H466" i="1"/>
  <c r="AF466" i="1" s="1"/>
  <c r="G466" i="1"/>
  <c r="F466" i="1"/>
  <c r="O465" i="1"/>
  <c r="M465" i="1" s="1"/>
  <c r="N465" i="1"/>
  <c r="L465" i="1"/>
  <c r="K465" i="1"/>
  <c r="J465" i="1"/>
  <c r="I465" i="1"/>
  <c r="H465" i="1"/>
  <c r="AF465" i="1" s="1"/>
  <c r="G465" i="1"/>
  <c r="F465" i="1"/>
  <c r="O464" i="1"/>
  <c r="M464" i="1" s="1"/>
  <c r="N464" i="1"/>
  <c r="L464" i="1" s="1"/>
  <c r="K464" i="1"/>
  <c r="J464" i="1"/>
  <c r="I464" i="1"/>
  <c r="G464" i="1"/>
  <c r="F464" i="1"/>
  <c r="H464" i="1" s="1"/>
  <c r="AF464" i="1" s="1"/>
  <c r="Y463" i="1"/>
  <c r="X463" i="1"/>
  <c r="J463" i="1" s="1"/>
  <c r="O463" i="1"/>
  <c r="M463" i="1" s="1"/>
  <c r="N463" i="1"/>
  <c r="L463" i="1"/>
  <c r="K463" i="1"/>
  <c r="G463" i="1"/>
  <c r="F463" i="1"/>
  <c r="H463" i="1" s="1"/>
  <c r="AF463" i="1" s="1"/>
  <c r="Y462" i="1"/>
  <c r="X462" i="1"/>
  <c r="J462" i="1" s="1"/>
  <c r="O462" i="1"/>
  <c r="M462" i="1" s="1"/>
  <c r="N462" i="1"/>
  <c r="L462" i="1"/>
  <c r="K462" i="1"/>
  <c r="G462" i="1"/>
  <c r="F462" i="1"/>
  <c r="H462" i="1" s="1"/>
  <c r="S461" i="1"/>
  <c r="R461" i="1"/>
  <c r="J461" i="1" s="1"/>
  <c r="O461" i="1"/>
  <c r="M461" i="1" s="1"/>
  <c r="N461" i="1"/>
  <c r="L461" i="1"/>
  <c r="K461" i="1"/>
  <c r="G461" i="1"/>
  <c r="F461" i="1"/>
  <c r="H461" i="1" s="1"/>
  <c r="AF461" i="1" s="1"/>
  <c r="Y460" i="1"/>
  <c r="X460" i="1"/>
  <c r="U460" i="1"/>
  <c r="K460" i="1" s="1"/>
  <c r="T460" i="1"/>
  <c r="O460" i="1"/>
  <c r="N460" i="1"/>
  <c r="L460" i="1" s="1"/>
  <c r="M460" i="1"/>
  <c r="J460" i="1"/>
  <c r="H460" i="1"/>
  <c r="AF460" i="1" s="1"/>
  <c r="G460" i="1"/>
  <c r="F460" i="1"/>
  <c r="Y459" i="1"/>
  <c r="X459" i="1"/>
  <c r="U459" i="1"/>
  <c r="T459" i="1"/>
  <c r="J459" i="1" s="1"/>
  <c r="O459" i="1"/>
  <c r="M459" i="1" s="1"/>
  <c r="N459" i="1"/>
  <c r="L459" i="1"/>
  <c r="K459" i="1"/>
  <c r="E17" i="4" s="1"/>
  <c r="G459" i="1"/>
  <c r="F459" i="1"/>
  <c r="H459" i="1" s="1"/>
  <c r="Y458" i="1"/>
  <c r="X458" i="1"/>
  <c r="U458" i="1"/>
  <c r="K458" i="1" s="1"/>
  <c r="T458" i="1"/>
  <c r="O458" i="1"/>
  <c r="N458" i="1"/>
  <c r="L458" i="1" s="1"/>
  <c r="M458" i="1"/>
  <c r="J458" i="1"/>
  <c r="H458" i="1"/>
  <c r="AF458" i="1" s="1"/>
  <c r="G458" i="1"/>
  <c r="F458" i="1"/>
  <c r="AF457" i="1"/>
  <c r="Y457" i="1"/>
  <c r="X457" i="1"/>
  <c r="U457" i="1"/>
  <c r="T457" i="1"/>
  <c r="S457" i="1"/>
  <c r="K457" i="1" s="1"/>
  <c r="R457" i="1"/>
  <c r="O457" i="1"/>
  <c r="N457" i="1"/>
  <c r="L457" i="1" s="1"/>
  <c r="M457" i="1"/>
  <c r="J457" i="1"/>
  <c r="H457" i="1"/>
  <c r="G457" i="1"/>
  <c r="F457" i="1"/>
  <c r="Y456" i="1"/>
  <c r="X456" i="1"/>
  <c r="U456" i="1"/>
  <c r="T456" i="1"/>
  <c r="J456" i="1" s="1"/>
  <c r="O456" i="1"/>
  <c r="M456" i="1" s="1"/>
  <c r="N456" i="1"/>
  <c r="L456" i="1"/>
  <c r="K456" i="1"/>
  <c r="E21" i="4" s="1"/>
  <c r="G456" i="1"/>
  <c r="F456" i="1"/>
  <c r="H456" i="1" s="1"/>
  <c r="Y455" i="1"/>
  <c r="X455" i="1"/>
  <c r="J455" i="1" s="1"/>
  <c r="O455" i="1"/>
  <c r="M455" i="1" s="1"/>
  <c r="N455" i="1"/>
  <c r="L455" i="1"/>
  <c r="K455" i="1"/>
  <c r="G455" i="1"/>
  <c r="F455" i="1"/>
  <c r="H455" i="1" s="1"/>
  <c r="AF455" i="1" s="1"/>
  <c r="Y454" i="1"/>
  <c r="X454" i="1"/>
  <c r="U454" i="1"/>
  <c r="K454" i="1" s="1"/>
  <c r="E18" i="4" s="1"/>
  <c r="T454" i="1"/>
  <c r="O454" i="1"/>
  <c r="N454" i="1"/>
  <c r="L454" i="1" s="1"/>
  <c r="M454" i="1"/>
  <c r="J454" i="1"/>
  <c r="H454" i="1"/>
  <c r="AF454" i="1" s="1"/>
  <c r="G454" i="1"/>
  <c r="F454" i="1"/>
  <c r="O453" i="1"/>
  <c r="M453" i="1" s="1"/>
  <c r="N453" i="1"/>
  <c r="L453" i="1"/>
  <c r="K453" i="1"/>
  <c r="J453" i="1"/>
  <c r="I453" i="1"/>
  <c r="H453" i="1"/>
  <c r="AF453" i="1" s="1"/>
  <c r="G453" i="1"/>
  <c r="F453" i="1"/>
  <c r="O452" i="1"/>
  <c r="M452" i="1" s="1"/>
  <c r="N452" i="1"/>
  <c r="L452" i="1" s="1"/>
  <c r="K452" i="1"/>
  <c r="J452" i="1"/>
  <c r="I452" i="1"/>
  <c r="G452" i="1"/>
  <c r="F452" i="1"/>
  <c r="H452" i="1" s="1"/>
  <c r="AF452" i="1" s="1"/>
  <c r="S451" i="1"/>
  <c r="R451" i="1"/>
  <c r="J451" i="1" s="1"/>
  <c r="O451" i="1"/>
  <c r="M451" i="1" s="1"/>
  <c r="N451" i="1"/>
  <c r="L451" i="1"/>
  <c r="K451" i="1"/>
  <c r="G451" i="1"/>
  <c r="F451" i="1"/>
  <c r="H451" i="1" s="1"/>
  <c r="AF451" i="1" s="1"/>
  <c r="O450" i="1"/>
  <c r="N450" i="1"/>
  <c r="L450" i="1" s="1"/>
  <c r="M450" i="1"/>
  <c r="K450" i="1"/>
  <c r="J450" i="1"/>
  <c r="I450" i="1"/>
  <c r="G450" i="1"/>
  <c r="F450" i="1"/>
  <c r="H450" i="1" s="1"/>
  <c r="AF450" i="1" s="1"/>
  <c r="O449" i="1"/>
  <c r="N449" i="1"/>
  <c r="M449" i="1"/>
  <c r="L449" i="1"/>
  <c r="K449" i="1"/>
  <c r="J449" i="1"/>
  <c r="I449" i="1"/>
  <c r="H449" i="1"/>
  <c r="AF449" i="1" s="1"/>
  <c r="G449" i="1"/>
  <c r="F449" i="1"/>
  <c r="O448" i="1"/>
  <c r="M448" i="1" s="1"/>
  <c r="N448" i="1"/>
  <c r="L448" i="1"/>
  <c r="K448" i="1"/>
  <c r="J448" i="1"/>
  <c r="I448" i="1"/>
  <c r="H448" i="1"/>
  <c r="AF448" i="1" s="1"/>
  <c r="G448" i="1"/>
  <c r="F448" i="1"/>
  <c r="O447" i="1"/>
  <c r="M447" i="1" s="1"/>
  <c r="N447" i="1"/>
  <c r="L447" i="1" s="1"/>
  <c r="K447" i="1"/>
  <c r="J447" i="1"/>
  <c r="I447" i="1"/>
  <c r="G447" i="1"/>
  <c r="F447" i="1"/>
  <c r="H447" i="1" s="1"/>
  <c r="AF447" i="1" s="1"/>
  <c r="O446" i="1"/>
  <c r="N446" i="1"/>
  <c r="L446" i="1" s="1"/>
  <c r="M446" i="1"/>
  <c r="K446" i="1"/>
  <c r="J446" i="1"/>
  <c r="I446" i="1"/>
  <c r="G446" i="1"/>
  <c r="F446" i="1"/>
  <c r="H446" i="1" s="1"/>
  <c r="AF446" i="1" s="1"/>
  <c r="O445" i="1"/>
  <c r="N445" i="1"/>
  <c r="M445" i="1"/>
  <c r="L445" i="1"/>
  <c r="K445" i="1"/>
  <c r="J445" i="1"/>
  <c r="I445" i="1"/>
  <c r="H445" i="1"/>
  <c r="AF445" i="1" s="1"/>
  <c r="G445" i="1"/>
  <c r="F445" i="1"/>
  <c r="AF444" i="1"/>
  <c r="W444" i="1"/>
  <c r="K444" i="1" s="1"/>
  <c r="V444" i="1"/>
  <c r="O444" i="1"/>
  <c r="N444" i="1"/>
  <c r="L444" i="1" s="1"/>
  <c r="M444" i="1"/>
  <c r="J444" i="1"/>
  <c r="H444" i="1"/>
  <c r="G444" i="1"/>
  <c r="F444" i="1"/>
  <c r="O443" i="1"/>
  <c r="M443" i="1" s="1"/>
  <c r="N443" i="1"/>
  <c r="L443" i="1"/>
  <c r="K443" i="1"/>
  <c r="J443" i="1"/>
  <c r="I443" i="1"/>
  <c r="H443" i="1"/>
  <c r="AF443" i="1" s="1"/>
  <c r="G443" i="1"/>
  <c r="F443" i="1"/>
  <c r="O442" i="1"/>
  <c r="M442" i="1" s="1"/>
  <c r="N442" i="1"/>
  <c r="L442" i="1" s="1"/>
  <c r="K442" i="1"/>
  <c r="J442" i="1"/>
  <c r="I442" i="1"/>
  <c r="G442" i="1"/>
  <c r="F442" i="1"/>
  <c r="H442" i="1" s="1"/>
  <c r="AF442" i="1" s="1"/>
  <c r="O441" i="1"/>
  <c r="N441" i="1"/>
  <c r="L441" i="1" s="1"/>
  <c r="M441" i="1"/>
  <c r="K441" i="1"/>
  <c r="J441" i="1"/>
  <c r="I441" i="1"/>
  <c r="G441" i="1"/>
  <c r="F441" i="1"/>
  <c r="H441" i="1" s="1"/>
  <c r="AF441" i="1" s="1"/>
  <c r="Y440" i="1"/>
  <c r="X440" i="1"/>
  <c r="U440" i="1"/>
  <c r="K440" i="1" s="1"/>
  <c r="T440" i="1"/>
  <c r="J440" i="1" s="1"/>
  <c r="O440" i="1"/>
  <c r="N440" i="1"/>
  <c r="M440" i="1"/>
  <c r="L440" i="1"/>
  <c r="H440" i="1"/>
  <c r="F2533" i="3" s="1"/>
  <c r="G440" i="1"/>
  <c r="F440" i="1"/>
  <c r="O439" i="1"/>
  <c r="M439" i="1" s="1"/>
  <c r="N439" i="1"/>
  <c r="L439" i="1" s="1"/>
  <c r="K439" i="1"/>
  <c r="J439" i="1"/>
  <c r="I439" i="1"/>
  <c r="G439" i="1"/>
  <c r="F439" i="1"/>
  <c r="H439" i="1" s="1"/>
  <c r="AF439" i="1" s="1"/>
  <c r="O438" i="1"/>
  <c r="N438" i="1"/>
  <c r="L438" i="1" s="1"/>
  <c r="M438" i="1"/>
  <c r="K438" i="1"/>
  <c r="J438" i="1"/>
  <c r="I438" i="1"/>
  <c r="G438" i="1"/>
  <c r="F438" i="1"/>
  <c r="H438" i="1" s="1"/>
  <c r="AF438" i="1" s="1"/>
  <c r="O437" i="1"/>
  <c r="N437" i="1"/>
  <c r="M437" i="1"/>
  <c r="L437" i="1"/>
  <c r="K437" i="1"/>
  <c r="J437" i="1"/>
  <c r="I437" i="1"/>
  <c r="H437" i="1"/>
  <c r="AF437" i="1" s="1"/>
  <c r="G437" i="1"/>
  <c r="F437" i="1"/>
  <c r="O436" i="1"/>
  <c r="M436" i="1" s="1"/>
  <c r="N436" i="1"/>
  <c r="L436" i="1"/>
  <c r="K436" i="1"/>
  <c r="J436" i="1"/>
  <c r="I436" i="1"/>
  <c r="H436" i="1"/>
  <c r="AF436" i="1" s="1"/>
  <c r="G436" i="1"/>
  <c r="F436" i="1"/>
  <c r="O435" i="1"/>
  <c r="M435" i="1" s="1"/>
  <c r="N435" i="1"/>
  <c r="L435" i="1" s="1"/>
  <c r="K435" i="1"/>
  <c r="J435" i="1"/>
  <c r="I435" i="1"/>
  <c r="G435" i="1"/>
  <c r="F435" i="1"/>
  <c r="H435" i="1" s="1"/>
  <c r="AF435" i="1" s="1"/>
  <c r="U434" i="1"/>
  <c r="T434" i="1"/>
  <c r="J434" i="1" s="1"/>
  <c r="O434" i="1"/>
  <c r="M434" i="1" s="1"/>
  <c r="N434" i="1"/>
  <c r="L434" i="1"/>
  <c r="K434" i="1"/>
  <c r="G434" i="1"/>
  <c r="F434" i="1"/>
  <c r="H434" i="1" s="1"/>
  <c r="AF434" i="1" s="1"/>
  <c r="O433" i="1"/>
  <c r="N433" i="1"/>
  <c r="L433" i="1" s="1"/>
  <c r="M433" i="1"/>
  <c r="K433" i="1"/>
  <c r="I433" i="1"/>
  <c r="G433" i="1"/>
  <c r="F433" i="1"/>
  <c r="H433" i="1" s="1"/>
  <c r="AF433" i="1" s="1"/>
  <c r="W432" i="1"/>
  <c r="V432" i="1"/>
  <c r="O432" i="1"/>
  <c r="M432" i="1" s="1"/>
  <c r="N432" i="1"/>
  <c r="L432" i="1" s="1"/>
  <c r="J432" i="1"/>
  <c r="G432" i="1"/>
  <c r="F432" i="1"/>
  <c r="H432" i="1" s="1"/>
  <c r="AF432" i="1" s="1"/>
  <c r="O431" i="1"/>
  <c r="N431" i="1"/>
  <c r="M431" i="1"/>
  <c r="L431" i="1"/>
  <c r="K431" i="1"/>
  <c r="J431" i="1"/>
  <c r="I431" i="1"/>
  <c r="H431" i="1"/>
  <c r="AF431" i="1" s="1"/>
  <c r="G431" i="1"/>
  <c r="F431" i="1"/>
  <c r="O430" i="1"/>
  <c r="M430" i="1" s="1"/>
  <c r="N430" i="1"/>
  <c r="L430" i="1"/>
  <c r="K430" i="1"/>
  <c r="J430" i="1"/>
  <c r="I430" i="1"/>
  <c r="H430" i="1"/>
  <c r="AF430" i="1" s="1"/>
  <c r="G430" i="1"/>
  <c r="F430" i="1"/>
  <c r="W429" i="1"/>
  <c r="K429" i="1" s="1"/>
  <c r="V429" i="1"/>
  <c r="J429" i="1" s="1"/>
  <c r="O429" i="1"/>
  <c r="N429" i="1"/>
  <c r="M429" i="1"/>
  <c r="L429" i="1"/>
  <c r="H429" i="1"/>
  <c r="AF429" i="1" s="1"/>
  <c r="G429" i="1"/>
  <c r="F429" i="1"/>
  <c r="O428" i="1"/>
  <c r="M428" i="1" s="1"/>
  <c r="N428" i="1"/>
  <c r="L428" i="1" s="1"/>
  <c r="K428" i="1"/>
  <c r="J428" i="1"/>
  <c r="I428" i="1"/>
  <c r="G428" i="1"/>
  <c r="F428" i="1"/>
  <c r="O427" i="1"/>
  <c r="N427" i="1"/>
  <c r="L427" i="1" s="1"/>
  <c r="M427" i="1"/>
  <c r="K427" i="1"/>
  <c r="I427" i="1"/>
  <c r="G427" i="1"/>
  <c r="F427" i="1"/>
  <c r="H427" i="1" s="1"/>
  <c r="AF427" i="1" s="1"/>
  <c r="O426" i="1"/>
  <c r="N426" i="1"/>
  <c r="M426" i="1"/>
  <c r="L426" i="1"/>
  <c r="K426" i="1"/>
  <c r="J426" i="1"/>
  <c r="I426" i="1"/>
  <c r="H426" i="1"/>
  <c r="AF426" i="1" s="1"/>
  <c r="G426" i="1"/>
  <c r="F426" i="1"/>
  <c r="AF425" i="1"/>
  <c r="O425" i="1"/>
  <c r="M425" i="1" s="1"/>
  <c r="N425" i="1"/>
  <c r="L425" i="1"/>
  <c r="K425" i="1"/>
  <c r="J425" i="1"/>
  <c r="I425" i="1"/>
  <c r="H425" i="1"/>
  <c r="G425" i="1"/>
  <c r="F425" i="1"/>
  <c r="W424" i="1"/>
  <c r="K424" i="1" s="1"/>
  <c r="V424" i="1"/>
  <c r="J424" i="1" s="1"/>
  <c r="O424" i="1"/>
  <c r="N424" i="1"/>
  <c r="M424" i="1"/>
  <c r="L424" i="1"/>
  <c r="H424" i="1"/>
  <c r="AF424" i="1" s="1"/>
  <c r="G424" i="1"/>
  <c r="F424" i="1"/>
  <c r="O423" i="1"/>
  <c r="M423" i="1" s="1"/>
  <c r="N423" i="1"/>
  <c r="L423" i="1" s="1"/>
  <c r="K423" i="1"/>
  <c r="J423" i="1"/>
  <c r="I423" i="1"/>
  <c r="G423" i="1"/>
  <c r="F423" i="1"/>
  <c r="O422" i="1"/>
  <c r="N422" i="1"/>
  <c r="L422" i="1" s="1"/>
  <c r="M422" i="1"/>
  <c r="K422" i="1"/>
  <c r="I422" i="1"/>
  <c r="G422" i="1"/>
  <c r="F422" i="1"/>
  <c r="H422" i="1" s="1"/>
  <c r="AF422" i="1" s="1"/>
  <c r="O421" i="1"/>
  <c r="N421" i="1"/>
  <c r="M421" i="1"/>
  <c r="L421" i="1"/>
  <c r="K421" i="1"/>
  <c r="J421" i="1"/>
  <c r="I421" i="1"/>
  <c r="H421" i="1"/>
  <c r="AF421" i="1" s="1"/>
  <c r="G421" i="1"/>
  <c r="F421" i="1"/>
  <c r="AF420" i="1"/>
  <c r="O420" i="1"/>
  <c r="M420" i="1" s="1"/>
  <c r="N420" i="1"/>
  <c r="L420" i="1"/>
  <c r="K420" i="1"/>
  <c r="J420" i="1"/>
  <c r="I420" i="1"/>
  <c r="H420" i="1"/>
  <c r="G420" i="1"/>
  <c r="F420" i="1"/>
  <c r="O419" i="1"/>
  <c r="M419" i="1" s="1"/>
  <c r="N419" i="1"/>
  <c r="L419" i="1" s="1"/>
  <c r="K419" i="1"/>
  <c r="J419" i="1"/>
  <c r="I419" i="1"/>
  <c r="G419" i="1"/>
  <c r="F419" i="1"/>
  <c r="H419" i="1" s="1"/>
  <c r="AF419" i="1" s="1"/>
  <c r="O418" i="1"/>
  <c r="N418" i="1"/>
  <c r="L418" i="1" s="1"/>
  <c r="M418" i="1"/>
  <c r="K418" i="1"/>
  <c r="J418" i="1"/>
  <c r="I418" i="1"/>
  <c r="G418" i="1"/>
  <c r="F418" i="1"/>
  <c r="H418" i="1" s="1"/>
  <c r="AF418" i="1" s="1"/>
  <c r="O417" i="1"/>
  <c r="N417" i="1"/>
  <c r="M417" i="1"/>
  <c r="L417" i="1"/>
  <c r="K417" i="1"/>
  <c r="J417" i="1"/>
  <c r="I417" i="1"/>
  <c r="H417" i="1"/>
  <c r="AF417" i="1" s="1"/>
  <c r="G417" i="1"/>
  <c r="F417" i="1"/>
  <c r="AF416" i="1"/>
  <c r="O416" i="1"/>
  <c r="M416" i="1" s="1"/>
  <c r="N416" i="1"/>
  <c r="L416" i="1"/>
  <c r="K416" i="1"/>
  <c r="J416" i="1"/>
  <c r="I416" i="1"/>
  <c r="H416" i="1"/>
  <c r="G416" i="1"/>
  <c r="F416" i="1"/>
  <c r="O415" i="1"/>
  <c r="M415" i="1" s="1"/>
  <c r="N415" i="1"/>
  <c r="L415" i="1" s="1"/>
  <c r="J415" i="1"/>
  <c r="I415" i="1"/>
  <c r="G415" i="1"/>
  <c r="F415" i="1"/>
  <c r="H415" i="1" s="1"/>
  <c r="AF415" i="1" s="1"/>
  <c r="O414" i="1"/>
  <c r="N414" i="1"/>
  <c r="L414" i="1" s="1"/>
  <c r="M414" i="1"/>
  <c r="K414" i="1"/>
  <c r="J414" i="1"/>
  <c r="I414" i="1"/>
  <c r="G414" i="1"/>
  <c r="F414" i="1"/>
  <c r="H414" i="1" s="1"/>
  <c r="AF414" i="1" s="1"/>
  <c r="O413" i="1"/>
  <c r="N413" i="1"/>
  <c r="M413" i="1"/>
  <c r="L413" i="1"/>
  <c r="K413" i="1"/>
  <c r="J413" i="1"/>
  <c r="I413" i="1"/>
  <c r="H413" i="1"/>
  <c r="AF413" i="1" s="1"/>
  <c r="G413" i="1"/>
  <c r="F413" i="1"/>
  <c r="O412" i="1"/>
  <c r="M412" i="1" s="1"/>
  <c r="N412" i="1"/>
  <c r="L412" i="1"/>
  <c r="K412" i="1"/>
  <c r="J412" i="1"/>
  <c r="I412" i="1"/>
  <c r="H412" i="1"/>
  <c r="AF412" i="1" s="1"/>
  <c r="G412" i="1"/>
  <c r="F412" i="1"/>
  <c r="O411" i="1"/>
  <c r="M411" i="1" s="1"/>
  <c r="N411" i="1"/>
  <c r="L411" i="1" s="1"/>
  <c r="J411" i="1"/>
  <c r="I411" i="1"/>
  <c r="G411" i="1"/>
  <c r="F411" i="1"/>
  <c r="O410" i="1"/>
  <c r="N410" i="1"/>
  <c r="L410" i="1" s="1"/>
  <c r="M410" i="1"/>
  <c r="K410" i="1"/>
  <c r="I410" i="1"/>
  <c r="G410" i="1"/>
  <c r="F410" i="1"/>
  <c r="H410" i="1" s="1"/>
  <c r="AF410" i="1" s="1"/>
  <c r="O409" i="1"/>
  <c r="N409" i="1"/>
  <c r="M409" i="1"/>
  <c r="L409" i="1"/>
  <c r="K409" i="1"/>
  <c r="J409" i="1"/>
  <c r="I409" i="1"/>
  <c r="H409" i="1"/>
  <c r="AF409" i="1" s="1"/>
  <c r="G409" i="1"/>
  <c r="F409" i="1"/>
  <c r="AF408" i="1"/>
  <c r="O408" i="1"/>
  <c r="M408" i="1" s="1"/>
  <c r="N408" i="1"/>
  <c r="L408" i="1"/>
  <c r="K408" i="1"/>
  <c r="J408" i="1"/>
  <c r="I408" i="1"/>
  <c r="H408" i="1"/>
  <c r="G408" i="1"/>
  <c r="F408" i="1"/>
  <c r="O407" i="1"/>
  <c r="M407" i="1" s="1"/>
  <c r="N407" i="1"/>
  <c r="L407" i="1" s="1"/>
  <c r="K407" i="1"/>
  <c r="J407" i="1"/>
  <c r="I407" i="1"/>
  <c r="G407" i="1"/>
  <c r="F407" i="1"/>
  <c r="O406" i="1"/>
  <c r="N406" i="1"/>
  <c r="L406" i="1" s="1"/>
  <c r="M406" i="1"/>
  <c r="K406" i="1"/>
  <c r="I406" i="1"/>
  <c r="G406" i="1"/>
  <c r="F406" i="1"/>
  <c r="H406" i="1" s="1"/>
  <c r="AF406" i="1" s="1"/>
  <c r="O405" i="1"/>
  <c r="N405" i="1"/>
  <c r="M405" i="1"/>
  <c r="L405" i="1"/>
  <c r="K405" i="1"/>
  <c r="J405" i="1"/>
  <c r="I405" i="1"/>
  <c r="H405" i="1"/>
  <c r="AF405" i="1" s="1"/>
  <c r="G405" i="1"/>
  <c r="F405" i="1"/>
  <c r="AF404" i="1"/>
  <c r="O404" i="1"/>
  <c r="M404" i="1" s="1"/>
  <c r="N404" i="1"/>
  <c r="L404" i="1"/>
  <c r="K404" i="1"/>
  <c r="J404" i="1"/>
  <c r="I404" i="1"/>
  <c r="H404" i="1"/>
  <c r="G404" i="1"/>
  <c r="F404" i="1"/>
  <c r="O403" i="1"/>
  <c r="M403" i="1" s="1"/>
  <c r="N403" i="1"/>
  <c r="L403" i="1" s="1"/>
  <c r="K403" i="1"/>
  <c r="J403" i="1"/>
  <c r="I403" i="1"/>
  <c r="G403" i="1"/>
  <c r="F403" i="1"/>
  <c r="H403" i="1" s="1"/>
  <c r="AF403" i="1" s="1"/>
  <c r="O402" i="1"/>
  <c r="N402" i="1"/>
  <c r="L402" i="1" s="1"/>
  <c r="M402" i="1"/>
  <c r="K402" i="1"/>
  <c r="J402" i="1"/>
  <c r="I402" i="1"/>
  <c r="G402" i="1"/>
  <c r="F402" i="1"/>
  <c r="H402" i="1" s="1"/>
  <c r="AF402" i="1" s="1"/>
  <c r="O401" i="1"/>
  <c r="N401" i="1"/>
  <c r="M401" i="1"/>
  <c r="L401" i="1"/>
  <c r="K401" i="1"/>
  <c r="J401" i="1"/>
  <c r="I401" i="1"/>
  <c r="H401" i="1"/>
  <c r="AF401" i="1" s="1"/>
  <c r="G401" i="1"/>
  <c r="F401" i="1"/>
  <c r="AF400" i="1"/>
  <c r="O400" i="1"/>
  <c r="M400" i="1" s="1"/>
  <c r="N400" i="1"/>
  <c r="L400" i="1"/>
  <c r="K400" i="1"/>
  <c r="J400" i="1"/>
  <c r="I400" i="1"/>
  <c r="H400" i="1"/>
  <c r="G400" i="1"/>
  <c r="F400" i="1"/>
  <c r="O399" i="1"/>
  <c r="M399" i="1" s="1"/>
  <c r="N399" i="1"/>
  <c r="L399" i="1" s="1"/>
  <c r="J399" i="1"/>
  <c r="I399" i="1"/>
  <c r="G399" i="1"/>
  <c r="F399" i="1"/>
  <c r="H399" i="1" s="1"/>
  <c r="AF399" i="1" s="1"/>
  <c r="O398" i="1"/>
  <c r="N398" i="1"/>
  <c r="L398" i="1" s="1"/>
  <c r="M398" i="1"/>
  <c r="K398" i="1"/>
  <c r="J398" i="1"/>
  <c r="I398" i="1"/>
  <c r="G398" i="1"/>
  <c r="F398" i="1"/>
  <c r="H398" i="1" s="1"/>
  <c r="AF398" i="1" s="1"/>
  <c r="O397" i="1"/>
  <c r="N397" i="1"/>
  <c r="M397" i="1"/>
  <c r="L397" i="1"/>
  <c r="K397" i="1"/>
  <c r="J397" i="1"/>
  <c r="I397" i="1"/>
  <c r="H397" i="1"/>
  <c r="AF397" i="1" s="1"/>
  <c r="G397" i="1"/>
  <c r="F397" i="1"/>
  <c r="O396" i="1"/>
  <c r="M396" i="1" s="1"/>
  <c r="N396" i="1"/>
  <c r="L396" i="1"/>
  <c r="K396" i="1"/>
  <c r="J396" i="1"/>
  <c r="I396" i="1"/>
  <c r="H396" i="1"/>
  <c r="AF396" i="1" s="1"/>
  <c r="G396" i="1"/>
  <c r="F396" i="1"/>
  <c r="O395" i="1"/>
  <c r="M395" i="1" s="1"/>
  <c r="N395" i="1"/>
  <c r="L395" i="1" s="1"/>
  <c r="J395" i="1"/>
  <c r="I395" i="1"/>
  <c r="G395" i="1"/>
  <c r="F395" i="1"/>
  <c r="O394" i="1"/>
  <c r="N394" i="1"/>
  <c r="L394" i="1" s="1"/>
  <c r="M394" i="1"/>
  <c r="K394" i="1"/>
  <c r="I394" i="1"/>
  <c r="G394" i="1"/>
  <c r="F394" i="1"/>
  <c r="H394" i="1" s="1"/>
  <c r="AF394" i="1" s="1"/>
  <c r="O393" i="1"/>
  <c r="N393" i="1"/>
  <c r="M393" i="1"/>
  <c r="L393" i="1"/>
  <c r="K393" i="1"/>
  <c r="J393" i="1"/>
  <c r="I393" i="1"/>
  <c r="H393" i="1"/>
  <c r="AF393" i="1" s="1"/>
  <c r="G393" i="1"/>
  <c r="F393" i="1"/>
  <c r="AF392" i="1"/>
  <c r="O392" i="1"/>
  <c r="M392" i="1" s="1"/>
  <c r="N392" i="1"/>
  <c r="L392" i="1"/>
  <c r="K392" i="1"/>
  <c r="J392" i="1"/>
  <c r="I392" i="1"/>
  <c r="H392" i="1"/>
  <c r="G392" i="1"/>
  <c r="F392" i="1"/>
  <c r="O391" i="1"/>
  <c r="M391" i="1" s="1"/>
  <c r="N391" i="1"/>
  <c r="L391" i="1" s="1"/>
  <c r="K391" i="1"/>
  <c r="J391" i="1"/>
  <c r="I391" i="1"/>
  <c r="G391" i="1"/>
  <c r="F391" i="1"/>
  <c r="O390" i="1"/>
  <c r="N390" i="1"/>
  <c r="L390" i="1" s="1"/>
  <c r="M390" i="1"/>
  <c r="K390" i="1"/>
  <c r="I390" i="1"/>
  <c r="G390" i="1"/>
  <c r="F390" i="1"/>
  <c r="H390" i="1" s="1"/>
  <c r="AF390" i="1" s="1"/>
  <c r="O389" i="1"/>
  <c r="N389" i="1"/>
  <c r="M389" i="1"/>
  <c r="L389" i="1"/>
  <c r="K389" i="1"/>
  <c r="J389" i="1"/>
  <c r="I389" i="1"/>
  <c r="H389" i="1"/>
  <c r="AF389" i="1" s="1"/>
  <c r="G389" i="1"/>
  <c r="F389" i="1"/>
  <c r="O388" i="1"/>
  <c r="M388" i="1" s="1"/>
  <c r="N388" i="1"/>
  <c r="L388" i="1"/>
  <c r="K388" i="1"/>
  <c r="J388" i="1"/>
  <c r="I388" i="1"/>
  <c r="G388" i="1"/>
  <c r="H388" i="1" s="1"/>
  <c r="AF388" i="1" s="1"/>
  <c r="F388" i="1"/>
  <c r="Y387" i="1"/>
  <c r="X387" i="1"/>
  <c r="W387" i="1"/>
  <c r="V387" i="1"/>
  <c r="U387" i="1"/>
  <c r="T387" i="1"/>
  <c r="S387" i="1"/>
  <c r="R387" i="1"/>
  <c r="Q387" i="1"/>
  <c r="K387" i="1" s="1"/>
  <c r="P387" i="1"/>
  <c r="J387" i="1" s="1"/>
  <c r="O387" i="1"/>
  <c r="N387" i="1"/>
  <c r="M387" i="1"/>
  <c r="L387" i="1"/>
  <c r="H387" i="1"/>
  <c r="AF387" i="1" s="1"/>
  <c r="G387" i="1"/>
  <c r="F387" i="1"/>
  <c r="W386" i="1"/>
  <c r="K386" i="1" s="1"/>
  <c r="V386" i="1"/>
  <c r="J386" i="1" s="1"/>
  <c r="O386" i="1"/>
  <c r="N386" i="1"/>
  <c r="M386" i="1"/>
  <c r="L386" i="1"/>
  <c r="G386" i="1"/>
  <c r="H386" i="1" s="1"/>
  <c r="AF386" i="1" s="1"/>
  <c r="F386" i="1"/>
  <c r="O385" i="1"/>
  <c r="M385" i="1" s="1"/>
  <c r="N385" i="1"/>
  <c r="L385" i="1" s="1"/>
  <c r="J385" i="1"/>
  <c r="I385" i="1"/>
  <c r="G385" i="1"/>
  <c r="F385" i="1"/>
  <c r="O384" i="1"/>
  <c r="N384" i="1"/>
  <c r="L384" i="1" s="1"/>
  <c r="M384" i="1"/>
  <c r="K384" i="1"/>
  <c r="I384" i="1"/>
  <c r="G384" i="1"/>
  <c r="F384" i="1"/>
  <c r="H384" i="1" s="1"/>
  <c r="AF384" i="1" s="1"/>
  <c r="O383" i="1"/>
  <c r="N383" i="1"/>
  <c r="M383" i="1"/>
  <c r="L383" i="1"/>
  <c r="K383" i="1"/>
  <c r="J383" i="1"/>
  <c r="I383" i="1"/>
  <c r="H383" i="1"/>
  <c r="AF383" i="1" s="1"/>
  <c r="G383" i="1"/>
  <c r="F383" i="1"/>
  <c r="O382" i="1"/>
  <c r="M382" i="1" s="1"/>
  <c r="N382" i="1"/>
  <c r="L382" i="1"/>
  <c r="J382" i="1"/>
  <c r="I382" i="1"/>
  <c r="G382" i="1"/>
  <c r="H382" i="1" s="1"/>
  <c r="AF382" i="1" s="1"/>
  <c r="F382" i="1"/>
  <c r="Y381" i="1"/>
  <c r="X381" i="1"/>
  <c r="U381" i="1"/>
  <c r="T381" i="1"/>
  <c r="O381" i="1"/>
  <c r="M381" i="1" s="1"/>
  <c r="N381" i="1"/>
  <c r="L381" i="1" s="1"/>
  <c r="J381" i="1"/>
  <c r="G381" i="1"/>
  <c r="F381" i="1"/>
  <c r="H381" i="1" s="1"/>
  <c r="AF381" i="1" s="1"/>
  <c r="O380" i="1"/>
  <c r="N380" i="1"/>
  <c r="M380" i="1"/>
  <c r="L380" i="1"/>
  <c r="K380" i="1"/>
  <c r="J380" i="1"/>
  <c r="I380" i="1"/>
  <c r="H380" i="1"/>
  <c r="AF380" i="1" s="1"/>
  <c r="G380" i="1"/>
  <c r="F380" i="1"/>
  <c r="O379" i="1"/>
  <c r="M379" i="1" s="1"/>
  <c r="N379" i="1"/>
  <c r="L379" i="1"/>
  <c r="J379" i="1"/>
  <c r="I379" i="1"/>
  <c r="G379" i="1"/>
  <c r="H379" i="1" s="1"/>
  <c r="AF379" i="1" s="1"/>
  <c r="F379" i="1"/>
  <c r="O378" i="1"/>
  <c r="M378" i="1" s="1"/>
  <c r="N378" i="1"/>
  <c r="L378" i="1" s="1"/>
  <c r="K378" i="1"/>
  <c r="I378" i="1"/>
  <c r="G378" i="1"/>
  <c r="F378" i="1"/>
  <c r="U377" i="1"/>
  <c r="T377" i="1"/>
  <c r="J377" i="1" s="1"/>
  <c r="O377" i="1"/>
  <c r="M377" i="1" s="1"/>
  <c r="N377" i="1"/>
  <c r="L377" i="1"/>
  <c r="G377" i="1"/>
  <c r="F377" i="1"/>
  <c r="U376" i="1"/>
  <c r="T376" i="1"/>
  <c r="J376" i="1" s="1"/>
  <c r="O376" i="1"/>
  <c r="M376" i="1" s="1"/>
  <c r="N376" i="1"/>
  <c r="L376" i="1"/>
  <c r="G376" i="1"/>
  <c r="F376" i="1"/>
  <c r="O375" i="1"/>
  <c r="N375" i="1"/>
  <c r="L375" i="1" s="1"/>
  <c r="M375" i="1"/>
  <c r="K375" i="1"/>
  <c r="J375" i="1"/>
  <c r="I375" i="1"/>
  <c r="G375" i="1"/>
  <c r="F375" i="1"/>
  <c r="H375" i="1" s="1"/>
  <c r="AF375" i="1" s="1"/>
  <c r="O374" i="1"/>
  <c r="N374" i="1"/>
  <c r="M374" i="1"/>
  <c r="L374" i="1"/>
  <c r="K374" i="1"/>
  <c r="J374" i="1"/>
  <c r="I374" i="1"/>
  <c r="H374" i="1"/>
  <c r="AF374" i="1" s="1"/>
  <c r="G374" i="1"/>
  <c r="F374" i="1"/>
  <c r="O373" i="1"/>
  <c r="M373" i="1" s="1"/>
  <c r="N373" i="1"/>
  <c r="L373" i="1"/>
  <c r="K373" i="1"/>
  <c r="J373" i="1"/>
  <c r="I373" i="1"/>
  <c r="H373" i="1"/>
  <c r="AF373" i="1" s="1"/>
  <c r="G373" i="1"/>
  <c r="F373" i="1"/>
  <c r="O372" i="1"/>
  <c r="M372" i="1" s="1"/>
  <c r="N372" i="1"/>
  <c r="L372" i="1" s="1"/>
  <c r="K372" i="1"/>
  <c r="I372" i="1"/>
  <c r="G372" i="1"/>
  <c r="F372" i="1"/>
  <c r="O371" i="1"/>
  <c r="N371" i="1"/>
  <c r="L371" i="1" s="1"/>
  <c r="M371" i="1"/>
  <c r="K371" i="1"/>
  <c r="J371" i="1"/>
  <c r="I371" i="1"/>
  <c r="G371" i="1"/>
  <c r="F371" i="1"/>
  <c r="H371" i="1" s="1"/>
  <c r="AF371" i="1" s="1"/>
  <c r="O370" i="1"/>
  <c r="N370" i="1"/>
  <c r="M370" i="1"/>
  <c r="L370" i="1"/>
  <c r="K370" i="1"/>
  <c r="J370" i="1"/>
  <c r="I370" i="1"/>
  <c r="H370" i="1"/>
  <c r="AF370" i="1" s="1"/>
  <c r="G370" i="1"/>
  <c r="F370" i="1"/>
  <c r="O369" i="1"/>
  <c r="M369" i="1" s="1"/>
  <c r="N369" i="1"/>
  <c r="L369" i="1"/>
  <c r="K369" i="1"/>
  <c r="J369" i="1"/>
  <c r="I369" i="1"/>
  <c r="G369" i="1"/>
  <c r="H369" i="1" s="1"/>
  <c r="AF369" i="1" s="1"/>
  <c r="F369" i="1"/>
  <c r="Y368" i="1"/>
  <c r="K368" i="1" s="1"/>
  <c r="X368" i="1"/>
  <c r="J368" i="1" s="1"/>
  <c r="O368" i="1"/>
  <c r="N368" i="1"/>
  <c r="M368" i="1"/>
  <c r="L368" i="1"/>
  <c r="H368" i="1"/>
  <c r="AF368" i="1" s="1"/>
  <c r="G368" i="1"/>
  <c r="F368" i="1"/>
  <c r="AC367" i="1"/>
  <c r="AB367" i="1"/>
  <c r="Y367" i="1"/>
  <c r="X367" i="1"/>
  <c r="O367" i="1"/>
  <c r="M367" i="1" s="1"/>
  <c r="N367" i="1"/>
  <c r="L367" i="1" s="1"/>
  <c r="G367" i="1"/>
  <c r="F367" i="1"/>
  <c r="H367" i="1" s="1"/>
  <c r="AF367" i="1" s="1"/>
  <c r="W366" i="1"/>
  <c r="V366" i="1"/>
  <c r="O366" i="1"/>
  <c r="M366" i="1" s="1"/>
  <c r="N366" i="1"/>
  <c r="L366" i="1" s="1"/>
  <c r="J366" i="1"/>
  <c r="G366" i="1"/>
  <c r="F366" i="1"/>
  <c r="H366" i="1" s="1"/>
  <c r="AF366" i="1" s="1"/>
  <c r="AE365" i="1"/>
  <c r="AD365" i="1"/>
  <c r="O365" i="1"/>
  <c r="M365" i="1" s="1"/>
  <c r="N365" i="1"/>
  <c r="L365" i="1" s="1"/>
  <c r="K365" i="1"/>
  <c r="J365" i="1"/>
  <c r="G365" i="1"/>
  <c r="F365" i="1"/>
  <c r="H365" i="1" s="1"/>
  <c r="O364" i="1"/>
  <c r="N364" i="1"/>
  <c r="M364" i="1"/>
  <c r="L364" i="1"/>
  <c r="K364" i="1"/>
  <c r="J364" i="1"/>
  <c r="I364" i="1"/>
  <c r="H364" i="1"/>
  <c r="AF364" i="1" s="1"/>
  <c r="G364" i="1"/>
  <c r="F364" i="1"/>
  <c r="O363" i="1"/>
  <c r="M363" i="1" s="1"/>
  <c r="N363" i="1"/>
  <c r="L363" i="1"/>
  <c r="J363" i="1"/>
  <c r="I363" i="1"/>
  <c r="H363" i="1"/>
  <c r="AF363" i="1" s="1"/>
  <c r="G363" i="1"/>
  <c r="F363" i="1"/>
  <c r="O362" i="1"/>
  <c r="M362" i="1" s="1"/>
  <c r="N362" i="1"/>
  <c r="L362" i="1" s="1"/>
  <c r="J362" i="1"/>
  <c r="I362" i="1"/>
  <c r="G362" i="1"/>
  <c r="F362" i="1"/>
  <c r="O361" i="1"/>
  <c r="N361" i="1"/>
  <c r="L361" i="1" s="1"/>
  <c r="M361" i="1"/>
  <c r="K361" i="1"/>
  <c r="I361" i="1"/>
  <c r="G361" i="1"/>
  <c r="F361" i="1"/>
  <c r="H361" i="1" s="1"/>
  <c r="AF361" i="1" s="1"/>
  <c r="O360" i="1"/>
  <c r="N360" i="1"/>
  <c r="M360" i="1"/>
  <c r="L360" i="1"/>
  <c r="K360" i="1"/>
  <c r="J360" i="1"/>
  <c r="I360" i="1"/>
  <c r="H360" i="1"/>
  <c r="AF360" i="1" s="1"/>
  <c r="G360" i="1"/>
  <c r="F360" i="1"/>
  <c r="O359" i="1"/>
  <c r="M359" i="1" s="1"/>
  <c r="N359" i="1"/>
  <c r="L359" i="1"/>
  <c r="J359" i="1"/>
  <c r="I359" i="1"/>
  <c r="G359" i="1"/>
  <c r="H359" i="1" s="1"/>
  <c r="AF359" i="1" s="1"/>
  <c r="F359" i="1"/>
  <c r="O358" i="1"/>
  <c r="M358" i="1" s="1"/>
  <c r="N358" i="1"/>
  <c r="L358" i="1" s="1"/>
  <c r="J358" i="1"/>
  <c r="I358" i="1"/>
  <c r="G358" i="1"/>
  <c r="F358" i="1"/>
  <c r="Y357" i="1"/>
  <c r="X357" i="1"/>
  <c r="U357" i="1"/>
  <c r="T357" i="1"/>
  <c r="S357" i="1"/>
  <c r="R357" i="1"/>
  <c r="Q357" i="1"/>
  <c r="K357" i="1" s="1"/>
  <c r="P357" i="1"/>
  <c r="O357" i="1"/>
  <c r="N357" i="1"/>
  <c r="L357" i="1" s="1"/>
  <c r="M357" i="1"/>
  <c r="H357" i="1"/>
  <c r="AF357" i="1" s="1"/>
  <c r="G357" i="1"/>
  <c r="F357" i="1"/>
  <c r="O356" i="1"/>
  <c r="M356" i="1" s="1"/>
  <c r="N356" i="1"/>
  <c r="L356" i="1"/>
  <c r="J356" i="1"/>
  <c r="I356" i="1"/>
  <c r="G356" i="1"/>
  <c r="H356" i="1" s="1"/>
  <c r="AF356" i="1" s="1"/>
  <c r="F356" i="1"/>
  <c r="O355" i="1"/>
  <c r="M355" i="1" s="1"/>
  <c r="N355" i="1"/>
  <c r="L355" i="1" s="1"/>
  <c r="J355" i="1"/>
  <c r="I355" i="1"/>
  <c r="G355" i="1"/>
  <c r="F355" i="1"/>
  <c r="O354" i="1"/>
  <c r="N354" i="1"/>
  <c r="L354" i="1" s="1"/>
  <c r="M354" i="1"/>
  <c r="K354" i="1"/>
  <c r="I354" i="1"/>
  <c r="G354" i="1"/>
  <c r="F354" i="1"/>
  <c r="H354" i="1" s="1"/>
  <c r="AF354" i="1" s="1"/>
  <c r="O353" i="1"/>
  <c r="N353" i="1"/>
  <c r="M353" i="1"/>
  <c r="L353" i="1"/>
  <c r="K353" i="1"/>
  <c r="J353" i="1"/>
  <c r="I353" i="1"/>
  <c r="H353" i="1"/>
  <c r="AF353" i="1" s="1"/>
  <c r="G353" i="1"/>
  <c r="F353" i="1"/>
  <c r="O352" i="1"/>
  <c r="M352" i="1" s="1"/>
  <c r="N352" i="1"/>
  <c r="L352" i="1"/>
  <c r="K352" i="1"/>
  <c r="J352" i="1"/>
  <c r="I352" i="1"/>
  <c r="G352" i="1"/>
  <c r="H352" i="1" s="1"/>
  <c r="AF352" i="1" s="1"/>
  <c r="F352" i="1"/>
  <c r="O351" i="1"/>
  <c r="M351" i="1" s="1"/>
  <c r="N351" i="1"/>
  <c r="L351" i="1" s="1"/>
  <c r="K351" i="1"/>
  <c r="I351" i="1"/>
  <c r="G351" i="1"/>
  <c r="F351" i="1"/>
  <c r="H351" i="1" s="1"/>
  <c r="AF351" i="1" s="1"/>
  <c r="O350" i="1"/>
  <c r="N350" i="1"/>
  <c r="L350" i="1" s="1"/>
  <c r="M350" i="1"/>
  <c r="K350" i="1"/>
  <c r="I350" i="1"/>
  <c r="G350" i="1"/>
  <c r="F350" i="1"/>
  <c r="H350" i="1" s="1"/>
  <c r="AF350" i="1" s="1"/>
  <c r="O349" i="1"/>
  <c r="N349" i="1"/>
  <c r="M349" i="1"/>
  <c r="L349" i="1"/>
  <c r="K349" i="1"/>
  <c r="J349" i="1"/>
  <c r="I349" i="1"/>
  <c r="H349" i="1"/>
  <c r="AF349" i="1" s="1"/>
  <c r="G349" i="1"/>
  <c r="F349" i="1"/>
  <c r="O348" i="1"/>
  <c r="M348" i="1" s="1"/>
  <c r="N348" i="1"/>
  <c r="L348" i="1"/>
  <c r="K348" i="1"/>
  <c r="J348" i="1"/>
  <c r="I348" i="1"/>
  <c r="G348" i="1"/>
  <c r="H348" i="1" s="1"/>
  <c r="AF348" i="1" s="1"/>
  <c r="F348" i="1"/>
  <c r="W347" i="1"/>
  <c r="K347" i="1" s="1"/>
  <c r="V347" i="1"/>
  <c r="J347" i="1" s="1"/>
  <c r="O347" i="1"/>
  <c r="N347" i="1"/>
  <c r="M347" i="1"/>
  <c r="L347" i="1"/>
  <c r="H347" i="1"/>
  <c r="AF347" i="1" s="1"/>
  <c r="G347" i="1"/>
  <c r="F347" i="1"/>
  <c r="Y346" i="1"/>
  <c r="K346" i="1" s="1"/>
  <c r="X346" i="1"/>
  <c r="J346" i="1" s="1"/>
  <c r="O346" i="1"/>
  <c r="N346" i="1"/>
  <c r="M346" i="1"/>
  <c r="L346" i="1"/>
  <c r="G346" i="1"/>
  <c r="H346" i="1" s="1"/>
  <c r="AF346" i="1" s="1"/>
  <c r="F346" i="1"/>
  <c r="O345" i="1"/>
  <c r="M345" i="1" s="1"/>
  <c r="N345" i="1"/>
  <c r="L345" i="1" s="1"/>
  <c r="J345" i="1"/>
  <c r="I345" i="1"/>
  <c r="G345" i="1"/>
  <c r="F345" i="1"/>
  <c r="H345" i="1" s="1"/>
  <c r="AF345" i="1" s="1"/>
  <c r="O344" i="1"/>
  <c r="N344" i="1"/>
  <c r="L344" i="1" s="1"/>
  <c r="M344" i="1"/>
  <c r="K344" i="1"/>
  <c r="I344" i="1"/>
  <c r="G344" i="1"/>
  <c r="F344" i="1"/>
  <c r="H344" i="1" s="1"/>
  <c r="AF344" i="1" s="1"/>
  <c r="O343" i="1"/>
  <c r="N343" i="1"/>
  <c r="M343" i="1"/>
  <c r="L343" i="1"/>
  <c r="K343" i="1"/>
  <c r="J343" i="1"/>
  <c r="I343" i="1"/>
  <c r="H343" i="1"/>
  <c r="AF343" i="1" s="1"/>
  <c r="G343" i="1"/>
  <c r="F343" i="1"/>
  <c r="O342" i="1"/>
  <c r="M342" i="1" s="1"/>
  <c r="N342" i="1"/>
  <c r="L342" i="1"/>
  <c r="K342" i="1"/>
  <c r="J342" i="1"/>
  <c r="I342" i="1"/>
  <c r="G342" i="1"/>
  <c r="H342" i="1" s="1"/>
  <c r="AF342" i="1" s="1"/>
  <c r="F342" i="1"/>
  <c r="O341" i="1"/>
  <c r="M341" i="1" s="1"/>
  <c r="N341" i="1"/>
  <c r="L341" i="1" s="1"/>
  <c r="K341" i="1"/>
  <c r="I341" i="1"/>
  <c r="G341" i="1"/>
  <c r="F341" i="1"/>
  <c r="H341" i="1" s="1"/>
  <c r="AF341" i="1" s="1"/>
  <c r="O340" i="1"/>
  <c r="N340" i="1"/>
  <c r="L340" i="1" s="1"/>
  <c r="M340" i="1"/>
  <c r="K340" i="1"/>
  <c r="I340" i="1"/>
  <c r="G340" i="1"/>
  <c r="F340" i="1"/>
  <c r="H340" i="1" s="1"/>
  <c r="AF340" i="1" s="1"/>
  <c r="O339" i="1"/>
  <c r="N339" i="1"/>
  <c r="M339" i="1"/>
  <c r="L339" i="1"/>
  <c r="K339" i="1"/>
  <c r="J339" i="1"/>
  <c r="I339" i="1"/>
  <c r="H339" i="1"/>
  <c r="AF339" i="1" s="1"/>
  <c r="G339" i="1"/>
  <c r="F339" i="1"/>
  <c r="O338" i="1"/>
  <c r="M338" i="1" s="1"/>
  <c r="N338" i="1"/>
  <c r="L338" i="1"/>
  <c r="K338" i="1"/>
  <c r="J338" i="1"/>
  <c r="I338" i="1"/>
  <c r="G338" i="1"/>
  <c r="H338" i="1" s="1"/>
  <c r="AF338" i="1" s="1"/>
  <c r="F338" i="1"/>
  <c r="O337" i="1"/>
  <c r="M337" i="1" s="1"/>
  <c r="N337" i="1"/>
  <c r="L337" i="1" s="1"/>
  <c r="K337" i="1"/>
  <c r="I337" i="1"/>
  <c r="G337" i="1"/>
  <c r="F337" i="1"/>
  <c r="H337" i="1" s="1"/>
  <c r="AF337" i="1" s="1"/>
  <c r="O336" i="1"/>
  <c r="N336" i="1"/>
  <c r="L336" i="1" s="1"/>
  <c r="M336" i="1"/>
  <c r="K336" i="1"/>
  <c r="I336" i="1"/>
  <c r="G336" i="1"/>
  <c r="F336" i="1"/>
  <c r="H336" i="1" s="1"/>
  <c r="AF336" i="1" s="1"/>
  <c r="O335" i="1"/>
  <c r="N335" i="1"/>
  <c r="M335" i="1"/>
  <c r="L335" i="1"/>
  <c r="K335" i="1"/>
  <c r="J335" i="1"/>
  <c r="I335" i="1"/>
  <c r="H335" i="1"/>
  <c r="AF335" i="1" s="1"/>
  <c r="G335" i="1"/>
  <c r="F335" i="1"/>
  <c r="O334" i="1"/>
  <c r="M334" i="1" s="1"/>
  <c r="N334" i="1"/>
  <c r="L334" i="1"/>
  <c r="K334" i="1"/>
  <c r="J334" i="1"/>
  <c r="I334" i="1"/>
  <c r="G334" i="1"/>
  <c r="H334" i="1" s="1"/>
  <c r="AF334" i="1" s="1"/>
  <c r="F334" i="1"/>
  <c r="O333" i="1"/>
  <c r="M333" i="1" s="1"/>
  <c r="N333" i="1"/>
  <c r="L333" i="1" s="1"/>
  <c r="K333" i="1"/>
  <c r="I333" i="1"/>
  <c r="G333" i="1"/>
  <c r="F333" i="1"/>
  <c r="H333" i="1" s="1"/>
  <c r="AF333" i="1" s="1"/>
  <c r="O332" i="1"/>
  <c r="N332" i="1"/>
  <c r="L332" i="1" s="1"/>
  <c r="M332" i="1"/>
  <c r="K332" i="1"/>
  <c r="I332" i="1"/>
  <c r="G332" i="1"/>
  <c r="F332" i="1"/>
  <c r="H332" i="1" s="1"/>
  <c r="AF332" i="1" s="1"/>
  <c r="O331" i="1"/>
  <c r="N331" i="1"/>
  <c r="M331" i="1"/>
  <c r="L331" i="1"/>
  <c r="K331" i="1"/>
  <c r="J331" i="1"/>
  <c r="I331" i="1"/>
  <c r="H331" i="1"/>
  <c r="AF331" i="1" s="1"/>
  <c r="G331" i="1"/>
  <c r="F331" i="1"/>
  <c r="O330" i="1"/>
  <c r="N330" i="1"/>
  <c r="M330" i="1"/>
  <c r="L330" i="1"/>
  <c r="K330" i="1"/>
  <c r="J330" i="1"/>
  <c r="I330" i="1"/>
  <c r="H330" i="1"/>
  <c r="AF330" i="1" s="1"/>
  <c r="G330" i="1"/>
  <c r="F330" i="1"/>
  <c r="O329" i="1"/>
  <c r="M329" i="1" s="1"/>
  <c r="N329" i="1"/>
  <c r="L329" i="1"/>
  <c r="J329" i="1"/>
  <c r="I329" i="1"/>
  <c r="G329" i="1"/>
  <c r="F329" i="1"/>
  <c r="H329" i="1" s="1"/>
  <c r="AF329" i="1" s="1"/>
  <c r="O328" i="1"/>
  <c r="N328" i="1"/>
  <c r="L328" i="1" s="1"/>
  <c r="M328" i="1"/>
  <c r="K328" i="1"/>
  <c r="I328" i="1"/>
  <c r="G328" i="1"/>
  <c r="F328" i="1"/>
  <c r="H328" i="1" s="1"/>
  <c r="AF328" i="1" s="1"/>
  <c r="O327" i="1"/>
  <c r="N327" i="1"/>
  <c r="L327" i="1" s="1"/>
  <c r="M327" i="1"/>
  <c r="K327" i="1"/>
  <c r="J327" i="1"/>
  <c r="I327" i="1"/>
  <c r="G327" i="1"/>
  <c r="F327" i="1"/>
  <c r="H327" i="1" s="1"/>
  <c r="AF327" i="1" s="1"/>
  <c r="O326" i="1"/>
  <c r="N326" i="1"/>
  <c r="M326" i="1"/>
  <c r="L326" i="1"/>
  <c r="K326" i="1"/>
  <c r="J326" i="1"/>
  <c r="I326" i="1"/>
  <c r="H326" i="1"/>
  <c r="AF326" i="1" s="1"/>
  <c r="G326" i="1"/>
  <c r="F326" i="1"/>
  <c r="Y325" i="1"/>
  <c r="X325" i="1"/>
  <c r="U325" i="1"/>
  <c r="T325" i="1"/>
  <c r="S325" i="1"/>
  <c r="K325" i="1" s="1"/>
  <c r="R325" i="1"/>
  <c r="O325" i="1"/>
  <c r="N325" i="1"/>
  <c r="L325" i="1" s="1"/>
  <c r="M325" i="1"/>
  <c r="G325" i="1"/>
  <c r="H325" i="1" s="1"/>
  <c r="F325" i="1"/>
  <c r="O324" i="1"/>
  <c r="M324" i="1" s="1"/>
  <c r="N324" i="1"/>
  <c r="L324" i="1" s="1"/>
  <c r="I324" i="1"/>
  <c r="G324" i="1"/>
  <c r="F324" i="1"/>
  <c r="H324" i="1" s="1"/>
  <c r="AF324" i="1" s="1"/>
  <c r="O323" i="1"/>
  <c r="M323" i="1" s="1"/>
  <c r="N323" i="1"/>
  <c r="L323" i="1" s="1"/>
  <c r="J323" i="1"/>
  <c r="I323" i="1"/>
  <c r="G323" i="1"/>
  <c r="F323" i="1"/>
  <c r="H323" i="1" s="1"/>
  <c r="AF323" i="1" s="1"/>
  <c r="O322" i="1"/>
  <c r="N322" i="1"/>
  <c r="M322" i="1"/>
  <c r="L322" i="1"/>
  <c r="K322" i="1"/>
  <c r="J322" i="1"/>
  <c r="I322" i="1"/>
  <c r="H322" i="1"/>
  <c r="AF322" i="1" s="1"/>
  <c r="G322" i="1"/>
  <c r="F322" i="1"/>
  <c r="O321" i="1"/>
  <c r="M321" i="1" s="1"/>
  <c r="N321" i="1"/>
  <c r="L321" i="1"/>
  <c r="K321" i="1"/>
  <c r="J321" i="1"/>
  <c r="I321" i="1"/>
  <c r="G321" i="1"/>
  <c r="H321" i="1" s="1"/>
  <c r="AF321" i="1" s="1"/>
  <c r="F321" i="1"/>
  <c r="W320" i="1"/>
  <c r="K320" i="1" s="1"/>
  <c r="V320" i="1"/>
  <c r="O320" i="1"/>
  <c r="N320" i="1"/>
  <c r="J320" i="1" s="1"/>
  <c r="M320" i="1"/>
  <c r="L320" i="1"/>
  <c r="G320" i="1"/>
  <c r="H320" i="1" s="1"/>
  <c r="AF320" i="1" s="1"/>
  <c r="F320" i="1"/>
  <c r="O319" i="1"/>
  <c r="M319" i="1" s="1"/>
  <c r="N319" i="1"/>
  <c r="J319" i="1" s="1"/>
  <c r="L319" i="1"/>
  <c r="I319" i="1"/>
  <c r="H319" i="1"/>
  <c r="AF319" i="1" s="1"/>
  <c r="G319" i="1"/>
  <c r="F319" i="1"/>
  <c r="O318" i="1"/>
  <c r="M318" i="1" s="1"/>
  <c r="N318" i="1"/>
  <c r="L318" i="1" s="1"/>
  <c r="I318" i="1"/>
  <c r="G318" i="1"/>
  <c r="F318" i="1"/>
  <c r="H318" i="1" s="1"/>
  <c r="AF318" i="1" s="1"/>
  <c r="O317" i="1"/>
  <c r="N317" i="1"/>
  <c r="M317" i="1"/>
  <c r="L317" i="1"/>
  <c r="K317" i="1"/>
  <c r="J317" i="1"/>
  <c r="I317" i="1"/>
  <c r="H317" i="1"/>
  <c r="AF317" i="1" s="1"/>
  <c r="G317" i="1"/>
  <c r="F317" i="1"/>
  <c r="O316" i="1"/>
  <c r="M316" i="1" s="1"/>
  <c r="N316" i="1"/>
  <c r="L316" i="1"/>
  <c r="K316" i="1"/>
  <c r="J316" i="1"/>
  <c r="I316" i="1"/>
  <c r="G316" i="1"/>
  <c r="H316" i="1" s="1"/>
  <c r="AF316" i="1" s="1"/>
  <c r="F316" i="1"/>
  <c r="S315" i="1"/>
  <c r="K315" i="1" s="1"/>
  <c r="R315" i="1"/>
  <c r="O315" i="1"/>
  <c r="N315" i="1"/>
  <c r="M315" i="1"/>
  <c r="L315" i="1"/>
  <c r="J315" i="1"/>
  <c r="G315" i="1"/>
  <c r="H315" i="1" s="1"/>
  <c r="AF315" i="1" s="1"/>
  <c r="F315" i="1"/>
  <c r="O314" i="1"/>
  <c r="M314" i="1" s="1"/>
  <c r="N314" i="1"/>
  <c r="J314" i="1" s="1"/>
  <c r="L314" i="1"/>
  <c r="K314" i="1"/>
  <c r="I314" i="1"/>
  <c r="G314" i="1"/>
  <c r="H314" i="1" s="1"/>
  <c r="AF314" i="1" s="1"/>
  <c r="F314" i="1"/>
  <c r="Y313" i="1"/>
  <c r="X313" i="1"/>
  <c r="J313" i="1" s="1"/>
  <c r="O313" i="1"/>
  <c r="M313" i="1" s="1"/>
  <c r="N313" i="1"/>
  <c r="L313" i="1"/>
  <c r="K313" i="1"/>
  <c r="G313" i="1"/>
  <c r="F313" i="1"/>
  <c r="H313" i="1" s="1"/>
  <c r="AF313" i="1" s="1"/>
  <c r="O312" i="1"/>
  <c r="M312" i="1" s="1"/>
  <c r="N312" i="1"/>
  <c r="L312" i="1" s="1"/>
  <c r="J312" i="1"/>
  <c r="I312" i="1"/>
  <c r="G312" i="1"/>
  <c r="F312" i="1"/>
  <c r="H312" i="1" s="1"/>
  <c r="AF312" i="1" s="1"/>
  <c r="U311" i="1"/>
  <c r="T311" i="1"/>
  <c r="Q311" i="1"/>
  <c r="K311" i="1" s="1"/>
  <c r="P311" i="1"/>
  <c r="J311" i="1" s="1"/>
  <c r="O311" i="1"/>
  <c r="N311" i="1"/>
  <c r="M311" i="1"/>
  <c r="L311" i="1"/>
  <c r="G311" i="1"/>
  <c r="H311" i="1" s="1"/>
  <c r="AF311" i="1" s="1"/>
  <c r="F311" i="1"/>
  <c r="Y310" i="1"/>
  <c r="K310" i="1" s="1"/>
  <c r="X310" i="1"/>
  <c r="J310" i="1" s="1"/>
  <c r="O310" i="1"/>
  <c r="N310" i="1"/>
  <c r="M310" i="1"/>
  <c r="L310" i="1"/>
  <c r="G310" i="1"/>
  <c r="H310" i="1" s="1"/>
  <c r="AF310" i="1" s="1"/>
  <c r="F310" i="1"/>
  <c r="O309" i="1"/>
  <c r="M309" i="1" s="1"/>
  <c r="N309" i="1"/>
  <c r="L309" i="1" s="1"/>
  <c r="K309" i="1"/>
  <c r="J309" i="1"/>
  <c r="I309" i="1"/>
  <c r="G309" i="1"/>
  <c r="F309" i="1"/>
  <c r="H309" i="1" s="1"/>
  <c r="AF309" i="1" s="1"/>
  <c r="Q308" i="1"/>
  <c r="P308" i="1"/>
  <c r="J308" i="1" s="1"/>
  <c r="O308" i="1"/>
  <c r="M308" i="1" s="1"/>
  <c r="N308" i="1"/>
  <c r="L308" i="1"/>
  <c r="K308" i="1"/>
  <c r="G308" i="1"/>
  <c r="F308" i="1"/>
  <c r="H308" i="1" s="1"/>
  <c r="AF308" i="1" s="1"/>
  <c r="AC307" i="1"/>
  <c r="AB307" i="1"/>
  <c r="J307" i="1" s="1"/>
  <c r="O307" i="1"/>
  <c r="M307" i="1" s="1"/>
  <c r="N307" i="1"/>
  <c r="L307" i="1"/>
  <c r="K307" i="1"/>
  <c r="G307" i="1"/>
  <c r="F307" i="1"/>
  <c r="H307" i="1" s="1"/>
  <c r="AF307" i="1" s="1"/>
  <c r="S306" i="1"/>
  <c r="R306" i="1"/>
  <c r="J306" i="1" s="1"/>
  <c r="O306" i="1"/>
  <c r="M306" i="1" s="1"/>
  <c r="N306" i="1"/>
  <c r="L306" i="1"/>
  <c r="K306" i="1"/>
  <c r="G306" i="1"/>
  <c r="F306" i="1"/>
  <c r="H306" i="1" s="1"/>
  <c r="AF306" i="1" s="1"/>
  <c r="O305" i="1"/>
  <c r="N305" i="1"/>
  <c r="L305" i="1" s="1"/>
  <c r="M305" i="1"/>
  <c r="K305" i="1"/>
  <c r="J305" i="1"/>
  <c r="I305" i="1"/>
  <c r="G305" i="1"/>
  <c r="F305" i="1"/>
  <c r="H305" i="1" s="1"/>
  <c r="AF305" i="1" s="1"/>
  <c r="O304" i="1"/>
  <c r="N304" i="1"/>
  <c r="M304" i="1"/>
  <c r="L304" i="1"/>
  <c r="K304" i="1"/>
  <c r="J304" i="1"/>
  <c r="I304" i="1"/>
  <c r="H304" i="1"/>
  <c r="AF304" i="1" s="1"/>
  <c r="G304" i="1"/>
  <c r="F304" i="1"/>
  <c r="AF303" i="1"/>
  <c r="W303" i="1"/>
  <c r="K303" i="1" s="1"/>
  <c r="V303" i="1"/>
  <c r="O303" i="1"/>
  <c r="N303" i="1"/>
  <c r="L303" i="1" s="1"/>
  <c r="M303" i="1"/>
  <c r="J303" i="1"/>
  <c r="H303" i="1"/>
  <c r="G303" i="1"/>
  <c r="F303" i="1"/>
  <c r="Y302" i="1"/>
  <c r="X302" i="1"/>
  <c r="U302" i="1"/>
  <c r="T302" i="1"/>
  <c r="J302" i="1" s="1"/>
  <c r="O302" i="1"/>
  <c r="M302" i="1" s="1"/>
  <c r="N302" i="1"/>
  <c r="L302" i="1"/>
  <c r="K302" i="1"/>
  <c r="G302" i="1"/>
  <c r="F302" i="1"/>
  <c r="H302" i="1" s="1"/>
  <c r="O301" i="1"/>
  <c r="N301" i="1"/>
  <c r="L301" i="1" s="1"/>
  <c r="M301" i="1"/>
  <c r="K301" i="1"/>
  <c r="J301" i="1"/>
  <c r="I301" i="1"/>
  <c r="G301" i="1"/>
  <c r="F301" i="1"/>
  <c r="H301" i="1" s="1"/>
  <c r="AF301" i="1" s="1"/>
  <c r="O300" i="1"/>
  <c r="N300" i="1"/>
  <c r="M300" i="1"/>
  <c r="L300" i="1"/>
  <c r="K300" i="1"/>
  <c r="J300" i="1"/>
  <c r="I300" i="1"/>
  <c r="H300" i="1"/>
  <c r="AF300" i="1" s="1"/>
  <c r="G300" i="1"/>
  <c r="F300" i="1"/>
  <c r="O299" i="1"/>
  <c r="M299" i="1" s="1"/>
  <c r="N299" i="1"/>
  <c r="L299" i="1"/>
  <c r="K299" i="1"/>
  <c r="J299" i="1"/>
  <c r="I299" i="1"/>
  <c r="H299" i="1"/>
  <c r="AF299" i="1" s="1"/>
  <c r="G299" i="1"/>
  <c r="F299" i="1"/>
  <c r="O298" i="1"/>
  <c r="M298" i="1" s="1"/>
  <c r="N298" i="1"/>
  <c r="L298" i="1" s="1"/>
  <c r="K298" i="1"/>
  <c r="J298" i="1"/>
  <c r="I298" i="1"/>
  <c r="G298" i="1"/>
  <c r="F298" i="1"/>
  <c r="H298" i="1" s="1"/>
  <c r="AF298" i="1" s="1"/>
  <c r="O297" i="1"/>
  <c r="N297" i="1"/>
  <c r="L297" i="1" s="1"/>
  <c r="M297" i="1"/>
  <c r="K297" i="1"/>
  <c r="J297" i="1"/>
  <c r="I297" i="1"/>
  <c r="G297" i="1"/>
  <c r="F297" i="1"/>
  <c r="H297" i="1" s="1"/>
  <c r="AF297" i="1" s="1"/>
  <c r="W296" i="1"/>
  <c r="V296" i="1"/>
  <c r="O296" i="1"/>
  <c r="M296" i="1" s="1"/>
  <c r="N296" i="1"/>
  <c r="L296" i="1" s="1"/>
  <c r="K296" i="1"/>
  <c r="J296" i="1"/>
  <c r="G296" i="1"/>
  <c r="F296" i="1"/>
  <c r="H296" i="1" s="1"/>
  <c r="AF296" i="1" s="1"/>
  <c r="O295" i="1"/>
  <c r="N295" i="1"/>
  <c r="M295" i="1"/>
  <c r="L295" i="1"/>
  <c r="K295" i="1"/>
  <c r="J295" i="1"/>
  <c r="I295" i="1"/>
  <c r="H295" i="1"/>
  <c r="AF295" i="1" s="1"/>
  <c r="G295" i="1"/>
  <c r="F295" i="1"/>
  <c r="O294" i="1"/>
  <c r="M294" i="1" s="1"/>
  <c r="N294" i="1"/>
  <c r="L294" i="1"/>
  <c r="K294" i="1"/>
  <c r="J294" i="1"/>
  <c r="I294" i="1"/>
  <c r="H294" i="1"/>
  <c r="AF294" i="1" s="1"/>
  <c r="G294" i="1"/>
  <c r="F294" i="1"/>
  <c r="O293" i="1"/>
  <c r="M293" i="1" s="1"/>
  <c r="N293" i="1"/>
  <c r="L293" i="1" s="1"/>
  <c r="K293" i="1"/>
  <c r="J293" i="1"/>
  <c r="I293" i="1"/>
  <c r="G293" i="1"/>
  <c r="F293" i="1"/>
  <c r="H293" i="1" s="1"/>
  <c r="AF293" i="1" s="1"/>
  <c r="O292" i="1"/>
  <c r="N292" i="1"/>
  <c r="L292" i="1" s="1"/>
  <c r="M292" i="1"/>
  <c r="K292" i="1"/>
  <c r="J292" i="1"/>
  <c r="I292" i="1"/>
  <c r="G292" i="1"/>
  <c r="F292" i="1"/>
  <c r="H292" i="1" s="1"/>
  <c r="AF292" i="1" s="1"/>
  <c r="O291" i="1"/>
  <c r="N291" i="1"/>
  <c r="M291" i="1"/>
  <c r="L291" i="1"/>
  <c r="K291" i="1"/>
  <c r="J291" i="1"/>
  <c r="I291" i="1"/>
  <c r="H291" i="1"/>
  <c r="AF291" i="1" s="1"/>
  <c r="G291" i="1"/>
  <c r="F291" i="1"/>
  <c r="O290" i="1"/>
  <c r="M290" i="1" s="1"/>
  <c r="N290" i="1"/>
  <c r="L290" i="1"/>
  <c r="K290" i="1"/>
  <c r="J290" i="1"/>
  <c r="I290" i="1"/>
  <c r="H290" i="1"/>
  <c r="AF290" i="1" s="1"/>
  <c r="G290" i="1"/>
  <c r="F290" i="1"/>
  <c r="O289" i="1"/>
  <c r="M289" i="1" s="1"/>
  <c r="N289" i="1"/>
  <c r="L289" i="1" s="1"/>
  <c r="K289" i="1"/>
  <c r="J289" i="1"/>
  <c r="I289" i="1"/>
  <c r="G289" i="1"/>
  <c r="F289" i="1"/>
  <c r="H289" i="1" s="1"/>
  <c r="AF289" i="1" s="1"/>
  <c r="O288" i="1"/>
  <c r="N288" i="1"/>
  <c r="L288" i="1" s="1"/>
  <c r="M288" i="1"/>
  <c r="K288" i="1"/>
  <c r="J288" i="1"/>
  <c r="I288" i="1"/>
  <c r="G288" i="1"/>
  <c r="F288" i="1"/>
  <c r="H288" i="1" s="1"/>
  <c r="AF288" i="1" s="1"/>
  <c r="O287" i="1"/>
  <c r="N287" i="1"/>
  <c r="M287" i="1"/>
  <c r="L287" i="1"/>
  <c r="K287" i="1"/>
  <c r="J287" i="1"/>
  <c r="I287" i="1"/>
  <c r="H287" i="1"/>
  <c r="AF287" i="1" s="1"/>
  <c r="G287" i="1"/>
  <c r="F287" i="1"/>
  <c r="O286" i="1"/>
  <c r="M286" i="1" s="1"/>
  <c r="N286" i="1"/>
  <c r="L286" i="1"/>
  <c r="K286" i="1"/>
  <c r="J286" i="1"/>
  <c r="I286" i="1"/>
  <c r="H286" i="1"/>
  <c r="AF286" i="1" s="1"/>
  <c r="G286" i="1"/>
  <c r="F286" i="1"/>
  <c r="O285" i="1"/>
  <c r="M285" i="1" s="1"/>
  <c r="N285" i="1"/>
  <c r="L285" i="1" s="1"/>
  <c r="K285" i="1"/>
  <c r="J285" i="1"/>
  <c r="I285" i="1"/>
  <c r="G285" i="1"/>
  <c r="F285" i="1"/>
  <c r="H285" i="1" s="1"/>
  <c r="AF285" i="1" s="1"/>
  <c r="O284" i="1"/>
  <c r="N284" i="1"/>
  <c r="L284" i="1" s="1"/>
  <c r="M284" i="1"/>
  <c r="K284" i="1"/>
  <c r="J284" i="1"/>
  <c r="I284" i="1"/>
  <c r="G284" i="1"/>
  <c r="F284" i="1"/>
  <c r="H284" i="1" s="1"/>
  <c r="AF284" i="1" s="1"/>
  <c r="O283" i="1"/>
  <c r="N283" i="1"/>
  <c r="M283" i="1"/>
  <c r="L283" i="1"/>
  <c r="K283" i="1"/>
  <c r="J283" i="1"/>
  <c r="I283" i="1"/>
  <c r="H283" i="1"/>
  <c r="AF283" i="1" s="1"/>
  <c r="G283" i="1"/>
  <c r="F283" i="1"/>
  <c r="O282" i="1"/>
  <c r="M282" i="1" s="1"/>
  <c r="N282" i="1"/>
  <c r="L282" i="1"/>
  <c r="K282" i="1"/>
  <c r="J282" i="1"/>
  <c r="I282" i="1"/>
  <c r="H282" i="1"/>
  <c r="AF282" i="1" s="1"/>
  <c r="G282" i="1"/>
  <c r="F282" i="1"/>
  <c r="O281" i="1"/>
  <c r="M281" i="1" s="1"/>
  <c r="N281" i="1"/>
  <c r="L281" i="1" s="1"/>
  <c r="K281" i="1"/>
  <c r="J281" i="1"/>
  <c r="I281" i="1"/>
  <c r="G281" i="1"/>
  <c r="F281" i="1"/>
  <c r="H281" i="1" s="1"/>
  <c r="AF281" i="1" s="1"/>
  <c r="O280" i="1"/>
  <c r="N280" i="1"/>
  <c r="L280" i="1" s="1"/>
  <c r="M280" i="1"/>
  <c r="K280" i="1"/>
  <c r="J280" i="1"/>
  <c r="I280" i="1"/>
  <c r="G280" i="1"/>
  <c r="F280" i="1"/>
  <c r="H280" i="1" s="1"/>
  <c r="AF280" i="1" s="1"/>
  <c r="O279" i="1"/>
  <c r="N279" i="1"/>
  <c r="M279" i="1"/>
  <c r="L279" i="1"/>
  <c r="K279" i="1"/>
  <c r="J279" i="1"/>
  <c r="I279" i="1"/>
  <c r="H279" i="1"/>
  <c r="AF279" i="1" s="1"/>
  <c r="G279" i="1"/>
  <c r="F279" i="1"/>
  <c r="O278" i="1"/>
  <c r="M278" i="1" s="1"/>
  <c r="N278" i="1"/>
  <c r="L278" i="1"/>
  <c r="K278" i="1"/>
  <c r="J278" i="1"/>
  <c r="I278" i="1"/>
  <c r="H278" i="1"/>
  <c r="AF278" i="1" s="1"/>
  <c r="G278" i="1"/>
  <c r="F278" i="1"/>
  <c r="O277" i="1"/>
  <c r="M277" i="1" s="1"/>
  <c r="N277" i="1"/>
  <c r="L277" i="1" s="1"/>
  <c r="K277" i="1"/>
  <c r="J277" i="1"/>
  <c r="I277" i="1"/>
  <c r="G277" i="1"/>
  <c r="F277" i="1"/>
  <c r="H277" i="1" s="1"/>
  <c r="AF277" i="1" s="1"/>
  <c r="O276" i="1"/>
  <c r="N276" i="1"/>
  <c r="L276" i="1" s="1"/>
  <c r="M276" i="1"/>
  <c r="K276" i="1"/>
  <c r="J276" i="1"/>
  <c r="I276" i="1"/>
  <c r="G276" i="1"/>
  <c r="F276" i="1"/>
  <c r="H276" i="1" s="1"/>
  <c r="AF276" i="1" s="1"/>
  <c r="O275" i="1"/>
  <c r="N275" i="1"/>
  <c r="M275" i="1"/>
  <c r="L275" i="1"/>
  <c r="K275" i="1"/>
  <c r="J275" i="1"/>
  <c r="I275" i="1"/>
  <c r="H275" i="1"/>
  <c r="AF275" i="1" s="1"/>
  <c r="G275" i="1"/>
  <c r="F275" i="1"/>
  <c r="O274" i="1"/>
  <c r="M274" i="1" s="1"/>
  <c r="N274" i="1"/>
  <c r="L274" i="1"/>
  <c r="K274" i="1"/>
  <c r="J274" i="1"/>
  <c r="I274" i="1"/>
  <c r="H274" i="1"/>
  <c r="AF274" i="1" s="1"/>
  <c r="G274" i="1"/>
  <c r="F274" i="1"/>
  <c r="O273" i="1"/>
  <c r="M273" i="1" s="1"/>
  <c r="N273" i="1"/>
  <c r="L273" i="1" s="1"/>
  <c r="K273" i="1"/>
  <c r="J273" i="1"/>
  <c r="I273" i="1"/>
  <c r="G273" i="1"/>
  <c r="F273" i="1"/>
  <c r="H273" i="1" s="1"/>
  <c r="AF273" i="1" s="1"/>
  <c r="O272" i="1"/>
  <c r="N272" i="1"/>
  <c r="L272" i="1" s="1"/>
  <c r="M272" i="1"/>
  <c r="K272" i="1"/>
  <c r="J272" i="1"/>
  <c r="I272" i="1"/>
  <c r="G272" i="1"/>
  <c r="F272" i="1"/>
  <c r="H272" i="1" s="1"/>
  <c r="AF272" i="1" s="1"/>
  <c r="O271" i="1"/>
  <c r="N271" i="1"/>
  <c r="M271" i="1"/>
  <c r="L271" i="1"/>
  <c r="K271" i="1"/>
  <c r="J271" i="1"/>
  <c r="I271" i="1"/>
  <c r="H271" i="1"/>
  <c r="AF271" i="1" s="1"/>
  <c r="G271" i="1"/>
  <c r="F271" i="1"/>
  <c r="O270" i="1"/>
  <c r="M270" i="1" s="1"/>
  <c r="N270" i="1"/>
  <c r="L270" i="1"/>
  <c r="K270" i="1"/>
  <c r="J270" i="1"/>
  <c r="I270" i="1"/>
  <c r="H270" i="1"/>
  <c r="AF270" i="1" s="1"/>
  <c r="G270" i="1"/>
  <c r="F270" i="1"/>
  <c r="O269" i="1"/>
  <c r="M269" i="1" s="1"/>
  <c r="N269" i="1"/>
  <c r="L269" i="1" s="1"/>
  <c r="K269" i="1"/>
  <c r="J269" i="1"/>
  <c r="I269" i="1"/>
  <c r="G269" i="1"/>
  <c r="F269" i="1"/>
  <c r="H269" i="1" s="1"/>
  <c r="AF269" i="1" s="1"/>
  <c r="O268" i="1"/>
  <c r="N268" i="1"/>
  <c r="L268" i="1" s="1"/>
  <c r="M268" i="1"/>
  <c r="K268" i="1"/>
  <c r="J268" i="1"/>
  <c r="I268" i="1"/>
  <c r="G268" i="1"/>
  <c r="F268" i="1"/>
  <c r="H268" i="1" s="1"/>
  <c r="AF268" i="1" s="1"/>
  <c r="O267" i="1"/>
  <c r="N267" i="1"/>
  <c r="M267" i="1"/>
  <c r="L267" i="1"/>
  <c r="K267" i="1"/>
  <c r="J267" i="1"/>
  <c r="I267" i="1"/>
  <c r="H267" i="1"/>
  <c r="AF267" i="1" s="1"/>
  <c r="G267" i="1"/>
  <c r="F267" i="1"/>
  <c r="O266" i="1"/>
  <c r="M266" i="1" s="1"/>
  <c r="N266" i="1"/>
  <c r="L266" i="1"/>
  <c r="K266" i="1"/>
  <c r="J266" i="1"/>
  <c r="I266" i="1"/>
  <c r="H266" i="1"/>
  <c r="AF266" i="1" s="1"/>
  <c r="G266" i="1"/>
  <c r="F266" i="1"/>
  <c r="O265" i="1"/>
  <c r="M265" i="1" s="1"/>
  <c r="N265" i="1"/>
  <c r="L265" i="1" s="1"/>
  <c r="K265" i="1"/>
  <c r="J265" i="1"/>
  <c r="I265" i="1"/>
  <c r="G265" i="1"/>
  <c r="F265" i="1"/>
  <c r="H265" i="1" s="1"/>
  <c r="AF265" i="1" s="1"/>
  <c r="O264" i="1"/>
  <c r="N264" i="1"/>
  <c r="L264" i="1" s="1"/>
  <c r="M264" i="1"/>
  <c r="K264" i="1"/>
  <c r="J264" i="1"/>
  <c r="I264" i="1"/>
  <c r="G264" i="1"/>
  <c r="F264" i="1"/>
  <c r="H264" i="1" s="1"/>
  <c r="AF264" i="1" s="1"/>
  <c r="O263" i="1"/>
  <c r="N263" i="1"/>
  <c r="M263" i="1"/>
  <c r="L263" i="1"/>
  <c r="K263" i="1"/>
  <c r="J263" i="1"/>
  <c r="I263" i="1"/>
  <c r="H263" i="1"/>
  <c r="AF263" i="1" s="1"/>
  <c r="G263" i="1"/>
  <c r="F263" i="1"/>
  <c r="O262" i="1"/>
  <c r="M262" i="1" s="1"/>
  <c r="N262" i="1"/>
  <c r="L262" i="1"/>
  <c r="K262" i="1"/>
  <c r="J262" i="1"/>
  <c r="I262" i="1"/>
  <c r="H262" i="1"/>
  <c r="AF262" i="1" s="1"/>
  <c r="G262" i="1"/>
  <c r="F262" i="1"/>
  <c r="O261" i="1"/>
  <c r="M261" i="1" s="1"/>
  <c r="N261" i="1"/>
  <c r="L261" i="1" s="1"/>
  <c r="K261" i="1"/>
  <c r="J261" i="1"/>
  <c r="I261" i="1"/>
  <c r="G261" i="1"/>
  <c r="F261" i="1"/>
  <c r="H261" i="1" s="1"/>
  <c r="AF261" i="1" s="1"/>
  <c r="O260" i="1"/>
  <c r="N260" i="1"/>
  <c r="L260" i="1" s="1"/>
  <c r="M260" i="1"/>
  <c r="K260" i="1"/>
  <c r="J260" i="1"/>
  <c r="I260" i="1"/>
  <c r="G260" i="1"/>
  <c r="F260" i="1"/>
  <c r="H260" i="1" s="1"/>
  <c r="AF260" i="1" s="1"/>
  <c r="O259" i="1"/>
  <c r="N259" i="1"/>
  <c r="M259" i="1"/>
  <c r="L259" i="1"/>
  <c r="K259" i="1"/>
  <c r="J259" i="1"/>
  <c r="I259" i="1"/>
  <c r="H259" i="1"/>
  <c r="AF259" i="1" s="1"/>
  <c r="G259" i="1"/>
  <c r="F259" i="1"/>
  <c r="O258" i="1"/>
  <c r="M258" i="1" s="1"/>
  <c r="N258" i="1"/>
  <c r="L258" i="1"/>
  <c r="K258" i="1"/>
  <c r="J258" i="1"/>
  <c r="I258" i="1"/>
  <c r="H258" i="1"/>
  <c r="AF258" i="1" s="1"/>
  <c r="G258" i="1"/>
  <c r="F258" i="1"/>
  <c r="O257" i="1"/>
  <c r="M257" i="1" s="1"/>
  <c r="N257" i="1"/>
  <c r="L257" i="1" s="1"/>
  <c r="K257" i="1"/>
  <c r="J257" i="1"/>
  <c r="I257" i="1"/>
  <c r="G257" i="1"/>
  <c r="F257" i="1"/>
  <c r="H257" i="1" s="1"/>
  <c r="AF257" i="1" s="1"/>
  <c r="O256" i="1"/>
  <c r="N256" i="1"/>
  <c r="L256" i="1" s="1"/>
  <c r="M256" i="1"/>
  <c r="K256" i="1"/>
  <c r="J256" i="1"/>
  <c r="I256" i="1"/>
  <c r="G256" i="1"/>
  <c r="F256" i="1"/>
  <c r="H256" i="1" s="1"/>
  <c r="AF256" i="1" s="1"/>
  <c r="O255" i="1"/>
  <c r="N255" i="1"/>
  <c r="M255" i="1"/>
  <c r="L255" i="1"/>
  <c r="K255" i="1"/>
  <c r="J255" i="1"/>
  <c r="I255" i="1"/>
  <c r="H255" i="1"/>
  <c r="AF255" i="1" s="1"/>
  <c r="G255" i="1"/>
  <c r="F255" i="1"/>
  <c r="O254" i="1"/>
  <c r="M254" i="1" s="1"/>
  <c r="N254" i="1"/>
  <c r="L254" i="1"/>
  <c r="K254" i="1"/>
  <c r="J254" i="1"/>
  <c r="I254" i="1"/>
  <c r="H254" i="1"/>
  <c r="AF254" i="1" s="1"/>
  <c r="G254" i="1"/>
  <c r="F254" i="1"/>
  <c r="O253" i="1"/>
  <c r="M253" i="1" s="1"/>
  <c r="N253" i="1"/>
  <c r="L253" i="1" s="1"/>
  <c r="K253" i="1"/>
  <c r="J253" i="1"/>
  <c r="I253" i="1"/>
  <c r="G253" i="1"/>
  <c r="F253" i="1"/>
  <c r="H253" i="1" s="1"/>
  <c r="AF253" i="1" s="1"/>
  <c r="O252" i="1"/>
  <c r="N252" i="1"/>
  <c r="L252" i="1" s="1"/>
  <c r="M252" i="1"/>
  <c r="K252" i="1"/>
  <c r="J252" i="1"/>
  <c r="I252" i="1"/>
  <c r="G252" i="1"/>
  <c r="F252" i="1"/>
  <c r="H252" i="1" s="1"/>
  <c r="AF252" i="1" s="1"/>
  <c r="O251" i="1"/>
  <c r="N251" i="1"/>
  <c r="M251" i="1"/>
  <c r="L251" i="1"/>
  <c r="K251" i="1"/>
  <c r="J251" i="1"/>
  <c r="I251" i="1"/>
  <c r="H251" i="1"/>
  <c r="AF251" i="1" s="1"/>
  <c r="G251" i="1"/>
  <c r="F251" i="1"/>
  <c r="O250" i="1"/>
  <c r="M250" i="1" s="1"/>
  <c r="N250" i="1"/>
  <c r="L250" i="1"/>
  <c r="K250" i="1"/>
  <c r="J250" i="1"/>
  <c r="I250" i="1"/>
  <c r="H250" i="1"/>
  <c r="AF250" i="1" s="1"/>
  <c r="G250" i="1"/>
  <c r="F250" i="1"/>
  <c r="O249" i="1"/>
  <c r="M249" i="1" s="1"/>
  <c r="N249" i="1"/>
  <c r="L249" i="1" s="1"/>
  <c r="K249" i="1"/>
  <c r="J249" i="1"/>
  <c r="I249" i="1"/>
  <c r="G249" i="1"/>
  <c r="F249" i="1"/>
  <c r="H249" i="1" s="1"/>
  <c r="AF249" i="1" s="1"/>
  <c r="O248" i="1"/>
  <c r="N248" i="1"/>
  <c r="L248" i="1" s="1"/>
  <c r="M248" i="1"/>
  <c r="K248" i="1"/>
  <c r="J248" i="1"/>
  <c r="I248" i="1"/>
  <c r="G248" i="1"/>
  <c r="F248" i="1"/>
  <c r="H248" i="1" s="1"/>
  <c r="U247" i="1"/>
  <c r="T247" i="1"/>
  <c r="M247" i="1"/>
  <c r="L247" i="1"/>
  <c r="K247" i="1"/>
  <c r="J247" i="1"/>
  <c r="H247" i="1"/>
  <c r="AF247" i="1" s="1"/>
  <c r="G247" i="1"/>
  <c r="F247" i="1"/>
  <c r="Y246" i="1"/>
  <c r="X246" i="1"/>
  <c r="U246" i="1"/>
  <c r="T246" i="1"/>
  <c r="O246" i="1"/>
  <c r="M246" i="1" s="1"/>
  <c r="N246" i="1"/>
  <c r="L246" i="1" s="1"/>
  <c r="K246" i="1"/>
  <c r="E32" i="4" s="1"/>
  <c r="J246" i="1"/>
  <c r="G246" i="1"/>
  <c r="F246" i="1"/>
  <c r="H246" i="1" s="1"/>
  <c r="U245" i="1"/>
  <c r="T245" i="1"/>
  <c r="M245" i="1"/>
  <c r="L245" i="1"/>
  <c r="K245" i="1"/>
  <c r="J245" i="1"/>
  <c r="H245" i="1"/>
  <c r="AF245" i="1" s="1"/>
  <c r="G245" i="1"/>
  <c r="F245" i="1"/>
  <c r="Y244" i="1"/>
  <c r="X244" i="1"/>
  <c r="U244" i="1"/>
  <c r="T244" i="1"/>
  <c r="O244" i="1"/>
  <c r="M244" i="1" s="1"/>
  <c r="N244" i="1"/>
  <c r="L244" i="1" s="1"/>
  <c r="K244" i="1"/>
  <c r="E31" i="4" s="1"/>
  <c r="J244" i="1"/>
  <c r="G244" i="1"/>
  <c r="F244" i="1"/>
  <c r="H244" i="1" s="1"/>
  <c r="O243" i="1"/>
  <c r="N243" i="1"/>
  <c r="M243" i="1"/>
  <c r="L243" i="1"/>
  <c r="K243" i="1"/>
  <c r="J243" i="1"/>
  <c r="I243" i="1"/>
  <c r="H243" i="1"/>
  <c r="AF243" i="1" s="1"/>
  <c r="G243" i="1"/>
  <c r="F243" i="1"/>
  <c r="O242" i="1"/>
  <c r="M242" i="1" s="1"/>
  <c r="N242" i="1"/>
  <c r="L242" i="1"/>
  <c r="K242" i="1"/>
  <c r="E36" i="4" s="1"/>
  <c r="J242" i="1"/>
  <c r="I242" i="1"/>
  <c r="H242" i="1"/>
  <c r="D36" i="4" s="1"/>
  <c r="G242" i="1"/>
  <c r="F242" i="1"/>
  <c r="O241" i="1"/>
  <c r="M241" i="1" s="1"/>
  <c r="N241" i="1"/>
  <c r="L241" i="1" s="1"/>
  <c r="K241" i="1"/>
  <c r="J241" i="1"/>
  <c r="G241" i="1"/>
  <c r="F241" i="1"/>
  <c r="H241" i="1" s="1"/>
  <c r="Y240" i="1"/>
  <c r="X240" i="1"/>
  <c r="U240" i="1"/>
  <c r="K240" i="1" s="1"/>
  <c r="E30" i="4" s="1"/>
  <c r="T240" i="1"/>
  <c r="J240" i="1" s="1"/>
  <c r="O240" i="1"/>
  <c r="N240" i="1"/>
  <c r="M240" i="1"/>
  <c r="L240" i="1"/>
  <c r="H240" i="1"/>
  <c r="AF240" i="1" s="1"/>
  <c r="G240" i="1"/>
  <c r="F240" i="1"/>
  <c r="O239" i="1"/>
  <c r="M239" i="1" s="1"/>
  <c r="N239" i="1"/>
  <c r="L239" i="1" s="1"/>
  <c r="K239" i="1"/>
  <c r="J239" i="1"/>
  <c r="I239" i="1"/>
  <c r="G239" i="1"/>
  <c r="F239" i="1"/>
  <c r="H239" i="1" s="1"/>
  <c r="AF239" i="1" s="1"/>
  <c r="O238" i="1"/>
  <c r="N238" i="1"/>
  <c r="L238" i="1" s="1"/>
  <c r="M238" i="1"/>
  <c r="K238" i="1"/>
  <c r="J238" i="1"/>
  <c r="I238" i="1"/>
  <c r="G238" i="1"/>
  <c r="F238" i="1"/>
  <c r="H238" i="1" s="1"/>
  <c r="AF238" i="1" s="1"/>
  <c r="O237" i="1"/>
  <c r="N237" i="1"/>
  <c r="M237" i="1"/>
  <c r="L237" i="1"/>
  <c r="K237" i="1"/>
  <c r="J237" i="1"/>
  <c r="I237" i="1"/>
  <c r="H237" i="1"/>
  <c r="AF237" i="1" s="1"/>
  <c r="G237" i="1"/>
  <c r="F237" i="1"/>
  <c r="O236" i="1"/>
  <c r="M236" i="1" s="1"/>
  <c r="N236" i="1"/>
  <c r="L236" i="1"/>
  <c r="K236" i="1"/>
  <c r="J236" i="1"/>
  <c r="I236" i="1"/>
  <c r="H236" i="1"/>
  <c r="AF236" i="1" s="1"/>
  <c r="G236" i="1"/>
  <c r="F236" i="1"/>
  <c r="O235" i="1"/>
  <c r="M235" i="1" s="1"/>
  <c r="N235" i="1"/>
  <c r="L235" i="1" s="1"/>
  <c r="K235" i="1"/>
  <c r="J235" i="1"/>
  <c r="I235" i="1"/>
  <c r="G235" i="1"/>
  <c r="F235" i="1"/>
  <c r="H235" i="1" s="1"/>
  <c r="AF235" i="1" s="1"/>
  <c r="O234" i="1"/>
  <c r="N234" i="1"/>
  <c r="L234" i="1" s="1"/>
  <c r="M234" i="1"/>
  <c r="K234" i="1"/>
  <c r="J234" i="1"/>
  <c r="I234" i="1"/>
  <c r="G234" i="1"/>
  <c r="F234" i="1"/>
  <c r="H234" i="1" s="1"/>
  <c r="AF234" i="1" s="1"/>
  <c r="O233" i="1"/>
  <c r="N233" i="1"/>
  <c r="M233" i="1"/>
  <c r="L233" i="1"/>
  <c r="K233" i="1"/>
  <c r="J233" i="1"/>
  <c r="I233" i="1"/>
  <c r="H233" i="1"/>
  <c r="AF233" i="1" s="1"/>
  <c r="G233" i="1"/>
  <c r="F233" i="1"/>
  <c r="O232" i="1"/>
  <c r="M232" i="1" s="1"/>
  <c r="N232" i="1"/>
  <c r="L232" i="1"/>
  <c r="K232" i="1"/>
  <c r="J232" i="1"/>
  <c r="I232" i="1"/>
  <c r="H232" i="1"/>
  <c r="AF232" i="1" s="1"/>
  <c r="G232" i="1"/>
  <c r="F232" i="1"/>
  <c r="O231" i="1"/>
  <c r="M231" i="1" s="1"/>
  <c r="N231" i="1"/>
  <c r="L231" i="1" s="1"/>
  <c r="K231" i="1"/>
  <c r="J231" i="1"/>
  <c r="I231" i="1"/>
  <c r="G231" i="1"/>
  <c r="F231" i="1"/>
  <c r="H231" i="1" s="1"/>
  <c r="AF231" i="1" s="1"/>
  <c r="O230" i="1"/>
  <c r="N230" i="1"/>
  <c r="L230" i="1" s="1"/>
  <c r="M230" i="1"/>
  <c r="K230" i="1"/>
  <c r="J230" i="1"/>
  <c r="I230" i="1"/>
  <c r="G230" i="1"/>
  <c r="F230" i="1"/>
  <c r="H230" i="1" s="1"/>
  <c r="AF230" i="1" s="1"/>
  <c r="O229" i="1"/>
  <c r="N229" i="1"/>
  <c r="M229" i="1"/>
  <c r="L229" i="1"/>
  <c r="K229" i="1"/>
  <c r="J229" i="1"/>
  <c r="I229" i="1"/>
  <c r="H229" i="1"/>
  <c r="AF229" i="1" s="1"/>
  <c r="G229" i="1"/>
  <c r="F229" i="1"/>
  <c r="O228" i="1"/>
  <c r="M228" i="1" s="1"/>
  <c r="N228" i="1"/>
  <c r="L228" i="1"/>
  <c r="K228" i="1"/>
  <c r="J228" i="1"/>
  <c r="I228" i="1"/>
  <c r="H228" i="1"/>
  <c r="AF228" i="1" s="1"/>
  <c r="G228" i="1"/>
  <c r="F228" i="1"/>
  <c r="O227" i="1"/>
  <c r="M227" i="1" s="1"/>
  <c r="N227" i="1"/>
  <c r="L227" i="1" s="1"/>
  <c r="K227" i="1"/>
  <c r="J227" i="1"/>
  <c r="I227" i="1"/>
  <c r="G227" i="1"/>
  <c r="F227" i="1"/>
  <c r="H227" i="1" s="1"/>
  <c r="AF227" i="1" s="1"/>
  <c r="O226" i="1"/>
  <c r="N226" i="1"/>
  <c r="L226" i="1" s="1"/>
  <c r="M226" i="1"/>
  <c r="K226" i="1"/>
  <c r="J226" i="1"/>
  <c r="I226" i="1"/>
  <c r="G226" i="1"/>
  <c r="F226" i="1"/>
  <c r="H226" i="1" s="1"/>
  <c r="AF226" i="1" s="1"/>
  <c r="O225" i="1"/>
  <c r="N225" i="1"/>
  <c r="M225" i="1"/>
  <c r="L225" i="1"/>
  <c r="K225" i="1"/>
  <c r="J225" i="1"/>
  <c r="I225" i="1"/>
  <c r="H225" i="1"/>
  <c r="AF225" i="1" s="1"/>
  <c r="G225" i="1"/>
  <c r="F225" i="1"/>
  <c r="O224" i="1"/>
  <c r="M224" i="1" s="1"/>
  <c r="N224" i="1"/>
  <c r="L224" i="1"/>
  <c r="K224" i="1"/>
  <c r="J224" i="1"/>
  <c r="I224" i="1"/>
  <c r="H224" i="1"/>
  <c r="AF224" i="1" s="1"/>
  <c r="G224" i="1"/>
  <c r="F224" i="1"/>
  <c r="O223" i="1"/>
  <c r="M223" i="1" s="1"/>
  <c r="N223" i="1"/>
  <c r="L223" i="1" s="1"/>
  <c r="K223" i="1"/>
  <c r="J223" i="1"/>
  <c r="I223" i="1"/>
  <c r="G223" i="1"/>
  <c r="F223" i="1"/>
  <c r="H223" i="1" s="1"/>
  <c r="AF223" i="1" s="1"/>
  <c r="O222" i="1"/>
  <c r="N222" i="1"/>
  <c r="L222" i="1" s="1"/>
  <c r="M222" i="1"/>
  <c r="K222" i="1"/>
  <c r="J222" i="1"/>
  <c r="I222" i="1"/>
  <c r="G222" i="1"/>
  <c r="F222" i="1"/>
  <c r="H222" i="1" s="1"/>
  <c r="AF222" i="1" s="1"/>
  <c r="S221" i="1"/>
  <c r="R221" i="1"/>
  <c r="O221" i="1"/>
  <c r="M221" i="1" s="1"/>
  <c r="N221" i="1"/>
  <c r="L221" i="1" s="1"/>
  <c r="K221" i="1"/>
  <c r="J221" i="1"/>
  <c r="G221" i="1"/>
  <c r="F221" i="1"/>
  <c r="H221" i="1" s="1"/>
  <c r="AF221" i="1" s="1"/>
  <c r="Y220" i="1"/>
  <c r="X220" i="1"/>
  <c r="U220" i="1"/>
  <c r="K220" i="1" s="1"/>
  <c r="E35" i="4" s="1"/>
  <c r="T220" i="1"/>
  <c r="J220" i="1" s="1"/>
  <c r="O220" i="1"/>
  <c r="N220" i="1"/>
  <c r="M220" i="1"/>
  <c r="L220" i="1"/>
  <c r="H220" i="1"/>
  <c r="D35" i="4" s="1"/>
  <c r="G220" i="1"/>
  <c r="F220" i="1"/>
  <c r="Y219" i="1"/>
  <c r="X219" i="1"/>
  <c r="U219" i="1"/>
  <c r="T219" i="1"/>
  <c r="O219" i="1"/>
  <c r="M219" i="1" s="1"/>
  <c r="N219" i="1"/>
  <c r="L219" i="1" s="1"/>
  <c r="K219" i="1"/>
  <c r="E34" i="4" s="1"/>
  <c r="J219" i="1"/>
  <c r="G219" i="1"/>
  <c r="F219" i="1"/>
  <c r="H219" i="1" s="1"/>
  <c r="W218" i="1"/>
  <c r="V218" i="1"/>
  <c r="O218" i="1"/>
  <c r="M218" i="1" s="1"/>
  <c r="N218" i="1"/>
  <c r="L218" i="1" s="1"/>
  <c r="K218" i="1"/>
  <c r="J218" i="1"/>
  <c r="G218" i="1"/>
  <c r="F218" i="1"/>
  <c r="H218" i="1" s="1"/>
  <c r="AF218" i="1" s="1"/>
  <c r="O217" i="1"/>
  <c r="N217" i="1"/>
  <c r="M217" i="1"/>
  <c r="L217" i="1"/>
  <c r="K217" i="1"/>
  <c r="J217" i="1"/>
  <c r="I217" i="1"/>
  <c r="H217" i="1"/>
  <c r="AF217" i="1" s="1"/>
  <c r="G217" i="1"/>
  <c r="F217" i="1"/>
  <c r="O216" i="1"/>
  <c r="M216" i="1" s="1"/>
  <c r="N216" i="1"/>
  <c r="L216" i="1"/>
  <c r="K216" i="1"/>
  <c r="J216" i="1"/>
  <c r="I216" i="1"/>
  <c r="H216" i="1"/>
  <c r="AF216" i="1" s="1"/>
  <c r="G216" i="1"/>
  <c r="F216" i="1"/>
  <c r="S215" i="1"/>
  <c r="K215" i="1" s="1"/>
  <c r="R215" i="1"/>
  <c r="J215" i="1" s="1"/>
  <c r="O215" i="1"/>
  <c r="N215" i="1"/>
  <c r="M215" i="1"/>
  <c r="L215" i="1"/>
  <c r="H215" i="1"/>
  <c r="AF215" i="1" s="1"/>
  <c r="G215" i="1"/>
  <c r="F215" i="1"/>
  <c r="O214" i="1"/>
  <c r="M214" i="1" s="1"/>
  <c r="N214" i="1"/>
  <c r="L214" i="1" s="1"/>
  <c r="K214" i="1"/>
  <c r="J214" i="1"/>
  <c r="I214" i="1"/>
  <c r="G214" i="1"/>
  <c r="F214" i="1"/>
  <c r="H214" i="1" s="1"/>
  <c r="AF214" i="1" s="1"/>
  <c r="Y213" i="1"/>
  <c r="X213" i="1"/>
  <c r="U213" i="1"/>
  <c r="K213" i="1" s="1"/>
  <c r="E33" i="4" s="1"/>
  <c r="T213" i="1"/>
  <c r="O213" i="1"/>
  <c r="N213" i="1"/>
  <c r="L213" i="1" s="1"/>
  <c r="M213" i="1"/>
  <c r="J213" i="1"/>
  <c r="H213" i="1"/>
  <c r="D33" i="4" s="1"/>
  <c r="G213" i="1"/>
  <c r="F213" i="1"/>
  <c r="O212" i="1"/>
  <c r="M212" i="1" s="1"/>
  <c r="N212" i="1"/>
  <c r="L212" i="1"/>
  <c r="K212" i="1"/>
  <c r="J212" i="1"/>
  <c r="I212" i="1"/>
  <c r="H212" i="1"/>
  <c r="AF212" i="1" s="1"/>
  <c r="G212" i="1"/>
  <c r="F212" i="1"/>
  <c r="O211" i="1"/>
  <c r="M211" i="1" s="1"/>
  <c r="N211" i="1"/>
  <c r="L211" i="1" s="1"/>
  <c r="K211" i="1"/>
  <c r="J211" i="1"/>
  <c r="I211" i="1"/>
  <c r="G211" i="1"/>
  <c r="F211" i="1"/>
  <c r="H211" i="1" s="1"/>
  <c r="AF211" i="1" s="1"/>
  <c r="O210" i="1"/>
  <c r="N210" i="1"/>
  <c r="L210" i="1" s="1"/>
  <c r="M210" i="1"/>
  <c r="K210" i="1"/>
  <c r="J210" i="1"/>
  <c r="I210" i="1"/>
  <c r="G210" i="1"/>
  <c r="F210" i="1"/>
  <c r="H210" i="1" s="1"/>
  <c r="AF210" i="1" s="1"/>
  <c r="O209" i="1"/>
  <c r="N209" i="1"/>
  <c r="M209" i="1"/>
  <c r="L209" i="1"/>
  <c r="K209" i="1"/>
  <c r="J209" i="1"/>
  <c r="I209" i="1"/>
  <c r="H209" i="1"/>
  <c r="AF209" i="1" s="1"/>
  <c r="G209" i="1"/>
  <c r="F209" i="1"/>
  <c r="O208" i="1"/>
  <c r="M208" i="1" s="1"/>
  <c r="N208" i="1"/>
  <c r="L208" i="1"/>
  <c r="K208" i="1"/>
  <c r="J208" i="1"/>
  <c r="I208" i="1"/>
  <c r="H208" i="1"/>
  <c r="AF208" i="1" s="1"/>
  <c r="G208" i="1"/>
  <c r="F208" i="1"/>
  <c r="O207" i="1"/>
  <c r="M207" i="1" s="1"/>
  <c r="N207" i="1"/>
  <c r="L207" i="1" s="1"/>
  <c r="K207" i="1"/>
  <c r="J207" i="1"/>
  <c r="I207" i="1"/>
  <c r="G207" i="1"/>
  <c r="F207" i="1"/>
  <c r="H207" i="1" s="1"/>
  <c r="AF207" i="1" s="1"/>
  <c r="O206" i="1"/>
  <c r="N206" i="1"/>
  <c r="L206" i="1" s="1"/>
  <c r="M206" i="1"/>
  <c r="K206" i="1"/>
  <c r="J206" i="1"/>
  <c r="I206" i="1"/>
  <c r="G206" i="1"/>
  <c r="F206" i="1"/>
  <c r="H206" i="1" s="1"/>
  <c r="AF206" i="1" s="1"/>
  <c r="O205" i="1"/>
  <c r="N205" i="1"/>
  <c r="M205" i="1"/>
  <c r="L205" i="1"/>
  <c r="K205" i="1"/>
  <c r="J205" i="1"/>
  <c r="I205" i="1"/>
  <c r="H205" i="1"/>
  <c r="AF205" i="1" s="1"/>
  <c r="G205" i="1"/>
  <c r="F205" i="1"/>
  <c r="O204" i="1"/>
  <c r="M204" i="1" s="1"/>
  <c r="N204" i="1"/>
  <c r="L204" i="1"/>
  <c r="K204" i="1"/>
  <c r="J204" i="1"/>
  <c r="I204" i="1"/>
  <c r="H204" i="1"/>
  <c r="AF204" i="1" s="1"/>
  <c r="G204" i="1"/>
  <c r="F204" i="1"/>
  <c r="O203" i="1"/>
  <c r="M203" i="1" s="1"/>
  <c r="N203" i="1"/>
  <c r="L203" i="1" s="1"/>
  <c r="K203" i="1"/>
  <c r="J203" i="1"/>
  <c r="I203" i="1"/>
  <c r="G203" i="1"/>
  <c r="F203" i="1"/>
  <c r="H203" i="1" s="1"/>
  <c r="AF203" i="1" s="1"/>
  <c r="O202" i="1"/>
  <c r="N202" i="1"/>
  <c r="L202" i="1" s="1"/>
  <c r="M202" i="1"/>
  <c r="K202" i="1"/>
  <c r="J202" i="1"/>
  <c r="I202" i="1"/>
  <c r="G202" i="1"/>
  <c r="F202" i="1"/>
  <c r="H202" i="1" s="1"/>
  <c r="AF202" i="1" s="1"/>
  <c r="O201" i="1"/>
  <c r="N201" i="1"/>
  <c r="M201" i="1"/>
  <c r="L201" i="1"/>
  <c r="K201" i="1"/>
  <c r="J201" i="1"/>
  <c r="I201" i="1"/>
  <c r="H201" i="1"/>
  <c r="AF201" i="1" s="1"/>
  <c r="G201" i="1"/>
  <c r="F201" i="1"/>
  <c r="O200" i="1"/>
  <c r="M200" i="1" s="1"/>
  <c r="N200" i="1"/>
  <c r="L200" i="1"/>
  <c r="K200" i="1"/>
  <c r="J200" i="1"/>
  <c r="I200" i="1"/>
  <c r="H200" i="1"/>
  <c r="AF200" i="1" s="1"/>
  <c r="G200" i="1"/>
  <c r="F200" i="1"/>
  <c r="O199" i="1"/>
  <c r="M199" i="1" s="1"/>
  <c r="N199" i="1"/>
  <c r="L199" i="1" s="1"/>
  <c r="K199" i="1"/>
  <c r="J199" i="1"/>
  <c r="I199" i="1"/>
  <c r="G199" i="1"/>
  <c r="F199" i="1"/>
  <c r="H199" i="1" s="1"/>
  <c r="AF199" i="1" s="1"/>
  <c r="O198" i="1"/>
  <c r="N198" i="1"/>
  <c r="L198" i="1" s="1"/>
  <c r="M198" i="1"/>
  <c r="K198" i="1"/>
  <c r="J198" i="1"/>
  <c r="I198" i="1"/>
  <c r="G198" i="1"/>
  <c r="F198" i="1"/>
  <c r="H198" i="1" s="1"/>
  <c r="AF198" i="1" s="1"/>
  <c r="O197" i="1"/>
  <c r="N197" i="1"/>
  <c r="M197" i="1"/>
  <c r="L197" i="1"/>
  <c r="K197" i="1"/>
  <c r="J197" i="1"/>
  <c r="I197" i="1"/>
  <c r="H197" i="1"/>
  <c r="AF197" i="1" s="1"/>
  <c r="G197" i="1"/>
  <c r="F197" i="1"/>
  <c r="O196" i="1"/>
  <c r="M196" i="1" s="1"/>
  <c r="N196" i="1"/>
  <c r="L196" i="1"/>
  <c r="K196" i="1"/>
  <c r="J196" i="1"/>
  <c r="I196" i="1"/>
  <c r="H196" i="1"/>
  <c r="AF196" i="1" s="1"/>
  <c r="G196" i="1"/>
  <c r="F196" i="1"/>
  <c r="O195" i="1"/>
  <c r="M195" i="1" s="1"/>
  <c r="N195" i="1"/>
  <c r="L195" i="1" s="1"/>
  <c r="K195" i="1"/>
  <c r="J195" i="1"/>
  <c r="I195" i="1"/>
  <c r="G195" i="1"/>
  <c r="F195" i="1"/>
  <c r="H195" i="1" s="1"/>
  <c r="AF195" i="1" s="1"/>
  <c r="O194" i="1"/>
  <c r="N194" i="1"/>
  <c r="L194" i="1" s="1"/>
  <c r="M194" i="1"/>
  <c r="K194" i="1"/>
  <c r="J194" i="1"/>
  <c r="I194" i="1"/>
  <c r="G194" i="1"/>
  <c r="F194" i="1"/>
  <c r="H194" i="1" s="1"/>
  <c r="AF194" i="1" s="1"/>
  <c r="O193" i="1"/>
  <c r="N193" i="1"/>
  <c r="M193" i="1"/>
  <c r="L193" i="1"/>
  <c r="K193" i="1"/>
  <c r="J193" i="1"/>
  <c r="I193" i="1"/>
  <c r="H193" i="1"/>
  <c r="AF193" i="1" s="1"/>
  <c r="G193" i="1"/>
  <c r="F193" i="1"/>
  <c r="O192" i="1"/>
  <c r="M192" i="1" s="1"/>
  <c r="N192" i="1"/>
  <c r="L192" i="1"/>
  <c r="K192" i="1"/>
  <c r="J192" i="1"/>
  <c r="I192" i="1"/>
  <c r="H192" i="1"/>
  <c r="AF192" i="1" s="1"/>
  <c r="G192" i="1"/>
  <c r="F192" i="1"/>
  <c r="O191" i="1"/>
  <c r="M191" i="1" s="1"/>
  <c r="N191" i="1"/>
  <c r="L191" i="1" s="1"/>
  <c r="K191" i="1"/>
  <c r="J191" i="1"/>
  <c r="I191" i="1"/>
  <c r="G191" i="1"/>
  <c r="F191" i="1"/>
  <c r="H191" i="1" s="1"/>
  <c r="AF191" i="1" s="1"/>
  <c r="O190" i="1"/>
  <c r="N190" i="1"/>
  <c r="L190" i="1" s="1"/>
  <c r="M190" i="1"/>
  <c r="K190" i="1"/>
  <c r="J190" i="1"/>
  <c r="I190" i="1"/>
  <c r="G190" i="1"/>
  <c r="F190" i="1"/>
  <c r="H190" i="1" s="1"/>
  <c r="AF190" i="1" s="1"/>
  <c r="O189" i="1"/>
  <c r="N189" i="1"/>
  <c r="M189" i="1"/>
  <c r="L189" i="1"/>
  <c r="K189" i="1"/>
  <c r="J189" i="1"/>
  <c r="I189" i="1"/>
  <c r="H189" i="1"/>
  <c r="AF189" i="1" s="1"/>
  <c r="G189" i="1"/>
  <c r="F189" i="1"/>
  <c r="O188" i="1"/>
  <c r="M188" i="1" s="1"/>
  <c r="N188" i="1"/>
  <c r="L188" i="1"/>
  <c r="K188" i="1"/>
  <c r="J188" i="1"/>
  <c r="I188" i="1"/>
  <c r="H188" i="1"/>
  <c r="AF188" i="1" s="1"/>
  <c r="G188" i="1"/>
  <c r="F188" i="1"/>
  <c r="O187" i="1"/>
  <c r="M187" i="1" s="1"/>
  <c r="N187" i="1"/>
  <c r="L187" i="1" s="1"/>
  <c r="K187" i="1"/>
  <c r="J187" i="1"/>
  <c r="I187" i="1"/>
  <c r="G187" i="1"/>
  <c r="F187" i="1"/>
  <c r="H187" i="1" s="1"/>
  <c r="AF187" i="1" s="1"/>
  <c r="O186" i="1"/>
  <c r="N186" i="1"/>
  <c r="L186" i="1" s="1"/>
  <c r="M186" i="1"/>
  <c r="K186" i="1"/>
  <c r="J186" i="1"/>
  <c r="I186" i="1"/>
  <c r="G186" i="1"/>
  <c r="F186" i="1"/>
  <c r="H186" i="1" s="1"/>
  <c r="AF186" i="1" s="1"/>
  <c r="O185" i="1"/>
  <c r="N185" i="1"/>
  <c r="M185" i="1"/>
  <c r="L185" i="1"/>
  <c r="K185" i="1"/>
  <c r="J185" i="1"/>
  <c r="I185" i="1"/>
  <c r="H185" i="1"/>
  <c r="AF185" i="1" s="1"/>
  <c r="G185" i="1"/>
  <c r="F185" i="1"/>
  <c r="O184" i="1"/>
  <c r="M184" i="1" s="1"/>
  <c r="N184" i="1"/>
  <c r="L184" i="1"/>
  <c r="K184" i="1"/>
  <c r="J184" i="1"/>
  <c r="I184" i="1"/>
  <c r="H184" i="1"/>
  <c r="AF184" i="1" s="1"/>
  <c r="G184" i="1"/>
  <c r="F184" i="1"/>
  <c r="O183" i="1"/>
  <c r="M183" i="1" s="1"/>
  <c r="N183" i="1"/>
  <c r="L183" i="1" s="1"/>
  <c r="K183" i="1"/>
  <c r="J183" i="1"/>
  <c r="I183" i="1"/>
  <c r="G183" i="1"/>
  <c r="F183" i="1"/>
  <c r="H183" i="1" s="1"/>
  <c r="AF183" i="1" s="1"/>
  <c r="O182" i="1"/>
  <c r="N182" i="1"/>
  <c r="L182" i="1" s="1"/>
  <c r="M182" i="1"/>
  <c r="K182" i="1"/>
  <c r="J182" i="1"/>
  <c r="I182" i="1"/>
  <c r="G182" i="1"/>
  <c r="F182" i="1"/>
  <c r="H182" i="1" s="1"/>
  <c r="AF182" i="1" s="1"/>
  <c r="Y181" i="1"/>
  <c r="X181" i="1"/>
  <c r="O181" i="1"/>
  <c r="M181" i="1" s="1"/>
  <c r="N181" i="1"/>
  <c r="L181" i="1" s="1"/>
  <c r="K181" i="1"/>
  <c r="J181" i="1"/>
  <c r="G181" i="1"/>
  <c r="F181" i="1"/>
  <c r="H181" i="1" s="1"/>
  <c r="AF181" i="1" s="1"/>
  <c r="O180" i="1"/>
  <c r="N180" i="1"/>
  <c r="M180" i="1"/>
  <c r="L180" i="1"/>
  <c r="K180" i="1"/>
  <c r="J180" i="1"/>
  <c r="I180" i="1"/>
  <c r="H180" i="1"/>
  <c r="AF180" i="1" s="1"/>
  <c r="G180" i="1"/>
  <c r="F180" i="1"/>
  <c r="O179" i="1"/>
  <c r="M179" i="1" s="1"/>
  <c r="N179" i="1"/>
  <c r="L179" i="1"/>
  <c r="K179" i="1"/>
  <c r="J179" i="1"/>
  <c r="I179" i="1"/>
  <c r="H179" i="1"/>
  <c r="AF179" i="1" s="1"/>
  <c r="G179" i="1"/>
  <c r="F179" i="1"/>
  <c r="O178" i="1"/>
  <c r="M178" i="1" s="1"/>
  <c r="N178" i="1"/>
  <c r="L178" i="1" s="1"/>
  <c r="K178" i="1"/>
  <c r="J178" i="1"/>
  <c r="I178" i="1"/>
  <c r="G178" i="1"/>
  <c r="F178" i="1"/>
  <c r="H178" i="1" s="1"/>
  <c r="AF178" i="1" s="1"/>
  <c r="O177" i="1"/>
  <c r="N177" i="1"/>
  <c r="L177" i="1" s="1"/>
  <c r="M177" i="1"/>
  <c r="K177" i="1"/>
  <c r="J177" i="1"/>
  <c r="I177" i="1"/>
  <c r="G177" i="1"/>
  <c r="F177" i="1"/>
  <c r="H177" i="1" s="1"/>
  <c r="AF177" i="1" s="1"/>
  <c r="O176" i="1"/>
  <c r="N176" i="1"/>
  <c r="M176" i="1"/>
  <c r="L176" i="1"/>
  <c r="K176" i="1"/>
  <c r="J176" i="1"/>
  <c r="I176" i="1"/>
  <c r="H176" i="1"/>
  <c r="AF176" i="1" s="1"/>
  <c r="G176" i="1"/>
  <c r="F176" i="1"/>
  <c r="O175" i="1"/>
  <c r="M175" i="1" s="1"/>
  <c r="N175" i="1"/>
  <c r="L175" i="1"/>
  <c r="K175" i="1"/>
  <c r="J175" i="1"/>
  <c r="I175" i="1"/>
  <c r="H175" i="1"/>
  <c r="AF175" i="1" s="1"/>
  <c r="G175" i="1"/>
  <c r="F175" i="1"/>
  <c r="O174" i="1"/>
  <c r="M174" i="1" s="1"/>
  <c r="N174" i="1"/>
  <c r="L174" i="1" s="1"/>
  <c r="K174" i="1"/>
  <c r="J174" i="1"/>
  <c r="I174" i="1"/>
  <c r="G174" i="1"/>
  <c r="F174" i="1"/>
  <c r="H174" i="1" s="1"/>
  <c r="AF174" i="1" s="1"/>
  <c r="O173" i="1"/>
  <c r="N173" i="1"/>
  <c r="L173" i="1" s="1"/>
  <c r="M173" i="1"/>
  <c r="K173" i="1"/>
  <c r="J173" i="1"/>
  <c r="I173" i="1"/>
  <c r="G173" i="1"/>
  <c r="F173" i="1"/>
  <c r="H173" i="1" s="1"/>
  <c r="AF173" i="1" s="1"/>
  <c r="O172" i="1"/>
  <c r="N172" i="1"/>
  <c r="M172" i="1"/>
  <c r="L172" i="1"/>
  <c r="K172" i="1"/>
  <c r="J172" i="1"/>
  <c r="I172" i="1"/>
  <c r="H172" i="1"/>
  <c r="AF172" i="1" s="1"/>
  <c r="G172" i="1"/>
  <c r="F172" i="1"/>
  <c r="O171" i="1"/>
  <c r="M171" i="1" s="1"/>
  <c r="N171" i="1"/>
  <c r="L171" i="1"/>
  <c r="K171" i="1"/>
  <c r="J171" i="1"/>
  <c r="I171" i="1"/>
  <c r="H171" i="1"/>
  <c r="AF171" i="1" s="1"/>
  <c r="G171" i="1"/>
  <c r="F171" i="1"/>
  <c r="O170" i="1"/>
  <c r="M170" i="1" s="1"/>
  <c r="N170" i="1"/>
  <c r="L170" i="1" s="1"/>
  <c r="K170" i="1"/>
  <c r="J170" i="1"/>
  <c r="I170" i="1"/>
  <c r="G170" i="1"/>
  <c r="F170" i="1"/>
  <c r="H170" i="1" s="1"/>
  <c r="AF170" i="1" s="1"/>
  <c r="O169" i="1"/>
  <c r="N169" i="1"/>
  <c r="L169" i="1" s="1"/>
  <c r="M169" i="1"/>
  <c r="K169" i="1"/>
  <c r="J169" i="1"/>
  <c r="I169" i="1"/>
  <c r="G169" i="1"/>
  <c r="F169" i="1"/>
  <c r="H169" i="1" s="1"/>
  <c r="AF169" i="1" s="1"/>
  <c r="O168" i="1"/>
  <c r="N168" i="1"/>
  <c r="M168" i="1"/>
  <c r="L168" i="1"/>
  <c r="K168" i="1"/>
  <c r="J168" i="1"/>
  <c r="I168" i="1"/>
  <c r="H168" i="1"/>
  <c r="AF168" i="1" s="1"/>
  <c r="G168" i="1"/>
  <c r="F168" i="1"/>
  <c r="O167" i="1"/>
  <c r="M167" i="1" s="1"/>
  <c r="N167" i="1"/>
  <c r="L167" i="1"/>
  <c r="K167" i="1"/>
  <c r="J167" i="1"/>
  <c r="I167" i="1"/>
  <c r="H167" i="1"/>
  <c r="AF167" i="1" s="1"/>
  <c r="G167" i="1"/>
  <c r="F167" i="1"/>
  <c r="Y166" i="1"/>
  <c r="X166" i="1"/>
  <c r="U166" i="1"/>
  <c r="T166" i="1"/>
  <c r="O166" i="1"/>
  <c r="M166" i="1" s="1"/>
  <c r="N166" i="1"/>
  <c r="L166" i="1" s="1"/>
  <c r="K166" i="1"/>
  <c r="J166" i="1"/>
  <c r="G166" i="1"/>
  <c r="F166" i="1"/>
  <c r="H166" i="1" s="1"/>
  <c r="AF166" i="1" s="1"/>
  <c r="Y165" i="1"/>
  <c r="X165" i="1"/>
  <c r="U165" i="1"/>
  <c r="K165" i="1" s="1"/>
  <c r="T165" i="1"/>
  <c r="J165" i="1" s="1"/>
  <c r="O165" i="1"/>
  <c r="N165" i="1"/>
  <c r="M165" i="1"/>
  <c r="L165" i="1"/>
  <c r="H165" i="1"/>
  <c r="AF165" i="1" s="1"/>
  <c r="G165" i="1"/>
  <c r="F165" i="1"/>
  <c r="O164" i="1"/>
  <c r="M164" i="1" s="1"/>
  <c r="N164" i="1"/>
  <c r="L164" i="1" s="1"/>
  <c r="K164" i="1"/>
  <c r="J164" i="1"/>
  <c r="I164" i="1"/>
  <c r="G164" i="1"/>
  <c r="F164" i="1"/>
  <c r="H164" i="1" s="1"/>
  <c r="AF164" i="1" s="1"/>
  <c r="O163" i="1"/>
  <c r="N163" i="1"/>
  <c r="L163" i="1" s="1"/>
  <c r="M163" i="1"/>
  <c r="K163" i="1"/>
  <c r="J163" i="1"/>
  <c r="I163" i="1"/>
  <c r="G163" i="1"/>
  <c r="F163" i="1"/>
  <c r="H163" i="1" s="1"/>
  <c r="AF163" i="1" s="1"/>
  <c r="O162" i="1"/>
  <c r="N162" i="1"/>
  <c r="M162" i="1"/>
  <c r="L162" i="1"/>
  <c r="K162" i="1"/>
  <c r="J162" i="1"/>
  <c r="I162" i="1"/>
  <c r="H162" i="1"/>
  <c r="AF162" i="1" s="1"/>
  <c r="G162" i="1"/>
  <c r="F162" i="1"/>
  <c r="W161" i="1"/>
  <c r="V161" i="1"/>
  <c r="U161" i="1"/>
  <c r="T161" i="1"/>
  <c r="J161" i="1" s="1"/>
  <c r="O161" i="1"/>
  <c r="M161" i="1" s="1"/>
  <c r="N161" i="1"/>
  <c r="L161" i="1"/>
  <c r="K161" i="1"/>
  <c r="G161" i="1"/>
  <c r="F161" i="1"/>
  <c r="H161" i="1" s="1"/>
  <c r="AF161" i="1" s="1"/>
  <c r="O160" i="1"/>
  <c r="N160" i="1"/>
  <c r="L160" i="1" s="1"/>
  <c r="M160" i="1"/>
  <c r="K160" i="1"/>
  <c r="J160" i="1"/>
  <c r="I160" i="1"/>
  <c r="G160" i="1"/>
  <c r="F160" i="1"/>
  <c r="H160" i="1" s="1"/>
  <c r="AF160" i="1" s="1"/>
  <c r="Y159" i="1"/>
  <c r="X159" i="1"/>
  <c r="U159" i="1"/>
  <c r="K159" i="1" s="1"/>
  <c r="T159" i="1"/>
  <c r="J159" i="1" s="1"/>
  <c r="O159" i="1"/>
  <c r="N159" i="1"/>
  <c r="M159" i="1"/>
  <c r="L159" i="1"/>
  <c r="H159" i="1"/>
  <c r="AF159" i="1" s="1"/>
  <c r="G159" i="1"/>
  <c r="F159" i="1"/>
  <c r="O158" i="1"/>
  <c r="M158" i="1" s="1"/>
  <c r="N158" i="1"/>
  <c r="L158" i="1" s="1"/>
  <c r="K158" i="1"/>
  <c r="J158" i="1"/>
  <c r="I158" i="1"/>
  <c r="G158" i="1"/>
  <c r="F158" i="1"/>
  <c r="H158" i="1" s="1"/>
  <c r="AF158" i="1" s="1"/>
  <c r="O157" i="1"/>
  <c r="N157" i="1"/>
  <c r="L157" i="1" s="1"/>
  <c r="M157" i="1"/>
  <c r="K157" i="1"/>
  <c r="J157" i="1"/>
  <c r="I157" i="1"/>
  <c r="G157" i="1"/>
  <c r="F157" i="1"/>
  <c r="H157" i="1" s="1"/>
  <c r="AF157" i="1" s="1"/>
  <c r="S156" i="1"/>
  <c r="R156" i="1"/>
  <c r="O156" i="1"/>
  <c r="M156" i="1" s="1"/>
  <c r="N156" i="1"/>
  <c r="L156" i="1" s="1"/>
  <c r="K156" i="1"/>
  <c r="J156" i="1"/>
  <c r="G156" i="1"/>
  <c r="F156" i="1"/>
  <c r="H156" i="1" s="1"/>
  <c r="AF156" i="1" s="1"/>
  <c r="S155" i="1"/>
  <c r="R155" i="1"/>
  <c r="O155" i="1"/>
  <c r="M155" i="1" s="1"/>
  <c r="N155" i="1"/>
  <c r="L155" i="1" s="1"/>
  <c r="K155" i="1"/>
  <c r="J155" i="1"/>
  <c r="G155" i="1"/>
  <c r="F155" i="1"/>
  <c r="H155" i="1" s="1"/>
  <c r="AF155" i="1" s="1"/>
  <c r="Y154" i="1"/>
  <c r="X154" i="1"/>
  <c r="U154" i="1"/>
  <c r="T154" i="1"/>
  <c r="Q154" i="1"/>
  <c r="P154" i="1"/>
  <c r="J154" i="1" s="1"/>
  <c r="O154" i="1"/>
  <c r="M154" i="1" s="1"/>
  <c r="N154" i="1"/>
  <c r="L154" i="1"/>
  <c r="K154" i="1"/>
  <c r="G154" i="1"/>
  <c r="F154" i="1"/>
  <c r="H154" i="1" s="1"/>
  <c r="S153" i="1"/>
  <c r="R153" i="1"/>
  <c r="J153" i="1" s="1"/>
  <c r="O153" i="1"/>
  <c r="M153" i="1" s="1"/>
  <c r="N153" i="1"/>
  <c r="L153" i="1"/>
  <c r="K153" i="1"/>
  <c r="E27" i="4" s="1"/>
  <c r="G153" i="1"/>
  <c r="F153" i="1"/>
  <c r="H153" i="1" s="1"/>
  <c r="U152" i="1"/>
  <c r="T152" i="1"/>
  <c r="S152" i="1"/>
  <c r="R152" i="1"/>
  <c r="Q152" i="1"/>
  <c r="P152" i="1"/>
  <c r="J152" i="1" s="1"/>
  <c r="O152" i="1"/>
  <c r="M152" i="1" s="1"/>
  <c r="N152" i="1"/>
  <c r="L152" i="1"/>
  <c r="K152" i="1"/>
  <c r="G152" i="1"/>
  <c r="F152" i="1"/>
  <c r="H152" i="1" s="1"/>
  <c r="U151" i="1"/>
  <c r="T151" i="1"/>
  <c r="Q151" i="1"/>
  <c r="K151" i="1" s="1"/>
  <c r="P151" i="1"/>
  <c r="O151" i="1"/>
  <c r="N151" i="1"/>
  <c r="L151" i="1" s="1"/>
  <c r="M151" i="1"/>
  <c r="J151" i="1"/>
  <c r="H151" i="1"/>
  <c r="AF151" i="1" s="1"/>
  <c r="G151" i="1"/>
  <c r="F151" i="1"/>
  <c r="S150" i="1"/>
  <c r="K150" i="1" s="1"/>
  <c r="R150" i="1"/>
  <c r="O150" i="1"/>
  <c r="N150" i="1"/>
  <c r="L150" i="1" s="1"/>
  <c r="M150" i="1"/>
  <c r="J150" i="1"/>
  <c r="H150" i="1"/>
  <c r="F1959" i="3" s="1"/>
  <c r="G150" i="1"/>
  <c r="F150" i="1"/>
  <c r="U149" i="1"/>
  <c r="K149" i="1" s="1"/>
  <c r="T149" i="1"/>
  <c r="O149" i="1"/>
  <c r="N149" i="1"/>
  <c r="L149" i="1" s="1"/>
  <c r="M149" i="1"/>
  <c r="J149" i="1"/>
  <c r="H149" i="1"/>
  <c r="AF149" i="1" s="1"/>
  <c r="G149" i="1"/>
  <c r="F149" i="1"/>
  <c r="U148" i="1"/>
  <c r="K148" i="1" s="1"/>
  <c r="T148" i="1"/>
  <c r="O148" i="1"/>
  <c r="N148" i="1"/>
  <c r="L148" i="1" s="1"/>
  <c r="M148" i="1"/>
  <c r="J148" i="1"/>
  <c r="H148" i="1"/>
  <c r="AF148" i="1" s="1"/>
  <c r="G148" i="1"/>
  <c r="F148" i="1"/>
  <c r="U147" i="1"/>
  <c r="T147" i="1"/>
  <c r="Q147" i="1"/>
  <c r="P147" i="1"/>
  <c r="O147" i="1"/>
  <c r="M147" i="1" s="1"/>
  <c r="N147" i="1"/>
  <c r="L147" i="1" s="1"/>
  <c r="K147" i="1"/>
  <c r="J147" i="1"/>
  <c r="G147" i="1"/>
  <c r="F147" i="1"/>
  <c r="H147" i="1" s="1"/>
  <c r="AF147" i="1" s="1"/>
  <c r="U146" i="1"/>
  <c r="T146" i="1"/>
  <c r="S146" i="1"/>
  <c r="K146" i="1" s="1"/>
  <c r="R146" i="1"/>
  <c r="J146" i="1" s="1"/>
  <c r="O146" i="1"/>
  <c r="N146" i="1"/>
  <c r="M146" i="1"/>
  <c r="L146" i="1"/>
  <c r="H146" i="1"/>
  <c r="AF146" i="1" s="1"/>
  <c r="G146" i="1"/>
  <c r="F146" i="1"/>
  <c r="Y145" i="1"/>
  <c r="K145" i="1" s="1"/>
  <c r="X145" i="1"/>
  <c r="J145" i="1" s="1"/>
  <c r="O145" i="1"/>
  <c r="N145" i="1"/>
  <c r="M145" i="1"/>
  <c r="L145" i="1"/>
  <c r="H145" i="1"/>
  <c r="AF145" i="1" s="1"/>
  <c r="G145" i="1"/>
  <c r="F145" i="1"/>
  <c r="Y144" i="1"/>
  <c r="X144" i="1"/>
  <c r="U144" i="1"/>
  <c r="T144" i="1"/>
  <c r="O144" i="1"/>
  <c r="M144" i="1" s="1"/>
  <c r="N144" i="1"/>
  <c r="L144" i="1" s="1"/>
  <c r="K144" i="1"/>
  <c r="J144" i="1"/>
  <c r="G144" i="1"/>
  <c r="F144" i="1"/>
  <c r="H144" i="1" s="1"/>
  <c r="O143" i="1"/>
  <c r="N143" i="1"/>
  <c r="M143" i="1"/>
  <c r="L143" i="1"/>
  <c r="K143" i="1"/>
  <c r="J143" i="1"/>
  <c r="I143" i="1"/>
  <c r="H143" i="1"/>
  <c r="AF143" i="1" s="1"/>
  <c r="G143" i="1"/>
  <c r="F143" i="1"/>
  <c r="O142" i="1"/>
  <c r="M142" i="1" s="1"/>
  <c r="N142" i="1"/>
  <c r="L142" i="1"/>
  <c r="K142" i="1"/>
  <c r="J142" i="1"/>
  <c r="I142" i="1"/>
  <c r="H142" i="1"/>
  <c r="AF142" i="1" s="1"/>
  <c r="G142" i="1"/>
  <c r="F142" i="1"/>
  <c r="O141" i="1"/>
  <c r="M141" i="1" s="1"/>
  <c r="N141" i="1"/>
  <c r="L141" i="1" s="1"/>
  <c r="K141" i="1"/>
  <c r="J141" i="1"/>
  <c r="I141" i="1"/>
  <c r="G141" i="1"/>
  <c r="F141" i="1"/>
  <c r="H141" i="1" s="1"/>
  <c r="AF141" i="1" s="1"/>
  <c r="O140" i="1"/>
  <c r="N140" i="1"/>
  <c r="L140" i="1" s="1"/>
  <c r="M140" i="1"/>
  <c r="K140" i="1"/>
  <c r="J140" i="1"/>
  <c r="I140" i="1"/>
  <c r="G140" i="1"/>
  <c r="F140" i="1"/>
  <c r="H140" i="1" s="1"/>
  <c r="AF140" i="1" s="1"/>
  <c r="O139" i="1"/>
  <c r="N139" i="1"/>
  <c r="M139" i="1"/>
  <c r="L139" i="1"/>
  <c r="K139" i="1"/>
  <c r="J139" i="1"/>
  <c r="I139" i="1"/>
  <c r="H139" i="1"/>
  <c r="AF139" i="1" s="1"/>
  <c r="G139" i="1"/>
  <c r="F139" i="1"/>
  <c r="AF138" i="1"/>
  <c r="W138" i="1"/>
  <c r="K138" i="1" s="1"/>
  <c r="V138" i="1"/>
  <c r="O138" i="1"/>
  <c r="N138" i="1"/>
  <c r="L138" i="1" s="1"/>
  <c r="M138" i="1"/>
  <c r="J138" i="1"/>
  <c r="H138" i="1"/>
  <c r="G138" i="1"/>
  <c r="F138" i="1"/>
  <c r="O137" i="1"/>
  <c r="M137" i="1" s="1"/>
  <c r="N137" i="1"/>
  <c r="L137" i="1"/>
  <c r="K137" i="1"/>
  <c r="J137" i="1"/>
  <c r="I137" i="1"/>
  <c r="H137" i="1"/>
  <c r="AF137" i="1" s="1"/>
  <c r="G137" i="1"/>
  <c r="F137" i="1"/>
  <c r="O136" i="1"/>
  <c r="M136" i="1" s="1"/>
  <c r="N136" i="1"/>
  <c r="L136" i="1" s="1"/>
  <c r="K136" i="1"/>
  <c r="J136" i="1"/>
  <c r="I136" i="1"/>
  <c r="G136" i="1"/>
  <c r="F136" i="1"/>
  <c r="H136" i="1" s="1"/>
  <c r="AF136" i="1" s="1"/>
  <c r="U135" i="1"/>
  <c r="T135" i="1"/>
  <c r="J135" i="1" s="1"/>
  <c r="O135" i="1"/>
  <c r="M135" i="1" s="1"/>
  <c r="N135" i="1"/>
  <c r="L135" i="1"/>
  <c r="K135" i="1"/>
  <c r="G135" i="1"/>
  <c r="F135" i="1"/>
  <c r="H135" i="1" s="1"/>
  <c r="U134" i="1"/>
  <c r="T134" i="1"/>
  <c r="J134" i="1" s="1"/>
  <c r="O134" i="1"/>
  <c r="M134" i="1" s="1"/>
  <c r="N134" i="1"/>
  <c r="L134" i="1"/>
  <c r="K134" i="1"/>
  <c r="G134" i="1"/>
  <c r="F134" i="1"/>
  <c r="H134" i="1" s="1"/>
  <c r="U133" i="1"/>
  <c r="T133" i="1"/>
  <c r="J133" i="1" s="1"/>
  <c r="O133" i="1"/>
  <c r="M133" i="1" s="1"/>
  <c r="N133" i="1"/>
  <c r="L133" i="1"/>
  <c r="K133" i="1"/>
  <c r="G133" i="1"/>
  <c r="F133" i="1"/>
  <c r="H133" i="1" s="1"/>
  <c r="Y132" i="1"/>
  <c r="X132" i="1"/>
  <c r="U132" i="1"/>
  <c r="K132" i="1" s="1"/>
  <c r="T132" i="1"/>
  <c r="O132" i="1"/>
  <c r="N132" i="1"/>
  <c r="L132" i="1" s="1"/>
  <c r="M132" i="1"/>
  <c r="J132" i="1"/>
  <c r="H132" i="1"/>
  <c r="AF132" i="1" s="1"/>
  <c r="G132" i="1"/>
  <c r="F132" i="1"/>
  <c r="Y131" i="1"/>
  <c r="X131" i="1"/>
  <c r="U131" i="1"/>
  <c r="T131" i="1"/>
  <c r="J131" i="1" s="1"/>
  <c r="O131" i="1"/>
  <c r="M131" i="1" s="1"/>
  <c r="N131" i="1"/>
  <c r="L131" i="1"/>
  <c r="K131" i="1"/>
  <c r="G131" i="1"/>
  <c r="F131" i="1"/>
  <c r="H131" i="1" s="1"/>
  <c r="AF131" i="1" s="1"/>
  <c r="Y130" i="1"/>
  <c r="X130" i="1"/>
  <c r="U130" i="1"/>
  <c r="K130" i="1" s="1"/>
  <c r="T130" i="1"/>
  <c r="O130" i="1"/>
  <c r="N130" i="1"/>
  <c r="L130" i="1" s="1"/>
  <c r="M130" i="1"/>
  <c r="J130" i="1"/>
  <c r="H130" i="1"/>
  <c r="AF130" i="1" s="1"/>
  <c r="G130" i="1"/>
  <c r="F130" i="1"/>
  <c r="Y129" i="1"/>
  <c r="X129" i="1"/>
  <c r="U129" i="1"/>
  <c r="T129" i="1"/>
  <c r="J129" i="1" s="1"/>
  <c r="O129" i="1"/>
  <c r="M129" i="1" s="1"/>
  <c r="N129" i="1"/>
  <c r="L129" i="1"/>
  <c r="K129" i="1"/>
  <c r="G129" i="1"/>
  <c r="F129" i="1"/>
  <c r="H129" i="1" s="1"/>
  <c r="AF129" i="1" s="1"/>
  <c r="Y128" i="1"/>
  <c r="X128" i="1"/>
  <c r="U128" i="1"/>
  <c r="K128" i="1" s="1"/>
  <c r="T128" i="1"/>
  <c r="O128" i="1"/>
  <c r="N128" i="1"/>
  <c r="L128" i="1" s="1"/>
  <c r="M128" i="1"/>
  <c r="J128" i="1"/>
  <c r="H128" i="1"/>
  <c r="AF128" i="1" s="1"/>
  <c r="G128" i="1"/>
  <c r="F128" i="1"/>
  <c r="Y127" i="1"/>
  <c r="X127" i="1"/>
  <c r="U127" i="1"/>
  <c r="T127" i="1"/>
  <c r="J127" i="1" s="1"/>
  <c r="L78" i="6" s="1"/>
  <c r="O127" i="1"/>
  <c r="M127" i="1" s="1"/>
  <c r="N127" i="1"/>
  <c r="L127" i="1"/>
  <c r="K127" i="1"/>
  <c r="G127" i="1"/>
  <c r="F127" i="1"/>
  <c r="H127" i="1" s="1"/>
  <c r="Y126" i="1"/>
  <c r="X126" i="1"/>
  <c r="J126" i="1" s="1"/>
  <c r="O126" i="1"/>
  <c r="M126" i="1" s="1"/>
  <c r="N126" i="1"/>
  <c r="L126" i="1"/>
  <c r="K126" i="1"/>
  <c r="G126" i="1"/>
  <c r="F126" i="1"/>
  <c r="H126" i="1" s="1"/>
  <c r="O125" i="1"/>
  <c r="N125" i="1"/>
  <c r="L125" i="1" s="1"/>
  <c r="M125" i="1"/>
  <c r="K125" i="1"/>
  <c r="J125" i="1"/>
  <c r="I125" i="1"/>
  <c r="G125" i="1"/>
  <c r="F125" i="1"/>
  <c r="H125" i="1" s="1"/>
  <c r="AF125" i="1" s="1"/>
  <c r="Y124" i="1"/>
  <c r="X124" i="1"/>
  <c r="U124" i="1"/>
  <c r="K124" i="1" s="1"/>
  <c r="T124" i="1"/>
  <c r="J124" i="1" s="1"/>
  <c r="O124" i="1"/>
  <c r="N124" i="1"/>
  <c r="M124" i="1"/>
  <c r="L124" i="1"/>
  <c r="H124" i="1"/>
  <c r="AF124" i="1" s="1"/>
  <c r="G124" i="1"/>
  <c r="F124" i="1"/>
  <c r="Y123" i="1"/>
  <c r="K123" i="1" s="1"/>
  <c r="X123" i="1"/>
  <c r="J123" i="1" s="1"/>
  <c r="O123" i="1"/>
  <c r="N123" i="1"/>
  <c r="M123" i="1"/>
  <c r="L123" i="1"/>
  <c r="H123" i="1"/>
  <c r="G123" i="1"/>
  <c r="F123" i="1"/>
  <c r="Y122" i="1"/>
  <c r="K122" i="1" s="1"/>
  <c r="X122" i="1"/>
  <c r="J122" i="1" s="1"/>
  <c r="O122" i="1"/>
  <c r="N122" i="1"/>
  <c r="M122" i="1"/>
  <c r="L122" i="1"/>
  <c r="H122" i="1"/>
  <c r="G122" i="1"/>
  <c r="F122" i="1"/>
  <c r="O121" i="1"/>
  <c r="M121" i="1" s="1"/>
  <c r="N121" i="1"/>
  <c r="L121" i="1" s="1"/>
  <c r="K121" i="1"/>
  <c r="J121" i="1"/>
  <c r="I121" i="1"/>
  <c r="G121" i="1"/>
  <c r="F121" i="1"/>
  <c r="H121" i="1" s="1"/>
  <c r="AF121" i="1" s="1"/>
  <c r="Y120" i="1"/>
  <c r="X120" i="1"/>
  <c r="U120" i="1"/>
  <c r="K120" i="1" s="1"/>
  <c r="E25" i="4" s="1"/>
  <c r="T120" i="1"/>
  <c r="O120" i="1"/>
  <c r="N120" i="1"/>
  <c r="L120" i="1" s="1"/>
  <c r="M120" i="1"/>
  <c r="J120" i="1"/>
  <c r="H120" i="1"/>
  <c r="G120" i="1"/>
  <c r="F120" i="1"/>
  <c r="Y119" i="1"/>
  <c r="X119" i="1"/>
  <c r="U119" i="1"/>
  <c r="T119" i="1"/>
  <c r="J119" i="1" s="1"/>
  <c r="O119" i="1"/>
  <c r="M119" i="1" s="1"/>
  <c r="N119" i="1"/>
  <c r="L119" i="1"/>
  <c r="K119" i="1"/>
  <c r="E24" i="4" s="1"/>
  <c r="G119" i="1"/>
  <c r="F119" i="1"/>
  <c r="H119" i="1" s="1"/>
  <c r="U118" i="1"/>
  <c r="T118" i="1"/>
  <c r="J118" i="1" s="1"/>
  <c r="O118" i="1"/>
  <c r="M118" i="1" s="1"/>
  <c r="N118" i="1"/>
  <c r="L118" i="1"/>
  <c r="K118" i="1"/>
  <c r="G118" i="1"/>
  <c r="F118" i="1"/>
  <c r="H118" i="1" s="1"/>
  <c r="AF118" i="1" s="1"/>
  <c r="AC117" i="1"/>
  <c r="AB117" i="1"/>
  <c r="Y117" i="1"/>
  <c r="X117" i="1"/>
  <c r="U117" i="1"/>
  <c r="T117" i="1"/>
  <c r="S117" i="1"/>
  <c r="R117" i="1"/>
  <c r="Q117" i="1"/>
  <c r="P117" i="1"/>
  <c r="J117" i="1" s="1"/>
  <c r="O117" i="1"/>
  <c r="M117" i="1" s="1"/>
  <c r="N117" i="1"/>
  <c r="L117" i="1"/>
  <c r="K117" i="1"/>
  <c r="E10" i="4" s="1"/>
  <c r="G117" i="1"/>
  <c r="F117" i="1"/>
  <c r="H117" i="1" s="1"/>
  <c r="Y116" i="1"/>
  <c r="X116" i="1"/>
  <c r="U116" i="1"/>
  <c r="T116" i="1"/>
  <c r="S116" i="1"/>
  <c r="R116" i="1"/>
  <c r="Q116" i="1"/>
  <c r="K116" i="1" s="1"/>
  <c r="E9" i="4" s="1"/>
  <c r="P116" i="1"/>
  <c r="O116" i="1"/>
  <c r="N116" i="1"/>
  <c r="L116" i="1" s="1"/>
  <c r="M116" i="1"/>
  <c r="J116" i="1"/>
  <c r="H116" i="1"/>
  <c r="G116" i="1"/>
  <c r="F116" i="1"/>
  <c r="Y115" i="1"/>
  <c r="X115" i="1"/>
  <c r="U115" i="1"/>
  <c r="T115" i="1"/>
  <c r="S115" i="1"/>
  <c r="R115" i="1"/>
  <c r="Q115" i="1"/>
  <c r="P115" i="1"/>
  <c r="J115" i="1" s="1"/>
  <c r="O115" i="1"/>
  <c r="M115" i="1" s="1"/>
  <c r="N115" i="1"/>
  <c r="L115" i="1"/>
  <c r="K115" i="1"/>
  <c r="E8" i="4" s="1"/>
  <c r="G115" i="1"/>
  <c r="F115" i="1"/>
  <c r="H115" i="1" s="1"/>
  <c r="AC114" i="1"/>
  <c r="AB114" i="1"/>
  <c r="Y114" i="1"/>
  <c r="X114" i="1"/>
  <c r="U114" i="1"/>
  <c r="T114" i="1"/>
  <c r="S114" i="1"/>
  <c r="R114" i="1"/>
  <c r="Q114" i="1"/>
  <c r="P114" i="1"/>
  <c r="J114" i="1" s="1"/>
  <c r="O114" i="1"/>
  <c r="M114" i="1" s="1"/>
  <c r="N114" i="1"/>
  <c r="L114" i="1"/>
  <c r="K114" i="1"/>
  <c r="E7" i="4" s="1"/>
  <c r="G114" i="1"/>
  <c r="F114" i="1"/>
  <c r="H114" i="1" s="1"/>
  <c r="AC113" i="1"/>
  <c r="AB113" i="1"/>
  <c r="Y113" i="1"/>
  <c r="X113" i="1"/>
  <c r="U113" i="1"/>
  <c r="T113" i="1"/>
  <c r="S113" i="1"/>
  <c r="R113" i="1"/>
  <c r="Q113" i="1"/>
  <c r="P113" i="1"/>
  <c r="J113" i="1" s="1"/>
  <c r="O113" i="1"/>
  <c r="M113" i="1" s="1"/>
  <c r="N113" i="1"/>
  <c r="L113" i="1"/>
  <c r="K113" i="1"/>
  <c r="E6" i="4" s="1"/>
  <c r="G113" i="1"/>
  <c r="F113" i="1"/>
  <c r="H113" i="1" s="1"/>
  <c r="O112" i="1"/>
  <c r="N112" i="1"/>
  <c r="L112" i="1" s="1"/>
  <c r="M112" i="1"/>
  <c r="K112" i="1"/>
  <c r="J112" i="1"/>
  <c r="I112" i="1"/>
  <c r="G112" i="1"/>
  <c r="F112" i="1"/>
  <c r="H112" i="1" s="1"/>
  <c r="AF112" i="1" s="1"/>
  <c r="O111" i="1"/>
  <c r="N111" i="1"/>
  <c r="M111" i="1"/>
  <c r="L111" i="1"/>
  <c r="K111" i="1"/>
  <c r="J111" i="1"/>
  <c r="I111" i="1"/>
  <c r="H111" i="1"/>
  <c r="AF111" i="1" s="1"/>
  <c r="G111" i="1"/>
  <c r="F111" i="1"/>
  <c r="O110" i="1"/>
  <c r="M110" i="1" s="1"/>
  <c r="N110" i="1"/>
  <c r="L110" i="1"/>
  <c r="K110" i="1"/>
  <c r="J110" i="1"/>
  <c r="I110" i="1"/>
  <c r="H110" i="1"/>
  <c r="AF110" i="1" s="1"/>
  <c r="G110" i="1"/>
  <c r="F110" i="1"/>
  <c r="O109" i="1"/>
  <c r="M109" i="1" s="1"/>
  <c r="N109" i="1"/>
  <c r="L109" i="1" s="1"/>
  <c r="K109" i="1"/>
  <c r="J109" i="1"/>
  <c r="I109" i="1"/>
  <c r="G109" i="1"/>
  <c r="F109" i="1"/>
  <c r="H109" i="1" s="1"/>
  <c r="AF109" i="1" s="1"/>
  <c r="O108" i="1"/>
  <c r="N108" i="1"/>
  <c r="L108" i="1" s="1"/>
  <c r="M108" i="1"/>
  <c r="K108" i="1"/>
  <c r="J108" i="1"/>
  <c r="I108" i="1"/>
  <c r="G108" i="1"/>
  <c r="F108" i="1"/>
  <c r="H108" i="1" s="1"/>
  <c r="AF108" i="1" s="1"/>
  <c r="O107" i="1"/>
  <c r="N107" i="1"/>
  <c r="M107" i="1"/>
  <c r="L107" i="1"/>
  <c r="K107" i="1"/>
  <c r="J107" i="1"/>
  <c r="I107" i="1"/>
  <c r="H107" i="1"/>
  <c r="AF107" i="1" s="1"/>
  <c r="G107" i="1"/>
  <c r="F107" i="1"/>
  <c r="O106" i="1"/>
  <c r="M106" i="1" s="1"/>
  <c r="N106" i="1"/>
  <c r="L106" i="1"/>
  <c r="K106" i="1"/>
  <c r="J106" i="1"/>
  <c r="I106" i="1"/>
  <c r="H106" i="1"/>
  <c r="AF106" i="1" s="1"/>
  <c r="G106" i="1"/>
  <c r="F106" i="1"/>
  <c r="O105" i="1"/>
  <c r="M105" i="1" s="1"/>
  <c r="N105" i="1"/>
  <c r="L105" i="1" s="1"/>
  <c r="K105" i="1"/>
  <c r="J105" i="1"/>
  <c r="I105" i="1"/>
  <c r="G105" i="1"/>
  <c r="F105" i="1"/>
  <c r="H105" i="1" s="1"/>
  <c r="AF105" i="1" s="1"/>
  <c r="O104" i="1"/>
  <c r="N104" i="1"/>
  <c r="L104" i="1" s="1"/>
  <c r="M104" i="1"/>
  <c r="K104" i="1"/>
  <c r="J104" i="1"/>
  <c r="I104" i="1"/>
  <c r="G104" i="1"/>
  <c r="F104" i="1"/>
  <c r="H104" i="1" s="1"/>
  <c r="AF104" i="1" s="1"/>
  <c r="O103" i="1"/>
  <c r="N103" i="1"/>
  <c r="M103" i="1"/>
  <c r="L103" i="1"/>
  <c r="K103" i="1"/>
  <c r="J103" i="1"/>
  <c r="I103" i="1"/>
  <c r="H103" i="1"/>
  <c r="AF103" i="1" s="1"/>
  <c r="G103" i="1"/>
  <c r="F103" i="1"/>
  <c r="O102" i="1"/>
  <c r="M102" i="1" s="1"/>
  <c r="N102" i="1"/>
  <c r="L102" i="1"/>
  <c r="K102" i="1"/>
  <c r="J102" i="1"/>
  <c r="I102" i="1"/>
  <c r="H102" i="1"/>
  <c r="AF102" i="1" s="1"/>
  <c r="G102" i="1"/>
  <c r="F102" i="1"/>
  <c r="O101" i="1"/>
  <c r="M101" i="1" s="1"/>
  <c r="N101" i="1"/>
  <c r="L101" i="1" s="1"/>
  <c r="K101" i="1"/>
  <c r="J101" i="1"/>
  <c r="I101" i="1"/>
  <c r="G101" i="1"/>
  <c r="F101" i="1"/>
  <c r="H101" i="1" s="1"/>
  <c r="AF101" i="1" s="1"/>
  <c r="O100" i="1"/>
  <c r="N100" i="1"/>
  <c r="L100" i="1" s="1"/>
  <c r="M100" i="1"/>
  <c r="K100" i="1"/>
  <c r="J100" i="1"/>
  <c r="I100" i="1"/>
  <c r="G100" i="1"/>
  <c r="F100" i="1"/>
  <c r="H100" i="1" s="1"/>
  <c r="AF100" i="1" s="1"/>
  <c r="O99" i="1"/>
  <c r="N99" i="1"/>
  <c r="M99" i="1"/>
  <c r="L99" i="1"/>
  <c r="K99" i="1"/>
  <c r="J99" i="1"/>
  <c r="I99" i="1"/>
  <c r="H99" i="1"/>
  <c r="AF99" i="1" s="1"/>
  <c r="G99" i="1"/>
  <c r="F99" i="1"/>
  <c r="O98" i="1"/>
  <c r="M98" i="1" s="1"/>
  <c r="N98" i="1"/>
  <c r="L98" i="1"/>
  <c r="K98" i="1"/>
  <c r="J98" i="1"/>
  <c r="I98" i="1"/>
  <c r="H98" i="1"/>
  <c r="AF98" i="1" s="1"/>
  <c r="G98" i="1"/>
  <c r="F98" i="1"/>
  <c r="O97" i="1"/>
  <c r="M97" i="1" s="1"/>
  <c r="N97" i="1"/>
  <c r="L97" i="1" s="1"/>
  <c r="K97" i="1"/>
  <c r="J97" i="1"/>
  <c r="I97" i="1"/>
  <c r="G97" i="1"/>
  <c r="F97" i="1"/>
  <c r="H97" i="1" s="1"/>
  <c r="AF97" i="1" s="1"/>
  <c r="W96" i="1"/>
  <c r="V96" i="1"/>
  <c r="J96" i="1" s="1"/>
  <c r="O96" i="1"/>
  <c r="M96" i="1" s="1"/>
  <c r="N96" i="1"/>
  <c r="L96" i="1"/>
  <c r="K96" i="1"/>
  <c r="G96" i="1"/>
  <c r="F96" i="1"/>
  <c r="H96" i="1" s="1"/>
  <c r="AF96" i="1" s="1"/>
  <c r="Y95" i="1"/>
  <c r="X95" i="1"/>
  <c r="U95" i="1"/>
  <c r="T95" i="1"/>
  <c r="S95" i="1"/>
  <c r="R95" i="1"/>
  <c r="J95" i="1" s="1"/>
  <c r="O95" i="1"/>
  <c r="M95" i="1" s="1"/>
  <c r="N95" i="1"/>
  <c r="L95" i="1"/>
  <c r="K95" i="1"/>
  <c r="G95" i="1"/>
  <c r="F95" i="1"/>
  <c r="H95" i="1" s="1"/>
  <c r="AF95" i="1" s="1"/>
  <c r="Y94" i="1"/>
  <c r="X94" i="1"/>
  <c r="S94" i="1"/>
  <c r="R94" i="1"/>
  <c r="Q94" i="1"/>
  <c r="P94" i="1"/>
  <c r="J94" i="1" s="1"/>
  <c r="O94" i="1"/>
  <c r="M94" i="1" s="1"/>
  <c r="N94" i="1"/>
  <c r="L94" i="1"/>
  <c r="K94" i="1"/>
  <c r="G94" i="1"/>
  <c r="F94" i="1"/>
  <c r="H94" i="1" s="1"/>
  <c r="AF94" i="1" s="1"/>
  <c r="O93" i="1"/>
  <c r="N93" i="1"/>
  <c r="L93" i="1" s="1"/>
  <c r="M93" i="1"/>
  <c r="K93" i="1"/>
  <c r="J93" i="1"/>
  <c r="I93" i="1"/>
  <c r="G93" i="1"/>
  <c r="F93" i="1"/>
  <c r="H93" i="1" s="1"/>
  <c r="AF93" i="1" s="1"/>
  <c r="O92" i="1"/>
  <c r="N92" i="1"/>
  <c r="M92" i="1"/>
  <c r="L92" i="1"/>
  <c r="K92" i="1"/>
  <c r="J92" i="1"/>
  <c r="I92" i="1"/>
  <c r="H92" i="1"/>
  <c r="AF92" i="1" s="1"/>
  <c r="G92" i="1"/>
  <c r="F92" i="1"/>
  <c r="O91" i="1"/>
  <c r="M91" i="1" s="1"/>
  <c r="N91" i="1"/>
  <c r="L91" i="1"/>
  <c r="K91" i="1"/>
  <c r="J91" i="1"/>
  <c r="I91" i="1"/>
  <c r="H91" i="1"/>
  <c r="AF91" i="1" s="1"/>
  <c r="G91" i="1"/>
  <c r="F91" i="1"/>
  <c r="O90" i="1"/>
  <c r="M90" i="1" s="1"/>
  <c r="N90" i="1"/>
  <c r="L90" i="1" s="1"/>
  <c r="K90" i="1"/>
  <c r="J90" i="1"/>
  <c r="I90" i="1"/>
  <c r="G90" i="1"/>
  <c r="F90" i="1"/>
  <c r="H90" i="1" s="1"/>
  <c r="AF90" i="1" s="1"/>
  <c r="W89" i="1"/>
  <c r="V89" i="1"/>
  <c r="J89" i="1" s="1"/>
  <c r="O89" i="1"/>
  <c r="M89" i="1" s="1"/>
  <c r="N89" i="1"/>
  <c r="L89" i="1"/>
  <c r="K89" i="1"/>
  <c r="G89" i="1"/>
  <c r="F89" i="1"/>
  <c r="H89" i="1" s="1"/>
  <c r="AF89" i="1" s="1"/>
  <c r="W88" i="1"/>
  <c r="V88" i="1"/>
  <c r="J88" i="1" s="1"/>
  <c r="O88" i="1"/>
  <c r="M88" i="1" s="1"/>
  <c r="N88" i="1"/>
  <c r="L88" i="1"/>
  <c r="K88" i="1"/>
  <c r="G88" i="1"/>
  <c r="F88" i="1"/>
  <c r="H88" i="1" s="1"/>
  <c r="AF88" i="1" s="1"/>
  <c r="AC87" i="1"/>
  <c r="AB87" i="1"/>
  <c r="Y87" i="1"/>
  <c r="X87" i="1"/>
  <c r="U87" i="1"/>
  <c r="T87" i="1"/>
  <c r="S87" i="1"/>
  <c r="R87" i="1"/>
  <c r="Q87" i="1"/>
  <c r="P87" i="1"/>
  <c r="J87" i="1" s="1"/>
  <c r="O87" i="1"/>
  <c r="M87" i="1" s="1"/>
  <c r="N87" i="1"/>
  <c r="L87" i="1"/>
  <c r="K87" i="1"/>
  <c r="G87" i="1"/>
  <c r="F87" i="1"/>
  <c r="H87" i="1" s="1"/>
  <c r="Y86" i="1"/>
  <c r="X86" i="1"/>
  <c r="U86" i="1"/>
  <c r="T86" i="1"/>
  <c r="Q86" i="1"/>
  <c r="P86" i="1"/>
  <c r="J86" i="1" s="1"/>
  <c r="O86" i="1"/>
  <c r="M86" i="1" s="1"/>
  <c r="N86" i="1"/>
  <c r="L86" i="1"/>
  <c r="K86" i="1"/>
  <c r="G86" i="1"/>
  <c r="F86" i="1"/>
  <c r="H86" i="1" s="1"/>
  <c r="O85" i="1"/>
  <c r="N85" i="1"/>
  <c r="L85" i="1" s="1"/>
  <c r="M85" i="1"/>
  <c r="K85" i="1"/>
  <c r="J85" i="1"/>
  <c r="I85" i="1"/>
  <c r="G85" i="1"/>
  <c r="F85" i="1"/>
  <c r="H85" i="1" s="1"/>
  <c r="AF85" i="1" s="1"/>
  <c r="O84" i="1"/>
  <c r="N84" i="1"/>
  <c r="M84" i="1"/>
  <c r="L84" i="1"/>
  <c r="K84" i="1"/>
  <c r="J84" i="1"/>
  <c r="I84" i="1"/>
  <c r="H84" i="1"/>
  <c r="AF84" i="1" s="1"/>
  <c r="G84" i="1"/>
  <c r="F84" i="1"/>
  <c r="O83" i="1"/>
  <c r="M83" i="1" s="1"/>
  <c r="N83" i="1"/>
  <c r="L83" i="1"/>
  <c r="K83" i="1"/>
  <c r="J83" i="1"/>
  <c r="I83" i="1"/>
  <c r="H83" i="1"/>
  <c r="AF83" i="1" s="1"/>
  <c r="G83" i="1"/>
  <c r="F83" i="1"/>
  <c r="O82" i="1"/>
  <c r="M82" i="1" s="1"/>
  <c r="N82" i="1"/>
  <c r="L82" i="1" s="1"/>
  <c r="K82" i="1"/>
  <c r="J82" i="1"/>
  <c r="I82" i="1"/>
  <c r="G82" i="1"/>
  <c r="F82" i="1"/>
  <c r="H82" i="1" s="1"/>
  <c r="AF82" i="1" s="1"/>
  <c r="O81" i="1"/>
  <c r="N81" i="1"/>
  <c r="L81" i="1" s="1"/>
  <c r="M81" i="1"/>
  <c r="K81" i="1"/>
  <c r="J81" i="1"/>
  <c r="I81" i="1"/>
  <c r="G81" i="1"/>
  <c r="F81" i="1"/>
  <c r="H81" i="1" s="1"/>
  <c r="AF81" i="1" s="1"/>
  <c r="O80" i="1"/>
  <c r="N80" i="1"/>
  <c r="M80" i="1"/>
  <c r="L80" i="1"/>
  <c r="K80" i="1"/>
  <c r="J80" i="1"/>
  <c r="I80" i="1"/>
  <c r="H80" i="1"/>
  <c r="AF80" i="1" s="1"/>
  <c r="G80" i="1"/>
  <c r="F80" i="1"/>
  <c r="O79" i="1"/>
  <c r="M79" i="1" s="1"/>
  <c r="N79" i="1"/>
  <c r="L79" i="1"/>
  <c r="K79" i="1"/>
  <c r="J79" i="1"/>
  <c r="I79" i="1"/>
  <c r="H79" i="1"/>
  <c r="AF79" i="1" s="1"/>
  <c r="G79" i="1"/>
  <c r="F79" i="1"/>
  <c r="O78" i="1"/>
  <c r="M78" i="1" s="1"/>
  <c r="N78" i="1"/>
  <c r="L78" i="1" s="1"/>
  <c r="K78" i="1"/>
  <c r="J78" i="1"/>
  <c r="I78" i="1"/>
  <c r="G78" i="1"/>
  <c r="F78" i="1"/>
  <c r="H78" i="1" s="1"/>
  <c r="AF78" i="1" s="1"/>
  <c r="Y77" i="1"/>
  <c r="X77" i="1"/>
  <c r="W77" i="1"/>
  <c r="K77" i="1" s="1"/>
  <c r="V77" i="1"/>
  <c r="O77" i="1"/>
  <c r="N77" i="1"/>
  <c r="L77" i="1" s="1"/>
  <c r="M77" i="1"/>
  <c r="J77" i="1"/>
  <c r="H77" i="1"/>
  <c r="AF77" i="1" s="1"/>
  <c r="G77" i="1"/>
  <c r="F77" i="1"/>
  <c r="O76" i="1"/>
  <c r="M76" i="1" s="1"/>
  <c r="N76" i="1"/>
  <c r="L76" i="1"/>
  <c r="K76" i="1"/>
  <c r="J76" i="1"/>
  <c r="I76" i="1"/>
  <c r="H76" i="1"/>
  <c r="AF76" i="1" s="1"/>
  <c r="G76" i="1"/>
  <c r="F76" i="1"/>
  <c r="O75" i="1"/>
  <c r="M75" i="1" s="1"/>
  <c r="N75" i="1"/>
  <c r="L75" i="1" s="1"/>
  <c r="K75" i="1"/>
  <c r="J75" i="1"/>
  <c r="I75" i="1"/>
  <c r="G75" i="1"/>
  <c r="F75" i="1"/>
  <c r="H75" i="1" s="1"/>
  <c r="AF75" i="1" s="1"/>
  <c r="O74" i="1"/>
  <c r="N74" i="1"/>
  <c r="L74" i="1" s="1"/>
  <c r="M74" i="1"/>
  <c r="K74" i="1"/>
  <c r="J74" i="1"/>
  <c r="I74" i="1"/>
  <c r="G74" i="1"/>
  <c r="F74" i="1"/>
  <c r="H74" i="1" s="1"/>
  <c r="AF74" i="1" s="1"/>
  <c r="S73" i="1"/>
  <c r="R73" i="1"/>
  <c r="O73" i="1"/>
  <c r="M73" i="1" s="1"/>
  <c r="N73" i="1"/>
  <c r="L73" i="1" s="1"/>
  <c r="K73" i="1"/>
  <c r="J73" i="1"/>
  <c r="G73" i="1"/>
  <c r="F73" i="1"/>
  <c r="H73" i="1" s="1"/>
  <c r="AF73" i="1" s="1"/>
  <c r="O72" i="1"/>
  <c r="N72" i="1"/>
  <c r="M72" i="1"/>
  <c r="L72" i="1"/>
  <c r="K72" i="1"/>
  <c r="J72" i="1"/>
  <c r="I72" i="1"/>
  <c r="H72" i="1"/>
  <c r="AF72" i="1" s="1"/>
  <c r="G72" i="1"/>
  <c r="F72" i="1"/>
  <c r="O71" i="1"/>
  <c r="M71" i="1" s="1"/>
  <c r="N71" i="1"/>
  <c r="L71" i="1"/>
  <c r="K71" i="1"/>
  <c r="J71" i="1"/>
  <c r="I71" i="1"/>
  <c r="H71" i="1"/>
  <c r="AF71" i="1" s="1"/>
  <c r="G71" i="1"/>
  <c r="F71" i="1"/>
  <c r="O70" i="1"/>
  <c r="M70" i="1" s="1"/>
  <c r="N70" i="1"/>
  <c r="L70" i="1" s="1"/>
  <c r="K70" i="1"/>
  <c r="J70" i="1"/>
  <c r="I70" i="1"/>
  <c r="G70" i="1"/>
  <c r="F70" i="1"/>
  <c r="H70" i="1" s="1"/>
  <c r="AF70" i="1" s="1"/>
  <c r="O69" i="1"/>
  <c r="N69" i="1"/>
  <c r="L69" i="1" s="1"/>
  <c r="M69" i="1"/>
  <c r="K69" i="1"/>
  <c r="J69" i="1"/>
  <c r="I69" i="1"/>
  <c r="G69" i="1"/>
  <c r="F69" i="1"/>
  <c r="H69" i="1" s="1"/>
  <c r="AF69" i="1" s="1"/>
  <c r="O68" i="1"/>
  <c r="N68" i="1"/>
  <c r="M68" i="1"/>
  <c r="L68" i="1"/>
  <c r="K68" i="1"/>
  <c r="J68" i="1"/>
  <c r="I68" i="1"/>
  <c r="H68" i="1"/>
  <c r="AF68" i="1" s="1"/>
  <c r="G68" i="1"/>
  <c r="F68" i="1"/>
  <c r="AF67" i="1"/>
  <c r="U67" i="1"/>
  <c r="K67" i="1" s="1"/>
  <c r="T67" i="1"/>
  <c r="O67" i="1"/>
  <c r="N67" i="1"/>
  <c r="L67" i="1" s="1"/>
  <c r="M67" i="1"/>
  <c r="H67" i="1"/>
  <c r="G67" i="1"/>
  <c r="F67" i="1"/>
  <c r="O66" i="1"/>
  <c r="M66" i="1" s="1"/>
  <c r="N66" i="1"/>
  <c r="L66" i="1"/>
  <c r="K66" i="1"/>
  <c r="J66" i="1"/>
  <c r="I66" i="1"/>
  <c r="H66" i="1"/>
  <c r="AF66" i="1" s="1"/>
  <c r="G66" i="1"/>
  <c r="F66" i="1"/>
  <c r="O65" i="1"/>
  <c r="M65" i="1" s="1"/>
  <c r="N65" i="1"/>
  <c r="L65" i="1" s="1"/>
  <c r="J65" i="1"/>
  <c r="I65" i="1"/>
  <c r="G65" i="1"/>
  <c r="F65" i="1"/>
  <c r="H65" i="1" s="1"/>
  <c r="AF65" i="1" s="1"/>
  <c r="W64" i="1"/>
  <c r="V64" i="1"/>
  <c r="J64" i="1" s="1"/>
  <c r="O64" i="1"/>
  <c r="M64" i="1" s="1"/>
  <c r="N64" i="1"/>
  <c r="K64" i="1"/>
  <c r="G64" i="1"/>
  <c r="F64" i="1"/>
  <c r="H64" i="1" s="1"/>
  <c r="AF64" i="1" s="1"/>
  <c r="O63" i="1"/>
  <c r="N63" i="1"/>
  <c r="L63" i="1" s="1"/>
  <c r="M63" i="1"/>
  <c r="K63" i="1"/>
  <c r="J63" i="1"/>
  <c r="I63" i="1"/>
  <c r="G63" i="1"/>
  <c r="F63" i="1"/>
  <c r="H63" i="1" s="1"/>
  <c r="AF63" i="1" s="1"/>
  <c r="O62" i="1"/>
  <c r="N62" i="1"/>
  <c r="M62" i="1"/>
  <c r="L62" i="1"/>
  <c r="K62" i="1"/>
  <c r="J62" i="1"/>
  <c r="I62" i="1"/>
  <c r="H62" i="1"/>
  <c r="AF62" i="1" s="1"/>
  <c r="G62" i="1"/>
  <c r="F62" i="1"/>
  <c r="O61" i="1"/>
  <c r="M61" i="1" s="1"/>
  <c r="N61" i="1"/>
  <c r="L61" i="1"/>
  <c r="K61" i="1"/>
  <c r="J61" i="1"/>
  <c r="I61" i="1"/>
  <c r="H61" i="1"/>
  <c r="AF61" i="1" s="1"/>
  <c r="G61" i="1"/>
  <c r="F61" i="1"/>
  <c r="O60" i="1"/>
  <c r="M60" i="1" s="1"/>
  <c r="N60" i="1"/>
  <c r="L60" i="1" s="1"/>
  <c r="K60" i="1"/>
  <c r="J60" i="1"/>
  <c r="I60" i="1"/>
  <c r="G60" i="1"/>
  <c r="F60" i="1"/>
  <c r="H60" i="1" s="1"/>
  <c r="AF60" i="1" s="1"/>
  <c r="O59" i="1"/>
  <c r="N59" i="1"/>
  <c r="L59" i="1" s="1"/>
  <c r="M59" i="1"/>
  <c r="K59" i="1"/>
  <c r="J59" i="1"/>
  <c r="I59" i="1"/>
  <c r="G59" i="1"/>
  <c r="F59" i="1"/>
  <c r="H59" i="1" s="1"/>
  <c r="AF59" i="1" s="1"/>
  <c r="O58" i="1"/>
  <c r="N58" i="1"/>
  <c r="M58" i="1"/>
  <c r="L58" i="1"/>
  <c r="K58" i="1"/>
  <c r="J58" i="1"/>
  <c r="I58" i="1"/>
  <c r="H58" i="1"/>
  <c r="AF58" i="1" s="1"/>
  <c r="G58" i="1"/>
  <c r="F58" i="1"/>
  <c r="O57" i="1"/>
  <c r="M57" i="1" s="1"/>
  <c r="N57" i="1"/>
  <c r="L57" i="1"/>
  <c r="K57" i="1"/>
  <c r="J57" i="1"/>
  <c r="I57" i="1"/>
  <c r="H57" i="1"/>
  <c r="AF57" i="1" s="1"/>
  <c r="G57" i="1"/>
  <c r="F57" i="1"/>
  <c r="O56" i="1"/>
  <c r="M56" i="1" s="1"/>
  <c r="N56" i="1"/>
  <c r="L56" i="1" s="1"/>
  <c r="K56" i="1"/>
  <c r="J56" i="1"/>
  <c r="I56" i="1"/>
  <c r="G56" i="1"/>
  <c r="F56" i="1"/>
  <c r="H56" i="1" s="1"/>
  <c r="AF56" i="1" s="1"/>
  <c r="O55" i="1"/>
  <c r="N55" i="1"/>
  <c r="L55" i="1" s="1"/>
  <c r="M55" i="1"/>
  <c r="K55" i="1"/>
  <c r="J55" i="1"/>
  <c r="I55" i="1"/>
  <c r="G55" i="1"/>
  <c r="F55" i="1"/>
  <c r="H55" i="1" s="1"/>
  <c r="AF55" i="1" s="1"/>
  <c r="O54" i="1"/>
  <c r="N54" i="1"/>
  <c r="M54" i="1"/>
  <c r="L54" i="1"/>
  <c r="K54" i="1"/>
  <c r="J54" i="1"/>
  <c r="I54" i="1"/>
  <c r="H54" i="1"/>
  <c r="AF54" i="1" s="1"/>
  <c r="G54" i="1"/>
  <c r="F54" i="1"/>
  <c r="O53" i="1"/>
  <c r="M53" i="1" s="1"/>
  <c r="N53" i="1"/>
  <c r="L53" i="1"/>
  <c r="K53" i="1"/>
  <c r="J53" i="1"/>
  <c r="I53" i="1"/>
  <c r="H53" i="1"/>
  <c r="AF53" i="1" s="1"/>
  <c r="G53" i="1"/>
  <c r="F53" i="1"/>
  <c r="O52" i="1"/>
  <c r="M52" i="1" s="1"/>
  <c r="N52" i="1"/>
  <c r="L52" i="1" s="1"/>
  <c r="K52" i="1"/>
  <c r="J52" i="1"/>
  <c r="I52" i="1"/>
  <c r="G52" i="1"/>
  <c r="F52" i="1"/>
  <c r="H52" i="1" s="1"/>
  <c r="AF52" i="1" s="1"/>
  <c r="O51" i="1"/>
  <c r="N51" i="1"/>
  <c r="L51" i="1" s="1"/>
  <c r="M51" i="1"/>
  <c r="K51" i="1"/>
  <c r="J51" i="1"/>
  <c r="I51" i="1"/>
  <c r="G51" i="1"/>
  <c r="F51" i="1"/>
  <c r="H51" i="1" s="1"/>
  <c r="AF51" i="1" s="1"/>
  <c r="O50" i="1"/>
  <c r="N50" i="1"/>
  <c r="M50" i="1"/>
  <c r="L50" i="1"/>
  <c r="K50" i="1"/>
  <c r="J50" i="1"/>
  <c r="I50" i="1"/>
  <c r="H50" i="1"/>
  <c r="AF50" i="1" s="1"/>
  <c r="G50" i="1"/>
  <c r="F50" i="1"/>
  <c r="O49" i="1"/>
  <c r="M49" i="1" s="1"/>
  <c r="N49" i="1"/>
  <c r="L49" i="1"/>
  <c r="K49" i="1"/>
  <c r="J49" i="1"/>
  <c r="I49" i="1"/>
  <c r="H49" i="1"/>
  <c r="AF49" i="1" s="1"/>
  <c r="G49" i="1"/>
  <c r="F49" i="1"/>
  <c r="O48" i="1"/>
  <c r="M48" i="1" s="1"/>
  <c r="N48" i="1"/>
  <c r="L48" i="1" s="1"/>
  <c r="K48" i="1"/>
  <c r="J48" i="1"/>
  <c r="I48" i="1"/>
  <c r="G48" i="1"/>
  <c r="F48" i="1"/>
  <c r="H48" i="1" s="1"/>
  <c r="AF48" i="1" s="1"/>
  <c r="O47" i="1"/>
  <c r="N47" i="1"/>
  <c r="L47" i="1" s="1"/>
  <c r="M47" i="1"/>
  <c r="K47" i="1"/>
  <c r="J47" i="1"/>
  <c r="I47" i="1"/>
  <c r="G47" i="1"/>
  <c r="F47" i="1"/>
  <c r="H47" i="1" s="1"/>
  <c r="AF47" i="1" s="1"/>
  <c r="O46" i="1"/>
  <c r="N46" i="1"/>
  <c r="M46" i="1"/>
  <c r="L46" i="1"/>
  <c r="K46" i="1"/>
  <c r="J46" i="1"/>
  <c r="I46" i="1"/>
  <c r="H46" i="1"/>
  <c r="AF46" i="1" s="1"/>
  <c r="G46" i="1"/>
  <c r="F46" i="1"/>
  <c r="AC45" i="1"/>
  <c r="AB45" i="1"/>
  <c r="Y45" i="1"/>
  <c r="X45" i="1"/>
  <c r="S45" i="1"/>
  <c r="R45" i="1"/>
  <c r="Q45" i="1"/>
  <c r="P45" i="1"/>
  <c r="J45" i="1" s="1"/>
  <c r="O45" i="1"/>
  <c r="M45" i="1" s="1"/>
  <c r="N45" i="1"/>
  <c r="L45" i="1"/>
  <c r="K45" i="1"/>
  <c r="G45" i="1"/>
  <c r="F45" i="1"/>
  <c r="H45" i="1" s="1"/>
  <c r="AF45" i="1" s="1"/>
  <c r="O44" i="1"/>
  <c r="N44" i="1"/>
  <c r="L44" i="1" s="1"/>
  <c r="M44" i="1"/>
  <c r="K44" i="1"/>
  <c r="J44" i="1"/>
  <c r="I44" i="1"/>
  <c r="G44" i="1"/>
  <c r="F44" i="1"/>
  <c r="H44" i="1" s="1"/>
  <c r="AF44" i="1" s="1"/>
  <c r="AE43" i="1"/>
  <c r="AD43" i="1"/>
  <c r="O43" i="1"/>
  <c r="M43" i="1" s="1"/>
  <c r="N43" i="1"/>
  <c r="L43" i="1" s="1"/>
  <c r="K43" i="1"/>
  <c r="J43" i="1"/>
  <c r="G43" i="1"/>
  <c r="F43" i="1"/>
  <c r="H43" i="1" s="1"/>
  <c r="AF43" i="1" s="1"/>
  <c r="S42" i="1"/>
  <c r="R42" i="1"/>
  <c r="Q42" i="1"/>
  <c r="K42" i="1" s="1"/>
  <c r="P42" i="1"/>
  <c r="J42" i="1" s="1"/>
  <c r="O42" i="1"/>
  <c r="N42" i="1"/>
  <c r="M42" i="1"/>
  <c r="L42" i="1"/>
  <c r="H42" i="1"/>
  <c r="AF42" i="1" s="1"/>
  <c r="G42" i="1"/>
  <c r="F42" i="1"/>
  <c r="S41" i="1"/>
  <c r="R41" i="1"/>
  <c r="Q41" i="1"/>
  <c r="P41" i="1"/>
  <c r="O41" i="1"/>
  <c r="M41" i="1" s="1"/>
  <c r="N41" i="1"/>
  <c r="L41" i="1" s="1"/>
  <c r="J41" i="1"/>
  <c r="G41" i="1"/>
  <c r="F41" i="1"/>
  <c r="H41" i="1" s="1"/>
  <c r="AF41" i="1" s="1"/>
  <c r="O40" i="1"/>
  <c r="N40" i="1"/>
  <c r="M40" i="1"/>
  <c r="L40" i="1"/>
  <c r="K40" i="1"/>
  <c r="J40" i="1"/>
  <c r="I40" i="1"/>
  <c r="H40" i="1"/>
  <c r="AF40" i="1" s="1"/>
  <c r="G40" i="1"/>
  <c r="F40" i="1"/>
  <c r="AC39" i="1"/>
  <c r="AB39" i="1"/>
  <c r="Y39" i="1"/>
  <c r="X39" i="1"/>
  <c r="S39" i="1"/>
  <c r="R39" i="1"/>
  <c r="Q39" i="1"/>
  <c r="P39" i="1"/>
  <c r="J39" i="1" s="1"/>
  <c r="O39" i="1"/>
  <c r="M39" i="1" s="1"/>
  <c r="N39" i="1"/>
  <c r="L39" i="1"/>
  <c r="K39" i="1"/>
  <c r="G39" i="1"/>
  <c r="F39" i="1"/>
  <c r="H39" i="1" s="1"/>
  <c r="AF39" i="1" s="1"/>
  <c r="O38" i="1"/>
  <c r="N38" i="1"/>
  <c r="L38" i="1" s="1"/>
  <c r="M38" i="1"/>
  <c r="K38" i="1"/>
  <c r="J38" i="1"/>
  <c r="I38" i="1"/>
  <c r="G38" i="1"/>
  <c r="F38" i="1"/>
  <c r="H38" i="1" s="1"/>
  <c r="AF38" i="1" s="1"/>
  <c r="Y37" i="1"/>
  <c r="X37" i="1"/>
  <c r="O37" i="1"/>
  <c r="M37" i="1" s="1"/>
  <c r="N37" i="1"/>
  <c r="L37" i="1" s="1"/>
  <c r="K37" i="1"/>
  <c r="J37" i="1"/>
  <c r="G37" i="1"/>
  <c r="F37" i="1"/>
  <c r="H37" i="1" s="1"/>
  <c r="AF37" i="1" s="1"/>
  <c r="O36" i="1"/>
  <c r="N36" i="1"/>
  <c r="M36" i="1"/>
  <c r="L36" i="1"/>
  <c r="K36" i="1"/>
  <c r="J36" i="1"/>
  <c r="I36" i="1"/>
  <c r="H36" i="1"/>
  <c r="AF36" i="1" s="1"/>
  <c r="G36" i="1"/>
  <c r="F36" i="1"/>
  <c r="O35" i="1"/>
  <c r="M35" i="1" s="1"/>
  <c r="N35" i="1"/>
  <c r="L35" i="1"/>
  <c r="K35" i="1"/>
  <c r="J35" i="1"/>
  <c r="I35" i="1"/>
  <c r="H35" i="1"/>
  <c r="AF35" i="1" s="1"/>
  <c r="G35" i="1"/>
  <c r="F35" i="1"/>
  <c r="AE34" i="1"/>
  <c r="AD34" i="1"/>
  <c r="Q34" i="1"/>
  <c r="P34" i="1"/>
  <c r="O34" i="1"/>
  <c r="M34" i="1" s="1"/>
  <c r="N34" i="1"/>
  <c r="L34" i="1" s="1"/>
  <c r="K34" i="1"/>
  <c r="J34" i="1"/>
  <c r="G34" i="1"/>
  <c r="F34" i="1"/>
  <c r="H34" i="1" s="1"/>
  <c r="O33" i="1"/>
  <c r="N33" i="1"/>
  <c r="M33" i="1"/>
  <c r="L33" i="1"/>
  <c r="K33" i="1"/>
  <c r="J33" i="1"/>
  <c r="I33" i="1"/>
  <c r="H33" i="1"/>
  <c r="AF33" i="1" s="1"/>
  <c r="G33" i="1"/>
  <c r="F33" i="1"/>
  <c r="AF32" i="1"/>
  <c r="U32" i="1"/>
  <c r="K32" i="1" s="1"/>
  <c r="T32" i="1"/>
  <c r="O32" i="1"/>
  <c r="N32" i="1"/>
  <c r="L32" i="1" s="1"/>
  <c r="M32" i="1"/>
  <c r="J32" i="1"/>
  <c r="H32" i="1"/>
  <c r="F884" i="3" s="1"/>
  <c r="G32" i="1"/>
  <c r="F32" i="1"/>
  <c r="AF31" i="1"/>
  <c r="U31" i="1"/>
  <c r="K31" i="1" s="1"/>
  <c r="T31" i="1"/>
  <c r="O31" i="1"/>
  <c r="N31" i="1"/>
  <c r="L31" i="1" s="1"/>
  <c r="M31" i="1"/>
  <c r="H31" i="1"/>
  <c r="F363" i="3" s="1"/>
  <c r="G31" i="1"/>
  <c r="F31" i="1"/>
  <c r="O30" i="1"/>
  <c r="M30" i="1" s="1"/>
  <c r="N30" i="1"/>
  <c r="L30" i="1"/>
  <c r="K30" i="1"/>
  <c r="J30" i="1"/>
  <c r="I30" i="1"/>
  <c r="H30" i="1"/>
  <c r="AF30" i="1" s="1"/>
  <c r="G30" i="1"/>
  <c r="F30" i="1"/>
  <c r="O29" i="1"/>
  <c r="M29" i="1" s="1"/>
  <c r="N29" i="1"/>
  <c r="L29" i="1" s="1"/>
  <c r="J29" i="1"/>
  <c r="I29" i="1"/>
  <c r="G29" i="1"/>
  <c r="F29" i="1"/>
  <c r="H29" i="1" s="1"/>
  <c r="AF29" i="1" s="1"/>
  <c r="O28" i="1"/>
  <c r="N28" i="1"/>
  <c r="L28" i="1" s="1"/>
  <c r="M28" i="1"/>
  <c r="K28" i="1"/>
  <c r="I28" i="1"/>
  <c r="G28" i="1"/>
  <c r="F28" i="1"/>
  <c r="H28" i="1" s="1"/>
  <c r="AF28" i="1" s="1"/>
  <c r="S27" i="1"/>
  <c r="R27" i="1"/>
  <c r="O27" i="1"/>
  <c r="M27" i="1" s="1"/>
  <c r="N27" i="1"/>
  <c r="L27" i="1" s="1"/>
  <c r="K27" i="1"/>
  <c r="J27" i="1"/>
  <c r="G27" i="1"/>
  <c r="F27" i="1"/>
  <c r="H27" i="1" s="1"/>
  <c r="AF27" i="1" s="1"/>
  <c r="AE26" i="1"/>
  <c r="AD26" i="1"/>
  <c r="O26" i="1"/>
  <c r="M26" i="1" s="1"/>
  <c r="N26" i="1"/>
  <c r="L26" i="1" s="1"/>
  <c r="K26" i="1"/>
  <c r="J26" i="1"/>
  <c r="G26" i="1"/>
  <c r="F26" i="1"/>
  <c r="H26" i="1" s="1"/>
  <c r="AF26" i="1" s="1"/>
  <c r="O25" i="1"/>
  <c r="N25" i="1"/>
  <c r="M25" i="1"/>
  <c r="L25" i="1"/>
  <c r="K25" i="1"/>
  <c r="J25" i="1"/>
  <c r="I25" i="1"/>
  <c r="H25" i="1"/>
  <c r="AF25" i="1" s="1"/>
  <c r="G25" i="1"/>
  <c r="F25" i="1"/>
  <c r="O24" i="1"/>
  <c r="M24" i="1" s="1"/>
  <c r="N24" i="1"/>
  <c r="L24" i="1"/>
  <c r="K24" i="1"/>
  <c r="J24" i="1"/>
  <c r="I24" i="1"/>
  <c r="H24" i="1"/>
  <c r="AF24" i="1" s="1"/>
  <c r="G24" i="1"/>
  <c r="F24" i="1"/>
  <c r="U23" i="1"/>
  <c r="K23" i="1" s="1"/>
  <c r="T23" i="1"/>
  <c r="J23" i="1" s="1"/>
  <c r="O23" i="1"/>
  <c r="N23" i="1"/>
  <c r="M23" i="1"/>
  <c r="L23" i="1"/>
  <c r="H23" i="1"/>
  <c r="AF23" i="1" s="1"/>
  <c r="G23" i="1"/>
  <c r="F23" i="1"/>
  <c r="U22" i="1"/>
  <c r="K22" i="1" s="1"/>
  <c r="T22" i="1"/>
  <c r="J22" i="1" s="1"/>
  <c r="O22" i="1"/>
  <c r="N22" i="1"/>
  <c r="M22" i="1"/>
  <c r="L22" i="1"/>
  <c r="G22" i="1"/>
  <c r="H22" i="1" s="1"/>
  <c r="AF22" i="1" s="1"/>
  <c r="F22" i="1"/>
  <c r="O21" i="1"/>
  <c r="M21" i="1" s="1"/>
  <c r="N21" i="1"/>
  <c r="L21" i="1" s="1"/>
  <c r="K21" i="1"/>
  <c r="J21" i="1"/>
  <c r="I21" i="1"/>
  <c r="G21" i="1"/>
  <c r="F21" i="1"/>
  <c r="H21" i="1" s="1"/>
  <c r="AF21" i="1" s="1"/>
  <c r="O20" i="1"/>
  <c r="N20" i="1"/>
  <c r="L20" i="1" s="1"/>
  <c r="M20" i="1"/>
  <c r="K20" i="1"/>
  <c r="J20" i="1"/>
  <c r="I20" i="1"/>
  <c r="G20" i="1"/>
  <c r="F20" i="1"/>
  <c r="H20" i="1" s="1"/>
  <c r="AF20" i="1" s="1"/>
  <c r="Y19" i="1"/>
  <c r="X19" i="1"/>
  <c r="W19" i="1"/>
  <c r="V19" i="1"/>
  <c r="U19" i="1"/>
  <c r="T19" i="1"/>
  <c r="O19" i="1"/>
  <c r="M19" i="1" s="1"/>
  <c r="N19" i="1"/>
  <c r="L19" i="1" s="1"/>
  <c r="K19" i="1"/>
  <c r="J19" i="1"/>
  <c r="G19" i="1"/>
  <c r="F19" i="1"/>
  <c r="H19" i="1" s="1"/>
  <c r="O18" i="1"/>
  <c r="N18" i="1"/>
  <c r="M18" i="1"/>
  <c r="L18" i="1"/>
  <c r="K18" i="1"/>
  <c r="J18" i="1"/>
  <c r="I18" i="1"/>
  <c r="H18" i="1"/>
  <c r="AF18" i="1" s="1"/>
  <c r="G18" i="1"/>
  <c r="F18" i="1"/>
  <c r="O17" i="1"/>
  <c r="M17" i="1" s="1"/>
  <c r="N17" i="1"/>
  <c r="L17" i="1"/>
  <c r="K17" i="1"/>
  <c r="J17" i="1"/>
  <c r="I17" i="1"/>
  <c r="G17" i="1"/>
  <c r="H17" i="1" s="1"/>
  <c r="AF17" i="1" s="1"/>
  <c r="F17" i="1"/>
  <c r="O16" i="1"/>
  <c r="M16" i="1" s="1"/>
  <c r="N16" i="1"/>
  <c r="L16" i="1" s="1"/>
  <c r="K16" i="1"/>
  <c r="J16" i="1"/>
  <c r="I16" i="1"/>
  <c r="G16" i="1"/>
  <c r="F16" i="1"/>
  <c r="H16" i="1" s="1"/>
  <c r="AF16" i="1" s="1"/>
  <c r="O15" i="1"/>
  <c r="K15" i="1" s="1"/>
  <c r="N15" i="1"/>
  <c r="L15" i="1" s="1"/>
  <c r="M15" i="1"/>
  <c r="J15" i="1"/>
  <c r="I15" i="1"/>
  <c r="G15" i="1"/>
  <c r="F15" i="1"/>
  <c r="H15" i="1" s="1"/>
  <c r="AF15" i="1" s="1"/>
  <c r="Y14" i="1"/>
  <c r="X14" i="1"/>
  <c r="O14" i="1"/>
  <c r="M14" i="1" s="1"/>
  <c r="N14" i="1"/>
  <c r="L14" i="1" s="1"/>
  <c r="K14" i="1"/>
  <c r="J14" i="1"/>
  <c r="G14" i="1"/>
  <c r="F14" i="1"/>
  <c r="H14" i="1" s="1"/>
  <c r="AF14" i="1" s="1"/>
  <c r="AE13" i="1"/>
  <c r="AD13" i="1"/>
  <c r="O13" i="1"/>
  <c r="M13" i="1" s="1"/>
  <c r="N13" i="1"/>
  <c r="L13" i="1" s="1"/>
  <c r="K13" i="1"/>
  <c r="J13" i="1"/>
  <c r="G13" i="1"/>
  <c r="F13" i="1"/>
  <c r="H13" i="1" s="1"/>
  <c r="AF13" i="1" s="1"/>
  <c r="AE12" i="1"/>
  <c r="AD12" i="1"/>
  <c r="O12" i="1"/>
  <c r="M12" i="1" s="1"/>
  <c r="N12" i="1"/>
  <c r="L12" i="1" s="1"/>
  <c r="K12" i="1"/>
  <c r="J12" i="1"/>
  <c r="G12" i="1"/>
  <c r="F12" i="1"/>
  <c r="H12" i="1" s="1"/>
  <c r="AF12" i="1" s="1"/>
  <c r="O11" i="1"/>
  <c r="N11" i="1"/>
  <c r="J11" i="1" s="1"/>
  <c r="M11" i="1"/>
  <c r="L11" i="1"/>
  <c r="K11" i="1"/>
  <c r="I11" i="1"/>
  <c r="H11" i="1"/>
  <c r="AF11" i="1" s="1"/>
  <c r="G11" i="1"/>
  <c r="F11" i="1"/>
  <c r="O10" i="1"/>
  <c r="M10" i="1" s="1"/>
  <c r="N10" i="1"/>
  <c r="L10" i="1"/>
  <c r="K10" i="1"/>
  <c r="J10" i="1"/>
  <c r="I10" i="1"/>
  <c r="G10" i="1"/>
  <c r="H10" i="1" s="1"/>
  <c r="AF10" i="1" s="1"/>
  <c r="F10" i="1"/>
  <c r="O9" i="1"/>
  <c r="M9" i="1" s="1"/>
  <c r="N9" i="1"/>
  <c r="L9" i="1" s="1"/>
  <c r="J9" i="1"/>
  <c r="I9" i="1"/>
  <c r="G9" i="1"/>
  <c r="F9" i="1"/>
  <c r="H9" i="1" s="1"/>
  <c r="AF9" i="1" s="1"/>
  <c r="O8" i="1"/>
  <c r="N8" i="1"/>
  <c r="L8" i="1" s="1"/>
  <c r="M8" i="1"/>
  <c r="K8" i="1"/>
  <c r="J8" i="1"/>
  <c r="I8" i="1"/>
  <c r="G8" i="1"/>
  <c r="F8" i="1"/>
  <c r="H8" i="1" s="1"/>
  <c r="AF8" i="1" s="1"/>
  <c r="O7" i="1"/>
  <c r="N7" i="1"/>
  <c r="M7" i="1"/>
  <c r="L7" i="1"/>
  <c r="K7" i="1"/>
  <c r="J7" i="1"/>
  <c r="I7" i="1"/>
  <c r="H7" i="1"/>
  <c r="AF7" i="1" s="1"/>
  <c r="G7" i="1"/>
  <c r="F7" i="1"/>
  <c r="O6" i="1"/>
  <c r="M6" i="1" s="1"/>
  <c r="N6" i="1"/>
  <c r="L6" i="1"/>
  <c r="K6" i="1"/>
  <c r="J6" i="1"/>
  <c r="I6" i="1"/>
  <c r="G6" i="1"/>
  <c r="H6" i="1" s="1"/>
  <c r="AF6" i="1" s="1"/>
  <c r="F6" i="1"/>
  <c r="U5" i="1"/>
  <c r="K5" i="1" s="1"/>
  <c r="T5" i="1"/>
  <c r="J5" i="1" s="1"/>
  <c r="O5" i="1"/>
  <c r="N5" i="1"/>
  <c r="M5" i="1"/>
  <c r="L5" i="1"/>
  <c r="G5" i="1"/>
  <c r="H5" i="1" s="1"/>
  <c r="AF5" i="1" s="1"/>
  <c r="F5" i="1"/>
  <c r="O4" i="1"/>
  <c r="M4" i="1" s="1"/>
  <c r="N4" i="1"/>
  <c r="L4" i="1" s="1"/>
  <c r="J4" i="1"/>
  <c r="I4" i="1"/>
  <c r="G4" i="1"/>
  <c r="F4" i="1"/>
  <c r="H4" i="1" s="1"/>
  <c r="AF4" i="1" s="1"/>
  <c r="Q3" i="1"/>
  <c r="P3" i="1"/>
  <c r="J3" i="1" s="1"/>
  <c r="O3" i="1"/>
  <c r="M3" i="1" s="1"/>
  <c r="N3" i="1"/>
  <c r="L3" i="1"/>
  <c r="K3" i="1"/>
  <c r="G3" i="1"/>
  <c r="F3" i="1"/>
  <c r="H3" i="1" s="1"/>
  <c r="AF3" i="1" s="1"/>
  <c r="L68" i="5" l="1"/>
  <c r="L113" i="5"/>
  <c r="L42" i="5"/>
  <c r="L5" i="5"/>
  <c r="L24" i="5"/>
  <c r="L28" i="5"/>
  <c r="L35" i="5"/>
  <c r="L61" i="5"/>
  <c r="L62" i="5"/>
  <c r="L66" i="5"/>
  <c r="L114" i="5"/>
  <c r="L118" i="5"/>
  <c r="L120" i="5"/>
  <c r="L19" i="5"/>
  <c r="L97" i="5"/>
  <c r="L99" i="5"/>
  <c r="L101" i="5"/>
  <c r="L105" i="5"/>
  <c r="L6" i="5"/>
  <c r="L10" i="5"/>
  <c r="L14" i="5"/>
  <c r="L36" i="5"/>
  <c r="L37" i="5"/>
  <c r="L41" i="5"/>
  <c r="L115" i="5"/>
  <c r="L117" i="5"/>
  <c r="L119" i="5"/>
  <c r="L11" i="5"/>
  <c r="L31" i="5"/>
  <c r="L48" i="5"/>
  <c r="L52" i="5"/>
  <c r="L67" i="5"/>
  <c r="L72" i="5"/>
  <c r="L17" i="5"/>
  <c r="L26" i="5"/>
  <c r="L33" i="5"/>
  <c r="L38" i="5"/>
  <c r="L47" i="5"/>
  <c r="L50" i="5"/>
  <c r="L51" i="5"/>
  <c r="L56" i="5"/>
  <c r="L59" i="5"/>
  <c r="L65" i="5"/>
  <c r="L74" i="5"/>
  <c r="L78" i="5"/>
  <c r="L82" i="5"/>
  <c r="L86" i="5"/>
  <c r="L90" i="5"/>
  <c r="L98" i="5"/>
  <c r="L102" i="5"/>
  <c r="L104" i="5"/>
  <c r="L107" i="5"/>
  <c r="L109" i="5"/>
  <c r="L122" i="5"/>
  <c r="L124" i="5"/>
  <c r="L126" i="5"/>
  <c r="L128" i="5"/>
  <c r="L7" i="5"/>
  <c r="L16" i="5"/>
  <c r="L25" i="5"/>
  <c r="L32" i="5"/>
  <c r="L110" i="5"/>
  <c r="L112" i="5"/>
  <c r="L123" i="5"/>
  <c r="L125" i="5"/>
  <c r="L127" i="5"/>
  <c r="L18" i="5"/>
  <c r="L21" i="5"/>
  <c r="L22" i="5"/>
  <c r="L40" i="5"/>
  <c r="L43" i="5"/>
  <c r="L64" i="5"/>
  <c r="L57" i="5"/>
  <c r="L58" i="5"/>
  <c r="L60" i="5"/>
  <c r="L73" i="5"/>
  <c r="L77" i="5"/>
  <c r="L81" i="5"/>
  <c r="L85" i="5"/>
  <c r="L89" i="5"/>
  <c r="L93" i="5"/>
  <c r="L95" i="5"/>
  <c r="L100" i="5"/>
  <c r="L103" i="5"/>
  <c r="L108" i="5"/>
  <c r="L111" i="5"/>
  <c r="L116" i="5"/>
  <c r="L9" i="5"/>
  <c r="L12" i="5"/>
  <c r="L13" i="5"/>
  <c r="L15" i="5"/>
  <c r="L29" i="5"/>
  <c r="L30" i="5"/>
  <c r="L44" i="5"/>
  <c r="L45" i="5"/>
  <c r="L46" i="5"/>
  <c r="L53" i="5"/>
  <c r="L54" i="5"/>
  <c r="L69" i="5"/>
  <c r="L70" i="5"/>
  <c r="L76" i="5"/>
  <c r="L80" i="5"/>
  <c r="L84" i="5"/>
  <c r="L88" i="5"/>
  <c r="L92" i="5"/>
  <c r="F1564" i="3"/>
  <c r="AF19" i="1"/>
  <c r="F2832" i="3"/>
  <c r="F2795" i="3"/>
  <c r="F2669" i="3"/>
  <c r="F2645" i="3"/>
  <c r="F2507" i="3"/>
  <c r="F2786" i="3"/>
  <c r="F2730" i="3"/>
  <c r="F2469" i="3"/>
  <c r="D10" i="4"/>
  <c r="F2259" i="3"/>
  <c r="F2227" i="3"/>
  <c r="F2175" i="3"/>
  <c r="F2145" i="3"/>
  <c r="F2696" i="3"/>
  <c r="F1990" i="3"/>
  <c r="F2380" i="3"/>
  <c r="F1737" i="3"/>
  <c r="F1586" i="3"/>
  <c r="F1926" i="3"/>
  <c r="F1898" i="3"/>
  <c r="F1786" i="3"/>
  <c r="F2216" i="3"/>
  <c r="F2063" i="3"/>
  <c r="F1855" i="3"/>
  <c r="F1755" i="3"/>
  <c r="F1541" i="3"/>
  <c r="F1530" i="3"/>
  <c r="F1296" i="3"/>
  <c r="F1220" i="3"/>
  <c r="F1008" i="3"/>
  <c r="F456" i="3"/>
  <c r="F412" i="3"/>
  <c r="F1062" i="3"/>
  <c r="F725" i="3"/>
  <c r="F390" i="3"/>
  <c r="F931" i="3"/>
  <c r="F487" i="3"/>
  <c r="F72" i="3"/>
  <c r="F111" i="3"/>
  <c r="AF117" i="1"/>
  <c r="D24" i="4"/>
  <c r="F2857" i="3"/>
  <c r="F2629" i="3"/>
  <c r="F2044" i="3"/>
  <c r="F2167" i="3"/>
  <c r="F1705" i="3"/>
  <c r="F1766" i="3"/>
  <c r="F1185" i="3"/>
  <c r="F1021" i="3"/>
  <c r="F1270" i="3"/>
  <c r="F1521" i="3"/>
  <c r="F1546" i="3"/>
  <c r="F1112" i="3"/>
  <c r="F813" i="3"/>
  <c r="F641" i="3"/>
  <c r="F830" i="3"/>
  <c r="F598" i="3"/>
  <c r="F450" i="3"/>
  <c r="F442" i="3"/>
  <c r="F715" i="3"/>
  <c r="F463" i="3"/>
  <c r="F307" i="3"/>
  <c r="F117" i="3"/>
  <c r="F177" i="3"/>
  <c r="AF119" i="1"/>
  <c r="F2796" i="3"/>
  <c r="F2833" i="3"/>
  <c r="D14" i="4"/>
  <c r="F2775" i="3"/>
  <c r="F2763" i="3"/>
  <c r="F2683" i="3"/>
  <c r="F2595" i="3"/>
  <c r="F2583" i="3"/>
  <c r="F2557" i="3"/>
  <c r="F2539" i="3"/>
  <c r="F2521" i="3"/>
  <c r="F2437" i="3"/>
  <c r="F2416" i="3"/>
  <c r="F2400" i="3"/>
  <c r="F2394" i="3"/>
  <c r="F2732" i="3"/>
  <c r="F2020" i="3"/>
  <c r="F2646" i="3"/>
  <c r="F2359" i="3"/>
  <c r="F2241" i="3"/>
  <c r="F2235" i="3"/>
  <c r="F2085" i="3"/>
  <c r="F2009" i="3"/>
  <c r="F2847" i="3"/>
  <c r="F2815" i="3"/>
  <c r="F2712" i="3"/>
  <c r="F2688" i="3"/>
  <c r="F2138" i="3"/>
  <c r="F2130" i="3"/>
  <c r="F2122" i="3"/>
  <c r="F2332" i="3"/>
  <c r="F2220" i="3"/>
  <c r="F2196" i="3"/>
  <c r="F1972" i="3"/>
  <c r="F1769" i="3"/>
  <c r="F1598" i="3"/>
  <c r="F2206" i="3"/>
  <c r="F2035" i="3"/>
  <c r="F1822" i="3"/>
  <c r="F1790" i="3"/>
  <c r="F1455" i="3"/>
  <c r="F2344" i="3"/>
  <c r="F2280" i="3"/>
  <c r="F2015" i="3"/>
  <c r="F1891" i="3"/>
  <c r="F1496" i="3"/>
  <c r="F1864" i="3"/>
  <c r="F1840" i="3"/>
  <c r="F1792" i="3"/>
  <c r="F1641" i="3"/>
  <c r="F1209" i="3"/>
  <c r="F1169" i="3"/>
  <c r="F1161" i="3"/>
  <c r="F1137" i="3"/>
  <c r="F1254" i="3"/>
  <c r="F1186" i="3"/>
  <c r="F1458" i="3"/>
  <c r="F1468" i="3"/>
  <c r="F1388" i="3"/>
  <c r="F1200" i="3"/>
  <c r="F1108" i="3"/>
  <c r="F1030" i="3"/>
  <c r="F796" i="3"/>
  <c r="F560" i="3"/>
  <c r="F404" i="3"/>
  <c r="F833" i="3"/>
  <c r="F1018" i="3"/>
  <c r="F466" i="3"/>
  <c r="F382" i="3"/>
  <c r="F294" i="3"/>
  <c r="F250" i="3"/>
  <c r="F214" i="3"/>
  <c r="F198" i="3"/>
  <c r="F615" i="3"/>
  <c r="F359" i="3"/>
  <c r="F283" i="3"/>
  <c r="F235" i="3"/>
  <c r="F127" i="3"/>
  <c r="F76" i="3"/>
  <c r="F12" i="3"/>
  <c r="F25" i="3"/>
  <c r="F157" i="3"/>
  <c r="F119" i="3"/>
  <c r="AF133" i="1"/>
  <c r="F2848" i="3"/>
  <c r="F2834" i="3"/>
  <c r="D15" i="4"/>
  <c r="F2733" i="3"/>
  <c r="F2713" i="3"/>
  <c r="F2689" i="3"/>
  <c r="F2647" i="3"/>
  <c r="F2797" i="3"/>
  <c r="F2522" i="3"/>
  <c r="F2485" i="3"/>
  <c r="F2764" i="3"/>
  <c r="F2684" i="3"/>
  <c r="F2596" i="3"/>
  <c r="F2540" i="3"/>
  <c r="F2036" i="3"/>
  <c r="F2016" i="3"/>
  <c r="F2558" i="3"/>
  <c r="F2438" i="3"/>
  <c r="F2417" i="3"/>
  <c r="F2395" i="3"/>
  <c r="F2345" i="3"/>
  <c r="F2333" i="3"/>
  <c r="F2301" i="3"/>
  <c r="F2281" i="3"/>
  <c r="F2221" i="3"/>
  <c r="F2207" i="3"/>
  <c r="F2197" i="3"/>
  <c r="F2021" i="3"/>
  <c r="F1973" i="3"/>
  <c r="F2776" i="3"/>
  <c r="F2584" i="3"/>
  <c r="F2086" i="3"/>
  <c r="F2010" i="3"/>
  <c r="F2236" i="3"/>
  <c r="F1865" i="3"/>
  <c r="F1841" i="3"/>
  <c r="F1642" i="3"/>
  <c r="F2131" i="3"/>
  <c r="F1770" i="3"/>
  <c r="F1599" i="3"/>
  <c r="F1459" i="3"/>
  <c r="F1823" i="3"/>
  <c r="F1791" i="3"/>
  <c r="F2242" i="3"/>
  <c r="F2123" i="3"/>
  <c r="F1892" i="3"/>
  <c r="F1812" i="3"/>
  <c r="F1469" i="3"/>
  <c r="F1389" i="3"/>
  <c r="F1201" i="3"/>
  <c r="F1109" i="3"/>
  <c r="F1210" i="3"/>
  <c r="F1162" i="3"/>
  <c r="F1138" i="3"/>
  <c r="F1497" i="3"/>
  <c r="F1255" i="3"/>
  <c r="F1187" i="3"/>
  <c r="F616" i="3"/>
  <c r="F472" i="3"/>
  <c r="F428" i="3"/>
  <c r="F360" i="3"/>
  <c r="F284" i="3"/>
  <c r="F1031" i="3"/>
  <c r="F797" i="3"/>
  <c r="F561" i="3"/>
  <c r="F505" i="3"/>
  <c r="F405" i="3"/>
  <c r="F349" i="3"/>
  <c r="F834" i="3"/>
  <c r="F642" i="3"/>
  <c r="F478" i="3"/>
  <c r="F158" i="3"/>
  <c r="F1019" i="3"/>
  <c r="F555" i="3"/>
  <c r="F499" i="3"/>
  <c r="F467" i="3"/>
  <c r="F451" i="3"/>
  <c r="F383" i="3"/>
  <c r="F295" i="3"/>
  <c r="F251" i="3"/>
  <c r="F215" i="3"/>
  <c r="F199" i="3"/>
  <c r="F120" i="3"/>
  <c r="F236" i="3"/>
  <c r="F128" i="3"/>
  <c r="F77" i="3"/>
  <c r="F13" i="3"/>
  <c r="F26" i="3"/>
  <c r="AF134" i="1"/>
  <c r="D16" i="4"/>
  <c r="F2816" i="3"/>
  <c r="F2798" i="3"/>
  <c r="F2849" i="3"/>
  <c r="F2835" i="3"/>
  <c r="F2777" i="3"/>
  <c r="F2765" i="3"/>
  <c r="F2685" i="3"/>
  <c r="F2597" i="3"/>
  <c r="F2585" i="3"/>
  <c r="F2541" i="3"/>
  <c r="F2690" i="3"/>
  <c r="F2124" i="3"/>
  <c r="F2734" i="3"/>
  <c r="F2243" i="3"/>
  <c r="F2237" i="3"/>
  <c r="F2037" i="3"/>
  <c r="F2017" i="3"/>
  <c r="F2648" i="3"/>
  <c r="F2022" i="3"/>
  <c r="F1974" i="3"/>
  <c r="F2087" i="3"/>
  <c r="F1893" i="3"/>
  <c r="F1813" i="3"/>
  <c r="F2222" i="3"/>
  <c r="F2198" i="3"/>
  <c r="F1866" i="3"/>
  <c r="F1842" i="3"/>
  <c r="F1643" i="3"/>
  <c r="F2208" i="3"/>
  <c r="F1771" i="3"/>
  <c r="F1600" i="3"/>
  <c r="F2282" i="3"/>
  <c r="F2011" i="3"/>
  <c r="F1824" i="3"/>
  <c r="F921" i="3"/>
  <c r="F1470" i="3"/>
  <c r="F1460" i="3"/>
  <c r="F1390" i="3"/>
  <c r="F1202" i="3"/>
  <c r="F1110" i="3"/>
  <c r="F1211" i="3"/>
  <c r="F1163" i="3"/>
  <c r="F1139" i="3"/>
  <c r="F1498" i="3"/>
  <c r="F1288" i="3"/>
  <c r="F1256" i="3"/>
  <c r="F1188" i="3"/>
  <c r="F1032" i="3"/>
  <c r="F1020" i="3"/>
  <c r="F384" i="3"/>
  <c r="F943" i="3"/>
  <c r="F617" i="3"/>
  <c r="F361" i="3"/>
  <c r="F798" i="3"/>
  <c r="F562" i="3"/>
  <c r="F406" i="3"/>
  <c r="F78" i="3"/>
  <c r="F835" i="3"/>
  <c r="F479" i="3"/>
  <c r="F159" i="3"/>
  <c r="F216" i="3"/>
  <c r="F200" i="3"/>
  <c r="F27" i="3"/>
  <c r="F121" i="3"/>
  <c r="F252" i="3"/>
  <c r="F237" i="3"/>
  <c r="F129" i="3"/>
  <c r="F14" i="3"/>
  <c r="AF135" i="1"/>
  <c r="F2446" i="3"/>
  <c r="F2385" i="3"/>
  <c r="F2187" i="3"/>
  <c r="F1957" i="3"/>
  <c r="F1654" i="3"/>
  <c r="F1722" i="3"/>
  <c r="F1666" i="3"/>
  <c r="F1500" i="3"/>
  <c r="F1836" i="3"/>
  <c r="F1728" i="3"/>
  <c r="F1692" i="3"/>
  <c r="F1358" i="3"/>
  <c r="F1350" i="3"/>
  <c r="F1318" i="3"/>
  <c r="F1083" i="3"/>
  <c r="F1240" i="3"/>
  <c r="F1048" i="3"/>
  <c r="F377" i="3"/>
  <c r="F43" i="3"/>
  <c r="AF152" i="1"/>
  <c r="F2579" i="3"/>
  <c r="F2386" i="3"/>
  <c r="D27" i="4"/>
  <c r="F2460" i="3"/>
  <c r="F2452" i="3"/>
  <c r="F2391" i="3"/>
  <c r="F2265" i="3"/>
  <c r="F1994" i="3"/>
  <c r="F1958" i="3"/>
  <c r="F2188" i="3"/>
  <c r="F1729" i="3"/>
  <c r="F1723" i="3"/>
  <c r="F1667" i="3"/>
  <c r="F2162" i="3"/>
  <c r="F1501" i="3"/>
  <c r="F1249" i="3"/>
  <c r="F1241" i="3"/>
  <c r="F1330" i="3"/>
  <c r="F1178" i="3"/>
  <c r="F1082" i="3"/>
  <c r="F1327" i="3"/>
  <c r="F1319" i="3"/>
  <c r="F592" i="3"/>
  <c r="F782" i="3"/>
  <c r="F378" i="3"/>
  <c r="F104" i="3"/>
  <c r="F125" i="3"/>
  <c r="AF153" i="1"/>
  <c r="F1724" i="3"/>
  <c r="F93" i="3"/>
  <c r="AF154" i="1"/>
  <c r="F2337" i="3"/>
  <c r="F2752" i="3"/>
  <c r="F2568" i="3"/>
  <c r="F1113" i="3"/>
  <c r="F1569" i="3"/>
  <c r="F898" i="3"/>
  <c r="F703" i="3"/>
  <c r="F6" i="3"/>
  <c r="AF325" i="1"/>
  <c r="F2024" i="3"/>
  <c r="F1325" i="3"/>
  <c r="F1157" i="3"/>
  <c r="F1554" i="3"/>
  <c r="F784" i="3"/>
  <c r="F308" i="3"/>
  <c r="F302" i="3"/>
  <c r="F273" i="3"/>
  <c r="AF86" i="1"/>
  <c r="F2526" i="3"/>
  <c r="F539" i="3"/>
  <c r="AF87" i="1"/>
  <c r="F2056" i="3"/>
  <c r="F2182" i="3"/>
  <c r="F1850" i="3"/>
  <c r="F1653" i="3"/>
  <c r="F1227" i="3"/>
  <c r="F569" i="3"/>
  <c r="AF126" i="1"/>
  <c r="D26" i="4"/>
  <c r="F2774" i="3"/>
  <c r="F2630" i="3"/>
  <c r="F2582" i="3"/>
  <c r="F1477" i="3"/>
  <c r="F464" i="3"/>
  <c r="F597" i="3"/>
  <c r="F385" i="3"/>
  <c r="F62" i="3"/>
  <c r="F407" i="3"/>
  <c r="F156" i="3"/>
  <c r="AF127" i="1"/>
  <c r="F2245" i="3"/>
  <c r="AF248" i="1"/>
  <c r="F792" i="3"/>
  <c r="AF34" i="1"/>
  <c r="L79" i="6"/>
  <c r="L51" i="6"/>
  <c r="L52" i="6"/>
  <c r="L80" i="6"/>
  <c r="L81" i="6"/>
  <c r="N81" i="6" s="1"/>
  <c r="P81" i="6" s="1"/>
  <c r="L53" i="6"/>
  <c r="F1033" i="3"/>
  <c r="F520" i="3"/>
  <c r="F525" i="3"/>
  <c r="F272" i="3"/>
  <c r="F85" i="3"/>
  <c r="AF144" i="1"/>
  <c r="F2335" i="3"/>
  <c r="F291" i="3"/>
  <c r="AF241" i="1"/>
  <c r="D32" i="4"/>
  <c r="F2491" i="3"/>
  <c r="F2128" i="3"/>
  <c r="AF246" i="1"/>
  <c r="D6" i="4"/>
  <c r="F2828" i="3"/>
  <c r="F2665" i="3"/>
  <c r="F2641" i="3"/>
  <c r="F2503" i="3"/>
  <c r="F2465" i="3"/>
  <c r="F2692" i="3"/>
  <c r="F2791" i="3"/>
  <c r="F2782" i="3"/>
  <c r="F2726" i="3"/>
  <c r="F2255" i="3"/>
  <c r="F2223" i="3"/>
  <c r="F2171" i="3"/>
  <c r="F2141" i="3"/>
  <c r="F1986" i="3"/>
  <c r="F2212" i="3"/>
  <c r="F1733" i="3"/>
  <c r="F1582" i="3"/>
  <c r="F1922" i="3"/>
  <c r="F1894" i="3"/>
  <c r="F1782" i="3"/>
  <c r="F2376" i="3"/>
  <c r="F1851" i="3"/>
  <c r="F1751" i="3"/>
  <c r="F2059" i="3"/>
  <c r="F1526" i="3"/>
  <c r="F1537" i="3"/>
  <c r="F1292" i="3"/>
  <c r="F1216" i="3"/>
  <c r="F1004" i="3"/>
  <c r="F452" i="3"/>
  <c r="F408" i="3"/>
  <c r="F927" i="3"/>
  <c r="F721" i="3"/>
  <c r="F386" i="3"/>
  <c r="F1058" i="3"/>
  <c r="F483" i="3"/>
  <c r="F107" i="3"/>
  <c r="F68" i="3"/>
  <c r="AF113" i="1"/>
  <c r="D7" i="4"/>
  <c r="F2792" i="3"/>
  <c r="F2783" i="3"/>
  <c r="F2727" i="3"/>
  <c r="F2693" i="3"/>
  <c r="F2829" i="3"/>
  <c r="F2666" i="3"/>
  <c r="F2642" i="3"/>
  <c r="F2060" i="3"/>
  <c r="F2466" i="3"/>
  <c r="F2377" i="3"/>
  <c r="F2213" i="3"/>
  <c r="F2504" i="3"/>
  <c r="F2142" i="3"/>
  <c r="F2172" i="3"/>
  <c r="F1734" i="3"/>
  <c r="F1583" i="3"/>
  <c r="F1527" i="3"/>
  <c r="F2256" i="3"/>
  <c r="F2224" i="3"/>
  <c r="F1923" i="3"/>
  <c r="F1895" i="3"/>
  <c r="F1783" i="3"/>
  <c r="F1987" i="3"/>
  <c r="F1852" i="3"/>
  <c r="F1752" i="3"/>
  <c r="F1293" i="3"/>
  <c r="F1217" i="3"/>
  <c r="F1005" i="3"/>
  <c r="F1538" i="3"/>
  <c r="F928" i="3"/>
  <c r="F1059" i="3"/>
  <c r="F484" i="3"/>
  <c r="F453" i="3"/>
  <c r="F409" i="3"/>
  <c r="F722" i="3"/>
  <c r="F387" i="3"/>
  <c r="F69" i="3"/>
  <c r="F108" i="3"/>
  <c r="AF114" i="1"/>
  <c r="F2830" i="3"/>
  <c r="D8" i="4"/>
  <c r="F2793" i="3"/>
  <c r="F2667" i="3"/>
  <c r="F2643" i="3"/>
  <c r="F2505" i="3"/>
  <c r="F2467" i="3"/>
  <c r="F2694" i="3"/>
  <c r="F2257" i="3"/>
  <c r="F2225" i="3"/>
  <c r="F2173" i="3"/>
  <c r="F2061" i="3"/>
  <c r="F2784" i="3"/>
  <c r="F2728" i="3"/>
  <c r="F1988" i="3"/>
  <c r="F1853" i="3"/>
  <c r="F1753" i="3"/>
  <c r="F2214" i="3"/>
  <c r="F1539" i="3"/>
  <c r="F2143" i="3"/>
  <c r="F1735" i="3"/>
  <c r="F1584" i="3"/>
  <c r="F1528" i="3"/>
  <c r="F2378" i="3"/>
  <c r="F1924" i="3"/>
  <c r="F1896" i="3"/>
  <c r="F1784" i="3"/>
  <c r="F929" i="3"/>
  <c r="F1294" i="3"/>
  <c r="F1218" i="3"/>
  <c r="F1060" i="3"/>
  <c r="F1006" i="3"/>
  <c r="F388" i="3"/>
  <c r="F485" i="3"/>
  <c r="F454" i="3"/>
  <c r="F410" i="3"/>
  <c r="F70" i="3"/>
  <c r="F723" i="3"/>
  <c r="F109" i="3"/>
  <c r="AF115" i="1"/>
  <c r="Q78" i="6"/>
  <c r="N78" i="6"/>
  <c r="P78" i="6" s="1"/>
  <c r="D34" i="4"/>
  <c r="AF219" i="1"/>
  <c r="D31" i="4"/>
  <c r="F2156" i="3"/>
  <c r="F2121" i="3"/>
  <c r="F1821" i="3"/>
  <c r="F1055" i="3"/>
  <c r="F172" i="3"/>
  <c r="AF244" i="1"/>
  <c r="F2567" i="3"/>
  <c r="F2231" i="3"/>
  <c r="F2058" i="3"/>
  <c r="F1711" i="3"/>
  <c r="F1248" i="3"/>
  <c r="F1036" i="3"/>
  <c r="F900" i="3"/>
  <c r="F1066" i="3"/>
  <c r="F647" i="3"/>
  <c r="F52" i="3"/>
  <c r="AF302" i="1"/>
  <c r="F6" i="4"/>
  <c r="F2794" i="3"/>
  <c r="F2785" i="3"/>
  <c r="F2729" i="3"/>
  <c r="F2695" i="3"/>
  <c r="D9" i="4"/>
  <c r="F2506" i="3"/>
  <c r="F2831" i="3"/>
  <c r="F2668" i="3"/>
  <c r="F2644" i="3"/>
  <c r="F2144" i="3"/>
  <c r="F2468" i="3"/>
  <c r="F2379" i="3"/>
  <c r="F2215" i="3"/>
  <c r="F1989" i="3"/>
  <c r="F2062" i="3"/>
  <c r="F1925" i="3"/>
  <c r="F1897" i="3"/>
  <c r="F1785" i="3"/>
  <c r="F2174" i="3"/>
  <c r="F1854" i="3"/>
  <c r="F1754" i="3"/>
  <c r="F1540" i="3"/>
  <c r="F2258" i="3"/>
  <c r="F2226" i="3"/>
  <c r="F1736" i="3"/>
  <c r="F1585" i="3"/>
  <c r="F1061" i="3"/>
  <c r="F1529" i="3"/>
  <c r="F1295" i="3"/>
  <c r="F1219" i="3"/>
  <c r="F724" i="3"/>
  <c r="F1007" i="3"/>
  <c r="F389" i="3"/>
  <c r="F930" i="3"/>
  <c r="F486" i="3"/>
  <c r="F110" i="3"/>
  <c r="F455" i="3"/>
  <c r="F411" i="3"/>
  <c r="F71" i="3"/>
  <c r="F24" i="4"/>
  <c r="D25" i="4"/>
  <c r="F2826" i="3"/>
  <c r="F2751" i="3"/>
  <c r="F2731" i="3"/>
  <c r="F2553" i="3"/>
  <c r="F1706" i="3"/>
  <c r="F1644" i="3"/>
  <c r="F1285" i="3"/>
  <c r="F1191" i="3"/>
  <c r="F844" i="3"/>
  <c r="F596" i="3"/>
  <c r="F789" i="3"/>
  <c r="F325" i="3"/>
  <c r="F285" i="3"/>
  <c r="F946" i="3"/>
  <c r="F814" i="3"/>
  <c r="F118" i="3"/>
  <c r="F675" i="3"/>
  <c r="F61" i="3"/>
  <c r="E78" i="6"/>
  <c r="F78" i="6" s="1"/>
  <c r="E26" i="4"/>
  <c r="E79" i="6"/>
  <c r="F79" i="6" s="1"/>
  <c r="E51" i="6"/>
  <c r="F51" i="6" s="1"/>
  <c r="E14" i="4"/>
  <c r="E80" i="6"/>
  <c r="F80" i="6" s="1"/>
  <c r="E52" i="6"/>
  <c r="F52" i="6" s="1"/>
  <c r="E15" i="4"/>
  <c r="E81" i="6"/>
  <c r="E53" i="6"/>
  <c r="F53" i="6" s="1"/>
  <c r="E16" i="4"/>
  <c r="AF220" i="1"/>
  <c r="K345" i="1"/>
  <c r="H372" i="1"/>
  <c r="AF372" i="1" s="1"/>
  <c r="H376" i="1"/>
  <c r="AF376" i="1" s="1"/>
  <c r="H377" i="1"/>
  <c r="AF377" i="1" s="1"/>
  <c r="H378" i="1"/>
  <c r="AF378" i="1" s="1"/>
  <c r="K379" i="1"/>
  <c r="J390" i="1"/>
  <c r="H395" i="1"/>
  <c r="AF395" i="1" s="1"/>
  <c r="K395" i="1"/>
  <c r="J406" i="1"/>
  <c r="H411" i="1"/>
  <c r="AF411" i="1" s="1"/>
  <c r="K411" i="1"/>
  <c r="J422" i="1"/>
  <c r="J427" i="1"/>
  <c r="K432" i="1"/>
  <c r="J433" i="1"/>
  <c r="F513" i="3"/>
  <c r="F140" i="3"/>
  <c r="AF715" i="1"/>
  <c r="F141" i="3"/>
  <c r="AF719" i="1"/>
  <c r="F2486" i="3"/>
  <c r="F1140" i="3"/>
  <c r="F982" i="3"/>
  <c r="F1023" i="3"/>
  <c r="F729" i="3"/>
  <c r="F164" i="3"/>
  <c r="AF848" i="1"/>
  <c r="F2566" i="3"/>
  <c r="F1002" i="3"/>
  <c r="AF949" i="1"/>
  <c r="F925" i="3"/>
  <c r="AF951" i="1"/>
  <c r="F1796" i="3"/>
  <c r="F1374" i="3"/>
  <c r="F793" i="3"/>
  <c r="AF1204" i="1"/>
  <c r="E30" i="6"/>
  <c r="F30" i="6" s="1"/>
  <c r="E72" i="6"/>
  <c r="F72" i="6" s="1"/>
  <c r="E74" i="6"/>
  <c r="F74" i="6" s="1"/>
  <c r="E32" i="6"/>
  <c r="F32" i="6" s="1"/>
  <c r="E34" i="6"/>
  <c r="F34" i="6" s="1"/>
  <c r="E76" i="6"/>
  <c r="F76" i="6" s="1"/>
  <c r="J28" i="1"/>
  <c r="J31" i="1"/>
  <c r="L64" i="1"/>
  <c r="J67" i="1"/>
  <c r="F2054" i="3"/>
  <c r="F2180" i="3"/>
  <c r="F1651" i="3"/>
  <c r="F1848" i="3"/>
  <c r="F1225" i="3"/>
  <c r="F920" i="3"/>
  <c r="F567" i="3"/>
  <c r="F2181" i="3"/>
  <c r="F2055" i="3"/>
  <c r="F1849" i="3"/>
  <c r="F1652" i="3"/>
  <c r="F1226" i="3"/>
  <c r="F568" i="3"/>
  <c r="F2283" i="3"/>
  <c r="F955" i="3"/>
  <c r="D30" i="4"/>
  <c r="F2313" i="3"/>
  <c r="AF242" i="1"/>
  <c r="K312" i="1"/>
  <c r="J318" i="1"/>
  <c r="K323" i="1"/>
  <c r="J324" i="1"/>
  <c r="K329" i="1"/>
  <c r="J350" i="1"/>
  <c r="J351" i="1"/>
  <c r="J354" i="1"/>
  <c r="J361" i="1"/>
  <c r="H391" i="1"/>
  <c r="AF391" i="1" s="1"/>
  <c r="H407" i="1"/>
  <c r="AF407" i="1" s="1"/>
  <c r="H423" i="1"/>
  <c r="AF423" i="1" s="1"/>
  <c r="H428" i="1"/>
  <c r="AF428" i="1" s="1"/>
  <c r="D17" i="4"/>
  <c r="F2514" i="3"/>
  <c r="F1976" i="3"/>
  <c r="F2290" i="3"/>
  <c r="F1688" i="3"/>
  <c r="AF459" i="1"/>
  <c r="F2821" i="3"/>
  <c r="D19" i="4"/>
  <c r="F2351" i="3"/>
  <c r="F2023" i="3"/>
  <c r="F985" i="3"/>
  <c r="F1286" i="3"/>
  <c r="F1279" i="3"/>
  <c r="F1448" i="3"/>
  <c r="F1022" i="3"/>
  <c r="F906" i="3"/>
  <c r="F231" i="3"/>
  <c r="AF470" i="1"/>
  <c r="F32" i="3"/>
  <c r="AF635" i="1"/>
  <c r="F2601" i="3"/>
  <c r="F2877" i="3"/>
  <c r="F2450" i="3"/>
  <c r="F2038" i="3"/>
  <c r="F1154" i="3"/>
  <c r="F1199" i="3"/>
  <c r="F820" i="3"/>
  <c r="AF916" i="1"/>
  <c r="F162" i="3"/>
  <c r="AF1007" i="1"/>
  <c r="F512" i="3"/>
  <c r="F1026" i="3"/>
  <c r="AF1009" i="1"/>
  <c r="F1515" i="3"/>
  <c r="AF1010" i="1"/>
  <c r="F1630" i="3"/>
  <c r="F673" i="3"/>
  <c r="AF1012" i="1"/>
  <c r="F160" i="3"/>
  <c r="AF1027" i="1"/>
  <c r="F2802" i="3"/>
  <c r="AF1030" i="1"/>
  <c r="E70" i="6"/>
  <c r="F70" i="6" s="1"/>
  <c r="E26" i="6"/>
  <c r="F26" i="6" s="1"/>
  <c r="F1594" i="3"/>
  <c r="AF1209" i="1"/>
  <c r="F2717" i="3"/>
  <c r="F2654" i="3"/>
  <c r="F2275" i="3"/>
  <c r="F1945" i="3"/>
  <c r="F1596" i="3"/>
  <c r="F1800" i="3"/>
  <c r="F1378" i="3"/>
  <c r="F340" i="3"/>
  <c r="F151" i="3"/>
  <c r="AF1211" i="1"/>
  <c r="F1133" i="3"/>
  <c r="F153" i="3"/>
  <c r="AF1213" i="1"/>
  <c r="F1308" i="3"/>
  <c r="AF1236" i="1"/>
  <c r="K9" i="1"/>
  <c r="K41" i="1"/>
  <c r="AF122" i="1"/>
  <c r="AF123" i="1"/>
  <c r="AF150" i="1"/>
  <c r="K318" i="1"/>
  <c r="K324" i="1"/>
  <c r="J325" i="1"/>
  <c r="H355" i="1"/>
  <c r="AF355" i="1" s="1"/>
  <c r="K355" i="1"/>
  <c r="K356" i="1"/>
  <c r="J357" i="1"/>
  <c r="H358" i="1"/>
  <c r="AF358" i="1" s="1"/>
  <c r="K358" i="1"/>
  <c r="K359" i="1"/>
  <c r="H362" i="1"/>
  <c r="AF362" i="1" s="1"/>
  <c r="K362" i="1"/>
  <c r="K363" i="1"/>
  <c r="F2640" i="3"/>
  <c r="F278" i="3"/>
  <c r="AF365" i="1"/>
  <c r="K366" i="1"/>
  <c r="J367" i="1"/>
  <c r="K376" i="1"/>
  <c r="K377" i="1"/>
  <c r="J384" i="1"/>
  <c r="F2874" i="3"/>
  <c r="F2824" i="3"/>
  <c r="D21" i="4"/>
  <c r="F2778" i="3"/>
  <c r="F2398" i="3"/>
  <c r="F2390" i="3"/>
  <c r="F1980" i="3"/>
  <c r="F1659" i="3"/>
  <c r="F1863" i="3"/>
  <c r="F1815" i="3"/>
  <c r="F1098" i="3"/>
  <c r="F1291" i="3"/>
  <c r="F1283" i="3"/>
  <c r="F1215" i="3"/>
  <c r="F1570" i="3"/>
  <c r="F1404" i="3"/>
  <c r="F958" i="3"/>
  <c r="F910" i="3"/>
  <c r="F732" i="3"/>
  <c r="F348" i="3"/>
  <c r="F320" i="3"/>
  <c r="F705" i="3"/>
  <c r="F625" i="3"/>
  <c r="F734" i="3"/>
  <c r="F646" i="3"/>
  <c r="F638" i="3"/>
  <c r="F434" i="3"/>
  <c r="F422" i="3"/>
  <c r="F362" i="3"/>
  <c r="F270" i="3"/>
  <c r="F166" i="3"/>
  <c r="F795" i="3"/>
  <c r="F775" i="3"/>
  <c r="F595" i="3"/>
  <c r="F427" i="3"/>
  <c r="F92" i="3"/>
  <c r="F197" i="3"/>
  <c r="AF456" i="1"/>
  <c r="F2057" i="3"/>
  <c r="AF462" i="1"/>
  <c r="F1559" i="3"/>
  <c r="AF507" i="1"/>
  <c r="F1558" i="3"/>
  <c r="AF508" i="1"/>
  <c r="F143" i="3"/>
  <c r="F144" i="3"/>
  <c r="AF722" i="1"/>
  <c r="D29" i="4"/>
  <c r="F2633" i="3"/>
  <c r="F2586" i="3"/>
  <c r="F2572" i="3"/>
  <c r="F1618" i="3"/>
  <c r="F1503" i="3"/>
  <c r="F1365" i="3"/>
  <c r="F1017" i="3"/>
  <c r="F1550" i="3"/>
  <c r="F600" i="3"/>
  <c r="F529" i="3"/>
  <c r="F521" i="3"/>
  <c r="F473" i="3"/>
  <c r="F986" i="3"/>
  <c r="F354" i="3"/>
  <c r="F90" i="3"/>
  <c r="F543" i="3"/>
  <c r="AF906" i="1"/>
  <c r="F579" i="3"/>
  <c r="AF945" i="1"/>
  <c r="F2306" i="3"/>
  <c r="F1301" i="3"/>
  <c r="F871" i="3"/>
  <c r="F495" i="3"/>
  <c r="AF978" i="1"/>
  <c r="F2497" i="3"/>
  <c r="F2053" i="3"/>
  <c r="F1536" i="3"/>
  <c r="F664" i="3"/>
  <c r="F566" i="3"/>
  <c r="AF979" i="1"/>
  <c r="F2858" i="3"/>
  <c r="F2822" i="3"/>
  <c r="D23" i="4"/>
  <c r="F2635" i="3"/>
  <c r="F2607" i="3"/>
  <c r="F2599" i="3"/>
  <c r="F2591" i="3"/>
  <c r="F2746" i="3"/>
  <c r="F2461" i="3"/>
  <c r="F2453" i="3"/>
  <c r="F2451" i="3"/>
  <c r="F2402" i="3"/>
  <c r="F2396" i="3"/>
  <c r="F2740" i="3"/>
  <c r="F2628" i="3"/>
  <c r="F2052" i="3"/>
  <c r="F2614" i="3"/>
  <c r="F2458" i="3"/>
  <c r="F2421" i="3"/>
  <c r="F2405" i="3"/>
  <c r="F2371" i="3"/>
  <c r="F2367" i="3"/>
  <c r="F2355" i="3"/>
  <c r="F2343" i="3"/>
  <c r="F1985" i="3"/>
  <c r="F2664" i="3"/>
  <c r="F2552" i="3"/>
  <c r="F2070" i="3"/>
  <c r="F2316" i="3"/>
  <c r="F1937" i="3"/>
  <c r="F1921" i="3"/>
  <c r="F1889" i="3"/>
  <c r="F1661" i="3"/>
  <c r="F1634" i="3"/>
  <c r="F1606" i="3"/>
  <c r="F2264" i="3"/>
  <c r="F2184" i="3"/>
  <c r="F1831" i="3"/>
  <c r="F1719" i="3"/>
  <c r="F2346" i="3"/>
  <c r="F2338" i="3"/>
  <c r="F2170" i="3"/>
  <c r="F2155" i="3"/>
  <c r="F1920" i="3"/>
  <c r="F1884" i="3"/>
  <c r="F1700" i="3"/>
  <c r="F1668" i="3"/>
  <c r="F1281" i="3"/>
  <c r="F1233" i="3"/>
  <c r="F1153" i="3"/>
  <c r="F1081" i="3"/>
  <c r="F905" i="3"/>
  <c r="F1518" i="3"/>
  <c r="F1502" i="3"/>
  <c r="F1338" i="3"/>
  <c r="F1090" i="3"/>
  <c r="F1447" i="3"/>
  <c r="F1387" i="3"/>
  <c r="F1323" i="3"/>
  <c r="F1195" i="3"/>
  <c r="F1123" i="3"/>
  <c r="F1522" i="3"/>
  <c r="F1176" i="3"/>
  <c r="F1124" i="3"/>
  <c r="F1028" i="3"/>
  <c r="F942" i="3"/>
  <c r="F870" i="3"/>
  <c r="F816" i="3"/>
  <c r="F812" i="3"/>
  <c r="F712" i="3"/>
  <c r="F704" i="3"/>
  <c r="F620" i="3"/>
  <c r="F608" i="3"/>
  <c r="F536" i="3"/>
  <c r="F516" i="3"/>
  <c r="F356" i="3"/>
  <c r="F336" i="3"/>
  <c r="F292" i="3"/>
  <c r="F903" i="3"/>
  <c r="F781" i="3"/>
  <c r="F605" i="3"/>
  <c r="F305" i="3"/>
  <c r="F658" i="3"/>
  <c r="F554" i="3"/>
  <c r="F498" i="3"/>
  <c r="F346" i="3"/>
  <c r="F330" i="3"/>
  <c r="F174" i="3"/>
  <c r="F138" i="3"/>
  <c r="F134" i="3"/>
  <c r="F82" i="3"/>
  <c r="F66" i="3"/>
  <c r="F50" i="3"/>
  <c r="F899" i="3"/>
  <c r="F799" i="3"/>
  <c r="F759" i="3"/>
  <c r="F719" i="3"/>
  <c r="F699" i="3"/>
  <c r="F659" i="3"/>
  <c r="F643" i="3"/>
  <c r="F631" i="3"/>
  <c r="F599" i="3"/>
  <c r="F507" i="3"/>
  <c r="F347" i="3"/>
  <c r="F327" i="3"/>
  <c r="F319" i="3"/>
  <c r="F315" i="3"/>
  <c r="F167" i="3"/>
  <c r="F184" i="3"/>
  <c r="F176" i="3"/>
  <c r="F168" i="3"/>
  <c r="F123" i="3"/>
  <c r="F196" i="3"/>
  <c r="F67" i="3"/>
  <c r="F21" i="3"/>
  <c r="F253" i="3"/>
  <c r="F189" i="3"/>
  <c r="F116" i="3"/>
  <c r="AF980" i="1"/>
  <c r="F24" i="3"/>
  <c r="AF992" i="1"/>
  <c r="F2532" i="3"/>
  <c r="F1368" i="3"/>
  <c r="AF994" i="1"/>
  <c r="F2700" i="3"/>
  <c r="F1629" i="3"/>
  <c r="F674" i="3"/>
  <c r="AF1011" i="1"/>
  <c r="F2617" i="3"/>
  <c r="F1731" i="3"/>
  <c r="AF1188" i="1"/>
  <c r="F2653" i="3"/>
  <c r="F2716" i="3"/>
  <c r="F1944" i="3"/>
  <c r="F1595" i="3"/>
  <c r="F1799" i="3"/>
  <c r="F2274" i="3"/>
  <c r="F1377" i="3"/>
  <c r="F1130" i="3"/>
  <c r="F1079" i="3"/>
  <c r="F150" i="3"/>
  <c r="F339" i="3"/>
  <c r="AF1210" i="1"/>
  <c r="F1132" i="3"/>
  <c r="F152" i="3"/>
  <c r="AF1212" i="1"/>
  <c r="F2655" i="3"/>
  <c r="F1597" i="3"/>
  <c r="F1341" i="3"/>
  <c r="F945" i="3"/>
  <c r="F1134" i="3"/>
  <c r="F1465" i="3"/>
  <c r="F1080" i="3"/>
  <c r="F604" i="3"/>
  <c r="F532" i="3"/>
  <c r="F858" i="3"/>
  <c r="F154" i="3"/>
  <c r="F907" i="3"/>
  <c r="F379" i="3"/>
  <c r="AF1214" i="1"/>
  <c r="F2656" i="3"/>
  <c r="F1933" i="3"/>
  <c r="AF1216" i="1"/>
  <c r="F1177" i="3"/>
  <c r="F949" i="3"/>
  <c r="AF1228" i="1"/>
  <c r="F2620" i="3"/>
  <c r="AF1238" i="1"/>
  <c r="K4" i="1"/>
  <c r="K29" i="1"/>
  <c r="K65" i="1"/>
  <c r="AF116" i="1"/>
  <c r="AF120" i="1"/>
  <c r="AF213" i="1"/>
  <c r="K319" i="1"/>
  <c r="J328" i="1"/>
  <c r="J332" i="1"/>
  <c r="J333" i="1"/>
  <c r="J336" i="1"/>
  <c r="J337" i="1"/>
  <c r="J340" i="1"/>
  <c r="J341" i="1"/>
  <c r="J344" i="1"/>
  <c r="K367" i="1"/>
  <c r="J372" i="1"/>
  <c r="J378" i="1"/>
  <c r="K381" i="1"/>
  <c r="K382" i="1"/>
  <c r="H385" i="1"/>
  <c r="AF385" i="1" s="1"/>
  <c r="K385" i="1"/>
  <c r="J394" i="1"/>
  <c r="K399" i="1"/>
  <c r="J410" i="1"/>
  <c r="K415" i="1"/>
  <c r="D22" i="4"/>
  <c r="F2757" i="3"/>
  <c r="F2569" i="3"/>
  <c r="F2531" i="3"/>
  <c r="F2442" i="3"/>
  <c r="F2077" i="3"/>
  <c r="F1614" i="3"/>
  <c r="F1670" i="3"/>
  <c r="F1883" i="3"/>
  <c r="F1675" i="3"/>
  <c r="F1349" i="3"/>
  <c r="F1239" i="3"/>
  <c r="F1192" i="3"/>
  <c r="F1084" i="3"/>
  <c r="F500" i="3"/>
  <c r="F300" i="3"/>
  <c r="F657" i="3"/>
  <c r="F914" i="3"/>
  <c r="F778" i="3"/>
  <c r="F502" i="3"/>
  <c r="F947" i="3"/>
  <c r="F247" i="3"/>
  <c r="F280" i="3"/>
  <c r="F232" i="3"/>
  <c r="F47" i="3"/>
  <c r="F204" i="3"/>
  <c r="F165" i="3"/>
  <c r="AF471" i="1"/>
  <c r="F2838" i="3"/>
  <c r="F2800" i="3"/>
  <c r="F2788" i="3"/>
  <c r="F2699" i="3"/>
  <c r="F2671" i="3"/>
  <c r="F2509" i="3"/>
  <c r="D12" i="4"/>
  <c r="F2650" i="3"/>
  <c r="F2471" i="3"/>
  <c r="F2261" i="3"/>
  <c r="F2229" i="3"/>
  <c r="F2177" i="3"/>
  <c r="F2065" i="3"/>
  <c r="F2736" i="3"/>
  <c r="F1857" i="3"/>
  <c r="F1757" i="3"/>
  <c r="F2382" i="3"/>
  <c r="F2147" i="3"/>
  <c r="F1543" i="3"/>
  <c r="F1992" i="3"/>
  <c r="F1739" i="3"/>
  <c r="F1588" i="3"/>
  <c r="F1532" i="3"/>
  <c r="F2218" i="3"/>
  <c r="F1928" i="3"/>
  <c r="F1900" i="3"/>
  <c r="F1788" i="3"/>
  <c r="F933" i="3"/>
  <c r="F1298" i="3"/>
  <c r="F1222" i="3"/>
  <c r="F1064" i="3"/>
  <c r="F392" i="3"/>
  <c r="F489" i="3"/>
  <c r="F1010" i="3"/>
  <c r="F458" i="3"/>
  <c r="F414" i="3"/>
  <c r="F74" i="3"/>
  <c r="F727" i="3"/>
  <c r="F113" i="3"/>
  <c r="AF709" i="1"/>
  <c r="F2855" i="3"/>
  <c r="F1730" i="3"/>
  <c r="AF849" i="1"/>
  <c r="F2710" i="3"/>
  <c r="F2462" i="3"/>
  <c r="F1049" i="3"/>
  <c r="F790" i="3"/>
  <c r="F811" i="3"/>
  <c r="AF853" i="1"/>
  <c r="F2725" i="3"/>
  <c r="AF1034" i="1"/>
  <c r="F2573" i="3"/>
  <c r="F2463" i="3"/>
  <c r="F2426" i="3"/>
  <c r="F2686" i="3"/>
  <c r="F2273" i="3"/>
  <c r="F1263" i="3"/>
  <c r="F1131" i="3"/>
  <c r="F1364" i="3"/>
  <c r="F996" i="3"/>
  <c r="F855" i="3"/>
  <c r="F461" i="3"/>
  <c r="F711" i="3"/>
  <c r="F531" i="3"/>
  <c r="F225" i="3"/>
  <c r="AF1201" i="1"/>
  <c r="F2860" i="3"/>
  <c r="F2875" i="3"/>
  <c r="F2605" i="3"/>
  <c r="F2618" i="3"/>
  <c r="F2439" i="3"/>
  <c r="F2136" i="3"/>
  <c r="F2428" i="3"/>
  <c r="F1998" i="3"/>
  <c r="F1797" i="3"/>
  <c r="F2272" i="3"/>
  <c r="F1592" i="3"/>
  <c r="F1512" i="3"/>
  <c r="F1776" i="3"/>
  <c r="F1441" i="3"/>
  <c r="F1353" i="3"/>
  <c r="F1197" i="3"/>
  <c r="F1093" i="3"/>
  <c r="F857" i="3"/>
  <c r="F1442" i="3"/>
  <c r="F1126" i="3"/>
  <c r="F1375" i="3"/>
  <c r="F1252" i="3"/>
  <c r="F1244" i="3"/>
  <c r="F912" i="3"/>
  <c r="F836" i="3"/>
  <c r="F357" i="3"/>
  <c r="F602" i="3"/>
  <c r="F226" i="3"/>
  <c r="F186" i="3"/>
  <c r="F995" i="3"/>
  <c r="F503" i="3"/>
  <c r="F48" i="3"/>
  <c r="AF1205" i="1"/>
  <c r="F537" i="3"/>
  <c r="AF1229" i="1"/>
  <c r="D20" i="4"/>
  <c r="F2817" i="3"/>
  <c r="F2615" i="3"/>
  <c r="F2570" i="3"/>
  <c r="F2473" i="3"/>
  <c r="F2321" i="3"/>
  <c r="F2299" i="3"/>
  <c r="F2251" i="3"/>
  <c r="F2189" i="3"/>
  <c r="F2129" i="3"/>
  <c r="F2005" i="3"/>
  <c r="F1997" i="3"/>
  <c r="F2608" i="3"/>
  <c r="F1885" i="3"/>
  <c r="F2288" i="3"/>
  <c r="F1952" i="3"/>
  <c r="F1839" i="3"/>
  <c r="F1640" i="3"/>
  <c r="F1880" i="3"/>
  <c r="F1344" i="3"/>
  <c r="F1224" i="3"/>
  <c r="F1056" i="3"/>
  <c r="F936" i="3"/>
  <c r="F868" i="3"/>
  <c r="F94" i="3"/>
  <c r="F511" i="3"/>
  <c r="F243" i="3"/>
  <c r="F133" i="3"/>
  <c r="F2697" i="3"/>
  <c r="F2254" i="3"/>
  <c r="F1057" i="3"/>
  <c r="F1534" i="3"/>
  <c r="AF720" i="1"/>
  <c r="M1188" i="1"/>
  <c r="L70" i="6"/>
  <c r="L26" i="6"/>
  <c r="E71" i="6"/>
  <c r="F71" i="6" s="1"/>
  <c r="E27" i="6"/>
  <c r="F27" i="6" s="1"/>
  <c r="M1204" i="1"/>
  <c r="M1208" i="1"/>
  <c r="F2621" i="3"/>
  <c r="F1612" i="3"/>
  <c r="AF1239" i="1"/>
  <c r="F2384" i="3"/>
  <c r="F1759" i="3"/>
  <c r="F758" i="3"/>
  <c r="F137" i="3"/>
  <c r="AF1240" i="1"/>
  <c r="F2546" i="3"/>
  <c r="F1804" i="3"/>
  <c r="F1760" i="3"/>
  <c r="F588" i="3"/>
  <c r="F666" i="3"/>
  <c r="K1243" i="1"/>
  <c r="K1244" i="1"/>
  <c r="K1245" i="1"/>
  <c r="F2809" i="3"/>
  <c r="F2551" i="3"/>
  <c r="F2443" i="3"/>
  <c r="F1765" i="3"/>
  <c r="F1264" i="3"/>
  <c r="F779" i="3"/>
  <c r="F30" i="3"/>
  <c r="AF1253" i="1"/>
  <c r="J1255" i="1"/>
  <c r="F969" i="3"/>
  <c r="F708" i="3"/>
  <c r="AF1264" i="1"/>
  <c r="F2863" i="3"/>
  <c r="F2159" i="3"/>
  <c r="F972" i="3"/>
  <c r="AF1267" i="1"/>
  <c r="F2675" i="3"/>
  <c r="F1488" i="3"/>
  <c r="AF1291" i="1"/>
  <c r="F1673" i="3"/>
  <c r="F1489" i="3"/>
  <c r="F761" i="3"/>
  <c r="AF1298" i="1"/>
  <c r="F2161" i="3"/>
  <c r="F1615" i="3"/>
  <c r="AF1302" i="1"/>
  <c r="F2353" i="3"/>
  <c r="F2307" i="3"/>
  <c r="F2704" i="3"/>
  <c r="F2102" i="3"/>
  <c r="F1715" i="3"/>
  <c r="F1912" i="3"/>
  <c r="F1183" i="3"/>
  <c r="F1116" i="3"/>
  <c r="F333" i="3"/>
  <c r="F826" i="3"/>
  <c r="F847" i="3"/>
  <c r="AF1331" i="1"/>
  <c r="F2103" i="3"/>
  <c r="F1913" i="3"/>
  <c r="F2354" i="3"/>
  <c r="F1716" i="3"/>
  <c r="F1117" i="3"/>
  <c r="F1184" i="3"/>
  <c r="F848" i="3"/>
  <c r="F334" i="3"/>
  <c r="F827" i="3"/>
  <c r="AF1332" i="1"/>
  <c r="F335" i="3"/>
  <c r="AF1333" i="1"/>
  <c r="F1914" i="3"/>
  <c r="F997" i="3"/>
  <c r="F828" i="3"/>
  <c r="F752" i="3"/>
  <c r="AF1336" i="1"/>
  <c r="F2105" i="3"/>
  <c r="AF1338" i="1"/>
  <c r="F2779" i="3"/>
  <c r="F2705" i="3"/>
  <c r="F2012" i="3"/>
  <c r="F2107" i="3"/>
  <c r="F1284" i="3"/>
  <c r="F788" i="3"/>
  <c r="F652" i="3"/>
  <c r="F644" i="3"/>
  <c r="F249" i="3"/>
  <c r="AF1340" i="1"/>
  <c r="F765" i="3"/>
  <c r="F859" i="3"/>
  <c r="F155" i="3"/>
  <c r="AF1672" i="1"/>
  <c r="F299" i="3"/>
  <c r="AF1673" i="1"/>
  <c r="F1941" i="3"/>
  <c r="F1809" i="3"/>
  <c r="F1674" i="3"/>
  <c r="F1492" i="3"/>
  <c r="F676" i="3"/>
  <c r="F341" i="3"/>
  <c r="F979" i="3"/>
  <c r="F161" i="3"/>
  <c r="AF1678" i="1"/>
  <c r="F1172" i="3"/>
  <c r="AF1679" i="1"/>
  <c r="N55" i="6"/>
  <c r="P55" i="6" s="1"/>
  <c r="F1964" i="3"/>
  <c r="F1413" i="3"/>
  <c r="F1414" i="3"/>
  <c r="F1415" i="3"/>
  <c r="F1416" i="3"/>
  <c r="F4" i="3"/>
  <c r="AF2024" i="1"/>
  <c r="N10" i="6"/>
  <c r="P10" i="6" s="1"/>
  <c r="N15" i="6"/>
  <c r="P15" i="6" s="1"/>
  <c r="Q15" i="6"/>
  <c r="AF472" i="1"/>
  <c r="AF473" i="1"/>
  <c r="AF475" i="1"/>
  <c r="AF476" i="1"/>
  <c r="AF503" i="1"/>
  <c r="AF1106" i="1"/>
  <c r="J1189" i="1"/>
  <c r="J1191" i="1"/>
  <c r="H1194" i="1"/>
  <c r="AF1194" i="1" s="1"/>
  <c r="J1195" i="1"/>
  <c r="H1198" i="1"/>
  <c r="AF1198" i="1" s="1"/>
  <c r="J1199" i="1"/>
  <c r="J1201" i="1"/>
  <c r="L25" i="6" s="1"/>
  <c r="J1205" i="1"/>
  <c r="L29" i="6" s="1"/>
  <c r="L72" i="6"/>
  <c r="L30" i="6"/>
  <c r="L32" i="6"/>
  <c r="L74" i="6"/>
  <c r="L76" i="6"/>
  <c r="L34" i="6"/>
  <c r="F2547" i="3"/>
  <c r="F1805" i="3"/>
  <c r="F1761" i="3"/>
  <c r="F1632" i="3"/>
  <c r="F589" i="3"/>
  <c r="F667" i="3"/>
  <c r="AF1242" i="1"/>
  <c r="L1243" i="1"/>
  <c r="L1244" i="1"/>
  <c r="L1245" i="1"/>
  <c r="L1246" i="1"/>
  <c r="K1247" i="1"/>
  <c r="J1248" i="1"/>
  <c r="K1250" i="1"/>
  <c r="F2484" i="3"/>
  <c r="F1091" i="3"/>
  <c r="F962" i="3"/>
  <c r="AF1256" i="1"/>
  <c r="F1071" i="3"/>
  <c r="F963" i="3"/>
  <c r="J1258" i="1"/>
  <c r="F971" i="3"/>
  <c r="AF1266" i="1"/>
  <c r="J1272" i="1"/>
  <c r="K1273" i="1"/>
  <c r="J1280" i="1"/>
  <c r="K1281" i="1"/>
  <c r="J1288" i="1"/>
  <c r="J1297" i="1"/>
  <c r="F2104" i="3"/>
  <c r="F1915" i="3"/>
  <c r="F829" i="3"/>
  <c r="F753" i="3"/>
  <c r="AF1337" i="1"/>
  <c r="F2106" i="3"/>
  <c r="AF1339" i="1"/>
  <c r="F565" i="3"/>
  <c r="AF1428" i="1"/>
  <c r="F1725" i="3"/>
  <c r="AF1479" i="1"/>
  <c r="F1949" i="3"/>
  <c r="F1609" i="3"/>
  <c r="F1385" i="3"/>
  <c r="F1328" i="3"/>
  <c r="F720" i="3"/>
  <c r="F660" i="3"/>
  <c r="F424" i="3"/>
  <c r="F649" i="3"/>
  <c r="F662" i="3"/>
  <c r="F915" i="3"/>
  <c r="AF1841" i="1"/>
  <c r="F1610" i="3"/>
  <c r="F718" i="3"/>
  <c r="AF1842" i="1"/>
  <c r="F2071" i="3"/>
  <c r="F880" i="3"/>
  <c r="AF1995" i="1"/>
  <c r="F1333" i="3"/>
  <c r="AF2021" i="1"/>
  <c r="F1962" i="3"/>
  <c r="F1405" i="3"/>
  <c r="F1406" i="3"/>
  <c r="F1407" i="3"/>
  <c r="F1408" i="3"/>
  <c r="F895" i="3"/>
  <c r="AF2022" i="1"/>
  <c r="F2267" i="3"/>
  <c r="F2205" i="3"/>
  <c r="F1877" i="3"/>
  <c r="F1890" i="3"/>
  <c r="F1507" i="3"/>
  <c r="F1965" i="3"/>
  <c r="F1803" i="3"/>
  <c r="F1876" i="3"/>
  <c r="F1417" i="3"/>
  <c r="F1418" i="3"/>
  <c r="F1419" i="3"/>
  <c r="F1420" i="3"/>
  <c r="F892" i="3"/>
  <c r="F17" i="3"/>
  <c r="AF2025" i="1"/>
  <c r="F1966" i="3"/>
  <c r="F1421" i="3"/>
  <c r="F893" i="3"/>
  <c r="F1422" i="3"/>
  <c r="F1423" i="3"/>
  <c r="F1424" i="3"/>
  <c r="AF2026" i="1"/>
  <c r="F1873" i="3"/>
  <c r="F1872" i="3"/>
  <c r="F1509" i="3"/>
  <c r="F1429" i="3"/>
  <c r="F897" i="3"/>
  <c r="F1430" i="3"/>
  <c r="F1431" i="3"/>
  <c r="F1432" i="3"/>
  <c r="AF2029" i="1"/>
  <c r="AF711" i="1"/>
  <c r="F2870" i="3"/>
  <c r="F2801" i="3"/>
  <c r="F2745" i="3"/>
  <c r="F2687" i="3"/>
  <c r="F2626" i="3"/>
  <c r="F2459" i="3"/>
  <c r="F2548" i="3"/>
  <c r="F2766" i="3"/>
  <c r="F2598" i="3"/>
  <c r="F2415" i="3"/>
  <c r="F2289" i="3"/>
  <c r="F2209" i="3"/>
  <c r="F2125" i="3"/>
  <c r="F2073" i="3"/>
  <c r="F2672" i="3"/>
  <c r="F1781" i="3"/>
  <c r="F1975" i="3"/>
  <c r="F1694" i="3"/>
  <c r="F1639" i="3"/>
  <c r="F1847" i="3"/>
  <c r="F1843" i="3"/>
  <c r="F2091" i="3"/>
  <c r="F2075" i="3"/>
  <c r="F1768" i="3"/>
  <c r="F1257" i="3"/>
  <c r="F1125" i="3"/>
  <c r="F1085" i="3"/>
  <c r="F1545" i="3"/>
  <c r="F1287" i="3"/>
  <c r="F1271" i="3"/>
  <c r="F1267" i="3"/>
  <c r="F1111" i="3"/>
  <c r="F1087" i="3"/>
  <c r="F1320" i="3"/>
  <c r="F832" i="3"/>
  <c r="F1038" i="3"/>
  <c r="F621" i="3"/>
  <c r="F613" i="3"/>
  <c r="F954" i="3"/>
  <c r="F922" i="3"/>
  <c r="F842" i="3"/>
  <c r="F530" i="3"/>
  <c r="F394" i="3"/>
  <c r="F122" i="3"/>
  <c r="F563" i="3"/>
  <c r="F423" i="3"/>
  <c r="F15" i="3"/>
  <c r="F281" i="3"/>
  <c r="F147" i="3"/>
  <c r="F33" i="3"/>
  <c r="Q84" i="6"/>
  <c r="F84" i="6"/>
  <c r="F82" i="6"/>
  <c r="Q82" i="6"/>
  <c r="F2701" i="3"/>
  <c r="F1626" i="3"/>
  <c r="F1767" i="3"/>
  <c r="F1445" i="3"/>
  <c r="F974" i="3"/>
  <c r="F289" i="3"/>
  <c r="AF1187" i="1"/>
  <c r="F44" i="6"/>
  <c r="F2715" i="3"/>
  <c r="F2575" i="3"/>
  <c r="F2652" i="3"/>
  <c r="F1591" i="3"/>
  <c r="F1795" i="3"/>
  <c r="F1628" i="3"/>
  <c r="F1943" i="3"/>
  <c r="F1373" i="3"/>
  <c r="F1129" i="3"/>
  <c r="F1106" i="3"/>
  <c r="F338" i="3"/>
  <c r="F149" i="3"/>
  <c r="AF1203" i="1"/>
  <c r="N28" i="6"/>
  <c r="P28" i="6" s="1"/>
  <c r="E73" i="6"/>
  <c r="F73" i="6" s="1"/>
  <c r="E31" i="6"/>
  <c r="F31" i="6" s="1"/>
  <c r="E75" i="6"/>
  <c r="F75" i="6" s="1"/>
  <c r="E33" i="6"/>
  <c r="F33" i="6" s="1"/>
  <c r="F1309" i="3"/>
  <c r="AF1237" i="1"/>
  <c r="F2239" i="3"/>
  <c r="F1762" i="3"/>
  <c r="F668" i="3"/>
  <c r="AF1243" i="1"/>
  <c r="F2602" i="3"/>
  <c r="F2592" i="3"/>
  <c r="F2544" i="3"/>
  <c r="F2114" i="3"/>
  <c r="F1334" i="3"/>
  <c r="F878" i="3"/>
  <c r="F748" i="3"/>
  <c r="F476" i="3"/>
  <c r="F614" i="3"/>
  <c r="F1050" i="3"/>
  <c r="F695" i="3"/>
  <c r="F28" i="3"/>
  <c r="AF1244" i="1"/>
  <c r="F2593" i="3"/>
  <c r="F2545" i="3"/>
  <c r="F2115" i="3"/>
  <c r="F1335" i="3"/>
  <c r="F1051" i="3"/>
  <c r="F749" i="3"/>
  <c r="F477" i="3"/>
  <c r="F691" i="3"/>
  <c r="F29" i="3"/>
  <c r="AF1245" i="1"/>
  <c r="F1052" i="3"/>
  <c r="AF1246" i="1"/>
  <c r="F2542" i="3"/>
  <c r="F1806" i="3"/>
  <c r="F1763" i="3"/>
  <c r="F669" i="3"/>
  <c r="F590" i="3"/>
  <c r="AF1249" i="1"/>
  <c r="F2160" i="3"/>
  <c r="F965" i="3"/>
  <c r="F861" i="3"/>
  <c r="F1446" i="3"/>
  <c r="F462" i="3"/>
  <c r="AF1260" i="1"/>
  <c r="F966" i="3"/>
  <c r="AF1261" i="1"/>
  <c r="F967" i="3"/>
  <c r="AF1262" i="1"/>
  <c r="F968" i="3"/>
  <c r="F709" i="3"/>
  <c r="F2673" i="3"/>
  <c r="F707" i="3"/>
  <c r="AF1289" i="1"/>
  <c r="F2674" i="3"/>
  <c r="F1487" i="3"/>
  <c r="F1672" i="3"/>
  <c r="F760" i="3"/>
  <c r="J1291" i="1"/>
  <c r="F980" i="3"/>
  <c r="AF1567" i="1"/>
  <c r="F1311" i="3"/>
  <c r="AF1623" i="1"/>
  <c r="F2580" i="3"/>
  <c r="F2315" i="3"/>
  <c r="F1247" i="3"/>
  <c r="AF1624" i="1"/>
  <c r="F2576" i="3"/>
  <c r="F1801" i="3"/>
  <c r="F1810" i="3"/>
  <c r="F1603" i="3"/>
  <c r="F1493" i="3"/>
  <c r="F1381" i="3"/>
  <c r="F975" i="3"/>
  <c r="F587" i="3"/>
  <c r="AF1654" i="1"/>
  <c r="F2718" i="3"/>
  <c r="F2277" i="3"/>
  <c r="F1802" i="3"/>
  <c r="F1601" i="3"/>
  <c r="F1379" i="3"/>
  <c r="F983" i="3"/>
  <c r="AF1655" i="1"/>
  <c r="F2719" i="3"/>
  <c r="F1602" i="3"/>
  <c r="F2278" i="3"/>
  <c r="F1380" i="3"/>
  <c r="AF1656" i="1"/>
  <c r="F2279" i="3"/>
  <c r="F1504" i="3"/>
  <c r="F1367" i="3"/>
  <c r="AF1658" i="1"/>
  <c r="F2805" i="3"/>
  <c r="AF1659" i="1"/>
  <c r="F2806" i="3"/>
  <c r="AF1660" i="1"/>
  <c r="F2744" i="3"/>
  <c r="AF1661" i="1"/>
  <c r="Q40" i="6"/>
  <c r="N40" i="6"/>
  <c r="P40" i="6" s="1"/>
  <c r="F2878" i="3"/>
  <c r="F2767" i="3"/>
  <c r="F2587" i="3"/>
  <c r="F2072" i="3"/>
  <c r="F2498" i="3"/>
  <c r="F2403" i="3"/>
  <c r="F1677" i="3"/>
  <c r="F1089" i="3"/>
  <c r="F881" i="3"/>
  <c r="F780" i="3"/>
  <c r="F609" i="3"/>
  <c r="F771" i="3"/>
  <c r="F687" i="3"/>
  <c r="F96" i="3"/>
  <c r="AF1846" i="1"/>
  <c r="N56" i="6"/>
  <c r="P56" i="6" s="1"/>
  <c r="Q56" i="6"/>
  <c r="F2681" i="3"/>
  <c r="F2613" i="3"/>
  <c r="F2549" i="3"/>
  <c r="F2496" i="3"/>
  <c r="F2164" i="3"/>
  <c r="F1611" i="3"/>
  <c r="F2234" i="3"/>
  <c r="F318" i="3"/>
  <c r="F843" i="3"/>
  <c r="AF2010" i="1"/>
  <c r="F773" i="3"/>
  <c r="F774" i="3"/>
  <c r="F58" i="3"/>
  <c r="F57" i="3"/>
  <c r="AF2034" i="1"/>
  <c r="AF440" i="1"/>
  <c r="F2844" i="3"/>
  <c r="F2836" i="3"/>
  <c r="F2781" i="3"/>
  <c r="D18" i="4"/>
  <c r="F2869" i="3"/>
  <c r="F2418" i="3"/>
  <c r="F2292" i="3"/>
  <c r="F1619" i="3"/>
  <c r="F1607" i="3"/>
  <c r="F2336" i="3"/>
  <c r="F2370" i="3"/>
  <c r="F1748" i="3"/>
  <c r="F1517" i="3"/>
  <c r="F1121" i="3"/>
  <c r="F941" i="3"/>
  <c r="F869" i="3"/>
  <c r="F1386" i="3"/>
  <c r="F1122" i="3"/>
  <c r="F1086" i="3"/>
  <c r="F1371" i="3"/>
  <c r="F940" i="3"/>
  <c r="F800" i="3"/>
  <c r="F700" i="3"/>
  <c r="F672" i="3"/>
  <c r="F432" i="3"/>
  <c r="F817" i="3"/>
  <c r="F578" i="3"/>
  <c r="F342" i="3"/>
  <c r="F234" i="3"/>
  <c r="F939" i="3"/>
  <c r="F439" i="3"/>
  <c r="F331" i="3"/>
  <c r="F303" i="3"/>
  <c r="F124" i="3"/>
  <c r="F188" i="3"/>
  <c r="F229" i="3"/>
  <c r="F42" i="3"/>
  <c r="AF468" i="1"/>
  <c r="D11" i="4"/>
  <c r="F2787" i="3"/>
  <c r="F2735" i="3"/>
  <c r="F2649" i="3"/>
  <c r="F2837" i="3"/>
  <c r="F2698" i="3"/>
  <c r="F2799" i="3"/>
  <c r="F2508" i="3"/>
  <c r="F2064" i="3"/>
  <c r="F2670" i="3"/>
  <c r="F2470" i="3"/>
  <c r="F2381" i="3"/>
  <c r="F2217" i="3"/>
  <c r="F2146" i="3"/>
  <c r="F2260" i="3"/>
  <c r="F2228" i="3"/>
  <c r="F1991" i="3"/>
  <c r="F1738" i="3"/>
  <c r="F1587" i="3"/>
  <c r="F1531" i="3"/>
  <c r="F2176" i="3"/>
  <c r="F1927" i="3"/>
  <c r="F1899" i="3"/>
  <c r="F1787" i="3"/>
  <c r="F1856" i="3"/>
  <c r="F1756" i="3"/>
  <c r="F1297" i="3"/>
  <c r="F1221" i="3"/>
  <c r="F1009" i="3"/>
  <c r="F1542" i="3"/>
  <c r="F932" i="3"/>
  <c r="F488" i="3"/>
  <c r="F457" i="3"/>
  <c r="F413" i="3"/>
  <c r="F1063" i="3"/>
  <c r="F726" i="3"/>
  <c r="F391" i="3"/>
  <c r="F73" i="3"/>
  <c r="F112" i="3"/>
  <c r="F1567" i="3"/>
  <c r="F1565" i="3"/>
  <c r="F1566" i="3"/>
  <c r="F2571" i="3"/>
  <c r="F1366" i="3"/>
  <c r="F1950" i="3"/>
  <c r="F1608" i="3"/>
  <c r="F1384" i="3"/>
  <c r="F648" i="3"/>
  <c r="F1039" i="3"/>
  <c r="F254" i="3"/>
  <c r="F98" i="3"/>
  <c r="Q54" i="6"/>
  <c r="N54" i="6"/>
  <c r="P54" i="6" s="1"/>
  <c r="AF1119" i="1"/>
  <c r="AF1135" i="1"/>
  <c r="AF1136" i="1"/>
  <c r="J1187" i="1"/>
  <c r="L36" i="6" s="1"/>
  <c r="F2651" i="3"/>
  <c r="F2714" i="3"/>
  <c r="F2574" i="3"/>
  <c r="F1942" i="3"/>
  <c r="F1590" i="3"/>
  <c r="F1794" i="3"/>
  <c r="F1627" i="3"/>
  <c r="F1105" i="3"/>
  <c r="F1078" i="3"/>
  <c r="F1372" i="3"/>
  <c r="F1128" i="3"/>
  <c r="F856" i="3"/>
  <c r="F337" i="3"/>
  <c r="F148" i="3"/>
  <c r="AF1202" i="1"/>
  <c r="J1203" i="1"/>
  <c r="F2876" i="3"/>
  <c r="F2619" i="3"/>
  <c r="F2861" i="3"/>
  <c r="F2429" i="3"/>
  <c r="F2606" i="3"/>
  <c r="F2440" i="3"/>
  <c r="F2137" i="3"/>
  <c r="F1777" i="3"/>
  <c r="F1798" i="3"/>
  <c r="F1999" i="3"/>
  <c r="F1593" i="3"/>
  <c r="F1253" i="3"/>
  <c r="F1245" i="3"/>
  <c r="F913" i="3"/>
  <c r="F1354" i="3"/>
  <c r="F1198" i="3"/>
  <c r="F1094" i="3"/>
  <c r="F1127" i="3"/>
  <c r="F1376" i="3"/>
  <c r="F504" i="3"/>
  <c r="F837" i="3"/>
  <c r="F358" i="3"/>
  <c r="F603" i="3"/>
  <c r="F227" i="3"/>
  <c r="F187" i="3"/>
  <c r="F3" i="3"/>
  <c r="F49" i="3"/>
  <c r="AF1206" i="1"/>
  <c r="J1207" i="1"/>
  <c r="L73" i="6"/>
  <c r="L31" i="6"/>
  <c r="L75" i="6"/>
  <c r="L33" i="6"/>
  <c r="L1239" i="1"/>
  <c r="L1240" i="1"/>
  <c r="L1241" i="1"/>
  <c r="H1250" i="1"/>
  <c r="F1072" i="3"/>
  <c r="F964" i="3"/>
  <c r="F710" i="3"/>
  <c r="AF1258" i="1"/>
  <c r="AF1263" i="1"/>
  <c r="F918" i="3"/>
  <c r="F970" i="3"/>
  <c r="K1269" i="1"/>
  <c r="F2631" i="3"/>
  <c r="F2480" i="3"/>
  <c r="F213" i="3"/>
  <c r="AF1293" i="1"/>
  <c r="F2481" i="3"/>
  <c r="F2632" i="3"/>
  <c r="AF1294" i="1"/>
  <c r="F2676" i="3"/>
  <c r="F1490" i="3"/>
  <c r="F762" i="3"/>
  <c r="AF1299" i="1"/>
  <c r="F1727" i="3"/>
  <c r="F1332" i="3"/>
  <c r="F776" i="3"/>
  <c r="AF1321" i="1"/>
  <c r="F2520" i="3"/>
  <c r="F991" i="3"/>
  <c r="AF1324" i="1"/>
  <c r="F2702" i="3"/>
  <c r="F2550" i="3"/>
  <c r="F2325" i="3"/>
  <c r="F1930" i="3"/>
  <c r="F1910" i="3"/>
  <c r="F1679" i="3"/>
  <c r="F2043" i="3"/>
  <c r="F1712" i="3"/>
  <c r="F853" i="3"/>
  <c r="F998" i="3"/>
  <c r="F288" i="3"/>
  <c r="F298" i="3"/>
  <c r="F823" i="3"/>
  <c r="F248" i="3"/>
  <c r="F56" i="3"/>
  <c r="AF1327" i="1"/>
  <c r="F2703" i="3"/>
  <c r="F1911" i="3"/>
  <c r="F824" i="3"/>
  <c r="F750" i="3"/>
  <c r="AF1328" i="1"/>
  <c r="F2040" i="3"/>
  <c r="F1726" i="3"/>
  <c r="F1511" i="3"/>
  <c r="F1437" i="3"/>
  <c r="F1438" i="3"/>
  <c r="F1439" i="3"/>
  <c r="F1440" i="3"/>
  <c r="F992" i="3"/>
  <c r="F862" i="3"/>
  <c r="F10" i="3"/>
  <c r="AF1643" i="1"/>
  <c r="F756" i="3"/>
  <c r="AF1645" i="1"/>
  <c r="N37" i="6"/>
  <c r="P37" i="6" s="1"/>
  <c r="N38" i="6"/>
  <c r="P38" i="6" s="1"/>
  <c r="N39" i="6"/>
  <c r="P39" i="6" s="1"/>
  <c r="Q39" i="6"/>
  <c r="F1300" i="3"/>
  <c r="AF1662" i="1"/>
  <c r="F1339" i="3"/>
  <c r="F1136" i="3"/>
  <c r="F976" i="3"/>
  <c r="F701" i="3"/>
  <c r="F601" i="3"/>
  <c r="F731" i="3"/>
  <c r="AF1684" i="1"/>
  <c r="F977" i="3"/>
  <c r="F1135" i="3"/>
  <c r="F1340" i="3"/>
  <c r="F730" i="3"/>
  <c r="AF1685" i="1"/>
  <c r="F2840" i="3"/>
  <c r="D28" i="4"/>
  <c r="F2841" i="3"/>
  <c r="F2559" i="3"/>
  <c r="F2445" i="3"/>
  <c r="F1817" i="3"/>
  <c r="F1693" i="3"/>
  <c r="F2240" i="3"/>
  <c r="F2314" i="3"/>
  <c r="F2266" i="3"/>
  <c r="F1361" i="3"/>
  <c r="F1277" i="3"/>
  <c r="F873" i="3"/>
  <c r="F1107" i="3"/>
  <c r="F860" i="3"/>
  <c r="F740" i="3"/>
  <c r="F999" i="3"/>
  <c r="F841" i="3"/>
  <c r="F622" i="3"/>
  <c r="F246" i="3"/>
  <c r="F279" i="3"/>
  <c r="AF1688" i="1"/>
  <c r="F2500" i="3"/>
  <c r="F2454" i="3"/>
  <c r="F88" i="3"/>
  <c r="F169" i="3"/>
  <c r="AF1689" i="1"/>
  <c r="F182" i="3"/>
  <c r="AF1691" i="1"/>
  <c r="F2682" i="3"/>
  <c r="F1811" i="3"/>
  <c r="F981" i="3"/>
  <c r="F957" i="3"/>
  <c r="F1383" i="3"/>
  <c r="F872" i="3"/>
  <c r="F508" i="3"/>
  <c r="AF1692" i="1"/>
  <c r="F1494" i="3"/>
  <c r="F181" i="3"/>
  <c r="AF1693" i="1"/>
  <c r="F1678" i="3"/>
  <c r="F671" i="3"/>
  <c r="F97" i="3"/>
  <c r="AF1992" i="1"/>
  <c r="F2372" i="3"/>
  <c r="F825" i="3"/>
  <c r="F777" i="3"/>
  <c r="F751" i="3"/>
  <c r="K1988" i="1"/>
  <c r="J1994" i="1"/>
  <c r="K1995" i="1"/>
  <c r="J1998" i="1"/>
  <c r="K2002" i="1"/>
  <c r="K2008" i="1"/>
  <c r="J2009" i="1"/>
  <c r="J2012" i="1"/>
  <c r="K2014" i="1"/>
  <c r="J2015" i="1"/>
  <c r="J2019" i="1"/>
  <c r="J2023" i="1"/>
  <c r="L14" i="6" s="1"/>
  <c r="J2027" i="1"/>
  <c r="L12" i="6" s="1"/>
  <c r="K2032" i="1"/>
  <c r="J2033" i="1"/>
  <c r="J2037" i="1"/>
  <c r="L2038" i="1"/>
  <c r="J2063" i="1"/>
  <c r="F2499" i="3"/>
  <c r="F2163" i="3"/>
  <c r="F1951" i="3"/>
  <c r="F1838" i="3"/>
  <c r="F1568" i="3"/>
  <c r="F1516" i="3"/>
  <c r="F1932" i="3"/>
  <c r="F1035" i="3"/>
  <c r="F716" i="3"/>
  <c r="F575" i="3"/>
  <c r="F84" i="3"/>
  <c r="F55" i="3"/>
  <c r="AF2106" i="1"/>
  <c r="F2818" i="3"/>
  <c r="F2814" i="3"/>
  <c r="F2865" i="3"/>
  <c r="F2769" i="3"/>
  <c r="F2659" i="3"/>
  <c r="F2639" i="3"/>
  <c r="F2609" i="3"/>
  <c r="F2529" i="3"/>
  <c r="F2845" i="3"/>
  <c r="F2813" i="3"/>
  <c r="D38" i="4"/>
  <c r="F2770" i="3"/>
  <c r="F2658" i="3"/>
  <c r="F2610" i="3"/>
  <c r="F2493" i="3"/>
  <c r="F2487" i="3"/>
  <c r="F2475" i="3"/>
  <c r="F2433" i="3"/>
  <c r="F2412" i="3"/>
  <c r="F2392" i="3"/>
  <c r="F2388" i="3"/>
  <c r="F2152" i="3"/>
  <c r="F2092" i="3"/>
  <c r="F2080" i="3"/>
  <c r="F2068" i="3"/>
  <c r="F2004" i="3"/>
  <c r="F1996" i="3"/>
  <c r="F2638" i="3"/>
  <c r="F2488" i="3"/>
  <c r="F2476" i="3"/>
  <c r="F2432" i="3"/>
  <c r="F2425" i="3"/>
  <c r="F2411" i="3"/>
  <c r="F2393" i="3"/>
  <c r="F2387" i="3"/>
  <c r="F2369" i="3"/>
  <c r="F2363" i="3"/>
  <c r="F2349" i="3"/>
  <c r="F2329" i="3"/>
  <c r="F2323" i="3"/>
  <c r="F2319" i="3"/>
  <c r="F2317" i="3"/>
  <c r="F2303" i="3"/>
  <c r="F2285" i="3"/>
  <c r="F2269" i="3"/>
  <c r="F2253" i="3"/>
  <c r="F2249" i="3"/>
  <c r="F2191" i="3"/>
  <c r="F2153" i="3"/>
  <c r="F2093" i="3"/>
  <c r="F2720" i="3"/>
  <c r="F2528" i="3"/>
  <c r="F2154" i="3"/>
  <c r="F2126" i="3"/>
  <c r="F2050" i="3"/>
  <c r="F2026" i="3"/>
  <c r="F2018" i="3"/>
  <c r="F2006" i="3"/>
  <c r="F1970" i="3"/>
  <c r="F2364" i="3"/>
  <c r="F2348" i="3"/>
  <c r="F2284" i="3"/>
  <c r="F2252" i="3"/>
  <c r="F2007" i="3"/>
  <c r="F1881" i="3"/>
  <c r="F1681" i="3"/>
  <c r="F1638" i="3"/>
  <c r="F1622" i="3"/>
  <c r="F2350" i="3"/>
  <c r="F2326" i="3"/>
  <c r="F2318" i="3"/>
  <c r="F2302" i="3"/>
  <c r="F2270" i="3"/>
  <c r="F2190" i="3"/>
  <c r="F2067" i="3"/>
  <c r="F2051" i="3"/>
  <c r="F2019" i="3"/>
  <c r="F2003" i="3"/>
  <c r="F1983" i="3"/>
  <c r="F1882" i="3"/>
  <c r="F1714" i="3"/>
  <c r="F1698" i="3"/>
  <c r="F1686" i="3"/>
  <c r="F1682" i="3"/>
  <c r="F1475" i="3"/>
  <c r="F2328" i="3"/>
  <c r="F2320" i="3"/>
  <c r="F2312" i="3"/>
  <c r="F2079" i="3"/>
  <c r="F1935" i="3"/>
  <c r="F1819" i="3"/>
  <c r="F1743" i="3"/>
  <c r="F1699" i="3"/>
  <c r="F1687" i="3"/>
  <c r="F1656" i="3"/>
  <c r="F1548" i="3"/>
  <c r="F2322" i="3"/>
  <c r="F2250" i="3"/>
  <c r="F2027" i="3"/>
  <c r="F1971" i="3"/>
  <c r="F1936" i="3"/>
  <c r="F1844" i="3"/>
  <c r="F1780" i="3"/>
  <c r="F1657" i="3"/>
  <c r="F1637" i="3"/>
  <c r="F1069" i="3"/>
  <c r="F937" i="3"/>
  <c r="F1450" i="3"/>
  <c r="F1246" i="3"/>
  <c r="F1150" i="3"/>
  <c r="F1259" i="3"/>
  <c r="F1231" i="3"/>
  <c r="F1151" i="3"/>
  <c r="F1481" i="3"/>
  <c r="F1336" i="3"/>
  <c r="F1268" i="3"/>
  <c r="F1232" i="3"/>
  <c r="F1068" i="3"/>
  <c r="F1016" i="3"/>
  <c r="F768" i="3"/>
  <c r="F556" i="3"/>
  <c r="F440" i="3"/>
  <c r="F312" i="3"/>
  <c r="F1046" i="3"/>
  <c r="F497" i="3"/>
  <c r="F441" i="3"/>
  <c r="F313" i="3"/>
  <c r="F418" i="3"/>
  <c r="F803" i="3"/>
  <c r="F767" i="3"/>
  <c r="F431" i="3"/>
  <c r="F355" i="3"/>
  <c r="F7" i="3"/>
  <c r="F217" i="3"/>
  <c r="F95" i="3"/>
  <c r="F244" i="3"/>
  <c r="F83" i="3"/>
  <c r="F37" i="3"/>
  <c r="F135" i="3"/>
  <c r="F38" i="3"/>
  <c r="AF2276" i="1"/>
  <c r="F2872" i="3"/>
  <c r="F2151" i="3"/>
  <c r="F1905" i="3"/>
  <c r="F1837" i="3"/>
  <c r="F1697" i="3"/>
  <c r="F1647" i="3"/>
  <c r="F1931" i="3"/>
  <c r="F901" i="3"/>
  <c r="F1174" i="3"/>
  <c r="F1461" i="3"/>
  <c r="F879" i="3"/>
  <c r="F717" i="3"/>
  <c r="F429" i="3"/>
  <c r="F570" i="3"/>
  <c r="F54" i="3"/>
  <c r="F559" i="3"/>
  <c r="AF2293" i="1"/>
  <c r="F2525" i="3"/>
  <c r="F628" i="3"/>
  <c r="F665" i="3"/>
  <c r="F481" i="3"/>
  <c r="F326" i="3"/>
  <c r="F242" i="3"/>
  <c r="F747" i="3"/>
  <c r="F403" i="3"/>
  <c r="F100" i="3"/>
  <c r="F1604" i="3"/>
  <c r="F1171" i="3"/>
  <c r="F1631" i="3"/>
  <c r="F1491" i="3"/>
  <c r="F1940" i="3"/>
  <c r="F1808" i="3"/>
  <c r="F1605" i="3"/>
  <c r="F1170" i="3"/>
  <c r="F978" i="3"/>
  <c r="F183" i="3"/>
  <c r="F83" i="6"/>
  <c r="Q83" i="6"/>
  <c r="AF1682" i="1"/>
  <c r="Q41" i="6"/>
  <c r="N41" i="6"/>
  <c r="P41" i="6" s="1"/>
  <c r="Q42" i="6"/>
  <c r="N42" i="6"/>
  <c r="P42" i="6" s="1"/>
  <c r="J1962" i="1"/>
  <c r="H1963" i="1"/>
  <c r="AF1963" i="1" s="1"/>
  <c r="L1963" i="1"/>
  <c r="J1964" i="1"/>
  <c r="H1965" i="1"/>
  <c r="AF1965" i="1" s="1"/>
  <c r="L1965" i="1"/>
  <c r="J1966" i="1"/>
  <c r="H1967" i="1"/>
  <c r="AF1967" i="1" s="1"/>
  <c r="L1967" i="1"/>
  <c r="J1968" i="1"/>
  <c r="H1969" i="1"/>
  <c r="AF1969" i="1" s="1"/>
  <c r="L1969" i="1"/>
  <c r="J1970" i="1"/>
  <c r="H1971" i="1"/>
  <c r="AF1971" i="1" s="1"/>
  <c r="L1971" i="1"/>
  <c r="J1972" i="1"/>
  <c r="H1973" i="1"/>
  <c r="AF1973" i="1" s="1"/>
  <c r="K1973" i="1"/>
  <c r="J1982" i="1"/>
  <c r="J1984" i="1"/>
  <c r="K1994" i="1"/>
  <c r="H1998" i="1"/>
  <c r="AF1998" i="1" s="1"/>
  <c r="K1998" i="1"/>
  <c r="N35" i="6"/>
  <c r="P35" i="6" s="1"/>
  <c r="Q35" i="6"/>
  <c r="J2006" i="1"/>
  <c r="K2009" i="1"/>
  <c r="J2010" i="1"/>
  <c r="H2012" i="1"/>
  <c r="AF2012" i="1" s="1"/>
  <c r="K2012" i="1"/>
  <c r="J2018" i="1"/>
  <c r="J2022" i="1"/>
  <c r="L13" i="6" s="1"/>
  <c r="J2026" i="1"/>
  <c r="L11" i="6" s="1"/>
  <c r="K2033" i="1"/>
  <c r="J2034" i="1"/>
  <c r="J2035" i="1"/>
  <c r="H2038" i="1"/>
  <c r="AF2038" i="1" s="1"/>
  <c r="J2066" i="1"/>
  <c r="K2067" i="1"/>
  <c r="J2073" i="1"/>
  <c r="F2577" i="3"/>
  <c r="AF2092" i="1"/>
  <c r="F2150" i="3"/>
  <c r="F2135" i="3"/>
  <c r="F1551" i="3"/>
  <c r="F1636" i="3"/>
  <c r="F1552" i="3"/>
  <c r="F1345" i="3"/>
  <c r="F1266" i="3"/>
  <c r="F1553" i="3"/>
  <c r="F1251" i="3"/>
  <c r="F1260" i="3"/>
  <c r="F653" i="3"/>
  <c r="F482" i="3"/>
  <c r="F23" i="3"/>
  <c r="AF2274" i="1"/>
  <c r="F2854" i="3"/>
  <c r="F2711" i="3"/>
  <c r="F2709" i="3"/>
  <c r="F2554" i="3"/>
  <c r="F2564" i="3"/>
  <c r="F2444" i="3"/>
  <c r="F1825" i="3"/>
  <c r="F2358" i="3"/>
  <c r="F1037" i="3"/>
  <c r="F885" i="3"/>
  <c r="F864" i="3"/>
  <c r="F821" i="3"/>
  <c r="F553" i="3"/>
  <c r="F541" i="3"/>
  <c r="F501" i="3"/>
  <c r="F766" i="3"/>
  <c r="AF2282" i="1"/>
  <c r="F2810" i="3"/>
  <c r="F2604" i="3"/>
  <c r="F2622" i="3"/>
  <c r="F2502" i="3"/>
  <c r="F2373" i="3"/>
  <c r="F2512" i="3"/>
  <c r="F1635" i="3"/>
  <c r="F1916" i="3"/>
  <c r="F1342" i="3"/>
  <c r="F1194" i="3"/>
  <c r="F1103" i="3"/>
  <c r="F1099" i="3"/>
  <c r="F960" i="3"/>
  <c r="AF2291" i="1"/>
  <c r="F1472" i="3"/>
  <c r="F1473" i="3"/>
  <c r="AF2307" i="1"/>
  <c r="N16" i="6"/>
  <c r="P16" i="6" s="1"/>
  <c r="Q77" i="6"/>
  <c r="N77" i="6"/>
  <c r="P77" i="6" s="1"/>
  <c r="F2862" i="3"/>
  <c r="F2519" i="3"/>
  <c r="F2706" i="3"/>
  <c r="F2430" i="3"/>
  <c r="F2276" i="3"/>
  <c r="F2158" i="3"/>
  <c r="F1560" i="3"/>
  <c r="F1141" i="3"/>
  <c r="F1382" i="3"/>
  <c r="F1513" i="3"/>
  <c r="F1443" i="3"/>
  <c r="F1355" i="3"/>
  <c r="F1095" i="3"/>
  <c r="F1514" i="3"/>
  <c r="F1444" i="3"/>
  <c r="F863" i="3"/>
  <c r="F994" i="3"/>
  <c r="F11" i="3"/>
  <c r="D13" i="4"/>
  <c r="F2803" i="3"/>
  <c r="F2737" i="3"/>
  <c r="F2707" i="3"/>
  <c r="F2677" i="3"/>
  <c r="F2657" i="3"/>
  <c r="F2789" i="3"/>
  <c r="F2839" i="3"/>
  <c r="F2148" i="3"/>
  <c r="F2510" i="3"/>
  <c r="F2472" i="3"/>
  <c r="F2383" i="3"/>
  <c r="F2219" i="3"/>
  <c r="F1993" i="3"/>
  <c r="F2066" i="3"/>
  <c r="F1929" i="3"/>
  <c r="F1901" i="3"/>
  <c r="F1789" i="3"/>
  <c r="F2262" i="3"/>
  <c r="F2230" i="3"/>
  <c r="F1858" i="3"/>
  <c r="F1758" i="3"/>
  <c r="F1544" i="3"/>
  <c r="F2178" i="3"/>
  <c r="F1740" i="3"/>
  <c r="F1589" i="3"/>
  <c r="F1533" i="3"/>
  <c r="F1065" i="3"/>
  <c r="F1299" i="3"/>
  <c r="F1223" i="3"/>
  <c r="F934" i="3"/>
  <c r="F728" i="3"/>
  <c r="F393" i="3"/>
  <c r="F490" i="3"/>
  <c r="F114" i="3"/>
  <c r="F1011" i="3"/>
  <c r="F459" i="3"/>
  <c r="F415" i="3"/>
  <c r="F75" i="3"/>
  <c r="F2748" i="3"/>
  <c r="F2516" i="3"/>
  <c r="F1954" i="3"/>
  <c r="F1315" i="3"/>
  <c r="F374" i="3"/>
  <c r="F239" i="3"/>
  <c r="F2749" i="3"/>
  <c r="F2517" i="3"/>
  <c r="F1955" i="3"/>
  <c r="F1316" i="3"/>
  <c r="F375" i="3"/>
  <c r="F240" i="3"/>
  <c r="F2843" i="3"/>
  <c r="F2750" i="3"/>
  <c r="F2518" i="3"/>
  <c r="F2397" i="3"/>
  <c r="F2295" i="3"/>
  <c r="F1956" i="3"/>
  <c r="F1317" i="3"/>
  <c r="F420" i="3"/>
  <c r="F376" i="3"/>
  <c r="F951" i="3"/>
  <c r="F241" i="3"/>
  <c r="K1999" i="1"/>
  <c r="J2003" i="1"/>
  <c r="K2035" i="1"/>
  <c r="J2036" i="1"/>
  <c r="J2041" i="1"/>
  <c r="J2045" i="1"/>
  <c r="J2047" i="1"/>
  <c r="F2327" i="3"/>
  <c r="F2029" i="3"/>
  <c r="F1274" i="3"/>
  <c r="F1360" i="3"/>
  <c r="F2873" i="3"/>
  <c r="F2479" i="3"/>
  <c r="F2100" i="3"/>
  <c r="F2662" i="3"/>
  <c r="F2030" i="3"/>
  <c r="F1747" i="3"/>
  <c r="F1165" i="3"/>
  <c r="F1276" i="3"/>
  <c r="F692" i="3"/>
  <c r="F684" i="3"/>
  <c r="F524" i="3"/>
  <c r="F372" i="3"/>
  <c r="F352" i="3"/>
  <c r="F1054" i="3"/>
  <c r="F293" i="3"/>
  <c r="F262" i="3"/>
  <c r="AF2280" i="1"/>
  <c r="F1816" i="3"/>
  <c r="F1278" i="3"/>
  <c r="F1238" i="3"/>
  <c r="AF2286" i="1"/>
  <c r="F2780" i="3"/>
  <c r="F2341" i="3"/>
  <c r="F2246" i="3"/>
  <c r="F1846" i="3"/>
  <c r="F1120" i="3"/>
  <c r="F437" i="3"/>
  <c r="F210" i="3"/>
  <c r="F219" i="3"/>
  <c r="F163" i="3"/>
  <c r="AF2297" i="1"/>
  <c r="F2812" i="3"/>
  <c r="F2755" i="3"/>
  <c r="F2747" i="3"/>
  <c r="F2691" i="3"/>
  <c r="F2663" i="3"/>
  <c r="F2523" i="3"/>
  <c r="F2594" i="3"/>
  <c r="F2578" i="3"/>
  <c r="F2427" i="3"/>
  <c r="F2420" i="3"/>
  <c r="F2410" i="3"/>
  <c r="F2524" i="3"/>
  <c r="F2120" i="3"/>
  <c r="F2482" i="3"/>
  <c r="F2375" i="3"/>
  <c r="F2339" i="3"/>
  <c r="F2760" i="3"/>
  <c r="F2340" i="3"/>
  <c r="F1778" i="3"/>
  <c r="F1702" i="3"/>
  <c r="F1662" i="3"/>
  <c r="F1479" i="3"/>
  <c r="F1907" i="3"/>
  <c r="F1867" i="3"/>
  <c r="F1703" i="3"/>
  <c r="F1663" i="3"/>
  <c r="F1624" i="3"/>
  <c r="F1820" i="3"/>
  <c r="F1680" i="3"/>
  <c r="F1676" i="3"/>
  <c r="F1289" i="3"/>
  <c r="F1273" i="3"/>
  <c r="F1205" i="3"/>
  <c r="F1097" i="3"/>
  <c r="F1234" i="3"/>
  <c r="F1118" i="3"/>
  <c r="F1102" i="3"/>
  <c r="F1119" i="3"/>
  <c r="F1452" i="3"/>
  <c r="F736" i="3"/>
  <c r="F640" i="3"/>
  <c r="F612" i="3"/>
  <c r="F584" i="3"/>
  <c r="F1015" i="3"/>
  <c r="F801" i="3"/>
  <c r="F733" i="3"/>
  <c r="F645" i="3"/>
  <c r="F573" i="3"/>
  <c r="F465" i="3"/>
  <c r="F425" i="3"/>
  <c r="F421" i="3"/>
  <c r="F1047" i="3"/>
  <c r="F890" i="3"/>
  <c r="F634" i="3"/>
  <c r="F170" i="3"/>
  <c r="F987" i="3"/>
  <c r="F783" i="3"/>
  <c r="F611" i="3"/>
  <c r="F583" i="3"/>
  <c r="F264" i="3"/>
  <c r="F224" i="3"/>
  <c r="F91" i="3"/>
  <c r="F44" i="3"/>
  <c r="F276" i="3"/>
  <c r="F212" i="3"/>
  <c r="F221" i="3"/>
  <c r="F173" i="3"/>
  <c r="AF2300" i="1"/>
  <c r="F2116" i="3"/>
  <c r="F2112" i="3"/>
  <c r="F2088" i="3"/>
  <c r="F2084" i="3"/>
  <c r="F2309" i="3"/>
  <c r="F2201" i="3"/>
  <c r="F2199" i="3"/>
  <c r="F2117" i="3"/>
  <c r="F2113" i="3"/>
  <c r="F2109" i="3"/>
  <c r="F2089" i="3"/>
  <c r="F2045" i="3"/>
  <c r="F2001" i="3"/>
  <c r="F2110" i="3"/>
  <c r="F2074" i="3"/>
  <c r="F2014" i="3"/>
  <c r="F2308" i="3"/>
  <c r="F2300" i="3"/>
  <c r="F1947" i="3"/>
  <c r="F1917" i="3"/>
  <c r="F1833" i="3"/>
  <c r="F1701" i="3"/>
  <c r="F2310" i="3"/>
  <c r="F1948" i="3"/>
  <c r="F1918" i="3"/>
  <c r="F1575" i="3"/>
  <c r="F2200" i="3"/>
  <c r="F2111" i="3"/>
  <c r="F1919" i="3"/>
  <c r="F1835" i="3"/>
  <c r="F1576" i="3"/>
  <c r="F1520" i="3"/>
  <c r="F2210" i="3"/>
  <c r="F1832" i="3"/>
  <c r="F1744" i="3"/>
  <c r="F1577" i="3"/>
  <c r="F1573" i="3"/>
  <c r="F1456" i="3"/>
  <c r="F1393" i="3"/>
  <c r="F1337" i="3"/>
  <c r="F1145" i="3"/>
  <c r="F909" i="3"/>
  <c r="F1574" i="3"/>
  <c r="F1394" i="3"/>
  <c r="F1346" i="3"/>
  <c r="F1146" i="3"/>
  <c r="F1142" i="3"/>
  <c r="F1395" i="3"/>
  <c r="F1143" i="3"/>
  <c r="F1396" i="3"/>
  <c r="F1392" i="3"/>
  <c r="F1356" i="3"/>
  <c r="F1272" i="3"/>
  <c r="F1144" i="3"/>
  <c r="F1096" i="3"/>
  <c r="F984" i="3"/>
  <c r="F852" i="3"/>
  <c r="F656" i="3"/>
  <c r="F548" i="3"/>
  <c r="F460" i="3"/>
  <c r="F400" i="3"/>
  <c r="F368" i="3"/>
  <c r="F304" i="3"/>
  <c r="F849" i="3"/>
  <c r="F805" i="3"/>
  <c r="F549" i="3"/>
  <c r="F533" i="3"/>
  <c r="F401" i="3"/>
  <c r="F397" i="3"/>
  <c r="F369" i="3"/>
  <c r="F850" i="3"/>
  <c r="F690" i="3"/>
  <c r="F550" i="3"/>
  <c r="F534" i="3"/>
  <c r="F470" i="3"/>
  <c r="F426" i="3"/>
  <c r="F398" i="3"/>
  <c r="F370" i="3"/>
  <c r="F350" i="3"/>
  <c r="F290" i="3"/>
  <c r="F202" i="3"/>
  <c r="F194" i="3"/>
  <c r="F190" i="3"/>
  <c r="F178" i="3"/>
  <c r="F1042" i="3"/>
  <c r="F923" i="3"/>
  <c r="F851" i="3"/>
  <c r="F739" i="3"/>
  <c r="F679" i="3"/>
  <c r="F655" i="3"/>
  <c r="F639" i="3"/>
  <c r="F551" i="3"/>
  <c r="F547" i="3"/>
  <c r="F399" i="3"/>
  <c r="F367" i="3"/>
  <c r="F255" i="3"/>
  <c r="F223" i="3"/>
  <c r="F191" i="3"/>
  <c r="F179" i="3"/>
  <c r="F256" i="3"/>
  <c r="F192" i="3"/>
  <c r="F39" i="3"/>
  <c r="F233" i="3"/>
  <c r="F201" i="3"/>
  <c r="F193" i="3"/>
  <c r="F79" i="3"/>
  <c r="F40" i="3"/>
  <c r="F180" i="3"/>
  <c r="F245" i="3"/>
  <c r="AF2305" i="1"/>
  <c r="F2636" i="3"/>
  <c r="F2157" i="3"/>
  <c r="F2134" i="3"/>
  <c r="F2042" i="3"/>
  <c r="F2034" i="3"/>
  <c r="F1829" i="3"/>
  <c r="F1665" i="3"/>
  <c r="F1471" i="3"/>
  <c r="F1029" i="3"/>
  <c r="F1262" i="3"/>
  <c r="F919" i="3"/>
  <c r="F471" i="3"/>
  <c r="AF2316" i="1"/>
  <c r="F102" i="3"/>
  <c r="AF2393" i="1"/>
  <c r="AF1329" i="1"/>
  <c r="AF1696" i="1"/>
  <c r="AF1697" i="1"/>
  <c r="AF1715" i="1"/>
  <c r="AF1721" i="1"/>
  <c r="AF1825" i="1"/>
  <c r="AF1826" i="1"/>
  <c r="AF1827" i="1"/>
  <c r="AF1834" i="1"/>
  <c r="H1962" i="1"/>
  <c r="AF1962" i="1" s="1"/>
  <c r="H1964" i="1"/>
  <c r="AF1964" i="1" s="1"/>
  <c r="H1966" i="1"/>
  <c r="AF1966" i="1" s="1"/>
  <c r="H1968" i="1"/>
  <c r="AF1968" i="1" s="1"/>
  <c r="H1970" i="1"/>
  <c r="AF1970" i="1" s="1"/>
  <c r="H1972" i="1"/>
  <c r="AF1972" i="1" s="1"/>
  <c r="H1987" i="1"/>
  <c r="AF1987" i="1" s="1"/>
  <c r="F1173" i="3"/>
  <c r="F973" i="3"/>
  <c r="F1963" i="3"/>
  <c r="F1878" i="3"/>
  <c r="F1879" i="3"/>
  <c r="F1409" i="3"/>
  <c r="F1410" i="3"/>
  <c r="F1411" i="3"/>
  <c r="F1506" i="3"/>
  <c r="F1412" i="3"/>
  <c r="F896" i="3"/>
  <c r="F702" i="3"/>
  <c r="F16" i="3"/>
  <c r="AF2023" i="1"/>
  <c r="N9" i="6"/>
  <c r="P9" i="6" s="1"/>
  <c r="Q9" i="6"/>
  <c r="F1967" i="3"/>
  <c r="F1874" i="3"/>
  <c r="F1875" i="3"/>
  <c r="F1508" i="3"/>
  <c r="F1425" i="3"/>
  <c r="F1426" i="3"/>
  <c r="F1427" i="3"/>
  <c r="F1403" i="3"/>
  <c r="F1428" i="3"/>
  <c r="F894" i="3"/>
  <c r="F887" i="3"/>
  <c r="F314" i="3"/>
  <c r="AF2027" i="1"/>
  <c r="K2056" i="1"/>
  <c r="K2070" i="1"/>
  <c r="F1433" i="3"/>
  <c r="F1510" i="3"/>
  <c r="F1434" i="3"/>
  <c r="F1435" i="3"/>
  <c r="F1436" i="3"/>
  <c r="F698" i="3"/>
  <c r="F891" i="3"/>
  <c r="AF2081" i="1"/>
  <c r="F2871" i="3"/>
  <c r="F2140" i="3"/>
  <c r="F2356" i="3"/>
  <c r="F1830" i="3"/>
  <c r="F1495" i="3"/>
  <c r="F2368" i="3"/>
  <c r="F1720" i="3"/>
  <c r="AF2287" i="1"/>
  <c r="F2811" i="3"/>
  <c r="F2511" i="3"/>
  <c r="F2722" i="3"/>
  <c r="F2501" i="3"/>
  <c r="F2048" i="3"/>
  <c r="F961" i="3"/>
  <c r="F1362" i="3"/>
  <c r="F1462" i="3"/>
  <c r="F517" i="3"/>
  <c r="F509" i="3"/>
  <c r="F626" i="3"/>
  <c r="F610" i="3"/>
  <c r="F582" i="3"/>
  <c r="F139" i="3"/>
  <c r="AF2295" i="1"/>
  <c r="F228" i="3"/>
  <c r="F9" i="3"/>
  <c r="AF2314" i="1"/>
  <c r="F99" i="3"/>
  <c r="AF2328" i="1"/>
  <c r="F2028" i="3"/>
  <c r="F1710" i="3"/>
  <c r="F1524" i="3"/>
  <c r="F1155" i="3"/>
  <c r="F682" i="3"/>
  <c r="AF2331" i="1"/>
  <c r="F2563" i="3"/>
  <c r="F2098" i="3"/>
  <c r="F636" i="3"/>
  <c r="F310" i="3"/>
  <c r="F683" i="3"/>
  <c r="AF2332" i="1"/>
  <c r="F321" i="3"/>
  <c r="AF2338" i="1"/>
  <c r="F2616" i="3"/>
  <c r="AF2349" i="1"/>
  <c r="F433" i="3"/>
  <c r="F322" i="3"/>
  <c r="AF2361" i="1"/>
  <c r="F2324" i="3"/>
  <c r="F1182" i="3"/>
  <c r="AF2392" i="1"/>
  <c r="N8" i="6"/>
  <c r="E1932" i="3"/>
  <c r="E1951" i="3"/>
  <c r="E1838" i="3"/>
  <c r="E1568" i="3"/>
  <c r="E1516" i="3"/>
  <c r="E1035" i="3"/>
  <c r="E575" i="3"/>
  <c r="E716" i="3"/>
  <c r="E84" i="3"/>
  <c r="E55" i="3"/>
  <c r="F2108" i="3"/>
  <c r="F31" i="3"/>
  <c r="F1869" i="3"/>
  <c r="F1717" i="3"/>
  <c r="F2625" i="3"/>
  <c r="F1027" i="3"/>
  <c r="F2661" i="3"/>
  <c r="F2513" i="3"/>
  <c r="F1749" i="3"/>
  <c r="F1826" i="3"/>
  <c r="F1691" i="3"/>
  <c r="F1261" i="3"/>
  <c r="F1149" i="3"/>
  <c r="F1206" i="3"/>
  <c r="F1391" i="3"/>
  <c r="F576" i="3"/>
  <c r="F586" i="3"/>
  <c r="F366" i="3"/>
  <c r="F266" i="3"/>
  <c r="F435" i="3"/>
  <c r="F395" i="3"/>
  <c r="F35" i="3"/>
  <c r="F2291" i="3"/>
  <c r="F1859" i="3"/>
  <c r="F1572" i="3"/>
  <c r="F2773" i="3"/>
  <c r="F2753" i="3"/>
  <c r="F2515" i="3"/>
  <c r="F2435" i="3"/>
  <c r="F2431" i="3"/>
  <c r="F2612" i="3"/>
  <c r="F2287" i="3"/>
  <c r="F2041" i="3"/>
  <c r="F1906" i="3"/>
  <c r="F1519" i="3"/>
  <c r="F1483" i="3"/>
  <c r="F2095" i="3"/>
  <c r="F2031" i="3"/>
  <c r="F1939" i="3"/>
  <c r="F1671" i="3"/>
  <c r="F1581" i="3"/>
  <c r="F1549" i="3"/>
  <c r="F1343" i="3"/>
  <c r="F1152" i="3"/>
  <c r="F902" i="3"/>
  <c r="F572" i="3"/>
  <c r="F396" i="3"/>
  <c r="F445" i="3"/>
  <c r="F786" i="3"/>
  <c r="F371" i="3"/>
  <c r="F343" i="3"/>
  <c r="F207" i="3"/>
  <c r="F195" i="3"/>
  <c r="F2856" i="3"/>
  <c r="F2808" i="3"/>
  <c r="F2827" i="3"/>
  <c r="F2743" i="3"/>
  <c r="F2562" i="3"/>
  <c r="F2724" i="3"/>
  <c r="F2560" i="3"/>
  <c r="F2723" i="3"/>
  <c r="F2623" i="3"/>
  <c r="F2742" i="3"/>
  <c r="F2169" i="3"/>
  <c r="F2097" i="3"/>
  <c r="F1664" i="3"/>
  <c r="F865" i="3"/>
  <c r="F680" i="3"/>
  <c r="F959" i="3"/>
  <c r="F866" i="3"/>
  <c r="F271" i="3"/>
  <c r="F53" i="3"/>
  <c r="F185" i="3"/>
  <c r="F2477" i="3"/>
  <c r="F2419" i="3"/>
  <c r="F2347" i="3"/>
  <c r="F2046" i="3"/>
  <c r="F1709" i="3"/>
  <c r="F2099" i="3"/>
  <c r="F1870" i="3"/>
  <c r="F1746" i="3"/>
  <c r="F1525" i="3"/>
  <c r="F1213" i="3"/>
  <c r="F1053" i="3"/>
  <c r="F1001" i="3"/>
  <c r="F1505" i="3"/>
  <c r="F1359" i="3"/>
  <c r="F1275" i="3"/>
  <c r="F1164" i="3"/>
  <c r="F1156" i="3"/>
  <c r="F1100" i="3"/>
  <c r="F1088" i="3"/>
  <c r="F952" i="3"/>
  <c r="F926" i="3"/>
  <c r="F745" i="3"/>
  <c r="F693" i="3"/>
  <c r="F685" i="3"/>
  <c r="F637" i="3"/>
  <c r="F629" i="3"/>
  <c r="F581" i="3"/>
  <c r="F373" i="3"/>
  <c r="F822" i="3"/>
  <c r="F694" i="3"/>
  <c r="F635" i="3"/>
  <c r="F607" i="3"/>
  <c r="F523" i="3"/>
  <c r="F101" i="3"/>
  <c r="F59" i="3"/>
  <c r="F60" i="3"/>
  <c r="F261" i="3"/>
  <c r="F103" i="3"/>
  <c r="F2" i="3"/>
  <c r="F2864" i="3"/>
  <c r="F2804" i="3"/>
  <c r="F2761" i="3"/>
  <c r="F2637" i="3"/>
  <c r="F2627" i="3"/>
  <c r="F2561" i="3"/>
  <c r="F2527" i="3"/>
  <c r="F2853" i="3"/>
  <c r="F2807" i="3"/>
  <c r="F2634" i="3"/>
  <c r="F2457" i="3"/>
  <c r="F2441" i="3"/>
  <c r="F2422" i="3"/>
  <c r="F2406" i="3"/>
  <c r="F2404" i="3"/>
  <c r="F2008" i="3"/>
  <c r="F2678" i="3"/>
  <c r="F2534" i="3"/>
  <c r="F2456" i="3"/>
  <c r="F2331" i="3"/>
  <c r="F2305" i="3"/>
  <c r="F2247" i="3"/>
  <c r="F2233" i="3"/>
  <c r="F2195" i="3"/>
  <c r="F2165" i="3"/>
  <c r="F1969" i="3"/>
  <c r="F2879" i="3"/>
  <c r="F2680" i="3"/>
  <c r="F2078" i="3"/>
  <c r="F1467" i="3"/>
  <c r="F2360" i="3"/>
  <c r="F2168" i="3"/>
  <c r="F1984" i="3"/>
  <c r="F1620" i="3"/>
  <c r="F1556" i="3"/>
  <c r="F1979" i="3"/>
  <c r="F1557" i="3"/>
  <c r="F1482" i="3"/>
  <c r="F1265" i="3"/>
  <c r="F1041" i="3"/>
  <c r="F889" i="3"/>
  <c r="F1158" i="3"/>
  <c r="F1235" i="3"/>
  <c r="F1228" i="3"/>
  <c r="F1212" i="3"/>
  <c r="F1040" i="3"/>
  <c r="F1000" i="3"/>
  <c r="F956" i="3"/>
  <c r="F908" i="3"/>
  <c r="F904" i="3"/>
  <c r="F804" i="3"/>
  <c r="F696" i="3"/>
  <c r="F580" i="3"/>
  <c r="F552" i="3"/>
  <c r="F544" i="3"/>
  <c r="F448" i="3"/>
  <c r="F911" i="3"/>
  <c r="F689" i="3"/>
  <c r="F677" i="3"/>
  <c r="F545" i="3"/>
  <c r="F874" i="3"/>
  <c r="F818" i="3"/>
  <c r="F686" i="3"/>
  <c r="F654" i="3"/>
  <c r="F630" i="3"/>
  <c r="F526" i="3"/>
  <c r="F875" i="3"/>
  <c r="F839" i="3"/>
  <c r="F807" i="3"/>
  <c r="F791" i="3"/>
  <c r="F735" i="3"/>
  <c r="F619" i="3"/>
  <c r="F571" i="3"/>
  <c r="F443" i="3"/>
  <c r="F275" i="3"/>
  <c r="F265" i="3"/>
  <c r="F268" i="3"/>
  <c r="F277" i="3"/>
  <c r="M2388" i="1"/>
  <c r="M2392" i="1"/>
  <c r="F1451" i="3"/>
  <c r="F1280" i="3"/>
  <c r="F697" i="3"/>
  <c r="F287" i="3"/>
  <c r="AF2395" i="1"/>
  <c r="L2449" i="1"/>
  <c r="L2451" i="1"/>
  <c r="L2453" i="1"/>
  <c r="L2455" i="1"/>
  <c r="L2457" i="1"/>
  <c r="L2459" i="1"/>
  <c r="L2461" i="1"/>
  <c r="L2463" i="1"/>
  <c r="L2490" i="1"/>
  <c r="L2498" i="1"/>
  <c r="L2500" i="1"/>
  <c r="F1486" i="3"/>
  <c r="F1070" i="3"/>
  <c r="AF2513" i="1"/>
  <c r="AF2531" i="1"/>
  <c r="J2541" i="1"/>
  <c r="H2542" i="1"/>
  <c r="AF2542" i="1" s="1"/>
  <c r="L2542" i="1"/>
  <c r="J2543" i="1"/>
  <c r="H2544" i="1"/>
  <c r="L2544" i="1"/>
  <c r="J2545" i="1"/>
  <c r="H2546" i="1"/>
  <c r="AF2546" i="1" s="1"/>
  <c r="L2546" i="1"/>
  <c r="J2547" i="1"/>
  <c r="H2548" i="1"/>
  <c r="AF2548" i="1" s="1"/>
  <c r="L2548" i="1"/>
  <c r="J2549" i="1"/>
  <c r="H2550" i="1"/>
  <c r="AF2550" i="1" s="1"/>
  <c r="L2550" i="1"/>
  <c r="J2551" i="1"/>
  <c r="H2552" i="1"/>
  <c r="AF2552" i="1" s="1"/>
  <c r="L2552" i="1"/>
  <c r="J2553" i="1"/>
  <c r="H2554" i="1"/>
  <c r="AF2554" i="1" s="1"/>
  <c r="L2554" i="1"/>
  <c r="J2555" i="1"/>
  <c r="H2556" i="1"/>
  <c r="AF2556" i="1" s="1"/>
  <c r="L2556" i="1"/>
  <c r="J2557" i="1"/>
  <c r="H2558" i="1"/>
  <c r="L2558" i="1"/>
  <c r="J2559" i="1"/>
  <c r="H2563" i="1"/>
  <c r="AF2563" i="1" s="1"/>
  <c r="J2567" i="1"/>
  <c r="F1402" i="3"/>
  <c r="F438" i="3"/>
  <c r="AF2634" i="1"/>
  <c r="F916" i="3"/>
  <c r="AF2655" i="1"/>
  <c r="F1076" i="3"/>
  <c r="AF2657" i="1"/>
  <c r="F1077" i="3"/>
  <c r="AF2658" i="1"/>
  <c r="F1190" i="3"/>
  <c r="AF2665" i="1"/>
  <c r="F230" i="3"/>
  <c r="AF2668" i="1"/>
  <c r="E18" i="6"/>
  <c r="F8" i="6"/>
  <c r="F18" i="6" s="1"/>
  <c r="AF2086" i="1"/>
  <c r="D37" i="4"/>
  <c r="F2866" i="3"/>
  <c r="F2850" i="3"/>
  <c r="F2790" i="3"/>
  <c r="F2825" i="3"/>
  <c r="F2859" i="3"/>
  <c r="F2741" i="3"/>
  <c r="F2535" i="3"/>
  <c r="F2754" i="3"/>
  <c r="F2489" i="3"/>
  <c r="F2455" i="3"/>
  <c r="F2447" i="3"/>
  <c r="F2708" i="3"/>
  <c r="F2556" i="3"/>
  <c r="F2132" i="3"/>
  <c r="F2076" i="3"/>
  <c r="F2823" i="3"/>
  <c r="F2494" i="3"/>
  <c r="F2434" i="3"/>
  <c r="F2413" i="3"/>
  <c r="F2399" i="3"/>
  <c r="F2389" i="3"/>
  <c r="F2361" i="3"/>
  <c r="F2311" i="3"/>
  <c r="F2271" i="3"/>
  <c r="F2211" i="3"/>
  <c r="F2185" i="3"/>
  <c r="F2081" i="3"/>
  <c r="F2069" i="3"/>
  <c r="F2025" i="3"/>
  <c r="F1977" i="3"/>
  <c r="F2768" i="3"/>
  <c r="F2118" i="3"/>
  <c r="F2094" i="3"/>
  <c r="F2002" i="3"/>
  <c r="F1982" i="3"/>
  <c r="F2244" i="3"/>
  <c r="F1909" i="3"/>
  <c r="F1689" i="3"/>
  <c r="F1578" i="3"/>
  <c r="F2374" i="3"/>
  <c r="F2342" i="3"/>
  <c r="F2334" i="3"/>
  <c r="F2286" i="3"/>
  <c r="F1934" i="3"/>
  <c r="F1902" i="3"/>
  <c r="F1886" i="3"/>
  <c r="F1834" i="3"/>
  <c r="F1818" i="3"/>
  <c r="F1774" i="3"/>
  <c r="F1655" i="3"/>
  <c r="F1547" i="3"/>
  <c r="F1535" i="3"/>
  <c r="F1523" i="3"/>
  <c r="F2192" i="3"/>
  <c r="F1695" i="3"/>
  <c r="F1683" i="3"/>
  <c r="F1648" i="3"/>
  <c r="F2362" i="3"/>
  <c r="F2202" i="3"/>
  <c r="F2139" i="3"/>
  <c r="F1860" i="3"/>
  <c r="F1828" i="3"/>
  <c r="F1645" i="3"/>
  <c r="F1625" i="3"/>
  <c r="F1621" i="3"/>
  <c r="F1397" i="3"/>
  <c r="F1269" i="3"/>
  <c r="F1045" i="3"/>
  <c r="F1561" i="3"/>
  <c r="F1474" i="3"/>
  <c r="F1179" i="3"/>
  <c r="F1484" i="3"/>
  <c r="F1348" i="3"/>
  <c r="F1024" i="3"/>
  <c r="F1012" i="3"/>
  <c r="F876" i="3"/>
  <c r="F1043" i="3"/>
  <c r="F772" i="3"/>
  <c r="F564" i="3"/>
  <c r="F468" i="3"/>
  <c r="F444" i="3"/>
  <c r="F436" i="3"/>
  <c r="F364" i="3"/>
  <c r="F935" i="3"/>
  <c r="F769" i="3"/>
  <c r="F737" i="3"/>
  <c r="F661" i="3"/>
  <c r="F593" i="3"/>
  <c r="F557" i="3"/>
  <c r="F938" i="3"/>
  <c r="F810" i="3"/>
  <c r="F742" i="3"/>
  <c r="F714" i="3"/>
  <c r="F546" i="3"/>
  <c r="F538" i="3"/>
  <c r="F514" i="3"/>
  <c r="F402" i="3"/>
  <c r="F218" i="3"/>
  <c r="F130" i="3"/>
  <c r="F126" i="3"/>
  <c r="F651" i="3"/>
  <c r="F623" i="3"/>
  <c r="F519" i="3"/>
  <c r="F491" i="3"/>
  <c r="F419" i="3"/>
  <c r="F267" i="3"/>
  <c r="F263" i="3"/>
  <c r="F175" i="3"/>
  <c r="F208" i="3"/>
  <c r="F89" i="3"/>
  <c r="F36" i="3"/>
  <c r="F45" i="3"/>
  <c r="F5" i="3"/>
  <c r="F269" i="3"/>
  <c r="F81" i="3"/>
  <c r="F65" i="3"/>
  <c r="F22" i="3"/>
  <c r="F18" i="3"/>
  <c r="F2588" i="3"/>
  <c r="F2423" i="3"/>
  <c r="F2409" i="3"/>
  <c r="F1571" i="3"/>
  <c r="F1775" i="3"/>
  <c r="F1478" i="3"/>
  <c r="F1400" i="3"/>
  <c r="F2868" i="3"/>
  <c r="F2852" i="3"/>
  <c r="F2846" i="3"/>
  <c r="F2842" i="3"/>
  <c r="F2820" i="3"/>
  <c r="D39" i="4"/>
  <c r="F2867" i="3"/>
  <c r="F2851" i="3"/>
  <c r="F2819" i="3"/>
  <c r="F2771" i="3"/>
  <c r="F2759" i="3"/>
  <c r="F2739" i="3"/>
  <c r="F2611" i="3"/>
  <c r="F2589" i="3"/>
  <c r="F2581" i="3"/>
  <c r="F2565" i="3"/>
  <c r="F2537" i="3"/>
  <c r="F2762" i="3"/>
  <c r="F2738" i="3"/>
  <c r="F2538" i="3"/>
  <c r="F2530" i="3"/>
  <c r="F2495" i="3"/>
  <c r="F2483" i="3"/>
  <c r="F2449" i="3"/>
  <c r="F2424" i="3"/>
  <c r="F2414" i="3"/>
  <c r="F2408" i="3"/>
  <c r="F2772" i="3"/>
  <c r="F2660" i="3"/>
  <c r="F2096" i="3"/>
  <c r="F2032" i="3"/>
  <c r="F2000" i="3"/>
  <c r="F2590" i="3"/>
  <c r="F2492" i="3"/>
  <c r="F2490" i="3"/>
  <c r="F2474" i="3"/>
  <c r="F2464" i="3"/>
  <c r="F2448" i="3"/>
  <c r="F2436" i="3"/>
  <c r="F2407" i="3"/>
  <c r="F2401" i="3"/>
  <c r="F2365" i="3"/>
  <c r="F2357" i="3"/>
  <c r="F2297" i="3"/>
  <c r="F2293" i="3"/>
  <c r="F2263" i="3"/>
  <c r="F2203" i="3"/>
  <c r="F2193" i="3"/>
  <c r="F2183" i="3"/>
  <c r="F2179" i="3"/>
  <c r="F2149" i="3"/>
  <c r="F2133" i="3"/>
  <c r="F2101" i="3"/>
  <c r="F2033" i="3"/>
  <c r="F2013" i="3"/>
  <c r="F1981" i="3"/>
  <c r="F2600" i="3"/>
  <c r="F2536" i="3"/>
  <c r="F2090" i="3"/>
  <c r="F2082" i="3"/>
  <c r="F1978" i="3"/>
  <c r="F1946" i="3"/>
  <c r="F2268" i="3"/>
  <c r="F2204" i="3"/>
  <c r="F2119" i="3"/>
  <c r="F1960" i="3"/>
  <c r="F1861" i="3"/>
  <c r="F1845" i="3"/>
  <c r="F1793" i="3"/>
  <c r="F1773" i="3"/>
  <c r="F1745" i="3"/>
  <c r="F1741" i="3"/>
  <c r="F1721" i="3"/>
  <c r="F1713" i="3"/>
  <c r="F1685" i="3"/>
  <c r="F1669" i="3"/>
  <c r="F1658" i="3"/>
  <c r="F1650" i="3"/>
  <c r="F1646" i="3"/>
  <c r="F2366" i="3"/>
  <c r="F2294" i="3"/>
  <c r="F2238" i="3"/>
  <c r="F2166" i="3"/>
  <c r="F2083" i="3"/>
  <c r="F1961" i="3"/>
  <c r="F1862" i="3"/>
  <c r="F1750" i="3"/>
  <c r="F1742" i="3"/>
  <c r="F1718" i="3"/>
  <c r="F1690" i="3"/>
  <c r="F1623" i="3"/>
  <c r="F1579" i="3"/>
  <c r="F1555" i="3"/>
  <c r="F1499" i="3"/>
  <c r="F1463" i="3"/>
  <c r="F2352" i="3"/>
  <c r="F2248" i="3"/>
  <c r="F2232" i="3"/>
  <c r="F2127" i="3"/>
  <c r="F1968" i="3"/>
  <c r="F1903" i="3"/>
  <c r="F1887" i="3"/>
  <c r="F1871" i="3"/>
  <c r="F1827" i="3"/>
  <c r="F1779" i="3"/>
  <c r="F1707" i="3"/>
  <c r="F1616" i="3"/>
  <c r="F1580" i="3"/>
  <c r="F2330" i="3"/>
  <c r="F2298" i="3"/>
  <c r="F2194" i="3"/>
  <c r="F2186" i="3"/>
  <c r="F1995" i="3"/>
  <c r="F1908" i="3"/>
  <c r="F1904" i="3"/>
  <c r="F1772" i="3"/>
  <c r="F1708" i="3"/>
  <c r="F1696" i="3"/>
  <c r="F1684" i="3"/>
  <c r="F1649" i="3"/>
  <c r="F1617" i="3"/>
  <c r="F1485" i="3"/>
  <c r="F1466" i="3"/>
  <c r="F1453" i="3"/>
  <c r="F1449" i="3"/>
  <c r="F1369" i="3"/>
  <c r="F1357" i="3"/>
  <c r="F1329" i="3"/>
  <c r="F1321" i="3"/>
  <c r="F1229" i="3"/>
  <c r="F1181" i="3"/>
  <c r="F1101" i="3"/>
  <c r="F1025" i="3"/>
  <c r="F1013" i="3"/>
  <c r="F989" i="3"/>
  <c r="F953" i="3"/>
  <c r="F877" i="3"/>
  <c r="F1476" i="3"/>
  <c r="F1457" i="3"/>
  <c r="F1454" i="3"/>
  <c r="F1398" i="3"/>
  <c r="F1370" i="3"/>
  <c r="F1322" i="3"/>
  <c r="F1290" i="3"/>
  <c r="F1258" i="3"/>
  <c r="F1250" i="3"/>
  <c r="F1242" i="3"/>
  <c r="F1230" i="3"/>
  <c r="F1166" i="3"/>
  <c r="F1114" i="3"/>
  <c r="F1480" i="3"/>
  <c r="F1464" i="3"/>
  <c r="F1399" i="3"/>
  <c r="F1363" i="3"/>
  <c r="F1351" i="3"/>
  <c r="F1347" i="3"/>
  <c r="F1331" i="3"/>
  <c r="F1243" i="3"/>
  <c r="F1207" i="3"/>
  <c r="F1203" i="3"/>
  <c r="F1175" i="3"/>
  <c r="F1167" i="3"/>
  <c r="F1147" i="3"/>
  <c r="F1115" i="3"/>
  <c r="F1067" i="3"/>
  <c r="F1352" i="3"/>
  <c r="F1324" i="3"/>
  <c r="F1204" i="3"/>
  <c r="F1196" i="3"/>
  <c r="F1180" i="3"/>
  <c r="F1168" i="3"/>
  <c r="F1148" i="3"/>
  <c r="F1092" i="3"/>
  <c r="F1044" i="3"/>
  <c r="F988" i="3"/>
  <c r="F948" i="3"/>
  <c r="F944" i="3"/>
  <c r="F924" i="3"/>
  <c r="F888" i="3"/>
  <c r="F990" i="3"/>
  <c r="F950" i="3"/>
  <c r="F886" i="3"/>
  <c r="F854" i="3"/>
  <c r="F808" i="3"/>
  <c r="F764" i="3"/>
  <c r="F744" i="3"/>
  <c r="F688" i="3"/>
  <c r="F528" i="3"/>
  <c r="F480" i="3"/>
  <c r="F416" i="3"/>
  <c r="F380" i="3"/>
  <c r="F344" i="3"/>
  <c r="F328" i="3"/>
  <c r="F296" i="3"/>
  <c r="F845" i="3"/>
  <c r="F809" i="3"/>
  <c r="F757" i="3"/>
  <c r="F713" i="3"/>
  <c r="F633" i="3"/>
  <c r="F469" i="3"/>
  <c r="F417" i="3"/>
  <c r="F381" i="3"/>
  <c r="F365" i="3"/>
  <c r="F345" i="3"/>
  <c r="F329" i="3"/>
  <c r="F297" i="3"/>
  <c r="F1034" i="3"/>
  <c r="F882" i="3"/>
  <c r="F846" i="3"/>
  <c r="F838" i="3"/>
  <c r="F806" i="3"/>
  <c r="F794" i="3"/>
  <c r="F770" i="3"/>
  <c r="F746" i="3"/>
  <c r="F738" i="3"/>
  <c r="F706" i="3"/>
  <c r="F678" i="3"/>
  <c r="F618" i="3"/>
  <c r="F606" i="3"/>
  <c r="F594" i="3"/>
  <c r="F574" i="3"/>
  <c r="F558" i="3"/>
  <c r="F542" i="3"/>
  <c r="F522" i="3"/>
  <c r="F518" i="3"/>
  <c r="F510" i="3"/>
  <c r="F506" i="3"/>
  <c r="F474" i="3"/>
  <c r="F446" i="3"/>
  <c r="F430" i="3"/>
  <c r="F306" i="3"/>
  <c r="F282" i="3"/>
  <c r="F274" i="3"/>
  <c r="F258" i="3"/>
  <c r="F238" i="3"/>
  <c r="F222" i="3"/>
  <c r="F146" i="3"/>
  <c r="F86" i="3"/>
  <c r="F46" i="3"/>
  <c r="F1003" i="3"/>
  <c r="F883" i="3"/>
  <c r="F867" i="3"/>
  <c r="F831" i="3"/>
  <c r="F819" i="3"/>
  <c r="F815" i="3"/>
  <c r="F787" i="3"/>
  <c r="F743" i="3"/>
  <c r="F535" i="3"/>
  <c r="F515" i="3"/>
  <c r="F475" i="3"/>
  <c r="F447" i="3"/>
  <c r="F351" i="3"/>
  <c r="F259" i="3"/>
  <c r="F211" i="3"/>
  <c r="F203" i="3"/>
  <c r="F19" i="3"/>
  <c r="F257" i="3"/>
  <c r="F209" i="3"/>
  <c r="F105" i="3"/>
  <c r="F8" i="3"/>
  <c r="F220" i="3"/>
  <c r="F131" i="3"/>
  <c r="F115" i="3"/>
  <c r="F80" i="3"/>
  <c r="F64" i="3"/>
  <c r="F41" i="3"/>
  <c r="F132" i="3"/>
  <c r="F87" i="3"/>
  <c r="F1302" i="3"/>
  <c r="F496" i="3"/>
  <c r="F492" i="3"/>
  <c r="F332" i="3"/>
  <c r="F577" i="3"/>
  <c r="F106" i="3"/>
  <c r="F2721" i="3"/>
  <c r="F2679" i="3"/>
  <c r="F2555" i="3"/>
  <c r="F2756" i="3"/>
  <c r="F2049" i="3"/>
  <c r="F2624" i="3"/>
  <c r="F1938" i="3"/>
  <c r="F2304" i="3"/>
  <c r="F2296" i="3"/>
  <c r="F2047" i="3"/>
  <c r="F1704" i="3"/>
  <c r="F1193" i="3"/>
  <c r="F632" i="3"/>
  <c r="F741" i="3"/>
  <c r="F585" i="3"/>
  <c r="F527" i="3"/>
  <c r="J2389" i="1"/>
  <c r="J2393" i="1"/>
  <c r="J2395" i="1"/>
  <c r="H2396" i="1"/>
  <c r="AF2396" i="1" s="1"/>
  <c r="L2396" i="1"/>
  <c r="J2397" i="1"/>
  <c r="H2398" i="1"/>
  <c r="AF2398" i="1" s="1"/>
  <c r="L2398" i="1"/>
  <c r="J2399" i="1"/>
  <c r="H2400" i="1"/>
  <c r="AF2400" i="1" s="1"/>
  <c r="L2400" i="1"/>
  <c r="J2401" i="1"/>
  <c r="H2402" i="1"/>
  <c r="AF2402" i="1" s="1"/>
  <c r="L2402" i="1"/>
  <c r="J2403" i="1"/>
  <c r="H2404" i="1"/>
  <c r="AF2404" i="1" s="1"/>
  <c r="L2404" i="1"/>
  <c r="J2405" i="1"/>
  <c r="H2406" i="1"/>
  <c r="AF2406" i="1" s="1"/>
  <c r="L2406" i="1"/>
  <c r="J2407" i="1"/>
  <c r="H2408" i="1"/>
  <c r="AF2408" i="1" s="1"/>
  <c r="L2408" i="1"/>
  <c r="J2409" i="1"/>
  <c r="H2410" i="1"/>
  <c r="AF2410" i="1" s="1"/>
  <c r="L2410" i="1"/>
  <c r="J2411" i="1"/>
  <c r="H2412" i="1"/>
  <c r="AF2412" i="1" s="1"/>
  <c r="L2412" i="1"/>
  <c r="J2413" i="1"/>
  <c r="H2414" i="1"/>
  <c r="AF2414" i="1" s="1"/>
  <c r="L2414" i="1"/>
  <c r="J2415" i="1"/>
  <c r="H2416" i="1"/>
  <c r="L2416" i="1"/>
  <c r="J2417" i="1"/>
  <c r="H2418" i="1"/>
  <c r="AF2418" i="1" s="1"/>
  <c r="L2418" i="1"/>
  <c r="J2419" i="1"/>
  <c r="H2420" i="1"/>
  <c r="AF2420" i="1" s="1"/>
  <c r="L2420" i="1"/>
  <c r="J2421" i="1"/>
  <c r="H2422" i="1"/>
  <c r="AF2422" i="1" s="1"/>
  <c r="L2422" i="1"/>
  <c r="J2423" i="1"/>
  <c r="H2424" i="1"/>
  <c r="AF2424" i="1" s="1"/>
  <c r="L2424" i="1"/>
  <c r="J2425" i="1"/>
  <c r="H2426" i="1"/>
  <c r="AF2426" i="1" s="1"/>
  <c r="L2426" i="1"/>
  <c r="J2427" i="1"/>
  <c r="H2428" i="1"/>
  <c r="AF2428" i="1" s="1"/>
  <c r="L2428" i="1"/>
  <c r="J2429" i="1"/>
  <c r="H2430" i="1"/>
  <c r="AF2430" i="1" s="1"/>
  <c r="L2430" i="1"/>
  <c r="J2431" i="1"/>
  <c r="H2432" i="1"/>
  <c r="AF2432" i="1" s="1"/>
  <c r="L2432" i="1"/>
  <c r="J2433" i="1"/>
  <c r="H2434" i="1"/>
  <c r="AF2434" i="1" s="1"/>
  <c r="L2434" i="1"/>
  <c r="J2435" i="1"/>
  <c r="H2436" i="1"/>
  <c r="AF2436" i="1" s="1"/>
  <c r="L2436" i="1"/>
  <c r="J2437" i="1"/>
  <c r="H2438" i="1"/>
  <c r="AF2438" i="1" s="1"/>
  <c r="L2438" i="1"/>
  <c r="J2439" i="1"/>
  <c r="H2440" i="1"/>
  <c r="AF2440" i="1" s="1"/>
  <c r="L2440" i="1"/>
  <c r="J2441" i="1"/>
  <c r="H2442" i="1"/>
  <c r="AF2442" i="1" s="1"/>
  <c r="L2442" i="1"/>
  <c r="J2443" i="1"/>
  <c r="H2444" i="1"/>
  <c r="AF2444" i="1" s="1"/>
  <c r="L2444" i="1"/>
  <c r="J2445" i="1"/>
  <c r="H2446" i="1"/>
  <c r="AF2446" i="1" s="1"/>
  <c r="L2446" i="1"/>
  <c r="J2447" i="1"/>
  <c r="J2465" i="1"/>
  <c r="H2466" i="1"/>
  <c r="AF2466" i="1" s="1"/>
  <c r="L2466" i="1"/>
  <c r="J2467" i="1"/>
  <c r="H2468" i="1"/>
  <c r="AF2468" i="1" s="1"/>
  <c r="L2468" i="1"/>
  <c r="J2469" i="1"/>
  <c r="H2470" i="1"/>
  <c r="AF2470" i="1" s="1"/>
  <c r="L2470" i="1"/>
  <c r="J2471" i="1"/>
  <c r="H2472" i="1"/>
  <c r="AF2472" i="1" s="1"/>
  <c r="L2472" i="1"/>
  <c r="J2473" i="1"/>
  <c r="H2474" i="1"/>
  <c r="AF2474" i="1" s="1"/>
  <c r="L2474" i="1"/>
  <c r="J2475" i="1"/>
  <c r="J2482" i="1"/>
  <c r="H2483" i="1"/>
  <c r="AF2483" i="1" s="1"/>
  <c r="L2483" i="1"/>
  <c r="J2484" i="1"/>
  <c r="H2485" i="1"/>
  <c r="AF2485" i="1" s="1"/>
  <c r="L2485" i="1"/>
  <c r="J2486" i="1"/>
  <c r="H2487" i="1"/>
  <c r="AF2487" i="1" s="1"/>
  <c r="L2487" i="1"/>
  <c r="J2488" i="1"/>
  <c r="H2489" i="1"/>
  <c r="AF2489" i="1" s="1"/>
  <c r="L2489" i="1"/>
  <c r="H2491" i="1"/>
  <c r="AF2491" i="1" s="1"/>
  <c r="L2491" i="1"/>
  <c r="J2492" i="1"/>
  <c r="H2493" i="1"/>
  <c r="AF2493" i="1" s="1"/>
  <c r="L2493" i="1"/>
  <c r="J2494" i="1"/>
  <c r="H2495" i="1"/>
  <c r="AF2495" i="1" s="1"/>
  <c r="L2495" i="1"/>
  <c r="J2496" i="1"/>
  <c r="H2497" i="1"/>
  <c r="AF2497" i="1" s="1"/>
  <c r="L2497" i="1"/>
  <c r="H2501" i="1"/>
  <c r="AF2501" i="1" s="1"/>
  <c r="L2501" i="1"/>
  <c r="J2503" i="1"/>
  <c r="J2505" i="1"/>
  <c r="J2507" i="1"/>
  <c r="J2509" i="1"/>
  <c r="J2511" i="1"/>
  <c r="J2513" i="1"/>
  <c r="AF2391" i="1"/>
  <c r="AF2532" i="1"/>
  <c r="H2541" i="1"/>
  <c r="H2543" i="1"/>
  <c r="AF2543" i="1" s="1"/>
  <c r="H2545" i="1"/>
  <c r="H2547" i="1"/>
  <c r="H2549" i="1"/>
  <c r="AF2549" i="1" s="1"/>
  <c r="H2551" i="1"/>
  <c r="H2553" i="1"/>
  <c r="AF2553" i="1" s="1"/>
  <c r="H2555" i="1"/>
  <c r="AF2555" i="1" s="1"/>
  <c r="H2557" i="1"/>
  <c r="AF2557" i="1" s="1"/>
  <c r="H2559" i="1"/>
  <c r="AF2559" i="1" s="1"/>
  <c r="AF2285" i="1"/>
  <c r="AF2290" i="1"/>
  <c r="AF2292" i="1"/>
  <c r="AF2294" i="1"/>
  <c r="AF2296" i="1"/>
  <c r="AF2304" i="1"/>
  <c r="AF2308" i="1"/>
  <c r="J2387" i="1"/>
  <c r="F1236" i="3"/>
  <c r="F311" i="3"/>
  <c r="AF2390" i="1"/>
  <c r="J2391" i="1"/>
  <c r="AF2394" i="1"/>
  <c r="H2397" i="1"/>
  <c r="H2399" i="1"/>
  <c r="AF2399" i="1" s="1"/>
  <c r="H2401" i="1"/>
  <c r="AF2401" i="1" s="1"/>
  <c r="H2403" i="1"/>
  <c r="AF2403" i="1" s="1"/>
  <c r="H2405" i="1"/>
  <c r="AF2405" i="1" s="1"/>
  <c r="H2407" i="1"/>
  <c r="H2409" i="1"/>
  <c r="AF2409" i="1" s="1"/>
  <c r="H2411" i="1"/>
  <c r="AF2411" i="1" s="1"/>
  <c r="H2413" i="1"/>
  <c r="AF2413" i="1" s="1"/>
  <c r="H2415" i="1"/>
  <c r="AF2415" i="1" s="1"/>
  <c r="H2417" i="1"/>
  <c r="AF2417" i="1" s="1"/>
  <c r="H2419" i="1"/>
  <c r="AF2419" i="1" s="1"/>
  <c r="H2421" i="1"/>
  <c r="AF2421" i="1" s="1"/>
  <c r="H2423" i="1"/>
  <c r="AF2423" i="1" s="1"/>
  <c r="H2425" i="1"/>
  <c r="AF2425" i="1" s="1"/>
  <c r="H2427" i="1"/>
  <c r="AF2427" i="1" s="1"/>
  <c r="H2429" i="1"/>
  <c r="AF2429" i="1" s="1"/>
  <c r="H2431" i="1"/>
  <c r="AF2431" i="1" s="1"/>
  <c r="H2433" i="1"/>
  <c r="AF2433" i="1" s="1"/>
  <c r="H2435" i="1"/>
  <c r="AF2435" i="1" s="1"/>
  <c r="H2437" i="1"/>
  <c r="AF2437" i="1" s="1"/>
  <c r="H2439" i="1"/>
  <c r="AF2439" i="1" s="1"/>
  <c r="H2441" i="1"/>
  <c r="AF2441" i="1" s="1"/>
  <c r="H2443" i="1"/>
  <c r="AF2443" i="1" s="1"/>
  <c r="H2445" i="1"/>
  <c r="AF2445" i="1" s="1"/>
  <c r="H2447" i="1"/>
  <c r="AF2447" i="1" s="1"/>
  <c r="H2465" i="1"/>
  <c r="AF2465" i="1" s="1"/>
  <c r="H2467" i="1"/>
  <c r="AF2467" i="1" s="1"/>
  <c r="H2469" i="1"/>
  <c r="AF2469" i="1" s="1"/>
  <c r="H2471" i="1"/>
  <c r="AF2471" i="1" s="1"/>
  <c r="H2473" i="1"/>
  <c r="H2475" i="1"/>
  <c r="AF2475" i="1" s="1"/>
  <c r="H2482" i="1"/>
  <c r="AF2482" i="1" s="1"/>
  <c r="H2484" i="1"/>
  <c r="AF2484" i="1" s="1"/>
  <c r="H2486" i="1"/>
  <c r="AF2486" i="1" s="1"/>
  <c r="H2488" i="1"/>
  <c r="AF2488" i="1" s="1"/>
  <c r="H2492" i="1"/>
  <c r="AF2492" i="1" s="1"/>
  <c r="H2494" i="1"/>
  <c r="AF2494" i="1" s="1"/>
  <c r="H2496" i="1"/>
  <c r="AF2496" i="1" s="1"/>
  <c r="H2561" i="1"/>
  <c r="AF2561" i="1" s="1"/>
  <c r="J2569" i="1"/>
  <c r="F2039" i="3"/>
  <c r="AF2671" i="1"/>
  <c r="H2941" i="1"/>
  <c r="AF2941" i="1" s="1"/>
  <c r="K2941" i="1"/>
  <c r="K2942" i="1"/>
  <c r="J2945" i="1"/>
  <c r="J2946" i="1"/>
  <c r="J2949" i="1"/>
  <c r="J2950" i="1"/>
  <c r="J2953" i="1"/>
  <c r="J2954" i="1"/>
  <c r="J2957" i="1"/>
  <c r="J2958" i="1"/>
  <c r="J2961" i="1"/>
  <c r="J2962" i="1"/>
  <c r="F1312" i="3"/>
  <c r="F627" i="3"/>
  <c r="AF3199" i="1"/>
  <c r="J2941" i="1"/>
  <c r="H3267" i="1"/>
  <c r="L3267" i="1"/>
  <c r="J3268" i="1"/>
  <c r="H3269" i="1"/>
  <c r="AF3269" i="1" s="1"/>
  <c r="H3274" i="1"/>
  <c r="AF3274" i="1" s="1"/>
  <c r="H3278" i="1"/>
  <c r="AF3278" i="1" s="1"/>
  <c r="K3278" i="1"/>
  <c r="AF3281" i="1"/>
  <c r="K3282" i="1"/>
  <c r="K3283" i="1"/>
  <c r="H3299" i="1"/>
  <c r="AF3299" i="1" s="1"/>
  <c r="H3300" i="1"/>
  <c r="AF3300" i="1" s="1"/>
  <c r="H3308" i="1"/>
  <c r="AF3308" i="1" s="1"/>
  <c r="H3309" i="1"/>
  <c r="AF3309" i="1" s="1"/>
  <c r="H3310" i="1"/>
  <c r="AF3310" i="1" s="1"/>
  <c r="H3311" i="1"/>
  <c r="AF3311" i="1" s="1"/>
  <c r="K3311" i="1"/>
  <c r="H3317" i="1"/>
  <c r="AF3317" i="1" s="1"/>
  <c r="H3318" i="1"/>
  <c r="AF3318" i="1" s="1"/>
  <c r="F1307" i="3"/>
  <c r="AF3282" i="1"/>
  <c r="AF3227" i="1"/>
  <c r="K3267" i="1"/>
  <c r="AF3268" i="1"/>
  <c r="J3269" i="1"/>
  <c r="J3273" i="1"/>
  <c r="J3274" i="1"/>
  <c r="J3277" i="1"/>
  <c r="J3278" i="1"/>
  <c r="K3281" i="1"/>
  <c r="J3282" i="1"/>
  <c r="J3298" i="1"/>
  <c r="L3299" i="1"/>
  <c r="K3304" i="1"/>
  <c r="K3305" i="1"/>
  <c r="K3306" i="1"/>
  <c r="J3307" i="1"/>
  <c r="L3308" i="1"/>
  <c r="L3309" i="1"/>
  <c r="L3310" i="1"/>
  <c r="J3316" i="1"/>
  <c r="L3317" i="1"/>
  <c r="L3318" i="1"/>
  <c r="H3608" i="1"/>
  <c r="AF3608" i="1" s="1"/>
  <c r="H3612" i="1"/>
  <c r="AF3612" i="1" s="1"/>
  <c r="H3616" i="1"/>
  <c r="AF3616" i="1" s="1"/>
  <c r="H3620" i="1"/>
  <c r="AF3620" i="1" s="1"/>
  <c r="H3624" i="1"/>
  <c r="AF3624" i="1" s="1"/>
  <c r="H3628" i="1"/>
  <c r="AF3628" i="1" s="1"/>
  <c r="H3632" i="1"/>
  <c r="AF3632" i="1" s="1"/>
  <c r="H3636" i="1"/>
  <c r="AF3636" i="1" s="1"/>
  <c r="K3636" i="1"/>
  <c r="H3640" i="1"/>
  <c r="AF3640" i="1" s="1"/>
  <c r="K3640" i="1"/>
  <c r="H3644" i="1"/>
  <c r="AF3644" i="1" s="1"/>
  <c r="K3644" i="1"/>
  <c r="H3648" i="1"/>
  <c r="AF3648" i="1" s="1"/>
  <c r="K3648" i="1"/>
  <c r="H3652" i="1"/>
  <c r="AF3652" i="1" s="1"/>
  <c r="K3652" i="1"/>
  <c r="H3656" i="1"/>
  <c r="AF3656" i="1" s="1"/>
  <c r="K3656" i="1"/>
  <c r="H3660" i="1"/>
  <c r="AF3660" i="1" s="1"/>
  <c r="K3660" i="1"/>
  <c r="H3664" i="1"/>
  <c r="AF3664" i="1" s="1"/>
  <c r="K3664" i="1"/>
  <c r="H3668" i="1"/>
  <c r="AF3668" i="1" s="1"/>
  <c r="K3668" i="1"/>
  <c r="H3672" i="1"/>
  <c r="AF3672" i="1" s="1"/>
  <c r="H3673" i="1"/>
  <c r="AF3673" i="1" s="1"/>
  <c r="K3673" i="1"/>
  <c r="F624" i="3"/>
  <c r="AF3676" i="1"/>
  <c r="H3677" i="1"/>
  <c r="AF3677" i="1" s="1"/>
  <c r="K3677" i="1"/>
  <c r="K3678" i="1"/>
  <c r="H3681" i="1"/>
  <c r="AF3681" i="1" s="1"/>
  <c r="K3681" i="1"/>
  <c r="J3683" i="1"/>
  <c r="J3684" i="1"/>
  <c r="J3687" i="1"/>
  <c r="J3688" i="1"/>
  <c r="J3691" i="1"/>
  <c r="J3692" i="1"/>
  <c r="J3695" i="1"/>
  <c r="J3696" i="1"/>
  <c r="J3699" i="1"/>
  <c r="J3700" i="1"/>
  <c r="J3703" i="1"/>
  <c r="J3704" i="1"/>
  <c r="J3707" i="1"/>
  <c r="J3708" i="1"/>
  <c r="J3711" i="1"/>
  <c r="J3712" i="1"/>
  <c r="J3715" i="1"/>
  <c r="J3716" i="1"/>
  <c r="J3719" i="1"/>
  <c r="J3720" i="1"/>
  <c r="J3723" i="1"/>
  <c r="K3728" i="1"/>
  <c r="J3739" i="1"/>
  <c r="L3740" i="1"/>
  <c r="L3741" i="1"/>
  <c r="L3742" i="1"/>
  <c r="K3747" i="1"/>
  <c r="J3758" i="1"/>
  <c r="K3584" i="1"/>
  <c r="K3588" i="1"/>
  <c r="F1814" i="3"/>
  <c r="F1868" i="3"/>
  <c r="H3684" i="1"/>
  <c r="AF3684" i="1" s="1"/>
  <c r="H3688" i="1"/>
  <c r="AF3688" i="1" s="1"/>
  <c r="H3692" i="1"/>
  <c r="AF3692" i="1" s="1"/>
  <c r="H3696" i="1"/>
  <c r="AF3696" i="1" s="1"/>
  <c r="H3700" i="1"/>
  <c r="AF3700" i="1" s="1"/>
  <c r="H3704" i="1"/>
  <c r="AF3704" i="1" s="1"/>
  <c r="H3708" i="1"/>
  <c r="AF3708" i="1" s="1"/>
  <c r="H3712" i="1"/>
  <c r="AF3712" i="1" s="1"/>
  <c r="H3716" i="1"/>
  <c r="AF3716" i="1" s="1"/>
  <c r="H3720" i="1"/>
  <c r="AF3720" i="1" s="1"/>
  <c r="K3720" i="1"/>
  <c r="K3721" i="1"/>
  <c r="H3724" i="1"/>
  <c r="AF3724" i="1" s="1"/>
  <c r="K3724" i="1"/>
  <c r="J3735" i="1"/>
  <c r="H3740" i="1"/>
  <c r="AF3740" i="1" s="1"/>
  <c r="H3741" i="1"/>
  <c r="AF3741" i="1" s="1"/>
  <c r="H3742" i="1"/>
  <c r="AF3742" i="1" s="1"/>
  <c r="H3743" i="1"/>
  <c r="AF3743" i="1" s="1"/>
  <c r="K3743" i="1"/>
  <c r="J3754" i="1"/>
  <c r="H3759" i="1"/>
  <c r="AF3759" i="1" s="1"/>
  <c r="K3759" i="1"/>
  <c r="F353" i="3"/>
  <c r="F309" i="3"/>
  <c r="F301" i="3"/>
  <c r="F286" i="3"/>
  <c r="F206" i="3"/>
  <c r="F136" i="3"/>
  <c r="F205" i="3"/>
  <c r="F145" i="3"/>
  <c r="J3587" i="1"/>
  <c r="J3591" i="1"/>
  <c r="J3592" i="1"/>
  <c r="J3595" i="1"/>
  <c r="J3596" i="1"/>
  <c r="J3599" i="1"/>
  <c r="J3600" i="1"/>
  <c r="J3603" i="1"/>
  <c r="J3604" i="1"/>
  <c r="J3607" i="1"/>
  <c r="J3608" i="1"/>
  <c r="J3611" i="1"/>
  <c r="J3612" i="1"/>
  <c r="J3615" i="1"/>
  <c r="J3616" i="1"/>
  <c r="J3619" i="1"/>
  <c r="J3620" i="1"/>
  <c r="J3623" i="1"/>
  <c r="J3624" i="1"/>
  <c r="J3627" i="1"/>
  <c r="J3628" i="1"/>
  <c r="J3631" i="1"/>
  <c r="J3632" i="1"/>
  <c r="J3635" i="1"/>
  <c r="J3636" i="1"/>
  <c r="J3639" i="1"/>
  <c r="J3640" i="1"/>
  <c r="J3643" i="1"/>
  <c r="J3644" i="1"/>
  <c r="J3647" i="1"/>
  <c r="J3648" i="1"/>
  <c r="J3651" i="1"/>
  <c r="J3652" i="1"/>
  <c r="J3655" i="1"/>
  <c r="J3656" i="1"/>
  <c r="J3659" i="1"/>
  <c r="J3660" i="1"/>
  <c r="J3663" i="1"/>
  <c r="J3664" i="1"/>
  <c r="J3667" i="1"/>
  <c r="J3668" i="1"/>
  <c r="J3671" i="1"/>
  <c r="L3672" i="1"/>
  <c r="J3673" i="1"/>
  <c r="J3676" i="1"/>
  <c r="J3677" i="1"/>
  <c r="J3680" i="1"/>
  <c r="J3681" i="1"/>
  <c r="J3727" i="1"/>
  <c r="J3746" i="1"/>
  <c r="J3762" i="1"/>
  <c r="F540" i="3"/>
  <c r="F650" i="3"/>
  <c r="L4" i="5"/>
  <c r="L8" i="5"/>
  <c r="L49" i="5"/>
  <c r="Q60" i="6"/>
  <c r="Q57" i="6"/>
  <c r="N59" i="6"/>
  <c r="N58" i="6"/>
  <c r="P58" i="6" s="1"/>
  <c r="Q58" i="6"/>
  <c r="P61" i="6"/>
  <c r="Q61" i="6" s="1"/>
  <c r="N85" i="6"/>
  <c r="P85" i="6" s="1"/>
  <c r="F1888" i="3" l="1"/>
  <c r="F316" i="3"/>
  <c r="F785" i="3"/>
  <c r="F51" i="3"/>
  <c r="AF2541" i="1"/>
  <c r="F1304" i="3"/>
  <c r="AF3267" i="1"/>
  <c r="F2758" i="3"/>
  <c r="F2478" i="3"/>
  <c r="F1237" i="3"/>
  <c r="F1214" i="3"/>
  <c r="F324" i="3"/>
  <c r="F681" i="3"/>
  <c r="AF2397" i="1"/>
  <c r="F917" i="3"/>
  <c r="AF2547" i="1"/>
  <c r="F171" i="3"/>
  <c r="AF2416" i="1"/>
  <c r="N12" i="6"/>
  <c r="P12" i="6" s="1"/>
  <c r="Q37" i="6"/>
  <c r="N73" i="6"/>
  <c r="P73" i="6" s="1"/>
  <c r="Q28" i="6"/>
  <c r="N76" i="6"/>
  <c r="P76" i="6" s="1"/>
  <c r="Q76" i="6" s="1"/>
  <c r="N72" i="6"/>
  <c r="P72" i="6" s="1"/>
  <c r="N26" i="6"/>
  <c r="P26" i="6" s="1"/>
  <c r="N52" i="6"/>
  <c r="P52" i="6" s="1"/>
  <c r="F1189" i="3"/>
  <c r="F1075" i="3"/>
  <c r="F755" i="3"/>
  <c r="AF2545" i="1"/>
  <c r="N11" i="6"/>
  <c r="P11" i="6" s="1"/>
  <c r="Q14" i="6"/>
  <c r="N14" i="6"/>
  <c r="P14" i="6" s="1"/>
  <c r="F2543" i="3"/>
  <c r="F1807" i="3"/>
  <c r="F1764" i="3"/>
  <c r="F1633" i="3"/>
  <c r="F670" i="3"/>
  <c r="F591" i="3"/>
  <c r="AF1250" i="1"/>
  <c r="N33" i="6"/>
  <c r="P33" i="6" s="1"/>
  <c r="Q33" i="6"/>
  <c r="N74" i="6"/>
  <c r="P74" i="6" s="1"/>
  <c r="N29" i="6"/>
  <c r="P29" i="6" s="1"/>
  <c r="Q29" i="6"/>
  <c r="N70" i="6"/>
  <c r="Q81" i="6"/>
  <c r="F81" i="6"/>
  <c r="F86" i="6" s="1"/>
  <c r="F14" i="4"/>
  <c r="N53" i="6"/>
  <c r="P53" i="6" s="1"/>
  <c r="Q53" i="6" s="1"/>
  <c r="N51" i="6"/>
  <c r="P59" i="6"/>
  <c r="Q59" i="6" s="1"/>
  <c r="F840" i="3"/>
  <c r="AF2473" i="1"/>
  <c r="F63" i="3"/>
  <c r="AF2551" i="1"/>
  <c r="F1326" i="3"/>
  <c r="F1208" i="3"/>
  <c r="F1104" i="3"/>
  <c r="F317" i="3"/>
  <c r="AF2558" i="1"/>
  <c r="Q16" i="6"/>
  <c r="N13" i="6"/>
  <c r="P13" i="6" s="1"/>
  <c r="Q38" i="6"/>
  <c r="N75" i="6"/>
  <c r="P75" i="6" s="1"/>
  <c r="Q75" i="6"/>
  <c r="L27" i="6"/>
  <c r="L71" i="6"/>
  <c r="N36" i="6"/>
  <c r="P36" i="6" s="1"/>
  <c r="N32" i="6"/>
  <c r="P32" i="6" s="1"/>
  <c r="Q32" i="6"/>
  <c r="N25" i="6"/>
  <c r="P25" i="6" s="1"/>
  <c r="Q25" i="6"/>
  <c r="Q10" i="6"/>
  <c r="Q55" i="6"/>
  <c r="F63" i="6"/>
  <c r="N79" i="6"/>
  <c r="P79" i="6" s="1"/>
  <c r="Q79" i="6"/>
  <c r="F323" i="3"/>
  <c r="AF2407" i="1"/>
  <c r="F1074" i="3"/>
  <c r="F754" i="3"/>
  <c r="AF2544" i="1"/>
  <c r="N19" i="6"/>
  <c r="P8" i="6"/>
  <c r="P19" i="6" s="1"/>
  <c r="N31" i="6"/>
  <c r="P31" i="6" s="1"/>
  <c r="N34" i="6"/>
  <c r="P34" i="6" s="1"/>
  <c r="Q34" i="6"/>
  <c r="N30" i="6"/>
  <c r="N80" i="6"/>
  <c r="P80" i="6" s="1"/>
  <c r="Q80" i="6"/>
  <c r="P30" i="6" l="1"/>
  <c r="N45" i="6"/>
  <c r="Q31" i="6"/>
  <c r="Q36" i="6"/>
  <c r="Q74" i="6"/>
  <c r="Q72" i="6"/>
  <c r="N71" i="6"/>
  <c r="P71" i="6" s="1"/>
  <c r="N64" i="6"/>
  <c r="P51" i="6"/>
  <c r="P70" i="6"/>
  <c r="Q11" i="6"/>
  <c r="Q26" i="6"/>
  <c r="Q73" i="6"/>
  <c r="N27" i="6"/>
  <c r="P27" i="6" s="1"/>
  <c r="Q13" i="6"/>
  <c r="Q52" i="6"/>
  <c r="Q12" i="6"/>
  <c r="Q8" i="6"/>
  <c r="N87" i="6" l="1"/>
  <c r="P45" i="6"/>
  <c r="Q30" i="6"/>
  <c r="Q45" i="6" s="1"/>
  <c r="P64" i="6"/>
  <c r="Q51" i="6"/>
  <c r="Q64" i="6" s="1"/>
  <c r="Q19" i="6"/>
  <c r="Q27" i="6"/>
  <c r="P87" i="6"/>
  <c r="Q71" i="6"/>
  <c r="Q70" i="6"/>
  <c r="Q8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300-000006000000}">
      <text>
        <r>
          <rPr>
            <sz val="10"/>
            <color rgb="FF000000"/>
            <rFont val="Arial"/>
            <scheme val="minor"/>
          </rPr>
          <t>GST Applied on Labor</t>
        </r>
      </text>
    </comment>
    <comment ref="G6" authorId="0" shapeId="0" xr:uid="{00000000-0006-0000-0300-000002000000}">
      <text>
        <r>
          <rPr>
            <sz val="10"/>
            <color rgb="FF000000"/>
            <rFont val="Arial"/>
            <scheme val="minor"/>
          </rPr>
          <t>Coneset + Labor: 425+175=600/-</t>
        </r>
      </text>
    </comment>
    <comment ref="H6" authorId="0" shapeId="0" xr:uid="{00000000-0006-0000-0300-000004000000}">
      <text>
        <r>
          <rPr>
            <sz val="10"/>
            <color rgb="FF000000"/>
            <rFont val="Arial"/>
            <scheme val="minor"/>
          </rPr>
          <t>425+206.5: 631.5</t>
        </r>
      </text>
    </comment>
    <comment ref="G18" authorId="0" shapeId="0" xr:uid="{00000000-0006-0000-0300-00000F000000}">
      <text>
        <r>
          <rPr>
            <sz val="10"/>
            <color rgb="FF000000"/>
            <rFont val="Arial"/>
            <scheme val="minor"/>
          </rPr>
          <t>Charging Socket + Labor: 325+75=400</t>
        </r>
      </text>
    </comment>
    <comment ref="H18" authorId="0" shapeId="0" xr:uid="{00000000-0006-0000-0300-000010000000}">
      <text>
        <r>
          <rPr>
            <sz val="10"/>
            <color rgb="FF000000"/>
            <rFont val="Arial"/>
            <scheme val="minor"/>
          </rPr>
          <t>Charging Socket + Labor with GST: 325+88: 413/-</t>
        </r>
      </text>
    </comment>
    <comment ref="G21" authorId="0" shapeId="0" xr:uid="{00000000-0006-0000-0300-00000C000000}">
      <text>
        <r>
          <rPr>
            <sz val="10"/>
            <color rgb="FF000000"/>
            <rFont val="Arial"/>
            <scheme val="minor"/>
          </rPr>
          <t>Throttle + Labor: 650+100=750/-</t>
        </r>
      </text>
    </comment>
    <comment ref="H21" authorId="0" shapeId="0" xr:uid="{00000000-0006-0000-0300-00000E000000}">
      <text>
        <r>
          <rPr>
            <sz val="10"/>
            <color rgb="FF000000"/>
            <rFont val="Arial"/>
            <scheme val="minor"/>
          </rPr>
          <t>Throttle + Labor with GST: 650+118=768/-</t>
        </r>
      </text>
    </comment>
    <comment ref="G22" authorId="0" shapeId="0" xr:uid="{00000000-0006-0000-0300-00000B000000}">
      <text>
        <r>
          <rPr>
            <sz val="10"/>
            <color rgb="FF000000"/>
            <rFont val="Arial"/>
            <scheme val="minor"/>
          </rPr>
          <t>Throttle + Labor: 550+100=650</t>
        </r>
      </text>
    </comment>
    <comment ref="H22" authorId="0" shapeId="0" xr:uid="{00000000-0006-0000-0300-00000D000000}">
      <text>
        <r>
          <rPr>
            <sz val="10"/>
            <color rgb="FF000000"/>
            <rFont val="Arial"/>
            <scheme val="minor"/>
          </rPr>
          <t>Throttle + Labor with GST: 668</t>
        </r>
      </text>
    </comment>
    <comment ref="G23" authorId="0" shapeId="0" xr:uid="{00000000-0006-0000-0300-00000A000000}">
      <text>
        <r>
          <rPr>
            <sz val="10"/>
            <color rgb="FF000000"/>
            <rFont val="Arial"/>
            <scheme val="minor"/>
          </rPr>
          <t>Lock + Labor: 600+50=650</t>
        </r>
      </text>
    </comment>
    <comment ref="G24" authorId="0" shapeId="0" xr:uid="{00000000-0006-0000-0300-000009000000}">
      <text>
        <r>
          <rPr>
            <sz val="10"/>
            <color rgb="FF000000"/>
            <rFont val="Arial"/>
            <scheme val="minor"/>
          </rPr>
          <t>Brake Lever + Labor: 90+40=130</t>
        </r>
      </text>
    </comment>
    <comment ref="G25" authorId="0" shapeId="0" xr:uid="{00000000-0006-0000-0300-000008000000}">
      <text>
        <r>
          <rPr>
            <sz val="10"/>
            <color rgb="FF000000"/>
            <rFont val="Arial"/>
            <scheme val="minor"/>
          </rPr>
          <t>Brake Lever + Labor: 90+40=130</t>
        </r>
      </text>
    </comment>
    <comment ref="G27" authorId="0" shapeId="0" xr:uid="{00000000-0006-0000-0300-000007000000}">
      <text>
        <r>
          <rPr>
            <sz val="10"/>
            <color rgb="FF000000"/>
            <rFont val="Arial"/>
            <scheme val="minor"/>
          </rPr>
          <t>Brake Lever + Labor: 1400+200=1600</t>
        </r>
      </text>
    </comment>
    <comment ref="G37" authorId="0" shapeId="0" xr:uid="{00000000-0006-0000-0300-000005000000}">
      <text>
        <r>
          <rPr>
            <sz val="10"/>
            <color rgb="FF000000"/>
            <rFont val="Arial"/>
            <scheme val="minor"/>
          </rPr>
          <t>Bearing + Labor: 210+90=300</t>
        </r>
      </text>
    </comment>
    <comment ref="G38" authorId="0" shapeId="0" xr:uid="{00000000-0006-0000-0300-000003000000}">
      <text>
        <r>
          <rPr>
            <sz val="10"/>
            <color rgb="FF000000"/>
            <rFont val="Arial"/>
            <scheme val="minor"/>
          </rPr>
          <t>Bearing + Oil Seal + Labor: 620+80+350=1050</t>
        </r>
      </text>
    </comment>
    <comment ref="G39" authorId="0" shapeId="0" xr:uid="{00000000-0006-0000-0300-000001000000}">
      <text>
        <r>
          <rPr>
            <sz val="10"/>
            <color rgb="FF000000"/>
            <rFont val="Arial"/>
            <scheme val="minor"/>
          </rPr>
          <t>Brake Shoe + Labor: 250+50=300</t>
        </r>
      </text>
    </comment>
  </commentList>
</comments>
</file>

<file path=xl/sharedStrings.xml><?xml version="1.0" encoding="utf-8"?>
<sst xmlns="http://schemas.openxmlformats.org/spreadsheetml/2006/main" count="46966" uniqueCount="9650">
  <si>
    <t>Job Card No.</t>
  </si>
  <si>
    <t>Date</t>
  </si>
  <si>
    <t>Q</t>
  </si>
  <si>
    <t>Bill No</t>
  </si>
  <si>
    <t>Firm Name</t>
  </si>
  <si>
    <t>GSTIN</t>
  </si>
  <si>
    <t>Item Code</t>
  </si>
  <si>
    <t>Part Code</t>
  </si>
  <si>
    <t>Description</t>
  </si>
  <si>
    <t>Current Stock</t>
  </si>
  <si>
    <t>/</t>
  </si>
  <si>
    <t>Customer Price With GST</t>
  </si>
  <si>
    <t>Qty</t>
  </si>
  <si>
    <t>Total</t>
  </si>
  <si>
    <t xml:space="preserve"> </t>
  </si>
  <si>
    <t>Serial Number (If Applicable)</t>
  </si>
  <si>
    <t>Reamark</t>
  </si>
  <si>
    <t>Final Rates</t>
  </si>
  <si>
    <t>Customer Price without GST</t>
  </si>
  <si>
    <t>Customer Price with GST</t>
  </si>
  <si>
    <t>Greaves Electric Mobility Limited</t>
  </si>
  <si>
    <t>BPL</t>
  </si>
  <si>
    <t>Old Inventory Rates</t>
  </si>
  <si>
    <t>33AAHCA0665K1ZQ</t>
  </si>
  <si>
    <t>VP-000000103969</t>
  </si>
  <si>
    <t>Magnus Neo</t>
  </si>
  <si>
    <t>Primus</t>
  </si>
  <si>
    <t>Magnus EX</t>
  </si>
  <si>
    <t>Reo Li Plus</t>
  </si>
  <si>
    <t>Zeal</t>
  </si>
  <si>
    <t>Reo 80</t>
  </si>
  <si>
    <t>Nexus</t>
  </si>
  <si>
    <t>450 / 500</t>
  </si>
  <si>
    <t>Accessories</t>
  </si>
  <si>
    <t xml:space="preserve">Magnus </t>
  </si>
  <si>
    <t>350 / 450</t>
  </si>
  <si>
    <t>Coneset</t>
  </si>
  <si>
    <t>Minimum Stock Required</t>
  </si>
  <si>
    <t>BPLGR00458</t>
  </si>
  <si>
    <t>Previous Stock</t>
  </si>
  <si>
    <t>Purchased Quantity</t>
  </si>
  <si>
    <t>Sold Quantity</t>
  </si>
  <si>
    <t>Current Inventory</t>
  </si>
  <si>
    <t>GST Rate</t>
  </si>
  <si>
    <t>BBGNA00014</t>
  </si>
  <si>
    <t>Ex Showroom Price</t>
  </si>
  <si>
    <t>SP-000000000069</t>
  </si>
  <si>
    <t>Customer Price</t>
  </si>
  <si>
    <t>BBRBK00079</t>
  </si>
  <si>
    <t>Order / Enough</t>
  </si>
  <si>
    <t>Order Quantity</t>
  </si>
  <si>
    <t>ODNEXOIL</t>
  </si>
  <si>
    <t>TERMINAL HBSP REWORK</t>
  </si>
  <si>
    <t>VP-000000000436</t>
  </si>
  <si>
    <t>BFSZP00380</t>
  </si>
  <si>
    <t>BPLGB00363</t>
  </si>
  <si>
    <t>BBGNA00018</t>
  </si>
  <si>
    <t>BFSZP00356</t>
  </si>
  <si>
    <t>BFSZP00353</t>
  </si>
  <si>
    <t>BSWNA00018</t>
  </si>
  <si>
    <t>BFSZP00348</t>
  </si>
  <si>
    <t>BBGNA00019</t>
  </si>
  <si>
    <t>BLSNA00017</t>
  </si>
  <si>
    <t>VP-000000000375ZA</t>
  </si>
  <si>
    <t>OD6201RS</t>
  </si>
  <si>
    <t>VP-000000000505ZA</t>
  </si>
  <si>
    <t>BBGNA00020</t>
  </si>
  <si>
    <t>A000349</t>
  </si>
  <si>
    <t>Kailash Auto Parts</t>
  </si>
  <si>
    <t>23AFPPR2796Q1ZD</t>
  </si>
  <si>
    <t>ODBRKMAGSHOE</t>
  </si>
  <si>
    <t>VP-000000061423</t>
  </si>
  <si>
    <t>BCVNA00012</t>
  </si>
  <si>
    <t>BBGNA00021</t>
  </si>
  <si>
    <t>BPLMR00346</t>
  </si>
  <si>
    <t>BPPBK00068</t>
  </si>
  <si>
    <t>OD6204-2RS</t>
  </si>
  <si>
    <t>BCHNA00048</t>
  </si>
  <si>
    <t>BFSZP00341</t>
  </si>
  <si>
    <t>BPPBK00069</t>
  </si>
  <si>
    <t>BBRBK00031</t>
  </si>
  <si>
    <t>BBRBK00030</t>
  </si>
  <si>
    <t>BBRBK00029</t>
  </si>
  <si>
    <t>BFSZP00342</t>
  </si>
  <si>
    <t>BPPBK00064</t>
  </si>
  <si>
    <t>BPPBK00063</t>
  </si>
  <si>
    <t>BACAN00040</t>
  </si>
  <si>
    <t>LUGGAGEBOX LID-Al Chequered-1.5-ANODIZED</t>
  </si>
  <si>
    <t>BPPWT00079</t>
  </si>
  <si>
    <t>BPLGB00370</t>
  </si>
  <si>
    <t>BPLGB00369</t>
  </si>
  <si>
    <t>BPPBK00024</t>
  </si>
  <si>
    <t>Brake Cables</t>
  </si>
  <si>
    <t>BBRBK00082</t>
  </si>
  <si>
    <t>BPPBK00138</t>
  </si>
  <si>
    <t>BAVSF00004</t>
  </si>
  <si>
    <t>VP-000000065631</t>
  </si>
  <si>
    <t>JMT/25-26/954</t>
  </si>
  <si>
    <t>Jai Malhar Traders</t>
  </si>
  <si>
    <t>23CTIPA0887J1ZO</t>
  </si>
  <si>
    <t>ODTYRECEAT02</t>
  </si>
  <si>
    <t>Ganesh Verma Lock Received in warranty</t>
  </si>
  <si>
    <t>VP-000000000290</t>
  </si>
  <si>
    <t>Sensor</t>
  </si>
  <si>
    <t>BELNA00225</t>
  </si>
  <si>
    <t>BRWBK00012</t>
  </si>
  <si>
    <t>BACAN00092</t>
  </si>
  <si>
    <t>MAGNUS HS-LUGGAGE BOX LID-AL-CHEQ-BK ANO</t>
  </si>
  <si>
    <t>BRWBK00013</t>
  </si>
  <si>
    <t>BELNA00243</t>
  </si>
  <si>
    <t>Charging Socket PH-0</t>
  </si>
  <si>
    <t>BELNA00218</t>
  </si>
  <si>
    <t>BFTZP00075</t>
  </si>
  <si>
    <t>BRWBK00014</t>
  </si>
  <si>
    <t>BBRBK00001</t>
  </si>
  <si>
    <t>Charging Socket PH-1</t>
  </si>
  <si>
    <t>BELNA00242</t>
  </si>
  <si>
    <t>BPLCP00390</t>
  </si>
  <si>
    <t>BSWNA00017</t>
  </si>
  <si>
    <t>2627CEAT396</t>
  </si>
  <si>
    <t>Shyam Sangam Oil Center</t>
  </si>
  <si>
    <t>23AIOPP0252H1ZD</t>
  </si>
  <si>
    <t>ODTYRECEAT03</t>
  </si>
  <si>
    <t>SA87/2026-27</t>
  </si>
  <si>
    <t>Surinder Automobiles</t>
  </si>
  <si>
    <t>07AQOPB3385P1Z8</t>
  </si>
  <si>
    <t>ODSWITCH</t>
  </si>
  <si>
    <t>Charging Socket PH-2</t>
  </si>
  <si>
    <t>BELNA00246</t>
  </si>
  <si>
    <t>ODRMIRROR</t>
  </si>
  <si>
    <t>BSWNA00019</t>
  </si>
  <si>
    <t>ODMATMAGRED</t>
  </si>
  <si>
    <t>BELNA00222</t>
  </si>
  <si>
    <t>ODMATMAGBLACK</t>
  </si>
  <si>
    <t>BACAN00093</t>
  </si>
  <si>
    <t>A000294</t>
  </si>
  <si>
    <t>REO LI-NAME PLATE MMF</t>
  </si>
  <si>
    <t>Magnus Lock</t>
  </si>
  <si>
    <t>VP-000000017011BL</t>
  </si>
  <si>
    <t>VP-000000085901</t>
  </si>
  <si>
    <t>Replaced Under warranty</t>
  </si>
  <si>
    <t>Brake Lever</t>
  </si>
  <si>
    <t>VP-000000049879</t>
  </si>
  <si>
    <t>049A29072600041</t>
  </si>
  <si>
    <t>VP-000000000516</t>
  </si>
  <si>
    <t>BPLOB00522</t>
  </si>
  <si>
    <t>Ravi</t>
  </si>
  <si>
    <t>OD3PIN</t>
  </si>
  <si>
    <t>BBRBK00002</t>
  </si>
  <si>
    <t>VP-000000000505FS</t>
  </si>
  <si>
    <t>BACBK00001</t>
  </si>
  <si>
    <t>Zeal-Foot Mat-Natural Rubber-Black-Mould</t>
  </si>
  <si>
    <t>VP-000000000388FS</t>
  </si>
  <si>
    <t>BLTNA00028</t>
  </si>
  <si>
    <t>BPLOB00527</t>
  </si>
  <si>
    <t>BSABK00006</t>
  </si>
  <si>
    <t>PH-0 LH Lever Mounting</t>
  </si>
  <si>
    <t>BBRBK00011</t>
  </si>
  <si>
    <t>BPLGB00371</t>
  </si>
  <si>
    <t>PH-1/2 LH Lever Mounting</t>
  </si>
  <si>
    <t>BBRBK00080</t>
  </si>
  <si>
    <t>Charging Socket Cover</t>
  </si>
  <si>
    <t>BPPBK00083</t>
  </si>
  <si>
    <t>SP-000000000130</t>
  </si>
  <si>
    <t>Battery Clamp</t>
  </si>
  <si>
    <t>BFTZP00120</t>
  </si>
  <si>
    <t>BACBK00002</t>
  </si>
  <si>
    <t>Zeal-Front panel Mat-2mm-Natural Rubber-</t>
  </si>
  <si>
    <t>VP-000000029542</t>
  </si>
  <si>
    <t>VP-000000084588</t>
  </si>
  <si>
    <t>PH-0</t>
  </si>
  <si>
    <t>BCHNA00043</t>
  </si>
  <si>
    <t>JMT/25-26/824</t>
  </si>
  <si>
    <t>PH-1</t>
  </si>
  <si>
    <t>Agarwal Electric</t>
  </si>
  <si>
    <t>-</t>
  </si>
  <si>
    <t>ODMCB</t>
  </si>
  <si>
    <t>BPLGR00459</t>
  </si>
  <si>
    <t>SS auto mobiles</t>
  </si>
  <si>
    <t>ODBRKPAD</t>
  </si>
  <si>
    <t>JMT/25-26/788</t>
  </si>
  <si>
    <t>PH-2</t>
  </si>
  <si>
    <t>BCHNA00070</t>
  </si>
  <si>
    <t>ODTYRECEAT01</t>
  </si>
  <si>
    <t>BPLGR00467</t>
  </si>
  <si>
    <t>Chaganlal warranty Lock Received Back</t>
  </si>
  <si>
    <t>BBTNA00065</t>
  </si>
  <si>
    <t>Sno. 000000000312600590</t>
  </si>
  <si>
    <t>BPLGB00362</t>
  </si>
  <si>
    <t>BPLGB00360</t>
  </si>
  <si>
    <t>BWRNA00042</t>
  </si>
  <si>
    <t>BBTNA00075</t>
  </si>
  <si>
    <t>BACBK00004</t>
  </si>
  <si>
    <t>Zeal-Battery Mat-2mm-Natural Rubber-Blac</t>
  </si>
  <si>
    <t>BBTNA00079</t>
  </si>
  <si>
    <t>BFSZP00103</t>
  </si>
  <si>
    <t>BPLGB00358</t>
  </si>
  <si>
    <t>BACGY00002</t>
  </si>
  <si>
    <t>PRIMUS CHARGER</t>
  </si>
  <si>
    <t>BCHNA00045</t>
  </si>
  <si>
    <t>BFSZP00344</t>
  </si>
  <si>
    <t>Front Bearing</t>
  </si>
  <si>
    <t>ODBULBHEAD</t>
  </si>
  <si>
    <t>Rear Bearing</t>
  </si>
  <si>
    <t>BACBK00005</t>
  </si>
  <si>
    <t>Mitra-Controller Wire Cover</t>
  </si>
  <si>
    <t>Front / Rear</t>
  </si>
  <si>
    <t>VP-000000082157</t>
  </si>
  <si>
    <t>BPLOB00535</t>
  </si>
  <si>
    <t>BPLGB00368</t>
  </si>
  <si>
    <t>BPLGR00455</t>
  </si>
  <si>
    <t>BACBK00006</t>
  </si>
  <si>
    <t>Mitra-Mud Flap</t>
  </si>
  <si>
    <t>BPLGR00464</t>
  </si>
  <si>
    <t>BPLGB00359</t>
  </si>
  <si>
    <t>BPLGB00367</t>
  </si>
  <si>
    <t>BPLMR00342</t>
  </si>
  <si>
    <t>ODHORN</t>
  </si>
  <si>
    <t>A000225</t>
  </si>
  <si>
    <t>BACBK00014</t>
  </si>
  <si>
    <t>Pillion Foot Rest LH-Natural Rubber Slee</t>
  </si>
  <si>
    <t>VP-000000000278</t>
  </si>
  <si>
    <t>VP-000000000270</t>
  </si>
  <si>
    <t>BPLGR00456</t>
  </si>
  <si>
    <t>BPLOB00523</t>
  </si>
  <si>
    <t>VP-000000093689MG</t>
  </si>
  <si>
    <t>BPLOB00532</t>
  </si>
  <si>
    <t>BPLOB00526</t>
  </si>
  <si>
    <t>BACBK00015</t>
  </si>
  <si>
    <t>Pillion Foot Rest RH-Natural Rubber Slee</t>
  </si>
  <si>
    <t>BCRNA00015</t>
  </si>
  <si>
    <t>VP-000000000393FS</t>
  </si>
  <si>
    <t>VP-000000000383</t>
  </si>
  <si>
    <t>BPLGR00463</t>
  </si>
  <si>
    <t>VP-000000000372</t>
  </si>
  <si>
    <t>2627CEAT306</t>
  </si>
  <si>
    <t>VP-000000036389</t>
  </si>
  <si>
    <t>A000194</t>
  </si>
  <si>
    <t>BACBK00016</t>
  </si>
  <si>
    <t>Ladies Handle Accessory-Steel-Black PC</t>
  </si>
  <si>
    <t>BLTNA00056</t>
  </si>
  <si>
    <t>VP-000000000265</t>
  </si>
  <si>
    <t>VP-000000010127</t>
  </si>
  <si>
    <t>ODJNCBOX</t>
  </si>
  <si>
    <t>BBRBK00064</t>
  </si>
  <si>
    <t>BWRNA00001</t>
  </si>
  <si>
    <t>ODDISCBRKOIL</t>
  </si>
  <si>
    <t>ODBRKPADREO</t>
  </si>
  <si>
    <t>BACBK00017</t>
  </si>
  <si>
    <t>Trisul-Controller box Stopper Bush</t>
  </si>
  <si>
    <t>BSXNA00010</t>
  </si>
  <si>
    <t>VP-000000029530</t>
  </si>
  <si>
    <t>VP-000000103773</t>
  </si>
  <si>
    <t>BBRBK00009</t>
  </si>
  <si>
    <t>BBRBK00006</t>
  </si>
  <si>
    <t>BBRBK00005</t>
  </si>
  <si>
    <t>BELNA00269</t>
  </si>
  <si>
    <t>BFTBK00096</t>
  </si>
  <si>
    <t>BSLBK00007</t>
  </si>
  <si>
    <t>BACBK00018</t>
  </si>
  <si>
    <t>SEAT RESTING BUSH-RUBBER-BLACK</t>
  </si>
  <si>
    <t>VP-000000000373</t>
  </si>
  <si>
    <t>FS-000000000343</t>
  </si>
  <si>
    <t>FS-000000000199</t>
  </si>
  <si>
    <t>VSP-REO-017</t>
  </si>
  <si>
    <t>BSPZP00002</t>
  </si>
  <si>
    <t>VP-000000055274</t>
  </si>
  <si>
    <t>BPLMR00352</t>
  </si>
  <si>
    <t>BPLOB00524</t>
  </si>
  <si>
    <t>JMT/25-26/445</t>
  </si>
  <si>
    <t>BACBK00031</t>
  </si>
  <si>
    <t>2627CEAT262</t>
  </si>
  <si>
    <t>ELITE-FOOTMAT-RUBBER-BLACK</t>
  </si>
  <si>
    <t>AEI/26-27/IT/224</t>
  </si>
  <si>
    <t>ASICON ELECTRO INNOVATIONS PVT LTD</t>
  </si>
  <si>
    <t>23AANCA6876C1ZL</t>
  </si>
  <si>
    <t>ODBTPH0ASCON</t>
  </si>
  <si>
    <t>25H0310</t>
  </si>
  <si>
    <t>2627CEAT228</t>
  </si>
  <si>
    <t>BICNA00029</t>
  </si>
  <si>
    <t>BPLGR00457</t>
  </si>
  <si>
    <t>BACBK00032</t>
  </si>
  <si>
    <t>ELITE-FOOT BOARD DUST CAP-RUBBER-BK</t>
  </si>
  <si>
    <t>VP-000000000130</t>
  </si>
  <si>
    <t>BLTNA00059</t>
  </si>
  <si>
    <t>BLTNA00060</t>
  </si>
  <si>
    <t>BLSNA00016</t>
  </si>
  <si>
    <t>BACBK00049</t>
  </si>
  <si>
    <t>JUNCTION BOX VERTICAL PORTS-PP-GREY</t>
  </si>
  <si>
    <t>BPLGW00510</t>
  </si>
  <si>
    <t>BPLGW00517</t>
  </si>
  <si>
    <t>BPLGW00518</t>
  </si>
  <si>
    <t>BPPBK00139</t>
  </si>
  <si>
    <t>BACBK00115</t>
  </si>
  <si>
    <t>A000115</t>
  </si>
  <si>
    <t>2627CEAT194</t>
  </si>
  <si>
    <t>2627CEAT192</t>
  </si>
  <si>
    <t>BPLMR00351</t>
  </si>
  <si>
    <t>BACBK00050</t>
  </si>
  <si>
    <t>JUNCTION BOX HORIZONTAL PORTS-PP-GREY</t>
  </si>
  <si>
    <t>BPLOB00531</t>
  </si>
  <si>
    <t>BPPBK00078</t>
  </si>
  <si>
    <t>BSLBK00008</t>
  </si>
  <si>
    <t>AEI/26-27/IT/121</t>
  </si>
  <si>
    <t>25H0073</t>
  </si>
  <si>
    <t>2627CEAT154</t>
  </si>
  <si>
    <t>BACBK00051</t>
  </si>
  <si>
    <t>BATTERY MAT</t>
  </si>
  <si>
    <t>Indicator</t>
  </si>
  <si>
    <t>A000077</t>
  </si>
  <si>
    <t>SA20/2026-27</t>
  </si>
  <si>
    <t>ODAUTOCON</t>
  </si>
  <si>
    <t>Auto Connector Thimble (One Packet)</t>
  </si>
  <si>
    <t>BACBK00070</t>
  </si>
  <si>
    <t>MAGNUS-LADIES HANDLE W.HOOK-STEEL-BK PC</t>
  </si>
  <si>
    <t>ODCABLECHAGORI</t>
  </si>
  <si>
    <t>ODTHROTTLE01</t>
  </si>
  <si>
    <t>BPPBK00077</t>
  </si>
  <si>
    <t>BPLGB00420</t>
  </si>
  <si>
    <t>BRBBK00021</t>
  </si>
  <si>
    <t>15-9-0202</t>
  </si>
  <si>
    <t>BBRBK00077</t>
  </si>
  <si>
    <t>BACBK00071</t>
  </si>
  <si>
    <t>MAGNUS-FOOTREST W/SAREE GUARD-STL-BK PC</t>
  </si>
  <si>
    <t>BSWNA00020</t>
  </si>
  <si>
    <t>BSWNA00021</t>
  </si>
  <si>
    <t>BACBK00103</t>
  </si>
  <si>
    <t>BSSBK00008</t>
  </si>
  <si>
    <t>BPPBK00088</t>
  </si>
  <si>
    <t>Dhan singh</t>
  </si>
  <si>
    <t>13-9-0206</t>
  </si>
  <si>
    <t>BLSNA00015</t>
  </si>
  <si>
    <t>BACBK00090</t>
  </si>
  <si>
    <t>MAGNUS HS-FOOT MAT-RUBBER MOULD</t>
  </si>
  <si>
    <t>VP-000000017002</t>
  </si>
  <si>
    <t>BPPBK00084</t>
  </si>
  <si>
    <t>BHBBK00002</t>
  </si>
  <si>
    <t>VP-000000029529</t>
  </si>
  <si>
    <t>BACBK00093</t>
  </si>
  <si>
    <t>ZEAL-VIN PLATE-92.5X20X2.5MM-BK ED</t>
  </si>
  <si>
    <t>VP-000000006377</t>
  </si>
  <si>
    <t>BPLGB00361</t>
  </si>
  <si>
    <t>Mahtab Singh Parmar</t>
  </si>
  <si>
    <t>VP-000000017011GR</t>
  </si>
  <si>
    <t>Anil Jangir</t>
  </si>
  <si>
    <t>2727CEAT27</t>
  </si>
  <si>
    <t>BACBK00095</t>
  </si>
  <si>
    <t>REO-FOOT MAT-DIAMOND CHEQUERED-BK SRIJI</t>
  </si>
  <si>
    <t>Harsh Sales</t>
  </si>
  <si>
    <t>2627CEAT29</t>
  </si>
  <si>
    <t>BELNA00255</t>
  </si>
  <si>
    <t>2526CEAT1125</t>
  </si>
  <si>
    <t>BACBK00096</t>
  </si>
  <si>
    <t>MAG-FOOT MAT-DIAMOND CHEQUERED-BK SRIJI</t>
  </si>
  <si>
    <t>BPLGW00513</t>
  </si>
  <si>
    <t>BSSBK00003</t>
  </si>
  <si>
    <t>VP-000000093763</t>
  </si>
  <si>
    <t>VP-000000093709MB</t>
  </si>
  <si>
    <t>VP-000000093707MB</t>
  </si>
  <si>
    <t>VP-000000000120</t>
  </si>
  <si>
    <t>VP-000000093706MB</t>
  </si>
  <si>
    <t>VP-000000093705MB</t>
  </si>
  <si>
    <t>VP-000000093704MB</t>
  </si>
  <si>
    <t>VP-000000093702MB</t>
  </si>
  <si>
    <t>BACBK00098</t>
  </si>
  <si>
    <t>REO-LOCK SET CAP-ALUMINIUM</t>
  </si>
  <si>
    <t>VP-000000093700MB</t>
  </si>
  <si>
    <t>BACGR00002</t>
  </si>
  <si>
    <t>BACGR00001</t>
  </si>
  <si>
    <t>BACBK00100</t>
  </si>
  <si>
    <t>MAGNUS HS-OWNERS MANUAL-DIGI PRINT</t>
  </si>
  <si>
    <t>Cash</t>
  </si>
  <si>
    <t>BICNA00037</t>
  </si>
  <si>
    <t>BACBK00101</t>
  </si>
  <si>
    <t>FOOT MAT BUTTON - Dia 18 x 13</t>
  </si>
  <si>
    <t>VSP-REO-016</t>
  </si>
  <si>
    <t>Mahesh Chaudhary</t>
  </si>
  <si>
    <t>ODBRKREOSHOE</t>
  </si>
  <si>
    <t>BACBK00102</t>
  </si>
  <si>
    <t>Magnus-Pillion Footrest LH-DM</t>
  </si>
  <si>
    <t>Magnus-Pillion Footrest RH-DM</t>
  </si>
  <si>
    <t>BACBK00104</t>
  </si>
  <si>
    <t>LADIES FOOT REST-STEEL-BK PC</t>
  </si>
  <si>
    <t>BACBK00118</t>
  </si>
  <si>
    <t>MAG-FOOT MAT-SYNTHETIC</t>
  </si>
  <si>
    <t>BPLGB00423</t>
  </si>
  <si>
    <t>BPLGW00512</t>
  </si>
  <si>
    <t>BCVNA00006</t>
  </si>
  <si>
    <t>BACBK00120</t>
  </si>
  <si>
    <t>VP-000000062127</t>
  </si>
  <si>
    <t>VP-000000050502</t>
  </si>
  <si>
    <t>Purchase</t>
  </si>
  <si>
    <t>BPLGW00519</t>
  </si>
  <si>
    <t>Sales</t>
  </si>
  <si>
    <t>BACBK00121</t>
  </si>
  <si>
    <t>ZEAL-PILLION RUBBER FOOTREST-PAA-PC</t>
  </si>
  <si>
    <t>BACBK00122</t>
  </si>
  <si>
    <t>Ladies Footrest with Saree Guard-PC</t>
  </si>
  <si>
    <t>BPLMW00607</t>
  </si>
  <si>
    <t>SUM of Qty</t>
  </si>
  <si>
    <t>BPLGR00454</t>
  </si>
  <si>
    <t>BPLGW00509</t>
  </si>
  <si>
    <t>BPLGW00508</t>
  </si>
  <si>
    <t>BPLGW00520</t>
  </si>
  <si>
    <t>BSTBK00023</t>
  </si>
  <si>
    <t>BFTBK00131</t>
  </si>
  <si>
    <t>BPPBK00044</t>
  </si>
  <si>
    <t>BFSZP00354</t>
  </si>
  <si>
    <t>ODBRKSENS</t>
  </si>
  <si>
    <t>2526CEAT1046</t>
  </si>
  <si>
    <t>BFTBK00141</t>
  </si>
  <si>
    <t>VP-000000093678MG</t>
  </si>
  <si>
    <t>KLI/25-26/278</t>
  </si>
  <si>
    <t>Kamal Laxmi Industries</t>
  </si>
  <si>
    <t>22AAWFK9047K1ZO</t>
  </si>
  <si>
    <t>BACBK00123</t>
  </si>
  <si>
    <t>ODBTRCAN1</t>
  </si>
  <si>
    <t>TOOL KIT-M/Z</t>
  </si>
  <si>
    <t>COUNTA of Part Code</t>
  </si>
  <si>
    <t>Min Req</t>
  </si>
  <si>
    <t>Order / Not</t>
  </si>
  <si>
    <t>VP-000000042794</t>
  </si>
  <si>
    <t>VP-000000039803MG</t>
  </si>
  <si>
    <t>VP-000000093675MG</t>
  </si>
  <si>
    <t>BACCP00008</t>
  </si>
  <si>
    <t>Tool kit-Zeal</t>
  </si>
  <si>
    <t>VP-000000093682AM</t>
  </si>
  <si>
    <t>VP-000000093683AM</t>
  </si>
  <si>
    <t>VP-000000093680AM</t>
  </si>
  <si>
    <t>VP-000000093681AM</t>
  </si>
  <si>
    <t>PILLION FOOTREST-LH-ALU-PC-CHARCOAL GREY</t>
  </si>
  <si>
    <t>JUNCTION BOX VERTICAL PORTS-PP-GREY Total</t>
  </si>
  <si>
    <t>VP-000000055445</t>
  </si>
  <si>
    <t>VP-000000055446</t>
  </si>
  <si>
    <t>VP-000000065624</t>
  </si>
  <si>
    <t>VP-000000042800</t>
  </si>
  <si>
    <t>Magnus-Pillion Footrest LH-DM Total</t>
  </si>
  <si>
    <t>BMTBK00008</t>
  </si>
  <si>
    <t>Magnus-Pillion Footrest RH-DM Total</t>
  </si>
  <si>
    <t>PILLION FOOTREST-RH-ALU-PC-CHARCOAL GREY</t>
  </si>
  <si>
    <t>VP-000000049266</t>
  </si>
  <si>
    <t>BLTNA00054</t>
  </si>
  <si>
    <t>VP-000000049267</t>
  </si>
  <si>
    <t>Atul</t>
  </si>
  <si>
    <t>BFTBK00252</t>
  </si>
  <si>
    <t>BFTBK00230</t>
  </si>
  <si>
    <t>LADIES FOOT REST-STEEL-BK PC Total</t>
  </si>
  <si>
    <t>BFKBK00018</t>
  </si>
  <si>
    <t>Foot Mat Button-PPCP-Grey</t>
  </si>
  <si>
    <t>AIR VALVE-TS1630-TUBELESS-TRITON-REAR Total</t>
  </si>
  <si>
    <t>VP-000000010844</t>
  </si>
  <si>
    <t>AIR VALVE-TS1630-TUBELESS-TRITON-REAR</t>
  </si>
  <si>
    <t>M/S YOGESH ENTERPRISES</t>
  </si>
  <si>
    <t>23GCZPS7986G1ZD</t>
  </si>
  <si>
    <t>ODMAGMOTOR</t>
  </si>
  <si>
    <t>PILLION FOOTREST-LH-ALU-PC-CHARCOAL GREY Total</t>
  </si>
  <si>
    <t>BAVSF00005</t>
  </si>
  <si>
    <t>AIR VALVE-PVR 70-TUBELESS-TRITON-FRONT Total</t>
  </si>
  <si>
    <t>ODREOHALLSENS</t>
  </si>
  <si>
    <t>ODBRKLEVERLH</t>
  </si>
  <si>
    <t>ODCLUSGLASS</t>
  </si>
  <si>
    <t>PILLION FOOTREST-RH-ALU-PC-CHARCOAL GREY Total</t>
  </si>
  <si>
    <t>BPPBK00002</t>
  </si>
  <si>
    <t>BACMC00007</t>
  </si>
  <si>
    <t>Zeal-Owners Manual</t>
  </si>
  <si>
    <t>BPPBK00001</t>
  </si>
  <si>
    <t>BPPBK00052</t>
  </si>
  <si>
    <t>Foot Mat Button-PPCP-Grey Total</t>
  </si>
  <si>
    <t>VP-000000005572</t>
  </si>
  <si>
    <t>VP-000000065628</t>
  </si>
  <si>
    <t>Zeal-Brake Lever LH-Al PDC-Black PC Total</t>
  </si>
  <si>
    <t>BACMC00017</t>
  </si>
  <si>
    <t>First Aid Kit</t>
  </si>
  <si>
    <t>BPPBK00070</t>
  </si>
  <si>
    <t>BPPBK00067</t>
  </si>
  <si>
    <t>Zeal-Front Brake Cable-Black Total</t>
  </si>
  <si>
    <t>AIR VALVE-PVR 70-TUBELESS-TRITON-FRONT</t>
  </si>
  <si>
    <t>VP-000000039803</t>
  </si>
  <si>
    <t>BAXZP00013</t>
  </si>
  <si>
    <t>Axle-M12*227 HEX FLANGE HEAD</t>
  </si>
  <si>
    <t>Zeal-Rear Brake Cable-Black Total</t>
  </si>
  <si>
    <t>Axle-M12*227 HEX FLANGE HEAD Total</t>
  </si>
  <si>
    <t>VP-000000050499</t>
  </si>
  <si>
    <t>Zeal-HBS Brake Cable Total</t>
  </si>
  <si>
    <t>VP-000000050500</t>
  </si>
  <si>
    <t>VP-000000062131</t>
  </si>
  <si>
    <t>BAXZP00015</t>
  </si>
  <si>
    <t>AXLE BOLT-M12*222*1.25-30 MM THREAD-ZP</t>
  </si>
  <si>
    <t>VP-000000062130</t>
  </si>
  <si>
    <t>HBS Equalizer Enclosure Total</t>
  </si>
  <si>
    <t>AXLE BOLT-M12*222*1.25-30 MM THREAD-ZP Total</t>
  </si>
  <si>
    <t>MAGNUS HS-Front Brake Cable Total</t>
  </si>
  <si>
    <t>Sumit Next Now</t>
  </si>
  <si>
    <t>BPPBK00089</t>
  </si>
  <si>
    <t>BPPBK00087</t>
  </si>
  <si>
    <t>Zeal-Brake Panel Rear-Al PDC-Black PC</t>
  </si>
  <si>
    <t>BPPBK00075</t>
  </si>
  <si>
    <t>BPLMW00611</t>
  </si>
  <si>
    <t>VP-000000059709</t>
  </si>
  <si>
    <t>NB82ADK936,NB82ADL010</t>
  </si>
  <si>
    <t>BBGNA00028</t>
  </si>
  <si>
    <t>BEARING-Z/M</t>
  </si>
  <si>
    <t>N332ADM787</t>
  </si>
  <si>
    <t>Zeal-Front Brake Cable-Black</t>
  </si>
  <si>
    <t>2526CEAT939</t>
  </si>
  <si>
    <t>BEARING-Z/M Total</t>
  </si>
  <si>
    <t>Zeal-Brake Lever LH-Al PDC-Black PC</t>
  </si>
  <si>
    <t>Zeal-Brake Panel Rear-Al PDC-Black PC Total</t>
  </si>
  <si>
    <t>BBRBK00076</t>
  </si>
  <si>
    <t>REAR BRAKE PANEL Total</t>
  </si>
  <si>
    <t>Front brake panel Total</t>
  </si>
  <si>
    <t>BRAKE LEVER RH-ALU BLK PC -ADVIK Total</t>
  </si>
  <si>
    <t>BRAKE LEVER CBS ASSY WITH BSS-LH-PC Total</t>
  </si>
  <si>
    <t>BACNA00002</t>
  </si>
  <si>
    <t>Mitra-Foot Board Rubber Ring RH-Green</t>
  </si>
  <si>
    <t>MAGNUS/ZEAL-REAR BRAKE PANEL Total</t>
  </si>
  <si>
    <t>BPPBK00049</t>
  </si>
  <si>
    <t>VP-000000000505IR</t>
  </si>
  <si>
    <t>VP-000000000505LW</t>
  </si>
  <si>
    <t>CHARGER-60V7.5A LI DM SENATLA Total</t>
  </si>
  <si>
    <t>Zeal-Rear Brake Cable-Black</t>
  </si>
  <si>
    <t>Ganesh Verma Warranty</t>
  </si>
  <si>
    <t>A000682</t>
  </si>
  <si>
    <t>KAilash Auto Parts</t>
  </si>
  <si>
    <t>BCHNA00043RF</t>
  </si>
  <si>
    <t>Charger -60V7.5A LI DM- REFURBISHED Total</t>
  </si>
  <si>
    <t>2526CEAT895</t>
  </si>
  <si>
    <t>A000663</t>
  </si>
  <si>
    <t>CHARGER-CAN 1-60V7. 5A Total</t>
  </si>
  <si>
    <t>BACNA00004</t>
  </si>
  <si>
    <t>Mitra-Rear Cabin Grip Rubber</t>
  </si>
  <si>
    <t>BPLBL00091</t>
  </si>
  <si>
    <t>VSP-REO-087</t>
  </si>
  <si>
    <t>CHARGER-60V7. 5A-PH2 Total</t>
  </si>
  <si>
    <t>VSP-REO-101</t>
  </si>
  <si>
    <t>VSP-REO-102</t>
  </si>
  <si>
    <t>BPLGR00079</t>
  </si>
  <si>
    <t>BCHNA00071</t>
  </si>
  <si>
    <t>CHARGER-48-P2 Total</t>
  </si>
  <si>
    <t>BPLGR00080</t>
  </si>
  <si>
    <t>BPLBL00266</t>
  </si>
  <si>
    <t>VSP-REO-088</t>
  </si>
  <si>
    <t>VSP-REO-047</t>
  </si>
  <si>
    <t>VSP-REO-107</t>
  </si>
  <si>
    <t>Zeal-HBS Brake Cable</t>
  </si>
  <si>
    <t>BPLBL00267</t>
  </si>
  <si>
    <t>BACNA00005</t>
  </si>
  <si>
    <t>Mitra-Rear Cabin Bet Rubber</t>
  </si>
  <si>
    <t>BELNA000239</t>
  </si>
  <si>
    <t>BTRY-CHARGING-CNCTR-SB50 TO XLR FEMALE
 Total</t>
  </si>
  <si>
    <t>BELNA00157</t>
  </si>
  <si>
    <t>MAGNUS HS-USB PORT-5V OUTPUT Total</t>
  </si>
  <si>
    <t>BPPBK00045</t>
  </si>
  <si>
    <t>HBS Equalizer Enclosure</t>
  </si>
  <si>
    <t>BPPBK00031</t>
  </si>
  <si>
    <t>BSWNA00016</t>
  </si>
  <si>
    <t>Reo/Zeal-Brake Sensing Switch DM Total</t>
  </si>
  <si>
    <t>BELNA00228</t>
  </si>
  <si>
    <t>Zeal-Switch Mount LH assy DM Total</t>
  </si>
  <si>
    <t>BACNA00006</t>
  </si>
  <si>
    <t>Mitra-Rear Cabin Door Rubber</t>
  </si>
  <si>
    <t>BSWNA00015</t>
  </si>
  <si>
    <t>MAGNUS HS-Front Brake Cable</t>
  </si>
  <si>
    <t>BELNA00239</t>
  </si>
  <si>
    <t>3PIN CONNECTOR-BACKLITE-PP Total</t>
  </si>
  <si>
    <t>BPPBK00042</t>
  </si>
  <si>
    <t>BPLMR00343</t>
  </si>
  <si>
    <t>BACNA00007</t>
  </si>
  <si>
    <t>Mitra-Rear Wheel Dust Cap-ABS-Chrome</t>
  </si>
  <si>
    <t>THROTTLE RH W/O SWITCH Total</t>
  </si>
  <si>
    <t>BPLMR00355</t>
  </si>
  <si>
    <t>BELNA00244</t>
  </si>
  <si>
    <t>GRIP LH W/O SWITCH Total</t>
  </si>
  <si>
    <t>BACNA00008</t>
  </si>
  <si>
    <t>Mitra-Wire Guard</t>
  </si>
  <si>
    <t>CHARGING SOCKET-AMPHENOL-PH2-M/Z Total</t>
  </si>
  <si>
    <t>VP-000000033848</t>
  </si>
  <si>
    <t>BWHNA00035</t>
  </si>
  <si>
    <t>BFKBK00024</t>
  </si>
  <si>
    <t>BFKBK00025</t>
  </si>
  <si>
    <t>THROTTLE-RH-M1</t>
  </si>
  <si>
    <t>Suresh</t>
  </si>
  <si>
    <t>BPLGB00430</t>
  </si>
  <si>
    <t>BACNA00009</t>
  </si>
  <si>
    <t>Mitra-Scissor Jack with Lever</t>
  </si>
  <si>
    <t>THROTTLE-RH-M1 Total</t>
  </si>
  <si>
    <t>Ready Switch</t>
  </si>
  <si>
    <t>MAGNUS HS-FRONT FORK LEG LH-DM Total</t>
  </si>
  <si>
    <t>MAGNUS HS-FRONT FORK LEG RH-DM Total</t>
  </si>
  <si>
    <t>BACNA00011</t>
  </si>
  <si>
    <t>Mitra-Foot Board Rubber Ring RH big</t>
  </si>
  <si>
    <t>Bolt-M5*26 H9 Star Head Step</t>
  </si>
  <si>
    <t>REAR BRAKE PANEL</t>
  </si>
  <si>
    <t>Bolt-M5*26 H9 Star Head Step Total</t>
  </si>
  <si>
    <t>BACNA00032</t>
  </si>
  <si>
    <t>ELITE-OWNERS MANUAL</t>
  </si>
  <si>
    <t>Front brake panel</t>
  </si>
  <si>
    <t>BSWNA00023</t>
  </si>
  <si>
    <t>AXLE BUSH-4.5XID12.5XOD20-ZP</t>
  </si>
  <si>
    <t>AXLE BUSH-4.5XID12.5XOD20-ZP Total</t>
  </si>
  <si>
    <t>BACNA00035</t>
  </si>
  <si>
    <t>LUGGAGE BOX LID-Al Chequered - 1.5mm Thk</t>
  </si>
  <si>
    <t>BRAKE LEVER RH-ALU BLK PC -ADVIK</t>
  </si>
  <si>
    <t>BLTNA00057</t>
  </si>
  <si>
    <t>MAGNUS HS-MOTOR AXLE WASHER</t>
  </si>
  <si>
    <t>BWHNA00018</t>
  </si>
  <si>
    <t>MAGNUS HS-MOTOR AXLE WASHER Total</t>
  </si>
  <si>
    <t>VP-000000065630</t>
  </si>
  <si>
    <t>LOCK WASHER 1 D28 T4MM</t>
  </si>
  <si>
    <t>VP-000000065629</t>
  </si>
  <si>
    <t>VP-000000065626</t>
  </si>
  <si>
    <t>BACNA00052</t>
  </si>
  <si>
    <t>JUNCTION BOX SET-W/O PIN HOLES-PPCP-GREY</t>
  </si>
  <si>
    <t>LOCK WASHER 1 D28 T4MM Total</t>
  </si>
  <si>
    <t>LOCK WASHER 2 D30 T4.5MM</t>
  </si>
  <si>
    <t>Jeevan Griwal FOC</t>
  </si>
  <si>
    <t>LOCK WASHER 2 D30 T4.5MM Total</t>
  </si>
  <si>
    <t>ANTI WASHER T5.8MM</t>
  </si>
  <si>
    <t>BACNA00054</t>
  </si>
  <si>
    <t>REO LA-OWNERS MANUAL-MMF</t>
  </si>
  <si>
    <t>Ganesh Bhabhar FOC H-25G281-14H-25547</t>
  </si>
  <si>
    <t>ANTI WASHER T5.8MM Total</t>
  </si>
  <si>
    <t>A000576</t>
  </si>
  <si>
    <t>SA139/2025-26</t>
  </si>
  <si>
    <t>BFSZP00387</t>
  </si>
  <si>
    <t>23APTPS2534P1Z5</t>
  </si>
  <si>
    <t>Nut-M5 H8 Hex Flange DM Total</t>
  </si>
  <si>
    <t>BFTBK00094</t>
  </si>
  <si>
    <t>MAG-MUDGUARD MTG CLAMP-STL-BK PC Total</t>
  </si>
  <si>
    <t>MAGNUS-SEAT LATCH U-CLAMP DD-STL YZP Total</t>
  </si>
  <si>
    <t>BACNA00055</t>
  </si>
  <si>
    <t>ELITE-I.CAT APPROVAL NAME PLATE</t>
  </si>
  <si>
    <t>MAG-MCB-MOUNT-BRACKET-STL-BLK Total</t>
  </si>
  <si>
    <t>SP000000000069</t>
  </si>
  <si>
    <t>442501243-1247 (05 Chargers)</t>
  </si>
  <si>
    <t>BFTBK00132</t>
  </si>
  <si>
    <t>Pradeep Talwadia</t>
  </si>
  <si>
    <t>BRAKE LEVER CBS ASSY WITH BSS-LH-PC</t>
  </si>
  <si>
    <t>BATTERY CLAMP-ZINC PLATED-M/Z EX Total</t>
  </si>
  <si>
    <t>BACNA00056</t>
  </si>
  <si>
    <t>REO-NAME PLATE MMF</t>
  </si>
  <si>
    <t>Ready</t>
  </si>
  <si>
    <t>BFSZP00035</t>
  </si>
  <si>
    <t>FS-000000000373</t>
  </si>
  <si>
    <t>MAG/ZEAL-BRAKE CABLE GUIDE-STEEL-ZP-DM Total</t>
  </si>
  <si>
    <t>BACNA00059</t>
  </si>
  <si>
    <t>ELITE LI-I.CAT APPROVAL NAME PLATE</t>
  </si>
  <si>
    <t>BFTZP00116</t>
  </si>
  <si>
    <t>Zeal-Reflector Mounting Clamp DM Total</t>
  </si>
  <si>
    <t>EX-BATTERY CLAMP-STEL-ZP Total</t>
  </si>
  <si>
    <t>MAGNUS 75-CLUSTER+BLE+CAN+SINGLE WIRE</t>
  </si>
  <si>
    <t>BACNA00060</t>
  </si>
  <si>
    <t>ELITE LI-OWNERS MANUAL</t>
  </si>
  <si>
    <t>MAGNUS 75-CLUSTER+BLE+CAN+SINGLE WIRE Total</t>
  </si>
  <si>
    <t>MAGNUS/ZEAL-REAR BRAKE PANEL</t>
  </si>
  <si>
    <t>BICNA00035</t>
  </si>
  <si>
    <t>INSTRUMENT CLUSTER-PH2-M</t>
  </si>
  <si>
    <t>BACNA00061</t>
  </si>
  <si>
    <t>MAGNUS HS-OWNERS MANUAL</t>
  </si>
  <si>
    <t>INSTRUMENT CLUSTER-PH2-M Total</t>
  </si>
  <si>
    <t>CHARGER-60V7.5A LI DM SENATLA</t>
  </si>
  <si>
    <t>REO-LOCK SET ASSY-WITH AMPERE LOGO Total</t>
  </si>
  <si>
    <t>ZEAL-LOCK SET-PAVNA DM Total</t>
  </si>
  <si>
    <t>BACNA00064</t>
  </si>
  <si>
    <t>ELITE-CENTER STAND RUBBER BUSH</t>
  </si>
  <si>
    <t>Charger -60V7.5A LI DM- REFURBISHED</t>
  </si>
  <si>
    <t>VP-000000000506</t>
  </si>
  <si>
    <t>MAGNUS HS-HEAD LIGHT FIEM</t>
  </si>
  <si>
    <t>2526CEAT736</t>
  </si>
  <si>
    <t>MAGNUS HS-HEAD LIGHT FIEM Total</t>
  </si>
  <si>
    <t>CHARGER-CAN 1-60V7. 5A</t>
  </si>
  <si>
    <t>BLTNA00035</t>
  </si>
  <si>
    <t>MAGNUS HS-LUGGAGE BOX LIGHT WITH SWITCH Total</t>
  </si>
  <si>
    <t>BACNA00093</t>
  </si>
  <si>
    <t>Magnus-Tail Light DM</t>
  </si>
  <si>
    <t>Magnus-Tail Light DM Total</t>
  </si>
  <si>
    <t>MAGNUS- HILUX HEAD LAMP DM</t>
  </si>
  <si>
    <t>MAGNUS- HILUX HEAD LAMP DM Total</t>
  </si>
  <si>
    <t>BACNA00095</t>
  </si>
  <si>
    <t>Reo Plus Li-Owners Manual - AMP2020</t>
  </si>
  <si>
    <t>Vishal Vijayvargiya</t>
  </si>
  <si>
    <t>CHARGER-60V7. 5A-PH2</t>
  </si>
  <si>
    <t>MAGNUS-NUMBER PLATE LAMP Total</t>
  </si>
  <si>
    <t>ELITE/REO-CONVERTER-48V12V-5V-ALU BODY</t>
  </si>
  <si>
    <t>ELITE/REO-CONVERTER-48V12V-5V-ALU BODY Total</t>
  </si>
  <si>
    <t>MAGNUS HS-INDICATOR RH ASSY-DM Total</t>
  </si>
  <si>
    <t>CHARGER-48-P2</t>
  </si>
  <si>
    <t>Nishant</t>
  </si>
  <si>
    <t>BMTBK00008RF</t>
  </si>
  <si>
    <t>MOTOR-1200W48 60V-10RIM REFURBISHED Total</t>
  </si>
  <si>
    <t>BMTBK00014</t>
  </si>
  <si>
    <t>BMTBK00022</t>
  </si>
  <si>
    <t>BACNA00096</t>
  </si>
  <si>
    <t>Reo Plus LA-Owners Manual-AMP2020</t>
  </si>
  <si>
    <t>BELNA00238</t>
  </si>
  <si>
    <t>USB CHARGER-5V-3A</t>
  </si>
  <si>
    <t>BPLBK00457</t>
  </si>
  <si>
    <t>INS CLUSTER COVER TOP-GLOSSY BLK-ABS Total</t>
  </si>
  <si>
    <t>MAGNUS HS-USB PORT-5V OUTPUT</t>
  </si>
  <si>
    <t>Reo-Instrument Cluster cover-Blue with b Total</t>
  </si>
  <si>
    <t>02 FOC Aditya &amp; One more</t>
  </si>
  <si>
    <t>BACNA00105</t>
  </si>
  <si>
    <t>MAGNUS EX-OWNERS MANUAL</t>
  </si>
  <si>
    <t>USB CHARGER-5V-3A Total</t>
  </si>
  <si>
    <t>Reo PLUS - Front Fender-Blue Total</t>
  </si>
  <si>
    <t>3PIN CONNECTOR-BACKLITE-PP</t>
  </si>
  <si>
    <t>BElNA00243</t>
  </si>
  <si>
    <t>Reo PLUS -Front Panel Bottom-blue Total</t>
  </si>
  <si>
    <t>Reo/Zeal-Brake Sensing Switch DM</t>
  </si>
  <si>
    <t>BPLCP00391</t>
  </si>
  <si>
    <t>Head Light Decorative Plate</t>
  </si>
  <si>
    <t>Kashiram</t>
  </si>
  <si>
    <t>THROTTLE RH W/O SWITCH</t>
  </si>
  <si>
    <t>Head Light Decorative Plate Total</t>
  </si>
  <si>
    <t>BACNA00106</t>
  </si>
  <si>
    <t>ZEAL EX-OWNERS MANUAL</t>
  </si>
  <si>
    <t>Wrongly sent by the company instead BPLGB00367</t>
  </si>
  <si>
    <t>Zeal-Switch Mount LH assy DM</t>
  </si>
  <si>
    <t>MAG-FRONT PANEL TOP-ABS-GR BLK-DM Total</t>
  </si>
  <si>
    <t>BPLGB00366</t>
  </si>
  <si>
    <t>MAG-FRAME NUMBER COVER-ABS-GR BLK DM Total</t>
  </si>
  <si>
    <t>BACNA00107</t>
  </si>
  <si>
    <t>MAGNUS-HS OWNERS MANUAL-DM</t>
  </si>
  <si>
    <t>CHARGING SOCKET-AMPHENOL-PH2-M/Z</t>
  </si>
  <si>
    <t>GRIP LH W/O SWITCH</t>
  </si>
  <si>
    <t>BACNA00108</t>
  </si>
  <si>
    <t>ZEAL LI-OWNERS MANUAL-CONCISE</t>
  </si>
  <si>
    <t>MAG-SIDE PANEL LH-ABS-GR BLK DM Total</t>
  </si>
  <si>
    <t>BWHNA00024</t>
  </si>
  <si>
    <t>MAG-SIDE PANEL RH-ABS-GR BLK DM Total</t>
  </si>
  <si>
    <t>BACNA00109</t>
  </si>
  <si>
    <t>REO PLUS LI-OWNERS MANUAL-CONCISE</t>
  </si>
  <si>
    <t>BPLGB00373</t>
  </si>
  <si>
    <t>VP-000000000391FS</t>
  </si>
  <si>
    <t>VP-000000000375FS</t>
  </si>
  <si>
    <t>MAGNUS HS-FRONT FORK LEG LH-DM</t>
  </si>
  <si>
    <t>REAR PANEL TOP-GLOSSY BLACK-ABS-P Total</t>
  </si>
  <si>
    <t>VP-000000000390FS</t>
  </si>
  <si>
    <t>BPLGB00424</t>
  </si>
  <si>
    <t>FRONT PANEL TOP-GLOSSY BLACK-ABS-P</t>
  </si>
  <si>
    <t>MAGNUS HS-FRONT FORK LEG RH-DM</t>
  </si>
  <si>
    <t>VP-000000000394FS</t>
  </si>
  <si>
    <t>FRONT PANEL TOP-GLOSSY BLACK-ABS-P Total</t>
  </si>
  <si>
    <t>Reo-Protection Board LH-Grey Total</t>
  </si>
  <si>
    <t>BACNA00110</t>
  </si>
  <si>
    <t>REO PLUS LA-OWNERS MANUAL-CONCISE</t>
  </si>
  <si>
    <t>Nut-M5 H8 Hex Nyloc</t>
  </si>
  <si>
    <t>VP-000000005881</t>
  </si>
  <si>
    <t>Reo-Protection Board RH-Grey Total</t>
  </si>
  <si>
    <t>Nut-M5 H8 Hex Nyloc Total</t>
  </si>
  <si>
    <t>BPLGR00169</t>
  </si>
  <si>
    <t>MAGNUS HS-H/L HOLDER BOTTOM-ABS-BLK Total</t>
  </si>
  <si>
    <t>BPLGR00170</t>
  </si>
  <si>
    <t>MAGNUS HS-H/L HOLDER TOP-ABS-BLK Total</t>
  </si>
  <si>
    <t>MAG-FRONT FENDER-ABS-GALACTIC GREY Total</t>
  </si>
  <si>
    <t>MAGNUS FRONT PANEL LH-ABS-GALACTIC GREY Total</t>
  </si>
  <si>
    <t>MAGNUS FRONT PANEL RH-ABS-GALACTIC GREY Total</t>
  </si>
  <si>
    <t>MAG-FRONT PANEL TOP-ABS-GALACTIC GREY Total</t>
  </si>
  <si>
    <t>BPLGR00460</t>
  </si>
  <si>
    <t>MAG-INS.CLUSTER COVER TOP-ABS-GALACTIC</t>
  </si>
  <si>
    <t>FS-000000000384</t>
  </si>
  <si>
    <t>Bolt-M6*12 H10 Hex Flange Head DM</t>
  </si>
  <si>
    <t>MAG-INS.CLUSTER COVER TOP-ABS-GALACTIC Total</t>
  </si>
  <si>
    <t>Bolt-M6*12 H10 Hex Flange Head DM Total</t>
  </si>
  <si>
    <t>MAG-PROTECTION BOARD LH-ABS-GALACTIC Total</t>
  </si>
  <si>
    <t>Nut-M5 H8 Hex Flange DM</t>
  </si>
  <si>
    <t>MAG-PROTECTION BOARD RH-ABS-GALACTIC Total</t>
  </si>
  <si>
    <t>BR1200WCC23I203936</t>
  </si>
  <si>
    <t>MAG-MUDGUARD MTG CLAMP-STL-BK PC</t>
  </si>
  <si>
    <t>BACNA00116</t>
  </si>
  <si>
    <t>OWNER`S MANUAL</t>
  </si>
  <si>
    <t>MAG-FRONT FENDER-ABS-WHITE DM BPLGW00508 Total</t>
  </si>
  <si>
    <t>102110579RF</t>
  </si>
  <si>
    <t>MAGNUS FRONT PANEL LH-ABS-WHITE DM BPLGW00509 Total</t>
  </si>
  <si>
    <t>MAGNUS-SEAT LATCH U-CLAMP DD-STL YZP</t>
  </si>
  <si>
    <t>MAGNUS FRONT PANEL RH-ABS-WHITE DM BPLGW00510 Total</t>
  </si>
  <si>
    <t>MAG-INS.CLUSTER COVER FRONT-ABS-WHITE DM BPLGW00512</t>
  </si>
  <si>
    <t>MAG-MCB-MOUNT-BRACKET-STL-BLK</t>
  </si>
  <si>
    <t>BATTERY CLAMP-ZINC PLATED-M/Z EX</t>
  </si>
  <si>
    <t>Sumit</t>
  </si>
  <si>
    <t>MAG-INS.CLUSTER COVER FRONT-ABS-WHITE DM BPLGW00512 Total</t>
  </si>
  <si>
    <t>FRONT FENDER UNDER BRACKET ASSY-STL-PC-P</t>
  </si>
  <si>
    <t>MAG-INS.CLUSTER COVER REAR-ABS-WHITE DM  BPLGW00513</t>
  </si>
  <si>
    <t>FRONT FENDER UNDER BRACKET ASSY-STL-PC-P Total</t>
  </si>
  <si>
    <t>MAG-INS.CLUSTER COVER REAR-ABS-WHITE DM  BPLGW00513 Total</t>
  </si>
  <si>
    <t>049A60082416068</t>
  </si>
  <si>
    <t>FRONT FENDER BRACKET ASSY</t>
  </si>
  <si>
    <t>BPLGW00514</t>
  </si>
  <si>
    <t>MAG-INS.CLUSTER COVER TOP-ABS-WHITE DM</t>
  </si>
  <si>
    <t>FRONT FENDER BRACKET ASSY Total</t>
  </si>
  <si>
    <t>MAG-INS.CLUSTER COVER TOP-ABS-WHITE DM Total</t>
  </si>
  <si>
    <t>MAG/ZEAL-BRAKE CABLE GUIDE-STEEL-ZP-DM</t>
  </si>
  <si>
    <t>BACRD00002</t>
  </si>
  <si>
    <t>MAG-PROTECTION BOARD LH-ABS-WHITE DM</t>
  </si>
  <si>
    <t>Mitra-Frame Decorative Cover-PP</t>
  </si>
  <si>
    <t>MAG-PROTECTION BOARD LH-ABS-WHITE DM Total</t>
  </si>
  <si>
    <t>MAG-PROTECTION BOARD RH-ABS-WHITE DM BPLGW00518</t>
  </si>
  <si>
    <t>Shivendar Pratap Singh</t>
  </si>
  <si>
    <t>EX-BATTERY CLAMP-STEL-ZP</t>
  </si>
  <si>
    <t>MAG-PROTECTION BOARD RH-ABS-WHITE DM BPLGW00518 Total</t>
  </si>
  <si>
    <t>MAG-SIDE PANEL LH-ABS-WHITE DM</t>
  </si>
  <si>
    <t>1W102500035</t>
  </si>
  <si>
    <t>Navin Batra</t>
  </si>
  <si>
    <t>MAG-SIDE PANEL LH-ABS-WHITE DM Total</t>
  </si>
  <si>
    <t>MAG-SIDE PANEL RH-ABS-WHITE DM</t>
  </si>
  <si>
    <t>Zeal-Reflector Mounting Clamp DM</t>
  </si>
  <si>
    <t>MAG-SIDE PANEL RH-ABS-WHITE DM Total</t>
  </si>
  <si>
    <t>BPLGW00521</t>
  </si>
  <si>
    <t>A000460</t>
  </si>
  <si>
    <t>REO-LOCK SET ASSY-WITH AMPERE LOGO</t>
  </si>
  <si>
    <t>BPLMR00344</t>
  </si>
  <si>
    <t>MAG-INS.CLUSTER COVER FRONT-ABS-MT RED D Total</t>
  </si>
  <si>
    <t>BPLMR00347</t>
  </si>
  <si>
    <t>MAG-INS.CLUSTER COVER REAR-ABS-MT RED DM Total</t>
  </si>
  <si>
    <t>MAG-PROTECTION BOARD LH-ABS-MT RED DM</t>
  </si>
  <si>
    <t>BACSL00001</t>
  </si>
  <si>
    <t>Mitra -Head Light Bracket LH-SPL</t>
  </si>
  <si>
    <t>ZEAL-LOCK SET-PAVNA DM</t>
  </si>
  <si>
    <t>MAG-PROTECTION BOARD LH-ABS-MT RED DM Total</t>
  </si>
  <si>
    <t>Cash Indore Customer</t>
  </si>
  <si>
    <t>MAG-REAR PANEL TOP-ABS-MT RED DM</t>
  </si>
  <si>
    <t>MAG-REAR PANEL TOP-ABS-MT RED DM Total</t>
  </si>
  <si>
    <t>MAGNUS HS-LUGGAGE BOX LIGHT WITH SWITCH</t>
  </si>
  <si>
    <t>MAG-FRONT FENDER-ABS-MATT B.BLACK-DM</t>
  </si>
  <si>
    <t>MAG-FRONT FENDER-ABS-MATT B.BLACK-DM Total</t>
  </si>
  <si>
    <t>DC No 401</t>
  </si>
  <si>
    <t>MAG-INS.CLUSTER COVER FRNT-ABS-MATT BB</t>
  </si>
  <si>
    <t>BPLOB00534</t>
  </si>
  <si>
    <t>BACSL00002</t>
  </si>
  <si>
    <t>Mitra-Head Light Bracket RH-SPL</t>
  </si>
  <si>
    <t>MAGNUS-NUMBER PLATE LAMP</t>
  </si>
  <si>
    <t>MAG-INS.CLUSTER COVER FRNT-ABS-MATT BB Total</t>
  </si>
  <si>
    <t>MAG-FRONT FENDER-ABS-OCEAN BLUE DM Total</t>
  </si>
  <si>
    <t>Headlight Switch</t>
  </si>
  <si>
    <t>MAG-FRONT PANEL RH-ABS-OCEAN BLUE DM</t>
  </si>
  <si>
    <t>MOTOR-1200W48 60V-10RIM REFURBISHED</t>
  </si>
  <si>
    <t>Reo-Instrument Cluster cover-Blue with b</t>
  </si>
  <si>
    <t>BPLMW00618</t>
  </si>
  <si>
    <t>MAG-FRONT PANEL RH-ABS-OCEAN BLUE DM Total</t>
  </si>
  <si>
    <t>Reo PLUS - Front Fender-Blue</t>
  </si>
  <si>
    <t>BACSL00009</t>
  </si>
  <si>
    <t>Ladies Foot rest-Al Pad-Steel Mtg-Black</t>
  </si>
  <si>
    <t>MAG-INS.CLUSTER CVR REAR-ABS-OCEAN BL DM</t>
  </si>
  <si>
    <t xml:space="preserve">Sumit </t>
  </si>
  <si>
    <t>Reo PLUS -Front Panel Bottom-blue</t>
  </si>
  <si>
    <t>MAGNUS HS-INDICATOR RH ASSY-DM</t>
  </si>
  <si>
    <t>Next Now</t>
  </si>
  <si>
    <t>MAG-INS.CLUSTER CVR REAR-ABS-OCEAN BL DM Total</t>
  </si>
  <si>
    <t>BPLOB00528</t>
  </si>
  <si>
    <t>MAG-INS.CLUSTER COVER TOP-ABS-OCEAN BL D</t>
  </si>
  <si>
    <t>INS CLUSTER COVER TOP-GLOSSY BLK-ABS</t>
  </si>
  <si>
    <t>MAG-INS.CLUSTER COVER TOP-ABS-OCEAN BL D Total</t>
  </si>
  <si>
    <t>VP-000000000131</t>
  </si>
  <si>
    <t>MAG-PROTECTION BOARD LH-ABS-OCEAN BLUE D</t>
  </si>
  <si>
    <t>MAG-SIDE PANEL LH-ABS-GR BLK DM</t>
  </si>
  <si>
    <t>Suresh Kumar</t>
  </si>
  <si>
    <t>MAG-PROTECTION BOARD LH-ABS-OCEAN BLUE D Total</t>
  </si>
  <si>
    <t>MAG-SIDE PANEL RH-ABS-GR BLK DM</t>
  </si>
  <si>
    <t>MAG-PROTECTION BOARD RH-ABS-OCEAN BLE DM</t>
  </si>
  <si>
    <t>BACWT00012</t>
  </si>
  <si>
    <t>Number plate Front-286x46x1</t>
  </si>
  <si>
    <t>BPLGB00415</t>
  </si>
  <si>
    <t>ZEAL INSCLUSTER COVER ABS GR BLK DM</t>
  </si>
  <si>
    <t>ZEAL INSCLUSTER COVER ABS GR BLK DM Total</t>
  </si>
  <si>
    <t>MAG-PROTECTION BOARD RH-ABS-OCEAN BLE DM Total</t>
  </si>
  <si>
    <t>ZEAL SIDE PANEL RH-ABS GR BLK DM</t>
  </si>
  <si>
    <t>BPLOB00533</t>
  </si>
  <si>
    <t>MAG-SIDE PANEL LH-ABS-OCEAN BLUE DM</t>
  </si>
  <si>
    <t>ZEAL SIDE PANEL RH-ABS GR BLK DM Total</t>
  </si>
  <si>
    <t>MAG-SIDE PANEL LH-ABS-OCEAN BLUE DM Total</t>
  </si>
  <si>
    <t>REAR PANEL TOP-GLOSSY BLACK-ABS-P</t>
  </si>
  <si>
    <t>MAG-SIDE PANEL RH-ABS-OCEAN BLUE DM</t>
  </si>
  <si>
    <t>MAG-SIDE PANEL RH-ABS-OCEAN BLUE DM Total</t>
  </si>
  <si>
    <t>BPLRD00485</t>
  </si>
  <si>
    <t>ZEAL PROTECTION BOARD RH-ABS BUR RED</t>
  </si>
  <si>
    <t>2526CEAT579</t>
  </si>
  <si>
    <t>MAG-FRONT PANEL TOP-ABS-GR BLK-DM</t>
  </si>
  <si>
    <t>ZEAL PROTECTION BOARD RH-ABS BUR RED Total</t>
  </si>
  <si>
    <t>INST CLUSTER COVER FRONT-GLOSSY BLK-EX</t>
  </si>
  <si>
    <t>BPLSF00139</t>
  </si>
  <si>
    <t>MAGNUS-INST.CLUSTER COVER FR-ABS-MC</t>
  </si>
  <si>
    <t>INST CLUSTER COVER FRONT-GLOSSY BLK-EX Total</t>
  </si>
  <si>
    <t>MAGNUS-INST.CLUSTER COVER FR-ABS-MC Total</t>
  </si>
  <si>
    <t>Reo-Protection Board LH-Grey</t>
  </si>
  <si>
    <t>BPLWT00499</t>
  </si>
  <si>
    <t>MAG-BAG HOOK PLATE-ABS-WHITE DM</t>
  </si>
  <si>
    <t>MAG-BAG HOOK PLATE-ABS-WHITE DM Total</t>
  </si>
  <si>
    <t>Reo-Protection Board RH-Grey</t>
  </si>
  <si>
    <t>Reo/Zeal-Swing Arm Cover LH-PP-Black</t>
  </si>
  <si>
    <t>MAG-FRAME NUMBER COVER-ABS-GR BLK DM</t>
  </si>
  <si>
    <t>BACWT00013</t>
  </si>
  <si>
    <t>Number Plate Rear-200x100x1</t>
  </si>
  <si>
    <t>Reo/Zeal-Swing Arm Cover LH-PP-Black Total</t>
  </si>
  <si>
    <t>MAGNUS HS-H/L HOLDER BOTTOM-ABS-BLK</t>
  </si>
  <si>
    <t>Reo/Zeal-Swing Arm Cover RH-PP-Black Total</t>
  </si>
  <si>
    <t>MAG EX/PWR-INS CLUSTER COVER RR-PP BLACK</t>
  </si>
  <si>
    <t>BSWNA00002</t>
  </si>
  <si>
    <t>MAGNUS HS-H/L HOLDER TOP-ABS-BLK</t>
  </si>
  <si>
    <t>VP-000000074856</t>
  </si>
  <si>
    <t>MAG-FRONT PANEL TOP-ABS-GALACTIC GREY</t>
  </si>
  <si>
    <t>MAG EX/PWR-INS CLUSTER COVER RR-PP BLACK Total</t>
  </si>
  <si>
    <t>MAGNUS HS-BAG HOOK-PP-BLACK</t>
  </si>
  <si>
    <t>362500265  362500268 362500269</t>
  </si>
  <si>
    <t>MAGNUS HS-BAG HOOK-PP-BLACK Total</t>
  </si>
  <si>
    <t>BAMBK00001</t>
  </si>
  <si>
    <t>Amplifier-OPAMP_LM324_SOIC</t>
  </si>
  <si>
    <t>1W102500089 1W102500088</t>
  </si>
  <si>
    <t>NB82ADK936</t>
  </si>
  <si>
    <t>Magnus-Side Panel Bottom RH-PP DM</t>
  </si>
  <si>
    <t>049A60082417597</t>
  </si>
  <si>
    <t>MAGNUS FRONT PANEL LH-ABS-WHITE DM BPLGW00509</t>
  </si>
  <si>
    <t>Magnus-Side Panel Bottom RH-PP DM Total</t>
  </si>
  <si>
    <t>BPPBK00050</t>
  </si>
  <si>
    <t>VP-000000042866</t>
  </si>
  <si>
    <t>BPPBK00051</t>
  </si>
  <si>
    <t>MAGNUS FRONT PANEL RH-ABS-WHITE DM BPLGW00510</t>
  </si>
  <si>
    <t>A-1611240777</t>
  </si>
  <si>
    <t>Zeal-Rear Inner Mudguard-PP-Black DM Total</t>
  </si>
  <si>
    <t>BPPBK00053</t>
  </si>
  <si>
    <t>Reo/Zeal-Front Inner Mudguard DM</t>
  </si>
  <si>
    <t>MAG-FRONT FENDER-ABS-GALACTIC GREY</t>
  </si>
  <si>
    <t>A-0912244533</t>
  </si>
  <si>
    <t>VP-000000000391LW</t>
  </si>
  <si>
    <t>Reo/Zeal-Front Inner Mudguard DM Total</t>
  </si>
  <si>
    <t>Reo/Zeal-Swing Arm Cover LH-PP-Black DM</t>
  </si>
  <si>
    <t>BAMBK00002</t>
  </si>
  <si>
    <t>Amplifier-OPAMP_LM358_PDIP</t>
  </si>
  <si>
    <t>VP-000000001440</t>
  </si>
  <si>
    <t>VP-000000000553</t>
  </si>
  <si>
    <t>PEV969</t>
  </si>
  <si>
    <t>BAMBK00003</t>
  </si>
  <si>
    <t>Amplifier-OPAMP_LM358_SOIC-8</t>
  </si>
  <si>
    <t>BAVSF00001</t>
  </si>
  <si>
    <t>Air valve Front-11 mm tubeless</t>
  </si>
  <si>
    <t>BAVSF00002</t>
  </si>
  <si>
    <t>TUBLESS TYRE AIR VALVE REAR-8.3mm</t>
  </si>
  <si>
    <t>AML2610240950</t>
  </si>
  <si>
    <t>BAVSF00003</t>
  </si>
  <si>
    <t>Air Valve Rear-E3W-Tubeless Tyre</t>
  </si>
  <si>
    <t>Reo/Zeal-Swing Arm Cover LH-PP-Black DM Total</t>
  </si>
  <si>
    <t>MAGNUS FRONT PANEL LH-ABS-GALACTIC GREY</t>
  </si>
  <si>
    <t>Reo/Zeal-Swing Arm Cover RH-PP-Black DM</t>
  </si>
  <si>
    <t>Reo/Zeal-Swing Arm Cover RH-PP-Black DM Total</t>
  </si>
  <si>
    <t>MAG-GLOVE BOX CONNECTOR-DM</t>
  </si>
  <si>
    <t>MAG-GLOVE BOX CONNECTOR-DM Total</t>
  </si>
  <si>
    <t>MAGNUS-GLOVE BOX-DM</t>
  </si>
  <si>
    <t>MAGNUS FRONT PANEL RH-ABS-GALACTIC GREY</t>
  </si>
  <si>
    <t>Asish Mhajan</t>
  </si>
  <si>
    <t>MAG-INS.CLUSTER COVER FRONT-ABS-MT RED D</t>
  </si>
  <si>
    <t>MAGNUS-GLOVE BOX-DM Total</t>
  </si>
  <si>
    <t>Magnus-Foot board DM</t>
  </si>
  <si>
    <t>MAG-INS.CLUSTER COVER REAR-ABS-MT RED DM</t>
  </si>
  <si>
    <t>MAG-PROTECTION BOARD LH-ABS-GALACTIC</t>
  </si>
  <si>
    <t>Magnus-Foot board DM Total</t>
  </si>
  <si>
    <t>LUG.BOX FRONT COVER-DM</t>
  </si>
  <si>
    <t>LUG.BOX FRONT COVER-DM Total</t>
  </si>
  <si>
    <t>REAR FENDER-MAGNUS 2021-PP</t>
  </si>
  <si>
    <t>REAR FENDER-MAGNUS 2021-PP Total</t>
  </si>
  <si>
    <t>MAG-PROTECTION BOARD RH-ABS-GALACTIC</t>
  </si>
  <si>
    <t>MAGNUS-LUGGAGE BOX LID-PP-BLACK</t>
  </si>
  <si>
    <t>MAG-SIDE PANEL LH-ABS-MATT B.BLACK-DM</t>
  </si>
  <si>
    <t>MAG-SIDE PANEL LH-ABS-MATT B.BLACK-DM Total</t>
  </si>
  <si>
    <t>MAG-FRONT FENDER-ABS-OCEAN BLUE DM</t>
  </si>
  <si>
    <t>Nextnow</t>
  </si>
  <si>
    <t>MAGNUS-LUGGAGE BOX LID-PP-BLACK Total</t>
  </si>
  <si>
    <t>MAGNUS-LUGGAGE BOX-PP-BLACK</t>
  </si>
  <si>
    <t>MAG-FRONT FENDER-ABS-WHITE DM BPLGW00508</t>
  </si>
  <si>
    <t>MAGNUS-LUGGAGE BOX-PP-BLACK Total</t>
  </si>
  <si>
    <t>SWING ARM COVER LH-PP</t>
  </si>
  <si>
    <t>BAXZP00001</t>
  </si>
  <si>
    <t>Axle-M12*225</t>
  </si>
  <si>
    <t>Eknath Mali</t>
  </si>
  <si>
    <t>SWING ARM COVER LH-PP Total</t>
  </si>
  <si>
    <t>MAG/PWR-BAG HOOK-PP-BLACK</t>
  </si>
  <si>
    <t>MAG/PWR-BAG HOOK-PP-BLACK Total</t>
  </si>
  <si>
    <t>MAG/PWR-BAG HOOK PLATE-PP-BLACK</t>
  </si>
  <si>
    <t>MAG/PWR-BAG HOOK PLATE-PP-BLACK Total</t>
  </si>
  <si>
    <t>CLUSTER COVER TOP-PP-M Total</t>
  </si>
  <si>
    <t>Kiran Thakur</t>
  </si>
  <si>
    <t>GLOVE BOX PANEL-M_P</t>
  </si>
  <si>
    <t>GLOVE BOX PANEL-M_P Total</t>
  </si>
  <si>
    <t>33AAHCA06647K1ZQ</t>
  </si>
  <si>
    <t>25626CEAT561</t>
  </si>
  <si>
    <t>FORK RACER DUST CAP-PP Total</t>
  </si>
  <si>
    <t>LIP SEAL-Z/M</t>
  </si>
  <si>
    <t>LIP SEAL-Z/M Total</t>
  </si>
  <si>
    <t>WHEEL SPROCKET Total</t>
  </si>
  <si>
    <t>BAXZP00002</t>
  </si>
  <si>
    <t>Axle-M12*240</t>
  </si>
  <si>
    <t>MOTOR SPROCKET Total</t>
  </si>
  <si>
    <t>A000376</t>
  </si>
  <si>
    <t>MAGNUS-SWING ARM-STEEL BK PC</t>
  </si>
  <si>
    <t>MAGNUS-SWING ARM-STEEL BK PC Total</t>
  </si>
  <si>
    <t>Magnus/zeal-Seat Latch DM</t>
  </si>
  <si>
    <t>Received FOC Abhishek Choudhary</t>
  </si>
  <si>
    <t>GNR08286</t>
  </si>
  <si>
    <t>Girishkumar Narendrakumar</t>
  </si>
  <si>
    <t>23ACKPG1617M1ZP</t>
  </si>
  <si>
    <t>OD1290TYRE</t>
  </si>
  <si>
    <t>Received FOC Abishek Shrivas</t>
  </si>
  <si>
    <t>SA88/2025-26</t>
  </si>
  <si>
    <t>Reo/Zeal-Swing Arm Cover RH-PP-Black</t>
  </si>
  <si>
    <t>ODBRKSENSOLD</t>
  </si>
  <si>
    <t>BAXZP00003</t>
  </si>
  <si>
    <t>Axle-M10*195</t>
  </si>
  <si>
    <t>Magnus/zeal-Seat Latch DM Total</t>
  </si>
  <si>
    <t>Magnus-Seat Latch Cable DM</t>
  </si>
  <si>
    <t>Harda Vehicle Nexus</t>
  </si>
  <si>
    <t>Magnus-Seat Latch Cable DM Total</t>
  </si>
  <si>
    <t>Magnus Li-Side stand</t>
  </si>
  <si>
    <t>ODFLASHER</t>
  </si>
  <si>
    <t>Magnus Li-Side stand Total</t>
  </si>
  <si>
    <t>MAGNUS-SIDE STAND-STL-BK PC</t>
  </si>
  <si>
    <t>MAGNUS-SIDE STAND-STL-BK PC Total</t>
  </si>
  <si>
    <t>MAGNUS-SEAT-BLACK-FPSS DM</t>
  </si>
  <si>
    <t>BAXZP00005</t>
  </si>
  <si>
    <t>Axle-M12*205</t>
  </si>
  <si>
    <t>MAGNUS-SEAT-BLACK-FPSS DM Total</t>
  </si>
  <si>
    <t>Zeal-Rear Inner Mudguard-PP-Black DM</t>
  </si>
  <si>
    <t>ZEAL/MAGNUS-EX/PWR-SIDESTAND-REED-SWITCH</t>
  </si>
  <si>
    <t>ZEAL/MAGNUS-EX/PWR-SIDESTAND-REED-SWITCH Total</t>
  </si>
  <si>
    <t>BPPBK00054</t>
  </si>
  <si>
    <t>Reo/Zeal-Instrument Cluster Cover DM</t>
  </si>
  <si>
    <t>HEAD LIGHT DIMMER SWITCH-DM</t>
  </si>
  <si>
    <t>Reo/Zeal-Instrument Cluster Cover DM Total</t>
  </si>
  <si>
    <t>Under warranty 5561154</t>
  </si>
  <si>
    <t>HEAD LIGHT DIMMER SWITCH-DM Total</t>
  </si>
  <si>
    <t>TURN INDICATOR SWITCH-DM</t>
  </si>
  <si>
    <t>ODSEATCOV01</t>
  </si>
  <si>
    <t>ODSEATCOV03</t>
  </si>
  <si>
    <t>TURN INDICATOR SWITCH-DM Total</t>
  </si>
  <si>
    <t>ODBAGHOOK</t>
  </si>
  <si>
    <t>REVERSE SWITCH-DM</t>
  </si>
  <si>
    <t>BAXZP00006</t>
  </si>
  <si>
    <t>AXLE-M12X217X1.25-ZP</t>
  </si>
  <si>
    <t>REVERSE SWITCH-DM Total</t>
  </si>
  <si>
    <t>HORN SWITCH-DM</t>
  </si>
  <si>
    <t>HORN SWITCH-DM Total</t>
  </si>
  <si>
    <t>HEAD LIGHT ON-OFF SWITCH-DM</t>
  </si>
  <si>
    <t>HEAD LIGHT ON-OFF SWITCH-DM Total</t>
  </si>
  <si>
    <t>IGNITION SWITCH-DM</t>
  </si>
  <si>
    <t>BAXZP00010</t>
  </si>
  <si>
    <t>AXLE-M12X205X1.5MM-25 THREAD-ZP</t>
  </si>
  <si>
    <t>CLUSTER COVER TOP-PP-M</t>
  </si>
  <si>
    <t>IGNITION SWITCH-DM Total</t>
  </si>
  <si>
    <t>TWO WAY MODE SWITCH-DM</t>
  </si>
  <si>
    <t>TWO WAY MODE SWITCH-DM Total</t>
  </si>
  <si>
    <t>REAR SHOCKER-310MM-BK-W/NEW SEAL-GABRIEL</t>
  </si>
  <si>
    <t>REAR SHOCKER-310MM-BK-W/NEW SEAL-GABRIEL Total</t>
  </si>
  <si>
    <t>SWITCH PIGTAIL WIRING HARNESS</t>
  </si>
  <si>
    <t>FORK RACER DUST CAP-PP</t>
  </si>
  <si>
    <t>VP-000000003956</t>
  </si>
  <si>
    <t>VP-000000003955</t>
  </si>
  <si>
    <t>SWITCH PIGTAIL WIRING HARNESS Total</t>
  </si>
  <si>
    <t>MAG EX-WR.HARNESS-WL.CONTROLLER-SB50 CN</t>
  </si>
  <si>
    <t>VP-000000003953</t>
  </si>
  <si>
    <t>MAG EX-WR.HARNESS-WL.CONTROLLER-SB50 CN Total</t>
  </si>
  <si>
    <t>BWHNA00032</t>
  </si>
  <si>
    <t>VP-000000003952</t>
  </si>
  <si>
    <t>ZEAL/MAG-MOTOR CONNECTING WIRE</t>
  </si>
  <si>
    <t>VP-000000001418</t>
  </si>
  <si>
    <t>WHEEL SPROCKET</t>
  </si>
  <si>
    <t>MOTOR SPROCKET</t>
  </si>
  <si>
    <t>ZEAL/MAG-MOTOR CONNECTING WIRE Total</t>
  </si>
  <si>
    <t>MAG PRO-SWITCH CONNECTIRNG WIRE-DM</t>
  </si>
  <si>
    <t>MAG PRO-SWITCH CONNECTIRNG WIRE-DM Total</t>
  </si>
  <si>
    <t>INTERMEDIATE_SHAFT_BEARING_RH</t>
  </si>
  <si>
    <t>BAXZP00014</t>
  </si>
  <si>
    <t>2526CEAT504</t>
  </si>
  <si>
    <t>Shyam Sangam Oil Cente</t>
  </si>
  <si>
    <t>INTERMEDIATE_SHAFT_BEARING_RH Total</t>
  </si>
  <si>
    <t xml:space="preserve">23AIOPP0252H1ZD
</t>
  </si>
  <si>
    <t>90/90-12 Tyre MRF</t>
  </si>
  <si>
    <t>90/90-12 Tyre MRF Total</t>
  </si>
  <si>
    <t>3 PIN LEAD Total</t>
  </si>
  <si>
    <t>VP-000000074857</t>
  </si>
  <si>
    <t>Front Bearing Kit 6201RS (Pair) Total</t>
  </si>
  <si>
    <t>Rear Bearing 6204LLU Total</t>
  </si>
  <si>
    <t>BAG HOOK Total</t>
  </si>
  <si>
    <t>Brake lever assy lh</t>
  </si>
  <si>
    <t>Brake lever assy lh Total</t>
  </si>
  <si>
    <t>Brake Pad Reo</t>
  </si>
  <si>
    <t>Brake Pad Reo Total</t>
  </si>
  <si>
    <t>Brake Shoe Reo Total</t>
  </si>
  <si>
    <t>Lithium-Ion Power Pack 60V 37Ah with inline fuse connector</t>
  </si>
  <si>
    <t>Lithium-Ion Power Pack 60V 37Ah with inline fuse connector Total</t>
  </si>
  <si>
    <t>Headlight Bulb Total</t>
  </si>
  <si>
    <t>Auto Socket Chagori 2+4 Total</t>
  </si>
  <si>
    <t>ODCHGSOCKET01</t>
  </si>
  <si>
    <t>Magnus Cluster Glass Total</t>
  </si>
  <si>
    <t>Disc Brake Oil</t>
  </si>
  <si>
    <t>Disc Brake Oil Total</t>
  </si>
  <si>
    <t>FLASHER Total</t>
  </si>
  <si>
    <t>ODGRIPCOV</t>
  </si>
  <si>
    <t>Connectioion Boxn Cable Junct Total</t>
  </si>
  <si>
    <t>ODLOCK01</t>
  </si>
  <si>
    <t>hub motor 1200 w 10" 130 mm</t>
  </si>
  <si>
    <t>hub motor 1200 w 10" 130 mm Total</t>
  </si>
  <si>
    <t>Magnus Mat Black Only Total</t>
  </si>
  <si>
    <t>2526CEAT451</t>
  </si>
  <si>
    <t>Magnus Mat Red Black Total</t>
  </si>
  <si>
    <t>MCB Total</t>
  </si>
  <si>
    <t>BAXZP00016</t>
  </si>
  <si>
    <t>AXLE-M12*326 HEX FLANGE HEAD</t>
  </si>
  <si>
    <t>A000275</t>
  </si>
  <si>
    <t>Seat Cover Neo</t>
  </si>
  <si>
    <t>Seat Cover Neo Total</t>
  </si>
  <si>
    <t>WR.HARNESS-WL.CONTROLLER-AMPHENOL-PH2-M</t>
  </si>
  <si>
    <t>WR.HARNESS-WL.CONTROLLER-AMPHENOL-PH2-M Total</t>
  </si>
  <si>
    <t>M6_ITW_SCRULOK</t>
  </si>
  <si>
    <t>CEAT 3.00-10 Energy Ride EV 42J TL</t>
  </si>
  <si>
    <t>M6_ITW_SCRULOK Total</t>
  </si>
  <si>
    <t>RIBLOK</t>
  </si>
  <si>
    <t>RIBLOK Total</t>
  </si>
  <si>
    <t>M8_50_HEX_HEAD_BOLT</t>
  </si>
  <si>
    <t>M8_50_HEX_HEAD_BOLT Total</t>
  </si>
  <si>
    <t>CEAT 3.00-10 Energy Ride EV 42J TL Total</t>
  </si>
  <si>
    <t>3 PIN LEAD</t>
  </si>
  <si>
    <t>ELECTRONIC_THROTTLE_WITHOUT_SWITCH</t>
  </si>
  <si>
    <t>ELECTRONIC_THROTTLE_WITHOUT_SWITCH Total</t>
  </si>
  <si>
    <t>Front Bearing Kit 6201RS (Pair)</t>
  </si>
  <si>
    <t>FRONT_FORK_T_STEM_ASSY</t>
  </si>
  <si>
    <t>BBBBK00002</t>
  </si>
  <si>
    <t>FRONT_FORK_T_STEM_ASSY Total</t>
  </si>
  <si>
    <t>BATTERY BOX-COMMON-SR/PY-STEEL-BK PC</t>
  </si>
  <si>
    <t>VP-000000000378</t>
  </si>
  <si>
    <t>FRONT_FENDER_FF-FUTURE STEEL</t>
  </si>
  <si>
    <t>FRONT_FENDER_FF-FUTURE STEEL Total</t>
  </si>
  <si>
    <t>INST_CLUSTER_COVER_FR_FUTURE STEEL</t>
  </si>
  <si>
    <t>Rear Bearing 6204LLU</t>
  </si>
  <si>
    <t>INST_CLUSTER_COVER_FR_FUTURE STEEL Total</t>
  </si>
  <si>
    <t>INST_CLUSTER_COVER_FR_INDIAN RED</t>
  </si>
  <si>
    <t>INST_CLUSTER_COVER_FR_INDIAN RED Total</t>
  </si>
  <si>
    <t>INST_CLUSTER_COVER_FR_LUNAR WHITE</t>
  </si>
  <si>
    <t>INST_CLUSTER_COVER_FR_LUNAR WHITE Total</t>
  </si>
  <si>
    <t>INST_CLUSTER_COVER_FR_ZANSKAR AQUA</t>
  </si>
  <si>
    <t>Auto Connector Thimble (One Packet) Total</t>
  </si>
  <si>
    <t>INST_CLUSTER_COVER_FR_ZANSKAR AQUA Total</t>
  </si>
  <si>
    <t>Electric</t>
  </si>
  <si>
    <t>BAG HOOK</t>
  </si>
  <si>
    <t>INST_CLUSTER_COVER_RR</t>
  </si>
  <si>
    <t>BBBBK00003</t>
  </si>
  <si>
    <t>BATTERY BOX-12V 12AH-STEEL-BLACK PC</t>
  </si>
  <si>
    <t>INST_CLUSTER_COVER_RR Total</t>
  </si>
  <si>
    <t>HANDLE_LOCK_ SET</t>
  </si>
  <si>
    <t>R-24G111-16H-10317</t>
  </si>
  <si>
    <t>Part Recd. Sheetal OD Customer</t>
  </si>
  <si>
    <t>Received FOC Shetal Sno.R-24G111-16H-10317</t>
  </si>
  <si>
    <t>HANDLE_LOCK_ SET Total</t>
  </si>
  <si>
    <t>CBS_ASSY</t>
  </si>
  <si>
    <t>Cut off Switch</t>
  </si>
  <si>
    <t>CBS_ASSY Total</t>
  </si>
  <si>
    <t>Cut off Switch Total</t>
  </si>
  <si>
    <t>SWING_ARM_COVER_LH</t>
  </si>
  <si>
    <t>SWING_ARM_COVER_LH Total</t>
  </si>
  <si>
    <t>NXG_15AMP_CHARGER</t>
  </si>
  <si>
    <t>NXG_15AMP_CHARGER Total</t>
  </si>
  <si>
    <t>MAG_FRONT PANEL_GLOSSY BLACK</t>
  </si>
  <si>
    <t>Headlight Bulb</t>
  </si>
  <si>
    <t>MAG_FRONT PANEL_GLOSSY BLACK Total</t>
  </si>
  <si>
    <t>BBBBK00004</t>
  </si>
  <si>
    <t>TRISUL-BATTERY BOX PARTS-SET OF 5-STEEL-</t>
  </si>
  <si>
    <t>Auto Socket Chagori 2+4</t>
  </si>
  <si>
    <t>FRONT FENDER-ABS-GLACIAL WHITE DM</t>
  </si>
  <si>
    <t>FRONT FENDER-ABS-GLACIAL WHITE DM Total</t>
  </si>
  <si>
    <t>48V CHARGER-ACCORD</t>
  </si>
  <si>
    <t>48V CHARGER-ACCORD Total</t>
  </si>
  <si>
    <t>Magnus Cluster Glass</t>
  </si>
  <si>
    <t>IPEC CHARGER 60V 7.5A</t>
  </si>
  <si>
    <t>FLASHER</t>
  </si>
  <si>
    <t>IPEC CHARGER 60V 7.5A Total</t>
  </si>
  <si>
    <t>MAGNUS EX DECAL FRONT RH</t>
  </si>
  <si>
    <t>Connectioion Boxn Cable Junct</t>
  </si>
  <si>
    <t>MAGNUS EX DECAL FRONT RH Total</t>
  </si>
  <si>
    <t>MAGNUS EX DECAL FRONT LH</t>
  </si>
  <si>
    <t>MAGNUS EX DECAL FRONT LH Total</t>
  </si>
  <si>
    <t>Magnus Mat Black Only</t>
  </si>
  <si>
    <t>MAGNUS EX DECAL REAR LH</t>
  </si>
  <si>
    <t>BBBBK00006</t>
  </si>
  <si>
    <t>BATTERY BOX-48V28AH COMMON-STEEL-BK PC</t>
  </si>
  <si>
    <t>MAGNUS EX DECAL REAR LH Total</t>
  </si>
  <si>
    <t>CBS Assembly</t>
  </si>
  <si>
    <t>CBS Assembly Total</t>
  </si>
  <si>
    <t>Magnus_Ph0_CEAD_AMP303_FOC_1.2KW</t>
  </si>
  <si>
    <t>Magnus Mat Red Black</t>
  </si>
  <si>
    <t>Magnus_Ph0_CEAD_AMP303_FOC_1.2KW Total</t>
  </si>
  <si>
    <t>Charger LFP 48V 7.5A</t>
  </si>
  <si>
    <t>MCB</t>
  </si>
  <si>
    <t>Charger LFP 48V 7.5A Total</t>
  </si>
  <si>
    <t>DECAL NEO LH</t>
  </si>
  <si>
    <t>NEXUS OIL PALCO 80W90 120Ml</t>
  </si>
  <si>
    <t>DECAL NEO LH Total</t>
  </si>
  <si>
    <t>NEXUS OIL PALCO 80W90 120Ml Total</t>
  </si>
  <si>
    <t>Decal Front panel Top RH</t>
  </si>
  <si>
    <t>Reo Hall Sensor Plate</t>
  </si>
  <si>
    <t>Decal Front panel Top RH Total</t>
  </si>
  <si>
    <t>Reo Hall Sensor Plate Total</t>
  </si>
  <si>
    <t>2526APOLLO2243</t>
  </si>
  <si>
    <t>Decal Front panel Top LH</t>
  </si>
  <si>
    <t>Rear View Mirror Winner Magnus</t>
  </si>
  <si>
    <t>Decal Front panel Top LH Total</t>
  </si>
  <si>
    <t>MAGNUS FRONT PANEL LH-ABS-GLOSSY BLACK</t>
  </si>
  <si>
    <t>MAGNUS FRONT PANEL LH-ABS-GLOSSY BLACK Total</t>
  </si>
  <si>
    <t>MAG-PROTECTION BOARD RH-ABS-GLOSSY BLACK</t>
  </si>
  <si>
    <t>Rear View Mirror Winner Magnus Total</t>
  </si>
  <si>
    <t>MAG-PROTECTION BOARD RH-ABS-GLOSSY BLACK Total</t>
  </si>
  <si>
    <t>Seat Cover Magnus</t>
  </si>
  <si>
    <t>MAG-INS CLUSTER COVER FRNT-MATT MT BLACK</t>
  </si>
  <si>
    <t>Seat Cover Magnus Total</t>
  </si>
  <si>
    <t xml:space="preserve">Part Recd. Sahal Qureshi </t>
  </si>
  <si>
    <t>MAG-INS CLUSTER COVER FRNT-MATT MT BLACK Total</t>
  </si>
  <si>
    <t>Magnus Neo 3.5 Inch Cluster</t>
  </si>
  <si>
    <t>Magnus Neo 3.5 Inch Cluster Total</t>
  </si>
  <si>
    <t>Switch</t>
  </si>
  <si>
    <t>Reo-Rear Brake Cable</t>
  </si>
  <si>
    <t xml:space="preserve">Part Recd. SPARK &amp; Associates </t>
  </si>
  <si>
    <t>Reo-Rear Brake Cable Total</t>
  </si>
  <si>
    <t>Reo/Zeal-Luggage Box</t>
  </si>
  <si>
    <t>Switch Total</t>
  </si>
  <si>
    <t>Reo/Zeal-Luggage Box Total</t>
  </si>
  <si>
    <t>Throttle</t>
  </si>
  <si>
    <t>Reo/Zeal-Instrument Cluster Cover</t>
  </si>
  <si>
    <t>Reo/Zeal-Instrument Cluster Cover Total</t>
  </si>
  <si>
    <t>Throttle Total</t>
  </si>
  <si>
    <t>Reo/Zeal-Frame Number Cover</t>
  </si>
  <si>
    <t>3.00-10 ZOOM D TL42 J
 Total</t>
  </si>
  <si>
    <t>Reo/Zeal-Frame Number Cover Total</t>
  </si>
  <si>
    <t>CEAT 90/90-12 ZOOM X3 54J TL (Tyre 12")</t>
  </si>
  <si>
    <t>Reo/Zeal-Glove Box Panel</t>
  </si>
  <si>
    <t>Reo/Zeal-Glove Box Panel Total</t>
  </si>
  <si>
    <t>Reo/Zeal-Glove Box Connector</t>
  </si>
  <si>
    <t>Reo/Zeal-Glove Box Connector Total</t>
  </si>
  <si>
    <t>WCRNA00002</t>
  </si>
  <si>
    <t>ZEAL/MAG-60V WIRED CONTROLLER KIT ASY</t>
  </si>
  <si>
    <t>CEAT 90/90-12 ZOOM X3 54J TL (Tyre 12") Total</t>
  </si>
  <si>
    <t>ZEAL/MAG-60V WIRED CONTROLLER KIT ASY Total</t>
  </si>
  <si>
    <t>WCRNA00003</t>
  </si>
  <si>
    <t>ZEAL/MAG-60V WL.CONTROLLER KIT ASY-X</t>
  </si>
  <si>
    <t>ZEAL/MAG-60V WL.CONTROLLER KIT ASY-X Total</t>
  </si>
  <si>
    <t>BBBBK00008</t>
  </si>
  <si>
    <t>Grand Total</t>
  </si>
  <si>
    <t>BATTERY BOX-W.CLMP-BK PC-REO LA 48V20AH</t>
  </si>
  <si>
    <t>MAG EX 60V Ignition Relay Pigtail</t>
  </si>
  <si>
    <t>MAG EX 60V Ignition Relay Pigtail Total</t>
  </si>
  <si>
    <t>REAR_VIEW_MIRROR_RH</t>
  </si>
  <si>
    <t>REAR_VIEW_MIRROR_RH Total</t>
  </si>
  <si>
    <t>FRONT_BRAKE_DISC</t>
  </si>
  <si>
    <t>FRONT_BRAKE_DISC Total</t>
  </si>
  <si>
    <t>Amish Kothari</t>
  </si>
  <si>
    <t>FRONT_FORK_RH</t>
  </si>
  <si>
    <t>FRONT_FORK_RH Total</t>
  </si>
  <si>
    <t>DC143</t>
  </si>
  <si>
    <t>FRONT_FORK_LH</t>
  </si>
  <si>
    <t>Kajal Soni</t>
  </si>
  <si>
    <t>FRONT_FORK_LH Total</t>
  </si>
  <si>
    <t>INDICATOR_LAMP_RH</t>
  </si>
  <si>
    <t>INDICATOR_LAMP_RH Total</t>
  </si>
  <si>
    <t>INDICATOR_LAMP_LH</t>
  </si>
  <si>
    <t>INDICATOR_LAMP_LH Total</t>
  </si>
  <si>
    <t>BBBBK00010</t>
  </si>
  <si>
    <t>BATTERY BOX-STEEL-BK PC-ELITE 48V LI</t>
  </si>
  <si>
    <t>FRONT PANEL LH-FUTURE STEEL</t>
  </si>
  <si>
    <t>FRONT PANEL LH-FUTURE STEEL Total</t>
  </si>
  <si>
    <t>FRONT PANEL LH-ANSKAR AQUA</t>
  </si>
  <si>
    <t>FRONT PANEL LH-ANSKAR AQUA Total</t>
  </si>
  <si>
    <t>Brake Shoe Reo</t>
  </si>
  <si>
    <t>FRONT PANEL CENTER</t>
  </si>
  <si>
    <t>FRONT PANEL CENTER Total</t>
  </si>
  <si>
    <t>SIDE SKIRT LH-FUTURE STEEL</t>
  </si>
  <si>
    <t>SIDE SKIRT LH-FUTURE STEEL Total</t>
  </si>
  <si>
    <t>FRONT PANEL RH-FUTURE STEEL</t>
  </si>
  <si>
    <t>FRONT PANEL RH-FUTURE STEEL Total</t>
  </si>
  <si>
    <t>FRONT PANEL RH-LUNAR WHITE</t>
  </si>
  <si>
    <t>FRONT PANEL RH-LUNAR WHITE Total</t>
  </si>
  <si>
    <t>SIDE PANEL RH-FUTURE STEEL</t>
  </si>
  <si>
    <t>SIDE PANEL RH-FUTURE STEEL Total</t>
  </si>
  <si>
    <t>SIDE SKIRT RH-FUTURE STEEL</t>
  </si>
  <si>
    <t>SIDE SKIRT RH-FUTURE STEEL Total</t>
  </si>
  <si>
    <t>PANEL_SWITCH_RH</t>
  </si>
  <si>
    <t>PANEL_SWITCH_RH Total</t>
  </si>
  <si>
    <t>N332ACY114</t>
  </si>
  <si>
    <t>BBBBK00011</t>
  </si>
  <si>
    <t>BATTERY BOX-STEEL-60V32AH PHYLION-MAG</t>
  </si>
  <si>
    <t>VP-000000010420</t>
  </si>
  <si>
    <t>TOP_RACER_BEARING_ASSY</t>
  </si>
  <si>
    <t>H-24G101-05J-05983</t>
  </si>
  <si>
    <t>TOP_RACER_BEARING_ASSY Total</t>
  </si>
  <si>
    <t>STEERING_NUT</t>
  </si>
  <si>
    <t>STEERING_NUT Total</t>
  </si>
  <si>
    <t>STEERING_LOCK_NUT</t>
  </si>
  <si>
    <t>STEERING_LOCK_NUT Total</t>
  </si>
  <si>
    <t>STEERING_WASHER</t>
  </si>
  <si>
    <t>N332ACY601</t>
  </si>
  <si>
    <t>STEERING_WASHER Total</t>
  </si>
  <si>
    <t>TOP_RACER_DUST_CAP</t>
  </si>
  <si>
    <t>TOP_RACER_DUST_CAP Total</t>
  </si>
  <si>
    <t>MOBILE HOLDER</t>
  </si>
  <si>
    <t>MOBILE HOLDER Total</t>
  </si>
  <si>
    <t>LFR_FRAME_ASSY</t>
  </si>
  <si>
    <t>LFR_FRAME_ASSY Total</t>
  </si>
  <si>
    <t>AXLE_BOLT_M12X1.25X222</t>
  </si>
  <si>
    <t>AXLE_BOLT_M12X1.25X222 Total</t>
  </si>
  <si>
    <t>BATTERY_TOP_MTG_BKT</t>
  </si>
  <si>
    <t>BATTERY_TOP_MTG_BKT Total</t>
  </si>
  <si>
    <t>BBBBK00013</t>
  </si>
  <si>
    <t>ELITE-B.BOX-4 SET OF 12V LA-STL-BK PC</t>
  </si>
  <si>
    <t>NXG FOOT MAT - BLUE</t>
  </si>
  <si>
    <t>NXG FOOT MAT - BLUE Total</t>
  </si>
  <si>
    <t>NXG FOOT MAT-GRAY</t>
  </si>
  <si>
    <t>NXG FOOT MAT-GRAY Total</t>
  </si>
  <si>
    <t>PROTECTIVE SET-CRASH GUARD-ERW2-NEXUS</t>
  </si>
  <si>
    <t>PROTECTIVE SET-CRASH GUARD-ERW2-NEXUS Total</t>
  </si>
  <si>
    <t>SCREEN GUARD-NEXUS</t>
  </si>
  <si>
    <t>SCREEN GUARD-NEXUS Total</t>
  </si>
  <si>
    <t>PROTECTIVE SET-CRASH GUARD-SS202-NEXUS</t>
  </si>
  <si>
    <t>PROTECTIVE SET-CRASH GUARD-SS202-NEXUS Total</t>
  </si>
  <si>
    <t>S S Automobiles</t>
  </si>
  <si>
    <t>FRONT FORK LEG LH</t>
  </si>
  <si>
    <t>FRONT FORK LEG LH Total</t>
  </si>
  <si>
    <t>MT80 CHARGING PORT PIGTAIL</t>
  </si>
  <si>
    <t>KLI/25-26/029</t>
  </si>
  <si>
    <t>MT80 CHARGING PORT PIGTAIL Total</t>
  </si>
  <si>
    <t>25G0500016038C</t>
  </si>
  <si>
    <t xml:space="preserve">Parts Rec. Ravi Warranty </t>
  </si>
  <si>
    <t>MAG_FRONT PANEL MAT GREEN</t>
  </si>
  <si>
    <t>BBBBK00017</t>
  </si>
  <si>
    <t>ZEAL EX-BATTERY BOX-STEEL BK PC</t>
  </si>
  <si>
    <t>MAG_FRONT PANEL MAT GREEN Total</t>
  </si>
  <si>
    <t>PRIMUS FENDER BKT RR-CENTER</t>
  </si>
  <si>
    <t>ODSEATLATCH</t>
  </si>
  <si>
    <t>CEAT352</t>
  </si>
  <si>
    <t>PRIMUS FENDER BKT RR-CENTER Total</t>
  </si>
  <si>
    <t>Part Rec. Bhagwandas Warranty</t>
  </si>
  <si>
    <t>MAGNUS FL RH INDICATOR</t>
  </si>
  <si>
    <t>MAGNUS FL RH INDICATOR Total</t>
  </si>
  <si>
    <t>MAGNUS FL LH INDICATOR</t>
  </si>
  <si>
    <t>MAGNUS FL LH INDICATOR Total</t>
  </si>
  <si>
    <t xml:space="preserve">Part Rec. Monika Khandagre Warranty </t>
  </si>
  <si>
    <t>FRONT FENDER-ABS-MT RED DM</t>
  </si>
  <si>
    <t>BBBBK00019</t>
  </si>
  <si>
    <t>FRONT FENDER-ABS-MT RED DM Total</t>
  </si>
  <si>
    <t>FRONT FENDER-ABS-OC BLUE DM</t>
  </si>
  <si>
    <t>FRONT FENDER-ABS-OC BLUE DM Total</t>
  </si>
  <si>
    <t>DC395</t>
  </si>
  <si>
    <t>MAG-FRONT FENDER-ABS-GLOSSY BLACK</t>
  </si>
  <si>
    <t>MAG-FRONT FENDER-ABS-GLOSSY BLACK Total</t>
  </si>
  <si>
    <t>MAGNUS FRONT PANEL RH-ABS-GLOSSY BLACK</t>
  </si>
  <si>
    <t>MAGNUS FRONT PANEL RH-ABS-GLOSSY BLACK Total</t>
  </si>
  <si>
    <t>BBBSF00004</t>
  </si>
  <si>
    <t>TRISUL-BATTERY BOX DOOR-STEEL-SELF FINIS</t>
  </si>
  <si>
    <t>MAG-PROTECTION BOARD LH-ABS-GLOSSY BLACK</t>
  </si>
  <si>
    <t>MAG-PROTECTION BOARD LH-ABS-GLOSSY BLACK Total</t>
  </si>
  <si>
    <t>Aakash Prajapat</t>
  </si>
  <si>
    <t>DC144</t>
  </si>
  <si>
    <t>VICKY</t>
  </si>
  <si>
    <t>FACELIFT PANEL FRONT MATT METALLIC BLACK</t>
  </si>
  <si>
    <t>FACELIFT PANEL FRONT MATT METALLIC BLACK Total</t>
  </si>
  <si>
    <t>Reo Charging Socket</t>
  </si>
  <si>
    <t>Reo Charging Socket Total</t>
  </si>
  <si>
    <t>Charging Cover NYL</t>
  </si>
  <si>
    <t>Charging Cover NYL Total</t>
  </si>
  <si>
    <t>INST CLUSTER FRONT MAT GREEN</t>
  </si>
  <si>
    <t>INST CLUSTER FRONT MAT GREEN Total</t>
  </si>
  <si>
    <t>FRONT FENDER-ABS MAT GREEN</t>
  </si>
  <si>
    <t>FRONT FENDER-ABS MAT GREEN Total</t>
  </si>
  <si>
    <t>MAG-FRONT PANEL LH-ABS AL MILK</t>
  </si>
  <si>
    <t>MAG-FRONT PANEL LH-ABS AL MILK Total</t>
  </si>
  <si>
    <t>MAG-FRONT PANEL RH-ABS AL MILK</t>
  </si>
  <si>
    <t>MAG-FRONT PANEL RH-ABS AL MILK Total</t>
  </si>
  <si>
    <t>MAG-PROTECTION BOARD LH-ABS AL MILK</t>
  </si>
  <si>
    <t>MAG-PROTECTION BOARD LH-ABS AL MILK Total</t>
  </si>
  <si>
    <t>BBGHT00001</t>
  </si>
  <si>
    <t>MAG-PROTECTION BOARD RH-ABS AL MILK</t>
  </si>
  <si>
    <t>Ball Bearing-6203 2RS</t>
  </si>
  <si>
    <t>MAG-PROTECTION BOARD RH-ABS AL MILK Total</t>
  </si>
  <si>
    <t>GRAND DECAL REAR LH RO GO</t>
  </si>
  <si>
    <t>GRAND DECAL REAR LH RO GO Total</t>
  </si>
  <si>
    <t>MAG EX/PWR-INS CLUSTER COVER RR-PP MO BROWN</t>
  </si>
  <si>
    <t>MAG EX/PWR-INS CLUSTER COVER RR-PP MO BROWN Total</t>
  </si>
  <si>
    <t>MAGNUS-SIDE PANEL BOTTOM RH-MO BROWN</t>
  </si>
  <si>
    <t>MAGNUS-SIDE PANEL BOTTOM RH-MO BROWN Total</t>
  </si>
  <si>
    <t>Sapna Yadv DC 263</t>
  </si>
  <si>
    <t>GLOVE BOX PANEL-M_P MO BROWN</t>
  </si>
  <si>
    <t>GLOVE BOX PANEL-M_P MO BROWN Total</t>
  </si>
  <si>
    <t>MAGNUS-FOOT BOARD MO BROWN</t>
  </si>
  <si>
    <t>MAGNUS-FOOT BOARD MO BROWN Total</t>
  </si>
  <si>
    <t>LUG-BOX FRONT COVER-PP-MO BROWN</t>
  </si>
  <si>
    <t>LUG-BOX FRONT COVER-PP-MO BROWN Total</t>
  </si>
  <si>
    <t>LUG-BOX FRONT COVER-LID-PP-MO BROWN</t>
  </si>
  <si>
    <t>LUG-BOX FRONT COVER-LID-PP-MO BROWN Total</t>
  </si>
  <si>
    <t>MAG/PWR-FRAME NUMBER COVER-PP-MO BROWN</t>
  </si>
  <si>
    <t>MAG/PWR-FRAME NUMBER COVER-PP-MO BROWN Total</t>
  </si>
  <si>
    <t>CBS ASSEMBLY GRD</t>
  </si>
  <si>
    <t>CBS ASSEMBLY GRD Total</t>
  </si>
  <si>
    <t>SCRATCH GUARD MAG GRAND ASSY</t>
  </si>
  <si>
    <t>Vicky Kaushal</t>
  </si>
  <si>
    <t>SCRATCH GUARD MAG GRAND ASSY Total</t>
  </si>
  <si>
    <t>Mag NEO 10 IN SUPP CLUSTER B2C</t>
  </si>
  <si>
    <t>Mag NEO 10 IN SUPP CLUSTER B2C Total</t>
  </si>
  <si>
    <t>Reo-Front Brake Cable</t>
  </si>
  <si>
    <t>Reo-Front Brake Cable Total</t>
  </si>
  <si>
    <t>BBGHT00008</t>
  </si>
  <si>
    <t>BEARING-320/28-TAPPER ROLLER</t>
  </si>
  <si>
    <t>Reo/Zeal-Luggage Box Lid</t>
  </si>
  <si>
    <t>Reo/Zeal-Luggage Box Lid Total</t>
  </si>
  <si>
    <t>BBGHT00009</t>
  </si>
  <si>
    <t>BEARING-30205-TAPPER ROLLER</t>
  </si>
  <si>
    <t>2526CEAT307</t>
  </si>
  <si>
    <t>BBGHT00012</t>
  </si>
  <si>
    <t>Magnus-Steering Ball Racer SET DM</t>
  </si>
  <si>
    <t>MAG-FORK STEM RACER-ID30-CH STEEL</t>
  </si>
  <si>
    <t>MAG-BOTTOM RACER CUP-CH STEEL</t>
  </si>
  <si>
    <t>MAG-TOP RACER CUP-CH STEEL</t>
  </si>
  <si>
    <t>20X4MM MAG-RACER BALL&amp;CAGE-4MM-TOP</t>
  </si>
  <si>
    <t>14X6.35MAG-RACER BALL 6.35MM-BEARING-BTM</t>
  </si>
  <si>
    <t>Zeal-Brake Lever RH-Al PDC-Black PC</t>
  </si>
  <si>
    <t>Availability Check</t>
  </si>
  <si>
    <t>#</t>
  </si>
  <si>
    <t>Item Description</t>
  </si>
  <si>
    <t>Stock</t>
  </si>
  <si>
    <t>BBRBK00003</t>
  </si>
  <si>
    <t>New Switches Module</t>
  </si>
  <si>
    <t>Qty.</t>
  </si>
  <si>
    <t>Rate</t>
  </si>
  <si>
    <t>Amount</t>
  </si>
  <si>
    <t>Taxable Amt</t>
  </si>
  <si>
    <t>%</t>
  </si>
  <si>
    <t>CGST</t>
  </si>
  <si>
    <t>SGST</t>
  </si>
  <si>
    <t>BBRBK00007</t>
  </si>
  <si>
    <t>Zeal-Front brake Panel Assy-Black PC</t>
  </si>
  <si>
    <t>BBRBK00008</t>
  </si>
  <si>
    <t>Part Name</t>
  </si>
  <si>
    <t>Mitra-Front Brake Cable</t>
  </si>
  <si>
    <t>HSN Code</t>
  </si>
  <si>
    <t>Ex Factory</t>
  </si>
  <si>
    <t>Old GST %</t>
  </si>
  <si>
    <t>Revised GST</t>
  </si>
  <si>
    <t>OLD DLP</t>
  </si>
  <si>
    <t>Revised DLP</t>
  </si>
  <si>
    <t>OLD MRP</t>
  </si>
  <si>
    <t>Revised MRP</t>
  </si>
  <si>
    <t>Tester</t>
  </si>
  <si>
    <t>85369090</t>
  </si>
  <si>
    <t>87141090</t>
  </si>
  <si>
    <t>84194020</t>
  </si>
  <si>
    <t>87149100</t>
  </si>
  <si>
    <t>30065000</t>
  </si>
  <si>
    <t>84811000</t>
  </si>
  <si>
    <t>AIR VALVE-PVR 70-TUBELESS-FRONT/REAR</t>
  </si>
  <si>
    <t>73181110</t>
  </si>
  <si>
    <t>Labour charges for opening &amp; fitting Servicing Charges</t>
  </si>
  <si>
    <t xml:space="preserve">                                                                                     Total</t>
  </si>
  <si>
    <t>BBRBK00070</t>
  </si>
  <si>
    <t>BBRBK00012</t>
  </si>
  <si>
    <t>BRAKE SYSTEM FRONT-DRUM-M</t>
  </si>
  <si>
    <t>87149990</t>
  </si>
  <si>
    <t>HBS Equalizer Top Clamp</t>
  </si>
  <si>
    <t>₹1251.00</t>
  </si>
  <si>
    <t>₹1153.00</t>
  </si>
  <si>
    <t>₹1192.00</t>
  </si>
  <si>
    <t>₹1526.00</t>
  </si>
  <si>
    <t>₹1407.00</t>
  </si>
  <si>
    <t>Round Off</t>
  </si>
  <si>
    <t>FRONT BRAKE ASSY-M</t>
  </si>
  <si>
    <t>₹1083.00</t>
  </si>
  <si>
    <t>₹1033.00</t>
  </si>
  <si>
    <t>₹1323.00</t>
  </si>
  <si>
    <t>₹1219.00</t>
  </si>
  <si>
    <t>Total Amount In Words: One Thousand One Hundred Only</t>
  </si>
  <si>
    <t>₹1104.00</t>
  </si>
  <si>
    <t>₹1018.00</t>
  </si>
  <si>
    <t>₹1052.00</t>
  </si>
  <si>
    <t>₹1347.00</t>
  </si>
  <si>
    <t>₹1242.00</t>
  </si>
  <si>
    <t>BCRNA00027</t>
  </si>
  <si>
    <t>CONTROLLER-48V</t>
  </si>
  <si>
    <t>85369010</t>
  </si>
  <si>
    <t>₹4712.00</t>
  </si>
  <si>
    <t>₹5561.00</t>
  </si>
  <si>
    <t>₹6562.00</t>
  </si>
  <si>
    <t>BCSBK00003</t>
  </si>
  <si>
    <t>Magnus Li-Center stand</t>
  </si>
  <si>
    <t>BELNA00016</t>
  </si>
  <si>
    <t>HORN</t>
  </si>
  <si>
    <t>85121000</t>
  </si>
  <si>
    <t>BELNA00077</t>
  </si>
  <si>
    <t>FLASHER WITH BUZZER 12V</t>
  </si>
  <si>
    <t>85122010</t>
  </si>
  <si>
    <t>SEVDC242</t>
  </si>
  <si>
    <t>87089900</t>
  </si>
  <si>
    <t>BBRBK00013</t>
  </si>
  <si>
    <t>HBS Equalizer Lid</t>
  </si>
  <si>
    <t>MAGNUS FRONT FORK T STERM DM</t>
  </si>
  <si>
    <t>₹1108.00</t>
  </si>
  <si>
    <t>₹1419.00</t>
  </si>
  <si>
    <t>₹1308.00</t>
  </si>
  <si>
    <t>₹1352.00</t>
  </si>
  <si>
    <t>₹1731.00</t>
  </si>
  <si>
    <t>₹1596.00</t>
  </si>
  <si>
    <t>SEVDC113</t>
  </si>
  <si>
    <t>JB No.</t>
  </si>
  <si>
    <t>₹1197.00</t>
  </si>
  <si>
    <t>₹1533.00</t>
  </si>
  <si>
    <t>₹1413.00</t>
  </si>
  <si>
    <t>₹1461.00</t>
  </si>
  <si>
    <t>₹1871.00</t>
  </si>
  <si>
    <t>₹1724.00</t>
  </si>
  <si>
    <t>Estimate No.</t>
  </si>
  <si>
    <t>BFMCP00001</t>
  </si>
  <si>
    <t>GRAB HANDLE REAR MOUNT BRACKET ASSEMBLY</t>
  </si>
  <si>
    <t>Estimate No. 01</t>
  </si>
  <si>
    <t>BFMCP00002</t>
  </si>
  <si>
    <t>WIRING ROUTING BRACKET 01</t>
  </si>
  <si>
    <t>BFMCP00003</t>
  </si>
  <si>
    <t>VIN NUMBER MOUNTING BRACKET</t>
  </si>
  <si>
    <t>BFMCP00010</t>
  </si>
  <si>
    <t>HEAD TUBE</t>
  </si>
  <si>
    <t>BFMCP00011</t>
  </si>
  <si>
    <t>FRONT HANDLEBAR COVER BKT ASSEMBLY</t>
  </si>
  <si>
    <t>BFMCP00013</t>
  </si>
  <si>
    <t>STEERING STOPPER</t>
  </si>
  <si>
    <t>BFMCP00014</t>
  </si>
  <si>
    <t>MAIN TUBE</t>
  </si>
  <si>
    <t>BFMCP00015</t>
  </si>
  <si>
    <t>FRONT LATERAL MEMBER</t>
  </si>
  <si>
    <t>BBRBK00014</t>
  </si>
  <si>
    <t>HBS Equalizer Rubber boot</t>
  </si>
  <si>
    <t>BFMCP00016</t>
  </si>
  <si>
    <t>HEAD TUBE REINFORCEMENT BRACKET</t>
  </si>
  <si>
    <t>BFMCP00017</t>
  </si>
  <si>
    <t>REAR REINFORCEMENT BRACKET</t>
  </si>
  <si>
    <t>BFMCP00018</t>
  </si>
  <si>
    <t>REAR LATERAL MEMBER 01</t>
  </si>
  <si>
    <t>SEVDC200</t>
  </si>
  <si>
    <t>BFMCP00019</t>
  </si>
  <si>
    <t>LEFT SIDE CHASSIS MEMBER</t>
  </si>
  <si>
    <t>BFMCP00020</t>
  </si>
  <si>
    <t>RIGHT SIDE CHASSIS MEMBER</t>
  </si>
  <si>
    <t>BFMCP00021</t>
  </si>
  <si>
    <t>HEAD TUBE CONNECTING BRACKET-01</t>
  </si>
  <si>
    <t>BFMCP00022</t>
  </si>
  <si>
    <t>HEAD TUBE CONNECTING BRACKET-02</t>
  </si>
  <si>
    <t>BFMCP00023</t>
  </si>
  <si>
    <t>FOOT BOARD BRACKET-01</t>
  </si>
  <si>
    <t>BBRBK00023</t>
  </si>
  <si>
    <t>Zeal-Front Wheel Brake Drum</t>
  </si>
  <si>
    <t>BFMCP00026</t>
  </si>
  <si>
    <t>LUGGAGE BOX MOUNT BRACKET ASSEMBLY</t>
  </si>
  <si>
    <t>BFMCP00027</t>
  </si>
  <si>
    <t>FRONT CHASSIS BRACKET</t>
  </si>
  <si>
    <t>BFMCP00030</t>
  </si>
  <si>
    <t>FOOT BOARD MOUNTING BRACKET ASSEMBLY-03</t>
  </si>
  <si>
    <t>BFMCP00032</t>
  </si>
  <si>
    <t>FOOT BOARD MOUNTING BRACKET ASSEMBLY-02</t>
  </si>
  <si>
    <t>BFMCP00033</t>
  </si>
  <si>
    <t>PANEL MOUNT BRACKET LH</t>
  </si>
  <si>
    <t>BFMCP00034</t>
  </si>
  <si>
    <t>PANEL MOUNT BRACKET RH</t>
  </si>
  <si>
    <t>BFMCP00035</t>
  </si>
  <si>
    <t>REAR REINFORCEMENT BRACKET 01 LH &amp; RH</t>
  </si>
  <si>
    <t>BFMCP00036</t>
  </si>
  <si>
    <t>C LOCK MOUNT ASSEMBLY</t>
  </si>
  <si>
    <t>BFMCP00037</t>
  </si>
  <si>
    <t>REAR FENDER MOUNT BRACKET ASSEMBLY LH</t>
  </si>
  <si>
    <t>BFMCP00038</t>
  </si>
  <si>
    <t>BATTERY GUARD BRACKET LH ASSEMBLY</t>
  </si>
  <si>
    <t>BFMCP00039</t>
  </si>
  <si>
    <t>SIDE STAND SUPPORT BRACKET ASSEMBLY</t>
  </si>
  <si>
    <t>BBRBK00028</t>
  </si>
  <si>
    <t>HBS-Parking Brake Lever Stopper</t>
  </si>
  <si>
    <t>BFMCP00040</t>
  </si>
  <si>
    <t>SIDE STAND SUPPORT PLATE</t>
  </si>
  <si>
    <t>BFMCP00046</t>
  </si>
  <si>
    <t>REAR FENDER SUPPORT BRACKET</t>
  </si>
  <si>
    <t>BFMCP00049</t>
  </si>
  <si>
    <t>REAR COVER BRACKET</t>
  </si>
  <si>
    <t>BFMCP00050</t>
  </si>
  <si>
    <t>BATTERY GUARD BRACKET RH ASSEMBLY</t>
  </si>
  <si>
    <t>BFSZP00079</t>
  </si>
  <si>
    <t>Bolt- M6*15 Button Head allen</t>
  </si>
  <si>
    <t>BFSZP00274</t>
  </si>
  <si>
    <t>PLAIN WASHER M8-STL-17X9X1.6T-ZP</t>
  </si>
  <si>
    <t>ZEAL/REO-RACER NUT-M24X3 HEX 32 MM-YZP</t>
  </si>
  <si>
    <t>MAGNUS HS-Front HBS  Brake Cable</t>
  </si>
  <si>
    <t>72166100</t>
  </si>
  <si>
    <t>BFSZP00355</t>
  </si>
  <si>
    <t>C TYPE MOTOR CLAMP T4MM</t>
  </si>
  <si>
    <t>BFSZP00371</t>
  </si>
  <si>
    <t>Screw-M4.2*12 Star Head DM</t>
  </si>
  <si>
    <t>BFSZP00372</t>
  </si>
  <si>
    <t>Screw-M4.8*16 Star Head DM</t>
  </si>
  <si>
    <t>BFSZP00375</t>
  </si>
  <si>
    <t>Bolt-M5*12 H10 Star Head DM</t>
  </si>
  <si>
    <t>MAGNUS HS-Rear Brake Cable</t>
  </si>
  <si>
    <t>BFSZP00376</t>
  </si>
  <si>
    <t>Bolt-M6*12 H13.2 Star Head DM</t>
  </si>
  <si>
    <t>BFSZP00377</t>
  </si>
  <si>
    <t>Bolt-M6*16 H16 Star Head DM</t>
  </si>
  <si>
    <t>BFSZP00379</t>
  </si>
  <si>
    <t>WASHER-M6-OD18XID6.3XT1.2-STEEL-ZP DM</t>
  </si>
  <si>
    <t>73182200</t>
  </si>
  <si>
    <t>BFSZP00381</t>
  </si>
  <si>
    <t>Bolt-M6*16 H10 Hex Flange Head DM</t>
  </si>
  <si>
    <t>BFSZP00382</t>
  </si>
  <si>
    <t>Bolt-M10*30 H14 Hex Flange Head DM</t>
  </si>
  <si>
    <t>BFSZP00383</t>
  </si>
  <si>
    <t>Bolt-M10*40 H14 Hex Flange Head DM</t>
  </si>
  <si>
    <t>BFSZP00385</t>
  </si>
  <si>
    <t>Nut-M3 H5 Hex DM</t>
  </si>
  <si>
    <t>BFSZP00388</t>
  </si>
  <si>
    <t>Bolt-M6*20 H10 Hex Flange Head DM</t>
  </si>
  <si>
    <t>BFSZP00392</t>
  </si>
  <si>
    <t>BOLT-M6*30 H10 HEX FLANGE HEAD DM</t>
  </si>
  <si>
    <t>BPPBK00072</t>
  </si>
  <si>
    <t>BFSZP00394</t>
  </si>
  <si>
    <t>Nut-M12 H17 Hex Head Metal Lock DM</t>
  </si>
  <si>
    <t>BFSZP00395</t>
  </si>
  <si>
    <t>Main Stand Collar-D17.5*14.8 L11mm DM</t>
  </si>
  <si>
    <t>BFSZP00396</t>
  </si>
  <si>
    <t>Bolt-M8*45 H10 Hex Flange Head DM</t>
  </si>
  <si>
    <t>BFSZP00415</t>
  </si>
  <si>
    <t>Nut M10 H14 Lock nut DM</t>
  </si>
  <si>
    <t>BFSZP00418</t>
  </si>
  <si>
    <t>Bolt M6*25 H10 Hex flange head DM</t>
  </si>
  <si>
    <t>BFSZP00419</t>
  </si>
  <si>
    <t>Nut-M6 H10 Hex Flange Head DM</t>
  </si>
  <si>
    <t>BFSZP00422</t>
  </si>
  <si>
    <t>Bolt-M8*30 H12 Hex Flange Head DM</t>
  </si>
  <si>
    <t>BFSZP00423</t>
  </si>
  <si>
    <t>Bolt-M6*20 H8 Hex/Star flange DM</t>
  </si>
  <si>
    <t>BFSZP00434</t>
  </si>
  <si>
    <t>Washer-Ã˜30*Ã˜16.5*2 Steel DM</t>
  </si>
  <si>
    <t>BFSZP00437</t>
  </si>
  <si>
    <t>PANEL CLIP-ZINC PLATED DM</t>
  </si>
  <si>
    <t>BBRBK00036</t>
  </si>
  <si>
    <t>ELITE-FRONT BRAKE CABLE-BLACK-IMP</t>
  </si>
  <si>
    <t>BFSZP00440</t>
  </si>
  <si>
    <t>BOLT-M6X15 PVC FLOWER HEAD-ZP</t>
  </si>
  <si>
    <t>BFSZP00447</t>
  </si>
  <si>
    <t>SCREW-M4.2*19 H9 STAR HEAD DM</t>
  </si>
  <si>
    <t>Labour Charges for parts opening &amp; Fitting</t>
  </si>
  <si>
    <t>BFSZP00455</t>
  </si>
  <si>
    <t>BOLT M10*1.25*50MM HEX FLANGE HEAD HALF</t>
  </si>
  <si>
    <t>BFSZP00456</t>
  </si>
  <si>
    <t>HANDLE BAR COLLAR BUSH M10</t>
  </si>
  <si>
    <t>BFSZP00460</t>
  </si>
  <si>
    <t>BOLT-M10*1.25*24 H17 HEX STEP-M6 TAP-DM</t>
  </si>
  <si>
    <t>BFSZP00461</t>
  </si>
  <si>
    <t>BOLT-M10*1.5*55MM-H14 HEX FLANGE-DM</t>
  </si>
  <si>
    <t>BFSZP00463</t>
  </si>
  <si>
    <t>NUT-M16 H24-HEX FLANGE LOCKNUT-DM</t>
  </si>
  <si>
    <t>BFSZP00466</t>
  </si>
  <si>
    <t>BOLT-M3*0.5*35 STAR HEAD</t>
  </si>
  <si>
    <t>BFSZP00467</t>
  </si>
  <si>
    <t>BOLT-M3*12*0.7-STAR HEAD</t>
  </si>
  <si>
    <t>BFSZP00548</t>
  </si>
  <si>
    <t>AXLE BUSH RH-OD20*ID12.5*L32.5</t>
  </si>
  <si>
    <t>73181900</t>
  </si>
  <si>
    <t>Total Amount In Words: Tweleve Thousand Two Hundred &amp; Fifty Seven Only</t>
  </si>
  <si>
    <t>BFTBK00134</t>
  </si>
  <si>
    <t>CROSS MEMBER-STL-PC</t>
  </si>
  <si>
    <t>BFTBK00155</t>
  </si>
  <si>
    <t>CABLE GUIDE-M</t>
  </si>
  <si>
    <t>BBRBK00037</t>
  </si>
  <si>
    <t>ELITE-REAR BRAKE CABLE-BLACK-IMP</t>
  </si>
  <si>
    <t>BHBBK00023</t>
  </si>
  <si>
    <t>HANDLE BAR-M-P</t>
  </si>
  <si>
    <t>MAGNUS-LOCK SET-PAVNA DM</t>
  </si>
  <si>
    <t>83012000</t>
  </si>
  <si>
    <t>₹1665.00</t>
  </si>
  <si>
    <t>₹1965.00</t>
  </si>
  <si>
    <t>₹2032.00</t>
  </si>
  <si>
    <t>₹2398.00</t>
  </si>
  <si>
    <t>BLTNA00061</t>
  </si>
  <si>
    <t>MAGNUS-HILUX-TAIL LAMP-DM</t>
  </si>
  <si>
    <t>₹1055.00</t>
  </si>
  <si>
    <t>BMRBK00004</t>
  </si>
  <si>
    <t>REAR VIEW MIRROR-SRVH-452LR-BLK</t>
  </si>
  <si>
    <t>70091090</t>
  </si>
  <si>
    <t>HUB MOTOR-12 INCH</t>
  </si>
  <si>
    <t>85013119</t>
  </si>
  <si>
    <t>₹11084.00</t>
  </si>
  <si>
    <t>₹13080.00</t>
  </si>
  <si>
    <t>₹15435.00</t>
  </si>
  <si>
    <t>BPHGR00001</t>
  </si>
  <si>
    <t>PILLION HANDLE-ALU-PC-CHARCOAL GREY</t>
  </si>
  <si>
    <t>₹1117.00</t>
  </si>
  <si>
    <t>₹1029.00</t>
  </si>
  <si>
    <t>BPKBK00001</t>
  </si>
  <si>
    <t>Cable Tie-250mm</t>
  </si>
  <si>
    <t>39239090</t>
  </si>
  <si>
    <t>BPLCP00393</t>
  </si>
  <si>
    <t>HEAD LIGHT DECORATIVE PLATE-GLOSSY BLK</t>
  </si>
  <si>
    <t>BPLGR00465</t>
  </si>
  <si>
    <t>MAG-SIDE PANEL LH-ABS-GALACTIC GREY</t>
  </si>
  <si>
    <t>₹1170.00</t>
  </si>
  <si>
    <t>₹1079.00</t>
  </si>
  <si>
    <t>BPLGR00466</t>
  </si>
  <si>
    <t>MAG-SIDE PANEL RH-ABS-GALACTIC GREY</t>
  </si>
  <si>
    <t>₹1149.00</t>
  </si>
  <si>
    <t>₹1059.00</t>
  </si>
  <si>
    <t>MAG-FRONT PANEL LH-ABS-GLACIAL WHITE DM</t>
  </si>
  <si>
    <t>MAG-FRONT PANEL RH-ABS-GLACIAL WHITE DM</t>
  </si>
  <si>
    <t>MAG-PROTECTION BOARD LH-ABS-G WHITE DM</t>
  </si>
  <si>
    <t>MAG-PROTECTION BOARD RH-ABS-G WHITE DM</t>
  </si>
  <si>
    <t>MAG-SIDE PANEL LH-ABS-GLACIAL WHITE DM</t>
  </si>
  <si>
    <t>MAG-SIDE PANEL RH-ABS-GLACIAL WHITE DM</t>
  </si>
  <si>
    <t>BPLGW00535</t>
  </si>
  <si>
    <t>FRONT PANEL DECORATIVE PLATE-GL WHITE-M</t>
  </si>
  <si>
    <t>MAGNUS FRONT PANEL LH-ABS-MT RED DM</t>
  </si>
  <si>
    <t>MAGNUS FRONT PANEL RH-ABS-MT RED DM</t>
  </si>
  <si>
    <t>MAG-PROTECTION BOARD RH-ABS-MT RED DM</t>
  </si>
  <si>
    <t>BPLMR00353</t>
  </si>
  <si>
    <t>MAG-SIDE PANEL LH-ABS-MT RED DM</t>
  </si>
  <si>
    <t>₹1048.00</t>
  </si>
  <si>
    <t>₹1278.00</t>
  </si>
  <si>
    <t>₹1178.00</t>
  </si>
  <si>
    <t>Sachin Singh Dhamnood</t>
  </si>
  <si>
    <t>Cone Set</t>
  </si>
  <si>
    <t>Brake Shoe Front &amp; Rear</t>
  </si>
  <si>
    <t>BPLMR00354</t>
  </si>
  <si>
    <t>MAG-SIDE PANEL RH-ABS-MT RED DM</t>
  </si>
  <si>
    <t>₹1035.00</t>
  </si>
  <si>
    <t>₹1263.00</t>
  </si>
  <si>
    <t>₹1164.00</t>
  </si>
  <si>
    <t>MAG-FRONT PANEL LH-ABS-OCEAN BLUE DM</t>
  </si>
  <si>
    <t>Rear Motor Bearing With Labour</t>
  </si>
  <si>
    <t>Head Light Bulb</t>
  </si>
  <si>
    <t>₹1030.00</t>
  </si>
  <si>
    <t>Total Amount In Words: Four Thousand Six Hundred &amp; Eighty Three Only</t>
  </si>
  <si>
    <t>MAGNUS-FRONT LOWER MUDGUARD-PP DM</t>
  </si>
  <si>
    <t>MAGNUS-PROTECTION BOARD BOTTOM LH-PP DM</t>
  </si>
  <si>
    <t>BBRBK00039</t>
  </si>
  <si>
    <t>REO-REAR BRAKE PANEL-110mm</t>
  </si>
  <si>
    <t>MAGNUS-PROTECTION BOARD BOTTOM RH-PP DM</t>
  </si>
  <si>
    <t>BPPBK00048</t>
  </si>
  <si>
    <t>MAGNUS-SIDE PANEL BOTTOM LH-PP DM</t>
  </si>
  <si>
    <t>MAGNUS-SIDE PANEL BOTTOM RH-PP DM</t>
  </si>
  <si>
    <t>REO/ZEAL-SWING ARM COVER LH-PP-BLACK DM</t>
  </si>
  <si>
    <t>REO/ZEAL-SWING ARM COVER RH-PP-BLACK DM</t>
  </si>
  <si>
    <t>MAGNUS-FOOT BOARD DM</t>
  </si>
  <si>
    <t>BPPBK00081</t>
  </si>
  <si>
    <t>INNER HUGGER-PP BK</t>
  </si>
  <si>
    <t>BPPBK00082</t>
  </si>
  <si>
    <t>LUGG-BOX FRONT COVER-PP-BK</t>
  </si>
  <si>
    <t>LUGG-BOX-FRONT COVER-LID-PP-BK</t>
  </si>
  <si>
    <t>MAG/PWR-FRAME NUMBER COVER-PP-BLACK</t>
  </si>
  <si>
    <t>BBRBK00047</t>
  </si>
  <si>
    <t>ANGEL-PEDAL SENSING ASSISTANT</t>
  </si>
  <si>
    <t>BRBBK00001</t>
  </si>
  <si>
    <t>REO/ZEAL - CENTER STAND RUBBER BUSH-DM</t>
  </si>
  <si>
    <t>BRBBK00046</t>
  </si>
  <si>
    <t>HANDLEBAR SPACER-M1</t>
  </si>
  <si>
    <t>40169990</t>
  </si>
  <si>
    <t>BRBBK00047</t>
  </si>
  <si>
    <t>GRIP-LH-M1</t>
  </si>
  <si>
    <t>BRROR00002</t>
  </si>
  <si>
    <t>REFLECTOR ORANGE</t>
  </si>
  <si>
    <t>BRRRD00001</t>
  </si>
  <si>
    <t>Reflector Red</t>
  </si>
  <si>
    <t>BBRBK00048</t>
  </si>
  <si>
    <t>REO-FRONT BRAKE CABLE-DM</t>
  </si>
  <si>
    <t>MAGNUS SIDE STAND SPRING - DM</t>
  </si>
  <si>
    <t>73201011</t>
  </si>
  <si>
    <t>BSRNA00148</t>
  </si>
  <si>
    <t>VEHICLE-WATER-WASH-WARNING-STCKR-GLOSSY</t>
  </si>
  <si>
    <t>391990</t>
  </si>
  <si>
    <t>BSRNA00155</t>
  </si>
  <si>
    <t>FAME-II LOGO-M/Z/P/N1</t>
  </si>
  <si>
    <t>39199010</t>
  </si>
  <si>
    <t>BSRNA00162</t>
  </si>
  <si>
    <t>LOGO-2D DECAL-EX</t>
  </si>
  <si>
    <t>39199090</t>
  </si>
  <si>
    <t>MAGNUS SEAT ASSY- BLACK</t>
  </si>
  <si>
    <t>87141010</t>
  </si>
  <si>
    <t>₹1250.00</t>
  </si>
  <si>
    <t>₹1292.00</t>
  </si>
  <si>
    <t>₹1525.00</t>
  </si>
  <si>
    <t>START-SWITCH MODULE</t>
  </si>
  <si>
    <t>85421010</t>
  </si>
  <si>
    <t>BSWNA00014</t>
  </si>
  <si>
    <t>LV HANDLEBAR SWITCH PIGTAIL</t>
  </si>
  <si>
    <t>85443000</t>
  </si>
  <si>
    <t>85365020</t>
  </si>
  <si>
    <t>85365090</t>
  </si>
  <si>
    <t>87081010</t>
  </si>
  <si>
    <t>FS-000000000517</t>
  </si>
  <si>
    <t>M6*30_SOCKET_HEAD_BOLT</t>
  </si>
  <si>
    <t>73181500</t>
  </si>
  <si>
    <t>GEETAP0001</t>
  </si>
  <si>
    <t>INSULATION TAP-BLACK</t>
  </si>
  <si>
    <t>35069190</t>
  </si>
  <si>
    <t>GEMBRK0019</t>
  </si>
  <si>
    <t>MAGNUS FRONT BRAKE SHOES P1-P2</t>
  </si>
  <si>
    <t>GEMBRK0020</t>
  </si>
  <si>
    <t>MAGNUS-ZEAL - REAR BRAKE SHOES P1-P2</t>
  </si>
  <si>
    <t>GMEOIL0002</t>
  </si>
  <si>
    <t>Grease General Purpose</t>
  </si>
  <si>
    <t>84241000</t>
  </si>
  <si>
    <t>PCS-C0007</t>
  </si>
  <si>
    <t>PP GLOSSY JET BLACK(H)_10K(9005580)</t>
  </si>
  <si>
    <t>39079120</t>
  </si>
  <si>
    <t>DC_CONVERTER_NXG</t>
  </si>
  <si>
    <t>85049090</t>
  </si>
  <si>
    <t>₹1016.00</t>
  </si>
  <si>
    <t>VP-000000017134</t>
  </si>
  <si>
    <t>CLAMP_WIRING_HARNESS</t>
  </si>
  <si>
    <t>VP-000000017312</t>
  </si>
  <si>
    <t>LOCTITE - 480</t>
  </si>
  <si>
    <t>VP-000000017350</t>
  </si>
  <si>
    <t>SPRING_WIRE_DIA_3.2</t>
  </si>
  <si>
    <t>.</t>
  </si>
  <si>
    <t>VP-000000029545</t>
  </si>
  <si>
    <t>USER MANUAL QR STICKER</t>
  </si>
  <si>
    <t>VP-000000030861</t>
  </si>
  <si>
    <t>MAGNUS NEW SWING ARM</t>
  </si>
  <si>
    <t>₹1088.00</t>
  </si>
  <si>
    <t>₹1393.00</t>
  </si>
  <si>
    <t>₹1284.00</t>
  </si>
  <si>
    <t>₹1328.00</t>
  </si>
  <si>
    <t>₹1700.00</t>
  </si>
  <si>
    <t>₹1568.00</t>
  </si>
  <si>
    <t>N33ADM787</t>
  </si>
  <si>
    <t>VP-000000030987</t>
  </si>
  <si>
    <t>SUSPENSION MOUNT BKT RH ASSY_MAGNUS 100</t>
  </si>
  <si>
    <t>VP-000000030988</t>
  </si>
  <si>
    <t>SUSPENSION MOUNT BKT LH ASSY_MAGNUS 100</t>
  </si>
  <si>
    <t>VP-000000030989</t>
  </si>
  <si>
    <t>DC-DC CONVERTOR MTG BKT MAGNUS 100</t>
  </si>
  <si>
    <t>87089400</t>
  </si>
  <si>
    <t>VP-000000030990</t>
  </si>
  <si>
    <t>MCU MTG BKT MAGNUS 100</t>
  </si>
  <si>
    <t>₹1216.00</t>
  </si>
  <si>
    <t>₹1557.00</t>
  </si>
  <si>
    <t>₹1435.00</t>
  </si>
  <si>
    <t>₹1484.00</t>
  </si>
  <si>
    <t>₹1900.00</t>
  </si>
  <si>
    <t>₹1752.00</t>
  </si>
  <si>
    <t>VP-000000033849</t>
  </si>
  <si>
    <t>FR WHEEL RIM-12''</t>
  </si>
  <si>
    <t>87149290</t>
  </si>
  <si>
    <t>₹1131.00</t>
  </si>
  <si>
    <t>₹1042.00</t>
  </si>
  <si>
    <t>VP-000000033853</t>
  </si>
  <si>
    <t>BATTERY BOX-PP SHEET-WHITE</t>
  </si>
  <si>
    <t>39202090</t>
  </si>
  <si>
    <t>VP-000000033861</t>
  </si>
  <si>
    <t>AUX BATTERY MOUNTING BRACKET BOTTOM</t>
  </si>
  <si>
    <t>₹1047.00</t>
  </si>
  <si>
    <t>₹1236.00</t>
  </si>
  <si>
    <t>₹1509.00</t>
  </si>
  <si>
    <t>VP-000000039579</t>
  </si>
  <si>
    <t>MT80 CLUSTER</t>
  </si>
  <si>
    <t>90299000</t>
  </si>
  <si>
    <t>₹1684.00</t>
  </si>
  <si>
    <t>₹1988.00</t>
  </si>
  <si>
    <t>₹2055.00</t>
  </si>
  <si>
    <t>₹2425.00</t>
  </si>
  <si>
    <t>₹1024.00</t>
  </si>
  <si>
    <t>VP-000000039943</t>
  </si>
  <si>
    <t>BATTERY-48V-2.3kWh- LFP TRONTEK-AMP</t>
  </si>
  <si>
    <t>85076000</t>
  </si>
  <si>
    <t>₹34565.00</t>
  </si>
  <si>
    <t>₹40787.00</t>
  </si>
  <si>
    <t>₹37331.00</t>
  </si>
  <si>
    <t>₹44051.00</t>
  </si>
  <si>
    <t>VP-000000042627</t>
  </si>
  <si>
    <t>PILLION FOOTREST MTG ASSY LH</t>
  </si>
  <si>
    <t>VP-000000042630</t>
  </si>
  <si>
    <t>PILLION FOOTREST MTG ASSY RH</t>
  </si>
  <si>
    <t>VP-000000042633</t>
  </si>
  <si>
    <t>GRAB HANDLE BKT LH ASSY</t>
  </si>
  <si>
    <t>VP-000000042635</t>
  </si>
  <si>
    <t>GRAB HANDLE BKT RH ASSY</t>
  </si>
  <si>
    <t>VP-000000042643</t>
  </si>
  <si>
    <t>LFR TUBE ASSY LH</t>
  </si>
  <si>
    <t>VP-000000042644</t>
  </si>
  <si>
    <t>LFR TUBE ASSY RH</t>
  </si>
  <si>
    <t>VP-000000042648</t>
  </si>
  <si>
    <t>SWINGARM MTG BKT ASSY LH</t>
  </si>
  <si>
    <t>VP-000000042649</t>
  </si>
  <si>
    <t>SWINGARM MTG BKT ASSY RH</t>
  </si>
  <si>
    <t>VP-000000042695</t>
  </si>
  <si>
    <t>LUGGAGE BOX FRONT MTG TUBE</t>
  </si>
  <si>
    <t>VP-000000042708</t>
  </si>
  <si>
    <t>SLANT BATTERY BOX ASSY</t>
  </si>
  <si>
    <t>₹1222.00</t>
  </si>
  <si>
    <t>₹1126.00</t>
  </si>
  <si>
    <t>₹1490.00</t>
  </si>
  <si>
    <t>₹1374.00</t>
  </si>
  <si>
    <t>VP-000000042709</t>
  </si>
  <si>
    <t>FRAME ASSEMBLY_SLANT_BATTERY_MT80</t>
  </si>
  <si>
    <t>₹5265.00</t>
  </si>
  <si>
    <t>₹6740.00</t>
  </si>
  <si>
    <t>₹6213.00</t>
  </si>
  <si>
    <t>₹7953.00</t>
  </si>
  <si>
    <t>₹7332.00</t>
  </si>
  <si>
    <t>VP-000000042722</t>
  </si>
  <si>
    <t>AUX BATTERY AND HORN MTG BKT ASSY</t>
  </si>
  <si>
    <t>VP-000000042738</t>
  </si>
  <si>
    <t>LUGGAGE BOX TUBE GUSSET LH</t>
  </si>
  <si>
    <t>VP-000000042768</t>
  </si>
  <si>
    <t>REAR SUSPENSION LATERAL TUBE ASSY</t>
  </si>
  <si>
    <t>VP-000000042797</t>
  </si>
  <si>
    <t>M12*312 SWING ARM AXLE BOLT</t>
  </si>
  <si>
    <t>VP-000000042874</t>
  </si>
  <si>
    <t>HUGGER FENDER LOOSE BRKT RH</t>
  </si>
  <si>
    <t>VP-000000042875</t>
  </si>
  <si>
    <t>HUGGER FENDER LOOSE BRKT LH</t>
  </si>
  <si>
    <t>VP-000000049449</t>
  </si>
  <si>
    <t>LV HANDLEBAR SWITCH PIGTAIL_MAGNUS</t>
  </si>
  <si>
    <t>VP-000000049485</t>
  </si>
  <si>
    <t>90/90-12 54J ZOOM-D</t>
  </si>
  <si>
    <t>40114020</t>
  </si>
  <si>
    <t>₹1075.00</t>
  </si>
  <si>
    <t>₹1376.00</t>
  </si>
  <si>
    <t>₹1269.00</t>
  </si>
  <si>
    <t>₹1312.00</t>
  </si>
  <si>
    <t>₹1680.00</t>
  </si>
  <si>
    <t>₹1549.00</t>
  </si>
  <si>
    <t>Labour For Parts opening &amp; Fitting &amp; Servicing</t>
  </si>
  <si>
    <t>VP-000000050264</t>
  </si>
  <si>
    <t>RACER NUT-M25X1 HEX 46 MM</t>
  </si>
  <si>
    <t>VP-000000050496</t>
  </si>
  <si>
    <t>LUGGAGE BOX FOR MT80 B2C</t>
  </si>
  <si>
    <t>VP-000000050501</t>
  </si>
  <si>
    <t>MAGNUS EX DECAL REAR RH</t>
  </si>
  <si>
    <t>VP-000000050503</t>
  </si>
  <si>
    <t>MAGNUS EX DECAL CCF LH</t>
  </si>
  <si>
    <t>VP-000000050504</t>
  </si>
  <si>
    <t>MAGNUS EX DECAL CCF RH</t>
  </si>
  <si>
    <t>VP-000000052885</t>
  </si>
  <si>
    <t>MT80 B2C MAIN WIRING HARNESS</t>
  </si>
  <si>
    <t>₹3719.00</t>
  </si>
  <si>
    <t>₹4389.00</t>
  </si>
  <si>
    <t>₹4538.00</t>
  </si>
  <si>
    <t>₹5355.00</t>
  </si>
  <si>
    <t>₹1169.00</t>
  </si>
  <si>
    <t>₹1078.00</t>
  </si>
  <si>
    <t>₹1114.00</t>
  </si>
  <si>
    <t>₹1426.00</t>
  </si>
  <si>
    <t>₹1315.00</t>
  </si>
  <si>
    <t>VP-000000055358</t>
  </si>
  <si>
    <t>LUGGAGE BOX TUBE GUSSET RH</t>
  </si>
  <si>
    <t>Total Amount In Words: Twenty Three Thousand Three  Hundred &amp; Eighty Nine Only</t>
  </si>
  <si>
    <t>BBRBK00050</t>
  </si>
  <si>
    <t>VP-000000055396</t>
  </si>
  <si>
    <t>LOCK MOUNTING BRACKET ASSEMBLY</t>
  </si>
  <si>
    <t>ELITE-FRONT BRAKE CABLE-BLACK-DM</t>
  </si>
  <si>
    <t>₹1146.00</t>
  </si>
  <si>
    <t>₹1057.00</t>
  </si>
  <si>
    <t>₹1092.00</t>
  </si>
  <si>
    <t>₹1398.00</t>
  </si>
  <si>
    <t>₹1289.00</t>
  </si>
  <si>
    <t>VP-000000055498</t>
  </si>
  <si>
    <t>MAGNUS FACELIFT FRONT MTG BKT ASSY</t>
  </si>
  <si>
    <t>VP-000000055564</t>
  </si>
  <si>
    <t>B2C TRON AMP SLANT BATTERY CLAMP ASSY</t>
  </si>
  <si>
    <t>85044030</t>
  </si>
  <si>
    <t>₹5350.00</t>
  </si>
  <si>
    <t>₹5618.00</t>
  </si>
  <si>
    <t>₹6313.00</t>
  </si>
  <si>
    <t>₹6629.00</t>
  </si>
  <si>
    <t>VP-000000062129</t>
  </si>
  <si>
    <t>DECAL NEO RH</t>
  </si>
  <si>
    <t>BBRBK00051</t>
  </si>
  <si>
    <t>ELITE-REAR BRAKE CABLE-BLACK-DM</t>
  </si>
  <si>
    <t>VP-000000062212</t>
  </si>
  <si>
    <t>MAGNUS NEO AMPERE LOGO METCAL</t>
  </si>
  <si>
    <t>BBRBK00061</t>
  </si>
  <si>
    <t>₹1380.00</t>
  </si>
  <si>
    <t>REO-REAR BRAKE CABLE-DM</t>
  </si>
  <si>
    <t>₹1273.00</t>
  </si>
  <si>
    <t>VP-000000065625</t>
  </si>
  <si>
    <t>MAG-SIDE PANEL RH-ABS-GLOSSY BLACK</t>
  </si>
  <si>
    <t>VP-000000065627</t>
  </si>
  <si>
    <t>MAG-SIDE PANEL LH-ABS-GLOSSY BLACK</t>
  </si>
  <si>
    <t>VP-000000073853</t>
  </si>
  <si>
    <t>FRAME WITH B.BOX WELDMENT</t>
  </si>
  <si>
    <t>72071190</t>
  </si>
  <si>
    <t>₹5044.00</t>
  </si>
  <si>
    <t>₹5952.00</t>
  </si>
  <si>
    <t>₹7024.00</t>
  </si>
  <si>
    <t>₹1172.00</t>
  </si>
  <si>
    <t>₹1080.00</t>
  </si>
  <si>
    <t>VP-000000074963</t>
  </si>
  <si>
    <t>MAG-REAR PANEL TOP MATT METTALIC BLACK</t>
  </si>
  <si>
    <t>BBRBK00065</t>
  </si>
  <si>
    <t>ZEAL-REAR BRAKE CABLE FOR DM BRAKE PANEL</t>
  </si>
  <si>
    <t>BBRBK00066</t>
  </si>
  <si>
    <t>BRAKE LEVER CBS ASSY WITH BSS-LH</t>
  </si>
  <si>
    <t>BBRBK00071</t>
  </si>
  <si>
    <t>MAGNUS/ZEAL-FRONT BRAKE SHOE</t>
  </si>
  <si>
    <t>BBRBK00072</t>
  </si>
  <si>
    <t>MAGNUS/ZEAL-REAR BRAKE SHOE</t>
  </si>
  <si>
    <t>Axle-M12*240 DM</t>
  </si>
  <si>
    <t>₹1156.00</t>
  </si>
  <si>
    <t>₹1066.00</t>
  </si>
  <si>
    <t>₹1102.00</t>
  </si>
  <si>
    <t>₹1411.00</t>
  </si>
  <si>
    <t>₹1301.00</t>
  </si>
  <si>
    <t>₹1123.00</t>
  </si>
  <si>
    <t>₹1070.00</t>
  </si>
  <si>
    <t>₹1370.00</t>
  </si>
  <si>
    <t>₹1158.00</t>
  </si>
  <si>
    <t>₹1067.00</t>
  </si>
  <si>
    <t>₹1103.00</t>
  </si>
  <si>
    <t>₹1412.00</t>
  </si>
  <si>
    <t>₹1302.00</t>
  </si>
  <si>
    <t>BBRBK00086</t>
  </si>
  <si>
    <t>BRAKE LEVER RH-ALU BLK PC-P1-ADVIK</t>
  </si>
  <si>
    <t>BBRBK00087</t>
  </si>
  <si>
    <t>FRONT BRAKE PANEL-ADC-PC-P1</t>
  </si>
  <si>
    <t>₹1082.00</t>
  </si>
  <si>
    <t>₹1031.00</t>
  </si>
  <si>
    <t>₹1320.00</t>
  </si>
  <si>
    <t>₹1217.00</t>
  </si>
  <si>
    <t>BBTNA00069</t>
  </si>
  <si>
    <t>BATTERY-48V61.92AH(3KWH) LI CYGNI</t>
  </si>
  <si>
    <t>₹67155.00</t>
  </si>
  <si>
    <t>₹79243.00</t>
  </si>
  <si>
    <t>₹72528.00</t>
  </si>
  <si>
    <t>₹85584.00</t>
  </si>
  <si>
    <t>BBTNA00080</t>
  </si>
  <si>
    <t>BTRY-51.2V60AH(3KWH)LI-P-P2</t>
  </si>
  <si>
    <t>₹62807.00</t>
  </si>
  <si>
    <t>₹74113.00</t>
  </si>
  <si>
    <t>₹67832.00</t>
  </si>
  <si>
    <t>₹80042.00</t>
  </si>
  <si>
    <t>BCRNA00021</t>
  </si>
  <si>
    <t>CONTROLLER D06</t>
  </si>
  <si>
    <t>₹14486.00</t>
  </si>
  <si>
    <t>₹17094.00</t>
  </si>
  <si>
    <t>₹20171.00</t>
  </si>
  <si>
    <t>BCSBK00008</t>
  </si>
  <si>
    <t>CENTER STAND-RETRO FITMENT-P</t>
  </si>
  <si>
    <t>ZEAL-CONVERTER-48/60V-12V DCDC DM</t>
  </si>
  <si>
    <t>BELNA00214</t>
  </si>
  <si>
    <t>E-BRAKE MODULE</t>
  </si>
  <si>
    <t>BELNA00223</t>
  </si>
  <si>
    <t>Zeal-Handle Grip with ampere logo DM</t>
  </si>
  <si>
    <t>BELNA00227</t>
  </si>
  <si>
    <t>HV CHARGING PORT PIGTAIL</t>
  </si>
  <si>
    <t>₹1537.00</t>
  </si>
  <si>
    <t>₹1589.00</t>
  </si>
  <si>
    <t>₹1876.00</t>
  </si>
  <si>
    <t>BFKBK00031</t>
  </si>
  <si>
    <t>FRONT FORK LEG LH-PC</t>
  </si>
  <si>
    <t>₹1253.00</t>
  </si>
  <si>
    <t>₹1604.00</t>
  </si>
  <si>
    <t>₹1479.00</t>
  </si>
  <si>
    <t>₹1529.00</t>
  </si>
  <si>
    <t>₹1958.00</t>
  </si>
  <si>
    <t>₹1805.00</t>
  </si>
  <si>
    <t>BFKBK00032</t>
  </si>
  <si>
    <t>FRONT FORK LEG RH-PC</t>
  </si>
  <si>
    <t>₹1254.00</t>
  </si>
  <si>
    <t>₹1606.00</t>
  </si>
  <si>
    <t>₹1480.00</t>
  </si>
  <si>
    <t>₹1530.00</t>
  </si>
  <si>
    <t>₹1959.00</t>
  </si>
  <si>
    <t>₹1806.00</t>
  </si>
  <si>
    <t>BFMBK00029</t>
  </si>
  <si>
    <t>FRAME-STEEL-BK PC</t>
  </si>
  <si>
    <t>₹4904.00</t>
  </si>
  <si>
    <t>₹6278.00</t>
  </si>
  <si>
    <t>₹5787.00</t>
  </si>
  <si>
    <t>BBRNA00001</t>
  </si>
  <si>
    <t>₹7408.00</t>
  </si>
  <si>
    <t>Mitra-Brake Sensing Switch Rear</t>
  </si>
  <si>
    <t>₹6829.00</t>
  </si>
  <si>
    <t>BFSBK00332</t>
  </si>
  <si>
    <t>GROMMET-ID8XOD18XT18MM-RUBBER</t>
  </si>
  <si>
    <t>ZEAL/REO-RACER NUT-M24X3 HEX 46 MM-YZP</t>
  </si>
  <si>
    <t>BFSZP00343</t>
  </si>
  <si>
    <t>ZEAL/REO-FORK WASHER-ID26XOD34XT2-YZP</t>
  </si>
  <si>
    <t>BFSZP00346</t>
  </si>
  <si>
    <t>NUMBER PLATE BUSH-8XID6XOD10</t>
  </si>
  <si>
    <t>BBRNA00002</t>
  </si>
  <si>
    <t>Mitra-Rear Brake sensing Plate</t>
  </si>
  <si>
    <t>BFSZP00374</t>
  </si>
  <si>
    <t>Bolt-M4*16 H8 Star Head DM</t>
  </si>
  <si>
    <t>BBRSF00026</t>
  </si>
  <si>
    <t>HBS-Parking brake lever Roller-PP Black</t>
  </si>
  <si>
    <t>BFSZP00420</t>
  </si>
  <si>
    <t>Bolt-M6*20 H10 Star pan Head DM</t>
  </si>
  <si>
    <t>BBRSF00029</t>
  </si>
  <si>
    <t>Brake shoe-130mm</t>
  </si>
  <si>
    <t>BFSZP00470</t>
  </si>
  <si>
    <t>AXLE BUSH-FRONT LH-D20*6</t>
  </si>
  <si>
    <t>BBRSF00048</t>
  </si>
  <si>
    <t>BRAKE SHOE-110MM</t>
  </si>
  <si>
    <t>BFSZP00472</t>
  </si>
  <si>
    <t>AXLE BUSH-REAR LH-D20*70.8</t>
  </si>
  <si>
    <t>BFTBK00086</t>
  </si>
  <si>
    <t>MAGNUS HS-FR NUMBER PLATE MTG BKT-STL-BL</t>
  </si>
  <si>
    <t>BFTBK00087</t>
  </si>
  <si>
    <t>CENTER STAND RETROFIT BRACKET ASSY-LH</t>
  </si>
  <si>
    <t>BFTBK00095</t>
  </si>
  <si>
    <t>MAG-MUDGUARD MTG BUSH-CHROME-RUBBER</t>
  </si>
  <si>
    <t>BFTBK00097</t>
  </si>
  <si>
    <t>CENTER STAND RETROFIT BRACKET ASSY-RH</t>
  </si>
  <si>
    <t>BFTBK00107</t>
  </si>
  <si>
    <t>Front Panel Clamp-Magnus</t>
  </si>
  <si>
    <t>BFTBK00115</t>
  </si>
  <si>
    <t>BATTERY BRACKET REAR-STL-PC</t>
  </si>
  <si>
    <t>BFTBK00118</t>
  </si>
  <si>
    <t>CONTROLLER-BRACKET-STL-PC</t>
  </si>
  <si>
    <t>FRONT-FENDER-BRCKT-CLAMP-STL-BK</t>
  </si>
  <si>
    <t>BFTBK00133</t>
  </si>
  <si>
    <t>BATTERY BRACKET-STL-PC</t>
  </si>
  <si>
    <t>BBRSF00060</t>
  </si>
  <si>
    <t>TRISUL-BRAKE CABLE-BK-SUPRAJIT</t>
  </si>
  <si>
    <t>BFTBK00136</t>
  </si>
  <si>
    <t>FRONT PANEL MOUNT BRACKET-STL-PC</t>
  </si>
  <si>
    <t>BBRSL00027</t>
  </si>
  <si>
    <t>BRAKE PANEL WITH DRUM-130mm-SPL-MITRA</t>
  </si>
  <si>
    <t>BFTZP00125</t>
  </si>
  <si>
    <t>TENSIONER-STL</t>
  </si>
  <si>
    <t>BHBBK00019</t>
  </si>
  <si>
    <t>MAG-HANDLEBAR-STEEL-BK-PC-ADVIK</t>
  </si>
  <si>
    <t>₹2822.00</t>
  </si>
  <si>
    <t>₹3330.00</t>
  </si>
  <si>
    <t>₹3443.00</t>
  </si>
  <si>
    <t>₹4063.00</t>
  </si>
  <si>
    <t>BICNA00039</t>
  </si>
  <si>
    <t>INST CLUSTER-THERMAL RUNAWAY INDIC-P-P2</t>
  </si>
  <si>
    <t>₹2936.00</t>
  </si>
  <si>
    <t>₹3465.00</t>
  </si>
  <si>
    <t>₹3582.00</t>
  </si>
  <si>
    <t>₹4227.00</t>
  </si>
  <si>
    <t>BBRZP00001</t>
  </si>
  <si>
    <t>Mitra-Brake Spring Big-black</t>
  </si>
  <si>
    <t>MAGNUS HS-INDICATOR LH ASSY-DM</t>
  </si>
  <si>
    <t>BMTBK00018</t>
  </si>
  <si>
    <t>MOTOR 3.8 KW</t>
  </si>
  <si>
    <t>₹16341.00</t>
  </si>
  <si>
    <t>₹19283.00</t>
  </si>
  <si>
    <t>₹17649.00</t>
  </si>
  <si>
    <t>₹20826.00</t>
  </si>
  <si>
    <t>BBRZP00010</t>
  </si>
  <si>
    <t>HBS Equalizer with connect pin</t>
  </si>
  <si>
    <t>BPLCP00392</t>
  </si>
  <si>
    <t>FRONT PANEL DECORATIVE PLATE-GLOSSY BLK</t>
  </si>
  <si>
    <t>BPLMW00565</t>
  </si>
  <si>
    <t>MAG-FRONT FENDER-ABS-MATT SPARKLE WT-DM</t>
  </si>
  <si>
    <t>₹1183.00</t>
  </si>
  <si>
    <t>₹1515.00</t>
  </si>
  <si>
    <t>₹1396.00</t>
  </si>
  <si>
    <t>₹1444.00</t>
  </si>
  <si>
    <t>₹1849.00</t>
  </si>
  <si>
    <t>₹1704.00</t>
  </si>
  <si>
    <t>BPLMW00566</t>
  </si>
  <si>
    <t>MAG-FRONT PANEL LH-ABS-MATT SPRKL WT-DM</t>
  </si>
  <si>
    <t>₹1138.00</t>
  </si>
  <si>
    <t>₹1050.00</t>
  </si>
  <si>
    <t>BPLMW00567</t>
  </si>
  <si>
    <t>MAG-FRONT PANEL RH-ABS-MATT SPRKL WT-DM</t>
  </si>
  <si>
    <t>₹1136.00</t>
  </si>
  <si>
    <t>BBRZP00015</t>
  </si>
  <si>
    <t>BPLMW00569</t>
  </si>
  <si>
    <t>HBS-Parking brake lever</t>
  </si>
  <si>
    <t>MAG-INSCLUSTER COVER FRNT-ABS-MT SPRK WT</t>
  </si>
  <si>
    <t>BPLMW00576</t>
  </si>
  <si>
    <t>MAG-SIDE PANEL LH-ABS-MATT SPARKLE WT-DM</t>
  </si>
  <si>
    <t>₹1051.00</t>
  </si>
  <si>
    <t>₹1346.00</t>
  </si>
  <si>
    <t>₹1241.00</t>
  </si>
  <si>
    <t>₹1283.00</t>
  </si>
  <si>
    <t>₹1643.00</t>
  </si>
  <si>
    <t>₹1514.00</t>
  </si>
  <si>
    <t>BPLMW00577</t>
  </si>
  <si>
    <t>MAG-SIDE PANEL RH-ABS-MATT SPARKLE WT-DM</t>
  </si>
  <si>
    <t>₹1043.00</t>
  </si>
  <si>
    <t>₹1336.00</t>
  </si>
  <si>
    <t>₹1231.00</t>
  </si>
  <si>
    <t>₹1630.00</t>
  </si>
  <si>
    <t>₹1503.00</t>
  </si>
  <si>
    <t>MAGNUS-PILLION FOOTREST LH-DM</t>
  </si>
  <si>
    <t>₹1077.00</t>
  </si>
  <si>
    <t>BPLMW00608</t>
  </si>
  <si>
    <t>MAG-FRONT PANEL LH-ABS-MATT B.BLACK-DM</t>
  </si>
  <si>
    <t>MAGNUS-PILLION FOOTREST RH-DM</t>
  </si>
  <si>
    <t>BPLMW00609</t>
  </si>
  <si>
    <t>MAG-FRONT PANEL RH-ABS-MATT B.BLACK-DM</t>
  </si>
  <si>
    <t>₹1053.00</t>
  </si>
  <si>
    <t>BPLMW00619</t>
  </si>
  <si>
    <t>MAG-SIDE PANEL RH-ABS-MATT B.BLACK-DM</t>
  </si>
  <si>
    <t>₹1039.00</t>
  </si>
  <si>
    <t>BPLPB00537</t>
  </si>
  <si>
    <t>MAG-FRONT FENDER-ABS-PURPLE BLUE-DM</t>
  </si>
  <si>
    <t>BBTFC00008</t>
  </si>
  <si>
    <t>Battery-60V30Ah Li-FOC</t>
  </si>
  <si>
    <t>₹1133.00</t>
  </si>
  <si>
    <t>₹1045.00</t>
  </si>
  <si>
    <t>BPLPB00538</t>
  </si>
  <si>
    <t>MAG-FRONT PANEL LH-ABS-PURPLE BLUE-DM</t>
  </si>
  <si>
    <t>BPLPB00539</t>
  </si>
  <si>
    <t>MAG-FRONT PANEL RH-ABS-PURPLE BLUE-DM</t>
  </si>
  <si>
    <t>BPLPB00541</t>
  </si>
  <si>
    <t>MAG-INS.CLUSTER COVER FRNT-ABS-PUR BL-DM</t>
  </si>
  <si>
    <t>BPLPB00548</t>
  </si>
  <si>
    <t>MAG-SIDE PANEL LH-ABS-PURPLE BLUE-DM</t>
  </si>
  <si>
    <t>₹1110.00</t>
  </si>
  <si>
    <t>BPLPB00549</t>
  </si>
  <si>
    <t>MAG-SIDE PANEL RH-ABS-PURPLE BLUE-DM</t>
  </si>
  <si>
    <t>₹1007.00</t>
  </si>
  <si>
    <t>BPLTG00001</t>
  </si>
  <si>
    <t>PROTECTION BOARD LH-ABS-SLATE GREY-P</t>
  </si>
  <si>
    <t>BBTGD00001</t>
  </si>
  <si>
    <t>BATTERY-GUARD-BOTTOM-STL</t>
  </si>
  <si>
    <t>BPLTG00002</t>
  </si>
  <si>
    <t>PROTECTION BOARD RH-ABS-SLATE GREY-P</t>
  </si>
  <si>
    <t>BPLVO00621</t>
  </si>
  <si>
    <t>MAG-FRONT FENDER-ABS-VELANCIA ORNGE-DM</t>
  </si>
  <si>
    <t>₹1351.00</t>
  </si>
  <si>
    <t>₹1245.00</t>
  </si>
  <si>
    <t>₹1288.00</t>
  </si>
  <si>
    <t>₹1649.00</t>
  </si>
  <si>
    <t>₹1520.00</t>
  </si>
  <si>
    <t>BPLVO00622</t>
  </si>
  <si>
    <t>MAG-FRONT PANEL LH-ABS-VELANCIA ORNGE-DM</t>
  </si>
  <si>
    <t>ZEAL-BRAKE LEVER LH-AL PDC-BLACK PC</t>
  </si>
  <si>
    <t>₹1021.00</t>
  </si>
  <si>
    <t>ZEAL-BRAKE LEVER RH-AL PDC-BLACK PC</t>
  </si>
  <si>
    <t>BPLVO00623</t>
  </si>
  <si>
    <t>MAG-FRONT PANEL RH-ABS-VELANCIA ORNGE-DM</t>
  </si>
  <si>
    <t>BPLVO00625</t>
  </si>
  <si>
    <t>MAG-INS.CLUSTER COVER FRNT-ABS-VLNCIA OR</t>
  </si>
  <si>
    <t>ZEAL-FRONT BRAKE PANEL ASSY-BLACK PC</t>
  </si>
  <si>
    <t>₹1000.00</t>
  </si>
  <si>
    <t>₹1220.00</t>
  </si>
  <si>
    <t>₹1125.00</t>
  </si>
  <si>
    <t>BPLVO00632</t>
  </si>
  <si>
    <t>MAG-SIDE PANEL LH-ABS-VELANCIA ORANGE-DM</t>
  </si>
  <si>
    <t>₹1225.00</t>
  </si>
  <si>
    <t>₹1130.00</t>
  </si>
  <si>
    <t>₹1168.00</t>
  </si>
  <si>
    <t>₹1496.00</t>
  </si>
  <si>
    <t>₹1379.00</t>
  </si>
  <si>
    <t>HBS EQUALIZER ENCLOSURE</t>
  </si>
  <si>
    <t>BPLVO00633</t>
  </si>
  <si>
    <t>MAG-SIDE PANEL RH-ABS-VELANCIA ORANGE-DM</t>
  </si>
  <si>
    <t>₹1213.00</t>
  </si>
  <si>
    <t>₹1118.00</t>
  </si>
  <si>
    <t>₹1365.00</t>
  </si>
  <si>
    <t>HBS EQUALIZER TOP CLAMP</t>
  </si>
  <si>
    <t>BBTNA00001</t>
  </si>
  <si>
    <t>Battery-12V12AH-SLA</t>
  </si>
  <si>
    <t>HBS EQUALIZER LID</t>
  </si>
  <si>
    <t>HBS EQUALIZER RUBBER BOOT</t>
  </si>
  <si>
    <t>ZEAL-FRONT WHEEL BRAKE DRUM</t>
  </si>
  <si>
    <t>₹1003.00</t>
  </si>
  <si>
    <t>₹1184.00</t>
  </si>
  <si>
    <t>₹1224.00</t>
  </si>
  <si>
    <t>₹1567.00</t>
  </si>
  <si>
    <t>₹1445.00</t>
  </si>
  <si>
    <t>HBS-PARKING BRAKE LEVER STOPPER</t>
  </si>
  <si>
    <t>MAGNUS HS-FRONT BRAKE CABLE</t>
  </si>
  <si>
    <t>MAGNUS HS-FRONT HBS BRAKE CABLE</t>
  </si>
  <si>
    <t>MAGNUS HS-REAR BRAKE CABLE</t>
  </si>
  <si>
    <t>ZEAL-BRAKE PANEL REAR-AL PDC-BLACK PC R1</t>
  </si>
  <si>
    <t>₹1218.00</t>
  </si>
  <si>
    <t>BBTNA00001_1</t>
  </si>
  <si>
    <t>Battery-12V12AH-SLA_3 NOS</t>
  </si>
  <si>
    <t>₹1560.00</t>
  </si>
  <si>
    <t>₹1438.00</t>
  </si>
  <si>
    <t>₹1486.00</t>
  </si>
  <si>
    <t>₹1903.00</t>
  </si>
  <si>
    <t>₹1754.00</t>
  </si>
  <si>
    <t>BPPBK00076</t>
  </si>
  <si>
    <t>CONTROLLER-COVER-PP</t>
  </si>
  <si>
    <t>BBTNA00001_2</t>
  </si>
  <si>
    <t>Battery-12V12AH-SLA_4 NOS -15 NOS</t>
  </si>
  <si>
    <t>BPPBK00085</t>
  </si>
  <si>
    <t>SWING ARM COVER RH-PP</t>
  </si>
  <si>
    <t>BRWBK00010</t>
  </si>
  <si>
    <t>FRONT ALLOY WHEEL</t>
  </si>
  <si>
    <t>₹2502.00</t>
  </si>
  <si>
    <t>₹2953.00</t>
  </si>
  <si>
    <t>₹3053.00</t>
  </si>
  <si>
    <t>₹3603.00</t>
  </si>
  <si>
    <t>HBS-PARKING BRAKE LEVER ROLLER-PP BLACK</t>
  </si>
  <si>
    <t>BBTNA00001_3</t>
  </si>
  <si>
    <t>Battery-12V12AH-SLA_M15 NOS</t>
  </si>
  <si>
    <t>HBS EQUALIZER WITH CONNECT PIN</t>
  </si>
  <si>
    <t>BELT</t>
  </si>
  <si>
    <t>₹1873.00</t>
  </si>
  <si>
    <t>₹2211.00</t>
  </si>
  <si>
    <t>₹2286.00</t>
  </si>
  <si>
    <t>₹2927.00</t>
  </si>
  <si>
    <t>₹2698.00</t>
  </si>
  <si>
    <t>HBS-PARKING BRAKE LEVER</t>
  </si>
  <si>
    <t>BRWBK00015</t>
  </si>
  <si>
    <t>REAR ALLOY WHEEL</t>
  </si>
  <si>
    <t>₹2613.00</t>
  </si>
  <si>
    <t>₹3345.00</t>
  </si>
  <si>
    <t>₹3084.00</t>
  </si>
  <si>
    <t>₹3188.00</t>
  </si>
  <si>
    <t>₹4081.00</t>
  </si>
  <si>
    <t>₹3762.00</t>
  </si>
  <si>
    <t>BTRY-60V38.25AH(2.3KWH)Li-ionNMC-SGR</t>
  </si>
  <si>
    <t>₹32393.00</t>
  </si>
  <si>
    <t>₹38224.00</t>
  </si>
  <si>
    <t>₹34985.00</t>
  </si>
  <si>
    <t>₹41283.00</t>
  </si>
  <si>
    <t>BSABK00007</t>
  </si>
  <si>
    <t>SWING ARM-STEEL-BK PC</t>
  </si>
  <si>
    <t>₹1769.00</t>
  </si>
  <si>
    <t>₹2265.00</t>
  </si>
  <si>
    <t>₹2088.00</t>
  </si>
  <si>
    <t>₹2159.00</t>
  </si>
  <si>
    <t>₹2764.00</t>
  </si>
  <si>
    <t>₹2548.00</t>
  </si>
  <si>
    <t>BTRY-60V38.25AH(2.3KWH)Li-ionNMC-CHGORI</t>
  </si>
  <si>
    <t>₹34894.00</t>
  </si>
  <si>
    <t>₹41175.00</t>
  </si>
  <si>
    <t>₹37686.00</t>
  </si>
  <si>
    <t>₹44470.00</t>
  </si>
  <si>
    <t>BTRY-60V38.25AH(2.3KWH)LI-IONNMC-PH2</t>
  </si>
  <si>
    <t>₹39386.00</t>
  </si>
  <si>
    <t>₹46476.00</t>
  </si>
  <si>
    <t>₹42537.00</t>
  </si>
  <si>
    <t>₹50194.00</t>
  </si>
  <si>
    <t>BSPZP00001</t>
  </si>
  <si>
    <t>MAGNUS CENTER STAND SPRING-DM</t>
  </si>
  <si>
    <t>₹4191.00</t>
  </si>
  <si>
    <t>₹4401.00</t>
  </si>
  <si>
    <t>₹4946.00</t>
  </si>
  <si>
    <t>₹5194.00</t>
  </si>
  <si>
    <t>BBTNA00002</t>
  </si>
  <si>
    <t>Battery-12V20Ah-SLA</t>
  </si>
  <si>
    <t>₹5420.00</t>
  </si>
  <si>
    <t>₹5691.00</t>
  </si>
  <si>
    <t>₹6396.00</t>
  </si>
  <si>
    <t>BSRNA00151</t>
  </si>
  <si>
    <t>METCAL LOGO-LH-SATIN CHROME-P</t>
  </si>
  <si>
    <t>₹6716.00</t>
  </si>
  <si>
    <t>BCHNA00048RF</t>
  </si>
  <si>
    <t>CHARGER-CAN1-60V7.5A REFURBISHED MAG PH1</t>
  </si>
  <si>
    <t>BSRNA00152</t>
  </si>
  <si>
    <t>AMP LOGO 2D-SATIN SILVER</t>
  </si>
  <si>
    <t>₹2127.00</t>
  </si>
  <si>
    <t>₹2234.00</t>
  </si>
  <si>
    <t>₹2595.00</t>
  </si>
  <si>
    <t>₹2725.00</t>
  </si>
  <si>
    <t>BSRNA00153</t>
  </si>
  <si>
    <t>METCAL LOGO-RH-SATIN CHROME-P</t>
  </si>
  <si>
    <t>₹5583.00</t>
  </si>
  <si>
    <t>₹5863.00</t>
  </si>
  <si>
    <t>₹6588.00</t>
  </si>
  <si>
    <t>₹6918.00</t>
  </si>
  <si>
    <t>049A01122500194</t>
  </si>
  <si>
    <t>BCHNA00070RF</t>
  </si>
  <si>
    <t>CHARGER-CAN2-60V7.5A-PH2 REFURBISHED MAG</t>
  </si>
  <si>
    <t>₹2284.00</t>
  </si>
  <si>
    <t>₹2399.00</t>
  </si>
  <si>
    <t>₹2787.00</t>
  </si>
  <si>
    <t>BSRSL00016</t>
  </si>
  <si>
    <t>FR PANEL-LH-TOP-SATIN SL DECALS-GRAPHIC</t>
  </si>
  <si>
    <t>ZEAL/MAG-CONTROLLER 60V-C ELECTRIC</t>
  </si>
  <si>
    <t>₹4249.00</t>
  </si>
  <si>
    <t>₹5014.00</t>
  </si>
  <si>
    <t>₹5917.00</t>
  </si>
  <si>
    <t>BSRSL00017</t>
  </si>
  <si>
    <t>FR PANEL-LH-MDLE-SATIN SL DECALS-GRAPHIC</t>
  </si>
  <si>
    <t>BSRSL00018</t>
  </si>
  <si>
    <t>FR PANEL-LH-BTM-SATIN SL DECALS-GRPHIC</t>
  </si>
  <si>
    <t>BSRSL00019</t>
  </si>
  <si>
    <t>FR PANEL-RH-TOP-SATIN SL DECALS-GRAPHIC</t>
  </si>
  <si>
    <t>BBTNA00002_1</t>
  </si>
  <si>
    <t>Battery-12V20Ah-SLA_4 NOS</t>
  </si>
  <si>
    <t>BSRSL00020</t>
  </si>
  <si>
    <t>FR PANEL-RH-MDLE-SATIN SL DECALS-GRAPHIC</t>
  </si>
  <si>
    <t>BSRSL00021</t>
  </si>
  <si>
    <t>FR PANEL-RH-BTM-SATIN SL DECALS-GRPHIC</t>
  </si>
  <si>
    <t>BELNA00038</t>
  </si>
  <si>
    <t>2-Terminal Cap</t>
  </si>
  <si>
    <t>BELNA00039</t>
  </si>
  <si>
    <t>BSTNA00019</t>
  </si>
  <si>
    <t>3-Terminal Cap</t>
  </si>
  <si>
    <t>SEAT DUAL STITCH-SILVER</t>
  </si>
  <si>
    <t>₹1367.00</t>
  </si>
  <si>
    <t>₹1668.00</t>
  </si>
  <si>
    <t>BELNA00061</t>
  </si>
  <si>
    <t>Miniature Circuit Breaker-1P32A</t>
  </si>
  <si>
    <t>BELNA00151</t>
  </si>
  <si>
    <t>Magnus-Hall sensor Plate</t>
  </si>
  <si>
    <t>BBTNA00002_2</t>
  </si>
  <si>
    <t>Battery-12V20Ah_SLA-5 NOS - 20NOS</t>
  </si>
  <si>
    <t>CHARGING SOCKET+10AFB FUSE+3PF250</t>
  </si>
  <si>
    <t>Zeal-Throttle-Black-DM</t>
  </si>
  <si>
    <t>BSWNA00022</t>
  </si>
  <si>
    <t>THREE WAY MODE SWITCH-DM</t>
  </si>
  <si>
    <t>BELNA00224</t>
  </si>
  <si>
    <t>BSXNA00012</t>
  </si>
  <si>
    <t>Zeal-Handle Grip Mount DM</t>
  </si>
  <si>
    <t>REAR SHOCK ABSORBER-PC</t>
  </si>
  <si>
    <t>BTYBK00022</t>
  </si>
  <si>
    <t>90/90-12 54J NGP ZFG TL</t>
  </si>
  <si>
    <t>₹1209.00</t>
  </si>
  <si>
    <t>REO/ZEAL-BRAKE SENSING SWITCH DM</t>
  </si>
  <si>
    <t>₹1548.00</t>
  </si>
  <si>
    <t>₹1427.00</t>
  </si>
  <si>
    <t>₹1475.00</t>
  </si>
  <si>
    <t>₹1888.00</t>
  </si>
  <si>
    <t>₹1741.00</t>
  </si>
  <si>
    <t>BWHNA00011</t>
  </si>
  <si>
    <t>HV WIRING HARNESS</t>
  </si>
  <si>
    <t>₹2566.00</t>
  </si>
  <si>
    <t>BBTNA00002_3</t>
  </si>
  <si>
    <t>₹3028.00</t>
  </si>
  <si>
    <t>Battery-12V20Ah-SLA_M20 NOS</t>
  </si>
  <si>
    <t>₹3131.00</t>
  </si>
  <si>
    <t>₹3695.00</t>
  </si>
  <si>
    <t>BELNA00226</t>
  </si>
  <si>
    <t>Zeal-vehicle finder DM</t>
  </si>
  <si>
    <t>BWHNA00028</t>
  </si>
  <si>
    <t>WIRING HARNESS</t>
  </si>
  <si>
    <t>₹2464.00</t>
  </si>
  <si>
    <t>12-4-0202</t>
  </si>
  <si>
    <t>₹2908.00</t>
  </si>
  <si>
    <t>₹3007.00</t>
  </si>
  <si>
    <t>₹3549.00</t>
  </si>
  <si>
    <t>BWRNA00107</t>
  </si>
  <si>
    <t>3 PHASE CABLES</t>
  </si>
  <si>
    <t>₹6643.00</t>
  </si>
  <si>
    <t>₹6976.00</t>
  </si>
  <si>
    <t>₹7839.00</t>
  </si>
  <si>
    <t>₹8231.00</t>
  </si>
  <si>
    <t>CHARGING SOCKET-CHOGORI-M</t>
  </si>
  <si>
    <t>₹1154.00</t>
  </si>
  <si>
    <t>₹1362.00</t>
  </si>
  <si>
    <t>₹1408.00</t>
  </si>
  <si>
    <t>₹1662.00</t>
  </si>
  <si>
    <t>BBTNA00003</t>
  </si>
  <si>
    <t>Battery-48V28Ah Li</t>
  </si>
  <si>
    <t>BELNA00247</t>
  </si>
  <si>
    <t>CAN BUS DEVICE</t>
  </si>
  <si>
    <t>₹17297.00</t>
  </si>
  <si>
    <t>₹20411.00</t>
  </si>
  <si>
    <t>₹18681.00</t>
  </si>
  <si>
    <t>₹22044.00</t>
  </si>
  <si>
    <t>HALL SENSOR PCB ASSEMBLY-Z/M</t>
  </si>
  <si>
    <t>BBTNA00005</t>
  </si>
  <si>
    <t>Battery-12V80Ah-SLA</t>
  </si>
  <si>
    <t>BFMBK00032</t>
  </si>
  <si>
    <t>FRAME-STEEL-WITH B.BOX-BK PC-AIS P1</t>
  </si>
  <si>
    <t>₹4413.00</t>
  </si>
  <si>
    <t>₹5649.00</t>
  </si>
  <si>
    <t>₹5208.00</t>
  </si>
  <si>
    <t>₹6667.00</t>
  </si>
  <si>
    <t>₹6146.00</t>
  </si>
  <si>
    <t>BFMBK00036</t>
  </si>
  <si>
    <t>FRAME WITH B.BOX-STL-PC-P2-M</t>
  </si>
  <si>
    <t>₹4542.00</t>
  </si>
  <si>
    <t>₹5814.00</t>
  </si>
  <si>
    <t>₹5360.00</t>
  </si>
  <si>
    <t>₹6861.00</t>
  </si>
  <si>
    <t>₹6325.00</t>
  </si>
  <si>
    <t>BFSZP00125</t>
  </si>
  <si>
    <t>HBS-Parking brake lever Washer</t>
  </si>
  <si>
    <t>BFSZP00136</t>
  </si>
  <si>
    <t>BOLT-M10*73 PITCH 1.25 ALLEN HEAD</t>
  </si>
  <si>
    <t>BFSZP00345</t>
  </si>
  <si>
    <t>AXLE BUSH-27.5XID12.5XOD20-ZP</t>
  </si>
  <si>
    <t>BFTBK00167</t>
  </si>
  <si>
    <t>LH COVER PLATE WITH BEARING-LIP SEAL-Z/M</t>
  </si>
  <si>
    <t>₹1086.00</t>
  </si>
  <si>
    <t>₹1282.00</t>
  </si>
  <si>
    <t>BFTBK00168</t>
  </si>
  <si>
    <t>RH COVER PLATE WITH BEARING-LIP SEAL-Z/M</t>
  </si>
  <si>
    <t>₹1276.00</t>
  </si>
  <si>
    <t>₹1506.00</t>
  </si>
  <si>
    <t>₹1838.00</t>
  </si>
  <si>
    <t>BFTBK00169</t>
  </si>
  <si>
    <t>ROTOR ASSEMBLY -Z/M</t>
  </si>
  <si>
    <t>₹5783.00</t>
  </si>
  <si>
    <t>₹6824.00</t>
  </si>
  <si>
    <t>₹8053.00</t>
  </si>
  <si>
    <t>BFTBK00170</t>
  </si>
  <si>
    <t>STATOR ASSEMBLY-Z/M</t>
  </si>
  <si>
    <t>₹5165.00</t>
  </si>
  <si>
    <t>₹6095.00</t>
  </si>
  <si>
    <t>₹7193.00</t>
  </si>
  <si>
    <t>BFTZP00081</t>
  </si>
  <si>
    <t>MAGNUS HS-HEAD LAMP HOLDER TOP-STEEL-ZP</t>
  </si>
  <si>
    <t>BFTZP00082</t>
  </si>
  <si>
    <t>MAGNUS HS-HEAD LAMP HOLDER BOTTOM-STL-ZP</t>
  </si>
  <si>
    <t>MAGNUS HS-HANDLE BAR-STEEL-BK PC</t>
  </si>
  <si>
    <t>BHBBK00021</t>
  </si>
  <si>
    <t>HANDLEBAR-STEEL-BK-PC-M</t>
  </si>
  <si>
    <t>BICNA00025</t>
  </si>
  <si>
    <t>MAGNUS-INSTRUMENT CLUSTER-DM</t>
  </si>
  <si>
    <t>₹1511.00</t>
  </si>
  <si>
    <t>₹1935.00</t>
  </si>
  <si>
    <t>₹1783.00</t>
  </si>
  <si>
    <t>₹1844.00</t>
  </si>
  <si>
    <t>₹2361.00</t>
  </si>
  <si>
    <t>₹2176.00</t>
  </si>
  <si>
    <t>INSTRUMENT CLUSTER-SIDE STAND INDIC-M</t>
  </si>
  <si>
    <t>₹1913.00</t>
  </si>
  <si>
    <t>₹2258.00</t>
  </si>
  <si>
    <t>₹2334.00</t>
  </si>
  <si>
    <t>₹2755.00</t>
  </si>
  <si>
    <t>BLSNA00004</t>
  </si>
  <si>
    <t>LID LOCK-DMLK5-RL12L35-DFPBK5</t>
  </si>
  <si>
    <t>BBTNA00006</t>
  </si>
  <si>
    <t>Battery-12V150Ah-Tubular Flooded LA</t>
  </si>
  <si>
    <t>MAGNUS HS-HEAD LIGHT</t>
  </si>
  <si>
    <t>BLTNA00040</t>
  </si>
  <si>
    <t>MCPM11200CDF26063</t>
  </si>
  <si>
    <t>MAGNUS HS-HL-12V LED BULB</t>
  </si>
  <si>
    <t>₹1037.00</t>
  </si>
  <si>
    <t>BBTNA00007</t>
  </si>
  <si>
    <t>Battery-12V120Ah-Tubular Flooded LA</t>
  </si>
  <si>
    <t>MOTOR-1200W48/60V-BLDC-2.15X10RIM-IP65</t>
  </si>
  <si>
    <t>₹8740.00</t>
  </si>
  <si>
    <t>₹10314.00</t>
  </si>
  <si>
    <t>₹12171.00</t>
  </si>
  <si>
    <t>MOTOR-1200W48/60V-BLDC-2.15X10RM-EX WIRE</t>
  </si>
  <si>
    <t>₹9245.00</t>
  </si>
  <si>
    <t>₹10910.00</t>
  </si>
  <si>
    <t>₹12874.00</t>
  </si>
  <si>
    <t>BMTBK00014RF</t>
  </si>
  <si>
    <t>₹3797.00</t>
  </si>
  <si>
    <t>₹4481.00</t>
  </si>
  <si>
    <t>₹5288.00</t>
  </si>
  <si>
    <t>BPHBK00007</t>
  </si>
  <si>
    <t>MAGNUS-PILLION HANDLE-ALUM-BK</t>
  </si>
  <si>
    <t>₹1129.00</t>
  </si>
  <si>
    <t>BPHSL00004</t>
  </si>
  <si>
    <t>Magnus-Pillion Handle-DM</t>
  </si>
  <si>
    <t>BBTNA00008</t>
  </si>
  <si>
    <t>Battery-60V30Ah Li</t>
  </si>
  <si>
    <t>₹1446.00</t>
  </si>
  <si>
    <t>₹1333.00</t>
  </si>
  <si>
    <t>MAGNUS-HEAD LIGHT DECORATIVE PLATE DM</t>
  </si>
  <si>
    <t>MAG-FRONT FENDER-ABS-GR BLK DM</t>
  </si>
  <si>
    <t>MAG-FRONT PANEL LH-ABS-GR BLK DM</t>
  </si>
  <si>
    <t>MAG-FRONT PANEL RH-ABS-GR BLK DM</t>
  </si>
  <si>
    <t>BBTNA00012</t>
  </si>
  <si>
    <t>Battery-8V165Ah Trojan S875-SLA</t>
  </si>
  <si>
    <t>MAG-INS.CLUSTER COVER FRONT-ABS-GR BLK D</t>
  </si>
  <si>
    <t>MAG-INS.CLUSTER COVER REARR-ABS-GR BLK D</t>
  </si>
  <si>
    <t>BPLGB00364</t>
  </si>
  <si>
    <t>MAG-INS.CLUSTER COVER TOP-ABS-GR BLK DM</t>
  </si>
  <si>
    <t>MAG-PROTECTION BOARD LH-ABS-GR BLK DM</t>
  </si>
  <si>
    <t>MAG-PROTECTION BOARD RH-ABS-GR BLK DM</t>
  </si>
  <si>
    <t>MAG-REAR PANEL TOP-ABS-GR BLK DM</t>
  </si>
  <si>
    <t>BPLGB00372</t>
  </si>
  <si>
    <t>MAG-SWING ARM COVER-ABS-GR BLK DM</t>
  </si>
  <si>
    <t>MAG-SWING ARM COVER CAP-ABS-GR BLK DM</t>
  </si>
  <si>
    <t>BBTNA00023</t>
  </si>
  <si>
    <t>Battery-12V-140Ah-SLA</t>
  </si>
  <si>
    <t>₹1026.00</t>
  </si>
  <si>
    <t>₹1252.00</t>
  </si>
  <si>
    <t>₹1155.00</t>
  </si>
  <si>
    <t>MAG-INS.CLUSTER COVER FRONT-ABS-GALACTIC</t>
  </si>
  <si>
    <t>MAG-INS.CLUSTER COVER REAR-ABS-GALACTIC</t>
  </si>
  <si>
    <t>BBTNA00028</t>
  </si>
  <si>
    <t>BATTERY-12V80AH LA-ER800</t>
  </si>
  <si>
    <t>BPLGR00462</t>
  </si>
  <si>
    <t>MAG-FRAME NUMBER COVER-ABS-GALACTIC GREY</t>
  </si>
  <si>
    <t>MAG-REAR PANEL TOP-ABS-GALACTIC GREY</t>
  </si>
  <si>
    <t>MAG-FRONT FENDER-ABS-GLACIAL WHITE DM</t>
  </si>
  <si>
    <t>BPLGW00511</t>
  </si>
  <si>
    <t>MAG-FRONT PANEL TOP-ABS-GLACIAL WHITE-DM</t>
  </si>
  <si>
    <t>MAG-INS.CLUSTER COVER FRNT-ABS-G WHITE D</t>
  </si>
  <si>
    <t>MAG-INSCLUSTER COVER REAR-ABS-G WHITE-DM</t>
  </si>
  <si>
    <t>MAG-INS.CLUSTER COVER TOP-ABS-G WHITE DM</t>
  </si>
  <si>
    <t>BBTNA00029</t>
  </si>
  <si>
    <t>BATTERY-48V24Ah Li-HORIZONTAL FLAT PIN</t>
  </si>
  <si>
    <t>MAG-REAR PANEL TOP-ABS-GLACIAL WHITE DM</t>
  </si>
  <si>
    <t>MAG-FRONT FENDER-ABS-MT RED DM</t>
  </si>
  <si>
    <t>₹1122.00</t>
  </si>
  <si>
    <t>₹1034.00</t>
  </si>
  <si>
    <t>₹1069.00</t>
  </si>
  <si>
    <t>₹1369.00</t>
  </si>
  <si>
    <t>₹1262.00</t>
  </si>
  <si>
    <t>BBTNA00030</t>
  </si>
  <si>
    <t>BATTERY-48V24Ah Li-TRONTEK</t>
  </si>
  <si>
    <t>BPLMR00345</t>
  </si>
  <si>
    <t>MAG-FRONT PANEL TOP-ABS-MT RED-DM</t>
  </si>
  <si>
    <t>BPLMR00348</t>
  </si>
  <si>
    <t>MAG-INS.CLUSTER COVER TOP-ABS-MT RED DM</t>
  </si>
  <si>
    <t>BPLMR00350</t>
  </si>
  <si>
    <t>MAG-FRAME NUMBER COVER-ABS-MT RED DM</t>
  </si>
  <si>
    <t>BBTNA00031</t>
  </si>
  <si>
    <t>Battery-60V35Ah Li EXICOM</t>
  </si>
  <si>
    <t>BPLOB00525</t>
  </si>
  <si>
    <t>MAG-FRONT PANEL TOP-ABS-OCEAN BLUE-DM</t>
  </si>
  <si>
    <t>BBTNA00033</t>
  </si>
  <si>
    <t>Battery-12V12AH-SLA GV</t>
  </si>
  <si>
    <t>MAG-INS.CLUSTER CVR FRNT-ABS-OCEAN BL DM</t>
  </si>
  <si>
    <t>BPLOB00530</t>
  </si>
  <si>
    <t>MAG-FRAME NUMBER COVER-ABS-OCEAN BLUE DM</t>
  </si>
  <si>
    <t>BBTNA00034</t>
  </si>
  <si>
    <t>Battery-48V24Ah Li-without CAN</t>
  </si>
  <si>
    <t>MAG-REAR PANEL TOP-ABS-OCEAN BLUE DM</t>
  </si>
  <si>
    <t>BPLWT00270</t>
  </si>
  <si>
    <t>MAG-INS.CLUSTER COVER REAR-ABS-CL PWT</t>
  </si>
  <si>
    <t>BPPBK00035</t>
  </si>
  <si>
    <t>MAGNUS-JUNCTION BOX SPACER-ACRYLIC</t>
  </si>
  <si>
    <t>BBTNA00035</t>
  </si>
  <si>
    <t>Magnus-Swing Arm Cover LH DM</t>
  </si>
  <si>
    <t>Battery-60V34Ah Li-W/CAN and GPS OKAYA</t>
  </si>
  <si>
    <t>Magnus-Swing Arm Cover RH DM</t>
  </si>
  <si>
    <t>ZEAL-REAR INNER MUDGUARD-PP-BLACK DM</t>
  </si>
  <si>
    <t>BBTNA00036</t>
  </si>
  <si>
    <t>Battery-60V140AhLi-W/SOC W/o CAN - OKAYA</t>
  </si>
  <si>
    <t>MAGNUS-REAR FENDER DM</t>
  </si>
  <si>
    <t>BBTNA00037</t>
  </si>
  <si>
    <t>Battery-48V24Ah Li AMPTEK</t>
  </si>
  <si>
    <t>BPPBK00092</t>
  </si>
  <si>
    <t>LUGGAGE BOX FRONT COVER-CHOGORI</t>
  </si>
  <si>
    <t>BPPBK00095</t>
  </si>
  <si>
    <t>REAR FENDER-AIS P1-M</t>
  </si>
  <si>
    <t>BPPNA00001</t>
  </si>
  <si>
    <t>DUST COVER-SPR</t>
  </si>
  <si>
    <t>BPPWT00082</t>
  </si>
  <si>
    <t>EX-BATTERY BOX-PP SHEET-WHITE</t>
  </si>
  <si>
    <t>BRBBK00005</t>
  </si>
  <si>
    <t>MAGNUS-FRONT FORK OIL SEAL-GABRIEL</t>
  </si>
  <si>
    <t>BBTNA00038</t>
  </si>
  <si>
    <t>AUX BATTERY-12V12AH-SLA GV-RELICELL ONLY</t>
  </si>
  <si>
    <t>BRWBK00001</t>
  </si>
  <si>
    <t>WHEEL RIM-2.15JX10 KWL</t>
  </si>
  <si>
    <t>BSABK00003</t>
  </si>
  <si>
    <t>MAGNUS HS-SWING ARM-STEEL-BK PC-SIL</t>
  </si>
  <si>
    <t>₹1032.00</t>
  </si>
  <si>
    <t>₹1260.00</t>
  </si>
  <si>
    <t>₹1162.00</t>
  </si>
  <si>
    <t>BSABK00005</t>
  </si>
  <si>
    <t>₹1176.00</t>
  </si>
  <si>
    <t>₹1084.00</t>
  </si>
  <si>
    <t>₹1152.00</t>
  </si>
  <si>
    <t>₹1062.00</t>
  </si>
  <si>
    <t xml:space="preserve"> N332ADM659</t>
  </si>
  <si>
    <t>BBTNA00039</t>
  </si>
  <si>
    <t>Battery-12V27Ah SLA AMPTEK</t>
  </si>
  <si>
    <t>BSPZP00003</t>
  </si>
  <si>
    <t>HBS-Parking brake lever return spring</t>
  </si>
  <si>
    <t>BSRNA00091</t>
  </si>
  <si>
    <t>STICKER-MAGNUS METCAL LOGO</t>
  </si>
  <si>
    <t>BSRNA00131</t>
  </si>
  <si>
    <t>STICKER-EX-DOME-INCH</t>
  </si>
  <si>
    <t>BSWNA00008</t>
  </si>
  <si>
    <t>MAGNUS-HORN SWITCH LEFT DM</t>
  </si>
  <si>
    <t>BSWNA00010</t>
  </si>
  <si>
    <t>MAGNUS-HEAD LIGHT SWITCH DM</t>
  </si>
  <si>
    <t>BSWNA00011</t>
  </si>
  <si>
    <t>MAGNUS-HEAD LIGHT DIMMER SWITCH DM</t>
  </si>
  <si>
    <t>BSWNA00012</t>
  </si>
  <si>
    <t>MAGNUS-TURN INDICATOR SWITCH DM</t>
  </si>
  <si>
    <t>BBTNA00041</t>
  </si>
  <si>
    <t>Battery-12V24AH SLA AMPTEK</t>
  </si>
  <si>
    <t>BSWNA00013</t>
  </si>
  <si>
    <t>MAGNUS HS-IGNITION SWITCH</t>
  </si>
  <si>
    <t>BSXNA00011</t>
  </si>
  <si>
    <t>REAR SHOCKER-310MM-BK-W/NEW SEAL-BADVE</t>
  </si>
  <si>
    <t>BBTNA00044</t>
  </si>
  <si>
    <t>BATTERY-12V27Ah-SLA-CTIE IMP</t>
  </si>
  <si>
    <t>BTYBK00017</t>
  </si>
  <si>
    <t>TYRE-3.00X10 TUBELESS</t>
  </si>
  <si>
    <t>₹1188.00</t>
  </si>
  <si>
    <t>₹1096.00</t>
  </si>
  <si>
    <t>₹1451.00</t>
  </si>
  <si>
    <t>₹1337.00</t>
  </si>
  <si>
    <t>BWHNA00009</t>
  </si>
  <si>
    <t>Conversion cable for KWRC</t>
  </si>
  <si>
    <t>BWHNA00017</t>
  </si>
  <si>
    <t>MAGNUS-WIRING HARNESS W/SB50-ANDERSON CN</t>
  </si>
  <si>
    <t>₹2181.00</t>
  </si>
  <si>
    <t>₹2574.00</t>
  </si>
  <si>
    <t>₹2661.00</t>
  </si>
  <si>
    <t>₹3140.00</t>
  </si>
  <si>
    <t>BBTNA00045</t>
  </si>
  <si>
    <t>BATTERY-12V22AH-SLA XU</t>
  </si>
  <si>
    <t>BBTNA00047</t>
  </si>
  <si>
    <t>Battery-48V28 Ah Li B2 TYPE</t>
  </si>
  <si>
    <t>Axle-M12*240 IMP</t>
  </si>
  <si>
    <t>BBTNA00048</t>
  </si>
  <si>
    <t>BATTERY-48V26.4AH LI-PHYLION EQUALANT</t>
  </si>
  <si>
    <t>BBTNA00073</t>
  </si>
  <si>
    <t>BATTERY-48V28AH(1.3KWH)LI-IONMNC</t>
  </si>
  <si>
    <t>₹23351.00</t>
  </si>
  <si>
    <t>₹27555.00</t>
  </si>
  <si>
    <t>₹25220.00</t>
  </si>
  <si>
    <t>₹29760.00</t>
  </si>
  <si>
    <t>BWHNA00021</t>
  </si>
  <si>
    <t>MM CONNECTOR FOR KWRC</t>
  </si>
  <si>
    <t>BCRNA00002</t>
  </si>
  <si>
    <t>REO/ELITE -CONTROLLER 48V</t>
  </si>
  <si>
    <t>₹1920.00</t>
  </si>
  <si>
    <t>₹2458.00</t>
  </si>
  <si>
    <t>₹2266.00</t>
  </si>
  <si>
    <t>₹2343.00</t>
  </si>
  <si>
    <t>₹3000.00</t>
  </si>
  <si>
    <t>₹2765.00</t>
  </si>
  <si>
    <t>₹2411.00</t>
  </si>
  <si>
    <t>BCRNA00016</t>
  </si>
  <si>
    <t>₹2845.00</t>
  </si>
  <si>
    <t>REO-48V WIRELESS CONTROLLER-IMP</t>
  </si>
  <si>
    <t>850300</t>
  </si>
  <si>
    <t>₹2942.00</t>
  </si>
  <si>
    <t>₹1956.00</t>
  </si>
  <si>
    <t>₹2309.00</t>
  </si>
  <si>
    <t>₹2387.00</t>
  </si>
  <si>
    <t>₹2817.00</t>
  </si>
  <si>
    <t>BELNA00002</t>
  </si>
  <si>
    <t>BBTNA00049</t>
  </si>
  <si>
    <t>Connector-3P Motor Terminal</t>
  </si>
  <si>
    <t>BATTERY-60V31.2AH LI-PHYLION EQUALANT</t>
  </si>
  <si>
    <t>₹3472.00</t>
  </si>
  <si>
    <t>BELNA00024</t>
  </si>
  <si>
    <t>FUSE_10AFB_32MM</t>
  </si>
  <si>
    <t>85361010</t>
  </si>
  <si>
    <t>BWHNA00029</t>
  </si>
  <si>
    <t>MAG EX-WR.HARNESS-WL.CONTROLLER-SB50-DRL</t>
  </si>
  <si>
    <t>BELNA00076</t>
  </si>
  <si>
    <t>Connector-3P Motor Terminal big</t>
  </si>
  <si>
    <t>BELNA00132</t>
  </si>
  <si>
    <t>ELITE-5V USB PORT</t>
  </si>
  <si>
    <t>BELNA00140</t>
  </si>
  <si>
    <t>REO-MOTOR-HALL SENSOR PCB W.COMPONENT</t>
  </si>
  <si>
    <t>BELNA00149</t>
  </si>
  <si>
    <t>REO-Hall sensor Plate</t>
  </si>
  <si>
    <t>WR.HARNESS-WL.CONTROLLER-CHOGORI-M</t>
  </si>
  <si>
    <t>₹3174.00</t>
  </si>
  <si>
    <t>₹3746.00</t>
  </si>
  <si>
    <t>₹3873.00</t>
  </si>
  <si>
    <t>₹4571.00</t>
  </si>
  <si>
    <t>BELNA00162</t>
  </si>
  <si>
    <t>REO B2 TYPE-BATTERY POWER CONNECTOR</t>
  </si>
  <si>
    <t>₹2290.00</t>
  </si>
  <si>
    <t>₹2703.00</t>
  </si>
  <si>
    <t>BELNA00240</t>
  </si>
  <si>
    <t>CONNECTOR-SB50-6SQMM-RED&amp;BLK-500MML-WIRE</t>
  </si>
  <si>
    <t>85366990</t>
  </si>
  <si>
    <t>₹2794.00</t>
  </si>
  <si>
    <t>₹3297.00</t>
  </si>
  <si>
    <t>BFKBK00014</t>
  </si>
  <si>
    <t>REO PLUS-FRONT FORK LEG LH-AMP LOGO</t>
  </si>
  <si>
    <t>₹1127.00</t>
  </si>
  <si>
    <t>₹1443.00</t>
  </si>
  <si>
    <t>₹1330.00</t>
  </si>
  <si>
    <t>₹1375.00</t>
  </si>
  <si>
    <t>₹1760.00</t>
  </si>
  <si>
    <t>₹1623.00</t>
  </si>
  <si>
    <t>BFKBK00015</t>
  </si>
  <si>
    <t>REO PLUS-FRONT FORK LEG RH-AMP LOGO</t>
  </si>
  <si>
    <t>₹1442.00</t>
  </si>
  <si>
    <t>₹1329.00</t>
  </si>
  <si>
    <t>₹1759.00</t>
  </si>
  <si>
    <t>₹1622.00</t>
  </si>
  <si>
    <t>BFSZP00003</t>
  </si>
  <si>
    <t>Screw-M4.2*12 Star Head</t>
  </si>
  <si>
    <t>BFSZP00006</t>
  </si>
  <si>
    <t>Bolt-M3*25 H5.3 Star Head</t>
  </si>
  <si>
    <t>BFSZP00007</t>
  </si>
  <si>
    <t>Bolt-M4*16 H8 Star Head</t>
  </si>
  <si>
    <t>BFSZP00008</t>
  </si>
  <si>
    <t>Bolt-M5*12 H10 Star Head</t>
  </si>
  <si>
    <t>BFSZP00009</t>
  </si>
  <si>
    <t>Bolt-M6*12 H13.2 Star Head</t>
  </si>
  <si>
    <t>BFSZP00010</t>
  </si>
  <si>
    <t>Bolt-M6*16 H16 Star Head</t>
  </si>
  <si>
    <t>BFSZP00012</t>
  </si>
  <si>
    <t>Washer-M3 Steel D8*3.4*T0.8mm</t>
  </si>
  <si>
    <t>BFSZP00014</t>
  </si>
  <si>
    <t>Bolt-M6*12 H10 Hex Flange Head</t>
  </si>
  <si>
    <t>BFSZP00015</t>
  </si>
  <si>
    <t>Bolt-M6*16 H10 Hex Flange Head</t>
  </si>
  <si>
    <t>CAMCFPTIL003</t>
  </si>
  <si>
    <t>CHOGORI FE TO AMPHENOL MA PIGTAIL</t>
  </si>
  <si>
    <t>₹2037.00</t>
  </si>
  <si>
    <t>₹2608.00</t>
  </si>
  <si>
    <t>₹2404.00</t>
  </si>
  <si>
    <t>₹2486.00</t>
  </si>
  <si>
    <t>₹3183.00</t>
  </si>
  <si>
    <t>BFSZP00019</t>
  </si>
  <si>
    <t>₹2934.00</t>
  </si>
  <si>
    <t>BOLT-M10*25*1.5 H17-HEXOGANAL STEP</t>
  </si>
  <si>
    <t>BFSZP00021</t>
  </si>
  <si>
    <t>Bolt-M10*40 H14 Hex Flange Head</t>
  </si>
  <si>
    <t>GEMACC0033</t>
  </si>
  <si>
    <t>MAGNUS ACCESSORIES KIT</t>
  </si>
  <si>
    <t>BFSZP00022</t>
  </si>
  <si>
    <t>Bolt-M10*45 H14 Hex Flange Head</t>
  </si>
  <si>
    <t>BFSZP00023</t>
  </si>
  <si>
    <t>Nut-M3 H5 Hex</t>
  </si>
  <si>
    <t>BFSZP00025</t>
  </si>
  <si>
    <t>Nut-M5 H8 Hex Flange</t>
  </si>
  <si>
    <t>GEMBRK0001</t>
  </si>
  <si>
    <t>BRAKELEVERLHALPDC-BLACKPC-M-P1-P2</t>
  </si>
  <si>
    <t>BFSZP00027</t>
  </si>
  <si>
    <t>Nut-M10 H15 Hex Flange Nylock</t>
  </si>
  <si>
    <t>BFSZP00032</t>
  </si>
  <si>
    <t>Bolt-M6*20 H10 Hex Flange Head</t>
  </si>
  <si>
    <t>BFSZP00033</t>
  </si>
  <si>
    <t>Bolt-M8*30 H12 Hex Flange Head</t>
  </si>
  <si>
    <t>BBTNA00051</t>
  </si>
  <si>
    <t>Battery-60V35Ah Li EXICOM- 4G</t>
  </si>
  <si>
    <t>GEMBRK0003</t>
  </si>
  <si>
    <t>BRAKESENSINGSWITCHDM-M-P1-P2</t>
  </si>
  <si>
    <t>GEMBRK0013</t>
  </si>
  <si>
    <t>REARBRAKECABLE-M-P1-P2</t>
  </si>
  <si>
    <t>BFSZP00037</t>
  </si>
  <si>
    <t>SCREW-M3.5*25 H9.1 CSK STAR HEAD</t>
  </si>
  <si>
    <t>GEMBRK0014</t>
  </si>
  <si>
    <t>FRONT BRAKE CABLE - M-P1-P2</t>
  </si>
  <si>
    <t>BFSZP00039</t>
  </si>
  <si>
    <t>Bolt-M5*25 H8 Hex Head Half thread</t>
  </si>
  <si>
    <t>BFSZP00041</t>
  </si>
  <si>
    <t>Bolt-M8*45 H10 Hex Flange Head</t>
  </si>
  <si>
    <t>BFSZP00099</t>
  </si>
  <si>
    <t>Handle Bar Collar</t>
  </si>
  <si>
    <t>GEMBRK0015</t>
  </si>
  <si>
    <t>BRAKELEVERRH-ALPDC-BLACKPC-M-P1-P2</t>
  </si>
  <si>
    <t>BFSZP00100</t>
  </si>
  <si>
    <t>Bolt-M8*35 H12 Hex Flange Head</t>
  </si>
  <si>
    <t>GEMBRK0016</t>
  </si>
  <si>
    <t>LEVER MOUNT RH - M-P1-P2</t>
  </si>
  <si>
    <t>BFSZP00112</t>
  </si>
  <si>
    <t>Bush-D20*12.5 L41mm</t>
  </si>
  <si>
    <t>7.5A CHARGER PHASE-0</t>
  </si>
  <si>
    <t>BFSZP00244</t>
  </si>
  <si>
    <t>Bush-D20*12.3 L27mm</t>
  </si>
  <si>
    <t>SP-000000000083</t>
  </si>
  <si>
    <t>CBS Brake Cable-M-P1-P2</t>
  </si>
  <si>
    <t>BFSZP00245</t>
  </si>
  <si>
    <t>Nut-M12 H18 Hex Flange nylock</t>
  </si>
  <si>
    <t>BFTBK00106</t>
  </si>
  <si>
    <t>Front Panel Mounting Clamp -Zeal</t>
  </si>
  <si>
    <t>₹5359.00</t>
  </si>
  <si>
    <t>₹5627.00</t>
  </si>
  <si>
    <t>₹6324.00</t>
  </si>
  <si>
    <t>₹6641.00</t>
  </si>
  <si>
    <t>BFTZP00003</t>
  </si>
  <si>
    <t>PANEL CLIP-STEEL-ZINC PLATED</t>
  </si>
  <si>
    <t>₹4325.00</t>
  </si>
  <si>
    <t>₹5104.00</t>
  </si>
  <si>
    <t>₹6023.00</t>
  </si>
  <si>
    <t>WLTNA00001</t>
  </si>
  <si>
    <t>MAGNUS HS-FR.INDICATOR LIGHT W.RL LH</t>
  </si>
  <si>
    <t>BHBBK00012</t>
  </si>
  <si>
    <t>REO-HANDLE BAR-STEEL-BK ED-DM</t>
  </si>
  <si>
    <t>WLTNA00002</t>
  </si>
  <si>
    <t>MAGNUS HS-FR.INDICATOR LIGHT W.RL RH</t>
  </si>
  <si>
    <t>BICNA00015</t>
  </si>
  <si>
    <t>Reo-Instrument Cluster type-2</t>
  </si>
  <si>
    <t>₹1342.00</t>
  </si>
  <si>
    <t>BBTNA00052</t>
  </si>
  <si>
    <t>₹1237.00</t>
  </si>
  <si>
    <t>BATTERY-ALARM 3V</t>
  </si>
  <si>
    <t>₹1279.00</t>
  </si>
  <si>
    <t>₹1638.00</t>
  </si>
  <si>
    <t>₹1510.00</t>
  </si>
  <si>
    <t>BICNA00016</t>
  </si>
  <si>
    <t>REO LI-INSTRUMENT CLUSTER TYPE-2</t>
  </si>
  <si>
    <t>BICNA00024</t>
  </si>
  <si>
    <t>REO LI-INSTRUMENT CLUSTER-LED-IMP</t>
  </si>
  <si>
    <t>₹1477.00</t>
  </si>
  <si>
    <t>₹1891.00</t>
  </si>
  <si>
    <t>₹1743.00</t>
  </si>
  <si>
    <t>₹1802.00</t>
  </si>
  <si>
    <t>₹2307.00</t>
  </si>
  <si>
    <t>BLTNA00001</t>
  </si>
  <si>
    <t>ZEAL-FRONT TURN INDICATOR LIGHT</t>
  </si>
  <si>
    <t>BLTNA00003</t>
  </si>
  <si>
    <t>ZEAL-TAIL LIGHT</t>
  </si>
  <si>
    <t>BMTBK00002</t>
  </si>
  <si>
    <t>REO-MOTOR-250W 48V-25KMPH-CONSTANT-BLACK</t>
  </si>
  <si>
    <t>₹6978.00</t>
  </si>
  <si>
    <t>₹8932.00</t>
  </si>
  <si>
    <t>₹8235.00</t>
  </si>
  <si>
    <t>₹10541.00</t>
  </si>
  <si>
    <t>₹9718.00</t>
  </si>
  <si>
    <t>BBTNA00053</t>
  </si>
  <si>
    <t>Battery-48V 25Ah Li Amptek type-2</t>
  </si>
  <si>
    <t>BPLBL00087</t>
  </si>
  <si>
    <t>REO-SIDE PANEL LH-BLUE WITH GREY</t>
  </si>
  <si>
    <t>BPLBL00088</t>
  </si>
  <si>
    <t>REO-SIDE PANEL RH-BLUE WITH GREY</t>
  </si>
  <si>
    <t>BPLBL00100</t>
  </si>
  <si>
    <t>REO-FRONT FENDER-BLUE</t>
  </si>
  <si>
    <t>BPLBL00104</t>
  </si>
  <si>
    <t>REO-FRONT PANEL TOP-BLUE</t>
  </si>
  <si>
    <t>BPLBL00107</t>
  </si>
  <si>
    <t>Reo-Luggage box front cover-Blue</t>
  </si>
  <si>
    <t>BBTNA00054</t>
  </si>
  <si>
    <t>Battery-60V35Ah Li RIL-4G</t>
  </si>
  <si>
    <t>BPLBL00268</t>
  </si>
  <si>
    <t>Reo PLUS-Front Panel Top-Blue</t>
  </si>
  <si>
    <t>BPLBL00269</t>
  </si>
  <si>
    <t>REO-SIDE PANEL LH-BLUE+GREY 2020</t>
  </si>
  <si>
    <t>BPLBL00270</t>
  </si>
  <si>
    <t>REO-SIDE PANEL RH-BLUE+GREY 2020</t>
  </si>
  <si>
    <t>BPLGR00078</t>
  </si>
  <si>
    <t>Reo-Rear Panel Top-Grey</t>
  </si>
  <si>
    <t>BBTNA00055</t>
  </si>
  <si>
    <t>Battery-48V 25Ah Li Amptek type-3</t>
  </si>
  <si>
    <t>BPLOR00083</t>
  </si>
  <si>
    <t>REO-SIDE PANEL LH-ORANGE WITH GREY</t>
  </si>
  <si>
    <t>BPLOR00084</t>
  </si>
  <si>
    <t>REO-SIDE PANEL RH-ORANGE WITH GREY</t>
  </si>
  <si>
    <t>BPLOR00090</t>
  </si>
  <si>
    <t>Reo-Instrument Cluster cover-Orange with</t>
  </si>
  <si>
    <t>BPLOR00099</t>
  </si>
  <si>
    <t>REO-FRONT FENDER-ORANGE</t>
  </si>
  <si>
    <t>BPLOR00103</t>
  </si>
  <si>
    <t>REO-FRONT PANEL TOP-ORANGE</t>
  </si>
  <si>
    <t>BBTNA00056</t>
  </si>
  <si>
    <t>BATTERY-48V39AH LI</t>
  </si>
  <si>
    <t>BPLOR00108</t>
  </si>
  <si>
    <t>Reo-Luggage box front cover-Orange</t>
  </si>
  <si>
    <t>BPLOR00271</t>
  </si>
  <si>
    <t>REO PLUS-FRONT FENDER-ORANGE</t>
  </si>
  <si>
    <t>BPLOR00272</t>
  </si>
  <si>
    <t>REO PLUS-FRONT PANEL BOTTOM-ORANGE</t>
  </si>
  <si>
    <t>BPLOR00273</t>
  </si>
  <si>
    <t>REO PLUS-FRONT PANEL TOP-ORANGE</t>
  </si>
  <si>
    <t>BPLOR00274</t>
  </si>
  <si>
    <t>REO-SIDE PANEL LH-ORANGE+GREY 2020</t>
  </si>
  <si>
    <t>BPLOR00275</t>
  </si>
  <si>
    <t>REO-SIDE PANEL RH-ORANGE+GREY 2020</t>
  </si>
  <si>
    <t>BPLRD00081</t>
  </si>
  <si>
    <t>REO-SIDE PANEL LH-SPARKLE RED WITH GREY</t>
  </si>
  <si>
    <t>BBTNA00059</t>
  </si>
  <si>
    <t>Battery-12V12AH-SLA HD Non-serialized</t>
  </si>
  <si>
    <t>BPLRD00082</t>
  </si>
  <si>
    <t>REO-SIDE PANEL RH-SPARKLE RED WITH GREY</t>
  </si>
  <si>
    <t>BPLRD00089</t>
  </si>
  <si>
    <t>Reo-Instrument Cluster cover-Red with bl</t>
  </si>
  <si>
    <t>BPLRD00101</t>
  </si>
  <si>
    <t>REO-FRONT PANEL TOP-SPARKLE RED</t>
  </si>
  <si>
    <t>BPLRD00105</t>
  </si>
  <si>
    <t>Reo-Luggage box front cover-Sparkle red</t>
  </si>
  <si>
    <t>BPLRD00261</t>
  </si>
  <si>
    <t>REO-SIDE PANEL LH-SPARKLE RED+GREY 2020</t>
  </si>
  <si>
    <t>BPLRD00262</t>
  </si>
  <si>
    <t>REO-SIDE PANEL RH-SPARKLE RED+GREY 2020</t>
  </si>
  <si>
    <t>BPLRD00263</t>
  </si>
  <si>
    <t>Reo-Front Panel Top-Sparkle Red+logo</t>
  </si>
  <si>
    <t>BPLRD00264</t>
  </si>
  <si>
    <t>Reo-Front Panel Bottom-Red+grey 2020</t>
  </si>
  <si>
    <t>BPLRD00265</t>
  </si>
  <si>
    <t>Reo-Front Fender-Sparkle red+grey 2020</t>
  </si>
  <si>
    <t>BPLYL00085</t>
  </si>
  <si>
    <t>REO-SIDE PANEL LH-YELLOW WITH GREY</t>
  </si>
  <si>
    <t>BPLYL00086</t>
  </si>
  <si>
    <t>REO-SIDE PANEL RH-YELLOW WITH GREY</t>
  </si>
  <si>
    <t>BPLYL00092</t>
  </si>
  <si>
    <t>REO-INSTRUMENT CLUSTER COVER-YELLOW WITH</t>
  </si>
  <si>
    <t>BPLYL00094</t>
  </si>
  <si>
    <t>Reo-Front Panel Bottom-Yellow with grey</t>
  </si>
  <si>
    <t>₹1195.00</t>
  </si>
  <si>
    <t>₹1101.00</t>
  </si>
  <si>
    <t>BPLYL00098</t>
  </si>
  <si>
    <t>REO-FRONT FENDER-FLUORESCENT YELLOW</t>
  </si>
  <si>
    <t>BPLYL00102</t>
  </si>
  <si>
    <t>REO-FRONT PANEL TOP-FLUORESCENT YELLOW</t>
  </si>
  <si>
    <t>BPLYL00106</t>
  </si>
  <si>
    <t>REO-LUGGAGE BOX FRONT COVER-FLUORESCENT</t>
  </si>
  <si>
    <t>BBTNA00060</t>
  </si>
  <si>
    <t>Battery-12V12AH- JC Non-serialized</t>
  </si>
  <si>
    <t>BSABK00002</t>
  </si>
  <si>
    <t>ZEAL-SWING ARM-BK PC-SIL</t>
  </si>
  <si>
    <t>₹1012.00</t>
  </si>
  <si>
    <t>₹1234.00</t>
  </si>
  <si>
    <t>BSLBK00010</t>
  </si>
  <si>
    <t>Reo/Zeal-Seat Latch Cable DM</t>
  </si>
  <si>
    <t>BBTNA00061</t>
  </si>
  <si>
    <t>Battery-SLA-12V14AH-AMPTEK</t>
  </si>
  <si>
    <t>BSPZP00007</t>
  </si>
  <si>
    <t>REO/ZEAL SIDE STAND SPRING - DM</t>
  </si>
  <si>
    <t>BSRRD00020</t>
  </si>
  <si>
    <t>STICKER-WARRENTY</t>
  </si>
  <si>
    <t>BSSBK00001</t>
  </si>
  <si>
    <t>ZEAL-SIDE STAND-STEEL BK PC-SIL-401802</t>
  </si>
  <si>
    <t>BSTBK00020</t>
  </si>
  <si>
    <t>REO PLUS-SEAT MATT BLACK REXIN AMP LOGO</t>
  </si>
  <si>
    <t>₹1232.00</t>
  </si>
  <si>
    <t>₹1577.00</t>
  </si>
  <si>
    <t>₹1454.00</t>
  </si>
  <si>
    <t>₹1504.00</t>
  </si>
  <si>
    <t>₹1926.00</t>
  </si>
  <si>
    <t>₹1775.00</t>
  </si>
  <si>
    <t>BBTNA00062</t>
  </si>
  <si>
    <t>BATTERY-12V27Ah-SLA</t>
  </si>
  <si>
    <t>BSWNA00003</t>
  </si>
  <si>
    <t>REO-REVERSE SWITCH-IMP</t>
  </si>
  <si>
    <t>BSWNA00005</t>
  </si>
  <si>
    <t>REO- SWITCH MOUNT RH+RED IGNITION SWITCH</t>
  </si>
  <si>
    <t>BSXRD00009</t>
  </si>
  <si>
    <t>REAR SHOCKER-285MM-RED-W/NEW SEAL-BADVE</t>
  </si>
  <si>
    <t>40111010</t>
  </si>
  <si>
    <t>BWHNA00014</t>
  </si>
  <si>
    <t>REO LI-WIRINGHARNESS-WIRELESS CONTROLLER</t>
  </si>
  <si>
    <t>₹1348.00</t>
  </si>
  <si>
    <t>₹1726.00</t>
  </si>
  <si>
    <t>₹1591.00</t>
  </si>
  <si>
    <t>₹1645.00</t>
  </si>
  <si>
    <t>₹2106.00</t>
  </si>
  <si>
    <t>₹1942.00</t>
  </si>
  <si>
    <t>BWRNA00108</t>
  </si>
  <si>
    <t>REO-MOTOR CONNECTING WIRE</t>
  </si>
  <si>
    <t>BBTNA00063</t>
  </si>
  <si>
    <t>BATTERY-48V 28.8AH LI-SIEGER</t>
  </si>
  <si>
    <t>VP-000000049798</t>
  </si>
  <si>
    <t>CHARGER 58.8V 6A</t>
  </si>
  <si>
    <t>₹3527.00</t>
  </si>
  <si>
    <t>₹3704.00</t>
  </si>
  <si>
    <t>₹4303.00</t>
  </si>
  <si>
    <t>₹4519.00</t>
  </si>
  <si>
    <t>VSP-REO-002</t>
  </si>
  <si>
    <t>Reo-Swing Arm</t>
  </si>
  <si>
    <t>VSP-REO-006</t>
  </si>
  <si>
    <t>REO-FRONT FORK LEG LH</t>
  </si>
  <si>
    <t>VSP-REO-007</t>
  </si>
  <si>
    <t>REO-FRONT FORK LEG RH</t>
  </si>
  <si>
    <t>₹1028.00</t>
  </si>
  <si>
    <t>₹1255.00</t>
  </si>
  <si>
    <t>₹1157.00</t>
  </si>
  <si>
    <t>VSP-REO-008</t>
  </si>
  <si>
    <t>Reo/Zeal-Front Fork T Stem</t>
  </si>
  <si>
    <t>BBTNA00064</t>
  </si>
  <si>
    <t>₹1140.00</t>
  </si>
  <si>
    <t>BATTERY-48V 33AH LI GRINTECH</t>
  </si>
  <si>
    <t>₹1179.00</t>
  </si>
  <si>
    <t>₹1392.00</t>
  </si>
  <si>
    <t>VSP-REO-009</t>
  </si>
  <si>
    <t>STEERING BALL RACER-SET OF 8</t>
  </si>
  <si>
    <t>VSP-REO-011</t>
  </si>
  <si>
    <t>Reo-Pillion Handle</t>
  </si>
  <si>
    <t>₹1001.00</t>
  </si>
  <si>
    <t>₹1223.00</t>
  </si>
  <si>
    <t>VSP-REO-012</t>
  </si>
  <si>
    <t>Reo-Brake Lever LH</t>
  </si>
  <si>
    <t>VSP-REO-013</t>
  </si>
  <si>
    <t>Reo-Brake Lever RH</t>
  </si>
  <si>
    <t>BATTERY-60V38.25 AH LI</t>
  </si>
  <si>
    <t>B111001390-264251 B111001390-264596</t>
  </si>
  <si>
    <t>VSP-REO-019</t>
  </si>
  <si>
    <t>Reo-Brake Panel Front</t>
  </si>
  <si>
    <t>VSP-REO-020</t>
  </si>
  <si>
    <t>Reo-Front Rim</t>
  </si>
  <si>
    <t>₹1378.00</t>
  </si>
  <si>
    <t>₹1764.00</t>
  </si>
  <si>
    <t>₹1627.00</t>
  </si>
  <si>
    <t>₹1682.00</t>
  </si>
  <si>
    <t>₹2153.00</t>
  </si>
  <si>
    <t>₹1985.00</t>
  </si>
  <si>
    <t>VSP-REO-021</t>
  </si>
  <si>
    <t>Reo-Throttle</t>
  </si>
  <si>
    <t>VSP-REO-022</t>
  </si>
  <si>
    <t>Reo-Handle Grip</t>
  </si>
  <si>
    <t>VSP-REO-025</t>
  </si>
  <si>
    <t>XX-Reo-Converter 48V-12V DCDC</t>
  </si>
  <si>
    <t>VSP-REO-026</t>
  </si>
  <si>
    <t>Reo-Wiring Harness</t>
  </si>
  <si>
    <t>₹1014.00</t>
  </si>
  <si>
    <t>₹1238.00</t>
  </si>
  <si>
    <t>₹1142.00</t>
  </si>
  <si>
    <t>VSP-REO-027</t>
  </si>
  <si>
    <t>Reo-Charging Socket</t>
  </si>
  <si>
    <t>VSP-REO-029</t>
  </si>
  <si>
    <t>Reo-Front Turn Indicator Light</t>
  </si>
  <si>
    <t>BBTNA00066</t>
  </si>
  <si>
    <t>BATTERY-60V30AH LI CYGNI OWN</t>
  </si>
  <si>
    <t>VSP-REO-031</t>
  </si>
  <si>
    <t>Reo-Head Light</t>
  </si>
  <si>
    <t>VSP-REO-032</t>
  </si>
  <si>
    <t>Reo-Tail Light</t>
  </si>
  <si>
    <t>VSP-REO-033</t>
  </si>
  <si>
    <t>Reo-Horn</t>
  </si>
  <si>
    <t>VSP-REO-034</t>
  </si>
  <si>
    <t>REO-INSTRUMENT CLUSTER</t>
  </si>
  <si>
    <t>VSP-REO-035</t>
  </si>
  <si>
    <t>Reo-Miniature Circuit Breaker 29A</t>
  </si>
  <si>
    <t>VSP-REO-037</t>
  </si>
  <si>
    <t>Reo/Zeal-Switch Mount LH</t>
  </si>
  <si>
    <t>BATTERY-48V61.92AH LI CYGNI</t>
  </si>
  <si>
    <t>VSP-REO-040</t>
  </si>
  <si>
    <t>Reo/Zeal-Seat Latch</t>
  </si>
  <si>
    <t>VSP-REO-041</t>
  </si>
  <si>
    <t>REO-SEAT</t>
  </si>
  <si>
    <t>₹1027.00</t>
  </si>
  <si>
    <t>₹1212.00</t>
  </si>
  <si>
    <t>VSP-REO-042</t>
  </si>
  <si>
    <t>Reo/Zeal-Foot Board</t>
  </si>
  <si>
    <t>VSP-REO-046</t>
  </si>
  <si>
    <t>Reo/Zeal-Bottom Floor</t>
  </si>
  <si>
    <t>VSP-REO-048</t>
  </si>
  <si>
    <t>Reo/Zeal-Rear Fender</t>
  </si>
  <si>
    <t>VSP-REO-049</t>
  </si>
  <si>
    <t>Reo/Zeal-Bag Hook</t>
  </si>
  <si>
    <t>87141091</t>
  </si>
  <si>
    <t>VSP-REO-050</t>
  </si>
  <si>
    <t>Reo-Flasher with buzzer</t>
  </si>
  <si>
    <t>BBTNA00071</t>
  </si>
  <si>
    <t>BATTERY-12V27Ah-SLA-AStar</t>
  </si>
  <si>
    <t>VSP-REO-084</t>
  </si>
  <si>
    <t>Reo-Instrument Cluster Cover-White</t>
  </si>
  <si>
    <t>BBTNA00072</t>
  </si>
  <si>
    <t>BATTERY-48V61.92AH LI CYGNI-non CAN</t>
  </si>
  <si>
    <t>VSP-REO-103</t>
  </si>
  <si>
    <t>Reo/Zeal-Front Inner Mudguard</t>
  </si>
  <si>
    <t>VSP-REO-110</t>
  </si>
  <si>
    <t>Reo-Reflector Red</t>
  </si>
  <si>
    <t>BATTERY-48V28 AH LI</t>
  </si>
  <si>
    <t>VSP-REO-123</t>
  </si>
  <si>
    <t>Reo-Battery Loop Cable With Sleeve</t>
  </si>
  <si>
    <t>VSP-REO-126</t>
  </si>
  <si>
    <t>TUBELESS TYRE-AIR VALVE FRONT-11mm</t>
  </si>
  <si>
    <t>VSP-REO-129</t>
  </si>
  <si>
    <t>Reo/Zeal-Rear Fender Connector</t>
  </si>
  <si>
    <t>VSP-REO-130</t>
  </si>
  <si>
    <t>Reo/Zeal-Rear Inner Mudguard</t>
  </si>
  <si>
    <t>VSP-REO-134</t>
  </si>
  <si>
    <t>Reo-Head Light Glass</t>
  </si>
  <si>
    <t>VSP-REO-153</t>
  </si>
  <si>
    <t>REO-TAIL LIGHT GLASS</t>
  </si>
  <si>
    <t>BATTERY-CAN 1-60V38.25AH-CHOGORI</t>
  </si>
  <si>
    <t>VSP-REO-154</t>
  </si>
  <si>
    <t>Reo-Tail Light Bulb</t>
  </si>
  <si>
    <t>VSP-REO-155</t>
  </si>
  <si>
    <t>Reo-Front Turn Indicator Light Glass</t>
  </si>
  <si>
    <t>VSP-REO-157</t>
  </si>
  <si>
    <t>Reo-Instrument Cluster Glass</t>
  </si>
  <si>
    <t>VSP-REO-158</t>
  </si>
  <si>
    <t>Reo-Fork Oil Seal</t>
  </si>
  <si>
    <t>VSP-REO-203</t>
  </si>
  <si>
    <t>Reo Li-Charging Socket</t>
  </si>
  <si>
    <t>B111001390_272379</t>
  </si>
  <si>
    <t>VSP-REO-204</t>
  </si>
  <si>
    <t>REO LI-INSTRUMENT CLUSTER</t>
  </si>
  <si>
    <t>VSP-REO-230</t>
  </si>
  <si>
    <t>Reo-Rear Turn Indicator Light glass-LH</t>
  </si>
  <si>
    <t>VSP-REO-231</t>
  </si>
  <si>
    <t>Reo-Rear Turn Indicator Light glass-RH</t>
  </si>
  <si>
    <t>26B16002460380C</t>
  </si>
  <si>
    <t>WCHNA00006</t>
  </si>
  <si>
    <t>CHARGER-48V 2.7A LA-SC</t>
  </si>
  <si>
    <t>85041010</t>
  </si>
  <si>
    <t>₹1087.00</t>
  </si>
  <si>
    <t>₹1327.00</t>
  </si>
  <si>
    <t>₹1566.00</t>
  </si>
  <si>
    <t>WWHMC00013</t>
  </si>
  <si>
    <t>REO LI-WIRING HARNESS W/SB50 CONNECTOR</t>
  </si>
  <si>
    <t>₹1439.00</t>
  </si>
  <si>
    <t>₹1699.00</t>
  </si>
  <si>
    <t>₹1756.00</t>
  </si>
  <si>
    <t>₹2073.00</t>
  </si>
  <si>
    <t>BBTRF00001</t>
  </si>
  <si>
    <t>Battery-12V20Ah-SLA-RF</t>
  </si>
  <si>
    <t>N332ADM020</t>
  </si>
  <si>
    <t>BBXBL00001</t>
  </si>
  <si>
    <t>DELIVERY BOX-CARGO-FRP</t>
  </si>
  <si>
    <t>BBXBL00003</t>
  </si>
  <si>
    <t>BOX-500X550X500mm-40KG-DOMINOS-GI BLUE</t>
  </si>
  <si>
    <t>BBXGN00003</t>
  </si>
  <si>
    <t>BOX-500X550X500mm-40KG-BIG BASKET-GI-GN</t>
  </si>
  <si>
    <t>BBXSF00004</t>
  </si>
  <si>
    <t>BOX-500X550X500mm-40KG-BIG BASKET-GI-SF</t>
  </si>
  <si>
    <t>BCHNA00001</t>
  </si>
  <si>
    <t>Charger-60V5A</t>
  </si>
  <si>
    <t>032303286</t>
  </si>
  <si>
    <t>BCHNA00003</t>
  </si>
  <si>
    <t>Charger-60V2.7A</t>
  </si>
  <si>
    <t>BCHNA00005</t>
  </si>
  <si>
    <t>Charger-48V6A Li</t>
  </si>
  <si>
    <t>BCHNA00007</t>
  </si>
  <si>
    <t>Charger-60V15A</t>
  </si>
  <si>
    <t>N332ADK682</t>
  </si>
  <si>
    <t>BCHNA00008</t>
  </si>
  <si>
    <t>Charger-48V5A</t>
  </si>
  <si>
    <t>BCHNA00009</t>
  </si>
  <si>
    <t>Charger-60V10A</t>
  </si>
  <si>
    <t>BCHNA00010</t>
  </si>
  <si>
    <t>Charger-60V7.5A Li</t>
  </si>
  <si>
    <t>BCHNA00022</t>
  </si>
  <si>
    <t>Charger-60V10A Li -CYGNI</t>
  </si>
  <si>
    <t>BCHNA00027</t>
  </si>
  <si>
    <t>CHARGER-48V6A LI-SENATLA</t>
  </si>
  <si>
    <t>BTRY-60V30AH(1.8KWH) Li-ionNMC</t>
  </si>
  <si>
    <t>BCHNA00028</t>
  </si>
  <si>
    <t>CHARGER-48V8A Li</t>
  </si>
  <si>
    <t>BCHNA00029</t>
  </si>
  <si>
    <t>CHARGER-60V10A LI-OKAYA</t>
  </si>
  <si>
    <t>₹33289.00</t>
  </si>
  <si>
    <t>₹39282.00</t>
  </si>
  <si>
    <t>₹35953.00</t>
  </si>
  <si>
    <t>₹42425.00</t>
  </si>
  <si>
    <t>BCHNA00030</t>
  </si>
  <si>
    <t>CHARGER-60V27A LI-OKAYA</t>
  </si>
  <si>
    <t>BCSBK00001</t>
  </si>
  <si>
    <t>BCHNA00042</t>
  </si>
  <si>
    <t>ZEAL-CENTER STAND-STEEL BK PC-SIL-401803</t>
  </si>
  <si>
    <t>Charger-60V7.5A Li DM</t>
  </si>
  <si>
    <t>NB82ADL010</t>
  </si>
  <si>
    <t>BCSBK00005</t>
  </si>
  <si>
    <t>ZEAL/REO-CENTRE STAND-STEEL BK PC</t>
  </si>
  <si>
    <t>₹1150.00</t>
  </si>
  <si>
    <t>₹1060.00</t>
  </si>
  <si>
    <t>BELNA00001</t>
  </si>
  <si>
    <t>Connector-5P Motor Terminal</t>
  </si>
  <si>
    <t>A21086-62 (RF LOANER) A21086-57 (RF LOANER) IN202202257</t>
  </si>
  <si>
    <t>BELNA00025</t>
  </si>
  <si>
    <t>STAR-FIX SNAP FERRITE</t>
  </si>
  <si>
    <t>BELNA00026</t>
  </si>
  <si>
    <t>STAR-GAP Snap Ferrite</t>
  </si>
  <si>
    <t>102110579RF SR240220011RF</t>
  </si>
  <si>
    <t>New Reo</t>
  </si>
  <si>
    <t>Manish</t>
  </si>
  <si>
    <t>CHARGER -48V-NA</t>
  </si>
  <si>
    <t>IN202318170 (LOANER)</t>
  </si>
  <si>
    <t>BCHNA00046</t>
  </si>
  <si>
    <t>CHARGER-48V 6A LI-SENATLA 3YW</t>
  </si>
  <si>
    <t>BFSZP00483</t>
  </si>
  <si>
    <t>BOLT-M8*20 H12 HEX FLANGE HEAD</t>
  </si>
  <si>
    <t>VP-000000059794</t>
  </si>
  <si>
    <t>Reo Head lamp</t>
  </si>
  <si>
    <t>VP-000000059796</t>
  </si>
  <si>
    <t>Reo Indicator LH</t>
  </si>
  <si>
    <t>VP-000000059797</t>
  </si>
  <si>
    <t>Reo Indicator RH</t>
  </si>
  <si>
    <t>VP-000000059800</t>
  </si>
  <si>
    <t>Reo Number plate LAMP</t>
  </si>
  <si>
    <t>VP-000000059801</t>
  </si>
  <si>
    <t>Reo Tail lamp</t>
  </si>
  <si>
    <t>32303286</t>
  </si>
  <si>
    <t>VP-000000059803</t>
  </si>
  <si>
    <t>Reo Rear reflector</t>
  </si>
  <si>
    <t>VP-000000059804</t>
  </si>
  <si>
    <t>Reo Side reflector</t>
  </si>
  <si>
    <t>VP-000000059805</t>
  </si>
  <si>
    <t>Reo Handle Bar</t>
  </si>
  <si>
    <t>VP-000000059806</t>
  </si>
  <si>
    <t>Reo Frame assy</t>
  </si>
  <si>
    <t>₹3189.00</t>
  </si>
  <si>
    <t>₹4082.00</t>
  </si>
  <si>
    <t>₹3764.00</t>
  </si>
  <si>
    <t>₹3891.00</t>
  </si>
  <si>
    <t>₹4981.00</t>
  </si>
  <si>
    <t>₹4592.00</t>
  </si>
  <si>
    <t>VP-000000059807</t>
  </si>
  <si>
    <t>Reo Swing arm</t>
  </si>
  <si>
    <t>VP-000000059808</t>
  </si>
  <si>
    <t>Reo Main stand</t>
  </si>
  <si>
    <t>VP-000000059809</t>
  </si>
  <si>
    <t>Reo Side stand</t>
  </si>
  <si>
    <t>VP-000000059811</t>
  </si>
  <si>
    <t>Reo Fork LH</t>
  </si>
  <si>
    <t>VP-000000059812</t>
  </si>
  <si>
    <t>Reo Fork RH</t>
  </si>
  <si>
    <t>VP-000000059813</t>
  </si>
  <si>
    <t>Reo T STEM</t>
  </si>
  <si>
    <t>VP-000000059814</t>
  </si>
  <si>
    <t>Reo Fastner</t>
  </si>
  <si>
    <t>VP-000000059815</t>
  </si>
  <si>
    <t>Reo Bearings</t>
  </si>
  <si>
    <t>VP-000000059816</t>
  </si>
  <si>
    <t>Brake cable guide</t>
  </si>
  <si>
    <t>VP-000000059817</t>
  </si>
  <si>
    <t>Reo Rear suspension</t>
  </si>
  <si>
    <t>VP-000000059819</t>
  </si>
  <si>
    <t>Reo Side stand spring</t>
  </si>
  <si>
    <t>VP-000000059820</t>
  </si>
  <si>
    <t>Reo Main stand spring</t>
  </si>
  <si>
    <t>VP-000000059821</t>
  </si>
  <si>
    <t>Reo Rear lack iron</t>
  </si>
  <si>
    <t>VP-000000059822</t>
  </si>
  <si>
    <t>Reo Lock set</t>
  </si>
  <si>
    <t>VP-000000059823</t>
  </si>
  <si>
    <t>Reo CLUSTER</t>
  </si>
  <si>
    <t>VP-000000059824</t>
  </si>
  <si>
    <t>Reo MAIN HARNESS</t>
  </si>
  <si>
    <t>₹1174.00</t>
  </si>
  <si>
    <t>262301088 262301086</t>
  </si>
  <si>
    <t>VP-000000059825</t>
  </si>
  <si>
    <t>Reo Head lamp switch</t>
  </si>
  <si>
    <t>VP-000000059826</t>
  </si>
  <si>
    <t>Reo Horn switch</t>
  </si>
  <si>
    <t>VP-000000059827</t>
  </si>
  <si>
    <t>Reo High low beam switch</t>
  </si>
  <si>
    <t>VP-000000059828</t>
  </si>
  <si>
    <t>Reo Turn indicator switch</t>
  </si>
  <si>
    <t>VP-000000059829</t>
  </si>
  <si>
    <t>Reo Light change switch</t>
  </si>
  <si>
    <t>VP-000000059830</t>
  </si>
  <si>
    <t>Reo Hub Motor</t>
  </si>
  <si>
    <t>₹4160.00</t>
  </si>
  <si>
    <t>₹5325.00</t>
  </si>
  <si>
    <t>₹4909.00</t>
  </si>
  <si>
    <t>₹6284.00</t>
  </si>
  <si>
    <t>₹5793.00</t>
  </si>
  <si>
    <t>VP-000000059831</t>
  </si>
  <si>
    <t>Reo Rear brake panel assy</t>
  </si>
  <si>
    <t>VP-000000059832</t>
  </si>
  <si>
    <t>Reo Rim wheel Front</t>
  </si>
  <si>
    <t>₹1044.00</t>
  </si>
  <si>
    <t>VP-000000059834</t>
  </si>
  <si>
    <t>Reo Brake disc Front</t>
  </si>
  <si>
    <t>₹1326.00</t>
  </si>
  <si>
    <t>VP-000000059836</t>
  </si>
  <si>
    <t>Reo Controller</t>
  </si>
  <si>
    <t>₹1291.00</t>
  </si>
  <si>
    <t>₹1653.00</t>
  </si>
  <si>
    <t>₹1524.00</t>
  </si>
  <si>
    <t>₹1576.00</t>
  </si>
  <si>
    <t>IN2022317771</t>
  </si>
  <si>
    <t>₹2018.00</t>
  </si>
  <si>
    <t>₹1860.00</t>
  </si>
  <si>
    <t>VP-000000059838</t>
  </si>
  <si>
    <t>Reo Throttle</t>
  </si>
  <si>
    <t>VP-000000059840</t>
  </si>
  <si>
    <t>Reo Grip LH</t>
  </si>
  <si>
    <t>BCHRF00001</t>
  </si>
  <si>
    <t>CHARGER-60V2.7A ADV-RF</t>
  </si>
  <si>
    <t>VP-000000059841</t>
  </si>
  <si>
    <t>Reo Throttle bush</t>
  </si>
  <si>
    <t>VP-000000059842</t>
  </si>
  <si>
    <t>Reo Horn</t>
  </si>
  <si>
    <t>VP-000000059843</t>
  </si>
  <si>
    <t>Reo USB charger</t>
  </si>
  <si>
    <t>VP-000000059844</t>
  </si>
  <si>
    <t>Reo MCB</t>
  </si>
  <si>
    <t>VP-000000059845</t>
  </si>
  <si>
    <t>Reo DC convertor</t>
  </si>
  <si>
    <t>VP-000000059846</t>
  </si>
  <si>
    <t>Reo Buzzer</t>
  </si>
  <si>
    <t>VP-000000059847</t>
  </si>
  <si>
    <t>Reo Side stand sensor</t>
  </si>
  <si>
    <t>BCHRF00002</t>
  </si>
  <si>
    <t>CHARGER-48V2.7A ADV-RF</t>
  </si>
  <si>
    <t>VP-000000059848</t>
  </si>
  <si>
    <t>Reo Break lever LH</t>
  </si>
  <si>
    <t>VP-000000059849</t>
  </si>
  <si>
    <t>Reo Break lever RH</t>
  </si>
  <si>
    <t>VP-000000059851</t>
  </si>
  <si>
    <t>Reo Rear drum cable</t>
  </si>
  <si>
    <t>VP-000000059852</t>
  </si>
  <si>
    <t>Reo Seat latch</t>
  </si>
  <si>
    <t>VP-000000059853</t>
  </si>
  <si>
    <t>Reo seat latch cable</t>
  </si>
  <si>
    <t>VP-000000059854</t>
  </si>
  <si>
    <t>Reo Main stand rubber</t>
  </si>
  <si>
    <t>BCHRF00004</t>
  </si>
  <si>
    <t>CHARGER-36V1.7A(LA)-RF</t>
  </si>
  <si>
    <t>VP-000000059855</t>
  </si>
  <si>
    <t>Reo Floor mat</t>
  </si>
  <si>
    <t>VP-000000059856</t>
  </si>
  <si>
    <t>REO DASH PLATE GLOSSY BLACK</t>
  </si>
  <si>
    <t>VP-000000059862</t>
  </si>
  <si>
    <t>REO HANDLE BAR COVER GLOSSY BLACK</t>
  </si>
  <si>
    <t>VP-000000059865</t>
  </si>
  <si>
    <t>REO REAR COVER GLOSSY BLACK</t>
  </si>
  <si>
    <t>VP-000000059866</t>
  </si>
  <si>
    <t>REO FRONT FENDER OUTER GLOSSY BLACK</t>
  </si>
  <si>
    <t>VP-000000059867</t>
  </si>
  <si>
    <t>REO FRONT FENDER INNER PP BLACK</t>
  </si>
  <si>
    <t>BCNBK00001</t>
  </si>
  <si>
    <t>Opto coupler-OPTO_617_PDIP</t>
  </si>
  <si>
    <t>VP-000000059868</t>
  </si>
  <si>
    <t>REO REAR FENDER PP BLACK</t>
  </si>
  <si>
    <t>VP-000000059869</t>
  </si>
  <si>
    <t>REO REAR TYRE HUGGER PP BLACK</t>
  </si>
  <si>
    <t>VP-000000059870</t>
  </si>
  <si>
    <t>REO INSTRUMENT CLUSTER COVER PP BLACK</t>
  </si>
  <si>
    <t>BCNNA00001</t>
  </si>
  <si>
    <t>Connector-2PM RMC</t>
  </si>
  <si>
    <t>VP-000000059872</t>
  </si>
  <si>
    <t>REO CENTER COVER PP BLACK</t>
  </si>
  <si>
    <t>VP-000000059873</t>
  </si>
  <si>
    <t>REO LUGGAGE BOX PP BLACK</t>
  </si>
  <si>
    <t>VP-000000059874</t>
  </si>
  <si>
    <t>REO SWING ARM COVER LH PP BLACK</t>
  </si>
  <si>
    <t>VP-000000059875</t>
  </si>
  <si>
    <t>REO SWING ARM COVER RH PP BLACK</t>
  </si>
  <si>
    <t>VP-000000059876</t>
  </si>
  <si>
    <t>SWINGARM COVER DECOR PP BLACK LH</t>
  </si>
  <si>
    <t>VP-000000059877</t>
  </si>
  <si>
    <t>Reo Seat assy</t>
  </si>
  <si>
    <t>BCNNA00002</t>
  </si>
  <si>
    <t>Connector-2PF RMC</t>
  </si>
  <si>
    <t>VP-000000059878</t>
  </si>
  <si>
    <t>REO BOTTOM COVER PP BLACK</t>
  </si>
  <si>
    <t>VP-000000059879</t>
  </si>
  <si>
    <t>REO FOOT REST COVER PP BLACK</t>
  </si>
  <si>
    <t>VP-000000059881</t>
  </si>
  <si>
    <t>Reo Pillion foot rest</t>
  </si>
  <si>
    <t>VP-000000059882</t>
  </si>
  <si>
    <t>REO SIDE STICKER BLEW FOOT REST L GL BLK</t>
  </si>
  <si>
    <t>VP-000000059883</t>
  </si>
  <si>
    <t>REO SIDE STICKER BLEW FOOT REST R GL BLK</t>
  </si>
  <si>
    <t>BCNNA00003</t>
  </si>
  <si>
    <t>Connector-40P Berg stick straight</t>
  </si>
  <si>
    <t>VP-000000059886</t>
  </si>
  <si>
    <t>REO DASH PLATE DECOR PP BLACK</t>
  </si>
  <si>
    <t>VP-000000059887</t>
  </si>
  <si>
    <t>REO TOOLS BOX PP BLACK</t>
  </si>
  <si>
    <t>VP-000000059889</t>
  </si>
  <si>
    <t>REO TOOLS BOX CUP PP BLACK</t>
  </si>
  <si>
    <t>VP-000000059890</t>
  </si>
  <si>
    <t>REO VIN COVER PP BLACK</t>
  </si>
  <si>
    <t>VP-000000059891</t>
  </si>
  <si>
    <t>REO HANGE PP BLACK</t>
  </si>
  <si>
    <t>BCNNA00004</t>
  </si>
  <si>
    <t>VP-000000061950</t>
  </si>
  <si>
    <t>Connector-40P Berg Stick Right angle</t>
  </si>
  <si>
    <t>Reo Dash White</t>
  </si>
  <si>
    <t>VP-000000061951</t>
  </si>
  <si>
    <t>Reo Side panel LH White</t>
  </si>
  <si>
    <t>VP-000000061952</t>
  </si>
  <si>
    <t>Reo Side panel RH White</t>
  </si>
  <si>
    <t>VP-000000061953</t>
  </si>
  <si>
    <t>Reo rear side sticker L White</t>
  </si>
  <si>
    <t>VP-000000061954</t>
  </si>
  <si>
    <t>Reo rear side sticker R White</t>
  </si>
  <si>
    <t>BCNNA00005</t>
  </si>
  <si>
    <t>Connector-40P Berg stick-reverce type</t>
  </si>
  <si>
    <t>VP-000000061955</t>
  </si>
  <si>
    <t>Reo Dash DB</t>
  </si>
  <si>
    <t>VP-000000061956</t>
  </si>
  <si>
    <t>Reo Side panel LH DB</t>
  </si>
  <si>
    <t>VP-000000061957</t>
  </si>
  <si>
    <t>Reo Side panel RH DB</t>
  </si>
  <si>
    <t>VP-000000061958</t>
  </si>
  <si>
    <t>Reo rear side sticker L DB</t>
  </si>
  <si>
    <t>VP-000000061959</t>
  </si>
  <si>
    <t>Reo rear side sticker R DB</t>
  </si>
  <si>
    <t>VP-000000061960</t>
  </si>
  <si>
    <t>Reo Dash Mettalic Red</t>
  </si>
  <si>
    <t>BCNNA00009</t>
  </si>
  <si>
    <t>MX XLR 3P MIC FEMALE EXTENSION CONNECTOR</t>
  </si>
  <si>
    <t>VP-000000061961</t>
  </si>
  <si>
    <t>Reo Side panel LH Mettalic Red</t>
  </si>
  <si>
    <t>VP-000000061962</t>
  </si>
  <si>
    <t>Reo Side panel RH MR</t>
  </si>
  <si>
    <t>VP-000000061963</t>
  </si>
  <si>
    <t>Reo rear side sticker L Mettalic Red</t>
  </si>
  <si>
    <t>VP-000000061964</t>
  </si>
  <si>
    <t>Reo rear side sticker R Mettalic Red</t>
  </si>
  <si>
    <t>VP-000000061965</t>
  </si>
  <si>
    <t>Reo Dash BLK</t>
  </si>
  <si>
    <t>VP-000000061966</t>
  </si>
  <si>
    <t>Reo Side panel LH BLK</t>
  </si>
  <si>
    <t>VP-000000061967</t>
  </si>
  <si>
    <t>Reo Side panel RH BLK</t>
  </si>
  <si>
    <t>BCNNA00010</t>
  </si>
  <si>
    <t>3PIN 10A CONNECTOR WITH 2CORE 1SQMM 0.3M</t>
  </si>
  <si>
    <t>VP-000000061968</t>
  </si>
  <si>
    <t>Reo rear side sticker L BLK</t>
  </si>
  <si>
    <t>VP-000000061969</t>
  </si>
  <si>
    <t>Reo rear side sticker R BLK</t>
  </si>
  <si>
    <t>VP-000000062161</t>
  </si>
  <si>
    <t>ANTI THEFT REMOTE LOCK KEY</t>
  </si>
  <si>
    <t>BCPNA00001</t>
  </si>
  <si>
    <t>Capacitor-CAPALE_150UF_450V_20_SNAPIN</t>
  </si>
  <si>
    <t>VP-000000070787</t>
  </si>
  <si>
    <t>1.44 kWh 48 V LFP REO BTRY Z</t>
  </si>
  <si>
    <t>₹20477.00</t>
  </si>
  <si>
    <t>₹24163.00</t>
  </si>
  <si>
    <t>₹22116.00</t>
  </si>
  <si>
    <t>₹26097.00</t>
  </si>
  <si>
    <t>BCPNA00002</t>
  </si>
  <si>
    <t>Capacitor-CAPALE_1000UF_63V_20_LEADED</t>
  </si>
  <si>
    <t>VP-000000082155</t>
  </si>
  <si>
    <t>Reo Controller Cover</t>
  </si>
  <si>
    <t>VP-000000082156</t>
  </si>
  <si>
    <t>Reo Seat Box Clip</t>
  </si>
  <si>
    <t>VP-000000084109</t>
  </si>
  <si>
    <t>Charger 6A_LFP_Cygni</t>
  </si>
  <si>
    <t>₹3528.00</t>
  </si>
  <si>
    <t>₹4164.00</t>
  </si>
  <si>
    <t>₹3705.00</t>
  </si>
  <si>
    <t>₹4305.00</t>
  </si>
  <si>
    <t>₹4521.00</t>
  </si>
  <si>
    <t>BELNA00221</t>
  </si>
  <si>
    <t>Connector-3P Motor Terminal big DM</t>
  </si>
  <si>
    <t>VP-000000085542</t>
  </si>
  <si>
    <t>REO SIDE PANEL BELOW FOOT REST L MATT B</t>
  </si>
  <si>
    <t>BCPNA00003</t>
  </si>
  <si>
    <t>Capacitor-CAPALE_100UF_35V_20_LEADED</t>
  </si>
  <si>
    <t>VP-000000085543</t>
  </si>
  <si>
    <t>REO SIDE PANEL BELOW FOOT REST R MATT B</t>
  </si>
  <si>
    <t>VP-000000085544</t>
  </si>
  <si>
    <t>REO DASH PLATE MATT BLK</t>
  </si>
  <si>
    <t>VP-000000085545</t>
  </si>
  <si>
    <t>REO HANDLE BAR COVER MATT BLK</t>
  </si>
  <si>
    <t>ZEAL-SWITCH MOUNT LH ASSY DM</t>
  </si>
  <si>
    <t>BCPNA00004</t>
  </si>
  <si>
    <t>Capacitor-CAPALE_47UF_50V_20_LEADED</t>
  </si>
  <si>
    <t>BELNA00229</t>
  </si>
  <si>
    <t>ZEAL-SWITCH MOUNT RH ASSY DM</t>
  </si>
  <si>
    <t>VP-000000085546</t>
  </si>
  <si>
    <t>REO REAR COVER MATT BLK</t>
  </si>
  <si>
    <t>VP-000000085547</t>
  </si>
  <si>
    <t>REO FRONT FENDER OUTER MATT BLK</t>
  </si>
  <si>
    <t>VP-000000085583</t>
  </si>
  <si>
    <t>Reo Dash BLK Grey</t>
  </si>
  <si>
    <t>VP-000000085584</t>
  </si>
  <si>
    <t>Reo Side panel LH Grey</t>
  </si>
  <si>
    <t>BCPNA00005</t>
  </si>
  <si>
    <t>Capacitor-CAPALE_10UF_63V_20_LEADED</t>
  </si>
  <si>
    <t>VP-000000085585</t>
  </si>
  <si>
    <t>Reo Side panel RH Grey</t>
  </si>
  <si>
    <t>BFKBK00023</t>
  </si>
  <si>
    <t>Reo/Zeal-Front Fork T Stem DM</t>
  </si>
  <si>
    <t>₹1036.00</t>
  </si>
  <si>
    <t>VP-000000085586</t>
  </si>
  <si>
    <t>REO REAR SIDE PANEL LH GREY</t>
  </si>
  <si>
    <t>₹1264.00</t>
  </si>
  <si>
    <t>₹1618.00</t>
  </si>
  <si>
    <t>₹1492.00</t>
  </si>
  <si>
    <t>BFKBK00033</t>
  </si>
  <si>
    <t>FRONT FORK LEG LH-DM-Z</t>
  </si>
  <si>
    <t>₹1210.00</t>
  </si>
  <si>
    <t>₹1428.00</t>
  </si>
  <si>
    <t>VP-000000085587</t>
  </si>
  <si>
    <t>REO REAR SIDE PANEL RH GREY</t>
  </si>
  <si>
    <t>BFKBK00034</t>
  </si>
  <si>
    <t>FRONT FORK LEG RH-DM-Z</t>
  </si>
  <si>
    <t>VP-000000085854</t>
  </si>
  <si>
    <t>REO AIR VALVE FRONT</t>
  </si>
  <si>
    <t>BFMBK00027</t>
  </si>
  <si>
    <t>VP-000000085855</t>
  </si>
  <si>
    <t>ZEAL EX-FRAME-W/B.BOX-STL BK PC-ELKEYAM</t>
  </si>
  <si>
    <t>REO AIR VALVE REAR</t>
  </si>
  <si>
    <t>₹4590.00</t>
  </si>
  <si>
    <t>₹5876.00</t>
  </si>
  <si>
    <t>₹5417.00</t>
  </si>
  <si>
    <t>₹6934.00</t>
  </si>
  <si>
    <t>₹6393.00</t>
  </si>
  <si>
    <t>VP-000000085856</t>
  </si>
  <si>
    <t>SWINGARM COVER DECOR PP BLACK RH</t>
  </si>
  <si>
    <t>BFMBK00037</t>
  </si>
  <si>
    <t>BCPNA00006</t>
  </si>
  <si>
    <t>FRAME WITH B.BOX-STL-PC-P2-Z</t>
  </si>
  <si>
    <t>Capacitor-CAPSMD_100nF_100V_10_1206</t>
  </si>
  <si>
    <t>₹4476.00</t>
  </si>
  <si>
    <t>₹5730.00</t>
  </si>
  <si>
    <t>₹5282.00</t>
  </si>
  <si>
    <t>₹6761.00</t>
  </si>
  <si>
    <t>₹6233.00</t>
  </si>
  <si>
    <t>VP-000000087475</t>
  </si>
  <si>
    <t>STICKER-CMVR-REO 80</t>
  </si>
  <si>
    <t>BFSZP00101</t>
  </si>
  <si>
    <t>Bolt-M5*18 H9 Star Head Step</t>
  </si>
  <si>
    <t>BFSZP00102</t>
  </si>
  <si>
    <t>Bolt-M5*10 H8 Star pan Head</t>
  </si>
  <si>
    <t>BFSZP00106</t>
  </si>
  <si>
    <t>Bolt-M4*30 H8 Star Flange Head</t>
  </si>
  <si>
    <t>BFSZP00107</t>
  </si>
  <si>
    <t>Bolt-M4*20 H8 Star Head</t>
  </si>
  <si>
    <t>BCPNA00007</t>
  </si>
  <si>
    <t>Capacitor-CAPSMD_10nF_50V_10_1206</t>
  </si>
  <si>
    <t>BCPNA00008</t>
  </si>
  <si>
    <t>Capacitor-CAPSMD_1nF_50V_10_1206</t>
  </si>
  <si>
    <t>BCPNA00009</t>
  </si>
  <si>
    <t>Capacitor-2n2_Y2CAP</t>
  </si>
  <si>
    <t>NB82ADG760</t>
  </si>
  <si>
    <t>BCPNA00010</t>
  </si>
  <si>
    <t>Capacitor-2n2F_1KV_MLC</t>
  </si>
  <si>
    <t>BFSZP00389</t>
  </si>
  <si>
    <t>Nut-M5 H8 Hex Nyloc DM</t>
  </si>
  <si>
    <t>BFSZP00391</t>
  </si>
  <si>
    <t>Bolt-M5*25 H8 Hex Head Half thread DM</t>
  </si>
  <si>
    <t>BCPNA00011</t>
  </si>
  <si>
    <t>Capacitor-CAPCER_100nF_100V_10_BOX</t>
  </si>
  <si>
    <t>BFSZP00402</t>
  </si>
  <si>
    <t>Nut-M4 H6 Nylock DM</t>
  </si>
  <si>
    <t>BFSZP00413</t>
  </si>
  <si>
    <t>Handle bar collar DM</t>
  </si>
  <si>
    <t>BCPNA00012</t>
  </si>
  <si>
    <t>Capacitor-220uF 450V</t>
  </si>
  <si>
    <t>BFSZP00428</t>
  </si>
  <si>
    <t>Bush-20*12.5*19.25MM-GP DM</t>
  </si>
  <si>
    <t>BFSZP00431</t>
  </si>
  <si>
    <t>Screw-M4.2*16 H11.2 Star Head DM</t>
  </si>
  <si>
    <t>BCPNA00013</t>
  </si>
  <si>
    <t>Capacitor-22uF450V</t>
  </si>
  <si>
    <t>BFTBK00004</t>
  </si>
  <si>
    <t>Zeal-Front number plate mtg bracket 1-St</t>
  </si>
  <si>
    <t>BFTBK00006</t>
  </si>
  <si>
    <t>Zeal-Front number plate mtg bracket 2-St</t>
  </si>
  <si>
    <t>BCPNA00014</t>
  </si>
  <si>
    <t>Capacitor-1000uF 35V</t>
  </si>
  <si>
    <t>BHBBK00013</t>
  </si>
  <si>
    <t>ZEAL-HANDLE BAR-STEEL-BK ED-RT</t>
  </si>
  <si>
    <t>BCPNA00015</t>
  </si>
  <si>
    <t>Capacitor-100uF35V</t>
  </si>
  <si>
    <t>BICNA00026</t>
  </si>
  <si>
    <t>ZEAL-INSTRUMENT CLUSTER DM</t>
  </si>
  <si>
    <t>₹1540.00</t>
  </si>
  <si>
    <t>₹1972.00</t>
  </si>
  <si>
    <t>₹1818.00</t>
  </si>
  <si>
    <t>₹1879.00</t>
  </si>
  <si>
    <t>₹2406.00</t>
  </si>
  <si>
    <t>₹2218.00</t>
  </si>
  <si>
    <t>BICNA00036</t>
  </si>
  <si>
    <t>INSTRUMENT CLUSTER-SIDE STAND INDIC-Z</t>
  </si>
  <si>
    <t>₹1788.00</t>
  </si>
  <si>
    <t>₹2110.00</t>
  </si>
  <si>
    <t>₹2182.00</t>
  </si>
  <si>
    <t>₹2575.00</t>
  </si>
  <si>
    <t>BICNA00038</t>
  </si>
  <si>
    <t>INSTRUMENT CLUSTER-PH2-Z</t>
  </si>
  <si>
    <t>₹1970.00</t>
  </si>
  <si>
    <t>₹2325.00</t>
  </si>
  <si>
    <t>₹2837.00</t>
  </si>
  <si>
    <t>BCPNA00016</t>
  </si>
  <si>
    <t>Capacitor-10uF50V</t>
  </si>
  <si>
    <t>BICNA00044</t>
  </si>
  <si>
    <t>INST CLUSTER-CLEAR LENS-PC-Z</t>
  </si>
  <si>
    <t>BLSNA00002</t>
  </si>
  <si>
    <t>ZEAL-LOCK SET-SLD</t>
  </si>
  <si>
    <t>BLTNA00002</t>
  </si>
  <si>
    <t>ZEAL-HEAD LIGHT</t>
  </si>
  <si>
    <t>₹1373.00</t>
  </si>
  <si>
    <t>₹1621.00</t>
  </si>
  <si>
    <t>BCPNA00017</t>
  </si>
  <si>
    <t>Capacitor-1000 uF100V</t>
  </si>
  <si>
    <t>BPHBK00002</t>
  </si>
  <si>
    <t>PILLION HANDLE-STL-BK-PC-Z</t>
  </si>
  <si>
    <t>BPHSL00005</t>
  </si>
  <si>
    <t>ZEAL-PILLION HANDLE-SILVER GREY DM</t>
  </si>
  <si>
    <t>₹1644.00</t>
  </si>
  <si>
    <t>₹1516.00</t>
  </si>
  <si>
    <t>BPLBK00010</t>
  </si>
  <si>
    <t>ZEAL-FRONT PANEL TOP-BLACK</t>
  </si>
  <si>
    <t>BCPNA00018</t>
  </si>
  <si>
    <t>Capacitor-10nF63V_Box</t>
  </si>
  <si>
    <t>BPLBL00470</t>
  </si>
  <si>
    <t>ZEAL FRONT FENDER-ABS XT MATT BLUE DM</t>
  </si>
  <si>
    <t>BPLBL00471</t>
  </si>
  <si>
    <t>ZEAL FRONT PANEL BOTTOM-ABS XT MATT BLUE</t>
  </si>
  <si>
    <t>₹1706.00</t>
  </si>
  <si>
    <t>₹2184.00</t>
  </si>
  <si>
    <t>₹2014.00</t>
  </si>
  <si>
    <t>₹2082.00</t>
  </si>
  <si>
    <t>₹2665.00</t>
  </si>
  <si>
    <t>₹2457.00</t>
  </si>
  <si>
    <t>BPLBL00472</t>
  </si>
  <si>
    <t>ZEAL FRONT PANEL TOP-ABS XT MATT BLUE</t>
  </si>
  <si>
    <t>BPLBL00473</t>
  </si>
  <si>
    <t>ZEAL INSCLUSTER COVER ABS XT MATT BLUE</t>
  </si>
  <si>
    <t>BPLBL00474</t>
  </si>
  <si>
    <t>ZEAL PROTECTION BOARD LH-ABS XT MATT BL</t>
  </si>
  <si>
    <t>BPLBL00475</t>
  </si>
  <si>
    <t>ZEAL PROTECTION BOARD RH-ABS XT MATT BLU</t>
  </si>
  <si>
    <t>BPLBL00476</t>
  </si>
  <si>
    <t>ZEAL LUG.BOX FRONT COVER-ABS XT MATT BLU</t>
  </si>
  <si>
    <t>BPLBL00477</t>
  </si>
  <si>
    <t>ZEAL SIDE PANEL LH-ABS XT MATT BLUE</t>
  </si>
  <si>
    <t>BPLBL00478</t>
  </si>
  <si>
    <t>ZEAL SIDE PANEL RH-ABS XT MATT BLUE DM</t>
  </si>
  <si>
    <t>BCPNA00019</t>
  </si>
  <si>
    <t>₹1054.00</t>
  </si>
  <si>
    <t>Capacitor-10 nF 2 kV_Disc</t>
  </si>
  <si>
    <t>BPLBL00479</t>
  </si>
  <si>
    <t>ZEAL REAR PANEL TOP-ABS XT MATT BLUE DM</t>
  </si>
  <si>
    <t>BPLBL00480</t>
  </si>
  <si>
    <t>FRONT FENDER-ABS-XTREME BLUE-Z</t>
  </si>
  <si>
    <t>BPLGB00412</t>
  </si>
  <si>
    <t>ZEAL FRONT FENDER-ABS GR BLK DM</t>
  </si>
  <si>
    <t>BPLGB00413</t>
  </si>
  <si>
    <t>ZEAL FRONT PANEL BOTTOM-ABS GR BLK DM</t>
  </si>
  <si>
    <t>₹1406.00</t>
  </si>
  <si>
    <t>₹1800.00</t>
  </si>
  <si>
    <t>₹1660.00</t>
  </si>
  <si>
    <t>₹1716.00</t>
  </si>
  <si>
    <t>₹2197.00</t>
  </si>
  <si>
    <t>₹2025.00</t>
  </si>
  <si>
    <t>BPLGB00414</t>
  </si>
  <si>
    <t>ZEAL FRONT PANEL TOP-ABS GR BLK DM</t>
  </si>
  <si>
    <t>BCPNA00020</t>
  </si>
  <si>
    <t>Capacitor-100 pF 1kV_Disc</t>
  </si>
  <si>
    <t>BPLGB00416</t>
  </si>
  <si>
    <t>ZEAL PROTECTION BOARD LH-ABS GR BLK D</t>
  </si>
  <si>
    <t>BPLGB00417</t>
  </si>
  <si>
    <t>ZEAL PROTECTION BOARD RH-ABS GR BLK D</t>
  </si>
  <si>
    <t>BPLGB00418</t>
  </si>
  <si>
    <t>ZEAL LUG.BOX FRONT COVER-ABS GR BLK D</t>
  </si>
  <si>
    <t>BPLGB00419</t>
  </si>
  <si>
    <t>ZEAL SIDE PANEL LH-ABS GR BLK DM</t>
  </si>
  <si>
    <t>BPLGB00421</t>
  </si>
  <si>
    <t>ZEAL REAR PANEL TOP-ABS GR BLK DM</t>
  </si>
  <si>
    <t>BCPNA00021</t>
  </si>
  <si>
    <t>Capacitor-100 nF X2/ 250 VAC</t>
  </si>
  <si>
    <t>BPLGB00422</t>
  </si>
  <si>
    <t>FRONT FENDER-ABS-GRAPHITE BLK-Z</t>
  </si>
  <si>
    <t>BPLGB00425</t>
  </si>
  <si>
    <t>FRONT PANEL TOP-GLOSSY BLACK-ABS-Z</t>
  </si>
  <si>
    <t>BPLGB00427</t>
  </si>
  <si>
    <t>LUGG BOX FRONT COVER-GLOSSY BLACK-ABS-Z</t>
  </si>
  <si>
    <t>BPLGB00428</t>
  </si>
  <si>
    <t>LUGG BOX FRONT COVER-GLOSSY BK-ABS-Z</t>
  </si>
  <si>
    <t>BPLGB00429</t>
  </si>
  <si>
    <t>LUGG BOX FR COVER-LID-GLOSSY BK-ABS-Z</t>
  </si>
  <si>
    <t>BPLRD00002</t>
  </si>
  <si>
    <t>Zeal-Protection Board LH-Red</t>
  </si>
  <si>
    <t>BCPNA00022</t>
  </si>
  <si>
    <t>Capacitor-0.47uF100V</t>
  </si>
  <si>
    <t>BPLWT00442</t>
  </si>
  <si>
    <t>ZEAL-FRONT FENDER-WHITE DM</t>
  </si>
  <si>
    <t>BPLWT00443</t>
  </si>
  <si>
    <t>Zeal-Front Panel Bottom-white DM</t>
  </si>
  <si>
    <t>₹1416.00</t>
  </si>
  <si>
    <t>₹1813.00</t>
  </si>
  <si>
    <t>₹1671.00</t>
  </si>
  <si>
    <t>₹1728.00</t>
  </si>
  <si>
    <t>₹2212.00</t>
  </si>
  <si>
    <t>₹2040.00</t>
  </si>
  <si>
    <t>BPLWT00444</t>
  </si>
  <si>
    <t>Zeal-Front Panel Top-white DM</t>
  </si>
  <si>
    <t>BPLWT00445</t>
  </si>
  <si>
    <t>Zeal-Ins.Cluster Cover-ABS-white</t>
  </si>
  <si>
    <t>BPLWT00446</t>
  </si>
  <si>
    <t>Zeal-Protection Board LH-white DM</t>
  </si>
  <si>
    <t>BCPNA00023</t>
  </si>
  <si>
    <t>Capacitor-CAPALE_100UF_450V_20_SNAPIN</t>
  </si>
  <si>
    <t>BPLWT00448</t>
  </si>
  <si>
    <t>Zeal-Luggage box front cover-white-DM</t>
  </si>
  <si>
    <t>BPLWT00449</t>
  </si>
  <si>
    <t>Zeal-Side Panel LH-white DM</t>
  </si>
  <si>
    <t>BPLWT00450</t>
  </si>
  <si>
    <t>Zeal-Side Panel RH-white DM</t>
  </si>
  <si>
    <t>BPLWT00451</t>
  </si>
  <si>
    <t>Zeal-Rear Panel Top-white DM</t>
  </si>
  <si>
    <t>BPLWT00490</t>
  </si>
  <si>
    <t>ZEAL FR PANEL BOTTOM-ABS WHITE B2B</t>
  </si>
  <si>
    <t>₹1827.00</t>
  </si>
  <si>
    <t>BCPNA00024</t>
  </si>
  <si>
    <t>₹2229.00</t>
  </si>
  <si>
    <t>Capacitor-470uF63V</t>
  </si>
  <si>
    <t>BPLWT00491</t>
  </si>
  <si>
    <t>ZEAL FRONT PANEL TOP-ABS WHITE B2B</t>
  </si>
  <si>
    <t>BPLWT00510</t>
  </si>
  <si>
    <t>FRONT FENDER-ABS-WHITE-Z</t>
  </si>
  <si>
    <t>BPLWT00512</t>
  </si>
  <si>
    <t>LUGG BOX FR COVER-LID-WHITE-ABS-Z</t>
  </si>
  <si>
    <t>BCPNA00025</t>
  </si>
  <si>
    <t>Capacitor-CAPALE_100UF_25V_20_LEADED</t>
  </si>
  <si>
    <t>BPLYL00073</t>
  </si>
  <si>
    <t>ZEAL-PROTECTION BOARD LH-MATT RED</t>
  </si>
  <si>
    <t>BPLYL00074</t>
  </si>
  <si>
    <t>ZEAL-PROTECTION BOARD RH-MATT RED</t>
  </si>
  <si>
    <t>BCPNA00026</t>
  </si>
  <si>
    <t>Capacitor-CAPALE_47UF_35V_20_LEADED</t>
  </si>
  <si>
    <t>BPPBK00055</t>
  </si>
  <si>
    <t>Reo/Zeal-Bag Hook DM</t>
  </si>
  <si>
    <t>BPPBK00056</t>
  </si>
  <si>
    <t>Reo/Zeal-Glove Box Panel DM</t>
  </si>
  <si>
    <t>BPPBK00057</t>
  </si>
  <si>
    <t>Reo/Zeal-Glove Box Connector DM</t>
  </si>
  <si>
    <t>BPPBK00058</t>
  </si>
  <si>
    <t>Reo/Zeal-Frame Number Cover DM</t>
  </si>
  <si>
    <t>BPPBK00059</t>
  </si>
  <si>
    <t>Reo/Zeal-Foot Board DM</t>
  </si>
  <si>
    <t>BCPNA00027</t>
  </si>
  <si>
    <t>Capacitor-CAPALE_1UF_25V_20_LEADED</t>
  </si>
  <si>
    <t>BPPBK00060</t>
  </si>
  <si>
    <t>Reo/Zeal-Bottom Floor DM</t>
  </si>
  <si>
    <t>BPPBK00061</t>
  </si>
  <si>
    <t>Reo/Zeal-Luggage Box DM</t>
  </si>
  <si>
    <t>BPPBK00062</t>
  </si>
  <si>
    <t>Reo/Zeal-Luggage Box Lid DM</t>
  </si>
  <si>
    <t>BCPNA00028</t>
  </si>
  <si>
    <t>Capacitor-470uF25V</t>
  </si>
  <si>
    <t>BPPBK00065</t>
  </si>
  <si>
    <t>Reo/Zeal-Rear Fender DM</t>
  </si>
  <si>
    <t>BPPBK00066</t>
  </si>
  <si>
    <t>Reo/Zeal-Rear Fender Connector DM</t>
  </si>
  <si>
    <t>N332ADL489</t>
  </si>
  <si>
    <t>BCPNA00030</t>
  </si>
  <si>
    <t>Capacitor-4n7F63V</t>
  </si>
  <si>
    <t>BRWBK00002</t>
  </si>
  <si>
    <t>Zeal-Front Rim</t>
  </si>
  <si>
    <t>BCPNA00032</t>
  </si>
  <si>
    <t>BSPZP00006</t>
  </si>
  <si>
    <t>REO/ZEAL CENTER STAND SPRING - DM</t>
  </si>
  <si>
    <t>BCPNA00033</t>
  </si>
  <si>
    <t>BSRBL00106</t>
  </si>
  <si>
    <t>FRONT TOP DECAL LH-XTREME MATT BLUE</t>
  </si>
  <si>
    <t>BSRBL00107</t>
  </si>
  <si>
    <t>FRONT TOP DECAL RH-XTREME MATT BLUE</t>
  </si>
  <si>
    <t>BSRBL00108</t>
  </si>
  <si>
    <t>FRONT BOTTOM DECAL LH-XTREME MATT BLUE</t>
  </si>
  <si>
    <t>BSRBL00109</t>
  </si>
  <si>
    <t>FRONT BOTTOM DECAL RH-XTREME MATT BLUE</t>
  </si>
  <si>
    <t>BSRBL00110</t>
  </si>
  <si>
    <t>REAR TOP DECAL LH-XTREME MATT BLUE</t>
  </si>
  <si>
    <t>BSRBL00111</t>
  </si>
  <si>
    <t>REAR TOP DECAL RH-XTREME MATT BLUE</t>
  </si>
  <si>
    <t>BCPNA00034</t>
  </si>
  <si>
    <t>Capacitor-1000uF_63Vdc</t>
  </si>
  <si>
    <t>BSRBL00112</t>
  </si>
  <si>
    <t>REAR BOTTOM DECAL LH-XTREME MATT BLUE</t>
  </si>
  <si>
    <t>BSRBL00113</t>
  </si>
  <si>
    <t>REAR BOTTOM DECAL RH-XTREME MATT BLUE</t>
  </si>
  <si>
    <t>BSRBL00114</t>
  </si>
  <si>
    <t>RIM TAPE-XTREME MATT BLUE</t>
  </si>
  <si>
    <t>BSRBL00115</t>
  </si>
  <si>
    <t>FRONT FENDER DECAL-XTREME MATT BLUE</t>
  </si>
  <si>
    <t>BSRGB00001</t>
  </si>
  <si>
    <t>FRONT TOP DECAL LH-GRAPHITE BLACK</t>
  </si>
  <si>
    <t>BSRGB00002</t>
  </si>
  <si>
    <t>FRONT TOP DECAL RH-GRAPHITE BLACK</t>
  </si>
  <si>
    <t>BSRGB00003</t>
  </si>
  <si>
    <t>FRONT BOTTOM DECAL LH-GRAPHITE BLACK</t>
  </si>
  <si>
    <t>BSRGB00004</t>
  </si>
  <si>
    <t>FRONT BOTTOM DECAL RH-GRAPHITE BLACK</t>
  </si>
  <si>
    <t>BSRGB00005</t>
  </si>
  <si>
    <t>REAR TOP DECAL LH-GRAPHITE BLACK</t>
  </si>
  <si>
    <t>BCPNA00036</t>
  </si>
  <si>
    <t>Capacitor-33uF_450Vdc</t>
  </si>
  <si>
    <t>BSRGB00006</t>
  </si>
  <si>
    <t>REAR TOP DECAL RH-GRAPHITE BLACK</t>
  </si>
  <si>
    <t>BSRGB00011</t>
  </si>
  <si>
    <t>FRONT BOTTOM DECAL MATT SILVER-G BLACK-Z</t>
  </si>
  <si>
    <t>BSRNA00102</t>
  </si>
  <si>
    <t>STICKER-BATTERY CLAMP-30AH-140X18-VINYL</t>
  </si>
  <si>
    <t>BSRNA00122</t>
  </si>
  <si>
    <t>STICKER-ZEAL METCAL LOGO</t>
  </si>
  <si>
    <t>BCPNA00037</t>
  </si>
  <si>
    <t>CAPACITOR-100UF_100V</t>
  </si>
  <si>
    <t>BSRSL00022</t>
  </si>
  <si>
    <t>AMPERE LOGO DECAL MATT SILVER</t>
  </si>
  <si>
    <t>BSRSL00023</t>
  </si>
  <si>
    <t>FRONT DECAL MATT SILVER LH</t>
  </si>
  <si>
    <t>BSRSL00024</t>
  </si>
  <si>
    <t>FRONT DECAL MATT SILVER RH</t>
  </si>
  <si>
    <t>BSRSL00025</t>
  </si>
  <si>
    <t>FRONT BTM DECAL MATT SL-XTRM MATT BLUE-Z</t>
  </si>
  <si>
    <t>BCPNA00038</t>
  </si>
  <si>
    <t>Capacitor-CAPALE_1000UF_25V_20_LEADED</t>
  </si>
  <si>
    <t>BSRSL00026</t>
  </si>
  <si>
    <t>ZEAL 3D LABEL-MATT SILVER LH</t>
  </si>
  <si>
    <t>BSRSL00027</t>
  </si>
  <si>
    <t>ZEAL 3D LABEL-MATT SILVER RH</t>
  </si>
  <si>
    <t>BSRSL00028</t>
  </si>
  <si>
    <t>EX DOME LABEL-MATT SILVER</t>
  </si>
  <si>
    <t>BSRWT00057</t>
  </si>
  <si>
    <t>FRONT TOP DECAL LH-WHITE</t>
  </si>
  <si>
    <t>BCRNA00001</t>
  </si>
  <si>
    <t>Zeal-Controller</t>
  </si>
  <si>
    <t>BSRWT00058</t>
  </si>
  <si>
    <t>FRONT TOP DECAL RH-WHITE</t>
  </si>
  <si>
    <t>BCRNA00005</t>
  </si>
  <si>
    <t>MAGNUS LI-60V CONTROLLER-ALU BODY</t>
  </si>
  <si>
    <t>BSRWT00059</t>
  </si>
  <si>
    <t>FRONT BOTTOM DECAL LH-WHITE</t>
  </si>
  <si>
    <t>BSRWT00060</t>
  </si>
  <si>
    <t>FRONT BOTTOM DECAL RH-WHITE</t>
  </si>
  <si>
    <t>BSRWT00061</t>
  </si>
  <si>
    <t>REAR TOP DECAL LH-WHITE</t>
  </si>
  <si>
    <t>BCRNA00009</t>
  </si>
  <si>
    <t>V48-CONTROLLER REFRESH</t>
  </si>
  <si>
    <t>BSRWT00062</t>
  </si>
  <si>
    <t>REAR TOP DECAL RH-WHITE</t>
  </si>
  <si>
    <t>BCRNA00010</t>
  </si>
  <si>
    <t>REO PRO-48V CONTROLLER-45 KMPH</t>
  </si>
  <si>
    <t>BSRWT00063</t>
  </si>
  <si>
    <t>REAR BOTTOM DECAL LH-WHITE</t>
  </si>
  <si>
    <t>BSRWT00064</t>
  </si>
  <si>
    <t>REAR BOTTOM DECAL RH-WHITE</t>
  </si>
  <si>
    <t>BSRWT00066</t>
  </si>
  <si>
    <t>FRONT FENDER DECAL-WHITE</t>
  </si>
  <si>
    <t>BSRWT00067</t>
  </si>
  <si>
    <t>FRONT BOTTOM DECAL MATT SILVER-WHITE-Z</t>
  </si>
  <si>
    <t>BSSBK00007</t>
  </si>
  <si>
    <t>ZEAL CA-SIDE STAND-STL-BK PC</t>
  </si>
  <si>
    <t>BCRNA00011</t>
  </si>
  <si>
    <t>REO/ELITE-48V CONTROLLER+REVERSE MODE</t>
  </si>
  <si>
    <t>BSSBK00009</t>
  </si>
  <si>
    <t>ZEAL-SIDE STAND-STL-BK PC</t>
  </si>
  <si>
    <t>BSTBK00022</t>
  </si>
  <si>
    <t>ZEAL-SEAT DM</t>
  </si>
  <si>
    <t>₹1072.00</t>
  </si>
  <si>
    <t>₹1265.00</t>
  </si>
  <si>
    <t>₹1544.00</t>
  </si>
  <si>
    <t>BCRNA00013</t>
  </si>
  <si>
    <t>ZEAL/MAG PRO-60V CONTROLLER KIT</t>
  </si>
  <si>
    <t>BWHNA00016</t>
  </si>
  <si>
    <t>ZEAL-WIRING HARNESS W/SB50-ANDERSON CN</t>
  </si>
  <si>
    <t>₹2480.00</t>
  </si>
  <si>
    <t>BWHNA00033</t>
  </si>
  <si>
    <t>WR.HARNESS-WL.CONTROLLER-CHOGORI-Z</t>
  </si>
  <si>
    <t>₹2997.00</t>
  </si>
  <si>
    <t>₹3537.00</t>
  </si>
  <si>
    <t>₹3657.00</t>
  </si>
  <si>
    <t>₹4316.00</t>
  </si>
  <si>
    <t>BWHNA00036</t>
  </si>
  <si>
    <t>WR.HARNESS-WL.CONTROLLER-AMPHENOL-PH2-Z</t>
  </si>
  <si>
    <t>₹2250.00</t>
  </si>
  <si>
    <t>₹2655.00</t>
  </si>
  <si>
    <t>₹2745.00</t>
  </si>
  <si>
    <t>₹3240.00</t>
  </si>
  <si>
    <t>WMTBK00001</t>
  </si>
  <si>
    <t>ZEAL VX1-PIGTAIL ASSY FOR MOTOR</t>
  </si>
  <si>
    <t>BACBK00052</t>
  </si>
  <si>
    <t>BACBK00053</t>
  </si>
  <si>
    <t>BACBK00054</t>
  </si>
  <si>
    <t>BCRNA00024</t>
  </si>
  <si>
    <t>CONTROLLER_NEXUS</t>
  </si>
  <si>
    <t>₹11309.00</t>
  </si>
  <si>
    <t>₹13345.00</t>
  </si>
  <si>
    <t>₹15748.00</t>
  </si>
  <si>
    <t>BACBK00055</t>
  </si>
  <si>
    <t>BACBK00056</t>
  </si>
  <si>
    <t>BACBK00057</t>
  </si>
  <si>
    <t>BACBK00058</t>
  </si>
  <si>
    <t>BACBK00059</t>
  </si>
  <si>
    <t>BACBK00060</t>
  </si>
  <si>
    <t>BACBK00061</t>
  </si>
  <si>
    <t>BACBK00062</t>
  </si>
  <si>
    <t>BACBK00063</t>
  </si>
  <si>
    <t>BACBK00064</t>
  </si>
  <si>
    <t>BACBK00065</t>
  </si>
  <si>
    <t>BACBK00066</t>
  </si>
  <si>
    <t>BACBK00067</t>
  </si>
  <si>
    <t>BACBK00068</t>
  </si>
  <si>
    <t>BACBK00069</t>
  </si>
  <si>
    <t>BACBK00072</t>
  </si>
  <si>
    <t>BACBK00073</t>
  </si>
  <si>
    <t>BACBK00074</t>
  </si>
  <si>
    <t>BACBK00075</t>
  </si>
  <si>
    <t>BACBK00076</t>
  </si>
  <si>
    <t>BFSZP00507</t>
  </si>
  <si>
    <t>SCREW M5X0.8X15-N1</t>
  </si>
  <si>
    <t>BACBK00077</t>
  </si>
  <si>
    <t>BGROL00001</t>
  </si>
  <si>
    <t>GEAR OIL-80W-90</t>
  </si>
  <si>
    <t>BACBK00078</t>
  </si>
  <si>
    <t>BACBK00079</t>
  </si>
  <si>
    <t>BMTBK00020</t>
  </si>
  <si>
    <t>MOTOR_NEXUS</t>
  </si>
  <si>
    <t>₹13419.00</t>
  </si>
  <si>
    <t>₹15835.00</t>
  </si>
  <si>
    <t>₹14493.00</t>
  </si>
  <si>
    <t>₹17102.00</t>
  </si>
  <si>
    <t>BACBK00080</t>
  </si>
  <si>
    <t>BACBK00081</t>
  </si>
  <si>
    <t>BACBK00082</t>
  </si>
  <si>
    <t>BACBK00083</t>
  </si>
  <si>
    <t>BACBK00084</t>
  </si>
  <si>
    <t>BACBK00085</t>
  </si>
  <si>
    <t>BACBK00086</t>
  </si>
  <si>
    <t>BACBK00087</t>
  </si>
  <si>
    <t>FS-000000000010</t>
  </si>
  <si>
    <t>M8X1.25x40 HEX FLANGE BOLT</t>
  </si>
  <si>
    <t>BACBK00088</t>
  </si>
  <si>
    <t>FS-000000000018</t>
  </si>
  <si>
    <t>FORK_SPACER_FR_LH</t>
  </si>
  <si>
    <t>BACBK00089</t>
  </si>
  <si>
    <t>FS-000000000019</t>
  </si>
  <si>
    <t>FORK_SPACER_FR_RH</t>
  </si>
  <si>
    <t>FS-000000000081</t>
  </si>
  <si>
    <t>SPLIT_PIN</t>
  </si>
  <si>
    <t>BACBK00091</t>
  </si>
  <si>
    <t>FS-000000000106</t>
  </si>
  <si>
    <t>M8X15X1.25 DISC SOCKET_HEAD_BOLT</t>
  </si>
  <si>
    <t>BACBK00092</t>
  </si>
  <si>
    <t>FS-000000000330</t>
  </si>
  <si>
    <t>M10 X 20_ALLEN_BOLT</t>
  </si>
  <si>
    <t>BACBK00094</t>
  </si>
  <si>
    <t>FS-000000000334</t>
  </si>
  <si>
    <t>Headlamp_ aiming_bolt</t>
  </si>
  <si>
    <t>BCRNA00018</t>
  </si>
  <si>
    <t>ZEAL/MAG-60V WIRED CONTROLLER-GREENERG</t>
  </si>
  <si>
    <t>FS-000000000337</t>
  </si>
  <si>
    <t>Headlamp_ Aiming_Steel_clip</t>
  </si>
  <si>
    <t>BACBK00097</t>
  </si>
  <si>
    <t>FS-000000000357</t>
  </si>
  <si>
    <t>Flange_Hex_Head_bolt_M8x12.5_L20</t>
  </si>
  <si>
    <t>FS-000000000358</t>
  </si>
  <si>
    <t>Flange_Hex_Head_bolt_M8x1.25_L140</t>
  </si>
  <si>
    <t>BACBK00099</t>
  </si>
  <si>
    <t>FS-000000000359</t>
  </si>
  <si>
    <t>Socket_Head_bolt_M6x1_L20</t>
  </si>
  <si>
    <t>FS-000000000360</t>
  </si>
  <si>
    <t>Flange_Hex_Head_bolt_M8x12.5_L60</t>
  </si>
  <si>
    <t>FS-000000000361</t>
  </si>
  <si>
    <t>Nut_M8x1.25</t>
  </si>
  <si>
    <t>FS-000000000362</t>
  </si>
  <si>
    <t>Flange_Hex_Nut_M16</t>
  </si>
  <si>
    <t>BCRNA00019</t>
  </si>
  <si>
    <t>REO-48V29A CONTROLLER-CHIFENG</t>
  </si>
  <si>
    <t>FS-000000000363</t>
  </si>
  <si>
    <t>Flange_Nut_M14</t>
  </si>
  <si>
    <t>FS-000000000372</t>
  </si>
  <si>
    <t>INTERMEDIATE_SHAFT_BEARING_LH</t>
  </si>
  <si>
    <t>BACBK00105</t>
  </si>
  <si>
    <t>BACBK00106</t>
  </si>
  <si>
    <t>FS-000000000376</t>
  </si>
  <si>
    <t>Flange_Nut_M8X1.25</t>
  </si>
  <si>
    <t>BACBK00107</t>
  </si>
  <si>
    <t>FS-000000000380</t>
  </si>
  <si>
    <t>M8 X 35 SOCKET HEAD SCREW</t>
  </si>
  <si>
    <t>BACBK00108</t>
  </si>
  <si>
    <t>FS-000000000381</t>
  </si>
  <si>
    <t>M12_FLANGE_HEX_BOLT</t>
  </si>
  <si>
    <t>BACBK00109</t>
  </si>
  <si>
    <t>FS-000000000385</t>
  </si>
  <si>
    <t>M8X30_HEX_FLANGE_BOLT</t>
  </si>
  <si>
    <t>BACBK00110</t>
  </si>
  <si>
    <t>FS-000000000398</t>
  </si>
  <si>
    <t>M10X55_HEX_FLANGE_BOLT</t>
  </si>
  <si>
    <t>BACBK00111</t>
  </si>
  <si>
    <t>BACBK00112</t>
  </si>
  <si>
    <t>FS-000000000524</t>
  </si>
  <si>
    <t>HOLLOW_DOWEL_PIN_DIA_10</t>
  </si>
  <si>
    <t>BACBK00113</t>
  </si>
  <si>
    <t>FS-000000000528</t>
  </si>
  <si>
    <t>M5*14_HEX_FLANGE_BOLT</t>
  </si>
  <si>
    <t>BACBK00114</t>
  </si>
  <si>
    <t>FS-000000000551</t>
  </si>
  <si>
    <t>FLANGE_HEX_HEAD_BOLT_M6X1_L35</t>
  </si>
  <si>
    <t>FS-000000000554</t>
  </si>
  <si>
    <t>DOWEL_PIN 13*8.5*16</t>
  </si>
  <si>
    <t>BACBK00116</t>
  </si>
  <si>
    <t>FS-000000000566</t>
  </si>
  <si>
    <t>SOCKET_HEAD_WITH_FLANGE_M6x1L25</t>
  </si>
  <si>
    <t>BACBK00117</t>
  </si>
  <si>
    <t>SP-000000000035</t>
  </si>
  <si>
    <t>CBS UNIT</t>
  </si>
  <si>
    <t>CONTROLLER-48V 5KW-SGT</t>
  </si>
  <si>
    <t>SP-000000000036</t>
  </si>
  <si>
    <t>Mounting Bracket Ki</t>
  </si>
  <si>
    <t>BACBK00119</t>
  </si>
  <si>
    <t>SP-000000000037</t>
  </si>
  <si>
    <t>LH LEVER KIT</t>
  </si>
  <si>
    <t>SP-000000000038</t>
  </si>
  <si>
    <t>PARKING LEVER KIT</t>
  </si>
  <si>
    <t>SP-000000000039</t>
  </si>
  <si>
    <t>Brake Hose Kit</t>
  </si>
  <si>
    <t>SP-000000000041</t>
  </si>
  <si>
    <t>Master Cylinder Clamp Kit</t>
  </si>
  <si>
    <t>SP-000000000042</t>
  </si>
  <si>
    <t>MasterCylinderPrimaryLeverKit</t>
  </si>
  <si>
    <t>BACBK00124</t>
  </si>
  <si>
    <t>SP-000000000047</t>
  </si>
  <si>
    <t>MICRO SWITCH KIT</t>
  </si>
  <si>
    <t>BACBK00125</t>
  </si>
  <si>
    <t>SP-000000000050</t>
  </si>
  <si>
    <t>Piston Kit</t>
  </si>
  <si>
    <t>BACBK00126</t>
  </si>
  <si>
    <t>SP-000000000054</t>
  </si>
  <si>
    <t>FrontCaliperBrakePadKit</t>
  </si>
  <si>
    <t>BACBK00127</t>
  </si>
  <si>
    <t>SP-000000000055</t>
  </si>
  <si>
    <t>FrontCaliperPinKit</t>
  </si>
  <si>
    <t>BACBK00128</t>
  </si>
  <si>
    <t>SP-000000000081</t>
  </si>
  <si>
    <t>Bracket LH brake Lever</t>
  </si>
  <si>
    <t>BACBK00129</t>
  </si>
  <si>
    <t>SP-000000000082</t>
  </si>
  <si>
    <t>Equalizer Assy</t>
  </si>
  <si>
    <t>BACBK00130</t>
  </si>
  <si>
    <t>SP-000000000085</t>
  </si>
  <si>
    <t>Rear Panel Assy</t>
  </si>
  <si>
    <t>₹1161.00</t>
  </si>
  <si>
    <t>₹1071.00</t>
  </si>
  <si>
    <t>₹1107.00</t>
  </si>
  <si>
    <t>₹1417.00</t>
  </si>
  <si>
    <t>₹1307.00</t>
  </si>
  <si>
    <t>BACBK00131</t>
  </si>
  <si>
    <t>BACBK00132</t>
  </si>
  <si>
    <t>VP-000000000126</t>
  </si>
  <si>
    <t>BAR_END</t>
  </si>
  <si>
    <t>BACBK00133</t>
  </si>
  <si>
    <t>VP-000000000128</t>
  </si>
  <si>
    <t>HANDLE_BAR_ASSY</t>
  </si>
  <si>
    <t>BACBK00134</t>
  </si>
  <si>
    <t>BACBK00135</t>
  </si>
  <si>
    <t>REAR_VIEW_MIRROR_LH</t>
  </si>
  <si>
    <t>BACBK00136</t>
  </si>
  <si>
    <t>VP-000000000135</t>
  </si>
  <si>
    <t>GRIPPER_LH</t>
  </si>
  <si>
    <t>BACBK00137</t>
  </si>
  <si>
    <t>₹1008.00</t>
  </si>
  <si>
    <t>BACBK00138</t>
  </si>
  <si>
    <t>₹1634.00</t>
  </si>
  <si>
    <t>₹1993.00</t>
  </si>
  <si>
    <t>BACBK00139</t>
  </si>
  <si>
    <t>₹1321.00</t>
  </si>
  <si>
    <t>₹1691.00</t>
  </si>
  <si>
    <t>₹1559.00</t>
  </si>
  <si>
    <t>₹1612.00</t>
  </si>
  <si>
    <t>₹2064.00</t>
  </si>
  <si>
    <t>BACBK00140</t>
  </si>
  <si>
    <t>VP-000000000282</t>
  </si>
  <si>
    <t>FRONT_WHEEL_ASSY</t>
  </si>
  <si>
    <t>₹2222.00</t>
  </si>
  <si>
    <t>₹2622.00</t>
  </si>
  <si>
    <t>₹2711.00</t>
  </si>
  <si>
    <t>₹3471.00</t>
  </si>
  <si>
    <t>₹3199.00</t>
  </si>
  <si>
    <t>BACBK00141</t>
  </si>
  <si>
    <t>BACBK00142</t>
  </si>
  <si>
    <t>VP-000000000360</t>
  </si>
  <si>
    <t>GRAB_RAIL</t>
  </si>
  <si>
    <t>₹1268.00</t>
  </si>
  <si>
    <t>BACBK00143</t>
  </si>
  <si>
    <t>VP-000000000365</t>
  </si>
  <si>
    <t>LUGGAGE_BOX</t>
  </si>
  <si>
    <t>BACBK00144</t>
  </si>
  <si>
    <t>VP-000000000371</t>
  </si>
  <si>
    <t>HEAD_LAMP</t>
  </si>
  <si>
    <t>₹2019.00</t>
  </si>
  <si>
    <t>₹2383.00</t>
  </si>
  <si>
    <t>BACBK00145</t>
  </si>
  <si>
    <t>BACBK00146</t>
  </si>
  <si>
    <t>BACBK00147</t>
  </si>
  <si>
    <t>D250300994</t>
  </si>
  <si>
    <t>VP-000000000374</t>
  </si>
  <si>
    <t>TAIL_LAMP</t>
  </si>
  <si>
    <t>₹2143.00</t>
  </si>
  <si>
    <t>₹2529.00</t>
  </si>
  <si>
    <t>BACBK00148</t>
  </si>
  <si>
    <t>BACBK00149</t>
  </si>
  <si>
    <t>VP-000000000375IR</t>
  </si>
  <si>
    <t>FRONT PANEL LH-INDIAN RED</t>
  </si>
  <si>
    <t>BACBK00150</t>
  </si>
  <si>
    <t>VP-000000000375LW</t>
  </si>
  <si>
    <t>FRONT PANEL LH-LUNAR WHITE</t>
  </si>
  <si>
    <t>BACBK00151</t>
  </si>
  <si>
    <t>BACBK00152</t>
  </si>
  <si>
    <t>GLOVE_BOX_PANEL</t>
  </si>
  <si>
    <t>BACBK00153</t>
  </si>
  <si>
    <t>VP-000000000379</t>
  </si>
  <si>
    <t>FOOT_BOARD</t>
  </si>
  <si>
    <t>BACBK00154</t>
  </si>
  <si>
    <t>VP-000000000380</t>
  </si>
  <si>
    <t>TAIL_PANEL_TOP</t>
  </si>
  <si>
    <t>BACBK00155</t>
  </si>
  <si>
    <t>VP-000000000382</t>
  </si>
  <si>
    <t>TAIL PANEL BLACK</t>
  </si>
  <si>
    <t>BACBK00156</t>
  </si>
  <si>
    <t>BCRRF00003</t>
  </si>
  <si>
    <t>Reo-Controller-RF</t>
  </si>
  <si>
    <t>BACBK00157</t>
  </si>
  <si>
    <t>VP-000000000384FS</t>
  </si>
  <si>
    <t>SIDE PANEL LH-FUTURE STEEL</t>
  </si>
  <si>
    <t>₹1112.00</t>
  </si>
  <si>
    <t>₹1025.00</t>
  </si>
  <si>
    <t>₹1356.00</t>
  </si>
  <si>
    <t>BACBK00158</t>
  </si>
  <si>
    <t>VP-000000000384IR</t>
  </si>
  <si>
    <t>SIDE PANEL LH-INDIAN RED</t>
  </si>
  <si>
    <t>₹1163.00</t>
  </si>
  <si>
    <t>BACBK00159</t>
  </si>
  <si>
    <t>VP-000000000384LW</t>
  </si>
  <si>
    <t>SIDE PANEL LH-LUNAR WHITE</t>
  </si>
  <si>
    <t>₹1005.00</t>
  </si>
  <si>
    <t>₹1287.00</t>
  </si>
  <si>
    <t>₹1186.00</t>
  </si>
  <si>
    <t>₹1227.00</t>
  </si>
  <si>
    <t>₹1571.00</t>
  </si>
  <si>
    <t>₹1448.00</t>
  </si>
  <si>
    <t>BACBK00160</t>
  </si>
  <si>
    <t>VP-000000000384ZA</t>
  </si>
  <si>
    <t>SIDE PANEL LH-ZANSKAR AQUA</t>
  </si>
  <si>
    <t>₹1826.00</t>
  </si>
  <si>
    <t>₹1683.00</t>
  </si>
  <si>
    <t>₹1740.00</t>
  </si>
  <si>
    <t>₹2228.00</t>
  </si>
  <si>
    <t>₹2054.00</t>
  </si>
  <si>
    <t>BACBK00161</t>
  </si>
  <si>
    <t>VP-000000000385</t>
  </si>
  <si>
    <t>SIDE PANEL INSERT LH</t>
  </si>
  <si>
    <t>BACBK00162</t>
  </si>
  <si>
    <t>VP-000000000386</t>
  </si>
  <si>
    <t>FRONT WHEEL WELL</t>
  </si>
  <si>
    <t>BACBK00163</t>
  </si>
  <si>
    <t>VP-000000000387</t>
  </si>
  <si>
    <t>FRONT_FENDER_RR</t>
  </si>
  <si>
    <t>BACBK00164</t>
  </si>
  <si>
    <t>BACBK00165</t>
  </si>
  <si>
    <t>VP-000000000388IR</t>
  </si>
  <si>
    <t>FRONT_FENDER_FF-INDIAN RED</t>
  </si>
  <si>
    <t>BACBK00166</t>
  </si>
  <si>
    <t>VP-000000000388LW</t>
  </si>
  <si>
    <t>FRONT_FENDER_FF-LUNAR WHITE</t>
  </si>
  <si>
    <t>BACBK00167</t>
  </si>
  <si>
    <t>VP-000000000388ZA</t>
  </si>
  <si>
    <t>FRONT_FENDER_FF-ZANSKAR AQUA</t>
  </si>
  <si>
    <t>BACBK00168</t>
  </si>
  <si>
    <t>VP-000000000389</t>
  </si>
  <si>
    <t>LUGGAGE_BOX_COVER_FRONT</t>
  </si>
  <si>
    <t>BACBK00169</t>
  </si>
  <si>
    <t>BACBK00170</t>
  </si>
  <si>
    <t>VP-000000000390IR</t>
  </si>
  <si>
    <t>SIDE SKIRT LH-INDIAN RED</t>
  </si>
  <si>
    <t>BACBK00171</t>
  </si>
  <si>
    <t>VP-000000000390LW</t>
  </si>
  <si>
    <t>SIDE SKIRT LH-LUNAR WHITE</t>
  </si>
  <si>
    <t>BACBK00172</t>
  </si>
  <si>
    <t>VP-000000000390ZA</t>
  </si>
  <si>
    <t>SIDE SKIRT LH-ZANSKAR AQUA</t>
  </si>
  <si>
    <t>BACBK00173</t>
  </si>
  <si>
    <t>BACBK00174</t>
  </si>
  <si>
    <t>VP-000000000391IR</t>
  </si>
  <si>
    <t>FRONT PANEL RH-INDIAN RED</t>
  </si>
  <si>
    <t>BACBK00175</t>
  </si>
  <si>
    <t>BACBK00176</t>
  </si>
  <si>
    <t>VP-000000000391ZA</t>
  </si>
  <si>
    <t>FRONT PANEL RH-ZANSKAR AQUA</t>
  </si>
  <si>
    <t>BACBK00177</t>
  </si>
  <si>
    <t>VP-000000000392</t>
  </si>
  <si>
    <t>SIDE PANEL INSERT RH</t>
  </si>
  <si>
    <t>BACBK00178</t>
  </si>
  <si>
    <t>₹1387.00</t>
  </si>
  <si>
    <t>BACBK00179</t>
  </si>
  <si>
    <t>VP-000000000393IR</t>
  </si>
  <si>
    <t>SIDE PANEL RH-INDIAN RED</t>
  </si>
  <si>
    <t>₹1187.00</t>
  </si>
  <si>
    <t>₹1094.00</t>
  </si>
  <si>
    <t>₹1335.00</t>
  </si>
  <si>
    <t>BACBK00180</t>
  </si>
  <si>
    <t>VP-000000000393LW</t>
  </si>
  <si>
    <t>SIDE PANEL RH-LUNAR WHITE</t>
  </si>
  <si>
    <t>₹1311.00</t>
  </si>
  <si>
    <t>₹1600.00</t>
  </si>
  <si>
    <t>BACBK00181</t>
  </si>
  <si>
    <t>VP-000000000393ZA</t>
  </si>
  <si>
    <t>SIDE PANEL RH-ZANSKAR AQUA</t>
  </si>
  <si>
    <t>₹1850.00</t>
  </si>
  <si>
    <t>₹1763.00</t>
  </si>
  <si>
    <t>₹2257.00</t>
  </si>
  <si>
    <t>₹2081.00</t>
  </si>
  <si>
    <t>BACBK00182</t>
  </si>
  <si>
    <t>BACBK00183</t>
  </si>
  <si>
    <t>VP-000000000394IR</t>
  </si>
  <si>
    <t>SIDE SKIRT RH-INDIAN RED</t>
  </si>
  <si>
    <t>BACBK00184</t>
  </si>
  <si>
    <t>VP-000000000394LW</t>
  </si>
  <si>
    <t>SIDE SKIRT RH-LUNAR WHITE</t>
  </si>
  <si>
    <t>BACBK00185</t>
  </si>
  <si>
    <t>VP-000000000394ZA</t>
  </si>
  <si>
    <t>SIDE SKIRT RH-ZANSKAR AQUA</t>
  </si>
  <si>
    <t>BACBK00186</t>
  </si>
  <si>
    <t>VP-000000000396</t>
  </si>
  <si>
    <t>SEAT ASSEMBLY</t>
  </si>
  <si>
    <t>₹1584.00</t>
  </si>
  <si>
    <t>₹2028.00</t>
  </si>
  <si>
    <t>₹1870.00</t>
  </si>
  <si>
    <t>₹1933.00</t>
  </si>
  <si>
    <t>₹2475.00</t>
  </si>
  <si>
    <t>₹2281.00</t>
  </si>
  <si>
    <t>BACBK00187</t>
  </si>
  <si>
    <t>VP-000000000398</t>
  </si>
  <si>
    <t>INSTRUMENT_CLUSTER</t>
  </si>
  <si>
    <t>₹14421.00</t>
  </si>
  <si>
    <t>₹18459.00</t>
  </si>
  <si>
    <t>₹17017.00</t>
  </si>
  <si>
    <t>₹21782.00</t>
  </si>
  <si>
    <t>₹20081.00</t>
  </si>
  <si>
    <t>BACBK00188</t>
  </si>
  <si>
    <t>VP-000000000404</t>
  </si>
  <si>
    <t>BOOT_LAMP</t>
  </si>
  <si>
    <t>BACBK00189</t>
  </si>
  <si>
    <t>VP-000000000405</t>
  </si>
  <si>
    <t>BOOT_LAMP_SWITCH</t>
  </si>
  <si>
    <t>BACBK00190</t>
  </si>
  <si>
    <t>VP-000000000406</t>
  </si>
  <si>
    <t>VCU</t>
  </si>
  <si>
    <t>₹1305.00</t>
  </si>
  <si>
    <t>₹1593.00</t>
  </si>
  <si>
    <t>₹1880.00</t>
  </si>
  <si>
    <t>BACBK00191</t>
  </si>
  <si>
    <t>VP-000000000435</t>
  </si>
  <si>
    <t>PANEL_SWITCH_LH</t>
  </si>
  <si>
    <t>BACBK00192</t>
  </si>
  <si>
    <t>BACBK00193</t>
  </si>
  <si>
    <t>BACBK00194</t>
  </si>
  <si>
    <t>BACBK00195</t>
  </si>
  <si>
    <t>BACBK00196</t>
  </si>
  <si>
    <t>BACBK00197</t>
  </si>
  <si>
    <t>BCSBK00004</t>
  </si>
  <si>
    <t>ELITE-CENTER STAND-STEEL-BK PC</t>
  </si>
  <si>
    <t>BACBK00198</t>
  </si>
  <si>
    <t>BACBK00199</t>
  </si>
  <si>
    <t>VP-000000000519</t>
  </si>
  <si>
    <t>BACBK00200</t>
  </si>
  <si>
    <t>CHARGING COVER</t>
  </si>
  <si>
    <t>BACBK00201</t>
  </si>
  <si>
    <t>VP-000000000555</t>
  </si>
  <si>
    <t>CHARGING_PORT_PIGTAIL</t>
  </si>
  <si>
    <t>₹1552.00</t>
  </si>
  <si>
    <t>₹1605.00</t>
  </si>
  <si>
    <t>₹1894.00</t>
  </si>
  <si>
    <t>BACBK00202</t>
  </si>
  <si>
    <t>VP-000000000562</t>
  </si>
  <si>
    <t>BOTTOM COVER</t>
  </si>
  <si>
    <t>BACBK00203</t>
  </si>
  <si>
    <t>VP-000000000974</t>
  </si>
  <si>
    <t>PWR_3_PHASE_CABLES</t>
  </si>
  <si>
    <t>BACBK00204</t>
  </si>
  <si>
    <t>VP-000000000975</t>
  </si>
  <si>
    <t>PWR_HV_WIRING_HARNESS</t>
  </si>
  <si>
    <t>₹3044.00</t>
  </si>
  <si>
    <t>BCSBK00006</t>
  </si>
  <si>
    <t>CENTRE STAND-STEEL BK PC</t>
  </si>
  <si>
    <t>₹3592.00</t>
  </si>
  <si>
    <t>₹3714.00</t>
  </si>
  <si>
    <t>₹4383.00</t>
  </si>
  <si>
    <t>BACBK00205</t>
  </si>
  <si>
    <t>VP-000000000976</t>
  </si>
  <si>
    <t>LV_WIRING_HARNESS</t>
  </si>
  <si>
    <t>₹4605.00</t>
  </si>
  <si>
    <t>₹5434.00</t>
  </si>
  <si>
    <t>₹6413.00</t>
  </si>
  <si>
    <t>BACBK00206</t>
  </si>
  <si>
    <t>VP-000000001411</t>
  </si>
  <si>
    <t>HANDLE_BAR_COLLAR</t>
  </si>
  <si>
    <t>BACBK00207</t>
  </si>
  <si>
    <t>BACBK00208</t>
  </si>
  <si>
    <t>VP-000000001427</t>
  </si>
  <si>
    <t>BRAKE_SYSTEM_ASSY_FR</t>
  </si>
  <si>
    <t>₹3236.00</t>
  </si>
  <si>
    <t>₹4143.00</t>
  </si>
  <si>
    <t>₹3819.00</t>
  </si>
  <si>
    <t>₹3948.00</t>
  </si>
  <si>
    <t>₹5054.00</t>
  </si>
  <si>
    <t>₹4659.00</t>
  </si>
  <si>
    <t>BACBK00209</t>
  </si>
  <si>
    <t>VP-000000001433</t>
  </si>
  <si>
    <t>ALLOY_WHEEL_ASSY_RR</t>
  </si>
  <si>
    <t>₹2220.00</t>
  </si>
  <si>
    <t>₹2842.00</t>
  </si>
  <si>
    <t>₹2620.00</t>
  </si>
  <si>
    <t>₹2709.00</t>
  </si>
  <si>
    <t>₹3468.00</t>
  </si>
  <si>
    <t>₹3197.00</t>
  </si>
  <si>
    <t>BACBK00210</t>
  </si>
  <si>
    <t>₹1191.00</t>
  </si>
  <si>
    <t>₹1098.00</t>
  </si>
  <si>
    <t>₹1135.00</t>
  </si>
  <si>
    <t>₹1453.00</t>
  </si>
  <si>
    <t>₹1340.00</t>
  </si>
  <si>
    <t>BACBK00211</t>
  </si>
  <si>
    <t>VP-000000001449</t>
  </si>
  <si>
    <t>FRONT INNER PANEL MTG BKT</t>
  </si>
  <si>
    <t>BACBK00212</t>
  </si>
  <si>
    <t>VP-000000001465</t>
  </si>
  <si>
    <t>TYRE_HUGGER</t>
  </si>
  <si>
    <t>BCVNA00001</t>
  </si>
  <si>
    <t>Zeal-Converter-60-12V DCDC</t>
  </si>
  <si>
    <t>BACBK00213</t>
  </si>
  <si>
    <t>BACBK00214</t>
  </si>
  <si>
    <t>BACBK00215</t>
  </si>
  <si>
    <t>BACBK00216</t>
  </si>
  <si>
    <t>BACBK00217</t>
  </si>
  <si>
    <t>VP-000000003990</t>
  </si>
  <si>
    <t>SIDE_STAND_ASSY</t>
  </si>
  <si>
    <t>BACBK00218</t>
  </si>
  <si>
    <t>VP-000000004000</t>
  </si>
  <si>
    <t>HOSE_MTG_BKT</t>
  </si>
  <si>
    <t>BACBK00219</t>
  </si>
  <si>
    <t>BACBK00220</t>
  </si>
  <si>
    <t>BACBK00221</t>
  </si>
  <si>
    <t>VP-000000005899</t>
  </si>
  <si>
    <t>REAR_SHOCK_ABSORBER</t>
  </si>
  <si>
    <t>BACBK00222</t>
  </si>
  <si>
    <t>VP-000000005981</t>
  </si>
  <si>
    <t>MOTOR_MTG_PLATE</t>
  </si>
  <si>
    <t>BCVNA00002</t>
  </si>
  <si>
    <t>Mitra E3W-Converter-48-12V DCDC</t>
  </si>
  <si>
    <t>BACBK00223</t>
  </si>
  <si>
    <t>VP-000000005989</t>
  </si>
  <si>
    <t>DRIVER_PULLEY</t>
  </si>
  <si>
    <t>BACBK00224</t>
  </si>
  <si>
    <t>VP-000000005990</t>
  </si>
  <si>
    <t>DRIVEN_PULLEY</t>
  </si>
  <si>
    <t>BACBK00225</t>
  </si>
  <si>
    <t>VP-000000005991</t>
  </si>
  <si>
    <t>TRANSMISSION_BELT</t>
  </si>
  <si>
    <t>₹1610.00</t>
  </si>
  <si>
    <t>₹2319.00</t>
  </si>
  <si>
    <t>BACBK00226</t>
  </si>
  <si>
    <t>VP-000000005992</t>
  </si>
  <si>
    <t>DRIVEN_SHAFT_WITH_INTEGRATED_PILLION_GEA</t>
  </si>
  <si>
    <t>BACBK00227</t>
  </si>
  <si>
    <t>VP-000000005993</t>
  </si>
  <si>
    <t>INTERMEDIATE_SHAFT_BUSH_LH</t>
  </si>
  <si>
    <t>BACBK00228</t>
  </si>
  <si>
    <t>VP-000000005994</t>
  </si>
  <si>
    <t>WHEEL_SPACER_RR</t>
  </si>
  <si>
    <t>BACBK00229</t>
  </si>
  <si>
    <t>VP-000000005995</t>
  </si>
  <si>
    <t>WHEEL_GEAR_RR</t>
  </si>
  <si>
    <t>BACBK00230</t>
  </si>
  <si>
    <t>VP-000000005996</t>
  </si>
  <si>
    <t>BELT_TENSIONER_BLOCK</t>
  </si>
  <si>
    <t>BACBK00231</t>
  </si>
  <si>
    <t>VP-000000005997</t>
  </si>
  <si>
    <t>OIL_FILLING_CAP</t>
  </si>
  <si>
    <t>BACBK00232</t>
  </si>
  <si>
    <t>VP-000000005998</t>
  </si>
  <si>
    <t>PAPER_GASKET</t>
  </si>
  <si>
    <t>BACBK00233</t>
  </si>
  <si>
    <t>VP-000000006009</t>
  </si>
  <si>
    <t>SWINGARM_PIVOT _SLEEVE</t>
  </si>
  <si>
    <t>BACBK00234</t>
  </si>
  <si>
    <t>VP-000000006011</t>
  </si>
  <si>
    <t>NXG Side Reflex Reflector</t>
  </si>
  <si>
    <t>BACBK00235</t>
  </si>
  <si>
    <t>VP-000000006013</t>
  </si>
  <si>
    <t>SUSPENSION_BUSH</t>
  </si>
  <si>
    <t>BCVNA00003</t>
  </si>
  <si>
    <t>Reo-Converter 48V-12V DCDC</t>
  </si>
  <si>
    <t>BACBK00236</t>
  </si>
  <si>
    <t>VP-000000006014</t>
  </si>
  <si>
    <t>REAR_WHEEL_AXLE</t>
  </si>
  <si>
    <t>BACBK00237</t>
  </si>
  <si>
    <t>VP-000000006015</t>
  </si>
  <si>
    <t>MAGNETIC_OIL_DRAIN_PLUG</t>
  </si>
  <si>
    <t>BACBK00238</t>
  </si>
  <si>
    <t>VP-000000006022</t>
  </si>
  <si>
    <t>AXLE_RUBBER_SEAL_RR</t>
  </si>
  <si>
    <t>BACBK00239</t>
  </si>
  <si>
    <t>VP-000000006023</t>
  </si>
  <si>
    <t>INTERMEDIATE_SHAFT_RUBBER SEAL_LH</t>
  </si>
  <si>
    <t>BACBK00240</t>
  </si>
  <si>
    <t>VP-000000006050</t>
  </si>
  <si>
    <t>PILLION_FOOTREST_ASSY</t>
  </si>
  <si>
    <t>BACBK00241</t>
  </si>
  <si>
    <t>VP-000000006059</t>
  </si>
  <si>
    <t>PILLION_FOOTREST_ASSY_RH</t>
  </si>
  <si>
    <t>BACBK00242</t>
  </si>
  <si>
    <t>VP-000000006068</t>
  </si>
  <si>
    <t>O _Ring_OFC</t>
  </si>
  <si>
    <t>BACBK00243</t>
  </si>
  <si>
    <t>VP-000000006080</t>
  </si>
  <si>
    <t>VENT_TUBE_OD-10_ID-5</t>
  </si>
  <si>
    <t>BACBK00244</t>
  </si>
  <si>
    <t>VP-000000006338</t>
  </si>
  <si>
    <t>COPPER_WASHER</t>
  </si>
  <si>
    <t>BACBK00245</t>
  </si>
  <si>
    <t>VP-000000006339</t>
  </si>
  <si>
    <t>RETAINING_RING_OD_42</t>
  </si>
  <si>
    <t>BACBK00246</t>
  </si>
  <si>
    <t>VP-000000006342</t>
  </si>
  <si>
    <t>RETAINING_RING_ID_22.9</t>
  </si>
  <si>
    <t>BACBK00247</t>
  </si>
  <si>
    <t>VP-000000006355</t>
  </si>
  <si>
    <t>NXG_CENTER_STAND_ASSY</t>
  </si>
  <si>
    <t>BACBK00248</t>
  </si>
  <si>
    <t>VP-000000006356</t>
  </si>
  <si>
    <t>CENTER_STAND_FIXING_ROD</t>
  </si>
  <si>
    <t>BCVNA00004</t>
  </si>
  <si>
    <t>DC-DC CONVERTER-101257-ALU BODY-NAPINO</t>
  </si>
  <si>
    <t>BACBK00249</t>
  </si>
  <si>
    <t>VP-000000006361</t>
  </si>
  <si>
    <t>CENTER_STAND_RUBBER</t>
  </si>
  <si>
    <t>BACBK00250</t>
  </si>
  <si>
    <t>VP-000000006391</t>
  </si>
  <si>
    <t>SWINGARM_GEAR_COVER_BRAKE_ASSY</t>
  </si>
  <si>
    <t>₹1350.00</t>
  </si>
  <si>
    <t>₹1647.00</t>
  </si>
  <si>
    <t>₹2109.00</t>
  </si>
  <si>
    <t>₹1944.00</t>
  </si>
  <si>
    <t>BACBK00251</t>
  </si>
  <si>
    <t>VP-000000006408</t>
  </si>
  <si>
    <t>SEAT_LATCH_CABLE</t>
  </si>
  <si>
    <t>BACBK00252</t>
  </si>
  <si>
    <t>VP-000000006410</t>
  </si>
  <si>
    <t>GLOVE_BOX _HOOK</t>
  </si>
  <si>
    <t>BACBK00253</t>
  </si>
  <si>
    <t>VP-000000006412</t>
  </si>
  <si>
    <t>AIR_SCOOP_LH</t>
  </si>
  <si>
    <t>BACBK00254</t>
  </si>
  <si>
    <t>VP-000000006413</t>
  </si>
  <si>
    <t>AIR_SCOOP_RH</t>
  </si>
  <si>
    <t>BACBK00255</t>
  </si>
  <si>
    <t>VP-000000006416</t>
  </si>
  <si>
    <t>REAR_FENDER_BRACKET</t>
  </si>
  <si>
    <t>BACBK00256</t>
  </si>
  <si>
    <t>VP-000000006567</t>
  </si>
  <si>
    <t>INST CLUSTER PMVA</t>
  </si>
  <si>
    <t>₹4929.00</t>
  </si>
  <si>
    <t>₹5817.00</t>
  </si>
  <si>
    <t>₹6865.00</t>
  </si>
  <si>
    <t>BACBK00257</t>
  </si>
  <si>
    <t>VP-000000006571</t>
  </si>
  <si>
    <t>GLOVE_BOX _HOOK_HOLDER</t>
  </si>
  <si>
    <t>BACBK00258</t>
  </si>
  <si>
    <t>VP-000000006580</t>
  </si>
  <si>
    <t>CHARGING_COVER_PIVOT_PIN</t>
  </si>
  <si>
    <t>BACBK00259</t>
  </si>
  <si>
    <t>VP-000000010092</t>
  </si>
  <si>
    <t>USB CHARGER</t>
  </si>
  <si>
    <t>BACBK00260</t>
  </si>
  <si>
    <t>BACBK00261</t>
  </si>
  <si>
    <t>VP-000000010129</t>
  </si>
  <si>
    <t>CENTER_STAND_FIXING_PLATE_ASSY</t>
  </si>
  <si>
    <t>BACBK00262</t>
  </si>
  <si>
    <t>VP-000000010148</t>
  </si>
  <si>
    <t>FENDER RR</t>
  </si>
  <si>
    <t>BACBK00263</t>
  </si>
  <si>
    <t>VP-000000010178</t>
  </si>
  <si>
    <t>REAR_CABLE_CLAMP</t>
  </si>
  <si>
    <t>BACBK00264</t>
  </si>
  <si>
    <t>VP-000000010241</t>
  </si>
  <si>
    <t>SWING_ARM_BREATHER_NOZZLE</t>
  </si>
  <si>
    <t>BACBK00265</t>
  </si>
  <si>
    <t>VP-000000010361</t>
  </si>
  <si>
    <t>AUXILIARY MOUNTING BRACKET LOWER</t>
  </si>
  <si>
    <t>BACBK00266</t>
  </si>
  <si>
    <t>VP-000000010367</t>
  </si>
  <si>
    <t>FENDER_BKT_FR_ASSY</t>
  </si>
  <si>
    <t>BACBK00267</t>
  </si>
  <si>
    <t>BACBK00268</t>
  </si>
  <si>
    <t>VP-000000010445</t>
  </si>
  <si>
    <t>INST_CLUSTER_BEZEL_TFT</t>
  </si>
  <si>
    <t>BACBK00269</t>
  </si>
  <si>
    <t>VP-000000010451</t>
  </si>
  <si>
    <t>O_RING_INTERMEDIATE_SHAFT_BUSH</t>
  </si>
  <si>
    <t>BACBK00270</t>
  </si>
  <si>
    <t>VP-000000010843</t>
  </si>
  <si>
    <t>BATTERY_UPPER_PAD</t>
  </si>
  <si>
    <t>BACBK00271</t>
  </si>
  <si>
    <t>BACBK00272</t>
  </si>
  <si>
    <t>VP-000000010907</t>
  </si>
  <si>
    <t>LIV_BATTERY_BTM_RUBBER_PAD</t>
  </si>
  <si>
    <t>BCVNA00007</t>
  </si>
  <si>
    <t>BACBK00273</t>
  </si>
  <si>
    <t>CONVERTER-60V-14.2V-ALU BODY-NAPINO</t>
  </si>
  <si>
    <t>VP-000000010944</t>
  </si>
  <si>
    <t>CHASSIS_FRAME_ASSY</t>
  </si>
  <si>
    <t>₹5247.00</t>
  </si>
  <si>
    <t>₹6717.00</t>
  </si>
  <si>
    <t>₹6192.00</t>
  </si>
  <si>
    <t>₹7926.00</t>
  </si>
  <si>
    <t>₹7307.00</t>
  </si>
  <si>
    <t>BACBK00274</t>
  </si>
  <si>
    <t>VP-000000016025</t>
  </si>
  <si>
    <t>REAR BRAKE SHOE ASSY</t>
  </si>
  <si>
    <t>BACBK00275</t>
  </si>
  <si>
    <t>VP-000000016933</t>
  </si>
  <si>
    <t>3KW_LIVGUARD_BATTERY</t>
  </si>
  <si>
    <t>₹48857.00</t>
  </si>
  <si>
    <t>₹57652.00</t>
  </si>
  <si>
    <t>₹52766.00</t>
  </si>
  <si>
    <t>₹62264.00</t>
  </si>
  <si>
    <t>BACBK00276</t>
  </si>
  <si>
    <t>VP-000000016968</t>
  </si>
  <si>
    <t>SWINGARM_TUBULAR_ARM_ASSY_RH</t>
  </si>
  <si>
    <t>BACBK00277</t>
  </si>
  <si>
    <t>BACBK00278</t>
  </si>
  <si>
    <t>VP-000000017005</t>
  </si>
  <si>
    <t>NLGI-3-LITHIUM BASED GREASE</t>
  </si>
  <si>
    <t>BACBK00279</t>
  </si>
  <si>
    <t>VP-000000017007</t>
  </si>
  <si>
    <t>LUBRICATION OIL-5W-30</t>
  </si>
  <si>
    <t>BACBK00280</t>
  </si>
  <si>
    <t>BACBK00281</t>
  </si>
  <si>
    <t>BACBK00282</t>
  </si>
  <si>
    <t>VP-000000017011RD</t>
  </si>
  <si>
    <t>NXG FOOT MAT - RED</t>
  </si>
  <si>
    <t>BACBK00283</t>
  </si>
  <si>
    <t>VP-000000017020</t>
  </si>
  <si>
    <t>SWINGARM_LH_AND_PIVOT_BUSH_SUB_ASSY</t>
  </si>
  <si>
    <t>₹1777.00</t>
  </si>
  <si>
    <t>₹2275.00</t>
  </si>
  <si>
    <t>₹2097.00</t>
  </si>
  <si>
    <t>₹2168.00</t>
  </si>
  <si>
    <t>₹2776.00</t>
  </si>
  <si>
    <t>₹2559.00</t>
  </si>
  <si>
    <t>BACBK00284</t>
  </si>
  <si>
    <t>BCVNA00009</t>
  </si>
  <si>
    <t>VP-000000017021</t>
  </si>
  <si>
    <t>REO PRO-CONVERTER 48-12V/5V OUTPUT</t>
  </si>
  <si>
    <t>SWINGARM_FR_RH_AND_SWINGARM_PIVOT_BUSH_S</t>
  </si>
  <si>
    <t>₹1063.00</t>
  </si>
  <si>
    <t>BACBK00285</t>
  </si>
  <si>
    <t>VP-000000017072</t>
  </si>
  <si>
    <t>FLOOR_BOARD_MTG_ASSY</t>
  </si>
  <si>
    <t>BCVNA00010</t>
  </si>
  <si>
    <t>DC-DC CONVERTER-ALU BODY- CHARGING UNIT</t>
  </si>
  <si>
    <t>BACBK00286</t>
  </si>
  <si>
    <t>VP-000000017263</t>
  </si>
  <si>
    <t>AMP_Nexus_ST</t>
  </si>
  <si>
    <t>BACBK00287</t>
  </si>
  <si>
    <t>VP-000000017264</t>
  </si>
  <si>
    <t>AMP_NEXUS-FRONT_DECAL</t>
  </si>
  <si>
    <t>BACBK00288</t>
  </si>
  <si>
    <t>VP-000000017265</t>
  </si>
  <si>
    <t>NXG-TYRE INFO &amp; WATER WASH DECAL</t>
  </si>
  <si>
    <t>BACBK00289</t>
  </si>
  <si>
    <t>BACBK00290</t>
  </si>
  <si>
    <t>BACBK00291</t>
  </si>
  <si>
    <t>VP-000000017353</t>
  </si>
  <si>
    <t>FRONT_PANEL_MASKING_DECAL</t>
  </si>
  <si>
    <t>BCVNA00011</t>
  </si>
  <si>
    <t>BACBK00292</t>
  </si>
  <si>
    <t>MS SIDE COVER CONVERTER</t>
  </si>
  <si>
    <t>VP-000000019460</t>
  </si>
  <si>
    <t>NXG-MAP</t>
  </si>
  <si>
    <t>BACBK00293</t>
  </si>
  <si>
    <t>VP-000000022184</t>
  </si>
  <si>
    <t>SIDE_STAND_SPRING_WIRE_DIA_2.6</t>
  </si>
  <si>
    <t>BACBK00294</t>
  </si>
  <si>
    <t>VP-000000022187</t>
  </si>
  <si>
    <t>TUBE_CLIP</t>
  </si>
  <si>
    <t>BACBK00295</t>
  </si>
  <si>
    <t>VP-000000022235</t>
  </si>
  <si>
    <t>HEAD LAMP_FOAM</t>
  </si>
  <si>
    <t>BACBK00296</t>
  </si>
  <si>
    <t>VP-000000029298</t>
  </si>
  <si>
    <t>PET_CLOTH_TAPE_TESA 51037-100*19*1mm</t>
  </si>
  <si>
    <t>BACBK00297</t>
  </si>
  <si>
    <t>BACBK00298</t>
  </si>
  <si>
    <t>VP-000000089712</t>
  </si>
  <si>
    <t>MIDI BOLT FUSE PBFT 70V 30A</t>
  </si>
  <si>
    <t>BACBK00299</t>
  </si>
  <si>
    <t>VP-000000089713</t>
  </si>
  <si>
    <t>MIDI BOLT FUSE PBFT 70V 80A</t>
  </si>
  <si>
    <t>BACBK00300</t>
  </si>
  <si>
    <t>VP-000000089714</t>
  </si>
  <si>
    <t>MIDI BOLT FUSE PBFT 70V 100A</t>
  </si>
  <si>
    <t>BACBK00301</t>
  </si>
  <si>
    <t>VP-000000089715</t>
  </si>
  <si>
    <t>MIDI BOLT FUSE PBFT HOLDER</t>
  </si>
  <si>
    <t>BACBK00302</t>
  </si>
  <si>
    <t>Zeal-Converter-48/60V-12V DCDC DM</t>
  </si>
  <si>
    <t>Model</t>
  </si>
  <si>
    <t>BDCNA00002</t>
  </si>
  <si>
    <t>GROUP DISCHARGER FOR LA BATTERY</t>
  </si>
  <si>
    <t>Reo</t>
  </si>
  <si>
    <t>BDCNA00004</t>
  </si>
  <si>
    <t>BATTERY DISCHARGER-15A RENNOVA</t>
  </si>
  <si>
    <t>Common</t>
  </si>
  <si>
    <t>BTRY-CHARGING-CNCTR-SB50 TO XLR FEMALE</t>
  </si>
  <si>
    <t>BDDBK00001</t>
  </si>
  <si>
    <t>Diode-MUR860_TO220</t>
  </si>
  <si>
    <t>GEMACC0003</t>
  </si>
  <si>
    <t>MAGNUS SEAT COVE</t>
  </si>
  <si>
    <t>Magnus EX/Neo</t>
  </si>
  <si>
    <t>GEMACC0005</t>
  </si>
  <si>
    <t>HANDLE GRIP SET</t>
  </si>
  <si>
    <t>GEMACC0007</t>
  </si>
  <si>
    <t>MAGNUS FOOT MAT</t>
  </si>
  <si>
    <t>BDDBK00002</t>
  </si>
  <si>
    <t>GEMACC0008</t>
  </si>
  <si>
    <t>SCOOTER COVER</t>
  </si>
  <si>
    <t>Diode-P6KE200A</t>
  </si>
  <si>
    <t>GEMACC0009</t>
  </si>
  <si>
    <t>ZEAL PROTECTION SET</t>
  </si>
  <si>
    <t>₹1171.00</t>
  </si>
  <si>
    <t>₹1499.00</t>
  </si>
  <si>
    <t>₹1382.00</t>
  </si>
  <si>
    <t>₹1429.00</t>
  </si>
  <si>
    <t>₹1830.00</t>
  </si>
  <si>
    <t>₹1687.00</t>
  </si>
  <si>
    <t>GEMACC0010</t>
  </si>
  <si>
    <t>MAGNUS PROTECTION SET</t>
  </si>
  <si>
    <t>GEMACC0018</t>
  </si>
  <si>
    <t>AMPHENOL CONNECTOR - 5 M CABLE</t>
  </si>
  <si>
    <t>₹2364.00</t>
  </si>
  <si>
    <t>₹2790.00</t>
  </si>
  <si>
    <t>₹2885.00</t>
  </si>
  <si>
    <t>₹3405.00</t>
  </si>
  <si>
    <t>GEMACC0019</t>
  </si>
  <si>
    <t>SAFETY CHARGING SOCKET</t>
  </si>
  <si>
    <t>Magnus EX/Neo/Reo</t>
  </si>
  <si>
    <t>₹2442.00</t>
  </si>
  <si>
    <t>₹2882.00</t>
  </si>
  <si>
    <t>₹2980.00</t>
  </si>
  <si>
    <t>₹3517.00</t>
  </si>
  <si>
    <t>GEMSPR0048</t>
  </si>
  <si>
    <t>CONNECTOR-ANDERSON TO AMPHENOL</t>
  </si>
  <si>
    <t>₹1488.00</t>
  </si>
  <si>
    <t>BDDBK00003</t>
  </si>
  <si>
    <t>Diode-MUR460_DO201AD</t>
  </si>
  <si>
    <t>VP-000000017010</t>
  </si>
  <si>
    <t>Seat Cover-NXG</t>
  </si>
  <si>
    <t>VP-000000017012BL</t>
  </si>
  <si>
    <t>Scooter Cover-Blue-NXG</t>
  </si>
  <si>
    <t>₹1056.00</t>
  </si>
  <si>
    <t>₹1247.00</t>
  </si>
  <si>
    <t>Screen Guard-NXG</t>
  </si>
  <si>
    <t>BDDBK00004</t>
  </si>
  <si>
    <t>Diode-UF4007_DO41</t>
  </si>
  <si>
    <t>VP-000000030243</t>
  </si>
  <si>
    <t>HELMET-LARGE</t>
  </si>
  <si>
    <t>₹1202.00</t>
  </si>
  <si>
    <t>VP-000000049831</t>
  </si>
  <si>
    <t>HELMET-MEDIUM</t>
  </si>
  <si>
    <t>BDDBK00006</t>
  </si>
  <si>
    <t>Diode-HER 307</t>
  </si>
  <si>
    <t>BDDBK00007</t>
  </si>
  <si>
    <t>Diode-1N4148_DO35</t>
  </si>
  <si>
    <t>BDDBK00008</t>
  </si>
  <si>
    <t>Diode-STTH15RQ06W_TO247</t>
  </si>
  <si>
    <t>126A01032500102</t>
  </si>
  <si>
    <t>BDDBK00009</t>
  </si>
  <si>
    <t>Diode-MUR160</t>
  </si>
  <si>
    <t>BDDBK00010</t>
  </si>
  <si>
    <t>Zener-15V Zener Diode</t>
  </si>
  <si>
    <t>BDDBK00011</t>
  </si>
  <si>
    <t>Diode-10A10</t>
  </si>
  <si>
    <t>BDDBK00012</t>
  </si>
  <si>
    <t>Diode-1N4742A_DO41</t>
  </si>
  <si>
    <t>BDDBK00013</t>
  </si>
  <si>
    <t>Diode-ZENER_4V7_DO41</t>
  </si>
  <si>
    <t>BDDBK00014</t>
  </si>
  <si>
    <t>Diode-1N5408_DO201AD</t>
  </si>
  <si>
    <t>BDDBK00015</t>
  </si>
  <si>
    <t>DIODE-1N4148_DO213</t>
  </si>
  <si>
    <t>BDDBK00016</t>
  </si>
  <si>
    <t>MBR20100CT</t>
  </si>
  <si>
    <t>BELBK00087</t>
  </si>
  <si>
    <t>Discharger Power Cable</t>
  </si>
  <si>
    <t>BELGN00091</t>
  </si>
  <si>
    <t>Board-V60 CHARGER main</t>
  </si>
  <si>
    <t>BELGN00092</t>
  </si>
  <si>
    <t>Add on board-V60 CHARGER add-on  PCB</t>
  </si>
  <si>
    <t>BELNA00003</t>
  </si>
  <si>
    <t>Charging Socket-3PM32A</t>
  </si>
  <si>
    <t>BELNA00004</t>
  </si>
  <si>
    <t>Charging Socket-3PF32A</t>
  </si>
  <si>
    <t>BELNA00005</t>
  </si>
  <si>
    <t>Connector-6PM110</t>
  </si>
  <si>
    <t>BELNA00007</t>
  </si>
  <si>
    <t>Miniature Circuit Breaker-1P25A</t>
  </si>
  <si>
    <t xml:space="preserve">MRF </t>
  </si>
  <si>
    <t>BELNA00008</t>
  </si>
  <si>
    <t>Connector-3PM110</t>
  </si>
  <si>
    <t>BELNA00009</t>
  </si>
  <si>
    <t>Terminal-M110</t>
  </si>
  <si>
    <t>BELNA000095</t>
  </si>
  <si>
    <t>Thermal Pad-Silicon 0.45mm</t>
  </si>
  <si>
    <t>Radha Rajak</t>
  </si>
  <si>
    <t>BELNA00013</t>
  </si>
  <si>
    <t>Zeal-Throttle-Black-W/Ampere Logo-Metal</t>
  </si>
  <si>
    <t>BELNA00014</t>
  </si>
  <si>
    <t>ZEAL-CHARGING SOCKET+15A FUSE+2PF250 CON</t>
  </si>
  <si>
    <t>Zeal-Horn</t>
  </si>
  <si>
    <t>BELNA00017</t>
  </si>
  <si>
    <t>Zeal-MCB-1P32A DC-INDO ASIAN</t>
  </si>
  <si>
    <t>BELNA00018</t>
  </si>
  <si>
    <t>Zeal-Battery Power Connector</t>
  </si>
  <si>
    <t>BELNA00019</t>
  </si>
  <si>
    <t>Mitra-Dual Horn 12V</t>
  </si>
  <si>
    <t>BELNA00020</t>
  </si>
  <si>
    <t>Mitra-Flasher with Buzzer-12V</t>
  </si>
  <si>
    <t>Code</t>
  </si>
  <si>
    <t>Material Description</t>
  </si>
  <si>
    <t>Serial Number</t>
  </si>
  <si>
    <t>Type</t>
  </si>
  <si>
    <t>Part Category</t>
  </si>
  <si>
    <t>Market Velocity</t>
  </si>
  <si>
    <t>GEM Selling Price to Dealer/ Direct Billing to B2B Customer (w/o GST)</t>
  </si>
  <si>
    <t xml:space="preserve"> GST  </t>
  </si>
  <si>
    <t>GEM Selling Price to Dealer/ Direct Billing to B2B Customer (with GST) (Dealer MRP)</t>
  </si>
  <si>
    <t>Dealer Margin</t>
  </si>
  <si>
    <t xml:space="preserve"> Dealer Margin </t>
  </si>
  <si>
    <t>Customer Price (with GST) - MRP</t>
  </si>
  <si>
    <t>D</t>
  </si>
  <si>
    <t>FAST</t>
  </si>
  <si>
    <t>Domestic</t>
  </si>
  <si>
    <t>SLOW</t>
  </si>
  <si>
    <t>BELNA000203</t>
  </si>
  <si>
    <t>WMC-MCB 16A SP 'C' AC-OPTIPRO(260V/16A)</t>
  </si>
  <si>
    <t>Imported</t>
  </si>
  <si>
    <t>BELNA00021</t>
  </si>
  <si>
    <t>Zeal-Flasher with Buzzer-12V</t>
  </si>
  <si>
    <t>BELNA00023</t>
  </si>
  <si>
    <t>FUSE_3.5AFB_32MM</t>
  </si>
  <si>
    <t>₹368.75</t>
  </si>
  <si>
    <t>STAR-FIX Snap Ferrite</t>
  </si>
  <si>
    <t>BELNA00027</t>
  </si>
  <si>
    <t>Connector-3PF110</t>
  </si>
  <si>
    <t>BELNA00028</t>
  </si>
  <si>
    <t>Terminal-F110</t>
  </si>
  <si>
    <t>BELNA00030</t>
  </si>
  <si>
    <t>Buzzer-12V Indicator</t>
  </si>
  <si>
    <t>BELNA00032</t>
  </si>
  <si>
    <t>Zeal-Glove box connector</t>
  </si>
  <si>
    <t>BELNA00033</t>
  </si>
  <si>
    <t>Heat Shrink sleeve-3mm</t>
  </si>
  <si>
    <t>BELNA00035</t>
  </si>
  <si>
    <t>Flasher-12V 10WX2</t>
  </si>
  <si>
    <t>BELNA00036</t>
  </si>
  <si>
    <t>Fuse-15A-32mm</t>
  </si>
  <si>
    <t>BELNA00044</t>
  </si>
  <si>
    <t>Terminal-Round M5</t>
  </si>
  <si>
    <t>BELNA00058</t>
  </si>
  <si>
    <t>Zeal-Switch Mount LH assy</t>
  </si>
  <si>
    <t>BELNA00059</t>
  </si>
  <si>
    <t>Zeal-Switch Mount RH assy with ignition</t>
  </si>
  <si>
    <t>BELNA00062</t>
  </si>
  <si>
    <t>Connector-6PF110</t>
  </si>
  <si>
    <t>BELNA00063</t>
  </si>
  <si>
    <t>Terminal-Round Lug 10 sq mm</t>
  </si>
  <si>
    <t>BELNA00064</t>
  </si>
  <si>
    <t>Terminal-Round Lug 6 sq mm</t>
  </si>
  <si>
    <t>BELNA00065</t>
  </si>
  <si>
    <t>Wire Spiral sleeve 10mm</t>
  </si>
  <si>
    <t>Flasher with Buzzer 12V</t>
  </si>
  <si>
    <t>BELNA00078</t>
  </si>
  <si>
    <t>Mitra-Miniature Circuit Breaker-63A</t>
  </si>
  <si>
    <t>Zeal/Mag EX</t>
  </si>
  <si>
    <t>BELNA00080</t>
  </si>
  <si>
    <t>Mitra-Switch Mount RH with lever</t>
  </si>
  <si>
    <t>BELNA00083</t>
  </si>
  <si>
    <t>Mitra-Reverse Buzzer</t>
  </si>
  <si>
    <t>BELNA00085</t>
  </si>
  <si>
    <t>Zeal-vehicle finder</t>
  </si>
  <si>
    <t>BELNA00086</t>
  </si>
  <si>
    <t>Connector-3P Motor Terminal-Mitra</t>
  </si>
  <si>
    <t>BELNA00087</t>
  </si>
  <si>
    <t>Chock-ET28 - 3.3mH 2.5A_C.M.C</t>
  </si>
  <si>
    <t>BELNA00088</t>
  </si>
  <si>
    <t>Add on board-EE25_ADD-ON</t>
  </si>
  <si>
    <t>BELNA00089</t>
  </si>
  <si>
    <t>MOSFET_HCA60R150T_TO247</t>
  </si>
  <si>
    <t>BELNA00090</t>
  </si>
  <si>
    <t>Fuse-5A 250VAC_FUSE</t>
  </si>
  <si>
    <t>BELNA00091</t>
  </si>
  <si>
    <t>Ritik Ghawari</t>
  </si>
  <si>
    <t>Mosfet-IRFB4115</t>
  </si>
  <si>
    <t>C</t>
  </si>
  <si>
    <t>BELNA00093</t>
  </si>
  <si>
    <t xml:space="preserve">BTRY-CHARGING-CNCTR-SB50 TO XLR FEMALE
</t>
  </si>
  <si>
    <t>Slow</t>
  </si>
  <si>
    <t>FH-7 FUSE HOLDER</t>
  </si>
  <si>
    <t>BELNA00094</t>
  </si>
  <si>
    <t>12VDC FAN  2.5*2.5 big</t>
  </si>
  <si>
    <t>BELNA00095</t>
  </si>
  <si>
    <t>HEATSINK_T-TYPE_40MM_2PIN</t>
  </si>
  <si>
    <t>BELNA00096</t>
  </si>
  <si>
    <t>Chock-7447019[T.C]</t>
  </si>
  <si>
    <t>Magnus LT</t>
  </si>
  <si>
    <t>BELNA00097</t>
  </si>
  <si>
    <t>PCB_LA48ADV_LAVA4820</t>
  </si>
  <si>
    <t>BELNA00098</t>
  </si>
  <si>
    <t>Fan-CHA_DC12V5010</t>
  </si>
  <si>
    <t>BELNA00099</t>
  </si>
  <si>
    <t>Fuse-3.15AFB_20MM</t>
  </si>
  <si>
    <t>BELNA00100</t>
  </si>
  <si>
    <t>Fuse-5AFB_20MM</t>
  </si>
  <si>
    <t>BELNA00101</t>
  </si>
  <si>
    <t>HEATSINK_PI-48_40MM_2PIN</t>
  </si>
  <si>
    <t>BELNA00102</t>
  </si>
  <si>
    <t>HEATSINK_T-TYPE_60MM_3PIN</t>
  </si>
  <si>
    <t>BELNA00103</t>
  </si>
  <si>
    <t>MOV_S14K320_105°C_LEADED</t>
  </si>
  <si>
    <t>BELNA00104</t>
  </si>
  <si>
    <t>NTC_5D15_CURRENTLIMITER</t>
  </si>
  <si>
    <t>BELNA00105</t>
  </si>
  <si>
    <t>NTC_Thermister Radial Leaded 47K_5</t>
  </si>
  <si>
    <t>BELNA00106</t>
  </si>
  <si>
    <t>Relay-12V6A sugar cube</t>
  </si>
  <si>
    <t>BELNA00108</t>
  </si>
  <si>
    <t>CONNECTOR-4PIN MALE-BLACK</t>
  </si>
  <si>
    <t>BELNA00109</t>
  </si>
  <si>
    <t>CONNECTOR-4PIN FEMALE-BLACK</t>
  </si>
  <si>
    <t>BELNA00110</t>
  </si>
  <si>
    <t>MOSFET-MDP15N075TH</t>
  </si>
  <si>
    <t>BELNA00114</t>
  </si>
  <si>
    <t>ELITE-SWITCH MOUNT LH</t>
  </si>
  <si>
    <t>BELNA00115</t>
  </si>
  <si>
    <t>ELITE-SWITCH MOUNT RH</t>
  </si>
  <si>
    <t>BELNA00117</t>
  </si>
  <si>
    <t>PCB_DCON48-V2-R1_AV02031</t>
  </si>
  <si>
    <t>BELNA00118</t>
  </si>
  <si>
    <t>IOT POWER MODULE-12V</t>
  </si>
  <si>
    <t>BELNA00125</t>
  </si>
  <si>
    <t>DC CHOKE DC -DC</t>
  </si>
  <si>
    <t>BELNA00126</t>
  </si>
  <si>
    <t>36V CHARGER PCB BOARD</t>
  </si>
  <si>
    <t>BELNA00127</t>
  </si>
  <si>
    <t>Plate_cha_ms_50*12*3[Aluminium Bus bar]</t>
  </si>
  <si>
    <t>BELNA00128</t>
  </si>
  <si>
    <t>9V batery</t>
  </si>
  <si>
    <t>BELNA00130</t>
  </si>
  <si>
    <t>PCB_LA48ADV_LAVA4820_ADD ON</t>
  </si>
  <si>
    <t>BELNA00133</t>
  </si>
  <si>
    <t>ELITE-FLASHER IMP</t>
  </si>
  <si>
    <t>BELNA00135</t>
  </si>
  <si>
    <t>MOLEX CONNECTOR W.TERMINAL-390120600038</t>
  </si>
  <si>
    <t>BELNA00137</t>
  </si>
  <si>
    <t>HALL SENSOR-PLATE</t>
  </si>
  <si>
    <t>BELNA00139</t>
  </si>
  <si>
    <t>MAGNUS-MOTOR-HALL SENSOR PCB W.COMPONENT</t>
  </si>
  <si>
    <t>BELNA00141</t>
  </si>
  <si>
    <t>V48-MOTOR-HALL SENSOR PCB W.COMPONENT</t>
  </si>
  <si>
    <t>BELNA00148</t>
  </si>
  <si>
    <t>ZEAL-MOTOR-HALL SENSOR PCB W.COMPONENT</t>
  </si>
  <si>
    <t>BELNA00150</t>
  </si>
  <si>
    <t>V48-Hall sensor Plate</t>
  </si>
  <si>
    <t>BELNA00152</t>
  </si>
  <si>
    <t>Zeal-Hall sensor Plate</t>
  </si>
  <si>
    <t>BELNA00153</t>
  </si>
  <si>
    <t>REO-MASFET</t>
  </si>
  <si>
    <t>BELNA00154</t>
  </si>
  <si>
    <t>V48-MASFET</t>
  </si>
  <si>
    <t>BELNA00155</t>
  </si>
  <si>
    <t>MAGNUS-MASFET</t>
  </si>
  <si>
    <t>BELNA00156</t>
  </si>
  <si>
    <t>ZEAL-MASFET</t>
  </si>
  <si>
    <t>BELNA00158</t>
  </si>
  <si>
    <t>MOBILE APPLICATION</t>
  </si>
  <si>
    <t>BELNA00160</t>
  </si>
  <si>
    <t>REO PLUS-USB PORT-RECTANGLE TYPE</t>
  </si>
  <si>
    <t>BELNA00161</t>
  </si>
  <si>
    <t>V48-THROTTLE REFRESH</t>
  </si>
  <si>
    <t>BELNA00163</t>
  </si>
  <si>
    <t>ELITE-FLASHER WITH BUZZER-12V-DM</t>
  </si>
  <si>
    <t>BELNA00200</t>
  </si>
  <si>
    <t>ZEAL-CHARING CONNECTOR-24204636-01</t>
  </si>
  <si>
    <t>BELNA00208</t>
  </si>
  <si>
    <t>RELAY-5V7A SUGAR CUBE</t>
  </si>
  <si>
    <t>BELNA00209</t>
  </si>
  <si>
    <t>PCB_AUXDCON_V2_R2_AV011020</t>
  </si>
  <si>
    <t>BELNA00210</t>
  </si>
  <si>
    <t>MAIN BATTERY_STATUS_LIMIT SWITCH</t>
  </si>
  <si>
    <t>BELNA00213</t>
  </si>
  <si>
    <t>12VDC FAN_EE50101S1-10000-999</t>
  </si>
  <si>
    <t>Relay-12V6A sugar cube HF3FF-012-1ZST</t>
  </si>
  <si>
    <t>BELNA00215</t>
  </si>
  <si>
    <t>BOUNCE-IOT WIRING HARNESS</t>
  </si>
  <si>
    <t>BELNA00216</t>
  </si>
  <si>
    <t>CHARGING SOCKET LI -15AFUSE+ 3PF 250-DM</t>
  </si>
  <si>
    <t>Zeal-Switch Mount RH assy DM</t>
  </si>
  <si>
    <t>BELNA00232</t>
  </si>
  <si>
    <t>BOUNCE KIT ASSEMBLY</t>
  </si>
  <si>
    <t>BELNA00235</t>
  </si>
  <si>
    <t>CONTROLLER PROGRAMM KIT</t>
  </si>
  <si>
    <t>BELNA00236</t>
  </si>
  <si>
    <t>HS-BRAKE SENSING SWITCH LH DM</t>
  </si>
  <si>
    <t>BENBK00001</t>
  </si>
  <si>
    <t>Enclosure-160X90 mm</t>
  </si>
  <si>
    <t>BENBK00002</t>
  </si>
  <si>
    <t>ENCLOSURE_SIDE PLATE_INLET_LAVA6020_MS_1</t>
  </si>
  <si>
    <t>BENBK00003</t>
  </si>
  <si>
    <t>Enclosure-175X100 mm</t>
  </si>
  <si>
    <t>BENBK00004</t>
  </si>
  <si>
    <t>ENCLOSURE-250X110-ALUMINIUM-BLACK</t>
  </si>
  <si>
    <t>BENBK00007</t>
  </si>
  <si>
    <t>ENCLOSURE_ALU_90*50*35</t>
  </si>
  <si>
    <t>BENBK00008</t>
  </si>
  <si>
    <t>ENCLOSURE_PVC_180*110*70[V60 Low Cost]</t>
  </si>
  <si>
    <t>BENNA00003</t>
  </si>
  <si>
    <t>BENNA00004</t>
  </si>
  <si>
    <t>Enclosure aluminum_250*115*69 with handl</t>
  </si>
  <si>
    <t>BENNA00005</t>
  </si>
  <si>
    <t>Enclosure allumiim_250*115*69</t>
  </si>
  <si>
    <t>BENWT00009</t>
  </si>
  <si>
    <t>WMC-ENCLOSER-FRONT(586mm X 360mm)</t>
  </si>
  <si>
    <t>BENWT00010</t>
  </si>
  <si>
    <t>WMC-ENCLOSER-REAR(586mm X 360mm)</t>
  </si>
  <si>
    <t>BENZP00003</t>
  </si>
  <si>
    <t>ENCLOSURE_SIDE PLATE_OUTLET_LAVA6020_MS_</t>
  </si>
  <si>
    <t>BFAYL00002</t>
  </si>
  <si>
    <t>TRISUL-FRAME WITH BATTERY BOX DOOR ASSEM</t>
  </si>
  <si>
    <t>BFKBK00001</t>
  </si>
  <si>
    <t>Zeal-Front Fork Leg LH</t>
  </si>
  <si>
    <t>BFKBK00002</t>
  </si>
  <si>
    <t>Zeal-Front Fork Leg RH</t>
  </si>
  <si>
    <t>BFKBK00005</t>
  </si>
  <si>
    <t>Mitra-Front Fork-AITG EV FORK</t>
  </si>
  <si>
    <t>BFKBK00006</t>
  </si>
  <si>
    <t>ELITE-FRONT FORK LEG LH</t>
  </si>
  <si>
    <t>BFKBK00007</t>
  </si>
  <si>
    <t>ELITE-FRONT FORK LEG RH</t>
  </si>
  <si>
    <t>BFKBK00008</t>
  </si>
  <si>
    <t>ELITE-FRONT FORK T-STEM</t>
  </si>
  <si>
    <t>BFKBK00009</t>
  </si>
  <si>
    <t>MAGNUS HS-FRONT FORK LEG LH ZUB</t>
  </si>
  <si>
    <t>BFKBK00010</t>
  </si>
  <si>
    <t>MAGNUS HS-FRONT FORK LEG RH ZUB</t>
  </si>
  <si>
    <t>BFKBK00011</t>
  </si>
  <si>
    <t>MAGNUS HS-FRONT FORK T-STEM ZUB</t>
  </si>
  <si>
    <t>BFKBK00016</t>
  </si>
  <si>
    <t>REO PRO-FRONT FORK LEG LH-AMP LOGO</t>
  </si>
  <si>
    <t>BFKBK00017</t>
  </si>
  <si>
    <t>REO PRO/ZEAL-FRNT FORK LEG RH W/AMP LOGO</t>
  </si>
  <si>
    <t>Magnus front fork T sterm DM</t>
  </si>
  <si>
    <t>BFKBK00019</t>
  </si>
  <si>
    <t>Zeal-Front Fork Leg LH DM</t>
  </si>
  <si>
    <t>BFKBK00021</t>
  </si>
  <si>
    <t>Zeal-Front Fork Leg RH DM</t>
  </si>
  <si>
    <t>BFKBK00026</t>
  </si>
  <si>
    <t>MAGNUS HS-FRONT FORK ASSEMBLY</t>
  </si>
  <si>
    <t>BFKBK00028</t>
  </si>
  <si>
    <t>ZEAL-FRONT FORK ASSEMBLY DM</t>
  </si>
  <si>
    <t>BFMBK00001</t>
  </si>
  <si>
    <t>Zeal-Frame-W/Battery Box-Steel-Black-201</t>
  </si>
  <si>
    <t>BFMBK00005</t>
  </si>
  <si>
    <t>FRAME-WITHOUT BATTERY BOX-STEEL-BK-ZEAL</t>
  </si>
  <si>
    <t>BFMBK00006</t>
  </si>
  <si>
    <t>ELITE-FRAME-STEEL-BLACK ED</t>
  </si>
  <si>
    <t>BFMBK00011</t>
  </si>
  <si>
    <t>ZEAL-FRAME-STEEL-BK ED-SI-SUSHANT</t>
  </si>
  <si>
    <t>BFMBK00012</t>
  </si>
  <si>
    <t>ELITE LI-FRAME W/O BB-STEEL-BLACK PC IMP</t>
  </si>
  <si>
    <t>BFMBK00014</t>
  </si>
  <si>
    <t>MAGNUS HS-FRAME-STEEL-BLACK PC-DD IMP</t>
  </si>
  <si>
    <t>BFMBK00016</t>
  </si>
  <si>
    <t>ZEAL-FRAME-W/O B.Box-STL-BK ED- SIL</t>
  </si>
  <si>
    <t>BFMBK00017</t>
  </si>
  <si>
    <t>REO/ZEAL-FRAME-W/O B.BOX-STL-BK PC- SIL</t>
  </si>
  <si>
    <t>BFMBK00018</t>
  </si>
  <si>
    <t>MAGNUS HS-FRAME WOBB-STEEL-BK PC-DM</t>
  </si>
  <si>
    <t>BFMBK00019</t>
  </si>
  <si>
    <t>MAGNUS HS-FRAME-STEEL-BK PC-DM ELKEYAM</t>
  </si>
  <si>
    <t>BFMBK00023</t>
  </si>
  <si>
    <t>MAGNUS EX-FRAME-STEEL-BK PC-DM ELKEYAM</t>
  </si>
  <si>
    <t>BFMBK00024</t>
  </si>
  <si>
    <t>ZEAL/REO-FRAME-STEEL BK ED-RT</t>
  </si>
  <si>
    <t>BFMBL00009</t>
  </si>
  <si>
    <t>TRISUL-NON SWAP FRAME-STEEL-BLUE-PC</t>
  </si>
  <si>
    <t>BFMYL00010</t>
  </si>
  <si>
    <t>TRISUL-NON SWAP FRAME-STEEL-YELLOW-PC</t>
  </si>
  <si>
    <t>BFSBK00076</t>
  </si>
  <si>
    <t>Grommets-25mm</t>
  </si>
  <si>
    <t>BFSBK00077</t>
  </si>
  <si>
    <t>Grommets-12mm</t>
  </si>
  <si>
    <t>BFSBK00337</t>
  </si>
  <si>
    <t>NUT-M8X1.25-HEXAGONAL FLANGE HEAD</t>
  </si>
  <si>
    <t>BFSBK00339</t>
  </si>
  <si>
    <t>MOTOR AXLE WASHER-OD28XID16.2X12XT3-BK</t>
  </si>
  <si>
    <t>BFSMC00310</t>
  </si>
  <si>
    <t>Fasteners set Mitra 250</t>
  </si>
  <si>
    <t>BFSMC00311</t>
  </si>
  <si>
    <t>FASTENERS SET-MITRA 400</t>
  </si>
  <si>
    <t>BFSSF00069</t>
  </si>
  <si>
    <t>Weld Nut-M4</t>
  </si>
  <si>
    <t>BFSSS00146</t>
  </si>
  <si>
    <t>1"SS BOLT WITH NUT-10MM-W.DOUBLE WASHER</t>
  </si>
  <si>
    <t>BFSZP00004</t>
  </si>
  <si>
    <t>Screw-M4.2*16 H11.2 Star Head</t>
  </si>
  <si>
    <t>BFSZP00005</t>
  </si>
  <si>
    <t>Screw-M4.8*16 Star Head</t>
  </si>
  <si>
    <t>BFSZP00011</t>
  </si>
  <si>
    <t>Bolt-M6*16 H11 Star Head</t>
  </si>
  <si>
    <t>BFSZP00013</t>
  </si>
  <si>
    <t>WASHER-M6-OD18XID6.3XT1.2-STEEL-ZP</t>
  </si>
  <si>
    <t>BFSZP00016</t>
  </si>
  <si>
    <t>Bolt-M6*25 H10 Hex Flange Head</t>
  </si>
  <si>
    <t>BFSZP00018</t>
  </si>
  <si>
    <t>Bolt-M8*25 H10 Hex Flange Head</t>
  </si>
  <si>
    <t>BFSZP00020</t>
  </si>
  <si>
    <t>Bolt-M10*30 H14 Hex Flange Head</t>
  </si>
  <si>
    <t>BFSZP00024</t>
  </si>
  <si>
    <t>Nut-M4 H6 Hex Flange</t>
  </si>
  <si>
    <t>BFSZP00026</t>
  </si>
  <si>
    <t>Nut-M6 H10 Hex Flange Head</t>
  </si>
  <si>
    <t>BFSZP00030</t>
  </si>
  <si>
    <t>Bolt-M6*25 H10 Star pan Head</t>
  </si>
  <si>
    <t>BFSZP00031</t>
  </si>
  <si>
    <t>Washer-M6 Rubber</t>
  </si>
  <si>
    <t>BFSZP00036</t>
  </si>
  <si>
    <t>Nut-M8 H12 Hex Flange Head</t>
  </si>
  <si>
    <t>Vikas Bansal</t>
  </si>
  <si>
    <t>BFSZP00038</t>
  </si>
  <si>
    <t>Washer-Ø30*Ø16.5*2 Steel</t>
  </si>
  <si>
    <t>BFSZP00040</t>
  </si>
  <si>
    <t>Bolt-M6*30 H10 Hex Flange Head</t>
  </si>
  <si>
    <t>BFSZP00043</t>
  </si>
  <si>
    <t>Bolt-M8*25 H10 Hex Head</t>
  </si>
  <si>
    <t>BFSZP00045</t>
  </si>
  <si>
    <t>PLATE WASHER-M8</t>
  </si>
  <si>
    <t>BFSZP00049</t>
  </si>
  <si>
    <t>Bolt-M8*30 H10 Hex Head</t>
  </si>
  <si>
    <t>BFSZP00053</t>
  </si>
  <si>
    <t>Nut-M12 H19 Hex Flange Lock</t>
  </si>
  <si>
    <t>BFSZP00054</t>
  </si>
  <si>
    <t>Nut-M10 Hex lock</t>
  </si>
  <si>
    <t>BFSZP00059</t>
  </si>
  <si>
    <t>Bolt-M6*20 H8 Hex/Star flange</t>
  </si>
  <si>
    <t>BFSZP00062</t>
  </si>
  <si>
    <t>Nut-M12 H18 Hex Head Nylock</t>
  </si>
  <si>
    <t>BFSZP00064</t>
  </si>
  <si>
    <t>Nut-M32 Fork Lock</t>
  </si>
  <si>
    <t>BFSZP00065</t>
  </si>
  <si>
    <t>Nut-M46 Fork Lock</t>
  </si>
  <si>
    <t>BFSZP00068</t>
  </si>
  <si>
    <t>Nut-M16 H24 Hex Flange head</t>
  </si>
  <si>
    <t>BFSZP00072</t>
  </si>
  <si>
    <t>Bolt-M6 Star Flange Head</t>
  </si>
  <si>
    <t>BFSZP00074</t>
  </si>
  <si>
    <t>Screw-M3*10 Star Head</t>
  </si>
  <si>
    <t>BFSZP00075</t>
  </si>
  <si>
    <t>Washer-M6 D18 T1.5</t>
  </si>
  <si>
    <t>BFSZP00078</t>
  </si>
  <si>
    <t>Screw- M4*6 Flange Head</t>
  </si>
  <si>
    <t>BFSZP00080</t>
  </si>
  <si>
    <t>Bolt-M8*25mm Star CSK Pitch: 1.25mm</t>
  </si>
  <si>
    <t>BFSZP00081</t>
  </si>
  <si>
    <t>Bolt-M6*30 Hex Head</t>
  </si>
  <si>
    <t>BFSZP00082</t>
  </si>
  <si>
    <t>Screw-M6X10 Mushroom Head</t>
  </si>
  <si>
    <t>BFSZP00084</t>
  </si>
  <si>
    <t>Screw-M4X10 CSK</t>
  </si>
  <si>
    <t>BFSZP00085</t>
  </si>
  <si>
    <t>Weld Nut-M6</t>
  </si>
  <si>
    <t>BFSZP00095</t>
  </si>
  <si>
    <t>Bolt-M6*20 H16 Star Head</t>
  </si>
  <si>
    <t>BFSZP00098</t>
  </si>
  <si>
    <t>Main Stand Collar-D17.5*14.8 L11mm</t>
  </si>
  <si>
    <t>Primus/Magnus AIS</t>
  </si>
  <si>
    <t>BFSZP00108</t>
  </si>
  <si>
    <t>Nut-M4 H6 Nylock</t>
  </si>
  <si>
    <t>BFSZP00113</t>
  </si>
  <si>
    <t>Bush-20*12.5*19.25MM-GP</t>
  </si>
  <si>
    <t>BFSZP00116</t>
  </si>
  <si>
    <t>Bolt-M5*10 H10 Star head</t>
  </si>
  <si>
    <t>BFSZP00119</t>
  </si>
  <si>
    <t>Wing Nut-M6</t>
  </si>
  <si>
    <t>BFSZP00121</t>
  </si>
  <si>
    <t>NUT-M6 H10 HEXAGONAL HEAD NYLOCK</t>
  </si>
  <si>
    <t>BFSZP00122</t>
  </si>
  <si>
    <t>Terminal Bolt M5*12</t>
  </si>
  <si>
    <t>BFSZP00123</t>
  </si>
  <si>
    <t>Bolt-M5*15 Star head</t>
  </si>
  <si>
    <t>BFSZP00129</t>
  </si>
  <si>
    <t>Screw-M4*10mm button head allen</t>
  </si>
  <si>
    <t>BFSZP00131</t>
  </si>
  <si>
    <t>Screw-M4*6 CSK</t>
  </si>
  <si>
    <t>BFSZP00133</t>
  </si>
  <si>
    <t>Bolt-M10*70 H16 Hex Flange</t>
  </si>
  <si>
    <t>BFSZP00135</t>
  </si>
  <si>
    <t>Bolt-M10*20 H14 Hex Flange Head</t>
  </si>
  <si>
    <t>BFSZP00138</t>
  </si>
  <si>
    <t>Nut-M10x1.5 H17 Hex Nylock</t>
  </si>
  <si>
    <t>BFSZP00159</t>
  </si>
  <si>
    <t>BOLT-M6X45-H10-HEX FLANGE HEAD-ZP</t>
  </si>
  <si>
    <t>BFSZP00238</t>
  </si>
  <si>
    <t>Bush-D15*10.5 L16</t>
  </si>
  <si>
    <t>BFSZP00239</t>
  </si>
  <si>
    <t>Bolt-M6*16 H8 Hex/Star flange</t>
  </si>
  <si>
    <t>BFSZP00240</t>
  </si>
  <si>
    <t>Bolt-M5*25 H8 (Half thread)</t>
  </si>
  <si>
    <t>BFSZP00241</t>
  </si>
  <si>
    <t>Bush-D15*10.5 L19</t>
  </si>
  <si>
    <t>BFSZP00242</t>
  </si>
  <si>
    <t>Bolt-M6*12 H8 Hex/Star flange</t>
  </si>
  <si>
    <t>BFSZP00243</t>
  </si>
  <si>
    <t>Bolt-M8*20 H10 Hex Flange Head</t>
  </si>
  <si>
    <t>BFSZP00246</t>
  </si>
  <si>
    <t>Bolt-M10*70 H16 HEX HEAD HALF THREADED</t>
  </si>
  <si>
    <t>BFSZP00247</t>
  </si>
  <si>
    <t>Screw-M4.8*12 Star Head</t>
  </si>
  <si>
    <t>BFSZP00248</t>
  </si>
  <si>
    <t>Washer-D28*15 T2mm</t>
  </si>
  <si>
    <t>BFSZP00249</t>
  </si>
  <si>
    <t>Bolt-M6*12 H16 Star Head</t>
  </si>
  <si>
    <t>BFSZP00250</t>
  </si>
  <si>
    <t>Screw-M6*25 CSK</t>
  </si>
  <si>
    <t>BFSZP00251</t>
  </si>
  <si>
    <t>Gromet-8mm</t>
  </si>
  <si>
    <t>BFSZP00259</t>
  </si>
  <si>
    <t>Washer-ID15xOD28X2 mm</t>
  </si>
  <si>
    <t>BFSZP00266</t>
  </si>
  <si>
    <t>Bolt-M5*8 H8 Star Head CSK</t>
  </si>
  <si>
    <t>BFSZP00267</t>
  </si>
  <si>
    <t>Bolt-M5*20 H8 Hex flange star Head</t>
  </si>
  <si>
    <t>BFSZP00268</t>
  </si>
  <si>
    <t>Bolt-M8*45 Hex Head Step</t>
  </si>
  <si>
    <t>BFSZP00269</t>
  </si>
  <si>
    <t>Nut-M8 H14 Hex Flange Head</t>
  </si>
  <si>
    <t>BFSZP00270</t>
  </si>
  <si>
    <t>Nut-M10 H14 Hex Head P1.5</t>
  </si>
  <si>
    <t>BFSZP00271</t>
  </si>
  <si>
    <t>Bolt-M4*10 H6.5 Star Head</t>
  </si>
  <si>
    <t>BFSZP00272</t>
  </si>
  <si>
    <t>Screw-3.65*16 H6.5 Star Head</t>
  </si>
  <si>
    <t>BFSZP00273</t>
  </si>
  <si>
    <t>Washer-M10 D21 d10 T1.5</t>
  </si>
  <si>
    <t>BFSZP00275</t>
  </si>
  <si>
    <t>Front Axle lock Washer</t>
  </si>
  <si>
    <t>BFSZP00276</t>
  </si>
  <si>
    <t>Bush-D15*d10*L16</t>
  </si>
  <si>
    <t>BFSZP00277</t>
  </si>
  <si>
    <t>Bush-D15*d10*L11</t>
  </si>
  <si>
    <t>BFSZP00278</t>
  </si>
  <si>
    <t>Screw-M3*8</t>
  </si>
  <si>
    <t>BFSZP00279</t>
  </si>
  <si>
    <t>Screw-M3*30 Star head</t>
  </si>
  <si>
    <t>BFSZP00280</t>
  </si>
  <si>
    <t>Screw-M4.2*16 H9.3 Star Head</t>
  </si>
  <si>
    <t>BFSZP00281</t>
  </si>
  <si>
    <t>Screw-M3*6 Self tapping</t>
  </si>
  <si>
    <t>BFSZP00282</t>
  </si>
  <si>
    <t>Screw-M3*15 CSK Heat shrink</t>
  </si>
  <si>
    <t>BFSZP00283</t>
  </si>
  <si>
    <t>Bolt-M5*12 H8 Star head</t>
  </si>
  <si>
    <t>BFSZP00284</t>
  </si>
  <si>
    <t>Bolt-M6*16 H12 CSK Allen</t>
  </si>
  <si>
    <t>BFSZP00285</t>
  </si>
  <si>
    <t>Bolt-M6*15 H9 Star Head</t>
  </si>
  <si>
    <t>BFSZP00286</t>
  </si>
  <si>
    <t>Washer-M6 D11.5 d6.3 T1.3 mm</t>
  </si>
  <si>
    <t>BFSZP00287</t>
  </si>
  <si>
    <t>Bolt-M6*16 H10 Hex Head</t>
  </si>
  <si>
    <t>BFSZP00301</t>
  </si>
  <si>
    <t>Bolt- M6*10 Button Head allen</t>
  </si>
  <si>
    <t>BFSZP00302</t>
  </si>
  <si>
    <t>BOLT-M8*15-BUTTON HEAD ALLEN</t>
  </si>
  <si>
    <t>BFSZP00304</t>
  </si>
  <si>
    <t>SPRING WASHER-M8-ZINC PLATED</t>
  </si>
  <si>
    <t>BFSZP00305</t>
  </si>
  <si>
    <t>HEXAGONAL FLANGE NUT-M16x1.5 WITH GROOVE</t>
  </si>
  <si>
    <t>BFSZP00309</t>
  </si>
  <si>
    <t>CHECK NUT-KM5-AITG</t>
  </si>
  <si>
    <t>BFSZP00310</t>
  </si>
  <si>
    <t>BOLT-M6X45x25 PVC FLOWER HEAD-ZP</t>
  </si>
  <si>
    <t>BFSZP00311</t>
  </si>
  <si>
    <t>Bolt-M10*25*1.5 H17 HEX FLANGE BOLT</t>
  </si>
  <si>
    <t>BFSZP00312</t>
  </si>
  <si>
    <t>Screw-M3x25-Flat head</t>
  </si>
  <si>
    <t>BFSZP00313</t>
  </si>
  <si>
    <t>Nut-M10 H14 Hex Flange lock</t>
  </si>
  <si>
    <t>BFSZP00314</t>
  </si>
  <si>
    <t>SCREW-8X9.5 SPCL CHARGER</t>
  </si>
  <si>
    <t>BFSZP00316</t>
  </si>
  <si>
    <t>WASHER-M5-ZINC PLATED</t>
  </si>
  <si>
    <t>BFSZP00317</t>
  </si>
  <si>
    <t>SPRING WASHER-M5-ZINC PLATED</t>
  </si>
  <si>
    <t>BFSZP00320</t>
  </si>
  <si>
    <t>BUSH-D15*9MM</t>
  </si>
  <si>
    <t>BFSZP00321</t>
  </si>
  <si>
    <t>BUSH-D15*22MM</t>
  </si>
  <si>
    <t>BFSZP00323</t>
  </si>
  <si>
    <t>Bolt-M4*16 H8 CSK STAR HEAD</t>
  </si>
  <si>
    <t>BFSZP00330</t>
  </si>
  <si>
    <t>BOLT-M4*10 H8-STAR PAN HEAD-ZP</t>
  </si>
  <si>
    <t>BFSZP00338</t>
  </si>
  <si>
    <t>WASHER-M6-OD16XID6.3XT1.2-STEEL-ZP</t>
  </si>
  <si>
    <t>BFSZP00347</t>
  </si>
  <si>
    <t>SEAT HINGE BUSH-6X8X12.5-ZP</t>
  </si>
  <si>
    <t>BFSZP00350</t>
  </si>
  <si>
    <t>BOLT M8*1.25*30 HEX HEAD</t>
  </si>
  <si>
    <t>BFSZP00351</t>
  </si>
  <si>
    <t>BOLT-M6*45 STAR PAN HEAD</t>
  </si>
  <si>
    <t>BFSZP00352</t>
  </si>
  <si>
    <t>Nut-M16 FLANGE NYLOCK</t>
  </si>
  <si>
    <t>BFSZP00358</t>
  </si>
  <si>
    <t>ALUMINIUM PLATE 19X6MM</t>
  </si>
  <si>
    <t>BFSZP00359</t>
  </si>
  <si>
    <t>M5*10MM MS STAR HEADED COUNTER SUNK SOCK</t>
  </si>
  <si>
    <t>BFSZP00361</t>
  </si>
  <si>
    <t>BOLT-M6x45x20 PVC FLOWER Head STEP</t>
  </si>
  <si>
    <t>BFSZP00362</t>
  </si>
  <si>
    <t>BOLT-M6x90 TVS HEAD</t>
  </si>
  <si>
    <t>BFSZP00363</t>
  </si>
  <si>
    <t>Bolt-M8*20 Hex Head</t>
  </si>
  <si>
    <t>BFSZP00364</t>
  </si>
  <si>
    <t>TO - 220 Plastic Insulation Washer</t>
  </si>
  <si>
    <t>BFSZP00365</t>
  </si>
  <si>
    <t>Limit Switch Nut – 18*1.5 pitch UNF Thre</t>
  </si>
  <si>
    <t>BFSZP00367</t>
  </si>
  <si>
    <t>SCREW-M5X12X0.8-STAR CSK HD-STL-ZP</t>
  </si>
  <si>
    <t>BFSZP00369</t>
  </si>
  <si>
    <t>SEAT HINGE BOLT-M6X95-YELLOW ZINC PLATED</t>
  </si>
  <si>
    <t>BFSZP00370</t>
  </si>
  <si>
    <t>Luggage Box Locating Pin</t>
  </si>
  <si>
    <t>BFSZP00373</t>
  </si>
  <si>
    <t>Bolt-M3*25 H5.3 Star Head DM</t>
  </si>
  <si>
    <t>BFSZP00378</t>
  </si>
  <si>
    <t>Washer-M3 Steel D8*3.4*T0.8mm DM</t>
  </si>
  <si>
    <t>Bolt-M10*40 H14 Hex Flange Head Dm</t>
  </si>
  <si>
    <t>BFSZP00384</t>
  </si>
  <si>
    <t>Bolt-M10*45 H14 Hex Flange Head DM</t>
  </si>
  <si>
    <t>BFSZP00386</t>
  </si>
  <si>
    <t>Nut-M4 H6 Hex Flange DM</t>
  </si>
  <si>
    <t>BFSZP00390</t>
  </si>
  <si>
    <t>SCREW-M3.5*25 H9.1 CSK STAR HEAD DM</t>
  </si>
  <si>
    <t>Bolt-M6*30 H10 Hex Flange Head DM</t>
  </si>
  <si>
    <t>BFSZP00393</t>
  </si>
  <si>
    <t>Bolt-M8*30 H10 Hex flange Head DM</t>
  </si>
  <si>
    <t>Nut-M12 H18 Hex Head Nylock DM</t>
  </si>
  <si>
    <t>BFSZP00405</t>
  </si>
  <si>
    <t>COMSTAR FASTENERS ALTERNATE-0.01 VALUE</t>
  </si>
  <si>
    <t>BFSZP00406</t>
  </si>
  <si>
    <t>Zeal-Terminal Bolt M5*12 DM</t>
  </si>
  <si>
    <t>BFSZP00407</t>
  </si>
  <si>
    <t>Screw-M4.2*16 H9.3 Star Head DM</t>
  </si>
  <si>
    <t>BFSZP00408</t>
  </si>
  <si>
    <t>Bolt-M6*12 H12 CSK Allen DM</t>
  </si>
  <si>
    <t>BFSZP00409</t>
  </si>
  <si>
    <t>Bolt-M10*25*1.5 H17 HEX STEP BOLT DM</t>
  </si>
  <si>
    <t>BFSZP00417</t>
  </si>
  <si>
    <t>Screw M4.8*12 H10 Star head DM</t>
  </si>
  <si>
    <t>BFSZP00421</t>
  </si>
  <si>
    <t>BOLT-M10*25*1.25 H17-HEXOGANAL STEP DM</t>
  </si>
  <si>
    <t>BFSZP00424</t>
  </si>
  <si>
    <t>Bolt-M6*20 H16 Star Head DM</t>
  </si>
  <si>
    <t>BFSZP00425</t>
  </si>
  <si>
    <t>Bolt-M8*35 H12 Hex Flange Head DM</t>
  </si>
  <si>
    <t>BFSZP00427</t>
  </si>
  <si>
    <t>Bush-D20*12.5 L41mm DM</t>
  </si>
  <si>
    <t>BFSZP00429</t>
  </si>
  <si>
    <t>Nut-M10 H14 Hex Flange Nylock DM</t>
  </si>
  <si>
    <t>BFSZP00432</t>
  </si>
  <si>
    <t>Washer-M6 Rubber DM</t>
  </si>
  <si>
    <t>BFSZP00435</t>
  </si>
  <si>
    <t>Bolt-M6*12 H8 Hex/Star flange DM</t>
  </si>
  <si>
    <t>BFSZP00436</t>
  </si>
  <si>
    <t>Bolt-M6*16 H8 Hex/Star flange DM</t>
  </si>
  <si>
    <t>BFSZP00439</t>
  </si>
  <si>
    <t>BOLT-M8*45*1.25-H5-CSK ALLEN-8.8</t>
  </si>
  <si>
    <t>BFSZP00441</t>
  </si>
  <si>
    <t>EXTENSION BUSH-M6X15X1-H14-ZP</t>
  </si>
  <si>
    <t>Bearing-Z/M</t>
  </si>
  <si>
    <t>BFSZP00442</t>
  </si>
  <si>
    <t>BOLT M4*8 H8 STAR FLANGE HEAD</t>
  </si>
  <si>
    <t>BFSZP00453</t>
  </si>
  <si>
    <t>TOOTH LOCK WASHER-ID10.5XOD18XT0.9-ZP</t>
  </si>
  <si>
    <t>BFSZP00454</t>
  </si>
  <si>
    <t>EXTENSION BUSH-ID7XOD13XL15-ZP</t>
  </si>
  <si>
    <t>HANDLE BAR COLLAR  BUSH M10</t>
  </si>
  <si>
    <t>BFSZP00465</t>
  </si>
  <si>
    <t>BOLT-M10*32 PITCH-1.5</t>
  </si>
  <si>
    <t>BFSZP00469</t>
  </si>
  <si>
    <t>AXLE BUSH-FRONT RH-D20*25.5</t>
  </si>
  <si>
    <t>BFSZP00471</t>
  </si>
  <si>
    <t>AXLE BUSH-REAR RH-D20*28</t>
  </si>
  <si>
    <t>BFSZP00478</t>
  </si>
  <si>
    <t>NUT M8*1.25 METAL LOCK NUT</t>
  </si>
  <si>
    <t>BFSZP00479</t>
  </si>
  <si>
    <t>NUT M6*1 METAL LOCK NUT</t>
  </si>
  <si>
    <t>BFSZP00481</t>
  </si>
  <si>
    <t>SPRING WASHER-M12-STL-ZP</t>
  </si>
  <si>
    <t>BFTAN00080</t>
  </si>
  <si>
    <t>LUGGAGEBOX LID-BLACK ED-ELITE LI</t>
  </si>
  <si>
    <t>BFTBK00005</t>
  </si>
  <si>
    <t>Zeal-Reflector Mounting Clamp</t>
  </si>
  <si>
    <t>BFTBK00008</t>
  </si>
  <si>
    <t>ZEAL-LOCK SET BRACKET WITH CSK-BLACK PC</t>
  </si>
  <si>
    <t>BFTBK00019</t>
  </si>
  <si>
    <t>SEAT RUBBER BEADING-RUBBER-BLACK</t>
  </si>
  <si>
    <t>BFTBK00028</t>
  </si>
  <si>
    <t>BATTERY CLAMP 12V-2MM-STEEL-BK PC</t>
  </si>
  <si>
    <t>BFTBK00031</t>
  </si>
  <si>
    <t>ELITE-BATTERY CLAMP BIG-STEEL-PVC COATED</t>
  </si>
  <si>
    <t>BFTBK00032</t>
  </si>
  <si>
    <t>ELITE-BATTERY CLAMP SMALL-STEEL-PVC COAT</t>
  </si>
  <si>
    <t>BFTBK00033</t>
  </si>
  <si>
    <t>ELITE-FOOT BOARD CLAMP FRONT-STEEL-BLACK</t>
  </si>
  <si>
    <t>BFTBK00035</t>
  </si>
  <si>
    <t>BATTERY CLAMP-EXICOM BATTERY-STEEL-ZP</t>
  </si>
  <si>
    <t>BFTBK00039</t>
  </si>
  <si>
    <t>SPEEDO METER BRACKET-E-CHARIOT</t>
  </si>
  <si>
    <t>BFTBK00046</t>
  </si>
  <si>
    <t>BIG BASKET CARRIER W.FASTENERS-STL-BK PC</t>
  </si>
  <si>
    <t>BFTBK00047</t>
  </si>
  <si>
    <t>ZEAL-FRONT ANTENNA CLAMP</t>
  </si>
  <si>
    <t>BFTBK00078</t>
  </si>
  <si>
    <t>MAGNUS HS-REAR NUMBER PLATE MTG-STEEL-BK</t>
  </si>
  <si>
    <t>BFTBK00083</t>
  </si>
  <si>
    <t>ELITE-FOOT BOARD CLAMP REAR-STEEL-BK PC</t>
  </si>
  <si>
    <t>BFTBK00084</t>
  </si>
  <si>
    <t>BATTERY MOUNT BUSH D20*38.5</t>
  </si>
  <si>
    <t>BFTBK00089</t>
  </si>
  <si>
    <t>MAGNUS HS-DRUM BRAKE STOPPER MOUNT-BK ZP</t>
  </si>
  <si>
    <t>BFTBK00091</t>
  </si>
  <si>
    <t>BATTERY MOUNT SLEEVE D20*18.5</t>
  </si>
  <si>
    <t>BFTBK00103</t>
  </si>
  <si>
    <t>DRUM BRAKE TUBE-STL-PC</t>
  </si>
  <si>
    <t>BFTBK00104</t>
  </si>
  <si>
    <t>12V-AUX-BATTERY CLAMP</t>
  </si>
  <si>
    <t>BFTBK00110</t>
  </si>
  <si>
    <t>REO LA BATTERY CLAMP</t>
  </si>
  <si>
    <t>BFTBK00111</t>
  </si>
  <si>
    <t>Carrier assembly for FRP box</t>
  </si>
  <si>
    <t>BFTBK00112</t>
  </si>
  <si>
    <t>SUMP GUARD FLANGE-LH</t>
  </si>
  <si>
    <t>BFTBK00113</t>
  </si>
  <si>
    <t>SUMP GUARD FLANGE-RH</t>
  </si>
  <si>
    <t>BFTBK00114</t>
  </si>
  <si>
    <t>BATTERY CLAMP-REAR1-BLK-PC</t>
  </si>
  <si>
    <t>BFTBK00119</t>
  </si>
  <si>
    <t>ZEAL VX1-SEAT PIVOT BRACKET TOP-BK PC</t>
  </si>
  <si>
    <t>BFTBK00120</t>
  </si>
  <si>
    <t>ZEAL VX1-SEAT PIVOT BRACKET BOTTOM-BK PC</t>
  </si>
  <si>
    <t>BFTBL00001</t>
  </si>
  <si>
    <t>Zeal-Battery Clamp</t>
  </si>
  <si>
    <t>BFTNA00010</t>
  </si>
  <si>
    <t>Plate_dcon_ms_28*9*2[Aluminium Bus bar]</t>
  </si>
  <si>
    <t>BFTNA00101</t>
  </si>
  <si>
    <t>DELIVERY BOX-CARRIER ASSY-MMI-STL</t>
  </si>
  <si>
    <t>BFTSF00001</t>
  </si>
  <si>
    <t>ZEAL-LOCKSET BRACKET LASER-STEEL-SF</t>
  </si>
  <si>
    <t>BFTSF00016</t>
  </si>
  <si>
    <t>TRISUL-MUDGUARD HOLDER-UNP</t>
  </si>
  <si>
    <t>BFTSF00057</t>
  </si>
  <si>
    <t>TRISUL NON SWAP-BATTERY CLAMP HOLDER-STE</t>
  </si>
  <si>
    <t>BFTSF00092</t>
  </si>
  <si>
    <t>LADIES FOOT REST MTG BRACKET-SF</t>
  </si>
  <si>
    <t>BFTZP00004</t>
  </si>
  <si>
    <t>Mitra-Seat cabin cotter Rod &amp; Split pin</t>
  </si>
  <si>
    <t>BFTZP00008</t>
  </si>
  <si>
    <t>Clip-E SIP Package</t>
  </si>
  <si>
    <t>BFTZP00009</t>
  </si>
  <si>
    <t>FAN_GRILL_60*60</t>
  </si>
  <si>
    <t>BFTZP00011</t>
  </si>
  <si>
    <t>Pipe Revit- 4mm</t>
  </si>
  <si>
    <t>BFTZP00012</t>
  </si>
  <si>
    <t>Trisul-mug guard center clamp</t>
  </si>
  <si>
    <t>BFTZP00017</t>
  </si>
  <si>
    <t>SEAT HINGE BRACKET-STEEL-YELLOW ZINC PLA</t>
  </si>
  <si>
    <t>BFTZP00020</t>
  </si>
  <si>
    <t>SEAT LATCH PIN-STEEL-YELLOW ZINC PLATED</t>
  </si>
  <si>
    <t>BFTZP00021</t>
  </si>
  <si>
    <t>SEAT HINGE BOLT-M6X85-YELLOW ZINC PLATED</t>
  </si>
  <si>
    <t>BFTZP00049</t>
  </si>
  <si>
    <t>IOT MOUNT BRACKET-STEEL-ZINC PLATED-ZEAL</t>
  </si>
  <si>
    <t>BFTZP00050</t>
  </si>
  <si>
    <t>ACTUATOR PLUNGER MOUNT-STEEL-ZINC PLATED</t>
  </si>
  <si>
    <t>BFTZP00051</t>
  </si>
  <si>
    <t>ACTUATOR MOUNT BRACKET-STEEL-ZINC PLATED</t>
  </si>
  <si>
    <t>BFTZP00059</t>
  </si>
  <si>
    <t>REO-BTRY CLAMP 230X155X160-STEEL-ZP-AMPT</t>
  </si>
  <si>
    <t>BFTZP00061</t>
  </si>
  <si>
    <t>REO LI-BATTERY CLAMP-PHYLION B TYPE</t>
  </si>
  <si>
    <t>BFTZP00062</t>
  </si>
  <si>
    <t>Plate_50x12x3-Mosfet clamp</t>
  </si>
  <si>
    <t>BFTZP00063</t>
  </si>
  <si>
    <t>WASHER BUSH-M16 AXLE NUT</t>
  </si>
  <si>
    <t>BFTZP00066</t>
  </si>
  <si>
    <t>MITRA-HEAD PIPE 57X5X185</t>
  </si>
  <si>
    <t>BFTZP00069</t>
  </si>
  <si>
    <t>ELITE LI-BATTERY CLAMP-STEEL-ZP</t>
  </si>
  <si>
    <t>BFTZP00071</t>
  </si>
  <si>
    <t>ELITE-BRAKE CABLE GUID-STEEL-ZP</t>
  </si>
  <si>
    <t>BFTZP00072</t>
  </si>
  <si>
    <t>ZEAL VX1-OVER RIDE PROTECTION PLATE-ZP</t>
  </si>
  <si>
    <t>BFTZP00073</t>
  </si>
  <si>
    <t>REO LI-BATTERY CLAMP-BBTNA00030-TRONTEK</t>
  </si>
  <si>
    <t>BFTZP00074</t>
  </si>
  <si>
    <t>REO LI-BATTERY CLAMP-BBTNA00037-AMPTEK</t>
  </si>
  <si>
    <t>BFTZP00076</t>
  </si>
  <si>
    <t>BATTERY CLAMP-48V B-STEEL-YL ZP-ELITE LI</t>
  </si>
  <si>
    <t>BFTZP00079</t>
  </si>
  <si>
    <t>ZEAL VX1-MCB MOUNTING CLAMP-STEEL ZP</t>
  </si>
  <si>
    <t>BFTZP00083</t>
  </si>
  <si>
    <t>ZEAL-BATTERY CLAMP W.PLUG HOLDER-STEL-ZP</t>
  </si>
  <si>
    <t>BFTZP00098</t>
  </si>
  <si>
    <t>REO LI-BATTERY CLAMP-BBTNA00048-SIEGER</t>
  </si>
  <si>
    <t>BFTZP00099</t>
  </si>
  <si>
    <t>MAG PRO-B.CLAMP-W.TAP-SIEGER-60V32AH-ZP</t>
  </si>
  <si>
    <t>BFTZP00100</t>
  </si>
  <si>
    <t>ELITE LA-BATTERY CLAMP-STL ZP-DM</t>
  </si>
  <si>
    <t>BFTZP00105</t>
  </si>
  <si>
    <t>REO LI-BATTERY CLAMP-BBTNA00053-AMPTEK</t>
  </si>
  <si>
    <t>BFTZP00113</t>
  </si>
  <si>
    <t>Seat Bracket-Cr sheet with zinc platin</t>
  </si>
  <si>
    <t>BFTZP00114</t>
  </si>
  <si>
    <t>MCB bracket-Cr sheet with zinc plating</t>
  </si>
  <si>
    <t>BFTZP00115</t>
  </si>
  <si>
    <t>Battery clamp-48V28 Ah Li B2 TYPE AHP</t>
  </si>
  <si>
    <t>BFTZP00118</t>
  </si>
  <si>
    <t>BATTERY CLAMP-SIEGER-BBTNA00063-YZP</t>
  </si>
  <si>
    <t>BFTZP00119</t>
  </si>
  <si>
    <t>BATTERY CLAMP-SIEGER-BBTNA00049-YZP</t>
  </si>
  <si>
    <t>BFTZP00121</t>
  </si>
  <si>
    <t>REO PRO-BATTERY CLAMP-STEEL-YZP</t>
  </si>
  <si>
    <t>BFTZP00124</t>
  </si>
  <si>
    <t>ELITE LI-BBTNA00047 BATTERY CLAMP-STL ZP</t>
  </si>
  <si>
    <t>BGRBK00001</t>
  </si>
  <si>
    <t>Zeal-Handle Grip with ampere logo</t>
  </si>
  <si>
    <t>BGRBK00002</t>
  </si>
  <si>
    <t>Zeal-Handle Grip Mount</t>
  </si>
  <si>
    <t>BGRBK00005</t>
  </si>
  <si>
    <t>V48-HANDLE GRIP REFRESH</t>
  </si>
  <si>
    <t>BGRBK00006</t>
  </si>
  <si>
    <t>V48-HANDLE GRIP SPACER REFRESH</t>
  </si>
  <si>
    <t>BHBBK00001</t>
  </si>
  <si>
    <t>Zeal-Handle Bar</t>
  </si>
  <si>
    <t>BHBBK00005</t>
  </si>
  <si>
    <t>ELITE-HANDLE BAR-STEEL-BK PC</t>
  </si>
  <si>
    <t>BHBBK00007</t>
  </si>
  <si>
    <t>ZEAL-HANDLE BAR-STEEL-BK ED-SIL</t>
  </si>
  <si>
    <t>BHBBK00008</t>
  </si>
  <si>
    <t>ZEAL-HANDLE BAR-STEEL-BK ED-AHP</t>
  </si>
  <si>
    <t>Handlebar</t>
  </si>
  <si>
    <t>BHBCP00006</t>
  </si>
  <si>
    <t>Mitra-Handle Bar-Steel-CP</t>
  </si>
  <si>
    <t>BHBSF00004</t>
  </si>
  <si>
    <t>TRISUL-HANDLEBAR FORK MOUNT BUSH-STEEL-S</t>
  </si>
  <si>
    <t>BICMC00001</t>
  </si>
  <si>
    <t>Zeal-Instrument Cluster</t>
  </si>
  <si>
    <t>BICMC00014</t>
  </si>
  <si>
    <t>Zeal-Instrument Cluster Assy-2019</t>
  </si>
  <si>
    <t>BICNA00001</t>
  </si>
  <si>
    <t>Mitra-Instrument Cluster-60V-Digital</t>
  </si>
  <si>
    <t>BICNA00010</t>
  </si>
  <si>
    <t>ZEAL-CLUSTER LENS-CLEAR PC</t>
  </si>
  <si>
    <t>BICNA00011</t>
  </si>
  <si>
    <t>ZEAL-CLUSTER ENCLOSURE BOTTOM</t>
  </si>
  <si>
    <t>BICNA00013</t>
  </si>
  <si>
    <t>ZEAL-CLUSTER DISPLAY MOUNT PLATE</t>
  </si>
  <si>
    <t>BICNA00014</t>
  </si>
  <si>
    <t>ZEAL-CLUSTER GRAPHICS PLATE-ABS</t>
  </si>
  <si>
    <t>Reo Li-Instrument Cluster type-2</t>
  </si>
  <si>
    <t>BICNA00017</t>
  </si>
  <si>
    <t>ZEAL-CLUSTER HOLDER-PP</t>
  </si>
  <si>
    <t>BICNA00018</t>
  </si>
  <si>
    <t>ELITE-INSTRUMENT CLUSTER-LED DISPLAY</t>
  </si>
  <si>
    <t>BICNA00020</t>
  </si>
  <si>
    <t>ELITE LI-INSTRUMENT CLUSTER-LED-IMP</t>
  </si>
  <si>
    <t>BICNA00022</t>
  </si>
  <si>
    <t>MAGNUS HS-INS.CLUSTER-78X64-DIGI.DISPLAY</t>
  </si>
  <si>
    <t>MAGNUS/ZEAL-REAR BRAKE PANEL-ADVIK-PC</t>
  </si>
  <si>
    <t>Magnus P-2</t>
  </si>
  <si>
    <t>BICNA00027</t>
  </si>
  <si>
    <t>REO PRO-48V CLUSTER-W.DIGI DISPLAY-GREEN</t>
  </si>
  <si>
    <t>BICNA00028</t>
  </si>
  <si>
    <t>STIC-Greneerg cluster IC</t>
  </si>
  <si>
    <t>BICNA00031</t>
  </si>
  <si>
    <t>MAGNUS-INSTRUMENT CLUSTER+SINGLE WIRE</t>
  </si>
  <si>
    <t>BICNA00032</t>
  </si>
  <si>
    <t>ZEAL-INSTRUMENT CLUSTER+SINGLE WIRE</t>
  </si>
  <si>
    <t>BICNA00033</t>
  </si>
  <si>
    <t>HS INSTRUMENT CLUSTER LCD-60V</t>
  </si>
  <si>
    <t>Instrument Cluster</t>
  </si>
  <si>
    <t>BLCNA00001</t>
  </si>
  <si>
    <t>LOCTITE 243</t>
  </si>
  <si>
    <t>BLCNA00002</t>
  </si>
  <si>
    <t>LOCTITE 270</t>
  </si>
  <si>
    <t>BLDBL00001</t>
  </si>
  <si>
    <t>LED_BLUE_5MM</t>
  </si>
  <si>
    <t>BLDBL00002</t>
  </si>
  <si>
    <t>LED_RG_5MM_Common Cathode</t>
  </si>
  <si>
    <t>BLDGN00004</t>
  </si>
  <si>
    <t>LED-5mm Green LED</t>
  </si>
  <si>
    <t>BLDNA00005</t>
  </si>
  <si>
    <t>LED-Common Anode RG LED_5MM</t>
  </si>
  <si>
    <t>BLDRD00003</t>
  </si>
  <si>
    <t>LED-5mm Red LED</t>
  </si>
  <si>
    <t>BLNA00043</t>
  </si>
  <si>
    <t>Spiral sleeve-PP-White</t>
  </si>
  <si>
    <t>BLSBK00005</t>
  </si>
  <si>
    <t>ELECTRONIC LOCK R4-EM-82-330-12V AUTO-M6</t>
  </si>
  <si>
    <t>BLSBK00006</t>
  </si>
  <si>
    <t>LUGGAGE BOX LID LOCK-DMLK5-MCLR12L35-DFP</t>
  </si>
  <si>
    <t>BLSBK00007</t>
  </si>
  <si>
    <t>ELECTRONIC ROTARY LATCH-R4-EM-13-161-STE</t>
  </si>
  <si>
    <t>BLSNA00001</t>
  </si>
  <si>
    <t>Zeal-Lock Set-ZUB</t>
  </si>
  <si>
    <t>Zeal-Lock set-SLD</t>
  </si>
  <si>
    <t>BLSNA00003</t>
  </si>
  <si>
    <t>Mitra-Lock Set</t>
  </si>
  <si>
    <t>BLSNA00005</t>
  </si>
  <si>
    <t>ELITE-LOCKSET</t>
  </si>
  <si>
    <t>BLSNA00007</t>
  </si>
  <si>
    <t>MAGNUS HS-LOCK SET-SLD</t>
  </si>
  <si>
    <t>BLSNA00009</t>
  </si>
  <si>
    <t>FORK LOCK SET-TVS XL-Minda / LK4145Z</t>
  </si>
  <si>
    <t>BLSNA00010</t>
  </si>
  <si>
    <t>ELECTRONIC LOCK R4-EM-13-161-12V SOUTHCO</t>
  </si>
  <si>
    <t>BLSNA00011</t>
  </si>
  <si>
    <t>ELECTRONIC LOCK R4-EM-23-161-12V SOUTHCO</t>
  </si>
  <si>
    <t>BLSNA00012</t>
  </si>
  <si>
    <t>ELECTRONIC LOCK R4-EM-732-162-B-12V SOUT</t>
  </si>
  <si>
    <t>BLSNA00013</t>
  </si>
  <si>
    <t>ELECTRONIC LOCK R4-EM-81-330-12V AUTO-M6</t>
  </si>
  <si>
    <t>BLSNA00014</t>
  </si>
  <si>
    <t>MAGNUS HS-LOCK PIN-DIA 7X4.7-SLD LOCK</t>
  </si>
  <si>
    <t>Zeal-Front Turn Indicator Light</t>
  </si>
  <si>
    <t>Zeal-Head Light</t>
  </si>
  <si>
    <t>Zeal-Tail Light</t>
  </si>
  <si>
    <t>BLTNA00004</t>
  </si>
  <si>
    <t>FRONT WINKER-PC-3WHL</t>
  </si>
  <si>
    <t>BLTNA00007</t>
  </si>
  <si>
    <t>HEAD LAMP-PC-3WHL</t>
  </si>
  <si>
    <t>BLTNA00010</t>
  </si>
  <si>
    <t>ELITE-FRONT TURN INDICATOR LH</t>
  </si>
  <si>
    <t>BLTNA00011</t>
  </si>
  <si>
    <t>ELITE-FRONT TURN INDICATOR RH</t>
  </si>
  <si>
    <t>BLTNA00012</t>
  </si>
  <si>
    <t>ELITE-HEAD LIGHT</t>
  </si>
  <si>
    <t>BLTNA00014</t>
  </si>
  <si>
    <t>ELITE-INSTRUMENT CLUSTER COVER LED LIGHT</t>
  </si>
  <si>
    <t>BLTNA00015</t>
  </si>
  <si>
    <t>ELITE-NUMBER PLATE LAMP</t>
  </si>
  <si>
    <t>BLTNA00026</t>
  </si>
  <si>
    <t>A</t>
  </si>
  <si>
    <t>Mitra-Tail Light LH</t>
  </si>
  <si>
    <t>BLTNA00034</t>
  </si>
  <si>
    <t>MAGNUS HS-LED DRL ASSY</t>
  </si>
  <si>
    <t>BLTNA00036</t>
  </si>
  <si>
    <t>REO-HEAD LIGHT-DM</t>
  </si>
  <si>
    <t>BLTNA00038</t>
  </si>
  <si>
    <t>MAGNUS HS-HEAD LAMP W/O BULB</t>
  </si>
  <si>
    <t>BLTNA00042</t>
  </si>
  <si>
    <t>V48-Head Light Bulb-LED</t>
  </si>
  <si>
    <t>BLTNA00043</t>
  </si>
  <si>
    <t>REO-HEAD LAMP BULB HOLDER+WIRE</t>
  </si>
  <si>
    <t>BLTNA00044</t>
  </si>
  <si>
    <t>REO-TURN INDICATOR BULB HOLDER+WIRE-LH</t>
  </si>
  <si>
    <t>BLTNA00045</t>
  </si>
  <si>
    <t>REO-TAIL LAMP BULB HOLDER+WIRE</t>
  </si>
  <si>
    <t>BLTNA00046</t>
  </si>
  <si>
    <t>REO-TURN INDICATOR BULB HOLDER+WIRE-RH</t>
  </si>
  <si>
    <t>BLTNA00047</t>
  </si>
  <si>
    <t>REO-TURN INDICATOR LIGHT-DM</t>
  </si>
  <si>
    <t>BLTNA00048</t>
  </si>
  <si>
    <t>REO-TAIL LIGHT-DM</t>
  </si>
  <si>
    <t>BLTNA00052</t>
  </si>
  <si>
    <t>MAGNUS HS-INDICATOR WITH LED DRL LH ASSY</t>
  </si>
  <si>
    <t>BLTNA00053</t>
  </si>
  <si>
    <t>MAGNUS HS-INDICATOR WITH LED DRL RH ASSY</t>
  </si>
  <si>
    <t>BLTNA00055</t>
  </si>
  <si>
    <t>Magnus-Seat Rod DM</t>
  </si>
  <si>
    <t>BLTRD00013</t>
  </si>
  <si>
    <t>ELITE-TAIL LIGHT</t>
  </si>
  <si>
    <t>BMCBK00001</t>
  </si>
  <si>
    <t>Micro controller-uC_PIC16F616_PDIP</t>
  </si>
  <si>
    <t>BMCBK00002</t>
  </si>
  <si>
    <t>Pulse control ic-MC34151</t>
  </si>
  <si>
    <t>BMCBK00003</t>
  </si>
  <si>
    <t>IC-TNY278PN</t>
  </si>
  <si>
    <t>BMCBK00004</t>
  </si>
  <si>
    <t>IC-TL494</t>
  </si>
  <si>
    <t>BMCBK00005</t>
  </si>
  <si>
    <t>Micro controller-uC_XC866_TSSOP</t>
  </si>
  <si>
    <t>BMCBK00006</t>
  </si>
  <si>
    <t>IC-UC3845</t>
  </si>
  <si>
    <t>BMGSF00001</t>
  </si>
  <si>
    <t>Trisul-Rear Mudguard tube</t>
  </si>
  <si>
    <t>BMRBK00001</t>
  </si>
  <si>
    <t>Rear View Mirror-90 Elliptical-FIEM</t>
  </si>
  <si>
    <t>BMRBK00002</t>
  </si>
  <si>
    <t>Rear View Mirror-145*90 Rectangle-FIEM</t>
  </si>
  <si>
    <t>REAR VIEW MIRROR-SRVH-452LR-BLK-SUPRAJIT</t>
  </si>
  <si>
    <t>BMTBK00001</t>
  </si>
  <si>
    <t>ZEAL-MOTOR-1200W 60V-BLDC-2.15X10 RIM-13</t>
  </si>
  <si>
    <t>BH1200WCC22E054933</t>
  </si>
  <si>
    <t>BMTBK00009</t>
  </si>
  <si>
    <t>MAGNUS-HUB MOTOR-STATAR-60V 250W</t>
  </si>
  <si>
    <t>BMTBK00013</t>
  </si>
  <si>
    <t>ZEAL-MOTOR-1200W 60V-BLDC-2.15X10 -SIL</t>
  </si>
  <si>
    <t>BH1200WCC24I237276</t>
  </si>
  <si>
    <t>HC25032355</t>
  </si>
  <si>
    <t>BMTRF00001</t>
  </si>
  <si>
    <t>Reo-Motor-RF</t>
  </si>
  <si>
    <t>BOCBK00001</t>
  </si>
  <si>
    <t>ODOMETER CABLE-SPL-MITRA</t>
  </si>
  <si>
    <t>BPHBK00006</t>
  </si>
  <si>
    <t>ZEAL-PILLION HANDLE-BLACK DM</t>
  </si>
  <si>
    <t>BPHSL00001</t>
  </si>
  <si>
    <t>Zeal-Pillion Handle</t>
  </si>
  <si>
    <t>BPHSL00002</t>
  </si>
  <si>
    <t>B</t>
  </si>
  <si>
    <t>ELITE-PILLION HANDLE-ALU-BK</t>
  </si>
  <si>
    <t>BPHSL00003</t>
  </si>
  <si>
    <t>REO PRO-PILLION HANDLE-AL-SILVER GREY</t>
  </si>
  <si>
    <t>BPHSL00007</t>
  </si>
  <si>
    <t>ZEAL CA-PILLION HANDLE-SILVER DM</t>
  </si>
  <si>
    <t>BPKBK00003</t>
  </si>
  <si>
    <t>FOAM TAP-50X6MM-BLACK</t>
  </si>
  <si>
    <t>BPLBK00007</t>
  </si>
  <si>
    <t>Zeal-Swing Arm Cover LH-Black</t>
  </si>
  <si>
    <t>BPLBK00008</t>
  </si>
  <si>
    <t>Zeal-Swing Arm Cover RH-Black</t>
  </si>
  <si>
    <t>Zeal-Front Panel Top-Black</t>
  </si>
  <si>
    <t>BPLBK00012</t>
  </si>
  <si>
    <t>Zeal-Luggage Box Front Cover-Black</t>
  </si>
  <si>
    <t>BPLBK00041</t>
  </si>
  <si>
    <t>Zeal-Front Panel Mat</t>
  </si>
  <si>
    <t>BPLBK00043</t>
  </si>
  <si>
    <t>Zeal-Front Panel Bottom-Black</t>
  </si>
  <si>
    <t>BPLBK00049</t>
  </si>
  <si>
    <t>Zeal-Rear panel Top-Black</t>
  </si>
  <si>
    <t>BPLBK00050</t>
  </si>
  <si>
    <t>Zeal-Side Panel LH-Black</t>
  </si>
  <si>
    <t>BPLBK00051</t>
  </si>
  <si>
    <t>Zeal-Side Panel RH-Black</t>
  </si>
  <si>
    <t>BPLBK00052</t>
  </si>
  <si>
    <t>Zeal-Front Fender-Black</t>
  </si>
  <si>
    <t>BPLBK00053</t>
  </si>
  <si>
    <t>Zeal-Protection Board LH-Black</t>
  </si>
  <si>
    <t>BPLBK00054</t>
  </si>
  <si>
    <t>Zeal-Protection Board RH-Black</t>
  </si>
  <si>
    <t>BPLBK00113</t>
  </si>
  <si>
    <t>ELITE-FRONT PANEL TOP-ABS-BLACK</t>
  </si>
  <si>
    <t>BPLBK00117</t>
  </si>
  <si>
    <t>ELITE-PROTECTION BOARD LH-ABS-BLACK</t>
  </si>
  <si>
    <t>BPLBK00118</t>
  </si>
  <si>
    <t>ELITE-PROTECTION BOARD RH-ABS-BLACK</t>
  </si>
  <si>
    <t>BPLBK00124</t>
  </si>
  <si>
    <t>Zeal-Instrument cluster cover-ABS-Black</t>
  </si>
  <si>
    <t>BPLBK00160</t>
  </si>
  <si>
    <t>ELITE-INSTRUMENT CLUSTER COVER FRONT BK</t>
  </si>
  <si>
    <t>BPLBK00161</t>
  </si>
  <si>
    <t>ELITE-FRONT PANEL BOTTOM BLACK</t>
  </si>
  <si>
    <t>BPLBK00162</t>
  </si>
  <si>
    <t>ELITE-FRONT FENDER BLACK</t>
  </si>
  <si>
    <t>BPLBK00163</t>
  </si>
  <si>
    <t>ELITE-SIDE PANEL LH BLACK</t>
  </si>
  <si>
    <t>BPLBK00164</t>
  </si>
  <si>
    <t>ELITE-SIDE PANEL RH BLACK</t>
  </si>
  <si>
    <t>BPLBK00165</t>
  </si>
  <si>
    <t>ELITE-REAR PANEL TOP BLACK</t>
  </si>
  <si>
    <t>BPLBK00166</t>
  </si>
  <si>
    <t>ELITE-LUGGAGE BOX FRONT COVER BLACK</t>
  </si>
  <si>
    <t>BPLBK00167</t>
  </si>
  <si>
    <t>ELITE-SIDE PANEL BOTTOM LH-BLACK</t>
  </si>
  <si>
    <t>BPLBK00168</t>
  </si>
  <si>
    <t>ELITE-SIDE PANEL BOTTOM RH-BLACK</t>
  </si>
  <si>
    <t>BPLBK00169</t>
  </si>
  <si>
    <t>ELITE-CLUSTER COVER REAR-ABS-BLACK</t>
  </si>
  <si>
    <t>BPLBK00192</t>
  </si>
  <si>
    <t>V48-SIDE PANEL LH-BLACK REFRESH</t>
  </si>
  <si>
    <t>BPLBK00193</t>
  </si>
  <si>
    <t>V48-SIDE PANEL RH-BLACK REFRESH</t>
  </si>
  <si>
    <t>BPLBK00194</t>
  </si>
  <si>
    <t>V48-INS.CLUSTER COVER-BLACK REFRESH</t>
  </si>
  <si>
    <t>BPLBK00195</t>
  </si>
  <si>
    <t>V48-FRONT PANEL TOP-BLACK REFRESH</t>
  </si>
  <si>
    <t>BPLBK00196</t>
  </si>
  <si>
    <t>V48-FRONT PANEL BOTTOM-BLACK REFRESH</t>
  </si>
  <si>
    <t>BPLBK00197</t>
  </si>
  <si>
    <t>MAG-BAG HOOK PLATE-ABS-GR BLK</t>
  </si>
  <si>
    <t>BPLBK00198</t>
  </si>
  <si>
    <t>MAG-PROTECTION BOARD LH-ABS-GR BLK</t>
  </si>
  <si>
    <t>BPLBK00199</t>
  </si>
  <si>
    <t>MAG-PROTECTION BOARD RH-ABS-GR BLK</t>
  </si>
  <si>
    <t>BPLBK00200</t>
  </si>
  <si>
    <t>MAG-REAR PANEL TOP-ABS-GR BLK</t>
  </si>
  <si>
    <t>BPLBK00201</t>
  </si>
  <si>
    <t>MAG-SIDE PANEL LH-ABS-GR BLK</t>
  </si>
  <si>
    <t>BPLBK00202</t>
  </si>
  <si>
    <t>MAG-SIDE PANEL RH-ABS-GR BLK</t>
  </si>
  <si>
    <t>BPLBK00203</t>
  </si>
  <si>
    <t>MAG-SWING ARM COVER-ABS-GR BLK</t>
  </si>
  <si>
    <t>BPLBK00204</t>
  </si>
  <si>
    <t>MAG-SWING ARM COVER CAP-ABS-GR BLK</t>
  </si>
  <si>
    <t>BPLBK00205</t>
  </si>
  <si>
    <t>MAG-INS.CLUSTER COVER FRONT-ABS-GR BLK</t>
  </si>
  <si>
    <t>BPLBK00206</t>
  </si>
  <si>
    <t>MAG-INS.CLUSTER COVER REARR-ABS-GR BLK</t>
  </si>
  <si>
    <t>BPLBK00207</t>
  </si>
  <si>
    <t>MAG-INS.CLUSTER COVER TOP-ABS-GR BLK</t>
  </si>
  <si>
    <t>BPLBK00208</t>
  </si>
  <si>
    <t>MAG-FRAME NUMBER COVER-ABS-GR BLK</t>
  </si>
  <si>
    <t>BPLBK00209</t>
  </si>
  <si>
    <t>MAG-FRONT FENDER-ABS-GR BLK</t>
  </si>
  <si>
    <t>BPLBK00210</t>
  </si>
  <si>
    <t>MAG-FRONT PANEL LH-ABS-GR BLK</t>
  </si>
  <si>
    <t>BPLBK00211</t>
  </si>
  <si>
    <t>MAG-FRONT PANEL RH-ABS-GR BLK</t>
  </si>
  <si>
    <t>BPLBK00212</t>
  </si>
  <si>
    <t>MAG-FRONT PANEL TOP-ABS-GR BLK</t>
  </si>
  <si>
    <t>BPLBK00281</t>
  </si>
  <si>
    <t>REO PRO FRONT PANEL TOP-ABS GR BLK</t>
  </si>
  <si>
    <t>BPLBK00282</t>
  </si>
  <si>
    <t>REO PRO LUG.BOX FRONT COVER-ABS GR BLK</t>
  </si>
  <si>
    <t>BPLBK00283</t>
  </si>
  <si>
    <t>REO PRO FRONT PANEL BOTTOM-ABS GR BLK</t>
  </si>
  <si>
    <t>BPLBK00284</t>
  </si>
  <si>
    <t>REO PRO REAR PANEL TOP-ABS GR BLK</t>
  </si>
  <si>
    <t>BPLBK00285</t>
  </si>
  <si>
    <t>REO PRO SIDE PANEL LH-ABS GR BLK</t>
  </si>
  <si>
    <t>BPLBK00286</t>
  </si>
  <si>
    <t>REO PRO SIDE PANEL RH-ABS GR BLK</t>
  </si>
  <si>
    <t>BPLBK00287</t>
  </si>
  <si>
    <t>REO PRO FRONT FENDER-ABS GR BLK</t>
  </si>
  <si>
    <t>BPLBK00288</t>
  </si>
  <si>
    <t>REO PRO PROTECTION BOARD LH-ABS GR BLK</t>
  </si>
  <si>
    <t>BPLBK00289</t>
  </si>
  <si>
    <t>REO PRO PROTECTION BOARD RH-ABS GR BLK</t>
  </si>
  <si>
    <t>BPLBK00290</t>
  </si>
  <si>
    <t>REO PRO INSCLUSTER COVER ABS GR BLK</t>
  </si>
  <si>
    <t>BPLBL00027</t>
  </si>
  <si>
    <t>Zeal-Protection Board LH-Blue</t>
  </si>
  <si>
    <t>BPLBL00028</t>
  </si>
  <si>
    <t>Zeal-Protection Board RH-Blue</t>
  </si>
  <si>
    <t>BPLBL00029</t>
  </si>
  <si>
    <t>Zeal-Rear Panel Top-Blue</t>
  </si>
  <si>
    <t>BPLBL00030</t>
  </si>
  <si>
    <t>Zeal-Side Panel LH-Blue</t>
  </si>
  <si>
    <t>BPLBL00031</t>
  </si>
  <si>
    <t>Zeal-Side Panel RH-Blue</t>
  </si>
  <si>
    <t>BPLBL00032</t>
  </si>
  <si>
    <t>Zeal-Front Fender-Blue</t>
  </si>
  <si>
    <t>BPLBL00033</t>
  </si>
  <si>
    <t>Zeal-Front Panel Bottom-Blue</t>
  </si>
  <si>
    <t>BPLBL00047</t>
  </si>
  <si>
    <t>Zeal-Front Panel Top-Blue</t>
  </si>
  <si>
    <t>BPLBL00055</t>
  </si>
  <si>
    <t>Zeal-Protection Board LH-Lite Blue</t>
  </si>
  <si>
    <t>BPLBL00056</t>
  </si>
  <si>
    <t>Zeal-Protection Board RH-Lite Blue</t>
  </si>
  <si>
    <t>Magnus Pro</t>
  </si>
  <si>
    <t>Reo-Side Panel LH-Blue with grey</t>
  </si>
  <si>
    <t>Reo-Side Panel RH-Blue with grey</t>
  </si>
  <si>
    <t>BPLBL00096</t>
  </si>
  <si>
    <t>Reo-Front Panel Bottom-Blue with grey</t>
  </si>
  <si>
    <t>Reo-Front Fender-Blue</t>
  </si>
  <si>
    <t>Reo-Front Panel Top-Blue</t>
  </si>
  <si>
    <t>BPLBL00125</t>
  </si>
  <si>
    <t>Zeal-Instrument Cluster Cover-ABS-Blue</t>
  </si>
  <si>
    <t>BPLBL00126</t>
  </si>
  <si>
    <t>Zeal-Instrument Cluster Cover-ABS-Lite B</t>
  </si>
  <si>
    <t>BPLBL00152</t>
  </si>
  <si>
    <t>ELITE-INSTRUMENT CLUSTER COVER FRONT-BLU</t>
  </si>
  <si>
    <t>BPLBL00154</t>
  </si>
  <si>
    <t>ELITE-FRONT PANEL BOTTOM-BLUE</t>
  </si>
  <si>
    <t>BPLBL00155</t>
  </si>
  <si>
    <t>ELITE-FRONT FENDER-BLUE</t>
  </si>
  <si>
    <t>BPLBL00156</t>
  </si>
  <si>
    <t>ELITE-SIDE PANEL LH BLUE</t>
  </si>
  <si>
    <t>BPLBL00157</t>
  </si>
  <si>
    <t>ELITE-SIDE PANEL RH BLUE</t>
  </si>
  <si>
    <t>BPLBL00158</t>
  </si>
  <si>
    <t>ELITE-REAR PANEL TOP BLUE</t>
  </si>
  <si>
    <t>BPLBL00159</t>
  </si>
  <si>
    <t>ELITE-LUGGAGE BOX FRONT COVER BLUE</t>
  </si>
  <si>
    <t>BPLBL00190</t>
  </si>
  <si>
    <t>V48-INS.CLUSTER COVER-BLUE REFRESH</t>
  </si>
  <si>
    <t>BPLBL00191</t>
  </si>
  <si>
    <t>V48-FRONT PANEL BOTTOM-BLUE REFRESH</t>
  </si>
  <si>
    <t>BPLBL00291</t>
  </si>
  <si>
    <t>REO PRO-FRONT PANEL TOP-ABS-DP BLUE+S.GR</t>
  </si>
  <si>
    <t>BPLBL00292</t>
  </si>
  <si>
    <t>REO PRO-FRONT PANEL BOTTOM-ABS-DEEP BLUE</t>
  </si>
  <si>
    <t>BPLBL00293</t>
  </si>
  <si>
    <t>REO PRO-REAR PANEL TOP-ABS-DP BLUE+S.GRY</t>
  </si>
  <si>
    <t>BPLBL00294</t>
  </si>
  <si>
    <t>REO PRO-SIDE PANEL LH-ABS-DP BLUE+S.GRY</t>
  </si>
  <si>
    <t>BPLBL00295</t>
  </si>
  <si>
    <t>REO PRO-SIDE PANEL RH-ABS-DP BLUE+S.GRY</t>
  </si>
  <si>
    <t>BPLBL00296</t>
  </si>
  <si>
    <t>REO PRO-FRONT FENDER-ABS-DEEP BLUE</t>
  </si>
  <si>
    <t>BPLBL00297</t>
  </si>
  <si>
    <t>REO PRO-PROTECTION BOARD LH-ABS-DEEP BLU</t>
  </si>
  <si>
    <t>BPLBL00298</t>
  </si>
  <si>
    <t>REO PRO-PROTECTION BOARD RH-ABS-DEEP BLU</t>
  </si>
  <si>
    <t>BPLBL00299</t>
  </si>
  <si>
    <t>REO PRO-INS.CLUSTER COVER ABS-DEEP BLUE</t>
  </si>
  <si>
    <t>BPLBL00300</t>
  </si>
  <si>
    <t>REO PRO LUG.BOX FRONT COVER-ABS-DEEP BLU</t>
  </si>
  <si>
    <t>BPLBR00392</t>
  </si>
  <si>
    <t>REO PRO-FRONT FENDER-ABS-DT RED DM</t>
  </si>
  <si>
    <t>BPLBR00393</t>
  </si>
  <si>
    <t>REO PRO-FRONT PANEL BOTTOM-ABS-DT RED DM</t>
  </si>
  <si>
    <t>BPLBR00394</t>
  </si>
  <si>
    <t>REO PRO-FRONT PANEL TOP-ABS-DT RED+SL GR</t>
  </si>
  <si>
    <t>BPLBR00395</t>
  </si>
  <si>
    <t>REO PRO-INS.CLUSTER COVER ABS-DT RED DM</t>
  </si>
  <si>
    <t>BPLBR00396</t>
  </si>
  <si>
    <t>REO PRO-PROTECTION BOARD LH-ABS-DT RED D</t>
  </si>
  <si>
    <t>BPLBR00397</t>
  </si>
  <si>
    <t>REO PRO-PROTECTION BOARD RH-ABS-DT RED D</t>
  </si>
  <si>
    <t>BPLBR00398</t>
  </si>
  <si>
    <t>REO PRO LUG.BOX FRONT COVER-ABS-DT RED D</t>
  </si>
  <si>
    <t>BPLBR00399</t>
  </si>
  <si>
    <t>REO PRO-SIDE PANEL LH-ABS-DT RED+SL GRY</t>
  </si>
  <si>
    <t>BPLBR00400</t>
  </si>
  <si>
    <t>REO PRO-SIDE PANEL RH-ABS-DT RED+SL GRY</t>
  </si>
  <si>
    <t>BPLBR00401</t>
  </si>
  <si>
    <t>REO PRO-REAR PANEL TOP-ABS-DT RED+SL GRY</t>
  </si>
  <si>
    <t>BPLBW00326</t>
  </si>
  <si>
    <t>MAG-FRONT FENDER-ABS-BL PWT DM</t>
  </si>
  <si>
    <t>BPLBW00327</t>
  </si>
  <si>
    <t>MAG-FRONT PANEL LH-ABS-BL PWT DM</t>
  </si>
  <si>
    <t>BPLBW00328</t>
  </si>
  <si>
    <t>MAG-FRONT PANEL RH-ABS-BL PWT DM</t>
  </si>
  <si>
    <t>BPLBW00329</t>
  </si>
  <si>
    <t>MAG-FRONT PANEL TOP-ABS-BL PWT-DM</t>
  </si>
  <si>
    <t>BPLBW00330</t>
  </si>
  <si>
    <t>MAG-INS.CLUSTER COVER FRONT-ABS-BL PWT D</t>
  </si>
  <si>
    <t>BPLBW00331</t>
  </si>
  <si>
    <t>Magnus 60</t>
  </si>
  <si>
    <t>MAG-INS.CLUSTER COVER REAR-ABS-BL PWT DM</t>
  </si>
  <si>
    <t>BPLBW00332</t>
  </si>
  <si>
    <t>MAG-INS.CLUSTER COVER TOP-ABS-BL PWT DM</t>
  </si>
  <si>
    <t>BPLBW00333</t>
  </si>
  <si>
    <t>MAG-BAG HOOK PLATE-ABS-BL PWT DM</t>
  </si>
  <si>
    <t>BPLBW00334</t>
  </si>
  <si>
    <t>MAG-FRAME NUMBER COVER-ABS-BL PWT DM</t>
  </si>
  <si>
    <t>BPLBW00335</t>
  </si>
  <si>
    <t>MAG-PROTECTION BOARD LH-ABS-BL PWT DM</t>
  </si>
  <si>
    <t>BPLBW00336</t>
  </si>
  <si>
    <t>MAG-PROTECTION BOARD RH-ABS-BL PWT DM</t>
  </si>
  <si>
    <t>BPLBW00337</t>
  </si>
  <si>
    <t>MAG-SIDE PANEL LH-ABS-BL PWT DM</t>
  </si>
  <si>
    <t>BPLBW00338</t>
  </si>
  <si>
    <t>MAG-SIDE PANEL RH-ABS-BL PWT DM</t>
  </si>
  <si>
    <t>BPLBW00339</t>
  </si>
  <si>
    <t>MAG-REAR PANEL TOP-ABS-BL PWT DM</t>
  </si>
  <si>
    <t>BPLBW00340</t>
  </si>
  <si>
    <t>MAG-SWING ARM COVER-ABS-BL PWT DM</t>
  </si>
  <si>
    <t>BPLBW00341</t>
  </si>
  <si>
    <t>MAG-SWING ARM COVER CAP-ABS-BL PWT DM</t>
  </si>
  <si>
    <t>Magnus-Front Panel Decorative Plate DM</t>
  </si>
  <si>
    <t>Magnus-Head Light Decorative Plate DM</t>
  </si>
  <si>
    <t xml:space="preserve">B111001390-264251 B111001390-264596 </t>
  </si>
  <si>
    <t>BPLDB00402</t>
  </si>
  <si>
    <t>REO PRO-FRONT FENDER-ABS-DEEP BLUE DM</t>
  </si>
  <si>
    <t>BPLDB00403</t>
  </si>
  <si>
    <t>BPLDB00404</t>
  </si>
  <si>
    <t>BPLDB00405</t>
  </si>
  <si>
    <t>BPLDB00406</t>
  </si>
  <si>
    <t>BPLDB00407</t>
  </si>
  <si>
    <t>BPLDB00408</t>
  </si>
  <si>
    <t>BPLDB00409</t>
  </si>
  <si>
    <t>BPLDB00410</t>
  </si>
  <si>
    <t>BPLDB00411</t>
  </si>
  <si>
    <t>BPLGB00365</t>
  </si>
  <si>
    <t>MAG-BAG HOOK PLATE-ABS-GR BLK DM</t>
  </si>
  <si>
    <t>Magus AIS</t>
  </si>
  <si>
    <t>BPLGR00461</t>
  </si>
  <si>
    <t>MAG-BAG HOOK PLATE-ABS-GALACTIC GREY</t>
  </si>
  <si>
    <t>BPLGR00468</t>
  </si>
  <si>
    <t>MAG-SWING ARM COVER-ABS-GALACTIC GREY</t>
  </si>
  <si>
    <t>BPLGR00469</t>
  </si>
  <si>
    <t>MAG-SWING ARM COVER CAP-ABS-GALACTIC GRY</t>
  </si>
  <si>
    <t>MAG-FRONT PANEL TOP-ABS-WHITE-DM</t>
  </si>
  <si>
    <t>MAG-REAR PANEL TOP-ABS-WHITE DM BPLGW00521</t>
  </si>
  <si>
    <t>BPLGY00034</t>
  </si>
  <si>
    <t>Zeal-Protection Board LH-Grey</t>
  </si>
  <si>
    <t>BPLGY00035</t>
  </si>
  <si>
    <t>Zeal-Protection Board RH-Grey</t>
  </si>
  <si>
    <t>BPLGY00036</t>
  </si>
  <si>
    <t>Zeal-Rear Panel Top-Grey</t>
  </si>
  <si>
    <t>BPLGY00037</t>
  </si>
  <si>
    <t>Zeal-Side Panel LH-Grey</t>
  </si>
  <si>
    <t>BPLGY00038</t>
  </si>
  <si>
    <t>Zeal-Side Panel RH-Grey</t>
  </si>
  <si>
    <t>BPLGY00039</t>
  </si>
  <si>
    <t>Zeal-Front Fender-Grey</t>
  </si>
  <si>
    <t>BPLGY00040</t>
  </si>
  <si>
    <t>Zeal-Front Panel Bottom-Grey</t>
  </si>
  <si>
    <t>BPLGY00127</t>
  </si>
  <si>
    <t>Zeal-Instrument Cluster Cover-ABS-Grey</t>
  </si>
  <si>
    <t>BPLMB00551</t>
  </si>
  <si>
    <t>MAG-FRONT FENDER-ABS-MATT BROWN-DM</t>
  </si>
  <si>
    <t>BPLMB00552</t>
  </si>
  <si>
    <t>MAG-FRONT PANEL LH-ABS-MATT BROWN-DM</t>
  </si>
  <si>
    <t>BPLMB00553</t>
  </si>
  <si>
    <t>MAG-FRONT PANEL RH-ABS-MATT BROWN-DM</t>
  </si>
  <si>
    <t>BPLMB00555</t>
  </si>
  <si>
    <t>MAG-INSCLUSTER COVER FRNT-ABS-MATT BR-DM</t>
  </si>
  <si>
    <t>BPLMB00562</t>
  </si>
  <si>
    <t>MAG-SIDE PANEL LH-ABS-MATT BROWN-DM</t>
  </si>
  <si>
    <t>BPLMB00563</t>
  </si>
  <si>
    <t>MAG-SIDE PANEL RH-ABS-MATT BROWN-DM</t>
  </si>
  <si>
    <t>BPLMG00579</t>
  </si>
  <si>
    <t>MAG-FRONT FENDER-ABS-MATT GREEN-DM</t>
  </si>
  <si>
    <t>BPLMG00580</t>
  </si>
  <si>
    <t>MAG-FRONT PANEL LH-ABS-MATT GREEN-DM</t>
  </si>
  <si>
    <t>BPLMG00581</t>
  </si>
  <si>
    <t>MAG-FRONT PANEL RH-ABS-MATT GREEN-DM</t>
  </si>
  <si>
    <t>BPLMG00583</t>
  </si>
  <si>
    <t>MAG-INS.CLUSTER COVER FRNT-ABS-MT GRN-DM</t>
  </si>
  <si>
    <t>BPLMG00590</t>
  </si>
  <si>
    <t>MAG-SIDE PANEL LH-ABS-MATT GREEN-DM</t>
  </si>
  <si>
    <t>BPLMG00591</t>
  </si>
  <si>
    <t>MAG-SIDE PANEL RH-ABS-MATT GREEN-DM</t>
  </si>
  <si>
    <t>BPLMR00349</t>
  </si>
  <si>
    <t>MAG-BAG HOOK PLATE-ABS-MT RED DM</t>
  </si>
  <si>
    <t>BPLMR00356</t>
  </si>
  <si>
    <t>MAG-SWING ARM COVER-ABS-MT RED DM</t>
  </si>
  <si>
    <t>BPLMR00357</t>
  </si>
  <si>
    <t>MAG-SWING ARM COVER CAP-ABS-MT RED DM</t>
  </si>
  <si>
    <t>BPLMR00432</t>
  </si>
  <si>
    <t>Zeal-Front Fender-Matt Black DM</t>
  </si>
  <si>
    <t>BPLMR00433</t>
  </si>
  <si>
    <t>Zeal-Front Panel Bottom-Matt Red DM</t>
  </si>
  <si>
    <t>BPLMR00434</t>
  </si>
  <si>
    <t>Zeal-Front Panel Top-Matt Red DM</t>
  </si>
  <si>
    <t>BPLMR00435</t>
  </si>
  <si>
    <t>Zeal-Instrument Cluster Cover-Matt Red D</t>
  </si>
  <si>
    <t>BPLMR00436</t>
  </si>
  <si>
    <t>IN202202257 0452305913</t>
  </si>
  <si>
    <t>Zeal-Protection Board LH-Matt Red DM</t>
  </si>
  <si>
    <t>BPLMR00437</t>
  </si>
  <si>
    <t>Zeal-Protection Board RH-Matt Red DM</t>
  </si>
  <si>
    <t>BPLMR00438</t>
  </si>
  <si>
    <t>Zeal-Luggage Box Front Cover-Matt Black</t>
  </si>
  <si>
    <t>BPLMR00439</t>
  </si>
  <si>
    <t>Zeal-Side Panel LH-Matt Black DM</t>
  </si>
  <si>
    <t>BPLMR00440</t>
  </si>
  <si>
    <t>Zeal-Side Panel RH-Matt Black DM</t>
  </si>
  <si>
    <t>BPLMR00441</t>
  </si>
  <si>
    <t>Zeal-Rear panel Top-Matt Black DM</t>
  </si>
  <si>
    <t xml:space="preserve">IN212318580 </t>
  </si>
  <si>
    <t>32303286 0472302166</t>
  </si>
  <si>
    <t>BPLOB00529</t>
  </si>
  <si>
    <t>MAG-BAG HOOK PLATE-ABS-OCEAN BLUE DM</t>
  </si>
  <si>
    <t>Charger-60V7.5A-PH2</t>
  </si>
  <si>
    <t>Magnus Ex</t>
  </si>
  <si>
    <t>BPLOB00536</t>
  </si>
  <si>
    <t>MAG-SWINGARM COVER-CAP-ABS-OCEAN BLUE-DM</t>
  </si>
  <si>
    <t>BPLOB00537</t>
  </si>
  <si>
    <t>MAG-SWING ARM COVER-ABS-OCEAN BLUE-DM</t>
  </si>
  <si>
    <t>IN202317771</t>
  </si>
  <si>
    <t>Reo-Side Panel LH-Orange with grey</t>
  </si>
  <si>
    <t>Reo-Side Panel RH-Orange with grey</t>
  </si>
  <si>
    <t>BPLOR00095</t>
  </si>
  <si>
    <t>Reo-Front Panel Bottom-Orange with grey</t>
  </si>
  <si>
    <t>Reo-Front Fender-Orange</t>
  </si>
  <si>
    <t>Reo-Front Panel Top-Orange</t>
  </si>
  <si>
    <t>BCHNA0043RF</t>
  </si>
  <si>
    <t>SR240220011RF 102110579RF</t>
  </si>
  <si>
    <t>BPLRD00003</t>
  </si>
  <si>
    <t>Zeal-Protection Board RH-Red</t>
  </si>
  <si>
    <t>BPLRD00004</t>
  </si>
  <si>
    <t>Zeal-Rear Panel Top-Red</t>
  </si>
  <si>
    <t>BPLRD00005</t>
  </si>
  <si>
    <t>Zeal-Side Panel LH-Red</t>
  </si>
  <si>
    <t>BPLRD00006</t>
  </si>
  <si>
    <t>Zeal-Side Panel RH-Red</t>
  </si>
  <si>
    <t>BPLRD00009</t>
  </si>
  <si>
    <t>Zeal-Front Fender-Red</t>
  </si>
  <si>
    <t>BPLRD00011</t>
  </si>
  <si>
    <t>Zeal-Front Panel Bottom-Red</t>
  </si>
  <si>
    <t>BPLRD00042</t>
  </si>
  <si>
    <t>Zeal-Front Panel Bottom-Matt Red</t>
  </si>
  <si>
    <t>BPLRD00045</t>
  </si>
  <si>
    <t>Zeal-Front Panel Top-Red</t>
  </si>
  <si>
    <t>Reo-Side Panel LH-Sparkle Red with grey</t>
  </si>
  <si>
    <t>Reo-Side Panel RH-Sparkle Red with grey</t>
  </si>
  <si>
    <t>BPLRD00093</t>
  </si>
  <si>
    <t>Reo-Front Panel Bottom-Red with grey</t>
  </si>
  <si>
    <t>BPLRD00097</t>
  </si>
  <si>
    <t>Reo-Front Fender-Sparkle red</t>
  </si>
  <si>
    <t>Reo-Front Panel Top-Sparkle Red</t>
  </si>
  <si>
    <t>BPLRD00128</t>
  </si>
  <si>
    <t>Zeal-Instrument Cluster Cover-ABS-Red</t>
  </si>
  <si>
    <t>BPLRD00145</t>
  </si>
  <si>
    <t>ELITE-INSTRUMENT CLUSTER COVER FRONT-RED</t>
  </si>
  <si>
    <t>BPLRD00147</t>
  </si>
  <si>
    <t>ELITE-FRONT PANEL BOTTOM-RED</t>
  </si>
  <si>
    <t>BPLRD00148</t>
  </si>
  <si>
    <t>ELITE-FRONT FENDER-RED</t>
  </si>
  <si>
    <t>BPLRD00149</t>
  </si>
  <si>
    <t>ELITE-SIDE PANEL LH-RED</t>
  </si>
  <si>
    <t>BPLRD00150</t>
  </si>
  <si>
    <t>ELITE-SIDE PANEL RH RED</t>
  </si>
  <si>
    <t>BPLRD00151</t>
  </si>
  <si>
    <t>ELITE-LUGGAGE BOX FRONT COVER RED</t>
  </si>
  <si>
    <t>BPLRD00153</t>
  </si>
  <si>
    <t>ELITE-REAR PANEL TOP RED</t>
  </si>
  <si>
    <t>BPLRD00174</t>
  </si>
  <si>
    <t>ELITE-FRONT PANEL TOP-ABS-RED</t>
  </si>
  <si>
    <t>BPLRD00175</t>
  </si>
  <si>
    <t>ELITE-PROTECTION BOARD LH-ABS-RED</t>
  </si>
  <si>
    <t>BPLRD00176</t>
  </si>
  <si>
    <t>ELITE-PROTECTION BOARD RH-ABS-RED</t>
  </si>
  <si>
    <t>BPLRD00177</t>
  </si>
  <si>
    <t>ELITE-SIDE PANEL BOTTOM LH-RED</t>
  </si>
  <si>
    <t>BPLRD00178</t>
  </si>
  <si>
    <t>ELITE-SIDE PANEL BOTTOM RH-RED</t>
  </si>
  <si>
    <t>BPLRD00188</t>
  </si>
  <si>
    <t>V48-INS.CLUSTER COVER-RED REFRESH</t>
  </si>
  <si>
    <t>BPLRD00189</t>
  </si>
  <si>
    <t>V48-FRONT PANEL BOTTOM-RED REFRESH</t>
  </si>
  <si>
    <t>BPLRD00229</t>
  </si>
  <si>
    <t>MAG-BAG HOOK PLATE-ABS-MT RED</t>
  </si>
  <si>
    <t>BPLRD00230</t>
  </si>
  <si>
    <t>MAG-PROTECTION BOARD LH-ABS-MT RED</t>
  </si>
  <si>
    <t>BPLRD00231</t>
  </si>
  <si>
    <t>MAG-PROTECTION BOARD RH-ABS-MT RED</t>
  </si>
  <si>
    <t>BPLRD00232</t>
  </si>
  <si>
    <t>MAG-REAR PANEL TOP-ABS-MT RED</t>
  </si>
  <si>
    <t>BPLRD00233</t>
  </si>
  <si>
    <t>MAG-SIDE PANEL LH-ABS-MT RED</t>
  </si>
  <si>
    <t>BPLRD00234</t>
  </si>
  <si>
    <t>MAG-SIDE PANEL RH-ABS-MT RED</t>
  </si>
  <si>
    <t>BPLRD00235</t>
  </si>
  <si>
    <t>MAG-SWING ARM COVER-ABS-MT RED</t>
  </si>
  <si>
    <t>BPLRD00236</t>
  </si>
  <si>
    <t>MAG-SWING ARM COVER CAP-ABS-MT RED</t>
  </si>
  <si>
    <t>BPLRD00237</t>
  </si>
  <si>
    <t>MAG-INS.CLUSTER COVER-ABS-MT RED</t>
  </si>
  <si>
    <t>BPLRD00238</t>
  </si>
  <si>
    <t>MAG-INS.CLUSTER COVER REAR-ABS-MT RED</t>
  </si>
  <si>
    <t>BPLRD00239</t>
  </si>
  <si>
    <t>MAG-INS.CLUSTER COVER TOP-ABS-MT RED</t>
  </si>
  <si>
    <t>BPLRD00240</t>
  </si>
  <si>
    <t>MAG-FRAME NUMBER COVER-ABS-MT RED</t>
  </si>
  <si>
    <t>BPLRD00241</t>
  </si>
  <si>
    <t>MAG-FRONT FENDER-ABS-MT RED</t>
  </si>
  <si>
    <t>BPLRD00242</t>
  </si>
  <si>
    <t>MAG-FRONT PANEL LH-ABS-MT RED</t>
  </si>
  <si>
    <t>BPLRD00243</t>
  </si>
  <si>
    <t>MAG-FRONT PANEL RH-ABS-MT RED</t>
  </si>
  <si>
    <t>BPLRD00244</t>
  </si>
  <si>
    <t>MAG-FRONT PANEL TOP-ABS-MT RED</t>
  </si>
  <si>
    <t>BPLRD00300</t>
  </si>
  <si>
    <t>BPLRD00301</t>
  </si>
  <si>
    <t>REO PRO-FRONT PANEL BOTTOM-ABS-DT RED</t>
  </si>
  <si>
    <t>BPLRD00302</t>
  </si>
  <si>
    <t>BPLRD00303</t>
  </si>
  <si>
    <t>BPLRD00304</t>
  </si>
  <si>
    <t>BPLRD00305</t>
  </si>
  <si>
    <t>REO PRO-FRONT FENDER-ABS-DT RED</t>
  </si>
  <si>
    <t>BPLRD00306</t>
  </si>
  <si>
    <t>REO PRO-PROTECTION BOARD LH-ABS-DT RED</t>
  </si>
  <si>
    <t>BPLRD00307</t>
  </si>
  <si>
    <t>REO PRO-PROTECTION BOARD RH-ABS-DT RED</t>
  </si>
  <si>
    <t>BPLRD00308</t>
  </si>
  <si>
    <t>REO PRO-INS.CLUSTER COVER ABS-DT RED</t>
  </si>
  <si>
    <t>BPLRD00309</t>
  </si>
  <si>
    <t>REO PRO LUG.BOX FRONT COVER-ABS-DT RED</t>
  </si>
  <si>
    <t>BPLRD00480</t>
  </si>
  <si>
    <t>ZEAL FRONT FENDER-ABS BUR RED DM</t>
  </si>
  <si>
    <t>BPLRD00481</t>
  </si>
  <si>
    <t>ZEAL FRONT PANEL BOTTOM-ABS BUR RED DM</t>
  </si>
  <si>
    <t>BPLRD00482</t>
  </si>
  <si>
    <t>ZEAL FRONT PANEL TOP-ABS BUR RED DM</t>
  </si>
  <si>
    <t>BPLRD00483</t>
  </si>
  <si>
    <t>ZEAL INSCLUSTER COVER ABS BUR RED DM</t>
  </si>
  <si>
    <t>BPLRD00484</t>
  </si>
  <si>
    <t>ZEAL PROTECTION BOARD LH-ABS BUR RED</t>
  </si>
  <si>
    <t>BPLRD00486</t>
  </si>
  <si>
    <t>ZEAL LUG.BOX FRONT COVER-ABS BUR RED</t>
  </si>
  <si>
    <t>BPLRD00487</t>
  </si>
  <si>
    <t>ZEAL SIDE PANEL LH-ABS BUR RED DM</t>
  </si>
  <si>
    <t>BPLRD00488</t>
  </si>
  <si>
    <t>ZEAL SIDE PANEL RH-ABS BUR RED</t>
  </si>
  <si>
    <t>BPLRD00489</t>
  </si>
  <si>
    <t>ZEAL REAR PANEL TOP-ABS BUR RED</t>
  </si>
  <si>
    <t>BPLRJ00001</t>
  </si>
  <si>
    <t>Reo-Front Fender-Rejection</t>
  </si>
  <si>
    <t>BPLRJ00002</t>
  </si>
  <si>
    <t>Reo-Front Panel Bottom-Rejection</t>
  </si>
  <si>
    <t>BPLRJ00003</t>
  </si>
  <si>
    <t>Reo-Front Panel Top-Rejection</t>
  </si>
  <si>
    <t>BPLRJ00004</t>
  </si>
  <si>
    <t>Reo-Instrument Cluster cover-Rejection</t>
  </si>
  <si>
    <t>BPLRJ00005</t>
  </si>
  <si>
    <t>Reo-Luggage box front cover-rejection</t>
  </si>
  <si>
    <t>BPLRJ00006</t>
  </si>
  <si>
    <t>Reo-Protection Board LH-rejection</t>
  </si>
  <si>
    <t>BPLRJ00007</t>
  </si>
  <si>
    <t>Reo-Protection Board RH-Rejection</t>
  </si>
  <si>
    <t>BPLRJ00008</t>
  </si>
  <si>
    <t>Reo-Rear Panel Top-rejection</t>
  </si>
  <si>
    <t>BPLRJ00009</t>
  </si>
  <si>
    <t>Reo-Side Panel LH-Rejection</t>
  </si>
  <si>
    <t>BPLRJ00010</t>
  </si>
  <si>
    <t>Reo-Side Panel RH-rejection</t>
  </si>
  <si>
    <t>BPLRJ00011</t>
  </si>
  <si>
    <t>ELITE-FRONT PANEL BOTTOM BLACK REJ</t>
  </si>
  <si>
    <t>BPLRJ00012</t>
  </si>
  <si>
    <t>ELITE-SIDE PANEL LH BLACK REJ</t>
  </si>
  <si>
    <t>BPLRJ00013</t>
  </si>
  <si>
    <t>ELITE-SIDE PANEL RH BLACK REJ</t>
  </si>
  <si>
    <t>BPLRJ00014</t>
  </si>
  <si>
    <t>ELITE-FRONT PANEL BOTTOM-BLUE REJ</t>
  </si>
  <si>
    <t>BPLRJ00015</t>
  </si>
  <si>
    <t>ELITE-SIDE PANEL LH BLUE REJ</t>
  </si>
  <si>
    <t>BPLRJ00016</t>
  </si>
  <si>
    <t>ELITE-SIDE PANEL RH BLUE REJ</t>
  </si>
  <si>
    <t>BPLRJ00017</t>
  </si>
  <si>
    <t>ELITE-FRONT PANEL BOTTOM-ABS-WHITE REJ</t>
  </si>
  <si>
    <t>BPLRJ00018</t>
  </si>
  <si>
    <t>ELITE-SIDE PANEL LH-ABS-WHITE REJ</t>
  </si>
  <si>
    <t>BPLRJ00019</t>
  </si>
  <si>
    <t>ELITE-SIDE PANEL RH-ABS-WHITE REJ</t>
  </si>
  <si>
    <t>BPLRJ00020</t>
  </si>
  <si>
    <t>ELITE-FRONT PANEL BOTTOM-RED REJ</t>
  </si>
  <si>
    <t>BPLRJ00021</t>
  </si>
  <si>
    <t>ELITE-SIDE PANEL LH-RED REJ</t>
  </si>
  <si>
    <t>BPLRJ00022</t>
  </si>
  <si>
    <t>ELITE-SIDE PANEL RH RED REJ</t>
  </si>
  <si>
    <t>BPLRM00593</t>
  </si>
  <si>
    <t>MAG-FRONT FENDER-ABS-MATT MT RED-DM</t>
  </si>
  <si>
    <t>BPLRM00594</t>
  </si>
  <si>
    <t>MAG-FRONT PANEL LH-ABS-MATT MT RED-DM</t>
  </si>
  <si>
    <t>BPLRM00595</t>
  </si>
  <si>
    <t>MAG-FRONT PANEL RH-ABS-MATT MT RED-DM</t>
  </si>
  <si>
    <t>BPLRM00597</t>
  </si>
  <si>
    <t>MAG-INSCLUSTER COVER FRNT-ABS-MATT MT RD</t>
  </si>
  <si>
    <t>BPLRM00604</t>
  </si>
  <si>
    <t>MAG-SIDE PANEL LH-ABS-MATT MT RED-DM</t>
  </si>
  <si>
    <t>BPLRM00605</t>
  </si>
  <si>
    <t>MAG-SIDE PANEL RH-ABS-MATT MT RED-DM</t>
  </si>
  <si>
    <t>BPLSF00069</t>
  </si>
  <si>
    <t>Zeal-Front Panel Top-ABS SF</t>
  </si>
  <si>
    <t>BPLSF00070</t>
  </si>
  <si>
    <t>Zeal-Luggage Box Front Cover-ABS SF</t>
  </si>
  <si>
    <t>BPLSF00071</t>
  </si>
  <si>
    <t>Zeal-Front Panel Bottom-ABS SF</t>
  </si>
  <si>
    <t>BPLSF00072</t>
  </si>
  <si>
    <t>Zeal-Rear panel Top-ABS SF</t>
  </si>
  <si>
    <t>BPLSF00073</t>
  </si>
  <si>
    <t>Zeal-Side Panel LH-ABS SF</t>
  </si>
  <si>
    <t>BPLSF00074</t>
  </si>
  <si>
    <t>Zeal-Side Panel RH-ABS SF</t>
  </si>
  <si>
    <t>BPLSF00075</t>
  </si>
  <si>
    <t>Zeal-Front Fender-ABS SF</t>
  </si>
  <si>
    <t>BPLSF00076</t>
  </si>
  <si>
    <t>Zeal-Protection Board LH-ABS SF</t>
  </si>
  <si>
    <t>BPLSF00077</t>
  </si>
  <si>
    <t>Zeal-Protection Board RH-ABS SF</t>
  </si>
  <si>
    <t>BPLSF00078</t>
  </si>
  <si>
    <t>Zeal-Instrument Cluster cover ABS SF</t>
  </si>
  <si>
    <t>BPLSF00131</t>
  </si>
  <si>
    <t>Magnus HS-Bag Hook Plate-ABS-Black-SF</t>
  </si>
  <si>
    <t>BPLSF00132</t>
  </si>
  <si>
    <t>Magnus-Protection Board LH-ABS-MC</t>
  </si>
  <si>
    <t>BPLSF00133</t>
  </si>
  <si>
    <t>Magnus-Protection Board RH-ABS-MC</t>
  </si>
  <si>
    <t>BPLSF00134</t>
  </si>
  <si>
    <t>Magnus-Rear Panel Top-ABS-MC</t>
  </si>
  <si>
    <t>BPLSF00135</t>
  </si>
  <si>
    <t>Magnus-Side Panel LH-ABS-MC</t>
  </si>
  <si>
    <t>BPLSF00136</t>
  </si>
  <si>
    <t>Magnus-Side Panel RH-ABS-MC</t>
  </si>
  <si>
    <t>BPLSF00137</t>
  </si>
  <si>
    <t>Magnus-Swing Arm Cover-ABS-MC</t>
  </si>
  <si>
    <t>BPLSF00138</t>
  </si>
  <si>
    <t>Magnus-Swing Arm Cover Cap-ABS-MC</t>
  </si>
  <si>
    <t>BPLSF00139-1</t>
  </si>
  <si>
    <t>HEAD LIGHT HOLDER BUSH-4.8mm-ABS</t>
  </si>
  <si>
    <t>BPLSF00139-2</t>
  </si>
  <si>
    <t>HEAD LIGHT HOLDER BUSH-5.8mm-ABS</t>
  </si>
  <si>
    <t>BPLSF00140</t>
  </si>
  <si>
    <t>MAGNUS-INST.CLUSTER COVER RR-ABS-MC</t>
  </si>
  <si>
    <t>BPLSF00141</t>
  </si>
  <si>
    <t>Magnus-Inst.Cluster Cover Top-ABS-MC</t>
  </si>
  <si>
    <t>BPLSF00142</t>
  </si>
  <si>
    <t>Magnus-Frame Number Cover-ABS-MC</t>
  </si>
  <si>
    <t>BPLSF00143</t>
  </si>
  <si>
    <t>Magnus-Front Fender-ABS-MC</t>
  </si>
  <si>
    <t>BPLSF00144</t>
  </si>
  <si>
    <t>Magnus-Front Panel LH-ABS-MC</t>
  </si>
  <si>
    <t>BPLSF00145</t>
  </si>
  <si>
    <t>Magnus-Front Panel RH-ABS-MC</t>
  </si>
  <si>
    <t>BPLSF00146</t>
  </si>
  <si>
    <t>Magnus-Front Panel Top-ABS-MC</t>
  </si>
  <si>
    <t>BPLWT00020</t>
  </si>
  <si>
    <t>Zeal-Protection Board LH-White</t>
  </si>
  <si>
    <t>BPLWT00021</t>
  </si>
  <si>
    <t>Zeal-Protection Board RH-White</t>
  </si>
  <si>
    <t>BPLWT00022</t>
  </si>
  <si>
    <t>Zeal-Rear Panel Top-White</t>
  </si>
  <si>
    <t>BPLWT00023</t>
  </si>
  <si>
    <t>Zeal-Side Panel LH-White</t>
  </si>
  <si>
    <t>BPLWT00024</t>
  </si>
  <si>
    <t>Zeal-Side Panel RH-White</t>
  </si>
  <si>
    <t>BPLWT00025</t>
  </si>
  <si>
    <t>Zeal-Front Fender-White</t>
  </si>
  <si>
    <t>BPLWT00026</t>
  </si>
  <si>
    <t>Zeal-Front Panel Bottom-White</t>
  </si>
  <si>
    <t>BPLWT00044</t>
  </si>
  <si>
    <t>Zeal-Front Panel Bottom Blue With White</t>
  </si>
  <si>
    <t>BPLWT00046</t>
  </si>
  <si>
    <t>Zeal-Front Panel Top-White</t>
  </si>
  <si>
    <t>BPLWT00048</t>
  </si>
  <si>
    <t>Zeal-Luggage Box Front cover-White</t>
  </si>
  <si>
    <t>BPLWT00110</t>
  </si>
  <si>
    <t>ELITE-FRONT FENDER-ABS-WHITE</t>
  </si>
  <si>
    <t>BPLWT00111</t>
  </si>
  <si>
    <t>ELITE-FRONT PANEL BOTTOM-ABS-WHITE</t>
  </si>
  <si>
    <t>BPLWT00112</t>
  </si>
  <si>
    <t>V48E-INSTRUMENT CLUSTER COVER REAR-ABS-W</t>
  </si>
  <si>
    <t>BPLWT00114</t>
  </si>
  <si>
    <t>ELITE-LUGGAGE BOX FRONT COVER-ABS-WHITE</t>
  </si>
  <si>
    <t>BPLWT00115</t>
  </si>
  <si>
    <t>ELITE-SIDE PANEL LH-ABS-WHITE</t>
  </si>
  <si>
    <t>BPLWT00116</t>
  </si>
  <si>
    <t>ELITE-SIDE PANEL RH-ABS-WHITE</t>
  </si>
  <si>
    <t>BPLWT00119</t>
  </si>
  <si>
    <t>ELITE-INSTRUMENT CLUSTER COVER WHITE</t>
  </si>
  <si>
    <t>BPLWT00120</t>
  </si>
  <si>
    <t>V48E-SIDE PANEL BOTTOM LH-ABS-WHITE</t>
  </si>
  <si>
    <t>BPLWT00121</t>
  </si>
  <si>
    <t>V48E-SIDE PANEL BOTTOM RH-ABS-WHITE</t>
  </si>
  <si>
    <t>BPLWT00122</t>
  </si>
  <si>
    <t>ELITE-BAG HOOK-ABS-WHITE</t>
  </si>
  <si>
    <t>BPLWT00123</t>
  </si>
  <si>
    <t>ELITE-REAR PANEL TOP-WHITE</t>
  </si>
  <si>
    <t>BPLWT00129</t>
  </si>
  <si>
    <t>Zeal-Instrument Cluster Cover-ABS-White</t>
  </si>
  <si>
    <t>BPLWT00130</t>
  </si>
  <si>
    <t>Zeal-Front Fender-White With blue</t>
  </si>
  <si>
    <t>BPLWT00185</t>
  </si>
  <si>
    <t>V48-SIDE PANEL LH-WHITE REFRESH</t>
  </si>
  <si>
    <t>BPLWT00186</t>
  </si>
  <si>
    <t>V48-SIDE PANEL RH-WHITE REFRESH</t>
  </si>
  <si>
    <t>BPLWT00187</t>
  </si>
  <si>
    <t>V48-FRONT PANEL TOP-WHITE REFRESH</t>
  </si>
  <si>
    <t>BPLWT00213</t>
  </si>
  <si>
    <t>MAG-BAG HOOK PLATE-ABS-BL PWT</t>
  </si>
  <si>
    <t>BPLWT00214</t>
  </si>
  <si>
    <t>MAG-PROTECTION BOARD LH-ABS-BL PWT</t>
  </si>
  <si>
    <t>BPLWT00215</t>
  </si>
  <si>
    <t>MAG-PROTECTION BOARD RH-ABS-BL PWT</t>
  </si>
  <si>
    <t>BPLWT00216</t>
  </si>
  <si>
    <t>MAG-REAR PANEL TOP-ABS-BL PWT</t>
  </si>
  <si>
    <t>BPLWT00217</t>
  </si>
  <si>
    <t>MAG-SIDE PANEL LH-ABS-BL PWT</t>
  </si>
  <si>
    <t>BPLWT00218</t>
  </si>
  <si>
    <t>MAG-SIDE PANEL RH-ABS-BL PWT</t>
  </si>
  <si>
    <t>BPLWT00219</t>
  </si>
  <si>
    <t>MAG-SWING ARM COVER-ABS-BL PWT</t>
  </si>
  <si>
    <t>BPLWT00220</t>
  </si>
  <si>
    <t>MAG-SWING ARM COVER CAP-ABS-BL PWT</t>
  </si>
  <si>
    <t>BPLWT00221</t>
  </si>
  <si>
    <t>MAG-INS.CLUSTER COVER FRONT-ABS-BL PWT</t>
  </si>
  <si>
    <t>BPLWT00222</t>
  </si>
  <si>
    <t>MAG-INS.CLUSTER COVER REAR-ABS-BL PWT</t>
  </si>
  <si>
    <t>BPLWT00223</t>
  </si>
  <si>
    <t>MAG-INS.CLUSTER COVER TOP-ABS-BL PWT</t>
  </si>
  <si>
    <t>BPLWT00224</t>
  </si>
  <si>
    <t>MAG-FRAME NUMBER COVER-ABS-BL PWT</t>
  </si>
  <si>
    <t>BPLWT00225</t>
  </si>
  <si>
    <t>MAG-FRONT FENDER-ABS-BL PWT</t>
  </si>
  <si>
    <t>BPLWT00226</t>
  </si>
  <si>
    <t>MAG-FRONT PANEL LH-ABS-BL PWT</t>
  </si>
  <si>
    <t>BPLWT00227</t>
  </si>
  <si>
    <t>MAG-FRONT PANEL RH-ABS-BL PWT</t>
  </si>
  <si>
    <t>BPLWT00228</t>
  </si>
  <si>
    <t>MAG-FRONT PANEL TOP-ABS-BL PWT</t>
  </si>
  <si>
    <t>BPLWT00261</t>
  </si>
  <si>
    <t>MAG-BAG HOOK PLATE-ABS-CL PWT</t>
  </si>
  <si>
    <t>BPLWT00262</t>
  </si>
  <si>
    <t>MAG-PROTECTION BOARD LH-ABS-CL PWT</t>
  </si>
  <si>
    <t>BPLWT00263</t>
  </si>
  <si>
    <t>MAG-PROTECTION BOARD RH-ABS-CL PWT</t>
  </si>
  <si>
    <t>BPLWT00264</t>
  </si>
  <si>
    <t>MAG-REAR PANEL TOP-ABS-CL PWT</t>
  </si>
  <si>
    <t>BPLWT00265</t>
  </si>
  <si>
    <t>MAG-SIDE PANEL LH-ABS-CL PWT</t>
  </si>
  <si>
    <t>BPLWT00266</t>
  </si>
  <si>
    <t>MAG-SIDE PANEL RH-ABS-CL PWT</t>
  </si>
  <si>
    <t>BPLWT00267</t>
  </si>
  <si>
    <t>MAG-SWING ARM COVER-ABS-CL PWT</t>
  </si>
  <si>
    <t>BPLWT00268</t>
  </si>
  <si>
    <t>MAG-SWING ARM COVER CAP-ABS-CL PWT</t>
  </si>
  <si>
    <t>BPLWT00269</t>
  </si>
  <si>
    <t>MAG-INS.CLUSTER COVER FRONT-ABS-CL PWT</t>
  </si>
  <si>
    <t>BPLWT00271</t>
  </si>
  <si>
    <t>MAG-INS.CLUSTER COVER TOP-ABS-CL PWT</t>
  </si>
  <si>
    <t>BPLWT00272</t>
  </si>
  <si>
    <t>MAG-FRAME NUMBER COVER-ABS-CL PWT</t>
  </si>
  <si>
    <t>BPLWT00273</t>
  </si>
  <si>
    <t>MAG-FRONT FENDER-ABS-CL PWT</t>
  </si>
  <si>
    <t>BPLWT00274</t>
  </si>
  <si>
    <t>MAG-FRONT PANEL LH-ABS-CL PWT</t>
  </si>
  <si>
    <t>BPLWT00275</t>
  </si>
  <si>
    <t>MAG-FRONT PANEL RH-ABS-CL PWT</t>
  </si>
  <si>
    <t>BPLWT00276</t>
  </si>
  <si>
    <t>MAG-FRONT PANEL TOP-ABS-CL PWT</t>
  </si>
  <si>
    <t>Zeal-Front Fender-white DM</t>
  </si>
  <si>
    <t>Zeal-Instrument Cluster Cover-ABS-white</t>
  </si>
  <si>
    <t>BPLWT00447</t>
  </si>
  <si>
    <t>Zeal-Protection Board RH-white DM</t>
  </si>
  <si>
    <t>BPLWT00500</t>
  </si>
  <si>
    <t>21-112025</t>
  </si>
  <si>
    <t>MAG-FRAME NUMBER COVER-ABS-WHITE DM</t>
  </si>
  <si>
    <t>BPLWT00506</t>
  </si>
  <si>
    <t>MAG-SWING ARM COVER-ABS-WHITE DM</t>
  </si>
  <si>
    <t>BPLWT00507</t>
  </si>
  <si>
    <t>MAG-SWING ARM COVER CAP-ABS-WHITE DM</t>
  </si>
  <si>
    <t>BPLYL00013</t>
  </si>
  <si>
    <t>Zeal-Protection Board LH-Yellow</t>
  </si>
  <si>
    <t>BPLYL00014</t>
  </si>
  <si>
    <t>Zeal-Protection Board RH-Yellow</t>
  </si>
  <si>
    <t>Magnus Li</t>
  </si>
  <si>
    <t>BPLYL00015</t>
  </si>
  <si>
    <t>Zeal-Rear Panel Top-Yellow</t>
  </si>
  <si>
    <t>BPLYL00016</t>
  </si>
  <si>
    <t>Zeal-Side Panel LH-Yellow</t>
  </si>
  <si>
    <t>BPLYL00017</t>
  </si>
  <si>
    <t>Zeal-Side Panel RH-Yellow</t>
  </si>
  <si>
    <t>BPLYL00018</t>
  </si>
  <si>
    <t>Zeal-Front Fender-Yellow</t>
  </si>
  <si>
    <t>BPLYL00019</t>
  </si>
  <si>
    <t>Zeal-Front Panel Bottom-Yellow</t>
  </si>
  <si>
    <t>BPLYL00057</t>
  </si>
  <si>
    <t>Zeal-Protection Board LH-Lime yellow</t>
  </si>
  <si>
    <t>BPLYL00058</t>
  </si>
  <si>
    <t>Zeal-Protection Board RH-Lime yellow</t>
  </si>
  <si>
    <t>Atul Khandelwal</t>
  </si>
  <si>
    <t>BPLYL00059</t>
  </si>
  <si>
    <t>Zeal-Rear Panel Top-Lime yellow</t>
  </si>
  <si>
    <t>BPLYL00060</t>
  </si>
  <si>
    <t>Zeal-Side Panel LH-Lime yellow</t>
  </si>
  <si>
    <t>BPLYL00061</t>
  </si>
  <si>
    <t>Zeal-Side Panel RH-Lime yellow</t>
  </si>
  <si>
    <t>BPLYL00062</t>
  </si>
  <si>
    <t>Zeal-Front Fender-Lime yellow</t>
  </si>
  <si>
    <t>BPLYL00063</t>
  </si>
  <si>
    <t>Zeal-Front Panel Bottom-Lime yellow</t>
  </si>
  <si>
    <t>BPLYL00064</t>
  </si>
  <si>
    <t>Zeal-Instrument Cluster Cover-Lime yello</t>
  </si>
  <si>
    <t>BPLYL00066</t>
  </si>
  <si>
    <t>Zeal-Instrument Cluster Cover-Yellow</t>
  </si>
  <si>
    <t>BPLYL00067</t>
  </si>
  <si>
    <t>Zeal-Side Panel LH-White with silver</t>
  </si>
  <si>
    <t>BPLYL00068</t>
  </si>
  <si>
    <t>Zeal-Side Panel RH-White with silver</t>
  </si>
  <si>
    <t>BPLYL00069</t>
  </si>
  <si>
    <t>Zeal-Front Fender-Matt Black</t>
  </si>
  <si>
    <t>BPLYL00070</t>
  </si>
  <si>
    <t>Zeal-Front Panel Top-Matt Red</t>
  </si>
  <si>
    <t>BPLYL00071</t>
  </si>
  <si>
    <t>Zeal-Instrument Cluster Cover-Matt Red</t>
  </si>
  <si>
    <t>BPLYL00072</t>
  </si>
  <si>
    <t>N332AAX424 N332AAX897</t>
  </si>
  <si>
    <t>Magnus AIS</t>
  </si>
  <si>
    <t>Zeal-Protection Board LH-Matt Red</t>
  </si>
  <si>
    <t>Zeal-Protection Board RH-Matt Red</t>
  </si>
  <si>
    <t>BPLYL00075</t>
  </si>
  <si>
    <t>Zeal-Rear panel Top-Matt Black</t>
  </si>
  <si>
    <t>BPLYL00076</t>
  </si>
  <si>
    <t>Zeal-Side Panel LH-Matt Black</t>
  </si>
  <si>
    <t>BPLYL00077</t>
  </si>
  <si>
    <t>Zeal-Side Panel RH-Matt Black</t>
  </si>
  <si>
    <t>Reo-Side Panel LH-yellow with grey</t>
  </si>
  <si>
    <t>Reo-Side Panel RH-Yellow with grey</t>
  </si>
  <si>
    <t>Reo-Instrument Cluster cover-Yellow with</t>
  </si>
  <si>
    <t>Reo-Front Fender-Fluorescent yellow</t>
  </si>
  <si>
    <t>Reo-Front Panel Top-Fluorescent Yellow</t>
  </si>
  <si>
    <t>Reo-Luggage box front cover-Fluorescent</t>
  </si>
  <si>
    <t>BPLYL00245</t>
  </si>
  <si>
    <t>MAG-BAG HOOK PLATE-ABS-GLD YL</t>
  </si>
  <si>
    <t>BPLYL00246</t>
  </si>
  <si>
    <t>MAG-PROTECTION BOARD LH-ABS-GLD YL</t>
  </si>
  <si>
    <t>BPLYL00247</t>
  </si>
  <si>
    <t>MAG-PROTECTION BOARD RH-ABS-GLD YL</t>
  </si>
  <si>
    <t>BPLYL00248</t>
  </si>
  <si>
    <t>MAG-REAR PANEL TOP-ABS-GLD YL</t>
  </si>
  <si>
    <t>BPLYL00249</t>
  </si>
  <si>
    <t>MAG-SIDE PANEL LH-ABS-GLD YL</t>
  </si>
  <si>
    <t>BPLYL00250</t>
  </si>
  <si>
    <t>MAG-SIDE PANEL RH-ABS-GLD YL</t>
  </si>
  <si>
    <t>BPLYL00251</t>
  </si>
  <si>
    <t>MAG-SWING ARM COVER-ABS-GLD YL</t>
  </si>
  <si>
    <t>BPLYL00252</t>
  </si>
  <si>
    <t>MAG-SWING ARM COVER CAP-ABS-GLD YL</t>
  </si>
  <si>
    <t>BPLYL00253</t>
  </si>
  <si>
    <t>MAG-INS.CLUSTER COVER-ABS-GLD YL</t>
  </si>
  <si>
    <t>BPLYL00254</t>
  </si>
  <si>
    <t>MAG-INS.CLUSTER COVER REAR-ABS-GLD YL</t>
  </si>
  <si>
    <t>BPLYL00255</t>
  </si>
  <si>
    <t>MAG-INS.CLUSTER COVER TOP-ABS-GLD YL</t>
  </si>
  <si>
    <t>BPLYL00256</t>
  </si>
  <si>
    <t>MAG-FRAME NUMBER COVER-ABS-GLD YL</t>
  </si>
  <si>
    <t>BPLYL00257</t>
  </si>
  <si>
    <t>MAG-FRONT FENDER-ABS-GLD YL</t>
  </si>
  <si>
    <t>BPLYL00258</t>
  </si>
  <si>
    <t>MAG-FRONT PANEL LH-ABS-GLD YL</t>
  </si>
  <si>
    <t>BPLYL00259</t>
  </si>
  <si>
    <t>MAG-FRONT PANEL RH-ABS-GLD YL</t>
  </si>
  <si>
    <t>BPLYL00260</t>
  </si>
  <si>
    <t>MAG-FRONT PANEL TOP-ABS-GLD YL</t>
  </si>
  <si>
    <t>BPPBK00003</t>
  </si>
  <si>
    <t>ELITE-BOTTOM FLOOR-PP-BLACK</t>
  </si>
  <si>
    <t>BPPBK00004</t>
  </si>
  <si>
    <t>ELITE-GLOVE BOX-PP-BLACK</t>
  </si>
  <si>
    <t>BPPBK00005</t>
  </si>
  <si>
    <t>ELITE-FOOT BOARD-PP-BLACK</t>
  </si>
  <si>
    <t>BPPBK00006</t>
  </si>
  <si>
    <t>ELITE-REAR FENDER-PP-BLACK</t>
  </si>
  <si>
    <t>BPPBK00007</t>
  </si>
  <si>
    <t>ELITE-REAR FENDER CONNECTOR-PP-BLACK</t>
  </si>
  <si>
    <t>BPPBK00008</t>
  </si>
  <si>
    <t>ELITE-LUGGAGE BOX-PP-BLACK</t>
  </si>
  <si>
    <t>BPPBK00009</t>
  </si>
  <si>
    <t>Zeal-Rear Inner Mudguard-PP-Black</t>
  </si>
  <si>
    <t>BPPBK00010</t>
  </si>
  <si>
    <t>ELITE-FRONT PANEL INNER MUDGUARD-PP-BK</t>
  </si>
  <si>
    <t>BPPBK00011</t>
  </si>
  <si>
    <t>ELITE-FOOT BOARD LID-PP-BLACK</t>
  </si>
  <si>
    <t>BPPBK00012</t>
  </si>
  <si>
    <t>ELITE-GLOVE BOX NECK-PP-BLACK</t>
  </si>
  <si>
    <t>BPPBK00013</t>
  </si>
  <si>
    <t>ELITE-REAR INNER MUDGUARD-PP-BLACK</t>
  </si>
  <si>
    <t>BPPBK00014</t>
  </si>
  <si>
    <t>ELITE-SWING ARM COVER LH-PP-BLACK</t>
  </si>
  <si>
    <t>BPPBK00015</t>
  </si>
  <si>
    <t>ELITE-SWING ARM COVER RH-PP-BLACK</t>
  </si>
  <si>
    <t>BPPBK00016</t>
  </si>
  <si>
    <t>ELITE-FRONT PANEL GRILL-PP-BLACK</t>
  </si>
  <si>
    <t>BPPBK00017</t>
  </si>
  <si>
    <t>ELITE-FRAME NUMBER COVER-PP-BLACK</t>
  </si>
  <si>
    <t>BPPBK00018</t>
  </si>
  <si>
    <t>BATTERY BOX PP SHEET-WITH DOUBLE SIDE A</t>
  </si>
  <si>
    <t>BPPBK00019</t>
  </si>
  <si>
    <t>Zeal-Instrument Cluster Rear Cover-PP-Bl</t>
  </si>
  <si>
    <t>BPPBK00020</t>
  </si>
  <si>
    <t>ELITE-GLOVE BOX CONNECTOR-PP-BK</t>
  </si>
  <si>
    <t>BPPBK00030</t>
  </si>
  <si>
    <t>ELITE-DUMMY BATTERY PACK</t>
  </si>
  <si>
    <t>BPPBK00033</t>
  </si>
  <si>
    <t>MAGNUS-CLUSTER BACK COVER-75x85-ACRYLIC</t>
  </si>
  <si>
    <t>BPPBK00034</t>
  </si>
  <si>
    <t>MAGNUS-INS.CLUSTER BLACK PLATEE-ACRY</t>
  </si>
  <si>
    <t>BPPBK00036</t>
  </si>
  <si>
    <t>MAGNUS HS-LUG BOX-W/LID HOLE-PP BK</t>
  </si>
  <si>
    <t>BPPBK00037</t>
  </si>
  <si>
    <t>MAGNUS HS-GLOVE BOX-PP BLACK</t>
  </si>
  <si>
    <t>BPPBK00038</t>
  </si>
  <si>
    <t>MAGNUS HS-GLOVE BOX CONNECTOR-PP BLACK</t>
  </si>
  <si>
    <t>BPPBK00039</t>
  </si>
  <si>
    <t>PP sheet – Exiocm battery</t>
  </si>
  <si>
    <t>BPPBK00040</t>
  </si>
  <si>
    <t>PP sheet  - Aux battery</t>
  </si>
  <si>
    <t>Magnus-Front Lower Mudguard-PP DM</t>
  </si>
  <si>
    <t>Magnus-Protection Board Bottom LH-PP DM</t>
  </si>
  <si>
    <t>Magnus-Protection Board Bottom RH-PP DM</t>
  </si>
  <si>
    <t>Magnus-Side Panel Bottom LH-PP DM</t>
  </si>
  <si>
    <t>BPPBK00071</t>
  </si>
  <si>
    <t>MAGNUS-LUGGAGE BOX-DM</t>
  </si>
  <si>
    <t>Magnus-Rear Fender DM</t>
  </si>
  <si>
    <t>B-23J275-09K-13031     B-23J275-09K-13032</t>
  </si>
  <si>
    <t>Luggage box front cover</t>
  </si>
  <si>
    <t>Rear Fender</t>
  </si>
  <si>
    <t>BPPBL00001</t>
  </si>
  <si>
    <t>MAGNUS- HS CLUSTER TOP COVER</t>
  </si>
  <si>
    <t>BPPBL00002</t>
  </si>
  <si>
    <t>MAGNUS- HS CLUSTER BOTTOM COVER</t>
  </si>
  <si>
    <t>BPPBL00078</t>
  </si>
  <si>
    <t>REO PRO-15 PP-10 ABS PANEL SET-MATT BLUE</t>
  </si>
  <si>
    <t>BPPBR00079</t>
  </si>
  <si>
    <t>REO PRO-15 PP-10 ABS PANEL SET-BUR RED</t>
  </si>
  <si>
    <t>BPPBW00073</t>
  </si>
  <si>
    <t>MAGNUS-14 PP-20 ABS-PANEL SET-BLUISH WHT</t>
  </si>
  <si>
    <t>BPPGB00074</t>
  </si>
  <si>
    <t>MAGNUS-14 PP-20 ABS-PANEL SET-GR BK</t>
  </si>
  <si>
    <t>BPPGB00077</t>
  </si>
  <si>
    <t>ZEAL-15 PP-10 ABS PANEL SET-GRAPHITE BLK</t>
  </si>
  <si>
    <t>BPPMR00072</t>
  </si>
  <si>
    <t>MAGNUS-14 PP-20 ABS-PANEL SET-METT RED</t>
  </si>
  <si>
    <t>BPPMR00075</t>
  </si>
  <si>
    <t>ZEAL-15 PP-10 ABS PANEL SET-MATT RED</t>
  </si>
  <si>
    <t>BPPSL00040</t>
  </si>
  <si>
    <t>REO-FRONT PANEL TOP GRIL-PP BLACK</t>
  </si>
  <si>
    <t>BPPSL00080</t>
  </si>
  <si>
    <t>REO PRO-15 PP-10 ABS PANEL SET-SILKY SIL</t>
  </si>
  <si>
    <t>BPPWT00021</t>
  </si>
  <si>
    <t>CLUSTER-WIRE HOLDING STRIP-PP-WT</t>
  </si>
  <si>
    <t>BPPWT00024</t>
  </si>
  <si>
    <t>ELITE LI-BATTERY BOX-PP SHEET-WHITE</t>
  </si>
  <si>
    <t>BPPWT00033</t>
  </si>
  <si>
    <t>MAGNUS HS-BATTERY BOX-PP SHEET-WHITE</t>
  </si>
  <si>
    <t>BPPWT00039</t>
  </si>
  <si>
    <t>REO LI-B.BOX PP SHEET-WHITE</t>
  </si>
  <si>
    <t>BPPWT00076</t>
  </si>
  <si>
    <t>ZEAL-15 PP-10 ABS PANEL SET-WHITE</t>
  </si>
  <si>
    <t>BRBBK00003</t>
  </si>
  <si>
    <t>RUBBER-DAMPER-ID6*OD12-BLK</t>
  </si>
  <si>
    <t>BRBBK00006</t>
  </si>
  <si>
    <t>BATTERY BOX MOUNTING RUBBER SLEEVE</t>
  </si>
  <si>
    <t>BRCBK00001</t>
  </si>
  <si>
    <t>Rectifier-KBL10_KBL</t>
  </si>
  <si>
    <t>BRCBL00001</t>
  </si>
  <si>
    <t>Mitra 400-Rear Cabin Platform</t>
  </si>
  <si>
    <t>BRCBL00006</t>
  </si>
  <si>
    <t>Mitra 250-Rear Cabin Platform</t>
  </si>
  <si>
    <t>BRDME00001</t>
  </si>
  <si>
    <t>BRAKE CABLE-UNICORN</t>
  </si>
  <si>
    <t>BRGBK00001</t>
  </si>
  <si>
    <t>Regulator-REG2V5_TL431_TO92</t>
  </si>
  <si>
    <t>BRGBK00002</t>
  </si>
  <si>
    <t>Regulator-LM7805</t>
  </si>
  <si>
    <t>BRGBK00003</t>
  </si>
  <si>
    <t>Regulator-LM7812</t>
  </si>
  <si>
    <t>BRMBK00030</t>
  </si>
  <si>
    <t>REXIN-L-1000 KETONI NK BK-1MM THK-W1.37M</t>
  </si>
  <si>
    <t>BRMSF00001</t>
  </si>
  <si>
    <t>Pipe Round-CR 25.4X2 mm</t>
  </si>
  <si>
    <t>BRMSF00003</t>
  </si>
  <si>
    <t>Pipe Round-CR 12.7X1.6 mm</t>
  </si>
  <si>
    <t>BRMSF00004</t>
  </si>
  <si>
    <t>Pipe Round-CR 22X2 m</t>
  </si>
  <si>
    <t>BRMSF00005</t>
  </si>
  <si>
    <t>Pipe Round-CR 25.4X2.5 mm</t>
  </si>
  <si>
    <t>BRMZF00031</t>
  </si>
  <si>
    <t>REXIN-L-1000 KETONI NK ZF-1MM THK-W1.37M</t>
  </si>
  <si>
    <t>Reflector Orange</t>
  </si>
  <si>
    <t>BRSNA00001</t>
  </si>
  <si>
    <t>Resistor-MFRTHD_560E_1_1/4W_100PPM</t>
  </si>
  <si>
    <t>BRSNA00002</t>
  </si>
  <si>
    <t>Resistor-MFRTHD_100K_1_1/4W_100PPM</t>
  </si>
  <si>
    <t>BRSNA00003</t>
  </si>
  <si>
    <t>Resistor-MFRTHD_1K5_1_1/4W_100PPM</t>
  </si>
  <si>
    <t>BRSNA00004</t>
  </si>
  <si>
    <t>Resistor-MFRTHD_1K_1_1/4W_100PPM</t>
  </si>
  <si>
    <t>BRSNA00005</t>
  </si>
  <si>
    <t>Resistor-MFRTHD_3K_1_1/4W_100PPM</t>
  </si>
  <si>
    <t>BRSNA00006</t>
  </si>
  <si>
    <t>Resistor-MFRTHD_47K_1_1/4W_100PPM</t>
  </si>
  <si>
    <t>BRSNA00007</t>
  </si>
  <si>
    <t>Resistor-MFRTHD_10K_1_1/4W_100PPM</t>
  </si>
  <si>
    <t>BRSNA00008</t>
  </si>
  <si>
    <t>Resistor-MFRTHD_5K1_1_1/4W_100PPM</t>
  </si>
  <si>
    <t>BRSNA00009</t>
  </si>
  <si>
    <t>Resistor-MFRTHD_750K_1_1/4W_100PPM</t>
  </si>
  <si>
    <t>BRSNA00010</t>
  </si>
  <si>
    <t>Resistor-MFRTHD_240K_1_1/4W_100PPM</t>
  </si>
  <si>
    <t>BRSNA00011</t>
  </si>
  <si>
    <t>Resistor-MFRTHD_100E_1_1/4W_100PPM</t>
  </si>
  <si>
    <t>BRSNA00012</t>
  </si>
  <si>
    <t>Resistor-MFRTHD_470E_1_1/4W_100PPM</t>
  </si>
  <si>
    <t>BRSNA00013</t>
  </si>
  <si>
    <t>Resistor-MFRTHD_6E8_1_1/4W_100PPM</t>
  </si>
  <si>
    <t>BRSNA00014</t>
  </si>
  <si>
    <t>Resistor-MFRTHD_6K2_1_1/4W_100PPM</t>
  </si>
  <si>
    <t>BRSNA00015</t>
  </si>
  <si>
    <t>Resistor-MFRTHD_12K_1_1/4W_100PPM</t>
  </si>
  <si>
    <t>BRSNA00016</t>
  </si>
  <si>
    <t>Resistor-MFRTHD_1M5_1_1/4W_100PPM</t>
  </si>
  <si>
    <t>BRSNA00017</t>
  </si>
  <si>
    <t>Resistor-TKFRSMD_4K7_1_1206_100PPM</t>
  </si>
  <si>
    <t>BRSNA00018</t>
  </si>
  <si>
    <t>Resistor-TKFRSMD_5K1_1_1206_100PPM</t>
  </si>
  <si>
    <t>BRSNA00019</t>
  </si>
  <si>
    <t>Resistor-TKFRSMD_100K_1_1206_100PPM</t>
  </si>
  <si>
    <t>BRSNA00020</t>
  </si>
  <si>
    <t>Resistor-TKFRSMD_8K2_1_1206_100PPM</t>
  </si>
  <si>
    <t>BRSNA00021</t>
  </si>
  <si>
    <t>Resistor-TKFRSMD_1K_1_1206_100PPM</t>
  </si>
  <si>
    <t>BRSNA00022</t>
  </si>
  <si>
    <t>Resistor-CFRTHD_100K_5_2W_100PPM</t>
  </si>
  <si>
    <t>BRSNA00023</t>
  </si>
  <si>
    <t>Shunt Resistor-WWRTHD_0E1_1_2.5W</t>
  </si>
  <si>
    <t>BRSNA00024</t>
  </si>
  <si>
    <t>Resistor-TKFRSMD_0E_1_1206_100PPM</t>
  </si>
  <si>
    <t>BRSNA00025</t>
  </si>
  <si>
    <t>Shunt Resistor-0E_1_1/4W_25 PPM/°C</t>
  </si>
  <si>
    <t>BRSNA00026</t>
  </si>
  <si>
    <t>Resistor-10E_1_1/4W_25 PPM/°C</t>
  </si>
  <si>
    <t>BRSNA00027</t>
  </si>
  <si>
    <t>Resistor-22E_1_1/4W_25 PPM/°C</t>
  </si>
  <si>
    <t>BRSNA00028</t>
  </si>
  <si>
    <t>Resistor-390E_1_1/4W_25 PPM/°C</t>
  </si>
  <si>
    <t>BRSNA00029</t>
  </si>
  <si>
    <t>Resistor-2K2_1_1/4W_25 PPM/°C</t>
  </si>
  <si>
    <t>BRSNA00030</t>
  </si>
  <si>
    <t>Resistor-2K7_1_1/4W_25 PPM/°C</t>
  </si>
  <si>
    <t>BRSNA00031</t>
  </si>
  <si>
    <t>Resistor-4K7_1_1/4W_25PPM/°C</t>
  </si>
  <si>
    <t>BRSNA00034</t>
  </si>
  <si>
    <t>Resistor-27K_1_1/4W_25 PPM/°C</t>
  </si>
  <si>
    <t>BRSNA00035</t>
  </si>
  <si>
    <t>Resistor-120K_1_1/4W_25PPM/°C</t>
  </si>
  <si>
    <t>BRSNA00036</t>
  </si>
  <si>
    <t>Resistor-470K_1_1/4W_25PPM/°C</t>
  </si>
  <si>
    <t>BRSNA00037</t>
  </si>
  <si>
    <t>Resistor-4M7_1_1/4W_25 PPM/°C</t>
  </si>
  <si>
    <t>BRSNA00038</t>
  </si>
  <si>
    <t>Resistor-1K_5_2W_25PPM/°C</t>
  </si>
  <si>
    <t>BRSNA00039</t>
  </si>
  <si>
    <t>Resistor-100E_5_2W_25PPM/°C</t>
  </si>
  <si>
    <t>BRSNA00040</t>
  </si>
  <si>
    <t>Resistor-22K_5_2W_25PPM/°C</t>
  </si>
  <si>
    <t>BRSNA00041</t>
  </si>
  <si>
    <t>Resistor-0E1_1_2W_25PPM/°C</t>
  </si>
  <si>
    <t>BRSNA00042</t>
  </si>
  <si>
    <t>Resistor-470K_1_1206_1/4W</t>
  </si>
  <si>
    <t>BRSNA00043</t>
  </si>
  <si>
    <t>Resister-TKFRSMD_47K_1_1206_100PPM</t>
  </si>
  <si>
    <t>BRSNA00044</t>
  </si>
  <si>
    <t>Resister-TKFRSMD_10K_1_1206_100PPM</t>
  </si>
  <si>
    <t>BRSNA00045</t>
  </si>
  <si>
    <t>Resister-CFRTHD_22E_5_1W_100PPM</t>
  </si>
  <si>
    <t>BRSNA00046</t>
  </si>
  <si>
    <t>Resister-MFRTHD_8K2_1_1/4W_100PPM</t>
  </si>
  <si>
    <t>BRSNA00047</t>
  </si>
  <si>
    <t>Resister-MFRTHD_1M_1_1/4W_100PPM</t>
  </si>
  <si>
    <t>BRSNA00048</t>
  </si>
  <si>
    <t>Resister-TKFRSMD_470E_1_1206_100PPM</t>
  </si>
  <si>
    <t>BRSNA00049</t>
  </si>
  <si>
    <t>Resister-TKFRSMD_560E_1_1206_100PPM</t>
  </si>
  <si>
    <t>BRSNA00050</t>
  </si>
  <si>
    <t>Resister-TKFRSMD_680E_1_1206_100PPM</t>
  </si>
  <si>
    <t>BRSNA00051</t>
  </si>
  <si>
    <t>Resister-TKFRSMD_750E_1_1206_100PPM</t>
  </si>
  <si>
    <t>BRSNA00052</t>
  </si>
  <si>
    <t>Resister-TKFRSMD_9K1_1_1206_100PPM</t>
  </si>
  <si>
    <t>BRSNA00053</t>
  </si>
  <si>
    <t>Resister-TKFRSMD_12K_1_1206_100PPM</t>
  </si>
  <si>
    <t>BRSNA00054</t>
  </si>
  <si>
    <t>Resister-TKFRSMD_22K_1_1206_100PPM</t>
  </si>
  <si>
    <t>BRSNA00055</t>
  </si>
  <si>
    <t>Resister-TKFRSMD_240K_1_1206_100PPM</t>
  </si>
  <si>
    <t>BRSNA00056</t>
  </si>
  <si>
    <t>Resistor-15K_1_1/4W_25 PPM/°C</t>
  </si>
  <si>
    <t>BRSNA00057</t>
  </si>
  <si>
    <t>Resistor-22K_1_1/4W_25 PPM/°C</t>
  </si>
  <si>
    <t>BRSNA00058</t>
  </si>
  <si>
    <t>Resistor-330E_1_1/4W_100 PPM/°C</t>
  </si>
  <si>
    <t>BRSNA00059</t>
  </si>
  <si>
    <t>Resistor-3k6_1_1/4W_100 PPM/°C</t>
  </si>
  <si>
    <t>BRSNA00061</t>
  </si>
  <si>
    <t>Resistor-1k2_1_1/4W_100 PPM/°C</t>
  </si>
  <si>
    <t>BRSNA00062</t>
  </si>
  <si>
    <t>Resistor-6K8_1_0.25W</t>
  </si>
  <si>
    <t>BRSNA00063</t>
  </si>
  <si>
    <t>Resistor-82K_1_0.25W</t>
  </si>
  <si>
    <t>BRSNA00064</t>
  </si>
  <si>
    <t>Resistor-0E05_2.5W_WW_5</t>
  </si>
  <si>
    <t>BRSNA00065</t>
  </si>
  <si>
    <t>Resistor-2K4_1percent 0.25W_1206_100ppm</t>
  </si>
  <si>
    <t>BRSNA00066</t>
  </si>
  <si>
    <t>240K_1_1/4W_1206</t>
  </si>
  <si>
    <t>BRSNA00067</t>
  </si>
  <si>
    <t>Resistor-4E7_1_1/4W_25PPM/°C</t>
  </si>
  <si>
    <t>BRSNA00069</t>
  </si>
  <si>
    <t>Resistor-1K5_1_1206_100ppm/°C</t>
  </si>
  <si>
    <t>BRSNA00070</t>
  </si>
  <si>
    <t>Resistor-1K2_1_0.25W_1206_100ppm/°C</t>
  </si>
  <si>
    <t>BRSNA00071</t>
  </si>
  <si>
    <t>Resistor-2K7_1_1206_100ppm/°C</t>
  </si>
  <si>
    <t>BRSNA00072</t>
  </si>
  <si>
    <t>Resistor-3K_1_1206_100ppm/°C</t>
  </si>
  <si>
    <t>BRSNA00073</t>
  </si>
  <si>
    <t>Resistor-6K2_1_1206_100ppm/°C</t>
  </si>
  <si>
    <t>BRSNA00074</t>
  </si>
  <si>
    <t>Resistor-27K_1_1/4W_1206</t>
  </si>
  <si>
    <t>BRSNA00075</t>
  </si>
  <si>
    <t>Resistor-82K_1_1206_100ppm/°C</t>
  </si>
  <si>
    <t>BRSNA00076</t>
  </si>
  <si>
    <t>Resistor-0E_1_1/4W_25 PPM/°C</t>
  </si>
  <si>
    <t>BRSNA00077</t>
  </si>
  <si>
    <t>Resistor-3K3_1_1/4W_25 PPM/°C</t>
  </si>
  <si>
    <t>BRSNA00078</t>
  </si>
  <si>
    <t>RESISTOR-TKFRSMD_22E_1_1206_100PPM</t>
  </si>
  <si>
    <t>BRSNA00079</t>
  </si>
  <si>
    <t>RESISTOR-TKFRSMD_330E_1_1206_100PPM</t>
  </si>
  <si>
    <t>BRSNA00080</t>
  </si>
  <si>
    <t>RESISTOR-TKFRSMD_3K6_1_1206_100PPM</t>
  </si>
  <si>
    <t>BRSNA00081</t>
  </si>
  <si>
    <t>RESISTOR-TKFRSMD_36K_1_1206_100PPM</t>
  </si>
  <si>
    <t>BRSNA00082</t>
  </si>
  <si>
    <t>RESISTOR-TKFRSMD_3K9_1_1206_100PPM</t>
  </si>
  <si>
    <t>BRSNA00084</t>
  </si>
  <si>
    <t>SHUNT RESISTOR-WWRTHD_0R33_1_2.5W</t>
  </si>
  <si>
    <t>BRSNA00085</t>
  </si>
  <si>
    <t>RESISTOR-TKFRSMD_4K3_1_1206_100PPM</t>
  </si>
  <si>
    <t>BRWBK00006</t>
  </si>
  <si>
    <t>RIM-12 INCH SPL-CR SHEET</t>
  </si>
  <si>
    <t>BRWBK00009</t>
  </si>
  <si>
    <t>TRISUL-REAR WHEEL--PRTB 200x50 BLACK</t>
  </si>
  <si>
    <t>WHEELS  FR-2.15 X 12 " ALLOY DRUM-ALU</t>
  </si>
  <si>
    <t>BRWBK00011</t>
  </si>
  <si>
    <t>WHEELS RR-2.15 X 12" ALLOY DRUM REAR-ALU</t>
  </si>
  <si>
    <t>BSABK00001</t>
  </si>
  <si>
    <t>ZEAL-SWING ARM-BK PC</t>
  </si>
  <si>
    <t>BSABK00004</t>
  </si>
  <si>
    <t>ELITE-SWING ARM-BLACK PC</t>
  </si>
  <si>
    <t>ZEAL/REO-SWING ARM-STEEL BK PC</t>
  </si>
  <si>
    <t>MAG PWR-SWING ARM-STEEL-BK PC</t>
  </si>
  <si>
    <t>BSGBK00001</t>
  </si>
  <si>
    <t>ELITE-CENTER STAND SPRING-BLACK</t>
  </si>
  <si>
    <t>BSGBK00002</t>
  </si>
  <si>
    <t>ELITE-SIDE STAND SPRING-BLACK</t>
  </si>
  <si>
    <t>BSLBK00001</t>
  </si>
  <si>
    <t>Mitra-Seat Latch Cable</t>
  </si>
  <si>
    <t>BSLBK00002</t>
  </si>
  <si>
    <t>Mitra-Seat Latch</t>
  </si>
  <si>
    <t>BSLBK00005</t>
  </si>
  <si>
    <t>ELITE-SEAT LATCH CABLE</t>
  </si>
  <si>
    <t>BSLBK00009</t>
  </si>
  <si>
    <t>Reo/Zeal-Seat Latch DM</t>
  </si>
  <si>
    <t>BSRBK00096</t>
  </si>
  <si>
    <t>STICKER-PRO-DOME-2.4*0.7 INCH</t>
  </si>
  <si>
    <t>BSRBK00102</t>
  </si>
  <si>
    <t>STICKER-'EX' LOGO-VINYL-BLACK</t>
  </si>
  <si>
    <t>BSRBL00078</t>
  </si>
  <si>
    <t>STICKER-REO-FRONT PANEL BOTTOM-BLUE</t>
  </si>
  <si>
    <t>BSRBL00082</t>
  </si>
  <si>
    <t>STICKER-REO-SIDE PANEL LH-BLUE</t>
  </si>
  <si>
    <t>BSRBL00086</t>
  </si>
  <si>
    <t>STICKER-REO-SIDE PANEL RH-BLUE</t>
  </si>
  <si>
    <t>BSRBL00105</t>
  </si>
  <si>
    <t>STICKER-'PLUS' LOGO-3.5X0.5-VINYL-BLUE</t>
  </si>
  <si>
    <t>BSRGB00007</t>
  </si>
  <si>
    <t>REAR BOTTOM DECAL LH-GRAPHITE BLACK</t>
  </si>
  <si>
    <t>BSRGB00008</t>
  </si>
  <si>
    <t>REAR BOTTOM DECAL RH-GRAPHITE BLACK</t>
  </si>
  <si>
    <t>BSRGB00009</t>
  </si>
  <si>
    <t>RIM TAPE-GRAPHITE BLACK</t>
  </si>
  <si>
    <t>BSRGB00010</t>
  </si>
  <si>
    <t>FRONT FENDER DECAL-GRAPHITE BLACK</t>
  </si>
  <si>
    <t>BSRNA00001</t>
  </si>
  <si>
    <t>Sticker-Zeal Battery Spec</t>
  </si>
  <si>
    <t>BSRNA00002</t>
  </si>
  <si>
    <t>Sticker-60V7.5A Charger Phylion</t>
  </si>
  <si>
    <t>BSRNA00003</t>
  </si>
  <si>
    <t>Sticker-60V30Ah Battery Top Phylion</t>
  </si>
  <si>
    <t>BSRNA00004</t>
  </si>
  <si>
    <t>Sticker-Fame</t>
  </si>
  <si>
    <t>BSRNA00005</t>
  </si>
  <si>
    <t>Sticker-Ampere Logo 50X30 mm</t>
  </si>
  <si>
    <t>BSRNA00006</t>
  </si>
  <si>
    <t>Sticker-Ampere Logo 40X10mm</t>
  </si>
  <si>
    <t>BSRNA00008</t>
  </si>
  <si>
    <t>Stickers-Charger Spec  80X60 mm</t>
  </si>
  <si>
    <t>BSRNA00010</t>
  </si>
  <si>
    <t>Sticker-Instruction Sticker 25X200</t>
  </si>
  <si>
    <t>BSRNA00011</t>
  </si>
  <si>
    <t>Sticker-Specification charger 25X200</t>
  </si>
  <si>
    <t>BSRNA00012</t>
  </si>
  <si>
    <t>Sticker-Front logo 60X20</t>
  </si>
  <si>
    <t>BSRNA00013</t>
  </si>
  <si>
    <t>STICKER-ZEAL SEAT MSC LOGO</t>
  </si>
  <si>
    <t>BSRNA00014</t>
  </si>
  <si>
    <t>Sticker-Zeal Fork for Matt red</t>
  </si>
  <si>
    <t>BSRNA00016</t>
  </si>
  <si>
    <t>TRISUL-Battery charger sticker</t>
  </si>
  <si>
    <t>BSRNA00017</t>
  </si>
  <si>
    <t>Warning Stickers</t>
  </si>
  <si>
    <t>BSRNA00021</t>
  </si>
  <si>
    <t>ID STICKER LH-LI POWERED -VINYL-REO</t>
  </si>
  <si>
    <t>BSRNA00023</t>
  </si>
  <si>
    <t>STICKER-SERIAL NUMBER-DC-DC CONVERTER</t>
  </si>
  <si>
    <t>BSRNA00025</t>
  </si>
  <si>
    <t>STICKER-36V12AH SLA-BATTERY STICKER</t>
  </si>
  <si>
    <t>BSRNA00029</t>
  </si>
  <si>
    <t>36V charger specification sticker</t>
  </si>
  <si>
    <t>BSRNA00030</t>
  </si>
  <si>
    <t>Only 36v for charger sticker</t>
  </si>
  <si>
    <t>BSRNA00031</t>
  </si>
  <si>
    <t>36v charger number sticker</t>
  </si>
  <si>
    <t>BSRNA00034</t>
  </si>
  <si>
    <t>DC - DC CONVERTOR SPECIFICATION STICKER</t>
  </si>
  <si>
    <t>BSRNA00035</t>
  </si>
  <si>
    <t>DC - DC CONVERTOR WARRANTY STICKER</t>
  </si>
  <si>
    <t>BSRNA00036</t>
  </si>
  <si>
    <t>STICKER SET OF 6-RED GREY-REO WHITE CONV</t>
  </si>
  <si>
    <t>BSRNA00037</t>
  </si>
  <si>
    <t>STICKER SET OF 6-BLUE GREY-REO WHITE CON</t>
  </si>
  <si>
    <t>BSRNA00038</t>
  </si>
  <si>
    <t>STICKER-SCREEN PRINTED SELF ADHSV-ZEAL</t>
  </si>
  <si>
    <t>BSRNA00039</t>
  </si>
  <si>
    <t>STICKER-48V24AH LI-RED-AMPERE LOGO</t>
  </si>
  <si>
    <t>BSRNA00047</t>
  </si>
  <si>
    <t>STICKER-CAUTION-BATTERY MAINTENANCE-YL</t>
  </si>
  <si>
    <t>BSRNA00049</t>
  </si>
  <si>
    <t>WICMC00005-ELITE LI CLUSTER ID STICKER</t>
  </si>
  <si>
    <t>BSRNA00050</t>
  </si>
  <si>
    <t>STICKER-SET OF 3-BIG BASKET-GN</t>
  </si>
  <si>
    <t>BSRNA00051</t>
  </si>
  <si>
    <t>SERIAL NUMBER STICKER-BIG BASKET</t>
  </si>
  <si>
    <t>BSRNA00097</t>
  </si>
  <si>
    <t>STICKER-ELECTRIC-BLACK</t>
  </si>
  <si>
    <t>BSRNA00098</t>
  </si>
  <si>
    <t>STICKER-AMPERE-LOGO DOME-2.3*0.6</t>
  </si>
  <si>
    <t>BSRNA00099</t>
  </si>
  <si>
    <t>STICKER-ELECTRIC-WHITE-VINYL</t>
  </si>
  <si>
    <t>BSRNA00100</t>
  </si>
  <si>
    <t>STICKER-SMART-DOME-3.8*0.7 INCH</t>
  </si>
  <si>
    <t>BSRNA00108</t>
  </si>
  <si>
    <t>STICKER-48V28AH LI-RED-AMPERE LOGO</t>
  </si>
  <si>
    <t>BSRNA00109</t>
  </si>
  <si>
    <t>STICKER-V48 LOGO-VINYL-SILVER GREY</t>
  </si>
  <si>
    <t>BSRNA00110</t>
  </si>
  <si>
    <t>STICKER-V48 ARAI APPROVAL NAME PLATE</t>
  </si>
  <si>
    <t>BSRNA00111</t>
  </si>
  <si>
    <t>BATTERY CHARGER - AMP SPECIFICATION</t>
  </si>
  <si>
    <t>BSRNA00112</t>
  </si>
  <si>
    <t>STICKER-ELECTRIC-OUTRIDER FONT-SL GREY</t>
  </si>
  <si>
    <t>BSRNA00113</t>
  </si>
  <si>
    <t>STICKER-AMPERE FP TOP-65X11-VINYL-WHITE</t>
  </si>
  <si>
    <t>BSRNA00114</t>
  </si>
  <si>
    <t>STICKER-AMPERE FP TOP-65X11-VINYL-BLACK</t>
  </si>
  <si>
    <t>BSRNA00118</t>
  </si>
  <si>
    <t>STICKER-OPAQUE BLACK-25X50-3M VINYL</t>
  </si>
  <si>
    <t>BSRNA00119</t>
  </si>
  <si>
    <t>STICKER-OPAQUE BLACK-50X100-3M VINYL</t>
  </si>
  <si>
    <t>BSRNA00123</t>
  </si>
  <si>
    <t>STICKER-REO METCAL LOGO</t>
  </si>
  <si>
    <t>BSRNA00124</t>
  </si>
  <si>
    <t>STICKER-V48 METCAL LOGO</t>
  </si>
  <si>
    <t>BSRNA00125</t>
  </si>
  <si>
    <t>STICKER-ZEAL EX STICKER CHROME SILVER</t>
  </si>
  <si>
    <t>BSRNA00126</t>
  </si>
  <si>
    <t>STICKER - CA LOGO – 3M VINYL</t>
  </si>
  <si>
    <t>BSRNA00127</t>
  </si>
  <si>
    <t>STICKER - DOMINOS SERIAL NUMBER</t>
  </si>
  <si>
    <t>BSRNA00130</t>
  </si>
  <si>
    <t>STICKER-AMPERE CARE QR-40X60 MM-VINYL</t>
  </si>
  <si>
    <t>BSRNA00133</t>
  </si>
  <si>
    <t>STICKER-AMPERE LOGO-120X40-VINYL</t>
  </si>
  <si>
    <t>BSRNA00134</t>
  </si>
  <si>
    <t>STICKER-'LI' LOGO-45X40.5 MM-VINYL</t>
  </si>
  <si>
    <t>BSRNA00135</t>
  </si>
  <si>
    <t>STICKER-CA-80X22-DOME-SILVER BASE</t>
  </si>
  <si>
    <t>BSRNA00136</t>
  </si>
  <si>
    <t>STICKER-LA BATTERY STICKER-BLACK</t>
  </si>
  <si>
    <t>BSRNA0021A</t>
  </si>
  <si>
    <t>ID STICKER RH-LI POWERED -VINYL-REO</t>
  </si>
  <si>
    <t>BSROR00081</t>
  </si>
  <si>
    <t>STICKER-REO-FRONT PANEL BOTTOM-ORANGE</t>
  </si>
  <si>
    <t>BSROR00085</t>
  </si>
  <si>
    <t>STICKER-REO-SIDE PANEL LH-ORANGE</t>
  </si>
  <si>
    <t>BSROR00089</t>
  </si>
  <si>
    <t>STICKER-REO-SIDE PANEL RH-ORANGE</t>
  </si>
  <si>
    <t>BSROR00107</t>
  </si>
  <si>
    <t>STICKER-'PLUS' LOGO-3.5x0.5-VINYL-ORANGE</t>
  </si>
  <si>
    <t>BSRRD00019</t>
  </si>
  <si>
    <t>STICKER-60X45-WARRANTY VOID-RED</t>
  </si>
  <si>
    <t>BSRRD00052</t>
  </si>
  <si>
    <t>STICKER-ADVANCE REGENARATIVE-RED</t>
  </si>
  <si>
    <t>BSRRD00058</t>
  </si>
  <si>
    <t>STICKER-FRONT PANEL LHS-RED</t>
  </si>
  <si>
    <t>BSRRD00062</t>
  </si>
  <si>
    <t>STICKER-FRONT PANEL RHS-RED</t>
  </si>
  <si>
    <t>BSRRD00066</t>
  </si>
  <si>
    <t>STICKER-HORMONIZED BREAKING SYSYTEM-RED</t>
  </si>
  <si>
    <t>BSRRD00070</t>
  </si>
  <si>
    <t>STICKER-SIDE PANEL LH-RED</t>
  </si>
  <si>
    <t>BSRRD00074</t>
  </si>
  <si>
    <t>STICKER-SIDE PANEL RH-RED</t>
  </si>
  <si>
    <t>BSRRD00079</t>
  </si>
  <si>
    <t>STICKER-REO-FRONT PANEL BOTTOM-RED</t>
  </si>
  <si>
    <t>BSRRD00083</t>
  </si>
  <si>
    <t>STICKER-REO-SIDE PANEL LH-RED</t>
  </si>
  <si>
    <t>BSRRD00087</t>
  </si>
  <si>
    <t>STICKER-REO-SIDE PANEL RH-RED</t>
  </si>
  <si>
    <t>BSRRD00101</t>
  </si>
  <si>
    <t>STICKER-AMPERE LOGO-2.3X0.6IN-CHROME BK</t>
  </si>
  <si>
    <t>BSRRD00103</t>
  </si>
  <si>
    <t>STICKER-'EX' LOGO-VINYL-RED</t>
  </si>
  <si>
    <t>BSRRD00104</t>
  </si>
  <si>
    <t>STICKER-'PLUS' LOGO-3.5x0.5-VINYL-RED</t>
  </si>
  <si>
    <t>BSRSL00015</t>
  </si>
  <si>
    <t>Sticker-Zeal Side panel</t>
  </si>
  <si>
    <t>N332ADK349</t>
  </si>
  <si>
    <t>BSRWT00056</t>
  </si>
  <si>
    <t>STICKER-AMPERE LOGO-WHITE</t>
  </si>
  <si>
    <t>BSRWT00065</t>
  </si>
  <si>
    <t>RIM TAPE-WHITE</t>
  </si>
  <si>
    <t>BSRYL00018</t>
  </si>
  <si>
    <t>STICKER-HIGH VOLTAGE WARNING 1X1.2 IN-YL</t>
  </si>
  <si>
    <t>BSRYL00080</t>
  </si>
  <si>
    <t>STICKER-REO-FRONT PANEL BOTTOM-YELLOW</t>
  </si>
  <si>
    <t>BSRYL00106</t>
  </si>
  <si>
    <t>STICKER-'PLUS' LOGO-3.5.x0.5-VINYL-YL</t>
  </si>
  <si>
    <t>BSRYL00108</t>
  </si>
  <si>
    <t>STICKER_T2</t>
  </si>
  <si>
    <t>BSRYL00109</t>
  </si>
  <si>
    <t>STICKER_T3</t>
  </si>
  <si>
    <t>BSRYL00110</t>
  </si>
  <si>
    <t>STICKER_T4</t>
  </si>
  <si>
    <t>BSSBK00004</t>
  </si>
  <si>
    <t>ELITE-SIDE STAND-STEEL-BLACK PC</t>
  </si>
  <si>
    <t>BSTBK00003</t>
  </si>
  <si>
    <t>ZEAL-SEAT-W AMPERE LOGO-IMP</t>
  </si>
  <si>
    <t>BSTBK00006</t>
  </si>
  <si>
    <t>Mitra-Seat</t>
  </si>
  <si>
    <t>BSTBK00007</t>
  </si>
  <si>
    <t>SEAT BASE-FOAM/PLASTIC-BLACK-ZEAL</t>
  </si>
  <si>
    <t>BSTBK00008</t>
  </si>
  <si>
    <t>ELITE-SEAT</t>
  </si>
  <si>
    <t>BSTBK00019</t>
  </si>
  <si>
    <t>MAGNUS-SEAT BASE-FOAM-DD</t>
  </si>
  <si>
    <t>BSTBK00021</t>
  </si>
  <si>
    <t>REO Pro/Plus-SEAT-MT BLACK REXIN-W.HOLE</t>
  </si>
  <si>
    <t>BSTNA00020</t>
  </si>
  <si>
    <t>SEAT ASSY-DUAL COLOR-Z</t>
  </si>
  <si>
    <t>BSTZF00024</t>
  </si>
  <si>
    <t>MAGNUS-SEAT-ZF RED-FPSS DM</t>
  </si>
  <si>
    <t>BSWNA00001</t>
  </si>
  <si>
    <t>Top switch-TOPIC_261EN_esip-7C</t>
  </si>
  <si>
    <t>BSWNA00004</t>
  </si>
  <si>
    <t>MAGNUS HS-POWER ON SWITCH-BLACK</t>
  </si>
  <si>
    <t>BSWNA00006</t>
  </si>
  <si>
    <t>REO- SWITCH MOUNT LH+BLACK HORN SWITCH</t>
  </si>
  <si>
    <t>Magnus-Horn Switch Left DM</t>
  </si>
  <si>
    <t>Magnus-Head Light Switch DM</t>
  </si>
  <si>
    <t>Magnus-Head Light Dimmer Switch DM</t>
  </si>
  <si>
    <t>Magnus-Turn Indicator Switch DM</t>
  </si>
  <si>
    <t>BSXBK00002</t>
  </si>
  <si>
    <t>Rear shock absorber-290mm</t>
  </si>
  <si>
    <t>BSXBK00003</t>
  </si>
  <si>
    <t>Rear Shock Absorber 280 mm Black</t>
  </si>
  <si>
    <t>BSXBK00004</t>
  </si>
  <si>
    <t>Mitra-Leaf Spring Bush-Black</t>
  </si>
  <si>
    <t>BSXGR00008</t>
  </si>
  <si>
    <t>REAR SHOCK ABSORBER-310 MM-SILVER GREY</t>
  </si>
  <si>
    <t>BSXRD00001</t>
  </si>
  <si>
    <t>REAR SHOCK ABSORBER-280 MM-RED</t>
  </si>
  <si>
    <t>BTFNA00001</t>
  </si>
  <si>
    <t>Transformer-PQ32-30 VERTICAL</t>
  </si>
  <si>
    <t>BTFNA00002</t>
  </si>
  <si>
    <t>Transformer-EE42 - Transformer_MAIN</t>
  </si>
  <si>
    <t>BTFNA00003</t>
  </si>
  <si>
    <t>Transformer-EE16_PULSE</t>
  </si>
  <si>
    <t>BTFNA00004</t>
  </si>
  <si>
    <t>EBTRI_TXR[36V TFR]</t>
  </si>
  <si>
    <t>BTFNA00006</t>
  </si>
  <si>
    <t>Transformer-C.T DC -DC</t>
  </si>
  <si>
    <t>BTFNA00007</t>
  </si>
  <si>
    <t>Transformer-P.T DC -DC</t>
  </si>
  <si>
    <t>BTFNA00008</t>
  </si>
  <si>
    <t>Transformer-EBTRI_TXR[24V TFR]</t>
  </si>
  <si>
    <t>BTRCONNP20</t>
  </si>
  <si>
    <t>Battery Connector Phase 2 to Phase 0</t>
  </si>
  <si>
    <t>BTRCONNP21</t>
  </si>
  <si>
    <t>Battery Connector Phase 2 to Phase 1</t>
  </si>
  <si>
    <t>BTRNA00001</t>
  </si>
  <si>
    <t>Transistor-BC547_TO92</t>
  </si>
  <si>
    <t>BTRNA00002</t>
  </si>
  <si>
    <t>Transistor-2N2222A_TO92</t>
  </si>
  <si>
    <t>BTRNA00003</t>
  </si>
  <si>
    <t>Transistor-2N2907A_TO92</t>
  </si>
  <si>
    <t>BTRNA00004</t>
  </si>
  <si>
    <t>Transistor-NPNBJT_BC847_SOT23</t>
  </si>
  <si>
    <t>BTRNA00005</t>
  </si>
  <si>
    <t>Transistor_NPN_TIP122_TO220</t>
  </si>
  <si>
    <t>BTRNA00006</t>
  </si>
  <si>
    <t>Transistor_NPN_TIP41_TO220</t>
  </si>
  <si>
    <t>BTUBK00001</t>
  </si>
  <si>
    <t>Tube-4.00X12-ROCKSTONE-Butyl-Black-Mould</t>
  </si>
  <si>
    <t>BTUBK00002</t>
  </si>
  <si>
    <t>Tube-24X1.75-Butyl-Black-Moulded</t>
  </si>
  <si>
    <t>BTUBK00003</t>
  </si>
  <si>
    <t>Tube-16X2.125-Butyl-Black-Moulded</t>
  </si>
  <si>
    <t>BTUBK00004</t>
  </si>
  <si>
    <t>Tube-16X3-Butyl-Black-Moulded</t>
  </si>
  <si>
    <t>BTYBK00001</t>
  </si>
  <si>
    <t>Tyre-16X3-Nylon-Black</t>
  </si>
  <si>
    <t>BTYBK00002</t>
  </si>
  <si>
    <t>Tyre-145/80-R12 Tubeless-Nylon-Black-CEA</t>
  </si>
  <si>
    <t>BTYBK00003</t>
  </si>
  <si>
    <t>Tyre-3.00X10 Tubeless-4PR-Nylon-Black</t>
  </si>
  <si>
    <t>BTYBK00004</t>
  </si>
  <si>
    <t>Tyre-4.00X12-ROCKSTONE-Nyon-Black</t>
  </si>
  <si>
    <t>BTYBK00005</t>
  </si>
  <si>
    <t>Tyre-24X1.75-Nylon-Black</t>
  </si>
  <si>
    <t>BTYBK00006</t>
  </si>
  <si>
    <t>Tyre-16X2.125-Nylon-Black</t>
  </si>
  <si>
    <t>BTYBK00007</t>
  </si>
  <si>
    <t>Tyre-14X2.75-Solid type-With Bearing-Bla</t>
  </si>
  <si>
    <t>BTYBK00008</t>
  </si>
  <si>
    <t>Tyre-8X2.5-Solid Type-Black-Towbee</t>
  </si>
  <si>
    <t>Tyre-3.00X10 Tubeless TVS</t>
  </si>
  <si>
    <t>BTYBK00018</t>
  </si>
  <si>
    <t>TYRE-EBT-16X3.0 BLASTER-E 4PR-TUBLESS</t>
  </si>
  <si>
    <t>TYRE 90/90-12 ZOOM D 54J</t>
  </si>
  <si>
    <t>BWHNA00001</t>
  </si>
  <si>
    <t>Zeal-Wiring Harness assy</t>
  </si>
  <si>
    <t>BWHNA00003</t>
  </si>
  <si>
    <t>ZEAL VX1-W.HARNESS-W/RES-HT-10CM+/- WIRE</t>
  </si>
  <si>
    <t>BWHNA00004</t>
  </si>
  <si>
    <t>MAGNUS HS-WIRING HARNESS-DM</t>
  </si>
  <si>
    <t>BWHNA00005</t>
  </si>
  <si>
    <t>ELITE LI-WIRING HARNESS IMP</t>
  </si>
  <si>
    <t>BWHNA00006</t>
  </si>
  <si>
    <t>REO LI PLUS-WIRING HARNESS IMP</t>
  </si>
  <si>
    <t>REO PRO-WIRING HARNESS</t>
  </si>
  <si>
    <t>BWHNA00012</t>
  </si>
  <si>
    <t>ZEAL-WIRING HARNESS-WIRED CONTROLLER</t>
  </si>
  <si>
    <t>BWHNA00013</t>
  </si>
  <si>
    <t>MAGNUS-WIRING HARNESS-WIRED CONTROLLER</t>
  </si>
  <si>
    <t>BWHNA00019</t>
  </si>
  <si>
    <t>ZEAL-WIRING HARNESS-WITH POWER CORD</t>
  </si>
  <si>
    <t>BWHNA00020</t>
  </si>
  <si>
    <t>MAGNUS-WIRING HARNESS-WITH POWER CORD</t>
  </si>
  <si>
    <t>BWHNA00023</t>
  </si>
  <si>
    <t>ZEAL EX-WR.HARNESS-WL.CONTROLLER-SB50 CN</t>
  </si>
  <si>
    <t>BWHNA00025</t>
  </si>
  <si>
    <t>ZEAL-WR.HARNESS-WL.CONTROLLER-W.CN</t>
  </si>
  <si>
    <t>BWHNA00026</t>
  </si>
  <si>
    <t>MAG-WR.HARNESS-WL.CONTROLLER-W.CN</t>
  </si>
  <si>
    <t>BWHNA00027</t>
  </si>
  <si>
    <t>ZVX1-WR.HARNESS-WL.CONTROLLER-W.CHOGARI</t>
  </si>
  <si>
    <t>BWRBK00010</t>
  </si>
  <si>
    <t>Wire-0.5 Sq mm Black</t>
  </si>
  <si>
    <t>BWRBK00016</t>
  </si>
  <si>
    <t>Wire-1 Sq mm Black</t>
  </si>
  <si>
    <t>BWRBK00020</t>
  </si>
  <si>
    <t>Wire-2.5 Sq mm Black</t>
  </si>
  <si>
    <t>BWRBK00024</t>
  </si>
  <si>
    <t>Wire-6 Sq mm Black</t>
  </si>
  <si>
    <t>BWRBK00026</t>
  </si>
  <si>
    <t>Wire-10 Sq mm Black</t>
  </si>
  <si>
    <t>BWRBK00028</t>
  </si>
  <si>
    <t>CABLE_I/P_0.75mm2C3P_IECTYPE_D</t>
  </si>
  <si>
    <t>BWRBK00029</t>
  </si>
  <si>
    <t>CABLE_O/P_0.75mm2C3P_IECTYPE_C13</t>
  </si>
  <si>
    <t>BWRBK00030</t>
  </si>
  <si>
    <t>I/P CABLE WITHOUT GROMMET</t>
  </si>
  <si>
    <t>BWRBK00031</t>
  </si>
  <si>
    <t>O/P CABLE WITHOUT GROMMET</t>
  </si>
  <si>
    <t>BWRGN00008</t>
  </si>
  <si>
    <t>Wire-0.5 Sq mm Green</t>
  </si>
  <si>
    <t>BWRNA00030</t>
  </si>
  <si>
    <t>TRISUL SWAP-POWER CABLE</t>
  </si>
  <si>
    <t>BWRNA00032</t>
  </si>
  <si>
    <t>6 CORE CABLE-CHOGORI PWR CONNECTOR ASY</t>
  </si>
  <si>
    <t>BWRNA00033</t>
  </si>
  <si>
    <t>ELITE-WIRING HARNESS</t>
  </si>
  <si>
    <t>BWRNA00036</t>
  </si>
  <si>
    <t>ZEAL VX1-MOTOR CON.WIRE W/MOLEX OEM</t>
  </si>
  <si>
    <t>BWRNA00039</t>
  </si>
  <si>
    <t>ZEAL-MOTOR CONNECTING WIRE MOLEX</t>
  </si>
  <si>
    <t>BWRNA00041</t>
  </si>
  <si>
    <t>ZEAL/MAG HS-MOTOR CONNECTING WIRE 6SQ MM</t>
  </si>
  <si>
    <t>BWRNA00100</t>
  </si>
  <si>
    <t>ZEAL-CHARGING SOCKET ASY</t>
  </si>
  <si>
    <t>BWRNA00104</t>
  </si>
  <si>
    <t>WIRE-4 CORE-4 SQMM RD SH HV CABLE 1100V</t>
  </si>
  <si>
    <t>BWRNA00106</t>
  </si>
  <si>
    <t>ZEAL-MOTOR CONNECTING WIRE-6SQ MM-CH</t>
  </si>
  <si>
    <t>BWRRD00006</t>
  </si>
  <si>
    <t>Wire-0.5 Sq mm Red</t>
  </si>
  <si>
    <t>BWRRD00015</t>
  </si>
  <si>
    <t>Wire-1 Sq mm Red</t>
  </si>
  <si>
    <t>BWRRD00019</t>
  </si>
  <si>
    <t>Wire-2.5 Sq mm Red</t>
  </si>
  <si>
    <t>BWRRD00023</t>
  </si>
  <si>
    <t>Wire-6 Sq mm Red</t>
  </si>
  <si>
    <t>BWRYL00005</t>
  </si>
  <si>
    <t>Wire-0.5 Sq mm Yellow</t>
  </si>
  <si>
    <t>BWRYL00018</t>
  </si>
  <si>
    <t>Wire-1 Sq mm yellow</t>
  </si>
  <si>
    <t>CBTRAC0001</t>
  </si>
  <si>
    <t>BATTERY RACK-1700X1900X600-WITH ROLLER</t>
  </si>
  <si>
    <t>CBTRAC0002</t>
  </si>
  <si>
    <t>BATTERY RACK-1700X1900X750-WITH ROLLER</t>
  </si>
  <si>
    <t>CBTRAC0003</t>
  </si>
  <si>
    <t>BATTERY TROLLEY-925X1200X700-WITH CASTER</t>
  </si>
  <si>
    <t>CELDCH0001</t>
  </si>
  <si>
    <t>Discharger-20A Li</t>
  </si>
  <si>
    <t>DEEPDISCHARGER</t>
  </si>
  <si>
    <t>Can Phase 1 Discharger</t>
  </si>
  <si>
    <t>DD142300541</t>
  </si>
  <si>
    <t>DSRNA00007</t>
  </si>
  <si>
    <t>STICKER-LI DOME 30X20-GREEN</t>
  </si>
  <si>
    <t>DSRNA00009</t>
  </si>
  <si>
    <t>STICKER SAMPLES-ELITE NUMBER PLATE 110 N</t>
  </si>
  <si>
    <t>DSRNA00010</t>
  </si>
  <si>
    <t>ELITE LI-NAME PLATE STICKER-ICAT APP</t>
  </si>
  <si>
    <t>GEEGLU0002</t>
  </si>
  <si>
    <t>Glue stick</t>
  </si>
  <si>
    <t>GEEGLU0003</t>
  </si>
  <si>
    <t>Loctite 3900-conformal coating</t>
  </si>
  <si>
    <t>GEEGLU0004</t>
  </si>
  <si>
    <t>Loctite MS930-silicon glue</t>
  </si>
  <si>
    <t>GEEGLU0005</t>
  </si>
  <si>
    <t>loctite384 output kit</t>
  </si>
  <si>
    <t>GEEGLU0006</t>
  </si>
  <si>
    <t>LOCTITE 406-OUTPUT KIT</t>
  </si>
  <si>
    <t>GEEGLU0008</t>
  </si>
  <si>
    <t>EPOXY-RESIN WITH HARDNER</t>
  </si>
  <si>
    <t>GEEGLU0009</t>
  </si>
  <si>
    <t>SLICON SEALANT-280 G-TUBE</t>
  </si>
  <si>
    <t>GEESEA0001</t>
  </si>
  <si>
    <t>Silicon sealant</t>
  </si>
  <si>
    <t>GEESLV0002</t>
  </si>
  <si>
    <t>Heat Shrink sleeve 5mm</t>
  </si>
  <si>
    <t>GEESLV0003</t>
  </si>
  <si>
    <t>Shrinkable_Sleeve_1mm</t>
  </si>
  <si>
    <t>GEESLV0004</t>
  </si>
  <si>
    <t>Heat shrink sleeve 10mm</t>
  </si>
  <si>
    <t>GEESLV0005</t>
  </si>
  <si>
    <t>Heat Shrink sleeve 6mm</t>
  </si>
  <si>
    <t>GEESLV0012</t>
  </si>
  <si>
    <t>Heat shrink sleeve 4mm</t>
  </si>
  <si>
    <t>GEETAP0002</t>
  </si>
  <si>
    <t>One inch Double side tape</t>
  </si>
  <si>
    <t>GEETAP0004</t>
  </si>
  <si>
    <t>FOAM TAPE 50mmx6mm</t>
  </si>
  <si>
    <t xml:space="preserve">Cahrging Socket-AMPHENOL-PH2-M/Z </t>
  </si>
  <si>
    <t>GEETAP0005</t>
  </si>
  <si>
    <t>FOAM TAPE-20X3MM-BLACK</t>
  </si>
  <si>
    <t>GEEWIR0001</t>
  </si>
  <si>
    <t>SOLDRING LID</t>
  </si>
  <si>
    <t>GMEAPR0001</t>
  </si>
  <si>
    <t>APRON COTTON</t>
  </si>
  <si>
    <t>GMEAPR0002</t>
  </si>
  <si>
    <t>APRON LEATHER</t>
  </si>
  <si>
    <t>GMECOT0001</t>
  </si>
  <si>
    <t>Cotton Waste</t>
  </si>
  <si>
    <t>GMEFAB0002</t>
  </si>
  <si>
    <t>Rubbing Compound</t>
  </si>
  <si>
    <t>GMEFAB0007</t>
  </si>
  <si>
    <t>Buffing wheel 4inch- Cumi</t>
  </si>
  <si>
    <t>GMEFAB0009</t>
  </si>
  <si>
    <t>Cut off disc 4inch - Yuri</t>
  </si>
  <si>
    <t>GMEFAB0010</t>
  </si>
  <si>
    <t>Cut off disc 14inch- Hitachi</t>
  </si>
  <si>
    <t>GMEFAB0011</t>
  </si>
  <si>
    <t>SAFETY WELDING GOOGLES CLEAR</t>
  </si>
  <si>
    <t>GMEFAB0012</t>
  </si>
  <si>
    <t>WELDING GOOGLES BLACK</t>
  </si>
  <si>
    <t>THROTTLE-RH--M1</t>
  </si>
  <si>
    <t>GMEFAB0014</t>
  </si>
  <si>
    <t>Mig Welding Tip/nozzle 0.8</t>
  </si>
  <si>
    <t>GMEFAB0018</t>
  </si>
  <si>
    <t>Contact tip</t>
  </si>
  <si>
    <t>GMEFAB0029</t>
  </si>
  <si>
    <t>WELDING SHEILD GUARD BLACK</t>
  </si>
  <si>
    <t>GMEFAB0033</t>
  </si>
  <si>
    <t>Emery sheet P80</t>
  </si>
  <si>
    <t>GMEFAB0052</t>
  </si>
  <si>
    <t>Mig coil 0.8mm-Superon 70S-6 0.8mm MIG W</t>
  </si>
  <si>
    <t>GMEFAB0063</t>
  </si>
  <si>
    <t>Mig spray-Supron</t>
  </si>
  <si>
    <t>GMEFAB0066</t>
  </si>
  <si>
    <t>Cotton glove</t>
  </si>
  <si>
    <t>GMEFAB0069</t>
  </si>
  <si>
    <t>Mig coil 0.8mm- 70S-6 MIG WIRE</t>
  </si>
  <si>
    <t>GMEFAB0070</t>
  </si>
  <si>
    <t>Cotton glove-40g LH/RH</t>
  </si>
  <si>
    <t>GMEFAB0071</t>
  </si>
  <si>
    <t>COTTON GLOVE-60G LH/RH</t>
  </si>
  <si>
    <t>GMEOIL0003</t>
  </si>
  <si>
    <t>TELESCOPIC FORK OIL 0/20-350 ml</t>
  </si>
  <si>
    <t>GMEOIL0007</t>
  </si>
  <si>
    <t>GEAR OIL-SERVO 90</t>
  </si>
  <si>
    <t>GMETAP0001</t>
  </si>
  <si>
    <t>Teflon tape</t>
  </si>
  <si>
    <t>GPCGLU0001</t>
  </si>
  <si>
    <t>Anabond 652(100G)</t>
  </si>
  <si>
    <t>GPCGLU0006</t>
  </si>
  <si>
    <t>Anabond 652(50G)</t>
  </si>
  <si>
    <t>GPCLOC0001</t>
  </si>
  <si>
    <t>FLEX KWICK-20 G PACK</t>
  </si>
  <si>
    <t>GPCPCH0003</t>
  </si>
  <si>
    <t>TYRE POLISH SPRAY TIN-250 ML</t>
  </si>
  <si>
    <t>GPCPCH0004</t>
  </si>
  <si>
    <t>Thinner</t>
  </si>
  <si>
    <t>GPCPCH0006</t>
  </si>
  <si>
    <t>Spray paint Golden Yellow Glossy - Varna</t>
  </si>
  <si>
    <t>GPCPCH0007</t>
  </si>
  <si>
    <t>Spray paint White Glossy - Varnam</t>
  </si>
  <si>
    <t>GPCPCH0008</t>
  </si>
  <si>
    <t>SPARY PAINT-GVR BLACK-VARNAM</t>
  </si>
  <si>
    <t>GPCPCH0009</t>
  </si>
  <si>
    <t>Spray paint Pepsi Blue Glossy - Varnam</t>
  </si>
  <si>
    <t>GPCPCH0014</t>
  </si>
  <si>
    <t>PAINT SPRAY CAN-WHITE GLOSSY CLEAR-440ml</t>
  </si>
  <si>
    <t>GPCPCH0015</t>
  </si>
  <si>
    <t>PAINT SPRAY-AEROSAL BLAC 9005-400ML TIN</t>
  </si>
  <si>
    <t>GPCPCH0016</t>
  </si>
  <si>
    <t>PAINT SPRAY-AEROSAL SILVR 9005-400ML TIN</t>
  </si>
  <si>
    <t>GPCPCH0030</t>
  </si>
  <si>
    <t>SPRAY PAINT-MILKY WHITE-400 ML TIN</t>
  </si>
  <si>
    <t>GPKBOX0001</t>
  </si>
  <si>
    <t>Corton box-230x165x80MM-48V/36V</t>
  </si>
  <si>
    <t>GPKBOX0002</t>
  </si>
  <si>
    <t>60V charger carton box-278X200X94MM</t>
  </si>
  <si>
    <t>GPKRAP0001</t>
  </si>
  <si>
    <t>FOAM SHEET-EPE-W1.5Mx1MM THK-400M ROLL-W</t>
  </si>
  <si>
    <t>GPKRAP0005</t>
  </si>
  <si>
    <t>BUBBLE SHEET-LDPE-180GSM-W1.5M-100M ROLL</t>
  </si>
  <si>
    <t>GPKRAP0007</t>
  </si>
  <si>
    <t>PACKING STRIP-12MM-PVC-WHITE</t>
  </si>
  <si>
    <t>GPKRAP0008</t>
  </si>
  <si>
    <t>PACKING CLIP-STEEL</t>
  </si>
  <si>
    <t>GPKRAP0009</t>
  </si>
  <si>
    <t>CARTON BOX-585X515X585-7PLY-BROWN</t>
  </si>
  <si>
    <t>GPKRAP0010</t>
  </si>
  <si>
    <t>CARTON BOX FOR-FRPBOX--7PLY BRW W/PRINT</t>
  </si>
  <si>
    <t>GPKTAP0002</t>
  </si>
  <si>
    <t>Packing Tape 1-1/2" Brown</t>
  </si>
  <si>
    <t>GPKTAP0003</t>
  </si>
  <si>
    <t>Packing Tape 1-1/2" White</t>
  </si>
  <si>
    <t>GSNNOT0053</t>
  </si>
  <si>
    <t>INITIAL TESTING REPORT BOOK</t>
  </si>
  <si>
    <t>GSRQCM0001</t>
  </si>
  <si>
    <t>Sticker -QC OK-GREEN</t>
  </si>
  <si>
    <t>GSRQCM0002</t>
  </si>
  <si>
    <t>Sticker - TESTED OK</t>
  </si>
  <si>
    <t>GSRQCM0003</t>
  </si>
  <si>
    <t>STICKER-FI OK-GREEN</t>
  </si>
  <si>
    <t>GSRQCM0004</t>
  </si>
  <si>
    <t>STICKER-PDI OK-GREEN</t>
  </si>
  <si>
    <t>GWLGLV0002</t>
  </si>
  <si>
    <t>LEATHER GLOVES</t>
  </si>
  <si>
    <t>GWLGLV0003</t>
  </si>
  <si>
    <t>DUST MASK DISPOSABLE-WITH VALVE</t>
  </si>
  <si>
    <t>GWLGLV0004</t>
  </si>
  <si>
    <t>ELECTRICAL HAND GLOVES-RUBBER INSULATION</t>
  </si>
  <si>
    <t>GWLGLV0005</t>
  </si>
  <si>
    <t>CHROME DRIVER GLOVES-ECO</t>
  </si>
  <si>
    <t>GWLGLV0006</t>
  </si>
  <si>
    <t>LATEX EXAMINATION GLOVES-POWDER FREE-BOX</t>
  </si>
  <si>
    <t>GWLMSK0001</t>
  </si>
  <si>
    <t>FACE MASK-YELLOW-WITH ELASCTIC STRAPE</t>
  </si>
  <si>
    <t>GWLMSK0002</t>
  </si>
  <si>
    <t>HALF FACE MASK-V500-700 A1P1 SINGLE FILT</t>
  </si>
  <si>
    <t>GWLSAF0001</t>
  </si>
  <si>
    <t>EAR MUFF-EP-10142</t>
  </si>
  <si>
    <t>GWLSAF0002</t>
  </si>
  <si>
    <t>EAR PLUG-H101-EP-10230</t>
  </si>
  <si>
    <t>GWLSAF0003</t>
  </si>
  <si>
    <t>SAFETY ROPE HARNESS-1.8M-W.HOOK SKU</t>
  </si>
  <si>
    <t>GWLSAF0004</t>
  </si>
  <si>
    <t>SAFETY HELMET 131-YELLOW-RATCHET SKU</t>
  </si>
  <si>
    <t>GWLSAF0005</t>
  </si>
  <si>
    <t>SAFETY GOGGLE-STYLE 2009-SMOKE</t>
  </si>
  <si>
    <t>GWLSLV0001</t>
  </si>
  <si>
    <t>Welding Arm Sleeve Cotton White</t>
  </si>
  <si>
    <t>GWLSLV0002</t>
  </si>
  <si>
    <t>Welding Arm Sleeve Cotton White-LH/RH</t>
  </si>
  <si>
    <t>GWLSOP0001</t>
  </si>
  <si>
    <t>Soap oil</t>
  </si>
  <si>
    <t>L3MLR00001</t>
  </si>
  <si>
    <t>TEJA HANDY CARGO DSL</t>
  </si>
  <si>
    <t>L3MLR00003</t>
  </si>
  <si>
    <t>TEJA HANDY PASSENGER-STD-DSL</t>
  </si>
  <si>
    <t>L3MLR00004</t>
  </si>
  <si>
    <t>TEJA HANDY PASSENGER-DLX-DSL</t>
  </si>
  <si>
    <t>L3MLR00005</t>
  </si>
  <si>
    <t>TEJA HANDY PASSENGER-CNG</t>
  </si>
  <si>
    <t>L3MLR00006</t>
  </si>
  <si>
    <t>TEJA HANDY CARGO-CNG</t>
  </si>
  <si>
    <t>ME500102</t>
  </si>
  <si>
    <t>FLUKE 362 AC/DC 200A CLAMP METER</t>
  </si>
  <si>
    <t>ODBODYCOV</t>
  </si>
  <si>
    <t>BODY COVER MAGNUS</t>
  </si>
  <si>
    <t>Brake Shoe Magnus</t>
  </si>
  <si>
    <t>BRAKE PADS</t>
  </si>
  <si>
    <t>BRAKE SENSOR</t>
  </si>
  <si>
    <t>[60-38-D-0] D-60V 38ah NMC Phase-0</t>
  </si>
  <si>
    <t>ODCABLEBTR</t>
  </si>
  <si>
    <t>Cable to connect to Battery Phase 1</t>
  </si>
  <si>
    <t>Auto Socket Magnus</t>
  </si>
  <si>
    <t>ODCONESET</t>
  </si>
  <si>
    <t>Cup Cone Set</t>
  </si>
  <si>
    <t>ODFBRKCABLE</t>
  </si>
  <si>
    <t>Hand Brake wire Front Combi</t>
  </si>
  <si>
    <t>Grip Cover</t>
  </si>
  <si>
    <t>Ignitition Key lock</t>
  </si>
  <si>
    <t>ODRBRKCABLE</t>
  </si>
  <si>
    <t>Hand Brake wire Magnus Rear</t>
  </si>
  <si>
    <t>ODSEATCOV02</t>
  </si>
  <si>
    <t>SEAT COVER ZEAL</t>
  </si>
  <si>
    <t>Seat Lock Seat Latch</t>
  </si>
  <si>
    <t>ODTAILLT</t>
  </si>
  <si>
    <t>Tail Light</t>
  </si>
  <si>
    <t>3.00-10 ZOOM D TL42 J</t>
  </si>
  <si>
    <t>₹937.50</t>
  </si>
  <si>
    <t>Tyre 12"</t>
  </si>
  <si>
    <t>Master Cylinder Primary Lever Kit</t>
  </si>
  <si>
    <t>Front Caliper Brake Pad Kit</t>
  </si>
  <si>
    <t>Front Caliper Pin Kit</t>
  </si>
  <si>
    <t>SUB-TG2-005</t>
  </si>
  <si>
    <t>TRISUL-CONTROLLER BOX ASSY-UNP</t>
  </si>
  <si>
    <t>SUB-TG2-006</t>
  </si>
  <si>
    <t>Sub Ass-Trisul Seat holder</t>
  </si>
  <si>
    <t>SUB-TG2-007</t>
  </si>
  <si>
    <t>TRISUL-CONTROLLER BOX-BEND-SF</t>
  </si>
  <si>
    <t>SUB-TG2-026</t>
  </si>
  <si>
    <t>TRISUL-CONTROLLER BOX COVER ASSY-UNP</t>
  </si>
  <si>
    <t>TFXDEV0012</t>
  </si>
  <si>
    <t>TOOL-LADIES FOOT REST-LB</t>
  </si>
  <si>
    <t>TFXDEV0013</t>
  </si>
  <si>
    <t>TOOL-BATTERY CLAMP-VSR</t>
  </si>
  <si>
    <t>THTGUN0012</t>
  </si>
  <si>
    <t>BOSCH EXACTION 12 700</t>
  </si>
  <si>
    <t>THTGUN0013</t>
  </si>
  <si>
    <t>Bosch-GSR 18V-50 CORDLESS DRILL DRIVER</t>
  </si>
  <si>
    <t>THTGUN0014</t>
  </si>
  <si>
    <t>Bosch-Hot Air Gun-GHG 180-060194D0F0</t>
  </si>
  <si>
    <t>THTGUN0015</t>
  </si>
  <si>
    <t>Stanley Soldering Iron 30W/220V-69-031B</t>
  </si>
  <si>
    <t>THTGUN0016</t>
  </si>
  <si>
    <t>Hand tools for conveyor line (qty-140)</t>
  </si>
  <si>
    <t>VP-000000017006</t>
  </si>
  <si>
    <t>LOCKTIGHT-262</t>
  </si>
  <si>
    <t>VSP-A60-002</t>
  </si>
  <si>
    <t>Adya 60-Motor</t>
  </si>
  <si>
    <t>VSP-ADW-050</t>
  </si>
  <si>
    <t>Angel-Reflector</t>
  </si>
  <si>
    <t>VSP-ANG-001</t>
  </si>
  <si>
    <t>Angel-Frame-Red</t>
  </si>
  <si>
    <t>VSP-ANG-002</t>
  </si>
  <si>
    <t>Angel-Handle Bar</t>
  </si>
  <si>
    <t>VSP-ANG-003</t>
  </si>
  <si>
    <t>Angel-Center Stand</t>
  </si>
  <si>
    <t>VSP-ANG-004</t>
  </si>
  <si>
    <t>Angel-Front Fork</t>
  </si>
  <si>
    <t>VSP-ANG-005</t>
  </si>
  <si>
    <t>Angel-Steering Ball Racer</t>
  </si>
  <si>
    <t>VSP-ANG-007</t>
  </si>
  <si>
    <t>Angel-Free Wheel</t>
  </si>
  <si>
    <t>VSP-ANG-008</t>
  </si>
  <si>
    <t>Angel-Front Mudguard-Red</t>
  </si>
  <si>
    <t>VSP-ANG-009</t>
  </si>
  <si>
    <t>Angel-Rear Carrier-Red</t>
  </si>
  <si>
    <t>VSP-ANG-010</t>
  </si>
  <si>
    <t>Angel-Rear Mudguard-Red</t>
  </si>
  <si>
    <t>VSP-ANG-011</t>
  </si>
  <si>
    <t>Angel-Pedal LH</t>
  </si>
  <si>
    <t>VSP-ANG-012</t>
  </si>
  <si>
    <t>Angel-Pedal RH</t>
  </si>
  <si>
    <t>VSP-ANG-013</t>
  </si>
  <si>
    <t>Angel-Seat Mounting Rod</t>
  </si>
  <si>
    <t>VSP-ANG-014</t>
  </si>
  <si>
    <t>Angel-Front Basket</t>
  </si>
  <si>
    <t>VSP-ANG-015</t>
  </si>
  <si>
    <t>Angel-Pillion Foot Rest LH</t>
  </si>
  <si>
    <t>VSP-ANG-016</t>
  </si>
  <si>
    <t>Angel-Pillion Foot Rest RH</t>
  </si>
  <si>
    <t>VSP-ANG-017</t>
  </si>
  <si>
    <t>Angel-Brake Panel Front</t>
  </si>
  <si>
    <t>VSP-ANG-018</t>
  </si>
  <si>
    <t>Angel-Brake Panel Rear</t>
  </si>
  <si>
    <t>VSP-ANG-019</t>
  </si>
  <si>
    <t>Angel-Controller Cover Top</t>
  </si>
  <si>
    <t>VSP-ANG-020</t>
  </si>
  <si>
    <t>Angel-Battery Box Lock Set</t>
  </si>
  <si>
    <t>VSP-ANG-021</t>
  </si>
  <si>
    <t>Angel-Head Light with ignition lock</t>
  </si>
  <si>
    <t>VSP-ANG-022</t>
  </si>
  <si>
    <t>Angel-Controller 36V</t>
  </si>
  <si>
    <t>VSP-ANG-023</t>
  </si>
  <si>
    <t>Angel-Brake Lever LH With Switch</t>
  </si>
  <si>
    <t>VSP-ANG-024</t>
  </si>
  <si>
    <t>Angel-Brake Lever RH With Switch</t>
  </si>
  <si>
    <t>VSP-ANG-025</t>
  </si>
  <si>
    <t>Angel-Throttle Half with Bush Grip</t>
  </si>
  <si>
    <t>VSP-ANG-026</t>
  </si>
  <si>
    <t>Angel-Handle Grip</t>
  </si>
  <si>
    <t>VSP-ANG-027</t>
  </si>
  <si>
    <t>Angel-Battery Loop Cable With Sleeve</t>
  </si>
  <si>
    <t>VSP-ANG-029</t>
  </si>
  <si>
    <t>Angel-Horn Switch Left with mount</t>
  </si>
  <si>
    <t>VSP-ANG-030</t>
  </si>
  <si>
    <t>Angel-Motor</t>
  </si>
  <si>
    <t>VSP-ANG-031</t>
  </si>
  <si>
    <t>Angel-Battery Box With handle-Red</t>
  </si>
  <si>
    <t>VSP-ANG-032</t>
  </si>
  <si>
    <t>Angel-Battery Box Mount Cover</t>
  </si>
  <si>
    <t>VSP-ANG-033</t>
  </si>
  <si>
    <t>Angel-Chain Guard</t>
  </si>
  <si>
    <t>VSP-ANG-034</t>
  </si>
  <si>
    <t>Angel-Controller Cover Bottom</t>
  </si>
  <si>
    <t>VSP-ANG-035</t>
  </si>
  <si>
    <t>Angel-Seat</t>
  </si>
  <si>
    <t>VSP-ANG-036</t>
  </si>
  <si>
    <t>Angel-Wiring Sleeve</t>
  </si>
  <si>
    <t>VSP-ANG-037</t>
  </si>
  <si>
    <t>Angel-Front Brake Cable</t>
  </si>
  <si>
    <t>VSP-ANG-038</t>
  </si>
  <si>
    <t>Angel-Rear Brake Cable</t>
  </si>
  <si>
    <t>VSP-ANG-039</t>
  </si>
  <si>
    <t>Angel-Front Wheel Axle Nut &amp; Spacer</t>
  </si>
  <si>
    <t>VSP-ANG-040</t>
  </si>
  <si>
    <t>Angel-Chain</t>
  </si>
  <si>
    <t>VSP-ANG-041</t>
  </si>
  <si>
    <t>Angel-Chain Link</t>
  </si>
  <si>
    <t>VSP-ANG-042</t>
  </si>
  <si>
    <t>Angel-Front Mudguard String</t>
  </si>
  <si>
    <t>VSP-ANG-043</t>
  </si>
  <si>
    <t>Angel-Rear Mudguard String</t>
  </si>
  <si>
    <t>VSP-ANG-044</t>
  </si>
  <si>
    <t>Angel-Chain Adjuster</t>
  </si>
  <si>
    <t>VSP-ANG-045</t>
  </si>
  <si>
    <t>Angel-Pedal Arm LH</t>
  </si>
  <si>
    <t>VSP-ANG-046</t>
  </si>
  <si>
    <t>Angel-Chain Guard Clamp</t>
  </si>
  <si>
    <t>VSP-ANG-047</t>
  </si>
  <si>
    <t>Angel-Pedal Cone set</t>
  </si>
  <si>
    <t>VSP-ANG-048</t>
  </si>
  <si>
    <t>Angel-Seat Clamp set</t>
  </si>
  <si>
    <t>VSP-ANG-049</t>
  </si>
  <si>
    <t>Angel-Reflector red</t>
  </si>
  <si>
    <t>VSP-ANG-051</t>
  </si>
  <si>
    <t>Angel-Tool Kit</t>
  </si>
  <si>
    <t>VSP-ANG-052</t>
  </si>
  <si>
    <t>Angel-Owners Manual</t>
  </si>
  <si>
    <t>VSP-ANG-053</t>
  </si>
  <si>
    <t>Angel-Name Plate</t>
  </si>
  <si>
    <t>VSP-ANG-054</t>
  </si>
  <si>
    <t>Angel-Pedal Crank Arm RH</t>
  </si>
  <si>
    <t>VSP-ANG-055</t>
  </si>
  <si>
    <t>Angel-Rear Brake Panel Clamp</t>
  </si>
  <si>
    <t>VSP-ANG-056</t>
  </si>
  <si>
    <t>Angel-Rear Brake Cable Spring</t>
  </si>
  <si>
    <t>VSP-ANG-057</t>
  </si>
  <si>
    <t>Angel-Motor Axle Bush LH</t>
  </si>
  <si>
    <t>VSP-ANG-058</t>
  </si>
  <si>
    <t>Angel-Motor Axle Bush RH</t>
  </si>
  <si>
    <t>VSP-ANG-059</t>
  </si>
  <si>
    <t>Angel-Pedal Crank Arm Cap</t>
  </si>
  <si>
    <t>VSP-ANG-060</t>
  </si>
  <si>
    <t>Angel-Handle Bar Down Rod</t>
  </si>
  <si>
    <t>VSP-ANG-061</t>
  </si>
  <si>
    <t>Angel-Mudguard String Clamp Inner</t>
  </si>
  <si>
    <t>VSP-ANG-062</t>
  </si>
  <si>
    <t>Angel-Mudguard String Clamp Outer</t>
  </si>
  <si>
    <t>VSP-ANG-063</t>
  </si>
  <si>
    <t>Angel-Charging Socket with wires</t>
  </si>
  <si>
    <t>VSP-ANG-064</t>
  </si>
  <si>
    <t>Angel-Rope Lock</t>
  </si>
  <si>
    <t>VSP-ANG-065</t>
  </si>
  <si>
    <t>Angel-Thread Lock</t>
  </si>
  <si>
    <t>VSP-ANG-066</t>
  </si>
  <si>
    <t>Angel-Warranty Void Sticker(50mmx25)</t>
  </si>
  <si>
    <t>VSP-ANG-067</t>
  </si>
  <si>
    <t>Spanner-20*22 Double End</t>
  </si>
  <si>
    <t>VSP-ANG-068</t>
  </si>
  <si>
    <t>Angel -Rim Belt</t>
  </si>
  <si>
    <t>VSP-ANG-069</t>
  </si>
  <si>
    <t>Angel-Handle bar closing cap</t>
  </si>
  <si>
    <t>VSP-ANG-070</t>
  </si>
  <si>
    <t>Angel-Wiring Harness</t>
  </si>
  <si>
    <t>VSP-ANG-085</t>
  </si>
  <si>
    <t>Angel-Centre axle</t>
  </si>
  <si>
    <t>VSP-ANG-086</t>
  </si>
  <si>
    <t>Angel-Front Basket collar</t>
  </si>
  <si>
    <t>VSP-ANG-087</t>
  </si>
  <si>
    <t>Angel-Basket Clamp</t>
  </si>
  <si>
    <t>VSP-ANG-088</t>
  </si>
  <si>
    <t>Angel-Rear Carrier Seat</t>
  </si>
  <si>
    <t>VSP-ANG-089</t>
  </si>
  <si>
    <t>Angel-Seat clamp Fasteners</t>
  </si>
  <si>
    <t>VSP-ANG-090</t>
  </si>
  <si>
    <t>Angel-Battery box bottom Mat</t>
  </si>
  <si>
    <t>VSP-ANG-091</t>
  </si>
  <si>
    <t>Angel-Wire cover</t>
  </si>
  <si>
    <t>VSP-ANG-092</t>
  </si>
  <si>
    <t>Fuse-30A</t>
  </si>
  <si>
    <t>VSP-ANG-093</t>
  </si>
  <si>
    <t>Angel-Frame-Blue</t>
  </si>
  <si>
    <t>VSP-ANG-094</t>
  </si>
  <si>
    <t>Angel-Front Mudguard-Blue</t>
  </si>
  <si>
    <t>VSP-ANG-095</t>
  </si>
  <si>
    <t>Angel-Rear Carrier-Blue</t>
  </si>
  <si>
    <t>VSP-ANG-096</t>
  </si>
  <si>
    <t>Angel-Rear Mudguard-Blue</t>
  </si>
  <si>
    <t>VSP-ANG-097</t>
  </si>
  <si>
    <t>Angel-Battery Box With handle-Blue</t>
  </si>
  <si>
    <t>VSP-ANG-099</t>
  </si>
  <si>
    <t>Angel-Frame-Grey</t>
  </si>
  <si>
    <t>VSP-ANG-100</t>
  </si>
  <si>
    <t>Angel-Front Mudguard-Grey</t>
  </si>
  <si>
    <t>VSP-ANG-101</t>
  </si>
  <si>
    <t>Angel-Rear Carrier-Grey</t>
  </si>
  <si>
    <t>VSP-ANG-102</t>
  </si>
  <si>
    <t>Angel-Rear Mudguard-Grey</t>
  </si>
  <si>
    <t>VSP-ANG-103</t>
  </si>
  <si>
    <t>Angel-Battery Box With handle-Grey</t>
  </si>
  <si>
    <t>VSP-ANG-104</t>
  </si>
  <si>
    <t>Angel-Rim</t>
  </si>
  <si>
    <t>VSP-ANG-105</t>
  </si>
  <si>
    <t>Angel-Spokes Rear</t>
  </si>
  <si>
    <t>VSP-ANG-107</t>
  </si>
  <si>
    <t>Angel -Front Axle dust cap</t>
  </si>
  <si>
    <t>VSP-ANG-108</t>
  </si>
  <si>
    <t>Angel-Front fork Laser lock Washer</t>
  </si>
  <si>
    <t>VSP-ANG-109</t>
  </si>
  <si>
    <t>Angel-Cone Washer</t>
  </si>
  <si>
    <t>VSP-ANW-003</t>
  </si>
  <si>
    <t>Angel W-Battery box-Blue</t>
  </si>
  <si>
    <t>VSP-ANW-005</t>
  </si>
  <si>
    <t>Angel W-Brake lever LH</t>
  </si>
  <si>
    <t>VSP-ANW-006</t>
  </si>
  <si>
    <t>Angel W-Chain guard</t>
  </si>
  <si>
    <t>VSP-ANW-008</t>
  </si>
  <si>
    <t>Angel W-Front mudguard-Blue</t>
  </si>
  <si>
    <t>VSP-ANW-010</t>
  </si>
  <si>
    <t>Angel W-Front mudguard-Silver</t>
  </si>
  <si>
    <t>VSP-ANW-013</t>
  </si>
  <si>
    <t>Angel W-Rear mudguard-Blue</t>
  </si>
  <si>
    <t>VSP-ANW-015</t>
  </si>
  <si>
    <t>Angel W-Controller cover-Left</t>
  </si>
  <si>
    <t>VSP-ANW-016</t>
  </si>
  <si>
    <t>Angel W-Controller cover-Right</t>
  </si>
  <si>
    <t>VSP-ANW-019</t>
  </si>
  <si>
    <t>ANGEL-W HANDLE BAR DOWN ROD</t>
  </si>
  <si>
    <t>VSP-ANW-020</t>
  </si>
  <si>
    <t>ANGEL-W STEERING BALL RACER SET</t>
  </si>
  <si>
    <t>VSP-ANW-021</t>
  </si>
  <si>
    <t>ANGEL-W FRONT MUDGUARD</t>
  </si>
  <si>
    <t>VSP-ANW-022</t>
  </si>
  <si>
    <t>ANGEL-W FRONT MUDGUARD - GREEN</t>
  </si>
  <si>
    <t>VSP-ANW-023</t>
  </si>
  <si>
    <t>ANGEL-W REAR CARRIER - NAVY BLUE</t>
  </si>
  <si>
    <t>VSP-ANW-024</t>
  </si>
  <si>
    <t>ANGEL-W REAR MUDGUARD - GREEN</t>
  </si>
  <si>
    <t>VSP-ANW-025</t>
  </si>
  <si>
    <t>ANGEL-W PEDAL RH</t>
  </si>
  <si>
    <t>VSP-ANW-026</t>
  </si>
  <si>
    <t>ANGEL-W SEAT MOUNTING ROD</t>
  </si>
  <si>
    <t>VSP-ANW-027</t>
  </si>
  <si>
    <t>ANGEL-W PILLION FOOT REST</t>
  </si>
  <si>
    <t>VSP-ANW-028</t>
  </si>
  <si>
    <t>ANGEL-W BRAKE PANEL FRONT</t>
  </si>
  <si>
    <t>VSP-ANW-029</t>
  </si>
  <si>
    <t>ANGEL-W CONTROLLER DOWN COVER</t>
  </si>
  <si>
    <t>VSP-ANW-030</t>
  </si>
  <si>
    <t>ANGEL-W HEAD LIGHT</t>
  </si>
  <si>
    <t>VSP-ANW-031</t>
  </si>
  <si>
    <t>ANGEL-W RIGHT BRAKE LEVER WITH SWITCH</t>
  </si>
  <si>
    <t>VSP-ANW-032</t>
  </si>
  <si>
    <t>ANGEL-W HORN SWITCH MOUNT AND WIRE</t>
  </si>
  <si>
    <t>VSP-ANW-033</t>
  </si>
  <si>
    <t>ANGEL-W SEAT</t>
  </si>
  <si>
    <t>VSP-ANW-034</t>
  </si>
  <si>
    <t>ANGEL-W CHAIN</t>
  </si>
  <si>
    <t>VSP-ANW-035</t>
  </si>
  <si>
    <t>ANGEL-W REAR BRAKE CABLE SPRING</t>
  </si>
  <si>
    <t>VSP-ANY-001</t>
  </si>
  <si>
    <t>Angel Y-Frame-Red</t>
  </si>
  <si>
    <t>VSP-ANY-002</t>
  </si>
  <si>
    <t>Angel Y-Handle Bar</t>
  </si>
  <si>
    <t>VSP-ANY-003</t>
  </si>
  <si>
    <t>Angel Y-Center Stand</t>
  </si>
  <si>
    <t>VSP-ANY-004</t>
  </si>
  <si>
    <t>Angel Y-Front Fork</t>
  </si>
  <si>
    <t>VSP-ANY-005</t>
  </si>
  <si>
    <t>Angel Y-Steering Ball Racer</t>
  </si>
  <si>
    <t>VSP-ANY-006</t>
  </si>
  <si>
    <t>Angel Y-Front Wheel</t>
  </si>
  <si>
    <t>VSP-ANY-007</t>
  </si>
  <si>
    <t>Angel Y-Free Wheel</t>
  </si>
  <si>
    <t>VSP-ANY-008</t>
  </si>
  <si>
    <t>Angel Y-Front Mudguard-Red</t>
  </si>
  <si>
    <t>VSP-ANY-009</t>
  </si>
  <si>
    <t>Angel Y-Rear Carrier-Red</t>
  </si>
  <si>
    <t>VSP-ANY-010</t>
  </si>
  <si>
    <t>Angel Y-Rear Mudguard-Red</t>
  </si>
  <si>
    <t>VSP-ANY-011</t>
  </si>
  <si>
    <t>Angel Y-Pedal LH</t>
  </si>
  <si>
    <t>VSP-ANY-012</t>
  </si>
  <si>
    <t>Angel Y-Pedal RH</t>
  </si>
  <si>
    <t>VSP-ANY-013</t>
  </si>
  <si>
    <t>Angel Y-Seat Mounting Rod</t>
  </si>
  <si>
    <t>VSP-ANY-014</t>
  </si>
  <si>
    <t>Angel Y-Front Basket with clamp</t>
  </si>
  <si>
    <t>VSP-ANY-015</t>
  </si>
  <si>
    <t>Angel Y-Pillion Foot Rest</t>
  </si>
  <si>
    <t>VSP-ANY-016</t>
  </si>
  <si>
    <t>Bhuval Prasad</t>
  </si>
  <si>
    <t>Angel Y-Brake Panel Front</t>
  </si>
  <si>
    <t>VSP-ANY-017</t>
  </si>
  <si>
    <t>Angel Y-Brake Panel Rear</t>
  </si>
  <si>
    <t>VSP-ANY-018</t>
  </si>
  <si>
    <t>Angel Y-Controller Cover Top</t>
  </si>
  <si>
    <t>VSP-ANY-019</t>
  </si>
  <si>
    <t>Angel Y-Controller Cover Bottom</t>
  </si>
  <si>
    <t>VSP-ANY-021</t>
  </si>
  <si>
    <t>Angel Y-Head Light with lock set</t>
  </si>
  <si>
    <t>VSP-ANY-022</t>
  </si>
  <si>
    <t>Angel Y-Controller</t>
  </si>
  <si>
    <t>VSP-ANY-023</t>
  </si>
  <si>
    <t>Angel Y-Brake Lever LH With Switch</t>
  </si>
  <si>
    <t>VSP-ANY-024</t>
  </si>
  <si>
    <t>Angel Y-Brake Lever RH With Switch</t>
  </si>
  <si>
    <t>VSP-ANY-025</t>
  </si>
  <si>
    <t>Angel Y-Throttle</t>
  </si>
  <si>
    <t>VSP-ANY-026</t>
  </si>
  <si>
    <t>Angel Y-Handle Grip</t>
  </si>
  <si>
    <t>VSP-ANY-029</t>
  </si>
  <si>
    <t>Angel Y-Horn Switch Left with mount</t>
  </si>
  <si>
    <t>VSP-ANY-030</t>
  </si>
  <si>
    <t>Angel Y-Motor</t>
  </si>
  <si>
    <t>VSP-ANY-031</t>
  </si>
  <si>
    <t>Angel Y-Battery Box-Red</t>
  </si>
  <si>
    <t>VSP-ANY-032</t>
  </si>
  <si>
    <t>Angel Y-Battery Mount Cover</t>
  </si>
  <si>
    <t>VSP-ANY-033</t>
  </si>
  <si>
    <t>Angel Y-Chain Guard</t>
  </si>
  <si>
    <t>VSP-ANY-034</t>
  </si>
  <si>
    <t>Angel Y-Seat</t>
  </si>
  <si>
    <t>VSP-ANY-036</t>
  </si>
  <si>
    <t>Angel Y-Front Brake Cable</t>
  </si>
  <si>
    <t>VSP-ANY-037</t>
  </si>
  <si>
    <t>Angel Y-Rear Brake Cable</t>
  </si>
  <si>
    <t>5-112025</t>
  </si>
  <si>
    <t>VSP-ANY-038</t>
  </si>
  <si>
    <t>Angel Y-Front Wheel Axle  Nut &amp; Spacer</t>
  </si>
  <si>
    <t>VSP-ANY-039</t>
  </si>
  <si>
    <t>Angel Y-Chain</t>
  </si>
  <si>
    <t>VSP-ANY-043</t>
  </si>
  <si>
    <t>Angel Y-Chain Adjuster</t>
  </si>
  <si>
    <t>VSP-ANY-044</t>
  </si>
  <si>
    <t>Angel Y-Pedal Crank Arm LH</t>
  </si>
  <si>
    <t>VSP-ANY-045</t>
  </si>
  <si>
    <t>Angel Y-Pedal Crank Arm RH</t>
  </si>
  <si>
    <t>VSP-ANY-046</t>
  </si>
  <si>
    <t>Angel Y-Chain Guard Clamp</t>
  </si>
  <si>
    <t>VSP-ANY-047</t>
  </si>
  <si>
    <t>Angel Y-Pedal Cone</t>
  </si>
  <si>
    <t>VSP-ANY-049</t>
  </si>
  <si>
    <t>Angel Y-Reflector Red</t>
  </si>
  <si>
    <t>VSP-ANY-054</t>
  </si>
  <si>
    <t>Angel Y-Rear Brake Cable Clamp</t>
  </si>
  <si>
    <t>VSP-ANY-058</t>
  </si>
  <si>
    <t>Angel Y-Pedal Crank Arm Cap</t>
  </si>
  <si>
    <t>VSP-ANY-059</t>
  </si>
  <si>
    <t>Angel Y-Handle Bar Down Rod</t>
  </si>
  <si>
    <t>VSP-ANY-093</t>
  </si>
  <si>
    <t>Angel Y-Frame-Blue</t>
  </si>
  <si>
    <t>VSP-ANY-094</t>
  </si>
  <si>
    <t>Angel Y-Front Mudguard-Blue</t>
  </si>
  <si>
    <t>VSP-ANY-095</t>
  </si>
  <si>
    <t>Angel Y-Rear Carrier-Blue</t>
  </si>
  <si>
    <t>VSP-ANY-096</t>
  </si>
  <si>
    <t>Angel Y-Rear Mudguard-Blue</t>
  </si>
  <si>
    <t>VSP-ANY-097</t>
  </si>
  <si>
    <t>Angel Y-Battery Box-Blue</t>
  </si>
  <si>
    <t>VSP-ANY-098</t>
  </si>
  <si>
    <t>Angel Y-Chain Guard-Blue</t>
  </si>
  <si>
    <t>VSP-ANY-099</t>
  </si>
  <si>
    <t>Angel Y-Frame-Grey</t>
  </si>
  <si>
    <t>VSP-ANY-100</t>
  </si>
  <si>
    <t>Angel Y-Front Mudguard-Grey</t>
  </si>
  <si>
    <t>VSP-ANY-101</t>
  </si>
  <si>
    <t>Angel Y-Rear Carrier-Grey</t>
  </si>
  <si>
    <t>VSP-ANY-102</t>
  </si>
  <si>
    <t>Angel Y-Rear Mudguard-Grey</t>
  </si>
  <si>
    <t>VSP-ANY-103</t>
  </si>
  <si>
    <t>Angel Y-Battery Box-Grey</t>
  </si>
  <si>
    <t>VSP-ANY-104</t>
  </si>
  <si>
    <t>Angel Y-Chain Guard-Grey</t>
  </si>
  <si>
    <t>VSP-ANY-105</t>
  </si>
  <si>
    <t>BATTERY BOX ASSY - BLACK</t>
  </si>
  <si>
    <t>VSP-ANY-109</t>
  </si>
  <si>
    <t>FRONT MUDGUARD - BLACK</t>
  </si>
  <si>
    <t>VSP-ANY-111</t>
  </si>
  <si>
    <t>REAR MUDGUARD - BLACK</t>
  </si>
  <si>
    <t>VSP-ASV-001</t>
  </si>
  <si>
    <t>Asva-Frame</t>
  </si>
  <si>
    <t>VSP-ASV-002</t>
  </si>
  <si>
    <t>Asva-Swing Arm</t>
  </si>
  <si>
    <t>VSP-ASV-008</t>
  </si>
  <si>
    <t>Asva-Front Fork “T”-Stem</t>
  </si>
  <si>
    <t>VSP-ASV-009</t>
  </si>
  <si>
    <t>Asva-Rear Shock Absorber</t>
  </si>
  <si>
    <t>VSP-ASV-010</t>
  </si>
  <si>
    <t>Asva-Steering Ball Racer</t>
  </si>
  <si>
    <t>VSP-ASV-014</t>
  </si>
  <si>
    <t>Asva-Front Rim</t>
  </si>
  <si>
    <t>VSP-ASV-015</t>
  </si>
  <si>
    <t>Asva-Brake Panel Front</t>
  </si>
  <si>
    <t>VSP-ASV-016</t>
  </si>
  <si>
    <t>Asva-Pillion Handle</t>
  </si>
  <si>
    <t>VSP-ASV-021</t>
  </si>
  <si>
    <t>Asva-Head Light</t>
  </si>
  <si>
    <t>VSP-ASV-022</t>
  </si>
  <si>
    <t>Asva-Fog Light</t>
  </si>
  <si>
    <t>VSP-ASV-023</t>
  </si>
  <si>
    <t>Asva-Tail Light</t>
  </si>
  <si>
    <t>VSP-ASV-026</t>
  </si>
  <si>
    <t>Asva-Converter 60V-12V DCDC</t>
  </si>
  <si>
    <t>VSP-ASV-027</t>
  </si>
  <si>
    <t>Asva-Motor</t>
  </si>
  <si>
    <t>VSP-ASV-030</t>
  </si>
  <si>
    <t>Asva-Miniature Circuit Breaker</t>
  </si>
  <si>
    <t>VSP-ASV-031</t>
  </si>
  <si>
    <t>Asva-Instrument Cluster</t>
  </si>
  <si>
    <t>VSP-ASV-032</t>
  </si>
  <si>
    <t>Asva-Brake Lever LH With  Sensing Switch</t>
  </si>
  <si>
    <t>VSP-ASV-033</t>
  </si>
  <si>
    <t>Asva-Brake Lever RH With  Sensing Switch</t>
  </si>
  <si>
    <t>VSP-ASV-036</t>
  </si>
  <si>
    <t>Asva-Wiring Harness</t>
  </si>
  <si>
    <t>VSP-ASV-038</t>
  </si>
  <si>
    <t>Asva-Charging Socket</t>
  </si>
  <si>
    <t>VSP-ASV-042</t>
  </si>
  <si>
    <t>Asva-Head Light Dimmer Switch</t>
  </si>
  <si>
    <t>VSP-ASV-044</t>
  </si>
  <si>
    <t>Asva-Front Turn Indicator Light LH</t>
  </si>
  <si>
    <t>VSP-ASV-045</t>
  </si>
  <si>
    <t>Asva-Front Turn Indicator Light RH</t>
  </si>
  <si>
    <t>VSP-ASV-046</t>
  </si>
  <si>
    <t>Asva-Glove Box Panel</t>
  </si>
  <si>
    <t>VSP-ASV-047</t>
  </si>
  <si>
    <t>Asva-Glove Box Connector</t>
  </si>
  <si>
    <t>VSP-ASV-049</t>
  </si>
  <si>
    <t>Asva-Instrument Cluster Cover-PP</t>
  </si>
  <si>
    <t>VSP-ASV-050</t>
  </si>
  <si>
    <t>Asva-Foot Board</t>
  </si>
  <si>
    <t>VSP-ASV-051</t>
  </si>
  <si>
    <t>Asva-Foot Board Lid</t>
  </si>
  <si>
    <t>VSP-ASV-052</t>
  </si>
  <si>
    <t>Asva-Luggage Box</t>
  </si>
  <si>
    <t>VSP-ASV-053</t>
  </si>
  <si>
    <t>Asva-Luggage Box Front Cover</t>
  </si>
  <si>
    <t>VSP-ASV-054</t>
  </si>
  <si>
    <t>Asva-Rear Fender</t>
  </si>
  <si>
    <t>VSP-ASV-055</t>
  </si>
  <si>
    <t>Asva-Bottom Floor</t>
  </si>
  <si>
    <t>VSP-ASV-056</t>
  </si>
  <si>
    <t>Asva-Front Fender Connector</t>
  </si>
  <si>
    <t>VSP-ASV-057</t>
  </si>
  <si>
    <t>Asva-Instrument Cluster Cover - Blue</t>
  </si>
  <si>
    <t>VSP-ASV-058</t>
  </si>
  <si>
    <t>Asva-Front Fender - Blue</t>
  </si>
  <si>
    <t>VSP-ASV-059</t>
  </si>
  <si>
    <t>Asva-Front Panel Top - Blue</t>
  </si>
  <si>
    <t>VSP-ASV-060</t>
  </si>
  <si>
    <t>Asva-Front Panel Bottom - Blue</t>
  </si>
  <si>
    <t>VSP-ASV-061</t>
  </si>
  <si>
    <t>Asva-Protection Board LH - Blue</t>
  </si>
  <si>
    <t>VSP-ASV-062</t>
  </si>
  <si>
    <t>Asva-Protection Board RH - Blue</t>
  </si>
  <si>
    <t>VSP-ASV-063</t>
  </si>
  <si>
    <t>Asva-Side Panel LH - Blue</t>
  </si>
  <si>
    <t>VSP-ASV-064</t>
  </si>
  <si>
    <t>Asva-Side Panel RH - Blue</t>
  </si>
  <si>
    <t>VSP-ASV-065</t>
  </si>
  <si>
    <t>Asva-Swing Arm Cover LH - Blue</t>
  </si>
  <si>
    <t>VSP-ASV-066</t>
  </si>
  <si>
    <t>Asva-Swing Arm Cover RH - Blue</t>
  </si>
  <si>
    <t>VSP-ASV-067</t>
  </si>
  <si>
    <t>Asva-Instrument Cluster Cover - Black</t>
  </si>
  <si>
    <t>VSP-ASV-068</t>
  </si>
  <si>
    <t>Asva-Front Fender - Black</t>
  </si>
  <si>
    <t>VSP-ASV-069</t>
  </si>
  <si>
    <t>Asva-Front Panel Top - Black</t>
  </si>
  <si>
    <t>VSP-ASV-070</t>
  </si>
  <si>
    <t>Asva-Front Panel Bottom - Black</t>
  </si>
  <si>
    <t>VSP-ASV-071</t>
  </si>
  <si>
    <t>Asva-Protection Board LH - Black</t>
  </si>
  <si>
    <t>VSP-ASV-072</t>
  </si>
  <si>
    <t>Asva-Protection Board RH - Black</t>
  </si>
  <si>
    <t>VSP-ASV-073</t>
  </si>
  <si>
    <t>Asva-Side Panel LH - Black</t>
  </si>
  <si>
    <t>VSP-ASV-074</t>
  </si>
  <si>
    <t>Asva-Side Panel RH - Black</t>
  </si>
  <si>
    <t>VSP-ASV-075</t>
  </si>
  <si>
    <t>Asva-Swing Arm Cover LH - Black</t>
  </si>
  <si>
    <t>VSP-ASV-076</t>
  </si>
  <si>
    <t>Asva-Swing Arm Cover RH - Black</t>
  </si>
  <si>
    <t>VSP-ASV-087</t>
  </si>
  <si>
    <t>Asva-Instrument Cluster Cover - Red</t>
  </si>
  <si>
    <t>VSP-ASV-088</t>
  </si>
  <si>
    <t>Asva-Front Fender - Red</t>
  </si>
  <si>
    <t>VSP-ASV-089</t>
  </si>
  <si>
    <t>Asva-Front Panel Top - Red</t>
  </si>
  <si>
    <t>VSP-ASV-090</t>
  </si>
  <si>
    <t>Asva-Front Panel Bottom - Red</t>
  </si>
  <si>
    <t>VSP-ASV-091</t>
  </si>
  <si>
    <t>Asva-Protection Board LH - Red</t>
  </si>
  <si>
    <t>VSP-ASV-092</t>
  </si>
  <si>
    <t>Asva-Protection Board RH - Red</t>
  </si>
  <si>
    <t>VSP-ASV-093</t>
  </si>
  <si>
    <t>Asva-Side Panel LH - Red</t>
  </si>
  <si>
    <t>VSP-ASV-094</t>
  </si>
  <si>
    <t>Asva-Side Panel RH - Red</t>
  </si>
  <si>
    <t>VSP-ASV-095</t>
  </si>
  <si>
    <t>Asva-Swing Arm Cover LH - Red</t>
  </si>
  <si>
    <t>VSP-ASV-096</t>
  </si>
  <si>
    <t>Asva-Swing Arm Cover RH - Red</t>
  </si>
  <si>
    <t>VSP-ASV-097</t>
  </si>
  <si>
    <t>Asva-Instrument Cluster Cover - White</t>
  </si>
  <si>
    <t>VSP-ASV-098</t>
  </si>
  <si>
    <t>Asva-Front Fender - White</t>
  </si>
  <si>
    <t>VSP-ASV-099</t>
  </si>
  <si>
    <t>Asva-Front Panel Top - White</t>
  </si>
  <si>
    <t>VSP-ASV-100</t>
  </si>
  <si>
    <t>Asva-Front Panel Bottom - White</t>
  </si>
  <si>
    <t>VSP-ASV-101</t>
  </si>
  <si>
    <t>Asva-Protection Board LH - White</t>
  </si>
  <si>
    <t>VSP-ASV-102</t>
  </si>
  <si>
    <t>Asva-Protection Board RH - White</t>
  </si>
  <si>
    <t>VSP-ASV-103</t>
  </si>
  <si>
    <t>Asva-Side Panel LH - White</t>
  </si>
  <si>
    <t>VSP-ASV-104</t>
  </si>
  <si>
    <t>Asva-Side Panel RH - White</t>
  </si>
  <si>
    <t>VSP-ASV-105</t>
  </si>
  <si>
    <t>Asva-Swing Arm Cover LH - White</t>
  </si>
  <si>
    <t>VSP-ASV-106</t>
  </si>
  <si>
    <t>Asva-Swing Arm Cover RH - White</t>
  </si>
  <si>
    <t>VSP-ASV-108</t>
  </si>
  <si>
    <t>Asva-Foot Mat</t>
  </si>
  <si>
    <t>VSP-ASV-110</t>
  </si>
  <si>
    <t>Asva-Seat</t>
  </si>
  <si>
    <t>VSP-ASV-112</t>
  </si>
  <si>
    <t>Asva-Front Fender Holder</t>
  </si>
  <si>
    <t>VSP-ASV-128</t>
  </si>
  <si>
    <t>Asva-Tool Kit</t>
  </si>
  <si>
    <t>VSP-ASV-129</t>
  </si>
  <si>
    <t>Asva-Puncture Box</t>
  </si>
  <si>
    <t>VSP-ASV-130</t>
  </si>
  <si>
    <t>Asva-Luggage Box Front Ventilator</t>
  </si>
  <si>
    <t>VSP-ASV-131</t>
  </si>
  <si>
    <t>Asva-Rear Fender Connector</t>
  </si>
  <si>
    <t>VSP-ASV-132</t>
  </si>
  <si>
    <t>Asva-Luggage Box Lid</t>
  </si>
  <si>
    <t>VSP-ASV-133</t>
  </si>
  <si>
    <t>Asva-Instrument Cluster Cover - Silver</t>
  </si>
  <si>
    <t>VSP-ASV-135</t>
  </si>
  <si>
    <t>Asva-Front Panel Top - Silver</t>
  </si>
  <si>
    <t>VSP-ASV-136</t>
  </si>
  <si>
    <t>Asva-Front Panel Bottom - Silver</t>
  </si>
  <si>
    <t>VSP-ASV-137</t>
  </si>
  <si>
    <t>Asva-Protection Board LH - Silver</t>
  </si>
  <si>
    <t>VSP-ASV-138</t>
  </si>
  <si>
    <t>Asva-Protection Board RH - Silver</t>
  </si>
  <si>
    <t>VSP-ASV-139</t>
  </si>
  <si>
    <t>Asva-Side Panel LH - Silver</t>
  </si>
  <si>
    <t>VSP-ASV-140</t>
  </si>
  <si>
    <t>Asva-Side Panel RH - Silver</t>
  </si>
  <si>
    <t>VSP-ASV-141</t>
  </si>
  <si>
    <t>Asva-Swing Arm Cover LH - Silver</t>
  </si>
  <si>
    <t>VSP-ASV-142</t>
  </si>
  <si>
    <t>Asva-Swing Arm Cover RH - Silver</t>
  </si>
  <si>
    <t>VSP-ASV-143</t>
  </si>
  <si>
    <t>ASVA-HEAD LAMP COVER - N.BLUE</t>
  </si>
  <si>
    <t>VSP-ASV-144</t>
  </si>
  <si>
    <t>ASVA-FRONT MUDGUARD - N.BLUE</t>
  </si>
  <si>
    <t>VSP-ASV-145</t>
  </si>
  <si>
    <t>ASVA-FRONT PANEL -TOP - N.BLUE</t>
  </si>
  <si>
    <t>VSP-ASV-146</t>
  </si>
  <si>
    <t>ASVA-FRONT PANEL - BOTTOM - N.BLUE</t>
  </si>
  <si>
    <t>VSP-ASV-147</t>
  </si>
  <si>
    <t>ASVA-PROTECTION BOARD LEFT - N.BLUE</t>
  </si>
  <si>
    <t>VSP-ASV-148</t>
  </si>
  <si>
    <t>ASVA-PROTECTION BOARD RIGHT - N.BLUE</t>
  </si>
  <si>
    <t>VSP-ASV-149</t>
  </si>
  <si>
    <t>ASVA-SIDE PANEL LEFT - N.BLUE</t>
  </si>
  <si>
    <t>VSP-ASV-151</t>
  </si>
  <si>
    <t>ASVA-SWING ARM COVER LEFT - N.BLUE</t>
  </si>
  <si>
    <t>VSP-ASV-152</t>
  </si>
  <si>
    <t>ASVA-SWING ARM COVER RIGHT - N.BLUE</t>
  </si>
  <si>
    <t>VSP-ASV-153</t>
  </si>
  <si>
    <t>ASVA-MOTOR TERMINAL BOX</t>
  </si>
  <si>
    <t>VSP-BOB-001</t>
  </si>
  <si>
    <t>Bobo-Motor</t>
  </si>
  <si>
    <t>VSP-GLF-152</t>
  </si>
  <si>
    <t>Golf cart-Tyre</t>
  </si>
  <si>
    <t>VSP-M25-001</t>
  </si>
  <si>
    <t>Mitra 250-Frame</t>
  </si>
  <si>
    <t>VSP-M25-005</t>
  </si>
  <si>
    <t>Mitra 250-Front Fork Leg LH</t>
  </si>
  <si>
    <t>VSP-M25-006</t>
  </si>
  <si>
    <t>Mitra 250-Front Fork Leg RH</t>
  </si>
  <si>
    <t>VSP-M25-008</t>
  </si>
  <si>
    <t>Mitra 250-Leaf Spring</t>
  </si>
  <si>
    <t>VSP-M25-009</t>
  </si>
  <si>
    <t>Mitra 250-U Clamp Top Plate</t>
  </si>
  <si>
    <t>VSP-M25-010</t>
  </si>
  <si>
    <t>Mitra 250-Leaf Spring U Clamp</t>
  </si>
  <si>
    <t>VSP-M25-012</t>
  </si>
  <si>
    <t>Mitra 250-Rear Rim</t>
  </si>
  <si>
    <t>VSP-M25-018</t>
  </si>
  <si>
    <t>Mitra 250-Transaxle</t>
  </si>
  <si>
    <t>VSP-M25-025</t>
  </si>
  <si>
    <t>Mitra 250-Brake Pedal</t>
  </si>
  <si>
    <t>VSP-M25-026</t>
  </si>
  <si>
    <t>Mitra 250-Brake Rod Small</t>
  </si>
  <si>
    <t>VSP-M25-027</t>
  </si>
  <si>
    <t>Mitra 250-Brake Rod Big</t>
  </si>
  <si>
    <t>VSP-M25-029</t>
  </si>
  <si>
    <t>Mitra 250-Throttle With Reverse Switch</t>
  </si>
  <si>
    <t>VSP-M25-030</t>
  </si>
  <si>
    <t>Mitra 250-Handle Grip</t>
  </si>
  <si>
    <t>VSP-M25-031</t>
  </si>
  <si>
    <t>Mitra 250-Wiring Harness</t>
  </si>
  <si>
    <t>VSP-M25-033</t>
  </si>
  <si>
    <t>Mitra 250-Charging Socket</t>
  </si>
  <si>
    <t>VSP-M25-034</t>
  </si>
  <si>
    <t>Mitra 250-Battery Loop Cable</t>
  </si>
  <si>
    <t>VSP-M25-038</t>
  </si>
  <si>
    <t>Mitra 250-Miniature Circuit Breaker - 63</t>
  </si>
  <si>
    <t>VSP-M25-040</t>
  </si>
  <si>
    <t>Mitra 250-Foot Board LH</t>
  </si>
  <si>
    <t>VSP-M25-042</t>
  </si>
  <si>
    <t>Mitra 250-Front Fender</t>
  </si>
  <si>
    <t>VSP-M25-045</t>
  </si>
  <si>
    <t>Mitra 250-Driver Seat Box</t>
  </si>
  <si>
    <t>VSP-M25-047</t>
  </si>
  <si>
    <t>Mitra 250-Hand Brake Cable</t>
  </si>
  <si>
    <t>VSP-M25-048</t>
  </si>
  <si>
    <t>Mitra 250-Hand Brake Lever</t>
  </si>
  <si>
    <t>VSP-M25-050</t>
  </si>
  <si>
    <t>Mitra 250-Owners Manual</t>
  </si>
  <si>
    <t>VSP-M25-051</t>
  </si>
  <si>
    <t>Mitra 250-Name Plate</t>
  </si>
  <si>
    <t>VSP-M25-053</t>
  </si>
  <si>
    <t>Mitra 250-Stay Rod</t>
  </si>
  <si>
    <t>VSP-M25-054</t>
  </si>
  <si>
    <t>Mitra 250-Foot Board Rubber Ring LH</t>
  </si>
  <si>
    <t>VSP-M25-058</t>
  </si>
  <si>
    <t>Mitra 250-Motor</t>
  </si>
  <si>
    <t>VSP-M25-062</t>
  </si>
  <si>
    <t>Mitra 250-Controller</t>
  </si>
  <si>
    <t>VSP-M25-072</t>
  </si>
  <si>
    <t>Mitra 250-Odometer Cable</t>
  </si>
  <si>
    <t>VSP-M25-086</t>
  </si>
  <si>
    <t>Mitra 250-Rear Cabin</t>
  </si>
  <si>
    <t>VSP-M25-087</t>
  </si>
  <si>
    <t>Mitra 250-Rear cabin Lift Hydraulic Rod</t>
  </si>
  <si>
    <t>VSP-M25-100</t>
  </si>
  <si>
    <t>Wiper Motor</t>
  </si>
  <si>
    <t>VSP-M40-001</t>
  </si>
  <si>
    <t>Mitra 400-Frame</t>
  </si>
  <si>
    <t>VSP-M40-003</t>
  </si>
  <si>
    <t>Mitra 400-Front Fork T Stem</t>
  </si>
  <si>
    <t>VSP-M40-008</t>
  </si>
  <si>
    <t>Mitra 400-Leaf Spring</t>
  </si>
  <si>
    <t>VSP-M40-009</t>
  </si>
  <si>
    <t>Mitra 400-U Clamp Top Plate</t>
  </si>
  <si>
    <t>VSP-M40-010</t>
  </si>
  <si>
    <t>Mitra 400-Leaf Spring U Clamp</t>
  </si>
  <si>
    <t>VSP-M40-012</t>
  </si>
  <si>
    <t>Mitra 400-Rear Rim</t>
  </si>
  <si>
    <t>VSP-M40-021</t>
  </si>
  <si>
    <t>Mitra 400-Transaxle - Single Speed 960 m</t>
  </si>
  <si>
    <t>VSP-M40-028</t>
  </si>
  <si>
    <t>Mitra 400-Brake Pedal</t>
  </si>
  <si>
    <t>VSP-M40-029</t>
  </si>
  <si>
    <t>Mitra 400-Brake Rod Small</t>
  </si>
  <si>
    <t>VSP-M40-030</t>
  </si>
  <si>
    <t>Mitra 400-Brake Rod Big</t>
  </si>
  <si>
    <t>VSP-M40-032</t>
  </si>
  <si>
    <t>Mitra 400-Throttle With Reverse Switch</t>
  </si>
  <si>
    <t>VSP-M40-033</t>
  </si>
  <si>
    <t>Mitra 400-Handle Grip</t>
  </si>
  <si>
    <t>VSP-M40-034</t>
  </si>
  <si>
    <t>Mitra 400-Wiring Harness</t>
  </si>
  <si>
    <t>VSP-M40-037</t>
  </si>
  <si>
    <t>Mitra 400-Battery Loop Cable - 10 sq.mm</t>
  </si>
  <si>
    <t>VSP-M40-038</t>
  </si>
  <si>
    <t>Mitra 400-Front Turn Indicator Light LH</t>
  </si>
  <si>
    <t>VSP-M40-039</t>
  </si>
  <si>
    <t>Mitra 400-Front Turn Indicator Light RH</t>
  </si>
  <si>
    <t>VSP-M40-044</t>
  </si>
  <si>
    <t>Mitra 400-Foot Board LH</t>
  </si>
  <si>
    <t>VSP-M40-046</t>
  </si>
  <si>
    <t>Mitra 400-Front Mudguard</t>
  </si>
  <si>
    <t>VSP-M40-049</t>
  </si>
  <si>
    <t>Mitra 400-Driver Seat Box</t>
  </si>
  <si>
    <t>VSP-M40-051</t>
  </si>
  <si>
    <t>Mitra 400-Hand Brake Cable</t>
  </si>
  <si>
    <t>VSP-M40-052</t>
  </si>
  <si>
    <t>Mitra 400-Hand Brake Lever</t>
  </si>
  <si>
    <t>VSP-M40-059</t>
  </si>
  <si>
    <t>Mitra 400-Stay Rod</t>
  </si>
  <si>
    <t>VSP-M40-070</t>
  </si>
  <si>
    <t>Mitra 400-Motor Terminal Connector Box 5</t>
  </si>
  <si>
    <t>VSP-M40-071</t>
  </si>
  <si>
    <t>Mitra 400-Controller 60V 80A</t>
  </si>
  <si>
    <t>VSP-M40-072</t>
  </si>
  <si>
    <t>Mitra 400-Motor -60V 1280 W</t>
  </si>
  <si>
    <t>VSP-M40-094</t>
  </si>
  <si>
    <t>Mitra 400-Rear Cabin Hydraulic Rod</t>
  </si>
  <si>
    <t>VSP-M40-104</t>
  </si>
  <si>
    <t>Mitra 400-Double Gear Transaxle</t>
  </si>
  <si>
    <t>VSP-MAG-001</t>
  </si>
  <si>
    <t>Magnus-Frame</t>
  </si>
  <si>
    <t>VSP-MAG-002</t>
  </si>
  <si>
    <t>Magnus-Swing Arm</t>
  </si>
  <si>
    <t>VSP-MAG-003</t>
  </si>
  <si>
    <t>Magnus-Handle Bar</t>
  </si>
  <si>
    <t>VSP-MAG-004</t>
  </si>
  <si>
    <t>Magnus-Side Stand</t>
  </si>
  <si>
    <t>VSP-MAG-005</t>
  </si>
  <si>
    <t>Magnus-Center Stand</t>
  </si>
  <si>
    <t>VSP-MAG-006</t>
  </si>
  <si>
    <t>Magnus-Front Fork Leg LH</t>
  </si>
  <si>
    <t>VSP-MAG-007</t>
  </si>
  <si>
    <t>Magnus-Front Fork Leg RH</t>
  </si>
  <si>
    <t>VSP-MAG-008</t>
  </si>
  <si>
    <t>Magnus-Front Fork T Stem</t>
  </si>
  <si>
    <t>VSP-MAG-009</t>
  </si>
  <si>
    <t>Magnus-Steering Ball Racer</t>
  </si>
  <si>
    <t>VSP-MAG-010</t>
  </si>
  <si>
    <t>Magnus-Rear Shock Absorber</t>
  </si>
  <si>
    <t>VSP-MAG-011</t>
  </si>
  <si>
    <t>Magnus-Pillion Handle</t>
  </si>
  <si>
    <t>VSP-MAG-012</t>
  </si>
  <si>
    <t>Magnus-Brake Lever LH with sensing switc</t>
  </si>
  <si>
    <t>VSP-MAG-013</t>
  </si>
  <si>
    <t>Magnus-Brake Lever RH with sensing switc</t>
  </si>
  <si>
    <t>VSP-MAG-014</t>
  </si>
  <si>
    <t>Magnus-Brake Panel Rear</t>
  </si>
  <si>
    <t>VSP-MAG-015</t>
  </si>
  <si>
    <t>Magnus-Front Brake Cable</t>
  </si>
  <si>
    <t>VSP-MAG-016</t>
  </si>
  <si>
    <t>Magnus-Rear Brake Cable</t>
  </si>
  <si>
    <t>VSP-MAG-017</t>
  </si>
  <si>
    <t>Magnus-Seat Latch Cable</t>
  </si>
  <si>
    <t>VSP-MAG-018</t>
  </si>
  <si>
    <t>Magnus-Brake Panel Front</t>
  </si>
  <si>
    <t>VSP-MAG-019</t>
  </si>
  <si>
    <t>Magnus-Front Rim</t>
  </si>
  <si>
    <t>VSP-MAG-020</t>
  </si>
  <si>
    <t>Magnus-Throttle</t>
  </si>
  <si>
    <t>VSP-MAG-021</t>
  </si>
  <si>
    <t>Magnus-Handle Grip</t>
  </si>
  <si>
    <t>VSP-MAG-022</t>
  </si>
  <si>
    <t>Magnus-Motor</t>
  </si>
  <si>
    <t>VSP-MAG-023</t>
  </si>
  <si>
    <t>Magnus-Controller</t>
  </si>
  <si>
    <t>VSP-MAG-024</t>
  </si>
  <si>
    <t>Magnus-Converter 60V-12V DCDC</t>
  </si>
  <si>
    <t>VSP-MAG-025</t>
  </si>
  <si>
    <t>Magnus-Wiring Harness</t>
  </si>
  <si>
    <t>VSP-MAG-026</t>
  </si>
  <si>
    <t>Magnus-Switch Connecting  Wire</t>
  </si>
  <si>
    <t>VSP-MAG-027</t>
  </si>
  <si>
    <t>Magnus-Charging Socket</t>
  </si>
  <si>
    <t>VSP-MAG-028</t>
  </si>
  <si>
    <t>Magnus-Brake Sensing Switch</t>
  </si>
  <si>
    <t>VSP-MAG-029</t>
  </si>
  <si>
    <t>Magnus-Front Turn Indicator Light LH</t>
  </si>
  <si>
    <t>VSP-MAG-030</t>
  </si>
  <si>
    <t>Magnus-Front Turn Indicator Light RH</t>
  </si>
  <si>
    <t>VSP-MAG-031</t>
  </si>
  <si>
    <t>Magnus-Head Light</t>
  </si>
  <si>
    <t>VSP-MAG-032</t>
  </si>
  <si>
    <t>Magnus-Head Light Decorative Plate</t>
  </si>
  <si>
    <t>VSP-MAG-033</t>
  </si>
  <si>
    <t>Magnus-Tail Light</t>
  </si>
  <si>
    <t>VSP-MAG-034</t>
  </si>
  <si>
    <t>Magnus-Horn</t>
  </si>
  <si>
    <t>VSP-MAG-035</t>
  </si>
  <si>
    <t>Magnus-Instrument Cluster</t>
  </si>
  <si>
    <t>VSP-MAG-036</t>
  </si>
  <si>
    <t>Magnus-Miniature Circuit Breaker 32A</t>
  </si>
  <si>
    <t>VSP-MAG-037</t>
  </si>
  <si>
    <t>Magnus-Horn Switch Left</t>
  </si>
  <si>
    <t>VSP-MAG-038</t>
  </si>
  <si>
    <t>Magnus-Speed Control Switch</t>
  </si>
  <si>
    <t>VSP-MAG-039</t>
  </si>
  <si>
    <t>Magnus-Head Light Switch</t>
  </si>
  <si>
    <t>VSP-MAG-040</t>
  </si>
  <si>
    <t>Magnus-Head Light Dimmer Switch</t>
  </si>
  <si>
    <t>VSP-MAG-041</t>
  </si>
  <si>
    <t>Magnus-Turn Indicator Switch</t>
  </si>
  <si>
    <t>VSP-MAG-042</t>
  </si>
  <si>
    <t>Magnus-Lock Set</t>
  </si>
  <si>
    <t>VSP-MAG-043</t>
  </si>
  <si>
    <t>Magnus-Seat Latch</t>
  </si>
  <si>
    <t>VSP-MAG-044</t>
  </si>
  <si>
    <t>Magnus-Seat</t>
  </si>
  <si>
    <t>VSP-MAG-045</t>
  </si>
  <si>
    <t>Magnus-Foot Board-PP</t>
  </si>
  <si>
    <t>VSP-MAG-046</t>
  </si>
  <si>
    <t>Magnus-Foot Mat</t>
  </si>
  <si>
    <t>VSP-MAG-048</t>
  </si>
  <si>
    <t>Magnus-Luggage Box-PP</t>
  </si>
  <si>
    <t>VSP-MAG-049</t>
  </si>
  <si>
    <t>Magnus-Rear Fender-PP</t>
  </si>
  <si>
    <t>VSP-MAG-050</t>
  </si>
  <si>
    <t>Magnus-Bag Hook</t>
  </si>
  <si>
    <t>VSP-MAG-051</t>
  </si>
  <si>
    <t>Magnus-Bag hook plate-Red</t>
  </si>
  <si>
    <t>VSP-MAG-052</t>
  </si>
  <si>
    <t>Magnus-Bag hook plate-White</t>
  </si>
  <si>
    <t>VSP-MAG-053</t>
  </si>
  <si>
    <t>Magnus-Bag hook plate-Black</t>
  </si>
  <si>
    <t>VSP-MAG-054</t>
  </si>
  <si>
    <t>Magnus-Bag hook plate-Grey</t>
  </si>
  <si>
    <t>VSP-MAG-055</t>
  </si>
  <si>
    <t>Magnus-Flasher with buzzer</t>
  </si>
  <si>
    <t>VSP-MAG-056</t>
  </si>
  <si>
    <t>Magnus-Protection Board LH-Red</t>
  </si>
  <si>
    <t>VSP-MAG-057</t>
  </si>
  <si>
    <t>Magnus-Protection Board LH-White</t>
  </si>
  <si>
    <t>VSP-MAG-058</t>
  </si>
  <si>
    <t>Magnus-Protection Board LH-Black</t>
  </si>
  <si>
    <t>VSP-MAG-059</t>
  </si>
  <si>
    <t>Magnus-Protection Board LH-Grey</t>
  </si>
  <si>
    <t>VSP-MAG-060</t>
  </si>
  <si>
    <t>Magnus-Protection Board RH-Red</t>
  </si>
  <si>
    <t>VSP-MAG-061</t>
  </si>
  <si>
    <t>Magnus-Protection Board RH-White</t>
  </si>
  <si>
    <t>VSP-MAG-062</t>
  </si>
  <si>
    <t>Magnus-Protection Board RH-Black</t>
  </si>
  <si>
    <t>VSP-MAG-063</t>
  </si>
  <si>
    <t>Magnus-Protection Board RH-Grey</t>
  </si>
  <si>
    <t>VSP-MAG-064</t>
  </si>
  <si>
    <t>Magnus-Protection Board Bottom LH-PP</t>
  </si>
  <si>
    <t>VSP-MAG-065</t>
  </si>
  <si>
    <t>Magnus-Protection Board Bottom RH-PP</t>
  </si>
  <si>
    <t>VSP-MAG-066</t>
  </si>
  <si>
    <t>Magnus-Rear Panel Top-Red</t>
  </si>
  <si>
    <t>VSP-MAG-067</t>
  </si>
  <si>
    <t>Magnus-Rear Panel Top-White</t>
  </si>
  <si>
    <t>VSP-MAG-068</t>
  </si>
  <si>
    <t>Magnus-Rear Panel Top-Black</t>
  </si>
  <si>
    <t>VSP-MAG-069</t>
  </si>
  <si>
    <t>Magnus-Rear Panel Top-Grey</t>
  </si>
  <si>
    <t>VSP-MAG-070</t>
  </si>
  <si>
    <t>Magnus-Side Panel LH-Red</t>
  </si>
  <si>
    <t>VSP-MAG-071</t>
  </si>
  <si>
    <t>Magnus-Side Panel LH-White</t>
  </si>
  <si>
    <t>VSP-MAG-072</t>
  </si>
  <si>
    <t>Magnus-Side Panel LH-Black</t>
  </si>
  <si>
    <t>VSP-MAG-073</t>
  </si>
  <si>
    <t>Magnus-Side Panel LH-Grey</t>
  </si>
  <si>
    <t>VSP-MAG-074</t>
  </si>
  <si>
    <t>Magnus-Side Panel RH-Red</t>
  </si>
  <si>
    <t>VSP-MAG-075</t>
  </si>
  <si>
    <t>Magnus-Side Panel RH-White</t>
  </si>
  <si>
    <t>VSP-MAG-076</t>
  </si>
  <si>
    <t>Magnus-Side Panel RH-Black</t>
  </si>
  <si>
    <t>VSP-MAG-077</t>
  </si>
  <si>
    <t>Magnus-Side Panel RH-Grey</t>
  </si>
  <si>
    <t>VSP-MAG-078</t>
  </si>
  <si>
    <t>Magnus-Side Panel Bottom LH-PP</t>
  </si>
  <si>
    <t>VSP-MAG-079</t>
  </si>
  <si>
    <t>Magnus-Side Panel Bottom RH-PP</t>
  </si>
  <si>
    <t>VSP-MAG-080</t>
  </si>
  <si>
    <t>Magnus-Swing Arm Cover LH-PP</t>
  </si>
  <si>
    <t>VSP-MAG-081</t>
  </si>
  <si>
    <t>Magnus-Swing Arm Cover RH-PP</t>
  </si>
  <si>
    <t>VSP-MAG-082</t>
  </si>
  <si>
    <t>Magnus-Swing Arm Cover-Red</t>
  </si>
  <si>
    <t>VSP-MAG-083</t>
  </si>
  <si>
    <t>Magnus-Swing Arm Cover-White</t>
  </si>
  <si>
    <t>VSP-MAG-084</t>
  </si>
  <si>
    <t>Magnus-Swing Arm Cover-Black</t>
  </si>
  <si>
    <t>VSP-MAG-085</t>
  </si>
  <si>
    <t>Magnus-Swing Arm Cover-Grey</t>
  </si>
  <si>
    <t>VSP-MAG-086</t>
  </si>
  <si>
    <t>Magnus-Swing Arm Cover Cap-Red</t>
  </si>
  <si>
    <t>VSP-MAG-087</t>
  </si>
  <si>
    <t>Magnus-Swing Arm Cover Cap-White</t>
  </si>
  <si>
    <t>VSP-MAG-088</t>
  </si>
  <si>
    <t>Magnus-Swing Arm Cover Cap-Black</t>
  </si>
  <si>
    <t>VSP-MAG-089</t>
  </si>
  <si>
    <t>Magnus-Swing Arm Cover Cap-Grey</t>
  </si>
  <si>
    <t>VSP-MAG-090</t>
  </si>
  <si>
    <t>Magnus-Ins.Cluster Cover front-Red</t>
  </si>
  <si>
    <t>VSP-MAG-091</t>
  </si>
  <si>
    <t>Magnus-Instrument Cluster Cover-White</t>
  </si>
  <si>
    <t>VSP-MAG-092</t>
  </si>
  <si>
    <t>Magnus-Instrument Cluster Cover-Black</t>
  </si>
  <si>
    <t>VSP-MAG-093</t>
  </si>
  <si>
    <t>Magnus-Instrument Cluster Cover-Grey</t>
  </si>
  <si>
    <t>VSP-MAG-094</t>
  </si>
  <si>
    <t>Magnus-Instrument Cluster Cover Rear-Red</t>
  </si>
  <si>
    <t>VSP-MAG-095</t>
  </si>
  <si>
    <t>Magnus-Instrument Cluster Cover Rear-Whi</t>
  </si>
  <si>
    <t>VSP-MAG-096</t>
  </si>
  <si>
    <t>Magnus-Instrument Cluster Cover Rear-Bla</t>
  </si>
  <si>
    <t>VSP-MAG-097</t>
  </si>
  <si>
    <t>Magnus-Instrument Cluster Cover Rear-Gre</t>
  </si>
  <si>
    <t>VSP-MAG-098</t>
  </si>
  <si>
    <t>Magnus-Instrument Cluster Cover Top-Red</t>
  </si>
  <si>
    <t>VSP-MAG-099</t>
  </si>
  <si>
    <t>Magnus-Instrument Cluster Cover Top-Whit</t>
  </si>
  <si>
    <t>VSP-MAG-100</t>
  </si>
  <si>
    <t>Magnus-Instrument Cluster Cover Top-Blac</t>
  </si>
  <si>
    <t>VSP-MAG-101</t>
  </si>
  <si>
    <t>Magnus-Instrument Cluster Cover Top-Grey</t>
  </si>
  <si>
    <t>VSP-MAG-102</t>
  </si>
  <si>
    <t>Magnus-Frame Number Cover-Red</t>
  </si>
  <si>
    <t>VSP-MAG-103</t>
  </si>
  <si>
    <t>Magnus-Frame Number Cover-White</t>
  </si>
  <si>
    <t>VSP-MAG-104</t>
  </si>
  <si>
    <t>Magnus-Frame Number Cover-Black</t>
  </si>
  <si>
    <t>VSP-MAG-105</t>
  </si>
  <si>
    <t>Magnus-Frame Number Cover-Grey</t>
  </si>
  <si>
    <t>VSP-MAG-106</t>
  </si>
  <si>
    <t>Magnus-Front Lower Mudguard-PP</t>
  </si>
  <si>
    <t>VSP-MAG-107</t>
  </si>
  <si>
    <t>Magnus-Front Fender-Red</t>
  </si>
  <si>
    <t>VSP-MAG-108</t>
  </si>
  <si>
    <t>Magnus-Front Fender-White</t>
  </si>
  <si>
    <t>VSP-MAG-109</t>
  </si>
  <si>
    <t>Magnus-Front Fender-Black</t>
  </si>
  <si>
    <t>VSP-MAG-110</t>
  </si>
  <si>
    <t>Magnus-Front Fender-Grey</t>
  </si>
  <si>
    <t>VSP-MAG-111</t>
  </si>
  <si>
    <t>Magnus-Front Panel Decorative Plate</t>
  </si>
  <si>
    <t>VSP-MAG-112</t>
  </si>
  <si>
    <t>Magnus-Front Panel LH-Red</t>
  </si>
  <si>
    <t>VSP-MAG-113</t>
  </si>
  <si>
    <t>Magnus-Front Panel LH-White</t>
  </si>
  <si>
    <t>VSP-MAG-114</t>
  </si>
  <si>
    <t>Magnus-Front Panel LH-Black</t>
  </si>
  <si>
    <t>VSP-MAG-115</t>
  </si>
  <si>
    <t>Magnus-Front Panel LH-Grey</t>
  </si>
  <si>
    <t>VSP-MAG-116</t>
  </si>
  <si>
    <t>Magnus-Front Panel RH-Red</t>
  </si>
  <si>
    <t>VSP-MAG-117</t>
  </si>
  <si>
    <t>Magnus-Front Panel RH-White</t>
  </si>
  <si>
    <t>VSP-MAG-118</t>
  </si>
  <si>
    <t>Magnus-Front Panel RH-Black</t>
  </si>
  <si>
    <t>VSP-MAG-119</t>
  </si>
  <si>
    <t>Magnus-Front Panel RH-Grey</t>
  </si>
  <si>
    <t>VSP-MAG-120</t>
  </si>
  <si>
    <t>Magnus-Glove Box Panel-PP</t>
  </si>
  <si>
    <t>VSP-MAG-121</t>
  </si>
  <si>
    <t>Magnus-Glove Box Connector-PP</t>
  </si>
  <si>
    <t>VSP-MAG-122</t>
  </si>
  <si>
    <t>Magnus-Luggage Box Front Cover-PP</t>
  </si>
  <si>
    <t>VSP-MAG-123</t>
  </si>
  <si>
    <t>Magnus-Battery Clamp</t>
  </si>
  <si>
    <t>VSP-MAG-124</t>
  </si>
  <si>
    <t>Magnus-Battery Mat</t>
  </si>
  <si>
    <t>VSP-MAG-125</t>
  </si>
  <si>
    <t>Magnus-Reflector Red</t>
  </si>
  <si>
    <t>VSP-MAG-128</t>
  </si>
  <si>
    <t>Magnus-Center Stand Spring</t>
  </si>
  <si>
    <t>VSP-MAG-129</t>
  </si>
  <si>
    <t>Magnus-Side Stand Spring</t>
  </si>
  <si>
    <t>VSP-MAG-130</t>
  </si>
  <si>
    <t>Magnus-Puncture Box</t>
  </si>
  <si>
    <t>VSP-MAG-131</t>
  </si>
  <si>
    <t>Magnus-Tool Kit</t>
  </si>
  <si>
    <t>VSP-MAG-132</t>
  </si>
  <si>
    <t>Magnus-Front Brake Cable Guide</t>
  </si>
  <si>
    <t>VSP-MAG-133</t>
  </si>
  <si>
    <t>Magnus-Name Plate</t>
  </si>
  <si>
    <t>VSP-MAG-134</t>
  </si>
  <si>
    <t>Magnus-Controller Wire Cover</t>
  </si>
  <si>
    <t>VSP-MAG-135</t>
  </si>
  <si>
    <t>Magnus-Motor Terminal Connector Box 5 Pi</t>
  </si>
  <si>
    <t>VSP-MAG-136</t>
  </si>
  <si>
    <t>Magnus-Motor Terminal Connector Box 3 Pi</t>
  </si>
  <si>
    <t>VSP-MAG-137</t>
  </si>
  <si>
    <t>Magnus-Battery Loop Cable With Sleeve</t>
  </si>
  <si>
    <t>VSP-MAG-138</t>
  </si>
  <si>
    <t>Magnus-Center Stand Rubber Bush</t>
  </si>
  <si>
    <t>VSP-MAG-140</t>
  </si>
  <si>
    <t>Magnus-Pillion Footrest LH</t>
  </si>
  <si>
    <t>VSP-MAG-141</t>
  </si>
  <si>
    <t>Magnus-Pillion Footrest RH</t>
  </si>
  <si>
    <t>VSP-MAG-142</t>
  </si>
  <si>
    <t>Magnus-Motor Connecting Wire</t>
  </si>
  <si>
    <t>VSP-MAG-143</t>
  </si>
  <si>
    <t>Magnus-Owners Manual</t>
  </si>
  <si>
    <t>VSP-MAG-144</t>
  </si>
  <si>
    <t>Magnus-Front Panel Mount Bracket</t>
  </si>
  <si>
    <t>VSP-MAG-148</t>
  </si>
  <si>
    <t>Magnus-Front panel Top-Red</t>
  </si>
  <si>
    <t>VSP-MAG-149</t>
  </si>
  <si>
    <t>Magnus-Front panel Top-White</t>
  </si>
  <si>
    <t>VSP-MAG-150</t>
  </si>
  <si>
    <t>Magnus-Front Panel Top-Grey</t>
  </si>
  <si>
    <t>VSP-MAG-151</t>
  </si>
  <si>
    <t>Magnus-Front panel Top-Black</t>
  </si>
  <si>
    <t>VSP-MAG-152</t>
  </si>
  <si>
    <t>Magnus-Horn Switch Right</t>
  </si>
  <si>
    <t>VSP-MAG-153</t>
  </si>
  <si>
    <t>Magnus-Battery Clamp(Big)</t>
  </si>
  <si>
    <t>VSP-MAG-154</t>
  </si>
  <si>
    <t>Magnus-Seat Rod</t>
  </si>
  <si>
    <t>VSP-MAG-155</t>
  </si>
  <si>
    <t>Magnus-Hand grip spacer</t>
  </si>
  <si>
    <t>VSP-MAG-156</t>
  </si>
  <si>
    <t>MAGNUS-INS.CLUSTER-GLASS</t>
  </si>
  <si>
    <t>VSP-MAG-157</t>
  </si>
  <si>
    <t>MAGNUS-HEAD LIGHT GLASS</t>
  </si>
  <si>
    <t>VSP-MAG-158</t>
  </si>
  <si>
    <t>Magnus-Rear Turn Indicator glass LH</t>
  </si>
  <si>
    <t>VSP-MAG-159</t>
  </si>
  <si>
    <t>Magnus-Turn Indicator Light glass LH</t>
  </si>
  <si>
    <t>VSP-MAG-160</t>
  </si>
  <si>
    <t>Magnus-Turn Indicator Light glass RH</t>
  </si>
  <si>
    <t>VSP-MAG-161</t>
  </si>
  <si>
    <t>Magnus-Rear Turn Indicator glass RH</t>
  </si>
  <si>
    <t>VSP-PRN-001</t>
  </si>
  <si>
    <t>Prince-Motor</t>
  </si>
  <si>
    <t>VSP-REO-001</t>
  </si>
  <si>
    <t>Reo-Frame</t>
  </si>
  <si>
    <t>VSP-REO-003</t>
  </si>
  <si>
    <t>Reo-Handle Bar</t>
  </si>
  <si>
    <t>VSP-REO-004</t>
  </si>
  <si>
    <t>Reo/Zeal-Side Stand</t>
  </si>
  <si>
    <t>VSP-REO-005</t>
  </si>
  <si>
    <t>Reo/Zeal-Center Stand</t>
  </si>
  <si>
    <t>Reo-Front Fork Leg LH</t>
  </si>
  <si>
    <t>Reo-Front Fork Leg RH</t>
  </si>
  <si>
    <t>VSP-REO-014</t>
  </si>
  <si>
    <t>Reo-Brake Panel Rear</t>
  </si>
  <si>
    <t>VSP-REO-015</t>
  </si>
  <si>
    <t>Reo-Rear Brake Panel Clamp</t>
  </si>
  <si>
    <t>VSP-REO-018</t>
  </si>
  <si>
    <t>Reo/Zeal-Seat Latch Cable</t>
  </si>
  <si>
    <t>VSP-REO-023</t>
  </si>
  <si>
    <t>Reo-Motor</t>
  </si>
  <si>
    <t>VSP-REO-024</t>
  </si>
  <si>
    <t>Reo-Controller</t>
  </si>
  <si>
    <t>VSP-REO-028</t>
  </si>
  <si>
    <t>Reo/Zeal-Brake Sensing Switch</t>
  </si>
  <si>
    <t>Reo-Instrument Cluster</t>
  </si>
  <si>
    <t>VSP-REO-036</t>
  </si>
  <si>
    <t>Reo-MCB Wire</t>
  </si>
  <si>
    <t>VSP-REO-038</t>
  </si>
  <si>
    <t>Reo/Zeal-Switch Mount RH</t>
  </si>
  <si>
    <t>VSP-REO-039</t>
  </si>
  <si>
    <t>Reo-Lock Set</t>
  </si>
  <si>
    <t>Reo-Seat</t>
  </si>
  <si>
    <t>VSP-REO-043</t>
  </si>
  <si>
    <t>Reo/Zeal-Foot Board lid</t>
  </si>
  <si>
    <t>VSP-REO-044</t>
  </si>
  <si>
    <t>Reo-Foot Mat</t>
  </si>
  <si>
    <t>VSP-REO-051</t>
  </si>
  <si>
    <t>Reo-Protection Board LH-Red</t>
  </si>
  <si>
    <t>VSP-REO-052</t>
  </si>
  <si>
    <t>Reo-Protection Board LH-Yellow</t>
  </si>
  <si>
    <t>VSP-REO-053</t>
  </si>
  <si>
    <t>Reo-Protection Board LH-White</t>
  </si>
  <si>
    <t>VSP-REO-054</t>
  </si>
  <si>
    <t>Reo-Protection Board LH-Black</t>
  </si>
  <si>
    <t>VSP-REO-055</t>
  </si>
  <si>
    <t>Reo-Protection Board LH-Green</t>
  </si>
  <si>
    <t>VSP-REO-056</t>
  </si>
  <si>
    <t>Reo-Protection Board RH-Red</t>
  </si>
  <si>
    <t>VSP-REO-057</t>
  </si>
  <si>
    <t>Reo-Protection Board RH-Yellow</t>
  </si>
  <si>
    <t>VSP-REO-058</t>
  </si>
  <si>
    <t>Reo-Protection Board RH-White</t>
  </si>
  <si>
    <t>VSP-REO-059</t>
  </si>
  <si>
    <t>Reo-Protection Board RH-Black</t>
  </si>
  <si>
    <t>VSP-REO-060</t>
  </si>
  <si>
    <t>Reo-Protection Board RH-Green</t>
  </si>
  <si>
    <t>VSP-REO-061</t>
  </si>
  <si>
    <t>Reo-Rear Panel Top-Red</t>
  </si>
  <si>
    <t>VSP-REO-062</t>
  </si>
  <si>
    <t>Reo-Rear Panel Top-Yellow</t>
  </si>
  <si>
    <t>VSP-REO-063</t>
  </si>
  <si>
    <t>Reo-Rear Panel Top-White</t>
  </si>
  <si>
    <t>VSP-REO-064</t>
  </si>
  <si>
    <t>Reo-Rear Panel Top-Balck</t>
  </si>
  <si>
    <t>VSP-REO-065</t>
  </si>
  <si>
    <t>Reo-Rear Panel Top-Green</t>
  </si>
  <si>
    <t>VSP-REO-066</t>
  </si>
  <si>
    <t>Reo-Side Panel LH-Red</t>
  </si>
  <si>
    <t>VSP-REO-067</t>
  </si>
  <si>
    <t>Reo-Side Panel LH-Yellow</t>
  </si>
  <si>
    <t>VSP-REO-068</t>
  </si>
  <si>
    <t>Reo-Side Panel LH-White</t>
  </si>
  <si>
    <t>VSP-REO-069</t>
  </si>
  <si>
    <t>Reo-Side Panel LH-Black</t>
  </si>
  <si>
    <t>VSP-REO-070</t>
  </si>
  <si>
    <t>Reo-Side Panel LH-Green</t>
  </si>
  <si>
    <t>VSP-REO-071</t>
  </si>
  <si>
    <t>Reo-Side Panel RH-Red</t>
  </si>
  <si>
    <t>VSP-REO-072</t>
  </si>
  <si>
    <t>Reo-Side Panel RH-Yellow</t>
  </si>
  <si>
    <t>VSP-REO-073</t>
  </si>
  <si>
    <t>Reo-Side Panel RH-White</t>
  </si>
  <si>
    <t>VSP-REO-074</t>
  </si>
  <si>
    <t>Reo-Side Panel RH-Black</t>
  </si>
  <si>
    <t>VSP-REO-075</t>
  </si>
  <si>
    <t>Reo-Side Panel RH-Green</t>
  </si>
  <si>
    <t>VSP-REO-076</t>
  </si>
  <si>
    <t>Reo-Swing Arm Cover LH-Red</t>
  </si>
  <si>
    <t>VSP-REO-077</t>
  </si>
  <si>
    <t>Reo-Swing Arm Cover LH-White</t>
  </si>
  <si>
    <t>VSP-REO-078</t>
  </si>
  <si>
    <t>Reo-Swing Arm Cover LH-Black</t>
  </si>
  <si>
    <t>VSP-REO-079</t>
  </si>
  <si>
    <t>Reo-Swing Arm Cover RH-Red</t>
  </si>
  <si>
    <t>VSP-REO-080</t>
  </si>
  <si>
    <t>Reo-Swing Arm Cover RH-White</t>
  </si>
  <si>
    <t>VSP-REO-081</t>
  </si>
  <si>
    <t>Reo-Swing Arm Cover RH-Black</t>
  </si>
  <si>
    <t>VSP-REO-082</t>
  </si>
  <si>
    <t>Reo-Instrument Cluster Cover-Red</t>
  </si>
  <si>
    <t>VSP-REO-083</t>
  </si>
  <si>
    <t>Reo-Instrument Cluster Cover-Yellow</t>
  </si>
  <si>
    <t>VSP-REO-085</t>
  </si>
  <si>
    <t>Reo-Instrument Cluster Cover-Black</t>
  </si>
  <si>
    <t>VSP-REO-086</t>
  </si>
  <si>
    <t>Reo-Instrument Cluster Cover-Green</t>
  </si>
  <si>
    <t>VSP-REO-089</t>
  </si>
  <si>
    <t>Reo-Front Fender-Red</t>
  </si>
  <si>
    <t>VSP-REO-090</t>
  </si>
  <si>
    <t>Reo-Front Fender-Yellow</t>
  </si>
  <si>
    <t>VSP-REO-091</t>
  </si>
  <si>
    <t>Reo-Front Fender-White</t>
  </si>
  <si>
    <t>VSP-REO-092</t>
  </si>
  <si>
    <t>Reo-Front Fender-Black</t>
  </si>
  <si>
    <t>VSP-REO-093</t>
  </si>
  <si>
    <t>Reo-Front Fender-Green</t>
  </si>
  <si>
    <t>VSP-REO-094</t>
  </si>
  <si>
    <t>Reo-Front Panel Top-Black</t>
  </si>
  <si>
    <t>VSP-REO-095</t>
  </si>
  <si>
    <t>Reo-Front Panel Top-Yellow</t>
  </si>
  <si>
    <t>VSP-REO-096</t>
  </si>
  <si>
    <t>Reo-Front Panel Top-White</t>
  </si>
  <si>
    <t>VSP-REO-097</t>
  </si>
  <si>
    <t>Reo-Front Panel Top-Green</t>
  </si>
  <si>
    <t>VSP-REO-098</t>
  </si>
  <si>
    <t>Reo-Front Panel Bottom-Red</t>
  </si>
  <si>
    <t>VSP-REO-099</t>
  </si>
  <si>
    <t>Reo-Front Panel Bottom-White</t>
  </si>
  <si>
    <t>VSP-REO-100</t>
  </si>
  <si>
    <t>Reo-Front Panel Bottom-Black</t>
  </si>
  <si>
    <t>VSP-REO-104</t>
  </si>
  <si>
    <t>Reo-Luggage Box Front Cover-Red</t>
  </si>
  <si>
    <t>VSP-REO-105</t>
  </si>
  <si>
    <t>Reo-Luggage Box Front Cover-White</t>
  </si>
  <si>
    <t>VSP-REO-106</t>
  </si>
  <si>
    <t>Reo-Luggage Box Front Cover-Black</t>
  </si>
  <si>
    <t>VSP-REO-108</t>
  </si>
  <si>
    <t>Reo-Battery Clamp</t>
  </si>
  <si>
    <t>VSP-REO-109</t>
  </si>
  <si>
    <t>Reo-Battery Mat</t>
  </si>
  <si>
    <t>VSP-REO-111</t>
  </si>
  <si>
    <t>Reo-Reflector Orange</t>
  </si>
  <si>
    <t>VSP-REO-114</t>
  </si>
  <si>
    <t>Reo/Zeal-Center Stand Spring</t>
  </si>
  <si>
    <t>VSP-REO-115</t>
  </si>
  <si>
    <t>Reo/Zeal-Side Stand Spring</t>
  </si>
  <si>
    <t>VSP-REO-116</t>
  </si>
  <si>
    <t>Reo/Zeal-Puncture Box</t>
  </si>
  <si>
    <t>VSP-REO-117</t>
  </si>
  <si>
    <t>Reo-Tool Kit</t>
  </si>
  <si>
    <t>VSP-REO-118</t>
  </si>
  <si>
    <t>Reo/Zeal-Front Brake Cable Guide</t>
  </si>
  <si>
    <t>VSP-REO-119</t>
  </si>
  <si>
    <t>Reo-Name Plate</t>
  </si>
  <si>
    <t>VSP-REO-120</t>
  </si>
  <si>
    <t>Reo-Controller Wire Cover</t>
  </si>
  <si>
    <t>VSP-REO-124</t>
  </si>
  <si>
    <t>Reo/Zeal-Center Stand Rubber Bush</t>
  </si>
  <si>
    <t>VSP-REO-127</t>
  </si>
  <si>
    <t>Reo-Owners Manual</t>
  </si>
  <si>
    <t>VSP-REO-128</t>
  </si>
  <si>
    <t>Reo/Zeal-Front Panel Clamp</t>
  </si>
  <si>
    <t>VSP-REO-152</t>
  </si>
  <si>
    <t>Reo-Head Light Bulb</t>
  </si>
  <si>
    <t>Reo-Tail Light Glass</t>
  </si>
  <si>
    <t>VSP-REO-156</t>
  </si>
  <si>
    <t>Reo-Front Turn Indicator Light Bulb</t>
  </si>
  <si>
    <t>VSP-REO-159</t>
  </si>
  <si>
    <t>Reo-Hand grip spacer</t>
  </si>
  <si>
    <t>VSP-REO-201</t>
  </si>
  <si>
    <t>Reo Li-Frame</t>
  </si>
  <si>
    <t>VSP-REO-202</t>
  </si>
  <si>
    <t>Reo Li-Wiring Harness</t>
  </si>
  <si>
    <t>Reo Li-Instrument Cluster</t>
  </si>
  <si>
    <t>VSP-REO-205</t>
  </si>
  <si>
    <t>Reo Li-Side Panel LH-Red</t>
  </si>
  <si>
    <t>VSP-REO-206</t>
  </si>
  <si>
    <t>Reo Li-Side Panel LH-Yellow</t>
  </si>
  <si>
    <t>VSP-REO-207</t>
  </si>
  <si>
    <t>Reo Li-Side Panel LH-White</t>
  </si>
  <si>
    <t>VSP-REO-208</t>
  </si>
  <si>
    <t>Reo Li-Side Panel LH-Black</t>
  </si>
  <si>
    <t>VSP-REO-209</t>
  </si>
  <si>
    <t>Reo Li-Side Panel LH-Green</t>
  </si>
  <si>
    <t>VSP-REO-210</t>
  </si>
  <si>
    <t>Reo Li-Side Panel RH-Red</t>
  </si>
  <si>
    <t>VSP-REO-211</t>
  </si>
  <si>
    <t>Reo Li-Side Panel RH-Yellow</t>
  </si>
  <si>
    <t>VSP-REO-212</t>
  </si>
  <si>
    <t>Reo Li-Side Panel RH-White</t>
  </si>
  <si>
    <t>VSP-REO-213</t>
  </si>
  <si>
    <t>Reo Li-Side Panel RH-Black</t>
  </si>
  <si>
    <t>VSP-REO-214</t>
  </si>
  <si>
    <t>Reo Li-Side Panel RH-Green</t>
  </si>
  <si>
    <t>VSP-REO-215</t>
  </si>
  <si>
    <t>Reo Li-Instrument Cluster Cover-Red</t>
  </si>
  <si>
    <t>VSP-REO-216</t>
  </si>
  <si>
    <t>Reo Li-Instrument Cluster Cover-Yellow</t>
  </si>
  <si>
    <t>VSP-REO-217</t>
  </si>
  <si>
    <t>Reo Li- Instrument Cluster Cover-White</t>
  </si>
  <si>
    <t>VSP-REO-218</t>
  </si>
  <si>
    <t>Reo Li-Instrument Cluster Cover-Black</t>
  </si>
  <si>
    <t>VSP-REO-219</t>
  </si>
  <si>
    <t>Reo Li-Instrument Cluster Cover-Green</t>
  </si>
  <si>
    <t>VSP-REO-220</t>
  </si>
  <si>
    <t>Reo Li-Front Panel Top-Black</t>
  </si>
  <si>
    <t>VSP-REO-221</t>
  </si>
  <si>
    <t>Reo Li-Front Panel Top-Yellow</t>
  </si>
  <si>
    <t>VSP-REO-222</t>
  </si>
  <si>
    <t>Reo Li- Front Panel Top-White</t>
  </si>
  <si>
    <t>VSP-REO-223</t>
  </si>
  <si>
    <t>Reo Li-Front Panel Top-Green</t>
  </si>
  <si>
    <t>VSP-REO-224</t>
  </si>
  <si>
    <t>Reo Li-Battery Clamp</t>
  </si>
  <si>
    <t>VSP-REO-225</t>
  </si>
  <si>
    <t>Reo Li-Name Plate</t>
  </si>
  <si>
    <t>VSP-REO-226</t>
  </si>
  <si>
    <t>Reo Li-Owners Manual</t>
  </si>
  <si>
    <t>VSP-REO-227</t>
  </si>
  <si>
    <t>Reo/Zeal-Glove Box Panel old</t>
  </si>
  <si>
    <t>VSP-REO-228</t>
  </si>
  <si>
    <t>Reo/Zeal-Glove Box Panel Lid old</t>
  </si>
  <si>
    <t>VSP-REO-229</t>
  </si>
  <si>
    <t>Reo-Front Rim 10" old</t>
  </si>
  <si>
    <t>VSP-TG2-001</t>
  </si>
  <si>
    <t>Trisul-Floor</t>
  </si>
  <si>
    <t>VSP-TG2-002</t>
  </si>
  <si>
    <t>Trisul-Wheel Mount Flange LH</t>
  </si>
  <si>
    <t>VSP-TG2-003</t>
  </si>
  <si>
    <t>Trisul-Rear Mudguard</t>
  </si>
  <si>
    <t>VSP-TG2-004</t>
  </si>
  <si>
    <t>Trisul-Axle Mount Support</t>
  </si>
  <si>
    <t>VSP-TG2-005</t>
  </si>
  <si>
    <t>Trisul-Axle Mount</t>
  </si>
  <si>
    <t>VSP-TG2-006</t>
  </si>
  <si>
    <t>Trisul-MCB Mount</t>
  </si>
  <si>
    <t>VSP-TG2-008</t>
  </si>
  <si>
    <t>Trisul-Dust Cap inner PLATE</t>
  </si>
  <si>
    <t>VSP-TG2-009</t>
  </si>
  <si>
    <t>Trisul-Bottom Gusset center</t>
  </si>
  <si>
    <t>VSP-TG2-010</t>
  </si>
  <si>
    <t>Trisul-Brake Mount</t>
  </si>
  <si>
    <t>VSP-TG2-011</t>
  </si>
  <si>
    <t>Trisul-Bottom Support</t>
  </si>
  <si>
    <t>VSP-TG2-013</t>
  </si>
  <si>
    <t>Trisul-Top Gusset Rear LH</t>
  </si>
  <si>
    <t>VSP-TG2-014</t>
  </si>
  <si>
    <t>Trisul-Down Tube Gusset LH</t>
  </si>
  <si>
    <t>VSP-TG2-015</t>
  </si>
  <si>
    <t>Trisul-Battery Clamp</t>
  </si>
  <si>
    <t>VSP-TG2-016</t>
  </si>
  <si>
    <t>Trisul-Motor Mount</t>
  </si>
  <si>
    <t>VSP-TG2-017</t>
  </si>
  <si>
    <t>Trisul-Handlebar mount top hinge</t>
  </si>
  <si>
    <t>VSP-TG2-018</t>
  </si>
  <si>
    <t>Trisul-Handle bar mount bottom hinge</t>
  </si>
  <si>
    <t>VSP-TG2-019</t>
  </si>
  <si>
    <t>Trisul-Handle bar mount bottom support</t>
  </si>
  <si>
    <t>VSP-TG2-020</t>
  </si>
  <si>
    <t>Trisul-Handle bar gusset</t>
  </si>
  <si>
    <t>VSP-TG2-021</t>
  </si>
  <si>
    <t>Trisul-Metal tag</t>
  </si>
  <si>
    <t>VSP-TG2-023</t>
  </si>
  <si>
    <t>Trisul-Controller box holder</t>
  </si>
  <si>
    <t>VSP-TG2-024</t>
  </si>
  <si>
    <t>Trisul-Motor Wire Guard LH-Self finished</t>
  </si>
  <si>
    <t>VSP-TG2-031</t>
  </si>
  <si>
    <t>Trisul-Chasis pipe</t>
  </si>
  <si>
    <t>VSP-TG2-032</t>
  </si>
  <si>
    <t>Trisul-Fork pipe</t>
  </si>
  <si>
    <t>VSP-TG2-033</t>
  </si>
  <si>
    <t>Trisul-Handle bar pipe bend</t>
  </si>
  <si>
    <t>VSP-TG2-035</t>
  </si>
  <si>
    <t>Trisul-Rear Wheel</t>
  </si>
  <si>
    <t>VSP-TG2-036</t>
  </si>
  <si>
    <t>Trisul-Racer pipe</t>
  </si>
  <si>
    <t>VSP-TG2-037</t>
  </si>
  <si>
    <t>Trisul-Rear axle</t>
  </si>
  <si>
    <t>VSP-TG2-038</t>
  </si>
  <si>
    <t>Trisul-Fork Stem</t>
  </si>
  <si>
    <t>VSP-TG2-040</t>
  </si>
  <si>
    <t>Trisul-Pattern Logo</t>
  </si>
  <si>
    <t>VSP-TG2-041</t>
  </si>
  <si>
    <t>Trisul-Mud guard</t>
  </si>
  <si>
    <t>VSP-TG2-042</t>
  </si>
  <si>
    <t>Trisul-Owners manual</t>
  </si>
  <si>
    <t>VSP-TG2-044</t>
  </si>
  <si>
    <t>Trisul-Ampere Logo</t>
  </si>
  <si>
    <t>VSP-TG2-046</t>
  </si>
  <si>
    <t>Trisul-Trisul logo</t>
  </si>
  <si>
    <t>VSP-TG2-047</t>
  </si>
  <si>
    <t>Trisul-Wiresleeve</t>
  </si>
  <si>
    <t>VSP-TG2-048</t>
  </si>
  <si>
    <t>Trisul-Wheel bush</t>
  </si>
  <si>
    <t>VSP-TG2-049</t>
  </si>
  <si>
    <t>Trisul-Rubber matt</t>
  </si>
  <si>
    <t>VSP-TG2-050</t>
  </si>
  <si>
    <t>Trisul-Racer set with nut</t>
  </si>
  <si>
    <t>VSP-TG2-051</t>
  </si>
  <si>
    <t>Trisul-Lockset</t>
  </si>
  <si>
    <t>VSP-TG2-054</t>
  </si>
  <si>
    <t>Trisul-Half ball</t>
  </si>
  <si>
    <t>VSP-TG2-055</t>
  </si>
  <si>
    <t>Trisul-Throttle</t>
  </si>
  <si>
    <t>VSP-TG2-056</t>
  </si>
  <si>
    <t>Trisul-Handle grip</t>
  </si>
  <si>
    <t>VSP-TG2-057</t>
  </si>
  <si>
    <t>Trisul-Revese Switch Mount</t>
  </si>
  <si>
    <t>VSP-TG2-058</t>
  </si>
  <si>
    <t>Trisul-Brake cable</t>
  </si>
  <si>
    <t>VSP-TG2-059</t>
  </si>
  <si>
    <t>Trisul-Brake panel</t>
  </si>
  <si>
    <t>VSP-TG2-060</t>
  </si>
  <si>
    <t>Trisul-Controller</t>
  </si>
  <si>
    <t>VSP-TG2-061</t>
  </si>
  <si>
    <t>Trisul-Power Connector</t>
  </si>
  <si>
    <t>VSP-TG2-062</t>
  </si>
  <si>
    <t>Trisul-Brake lever with parking brake</t>
  </si>
  <si>
    <t>VSP-TG2-063</t>
  </si>
  <si>
    <t>Trisul-Charging socket</t>
  </si>
  <si>
    <t>VSP-TG2-064</t>
  </si>
  <si>
    <t>Trisul-Motor</t>
  </si>
  <si>
    <t>VSP-TG2-065</t>
  </si>
  <si>
    <t>Trisul-Power cable</t>
  </si>
  <si>
    <t>VSP-TG2-066</t>
  </si>
  <si>
    <t>Trisul-Battery loop cable</t>
  </si>
  <si>
    <t>VSP-TG2-067</t>
  </si>
  <si>
    <t>Trisul-MCB Wire</t>
  </si>
  <si>
    <t>VSP-TG2-074</t>
  </si>
  <si>
    <t>Trisul-Wheel Mount Flange RH</t>
  </si>
  <si>
    <t>VSP-TG2-076</t>
  </si>
  <si>
    <t>Trisul-Top Gusset Rear RH</t>
  </si>
  <si>
    <t>VSP-TG2-078</t>
  </si>
  <si>
    <t>Trisul-Bottom Gusset Front RH</t>
  </si>
  <si>
    <t>VSP-TG2-079</t>
  </si>
  <si>
    <t>Trisul-Down Tube Gusset RH</t>
  </si>
  <si>
    <t>VSP-TG2-087</t>
  </si>
  <si>
    <t>Trisul-Dust Cap Outer PLATE</t>
  </si>
  <si>
    <t>VSP-TG2-088</t>
  </si>
  <si>
    <t>Trisul-Motor Wire Guard RH-SELF FINISHED</t>
  </si>
  <si>
    <t>VSP-TG2-090</t>
  </si>
  <si>
    <t>Battery Warrenty Sticker</t>
  </si>
  <si>
    <t>VSP-TG2-097</t>
  </si>
  <si>
    <t>Trisul-Mud guard side clamp</t>
  </si>
  <si>
    <t>VSP-TG2-101</t>
  </si>
  <si>
    <t>Trisul-power cable-Gland M16*1.5</t>
  </si>
  <si>
    <t>VSP-TG2-201</t>
  </si>
  <si>
    <t>Trisul-Center bush</t>
  </si>
  <si>
    <t>VSP-TG2-202</t>
  </si>
  <si>
    <t>Trisul-Gas lifter</t>
  </si>
  <si>
    <t>VSP-TG2-204</t>
  </si>
  <si>
    <t>Trisul-Seat</t>
  </si>
  <si>
    <t>VSP-TG2-206</t>
  </si>
  <si>
    <t>Trisul-Seat side Support</t>
  </si>
  <si>
    <t>VSP-TG2-209</t>
  </si>
  <si>
    <t>Trisul-Mud guard holder</t>
  </si>
  <si>
    <t>VSP-V48-001</t>
  </si>
  <si>
    <t>V48-Frame</t>
  </si>
  <si>
    <t>VSP-V48-002</t>
  </si>
  <si>
    <t>V48-Swing Arm</t>
  </si>
  <si>
    <t>VSP-V48-003</t>
  </si>
  <si>
    <t>V48-Handle Bar</t>
  </si>
  <si>
    <t>VSP-V48-004</t>
  </si>
  <si>
    <t>V48-Side Stand</t>
  </si>
  <si>
    <t>VSP-V48-005</t>
  </si>
  <si>
    <t>V48-Center Stand</t>
  </si>
  <si>
    <t>VSP-V48-006</t>
  </si>
  <si>
    <t>V48-Front Fork</t>
  </si>
  <si>
    <t>VSP-V48-007</t>
  </si>
  <si>
    <t>V48-Front Fork Leg RH</t>
  </si>
  <si>
    <t>VSP-V48-008</t>
  </si>
  <si>
    <t>V48-Front Fork T Stem</t>
  </si>
  <si>
    <t>VSP-V48-009</t>
  </si>
  <si>
    <t>V48-Steering Ball Racer</t>
  </si>
  <si>
    <t>VSP-V48-010</t>
  </si>
  <si>
    <t>V48-Rear Shock Absorber</t>
  </si>
  <si>
    <t>VSP-V48-011</t>
  </si>
  <si>
    <t>V48-Pillion Handle</t>
  </si>
  <si>
    <t>VSP-V48-012</t>
  </si>
  <si>
    <t>V48-Brake Lever LH</t>
  </si>
  <si>
    <t>VSP-V48-013</t>
  </si>
  <si>
    <t>V48-Brake Lever RH</t>
  </si>
  <si>
    <t>VSP-V48-014</t>
  </si>
  <si>
    <t>V48-Brake Panel Rear</t>
  </si>
  <si>
    <t>VSP-V48-015</t>
  </si>
  <si>
    <t>V48-Front Brake Cable</t>
  </si>
  <si>
    <t>VSP-V48-016</t>
  </si>
  <si>
    <t>V48-Rear Brake Cable</t>
  </si>
  <si>
    <t>VSP-V48-017</t>
  </si>
  <si>
    <t>V48-Seat Latch Cable</t>
  </si>
  <si>
    <t>VSP-V48-018</t>
  </si>
  <si>
    <t>V48-Brake Panel Front</t>
  </si>
  <si>
    <t>VSP-V48-019</t>
  </si>
  <si>
    <t>V48-Front Rim</t>
  </si>
  <si>
    <t>VSP-V48-020</t>
  </si>
  <si>
    <t>V48-Throttle</t>
  </si>
  <si>
    <t>VSP-V48-021</t>
  </si>
  <si>
    <t>V48-Handle Grip</t>
  </si>
  <si>
    <t>VSP-V48-022</t>
  </si>
  <si>
    <t>V48-Motor</t>
  </si>
  <si>
    <t>VSP-V48-023</t>
  </si>
  <si>
    <t>V48-Controller</t>
  </si>
  <si>
    <t>VSP-V48-024</t>
  </si>
  <si>
    <t>V48-Converter 48V-12V DCDC</t>
  </si>
  <si>
    <t>VSP-V48-025</t>
  </si>
  <si>
    <t>V48-Wiring Harness</t>
  </si>
  <si>
    <t>VSP-V48-026</t>
  </si>
  <si>
    <t>V48-Charging Socket</t>
  </si>
  <si>
    <t>VSP-V48-027</t>
  </si>
  <si>
    <t>V48-Brake Sensing Switch</t>
  </si>
  <si>
    <t>VSP-V48-028</t>
  </si>
  <si>
    <t>V48-Front Turn Indicator Light LH</t>
  </si>
  <si>
    <t>VSP-V48-029</t>
  </si>
  <si>
    <t>V48-Front Turn Indicator Light RH</t>
  </si>
  <si>
    <t>VSP-V48-030</t>
  </si>
  <si>
    <t>V48-Head Light</t>
  </si>
  <si>
    <t>VSP-V48-031</t>
  </si>
  <si>
    <t>V48-Tail Light</t>
  </si>
  <si>
    <t>VSP-V48-032</t>
  </si>
  <si>
    <t>V48-Horn</t>
  </si>
  <si>
    <t>VSP-V48-033</t>
  </si>
  <si>
    <t>V48-Instrument Cluster</t>
  </si>
  <si>
    <t>VSP-V48-034</t>
  </si>
  <si>
    <t>V48-Miniature Circuit Breaker</t>
  </si>
  <si>
    <t>VSP-V48-035</t>
  </si>
  <si>
    <t>V48-Horn Switch Left</t>
  </si>
  <si>
    <t>VSP-V48-036</t>
  </si>
  <si>
    <t>V48-Speed Control Switch</t>
  </si>
  <si>
    <t>VSP-V48-037</t>
  </si>
  <si>
    <t>V48-Head Light Switch</t>
  </si>
  <si>
    <t>VSP-V48-038</t>
  </si>
  <si>
    <t>V48-Head Light Dimmer Switch</t>
  </si>
  <si>
    <t>VSP-V48-039</t>
  </si>
  <si>
    <t>V48-Turn Indicator Switch</t>
  </si>
  <si>
    <t>VSP-V48-040</t>
  </si>
  <si>
    <t>V48-Lock Set</t>
  </si>
  <si>
    <t>VSP-V48-041</t>
  </si>
  <si>
    <t>V48-Seat Latch</t>
  </si>
  <si>
    <t>VSP-V48-042</t>
  </si>
  <si>
    <t>V48-Seat</t>
  </si>
  <si>
    <t>VSP-V48-043</t>
  </si>
  <si>
    <t>V48-Foot Board</t>
  </si>
  <si>
    <t>VSP-V48-044</t>
  </si>
  <si>
    <t>V48-Foot Mat</t>
  </si>
  <si>
    <t>VSP-V48-046</t>
  </si>
  <si>
    <t>V48-Luggage Box</t>
  </si>
  <si>
    <t>VSP-V48-047</t>
  </si>
  <si>
    <t>V48-Rear Fender</t>
  </si>
  <si>
    <t>VSP-V48-048</t>
  </si>
  <si>
    <t>V48-Front Panel Mount Bracket</t>
  </si>
  <si>
    <t>VSP-V48-049</t>
  </si>
  <si>
    <t>V48-Rear Fender Lower Bracket</t>
  </si>
  <si>
    <t>VSP-V48-050</t>
  </si>
  <si>
    <t>V48-Rear Fender Top Bracket</t>
  </si>
  <si>
    <t>VSP-V48-051</t>
  </si>
  <si>
    <t>V48-Bag Hook</t>
  </si>
  <si>
    <t>VSP-V48-052</t>
  </si>
  <si>
    <t>V48-Flasher with buzzer</t>
  </si>
  <si>
    <t>VSP-V48-053</t>
  </si>
  <si>
    <t>V48-Protection Board LH-Red</t>
  </si>
  <si>
    <t>VSP-V48-054</t>
  </si>
  <si>
    <t>V48-Protection Board LH-Blue</t>
  </si>
  <si>
    <t>VSP-V48-055</t>
  </si>
  <si>
    <t>V48-Protection Board LH-Black</t>
  </si>
  <si>
    <t>VSP-V48-056</t>
  </si>
  <si>
    <t>V48-Protection Board LH-Grey</t>
  </si>
  <si>
    <t>VSP-V48-057</t>
  </si>
  <si>
    <t>V48-Protection Board RH-Red</t>
  </si>
  <si>
    <t>VSP-V48-058</t>
  </si>
  <si>
    <t>V48-Protection Board RH-Blue</t>
  </si>
  <si>
    <t>VSP-V48-059</t>
  </si>
  <si>
    <t>V48-Protection Board RH-Black</t>
  </si>
  <si>
    <t>VSP-V48-060</t>
  </si>
  <si>
    <t>V48-Protection Board RH-Grey</t>
  </si>
  <si>
    <t>VSP-V48-061</t>
  </si>
  <si>
    <t>V48-Rear Panel Top-White</t>
  </si>
  <si>
    <t>VSP-V48-062</t>
  </si>
  <si>
    <t>V48-Rear Panel Top-Black</t>
  </si>
  <si>
    <t>VSP-V48-063</t>
  </si>
  <si>
    <t>V48-Rear Panel Top-Grey</t>
  </si>
  <si>
    <t>VSP-V48-064</t>
  </si>
  <si>
    <t>V48-Rear Panel Bottom-White</t>
  </si>
  <si>
    <t>VSP-V48-065</t>
  </si>
  <si>
    <t>V48-Rear Panel Bottom-Black</t>
  </si>
  <si>
    <t>VSP-V48-066</t>
  </si>
  <si>
    <t>V48-Rear Panel Bottom-Grey</t>
  </si>
  <si>
    <t>VSP-V48-067</t>
  </si>
  <si>
    <t>V48-Side Panel LH-White</t>
  </si>
  <si>
    <t>VSP-V48-068</t>
  </si>
  <si>
    <t>V48-Side Panel LH-Black</t>
  </si>
  <si>
    <t>VSP-V48-069</t>
  </si>
  <si>
    <t>V48-Side Panel LH-Grey</t>
  </si>
  <si>
    <t>VSP-V48-070</t>
  </si>
  <si>
    <t>V48-Side Panel RH-White</t>
  </si>
  <si>
    <t>VSP-V48-071</t>
  </si>
  <si>
    <t>V48-Side Panel RH-Black</t>
  </si>
  <si>
    <t>VSP-V48-072</t>
  </si>
  <si>
    <t>V48-Side Panel RH-Grey</t>
  </si>
  <si>
    <t>VSP-V48-073</t>
  </si>
  <si>
    <t>V48-Swing Arm Cover LH-Red</t>
  </si>
  <si>
    <t>VSP-V48-074</t>
  </si>
  <si>
    <t>V48-Swing Arm Cover LH-Blue</t>
  </si>
  <si>
    <t>VSP-V48-075</t>
  </si>
  <si>
    <t>V48-Swing Arm Cover LH-Black</t>
  </si>
  <si>
    <t>VSP-V48-076</t>
  </si>
  <si>
    <t>V48-Swing Arm Cover LH-Grey</t>
  </si>
  <si>
    <t>VSP-V48-077</t>
  </si>
  <si>
    <t>V48-Swing Arm Cover RH-Red</t>
  </si>
  <si>
    <t>VSP-V48-078</t>
  </si>
  <si>
    <t>V48-Swing Arm Cover RH-Blue</t>
  </si>
  <si>
    <t>VSP-V48-079</t>
  </si>
  <si>
    <t>V48-Swing Arm Cover RH-Black</t>
  </si>
  <si>
    <t>VSP-V48-080</t>
  </si>
  <si>
    <t>V48-Swing Arm Cover RH-Grey</t>
  </si>
  <si>
    <t>VSP-V48-081</t>
  </si>
  <si>
    <t>V48-Instrument Cluster Cover-Red</t>
  </si>
  <si>
    <t>VSP-V48-082</t>
  </si>
  <si>
    <t>V48-Instrument Cluster Cover-Blue</t>
  </si>
  <si>
    <t>VSP-V48-083</t>
  </si>
  <si>
    <t>V48-Instrument Cluster Cover-Black</t>
  </si>
  <si>
    <t>VSP-V48-084</t>
  </si>
  <si>
    <t>V48-Instrument Cluster Cover-Grey</t>
  </si>
  <si>
    <t>VSP-V48-085</t>
  </si>
  <si>
    <t>V48-Instrument Cluster Cover</t>
  </si>
  <si>
    <t>VSP-V48-086</t>
  </si>
  <si>
    <t>V48-Frame Number Cover</t>
  </si>
  <si>
    <t>VSP-V48-087</t>
  </si>
  <si>
    <t>V48-Front Lower Mudguard</t>
  </si>
  <si>
    <t>VSP-V48-088</t>
  </si>
  <si>
    <t>V48-Front Panel Top-White</t>
  </si>
  <si>
    <t>VSP-V48-089</t>
  </si>
  <si>
    <t>V48-Front Panel Top-Black</t>
  </si>
  <si>
    <t>VSP-V48-090</t>
  </si>
  <si>
    <t>V48-Front Panel Top-Grey</t>
  </si>
  <si>
    <t>VSP-V48-091</t>
  </si>
  <si>
    <t>V48-Front Panel Bottom-Red</t>
  </si>
  <si>
    <t>VSP-V48-092</t>
  </si>
  <si>
    <t>V48-Front Panel Bottom-Blue</t>
  </si>
  <si>
    <t>VSP-V48-093</t>
  </si>
  <si>
    <t>V48-Front Panel Bottom-Black</t>
  </si>
  <si>
    <t>VSP-V48-094</t>
  </si>
  <si>
    <t>V48-Front Panel Bottom-Grey</t>
  </si>
  <si>
    <t>VSP-V48-095</t>
  </si>
  <si>
    <t>V48-Glove Box Panel</t>
  </si>
  <si>
    <t>VSP-V48-096</t>
  </si>
  <si>
    <t>V48-Glove Box Connector</t>
  </si>
  <si>
    <t>VSP-V48-097</t>
  </si>
  <si>
    <t>V48-Glove Box Cup</t>
  </si>
  <si>
    <t>VSP-V48-098</t>
  </si>
  <si>
    <t>V48-Front Inner Mudguard</t>
  </si>
  <si>
    <t>VSP-V48-099</t>
  </si>
  <si>
    <t>V48-Luggage Box Front Cover</t>
  </si>
  <si>
    <t>VSP-V48-100</t>
  </si>
  <si>
    <t>V48-Luggage Box Lid</t>
  </si>
  <si>
    <t>VSP-V48-102</t>
  </si>
  <si>
    <t>V48-Battery Tray</t>
  </si>
  <si>
    <t>VSP-V48-103</t>
  </si>
  <si>
    <t>V48-Reflector Red</t>
  </si>
  <si>
    <t>VSP-V48-106</t>
  </si>
  <si>
    <t>V48-Center Stand Spring</t>
  </si>
  <si>
    <t>VSP-V48-107</t>
  </si>
  <si>
    <t>V48-Side Stand Spring</t>
  </si>
  <si>
    <t>VSP-V48-108</t>
  </si>
  <si>
    <t>V48-Puncture Box</t>
  </si>
  <si>
    <t>VSP-V48-109</t>
  </si>
  <si>
    <t>V48-Tool Kit</t>
  </si>
  <si>
    <t>VSP-V48-110</t>
  </si>
  <si>
    <t>V48-Front Brake Cable Guide</t>
  </si>
  <si>
    <t>VSP-V48-111</t>
  </si>
  <si>
    <t>V48-Name Plate</t>
  </si>
  <si>
    <t>VSP-V48-112</t>
  </si>
  <si>
    <t>V48-Controller Wire Cover</t>
  </si>
  <si>
    <t>VSP-V48-113</t>
  </si>
  <si>
    <t>V48-Motor Terminal Connector Box 5 Pin</t>
  </si>
  <si>
    <t>VSP-V48-114</t>
  </si>
  <si>
    <t>V48-Motor Terminal Connector Box 3 Pin</t>
  </si>
  <si>
    <t>VSP-V48-115</t>
  </si>
  <si>
    <t>V48-Battery Loop Cable With Sleeve</t>
  </si>
  <si>
    <t>VSP-V48-116</t>
  </si>
  <si>
    <t>V48-Center Stand Rubber Bush</t>
  </si>
  <si>
    <t>VSP-V48-118</t>
  </si>
  <si>
    <t>V48-Pillion Footrest</t>
  </si>
  <si>
    <t>VSP-V48-121</t>
  </si>
  <si>
    <t>V48-Battery Box Socket Vertical</t>
  </si>
  <si>
    <t>VSP-V48-122</t>
  </si>
  <si>
    <t>V48-Battery Box Socket Horizontal</t>
  </si>
  <si>
    <t>VSP-V48-123</t>
  </si>
  <si>
    <t>V48-Motor Connecting Wire</t>
  </si>
  <si>
    <t>VSP-V48-124</t>
  </si>
  <si>
    <t>V48-Luggage Box Inner Cover Lock</t>
  </si>
  <si>
    <t>VSP-V48-125</t>
  </si>
  <si>
    <t>V48-Owners Manual</t>
  </si>
  <si>
    <t>VSP-V48-134</t>
  </si>
  <si>
    <t>V48-Instrument Cluster Glass</t>
  </si>
  <si>
    <t>VSP-V48-135</t>
  </si>
  <si>
    <t>V48-Instrument Cluster Harness</t>
  </si>
  <si>
    <t>VSP-V48-137</t>
  </si>
  <si>
    <t>V48-Battery mat</t>
  </si>
  <si>
    <t>VSP-V48-138</t>
  </si>
  <si>
    <t>V48-Battery clamp</t>
  </si>
  <si>
    <t>VSP-V48-155</t>
  </si>
  <si>
    <t>V48-Head Light Bulb</t>
  </si>
  <si>
    <t>VSP-V48-156</t>
  </si>
  <si>
    <t>V48-Head Light Glass</t>
  </si>
  <si>
    <t>VSP-V48-157</t>
  </si>
  <si>
    <t>V48-Tail Light Glass</t>
  </si>
  <si>
    <t>VSP-V48-159</t>
  </si>
  <si>
    <t>V48-Oil Seal</t>
  </si>
  <si>
    <t>VSP-V48-160</t>
  </si>
  <si>
    <t>V48-Brake shoe</t>
  </si>
  <si>
    <t>VSP-V48-161</t>
  </si>
  <si>
    <t>V48-Horn Switch RH</t>
  </si>
  <si>
    <t>VSP-V48-202</t>
  </si>
  <si>
    <t>V48 Li-Wiring Harness</t>
  </si>
  <si>
    <t>VSP-V48-203</t>
  </si>
  <si>
    <t>V48 Li-Charging Socket</t>
  </si>
  <si>
    <t>VSP-V48-204</t>
  </si>
  <si>
    <t>V48 Li-Instrument Cluster</t>
  </si>
  <si>
    <t>VSP-V48-216</t>
  </si>
  <si>
    <t>V48 Li-Front Panel Top-Black</t>
  </si>
  <si>
    <t>VSP-V48-218</t>
  </si>
  <si>
    <t>V48 Li-Name Plate</t>
  </si>
  <si>
    <t>VSP-V48-219</t>
  </si>
  <si>
    <t>V48 Li-Battery Clamp</t>
  </si>
  <si>
    <t>VSP-V48-221</t>
  </si>
  <si>
    <t>V48 Li-Battery mat</t>
  </si>
  <si>
    <t>VSP-V60-001</t>
  </si>
  <si>
    <t>V60-Frame</t>
  </si>
  <si>
    <t>VSP-V60-002</t>
  </si>
  <si>
    <t>V60-Swing Arm</t>
  </si>
  <si>
    <t>VSP-V60-003</t>
  </si>
  <si>
    <t>V60-Handle Bar</t>
  </si>
  <si>
    <t>VSP-V60-004</t>
  </si>
  <si>
    <t>V60-Side Stand</t>
  </si>
  <si>
    <t>VSP-V60-005</t>
  </si>
  <si>
    <t>V60-Center Stand</t>
  </si>
  <si>
    <t>VSP-V60-010</t>
  </si>
  <si>
    <t>V60-Front Panel Mount Bracket</t>
  </si>
  <si>
    <t>VSP-V60-011</t>
  </si>
  <si>
    <t>V60-Rear Shock Absorber</t>
  </si>
  <si>
    <t>VSP-V60-012</t>
  </si>
  <si>
    <t>V60-Ladies Footrest</t>
  </si>
  <si>
    <t>VSP-V60-014</t>
  </si>
  <si>
    <t>V60-Seat Latch</t>
  </si>
  <si>
    <t>VSP-V60-015</t>
  </si>
  <si>
    <t>V60-Battery Clamp</t>
  </si>
  <si>
    <t>VSP-V60-017</t>
  </si>
  <si>
    <t>V60-Brake Panel - Front</t>
  </si>
  <si>
    <t>VSP-V60-018</t>
  </si>
  <si>
    <t>V60-Pillion Handle</t>
  </si>
  <si>
    <t>VSP-V60-020</t>
  </si>
  <si>
    <t>V60-Lock Set</t>
  </si>
  <si>
    <t>VSP-V60-021</t>
  </si>
  <si>
    <t>V60-Head Light</t>
  </si>
  <si>
    <t>VSP-V60-022</t>
  </si>
  <si>
    <t>V60-Tail Light</t>
  </si>
  <si>
    <t>VSP-V60-023</t>
  </si>
  <si>
    <t>V60-Front Turn Indicator Light LH</t>
  </si>
  <si>
    <t>VSP-V60-024</t>
  </si>
  <si>
    <t>V60-Front Turn Indicator Light RH</t>
  </si>
  <si>
    <t>VSP-V60-025</t>
  </si>
  <si>
    <t>V60-Motor</t>
  </si>
  <si>
    <t>VSP-V60-026</t>
  </si>
  <si>
    <t>V60-Motor Connecting Wire</t>
  </si>
  <si>
    <t>VSP-V60-027</t>
  </si>
  <si>
    <t>V60-Controller</t>
  </si>
  <si>
    <t>VSP-V60-029</t>
  </si>
  <si>
    <t>V60-Instrument Cluster</t>
  </si>
  <si>
    <t>VSP-V60-030</t>
  </si>
  <si>
    <t>V60-Brake Lever LH With  Sensing Switch</t>
  </si>
  <si>
    <t>VSP-V60-031</t>
  </si>
  <si>
    <t>V60-Brake Lever RH With  Sensing Switch</t>
  </si>
  <si>
    <t>VSP-V60-032</t>
  </si>
  <si>
    <t>V60-Throttle</t>
  </si>
  <si>
    <t>VSP-V60-033</t>
  </si>
  <si>
    <t>V60-Handle Grip</t>
  </si>
  <si>
    <t>VSP-V60-042</t>
  </si>
  <si>
    <t>V60-Puncture Box</t>
  </si>
  <si>
    <t>VSP-V60-046</t>
  </si>
  <si>
    <t>V60-Glove Box Panel</t>
  </si>
  <si>
    <t>VSP-V60-047</t>
  </si>
  <si>
    <t>V60-Glove Box Connector</t>
  </si>
  <si>
    <t>VSP-V60-048</t>
  </si>
  <si>
    <t>V60-Frame Number Cover</t>
  </si>
  <si>
    <t>VSP-V60-049</t>
  </si>
  <si>
    <t>V60-Instrument Cluster Cover</t>
  </si>
  <si>
    <t>VSP-V60-050</t>
  </si>
  <si>
    <t>V60-Instrument Cluster Cover - Red</t>
  </si>
  <si>
    <t>VSP-V60-051</t>
  </si>
  <si>
    <t>V60-Foot Board</t>
  </si>
  <si>
    <t>VSP-V60-053</t>
  </si>
  <si>
    <t>V60-Luggage Box</t>
  </si>
  <si>
    <t>VSP-V60-054</t>
  </si>
  <si>
    <t>V60-Luggage Box Front Cover</t>
  </si>
  <si>
    <t>VSP-V60-055</t>
  </si>
  <si>
    <t>V60-Luggage Box Lid</t>
  </si>
  <si>
    <t>VSP-V60-056</t>
  </si>
  <si>
    <t>V60-Rear Fender</t>
  </si>
  <si>
    <t>VSP-V60-057</t>
  </si>
  <si>
    <t>V60-Bag Hook</t>
  </si>
  <si>
    <t>VSP-V60-058</t>
  </si>
  <si>
    <t>V60-Luggage Box Inner Cover Lock</t>
  </si>
  <si>
    <t>VSP-V60-059</t>
  </si>
  <si>
    <t>V60-Bottom  Floor</t>
  </si>
  <si>
    <t>VSP-V60-060</t>
  </si>
  <si>
    <t>V60-Front Lower Mudguard</t>
  </si>
  <si>
    <t>VSP-V60-061</t>
  </si>
  <si>
    <t>V60-Front Inner Mudguard</t>
  </si>
  <si>
    <t>VSP-V60-062</t>
  </si>
  <si>
    <t>V60-Front Panel Decorative Plate</t>
  </si>
  <si>
    <t>VSP-V60-063</t>
  </si>
  <si>
    <t>V60-Front  Panel - Red</t>
  </si>
  <si>
    <t>VSP-V60-064</t>
  </si>
  <si>
    <t>V60-Protection Board LH - Red</t>
  </si>
  <si>
    <t>VSP-V60-065</t>
  </si>
  <si>
    <t>V60-Protection Board RH - Red</t>
  </si>
  <si>
    <t>VSP-V60-066</t>
  </si>
  <si>
    <t>V60-Side Panel LH - Red</t>
  </si>
  <si>
    <t>VSP-V60-067</t>
  </si>
  <si>
    <t>V60-Side Panel RH - Red</t>
  </si>
  <si>
    <t>VSP-V60-068</t>
  </si>
  <si>
    <t>V60-Rear Panel Top - Red</t>
  </si>
  <si>
    <t>VSP-V60-069</t>
  </si>
  <si>
    <t>V60-Swing Arm Cover LH - Red</t>
  </si>
  <si>
    <t>VSP-V60-070</t>
  </si>
  <si>
    <t>V60-Swing Arm Cover RH - Red</t>
  </si>
  <si>
    <t>VSP-V60-071</t>
  </si>
  <si>
    <t>V60-Side Panel Bottom  LH - Red</t>
  </si>
  <si>
    <t>VSP-V60-072</t>
  </si>
  <si>
    <t>V60-Side Panel Bottom  RH - Red</t>
  </si>
  <si>
    <t>VSP-V60-073</t>
  </si>
  <si>
    <t>V60-Rear Panel Bottom - Red</t>
  </si>
  <si>
    <t>VSP-V60-074</t>
  </si>
  <si>
    <t>V60-Front  Panel - Black</t>
  </si>
  <si>
    <t>VSP-V60-075</t>
  </si>
  <si>
    <t>V60-Protection Board LH - Black</t>
  </si>
  <si>
    <t>VSP-V60-076</t>
  </si>
  <si>
    <t>V60-Protection Board RH - Black</t>
  </si>
  <si>
    <t>VSP-V60-077</t>
  </si>
  <si>
    <t>V60-Side Panel LH - Black</t>
  </si>
  <si>
    <t>VSP-V60-078</t>
  </si>
  <si>
    <t>V60-Side Panel RH - Black</t>
  </si>
  <si>
    <t>VSP-V60-079</t>
  </si>
  <si>
    <t>V60-Rear Panel Top - Black</t>
  </si>
  <si>
    <t>VSP-V60-080</t>
  </si>
  <si>
    <t>V60-Swing Arm Cover LH - Black</t>
  </si>
  <si>
    <t>VSP-V60-081</t>
  </si>
  <si>
    <t>V60-Swing Arm Cover RH - Black</t>
  </si>
  <si>
    <t>VSP-V60-082</t>
  </si>
  <si>
    <t>V60-Side Panel Bottom  LH - Black</t>
  </si>
  <si>
    <t>VSP-V60-083</t>
  </si>
  <si>
    <t>V60-Side Panel Bottom  RH - Black</t>
  </si>
  <si>
    <t>VSP-V60-084</t>
  </si>
  <si>
    <t>V60-Rear Panel Bottom - Black</t>
  </si>
  <si>
    <t>VSP-V60-085</t>
  </si>
  <si>
    <t>V60-Front  Panel - Silver</t>
  </si>
  <si>
    <t>VSP-V60-086</t>
  </si>
  <si>
    <t>V60-Protection Board LH - Silver</t>
  </si>
  <si>
    <t>VSP-V60-087</t>
  </si>
  <si>
    <t>V60-Protection Board RH - Silver</t>
  </si>
  <si>
    <t>VSP-V60-088</t>
  </si>
  <si>
    <t>V60-Side Panel LH - Silver</t>
  </si>
  <si>
    <t>VSP-V60-089</t>
  </si>
  <si>
    <t>V60-Side Panel RH - Silver</t>
  </si>
  <si>
    <t>VSP-V60-090</t>
  </si>
  <si>
    <t>V60-Rear Panel Top - Silver</t>
  </si>
  <si>
    <t>VSP-V60-091</t>
  </si>
  <si>
    <t>V60-Swing Arm Cover LH - Silver</t>
  </si>
  <si>
    <t>VSP-V60-092</t>
  </si>
  <si>
    <t>V60-Swing Arm Cover RH - Silver</t>
  </si>
  <si>
    <t>VSP-V60-093</t>
  </si>
  <si>
    <t>V60-Side Panel Bottom  LH - Silver</t>
  </si>
  <si>
    <t>VSP-V60-094</t>
  </si>
  <si>
    <t>V60-Side Panel Bottom  RH - Silver</t>
  </si>
  <si>
    <t>VSP-V60-095</t>
  </si>
  <si>
    <t>V60-Rear Panel Bottom - Silver</t>
  </si>
  <si>
    <t>VSP-V60-096</t>
  </si>
  <si>
    <t>V60-Front  Panel - Blue</t>
  </si>
  <si>
    <t>VSP-V60-097</t>
  </si>
  <si>
    <t>V60-Protection Board LH - Blue</t>
  </si>
  <si>
    <t>VSP-V60-098</t>
  </si>
  <si>
    <t>V60-Protection Board RH - Blue</t>
  </si>
  <si>
    <t>VSP-V60-099</t>
  </si>
  <si>
    <t>V60-Side Panel LH - Blue</t>
  </si>
  <si>
    <t>VSP-V60-100</t>
  </si>
  <si>
    <t>V60-Side Panel RH - Blue</t>
  </si>
  <si>
    <t>VSP-V60-101</t>
  </si>
  <si>
    <t>V60-Rear Panel Top - Blue</t>
  </si>
  <si>
    <t>VSP-V60-102</t>
  </si>
  <si>
    <t>V60-Swing Arm Cover LH - Blue</t>
  </si>
  <si>
    <t>VSP-V60-103</t>
  </si>
  <si>
    <t>V60-Swing Arm Cover RH - Blue</t>
  </si>
  <si>
    <t>VSP-V60-104</t>
  </si>
  <si>
    <t>V60-Side Panel Bottom  LH - Blue</t>
  </si>
  <si>
    <t>VSP-V60-105</t>
  </si>
  <si>
    <t>V60-Side Panel Bottom  RH - Blue</t>
  </si>
  <si>
    <t>VSP-V60-106</t>
  </si>
  <si>
    <t>V60-Rear Panel Bottom - Blue</t>
  </si>
  <si>
    <t>VSP-V60-107</t>
  </si>
  <si>
    <t>V60-Front  Panel - White</t>
  </si>
  <si>
    <t>VSP-V60-108</t>
  </si>
  <si>
    <t>V60-Protection Board LH - White</t>
  </si>
  <si>
    <t>VSP-V60-109</t>
  </si>
  <si>
    <t>V60-Protection Board RH - White</t>
  </si>
  <si>
    <t>VSP-V60-110</t>
  </si>
  <si>
    <t>V60-Side Panel LH - White</t>
  </si>
  <si>
    <t>VSP-V60-111</t>
  </si>
  <si>
    <t>V60-Side Panel RH - White</t>
  </si>
  <si>
    <t>VSP-V60-112</t>
  </si>
  <si>
    <t>V60-Rear Panel Top - White</t>
  </si>
  <si>
    <t>VSP-V60-113</t>
  </si>
  <si>
    <t>V60-Swing Arm Cover LH - White</t>
  </si>
  <si>
    <t>VSP-V60-114</t>
  </si>
  <si>
    <t>V60-Swing Arm Cover RH - White</t>
  </si>
  <si>
    <t>VSP-V60-115</t>
  </si>
  <si>
    <t>V60-Side Panel Bottom  LH - White</t>
  </si>
  <si>
    <t>VSP-V60-116</t>
  </si>
  <si>
    <t>V60-Side Panel Bottom  RH - White</t>
  </si>
  <si>
    <t>VSP-V60-117</t>
  </si>
  <si>
    <t>V60-Rear Panel Bottom - White</t>
  </si>
  <si>
    <t>VSP-V60-118</t>
  </si>
  <si>
    <t>V60-Controller Wire Cover</t>
  </si>
  <si>
    <t>VSP-V60-119</t>
  </si>
  <si>
    <t>V60-Foot Mat</t>
  </si>
  <si>
    <t>VSP-V60-121</t>
  </si>
  <si>
    <t>V60-Seat</t>
  </si>
  <si>
    <t>VSP-V60-125</t>
  </si>
  <si>
    <t>V60-Seat Latch Cable</t>
  </si>
  <si>
    <t>VSP-V60-128</t>
  </si>
  <si>
    <t>V60-Center Stand Spring</t>
  </si>
  <si>
    <t>VSP-V60-129</t>
  </si>
  <si>
    <t>V60-Side Stand Spring</t>
  </si>
  <si>
    <t>VSP-V60-130</t>
  </si>
  <si>
    <t>V60-Reflector Red</t>
  </si>
  <si>
    <t>VSP-V60-133</t>
  </si>
  <si>
    <t>V60-Name Plate</t>
  </si>
  <si>
    <t>VSP-V60-134</t>
  </si>
  <si>
    <t>V60-Reflector Orange</t>
  </si>
  <si>
    <t>VSP-V60-138</t>
  </si>
  <si>
    <t>V60-Miniture Circuit Breaker</t>
  </si>
  <si>
    <t>VSP-V60-139</t>
  </si>
  <si>
    <t>V60-Instrument Cluster Cover-Silver</t>
  </si>
  <si>
    <t>VSP-V60-140</t>
  </si>
  <si>
    <t>V60-Instrument Cluster Cover-Black</t>
  </si>
  <si>
    <t>VSP-V60-141</t>
  </si>
  <si>
    <t>V60-Instrument Cluster Cover-Blue</t>
  </si>
  <si>
    <t>VSP-V60-142</t>
  </si>
  <si>
    <t>V60-Instrument Cluster Cover-White</t>
  </si>
  <si>
    <t>VSP-V60-144</t>
  </si>
  <si>
    <t>V60-Front Turn Indicator Light</t>
  </si>
  <si>
    <t>VSP-V60-145</t>
  </si>
  <si>
    <t>V60-Parking Lamp</t>
  </si>
  <si>
    <t>VSP-V60-158</t>
  </si>
  <si>
    <t>V60 -Battery Clamp (New)</t>
  </si>
  <si>
    <t>VSP-ZEL-021</t>
  </si>
  <si>
    <t>Zeal-Throttle Type1-Plain End</t>
  </si>
  <si>
    <t>VSP-ZEL-041</t>
  </si>
  <si>
    <t>Zeal-Seat Type 1</t>
  </si>
  <si>
    <t>WACBK00007</t>
  </si>
  <si>
    <t>TRISUL-MOTOR WIRE GUARD LH-MATT BLACK-PC</t>
  </si>
  <si>
    <t>WACBK00008</t>
  </si>
  <si>
    <t>TRISUL-MOTOR WIRE GUARD RH-MATT BLACK-PC</t>
  </si>
  <si>
    <t>WBBBK00018</t>
  </si>
  <si>
    <t>BATTERY PACK ASSEMBLY-12V12AH-MATT BLACK</t>
  </si>
  <si>
    <t>WBBBK00019</t>
  </si>
  <si>
    <t>TRISUL-BATTERY BOX-STEEL-MATT BLACK-POWD</t>
  </si>
  <si>
    <t>WBXGN00001</t>
  </si>
  <si>
    <t>BIG BASCKET KIT ASSY-W.CARRIER-40KG-GN</t>
  </si>
  <si>
    <t>WCHNA00002</t>
  </si>
  <si>
    <t>CHARGER-36V1.7A</t>
  </si>
  <si>
    <t>WCHNA00003</t>
  </si>
  <si>
    <t>CHARGER-60V2.7A ADV</t>
  </si>
  <si>
    <t>WCHNA00004</t>
  </si>
  <si>
    <t>CHARGER-48V2.7A ADV</t>
  </si>
  <si>
    <t>WCHNA00005</t>
  </si>
  <si>
    <t>CHARGING UNIT-12V-12Ah Aux Battery SLA</t>
  </si>
  <si>
    <t>WCNNA00002</t>
  </si>
  <si>
    <t>CHARGING CONNECTOR ASSEMBLY-3PIN</t>
  </si>
  <si>
    <t>WCRBK00023</t>
  </si>
  <si>
    <t>TRISUL-CONTROLLER BOX HOLDER-STEEL-BK PC</t>
  </si>
  <si>
    <t>WCRNA00001</t>
  </si>
  <si>
    <t>ZEAL/MAG PRO-60V CONTROLLER ASSEMBLY</t>
  </si>
  <si>
    <t>WCRNA00002-01</t>
  </si>
  <si>
    <t>PCB_60V35A</t>
  </si>
  <si>
    <t>WCRNA00002-02</t>
  </si>
  <si>
    <t>CASE_PVC_SIDE COVERS</t>
  </si>
  <si>
    <t>WCRNA00002-03</t>
  </si>
  <si>
    <t>SCREW 3X10</t>
  </si>
  <si>
    <t>WCRNA00002-04</t>
  </si>
  <si>
    <t>ALUMINIUM CASE</t>
  </si>
  <si>
    <t>WCRNA00002-05</t>
  </si>
  <si>
    <t>MOSFET HEATSINK HOLDER</t>
  </si>
  <si>
    <t>WCRNA00003-01</t>
  </si>
  <si>
    <t>PCB KIT-60V</t>
  </si>
  <si>
    <t>WCRNA00003-02</t>
  </si>
  <si>
    <t>SCREW-Y</t>
  </si>
  <si>
    <t>WCRNA00003-03</t>
  </si>
  <si>
    <t>PLATE-LH &amp; RH</t>
  </si>
  <si>
    <t>WCRYL00013</t>
  </si>
  <si>
    <t>TRISUL CONTROLLER BOX ASSY-GOLDEN YELLOW</t>
  </si>
  <si>
    <t>WCRYL00014</t>
  </si>
  <si>
    <t>TRISUL CONTROLLER BOX COVER ASSY-YELLOW</t>
  </si>
  <si>
    <t>WCRYL00021</t>
  </si>
  <si>
    <t>TRISUL-CONTROLLER BOX WITH NUT-SELF FINI</t>
  </si>
  <si>
    <t>WCRYL00022</t>
  </si>
  <si>
    <t>TRISUL-CONTROLLER BOX HOLDER-STEEL-YELLO</t>
  </si>
  <si>
    <t>WCVNA00001</t>
  </si>
  <si>
    <t>CONVERTER-14.2V DC-DC-ALU BODY</t>
  </si>
  <si>
    <t>WCVNA00002</t>
  </si>
  <si>
    <t>POWER CONTROL MODULE-12V-ZEAL B2B</t>
  </si>
  <si>
    <t>WCVNA00003</t>
  </si>
  <si>
    <t>CONVERTER-14.2V DC-DC NON SERIALIZED</t>
  </si>
  <si>
    <t>WCVNA00004</t>
  </si>
  <si>
    <t>ZEAL VX1-CONVERTER-60V-14.2V DCDC-AL BDY</t>
  </si>
  <si>
    <t>WFKBK00001</t>
  </si>
  <si>
    <t>MAGNUS HS-FRONT FORK T-STEM ZUB REWORK</t>
  </si>
  <si>
    <t>WFKBK00007</t>
  </si>
  <si>
    <t>TRISUL-FORK SUB ASSEMBLY-BLACK-POWDER CO</t>
  </si>
  <si>
    <t>WFKSF00006</t>
  </si>
  <si>
    <t>TRISUL-FORK SUB ASSEMBLY-SELF FINISHED</t>
  </si>
  <si>
    <t>WFMBK00003</t>
  </si>
  <si>
    <t>FRAME-IMP-W/B.BOX-STL-BK-REOLA 48V20AH-1</t>
  </si>
  <si>
    <t>WFMBK00004</t>
  </si>
  <si>
    <t>ZEAL VX1-FRAME IMP-W/EXICOM B.BOX-STL-BK</t>
  </si>
  <si>
    <t>WFMBK00005</t>
  </si>
  <si>
    <t>FRAME W.COMMON B.BOX-STEEL-BK PC-REO LI</t>
  </si>
  <si>
    <t>WFMBK00006</t>
  </si>
  <si>
    <t>FRAME-IMP-UNIV BBOX 48V-STL-BK PC-REO LI</t>
  </si>
  <si>
    <t>WFMBK00007</t>
  </si>
  <si>
    <t>MAGNUS HS-FRAME-STEEL-BLACK-PC-REWORK</t>
  </si>
  <si>
    <t>WFMBK00008</t>
  </si>
  <si>
    <t>ELITE LI-FRAME-STEEL-BLAKC PC</t>
  </si>
  <si>
    <t>WFMBK00009</t>
  </si>
  <si>
    <t>MAGNUS HS-FRAME-W.PY/SR-B.BOX-STL BK</t>
  </si>
  <si>
    <t>WFMBK00014</t>
  </si>
  <si>
    <t>ZEAL-FRAME+PY-B.BOX-STL BK PC</t>
  </si>
  <si>
    <t>WFMBK00017</t>
  </si>
  <si>
    <t>ZEAL VX1-FRAME SIL-W/EXICOM B.BOX-STL-BK</t>
  </si>
  <si>
    <t>WFMBK00018</t>
  </si>
  <si>
    <t>FRAME-SIL-UNIV BBOX 48V-STL-BK PC-REO LI</t>
  </si>
  <si>
    <t>WFMBK00019</t>
  </si>
  <si>
    <t>FRAME-SIL-W/BBOX-STL-BK-REO LA 48V20AH-2</t>
  </si>
  <si>
    <t>WFMBK00021</t>
  </si>
  <si>
    <t>ZEAL VX1-FRAME -W/EXICO AUX B.BOX-STL</t>
  </si>
  <si>
    <t>WFMBK00021-1</t>
  </si>
  <si>
    <t>EXICOM BATTERY BOX WITH CLAMP-STL BK PC</t>
  </si>
  <si>
    <t>WFMBK00022</t>
  </si>
  <si>
    <t>MAGNUS HS-FRAME BUSH &amp; LFR CLAMP WELDING</t>
  </si>
  <si>
    <t>WFMBK00023</t>
  </si>
  <si>
    <t>ZEAL EX-FRAME-STEEL-BLK ED</t>
  </si>
  <si>
    <t>WFMBK00026</t>
  </si>
  <si>
    <t>ZEAL CA-FRAME-STEEL-BLK ED</t>
  </si>
  <si>
    <t>WFMBK00026-1</t>
  </si>
  <si>
    <t>ZEAL CA-FRAME-PILLION HANDLE MTG GUSSET</t>
  </si>
  <si>
    <t>WFMBK00026-2</t>
  </si>
  <si>
    <t>ZEAL CA-FRAME-SPACER PILLION HANDLE</t>
  </si>
  <si>
    <t>WFMBK00026-3</t>
  </si>
  <si>
    <t>ZEAL CA-FRAME-PILLION HANDLE MTG GUSET-1</t>
  </si>
  <si>
    <t>WFMBK00026-4</t>
  </si>
  <si>
    <t>ZEAL CA-FRAME-SIDE STAND SUPPORT BKT</t>
  </si>
  <si>
    <t>WFMBK00027</t>
  </si>
  <si>
    <t>REO LI-FRAME WITH BBBBK00006 BB-BK PC</t>
  </si>
  <si>
    <t>WFMBK00028</t>
  </si>
  <si>
    <t>REO LA-FRAME WITH BBBBK00008 BB-BK PC</t>
  </si>
  <si>
    <t>WFMBK00031</t>
  </si>
  <si>
    <t>ZEAL CA EX-FRAME-STEEL-BLK PC-SIL</t>
  </si>
  <si>
    <t>WFMYL00010</t>
  </si>
  <si>
    <t>TRISUL-NON SWAP FRAME ASSY YELLOW-PC</t>
  </si>
  <si>
    <t>WFSZP00001</t>
  </si>
  <si>
    <t>HEXAGONAL FLANGE NUT-M16X1.5 WITH GROOVE</t>
  </si>
  <si>
    <t>WFTBK00015</t>
  </si>
  <si>
    <t>TRISUL-MUDGUARD HOLDER-MATT BLACK PC</t>
  </si>
  <si>
    <t>WFTBK00059</t>
  </si>
  <si>
    <t>TRISUL NON SWAP-BATTERY CLAMP-BLACK PC</t>
  </si>
  <si>
    <t>WFTBK00060</t>
  </si>
  <si>
    <t>TRISUL-BATTERY BOX DOOR-BLACK PC</t>
  </si>
  <si>
    <t>WFTSF00001</t>
  </si>
  <si>
    <t>ZEAL-LOCKSET BRACKET WITH CSK-STEEL-SF</t>
  </si>
  <si>
    <t>WFTSF00054</t>
  </si>
  <si>
    <t>TRISUL NON SWAP-CENTRE PIPE 1"-SF</t>
  </si>
  <si>
    <t>WFTWT00052</t>
  </si>
  <si>
    <t>TRISUL-BATTERY BOX DOOR-WHITE PC</t>
  </si>
  <si>
    <t>WFTWT00055</t>
  </si>
  <si>
    <t>TRISUL NON SWAP-MCP CLAMP-STEEL-WHITE PC</t>
  </si>
  <si>
    <t>WFTWT00069</t>
  </si>
  <si>
    <t>TRISUL-FORK SUB ASSEMBLY-WHITE-PC</t>
  </si>
  <si>
    <t>WHABK00001</t>
  </si>
  <si>
    <t>TRISUL-HANDLE BAR ASSY-WELDING SF</t>
  </si>
  <si>
    <t>WHBBK00001</t>
  </si>
  <si>
    <t>Zeal-Handle Bar-with Vendor Marking</t>
  </si>
  <si>
    <t>WHBBK00011</t>
  </si>
  <si>
    <t>HANDLE BAR ASSY - MATT BLACK-POWDER COAT</t>
  </si>
  <si>
    <t>WHBSF00014</t>
  </si>
  <si>
    <t>TRISUL-HANDLE BAR MOUNT-STEEL-SF</t>
  </si>
  <si>
    <t>WHBWT00013</t>
  </si>
  <si>
    <t>HANDLE BAR ASSY -WHITE-POWDER COATED</t>
  </si>
  <si>
    <t>WICMC00001</t>
  </si>
  <si>
    <t>ZEAL-60V CLUSTER WITH FOAM</t>
  </si>
  <si>
    <t>WICMC00002</t>
  </si>
  <si>
    <t>ZEAL-60V CLUSTER-W.DIGI DISPLAY-GREENERG</t>
  </si>
  <si>
    <t>WICMC00005</t>
  </si>
  <si>
    <t>ELITE LI-INSTRUMENT CLUSTER</t>
  </si>
  <si>
    <t>WICMC00007</t>
  </si>
  <si>
    <t>MAG-INS.CLUSTER-ACRYLIC DESIGN-REWORKED</t>
  </si>
  <si>
    <t>WICMC00009</t>
  </si>
  <si>
    <t>INSTRUMENT CLUSTER-ASSY-MINDA</t>
  </si>
  <si>
    <t>WMTBK00002</t>
  </si>
  <si>
    <t>ANGEL-MOTOR- RIM AND SPOKES ASSEMBLY</t>
  </si>
  <si>
    <t>WPAMC00001</t>
  </si>
  <si>
    <t>PCB-ASSEMBLY-LA-48V20AH ADV</t>
  </si>
  <si>
    <t>WPAMC00002</t>
  </si>
  <si>
    <t>PCB-ASSEMBLY-LA-60V20AH ADV</t>
  </si>
  <si>
    <t>WPAMC00003</t>
  </si>
  <si>
    <t>PCB-ASSEMBLY-LA-36V12AH</t>
  </si>
  <si>
    <t>WPAMC00004</t>
  </si>
  <si>
    <t>PCB-ASSEMBLY-12V DC-DC</t>
  </si>
  <si>
    <t>WPAMC00005</t>
  </si>
  <si>
    <t>PCB-ASSEMBLY-12V-12Ah Aux Battery SLA</t>
  </si>
  <si>
    <t>WPLBK00003</t>
  </si>
  <si>
    <t>Zeal-Front Fender-Black-DM</t>
  </si>
  <si>
    <t>WPLBK00004</t>
  </si>
  <si>
    <t>Zeal-Front Panel Bottom-Black-DM</t>
  </si>
  <si>
    <t>WPLBK00005</t>
  </si>
  <si>
    <t>Zeal-Front panel top-Black-DM</t>
  </si>
  <si>
    <t>WPLBK00006</t>
  </si>
  <si>
    <t>Zeal-Instrument cluster cover-Black-DM</t>
  </si>
  <si>
    <t>WPLBK00007</t>
  </si>
  <si>
    <t>Zeal-Luggauge Box Front Cover-Black-DM</t>
  </si>
  <si>
    <t>WPLBK00008</t>
  </si>
  <si>
    <t>Zeal-Protection Board LH-Black-DM</t>
  </si>
  <si>
    <t>WPLBK00009</t>
  </si>
  <si>
    <t>Zeal-Protection Board RH-Black-DM</t>
  </si>
  <si>
    <t>WPLBK00010</t>
  </si>
  <si>
    <t>Zeal-Rear panel Top-Black-DM</t>
  </si>
  <si>
    <t>WPLBK00011</t>
  </si>
  <si>
    <t>Zeal-Side Panel LH-Black-DM</t>
  </si>
  <si>
    <t>WPLBK00012</t>
  </si>
  <si>
    <t>Zeal-Side Panel RH-Black-DM</t>
  </si>
  <si>
    <t>WPLBK00013</t>
  </si>
  <si>
    <t>Zeal-Front Fender-Matt Black-DM</t>
  </si>
  <si>
    <t>WPLBK00017</t>
  </si>
  <si>
    <t>Zeal-Luggauge Box Front Cover-M.Black-DM</t>
  </si>
  <si>
    <t>WPLBK00020</t>
  </si>
  <si>
    <t>Zeal-Rear panel Top-Matt Black-DM</t>
  </si>
  <si>
    <t>WPLBK00021</t>
  </si>
  <si>
    <t>Zeal-Side Panel LH-Matt Black-DM</t>
  </si>
  <si>
    <t>WPLBK00022</t>
  </si>
  <si>
    <t>Zeal-Side Panel RH-Matt Black-DM</t>
  </si>
  <si>
    <t>WPLBK00041</t>
  </si>
  <si>
    <t>MAGNUS-GRAPHITE BLACK PANEL SET OF 16</t>
  </si>
  <si>
    <t>WPLBK00096</t>
  </si>
  <si>
    <t>MAG-FR.PANEL TOP-GR BLK-MTG BKT-REWORKED</t>
  </si>
  <si>
    <t>WPLBL00035</t>
  </si>
  <si>
    <t>Zeal-Front panel top-Blue-DM</t>
  </si>
  <si>
    <t>WPLBL00036</t>
  </si>
  <si>
    <t>Zeal-Instrument Cluster Cover-blue DM</t>
  </si>
  <si>
    <t>WPLBL00037</t>
  </si>
  <si>
    <t>Zeal-Protection Board LH-Blue-DM</t>
  </si>
  <si>
    <t>WPLBL00038</t>
  </si>
  <si>
    <t>Zeal-Protection Board RH-Lite Blue-DM</t>
  </si>
  <si>
    <t>WPLCP00001</t>
  </si>
  <si>
    <t>MAGNUS-FRONT PANEL DECORATIVE-ABS-CP</t>
  </si>
  <si>
    <t>WPLCP00002</t>
  </si>
  <si>
    <t>MAGNUS-HEAD LAMP DECORATIVE-ABS-CP</t>
  </si>
  <si>
    <t>WPLGB00083</t>
  </si>
  <si>
    <t>ZEAL-FRONT FENDER-GRPT.BLACK DM</t>
  </si>
  <si>
    <t>WPLGB00084</t>
  </si>
  <si>
    <t>ZEAL-FRONT PANEL BOTTOM-GRPT.BLACK DM</t>
  </si>
  <si>
    <t>WPLGB00085</t>
  </si>
  <si>
    <t>ZEAL-FRONT PANEL TOP-GRPT.BLACK DM</t>
  </si>
  <si>
    <t>WPLGB00086</t>
  </si>
  <si>
    <t>ZEAL-INS.CLUSTER COVER-ABS-GRPT.BLACK DM</t>
  </si>
  <si>
    <t>WPLGB00087</t>
  </si>
  <si>
    <t>ZEAL-LUG.BOX FRONT COVER-GRPT.BLACK DM</t>
  </si>
  <si>
    <t>WPLGB00088</t>
  </si>
  <si>
    <t>ZEAL-PROTECTION BOARD LH-GRPT.BLACK DM</t>
  </si>
  <si>
    <t>WPLGB00089</t>
  </si>
  <si>
    <t>ZEAL-PROTECTION BOARD RH-GRPT.BLACK DM</t>
  </si>
  <si>
    <t>WPLGB00090</t>
  </si>
  <si>
    <t>ZEAL-REAR PANEL TOP-GRPT.BLACK DM</t>
  </si>
  <si>
    <t>WPLGB00091</t>
  </si>
  <si>
    <t>ZEAL-SIDE PANEL LH-GRPT.BLACK DM</t>
  </si>
  <si>
    <t>WPLGB00092</t>
  </si>
  <si>
    <t>Zeal-Side Panel RH-GRPT.BLACK DM</t>
  </si>
  <si>
    <t>WPLGB00101</t>
  </si>
  <si>
    <t>MAG-FRONT PANEL TOP-GR BLK-MTG BKT-REWOR</t>
  </si>
  <si>
    <t>WPLGR00103</t>
  </si>
  <si>
    <t>MAG-FRONT PANEL TOP-GL GR-MTG BKT-VA</t>
  </si>
  <si>
    <t>WPLGR00169</t>
  </si>
  <si>
    <t>MAGNUS HS-H/L HOLDER BOTTOM-SUKEE</t>
  </si>
  <si>
    <t>WPLGR00170</t>
  </si>
  <si>
    <t>MAGNUS HS-H/L HOLDER TOP-SUKEE</t>
  </si>
  <si>
    <t>WPLPW00001</t>
  </si>
  <si>
    <t>MAGNUS-PEARL WHITE PANEL SET OF 16</t>
  </si>
  <si>
    <t>WPLRD00002</t>
  </si>
  <si>
    <t>MAGNUS-METALIC RED PANEL SET OF 16</t>
  </si>
  <si>
    <t>WPLRD00014</t>
  </si>
  <si>
    <t>Zeal-Front panel Bottom-Matt Red-DM</t>
  </si>
  <si>
    <t>WPLRD00015</t>
  </si>
  <si>
    <t>Zeal-Front Panel Top-Matt Red-DM</t>
  </si>
  <si>
    <t>WPLRD00016</t>
  </si>
  <si>
    <t>Zeal-Instrument Cluster Cover-M.Red-DM</t>
  </si>
  <si>
    <t>WPLRD00018</t>
  </si>
  <si>
    <t>Zeal-Protection Board LH-Matt Red-DM</t>
  </si>
  <si>
    <t>WPLRD00019</t>
  </si>
  <si>
    <t>Zeal-Protection Board RH-Matt Red-DM</t>
  </si>
  <si>
    <t>WPLRD00095</t>
  </si>
  <si>
    <t>MAG-FR.PANEL TOP-MT RED-MTG BKT-REWORKED</t>
  </si>
  <si>
    <t>WPLRD00102</t>
  </si>
  <si>
    <t>MAG-FRONT PANEL TOP-MT RED-MTG BKT-REWOR</t>
  </si>
  <si>
    <t>WPLWT00023</t>
  </si>
  <si>
    <t>Zeal-Front Fender-White-DM</t>
  </si>
  <si>
    <t>WPLWT00024</t>
  </si>
  <si>
    <t>Zeal-Front Panel Bottom-White-DM</t>
  </si>
  <si>
    <t>WPLWT00025</t>
  </si>
  <si>
    <t>Zeal-Front panel Top-White-DM</t>
  </si>
  <si>
    <t>WPLWT00026</t>
  </si>
  <si>
    <t>Zeal-Instrument Cluster Cover-White-DM</t>
  </si>
  <si>
    <t>WPLWT00027</t>
  </si>
  <si>
    <t>Zeal-Luggauge Box Front cover-White-DM</t>
  </si>
  <si>
    <t>WPLWT00028</t>
  </si>
  <si>
    <t>Zeal-Protection Board LH-White-DM</t>
  </si>
  <si>
    <t>WPLWT00029</t>
  </si>
  <si>
    <t>Zeal-Protection Board RH-White-DM</t>
  </si>
  <si>
    <t>WPLWT00030</t>
  </si>
  <si>
    <t>Zeal-Rear Panel Top-White-DM</t>
  </si>
  <si>
    <t>WPLWT00031</t>
  </si>
  <si>
    <t>Zeal-Side Panel LH-White-DM</t>
  </si>
  <si>
    <t>WPLWT00032</t>
  </si>
  <si>
    <t>Zeal-Side Panel RH-White-DM</t>
  </si>
  <si>
    <t>WPLWT00033</t>
  </si>
  <si>
    <t>Zeal-Front Fender-Blue with White-DM</t>
  </si>
  <si>
    <t>WPLWT00034</t>
  </si>
  <si>
    <t>Zeal-FP. Bottom Blue With White-DM</t>
  </si>
  <si>
    <t>WPLWT00039</t>
  </si>
  <si>
    <t>Zeal-Side Panel LH-White with silver-DM</t>
  </si>
  <si>
    <t>WPLWT00040</t>
  </si>
  <si>
    <t>Zeal-Side Panel RH-White with silver-DM</t>
  </si>
  <si>
    <t>WPLWT00043</t>
  </si>
  <si>
    <t>ZEAL-FRONT FENDER-SPARKLE WHITE</t>
  </si>
  <si>
    <t>WPLWT00044</t>
  </si>
  <si>
    <t>ZEAL-FRONT PANEL BOTTOM-SPARKLE WHITE</t>
  </si>
  <si>
    <t>WPLWT00045</t>
  </si>
  <si>
    <t>ZEAL-FRONT PANEL TOP-SPARKLE WHITE</t>
  </si>
  <si>
    <t>WPLWT00046</t>
  </si>
  <si>
    <t>ZEAL-INS.CLUSTER COVER-ABS-SPARKLE WHITE</t>
  </si>
  <si>
    <t>WPLWT00047</t>
  </si>
  <si>
    <t>ZEAL-LUG.BOX FRONT COVER-SPARKLE WHITE</t>
  </si>
  <si>
    <t>WPLWT00048</t>
  </si>
  <si>
    <t>ZEAL-PROTECTION BOARD LH-SPARKLE WHITE</t>
  </si>
  <si>
    <t>WPLWT00049</t>
  </si>
  <si>
    <t>ZEAL-PROTECTION BOARD RH-SPARKLE WHITE</t>
  </si>
  <si>
    <t>WPLWT00050</t>
  </si>
  <si>
    <t>ZEAL-REAR PANEL TOP-SPARKLE WHITE</t>
  </si>
  <si>
    <t>WPLWT00051</t>
  </si>
  <si>
    <t>ZEAL-SIDE PANEL LH-SPARKLE WHITE</t>
  </si>
  <si>
    <t>WPLWT00052</t>
  </si>
  <si>
    <t>Zeal-Side Panel RH-SPARKLE WHITE</t>
  </si>
  <si>
    <t>WPLWT00093</t>
  </si>
  <si>
    <t>MAG-FR.PANEL TOP-BL PWT-MTG BKT-REWORKED</t>
  </si>
  <si>
    <t>WPLWT00094</t>
  </si>
  <si>
    <t>MAG-FR.PANEL TOP-CL PWT-MTG BKT-REWORKED</t>
  </si>
  <si>
    <t>WPLYL00042</t>
  </si>
  <si>
    <t>Suresh Solanki</t>
  </si>
  <si>
    <t>MAGNUS-GOLDEN YELLOW PANEL SET OF 16</t>
  </si>
  <si>
    <t>WPLYL00097</t>
  </si>
  <si>
    <t>MAG-FR.PANEL TOP-GD YLW-MTG BKT-REWORKED</t>
  </si>
  <si>
    <t>WPPBK00003</t>
  </si>
  <si>
    <t>ZEAL-GLOVE BOX CONNECTOR WITH USB-PP BK</t>
  </si>
  <si>
    <t>WPPBK00004</t>
  </si>
  <si>
    <t>MAGNUS-GLOVE BOX-KEY HOLE-REWORKED</t>
  </si>
  <si>
    <t>WPPBK00005</t>
  </si>
  <si>
    <t>MAG-GLOVE BOX CONNECTOR-USB-REWORKED</t>
  </si>
  <si>
    <t>WPPBK00006</t>
  </si>
  <si>
    <t>MAG-FOOT BOARD-MAT BUTTON HOLE-REWORKED</t>
  </si>
  <si>
    <t>WPPBK00007</t>
  </si>
  <si>
    <t>LUG.BOX FRONT COVER CHARGING SOCKET-REWO</t>
  </si>
  <si>
    <t>WPPBK00008</t>
  </si>
  <si>
    <t>ELITE-LUGGAGE BOX LID HOLE REWORKED</t>
  </si>
  <si>
    <t>WPPBK00009</t>
  </si>
  <si>
    <t>JUNCTION BOX VERTICAL PORT WITH SPACER</t>
  </si>
  <si>
    <t>WPPBK00010</t>
  </si>
  <si>
    <t>MAGNUS-LUGGAGE BOX WITH LID HOLE-PP BK</t>
  </si>
  <si>
    <t>WPPBK00012</t>
  </si>
  <si>
    <t>MAG-FOOT BOARD-MAT BUTTON HOLE-REWORK DM</t>
  </si>
  <si>
    <t>WPPBK00013</t>
  </si>
  <si>
    <t>WPPBK00014</t>
  </si>
  <si>
    <t>MAGNUS-LUGGAGE BOX-LID HOLE-REWORK DM</t>
  </si>
  <si>
    <t>WPPBK00015</t>
  </si>
  <si>
    <t>MAG-GLOVE BOX CONNECTOR-USB-REWORK-DM</t>
  </si>
  <si>
    <t>WPPBK00016</t>
  </si>
  <si>
    <t>MAGNUS- HS CLUSTER BOTTOM COVER RW</t>
  </si>
  <si>
    <t>WREO480BL01</t>
  </si>
  <si>
    <t>REO PLUS LA 250W 48V-BLUE SFG</t>
  </si>
  <si>
    <t>WREO480OR01</t>
  </si>
  <si>
    <t>REO PLUS LA 250W 48V-ORANGE SFG</t>
  </si>
  <si>
    <t>WREO480RD01</t>
  </si>
  <si>
    <t>REO PLUS LA 250W 48V-SPARKLE RED SFG</t>
  </si>
  <si>
    <t>WREO481BL01</t>
  </si>
  <si>
    <t>REO PLUS LI-250W 48V-BLUE SFG</t>
  </si>
  <si>
    <t>WREO481OR01</t>
  </si>
  <si>
    <t>REO PLUS LI-250W 48V-ORANGE SFG</t>
  </si>
  <si>
    <t>WREO481RD01</t>
  </si>
  <si>
    <t>REO PLUS LI-250W 48V-SPARKLE RED SFG</t>
  </si>
  <si>
    <t>WRWCP00001</t>
  </si>
  <si>
    <t>ANGEL-FRONT WHEEL-RIM AND SPOKES ASSY</t>
  </si>
  <si>
    <t>WSTBK00005</t>
  </si>
  <si>
    <t>MAGNUS HS-SEAT-FPSS-REXIN+FOAM PAD-BK</t>
  </si>
  <si>
    <t>WSTBK00009</t>
  </si>
  <si>
    <t>MAGNUS HS-SEAT-REXIN-BLACK</t>
  </si>
  <si>
    <t>WSTBK00012</t>
  </si>
  <si>
    <t>MAG-SEAT-BLACK-HINGE BUSH-REWORKED</t>
  </si>
  <si>
    <t>WSTBK00023</t>
  </si>
  <si>
    <t>MAG-SEAT-BLACK-HINGE BUSH-REWORK DM</t>
  </si>
  <si>
    <t>WSTGR00008</t>
  </si>
  <si>
    <t>MAGNUS HS-SEAT-FPSS-REXIN+FOAM PAD-GREY</t>
  </si>
  <si>
    <t>WSTMR00006</t>
  </si>
  <si>
    <t>MAGNUS HS-SEAT-FPSS-REXIN+FOAM PAD-MARON</t>
  </si>
  <si>
    <t>WSTWT00001</t>
  </si>
  <si>
    <t>SEAT BASE ASSEMBLY-BLACK-FPS</t>
  </si>
  <si>
    <t>WSTZF00010</t>
  </si>
  <si>
    <t>MAGNUS HS-SEAT-REXIN-ZEFRANI RED</t>
  </si>
  <si>
    <t>WSTZF00013</t>
  </si>
  <si>
    <t>MAG-SEAT-ZF RED-HINGE BUSH-REWORKED</t>
  </si>
  <si>
    <t>WSTZF00022</t>
  </si>
  <si>
    <t>MAG-SEAT-ZF RED-HINGE BUSH-REWORK DM</t>
  </si>
  <si>
    <t>WSWNA00006</t>
  </si>
  <si>
    <t>MAGNUS HS-IGNITION SWITCH SCREEN PRINTED</t>
  </si>
  <si>
    <t>WWHMC00002</t>
  </si>
  <si>
    <t>ZEAL VX1-W.HARNESS-HORN PIN-10K RESISTR</t>
  </si>
  <si>
    <t>WWHMC00003</t>
  </si>
  <si>
    <t>ELITE LI-WIRING HARNESS W/DIODE-UF4007</t>
  </si>
  <si>
    <t>WWHMC00009</t>
  </si>
  <si>
    <t>ZEAL CA WIRING HARNESS-METAL SLEEVE-WC</t>
  </si>
  <si>
    <t>WWHMC00010</t>
  </si>
  <si>
    <t>WWHMC00011</t>
  </si>
  <si>
    <t>ZEAL CA WIRING HARNESS-METAL SLEEVE-WLC</t>
  </si>
  <si>
    <t>WWLBK00004</t>
  </si>
  <si>
    <t>TRISUL-DUST CAP INNER CUP-STEEL-BLACK PC</t>
  </si>
  <si>
    <t>WWLBK00005</t>
  </si>
  <si>
    <t>TRISUL-DUST CAP OUTER CUP-STEEL-BLACK PO</t>
  </si>
  <si>
    <t>WWLBK00023</t>
  </si>
  <si>
    <t>TRISUL-WHEEL BUSH-MATT BLACK-POWDER COAT</t>
  </si>
  <si>
    <t>WWRNA00001</t>
  </si>
  <si>
    <t>ZEAL-MOTOR CONNECTING WIRE R1</t>
  </si>
  <si>
    <t xml:space="preserve">Battery Clamp-Zinc Plated - M/Z EX </t>
  </si>
  <si>
    <t>Magnus</t>
  </si>
  <si>
    <t>Phase-0</t>
  </si>
  <si>
    <t>Phase-2</t>
  </si>
  <si>
    <t>Phase-1</t>
  </si>
  <si>
    <t>BH1200WCC22E054933 BH1200WCC22E061250</t>
  </si>
  <si>
    <t>Rajneesh</t>
  </si>
  <si>
    <t>Akash Sagar</t>
  </si>
  <si>
    <t>1W102500080</t>
  </si>
  <si>
    <t>slow</t>
  </si>
  <si>
    <t xml:space="preserve">1W102500089 </t>
  </si>
  <si>
    <t>Cash Zeal EX</t>
  </si>
  <si>
    <t xml:space="preserve">Zeal-Rear Panel Top-White </t>
  </si>
  <si>
    <t xml:space="preserve">MAG-REAR PANEL TOP-ABS-BL PWT </t>
  </si>
  <si>
    <t>IN202202257</t>
  </si>
  <si>
    <t>SR240220011RF</t>
  </si>
  <si>
    <t>Satyanarayan Tirole</t>
  </si>
  <si>
    <t>2493 HR Logistics</t>
  </si>
  <si>
    <t>Fast</t>
  </si>
  <si>
    <t>LIP Seal-Z/M</t>
  </si>
  <si>
    <t>Vijay Patidar</t>
  </si>
  <si>
    <t>21-08-0205</t>
  </si>
  <si>
    <t>Shantilal Nirgude</t>
  </si>
  <si>
    <t>Yashwant Malviya</t>
  </si>
  <si>
    <t>Aayushi Mandloi</t>
  </si>
  <si>
    <t>SEVDC 363</t>
  </si>
  <si>
    <t>Deepansh</t>
  </si>
  <si>
    <t>Shanawaz</t>
  </si>
  <si>
    <t>Satyendra Nexus</t>
  </si>
  <si>
    <t>Hajrat Khan</t>
  </si>
  <si>
    <t>Simran Sonone 2379</t>
  </si>
  <si>
    <t>Bhole Singh Chouhan</t>
  </si>
  <si>
    <t>USHA BAI</t>
  </si>
  <si>
    <t>SEVDC501</t>
  </si>
  <si>
    <t>Conversion Cable for KWRC</t>
  </si>
  <si>
    <t>MANOJ RAGHUVANSHI</t>
  </si>
  <si>
    <t>Shashank Sharma</t>
  </si>
  <si>
    <t>Shubham Harror</t>
  </si>
  <si>
    <t>GEMPL</t>
  </si>
  <si>
    <t>PEV116</t>
  </si>
  <si>
    <t>GRAB-RAIL</t>
  </si>
  <si>
    <t>361 Prashant Sharma</t>
  </si>
  <si>
    <t>NXG FOOT MAT-BLUE</t>
  </si>
  <si>
    <t>NXG FOOT MAT-RED</t>
  </si>
  <si>
    <t>MT80 B2B MAIN WIRING HARNESS</t>
  </si>
  <si>
    <t>Ashwini Sharma</t>
  </si>
  <si>
    <t>Sourabh  Shrimali</t>
  </si>
  <si>
    <t>Ayush Kasliwal</t>
  </si>
  <si>
    <t>V48</t>
  </si>
  <si>
    <t>V60</t>
  </si>
  <si>
    <t>Serial Number not available</t>
  </si>
  <si>
    <t>JP220304Z-S</t>
  </si>
  <si>
    <t xml:space="preserve">3.00-10 ZOOM D TL42 J
</t>
  </si>
  <si>
    <t>522400768</t>
  </si>
  <si>
    <t>Do Not Delete Formula Row</t>
  </si>
  <si>
    <t>(blank)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</si>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</sst>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\-yyyy"/>
    <numFmt numFmtId="165" formatCode="d\-m\-yyyy"/>
    <numFmt numFmtId="166" formatCode="[$₹]#,##0.00"/>
    <numFmt numFmtId="167" formatCode="_ * #,##0_ ;_ * \-#,##0_ ;_ * &quot;-&quot;??_ ;_ @_ "/>
    <numFmt numFmtId="168" formatCode="[$£-809]#,##0.00"/>
    <numFmt numFmtId="169" formatCode="0.0"/>
    <numFmt numFmtId="170" formatCode="dd\-mm\-yy"/>
  </numFmts>
  <fonts count="3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b/>
      <sz val="10"/>
      <color theme="1"/>
      <name val="Arial"/>
      <scheme val="minor"/>
    </font>
    <font>
      <sz val="10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Calibri"/>
    </font>
    <font>
      <sz val="10"/>
      <color theme="1"/>
      <name val="Lato"/>
    </font>
    <font>
      <sz val="18"/>
      <color rgb="FFFF0000"/>
      <name val="Arial"/>
    </font>
    <font>
      <sz val="11"/>
      <color theme="1"/>
      <name val="Calibri"/>
    </font>
    <font>
      <b/>
      <sz val="13"/>
      <color theme="1"/>
      <name val="Calibri"/>
    </font>
    <font>
      <sz val="13"/>
      <color rgb="FF000000"/>
      <name val="Calibri"/>
    </font>
    <font>
      <sz val="13"/>
      <color theme="1"/>
      <name val="Calibri"/>
    </font>
    <font>
      <sz val="12"/>
      <color rgb="FFFF0000"/>
      <name val="Arial"/>
    </font>
    <font>
      <sz val="15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&quot;Arial&quot;"/>
    </font>
    <font>
      <b/>
      <sz val="13"/>
      <color theme="1"/>
      <name val="Arial"/>
    </font>
    <font>
      <sz val="13"/>
      <color theme="1"/>
      <name val="Arial"/>
      <scheme val="minor"/>
    </font>
    <font>
      <sz val="13"/>
      <color theme="1"/>
      <name val="Arial"/>
    </font>
    <font>
      <u/>
      <sz val="10"/>
      <color rgb="FF0000FF"/>
      <name val="Calibri"/>
    </font>
    <font>
      <b/>
      <sz val="10"/>
      <color rgb="FF000000"/>
      <name val="Calibri"/>
    </font>
    <font>
      <sz val="11"/>
      <color theme="1"/>
      <name val="&quot;Calibri&quot;"/>
    </font>
    <font>
      <b/>
      <sz val="10"/>
      <color theme="1"/>
      <name val="Arial"/>
      <scheme val="minor"/>
    </font>
    <font>
      <b/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8CCE3"/>
        <bgColor rgb="FFB8CCE3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/>
    </xf>
    <xf numFmtId="167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165" fontId="8" fillId="0" borderId="1" xfId="0" applyNumberFormat="1" applyFont="1" applyBorder="1" applyAlignment="1">
      <alignment horizontal="right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right" vertical="center" wrapText="1"/>
    </xf>
    <xf numFmtId="166" fontId="10" fillId="0" borderId="1" xfId="0" applyNumberFormat="1" applyFont="1" applyBorder="1" applyAlignment="1">
      <alignment horizontal="right" vertical="center" wrapText="1"/>
    </xf>
    <xf numFmtId="166" fontId="7" fillId="0" borderId="1" xfId="0" applyNumberFormat="1" applyFont="1" applyBorder="1"/>
    <xf numFmtId="3" fontId="7" fillId="0" borderId="1" xfId="0" applyNumberFormat="1" applyFont="1" applyBorder="1"/>
    <xf numFmtId="0" fontId="7" fillId="0" borderId="1" xfId="0" applyFont="1" applyBorder="1"/>
    <xf numFmtId="49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/>
    <xf numFmtId="3" fontId="6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164" fontId="6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167" fontId="6" fillId="0" borderId="0" xfId="0" applyNumberFormat="1" applyFont="1"/>
    <xf numFmtId="3" fontId="6" fillId="0" borderId="0" xfId="0" applyNumberFormat="1" applyFont="1"/>
    <xf numFmtId="165" fontId="6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1" fillId="0" borderId="1" xfId="0" applyFont="1" applyBorder="1"/>
    <xf numFmtId="0" fontId="12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left" vertical="center"/>
    </xf>
    <xf numFmtId="0" fontId="8" fillId="0" borderId="0" xfId="0" applyFont="1"/>
    <xf numFmtId="0" fontId="13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horizontal="right"/>
    </xf>
    <xf numFmtId="168" fontId="8" fillId="0" borderId="0" xfId="0" applyNumberFormat="1" applyFont="1"/>
    <xf numFmtId="2" fontId="8" fillId="0" borderId="1" xfId="0" applyNumberFormat="1" applyFont="1" applyBorder="1" applyAlignment="1">
      <alignment horizontal="right"/>
    </xf>
    <xf numFmtId="169" fontId="8" fillId="0" borderId="1" xfId="0" applyNumberFormat="1" applyFont="1" applyBorder="1" applyAlignment="1">
      <alignment horizontal="center"/>
    </xf>
    <xf numFmtId="0" fontId="14" fillId="0" borderId="4" xfId="0" applyFont="1" applyBorder="1" applyAlignment="1">
      <alignment wrapText="1"/>
    </xf>
    <xf numFmtId="0" fontId="15" fillId="5" borderId="1" xfId="0" applyFont="1" applyFill="1" applyBorder="1" applyAlignment="1">
      <alignment horizontal="center" vertical="center" wrapText="1"/>
    </xf>
    <xf numFmtId="49" fontId="15" fillId="5" borderId="1" xfId="0" applyNumberFormat="1" applyFont="1" applyFill="1" applyBorder="1" applyAlignment="1">
      <alignment horizontal="center" vertical="center" wrapText="1"/>
    </xf>
    <xf numFmtId="166" fontId="15" fillId="5" borderId="1" xfId="0" applyNumberFormat="1" applyFont="1" applyFill="1" applyBorder="1" applyAlignment="1">
      <alignment horizontal="righ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166" fontId="15" fillId="4" borderId="1" xfId="0" applyNumberFormat="1" applyFont="1" applyFill="1" applyBorder="1" applyAlignment="1">
      <alignment horizontal="left" vertical="center" wrapText="1"/>
    </xf>
    <xf numFmtId="166" fontId="15" fillId="6" borderId="1" xfId="0" applyNumberFormat="1" applyFont="1" applyFill="1" applyBorder="1" applyAlignment="1">
      <alignment horizontal="right" vertical="center" wrapText="1"/>
    </xf>
    <xf numFmtId="166" fontId="15" fillId="5" borderId="1" xfId="0" applyNumberFormat="1" applyFont="1" applyFill="1" applyBorder="1" applyAlignment="1">
      <alignment horizontal="left" vertical="center" wrapText="1"/>
    </xf>
    <xf numFmtId="166" fontId="15" fillId="4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right" vertical="center"/>
    </xf>
    <xf numFmtId="9" fontId="1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1" fontId="6" fillId="0" borderId="0" xfId="0" applyNumberFormat="1" applyFont="1"/>
    <xf numFmtId="2" fontId="6" fillId="0" borderId="0" xfId="0" applyNumberFormat="1" applyFont="1"/>
    <xf numFmtId="0" fontId="18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4" fontId="18" fillId="0" borderId="1" xfId="0" applyNumberFormat="1" applyFont="1" applyBorder="1" applyAlignment="1">
      <alignment horizontal="center" wrapText="1"/>
    </xf>
    <xf numFmtId="3" fontId="17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1" fontId="20" fillId="0" borderId="1" xfId="0" applyNumberFormat="1" applyFont="1" applyBorder="1" applyAlignment="1">
      <alignment horizontal="right"/>
    </xf>
    <xf numFmtId="0" fontId="20" fillId="0" borderId="0" xfId="0" applyFont="1"/>
    <xf numFmtId="0" fontId="20" fillId="7" borderId="1" xfId="0" applyFont="1" applyFill="1" applyBorder="1"/>
    <xf numFmtId="0" fontId="20" fillId="0" borderId="1" xfId="0" applyFont="1" applyBorder="1" applyAlignment="1">
      <alignment wrapText="1"/>
    </xf>
    <xf numFmtId="2" fontId="20" fillId="0" borderId="1" xfId="0" applyNumberFormat="1" applyFont="1" applyBorder="1" applyAlignment="1">
      <alignment horizontal="right"/>
    </xf>
    <xf numFmtId="169" fontId="20" fillId="0" borderId="1" xfId="0" applyNumberFormat="1" applyFont="1" applyBorder="1" applyAlignment="1">
      <alignment horizontal="center"/>
    </xf>
    <xf numFmtId="1" fontId="20" fillId="7" borderId="1" xfId="0" applyNumberFormat="1" applyFont="1" applyFill="1" applyBorder="1" applyAlignment="1">
      <alignment horizontal="right"/>
    </xf>
    <xf numFmtId="0" fontId="20" fillId="0" borderId="1" xfId="0" applyFont="1" applyBorder="1"/>
    <xf numFmtId="0" fontId="20" fillId="0" borderId="1" xfId="0" applyFont="1" applyBorder="1" applyAlignment="1">
      <alignment horizontal="right"/>
    </xf>
    <xf numFmtId="2" fontId="20" fillId="4" borderId="1" xfId="0" applyNumberFormat="1" applyFont="1" applyFill="1" applyBorder="1" applyAlignment="1">
      <alignment horizontal="right"/>
    </xf>
    <xf numFmtId="2" fontId="20" fillId="0" borderId="0" xfId="0" applyNumberFormat="1" applyFont="1"/>
    <xf numFmtId="1" fontId="7" fillId="0" borderId="0" xfId="0" applyNumberFormat="1" applyFont="1"/>
    <xf numFmtId="0" fontId="20" fillId="0" borderId="1" xfId="0" applyFont="1" applyBorder="1" applyAlignment="1">
      <alignment horizontal="left"/>
    </xf>
    <xf numFmtId="49" fontId="6" fillId="0" borderId="0" xfId="0" applyNumberFormat="1" applyFont="1"/>
    <xf numFmtId="166" fontId="6" fillId="0" borderId="0" xfId="0" applyNumberFormat="1" applyFont="1"/>
    <xf numFmtId="166" fontId="15" fillId="5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166" fontId="15" fillId="4" borderId="1" xfId="0" applyNumberFormat="1" applyFont="1" applyFill="1" applyBorder="1" applyAlignment="1">
      <alignment horizontal="center" vertical="center" wrapText="1"/>
    </xf>
    <xf numFmtId="166" fontId="15" fillId="6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166" fontId="16" fillId="0" borderId="1" xfId="0" applyNumberFormat="1" applyFont="1" applyBorder="1" applyAlignment="1">
      <alignment horizontal="right" vertical="top"/>
    </xf>
    <xf numFmtId="9" fontId="16" fillId="0" borderId="1" xfId="0" applyNumberFormat="1" applyFont="1" applyBorder="1" applyAlignment="1">
      <alignment horizontal="center" vertical="top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3" fontId="17" fillId="0" borderId="1" xfId="0" applyNumberFormat="1" applyFont="1" applyBorder="1" applyAlignment="1">
      <alignment horizontal="left" vertical="top"/>
    </xf>
    <xf numFmtId="3" fontId="16" fillId="0" borderId="1" xfId="0" applyNumberFormat="1" applyFont="1" applyBorder="1" applyAlignment="1">
      <alignment horizontal="center" vertical="top"/>
    </xf>
    <xf numFmtId="0" fontId="6" fillId="7" borderId="1" xfId="0" applyFont="1" applyFill="1" applyBorder="1" applyAlignment="1">
      <alignment horizontal="left" vertical="center"/>
    </xf>
    <xf numFmtId="49" fontId="16" fillId="0" borderId="1" xfId="0" applyNumberFormat="1" applyFont="1" applyBorder="1" applyAlignment="1">
      <alignment horizontal="center" vertical="top"/>
    </xf>
    <xf numFmtId="0" fontId="2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6" fillId="7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15" fillId="4" borderId="1" xfId="0" applyFont="1" applyFill="1" applyBorder="1" applyAlignment="1">
      <alignment horizontal="right" wrapText="1"/>
    </xf>
    <xf numFmtId="0" fontId="8" fillId="0" borderId="8" xfId="0" applyFont="1" applyBorder="1" applyAlignment="1">
      <alignment horizontal="right"/>
    </xf>
    <xf numFmtId="0" fontId="22" fillId="0" borderId="1" xfId="0" applyFont="1" applyBorder="1"/>
    <xf numFmtId="3" fontId="10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3" fillId="0" borderId="1" xfId="0" applyFont="1" applyBorder="1"/>
    <xf numFmtId="0" fontId="15" fillId="8" borderId="1" xfId="0" applyFont="1" applyFill="1" applyBorder="1" applyAlignment="1">
      <alignment wrapText="1"/>
    </xf>
    <xf numFmtId="0" fontId="15" fillId="8" borderId="9" xfId="0" applyFont="1" applyFill="1" applyBorder="1" applyAlignment="1">
      <alignment wrapText="1"/>
    </xf>
    <xf numFmtId="0" fontId="15" fillId="8" borderId="10" xfId="0" applyFont="1" applyFill="1" applyBorder="1" applyAlignment="1">
      <alignment wrapText="1"/>
    </xf>
    <xf numFmtId="0" fontId="15" fillId="8" borderId="11" xfId="0" applyFont="1" applyFill="1" applyBorder="1" applyAlignment="1">
      <alignment wrapText="1"/>
    </xf>
    <xf numFmtId="167" fontId="15" fillId="8" borderId="1" xfId="0" applyNumberFormat="1" applyFont="1" applyFill="1" applyBorder="1" applyAlignment="1">
      <alignment wrapText="1"/>
    </xf>
    <xf numFmtId="9" fontId="15" fillId="9" borderId="1" xfId="0" applyNumberFormat="1" applyFont="1" applyFill="1" applyBorder="1" applyAlignment="1">
      <alignment wrapText="1"/>
    </xf>
    <xf numFmtId="0" fontId="15" fillId="9" borderId="1" xfId="0" applyFont="1" applyFill="1" applyBorder="1" applyAlignment="1">
      <alignment wrapText="1"/>
    </xf>
    <xf numFmtId="0" fontId="24" fillId="0" borderId="0" xfId="0" applyFont="1"/>
    <xf numFmtId="0" fontId="17" fillId="0" borderId="4" xfId="0" applyFont="1" applyBorder="1" applyAlignment="1">
      <alignment wrapText="1"/>
    </xf>
    <xf numFmtId="0" fontId="25" fillId="0" borderId="4" xfId="0" applyFont="1" applyBorder="1"/>
    <xf numFmtId="0" fontId="25" fillId="0" borderId="1" xfId="0" applyFont="1" applyBorder="1"/>
    <xf numFmtId="0" fontId="17" fillId="0" borderId="1" xfId="0" applyFont="1" applyBorder="1" applyAlignment="1">
      <alignment horizontal="right" wrapText="1"/>
    </xf>
    <xf numFmtId="167" fontId="17" fillId="0" borderId="4" xfId="0" applyNumberFormat="1" applyFont="1" applyBorder="1" applyAlignment="1">
      <alignment horizontal="right" wrapText="1"/>
    </xf>
    <xf numFmtId="0" fontId="17" fillId="0" borderId="4" xfId="0" applyFont="1" applyBorder="1" applyAlignment="1">
      <alignment horizontal="right" wrapText="1"/>
    </xf>
    <xf numFmtId="0" fontId="17" fillId="0" borderId="1" xfId="0" applyFont="1" applyBorder="1" applyAlignment="1">
      <alignment wrapText="1"/>
    </xf>
    <xf numFmtId="167" fontId="25" fillId="0" borderId="4" xfId="0" applyNumberFormat="1" applyFont="1" applyBorder="1"/>
    <xf numFmtId="0" fontId="6" fillId="7" borderId="1" xfId="0" applyFont="1" applyFill="1" applyBorder="1" applyAlignment="1">
      <alignment horizontal="left"/>
    </xf>
    <xf numFmtId="165" fontId="6" fillId="0" borderId="1" xfId="0" applyNumberFormat="1" applyFont="1" applyBorder="1"/>
    <xf numFmtId="9" fontId="25" fillId="0" borderId="4" xfId="0" applyNumberFormat="1" applyFont="1" applyBorder="1"/>
    <xf numFmtId="167" fontId="25" fillId="0" borderId="4" xfId="0" applyNumberFormat="1" applyFont="1" applyBorder="1" applyAlignment="1">
      <alignment horizontal="right"/>
    </xf>
    <xf numFmtId="0" fontId="2" fillId="7" borderId="1" xfId="0" applyFont="1" applyFill="1" applyBorder="1" applyAlignment="1">
      <alignment horizontal="left" vertical="center" wrapText="1"/>
    </xf>
    <xf numFmtId="165" fontId="6" fillId="0" borderId="0" xfId="0" applyNumberFormat="1" applyFont="1"/>
    <xf numFmtId="165" fontId="6" fillId="7" borderId="1" xfId="0" applyNumberFormat="1" applyFont="1" applyFill="1" applyBorder="1"/>
    <xf numFmtId="0" fontId="2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left" vertical="center" wrapText="1"/>
    </xf>
    <xf numFmtId="0" fontId="17" fillId="0" borderId="4" xfId="0" applyFont="1" applyBorder="1"/>
    <xf numFmtId="0" fontId="27" fillId="0" borderId="1" xfId="0" applyFont="1" applyBorder="1"/>
    <xf numFmtId="49" fontId="2" fillId="4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right" vertical="center" wrapText="1"/>
    </xf>
    <xf numFmtId="166" fontId="10" fillId="4" borderId="1" xfId="0" applyNumberFormat="1" applyFont="1" applyFill="1" applyBorder="1" applyAlignment="1">
      <alignment horizontal="right" vertical="center" wrapText="1"/>
    </xf>
    <xf numFmtId="166" fontId="7" fillId="4" borderId="1" xfId="0" applyNumberFormat="1" applyFont="1" applyFill="1" applyBorder="1"/>
    <xf numFmtId="3" fontId="7" fillId="4" borderId="1" xfId="0" applyNumberFormat="1" applyFont="1" applyFill="1" applyBorder="1"/>
    <xf numFmtId="0" fontId="7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/>
    </xf>
    <xf numFmtId="0" fontId="28" fillId="0" borderId="1" xfId="0" applyFont="1" applyBorder="1"/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70" fontId="6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5" fillId="0" borderId="0" xfId="0" applyFont="1"/>
    <xf numFmtId="167" fontId="25" fillId="0" borderId="0" xfId="0" applyNumberFormat="1" applyFont="1"/>
    <xf numFmtId="9" fontId="25" fillId="0" borderId="0" xfId="0" applyNumberFormat="1" applyFont="1"/>
    <xf numFmtId="49" fontId="10" fillId="0" borderId="1" xfId="0" applyNumberFormat="1" applyFont="1" applyBorder="1" applyAlignment="1">
      <alignment horizontal="right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right" vertical="center" wrapText="1"/>
    </xf>
    <xf numFmtId="0" fontId="30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6" fontId="29" fillId="4" borderId="1" xfId="0" applyNumberFormat="1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left" vertical="center" wrapText="1"/>
    </xf>
    <xf numFmtId="49" fontId="2" fillId="10" borderId="1" xfId="0" applyNumberFormat="1" applyFont="1" applyFill="1" applyBorder="1" applyAlignment="1">
      <alignment horizontal="right" vertical="center" wrapText="1"/>
    </xf>
    <xf numFmtId="3" fontId="2" fillId="10" borderId="1" xfId="0" applyNumberFormat="1" applyFont="1" applyFill="1" applyBorder="1" applyAlignment="1">
      <alignment horizontal="right" vertical="center" wrapText="1"/>
    </xf>
    <xf numFmtId="3" fontId="3" fillId="10" borderId="1" xfId="0" applyNumberFormat="1" applyFont="1" applyFill="1" applyBorder="1" applyAlignment="1">
      <alignment horizontal="right" vertical="center" wrapText="1"/>
    </xf>
    <xf numFmtId="166" fontId="2" fillId="10" borderId="1" xfId="0" applyNumberFormat="1" applyFont="1" applyFill="1" applyBorder="1" applyAlignment="1">
      <alignment horizontal="right" vertical="center" wrapText="1"/>
    </xf>
    <xf numFmtId="166" fontId="10" fillId="10" borderId="1" xfId="0" applyNumberFormat="1" applyFont="1" applyFill="1" applyBorder="1" applyAlignment="1">
      <alignment horizontal="right" vertical="center" wrapText="1"/>
    </xf>
    <xf numFmtId="166" fontId="7" fillId="10" borderId="1" xfId="0" applyNumberFormat="1" applyFont="1" applyFill="1" applyBorder="1"/>
    <xf numFmtId="0" fontId="7" fillId="10" borderId="1" xfId="0" applyFont="1" applyFill="1" applyBorder="1"/>
    <xf numFmtId="49" fontId="29" fillId="0" borderId="1" xfId="0" applyNumberFormat="1" applyFont="1" applyBorder="1" applyAlignment="1">
      <alignment horizontal="right" vertical="center" wrapText="1"/>
    </xf>
    <xf numFmtId="3" fontId="29" fillId="0" borderId="1" xfId="0" applyNumberFormat="1" applyFont="1" applyBorder="1" applyAlignment="1">
      <alignment horizontal="right" vertical="center" wrapText="1"/>
    </xf>
    <xf numFmtId="166" fontId="29" fillId="0" borderId="1" xfId="0" applyNumberFormat="1" applyFont="1" applyBorder="1" applyAlignment="1">
      <alignment horizontal="right" vertical="center" wrapText="1"/>
    </xf>
    <xf numFmtId="166" fontId="2" fillId="0" borderId="0" xfId="0" applyNumberFormat="1" applyFont="1" applyAlignment="1">
      <alignment horizontal="center" vertical="center" wrapText="1"/>
    </xf>
    <xf numFmtId="0" fontId="0" fillId="0" borderId="0" xfId="0"/>
    <xf numFmtId="166" fontId="2" fillId="4" borderId="0" xfId="0" applyNumberFormat="1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166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/>
    <xf numFmtId="0" fontId="8" fillId="0" borderId="7" xfId="0" applyFont="1" applyBorder="1" applyAlignment="1">
      <alignment horizontal="center"/>
    </xf>
    <xf numFmtId="0" fontId="8" fillId="0" borderId="7" xfId="0" applyFont="1" applyBorder="1"/>
    <xf numFmtId="0" fontId="13" fillId="0" borderId="7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20" fillId="0" borderId="7" xfId="0" applyFont="1" applyBorder="1" applyAlignment="1">
      <alignment horizontal="right"/>
    </xf>
    <xf numFmtId="0" fontId="20" fillId="0" borderId="7" xfId="0" applyFont="1" applyBorder="1"/>
    <xf numFmtId="0" fontId="0" fillId="0" borderId="12" xfId="0" pivotButton="1" applyBorder="1"/>
    <xf numFmtId="0" fontId="0" fillId="0" borderId="13" xfId="0" applyBorder="1"/>
    <xf numFmtId="0" fontId="0" fillId="0" borderId="12" xfId="0" applyBorder="1"/>
    <xf numFmtId="0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NumberFormat="1" applyBorder="1"/>
  </cellXfs>
  <cellStyles count="1">
    <cellStyle name="Normal" xfId="0" builtinId="0"/>
  </cellStyles>
  <dxfs count="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rshit Soni" refreshedDate="46297.534631249997" refreshedVersion="8" recordCount="2755" xr:uid="{00000000-000A-0000-FFFF-FFFF02000000}">
  <cacheSource type="worksheet">
    <worksheetSource ref="A1:G2756" sheet="Sales Sheet"/>
  </cacheSource>
  <cacheFields count="7">
    <cacheField name="Job Card No." numFmtId="0">
      <sharedItems containsBlank="1" containsMixedTypes="1" containsNumber="1" containsInteger="1" minValue="2293" maxValue="5154" count="900">
        <n v="4445"/>
        <n v="4443"/>
        <n v="4440"/>
        <n v="4438"/>
        <n v="4441"/>
        <n v="4432"/>
        <n v="4351"/>
        <n v="4437"/>
        <n v="4435"/>
        <s v="Ravi"/>
        <n v="4433"/>
        <n v="4430"/>
        <n v="4420"/>
        <n v="4423"/>
        <n v="4418"/>
        <n v="4415"/>
        <n v="4416"/>
        <n v="4417"/>
        <n v="4413"/>
        <n v="4410"/>
        <n v="4412"/>
        <n v="4409"/>
        <n v="4408"/>
        <n v="4407"/>
        <n v="4406"/>
        <n v="4403"/>
        <n v="4405"/>
        <n v="4404"/>
        <n v="4401"/>
        <n v="4402"/>
        <n v="4398"/>
        <n v="4396"/>
        <n v="4397"/>
        <s v="Dhan singh"/>
        <n v="4394"/>
        <n v="4391"/>
        <n v="4390"/>
        <s v="Mahtab Singh Parmar"/>
        <s v="Anil Jangir"/>
        <s v="Harsh Sales"/>
        <n v="4384"/>
        <n v="4388"/>
        <n v="4386"/>
        <n v="4382"/>
        <n v="4383"/>
        <s v="Cash"/>
        <n v="4372"/>
        <n v="4381"/>
        <n v="4380"/>
        <n v="4379"/>
        <n v="4378"/>
        <n v="4377"/>
        <n v="4371"/>
        <n v="4368"/>
        <n v="4367"/>
        <n v="4306"/>
        <n v="4365"/>
        <n v="4364"/>
        <n v="4363"/>
        <n v="4282"/>
        <s v="Atul"/>
        <n v="4360"/>
        <n v="4359"/>
        <n v="4355"/>
        <n v="4354"/>
        <n v="4356"/>
        <n v="4350"/>
        <n v="4353"/>
        <n v="4349"/>
        <n v="4346"/>
        <n v="4343"/>
        <s v="Sumit Next Now"/>
        <n v="4345"/>
        <n v="4342"/>
        <n v="4337"/>
        <n v="4333"/>
        <n v="4341"/>
        <n v="4340"/>
        <n v="4339"/>
        <n v="4338"/>
        <n v="4336"/>
        <n v="4327"/>
        <n v="4332"/>
        <n v="4312"/>
        <n v="4331"/>
        <s v="Suresh"/>
        <n v="4326"/>
        <n v="4324"/>
        <n v="4325"/>
        <n v="4321"/>
        <n v="4322"/>
        <n v="4323"/>
        <n v="4318"/>
        <n v="4316"/>
        <n v="4314"/>
        <n v="4317"/>
        <s v="Pradeep Talwadia"/>
        <n v="4313"/>
        <n v="4311"/>
        <n v="4310"/>
        <n v="4304"/>
        <n v="4309"/>
        <n v="4308"/>
        <n v="4303"/>
        <n v="4307"/>
        <n v="4299"/>
        <n v="4302"/>
        <n v="4300"/>
        <n v="4301"/>
        <n v="4294"/>
        <n v="4292"/>
        <n v="4295"/>
        <n v="4284"/>
        <n v="4280"/>
        <n v="4279"/>
        <n v="4278"/>
        <n v="4276"/>
        <n v="4274"/>
        <n v="4272"/>
        <n v="4271"/>
        <n v="4270"/>
        <n v="4268"/>
        <n v="4267"/>
        <n v="4266"/>
        <n v="4265"/>
        <n v="4263"/>
        <n v="4262"/>
        <n v="4261"/>
        <n v="4260"/>
        <n v="4258"/>
        <n v="4257"/>
        <n v="4189"/>
        <n v="4254"/>
        <n v="4256"/>
        <n v="4255"/>
        <n v="4138"/>
        <s v="PEV969"/>
        <n v="4251"/>
        <n v="4250"/>
        <n v="4249"/>
        <n v="4244"/>
        <n v="4243"/>
        <n v="4235"/>
        <n v="4248"/>
        <n v="4245"/>
        <n v="4226"/>
        <n v="4241"/>
        <n v="4240"/>
        <n v="4236"/>
        <n v="4233"/>
        <n v="4212"/>
        <n v="4237"/>
        <n v="4227"/>
        <n v="4223"/>
        <n v="4222"/>
        <n v="4224"/>
        <n v="4216"/>
        <n v="4220"/>
        <n v="4215"/>
        <n v="4206"/>
        <n v="4210"/>
        <n v="4204"/>
        <n v="4205"/>
        <n v="4208"/>
        <n v="4200"/>
        <n v="4203"/>
        <n v="4199"/>
        <n v="4197"/>
        <s v="Sapna Yadv DC 263"/>
        <n v="4202"/>
        <s v="Vicky Kaushal"/>
        <n v="4195"/>
        <n v="4193"/>
        <n v="4191"/>
        <n v="4192"/>
        <n v="4156"/>
        <n v="4190"/>
        <s v="Aakash Prajapat"/>
        <n v="4187"/>
        <n v="4186"/>
        <n v="4184"/>
        <n v="4185"/>
        <n v="4182"/>
        <n v="4180"/>
        <n v="4181"/>
        <n v="4183"/>
        <n v="4167"/>
        <n v="4166"/>
        <n v="4177"/>
        <n v="4178"/>
        <n v="4176"/>
        <n v="4173"/>
        <n v="4171"/>
        <n v="4172"/>
        <n v="4169"/>
        <n v="4161"/>
        <n v="4164"/>
        <n v="4168"/>
        <n v="4159"/>
        <n v="4160"/>
        <n v="5154"/>
        <n v="4154"/>
        <n v="4157"/>
        <n v="4155"/>
        <n v="4152"/>
        <n v="4147"/>
        <n v="4145"/>
        <n v="4150"/>
        <n v="4143"/>
        <n v="4136"/>
        <n v="3253"/>
        <n v="4141"/>
        <n v="4139"/>
        <n v="4140"/>
        <n v="4135"/>
        <n v="4133"/>
        <n v="4128"/>
        <n v="4130"/>
        <n v="4124"/>
        <n v="4121"/>
        <n v="4122"/>
        <n v="4119"/>
        <n v="4116"/>
        <n v="4111"/>
        <n v="4118"/>
        <n v="4110"/>
        <n v="4114"/>
        <n v="4113"/>
        <s v="Sachin Singh Dhamnood"/>
        <s v="Next Now"/>
        <n v="4112"/>
        <n v="4106"/>
        <n v="4104"/>
        <n v="4103"/>
        <n v="4102"/>
        <n v="4100"/>
        <n v="4098"/>
        <n v="4097"/>
        <n v="4095"/>
        <n v="4093"/>
        <n v="4094"/>
        <n v="4092"/>
        <n v="4088"/>
        <n v="4083"/>
        <n v="4084"/>
        <n v="4081"/>
        <n v="4053"/>
        <n v="4080"/>
        <n v="4070"/>
        <n v="4079"/>
        <n v="4002"/>
        <n v="4077"/>
        <n v="4078"/>
        <n v="3252"/>
        <n v="4075"/>
        <n v="4071"/>
        <n v="4068"/>
        <n v="4063"/>
        <n v="4057"/>
        <n v="4064"/>
        <n v="4061"/>
        <n v="4060"/>
        <n v="4054"/>
        <n v="4052"/>
        <n v="4055"/>
        <n v="4051"/>
        <n v="3239"/>
        <n v="4043"/>
        <n v="4036"/>
        <n v="4042"/>
        <n v="4039"/>
        <n v="4040"/>
        <n v="4038"/>
        <n v="4035"/>
        <s v="Nextnow"/>
        <n v="4033"/>
        <n v="4032"/>
        <n v="4030"/>
        <n v="4031"/>
        <n v="4028"/>
        <n v="4029"/>
        <n v="4024"/>
        <n v="4023"/>
        <n v="4022"/>
        <n v="4025"/>
        <n v="4020"/>
        <n v="4016"/>
        <n v="4013"/>
        <n v="4012"/>
        <n v="4008"/>
        <n v="3299"/>
        <n v="3293"/>
        <n v="3294"/>
        <n v="3291"/>
        <n v="3288"/>
        <n v="3284"/>
        <n v="3285"/>
        <s v="Sumit"/>
        <n v="3276"/>
        <n v="3272"/>
        <n v="3271"/>
        <n v="3268"/>
        <n v="3206"/>
        <s v="Sumit "/>
        <n v="3247"/>
        <n v="3262"/>
        <n v="3261"/>
        <n v="3254"/>
        <n v="3251"/>
        <n v="3215"/>
        <n v="3248"/>
        <n v="3245"/>
        <n v="3241"/>
        <n v="3242"/>
        <n v="3232"/>
        <n v="3236"/>
        <n v="3238"/>
        <n v="3237"/>
        <n v="3235"/>
        <n v="3213"/>
        <m/>
        <n v="3233"/>
        <n v="3229"/>
        <n v="3230"/>
        <n v="3227"/>
        <n v="3228"/>
        <n v="3225"/>
        <n v="3224"/>
        <n v="3220"/>
        <n v="3223"/>
        <n v="3214"/>
        <n v="3221"/>
        <n v="3219"/>
        <n v="3212"/>
        <n v="3200"/>
        <n v="3210"/>
        <n v="3211"/>
        <n v="3208"/>
        <n v="3189"/>
        <n v="3207"/>
        <n v="3205"/>
        <n v="3198"/>
        <n v="3197"/>
        <n v="3199"/>
        <n v="3194"/>
        <n v="3192"/>
        <n v="3188"/>
        <n v="3182"/>
        <n v="3183"/>
        <n v="3179"/>
        <n v="3181"/>
        <n v="3174"/>
        <n v="3177"/>
        <n v="3175"/>
        <n v="3171"/>
        <n v="3173"/>
        <n v="3170"/>
        <n v="3169"/>
        <s v="Navin Batra"/>
        <n v="3166"/>
        <n v="3164"/>
        <n v="3163"/>
        <n v="3162"/>
        <n v="3160"/>
        <n v="3159"/>
        <n v="3155"/>
        <n v="3158"/>
        <s v="Suresh Kumar"/>
        <n v="3157"/>
        <n v="3153"/>
        <n v="3156"/>
        <n v="3150"/>
        <n v="3151"/>
        <n v="3152"/>
        <n v="3149"/>
        <n v="3143"/>
        <n v="3146"/>
        <n v="3145"/>
        <n v="3138"/>
        <n v="3125"/>
        <n v="3140"/>
        <n v="3132"/>
        <n v="3136"/>
        <n v="3131"/>
        <n v="3134"/>
        <n v="3123"/>
        <n v="3122"/>
        <n v="3121"/>
        <n v="3119"/>
        <n v="3117"/>
        <n v="3115"/>
        <n v="3116"/>
        <n v="3113"/>
        <n v="3109"/>
        <n v="3107"/>
        <n v="3110"/>
        <n v="3105"/>
        <n v="3108"/>
        <n v="3102"/>
        <n v="3103"/>
        <n v="3100"/>
        <n v="3092"/>
        <n v="3095"/>
        <n v="3098"/>
        <n v="3097"/>
        <n v="3094"/>
        <n v="3091"/>
        <n v="3096"/>
        <n v="3059"/>
        <n v="3053"/>
        <n v="3087"/>
        <n v="3085"/>
        <n v="3084"/>
        <n v="3081"/>
        <n v="3083"/>
        <n v="3082"/>
        <n v="3078"/>
        <n v="3076"/>
        <n v="3077"/>
        <n v="3075"/>
        <n v="3069"/>
        <n v="3072"/>
        <n v="3067"/>
        <n v="3063"/>
        <n v="3058"/>
        <n v="3056"/>
        <s v="New Reo"/>
        <n v="3055"/>
        <n v="3047"/>
        <s v="Manish"/>
        <n v="3025"/>
        <n v="3054"/>
        <n v="3036"/>
        <n v="3050"/>
        <n v="2895"/>
        <n v="3046"/>
        <n v="3048"/>
        <n v="3043"/>
        <n v="3037"/>
        <n v="3041"/>
        <n v="3033"/>
        <n v="3029"/>
        <n v="3023"/>
        <n v="3030"/>
        <n v="3027"/>
        <n v="3026"/>
        <n v="3020"/>
        <n v="3019"/>
        <n v="3017"/>
        <n v="3011"/>
        <n v="3010"/>
        <n v="3015"/>
        <n v="2909"/>
        <n v="3004"/>
        <n v="3006"/>
        <n v="3002"/>
        <n v="3003"/>
        <n v="2999"/>
        <n v="2994"/>
        <n v="2988"/>
        <n v="2996"/>
        <n v="2991"/>
        <n v="2989"/>
        <n v="2998"/>
        <s v="DC143"/>
        <n v="2984"/>
        <n v="2987"/>
        <n v="2985"/>
        <n v="2983"/>
        <n v="2981"/>
        <n v="2980"/>
        <n v="2972"/>
        <n v="2977"/>
        <n v="2966"/>
        <n v="2976"/>
        <n v="2968"/>
        <n v="2974"/>
        <n v="2973"/>
        <n v="2967"/>
        <n v="2971"/>
        <n v="2962"/>
        <n v="2970"/>
        <n v="2963"/>
        <n v="2930"/>
        <n v="2932"/>
        <n v="2952"/>
        <n v="2961"/>
        <n v="2956"/>
        <n v="2960"/>
        <n v="2954"/>
        <n v="2943"/>
        <n v="2955"/>
        <n v="2949"/>
        <n v="2950"/>
        <n v="2942"/>
        <n v="2937"/>
        <n v="2923"/>
        <n v="2915"/>
        <n v="2938"/>
        <n v="2934"/>
        <n v="2925"/>
        <n v="2931"/>
        <n v="2929"/>
        <n v="2921"/>
        <n v="2920"/>
        <n v="2912"/>
        <n v="2903"/>
        <n v="2918"/>
        <n v="2917"/>
        <n v="2916"/>
        <n v="2907"/>
        <n v="2908"/>
        <n v="2902"/>
        <n v="2900"/>
        <n v="2897"/>
        <n v="2888"/>
        <n v="2896"/>
        <n v="2885"/>
        <n v="2892"/>
        <n v="2893"/>
        <n v="2884"/>
        <n v="2878"/>
        <n v="2881"/>
        <n v="2879"/>
        <n v="2880"/>
        <s v="Radha Rajak"/>
        <n v="2875"/>
        <n v="2868"/>
        <n v="2876"/>
        <n v="2872"/>
        <n v="2873"/>
        <n v="2871"/>
        <n v="2755"/>
        <n v="2869"/>
        <n v="2867"/>
        <s v="Ritik Ghawari"/>
        <n v="2864"/>
        <n v="2865"/>
        <n v="2858"/>
        <n v="2862"/>
        <n v="2855"/>
        <n v="2854"/>
        <n v="2861"/>
        <n v="2857"/>
        <n v="2856"/>
        <s v="Vikas Bansal"/>
        <s v="Kajal Soni"/>
        <s v="Amish Kothari"/>
        <n v="2853"/>
        <n v="2842"/>
        <n v="2851"/>
        <n v="2845"/>
        <n v="2846"/>
        <n v="2804"/>
        <n v="2830"/>
        <n v="2833"/>
        <n v="2836"/>
        <n v="2831"/>
        <n v="2828"/>
        <n v="2802"/>
        <n v="2825"/>
        <n v="2823"/>
        <n v="2809"/>
        <n v="2820"/>
        <n v="2818"/>
        <n v="2787"/>
        <n v="2819"/>
        <n v="2807"/>
        <s v="Atul Khandelwal"/>
        <n v="2810"/>
        <n v="2811"/>
        <n v="2814"/>
        <n v="2812"/>
        <n v="2808"/>
        <n v="2764"/>
        <n v="2798"/>
        <n v="2797"/>
        <n v="2783"/>
        <n v="2788"/>
        <n v="2789"/>
        <n v="2782"/>
        <n v="2780"/>
        <n v="2786"/>
        <n v="2779"/>
        <n v="2785"/>
        <n v="2777"/>
        <n v="2766"/>
        <n v="2778"/>
        <n v="2770"/>
        <n v="2774"/>
        <n v="2769"/>
        <n v="2772"/>
        <n v="2739"/>
        <n v="2771"/>
        <n v="2758"/>
        <n v="2773"/>
        <n v="2736"/>
        <n v="2735"/>
        <n v="2768"/>
        <n v="2757"/>
        <n v="2756"/>
        <n v="2760"/>
        <n v="2761"/>
        <n v="2759"/>
        <n v="2744"/>
        <n v="2754"/>
        <n v="2749"/>
        <n v="2732"/>
        <n v="2750"/>
        <s v="Bhuval Prasad"/>
        <n v="2748"/>
        <n v="2740"/>
        <n v="2747"/>
        <n v="2746"/>
        <n v="2745"/>
        <n v="2734"/>
        <n v="2733"/>
        <n v="2738"/>
        <n v="2731"/>
        <n v="2728"/>
        <n v="2726"/>
        <n v="2672"/>
        <n v="2724"/>
        <n v="2725"/>
        <n v="2716"/>
        <n v="2717"/>
        <n v="2723"/>
        <n v="2722"/>
        <n v="2711"/>
        <n v="2718"/>
        <n v="2703"/>
        <n v="2702"/>
        <n v="2704"/>
        <n v="2706"/>
        <n v="2700"/>
        <n v="2635"/>
        <s v="Suresh Solanki"/>
        <n v="2699"/>
        <n v="2689"/>
        <n v="2693"/>
        <n v="2696"/>
        <n v="2691"/>
        <n v="2642"/>
        <n v="2678"/>
        <n v="2670"/>
        <n v="2683"/>
        <n v="2682"/>
        <n v="2681"/>
        <n v="2673"/>
        <n v="2679"/>
        <n v="2676"/>
        <n v="2671"/>
        <n v="2659"/>
        <n v="2643"/>
        <n v="2624"/>
        <n v="2668"/>
        <n v="2660"/>
        <n v="2639"/>
        <n v="2664"/>
        <n v="2654"/>
        <s v="Rajneesh"/>
        <s v="Akash Sagar"/>
        <n v="2657"/>
        <n v="2621"/>
        <n v="2655"/>
        <n v="2656"/>
        <n v="2618"/>
        <n v="2650"/>
        <n v="2470"/>
        <s v="VICKY"/>
        <n v="2595"/>
        <n v="2649"/>
        <n v="2648"/>
        <n v="2647"/>
        <n v="2579"/>
        <n v="2644"/>
        <n v="2341"/>
        <n v="2340"/>
        <n v="2637"/>
        <n v="2638"/>
        <n v="2634"/>
        <n v="2633"/>
        <n v="2630"/>
        <n v="2627"/>
        <n v="2626"/>
        <n v="2594"/>
        <n v="2588"/>
        <n v="2607"/>
        <n v="2625"/>
        <n v="2619"/>
        <n v="2620"/>
        <n v="2612"/>
        <n v="2615"/>
        <n v="2613"/>
        <n v="2609"/>
        <n v="2606"/>
        <n v="2597"/>
        <n v="2608"/>
        <n v="2611"/>
        <n v="2610"/>
        <n v="2492"/>
        <n v="2598"/>
        <n v="2602"/>
        <s v="Cash Zeal EX"/>
        <n v="2600"/>
        <n v="2596"/>
        <n v="2593"/>
        <n v="2591"/>
        <n v="2590"/>
        <n v="2511"/>
        <n v="2585"/>
        <n v="2478"/>
        <n v="2582"/>
        <n v="2412"/>
        <n v="2551"/>
        <n v="2584"/>
        <n v="2580"/>
        <n v="2571"/>
        <n v="2581"/>
        <s v="Nishant"/>
        <n v="2575"/>
        <n v="2561"/>
        <n v="2567"/>
        <n v="2572"/>
        <n v="2565"/>
        <n v="2557"/>
        <n v="2576"/>
        <n v="2562"/>
        <n v="2573"/>
        <n v="2568"/>
        <s v="Cash Indore Customer"/>
        <n v="2555"/>
        <n v="2564"/>
        <n v="2521"/>
        <n v="2548"/>
        <n v="2543"/>
        <n v="2552"/>
        <n v="2553"/>
        <n v="2519"/>
        <n v="2549"/>
        <n v="2545"/>
        <n v="2544"/>
        <n v="2537"/>
        <n v="2542"/>
        <s v="Satyanarayan Tirole"/>
        <n v="2524"/>
        <n v="2541"/>
        <n v="2535"/>
        <n v="2540"/>
        <n v="2520"/>
        <n v="2533"/>
        <n v="2531"/>
        <n v="2536"/>
        <n v="2527"/>
        <n v="2523"/>
        <n v="2529"/>
        <n v="2526"/>
        <n v="2525"/>
        <n v="2477"/>
        <n v="2522"/>
        <n v="2517"/>
        <n v="2514"/>
        <n v="2512"/>
        <n v="2505"/>
        <n v="2515"/>
        <n v="2513"/>
        <n v="2516"/>
        <s v="2493 HR Logistics"/>
        <n v="2507"/>
        <n v="2509"/>
        <n v="2508"/>
        <n v="2502"/>
        <n v="2501"/>
        <n v="2499"/>
        <n v="2496"/>
        <n v="2500"/>
        <n v="2495"/>
        <n v="2493"/>
        <n v="2491"/>
        <s v="Vijay Patidar"/>
        <n v="2494"/>
        <n v="2417"/>
        <n v="2490"/>
        <n v="2484"/>
        <n v="2480"/>
        <n v="2479"/>
        <s v="Shantilal Nirgude"/>
        <s v="Yashwant Malviya"/>
        <n v="2476"/>
        <n v="2475"/>
        <n v="2474"/>
        <n v="2473"/>
        <n v="2472"/>
        <n v="2440"/>
        <n v="2463"/>
        <n v="2466"/>
        <n v="2464"/>
        <n v="2460"/>
        <n v="2458"/>
        <n v="2455"/>
        <n v="2453"/>
        <n v="2452"/>
        <n v="2451"/>
        <n v="2445"/>
        <n v="2444"/>
        <n v="2443"/>
        <n v="2450"/>
        <n v="2447"/>
        <n v="2441"/>
        <s v="Shivendar Pratap Singh"/>
        <n v="2427"/>
        <n v="2439"/>
        <n v="2437"/>
        <n v="2433"/>
        <n v="2435"/>
        <n v="2434"/>
        <s v="Aayushi Mandloi"/>
        <n v="2428"/>
        <s v="Eknath Mali"/>
        <n v="2425"/>
        <n v="2426"/>
        <n v="2429"/>
        <n v="2430"/>
        <n v="2432"/>
        <n v="2420"/>
        <n v="2421"/>
        <n v="2422"/>
        <s v="SEVDC 363"/>
        <n v="2396"/>
        <n v="2413"/>
        <n v="2414"/>
        <n v="2415"/>
        <n v="2416"/>
        <n v="2411"/>
        <s v="Deepansh"/>
        <n v="2403"/>
        <s v="Shanawaz"/>
        <n v="2394"/>
        <n v="2395"/>
        <n v="2398"/>
        <n v="2399"/>
        <n v="2402"/>
        <n v="2393"/>
        <s v="Satyendra Nexus"/>
        <n v="2392"/>
        <s v="Hajrat Khan"/>
        <n v="2390"/>
        <n v="2360"/>
        <n v="2385"/>
        <n v="2387"/>
        <n v="2388"/>
        <n v="2389"/>
        <n v="2383"/>
        <n v="2384"/>
        <n v="2382"/>
        <s v="Simran Sonone 2379"/>
        <n v="2313"/>
        <n v="2375"/>
        <n v="2369"/>
        <n v="2371"/>
        <n v="2359"/>
        <n v="2370"/>
        <s v="Kashiram"/>
        <n v="2365"/>
        <s v="Bhole Singh Chouhan"/>
        <n v="2356"/>
        <n v="2353"/>
        <n v="2354"/>
        <n v="2355"/>
        <n v="2357"/>
        <s v="USHA BAI"/>
        <n v="2348"/>
        <n v="2351"/>
        <s v="SEVDC501"/>
        <n v="2342"/>
        <s v="MANOJ RAGHUVANSHI"/>
        <n v="2319"/>
        <n v="2338"/>
        <n v="2339"/>
        <n v="2332"/>
        <n v="2334"/>
        <s v="Shashank Sharma"/>
        <s v="Shubham Harror"/>
        <n v="2326"/>
        <n v="2327"/>
        <n v="2320"/>
        <n v="2322"/>
        <n v="2324"/>
        <n v="2325"/>
        <n v="2317"/>
        <n v="2323"/>
        <s v="GEMPL"/>
        <n v="2315"/>
        <n v="2318"/>
        <n v="2321"/>
        <s v="PEV116"/>
        <n v="2293"/>
        <n v="2297"/>
        <n v="2310"/>
        <n v="2311"/>
      </sharedItems>
    </cacheField>
    <cacheField name="Date" numFmtId="0">
      <sharedItems containsDate="1" containsMixedTypes="1" minDate="2020-09-17T00:00:00" maxDate="2028-08-04T00:00:00"/>
    </cacheField>
    <cacheField name="Part Code" numFmtId="0">
      <sharedItems count="286">
        <s v="ODNEXOIL"/>
        <s v="BPLGB00363"/>
        <s v="BSWNA00018"/>
        <s v="OD6201RS"/>
        <s v="BCVNA00012"/>
        <s v="OD6204-2RS"/>
        <s v="ODBRKMAGSHOE"/>
        <s v="SP-000000000069"/>
        <s v="BPPBK00024"/>
        <s v="BPPBK00138"/>
        <s v="BBRBK00029"/>
        <s v="BBRBK00030"/>
        <s v="BBRBK00031"/>
        <s v="BFTZP00075"/>
        <s v="BSWNA00017"/>
        <s v="BSWNA00019"/>
        <s v="VP-000000085901"/>
        <s v="BLSNA00017"/>
        <s v="OD3PIN"/>
        <s v="BLTNA00028"/>
        <s v="BPLGR00458"/>
        <s v="BPLGR00459"/>
        <s v="BPLGR00467"/>
        <s v="BWRNA00042"/>
        <s v="BFSZP00103"/>
        <s v="BFSZP00344"/>
        <s v="ODBULBHEAD"/>
        <s v="ODSWITCH"/>
        <s v="BELNA00218"/>
        <s v="BBRBK00079"/>
        <s v="ODRMIRROR"/>
        <s v="BELNA00243"/>
        <s v="BPLGB00362"/>
        <s v="VP-000000049879"/>
        <s v="BCRNA00015"/>
        <s v="ODMATMAGRED"/>
        <s v="ODJNCBOX"/>
        <s v="BWRNA00001"/>
        <s v="BPLOB00522"/>
        <s v="BSXNA00010"/>
        <s v="BBRBK00002"/>
        <s v="BBRBK00011"/>
        <s v="VP-000000055274"/>
        <s v="BBGNA00014"/>
        <s v="BBGNA00018"/>
        <s v="BBGNA00019"/>
        <s v="BBGNA00020"/>
        <s v="BBGNA00021"/>
        <s v="BFSZP00341"/>
        <s v="BFSZP00342"/>
        <s v="BPPWT00079"/>
        <s v="BBRBK00064"/>
        <s v="BPPBK00084"/>
        <s v="BFTZP00120"/>
        <s v="BELNA00222"/>
        <s v="BBRBK00082"/>
        <s v="BELNA00255"/>
        <s v="BSPZP00002"/>
        <s v="BSSBK00003"/>
        <s v="BFTBK00096"/>
        <s v="VP-000000000120"/>
        <s v="ODTYRECEAT02"/>
        <s v="VP-000000000505ZA"/>
        <s v="BBRBK00080"/>
        <s v="ODBRKREOSHOE"/>
        <s v="BBRBK00001"/>
        <s v="ODTYRECEAT03"/>
        <s v="BPLGR00454"/>
        <s v="ODMATMAGBLACK"/>
        <s v="BFSZP00348"/>
        <s v="BFSZP00353"/>
        <s v="BFSZP00354"/>
        <s v="BFSZP00356"/>
        <s v="BPLGB00359"/>
        <s v="BPLGB00360"/>
        <s v="BPLGB00367"/>
        <s v="BPLGB00368"/>
        <s v="BPLGB00369"/>
        <s v="BPLGB00370"/>
        <s v="BPLGB00371"/>
        <s v="BPPBK00063"/>
        <s v="BMTBK00008"/>
        <s v="BPPBK00069"/>
        <s v="BLTNA00054"/>
        <s v="ODMCB"/>
        <s v="BFTBK00131"/>
        <s v="VP-000000005572"/>
        <s v="BCHNA00048"/>
        <s v="BPPBK00089"/>
        <s v="BPPBK00087"/>
        <s v="BPPBK00068"/>
        <s v="ODHORN"/>
        <s v="BPLMR00346"/>
        <s v="BPLGB00358"/>
        <s v="VP-000000065631"/>
        <s v="BELNA00242"/>
        <s v="BRWBK00012"/>
        <s v="BRWBK00013"/>
        <s v="BRWBK00014"/>
        <s v="BPPBK00083"/>
        <s v="BPLOB00535"/>
        <s v="VP-000000000506"/>
        <s v="ODBRKPAD"/>
        <s v="ODTYRECEAT01"/>
        <s v="BAVSF00004"/>
        <s v="BELNA000239"/>
        <s v="VP-000000000516"/>
        <s v="BPLCP00390"/>
        <s v="BCHNA00043RF"/>
        <s v="BPPBK00064"/>
        <s v="VP-000000000131"/>
        <s v="VP-000000000505FS"/>
        <s v="BSWNA00021"/>
        <s v="VP-000000059709"/>
        <s v="BSWNA00002"/>
        <s v="VP-000000000290"/>
        <s v="VP-000000000388FS"/>
        <s v="VP-000000001440"/>
        <s v="VP-000000000553"/>
        <s v="BPLOB00526"/>
        <s v="BPLOB00527"/>
        <s v="BPLOB00528"/>
        <s v="BACBK00102"/>
        <s v="BSLBK00007"/>
        <s v="VP-000000061423"/>
        <s v="BSABK00006"/>
        <s v="BPLGW00512"/>
        <s v="SP000000000069"/>
        <s v="ODBRKPADREO"/>
        <s v="ODDISCBRKOIL"/>
        <s v="BLSNA00015"/>
        <s v="ODBRKSENS"/>
        <s v="BPPBK00088"/>
        <s v="BLTNA00056"/>
        <s v="ODSEATCOV03"/>
        <s v="BPLGB00424"/>
        <s v="BAVSF00005"/>
        <s v="ODBTPH0ASCON"/>
        <s v="BPLRD00485"/>
        <s v="BLSNA00016"/>
        <s v="BBRBK00005"/>
        <s v="BBRBK00006"/>
        <s v="BBRBK00009"/>
        <s v="BICNA00029"/>
        <s v="BPPBK00042"/>
        <s v="BPLGR00455"/>
        <s v="BPLGR00456"/>
        <s v="BPLGR00463"/>
        <s v="BPLGR00464"/>
        <s v="BPPBK00077"/>
        <s v="WCRNA00002"/>
        <s v="VSP-REO-017"/>
        <s v="ODSEATCOV01"/>
        <s v="BELNA00269"/>
        <s v="BPLGR00457"/>
        <s v="BLTNA00060"/>
        <s v="BLTNA00059"/>
        <s v="VP-000000000130"/>
        <s v="BWHNA00018"/>
        <s v="BPLMR00342"/>
        <s v="BPLGW00518"/>
        <s v="BPLGW00517"/>
        <s v="BPLGW00510"/>
        <s v="BSLBK00008"/>
        <s v="BPPBK00078"/>
        <s v="BPLOB00523"/>
        <s v="BPLOB00524"/>
        <s v="BPLOB00531"/>
        <s v="BPLOB00532"/>
        <s v="VP-000000050499"/>
        <s v="VP-000000050500"/>
        <s v="BPPBK00031"/>
        <s v="BPLMR00343"/>
        <s v="BPLMR00351"/>
        <s v="BPLMR00352"/>
        <s v="BPPBK00139"/>
        <s v="BPLMW00607"/>
        <s v="BFTBK00141"/>
        <s v="BACBK00115"/>
        <s v="BPLGB00361"/>
        <s v="BRBBK00021"/>
        <s v="BHBBK00002"/>
        <s v="VP-000000017002"/>
        <s v="BSSBK00008"/>
        <s v="BACBK00103"/>
        <s v="BSWNA00020"/>
        <s v="BSWNA00016"/>
        <s v="BSWNA00023"/>
        <s v="VP-000000062127"/>
        <s v="VP-000000050502"/>
        <s v="BPLGW00519"/>
        <s v="BICNA00037"/>
        <s v="BPLGB00423"/>
        <s v="BBRBK00077"/>
        <s v="ODGRIPCOV"/>
        <s v="BPLGW00508"/>
        <s v="BPLGW00509"/>
        <s v="BPLGW00513"/>
        <s v="BPLGW00514"/>
        <s v="BPLGW00520"/>
        <s v="BPLGW00521"/>
        <s v="BSTBK00023"/>
        <s v="BPLWT00499"/>
        <s v="BPPBK00044"/>
        <s v="BPLMW00611"/>
        <s v="BPPBK00075"/>
        <s v="BICNA00035"/>
        <s v="ODBRKLEVERLH"/>
        <s v="ODBTRCAN1"/>
        <s v="BPLGR00460"/>
        <s v="BFKBK00018"/>
        <s v="VP-000000039803"/>
        <s v="VP-000000042800"/>
        <s v="VP-000000062130"/>
        <s v="VP-000000062131"/>
        <s v="ODMAGMOTOR"/>
        <s v="ODCLUSGLASS"/>
        <s v="BPPBK00067"/>
        <s v="BPPBK00070"/>
        <s v="VP-000000000505LW"/>
        <s v="VP-000000065628"/>
        <s v="ODCABLECHAGORI"/>
        <s v="BPPBK00002"/>
        <s v="OD1290TYRE"/>
        <s v="VP-000000042866"/>
        <s v="BPPBK00053"/>
        <s v="BPLBL00091"/>
        <s v="VSP-REO-087"/>
        <s v="BPLBL00267"/>
        <s v="VSP-REO-101"/>
        <s v="VSP-REO-102"/>
        <s v="BPLGR00079"/>
        <s v="BPLGR00080"/>
        <s v="BPLBL00266"/>
        <s v="BPPBK00001"/>
        <s v="VSP-REO-088"/>
        <s v="VSP-REO-047"/>
        <s v="BSWNA00015"/>
        <s v="BFTBK00094"/>
        <s v="BPPBK00049"/>
        <s v="BLTNA00035"/>
        <s v="BPPBK00045"/>
        <s v="ODBAGHOOK"/>
        <s v="VP-000000000505IR"/>
        <s v="ODTHROTTLE01"/>
        <s v="BPLMR00344"/>
        <s v="ODCHGSOCKET01"/>
        <s v="BLTNA00057"/>
        <s v="BFKBK00025"/>
        <s v="BFKBK00024"/>
        <s v="BMTBK00008RF"/>
        <s v="BELNA00239"/>
        <s v="BACBK00049"/>
        <s v="BFSZP00387"/>
        <s v="ODFLASHER"/>
        <s v="BPLGB00366"/>
        <s v="BPLGR00170"/>
        <s v="BELNA00244"/>
        <s v="BPLMR00355"/>
        <s v="BFTZP00116"/>
        <s v="BELNA00225"/>
        <s v="FS-000000000373"/>
        <s v="BPLSF00139"/>
        <s v="BFTBK00132"/>
        <s v="BPLCP00391"/>
        <s v="BPLBK00457"/>
        <s v="WCRNA00003"/>
        <s v="BPLGB00373"/>
        <s v="BWHNA00024"/>
        <s v="BBRBK00076"/>
        <s v="VP-000000074856"/>
        <s v="BELNA00228"/>
        <s v="BPLOB00533"/>
        <s v="BPLOB00534"/>
        <s v="BCHNA00070"/>
        <s v="BCHNA00071"/>
        <s v="BCHNA00043"/>
        <s v="BPLMR00347"/>
        <s v="BELNA00157"/>
        <s v="ODLOCK01"/>
        <s v="BWHNA00032"/>
        <s v="ODSEATLATCH"/>
        <s v="VP-000000000378"/>
        <s v="BPLGR00169"/>
        <s v="BMTBK00022"/>
        <s v="BPPBK00052"/>
      </sharedItems>
    </cacheField>
    <cacheField name="Description" numFmtId="0">
      <sharedItems containsBlank="1" count="288">
        <s v="NEXUS OIL PALCO 80W90 120Ml"/>
        <s v="MAG-INS.CLUSTER COVER REARR-ABS-GR BLK D"/>
        <s v="REVERSE SWITCH-DM"/>
        <s v="Front Bearing Kit 6201RS (Pair)"/>
        <s v="Zeal-Converter-48/60V-12V DCDC DM"/>
        <s v="Rear Bearing 6204LLU"/>
        <s v="Brake Shoe Magnus"/>
        <s v="7.5A CHARGER PHASE-0"/>
        <s v="MAG EX/PWR-INS CLUSTER COVER RR-PP BLACK"/>
        <s v="CLUSTER COVER TOP-PP-M"/>
        <s v="MAGNUS HS-Front Brake Cable"/>
        <s v="MAGNUS HS-Front HBS  Brake Cable"/>
        <s v="MAGNUS HS-Rear Brake Cable"/>
        <s v="MAG/ZEAL-BRAKE CABLE GUIDE-STEEL-ZP-DM"/>
        <s v="TURN INDICATOR SWITCH-DM"/>
        <s v="HORN SWITCH-DM"/>
        <s v="Magnus Neo 3.5 Inch Cluster"/>
        <s v="MAGNUS-LOCK SET-PAVNA DM"/>
        <s v="3 PIN LEAD"/>
        <s v="MAGNUS HS-HEAD LIGHT FIEM"/>
        <s v="MAG-INS.CLUSTER COVER FRONT-ABS-GALACTIC"/>
        <s v="MAG-INS.CLUSTER COVER REAR-ABS-GALACTIC"/>
        <s v="MAG-REAR PANEL TOP-ABS-GALACTIC GREY"/>
        <s v="MAG PRO-SWITCH CONNECTIRNG WIRE-DM"/>
        <s v="Bolt-M5*26 H9 Star Head Step"/>
        <s v="AXLE BUSH-4.5XID12.5XOD20-ZP"/>
        <s v="Headlight Bulb"/>
        <s v="Switch"/>
        <s v="CHARGING SOCKET+10AFB FUSE+3PF250"/>
        <s v="BRAKE LEVER RH-ALU BLK PC -ADVIK"/>
        <s v="Rear View Mirror Winner Magnus"/>
        <s v="THROTTLE RH W/O SWITCH"/>
        <s v="MAG-INS.CLUSTER COVER FRONT-ABS-GR BLK D"/>
        <s v="IPEC CHARGER 60V 7.5A"/>
        <s v="ZEAL/MAG-CONTROLLER 60V-C ELECTRIC"/>
        <s v="Magnus Mat Red Black"/>
        <s v="Connectioion Boxn Cable Junct"/>
        <s v="ZEAL/MAG-MOTOR CONNECTING WIRE"/>
        <s v="MAG-FRONT FENDER-ABS-OCEAN BLUE DM"/>
        <s v="REAR SHOCKER-310MM-BK-W/NEW SEAL-GABRIEL"/>
        <s v="Zeal-Brake Lever RH-Al PDC-Black PC"/>
        <s v="HBS Equalizer Enclosure"/>
        <s v="CBS Assembly"/>
        <s v="MAG-FORK STEM RACER-ID30-CH STEEL"/>
        <s v="MAG-BOTTOM RACER CUP-CH STEEL"/>
        <s v="MAG-TOP RACER CUP-CH STEEL"/>
        <s v="20X4MM MAG-RACER BALL&amp;CAGE-4MM-TOP"/>
        <s v="14X6.35MAG-RACER BALL 6.35MM-BEARING-BTM"/>
        <s v="ZEAL/REO-RACER NUT-M24X3 HEX 32 MM-YZP"/>
        <s v="ZEAL/REO-RACER NUT-M24X3 HEX 46 MM-YZP"/>
        <s v="FORK RACER DUST CAP-PP"/>
        <s v="Zeal-Brake Panel Rear-Al PDC-Black PC"/>
        <s v="SWING ARM COVER LH-PP"/>
        <s v="EX-BATTERY CLAMP-STEL-ZP"/>
        <s v="Zeal-Throttle-Black-DM"/>
        <s v="MAGNUS/ZEAL-REAR BRAKE PANEL"/>
        <s v="HALL SENSOR PCB ASSEMBLY-Z/M"/>
        <s v="MAGNUS SIDE STAND SPRING - DM"/>
        <s v="Magnus Li-Side stand"/>
        <s v="MAGNUS-SEAT LATCH U-CLAMP DD-STL YZP"/>
        <s v="ELECTRONIC_THROTTLE_WITHOUT_SWITCH"/>
        <s v="CEAT 90/90-12 ZOOM X3 54J TL (Tyre 12&quot;)"/>
        <s v="INST_CLUSTER_COVER_FR_ZANSKAR AQUA"/>
        <s v="BRAKE LEVER CBS ASSY WITH BSS-LH-PC"/>
        <s v="Brake Shoe Reo"/>
        <s v="Zeal-Brake Lever LH-Al PDC-Black PC"/>
        <s v="CEAT 3.00-10 Energy Ride EV 42J TL"/>
        <s v="MAG-FRONT FENDER-ABS-GALACTIC GREY"/>
        <s v="Magnus Mat Black Only"/>
        <s v="MAGNUS HS-MOTOR AXLE WASHER"/>
        <s v="LOCK WASHER 1 D28 T4MM"/>
        <s v="LOCK WASHER 2 D30 T4.5MM"/>
        <s v="ANTI WASHER T5.8MM"/>
        <s v="MAG-FRONT PANEL LH-ABS-GR BLK DM"/>
        <s v="MAG-FRONT PANEL RH-ABS-GR BLK DM"/>
        <s v="MAG-PROTECTION BOARD LH-ABS-GR BLK DM"/>
        <s v="MAG-PROTECTION BOARD RH-ABS-GR BLK DM"/>
        <s v="MAG-SIDE PANEL LH-ABS-GR BLK DM"/>
        <s v="MAG-SIDE PANEL RH-ABS-GR BLK DM"/>
        <s v="MAG-REAR PANEL TOP-ABS-GR BLK DM"/>
        <s v="Reo/Zeal-Swing Arm Cover LH-PP-Black DM"/>
        <s v="MOTOR-1200W48/60V-BLDC-2.15X10RIM-IP65"/>
        <s v="Magnus-Foot board DM"/>
        <s v="Magnus-Tail Light DM"/>
        <s v="MCB"/>
        <s v="MAG-MCB-MOUNT-BRACKET-STL-BLK"/>
        <s v="SWING_ARM_COVER_LH"/>
        <s v="CHARGER-CAN 1-60V7. 5A"/>
        <s v="MAG/PWR-BAG HOOK PLATE-PP-BLACK"/>
        <s v="MAG/PWR-BAG HOOK-PP-BLACK"/>
        <s v="MAGNUS-GLOVE BOX-DM"/>
        <s v="HORN"/>
        <s v="MAG-INS.CLUSTER COVER FRONT-ABS-MT RED D"/>
        <s v="MAG-FRONT FENDER-ABS-GR BLK DM"/>
        <s v="MAG-PROTECTION BOARD RH-ABS-GLOSSY BLACK"/>
        <s v="CHARGING SOCKET-CHOGORI-M"/>
        <s v="WHEEL SPROCKET"/>
        <s v="MOTOR SPROCKET"/>
        <s v="BELT"/>
        <s v="LUGG-BOX-FRONT COVER-LID-PP-BK"/>
        <s v="MAG-REAR PANEL TOP-ABS-OCEAN BLUE DM"/>
        <s v="INST_CLUSTER_COVER_RR"/>
        <s v="BRAKE PADS"/>
        <s v="3.00-10 ZOOM D TL42 J_x000a_"/>
        <s v="AIR VALVE-TS1630-TUBELESS-TRITON-REAR"/>
        <s v="BTRY-CHARGING-CNCTR-SB50 TO XLR FEMALE_x000a_"/>
        <s v="HANDLE_LOCK_ SET"/>
        <s v="Magnus-Front Panel Decorative Plate DM"/>
        <s v="Charger -60V7.5A LI DM- REFURBISHED"/>
        <s v="Reo/Zeal-Swing Arm Cover RH-PP-Black DM"/>
        <s v="REAR_VIEW_MIRROR_LH"/>
        <s v="INST_CLUSTER_COVER_FR_FUTURE STEEL"/>
        <s v="IGNITION SWITCH-DM"/>
        <s v="Magnus_Ph0_CEAD_AMP303_FOC_1.2KW"/>
        <s v="START-SWITCH MODULE"/>
        <s v="FRONT_FORK_T_STEM_ASSY"/>
        <s v="FRONT_FENDER_FF-FUTURE STEEL"/>
        <s v="CBS_ASSY"/>
        <s v="CHARGING COVER"/>
        <s v="MAG-INS.CLUSTER CVR FRNT-ABS-OCEAN BL DM"/>
        <s v="MAG-INS.CLUSTER CVR REAR-ABS-OCEAN BL DM"/>
        <s v="MAG-INS.CLUSTER COVER TOP-ABS-OCEAN BL D"/>
        <s v="Magnus-Pillion Footrest LH-DM"/>
        <s v="Magnus/zeal-Seat Latch DM"/>
        <s v="Charger LFP 48V 7.5A"/>
        <s v="MAGNUS-SWING ARM-STEEL BK PC"/>
        <s v="MAG-INS.CLUSTER COVER FRONT-ABS-WHITE DM BPLGW00512"/>
        <s v="Brake Pad Reo"/>
        <s v="Disc Brake Oil"/>
        <s v="REO-LOCK SET ASSY-WITH AMPERE LOGO"/>
        <s v="BRAKE SENSOR"/>
        <s v="MAG/PWR-FRAME NUMBER COVER-PP-BLACK"/>
        <s v="MAGNUS- HILUX HEAD LAMP DM"/>
        <s v="Seat Cover Neo"/>
        <s v="FRONT PANEL TOP-GLOSSY BLACK-ABS-P"/>
        <s v="AIR VALVE-PVR 70-TUBELESS-TRITON-FRONT"/>
        <s v="Lithium-Ion Power Pack 60V 37Ah with inline fuse connector"/>
        <s v="ZEAL PROTECTION BOARD RH-ABS BUR RED"/>
        <s v="ZEAL-LOCK SET-PAVNA DM"/>
        <s v="Zeal-Front Brake Cable-Black"/>
        <s v="Zeal-Rear Brake Cable-Black"/>
        <s v="Zeal-HBS Brake Cable"/>
        <s v="MAGNUS 75-CLUSTER+BLE+CAN+SINGLE WIRE"/>
        <s v="Magnus-Front Lower Mudguard-PP DM"/>
        <s v="MAGNUS FRONT PANEL LH-ABS-GALACTIC GREY"/>
        <s v="MAGNUS FRONT PANEL RH-ABS-GALACTIC GREY"/>
        <s v="MAG-PROTECTION BOARD LH-ABS-GALACTIC"/>
        <s v="MAG-PROTECTION BOARD RH-ABS-GALACTIC"/>
        <s v="MAGNUS-LUGGAGE BOX LID-PP-BLACK"/>
        <s v="ZEAL/MAG-60V WIRED CONTROLLER KIT ASY"/>
        <s v="Reo-Rear Brake Cable"/>
        <s v="Seat Cover Magnus"/>
        <s v="THROTTLE-RH-M1"/>
        <s v="MAG-FRONT PANEL TOP-ABS-GALACTIC GREY"/>
        <s v="MAGNUS HS-INDICATOR RH ASSY-DM"/>
        <s v="MAGNUS HS-INDICATOR LH ASSY-DM"/>
        <s v="REAR_VIEW_MIRROR_RH"/>
        <s v="SWITCH PIGTAIL WIRING HARNESS"/>
        <s v="MAG-FRONT FENDER-ABS-MT RED DM"/>
        <s v="MAG-PROTECTION BOARD RH-ABS-WHITE DM BPLGW00518"/>
        <s v="MAG-PROTECTION BOARD LH-ABS-WHITE DM"/>
        <s v="MAGNUS FRONT PANEL RH-ABS-WHITE DM BPLGW00510"/>
        <s v="Magnus-Seat Latch Cable DM"/>
        <s v="MAGNUS-LUGGAGE BOX-PP-BLACK"/>
        <s v="MAG-FRONT PANEL LH-ABS-OCEAN BLUE DM"/>
        <s v="MAG-FRONT PANEL RH-ABS-OCEAN BLUE DM"/>
        <s v="MAG-PROTECTION BOARD LH-ABS-OCEAN BLUE D"/>
        <s v="MAG-PROTECTION BOARD RH-ABS-OCEAN BLE DM"/>
        <s v="MAGNUS EX DECAL FRONT RH"/>
        <s v="MAGNUS EX DECAL FRONT LH"/>
        <s v="MAGNUS HS-BAG HOOK-PP-BLACK"/>
        <s v="MAGNUS FRONT PANEL LH-ABS-MT RED DM"/>
        <s v="MAG-PROTECTION BOARD LH-ABS-MT RED DM"/>
        <s v="MAG-PROTECTION BOARD RH-ABS-MT RED DM"/>
        <s v="GLOVE BOX PANEL-M_P"/>
        <s v="MAG-FRONT FENDER-ABS-MATT B.BLACK-DM"/>
        <s v="BATTERY CLAMP-ZINC PLATED-M/Z EX"/>
        <s v="LADIES FOOT REST-STEEL-BK PC"/>
        <s v="MAG-FRONT PANEL TOP-ABS-GR BLK-DM"/>
        <s v="LIP SEAL-Z/M"/>
        <s v="MAGNUS HS-HANDLE BAR-STEEL-BK PC"/>
        <s v="NXG_15AMP_CHARGER"/>
        <s v="MAGNUS-SIDE STAND-STL-BK PC"/>
        <s v="Magnus-Pillion Footrest RH-DM"/>
        <s v="HEAD LIGHT ON-OFF SWITCH-DM"/>
        <s v="HEAD LIGHT DIMMER SWITCH-DM"/>
        <s v="TWO WAY MODE SWITCH-DM"/>
        <s v="DECAL NEO LH"/>
        <s v="MAGNUS EX DECAL REAR LH"/>
        <s v="MAG-SIDE PANEL LH-ABS-WHITE DM"/>
        <s v="INSTRUMENT CLUSTER-PH2-M"/>
        <s v="REAR PANEL TOP-GLOSSY BLACK-ABS-P"/>
        <s v="Front brake panel"/>
        <s v="Grip Cover"/>
        <s v="MAG-FRONT FENDER-ABS-WHITE DM BPLGW00508"/>
        <s v="MAGNUS FRONT PANEL LH-ABS-WHITE DM BPLGW00509"/>
        <s v="MAG-INS.CLUSTER COVER REAR-ABS-WHITE DM  BPLGW00513"/>
        <s v="MAG-INS.CLUSTER COVER TOP-ABS-WHITE DM"/>
        <s v="MAG-SIDE PANEL RH-ABS-WHITE DM"/>
        <s v="MAG-REAR PANEL TOP-ABS-WHITE DM BPLGW00521"/>
        <s v="MAGNUS-SEAT-BLACK-FPSS DM"/>
        <s v="MAG-BAG HOOK PLATE-ABS-WHITE DM"/>
        <s v="Magnus-Protection Board Bottom LH-PP DM"/>
        <s v="MAG-INS.CLUSTER COVER FRNT-ABS-MATT BB"/>
        <s v="REAR FENDER-MAGNUS 2021-PP"/>
        <s v="Instrument Cluster"/>
        <s v="Brake lever assy lh"/>
        <s v="[60-38-D-0] D-60V 38ah NMC Phase-0"/>
        <s v="MAG-INS.CLUSTER COVER TOP-ABS-GALACTIC"/>
        <s v="Magnus front fork T sterm DM"/>
        <s v="MAG_FRONT PANEL_GLOSSY BLACK"/>
        <s v="FRONT FENDER-ABS-GLACIAL WHITE DM"/>
        <s v="Decal Front panel Top RH"/>
        <s v="Decal Front panel Top LH"/>
        <s v="hub motor 1200 w 10&quot; 130 mm"/>
        <s v="Magnus Cluster Glass"/>
        <s v="MAG-GLOVE BOX CONNECTOR-DM"/>
        <s v="LUG.BOX FRONT COVER-DM"/>
        <s v="INST_CLUSTER_COVER_FR_LUNAR WHITE"/>
        <s v="MAGNUS FRONT PANEL LH-ABS-GLOSSY BLACK"/>
        <s v="Auto Socket Chagori 2+4"/>
        <s v="Reo/Zeal-Swing Arm Cover RH-PP-Black"/>
        <s v="90/90-12 Tyre MRF"/>
        <s v="48V CHARGER-ACCORD"/>
        <s v="Reo/Zeal-Front Inner Mudguard DM"/>
        <s v="Reo-Instrument Cluster cover-Blue with b"/>
        <s v="Reo/Zeal-Instrument Cluster Cover"/>
        <s v="Reo PLUS -Front Panel Bottom-blue"/>
        <s v="Reo/Zeal-Glove Box Panel"/>
        <s v="Reo/Zeal-Glove Box Connector"/>
        <s v="Reo-Protection Board LH-Grey"/>
        <s v="Reo-Protection Board RH-Grey"/>
        <s v="Reo PLUS - Front Fender-Blue"/>
        <s v="Reo/Zeal-Swing Arm Cover LH-PP-Black"/>
        <s v="Reo/Zeal-Frame Number Cover"/>
        <s v="Reo/Zeal-Luggage Box"/>
        <s v="ZEAL/MAGNUS-EX/PWR-SIDESTAND-REED-SWITCH"/>
        <s v="MAG-MUDGUARD MTG CLAMP-STL-BK PC"/>
        <s v="Magnus-Side Panel Bottom RH-PP DM"/>
        <s v="MAGNUS HS-LUGGAGE BOX LIGHT WITH SWITCH"/>
        <s v="Magnus-Protection Board Bottom RH-PP DM"/>
        <s v="BAG HOOK"/>
        <s v="INST_CLUSTER_COVER_FR_INDIAN RED"/>
        <s v="Throttle"/>
        <s v="MAGNUS FRONT PANEL RH-ABS-MT RED DM"/>
        <s v="Auto Socket Magnus"/>
        <s v="MAGNUS-NUMBER PLATE LAMP"/>
        <s v="MAGNUS HS-FRONT FORK LEG RH-DM"/>
        <s v="MAGNUS HS-FRONT FORK LEG LH-DM"/>
        <s v="MOTOR-1200W48 60V-10RIM REFURBISHED"/>
        <s v="3PIN CONNECTOR-BACKLITE-PP"/>
        <s v="JUNCTION BOX VERTICAL PORTS-PP-GREY"/>
        <s v="Nut-M5 H8 Hex Flange DM"/>
        <s v="FLASHER"/>
        <s v="MAG-FRAME NUMBER COVER-ABS-GR BLK DM"/>
        <s v="MAGNUS HS-H/L HOLDER TOP-ABS-BLK"/>
        <s v="GRIP LH W/O SWITCH"/>
        <s v="MAG-REAR PANEL TOP-ABS-MT RED DM"/>
        <s v="Zeal-Reflector Mounting Clamp DM"/>
        <s v="Reo/Zeal-Brake Sensing Switch DM"/>
        <s v="INTERMEDIATE_SHAFT_BEARING_RH"/>
        <s v="MAGNUS-INST.CLUSTER COVER FR-ABS-MC"/>
        <s v="FRONT-FENDER-BRCKT-CLAMP-STL-BK"/>
        <s v="Head Light Decorative Plate"/>
        <s v="INS CLUSTER COVER TOP-GLOSSY BLK-ABS"/>
        <s v="ZEAL/MAG-60V WL.CONTROLLER KIT ASY-X"/>
        <s v="MAG-SWING ARM COVER CAP-ABS-GR BLK DM"/>
        <s v="MAG EX-WR.HARNESS-WL.CONTROLLER-SB50 CN"/>
        <s v="REAR BRAKE PANEL"/>
        <s v="MAG-INS CLUSTER COVER FRNT-MATT MT BLACK"/>
        <s v="Zeal-Switch Mount LH assy DM"/>
        <s v="MAG-SIDE PANEL LH-ABS-OCEAN BLUE DM"/>
        <s v="MAG-SIDE PANEL RH-ABS-OCEAN BLUE DM"/>
        <s v="CHARGER-60V7. 5A-PH2"/>
        <s v="CHARGER-48-P2"/>
        <s v="CHARGER-60V7.5A LI DM SENATLA"/>
        <m/>
        <s v="MAG-INS.CLUSTER COVER REAR-ABS-MT RED DM"/>
        <s v="MAGNUS HS-USB PORT-5V OUTPUT"/>
        <s v="Ignitition Key lock"/>
        <s v="WR.HARNESS-WL.CONTROLLER-CHOGORI-M"/>
        <s v="Seat Lock Seat Latch"/>
        <s v="GLOVE_BOX_PANEL"/>
        <s v="MAGNUS HS-H/L HOLDER BOTTOM-ABS-BLK"/>
        <s v="HUB MOTOR-12 INCH"/>
        <s v="Zeal-Rear Inner Mudguard-PP-Black DM"/>
        <s v="3.00-10 ZOOM D TL42 J " u="1"/>
        <s v="BTRY-CHARGING-CNCTR-SB50 TO XLR FEMALE " u="1"/>
      </sharedItems>
    </cacheField>
    <cacheField name="GST Rate" numFmtId="3">
      <sharedItems containsBlank="1" containsMixedTypes="1" containsNumber="1" containsInteger="1" minValue="0" maxValue="28"/>
    </cacheField>
    <cacheField name="Current Inventory" numFmtId="3">
      <sharedItems containsString="0" containsBlank="1" containsNumber="1" containsInteger="1" minValue="-4" maxValue="151"/>
    </cacheField>
    <cacheField name="Serial Number (If Applicable)" numFmtId="0">
      <sharedItems containsBlank="1" containsMixedTypes="1" containsNumber="1" containsInteger="1" minValue="142603153" maxValue="4425012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rshit Soni" refreshedDate="46297.534631944443" refreshedVersion="8" recordCount="3567" xr:uid="{00000000-000A-0000-FFFF-FFFF01000000}">
  <cacheSource type="worksheet">
    <worksheetSource ref="A1:D3568" sheet="Sales Sheet"/>
  </cacheSource>
  <cacheFields count="4">
    <cacheField name="Job Card No." numFmtId="0">
      <sharedItems containsBlank="1" containsMixedTypes="1" containsNumber="1" containsInteger="1" minValue="2207" maxValue="5154" count="945">
        <n v="4445"/>
        <n v="4443"/>
        <n v="4440"/>
        <n v="4438"/>
        <n v="4441"/>
        <n v="4432"/>
        <n v="4351"/>
        <n v="4437"/>
        <n v="4435"/>
        <s v="Ravi"/>
        <n v="4433"/>
        <n v="4430"/>
        <n v="4420"/>
        <n v="4423"/>
        <n v="4418"/>
        <n v="4415"/>
        <n v="4416"/>
        <n v="4417"/>
        <n v="4413"/>
        <n v="4410"/>
        <n v="4412"/>
        <n v="4409"/>
        <n v="4408"/>
        <n v="4407"/>
        <n v="4406"/>
        <n v="4403"/>
        <n v="4405"/>
        <n v="4404"/>
        <n v="4401"/>
        <n v="4402"/>
        <n v="4398"/>
        <n v="4396"/>
        <n v="4397"/>
        <s v="Dhan singh"/>
        <n v="4394"/>
        <n v="4391"/>
        <n v="4390"/>
        <s v="Mahtab Singh Parmar"/>
        <s v="Anil Jangir"/>
        <s v="Harsh Sales"/>
        <n v="4384"/>
        <n v="4388"/>
        <n v="4386"/>
        <n v="4382"/>
        <n v="4383"/>
        <s v="Cash"/>
        <n v="4372"/>
        <n v="4381"/>
        <n v="4380"/>
        <n v="4379"/>
        <n v="4378"/>
        <n v="4377"/>
        <n v="4371"/>
        <n v="4368"/>
        <n v="4367"/>
        <n v="4306"/>
        <n v="4365"/>
        <n v="4364"/>
        <n v="4363"/>
        <n v="4282"/>
        <s v="Atul"/>
        <n v="4360"/>
        <n v="4359"/>
        <n v="4355"/>
        <n v="4354"/>
        <n v="4356"/>
        <n v="4350"/>
        <n v="4353"/>
        <n v="4349"/>
        <n v="4346"/>
        <n v="4343"/>
        <s v="Sumit Next Now"/>
        <n v="4345"/>
        <n v="4342"/>
        <n v="4337"/>
        <n v="4333"/>
        <n v="4341"/>
        <n v="4340"/>
        <n v="4339"/>
        <n v="4338"/>
        <n v="4336"/>
        <n v="4327"/>
        <n v="4332"/>
        <n v="4312"/>
        <n v="4331"/>
        <s v="Suresh"/>
        <n v="4326"/>
        <n v="4324"/>
        <n v="4325"/>
        <n v="4321"/>
        <n v="4322"/>
        <n v="4323"/>
        <n v="4318"/>
        <n v="4316"/>
        <n v="4314"/>
        <n v="4317"/>
        <s v="Pradeep Talwadia"/>
        <n v="4313"/>
        <n v="4311"/>
        <n v="4310"/>
        <n v="4304"/>
        <n v="4309"/>
        <n v="4308"/>
        <n v="4303"/>
        <n v="4307"/>
        <n v="4299"/>
        <n v="4302"/>
        <n v="4300"/>
        <n v="4301"/>
        <n v="4294"/>
        <n v="4292"/>
        <n v="4295"/>
        <n v="4284"/>
        <n v="4280"/>
        <n v="4279"/>
        <n v="4278"/>
        <n v="4276"/>
        <n v="4274"/>
        <n v="4272"/>
        <n v="4271"/>
        <n v="4270"/>
        <n v="4268"/>
        <n v="4267"/>
        <n v="4266"/>
        <n v="4265"/>
        <n v="4263"/>
        <n v="4262"/>
        <n v="4261"/>
        <n v="4260"/>
        <n v="4258"/>
        <n v="4257"/>
        <n v="4189"/>
        <n v="4254"/>
        <n v="4256"/>
        <n v="4255"/>
        <n v="4138"/>
        <s v="PEV969"/>
        <n v="4251"/>
        <n v="4250"/>
        <n v="4249"/>
        <n v="4244"/>
        <n v="4243"/>
        <n v="4235"/>
        <n v="4248"/>
        <n v="4245"/>
        <n v="4226"/>
        <n v="4241"/>
        <n v="4240"/>
        <n v="4236"/>
        <n v="4233"/>
        <n v="4212"/>
        <n v="4237"/>
        <n v="4227"/>
        <n v="4223"/>
        <n v="4222"/>
        <n v="4224"/>
        <n v="4216"/>
        <n v="4220"/>
        <n v="4215"/>
        <n v="4206"/>
        <n v="4210"/>
        <n v="4204"/>
        <n v="4205"/>
        <n v="4208"/>
        <n v="4200"/>
        <n v="4203"/>
        <n v="4199"/>
        <n v="4197"/>
        <s v="Sapna Yadv DC 263"/>
        <n v="4202"/>
        <s v="Vicky Kaushal"/>
        <n v="4195"/>
        <n v="4193"/>
        <n v="4191"/>
        <n v="4192"/>
        <n v="4156"/>
        <n v="4190"/>
        <s v="Aakash Prajapat"/>
        <n v="4187"/>
        <n v="4186"/>
        <n v="4184"/>
        <n v="4185"/>
        <n v="4182"/>
        <n v="4180"/>
        <n v="4181"/>
        <n v="4183"/>
        <n v="4167"/>
        <n v="4166"/>
        <n v="4177"/>
        <n v="4178"/>
        <n v="4176"/>
        <n v="4173"/>
        <n v="4171"/>
        <n v="4172"/>
        <n v="4169"/>
        <n v="4161"/>
        <n v="4164"/>
        <n v="4168"/>
        <n v="4159"/>
        <n v="4160"/>
        <n v="5154"/>
        <n v="4154"/>
        <n v="4157"/>
        <n v="4155"/>
        <n v="4152"/>
        <n v="4147"/>
        <n v="4145"/>
        <n v="4150"/>
        <n v="4143"/>
        <n v="4136"/>
        <n v="3253"/>
        <n v="4141"/>
        <n v="4139"/>
        <n v="4140"/>
        <n v="4135"/>
        <n v="4133"/>
        <n v="4128"/>
        <n v="4130"/>
        <n v="4124"/>
        <n v="4121"/>
        <n v="4122"/>
        <n v="4119"/>
        <n v="4116"/>
        <n v="4111"/>
        <n v="4118"/>
        <n v="4110"/>
        <n v="4114"/>
        <n v="4113"/>
        <s v="Sachin Singh Dhamnood"/>
        <s v="Next Now"/>
        <n v="4112"/>
        <n v="4106"/>
        <n v="4104"/>
        <n v="4103"/>
        <n v="4102"/>
        <n v="4100"/>
        <n v="4098"/>
        <n v="4097"/>
        <n v="4095"/>
        <n v="4093"/>
        <n v="4094"/>
        <n v="4092"/>
        <n v="4088"/>
        <n v="4083"/>
        <n v="4084"/>
        <n v="4081"/>
        <n v="4053"/>
        <n v="4080"/>
        <n v="4070"/>
        <n v="4079"/>
        <n v="4002"/>
        <n v="4077"/>
        <n v="4078"/>
        <n v="3252"/>
        <n v="4075"/>
        <n v="4071"/>
        <n v="4068"/>
        <n v="4063"/>
        <n v="4057"/>
        <n v="4064"/>
        <n v="4061"/>
        <n v="4060"/>
        <n v="4054"/>
        <n v="4052"/>
        <n v="4055"/>
        <n v="4051"/>
        <n v="3239"/>
        <n v="4043"/>
        <n v="4036"/>
        <n v="4042"/>
        <n v="4039"/>
        <n v="4040"/>
        <n v="4038"/>
        <n v="4035"/>
        <s v="Nextnow"/>
        <n v="4033"/>
        <n v="4032"/>
        <n v="4030"/>
        <n v="4031"/>
        <n v="4028"/>
        <n v="4029"/>
        <n v="4024"/>
        <n v="4023"/>
        <n v="4022"/>
        <n v="4025"/>
        <n v="4020"/>
        <n v="4016"/>
        <n v="4013"/>
        <n v="4012"/>
        <n v="4008"/>
        <n v="3299"/>
        <n v="3293"/>
        <n v="3294"/>
        <n v="3291"/>
        <n v="3288"/>
        <n v="3284"/>
        <n v="3285"/>
        <s v="Sumit"/>
        <n v="3276"/>
        <n v="3272"/>
        <n v="3271"/>
        <n v="3268"/>
        <n v="3206"/>
        <s v="Sumit "/>
        <n v="3247"/>
        <n v="3262"/>
        <n v="3261"/>
        <n v="3254"/>
        <n v="3251"/>
        <n v="3215"/>
        <n v="3248"/>
        <n v="3245"/>
        <n v="3241"/>
        <n v="3242"/>
        <n v="3232"/>
        <n v="3236"/>
        <n v="3238"/>
        <n v="3237"/>
        <n v="3235"/>
        <n v="3213"/>
        <m/>
        <n v="3233"/>
        <n v="3229"/>
        <n v="3230"/>
        <n v="3227"/>
        <n v="3228"/>
        <n v="3225"/>
        <n v="3224"/>
        <n v="3220"/>
        <n v="3223"/>
        <n v="3214"/>
        <n v="3221"/>
        <n v="3219"/>
        <n v="3212"/>
        <n v="3200"/>
        <n v="3210"/>
        <n v="3211"/>
        <n v="3208"/>
        <n v="3189"/>
        <n v="3207"/>
        <n v="3205"/>
        <n v="3198"/>
        <n v="3197"/>
        <n v="3199"/>
        <n v="3194"/>
        <n v="3192"/>
        <n v="3188"/>
        <n v="3182"/>
        <n v="3183"/>
        <n v="3179"/>
        <n v="3181"/>
        <n v="3174"/>
        <n v="3177"/>
        <n v="3175"/>
        <n v="3171"/>
        <n v="3173"/>
        <n v="3170"/>
        <n v="3169"/>
        <s v="Navin Batra"/>
        <n v="3166"/>
        <n v="3164"/>
        <n v="3163"/>
        <n v="3162"/>
        <n v="3160"/>
        <n v="3159"/>
        <n v="3155"/>
        <n v="3158"/>
        <s v="Suresh Kumar"/>
        <n v="3157"/>
        <n v="3153"/>
        <n v="3156"/>
        <n v="3150"/>
        <n v="3151"/>
        <n v="3152"/>
        <n v="3149"/>
        <n v="3143"/>
        <n v="3146"/>
        <n v="3145"/>
        <n v="3138"/>
        <n v="3125"/>
        <n v="3140"/>
        <n v="3132"/>
        <n v="3136"/>
        <n v="3131"/>
        <n v="3134"/>
        <n v="3123"/>
        <n v="3122"/>
        <n v="3121"/>
        <n v="3119"/>
        <n v="3117"/>
        <n v="3115"/>
        <n v="3116"/>
        <n v="3113"/>
        <n v="3109"/>
        <n v="3107"/>
        <n v="3110"/>
        <n v="3105"/>
        <n v="3108"/>
        <n v="3102"/>
        <n v="3103"/>
        <n v="3100"/>
        <n v="3092"/>
        <n v="3095"/>
        <n v="3098"/>
        <n v="3097"/>
        <n v="3094"/>
        <n v="3091"/>
        <n v="3096"/>
        <n v="3059"/>
        <n v="3053"/>
        <n v="3087"/>
        <n v="3085"/>
        <n v="3084"/>
        <n v="3081"/>
        <n v="3083"/>
        <n v="3082"/>
        <n v="3078"/>
        <n v="3076"/>
        <n v="3077"/>
        <n v="3075"/>
        <n v="3069"/>
        <n v="3072"/>
        <n v="3067"/>
        <n v="3063"/>
        <n v="3058"/>
        <n v="3056"/>
        <s v="New Reo"/>
        <n v="3055"/>
        <n v="3047"/>
        <s v="Manish"/>
        <n v="3025"/>
        <n v="3054"/>
        <n v="3036"/>
        <n v="3050"/>
        <n v="2895"/>
        <n v="3046"/>
        <n v="3048"/>
        <n v="3043"/>
        <n v="3037"/>
        <n v="3041"/>
        <n v="3033"/>
        <n v="3029"/>
        <n v="3023"/>
        <n v="3030"/>
        <n v="3027"/>
        <n v="3026"/>
        <n v="3020"/>
        <n v="3019"/>
        <n v="3017"/>
        <n v="3011"/>
        <n v="3010"/>
        <n v="3015"/>
        <n v="2909"/>
        <n v="3004"/>
        <n v="3006"/>
        <n v="3002"/>
        <n v="3003"/>
        <n v="2999"/>
        <n v="2994"/>
        <n v="2988"/>
        <n v="2996"/>
        <n v="2991"/>
        <n v="2989"/>
        <n v="2998"/>
        <s v="DC143"/>
        <n v="2984"/>
        <n v="2987"/>
        <n v="2985"/>
        <n v="2983"/>
        <n v="2981"/>
        <n v="2980"/>
        <n v="2972"/>
        <n v="2977"/>
        <n v="2966"/>
        <n v="2976"/>
        <n v="2968"/>
        <n v="2974"/>
        <n v="2973"/>
        <n v="2967"/>
        <n v="2971"/>
        <n v="2962"/>
        <n v="2970"/>
        <n v="2963"/>
        <n v="2930"/>
        <n v="2932"/>
        <n v="2952"/>
        <n v="2961"/>
        <n v="2956"/>
        <n v="2960"/>
        <n v="2954"/>
        <n v="2943"/>
        <n v="2955"/>
        <n v="2949"/>
        <n v="2950"/>
        <n v="2942"/>
        <n v="2937"/>
        <n v="2923"/>
        <n v="2915"/>
        <n v="2938"/>
        <n v="2934"/>
        <n v="2925"/>
        <n v="2931"/>
        <n v="2929"/>
        <n v="2921"/>
        <n v="2920"/>
        <n v="2912"/>
        <n v="2903"/>
        <n v="2918"/>
        <n v="2917"/>
        <n v="2916"/>
        <n v="2907"/>
        <n v="2908"/>
        <n v="2902"/>
        <n v="2900"/>
        <n v="2897"/>
        <n v="2888"/>
        <n v="2896"/>
        <n v="2885"/>
        <n v="2892"/>
        <n v="2893"/>
        <n v="2884"/>
        <n v="2878"/>
        <n v="2881"/>
        <n v="2879"/>
        <n v="2880"/>
        <s v="Radha Rajak"/>
        <n v="2875"/>
        <n v="2868"/>
        <n v="2876"/>
        <n v="2872"/>
        <n v="2873"/>
        <n v="2871"/>
        <n v="2755"/>
        <n v="2869"/>
        <n v="2867"/>
        <s v="Ritik Ghawari"/>
        <n v="2864"/>
        <n v="2865"/>
        <n v="2858"/>
        <n v="2862"/>
        <n v="2855"/>
        <n v="2854"/>
        <n v="2861"/>
        <n v="2857"/>
        <n v="2856"/>
        <s v="Vikas Bansal"/>
        <s v="Kajal Soni"/>
        <s v="Amish Kothari"/>
        <n v="2853"/>
        <n v="2842"/>
        <n v="2851"/>
        <n v="2845"/>
        <n v="2846"/>
        <n v="2804"/>
        <n v="2830"/>
        <n v="2833"/>
        <n v="2836"/>
        <n v="2831"/>
        <n v="2828"/>
        <n v="2802"/>
        <n v="2825"/>
        <n v="2823"/>
        <n v="2809"/>
        <n v="2820"/>
        <n v="2818"/>
        <n v="2787"/>
        <n v="2819"/>
        <n v="2807"/>
        <s v="Atul Khandelwal"/>
        <n v="2810"/>
        <n v="2811"/>
        <n v="2814"/>
        <n v="2812"/>
        <n v="2808"/>
        <n v="2764"/>
        <n v="2798"/>
        <n v="2797"/>
        <n v="2783"/>
        <n v="2788"/>
        <n v="2789"/>
        <n v="2782"/>
        <n v="2780"/>
        <n v="2786"/>
        <n v="2779"/>
        <n v="2785"/>
        <n v="2777"/>
        <n v="2766"/>
        <n v="2778"/>
        <n v="2770"/>
        <n v="2774"/>
        <n v="2769"/>
        <n v="2772"/>
        <n v="2739"/>
        <n v="2771"/>
        <n v="2758"/>
        <n v="2773"/>
        <n v="2736"/>
        <n v="2735"/>
        <n v="2768"/>
        <n v="2757"/>
        <n v="2756"/>
        <n v="2760"/>
        <n v="2761"/>
        <n v="2759"/>
        <n v="2744"/>
        <n v="2754"/>
        <n v="2749"/>
        <n v="2732"/>
        <n v="2750"/>
        <s v="Bhuval Prasad"/>
        <n v="2748"/>
        <n v="2740"/>
        <n v="2747"/>
        <n v="2746"/>
        <n v="2745"/>
        <n v="2734"/>
        <n v="2733"/>
        <n v="2738"/>
        <n v="2731"/>
        <n v="2728"/>
        <n v="2726"/>
        <n v="2672"/>
        <n v="2724"/>
        <n v="2725"/>
        <n v="2716"/>
        <n v="2717"/>
        <n v="2723"/>
        <n v="2722"/>
        <n v="2711"/>
        <n v="2718"/>
        <n v="2703"/>
        <n v="2702"/>
        <n v="2704"/>
        <n v="2706"/>
        <n v="2700"/>
        <n v="2635"/>
        <s v="Suresh Solanki"/>
        <n v="2699"/>
        <n v="2689"/>
        <n v="2693"/>
        <n v="2696"/>
        <n v="2691"/>
        <n v="2642"/>
        <n v="2678"/>
        <n v="2670"/>
        <n v="2683"/>
        <n v="2682"/>
        <n v="2681"/>
        <n v="2673"/>
        <n v="2679"/>
        <n v="2676"/>
        <n v="2671"/>
        <n v="2659"/>
        <n v="2643"/>
        <n v="2624"/>
        <n v="2668"/>
        <n v="2660"/>
        <n v="2639"/>
        <n v="2664"/>
        <n v="2654"/>
        <s v="Rajneesh"/>
        <s v="Akash Sagar"/>
        <n v="2657"/>
        <n v="2621"/>
        <n v="2655"/>
        <n v="2656"/>
        <n v="2618"/>
        <n v="2650"/>
        <n v="2470"/>
        <s v="VICKY"/>
        <n v="2595"/>
        <n v="2649"/>
        <n v="2648"/>
        <n v="2647"/>
        <n v="2579"/>
        <n v="2644"/>
        <n v="2341"/>
        <n v="2340"/>
        <n v="2637"/>
        <n v="2638"/>
        <n v="2634"/>
        <n v="2633"/>
        <n v="2630"/>
        <n v="2627"/>
        <n v="2626"/>
        <n v="2594"/>
        <n v="2588"/>
        <n v="2607"/>
        <n v="2625"/>
        <n v="2619"/>
        <n v="2620"/>
        <n v="2612"/>
        <n v="2615"/>
        <n v="2613"/>
        <n v="2609"/>
        <n v="2606"/>
        <n v="2597"/>
        <n v="2608"/>
        <n v="2611"/>
        <n v="2610"/>
        <n v="2492"/>
        <n v="2598"/>
        <n v="2602"/>
        <s v="Cash Zeal EX"/>
        <n v="2600"/>
        <n v="2596"/>
        <n v="2593"/>
        <n v="2591"/>
        <n v="2590"/>
        <n v="2511"/>
        <n v="2585"/>
        <n v="2478"/>
        <n v="2582"/>
        <n v="2412"/>
        <n v="2551"/>
        <n v="2584"/>
        <n v="2580"/>
        <n v="2571"/>
        <n v="2581"/>
        <s v="Nishant"/>
        <n v="2575"/>
        <n v="2561"/>
        <n v="2567"/>
        <n v="2572"/>
        <n v="2565"/>
        <n v="2557"/>
        <n v="2576"/>
        <n v="2562"/>
        <n v="2573"/>
        <n v="2568"/>
        <s v="Cash Indore Customer"/>
        <n v="2555"/>
        <n v="2564"/>
        <n v="2521"/>
        <n v="2548"/>
        <n v="2543"/>
        <n v="2552"/>
        <n v="2553"/>
        <n v="2519"/>
        <n v="2549"/>
        <n v="2545"/>
        <n v="2544"/>
        <n v="2537"/>
        <n v="2542"/>
        <s v="Satyanarayan Tirole"/>
        <n v="2524"/>
        <n v="2541"/>
        <n v="2535"/>
        <n v="2540"/>
        <n v="2520"/>
        <n v="2533"/>
        <n v="2531"/>
        <n v="2536"/>
        <n v="2527"/>
        <n v="2523"/>
        <n v="2529"/>
        <n v="2526"/>
        <n v="2525"/>
        <n v="2477"/>
        <n v="2522"/>
        <n v="2517"/>
        <n v="2514"/>
        <n v="2512"/>
        <n v="2505"/>
        <n v="2515"/>
        <n v="2513"/>
        <n v="2516"/>
        <s v="2493 HR Logistics"/>
        <n v="2507"/>
        <n v="2509"/>
        <n v="2508"/>
        <n v="2502"/>
        <n v="2501"/>
        <n v="2499"/>
        <n v="2496"/>
        <n v="2500"/>
        <n v="2495"/>
        <n v="2493"/>
        <n v="2491"/>
        <s v="Vijay Patidar"/>
        <n v="2494"/>
        <n v="2417"/>
        <n v="2490"/>
        <n v="2484"/>
        <n v="2480"/>
        <n v="2479"/>
        <s v="Shantilal Nirgude"/>
        <s v="Yashwant Malviya"/>
        <n v="2476"/>
        <n v="2475"/>
        <n v="2474"/>
        <n v="2473"/>
        <n v="2472"/>
        <n v="2440"/>
        <n v="2463"/>
        <n v="2466"/>
        <n v="2464"/>
        <n v="2460"/>
        <n v="2458"/>
        <n v="2455"/>
        <n v="2453"/>
        <n v="2452"/>
        <n v="2451"/>
        <n v="2445"/>
        <n v="2444"/>
        <n v="2443"/>
        <n v="2450"/>
        <n v="2447"/>
        <n v="2441"/>
        <s v="Shivendar Pratap Singh"/>
        <n v="2427"/>
        <n v="2439"/>
        <n v="2437"/>
        <n v="2433"/>
        <n v="2435"/>
        <n v="2434"/>
        <s v="Aayushi Mandloi"/>
        <n v="2428"/>
        <s v="Eknath Mali"/>
        <n v="2425"/>
        <n v="2426"/>
        <n v="2429"/>
        <n v="2430"/>
        <n v="2432"/>
        <n v="2420"/>
        <n v="2421"/>
        <n v="2422"/>
        <s v="SEVDC 363"/>
        <n v="2396"/>
        <n v="2413"/>
        <n v="2414"/>
        <n v="2415"/>
        <n v="2416"/>
        <n v="2411"/>
        <s v="Deepansh"/>
        <n v="2403"/>
        <s v="Shanawaz"/>
        <n v="2394"/>
        <n v="2395"/>
        <n v="2398"/>
        <n v="2399"/>
        <n v="2402"/>
        <n v="2393"/>
        <s v="Satyendra Nexus"/>
        <n v="2392"/>
        <s v="Hajrat Khan"/>
        <n v="2390"/>
        <n v="2360"/>
        <n v="2385"/>
        <n v="2387"/>
        <n v="2388"/>
        <n v="2389"/>
        <n v="2383"/>
        <n v="2384"/>
        <n v="2382"/>
        <s v="Simran Sonone 2379"/>
        <n v="2313"/>
        <n v="2375"/>
        <n v="2369"/>
        <n v="2371"/>
        <n v="2359"/>
        <n v="2370"/>
        <s v="Kashiram"/>
        <n v="2365"/>
        <s v="Bhole Singh Chouhan"/>
        <n v="2356"/>
        <n v="2353"/>
        <n v="2354"/>
        <n v="2355"/>
        <n v="2357"/>
        <s v="USHA BAI"/>
        <n v="2348"/>
        <n v="2351"/>
        <s v="SEVDC501"/>
        <n v="2342"/>
        <s v="MANOJ RAGHUVANSHI"/>
        <n v="2319"/>
        <n v="2338"/>
        <n v="2339"/>
        <n v="2332"/>
        <n v="2334"/>
        <s v="Shashank Sharma"/>
        <s v="Shubham Harror"/>
        <n v="2326"/>
        <n v="2327"/>
        <n v="2320"/>
        <n v="2322"/>
        <n v="2324"/>
        <n v="2325"/>
        <n v="2317"/>
        <n v="2323"/>
        <s v="GEMPL"/>
        <n v="2315"/>
        <n v="2318"/>
        <n v="2321"/>
        <s v="PEV116"/>
        <n v="2293"/>
        <n v="2297"/>
        <n v="2310"/>
        <n v="2311"/>
        <n v="2303"/>
        <n v="2305"/>
        <n v="2309"/>
        <s v="361 Prashant Sharma"/>
        <n v="2287"/>
        <n v="2292"/>
        <n v="2299"/>
        <n v="2302"/>
        <n v="2304"/>
        <n v="2306"/>
        <n v="2308"/>
        <s v="Ashwini Sharma"/>
        <n v="2301"/>
        <n v="2295"/>
        <n v="2289"/>
        <n v="2290"/>
        <n v="2207"/>
        <n v="2221"/>
        <n v="2281"/>
        <n v="2282"/>
        <n v="2283"/>
        <n v="2284"/>
        <n v="2286"/>
        <n v="2268"/>
        <n v="2275"/>
        <n v="2278"/>
        <n v="2279"/>
        <n v="2269"/>
        <n v="2272"/>
        <n v="2276"/>
        <n v="2270"/>
        <n v="2271"/>
        <s v="Sourabh  Shrimali"/>
        <n v="2263"/>
        <n v="2266"/>
        <n v="2260"/>
        <n v="2261"/>
        <n v="2250"/>
        <n v="2257"/>
        <n v="2259"/>
        <n v="2255"/>
        <n v="2254"/>
        <s v="Ayush Kasliwal"/>
        <n v="2249"/>
        <n v="2231"/>
      </sharedItems>
    </cacheField>
    <cacheField name="Date" numFmtId="0">
      <sharedItems containsDate="1" containsBlank="1" containsMixedTypes="1" minDate="2020-09-17T00:00:00" maxDate="2028-08-04T00:00:00"/>
    </cacheField>
    <cacheField name="Part Code" numFmtId="0">
      <sharedItems containsBlank="1" count="291">
        <s v="ODNEXOIL"/>
        <s v="BPLGB00363"/>
        <s v="BSWNA00018"/>
        <s v="OD6201RS"/>
        <s v="BCVNA00012"/>
        <s v="OD6204-2RS"/>
        <s v="ODBRKMAGSHOE"/>
        <s v="SP-000000000069"/>
        <s v="BPPBK00024"/>
        <s v="BPPBK00138"/>
        <s v="BBRBK00029"/>
        <s v="BBRBK00030"/>
        <s v="BBRBK00031"/>
        <s v="BFTZP00075"/>
        <s v="BSWNA00017"/>
        <s v="BSWNA00019"/>
        <s v="VP-000000085901"/>
        <s v="BLSNA00017"/>
        <s v="OD3PIN"/>
        <s v="BLTNA00028"/>
        <s v="BPLGR00458"/>
        <s v="BPLGR00459"/>
        <s v="BPLGR00467"/>
        <s v="BWRNA00042"/>
        <s v="BFSZP00103"/>
        <s v="BFSZP00344"/>
        <s v="ODBULBHEAD"/>
        <s v="ODSWITCH"/>
        <s v="BELNA00218"/>
        <s v="BBRBK00079"/>
        <s v="ODRMIRROR"/>
        <s v="BELNA00243"/>
        <s v="BPLGB00362"/>
        <s v="VP-000000049879"/>
        <s v="BCRNA00015"/>
        <s v="ODMATMAGRED"/>
        <s v="ODJNCBOX"/>
        <s v="BWRNA00001"/>
        <s v="BPLOB00522"/>
        <s v="BSXNA00010"/>
        <s v="BBRBK00002"/>
        <s v="BBRBK00011"/>
        <s v="VP-000000055274"/>
        <s v="BBGNA00014"/>
        <s v="BBGNA00018"/>
        <s v="BBGNA00019"/>
        <s v="BBGNA00020"/>
        <s v="BBGNA00021"/>
        <s v="BFSZP00341"/>
        <s v="BFSZP00342"/>
        <s v="BPPWT00079"/>
        <s v="BBRBK00064"/>
        <s v="BPPBK00084"/>
        <s v="BFTZP00120"/>
        <s v="BELNA00222"/>
        <s v="BBRBK00082"/>
        <s v="BELNA00255"/>
        <s v="BSPZP00002"/>
        <s v="BSSBK00003"/>
        <s v="BFTBK00096"/>
        <s v="VP-000000000120"/>
        <s v="ODTYRECEAT02"/>
        <s v="VP-000000000505ZA"/>
        <s v="BBRBK00080"/>
        <s v="ODBRKREOSHOE"/>
        <s v="BBRBK00001"/>
        <s v="ODTYRECEAT03"/>
        <s v="BPLGR00454"/>
        <s v="ODMATMAGBLACK"/>
        <s v="BFSZP00348"/>
        <s v="BFSZP00353"/>
        <s v="BFSZP00354"/>
        <s v="BFSZP00356"/>
        <s v="BPLGB00359"/>
        <s v="BPLGB00360"/>
        <s v="BPLGB00367"/>
        <s v="BPLGB00368"/>
        <s v="BPLGB00369"/>
        <s v="BPLGB00370"/>
        <s v="BPLGB00371"/>
        <s v="BPPBK00063"/>
        <s v="BMTBK00008"/>
        <s v="BPPBK00069"/>
        <s v="BLTNA00054"/>
        <s v="ODMCB"/>
        <s v="BFTBK00131"/>
        <s v="VP-000000005572"/>
        <s v="BCHNA00048"/>
        <s v="BPPBK00089"/>
        <s v="BPPBK00087"/>
        <s v="BPPBK00068"/>
        <s v="ODHORN"/>
        <s v="BPLMR00346"/>
        <s v="BPLGB00358"/>
        <s v="VP-000000065631"/>
        <s v="BELNA00242"/>
        <s v="BRWBK00012"/>
        <s v="BRWBK00013"/>
        <s v="BRWBK00014"/>
        <s v="BPPBK00083"/>
        <s v="BPLOB00535"/>
        <s v="VP-000000000506"/>
        <s v="ODBRKPAD"/>
        <s v="ODTYRECEAT01"/>
        <s v="BAVSF00004"/>
        <s v="BELNA000239"/>
        <s v="VP-000000000516"/>
        <s v="BPLCP00390"/>
        <s v="BCHNA00043RF"/>
        <s v="BPPBK00064"/>
        <s v="VP-000000000131"/>
        <s v="VP-000000000505FS"/>
        <s v="BSWNA00021"/>
        <s v="VP-000000059709"/>
        <s v="BSWNA00002"/>
        <s v="VP-000000000290"/>
        <s v="VP-000000000388FS"/>
        <s v="VP-000000001440"/>
        <s v="VP-000000000553"/>
        <s v="BPLOB00526"/>
        <s v="BPLOB00527"/>
        <s v="BPLOB00528"/>
        <s v="BACBK00102"/>
        <s v="BSLBK00007"/>
        <s v="VP-000000061423"/>
        <s v="BSABK00006"/>
        <s v="BPLGW00512"/>
        <s v="SP000000000069"/>
        <s v="ODBRKPADREO"/>
        <s v="ODDISCBRKOIL"/>
        <s v="BLSNA00015"/>
        <s v="ODBRKSENS"/>
        <s v="BPPBK00088"/>
        <s v="BLTNA00056"/>
        <s v="ODSEATCOV03"/>
        <s v="BPLGB00424"/>
        <s v="BAVSF00005"/>
        <s v="ODBTPH0ASCON"/>
        <s v="BPLRD00485"/>
        <s v="BLSNA00016"/>
        <s v="BBRBK00005"/>
        <s v="BBRBK00006"/>
        <s v="BBRBK00009"/>
        <s v="BICNA00029"/>
        <s v="BPPBK00042"/>
        <s v="BPLGR00455"/>
        <s v="BPLGR00456"/>
        <s v="BPLGR00463"/>
        <s v="BPLGR00464"/>
        <s v="BPPBK00077"/>
        <s v="WCRNA00002"/>
        <s v="VSP-REO-017"/>
        <s v="ODSEATCOV01"/>
        <s v="BELNA00269"/>
        <s v="BPLGR00457"/>
        <s v="BLTNA00060"/>
        <s v="BLTNA00059"/>
        <s v="VP-000000000130"/>
        <s v="BWHNA00018"/>
        <s v="BPLMR00342"/>
        <s v="BPLGW00518"/>
        <s v="BPLGW00517"/>
        <s v="BPLGW00510"/>
        <s v="BSLBK00008"/>
        <s v="BPPBK00078"/>
        <s v="BPLOB00523"/>
        <s v="BPLOB00524"/>
        <s v="BPLOB00531"/>
        <s v="BPLOB00532"/>
        <s v="VP-000000050499"/>
        <s v="VP-000000050500"/>
        <s v="BPPBK00031"/>
        <s v="BPLMR00343"/>
        <s v="BPLMR00351"/>
        <s v="BPLMR00352"/>
        <s v="BPPBK00139"/>
        <s v="BPLMW00607"/>
        <s v="BFTBK00141"/>
        <s v="BACBK00115"/>
        <s v="BPLGB00361"/>
        <s v="BRBBK00021"/>
        <s v="BHBBK00002"/>
        <s v="VP-000000017002"/>
        <s v="BSSBK00008"/>
        <s v="BACBK00103"/>
        <s v="BSWNA00020"/>
        <s v="BSWNA00016"/>
        <s v="BSWNA00023"/>
        <s v="VP-000000062127"/>
        <s v="VP-000000050502"/>
        <s v="BPLGW00519"/>
        <s v="BICNA00037"/>
        <s v="BPLGB00423"/>
        <s v="BBRBK00077"/>
        <s v="ODGRIPCOV"/>
        <s v="BPLGW00508"/>
        <s v="BPLGW00509"/>
        <s v="BPLGW00513"/>
        <s v="BPLGW00514"/>
        <s v="BPLGW00520"/>
        <s v="BPLGW00521"/>
        <s v="BSTBK00023"/>
        <s v="BPLWT00499"/>
        <s v="BPPBK00044"/>
        <s v="BPLMW00611"/>
        <s v="BPPBK00075"/>
        <s v="BICNA00035"/>
        <s v="ODBRKLEVERLH"/>
        <s v="ODBTRCAN1"/>
        <s v="BPLGR00460"/>
        <s v="BFKBK00018"/>
        <s v="VP-000000039803"/>
        <s v="VP-000000042800"/>
        <s v="VP-000000062130"/>
        <s v="VP-000000062131"/>
        <s v="ODMAGMOTOR"/>
        <s v="ODCLUSGLASS"/>
        <s v="BPPBK00067"/>
        <s v="BPPBK00070"/>
        <s v="VP-000000000505LW"/>
        <s v="VP-000000065628"/>
        <s v="ODCABLECHAGORI"/>
        <s v="BPPBK00002"/>
        <s v="OD1290TYRE"/>
        <s v="VP-000000042866"/>
        <s v="BPPBK00053"/>
        <s v="BPLBL00091"/>
        <s v="VSP-REO-087"/>
        <s v="BPLBL00267"/>
        <s v="VSP-REO-101"/>
        <s v="VSP-REO-102"/>
        <s v="BPLGR00079"/>
        <s v="BPLGR00080"/>
        <s v="BPLBL00266"/>
        <s v="BPPBK00001"/>
        <s v="VSP-REO-088"/>
        <s v="VSP-REO-047"/>
        <s v="BSWNA00015"/>
        <s v="BFTBK00094"/>
        <s v="BPPBK00049"/>
        <s v="BLTNA00035"/>
        <s v="BPPBK00045"/>
        <s v="ODBAGHOOK"/>
        <s v="VP-000000000505IR"/>
        <s v="ODTHROTTLE01"/>
        <s v="BPLMR00344"/>
        <s v="ODCHGSOCKET01"/>
        <s v="BLTNA00057"/>
        <s v="BFKBK00025"/>
        <s v="BFKBK00024"/>
        <s v="BMTBK00008RF"/>
        <s v="BELNA00239"/>
        <s v="BACBK00049"/>
        <s v="BFSZP00387"/>
        <s v="ODFLASHER"/>
        <s v="BPLGB00366"/>
        <s v="BPLGR00170"/>
        <s v="BELNA00244"/>
        <s v="BPLMR00355"/>
        <s v="BFTZP00116"/>
        <s v="BELNA00225"/>
        <s v="FS-000000000373"/>
        <s v="BPLSF00139"/>
        <s v="BFTBK00132"/>
        <s v="BPLCP00391"/>
        <s v="BPLBK00457"/>
        <s v="WCRNA00003"/>
        <s v="BPLGB00373"/>
        <s v="BWHNA00024"/>
        <s v="BBRBK00076"/>
        <s v="VP-000000074856"/>
        <s v="BELNA00228"/>
        <s v="BPLOB00533"/>
        <s v="BPLOB00534"/>
        <s v="BCHNA00070"/>
        <s v="BCHNA00071"/>
        <s v="BCHNA00043"/>
        <s v="BPLMR00347"/>
        <s v="BELNA00157"/>
        <s v="ODLOCK01"/>
        <s v="BWHNA00032"/>
        <s v="ODSEATLATCH"/>
        <s v="VP-000000000378"/>
        <s v="BPLGR00169"/>
        <s v="BMTBK00022"/>
        <s v="BPPBK00052"/>
        <s v="BMTBK00014"/>
        <s v="BPPBK00050"/>
        <s v="BPPBK00051"/>
        <s v="BELNA00246"/>
        <m/>
      </sharedItems>
    </cacheField>
    <cacheField name="Description" numFmtId="0">
      <sharedItems containsBlank="1" count="291">
        <s v="NEXUS OIL PALCO 80W90 120Ml"/>
        <s v="MAG-INS.CLUSTER COVER REARR-ABS-GR BLK D"/>
        <s v="REVERSE SWITCH-DM"/>
        <s v="Front Bearing Kit 6201RS (Pair)"/>
        <s v="Zeal-Converter-48/60V-12V DCDC DM"/>
        <s v="Rear Bearing 6204LLU"/>
        <s v="Brake Shoe Magnus"/>
        <s v="7.5A CHARGER PHASE-0"/>
        <s v="MAG EX/PWR-INS CLUSTER COVER RR-PP BLACK"/>
        <s v="CLUSTER COVER TOP-PP-M"/>
        <s v="MAGNUS HS-Front Brake Cable"/>
        <s v="MAGNUS HS-Front HBS  Brake Cable"/>
        <s v="MAGNUS HS-Rear Brake Cable"/>
        <s v="MAG/ZEAL-BRAKE CABLE GUIDE-STEEL-ZP-DM"/>
        <s v="TURN INDICATOR SWITCH-DM"/>
        <s v="HORN SWITCH-DM"/>
        <s v="Magnus Neo 3.5 Inch Cluster"/>
        <s v="MAGNUS-LOCK SET-PAVNA DM"/>
        <s v="3 PIN LEAD"/>
        <s v="MAGNUS HS-HEAD LIGHT FIEM"/>
        <s v="MAG-INS.CLUSTER COVER FRONT-ABS-GALACTIC"/>
        <s v="MAG-INS.CLUSTER COVER REAR-ABS-GALACTIC"/>
        <s v="MAG-REAR PANEL TOP-ABS-GALACTIC GREY"/>
        <s v="MAG PRO-SWITCH CONNECTIRNG WIRE-DM"/>
        <s v="Bolt-M5*26 H9 Star Head Step"/>
        <s v="AXLE BUSH-4.5XID12.5XOD20-ZP"/>
        <s v="Headlight Bulb"/>
        <s v="Switch"/>
        <s v="CHARGING SOCKET+10AFB FUSE+3PF250"/>
        <s v="BRAKE LEVER RH-ALU BLK PC -ADVIK"/>
        <s v="Rear View Mirror Winner Magnus"/>
        <s v="THROTTLE RH W/O SWITCH"/>
        <s v="MAG-INS.CLUSTER COVER FRONT-ABS-GR BLK D"/>
        <s v="IPEC CHARGER 60V 7.5A"/>
        <s v="ZEAL/MAG-CONTROLLER 60V-C ELECTRIC"/>
        <s v="Magnus Mat Red Black"/>
        <s v="Connectioion Boxn Cable Junct"/>
        <s v="ZEAL/MAG-MOTOR CONNECTING WIRE"/>
        <s v="MAG-FRONT FENDER-ABS-OCEAN BLUE DM"/>
        <s v="REAR SHOCKER-310MM-BK-W/NEW SEAL-GABRIEL"/>
        <s v="Zeal-Brake Lever RH-Al PDC-Black PC"/>
        <s v="HBS Equalizer Enclosure"/>
        <s v="CBS Assembly"/>
        <s v="MAG-FORK STEM RACER-ID30-CH STEEL"/>
        <s v="MAG-BOTTOM RACER CUP-CH STEEL"/>
        <s v="MAG-TOP RACER CUP-CH STEEL"/>
        <s v="20X4MM MAG-RACER BALL&amp;CAGE-4MM-TOP"/>
        <s v="14X6.35MAG-RACER BALL 6.35MM-BEARING-BTM"/>
        <s v="ZEAL/REO-RACER NUT-M24X3 HEX 32 MM-YZP"/>
        <s v="ZEAL/REO-RACER NUT-M24X3 HEX 46 MM-YZP"/>
        <s v="FORK RACER DUST CAP-PP"/>
        <s v="Zeal-Brake Panel Rear-Al PDC-Black PC"/>
        <s v="SWING ARM COVER LH-PP"/>
        <s v="EX-BATTERY CLAMP-STEL-ZP"/>
        <s v="Zeal-Throttle-Black-DM"/>
        <s v="MAGNUS/ZEAL-REAR BRAKE PANEL"/>
        <s v="HALL SENSOR PCB ASSEMBLY-Z/M"/>
        <s v="MAGNUS SIDE STAND SPRING - DM"/>
        <s v="Magnus Li-Side stand"/>
        <s v="MAGNUS-SEAT LATCH U-CLAMP DD-STL YZP"/>
        <s v="ELECTRONIC_THROTTLE_WITHOUT_SWITCH"/>
        <s v="CEAT 90/90-12 ZOOM X3 54J TL (Tyre 12&quot;)"/>
        <s v="INST_CLUSTER_COVER_FR_ZANSKAR AQUA"/>
        <s v="BRAKE LEVER CBS ASSY WITH BSS-LH-PC"/>
        <s v="Brake Shoe Reo"/>
        <s v="Zeal-Brake Lever LH-Al PDC-Black PC"/>
        <s v="CEAT 3.00-10 Energy Ride EV 42J TL"/>
        <s v="MAG-FRONT FENDER-ABS-GALACTIC GREY"/>
        <s v="Magnus Mat Black Only"/>
        <s v="MAGNUS HS-MOTOR AXLE WASHER"/>
        <s v="LOCK WASHER 1 D28 T4MM"/>
        <s v="LOCK WASHER 2 D30 T4.5MM"/>
        <s v="ANTI WASHER T5.8MM"/>
        <s v="MAG-FRONT PANEL LH-ABS-GR BLK DM"/>
        <s v="MAG-FRONT PANEL RH-ABS-GR BLK DM"/>
        <s v="MAG-PROTECTION BOARD LH-ABS-GR BLK DM"/>
        <s v="MAG-PROTECTION BOARD RH-ABS-GR BLK DM"/>
        <s v="MAG-SIDE PANEL LH-ABS-GR BLK DM"/>
        <s v="MAG-SIDE PANEL RH-ABS-GR BLK DM"/>
        <s v="MAG-REAR PANEL TOP-ABS-GR BLK DM"/>
        <s v="Reo/Zeal-Swing Arm Cover LH-PP-Black DM"/>
        <s v="MOTOR-1200W48/60V-BLDC-2.15X10RIM-IP65"/>
        <s v="Magnus-Foot board DM"/>
        <s v="Magnus-Tail Light DM"/>
        <s v="MCB"/>
        <s v="MAG-MCB-MOUNT-BRACKET-STL-BLK"/>
        <s v="SWING_ARM_COVER_LH"/>
        <s v="CHARGER-CAN 1-60V7. 5A"/>
        <s v="MAG/PWR-BAG HOOK PLATE-PP-BLACK"/>
        <s v="MAG/PWR-BAG HOOK-PP-BLACK"/>
        <s v="MAGNUS-GLOVE BOX-DM"/>
        <s v="HORN"/>
        <s v="MAG-INS.CLUSTER COVER FRONT-ABS-MT RED D"/>
        <s v="MAG-FRONT FENDER-ABS-GR BLK DM"/>
        <s v="MAG-PROTECTION BOARD RH-ABS-GLOSSY BLACK"/>
        <s v="CHARGING SOCKET-CHOGORI-M"/>
        <s v="WHEEL SPROCKET"/>
        <s v="MOTOR SPROCKET"/>
        <s v="BELT"/>
        <s v="LUGG-BOX-FRONT COVER-LID-PP-BK"/>
        <s v="MAG-REAR PANEL TOP-ABS-OCEAN BLUE DM"/>
        <s v="INST_CLUSTER_COVER_RR"/>
        <s v="BRAKE PADS"/>
        <s v="3.00-10 ZOOM D TL42 J_x000a_"/>
        <s v="AIR VALVE-TS1630-TUBELESS-TRITON-REAR"/>
        <s v="BTRY-CHARGING-CNCTR-SB50 TO XLR FEMALE_x000a_"/>
        <s v="HANDLE_LOCK_ SET"/>
        <s v="Magnus-Front Panel Decorative Plate DM"/>
        <s v="Charger -60V7.5A LI DM- REFURBISHED"/>
        <s v="Reo/Zeal-Swing Arm Cover RH-PP-Black DM"/>
        <s v="REAR_VIEW_MIRROR_LH"/>
        <s v="INST_CLUSTER_COVER_FR_FUTURE STEEL"/>
        <s v="IGNITION SWITCH-DM"/>
        <s v="Magnus_Ph0_CEAD_AMP303_FOC_1.2KW"/>
        <s v="START-SWITCH MODULE"/>
        <s v="FRONT_FORK_T_STEM_ASSY"/>
        <s v="FRONT_FENDER_FF-FUTURE STEEL"/>
        <s v="CBS_ASSY"/>
        <s v="CHARGING COVER"/>
        <s v="MAG-INS.CLUSTER CVR FRNT-ABS-OCEAN BL DM"/>
        <s v="MAG-INS.CLUSTER CVR REAR-ABS-OCEAN BL DM"/>
        <s v="MAG-INS.CLUSTER COVER TOP-ABS-OCEAN BL D"/>
        <s v="Magnus-Pillion Footrest LH-DM"/>
        <s v="Magnus/zeal-Seat Latch DM"/>
        <s v="Charger LFP 48V 7.5A"/>
        <s v="MAGNUS-SWING ARM-STEEL BK PC"/>
        <s v="MAG-INS.CLUSTER COVER FRONT-ABS-WHITE DM BPLGW00512"/>
        <s v="Brake Pad Reo"/>
        <s v="Disc Brake Oil"/>
        <s v="REO-LOCK SET ASSY-WITH AMPERE LOGO"/>
        <s v="BRAKE SENSOR"/>
        <s v="MAG/PWR-FRAME NUMBER COVER-PP-BLACK"/>
        <s v="MAGNUS- HILUX HEAD LAMP DM"/>
        <s v="Seat Cover Neo"/>
        <s v="FRONT PANEL TOP-GLOSSY BLACK-ABS-P"/>
        <s v="AIR VALVE-PVR 70-TUBELESS-TRITON-FRONT"/>
        <s v="Lithium-Ion Power Pack 60V 37Ah with inline fuse connector"/>
        <s v="ZEAL PROTECTION BOARD RH-ABS BUR RED"/>
        <s v="ZEAL-LOCK SET-PAVNA DM"/>
        <s v="Zeal-Front Brake Cable-Black"/>
        <s v="Zeal-Rear Brake Cable-Black"/>
        <s v="Zeal-HBS Brake Cable"/>
        <s v="MAGNUS 75-CLUSTER+BLE+CAN+SINGLE WIRE"/>
        <s v="Magnus-Front Lower Mudguard-PP DM"/>
        <s v="MAGNUS FRONT PANEL LH-ABS-GALACTIC GREY"/>
        <s v="MAGNUS FRONT PANEL RH-ABS-GALACTIC GREY"/>
        <s v="MAG-PROTECTION BOARD LH-ABS-GALACTIC"/>
        <s v="MAG-PROTECTION BOARD RH-ABS-GALACTIC"/>
        <s v="MAGNUS-LUGGAGE BOX LID-PP-BLACK"/>
        <s v="ZEAL/MAG-60V WIRED CONTROLLER KIT ASY"/>
        <s v="Reo-Rear Brake Cable"/>
        <s v="Seat Cover Magnus"/>
        <s v="THROTTLE-RH-M1"/>
        <s v="MAG-FRONT PANEL TOP-ABS-GALACTIC GREY"/>
        <s v="MAGNUS HS-INDICATOR RH ASSY-DM"/>
        <s v="MAGNUS HS-INDICATOR LH ASSY-DM"/>
        <s v="REAR_VIEW_MIRROR_RH"/>
        <s v="SWITCH PIGTAIL WIRING HARNESS"/>
        <s v="MAG-FRONT FENDER-ABS-MT RED DM"/>
        <s v="MAG-PROTECTION BOARD RH-ABS-WHITE DM BPLGW00518"/>
        <s v="MAG-PROTECTION BOARD LH-ABS-WHITE DM"/>
        <s v="MAGNUS FRONT PANEL RH-ABS-WHITE DM BPLGW00510"/>
        <s v="Magnus-Seat Latch Cable DM"/>
        <s v="MAGNUS-LUGGAGE BOX-PP-BLACK"/>
        <s v="MAG-FRONT PANEL LH-ABS-OCEAN BLUE DM"/>
        <s v="MAG-FRONT PANEL RH-ABS-OCEAN BLUE DM"/>
        <s v="MAG-PROTECTION BOARD LH-ABS-OCEAN BLUE D"/>
        <s v="MAG-PROTECTION BOARD RH-ABS-OCEAN BLE DM"/>
        <s v="MAGNUS EX DECAL FRONT RH"/>
        <s v="MAGNUS EX DECAL FRONT LH"/>
        <s v="MAGNUS HS-BAG HOOK-PP-BLACK"/>
        <s v="MAGNUS FRONT PANEL LH-ABS-MT RED DM"/>
        <s v="MAG-PROTECTION BOARD LH-ABS-MT RED DM"/>
        <s v="MAG-PROTECTION BOARD RH-ABS-MT RED DM"/>
        <s v="GLOVE BOX PANEL-M_P"/>
        <s v="MAG-FRONT FENDER-ABS-MATT B.BLACK-DM"/>
        <s v="BATTERY CLAMP-ZINC PLATED-M/Z EX"/>
        <s v="LADIES FOOT REST-STEEL-BK PC"/>
        <s v="MAG-FRONT PANEL TOP-ABS-GR BLK-DM"/>
        <s v="LIP SEAL-Z/M"/>
        <s v="MAGNUS HS-HANDLE BAR-STEEL-BK PC"/>
        <s v="NXG_15AMP_CHARGER"/>
        <s v="MAGNUS-SIDE STAND-STL-BK PC"/>
        <s v="Magnus-Pillion Footrest RH-DM"/>
        <s v="HEAD LIGHT ON-OFF SWITCH-DM"/>
        <s v="HEAD LIGHT DIMMER SWITCH-DM"/>
        <s v="TWO WAY MODE SWITCH-DM"/>
        <s v="DECAL NEO LH"/>
        <s v="MAGNUS EX DECAL REAR LH"/>
        <s v="MAG-SIDE PANEL LH-ABS-WHITE DM"/>
        <s v="INSTRUMENT CLUSTER-PH2-M"/>
        <s v="REAR PANEL TOP-GLOSSY BLACK-ABS-P"/>
        <s v="Front brake panel"/>
        <s v="Grip Cover"/>
        <s v="MAG-FRONT FENDER-ABS-WHITE DM BPLGW00508"/>
        <s v="MAGNUS FRONT PANEL LH-ABS-WHITE DM BPLGW00509"/>
        <s v="MAG-INS.CLUSTER COVER REAR-ABS-WHITE DM  BPLGW00513"/>
        <s v="MAG-INS.CLUSTER COVER TOP-ABS-WHITE DM"/>
        <s v="MAG-SIDE PANEL RH-ABS-WHITE DM"/>
        <s v="MAG-REAR PANEL TOP-ABS-WHITE DM BPLGW00521"/>
        <s v="MAGNUS-SEAT-BLACK-FPSS DM"/>
        <s v="MAG-BAG HOOK PLATE-ABS-WHITE DM"/>
        <s v="Magnus-Protection Board Bottom LH-PP DM"/>
        <s v="MAG-INS.CLUSTER COVER FRNT-ABS-MATT BB"/>
        <s v="REAR FENDER-MAGNUS 2021-PP"/>
        <s v="Instrument Cluster"/>
        <s v="Brake lever assy lh"/>
        <s v="[60-38-D-0] D-60V 38ah NMC Phase-0"/>
        <s v="MAG-INS.CLUSTER COVER TOP-ABS-GALACTIC"/>
        <s v="Magnus front fork T sterm DM"/>
        <s v="MAG_FRONT PANEL_GLOSSY BLACK"/>
        <s v="FRONT FENDER-ABS-GLACIAL WHITE DM"/>
        <s v="Decal Front panel Top RH"/>
        <s v="Decal Front panel Top LH"/>
        <s v="hub motor 1200 w 10&quot; 130 mm"/>
        <s v="Magnus Cluster Glass"/>
        <s v="MAG-GLOVE BOX CONNECTOR-DM"/>
        <s v="LUG.BOX FRONT COVER-DM"/>
        <s v="INST_CLUSTER_COVER_FR_LUNAR WHITE"/>
        <s v="MAGNUS FRONT PANEL LH-ABS-GLOSSY BLACK"/>
        <s v="Auto Socket Chagori 2+4"/>
        <s v="Reo/Zeal-Swing Arm Cover RH-PP-Black"/>
        <s v="90/90-12 Tyre MRF"/>
        <s v="48V CHARGER-ACCORD"/>
        <s v="Reo/Zeal-Front Inner Mudguard DM"/>
        <s v="Reo-Instrument Cluster cover-Blue with b"/>
        <s v="Reo/Zeal-Instrument Cluster Cover"/>
        <s v="Reo PLUS -Front Panel Bottom-blue"/>
        <s v="Reo/Zeal-Glove Box Panel"/>
        <s v="Reo/Zeal-Glove Box Connector"/>
        <s v="Reo-Protection Board LH-Grey"/>
        <s v="Reo-Protection Board RH-Grey"/>
        <s v="Reo PLUS - Front Fender-Blue"/>
        <s v="Reo/Zeal-Swing Arm Cover LH-PP-Black"/>
        <s v="Reo/Zeal-Frame Number Cover"/>
        <s v="Reo/Zeal-Luggage Box"/>
        <s v="ZEAL/MAGNUS-EX/PWR-SIDESTAND-REED-SWITCH"/>
        <s v="MAG-MUDGUARD MTG CLAMP-STL-BK PC"/>
        <s v="Magnus-Side Panel Bottom RH-PP DM"/>
        <s v="MAGNUS HS-LUGGAGE BOX LIGHT WITH SWITCH"/>
        <s v="Magnus-Protection Board Bottom RH-PP DM"/>
        <s v="BAG HOOK"/>
        <s v="INST_CLUSTER_COVER_FR_INDIAN RED"/>
        <s v="Throttle"/>
        <s v="MAGNUS FRONT PANEL RH-ABS-MT RED DM"/>
        <s v="Auto Socket Magnus"/>
        <s v="MAGNUS-NUMBER PLATE LAMP"/>
        <s v="MAGNUS HS-FRONT FORK LEG RH-DM"/>
        <s v="MAGNUS HS-FRONT FORK LEG LH-DM"/>
        <s v="MOTOR-1200W48 60V-10RIM REFURBISHED"/>
        <s v="3PIN CONNECTOR-BACKLITE-PP"/>
        <s v="JUNCTION BOX VERTICAL PORTS-PP-GREY"/>
        <s v="Nut-M5 H8 Hex Flange DM"/>
        <s v="FLASHER"/>
        <s v="MAG-FRAME NUMBER COVER-ABS-GR BLK DM"/>
        <s v="MAGNUS HS-H/L HOLDER TOP-ABS-BLK"/>
        <s v="GRIP LH W/O SWITCH"/>
        <s v="MAG-REAR PANEL TOP-ABS-MT RED DM"/>
        <s v="Zeal-Reflector Mounting Clamp DM"/>
        <s v="Reo/Zeal-Brake Sensing Switch DM"/>
        <s v="INTERMEDIATE_SHAFT_BEARING_RH"/>
        <s v="MAGNUS-INST.CLUSTER COVER FR-ABS-MC"/>
        <s v="FRONT-FENDER-BRCKT-CLAMP-STL-BK"/>
        <s v="Head Light Decorative Plate"/>
        <s v="INS CLUSTER COVER TOP-GLOSSY BLK-ABS"/>
        <s v="ZEAL/MAG-60V WL.CONTROLLER KIT ASY-X"/>
        <s v="MAG-SWING ARM COVER CAP-ABS-GR BLK DM"/>
        <s v="MAG EX-WR.HARNESS-WL.CONTROLLER-SB50 CN"/>
        <s v="REAR BRAKE PANEL"/>
        <s v="MAG-INS CLUSTER COVER FRNT-MATT MT BLACK"/>
        <s v="Zeal-Switch Mount LH assy DM"/>
        <s v="MAG-SIDE PANEL LH-ABS-OCEAN BLUE DM"/>
        <s v="MAG-SIDE PANEL RH-ABS-OCEAN BLUE DM"/>
        <s v="CHARGER-60V7. 5A-PH2"/>
        <s v="CHARGER-48-P2"/>
        <s v="CHARGER-60V7.5A LI DM SENATLA"/>
        <m/>
        <s v="MAG-INS.CLUSTER COVER REAR-ABS-MT RED DM"/>
        <s v="MAGNUS HS-USB PORT-5V OUTPUT"/>
        <s v="Ignitition Key lock"/>
        <s v="WR.HARNESS-WL.CONTROLLER-CHOGORI-M"/>
        <s v="Seat Lock Seat Latch"/>
        <s v="GLOVE_BOX_PANEL"/>
        <s v="MAGNUS HS-H/L HOLDER BOTTOM-ABS-BLK"/>
        <s v="HUB MOTOR-12 INCH"/>
        <s v="Zeal-Rear Inner Mudguard-PP-Black DM"/>
        <s v="Magnus-Swing Arm Cover LH DM"/>
        <s v="Magnus-Swing Arm Cover RH DM"/>
        <s v="CHARGING SOCKET-AMPHENOL-PH2-M/Z"/>
        <s v="3.00-10 ZOOM D TL42 J " u="1"/>
        <s v="BTRY-CHARGING-CNCTR-SB50 TO XLR FEMALE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rshit Soni" refreshedDate="46297.534632407405" refreshedVersion="8" recordCount="1230" xr:uid="{00000000-000A-0000-FFFF-FFFF00000000}">
  <cacheSource type="worksheet">
    <worksheetSource ref="A1:G1231" sheet="Purchase Sheet"/>
  </cacheSource>
  <cacheFields count="7">
    <cacheField name="Date" numFmtId="0">
      <sharedItems containsNonDate="0" containsDate="1" containsString="0" containsBlank="1" minDate="2021-09-11T00:00:00" maxDate="2026-09-24T00:00:00"/>
    </cacheField>
    <cacheField name="Bill No" numFmtId="0">
      <sharedItems containsBlank="1" containsMixedTypes="1" containsNumber="1" containsInteger="1" minValue="691" maxValue="98092708" count="172">
        <n v="94692746"/>
        <n v="98092708"/>
        <n v="98092178"/>
        <n v="98092083"/>
        <n v="98092091"/>
        <s v="A000349"/>
        <n v="98091377"/>
        <n v="98091002"/>
        <n v="98090724"/>
        <n v="98090723"/>
        <n v="98090043"/>
        <s v="JMT/25-26/954"/>
        <n v="94691672"/>
        <n v="98089376"/>
        <n v="98089377"/>
        <n v="98088769"/>
        <s v="2627CEAT396"/>
        <s v="SA87/2026-27"/>
        <n v="98088200"/>
        <s v="A000294"/>
        <n v="98088035"/>
        <n v="98087940"/>
        <s v="JMT/25-26/824"/>
        <m/>
        <s v="JMT/25-26/788"/>
        <n v="98087389"/>
        <n v="98086911"/>
        <n v="98086910"/>
        <n v="98086909"/>
        <n v="98086170"/>
        <n v="98086129"/>
        <n v="98085681"/>
        <n v="98085340"/>
        <s v="-"/>
        <s v="A000225"/>
        <n v="98084284"/>
        <n v="98084282"/>
        <n v="98084280"/>
        <n v="98084160"/>
        <n v="98083900"/>
        <n v="98083465"/>
        <n v="98083160"/>
        <n v="98083159"/>
        <n v="98083095"/>
        <n v="98082611"/>
        <n v="98082610"/>
        <n v="98082609"/>
        <s v="2627CEAT306"/>
        <n v="98082409"/>
        <s v="A000194"/>
        <n v="98082048"/>
        <n v="98081918"/>
        <n v="98081516"/>
        <n v="98081471"/>
        <n v="98081470"/>
        <n v="98081265"/>
        <n v="98080896"/>
        <s v="JMT/25-26/445"/>
        <s v="2627CEAT262"/>
        <s v="AEI/26-27/IT/224"/>
        <n v="98079916"/>
        <n v="98079915"/>
        <n v="98079914"/>
        <n v="98078593"/>
        <s v="2627CEAT228"/>
        <n v="98078242"/>
        <n v="98078124"/>
        <n v="98077800"/>
        <n v="98077755"/>
        <s v="A000115"/>
        <s v="2627CEAT194"/>
        <s v="2627CEAT192"/>
        <n v="98077343"/>
        <n v="98076785"/>
        <n v="98076692"/>
        <s v="AEI/26-27/IT/121"/>
        <s v="2627CEAT154"/>
        <n v="98075766"/>
        <n v="98075471"/>
        <s v="A000077"/>
        <n v="98075223"/>
        <s v="SA20/2026-27"/>
        <n v="98074590"/>
        <n v="98074591"/>
        <n v="98074028"/>
        <n v="98073731"/>
        <n v="98073732"/>
        <s v="2727CEAT27"/>
        <n v="98073497"/>
        <s v="2627CEAT29"/>
        <s v="2526CEAT1125"/>
        <n v="98072495"/>
        <n v="98072496"/>
        <n v="98071819"/>
        <n v="98071731"/>
        <s v="2526CEAT1046"/>
        <n v="98071338"/>
        <n v="98071212"/>
        <s v="KLI/25-26/278"/>
        <n v="98070584"/>
        <n v="98070585"/>
        <n v="691"/>
        <n v="98070214"/>
        <n v="98070054"/>
        <n v="98069810"/>
        <s v="2526CEAT939"/>
        <n v="98069306"/>
        <s v="A000682"/>
        <s v="2526CEAT895"/>
        <s v="A000663"/>
        <n v="98068444"/>
        <n v="98067930"/>
        <n v="98068641"/>
        <n v="98067317"/>
        <n v="98067318"/>
        <n v="94680192"/>
        <n v="94679971"/>
        <s v="A000576"/>
        <s v="SA139/2025-26"/>
        <n v="98066178"/>
        <n v="98065911"/>
        <n v="98065821"/>
        <s v="2526CEAT736"/>
        <n v="98065560"/>
        <n v="98065561"/>
        <n v="94678402"/>
        <n v="98065240"/>
        <n v="98064929"/>
        <n v="98064927"/>
        <n v="98064787"/>
        <n v="98064148"/>
        <n v="98064149"/>
        <s v="A000460"/>
        <n v="98063790"/>
        <s v="2526CEAT579"/>
        <n v="98062609"/>
        <n v="98062610"/>
        <n v="98062611"/>
        <n v="98062553"/>
        <n v="98062491"/>
        <s v="25626CEAT561"/>
        <s v="A000376"/>
        <n v="94674726"/>
        <s v="GNR08286"/>
        <n v="94674524"/>
        <s v="SA88/2025-26"/>
        <n v="98061937"/>
        <n v="98061826"/>
        <s v="2526CEAT504"/>
        <n v="98061263"/>
        <n v="98061092"/>
        <s v="2526CEAT451"/>
        <s v="A000275"/>
        <n v="98060528"/>
        <n v="98060529"/>
        <n v="94671660"/>
        <n v="98060175"/>
        <n v="98060176"/>
        <s v="2526APOLLO2243"/>
        <n v="94671177"/>
        <n v="98059429"/>
        <n v="94670653"/>
        <n v="98059244"/>
        <n v="98059245"/>
        <s v="KLI/25-26/029"/>
        <n v="94670220"/>
        <s v="CEAT352"/>
        <n v="94670140"/>
        <n v="94669856"/>
        <n v="94669757"/>
        <n v="98058919"/>
        <s v="2526CEAT307"/>
      </sharedItems>
    </cacheField>
    <cacheField name="Firm Name" numFmtId="0">
      <sharedItems containsBlank="1"/>
    </cacheField>
    <cacheField name="GSTIN" numFmtId="0">
      <sharedItems containsBlank="1"/>
    </cacheField>
    <cacheField name="Item Code" numFmtId="0">
      <sharedItems containsBlank="1" count="333">
        <s v="VP-000000103969"/>
        <s v="BPLGR00458"/>
        <s v="SP-000000000069"/>
        <s v="BBRBK00079"/>
        <s v="VP-000000000436"/>
        <s v="BFSZP00380"/>
        <s v="BFSZP00356"/>
        <s v="BFSZP00353"/>
        <s v="BFSZP00348"/>
        <s v="BLSNA00017"/>
        <s v="VP-000000000375ZA"/>
        <s v="VP-000000000505ZA"/>
        <s v="ODBRKMAGSHOE"/>
        <s v="VP-000000061423"/>
        <s v="BPLMR00346"/>
        <s v="BPPBK00068"/>
        <s v="BCHNA00048"/>
        <s v="BPPBK00069"/>
        <s v="BBRBK00031"/>
        <s v="BBRBK00030"/>
        <s v="BBRBK00029"/>
        <s v="BPPBK00064"/>
        <s v="BPPBK00063"/>
        <s v="BPLGB00370"/>
        <s v="BPLGB00369"/>
        <s v="BBRBK00082"/>
        <s v="BAVSF00004"/>
        <s v="VP-000000065631"/>
        <s v="ODTYRECEAT02"/>
        <s v="VP-000000000290"/>
        <s v="BRWBK00012"/>
        <s v="BRWBK00013"/>
        <s v="BELNA00243"/>
        <s v="BRWBK00014"/>
        <s v="BBRBK00001"/>
        <s v="BPLCP00390"/>
        <s v="ODTYRECEAT03"/>
        <s v="ODSWITCH"/>
        <s v="ODRMIRROR"/>
        <s v="ODMATMAGRED"/>
        <s v="ODMATMAGBLACK"/>
        <s v="OD6204-2RS"/>
        <s v="OD6201RS"/>
        <s v="VP-000000017011BL"/>
        <s v="VP-000000049879"/>
        <s v="VP-000000000516"/>
        <s v="BPLOB00522"/>
        <s v="BELNA00218"/>
        <s v="VP-000000000505FS"/>
        <s v="VP-000000000388FS"/>
        <s v="BPLOB00527"/>
        <s v="BSABK00006"/>
        <s v="BPLGB00371"/>
        <s v="SP-000000000130"/>
        <s v="VP-000000029542"/>
        <s v="VP-000000084588"/>
        <s v="ODMCB"/>
        <s v="ODBRKPAD"/>
        <s v="ODTYRECEAT01"/>
        <s v="BPLGB00362"/>
        <s v="BPLGB00360"/>
        <s v="BPLGB00358"/>
        <s v="BACGY00002"/>
        <s v="BPLGB00363"/>
        <s v="BELNA00222"/>
        <s v="BBRBK00011"/>
        <s v="VP-000000082157"/>
        <s v="BPLOB00535"/>
        <s v="BPLGB00368"/>
        <s v="BPLGR00459"/>
        <s v="BPLGR00455"/>
        <s v="BPLGR00464"/>
        <s v="BPLGB00359"/>
        <s v="BPLGB00367"/>
        <s v="BPLMR00342"/>
        <s v="ODHORN"/>
        <s v="VP-000000000278"/>
        <s v="VP-000000000270"/>
        <s v="BPLGR00456"/>
        <s v="BPLOB00523"/>
        <s v="VP-000000093689MG"/>
        <s v="BPLOB00532"/>
        <s v="BPLOB00526"/>
        <s v="BCRNA00015"/>
        <s v="VP-000000000393FS"/>
        <s v="VP-000000000383"/>
        <s v="BBRBK00080"/>
        <s v="BPLGR00463"/>
        <s v="VP-000000000372"/>
        <s v="VP-000000036389"/>
        <s v="BLTNA00056"/>
        <s v="VP-000000000265"/>
        <s v="VP-000000010127"/>
        <s v="BBRBK00064"/>
        <s v="BFTZP00075"/>
        <s v="ODDISCBRKOIL"/>
        <s v="ODBRKPADREO"/>
        <s v="VP-000000029530"/>
        <s v="VP-000000103773"/>
        <s v="BBRBK00009"/>
        <s v="BBRBK00006"/>
        <s v="BBRBK00005"/>
        <s v="BELNA00269"/>
        <s v="BFTBK00096"/>
        <s v="BSLBK00007"/>
        <s v="VP-000000000373"/>
        <s v="FS-000000000343"/>
        <s v="FS-000000000199"/>
        <s v="VSP-REO-017"/>
        <s v="BSPZP00002"/>
        <s v="BPLMR00352"/>
        <s v="BPLOB00524"/>
        <s v="ODBTPH0ASCON"/>
        <s v="BICNA00029"/>
        <s v="BPLGR00457"/>
        <s v="VP-000000000130"/>
        <s v="BLTNA00059"/>
        <s v="BLTNA00060"/>
        <s v="BLSNA00016"/>
        <s v="BELNA00246"/>
        <s v="BPLGW00510"/>
        <s v="BPLGW00517"/>
        <s v="BPLGW00518"/>
        <s v="BPPBK00139"/>
        <s v="BACBK00115"/>
        <s v="BSXNA00010"/>
        <s v="BPLMR00351"/>
        <s v="BPLOB00531"/>
        <s v="BPPBK00078"/>
        <s v="BSLBK00008"/>
        <s v="BPPBK00138"/>
        <s v="ODNEXOIL"/>
        <s v="ODAUTOCON"/>
        <s v="ODCABLECHAGORI"/>
        <s v="ODTHROTTLE01"/>
        <s v="BPPBK00024"/>
        <s v="BPPBK00077"/>
        <s v="BPLGB00420"/>
        <s v="BRBBK00021"/>
        <s v="BBRBK00077"/>
        <s v="BSWNA00020"/>
        <s v="BSWNA00021"/>
        <s v="BACBK00103"/>
        <s v="BSSBK00008"/>
        <s v="BPPBK00088"/>
        <s v="BLSNA00015"/>
        <s v="BPPBK00083"/>
        <s v="VP-000000017002"/>
        <s v="BHBBK00002"/>
        <s v="VP-000000029529"/>
        <s v="VP-000000006377"/>
        <s v="BPLGB00361"/>
        <s v="VP-000000017011GR"/>
        <s v="VP-000000085901"/>
        <s v="BPLGW00513"/>
        <s v="VP-000000055274"/>
        <s v="VP-000000093763"/>
        <s v="VP-000000093709MB"/>
        <s v="VP-000000093707MB"/>
        <s v="VP-000000093706MB"/>
        <s v="VP-000000093705MB"/>
        <s v="VP-000000093704MB"/>
        <s v="VP-000000093702MB"/>
        <s v="VP-000000093700MB"/>
        <s v="BACGR00002"/>
        <s v="BACGR00001"/>
        <s v="BPLGR00467"/>
        <s v="BELNA00242"/>
        <s v="BICNA00037"/>
        <s v="VSP-REO-016"/>
        <s v="BBGNA00014"/>
        <s v="BBGNA00018"/>
        <s v="BBGNA00019"/>
        <s v="BBGNA00020"/>
        <s v="BBGNA00021"/>
        <s v="BFSZP00341"/>
        <s v="BFSZP00342"/>
        <s v="BELNA00255"/>
        <s v="BPLGB00423"/>
        <s v="BPLGW00512"/>
        <s v="BCVNA00006"/>
        <s v="VP-000000062127"/>
        <s v="VP-000000050502"/>
        <s v="BPLGW00519"/>
        <s v="BPLMW00607"/>
        <s v="BPLGW00509"/>
        <s v="BPLGW00508"/>
        <s v="BPLGW00520"/>
        <s v="BSTBK00023"/>
        <s v="BFTBK00131"/>
        <s v="BPPBK00044"/>
        <s v="ODBRKSENS"/>
        <s v="BFTBK00141"/>
        <s v="VP-000000093678MG"/>
        <s v="ODBTRCAN1"/>
        <s v="VP-000000042794"/>
        <s v="VP-000000039803MG"/>
        <s v="VP-000000093675MG"/>
        <s v="VP-000000093682AM"/>
        <s v="VP-000000093683AM"/>
        <s v="VP-000000093680AM"/>
        <s v="VP-000000093681AM"/>
        <s v="VP-000000055445"/>
        <s v="VP-000000055446"/>
        <s v="VP-000000065624"/>
        <s v="VP-000000042800"/>
        <s v="VP-000000049266"/>
        <s v="VP-000000049267"/>
        <s v="BFTBK00252"/>
        <s v="BFTBK00230"/>
        <s v="BFKBK00018"/>
        <s v="VP-000000010844"/>
        <s v="ODMAGMOTOR"/>
        <s v="ODREOHALLSENS"/>
        <s v="ODBRKLEVERLH"/>
        <s v="ODCLUSGLASS"/>
        <s v="BPPBK00002"/>
        <s v="BPPBK00001"/>
        <s v="BPPBK00052"/>
        <s v="VP-000000065628"/>
        <s v="BPPBK00070"/>
        <s v="BPPBK00067"/>
        <s v="VP-000000039803"/>
        <s v="VP-000000050499"/>
        <s v="VP-000000050500"/>
        <s v="VP-000000062131"/>
        <s v="VP-000000062130"/>
        <s v="BPPBK00075"/>
        <s v="BPLMW00611"/>
        <s v="VP-000000059709"/>
        <s v="BPPBK00049"/>
        <s v="VP-000000000505IR"/>
        <s v="VP-000000000505LW"/>
        <s v="BPLBL00091"/>
        <s v="VSP-REO-087"/>
        <s v="VSP-REO-101"/>
        <s v="VSP-REO-102"/>
        <s v="BPLGR00079"/>
        <s v="BPLGR00080"/>
        <s v="BPLBL00266"/>
        <s v="VSP-REO-088"/>
        <s v="VSP-REO-047"/>
        <s v="VSP-REO-107"/>
        <s v="BPLBL00267"/>
        <s v="BPPBK00045"/>
        <s v="BPPBK00031"/>
        <s v="BSWNA00016"/>
        <s v="BSWNA00015"/>
        <s v="BPPBK00042"/>
        <s v="BPLMR00343"/>
        <s v="BPLMR00355"/>
        <s v="BCVNA00012"/>
        <s v="BAXZP00013"/>
        <s v="BAXZP00015"/>
        <s v="VP-000000033848"/>
        <s v="BWHNA00035"/>
        <s v="BSSBK00003"/>
        <s v="BFKBK00024"/>
        <s v="BFKBK00025"/>
        <s v="BPLGB00430"/>
        <s v="BBRBK00076"/>
        <s v="BSWNA00023"/>
        <s v="BSWNA00019"/>
        <s v="BSWNA00017"/>
        <s v="BPPBK00087"/>
        <s v="BLTNA00057"/>
        <s v="BWRNA00001"/>
        <s v="BWHNA00018"/>
        <s v="VP-000000065630"/>
        <s v="VP-000000065629"/>
        <s v="VP-000000065626"/>
        <s v="BBGNA00028"/>
        <s v="ODJNCBOX"/>
        <s v="ODBULBHEAD"/>
        <s v="SP000000000069"/>
        <s v="BELNA00239"/>
        <s v="BFSZP00035"/>
        <s v="FS-000000000373"/>
        <s v="BPLGR00454"/>
        <s v="BPPWT00079"/>
        <s v="BFTZP00120"/>
        <s v="BWHNA00024"/>
        <s v="VP-000000000391FS"/>
        <s v="VP-000000000375FS"/>
        <s v="VP-000000000390FS"/>
        <s v="VP-000000000394FS"/>
        <s v="VP-000000005881"/>
        <s v="BSWNA00018"/>
        <s v="BELNA00238"/>
        <s v="FS-000000000384"/>
        <s v="BMTBK00008RF"/>
        <s v="BACBK00049"/>
        <s v="BFSZP00387"/>
        <s v="BPLGW00521"/>
        <s v="BPLOB00534"/>
        <s v="BPLGB00424"/>
        <s v="BPLMW00618"/>
        <s v="BSWNA00002"/>
        <s v="VP-000000074856"/>
        <s v="VP-000000042866"/>
        <s v="VP-000000000391LW"/>
        <s v="BCHNA00043RF"/>
        <s v="VP-000000000120"/>
        <m/>
        <s v="OD1290TYRE"/>
        <s v="ODBRKSENSOLD"/>
        <s v="OD3PIN"/>
        <s v="ODFLASHER"/>
        <s v="ODSEATCOV01"/>
        <s v="ODSEATCOV03"/>
        <s v="ODBAGHOOK"/>
        <s v="VP-000000003956"/>
        <s v="VP-000000003955"/>
        <s v="VP-000000003953"/>
        <s v="VP-000000003952"/>
        <s v="VP-000000001418"/>
        <s v="BPPBK00054"/>
        <s v="VP-000000074857"/>
        <s v="BPLMR00347"/>
        <s v="BPLRD00485"/>
        <s v="BPPBK00084"/>
        <s v="BPLGB00415"/>
        <s v="BLTNA00035"/>
        <s v="BFTBK00094"/>
        <s v="BPLCP00391"/>
        <s v="VP-000000000378"/>
        <s v="BPLGR00169"/>
        <s v="BPLGR00170"/>
        <s v="BPPBK00089"/>
        <s v="VP-000000010420"/>
        <s v="BWHNA00032"/>
        <s v="BPLMR00344"/>
        <s v="BELNA00225"/>
      </sharedItems>
    </cacheField>
    <cacheField name="Description" numFmtId="0">
      <sharedItems containsBlank="1" count="332">
        <s v="Mag NEO 10 IN SUPP CLUSTER B2C"/>
        <s v="MAG-INS.CLUSTER COVER FRONT-ABS-GALACTIC"/>
        <s v="7.5A CHARGER PHASE-0"/>
        <s v="BRAKE LEVER RH-ALU BLK PC -ADVIK"/>
        <s v="PANEL_SWITCH_RH"/>
        <s v="Bolt-M6*12 H10 Hex Flange Head DM"/>
        <s v="ANTI WASHER T5.8MM"/>
        <s v="LOCK WASHER 1 D28 T4MM"/>
        <s v="MAGNUS HS-MOTOR AXLE WASHER"/>
        <s v="MAGNUS-LOCK SET-PAVNA DM"/>
        <s v="FRONT PANEL LH-ANSKAR AQUA"/>
        <s v="INST_CLUSTER_COVER_FR_ZANSKAR AQUA"/>
        <s v="Brake Shoe Magnus"/>
        <s v="Charger LFP 48V 7.5A"/>
        <s v="MAG-INS.CLUSTER COVER FRONT-ABS-MT RED D"/>
        <s v="MAGNUS-GLOVE BOX-DM"/>
        <s v="CHARGER-CAN 1-60V7. 5A"/>
        <s v="Magnus-Foot board DM"/>
        <s v="MAGNUS HS-Rear Brake Cable"/>
        <s v="MAGNUS HS-Front HBS  Brake Cable"/>
        <s v="MAGNUS HS-Front Brake Cable"/>
        <s v="Reo/Zeal-Swing Arm Cover RH-PP-Black DM"/>
        <s v="Reo/Zeal-Swing Arm Cover LH-PP-Black DM"/>
        <s v="MAG-SIDE PANEL RH-ABS-GR BLK DM"/>
        <s v="MAG-SIDE PANEL LH-ABS-GR BLK DM"/>
        <s v="MAGNUS/ZEAL-REAR BRAKE PANEL"/>
        <s v="AIR VALVE-TS1630-TUBELESS-TRITON-REAR"/>
        <s v="MAG-PROTECTION BOARD RH-ABS-GLOSSY BLACK"/>
        <s v="CEAT 90/90-12 ZOOM X3 54J TL (Tyre 12&quot;)"/>
        <s v="FRONT_FORK_T_STEM_ASSY"/>
        <s v="WHEEL SPROCKET"/>
        <s v="MOTOR SPROCKET"/>
        <s v="THROTTLE RH W/O SWITCH"/>
        <s v="BELT"/>
        <s v="Zeal-Brake Lever LH-Al PDC-Black PC"/>
        <s v="Magnus-Front Panel Decorative Plate DM"/>
        <s v="CEAT 3.00-10 Energy Ride EV 42J TL"/>
        <s v="Switch"/>
        <s v="Rear View Mirror Winner Magnus"/>
        <s v="Magnus Mat Red Black"/>
        <s v="Magnus Mat Black Only"/>
        <s v="Rear Bearing 6204LLU"/>
        <s v="Front Bearing Kit 6201RS (Pair)"/>
        <s v="NXG FOOT MAT - BLUE"/>
        <s v="IPEC CHARGER 60V 7.5A"/>
        <s v="HANDLE_LOCK_ SET"/>
        <s v="MAG-FRONT FENDER-ABS-OCEAN BLUE DM"/>
        <s v="CHARGING SOCKET+10AFB FUSE+3PF250"/>
        <s v="INST_CLUSTER_COVER_FR_FUTURE STEEL"/>
        <s v="FRONT_FENDER_FF-FUTURE STEEL"/>
        <s v="MAG-INS.CLUSTER CVR REAR-ABS-OCEAN BL DM"/>
        <s v="MAGNUS-SWING ARM-STEEL BK PC"/>
        <s v="MAG-REAR PANEL TOP-ABS-GR BLK DM"/>
        <s v="MAG EX 60V Ignition Relay Pigtail"/>
        <s v="PROTECTIVE SET-CRASH GUARD-SS202-NEXUS"/>
        <s v="Charging Cover NYL"/>
        <s v="MCB"/>
        <s v="BRAKE PADS"/>
        <s v="3.00-10 ZOOM D TL42 J_x000a_"/>
        <s v="MAG-INS.CLUSTER COVER FRONT-ABS-GR BLK D"/>
        <s v="MAG-FRONT PANEL RH-ABS-GR BLK DM"/>
        <s v="MAG-FRONT FENDER-ABS-GR BLK DM"/>
        <s v="Foot Mat Button-PPCP-Grey"/>
        <s v="MAG-INS.CLUSTER COVER REARR-ABS-GR BLK D"/>
        <s v="Zeal-Throttle-Black-DM"/>
        <s v="HBS Equalizer Enclosure"/>
        <s v="Reo Charging Socket"/>
        <s v="MAG-REAR PANEL TOP-ABS-OCEAN BLUE DM"/>
        <s v="MAG-PROTECTION BOARD RH-ABS-GR BLK DM"/>
        <s v="MAG-INS.CLUSTER COVER REAR-ABS-GALACTIC"/>
        <s v="MAGNUS FRONT PANEL LH-ABS-GALACTIC GREY"/>
        <s v="MAG-PROTECTION BOARD RH-ABS-GALACTIC"/>
        <s v="MAG-FRONT PANEL LH-ABS-GR BLK DM"/>
        <s v="MAG-PROTECTION BOARD LH-ABS-GR BLK DM"/>
        <s v="MAG-FRONT FENDER-ABS-MT RED DM"/>
        <s v="HORN"/>
        <s v="FRONT_FORK_LH"/>
        <s v="FRONT_FORK_RH"/>
        <s v="MAGNUS FRONT PANEL RH-ABS-GALACTIC GREY"/>
        <s v="MAG-FRONT PANEL LH-ABS-OCEAN BLUE DM"/>
        <s v="GRAND DECAL REAR LH RO GO"/>
        <s v="MAG-PROTECTION BOARD RH-ABS-OCEAN BLE DM"/>
        <s v="MAG-INS.CLUSTER CVR FRNT-ABS-OCEAN BL DM"/>
        <s v="ZEAL/MAG-CONTROLLER 60V-C ELECTRIC"/>
        <s v="SIDE PANEL RH-FUTURE STEEL"/>
        <s v="FRONT PANEL CENTER"/>
        <s v="BRAKE LEVER CBS ASSY WITH BSS-LH-PC"/>
        <s v="MAG-PROTECTION BOARD LH-ABS-GALACTIC"/>
        <s v="INDICATOR_LAMP_RH"/>
        <s v="MT80 CHARGING PORT PIGTAIL"/>
        <s v="MAGNUS- HILUX HEAD LAMP DM"/>
        <s v="FRONT_BRAKE_DISC"/>
        <s v="AXLE_BOLT_M12X1.25X222"/>
        <s v="Zeal-Brake Panel Rear-Al PDC-Black PC"/>
        <s v="MAG/ZEAL-BRAKE CABLE GUIDE-STEEL-ZP-DM"/>
        <s v="Disc Brake Oil"/>
        <s v="Brake Pad Reo"/>
        <s v="SCREEN GUARD-NEXUS"/>
        <s v="SCRATCH GUARD MAG GRAND ASSY"/>
        <s v="Zeal-HBS Brake Cable"/>
        <s v="Zeal-Rear Brake Cable-Black"/>
        <s v="Zeal-Front Brake Cable-Black"/>
        <s v="THROTTLE-RH-M1"/>
        <s v="MAGNUS-SEAT LATCH U-CLAMP DD-STL YZP"/>
        <s v="Magnus/zeal-Seat Latch DM"/>
        <s v="INDICATOR_LAMP_LH"/>
        <s v="RIBLOK"/>
        <s v="M6_ITW_SCRULOK"/>
        <s v="Reo-Rear Brake Cable"/>
        <s v="MAGNUS SIDE STAND SPRING - DM"/>
        <s v="MAG-PROTECTION BOARD RH-ABS-MT RED DM"/>
        <s v="MAG-FRONT PANEL RH-ABS-OCEAN BLUE DM"/>
        <s v="Lithium-Ion Power Pack 60V 37Ah with inline fuse connector"/>
        <s v="MAGNUS 75-CLUSTER+BLE+CAN+SINGLE WIRE"/>
        <s v="MAG-FRONT PANEL TOP-ABS-GALACTIC GREY"/>
        <s v="REAR_VIEW_MIRROR_RH"/>
        <s v="MAGNUS HS-INDICATOR LH ASSY-DM"/>
        <s v="MAGNUS HS-INDICATOR RH ASSY-DM"/>
        <s v="ZEAL-LOCK SET-PAVNA DM"/>
        <s v="CHARGING SOCKET-AMPHENOL-PH2-M/Z"/>
        <s v="MAGNUS FRONT PANEL RH-ABS-WHITE DM BPLGW00510"/>
        <s v="MAG-PROTECTION BOARD LH-ABS-WHITE DM"/>
        <s v="MAG-PROTECTION BOARD RH-ABS-WHITE DM BPLGW00518"/>
        <s v="GLOVE BOX PANEL-M_P"/>
        <s v="LADIES FOOT REST-STEEL-BK PC"/>
        <s v="REAR SHOCKER-310MM-BK-W/NEW SEAL-GABRIEL"/>
        <s v="MAG-PROTECTION BOARD LH-ABS-MT RED DM"/>
        <s v="MAG-PROTECTION BOARD LH-ABS-OCEAN BLUE D"/>
        <s v="MAGNUS-LUGGAGE BOX-PP-BLACK"/>
        <s v="Magnus-Seat Latch Cable DM"/>
        <s v="CLUSTER COVER TOP-PP-M"/>
        <s v="NEXUS OIL PALCO 80W90 120Ml"/>
        <s v="Auto Connector Thimble (One Packet)"/>
        <s v="Auto Socket Chagori 2+4"/>
        <s v="Throttle"/>
        <s v="MAG EX/PWR-INS CLUSTER COVER RR-PP BLACK"/>
        <s v="MAGNUS-LUGGAGE BOX LID-PP-BLACK"/>
        <s v="ZEAL SIDE PANEL RH-ABS GR BLK DM"/>
        <s v="LIP SEAL-Z/M"/>
        <s v="Front brake panel"/>
        <s v="HEAD LIGHT ON-OFF SWITCH-DM"/>
        <s v="IGNITION SWITCH-DM"/>
        <s v="Magnus-Pillion Footrest RH-DM"/>
        <s v="MAGNUS-SIDE STAND-STL-BK PC"/>
        <s v="MAG/PWR-FRAME NUMBER COVER-PP-BLACK"/>
        <s v="REO-LOCK SET ASSY-WITH AMPERE LOGO"/>
        <s v="LUGG-BOX-FRONT COVER-LID-PP-BK"/>
        <s v="NXG_15AMP_CHARGER"/>
        <s v="MAGNUS HS-HANDLE BAR-STEEL-BK PC"/>
        <s v="PROTECTIVE SET-CRASH GUARD-ERW2-NEXUS"/>
        <s v="LFR_FRAME_ASSY"/>
        <s v="MAG-FRONT PANEL TOP-ABS-GR BLK-DM"/>
        <s v="NXG FOOT MAT-GRAY"/>
        <s v="Magnus Neo 3.5 Inch Cluster"/>
        <s v="MAG-INS.CLUSTER COVER REAR-ABS-WHITE DM  BPLGW00513"/>
        <s v="CBS Assembly"/>
        <s v="CBS ASSEMBLY GRD"/>
        <s v="MAG/PWR-FRAME NUMBER COVER-PP-MO BROWN"/>
        <s v="LUG-BOX FRONT COVER-LID-PP-MO BROWN"/>
        <s v="LUG-BOX FRONT COVER-PP-MO BROWN"/>
        <s v="MAGNUS-FOOT BOARD MO BROWN"/>
        <s v="GLOVE BOX PANEL-M_P MO BROWN"/>
        <s v="MAGNUS-SIDE PANEL BOTTOM RH-MO BROWN"/>
        <s v="MAG EX/PWR-INS CLUSTER COVER RR-PP MO BROWN"/>
        <s v="PILLION FOOTREST-RH-ALU-PC-CHARCOAL GREY"/>
        <s v="PILLION FOOTREST-LH-ALU-PC-CHARCOAL GREY"/>
        <s v="MAG-REAR PANEL TOP-ABS-GALACTIC GREY"/>
        <s v="CHARGING SOCKET-CHOGORI-M"/>
        <s v="INSTRUMENT CLUSTER-PH2-M"/>
        <s v="Reo-Front Brake Cable"/>
        <s v="MAG-FORK STEM RACER-ID30-CH STEEL"/>
        <s v="MAG-BOTTOM RACER CUP-CH STEEL"/>
        <s v="MAG-TOP RACER CUP-CH STEEL"/>
        <s v="20X4MM MAG-RACER BALL&amp;CAGE-4MM-TOP"/>
        <s v="14X6.35MAG-RACER BALL 6.35MM-BEARING-BTM"/>
        <s v="ZEAL/REO-RACER NUT-M24X3 HEX 32 MM-YZP"/>
        <s v="ZEAL/REO-RACER NUT-M24X3 HEX 46 MM-YZP"/>
        <s v="HALL SENSOR PCB ASSEMBLY-Z/M"/>
        <s v="REAR PANEL TOP-GLOSSY BLACK-ABS-P"/>
        <s v="MAG-INS.CLUSTER COVER FRONT-ABS-WHITE DM BPLGW00512"/>
        <s v="ELITE/REO-CONVERTER-48V12V-5V-ALU BODY"/>
        <s v="DECAL NEO LH"/>
        <s v="MAGNUS EX DECAL REAR LH"/>
        <s v="MAG-SIDE PANEL LH-ABS-WHITE DM"/>
        <s v="MAG-FRONT FENDER-ABS-MATT B.BLACK-DM"/>
        <s v="MAGNUS FRONT PANEL LH-ABS-WHITE DM BPLGW00509"/>
        <s v="MAG-FRONT FENDER-ABS-WHITE DM BPLGW00508"/>
        <s v="MAG-SIDE PANEL RH-ABS-WHITE DM"/>
        <s v="MAGNUS-SEAT-BLACK-FPSS DM"/>
        <s v="MAG-MCB-MOUNT-BRACKET-STL-BLK"/>
        <s v="Magnus-Protection Board Bottom LH-PP DM"/>
        <s v="BRAKE SENSOR"/>
        <s v="BATTERY CLAMP-ZINC PLATED-M/Z EX"/>
        <s v="FRONT FENDER-ABS MAT GREEN"/>
        <s v="[60-38-D-0] D-60V 38ah NMC Phase-0"/>
        <s v="PRIMUS FENDER BKT RR-CENTER"/>
        <s v="MAG_FRONT PANEL MAT GREEN"/>
        <s v="INST CLUSTER FRONT MAT GREEN"/>
        <s v="MAG-PROTECTION BOARD LH-ABS AL MILK"/>
        <s v="MAG-PROTECTION BOARD RH-ABS AL MILK"/>
        <s v="MAG-FRONT PANEL LH-ABS AL MILK"/>
        <s v="MAG-FRONT PANEL RH-ABS AL MILK"/>
        <s v="FRONT FENDER-ABS-MT RED DM"/>
        <s v="FRONT FENDER-ABS-OC BLUE DM"/>
        <s v="MAG-FRONT FENDER-ABS-GALACTIC GREY"/>
        <s v="FRONT FENDER-ABS-GLACIAL WHITE DM"/>
        <s v="MAGNUS FL RH INDICATOR"/>
        <s v="MAGNUS FL LH INDICATOR"/>
        <s v="FRONT FENDER BRACKET ASSY"/>
        <s v="FRONT FENDER UNDER BRACKET ASSY-STL-PC-P"/>
        <s v="Magnus front fork T sterm DM"/>
        <s v="BATTERY_TOP_MTG_BKT"/>
        <s v="hub motor 1200 w 10&quot; 130 mm"/>
        <s v="Reo Hall Sensor Plate"/>
        <s v="Brake lever assy lh"/>
        <s v="Magnus Cluster Glass"/>
        <s v="Reo/Zeal-Swing Arm Cover RH-PP-Black"/>
        <s v="Reo/Zeal-Swing Arm Cover LH-PP-Black"/>
        <s v="Zeal-Rear Inner Mudguard-PP-Black DM"/>
        <s v="MAGNUS FRONT PANEL LH-ABS-GLOSSY BLACK"/>
        <s v="LUG.BOX FRONT COVER-DM"/>
        <s v="MAG-GLOVE BOX CONNECTOR-DM"/>
        <s v="MAG_FRONT PANEL_GLOSSY BLACK"/>
        <s v="MAGNUS EX DECAL FRONT RH"/>
        <s v="MAGNUS EX DECAL FRONT LH"/>
        <s v="Decal Front panel Top LH"/>
        <s v="Decal Front panel Top RH"/>
        <s v="REAR FENDER-MAGNUS 2021-PP"/>
        <s v="MAG-INS.CLUSTER COVER FRNT-ABS-MATT BB"/>
        <s v="Magnus_Ph0_CEAD_AMP303_FOC_1.2KW"/>
        <s v="Magnus-Side Panel Bottom RH-PP DM"/>
        <s v="INST_CLUSTER_COVER_FR_INDIAN RED"/>
        <s v="INST_CLUSTER_COVER_FR_LUNAR WHITE"/>
        <s v="Reo-Instrument Cluster cover-Blue with b"/>
        <s v="Reo/Zeal-Instrument Cluster Cover"/>
        <s v="Reo/Zeal-Glove Box Panel"/>
        <s v="Reo/Zeal-Glove Box Connector"/>
        <s v="Reo-Protection Board LH-Grey"/>
        <s v="Reo-Protection Board RH-Grey"/>
        <s v="Reo PLUS - Front Fender-Blue"/>
        <s v="Reo/Zeal-Frame Number Cover"/>
        <s v="Reo/Zeal-Luggage Box"/>
        <s v="Reo/Zeal-Luggage Box Lid"/>
        <s v="Reo PLUS -Front Panel Bottom-blue"/>
        <s v="Magnus-Protection Board Bottom RH-PP DM"/>
        <s v="MAGNUS HS-BAG HOOK-PP-BLACK"/>
        <s v="HEAD LIGHT DIMMER SWITCH-DM"/>
        <s v="ZEAL/MAGNUS-EX/PWR-SIDESTAND-REED-SWITCH"/>
        <s v="Magnus-Front Lower Mudguard-PP DM"/>
        <s v="MAGNUS FRONT PANEL LH-ABS-MT RED DM"/>
        <s v="MAG-REAR PANEL TOP-ABS-MT RED DM"/>
        <s v="Zeal-Converter-48/60V-12V DCDC DM"/>
        <s v="Axle-M12*227 HEX FLANGE HEAD"/>
        <s v="AXLE BOLT-M12*222*1.25-30 MM THREAD-ZP"/>
        <s v="FRONT FORK LEG LH"/>
        <s v="WR.HARNESS-WL.CONTROLLER-AMPHENOL-PH2-M"/>
        <s v="Magnus Li-Side stand"/>
        <s v="MAGNUS HS-FRONT FORK LEG LH-DM"/>
        <s v="MAGNUS HS-FRONT FORK LEG RH-DM"/>
        <s v="INST CLUSTER COVER FRONT-GLOSSY BLK-EX"/>
        <s v="REAR BRAKE PANEL"/>
        <s v="TWO WAY MODE SWITCH-DM"/>
        <s v="HORN SWITCH-DM"/>
        <s v="TURN INDICATOR SWITCH-DM"/>
        <s v="MAG/PWR-BAG HOOK-PP-BLACK"/>
        <s v="MAGNUS-NUMBER PLATE LAMP"/>
        <s v="ZEAL/MAG-MOTOR CONNECTING WIRE"/>
        <s v="SWITCH PIGTAIL WIRING HARNESS"/>
        <s v="MAG-PROTECTION BOARD LH-ABS-GLOSSY BLACK"/>
        <s v="MAGNUS FRONT PANEL RH-ABS-GLOSSY BLACK"/>
        <s v="MAG-FRONT FENDER-ABS-GLOSSY BLACK"/>
        <s v="BEARING-Z/M"/>
        <s v="Connectioion Boxn Cable Junct"/>
        <s v="Headlight Bulb"/>
        <s v="3PIN CONNECTOR-BACKLITE-PP"/>
        <s v="Nut-M5 H8 Hex Nyloc"/>
        <s v="INTERMEDIATE_SHAFT_BEARING_RH"/>
        <s v="FORK RACER DUST CAP-PP"/>
        <s v="EX-BATTERY CLAMP-STEL-ZP"/>
        <s v="MAG EX-WR.HARNESS-WL.CONTROLLER-SB50 CN"/>
        <s v="FRONT PANEL RH-FUTURE STEEL"/>
        <s v="FRONT PANEL LH-FUTURE STEEL"/>
        <s v="SIDE SKIRT LH-FUTURE STEEL"/>
        <s v="SIDE SKIRT RH-FUTURE STEEL"/>
        <s v="MOBILE HOLDER"/>
        <s v="REVERSE SWITCH-DM"/>
        <s v="USB CHARGER-5V-3A"/>
        <s v="M8_50_HEX_HEAD_BOLT"/>
        <s v="MOTOR-1200W48 60V-10RIM REFURBISHED"/>
        <s v="JUNCTION BOX VERTICAL PORTS-PP-GREY"/>
        <s v="Nut-M5 H8 Hex Flange DM"/>
        <s v="MAG-REAR PANEL TOP-ABS-WHITE DM BPLGW00521"/>
        <s v="MAG-SIDE PANEL RH-ABS-OCEAN BLUE DM"/>
        <s v="FRONT PANEL TOP-GLOSSY BLACK-ABS-P"/>
        <s v="MAG-SIDE PANEL LH-ABS-MATT B.BLACK-DM"/>
        <s v="START-SWITCH MODULE"/>
        <s v="MAG-INS CLUSTER COVER FRNT-MATT MT BLACK"/>
        <s v="48V CHARGER-ACCORD"/>
        <s v="FRONT PANEL RH-LUNAR WHITE"/>
        <s v="Charger -60V7.5A LI DM- REFURBISHED"/>
        <s v="ELECTRONIC_THROTTLE_WITHOUT_SWITCH"/>
        <m/>
        <s v="90/90-12 Tyre MRF"/>
        <s v="Cut off Switch"/>
        <s v="3 PIN LEAD"/>
        <s v="FLASHER"/>
        <s v="Seat Cover Magnus"/>
        <s v="Seat Cover Neo"/>
        <s v="BAG HOOK"/>
        <s v="TOP_RACER_DUST_CAP"/>
        <s v="STEERING_WASHER"/>
        <s v="STEERING_LOCK_NUT"/>
        <s v="STEERING_NUT"/>
        <s v="TOP_RACER_BEARING_ASSY"/>
        <s v="Reo/Zeal-Instrument Cluster Cover DM"/>
        <s v="FACELIFT PANEL FRONT MATT METALLIC BLACK"/>
        <s v="MAG-INS.CLUSTER COVER REAR-ABS-MT RED DM"/>
        <s v="ZEAL PROTECTION BOARD RH-ABS BUR RED"/>
        <s v="SWING ARM COVER LH-PP"/>
        <s v="ZEAL INSCLUSTER COVER ABS GR BLK DM"/>
        <s v="MAGNUS HS-LUGGAGE BOX LIGHT WITH SWITCH"/>
        <s v="MAG-MUDGUARD MTG CLAMP-STL-BK PC"/>
        <s v="Head Light Decorative Plate"/>
        <s v="GLOVE_BOX_PANEL"/>
        <s v="MAGNUS HS-H/L HOLDER BOTTOM-ABS-BLK"/>
        <s v="MAGNUS HS-H/L HOLDER TOP-ABS-BLK"/>
        <s v="MAG/PWR-BAG HOOK PLATE-PP-BLACK"/>
        <s v="DC_CONVERTER_NXG"/>
        <s v="WR.HARNESS-WL.CONTROLLER-CHOGORI-M"/>
        <s v="MAGNUS FRONT PANEL RH-ABS-MT RED DM"/>
        <s v="Reo/Zeal-Brake Sensing Switch DM"/>
        <s v="3.00-10 ZOOM D TL42 J " u="1"/>
      </sharedItems>
    </cacheField>
    <cacheField name="Qty" numFmtId="0">
      <sharedItems containsString="0" containsBlank="1" containsNumber="1" containsInteger="1" minValue="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5">
  <r>
    <x v="0"/>
    <d v="2026-10-01T00:00:00"/>
    <x v="0"/>
    <x v="0"/>
    <n v="18"/>
    <n v="4"/>
    <m/>
  </r>
  <r>
    <x v="1"/>
    <d v="2026-10-01T00:00:00"/>
    <x v="1"/>
    <x v="1"/>
    <n v="18"/>
    <n v="0"/>
    <m/>
  </r>
  <r>
    <x v="2"/>
    <d v="2026-09-30T00:00:00"/>
    <x v="2"/>
    <x v="2"/>
    <n v="18"/>
    <n v="3"/>
    <m/>
  </r>
  <r>
    <x v="2"/>
    <d v="2026-09-30T00:00:00"/>
    <x v="3"/>
    <x v="3"/>
    <n v="18"/>
    <n v="6"/>
    <m/>
  </r>
  <r>
    <x v="3"/>
    <d v="2026-09-30T00:00:00"/>
    <x v="4"/>
    <x v="4"/>
    <n v="18"/>
    <n v="0"/>
    <m/>
  </r>
  <r>
    <x v="3"/>
    <d v="2026-09-30T00:00:00"/>
    <x v="5"/>
    <x v="5"/>
    <n v="18"/>
    <n v="22"/>
    <m/>
  </r>
  <r>
    <x v="3"/>
    <d v="2026-09-30T00:00:00"/>
    <x v="6"/>
    <x v="6"/>
    <n v="18"/>
    <n v="35"/>
    <m/>
  </r>
  <r>
    <x v="4"/>
    <d v="2026-09-30T00:00:00"/>
    <x v="7"/>
    <x v="7"/>
    <n v="5"/>
    <n v="1"/>
    <n v="142603153"/>
  </r>
  <r>
    <x v="5"/>
    <d v="2026-09-29T00:00:00"/>
    <x v="8"/>
    <x v="8"/>
    <n v="18"/>
    <n v="3"/>
    <m/>
  </r>
  <r>
    <x v="5"/>
    <d v="2026-09-29T00:00:00"/>
    <x v="9"/>
    <x v="9"/>
    <n v="18"/>
    <n v="4"/>
    <m/>
  </r>
  <r>
    <x v="5"/>
    <d v="2026-09-29T00:00:00"/>
    <x v="10"/>
    <x v="10"/>
    <n v="18"/>
    <n v="8"/>
    <m/>
  </r>
  <r>
    <x v="5"/>
    <d v="2026-09-29T00:00:00"/>
    <x v="11"/>
    <x v="11"/>
    <n v="18"/>
    <n v="5"/>
    <m/>
  </r>
  <r>
    <x v="5"/>
    <d v="2026-09-29T00:00:00"/>
    <x v="12"/>
    <x v="12"/>
    <n v="18"/>
    <n v="9"/>
    <m/>
  </r>
  <r>
    <x v="5"/>
    <d v="2026-09-29T00:00:00"/>
    <x v="13"/>
    <x v="13"/>
    <n v="18"/>
    <n v="11"/>
    <m/>
  </r>
  <r>
    <x v="5"/>
    <d v="2026-09-29T00:00:00"/>
    <x v="14"/>
    <x v="14"/>
    <n v="18"/>
    <n v="3"/>
    <m/>
  </r>
  <r>
    <x v="5"/>
    <d v="2026-09-29T00:00:00"/>
    <x v="15"/>
    <x v="15"/>
    <n v="18"/>
    <n v="5"/>
    <m/>
  </r>
  <r>
    <x v="5"/>
    <d v="2026-09-29T00:00:00"/>
    <x v="3"/>
    <x v="3"/>
    <n v="18"/>
    <n v="6"/>
    <m/>
  </r>
  <r>
    <x v="5"/>
    <d v="2026-09-29T00:00:00"/>
    <x v="6"/>
    <x v="6"/>
    <n v="18"/>
    <n v="35"/>
    <m/>
  </r>
  <r>
    <x v="6"/>
    <d v="2026-09-27T00:00:00"/>
    <x v="16"/>
    <x v="16"/>
    <n v="18"/>
    <n v="0"/>
    <s v="Replaced Under warranty"/>
  </r>
  <r>
    <x v="7"/>
    <d v="2026-09-27T00:00:00"/>
    <x v="17"/>
    <x v="17"/>
    <n v="18"/>
    <n v="4"/>
    <m/>
  </r>
  <r>
    <x v="8"/>
    <d v="2026-09-27T00:00:00"/>
    <x v="3"/>
    <x v="3"/>
    <n v="18"/>
    <n v="6"/>
    <m/>
  </r>
  <r>
    <x v="9"/>
    <d v="2026-09-26T00:00:00"/>
    <x v="18"/>
    <x v="18"/>
    <n v="0"/>
    <n v="10"/>
    <m/>
  </r>
  <r>
    <x v="10"/>
    <d v="2026-09-27T00:00:00"/>
    <x v="19"/>
    <x v="19"/>
    <n v="18"/>
    <n v="0"/>
    <m/>
  </r>
  <r>
    <x v="10"/>
    <d v="2026-09-27T00:00:00"/>
    <x v="10"/>
    <x v="10"/>
    <n v="18"/>
    <n v="8"/>
    <m/>
  </r>
  <r>
    <x v="10"/>
    <d v="2026-09-27T00:00:00"/>
    <x v="11"/>
    <x v="11"/>
    <n v="18"/>
    <n v="5"/>
    <m/>
  </r>
  <r>
    <x v="10"/>
    <d v="2026-09-27T00:00:00"/>
    <x v="12"/>
    <x v="12"/>
    <n v="18"/>
    <n v="9"/>
    <m/>
  </r>
  <r>
    <x v="10"/>
    <d v="2026-09-27T00:00:00"/>
    <x v="20"/>
    <x v="20"/>
    <n v="18"/>
    <n v="1"/>
    <m/>
  </r>
  <r>
    <x v="10"/>
    <d v="2026-09-27T00:00:00"/>
    <x v="21"/>
    <x v="21"/>
    <n v="18"/>
    <n v="1"/>
    <m/>
  </r>
  <r>
    <x v="10"/>
    <d v="2026-09-27T00:00:00"/>
    <x v="22"/>
    <x v="22"/>
    <n v="18"/>
    <n v="0"/>
    <m/>
  </r>
  <r>
    <x v="10"/>
    <d v="2026-09-27T00:00:00"/>
    <x v="23"/>
    <x v="23"/>
    <n v="18"/>
    <n v="0"/>
    <m/>
  </r>
  <r>
    <x v="10"/>
    <d v="2026-09-27T00:00:00"/>
    <x v="24"/>
    <x v="24"/>
    <n v="18"/>
    <n v="-1"/>
    <m/>
  </r>
  <r>
    <x v="10"/>
    <d v="2026-09-27T00:00:00"/>
    <x v="13"/>
    <x v="13"/>
    <n v="18"/>
    <n v="11"/>
    <m/>
  </r>
  <r>
    <x v="10"/>
    <d v="2026-09-27T00:00:00"/>
    <x v="25"/>
    <x v="25"/>
    <n v="18"/>
    <n v="-1"/>
    <m/>
  </r>
  <r>
    <x v="10"/>
    <d v="2026-09-27T00:00:00"/>
    <x v="26"/>
    <x v="26"/>
    <n v="18"/>
    <n v="13"/>
    <m/>
  </r>
  <r>
    <x v="10"/>
    <d v="2026-09-27T00:00:00"/>
    <x v="3"/>
    <x v="3"/>
    <n v="18"/>
    <n v="6"/>
    <m/>
  </r>
  <r>
    <x v="10"/>
    <d v="2026-09-27T00:00:00"/>
    <x v="5"/>
    <x v="5"/>
    <n v="18"/>
    <n v="22"/>
    <m/>
  </r>
  <r>
    <x v="10"/>
    <d v="2026-09-27T00:00:00"/>
    <x v="5"/>
    <x v="5"/>
    <n v="18"/>
    <n v="22"/>
    <m/>
  </r>
  <r>
    <x v="10"/>
    <d v="2026-09-27T00:00:00"/>
    <x v="27"/>
    <x v="27"/>
    <n v="18"/>
    <n v="101"/>
    <m/>
  </r>
  <r>
    <x v="10"/>
    <d v="2026-09-27T00:00:00"/>
    <x v="27"/>
    <x v="27"/>
    <n v="18"/>
    <n v="101"/>
    <m/>
  </r>
  <r>
    <x v="10"/>
    <d v="2026-09-27T00:00:00"/>
    <x v="6"/>
    <x v="6"/>
    <n v="18"/>
    <n v="35"/>
    <m/>
  </r>
  <r>
    <x v="11"/>
    <d v="2026-09-26T00:00:00"/>
    <x v="28"/>
    <x v="28"/>
    <n v="18"/>
    <n v="2"/>
    <m/>
  </r>
  <r>
    <x v="12"/>
    <d v="2026-09-24T00:00:00"/>
    <x v="29"/>
    <x v="29"/>
    <n v="18"/>
    <n v="1"/>
    <m/>
  </r>
  <r>
    <x v="12"/>
    <d v="2026-09-24T00:00:00"/>
    <x v="30"/>
    <x v="30"/>
    <n v="18"/>
    <n v="34"/>
    <m/>
  </r>
  <r>
    <x v="12"/>
    <d v="2026-09-24T00:00:00"/>
    <x v="3"/>
    <x v="3"/>
    <n v="18"/>
    <n v="6"/>
    <m/>
  </r>
  <r>
    <x v="12"/>
    <d v="2026-09-24T00:00:00"/>
    <x v="6"/>
    <x v="6"/>
    <n v="18"/>
    <n v="35"/>
    <m/>
  </r>
  <r>
    <x v="13"/>
    <d v="2026-09-24T00:00:00"/>
    <x v="31"/>
    <x v="31"/>
    <n v="18"/>
    <n v="3"/>
    <m/>
  </r>
  <r>
    <x v="14"/>
    <d v="2026-09-23T00:00:00"/>
    <x v="32"/>
    <x v="32"/>
    <n v="18"/>
    <n v="1"/>
    <m/>
  </r>
  <r>
    <x v="14"/>
    <d v="2026-09-23T00:00:00"/>
    <x v="1"/>
    <x v="1"/>
    <n v="18"/>
    <n v="0"/>
    <m/>
  </r>
  <r>
    <x v="15"/>
    <d v="2026-09-22T00:00:00"/>
    <x v="17"/>
    <x v="17"/>
    <n v="18"/>
    <n v="4"/>
    <m/>
  </r>
  <r>
    <x v="16"/>
    <d v="2026-09-22T00:00:00"/>
    <x v="33"/>
    <x v="33"/>
    <n v="5"/>
    <n v="0"/>
    <m/>
  </r>
  <r>
    <x v="17"/>
    <d v="2026-09-22T00:00:00"/>
    <x v="34"/>
    <x v="34"/>
    <n v="18"/>
    <n v="1"/>
    <m/>
  </r>
  <r>
    <x v="18"/>
    <d v="2026-09-20T00:00:00"/>
    <x v="35"/>
    <x v="35"/>
    <n v="18"/>
    <n v="55"/>
    <m/>
  </r>
  <r>
    <x v="19"/>
    <d v="2026-09-20T00:00:00"/>
    <x v="36"/>
    <x v="36"/>
    <n v="18"/>
    <n v="43"/>
    <m/>
  </r>
  <r>
    <x v="19"/>
    <d v="2026-09-20T00:00:00"/>
    <x v="37"/>
    <x v="37"/>
    <n v="18"/>
    <n v="1"/>
    <m/>
  </r>
  <r>
    <x v="20"/>
    <d v="2026-09-20T00:00:00"/>
    <x v="38"/>
    <x v="38"/>
    <n v="18"/>
    <n v="1"/>
    <m/>
  </r>
  <r>
    <x v="20"/>
    <d v="2026-09-20T00:00:00"/>
    <x v="39"/>
    <x v="39"/>
    <n v="18"/>
    <n v="0"/>
    <m/>
  </r>
  <r>
    <x v="20"/>
    <d v="2026-09-20T00:00:00"/>
    <x v="39"/>
    <x v="39"/>
    <n v="18"/>
    <n v="0"/>
    <m/>
  </r>
  <r>
    <x v="21"/>
    <d v="2026-09-19T00:00:00"/>
    <x v="0"/>
    <x v="0"/>
    <n v="18"/>
    <n v="4"/>
    <m/>
  </r>
  <r>
    <x v="22"/>
    <d v="2026-09-19T00:00:00"/>
    <x v="0"/>
    <x v="0"/>
    <n v="18"/>
    <n v="4"/>
    <m/>
  </r>
  <r>
    <x v="23"/>
    <d v="2026-09-18T00:00:00"/>
    <x v="40"/>
    <x v="40"/>
    <n v="18"/>
    <n v="1"/>
    <m/>
  </r>
  <r>
    <x v="24"/>
    <d v="2026-09-18T00:00:00"/>
    <x v="41"/>
    <x v="41"/>
    <n v="18"/>
    <n v="1"/>
    <m/>
  </r>
  <r>
    <x v="25"/>
    <d v="2026-09-17T00:00:00"/>
    <x v="42"/>
    <x v="42"/>
    <n v="18"/>
    <n v="1"/>
    <m/>
  </r>
  <r>
    <x v="25"/>
    <d v="2026-09-17T00:00:00"/>
    <x v="6"/>
    <x v="6"/>
    <n v="18"/>
    <n v="35"/>
    <m/>
  </r>
  <r>
    <x v="25"/>
    <d v="2026-09-17T00:00:00"/>
    <x v="3"/>
    <x v="3"/>
    <n v="18"/>
    <n v="6"/>
    <m/>
  </r>
  <r>
    <x v="26"/>
    <d v="2026-09-17T00:00:00"/>
    <x v="17"/>
    <x v="17"/>
    <n v="18"/>
    <n v="4"/>
    <m/>
  </r>
  <r>
    <x v="27"/>
    <d v="2020-09-17T00:00:00"/>
    <x v="17"/>
    <x v="17"/>
    <n v="18"/>
    <n v="4"/>
    <m/>
  </r>
  <r>
    <x v="28"/>
    <d v="2026-09-16T00:00:00"/>
    <x v="43"/>
    <x v="43"/>
    <n v="18"/>
    <n v="9"/>
    <m/>
  </r>
  <r>
    <x v="28"/>
    <d v="2026-09-16T00:00:00"/>
    <x v="44"/>
    <x v="44"/>
    <n v="18"/>
    <n v="9"/>
    <m/>
  </r>
  <r>
    <x v="28"/>
    <d v="2026-09-16T00:00:00"/>
    <x v="45"/>
    <x v="45"/>
    <n v="18"/>
    <n v="9"/>
    <m/>
  </r>
  <r>
    <x v="28"/>
    <d v="2026-09-16T00:00:00"/>
    <x v="46"/>
    <x v="46"/>
    <n v="18"/>
    <n v="9"/>
    <m/>
  </r>
  <r>
    <x v="28"/>
    <d v="2026-09-16T00:00:00"/>
    <x v="47"/>
    <x v="47"/>
    <n v="18"/>
    <n v="9"/>
    <m/>
  </r>
  <r>
    <x v="28"/>
    <d v="2026-09-16T00:00:00"/>
    <x v="48"/>
    <x v="48"/>
    <n v="18"/>
    <n v="9"/>
    <m/>
  </r>
  <r>
    <x v="28"/>
    <d v="2026-09-16T00:00:00"/>
    <x v="49"/>
    <x v="49"/>
    <n v="18"/>
    <n v="9"/>
    <m/>
  </r>
  <r>
    <x v="28"/>
    <d v="2026-09-16T00:00:00"/>
    <x v="50"/>
    <x v="50"/>
    <n v="18"/>
    <n v="20"/>
    <m/>
  </r>
  <r>
    <x v="28"/>
    <d v="2026-09-16T00:00:00"/>
    <x v="10"/>
    <x v="10"/>
    <n v="18"/>
    <n v="8"/>
    <m/>
  </r>
  <r>
    <x v="28"/>
    <d v="2026-09-16T00:00:00"/>
    <x v="11"/>
    <x v="11"/>
    <n v="18"/>
    <n v="5"/>
    <m/>
  </r>
  <r>
    <x v="28"/>
    <d v="2026-09-16T00:00:00"/>
    <x v="12"/>
    <x v="12"/>
    <n v="18"/>
    <n v="9"/>
    <m/>
  </r>
  <r>
    <x v="28"/>
    <d v="2026-09-16T00:00:00"/>
    <x v="27"/>
    <x v="27"/>
    <n v="18"/>
    <n v="101"/>
    <s v="Indicator"/>
  </r>
  <r>
    <x v="28"/>
    <d v="2026-09-16T00:00:00"/>
    <x v="6"/>
    <x v="6"/>
    <n v="18"/>
    <n v="35"/>
    <m/>
  </r>
  <r>
    <x v="28"/>
    <d v="2026-09-16T00:00:00"/>
    <x v="3"/>
    <x v="3"/>
    <n v="18"/>
    <n v="6"/>
    <m/>
  </r>
  <r>
    <x v="29"/>
    <d v="2026-09-16T00:00:00"/>
    <x v="17"/>
    <x v="17"/>
    <n v="18"/>
    <n v="4"/>
    <m/>
  </r>
  <r>
    <x v="30"/>
    <s v="15-9-0202"/>
    <x v="5"/>
    <x v="5"/>
    <n v="18"/>
    <n v="22"/>
    <m/>
  </r>
  <r>
    <x v="31"/>
    <d v="2026-09-14T00:00:00"/>
    <x v="37"/>
    <x v="37"/>
    <n v="18"/>
    <n v="1"/>
    <m/>
  </r>
  <r>
    <x v="32"/>
    <d v="2026-09-14T00:00:00"/>
    <x v="51"/>
    <x v="51"/>
    <n v="18"/>
    <n v="0"/>
    <m/>
  </r>
  <r>
    <x v="33"/>
    <s v="13-9-0206"/>
    <x v="6"/>
    <x v="6"/>
    <n v="18"/>
    <n v="35"/>
    <m/>
  </r>
  <r>
    <x v="34"/>
    <d v="2026-09-13T00:00:00"/>
    <x v="6"/>
    <x v="6"/>
    <n v="18"/>
    <n v="35"/>
    <m/>
  </r>
  <r>
    <x v="35"/>
    <d v="2026-09-12T00:00:00"/>
    <x v="52"/>
    <x v="52"/>
    <n v="18"/>
    <n v="-1"/>
    <m/>
  </r>
  <r>
    <x v="36"/>
    <d v="2026-09-12T00:00:00"/>
    <x v="3"/>
    <x v="3"/>
    <n v="18"/>
    <n v="6"/>
    <m/>
  </r>
  <r>
    <x v="37"/>
    <d v="2026-09-11T00:00:00"/>
    <x v="53"/>
    <x v="53"/>
    <n v="18"/>
    <n v="3"/>
    <m/>
  </r>
  <r>
    <x v="38"/>
    <d v="2026-09-11T00:00:00"/>
    <x v="30"/>
    <x v="30"/>
    <n v="18"/>
    <n v="34"/>
    <m/>
  </r>
  <r>
    <x v="39"/>
    <d v="2026-09-11T00:00:00"/>
    <x v="54"/>
    <x v="54"/>
    <n v="18"/>
    <n v="2"/>
    <m/>
  </r>
  <r>
    <x v="40"/>
    <d v="2026-09-11T00:00:00"/>
    <x v="55"/>
    <x v="55"/>
    <n v="18"/>
    <n v="1"/>
    <m/>
  </r>
  <r>
    <x v="40"/>
    <d v="2026-09-11T00:00:00"/>
    <x v="56"/>
    <x v="56"/>
    <n v="18"/>
    <n v="19"/>
    <m/>
  </r>
  <r>
    <x v="40"/>
    <d v="2026-09-11T00:00:00"/>
    <x v="5"/>
    <x v="5"/>
    <n v="18"/>
    <n v="22"/>
    <m/>
  </r>
  <r>
    <x v="41"/>
    <d v="2026-09-10T00:00:00"/>
    <x v="57"/>
    <x v="57"/>
    <n v="18"/>
    <n v="11"/>
    <m/>
  </r>
  <r>
    <x v="41"/>
    <d v="2026-09-10T00:00:00"/>
    <x v="58"/>
    <x v="58"/>
    <n v="18"/>
    <n v="0"/>
    <m/>
  </r>
  <r>
    <x v="41"/>
    <d v="2026-09-10T00:00:00"/>
    <x v="59"/>
    <x v="59"/>
    <n v="18"/>
    <n v="4"/>
    <m/>
  </r>
  <r>
    <x v="42"/>
    <d v="2026-09-10T00:00:00"/>
    <x v="60"/>
    <x v="60"/>
    <n v="18"/>
    <n v="1"/>
    <m/>
  </r>
  <r>
    <x v="42"/>
    <d v="2026-09-10T00:00:00"/>
    <x v="61"/>
    <x v="61"/>
    <n v="18"/>
    <n v="1"/>
    <m/>
  </r>
  <r>
    <x v="42"/>
    <d v="2026-09-10T00:00:00"/>
    <x v="0"/>
    <x v="0"/>
    <n v="18"/>
    <n v="4"/>
    <m/>
  </r>
  <r>
    <x v="43"/>
    <d v="2026-09-10T00:00:00"/>
    <x v="62"/>
    <x v="62"/>
    <n v="18"/>
    <n v="0"/>
    <m/>
  </r>
  <r>
    <x v="43"/>
    <d v="2026-09-10T00:00:00"/>
    <x v="0"/>
    <x v="0"/>
    <n v="18"/>
    <n v="4"/>
    <m/>
  </r>
  <r>
    <x v="44"/>
    <d v="2026-09-09T00:00:00"/>
    <x v="63"/>
    <x v="63"/>
    <n v="18"/>
    <n v="-1"/>
    <m/>
  </r>
  <r>
    <x v="45"/>
    <d v="2026-09-09T00:00:00"/>
    <x v="6"/>
    <x v="6"/>
    <n v="18"/>
    <n v="35"/>
    <s v="Mahesh Chaudhary"/>
  </r>
  <r>
    <x v="46"/>
    <d v="2026-09-09T00:00:00"/>
    <x v="64"/>
    <x v="64"/>
    <n v="0"/>
    <n v="6"/>
    <m/>
  </r>
  <r>
    <x v="46"/>
    <d v="2026-09-09T00:00:00"/>
    <x v="43"/>
    <x v="43"/>
    <n v="18"/>
    <n v="9"/>
    <m/>
  </r>
  <r>
    <x v="46"/>
    <d v="2026-09-09T00:00:00"/>
    <x v="44"/>
    <x v="44"/>
    <n v="18"/>
    <n v="9"/>
    <m/>
  </r>
  <r>
    <x v="46"/>
    <d v="2026-09-09T00:00:00"/>
    <x v="45"/>
    <x v="45"/>
    <n v="18"/>
    <n v="9"/>
    <m/>
  </r>
  <r>
    <x v="46"/>
    <d v="2026-09-09T00:00:00"/>
    <x v="46"/>
    <x v="46"/>
    <n v="18"/>
    <n v="9"/>
    <m/>
  </r>
  <r>
    <x v="46"/>
    <d v="2026-09-09T00:00:00"/>
    <x v="47"/>
    <x v="47"/>
    <n v="18"/>
    <n v="9"/>
    <m/>
  </r>
  <r>
    <x v="46"/>
    <d v="2026-09-09T00:00:00"/>
    <x v="48"/>
    <x v="48"/>
    <n v="18"/>
    <n v="9"/>
    <m/>
  </r>
  <r>
    <x v="46"/>
    <d v="2026-09-09T00:00:00"/>
    <x v="49"/>
    <x v="49"/>
    <n v="18"/>
    <n v="9"/>
    <m/>
  </r>
  <r>
    <x v="46"/>
    <d v="2026-09-09T00:00:00"/>
    <x v="50"/>
    <x v="50"/>
    <n v="18"/>
    <n v="20"/>
    <m/>
  </r>
  <r>
    <x v="47"/>
    <d v="2026-09-08T00:00:00"/>
    <x v="6"/>
    <x v="6"/>
    <n v="18"/>
    <n v="35"/>
    <m/>
  </r>
  <r>
    <x v="48"/>
    <d v="2026-09-08T00:00:00"/>
    <x v="17"/>
    <x v="17"/>
    <n v="18"/>
    <n v="4"/>
    <m/>
  </r>
  <r>
    <x v="49"/>
    <d v="2026-09-08T00:00:00"/>
    <x v="65"/>
    <x v="65"/>
    <n v="18"/>
    <n v="12"/>
    <m/>
  </r>
  <r>
    <x v="49"/>
    <d v="2026-09-08T00:00:00"/>
    <x v="40"/>
    <x v="40"/>
    <n v="18"/>
    <n v="1"/>
    <m/>
  </r>
  <r>
    <x v="49"/>
    <d v="2026-09-08T00:00:00"/>
    <x v="10"/>
    <x v="10"/>
    <n v="18"/>
    <n v="8"/>
    <m/>
  </r>
  <r>
    <x v="49"/>
    <d v="2026-09-08T00:00:00"/>
    <x v="11"/>
    <x v="11"/>
    <n v="18"/>
    <n v="5"/>
    <m/>
  </r>
  <r>
    <x v="49"/>
    <d v="2026-09-08T00:00:00"/>
    <x v="12"/>
    <x v="12"/>
    <n v="18"/>
    <n v="9"/>
    <m/>
  </r>
  <r>
    <x v="49"/>
    <d v="2026-09-08T00:00:00"/>
    <x v="13"/>
    <x v="13"/>
    <n v="18"/>
    <n v="11"/>
    <m/>
  </r>
  <r>
    <x v="50"/>
    <d v="2026-09-08T00:00:00"/>
    <x v="17"/>
    <x v="17"/>
    <n v="18"/>
    <n v="4"/>
    <m/>
  </r>
  <r>
    <x v="51"/>
    <d v="2026-09-06T00:00:00"/>
    <x v="28"/>
    <x v="28"/>
    <n v="18"/>
    <n v="2"/>
    <m/>
  </r>
  <r>
    <x v="52"/>
    <d v="2026-09-05T00:00:00"/>
    <x v="63"/>
    <x v="63"/>
    <n v="18"/>
    <n v="-1"/>
    <m/>
  </r>
  <r>
    <x v="53"/>
    <d v="2026-09-03T00:00:00"/>
    <x v="3"/>
    <x v="3"/>
    <n v="18"/>
    <n v="6"/>
    <m/>
  </r>
  <r>
    <x v="54"/>
    <d v="2026-09-03T00:00:00"/>
    <x v="10"/>
    <x v="10"/>
    <n v="18"/>
    <n v="8"/>
    <m/>
  </r>
  <r>
    <x v="54"/>
    <d v="2026-09-03T00:00:00"/>
    <x v="11"/>
    <x v="11"/>
    <n v="18"/>
    <n v="5"/>
    <m/>
  </r>
  <r>
    <x v="54"/>
    <d v="2026-09-03T00:00:00"/>
    <x v="12"/>
    <x v="12"/>
    <n v="18"/>
    <n v="9"/>
    <m/>
  </r>
  <r>
    <x v="54"/>
    <d v="2026-09-03T00:00:00"/>
    <x v="3"/>
    <x v="3"/>
    <n v="18"/>
    <n v="6"/>
    <m/>
  </r>
  <r>
    <x v="54"/>
    <d v="2026-09-03T00:00:00"/>
    <x v="6"/>
    <x v="6"/>
    <n v="18"/>
    <n v="35"/>
    <m/>
  </r>
  <r>
    <x v="54"/>
    <d v="2026-09-03T00:00:00"/>
    <x v="6"/>
    <x v="6"/>
    <n v="18"/>
    <n v="35"/>
    <m/>
  </r>
  <r>
    <x v="55"/>
    <d v="2026-09-03T00:00:00"/>
    <x v="56"/>
    <x v="56"/>
    <n v="18"/>
    <n v="19"/>
    <m/>
  </r>
  <r>
    <x v="55"/>
    <d v="2026-09-03T00:00:00"/>
    <x v="17"/>
    <x v="17"/>
    <n v="18"/>
    <n v="4"/>
    <m/>
  </r>
  <r>
    <x v="55"/>
    <d v="2026-09-03T00:00:00"/>
    <x v="5"/>
    <x v="5"/>
    <n v="18"/>
    <n v="22"/>
    <m/>
  </r>
  <r>
    <x v="56"/>
    <d v="2026-09-03T00:00:00"/>
    <x v="66"/>
    <x v="66"/>
    <n v="18"/>
    <n v="0"/>
    <m/>
  </r>
  <r>
    <x v="57"/>
    <d v="2026-09-03T00:00:00"/>
    <x v="67"/>
    <x v="67"/>
    <n v="18"/>
    <n v="0"/>
    <m/>
  </r>
  <r>
    <x v="58"/>
    <d v="2026-09-03T00:00:00"/>
    <x v="17"/>
    <x v="17"/>
    <n v="18"/>
    <n v="4"/>
    <m/>
  </r>
  <r>
    <x v="59"/>
    <d v="2026-09-03T00:00:00"/>
    <x v="68"/>
    <x v="68"/>
    <n v="18"/>
    <n v="77"/>
    <m/>
  </r>
  <r>
    <x v="59"/>
    <d v="2026-09-02T00:00:00"/>
    <x v="69"/>
    <x v="69"/>
    <n v="18"/>
    <n v="23"/>
    <m/>
  </r>
  <r>
    <x v="59"/>
    <d v="2026-09-02T00:00:00"/>
    <x v="70"/>
    <x v="70"/>
    <n v="18"/>
    <n v="9"/>
    <m/>
  </r>
  <r>
    <x v="59"/>
    <d v="2026-09-02T00:00:00"/>
    <x v="71"/>
    <x v="71"/>
    <n v="18"/>
    <n v="-1"/>
    <m/>
  </r>
  <r>
    <x v="59"/>
    <d v="2026-09-02T00:00:00"/>
    <x v="72"/>
    <x v="72"/>
    <n v="18"/>
    <n v="8"/>
    <m/>
  </r>
  <r>
    <x v="59"/>
    <d v="2026-09-02T00:00:00"/>
    <x v="72"/>
    <x v="72"/>
    <n v="18"/>
    <n v="8"/>
    <m/>
  </r>
  <r>
    <x v="59"/>
    <d v="2026-09-02T00:00:00"/>
    <x v="66"/>
    <x v="66"/>
    <n v="18"/>
    <n v="0"/>
    <m/>
  </r>
  <r>
    <x v="59"/>
    <d v="2026-09-02T00:00:00"/>
    <x v="6"/>
    <x v="6"/>
    <n v="18"/>
    <n v="35"/>
    <m/>
  </r>
  <r>
    <x v="59"/>
    <d v="2026-09-02T00:00:00"/>
    <x v="13"/>
    <x v="13"/>
    <n v="18"/>
    <n v="11"/>
    <m/>
  </r>
  <r>
    <x v="59"/>
    <d v="2026-09-02T00:00:00"/>
    <x v="73"/>
    <x v="73"/>
    <n v="18"/>
    <n v="1"/>
    <m/>
  </r>
  <r>
    <x v="59"/>
    <d v="2026-09-02T00:00:00"/>
    <x v="74"/>
    <x v="74"/>
    <n v="18"/>
    <n v="1"/>
    <m/>
  </r>
  <r>
    <x v="59"/>
    <d v="2026-09-02T00:00:00"/>
    <x v="75"/>
    <x v="75"/>
    <n v="18"/>
    <n v="1"/>
    <m/>
  </r>
  <r>
    <x v="59"/>
    <d v="2026-09-02T00:00:00"/>
    <x v="76"/>
    <x v="76"/>
    <n v="18"/>
    <n v="1"/>
    <m/>
  </r>
  <r>
    <x v="59"/>
    <d v="2026-09-02T00:00:00"/>
    <x v="77"/>
    <x v="77"/>
    <n v="18"/>
    <n v="1"/>
    <m/>
  </r>
  <r>
    <x v="59"/>
    <d v="2026-09-02T00:00:00"/>
    <x v="78"/>
    <x v="78"/>
    <n v="18"/>
    <n v="1"/>
    <m/>
  </r>
  <r>
    <x v="59"/>
    <d v="2026-09-02T00:00:00"/>
    <x v="79"/>
    <x v="79"/>
    <n v="18"/>
    <n v="2"/>
    <m/>
  </r>
  <r>
    <x v="59"/>
    <d v="2026-09-02T00:00:00"/>
    <x v="80"/>
    <x v="80"/>
    <n v="18"/>
    <n v="2"/>
    <m/>
  </r>
  <r>
    <x v="59"/>
    <d v="2026-09-02T00:00:00"/>
    <x v="41"/>
    <x v="41"/>
    <n v="18"/>
    <n v="1"/>
    <m/>
  </r>
  <r>
    <x v="59"/>
    <d v="2026-09-02T00:00:00"/>
    <x v="10"/>
    <x v="10"/>
    <n v="18"/>
    <n v="8"/>
    <m/>
  </r>
  <r>
    <x v="59"/>
    <d v="2026-09-02T00:00:00"/>
    <x v="11"/>
    <x v="11"/>
    <n v="18"/>
    <n v="5"/>
    <m/>
  </r>
  <r>
    <x v="59"/>
    <d v="2026-09-02T00:00:00"/>
    <x v="12"/>
    <x v="12"/>
    <n v="18"/>
    <n v="9"/>
    <m/>
  </r>
  <r>
    <x v="59"/>
    <d v="2026-09-02T00:00:00"/>
    <x v="81"/>
    <x v="81"/>
    <n v="18"/>
    <n v="0"/>
    <m/>
  </r>
  <r>
    <x v="59"/>
    <d v="2026-09-02T00:00:00"/>
    <x v="82"/>
    <x v="82"/>
    <n v="18"/>
    <n v="2"/>
    <m/>
  </r>
  <r>
    <x v="59"/>
    <d v="2026-09-02T00:00:00"/>
    <x v="83"/>
    <x v="83"/>
    <n v="18"/>
    <n v="0"/>
    <m/>
  </r>
  <r>
    <x v="60"/>
    <d v="2026-09-02T00:00:00"/>
    <x v="84"/>
    <x v="84"/>
    <n v="0"/>
    <n v="0"/>
    <m/>
  </r>
  <r>
    <x v="60"/>
    <d v="2026-09-02T00:00:00"/>
    <x v="85"/>
    <x v="85"/>
    <n v="18"/>
    <n v="2"/>
    <m/>
  </r>
  <r>
    <x v="61"/>
    <d v="2026-09-01T00:00:00"/>
    <x v="31"/>
    <x v="31"/>
    <n v="18"/>
    <n v="3"/>
    <m/>
  </r>
  <r>
    <x v="62"/>
    <d v="2026-09-01T00:00:00"/>
    <x v="54"/>
    <x v="54"/>
    <n v="18"/>
    <n v="2"/>
    <m/>
  </r>
  <r>
    <x v="63"/>
    <d v="2026-09-01T00:00:00"/>
    <x v="17"/>
    <x v="17"/>
    <n v="18"/>
    <n v="4"/>
    <m/>
  </r>
  <r>
    <x v="64"/>
    <d v="2026-09-01T00:00:00"/>
    <x v="17"/>
    <x v="17"/>
    <n v="18"/>
    <n v="4"/>
    <m/>
  </r>
  <r>
    <x v="64"/>
    <d v="2026-09-01T00:00:00"/>
    <x v="52"/>
    <x v="52"/>
    <n v="18"/>
    <n v="-1"/>
    <m/>
  </r>
  <r>
    <x v="64"/>
    <d v="2026-09-01T00:00:00"/>
    <x v="30"/>
    <x v="30"/>
    <n v="18"/>
    <n v="34"/>
    <m/>
  </r>
  <r>
    <x v="65"/>
    <d v="2026-08-29T00:00:00"/>
    <x v="86"/>
    <x v="86"/>
    <n v="18"/>
    <n v="0"/>
    <m/>
  </r>
  <r>
    <x v="66"/>
    <d v="2026-08-29T00:00:00"/>
    <x v="87"/>
    <x v="87"/>
    <n v="5"/>
    <n v="1"/>
    <s v="Sno. 000000000312600590"/>
  </r>
  <r>
    <x v="45"/>
    <d v="2026-08-29T00:00:00"/>
    <x v="30"/>
    <x v="30"/>
    <n v="18"/>
    <n v="34"/>
    <m/>
  </r>
  <r>
    <x v="67"/>
    <d v="2026-08-29T00:00:00"/>
    <x v="17"/>
    <x v="17"/>
    <n v="18"/>
    <n v="4"/>
    <m/>
  </r>
  <r>
    <x v="68"/>
    <d v="2026-08-28T00:00:00"/>
    <x v="3"/>
    <x v="3"/>
    <n v="18"/>
    <n v="6"/>
    <m/>
  </r>
  <r>
    <x v="69"/>
    <d v="2026-08-26T00:00:00"/>
    <x v="17"/>
    <x v="17"/>
    <n v="18"/>
    <n v="4"/>
    <m/>
  </r>
  <r>
    <x v="69"/>
    <d v="2026-08-26T00:00:00"/>
    <x v="65"/>
    <x v="65"/>
    <n v="18"/>
    <n v="12"/>
    <m/>
  </r>
  <r>
    <x v="70"/>
    <d v="2026-08-26T00:00:00"/>
    <x v="27"/>
    <x v="27"/>
    <n v="18"/>
    <n v="101"/>
    <m/>
  </r>
  <r>
    <x v="70"/>
    <d v="2026-08-26T00:00:00"/>
    <x v="27"/>
    <x v="27"/>
    <n v="18"/>
    <n v="101"/>
    <m/>
  </r>
  <r>
    <x v="70"/>
    <d v="2026-08-26T00:00:00"/>
    <x v="27"/>
    <x v="27"/>
    <n v="18"/>
    <n v="101"/>
    <m/>
  </r>
  <r>
    <x v="71"/>
    <d v="2026-08-25T00:00:00"/>
    <x v="88"/>
    <x v="88"/>
    <n v="18"/>
    <n v="3"/>
    <m/>
  </r>
  <r>
    <x v="71"/>
    <d v="2026-08-25T00:00:00"/>
    <x v="89"/>
    <x v="89"/>
    <n v="18"/>
    <n v="9"/>
    <m/>
  </r>
  <r>
    <x v="71"/>
    <d v="2026-08-25T00:00:00"/>
    <x v="90"/>
    <x v="90"/>
    <n v="18"/>
    <n v="2"/>
    <m/>
  </r>
  <r>
    <x v="72"/>
    <d v="2026-08-26T00:00:00"/>
    <x v="17"/>
    <x v="17"/>
    <n v="18"/>
    <n v="4"/>
    <m/>
  </r>
  <r>
    <x v="73"/>
    <d v="2026-08-26T00:00:00"/>
    <x v="35"/>
    <x v="35"/>
    <n v="18"/>
    <n v="55"/>
    <m/>
  </r>
  <r>
    <x v="74"/>
    <d v="2026-08-25T00:00:00"/>
    <x v="32"/>
    <x v="32"/>
    <n v="18"/>
    <n v="1"/>
    <m/>
  </r>
  <r>
    <x v="74"/>
    <d v="2026-08-25T00:00:00"/>
    <x v="1"/>
    <x v="1"/>
    <n v="18"/>
    <n v="0"/>
    <m/>
  </r>
  <r>
    <x v="74"/>
    <d v="2026-08-25T00:00:00"/>
    <x v="28"/>
    <x v="28"/>
    <n v="18"/>
    <n v="2"/>
    <m/>
  </r>
  <r>
    <x v="74"/>
    <d v="2026-08-25T00:00:00"/>
    <x v="17"/>
    <x v="17"/>
    <n v="18"/>
    <n v="4"/>
    <m/>
  </r>
  <r>
    <x v="74"/>
    <d v="2026-08-25T00:00:00"/>
    <x v="27"/>
    <x v="27"/>
    <n v="18"/>
    <n v="101"/>
    <m/>
  </r>
  <r>
    <x v="74"/>
    <d v="2026-08-25T00:00:00"/>
    <x v="27"/>
    <x v="27"/>
    <n v="18"/>
    <n v="101"/>
    <m/>
  </r>
  <r>
    <x v="74"/>
    <d v="2026-08-25T00:00:00"/>
    <x v="27"/>
    <x v="27"/>
    <n v="18"/>
    <n v="101"/>
    <m/>
  </r>
  <r>
    <x v="74"/>
    <d v="2026-08-25T00:00:00"/>
    <x v="27"/>
    <x v="27"/>
    <n v="18"/>
    <n v="101"/>
    <m/>
  </r>
  <r>
    <x v="74"/>
    <d v="2026-08-25T00:00:00"/>
    <x v="27"/>
    <x v="27"/>
    <n v="18"/>
    <n v="101"/>
    <m/>
  </r>
  <r>
    <x v="74"/>
    <d v="2026-08-25T00:00:00"/>
    <x v="91"/>
    <x v="91"/>
    <n v="0"/>
    <n v="3"/>
    <m/>
  </r>
  <r>
    <x v="75"/>
    <d v="2026-08-25T00:00:00"/>
    <x v="17"/>
    <x v="17"/>
    <n v="18"/>
    <n v="4"/>
    <s v="Ganesh Verma Warranty"/>
  </r>
  <r>
    <x v="76"/>
    <d v="2026-08-25T00:00:00"/>
    <x v="54"/>
    <x v="54"/>
    <n v="18"/>
    <n v="2"/>
    <m/>
  </r>
  <r>
    <x v="76"/>
    <d v="2026-08-25T00:00:00"/>
    <x v="10"/>
    <x v="10"/>
    <n v="18"/>
    <n v="8"/>
    <m/>
  </r>
  <r>
    <x v="76"/>
    <d v="2026-08-25T00:00:00"/>
    <x v="11"/>
    <x v="11"/>
    <n v="18"/>
    <n v="5"/>
    <m/>
  </r>
  <r>
    <x v="76"/>
    <d v="2026-08-25T00:00:00"/>
    <x v="12"/>
    <x v="12"/>
    <n v="18"/>
    <n v="9"/>
    <m/>
  </r>
  <r>
    <x v="76"/>
    <d v="2026-08-25T00:00:00"/>
    <x v="27"/>
    <x v="27"/>
    <n v="18"/>
    <n v="101"/>
    <m/>
  </r>
  <r>
    <x v="76"/>
    <d v="2026-08-25T00:00:00"/>
    <x v="27"/>
    <x v="27"/>
    <n v="18"/>
    <n v="101"/>
    <m/>
  </r>
  <r>
    <x v="76"/>
    <d v="2026-08-25T00:00:00"/>
    <x v="6"/>
    <x v="6"/>
    <n v="18"/>
    <n v="35"/>
    <m/>
  </r>
  <r>
    <x v="77"/>
    <d v="2026-08-25T00:00:00"/>
    <x v="31"/>
    <x v="31"/>
    <n v="18"/>
    <n v="3"/>
    <m/>
  </r>
  <r>
    <x v="78"/>
    <d v="2026-08-25T00:00:00"/>
    <x v="66"/>
    <x v="66"/>
    <n v="18"/>
    <n v="0"/>
    <m/>
  </r>
  <r>
    <x v="79"/>
    <d v="2026-08-23T00:00:00"/>
    <x v="66"/>
    <x v="66"/>
    <n v="18"/>
    <n v="0"/>
    <m/>
  </r>
  <r>
    <x v="79"/>
    <d v="2026-08-23T00:00:00"/>
    <x v="91"/>
    <x v="91"/>
    <n v="0"/>
    <n v="3"/>
    <m/>
  </r>
  <r>
    <x v="80"/>
    <d v="2026-08-23T00:00:00"/>
    <x v="3"/>
    <x v="3"/>
    <n v="18"/>
    <n v="6"/>
    <m/>
  </r>
  <r>
    <x v="80"/>
    <d v="2026-08-23T00:00:00"/>
    <x v="6"/>
    <x v="6"/>
    <n v="18"/>
    <n v="35"/>
    <m/>
  </r>
  <r>
    <x v="81"/>
    <d v="2026-08-22T00:00:00"/>
    <x v="84"/>
    <x v="84"/>
    <n v="0"/>
    <n v="0"/>
    <m/>
  </r>
  <r>
    <x v="82"/>
    <d v="2026-08-22T00:00:00"/>
    <x v="6"/>
    <x v="6"/>
    <n v="18"/>
    <n v="35"/>
    <m/>
  </r>
  <r>
    <x v="82"/>
    <d v="2026-08-22T00:00:00"/>
    <x v="30"/>
    <x v="30"/>
    <n v="18"/>
    <n v="34"/>
    <m/>
  </r>
  <r>
    <x v="83"/>
    <d v="2026-08-22T00:00:00"/>
    <x v="92"/>
    <x v="92"/>
    <n v="18"/>
    <n v="1"/>
    <m/>
  </r>
  <r>
    <x v="83"/>
    <d v="2026-08-22T00:00:00"/>
    <x v="10"/>
    <x v="10"/>
    <n v="18"/>
    <n v="8"/>
    <m/>
  </r>
  <r>
    <x v="83"/>
    <d v="2026-08-22T00:00:00"/>
    <x v="11"/>
    <x v="11"/>
    <n v="18"/>
    <n v="5"/>
    <m/>
  </r>
  <r>
    <x v="83"/>
    <d v="2026-08-22T00:00:00"/>
    <x v="12"/>
    <x v="12"/>
    <n v="18"/>
    <n v="9"/>
    <m/>
  </r>
  <r>
    <x v="83"/>
    <d v="2026-08-22T00:00:00"/>
    <x v="5"/>
    <x v="5"/>
    <n v="18"/>
    <n v="22"/>
    <m/>
  </r>
  <r>
    <x v="83"/>
    <d v="2026-08-22T00:00:00"/>
    <x v="3"/>
    <x v="3"/>
    <n v="18"/>
    <n v="6"/>
    <m/>
  </r>
  <r>
    <x v="83"/>
    <d v="2026-08-22T00:00:00"/>
    <x v="84"/>
    <x v="84"/>
    <n v="0"/>
    <n v="0"/>
    <m/>
  </r>
  <r>
    <x v="83"/>
    <d v="2026-08-22T00:00:00"/>
    <x v="6"/>
    <x v="6"/>
    <n v="18"/>
    <n v="35"/>
    <m/>
  </r>
  <r>
    <x v="83"/>
    <d v="2026-08-22T00:00:00"/>
    <x v="30"/>
    <x v="30"/>
    <n v="18"/>
    <n v="34"/>
    <m/>
  </r>
  <r>
    <x v="84"/>
    <d v="2026-08-21T00:00:00"/>
    <x v="6"/>
    <x v="6"/>
    <n v="18"/>
    <n v="35"/>
    <m/>
  </r>
  <r>
    <x v="85"/>
    <d v="2026-08-21T00:00:00"/>
    <x v="27"/>
    <x v="27"/>
    <n v="18"/>
    <n v="101"/>
    <s v="Ready Switch"/>
  </r>
  <r>
    <x v="86"/>
    <d v="2026-08-20T00:00:00"/>
    <x v="30"/>
    <x v="30"/>
    <n v="18"/>
    <n v="34"/>
    <m/>
  </r>
  <r>
    <x v="87"/>
    <d v="2026-08-19T00:00:00"/>
    <x v="93"/>
    <x v="93"/>
    <n v="18"/>
    <n v="3"/>
    <m/>
  </r>
  <r>
    <x v="88"/>
    <d v="2026-08-19T00:00:00"/>
    <x v="32"/>
    <x v="32"/>
    <n v="18"/>
    <n v="1"/>
    <m/>
  </r>
  <r>
    <x v="88"/>
    <d v="2026-08-19T00:00:00"/>
    <x v="1"/>
    <x v="1"/>
    <n v="18"/>
    <n v="0"/>
    <m/>
  </r>
  <r>
    <x v="88"/>
    <d v="2026-08-19T00:00:00"/>
    <x v="7"/>
    <x v="7"/>
    <n v="5"/>
    <n v="1"/>
    <n v="142603563"/>
  </r>
  <r>
    <x v="88"/>
    <d v="2026-08-19T00:00:00"/>
    <x v="28"/>
    <x v="28"/>
    <n v="18"/>
    <n v="2"/>
    <m/>
  </r>
  <r>
    <x v="89"/>
    <d v="2026-08-19T00:00:00"/>
    <x v="94"/>
    <x v="94"/>
    <n v="18"/>
    <n v="1"/>
    <m/>
  </r>
  <r>
    <x v="90"/>
    <d v="2026-08-19T00:00:00"/>
    <x v="95"/>
    <x v="95"/>
    <n v="18"/>
    <n v="2"/>
    <m/>
  </r>
  <r>
    <x v="91"/>
    <d v="2026-08-19T00:00:00"/>
    <x v="31"/>
    <x v="31"/>
    <n v="18"/>
    <n v="3"/>
    <m/>
  </r>
  <r>
    <x v="92"/>
    <d v="2026-08-18T00:00:00"/>
    <x v="27"/>
    <x v="27"/>
    <n v="18"/>
    <n v="101"/>
    <s v="Indicator"/>
  </r>
  <r>
    <x v="92"/>
    <d v="2026-08-18T00:00:00"/>
    <x v="28"/>
    <x v="28"/>
    <n v="18"/>
    <n v="2"/>
    <m/>
  </r>
  <r>
    <x v="92"/>
    <d v="2026-08-18T00:00:00"/>
    <x v="10"/>
    <x v="10"/>
    <n v="18"/>
    <n v="8"/>
    <m/>
  </r>
  <r>
    <x v="92"/>
    <d v="2026-08-18T00:00:00"/>
    <x v="11"/>
    <x v="11"/>
    <n v="18"/>
    <n v="5"/>
    <m/>
  </r>
  <r>
    <x v="92"/>
    <d v="2026-08-18T00:00:00"/>
    <x v="12"/>
    <x v="12"/>
    <n v="18"/>
    <n v="9"/>
    <m/>
  </r>
  <r>
    <x v="92"/>
    <d v="2026-08-18T00:00:00"/>
    <x v="6"/>
    <x v="6"/>
    <n v="18"/>
    <n v="35"/>
    <m/>
  </r>
  <r>
    <x v="93"/>
    <d v="2026-08-18T00:00:00"/>
    <x v="96"/>
    <x v="96"/>
    <n v="18"/>
    <n v="1"/>
    <m/>
  </r>
  <r>
    <x v="93"/>
    <d v="2026-08-18T00:00:00"/>
    <x v="97"/>
    <x v="97"/>
    <n v="18"/>
    <n v="1"/>
    <m/>
  </r>
  <r>
    <x v="93"/>
    <d v="2026-08-18T00:00:00"/>
    <x v="98"/>
    <x v="98"/>
    <n v="18"/>
    <n v="1"/>
    <m/>
  </r>
  <r>
    <x v="94"/>
    <d v="2026-08-18T00:00:00"/>
    <x v="61"/>
    <x v="61"/>
    <n v="18"/>
    <n v="1"/>
    <m/>
  </r>
  <r>
    <x v="95"/>
    <d v="2026-08-18T00:00:00"/>
    <x v="56"/>
    <x v="56"/>
    <n v="18"/>
    <n v="19"/>
    <m/>
  </r>
  <r>
    <x v="95"/>
    <d v="2026-08-18T00:00:00"/>
    <x v="5"/>
    <x v="5"/>
    <n v="18"/>
    <n v="22"/>
    <m/>
  </r>
  <r>
    <x v="96"/>
    <d v="2026-08-18T00:00:00"/>
    <x v="27"/>
    <x v="27"/>
    <n v="18"/>
    <n v="101"/>
    <s v="Ready"/>
  </r>
  <r>
    <x v="97"/>
    <d v="2026-08-18T00:00:00"/>
    <x v="99"/>
    <x v="99"/>
    <n v="18"/>
    <n v="7"/>
    <m/>
  </r>
  <r>
    <x v="97"/>
    <d v="2026-08-18T00:00:00"/>
    <x v="31"/>
    <x v="31"/>
    <n v="18"/>
    <n v="3"/>
    <m/>
  </r>
  <r>
    <x v="98"/>
    <d v="2026-08-15T00:00:00"/>
    <x v="38"/>
    <x v="38"/>
    <n v="18"/>
    <n v="1"/>
    <m/>
  </r>
  <r>
    <x v="98"/>
    <d v="2026-08-15T00:00:00"/>
    <x v="100"/>
    <x v="100"/>
    <n v="18"/>
    <n v="2"/>
    <m/>
  </r>
  <r>
    <x v="98"/>
    <d v="2026-08-15T00:00:00"/>
    <x v="10"/>
    <x v="10"/>
    <n v="18"/>
    <n v="8"/>
    <m/>
  </r>
  <r>
    <x v="98"/>
    <d v="2026-08-15T00:00:00"/>
    <x v="11"/>
    <x v="11"/>
    <n v="18"/>
    <n v="5"/>
    <m/>
  </r>
  <r>
    <x v="98"/>
    <d v="2026-08-15T00:00:00"/>
    <x v="12"/>
    <x v="12"/>
    <n v="18"/>
    <n v="9"/>
    <m/>
  </r>
  <r>
    <x v="98"/>
    <d v="2026-08-15T00:00:00"/>
    <x v="17"/>
    <x v="17"/>
    <n v="18"/>
    <n v="4"/>
    <m/>
  </r>
  <r>
    <x v="98"/>
    <d v="2026-08-15T00:00:00"/>
    <x v="59"/>
    <x v="59"/>
    <n v="18"/>
    <n v="4"/>
    <m/>
  </r>
  <r>
    <x v="98"/>
    <d v="2026-08-15T00:00:00"/>
    <x v="27"/>
    <x v="27"/>
    <n v="18"/>
    <n v="101"/>
    <s v="Indicator"/>
  </r>
  <r>
    <x v="98"/>
    <d v="2026-08-15T00:00:00"/>
    <x v="27"/>
    <x v="27"/>
    <n v="18"/>
    <n v="101"/>
    <s v="Ready"/>
  </r>
  <r>
    <x v="98"/>
    <d v="2026-08-15T00:00:00"/>
    <x v="6"/>
    <x v="6"/>
    <n v="18"/>
    <n v="35"/>
    <m/>
  </r>
  <r>
    <x v="98"/>
    <d v="2026-08-15T00:00:00"/>
    <x v="6"/>
    <x v="6"/>
    <n v="18"/>
    <n v="35"/>
    <m/>
  </r>
  <r>
    <x v="99"/>
    <d v="2026-08-15T00:00:00"/>
    <x v="6"/>
    <x v="6"/>
    <n v="18"/>
    <n v="35"/>
    <m/>
  </r>
  <r>
    <x v="100"/>
    <d v="2026-08-15T00:00:00"/>
    <x v="101"/>
    <x v="101"/>
    <n v="18"/>
    <n v="1"/>
    <m/>
  </r>
  <r>
    <x v="100"/>
    <d v="2026-08-15T00:00:00"/>
    <x v="0"/>
    <x v="0"/>
    <n v="18"/>
    <n v="4"/>
    <m/>
  </r>
  <r>
    <x v="100"/>
    <d v="2026-08-15T00:00:00"/>
    <x v="102"/>
    <x v="102"/>
    <n v="0"/>
    <n v="6"/>
    <m/>
  </r>
  <r>
    <x v="101"/>
    <d v="2026-08-14T00:00:00"/>
    <x v="3"/>
    <x v="3"/>
    <n v="18"/>
    <n v="6"/>
    <m/>
  </r>
  <r>
    <x v="101"/>
    <d v="2026-08-14T00:00:00"/>
    <x v="30"/>
    <x v="30"/>
    <n v="18"/>
    <n v="34"/>
    <m/>
  </r>
  <r>
    <x v="101"/>
    <d v="2026-08-14T00:00:00"/>
    <x v="103"/>
    <x v="103"/>
    <n v="18"/>
    <n v="0"/>
    <m/>
  </r>
  <r>
    <x v="101"/>
    <d v="2026-08-14T00:00:00"/>
    <x v="26"/>
    <x v="26"/>
    <n v="18"/>
    <n v="13"/>
    <m/>
  </r>
  <r>
    <x v="102"/>
    <d v="2026-08-15T00:00:00"/>
    <x v="3"/>
    <x v="3"/>
    <n v="18"/>
    <n v="6"/>
    <m/>
  </r>
  <r>
    <x v="102"/>
    <d v="2026-08-15T00:00:00"/>
    <x v="103"/>
    <x v="103"/>
    <n v="18"/>
    <n v="0"/>
    <m/>
  </r>
  <r>
    <x v="103"/>
    <d v="2026-08-14T00:00:00"/>
    <x v="3"/>
    <x v="3"/>
    <n v="18"/>
    <n v="6"/>
    <m/>
  </r>
  <r>
    <x v="104"/>
    <d v="2026-08-13T00:00:00"/>
    <x v="54"/>
    <x v="54"/>
    <n v="18"/>
    <n v="2"/>
    <s v="Vishal Vijayvargiya"/>
  </r>
  <r>
    <x v="105"/>
    <d v="2026-08-12T00:00:00"/>
    <x v="35"/>
    <x v="35"/>
    <n v="18"/>
    <n v="55"/>
    <m/>
  </r>
  <r>
    <x v="106"/>
    <d v="2026-08-12T00:00:00"/>
    <x v="51"/>
    <x v="51"/>
    <n v="18"/>
    <n v="0"/>
    <m/>
  </r>
  <r>
    <x v="106"/>
    <d v="2026-08-12T00:00:00"/>
    <x v="104"/>
    <x v="104"/>
    <n v="18"/>
    <n v="22"/>
    <m/>
  </r>
  <r>
    <x v="106"/>
    <d v="2026-08-12T00:00:00"/>
    <x v="6"/>
    <x v="6"/>
    <n v="18"/>
    <n v="35"/>
    <m/>
  </r>
  <r>
    <x v="106"/>
    <d v="2026-08-12T00:00:00"/>
    <x v="103"/>
    <x v="103"/>
    <n v="18"/>
    <n v="0"/>
    <m/>
  </r>
  <r>
    <x v="107"/>
    <d v="2026-08-12T00:00:00"/>
    <x v="30"/>
    <x v="30"/>
    <n v="18"/>
    <n v="34"/>
    <m/>
  </r>
  <r>
    <x v="107"/>
    <d v="2026-08-12T00:00:00"/>
    <x v="103"/>
    <x v="103"/>
    <n v="18"/>
    <n v="0"/>
    <m/>
  </r>
  <r>
    <x v="108"/>
    <d v="2026-08-11T00:00:00"/>
    <x v="105"/>
    <x v="105"/>
    <n v="18"/>
    <n v="2"/>
    <m/>
  </r>
  <r>
    <x v="109"/>
    <d v="2026-08-11T00:00:00"/>
    <x v="99"/>
    <x v="99"/>
    <n v="18"/>
    <n v="7"/>
    <m/>
  </r>
  <r>
    <x v="109"/>
    <d v="2026-08-11T00:00:00"/>
    <x v="31"/>
    <x v="31"/>
    <n v="18"/>
    <n v="3"/>
    <m/>
  </r>
  <r>
    <x v="109"/>
    <d v="2026-08-11T00:00:00"/>
    <x v="13"/>
    <x v="13"/>
    <n v="18"/>
    <n v="11"/>
    <m/>
  </r>
  <r>
    <x v="109"/>
    <d v="2026-08-11T00:00:00"/>
    <x v="6"/>
    <x v="6"/>
    <n v="18"/>
    <n v="35"/>
    <m/>
  </r>
  <r>
    <x v="110"/>
    <d v="2026-08-09T00:00:00"/>
    <x v="10"/>
    <x v="10"/>
    <n v="18"/>
    <n v="8"/>
    <m/>
  </r>
  <r>
    <x v="110"/>
    <d v="2026-08-09T00:00:00"/>
    <x v="11"/>
    <x v="11"/>
    <n v="18"/>
    <n v="5"/>
    <m/>
  </r>
  <r>
    <x v="110"/>
    <d v="2026-08-09T00:00:00"/>
    <x v="40"/>
    <x v="40"/>
    <n v="18"/>
    <n v="1"/>
    <m/>
  </r>
  <r>
    <x v="110"/>
    <d v="2026-08-09T00:00:00"/>
    <x v="66"/>
    <x v="66"/>
    <n v="18"/>
    <n v="0"/>
    <m/>
  </r>
  <r>
    <x v="111"/>
    <d v="2026-08-09T00:00:00"/>
    <x v="106"/>
    <x v="106"/>
    <n v="18"/>
    <n v="3"/>
    <m/>
  </r>
  <r>
    <x v="112"/>
    <d v="2026-08-07T00:00:00"/>
    <x v="38"/>
    <x v="38"/>
    <n v="18"/>
    <n v="1"/>
    <m/>
  </r>
  <r>
    <x v="112"/>
    <d v="2026-08-07T00:00:00"/>
    <x v="107"/>
    <x v="107"/>
    <n v="18"/>
    <n v="2"/>
    <m/>
  </r>
  <r>
    <x v="112"/>
    <d v="2026-08-07T00:00:00"/>
    <x v="27"/>
    <x v="27"/>
    <n v="18"/>
    <n v="101"/>
    <m/>
  </r>
  <r>
    <x v="113"/>
    <d v="2026-08-06T00:00:00"/>
    <x v="108"/>
    <x v="108"/>
    <n v="5"/>
    <n v="1"/>
    <s v="102110579RF"/>
  </r>
  <r>
    <x v="114"/>
    <d v="2026-08-06T00:00:00"/>
    <x v="17"/>
    <x v="17"/>
    <n v="18"/>
    <n v="4"/>
    <m/>
  </r>
  <r>
    <x v="115"/>
    <d v="2026-08-05T00:00:00"/>
    <x v="102"/>
    <x v="102"/>
    <n v="0"/>
    <n v="6"/>
    <m/>
  </r>
  <r>
    <x v="116"/>
    <d v="2026-08-05T00:00:00"/>
    <x v="10"/>
    <x v="10"/>
    <n v="18"/>
    <n v="8"/>
    <m/>
  </r>
  <r>
    <x v="116"/>
    <d v="2026-08-05T00:00:00"/>
    <x v="11"/>
    <x v="11"/>
    <n v="18"/>
    <n v="5"/>
    <m/>
  </r>
  <r>
    <x v="116"/>
    <d v="2026-08-05T00:00:00"/>
    <x v="6"/>
    <x v="6"/>
    <n v="18"/>
    <n v="35"/>
    <m/>
  </r>
  <r>
    <x v="117"/>
    <d v="2026-08-05T00:00:00"/>
    <x v="6"/>
    <x v="6"/>
    <n v="18"/>
    <n v="35"/>
    <m/>
  </r>
  <r>
    <x v="118"/>
    <d v="2026-08-04T00:00:00"/>
    <x v="38"/>
    <x v="38"/>
    <n v="18"/>
    <n v="1"/>
    <m/>
  </r>
  <r>
    <x v="119"/>
    <d v="2026-08-04T00:00:00"/>
    <x v="109"/>
    <x v="109"/>
    <n v="18"/>
    <n v="2"/>
    <m/>
  </r>
  <r>
    <x v="120"/>
    <d v="2026-08-04T00:00:00"/>
    <x v="31"/>
    <x v="31"/>
    <n v="18"/>
    <n v="3"/>
    <m/>
  </r>
  <r>
    <x v="121"/>
    <d v="2026-08-04T00:00:00"/>
    <x v="66"/>
    <x v="66"/>
    <n v="18"/>
    <n v="0"/>
    <m/>
  </r>
  <r>
    <x v="45"/>
    <d v="2026-08-03T00:00:00"/>
    <x v="104"/>
    <x v="104"/>
    <n v="18"/>
    <n v="22"/>
    <s v="DC No 401"/>
  </r>
  <r>
    <x v="122"/>
    <d v="2026-08-02T00:00:00"/>
    <x v="28"/>
    <x v="28"/>
    <n v="18"/>
    <n v="2"/>
    <m/>
  </r>
  <r>
    <x v="123"/>
    <d v="2026-08-02T00:00:00"/>
    <x v="27"/>
    <x v="27"/>
    <n v="18"/>
    <n v="101"/>
    <s v="Headlight Switch"/>
  </r>
  <r>
    <x v="124"/>
    <d v="2026-08-02T00:00:00"/>
    <x v="17"/>
    <x v="17"/>
    <n v="18"/>
    <n v="4"/>
    <m/>
  </r>
  <r>
    <x v="124"/>
    <d v="2026-08-02T00:00:00"/>
    <x v="6"/>
    <x v="6"/>
    <n v="18"/>
    <n v="35"/>
    <m/>
  </r>
  <r>
    <x v="125"/>
    <d v="2026-08-02T00:00:00"/>
    <x v="65"/>
    <x v="65"/>
    <n v="18"/>
    <n v="12"/>
    <m/>
  </r>
  <r>
    <x v="126"/>
    <d v="2026-08-01T00:00:00"/>
    <x v="104"/>
    <x v="104"/>
    <n v="18"/>
    <n v="22"/>
    <m/>
  </r>
  <r>
    <x v="126"/>
    <d v="2026-08-01T00:00:00"/>
    <x v="66"/>
    <x v="66"/>
    <n v="18"/>
    <n v="0"/>
    <m/>
  </r>
  <r>
    <x v="127"/>
    <d v="2026-08-01T00:00:00"/>
    <x v="110"/>
    <x v="110"/>
    <n v="18"/>
    <n v="2"/>
    <m/>
  </r>
  <r>
    <x v="127"/>
    <d v="2026-08-01T00:00:00"/>
    <x v="111"/>
    <x v="111"/>
    <n v="18"/>
    <n v="1"/>
    <m/>
  </r>
  <r>
    <x v="128"/>
    <d v="2026-08-01T00:00:00"/>
    <x v="5"/>
    <x v="5"/>
    <n v="18"/>
    <n v="22"/>
    <m/>
  </r>
  <r>
    <x v="128"/>
    <d v="2026-08-01T00:00:00"/>
    <x v="5"/>
    <x v="5"/>
    <n v="18"/>
    <n v="22"/>
    <m/>
  </r>
  <r>
    <x v="45"/>
    <d v="2026-07-31T00:00:00"/>
    <x v="112"/>
    <x v="112"/>
    <n v="18"/>
    <n v="7"/>
    <m/>
  </r>
  <r>
    <x v="129"/>
    <d v="2026-07-31T00:00:00"/>
    <x v="17"/>
    <x v="17"/>
    <n v="18"/>
    <n v="4"/>
    <m/>
  </r>
  <r>
    <x v="130"/>
    <d v="2026-07-29T00:00:00"/>
    <x v="33"/>
    <x v="33"/>
    <n v="5"/>
    <n v="0"/>
    <s v="049A60082416068"/>
  </r>
  <r>
    <x v="131"/>
    <d v="2026-07-29T00:00:00"/>
    <x v="113"/>
    <x v="113"/>
    <n v="18"/>
    <n v="0"/>
    <s v="NB82ADK936"/>
  </r>
  <r>
    <x v="132"/>
    <d v="2026-07-29T00:00:00"/>
    <x v="114"/>
    <x v="114"/>
    <n v="18"/>
    <n v="4"/>
    <m/>
  </r>
  <r>
    <x v="133"/>
    <d v="2026-07-29T00:00:00"/>
    <x v="17"/>
    <x v="17"/>
    <n v="18"/>
    <n v="4"/>
    <m/>
  </r>
  <r>
    <x v="134"/>
    <d v="2026-07-29T00:00:00"/>
    <x v="54"/>
    <x v="54"/>
    <n v="18"/>
    <n v="2"/>
    <m/>
  </r>
  <r>
    <x v="135"/>
    <d v="2026-07-28T00:00:00"/>
    <x v="115"/>
    <x v="115"/>
    <n v="18"/>
    <n v="1"/>
    <m/>
  </r>
  <r>
    <x v="135"/>
    <d v="2026-07-28T00:00:00"/>
    <x v="116"/>
    <x v="116"/>
    <n v="18"/>
    <n v="1"/>
    <m/>
  </r>
  <r>
    <x v="135"/>
    <d v="2026-07-28T00:00:00"/>
    <x v="117"/>
    <x v="117"/>
    <n v="18"/>
    <n v="0"/>
    <m/>
  </r>
  <r>
    <x v="135"/>
    <d v="2026-07-28T00:00:00"/>
    <x v="118"/>
    <x v="118"/>
    <n v="18"/>
    <n v="1"/>
    <m/>
  </r>
  <r>
    <x v="136"/>
    <d v="2026-07-26T00:00:00"/>
    <x v="40"/>
    <x v="40"/>
    <n v="18"/>
    <n v="1"/>
    <m/>
  </r>
  <r>
    <x v="137"/>
    <d v="2026-07-26T00:00:00"/>
    <x v="61"/>
    <x v="61"/>
    <n v="18"/>
    <n v="1"/>
    <m/>
  </r>
  <r>
    <x v="138"/>
    <d v="2026-07-26T00:00:00"/>
    <x v="17"/>
    <x v="17"/>
    <n v="18"/>
    <n v="4"/>
    <m/>
  </r>
  <r>
    <x v="139"/>
    <d v="2026-07-26T00:00:00"/>
    <x v="6"/>
    <x v="6"/>
    <n v="18"/>
    <n v="35"/>
    <m/>
  </r>
  <r>
    <x v="140"/>
    <d v="2026-07-25T00:00:00"/>
    <x v="6"/>
    <x v="6"/>
    <n v="18"/>
    <n v="35"/>
    <m/>
  </r>
  <r>
    <x v="141"/>
    <d v="2026-07-25T00:00:00"/>
    <x v="17"/>
    <x v="17"/>
    <n v="18"/>
    <n v="4"/>
    <m/>
  </r>
  <r>
    <x v="141"/>
    <d v="2026-07-25T00:00:00"/>
    <x v="28"/>
    <x v="28"/>
    <n v="18"/>
    <n v="2"/>
    <m/>
  </r>
  <r>
    <x v="142"/>
    <d v="2026-07-25T00:00:00"/>
    <x v="64"/>
    <x v="64"/>
    <n v="0"/>
    <n v="6"/>
    <m/>
  </r>
  <r>
    <x v="143"/>
    <d v="2026-07-25T00:00:00"/>
    <x v="119"/>
    <x v="119"/>
    <n v="18"/>
    <n v="2"/>
    <m/>
  </r>
  <r>
    <x v="143"/>
    <d v="2026-07-25T00:00:00"/>
    <x v="120"/>
    <x v="120"/>
    <n v="18"/>
    <n v="2"/>
    <m/>
  </r>
  <r>
    <x v="143"/>
    <d v="2026-07-25T00:00:00"/>
    <x v="121"/>
    <x v="121"/>
    <n v="18"/>
    <n v="0"/>
    <m/>
  </r>
  <r>
    <x v="144"/>
    <d v="2026-07-25T00:00:00"/>
    <x v="17"/>
    <x v="17"/>
    <n v="18"/>
    <n v="4"/>
    <s v="Asish Mhajan"/>
  </r>
  <r>
    <x v="145"/>
    <d v="2026-07-24T00:00:00"/>
    <x v="73"/>
    <x v="73"/>
    <n v="18"/>
    <n v="1"/>
    <m/>
  </r>
  <r>
    <x v="145"/>
    <d v="2026-07-24T00:00:00"/>
    <x v="74"/>
    <x v="74"/>
    <n v="18"/>
    <n v="1"/>
    <m/>
  </r>
  <r>
    <x v="145"/>
    <d v="2026-07-24T00:00:00"/>
    <x v="75"/>
    <x v="75"/>
    <n v="18"/>
    <n v="1"/>
    <m/>
  </r>
  <r>
    <x v="145"/>
    <d v="2026-07-24T00:00:00"/>
    <x v="76"/>
    <x v="76"/>
    <n v="18"/>
    <n v="1"/>
    <m/>
  </r>
  <r>
    <x v="145"/>
    <d v="2026-07-24T00:00:00"/>
    <x v="82"/>
    <x v="82"/>
    <n v="18"/>
    <n v="2"/>
    <m/>
  </r>
  <r>
    <x v="145"/>
    <d v="2026-07-24T00:00:00"/>
    <x v="28"/>
    <x v="28"/>
    <n v="18"/>
    <n v="2"/>
    <m/>
  </r>
  <r>
    <x v="145"/>
    <d v="2026-07-24T00:00:00"/>
    <x v="91"/>
    <x v="91"/>
    <n v="0"/>
    <n v="3"/>
    <m/>
  </r>
  <r>
    <x v="145"/>
    <d v="2026-07-24T00:00:00"/>
    <x v="6"/>
    <x v="6"/>
    <n v="18"/>
    <n v="35"/>
    <m/>
  </r>
  <r>
    <x v="145"/>
    <d v="2026-07-24T00:00:00"/>
    <x v="6"/>
    <x v="6"/>
    <n v="18"/>
    <n v="35"/>
    <m/>
  </r>
  <r>
    <x v="146"/>
    <d v="2026-07-24T00:00:00"/>
    <x v="17"/>
    <x v="17"/>
    <n v="18"/>
    <n v="4"/>
    <s v="Kiran Thakur"/>
  </r>
  <r>
    <x v="147"/>
    <d v="2026-07-23T00:00:00"/>
    <x v="17"/>
    <x v="17"/>
    <n v="18"/>
    <n v="4"/>
    <m/>
  </r>
  <r>
    <x v="147"/>
    <d v="2026-07-23T00:00:00"/>
    <x v="54"/>
    <x v="54"/>
    <n v="18"/>
    <n v="2"/>
    <m/>
  </r>
  <r>
    <x v="147"/>
    <d v="2026-07-23T00:00:00"/>
    <x v="11"/>
    <x v="11"/>
    <n v="18"/>
    <n v="5"/>
    <m/>
  </r>
  <r>
    <x v="147"/>
    <d v="2026-07-23T00:00:00"/>
    <x v="27"/>
    <x v="27"/>
    <n v="18"/>
    <n v="101"/>
    <s v="Ready"/>
  </r>
  <r>
    <x v="147"/>
    <d v="2026-07-23T00:00:00"/>
    <x v="6"/>
    <x v="6"/>
    <n v="18"/>
    <n v="35"/>
    <m/>
  </r>
  <r>
    <x v="45"/>
    <d v="2026-07-23T00:00:00"/>
    <x v="102"/>
    <x v="102"/>
    <n v="0"/>
    <n v="6"/>
    <s v="Harda Vehicle Nexus"/>
  </r>
  <r>
    <x v="148"/>
    <d v="2026-07-23T00:00:00"/>
    <x v="66"/>
    <x v="66"/>
    <n v="18"/>
    <n v="0"/>
    <m/>
  </r>
  <r>
    <x v="148"/>
    <d v="2026-07-23T00:00:00"/>
    <x v="53"/>
    <x v="53"/>
    <n v="18"/>
    <n v="3"/>
    <m/>
  </r>
  <r>
    <x v="148"/>
    <d v="2026-07-23T00:00:00"/>
    <x v="5"/>
    <x v="5"/>
    <n v="18"/>
    <n v="22"/>
    <m/>
  </r>
  <r>
    <x v="149"/>
    <d v="2026-07-22T00:00:00"/>
    <x v="17"/>
    <x v="17"/>
    <n v="18"/>
    <n v="4"/>
    <s v="Under warranty 5561154"/>
  </r>
  <r>
    <x v="150"/>
    <d v="2026-07-22T00:00:00"/>
    <x v="32"/>
    <x v="32"/>
    <n v="18"/>
    <n v="1"/>
    <m/>
  </r>
  <r>
    <x v="150"/>
    <d v="2026-07-22T00:00:00"/>
    <x v="1"/>
    <x v="1"/>
    <n v="18"/>
    <n v="0"/>
    <m/>
  </r>
  <r>
    <x v="150"/>
    <d v="2026-07-22T00:00:00"/>
    <x v="10"/>
    <x v="10"/>
    <n v="18"/>
    <n v="8"/>
    <m/>
  </r>
  <r>
    <x v="150"/>
    <d v="2026-07-22T00:00:00"/>
    <x v="11"/>
    <x v="11"/>
    <n v="18"/>
    <n v="5"/>
    <m/>
  </r>
  <r>
    <x v="150"/>
    <d v="2026-07-22T00:00:00"/>
    <x v="12"/>
    <x v="12"/>
    <n v="18"/>
    <n v="9"/>
    <m/>
  </r>
  <r>
    <x v="150"/>
    <d v="2026-07-22T00:00:00"/>
    <x v="54"/>
    <x v="54"/>
    <n v="18"/>
    <n v="2"/>
    <m/>
  </r>
  <r>
    <x v="150"/>
    <d v="2026-07-22T00:00:00"/>
    <x v="122"/>
    <x v="122"/>
    <n v="18"/>
    <n v="2"/>
    <m/>
  </r>
  <r>
    <x v="150"/>
    <d v="2026-07-22T00:00:00"/>
    <x v="3"/>
    <x v="3"/>
    <n v="18"/>
    <n v="6"/>
    <m/>
  </r>
  <r>
    <x v="150"/>
    <d v="2026-07-22T00:00:00"/>
    <x v="6"/>
    <x v="6"/>
    <n v="18"/>
    <n v="35"/>
    <m/>
  </r>
  <r>
    <x v="150"/>
    <d v="2026-07-22T00:00:00"/>
    <x v="26"/>
    <x v="26"/>
    <n v="18"/>
    <n v="13"/>
    <m/>
  </r>
  <r>
    <x v="150"/>
    <d v="2026-07-22T00:00:00"/>
    <x v="27"/>
    <x v="27"/>
    <n v="18"/>
    <n v="101"/>
    <m/>
  </r>
  <r>
    <x v="150"/>
    <d v="2026-07-22T00:00:00"/>
    <x v="27"/>
    <x v="27"/>
    <n v="18"/>
    <n v="101"/>
    <m/>
  </r>
  <r>
    <x v="150"/>
    <d v="2026-07-22T00:00:00"/>
    <x v="27"/>
    <x v="27"/>
    <n v="18"/>
    <n v="101"/>
    <m/>
  </r>
  <r>
    <x v="150"/>
    <d v="2026-07-22T00:00:00"/>
    <x v="27"/>
    <x v="27"/>
    <n v="18"/>
    <n v="101"/>
    <m/>
  </r>
  <r>
    <x v="150"/>
    <d v="2026-07-22T00:00:00"/>
    <x v="91"/>
    <x v="91"/>
    <n v="0"/>
    <n v="3"/>
    <m/>
  </r>
  <r>
    <x v="151"/>
    <d v="2026-07-22T00:00:00"/>
    <x v="102"/>
    <x v="102"/>
    <n v="0"/>
    <n v="6"/>
    <m/>
  </r>
  <r>
    <x v="151"/>
    <d v="2026-07-22T00:00:00"/>
    <x v="0"/>
    <x v="0"/>
    <n v="18"/>
    <n v="4"/>
    <m/>
  </r>
  <r>
    <x v="152"/>
    <d v="2026-07-21T00:00:00"/>
    <x v="96"/>
    <x v="96"/>
    <n v="18"/>
    <n v="1"/>
    <m/>
  </r>
  <r>
    <x v="152"/>
    <d v="2026-07-21T00:00:00"/>
    <x v="97"/>
    <x v="97"/>
    <n v="18"/>
    <n v="1"/>
    <m/>
  </r>
  <r>
    <x v="152"/>
    <d v="2026-07-21T00:00:00"/>
    <x v="98"/>
    <x v="98"/>
    <n v="18"/>
    <n v="1"/>
    <m/>
  </r>
  <r>
    <x v="153"/>
    <d v="2026-07-18T00:00:00"/>
    <x v="29"/>
    <x v="29"/>
    <n v="18"/>
    <n v="1"/>
    <m/>
  </r>
  <r>
    <x v="153"/>
    <d v="2026-07-18T00:00:00"/>
    <x v="63"/>
    <x v="63"/>
    <n v="18"/>
    <n v="-1"/>
    <m/>
  </r>
  <r>
    <x v="153"/>
    <d v="2026-07-18T00:00:00"/>
    <x v="79"/>
    <x v="79"/>
    <n v="18"/>
    <n v="2"/>
    <m/>
  </r>
  <r>
    <x v="153"/>
    <d v="2026-07-18T00:00:00"/>
    <x v="6"/>
    <x v="6"/>
    <n v="18"/>
    <n v="35"/>
    <m/>
  </r>
  <r>
    <x v="153"/>
    <d v="2026-07-18T00:00:00"/>
    <x v="6"/>
    <x v="6"/>
    <n v="18"/>
    <n v="35"/>
    <m/>
  </r>
  <r>
    <x v="154"/>
    <d v="2026-07-18T00:00:00"/>
    <x v="10"/>
    <x v="10"/>
    <n v="18"/>
    <n v="8"/>
    <m/>
  </r>
  <r>
    <x v="154"/>
    <d v="2026-07-18T00:00:00"/>
    <x v="11"/>
    <x v="11"/>
    <n v="18"/>
    <n v="5"/>
    <m/>
  </r>
  <r>
    <x v="154"/>
    <d v="2026-07-18T00:00:00"/>
    <x v="12"/>
    <x v="12"/>
    <n v="18"/>
    <n v="9"/>
    <m/>
  </r>
  <r>
    <x v="154"/>
    <d v="2026-07-18T00:00:00"/>
    <x v="41"/>
    <x v="41"/>
    <n v="18"/>
    <n v="1"/>
    <m/>
  </r>
  <r>
    <x v="154"/>
    <d v="2026-07-18T00:00:00"/>
    <x v="43"/>
    <x v="43"/>
    <n v="18"/>
    <n v="9"/>
    <m/>
  </r>
  <r>
    <x v="154"/>
    <d v="2026-07-18T00:00:00"/>
    <x v="44"/>
    <x v="44"/>
    <n v="18"/>
    <n v="9"/>
    <m/>
  </r>
  <r>
    <x v="154"/>
    <d v="2026-07-18T00:00:00"/>
    <x v="45"/>
    <x v="45"/>
    <n v="18"/>
    <n v="9"/>
    <m/>
  </r>
  <r>
    <x v="154"/>
    <d v="2026-07-18T00:00:00"/>
    <x v="46"/>
    <x v="46"/>
    <n v="18"/>
    <n v="9"/>
    <m/>
  </r>
  <r>
    <x v="154"/>
    <d v="2026-07-18T00:00:00"/>
    <x v="47"/>
    <x v="47"/>
    <n v="18"/>
    <n v="9"/>
    <m/>
  </r>
  <r>
    <x v="154"/>
    <d v="2026-07-18T00:00:00"/>
    <x v="48"/>
    <x v="48"/>
    <n v="18"/>
    <n v="9"/>
    <m/>
  </r>
  <r>
    <x v="154"/>
    <d v="2026-07-18T00:00:00"/>
    <x v="49"/>
    <x v="49"/>
    <n v="18"/>
    <n v="9"/>
    <m/>
  </r>
  <r>
    <x v="154"/>
    <d v="2026-07-18T00:00:00"/>
    <x v="50"/>
    <x v="50"/>
    <n v="18"/>
    <n v="20"/>
    <m/>
  </r>
  <r>
    <x v="154"/>
    <d v="2026-07-18T00:00:00"/>
    <x v="13"/>
    <x v="13"/>
    <n v="18"/>
    <n v="11"/>
    <m/>
  </r>
  <r>
    <x v="154"/>
    <d v="2026-07-18T00:00:00"/>
    <x v="26"/>
    <x v="26"/>
    <n v="18"/>
    <n v="13"/>
    <m/>
  </r>
  <r>
    <x v="154"/>
    <d v="2026-07-18T00:00:00"/>
    <x v="91"/>
    <x v="91"/>
    <n v="0"/>
    <n v="3"/>
    <m/>
  </r>
  <r>
    <x v="154"/>
    <d v="2026-07-18T00:00:00"/>
    <x v="27"/>
    <x v="27"/>
    <n v="18"/>
    <n v="101"/>
    <m/>
  </r>
  <r>
    <x v="154"/>
    <d v="2026-07-18T00:00:00"/>
    <x v="27"/>
    <x v="27"/>
    <n v="18"/>
    <n v="101"/>
    <m/>
  </r>
  <r>
    <x v="154"/>
    <d v="2026-07-18T00:00:00"/>
    <x v="27"/>
    <x v="27"/>
    <n v="18"/>
    <n v="101"/>
    <m/>
  </r>
  <r>
    <x v="154"/>
    <d v="2026-07-18T00:00:00"/>
    <x v="27"/>
    <x v="27"/>
    <n v="18"/>
    <n v="101"/>
    <m/>
  </r>
  <r>
    <x v="154"/>
    <d v="2026-07-18T00:00:00"/>
    <x v="27"/>
    <x v="27"/>
    <n v="18"/>
    <n v="101"/>
    <m/>
  </r>
  <r>
    <x v="154"/>
    <d v="2026-07-18T00:00:00"/>
    <x v="3"/>
    <x v="3"/>
    <n v="18"/>
    <n v="6"/>
    <m/>
  </r>
  <r>
    <x v="155"/>
    <d v="2026-07-18T00:00:00"/>
    <x v="61"/>
    <x v="61"/>
    <n v="18"/>
    <n v="1"/>
    <m/>
  </r>
  <r>
    <x v="156"/>
    <d v="2026-07-18T00:00:00"/>
    <x v="10"/>
    <x v="10"/>
    <n v="18"/>
    <n v="8"/>
    <m/>
  </r>
  <r>
    <x v="156"/>
    <d v="2026-07-18T00:00:00"/>
    <x v="11"/>
    <x v="11"/>
    <n v="18"/>
    <n v="5"/>
    <m/>
  </r>
  <r>
    <x v="156"/>
    <d v="2026-07-18T00:00:00"/>
    <x v="12"/>
    <x v="12"/>
    <n v="18"/>
    <n v="9"/>
    <m/>
  </r>
  <r>
    <x v="156"/>
    <d v="2026-07-18T00:00:00"/>
    <x v="41"/>
    <x v="41"/>
    <n v="18"/>
    <n v="1"/>
    <m/>
  </r>
  <r>
    <x v="156"/>
    <d v="2026-07-18T00:00:00"/>
    <x v="43"/>
    <x v="43"/>
    <n v="18"/>
    <n v="9"/>
    <m/>
  </r>
  <r>
    <x v="156"/>
    <d v="2026-07-18T00:00:00"/>
    <x v="44"/>
    <x v="44"/>
    <n v="18"/>
    <n v="9"/>
    <m/>
  </r>
  <r>
    <x v="156"/>
    <d v="2026-07-18T00:00:00"/>
    <x v="45"/>
    <x v="45"/>
    <n v="18"/>
    <n v="9"/>
    <m/>
  </r>
  <r>
    <x v="156"/>
    <d v="2026-07-18T00:00:00"/>
    <x v="46"/>
    <x v="46"/>
    <n v="18"/>
    <n v="9"/>
    <m/>
  </r>
  <r>
    <x v="156"/>
    <d v="2026-07-18T00:00:00"/>
    <x v="47"/>
    <x v="47"/>
    <n v="18"/>
    <n v="9"/>
    <m/>
  </r>
  <r>
    <x v="156"/>
    <d v="2026-07-18T00:00:00"/>
    <x v="48"/>
    <x v="48"/>
    <n v="18"/>
    <n v="9"/>
    <m/>
  </r>
  <r>
    <x v="156"/>
    <d v="2026-07-18T00:00:00"/>
    <x v="49"/>
    <x v="49"/>
    <n v="18"/>
    <n v="9"/>
    <m/>
  </r>
  <r>
    <x v="156"/>
    <d v="2026-07-18T00:00:00"/>
    <x v="50"/>
    <x v="50"/>
    <n v="18"/>
    <n v="20"/>
    <m/>
  </r>
  <r>
    <x v="156"/>
    <d v="2026-07-18T00:00:00"/>
    <x v="6"/>
    <x v="6"/>
    <n v="18"/>
    <n v="35"/>
    <m/>
  </r>
  <r>
    <x v="156"/>
    <d v="2026-07-18T00:00:00"/>
    <x v="6"/>
    <x v="6"/>
    <n v="18"/>
    <n v="35"/>
    <m/>
  </r>
  <r>
    <x v="156"/>
    <d v="2026-07-18T00:00:00"/>
    <x v="5"/>
    <x v="5"/>
    <n v="18"/>
    <n v="22"/>
    <m/>
  </r>
  <r>
    <x v="156"/>
    <d v="2026-07-18T00:00:00"/>
    <x v="3"/>
    <x v="3"/>
    <n v="18"/>
    <n v="6"/>
    <m/>
  </r>
  <r>
    <x v="157"/>
    <d v="2026-07-17T00:00:00"/>
    <x v="98"/>
    <x v="98"/>
    <n v="18"/>
    <n v="1"/>
    <m/>
  </r>
  <r>
    <x v="158"/>
    <d v="2026-07-17T00:00:00"/>
    <x v="30"/>
    <x v="30"/>
    <n v="18"/>
    <n v="34"/>
    <m/>
  </r>
  <r>
    <x v="159"/>
    <d v="2026-07-16T00:00:00"/>
    <x v="54"/>
    <x v="54"/>
    <n v="18"/>
    <n v="2"/>
    <m/>
  </r>
  <r>
    <x v="160"/>
    <d v="2026-07-15T00:00:00"/>
    <x v="13"/>
    <x v="13"/>
    <n v="18"/>
    <n v="11"/>
    <m/>
  </r>
  <r>
    <x v="159"/>
    <d v="2026-07-15T00:00:00"/>
    <x v="123"/>
    <x v="123"/>
    <n v="18"/>
    <n v="5"/>
    <m/>
  </r>
  <r>
    <x v="161"/>
    <d v="2026-07-14T00:00:00"/>
    <x v="30"/>
    <x v="30"/>
    <n v="18"/>
    <n v="34"/>
    <m/>
  </r>
  <r>
    <x v="162"/>
    <d v="2026-07-14T00:00:00"/>
    <x v="27"/>
    <x v="27"/>
    <n v="18"/>
    <n v="101"/>
    <s v="Indicator"/>
  </r>
  <r>
    <x v="163"/>
    <d v="2026-07-14T00:00:00"/>
    <x v="54"/>
    <x v="54"/>
    <n v="18"/>
    <n v="2"/>
    <m/>
  </r>
  <r>
    <x v="163"/>
    <d v="2026-07-14T00:00:00"/>
    <x v="11"/>
    <x v="11"/>
    <n v="18"/>
    <n v="5"/>
    <m/>
  </r>
  <r>
    <x v="164"/>
    <d v="2026-07-12T00:00:00"/>
    <x v="36"/>
    <x v="36"/>
    <n v="18"/>
    <n v="43"/>
    <s v="DC395"/>
  </r>
  <r>
    <x v="164"/>
    <d v="2026-07-12T00:00:00"/>
    <x v="6"/>
    <x v="6"/>
    <n v="18"/>
    <n v="35"/>
    <m/>
  </r>
  <r>
    <x v="164"/>
    <d v="2026-07-12T00:00:00"/>
    <x v="5"/>
    <x v="5"/>
    <n v="18"/>
    <n v="22"/>
    <m/>
  </r>
  <r>
    <x v="165"/>
    <d v="2026-07-12T00:00:00"/>
    <x v="28"/>
    <x v="28"/>
    <n v="18"/>
    <n v="2"/>
    <s v="DC144"/>
  </r>
  <r>
    <x v="166"/>
    <d v="2026-07-12T00:00:00"/>
    <x v="116"/>
    <x v="116"/>
    <n v="18"/>
    <n v="1"/>
    <m/>
  </r>
  <r>
    <x v="167"/>
    <d v="2026-07-12T00:00:00"/>
    <x v="54"/>
    <x v="54"/>
    <n v="18"/>
    <n v="2"/>
    <m/>
  </r>
  <r>
    <x v="167"/>
    <d v="2026-07-12T00:00:00"/>
    <x v="26"/>
    <x v="26"/>
    <n v="18"/>
    <n v="13"/>
    <m/>
  </r>
  <r>
    <x v="167"/>
    <d v="2026-07-12T00:00:00"/>
    <x v="3"/>
    <x v="3"/>
    <n v="18"/>
    <n v="6"/>
    <m/>
  </r>
  <r>
    <x v="168"/>
    <d v="2026-07-12T00:00:00"/>
    <x v="84"/>
    <x v="84"/>
    <n v="0"/>
    <n v="0"/>
    <m/>
  </r>
  <r>
    <x v="169"/>
    <d v="2026-07-12T00:00:00"/>
    <x v="124"/>
    <x v="124"/>
    <n v="5"/>
    <n v="1"/>
    <m/>
  </r>
  <r>
    <x v="170"/>
    <d v="2026-07-11T00:00:00"/>
    <x v="28"/>
    <x v="28"/>
    <n v="18"/>
    <n v="2"/>
    <m/>
  </r>
  <r>
    <x v="171"/>
    <d v="2026-07-11T00:00:00"/>
    <x v="5"/>
    <x v="5"/>
    <n v="18"/>
    <n v="22"/>
    <m/>
  </r>
  <r>
    <x v="171"/>
    <d v="2026-07-11T00:00:00"/>
    <x v="5"/>
    <x v="5"/>
    <n v="18"/>
    <n v="22"/>
    <m/>
  </r>
  <r>
    <x v="172"/>
    <d v="2026-07-11T00:00:00"/>
    <x v="65"/>
    <x v="65"/>
    <n v="18"/>
    <n v="12"/>
    <m/>
  </r>
  <r>
    <x v="173"/>
    <d v="2026-07-10T00:00:00"/>
    <x v="103"/>
    <x v="103"/>
    <n v="18"/>
    <n v="0"/>
    <m/>
  </r>
  <r>
    <x v="173"/>
    <d v="2026-07-10T00:00:00"/>
    <x v="3"/>
    <x v="3"/>
    <n v="18"/>
    <n v="6"/>
    <m/>
  </r>
  <r>
    <x v="173"/>
    <d v="2026-07-10T00:00:00"/>
    <x v="91"/>
    <x v="91"/>
    <n v="0"/>
    <n v="3"/>
    <m/>
  </r>
  <r>
    <x v="173"/>
    <d v="2026-07-10T00:00:00"/>
    <x v="6"/>
    <x v="6"/>
    <n v="18"/>
    <n v="35"/>
    <m/>
  </r>
  <r>
    <x v="174"/>
    <d v="2026-07-10T00:00:00"/>
    <x v="6"/>
    <x v="6"/>
    <n v="18"/>
    <n v="35"/>
    <m/>
  </r>
  <r>
    <x v="174"/>
    <d v="2026-07-10T00:00:00"/>
    <x v="103"/>
    <x v="103"/>
    <n v="18"/>
    <n v="0"/>
    <m/>
  </r>
  <r>
    <x v="175"/>
    <d v="2026-07-10T00:00:00"/>
    <x v="125"/>
    <x v="125"/>
    <n v="18"/>
    <n v="1"/>
    <m/>
  </r>
  <r>
    <x v="176"/>
    <d v="2026-07-09T00:00:00"/>
    <x v="65"/>
    <x v="65"/>
    <n v="18"/>
    <n v="12"/>
    <m/>
  </r>
  <r>
    <x v="176"/>
    <d v="2026-07-09T00:00:00"/>
    <x v="11"/>
    <x v="11"/>
    <n v="18"/>
    <n v="5"/>
    <m/>
  </r>
  <r>
    <x v="176"/>
    <d v="2026-07-09T00:00:00"/>
    <x v="43"/>
    <x v="43"/>
    <n v="18"/>
    <n v="9"/>
    <m/>
  </r>
  <r>
    <x v="176"/>
    <d v="2026-07-09T00:00:00"/>
    <x v="44"/>
    <x v="44"/>
    <n v="18"/>
    <n v="9"/>
    <m/>
  </r>
  <r>
    <x v="176"/>
    <d v="2026-07-09T00:00:00"/>
    <x v="45"/>
    <x v="45"/>
    <n v="18"/>
    <n v="9"/>
    <m/>
  </r>
  <r>
    <x v="176"/>
    <d v="2026-07-09T00:00:00"/>
    <x v="46"/>
    <x v="46"/>
    <n v="18"/>
    <n v="9"/>
    <m/>
  </r>
  <r>
    <x v="176"/>
    <d v="2026-07-09T00:00:00"/>
    <x v="47"/>
    <x v="47"/>
    <n v="18"/>
    <n v="9"/>
    <m/>
  </r>
  <r>
    <x v="176"/>
    <d v="2026-07-09T00:00:00"/>
    <x v="48"/>
    <x v="48"/>
    <n v="18"/>
    <n v="9"/>
    <m/>
  </r>
  <r>
    <x v="176"/>
    <d v="2026-07-09T00:00:00"/>
    <x v="49"/>
    <x v="49"/>
    <n v="18"/>
    <n v="9"/>
    <m/>
  </r>
  <r>
    <x v="176"/>
    <d v="2026-07-09T00:00:00"/>
    <x v="50"/>
    <x v="50"/>
    <n v="18"/>
    <n v="20"/>
    <m/>
  </r>
  <r>
    <x v="177"/>
    <d v="2026-07-08T00:00:00"/>
    <x v="27"/>
    <x v="27"/>
    <n v="18"/>
    <n v="101"/>
    <s v="Ready"/>
  </r>
  <r>
    <x v="178"/>
    <d v="2026-07-07T00:00:00"/>
    <x v="93"/>
    <x v="93"/>
    <n v="18"/>
    <n v="3"/>
    <m/>
  </r>
  <r>
    <x v="179"/>
    <d v="2026-07-07T00:00:00"/>
    <x v="126"/>
    <x v="126"/>
    <n v="18"/>
    <n v="1"/>
    <m/>
  </r>
  <r>
    <x v="179"/>
    <d v="2026-07-07T00:00:00"/>
    <x v="65"/>
    <x v="65"/>
    <n v="18"/>
    <n v="12"/>
    <m/>
  </r>
  <r>
    <x v="179"/>
    <d v="2026-07-07T00:00:00"/>
    <x v="41"/>
    <x v="41"/>
    <n v="18"/>
    <n v="1"/>
    <m/>
  </r>
  <r>
    <x v="179"/>
    <d v="2026-07-07T00:00:00"/>
    <x v="30"/>
    <x v="30"/>
    <n v="18"/>
    <n v="34"/>
    <m/>
  </r>
  <r>
    <x v="180"/>
    <d v="2026-07-07T00:00:00"/>
    <x v="10"/>
    <x v="10"/>
    <n v="18"/>
    <n v="8"/>
    <m/>
  </r>
  <r>
    <x v="180"/>
    <d v="2026-07-07T00:00:00"/>
    <x v="11"/>
    <x v="11"/>
    <n v="18"/>
    <n v="5"/>
    <m/>
  </r>
  <r>
    <x v="180"/>
    <d v="2026-07-07T00:00:00"/>
    <x v="3"/>
    <x v="3"/>
    <n v="18"/>
    <n v="6"/>
    <m/>
  </r>
  <r>
    <x v="180"/>
    <d v="2026-07-07T00:00:00"/>
    <x v="6"/>
    <x v="6"/>
    <n v="18"/>
    <n v="35"/>
    <m/>
  </r>
  <r>
    <x v="180"/>
    <d v="2026-07-07T00:00:00"/>
    <x v="27"/>
    <x v="27"/>
    <n v="18"/>
    <n v="101"/>
    <m/>
  </r>
  <r>
    <x v="181"/>
    <d v="2026-07-07T00:00:00"/>
    <x v="127"/>
    <x v="7"/>
    <n v="5"/>
    <n v="0"/>
    <n v="442501247"/>
  </r>
  <r>
    <x v="182"/>
    <d v="2026-07-05T00:00:00"/>
    <x v="11"/>
    <x v="11"/>
    <n v="18"/>
    <n v="5"/>
    <m/>
  </r>
  <r>
    <x v="182"/>
    <d v="2026-07-05T00:00:00"/>
    <x v="53"/>
    <x v="53"/>
    <n v="18"/>
    <n v="3"/>
    <m/>
  </r>
  <r>
    <x v="182"/>
    <d v="2026-07-05T00:00:00"/>
    <x v="6"/>
    <x v="6"/>
    <n v="18"/>
    <n v="35"/>
    <m/>
  </r>
  <r>
    <x v="182"/>
    <d v="2026-07-05T00:00:00"/>
    <x v="6"/>
    <x v="6"/>
    <n v="18"/>
    <n v="35"/>
    <m/>
  </r>
  <r>
    <x v="183"/>
    <d v="2026-07-05T00:00:00"/>
    <x v="20"/>
    <x v="20"/>
    <n v="18"/>
    <n v="1"/>
    <m/>
  </r>
  <r>
    <x v="183"/>
    <d v="2026-07-05T00:00:00"/>
    <x v="21"/>
    <x v="21"/>
    <n v="18"/>
    <n v="1"/>
    <m/>
  </r>
  <r>
    <x v="183"/>
    <d v="2026-07-05T00:00:00"/>
    <x v="11"/>
    <x v="11"/>
    <n v="18"/>
    <n v="5"/>
    <m/>
  </r>
  <r>
    <x v="183"/>
    <d v="2026-07-05T00:00:00"/>
    <x v="12"/>
    <x v="12"/>
    <n v="18"/>
    <n v="9"/>
    <m/>
  </r>
  <r>
    <x v="183"/>
    <d v="2026-07-05T00:00:00"/>
    <x v="6"/>
    <x v="6"/>
    <n v="18"/>
    <n v="35"/>
    <m/>
  </r>
  <r>
    <x v="184"/>
    <d v="2026-07-05T00:00:00"/>
    <x v="61"/>
    <x v="61"/>
    <n v="18"/>
    <n v="1"/>
    <m/>
  </r>
  <r>
    <x v="185"/>
    <d v="2026-07-05T00:00:00"/>
    <x v="18"/>
    <x v="18"/>
    <n v="0"/>
    <n v="10"/>
    <m/>
  </r>
  <r>
    <x v="186"/>
    <d v="2026-07-05T00:00:00"/>
    <x v="43"/>
    <x v="43"/>
    <n v="18"/>
    <n v="9"/>
    <m/>
  </r>
  <r>
    <x v="186"/>
    <d v="2026-07-05T00:00:00"/>
    <x v="44"/>
    <x v="44"/>
    <n v="18"/>
    <n v="9"/>
    <m/>
  </r>
  <r>
    <x v="186"/>
    <d v="2026-07-05T00:00:00"/>
    <x v="45"/>
    <x v="45"/>
    <n v="18"/>
    <n v="9"/>
    <m/>
  </r>
  <r>
    <x v="186"/>
    <d v="2026-07-05T00:00:00"/>
    <x v="46"/>
    <x v="46"/>
    <n v="18"/>
    <n v="9"/>
    <m/>
  </r>
  <r>
    <x v="186"/>
    <d v="2026-07-05T00:00:00"/>
    <x v="47"/>
    <x v="47"/>
    <n v="18"/>
    <n v="9"/>
    <m/>
  </r>
  <r>
    <x v="186"/>
    <d v="2026-07-05T00:00:00"/>
    <x v="48"/>
    <x v="48"/>
    <n v="18"/>
    <n v="9"/>
    <m/>
  </r>
  <r>
    <x v="186"/>
    <d v="2026-07-05T00:00:00"/>
    <x v="49"/>
    <x v="49"/>
    <n v="18"/>
    <n v="9"/>
    <m/>
  </r>
  <r>
    <x v="186"/>
    <d v="2026-07-05T00:00:00"/>
    <x v="50"/>
    <x v="50"/>
    <n v="18"/>
    <n v="20"/>
    <m/>
  </r>
  <r>
    <x v="186"/>
    <d v="2026-07-05T00:00:00"/>
    <x v="3"/>
    <x v="3"/>
    <n v="18"/>
    <n v="6"/>
    <m/>
  </r>
  <r>
    <x v="186"/>
    <d v="2026-07-05T00:00:00"/>
    <x v="64"/>
    <x v="64"/>
    <n v="0"/>
    <n v="6"/>
    <m/>
  </r>
  <r>
    <x v="186"/>
    <d v="2026-07-05T00:00:00"/>
    <x v="128"/>
    <x v="127"/>
    <n v="18"/>
    <n v="2"/>
    <m/>
  </r>
  <r>
    <x v="186"/>
    <d v="2026-07-05T00:00:00"/>
    <x v="129"/>
    <x v="128"/>
    <n v="18"/>
    <n v="0"/>
    <m/>
  </r>
  <r>
    <x v="187"/>
    <d v="2026-07-05T00:00:00"/>
    <x v="130"/>
    <x v="129"/>
    <n v="18"/>
    <n v="2"/>
    <m/>
  </r>
  <r>
    <x v="187"/>
    <d v="2027-07-05T00:00:00"/>
    <x v="64"/>
    <x v="64"/>
    <n v="0"/>
    <n v="6"/>
    <m/>
  </r>
  <r>
    <x v="187"/>
    <d v="2027-07-05T00:00:00"/>
    <x v="5"/>
    <x v="5"/>
    <n v="18"/>
    <n v="22"/>
    <m/>
  </r>
  <r>
    <x v="188"/>
    <d v="2027-07-04T00:00:00"/>
    <x v="17"/>
    <x v="17"/>
    <n v="18"/>
    <n v="4"/>
    <m/>
  </r>
  <r>
    <x v="189"/>
    <d v="2026-07-04T00:00:00"/>
    <x v="11"/>
    <x v="11"/>
    <n v="18"/>
    <n v="5"/>
    <m/>
  </r>
  <r>
    <x v="190"/>
    <d v="2026-07-04T00:00:00"/>
    <x v="31"/>
    <x v="31"/>
    <n v="18"/>
    <n v="3"/>
    <m/>
  </r>
  <r>
    <x v="190"/>
    <d v="2026-07-04T00:00:00"/>
    <x v="131"/>
    <x v="130"/>
    <n v="18"/>
    <n v="-4"/>
    <m/>
  </r>
  <r>
    <x v="191"/>
    <d v="2026-07-03T00:00:00"/>
    <x v="31"/>
    <x v="31"/>
    <n v="18"/>
    <n v="3"/>
    <m/>
  </r>
  <r>
    <x v="192"/>
    <d v="2026-07-03T00:00:00"/>
    <x v="32"/>
    <x v="32"/>
    <n v="18"/>
    <n v="1"/>
    <m/>
  </r>
  <r>
    <x v="192"/>
    <d v="2026-07-03T00:00:00"/>
    <x v="1"/>
    <x v="1"/>
    <n v="18"/>
    <n v="0"/>
    <m/>
  </r>
  <r>
    <x v="192"/>
    <d v="2026-07-03T00:00:00"/>
    <x v="11"/>
    <x v="11"/>
    <n v="18"/>
    <n v="5"/>
    <m/>
  </r>
  <r>
    <x v="192"/>
    <d v="2026-07-03T00:00:00"/>
    <x v="6"/>
    <x v="6"/>
    <n v="18"/>
    <n v="35"/>
    <m/>
  </r>
  <r>
    <x v="193"/>
    <d v="2026-07-03T00:00:00"/>
    <x v="17"/>
    <x v="17"/>
    <n v="18"/>
    <n v="4"/>
    <m/>
  </r>
  <r>
    <x v="194"/>
    <d v="2026-07-03T00:00:00"/>
    <x v="132"/>
    <x v="131"/>
    <n v="18"/>
    <n v="6"/>
    <m/>
  </r>
  <r>
    <x v="194"/>
    <d v="2026-07-03T00:00:00"/>
    <x v="68"/>
    <x v="68"/>
    <n v="18"/>
    <n v="77"/>
    <m/>
  </r>
  <r>
    <x v="194"/>
    <d v="2026-07-03T00:00:00"/>
    <x v="6"/>
    <x v="6"/>
    <n v="18"/>
    <n v="35"/>
    <m/>
  </r>
  <r>
    <x v="195"/>
    <d v="2026-07-02T00:00:00"/>
    <x v="56"/>
    <x v="56"/>
    <n v="18"/>
    <n v="19"/>
    <m/>
  </r>
  <r>
    <x v="196"/>
    <d v="2026-07-02T00:00:00"/>
    <x v="133"/>
    <x v="132"/>
    <n v="18"/>
    <n v="1"/>
    <m/>
  </r>
  <r>
    <x v="196"/>
    <d v="2026-07-02T00:00:00"/>
    <x v="69"/>
    <x v="69"/>
    <n v="18"/>
    <n v="23"/>
    <m/>
  </r>
  <r>
    <x v="196"/>
    <d v="2026-07-02T00:00:00"/>
    <x v="3"/>
    <x v="3"/>
    <n v="18"/>
    <n v="6"/>
    <m/>
  </r>
  <r>
    <x v="196"/>
    <d v="2026-07-02T00:00:00"/>
    <x v="6"/>
    <x v="6"/>
    <n v="18"/>
    <n v="35"/>
    <m/>
  </r>
  <r>
    <x v="197"/>
    <d v="2026-07-01T00:00:00"/>
    <x v="17"/>
    <x v="17"/>
    <n v="18"/>
    <n v="4"/>
    <m/>
  </r>
  <r>
    <x v="198"/>
    <d v="2026-07-01T00:00:00"/>
    <x v="68"/>
    <x v="68"/>
    <n v="18"/>
    <n v="77"/>
    <m/>
  </r>
  <r>
    <x v="198"/>
    <d v="2026-07-01T00:00:00"/>
    <x v="6"/>
    <x v="6"/>
    <n v="18"/>
    <n v="35"/>
    <m/>
  </r>
  <r>
    <x v="198"/>
    <d v="2026-07-01T00:00:00"/>
    <x v="3"/>
    <x v="3"/>
    <n v="18"/>
    <n v="6"/>
    <m/>
  </r>
  <r>
    <x v="199"/>
    <d v="2026-06-30T00:00:00"/>
    <x v="51"/>
    <x v="51"/>
    <n v="18"/>
    <n v="0"/>
    <m/>
  </r>
  <r>
    <x v="199"/>
    <d v="2026-06-30T00:00:00"/>
    <x v="53"/>
    <x v="53"/>
    <n v="18"/>
    <n v="3"/>
    <m/>
  </r>
  <r>
    <x v="199"/>
    <d v="2026-06-30T00:00:00"/>
    <x v="6"/>
    <x v="6"/>
    <n v="18"/>
    <n v="35"/>
    <m/>
  </r>
  <r>
    <x v="200"/>
    <d v="2026-06-30T00:00:00"/>
    <x v="0"/>
    <x v="0"/>
    <n v="18"/>
    <n v="4"/>
    <m/>
  </r>
  <r>
    <x v="201"/>
    <d v="2026-06-30T00:00:00"/>
    <x v="102"/>
    <x v="102"/>
    <n v="0"/>
    <n v="6"/>
    <m/>
  </r>
  <r>
    <x v="202"/>
    <d v="2026-06-30T00:00:00"/>
    <x v="51"/>
    <x v="51"/>
    <n v="18"/>
    <n v="0"/>
    <m/>
  </r>
  <r>
    <x v="203"/>
    <d v="2026-06-30T00:00:00"/>
    <x v="103"/>
    <x v="103"/>
    <n v="18"/>
    <n v="0"/>
    <m/>
  </r>
  <r>
    <x v="204"/>
    <d v="2026-06-30T00:00:00"/>
    <x v="134"/>
    <x v="133"/>
    <n v="18"/>
    <n v="8"/>
    <m/>
  </r>
  <r>
    <x v="204"/>
    <d v="2026-06-30T00:00:00"/>
    <x v="6"/>
    <x v="6"/>
    <n v="18"/>
    <n v="35"/>
    <m/>
  </r>
  <r>
    <x v="205"/>
    <d v="2026-06-28T00:00:00"/>
    <x v="53"/>
    <x v="53"/>
    <n v="18"/>
    <n v="3"/>
    <s v="SEVDC242"/>
  </r>
  <r>
    <x v="206"/>
    <d v="2026-06-28T00:00:00"/>
    <x v="13"/>
    <x v="13"/>
    <n v="18"/>
    <n v="11"/>
    <s v="SEVDC113"/>
  </r>
  <r>
    <x v="206"/>
    <d v="2026-06-28T00:00:00"/>
    <x v="93"/>
    <x v="93"/>
    <n v="18"/>
    <n v="3"/>
    <m/>
  </r>
  <r>
    <x v="206"/>
    <d v="2026-06-28T00:00:00"/>
    <x v="79"/>
    <x v="79"/>
    <n v="18"/>
    <n v="2"/>
    <m/>
  </r>
  <r>
    <x v="206"/>
    <d v="2026-06-28T00:00:00"/>
    <x v="27"/>
    <x v="27"/>
    <n v="18"/>
    <n v="101"/>
    <m/>
  </r>
  <r>
    <x v="206"/>
    <d v="2026-06-28T00:00:00"/>
    <x v="27"/>
    <x v="27"/>
    <n v="18"/>
    <n v="101"/>
    <m/>
  </r>
  <r>
    <x v="207"/>
    <d v="2026-06-28T00:00:00"/>
    <x v="6"/>
    <x v="6"/>
    <n v="18"/>
    <n v="35"/>
    <s v="SEVDC200"/>
  </r>
  <r>
    <x v="208"/>
    <d v="2026-06-27T00:00:00"/>
    <x v="17"/>
    <x v="17"/>
    <n v="18"/>
    <n v="4"/>
    <m/>
  </r>
  <r>
    <x v="208"/>
    <d v="2026-06-27T00:00:00"/>
    <x v="135"/>
    <x v="134"/>
    <n v="18"/>
    <n v="0"/>
    <m/>
  </r>
  <r>
    <x v="208"/>
    <d v="2026-06-27T00:00:00"/>
    <x v="3"/>
    <x v="3"/>
    <n v="18"/>
    <n v="6"/>
    <m/>
  </r>
  <r>
    <x v="209"/>
    <d v="2026-06-27T00:00:00"/>
    <x v="136"/>
    <x v="135"/>
    <n v="18"/>
    <n v="7"/>
    <m/>
  </r>
  <r>
    <x v="210"/>
    <d v="2026-06-26T00:00:00"/>
    <x v="137"/>
    <x v="136"/>
    <n v="18"/>
    <n v="0"/>
    <s v="25H0310"/>
  </r>
  <r>
    <x v="211"/>
    <d v="2026-06-25T00:00:00"/>
    <x v="131"/>
    <x v="130"/>
    <n v="18"/>
    <n v="-4"/>
    <m/>
  </r>
  <r>
    <x v="211"/>
    <d v="2026-06-25T00:00:00"/>
    <x v="6"/>
    <x v="6"/>
    <n v="18"/>
    <n v="35"/>
    <m/>
  </r>
  <r>
    <x v="209"/>
    <d v="2026-06-25T00:00:00"/>
    <x v="53"/>
    <x v="53"/>
    <n v="18"/>
    <n v="3"/>
    <m/>
  </r>
  <r>
    <x v="209"/>
    <d v="2026-06-25T00:00:00"/>
    <x v="103"/>
    <x v="103"/>
    <n v="18"/>
    <n v="0"/>
    <m/>
  </r>
  <r>
    <x v="209"/>
    <d v="2026-06-25T00:00:00"/>
    <x v="103"/>
    <x v="103"/>
    <n v="18"/>
    <n v="0"/>
    <m/>
  </r>
  <r>
    <x v="209"/>
    <d v="2026-06-25T00:00:00"/>
    <x v="3"/>
    <x v="3"/>
    <n v="18"/>
    <n v="6"/>
    <m/>
  </r>
  <r>
    <x v="209"/>
    <d v="2026-06-25T00:00:00"/>
    <x v="27"/>
    <x v="27"/>
    <n v="18"/>
    <n v="101"/>
    <m/>
  </r>
  <r>
    <x v="209"/>
    <d v="2026-06-25T00:00:00"/>
    <x v="27"/>
    <x v="27"/>
    <n v="18"/>
    <n v="101"/>
    <m/>
  </r>
  <r>
    <x v="209"/>
    <d v="2026-06-25T00:00:00"/>
    <x v="27"/>
    <x v="27"/>
    <n v="18"/>
    <n v="101"/>
    <m/>
  </r>
  <r>
    <x v="209"/>
    <d v="2026-06-25T00:00:00"/>
    <x v="27"/>
    <x v="27"/>
    <n v="18"/>
    <n v="101"/>
    <m/>
  </r>
  <r>
    <x v="209"/>
    <d v="2026-06-25T00:00:00"/>
    <x v="27"/>
    <x v="27"/>
    <n v="18"/>
    <n v="101"/>
    <m/>
  </r>
  <r>
    <x v="212"/>
    <d v="2026-06-25T00:00:00"/>
    <x v="103"/>
    <x v="103"/>
    <n v="18"/>
    <n v="0"/>
    <m/>
  </r>
  <r>
    <x v="213"/>
    <d v="2026-06-24T00:00:00"/>
    <x v="131"/>
    <x v="130"/>
    <n v="18"/>
    <n v="-4"/>
    <m/>
  </r>
  <r>
    <x v="212"/>
    <d v="2026-06-24T00:00:00"/>
    <x v="17"/>
    <x v="17"/>
    <n v="18"/>
    <n v="4"/>
    <m/>
  </r>
  <r>
    <x v="214"/>
    <d v="2026-06-23T00:00:00"/>
    <x v="11"/>
    <x v="11"/>
    <n v="18"/>
    <n v="5"/>
    <m/>
  </r>
  <r>
    <x v="214"/>
    <d v="2026-06-23T00:00:00"/>
    <x v="5"/>
    <x v="5"/>
    <n v="18"/>
    <n v="22"/>
    <m/>
  </r>
  <r>
    <x v="214"/>
    <d v="2026-06-23T00:00:00"/>
    <x v="3"/>
    <x v="3"/>
    <n v="18"/>
    <n v="6"/>
    <m/>
  </r>
  <r>
    <x v="214"/>
    <d v="2026-06-23T00:00:00"/>
    <x v="6"/>
    <x v="6"/>
    <n v="18"/>
    <n v="35"/>
    <m/>
  </r>
  <r>
    <x v="214"/>
    <d v="2026-06-23T00:00:00"/>
    <x v="36"/>
    <x v="36"/>
    <n v="18"/>
    <n v="43"/>
    <m/>
  </r>
  <r>
    <x v="215"/>
    <d v="2026-06-21T00:00:00"/>
    <x v="10"/>
    <x v="10"/>
    <n v="18"/>
    <n v="8"/>
    <m/>
  </r>
  <r>
    <x v="215"/>
    <d v="2026-06-21T00:00:00"/>
    <x v="11"/>
    <x v="11"/>
    <n v="18"/>
    <n v="5"/>
    <m/>
  </r>
  <r>
    <x v="215"/>
    <d v="2026-06-21T00:00:00"/>
    <x v="12"/>
    <x v="12"/>
    <n v="18"/>
    <n v="9"/>
    <m/>
  </r>
  <r>
    <x v="215"/>
    <d v="2026-06-21T00:00:00"/>
    <x v="13"/>
    <x v="13"/>
    <n v="18"/>
    <n v="11"/>
    <m/>
  </r>
  <r>
    <x v="215"/>
    <d v="2026-06-21T00:00:00"/>
    <x v="3"/>
    <x v="3"/>
    <n v="18"/>
    <n v="6"/>
    <m/>
  </r>
  <r>
    <x v="216"/>
    <d v="2026-06-21T00:00:00"/>
    <x v="138"/>
    <x v="137"/>
    <n v="18"/>
    <n v="0"/>
    <m/>
  </r>
  <r>
    <x v="216"/>
    <d v="2026-06-21T00:00:00"/>
    <x v="139"/>
    <x v="138"/>
    <n v="18"/>
    <n v="2"/>
    <m/>
  </r>
  <r>
    <x v="216"/>
    <d v="2026-06-21T00:00:00"/>
    <x v="140"/>
    <x v="139"/>
    <n v="18"/>
    <n v="3"/>
    <m/>
  </r>
  <r>
    <x v="216"/>
    <d v="2026-06-21T00:00:00"/>
    <x v="141"/>
    <x v="140"/>
    <n v="18"/>
    <n v="3"/>
    <m/>
  </r>
  <r>
    <x v="216"/>
    <d v="2026-06-21T00:00:00"/>
    <x v="142"/>
    <x v="141"/>
    <n v="18"/>
    <n v="3"/>
    <m/>
  </r>
  <r>
    <x v="216"/>
    <d v="2026-06-21T00:00:00"/>
    <x v="36"/>
    <x v="36"/>
    <n v="18"/>
    <n v="43"/>
    <m/>
  </r>
  <r>
    <x v="216"/>
    <d v="2026-06-21T00:00:00"/>
    <x v="103"/>
    <x v="103"/>
    <n v="18"/>
    <n v="0"/>
    <m/>
  </r>
  <r>
    <x v="216"/>
    <d v="2026-06-21T00:00:00"/>
    <x v="91"/>
    <x v="91"/>
    <n v="0"/>
    <n v="3"/>
    <m/>
  </r>
  <r>
    <x v="216"/>
    <d v="2026-06-21T00:00:00"/>
    <x v="30"/>
    <x v="30"/>
    <n v="18"/>
    <n v="34"/>
    <m/>
  </r>
  <r>
    <x v="216"/>
    <d v="2026-06-21T00:00:00"/>
    <x v="6"/>
    <x v="6"/>
    <n v="18"/>
    <n v="35"/>
    <m/>
  </r>
  <r>
    <x v="217"/>
    <d v="2026-06-21T00:00:00"/>
    <x v="37"/>
    <x v="37"/>
    <n v="18"/>
    <n v="1"/>
    <m/>
  </r>
  <r>
    <x v="217"/>
    <d v="2026-06-21T00:00:00"/>
    <x v="26"/>
    <x v="26"/>
    <n v="18"/>
    <n v="13"/>
    <m/>
  </r>
  <r>
    <x v="217"/>
    <d v="2026-06-21T00:00:00"/>
    <x v="64"/>
    <x v="64"/>
    <n v="0"/>
    <n v="6"/>
    <m/>
  </r>
  <r>
    <x v="218"/>
    <d v="2026-06-20T00:00:00"/>
    <x v="28"/>
    <x v="28"/>
    <n v="18"/>
    <n v="2"/>
    <m/>
  </r>
  <r>
    <x v="219"/>
    <d v="2026-06-20T00:00:00"/>
    <x v="143"/>
    <x v="142"/>
    <n v="18"/>
    <n v="0"/>
    <m/>
  </r>
  <r>
    <x v="220"/>
    <d v="2026-06-18T00:00:00"/>
    <x v="103"/>
    <x v="103"/>
    <n v="18"/>
    <n v="0"/>
    <m/>
  </r>
  <r>
    <x v="221"/>
    <d v="2026-06-18T00:00:00"/>
    <x v="0"/>
    <x v="0"/>
    <n v="18"/>
    <n v="4"/>
    <m/>
  </r>
  <r>
    <x v="222"/>
    <d v="2026-06-17T00:00:00"/>
    <x v="68"/>
    <x v="68"/>
    <n v="18"/>
    <n v="77"/>
    <m/>
  </r>
  <r>
    <x v="222"/>
    <d v="2026-06-17T00:00:00"/>
    <x v="30"/>
    <x v="30"/>
    <n v="18"/>
    <n v="34"/>
    <m/>
  </r>
  <r>
    <x v="223"/>
    <d v="2026-06-17T00:00:00"/>
    <x v="30"/>
    <x v="30"/>
    <n v="18"/>
    <n v="34"/>
    <m/>
  </r>
  <r>
    <x v="223"/>
    <d v="2026-06-17T00:00:00"/>
    <x v="134"/>
    <x v="133"/>
    <n v="18"/>
    <n v="8"/>
    <m/>
  </r>
  <r>
    <x v="224"/>
    <d v="2026-06-17T00:00:00"/>
    <x v="26"/>
    <x v="26"/>
    <n v="18"/>
    <n v="13"/>
    <m/>
  </r>
  <r>
    <x v="225"/>
    <d v="2026-06-16T00:00:00"/>
    <x v="144"/>
    <x v="143"/>
    <n v="18"/>
    <n v="2"/>
    <m/>
  </r>
  <r>
    <x v="225"/>
    <d v="2026-06-16T00:00:00"/>
    <x v="145"/>
    <x v="144"/>
    <n v="18"/>
    <n v="4"/>
    <m/>
  </r>
  <r>
    <x v="225"/>
    <d v="2026-06-16T00:00:00"/>
    <x v="146"/>
    <x v="145"/>
    <n v="18"/>
    <n v="2"/>
    <m/>
  </r>
  <r>
    <x v="225"/>
    <d v="2026-06-16T00:00:00"/>
    <x v="147"/>
    <x v="146"/>
    <n v="18"/>
    <n v="2"/>
    <m/>
  </r>
  <r>
    <x v="225"/>
    <d v="2026-06-16T00:00:00"/>
    <x v="148"/>
    <x v="147"/>
    <n v="18"/>
    <n v="3"/>
    <m/>
  </r>
  <r>
    <x v="225"/>
    <d v="2026-06-16T00:00:00"/>
    <x v="63"/>
    <x v="63"/>
    <n v="18"/>
    <n v="-1"/>
    <m/>
  </r>
  <r>
    <x v="225"/>
    <d v="2026-06-16T00:00:00"/>
    <x v="3"/>
    <x v="3"/>
    <n v="18"/>
    <n v="6"/>
    <m/>
  </r>
  <r>
    <x v="225"/>
    <d v="2026-06-16T00:00:00"/>
    <x v="6"/>
    <x v="6"/>
    <n v="18"/>
    <n v="35"/>
    <m/>
  </r>
  <r>
    <x v="226"/>
    <d v="2026-06-16T00:00:00"/>
    <x v="54"/>
    <x v="54"/>
    <n v="18"/>
    <n v="2"/>
    <m/>
  </r>
  <r>
    <x v="226"/>
    <d v="2026-06-16T00:00:00"/>
    <x v="40"/>
    <x v="40"/>
    <n v="18"/>
    <n v="1"/>
    <m/>
  </r>
  <r>
    <x v="227"/>
    <d v="2026-06-16T00:00:00"/>
    <x v="41"/>
    <x v="41"/>
    <n v="18"/>
    <n v="1"/>
    <m/>
  </r>
  <r>
    <x v="227"/>
    <d v="2026-06-16T00:00:00"/>
    <x v="65"/>
    <x v="65"/>
    <n v="18"/>
    <n v="12"/>
    <m/>
  </r>
  <r>
    <x v="227"/>
    <d v="2026-06-16T00:00:00"/>
    <x v="17"/>
    <x v="17"/>
    <n v="18"/>
    <n v="4"/>
    <m/>
  </r>
  <r>
    <x v="228"/>
    <d v="2026-06-16T00:00:00"/>
    <x v="53"/>
    <x v="53"/>
    <n v="18"/>
    <n v="3"/>
    <m/>
  </r>
  <r>
    <x v="229"/>
    <d v="2026-06-16T00:00:00"/>
    <x v="149"/>
    <x v="148"/>
    <n v="18"/>
    <n v="2"/>
    <m/>
  </r>
  <r>
    <x v="229"/>
    <d v="2026-06-16T00:00:00"/>
    <x v="32"/>
    <x v="32"/>
    <n v="18"/>
    <n v="1"/>
    <m/>
  </r>
  <r>
    <x v="229"/>
    <d v="2026-06-16T00:00:00"/>
    <x v="1"/>
    <x v="1"/>
    <n v="18"/>
    <n v="0"/>
    <m/>
  </r>
  <r>
    <x v="229"/>
    <d v="2026-06-16T00:00:00"/>
    <x v="79"/>
    <x v="79"/>
    <n v="18"/>
    <n v="2"/>
    <m/>
  </r>
  <r>
    <x v="230"/>
    <d v="2026-06-16T00:00:00"/>
    <x v="17"/>
    <x v="17"/>
    <n v="18"/>
    <n v="4"/>
    <m/>
  </r>
  <r>
    <x v="231"/>
    <d v="2026-06-14T00:00:00"/>
    <x v="6"/>
    <x v="6"/>
    <n v="18"/>
    <n v="35"/>
    <m/>
  </r>
  <r>
    <x v="231"/>
    <d v="2026-06-14T00:00:00"/>
    <x v="0"/>
    <x v="0"/>
    <n v="18"/>
    <n v="4"/>
    <m/>
  </r>
  <r>
    <x v="232"/>
    <d v="2026-06-13T00:00:00"/>
    <x v="17"/>
    <x v="17"/>
    <n v="18"/>
    <n v="4"/>
    <m/>
  </r>
  <r>
    <x v="232"/>
    <d v="2026-06-13T00:00:00"/>
    <x v="57"/>
    <x v="57"/>
    <n v="18"/>
    <n v="11"/>
    <m/>
  </r>
  <r>
    <x v="232"/>
    <d v="2026-06-13T00:00:00"/>
    <x v="68"/>
    <x v="68"/>
    <n v="18"/>
    <n v="77"/>
    <m/>
  </r>
  <r>
    <x v="233"/>
    <d v="2026-06-13T00:00:00"/>
    <x v="30"/>
    <x v="30"/>
    <n v="18"/>
    <n v="34"/>
    <m/>
  </r>
  <r>
    <x v="234"/>
    <d v="2026-06-12T00:00:00"/>
    <x v="30"/>
    <x v="30"/>
    <n v="18"/>
    <n v="34"/>
    <m/>
  </r>
  <r>
    <x v="235"/>
    <d v="2026-06-12T00:00:00"/>
    <x v="13"/>
    <x v="13"/>
    <n v="18"/>
    <n v="11"/>
    <m/>
  </r>
  <r>
    <x v="236"/>
    <d v="2026-06-11T00:00:00"/>
    <x v="20"/>
    <x v="20"/>
    <n v="18"/>
    <n v="1"/>
    <m/>
  </r>
  <r>
    <x v="236"/>
    <d v="2026-06-11T00:00:00"/>
    <x v="10"/>
    <x v="10"/>
    <n v="18"/>
    <n v="8"/>
    <m/>
  </r>
  <r>
    <x v="236"/>
    <d v="2026-06-11T00:00:00"/>
    <x v="11"/>
    <x v="11"/>
    <n v="18"/>
    <n v="5"/>
    <m/>
  </r>
  <r>
    <x v="236"/>
    <d v="2026-06-11T00:00:00"/>
    <x v="12"/>
    <x v="12"/>
    <n v="18"/>
    <n v="9"/>
    <m/>
  </r>
  <r>
    <x v="236"/>
    <d v="2026-06-11T00:00:00"/>
    <x v="6"/>
    <x v="6"/>
    <n v="18"/>
    <n v="35"/>
    <m/>
  </r>
  <r>
    <x v="236"/>
    <d v="2026-06-11T00:00:00"/>
    <x v="103"/>
    <x v="103"/>
    <n v="18"/>
    <n v="0"/>
    <m/>
  </r>
  <r>
    <x v="237"/>
    <d v="2026-06-11T00:00:00"/>
    <x v="17"/>
    <x v="17"/>
    <n v="18"/>
    <n v="4"/>
    <m/>
  </r>
  <r>
    <x v="237"/>
    <d v="2026-06-11T00:00:00"/>
    <x v="13"/>
    <x v="13"/>
    <n v="18"/>
    <n v="11"/>
    <m/>
  </r>
  <r>
    <x v="237"/>
    <d v="2026-06-11T00:00:00"/>
    <x v="99"/>
    <x v="99"/>
    <n v="18"/>
    <n v="7"/>
    <m/>
  </r>
  <r>
    <x v="237"/>
    <d v="2026-06-11T00:00:00"/>
    <x v="3"/>
    <x v="3"/>
    <n v="18"/>
    <n v="6"/>
    <m/>
  </r>
  <r>
    <x v="238"/>
    <d v="2026-06-10T00:00:00"/>
    <x v="150"/>
    <x v="149"/>
    <n v="18"/>
    <n v="1"/>
    <m/>
  </r>
  <r>
    <x v="238"/>
    <d v="2026-06-10T00:00:00"/>
    <x v="54"/>
    <x v="54"/>
    <n v="18"/>
    <n v="2"/>
    <m/>
  </r>
  <r>
    <x v="239"/>
    <d v="2026-06-10T00:00:00"/>
    <x v="68"/>
    <x v="68"/>
    <n v="18"/>
    <n v="77"/>
    <m/>
  </r>
  <r>
    <x v="240"/>
    <d v="2026-06-10T00:00:00"/>
    <x v="151"/>
    <x v="150"/>
    <n v="18"/>
    <n v="5"/>
    <m/>
  </r>
  <r>
    <x v="241"/>
    <d v="2026-06-09T00:00:00"/>
    <x v="61"/>
    <x v="61"/>
    <n v="18"/>
    <n v="1"/>
    <m/>
  </r>
  <r>
    <x v="241"/>
    <d v="2026-06-09T00:00:00"/>
    <x v="0"/>
    <x v="0"/>
    <n v="18"/>
    <n v="4"/>
    <m/>
  </r>
  <r>
    <x v="242"/>
    <d v="2026-06-07T00:00:00"/>
    <x v="103"/>
    <x v="103"/>
    <n v="18"/>
    <n v="0"/>
    <m/>
  </r>
  <r>
    <x v="243"/>
    <d v="2026-06-06T00:00:00"/>
    <x v="17"/>
    <x v="17"/>
    <n v="18"/>
    <n v="4"/>
    <m/>
  </r>
  <r>
    <x v="244"/>
    <d v="2026-06-05T00:00:00"/>
    <x v="152"/>
    <x v="151"/>
    <n v="18"/>
    <n v="3"/>
    <m/>
  </r>
  <r>
    <x v="244"/>
    <d v="2026-06-05T00:00:00"/>
    <x v="6"/>
    <x v="6"/>
    <n v="18"/>
    <n v="35"/>
    <m/>
  </r>
  <r>
    <x v="245"/>
    <d v="2026-06-04T00:00:00"/>
    <x v="30"/>
    <x v="30"/>
    <n v="18"/>
    <n v="34"/>
    <m/>
  </r>
  <r>
    <x v="246"/>
    <d v="2026-06-04T00:00:00"/>
    <x v="0"/>
    <x v="0"/>
    <n v="18"/>
    <n v="4"/>
    <m/>
  </r>
  <r>
    <x v="246"/>
    <d v="2026-06-04T00:00:00"/>
    <x v="110"/>
    <x v="110"/>
    <n v="18"/>
    <n v="2"/>
    <m/>
  </r>
  <r>
    <x v="247"/>
    <d v="2026-06-04T00:00:00"/>
    <x v="0"/>
    <x v="0"/>
    <n v="18"/>
    <n v="4"/>
    <m/>
  </r>
  <r>
    <x v="248"/>
    <d v="2026-06-03T00:00:00"/>
    <x v="54"/>
    <x v="54"/>
    <n v="18"/>
    <n v="2"/>
    <m/>
  </r>
  <r>
    <x v="248"/>
    <d v="2026-06-03T00:00:00"/>
    <x v="27"/>
    <x v="27"/>
    <n v="18"/>
    <n v="101"/>
    <m/>
  </r>
  <r>
    <x v="248"/>
    <d v="2026-06-03T00:00:00"/>
    <x v="30"/>
    <x v="30"/>
    <n v="18"/>
    <n v="34"/>
    <m/>
  </r>
  <r>
    <x v="249"/>
    <d v="2026-06-03T00:00:00"/>
    <x v="65"/>
    <x v="65"/>
    <n v="18"/>
    <n v="12"/>
    <m/>
  </r>
  <r>
    <x v="249"/>
    <d v="2026-06-03T00:00:00"/>
    <x v="11"/>
    <x v="11"/>
    <n v="18"/>
    <n v="5"/>
    <m/>
  </r>
  <r>
    <x v="249"/>
    <d v="2026-06-03T00:00:00"/>
    <x v="17"/>
    <x v="17"/>
    <n v="18"/>
    <n v="4"/>
    <s v="."/>
  </r>
  <r>
    <x v="250"/>
    <d v="2026-06-03T00:00:00"/>
    <x v="100"/>
    <x v="100"/>
    <n v="18"/>
    <n v="2"/>
    <m/>
  </r>
  <r>
    <x v="251"/>
    <d v="2026-06-02T00:00:00"/>
    <x v="30"/>
    <x v="30"/>
    <n v="18"/>
    <n v="34"/>
    <m/>
  </r>
  <r>
    <x v="252"/>
    <d v="2026-06-02T00:00:00"/>
    <x v="54"/>
    <x v="54"/>
    <n v="18"/>
    <n v="2"/>
    <m/>
  </r>
  <r>
    <x v="250"/>
    <d v="2026-06-02T00:00:00"/>
    <x v="34"/>
    <x v="34"/>
    <n v="18"/>
    <n v="1"/>
    <s v="N33ADM787"/>
  </r>
  <r>
    <x v="250"/>
    <d v="2026-06-02T00:00:00"/>
    <x v="59"/>
    <x v="59"/>
    <n v="18"/>
    <n v="4"/>
    <m/>
  </r>
  <r>
    <x v="250"/>
    <d v="2026-06-02T00:00:00"/>
    <x v="123"/>
    <x v="123"/>
    <n v="18"/>
    <n v="5"/>
    <m/>
  </r>
  <r>
    <x v="253"/>
    <d v="2026-05-31T00:00:00"/>
    <x v="137"/>
    <x v="136"/>
    <n v="18"/>
    <n v="0"/>
    <m/>
  </r>
  <r>
    <x v="253"/>
    <d v="2026-05-31T00:00:00"/>
    <x v="3"/>
    <x v="3"/>
    <n v="18"/>
    <n v="6"/>
    <m/>
  </r>
  <r>
    <x v="254"/>
    <d v="2026-05-31T00:00:00"/>
    <x v="100"/>
    <x v="100"/>
    <n v="18"/>
    <n v="2"/>
    <m/>
  </r>
  <r>
    <x v="254"/>
    <d v="2026-05-31T00:00:00"/>
    <x v="18"/>
    <x v="18"/>
    <n v="0"/>
    <n v="10"/>
    <m/>
  </r>
  <r>
    <x v="254"/>
    <d v="2026-05-31T00:00:00"/>
    <x v="103"/>
    <x v="103"/>
    <n v="18"/>
    <n v="0"/>
    <m/>
  </r>
  <r>
    <x v="254"/>
    <d v="2026-05-31T00:00:00"/>
    <x v="27"/>
    <x v="27"/>
    <n v="18"/>
    <n v="101"/>
    <m/>
  </r>
  <r>
    <x v="254"/>
    <d v="2026-05-31T00:00:00"/>
    <x v="27"/>
    <x v="27"/>
    <n v="18"/>
    <n v="101"/>
    <m/>
  </r>
  <r>
    <x v="255"/>
    <d v="2026-05-31T00:00:00"/>
    <x v="31"/>
    <x v="31"/>
    <n v="18"/>
    <n v="3"/>
    <m/>
  </r>
  <r>
    <x v="256"/>
    <d v="2026-05-30T00:00:00"/>
    <x v="17"/>
    <x v="17"/>
    <n v="18"/>
    <n v="4"/>
    <m/>
  </r>
  <r>
    <x v="257"/>
    <d v="2026-05-29T00:00:00"/>
    <x v="17"/>
    <x v="17"/>
    <n v="18"/>
    <n v="4"/>
    <m/>
  </r>
  <r>
    <x v="257"/>
    <d v="2026-05-29T00:00:00"/>
    <x v="123"/>
    <x v="123"/>
    <n v="18"/>
    <n v="5"/>
    <m/>
  </r>
  <r>
    <x v="257"/>
    <d v="2026-05-29T00:00:00"/>
    <x v="3"/>
    <x v="3"/>
    <n v="18"/>
    <n v="6"/>
    <m/>
  </r>
  <r>
    <x v="258"/>
    <d v="2026-05-29T00:00:00"/>
    <x v="123"/>
    <x v="123"/>
    <n v="18"/>
    <n v="5"/>
    <m/>
  </r>
  <r>
    <x v="259"/>
    <d v="2026-05-29T00:00:00"/>
    <x v="153"/>
    <x v="152"/>
    <n v="18"/>
    <n v="3"/>
    <m/>
  </r>
  <r>
    <x v="260"/>
    <d v="2026-05-28T00:00:00"/>
    <x v="139"/>
    <x v="138"/>
    <n v="18"/>
    <n v="2"/>
    <m/>
  </r>
  <r>
    <x v="261"/>
    <d v="2026-05-28T00:00:00"/>
    <x v="61"/>
    <x v="61"/>
    <n v="18"/>
    <n v="1"/>
    <m/>
  </r>
  <r>
    <x v="262"/>
    <d v="2026-05-28T00:00:00"/>
    <x v="145"/>
    <x v="144"/>
    <n v="18"/>
    <n v="4"/>
    <m/>
  </r>
  <r>
    <x v="262"/>
    <d v="2026-05-28T00:00:00"/>
    <x v="146"/>
    <x v="145"/>
    <n v="18"/>
    <n v="2"/>
    <m/>
  </r>
  <r>
    <x v="262"/>
    <d v="2026-05-28T00:00:00"/>
    <x v="154"/>
    <x v="153"/>
    <n v="18"/>
    <n v="1"/>
    <m/>
  </r>
  <r>
    <x v="262"/>
    <d v="2026-05-28T00:00:00"/>
    <x v="147"/>
    <x v="146"/>
    <n v="18"/>
    <n v="2"/>
    <m/>
  </r>
  <r>
    <x v="262"/>
    <d v="2026-05-28T00:00:00"/>
    <x v="148"/>
    <x v="147"/>
    <n v="18"/>
    <n v="3"/>
    <m/>
  </r>
  <r>
    <x v="262"/>
    <d v="2026-05-28T00:00:00"/>
    <x v="58"/>
    <x v="58"/>
    <n v="18"/>
    <n v="0"/>
    <m/>
  </r>
  <r>
    <x v="262"/>
    <d v="2026-05-28T00:00:00"/>
    <x v="28"/>
    <x v="28"/>
    <n v="18"/>
    <n v="2"/>
    <m/>
  </r>
  <r>
    <x v="262"/>
    <d v="2026-05-28T00:00:00"/>
    <x v="155"/>
    <x v="154"/>
    <n v="18"/>
    <n v="1"/>
    <m/>
  </r>
  <r>
    <x v="262"/>
    <d v="2026-05-28T00:00:00"/>
    <x v="156"/>
    <x v="155"/>
    <n v="18"/>
    <n v="1"/>
    <m/>
  </r>
  <r>
    <x v="262"/>
    <d v="2026-05-28T00:00:00"/>
    <x v="40"/>
    <x v="40"/>
    <n v="18"/>
    <n v="1"/>
    <m/>
  </r>
  <r>
    <x v="262"/>
    <d v="2026-05-28T00:00:00"/>
    <x v="82"/>
    <x v="82"/>
    <n v="18"/>
    <n v="2"/>
    <m/>
  </r>
  <r>
    <x v="262"/>
    <d v="2026-05-28T00:00:00"/>
    <x v="103"/>
    <x v="103"/>
    <n v="18"/>
    <n v="0"/>
    <m/>
  </r>
  <r>
    <x v="262"/>
    <d v="2026-05-28T00:00:00"/>
    <x v="6"/>
    <x v="6"/>
    <n v="18"/>
    <n v="35"/>
    <m/>
  </r>
  <r>
    <x v="262"/>
    <d v="2026-05-28T00:00:00"/>
    <x v="27"/>
    <x v="27"/>
    <n v="18"/>
    <n v="101"/>
    <m/>
  </r>
  <r>
    <x v="263"/>
    <d v="2026-05-27T00:00:00"/>
    <x v="35"/>
    <x v="35"/>
    <n v="18"/>
    <n v="55"/>
    <m/>
  </r>
  <r>
    <x v="264"/>
    <d v="2026-05-27T00:00:00"/>
    <x v="118"/>
    <x v="118"/>
    <n v="18"/>
    <n v="1"/>
    <m/>
  </r>
  <r>
    <x v="264"/>
    <d v="2026-05-27T00:00:00"/>
    <x v="157"/>
    <x v="156"/>
    <n v="18"/>
    <n v="4"/>
    <m/>
  </r>
  <r>
    <x v="264"/>
    <d v="2026-05-27T00:00:00"/>
    <x v="110"/>
    <x v="110"/>
    <n v="18"/>
    <n v="2"/>
    <m/>
  </r>
  <r>
    <x v="264"/>
    <d v="2026-05-27T00:00:00"/>
    <x v="102"/>
    <x v="102"/>
    <n v="0"/>
    <n v="6"/>
    <m/>
  </r>
  <r>
    <x v="264"/>
    <d v="2026-05-27T00:00:00"/>
    <x v="0"/>
    <x v="0"/>
    <n v="18"/>
    <n v="4"/>
    <m/>
  </r>
  <r>
    <x v="265"/>
    <d v="2026-05-26T00:00:00"/>
    <x v="103"/>
    <x v="103"/>
    <n v="18"/>
    <n v="0"/>
    <m/>
  </r>
  <r>
    <x v="266"/>
    <d v="2026-05-23T00:00:00"/>
    <x v="57"/>
    <x v="57"/>
    <n v="18"/>
    <n v="11"/>
    <m/>
  </r>
  <r>
    <x v="267"/>
    <d v="2026-05-23T00:00:00"/>
    <x v="6"/>
    <x v="6"/>
    <n v="18"/>
    <n v="35"/>
    <m/>
  </r>
  <r>
    <x v="268"/>
    <d v="2026-05-23T00:00:00"/>
    <x v="103"/>
    <x v="103"/>
    <n v="18"/>
    <n v="0"/>
    <m/>
  </r>
  <r>
    <x v="269"/>
    <d v="2026-05-23T00:00:00"/>
    <x v="27"/>
    <x v="27"/>
    <n v="18"/>
    <n v="101"/>
    <m/>
  </r>
  <r>
    <x v="270"/>
    <d v="2026-05-23T00:00:00"/>
    <x v="21"/>
    <x v="21"/>
    <n v="18"/>
    <n v="1"/>
    <m/>
  </r>
  <r>
    <x v="271"/>
    <d v="2026-05-22T00:00:00"/>
    <x v="102"/>
    <x v="102"/>
    <n v="0"/>
    <n v="6"/>
    <m/>
  </r>
  <r>
    <x v="271"/>
    <d v="2026-05-22T00:00:00"/>
    <x v="0"/>
    <x v="0"/>
    <n v="18"/>
    <n v="4"/>
    <m/>
  </r>
  <r>
    <x v="272"/>
    <d v="2026-05-21T00:00:00"/>
    <x v="0"/>
    <x v="0"/>
    <n v="18"/>
    <n v="4"/>
    <m/>
  </r>
  <r>
    <x v="270"/>
    <d v="2026-05-21T00:00:00"/>
    <x v="20"/>
    <x v="20"/>
    <n v="18"/>
    <n v="1"/>
    <m/>
  </r>
  <r>
    <x v="273"/>
    <d v="2026-05-21T00:00:00"/>
    <x v="103"/>
    <x v="103"/>
    <n v="18"/>
    <n v="0"/>
    <m/>
  </r>
  <r>
    <x v="274"/>
    <d v="2026-05-20T00:00:00"/>
    <x v="106"/>
    <x v="106"/>
    <n v="18"/>
    <n v="3"/>
    <m/>
  </r>
  <r>
    <x v="274"/>
    <d v="2026-05-20T00:00:00"/>
    <x v="158"/>
    <x v="157"/>
    <n v="18"/>
    <n v="1"/>
    <m/>
  </r>
  <r>
    <x v="274"/>
    <d v="2026-05-20T00:00:00"/>
    <x v="17"/>
    <x v="17"/>
    <n v="18"/>
    <n v="4"/>
    <m/>
  </r>
  <r>
    <x v="274"/>
    <d v="2026-05-20T00:00:00"/>
    <x v="28"/>
    <x v="28"/>
    <n v="18"/>
    <n v="2"/>
    <m/>
  </r>
  <r>
    <x v="274"/>
    <d v="2026-05-20T00:00:00"/>
    <x v="149"/>
    <x v="148"/>
    <n v="18"/>
    <n v="2"/>
    <m/>
  </r>
  <r>
    <x v="274"/>
    <d v="2026-05-20T00:00:00"/>
    <x v="14"/>
    <x v="14"/>
    <n v="18"/>
    <n v="3"/>
    <m/>
  </r>
  <r>
    <x v="274"/>
    <d v="2026-05-20T00:00:00"/>
    <x v="4"/>
    <x v="4"/>
    <n v="18"/>
    <n v="0"/>
    <m/>
  </r>
  <r>
    <x v="275"/>
    <d v="2026-05-19T00:00:00"/>
    <x v="17"/>
    <x v="17"/>
    <n v="18"/>
    <n v="4"/>
    <m/>
  </r>
  <r>
    <x v="276"/>
    <d v="2026-05-19T00:00:00"/>
    <x v="54"/>
    <x v="54"/>
    <n v="18"/>
    <n v="2"/>
    <m/>
  </r>
  <r>
    <x v="277"/>
    <d v="2026-05-17T00:00:00"/>
    <x v="6"/>
    <x v="6"/>
    <n v="18"/>
    <n v="35"/>
    <m/>
  </r>
  <r>
    <x v="278"/>
    <d v="2026-05-17T00:00:00"/>
    <x v="159"/>
    <x v="158"/>
    <n v="18"/>
    <n v="1"/>
    <m/>
  </r>
  <r>
    <x v="279"/>
    <d v="2026-05-17T00:00:00"/>
    <x v="160"/>
    <x v="159"/>
    <n v="18"/>
    <n v="1"/>
    <m/>
  </r>
  <r>
    <x v="279"/>
    <d v="2026-05-17T00:00:00"/>
    <x v="161"/>
    <x v="160"/>
    <n v="18"/>
    <n v="1"/>
    <m/>
  </r>
  <r>
    <x v="279"/>
    <d v="2026-05-17T00:00:00"/>
    <x v="162"/>
    <x v="161"/>
    <n v="18"/>
    <n v="1"/>
    <m/>
  </r>
  <r>
    <x v="280"/>
    <d v="2026-05-17T00:00:00"/>
    <x v="93"/>
    <x v="93"/>
    <n v="18"/>
    <n v="3"/>
    <m/>
  </r>
  <r>
    <x v="281"/>
    <d v="2026-05-17T00:00:00"/>
    <x v="17"/>
    <x v="17"/>
    <n v="18"/>
    <n v="4"/>
    <m/>
  </r>
  <r>
    <x v="281"/>
    <d v="2026-05-17T00:00:00"/>
    <x v="6"/>
    <x v="6"/>
    <n v="18"/>
    <n v="35"/>
    <m/>
  </r>
  <r>
    <x v="281"/>
    <d v="2026-05-17T00:00:00"/>
    <x v="3"/>
    <x v="3"/>
    <n v="18"/>
    <n v="6"/>
    <m/>
  </r>
  <r>
    <x v="282"/>
    <d v="2026-05-16T00:00:00"/>
    <x v="65"/>
    <x v="65"/>
    <n v="18"/>
    <n v="12"/>
    <m/>
  </r>
  <r>
    <x v="283"/>
    <d v="2026-05-16T00:00:00"/>
    <x v="37"/>
    <x v="37"/>
    <n v="18"/>
    <n v="1"/>
    <m/>
  </r>
  <r>
    <x v="283"/>
    <d v="2026-05-16T00:00:00"/>
    <x v="36"/>
    <x v="36"/>
    <n v="18"/>
    <n v="43"/>
    <m/>
  </r>
  <r>
    <x v="284"/>
    <d v="2026-05-16T00:00:00"/>
    <x v="163"/>
    <x v="162"/>
    <n v="18"/>
    <n v="6"/>
    <m/>
  </r>
  <r>
    <x v="284"/>
    <d v="2026-05-16T00:00:00"/>
    <x v="17"/>
    <x v="17"/>
    <n v="18"/>
    <n v="4"/>
    <m/>
  </r>
  <r>
    <x v="284"/>
    <d v="2026-05-16T00:00:00"/>
    <x v="123"/>
    <x v="123"/>
    <n v="18"/>
    <n v="5"/>
    <m/>
  </r>
  <r>
    <x v="285"/>
    <d v="2026-05-15T00:00:00"/>
    <x v="43"/>
    <x v="43"/>
    <n v="18"/>
    <n v="9"/>
    <m/>
  </r>
  <r>
    <x v="285"/>
    <d v="2026-05-15T00:00:00"/>
    <x v="44"/>
    <x v="44"/>
    <n v="18"/>
    <n v="9"/>
    <m/>
  </r>
  <r>
    <x v="285"/>
    <d v="2026-05-15T00:00:00"/>
    <x v="45"/>
    <x v="45"/>
    <n v="18"/>
    <n v="9"/>
    <m/>
  </r>
  <r>
    <x v="285"/>
    <d v="2026-05-15T00:00:00"/>
    <x v="46"/>
    <x v="46"/>
    <n v="18"/>
    <n v="9"/>
    <m/>
  </r>
  <r>
    <x v="285"/>
    <d v="2026-05-15T00:00:00"/>
    <x v="47"/>
    <x v="47"/>
    <n v="18"/>
    <n v="9"/>
    <m/>
  </r>
  <r>
    <x v="285"/>
    <d v="2026-05-15T00:00:00"/>
    <x v="48"/>
    <x v="48"/>
    <n v="18"/>
    <n v="9"/>
    <m/>
  </r>
  <r>
    <x v="285"/>
    <d v="2026-05-15T00:00:00"/>
    <x v="49"/>
    <x v="49"/>
    <n v="18"/>
    <n v="9"/>
    <m/>
  </r>
  <r>
    <x v="285"/>
    <d v="2026-05-15T00:00:00"/>
    <x v="50"/>
    <x v="50"/>
    <n v="18"/>
    <n v="20"/>
    <m/>
  </r>
  <r>
    <x v="286"/>
    <d v="2026-05-13T00:00:00"/>
    <x v="85"/>
    <x v="85"/>
    <n v="18"/>
    <n v="2"/>
    <m/>
  </r>
  <r>
    <x v="286"/>
    <d v="2026-05-13T00:00:00"/>
    <x v="164"/>
    <x v="163"/>
    <n v="18"/>
    <n v="1"/>
    <m/>
  </r>
  <r>
    <x v="286"/>
    <d v="2026-05-13T00:00:00"/>
    <x v="149"/>
    <x v="148"/>
    <n v="18"/>
    <n v="2"/>
    <m/>
  </r>
  <r>
    <x v="286"/>
    <d v="2026-05-13T00:00:00"/>
    <x v="54"/>
    <x v="54"/>
    <n v="18"/>
    <n v="2"/>
    <m/>
  </r>
  <r>
    <x v="287"/>
    <d v="2026-05-12T00:00:00"/>
    <x v="30"/>
    <x v="30"/>
    <n v="18"/>
    <n v="34"/>
    <m/>
  </r>
  <r>
    <x v="288"/>
    <d v="2026-05-10T00:00:00"/>
    <x v="54"/>
    <x v="54"/>
    <n v="18"/>
    <n v="2"/>
    <m/>
  </r>
  <r>
    <x v="288"/>
    <d v="2026-05-10T00:00:00"/>
    <x v="103"/>
    <x v="103"/>
    <n v="18"/>
    <n v="0"/>
    <m/>
  </r>
  <r>
    <x v="288"/>
    <d v="2026-05-10T00:00:00"/>
    <x v="30"/>
    <x v="30"/>
    <n v="18"/>
    <n v="34"/>
    <m/>
  </r>
  <r>
    <x v="288"/>
    <d v="2026-05-10T00:00:00"/>
    <x v="3"/>
    <x v="3"/>
    <n v="18"/>
    <n v="6"/>
    <m/>
  </r>
  <r>
    <x v="288"/>
    <d v="2026-05-10T00:00:00"/>
    <x v="6"/>
    <x v="6"/>
    <n v="18"/>
    <n v="35"/>
    <m/>
  </r>
  <r>
    <x v="45"/>
    <d v="2026-05-08T00:00:00"/>
    <x v="27"/>
    <x v="27"/>
    <n v="18"/>
    <n v="101"/>
    <m/>
  </r>
  <r>
    <x v="289"/>
    <d v="2026-05-08T00:00:00"/>
    <x v="99"/>
    <x v="99"/>
    <n v="18"/>
    <n v="7"/>
    <m/>
  </r>
  <r>
    <x v="289"/>
    <d v="2026-05-08T00:00:00"/>
    <x v="152"/>
    <x v="151"/>
    <n v="18"/>
    <n v="3"/>
    <m/>
  </r>
  <r>
    <x v="289"/>
    <d v="2026-05-08T00:00:00"/>
    <x v="3"/>
    <x v="3"/>
    <n v="18"/>
    <n v="6"/>
    <m/>
  </r>
  <r>
    <x v="289"/>
    <d v="2026-05-08T00:00:00"/>
    <x v="6"/>
    <x v="6"/>
    <n v="18"/>
    <n v="35"/>
    <m/>
  </r>
  <r>
    <x v="289"/>
    <d v="2026-05-08T00:00:00"/>
    <x v="6"/>
    <x v="6"/>
    <n v="18"/>
    <n v="35"/>
    <m/>
  </r>
  <r>
    <x v="290"/>
    <d v="2026-05-03T00:00:00"/>
    <x v="0"/>
    <x v="0"/>
    <n v="18"/>
    <n v="4"/>
    <m/>
  </r>
  <r>
    <x v="291"/>
    <d v="2026-05-01T00:00:00"/>
    <x v="6"/>
    <x v="6"/>
    <n v="18"/>
    <n v="35"/>
    <m/>
  </r>
  <r>
    <x v="292"/>
    <d v="2026-05-01T00:00:00"/>
    <x v="61"/>
    <x v="61"/>
    <n v="18"/>
    <n v="1"/>
    <m/>
  </r>
  <r>
    <x v="293"/>
    <d v="2026-04-30T00:00:00"/>
    <x v="20"/>
    <x v="20"/>
    <n v="18"/>
    <n v="1"/>
    <m/>
  </r>
  <r>
    <x v="293"/>
    <d v="2026-04-30T00:00:00"/>
    <x v="21"/>
    <x v="21"/>
    <n v="18"/>
    <n v="1"/>
    <m/>
  </r>
  <r>
    <x v="294"/>
    <d v="2026-04-30T00:00:00"/>
    <x v="165"/>
    <x v="164"/>
    <n v="18"/>
    <n v="2"/>
    <m/>
  </r>
  <r>
    <x v="294"/>
    <d v="2026-04-30T00:00:00"/>
    <x v="166"/>
    <x v="165"/>
    <n v="18"/>
    <n v="1"/>
    <m/>
  </r>
  <r>
    <x v="294"/>
    <d v="2026-04-30T00:00:00"/>
    <x v="167"/>
    <x v="166"/>
    <n v="18"/>
    <n v="2"/>
    <m/>
  </r>
  <r>
    <x v="294"/>
    <d v="2026-04-30T00:00:00"/>
    <x v="168"/>
    <x v="167"/>
    <n v="18"/>
    <n v="2"/>
    <m/>
  </r>
  <r>
    <x v="294"/>
    <d v="2026-04-30T00:00:00"/>
    <x v="169"/>
    <x v="168"/>
    <n v="18"/>
    <n v="0"/>
    <m/>
  </r>
  <r>
    <x v="294"/>
    <d v="2026-04-30T00:00:00"/>
    <x v="170"/>
    <x v="169"/>
    <n v="18"/>
    <n v="0"/>
    <m/>
  </r>
  <r>
    <x v="295"/>
    <d v="2026-04-30T00:00:00"/>
    <x v="171"/>
    <x v="170"/>
    <n v="18"/>
    <n v="9"/>
    <m/>
  </r>
  <r>
    <x v="296"/>
    <d v="2026-04-29T00:00:00"/>
    <x v="6"/>
    <x v="6"/>
    <n v="18"/>
    <n v="35"/>
    <m/>
  </r>
  <r>
    <x v="297"/>
    <d v="2026-04-26T00:00:00"/>
    <x v="67"/>
    <x v="67"/>
    <n v="18"/>
    <n v="0"/>
    <m/>
  </r>
  <r>
    <x v="298"/>
    <d v="2026-04-26T00:00:00"/>
    <x v="17"/>
    <x v="17"/>
    <n v="18"/>
    <n v="4"/>
    <m/>
  </r>
  <r>
    <x v="299"/>
    <d v="2026-04-24T00:00:00"/>
    <x v="172"/>
    <x v="171"/>
    <n v="18"/>
    <n v="1"/>
    <m/>
  </r>
  <r>
    <x v="299"/>
    <d v="2026-04-24T00:00:00"/>
    <x v="173"/>
    <x v="172"/>
    <n v="18"/>
    <n v="1"/>
    <m/>
  </r>
  <r>
    <x v="299"/>
    <d v="2026-04-24T00:00:00"/>
    <x v="174"/>
    <x v="173"/>
    <n v="18"/>
    <n v="1"/>
    <m/>
  </r>
  <r>
    <x v="299"/>
    <d v="2026-04-24T00:00:00"/>
    <x v="175"/>
    <x v="174"/>
    <n v="18"/>
    <n v="1"/>
    <m/>
  </r>
  <r>
    <x v="300"/>
    <d v="2026-04-24T00:00:00"/>
    <x v="6"/>
    <x v="6"/>
    <n v="18"/>
    <n v="35"/>
    <m/>
  </r>
  <r>
    <x v="300"/>
    <d v="2026-04-24T00:00:00"/>
    <x v="80"/>
    <x v="80"/>
    <n v="18"/>
    <n v="2"/>
    <m/>
  </r>
  <r>
    <x v="301"/>
    <d v="2026-04-23T00:00:00"/>
    <x v="131"/>
    <x v="130"/>
    <n v="18"/>
    <n v="-4"/>
    <m/>
  </r>
  <r>
    <x v="301"/>
    <d v="2026-04-23T00:00:00"/>
    <x v="5"/>
    <x v="5"/>
    <n v="18"/>
    <n v="22"/>
    <m/>
  </r>
  <r>
    <x v="301"/>
    <d v="2026-04-23T00:00:00"/>
    <x v="5"/>
    <x v="5"/>
    <n v="18"/>
    <n v="22"/>
    <m/>
  </r>
  <r>
    <x v="301"/>
    <d v="2026-04-23T00:00:00"/>
    <x v="3"/>
    <x v="3"/>
    <n v="18"/>
    <n v="6"/>
    <m/>
  </r>
  <r>
    <x v="301"/>
    <d v="2026-04-23T00:00:00"/>
    <x v="6"/>
    <x v="6"/>
    <n v="18"/>
    <n v="35"/>
    <m/>
  </r>
  <r>
    <x v="302"/>
    <d v="2026-04-22T00:00:00"/>
    <x v="57"/>
    <x v="57"/>
    <n v="18"/>
    <n v="11"/>
    <m/>
  </r>
  <r>
    <x v="302"/>
    <d v="2026-04-22T00:00:00"/>
    <x v="3"/>
    <x v="3"/>
    <n v="18"/>
    <n v="6"/>
    <m/>
  </r>
  <r>
    <x v="303"/>
    <d v="2026-04-22T00:00:00"/>
    <x v="39"/>
    <x v="39"/>
    <n v="18"/>
    <n v="0"/>
    <m/>
  </r>
  <r>
    <x v="303"/>
    <d v="2026-04-22T00:00:00"/>
    <x v="39"/>
    <x v="39"/>
    <n v="18"/>
    <n v="0"/>
    <m/>
  </r>
  <r>
    <x v="304"/>
    <d v="2026-04-20T00:00:00"/>
    <x v="54"/>
    <x v="54"/>
    <n v="18"/>
    <n v="2"/>
    <m/>
  </r>
  <r>
    <x v="305"/>
    <d v="2026-04-19T00:00:00"/>
    <x v="176"/>
    <x v="175"/>
    <n v="18"/>
    <n v="0"/>
    <m/>
  </r>
  <r>
    <x v="306"/>
    <d v="2026-04-19T00:00:00"/>
    <x v="166"/>
    <x v="165"/>
    <n v="18"/>
    <n v="1"/>
    <m/>
  </r>
  <r>
    <x v="307"/>
    <d v="2026-04-18T00:00:00"/>
    <x v="31"/>
    <x v="31"/>
    <n v="18"/>
    <n v="3"/>
    <m/>
  </r>
  <r>
    <x v="308"/>
    <d v="2026-04-17T00:00:00"/>
    <x v="22"/>
    <x v="22"/>
    <n v="18"/>
    <n v="0"/>
    <m/>
  </r>
  <r>
    <x v="308"/>
    <d v="2026-04-17T00:00:00"/>
    <x v="57"/>
    <x v="57"/>
    <n v="18"/>
    <n v="11"/>
    <m/>
  </r>
  <r>
    <x v="308"/>
    <d v="2026-04-17T00:00:00"/>
    <x v="17"/>
    <x v="17"/>
    <n v="18"/>
    <n v="4"/>
    <m/>
  </r>
  <r>
    <x v="308"/>
    <d v="2026-04-17T00:00:00"/>
    <x v="63"/>
    <x v="63"/>
    <n v="18"/>
    <n v="-1"/>
    <m/>
  </r>
  <r>
    <x v="308"/>
    <d v="2026-04-17T00:00:00"/>
    <x v="30"/>
    <x v="30"/>
    <n v="18"/>
    <n v="34"/>
    <m/>
  </r>
  <r>
    <x v="309"/>
    <d v="2026-04-17T00:00:00"/>
    <x v="104"/>
    <x v="104"/>
    <n v="18"/>
    <n v="22"/>
    <m/>
  </r>
  <r>
    <x v="310"/>
    <d v="2026-04-16T00:00:00"/>
    <x v="33"/>
    <x v="33"/>
    <n v="5"/>
    <n v="0"/>
    <s v="049A01122500194"/>
  </r>
  <r>
    <x v="304"/>
    <d v="2026-04-16T00:00:00"/>
    <x v="91"/>
    <x v="91"/>
    <n v="0"/>
    <n v="3"/>
    <m/>
  </r>
  <r>
    <x v="304"/>
    <d v="2026-04-16T00:00:00"/>
    <x v="6"/>
    <x v="6"/>
    <n v="18"/>
    <n v="35"/>
    <m/>
  </r>
  <r>
    <x v="311"/>
    <d v="2026-04-16T00:00:00"/>
    <x v="100"/>
    <x v="100"/>
    <n v="18"/>
    <n v="2"/>
    <m/>
  </r>
  <r>
    <x v="311"/>
    <d v="2026-04-16T00:00:00"/>
    <x v="40"/>
    <x v="40"/>
    <n v="18"/>
    <n v="1"/>
    <m/>
  </r>
  <r>
    <x v="312"/>
    <d v="2026-04-14T00:00:00"/>
    <x v="177"/>
    <x v="176"/>
    <n v="18"/>
    <n v="3"/>
    <m/>
  </r>
  <r>
    <x v="313"/>
    <d v="2026-04-14T00:00:00"/>
    <x v="103"/>
    <x v="103"/>
    <n v="18"/>
    <n v="0"/>
    <m/>
  </r>
  <r>
    <x v="314"/>
    <d v="2026-04-14T00:00:00"/>
    <x v="178"/>
    <x v="177"/>
    <n v="18"/>
    <n v="2"/>
    <m/>
  </r>
  <r>
    <x v="314"/>
    <d v="2026-04-14T00:00:00"/>
    <x v="179"/>
    <x v="178"/>
    <n v="18"/>
    <n v="1"/>
    <m/>
  </r>
  <r>
    <x v="314"/>
    <d v="2026-04-14T00:00:00"/>
    <x v="6"/>
    <x v="6"/>
    <n v="18"/>
    <n v="35"/>
    <m/>
  </r>
  <r>
    <x v="315"/>
    <d v="2026-04-12T00:00:00"/>
    <x v="54"/>
    <x v="54"/>
    <n v="18"/>
    <n v="2"/>
    <m/>
  </r>
  <r>
    <x v="315"/>
    <d v="2026-04-12T00:00:00"/>
    <x v="10"/>
    <x v="10"/>
    <n v="18"/>
    <n v="8"/>
    <m/>
  </r>
  <r>
    <x v="315"/>
    <d v="2026-04-12T00:00:00"/>
    <x v="11"/>
    <x v="11"/>
    <n v="18"/>
    <n v="5"/>
    <m/>
  </r>
  <r>
    <x v="315"/>
    <d v="2026-04-12T00:00:00"/>
    <x v="12"/>
    <x v="12"/>
    <n v="18"/>
    <n v="9"/>
    <m/>
  </r>
  <r>
    <x v="316"/>
    <s v="12-4-0202"/>
    <x v="17"/>
    <x v="17"/>
    <n v="18"/>
    <n v="4"/>
    <m/>
  </r>
  <r>
    <x v="317"/>
    <d v="2026-04-12T00:00:00"/>
    <x v="28"/>
    <x v="28"/>
    <n v="18"/>
    <n v="2"/>
    <m/>
  </r>
  <r>
    <x v="317"/>
    <d v="2026-04-12T00:00:00"/>
    <x v="30"/>
    <x v="30"/>
    <n v="18"/>
    <n v="34"/>
    <m/>
  </r>
  <r>
    <x v="318"/>
    <d v="2026-04-12T00:00:00"/>
    <x v="180"/>
    <x v="179"/>
    <n v="18"/>
    <n v="151"/>
    <m/>
  </r>
  <r>
    <x v="318"/>
    <d v="2026-04-12T00:00:00"/>
    <x v="5"/>
    <x v="5"/>
    <n v="18"/>
    <n v="22"/>
    <m/>
  </r>
  <r>
    <x v="319"/>
    <d v="2026-04-12T00:00:00"/>
    <x v="103"/>
    <x v="103"/>
    <n v="18"/>
    <n v="0"/>
    <m/>
  </r>
  <r>
    <x v="320"/>
    <d v="2026-04-11T00:00:00"/>
    <x v="27"/>
    <x v="27"/>
    <n v="18"/>
    <n v="101"/>
    <m/>
  </r>
  <r>
    <x v="319"/>
    <d v="2026-04-11T00:00:00"/>
    <x v="6"/>
    <x v="6"/>
    <n v="18"/>
    <n v="35"/>
    <m/>
  </r>
  <r>
    <x v="321"/>
    <d v="2026-04-11T00:00:00"/>
    <x v="103"/>
    <x v="103"/>
    <n v="18"/>
    <n v="0"/>
    <m/>
  </r>
  <r>
    <x v="321"/>
    <d v="2026-04-11T00:00:00"/>
    <x v="6"/>
    <x v="6"/>
    <n v="18"/>
    <n v="35"/>
    <m/>
  </r>
  <r>
    <x v="321"/>
    <d v="2026-04-11T00:00:00"/>
    <x v="6"/>
    <x v="6"/>
    <n v="18"/>
    <n v="35"/>
    <m/>
  </r>
  <r>
    <x v="322"/>
    <d v="2026-04-10T00:00:00"/>
    <x v="3"/>
    <x v="3"/>
    <n v="18"/>
    <n v="6"/>
    <m/>
  </r>
  <r>
    <x v="323"/>
    <d v="2026-04-10T00:00:00"/>
    <x v="177"/>
    <x v="176"/>
    <n v="18"/>
    <n v="3"/>
    <m/>
  </r>
  <r>
    <x v="324"/>
    <d v="2026-04-10T00:00:00"/>
    <x v="17"/>
    <x v="17"/>
    <n v="18"/>
    <n v="4"/>
    <m/>
  </r>
  <r>
    <x v="324"/>
    <d v="2026-04-10T00:00:00"/>
    <x v="65"/>
    <x v="65"/>
    <n v="18"/>
    <n v="12"/>
    <m/>
  </r>
  <r>
    <x v="324"/>
    <d v="2026-04-10T00:00:00"/>
    <x v="40"/>
    <x v="40"/>
    <n v="18"/>
    <n v="1"/>
    <m/>
  </r>
  <r>
    <x v="324"/>
    <d v="2026-04-10T00:00:00"/>
    <x v="6"/>
    <x v="6"/>
    <n v="18"/>
    <n v="35"/>
    <m/>
  </r>
  <r>
    <x v="325"/>
    <d v="2026-04-10T00:00:00"/>
    <x v="17"/>
    <x v="17"/>
    <n v="18"/>
    <n v="4"/>
    <m/>
  </r>
  <r>
    <x v="326"/>
    <d v="2026-04-09T00:00:00"/>
    <x v="28"/>
    <x v="28"/>
    <n v="18"/>
    <n v="2"/>
    <m/>
  </r>
  <r>
    <x v="326"/>
    <d v="2026-04-09T00:00:00"/>
    <x v="103"/>
    <x v="103"/>
    <n v="18"/>
    <n v="0"/>
    <m/>
  </r>
  <r>
    <x v="326"/>
    <d v="2026-04-09T00:00:00"/>
    <x v="6"/>
    <x v="6"/>
    <n v="18"/>
    <n v="35"/>
    <m/>
  </r>
  <r>
    <x v="327"/>
    <d v="2026-04-09T00:00:00"/>
    <x v="181"/>
    <x v="180"/>
    <n v="18"/>
    <n v="1"/>
    <s v="MCPM11200CDF26063"/>
  </r>
  <r>
    <x v="328"/>
    <d v="2026-04-08T00:00:00"/>
    <x v="131"/>
    <x v="130"/>
    <n v="18"/>
    <n v="-4"/>
    <m/>
  </r>
  <r>
    <x v="329"/>
    <d v="2026-04-08T00:00:00"/>
    <x v="0"/>
    <x v="0"/>
    <n v="18"/>
    <n v="4"/>
    <m/>
  </r>
  <r>
    <x v="330"/>
    <d v="2026-04-08T00:00:00"/>
    <x v="38"/>
    <x v="38"/>
    <n v="18"/>
    <n v="1"/>
    <m/>
  </r>
  <r>
    <x v="330"/>
    <d v="2026-04-08T00:00:00"/>
    <x v="165"/>
    <x v="164"/>
    <n v="18"/>
    <n v="2"/>
    <m/>
  </r>
  <r>
    <x v="330"/>
    <d v="2026-04-08T00:00:00"/>
    <x v="166"/>
    <x v="165"/>
    <n v="18"/>
    <n v="1"/>
    <m/>
  </r>
  <r>
    <x v="330"/>
    <d v="2026-04-08T00:00:00"/>
    <x v="119"/>
    <x v="119"/>
    <n v="18"/>
    <n v="2"/>
    <m/>
  </r>
  <r>
    <x v="330"/>
    <d v="2026-04-08T00:00:00"/>
    <x v="120"/>
    <x v="120"/>
    <n v="18"/>
    <n v="2"/>
    <m/>
  </r>
  <r>
    <x v="330"/>
    <d v="2026-04-08T00:00:00"/>
    <x v="167"/>
    <x v="166"/>
    <n v="18"/>
    <n v="2"/>
    <m/>
  </r>
  <r>
    <x v="330"/>
    <d v="2026-04-08T00:00:00"/>
    <x v="168"/>
    <x v="167"/>
    <n v="18"/>
    <n v="2"/>
    <m/>
  </r>
  <r>
    <x v="330"/>
    <d v="2026-04-08T00:00:00"/>
    <x v="65"/>
    <x v="65"/>
    <n v="18"/>
    <n v="12"/>
    <m/>
  </r>
  <r>
    <x v="330"/>
    <d v="2026-04-08T00:00:00"/>
    <x v="6"/>
    <x v="6"/>
    <n v="18"/>
    <n v="35"/>
    <m/>
  </r>
  <r>
    <x v="309"/>
    <d v="2026-04-08T00:00:00"/>
    <x v="13"/>
    <x v="13"/>
    <n v="18"/>
    <n v="11"/>
    <m/>
  </r>
  <r>
    <x v="309"/>
    <d v="2026-04-08T00:00:00"/>
    <x v="10"/>
    <x v="10"/>
    <n v="18"/>
    <n v="8"/>
    <m/>
  </r>
  <r>
    <x v="309"/>
    <d v="2026-04-08T00:00:00"/>
    <x v="11"/>
    <x v="11"/>
    <n v="18"/>
    <n v="5"/>
    <m/>
  </r>
  <r>
    <x v="309"/>
    <d v="2026-04-08T00:00:00"/>
    <x v="12"/>
    <x v="12"/>
    <n v="18"/>
    <n v="9"/>
    <m/>
  </r>
  <r>
    <x v="309"/>
    <d v="2026-04-08T00:00:00"/>
    <x v="32"/>
    <x v="32"/>
    <n v="18"/>
    <n v="1"/>
    <m/>
  </r>
  <r>
    <x v="309"/>
    <d v="2026-04-08T00:00:00"/>
    <x v="1"/>
    <x v="1"/>
    <n v="18"/>
    <n v="0"/>
    <m/>
  </r>
  <r>
    <x v="309"/>
    <d v="2026-04-08T00:00:00"/>
    <x v="6"/>
    <x v="6"/>
    <n v="18"/>
    <n v="35"/>
    <m/>
  </r>
  <r>
    <x v="331"/>
    <d v="2026-04-07T00:00:00"/>
    <x v="103"/>
    <x v="103"/>
    <n v="18"/>
    <n v="0"/>
    <m/>
  </r>
  <r>
    <x v="332"/>
    <d v="2026-04-07T00:00:00"/>
    <x v="182"/>
    <x v="181"/>
    <n v="5"/>
    <n v="1"/>
    <m/>
  </r>
  <r>
    <x v="333"/>
    <d v="2026-04-05T00:00:00"/>
    <x v="99"/>
    <x v="99"/>
    <n v="18"/>
    <n v="7"/>
    <m/>
  </r>
  <r>
    <x v="334"/>
    <d v="2026-04-05T00:00:00"/>
    <x v="13"/>
    <x v="13"/>
    <n v="18"/>
    <n v="11"/>
    <m/>
  </r>
  <r>
    <x v="334"/>
    <d v="2026-04-05T00:00:00"/>
    <x v="114"/>
    <x v="114"/>
    <n v="18"/>
    <n v="4"/>
    <m/>
  </r>
  <r>
    <x v="334"/>
    <d v="2026-04-05T00:00:00"/>
    <x v="40"/>
    <x v="40"/>
    <n v="18"/>
    <n v="1"/>
    <m/>
  </r>
  <r>
    <x v="334"/>
    <d v="2026-04-05T00:00:00"/>
    <x v="6"/>
    <x v="6"/>
    <n v="18"/>
    <n v="35"/>
    <m/>
  </r>
  <r>
    <x v="334"/>
    <d v="2026-04-05T00:00:00"/>
    <x v="6"/>
    <x v="6"/>
    <n v="18"/>
    <n v="35"/>
    <m/>
  </r>
  <r>
    <x v="335"/>
    <d v="2026-04-05T00:00:00"/>
    <x v="119"/>
    <x v="119"/>
    <n v="18"/>
    <n v="2"/>
    <m/>
  </r>
  <r>
    <x v="335"/>
    <d v="2026-04-05T00:00:00"/>
    <x v="120"/>
    <x v="120"/>
    <n v="18"/>
    <n v="2"/>
    <m/>
  </r>
  <r>
    <x v="335"/>
    <d v="2026-04-05T00:00:00"/>
    <x v="27"/>
    <x v="27"/>
    <n v="18"/>
    <n v="101"/>
    <m/>
  </r>
  <r>
    <x v="335"/>
    <d v="2026-04-05T00:00:00"/>
    <x v="27"/>
    <x v="27"/>
    <n v="18"/>
    <n v="101"/>
    <m/>
  </r>
  <r>
    <x v="335"/>
    <d v="2025-04-05T00:00:00"/>
    <x v="27"/>
    <x v="27"/>
    <n v="18"/>
    <n v="101"/>
    <m/>
  </r>
  <r>
    <x v="335"/>
    <d v="2026-04-05T00:00:00"/>
    <x v="27"/>
    <x v="27"/>
    <n v="18"/>
    <n v="101"/>
    <m/>
  </r>
  <r>
    <x v="336"/>
    <d v="2026-04-04T00:00:00"/>
    <x v="38"/>
    <x v="38"/>
    <n v="18"/>
    <n v="1"/>
    <m/>
  </r>
  <r>
    <x v="337"/>
    <d v="2026-04-04T00:00:00"/>
    <x v="6"/>
    <x v="6"/>
    <n v="18"/>
    <n v="35"/>
    <m/>
  </r>
  <r>
    <x v="338"/>
    <d v="2026-04-04T00:00:00"/>
    <x v="93"/>
    <x v="93"/>
    <n v="18"/>
    <n v="3"/>
    <m/>
  </r>
  <r>
    <x v="338"/>
    <d v="2026-04-04T00:00:00"/>
    <x v="73"/>
    <x v="73"/>
    <n v="18"/>
    <n v="1"/>
    <m/>
  </r>
  <r>
    <x v="338"/>
    <d v="2026-04-04T00:00:00"/>
    <x v="32"/>
    <x v="32"/>
    <n v="18"/>
    <n v="1"/>
    <m/>
  </r>
  <r>
    <x v="338"/>
    <d v="2026-04-04T00:00:00"/>
    <x v="79"/>
    <x v="79"/>
    <n v="18"/>
    <n v="2"/>
    <m/>
  </r>
  <r>
    <x v="338"/>
    <d v="2026-04-04T00:00:00"/>
    <x v="80"/>
    <x v="80"/>
    <n v="18"/>
    <n v="2"/>
    <m/>
  </r>
  <r>
    <x v="338"/>
    <d v="2026-04-04T00:00:00"/>
    <x v="99"/>
    <x v="99"/>
    <n v="18"/>
    <n v="7"/>
    <m/>
  </r>
  <r>
    <x v="339"/>
    <d v="2026-04-03T00:00:00"/>
    <x v="126"/>
    <x v="126"/>
    <n v="18"/>
    <n v="1"/>
    <m/>
  </r>
  <r>
    <x v="339"/>
    <d v="2026-04-03T00:00:00"/>
    <x v="8"/>
    <x v="8"/>
    <n v="18"/>
    <n v="3"/>
    <m/>
  </r>
  <r>
    <x v="339"/>
    <d v="2026-04-03T00:00:00"/>
    <x v="9"/>
    <x v="9"/>
    <n v="18"/>
    <n v="4"/>
    <m/>
  </r>
  <r>
    <x v="339"/>
    <d v="2026-04-03T00:00:00"/>
    <x v="131"/>
    <x v="130"/>
    <n v="18"/>
    <n v="-4"/>
    <m/>
  </r>
  <r>
    <x v="339"/>
    <d v="2026-04-03T00:00:00"/>
    <x v="35"/>
    <x v="35"/>
    <n v="18"/>
    <n v="55"/>
    <m/>
  </r>
  <r>
    <x v="339"/>
    <d v="2026-04-03T00:00:00"/>
    <x v="35"/>
    <x v="35"/>
    <n v="18"/>
    <n v="55"/>
    <m/>
  </r>
  <r>
    <x v="340"/>
    <d v="2026-03-03T00:00:00"/>
    <x v="6"/>
    <x v="6"/>
    <n v="18"/>
    <n v="35"/>
    <m/>
  </r>
  <r>
    <x v="341"/>
    <d v="2026-04-02T00:00:00"/>
    <x v="56"/>
    <x v="56"/>
    <n v="18"/>
    <n v="19"/>
    <m/>
  </r>
  <r>
    <x v="85"/>
    <d v="2026-04-02T00:00:00"/>
    <x v="28"/>
    <x v="28"/>
    <n v="18"/>
    <n v="2"/>
    <m/>
  </r>
  <r>
    <x v="85"/>
    <d v="2026-04-02T00:00:00"/>
    <x v="17"/>
    <x v="17"/>
    <n v="18"/>
    <n v="4"/>
    <m/>
  </r>
  <r>
    <x v="85"/>
    <d v="2026-04-02T00:00:00"/>
    <x v="130"/>
    <x v="129"/>
    <n v="18"/>
    <n v="2"/>
    <m/>
  </r>
  <r>
    <x v="342"/>
    <d v="2026-04-02T00:00:00"/>
    <x v="132"/>
    <x v="131"/>
    <n v="18"/>
    <n v="6"/>
    <m/>
  </r>
  <r>
    <x v="343"/>
    <d v="2026-04-01T00:00:00"/>
    <x v="99"/>
    <x v="99"/>
    <n v="18"/>
    <n v="7"/>
    <m/>
  </r>
  <r>
    <x v="343"/>
    <d v="2026-04-01T00:00:00"/>
    <x v="103"/>
    <x v="103"/>
    <n v="18"/>
    <n v="0"/>
    <m/>
  </r>
  <r>
    <x v="343"/>
    <d v="2026-04-01T00:00:00"/>
    <x v="103"/>
    <x v="103"/>
    <n v="18"/>
    <n v="0"/>
    <m/>
  </r>
  <r>
    <x v="344"/>
    <d v="2026-03-31T00:00:00"/>
    <x v="3"/>
    <x v="3"/>
    <n v="18"/>
    <n v="6"/>
    <m/>
  </r>
  <r>
    <x v="344"/>
    <d v="2026-03-31T00:00:00"/>
    <x v="6"/>
    <x v="6"/>
    <n v="18"/>
    <n v="35"/>
    <m/>
  </r>
  <r>
    <x v="85"/>
    <d v="2026-03-31T00:00:00"/>
    <x v="20"/>
    <x v="20"/>
    <n v="18"/>
    <n v="1"/>
    <m/>
  </r>
  <r>
    <x v="345"/>
    <d v="2026-03-29T00:00:00"/>
    <x v="36"/>
    <x v="36"/>
    <n v="18"/>
    <n v="43"/>
    <m/>
  </r>
  <r>
    <x v="338"/>
    <d v="2026-03-29T00:00:00"/>
    <x v="183"/>
    <x v="182"/>
    <n v="18"/>
    <n v="2"/>
    <m/>
  </r>
  <r>
    <x v="338"/>
    <d v="2026-03-29T00:00:00"/>
    <x v="57"/>
    <x v="57"/>
    <n v="18"/>
    <n v="11"/>
    <m/>
  </r>
  <r>
    <x v="346"/>
    <d v="2026-03-29T00:00:00"/>
    <x v="6"/>
    <x v="6"/>
    <n v="18"/>
    <n v="35"/>
    <m/>
  </r>
  <r>
    <x v="346"/>
    <d v="2026-03-29T00:00:00"/>
    <x v="6"/>
    <x v="6"/>
    <n v="18"/>
    <n v="35"/>
    <m/>
  </r>
  <r>
    <x v="347"/>
    <d v="2026-03-28T00:00:00"/>
    <x v="184"/>
    <x v="183"/>
    <n v="18"/>
    <n v="2"/>
    <m/>
  </r>
  <r>
    <x v="347"/>
    <d v="2026-03-28T00:00:00"/>
    <x v="131"/>
    <x v="130"/>
    <n v="18"/>
    <n v="-4"/>
    <m/>
  </r>
  <r>
    <x v="347"/>
    <d v="2026-03-28T00:00:00"/>
    <x v="6"/>
    <x v="6"/>
    <n v="18"/>
    <n v="35"/>
    <m/>
  </r>
  <r>
    <x v="348"/>
    <d v="2026-03-28T00:00:00"/>
    <x v="112"/>
    <x v="112"/>
    <n v="18"/>
    <n v="7"/>
    <m/>
  </r>
  <r>
    <x v="348"/>
    <d v="2026-03-28T00:00:00"/>
    <x v="6"/>
    <x v="6"/>
    <n v="18"/>
    <n v="35"/>
    <m/>
  </r>
  <r>
    <x v="348"/>
    <d v="2026-03-28T00:00:00"/>
    <x v="103"/>
    <x v="103"/>
    <n v="18"/>
    <n v="0"/>
    <m/>
  </r>
  <r>
    <x v="349"/>
    <d v="2026-03-27T00:00:00"/>
    <x v="30"/>
    <x v="30"/>
    <n v="18"/>
    <n v="34"/>
    <m/>
  </r>
  <r>
    <x v="85"/>
    <d v="2026-03-25T00:00:00"/>
    <x v="158"/>
    <x v="157"/>
    <n v="18"/>
    <n v="1"/>
    <m/>
  </r>
  <r>
    <x v="85"/>
    <d v="2026-03-25T00:00:00"/>
    <x v="15"/>
    <x v="15"/>
    <n v="18"/>
    <n v="5"/>
    <m/>
  </r>
  <r>
    <x v="85"/>
    <d v="2026-03-25T00:00:00"/>
    <x v="185"/>
    <x v="184"/>
    <n v="18"/>
    <n v="8"/>
    <m/>
  </r>
  <r>
    <x v="85"/>
    <d v="2026-03-25T00:00:00"/>
    <x v="112"/>
    <x v="112"/>
    <n v="18"/>
    <n v="7"/>
    <m/>
  </r>
  <r>
    <x v="85"/>
    <d v="2026-03-25T00:00:00"/>
    <x v="186"/>
    <x v="185"/>
    <n v="18"/>
    <n v="8"/>
    <m/>
  </r>
  <r>
    <x v="85"/>
    <d v="2026-03-25T00:00:00"/>
    <x v="14"/>
    <x v="14"/>
    <n v="18"/>
    <n v="3"/>
    <m/>
  </r>
  <r>
    <x v="85"/>
    <d v="2026-03-25T00:00:00"/>
    <x v="187"/>
    <x v="186"/>
    <n v="18"/>
    <n v="5"/>
    <m/>
  </r>
  <r>
    <x v="85"/>
    <d v="2026-03-25T00:00:00"/>
    <x v="4"/>
    <x v="4"/>
    <n v="18"/>
    <n v="0"/>
    <m/>
  </r>
  <r>
    <x v="85"/>
    <d v="2026-03-25T00:00:00"/>
    <x v="17"/>
    <x v="17"/>
    <n v="18"/>
    <n v="4"/>
    <m/>
  </r>
  <r>
    <x v="347"/>
    <d v="2026-03-25T00:00:00"/>
    <x v="34"/>
    <x v="34"/>
    <n v="18"/>
    <n v="1"/>
    <s v=" N332ADM659"/>
  </r>
  <r>
    <x v="347"/>
    <d v="2026-03-25T00:00:00"/>
    <x v="36"/>
    <x v="36"/>
    <n v="18"/>
    <n v="43"/>
    <m/>
  </r>
  <r>
    <x v="347"/>
    <d v="2026-03-25T00:00:00"/>
    <x v="91"/>
    <x v="91"/>
    <n v="0"/>
    <n v="3"/>
    <m/>
  </r>
  <r>
    <x v="350"/>
    <d v="2026-03-24T00:00:00"/>
    <x v="17"/>
    <x v="17"/>
    <n v="18"/>
    <n v="4"/>
    <m/>
  </r>
  <r>
    <x v="349"/>
    <d v="2026-03-24T00:00:00"/>
    <x v="103"/>
    <x v="103"/>
    <n v="18"/>
    <n v="0"/>
    <m/>
  </r>
  <r>
    <x v="351"/>
    <d v="2026-03-23T00:00:00"/>
    <x v="17"/>
    <x v="17"/>
    <n v="18"/>
    <n v="4"/>
    <m/>
  </r>
  <r>
    <x v="352"/>
    <d v="2026-03-22T00:00:00"/>
    <x v="95"/>
    <x v="95"/>
    <n v="18"/>
    <n v="2"/>
    <m/>
  </r>
  <r>
    <x v="85"/>
    <d v="2026-03-21T00:00:00"/>
    <x v="79"/>
    <x v="79"/>
    <n v="18"/>
    <n v="2"/>
    <m/>
  </r>
  <r>
    <x v="353"/>
    <d v="2026-03-21T00:00:00"/>
    <x v="103"/>
    <x v="103"/>
    <n v="18"/>
    <n v="0"/>
    <m/>
  </r>
  <r>
    <x v="354"/>
    <d v="2023-03-21T00:00:00"/>
    <x v="27"/>
    <x v="27"/>
    <n v="18"/>
    <n v="101"/>
    <m/>
  </r>
  <r>
    <x v="354"/>
    <d v="2023-03-21T00:00:00"/>
    <x v="54"/>
    <x v="54"/>
    <n v="18"/>
    <n v="2"/>
    <m/>
  </r>
  <r>
    <x v="355"/>
    <d v="2026-03-20T00:00:00"/>
    <x v="103"/>
    <x v="103"/>
    <n v="18"/>
    <n v="0"/>
    <m/>
  </r>
  <r>
    <x v="354"/>
    <d v="2026-03-19T00:00:00"/>
    <x v="32"/>
    <x v="32"/>
    <n v="18"/>
    <n v="1"/>
    <m/>
  </r>
  <r>
    <x v="354"/>
    <d v="2026-03-19T00:00:00"/>
    <x v="1"/>
    <x v="1"/>
    <n v="18"/>
    <n v="0"/>
    <m/>
  </r>
  <r>
    <x v="356"/>
    <d v="2026-03-19T00:00:00"/>
    <x v="31"/>
    <x v="31"/>
    <n v="18"/>
    <n v="3"/>
    <m/>
  </r>
  <r>
    <x v="357"/>
    <d v="2026-03-19T00:00:00"/>
    <x v="123"/>
    <x v="123"/>
    <n v="18"/>
    <n v="5"/>
    <m/>
  </r>
  <r>
    <x v="358"/>
    <d v="2026-03-19T00:00:00"/>
    <x v="188"/>
    <x v="187"/>
    <n v="18"/>
    <n v="0"/>
    <m/>
  </r>
  <r>
    <x v="358"/>
    <d v="2026-03-19T00:00:00"/>
    <x v="189"/>
    <x v="188"/>
    <n v="18"/>
    <n v="0"/>
    <m/>
  </r>
  <r>
    <x v="358"/>
    <d v="2026-03-19T00:00:00"/>
    <x v="190"/>
    <x v="189"/>
    <n v="18"/>
    <n v="1"/>
    <m/>
  </r>
  <r>
    <x v="359"/>
    <d v="2026-03-18T00:00:00"/>
    <x v="127"/>
    <x v="7"/>
    <n v="5"/>
    <n v="0"/>
    <n v="442501243"/>
  </r>
  <r>
    <x v="360"/>
    <d v="2026-03-18T00:00:00"/>
    <x v="140"/>
    <x v="139"/>
    <n v="18"/>
    <n v="3"/>
    <m/>
  </r>
  <r>
    <x v="361"/>
    <d v="2026-03-18T00:00:00"/>
    <x v="12"/>
    <x v="12"/>
    <n v="18"/>
    <n v="9"/>
    <m/>
  </r>
  <r>
    <x v="361"/>
    <d v="2026-03-18T00:00:00"/>
    <x v="13"/>
    <x v="13"/>
    <n v="18"/>
    <n v="11"/>
    <m/>
  </r>
  <r>
    <x v="361"/>
    <d v="2026-03-18T00:00:00"/>
    <x v="27"/>
    <x v="27"/>
    <n v="18"/>
    <n v="101"/>
    <m/>
  </r>
  <r>
    <x v="361"/>
    <d v="2026-03-18T00:00:00"/>
    <x v="6"/>
    <x v="6"/>
    <n v="18"/>
    <n v="35"/>
    <m/>
  </r>
  <r>
    <x v="362"/>
    <d v="2026-03-17T00:00:00"/>
    <x v="191"/>
    <x v="190"/>
    <n v="18"/>
    <n v="1"/>
    <m/>
  </r>
  <r>
    <x v="363"/>
    <d v="2026-03-17T00:00:00"/>
    <x v="0"/>
    <x v="0"/>
    <n v="18"/>
    <n v="4"/>
    <m/>
  </r>
  <r>
    <x v="364"/>
    <d v="2026-03-15T00:00:00"/>
    <x v="43"/>
    <x v="43"/>
    <n v="18"/>
    <n v="9"/>
    <m/>
  </r>
  <r>
    <x v="364"/>
    <d v="2026-03-15T00:00:00"/>
    <x v="44"/>
    <x v="44"/>
    <n v="18"/>
    <n v="9"/>
    <m/>
  </r>
  <r>
    <x v="364"/>
    <d v="2026-03-15T00:00:00"/>
    <x v="45"/>
    <x v="45"/>
    <n v="18"/>
    <n v="9"/>
    <m/>
  </r>
  <r>
    <x v="364"/>
    <d v="2026-03-15T00:00:00"/>
    <x v="46"/>
    <x v="46"/>
    <n v="18"/>
    <n v="9"/>
    <m/>
  </r>
  <r>
    <x v="364"/>
    <d v="2026-03-15T00:00:00"/>
    <x v="47"/>
    <x v="47"/>
    <n v="18"/>
    <n v="9"/>
    <m/>
  </r>
  <r>
    <x v="364"/>
    <d v="2026-03-15T00:00:00"/>
    <x v="48"/>
    <x v="48"/>
    <n v="18"/>
    <n v="9"/>
    <m/>
  </r>
  <r>
    <x v="364"/>
    <d v="2026-03-15T00:00:00"/>
    <x v="49"/>
    <x v="49"/>
    <n v="18"/>
    <n v="9"/>
    <m/>
  </r>
  <r>
    <x v="364"/>
    <d v="2026-03-15T00:00:00"/>
    <x v="50"/>
    <x v="50"/>
    <n v="18"/>
    <n v="20"/>
    <m/>
  </r>
  <r>
    <x v="364"/>
    <d v="2026-03-15T00:00:00"/>
    <x v="3"/>
    <x v="3"/>
    <n v="18"/>
    <n v="6"/>
    <m/>
  </r>
  <r>
    <x v="365"/>
    <d v="2026-03-14T00:00:00"/>
    <x v="56"/>
    <x v="56"/>
    <n v="18"/>
    <n v="19"/>
    <m/>
  </r>
  <r>
    <x v="365"/>
    <d v="2026-03-14T00:00:00"/>
    <x v="5"/>
    <x v="5"/>
    <n v="18"/>
    <n v="22"/>
    <m/>
  </r>
  <r>
    <x v="366"/>
    <d v="2026-03-14T00:00:00"/>
    <x v="3"/>
    <x v="3"/>
    <n v="18"/>
    <n v="6"/>
    <m/>
  </r>
  <r>
    <x v="367"/>
    <d v="2026-03-14T00:00:00"/>
    <x v="28"/>
    <x v="28"/>
    <n v="18"/>
    <n v="2"/>
    <m/>
  </r>
  <r>
    <x v="367"/>
    <d v="2026-03-14T00:00:00"/>
    <x v="28"/>
    <x v="28"/>
    <n v="18"/>
    <n v="2"/>
    <m/>
  </r>
  <r>
    <x v="367"/>
    <d v="2026-03-14T00:00:00"/>
    <x v="28"/>
    <x v="28"/>
    <n v="18"/>
    <n v="2"/>
    <m/>
  </r>
  <r>
    <x v="367"/>
    <d v="2026-03-14T00:00:00"/>
    <x v="17"/>
    <x v="17"/>
    <n v="18"/>
    <n v="4"/>
    <m/>
  </r>
  <r>
    <x v="368"/>
    <d v="2026-03-14T00:00:00"/>
    <x v="12"/>
    <x v="12"/>
    <n v="18"/>
    <n v="9"/>
    <m/>
  </r>
  <r>
    <x v="368"/>
    <d v="2026-03-14T00:00:00"/>
    <x v="6"/>
    <x v="6"/>
    <n v="18"/>
    <n v="35"/>
    <m/>
  </r>
  <r>
    <x v="369"/>
    <d v="2026-03-13T00:00:00"/>
    <x v="79"/>
    <x v="79"/>
    <n v="18"/>
    <n v="2"/>
    <m/>
  </r>
  <r>
    <x v="369"/>
    <d v="2026-03-13T00:00:00"/>
    <x v="40"/>
    <x v="40"/>
    <n v="18"/>
    <n v="1"/>
    <m/>
  </r>
  <r>
    <x v="370"/>
    <d v="2026-03-13T00:00:00"/>
    <x v="31"/>
    <x v="31"/>
    <n v="18"/>
    <n v="3"/>
    <m/>
  </r>
  <r>
    <x v="371"/>
    <d v="2026-03-13T00:00:00"/>
    <x v="6"/>
    <x v="6"/>
    <n v="18"/>
    <n v="35"/>
    <m/>
  </r>
  <r>
    <x v="372"/>
    <d v="2026-03-13T00:00:00"/>
    <x v="192"/>
    <x v="191"/>
    <n v="18"/>
    <n v="2"/>
    <m/>
  </r>
  <r>
    <x v="372"/>
    <d v="2026-03-13T00:00:00"/>
    <x v="6"/>
    <x v="6"/>
    <n v="18"/>
    <n v="35"/>
    <m/>
  </r>
  <r>
    <x v="373"/>
    <d v="2026-03-13T00:00:00"/>
    <x v="98"/>
    <x v="98"/>
    <n v="18"/>
    <n v="1"/>
    <m/>
  </r>
  <r>
    <x v="374"/>
    <d v="2026-03-12T00:00:00"/>
    <x v="0"/>
    <x v="0"/>
    <n v="18"/>
    <n v="4"/>
    <m/>
  </r>
  <r>
    <x v="375"/>
    <d v="2026-03-11T00:00:00"/>
    <x v="6"/>
    <x v="6"/>
    <n v="18"/>
    <n v="35"/>
    <m/>
  </r>
  <r>
    <x v="376"/>
    <d v="2026-03-11T00:00:00"/>
    <x v="13"/>
    <x v="13"/>
    <n v="18"/>
    <n v="11"/>
    <m/>
  </r>
  <r>
    <x v="376"/>
    <d v="2026-03-11T00:00:00"/>
    <x v="193"/>
    <x v="192"/>
    <n v="18"/>
    <n v="1"/>
    <m/>
  </r>
  <r>
    <x v="377"/>
    <d v="2026-03-11T00:00:00"/>
    <x v="103"/>
    <x v="103"/>
    <n v="18"/>
    <n v="0"/>
    <m/>
  </r>
  <r>
    <x v="378"/>
    <d v="2026-03-10T00:00:00"/>
    <x v="132"/>
    <x v="131"/>
    <n v="18"/>
    <n v="6"/>
    <m/>
  </r>
  <r>
    <x v="379"/>
    <d v="2026-03-10T00:00:00"/>
    <x v="54"/>
    <x v="54"/>
    <n v="18"/>
    <n v="2"/>
    <m/>
  </r>
  <r>
    <x v="380"/>
    <d v="2026-03-10T00:00:00"/>
    <x v="35"/>
    <x v="35"/>
    <n v="18"/>
    <n v="55"/>
    <m/>
  </r>
  <r>
    <x v="380"/>
    <d v="2026-03-10T00:00:00"/>
    <x v="194"/>
    <x v="193"/>
    <n v="0"/>
    <n v="5"/>
    <m/>
  </r>
  <r>
    <x v="381"/>
    <d v="2026-03-07T00:00:00"/>
    <x v="68"/>
    <x v="68"/>
    <n v="18"/>
    <n v="77"/>
    <m/>
  </r>
  <r>
    <x v="381"/>
    <d v="2026-03-07T00:00:00"/>
    <x v="195"/>
    <x v="194"/>
    <n v="18"/>
    <n v="1"/>
    <m/>
  </r>
  <r>
    <x v="381"/>
    <d v="2026-03-07T00:00:00"/>
    <x v="196"/>
    <x v="195"/>
    <n v="18"/>
    <n v="1"/>
    <m/>
  </r>
  <r>
    <x v="381"/>
    <d v="2026-03-07T00:00:00"/>
    <x v="162"/>
    <x v="161"/>
    <n v="18"/>
    <n v="1"/>
    <m/>
  </r>
  <r>
    <x v="381"/>
    <d v="2026-03-07T00:00:00"/>
    <x v="126"/>
    <x v="126"/>
    <n v="18"/>
    <n v="1"/>
    <m/>
  </r>
  <r>
    <x v="381"/>
    <d v="2026-03-07T00:00:00"/>
    <x v="197"/>
    <x v="196"/>
    <n v="18"/>
    <n v="2"/>
    <m/>
  </r>
  <r>
    <x v="381"/>
    <d v="2026-03-07T00:00:00"/>
    <x v="198"/>
    <x v="197"/>
    <n v="18"/>
    <n v="0"/>
    <m/>
  </r>
  <r>
    <x v="381"/>
    <d v="2026-03-07T00:00:00"/>
    <x v="161"/>
    <x v="160"/>
    <n v="18"/>
    <n v="1"/>
    <m/>
  </r>
  <r>
    <x v="381"/>
    <d v="2026-03-07T00:00:00"/>
    <x v="160"/>
    <x v="159"/>
    <n v="18"/>
    <n v="1"/>
    <m/>
  </r>
  <r>
    <x v="381"/>
    <d v="2026-03-07T00:00:00"/>
    <x v="190"/>
    <x v="189"/>
    <n v="18"/>
    <n v="1"/>
    <m/>
  </r>
  <r>
    <x v="381"/>
    <d v="2026-03-07T00:00:00"/>
    <x v="199"/>
    <x v="198"/>
    <n v="18"/>
    <n v="1"/>
    <m/>
  </r>
  <r>
    <x v="381"/>
    <d v="2026-03-07T00:00:00"/>
    <x v="200"/>
    <x v="199"/>
    <n v="18"/>
    <n v="1"/>
    <m/>
  </r>
  <r>
    <x v="381"/>
    <d v="2026-03-07T00:00:00"/>
    <x v="201"/>
    <x v="200"/>
    <n v="18"/>
    <n v="1"/>
    <m/>
  </r>
  <r>
    <x v="381"/>
    <d v="2026-03-07T00:00:00"/>
    <x v="107"/>
    <x v="107"/>
    <n v="18"/>
    <n v="2"/>
    <m/>
  </r>
  <r>
    <x v="381"/>
    <d v="2026-03-07T00:00:00"/>
    <x v="144"/>
    <x v="143"/>
    <n v="18"/>
    <n v="2"/>
    <m/>
  </r>
  <r>
    <x v="381"/>
    <d v="2026-03-07T00:00:00"/>
    <x v="149"/>
    <x v="148"/>
    <n v="18"/>
    <n v="2"/>
    <m/>
  </r>
  <r>
    <x v="381"/>
    <d v="2026-03-07T00:00:00"/>
    <x v="164"/>
    <x v="163"/>
    <n v="18"/>
    <n v="1"/>
    <m/>
  </r>
  <r>
    <x v="381"/>
    <d v="2026-03-07T00:00:00"/>
    <x v="90"/>
    <x v="90"/>
    <n v="18"/>
    <n v="2"/>
    <m/>
  </r>
  <r>
    <x v="381"/>
    <d v="2026-03-07T00:00:00"/>
    <x v="82"/>
    <x v="82"/>
    <n v="18"/>
    <n v="2"/>
    <m/>
  </r>
  <r>
    <x v="381"/>
    <d v="2026-03-07T00:00:00"/>
    <x v="202"/>
    <x v="201"/>
    <n v="18"/>
    <n v="0"/>
    <m/>
  </r>
  <r>
    <x v="381"/>
    <d v="2026-03-07T00:00:00"/>
    <x v="132"/>
    <x v="131"/>
    <n v="18"/>
    <n v="6"/>
    <m/>
  </r>
  <r>
    <x v="381"/>
    <d v="2026-03-07T00:00:00"/>
    <x v="85"/>
    <x v="85"/>
    <n v="18"/>
    <n v="2"/>
    <m/>
  </r>
  <r>
    <x v="381"/>
    <d v="2026-03-07T00:00:00"/>
    <x v="203"/>
    <x v="202"/>
    <n v="18"/>
    <n v="2"/>
    <m/>
  </r>
  <r>
    <x v="381"/>
    <d v="2026-03-07T00:00:00"/>
    <x v="27"/>
    <x v="27"/>
    <n v="18"/>
    <n v="101"/>
    <m/>
  </r>
  <r>
    <x v="382"/>
    <d v="2026-03-07T00:00:00"/>
    <x v="95"/>
    <x v="95"/>
    <n v="18"/>
    <n v="2"/>
    <m/>
  </r>
  <r>
    <x v="382"/>
    <d v="2026-03-07T00:00:00"/>
    <x v="53"/>
    <x v="53"/>
    <n v="18"/>
    <n v="3"/>
    <m/>
  </r>
  <r>
    <x v="383"/>
    <d v="2026-03-07T00:00:00"/>
    <x v="30"/>
    <x v="30"/>
    <n v="18"/>
    <n v="34"/>
    <m/>
  </r>
  <r>
    <x v="384"/>
    <d v="2026-03-06T00:00:00"/>
    <x v="6"/>
    <x v="6"/>
    <n v="18"/>
    <n v="35"/>
    <m/>
  </r>
  <r>
    <x v="385"/>
    <d v="2026-03-05T00:00:00"/>
    <x v="6"/>
    <x v="6"/>
    <n v="18"/>
    <n v="35"/>
    <m/>
  </r>
  <r>
    <x v="386"/>
    <d v="2026-03-05T00:00:00"/>
    <x v="6"/>
    <x v="6"/>
    <n v="18"/>
    <n v="35"/>
    <m/>
  </r>
  <r>
    <x v="387"/>
    <d v="2026-03-03T00:00:00"/>
    <x v="204"/>
    <x v="203"/>
    <n v="18"/>
    <n v="0"/>
    <m/>
  </r>
  <r>
    <x v="387"/>
    <d v="2026-03-03T00:00:00"/>
    <x v="8"/>
    <x v="8"/>
    <n v="18"/>
    <n v="3"/>
    <m/>
  </r>
  <r>
    <x v="387"/>
    <d v="2026-03-03T00:00:00"/>
    <x v="205"/>
    <x v="204"/>
    <n v="18"/>
    <n v="0"/>
    <m/>
  </r>
  <r>
    <x v="387"/>
    <d v="2026-03-03T00:00:00"/>
    <x v="9"/>
    <x v="9"/>
    <n v="18"/>
    <n v="4"/>
    <m/>
  </r>
  <r>
    <x v="71"/>
    <d v="2026-03-03T00:00:00"/>
    <x v="32"/>
    <x v="32"/>
    <n v="18"/>
    <n v="1"/>
    <m/>
  </r>
  <r>
    <x v="71"/>
    <d v="2026-03-03T00:00:00"/>
    <x v="93"/>
    <x v="93"/>
    <n v="18"/>
    <n v="3"/>
    <m/>
  </r>
  <r>
    <x v="367"/>
    <d v="2026-03-03T00:00:00"/>
    <x v="167"/>
    <x v="166"/>
    <n v="18"/>
    <n v="2"/>
    <m/>
  </r>
  <r>
    <x v="367"/>
    <d v="2026-03-03T00:00:00"/>
    <x v="38"/>
    <x v="38"/>
    <n v="18"/>
    <n v="1"/>
    <m/>
  </r>
  <r>
    <x v="388"/>
    <d v="2026-03-02T00:00:00"/>
    <x v="99"/>
    <x v="99"/>
    <n v="18"/>
    <n v="7"/>
    <m/>
  </r>
  <r>
    <x v="388"/>
    <d v="2026-03-02T00:00:00"/>
    <x v="103"/>
    <x v="103"/>
    <n v="18"/>
    <n v="0"/>
    <m/>
  </r>
  <r>
    <x v="389"/>
    <d v="2026-03-01T00:00:00"/>
    <x v="0"/>
    <x v="0"/>
    <n v="18"/>
    <n v="4"/>
    <m/>
  </r>
  <r>
    <x v="71"/>
    <d v="2026-03-01T00:00:00"/>
    <x v="206"/>
    <x v="205"/>
    <n v="18"/>
    <n v="0"/>
    <m/>
  </r>
  <r>
    <x v="390"/>
    <d v="2026-02-28T00:00:00"/>
    <x v="6"/>
    <x v="6"/>
    <n v="18"/>
    <n v="35"/>
    <m/>
  </r>
  <r>
    <x v="391"/>
    <d v="2026-02-28T00:00:00"/>
    <x v="43"/>
    <x v="43"/>
    <n v="18"/>
    <n v="9"/>
    <m/>
  </r>
  <r>
    <x v="391"/>
    <d v="2026-02-28T00:00:00"/>
    <x v="44"/>
    <x v="44"/>
    <n v="18"/>
    <n v="9"/>
    <m/>
  </r>
  <r>
    <x v="391"/>
    <d v="2026-02-28T00:00:00"/>
    <x v="45"/>
    <x v="45"/>
    <n v="18"/>
    <n v="9"/>
    <m/>
  </r>
  <r>
    <x v="391"/>
    <d v="2026-02-28T00:00:00"/>
    <x v="46"/>
    <x v="46"/>
    <n v="18"/>
    <n v="9"/>
    <m/>
  </r>
  <r>
    <x v="391"/>
    <d v="2026-02-28T00:00:00"/>
    <x v="47"/>
    <x v="47"/>
    <n v="18"/>
    <n v="9"/>
    <m/>
  </r>
  <r>
    <x v="391"/>
    <d v="2026-02-28T00:00:00"/>
    <x v="48"/>
    <x v="48"/>
    <n v="18"/>
    <n v="9"/>
    <m/>
  </r>
  <r>
    <x v="391"/>
    <d v="2026-02-28T00:00:00"/>
    <x v="49"/>
    <x v="49"/>
    <n v="18"/>
    <n v="9"/>
    <m/>
  </r>
  <r>
    <x v="391"/>
    <d v="2026-02-28T00:00:00"/>
    <x v="50"/>
    <x v="50"/>
    <n v="18"/>
    <n v="20"/>
    <m/>
  </r>
  <r>
    <x v="391"/>
    <d v="2026-02-28T00:00:00"/>
    <x v="3"/>
    <x v="3"/>
    <n v="18"/>
    <n v="6"/>
    <m/>
  </r>
  <r>
    <x v="391"/>
    <d v="2026-02-28T00:00:00"/>
    <x v="6"/>
    <x v="6"/>
    <n v="18"/>
    <n v="35"/>
    <m/>
  </r>
  <r>
    <x v="391"/>
    <d v="2026-02-28T00:00:00"/>
    <x v="207"/>
    <x v="206"/>
    <n v="18"/>
    <n v="4"/>
    <m/>
  </r>
  <r>
    <x v="392"/>
    <d v="2026-02-26T00:00:00"/>
    <x v="30"/>
    <x v="30"/>
    <n v="18"/>
    <n v="34"/>
    <m/>
  </r>
  <r>
    <x v="392"/>
    <d v="2026-02-26T00:00:00"/>
    <x v="5"/>
    <x v="5"/>
    <n v="18"/>
    <n v="22"/>
    <m/>
  </r>
  <r>
    <x v="60"/>
    <d v="2026-02-26T00:00:00"/>
    <x v="53"/>
    <x v="53"/>
    <n v="18"/>
    <n v="3"/>
    <m/>
  </r>
  <r>
    <x v="393"/>
    <d v="2026-02-26T00:00:00"/>
    <x v="10"/>
    <x v="10"/>
    <n v="18"/>
    <n v="8"/>
    <m/>
  </r>
  <r>
    <x v="393"/>
    <d v="2026-02-26T00:00:00"/>
    <x v="11"/>
    <x v="11"/>
    <n v="18"/>
    <n v="5"/>
    <m/>
  </r>
  <r>
    <x v="393"/>
    <d v="2026-02-26T00:00:00"/>
    <x v="12"/>
    <x v="12"/>
    <n v="18"/>
    <n v="9"/>
    <m/>
  </r>
  <r>
    <x v="393"/>
    <d v="2026-02-26T00:00:00"/>
    <x v="65"/>
    <x v="65"/>
    <n v="18"/>
    <n v="12"/>
    <m/>
  </r>
  <r>
    <x v="393"/>
    <d v="2026-02-26T00:00:00"/>
    <x v="95"/>
    <x v="95"/>
    <n v="18"/>
    <n v="2"/>
    <m/>
  </r>
  <r>
    <x v="393"/>
    <d v="2026-02-26T00:00:00"/>
    <x v="85"/>
    <x v="85"/>
    <n v="18"/>
    <n v="2"/>
    <m/>
  </r>
  <r>
    <x v="393"/>
    <d v="2026-02-26T00:00:00"/>
    <x v="3"/>
    <x v="3"/>
    <n v="18"/>
    <n v="6"/>
    <m/>
  </r>
  <r>
    <x v="393"/>
    <d v="2026-02-26T00:00:00"/>
    <x v="6"/>
    <x v="6"/>
    <n v="18"/>
    <n v="35"/>
    <m/>
  </r>
  <r>
    <x v="394"/>
    <d v="2026-02-24T00:00:00"/>
    <x v="133"/>
    <x v="132"/>
    <n v="18"/>
    <n v="1"/>
    <m/>
  </r>
  <r>
    <x v="395"/>
    <d v="2026-02-24T00:00:00"/>
    <x v="208"/>
    <x v="207"/>
    <n v="18"/>
    <n v="0"/>
    <s v="26B16002460380C"/>
  </r>
  <r>
    <x v="396"/>
    <d v="2026-02-24T00:00:00"/>
    <x v="17"/>
    <x v="17"/>
    <n v="18"/>
    <n v="4"/>
    <m/>
  </r>
  <r>
    <x v="397"/>
    <d v="2026-02-24T00:00:00"/>
    <x v="127"/>
    <x v="7"/>
    <n v="5"/>
    <n v="0"/>
    <n v="442501245"/>
  </r>
  <r>
    <x v="397"/>
    <d v="2026-02-24T00:00:00"/>
    <x v="10"/>
    <x v="10"/>
    <n v="18"/>
    <n v="8"/>
    <m/>
  </r>
  <r>
    <x v="397"/>
    <d v="2026-02-24T00:00:00"/>
    <x v="11"/>
    <x v="11"/>
    <n v="18"/>
    <n v="5"/>
    <m/>
  </r>
  <r>
    <x v="397"/>
    <d v="2026-02-24T00:00:00"/>
    <x v="12"/>
    <x v="12"/>
    <n v="18"/>
    <n v="9"/>
    <m/>
  </r>
  <r>
    <x v="397"/>
    <d v="2026-02-24T00:00:00"/>
    <x v="51"/>
    <x v="51"/>
    <n v="18"/>
    <n v="0"/>
    <m/>
  </r>
  <r>
    <x v="397"/>
    <d v="2026-02-24T00:00:00"/>
    <x v="6"/>
    <x v="6"/>
    <n v="18"/>
    <n v="35"/>
    <m/>
  </r>
  <r>
    <x v="398"/>
    <d v="2026-02-22T00:00:00"/>
    <x v="37"/>
    <x v="37"/>
    <n v="18"/>
    <n v="1"/>
    <m/>
  </r>
  <r>
    <x v="399"/>
    <d v="2026-02-22T00:00:00"/>
    <x v="34"/>
    <x v="34"/>
    <n v="18"/>
    <n v="1"/>
    <s v="N332ADM020"/>
  </r>
  <r>
    <x v="400"/>
    <d v="2026-02-22T00:00:00"/>
    <x v="131"/>
    <x v="130"/>
    <n v="18"/>
    <n v="-4"/>
    <m/>
  </r>
  <r>
    <x v="400"/>
    <d v="2026-02-22T00:00:00"/>
    <x v="13"/>
    <x v="13"/>
    <n v="18"/>
    <n v="11"/>
    <m/>
  </r>
  <r>
    <x v="401"/>
    <d v="2026-02-21T00:00:00"/>
    <x v="59"/>
    <x v="59"/>
    <n v="18"/>
    <n v="4"/>
    <m/>
  </r>
  <r>
    <x v="401"/>
    <d v="2026-02-21T00:00:00"/>
    <x v="103"/>
    <x v="103"/>
    <n v="18"/>
    <n v="0"/>
    <m/>
  </r>
  <r>
    <x v="401"/>
    <d v="2026-02-21T00:00:00"/>
    <x v="103"/>
    <x v="103"/>
    <n v="18"/>
    <n v="0"/>
    <m/>
  </r>
  <r>
    <x v="401"/>
    <d v="2026-02-21T00:00:00"/>
    <x v="27"/>
    <x v="27"/>
    <n v="18"/>
    <n v="101"/>
    <m/>
  </r>
  <r>
    <x v="401"/>
    <d v="2026-02-21T00:00:00"/>
    <x v="3"/>
    <x v="3"/>
    <n v="18"/>
    <n v="6"/>
    <m/>
  </r>
  <r>
    <x v="401"/>
    <d v="2026-02-21T00:00:00"/>
    <x v="6"/>
    <x v="6"/>
    <n v="18"/>
    <n v="35"/>
    <m/>
  </r>
  <r>
    <x v="402"/>
    <d v="2026-02-20T00:00:00"/>
    <x v="3"/>
    <x v="3"/>
    <n v="18"/>
    <n v="6"/>
    <m/>
  </r>
  <r>
    <x v="402"/>
    <d v="2026-02-20T00:00:00"/>
    <x v="5"/>
    <x v="5"/>
    <n v="18"/>
    <n v="22"/>
    <m/>
  </r>
  <r>
    <x v="403"/>
    <d v="2026-02-20T00:00:00"/>
    <x v="30"/>
    <x v="30"/>
    <n v="18"/>
    <n v="34"/>
    <m/>
  </r>
  <r>
    <x v="403"/>
    <d v="2026-02-20T00:00:00"/>
    <x v="29"/>
    <x v="29"/>
    <n v="18"/>
    <n v="1"/>
    <m/>
  </r>
  <r>
    <x v="404"/>
    <d v="2026-02-20T00:00:00"/>
    <x v="177"/>
    <x v="176"/>
    <n v="18"/>
    <n v="3"/>
    <m/>
  </r>
  <r>
    <x v="405"/>
    <d v="2026-02-19T00:00:00"/>
    <x v="20"/>
    <x v="20"/>
    <n v="18"/>
    <n v="1"/>
    <m/>
  </r>
  <r>
    <x v="405"/>
    <d v="2026-02-19T00:00:00"/>
    <x v="21"/>
    <x v="21"/>
    <n v="18"/>
    <n v="1"/>
    <m/>
  </r>
  <r>
    <x v="405"/>
    <d v="2026-02-19T00:00:00"/>
    <x v="209"/>
    <x v="208"/>
    <n v="18"/>
    <n v="0"/>
    <m/>
  </r>
  <r>
    <x v="406"/>
    <d v="2026-02-19T00:00:00"/>
    <x v="0"/>
    <x v="0"/>
    <n v="18"/>
    <n v="4"/>
    <m/>
  </r>
  <r>
    <x v="406"/>
    <d v="2026-02-19T00:00:00"/>
    <x v="102"/>
    <x v="102"/>
    <n v="0"/>
    <n v="6"/>
    <m/>
  </r>
  <r>
    <x v="407"/>
    <d v="2026-02-19T00:00:00"/>
    <x v="87"/>
    <x v="87"/>
    <n v="5"/>
    <n v="1"/>
    <s v="032303286"/>
  </r>
  <r>
    <x v="408"/>
    <d v="2026-02-18T00:00:00"/>
    <x v="56"/>
    <x v="56"/>
    <n v="18"/>
    <n v="19"/>
    <m/>
  </r>
  <r>
    <x v="408"/>
    <d v="2026-02-18T00:00:00"/>
    <x v="210"/>
    <x v="209"/>
    <n v="18"/>
    <n v="1"/>
    <m/>
  </r>
  <r>
    <x v="408"/>
    <d v="2026-02-18T00:00:00"/>
    <x v="43"/>
    <x v="43"/>
    <n v="18"/>
    <n v="9"/>
    <m/>
  </r>
  <r>
    <x v="408"/>
    <d v="2026-02-18T00:00:00"/>
    <x v="44"/>
    <x v="44"/>
    <n v="18"/>
    <n v="9"/>
    <m/>
  </r>
  <r>
    <x v="408"/>
    <d v="2026-02-18T00:00:00"/>
    <x v="45"/>
    <x v="45"/>
    <n v="18"/>
    <n v="9"/>
    <m/>
  </r>
  <r>
    <x v="408"/>
    <d v="2026-02-18T00:00:00"/>
    <x v="46"/>
    <x v="46"/>
    <n v="18"/>
    <n v="9"/>
    <m/>
  </r>
  <r>
    <x v="408"/>
    <d v="2026-02-18T00:00:00"/>
    <x v="47"/>
    <x v="47"/>
    <n v="18"/>
    <n v="9"/>
    <m/>
  </r>
  <r>
    <x v="408"/>
    <d v="2026-02-18T00:00:00"/>
    <x v="48"/>
    <x v="48"/>
    <n v="18"/>
    <n v="9"/>
    <m/>
  </r>
  <r>
    <x v="408"/>
    <d v="2026-02-18T00:00:00"/>
    <x v="49"/>
    <x v="49"/>
    <n v="18"/>
    <n v="9"/>
    <m/>
  </r>
  <r>
    <x v="408"/>
    <d v="2026-02-18T00:00:00"/>
    <x v="50"/>
    <x v="50"/>
    <n v="18"/>
    <n v="20"/>
    <m/>
  </r>
  <r>
    <x v="408"/>
    <d v="2026-02-18T00:00:00"/>
    <x v="34"/>
    <x v="34"/>
    <n v="18"/>
    <n v="1"/>
    <s v="N332ADK682"/>
  </r>
  <r>
    <x v="408"/>
    <d v="2026-02-18T00:00:00"/>
    <x v="6"/>
    <x v="6"/>
    <n v="18"/>
    <n v="35"/>
    <m/>
  </r>
  <r>
    <x v="408"/>
    <d v="2026-02-18T00:00:00"/>
    <x v="5"/>
    <x v="5"/>
    <n v="18"/>
    <n v="22"/>
    <m/>
  </r>
  <r>
    <x v="408"/>
    <d v="2026-02-18T00:00:00"/>
    <x v="5"/>
    <x v="5"/>
    <n v="18"/>
    <n v="22"/>
    <m/>
  </r>
  <r>
    <x v="409"/>
    <d v="2026-02-18T00:00:00"/>
    <x v="211"/>
    <x v="210"/>
    <n v="18"/>
    <n v="1"/>
    <m/>
  </r>
  <r>
    <x v="409"/>
    <d v="2026-02-18T00:00:00"/>
    <x v="196"/>
    <x v="195"/>
    <n v="18"/>
    <n v="1"/>
    <m/>
  </r>
  <r>
    <x v="409"/>
    <d v="2026-02-18T00:00:00"/>
    <x v="162"/>
    <x v="161"/>
    <n v="18"/>
    <n v="1"/>
    <m/>
  </r>
  <r>
    <x v="409"/>
    <d v="2026-02-18T00:00:00"/>
    <x v="212"/>
    <x v="211"/>
    <n v="18"/>
    <n v="1"/>
    <m/>
  </r>
  <r>
    <x v="409"/>
    <d v="2026-02-18T00:00:00"/>
    <x v="169"/>
    <x v="168"/>
    <n v="18"/>
    <n v="0"/>
    <m/>
  </r>
  <r>
    <x v="409"/>
    <d v="2026-02-18T00:00:00"/>
    <x v="170"/>
    <x v="169"/>
    <n v="18"/>
    <n v="0"/>
    <m/>
  </r>
  <r>
    <x v="409"/>
    <d v="2026-02-18T00:00:00"/>
    <x v="213"/>
    <x v="212"/>
    <n v="18"/>
    <n v="1"/>
    <m/>
  </r>
  <r>
    <x v="409"/>
    <d v="2026-02-18T00:00:00"/>
    <x v="214"/>
    <x v="213"/>
    <n v="18"/>
    <n v="1"/>
    <m/>
  </r>
  <r>
    <x v="229"/>
    <d v="2026-02-18T00:00:00"/>
    <x v="73"/>
    <x v="73"/>
    <n v="18"/>
    <n v="1"/>
    <m/>
  </r>
  <r>
    <x v="229"/>
    <d v="2026-02-18T00:00:00"/>
    <x v="75"/>
    <x v="75"/>
    <n v="18"/>
    <n v="1"/>
    <m/>
  </r>
  <r>
    <x v="229"/>
    <d v="2026-02-18T00:00:00"/>
    <x v="79"/>
    <x v="79"/>
    <n v="18"/>
    <n v="2"/>
    <m/>
  </r>
  <r>
    <x v="410"/>
    <d v="2026-02-17T00:00:00"/>
    <x v="17"/>
    <x v="17"/>
    <n v="18"/>
    <n v="4"/>
    <m/>
  </r>
  <r>
    <x v="411"/>
    <d v="2026-02-17T00:00:00"/>
    <x v="63"/>
    <x v="63"/>
    <n v="18"/>
    <n v="-1"/>
    <m/>
  </r>
  <r>
    <x v="411"/>
    <d v="2026-02-17T00:00:00"/>
    <x v="29"/>
    <x v="29"/>
    <n v="18"/>
    <n v="1"/>
    <m/>
  </r>
  <r>
    <x v="411"/>
    <d v="2026-02-17T00:00:00"/>
    <x v="31"/>
    <x v="31"/>
    <n v="18"/>
    <n v="3"/>
    <m/>
  </r>
  <r>
    <x v="411"/>
    <d v="2026-02-17T00:00:00"/>
    <x v="13"/>
    <x v="13"/>
    <n v="18"/>
    <n v="11"/>
    <m/>
  </r>
  <r>
    <x v="412"/>
    <d v="2026-02-15T00:00:00"/>
    <x v="28"/>
    <x v="28"/>
    <n v="18"/>
    <n v="2"/>
    <m/>
  </r>
  <r>
    <x v="412"/>
    <d v="2026-02-15T00:00:00"/>
    <x v="13"/>
    <x v="13"/>
    <n v="18"/>
    <n v="11"/>
    <m/>
  </r>
  <r>
    <x v="413"/>
    <d v="2026-02-15T00:00:00"/>
    <x v="0"/>
    <x v="0"/>
    <n v="18"/>
    <n v="4"/>
    <m/>
  </r>
  <r>
    <x v="414"/>
    <d v="2026-02-15T00:00:00"/>
    <x v="57"/>
    <x v="57"/>
    <n v="18"/>
    <n v="11"/>
    <m/>
  </r>
  <r>
    <x v="415"/>
    <d v="2026-02-14T00:00:00"/>
    <x v="17"/>
    <x v="17"/>
    <n v="18"/>
    <n v="4"/>
    <m/>
  </r>
  <r>
    <x v="416"/>
    <d v="2026-02-14T00:00:00"/>
    <x v="195"/>
    <x v="194"/>
    <n v="18"/>
    <n v="1"/>
    <m/>
  </r>
  <r>
    <x v="417"/>
    <d v="2026-02-13T00:00:00"/>
    <x v="6"/>
    <x v="6"/>
    <n v="18"/>
    <n v="35"/>
    <m/>
  </r>
  <r>
    <x v="418"/>
    <d v="2026-02-13T00:00:00"/>
    <x v="32"/>
    <x v="32"/>
    <n v="18"/>
    <n v="1"/>
    <m/>
  </r>
  <r>
    <x v="418"/>
    <d v="2026-02-13T00:00:00"/>
    <x v="1"/>
    <x v="1"/>
    <n v="18"/>
    <n v="0"/>
    <m/>
  </r>
  <r>
    <x v="418"/>
    <d v="2026-02-13T00:00:00"/>
    <x v="9"/>
    <x v="9"/>
    <n v="18"/>
    <n v="4"/>
    <m/>
  </r>
  <r>
    <x v="418"/>
    <d v="2026-02-13T00:00:00"/>
    <x v="27"/>
    <x v="27"/>
    <n v="18"/>
    <n v="101"/>
    <m/>
  </r>
  <r>
    <x v="418"/>
    <d v="2026-02-13T00:00:00"/>
    <x v="30"/>
    <x v="30"/>
    <n v="18"/>
    <n v="34"/>
    <m/>
  </r>
  <r>
    <x v="419"/>
    <d v="2026-02-13T00:00:00"/>
    <x v="54"/>
    <x v="54"/>
    <n v="18"/>
    <n v="2"/>
    <m/>
  </r>
  <r>
    <x v="419"/>
    <d v="2026-02-13T00:00:00"/>
    <x v="194"/>
    <x v="193"/>
    <n v="0"/>
    <n v="5"/>
    <m/>
  </r>
  <r>
    <x v="420"/>
    <d v="2026-02-12T00:00:00"/>
    <x v="0"/>
    <x v="0"/>
    <n v="18"/>
    <n v="4"/>
    <m/>
  </r>
  <r>
    <x v="421"/>
    <d v="2026-02-12T00:00:00"/>
    <x v="6"/>
    <x v="6"/>
    <n v="18"/>
    <n v="35"/>
    <m/>
  </r>
  <r>
    <x v="422"/>
    <d v="2026-02-11T00:00:00"/>
    <x v="30"/>
    <x v="30"/>
    <n v="18"/>
    <n v="34"/>
    <m/>
  </r>
  <r>
    <x v="422"/>
    <d v="2026-02-11T00:00:00"/>
    <x v="194"/>
    <x v="193"/>
    <n v="0"/>
    <n v="5"/>
    <m/>
  </r>
  <r>
    <x v="423"/>
    <d v="2026-02-10T00:00:00"/>
    <x v="113"/>
    <x v="113"/>
    <n v="18"/>
    <n v="0"/>
    <s v="NB82ADL010"/>
  </r>
  <r>
    <x v="424"/>
    <d v="2026-02-10T00:00:00"/>
    <x v="73"/>
    <x v="73"/>
    <n v="18"/>
    <n v="1"/>
    <m/>
  </r>
  <r>
    <x v="424"/>
    <d v="2026-02-10T00:00:00"/>
    <x v="74"/>
    <x v="74"/>
    <n v="18"/>
    <n v="1"/>
    <m/>
  </r>
  <r>
    <x v="424"/>
    <d v="2026-02-10T00:00:00"/>
    <x v="99"/>
    <x v="99"/>
    <n v="18"/>
    <n v="7"/>
    <m/>
  </r>
  <r>
    <x v="424"/>
    <d v="2026-02-10T00:00:00"/>
    <x v="10"/>
    <x v="10"/>
    <n v="18"/>
    <n v="8"/>
    <m/>
  </r>
  <r>
    <x v="424"/>
    <d v="2026-02-10T00:00:00"/>
    <x v="11"/>
    <x v="11"/>
    <n v="18"/>
    <n v="5"/>
    <m/>
  </r>
  <r>
    <x v="424"/>
    <d v="2026-02-10T00:00:00"/>
    <x v="12"/>
    <x v="12"/>
    <n v="18"/>
    <n v="9"/>
    <m/>
  </r>
  <r>
    <x v="424"/>
    <d v="2026-02-10T00:00:00"/>
    <x v="13"/>
    <x v="13"/>
    <n v="18"/>
    <n v="11"/>
    <m/>
  </r>
  <r>
    <x v="424"/>
    <d v="2026-02-10T00:00:00"/>
    <x v="65"/>
    <x v="65"/>
    <n v="18"/>
    <n v="12"/>
    <m/>
  </r>
  <r>
    <x v="424"/>
    <d v="2026-02-10T00:00:00"/>
    <x v="4"/>
    <x v="4"/>
    <n v="18"/>
    <n v="0"/>
    <m/>
  </r>
  <r>
    <x v="424"/>
    <d v="2026-02-10T00:00:00"/>
    <x v="6"/>
    <x v="6"/>
    <n v="18"/>
    <n v="35"/>
    <m/>
  </r>
  <r>
    <x v="424"/>
    <d v="2026-02-10T00:00:00"/>
    <x v="6"/>
    <x v="6"/>
    <n v="18"/>
    <n v="35"/>
    <m/>
  </r>
  <r>
    <x v="425"/>
    <d v="2026-02-08T00:00:00"/>
    <x v="119"/>
    <x v="119"/>
    <n v="18"/>
    <n v="2"/>
    <m/>
  </r>
  <r>
    <x v="425"/>
    <d v="2026-02-08T00:00:00"/>
    <x v="120"/>
    <x v="120"/>
    <n v="18"/>
    <n v="2"/>
    <m/>
  </r>
  <r>
    <x v="426"/>
    <d v="2026-02-08T00:00:00"/>
    <x v="30"/>
    <x v="30"/>
    <n v="18"/>
    <n v="34"/>
    <m/>
  </r>
  <r>
    <x v="427"/>
    <d v="2026-02-08T00:00:00"/>
    <x v="30"/>
    <x v="30"/>
    <n v="18"/>
    <n v="34"/>
    <m/>
  </r>
  <r>
    <x v="428"/>
    <d v="2026-02-08T00:00:00"/>
    <x v="84"/>
    <x v="84"/>
    <n v="0"/>
    <n v="0"/>
    <m/>
  </r>
  <r>
    <x v="429"/>
    <d v="2026-02-07T00:00:00"/>
    <x v="28"/>
    <x v="28"/>
    <n v="18"/>
    <n v="2"/>
    <m/>
  </r>
  <r>
    <x v="429"/>
    <d v="2026-02-07T00:00:00"/>
    <x v="28"/>
    <x v="28"/>
    <n v="18"/>
    <n v="2"/>
    <m/>
  </r>
  <r>
    <x v="429"/>
    <d v="2026-02-07T00:00:00"/>
    <x v="17"/>
    <x v="17"/>
    <n v="18"/>
    <n v="4"/>
    <m/>
  </r>
  <r>
    <x v="429"/>
    <d v="2026-02-07T00:00:00"/>
    <x v="17"/>
    <x v="17"/>
    <n v="18"/>
    <n v="4"/>
    <m/>
  </r>
  <r>
    <x v="430"/>
    <d v="2025-02-07T00:00:00"/>
    <x v="13"/>
    <x v="13"/>
    <n v="18"/>
    <n v="11"/>
    <m/>
  </r>
  <r>
    <x v="430"/>
    <d v="2026-02-07T00:00:00"/>
    <x v="32"/>
    <x v="32"/>
    <n v="18"/>
    <n v="1"/>
    <m/>
  </r>
  <r>
    <x v="430"/>
    <d v="2026-02-07T00:00:00"/>
    <x v="1"/>
    <x v="1"/>
    <n v="18"/>
    <n v="0"/>
    <m/>
  </r>
  <r>
    <x v="430"/>
    <d v="2026-02-07T00:00:00"/>
    <x v="73"/>
    <x v="73"/>
    <n v="18"/>
    <n v="1"/>
    <m/>
  </r>
  <r>
    <x v="430"/>
    <d v="2026-02-07T00:00:00"/>
    <x v="74"/>
    <x v="74"/>
    <n v="18"/>
    <n v="1"/>
    <m/>
  </r>
  <r>
    <x v="430"/>
    <d v="2026-02-07T00:00:00"/>
    <x v="75"/>
    <x v="75"/>
    <n v="18"/>
    <n v="1"/>
    <m/>
  </r>
  <r>
    <x v="430"/>
    <d v="2026-02-07T00:00:00"/>
    <x v="93"/>
    <x v="93"/>
    <n v="18"/>
    <n v="3"/>
    <m/>
  </r>
  <r>
    <x v="430"/>
    <d v="2026-02-07T00:00:00"/>
    <x v="77"/>
    <x v="77"/>
    <n v="18"/>
    <n v="1"/>
    <m/>
  </r>
  <r>
    <x v="430"/>
    <d v="2026-02-07T00:00:00"/>
    <x v="78"/>
    <x v="78"/>
    <n v="18"/>
    <n v="1"/>
    <m/>
  </r>
  <r>
    <x v="430"/>
    <d v="2026-02-07T00:00:00"/>
    <x v="79"/>
    <x v="79"/>
    <n v="18"/>
    <n v="2"/>
    <m/>
  </r>
  <r>
    <x v="430"/>
    <d v="2026-02-07T00:00:00"/>
    <x v="164"/>
    <x v="163"/>
    <n v="18"/>
    <n v="1"/>
    <m/>
  </r>
  <r>
    <x v="430"/>
    <d v="2026-02-07T00:00:00"/>
    <x v="149"/>
    <x v="148"/>
    <n v="18"/>
    <n v="2"/>
    <m/>
  </r>
  <r>
    <x v="430"/>
    <d v="2026-02-07T00:00:00"/>
    <x v="10"/>
    <x v="10"/>
    <n v="18"/>
    <n v="8"/>
    <m/>
  </r>
  <r>
    <x v="430"/>
    <d v="2026-02-07T00:00:00"/>
    <x v="11"/>
    <x v="11"/>
    <n v="18"/>
    <n v="5"/>
    <m/>
  </r>
  <r>
    <x v="430"/>
    <d v="2026-02-07T00:00:00"/>
    <x v="12"/>
    <x v="12"/>
    <n v="18"/>
    <n v="9"/>
    <m/>
  </r>
  <r>
    <x v="430"/>
    <d v="2026-02-07T00:00:00"/>
    <x v="85"/>
    <x v="85"/>
    <n v="18"/>
    <n v="2"/>
    <m/>
  </r>
  <r>
    <x v="430"/>
    <d v="2026-02-07T00:00:00"/>
    <x v="9"/>
    <x v="9"/>
    <n v="18"/>
    <n v="4"/>
    <m/>
  </r>
  <r>
    <x v="430"/>
    <d v="2026-02-07T00:00:00"/>
    <x v="27"/>
    <x v="27"/>
    <n v="18"/>
    <n v="101"/>
    <m/>
  </r>
  <r>
    <x v="430"/>
    <d v="2026-02-07T00:00:00"/>
    <x v="27"/>
    <x v="27"/>
    <n v="18"/>
    <n v="101"/>
    <m/>
  </r>
  <r>
    <x v="430"/>
    <d v="2026-02-07T00:00:00"/>
    <x v="27"/>
    <x v="27"/>
    <n v="18"/>
    <n v="101"/>
    <m/>
  </r>
  <r>
    <x v="430"/>
    <d v="2026-02-07T00:00:00"/>
    <x v="27"/>
    <x v="27"/>
    <n v="18"/>
    <n v="101"/>
    <m/>
  </r>
  <r>
    <x v="430"/>
    <d v="2026-02-07T00:00:00"/>
    <x v="27"/>
    <x v="27"/>
    <n v="18"/>
    <n v="101"/>
    <m/>
  </r>
  <r>
    <x v="430"/>
    <d v="2026-02-07T00:00:00"/>
    <x v="6"/>
    <x v="6"/>
    <n v="18"/>
    <n v="35"/>
    <m/>
  </r>
  <r>
    <x v="430"/>
    <d v="2026-02-07T00:00:00"/>
    <x v="6"/>
    <x v="6"/>
    <n v="18"/>
    <n v="35"/>
    <m/>
  </r>
  <r>
    <x v="430"/>
    <d v="2026-02-07T00:00:00"/>
    <x v="26"/>
    <x v="26"/>
    <n v="18"/>
    <n v="13"/>
    <m/>
  </r>
  <r>
    <x v="430"/>
    <d v="2026-02-07T00:00:00"/>
    <x v="5"/>
    <x v="5"/>
    <n v="18"/>
    <n v="22"/>
    <m/>
  </r>
  <r>
    <x v="430"/>
    <d v="2026-02-07T00:00:00"/>
    <x v="5"/>
    <x v="5"/>
    <n v="18"/>
    <n v="22"/>
    <m/>
  </r>
  <r>
    <x v="430"/>
    <d v="2026-02-07T00:00:00"/>
    <x v="91"/>
    <x v="91"/>
    <n v="0"/>
    <n v="3"/>
    <m/>
  </r>
  <r>
    <x v="431"/>
    <d v="2026-02-07T00:00:00"/>
    <x v="17"/>
    <x v="17"/>
    <n v="18"/>
    <n v="4"/>
    <m/>
  </r>
  <r>
    <x v="432"/>
    <d v="2026-02-07T00:00:00"/>
    <x v="181"/>
    <x v="180"/>
    <n v="18"/>
    <n v="1"/>
    <m/>
  </r>
  <r>
    <x v="433"/>
    <d v="2026-02-06T00:00:00"/>
    <x v="157"/>
    <x v="156"/>
    <n v="18"/>
    <n v="4"/>
    <m/>
  </r>
  <r>
    <x v="433"/>
    <d v="2026-02-06T00:00:00"/>
    <x v="0"/>
    <x v="0"/>
    <n v="18"/>
    <n v="4"/>
    <m/>
  </r>
  <r>
    <x v="434"/>
    <d v="2026-02-06T00:00:00"/>
    <x v="104"/>
    <x v="104"/>
    <n v="18"/>
    <n v="22"/>
    <m/>
  </r>
  <r>
    <x v="434"/>
    <d v="2026-02-06T00:00:00"/>
    <x v="103"/>
    <x v="103"/>
    <n v="18"/>
    <n v="0"/>
    <m/>
  </r>
  <r>
    <x v="434"/>
    <d v="2026-02-06T00:00:00"/>
    <x v="215"/>
    <x v="214"/>
    <n v="18"/>
    <n v="0"/>
    <m/>
  </r>
  <r>
    <x v="434"/>
    <d v="2026-02-06T00:00:00"/>
    <x v="216"/>
    <x v="215"/>
    <n v="18"/>
    <n v="4"/>
    <m/>
  </r>
  <r>
    <x v="435"/>
    <d v="2026-02-06T00:00:00"/>
    <x v="10"/>
    <x v="10"/>
    <n v="18"/>
    <n v="8"/>
    <m/>
  </r>
  <r>
    <x v="435"/>
    <d v="2026-02-06T00:00:00"/>
    <x v="11"/>
    <x v="11"/>
    <n v="18"/>
    <n v="5"/>
    <m/>
  </r>
  <r>
    <x v="435"/>
    <d v="2026-02-06T00:00:00"/>
    <x v="12"/>
    <x v="12"/>
    <n v="18"/>
    <n v="9"/>
    <m/>
  </r>
  <r>
    <x v="436"/>
    <d v="2026-02-06T00:00:00"/>
    <x v="0"/>
    <x v="0"/>
    <n v="18"/>
    <n v="4"/>
    <m/>
  </r>
  <r>
    <x v="436"/>
    <d v="2026-02-06T00:00:00"/>
    <x v="102"/>
    <x v="102"/>
    <n v="0"/>
    <n v="6"/>
    <m/>
  </r>
  <r>
    <x v="436"/>
    <d v="2026-02-06T00:00:00"/>
    <x v="6"/>
    <x v="6"/>
    <n v="18"/>
    <n v="35"/>
    <m/>
  </r>
  <r>
    <x v="437"/>
    <d v="2026-02-04T00:00:00"/>
    <x v="6"/>
    <x v="6"/>
    <n v="18"/>
    <n v="35"/>
    <m/>
  </r>
  <r>
    <x v="438"/>
    <d v="2026-02-03T00:00:00"/>
    <x v="6"/>
    <x v="6"/>
    <n v="18"/>
    <n v="35"/>
    <m/>
  </r>
  <r>
    <x v="438"/>
    <d v="2026-02-03T00:00:00"/>
    <x v="10"/>
    <x v="10"/>
    <n v="18"/>
    <n v="8"/>
    <m/>
  </r>
  <r>
    <x v="439"/>
    <d v="2026-02-03T00:00:00"/>
    <x v="90"/>
    <x v="90"/>
    <n v="18"/>
    <n v="2"/>
    <m/>
  </r>
  <r>
    <x v="439"/>
    <d v="2026-02-03T00:00:00"/>
    <x v="217"/>
    <x v="216"/>
    <n v="18"/>
    <n v="1"/>
    <m/>
  </r>
  <r>
    <x v="439"/>
    <d v="2026-02-03T00:00:00"/>
    <x v="218"/>
    <x v="217"/>
    <n v="18"/>
    <n v="1"/>
    <m/>
  </r>
  <r>
    <x v="439"/>
    <d v="2026-02-03T00:00:00"/>
    <x v="201"/>
    <x v="200"/>
    <n v="18"/>
    <n v="1"/>
    <m/>
  </r>
  <r>
    <x v="440"/>
    <d v="2026-02-01T00:00:00"/>
    <x v="36"/>
    <x v="36"/>
    <n v="18"/>
    <n v="43"/>
    <m/>
  </r>
  <r>
    <x v="440"/>
    <d v="2026-02-01T00:00:00"/>
    <x v="6"/>
    <x v="6"/>
    <n v="18"/>
    <n v="35"/>
    <m/>
  </r>
  <r>
    <x v="441"/>
    <d v="2026-02-01T00:00:00"/>
    <x v="17"/>
    <x v="17"/>
    <n v="18"/>
    <n v="4"/>
    <m/>
  </r>
  <r>
    <x v="442"/>
    <d v="2026-02-01T00:00:00"/>
    <x v="192"/>
    <x v="191"/>
    <n v="18"/>
    <n v="2"/>
    <m/>
  </r>
  <r>
    <x v="442"/>
    <d v="2026-02-01T00:00:00"/>
    <x v="63"/>
    <x v="63"/>
    <n v="18"/>
    <n v="-1"/>
    <m/>
  </r>
  <r>
    <x v="442"/>
    <d v="2026-02-01T00:00:00"/>
    <x v="3"/>
    <x v="3"/>
    <n v="18"/>
    <n v="6"/>
    <m/>
  </r>
  <r>
    <x v="442"/>
    <d v="2026-02-01T00:00:00"/>
    <x v="6"/>
    <x v="6"/>
    <n v="18"/>
    <n v="35"/>
    <m/>
  </r>
  <r>
    <x v="442"/>
    <d v="2026-02-01T00:00:00"/>
    <x v="6"/>
    <x v="6"/>
    <n v="18"/>
    <n v="35"/>
    <m/>
  </r>
  <r>
    <x v="441"/>
    <d v="2026-01-31T00:00:00"/>
    <x v="219"/>
    <x v="218"/>
    <n v="18"/>
    <n v="1"/>
    <m/>
  </r>
  <r>
    <x v="443"/>
    <d v="2026-01-30T00:00:00"/>
    <x v="119"/>
    <x v="119"/>
    <n v="18"/>
    <n v="2"/>
    <m/>
  </r>
  <r>
    <x v="443"/>
    <d v="2026-01-30T00:00:00"/>
    <x v="120"/>
    <x v="120"/>
    <n v="18"/>
    <n v="2"/>
    <m/>
  </r>
  <r>
    <x v="443"/>
    <d v="2026-01-30T00:00:00"/>
    <x v="65"/>
    <x v="65"/>
    <n v="18"/>
    <n v="12"/>
    <m/>
  </r>
  <r>
    <x v="443"/>
    <d v="2026-01-30T00:00:00"/>
    <x v="10"/>
    <x v="10"/>
    <n v="18"/>
    <n v="8"/>
    <m/>
  </r>
  <r>
    <x v="443"/>
    <d v="2026-01-30T00:00:00"/>
    <x v="11"/>
    <x v="11"/>
    <n v="18"/>
    <n v="5"/>
    <m/>
  </r>
  <r>
    <x v="443"/>
    <d v="2026-01-30T00:00:00"/>
    <x v="12"/>
    <x v="12"/>
    <n v="18"/>
    <n v="9"/>
    <m/>
  </r>
  <r>
    <x v="444"/>
    <d v="2026-01-30T00:00:00"/>
    <x v="170"/>
    <x v="169"/>
    <n v="18"/>
    <n v="0"/>
    <m/>
  </r>
  <r>
    <x v="444"/>
    <d v="2026-01-30T00:00:00"/>
    <x v="220"/>
    <x v="219"/>
    <n v="18"/>
    <n v="1"/>
    <m/>
  </r>
  <r>
    <x v="445"/>
    <d v="2026-01-30T00:00:00"/>
    <x v="40"/>
    <x v="40"/>
    <n v="18"/>
    <n v="1"/>
    <m/>
  </r>
  <r>
    <x v="446"/>
    <d v="2026-01-27T00:00:00"/>
    <x v="31"/>
    <x v="31"/>
    <n v="18"/>
    <n v="3"/>
    <m/>
  </r>
  <r>
    <x v="447"/>
    <d v="2026-01-25T00:00:00"/>
    <x v="152"/>
    <x v="151"/>
    <n v="18"/>
    <n v="3"/>
    <m/>
  </r>
  <r>
    <x v="447"/>
    <d v="2026-01-25T00:00:00"/>
    <x v="194"/>
    <x v="193"/>
    <n v="0"/>
    <n v="5"/>
    <m/>
  </r>
  <r>
    <x v="448"/>
    <d v="2026-01-25T00:00:00"/>
    <x v="17"/>
    <x v="17"/>
    <n v="18"/>
    <n v="4"/>
    <m/>
  </r>
  <r>
    <x v="448"/>
    <d v="2026-01-25T00:00:00"/>
    <x v="6"/>
    <x v="6"/>
    <n v="18"/>
    <n v="35"/>
    <m/>
  </r>
  <r>
    <x v="449"/>
    <d v="2026-01-25T00:00:00"/>
    <x v="32"/>
    <x v="32"/>
    <n v="18"/>
    <n v="1"/>
    <m/>
  </r>
  <r>
    <x v="449"/>
    <d v="2026-01-25T00:00:00"/>
    <x v="1"/>
    <x v="1"/>
    <n v="18"/>
    <n v="0"/>
    <m/>
  </r>
  <r>
    <x v="449"/>
    <d v="2026-01-25T00:00:00"/>
    <x v="181"/>
    <x v="180"/>
    <n v="18"/>
    <n v="1"/>
    <m/>
  </r>
  <r>
    <x v="449"/>
    <d v="2026-01-25T00:00:00"/>
    <x v="10"/>
    <x v="10"/>
    <n v="18"/>
    <n v="8"/>
    <m/>
  </r>
  <r>
    <x v="449"/>
    <d v="2026-01-25T00:00:00"/>
    <x v="11"/>
    <x v="11"/>
    <n v="18"/>
    <n v="5"/>
    <m/>
  </r>
  <r>
    <x v="449"/>
    <d v="2026-01-25T00:00:00"/>
    <x v="12"/>
    <x v="12"/>
    <n v="18"/>
    <n v="9"/>
    <m/>
  </r>
  <r>
    <x v="449"/>
    <d v="2026-01-25T00:00:00"/>
    <x v="6"/>
    <x v="6"/>
    <n v="18"/>
    <n v="35"/>
    <m/>
  </r>
  <r>
    <x v="449"/>
    <d v="2026-01-25T00:00:00"/>
    <x v="6"/>
    <x v="6"/>
    <n v="18"/>
    <n v="35"/>
    <m/>
  </r>
  <r>
    <x v="449"/>
    <d v="2026-01-25T00:00:00"/>
    <x v="30"/>
    <x v="30"/>
    <n v="18"/>
    <n v="34"/>
    <m/>
  </r>
  <r>
    <x v="449"/>
    <d v="2026-01-25T00:00:00"/>
    <x v="26"/>
    <x v="26"/>
    <n v="18"/>
    <n v="13"/>
    <m/>
  </r>
  <r>
    <x v="448"/>
    <d v="2026-01-25T00:00:00"/>
    <x v="6"/>
    <x v="6"/>
    <n v="18"/>
    <n v="35"/>
    <m/>
  </r>
  <r>
    <x v="450"/>
    <d v="2026-01-24T00:00:00"/>
    <x v="113"/>
    <x v="113"/>
    <n v="18"/>
    <n v="0"/>
    <s v="NB82ADG760"/>
  </r>
  <r>
    <x v="450"/>
    <d v="2026-01-24T00:00:00"/>
    <x v="10"/>
    <x v="10"/>
    <n v="18"/>
    <n v="8"/>
    <m/>
  </r>
  <r>
    <x v="450"/>
    <d v="2026-01-24T00:00:00"/>
    <x v="11"/>
    <x v="11"/>
    <n v="18"/>
    <n v="5"/>
    <m/>
  </r>
  <r>
    <x v="450"/>
    <d v="2026-01-24T00:00:00"/>
    <x v="12"/>
    <x v="12"/>
    <n v="18"/>
    <n v="9"/>
    <m/>
  </r>
  <r>
    <x v="451"/>
    <d v="2026-01-24T00:00:00"/>
    <x v="103"/>
    <x v="103"/>
    <n v="18"/>
    <n v="0"/>
    <m/>
  </r>
  <r>
    <x v="452"/>
    <d v="2026-01-21T00:00:00"/>
    <x v="0"/>
    <x v="0"/>
    <n v="18"/>
    <n v="4"/>
    <m/>
  </r>
  <r>
    <x v="452"/>
    <d v="2026-01-21T00:00:00"/>
    <x v="118"/>
    <x v="118"/>
    <n v="18"/>
    <n v="1"/>
    <m/>
  </r>
  <r>
    <x v="453"/>
    <d v="2026-01-20T00:00:00"/>
    <x v="54"/>
    <x v="54"/>
    <n v="18"/>
    <n v="2"/>
    <m/>
  </r>
  <r>
    <x v="453"/>
    <d v="2026-01-20T00:00:00"/>
    <x v="43"/>
    <x v="43"/>
    <n v="18"/>
    <n v="9"/>
    <m/>
  </r>
  <r>
    <x v="453"/>
    <d v="2026-01-20T00:00:00"/>
    <x v="44"/>
    <x v="44"/>
    <n v="18"/>
    <n v="9"/>
    <m/>
  </r>
  <r>
    <x v="453"/>
    <d v="2026-01-20T00:00:00"/>
    <x v="45"/>
    <x v="45"/>
    <n v="18"/>
    <n v="9"/>
    <m/>
  </r>
  <r>
    <x v="453"/>
    <d v="2026-01-20T00:00:00"/>
    <x v="46"/>
    <x v="46"/>
    <n v="18"/>
    <n v="9"/>
    <m/>
  </r>
  <r>
    <x v="453"/>
    <d v="2026-01-20T00:00:00"/>
    <x v="47"/>
    <x v="47"/>
    <n v="18"/>
    <n v="9"/>
    <m/>
  </r>
  <r>
    <x v="453"/>
    <d v="2026-01-20T00:00:00"/>
    <x v="48"/>
    <x v="48"/>
    <n v="18"/>
    <n v="9"/>
    <m/>
  </r>
  <r>
    <x v="453"/>
    <d v="2026-01-20T00:00:00"/>
    <x v="49"/>
    <x v="49"/>
    <n v="18"/>
    <n v="9"/>
    <m/>
  </r>
  <r>
    <x v="453"/>
    <d v="2026-01-20T00:00:00"/>
    <x v="50"/>
    <x v="50"/>
    <n v="18"/>
    <n v="20"/>
    <m/>
  </r>
  <r>
    <x v="453"/>
    <d v="2026-01-20T00:00:00"/>
    <x v="56"/>
    <x v="56"/>
    <n v="18"/>
    <n v="19"/>
    <m/>
  </r>
  <r>
    <x v="453"/>
    <d v="2026-01-20T00:00:00"/>
    <x v="140"/>
    <x v="139"/>
    <n v="18"/>
    <n v="3"/>
    <m/>
  </r>
  <r>
    <x v="453"/>
    <d v="2026-01-20T00:00:00"/>
    <x v="141"/>
    <x v="140"/>
    <n v="18"/>
    <n v="3"/>
    <m/>
  </r>
  <r>
    <x v="453"/>
    <d v="2026-01-20T00:00:00"/>
    <x v="142"/>
    <x v="141"/>
    <n v="18"/>
    <n v="3"/>
    <m/>
  </r>
  <r>
    <x v="453"/>
    <d v="2026-01-20T00:00:00"/>
    <x v="103"/>
    <x v="103"/>
    <n v="18"/>
    <n v="0"/>
    <m/>
  </r>
  <r>
    <x v="453"/>
    <d v="2026-01-20T00:00:00"/>
    <x v="6"/>
    <x v="6"/>
    <n v="18"/>
    <n v="35"/>
    <m/>
  </r>
  <r>
    <x v="453"/>
    <d v="2026-01-20T00:00:00"/>
    <x v="6"/>
    <x v="6"/>
    <n v="18"/>
    <n v="35"/>
    <m/>
  </r>
  <r>
    <x v="453"/>
    <d v="2026-01-20T00:00:00"/>
    <x v="5"/>
    <x v="5"/>
    <n v="18"/>
    <n v="22"/>
    <m/>
  </r>
  <r>
    <x v="453"/>
    <d v="2026-01-20T00:00:00"/>
    <x v="5"/>
    <x v="5"/>
    <n v="18"/>
    <n v="22"/>
    <m/>
  </r>
  <r>
    <x v="454"/>
    <d v="2026-01-20T00:00:00"/>
    <x v="17"/>
    <x v="17"/>
    <n v="18"/>
    <n v="4"/>
    <m/>
  </r>
  <r>
    <x v="455"/>
    <d v="2026-01-18T00:00:00"/>
    <x v="30"/>
    <x v="30"/>
    <n v="18"/>
    <n v="34"/>
    <m/>
  </r>
  <r>
    <x v="456"/>
    <d v="2026-01-18T00:00:00"/>
    <x v="103"/>
    <x v="103"/>
    <n v="18"/>
    <n v="0"/>
    <m/>
  </r>
  <r>
    <x v="457"/>
    <d v="2026-01-18T00:00:00"/>
    <x v="111"/>
    <x v="111"/>
    <n v="18"/>
    <n v="1"/>
    <m/>
  </r>
  <r>
    <x v="457"/>
    <d v="2026-01-18T00:00:00"/>
    <x v="118"/>
    <x v="118"/>
    <n v="18"/>
    <n v="1"/>
    <m/>
  </r>
  <r>
    <x v="458"/>
    <d v="2026-01-18T00:00:00"/>
    <x v="221"/>
    <x v="220"/>
    <n v="18"/>
    <n v="7"/>
    <m/>
  </r>
  <r>
    <x v="458"/>
    <d v="2026-01-18T00:00:00"/>
    <x v="31"/>
    <x v="31"/>
    <n v="18"/>
    <n v="3"/>
    <m/>
  </r>
  <r>
    <x v="459"/>
    <d v="2026-01-17T00:00:00"/>
    <x v="29"/>
    <x v="29"/>
    <n v="18"/>
    <n v="1"/>
    <m/>
  </r>
  <r>
    <x v="459"/>
    <d v="2026-01-17T00:00:00"/>
    <x v="63"/>
    <x v="63"/>
    <n v="18"/>
    <n v="-1"/>
    <m/>
  </r>
  <r>
    <x v="459"/>
    <d v="2026-01-17T00:00:00"/>
    <x v="6"/>
    <x v="6"/>
    <n v="18"/>
    <n v="35"/>
    <m/>
  </r>
  <r>
    <x v="459"/>
    <d v="2026-01-17T00:00:00"/>
    <x v="6"/>
    <x v="6"/>
    <n v="18"/>
    <n v="35"/>
    <m/>
  </r>
  <r>
    <x v="460"/>
    <d v="2026-01-17T00:00:00"/>
    <x v="32"/>
    <x v="32"/>
    <n v="18"/>
    <n v="1"/>
    <m/>
  </r>
  <r>
    <x v="460"/>
    <d v="2026-01-17T00:00:00"/>
    <x v="1"/>
    <x v="1"/>
    <n v="18"/>
    <n v="0"/>
    <m/>
  </r>
  <r>
    <x v="461"/>
    <d v="2026-01-16T00:00:00"/>
    <x v="5"/>
    <x v="5"/>
    <n v="18"/>
    <n v="22"/>
    <m/>
  </r>
  <r>
    <x v="462"/>
    <d v="2026-01-15T00:00:00"/>
    <x v="222"/>
    <x v="221"/>
    <n v="18"/>
    <n v="2"/>
    <m/>
  </r>
  <r>
    <x v="463"/>
    <d v="2026-01-17T00:00:00"/>
    <x v="34"/>
    <x v="34"/>
    <n v="18"/>
    <n v="1"/>
    <s v="N332ADL489"/>
  </r>
  <r>
    <x v="462"/>
    <d v="2026-01-15T00:00:00"/>
    <x v="63"/>
    <x v="63"/>
    <n v="18"/>
    <n v="-1"/>
    <m/>
  </r>
  <r>
    <x v="462"/>
    <d v="2026-01-15T00:00:00"/>
    <x v="6"/>
    <x v="6"/>
    <n v="18"/>
    <n v="35"/>
    <m/>
  </r>
  <r>
    <x v="464"/>
    <d v="2026-01-15T00:00:00"/>
    <x v="18"/>
    <x v="18"/>
    <n v="0"/>
    <n v="10"/>
    <m/>
  </r>
  <r>
    <x v="465"/>
    <d v="2026-01-15T00:00:00"/>
    <x v="32"/>
    <x v="32"/>
    <n v="18"/>
    <n v="1"/>
    <m/>
  </r>
  <r>
    <x v="465"/>
    <d v="2026-01-15T00:00:00"/>
    <x v="1"/>
    <x v="1"/>
    <n v="18"/>
    <n v="0"/>
    <m/>
  </r>
  <r>
    <x v="465"/>
    <d v="2026-01-15T00:00:00"/>
    <x v="10"/>
    <x v="10"/>
    <n v="18"/>
    <n v="8"/>
    <m/>
  </r>
  <r>
    <x v="465"/>
    <d v="2026-01-15T00:00:00"/>
    <x v="11"/>
    <x v="11"/>
    <n v="18"/>
    <n v="5"/>
    <m/>
  </r>
  <r>
    <x v="465"/>
    <d v="2026-01-15T00:00:00"/>
    <x v="12"/>
    <x v="12"/>
    <n v="18"/>
    <n v="9"/>
    <m/>
  </r>
  <r>
    <x v="465"/>
    <d v="2026-01-15T00:00:00"/>
    <x v="13"/>
    <x v="13"/>
    <n v="18"/>
    <n v="11"/>
    <m/>
  </r>
  <r>
    <x v="465"/>
    <d v="2026-01-15T00:00:00"/>
    <x v="6"/>
    <x v="6"/>
    <n v="18"/>
    <n v="35"/>
    <m/>
  </r>
  <r>
    <x v="465"/>
    <d v="2026-01-15T00:00:00"/>
    <x v="5"/>
    <x v="5"/>
    <n v="18"/>
    <n v="22"/>
    <m/>
  </r>
  <r>
    <x v="465"/>
    <d v="2026-01-15T00:00:00"/>
    <x v="18"/>
    <x v="18"/>
    <n v="0"/>
    <n v="10"/>
    <m/>
  </r>
  <r>
    <x v="465"/>
    <d v="2026-01-15T00:00:00"/>
    <x v="26"/>
    <x v="26"/>
    <n v="18"/>
    <n v="13"/>
    <m/>
  </r>
  <r>
    <x v="466"/>
    <d v="2026-01-15T00:00:00"/>
    <x v="127"/>
    <x v="7"/>
    <n v="5"/>
    <n v="0"/>
    <n v="442501244"/>
  </r>
  <r>
    <x v="466"/>
    <d v="2026-01-15T00:00:00"/>
    <x v="93"/>
    <x v="93"/>
    <n v="18"/>
    <n v="3"/>
    <m/>
  </r>
  <r>
    <x v="467"/>
    <d v="2026-01-13T00:00:00"/>
    <x v="22"/>
    <x v="22"/>
    <n v="18"/>
    <n v="0"/>
    <m/>
  </r>
  <r>
    <x v="468"/>
    <d v="2026-01-13T00:00:00"/>
    <x v="103"/>
    <x v="103"/>
    <n v="18"/>
    <n v="0"/>
    <m/>
  </r>
  <r>
    <x v="469"/>
    <d v="2026-01-11T00:00:00"/>
    <x v="18"/>
    <x v="18"/>
    <n v="0"/>
    <n v="10"/>
    <m/>
  </r>
  <r>
    <x v="470"/>
    <d v="2026-01-11T00:00:00"/>
    <x v="13"/>
    <x v="13"/>
    <n v="18"/>
    <n v="11"/>
    <m/>
  </r>
  <r>
    <x v="470"/>
    <d v="2026-01-11T00:00:00"/>
    <x v="5"/>
    <x v="5"/>
    <n v="18"/>
    <n v="22"/>
    <m/>
  </r>
  <r>
    <x v="470"/>
    <d v="2026-01-11T00:00:00"/>
    <x v="3"/>
    <x v="3"/>
    <n v="18"/>
    <n v="6"/>
    <m/>
  </r>
  <r>
    <x v="471"/>
    <d v="2026-01-11T00:00:00"/>
    <x v="65"/>
    <x v="65"/>
    <n v="18"/>
    <n v="12"/>
    <m/>
  </r>
  <r>
    <x v="471"/>
    <d v="2026-01-11T00:00:00"/>
    <x v="13"/>
    <x v="13"/>
    <n v="18"/>
    <n v="11"/>
    <m/>
  </r>
  <r>
    <x v="471"/>
    <d v="2026-01-11T00:00:00"/>
    <x v="27"/>
    <x v="27"/>
    <n v="18"/>
    <n v="101"/>
    <m/>
  </r>
  <r>
    <x v="471"/>
    <d v="2026-01-11T00:00:00"/>
    <x v="30"/>
    <x v="30"/>
    <n v="18"/>
    <n v="34"/>
    <m/>
  </r>
  <r>
    <x v="472"/>
    <d v="2026-01-11T00:00:00"/>
    <x v="223"/>
    <x v="222"/>
    <n v="18"/>
    <n v="0"/>
    <m/>
  </r>
  <r>
    <x v="472"/>
    <d v="2026-01-11T00:00:00"/>
    <x v="0"/>
    <x v="0"/>
    <n v="18"/>
    <n v="4"/>
    <m/>
  </r>
  <r>
    <x v="472"/>
    <d v="2026-01-11T00:00:00"/>
    <x v="102"/>
    <x v="102"/>
    <n v="0"/>
    <n v="6"/>
    <m/>
  </r>
  <r>
    <x v="473"/>
    <d v="2026-01-10T00:00:00"/>
    <x v="99"/>
    <x v="99"/>
    <n v="18"/>
    <n v="7"/>
    <m/>
  </r>
  <r>
    <x v="473"/>
    <d v="2026-01-10T00:00:00"/>
    <x v="221"/>
    <x v="220"/>
    <n v="18"/>
    <n v="7"/>
    <m/>
  </r>
  <r>
    <x v="473"/>
    <d v="2026-01-10T00:00:00"/>
    <x v="95"/>
    <x v="95"/>
    <n v="18"/>
    <n v="2"/>
    <m/>
  </r>
  <r>
    <x v="474"/>
    <d v="2026-01-09T00:00:00"/>
    <x v="106"/>
    <x v="106"/>
    <n v="18"/>
    <n v="3"/>
    <m/>
  </r>
  <r>
    <x v="475"/>
    <d v="2026-01-09T00:00:00"/>
    <x v="17"/>
    <x v="17"/>
    <n v="18"/>
    <n v="4"/>
    <m/>
  </r>
  <r>
    <x v="476"/>
    <d v="2026-01-09T00:00:00"/>
    <x v="224"/>
    <x v="223"/>
    <n v="5"/>
    <n v="0"/>
    <m/>
  </r>
  <r>
    <x v="477"/>
    <d v="2026-01-09T00:00:00"/>
    <x v="54"/>
    <x v="54"/>
    <n v="18"/>
    <n v="2"/>
    <m/>
  </r>
  <r>
    <x v="478"/>
    <d v="2026-01-08T00:00:00"/>
    <x v="100"/>
    <x v="100"/>
    <n v="18"/>
    <n v="2"/>
    <m/>
  </r>
  <r>
    <x v="478"/>
    <d v="2026-01-08T00:00:00"/>
    <x v="40"/>
    <x v="40"/>
    <n v="18"/>
    <n v="1"/>
    <m/>
  </r>
  <r>
    <x v="479"/>
    <d v="2026-01-08T00:00:00"/>
    <x v="95"/>
    <x v="95"/>
    <n v="18"/>
    <n v="2"/>
    <m/>
  </r>
  <r>
    <x v="480"/>
    <d v="2026-01-08T00:00:00"/>
    <x v="13"/>
    <x v="13"/>
    <n v="18"/>
    <n v="11"/>
    <m/>
  </r>
  <r>
    <x v="480"/>
    <d v="2026-01-08T00:00:00"/>
    <x v="12"/>
    <x v="12"/>
    <n v="18"/>
    <n v="9"/>
    <m/>
  </r>
  <r>
    <x v="480"/>
    <d v="2026-01-08T00:00:00"/>
    <x v="30"/>
    <x v="30"/>
    <n v="18"/>
    <n v="34"/>
    <m/>
  </r>
  <r>
    <x v="480"/>
    <d v="2026-01-08T00:00:00"/>
    <x v="6"/>
    <x v="6"/>
    <n v="18"/>
    <n v="35"/>
    <m/>
  </r>
  <r>
    <x v="481"/>
    <d v="2025-01-08T00:00:00"/>
    <x v="54"/>
    <x v="54"/>
    <n v="18"/>
    <n v="2"/>
    <m/>
  </r>
  <r>
    <x v="482"/>
    <d v="2026-01-07T00:00:00"/>
    <x v="43"/>
    <x v="43"/>
    <n v="18"/>
    <n v="9"/>
    <m/>
  </r>
  <r>
    <x v="482"/>
    <d v="2026-01-07T00:00:00"/>
    <x v="44"/>
    <x v="44"/>
    <n v="18"/>
    <n v="9"/>
    <m/>
  </r>
  <r>
    <x v="482"/>
    <d v="2026-01-07T00:00:00"/>
    <x v="45"/>
    <x v="45"/>
    <n v="18"/>
    <n v="9"/>
    <m/>
  </r>
  <r>
    <x v="482"/>
    <d v="2026-01-07T00:00:00"/>
    <x v="46"/>
    <x v="46"/>
    <n v="18"/>
    <n v="9"/>
    <m/>
  </r>
  <r>
    <x v="482"/>
    <d v="2026-01-07T00:00:00"/>
    <x v="47"/>
    <x v="47"/>
    <n v="18"/>
    <n v="9"/>
    <m/>
  </r>
  <r>
    <x v="482"/>
    <d v="2026-01-07T00:00:00"/>
    <x v="48"/>
    <x v="48"/>
    <n v="18"/>
    <n v="9"/>
    <m/>
  </r>
  <r>
    <x v="482"/>
    <d v="2026-01-07T00:00:00"/>
    <x v="49"/>
    <x v="49"/>
    <n v="18"/>
    <n v="9"/>
    <m/>
  </r>
  <r>
    <x v="482"/>
    <d v="2026-01-07T00:00:00"/>
    <x v="50"/>
    <x v="50"/>
    <n v="18"/>
    <n v="20"/>
    <m/>
  </r>
  <r>
    <x v="482"/>
    <d v="2026-01-07T00:00:00"/>
    <x v="225"/>
    <x v="224"/>
    <n v="18"/>
    <n v="0"/>
    <m/>
  </r>
  <r>
    <x v="482"/>
    <d v="2026-01-07T00:00:00"/>
    <x v="130"/>
    <x v="129"/>
    <n v="18"/>
    <n v="2"/>
    <m/>
  </r>
  <r>
    <x v="482"/>
    <d v="2026-01-07T00:00:00"/>
    <x v="64"/>
    <x v="64"/>
    <n v="0"/>
    <n v="6"/>
    <m/>
  </r>
  <r>
    <x v="482"/>
    <d v="2026-01-07T00:00:00"/>
    <x v="226"/>
    <x v="225"/>
    <n v="18"/>
    <n v="0"/>
    <m/>
  </r>
  <r>
    <x v="482"/>
    <d v="2026-01-07T00:00:00"/>
    <x v="227"/>
    <x v="226"/>
    <n v="18"/>
    <n v="0"/>
    <m/>
  </r>
  <r>
    <x v="482"/>
    <d v="2026-01-07T00:00:00"/>
    <x v="228"/>
    <x v="227"/>
    <n v="18"/>
    <n v="0"/>
    <m/>
  </r>
  <r>
    <x v="482"/>
    <d v="2026-01-07T00:00:00"/>
    <x v="229"/>
    <x v="228"/>
    <n v="18"/>
    <n v="0"/>
    <m/>
  </r>
  <r>
    <x v="482"/>
    <d v="2026-01-07T00:00:00"/>
    <x v="230"/>
    <x v="229"/>
    <n v="18"/>
    <n v="0"/>
    <m/>
  </r>
  <r>
    <x v="482"/>
    <d v="2026-01-07T00:00:00"/>
    <x v="231"/>
    <x v="230"/>
    <n v="18"/>
    <n v="0"/>
    <m/>
  </r>
  <r>
    <x v="482"/>
    <d v="2026-01-07T00:00:00"/>
    <x v="232"/>
    <x v="231"/>
    <n v="18"/>
    <n v="0"/>
    <m/>
  </r>
  <r>
    <x v="482"/>
    <d v="2026-01-07T00:00:00"/>
    <x v="233"/>
    <x v="232"/>
    <n v="18"/>
    <n v="0"/>
    <m/>
  </r>
  <r>
    <x v="482"/>
    <d v="2026-01-07T00:00:00"/>
    <x v="234"/>
    <x v="233"/>
    <n v="18"/>
    <n v="2"/>
    <m/>
  </r>
  <r>
    <x v="482"/>
    <d v="2026-01-07T00:00:00"/>
    <x v="151"/>
    <x v="150"/>
    <n v="18"/>
    <n v="5"/>
    <m/>
  </r>
  <r>
    <x v="482"/>
    <d v="2026-01-07T00:00:00"/>
    <x v="235"/>
    <x v="234"/>
    <n v="18"/>
    <n v="0"/>
    <m/>
  </r>
  <r>
    <x v="482"/>
    <d v="2026-01-07T00:00:00"/>
    <x v="236"/>
    <x v="235"/>
    <n v="18"/>
    <n v="0"/>
    <m/>
  </r>
  <r>
    <x v="483"/>
    <d v="2026-01-07T00:00:00"/>
    <x v="96"/>
    <x v="96"/>
    <n v="18"/>
    <n v="1"/>
    <m/>
  </r>
  <r>
    <x v="483"/>
    <d v="2026-01-07T00:00:00"/>
    <x v="97"/>
    <x v="97"/>
    <n v="18"/>
    <n v="1"/>
    <m/>
  </r>
  <r>
    <x v="483"/>
    <d v="2026-01-07T00:00:00"/>
    <x v="98"/>
    <x v="98"/>
    <n v="18"/>
    <n v="1"/>
    <m/>
  </r>
  <r>
    <x v="483"/>
    <d v="2026-01-07T00:00:00"/>
    <x v="29"/>
    <x v="29"/>
    <n v="18"/>
    <n v="1"/>
    <m/>
  </r>
  <r>
    <x v="483"/>
    <d v="2026-01-07T00:00:00"/>
    <x v="63"/>
    <x v="63"/>
    <n v="18"/>
    <n v="-1"/>
    <m/>
  </r>
  <r>
    <x v="483"/>
    <d v="2026-01-07T00:00:00"/>
    <x v="13"/>
    <x v="13"/>
    <n v="18"/>
    <n v="11"/>
    <m/>
  </r>
  <r>
    <x v="483"/>
    <d v="2026-01-07T00:00:00"/>
    <x v="6"/>
    <x v="6"/>
    <n v="18"/>
    <n v="35"/>
    <m/>
  </r>
  <r>
    <x v="483"/>
    <d v="2026-01-07T00:00:00"/>
    <x v="6"/>
    <x v="6"/>
    <n v="18"/>
    <n v="35"/>
    <m/>
  </r>
  <r>
    <x v="484"/>
    <d v="2026-01-07T00:00:00"/>
    <x v="17"/>
    <x v="17"/>
    <n v="18"/>
    <n v="4"/>
    <m/>
  </r>
  <r>
    <x v="484"/>
    <d v="2026-01-07T00:00:00"/>
    <x v="6"/>
    <x v="6"/>
    <n v="18"/>
    <n v="35"/>
    <m/>
  </r>
  <r>
    <x v="485"/>
    <d v="2026-01-06T00:00:00"/>
    <x v="104"/>
    <x v="104"/>
    <n v="18"/>
    <n v="22"/>
    <m/>
  </r>
  <r>
    <x v="485"/>
    <d v="2026-01-06T00:00:00"/>
    <x v="113"/>
    <x v="113"/>
    <n v="18"/>
    <n v="0"/>
    <m/>
  </r>
  <r>
    <x v="486"/>
    <d v="2026-01-04T00:00:00"/>
    <x v="63"/>
    <x v="63"/>
    <n v="18"/>
    <n v="-1"/>
    <m/>
  </r>
  <r>
    <x v="486"/>
    <d v="2026-01-04T00:00:00"/>
    <x v="123"/>
    <x v="123"/>
    <n v="18"/>
    <n v="5"/>
    <m/>
  </r>
  <r>
    <x v="486"/>
    <d v="2026-01-04T00:00:00"/>
    <x v="6"/>
    <x v="6"/>
    <n v="18"/>
    <n v="35"/>
    <m/>
  </r>
  <r>
    <x v="487"/>
    <d v="2026-01-04T00:00:00"/>
    <x v="63"/>
    <x v="63"/>
    <n v="18"/>
    <n v="-1"/>
    <m/>
  </r>
  <r>
    <x v="487"/>
    <d v="2026-01-04T00:00:00"/>
    <x v="6"/>
    <x v="6"/>
    <n v="18"/>
    <n v="35"/>
    <m/>
  </r>
  <r>
    <x v="488"/>
    <d v="2026-01-04T00:00:00"/>
    <x v="176"/>
    <x v="175"/>
    <n v="18"/>
    <n v="0"/>
    <m/>
  </r>
  <r>
    <x v="489"/>
    <d v="2026-01-04T00:00:00"/>
    <x v="237"/>
    <x v="236"/>
    <n v="18"/>
    <n v="5"/>
    <m/>
  </r>
  <r>
    <x v="490"/>
    <d v="2026-01-04T00:00:00"/>
    <x v="20"/>
    <x v="20"/>
    <n v="18"/>
    <n v="1"/>
    <m/>
  </r>
  <r>
    <x v="490"/>
    <d v="2026-01-04T00:00:00"/>
    <x v="21"/>
    <x v="21"/>
    <n v="18"/>
    <n v="1"/>
    <m/>
  </r>
  <r>
    <x v="490"/>
    <d v="2026-01-04T00:00:00"/>
    <x v="5"/>
    <x v="5"/>
    <n v="18"/>
    <n v="22"/>
    <m/>
  </r>
  <r>
    <x v="490"/>
    <d v="2026-01-04T00:00:00"/>
    <x v="27"/>
    <x v="27"/>
    <n v="18"/>
    <n v="101"/>
    <m/>
  </r>
  <r>
    <x v="491"/>
    <d v="2026-01-04T00:00:00"/>
    <x v="17"/>
    <x v="17"/>
    <n v="18"/>
    <n v="4"/>
    <m/>
  </r>
  <r>
    <x v="492"/>
    <d v="2026-01-03T00:00:00"/>
    <x v="149"/>
    <x v="148"/>
    <n v="18"/>
    <n v="2"/>
    <m/>
  </r>
  <r>
    <x v="492"/>
    <d v="2026-01-03T00:00:00"/>
    <x v="164"/>
    <x v="163"/>
    <n v="18"/>
    <n v="1"/>
    <m/>
  </r>
  <r>
    <x v="492"/>
    <d v="2026-01-03T00:00:00"/>
    <x v="79"/>
    <x v="79"/>
    <n v="18"/>
    <n v="2"/>
    <m/>
  </r>
  <r>
    <x v="493"/>
    <d v="2026-01-03T00:00:00"/>
    <x v="194"/>
    <x v="193"/>
    <n v="0"/>
    <n v="5"/>
    <m/>
  </r>
  <r>
    <x v="494"/>
    <d v="2026-01-02T00:00:00"/>
    <x v="91"/>
    <x v="91"/>
    <n v="0"/>
    <n v="3"/>
    <m/>
  </r>
  <r>
    <x v="495"/>
    <d v="2026-01-02T00:00:00"/>
    <x v="56"/>
    <x v="56"/>
    <n v="18"/>
    <n v="19"/>
    <m/>
  </r>
  <r>
    <x v="496"/>
    <d v="2025-12-31T00:00:00"/>
    <x v="18"/>
    <x v="18"/>
    <n v="0"/>
    <n v="10"/>
    <m/>
  </r>
  <r>
    <x v="496"/>
    <d v="2025-12-31T00:00:00"/>
    <x v="27"/>
    <x v="27"/>
    <n v="18"/>
    <n v="101"/>
    <m/>
  </r>
  <r>
    <x v="496"/>
    <d v="2025-12-31T00:00:00"/>
    <x v="6"/>
    <x v="6"/>
    <n v="18"/>
    <n v="35"/>
    <m/>
  </r>
  <r>
    <x v="497"/>
    <d v="2025-12-30T00:00:00"/>
    <x v="3"/>
    <x v="3"/>
    <n v="18"/>
    <n v="6"/>
    <m/>
  </r>
  <r>
    <x v="497"/>
    <d v="2025-12-30T00:00:00"/>
    <x v="31"/>
    <x v="31"/>
    <n v="18"/>
    <n v="3"/>
    <m/>
  </r>
  <r>
    <x v="497"/>
    <d v="2025-12-30T00:00:00"/>
    <x v="29"/>
    <x v="29"/>
    <n v="18"/>
    <n v="1"/>
    <m/>
  </r>
  <r>
    <x v="497"/>
    <d v="2025-12-30T00:00:00"/>
    <x v="6"/>
    <x v="6"/>
    <n v="18"/>
    <n v="35"/>
    <m/>
  </r>
  <r>
    <x v="497"/>
    <d v="2025-12-30T00:00:00"/>
    <x v="6"/>
    <x v="6"/>
    <n v="18"/>
    <n v="35"/>
    <m/>
  </r>
  <r>
    <x v="498"/>
    <d v="2025-12-30T00:00:00"/>
    <x v="32"/>
    <x v="32"/>
    <n v="18"/>
    <n v="1"/>
    <m/>
  </r>
  <r>
    <x v="498"/>
    <d v="2025-12-30T00:00:00"/>
    <x v="1"/>
    <x v="1"/>
    <n v="18"/>
    <n v="0"/>
    <m/>
  </r>
  <r>
    <x v="498"/>
    <d v="2025-12-30T00:00:00"/>
    <x v="9"/>
    <x v="9"/>
    <n v="18"/>
    <n v="4"/>
    <m/>
  </r>
  <r>
    <x v="498"/>
    <d v="2025-12-30T00:00:00"/>
    <x v="27"/>
    <x v="27"/>
    <n v="18"/>
    <n v="101"/>
    <m/>
  </r>
  <r>
    <x v="499"/>
    <d v="2025-12-30T00:00:00"/>
    <x v="6"/>
    <x v="6"/>
    <n v="18"/>
    <n v="35"/>
    <m/>
  </r>
  <r>
    <x v="499"/>
    <d v="2025-12-30T00:00:00"/>
    <x v="29"/>
    <x v="29"/>
    <n v="18"/>
    <n v="1"/>
    <m/>
  </r>
  <r>
    <x v="500"/>
    <d v="2025-12-28T00:00:00"/>
    <x v="0"/>
    <x v="0"/>
    <n v="18"/>
    <n v="4"/>
    <m/>
  </r>
  <r>
    <x v="500"/>
    <d v="2025-12-28T00:00:00"/>
    <x v="223"/>
    <x v="222"/>
    <n v="18"/>
    <n v="0"/>
    <m/>
  </r>
  <r>
    <x v="501"/>
    <d v="2025-12-28T00:00:00"/>
    <x v="99"/>
    <x v="99"/>
    <n v="18"/>
    <n v="7"/>
    <m/>
  </r>
  <r>
    <x v="501"/>
    <d v="2025-12-28T00:00:00"/>
    <x v="68"/>
    <x v="68"/>
    <n v="18"/>
    <n v="77"/>
    <m/>
  </r>
  <r>
    <x v="501"/>
    <d v="2025-12-28T00:00:00"/>
    <x v="6"/>
    <x v="6"/>
    <n v="18"/>
    <n v="35"/>
    <m/>
  </r>
  <r>
    <x v="502"/>
    <d v="2025-12-28T00:00:00"/>
    <x v="93"/>
    <x v="93"/>
    <n v="18"/>
    <n v="3"/>
    <m/>
  </r>
  <r>
    <x v="502"/>
    <d v="2025-12-28T00:00:00"/>
    <x v="53"/>
    <x v="53"/>
    <n v="18"/>
    <n v="3"/>
    <m/>
  </r>
  <r>
    <x v="502"/>
    <d v="2025-12-28T00:00:00"/>
    <x v="238"/>
    <x v="237"/>
    <n v="18"/>
    <n v="2"/>
    <m/>
  </r>
  <r>
    <x v="503"/>
    <d v="2025-12-27T00:00:00"/>
    <x v="239"/>
    <x v="238"/>
    <n v="18"/>
    <n v="2"/>
    <m/>
  </r>
  <r>
    <x v="504"/>
    <d v="2025-12-25T00:00:00"/>
    <x v="240"/>
    <x v="239"/>
    <n v="18"/>
    <n v="2"/>
    <m/>
  </r>
  <r>
    <x v="504"/>
    <d v="2025-12-25T00:00:00"/>
    <x v="6"/>
    <x v="6"/>
    <n v="18"/>
    <n v="35"/>
    <m/>
  </r>
  <r>
    <x v="504"/>
    <d v="2025-12-25T00:00:00"/>
    <x v="6"/>
    <x v="6"/>
    <n v="18"/>
    <n v="35"/>
    <m/>
  </r>
  <r>
    <x v="503"/>
    <d v="2025-12-25T00:00:00"/>
    <x v="28"/>
    <x v="28"/>
    <n v="18"/>
    <n v="2"/>
    <m/>
  </r>
  <r>
    <x v="505"/>
    <d v="2025-12-24T00:00:00"/>
    <x v="73"/>
    <x v="73"/>
    <n v="18"/>
    <n v="1"/>
    <m/>
  </r>
  <r>
    <x v="505"/>
    <d v="2025-12-24T00:00:00"/>
    <x v="74"/>
    <x v="74"/>
    <n v="18"/>
    <n v="1"/>
    <m/>
  </r>
  <r>
    <x v="505"/>
    <d v="2025-12-24T00:00:00"/>
    <x v="179"/>
    <x v="178"/>
    <n v="18"/>
    <n v="1"/>
    <m/>
  </r>
  <r>
    <x v="505"/>
    <d v="2025-12-24T00:00:00"/>
    <x v="32"/>
    <x v="32"/>
    <n v="18"/>
    <n v="1"/>
    <m/>
  </r>
  <r>
    <x v="505"/>
    <d v="2025-12-24T00:00:00"/>
    <x v="1"/>
    <x v="1"/>
    <n v="18"/>
    <n v="0"/>
    <m/>
  </r>
  <r>
    <x v="505"/>
    <d v="2025-12-24T00:00:00"/>
    <x v="75"/>
    <x v="75"/>
    <n v="18"/>
    <n v="1"/>
    <m/>
  </r>
  <r>
    <x v="505"/>
    <d v="2025-12-24T00:00:00"/>
    <x v="76"/>
    <x v="76"/>
    <n v="18"/>
    <n v="1"/>
    <m/>
  </r>
  <r>
    <x v="505"/>
    <d v="2025-12-24T00:00:00"/>
    <x v="203"/>
    <x v="202"/>
    <n v="18"/>
    <n v="2"/>
    <m/>
  </r>
  <r>
    <x v="505"/>
    <d v="2025-12-24T00:00:00"/>
    <x v="241"/>
    <x v="240"/>
    <n v="18"/>
    <n v="2"/>
    <m/>
  </r>
  <r>
    <x v="505"/>
    <d v="2025-12-24T00:00:00"/>
    <x v="144"/>
    <x v="143"/>
    <n v="18"/>
    <n v="2"/>
    <m/>
  </r>
  <r>
    <x v="505"/>
    <d v="2025-12-24T00:00:00"/>
    <x v="9"/>
    <x v="9"/>
    <n v="18"/>
    <n v="4"/>
    <m/>
  </r>
  <r>
    <x v="505"/>
    <d v="2025-12-24T00:00:00"/>
    <x v="132"/>
    <x v="131"/>
    <n v="18"/>
    <n v="6"/>
    <m/>
  </r>
  <r>
    <x v="505"/>
    <d v="2025-12-24T00:00:00"/>
    <x v="59"/>
    <x v="59"/>
    <n v="18"/>
    <n v="4"/>
    <m/>
  </r>
  <r>
    <x v="505"/>
    <d v="2025-12-24T00:00:00"/>
    <x v="123"/>
    <x v="123"/>
    <n v="18"/>
    <n v="5"/>
    <m/>
  </r>
  <r>
    <x v="505"/>
    <d v="2025-12-24T00:00:00"/>
    <x v="28"/>
    <x v="28"/>
    <n v="18"/>
    <n v="2"/>
    <m/>
  </r>
  <r>
    <x v="505"/>
    <d v="2025-12-24T00:00:00"/>
    <x v="17"/>
    <x v="17"/>
    <n v="18"/>
    <n v="4"/>
    <m/>
  </r>
  <r>
    <x v="505"/>
    <d v="2025-12-24T00:00:00"/>
    <x v="10"/>
    <x v="10"/>
    <n v="18"/>
    <n v="8"/>
    <m/>
  </r>
  <r>
    <x v="505"/>
    <d v="2025-12-24T00:00:00"/>
    <x v="11"/>
    <x v="11"/>
    <n v="18"/>
    <n v="5"/>
    <m/>
  </r>
  <r>
    <x v="505"/>
    <d v="2025-12-24T00:00:00"/>
    <x v="12"/>
    <x v="12"/>
    <n v="18"/>
    <n v="9"/>
    <m/>
  </r>
  <r>
    <x v="505"/>
    <d v="2025-12-24T00:00:00"/>
    <x v="26"/>
    <x v="26"/>
    <n v="18"/>
    <n v="13"/>
    <m/>
  </r>
  <r>
    <x v="505"/>
    <d v="2025-12-24T00:00:00"/>
    <x v="27"/>
    <x v="27"/>
    <n v="18"/>
    <n v="101"/>
    <m/>
  </r>
  <r>
    <x v="505"/>
    <d v="2025-12-24T00:00:00"/>
    <x v="27"/>
    <x v="27"/>
    <n v="18"/>
    <n v="101"/>
    <m/>
  </r>
  <r>
    <x v="505"/>
    <d v="2025-12-24T00:00:00"/>
    <x v="27"/>
    <x v="27"/>
    <n v="18"/>
    <n v="101"/>
    <m/>
  </r>
  <r>
    <x v="505"/>
    <d v="2025-12-24T00:00:00"/>
    <x v="27"/>
    <x v="27"/>
    <n v="18"/>
    <n v="101"/>
    <m/>
  </r>
  <r>
    <x v="505"/>
    <d v="2025-12-24T00:00:00"/>
    <x v="27"/>
    <x v="27"/>
    <n v="18"/>
    <n v="101"/>
    <m/>
  </r>
  <r>
    <x v="505"/>
    <d v="2025-12-24T00:00:00"/>
    <x v="3"/>
    <x v="3"/>
    <n v="18"/>
    <n v="6"/>
    <m/>
  </r>
  <r>
    <x v="505"/>
    <d v="2025-12-24T00:00:00"/>
    <x v="6"/>
    <x v="6"/>
    <n v="18"/>
    <n v="35"/>
    <m/>
  </r>
  <r>
    <x v="505"/>
    <d v="2025-12-24T00:00:00"/>
    <x v="6"/>
    <x v="6"/>
    <n v="18"/>
    <n v="35"/>
    <m/>
  </r>
  <r>
    <x v="505"/>
    <d v="2025-12-24T00:00:00"/>
    <x v="242"/>
    <x v="241"/>
    <n v="0"/>
    <n v="1"/>
    <m/>
  </r>
  <r>
    <x v="506"/>
    <d v="2025-12-24T00:00:00"/>
    <x v="243"/>
    <x v="242"/>
    <n v="18"/>
    <n v="1"/>
    <m/>
  </r>
  <r>
    <x v="507"/>
    <d v="2025-12-24T00:00:00"/>
    <x v="124"/>
    <x v="124"/>
    <n v="5"/>
    <n v="1"/>
    <s v="126A01032500102"/>
  </r>
  <r>
    <x v="507"/>
    <d v="2025-12-24T00:00:00"/>
    <x v="112"/>
    <x v="112"/>
    <n v="18"/>
    <n v="7"/>
    <m/>
  </r>
  <r>
    <x v="508"/>
    <d v="2025-12-24T00:00:00"/>
    <x v="54"/>
    <x v="54"/>
    <n v="18"/>
    <n v="2"/>
    <m/>
  </r>
  <r>
    <x v="297"/>
    <d v="2025-12-23T00:00:00"/>
    <x v="186"/>
    <x v="185"/>
    <n v="18"/>
    <n v="8"/>
    <m/>
  </r>
  <r>
    <x v="297"/>
    <d v="2025-12-23T00:00:00"/>
    <x v="186"/>
    <x v="185"/>
    <n v="18"/>
    <n v="8"/>
    <m/>
  </r>
  <r>
    <x v="297"/>
    <d v="2025-12-23T00:00:00"/>
    <x v="186"/>
    <x v="185"/>
    <n v="18"/>
    <n v="8"/>
    <m/>
  </r>
  <r>
    <x v="297"/>
    <d v="2025-12-23T00:00:00"/>
    <x v="186"/>
    <x v="185"/>
    <n v="18"/>
    <n v="8"/>
    <m/>
  </r>
  <r>
    <x v="297"/>
    <d v="2025-12-23T00:00:00"/>
    <x v="14"/>
    <x v="14"/>
    <n v="18"/>
    <n v="3"/>
    <m/>
  </r>
  <r>
    <x v="297"/>
    <d v="2025-12-23T00:00:00"/>
    <x v="14"/>
    <x v="14"/>
    <n v="18"/>
    <n v="3"/>
    <m/>
  </r>
  <r>
    <x v="297"/>
    <d v="2025-12-23T00:00:00"/>
    <x v="14"/>
    <x v="14"/>
    <n v="18"/>
    <n v="3"/>
    <m/>
  </r>
  <r>
    <x v="297"/>
    <d v="2025-12-23T00:00:00"/>
    <x v="14"/>
    <x v="14"/>
    <n v="18"/>
    <n v="3"/>
    <m/>
  </r>
  <r>
    <x v="297"/>
    <d v="2025-12-23T00:00:00"/>
    <x v="2"/>
    <x v="2"/>
    <n v="18"/>
    <n v="3"/>
    <m/>
  </r>
  <r>
    <x v="297"/>
    <d v="2025-12-23T00:00:00"/>
    <x v="2"/>
    <x v="2"/>
    <n v="18"/>
    <n v="3"/>
    <m/>
  </r>
  <r>
    <x v="297"/>
    <d v="2025-12-23T00:00:00"/>
    <x v="2"/>
    <x v="2"/>
    <n v="18"/>
    <n v="3"/>
    <m/>
  </r>
  <r>
    <x v="297"/>
    <d v="2025-12-23T00:00:00"/>
    <x v="2"/>
    <x v="2"/>
    <n v="18"/>
    <n v="3"/>
    <m/>
  </r>
  <r>
    <x v="297"/>
    <d v="2025-12-23T00:00:00"/>
    <x v="15"/>
    <x v="15"/>
    <n v="18"/>
    <n v="5"/>
    <m/>
  </r>
  <r>
    <x v="297"/>
    <d v="2025-12-23T00:00:00"/>
    <x v="15"/>
    <x v="15"/>
    <n v="18"/>
    <n v="5"/>
    <m/>
  </r>
  <r>
    <x v="297"/>
    <d v="2025-12-23T00:00:00"/>
    <x v="15"/>
    <x v="15"/>
    <n v="18"/>
    <n v="5"/>
    <m/>
  </r>
  <r>
    <x v="297"/>
    <d v="2025-12-23T00:00:00"/>
    <x v="15"/>
    <x v="15"/>
    <n v="18"/>
    <n v="5"/>
    <m/>
  </r>
  <r>
    <x v="297"/>
    <d v="2025-12-23T00:00:00"/>
    <x v="185"/>
    <x v="184"/>
    <n v="18"/>
    <n v="8"/>
    <m/>
  </r>
  <r>
    <x v="297"/>
    <d v="2025-12-23T00:00:00"/>
    <x v="185"/>
    <x v="184"/>
    <n v="18"/>
    <n v="8"/>
    <m/>
  </r>
  <r>
    <x v="297"/>
    <d v="2025-12-23T00:00:00"/>
    <x v="185"/>
    <x v="184"/>
    <n v="18"/>
    <n v="8"/>
    <m/>
  </r>
  <r>
    <x v="297"/>
    <d v="2025-12-23T00:00:00"/>
    <x v="185"/>
    <x v="184"/>
    <n v="18"/>
    <n v="8"/>
    <m/>
  </r>
  <r>
    <x v="297"/>
    <d v="2025-12-23T00:00:00"/>
    <x v="112"/>
    <x v="112"/>
    <n v="18"/>
    <n v="7"/>
    <m/>
  </r>
  <r>
    <x v="297"/>
    <d v="2025-12-23T00:00:00"/>
    <x v="112"/>
    <x v="112"/>
    <n v="18"/>
    <n v="7"/>
    <m/>
  </r>
  <r>
    <x v="297"/>
    <d v="2025-12-23T00:00:00"/>
    <x v="112"/>
    <x v="112"/>
    <n v="18"/>
    <n v="7"/>
    <m/>
  </r>
  <r>
    <x v="297"/>
    <d v="2025-12-23T00:00:00"/>
    <x v="112"/>
    <x v="112"/>
    <n v="18"/>
    <n v="7"/>
    <m/>
  </r>
  <r>
    <x v="297"/>
    <d v="2025-12-23T00:00:00"/>
    <x v="187"/>
    <x v="186"/>
    <n v="18"/>
    <n v="5"/>
    <m/>
  </r>
  <r>
    <x v="297"/>
    <d v="2025-12-23T00:00:00"/>
    <x v="187"/>
    <x v="186"/>
    <n v="18"/>
    <n v="5"/>
    <m/>
  </r>
  <r>
    <x v="297"/>
    <d v="2025-12-23T00:00:00"/>
    <x v="187"/>
    <x v="186"/>
    <n v="18"/>
    <n v="5"/>
    <m/>
  </r>
  <r>
    <x v="297"/>
    <d v="2025-12-23T00:00:00"/>
    <x v="187"/>
    <x v="186"/>
    <n v="18"/>
    <n v="5"/>
    <m/>
  </r>
  <r>
    <x v="297"/>
    <d v="2025-12-23T00:00:00"/>
    <x v="158"/>
    <x v="157"/>
    <n v="18"/>
    <n v="1"/>
    <m/>
  </r>
  <r>
    <x v="297"/>
    <d v="2025-12-23T00:00:00"/>
    <x v="158"/>
    <x v="157"/>
    <n v="18"/>
    <n v="1"/>
    <m/>
  </r>
  <r>
    <x v="297"/>
    <d v="2025-12-23T00:00:00"/>
    <x v="158"/>
    <x v="157"/>
    <n v="18"/>
    <n v="1"/>
    <m/>
  </r>
  <r>
    <x v="297"/>
    <d v="2025-12-23T00:00:00"/>
    <x v="158"/>
    <x v="157"/>
    <n v="18"/>
    <n v="1"/>
    <m/>
  </r>
  <r>
    <x v="297"/>
    <d v="2025-12-23T00:00:00"/>
    <x v="8"/>
    <x v="8"/>
    <n v="18"/>
    <n v="3"/>
    <m/>
  </r>
  <r>
    <x v="297"/>
    <d v="2025-12-23T00:00:00"/>
    <x v="8"/>
    <x v="8"/>
    <n v="18"/>
    <n v="3"/>
    <m/>
  </r>
  <r>
    <x v="297"/>
    <d v="2025-12-23T00:00:00"/>
    <x v="8"/>
    <x v="8"/>
    <n v="18"/>
    <n v="3"/>
    <m/>
  </r>
  <r>
    <x v="297"/>
    <d v="2025-12-23T00:00:00"/>
    <x v="8"/>
    <x v="8"/>
    <n v="18"/>
    <n v="3"/>
    <m/>
  </r>
  <r>
    <x v="297"/>
    <d v="2025-12-23T00:00:00"/>
    <x v="32"/>
    <x v="32"/>
    <n v="18"/>
    <n v="1"/>
    <m/>
  </r>
  <r>
    <x v="297"/>
    <d v="2025-12-23T00:00:00"/>
    <x v="32"/>
    <x v="32"/>
    <n v="18"/>
    <n v="1"/>
    <m/>
  </r>
  <r>
    <x v="297"/>
    <d v="2025-12-23T00:00:00"/>
    <x v="9"/>
    <x v="9"/>
    <n v="18"/>
    <n v="4"/>
    <m/>
  </r>
  <r>
    <x v="297"/>
    <d v="2025-12-23T00:00:00"/>
    <x v="9"/>
    <x v="9"/>
    <n v="18"/>
    <n v="4"/>
    <m/>
  </r>
  <r>
    <x v="297"/>
    <d v="2025-12-23T00:00:00"/>
    <x v="107"/>
    <x v="107"/>
    <n v="18"/>
    <n v="2"/>
    <m/>
  </r>
  <r>
    <x v="297"/>
    <d v="2025-12-23T00:00:00"/>
    <x v="126"/>
    <x v="126"/>
    <n v="18"/>
    <n v="1"/>
    <m/>
  </r>
  <r>
    <x v="509"/>
    <d v="2025-12-23T00:00:00"/>
    <x v="17"/>
    <x v="17"/>
    <n v="18"/>
    <n v="4"/>
    <m/>
  </r>
  <r>
    <x v="510"/>
    <d v="2025-12-21T00:00:00"/>
    <x v="95"/>
    <x v="95"/>
    <n v="18"/>
    <n v="2"/>
    <m/>
  </r>
  <r>
    <x v="511"/>
    <d v="2025-12-21T00:00:00"/>
    <x v="6"/>
    <x v="6"/>
    <n v="18"/>
    <n v="35"/>
    <m/>
  </r>
  <r>
    <x v="511"/>
    <d v="2025-12-21T00:00:00"/>
    <x v="5"/>
    <x v="5"/>
    <n v="18"/>
    <n v="22"/>
    <m/>
  </r>
  <r>
    <x v="512"/>
    <d v="2025-12-20T00:00:00"/>
    <x v="106"/>
    <x v="106"/>
    <n v="18"/>
    <n v="3"/>
    <m/>
  </r>
  <r>
    <x v="513"/>
    <d v="2025-12-20T00:00:00"/>
    <x v="30"/>
    <x v="30"/>
    <n v="18"/>
    <n v="34"/>
    <m/>
  </r>
  <r>
    <x v="513"/>
    <d v="2025-12-20T00:00:00"/>
    <x v="6"/>
    <x v="6"/>
    <n v="18"/>
    <n v="35"/>
    <m/>
  </r>
  <r>
    <x v="513"/>
    <d v="2025-12-20T00:00:00"/>
    <x v="6"/>
    <x v="6"/>
    <n v="18"/>
    <n v="35"/>
    <m/>
  </r>
  <r>
    <x v="514"/>
    <d v="2025-12-17T00:00:00"/>
    <x v="10"/>
    <x v="10"/>
    <n v="18"/>
    <n v="8"/>
    <m/>
  </r>
  <r>
    <x v="514"/>
    <d v="2025-12-17T00:00:00"/>
    <x v="27"/>
    <x v="27"/>
    <n v="18"/>
    <n v="101"/>
    <m/>
  </r>
  <r>
    <x v="515"/>
    <d v="2025-12-17T00:00:00"/>
    <x v="6"/>
    <x v="6"/>
    <n v="18"/>
    <n v="35"/>
    <m/>
  </r>
  <r>
    <x v="516"/>
    <d v="2025-12-16T00:00:00"/>
    <x v="10"/>
    <x v="10"/>
    <n v="18"/>
    <n v="8"/>
    <m/>
  </r>
  <r>
    <x v="516"/>
    <d v="2025-12-16T00:00:00"/>
    <x v="11"/>
    <x v="11"/>
    <n v="18"/>
    <n v="5"/>
    <m/>
  </r>
  <r>
    <x v="516"/>
    <d v="2025-12-16T00:00:00"/>
    <x v="12"/>
    <x v="12"/>
    <n v="18"/>
    <n v="9"/>
    <m/>
  </r>
  <r>
    <x v="516"/>
    <d v="2025-12-16T00:00:00"/>
    <x v="36"/>
    <x v="36"/>
    <n v="18"/>
    <n v="43"/>
    <m/>
  </r>
  <r>
    <x v="516"/>
    <d v="2025-12-16T00:00:00"/>
    <x v="68"/>
    <x v="68"/>
    <n v="18"/>
    <n v="77"/>
    <m/>
  </r>
  <r>
    <x v="516"/>
    <d v="2025-12-16T00:00:00"/>
    <x v="6"/>
    <x v="6"/>
    <n v="18"/>
    <n v="35"/>
    <m/>
  </r>
  <r>
    <x v="516"/>
    <d v="2025-12-16T00:00:00"/>
    <x v="6"/>
    <x v="6"/>
    <n v="18"/>
    <n v="35"/>
    <m/>
  </r>
  <r>
    <x v="517"/>
    <d v="2025-12-16T00:00:00"/>
    <x v="79"/>
    <x v="79"/>
    <n v="18"/>
    <n v="2"/>
    <m/>
  </r>
  <r>
    <x v="517"/>
    <d v="2025-12-16T00:00:00"/>
    <x v="6"/>
    <x v="6"/>
    <n v="18"/>
    <n v="35"/>
    <m/>
  </r>
  <r>
    <x v="518"/>
    <d v="2025-12-16T00:00:00"/>
    <x v="103"/>
    <x v="103"/>
    <n v="18"/>
    <n v="0"/>
    <s v="MRF "/>
  </r>
  <r>
    <x v="519"/>
    <d v="2025-12-16T00:00:00"/>
    <x v="10"/>
    <x v="10"/>
    <n v="18"/>
    <n v="8"/>
    <m/>
  </r>
  <r>
    <x v="519"/>
    <d v="2025-12-16T00:00:00"/>
    <x v="11"/>
    <x v="11"/>
    <n v="18"/>
    <n v="5"/>
    <m/>
  </r>
  <r>
    <x v="519"/>
    <d v="2025-12-16T00:00:00"/>
    <x v="12"/>
    <x v="12"/>
    <n v="18"/>
    <n v="9"/>
    <m/>
  </r>
  <r>
    <x v="520"/>
    <d v="2025-11-12T00:00:00"/>
    <x v="127"/>
    <x v="7"/>
    <n v="5"/>
    <n v="0"/>
    <n v="442501246"/>
  </r>
  <r>
    <x v="521"/>
    <d v="2025-11-12T00:00:00"/>
    <x v="244"/>
    <x v="243"/>
    <n v="0"/>
    <n v="5"/>
    <m/>
  </r>
  <r>
    <x v="522"/>
    <d v="2025-11-12T00:00:00"/>
    <x v="244"/>
    <x v="243"/>
    <n v="0"/>
    <n v="5"/>
    <m/>
  </r>
  <r>
    <x v="522"/>
    <d v="2025-11-12T00:00:00"/>
    <x v="3"/>
    <x v="3"/>
    <n v="18"/>
    <n v="6"/>
    <m/>
  </r>
  <r>
    <x v="522"/>
    <d v="2025-11-12T00:00:00"/>
    <x v="5"/>
    <x v="5"/>
    <n v="18"/>
    <n v="22"/>
    <m/>
  </r>
  <r>
    <x v="522"/>
    <d v="2025-11-12T00:00:00"/>
    <x v="6"/>
    <x v="6"/>
    <n v="18"/>
    <n v="35"/>
    <m/>
  </r>
  <r>
    <x v="523"/>
    <d v="2025-11-12T00:00:00"/>
    <x v="41"/>
    <x v="41"/>
    <n v="18"/>
    <n v="1"/>
    <m/>
  </r>
  <r>
    <x v="523"/>
    <d v="2025-11-12T00:00:00"/>
    <x v="242"/>
    <x v="241"/>
    <n v="0"/>
    <n v="1"/>
    <m/>
  </r>
  <r>
    <x v="523"/>
    <d v="2025-11-12T00:00:00"/>
    <x v="30"/>
    <x v="30"/>
    <n v="18"/>
    <n v="34"/>
    <m/>
  </r>
  <r>
    <x v="523"/>
    <d v="2025-11-12T00:00:00"/>
    <x v="6"/>
    <x v="6"/>
    <n v="18"/>
    <n v="35"/>
    <m/>
  </r>
  <r>
    <x v="523"/>
    <d v="2025-11-12T00:00:00"/>
    <x v="5"/>
    <x v="5"/>
    <n v="18"/>
    <n v="22"/>
    <m/>
  </r>
  <r>
    <x v="524"/>
    <d v="2025-11-12T00:00:00"/>
    <x v="103"/>
    <x v="103"/>
    <n v="18"/>
    <n v="0"/>
    <m/>
  </r>
  <r>
    <x v="525"/>
    <d v="2025-12-11T00:00:00"/>
    <x v="91"/>
    <x v="91"/>
    <n v="0"/>
    <n v="3"/>
    <m/>
  </r>
  <r>
    <x v="526"/>
    <d v="2025-12-10T00:00:00"/>
    <x v="3"/>
    <x v="3"/>
    <n v="18"/>
    <n v="6"/>
    <m/>
  </r>
  <r>
    <x v="526"/>
    <d v="2025-12-10T00:00:00"/>
    <x v="6"/>
    <x v="6"/>
    <n v="18"/>
    <n v="35"/>
    <m/>
  </r>
  <r>
    <x v="527"/>
    <d v="2025-12-10T00:00:00"/>
    <x v="211"/>
    <x v="210"/>
    <n v="18"/>
    <n v="1"/>
    <m/>
  </r>
  <r>
    <x v="527"/>
    <d v="2025-12-10T00:00:00"/>
    <x v="172"/>
    <x v="171"/>
    <n v="18"/>
    <n v="1"/>
    <m/>
  </r>
  <r>
    <x v="527"/>
    <d v="2025-12-10T00:00:00"/>
    <x v="245"/>
    <x v="244"/>
    <n v="18"/>
    <n v="2"/>
    <m/>
  </r>
  <r>
    <x v="527"/>
    <d v="2025-12-10T00:00:00"/>
    <x v="173"/>
    <x v="172"/>
    <n v="18"/>
    <n v="1"/>
    <m/>
  </r>
  <r>
    <x v="527"/>
    <d v="2025-12-10T00:00:00"/>
    <x v="174"/>
    <x v="173"/>
    <n v="18"/>
    <n v="1"/>
    <m/>
  </r>
  <r>
    <x v="527"/>
    <d v="2025-12-10T00:00:00"/>
    <x v="90"/>
    <x v="90"/>
    <n v="18"/>
    <n v="2"/>
    <m/>
  </r>
  <r>
    <x v="527"/>
    <d v="2025-12-10T00:00:00"/>
    <x v="82"/>
    <x v="82"/>
    <n v="18"/>
    <n v="2"/>
    <m/>
  </r>
  <r>
    <x v="527"/>
    <d v="2025-12-10T00:00:00"/>
    <x v="144"/>
    <x v="143"/>
    <n v="18"/>
    <n v="2"/>
    <m/>
  </r>
  <r>
    <x v="527"/>
    <d v="2025-12-10T00:00:00"/>
    <x v="88"/>
    <x v="88"/>
    <n v="18"/>
    <n v="3"/>
    <m/>
  </r>
  <r>
    <x v="528"/>
    <d v="2025-12-10T00:00:00"/>
    <x v="246"/>
    <x v="245"/>
    <n v="18"/>
    <n v="1"/>
    <m/>
  </r>
  <r>
    <x v="529"/>
    <d v="2025-12-10T00:00:00"/>
    <x v="10"/>
    <x v="10"/>
    <n v="18"/>
    <n v="8"/>
    <m/>
  </r>
  <r>
    <x v="529"/>
    <d v="2025-12-10T00:00:00"/>
    <x v="11"/>
    <x v="11"/>
    <n v="18"/>
    <n v="5"/>
    <m/>
  </r>
  <r>
    <x v="529"/>
    <d v="2025-12-10T00:00:00"/>
    <x v="12"/>
    <x v="12"/>
    <n v="18"/>
    <n v="9"/>
    <m/>
  </r>
  <r>
    <x v="529"/>
    <d v="2025-12-10T00:00:00"/>
    <x v="6"/>
    <x v="6"/>
    <n v="18"/>
    <n v="35"/>
    <m/>
  </r>
  <r>
    <x v="530"/>
    <d v="2025-12-09T00:00:00"/>
    <x v="29"/>
    <x v="29"/>
    <n v="18"/>
    <n v="1"/>
    <m/>
  </r>
  <r>
    <x v="530"/>
    <d v="2025-12-09T00:00:00"/>
    <x v="63"/>
    <x v="63"/>
    <n v="18"/>
    <n v="-1"/>
    <m/>
  </r>
  <r>
    <x v="531"/>
    <d v="2025-12-09T00:00:00"/>
    <x v="17"/>
    <x v="17"/>
    <n v="18"/>
    <n v="4"/>
    <m/>
  </r>
  <r>
    <x v="532"/>
    <d v="2025-12-09T00:00:00"/>
    <x v="53"/>
    <x v="53"/>
    <n v="18"/>
    <n v="3"/>
    <m/>
  </r>
  <r>
    <x v="533"/>
    <d v="2025-12-07T00:00:00"/>
    <x v="239"/>
    <x v="238"/>
    <n v="18"/>
    <n v="2"/>
    <m/>
  </r>
  <r>
    <x v="534"/>
    <d v="2025-12-07T00:00:00"/>
    <x v="0"/>
    <x v="0"/>
    <n v="18"/>
    <n v="4"/>
    <m/>
  </r>
  <r>
    <x v="303"/>
    <d v="2025-12-07T00:00:00"/>
    <x v="14"/>
    <x v="14"/>
    <n v="18"/>
    <n v="3"/>
    <m/>
  </r>
  <r>
    <x v="303"/>
    <d v="2025-12-07T00:00:00"/>
    <x v="15"/>
    <x v="15"/>
    <n v="18"/>
    <n v="5"/>
    <m/>
  </r>
  <r>
    <x v="303"/>
    <d v="2025-12-07T00:00:00"/>
    <x v="112"/>
    <x v="112"/>
    <n v="18"/>
    <n v="7"/>
    <m/>
  </r>
  <r>
    <x v="303"/>
    <d v="2025-12-07T00:00:00"/>
    <x v="187"/>
    <x v="186"/>
    <n v="18"/>
    <n v="5"/>
    <m/>
  </r>
  <r>
    <x v="303"/>
    <d v="2025-12-07T00:00:00"/>
    <x v="158"/>
    <x v="157"/>
    <n v="18"/>
    <n v="1"/>
    <m/>
  </r>
  <r>
    <x v="303"/>
    <d v="2025-12-07T00:00:00"/>
    <x v="8"/>
    <x v="8"/>
    <n v="18"/>
    <n v="3"/>
    <m/>
  </r>
  <r>
    <x v="303"/>
    <d v="2025-12-07T00:00:00"/>
    <x v="32"/>
    <x v="32"/>
    <n v="18"/>
    <n v="1"/>
    <m/>
  </r>
  <r>
    <x v="303"/>
    <d v="2025-12-07T00:00:00"/>
    <x v="9"/>
    <x v="9"/>
    <n v="18"/>
    <n v="4"/>
    <m/>
  </r>
  <r>
    <x v="303"/>
    <d v="2025-12-07T00:00:00"/>
    <x v="9"/>
    <x v="9"/>
    <n v="18"/>
    <n v="4"/>
    <m/>
  </r>
  <r>
    <x v="303"/>
    <d v="2025-12-07T00:00:00"/>
    <x v="247"/>
    <x v="246"/>
    <n v="18"/>
    <n v="1"/>
    <m/>
  </r>
  <r>
    <x v="303"/>
    <d v="2025-12-07T00:00:00"/>
    <x v="37"/>
    <x v="37"/>
    <n v="18"/>
    <n v="1"/>
    <m/>
  </r>
  <r>
    <x v="303"/>
    <d v="2025-12-07T00:00:00"/>
    <x v="28"/>
    <x v="28"/>
    <n v="18"/>
    <n v="2"/>
    <m/>
  </r>
  <r>
    <x v="535"/>
    <d v="2025-12-07T00:00:00"/>
    <x v="17"/>
    <x v="17"/>
    <n v="18"/>
    <n v="4"/>
    <m/>
  </r>
  <r>
    <x v="45"/>
    <d v="2025-12-07T00:00:00"/>
    <x v="91"/>
    <x v="91"/>
    <n v="0"/>
    <n v="3"/>
    <m/>
  </r>
  <r>
    <x v="536"/>
    <d v="2025-12-06T00:00:00"/>
    <x v="27"/>
    <x v="27"/>
    <n v="18"/>
    <n v="101"/>
    <m/>
  </r>
  <r>
    <x v="536"/>
    <d v="2025-12-06T00:00:00"/>
    <x v="65"/>
    <x v="65"/>
    <n v="18"/>
    <n v="12"/>
    <m/>
  </r>
  <r>
    <x v="537"/>
    <d v="2025-12-06T00:00:00"/>
    <x v="17"/>
    <x v="17"/>
    <n v="18"/>
    <n v="4"/>
    <m/>
  </r>
  <r>
    <x v="538"/>
    <d v="2025-12-06T00:00:00"/>
    <x v="3"/>
    <x v="3"/>
    <n v="18"/>
    <n v="6"/>
    <m/>
  </r>
  <r>
    <x v="539"/>
    <d v="2025-12-06T00:00:00"/>
    <x v="157"/>
    <x v="156"/>
    <n v="18"/>
    <n v="4"/>
    <m/>
  </r>
  <r>
    <x v="539"/>
    <d v="2025-12-06T00:00:00"/>
    <x v="0"/>
    <x v="0"/>
    <n v="18"/>
    <n v="4"/>
    <m/>
  </r>
  <r>
    <x v="540"/>
    <d v="2025-12-05T00:00:00"/>
    <x v="43"/>
    <x v="43"/>
    <n v="18"/>
    <n v="9"/>
    <m/>
  </r>
  <r>
    <x v="540"/>
    <d v="2025-12-05T00:00:00"/>
    <x v="44"/>
    <x v="44"/>
    <n v="18"/>
    <n v="9"/>
    <m/>
  </r>
  <r>
    <x v="540"/>
    <d v="2025-12-05T00:00:00"/>
    <x v="45"/>
    <x v="45"/>
    <n v="18"/>
    <n v="9"/>
    <m/>
  </r>
  <r>
    <x v="540"/>
    <d v="2025-12-05T00:00:00"/>
    <x v="46"/>
    <x v="46"/>
    <n v="18"/>
    <n v="9"/>
    <m/>
  </r>
  <r>
    <x v="540"/>
    <d v="2025-12-05T00:00:00"/>
    <x v="47"/>
    <x v="47"/>
    <n v="18"/>
    <n v="9"/>
    <m/>
  </r>
  <r>
    <x v="540"/>
    <d v="2025-12-05T00:00:00"/>
    <x v="48"/>
    <x v="48"/>
    <n v="18"/>
    <n v="9"/>
    <m/>
  </r>
  <r>
    <x v="540"/>
    <d v="2025-12-05T00:00:00"/>
    <x v="49"/>
    <x v="49"/>
    <n v="18"/>
    <n v="9"/>
    <m/>
  </r>
  <r>
    <x v="540"/>
    <d v="2025-12-05T00:00:00"/>
    <x v="50"/>
    <x v="50"/>
    <n v="18"/>
    <n v="20"/>
    <m/>
  </r>
  <r>
    <x v="540"/>
    <d v="2025-12-05T00:00:00"/>
    <x v="210"/>
    <x v="209"/>
    <n v="18"/>
    <n v="1"/>
    <m/>
  </r>
  <r>
    <x v="541"/>
    <d v="2025-12-05T00:00:00"/>
    <x v="3"/>
    <x v="3"/>
    <n v="18"/>
    <n v="6"/>
    <m/>
  </r>
  <r>
    <x v="542"/>
    <d v="2025-12-05T00:00:00"/>
    <x v="139"/>
    <x v="138"/>
    <n v="18"/>
    <n v="2"/>
    <m/>
  </r>
  <r>
    <x v="543"/>
    <d v="2025-12-04T00:00:00"/>
    <x v="43"/>
    <x v="43"/>
    <n v="18"/>
    <n v="9"/>
    <m/>
  </r>
  <r>
    <x v="543"/>
    <d v="2025-12-04T00:00:00"/>
    <x v="44"/>
    <x v="44"/>
    <n v="18"/>
    <n v="9"/>
    <m/>
  </r>
  <r>
    <x v="543"/>
    <d v="2025-12-04T00:00:00"/>
    <x v="45"/>
    <x v="45"/>
    <n v="18"/>
    <n v="9"/>
    <m/>
  </r>
  <r>
    <x v="543"/>
    <d v="2025-12-04T00:00:00"/>
    <x v="46"/>
    <x v="46"/>
    <n v="18"/>
    <n v="9"/>
    <m/>
  </r>
  <r>
    <x v="543"/>
    <d v="2025-12-04T00:00:00"/>
    <x v="47"/>
    <x v="47"/>
    <n v="18"/>
    <n v="9"/>
    <m/>
  </r>
  <r>
    <x v="543"/>
    <d v="2025-12-04T00:00:00"/>
    <x v="48"/>
    <x v="48"/>
    <n v="18"/>
    <n v="9"/>
    <m/>
  </r>
  <r>
    <x v="543"/>
    <d v="2025-12-04T00:00:00"/>
    <x v="49"/>
    <x v="49"/>
    <n v="18"/>
    <n v="9"/>
    <m/>
  </r>
  <r>
    <x v="543"/>
    <d v="2025-12-04T00:00:00"/>
    <x v="50"/>
    <x v="50"/>
    <n v="18"/>
    <n v="20"/>
    <m/>
  </r>
  <r>
    <x v="543"/>
    <d v="2025-12-04T00:00:00"/>
    <x v="13"/>
    <x v="13"/>
    <n v="18"/>
    <n v="11"/>
    <m/>
  </r>
  <r>
    <x v="543"/>
    <d v="2025-12-04T00:00:00"/>
    <x v="65"/>
    <x v="65"/>
    <n v="18"/>
    <n v="12"/>
    <m/>
  </r>
  <r>
    <x v="543"/>
    <d v="2025-12-04T00:00:00"/>
    <x v="3"/>
    <x v="3"/>
    <n v="18"/>
    <n v="6"/>
    <m/>
  </r>
  <r>
    <x v="544"/>
    <d v="2025-12-04T00:00:00"/>
    <x v="5"/>
    <x v="5"/>
    <n v="18"/>
    <n v="22"/>
    <m/>
  </r>
  <r>
    <x v="544"/>
    <d v="2025-12-04T00:00:00"/>
    <x v="91"/>
    <x v="91"/>
    <n v="0"/>
    <n v="3"/>
    <m/>
  </r>
  <r>
    <x v="545"/>
    <d v="2025-12-03T00:00:00"/>
    <x v="53"/>
    <x v="53"/>
    <n v="18"/>
    <n v="3"/>
    <m/>
  </r>
  <r>
    <x v="60"/>
    <d v="2025-12-03T00:00:00"/>
    <x v="18"/>
    <x v="18"/>
    <n v="0"/>
    <n v="10"/>
    <m/>
  </r>
  <r>
    <x v="546"/>
    <d v="2025-12-03T00:00:00"/>
    <x v="18"/>
    <x v="18"/>
    <n v="0"/>
    <n v="10"/>
    <m/>
  </r>
  <r>
    <x v="547"/>
    <d v="2025-12-03T00:00:00"/>
    <x v="18"/>
    <x v="18"/>
    <n v="0"/>
    <n v="10"/>
    <m/>
  </r>
  <r>
    <x v="548"/>
    <d v="2025-12-03T00:00:00"/>
    <x v="104"/>
    <x v="104"/>
    <n v="18"/>
    <n v="22"/>
    <m/>
  </r>
  <r>
    <x v="548"/>
    <d v="2025-12-03T00:00:00"/>
    <x v="6"/>
    <x v="6"/>
    <n v="18"/>
    <n v="35"/>
    <m/>
  </r>
  <r>
    <x v="548"/>
    <d v="2025-12-03T00:00:00"/>
    <x v="103"/>
    <x v="103"/>
    <n v="18"/>
    <n v="0"/>
    <m/>
  </r>
  <r>
    <x v="548"/>
    <d v="2025-12-03T00:00:00"/>
    <x v="103"/>
    <x v="103"/>
    <n v="18"/>
    <n v="0"/>
    <m/>
  </r>
  <r>
    <x v="540"/>
    <d v="2025-12-03T00:00:00"/>
    <x v="248"/>
    <x v="247"/>
    <n v="18"/>
    <n v="1"/>
    <m/>
  </r>
  <r>
    <x v="540"/>
    <d v="2025-12-03T00:00:00"/>
    <x v="249"/>
    <x v="248"/>
    <n v="18"/>
    <n v="1"/>
    <m/>
  </r>
  <r>
    <x v="549"/>
    <d v="2025-12-02T00:00:00"/>
    <x v="9"/>
    <x v="9"/>
    <n v="18"/>
    <n v="4"/>
    <m/>
  </r>
  <r>
    <x v="549"/>
    <d v="2025-12-02T00:00:00"/>
    <x v="3"/>
    <x v="3"/>
    <n v="18"/>
    <n v="6"/>
    <m/>
  </r>
  <r>
    <x v="550"/>
    <d v="2025-12-02T00:00:00"/>
    <x v="250"/>
    <x v="249"/>
    <n v="18"/>
    <n v="0"/>
    <m/>
  </r>
  <r>
    <x v="550"/>
    <d v="2025-12-02T00:00:00"/>
    <x v="251"/>
    <x v="250"/>
    <n v="18"/>
    <n v="14"/>
    <m/>
  </r>
  <r>
    <x v="550"/>
    <d v="2025-12-02T00:00:00"/>
    <x v="252"/>
    <x v="251"/>
    <n v="18"/>
    <n v="0"/>
    <m/>
  </r>
  <r>
    <x v="550"/>
    <d v="2025-12-02T00:00:00"/>
    <x v="253"/>
    <x v="252"/>
    <n v="18"/>
    <n v="0"/>
    <m/>
  </r>
  <r>
    <x v="550"/>
    <d v="2025-12-02T00:00:00"/>
    <x v="253"/>
    <x v="252"/>
    <n v="18"/>
    <n v="0"/>
    <m/>
  </r>
  <r>
    <x v="550"/>
    <d v="2025-12-02T00:00:00"/>
    <x v="253"/>
    <x v="252"/>
    <n v="18"/>
    <n v="0"/>
    <m/>
  </r>
  <r>
    <x v="550"/>
    <d v="2025-12-02T00:00:00"/>
    <x v="37"/>
    <x v="37"/>
    <n v="18"/>
    <n v="1"/>
    <m/>
  </r>
  <r>
    <x v="551"/>
    <d v="2025-11-30T00:00:00"/>
    <x v="4"/>
    <x v="4"/>
    <n v="18"/>
    <n v="0"/>
    <m/>
  </r>
  <r>
    <x v="552"/>
    <d v="2025-11-30T00:00:00"/>
    <x v="54"/>
    <x v="54"/>
    <n v="18"/>
    <n v="2"/>
    <m/>
  </r>
  <r>
    <x v="553"/>
    <d v="2025-11-30T00:00:00"/>
    <x v="242"/>
    <x v="241"/>
    <n v="0"/>
    <n v="1"/>
    <m/>
  </r>
  <r>
    <x v="553"/>
    <d v="2025-11-30T00:00:00"/>
    <x v="254"/>
    <x v="253"/>
    <n v="0"/>
    <n v="13"/>
    <m/>
  </r>
  <r>
    <x v="553"/>
    <d v="2025-11-30T00:00:00"/>
    <x v="27"/>
    <x v="27"/>
    <n v="18"/>
    <n v="101"/>
    <m/>
  </r>
  <r>
    <x v="553"/>
    <d v="2025-11-30T00:00:00"/>
    <x v="27"/>
    <x v="27"/>
    <n v="18"/>
    <n v="101"/>
    <m/>
  </r>
  <r>
    <x v="553"/>
    <d v="2025-11-30T00:00:00"/>
    <x v="27"/>
    <x v="27"/>
    <n v="18"/>
    <n v="101"/>
    <m/>
  </r>
  <r>
    <x v="553"/>
    <d v="2025-11-30T00:00:00"/>
    <x v="27"/>
    <x v="27"/>
    <n v="18"/>
    <n v="101"/>
    <m/>
  </r>
  <r>
    <x v="553"/>
    <d v="2025-11-30T00:00:00"/>
    <x v="27"/>
    <x v="27"/>
    <n v="18"/>
    <n v="101"/>
    <m/>
  </r>
  <r>
    <x v="553"/>
    <d v="2025-11-30T00:00:00"/>
    <x v="3"/>
    <x v="3"/>
    <n v="18"/>
    <n v="6"/>
    <m/>
  </r>
  <r>
    <x v="553"/>
    <d v="2025-11-30T00:00:00"/>
    <x v="6"/>
    <x v="6"/>
    <n v="18"/>
    <n v="35"/>
    <m/>
  </r>
  <r>
    <x v="553"/>
    <d v="2025-11-30T00:00:00"/>
    <x v="6"/>
    <x v="6"/>
    <n v="18"/>
    <n v="35"/>
    <m/>
  </r>
  <r>
    <x v="553"/>
    <d v="2025-11-30T00:00:00"/>
    <x v="91"/>
    <x v="91"/>
    <n v="0"/>
    <n v="3"/>
    <m/>
  </r>
  <r>
    <x v="553"/>
    <d v="2025-11-30T00:00:00"/>
    <x v="43"/>
    <x v="43"/>
    <n v="18"/>
    <n v="9"/>
    <m/>
  </r>
  <r>
    <x v="553"/>
    <d v="2025-11-30T00:00:00"/>
    <x v="44"/>
    <x v="44"/>
    <n v="18"/>
    <n v="9"/>
    <m/>
  </r>
  <r>
    <x v="553"/>
    <d v="2025-11-30T00:00:00"/>
    <x v="45"/>
    <x v="45"/>
    <n v="18"/>
    <n v="9"/>
    <m/>
  </r>
  <r>
    <x v="553"/>
    <d v="2025-11-30T00:00:00"/>
    <x v="46"/>
    <x v="46"/>
    <n v="18"/>
    <n v="9"/>
    <m/>
  </r>
  <r>
    <x v="553"/>
    <d v="2025-11-30T00:00:00"/>
    <x v="47"/>
    <x v="47"/>
    <n v="18"/>
    <n v="9"/>
    <m/>
  </r>
  <r>
    <x v="553"/>
    <d v="2025-11-30T00:00:00"/>
    <x v="48"/>
    <x v="48"/>
    <n v="18"/>
    <n v="9"/>
    <m/>
  </r>
  <r>
    <x v="553"/>
    <d v="2025-11-30T00:00:00"/>
    <x v="49"/>
    <x v="49"/>
    <n v="18"/>
    <n v="9"/>
    <m/>
  </r>
  <r>
    <x v="553"/>
    <d v="2025-11-30T00:00:00"/>
    <x v="50"/>
    <x v="50"/>
    <n v="18"/>
    <n v="20"/>
    <m/>
  </r>
  <r>
    <x v="553"/>
    <d v="2025-11-30T00:00:00"/>
    <x v="73"/>
    <x v="73"/>
    <n v="18"/>
    <n v="1"/>
    <m/>
  </r>
  <r>
    <x v="553"/>
    <d v="2025-11-30T00:00:00"/>
    <x v="74"/>
    <x v="74"/>
    <n v="18"/>
    <n v="1"/>
    <m/>
  </r>
  <r>
    <x v="553"/>
    <d v="2025-11-30T00:00:00"/>
    <x v="32"/>
    <x v="32"/>
    <n v="18"/>
    <n v="1"/>
    <m/>
  </r>
  <r>
    <x v="553"/>
    <d v="2025-11-30T00:00:00"/>
    <x v="1"/>
    <x v="1"/>
    <n v="18"/>
    <n v="0"/>
    <m/>
  </r>
  <r>
    <x v="553"/>
    <d v="2025-11-30T00:00:00"/>
    <x v="255"/>
    <x v="254"/>
    <n v="18"/>
    <n v="0"/>
    <m/>
  </r>
  <r>
    <x v="553"/>
    <d v="2025-11-30T00:00:00"/>
    <x v="75"/>
    <x v="75"/>
    <n v="18"/>
    <n v="1"/>
    <m/>
  </r>
  <r>
    <x v="553"/>
    <d v="2025-11-30T00:00:00"/>
    <x v="76"/>
    <x v="76"/>
    <n v="18"/>
    <n v="1"/>
    <m/>
  </r>
  <r>
    <x v="553"/>
    <d v="2025-11-30T00:00:00"/>
    <x v="79"/>
    <x v="79"/>
    <n v="18"/>
    <n v="2"/>
    <m/>
  </r>
  <r>
    <x v="553"/>
    <d v="2025-11-30T00:00:00"/>
    <x v="10"/>
    <x v="10"/>
    <n v="18"/>
    <n v="8"/>
    <m/>
  </r>
  <r>
    <x v="553"/>
    <d v="2025-11-30T00:00:00"/>
    <x v="11"/>
    <x v="11"/>
    <n v="18"/>
    <n v="5"/>
    <m/>
  </r>
  <r>
    <x v="553"/>
    <d v="2025-11-30T00:00:00"/>
    <x v="12"/>
    <x v="12"/>
    <n v="18"/>
    <n v="9"/>
    <m/>
  </r>
  <r>
    <x v="553"/>
    <d v="2025-11-30T00:00:00"/>
    <x v="203"/>
    <x v="202"/>
    <n v="18"/>
    <n v="2"/>
    <m/>
  </r>
  <r>
    <x v="553"/>
    <d v="2025-11-30T00:00:00"/>
    <x v="241"/>
    <x v="240"/>
    <n v="18"/>
    <n v="2"/>
    <m/>
  </r>
  <r>
    <x v="553"/>
    <d v="2025-11-30T00:00:00"/>
    <x v="144"/>
    <x v="143"/>
    <n v="18"/>
    <n v="2"/>
    <m/>
  </r>
  <r>
    <x v="553"/>
    <d v="2025-11-30T00:00:00"/>
    <x v="217"/>
    <x v="216"/>
    <n v="18"/>
    <n v="1"/>
    <m/>
  </r>
  <r>
    <x v="553"/>
    <d v="2025-11-30T00:00:00"/>
    <x v="90"/>
    <x v="90"/>
    <n v="18"/>
    <n v="2"/>
    <m/>
  </r>
  <r>
    <x v="553"/>
    <d v="2025-11-30T00:00:00"/>
    <x v="17"/>
    <x v="17"/>
    <n v="18"/>
    <n v="4"/>
    <m/>
  </r>
  <r>
    <x v="553"/>
    <d v="2025-11-30T00:00:00"/>
    <x v="28"/>
    <x v="28"/>
    <n v="18"/>
    <n v="2"/>
    <m/>
  </r>
  <r>
    <x v="553"/>
    <d v="2025-11-30T00:00:00"/>
    <x v="59"/>
    <x v="59"/>
    <n v="18"/>
    <n v="4"/>
    <m/>
  </r>
  <r>
    <x v="553"/>
    <d v="2025-11-30T00:00:00"/>
    <x v="123"/>
    <x v="123"/>
    <n v="18"/>
    <n v="5"/>
    <m/>
  </r>
  <r>
    <x v="553"/>
    <d v="2025-11-30T00:00:00"/>
    <x v="163"/>
    <x v="162"/>
    <n v="18"/>
    <n v="6"/>
    <m/>
  </r>
  <r>
    <x v="553"/>
    <d v="2025-11-30T00:00:00"/>
    <x v="114"/>
    <x v="114"/>
    <n v="18"/>
    <n v="4"/>
    <m/>
  </r>
  <r>
    <x v="553"/>
    <d v="2025-11-30T00:00:00"/>
    <x v="256"/>
    <x v="255"/>
    <n v="18"/>
    <n v="1"/>
    <m/>
  </r>
  <r>
    <x v="553"/>
    <d v="2025-11-30T00:00:00"/>
    <x v="257"/>
    <x v="256"/>
    <n v="18"/>
    <n v="-1"/>
    <m/>
  </r>
  <r>
    <x v="554"/>
    <d v="2025-11-29T00:00:00"/>
    <x v="31"/>
    <x v="31"/>
    <n v="18"/>
    <n v="3"/>
    <m/>
  </r>
  <r>
    <x v="554"/>
    <d v="2025-11-29T00:00:00"/>
    <x v="258"/>
    <x v="257"/>
    <n v="18"/>
    <n v="1"/>
    <m/>
  </r>
  <r>
    <x v="554"/>
    <d v="2025-11-29T00:00:00"/>
    <x v="6"/>
    <x v="6"/>
    <n v="18"/>
    <n v="35"/>
    <m/>
  </r>
  <r>
    <x v="554"/>
    <d v="2025-11-29T00:00:00"/>
    <x v="6"/>
    <x v="6"/>
    <n v="18"/>
    <n v="35"/>
    <m/>
  </r>
  <r>
    <x v="555"/>
    <d v="2025-11-29T00:00:00"/>
    <x v="53"/>
    <x v="53"/>
    <n v="18"/>
    <n v="3"/>
    <m/>
  </r>
  <r>
    <x v="555"/>
    <d v="2025-11-29T00:00:00"/>
    <x v="28"/>
    <x v="28"/>
    <n v="18"/>
    <n v="2"/>
    <m/>
  </r>
  <r>
    <x v="556"/>
    <d v="2025-11-29T00:00:00"/>
    <x v="103"/>
    <x v="103"/>
    <n v="18"/>
    <n v="0"/>
    <m/>
  </r>
  <r>
    <x v="557"/>
    <d v="2025-11-28T00:00:00"/>
    <x v="3"/>
    <x v="3"/>
    <n v="18"/>
    <n v="6"/>
    <m/>
  </r>
  <r>
    <x v="557"/>
    <d v="2025-11-28T00:00:00"/>
    <x v="5"/>
    <x v="5"/>
    <n v="18"/>
    <n v="22"/>
    <m/>
  </r>
  <r>
    <x v="557"/>
    <d v="2025-11-28T00:00:00"/>
    <x v="6"/>
    <x v="6"/>
    <n v="18"/>
    <n v="35"/>
    <m/>
  </r>
  <r>
    <x v="557"/>
    <d v="2025-11-28T00:00:00"/>
    <x v="30"/>
    <x v="30"/>
    <n v="18"/>
    <n v="34"/>
    <m/>
  </r>
  <r>
    <x v="558"/>
    <d v="2025-11-26T00:00:00"/>
    <x v="3"/>
    <x v="3"/>
    <n v="18"/>
    <n v="6"/>
    <m/>
  </r>
  <r>
    <x v="229"/>
    <d v="2025-11-25T00:00:00"/>
    <x v="107"/>
    <x v="107"/>
    <n v="18"/>
    <n v="2"/>
    <m/>
  </r>
  <r>
    <x v="229"/>
    <d v="2025-11-25T00:00:00"/>
    <x v="73"/>
    <x v="73"/>
    <n v="18"/>
    <n v="1"/>
    <m/>
  </r>
  <r>
    <x v="229"/>
    <d v="2025-11-25T00:00:00"/>
    <x v="74"/>
    <x v="74"/>
    <n v="18"/>
    <n v="1"/>
    <m/>
  </r>
  <r>
    <x v="229"/>
    <d v="2025-11-25T00:00:00"/>
    <x v="156"/>
    <x v="155"/>
    <n v="18"/>
    <n v="1"/>
    <m/>
  </r>
  <r>
    <x v="229"/>
    <d v="2025-11-25T00:00:00"/>
    <x v="155"/>
    <x v="154"/>
    <n v="18"/>
    <n v="1"/>
    <m/>
  </r>
  <r>
    <x v="559"/>
    <d v="2025-11-25T00:00:00"/>
    <x v="90"/>
    <x v="90"/>
    <n v="18"/>
    <n v="2"/>
    <m/>
  </r>
  <r>
    <x v="559"/>
    <d v="2025-11-25T00:00:00"/>
    <x v="146"/>
    <x v="145"/>
    <n v="18"/>
    <n v="2"/>
    <m/>
  </r>
  <r>
    <x v="559"/>
    <d v="2025-11-25T00:00:00"/>
    <x v="148"/>
    <x v="147"/>
    <n v="18"/>
    <n v="3"/>
    <m/>
  </r>
  <r>
    <x v="560"/>
    <d v="2025-11-23T00:00:00"/>
    <x v="17"/>
    <x v="17"/>
    <n v="18"/>
    <n v="4"/>
    <m/>
  </r>
  <r>
    <x v="561"/>
    <d v="2025-11-23T00:00:00"/>
    <x v="194"/>
    <x v="193"/>
    <n v="0"/>
    <n v="5"/>
    <m/>
  </r>
  <r>
    <x v="562"/>
    <d v="2025-11-22T00:00:00"/>
    <x v="18"/>
    <x v="18"/>
    <n v="0"/>
    <n v="10"/>
    <m/>
  </r>
  <r>
    <x v="562"/>
    <d v="2025-11-22T00:00:00"/>
    <x v="5"/>
    <x v="5"/>
    <n v="18"/>
    <n v="22"/>
    <m/>
  </r>
  <r>
    <x v="562"/>
    <d v="2025-11-22T00:00:00"/>
    <x v="5"/>
    <x v="5"/>
    <n v="18"/>
    <n v="22"/>
    <m/>
  </r>
  <r>
    <x v="562"/>
    <d v="2025-11-22T00:00:00"/>
    <x v="13"/>
    <x v="13"/>
    <n v="18"/>
    <n v="11"/>
    <m/>
  </r>
  <r>
    <x v="562"/>
    <d v="2025-11-22T00:00:00"/>
    <x v="56"/>
    <x v="56"/>
    <n v="18"/>
    <n v="19"/>
    <m/>
  </r>
  <r>
    <x v="562"/>
    <d v="2025-11-22T00:00:00"/>
    <x v="10"/>
    <x v="10"/>
    <n v="18"/>
    <n v="8"/>
    <m/>
  </r>
  <r>
    <x v="562"/>
    <d v="2025-11-22T00:00:00"/>
    <x v="11"/>
    <x v="11"/>
    <n v="18"/>
    <n v="5"/>
    <m/>
  </r>
  <r>
    <x v="562"/>
    <d v="2025-11-22T00:00:00"/>
    <x v="12"/>
    <x v="12"/>
    <n v="18"/>
    <n v="9"/>
    <m/>
  </r>
  <r>
    <x v="562"/>
    <d v="2025-11-22T00:00:00"/>
    <x v="40"/>
    <x v="40"/>
    <n v="18"/>
    <n v="1"/>
    <m/>
  </r>
  <r>
    <x v="562"/>
    <d v="2025-11-22T00:00:00"/>
    <x v="3"/>
    <x v="3"/>
    <n v="18"/>
    <n v="6"/>
    <m/>
  </r>
  <r>
    <x v="562"/>
    <d v="2025-11-22T00:00:00"/>
    <x v="6"/>
    <x v="6"/>
    <n v="18"/>
    <n v="35"/>
    <m/>
  </r>
  <r>
    <x v="562"/>
    <d v="2025-11-22T00:00:00"/>
    <x v="36"/>
    <x v="36"/>
    <n v="18"/>
    <n v="43"/>
    <m/>
  </r>
  <r>
    <x v="563"/>
    <d v="2025-11-22T00:00:00"/>
    <x v="3"/>
    <x v="3"/>
    <n v="18"/>
    <n v="6"/>
    <m/>
  </r>
  <r>
    <x v="563"/>
    <d v="2025-11-22T00:00:00"/>
    <x v="6"/>
    <x v="6"/>
    <n v="18"/>
    <n v="35"/>
    <m/>
  </r>
  <r>
    <x v="563"/>
    <d v="2025-11-22T00:00:00"/>
    <x v="6"/>
    <x v="6"/>
    <n v="18"/>
    <n v="35"/>
    <m/>
  </r>
  <r>
    <x v="563"/>
    <d v="2025-11-22T00:00:00"/>
    <x v="140"/>
    <x v="139"/>
    <n v="18"/>
    <n v="3"/>
    <m/>
  </r>
  <r>
    <x v="563"/>
    <d v="2025-11-22T00:00:00"/>
    <x v="141"/>
    <x v="140"/>
    <n v="18"/>
    <n v="3"/>
    <m/>
  </r>
  <r>
    <x v="563"/>
    <d v="2025-11-22T00:00:00"/>
    <x v="142"/>
    <x v="141"/>
    <n v="18"/>
    <n v="3"/>
    <m/>
  </r>
  <r>
    <x v="564"/>
    <d v="2025-11-21T00:00:00"/>
    <x v="29"/>
    <x v="29"/>
    <n v="18"/>
    <n v="1"/>
    <m/>
  </r>
  <r>
    <x v="564"/>
    <d v="2025-11-21T00:00:00"/>
    <x v="3"/>
    <x v="3"/>
    <n v="18"/>
    <n v="6"/>
    <m/>
  </r>
  <r>
    <x v="564"/>
    <d v="2025-11-21T00:00:00"/>
    <x v="5"/>
    <x v="5"/>
    <n v="18"/>
    <n v="22"/>
    <m/>
  </r>
  <r>
    <x v="564"/>
    <d v="2025-11-21T00:00:00"/>
    <x v="5"/>
    <x v="5"/>
    <n v="18"/>
    <n v="22"/>
    <m/>
  </r>
  <r>
    <x v="564"/>
    <d v="2025-11-21T00:00:00"/>
    <x v="6"/>
    <x v="6"/>
    <n v="18"/>
    <n v="35"/>
    <m/>
  </r>
  <r>
    <x v="565"/>
    <d v="2025-11-21T00:00:00"/>
    <x v="54"/>
    <x v="54"/>
    <n v="18"/>
    <n v="2"/>
    <m/>
  </r>
  <r>
    <x v="566"/>
    <s v="21-112025"/>
    <x v="259"/>
    <x v="258"/>
    <n v="18"/>
    <m/>
    <m/>
  </r>
  <r>
    <x v="567"/>
    <d v="2025-11-21T00:00:00"/>
    <x v="17"/>
    <x v="17"/>
    <n v="18"/>
    <n v="4"/>
    <m/>
  </r>
  <r>
    <x v="568"/>
    <d v="2025-11-20T00:00:00"/>
    <x v="30"/>
    <x v="30"/>
    <n v="18"/>
    <n v="34"/>
    <m/>
  </r>
  <r>
    <x v="569"/>
    <d v="2025-11-20T00:00:00"/>
    <x v="30"/>
    <x v="30"/>
    <n v="18"/>
    <n v="34"/>
    <m/>
  </r>
  <r>
    <x v="570"/>
    <d v="2025-11-20T00:00:00"/>
    <x v="35"/>
    <x v="35"/>
    <n v="18"/>
    <n v="55"/>
    <m/>
  </r>
  <r>
    <x v="571"/>
    <d v="2025-11-20T00:00:00"/>
    <x v="127"/>
    <x v="7"/>
    <n v="5"/>
    <n v="0"/>
    <n v="442501011"/>
  </r>
  <r>
    <x v="572"/>
    <d v="2025-11-20T00:00:00"/>
    <x v="29"/>
    <x v="29"/>
    <n v="18"/>
    <n v="1"/>
    <m/>
  </r>
  <r>
    <x v="572"/>
    <d v="2025-11-20T00:00:00"/>
    <x v="63"/>
    <x v="63"/>
    <n v="18"/>
    <n v="-1"/>
    <m/>
  </r>
  <r>
    <x v="572"/>
    <d v="2025-11-20T00:00:00"/>
    <x v="17"/>
    <x v="17"/>
    <n v="18"/>
    <n v="4"/>
    <m/>
  </r>
  <r>
    <x v="572"/>
    <d v="2025-11-20T00:00:00"/>
    <x v="6"/>
    <x v="6"/>
    <n v="18"/>
    <n v="35"/>
    <m/>
  </r>
  <r>
    <x v="573"/>
    <d v="2025-11-19T00:00:00"/>
    <x v="31"/>
    <x v="31"/>
    <n v="18"/>
    <n v="3"/>
    <m/>
  </r>
  <r>
    <x v="573"/>
    <d v="2025-11-19T00:00:00"/>
    <x v="91"/>
    <x v="91"/>
    <n v="0"/>
    <n v="3"/>
    <m/>
  </r>
  <r>
    <x v="574"/>
    <d v="2025-11-19T00:00:00"/>
    <x v="172"/>
    <x v="171"/>
    <n v="18"/>
    <n v="1"/>
    <m/>
  </r>
  <r>
    <x v="574"/>
    <d v="2025-11-19T00:00:00"/>
    <x v="173"/>
    <x v="172"/>
    <n v="18"/>
    <n v="1"/>
    <m/>
  </r>
  <r>
    <x v="574"/>
    <d v="2025-11-19T00:00:00"/>
    <x v="82"/>
    <x v="82"/>
    <n v="18"/>
    <n v="2"/>
    <m/>
  </r>
  <r>
    <x v="575"/>
    <d v="2025-11-18T00:00:00"/>
    <x v="31"/>
    <x v="31"/>
    <n v="18"/>
    <n v="3"/>
    <m/>
  </r>
  <r>
    <x v="576"/>
    <d v="2025-11-18T00:00:00"/>
    <x v="30"/>
    <x v="30"/>
    <n v="18"/>
    <n v="34"/>
    <m/>
  </r>
  <r>
    <x v="577"/>
    <d v="2025-11-18T00:00:00"/>
    <x v="57"/>
    <x v="57"/>
    <n v="18"/>
    <n v="11"/>
    <m/>
  </r>
  <r>
    <x v="577"/>
    <d v="2025-11-18T00:00:00"/>
    <x v="58"/>
    <x v="58"/>
    <n v="18"/>
    <n v="0"/>
    <m/>
  </r>
  <r>
    <x v="577"/>
    <d v="2025-11-18T00:00:00"/>
    <x v="38"/>
    <x v="38"/>
    <n v="18"/>
    <n v="1"/>
    <m/>
  </r>
  <r>
    <x v="577"/>
    <d v="2025-11-18T00:00:00"/>
    <x v="30"/>
    <x v="30"/>
    <n v="18"/>
    <n v="34"/>
    <m/>
  </r>
  <r>
    <x v="577"/>
    <d v="2025-11-18T00:00:00"/>
    <x v="5"/>
    <x v="5"/>
    <n v="18"/>
    <n v="22"/>
    <m/>
  </r>
  <r>
    <x v="577"/>
    <d v="2025-11-18T00:00:00"/>
    <x v="5"/>
    <x v="5"/>
    <n v="18"/>
    <n v="22"/>
    <m/>
  </r>
  <r>
    <x v="577"/>
    <d v="2025-11-18T00:00:00"/>
    <x v="3"/>
    <x v="3"/>
    <n v="18"/>
    <n v="6"/>
    <m/>
  </r>
  <r>
    <x v="577"/>
    <d v="2025-11-18T00:00:00"/>
    <x v="6"/>
    <x v="6"/>
    <n v="18"/>
    <n v="35"/>
    <m/>
  </r>
  <r>
    <x v="577"/>
    <d v="2025-11-18T00:00:00"/>
    <x v="6"/>
    <x v="6"/>
    <n v="18"/>
    <n v="35"/>
    <m/>
  </r>
  <r>
    <x v="578"/>
    <d v="2025-11-16T00:00:00"/>
    <x v="5"/>
    <x v="5"/>
    <n v="18"/>
    <n v="22"/>
    <m/>
  </r>
  <r>
    <x v="579"/>
    <d v="2025-11-16T00:00:00"/>
    <x v="5"/>
    <x v="5"/>
    <n v="18"/>
    <n v="22"/>
    <m/>
  </r>
  <r>
    <x v="580"/>
    <d v="2025-11-16T00:00:00"/>
    <x v="260"/>
    <x v="259"/>
    <n v="18"/>
    <n v="1"/>
    <m/>
  </r>
  <r>
    <x v="580"/>
    <d v="2025-11-16T00:00:00"/>
    <x v="3"/>
    <x v="3"/>
    <n v="18"/>
    <n v="6"/>
    <m/>
  </r>
  <r>
    <x v="580"/>
    <d v="2025-11-16T00:00:00"/>
    <x v="6"/>
    <x v="6"/>
    <n v="18"/>
    <n v="35"/>
    <m/>
  </r>
  <r>
    <x v="580"/>
    <d v="2025-11-16T00:00:00"/>
    <x v="26"/>
    <x v="26"/>
    <n v="18"/>
    <n v="13"/>
    <m/>
  </r>
  <r>
    <x v="581"/>
    <d v="2025-11-15T00:00:00"/>
    <x v="29"/>
    <x v="29"/>
    <n v="18"/>
    <n v="1"/>
    <m/>
  </r>
  <r>
    <x v="581"/>
    <d v="2025-11-15T00:00:00"/>
    <x v="99"/>
    <x v="99"/>
    <n v="18"/>
    <n v="7"/>
    <m/>
  </r>
  <r>
    <x v="581"/>
    <d v="2025-11-15T00:00:00"/>
    <x v="13"/>
    <x v="13"/>
    <n v="18"/>
    <n v="11"/>
    <m/>
  </r>
  <r>
    <x v="581"/>
    <d v="2025-11-15T00:00:00"/>
    <x v="3"/>
    <x v="3"/>
    <n v="18"/>
    <n v="6"/>
    <m/>
  </r>
  <r>
    <x v="581"/>
    <d v="2025-11-15T00:00:00"/>
    <x v="6"/>
    <x v="6"/>
    <n v="18"/>
    <n v="35"/>
    <m/>
  </r>
  <r>
    <x v="582"/>
    <d v="2025-11-15T00:00:00"/>
    <x v="36"/>
    <x v="36"/>
    <n v="18"/>
    <n v="43"/>
    <m/>
  </r>
  <r>
    <x v="582"/>
    <d v="2025-11-15T00:00:00"/>
    <x v="5"/>
    <x v="5"/>
    <n v="18"/>
    <n v="22"/>
    <m/>
  </r>
  <r>
    <x v="582"/>
    <d v="2025-11-15T00:00:00"/>
    <x v="5"/>
    <x v="5"/>
    <n v="18"/>
    <n v="22"/>
    <m/>
  </r>
  <r>
    <x v="565"/>
    <d v="2025-11-15T00:00:00"/>
    <x v="17"/>
    <x v="17"/>
    <n v="18"/>
    <n v="4"/>
    <m/>
  </r>
  <r>
    <x v="565"/>
    <d v="2025-11-15T00:00:00"/>
    <x v="27"/>
    <x v="27"/>
    <n v="18"/>
    <n v="101"/>
    <m/>
  </r>
  <r>
    <x v="579"/>
    <d v="2025-11-14T00:00:00"/>
    <x v="30"/>
    <x v="30"/>
    <n v="18"/>
    <n v="34"/>
    <m/>
  </r>
  <r>
    <x v="583"/>
    <d v="2025-11-14T00:00:00"/>
    <x v="30"/>
    <x v="30"/>
    <n v="18"/>
    <n v="34"/>
    <m/>
  </r>
  <r>
    <x v="583"/>
    <d v="2025-11-14T00:00:00"/>
    <x v="152"/>
    <x v="151"/>
    <n v="18"/>
    <n v="3"/>
    <m/>
  </r>
  <r>
    <x v="584"/>
    <d v="2025-11-14T00:00:00"/>
    <x v="65"/>
    <x v="65"/>
    <n v="18"/>
    <n v="12"/>
    <m/>
  </r>
  <r>
    <x v="584"/>
    <d v="2025-11-14T00:00:00"/>
    <x v="40"/>
    <x v="40"/>
    <n v="18"/>
    <n v="1"/>
    <m/>
  </r>
  <r>
    <x v="584"/>
    <d v="2025-11-14T00:00:00"/>
    <x v="6"/>
    <x v="6"/>
    <n v="18"/>
    <n v="35"/>
    <m/>
  </r>
  <r>
    <x v="584"/>
    <d v="2025-11-14T00:00:00"/>
    <x v="6"/>
    <x v="6"/>
    <n v="18"/>
    <n v="35"/>
    <m/>
  </r>
  <r>
    <x v="585"/>
    <d v="2025-11-14T00:00:00"/>
    <x v="0"/>
    <x v="0"/>
    <n v="18"/>
    <n v="4"/>
    <m/>
  </r>
  <r>
    <x v="585"/>
    <d v="2025-11-14T00:00:00"/>
    <x v="157"/>
    <x v="156"/>
    <n v="18"/>
    <n v="4"/>
    <m/>
  </r>
  <r>
    <x v="586"/>
    <d v="2025-11-13T00:00:00"/>
    <x v="34"/>
    <x v="34"/>
    <n v="18"/>
    <n v="1"/>
    <s v="N332ADK349"/>
  </r>
  <r>
    <x v="586"/>
    <d v="2025-11-13T00:00:00"/>
    <x v="38"/>
    <x v="38"/>
    <n v="18"/>
    <n v="1"/>
    <m/>
  </r>
  <r>
    <x v="586"/>
    <d v="2025-11-13T00:00:00"/>
    <x v="6"/>
    <x v="6"/>
    <n v="18"/>
    <n v="35"/>
    <m/>
  </r>
  <r>
    <x v="586"/>
    <d v="2025-11-13T00:00:00"/>
    <x v="5"/>
    <x v="5"/>
    <n v="18"/>
    <n v="22"/>
    <m/>
  </r>
  <r>
    <x v="587"/>
    <d v="2025-11-13T00:00:00"/>
    <x v="119"/>
    <x v="119"/>
    <n v="18"/>
    <n v="2"/>
    <m/>
  </r>
  <r>
    <x v="587"/>
    <d v="2025-11-13T00:00:00"/>
    <x v="120"/>
    <x v="120"/>
    <n v="18"/>
    <n v="2"/>
    <m/>
  </r>
  <r>
    <x v="588"/>
    <d v="2025-11-13T00:00:00"/>
    <x v="261"/>
    <x v="260"/>
    <n v="18"/>
    <n v="5"/>
    <m/>
  </r>
  <r>
    <x v="589"/>
    <d v="2025-11-13T00:00:00"/>
    <x v="6"/>
    <x v="6"/>
    <n v="18"/>
    <n v="35"/>
    <m/>
  </r>
  <r>
    <x v="590"/>
    <d v="2025-11-12T00:00:00"/>
    <x v="17"/>
    <x v="17"/>
    <n v="18"/>
    <n v="4"/>
    <m/>
  </r>
  <r>
    <x v="590"/>
    <d v="2025-11-12T00:00:00"/>
    <x v="246"/>
    <x v="245"/>
    <n v="18"/>
    <n v="1"/>
    <m/>
  </r>
  <r>
    <x v="591"/>
    <d v="2025-11-12T00:00:00"/>
    <x v="6"/>
    <x v="6"/>
    <n v="18"/>
    <n v="35"/>
    <m/>
  </r>
  <r>
    <x v="591"/>
    <d v="2025-11-12T00:00:00"/>
    <x v="29"/>
    <x v="29"/>
    <n v="18"/>
    <n v="1"/>
    <m/>
  </r>
  <r>
    <x v="591"/>
    <d v="2025-11-12T00:00:00"/>
    <x v="63"/>
    <x v="63"/>
    <n v="18"/>
    <n v="-1"/>
    <m/>
  </r>
  <r>
    <x v="591"/>
    <d v="2025-11-12T00:00:00"/>
    <x v="55"/>
    <x v="55"/>
    <n v="18"/>
    <n v="1"/>
    <m/>
  </r>
  <r>
    <x v="592"/>
    <d v="2025-11-12T00:00:00"/>
    <x v="262"/>
    <x v="261"/>
    <n v="18"/>
    <n v="0"/>
    <m/>
  </r>
  <r>
    <x v="592"/>
    <d v="2025-11-12T00:00:00"/>
    <x v="8"/>
    <x v="8"/>
    <n v="18"/>
    <n v="3"/>
    <m/>
  </r>
  <r>
    <x v="592"/>
    <d v="2025-11-12T00:00:00"/>
    <x v="176"/>
    <x v="175"/>
    <n v="18"/>
    <n v="0"/>
    <m/>
  </r>
  <r>
    <x v="592"/>
    <d v="2025-11-12T00:00:00"/>
    <x v="29"/>
    <x v="29"/>
    <n v="18"/>
    <n v="1"/>
    <m/>
  </r>
  <r>
    <x v="592"/>
    <d v="2025-11-12T00:00:00"/>
    <x v="63"/>
    <x v="63"/>
    <n v="18"/>
    <n v="-1"/>
    <m/>
  </r>
  <r>
    <x v="592"/>
    <d v="2025-11-12T00:00:00"/>
    <x v="263"/>
    <x v="262"/>
    <n v="18"/>
    <n v="2"/>
    <m/>
  </r>
  <r>
    <x v="592"/>
    <d v="2025-11-12T00:00:00"/>
    <x v="264"/>
    <x v="263"/>
    <n v="18"/>
    <n v="1"/>
    <m/>
  </r>
  <r>
    <x v="592"/>
    <d v="2025-11-12T00:00:00"/>
    <x v="265"/>
    <x v="264"/>
    <n v="18"/>
    <n v="0"/>
    <m/>
  </r>
  <r>
    <x v="592"/>
    <d v="2025-11-12T00:00:00"/>
    <x v="43"/>
    <x v="43"/>
    <n v="18"/>
    <n v="9"/>
    <m/>
  </r>
  <r>
    <x v="592"/>
    <d v="2025-11-12T00:00:00"/>
    <x v="44"/>
    <x v="44"/>
    <n v="18"/>
    <n v="9"/>
    <m/>
  </r>
  <r>
    <x v="592"/>
    <d v="2025-11-12T00:00:00"/>
    <x v="45"/>
    <x v="45"/>
    <n v="18"/>
    <n v="9"/>
    <m/>
  </r>
  <r>
    <x v="592"/>
    <d v="2025-11-12T00:00:00"/>
    <x v="46"/>
    <x v="46"/>
    <n v="18"/>
    <n v="9"/>
    <m/>
  </r>
  <r>
    <x v="592"/>
    <d v="2025-11-12T00:00:00"/>
    <x v="47"/>
    <x v="47"/>
    <n v="18"/>
    <n v="9"/>
    <m/>
  </r>
  <r>
    <x v="592"/>
    <d v="2025-11-12T00:00:00"/>
    <x v="48"/>
    <x v="48"/>
    <n v="18"/>
    <n v="9"/>
    <m/>
  </r>
  <r>
    <x v="592"/>
    <d v="2025-11-12T00:00:00"/>
    <x v="49"/>
    <x v="49"/>
    <n v="18"/>
    <n v="9"/>
    <m/>
  </r>
  <r>
    <x v="592"/>
    <d v="2025-11-12T00:00:00"/>
    <x v="50"/>
    <x v="50"/>
    <n v="18"/>
    <n v="20"/>
    <m/>
  </r>
  <r>
    <x v="592"/>
    <d v="2025-11-12T00:00:00"/>
    <x v="6"/>
    <x v="6"/>
    <n v="18"/>
    <n v="35"/>
    <m/>
  </r>
  <r>
    <x v="592"/>
    <d v="2025-11-12T00:00:00"/>
    <x v="6"/>
    <x v="6"/>
    <n v="18"/>
    <n v="35"/>
    <m/>
  </r>
  <r>
    <x v="593"/>
    <d v="2025-11-12T00:00:00"/>
    <x v="5"/>
    <x v="5"/>
    <n v="18"/>
    <n v="22"/>
    <m/>
  </r>
  <r>
    <x v="593"/>
    <d v="2025-11-12T00:00:00"/>
    <x v="27"/>
    <x v="27"/>
    <n v="18"/>
    <n v="101"/>
    <m/>
  </r>
  <r>
    <x v="593"/>
    <d v="2025-11-12T00:00:00"/>
    <x v="6"/>
    <x v="6"/>
    <n v="18"/>
    <n v="35"/>
    <m/>
  </r>
  <r>
    <x v="594"/>
    <d v="2025-11-12T00:00:00"/>
    <x v="0"/>
    <x v="0"/>
    <n v="18"/>
    <n v="4"/>
    <m/>
  </r>
  <r>
    <x v="594"/>
    <d v="2025-11-12T00:00:00"/>
    <x v="102"/>
    <x v="102"/>
    <n v="0"/>
    <n v="6"/>
    <m/>
  </r>
  <r>
    <x v="595"/>
    <d v="2025-11-12T00:00:00"/>
    <x v="28"/>
    <x v="28"/>
    <n v="18"/>
    <n v="2"/>
    <m/>
  </r>
  <r>
    <x v="595"/>
    <d v="2025-11-12T00:00:00"/>
    <x v="26"/>
    <x v="26"/>
    <n v="18"/>
    <n v="13"/>
    <m/>
  </r>
  <r>
    <x v="596"/>
    <d v="2025-11-11T00:00:00"/>
    <x v="6"/>
    <x v="6"/>
    <n v="18"/>
    <n v="35"/>
    <m/>
  </r>
  <r>
    <x v="597"/>
    <d v="2025-11-11T00:00:00"/>
    <x v="43"/>
    <x v="43"/>
    <n v="18"/>
    <n v="9"/>
    <m/>
  </r>
  <r>
    <x v="597"/>
    <d v="2025-11-11T00:00:00"/>
    <x v="44"/>
    <x v="44"/>
    <n v="18"/>
    <n v="9"/>
    <m/>
  </r>
  <r>
    <x v="597"/>
    <d v="2025-11-11T00:00:00"/>
    <x v="45"/>
    <x v="45"/>
    <n v="18"/>
    <n v="9"/>
    <m/>
  </r>
  <r>
    <x v="597"/>
    <d v="2025-11-11T00:00:00"/>
    <x v="46"/>
    <x v="46"/>
    <n v="18"/>
    <n v="9"/>
    <m/>
  </r>
  <r>
    <x v="597"/>
    <d v="2025-11-11T00:00:00"/>
    <x v="47"/>
    <x v="47"/>
    <n v="18"/>
    <n v="9"/>
    <m/>
  </r>
  <r>
    <x v="597"/>
    <d v="2025-11-11T00:00:00"/>
    <x v="48"/>
    <x v="48"/>
    <n v="18"/>
    <n v="9"/>
    <m/>
  </r>
  <r>
    <x v="597"/>
    <d v="2025-11-11T00:00:00"/>
    <x v="49"/>
    <x v="49"/>
    <n v="18"/>
    <n v="9"/>
    <m/>
  </r>
  <r>
    <x v="597"/>
    <d v="2025-11-11T00:00:00"/>
    <x v="50"/>
    <x v="50"/>
    <n v="18"/>
    <n v="20"/>
    <m/>
  </r>
  <r>
    <x v="532"/>
    <d v="2025-11-11T00:00:00"/>
    <x v="67"/>
    <x v="67"/>
    <n v="18"/>
    <n v="0"/>
    <m/>
  </r>
  <r>
    <x v="532"/>
    <d v="2025-11-11T00:00:00"/>
    <x v="145"/>
    <x v="144"/>
    <n v="18"/>
    <n v="4"/>
    <m/>
  </r>
  <r>
    <x v="532"/>
    <d v="2025-11-11T00:00:00"/>
    <x v="146"/>
    <x v="145"/>
    <n v="18"/>
    <n v="2"/>
    <m/>
  </r>
  <r>
    <x v="532"/>
    <d v="2025-11-11T00:00:00"/>
    <x v="154"/>
    <x v="153"/>
    <n v="18"/>
    <n v="1"/>
    <m/>
  </r>
  <r>
    <x v="532"/>
    <d v="2025-11-11T00:00:00"/>
    <x v="147"/>
    <x v="146"/>
    <n v="18"/>
    <n v="2"/>
    <m/>
  </r>
  <r>
    <x v="532"/>
    <d v="2025-11-11T00:00:00"/>
    <x v="148"/>
    <x v="147"/>
    <n v="18"/>
    <n v="3"/>
    <m/>
  </r>
  <r>
    <x v="532"/>
    <d v="2025-11-11T00:00:00"/>
    <x v="22"/>
    <x v="22"/>
    <n v="18"/>
    <n v="0"/>
    <m/>
  </r>
  <r>
    <x v="532"/>
    <d v="2025-11-11T00:00:00"/>
    <x v="65"/>
    <x v="65"/>
    <n v="18"/>
    <n v="12"/>
    <m/>
  </r>
  <r>
    <x v="532"/>
    <d v="2025-11-11T00:00:00"/>
    <x v="107"/>
    <x v="107"/>
    <n v="18"/>
    <n v="2"/>
    <m/>
  </r>
  <r>
    <x v="532"/>
    <d v="2025-11-11T00:00:00"/>
    <x v="13"/>
    <x v="13"/>
    <n v="18"/>
    <n v="11"/>
    <m/>
  </r>
  <r>
    <x v="532"/>
    <d v="2025-11-11T00:00:00"/>
    <x v="10"/>
    <x v="10"/>
    <n v="18"/>
    <n v="8"/>
    <m/>
  </r>
  <r>
    <x v="532"/>
    <d v="2025-11-11T00:00:00"/>
    <x v="11"/>
    <x v="11"/>
    <n v="18"/>
    <n v="5"/>
    <m/>
  </r>
  <r>
    <x v="532"/>
    <d v="2025-11-11T00:00:00"/>
    <x v="12"/>
    <x v="12"/>
    <n v="18"/>
    <n v="9"/>
    <m/>
  </r>
  <r>
    <x v="532"/>
    <d v="2025-11-11T00:00:00"/>
    <x v="6"/>
    <x v="6"/>
    <n v="18"/>
    <n v="35"/>
    <m/>
  </r>
  <r>
    <x v="532"/>
    <d v="2025-11-11T00:00:00"/>
    <x v="6"/>
    <x v="6"/>
    <n v="18"/>
    <n v="35"/>
    <m/>
  </r>
  <r>
    <x v="532"/>
    <d v="2025-11-11T00:00:00"/>
    <x v="3"/>
    <x v="3"/>
    <n v="18"/>
    <n v="6"/>
    <m/>
  </r>
  <r>
    <x v="532"/>
    <d v="2025-11-11T00:00:00"/>
    <x v="242"/>
    <x v="241"/>
    <n v="0"/>
    <n v="1"/>
    <m/>
  </r>
  <r>
    <x v="598"/>
    <d v="2025-11-11T00:00:00"/>
    <x v="32"/>
    <x v="32"/>
    <n v="18"/>
    <n v="1"/>
    <m/>
  </r>
  <r>
    <x v="598"/>
    <d v="2025-11-11T00:00:00"/>
    <x v="1"/>
    <x v="1"/>
    <n v="18"/>
    <n v="0"/>
    <m/>
  </r>
  <r>
    <x v="598"/>
    <d v="2025-11-11T00:00:00"/>
    <x v="30"/>
    <x v="30"/>
    <n v="18"/>
    <n v="34"/>
    <m/>
  </r>
  <r>
    <x v="599"/>
    <d v="2025-11-09T00:00:00"/>
    <x v="6"/>
    <x v="6"/>
    <n v="18"/>
    <n v="35"/>
    <m/>
  </r>
  <r>
    <x v="599"/>
    <d v="2025-11-09T00:00:00"/>
    <x v="5"/>
    <x v="5"/>
    <n v="18"/>
    <n v="22"/>
    <m/>
  </r>
  <r>
    <x v="600"/>
    <d v="2025-11-09T00:00:00"/>
    <x v="13"/>
    <x v="13"/>
    <n v="18"/>
    <n v="11"/>
    <m/>
  </r>
  <r>
    <x v="600"/>
    <d v="2025-11-09T00:00:00"/>
    <x v="43"/>
    <x v="43"/>
    <n v="18"/>
    <n v="9"/>
    <m/>
  </r>
  <r>
    <x v="600"/>
    <d v="2025-11-09T00:00:00"/>
    <x v="44"/>
    <x v="44"/>
    <n v="18"/>
    <n v="9"/>
    <m/>
  </r>
  <r>
    <x v="600"/>
    <d v="2025-11-09T00:00:00"/>
    <x v="45"/>
    <x v="45"/>
    <n v="18"/>
    <n v="9"/>
    <m/>
  </r>
  <r>
    <x v="600"/>
    <d v="2025-11-09T00:00:00"/>
    <x v="46"/>
    <x v="46"/>
    <n v="18"/>
    <n v="9"/>
    <m/>
  </r>
  <r>
    <x v="600"/>
    <d v="2025-11-09T00:00:00"/>
    <x v="47"/>
    <x v="47"/>
    <n v="18"/>
    <n v="9"/>
    <m/>
  </r>
  <r>
    <x v="600"/>
    <d v="2025-11-09T00:00:00"/>
    <x v="48"/>
    <x v="48"/>
    <n v="18"/>
    <n v="9"/>
    <m/>
  </r>
  <r>
    <x v="600"/>
    <d v="2025-11-09T00:00:00"/>
    <x v="49"/>
    <x v="49"/>
    <n v="18"/>
    <n v="9"/>
    <m/>
  </r>
  <r>
    <x v="600"/>
    <d v="2025-11-09T00:00:00"/>
    <x v="50"/>
    <x v="50"/>
    <n v="18"/>
    <n v="20"/>
    <m/>
  </r>
  <r>
    <x v="600"/>
    <d v="2025-11-09T00:00:00"/>
    <x v="10"/>
    <x v="10"/>
    <n v="18"/>
    <n v="8"/>
    <m/>
  </r>
  <r>
    <x v="600"/>
    <d v="2025-11-09T00:00:00"/>
    <x v="11"/>
    <x v="11"/>
    <n v="18"/>
    <n v="5"/>
    <m/>
  </r>
  <r>
    <x v="601"/>
    <d v="2025-11-09T00:00:00"/>
    <x v="10"/>
    <x v="10"/>
    <n v="18"/>
    <n v="8"/>
    <m/>
  </r>
  <r>
    <x v="601"/>
    <d v="2025-11-09T00:00:00"/>
    <x v="6"/>
    <x v="6"/>
    <n v="18"/>
    <n v="35"/>
    <m/>
  </r>
  <r>
    <x v="602"/>
    <d v="2025-11-09T00:00:00"/>
    <x v="73"/>
    <x v="73"/>
    <n v="18"/>
    <n v="1"/>
    <m/>
  </r>
  <r>
    <x v="602"/>
    <d v="2025-11-09T00:00:00"/>
    <x v="74"/>
    <x v="74"/>
    <n v="18"/>
    <n v="1"/>
    <m/>
  </r>
  <r>
    <x v="602"/>
    <d v="2025-11-09T00:00:00"/>
    <x v="179"/>
    <x v="178"/>
    <n v="18"/>
    <n v="1"/>
    <m/>
  </r>
  <r>
    <x v="602"/>
    <d v="2025-11-09T00:00:00"/>
    <x v="32"/>
    <x v="32"/>
    <n v="18"/>
    <n v="1"/>
    <m/>
  </r>
  <r>
    <x v="602"/>
    <d v="2025-11-09T00:00:00"/>
    <x v="1"/>
    <x v="1"/>
    <n v="18"/>
    <n v="0"/>
    <m/>
  </r>
  <r>
    <x v="602"/>
    <d v="2025-11-09T00:00:00"/>
    <x v="75"/>
    <x v="75"/>
    <n v="18"/>
    <n v="1"/>
    <m/>
  </r>
  <r>
    <x v="602"/>
    <d v="2025-11-09T00:00:00"/>
    <x v="76"/>
    <x v="76"/>
    <n v="18"/>
    <n v="1"/>
    <m/>
  </r>
  <r>
    <x v="602"/>
    <d v="2025-11-09T00:00:00"/>
    <x v="144"/>
    <x v="143"/>
    <n v="18"/>
    <n v="2"/>
    <m/>
  </r>
  <r>
    <x v="602"/>
    <d v="2025-11-09T00:00:00"/>
    <x v="203"/>
    <x v="202"/>
    <n v="18"/>
    <n v="2"/>
    <m/>
  </r>
  <r>
    <x v="603"/>
    <d v="2025-11-09T00:00:00"/>
    <x v="15"/>
    <x v="15"/>
    <n v="18"/>
    <n v="5"/>
    <m/>
  </r>
  <r>
    <x v="604"/>
    <d v="2025-11-09T00:00:00"/>
    <x v="145"/>
    <x v="144"/>
    <n v="18"/>
    <n v="4"/>
    <m/>
  </r>
  <r>
    <x v="604"/>
    <d v="2025-11-09T00:00:00"/>
    <x v="146"/>
    <x v="145"/>
    <n v="18"/>
    <n v="2"/>
    <m/>
  </r>
  <r>
    <x v="604"/>
    <d v="2025-11-09T00:00:00"/>
    <x v="147"/>
    <x v="146"/>
    <n v="18"/>
    <n v="2"/>
    <m/>
  </r>
  <r>
    <x v="604"/>
    <d v="2025-11-09T00:00:00"/>
    <x v="148"/>
    <x v="147"/>
    <n v="18"/>
    <n v="3"/>
    <m/>
  </r>
  <r>
    <x v="604"/>
    <d v="2025-11-09T00:00:00"/>
    <x v="90"/>
    <x v="90"/>
    <n v="18"/>
    <n v="2"/>
    <m/>
  </r>
  <r>
    <x v="604"/>
    <d v="2025-11-09T00:00:00"/>
    <x v="82"/>
    <x v="82"/>
    <n v="18"/>
    <n v="2"/>
    <m/>
  </r>
  <r>
    <x v="604"/>
    <d v="2025-11-09T00:00:00"/>
    <x v="144"/>
    <x v="143"/>
    <n v="18"/>
    <n v="2"/>
    <m/>
  </r>
  <r>
    <x v="604"/>
    <d v="2025-11-09T00:00:00"/>
    <x v="132"/>
    <x v="131"/>
    <n v="18"/>
    <n v="6"/>
    <m/>
  </r>
  <r>
    <x v="605"/>
    <d v="2025-11-08T00:00:00"/>
    <x v="11"/>
    <x v="11"/>
    <n v="18"/>
    <n v="5"/>
    <m/>
  </r>
  <r>
    <x v="605"/>
    <d v="2025-11-08T00:00:00"/>
    <x v="12"/>
    <x v="12"/>
    <n v="18"/>
    <n v="9"/>
    <m/>
  </r>
  <r>
    <x v="606"/>
    <d v="2025-11-08T00:00:00"/>
    <x v="266"/>
    <x v="265"/>
    <n v="18"/>
    <n v="-1"/>
    <m/>
  </r>
  <r>
    <x v="606"/>
    <d v="2025-11-08T00:00:00"/>
    <x v="54"/>
    <x v="54"/>
    <n v="18"/>
    <n v="2"/>
    <m/>
  </r>
  <r>
    <x v="607"/>
    <d v="2025-11-07T00:00:00"/>
    <x v="221"/>
    <x v="220"/>
    <n v="18"/>
    <n v="7"/>
    <m/>
  </r>
  <r>
    <x v="607"/>
    <d v="2025-11-07T00:00:00"/>
    <x v="99"/>
    <x v="99"/>
    <n v="18"/>
    <n v="7"/>
    <m/>
  </r>
  <r>
    <x v="607"/>
    <d v="2025-11-07T00:00:00"/>
    <x v="3"/>
    <x v="3"/>
    <n v="18"/>
    <n v="6"/>
    <m/>
  </r>
  <r>
    <x v="608"/>
    <d v="2025-11-07T00:00:00"/>
    <x v="5"/>
    <x v="5"/>
    <n v="18"/>
    <n v="22"/>
    <m/>
  </r>
  <r>
    <x v="609"/>
    <d v="2025-11-06T00:00:00"/>
    <x v="30"/>
    <x v="30"/>
    <n v="18"/>
    <n v="34"/>
    <m/>
  </r>
  <r>
    <x v="610"/>
    <d v="2025-11-06T00:00:00"/>
    <x v="87"/>
    <x v="87"/>
    <n v="5"/>
    <n v="1"/>
    <m/>
  </r>
  <r>
    <x v="611"/>
    <s v="5-112025"/>
    <x v="10"/>
    <x v="10"/>
    <n v="18"/>
    <n v="8"/>
    <m/>
  </r>
  <r>
    <x v="611"/>
    <s v="5-112025"/>
    <x v="11"/>
    <x v="11"/>
    <n v="18"/>
    <n v="5"/>
    <m/>
  </r>
  <r>
    <x v="611"/>
    <s v="5-112025"/>
    <x v="12"/>
    <x v="12"/>
    <n v="18"/>
    <n v="9"/>
    <m/>
  </r>
  <r>
    <x v="611"/>
    <s v="5-112025"/>
    <x v="131"/>
    <x v="130"/>
    <n v="18"/>
    <n v="-4"/>
    <m/>
  </r>
  <r>
    <x v="611"/>
    <s v="5-112025"/>
    <x v="26"/>
    <x v="26"/>
    <n v="18"/>
    <n v="13"/>
    <m/>
  </r>
  <r>
    <x v="611"/>
    <s v="5-112025"/>
    <x v="6"/>
    <x v="6"/>
    <n v="18"/>
    <n v="35"/>
    <m/>
  </r>
  <r>
    <x v="611"/>
    <s v="5-112025"/>
    <x v="3"/>
    <x v="3"/>
    <n v="18"/>
    <n v="6"/>
    <m/>
  </r>
  <r>
    <x v="612"/>
    <d v="2025-11-05T00:00:00"/>
    <x v="127"/>
    <x v="7"/>
    <n v="5"/>
    <n v="0"/>
    <m/>
  </r>
  <r>
    <x v="613"/>
    <d v="2025-11-05T00:00:00"/>
    <x v="246"/>
    <x v="245"/>
    <n v="18"/>
    <n v="1"/>
    <m/>
  </r>
  <r>
    <x v="614"/>
    <d v="2025-11-05T00:00:00"/>
    <x v="17"/>
    <x v="17"/>
    <n v="18"/>
    <n v="4"/>
    <m/>
  </r>
  <r>
    <x v="615"/>
    <d v="2025-11-04T00:00:00"/>
    <x v="27"/>
    <x v="27"/>
    <n v="18"/>
    <n v="101"/>
    <m/>
  </r>
  <r>
    <x v="615"/>
    <d v="2025-11-04T00:00:00"/>
    <x v="27"/>
    <x v="27"/>
    <n v="18"/>
    <n v="101"/>
    <m/>
  </r>
  <r>
    <x v="616"/>
    <d v="2025-11-04T00:00:00"/>
    <x v="3"/>
    <x v="3"/>
    <n v="18"/>
    <n v="6"/>
    <m/>
  </r>
  <r>
    <x v="617"/>
    <d v="2025-11-04T00:00:00"/>
    <x v="27"/>
    <x v="27"/>
    <n v="18"/>
    <n v="101"/>
    <m/>
  </r>
  <r>
    <x v="618"/>
    <d v="2025-11-02T00:00:00"/>
    <x v="29"/>
    <x v="29"/>
    <n v="18"/>
    <n v="1"/>
    <m/>
  </r>
  <r>
    <x v="618"/>
    <d v="2025-11-02T00:00:00"/>
    <x v="36"/>
    <x v="36"/>
    <n v="18"/>
    <n v="43"/>
    <m/>
  </r>
  <r>
    <x v="619"/>
    <d v="2025-11-02T00:00:00"/>
    <x v="37"/>
    <x v="37"/>
    <n v="18"/>
    <n v="1"/>
    <m/>
  </r>
  <r>
    <x v="619"/>
    <d v="2025-11-02T00:00:00"/>
    <x v="56"/>
    <x v="56"/>
    <n v="18"/>
    <n v="19"/>
    <m/>
  </r>
  <r>
    <x v="620"/>
    <d v="2025-11-01T00:00:00"/>
    <x v="10"/>
    <x v="10"/>
    <n v="18"/>
    <n v="8"/>
    <m/>
  </r>
  <r>
    <x v="620"/>
    <d v="2025-11-01T00:00:00"/>
    <x v="11"/>
    <x v="11"/>
    <n v="18"/>
    <n v="5"/>
    <m/>
  </r>
  <r>
    <x v="620"/>
    <d v="2025-11-01T00:00:00"/>
    <x v="12"/>
    <x v="12"/>
    <n v="18"/>
    <n v="9"/>
    <m/>
  </r>
  <r>
    <x v="620"/>
    <d v="2025-11-01T00:00:00"/>
    <x v="13"/>
    <x v="13"/>
    <n v="18"/>
    <n v="11"/>
    <m/>
  </r>
  <r>
    <x v="620"/>
    <d v="2025-11-01T00:00:00"/>
    <x v="5"/>
    <x v="5"/>
    <n v="18"/>
    <n v="22"/>
    <m/>
  </r>
  <r>
    <x v="620"/>
    <d v="2025-11-01T00:00:00"/>
    <x v="6"/>
    <x v="6"/>
    <n v="18"/>
    <n v="35"/>
    <m/>
  </r>
  <r>
    <x v="620"/>
    <d v="2025-11-01T00:00:00"/>
    <x v="84"/>
    <x v="84"/>
    <n v="0"/>
    <n v="0"/>
    <m/>
  </r>
  <r>
    <x v="621"/>
    <d v="2025-10-31T00:00:00"/>
    <x v="13"/>
    <x v="13"/>
    <n v="18"/>
    <n v="11"/>
    <m/>
  </r>
  <r>
    <x v="621"/>
    <d v="2025-10-31T00:00:00"/>
    <x v="140"/>
    <x v="139"/>
    <n v="18"/>
    <n v="3"/>
    <m/>
  </r>
  <r>
    <x v="621"/>
    <d v="2025-10-31T00:00:00"/>
    <x v="141"/>
    <x v="140"/>
    <n v="18"/>
    <n v="3"/>
    <m/>
  </r>
  <r>
    <x v="621"/>
    <d v="2025-10-31T00:00:00"/>
    <x v="142"/>
    <x v="141"/>
    <n v="18"/>
    <n v="3"/>
    <m/>
  </r>
  <r>
    <x v="621"/>
    <d v="2025-10-31T00:00:00"/>
    <x v="43"/>
    <x v="43"/>
    <n v="18"/>
    <n v="9"/>
    <m/>
  </r>
  <r>
    <x v="621"/>
    <d v="2025-10-31T00:00:00"/>
    <x v="44"/>
    <x v="44"/>
    <n v="18"/>
    <n v="9"/>
    <m/>
  </r>
  <r>
    <x v="621"/>
    <d v="2025-10-31T00:00:00"/>
    <x v="45"/>
    <x v="45"/>
    <n v="18"/>
    <n v="9"/>
    <m/>
  </r>
  <r>
    <x v="621"/>
    <d v="2025-10-31T00:00:00"/>
    <x v="46"/>
    <x v="46"/>
    <n v="18"/>
    <n v="9"/>
    <m/>
  </r>
  <r>
    <x v="621"/>
    <d v="2025-10-31T00:00:00"/>
    <x v="47"/>
    <x v="47"/>
    <n v="18"/>
    <n v="9"/>
    <m/>
  </r>
  <r>
    <x v="621"/>
    <d v="2025-10-31T00:00:00"/>
    <x v="48"/>
    <x v="48"/>
    <n v="18"/>
    <n v="9"/>
    <m/>
  </r>
  <r>
    <x v="621"/>
    <d v="2025-10-31T00:00:00"/>
    <x v="49"/>
    <x v="49"/>
    <n v="18"/>
    <n v="9"/>
    <m/>
  </r>
  <r>
    <x v="621"/>
    <d v="2025-10-31T00:00:00"/>
    <x v="50"/>
    <x v="50"/>
    <n v="18"/>
    <n v="20"/>
    <m/>
  </r>
  <r>
    <x v="621"/>
    <d v="2025-10-31T00:00:00"/>
    <x v="254"/>
    <x v="253"/>
    <n v="0"/>
    <n v="13"/>
    <m/>
  </r>
  <r>
    <x v="621"/>
    <d v="2025-10-31T00:00:00"/>
    <x v="3"/>
    <x v="3"/>
    <n v="18"/>
    <n v="6"/>
    <m/>
  </r>
  <r>
    <x v="621"/>
    <d v="2025-10-31T00:00:00"/>
    <x v="6"/>
    <x v="6"/>
    <n v="18"/>
    <n v="35"/>
    <m/>
  </r>
  <r>
    <x v="621"/>
    <d v="2025-10-31T00:00:00"/>
    <x v="6"/>
    <x v="6"/>
    <n v="18"/>
    <n v="35"/>
    <m/>
  </r>
  <r>
    <x v="622"/>
    <d v="2025-10-31T00:00:00"/>
    <x v="54"/>
    <x v="54"/>
    <n v="18"/>
    <n v="2"/>
    <m/>
  </r>
  <r>
    <x v="622"/>
    <d v="2025-10-31T00:00:00"/>
    <x v="10"/>
    <x v="10"/>
    <n v="18"/>
    <n v="8"/>
    <m/>
  </r>
  <r>
    <x v="622"/>
    <d v="2025-10-31T00:00:00"/>
    <x v="11"/>
    <x v="11"/>
    <n v="18"/>
    <n v="5"/>
    <m/>
  </r>
  <r>
    <x v="622"/>
    <d v="2025-10-31T00:00:00"/>
    <x v="12"/>
    <x v="12"/>
    <n v="18"/>
    <n v="9"/>
    <m/>
  </r>
  <r>
    <x v="622"/>
    <d v="2025-10-31T00:00:00"/>
    <x v="30"/>
    <x v="30"/>
    <n v="18"/>
    <n v="34"/>
    <m/>
  </r>
  <r>
    <x v="623"/>
    <d v="2025-10-31T00:00:00"/>
    <x v="266"/>
    <x v="265"/>
    <n v="18"/>
    <n v="-1"/>
    <m/>
  </r>
  <r>
    <x v="624"/>
    <d v="2025-10-31T00:00:00"/>
    <x v="261"/>
    <x v="260"/>
    <n v="18"/>
    <n v="5"/>
    <m/>
  </r>
  <r>
    <x v="624"/>
    <d v="2025-10-31T00:00:00"/>
    <x v="0"/>
    <x v="0"/>
    <n v="18"/>
    <n v="4"/>
    <m/>
  </r>
  <r>
    <x v="624"/>
    <d v="2025-10-31T00:00:00"/>
    <x v="6"/>
    <x v="6"/>
    <n v="18"/>
    <n v="35"/>
    <m/>
  </r>
  <r>
    <x v="45"/>
    <d v="2025-10-30T00:00:00"/>
    <x v="187"/>
    <x v="186"/>
    <n v="18"/>
    <n v="5"/>
    <m/>
  </r>
  <r>
    <x v="45"/>
    <d v="2025-10-30T00:00:00"/>
    <x v="187"/>
    <x v="186"/>
    <n v="18"/>
    <n v="5"/>
    <m/>
  </r>
  <r>
    <x v="45"/>
    <d v="2025-10-30T00:00:00"/>
    <x v="112"/>
    <x v="112"/>
    <n v="18"/>
    <n v="7"/>
    <m/>
  </r>
  <r>
    <x v="45"/>
    <d v="2025-10-30T00:00:00"/>
    <x v="112"/>
    <x v="112"/>
    <n v="18"/>
    <n v="7"/>
    <m/>
  </r>
  <r>
    <x v="45"/>
    <d v="2025-10-30T00:00:00"/>
    <x v="15"/>
    <x v="15"/>
    <n v="18"/>
    <n v="5"/>
    <m/>
  </r>
  <r>
    <x v="45"/>
    <d v="2025-10-30T00:00:00"/>
    <x v="15"/>
    <x v="15"/>
    <n v="18"/>
    <n v="5"/>
    <m/>
  </r>
  <r>
    <x v="45"/>
    <d v="2025-10-30T00:00:00"/>
    <x v="14"/>
    <x v="14"/>
    <n v="18"/>
    <n v="3"/>
    <m/>
  </r>
  <r>
    <x v="45"/>
    <d v="2025-10-30T00:00:00"/>
    <x v="14"/>
    <x v="14"/>
    <n v="18"/>
    <n v="3"/>
    <m/>
  </r>
  <r>
    <x v="625"/>
    <d v="2025-10-30T00:00:00"/>
    <x v="56"/>
    <x v="56"/>
    <n v="18"/>
    <n v="19"/>
    <m/>
  </r>
  <r>
    <x v="625"/>
    <d v="2025-10-30T00:00:00"/>
    <x v="5"/>
    <x v="5"/>
    <n v="18"/>
    <n v="22"/>
    <m/>
  </r>
  <r>
    <x v="625"/>
    <d v="2025-10-30T00:00:00"/>
    <x v="5"/>
    <x v="5"/>
    <n v="18"/>
    <n v="22"/>
    <m/>
  </r>
  <r>
    <x v="626"/>
    <d v="2025-10-30T00:00:00"/>
    <x v="31"/>
    <x v="31"/>
    <n v="18"/>
    <n v="3"/>
    <m/>
  </r>
  <r>
    <x v="627"/>
    <d v="2025-10-29T00:00:00"/>
    <x v="17"/>
    <x v="17"/>
    <n v="18"/>
    <n v="4"/>
    <m/>
  </r>
  <r>
    <x v="628"/>
    <d v="2025-10-29T00:00:00"/>
    <x v="56"/>
    <x v="56"/>
    <n v="18"/>
    <n v="19"/>
    <m/>
  </r>
  <r>
    <x v="628"/>
    <d v="2025-10-29T00:00:00"/>
    <x v="3"/>
    <x v="3"/>
    <n v="18"/>
    <n v="6"/>
    <m/>
  </r>
  <r>
    <x v="628"/>
    <d v="2025-10-29T00:00:00"/>
    <x v="6"/>
    <x v="6"/>
    <n v="18"/>
    <n v="35"/>
    <m/>
  </r>
  <r>
    <x v="629"/>
    <d v="2025-10-28T00:00:00"/>
    <x v="33"/>
    <x v="33"/>
    <n v="5"/>
    <n v="0"/>
    <s v="049A60082417597"/>
  </r>
  <r>
    <x v="630"/>
    <d v="2025-10-28T00:00:00"/>
    <x v="17"/>
    <x v="17"/>
    <n v="18"/>
    <n v="4"/>
    <m/>
  </r>
  <r>
    <x v="631"/>
    <d v="2025-10-26T00:00:00"/>
    <x v="15"/>
    <x v="15"/>
    <n v="18"/>
    <n v="5"/>
    <m/>
  </r>
  <r>
    <x v="631"/>
    <d v="2025-10-26T00:00:00"/>
    <x v="10"/>
    <x v="10"/>
    <n v="18"/>
    <n v="8"/>
    <m/>
  </r>
  <r>
    <x v="631"/>
    <d v="2025-10-26T00:00:00"/>
    <x v="11"/>
    <x v="11"/>
    <n v="18"/>
    <n v="5"/>
    <m/>
  </r>
  <r>
    <x v="631"/>
    <d v="2025-10-26T00:00:00"/>
    <x v="12"/>
    <x v="12"/>
    <n v="18"/>
    <n v="9"/>
    <m/>
  </r>
  <r>
    <x v="631"/>
    <d v="2025-10-26T00:00:00"/>
    <x v="43"/>
    <x v="43"/>
    <n v="18"/>
    <n v="9"/>
    <m/>
  </r>
  <r>
    <x v="631"/>
    <d v="2025-10-26T00:00:00"/>
    <x v="44"/>
    <x v="44"/>
    <n v="18"/>
    <n v="9"/>
    <m/>
  </r>
  <r>
    <x v="631"/>
    <d v="2025-10-26T00:00:00"/>
    <x v="45"/>
    <x v="45"/>
    <n v="18"/>
    <n v="9"/>
    <m/>
  </r>
  <r>
    <x v="631"/>
    <d v="2025-10-26T00:00:00"/>
    <x v="46"/>
    <x v="46"/>
    <n v="18"/>
    <n v="9"/>
    <m/>
  </r>
  <r>
    <x v="631"/>
    <d v="2025-10-26T00:00:00"/>
    <x v="47"/>
    <x v="47"/>
    <n v="18"/>
    <n v="9"/>
    <m/>
  </r>
  <r>
    <x v="631"/>
    <d v="2025-10-26T00:00:00"/>
    <x v="48"/>
    <x v="48"/>
    <n v="18"/>
    <n v="9"/>
    <m/>
  </r>
  <r>
    <x v="631"/>
    <d v="2025-10-26T00:00:00"/>
    <x v="49"/>
    <x v="49"/>
    <n v="18"/>
    <n v="9"/>
    <m/>
  </r>
  <r>
    <x v="631"/>
    <d v="2025-10-26T00:00:00"/>
    <x v="50"/>
    <x v="50"/>
    <n v="18"/>
    <n v="20"/>
    <m/>
  </r>
  <r>
    <x v="631"/>
    <d v="2025-10-26T00:00:00"/>
    <x v="3"/>
    <x v="3"/>
    <n v="18"/>
    <n v="6"/>
    <m/>
  </r>
  <r>
    <x v="631"/>
    <d v="2025-10-26T00:00:00"/>
    <x v="6"/>
    <x v="6"/>
    <n v="18"/>
    <n v="35"/>
    <m/>
  </r>
  <r>
    <x v="631"/>
    <d v="2025-10-26T00:00:00"/>
    <x v="6"/>
    <x v="6"/>
    <n v="18"/>
    <n v="35"/>
    <m/>
  </r>
  <r>
    <x v="631"/>
    <d v="2025-10-26T00:00:00"/>
    <x v="36"/>
    <x v="36"/>
    <n v="18"/>
    <n v="43"/>
    <m/>
  </r>
  <r>
    <x v="631"/>
    <d v="2025-10-26T00:00:00"/>
    <x v="91"/>
    <x v="91"/>
    <n v="0"/>
    <n v="3"/>
    <m/>
  </r>
  <r>
    <x v="632"/>
    <d v="2025-10-25T00:00:00"/>
    <x v="30"/>
    <x v="30"/>
    <n v="18"/>
    <n v="34"/>
    <m/>
  </r>
  <r>
    <x v="632"/>
    <d v="2025-10-25T00:00:00"/>
    <x v="6"/>
    <x v="6"/>
    <n v="18"/>
    <n v="35"/>
    <m/>
  </r>
  <r>
    <x v="632"/>
    <d v="2025-10-25T00:00:00"/>
    <x v="3"/>
    <x v="3"/>
    <n v="18"/>
    <n v="6"/>
    <m/>
  </r>
  <r>
    <x v="632"/>
    <d v="2025-10-25T00:00:00"/>
    <x v="38"/>
    <x v="38"/>
    <n v="18"/>
    <n v="1"/>
    <m/>
  </r>
  <r>
    <x v="632"/>
    <d v="2025-10-25T00:00:00"/>
    <x v="165"/>
    <x v="164"/>
    <n v="18"/>
    <n v="2"/>
    <m/>
  </r>
  <r>
    <x v="632"/>
    <d v="2025-10-25T00:00:00"/>
    <x v="119"/>
    <x v="119"/>
    <n v="18"/>
    <n v="2"/>
    <m/>
  </r>
  <r>
    <x v="632"/>
    <d v="2025-10-25T00:00:00"/>
    <x v="120"/>
    <x v="120"/>
    <n v="18"/>
    <n v="2"/>
    <m/>
  </r>
  <r>
    <x v="632"/>
    <d v="2025-10-25T00:00:00"/>
    <x v="167"/>
    <x v="166"/>
    <n v="18"/>
    <n v="2"/>
    <m/>
  </r>
  <r>
    <x v="632"/>
    <d v="2025-10-25T00:00:00"/>
    <x v="168"/>
    <x v="167"/>
    <n v="18"/>
    <n v="2"/>
    <m/>
  </r>
  <r>
    <x v="632"/>
    <d v="2025-10-25T00:00:00"/>
    <x v="194"/>
    <x v="193"/>
    <n v="0"/>
    <n v="5"/>
    <m/>
  </r>
  <r>
    <x v="632"/>
    <d v="2025-10-25T00:00:00"/>
    <x v="27"/>
    <x v="27"/>
    <n v="18"/>
    <n v="101"/>
    <m/>
  </r>
  <r>
    <x v="632"/>
    <d v="2025-10-25T00:00:00"/>
    <x v="27"/>
    <x v="27"/>
    <n v="18"/>
    <n v="101"/>
    <m/>
  </r>
  <r>
    <x v="632"/>
    <d v="2025-10-25T00:00:00"/>
    <x v="27"/>
    <x v="27"/>
    <n v="18"/>
    <n v="101"/>
    <m/>
  </r>
  <r>
    <x v="633"/>
    <d v="2025-10-25T00:00:00"/>
    <x v="17"/>
    <x v="17"/>
    <n v="18"/>
    <n v="4"/>
    <m/>
  </r>
  <r>
    <x v="634"/>
    <d v="2025-10-24T00:00:00"/>
    <x v="17"/>
    <x v="17"/>
    <n v="18"/>
    <n v="4"/>
    <m/>
  </r>
  <r>
    <x v="635"/>
    <d v="2025-10-23T00:00:00"/>
    <x v="43"/>
    <x v="43"/>
    <n v="18"/>
    <n v="9"/>
    <m/>
  </r>
  <r>
    <x v="635"/>
    <d v="2025-10-23T00:00:00"/>
    <x v="44"/>
    <x v="44"/>
    <n v="18"/>
    <n v="9"/>
    <m/>
  </r>
  <r>
    <x v="635"/>
    <d v="2025-10-23T00:00:00"/>
    <x v="45"/>
    <x v="45"/>
    <n v="18"/>
    <n v="9"/>
    <m/>
  </r>
  <r>
    <x v="635"/>
    <d v="2025-10-23T00:00:00"/>
    <x v="46"/>
    <x v="46"/>
    <n v="18"/>
    <n v="9"/>
    <m/>
  </r>
  <r>
    <x v="635"/>
    <d v="2025-10-23T00:00:00"/>
    <x v="47"/>
    <x v="47"/>
    <n v="18"/>
    <n v="9"/>
    <m/>
  </r>
  <r>
    <x v="635"/>
    <d v="2025-10-23T00:00:00"/>
    <x v="48"/>
    <x v="48"/>
    <n v="18"/>
    <n v="9"/>
    <m/>
  </r>
  <r>
    <x v="635"/>
    <d v="2025-10-23T00:00:00"/>
    <x v="49"/>
    <x v="49"/>
    <n v="18"/>
    <n v="9"/>
    <m/>
  </r>
  <r>
    <x v="635"/>
    <d v="2025-10-23T00:00:00"/>
    <x v="50"/>
    <x v="50"/>
    <n v="18"/>
    <n v="20"/>
    <m/>
  </r>
  <r>
    <x v="636"/>
    <d v="2025-10-18T00:00:00"/>
    <x v="38"/>
    <x v="38"/>
    <n v="18"/>
    <n v="1"/>
    <m/>
  </r>
  <r>
    <x v="637"/>
    <d v="2025-10-23T00:00:00"/>
    <x v="36"/>
    <x v="36"/>
    <n v="18"/>
    <n v="43"/>
    <m/>
  </r>
  <r>
    <x v="637"/>
    <d v="2025-10-23T00:00:00"/>
    <x v="37"/>
    <x v="37"/>
    <n v="18"/>
    <n v="1"/>
    <m/>
  </r>
  <r>
    <x v="638"/>
    <d v="2025-10-19T00:00:00"/>
    <x v="267"/>
    <x v="266"/>
    <n v="18"/>
    <n v="0"/>
    <m/>
  </r>
  <r>
    <x v="639"/>
    <d v="2025-10-19T00:00:00"/>
    <x v="3"/>
    <x v="3"/>
    <n v="18"/>
    <n v="6"/>
    <m/>
  </r>
  <r>
    <x v="639"/>
    <d v="2025-10-19T00:00:00"/>
    <x v="5"/>
    <x v="5"/>
    <n v="18"/>
    <n v="22"/>
    <m/>
  </r>
  <r>
    <x v="639"/>
    <d v="2025-10-19T00:00:00"/>
    <x v="5"/>
    <x v="5"/>
    <n v="18"/>
    <n v="22"/>
    <m/>
  </r>
  <r>
    <x v="640"/>
    <d v="2025-10-18T00:00:00"/>
    <x v="17"/>
    <x v="17"/>
    <n v="18"/>
    <n v="4"/>
    <m/>
  </r>
  <r>
    <x v="641"/>
    <d v="2025-10-17T00:00:00"/>
    <x v="152"/>
    <x v="151"/>
    <n v="18"/>
    <n v="3"/>
    <m/>
  </r>
  <r>
    <x v="641"/>
    <d v="2025-10-17T00:00:00"/>
    <x v="91"/>
    <x v="91"/>
    <n v="0"/>
    <n v="3"/>
    <m/>
  </r>
  <r>
    <x v="641"/>
    <d v="2025-10-17T00:00:00"/>
    <x v="90"/>
    <x v="90"/>
    <n v="18"/>
    <n v="2"/>
    <m/>
  </r>
  <r>
    <x v="641"/>
    <d v="2025-10-17T00:00:00"/>
    <x v="82"/>
    <x v="82"/>
    <n v="18"/>
    <n v="2"/>
    <m/>
  </r>
  <r>
    <x v="641"/>
    <d v="2025-10-17T00:00:00"/>
    <x v="73"/>
    <x v="73"/>
    <n v="18"/>
    <n v="1"/>
    <m/>
  </r>
  <r>
    <x v="641"/>
    <d v="2025-10-17T00:00:00"/>
    <x v="74"/>
    <x v="74"/>
    <n v="18"/>
    <n v="1"/>
    <m/>
  </r>
  <r>
    <x v="641"/>
    <d v="2025-10-17T00:00:00"/>
    <x v="75"/>
    <x v="75"/>
    <n v="18"/>
    <n v="1"/>
    <m/>
  </r>
  <r>
    <x v="641"/>
    <d v="2025-10-17T00:00:00"/>
    <x v="76"/>
    <x v="76"/>
    <n v="18"/>
    <n v="1"/>
    <m/>
  </r>
  <r>
    <x v="641"/>
    <d v="2025-10-17T00:00:00"/>
    <x v="6"/>
    <x v="6"/>
    <n v="18"/>
    <n v="35"/>
    <m/>
  </r>
  <r>
    <x v="641"/>
    <d v="2025-10-17T00:00:00"/>
    <x v="27"/>
    <x v="27"/>
    <n v="18"/>
    <n v="101"/>
    <m/>
  </r>
  <r>
    <x v="641"/>
    <d v="2025-10-17T00:00:00"/>
    <x v="27"/>
    <x v="27"/>
    <n v="18"/>
    <n v="101"/>
    <m/>
  </r>
  <r>
    <x v="638"/>
    <d v="2025-10-17T00:00:00"/>
    <x v="123"/>
    <x v="123"/>
    <n v="18"/>
    <n v="5"/>
    <m/>
  </r>
  <r>
    <x v="638"/>
    <d v="2025-10-17T00:00:00"/>
    <x v="59"/>
    <x v="59"/>
    <n v="18"/>
    <n v="4"/>
    <m/>
  </r>
  <r>
    <x v="638"/>
    <d v="2025-10-17T00:00:00"/>
    <x v="37"/>
    <x v="37"/>
    <n v="18"/>
    <n v="1"/>
    <m/>
  </r>
  <r>
    <x v="638"/>
    <d v="2025-10-17T00:00:00"/>
    <x v="56"/>
    <x v="56"/>
    <n v="18"/>
    <n v="19"/>
    <m/>
  </r>
  <r>
    <x v="638"/>
    <d v="2025-10-17T00:00:00"/>
    <x v="268"/>
    <x v="267"/>
    <n v="18"/>
    <n v="1"/>
    <m/>
  </r>
  <r>
    <x v="642"/>
    <d v="2025-10-16T00:00:00"/>
    <x v="96"/>
    <x v="96"/>
    <n v="18"/>
    <n v="1"/>
    <m/>
  </r>
  <r>
    <x v="642"/>
    <d v="2025-10-16T00:00:00"/>
    <x v="97"/>
    <x v="97"/>
    <n v="18"/>
    <n v="1"/>
    <m/>
  </r>
  <r>
    <x v="642"/>
    <d v="2025-10-16T00:00:00"/>
    <x v="98"/>
    <x v="98"/>
    <n v="18"/>
    <n v="1"/>
    <m/>
  </r>
  <r>
    <x v="642"/>
    <d v="2025-10-16T00:00:00"/>
    <x v="29"/>
    <x v="29"/>
    <n v="18"/>
    <n v="1"/>
    <m/>
  </r>
  <r>
    <x v="642"/>
    <d v="2025-10-16T00:00:00"/>
    <x v="63"/>
    <x v="63"/>
    <n v="18"/>
    <n v="-1"/>
    <m/>
  </r>
  <r>
    <x v="642"/>
    <d v="2025-10-16T00:00:00"/>
    <x v="269"/>
    <x v="268"/>
    <n v="18"/>
    <n v="1"/>
    <m/>
  </r>
  <r>
    <x v="642"/>
    <d v="2025-10-16T00:00:00"/>
    <x v="6"/>
    <x v="6"/>
    <n v="18"/>
    <n v="35"/>
    <m/>
  </r>
  <r>
    <x v="642"/>
    <d v="2025-10-16T00:00:00"/>
    <x v="6"/>
    <x v="6"/>
    <n v="18"/>
    <n v="35"/>
    <m/>
  </r>
  <r>
    <x v="45"/>
    <d v="2025-10-15T00:00:00"/>
    <x v="186"/>
    <x v="185"/>
    <n v="18"/>
    <n v="8"/>
    <m/>
  </r>
  <r>
    <x v="45"/>
    <d v="2025-10-15T00:00:00"/>
    <x v="14"/>
    <x v="14"/>
    <n v="18"/>
    <n v="3"/>
    <m/>
  </r>
  <r>
    <x v="45"/>
    <d v="2025-10-15T00:00:00"/>
    <x v="2"/>
    <x v="2"/>
    <n v="18"/>
    <n v="3"/>
    <m/>
  </r>
  <r>
    <x v="45"/>
    <d v="2025-10-15T00:00:00"/>
    <x v="15"/>
    <x v="15"/>
    <n v="18"/>
    <n v="5"/>
    <m/>
  </r>
  <r>
    <x v="45"/>
    <d v="2025-10-15T00:00:00"/>
    <x v="185"/>
    <x v="184"/>
    <n v="18"/>
    <n v="8"/>
    <m/>
  </r>
  <r>
    <x v="45"/>
    <d v="2025-10-15T00:00:00"/>
    <x v="112"/>
    <x v="112"/>
    <n v="18"/>
    <n v="7"/>
    <m/>
  </r>
  <r>
    <x v="643"/>
    <d v="2025-10-15T00:00:00"/>
    <x v="6"/>
    <x v="6"/>
    <n v="18"/>
    <n v="35"/>
    <m/>
  </r>
  <r>
    <x v="643"/>
    <d v="2025-10-15T00:00:00"/>
    <x v="103"/>
    <x v="103"/>
    <n v="18"/>
    <n v="0"/>
    <m/>
  </r>
  <r>
    <x v="644"/>
    <d v="2025-10-15T00:00:00"/>
    <x v="5"/>
    <x v="5"/>
    <n v="18"/>
    <n v="22"/>
    <m/>
  </r>
  <r>
    <x v="644"/>
    <d v="2025-10-15T00:00:00"/>
    <x v="5"/>
    <x v="5"/>
    <n v="18"/>
    <n v="22"/>
    <m/>
  </r>
  <r>
    <x v="645"/>
    <d v="2025-10-14T00:00:00"/>
    <x v="10"/>
    <x v="10"/>
    <n v="18"/>
    <n v="8"/>
    <m/>
  </r>
  <r>
    <x v="645"/>
    <d v="2025-10-14T00:00:00"/>
    <x v="11"/>
    <x v="11"/>
    <n v="18"/>
    <n v="5"/>
    <m/>
  </r>
  <r>
    <x v="645"/>
    <d v="2025-10-14T00:00:00"/>
    <x v="12"/>
    <x v="12"/>
    <n v="18"/>
    <n v="9"/>
    <m/>
  </r>
  <r>
    <x v="645"/>
    <d v="2025-10-14T00:00:00"/>
    <x v="13"/>
    <x v="13"/>
    <n v="18"/>
    <n v="11"/>
    <m/>
  </r>
  <r>
    <x v="645"/>
    <d v="2025-10-14T00:00:00"/>
    <x v="260"/>
    <x v="259"/>
    <n v="18"/>
    <n v="1"/>
    <m/>
  </r>
  <r>
    <x v="645"/>
    <d v="2025-10-14T00:00:00"/>
    <x v="3"/>
    <x v="3"/>
    <n v="18"/>
    <n v="6"/>
    <m/>
  </r>
  <r>
    <x v="645"/>
    <d v="2025-10-14T00:00:00"/>
    <x v="6"/>
    <x v="6"/>
    <n v="18"/>
    <n v="35"/>
    <m/>
  </r>
  <r>
    <x v="646"/>
    <d v="2025-10-14T00:00:00"/>
    <x v="103"/>
    <x v="103"/>
    <n v="18"/>
    <n v="0"/>
    <m/>
  </r>
  <r>
    <x v="647"/>
    <d v="2025-10-13T00:00:00"/>
    <x v="54"/>
    <x v="54"/>
    <n v="18"/>
    <n v="2"/>
    <m/>
  </r>
  <r>
    <x v="648"/>
    <d v="2025-10-12T00:00:00"/>
    <x v="6"/>
    <x v="6"/>
    <n v="18"/>
    <n v="35"/>
    <m/>
  </r>
  <r>
    <x v="648"/>
    <d v="2025-10-12T00:00:00"/>
    <x v="3"/>
    <x v="3"/>
    <n v="18"/>
    <n v="6"/>
    <m/>
  </r>
  <r>
    <x v="648"/>
    <d v="2025-10-12T00:00:00"/>
    <x v="5"/>
    <x v="5"/>
    <n v="18"/>
    <n v="22"/>
    <m/>
  </r>
  <r>
    <x v="649"/>
    <d v="2025-10-12T00:00:00"/>
    <x v="103"/>
    <x v="103"/>
    <n v="18"/>
    <n v="0"/>
    <m/>
  </r>
  <r>
    <x v="650"/>
    <d v="2025-10-12T00:00:00"/>
    <x v="17"/>
    <x v="17"/>
    <n v="18"/>
    <n v="4"/>
    <m/>
  </r>
  <r>
    <x v="651"/>
    <d v="2025-10-11T00:00:00"/>
    <x v="43"/>
    <x v="43"/>
    <n v="18"/>
    <n v="9"/>
    <m/>
  </r>
  <r>
    <x v="651"/>
    <d v="2025-10-11T00:00:00"/>
    <x v="44"/>
    <x v="44"/>
    <n v="18"/>
    <n v="9"/>
    <m/>
  </r>
  <r>
    <x v="651"/>
    <d v="2025-10-11T00:00:00"/>
    <x v="45"/>
    <x v="45"/>
    <n v="18"/>
    <n v="9"/>
    <m/>
  </r>
  <r>
    <x v="651"/>
    <d v="2025-10-11T00:00:00"/>
    <x v="46"/>
    <x v="46"/>
    <n v="18"/>
    <n v="9"/>
    <m/>
  </r>
  <r>
    <x v="651"/>
    <d v="2025-10-11T00:00:00"/>
    <x v="47"/>
    <x v="47"/>
    <n v="18"/>
    <n v="9"/>
    <m/>
  </r>
  <r>
    <x v="651"/>
    <d v="2025-10-11T00:00:00"/>
    <x v="48"/>
    <x v="48"/>
    <n v="18"/>
    <n v="9"/>
    <m/>
  </r>
  <r>
    <x v="651"/>
    <d v="2025-10-11T00:00:00"/>
    <x v="49"/>
    <x v="49"/>
    <n v="18"/>
    <n v="9"/>
    <m/>
  </r>
  <r>
    <x v="651"/>
    <d v="2025-10-11T00:00:00"/>
    <x v="50"/>
    <x v="50"/>
    <n v="18"/>
    <n v="20"/>
    <m/>
  </r>
  <r>
    <x v="651"/>
    <d v="2025-10-11T00:00:00"/>
    <x v="63"/>
    <x v="63"/>
    <n v="18"/>
    <n v="-1"/>
    <m/>
  </r>
  <r>
    <x v="651"/>
    <d v="2025-10-11T00:00:00"/>
    <x v="6"/>
    <x v="6"/>
    <n v="18"/>
    <n v="35"/>
    <m/>
  </r>
  <r>
    <x v="651"/>
    <d v="2025-10-11T00:00:00"/>
    <x v="5"/>
    <x v="5"/>
    <n v="18"/>
    <n v="22"/>
    <m/>
  </r>
  <r>
    <x v="652"/>
    <d v="2025-10-11T00:00:00"/>
    <x v="56"/>
    <x v="56"/>
    <n v="18"/>
    <n v="19"/>
    <m/>
  </r>
  <r>
    <x v="652"/>
    <d v="2025-10-11T00:00:00"/>
    <x v="32"/>
    <x v="32"/>
    <n v="18"/>
    <n v="1"/>
    <m/>
  </r>
  <r>
    <x v="652"/>
    <d v="2025-10-11T00:00:00"/>
    <x v="1"/>
    <x v="1"/>
    <n v="18"/>
    <n v="0"/>
    <m/>
  </r>
  <r>
    <x v="652"/>
    <d v="2025-10-11T00:00:00"/>
    <x v="6"/>
    <x v="6"/>
    <n v="18"/>
    <n v="35"/>
    <m/>
  </r>
  <r>
    <x v="652"/>
    <d v="2025-10-11T00:00:00"/>
    <x v="27"/>
    <x v="27"/>
    <n v="18"/>
    <n v="101"/>
    <m/>
  </r>
  <r>
    <x v="652"/>
    <d v="2025-10-11T00:00:00"/>
    <x v="3"/>
    <x v="3"/>
    <n v="18"/>
    <n v="6"/>
    <m/>
  </r>
  <r>
    <x v="652"/>
    <d v="2025-10-11T00:00:00"/>
    <x v="5"/>
    <x v="5"/>
    <n v="18"/>
    <n v="22"/>
    <m/>
  </r>
  <r>
    <x v="652"/>
    <d v="2025-10-11T00:00:00"/>
    <x v="5"/>
    <x v="5"/>
    <n v="18"/>
    <n v="22"/>
    <m/>
  </r>
  <r>
    <x v="653"/>
    <d v="2025-10-11T00:00:00"/>
    <x v="56"/>
    <x v="56"/>
    <n v="18"/>
    <n v="19"/>
    <m/>
  </r>
  <r>
    <x v="653"/>
    <d v="2025-10-11T00:00:00"/>
    <x v="5"/>
    <x v="5"/>
    <n v="18"/>
    <n v="22"/>
    <m/>
  </r>
  <r>
    <x v="653"/>
    <d v="2025-10-11T00:00:00"/>
    <x v="5"/>
    <x v="5"/>
    <n v="18"/>
    <n v="22"/>
    <m/>
  </r>
  <r>
    <x v="654"/>
    <d v="2025-10-10T00:00:00"/>
    <x v="103"/>
    <x v="103"/>
    <n v="18"/>
    <n v="0"/>
    <m/>
  </r>
  <r>
    <x v="655"/>
    <d v="2025-10-09T00:00:00"/>
    <x v="10"/>
    <x v="10"/>
    <n v="18"/>
    <n v="8"/>
    <m/>
  </r>
  <r>
    <x v="655"/>
    <d v="2025-10-09T00:00:00"/>
    <x v="11"/>
    <x v="11"/>
    <n v="18"/>
    <n v="5"/>
    <m/>
  </r>
  <r>
    <x v="655"/>
    <d v="2025-10-09T00:00:00"/>
    <x v="12"/>
    <x v="12"/>
    <n v="18"/>
    <n v="9"/>
    <m/>
  </r>
  <r>
    <x v="655"/>
    <d v="2025-10-09T00:00:00"/>
    <x v="100"/>
    <x v="100"/>
    <n v="18"/>
    <n v="2"/>
    <m/>
  </r>
  <r>
    <x v="655"/>
    <d v="2025-10-09T00:00:00"/>
    <x v="6"/>
    <x v="6"/>
    <n v="18"/>
    <n v="35"/>
    <m/>
  </r>
  <r>
    <x v="656"/>
    <d v="2025-10-09T00:00:00"/>
    <x v="27"/>
    <x v="27"/>
    <n v="18"/>
    <n v="101"/>
    <m/>
  </r>
  <r>
    <x v="656"/>
    <d v="2025-10-09T00:00:00"/>
    <x v="10"/>
    <x v="10"/>
    <n v="18"/>
    <n v="8"/>
    <m/>
  </r>
  <r>
    <x v="656"/>
    <d v="2025-10-09T00:00:00"/>
    <x v="11"/>
    <x v="11"/>
    <n v="18"/>
    <n v="5"/>
    <m/>
  </r>
  <r>
    <x v="656"/>
    <d v="2025-10-09T00:00:00"/>
    <x v="12"/>
    <x v="12"/>
    <n v="18"/>
    <n v="9"/>
    <m/>
  </r>
  <r>
    <x v="656"/>
    <d v="2025-10-09T00:00:00"/>
    <x v="5"/>
    <x v="5"/>
    <n v="18"/>
    <n v="22"/>
    <m/>
  </r>
  <r>
    <x v="656"/>
    <d v="2025-10-09T00:00:00"/>
    <x v="5"/>
    <x v="5"/>
    <n v="18"/>
    <n v="22"/>
    <m/>
  </r>
  <r>
    <x v="657"/>
    <d v="2025-10-09T00:00:00"/>
    <x v="10"/>
    <x v="10"/>
    <n v="18"/>
    <n v="8"/>
    <m/>
  </r>
  <r>
    <x v="657"/>
    <d v="2025-10-09T00:00:00"/>
    <x v="11"/>
    <x v="11"/>
    <n v="18"/>
    <n v="5"/>
    <m/>
  </r>
  <r>
    <x v="657"/>
    <d v="2025-10-09T00:00:00"/>
    <x v="12"/>
    <x v="12"/>
    <n v="18"/>
    <n v="9"/>
    <m/>
  </r>
  <r>
    <x v="657"/>
    <d v="2025-10-09T00:00:00"/>
    <x v="95"/>
    <x v="95"/>
    <n v="18"/>
    <n v="2"/>
    <m/>
  </r>
  <r>
    <x v="657"/>
    <d v="2025-10-09T00:00:00"/>
    <x v="104"/>
    <x v="104"/>
    <n v="18"/>
    <n v="22"/>
    <m/>
  </r>
  <r>
    <x v="657"/>
    <d v="2025-10-09T00:00:00"/>
    <x v="3"/>
    <x v="3"/>
    <n v="18"/>
    <n v="6"/>
    <m/>
  </r>
  <r>
    <x v="658"/>
    <d v="2025-10-09T00:00:00"/>
    <x v="5"/>
    <x v="5"/>
    <n v="18"/>
    <n v="22"/>
    <m/>
  </r>
  <r>
    <x v="658"/>
    <d v="2025-10-09T00:00:00"/>
    <x v="5"/>
    <x v="5"/>
    <n v="18"/>
    <n v="22"/>
    <m/>
  </r>
  <r>
    <x v="659"/>
    <d v="2025-10-08T00:00:00"/>
    <x v="157"/>
    <x v="156"/>
    <n v="18"/>
    <n v="4"/>
    <m/>
  </r>
  <r>
    <x v="659"/>
    <d v="2025-10-08T00:00:00"/>
    <x v="223"/>
    <x v="222"/>
    <n v="18"/>
    <n v="0"/>
    <m/>
  </r>
  <r>
    <x v="659"/>
    <d v="2025-10-08T00:00:00"/>
    <x v="102"/>
    <x v="102"/>
    <n v="0"/>
    <n v="6"/>
    <m/>
  </r>
  <r>
    <x v="660"/>
    <d v="2025-10-08T00:00:00"/>
    <x v="91"/>
    <x v="91"/>
    <n v="0"/>
    <n v="3"/>
    <m/>
  </r>
  <r>
    <x v="661"/>
    <d v="2025-10-07T00:00:00"/>
    <x v="6"/>
    <x v="6"/>
    <n v="18"/>
    <n v="35"/>
    <m/>
  </r>
  <r>
    <x v="662"/>
    <d v="2025-10-08T00:00:00"/>
    <x v="6"/>
    <x v="6"/>
    <n v="18"/>
    <n v="35"/>
    <m/>
  </r>
  <r>
    <x v="663"/>
    <d v="2025-10-07T00:00:00"/>
    <x v="127"/>
    <x v="7"/>
    <n v="5"/>
    <n v="0"/>
    <n v="362500157"/>
  </r>
  <r>
    <x v="664"/>
    <d v="2025-10-07T00:00:00"/>
    <x v="10"/>
    <x v="10"/>
    <n v="18"/>
    <n v="8"/>
    <m/>
  </r>
  <r>
    <x v="664"/>
    <d v="2025-10-07T00:00:00"/>
    <x v="11"/>
    <x v="11"/>
    <n v="18"/>
    <n v="5"/>
    <m/>
  </r>
  <r>
    <x v="664"/>
    <d v="2025-10-07T00:00:00"/>
    <x v="12"/>
    <x v="12"/>
    <n v="18"/>
    <n v="9"/>
    <m/>
  </r>
  <r>
    <x v="664"/>
    <d v="2025-10-07T00:00:00"/>
    <x v="181"/>
    <x v="180"/>
    <n v="18"/>
    <n v="1"/>
    <m/>
  </r>
  <r>
    <x v="665"/>
    <d v="2025-10-07T00:00:00"/>
    <x v="270"/>
    <x v="269"/>
    <n v="18"/>
    <n v="1"/>
    <m/>
  </r>
  <r>
    <x v="665"/>
    <d v="2025-10-07T00:00:00"/>
    <x v="8"/>
    <x v="8"/>
    <n v="18"/>
    <n v="3"/>
    <m/>
  </r>
  <r>
    <x v="665"/>
    <d v="2025-10-07T00:00:00"/>
    <x v="91"/>
    <x v="91"/>
    <n v="0"/>
    <n v="3"/>
    <m/>
  </r>
  <r>
    <x v="666"/>
    <d v="2025-09-25T00:00:00"/>
    <x v="127"/>
    <x v="7"/>
    <n v="5"/>
    <n v="0"/>
    <n v="362500269"/>
  </r>
  <r>
    <x v="667"/>
    <d v="2025-10-05T00:00:00"/>
    <x v="38"/>
    <x v="38"/>
    <n v="18"/>
    <n v="1"/>
    <m/>
  </r>
  <r>
    <x v="668"/>
    <d v="2025-10-05T00:00:00"/>
    <x v="65"/>
    <x v="65"/>
    <n v="18"/>
    <n v="12"/>
    <m/>
  </r>
  <r>
    <x v="669"/>
    <d v="2025-10-05T00:00:00"/>
    <x v="27"/>
    <x v="27"/>
    <n v="18"/>
    <n v="101"/>
    <m/>
  </r>
  <r>
    <x v="670"/>
    <d v="2025-10-05T00:00:00"/>
    <x v="0"/>
    <x v="0"/>
    <n v="18"/>
    <n v="4"/>
    <m/>
  </r>
  <r>
    <x v="671"/>
    <d v="2025-10-04T00:00:00"/>
    <x v="152"/>
    <x v="151"/>
    <n v="18"/>
    <n v="3"/>
    <m/>
  </r>
  <r>
    <x v="672"/>
    <d v="2025-10-04T00:00:00"/>
    <x v="68"/>
    <x v="68"/>
    <n v="18"/>
    <n v="77"/>
    <m/>
  </r>
  <r>
    <x v="672"/>
    <d v="2025-10-04T00:00:00"/>
    <x v="152"/>
    <x v="151"/>
    <n v="18"/>
    <n v="3"/>
    <m/>
  </r>
  <r>
    <x v="672"/>
    <d v="2025-10-04T00:00:00"/>
    <x v="5"/>
    <x v="5"/>
    <n v="18"/>
    <n v="22"/>
    <m/>
  </r>
  <r>
    <x v="672"/>
    <d v="2025-10-04T00:00:00"/>
    <x v="5"/>
    <x v="5"/>
    <n v="18"/>
    <n v="22"/>
    <m/>
  </r>
  <r>
    <x v="673"/>
    <d v="2025-10-04T00:00:00"/>
    <x v="17"/>
    <x v="17"/>
    <n v="18"/>
    <n v="4"/>
    <m/>
  </r>
  <r>
    <x v="674"/>
    <d v="2025-10-04T00:00:00"/>
    <x v="139"/>
    <x v="138"/>
    <n v="18"/>
    <n v="2"/>
    <m/>
  </r>
  <r>
    <x v="674"/>
    <d v="2025-10-04T00:00:00"/>
    <x v="140"/>
    <x v="139"/>
    <n v="18"/>
    <n v="3"/>
    <m/>
  </r>
  <r>
    <x v="674"/>
    <d v="2025-10-04T00:00:00"/>
    <x v="141"/>
    <x v="140"/>
    <n v="18"/>
    <n v="3"/>
    <m/>
  </r>
  <r>
    <x v="674"/>
    <d v="2025-10-04T00:00:00"/>
    <x v="142"/>
    <x v="141"/>
    <n v="18"/>
    <n v="3"/>
    <m/>
  </r>
  <r>
    <x v="674"/>
    <d v="2025-10-04T00:00:00"/>
    <x v="271"/>
    <x v="270"/>
    <n v="18"/>
    <n v="1"/>
    <m/>
  </r>
  <r>
    <x v="674"/>
    <d v="2025-10-04T00:00:00"/>
    <x v="34"/>
    <x v="34"/>
    <n v="18"/>
    <n v="1"/>
    <m/>
  </r>
  <r>
    <x v="674"/>
    <d v="2025-10-04T00:00:00"/>
    <x v="43"/>
    <x v="43"/>
    <n v="18"/>
    <n v="9"/>
    <m/>
  </r>
  <r>
    <x v="674"/>
    <d v="2025-10-04T00:00:00"/>
    <x v="44"/>
    <x v="44"/>
    <n v="18"/>
    <n v="9"/>
    <m/>
  </r>
  <r>
    <x v="674"/>
    <d v="2025-10-04T00:00:00"/>
    <x v="45"/>
    <x v="45"/>
    <n v="18"/>
    <n v="9"/>
    <m/>
  </r>
  <r>
    <x v="674"/>
    <d v="2025-10-04T00:00:00"/>
    <x v="46"/>
    <x v="46"/>
    <n v="18"/>
    <n v="9"/>
    <m/>
  </r>
  <r>
    <x v="674"/>
    <d v="2025-10-04T00:00:00"/>
    <x v="47"/>
    <x v="47"/>
    <n v="18"/>
    <n v="9"/>
    <m/>
  </r>
  <r>
    <x v="674"/>
    <d v="2025-10-04T00:00:00"/>
    <x v="48"/>
    <x v="48"/>
    <n v="18"/>
    <n v="9"/>
    <m/>
  </r>
  <r>
    <x v="674"/>
    <d v="2025-10-04T00:00:00"/>
    <x v="49"/>
    <x v="49"/>
    <n v="18"/>
    <n v="9"/>
    <m/>
  </r>
  <r>
    <x v="674"/>
    <d v="2025-10-04T00:00:00"/>
    <x v="50"/>
    <x v="50"/>
    <n v="18"/>
    <n v="20"/>
    <m/>
  </r>
  <r>
    <x v="674"/>
    <d v="2025-10-04T00:00:00"/>
    <x v="5"/>
    <x v="5"/>
    <n v="18"/>
    <n v="22"/>
    <m/>
  </r>
  <r>
    <x v="674"/>
    <d v="2025-10-04T00:00:00"/>
    <x v="5"/>
    <x v="5"/>
    <n v="18"/>
    <n v="22"/>
    <m/>
  </r>
  <r>
    <x v="674"/>
    <d v="2025-10-04T00:00:00"/>
    <x v="3"/>
    <x v="3"/>
    <n v="18"/>
    <n v="6"/>
    <m/>
  </r>
  <r>
    <x v="675"/>
    <d v="2025-10-04T00:00:00"/>
    <x v="17"/>
    <x v="17"/>
    <n v="18"/>
    <n v="4"/>
    <m/>
  </r>
  <r>
    <x v="675"/>
    <d v="2025-10-04T00:00:00"/>
    <x v="183"/>
    <x v="182"/>
    <n v="18"/>
    <n v="2"/>
    <m/>
  </r>
  <r>
    <x v="675"/>
    <d v="2025-10-04T00:00:00"/>
    <x v="57"/>
    <x v="57"/>
    <n v="18"/>
    <n v="11"/>
    <m/>
  </r>
  <r>
    <x v="676"/>
    <d v="2025-10-03T00:00:00"/>
    <x v="13"/>
    <x v="13"/>
    <n v="18"/>
    <n v="11"/>
    <m/>
  </r>
  <r>
    <x v="676"/>
    <d v="2025-10-03T00:00:00"/>
    <x v="27"/>
    <x v="27"/>
    <n v="18"/>
    <n v="101"/>
    <m/>
  </r>
  <r>
    <x v="677"/>
    <d v="2025-10-03T00:00:00"/>
    <x v="13"/>
    <x v="13"/>
    <n v="18"/>
    <n v="11"/>
    <m/>
  </r>
  <r>
    <x v="677"/>
    <d v="2025-10-03T00:00:00"/>
    <x v="3"/>
    <x v="3"/>
    <n v="18"/>
    <n v="6"/>
    <m/>
  </r>
  <r>
    <x v="678"/>
    <d v="2025-10-03T00:00:00"/>
    <x v="31"/>
    <x v="31"/>
    <n v="18"/>
    <n v="3"/>
    <m/>
  </r>
  <r>
    <x v="679"/>
    <n v="6620297"/>
    <x v="103"/>
    <x v="103"/>
    <n v="18"/>
    <n v="0"/>
    <m/>
  </r>
  <r>
    <x v="680"/>
    <d v="2025-10-01T00:00:00"/>
    <x v="5"/>
    <x v="5"/>
    <n v="18"/>
    <n v="22"/>
    <m/>
  </r>
  <r>
    <x v="680"/>
    <d v="2025-10-01T00:00:00"/>
    <x v="5"/>
    <x v="5"/>
    <n v="18"/>
    <n v="22"/>
    <m/>
  </r>
  <r>
    <x v="680"/>
    <d v="2025-10-01T00:00:00"/>
    <x v="3"/>
    <x v="3"/>
    <n v="18"/>
    <n v="6"/>
    <m/>
  </r>
  <r>
    <x v="680"/>
    <d v="2025-10-01T00:00:00"/>
    <x v="6"/>
    <x v="6"/>
    <n v="18"/>
    <n v="35"/>
    <m/>
  </r>
  <r>
    <x v="680"/>
    <d v="2025-10-01T00:00:00"/>
    <x v="6"/>
    <x v="6"/>
    <n v="18"/>
    <n v="35"/>
    <m/>
  </r>
  <r>
    <x v="680"/>
    <d v="2025-10-01T00:00:00"/>
    <x v="27"/>
    <x v="27"/>
    <n v="18"/>
    <n v="101"/>
    <m/>
  </r>
  <r>
    <x v="681"/>
    <d v="2025-10-01T00:00:00"/>
    <x v="10"/>
    <x v="10"/>
    <n v="18"/>
    <n v="8"/>
    <m/>
  </r>
  <r>
    <x v="681"/>
    <d v="2025-10-01T00:00:00"/>
    <x v="11"/>
    <x v="11"/>
    <n v="18"/>
    <n v="5"/>
    <m/>
  </r>
  <r>
    <x v="681"/>
    <d v="2025-10-01T00:00:00"/>
    <x v="12"/>
    <x v="12"/>
    <n v="18"/>
    <n v="9"/>
    <m/>
  </r>
  <r>
    <x v="681"/>
    <d v="2025-10-01T00:00:00"/>
    <x v="27"/>
    <x v="27"/>
    <n v="18"/>
    <n v="101"/>
    <m/>
  </r>
  <r>
    <x v="681"/>
    <d v="2025-10-01T00:00:00"/>
    <x v="27"/>
    <x v="27"/>
    <n v="18"/>
    <n v="101"/>
    <m/>
  </r>
  <r>
    <x v="682"/>
    <d v="2025-09-30T00:00:00"/>
    <x v="6"/>
    <x v="6"/>
    <n v="18"/>
    <n v="35"/>
    <m/>
  </r>
  <r>
    <x v="683"/>
    <d v="2025-09-28T00:00:00"/>
    <x v="13"/>
    <x v="13"/>
    <n v="18"/>
    <n v="11"/>
    <m/>
  </r>
  <r>
    <x v="683"/>
    <d v="2025-09-28T00:00:00"/>
    <x v="5"/>
    <x v="5"/>
    <n v="18"/>
    <n v="22"/>
    <m/>
  </r>
  <r>
    <x v="683"/>
    <d v="2025-09-28T00:00:00"/>
    <x v="5"/>
    <x v="5"/>
    <n v="18"/>
    <n v="22"/>
    <m/>
  </r>
  <r>
    <x v="683"/>
    <d v="2025-09-28T00:00:00"/>
    <x v="3"/>
    <x v="3"/>
    <n v="18"/>
    <n v="6"/>
    <m/>
  </r>
  <r>
    <x v="683"/>
    <d v="2025-09-28T00:00:00"/>
    <x v="91"/>
    <x v="91"/>
    <n v="0"/>
    <n v="3"/>
    <m/>
  </r>
  <r>
    <x v="683"/>
    <d v="2025-09-28T00:00:00"/>
    <x v="6"/>
    <x v="6"/>
    <n v="18"/>
    <n v="35"/>
    <m/>
  </r>
  <r>
    <x v="683"/>
    <d v="2025-09-28T00:00:00"/>
    <x v="35"/>
    <x v="35"/>
    <n v="18"/>
    <n v="55"/>
    <m/>
  </r>
  <r>
    <x v="684"/>
    <d v="2025-09-28T00:00:00"/>
    <x v="110"/>
    <x v="110"/>
    <n v="18"/>
    <n v="2"/>
    <m/>
  </r>
  <r>
    <x v="684"/>
    <d v="2025-09-28T00:00:00"/>
    <x v="0"/>
    <x v="0"/>
    <n v="18"/>
    <n v="4"/>
    <m/>
  </r>
  <r>
    <x v="684"/>
    <d v="2025-09-28T00:00:00"/>
    <x v="102"/>
    <x v="102"/>
    <n v="0"/>
    <n v="6"/>
    <m/>
  </r>
  <r>
    <x v="685"/>
    <d v="2025-09-27T00:00:00"/>
    <x v="6"/>
    <x v="6"/>
    <n v="18"/>
    <n v="35"/>
    <m/>
  </r>
  <r>
    <x v="685"/>
    <d v="2025-09-27T00:00:00"/>
    <x v="119"/>
    <x v="119"/>
    <n v="18"/>
    <n v="2"/>
    <m/>
  </r>
  <r>
    <x v="685"/>
    <d v="2025-09-27T00:00:00"/>
    <x v="120"/>
    <x v="120"/>
    <n v="18"/>
    <n v="2"/>
    <m/>
  </r>
  <r>
    <x v="685"/>
    <d v="2025-09-27T00:00:00"/>
    <x v="168"/>
    <x v="167"/>
    <n v="18"/>
    <n v="2"/>
    <m/>
  </r>
  <r>
    <x v="685"/>
    <d v="2025-09-27T00:00:00"/>
    <x v="272"/>
    <x v="271"/>
    <n v="18"/>
    <n v="1"/>
    <m/>
  </r>
  <r>
    <x v="685"/>
    <d v="2025-09-27T00:00:00"/>
    <x v="273"/>
    <x v="272"/>
    <n v="18"/>
    <n v="1"/>
    <m/>
  </r>
  <r>
    <x v="685"/>
    <d v="2025-09-27T00:00:00"/>
    <x v="100"/>
    <x v="100"/>
    <n v="18"/>
    <n v="2"/>
    <m/>
  </r>
  <r>
    <x v="685"/>
    <d v="2025-09-27T00:00:00"/>
    <x v="23"/>
    <x v="23"/>
    <n v="18"/>
    <n v="0"/>
    <m/>
  </r>
  <r>
    <x v="685"/>
    <d v="2025-09-27T00:00:00"/>
    <x v="27"/>
    <x v="27"/>
    <n v="18"/>
    <n v="101"/>
    <m/>
  </r>
  <r>
    <x v="685"/>
    <d v="2025-09-27T00:00:00"/>
    <x v="27"/>
    <x v="27"/>
    <n v="18"/>
    <n v="101"/>
    <m/>
  </r>
  <r>
    <x v="685"/>
    <d v="2025-09-27T00:00:00"/>
    <x v="27"/>
    <x v="27"/>
    <n v="18"/>
    <n v="101"/>
    <m/>
  </r>
  <r>
    <x v="685"/>
    <d v="2025-09-27T00:00:00"/>
    <x v="27"/>
    <x v="27"/>
    <n v="18"/>
    <n v="101"/>
    <m/>
  </r>
  <r>
    <x v="685"/>
    <d v="2025-09-27T00:00:00"/>
    <x v="27"/>
    <x v="27"/>
    <n v="18"/>
    <n v="101"/>
    <m/>
  </r>
  <r>
    <x v="686"/>
    <d v="2025-09-28T00:00:00"/>
    <x v="20"/>
    <x v="20"/>
    <n v="18"/>
    <n v="1"/>
    <m/>
  </r>
  <r>
    <x v="686"/>
    <d v="2025-09-28T00:00:00"/>
    <x v="21"/>
    <x v="21"/>
    <n v="18"/>
    <n v="1"/>
    <m/>
  </r>
  <r>
    <x v="686"/>
    <d v="2025-09-28T00:00:00"/>
    <x v="27"/>
    <x v="27"/>
    <n v="18"/>
    <n v="101"/>
    <m/>
  </r>
  <r>
    <x v="686"/>
    <d v="2025-09-28T00:00:00"/>
    <x v="27"/>
    <x v="27"/>
    <n v="18"/>
    <n v="101"/>
    <m/>
  </r>
  <r>
    <x v="686"/>
    <d v="2025-09-28T00:00:00"/>
    <x v="3"/>
    <x v="3"/>
    <n v="18"/>
    <n v="6"/>
    <m/>
  </r>
  <r>
    <x v="686"/>
    <d v="2025-09-28T00:00:00"/>
    <x v="6"/>
    <x v="6"/>
    <n v="18"/>
    <n v="35"/>
    <m/>
  </r>
  <r>
    <x v="687"/>
    <d v="2025-09-27T00:00:00"/>
    <x v="30"/>
    <x v="30"/>
    <n v="18"/>
    <n v="34"/>
    <m/>
  </r>
  <r>
    <x v="688"/>
    <d v="2025-09-27T00:00:00"/>
    <x v="87"/>
    <x v="87"/>
    <n v="5"/>
    <n v="1"/>
    <s v="1W102500080"/>
  </r>
  <r>
    <x v="689"/>
    <d v="2025-09-26T00:00:00"/>
    <x v="10"/>
    <x v="10"/>
    <n v="18"/>
    <n v="8"/>
    <m/>
  </r>
  <r>
    <x v="689"/>
    <d v="2025-09-26T00:00:00"/>
    <x v="11"/>
    <x v="11"/>
    <n v="18"/>
    <n v="5"/>
    <m/>
  </r>
  <r>
    <x v="689"/>
    <d v="2025-09-26T00:00:00"/>
    <x v="12"/>
    <x v="12"/>
    <n v="18"/>
    <n v="9"/>
    <m/>
  </r>
  <r>
    <x v="689"/>
    <d v="2025-09-26T00:00:00"/>
    <x v="13"/>
    <x v="13"/>
    <n v="18"/>
    <n v="11"/>
    <m/>
  </r>
  <r>
    <x v="689"/>
    <d v="2025-09-26T00:00:00"/>
    <x v="5"/>
    <x v="5"/>
    <n v="18"/>
    <n v="22"/>
    <m/>
  </r>
  <r>
    <x v="689"/>
    <d v="2025-09-26T00:00:00"/>
    <x v="6"/>
    <x v="6"/>
    <n v="18"/>
    <n v="35"/>
    <m/>
  </r>
  <r>
    <x v="690"/>
    <d v="2025-09-26T00:00:00"/>
    <x v="274"/>
    <x v="273"/>
    <n v="5"/>
    <n v="0"/>
    <n v="262301086"/>
  </r>
  <r>
    <x v="691"/>
    <d v="2025-09-26T00:00:00"/>
    <x v="56"/>
    <x v="56"/>
    <n v="18"/>
    <n v="19"/>
    <m/>
  </r>
  <r>
    <x v="691"/>
    <d v="2025-09-26T00:00:00"/>
    <x v="10"/>
    <x v="10"/>
    <n v="18"/>
    <n v="8"/>
    <m/>
  </r>
  <r>
    <x v="691"/>
    <d v="2025-09-26T00:00:00"/>
    <x v="11"/>
    <x v="11"/>
    <n v="18"/>
    <n v="5"/>
    <m/>
  </r>
  <r>
    <x v="691"/>
    <d v="2025-09-26T00:00:00"/>
    <x v="3"/>
    <x v="3"/>
    <n v="18"/>
    <n v="6"/>
    <m/>
  </r>
  <r>
    <x v="691"/>
    <d v="2025-09-26T00:00:00"/>
    <x v="6"/>
    <x v="6"/>
    <n v="18"/>
    <n v="35"/>
    <m/>
  </r>
  <r>
    <x v="692"/>
    <d v="2025-09-25T00:00:00"/>
    <x v="127"/>
    <x v="7"/>
    <n v="5"/>
    <n v="0"/>
    <n v="362500268"/>
  </r>
  <r>
    <x v="693"/>
    <d v="2025-09-24T00:00:00"/>
    <x v="18"/>
    <x v="18"/>
    <n v="0"/>
    <n v="10"/>
    <m/>
  </r>
  <r>
    <x v="693"/>
    <d v="2025-09-24T00:00:00"/>
    <x v="32"/>
    <x v="32"/>
    <n v="18"/>
    <n v="1"/>
    <m/>
  </r>
  <r>
    <x v="693"/>
    <d v="2025-09-24T00:00:00"/>
    <x v="1"/>
    <x v="1"/>
    <n v="18"/>
    <n v="0"/>
    <m/>
  </r>
  <r>
    <x v="693"/>
    <d v="2025-09-24T00:00:00"/>
    <x v="10"/>
    <x v="10"/>
    <n v="18"/>
    <n v="8"/>
    <m/>
  </r>
  <r>
    <x v="693"/>
    <d v="2025-09-24T00:00:00"/>
    <x v="3"/>
    <x v="3"/>
    <n v="18"/>
    <n v="6"/>
    <m/>
  </r>
  <r>
    <x v="693"/>
    <d v="2025-09-24T00:00:00"/>
    <x v="246"/>
    <x v="245"/>
    <n v="18"/>
    <n v="1"/>
    <m/>
  </r>
  <r>
    <x v="694"/>
    <d v="2025-09-24T00:00:00"/>
    <x v="43"/>
    <x v="43"/>
    <n v="18"/>
    <n v="9"/>
    <m/>
  </r>
  <r>
    <x v="694"/>
    <d v="2025-09-24T00:00:00"/>
    <x v="44"/>
    <x v="44"/>
    <n v="18"/>
    <n v="9"/>
    <m/>
  </r>
  <r>
    <x v="694"/>
    <d v="2025-09-24T00:00:00"/>
    <x v="45"/>
    <x v="45"/>
    <n v="18"/>
    <n v="9"/>
    <m/>
  </r>
  <r>
    <x v="694"/>
    <d v="2025-09-24T00:00:00"/>
    <x v="46"/>
    <x v="46"/>
    <n v="18"/>
    <n v="9"/>
    <m/>
  </r>
  <r>
    <x v="694"/>
    <d v="2025-09-24T00:00:00"/>
    <x v="47"/>
    <x v="47"/>
    <n v="18"/>
    <n v="9"/>
    <m/>
  </r>
  <r>
    <x v="694"/>
    <d v="2025-09-24T00:00:00"/>
    <x v="48"/>
    <x v="48"/>
    <n v="18"/>
    <n v="9"/>
    <m/>
  </r>
  <r>
    <x v="694"/>
    <d v="2025-09-24T00:00:00"/>
    <x v="49"/>
    <x v="49"/>
    <n v="18"/>
    <n v="9"/>
    <m/>
  </r>
  <r>
    <x v="694"/>
    <d v="2025-09-24T00:00:00"/>
    <x v="50"/>
    <x v="50"/>
    <n v="18"/>
    <n v="20"/>
    <m/>
  </r>
  <r>
    <x v="694"/>
    <d v="2025-09-24T00:00:00"/>
    <x v="6"/>
    <x v="6"/>
    <n v="18"/>
    <n v="35"/>
    <m/>
  </r>
  <r>
    <x v="546"/>
    <d v="2025-09-24T00:00:00"/>
    <x v="18"/>
    <x v="18"/>
    <n v="0"/>
    <n v="10"/>
    <m/>
  </r>
  <r>
    <x v="695"/>
    <d v="2025-09-24T00:00:00"/>
    <x v="36"/>
    <x v="36"/>
    <n v="18"/>
    <n v="43"/>
    <m/>
  </r>
  <r>
    <x v="695"/>
    <d v="2025-09-24T00:00:00"/>
    <x v="5"/>
    <x v="5"/>
    <n v="18"/>
    <n v="22"/>
    <m/>
  </r>
  <r>
    <x v="696"/>
    <d v="2025-09-23T00:00:00"/>
    <x v="5"/>
    <x v="5"/>
    <n v="18"/>
    <n v="22"/>
    <m/>
  </r>
  <r>
    <x v="696"/>
    <d v="2025-09-23T00:00:00"/>
    <x v="5"/>
    <x v="5"/>
    <n v="18"/>
    <n v="22"/>
    <m/>
  </r>
  <r>
    <x v="697"/>
    <d v="2025-09-23T00:00:00"/>
    <x v="17"/>
    <x v="17"/>
    <n v="18"/>
    <n v="4"/>
    <m/>
  </r>
  <r>
    <x v="698"/>
    <d v="2025-09-23T00:00:00"/>
    <x v="87"/>
    <x v="87"/>
    <n v="5"/>
    <n v="1"/>
    <s v="1W102500089 "/>
  </r>
  <r>
    <x v="699"/>
    <d v="2025-09-23T00:00:00"/>
    <x v="127"/>
    <x v="7"/>
    <n v="5"/>
    <n v="0"/>
    <n v="362500265"/>
  </r>
  <r>
    <x v="700"/>
    <d v="2025-09-21T00:00:00"/>
    <x v="9"/>
    <x v="9"/>
    <n v="28"/>
    <n v="4"/>
    <m/>
  </r>
  <r>
    <x v="700"/>
    <d v="2025-09-21T00:00:00"/>
    <x v="200"/>
    <x v="199"/>
    <n v="28"/>
    <n v="1"/>
    <m/>
  </r>
  <r>
    <x v="700"/>
    <d v="2025-09-21T00:00:00"/>
    <x v="126"/>
    <x v="126"/>
    <n v="28"/>
    <n v="1"/>
    <m/>
  </r>
  <r>
    <x v="700"/>
    <d v="2025-09-21T00:00:00"/>
    <x v="258"/>
    <x v="257"/>
    <n v="28"/>
    <n v="1"/>
    <m/>
  </r>
  <r>
    <x v="701"/>
    <d v="2025-09-21T00:00:00"/>
    <x v="63"/>
    <x v="63"/>
    <n v="28"/>
    <n v="-1"/>
    <m/>
  </r>
  <r>
    <x v="702"/>
    <d v="2025-09-21T00:00:00"/>
    <x v="37"/>
    <x v="37"/>
    <n v="18"/>
    <n v="1"/>
    <m/>
  </r>
  <r>
    <x v="703"/>
    <d v="2025-09-21T00:00:00"/>
    <x v="114"/>
    <x v="114"/>
    <n v="18"/>
    <n v="4"/>
    <m/>
  </r>
  <r>
    <x v="704"/>
    <d v="2025-09-21T00:00:00"/>
    <x v="103"/>
    <x v="103"/>
    <n v="28"/>
    <n v="0"/>
    <m/>
  </r>
  <r>
    <x v="704"/>
    <d v="2025-09-21T00:00:00"/>
    <x v="6"/>
    <x v="6"/>
    <n v="18"/>
    <n v="35"/>
    <m/>
  </r>
  <r>
    <x v="700"/>
    <d v="2025-09-21T00:00:00"/>
    <x v="65"/>
    <x v="65"/>
    <n v="28"/>
    <n v="12"/>
    <m/>
  </r>
  <r>
    <x v="60"/>
    <d v="2025-09-20T00:00:00"/>
    <x v="103"/>
    <x v="103"/>
    <n v="28"/>
    <n v="0"/>
    <m/>
  </r>
  <r>
    <x v="705"/>
    <d v="2025-09-20T00:00:00"/>
    <x v="35"/>
    <x v="35"/>
    <n v="18"/>
    <n v="55"/>
    <m/>
  </r>
  <r>
    <x v="705"/>
    <d v="2025-09-20T00:00:00"/>
    <x v="17"/>
    <x v="17"/>
    <n v="18"/>
    <n v="4"/>
    <m/>
  </r>
  <r>
    <x v="706"/>
    <d v="2025-09-19T00:00:00"/>
    <x v="43"/>
    <x v="43"/>
    <n v="28"/>
    <n v="9"/>
    <m/>
  </r>
  <r>
    <x v="706"/>
    <d v="2025-09-19T00:00:00"/>
    <x v="44"/>
    <x v="44"/>
    <n v="28"/>
    <n v="9"/>
    <m/>
  </r>
  <r>
    <x v="706"/>
    <d v="2025-09-19T00:00:00"/>
    <x v="45"/>
    <x v="45"/>
    <n v="28"/>
    <n v="9"/>
    <m/>
  </r>
  <r>
    <x v="706"/>
    <d v="2025-09-19T00:00:00"/>
    <x v="46"/>
    <x v="46"/>
    <n v="28"/>
    <n v="9"/>
    <m/>
  </r>
  <r>
    <x v="706"/>
    <d v="2025-09-19T00:00:00"/>
    <x v="47"/>
    <x v="47"/>
    <n v="28"/>
    <n v="9"/>
    <m/>
  </r>
  <r>
    <x v="706"/>
    <d v="2025-09-19T00:00:00"/>
    <x v="48"/>
    <x v="48"/>
    <n v="28"/>
    <n v="9"/>
    <m/>
  </r>
  <r>
    <x v="706"/>
    <d v="2025-09-19T00:00:00"/>
    <x v="49"/>
    <x v="49"/>
    <n v="28"/>
    <n v="9"/>
    <m/>
  </r>
  <r>
    <x v="706"/>
    <d v="2025-09-19T00:00:00"/>
    <x v="50"/>
    <x v="50"/>
    <n v="28"/>
    <n v="20"/>
    <m/>
  </r>
  <r>
    <x v="706"/>
    <d v="2025-09-19T00:00:00"/>
    <x v="6"/>
    <x v="6"/>
    <n v="18"/>
    <n v="35"/>
    <m/>
  </r>
  <r>
    <x v="707"/>
    <d v="2025-09-18T00:00:00"/>
    <x v="140"/>
    <x v="139"/>
    <n v="28"/>
    <n v="3"/>
    <m/>
  </r>
  <r>
    <x v="707"/>
    <d v="2025-09-18T00:00:00"/>
    <x v="141"/>
    <x v="140"/>
    <n v="28"/>
    <n v="3"/>
    <m/>
  </r>
  <r>
    <x v="707"/>
    <d v="2025-09-18T00:00:00"/>
    <x v="142"/>
    <x v="141"/>
    <n v="28"/>
    <n v="3"/>
    <m/>
  </r>
  <r>
    <x v="707"/>
    <d v="2025-09-18T00:00:00"/>
    <x v="6"/>
    <x v="6"/>
    <n v="18"/>
    <n v="35"/>
    <m/>
  </r>
  <r>
    <x v="708"/>
    <d v="2025-09-18T00:00:00"/>
    <x v="17"/>
    <x v="17"/>
    <n v="18"/>
    <n v="4"/>
    <m/>
  </r>
  <r>
    <x v="708"/>
    <d v="2025-09-18T00:00:00"/>
    <x v="3"/>
    <x v="3"/>
    <n v="18"/>
    <n v="6"/>
    <m/>
  </r>
  <r>
    <x v="708"/>
    <d v="2025-09-18T00:00:00"/>
    <x v="6"/>
    <x v="6"/>
    <n v="18"/>
    <n v="35"/>
    <m/>
  </r>
  <r>
    <x v="709"/>
    <d v="2025-09-17T00:00:00"/>
    <x v="29"/>
    <x v="29"/>
    <n v="28"/>
    <n v="1"/>
    <m/>
  </r>
  <r>
    <x v="709"/>
    <d v="2025-09-17T00:00:00"/>
    <x v="63"/>
    <x v="63"/>
    <n v="28"/>
    <n v="-1"/>
    <m/>
  </r>
  <r>
    <x v="709"/>
    <d v="2025-09-17T00:00:00"/>
    <x v="56"/>
    <x v="56"/>
    <n v="18"/>
    <n v="19"/>
    <m/>
  </r>
  <r>
    <x v="709"/>
    <d v="2025-09-17T00:00:00"/>
    <x v="5"/>
    <x v="5"/>
    <n v="18"/>
    <n v="22"/>
    <m/>
  </r>
  <r>
    <x v="709"/>
    <d v="2025-09-17T00:00:00"/>
    <x v="5"/>
    <x v="5"/>
    <n v="18"/>
    <n v="22"/>
    <m/>
  </r>
  <r>
    <x v="709"/>
    <d v="2025-09-17T00:00:00"/>
    <x v="3"/>
    <x v="3"/>
    <n v="18"/>
    <n v="6"/>
    <m/>
  </r>
  <r>
    <x v="709"/>
    <d v="2025-09-17T00:00:00"/>
    <x v="6"/>
    <x v="6"/>
    <n v="18"/>
    <n v="35"/>
    <m/>
  </r>
  <r>
    <x v="709"/>
    <d v="2025-09-17T00:00:00"/>
    <x v="6"/>
    <x v="6"/>
    <n v="18"/>
    <n v="35"/>
    <m/>
  </r>
  <r>
    <x v="708"/>
    <d v="2025-09-17T00:00:00"/>
    <x v="103"/>
    <x v="103"/>
    <n v="28"/>
    <n v="0"/>
    <m/>
  </r>
  <r>
    <x v="710"/>
    <d v="2025-09-16T00:00:00"/>
    <x v="10"/>
    <x v="10"/>
    <n v="28"/>
    <n v="8"/>
    <m/>
  </r>
  <r>
    <x v="710"/>
    <d v="2025-09-16T00:00:00"/>
    <x v="11"/>
    <x v="11"/>
    <n v="28"/>
    <n v="5"/>
    <m/>
  </r>
  <r>
    <x v="710"/>
    <d v="2025-09-16T00:00:00"/>
    <x v="12"/>
    <x v="12"/>
    <n v="28"/>
    <n v="9"/>
    <m/>
  </r>
  <r>
    <x v="710"/>
    <d v="2025-09-16T00:00:00"/>
    <x v="27"/>
    <x v="27"/>
    <n v="18"/>
    <n v="101"/>
    <m/>
  </r>
  <r>
    <x v="710"/>
    <d v="2025-09-16T00:00:00"/>
    <x v="27"/>
    <x v="27"/>
    <n v="18"/>
    <n v="101"/>
    <m/>
  </r>
  <r>
    <x v="710"/>
    <d v="2025-09-16T00:00:00"/>
    <x v="27"/>
    <x v="27"/>
    <n v="18"/>
    <n v="101"/>
    <m/>
  </r>
  <r>
    <x v="710"/>
    <d v="2025-09-16T00:00:00"/>
    <x v="3"/>
    <x v="3"/>
    <n v="18"/>
    <n v="6"/>
    <m/>
  </r>
  <r>
    <x v="710"/>
    <d v="2025-09-16T00:00:00"/>
    <x v="6"/>
    <x v="6"/>
    <n v="18"/>
    <n v="35"/>
    <m/>
  </r>
  <r>
    <x v="710"/>
    <d v="2025-09-16T00:00:00"/>
    <x v="6"/>
    <x v="6"/>
    <n v="18"/>
    <n v="35"/>
    <m/>
  </r>
  <r>
    <x v="711"/>
    <d v="2025-09-16T00:00:00"/>
    <x v="15"/>
    <x v="15"/>
    <n v="18"/>
    <n v="5"/>
    <m/>
  </r>
  <r>
    <x v="712"/>
    <d v="2025-09-16T00:00:00"/>
    <x v="10"/>
    <x v="10"/>
    <n v="28"/>
    <n v="8"/>
    <m/>
  </r>
  <r>
    <x v="712"/>
    <d v="2025-09-16T00:00:00"/>
    <x v="11"/>
    <x v="11"/>
    <n v="28"/>
    <n v="5"/>
    <m/>
  </r>
  <r>
    <x v="712"/>
    <d v="2025-09-16T00:00:00"/>
    <x v="12"/>
    <x v="12"/>
    <n v="28"/>
    <n v="9"/>
    <m/>
  </r>
  <r>
    <x v="712"/>
    <d v="2025-09-16T00:00:00"/>
    <x v="13"/>
    <x v="13"/>
    <n v="28"/>
    <n v="11"/>
    <m/>
  </r>
  <r>
    <x v="712"/>
    <d v="2025-09-16T00:00:00"/>
    <x v="27"/>
    <x v="27"/>
    <n v="18"/>
    <n v="101"/>
    <m/>
  </r>
  <r>
    <x v="713"/>
    <d v="2025-09-16T00:00:00"/>
    <x v="3"/>
    <x v="3"/>
    <n v="18"/>
    <n v="6"/>
    <m/>
  </r>
  <r>
    <x v="713"/>
    <d v="2025-09-16T00:00:00"/>
    <x v="43"/>
    <x v="43"/>
    <n v="28"/>
    <n v="9"/>
    <m/>
  </r>
  <r>
    <x v="713"/>
    <d v="2025-09-16T00:00:00"/>
    <x v="44"/>
    <x v="44"/>
    <n v="28"/>
    <n v="9"/>
    <m/>
  </r>
  <r>
    <x v="713"/>
    <d v="2025-09-16T00:00:00"/>
    <x v="45"/>
    <x v="45"/>
    <n v="28"/>
    <n v="9"/>
    <m/>
  </r>
  <r>
    <x v="713"/>
    <d v="2025-09-16T00:00:00"/>
    <x v="46"/>
    <x v="46"/>
    <n v="28"/>
    <n v="9"/>
    <m/>
  </r>
  <r>
    <x v="713"/>
    <d v="2025-09-16T00:00:00"/>
    <x v="47"/>
    <x v="47"/>
    <n v="28"/>
    <n v="9"/>
    <m/>
  </r>
  <r>
    <x v="713"/>
    <d v="2025-09-16T00:00:00"/>
    <x v="48"/>
    <x v="48"/>
    <n v="28"/>
    <n v="9"/>
    <m/>
  </r>
  <r>
    <x v="713"/>
    <d v="2025-09-16T00:00:00"/>
    <x v="49"/>
    <x v="49"/>
    <n v="28"/>
    <n v="9"/>
    <m/>
  </r>
  <r>
    <x v="713"/>
    <d v="2025-09-16T00:00:00"/>
    <x v="50"/>
    <x v="50"/>
    <n v="28"/>
    <n v="20"/>
    <m/>
  </r>
  <r>
    <x v="714"/>
    <d v="2025-09-16T00:00:00"/>
    <x v="10"/>
    <x v="10"/>
    <n v="28"/>
    <n v="8"/>
    <m/>
  </r>
  <r>
    <x v="714"/>
    <d v="2025-09-16T00:00:00"/>
    <x v="11"/>
    <x v="11"/>
    <n v="28"/>
    <n v="5"/>
    <m/>
  </r>
  <r>
    <x v="714"/>
    <d v="2025-09-16T00:00:00"/>
    <x v="12"/>
    <x v="12"/>
    <n v="28"/>
    <n v="9"/>
    <m/>
  </r>
  <r>
    <x v="714"/>
    <d v="2025-09-16T00:00:00"/>
    <x v="43"/>
    <x v="43"/>
    <n v="28"/>
    <n v="9"/>
    <m/>
  </r>
  <r>
    <x v="714"/>
    <d v="2025-09-16T00:00:00"/>
    <x v="44"/>
    <x v="44"/>
    <n v="28"/>
    <n v="9"/>
    <m/>
  </r>
  <r>
    <x v="714"/>
    <d v="2025-09-16T00:00:00"/>
    <x v="45"/>
    <x v="45"/>
    <n v="28"/>
    <n v="9"/>
    <m/>
  </r>
  <r>
    <x v="714"/>
    <d v="2025-09-16T00:00:00"/>
    <x v="46"/>
    <x v="46"/>
    <n v="28"/>
    <n v="9"/>
    <m/>
  </r>
  <r>
    <x v="714"/>
    <d v="2025-09-16T00:00:00"/>
    <x v="47"/>
    <x v="47"/>
    <n v="28"/>
    <n v="9"/>
    <m/>
  </r>
  <r>
    <x v="714"/>
    <d v="2025-09-16T00:00:00"/>
    <x v="48"/>
    <x v="48"/>
    <n v="28"/>
    <n v="9"/>
    <m/>
  </r>
  <r>
    <x v="714"/>
    <d v="2025-09-16T00:00:00"/>
    <x v="49"/>
    <x v="49"/>
    <n v="28"/>
    <n v="9"/>
    <m/>
  </r>
  <r>
    <x v="714"/>
    <d v="2025-09-16T00:00:00"/>
    <x v="50"/>
    <x v="50"/>
    <n v="28"/>
    <n v="20"/>
    <m/>
  </r>
  <r>
    <x v="714"/>
    <d v="2025-09-16T00:00:00"/>
    <x v="34"/>
    <x v="34"/>
    <n v="18"/>
    <n v="1"/>
    <s v="N332ACY601"/>
  </r>
  <r>
    <x v="714"/>
    <d v="2025-09-16T00:00:00"/>
    <x v="6"/>
    <x v="6"/>
    <n v="18"/>
    <n v="35"/>
    <m/>
  </r>
  <r>
    <x v="715"/>
    <d v="2025-09-16T00:00:00"/>
    <x v="103"/>
    <x v="103"/>
    <n v="28"/>
    <n v="0"/>
    <m/>
  </r>
  <r>
    <x v="716"/>
    <d v="2025-09-14T00:00:00"/>
    <x v="114"/>
    <x v="114"/>
    <n v="18"/>
    <n v="4"/>
    <m/>
  </r>
  <r>
    <x v="717"/>
    <d v="2025-09-14T00:00:00"/>
    <x v="10"/>
    <x v="10"/>
    <n v="28"/>
    <n v="8"/>
    <m/>
  </r>
  <r>
    <x v="717"/>
    <d v="2025-09-14T00:00:00"/>
    <x v="11"/>
    <x v="11"/>
    <n v="28"/>
    <n v="5"/>
    <m/>
  </r>
  <r>
    <x v="717"/>
    <d v="2025-09-14T00:00:00"/>
    <x v="12"/>
    <x v="12"/>
    <n v="28"/>
    <n v="9"/>
    <m/>
  </r>
  <r>
    <x v="717"/>
    <d v="2025-09-14T00:00:00"/>
    <x v="6"/>
    <x v="6"/>
    <n v="18"/>
    <n v="35"/>
    <m/>
  </r>
  <r>
    <x v="718"/>
    <d v="2025-09-14T00:00:00"/>
    <x v="154"/>
    <x v="153"/>
    <n v="28"/>
    <n v="1"/>
    <m/>
  </r>
  <r>
    <x v="718"/>
    <d v="2025-09-14T00:00:00"/>
    <x v="99"/>
    <x v="99"/>
    <n v="28"/>
    <n v="7"/>
    <m/>
  </r>
  <r>
    <x v="718"/>
    <d v="2025-09-14T00:00:00"/>
    <x v="10"/>
    <x v="10"/>
    <n v="28"/>
    <n v="8"/>
    <m/>
  </r>
  <r>
    <x v="718"/>
    <d v="2025-09-14T00:00:00"/>
    <x v="11"/>
    <x v="11"/>
    <n v="28"/>
    <n v="5"/>
    <m/>
  </r>
  <r>
    <x v="718"/>
    <d v="2025-09-14T00:00:00"/>
    <x v="12"/>
    <x v="12"/>
    <n v="28"/>
    <n v="9"/>
    <m/>
  </r>
  <r>
    <x v="718"/>
    <d v="2025-09-14T00:00:00"/>
    <x v="3"/>
    <x v="3"/>
    <n v="18"/>
    <n v="6"/>
    <m/>
  </r>
  <r>
    <x v="719"/>
    <d v="2025-09-13T00:00:00"/>
    <x v="275"/>
    <x v="274"/>
    <n v="5"/>
    <n v="0"/>
    <s v="IN202317771"/>
  </r>
  <r>
    <x v="720"/>
    <d v="2025-09-13T00:00:00"/>
    <x v="84"/>
    <x v="84"/>
    <m/>
    <n v="0"/>
    <m/>
  </r>
  <r>
    <x v="720"/>
    <d v="2025-09-13T00:00:00"/>
    <x v="103"/>
    <x v="103"/>
    <n v="28"/>
    <n v="0"/>
    <m/>
  </r>
  <r>
    <x v="720"/>
    <d v="2025-09-13T00:00:00"/>
    <x v="6"/>
    <x v="6"/>
    <n v="18"/>
    <n v="35"/>
    <m/>
  </r>
  <r>
    <x v="720"/>
    <d v="2025-09-13T00:00:00"/>
    <x v="5"/>
    <x v="5"/>
    <n v="18"/>
    <n v="22"/>
    <m/>
  </r>
  <r>
    <x v="720"/>
    <d v="2025-09-13T00:00:00"/>
    <x v="5"/>
    <x v="5"/>
    <n v="18"/>
    <n v="22"/>
    <m/>
  </r>
  <r>
    <x v="721"/>
    <d v="2025-09-13T00:00:00"/>
    <x v="56"/>
    <x v="56"/>
    <n v="18"/>
    <n v="19"/>
    <m/>
  </r>
  <r>
    <x v="721"/>
    <d v="2025-09-13T00:00:00"/>
    <x v="5"/>
    <x v="5"/>
    <n v="18"/>
    <n v="22"/>
    <m/>
  </r>
  <r>
    <x v="721"/>
    <d v="2025-09-13T00:00:00"/>
    <x v="5"/>
    <x v="5"/>
    <n v="18"/>
    <n v="22"/>
    <m/>
  </r>
  <r>
    <x v="722"/>
    <d v="2025-09-13T00:00:00"/>
    <x v="210"/>
    <x v="209"/>
    <n v="28"/>
    <n v="1"/>
    <m/>
  </r>
  <r>
    <x v="722"/>
    <d v="2025-09-13T00:00:00"/>
    <x v="43"/>
    <x v="43"/>
    <n v="28"/>
    <n v="9"/>
    <m/>
  </r>
  <r>
    <x v="722"/>
    <d v="2025-09-13T00:00:00"/>
    <x v="44"/>
    <x v="44"/>
    <n v="28"/>
    <n v="9"/>
    <m/>
  </r>
  <r>
    <x v="722"/>
    <d v="2025-09-13T00:00:00"/>
    <x v="45"/>
    <x v="45"/>
    <n v="28"/>
    <n v="9"/>
    <m/>
  </r>
  <r>
    <x v="722"/>
    <d v="2025-09-13T00:00:00"/>
    <x v="46"/>
    <x v="46"/>
    <n v="28"/>
    <n v="9"/>
    <m/>
  </r>
  <r>
    <x v="722"/>
    <d v="2025-09-13T00:00:00"/>
    <x v="47"/>
    <x v="47"/>
    <n v="28"/>
    <n v="9"/>
    <m/>
  </r>
  <r>
    <x v="722"/>
    <d v="2025-09-13T00:00:00"/>
    <x v="48"/>
    <x v="48"/>
    <n v="28"/>
    <n v="9"/>
    <m/>
  </r>
  <r>
    <x v="722"/>
    <d v="2025-09-13T00:00:00"/>
    <x v="49"/>
    <x v="49"/>
    <n v="28"/>
    <n v="9"/>
    <m/>
  </r>
  <r>
    <x v="722"/>
    <d v="2025-09-13T00:00:00"/>
    <x v="50"/>
    <x v="50"/>
    <n v="28"/>
    <n v="20"/>
    <m/>
  </r>
  <r>
    <x v="723"/>
    <d v="2025-09-13T00:00:00"/>
    <x v="6"/>
    <x v="6"/>
    <n v="18"/>
    <n v="35"/>
    <m/>
  </r>
  <r>
    <x v="723"/>
    <d v="2025-09-13T00:00:00"/>
    <x v="17"/>
    <x v="17"/>
    <n v="18"/>
    <n v="4"/>
    <m/>
  </r>
  <r>
    <x v="723"/>
    <d v="2025-09-13T00:00:00"/>
    <x v="63"/>
    <x v="63"/>
    <n v="28"/>
    <n v="-1"/>
    <m/>
  </r>
  <r>
    <x v="723"/>
    <d v="2025-09-13T00:00:00"/>
    <x v="99"/>
    <x v="99"/>
    <n v="28"/>
    <n v="7"/>
    <m/>
  </r>
  <r>
    <x v="724"/>
    <d v="2025-09-12T00:00:00"/>
    <x v="15"/>
    <x v="15"/>
    <n v="18"/>
    <n v="5"/>
    <m/>
  </r>
  <r>
    <x v="724"/>
    <d v="2025-09-12T00:00:00"/>
    <x v="6"/>
    <x v="6"/>
    <n v="18"/>
    <n v="35"/>
    <m/>
  </r>
  <r>
    <x v="724"/>
    <d v="2025-09-12T00:00:00"/>
    <x v="5"/>
    <x v="5"/>
    <n v="18"/>
    <n v="22"/>
    <m/>
  </r>
  <r>
    <x v="724"/>
    <d v="2025-09-12T00:00:00"/>
    <x v="5"/>
    <x v="5"/>
    <n v="18"/>
    <n v="22"/>
    <m/>
  </r>
  <r>
    <x v="724"/>
    <d v="2025-09-12T00:00:00"/>
    <x v="3"/>
    <x v="3"/>
    <n v="18"/>
    <n v="6"/>
    <m/>
  </r>
  <r>
    <x v="725"/>
    <d v="2025-09-12T00:00:00"/>
    <x v="32"/>
    <x v="32"/>
    <n v="28"/>
    <n v="1"/>
    <m/>
  </r>
  <r>
    <x v="725"/>
    <d v="2025-09-12T00:00:00"/>
    <x v="93"/>
    <x v="93"/>
    <n v="28"/>
    <n v="3"/>
    <m/>
  </r>
  <r>
    <x v="725"/>
    <d v="2025-09-12T00:00:00"/>
    <x v="75"/>
    <x v="75"/>
    <n v="28"/>
    <n v="1"/>
    <m/>
  </r>
  <r>
    <x v="725"/>
    <d v="2025-09-12T00:00:00"/>
    <x v="76"/>
    <x v="76"/>
    <n v="28"/>
    <n v="1"/>
    <m/>
  </r>
  <r>
    <x v="725"/>
    <d v="2025-09-12T00:00:00"/>
    <x v="9"/>
    <x v="9"/>
    <n v="28"/>
    <n v="4"/>
    <m/>
  </r>
  <r>
    <x v="725"/>
    <d v="2025-09-12T00:00:00"/>
    <x v="203"/>
    <x v="202"/>
    <n v="28"/>
    <n v="2"/>
    <m/>
  </r>
  <r>
    <x v="725"/>
    <d v="2025-09-12T00:00:00"/>
    <x v="241"/>
    <x v="240"/>
    <n v="28"/>
    <n v="2"/>
    <m/>
  </r>
  <r>
    <x v="725"/>
    <d v="2025-09-12T00:00:00"/>
    <x v="239"/>
    <x v="238"/>
    <n v="28"/>
    <n v="2"/>
    <m/>
  </r>
  <r>
    <x v="725"/>
    <d v="2025-09-12T00:00:00"/>
    <x v="10"/>
    <x v="10"/>
    <n v="28"/>
    <n v="8"/>
    <m/>
  </r>
  <r>
    <x v="725"/>
    <d v="2025-09-12T00:00:00"/>
    <x v="11"/>
    <x v="11"/>
    <n v="28"/>
    <n v="5"/>
    <m/>
  </r>
  <r>
    <x v="725"/>
    <d v="2025-09-12T00:00:00"/>
    <x v="12"/>
    <x v="12"/>
    <n v="28"/>
    <n v="9"/>
    <m/>
  </r>
  <r>
    <x v="725"/>
    <d v="2025-09-12T00:00:00"/>
    <x v="193"/>
    <x v="192"/>
    <n v="28"/>
    <n v="1"/>
    <m/>
  </r>
  <r>
    <x v="725"/>
    <d v="2025-09-12T00:00:00"/>
    <x v="5"/>
    <x v="5"/>
    <n v="18"/>
    <n v="22"/>
    <m/>
  </r>
  <r>
    <x v="725"/>
    <d v="2025-09-12T00:00:00"/>
    <x v="5"/>
    <x v="5"/>
    <n v="18"/>
    <n v="22"/>
    <m/>
  </r>
  <r>
    <x v="725"/>
    <d v="2025-09-12T00:00:00"/>
    <x v="3"/>
    <x v="3"/>
    <n v="18"/>
    <n v="6"/>
    <m/>
  </r>
  <r>
    <x v="725"/>
    <d v="2025-09-12T00:00:00"/>
    <x v="91"/>
    <x v="91"/>
    <m/>
    <n v="3"/>
    <m/>
  </r>
  <r>
    <x v="725"/>
    <d v="2025-09-12T00:00:00"/>
    <x v="56"/>
    <x v="56"/>
    <n v="18"/>
    <n v="19"/>
    <m/>
  </r>
  <r>
    <x v="725"/>
    <d v="2025-09-12T00:00:00"/>
    <x v="13"/>
    <x v="13"/>
    <n v="28"/>
    <n v="11"/>
    <m/>
  </r>
  <r>
    <x v="725"/>
    <d v="2025-09-12T00:00:00"/>
    <x v="260"/>
    <x v="259"/>
    <n v="28"/>
    <n v="1"/>
    <m/>
  </r>
  <r>
    <x v="725"/>
    <d v="2025-09-12T00:00:00"/>
    <x v="254"/>
    <x v="253"/>
    <m/>
    <n v="13"/>
    <m/>
  </r>
  <r>
    <x v="725"/>
    <d v="2025-09-12T00:00:00"/>
    <x v="28"/>
    <x v="28"/>
    <n v="18"/>
    <n v="2"/>
    <m/>
  </r>
  <r>
    <x v="725"/>
    <d v="2025-09-12T00:00:00"/>
    <x v="6"/>
    <x v="6"/>
    <n v="18"/>
    <n v="35"/>
    <m/>
  </r>
  <r>
    <x v="725"/>
    <d v="2025-09-12T00:00:00"/>
    <x v="6"/>
    <x v="6"/>
    <n v="18"/>
    <n v="35"/>
    <m/>
  </r>
  <r>
    <x v="726"/>
    <d v="2025-09-12T00:00:00"/>
    <x v="98"/>
    <x v="98"/>
    <n v="28"/>
    <n v="1"/>
    <m/>
  </r>
  <r>
    <x v="727"/>
    <d v="2025-09-12T00:00:00"/>
    <x v="152"/>
    <x v="151"/>
    <n v="28"/>
    <n v="3"/>
    <m/>
  </r>
  <r>
    <x v="727"/>
    <d v="2025-09-12T00:00:00"/>
    <x v="6"/>
    <x v="6"/>
    <n v="18"/>
    <n v="35"/>
    <m/>
  </r>
  <r>
    <x v="727"/>
    <d v="2025-09-12T00:00:00"/>
    <x v="6"/>
    <x v="6"/>
    <n v="18"/>
    <n v="35"/>
    <m/>
  </r>
  <r>
    <x v="727"/>
    <d v="2025-09-12T00:00:00"/>
    <x v="56"/>
    <x v="56"/>
    <n v="18"/>
    <n v="19"/>
    <m/>
  </r>
  <r>
    <x v="727"/>
    <d v="2025-09-12T00:00:00"/>
    <x v="27"/>
    <x v="27"/>
    <n v="18"/>
    <n v="101"/>
    <m/>
  </r>
  <r>
    <x v="727"/>
    <d v="2025-09-12T00:00:00"/>
    <x v="11"/>
    <x v="11"/>
    <n v="28"/>
    <n v="5"/>
    <m/>
  </r>
  <r>
    <x v="727"/>
    <d v="2025-09-12T00:00:00"/>
    <x v="5"/>
    <x v="5"/>
    <n v="18"/>
    <n v="22"/>
    <m/>
  </r>
  <r>
    <x v="727"/>
    <d v="2025-09-12T00:00:00"/>
    <x v="5"/>
    <x v="5"/>
    <n v="18"/>
    <n v="22"/>
    <m/>
  </r>
  <r>
    <x v="728"/>
    <d v="2025-09-11T00:00:00"/>
    <x v="152"/>
    <x v="151"/>
    <n v="28"/>
    <n v="3"/>
    <m/>
  </r>
  <r>
    <x v="729"/>
    <d v="2025-09-11T00:00:00"/>
    <x v="103"/>
    <x v="103"/>
    <n v="28"/>
    <n v="0"/>
    <m/>
  </r>
  <r>
    <x v="730"/>
    <d v="2025-09-10T00:00:00"/>
    <x v="130"/>
    <x v="129"/>
    <n v="28"/>
    <n v="2"/>
    <m/>
  </r>
  <r>
    <x v="731"/>
    <d v="2025-09-10T00:00:00"/>
    <x v="119"/>
    <x v="119"/>
    <n v="28"/>
    <n v="2"/>
    <m/>
  </r>
  <r>
    <x v="731"/>
    <d v="2025-09-10T00:00:00"/>
    <x v="27"/>
    <x v="27"/>
    <n v="18"/>
    <n v="101"/>
    <m/>
  </r>
  <r>
    <x v="731"/>
    <d v="2025-09-10T00:00:00"/>
    <x v="27"/>
    <x v="27"/>
    <n v="18"/>
    <n v="101"/>
    <m/>
  </r>
  <r>
    <x v="731"/>
    <d v="2025-09-10T00:00:00"/>
    <x v="27"/>
    <x v="27"/>
    <n v="18"/>
    <n v="101"/>
    <m/>
  </r>
  <r>
    <x v="731"/>
    <d v="2025-09-10T00:00:00"/>
    <x v="3"/>
    <x v="3"/>
    <n v="18"/>
    <n v="6"/>
    <m/>
  </r>
  <r>
    <x v="731"/>
    <d v="2025-09-10T00:00:00"/>
    <x v="5"/>
    <x v="5"/>
    <n v="18"/>
    <n v="22"/>
    <m/>
  </r>
  <r>
    <x v="732"/>
    <d v="2025-09-10T00:00:00"/>
    <x v="276"/>
    <x v="275"/>
    <n v="5"/>
    <n v="2"/>
    <s v="IN202202257"/>
  </r>
  <r>
    <x v="733"/>
    <d v="2025-09-09T00:00:00"/>
    <x v="99"/>
    <x v="99"/>
    <n v="28"/>
    <n v="7"/>
    <m/>
  </r>
  <r>
    <x v="733"/>
    <d v="2025-09-09T00:00:00"/>
    <x v="222"/>
    <x v="221"/>
    <n v="28"/>
    <n v="2"/>
    <m/>
  </r>
  <r>
    <x v="733"/>
    <d v="2025-09-09T00:00:00"/>
    <x v="17"/>
    <x v="17"/>
    <n v="18"/>
    <n v="4"/>
    <m/>
  </r>
  <r>
    <x v="734"/>
    <d v="2025-09-09T00:00:00"/>
    <x v="5"/>
    <x v="5"/>
    <n v="18"/>
    <n v="22"/>
    <m/>
  </r>
  <r>
    <x v="734"/>
    <d v="2025-09-09T00:00:00"/>
    <x v="5"/>
    <x v="5"/>
    <n v="18"/>
    <n v="22"/>
    <m/>
  </r>
  <r>
    <x v="735"/>
    <d v="2025-09-09T00:00:00"/>
    <x v="5"/>
    <x v="5"/>
    <n v="18"/>
    <n v="22"/>
    <m/>
  </r>
  <r>
    <x v="735"/>
    <d v="2025-09-09T00:00:00"/>
    <x v="5"/>
    <x v="5"/>
    <n v="18"/>
    <n v="22"/>
    <m/>
  </r>
  <r>
    <x v="736"/>
    <d v="2025-09-07T00:00:00"/>
    <x v="56"/>
    <x v="56"/>
    <n v="18"/>
    <n v="19"/>
    <m/>
  </r>
  <r>
    <x v="736"/>
    <d v="2025-09-07T00:00:00"/>
    <x v="5"/>
    <x v="5"/>
    <n v="18"/>
    <n v="22"/>
    <m/>
  </r>
  <r>
    <x v="736"/>
    <d v="2025-09-07T00:00:00"/>
    <x v="5"/>
    <x v="5"/>
    <n v="18"/>
    <n v="22"/>
    <m/>
  </r>
  <r>
    <x v="737"/>
    <d v="2025-09-07T00:00:00"/>
    <x v="219"/>
    <x v="218"/>
    <n v="28"/>
    <n v="1"/>
    <m/>
  </r>
  <r>
    <x v="738"/>
    <d v="2025-09-07T00:00:00"/>
    <x v="38"/>
    <x v="38"/>
    <n v="28"/>
    <n v="1"/>
    <m/>
  </r>
  <r>
    <x v="738"/>
    <d v="2025-09-07T00:00:00"/>
    <x v="5"/>
    <x v="5"/>
    <n v="18"/>
    <n v="22"/>
    <m/>
  </r>
  <r>
    <x v="739"/>
    <d v="2025-09-06T00:00:00"/>
    <x v="223"/>
    <x v="222"/>
    <n v="28"/>
    <n v="0"/>
    <m/>
  </r>
  <r>
    <x v="740"/>
    <d v="2025-09-06T00:00:00"/>
    <x v="5"/>
    <x v="5"/>
    <n v="18"/>
    <n v="22"/>
    <m/>
  </r>
  <r>
    <x v="740"/>
    <d v="2025-09-06T00:00:00"/>
    <x v="5"/>
    <x v="5"/>
    <n v="18"/>
    <n v="22"/>
    <m/>
  </r>
  <r>
    <x v="740"/>
    <d v="2025-09-06T00:00:00"/>
    <x v="6"/>
    <x v="6"/>
    <n v="18"/>
    <n v="35"/>
    <m/>
  </r>
  <r>
    <x v="740"/>
    <d v="2025-09-06T00:00:00"/>
    <x v="103"/>
    <x v="103"/>
    <n v="28"/>
    <n v="0"/>
    <m/>
  </r>
  <r>
    <x v="741"/>
    <d v="2025-09-05T00:00:00"/>
    <x v="10"/>
    <x v="10"/>
    <n v="28"/>
    <n v="8"/>
    <m/>
  </r>
  <r>
    <x v="741"/>
    <d v="2025-09-05T00:00:00"/>
    <x v="11"/>
    <x v="11"/>
    <n v="28"/>
    <n v="5"/>
    <m/>
  </r>
  <r>
    <x v="741"/>
    <d v="2025-09-05T00:00:00"/>
    <x v="3"/>
    <x v="3"/>
    <n v="18"/>
    <n v="6"/>
    <m/>
  </r>
  <r>
    <x v="742"/>
    <d v="2025-09-05T00:00:00"/>
    <x v="108"/>
    <x v="108"/>
    <e v="#N/A"/>
    <n v="1"/>
    <s v="SR240220011RF"/>
  </r>
  <r>
    <x v="742"/>
    <d v="2025-09-05T00:00:00"/>
    <x v="28"/>
    <x v="28"/>
    <n v="18"/>
    <n v="2"/>
    <m/>
  </r>
  <r>
    <x v="742"/>
    <d v="2025-09-05T00:00:00"/>
    <x v="4"/>
    <x v="4"/>
    <n v="28"/>
    <n v="0"/>
    <m/>
  </r>
  <r>
    <x v="743"/>
    <d v="2025-09-05T00:00:00"/>
    <x v="17"/>
    <x v="17"/>
    <n v="18"/>
    <n v="4"/>
    <m/>
  </r>
  <r>
    <x v="744"/>
    <d v="2025-09-04T00:00:00"/>
    <x v="30"/>
    <x v="30"/>
    <n v="18"/>
    <n v="34"/>
    <m/>
  </r>
  <r>
    <x v="745"/>
    <d v="2025-09-04T00:00:00"/>
    <x v="30"/>
    <x v="30"/>
    <n v="18"/>
    <n v="34"/>
    <m/>
  </r>
  <r>
    <x v="745"/>
    <d v="2025-09-04T00:00:00"/>
    <x v="84"/>
    <x v="84"/>
    <m/>
    <n v="0"/>
    <m/>
  </r>
  <r>
    <x v="746"/>
    <d v="2025-09-04T00:00:00"/>
    <x v="3"/>
    <x v="3"/>
    <n v="18"/>
    <n v="6"/>
    <m/>
  </r>
  <r>
    <x v="747"/>
    <d v="2025-09-03T00:00:00"/>
    <x v="17"/>
    <x v="17"/>
    <n v="18"/>
    <n v="4"/>
    <m/>
  </r>
  <r>
    <x v="747"/>
    <d v="2025-09-03T00:00:00"/>
    <x v="10"/>
    <x v="10"/>
    <n v="28"/>
    <n v="8"/>
    <m/>
  </r>
  <r>
    <x v="747"/>
    <d v="2025-09-03T00:00:00"/>
    <x v="11"/>
    <x v="11"/>
    <n v="28"/>
    <n v="5"/>
    <m/>
  </r>
  <r>
    <x v="748"/>
    <d v="2025-09-03T00:00:00"/>
    <x v="17"/>
    <x v="17"/>
    <n v="18"/>
    <n v="4"/>
    <m/>
  </r>
  <r>
    <x v="749"/>
    <d v="2025-09-02T00:00:00"/>
    <x v="0"/>
    <x v="0"/>
    <n v="18"/>
    <n v="4"/>
    <m/>
  </r>
  <r>
    <x v="750"/>
    <d v="2025-09-02T00:00:00"/>
    <x v="5"/>
    <x v="5"/>
    <n v="18"/>
    <n v="22"/>
    <m/>
  </r>
  <r>
    <x v="751"/>
    <d v="2025-09-02T00:00:00"/>
    <x v="5"/>
    <x v="5"/>
    <n v="18"/>
    <n v="22"/>
    <m/>
  </r>
  <r>
    <x v="751"/>
    <d v="2025-09-02T00:00:00"/>
    <x v="5"/>
    <x v="5"/>
    <n v="18"/>
    <n v="22"/>
    <m/>
  </r>
  <r>
    <x v="752"/>
    <d v="2025-09-02T00:00:00"/>
    <x v="95"/>
    <x v="95"/>
    <n v="18"/>
    <n v="2"/>
    <m/>
  </r>
  <r>
    <x v="753"/>
    <d v="2025-08-31T00:00:00"/>
    <x v="6"/>
    <x v="6"/>
    <n v="18"/>
    <n v="35"/>
    <m/>
  </r>
  <r>
    <x v="753"/>
    <d v="2025-08-31T00:00:00"/>
    <x v="119"/>
    <x v="119"/>
    <n v="28"/>
    <n v="2"/>
    <m/>
  </r>
  <r>
    <x v="753"/>
    <d v="2025-08-31T00:00:00"/>
    <x v="120"/>
    <x v="120"/>
    <n v="28"/>
    <n v="2"/>
    <m/>
  </r>
  <r>
    <x v="753"/>
    <d v="2025-08-31T00:00:00"/>
    <x v="17"/>
    <x v="17"/>
    <n v="18"/>
    <n v="4"/>
    <m/>
  </r>
  <r>
    <x v="753"/>
    <d v="2025-08-31T00:00:00"/>
    <x v="246"/>
    <x v="245"/>
    <n v="18"/>
    <n v="1"/>
    <m/>
  </r>
  <r>
    <x v="754"/>
    <d v="2025-08-31T00:00:00"/>
    <x v="6"/>
    <x v="6"/>
    <n v="18"/>
    <n v="35"/>
    <m/>
  </r>
  <r>
    <x v="755"/>
    <d v="2025-08-31T00:00:00"/>
    <x v="131"/>
    <x v="130"/>
    <n v="18"/>
    <n v="-4"/>
    <m/>
  </r>
  <r>
    <x v="755"/>
    <d v="2025-08-31T00:00:00"/>
    <x v="10"/>
    <x v="10"/>
    <n v="28"/>
    <n v="8"/>
    <m/>
  </r>
  <r>
    <x v="755"/>
    <d v="2025-08-31T00:00:00"/>
    <x v="103"/>
    <x v="103"/>
    <n v="28"/>
    <n v="0"/>
    <m/>
  </r>
  <r>
    <x v="755"/>
    <d v="2025-08-31T00:00:00"/>
    <x v="3"/>
    <x v="3"/>
    <n v="18"/>
    <n v="6"/>
    <m/>
  </r>
  <r>
    <x v="755"/>
    <d v="2025-08-31T00:00:00"/>
    <x v="3"/>
    <x v="3"/>
    <n v="18"/>
    <n v="6"/>
    <m/>
  </r>
  <r>
    <x v="755"/>
    <d v="2025-08-31T00:00:00"/>
    <x v="5"/>
    <x v="5"/>
    <n v="18"/>
    <n v="22"/>
    <m/>
  </r>
  <r>
    <x v="755"/>
    <d v="2025-08-31T00:00:00"/>
    <x v="5"/>
    <x v="5"/>
    <n v="18"/>
    <n v="22"/>
    <m/>
  </r>
  <r>
    <x v="755"/>
    <d v="2025-08-31T00:00:00"/>
    <x v="6"/>
    <x v="6"/>
    <n v="18"/>
    <n v="35"/>
    <m/>
  </r>
  <r>
    <x v="755"/>
    <d v="2025-08-31T00:00:00"/>
    <x v="6"/>
    <x v="6"/>
    <n v="18"/>
    <n v="35"/>
    <m/>
  </r>
  <r>
    <x v="756"/>
    <d v="2025-08-30T00:00:00"/>
    <x v="17"/>
    <x v="17"/>
    <n v="18"/>
    <n v="4"/>
    <m/>
  </r>
  <r>
    <x v="756"/>
    <d v="2025-08-30T00:00:00"/>
    <x v="246"/>
    <x v="245"/>
    <n v="18"/>
    <n v="1"/>
    <m/>
  </r>
  <r>
    <x v="757"/>
    <d v="2025-08-30T00:00:00"/>
    <x v="5"/>
    <x v="5"/>
    <n v="18"/>
    <n v="22"/>
    <m/>
  </r>
  <r>
    <x v="758"/>
    <d v="2025-08-29T00:00:00"/>
    <x v="28"/>
    <x v="28"/>
    <n v="18"/>
    <n v="2"/>
    <m/>
  </r>
  <r>
    <x v="759"/>
    <d v="2025-08-29T00:00:00"/>
    <x v="17"/>
    <x v="17"/>
    <n v="18"/>
    <n v="4"/>
    <m/>
  </r>
  <r>
    <x v="760"/>
    <d v="2025-08-28T00:00:00"/>
    <x v="166"/>
    <x v="165"/>
    <n v="28"/>
    <n v="1"/>
    <m/>
  </r>
  <r>
    <x v="760"/>
    <d v="2025-08-28T00:00:00"/>
    <x v="194"/>
    <x v="193"/>
    <m/>
    <n v="5"/>
    <m/>
  </r>
  <r>
    <x v="761"/>
    <d v="2025-08-28T00:00:00"/>
    <x v="3"/>
    <x v="3"/>
    <n v="18"/>
    <n v="6"/>
    <m/>
  </r>
  <r>
    <x v="761"/>
    <d v="2025-08-28T00:00:00"/>
    <x v="30"/>
    <x v="30"/>
    <n v="18"/>
    <n v="34"/>
    <m/>
  </r>
  <r>
    <x v="762"/>
    <d v="2025-08-28T00:00:00"/>
    <x v="43"/>
    <x v="43"/>
    <n v="28"/>
    <n v="9"/>
    <m/>
  </r>
  <r>
    <x v="762"/>
    <d v="2025-08-28T00:00:00"/>
    <x v="44"/>
    <x v="44"/>
    <n v="28"/>
    <n v="9"/>
    <m/>
  </r>
  <r>
    <x v="762"/>
    <d v="2025-08-28T00:00:00"/>
    <x v="45"/>
    <x v="45"/>
    <n v="28"/>
    <n v="9"/>
    <m/>
  </r>
  <r>
    <x v="762"/>
    <d v="2025-08-28T00:00:00"/>
    <x v="46"/>
    <x v="46"/>
    <n v="28"/>
    <n v="9"/>
    <m/>
  </r>
  <r>
    <x v="762"/>
    <d v="2025-08-28T00:00:00"/>
    <x v="47"/>
    <x v="47"/>
    <n v="28"/>
    <n v="9"/>
    <m/>
  </r>
  <r>
    <x v="762"/>
    <d v="2025-08-28T00:00:00"/>
    <x v="48"/>
    <x v="48"/>
    <n v="28"/>
    <n v="9"/>
    <m/>
  </r>
  <r>
    <x v="762"/>
    <d v="2025-08-28T00:00:00"/>
    <x v="49"/>
    <x v="49"/>
    <n v="28"/>
    <n v="9"/>
    <m/>
  </r>
  <r>
    <x v="762"/>
    <d v="2025-08-28T00:00:00"/>
    <x v="50"/>
    <x v="50"/>
    <n v="28"/>
    <n v="20"/>
    <m/>
  </r>
  <r>
    <x v="762"/>
    <d v="2025-08-28T00:00:00"/>
    <x v="67"/>
    <x v="67"/>
    <n v="28"/>
    <n v="0"/>
    <m/>
  </r>
  <r>
    <x v="762"/>
    <d v="2025-08-28T00:00:00"/>
    <x v="29"/>
    <x v="29"/>
    <n v="28"/>
    <n v="1"/>
    <m/>
  </r>
  <r>
    <x v="762"/>
    <d v="2025-08-28T00:00:00"/>
    <x v="63"/>
    <x v="63"/>
    <n v="28"/>
    <n v="-1"/>
    <m/>
  </r>
  <r>
    <x v="762"/>
    <d v="2025-08-28T00:00:00"/>
    <x v="5"/>
    <x v="5"/>
    <n v="18"/>
    <n v="22"/>
    <m/>
  </r>
  <r>
    <x v="762"/>
    <d v="2025-08-28T00:00:00"/>
    <x v="5"/>
    <x v="5"/>
    <n v="18"/>
    <n v="22"/>
    <m/>
  </r>
  <r>
    <x v="762"/>
    <d v="2025-08-28T00:00:00"/>
    <x v="3"/>
    <x v="3"/>
    <n v="18"/>
    <n v="6"/>
    <m/>
  </r>
  <r>
    <x v="763"/>
    <d v="2025-08-27T00:00:00"/>
    <x v="54"/>
    <x v="54"/>
    <n v="28"/>
    <n v="2"/>
    <m/>
  </r>
  <r>
    <x v="764"/>
    <d v="2025-08-27T00:00:00"/>
    <x v="63"/>
    <x v="63"/>
    <n v="28"/>
    <n v="-1"/>
    <m/>
  </r>
  <r>
    <x v="765"/>
    <d v="2025-08-27T00:00:00"/>
    <x v="5"/>
    <x v="5"/>
    <n v="18"/>
    <n v="22"/>
    <m/>
  </r>
  <r>
    <x v="765"/>
    <d v="2025-08-27T00:00:00"/>
    <x v="5"/>
    <x v="5"/>
    <n v="18"/>
    <n v="22"/>
    <m/>
  </r>
  <r>
    <x v="765"/>
    <d v="2025-08-27T00:00:00"/>
    <x v="10"/>
    <x v="10"/>
    <n v="28"/>
    <n v="8"/>
    <m/>
  </r>
  <r>
    <x v="765"/>
    <d v="2025-08-27T00:00:00"/>
    <x v="11"/>
    <x v="11"/>
    <n v="28"/>
    <n v="5"/>
    <m/>
  </r>
  <r>
    <x v="765"/>
    <d v="2025-08-27T00:00:00"/>
    <x v="17"/>
    <x v="17"/>
    <n v="18"/>
    <n v="4"/>
    <m/>
  </r>
  <r>
    <x v="766"/>
    <d v="2025-08-27T00:00:00"/>
    <x v="98"/>
    <x v="98"/>
    <n v="28"/>
    <n v="1"/>
    <m/>
  </r>
  <r>
    <x v="767"/>
    <d v="2025-08-26T00:00:00"/>
    <x v="54"/>
    <x v="54"/>
    <n v="28"/>
    <n v="2"/>
    <m/>
  </r>
  <r>
    <x v="768"/>
    <d v="2025-08-26T00:00:00"/>
    <x v="3"/>
    <x v="3"/>
    <n v="18"/>
    <n v="6"/>
    <m/>
  </r>
  <r>
    <x v="768"/>
    <d v="2025-08-26T00:00:00"/>
    <x v="10"/>
    <x v="10"/>
    <n v="28"/>
    <n v="8"/>
    <m/>
  </r>
  <r>
    <x v="768"/>
    <d v="2025-08-26T00:00:00"/>
    <x v="6"/>
    <x v="6"/>
    <n v="18"/>
    <n v="35"/>
    <m/>
  </r>
  <r>
    <x v="769"/>
    <d v="2025-08-26T00:00:00"/>
    <x v="17"/>
    <x v="17"/>
    <n v="18"/>
    <n v="4"/>
    <m/>
  </r>
  <r>
    <x v="60"/>
    <d v="2025-08-26T00:00:00"/>
    <x v="57"/>
    <x v="57"/>
    <n v="18"/>
    <n v="11"/>
    <m/>
  </r>
  <r>
    <x v="770"/>
    <d v="2025-08-26T00:00:00"/>
    <x v="103"/>
    <x v="103"/>
    <n v="28"/>
    <n v="0"/>
    <m/>
  </r>
  <r>
    <x v="771"/>
    <d v="2025-08-24T00:00:00"/>
    <x v="17"/>
    <x v="17"/>
    <n v="18"/>
    <n v="4"/>
    <m/>
  </r>
  <r>
    <x v="771"/>
    <d v="2025-08-24T00:00:00"/>
    <x v="103"/>
    <x v="103"/>
    <n v="28"/>
    <n v="0"/>
    <m/>
  </r>
  <r>
    <x v="771"/>
    <d v="2025-08-24T00:00:00"/>
    <x v="6"/>
    <x v="6"/>
    <n v="18"/>
    <n v="35"/>
    <m/>
  </r>
  <r>
    <x v="771"/>
    <d v="2025-08-24T00:00:00"/>
    <x v="6"/>
    <x v="6"/>
    <n v="18"/>
    <n v="35"/>
    <m/>
  </r>
  <r>
    <x v="772"/>
    <d v="2025-08-24T00:00:00"/>
    <x v="242"/>
    <x v="241"/>
    <m/>
    <n v="1"/>
    <m/>
  </r>
  <r>
    <x v="772"/>
    <d v="2025-08-24T00:00:00"/>
    <x v="30"/>
    <x v="30"/>
    <n v="18"/>
    <n v="34"/>
    <m/>
  </r>
  <r>
    <x v="772"/>
    <d v="2025-08-24T00:00:00"/>
    <x v="5"/>
    <x v="5"/>
    <n v="18"/>
    <n v="22"/>
    <m/>
  </r>
  <r>
    <x v="772"/>
    <d v="2025-08-24T00:00:00"/>
    <x v="5"/>
    <x v="5"/>
    <n v="18"/>
    <n v="22"/>
    <m/>
  </r>
  <r>
    <x v="772"/>
    <d v="2025-08-24T00:00:00"/>
    <x v="3"/>
    <x v="3"/>
    <n v="18"/>
    <n v="6"/>
    <m/>
  </r>
  <r>
    <x v="772"/>
    <d v="2025-08-24T00:00:00"/>
    <x v="6"/>
    <x v="6"/>
    <n v="18"/>
    <n v="35"/>
    <m/>
  </r>
  <r>
    <x v="772"/>
    <d v="2025-08-24T00:00:00"/>
    <x v="13"/>
    <x v="13"/>
    <n v="28"/>
    <n v="11"/>
    <m/>
  </r>
  <r>
    <x v="772"/>
    <d v="2025-08-24T00:00:00"/>
    <x v="10"/>
    <x v="10"/>
    <n v="28"/>
    <n v="8"/>
    <m/>
  </r>
  <r>
    <x v="772"/>
    <d v="2025-08-24T00:00:00"/>
    <x v="11"/>
    <x v="11"/>
    <n v="28"/>
    <n v="5"/>
    <m/>
  </r>
  <r>
    <x v="772"/>
    <d v="2025-08-24T00:00:00"/>
    <x v="28"/>
    <x v="28"/>
    <n v="18"/>
    <n v="2"/>
    <m/>
  </r>
  <r>
    <x v="773"/>
    <d v="2025-08-23T00:00:00"/>
    <x v="0"/>
    <x v="0"/>
    <n v="18"/>
    <n v="4"/>
    <m/>
  </r>
  <r>
    <x v="774"/>
    <d v="2025-08-23T00:00:00"/>
    <x v="30"/>
    <x v="30"/>
    <n v="18"/>
    <n v="34"/>
    <m/>
  </r>
  <r>
    <x v="775"/>
    <d v="2025-08-23T00:00:00"/>
    <x v="17"/>
    <x v="17"/>
    <n v="18"/>
    <n v="4"/>
    <m/>
  </r>
  <r>
    <x v="776"/>
    <d v="2025-08-22T00:00:00"/>
    <x v="103"/>
    <x v="103"/>
    <n v="28"/>
    <n v="0"/>
    <m/>
  </r>
  <r>
    <x v="777"/>
    <d v="2025-08-21T00:00:00"/>
    <x v="242"/>
    <x v="241"/>
    <m/>
    <n v="1"/>
    <m/>
  </r>
  <r>
    <x v="778"/>
    <d v="2025-08-22T00:00:00"/>
    <x v="6"/>
    <x v="6"/>
    <n v="18"/>
    <n v="35"/>
    <m/>
  </r>
  <r>
    <x v="779"/>
    <d v="2025-08-21T00:00:00"/>
    <x v="5"/>
    <x v="5"/>
    <n v="18"/>
    <n v="22"/>
    <m/>
  </r>
  <r>
    <x v="780"/>
    <d v="2025-08-21T00:00:00"/>
    <x v="93"/>
    <x v="276"/>
    <n v="28"/>
    <n v="3"/>
    <m/>
  </r>
  <r>
    <x v="781"/>
    <s v="21-08-0205"/>
    <x v="30"/>
    <x v="276"/>
    <n v="18"/>
    <n v="34"/>
    <m/>
  </r>
  <r>
    <x v="782"/>
    <d v="2025-08-20T00:00:00"/>
    <x v="32"/>
    <x v="32"/>
    <n v="28"/>
    <n v="1"/>
    <m/>
  </r>
  <r>
    <x v="782"/>
    <d v="2025-08-20T00:00:00"/>
    <x v="1"/>
    <x v="1"/>
    <n v="28"/>
    <n v="0"/>
    <m/>
  </r>
  <r>
    <x v="782"/>
    <d v="2025-08-20T00:00:00"/>
    <x v="9"/>
    <x v="9"/>
    <n v="28"/>
    <n v="4"/>
    <m/>
  </r>
  <r>
    <x v="782"/>
    <d v="2025-08-20T00:00:00"/>
    <x v="91"/>
    <x v="91"/>
    <m/>
    <n v="3"/>
    <m/>
  </r>
  <r>
    <x v="783"/>
    <d v="2025-08-19T00:00:00"/>
    <x v="5"/>
    <x v="5"/>
    <n v="18"/>
    <n v="22"/>
    <m/>
  </r>
  <r>
    <x v="783"/>
    <d v="2025-08-19T00:00:00"/>
    <x v="5"/>
    <x v="5"/>
    <n v="18"/>
    <n v="22"/>
    <m/>
  </r>
  <r>
    <x v="783"/>
    <d v="2025-08-19T00:00:00"/>
    <x v="3"/>
    <x v="3"/>
    <n v="18"/>
    <n v="6"/>
    <m/>
  </r>
  <r>
    <x v="784"/>
    <d v="2025-08-17T00:00:00"/>
    <x v="91"/>
    <x v="91"/>
    <m/>
    <n v="3"/>
    <m/>
  </r>
  <r>
    <x v="785"/>
    <d v="2025-08-17T00:00:00"/>
    <x v="6"/>
    <x v="6"/>
    <n v="18"/>
    <n v="35"/>
    <m/>
  </r>
  <r>
    <x v="786"/>
    <d v="2025-08-17T00:00:00"/>
    <x v="10"/>
    <x v="10"/>
    <n v="28"/>
    <n v="8"/>
    <m/>
  </r>
  <r>
    <x v="786"/>
    <d v="2025-08-17T00:00:00"/>
    <x v="11"/>
    <x v="11"/>
    <n v="28"/>
    <n v="5"/>
    <m/>
  </r>
  <r>
    <x v="787"/>
    <d v="2025-08-17T00:00:00"/>
    <x v="32"/>
    <x v="32"/>
    <n v="28"/>
    <n v="1"/>
    <m/>
  </r>
  <r>
    <x v="787"/>
    <d v="2025-08-17T00:00:00"/>
    <x v="1"/>
    <x v="1"/>
    <n v="28"/>
    <n v="0"/>
    <m/>
  </r>
  <r>
    <x v="788"/>
    <d v="2025-08-16T00:00:00"/>
    <x v="103"/>
    <x v="103"/>
    <n v="28"/>
    <n v="0"/>
    <m/>
  </r>
  <r>
    <x v="789"/>
    <d v="2025-08-16T00:00:00"/>
    <x v="31"/>
    <x v="31"/>
    <n v="18"/>
    <n v="3"/>
    <m/>
  </r>
  <r>
    <x v="790"/>
    <d v="2025-08-16T00:00:00"/>
    <x v="22"/>
    <x v="22"/>
    <n v="28"/>
    <n v="0"/>
    <m/>
  </r>
  <r>
    <x v="791"/>
    <d v="2025-08-16T00:00:00"/>
    <x v="131"/>
    <x v="130"/>
    <n v="18"/>
    <n v="-4"/>
    <m/>
  </r>
  <r>
    <x v="791"/>
    <d v="2025-08-16T00:00:00"/>
    <x v="99"/>
    <x v="99"/>
    <n v="28"/>
    <n v="7"/>
    <m/>
  </r>
  <r>
    <x v="792"/>
    <d v="2025-08-15T00:00:00"/>
    <x v="29"/>
    <x v="29"/>
    <n v="28"/>
    <n v="1"/>
    <m/>
  </r>
  <r>
    <x v="793"/>
    <d v="2025-08-15T00:00:00"/>
    <x v="3"/>
    <x v="3"/>
    <n v="18"/>
    <n v="6"/>
    <m/>
  </r>
  <r>
    <x v="793"/>
    <d v="2025-08-15T00:00:00"/>
    <x v="6"/>
    <x v="6"/>
    <n v="18"/>
    <n v="35"/>
    <m/>
  </r>
  <r>
    <x v="794"/>
    <d v="2025-08-13T00:00:00"/>
    <x v="6"/>
    <x v="6"/>
    <n v="18"/>
    <n v="35"/>
    <m/>
  </r>
  <r>
    <x v="795"/>
    <d v="2025-08-13T00:00:00"/>
    <x v="181"/>
    <x v="180"/>
    <n v="28"/>
    <n v="1"/>
    <m/>
  </r>
  <r>
    <x v="796"/>
    <d v="2025-08-13T00:00:00"/>
    <x v="17"/>
    <x v="17"/>
    <n v="18"/>
    <n v="4"/>
    <m/>
  </r>
  <r>
    <x v="797"/>
    <d v="2025-08-12T00:00:00"/>
    <x v="63"/>
    <x v="63"/>
    <n v="28"/>
    <n v="-1"/>
    <m/>
  </r>
  <r>
    <x v="798"/>
    <d v="2025-08-12T00:00:00"/>
    <x v="17"/>
    <x v="17"/>
    <n v="18"/>
    <n v="4"/>
    <m/>
  </r>
  <r>
    <x v="799"/>
    <d v="2025-08-12T00:00:00"/>
    <x v="52"/>
    <x v="52"/>
    <n v="28"/>
    <n v="-1"/>
    <m/>
  </r>
  <r>
    <x v="800"/>
    <d v="2025-08-12T00:00:00"/>
    <x v="3"/>
    <x v="3"/>
    <n v="18"/>
    <n v="6"/>
    <m/>
  </r>
  <r>
    <x v="801"/>
    <d v="2025-08-12T00:00:00"/>
    <x v="103"/>
    <x v="103"/>
    <n v="28"/>
    <n v="0"/>
    <m/>
  </r>
  <r>
    <x v="801"/>
    <d v="2025-08-12T00:00:00"/>
    <x v="103"/>
    <x v="103"/>
    <n v="28"/>
    <n v="0"/>
    <m/>
  </r>
  <r>
    <x v="801"/>
    <d v="2025-08-12T00:00:00"/>
    <x v="17"/>
    <x v="17"/>
    <n v="18"/>
    <n v="4"/>
    <m/>
  </r>
  <r>
    <x v="802"/>
    <d v="2025-08-12T00:00:00"/>
    <x v="13"/>
    <x v="13"/>
    <n v="28"/>
    <n v="11"/>
    <m/>
  </r>
  <r>
    <x v="802"/>
    <d v="2025-08-12T00:00:00"/>
    <x v="63"/>
    <x v="63"/>
    <n v="28"/>
    <n v="-1"/>
    <m/>
  </r>
  <r>
    <x v="802"/>
    <d v="2025-08-12T00:00:00"/>
    <x v="17"/>
    <x v="17"/>
    <n v="18"/>
    <n v="4"/>
    <m/>
  </r>
  <r>
    <x v="802"/>
    <d v="2025-08-12T00:00:00"/>
    <x v="177"/>
    <x v="176"/>
    <n v="28"/>
    <n v="3"/>
    <m/>
  </r>
  <r>
    <x v="802"/>
    <d v="2025-08-12T00:00:00"/>
    <x v="93"/>
    <x v="93"/>
    <n v="28"/>
    <n v="3"/>
    <m/>
  </r>
  <r>
    <x v="802"/>
    <d v="2025-08-12T00:00:00"/>
    <x v="6"/>
    <x v="6"/>
    <n v="18"/>
    <n v="35"/>
    <m/>
  </r>
  <r>
    <x v="803"/>
    <d v="2025-08-12T00:00:00"/>
    <x v="43"/>
    <x v="43"/>
    <n v="28"/>
    <n v="9"/>
    <m/>
  </r>
  <r>
    <x v="803"/>
    <d v="2025-08-12T00:00:00"/>
    <x v="44"/>
    <x v="44"/>
    <n v="28"/>
    <n v="9"/>
    <m/>
  </r>
  <r>
    <x v="803"/>
    <d v="2025-08-12T00:00:00"/>
    <x v="45"/>
    <x v="45"/>
    <n v="28"/>
    <n v="9"/>
    <m/>
  </r>
  <r>
    <x v="803"/>
    <d v="2025-08-12T00:00:00"/>
    <x v="46"/>
    <x v="46"/>
    <n v="28"/>
    <n v="9"/>
    <m/>
  </r>
  <r>
    <x v="803"/>
    <d v="2025-08-12T00:00:00"/>
    <x v="47"/>
    <x v="47"/>
    <n v="28"/>
    <n v="9"/>
    <m/>
  </r>
  <r>
    <x v="803"/>
    <d v="2025-08-12T00:00:00"/>
    <x v="48"/>
    <x v="48"/>
    <n v="28"/>
    <n v="9"/>
    <m/>
  </r>
  <r>
    <x v="803"/>
    <d v="2025-08-12T00:00:00"/>
    <x v="49"/>
    <x v="49"/>
    <n v="28"/>
    <n v="9"/>
    <m/>
  </r>
  <r>
    <x v="803"/>
    <d v="2025-08-12T00:00:00"/>
    <x v="50"/>
    <x v="50"/>
    <n v="28"/>
    <n v="20"/>
    <m/>
  </r>
  <r>
    <x v="804"/>
    <d v="2025-08-12T00:00:00"/>
    <x v="56"/>
    <x v="56"/>
    <n v="18"/>
    <n v="19"/>
    <m/>
  </r>
  <r>
    <x v="804"/>
    <d v="2025-08-12T00:00:00"/>
    <x v="6"/>
    <x v="6"/>
    <n v="18"/>
    <n v="35"/>
    <m/>
  </r>
  <r>
    <x v="804"/>
    <d v="2025-08-12T00:00:00"/>
    <x v="5"/>
    <x v="5"/>
    <n v="18"/>
    <n v="22"/>
    <m/>
  </r>
  <r>
    <x v="804"/>
    <d v="2025-08-12T00:00:00"/>
    <x v="5"/>
    <x v="5"/>
    <n v="18"/>
    <n v="22"/>
    <m/>
  </r>
  <r>
    <x v="805"/>
    <d v="2025-08-08T00:00:00"/>
    <x v="0"/>
    <x v="0"/>
    <n v="18"/>
    <n v="4"/>
    <m/>
  </r>
  <r>
    <x v="805"/>
    <d v="2025-08-08T00:00:00"/>
    <x v="118"/>
    <x v="118"/>
    <n v="28"/>
    <n v="1"/>
    <m/>
  </r>
  <r>
    <x v="805"/>
    <d v="2025-08-08T00:00:00"/>
    <x v="102"/>
    <x v="102"/>
    <m/>
    <n v="6"/>
    <m/>
  </r>
  <r>
    <x v="806"/>
    <d v="2025-08-08T00:00:00"/>
    <x v="92"/>
    <x v="92"/>
    <n v="28"/>
    <n v="1"/>
    <m/>
  </r>
  <r>
    <x v="806"/>
    <d v="2025-08-08T00:00:00"/>
    <x v="277"/>
    <x v="277"/>
    <n v="28"/>
    <n v="1"/>
    <m/>
  </r>
  <r>
    <x v="807"/>
    <d v="2025-08-08T00:00:00"/>
    <x v="30"/>
    <x v="30"/>
    <n v="18"/>
    <n v="34"/>
    <m/>
  </r>
  <r>
    <x v="807"/>
    <d v="2025-08-08T00:00:00"/>
    <x v="6"/>
    <x v="6"/>
    <n v="18"/>
    <n v="35"/>
    <m/>
  </r>
  <r>
    <x v="808"/>
    <d v="2025-08-07T00:00:00"/>
    <x v="195"/>
    <x v="194"/>
    <n v="28"/>
    <n v="1"/>
    <m/>
  </r>
  <r>
    <x v="808"/>
    <d v="2025-08-07T00:00:00"/>
    <x v="11"/>
    <x v="11"/>
    <n v="28"/>
    <n v="5"/>
    <m/>
  </r>
  <r>
    <x v="809"/>
    <d v="2025-08-07T00:00:00"/>
    <x v="85"/>
    <x v="85"/>
    <n v="28"/>
    <n v="2"/>
    <m/>
  </r>
  <r>
    <x v="810"/>
    <d v="2025-08-07T00:00:00"/>
    <x v="5"/>
    <x v="5"/>
    <n v="18"/>
    <n v="22"/>
    <m/>
  </r>
  <r>
    <x v="810"/>
    <d v="2025-08-07T00:00:00"/>
    <x v="5"/>
    <x v="5"/>
    <n v="18"/>
    <n v="22"/>
    <m/>
  </r>
  <r>
    <x v="810"/>
    <d v="2025-08-07T00:00:00"/>
    <x v="3"/>
    <x v="3"/>
    <n v="18"/>
    <n v="6"/>
    <m/>
  </r>
  <r>
    <x v="810"/>
    <d v="2025-08-07T00:00:00"/>
    <x v="6"/>
    <x v="6"/>
    <n v="18"/>
    <n v="35"/>
    <m/>
  </r>
  <r>
    <x v="810"/>
    <d v="2025-08-07T00:00:00"/>
    <x v="274"/>
    <x v="273"/>
    <n v="5"/>
    <n v="0"/>
    <n v="262301088"/>
  </r>
  <r>
    <x v="811"/>
    <d v="2025-08-06T00:00:00"/>
    <x v="6"/>
    <x v="6"/>
    <n v="18"/>
    <n v="35"/>
    <m/>
  </r>
  <r>
    <x v="812"/>
    <d v="2025-08-05T00:00:00"/>
    <x v="5"/>
    <x v="5"/>
    <n v="18"/>
    <n v="22"/>
    <m/>
  </r>
  <r>
    <x v="813"/>
    <d v="2025-08-05T00:00:00"/>
    <x v="3"/>
    <x v="3"/>
    <n v="18"/>
    <n v="6"/>
    <m/>
  </r>
  <r>
    <x v="813"/>
    <d v="2025-08-05T00:00:00"/>
    <x v="6"/>
    <x v="6"/>
    <n v="18"/>
    <n v="35"/>
    <m/>
  </r>
  <r>
    <x v="814"/>
    <d v="2025-08-05T00:00:00"/>
    <x v="114"/>
    <x v="114"/>
    <n v="18"/>
    <n v="4"/>
    <m/>
  </r>
  <r>
    <x v="815"/>
    <d v="2025-08-05T00:00:00"/>
    <x v="139"/>
    <x v="138"/>
    <n v="18"/>
    <n v="2"/>
    <m/>
  </r>
  <r>
    <x v="816"/>
    <d v="2025-08-05T00:00:00"/>
    <x v="57"/>
    <x v="57"/>
    <n v="18"/>
    <n v="11"/>
    <m/>
  </r>
  <r>
    <x v="817"/>
    <d v="2028-08-03T00:00:00"/>
    <x v="37"/>
    <x v="37"/>
    <n v="18"/>
    <n v="1"/>
    <m/>
  </r>
  <r>
    <x v="818"/>
    <d v="2025-08-02T00:00:00"/>
    <x v="52"/>
    <x v="52"/>
    <n v="28"/>
    <n v="-1"/>
    <m/>
  </r>
  <r>
    <x v="819"/>
    <d v="2025-08-03T00:00:00"/>
    <x v="68"/>
    <x v="68"/>
    <n v="18"/>
    <n v="77"/>
    <m/>
  </r>
  <r>
    <x v="819"/>
    <d v="2025-08-03T00:00:00"/>
    <x v="194"/>
    <x v="193"/>
    <m/>
    <n v="5"/>
    <m/>
  </r>
  <r>
    <x v="820"/>
    <d v="2025-08-03T00:00:00"/>
    <x v="43"/>
    <x v="43"/>
    <n v="28"/>
    <n v="9"/>
    <m/>
  </r>
  <r>
    <x v="820"/>
    <d v="2025-08-03T00:00:00"/>
    <x v="44"/>
    <x v="44"/>
    <n v="28"/>
    <n v="9"/>
    <m/>
  </r>
  <r>
    <x v="820"/>
    <d v="2025-08-03T00:00:00"/>
    <x v="45"/>
    <x v="45"/>
    <n v="28"/>
    <n v="9"/>
    <m/>
  </r>
  <r>
    <x v="820"/>
    <d v="2025-08-03T00:00:00"/>
    <x v="46"/>
    <x v="46"/>
    <n v="28"/>
    <n v="9"/>
    <m/>
  </r>
  <r>
    <x v="820"/>
    <d v="2025-08-03T00:00:00"/>
    <x v="47"/>
    <x v="47"/>
    <n v="28"/>
    <n v="9"/>
    <m/>
  </r>
  <r>
    <x v="820"/>
    <d v="2025-08-03T00:00:00"/>
    <x v="48"/>
    <x v="48"/>
    <n v="28"/>
    <n v="9"/>
    <m/>
  </r>
  <r>
    <x v="820"/>
    <d v="2025-08-03T00:00:00"/>
    <x v="49"/>
    <x v="49"/>
    <n v="28"/>
    <n v="9"/>
    <m/>
  </r>
  <r>
    <x v="820"/>
    <d v="2025-08-03T00:00:00"/>
    <x v="50"/>
    <x v="50"/>
    <n v="28"/>
    <n v="20"/>
    <m/>
  </r>
  <r>
    <x v="821"/>
    <d v="2025-08-03T00:00:00"/>
    <x v="68"/>
    <x v="68"/>
    <n v="18"/>
    <n v="77"/>
    <m/>
  </r>
  <r>
    <x v="821"/>
    <d v="2025-08-03T00:00:00"/>
    <x v="194"/>
    <x v="193"/>
    <m/>
    <n v="5"/>
    <m/>
  </r>
  <r>
    <x v="822"/>
    <d v="2025-08-03T00:00:00"/>
    <x v="26"/>
    <x v="26"/>
    <n v="18"/>
    <n v="13"/>
    <m/>
  </r>
  <r>
    <x v="823"/>
    <d v="2025-08-03T00:00:00"/>
    <x v="260"/>
    <x v="259"/>
    <n v="28"/>
    <n v="1"/>
    <m/>
  </r>
  <r>
    <x v="824"/>
    <d v="2025-08-02T00:00:00"/>
    <x v="91"/>
    <x v="91"/>
    <m/>
    <n v="3"/>
    <m/>
  </r>
  <r>
    <x v="825"/>
    <d v="2025-08-02T00:00:00"/>
    <x v="96"/>
    <x v="96"/>
    <n v="18"/>
    <n v="1"/>
    <m/>
  </r>
  <r>
    <x v="825"/>
    <d v="2025-08-02T00:00:00"/>
    <x v="97"/>
    <x v="97"/>
    <n v="18"/>
    <n v="1"/>
    <m/>
  </r>
  <r>
    <x v="825"/>
    <d v="2025-08-02T00:00:00"/>
    <x v="98"/>
    <x v="98"/>
    <n v="28"/>
    <n v="1"/>
    <m/>
  </r>
  <r>
    <x v="825"/>
    <d v="2025-08-02T00:00:00"/>
    <x v="9"/>
    <x v="9"/>
    <n v="28"/>
    <n v="4"/>
    <m/>
  </r>
  <r>
    <x v="825"/>
    <d v="2025-08-02T00:00:00"/>
    <x v="204"/>
    <x v="203"/>
    <n v="28"/>
    <n v="0"/>
    <m/>
  </r>
  <r>
    <x v="826"/>
    <d v="2025-08-02T00:00:00"/>
    <x v="10"/>
    <x v="10"/>
    <n v="28"/>
    <n v="8"/>
    <m/>
  </r>
  <r>
    <x v="826"/>
    <d v="2025-08-02T00:00:00"/>
    <x v="11"/>
    <x v="11"/>
    <n v="28"/>
    <n v="5"/>
    <m/>
  </r>
  <r>
    <x v="827"/>
    <d v="2025-08-02T00:00:00"/>
    <x v="30"/>
    <x v="30"/>
    <n v="18"/>
    <n v="34"/>
    <m/>
  </r>
  <r>
    <x v="828"/>
    <d v="2025-08-01T00:00:00"/>
    <x v="30"/>
    <x v="30"/>
    <n v="18"/>
    <n v="34"/>
    <m/>
  </r>
  <r>
    <x v="828"/>
    <d v="2025-08-01T00:00:00"/>
    <x v="61"/>
    <x v="61"/>
    <n v="28"/>
    <n v="1"/>
    <m/>
  </r>
  <r>
    <x v="829"/>
    <d v="2025-08-01T00:00:00"/>
    <x v="136"/>
    <x v="135"/>
    <n v="18"/>
    <n v="7"/>
    <m/>
  </r>
  <r>
    <x v="829"/>
    <d v="2025-08-01T00:00:00"/>
    <x v="103"/>
    <x v="103"/>
    <n v="28"/>
    <n v="0"/>
    <m/>
  </r>
  <r>
    <x v="830"/>
    <d v="2025-08-01T00:00:00"/>
    <x v="5"/>
    <x v="5"/>
    <n v="18"/>
    <n v="22"/>
    <m/>
  </r>
  <r>
    <x v="830"/>
    <d v="2025-08-01T00:00:00"/>
    <x v="5"/>
    <x v="5"/>
    <n v="18"/>
    <n v="22"/>
    <m/>
  </r>
  <r>
    <x v="830"/>
    <d v="2025-08-01T00:00:00"/>
    <x v="6"/>
    <x v="6"/>
    <n v="18"/>
    <n v="35"/>
    <m/>
  </r>
  <r>
    <x v="830"/>
    <d v="2025-08-01T00:00:00"/>
    <x v="31"/>
    <x v="31"/>
    <n v="18"/>
    <n v="3"/>
    <m/>
  </r>
  <r>
    <x v="830"/>
    <d v="2025-08-01T00:00:00"/>
    <x v="240"/>
    <x v="239"/>
    <n v="18"/>
    <n v="2"/>
    <m/>
  </r>
  <r>
    <x v="830"/>
    <d v="2025-08-01T00:00:00"/>
    <x v="278"/>
    <x v="278"/>
    <n v="18"/>
    <n v="0"/>
    <m/>
  </r>
  <r>
    <x v="831"/>
    <d v="2025-08-01T00:00:00"/>
    <x v="103"/>
    <x v="103"/>
    <n v="28"/>
    <n v="0"/>
    <m/>
  </r>
  <r>
    <x v="832"/>
    <d v="2025-08-01T00:00:00"/>
    <x v="3"/>
    <x v="3"/>
    <n v="18"/>
    <n v="6"/>
    <m/>
  </r>
  <r>
    <x v="832"/>
    <d v="2025-08-01T00:00:00"/>
    <x v="6"/>
    <x v="6"/>
    <n v="18"/>
    <n v="35"/>
    <m/>
  </r>
  <r>
    <x v="832"/>
    <d v="2025-08-01T00:00:00"/>
    <x v="6"/>
    <x v="6"/>
    <n v="18"/>
    <n v="35"/>
    <m/>
  </r>
  <r>
    <x v="781"/>
    <d v="2025-08-01T00:00:00"/>
    <x v="6"/>
    <x v="6"/>
    <n v="18"/>
    <n v="35"/>
    <m/>
  </r>
  <r>
    <x v="781"/>
    <d v="2025-08-01T00:00:00"/>
    <x v="10"/>
    <x v="10"/>
    <n v="28"/>
    <n v="8"/>
    <m/>
  </r>
  <r>
    <x v="781"/>
    <d v="2025-08-01T00:00:00"/>
    <x v="11"/>
    <x v="11"/>
    <n v="28"/>
    <n v="5"/>
    <m/>
  </r>
  <r>
    <x v="781"/>
    <d v="2025-08-01T00:00:00"/>
    <x v="12"/>
    <x v="12"/>
    <n v="28"/>
    <n v="9"/>
    <m/>
  </r>
  <r>
    <x v="781"/>
    <d v="2025-08-01T00:00:00"/>
    <x v="147"/>
    <x v="146"/>
    <n v="28"/>
    <n v="2"/>
    <m/>
  </r>
  <r>
    <x v="781"/>
    <d v="2025-08-01T00:00:00"/>
    <x v="148"/>
    <x v="147"/>
    <n v="28"/>
    <n v="3"/>
    <m/>
  </r>
  <r>
    <x v="781"/>
    <d v="2025-08-01T00:00:00"/>
    <x v="20"/>
    <x v="20"/>
    <n v="28"/>
    <n v="1"/>
    <m/>
  </r>
  <r>
    <x v="781"/>
    <d v="2025-08-01T00:00:00"/>
    <x v="21"/>
    <x v="21"/>
    <n v="28"/>
    <n v="1"/>
    <m/>
  </r>
  <r>
    <x v="781"/>
    <d v="2025-08-01T00:00:00"/>
    <x v="145"/>
    <x v="144"/>
    <n v="28"/>
    <n v="4"/>
    <m/>
  </r>
  <r>
    <x v="781"/>
    <d v="2025-08-01T00:00:00"/>
    <x v="146"/>
    <x v="145"/>
    <n v="28"/>
    <n v="2"/>
    <m/>
  </r>
  <r>
    <x v="781"/>
    <d v="2025-08-01T00:00:00"/>
    <x v="13"/>
    <x v="13"/>
    <n v="28"/>
    <n v="11"/>
    <m/>
  </r>
  <r>
    <x v="833"/>
    <d v="2025-07-31T00:00:00"/>
    <x v="114"/>
    <x v="114"/>
    <n v="18"/>
    <n v="4"/>
    <m/>
  </r>
  <r>
    <x v="834"/>
    <d v="2025-07-31T00:00:00"/>
    <x v="38"/>
    <x v="38"/>
    <n v="28"/>
    <n v="1"/>
    <m/>
  </r>
  <r>
    <x v="835"/>
    <d v="2025-07-30T00:00:00"/>
    <x v="22"/>
    <x v="22"/>
    <n v="28"/>
    <n v="0"/>
    <m/>
  </r>
  <r>
    <x v="836"/>
    <d v="2025-07-29T00:00:00"/>
    <x v="17"/>
    <x v="17"/>
    <n v="18"/>
    <n v="4"/>
    <m/>
  </r>
  <r>
    <x v="837"/>
    <d v="2025-07-27T00:00:00"/>
    <x v="40"/>
    <x v="40"/>
    <n v="28"/>
    <n v="1"/>
    <m/>
  </r>
  <r>
    <x v="838"/>
    <d v="2025-07-27T00:00:00"/>
    <x v="131"/>
    <x v="130"/>
    <n v="18"/>
    <n v="-4"/>
    <m/>
  </r>
  <r>
    <x v="839"/>
    <d v="2025-07-27T00:00:00"/>
    <x v="152"/>
    <x v="151"/>
    <n v="28"/>
    <n v="3"/>
    <m/>
  </r>
  <r>
    <x v="839"/>
    <d v="2025-07-27T00:00:00"/>
    <x v="3"/>
    <x v="3"/>
    <n v="18"/>
    <n v="6"/>
    <m/>
  </r>
  <r>
    <x v="839"/>
    <d v="2025-07-27T00:00:00"/>
    <x v="10"/>
    <x v="10"/>
    <n v="28"/>
    <n v="8"/>
    <m/>
  </r>
  <r>
    <x v="839"/>
    <d v="2025-07-27T00:00:00"/>
    <x v="11"/>
    <x v="11"/>
    <n v="28"/>
    <n v="5"/>
    <m/>
  </r>
  <r>
    <x v="839"/>
    <d v="2025-07-27T00:00:00"/>
    <x v="99"/>
    <x v="99"/>
    <n v="28"/>
    <n v="7"/>
    <m/>
  </r>
  <r>
    <x v="840"/>
    <d v="2025-07-27T00:00:00"/>
    <x v="279"/>
    <x v="279"/>
    <n v="18"/>
    <n v="1"/>
    <m/>
  </r>
  <r>
    <x v="841"/>
    <d v="2025-07-27T00:00:00"/>
    <x v="103"/>
    <x v="103"/>
    <n v="28"/>
    <n v="0"/>
    <m/>
  </r>
  <r>
    <x v="842"/>
    <d v="2025-07-26T00:00:00"/>
    <x v="279"/>
    <x v="279"/>
    <n v="18"/>
    <n v="1"/>
    <m/>
  </r>
  <r>
    <x v="843"/>
    <d v="2025-07-26T00:00:00"/>
    <x v="110"/>
    <x v="110"/>
    <n v="18"/>
    <n v="2"/>
    <m/>
  </r>
  <r>
    <x v="844"/>
    <d v="2025-07-25T00:00:00"/>
    <x v="131"/>
    <x v="130"/>
    <n v="18"/>
    <n v="-4"/>
    <m/>
  </r>
  <r>
    <x v="845"/>
    <d v="2025-07-25T00:00:00"/>
    <x v="6"/>
    <x v="6"/>
    <n v="18"/>
    <n v="35"/>
    <m/>
  </r>
  <r>
    <x v="846"/>
    <d v="2025-07-24T00:00:00"/>
    <x v="206"/>
    <x v="205"/>
    <n v="18"/>
    <n v="0"/>
    <m/>
  </r>
  <r>
    <x v="847"/>
    <d v="2025-07-23T00:00:00"/>
    <x v="34"/>
    <x v="34"/>
    <n v="18"/>
    <n v="1"/>
    <m/>
  </r>
  <r>
    <x v="847"/>
    <d v="2025-07-23T00:00:00"/>
    <x v="4"/>
    <x v="4"/>
    <n v="28"/>
    <n v="0"/>
    <m/>
  </r>
  <r>
    <x v="847"/>
    <d v="2025-07-23T00:00:00"/>
    <x v="31"/>
    <x v="31"/>
    <n v="18"/>
    <n v="3"/>
    <m/>
  </r>
  <r>
    <x v="847"/>
    <d v="2025-07-23T00:00:00"/>
    <x v="56"/>
    <x v="56"/>
    <n v="18"/>
    <n v="19"/>
    <m/>
  </r>
  <r>
    <x v="847"/>
    <d v="2025-07-23T00:00:00"/>
    <x v="238"/>
    <x v="237"/>
    <n v="18"/>
    <n v="2"/>
    <m/>
  </r>
  <r>
    <x v="847"/>
    <d v="2025-07-23T00:00:00"/>
    <x v="53"/>
    <x v="53"/>
    <n v="28"/>
    <n v="3"/>
    <m/>
  </r>
  <r>
    <x v="847"/>
    <d v="2025-07-23T00:00:00"/>
    <x v="93"/>
    <x v="93"/>
    <n v="28"/>
    <n v="3"/>
    <m/>
  </r>
  <r>
    <x v="847"/>
    <d v="2025-07-23T00:00:00"/>
    <x v="73"/>
    <x v="73"/>
    <n v="28"/>
    <n v="1"/>
    <m/>
  </r>
  <r>
    <x v="847"/>
    <d v="2025-07-23T00:00:00"/>
    <x v="74"/>
    <x v="74"/>
    <n v="28"/>
    <n v="1"/>
    <m/>
  </r>
  <r>
    <x v="847"/>
    <d v="2025-07-23T00:00:00"/>
    <x v="144"/>
    <x v="143"/>
    <n v="28"/>
    <n v="2"/>
    <m/>
  </r>
  <r>
    <x v="847"/>
    <d v="2025-07-23T00:00:00"/>
    <x v="280"/>
    <x v="280"/>
    <n v="18"/>
    <n v="0"/>
    <m/>
  </r>
  <r>
    <x v="847"/>
    <d v="2025-07-23T00:00:00"/>
    <x v="30"/>
    <x v="30"/>
    <n v="18"/>
    <n v="34"/>
    <m/>
  </r>
  <r>
    <x v="848"/>
    <d v="2025-07-23T00:00:00"/>
    <x v="63"/>
    <x v="63"/>
    <n v="28"/>
    <n v="-1"/>
    <m/>
  </r>
  <r>
    <x v="848"/>
    <d v="2025-07-23T00:00:00"/>
    <x v="222"/>
    <x v="221"/>
    <n v="28"/>
    <n v="2"/>
    <m/>
  </r>
  <r>
    <x v="848"/>
    <d v="2025-07-23T00:00:00"/>
    <x v="6"/>
    <x v="6"/>
    <n v="18"/>
    <n v="35"/>
    <m/>
  </r>
  <r>
    <x v="849"/>
    <d v="2025-07-23T00:00:00"/>
    <x v="41"/>
    <x v="41"/>
    <n v="28"/>
    <n v="1"/>
    <m/>
  </r>
  <r>
    <x v="849"/>
    <d v="2025-07-23T00:00:00"/>
    <x v="10"/>
    <x v="10"/>
    <n v="28"/>
    <n v="8"/>
    <m/>
  </r>
  <r>
    <x v="849"/>
    <d v="2025-07-23T00:00:00"/>
    <x v="11"/>
    <x v="11"/>
    <n v="28"/>
    <n v="5"/>
    <m/>
  </r>
  <r>
    <x v="849"/>
    <d v="2025-07-23T00:00:00"/>
    <x v="12"/>
    <x v="12"/>
    <n v="28"/>
    <n v="9"/>
    <m/>
  </r>
  <r>
    <x v="849"/>
    <d v="2025-07-23T00:00:00"/>
    <x v="53"/>
    <x v="53"/>
    <n v="28"/>
    <n v="3"/>
    <m/>
  </r>
  <r>
    <x v="849"/>
    <d v="2025-07-23T00:00:00"/>
    <x v="57"/>
    <x v="57"/>
    <n v="18"/>
    <n v="11"/>
    <m/>
  </r>
  <r>
    <x v="849"/>
    <d v="2025-07-23T00:00:00"/>
    <x v="242"/>
    <x v="241"/>
    <m/>
    <n v="1"/>
    <m/>
  </r>
  <r>
    <x v="849"/>
    <d v="2025-07-23T00:00:00"/>
    <x v="6"/>
    <x v="6"/>
    <n v="18"/>
    <n v="35"/>
    <m/>
  </r>
  <r>
    <x v="849"/>
    <d v="2025-07-23T00:00:00"/>
    <x v="6"/>
    <x v="6"/>
    <n v="18"/>
    <n v="35"/>
    <m/>
  </r>
  <r>
    <x v="850"/>
    <d v="2025-07-23T00:00:00"/>
    <x v="17"/>
    <x v="17"/>
    <n v="18"/>
    <n v="4"/>
    <m/>
  </r>
  <r>
    <x v="851"/>
    <d v="2025-07-23T00:00:00"/>
    <x v="20"/>
    <x v="20"/>
    <n v="28"/>
    <n v="1"/>
    <m/>
  </r>
  <r>
    <x v="851"/>
    <d v="2025-07-23T00:00:00"/>
    <x v="21"/>
    <x v="21"/>
    <n v="28"/>
    <n v="1"/>
    <m/>
  </r>
  <r>
    <x v="851"/>
    <d v="2025-07-23T00:00:00"/>
    <x v="30"/>
    <x v="30"/>
    <n v="18"/>
    <n v="34"/>
    <m/>
  </r>
  <r>
    <x v="852"/>
    <d v="2025-07-22T00:00:00"/>
    <x v="10"/>
    <x v="10"/>
    <n v="28"/>
    <n v="8"/>
    <m/>
  </r>
  <r>
    <x v="852"/>
    <d v="2025-07-22T00:00:00"/>
    <x v="11"/>
    <x v="11"/>
    <n v="28"/>
    <n v="5"/>
    <m/>
  </r>
  <r>
    <x v="852"/>
    <d v="2025-07-22T00:00:00"/>
    <x v="12"/>
    <x v="12"/>
    <n v="28"/>
    <n v="9"/>
    <m/>
  </r>
  <r>
    <x v="852"/>
    <d v="2025-07-22T00:00:00"/>
    <x v="13"/>
    <x v="13"/>
    <n v="28"/>
    <n v="11"/>
    <m/>
  </r>
  <r>
    <x v="852"/>
    <d v="2025-07-22T00:00:00"/>
    <x v="17"/>
    <x v="17"/>
    <n v="18"/>
    <n v="4"/>
    <m/>
  </r>
  <r>
    <x v="853"/>
    <d v="2025-07-22T00:00:00"/>
    <x v="6"/>
    <x v="6"/>
    <n v="18"/>
    <n v="35"/>
    <m/>
  </r>
  <r>
    <x v="787"/>
    <d v="2025-07-22T00:00:00"/>
    <x v="181"/>
    <x v="180"/>
    <n v="28"/>
    <n v="1"/>
    <m/>
  </r>
  <r>
    <x v="787"/>
    <d v="2025-07-22T00:00:00"/>
    <x v="20"/>
    <x v="20"/>
    <n v="28"/>
    <n v="1"/>
    <m/>
  </r>
  <r>
    <x v="787"/>
    <d v="2025-07-22T00:00:00"/>
    <x v="281"/>
    <x v="281"/>
    <n v="18"/>
    <n v="0"/>
    <m/>
  </r>
  <r>
    <x v="854"/>
    <d v="2025-07-20T00:00:00"/>
    <x v="194"/>
    <x v="193"/>
    <m/>
    <n v="5"/>
    <m/>
  </r>
  <r>
    <x v="855"/>
    <d v="2025-07-20T00:00:00"/>
    <x v="32"/>
    <x v="32"/>
    <n v="28"/>
    <n v="1"/>
    <m/>
  </r>
  <r>
    <x v="855"/>
    <d v="2025-07-20T00:00:00"/>
    <x v="1"/>
    <x v="1"/>
    <n v="28"/>
    <n v="0"/>
    <m/>
  </r>
  <r>
    <x v="856"/>
    <d v="2025-07-19T00:00:00"/>
    <x v="17"/>
    <x v="17"/>
    <n v="18"/>
    <n v="4"/>
    <m/>
  </r>
  <r>
    <x v="857"/>
    <d v="2025-07-19T00:00:00"/>
    <x v="56"/>
    <x v="56"/>
    <n v="18"/>
    <n v="19"/>
    <m/>
  </r>
  <r>
    <x v="857"/>
    <d v="2025-07-19T00:00:00"/>
    <x v="5"/>
    <x v="5"/>
    <n v="18"/>
    <n v="22"/>
    <m/>
  </r>
  <r>
    <x v="857"/>
    <d v="2025-07-19T00:00:00"/>
    <x v="5"/>
    <x v="5"/>
    <n v="18"/>
    <n v="22"/>
    <m/>
  </r>
  <r>
    <x v="857"/>
    <d v="2025-07-19T00:00:00"/>
    <x v="6"/>
    <x v="6"/>
    <n v="18"/>
    <n v="35"/>
    <m/>
  </r>
  <r>
    <x v="857"/>
    <d v="2025-07-19T00:00:00"/>
    <x v="91"/>
    <x v="91"/>
    <m/>
    <n v="3"/>
    <m/>
  </r>
  <r>
    <x v="858"/>
    <d v="2025-07-18T00:00:00"/>
    <x v="114"/>
    <x v="114"/>
    <n v="18"/>
    <n v="4"/>
    <m/>
  </r>
  <r>
    <x v="859"/>
    <d v="2025-07-18T00:00:00"/>
    <x v="17"/>
    <x v="17"/>
    <n v="18"/>
    <n v="4"/>
    <m/>
  </r>
  <r>
    <x v="860"/>
    <d v="2025-07-17T00:00:00"/>
    <x v="56"/>
    <x v="56"/>
    <n v="18"/>
    <n v="19"/>
    <m/>
  </r>
  <r>
    <x v="861"/>
    <d v="2025-07-17T00:00:00"/>
    <x v="282"/>
    <x v="282"/>
    <n v="28"/>
    <n v="1"/>
    <m/>
  </r>
  <r>
    <x v="862"/>
    <d v="2025-07-17T00:00:00"/>
    <x v="264"/>
    <x v="263"/>
    <n v="28"/>
    <n v="1"/>
    <m/>
  </r>
  <r>
    <x v="862"/>
    <d v="2025-07-17T00:00:00"/>
    <x v="32"/>
    <x v="32"/>
    <n v="28"/>
    <n v="1"/>
    <m/>
  </r>
  <r>
    <x v="862"/>
    <d v="2025-07-17T00:00:00"/>
    <x v="1"/>
    <x v="1"/>
    <n v="28"/>
    <n v="0"/>
    <m/>
  </r>
  <r>
    <x v="862"/>
    <d v="2025-07-17T00:00:00"/>
    <x v="283"/>
    <x v="283"/>
    <n v="18"/>
    <n v="2"/>
    <m/>
  </r>
  <r>
    <x v="862"/>
    <d v="2025-07-17T00:00:00"/>
    <x v="256"/>
    <x v="255"/>
    <n v="18"/>
    <n v="1"/>
    <m/>
  </r>
  <r>
    <x v="862"/>
    <d v="2025-07-17T00:00:00"/>
    <x v="194"/>
    <x v="193"/>
    <m/>
    <n v="5"/>
    <m/>
  </r>
  <r>
    <x v="863"/>
    <d v="2025-07-16T00:00:00"/>
    <x v="35"/>
    <x v="35"/>
    <n v="18"/>
    <n v="55"/>
    <m/>
  </r>
  <r>
    <x v="863"/>
    <d v="2025-07-16T00:00:00"/>
    <x v="152"/>
    <x v="151"/>
    <n v="28"/>
    <n v="3"/>
    <m/>
  </r>
  <r>
    <x v="864"/>
    <d v="2025-07-16T00:00:00"/>
    <x v="208"/>
    <x v="207"/>
    <n v="18"/>
    <n v="0"/>
    <m/>
  </r>
  <r>
    <x v="865"/>
    <d v="2025-07-15T00:00:00"/>
    <x v="13"/>
    <x v="13"/>
    <n v="28"/>
    <n v="11"/>
    <m/>
  </r>
  <r>
    <x v="865"/>
    <d v="2025-07-15T00:00:00"/>
    <x v="103"/>
    <x v="103"/>
    <n v="28"/>
    <n v="0"/>
    <m/>
  </r>
  <r>
    <x v="866"/>
    <d v="2025-07-13T00:00:00"/>
    <x v="17"/>
    <x v="17"/>
    <n v="18"/>
    <n v="4"/>
    <m/>
  </r>
  <r>
    <x v="867"/>
    <d v="2025-07-13T00:00:00"/>
    <x v="65"/>
    <x v="65"/>
    <n v="28"/>
    <n v="12"/>
    <m/>
  </r>
  <r>
    <x v="867"/>
    <d v="2025-07-13T00:00:00"/>
    <x v="41"/>
    <x v="41"/>
    <n v="28"/>
    <n v="1"/>
    <m/>
  </r>
  <r>
    <x v="867"/>
    <d v="2025-07-13T00:00:00"/>
    <x v="92"/>
    <x v="92"/>
    <n v="28"/>
    <n v="1"/>
    <m/>
  </r>
  <r>
    <x v="867"/>
    <d v="2025-07-13T00:00:00"/>
    <x v="277"/>
    <x v="277"/>
    <n v="28"/>
    <n v="1"/>
    <m/>
  </r>
  <r>
    <x v="868"/>
    <d v="2025-07-13T00:00:00"/>
    <x v="53"/>
    <x v="53"/>
    <n v="28"/>
    <n v="3"/>
    <m/>
  </r>
  <r>
    <x v="868"/>
    <d v="2025-07-13T00:00:00"/>
    <x v="103"/>
    <x v="103"/>
    <n v="28"/>
    <n v="0"/>
    <m/>
  </r>
  <r>
    <x v="869"/>
    <d v="2025-07-13T00:00:00"/>
    <x v="17"/>
    <x v="17"/>
    <n v="18"/>
    <n v="4"/>
    <m/>
  </r>
  <r>
    <x v="870"/>
    <d v="2025-07-13T00:00:00"/>
    <x v="127"/>
    <x v="7"/>
    <n v="5"/>
    <n v="0"/>
    <m/>
  </r>
  <r>
    <x v="871"/>
    <d v="2025-07-12T00:00:00"/>
    <x v="103"/>
    <x v="103"/>
    <n v="28"/>
    <n v="0"/>
    <m/>
  </r>
  <r>
    <x v="872"/>
    <d v="2025-07-12T00:00:00"/>
    <x v="5"/>
    <x v="5"/>
    <n v="18"/>
    <n v="22"/>
    <m/>
  </r>
  <r>
    <x v="872"/>
    <d v="2025-07-12T00:00:00"/>
    <x v="5"/>
    <x v="5"/>
    <n v="18"/>
    <n v="22"/>
    <m/>
  </r>
  <r>
    <x v="873"/>
    <d v="2025-07-12T00:00:00"/>
    <x v="105"/>
    <x v="105"/>
    <n v="28"/>
    <n v="2"/>
    <m/>
  </r>
  <r>
    <x v="677"/>
    <d v="2025-07-09T00:00:00"/>
    <x v="43"/>
    <x v="43"/>
    <n v="28"/>
    <n v="9"/>
    <m/>
  </r>
  <r>
    <x v="677"/>
    <d v="2025-07-09T00:00:00"/>
    <x v="44"/>
    <x v="44"/>
    <n v="28"/>
    <n v="9"/>
    <m/>
  </r>
  <r>
    <x v="677"/>
    <d v="2025-07-09T00:00:00"/>
    <x v="45"/>
    <x v="45"/>
    <n v="28"/>
    <n v="9"/>
    <m/>
  </r>
  <r>
    <x v="677"/>
    <d v="2025-07-09T00:00:00"/>
    <x v="46"/>
    <x v="46"/>
    <n v="28"/>
    <n v="9"/>
    <m/>
  </r>
  <r>
    <x v="677"/>
    <d v="2025-07-09T00:00:00"/>
    <x v="47"/>
    <x v="47"/>
    <n v="28"/>
    <n v="9"/>
    <m/>
  </r>
  <r>
    <x v="677"/>
    <d v="2025-07-09T00:00:00"/>
    <x v="10"/>
    <x v="10"/>
    <n v="28"/>
    <n v="8"/>
    <m/>
  </r>
  <r>
    <x v="677"/>
    <d v="2025-07-09T00:00:00"/>
    <x v="11"/>
    <x v="11"/>
    <n v="28"/>
    <n v="5"/>
    <m/>
  </r>
  <r>
    <x v="677"/>
    <d v="2025-07-09T00:00:00"/>
    <x v="12"/>
    <x v="12"/>
    <n v="28"/>
    <n v="9"/>
    <m/>
  </r>
  <r>
    <x v="677"/>
    <d v="2025-07-09T00:00:00"/>
    <x v="48"/>
    <x v="48"/>
    <n v="28"/>
    <n v="9"/>
    <m/>
  </r>
  <r>
    <x v="677"/>
    <d v="2025-07-09T00:00:00"/>
    <x v="49"/>
    <x v="49"/>
    <n v="28"/>
    <n v="9"/>
    <m/>
  </r>
  <r>
    <x v="677"/>
    <d v="2025-07-09T00:00:00"/>
    <x v="73"/>
    <x v="73"/>
    <n v="28"/>
    <n v="1"/>
    <m/>
  </r>
  <r>
    <x v="677"/>
    <d v="2025-07-09T00:00:00"/>
    <x v="74"/>
    <x v="74"/>
    <n v="28"/>
    <n v="1"/>
    <m/>
  </r>
  <r>
    <x v="677"/>
    <d v="2025-07-09T00:00:00"/>
    <x v="75"/>
    <x v="75"/>
    <n v="28"/>
    <n v="1"/>
    <m/>
  </r>
  <r>
    <x v="677"/>
    <d v="2025-07-09T00:00:00"/>
    <x v="76"/>
    <x v="76"/>
    <n v="28"/>
    <n v="1"/>
    <m/>
  </r>
  <r>
    <x v="677"/>
    <d v="2025-07-09T00:00:00"/>
    <x v="79"/>
    <x v="79"/>
    <n v="28"/>
    <n v="2"/>
    <m/>
  </r>
  <r>
    <x v="677"/>
    <d v="2025-07-09T00:00:00"/>
    <x v="267"/>
    <x v="266"/>
    <n v="28"/>
    <n v="0"/>
    <m/>
  </r>
  <r>
    <x v="677"/>
    <d v="2025-07-09T00:00:00"/>
    <x v="50"/>
    <x v="50"/>
    <n v="28"/>
    <n v="20"/>
    <m/>
  </r>
  <r>
    <x v="677"/>
    <d v="2025-07-09T00:00:00"/>
    <x v="5"/>
    <x v="5"/>
    <n v="18"/>
    <n v="22"/>
    <m/>
  </r>
  <r>
    <x v="677"/>
    <d v="2025-07-09T00:00:00"/>
    <x v="5"/>
    <x v="5"/>
    <n v="18"/>
    <n v="22"/>
    <m/>
  </r>
  <r>
    <x v="677"/>
    <d v="2025-07-09T00:00:00"/>
    <x v="6"/>
    <x v="6"/>
    <n v="18"/>
    <n v="35"/>
    <m/>
  </r>
  <r>
    <x v="677"/>
    <d v="2025-07-09T00:00:00"/>
    <x v="26"/>
    <x v="26"/>
    <n v="18"/>
    <n v="13"/>
    <m/>
  </r>
  <r>
    <x v="676"/>
    <d v="2025-07-09T00:00:00"/>
    <x v="102"/>
    <x v="102"/>
    <m/>
    <n v="6"/>
    <m/>
  </r>
  <r>
    <x v="874"/>
    <d v="2025-07-09T00:00:00"/>
    <x v="30"/>
    <x v="30"/>
    <n v="18"/>
    <n v="34"/>
    <m/>
  </r>
  <r>
    <x v="875"/>
    <d v="2025-07-09T00:00:00"/>
    <x v="17"/>
    <x v="17"/>
    <n v="18"/>
    <n v="4"/>
    <m/>
  </r>
  <r>
    <x v="876"/>
    <d v="2025-07-08T00:00:00"/>
    <x v="43"/>
    <x v="43"/>
    <n v="28"/>
    <n v="9"/>
    <m/>
  </r>
  <r>
    <x v="876"/>
    <d v="2025-07-08T00:00:00"/>
    <x v="44"/>
    <x v="44"/>
    <n v="28"/>
    <n v="9"/>
    <m/>
  </r>
  <r>
    <x v="876"/>
    <d v="2025-07-08T00:00:00"/>
    <x v="45"/>
    <x v="45"/>
    <n v="28"/>
    <n v="9"/>
    <m/>
  </r>
  <r>
    <x v="876"/>
    <d v="2025-07-08T00:00:00"/>
    <x v="46"/>
    <x v="46"/>
    <n v="28"/>
    <n v="9"/>
    <m/>
  </r>
  <r>
    <x v="876"/>
    <d v="2025-07-08T00:00:00"/>
    <x v="47"/>
    <x v="47"/>
    <n v="28"/>
    <n v="9"/>
    <m/>
  </r>
  <r>
    <x v="876"/>
    <d v="2025-07-08T00:00:00"/>
    <x v="48"/>
    <x v="48"/>
    <n v="28"/>
    <n v="9"/>
    <m/>
  </r>
  <r>
    <x v="876"/>
    <d v="2025-07-08T00:00:00"/>
    <x v="49"/>
    <x v="49"/>
    <n v="28"/>
    <n v="9"/>
    <m/>
  </r>
  <r>
    <x v="876"/>
    <d v="2025-07-08T00:00:00"/>
    <x v="13"/>
    <x v="13"/>
    <n v="28"/>
    <n v="11"/>
    <m/>
  </r>
  <r>
    <x v="876"/>
    <d v="2025-07-08T00:00:00"/>
    <x v="159"/>
    <x v="158"/>
    <n v="28"/>
    <n v="1"/>
    <m/>
  </r>
  <r>
    <x v="876"/>
    <d v="2025-07-08T00:00:00"/>
    <x v="172"/>
    <x v="171"/>
    <n v="28"/>
    <n v="1"/>
    <m/>
  </r>
  <r>
    <x v="876"/>
    <d v="2025-07-08T00:00:00"/>
    <x v="245"/>
    <x v="244"/>
    <n v="28"/>
    <n v="2"/>
    <m/>
  </r>
  <r>
    <x v="876"/>
    <d v="2025-07-08T00:00:00"/>
    <x v="174"/>
    <x v="173"/>
    <n v="28"/>
    <n v="1"/>
    <m/>
  </r>
  <r>
    <x v="876"/>
    <d v="2025-07-08T00:00:00"/>
    <x v="50"/>
    <x v="50"/>
    <n v="28"/>
    <n v="20"/>
    <m/>
  </r>
  <r>
    <x v="877"/>
    <d v="2025-07-08T00:00:00"/>
    <x v="103"/>
    <x v="103"/>
    <n v="28"/>
    <n v="0"/>
    <m/>
  </r>
  <r>
    <x v="878"/>
    <d v="2025-07-08T00:00:00"/>
    <x v="152"/>
    <x v="151"/>
    <n v="28"/>
    <n v="3"/>
    <m/>
  </r>
  <r>
    <x v="878"/>
    <d v="2025-07-08T00:00:00"/>
    <x v="103"/>
    <x v="103"/>
    <n v="28"/>
    <n v="0"/>
    <m/>
  </r>
  <r>
    <x v="879"/>
    <d v="2025-07-06T00:00:00"/>
    <x v="114"/>
    <x v="114"/>
    <n v="18"/>
    <n v="4"/>
    <m/>
  </r>
  <r>
    <x v="880"/>
    <d v="2025-07-06T00:00:00"/>
    <x v="132"/>
    <x v="131"/>
    <n v="28"/>
    <n v="6"/>
    <m/>
  </r>
  <r>
    <x v="881"/>
    <d v="2025-07-06T00:00:00"/>
    <x v="10"/>
    <x v="10"/>
    <n v="28"/>
    <n v="8"/>
    <m/>
  </r>
  <r>
    <x v="881"/>
    <d v="2025-07-06T00:00:00"/>
    <x v="11"/>
    <x v="11"/>
    <n v="28"/>
    <n v="5"/>
    <m/>
  </r>
  <r>
    <x v="881"/>
    <d v="2025-07-06T00:00:00"/>
    <x v="12"/>
    <x v="12"/>
    <n v="28"/>
    <n v="9"/>
    <m/>
  </r>
  <r>
    <x v="882"/>
    <d v="2025-07-06T00:00:00"/>
    <x v="93"/>
    <x v="93"/>
    <n v="28"/>
    <n v="3"/>
    <m/>
  </r>
  <r>
    <x v="883"/>
    <d v="2025-07-05T00:00:00"/>
    <x v="13"/>
    <x v="13"/>
    <n v="28"/>
    <n v="11"/>
    <m/>
  </r>
  <r>
    <x v="884"/>
    <d v="2025-07-05T00:00:00"/>
    <x v="10"/>
    <x v="10"/>
    <n v="28"/>
    <n v="8"/>
    <m/>
  </r>
  <r>
    <x v="884"/>
    <d v="2025-07-05T00:00:00"/>
    <x v="11"/>
    <x v="11"/>
    <n v="28"/>
    <n v="5"/>
    <m/>
  </r>
  <r>
    <x v="884"/>
    <d v="2025-07-05T00:00:00"/>
    <x v="12"/>
    <x v="12"/>
    <n v="28"/>
    <n v="9"/>
    <m/>
  </r>
  <r>
    <x v="884"/>
    <d v="2025-07-05T00:00:00"/>
    <x v="30"/>
    <x v="30"/>
    <n v="18"/>
    <n v="34"/>
    <m/>
  </r>
  <r>
    <x v="885"/>
    <d v="2025-07-04T00:00:00"/>
    <x v="43"/>
    <x v="43"/>
    <n v="28"/>
    <n v="9"/>
    <m/>
  </r>
  <r>
    <x v="885"/>
    <d v="2025-07-04T00:00:00"/>
    <x v="44"/>
    <x v="44"/>
    <n v="28"/>
    <n v="9"/>
    <m/>
  </r>
  <r>
    <x v="885"/>
    <d v="2025-07-04T00:00:00"/>
    <x v="45"/>
    <x v="45"/>
    <n v="28"/>
    <n v="9"/>
    <m/>
  </r>
  <r>
    <x v="885"/>
    <d v="2025-07-04T00:00:00"/>
    <x v="46"/>
    <x v="46"/>
    <n v="28"/>
    <n v="9"/>
    <m/>
  </r>
  <r>
    <x v="885"/>
    <d v="2025-07-04T00:00:00"/>
    <x v="47"/>
    <x v="47"/>
    <n v="28"/>
    <n v="9"/>
    <m/>
  </r>
  <r>
    <x v="885"/>
    <d v="2025-07-04T00:00:00"/>
    <x v="210"/>
    <x v="209"/>
    <n v="28"/>
    <n v="1"/>
    <m/>
  </r>
  <r>
    <x v="885"/>
    <d v="2025-07-04T00:00:00"/>
    <x v="48"/>
    <x v="48"/>
    <n v="28"/>
    <n v="9"/>
    <m/>
  </r>
  <r>
    <x v="885"/>
    <d v="2025-07-04T00:00:00"/>
    <x v="49"/>
    <x v="49"/>
    <n v="28"/>
    <n v="9"/>
    <m/>
  </r>
  <r>
    <x v="885"/>
    <d v="2025-07-04T00:00:00"/>
    <x v="156"/>
    <x v="155"/>
    <n v="18"/>
    <n v="1"/>
    <m/>
  </r>
  <r>
    <x v="885"/>
    <d v="2025-07-04T00:00:00"/>
    <x v="107"/>
    <x v="107"/>
    <n v="28"/>
    <n v="2"/>
    <m/>
  </r>
  <r>
    <x v="885"/>
    <d v="2025-07-04T00:00:00"/>
    <x v="38"/>
    <x v="38"/>
    <n v="28"/>
    <n v="1"/>
    <m/>
  </r>
  <r>
    <x v="885"/>
    <d v="2025-07-04T00:00:00"/>
    <x v="165"/>
    <x v="164"/>
    <n v="28"/>
    <n v="2"/>
    <m/>
  </r>
  <r>
    <x v="885"/>
    <d v="2025-07-04T00:00:00"/>
    <x v="119"/>
    <x v="119"/>
    <n v="28"/>
    <n v="2"/>
    <m/>
  </r>
  <r>
    <x v="885"/>
    <d v="2025-07-04T00:00:00"/>
    <x v="100"/>
    <x v="100"/>
    <n v="28"/>
    <n v="2"/>
    <m/>
  </r>
  <r>
    <x v="885"/>
    <d v="2025-07-04T00:00:00"/>
    <x v="9"/>
    <x v="9"/>
    <n v="28"/>
    <n v="4"/>
    <m/>
  </r>
  <r>
    <x v="885"/>
    <d v="2025-07-04T00:00:00"/>
    <x v="50"/>
    <x v="50"/>
    <n v="28"/>
    <n v="20"/>
    <m/>
  </r>
  <r>
    <x v="885"/>
    <d v="2025-07-04T00:00:00"/>
    <x v="3"/>
    <x v="3"/>
    <n v="18"/>
    <n v="6"/>
    <m/>
  </r>
  <r>
    <x v="885"/>
    <d v="2025-07-04T00:00:00"/>
    <x v="131"/>
    <x v="130"/>
    <n v="18"/>
    <n v="-4"/>
    <m/>
  </r>
  <r>
    <x v="886"/>
    <d v="2025-07-04T00:00:00"/>
    <x v="177"/>
    <x v="176"/>
    <n v="28"/>
    <n v="3"/>
    <m/>
  </r>
  <r>
    <x v="886"/>
    <d v="2025-07-04T00:00:00"/>
    <x v="131"/>
    <x v="130"/>
    <n v="18"/>
    <n v="-4"/>
    <m/>
  </r>
  <r>
    <x v="887"/>
    <d v="2025-07-04T00:00:00"/>
    <x v="10"/>
    <x v="10"/>
    <n v="28"/>
    <n v="8"/>
    <m/>
  </r>
  <r>
    <x v="887"/>
    <d v="2025-07-04T00:00:00"/>
    <x v="11"/>
    <x v="11"/>
    <n v="28"/>
    <n v="5"/>
    <m/>
  </r>
  <r>
    <x v="887"/>
    <d v="2025-07-04T00:00:00"/>
    <x v="73"/>
    <x v="73"/>
    <n v="28"/>
    <n v="1"/>
    <m/>
  </r>
  <r>
    <x v="887"/>
    <d v="2025-07-04T00:00:00"/>
    <x v="74"/>
    <x v="74"/>
    <n v="28"/>
    <n v="1"/>
    <m/>
  </r>
  <r>
    <x v="887"/>
    <d v="2025-07-04T00:00:00"/>
    <x v="75"/>
    <x v="75"/>
    <n v="28"/>
    <n v="1"/>
    <m/>
  </r>
  <r>
    <x v="887"/>
    <d v="2025-07-04T00:00:00"/>
    <x v="76"/>
    <x v="76"/>
    <n v="28"/>
    <n v="1"/>
    <m/>
  </r>
  <r>
    <x v="887"/>
    <d v="2025-07-04T00:00:00"/>
    <x v="203"/>
    <x v="202"/>
    <n v="28"/>
    <n v="2"/>
    <m/>
  </r>
  <r>
    <x v="887"/>
    <d v="2025-07-04T00:00:00"/>
    <x v="241"/>
    <x v="240"/>
    <n v="28"/>
    <n v="2"/>
    <m/>
  </r>
  <r>
    <x v="887"/>
    <d v="2025-07-04T00:00:00"/>
    <x v="5"/>
    <x v="5"/>
    <n v="18"/>
    <n v="22"/>
    <m/>
  </r>
  <r>
    <x v="887"/>
    <d v="2025-07-04T00:00:00"/>
    <x v="152"/>
    <x v="151"/>
    <n v="28"/>
    <n v="3"/>
    <m/>
  </r>
  <r>
    <x v="888"/>
    <d v="2025-07-04T00:00:00"/>
    <x v="68"/>
    <x v="68"/>
    <n v="18"/>
    <n v="77"/>
    <m/>
  </r>
  <r>
    <x v="889"/>
    <d v="2025-07-03T00:00:00"/>
    <x v="35"/>
    <x v="35"/>
    <n v="18"/>
    <n v="55"/>
    <m/>
  </r>
  <r>
    <x v="890"/>
    <d v="2025-07-03T00:00:00"/>
    <x v="279"/>
    <x v="279"/>
    <n v="18"/>
    <n v="1"/>
    <m/>
  </r>
  <r>
    <x v="891"/>
    <d v="2025-07-03T00:00:00"/>
    <x v="284"/>
    <x v="284"/>
    <n v="18"/>
    <n v="0"/>
    <m/>
  </r>
  <r>
    <x v="892"/>
    <d v="2025-07-02T00:00:00"/>
    <x v="43"/>
    <x v="43"/>
    <n v="28"/>
    <n v="9"/>
    <m/>
  </r>
  <r>
    <x v="892"/>
    <d v="2025-07-02T00:00:00"/>
    <x v="44"/>
    <x v="44"/>
    <n v="28"/>
    <n v="9"/>
    <m/>
  </r>
  <r>
    <x v="892"/>
    <d v="2025-07-02T00:00:00"/>
    <x v="45"/>
    <x v="45"/>
    <n v="28"/>
    <n v="9"/>
    <m/>
  </r>
  <r>
    <x v="892"/>
    <d v="2025-07-02T00:00:00"/>
    <x v="46"/>
    <x v="46"/>
    <n v="28"/>
    <n v="9"/>
    <m/>
  </r>
  <r>
    <x v="892"/>
    <d v="2025-07-02T00:00:00"/>
    <x v="47"/>
    <x v="47"/>
    <n v="28"/>
    <n v="9"/>
    <m/>
  </r>
  <r>
    <x v="892"/>
    <d v="2025-07-02T00:00:00"/>
    <x v="40"/>
    <x v="40"/>
    <n v="28"/>
    <n v="1"/>
    <m/>
  </r>
  <r>
    <x v="892"/>
    <d v="2025-07-02T00:00:00"/>
    <x v="10"/>
    <x v="10"/>
    <n v="28"/>
    <n v="8"/>
    <m/>
  </r>
  <r>
    <x v="892"/>
    <d v="2025-07-02T00:00:00"/>
    <x v="11"/>
    <x v="11"/>
    <n v="28"/>
    <n v="5"/>
    <m/>
  </r>
  <r>
    <x v="892"/>
    <d v="2025-07-02T00:00:00"/>
    <x v="12"/>
    <x v="12"/>
    <n v="28"/>
    <n v="9"/>
    <m/>
  </r>
  <r>
    <x v="892"/>
    <d v="2025-07-02T00:00:00"/>
    <x v="48"/>
    <x v="48"/>
    <n v="28"/>
    <n v="9"/>
    <m/>
  </r>
  <r>
    <x v="892"/>
    <d v="2025-07-02T00:00:00"/>
    <x v="49"/>
    <x v="49"/>
    <n v="28"/>
    <n v="9"/>
    <m/>
  </r>
  <r>
    <x v="892"/>
    <d v="2025-07-02T00:00:00"/>
    <x v="50"/>
    <x v="50"/>
    <n v="28"/>
    <n v="20"/>
    <m/>
  </r>
  <r>
    <x v="892"/>
    <d v="2025-07-02T00:00:00"/>
    <x v="6"/>
    <x v="6"/>
    <n v="18"/>
    <n v="35"/>
    <m/>
  </r>
  <r>
    <x v="892"/>
    <d v="2025-07-02T00:00:00"/>
    <x v="6"/>
    <x v="6"/>
    <n v="18"/>
    <n v="35"/>
    <m/>
  </r>
  <r>
    <x v="889"/>
    <d v="2025-07-02T00:00:00"/>
    <x v="17"/>
    <x v="17"/>
    <n v="18"/>
    <n v="4"/>
    <m/>
  </r>
  <r>
    <x v="889"/>
    <d v="2025-07-02T00:00:00"/>
    <x v="3"/>
    <x v="3"/>
    <n v="18"/>
    <n v="6"/>
    <m/>
  </r>
  <r>
    <x v="893"/>
    <d v="2025-07-02T00:00:00"/>
    <x v="35"/>
    <x v="35"/>
    <n v="18"/>
    <n v="55"/>
    <m/>
  </r>
  <r>
    <x v="894"/>
    <d v="2025-07-02T00:00:00"/>
    <x v="279"/>
    <x v="279"/>
    <n v="18"/>
    <n v="1"/>
    <m/>
  </r>
  <r>
    <x v="895"/>
    <d v="2025-07-02T00:00:00"/>
    <x v="285"/>
    <x v="285"/>
    <n v="18"/>
    <n v="3"/>
    <m/>
  </r>
  <r>
    <x v="896"/>
    <d v="2025-07-01T00:00:00"/>
    <x v="13"/>
    <x v="13"/>
    <n v="28"/>
    <n v="11"/>
    <m/>
  </r>
  <r>
    <x v="896"/>
    <d v="2025-07-01T00:00:00"/>
    <x v="17"/>
    <x v="17"/>
    <n v="18"/>
    <n v="4"/>
    <m/>
  </r>
  <r>
    <x v="896"/>
    <d v="2025-07-01T00:00:00"/>
    <x v="30"/>
    <x v="30"/>
    <n v="18"/>
    <n v="34"/>
    <m/>
  </r>
  <r>
    <x v="897"/>
    <d v="2025-07-01T00:00:00"/>
    <x v="96"/>
    <x v="96"/>
    <n v="18"/>
    <n v="1"/>
    <m/>
  </r>
  <r>
    <x v="897"/>
    <d v="2025-07-01T00:00:00"/>
    <x v="97"/>
    <x v="97"/>
    <n v="18"/>
    <n v="1"/>
    <m/>
  </r>
  <r>
    <x v="897"/>
    <d v="2025-07-01T00:00:00"/>
    <x v="98"/>
    <x v="98"/>
    <n v="28"/>
    <n v="1"/>
    <m/>
  </r>
  <r>
    <x v="898"/>
    <d v="2025-07-01T00:00:00"/>
    <x v="40"/>
    <x v="40"/>
    <n v="28"/>
    <n v="1"/>
    <m/>
  </r>
  <r>
    <x v="898"/>
    <d v="2025-07-01T00:00:00"/>
    <x v="4"/>
    <x v="4"/>
    <n v="28"/>
    <n v="0"/>
    <m/>
  </r>
  <r>
    <x v="898"/>
    <d v="2025-07-01T00:00:00"/>
    <x v="91"/>
    <x v="91"/>
    <m/>
    <n v="3"/>
    <m/>
  </r>
  <r>
    <x v="899"/>
    <d v="2025-07-01T00:00:00"/>
    <x v="3"/>
    <x v="3"/>
    <n v="18"/>
    <n v="6"/>
    <m/>
  </r>
  <r>
    <x v="899"/>
    <d v="2025-07-01T00:00:00"/>
    <x v="30"/>
    <x v="30"/>
    <n v="18"/>
    <n v="34"/>
    <m/>
  </r>
  <r>
    <x v="899"/>
    <d v="2025-07-01T00:00:00"/>
    <x v="152"/>
    <x v="151"/>
    <n v="28"/>
    <n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7">
  <r>
    <x v="0"/>
    <d v="2026-10-01T00:00:00"/>
    <x v="0"/>
    <x v="0"/>
  </r>
  <r>
    <x v="1"/>
    <d v="2026-10-01T00:00:00"/>
    <x v="1"/>
    <x v="1"/>
  </r>
  <r>
    <x v="2"/>
    <d v="2026-09-30T00:00:00"/>
    <x v="2"/>
    <x v="2"/>
  </r>
  <r>
    <x v="2"/>
    <d v="2026-09-30T00:00:00"/>
    <x v="3"/>
    <x v="3"/>
  </r>
  <r>
    <x v="3"/>
    <d v="2026-09-30T00:00:00"/>
    <x v="4"/>
    <x v="4"/>
  </r>
  <r>
    <x v="3"/>
    <d v="2026-09-30T00:00:00"/>
    <x v="5"/>
    <x v="5"/>
  </r>
  <r>
    <x v="3"/>
    <d v="2026-09-30T00:00:00"/>
    <x v="6"/>
    <x v="6"/>
  </r>
  <r>
    <x v="4"/>
    <d v="2026-09-30T00:00:00"/>
    <x v="7"/>
    <x v="7"/>
  </r>
  <r>
    <x v="5"/>
    <d v="2026-09-29T00:00:00"/>
    <x v="8"/>
    <x v="8"/>
  </r>
  <r>
    <x v="5"/>
    <d v="2026-09-29T00:00:00"/>
    <x v="9"/>
    <x v="9"/>
  </r>
  <r>
    <x v="5"/>
    <d v="2026-09-29T00:00:00"/>
    <x v="10"/>
    <x v="10"/>
  </r>
  <r>
    <x v="5"/>
    <d v="2026-09-29T00:00:00"/>
    <x v="11"/>
    <x v="11"/>
  </r>
  <r>
    <x v="5"/>
    <d v="2026-09-29T00:00:00"/>
    <x v="12"/>
    <x v="12"/>
  </r>
  <r>
    <x v="5"/>
    <d v="2026-09-29T00:00:00"/>
    <x v="13"/>
    <x v="13"/>
  </r>
  <r>
    <x v="5"/>
    <d v="2026-09-29T00:00:00"/>
    <x v="14"/>
    <x v="14"/>
  </r>
  <r>
    <x v="5"/>
    <d v="2026-09-29T00:00:00"/>
    <x v="15"/>
    <x v="15"/>
  </r>
  <r>
    <x v="5"/>
    <d v="2026-09-29T00:00:00"/>
    <x v="3"/>
    <x v="3"/>
  </r>
  <r>
    <x v="5"/>
    <d v="2026-09-29T00:00:00"/>
    <x v="6"/>
    <x v="6"/>
  </r>
  <r>
    <x v="6"/>
    <d v="2026-09-27T00:00:00"/>
    <x v="16"/>
    <x v="16"/>
  </r>
  <r>
    <x v="7"/>
    <d v="2026-09-27T00:00:00"/>
    <x v="17"/>
    <x v="17"/>
  </r>
  <r>
    <x v="8"/>
    <d v="2026-09-27T00:00:00"/>
    <x v="3"/>
    <x v="3"/>
  </r>
  <r>
    <x v="9"/>
    <d v="2026-09-26T00:00:00"/>
    <x v="18"/>
    <x v="18"/>
  </r>
  <r>
    <x v="10"/>
    <d v="2026-09-27T00:00:00"/>
    <x v="19"/>
    <x v="19"/>
  </r>
  <r>
    <x v="10"/>
    <d v="2026-09-27T00:00:00"/>
    <x v="10"/>
    <x v="10"/>
  </r>
  <r>
    <x v="10"/>
    <d v="2026-09-27T00:00:00"/>
    <x v="11"/>
    <x v="11"/>
  </r>
  <r>
    <x v="10"/>
    <d v="2026-09-27T00:00:00"/>
    <x v="12"/>
    <x v="12"/>
  </r>
  <r>
    <x v="10"/>
    <d v="2026-09-27T00:00:00"/>
    <x v="20"/>
    <x v="20"/>
  </r>
  <r>
    <x v="10"/>
    <d v="2026-09-27T00:00:00"/>
    <x v="21"/>
    <x v="21"/>
  </r>
  <r>
    <x v="10"/>
    <d v="2026-09-27T00:00:00"/>
    <x v="22"/>
    <x v="22"/>
  </r>
  <r>
    <x v="10"/>
    <d v="2026-09-27T00:00:00"/>
    <x v="23"/>
    <x v="23"/>
  </r>
  <r>
    <x v="10"/>
    <d v="2026-09-27T00:00:00"/>
    <x v="24"/>
    <x v="24"/>
  </r>
  <r>
    <x v="10"/>
    <d v="2026-09-27T00:00:00"/>
    <x v="13"/>
    <x v="13"/>
  </r>
  <r>
    <x v="10"/>
    <d v="2026-09-27T00:00:00"/>
    <x v="25"/>
    <x v="25"/>
  </r>
  <r>
    <x v="10"/>
    <d v="2026-09-27T00:00:00"/>
    <x v="26"/>
    <x v="26"/>
  </r>
  <r>
    <x v="10"/>
    <d v="2026-09-27T00:00:00"/>
    <x v="3"/>
    <x v="3"/>
  </r>
  <r>
    <x v="10"/>
    <d v="2026-09-27T00:00:00"/>
    <x v="5"/>
    <x v="5"/>
  </r>
  <r>
    <x v="10"/>
    <d v="2026-09-27T00:00:00"/>
    <x v="5"/>
    <x v="5"/>
  </r>
  <r>
    <x v="10"/>
    <d v="2026-09-27T00:00:00"/>
    <x v="27"/>
    <x v="27"/>
  </r>
  <r>
    <x v="10"/>
    <d v="2026-09-27T00:00:00"/>
    <x v="27"/>
    <x v="27"/>
  </r>
  <r>
    <x v="10"/>
    <d v="2026-09-27T00:00:00"/>
    <x v="6"/>
    <x v="6"/>
  </r>
  <r>
    <x v="11"/>
    <d v="2026-09-26T00:00:00"/>
    <x v="28"/>
    <x v="28"/>
  </r>
  <r>
    <x v="12"/>
    <d v="2026-09-24T00:00:00"/>
    <x v="29"/>
    <x v="29"/>
  </r>
  <r>
    <x v="12"/>
    <d v="2026-09-24T00:00:00"/>
    <x v="30"/>
    <x v="30"/>
  </r>
  <r>
    <x v="12"/>
    <d v="2026-09-24T00:00:00"/>
    <x v="3"/>
    <x v="3"/>
  </r>
  <r>
    <x v="12"/>
    <d v="2026-09-24T00:00:00"/>
    <x v="6"/>
    <x v="6"/>
  </r>
  <r>
    <x v="13"/>
    <d v="2026-09-24T00:00:00"/>
    <x v="31"/>
    <x v="31"/>
  </r>
  <r>
    <x v="14"/>
    <d v="2026-09-23T00:00:00"/>
    <x v="32"/>
    <x v="32"/>
  </r>
  <r>
    <x v="14"/>
    <d v="2026-09-23T00:00:00"/>
    <x v="1"/>
    <x v="1"/>
  </r>
  <r>
    <x v="15"/>
    <d v="2026-09-22T00:00:00"/>
    <x v="17"/>
    <x v="17"/>
  </r>
  <r>
    <x v="16"/>
    <d v="2026-09-22T00:00:00"/>
    <x v="33"/>
    <x v="33"/>
  </r>
  <r>
    <x v="17"/>
    <d v="2026-09-22T00:00:00"/>
    <x v="34"/>
    <x v="34"/>
  </r>
  <r>
    <x v="18"/>
    <d v="2026-09-20T00:00:00"/>
    <x v="35"/>
    <x v="35"/>
  </r>
  <r>
    <x v="19"/>
    <d v="2026-09-20T00:00:00"/>
    <x v="36"/>
    <x v="36"/>
  </r>
  <r>
    <x v="19"/>
    <d v="2026-09-20T00:00:00"/>
    <x v="37"/>
    <x v="37"/>
  </r>
  <r>
    <x v="20"/>
    <d v="2026-09-20T00:00:00"/>
    <x v="38"/>
    <x v="38"/>
  </r>
  <r>
    <x v="20"/>
    <d v="2026-09-20T00:00:00"/>
    <x v="39"/>
    <x v="39"/>
  </r>
  <r>
    <x v="20"/>
    <d v="2026-09-20T00:00:00"/>
    <x v="39"/>
    <x v="39"/>
  </r>
  <r>
    <x v="21"/>
    <d v="2026-09-19T00:00:00"/>
    <x v="0"/>
    <x v="0"/>
  </r>
  <r>
    <x v="22"/>
    <d v="2026-09-19T00:00:00"/>
    <x v="0"/>
    <x v="0"/>
  </r>
  <r>
    <x v="23"/>
    <d v="2026-09-18T00:00:00"/>
    <x v="40"/>
    <x v="40"/>
  </r>
  <r>
    <x v="24"/>
    <d v="2026-09-18T00:00:00"/>
    <x v="41"/>
    <x v="41"/>
  </r>
  <r>
    <x v="25"/>
    <d v="2026-09-17T00:00:00"/>
    <x v="42"/>
    <x v="42"/>
  </r>
  <r>
    <x v="25"/>
    <d v="2026-09-17T00:00:00"/>
    <x v="6"/>
    <x v="6"/>
  </r>
  <r>
    <x v="25"/>
    <d v="2026-09-17T00:00:00"/>
    <x v="3"/>
    <x v="3"/>
  </r>
  <r>
    <x v="26"/>
    <d v="2026-09-17T00:00:00"/>
    <x v="17"/>
    <x v="17"/>
  </r>
  <r>
    <x v="27"/>
    <d v="2020-09-17T00:00:00"/>
    <x v="17"/>
    <x v="17"/>
  </r>
  <r>
    <x v="28"/>
    <d v="2026-09-16T00:00:00"/>
    <x v="43"/>
    <x v="43"/>
  </r>
  <r>
    <x v="28"/>
    <d v="2026-09-16T00:00:00"/>
    <x v="44"/>
    <x v="44"/>
  </r>
  <r>
    <x v="28"/>
    <d v="2026-09-16T00:00:00"/>
    <x v="45"/>
    <x v="45"/>
  </r>
  <r>
    <x v="28"/>
    <d v="2026-09-16T00:00:00"/>
    <x v="46"/>
    <x v="46"/>
  </r>
  <r>
    <x v="28"/>
    <d v="2026-09-16T00:00:00"/>
    <x v="47"/>
    <x v="47"/>
  </r>
  <r>
    <x v="28"/>
    <d v="2026-09-16T00:00:00"/>
    <x v="48"/>
    <x v="48"/>
  </r>
  <r>
    <x v="28"/>
    <d v="2026-09-16T00:00:00"/>
    <x v="49"/>
    <x v="49"/>
  </r>
  <r>
    <x v="28"/>
    <d v="2026-09-16T00:00:00"/>
    <x v="50"/>
    <x v="50"/>
  </r>
  <r>
    <x v="28"/>
    <d v="2026-09-16T00:00:00"/>
    <x v="10"/>
    <x v="10"/>
  </r>
  <r>
    <x v="28"/>
    <d v="2026-09-16T00:00:00"/>
    <x v="11"/>
    <x v="11"/>
  </r>
  <r>
    <x v="28"/>
    <d v="2026-09-16T00:00:00"/>
    <x v="12"/>
    <x v="12"/>
  </r>
  <r>
    <x v="28"/>
    <d v="2026-09-16T00:00:00"/>
    <x v="27"/>
    <x v="27"/>
  </r>
  <r>
    <x v="28"/>
    <d v="2026-09-16T00:00:00"/>
    <x v="6"/>
    <x v="6"/>
  </r>
  <r>
    <x v="28"/>
    <d v="2026-09-16T00:00:00"/>
    <x v="3"/>
    <x v="3"/>
  </r>
  <r>
    <x v="29"/>
    <d v="2026-09-16T00:00:00"/>
    <x v="17"/>
    <x v="17"/>
  </r>
  <r>
    <x v="30"/>
    <s v="15-9-0202"/>
    <x v="5"/>
    <x v="5"/>
  </r>
  <r>
    <x v="31"/>
    <d v="2026-09-14T00:00:00"/>
    <x v="37"/>
    <x v="37"/>
  </r>
  <r>
    <x v="32"/>
    <d v="2026-09-14T00:00:00"/>
    <x v="51"/>
    <x v="51"/>
  </r>
  <r>
    <x v="33"/>
    <s v="13-9-0206"/>
    <x v="6"/>
    <x v="6"/>
  </r>
  <r>
    <x v="34"/>
    <d v="2026-09-13T00:00:00"/>
    <x v="6"/>
    <x v="6"/>
  </r>
  <r>
    <x v="35"/>
    <d v="2026-09-12T00:00:00"/>
    <x v="52"/>
    <x v="52"/>
  </r>
  <r>
    <x v="36"/>
    <d v="2026-09-12T00:00:00"/>
    <x v="3"/>
    <x v="3"/>
  </r>
  <r>
    <x v="37"/>
    <d v="2026-09-11T00:00:00"/>
    <x v="53"/>
    <x v="53"/>
  </r>
  <r>
    <x v="38"/>
    <d v="2026-09-11T00:00:00"/>
    <x v="30"/>
    <x v="30"/>
  </r>
  <r>
    <x v="39"/>
    <d v="2026-09-11T00:00:00"/>
    <x v="54"/>
    <x v="54"/>
  </r>
  <r>
    <x v="40"/>
    <d v="2026-09-11T00:00:00"/>
    <x v="55"/>
    <x v="55"/>
  </r>
  <r>
    <x v="40"/>
    <d v="2026-09-11T00:00:00"/>
    <x v="56"/>
    <x v="56"/>
  </r>
  <r>
    <x v="40"/>
    <d v="2026-09-11T00:00:00"/>
    <x v="5"/>
    <x v="5"/>
  </r>
  <r>
    <x v="41"/>
    <d v="2026-09-10T00:00:00"/>
    <x v="57"/>
    <x v="57"/>
  </r>
  <r>
    <x v="41"/>
    <d v="2026-09-10T00:00:00"/>
    <x v="58"/>
    <x v="58"/>
  </r>
  <r>
    <x v="41"/>
    <d v="2026-09-10T00:00:00"/>
    <x v="59"/>
    <x v="59"/>
  </r>
  <r>
    <x v="42"/>
    <d v="2026-09-10T00:00:00"/>
    <x v="60"/>
    <x v="60"/>
  </r>
  <r>
    <x v="42"/>
    <d v="2026-09-10T00:00:00"/>
    <x v="61"/>
    <x v="61"/>
  </r>
  <r>
    <x v="42"/>
    <d v="2026-09-10T00:00:00"/>
    <x v="0"/>
    <x v="0"/>
  </r>
  <r>
    <x v="43"/>
    <d v="2026-09-10T00:00:00"/>
    <x v="62"/>
    <x v="62"/>
  </r>
  <r>
    <x v="43"/>
    <d v="2026-09-10T00:00:00"/>
    <x v="0"/>
    <x v="0"/>
  </r>
  <r>
    <x v="44"/>
    <d v="2026-09-09T00:00:00"/>
    <x v="63"/>
    <x v="63"/>
  </r>
  <r>
    <x v="45"/>
    <d v="2026-09-09T00:00:00"/>
    <x v="6"/>
    <x v="6"/>
  </r>
  <r>
    <x v="46"/>
    <d v="2026-09-09T00:00:00"/>
    <x v="64"/>
    <x v="64"/>
  </r>
  <r>
    <x v="46"/>
    <d v="2026-09-09T00:00:00"/>
    <x v="43"/>
    <x v="43"/>
  </r>
  <r>
    <x v="46"/>
    <d v="2026-09-09T00:00:00"/>
    <x v="44"/>
    <x v="44"/>
  </r>
  <r>
    <x v="46"/>
    <d v="2026-09-09T00:00:00"/>
    <x v="45"/>
    <x v="45"/>
  </r>
  <r>
    <x v="46"/>
    <d v="2026-09-09T00:00:00"/>
    <x v="46"/>
    <x v="46"/>
  </r>
  <r>
    <x v="46"/>
    <d v="2026-09-09T00:00:00"/>
    <x v="47"/>
    <x v="47"/>
  </r>
  <r>
    <x v="46"/>
    <d v="2026-09-09T00:00:00"/>
    <x v="48"/>
    <x v="48"/>
  </r>
  <r>
    <x v="46"/>
    <d v="2026-09-09T00:00:00"/>
    <x v="49"/>
    <x v="49"/>
  </r>
  <r>
    <x v="46"/>
    <d v="2026-09-09T00:00:00"/>
    <x v="50"/>
    <x v="50"/>
  </r>
  <r>
    <x v="47"/>
    <d v="2026-09-08T00:00:00"/>
    <x v="6"/>
    <x v="6"/>
  </r>
  <r>
    <x v="48"/>
    <d v="2026-09-08T00:00:00"/>
    <x v="17"/>
    <x v="17"/>
  </r>
  <r>
    <x v="49"/>
    <d v="2026-09-08T00:00:00"/>
    <x v="65"/>
    <x v="65"/>
  </r>
  <r>
    <x v="49"/>
    <d v="2026-09-08T00:00:00"/>
    <x v="40"/>
    <x v="40"/>
  </r>
  <r>
    <x v="49"/>
    <d v="2026-09-08T00:00:00"/>
    <x v="10"/>
    <x v="10"/>
  </r>
  <r>
    <x v="49"/>
    <d v="2026-09-08T00:00:00"/>
    <x v="11"/>
    <x v="11"/>
  </r>
  <r>
    <x v="49"/>
    <d v="2026-09-08T00:00:00"/>
    <x v="12"/>
    <x v="12"/>
  </r>
  <r>
    <x v="49"/>
    <d v="2026-09-08T00:00:00"/>
    <x v="13"/>
    <x v="13"/>
  </r>
  <r>
    <x v="50"/>
    <d v="2026-09-08T00:00:00"/>
    <x v="17"/>
    <x v="17"/>
  </r>
  <r>
    <x v="51"/>
    <d v="2026-09-06T00:00:00"/>
    <x v="28"/>
    <x v="28"/>
  </r>
  <r>
    <x v="52"/>
    <d v="2026-09-05T00:00:00"/>
    <x v="63"/>
    <x v="63"/>
  </r>
  <r>
    <x v="53"/>
    <d v="2026-09-03T00:00:00"/>
    <x v="3"/>
    <x v="3"/>
  </r>
  <r>
    <x v="54"/>
    <d v="2026-09-03T00:00:00"/>
    <x v="10"/>
    <x v="10"/>
  </r>
  <r>
    <x v="54"/>
    <d v="2026-09-03T00:00:00"/>
    <x v="11"/>
    <x v="11"/>
  </r>
  <r>
    <x v="54"/>
    <d v="2026-09-03T00:00:00"/>
    <x v="12"/>
    <x v="12"/>
  </r>
  <r>
    <x v="54"/>
    <d v="2026-09-03T00:00:00"/>
    <x v="3"/>
    <x v="3"/>
  </r>
  <r>
    <x v="54"/>
    <d v="2026-09-03T00:00:00"/>
    <x v="6"/>
    <x v="6"/>
  </r>
  <r>
    <x v="54"/>
    <d v="2026-09-03T00:00:00"/>
    <x v="6"/>
    <x v="6"/>
  </r>
  <r>
    <x v="55"/>
    <d v="2026-09-03T00:00:00"/>
    <x v="56"/>
    <x v="56"/>
  </r>
  <r>
    <x v="55"/>
    <d v="2026-09-03T00:00:00"/>
    <x v="17"/>
    <x v="17"/>
  </r>
  <r>
    <x v="55"/>
    <d v="2026-09-03T00:00:00"/>
    <x v="5"/>
    <x v="5"/>
  </r>
  <r>
    <x v="56"/>
    <d v="2026-09-03T00:00:00"/>
    <x v="66"/>
    <x v="66"/>
  </r>
  <r>
    <x v="57"/>
    <d v="2026-09-03T00:00:00"/>
    <x v="67"/>
    <x v="67"/>
  </r>
  <r>
    <x v="58"/>
    <d v="2026-09-03T00:00:00"/>
    <x v="17"/>
    <x v="17"/>
  </r>
  <r>
    <x v="59"/>
    <d v="2026-09-03T00:00:00"/>
    <x v="68"/>
    <x v="68"/>
  </r>
  <r>
    <x v="59"/>
    <d v="2026-09-02T00:00:00"/>
    <x v="69"/>
    <x v="69"/>
  </r>
  <r>
    <x v="59"/>
    <d v="2026-09-02T00:00:00"/>
    <x v="70"/>
    <x v="70"/>
  </r>
  <r>
    <x v="59"/>
    <d v="2026-09-02T00:00:00"/>
    <x v="71"/>
    <x v="71"/>
  </r>
  <r>
    <x v="59"/>
    <d v="2026-09-02T00:00:00"/>
    <x v="72"/>
    <x v="72"/>
  </r>
  <r>
    <x v="59"/>
    <d v="2026-09-02T00:00:00"/>
    <x v="72"/>
    <x v="72"/>
  </r>
  <r>
    <x v="59"/>
    <d v="2026-09-02T00:00:00"/>
    <x v="66"/>
    <x v="66"/>
  </r>
  <r>
    <x v="59"/>
    <d v="2026-09-02T00:00:00"/>
    <x v="6"/>
    <x v="6"/>
  </r>
  <r>
    <x v="59"/>
    <d v="2026-09-02T00:00:00"/>
    <x v="13"/>
    <x v="13"/>
  </r>
  <r>
    <x v="59"/>
    <d v="2026-09-02T00:00:00"/>
    <x v="73"/>
    <x v="73"/>
  </r>
  <r>
    <x v="59"/>
    <d v="2026-09-02T00:00:00"/>
    <x v="74"/>
    <x v="74"/>
  </r>
  <r>
    <x v="59"/>
    <d v="2026-09-02T00:00:00"/>
    <x v="75"/>
    <x v="75"/>
  </r>
  <r>
    <x v="59"/>
    <d v="2026-09-02T00:00:00"/>
    <x v="76"/>
    <x v="76"/>
  </r>
  <r>
    <x v="59"/>
    <d v="2026-09-02T00:00:00"/>
    <x v="77"/>
    <x v="77"/>
  </r>
  <r>
    <x v="59"/>
    <d v="2026-09-02T00:00:00"/>
    <x v="78"/>
    <x v="78"/>
  </r>
  <r>
    <x v="59"/>
    <d v="2026-09-02T00:00:00"/>
    <x v="79"/>
    <x v="79"/>
  </r>
  <r>
    <x v="59"/>
    <d v="2026-09-02T00:00:00"/>
    <x v="80"/>
    <x v="80"/>
  </r>
  <r>
    <x v="59"/>
    <d v="2026-09-02T00:00:00"/>
    <x v="41"/>
    <x v="41"/>
  </r>
  <r>
    <x v="59"/>
    <d v="2026-09-02T00:00:00"/>
    <x v="10"/>
    <x v="10"/>
  </r>
  <r>
    <x v="59"/>
    <d v="2026-09-02T00:00:00"/>
    <x v="11"/>
    <x v="11"/>
  </r>
  <r>
    <x v="59"/>
    <d v="2026-09-02T00:00:00"/>
    <x v="12"/>
    <x v="12"/>
  </r>
  <r>
    <x v="59"/>
    <d v="2026-09-02T00:00:00"/>
    <x v="81"/>
    <x v="81"/>
  </r>
  <r>
    <x v="59"/>
    <d v="2026-09-02T00:00:00"/>
    <x v="82"/>
    <x v="82"/>
  </r>
  <r>
    <x v="59"/>
    <d v="2026-09-02T00:00:00"/>
    <x v="83"/>
    <x v="83"/>
  </r>
  <r>
    <x v="60"/>
    <d v="2026-09-02T00:00:00"/>
    <x v="84"/>
    <x v="84"/>
  </r>
  <r>
    <x v="60"/>
    <d v="2026-09-02T00:00:00"/>
    <x v="85"/>
    <x v="85"/>
  </r>
  <r>
    <x v="61"/>
    <d v="2026-09-01T00:00:00"/>
    <x v="31"/>
    <x v="31"/>
  </r>
  <r>
    <x v="62"/>
    <d v="2026-09-01T00:00:00"/>
    <x v="54"/>
    <x v="54"/>
  </r>
  <r>
    <x v="63"/>
    <d v="2026-09-01T00:00:00"/>
    <x v="17"/>
    <x v="17"/>
  </r>
  <r>
    <x v="64"/>
    <d v="2026-09-01T00:00:00"/>
    <x v="17"/>
    <x v="17"/>
  </r>
  <r>
    <x v="64"/>
    <d v="2026-09-01T00:00:00"/>
    <x v="52"/>
    <x v="52"/>
  </r>
  <r>
    <x v="64"/>
    <d v="2026-09-01T00:00:00"/>
    <x v="30"/>
    <x v="30"/>
  </r>
  <r>
    <x v="65"/>
    <d v="2026-08-29T00:00:00"/>
    <x v="86"/>
    <x v="86"/>
  </r>
  <r>
    <x v="66"/>
    <d v="2026-08-29T00:00:00"/>
    <x v="87"/>
    <x v="87"/>
  </r>
  <r>
    <x v="45"/>
    <d v="2026-08-29T00:00:00"/>
    <x v="30"/>
    <x v="30"/>
  </r>
  <r>
    <x v="67"/>
    <d v="2026-08-29T00:00:00"/>
    <x v="17"/>
    <x v="17"/>
  </r>
  <r>
    <x v="68"/>
    <d v="2026-08-28T00:00:00"/>
    <x v="3"/>
    <x v="3"/>
  </r>
  <r>
    <x v="69"/>
    <d v="2026-08-26T00:00:00"/>
    <x v="17"/>
    <x v="17"/>
  </r>
  <r>
    <x v="69"/>
    <d v="2026-08-26T00:00:00"/>
    <x v="65"/>
    <x v="65"/>
  </r>
  <r>
    <x v="70"/>
    <d v="2026-08-26T00:00:00"/>
    <x v="27"/>
    <x v="27"/>
  </r>
  <r>
    <x v="70"/>
    <d v="2026-08-26T00:00:00"/>
    <x v="27"/>
    <x v="27"/>
  </r>
  <r>
    <x v="70"/>
    <d v="2026-08-26T00:00:00"/>
    <x v="27"/>
    <x v="27"/>
  </r>
  <r>
    <x v="71"/>
    <d v="2026-08-25T00:00:00"/>
    <x v="88"/>
    <x v="88"/>
  </r>
  <r>
    <x v="71"/>
    <d v="2026-08-25T00:00:00"/>
    <x v="89"/>
    <x v="89"/>
  </r>
  <r>
    <x v="71"/>
    <d v="2026-08-25T00:00:00"/>
    <x v="90"/>
    <x v="90"/>
  </r>
  <r>
    <x v="72"/>
    <d v="2026-08-26T00:00:00"/>
    <x v="17"/>
    <x v="17"/>
  </r>
  <r>
    <x v="73"/>
    <d v="2026-08-26T00:00:00"/>
    <x v="35"/>
    <x v="35"/>
  </r>
  <r>
    <x v="74"/>
    <d v="2026-08-25T00:00:00"/>
    <x v="32"/>
    <x v="32"/>
  </r>
  <r>
    <x v="74"/>
    <d v="2026-08-25T00:00:00"/>
    <x v="1"/>
    <x v="1"/>
  </r>
  <r>
    <x v="74"/>
    <d v="2026-08-25T00:00:00"/>
    <x v="28"/>
    <x v="28"/>
  </r>
  <r>
    <x v="74"/>
    <d v="2026-08-25T00:00:00"/>
    <x v="17"/>
    <x v="17"/>
  </r>
  <r>
    <x v="74"/>
    <d v="2026-08-25T00:00:00"/>
    <x v="27"/>
    <x v="27"/>
  </r>
  <r>
    <x v="74"/>
    <d v="2026-08-25T00:00:00"/>
    <x v="27"/>
    <x v="27"/>
  </r>
  <r>
    <x v="74"/>
    <d v="2026-08-25T00:00:00"/>
    <x v="27"/>
    <x v="27"/>
  </r>
  <r>
    <x v="74"/>
    <d v="2026-08-25T00:00:00"/>
    <x v="27"/>
    <x v="27"/>
  </r>
  <r>
    <x v="74"/>
    <d v="2026-08-25T00:00:00"/>
    <x v="27"/>
    <x v="27"/>
  </r>
  <r>
    <x v="74"/>
    <d v="2026-08-25T00:00:00"/>
    <x v="91"/>
    <x v="91"/>
  </r>
  <r>
    <x v="75"/>
    <d v="2026-08-25T00:00:00"/>
    <x v="17"/>
    <x v="17"/>
  </r>
  <r>
    <x v="76"/>
    <d v="2026-08-25T00:00:00"/>
    <x v="54"/>
    <x v="54"/>
  </r>
  <r>
    <x v="76"/>
    <d v="2026-08-25T00:00:00"/>
    <x v="10"/>
    <x v="10"/>
  </r>
  <r>
    <x v="76"/>
    <d v="2026-08-25T00:00:00"/>
    <x v="11"/>
    <x v="11"/>
  </r>
  <r>
    <x v="76"/>
    <d v="2026-08-25T00:00:00"/>
    <x v="12"/>
    <x v="12"/>
  </r>
  <r>
    <x v="76"/>
    <d v="2026-08-25T00:00:00"/>
    <x v="27"/>
    <x v="27"/>
  </r>
  <r>
    <x v="76"/>
    <d v="2026-08-25T00:00:00"/>
    <x v="27"/>
    <x v="27"/>
  </r>
  <r>
    <x v="76"/>
    <d v="2026-08-25T00:00:00"/>
    <x v="6"/>
    <x v="6"/>
  </r>
  <r>
    <x v="77"/>
    <d v="2026-08-25T00:00:00"/>
    <x v="31"/>
    <x v="31"/>
  </r>
  <r>
    <x v="78"/>
    <d v="2026-08-25T00:00:00"/>
    <x v="66"/>
    <x v="66"/>
  </r>
  <r>
    <x v="79"/>
    <d v="2026-08-23T00:00:00"/>
    <x v="66"/>
    <x v="66"/>
  </r>
  <r>
    <x v="79"/>
    <d v="2026-08-23T00:00:00"/>
    <x v="91"/>
    <x v="91"/>
  </r>
  <r>
    <x v="80"/>
    <d v="2026-08-23T00:00:00"/>
    <x v="3"/>
    <x v="3"/>
  </r>
  <r>
    <x v="80"/>
    <d v="2026-08-23T00:00:00"/>
    <x v="6"/>
    <x v="6"/>
  </r>
  <r>
    <x v="81"/>
    <d v="2026-08-22T00:00:00"/>
    <x v="84"/>
    <x v="84"/>
  </r>
  <r>
    <x v="82"/>
    <d v="2026-08-22T00:00:00"/>
    <x v="6"/>
    <x v="6"/>
  </r>
  <r>
    <x v="82"/>
    <d v="2026-08-22T00:00:00"/>
    <x v="30"/>
    <x v="30"/>
  </r>
  <r>
    <x v="83"/>
    <d v="2026-08-22T00:00:00"/>
    <x v="92"/>
    <x v="92"/>
  </r>
  <r>
    <x v="83"/>
    <d v="2026-08-22T00:00:00"/>
    <x v="10"/>
    <x v="10"/>
  </r>
  <r>
    <x v="83"/>
    <d v="2026-08-22T00:00:00"/>
    <x v="11"/>
    <x v="11"/>
  </r>
  <r>
    <x v="83"/>
    <d v="2026-08-22T00:00:00"/>
    <x v="12"/>
    <x v="12"/>
  </r>
  <r>
    <x v="83"/>
    <d v="2026-08-22T00:00:00"/>
    <x v="5"/>
    <x v="5"/>
  </r>
  <r>
    <x v="83"/>
    <d v="2026-08-22T00:00:00"/>
    <x v="3"/>
    <x v="3"/>
  </r>
  <r>
    <x v="83"/>
    <d v="2026-08-22T00:00:00"/>
    <x v="84"/>
    <x v="84"/>
  </r>
  <r>
    <x v="83"/>
    <d v="2026-08-22T00:00:00"/>
    <x v="6"/>
    <x v="6"/>
  </r>
  <r>
    <x v="83"/>
    <d v="2026-08-22T00:00:00"/>
    <x v="30"/>
    <x v="30"/>
  </r>
  <r>
    <x v="84"/>
    <d v="2026-08-21T00:00:00"/>
    <x v="6"/>
    <x v="6"/>
  </r>
  <r>
    <x v="85"/>
    <d v="2026-08-21T00:00:00"/>
    <x v="27"/>
    <x v="27"/>
  </r>
  <r>
    <x v="86"/>
    <d v="2026-08-20T00:00:00"/>
    <x v="30"/>
    <x v="30"/>
  </r>
  <r>
    <x v="87"/>
    <d v="2026-08-19T00:00:00"/>
    <x v="93"/>
    <x v="93"/>
  </r>
  <r>
    <x v="88"/>
    <d v="2026-08-19T00:00:00"/>
    <x v="32"/>
    <x v="32"/>
  </r>
  <r>
    <x v="88"/>
    <d v="2026-08-19T00:00:00"/>
    <x v="1"/>
    <x v="1"/>
  </r>
  <r>
    <x v="88"/>
    <d v="2026-08-19T00:00:00"/>
    <x v="7"/>
    <x v="7"/>
  </r>
  <r>
    <x v="88"/>
    <d v="2026-08-19T00:00:00"/>
    <x v="28"/>
    <x v="28"/>
  </r>
  <r>
    <x v="89"/>
    <d v="2026-08-19T00:00:00"/>
    <x v="94"/>
    <x v="94"/>
  </r>
  <r>
    <x v="90"/>
    <d v="2026-08-19T00:00:00"/>
    <x v="95"/>
    <x v="95"/>
  </r>
  <r>
    <x v="91"/>
    <d v="2026-08-19T00:00:00"/>
    <x v="31"/>
    <x v="31"/>
  </r>
  <r>
    <x v="92"/>
    <d v="2026-08-18T00:00:00"/>
    <x v="27"/>
    <x v="27"/>
  </r>
  <r>
    <x v="92"/>
    <d v="2026-08-18T00:00:00"/>
    <x v="28"/>
    <x v="28"/>
  </r>
  <r>
    <x v="92"/>
    <d v="2026-08-18T00:00:00"/>
    <x v="10"/>
    <x v="10"/>
  </r>
  <r>
    <x v="92"/>
    <d v="2026-08-18T00:00:00"/>
    <x v="11"/>
    <x v="11"/>
  </r>
  <r>
    <x v="92"/>
    <d v="2026-08-18T00:00:00"/>
    <x v="12"/>
    <x v="12"/>
  </r>
  <r>
    <x v="92"/>
    <d v="2026-08-18T00:00:00"/>
    <x v="6"/>
    <x v="6"/>
  </r>
  <r>
    <x v="93"/>
    <d v="2026-08-18T00:00:00"/>
    <x v="96"/>
    <x v="96"/>
  </r>
  <r>
    <x v="93"/>
    <d v="2026-08-18T00:00:00"/>
    <x v="97"/>
    <x v="97"/>
  </r>
  <r>
    <x v="93"/>
    <d v="2026-08-18T00:00:00"/>
    <x v="98"/>
    <x v="98"/>
  </r>
  <r>
    <x v="94"/>
    <d v="2026-08-18T00:00:00"/>
    <x v="61"/>
    <x v="61"/>
  </r>
  <r>
    <x v="95"/>
    <d v="2026-08-18T00:00:00"/>
    <x v="56"/>
    <x v="56"/>
  </r>
  <r>
    <x v="95"/>
    <d v="2026-08-18T00:00:00"/>
    <x v="5"/>
    <x v="5"/>
  </r>
  <r>
    <x v="96"/>
    <d v="2026-08-18T00:00:00"/>
    <x v="27"/>
    <x v="27"/>
  </r>
  <r>
    <x v="97"/>
    <d v="2026-08-18T00:00:00"/>
    <x v="99"/>
    <x v="99"/>
  </r>
  <r>
    <x v="97"/>
    <d v="2026-08-18T00:00:00"/>
    <x v="31"/>
    <x v="31"/>
  </r>
  <r>
    <x v="98"/>
    <d v="2026-08-15T00:00:00"/>
    <x v="38"/>
    <x v="38"/>
  </r>
  <r>
    <x v="98"/>
    <d v="2026-08-15T00:00:00"/>
    <x v="100"/>
    <x v="100"/>
  </r>
  <r>
    <x v="98"/>
    <d v="2026-08-15T00:00:00"/>
    <x v="10"/>
    <x v="10"/>
  </r>
  <r>
    <x v="98"/>
    <d v="2026-08-15T00:00:00"/>
    <x v="11"/>
    <x v="11"/>
  </r>
  <r>
    <x v="98"/>
    <d v="2026-08-15T00:00:00"/>
    <x v="12"/>
    <x v="12"/>
  </r>
  <r>
    <x v="98"/>
    <d v="2026-08-15T00:00:00"/>
    <x v="17"/>
    <x v="17"/>
  </r>
  <r>
    <x v="98"/>
    <d v="2026-08-15T00:00:00"/>
    <x v="59"/>
    <x v="59"/>
  </r>
  <r>
    <x v="98"/>
    <d v="2026-08-15T00:00:00"/>
    <x v="27"/>
    <x v="27"/>
  </r>
  <r>
    <x v="98"/>
    <d v="2026-08-15T00:00:00"/>
    <x v="27"/>
    <x v="27"/>
  </r>
  <r>
    <x v="98"/>
    <d v="2026-08-15T00:00:00"/>
    <x v="6"/>
    <x v="6"/>
  </r>
  <r>
    <x v="98"/>
    <d v="2026-08-15T00:00:00"/>
    <x v="6"/>
    <x v="6"/>
  </r>
  <r>
    <x v="99"/>
    <d v="2026-08-15T00:00:00"/>
    <x v="6"/>
    <x v="6"/>
  </r>
  <r>
    <x v="100"/>
    <d v="2026-08-15T00:00:00"/>
    <x v="101"/>
    <x v="101"/>
  </r>
  <r>
    <x v="100"/>
    <d v="2026-08-15T00:00:00"/>
    <x v="0"/>
    <x v="0"/>
  </r>
  <r>
    <x v="100"/>
    <d v="2026-08-15T00:00:00"/>
    <x v="102"/>
    <x v="102"/>
  </r>
  <r>
    <x v="101"/>
    <d v="2026-08-14T00:00:00"/>
    <x v="3"/>
    <x v="3"/>
  </r>
  <r>
    <x v="101"/>
    <d v="2026-08-14T00:00:00"/>
    <x v="30"/>
    <x v="30"/>
  </r>
  <r>
    <x v="101"/>
    <d v="2026-08-14T00:00:00"/>
    <x v="103"/>
    <x v="103"/>
  </r>
  <r>
    <x v="101"/>
    <d v="2026-08-14T00:00:00"/>
    <x v="26"/>
    <x v="26"/>
  </r>
  <r>
    <x v="102"/>
    <d v="2026-08-15T00:00:00"/>
    <x v="3"/>
    <x v="3"/>
  </r>
  <r>
    <x v="102"/>
    <d v="2026-08-15T00:00:00"/>
    <x v="103"/>
    <x v="103"/>
  </r>
  <r>
    <x v="103"/>
    <d v="2026-08-14T00:00:00"/>
    <x v="3"/>
    <x v="3"/>
  </r>
  <r>
    <x v="104"/>
    <d v="2026-08-13T00:00:00"/>
    <x v="54"/>
    <x v="54"/>
  </r>
  <r>
    <x v="105"/>
    <d v="2026-08-12T00:00:00"/>
    <x v="35"/>
    <x v="35"/>
  </r>
  <r>
    <x v="106"/>
    <d v="2026-08-12T00:00:00"/>
    <x v="51"/>
    <x v="51"/>
  </r>
  <r>
    <x v="106"/>
    <d v="2026-08-12T00:00:00"/>
    <x v="104"/>
    <x v="104"/>
  </r>
  <r>
    <x v="106"/>
    <d v="2026-08-12T00:00:00"/>
    <x v="6"/>
    <x v="6"/>
  </r>
  <r>
    <x v="106"/>
    <d v="2026-08-12T00:00:00"/>
    <x v="103"/>
    <x v="103"/>
  </r>
  <r>
    <x v="107"/>
    <d v="2026-08-12T00:00:00"/>
    <x v="30"/>
    <x v="30"/>
  </r>
  <r>
    <x v="107"/>
    <d v="2026-08-12T00:00:00"/>
    <x v="103"/>
    <x v="103"/>
  </r>
  <r>
    <x v="108"/>
    <d v="2026-08-11T00:00:00"/>
    <x v="105"/>
    <x v="105"/>
  </r>
  <r>
    <x v="109"/>
    <d v="2026-08-11T00:00:00"/>
    <x v="99"/>
    <x v="99"/>
  </r>
  <r>
    <x v="109"/>
    <d v="2026-08-11T00:00:00"/>
    <x v="31"/>
    <x v="31"/>
  </r>
  <r>
    <x v="109"/>
    <d v="2026-08-11T00:00:00"/>
    <x v="13"/>
    <x v="13"/>
  </r>
  <r>
    <x v="109"/>
    <d v="2026-08-11T00:00:00"/>
    <x v="6"/>
    <x v="6"/>
  </r>
  <r>
    <x v="110"/>
    <d v="2026-08-09T00:00:00"/>
    <x v="10"/>
    <x v="10"/>
  </r>
  <r>
    <x v="110"/>
    <d v="2026-08-09T00:00:00"/>
    <x v="11"/>
    <x v="11"/>
  </r>
  <r>
    <x v="110"/>
    <d v="2026-08-09T00:00:00"/>
    <x v="40"/>
    <x v="40"/>
  </r>
  <r>
    <x v="110"/>
    <d v="2026-08-09T00:00:00"/>
    <x v="66"/>
    <x v="66"/>
  </r>
  <r>
    <x v="111"/>
    <d v="2026-08-09T00:00:00"/>
    <x v="106"/>
    <x v="106"/>
  </r>
  <r>
    <x v="112"/>
    <d v="2026-08-07T00:00:00"/>
    <x v="38"/>
    <x v="38"/>
  </r>
  <r>
    <x v="112"/>
    <d v="2026-08-07T00:00:00"/>
    <x v="107"/>
    <x v="107"/>
  </r>
  <r>
    <x v="112"/>
    <d v="2026-08-07T00:00:00"/>
    <x v="27"/>
    <x v="27"/>
  </r>
  <r>
    <x v="113"/>
    <d v="2026-08-06T00:00:00"/>
    <x v="108"/>
    <x v="108"/>
  </r>
  <r>
    <x v="114"/>
    <d v="2026-08-06T00:00:00"/>
    <x v="17"/>
    <x v="17"/>
  </r>
  <r>
    <x v="115"/>
    <d v="2026-08-05T00:00:00"/>
    <x v="102"/>
    <x v="102"/>
  </r>
  <r>
    <x v="116"/>
    <d v="2026-08-05T00:00:00"/>
    <x v="10"/>
    <x v="10"/>
  </r>
  <r>
    <x v="116"/>
    <d v="2026-08-05T00:00:00"/>
    <x v="11"/>
    <x v="11"/>
  </r>
  <r>
    <x v="116"/>
    <d v="2026-08-05T00:00:00"/>
    <x v="6"/>
    <x v="6"/>
  </r>
  <r>
    <x v="117"/>
    <d v="2026-08-05T00:00:00"/>
    <x v="6"/>
    <x v="6"/>
  </r>
  <r>
    <x v="118"/>
    <d v="2026-08-04T00:00:00"/>
    <x v="38"/>
    <x v="38"/>
  </r>
  <r>
    <x v="119"/>
    <d v="2026-08-04T00:00:00"/>
    <x v="109"/>
    <x v="109"/>
  </r>
  <r>
    <x v="120"/>
    <d v="2026-08-04T00:00:00"/>
    <x v="31"/>
    <x v="31"/>
  </r>
  <r>
    <x v="121"/>
    <d v="2026-08-04T00:00:00"/>
    <x v="66"/>
    <x v="66"/>
  </r>
  <r>
    <x v="45"/>
    <d v="2026-08-03T00:00:00"/>
    <x v="104"/>
    <x v="104"/>
  </r>
  <r>
    <x v="122"/>
    <d v="2026-08-02T00:00:00"/>
    <x v="28"/>
    <x v="28"/>
  </r>
  <r>
    <x v="123"/>
    <d v="2026-08-02T00:00:00"/>
    <x v="27"/>
    <x v="27"/>
  </r>
  <r>
    <x v="124"/>
    <d v="2026-08-02T00:00:00"/>
    <x v="17"/>
    <x v="17"/>
  </r>
  <r>
    <x v="124"/>
    <d v="2026-08-02T00:00:00"/>
    <x v="6"/>
    <x v="6"/>
  </r>
  <r>
    <x v="125"/>
    <d v="2026-08-02T00:00:00"/>
    <x v="65"/>
    <x v="65"/>
  </r>
  <r>
    <x v="126"/>
    <d v="2026-08-01T00:00:00"/>
    <x v="104"/>
    <x v="104"/>
  </r>
  <r>
    <x v="126"/>
    <d v="2026-08-01T00:00:00"/>
    <x v="66"/>
    <x v="66"/>
  </r>
  <r>
    <x v="127"/>
    <d v="2026-08-01T00:00:00"/>
    <x v="110"/>
    <x v="110"/>
  </r>
  <r>
    <x v="127"/>
    <d v="2026-08-01T00:00:00"/>
    <x v="111"/>
    <x v="111"/>
  </r>
  <r>
    <x v="128"/>
    <d v="2026-08-01T00:00:00"/>
    <x v="5"/>
    <x v="5"/>
  </r>
  <r>
    <x v="128"/>
    <d v="2026-08-01T00:00:00"/>
    <x v="5"/>
    <x v="5"/>
  </r>
  <r>
    <x v="45"/>
    <d v="2026-07-31T00:00:00"/>
    <x v="112"/>
    <x v="112"/>
  </r>
  <r>
    <x v="129"/>
    <d v="2026-07-31T00:00:00"/>
    <x v="17"/>
    <x v="17"/>
  </r>
  <r>
    <x v="130"/>
    <d v="2026-07-29T00:00:00"/>
    <x v="33"/>
    <x v="33"/>
  </r>
  <r>
    <x v="131"/>
    <d v="2026-07-29T00:00:00"/>
    <x v="113"/>
    <x v="113"/>
  </r>
  <r>
    <x v="132"/>
    <d v="2026-07-29T00:00:00"/>
    <x v="114"/>
    <x v="114"/>
  </r>
  <r>
    <x v="133"/>
    <d v="2026-07-29T00:00:00"/>
    <x v="17"/>
    <x v="17"/>
  </r>
  <r>
    <x v="134"/>
    <d v="2026-07-29T00:00:00"/>
    <x v="54"/>
    <x v="54"/>
  </r>
  <r>
    <x v="135"/>
    <d v="2026-07-28T00:00:00"/>
    <x v="115"/>
    <x v="115"/>
  </r>
  <r>
    <x v="135"/>
    <d v="2026-07-28T00:00:00"/>
    <x v="116"/>
    <x v="116"/>
  </r>
  <r>
    <x v="135"/>
    <d v="2026-07-28T00:00:00"/>
    <x v="117"/>
    <x v="117"/>
  </r>
  <r>
    <x v="135"/>
    <d v="2026-07-28T00:00:00"/>
    <x v="118"/>
    <x v="118"/>
  </r>
  <r>
    <x v="136"/>
    <d v="2026-07-26T00:00:00"/>
    <x v="40"/>
    <x v="40"/>
  </r>
  <r>
    <x v="137"/>
    <d v="2026-07-26T00:00:00"/>
    <x v="61"/>
    <x v="61"/>
  </r>
  <r>
    <x v="138"/>
    <d v="2026-07-26T00:00:00"/>
    <x v="17"/>
    <x v="17"/>
  </r>
  <r>
    <x v="139"/>
    <d v="2026-07-26T00:00:00"/>
    <x v="6"/>
    <x v="6"/>
  </r>
  <r>
    <x v="140"/>
    <d v="2026-07-25T00:00:00"/>
    <x v="6"/>
    <x v="6"/>
  </r>
  <r>
    <x v="141"/>
    <d v="2026-07-25T00:00:00"/>
    <x v="17"/>
    <x v="17"/>
  </r>
  <r>
    <x v="141"/>
    <d v="2026-07-25T00:00:00"/>
    <x v="28"/>
    <x v="28"/>
  </r>
  <r>
    <x v="142"/>
    <d v="2026-07-25T00:00:00"/>
    <x v="64"/>
    <x v="64"/>
  </r>
  <r>
    <x v="143"/>
    <d v="2026-07-25T00:00:00"/>
    <x v="119"/>
    <x v="119"/>
  </r>
  <r>
    <x v="143"/>
    <d v="2026-07-25T00:00:00"/>
    <x v="120"/>
    <x v="120"/>
  </r>
  <r>
    <x v="143"/>
    <d v="2026-07-25T00:00:00"/>
    <x v="121"/>
    <x v="121"/>
  </r>
  <r>
    <x v="144"/>
    <d v="2026-07-25T00:00:00"/>
    <x v="17"/>
    <x v="17"/>
  </r>
  <r>
    <x v="145"/>
    <d v="2026-07-24T00:00:00"/>
    <x v="73"/>
    <x v="73"/>
  </r>
  <r>
    <x v="145"/>
    <d v="2026-07-24T00:00:00"/>
    <x v="74"/>
    <x v="74"/>
  </r>
  <r>
    <x v="145"/>
    <d v="2026-07-24T00:00:00"/>
    <x v="75"/>
    <x v="75"/>
  </r>
  <r>
    <x v="145"/>
    <d v="2026-07-24T00:00:00"/>
    <x v="76"/>
    <x v="76"/>
  </r>
  <r>
    <x v="145"/>
    <d v="2026-07-24T00:00:00"/>
    <x v="82"/>
    <x v="82"/>
  </r>
  <r>
    <x v="145"/>
    <d v="2026-07-24T00:00:00"/>
    <x v="28"/>
    <x v="28"/>
  </r>
  <r>
    <x v="145"/>
    <d v="2026-07-24T00:00:00"/>
    <x v="91"/>
    <x v="91"/>
  </r>
  <r>
    <x v="145"/>
    <d v="2026-07-24T00:00:00"/>
    <x v="6"/>
    <x v="6"/>
  </r>
  <r>
    <x v="145"/>
    <d v="2026-07-24T00:00:00"/>
    <x v="6"/>
    <x v="6"/>
  </r>
  <r>
    <x v="146"/>
    <d v="2026-07-24T00:00:00"/>
    <x v="17"/>
    <x v="17"/>
  </r>
  <r>
    <x v="147"/>
    <d v="2026-07-23T00:00:00"/>
    <x v="17"/>
    <x v="17"/>
  </r>
  <r>
    <x v="147"/>
    <d v="2026-07-23T00:00:00"/>
    <x v="54"/>
    <x v="54"/>
  </r>
  <r>
    <x v="147"/>
    <d v="2026-07-23T00:00:00"/>
    <x v="11"/>
    <x v="11"/>
  </r>
  <r>
    <x v="147"/>
    <d v="2026-07-23T00:00:00"/>
    <x v="27"/>
    <x v="27"/>
  </r>
  <r>
    <x v="147"/>
    <d v="2026-07-23T00:00:00"/>
    <x v="6"/>
    <x v="6"/>
  </r>
  <r>
    <x v="45"/>
    <d v="2026-07-23T00:00:00"/>
    <x v="102"/>
    <x v="102"/>
  </r>
  <r>
    <x v="148"/>
    <d v="2026-07-23T00:00:00"/>
    <x v="66"/>
    <x v="66"/>
  </r>
  <r>
    <x v="148"/>
    <d v="2026-07-23T00:00:00"/>
    <x v="53"/>
    <x v="53"/>
  </r>
  <r>
    <x v="148"/>
    <d v="2026-07-23T00:00:00"/>
    <x v="5"/>
    <x v="5"/>
  </r>
  <r>
    <x v="149"/>
    <d v="2026-07-22T00:00:00"/>
    <x v="17"/>
    <x v="17"/>
  </r>
  <r>
    <x v="150"/>
    <d v="2026-07-22T00:00:00"/>
    <x v="32"/>
    <x v="32"/>
  </r>
  <r>
    <x v="150"/>
    <d v="2026-07-22T00:00:00"/>
    <x v="1"/>
    <x v="1"/>
  </r>
  <r>
    <x v="150"/>
    <d v="2026-07-22T00:00:00"/>
    <x v="10"/>
    <x v="10"/>
  </r>
  <r>
    <x v="150"/>
    <d v="2026-07-22T00:00:00"/>
    <x v="11"/>
    <x v="11"/>
  </r>
  <r>
    <x v="150"/>
    <d v="2026-07-22T00:00:00"/>
    <x v="12"/>
    <x v="12"/>
  </r>
  <r>
    <x v="150"/>
    <d v="2026-07-22T00:00:00"/>
    <x v="54"/>
    <x v="54"/>
  </r>
  <r>
    <x v="150"/>
    <d v="2026-07-22T00:00:00"/>
    <x v="122"/>
    <x v="122"/>
  </r>
  <r>
    <x v="150"/>
    <d v="2026-07-22T00:00:00"/>
    <x v="3"/>
    <x v="3"/>
  </r>
  <r>
    <x v="150"/>
    <d v="2026-07-22T00:00:00"/>
    <x v="6"/>
    <x v="6"/>
  </r>
  <r>
    <x v="150"/>
    <d v="2026-07-22T00:00:00"/>
    <x v="26"/>
    <x v="26"/>
  </r>
  <r>
    <x v="150"/>
    <d v="2026-07-22T00:00:00"/>
    <x v="27"/>
    <x v="27"/>
  </r>
  <r>
    <x v="150"/>
    <d v="2026-07-22T00:00:00"/>
    <x v="27"/>
    <x v="27"/>
  </r>
  <r>
    <x v="150"/>
    <d v="2026-07-22T00:00:00"/>
    <x v="27"/>
    <x v="27"/>
  </r>
  <r>
    <x v="150"/>
    <d v="2026-07-22T00:00:00"/>
    <x v="27"/>
    <x v="27"/>
  </r>
  <r>
    <x v="150"/>
    <d v="2026-07-22T00:00:00"/>
    <x v="91"/>
    <x v="91"/>
  </r>
  <r>
    <x v="151"/>
    <d v="2026-07-22T00:00:00"/>
    <x v="102"/>
    <x v="102"/>
  </r>
  <r>
    <x v="151"/>
    <d v="2026-07-22T00:00:00"/>
    <x v="0"/>
    <x v="0"/>
  </r>
  <r>
    <x v="152"/>
    <d v="2026-07-21T00:00:00"/>
    <x v="96"/>
    <x v="96"/>
  </r>
  <r>
    <x v="152"/>
    <d v="2026-07-21T00:00:00"/>
    <x v="97"/>
    <x v="97"/>
  </r>
  <r>
    <x v="152"/>
    <d v="2026-07-21T00:00:00"/>
    <x v="98"/>
    <x v="98"/>
  </r>
  <r>
    <x v="153"/>
    <d v="2026-07-18T00:00:00"/>
    <x v="29"/>
    <x v="29"/>
  </r>
  <r>
    <x v="153"/>
    <d v="2026-07-18T00:00:00"/>
    <x v="63"/>
    <x v="63"/>
  </r>
  <r>
    <x v="153"/>
    <d v="2026-07-18T00:00:00"/>
    <x v="79"/>
    <x v="79"/>
  </r>
  <r>
    <x v="153"/>
    <d v="2026-07-18T00:00:00"/>
    <x v="6"/>
    <x v="6"/>
  </r>
  <r>
    <x v="153"/>
    <d v="2026-07-18T00:00:00"/>
    <x v="6"/>
    <x v="6"/>
  </r>
  <r>
    <x v="154"/>
    <d v="2026-07-18T00:00:00"/>
    <x v="10"/>
    <x v="10"/>
  </r>
  <r>
    <x v="154"/>
    <d v="2026-07-18T00:00:00"/>
    <x v="11"/>
    <x v="11"/>
  </r>
  <r>
    <x v="154"/>
    <d v="2026-07-18T00:00:00"/>
    <x v="12"/>
    <x v="12"/>
  </r>
  <r>
    <x v="154"/>
    <d v="2026-07-18T00:00:00"/>
    <x v="41"/>
    <x v="41"/>
  </r>
  <r>
    <x v="154"/>
    <d v="2026-07-18T00:00:00"/>
    <x v="43"/>
    <x v="43"/>
  </r>
  <r>
    <x v="154"/>
    <d v="2026-07-18T00:00:00"/>
    <x v="44"/>
    <x v="44"/>
  </r>
  <r>
    <x v="154"/>
    <d v="2026-07-18T00:00:00"/>
    <x v="45"/>
    <x v="45"/>
  </r>
  <r>
    <x v="154"/>
    <d v="2026-07-18T00:00:00"/>
    <x v="46"/>
    <x v="46"/>
  </r>
  <r>
    <x v="154"/>
    <d v="2026-07-18T00:00:00"/>
    <x v="47"/>
    <x v="47"/>
  </r>
  <r>
    <x v="154"/>
    <d v="2026-07-18T00:00:00"/>
    <x v="48"/>
    <x v="48"/>
  </r>
  <r>
    <x v="154"/>
    <d v="2026-07-18T00:00:00"/>
    <x v="49"/>
    <x v="49"/>
  </r>
  <r>
    <x v="154"/>
    <d v="2026-07-18T00:00:00"/>
    <x v="50"/>
    <x v="50"/>
  </r>
  <r>
    <x v="154"/>
    <d v="2026-07-18T00:00:00"/>
    <x v="13"/>
    <x v="13"/>
  </r>
  <r>
    <x v="154"/>
    <d v="2026-07-18T00:00:00"/>
    <x v="26"/>
    <x v="26"/>
  </r>
  <r>
    <x v="154"/>
    <d v="2026-07-18T00:00:00"/>
    <x v="91"/>
    <x v="91"/>
  </r>
  <r>
    <x v="154"/>
    <d v="2026-07-18T00:00:00"/>
    <x v="27"/>
    <x v="27"/>
  </r>
  <r>
    <x v="154"/>
    <d v="2026-07-18T00:00:00"/>
    <x v="27"/>
    <x v="27"/>
  </r>
  <r>
    <x v="154"/>
    <d v="2026-07-18T00:00:00"/>
    <x v="27"/>
    <x v="27"/>
  </r>
  <r>
    <x v="154"/>
    <d v="2026-07-18T00:00:00"/>
    <x v="27"/>
    <x v="27"/>
  </r>
  <r>
    <x v="154"/>
    <d v="2026-07-18T00:00:00"/>
    <x v="27"/>
    <x v="27"/>
  </r>
  <r>
    <x v="154"/>
    <d v="2026-07-18T00:00:00"/>
    <x v="3"/>
    <x v="3"/>
  </r>
  <r>
    <x v="155"/>
    <d v="2026-07-18T00:00:00"/>
    <x v="61"/>
    <x v="61"/>
  </r>
  <r>
    <x v="156"/>
    <d v="2026-07-18T00:00:00"/>
    <x v="10"/>
    <x v="10"/>
  </r>
  <r>
    <x v="156"/>
    <d v="2026-07-18T00:00:00"/>
    <x v="11"/>
    <x v="11"/>
  </r>
  <r>
    <x v="156"/>
    <d v="2026-07-18T00:00:00"/>
    <x v="12"/>
    <x v="12"/>
  </r>
  <r>
    <x v="156"/>
    <d v="2026-07-18T00:00:00"/>
    <x v="41"/>
    <x v="41"/>
  </r>
  <r>
    <x v="156"/>
    <d v="2026-07-18T00:00:00"/>
    <x v="43"/>
    <x v="43"/>
  </r>
  <r>
    <x v="156"/>
    <d v="2026-07-18T00:00:00"/>
    <x v="44"/>
    <x v="44"/>
  </r>
  <r>
    <x v="156"/>
    <d v="2026-07-18T00:00:00"/>
    <x v="45"/>
    <x v="45"/>
  </r>
  <r>
    <x v="156"/>
    <d v="2026-07-18T00:00:00"/>
    <x v="46"/>
    <x v="46"/>
  </r>
  <r>
    <x v="156"/>
    <d v="2026-07-18T00:00:00"/>
    <x v="47"/>
    <x v="47"/>
  </r>
  <r>
    <x v="156"/>
    <d v="2026-07-18T00:00:00"/>
    <x v="48"/>
    <x v="48"/>
  </r>
  <r>
    <x v="156"/>
    <d v="2026-07-18T00:00:00"/>
    <x v="49"/>
    <x v="49"/>
  </r>
  <r>
    <x v="156"/>
    <d v="2026-07-18T00:00:00"/>
    <x v="50"/>
    <x v="50"/>
  </r>
  <r>
    <x v="156"/>
    <d v="2026-07-18T00:00:00"/>
    <x v="6"/>
    <x v="6"/>
  </r>
  <r>
    <x v="156"/>
    <d v="2026-07-18T00:00:00"/>
    <x v="6"/>
    <x v="6"/>
  </r>
  <r>
    <x v="156"/>
    <d v="2026-07-18T00:00:00"/>
    <x v="5"/>
    <x v="5"/>
  </r>
  <r>
    <x v="156"/>
    <d v="2026-07-18T00:00:00"/>
    <x v="3"/>
    <x v="3"/>
  </r>
  <r>
    <x v="157"/>
    <d v="2026-07-17T00:00:00"/>
    <x v="98"/>
    <x v="98"/>
  </r>
  <r>
    <x v="158"/>
    <d v="2026-07-17T00:00:00"/>
    <x v="30"/>
    <x v="30"/>
  </r>
  <r>
    <x v="159"/>
    <d v="2026-07-16T00:00:00"/>
    <x v="54"/>
    <x v="54"/>
  </r>
  <r>
    <x v="160"/>
    <d v="2026-07-15T00:00:00"/>
    <x v="13"/>
    <x v="13"/>
  </r>
  <r>
    <x v="159"/>
    <d v="2026-07-15T00:00:00"/>
    <x v="123"/>
    <x v="123"/>
  </r>
  <r>
    <x v="161"/>
    <d v="2026-07-14T00:00:00"/>
    <x v="30"/>
    <x v="30"/>
  </r>
  <r>
    <x v="162"/>
    <d v="2026-07-14T00:00:00"/>
    <x v="27"/>
    <x v="27"/>
  </r>
  <r>
    <x v="163"/>
    <d v="2026-07-14T00:00:00"/>
    <x v="54"/>
    <x v="54"/>
  </r>
  <r>
    <x v="163"/>
    <d v="2026-07-14T00:00:00"/>
    <x v="11"/>
    <x v="11"/>
  </r>
  <r>
    <x v="164"/>
    <d v="2026-07-12T00:00:00"/>
    <x v="36"/>
    <x v="36"/>
  </r>
  <r>
    <x v="164"/>
    <d v="2026-07-12T00:00:00"/>
    <x v="6"/>
    <x v="6"/>
  </r>
  <r>
    <x v="164"/>
    <d v="2026-07-12T00:00:00"/>
    <x v="5"/>
    <x v="5"/>
  </r>
  <r>
    <x v="165"/>
    <d v="2026-07-12T00:00:00"/>
    <x v="28"/>
    <x v="28"/>
  </r>
  <r>
    <x v="166"/>
    <d v="2026-07-12T00:00:00"/>
    <x v="116"/>
    <x v="116"/>
  </r>
  <r>
    <x v="167"/>
    <d v="2026-07-12T00:00:00"/>
    <x v="54"/>
    <x v="54"/>
  </r>
  <r>
    <x v="167"/>
    <d v="2026-07-12T00:00:00"/>
    <x v="26"/>
    <x v="26"/>
  </r>
  <r>
    <x v="167"/>
    <d v="2026-07-12T00:00:00"/>
    <x v="3"/>
    <x v="3"/>
  </r>
  <r>
    <x v="168"/>
    <d v="2026-07-12T00:00:00"/>
    <x v="84"/>
    <x v="84"/>
  </r>
  <r>
    <x v="169"/>
    <d v="2026-07-12T00:00:00"/>
    <x v="124"/>
    <x v="124"/>
  </r>
  <r>
    <x v="170"/>
    <d v="2026-07-11T00:00:00"/>
    <x v="28"/>
    <x v="28"/>
  </r>
  <r>
    <x v="171"/>
    <d v="2026-07-11T00:00:00"/>
    <x v="5"/>
    <x v="5"/>
  </r>
  <r>
    <x v="171"/>
    <d v="2026-07-11T00:00:00"/>
    <x v="5"/>
    <x v="5"/>
  </r>
  <r>
    <x v="172"/>
    <d v="2026-07-11T00:00:00"/>
    <x v="65"/>
    <x v="65"/>
  </r>
  <r>
    <x v="173"/>
    <d v="2026-07-10T00:00:00"/>
    <x v="103"/>
    <x v="103"/>
  </r>
  <r>
    <x v="173"/>
    <d v="2026-07-10T00:00:00"/>
    <x v="3"/>
    <x v="3"/>
  </r>
  <r>
    <x v="173"/>
    <d v="2026-07-10T00:00:00"/>
    <x v="91"/>
    <x v="91"/>
  </r>
  <r>
    <x v="173"/>
    <d v="2026-07-10T00:00:00"/>
    <x v="6"/>
    <x v="6"/>
  </r>
  <r>
    <x v="174"/>
    <d v="2026-07-10T00:00:00"/>
    <x v="6"/>
    <x v="6"/>
  </r>
  <r>
    <x v="174"/>
    <d v="2026-07-10T00:00:00"/>
    <x v="103"/>
    <x v="103"/>
  </r>
  <r>
    <x v="175"/>
    <d v="2026-07-10T00:00:00"/>
    <x v="125"/>
    <x v="125"/>
  </r>
  <r>
    <x v="176"/>
    <d v="2026-07-09T00:00:00"/>
    <x v="65"/>
    <x v="65"/>
  </r>
  <r>
    <x v="176"/>
    <d v="2026-07-09T00:00:00"/>
    <x v="11"/>
    <x v="11"/>
  </r>
  <r>
    <x v="176"/>
    <d v="2026-07-09T00:00:00"/>
    <x v="43"/>
    <x v="43"/>
  </r>
  <r>
    <x v="176"/>
    <d v="2026-07-09T00:00:00"/>
    <x v="44"/>
    <x v="44"/>
  </r>
  <r>
    <x v="176"/>
    <d v="2026-07-09T00:00:00"/>
    <x v="45"/>
    <x v="45"/>
  </r>
  <r>
    <x v="176"/>
    <d v="2026-07-09T00:00:00"/>
    <x v="46"/>
    <x v="46"/>
  </r>
  <r>
    <x v="176"/>
    <d v="2026-07-09T00:00:00"/>
    <x v="47"/>
    <x v="47"/>
  </r>
  <r>
    <x v="176"/>
    <d v="2026-07-09T00:00:00"/>
    <x v="48"/>
    <x v="48"/>
  </r>
  <r>
    <x v="176"/>
    <d v="2026-07-09T00:00:00"/>
    <x v="49"/>
    <x v="49"/>
  </r>
  <r>
    <x v="176"/>
    <d v="2026-07-09T00:00:00"/>
    <x v="50"/>
    <x v="50"/>
  </r>
  <r>
    <x v="177"/>
    <d v="2026-07-08T00:00:00"/>
    <x v="27"/>
    <x v="27"/>
  </r>
  <r>
    <x v="178"/>
    <d v="2026-07-07T00:00:00"/>
    <x v="93"/>
    <x v="93"/>
  </r>
  <r>
    <x v="179"/>
    <d v="2026-07-07T00:00:00"/>
    <x v="126"/>
    <x v="126"/>
  </r>
  <r>
    <x v="179"/>
    <d v="2026-07-07T00:00:00"/>
    <x v="65"/>
    <x v="65"/>
  </r>
  <r>
    <x v="179"/>
    <d v="2026-07-07T00:00:00"/>
    <x v="41"/>
    <x v="41"/>
  </r>
  <r>
    <x v="179"/>
    <d v="2026-07-07T00:00:00"/>
    <x v="30"/>
    <x v="30"/>
  </r>
  <r>
    <x v="180"/>
    <d v="2026-07-07T00:00:00"/>
    <x v="10"/>
    <x v="10"/>
  </r>
  <r>
    <x v="180"/>
    <d v="2026-07-07T00:00:00"/>
    <x v="11"/>
    <x v="11"/>
  </r>
  <r>
    <x v="180"/>
    <d v="2026-07-07T00:00:00"/>
    <x v="3"/>
    <x v="3"/>
  </r>
  <r>
    <x v="180"/>
    <d v="2026-07-07T00:00:00"/>
    <x v="6"/>
    <x v="6"/>
  </r>
  <r>
    <x v="180"/>
    <d v="2026-07-07T00:00:00"/>
    <x v="27"/>
    <x v="27"/>
  </r>
  <r>
    <x v="181"/>
    <d v="2026-07-07T00:00:00"/>
    <x v="127"/>
    <x v="7"/>
  </r>
  <r>
    <x v="182"/>
    <d v="2026-07-05T00:00:00"/>
    <x v="11"/>
    <x v="11"/>
  </r>
  <r>
    <x v="182"/>
    <d v="2026-07-05T00:00:00"/>
    <x v="53"/>
    <x v="53"/>
  </r>
  <r>
    <x v="182"/>
    <d v="2026-07-05T00:00:00"/>
    <x v="6"/>
    <x v="6"/>
  </r>
  <r>
    <x v="182"/>
    <d v="2026-07-05T00:00:00"/>
    <x v="6"/>
    <x v="6"/>
  </r>
  <r>
    <x v="183"/>
    <d v="2026-07-05T00:00:00"/>
    <x v="20"/>
    <x v="20"/>
  </r>
  <r>
    <x v="183"/>
    <d v="2026-07-05T00:00:00"/>
    <x v="21"/>
    <x v="21"/>
  </r>
  <r>
    <x v="183"/>
    <d v="2026-07-05T00:00:00"/>
    <x v="11"/>
    <x v="11"/>
  </r>
  <r>
    <x v="183"/>
    <d v="2026-07-05T00:00:00"/>
    <x v="12"/>
    <x v="12"/>
  </r>
  <r>
    <x v="183"/>
    <d v="2026-07-05T00:00:00"/>
    <x v="6"/>
    <x v="6"/>
  </r>
  <r>
    <x v="184"/>
    <d v="2026-07-05T00:00:00"/>
    <x v="61"/>
    <x v="61"/>
  </r>
  <r>
    <x v="185"/>
    <d v="2026-07-05T00:00:00"/>
    <x v="18"/>
    <x v="18"/>
  </r>
  <r>
    <x v="186"/>
    <d v="2026-07-05T00:00:00"/>
    <x v="43"/>
    <x v="43"/>
  </r>
  <r>
    <x v="186"/>
    <d v="2026-07-05T00:00:00"/>
    <x v="44"/>
    <x v="44"/>
  </r>
  <r>
    <x v="186"/>
    <d v="2026-07-05T00:00:00"/>
    <x v="45"/>
    <x v="45"/>
  </r>
  <r>
    <x v="186"/>
    <d v="2026-07-05T00:00:00"/>
    <x v="46"/>
    <x v="46"/>
  </r>
  <r>
    <x v="186"/>
    <d v="2026-07-05T00:00:00"/>
    <x v="47"/>
    <x v="47"/>
  </r>
  <r>
    <x v="186"/>
    <d v="2026-07-05T00:00:00"/>
    <x v="48"/>
    <x v="48"/>
  </r>
  <r>
    <x v="186"/>
    <d v="2026-07-05T00:00:00"/>
    <x v="49"/>
    <x v="49"/>
  </r>
  <r>
    <x v="186"/>
    <d v="2026-07-05T00:00:00"/>
    <x v="50"/>
    <x v="50"/>
  </r>
  <r>
    <x v="186"/>
    <d v="2026-07-05T00:00:00"/>
    <x v="3"/>
    <x v="3"/>
  </r>
  <r>
    <x v="186"/>
    <d v="2026-07-05T00:00:00"/>
    <x v="64"/>
    <x v="64"/>
  </r>
  <r>
    <x v="186"/>
    <d v="2026-07-05T00:00:00"/>
    <x v="128"/>
    <x v="127"/>
  </r>
  <r>
    <x v="186"/>
    <d v="2026-07-05T00:00:00"/>
    <x v="129"/>
    <x v="128"/>
  </r>
  <r>
    <x v="187"/>
    <d v="2026-07-05T00:00:00"/>
    <x v="130"/>
    <x v="129"/>
  </r>
  <r>
    <x v="187"/>
    <d v="2027-07-05T00:00:00"/>
    <x v="64"/>
    <x v="64"/>
  </r>
  <r>
    <x v="187"/>
    <d v="2027-07-05T00:00:00"/>
    <x v="5"/>
    <x v="5"/>
  </r>
  <r>
    <x v="188"/>
    <d v="2027-07-04T00:00:00"/>
    <x v="17"/>
    <x v="17"/>
  </r>
  <r>
    <x v="189"/>
    <d v="2026-07-04T00:00:00"/>
    <x v="11"/>
    <x v="11"/>
  </r>
  <r>
    <x v="190"/>
    <d v="2026-07-04T00:00:00"/>
    <x v="31"/>
    <x v="31"/>
  </r>
  <r>
    <x v="190"/>
    <d v="2026-07-04T00:00:00"/>
    <x v="131"/>
    <x v="130"/>
  </r>
  <r>
    <x v="191"/>
    <d v="2026-07-03T00:00:00"/>
    <x v="31"/>
    <x v="31"/>
  </r>
  <r>
    <x v="192"/>
    <d v="2026-07-03T00:00:00"/>
    <x v="32"/>
    <x v="32"/>
  </r>
  <r>
    <x v="192"/>
    <d v="2026-07-03T00:00:00"/>
    <x v="1"/>
    <x v="1"/>
  </r>
  <r>
    <x v="192"/>
    <d v="2026-07-03T00:00:00"/>
    <x v="11"/>
    <x v="11"/>
  </r>
  <r>
    <x v="192"/>
    <d v="2026-07-03T00:00:00"/>
    <x v="6"/>
    <x v="6"/>
  </r>
  <r>
    <x v="193"/>
    <d v="2026-07-03T00:00:00"/>
    <x v="17"/>
    <x v="17"/>
  </r>
  <r>
    <x v="194"/>
    <d v="2026-07-03T00:00:00"/>
    <x v="132"/>
    <x v="131"/>
  </r>
  <r>
    <x v="194"/>
    <d v="2026-07-03T00:00:00"/>
    <x v="68"/>
    <x v="68"/>
  </r>
  <r>
    <x v="194"/>
    <d v="2026-07-03T00:00:00"/>
    <x v="6"/>
    <x v="6"/>
  </r>
  <r>
    <x v="195"/>
    <d v="2026-07-02T00:00:00"/>
    <x v="56"/>
    <x v="56"/>
  </r>
  <r>
    <x v="196"/>
    <d v="2026-07-02T00:00:00"/>
    <x v="133"/>
    <x v="132"/>
  </r>
  <r>
    <x v="196"/>
    <d v="2026-07-02T00:00:00"/>
    <x v="69"/>
    <x v="69"/>
  </r>
  <r>
    <x v="196"/>
    <d v="2026-07-02T00:00:00"/>
    <x v="3"/>
    <x v="3"/>
  </r>
  <r>
    <x v="196"/>
    <d v="2026-07-02T00:00:00"/>
    <x v="6"/>
    <x v="6"/>
  </r>
  <r>
    <x v="197"/>
    <d v="2026-07-01T00:00:00"/>
    <x v="17"/>
    <x v="17"/>
  </r>
  <r>
    <x v="198"/>
    <d v="2026-07-01T00:00:00"/>
    <x v="68"/>
    <x v="68"/>
  </r>
  <r>
    <x v="198"/>
    <d v="2026-07-01T00:00:00"/>
    <x v="6"/>
    <x v="6"/>
  </r>
  <r>
    <x v="198"/>
    <d v="2026-07-01T00:00:00"/>
    <x v="3"/>
    <x v="3"/>
  </r>
  <r>
    <x v="199"/>
    <d v="2026-06-30T00:00:00"/>
    <x v="51"/>
    <x v="51"/>
  </r>
  <r>
    <x v="199"/>
    <d v="2026-06-30T00:00:00"/>
    <x v="53"/>
    <x v="53"/>
  </r>
  <r>
    <x v="199"/>
    <d v="2026-06-30T00:00:00"/>
    <x v="6"/>
    <x v="6"/>
  </r>
  <r>
    <x v="200"/>
    <d v="2026-06-30T00:00:00"/>
    <x v="0"/>
    <x v="0"/>
  </r>
  <r>
    <x v="201"/>
    <d v="2026-06-30T00:00:00"/>
    <x v="102"/>
    <x v="102"/>
  </r>
  <r>
    <x v="202"/>
    <d v="2026-06-30T00:00:00"/>
    <x v="51"/>
    <x v="51"/>
  </r>
  <r>
    <x v="203"/>
    <d v="2026-06-30T00:00:00"/>
    <x v="103"/>
    <x v="103"/>
  </r>
  <r>
    <x v="204"/>
    <d v="2026-06-30T00:00:00"/>
    <x v="134"/>
    <x v="133"/>
  </r>
  <r>
    <x v="204"/>
    <d v="2026-06-30T00:00:00"/>
    <x v="6"/>
    <x v="6"/>
  </r>
  <r>
    <x v="205"/>
    <d v="2026-06-28T00:00:00"/>
    <x v="53"/>
    <x v="53"/>
  </r>
  <r>
    <x v="206"/>
    <d v="2026-06-28T00:00:00"/>
    <x v="13"/>
    <x v="13"/>
  </r>
  <r>
    <x v="206"/>
    <d v="2026-06-28T00:00:00"/>
    <x v="93"/>
    <x v="93"/>
  </r>
  <r>
    <x v="206"/>
    <d v="2026-06-28T00:00:00"/>
    <x v="79"/>
    <x v="79"/>
  </r>
  <r>
    <x v="206"/>
    <d v="2026-06-28T00:00:00"/>
    <x v="27"/>
    <x v="27"/>
  </r>
  <r>
    <x v="206"/>
    <d v="2026-06-28T00:00:00"/>
    <x v="27"/>
    <x v="27"/>
  </r>
  <r>
    <x v="207"/>
    <d v="2026-06-28T00:00:00"/>
    <x v="6"/>
    <x v="6"/>
  </r>
  <r>
    <x v="208"/>
    <d v="2026-06-27T00:00:00"/>
    <x v="17"/>
    <x v="17"/>
  </r>
  <r>
    <x v="208"/>
    <d v="2026-06-27T00:00:00"/>
    <x v="135"/>
    <x v="134"/>
  </r>
  <r>
    <x v="208"/>
    <d v="2026-06-27T00:00:00"/>
    <x v="3"/>
    <x v="3"/>
  </r>
  <r>
    <x v="209"/>
    <d v="2026-06-27T00:00:00"/>
    <x v="136"/>
    <x v="135"/>
  </r>
  <r>
    <x v="210"/>
    <d v="2026-06-26T00:00:00"/>
    <x v="137"/>
    <x v="136"/>
  </r>
  <r>
    <x v="211"/>
    <d v="2026-06-25T00:00:00"/>
    <x v="131"/>
    <x v="130"/>
  </r>
  <r>
    <x v="211"/>
    <d v="2026-06-25T00:00:00"/>
    <x v="6"/>
    <x v="6"/>
  </r>
  <r>
    <x v="209"/>
    <d v="2026-06-25T00:00:00"/>
    <x v="53"/>
    <x v="53"/>
  </r>
  <r>
    <x v="209"/>
    <d v="2026-06-25T00:00:00"/>
    <x v="103"/>
    <x v="103"/>
  </r>
  <r>
    <x v="209"/>
    <d v="2026-06-25T00:00:00"/>
    <x v="103"/>
    <x v="103"/>
  </r>
  <r>
    <x v="209"/>
    <d v="2026-06-25T00:00:00"/>
    <x v="3"/>
    <x v="3"/>
  </r>
  <r>
    <x v="209"/>
    <d v="2026-06-25T00:00:00"/>
    <x v="27"/>
    <x v="27"/>
  </r>
  <r>
    <x v="209"/>
    <d v="2026-06-25T00:00:00"/>
    <x v="27"/>
    <x v="27"/>
  </r>
  <r>
    <x v="209"/>
    <d v="2026-06-25T00:00:00"/>
    <x v="27"/>
    <x v="27"/>
  </r>
  <r>
    <x v="209"/>
    <d v="2026-06-25T00:00:00"/>
    <x v="27"/>
    <x v="27"/>
  </r>
  <r>
    <x v="209"/>
    <d v="2026-06-25T00:00:00"/>
    <x v="27"/>
    <x v="27"/>
  </r>
  <r>
    <x v="212"/>
    <d v="2026-06-25T00:00:00"/>
    <x v="103"/>
    <x v="103"/>
  </r>
  <r>
    <x v="213"/>
    <d v="2026-06-24T00:00:00"/>
    <x v="131"/>
    <x v="130"/>
  </r>
  <r>
    <x v="212"/>
    <d v="2026-06-24T00:00:00"/>
    <x v="17"/>
    <x v="17"/>
  </r>
  <r>
    <x v="214"/>
    <d v="2026-06-23T00:00:00"/>
    <x v="11"/>
    <x v="11"/>
  </r>
  <r>
    <x v="214"/>
    <d v="2026-06-23T00:00:00"/>
    <x v="5"/>
    <x v="5"/>
  </r>
  <r>
    <x v="214"/>
    <d v="2026-06-23T00:00:00"/>
    <x v="3"/>
    <x v="3"/>
  </r>
  <r>
    <x v="214"/>
    <d v="2026-06-23T00:00:00"/>
    <x v="6"/>
    <x v="6"/>
  </r>
  <r>
    <x v="214"/>
    <d v="2026-06-23T00:00:00"/>
    <x v="36"/>
    <x v="36"/>
  </r>
  <r>
    <x v="215"/>
    <d v="2026-06-21T00:00:00"/>
    <x v="10"/>
    <x v="10"/>
  </r>
  <r>
    <x v="215"/>
    <d v="2026-06-21T00:00:00"/>
    <x v="11"/>
    <x v="11"/>
  </r>
  <r>
    <x v="215"/>
    <d v="2026-06-21T00:00:00"/>
    <x v="12"/>
    <x v="12"/>
  </r>
  <r>
    <x v="215"/>
    <d v="2026-06-21T00:00:00"/>
    <x v="13"/>
    <x v="13"/>
  </r>
  <r>
    <x v="215"/>
    <d v="2026-06-21T00:00:00"/>
    <x v="3"/>
    <x v="3"/>
  </r>
  <r>
    <x v="216"/>
    <d v="2026-06-21T00:00:00"/>
    <x v="138"/>
    <x v="137"/>
  </r>
  <r>
    <x v="216"/>
    <d v="2026-06-21T00:00:00"/>
    <x v="139"/>
    <x v="138"/>
  </r>
  <r>
    <x v="216"/>
    <d v="2026-06-21T00:00:00"/>
    <x v="140"/>
    <x v="139"/>
  </r>
  <r>
    <x v="216"/>
    <d v="2026-06-21T00:00:00"/>
    <x v="141"/>
    <x v="140"/>
  </r>
  <r>
    <x v="216"/>
    <d v="2026-06-21T00:00:00"/>
    <x v="142"/>
    <x v="141"/>
  </r>
  <r>
    <x v="216"/>
    <d v="2026-06-21T00:00:00"/>
    <x v="36"/>
    <x v="36"/>
  </r>
  <r>
    <x v="216"/>
    <d v="2026-06-21T00:00:00"/>
    <x v="103"/>
    <x v="103"/>
  </r>
  <r>
    <x v="216"/>
    <d v="2026-06-21T00:00:00"/>
    <x v="91"/>
    <x v="91"/>
  </r>
  <r>
    <x v="216"/>
    <d v="2026-06-21T00:00:00"/>
    <x v="30"/>
    <x v="30"/>
  </r>
  <r>
    <x v="216"/>
    <d v="2026-06-21T00:00:00"/>
    <x v="6"/>
    <x v="6"/>
  </r>
  <r>
    <x v="217"/>
    <d v="2026-06-21T00:00:00"/>
    <x v="37"/>
    <x v="37"/>
  </r>
  <r>
    <x v="217"/>
    <d v="2026-06-21T00:00:00"/>
    <x v="26"/>
    <x v="26"/>
  </r>
  <r>
    <x v="217"/>
    <d v="2026-06-21T00:00:00"/>
    <x v="64"/>
    <x v="64"/>
  </r>
  <r>
    <x v="218"/>
    <d v="2026-06-20T00:00:00"/>
    <x v="28"/>
    <x v="28"/>
  </r>
  <r>
    <x v="219"/>
    <d v="2026-06-20T00:00:00"/>
    <x v="143"/>
    <x v="142"/>
  </r>
  <r>
    <x v="220"/>
    <d v="2026-06-18T00:00:00"/>
    <x v="103"/>
    <x v="103"/>
  </r>
  <r>
    <x v="221"/>
    <d v="2026-06-18T00:00:00"/>
    <x v="0"/>
    <x v="0"/>
  </r>
  <r>
    <x v="222"/>
    <d v="2026-06-17T00:00:00"/>
    <x v="68"/>
    <x v="68"/>
  </r>
  <r>
    <x v="222"/>
    <d v="2026-06-17T00:00:00"/>
    <x v="30"/>
    <x v="30"/>
  </r>
  <r>
    <x v="223"/>
    <d v="2026-06-17T00:00:00"/>
    <x v="30"/>
    <x v="30"/>
  </r>
  <r>
    <x v="223"/>
    <d v="2026-06-17T00:00:00"/>
    <x v="134"/>
    <x v="133"/>
  </r>
  <r>
    <x v="224"/>
    <d v="2026-06-17T00:00:00"/>
    <x v="26"/>
    <x v="26"/>
  </r>
  <r>
    <x v="225"/>
    <d v="2026-06-16T00:00:00"/>
    <x v="144"/>
    <x v="143"/>
  </r>
  <r>
    <x v="225"/>
    <d v="2026-06-16T00:00:00"/>
    <x v="145"/>
    <x v="144"/>
  </r>
  <r>
    <x v="225"/>
    <d v="2026-06-16T00:00:00"/>
    <x v="146"/>
    <x v="145"/>
  </r>
  <r>
    <x v="225"/>
    <d v="2026-06-16T00:00:00"/>
    <x v="147"/>
    <x v="146"/>
  </r>
  <r>
    <x v="225"/>
    <d v="2026-06-16T00:00:00"/>
    <x v="148"/>
    <x v="147"/>
  </r>
  <r>
    <x v="225"/>
    <d v="2026-06-16T00:00:00"/>
    <x v="63"/>
    <x v="63"/>
  </r>
  <r>
    <x v="225"/>
    <d v="2026-06-16T00:00:00"/>
    <x v="3"/>
    <x v="3"/>
  </r>
  <r>
    <x v="225"/>
    <d v="2026-06-16T00:00:00"/>
    <x v="6"/>
    <x v="6"/>
  </r>
  <r>
    <x v="226"/>
    <d v="2026-06-16T00:00:00"/>
    <x v="54"/>
    <x v="54"/>
  </r>
  <r>
    <x v="226"/>
    <d v="2026-06-16T00:00:00"/>
    <x v="40"/>
    <x v="40"/>
  </r>
  <r>
    <x v="227"/>
    <d v="2026-06-16T00:00:00"/>
    <x v="41"/>
    <x v="41"/>
  </r>
  <r>
    <x v="227"/>
    <d v="2026-06-16T00:00:00"/>
    <x v="65"/>
    <x v="65"/>
  </r>
  <r>
    <x v="227"/>
    <d v="2026-06-16T00:00:00"/>
    <x v="17"/>
    <x v="17"/>
  </r>
  <r>
    <x v="228"/>
    <d v="2026-06-16T00:00:00"/>
    <x v="53"/>
    <x v="53"/>
  </r>
  <r>
    <x v="229"/>
    <d v="2026-06-16T00:00:00"/>
    <x v="149"/>
    <x v="148"/>
  </r>
  <r>
    <x v="229"/>
    <d v="2026-06-16T00:00:00"/>
    <x v="32"/>
    <x v="32"/>
  </r>
  <r>
    <x v="229"/>
    <d v="2026-06-16T00:00:00"/>
    <x v="1"/>
    <x v="1"/>
  </r>
  <r>
    <x v="229"/>
    <d v="2026-06-16T00:00:00"/>
    <x v="79"/>
    <x v="79"/>
  </r>
  <r>
    <x v="230"/>
    <d v="2026-06-16T00:00:00"/>
    <x v="17"/>
    <x v="17"/>
  </r>
  <r>
    <x v="231"/>
    <d v="2026-06-14T00:00:00"/>
    <x v="6"/>
    <x v="6"/>
  </r>
  <r>
    <x v="231"/>
    <d v="2026-06-14T00:00:00"/>
    <x v="0"/>
    <x v="0"/>
  </r>
  <r>
    <x v="232"/>
    <d v="2026-06-13T00:00:00"/>
    <x v="17"/>
    <x v="17"/>
  </r>
  <r>
    <x v="232"/>
    <d v="2026-06-13T00:00:00"/>
    <x v="57"/>
    <x v="57"/>
  </r>
  <r>
    <x v="232"/>
    <d v="2026-06-13T00:00:00"/>
    <x v="68"/>
    <x v="68"/>
  </r>
  <r>
    <x v="233"/>
    <d v="2026-06-13T00:00:00"/>
    <x v="30"/>
    <x v="30"/>
  </r>
  <r>
    <x v="234"/>
    <d v="2026-06-12T00:00:00"/>
    <x v="30"/>
    <x v="30"/>
  </r>
  <r>
    <x v="235"/>
    <d v="2026-06-12T00:00:00"/>
    <x v="13"/>
    <x v="13"/>
  </r>
  <r>
    <x v="236"/>
    <d v="2026-06-11T00:00:00"/>
    <x v="20"/>
    <x v="20"/>
  </r>
  <r>
    <x v="236"/>
    <d v="2026-06-11T00:00:00"/>
    <x v="10"/>
    <x v="10"/>
  </r>
  <r>
    <x v="236"/>
    <d v="2026-06-11T00:00:00"/>
    <x v="11"/>
    <x v="11"/>
  </r>
  <r>
    <x v="236"/>
    <d v="2026-06-11T00:00:00"/>
    <x v="12"/>
    <x v="12"/>
  </r>
  <r>
    <x v="236"/>
    <d v="2026-06-11T00:00:00"/>
    <x v="6"/>
    <x v="6"/>
  </r>
  <r>
    <x v="236"/>
    <d v="2026-06-11T00:00:00"/>
    <x v="103"/>
    <x v="103"/>
  </r>
  <r>
    <x v="237"/>
    <d v="2026-06-11T00:00:00"/>
    <x v="17"/>
    <x v="17"/>
  </r>
  <r>
    <x v="237"/>
    <d v="2026-06-11T00:00:00"/>
    <x v="13"/>
    <x v="13"/>
  </r>
  <r>
    <x v="237"/>
    <d v="2026-06-11T00:00:00"/>
    <x v="99"/>
    <x v="99"/>
  </r>
  <r>
    <x v="237"/>
    <d v="2026-06-11T00:00:00"/>
    <x v="3"/>
    <x v="3"/>
  </r>
  <r>
    <x v="238"/>
    <d v="2026-06-10T00:00:00"/>
    <x v="150"/>
    <x v="149"/>
  </r>
  <r>
    <x v="238"/>
    <d v="2026-06-10T00:00:00"/>
    <x v="54"/>
    <x v="54"/>
  </r>
  <r>
    <x v="239"/>
    <d v="2026-06-10T00:00:00"/>
    <x v="68"/>
    <x v="68"/>
  </r>
  <r>
    <x v="240"/>
    <d v="2026-06-10T00:00:00"/>
    <x v="151"/>
    <x v="150"/>
  </r>
  <r>
    <x v="241"/>
    <d v="2026-06-09T00:00:00"/>
    <x v="61"/>
    <x v="61"/>
  </r>
  <r>
    <x v="241"/>
    <d v="2026-06-09T00:00:00"/>
    <x v="0"/>
    <x v="0"/>
  </r>
  <r>
    <x v="242"/>
    <d v="2026-06-07T00:00:00"/>
    <x v="103"/>
    <x v="103"/>
  </r>
  <r>
    <x v="243"/>
    <d v="2026-06-06T00:00:00"/>
    <x v="17"/>
    <x v="17"/>
  </r>
  <r>
    <x v="244"/>
    <d v="2026-06-05T00:00:00"/>
    <x v="152"/>
    <x v="151"/>
  </r>
  <r>
    <x v="244"/>
    <d v="2026-06-05T00:00:00"/>
    <x v="6"/>
    <x v="6"/>
  </r>
  <r>
    <x v="245"/>
    <d v="2026-06-04T00:00:00"/>
    <x v="30"/>
    <x v="30"/>
  </r>
  <r>
    <x v="246"/>
    <d v="2026-06-04T00:00:00"/>
    <x v="0"/>
    <x v="0"/>
  </r>
  <r>
    <x v="246"/>
    <d v="2026-06-04T00:00:00"/>
    <x v="110"/>
    <x v="110"/>
  </r>
  <r>
    <x v="247"/>
    <d v="2026-06-04T00:00:00"/>
    <x v="0"/>
    <x v="0"/>
  </r>
  <r>
    <x v="248"/>
    <d v="2026-06-03T00:00:00"/>
    <x v="54"/>
    <x v="54"/>
  </r>
  <r>
    <x v="248"/>
    <d v="2026-06-03T00:00:00"/>
    <x v="27"/>
    <x v="27"/>
  </r>
  <r>
    <x v="248"/>
    <d v="2026-06-03T00:00:00"/>
    <x v="30"/>
    <x v="30"/>
  </r>
  <r>
    <x v="249"/>
    <d v="2026-06-03T00:00:00"/>
    <x v="65"/>
    <x v="65"/>
  </r>
  <r>
    <x v="249"/>
    <d v="2026-06-03T00:00:00"/>
    <x v="11"/>
    <x v="11"/>
  </r>
  <r>
    <x v="249"/>
    <d v="2026-06-03T00:00:00"/>
    <x v="17"/>
    <x v="17"/>
  </r>
  <r>
    <x v="250"/>
    <d v="2026-06-03T00:00:00"/>
    <x v="100"/>
    <x v="100"/>
  </r>
  <r>
    <x v="251"/>
    <d v="2026-06-02T00:00:00"/>
    <x v="30"/>
    <x v="30"/>
  </r>
  <r>
    <x v="252"/>
    <d v="2026-06-02T00:00:00"/>
    <x v="54"/>
    <x v="54"/>
  </r>
  <r>
    <x v="250"/>
    <d v="2026-06-02T00:00:00"/>
    <x v="34"/>
    <x v="34"/>
  </r>
  <r>
    <x v="250"/>
    <d v="2026-06-02T00:00:00"/>
    <x v="59"/>
    <x v="59"/>
  </r>
  <r>
    <x v="250"/>
    <d v="2026-06-02T00:00:00"/>
    <x v="123"/>
    <x v="123"/>
  </r>
  <r>
    <x v="253"/>
    <d v="2026-05-31T00:00:00"/>
    <x v="137"/>
    <x v="136"/>
  </r>
  <r>
    <x v="253"/>
    <d v="2026-05-31T00:00:00"/>
    <x v="3"/>
    <x v="3"/>
  </r>
  <r>
    <x v="254"/>
    <d v="2026-05-31T00:00:00"/>
    <x v="100"/>
    <x v="100"/>
  </r>
  <r>
    <x v="254"/>
    <d v="2026-05-31T00:00:00"/>
    <x v="18"/>
    <x v="18"/>
  </r>
  <r>
    <x v="254"/>
    <d v="2026-05-31T00:00:00"/>
    <x v="103"/>
    <x v="103"/>
  </r>
  <r>
    <x v="254"/>
    <d v="2026-05-31T00:00:00"/>
    <x v="27"/>
    <x v="27"/>
  </r>
  <r>
    <x v="254"/>
    <d v="2026-05-31T00:00:00"/>
    <x v="27"/>
    <x v="27"/>
  </r>
  <r>
    <x v="255"/>
    <d v="2026-05-31T00:00:00"/>
    <x v="31"/>
    <x v="31"/>
  </r>
  <r>
    <x v="256"/>
    <d v="2026-05-30T00:00:00"/>
    <x v="17"/>
    <x v="17"/>
  </r>
  <r>
    <x v="257"/>
    <d v="2026-05-29T00:00:00"/>
    <x v="17"/>
    <x v="17"/>
  </r>
  <r>
    <x v="257"/>
    <d v="2026-05-29T00:00:00"/>
    <x v="123"/>
    <x v="123"/>
  </r>
  <r>
    <x v="257"/>
    <d v="2026-05-29T00:00:00"/>
    <x v="3"/>
    <x v="3"/>
  </r>
  <r>
    <x v="258"/>
    <d v="2026-05-29T00:00:00"/>
    <x v="123"/>
    <x v="123"/>
  </r>
  <r>
    <x v="259"/>
    <d v="2026-05-29T00:00:00"/>
    <x v="153"/>
    <x v="152"/>
  </r>
  <r>
    <x v="260"/>
    <d v="2026-05-28T00:00:00"/>
    <x v="139"/>
    <x v="138"/>
  </r>
  <r>
    <x v="261"/>
    <d v="2026-05-28T00:00:00"/>
    <x v="61"/>
    <x v="61"/>
  </r>
  <r>
    <x v="262"/>
    <d v="2026-05-28T00:00:00"/>
    <x v="145"/>
    <x v="144"/>
  </r>
  <r>
    <x v="262"/>
    <d v="2026-05-28T00:00:00"/>
    <x v="146"/>
    <x v="145"/>
  </r>
  <r>
    <x v="262"/>
    <d v="2026-05-28T00:00:00"/>
    <x v="154"/>
    <x v="153"/>
  </r>
  <r>
    <x v="262"/>
    <d v="2026-05-28T00:00:00"/>
    <x v="147"/>
    <x v="146"/>
  </r>
  <r>
    <x v="262"/>
    <d v="2026-05-28T00:00:00"/>
    <x v="148"/>
    <x v="147"/>
  </r>
  <r>
    <x v="262"/>
    <d v="2026-05-28T00:00:00"/>
    <x v="58"/>
    <x v="58"/>
  </r>
  <r>
    <x v="262"/>
    <d v="2026-05-28T00:00:00"/>
    <x v="28"/>
    <x v="28"/>
  </r>
  <r>
    <x v="262"/>
    <d v="2026-05-28T00:00:00"/>
    <x v="155"/>
    <x v="154"/>
  </r>
  <r>
    <x v="262"/>
    <d v="2026-05-28T00:00:00"/>
    <x v="156"/>
    <x v="155"/>
  </r>
  <r>
    <x v="262"/>
    <d v="2026-05-28T00:00:00"/>
    <x v="40"/>
    <x v="40"/>
  </r>
  <r>
    <x v="262"/>
    <d v="2026-05-28T00:00:00"/>
    <x v="82"/>
    <x v="82"/>
  </r>
  <r>
    <x v="262"/>
    <d v="2026-05-28T00:00:00"/>
    <x v="103"/>
    <x v="103"/>
  </r>
  <r>
    <x v="262"/>
    <d v="2026-05-28T00:00:00"/>
    <x v="6"/>
    <x v="6"/>
  </r>
  <r>
    <x v="262"/>
    <d v="2026-05-28T00:00:00"/>
    <x v="27"/>
    <x v="27"/>
  </r>
  <r>
    <x v="263"/>
    <d v="2026-05-27T00:00:00"/>
    <x v="35"/>
    <x v="35"/>
  </r>
  <r>
    <x v="264"/>
    <d v="2026-05-27T00:00:00"/>
    <x v="118"/>
    <x v="118"/>
  </r>
  <r>
    <x v="264"/>
    <d v="2026-05-27T00:00:00"/>
    <x v="157"/>
    <x v="156"/>
  </r>
  <r>
    <x v="264"/>
    <d v="2026-05-27T00:00:00"/>
    <x v="110"/>
    <x v="110"/>
  </r>
  <r>
    <x v="264"/>
    <d v="2026-05-27T00:00:00"/>
    <x v="102"/>
    <x v="102"/>
  </r>
  <r>
    <x v="264"/>
    <d v="2026-05-27T00:00:00"/>
    <x v="0"/>
    <x v="0"/>
  </r>
  <r>
    <x v="265"/>
    <d v="2026-05-26T00:00:00"/>
    <x v="103"/>
    <x v="103"/>
  </r>
  <r>
    <x v="266"/>
    <d v="2026-05-23T00:00:00"/>
    <x v="57"/>
    <x v="57"/>
  </r>
  <r>
    <x v="267"/>
    <d v="2026-05-23T00:00:00"/>
    <x v="6"/>
    <x v="6"/>
  </r>
  <r>
    <x v="268"/>
    <d v="2026-05-23T00:00:00"/>
    <x v="103"/>
    <x v="103"/>
  </r>
  <r>
    <x v="269"/>
    <d v="2026-05-23T00:00:00"/>
    <x v="27"/>
    <x v="27"/>
  </r>
  <r>
    <x v="270"/>
    <d v="2026-05-23T00:00:00"/>
    <x v="21"/>
    <x v="21"/>
  </r>
  <r>
    <x v="271"/>
    <d v="2026-05-22T00:00:00"/>
    <x v="102"/>
    <x v="102"/>
  </r>
  <r>
    <x v="271"/>
    <d v="2026-05-22T00:00:00"/>
    <x v="0"/>
    <x v="0"/>
  </r>
  <r>
    <x v="272"/>
    <d v="2026-05-21T00:00:00"/>
    <x v="0"/>
    <x v="0"/>
  </r>
  <r>
    <x v="270"/>
    <d v="2026-05-21T00:00:00"/>
    <x v="20"/>
    <x v="20"/>
  </r>
  <r>
    <x v="273"/>
    <d v="2026-05-21T00:00:00"/>
    <x v="103"/>
    <x v="103"/>
  </r>
  <r>
    <x v="274"/>
    <d v="2026-05-20T00:00:00"/>
    <x v="106"/>
    <x v="106"/>
  </r>
  <r>
    <x v="274"/>
    <d v="2026-05-20T00:00:00"/>
    <x v="158"/>
    <x v="157"/>
  </r>
  <r>
    <x v="274"/>
    <d v="2026-05-20T00:00:00"/>
    <x v="17"/>
    <x v="17"/>
  </r>
  <r>
    <x v="274"/>
    <d v="2026-05-20T00:00:00"/>
    <x v="28"/>
    <x v="28"/>
  </r>
  <r>
    <x v="274"/>
    <d v="2026-05-20T00:00:00"/>
    <x v="149"/>
    <x v="148"/>
  </r>
  <r>
    <x v="274"/>
    <d v="2026-05-20T00:00:00"/>
    <x v="14"/>
    <x v="14"/>
  </r>
  <r>
    <x v="274"/>
    <d v="2026-05-20T00:00:00"/>
    <x v="4"/>
    <x v="4"/>
  </r>
  <r>
    <x v="275"/>
    <d v="2026-05-19T00:00:00"/>
    <x v="17"/>
    <x v="17"/>
  </r>
  <r>
    <x v="276"/>
    <d v="2026-05-19T00:00:00"/>
    <x v="54"/>
    <x v="54"/>
  </r>
  <r>
    <x v="277"/>
    <d v="2026-05-17T00:00:00"/>
    <x v="6"/>
    <x v="6"/>
  </r>
  <r>
    <x v="278"/>
    <d v="2026-05-17T00:00:00"/>
    <x v="159"/>
    <x v="158"/>
  </r>
  <r>
    <x v="279"/>
    <d v="2026-05-17T00:00:00"/>
    <x v="160"/>
    <x v="159"/>
  </r>
  <r>
    <x v="279"/>
    <d v="2026-05-17T00:00:00"/>
    <x v="161"/>
    <x v="160"/>
  </r>
  <r>
    <x v="279"/>
    <d v="2026-05-17T00:00:00"/>
    <x v="162"/>
    <x v="161"/>
  </r>
  <r>
    <x v="280"/>
    <d v="2026-05-17T00:00:00"/>
    <x v="93"/>
    <x v="93"/>
  </r>
  <r>
    <x v="281"/>
    <d v="2026-05-17T00:00:00"/>
    <x v="17"/>
    <x v="17"/>
  </r>
  <r>
    <x v="281"/>
    <d v="2026-05-17T00:00:00"/>
    <x v="6"/>
    <x v="6"/>
  </r>
  <r>
    <x v="281"/>
    <d v="2026-05-17T00:00:00"/>
    <x v="3"/>
    <x v="3"/>
  </r>
  <r>
    <x v="282"/>
    <d v="2026-05-16T00:00:00"/>
    <x v="65"/>
    <x v="65"/>
  </r>
  <r>
    <x v="283"/>
    <d v="2026-05-16T00:00:00"/>
    <x v="37"/>
    <x v="37"/>
  </r>
  <r>
    <x v="283"/>
    <d v="2026-05-16T00:00:00"/>
    <x v="36"/>
    <x v="36"/>
  </r>
  <r>
    <x v="284"/>
    <d v="2026-05-16T00:00:00"/>
    <x v="163"/>
    <x v="162"/>
  </r>
  <r>
    <x v="284"/>
    <d v="2026-05-16T00:00:00"/>
    <x v="17"/>
    <x v="17"/>
  </r>
  <r>
    <x v="284"/>
    <d v="2026-05-16T00:00:00"/>
    <x v="123"/>
    <x v="123"/>
  </r>
  <r>
    <x v="285"/>
    <d v="2026-05-15T00:00:00"/>
    <x v="43"/>
    <x v="43"/>
  </r>
  <r>
    <x v="285"/>
    <d v="2026-05-15T00:00:00"/>
    <x v="44"/>
    <x v="44"/>
  </r>
  <r>
    <x v="285"/>
    <d v="2026-05-15T00:00:00"/>
    <x v="45"/>
    <x v="45"/>
  </r>
  <r>
    <x v="285"/>
    <d v="2026-05-15T00:00:00"/>
    <x v="46"/>
    <x v="46"/>
  </r>
  <r>
    <x v="285"/>
    <d v="2026-05-15T00:00:00"/>
    <x v="47"/>
    <x v="47"/>
  </r>
  <r>
    <x v="285"/>
    <d v="2026-05-15T00:00:00"/>
    <x v="48"/>
    <x v="48"/>
  </r>
  <r>
    <x v="285"/>
    <d v="2026-05-15T00:00:00"/>
    <x v="49"/>
    <x v="49"/>
  </r>
  <r>
    <x v="285"/>
    <d v="2026-05-15T00:00:00"/>
    <x v="50"/>
    <x v="50"/>
  </r>
  <r>
    <x v="286"/>
    <d v="2026-05-13T00:00:00"/>
    <x v="85"/>
    <x v="85"/>
  </r>
  <r>
    <x v="286"/>
    <d v="2026-05-13T00:00:00"/>
    <x v="164"/>
    <x v="163"/>
  </r>
  <r>
    <x v="286"/>
    <d v="2026-05-13T00:00:00"/>
    <x v="149"/>
    <x v="148"/>
  </r>
  <r>
    <x v="286"/>
    <d v="2026-05-13T00:00:00"/>
    <x v="54"/>
    <x v="54"/>
  </r>
  <r>
    <x v="287"/>
    <d v="2026-05-12T00:00:00"/>
    <x v="30"/>
    <x v="30"/>
  </r>
  <r>
    <x v="288"/>
    <d v="2026-05-10T00:00:00"/>
    <x v="54"/>
    <x v="54"/>
  </r>
  <r>
    <x v="288"/>
    <d v="2026-05-10T00:00:00"/>
    <x v="103"/>
    <x v="103"/>
  </r>
  <r>
    <x v="288"/>
    <d v="2026-05-10T00:00:00"/>
    <x v="30"/>
    <x v="30"/>
  </r>
  <r>
    <x v="288"/>
    <d v="2026-05-10T00:00:00"/>
    <x v="3"/>
    <x v="3"/>
  </r>
  <r>
    <x v="288"/>
    <d v="2026-05-10T00:00:00"/>
    <x v="6"/>
    <x v="6"/>
  </r>
  <r>
    <x v="45"/>
    <d v="2026-05-08T00:00:00"/>
    <x v="27"/>
    <x v="27"/>
  </r>
  <r>
    <x v="289"/>
    <d v="2026-05-08T00:00:00"/>
    <x v="99"/>
    <x v="99"/>
  </r>
  <r>
    <x v="289"/>
    <d v="2026-05-08T00:00:00"/>
    <x v="152"/>
    <x v="151"/>
  </r>
  <r>
    <x v="289"/>
    <d v="2026-05-08T00:00:00"/>
    <x v="3"/>
    <x v="3"/>
  </r>
  <r>
    <x v="289"/>
    <d v="2026-05-08T00:00:00"/>
    <x v="6"/>
    <x v="6"/>
  </r>
  <r>
    <x v="289"/>
    <d v="2026-05-08T00:00:00"/>
    <x v="6"/>
    <x v="6"/>
  </r>
  <r>
    <x v="290"/>
    <d v="2026-05-03T00:00:00"/>
    <x v="0"/>
    <x v="0"/>
  </r>
  <r>
    <x v="291"/>
    <d v="2026-05-01T00:00:00"/>
    <x v="6"/>
    <x v="6"/>
  </r>
  <r>
    <x v="292"/>
    <d v="2026-05-01T00:00:00"/>
    <x v="61"/>
    <x v="61"/>
  </r>
  <r>
    <x v="293"/>
    <d v="2026-04-30T00:00:00"/>
    <x v="20"/>
    <x v="20"/>
  </r>
  <r>
    <x v="293"/>
    <d v="2026-04-30T00:00:00"/>
    <x v="21"/>
    <x v="21"/>
  </r>
  <r>
    <x v="294"/>
    <d v="2026-04-30T00:00:00"/>
    <x v="165"/>
    <x v="164"/>
  </r>
  <r>
    <x v="294"/>
    <d v="2026-04-30T00:00:00"/>
    <x v="166"/>
    <x v="165"/>
  </r>
  <r>
    <x v="294"/>
    <d v="2026-04-30T00:00:00"/>
    <x v="167"/>
    <x v="166"/>
  </r>
  <r>
    <x v="294"/>
    <d v="2026-04-30T00:00:00"/>
    <x v="168"/>
    <x v="167"/>
  </r>
  <r>
    <x v="294"/>
    <d v="2026-04-30T00:00:00"/>
    <x v="169"/>
    <x v="168"/>
  </r>
  <r>
    <x v="294"/>
    <d v="2026-04-30T00:00:00"/>
    <x v="170"/>
    <x v="169"/>
  </r>
  <r>
    <x v="295"/>
    <d v="2026-04-30T00:00:00"/>
    <x v="171"/>
    <x v="170"/>
  </r>
  <r>
    <x v="296"/>
    <d v="2026-04-29T00:00:00"/>
    <x v="6"/>
    <x v="6"/>
  </r>
  <r>
    <x v="297"/>
    <d v="2026-04-26T00:00:00"/>
    <x v="67"/>
    <x v="67"/>
  </r>
  <r>
    <x v="298"/>
    <d v="2026-04-26T00:00:00"/>
    <x v="17"/>
    <x v="17"/>
  </r>
  <r>
    <x v="299"/>
    <d v="2026-04-24T00:00:00"/>
    <x v="172"/>
    <x v="171"/>
  </r>
  <r>
    <x v="299"/>
    <d v="2026-04-24T00:00:00"/>
    <x v="173"/>
    <x v="172"/>
  </r>
  <r>
    <x v="299"/>
    <d v="2026-04-24T00:00:00"/>
    <x v="174"/>
    <x v="173"/>
  </r>
  <r>
    <x v="299"/>
    <d v="2026-04-24T00:00:00"/>
    <x v="175"/>
    <x v="174"/>
  </r>
  <r>
    <x v="300"/>
    <d v="2026-04-24T00:00:00"/>
    <x v="6"/>
    <x v="6"/>
  </r>
  <r>
    <x v="300"/>
    <d v="2026-04-24T00:00:00"/>
    <x v="80"/>
    <x v="80"/>
  </r>
  <r>
    <x v="301"/>
    <d v="2026-04-23T00:00:00"/>
    <x v="131"/>
    <x v="130"/>
  </r>
  <r>
    <x v="301"/>
    <d v="2026-04-23T00:00:00"/>
    <x v="5"/>
    <x v="5"/>
  </r>
  <r>
    <x v="301"/>
    <d v="2026-04-23T00:00:00"/>
    <x v="5"/>
    <x v="5"/>
  </r>
  <r>
    <x v="301"/>
    <d v="2026-04-23T00:00:00"/>
    <x v="3"/>
    <x v="3"/>
  </r>
  <r>
    <x v="301"/>
    <d v="2026-04-23T00:00:00"/>
    <x v="6"/>
    <x v="6"/>
  </r>
  <r>
    <x v="302"/>
    <d v="2026-04-22T00:00:00"/>
    <x v="57"/>
    <x v="57"/>
  </r>
  <r>
    <x v="302"/>
    <d v="2026-04-22T00:00:00"/>
    <x v="3"/>
    <x v="3"/>
  </r>
  <r>
    <x v="303"/>
    <d v="2026-04-22T00:00:00"/>
    <x v="39"/>
    <x v="39"/>
  </r>
  <r>
    <x v="303"/>
    <d v="2026-04-22T00:00:00"/>
    <x v="39"/>
    <x v="39"/>
  </r>
  <r>
    <x v="304"/>
    <d v="2026-04-20T00:00:00"/>
    <x v="54"/>
    <x v="54"/>
  </r>
  <r>
    <x v="305"/>
    <d v="2026-04-19T00:00:00"/>
    <x v="176"/>
    <x v="175"/>
  </r>
  <r>
    <x v="306"/>
    <d v="2026-04-19T00:00:00"/>
    <x v="166"/>
    <x v="165"/>
  </r>
  <r>
    <x v="307"/>
    <d v="2026-04-18T00:00:00"/>
    <x v="31"/>
    <x v="31"/>
  </r>
  <r>
    <x v="308"/>
    <d v="2026-04-17T00:00:00"/>
    <x v="22"/>
    <x v="22"/>
  </r>
  <r>
    <x v="308"/>
    <d v="2026-04-17T00:00:00"/>
    <x v="57"/>
    <x v="57"/>
  </r>
  <r>
    <x v="308"/>
    <d v="2026-04-17T00:00:00"/>
    <x v="17"/>
    <x v="17"/>
  </r>
  <r>
    <x v="308"/>
    <d v="2026-04-17T00:00:00"/>
    <x v="63"/>
    <x v="63"/>
  </r>
  <r>
    <x v="308"/>
    <d v="2026-04-17T00:00:00"/>
    <x v="30"/>
    <x v="30"/>
  </r>
  <r>
    <x v="309"/>
    <d v="2026-04-17T00:00:00"/>
    <x v="104"/>
    <x v="104"/>
  </r>
  <r>
    <x v="310"/>
    <d v="2026-04-16T00:00:00"/>
    <x v="33"/>
    <x v="33"/>
  </r>
  <r>
    <x v="304"/>
    <d v="2026-04-16T00:00:00"/>
    <x v="91"/>
    <x v="91"/>
  </r>
  <r>
    <x v="304"/>
    <d v="2026-04-16T00:00:00"/>
    <x v="6"/>
    <x v="6"/>
  </r>
  <r>
    <x v="311"/>
    <d v="2026-04-16T00:00:00"/>
    <x v="100"/>
    <x v="100"/>
  </r>
  <r>
    <x v="311"/>
    <d v="2026-04-16T00:00:00"/>
    <x v="40"/>
    <x v="40"/>
  </r>
  <r>
    <x v="312"/>
    <d v="2026-04-14T00:00:00"/>
    <x v="177"/>
    <x v="176"/>
  </r>
  <r>
    <x v="313"/>
    <d v="2026-04-14T00:00:00"/>
    <x v="103"/>
    <x v="103"/>
  </r>
  <r>
    <x v="314"/>
    <d v="2026-04-14T00:00:00"/>
    <x v="178"/>
    <x v="177"/>
  </r>
  <r>
    <x v="314"/>
    <d v="2026-04-14T00:00:00"/>
    <x v="179"/>
    <x v="178"/>
  </r>
  <r>
    <x v="314"/>
    <d v="2026-04-14T00:00:00"/>
    <x v="6"/>
    <x v="6"/>
  </r>
  <r>
    <x v="315"/>
    <d v="2026-04-12T00:00:00"/>
    <x v="54"/>
    <x v="54"/>
  </r>
  <r>
    <x v="315"/>
    <d v="2026-04-12T00:00:00"/>
    <x v="10"/>
    <x v="10"/>
  </r>
  <r>
    <x v="315"/>
    <d v="2026-04-12T00:00:00"/>
    <x v="11"/>
    <x v="11"/>
  </r>
  <r>
    <x v="315"/>
    <d v="2026-04-12T00:00:00"/>
    <x v="12"/>
    <x v="12"/>
  </r>
  <r>
    <x v="316"/>
    <s v="12-4-0202"/>
    <x v="17"/>
    <x v="17"/>
  </r>
  <r>
    <x v="317"/>
    <d v="2026-04-12T00:00:00"/>
    <x v="28"/>
    <x v="28"/>
  </r>
  <r>
    <x v="317"/>
    <d v="2026-04-12T00:00:00"/>
    <x v="30"/>
    <x v="30"/>
  </r>
  <r>
    <x v="318"/>
    <d v="2026-04-12T00:00:00"/>
    <x v="180"/>
    <x v="179"/>
  </r>
  <r>
    <x v="318"/>
    <d v="2026-04-12T00:00:00"/>
    <x v="5"/>
    <x v="5"/>
  </r>
  <r>
    <x v="319"/>
    <d v="2026-04-12T00:00:00"/>
    <x v="103"/>
    <x v="103"/>
  </r>
  <r>
    <x v="320"/>
    <d v="2026-04-11T00:00:00"/>
    <x v="27"/>
    <x v="27"/>
  </r>
  <r>
    <x v="319"/>
    <d v="2026-04-11T00:00:00"/>
    <x v="6"/>
    <x v="6"/>
  </r>
  <r>
    <x v="321"/>
    <d v="2026-04-11T00:00:00"/>
    <x v="103"/>
    <x v="103"/>
  </r>
  <r>
    <x v="321"/>
    <d v="2026-04-11T00:00:00"/>
    <x v="6"/>
    <x v="6"/>
  </r>
  <r>
    <x v="321"/>
    <d v="2026-04-11T00:00:00"/>
    <x v="6"/>
    <x v="6"/>
  </r>
  <r>
    <x v="322"/>
    <d v="2026-04-10T00:00:00"/>
    <x v="3"/>
    <x v="3"/>
  </r>
  <r>
    <x v="323"/>
    <d v="2026-04-10T00:00:00"/>
    <x v="177"/>
    <x v="176"/>
  </r>
  <r>
    <x v="324"/>
    <d v="2026-04-10T00:00:00"/>
    <x v="17"/>
    <x v="17"/>
  </r>
  <r>
    <x v="324"/>
    <d v="2026-04-10T00:00:00"/>
    <x v="65"/>
    <x v="65"/>
  </r>
  <r>
    <x v="324"/>
    <d v="2026-04-10T00:00:00"/>
    <x v="40"/>
    <x v="40"/>
  </r>
  <r>
    <x v="324"/>
    <d v="2026-04-10T00:00:00"/>
    <x v="6"/>
    <x v="6"/>
  </r>
  <r>
    <x v="325"/>
    <d v="2026-04-10T00:00:00"/>
    <x v="17"/>
    <x v="17"/>
  </r>
  <r>
    <x v="326"/>
    <d v="2026-04-09T00:00:00"/>
    <x v="28"/>
    <x v="28"/>
  </r>
  <r>
    <x v="326"/>
    <d v="2026-04-09T00:00:00"/>
    <x v="103"/>
    <x v="103"/>
  </r>
  <r>
    <x v="326"/>
    <d v="2026-04-09T00:00:00"/>
    <x v="6"/>
    <x v="6"/>
  </r>
  <r>
    <x v="327"/>
    <d v="2026-04-09T00:00:00"/>
    <x v="181"/>
    <x v="180"/>
  </r>
  <r>
    <x v="328"/>
    <d v="2026-04-08T00:00:00"/>
    <x v="131"/>
    <x v="130"/>
  </r>
  <r>
    <x v="329"/>
    <d v="2026-04-08T00:00:00"/>
    <x v="0"/>
    <x v="0"/>
  </r>
  <r>
    <x v="330"/>
    <d v="2026-04-08T00:00:00"/>
    <x v="38"/>
    <x v="38"/>
  </r>
  <r>
    <x v="330"/>
    <d v="2026-04-08T00:00:00"/>
    <x v="165"/>
    <x v="164"/>
  </r>
  <r>
    <x v="330"/>
    <d v="2026-04-08T00:00:00"/>
    <x v="166"/>
    <x v="165"/>
  </r>
  <r>
    <x v="330"/>
    <d v="2026-04-08T00:00:00"/>
    <x v="119"/>
    <x v="119"/>
  </r>
  <r>
    <x v="330"/>
    <d v="2026-04-08T00:00:00"/>
    <x v="120"/>
    <x v="120"/>
  </r>
  <r>
    <x v="330"/>
    <d v="2026-04-08T00:00:00"/>
    <x v="167"/>
    <x v="166"/>
  </r>
  <r>
    <x v="330"/>
    <d v="2026-04-08T00:00:00"/>
    <x v="168"/>
    <x v="167"/>
  </r>
  <r>
    <x v="330"/>
    <d v="2026-04-08T00:00:00"/>
    <x v="65"/>
    <x v="65"/>
  </r>
  <r>
    <x v="330"/>
    <d v="2026-04-08T00:00:00"/>
    <x v="6"/>
    <x v="6"/>
  </r>
  <r>
    <x v="309"/>
    <d v="2026-04-08T00:00:00"/>
    <x v="13"/>
    <x v="13"/>
  </r>
  <r>
    <x v="309"/>
    <d v="2026-04-08T00:00:00"/>
    <x v="10"/>
    <x v="10"/>
  </r>
  <r>
    <x v="309"/>
    <d v="2026-04-08T00:00:00"/>
    <x v="11"/>
    <x v="11"/>
  </r>
  <r>
    <x v="309"/>
    <d v="2026-04-08T00:00:00"/>
    <x v="12"/>
    <x v="12"/>
  </r>
  <r>
    <x v="309"/>
    <d v="2026-04-08T00:00:00"/>
    <x v="32"/>
    <x v="32"/>
  </r>
  <r>
    <x v="309"/>
    <d v="2026-04-08T00:00:00"/>
    <x v="1"/>
    <x v="1"/>
  </r>
  <r>
    <x v="309"/>
    <d v="2026-04-08T00:00:00"/>
    <x v="6"/>
    <x v="6"/>
  </r>
  <r>
    <x v="331"/>
    <d v="2026-04-07T00:00:00"/>
    <x v="103"/>
    <x v="103"/>
  </r>
  <r>
    <x v="332"/>
    <d v="2026-04-07T00:00:00"/>
    <x v="182"/>
    <x v="181"/>
  </r>
  <r>
    <x v="333"/>
    <d v="2026-04-05T00:00:00"/>
    <x v="99"/>
    <x v="99"/>
  </r>
  <r>
    <x v="334"/>
    <d v="2026-04-05T00:00:00"/>
    <x v="13"/>
    <x v="13"/>
  </r>
  <r>
    <x v="334"/>
    <d v="2026-04-05T00:00:00"/>
    <x v="114"/>
    <x v="114"/>
  </r>
  <r>
    <x v="334"/>
    <d v="2026-04-05T00:00:00"/>
    <x v="40"/>
    <x v="40"/>
  </r>
  <r>
    <x v="334"/>
    <d v="2026-04-05T00:00:00"/>
    <x v="6"/>
    <x v="6"/>
  </r>
  <r>
    <x v="334"/>
    <d v="2026-04-05T00:00:00"/>
    <x v="6"/>
    <x v="6"/>
  </r>
  <r>
    <x v="335"/>
    <d v="2026-04-05T00:00:00"/>
    <x v="119"/>
    <x v="119"/>
  </r>
  <r>
    <x v="335"/>
    <d v="2026-04-05T00:00:00"/>
    <x v="120"/>
    <x v="120"/>
  </r>
  <r>
    <x v="335"/>
    <d v="2026-04-05T00:00:00"/>
    <x v="27"/>
    <x v="27"/>
  </r>
  <r>
    <x v="335"/>
    <d v="2026-04-05T00:00:00"/>
    <x v="27"/>
    <x v="27"/>
  </r>
  <r>
    <x v="335"/>
    <d v="2025-04-05T00:00:00"/>
    <x v="27"/>
    <x v="27"/>
  </r>
  <r>
    <x v="335"/>
    <d v="2026-04-05T00:00:00"/>
    <x v="27"/>
    <x v="27"/>
  </r>
  <r>
    <x v="336"/>
    <d v="2026-04-04T00:00:00"/>
    <x v="38"/>
    <x v="38"/>
  </r>
  <r>
    <x v="337"/>
    <d v="2026-04-04T00:00:00"/>
    <x v="6"/>
    <x v="6"/>
  </r>
  <r>
    <x v="338"/>
    <d v="2026-04-04T00:00:00"/>
    <x v="93"/>
    <x v="93"/>
  </r>
  <r>
    <x v="338"/>
    <d v="2026-04-04T00:00:00"/>
    <x v="73"/>
    <x v="73"/>
  </r>
  <r>
    <x v="338"/>
    <d v="2026-04-04T00:00:00"/>
    <x v="32"/>
    <x v="32"/>
  </r>
  <r>
    <x v="338"/>
    <d v="2026-04-04T00:00:00"/>
    <x v="79"/>
    <x v="79"/>
  </r>
  <r>
    <x v="338"/>
    <d v="2026-04-04T00:00:00"/>
    <x v="80"/>
    <x v="80"/>
  </r>
  <r>
    <x v="338"/>
    <d v="2026-04-04T00:00:00"/>
    <x v="99"/>
    <x v="99"/>
  </r>
  <r>
    <x v="339"/>
    <d v="2026-04-03T00:00:00"/>
    <x v="126"/>
    <x v="126"/>
  </r>
  <r>
    <x v="339"/>
    <d v="2026-04-03T00:00:00"/>
    <x v="8"/>
    <x v="8"/>
  </r>
  <r>
    <x v="339"/>
    <d v="2026-04-03T00:00:00"/>
    <x v="9"/>
    <x v="9"/>
  </r>
  <r>
    <x v="339"/>
    <d v="2026-04-03T00:00:00"/>
    <x v="131"/>
    <x v="130"/>
  </r>
  <r>
    <x v="339"/>
    <d v="2026-04-03T00:00:00"/>
    <x v="35"/>
    <x v="35"/>
  </r>
  <r>
    <x v="339"/>
    <d v="2026-04-03T00:00:00"/>
    <x v="35"/>
    <x v="35"/>
  </r>
  <r>
    <x v="340"/>
    <d v="2026-03-03T00:00:00"/>
    <x v="6"/>
    <x v="6"/>
  </r>
  <r>
    <x v="341"/>
    <d v="2026-04-02T00:00:00"/>
    <x v="56"/>
    <x v="56"/>
  </r>
  <r>
    <x v="85"/>
    <d v="2026-04-02T00:00:00"/>
    <x v="28"/>
    <x v="28"/>
  </r>
  <r>
    <x v="85"/>
    <d v="2026-04-02T00:00:00"/>
    <x v="17"/>
    <x v="17"/>
  </r>
  <r>
    <x v="85"/>
    <d v="2026-04-02T00:00:00"/>
    <x v="130"/>
    <x v="129"/>
  </r>
  <r>
    <x v="342"/>
    <d v="2026-04-02T00:00:00"/>
    <x v="132"/>
    <x v="131"/>
  </r>
  <r>
    <x v="343"/>
    <d v="2026-04-01T00:00:00"/>
    <x v="99"/>
    <x v="99"/>
  </r>
  <r>
    <x v="343"/>
    <d v="2026-04-01T00:00:00"/>
    <x v="103"/>
    <x v="103"/>
  </r>
  <r>
    <x v="343"/>
    <d v="2026-04-01T00:00:00"/>
    <x v="103"/>
    <x v="103"/>
  </r>
  <r>
    <x v="344"/>
    <d v="2026-03-31T00:00:00"/>
    <x v="3"/>
    <x v="3"/>
  </r>
  <r>
    <x v="344"/>
    <d v="2026-03-31T00:00:00"/>
    <x v="6"/>
    <x v="6"/>
  </r>
  <r>
    <x v="85"/>
    <d v="2026-03-31T00:00:00"/>
    <x v="20"/>
    <x v="20"/>
  </r>
  <r>
    <x v="345"/>
    <d v="2026-03-29T00:00:00"/>
    <x v="36"/>
    <x v="36"/>
  </r>
  <r>
    <x v="338"/>
    <d v="2026-03-29T00:00:00"/>
    <x v="183"/>
    <x v="182"/>
  </r>
  <r>
    <x v="338"/>
    <d v="2026-03-29T00:00:00"/>
    <x v="57"/>
    <x v="57"/>
  </r>
  <r>
    <x v="346"/>
    <d v="2026-03-29T00:00:00"/>
    <x v="6"/>
    <x v="6"/>
  </r>
  <r>
    <x v="346"/>
    <d v="2026-03-29T00:00:00"/>
    <x v="6"/>
    <x v="6"/>
  </r>
  <r>
    <x v="347"/>
    <d v="2026-03-28T00:00:00"/>
    <x v="184"/>
    <x v="183"/>
  </r>
  <r>
    <x v="347"/>
    <d v="2026-03-28T00:00:00"/>
    <x v="131"/>
    <x v="130"/>
  </r>
  <r>
    <x v="347"/>
    <d v="2026-03-28T00:00:00"/>
    <x v="6"/>
    <x v="6"/>
  </r>
  <r>
    <x v="348"/>
    <d v="2026-03-28T00:00:00"/>
    <x v="112"/>
    <x v="112"/>
  </r>
  <r>
    <x v="348"/>
    <d v="2026-03-28T00:00:00"/>
    <x v="6"/>
    <x v="6"/>
  </r>
  <r>
    <x v="348"/>
    <d v="2026-03-28T00:00:00"/>
    <x v="103"/>
    <x v="103"/>
  </r>
  <r>
    <x v="349"/>
    <d v="2026-03-27T00:00:00"/>
    <x v="30"/>
    <x v="30"/>
  </r>
  <r>
    <x v="85"/>
    <d v="2026-03-25T00:00:00"/>
    <x v="158"/>
    <x v="157"/>
  </r>
  <r>
    <x v="85"/>
    <d v="2026-03-25T00:00:00"/>
    <x v="15"/>
    <x v="15"/>
  </r>
  <r>
    <x v="85"/>
    <d v="2026-03-25T00:00:00"/>
    <x v="185"/>
    <x v="184"/>
  </r>
  <r>
    <x v="85"/>
    <d v="2026-03-25T00:00:00"/>
    <x v="112"/>
    <x v="112"/>
  </r>
  <r>
    <x v="85"/>
    <d v="2026-03-25T00:00:00"/>
    <x v="186"/>
    <x v="185"/>
  </r>
  <r>
    <x v="85"/>
    <d v="2026-03-25T00:00:00"/>
    <x v="14"/>
    <x v="14"/>
  </r>
  <r>
    <x v="85"/>
    <d v="2026-03-25T00:00:00"/>
    <x v="187"/>
    <x v="186"/>
  </r>
  <r>
    <x v="85"/>
    <d v="2026-03-25T00:00:00"/>
    <x v="4"/>
    <x v="4"/>
  </r>
  <r>
    <x v="85"/>
    <d v="2026-03-25T00:00:00"/>
    <x v="17"/>
    <x v="17"/>
  </r>
  <r>
    <x v="347"/>
    <d v="2026-03-25T00:00:00"/>
    <x v="34"/>
    <x v="34"/>
  </r>
  <r>
    <x v="347"/>
    <d v="2026-03-25T00:00:00"/>
    <x v="36"/>
    <x v="36"/>
  </r>
  <r>
    <x v="347"/>
    <d v="2026-03-25T00:00:00"/>
    <x v="91"/>
    <x v="91"/>
  </r>
  <r>
    <x v="350"/>
    <d v="2026-03-24T00:00:00"/>
    <x v="17"/>
    <x v="17"/>
  </r>
  <r>
    <x v="349"/>
    <d v="2026-03-24T00:00:00"/>
    <x v="103"/>
    <x v="103"/>
  </r>
  <r>
    <x v="351"/>
    <d v="2026-03-23T00:00:00"/>
    <x v="17"/>
    <x v="17"/>
  </r>
  <r>
    <x v="352"/>
    <d v="2026-03-22T00:00:00"/>
    <x v="95"/>
    <x v="95"/>
  </r>
  <r>
    <x v="85"/>
    <d v="2026-03-21T00:00:00"/>
    <x v="79"/>
    <x v="79"/>
  </r>
  <r>
    <x v="353"/>
    <d v="2026-03-21T00:00:00"/>
    <x v="103"/>
    <x v="103"/>
  </r>
  <r>
    <x v="354"/>
    <d v="2023-03-21T00:00:00"/>
    <x v="27"/>
    <x v="27"/>
  </r>
  <r>
    <x v="354"/>
    <d v="2023-03-21T00:00:00"/>
    <x v="54"/>
    <x v="54"/>
  </r>
  <r>
    <x v="355"/>
    <d v="2026-03-20T00:00:00"/>
    <x v="103"/>
    <x v="103"/>
  </r>
  <r>
    <x v="354"/>
    <d v="2026-03-19T00:00:00"/>
    <x v="32"/>
    <x v="32"/>
  </r>
  <r>
    <x v="354"/>
    <d v="2026-03-19T00:00:00"/>
    <x v="1"/>
    <x v="1"/>
  </r>
  <r>
    <x v="356"/>
    <d v="2026-03-19T00:00:00"/>
    <x v="31"/>
    <x v="31"/>
  </r>
  <r>
    <x v="357"/>
    <d v="2026-03-19T00:00:00"/>
    <x v="123"/>
    <x v="123"/>
  </r>
  <r>
    <x v="358"/>
    <d v="2026-03-19T00:00:00"/>
    <x v="188"/>
    <x v="187"/>
  </r>
  <r>
    <x v="358"/>
    <d v="2026-03-19T00:00:00"/>
    <x v="189"/>
    <x v="188"/>
  </r>
  <r>
    <x v="358"/>
    <d v="2026-03-19T00:00:00"/>
    <x v="190"/>
    <x v="189"/>
  </r>
  <r>
    <x v="359"/>
    <d v="2026-03-18T00:00:00"/>
    <x v="127"/>
    <x v="7"/>
  </r>
  <r>
    <x v="360"/>
    <d v="2026-03-18T00:00:00"/>
    <x v="140"/>
    <x v="139"/>
  </r>
  <r>
    <x v="361"/>
    <d v="2026-03-18T00:00:00"/>
    <x v="12"/>
    <x v="12"/>
  </r>
  <r>
    <x v="361"/>
    <d v="2026-03-18T00:00:00"/>
    <x v="13"/>
    <x v="13"/>
  </r>
  <r>
    <x v="361"/>
    <d v="2026-03-18T00:00:00"/>
    <x v="27"/>
    <x v="27"/>
  </r>
  <r>
    <x v="361"/>
    <d v="2026-03-18T00:00:00"/>
    <x v="6"/>
    <x v="6"/>
  </r>
  <r>
    <x v="362"/>
    <d v="2026-03-17T00:00:00"/>
    <x v="191"/>
    <x v="190"/>
  </r>
  <r>
    <x v="363"/>
    <d v="2026-03-17T00:00:00"/>
    <x v="0"/>
    <x v="0"/>
  </r>
  <r>
    <x v="364"/>
    <d v="2026-03-15T00:00:00"/>
    <x v="43"/>
    <x v="43"/>
  </r>
  <r>
    <x v="364"/>
    <d v="2026-03-15T00:00:00"/>
    <x v="44"/>
    <x v="44"/>
  </r>
  <r>
    <x v="364"/>
    <d v="2026-03-15T00:00:00"/>
    <x v="45"/>
    <x v="45"/>
  </r>
  <r>
    <x v="364"/>
    <d v="2026-03-15T00:00:00"/>
    <x v="46"/>
    <x v="46"/>
  </r>
  <r>
    <x v="364"/>
    <d v="2026-03-15T00:00:00"/>
    <x v="47"/>
    <x v="47"/>
  </r>
  <r>
    <x v="364"/>
    <d v="2026-03-15T00:00:00"/>
    <x v="48"/>
    <x v="48"/>
  </r>
  <r>
    <x v="364"/>
    <d v="2026-03-15T00:00:00"/>
    <x v="49"/>
    <x v="49"/>
  </r>
  <r>
    <x v="364"/>
    <d v="2026-03-15T00:00:00"/>
    <x v="50"/>
    <x v="50"/>
  </r>
  <r>
    <x v="364"/>
    <d v="2026-03-15T00:00:00"/>
    <x v="3"/>
    <x v="3"/>
  </r>
  <r>
    <x v="365"/>
    <d v="2026-03-14T00:00:00"/>
    <x v="56"/>
    <x v="56"/>
  </r>
  <r>
    <x v="365"/>
    <d v="2026-03-14T00:00:00"/>
    <x v="5"/>
    <x v="5"/>
  </r>
  <r>
    <x v="366"/>
    <d v="2026-03-14T00:00:00"/>
    <x v="3"/>
    <x v="3"/>
  </r>
  <r>
    <x v="367"/>
    <d v="2026-03-14T00:00:00"/>
    <x v="28"/>
    <x v="28"/>
  </r>
  <r>
    <x v="367"/>
    <d v="2026-03-14T00:00:00"/>
    <x v="28"/>
    <x v="28"/>
  </r>
  <r>
    <x v="367"/>
    <d v="2026-03-14T00:00:00"/>
    <x v="28"/>
    <x v="28"/>
  </r>
  <r>
    <x v="367"/>
    <d v="2026-03-14T00:00:00"/>
    <x v="17"/>
    <x v="17"/>
  </r>
  <r>
    <x v="368"/>
    <d v="2026-03-14T00:00:00"/>
    <x v="12"/>
    <x v="12"/>
  </r>
  <r>
    <x v="368"/>
    <d v="2026-03-14T00:00:00"/>
    <x v="6"/>
    <x v="6"/>
  </r>
  <r>
    <x v="369"/>
    <d v="2026-03-13T00:00:00"/>
    <x v="79"/>
    <x v="79"/>
  </r>
  <r>
    <x v="369"/>
    <d v="2026-03-13T00:00:00"/>
    <x v="40"/>
    <x v="40"/>
  </r>
  <r>
    <x v="370"/>
    <d v="2026-03-13T00:00:00"/>
    <x v="31"/>
    <x v="31"/>
  </r>
  <r>
    <x v="371"/>
    <d v="2026-03-13T00:00:00"/>
    <x v="6"/>
    <x v="6"/>
  </r>
  <r>
    <x v="372"/>
    <d v="2026-03-13T00:00:00"/>
    <x v="192"/>
    <x v="191"/>
  </r>
  <r>
    <x v="372"/>
    <d v="2026-03-13T00:00:00"/>
    <x v="6"/>
    <x v="6"/>
  </r>
  <r>
    <x v="373"/>
    <d v="2026-03-13T00:00:00"/>
    <x v="98"/>
    <x v="98"/>
  </r>
  <r>
    <x v="374"/>
    <d v="2026-03-12T00:00:00"/>
    <x v="0"/>
    <x v="0"/>
  </r>
  <r>
    <x v="375"/>
    <d v="2026-03-11T00:00:00"/>
    <x v="6"/>
    <x v="6"/>
  </r>
  <r>
    <x v="376"/>
    <d v="2026-03-11T00:00:00"/>
    <x v="13"/>
    <x v="13"/>
  </r>
  <r>
    <x v="376"/>
    <d v="2026-03-11T00:00:00"/>
    <x v="193"/>
    <x v="192"/>
  </r>
  <r>
    <x v="377"/>
    <d v="2026-03-11T00:00:00"/>
    <x v="103"/>
    <x v="103"/>
  </r>
  <r>
    <x v="378"/>
    <d v="2026-03-10T00:00:00"/>
    <x v="132"/>
    <x v="131"/>
  </r>
  <r>
    <x v="379"/>
    <d v="2026-03-10T00:00:00"/>
    <x v="54"/>
    <x v="54"/>
  </r>
  <r>
    <x v="380"/>
    <d v="2026-03-10T00:00:00"/>
    <x v="35"/>
    <x v="35"/>
  </r>
  <r>
    <x v="380"/>
    <d v="2026-03-10T00:00:00"/>
    <x v="194"/>
    <x v="193"/>
  </r>
  <r>
    <x v="381"/>
    <d v="2026-03-07T00:00:00"/>
    <x v="68"/>
    <x v="68"/>
  </r>
  <r>
    <x v="381"/>
    <d v="2026-03-07T00:00:00"/>
    <x v="195"/>
    <x v="194"/>
  </r>
  <r>
    <x v="381"/>
    <d v="2026-03-07T00:00:00"/>
    <x v="196"/>
    <x v="195"/>
  </r>
  <r>
    <x v="381"/>
    <d v="2026-03-07T00:00:00"/>
    <x v="162"/>
    <x v="161"/>
  </r>
  <r>
    <x v="381"/>
    <d v="2026-03-07T00:00:00"/>
    <x v="126"/>
    <x v="126"/>
  </r>
  <r>
    <x v="381"/>
    <d v="2026-03-07T00:00:00"/>
    <x v="197"/>
    <x v="196"/>
  </r>
  <r>
    <x v="381"/>
    <d v="2026-03-07T00:00:00"/>
    <x v="198"/>
    <x v="197"/>
  </r>
  <r>
    <x v="381"/>
    <d v="2026-03-07T00:00:00"/>
    <x v="161"/>
    <x v="160"/>
  </r>
  <r>
    <x v="381"/>
    <d v="2026-03-07T00:00:00"/>
    <x v="160"/>
    <x v="159"/>
  </r>
  <r>
    <x v="381"/>
    <d v="2026-03-07T00:00:00"/>
    <x v="190"/>
    <x v="189"/>
  </r>
  <r>
    <x v="381"/>
    <d v="2026-03-07T00:00:00"/>
    <x v="199"/>
    <x v="198"/>
  </r>
  <r>
    <x v="381"/>
    <d v="2026-03-07T00:00:00"/>
    <x v="200"/>
    <x v="199"/>
  </r>
  <r>
    <x v="381"/>
    <d v="2026-03-07T00:00:00"/>
    <x v="201"/>
    <x v="200"/>
  </r>
  <r>
    <x v="381"/>
    <d v="2026-03-07T00:00:00"/>
    <x v="107"/>
    <x v="107"/>
  </r>
  <r>
    <x v="381"/>
    <d v="2026-03-07T00:00:00"/>
    <x v="144"/>
    <x v="143"/>
  </r>
  <r>
    <x v="381"/>
    <d v="2026-03-07T00:00:00"/>
    <x v="149"/>
    <x v="148"/>
  </r>
  <r>
    <x v="381"/>
    <d v="2026-03-07T00:00:00"/>
    <x v="164"/>
    <x v="163"/>
  </r>
  <r>
    <x v="381"/>
    <d v="2026-03-07T00:00:00"/>
    <x v="90"/>
    <x v="90"/>
  </r>
  <r>
    <x v="381"/>
    <d v="2026-03-07T00:00:00"/>
    <x v="82"/>
    <x v="82"/>
  </r>
  <r>
    <x v="381"/>
    <d v="2026-03-07T00:00:00"/>
    <x v="202"/>
    <x v="201"/>
  </r>
  <r>
    <x v="381"/>
    <d v="2026-03-07T00:00:00"/>
    <x v="132"/>
    <x v="131"/>
  </r>
  <r>
    <x v="381"/>
    <d v="2026-03-07T00:00:00"/>
    <x v="85"/>
    <x v="85"/>
  </r>
  <r>
    <x v="381"/>
    <d v="2026-03-07T00:00:00"/>
    <x v="203"/>
    <x v="202"/>
  </r>
  <r>
    <x v="381"/>
    <d v="2026-03-07T00:00:00"/>
    <x v="27"/>
    <x v="27"/>
  </r>
  <r>
    <x v="382"/>
    <d v="2026-03-07T00:00:00"/>
    <x v="95"/>
    <x v="95"/>
  </r>
  <r>
    <x v="382"/>
    <d v="2026-03-07T00:00:00"/>
    <x v="53"/>
    <x v="53"/>
  </r>
  <r>
    <x v="383"/>
    <d v="2026-03-07T00:00:00"/>
    <x v="30"/>
    <x v="30"/>
  </r>
  <r>
    <x v="384"/>
    <d v="2026-03-06T00:00:00"/>
    <x v="6"/>
    <x v="6"/>
  </r>
  <r>
    <x v="385"/>
    <d v="2026-03-05T00:00:00"/>
    <x v="6"/>
    <x v="6"/>
  </r>
  <r>
    <x v="386"/>
    <d v="2026-03-05T00:00:00"/>
    <x v="6"/>
    <x v="6"/>
  </r>
  <r>
    <x v="387"/>
    <d v="2026-03-03T00:00:00"/>
    <x v="204"/>
    <x v="203"/>
  </r>
  <r>
    <x v="387"/>
    <d v="2026-03-03T00:00:00"/>
    <x v="8"/>
    <x v="8"/>
  </r>
  <r>
    <x v="387"/>
    <d v="2026-03-03T00:00:00"/>
    <x v="205"/>
    <x v="204"/>
  </r>
  <r>
    <x v="387"/>
    <d v="2026-03-03T00:00:00"/>
    <x v="9"/>
    <x v="9"/>
  </r>
  <r>
    <x v="71"/>
    <d v="2026-03-03T00:00:00"/>
    <x v="32"/>
    <x v="32"/>
  </r>
  <r>
    <x v="71"/>
    <d v="2026-03-03T00:00:00"/>
    <x v="93"/>
    <x v="93"/>
  </r>
  <r>
    <x v="367"/>
    <d v="2026-03-03T00:00:00"/>
    <x v="167"/>
    <x v="166"/>
  </r>
  <r>
    <x v="367"/>
    <d v="2026-03-03T00:00:00"/>
    <x v="38"/>
    <x v="38"/>
  </r>
  <r>
    <x v="388"/>
    <d v="2026-03-02T00:00:00"/>
    <x v="99"/>
    <x v="99"/>
  </r>
  <r>
    <x v="388"/>
    <d v="2026-03-02T00:00:00"/>
    <x v="103"/>
    <x v="103"/>
  </r>
  <r>
    <x v="389"/>
    <d v="2026-03-01T00:00:00"/>
    <x v="0"/>
    <x v="0"/>
  </r>
  <r>
    <x v="71"/>
    <d v="2026-03-01T00:00:00"/>
    <x v="206"/>
    <x v="205"/>
  </r>
  <r>
    <x v="390"/>
    <d v="2026-02-28T00:00:00"/>
    <x v="6"/>
    <x v="6"/>
  </r>
  <r>
    <x v="391"/>
    <d v="2026-02-28T00:00:00"/>
    <x v="43"/>
    <x v="43"/>
  </r>
  <r>
    <x v="391"/>
    <d v="2026-02-28T00:00:00"/>
    <x v="44"/>
    <x v="44"/>
  </r>
  <r>
    <x v="391"/>
    <d v="2026-02-28T00:00:00"/>
    <x v="45"/>
    <x v="45"/>
  </r>
  <r>
    <x v="391"/>
    <d v="2026-02-28T00:00:00"/>
    <x v="46"/>
    <x v="46"/>
  </r>
  <r>
    <x v="391"/>
    <d v="2026-02-28T00:00:00"/>
    <x v="47"/>
    <x v="47"/>
  </r>
  <r>
    <x v="391"/>
    <d v="2026-02-28T00:00:00"/>
    <x v="48"/>
    <x v="48"/>
  </r>
  <r>
    <x v="391"/>
    <d v="2026-02-28T00:00:00"/>
    <x v="49"/>
    <x v="49"/>
  </r>
  <r>
    <x v="391"/>
    <d v="2026-02-28T00:00:00"/>
    <x v="50"/>
    <x v="50"/>
  </r>
  <r>
    <x v="391"/>
    <d v="2026-02-28T00:00:00"/>
    <x v="3"/>
    <x v="3"/>
  </r>
  <r>
    <x v="391"/>
    <d v="2026-02-28T00:00:00"/>
    <x v="6"/>
    <x v="6"/>
  </r>
  <r>
    <x v="391"/>
    <d v="2026-02-28T00:00:00"/>
    <x v="207"/>
    <x v="206"/>
  </r>
  <r>
    <x v="392"/>
    <d v="2026-02-26T00:00:00"/>
    <x v="30"/>
    <x v="30"/>
  </r>
  <r>
    <x v="392"/>
    <d v="2026-02-26T00:00:00"/>
    <x v="5"/>
    <x v="5"/>
  </r>
  <r>
    <x v="60"/>
    <d v="2026-02-26T00:00:00"/>
    <x v="53"/>
    <x v="53"/>
  </r>
  <r>
    <x v="393"/>
    <d v="2026-02-26T00:00:00"/>
    <x v="10"/>
    <x v="10"/>
  </r>
  <r>
    <x v="393"/>
    <d v="2026-02-26T00:00:00"/>
    <x v="11"/>
    <x v="11"/>
  </r>
  <r>
    <x v="393"/>
    <d v="2026-02-26T00:00:00"/>
    <x v="12"/>
    <x v="12"/>
  </r>
  <r>
    <x v="393"/>
    <d v="2026-02-26T00:00:00"/>
    <x v="65"/>
    <x v="65"/>
  </r>
  <r>
    <x v="393"/>
    <d v="2026-02-26T00:00:00"/>
    <x v="95"/>
    <x v="95"/>
  </r>
  <r>
    <x v="393"/>
    <d v="2026-02-26T00:00:00"/>
    <x v="85"/>
    <x v="85"/>
  </r>
  <r>
    <x v="393"/>
    <d v="2026-02-26T00:00:00"/>
    <x v="3"/>
    <x v="3"/>
  </r>
  <r>
    <x v="393"/>
    <d v="2026-02-26T00:00:00"/>
    <x v="6"/>
    <x v="6"/>
  </r>
  <r>
    <x v="394"/>
    <d v="2026-02-24T00:00:00"/>
    <x v="133"/>
    <x v="132"/>
  </r>
  <r>
    <x v="395"/>
    <d v="2026-02-24T00:00:00"/>
    <x v="208"/>
    <x v="207"/>
  </r>
  <r>
    <x v="396"/>
    <d v="2026-02-24T00:00:00"/>
    <x v="17"/>
    <x v="17"/>
  </r>
  <r>
    <x v="397"/>
    <d v="2026-02-24T00:00:00"/>
    <x v="127"/>
    <x v="7"/>
  </r>
  <r>
    <x v="397"/>
    <d v="2026-02-24T00:00:00"/>
    <x v="10"/>
    <x v="10"/>
  </r>
  <r>
    <x v="397"/>
    <d v="2026-02-24T00:00:00"/>
    <x v="11"/>
    <x v="11"/>
  </r>
  <r>
    <x v="397"/>
    <d v="2026-02-24T00:00:00"/>
    <x v="12"/>
    <x v="12"/>
  </r>
  <r>
    <x v="397"/>
    <d v="2026-02-24T00:00:00"/>
    <x v="51"/>
    <x v="51"/>
  </r>
  <r>
    <x v="397"/>
    <d v="2026-02-24T00:00:00"/>
    <x v="6"/>
    <x v="6"/>
  </r>
  <r>
    <x v="398"/>
    <d v="2026-02-22T00:00:00"/>
    <x v="37"/>
    <x v="37"/>
  </r>
  <r>
    <x v="399"/>
    <d v="2026-02-22T00:00:00"/>
    <x v="34"/>
    <x v="34"/>
  </r>
  <r>
    <x v="400"/>
    <d v="2026-02-22T00:00:00"/>
    <x v="131"/>
    <x v="130"/>
  </r>
  <r>
    <x v="400"/>
    <d v="2026-02-22T00:00:00"/>
    <x v="13"/>
    <x v="13"/>
  </r>
  <r>
    <x v="401"/>
    <d v="2026-02-21T00:00:00"/>
    <x v="59"/>
    <x v="59"/>
  </r>
  <r>
    <x v="401"/>
    <d v="2026-02-21T00:00:00"/>
    <x v="103"/>
    <x v="103"/>
  </r>
  <r>
    <x v="401"/>
    <d v="2026-02-21T00:00:00"/>
    <x v="103"/>
    <x v="103"/>
  </r>
  <r>
    <x v="401"/>
    <d v="2026-02-21T00:00:00"/>
    <x v="27"/>
    <x v="27"/>
  </r>
  <r>
    <x v="401"/>
    <d v="2026-02-21T00:00:00"/>
    <x v="3"/>
    <x v="3"/>
  </r>
  <r>
    <x v="401"/>
    <d v="2026-02-21T00:00:00"/>
    <x v="6"/>
    <x v="6"/>
  </r>
  <r>
    <x v="402"/>
    <d v="2026-02-20T00:00:00"/>
    <x v="3"/>
    <x v="3"/>
  </r>
  <r>
    <x v="402"/>
    <d v="2026-02-20T00:00:00"/>
    <x v="5"/>
    <x v="5"/>
  </r>
  <r>
    <x v="403"/>
    <d v="2026-02-20T00:00:00"/>
    <x v="30"/>
    <x v="30"/>
  </r>
  <r>
    <x v="403"/>
    <d v="2026-02-20T00:00:00"/>
    <x v="29"/>
    <x v="29"/>
  </r>
  <r>
    <x v="404"/>
    <d v="2026-02-20T00:00:00"/>
    <x v="177"/>
    <x v="176"/>
  </r>
  <r>
    <x v="405"/>
    <d v="2026-02-19T00:00:00"/>
    <x v="20"/>
    <x v="20"/>
  </r>
  <r>
    <x v="405"/>
    <d v="2026-02-19T00:00:00"/>
    <x v="21"/>
    <x v="21"/>
  </r>
  <r>
    <x v="405"/>
    <d v="2026-02-19T00:00:00"/>
    <x v="209"/>
    <x v="208"/>
  </r>
  <r>
    <x v="406"/>
    <d v="2026-02-19T00:00:00"/>
    <x v="0"/>
    <x v="0"/>
  </r>
  <r>
    <x v="406"/>
    <d v="2026-02-19T00:00:00"/>
    <x v="102"/>
    <x v="102"/>
  </r>
  <r>
    <x v="407"/>
    <d v="2026-02-19T00:00:00"/>
    <x v="87"/>
    <x v="87"/>
  </r>
  <r>
    <x v="408"/>
    <d v="2026-02-18T00:00:00"/>
    <x v="56"/>
    <x v="56"/>
  </r>
  <r>
    <x v="408"/>
    <d v="2026-02-18T00:00:00"/>
    <x v="210"/>
    <x v="209"/>
  </r>
  <r>
    <x v="408"/>
    <d v="2026-02-18T00:00:00"/>
    <x v="43"/>
    <x v="43"/>
  </r>
  <r>
    <x v="408"/>
    <d v="2026-02-18T00:00:00"/>
    <x v="44"/>
    <x v="44"/>
  </r>
  <r>
    <x v="408"/>
    <d v="2026-02-18T00:00:00"/>
    <x v="45"/>
    <x v="45"/>
  </r>
  <r>
    <x v="408"/>
    <d v="2026-02-18T00:00:00"/>
    <x v="46"/>
    <x v="46"/>
  </r>
  <r>
    <x v="408"/>
    <d v="2026-02-18T00:00:00"/>
    <x v="47"/>
    <x v="47"/>
  </r>
  <r>
    <x v="408"/>
    <d v="2026-02-18T00:00:00"/>
    <x v="48"/>
    <x v="48"/>
  </r>
  <r>
    <x v="408"/>
    <d v="2026-02-18T00:00:00"/>
    <x v="49"/>
    <x v="49"/>
  </r>
  <r>
    <x v="408"/>
    <d v="2026-02-18T00:00:00"/>
    <x v="50"/>
    <x v="50"/>
  </r>
  <r>
    <x v="408"/>
    <d v="2026-02-18T00:00:00"/>
    <x v="34"/>
    <x v="34"/>
  </r>
  <r>
    <x v="408"/>
    <d v="2026-02-18T00:00:00"/>
    <x v="6"/>
    <x v="6"/>
  </r>
  <r>
    <x v="408"/>
    <d v="2026-02-18T00:00:00"/>
    <x v="5"/>
    <x v="5"/>
  </r>
  <r>
    <x v="408"/>
    <d v="2026-02-18T00:00:00"/>
    <x v="5"/>
    <x v="5"/>
  </r>
  <r>
    <x v="409"/>
    <d v="2026-02-18T00:00:00"/>
    <x v="211"/>
    <x v="210"/>
  </r>
  <r>
    <x v="409"/>
    <d v="2026-02-18T00:00:00"/>
    <x v="196"/>
    <x v="195"/>
  </r>
  <r>
    <x v="409"/>
    <d v="2026-02-18T00:00:00"/>
    <x v="162"/>
    <x v="161"/>
  </r>
  <r>
    <x v="409"/>
    <d v="2026-02-18T00:00:00"/>
    <x v="212"/>
    <x v="211"/>
  </r>
  <r>
    <x v="409"/>
    <d v="2026-02-18T00:00:00"/>
    <x v="169"/>
    <x v="168"/>
  </r>
  <r>
    <x v="409"/>
    <d v="2026-02-18T00:00:00"/>
    <x v="170"/>
    <x v="169"/>
  </r>
  <r>
    <x v="409"/>
    <d v="2026-02-18T00:00:00"/>
    <x v="213"/>
    <x v="212"/>
  </r>
  <r>
    <x v="409"/>
    <d v="2026-02-18T00:00:00"/>
    <x v="214"/>
    <x v="213"/>
  </r>
  <r>
    <x v="229"/>
    <d v="2026-02-18T00:00:00"/>
    <x v="73"/>
    <x v="73"/>
  </r>
  <r>
    <x v="229"/>
    <d v="2026-02-18T00:00:00"/>
    <x v="75"/>
    <x v="75"/>
  </r>
  <r>
    <x v="229"/>
    <d v="2026-02-18T00:00:00"/>
    <x v="79"/>
    <x v="79"/>
  </r>
  <r>
    <x v="410"/>
    <d v="2026-02-17T00:00:00"/>
    <x v="17"/>
    <x v="17"/>
  </r>
  <r>
    <x v="411"/>
    <d v="2026-02-17T00:00:00"/>
    <x v="63"/>
    <x v="63"/>
  </r>
  <r>
    <x v="411"/>
    <d v="2026-02-17T00:00:00"/>
    <x v="29"/>
    <x v="29"/>
  </r>
  <r>
    <x v="411"/>
    <d v="2026-02-17T00:00:00"/>
    <x v="31"/>
    <x v="31"/>
  </r>
  <r>
    <x v="411"/>
    <d v="2026-02-17T00:00:00"/>
    <x v="13"/>
    <x v="13"/>
  </r>
  <r>
    <x v="412"/>
    <d v="2026-02-15T00:00:00"/>
    <x v="28"/>
    <x v="28"/>
  </r>
  <r>
    <x v="412"/>
    <d v="2026-02-15T00:00:00"/>
    <x v="13"/>
    <x v="13"/>
  </r>
  <r>
    <x v="413"/>
    <d v="2026-02-15T00:00:00"/>
    <x v="0"/>
    <x v="0"/>
  </r>
  <r>
    <x v="414"/>
    <d v="2026-02-15T00:00:00"/>
    <x v="57"/>
    <x v="57"/>
  </r>
  <r>
    <x v="415"/>
    <d v="2026-02-14T00:00:00"/>
    <x v="17"/>
    <x v="17"/>
  </r>
  <r>
    <x v="416"/>
    <d v="2026-02-14T00:00:00"/>
    <x v="195"/>
    <x v="194"/>
  </r>
  <r>
    <x v="417"/>
    <d v="2026-02-13T00:00:00"/>
    <x v="6"/>
    <x v="6"/>
  </r>
  <r>
    <x v="418"/>
    <d v="2026-02-13T00:00:00"/>
    <x v="32"/>
    <x v="32"/>
  </r>
  <r>
    <x v="418"/>
    <d v="2026-02-13T00:00:00"/>
    <x v="1"/>
    <x v="1"/>
  </r>
  <r>
    <x v="418"/>
    <d v="2026-02-13T00:00:00"/>
    <x v="9"/>
    <x v="9"/>
  </r>
  <r>
    <x v="418"/>
    <d v="2026-02-13T00:00:00"/>
    <x v="27"/>
    <x v="27"/>
  </r>
  <r>
    <x v="418"/>
    <d v="2026-02-13T00:00:00"/>
    <x v="30"/>
    <x v="30"/>
  </r>
  <r>
    <x v="419"/>
    <d v="2026-02-13T00:00:00"/>
    <x v="54"/>
    <x v="54"/>
  </r>
  <r>
    <x v="419"/>
    <d v="2026-02-13T00:00:00"/>
    <x v="194"/>
    <x v="193"/>
  </r>
  <r>
    <x v="420"/>
    <d v="2026-02-12T00:00:00"/>
    <x v="0"/>
    <x v="0"/>
  </r>
  <r>
    <x v="421"/>
    <d v="2026-02-12T00:00:00"/>
    <x v="6"/>
    <x v="6"/>
  </r>
  <r>
    <x v="422"/>
    <d v="2026-02-11T00:00:00"/>
    <x v="30"/>
    <x v="30"/>
  </r>
  <r>
    <x v="422"/>
    <d v="2026-02-11T00:00:00"/>
    <x v="194"/>
    <x v="193"/>
  </r>
  <r>
    <x v="423"/>
    <d v="2026-02-10T00:00:00"/>
    <x v="113"/>
    <x v="113"/>
  </r>
  <r>
    <x v="424"/>
    <d v="2026-02-10T00:00:00"/>
    <x v="73"/>
    <x v="73"/>
  </r>
  <r>
    <x v="424"/>
    <d v="2026-02-10T00:00:00"/>
    <x v="74"/>
    <x v="74"/>
  </r>
  <r>
    <x v="424"/>
    <d v="2026-02-10T00:00:00"/>
    <x v="99"/>
    <x v="99"/>
  </r>
  <r>
    <x v="424"/>
    <d v="2026-02-10T00:00:00"/>
    <x v="10"/>
    <x v="10"/>
  </r>
  <r>
    <x v="424"/>
    <d v="2026-02-10T00:00:00"/>
    <x v="11"/>
    <x v="11"/>
  </r>
  <r>
    <x v="424"/>
    <d v="2026-02-10T00:00:00"/>
    <x v="12"/>
    <x v="12"/>
  </r>
  <r>
    <x v="424"/>
    <d v="2026-02-10T00:00:00"/>
    <x v="13"/>
    <x v="13"/>
  </r>
  <r>
    <x v="424"/>
    <d v="2026-02-10T00:00:00"/>
    <x v="65"/>
    <x v="65"/>
  </r>
  <r>
    <x v="424"/>
    <d v="2026-02-10T00:00:00"/>
    <x v="4"/>
    <x v="4"/>
  </r>
  <r>
    <x v="424"/>
    <d v="2026-02-10T00:00:00"/>
    <x v="6"/>
    <x v="6"/>
  </r>
  <r>
    <x v="424"/>
    <d v="2026-02-10T00:00:00"/>
    <x v="6"/>
    <x v="6"/>
  </r>
  <r>
    <x v="425"/>
    <d v="2026-02-08T00:00:00"/>
    <x v="119"/>
    <x v="119"/>
  </r>
  <r>
    <x v="425"/>
    <d v="2026-02-08T00:00:00"/>
    <x v="120"/>
    <x v="120"/>
  </r>
  <r>
    <x v="426"/>
    <d v="2026-02-08T00:00:00"/>
    <x v="30"/>
    <x v="30"/>
  </r>
  <r>
    <x v="427"/>
    <d v="2026-02-08T00:00:00"/>
    <x v="30"/>
    <x v="30"/>
  </r>
  <r>
    <x v="428"/>
    <d v="2026-02-08T00:00:00"/>
    <x v="84"/>
    <x v="84"/>
  </r>
  <r>
    <x v="429"/>
    <d v="2026-02-07T00:00:00"/>
    <x v="28"/>
    <x v="28"/>
  </r>
  <r>
    <x v="429"/>
    <d v="2026-02-07T00:00:00"/>
    <x v="28"/>
    <x v="28"/>
  </r>
  <r>
    <x v="429"/>
    <d v="2026-02-07T00:00:00"/>
    <x v="17"/>
    <x v="17"/>
  </r>
  <r>
    <x v="429"/>
    <d v="2026-02-07T00:00:00"/>
    <x v="17"/>
    <x v="17"/>
  </r>
  <r>
    <x v="430"/>
    <d v="2025-02-07T00:00:00"/>
    <x v="13"/>
    <x v="13"/>
  </r>
  <r>
    <x v="430"/>
    <d v="2026-02-07T00:00:00"/>
    <x v="32"/>
    <x v="32"/>
  </r>
  <r>
    <x v="430"/>
    <d v="2026-02-07T00:00:00"/>
    <x v="1"/>
    <x v="1"/>
  </r>
  <r>
    <x v="430"/>
    <d v="2026-02-07T00:00:00"/>
    <x v="73"/>
    <x v="73"/>
  </r>
  <r>
    <x v="430"/>
    <d v="2026-02-07T00:00:00"/>
    <x v="74"/>
    <x v="74"/>
  </r>
  <r>
    <x v="430"/>
    <d v="2026-02-07T00:00:00"/>
    <x v="75"/>
    <x v="75"/>
  </r>
  <r>
    <x v="430"/>
    <d v="2026-02-07T00:00:00"/>
    <x v="93"/>
    <x v="93"/>
  </r>
  <r>
    <x v="430"/>
    <d v="2026-02-07T00:00:00"/>
    <x v="77"/>
    <x v="77"/>
  </r>
  <r>
    <x v="430"/>
    <d v="2026-02-07T00:00:00"/>
    <x v="78"/>
    <x v="78"/>
  </r>
  <r>
    <x v="430"/>
    <d v="2026-02-07T00:00:00"/>
    <x v="79"/>
    <x v="79"/>
  </r>
  <r>
    <x v="430"/>
    <d v="2026-02-07T00:00:00"/>
    <x v="164"/>
    <x v="163"/>
  </r>
  <r>
    <x v="430"/>
    <d v="2026-02-07T00:00:00"/>
    <x v="149"/>
    <x v="148"/>
  </r>
  <r>
    <x v="430"/>
    <d v="2026-02-07T00:00:00"/>
    <x v="10"/>
    <x v="10"/>
  </r>
  <r>
    <x v="430"/>
    <d v="2026-02-07T00:00:00"/>
    <x v="11"/>
    <x v="11"/>
  </r>
  <r>
    <x v="430"/>
    <d v="2026-02-07T00:00:00"/>
    <x v="12"/>
    <x v="12"/>
  </r>
  <r>
    <x v="430"/>
    <d v="2026-02-07T00:00:00"/>
    <x v="85"/>
    <x v="85"/>
  </r>
  <r>
    <x v="430"/>
    <d v="2026-02-07T00:00:00"/>
    <x v="9"/>
    <x v="9"/>
  </r>
  <r>
    <x v="430"/>
    <d v="2026-02-07T00:00:00"/>
    <x v="27"/>
    <x v="27"/>
  </r>
  <r>
    <x v="430"/>
    <d v="2026-02-07T00:00:00"/>
    <x v="27"/>
    <x v="27"/>
  </r>
  <r>
    <x v="430"/>
    <d v="2026-02-07T00:00:00"/>
    <x v="27"/>
    <x v="27"/>
  </r>
  <r>
    <x v="430"/>
    <d v="2026-02-07T00:00:00"/>
    <x v="27"/>
    <x v="27"/>
  </r>
  <r>
    <x v="430"/>
    <d v="2026-02-07T00:00:00"/>
    <x v="27"/>
    <x v="27"/>
  </r>
  <r>
    <x v="430"/>
    <d v="2026-02-07T00:00:00"/>
    <x v="6"/>
    <x v="6"/>
  </r>
  <r>
    <x v="430"/>
    <d v="2026-02-07T00:00:00"/>
    <x v="6"/>
    <x v="6"/>
  </r>
  <r>
    <x v="430"/>
    <d v="2026-02-07T00:00:00"/>
    <x v="26"/>
    <x v="26"/>
  </r>
  <r>
    <x v="430"/>
    <d v="2026-02-07T00:00:00"/>
    <x v="5"/>
    <x v="5"/>
  </r>
  <r>
    <x v="430"/>
    <d v="2026-02-07T00:00:00"/>
    <x v="5"/>
    <x v="5"/>
  </r>
  <r>
    <x v="430"/>
    <d v="2026-02-07T00:00:00"/>
    <x v="91"/>
    <x v="91"/>
  </r>
  <r>
    <x v="431"/>
    <d v="2026-02-07T00:00:00"/>
    <x v="17"/>
    <x v="17"/>
  </r>
  <r>
    <x v="432"/>
    <d v="2026-02-07T00:00:00"/>
    <x v="181"/>
    <x v="180"/>
  </r>
  <r>
    <x v="433"/>
    <d v="2026-02-06T00:00:00"/>
    <x v="157"/>
    <x v="156"/>
  </r>
  <r>
    <x v="433"/>
    <d v="2026-02-06T00:00:00"/>
    <x v="0"/>
    <x v="0"/>
  </r>
  <r>
    <x v="434"/>
    <d v="2026-02-06T00:00:00"/>
    <x v="104"/>
    <x v="104"/>
  </r>
  <r>
    <x v="434"/>
    <d v="2026-02-06T00:00:00"/>
    <x v="103"/>
    <x v="103"/>
  </r>
  <r>
    <x v="434"/>
    <d v="2026-02-06T00:00:00"/>
    <x v="215"/>
    <x v="214"/>
  </r>
  <r>
    <x v="434"/>
    <d v="2026-02-06T00:00:00"/>
    <x v="216"/>
    <x v="215"/>
  </r>
  <r>
    <x v="435"/>
    <d v="2026-02-06T00:00:00"/>
    <x v="10"/>
    <x v="10"/>
  </r>
  <r>
    <x v="435"/>
    <d v="2026-02-06T00:00:00"/>
    <x v="11"/>
    <x v="11"/>
  </r>
  <r>
    <x v="435"/>
    <d v="2026-02-06T00:00:00"/>
    <x v="12"/>
    <x v="12"/>
  </r>
  <r>
    <x v="436"/>
    <d v="2026-02-06T00:00:00"/>
    <x v="0"/>
    <x v="0"/>
  </r>
  <r>
    <x v="436"/>
    <d v="2026-02-06T00:00:00"/>
    <x v="102"/>
    <x v="102"/>
  </r>
  <r>
    <x v="436"/>
    <d v="2026-02-06T00:00:00"/>
    <x v="6"/>
    <x v="6"/>
  </r>
  <r>
    <x v="437"/>
    <d v="2026-02-04T00:00:00"/>
    <x v="6"/>
    <x v="6"/>
  </r>
  <r>
    <x v="438"/>
    <d v="2026-02-03T00:00:00"/>
    <x v="6"/>
    <x v="6"/>
  </r>
  <r>
    <x v="438"/>
    <d v="2026-02-03T00:00:00"/>
    <x v="10"/>
    <x v="10"/>
  </r>
  <r>
    <x v="439"/>
    <d v="2026-02-03T00:00:00"/>
    <x v="90"/>
    <x v="90"/>
  </r>
  <r>
    <x v="439"/>
    <d v="2026-02-03T00:00:00"/>
    <x v="217"/>
    <x v="216"/>
  </r>
  <r>
    <x v="439"/>
    <d v="2026-02-03T00:00:00"/>
    <x v="218"/>
    <x v="217"/>
  </r>
  <r>
    <x v="439"/>
    <d v="2026-02-03T00:00:00"/>
    <x v="201"/>
    <x v="200"/>
  </r>
  <r>
    <x v="440"/>
    <d v="2026-02-01T00:00:00"/>
    <x v="36"/>
    <x v="36"/>
  </r>
  <r>
    <x v="440"/>
    <d v="2026-02-01T00:00:00"/>
    <x v="6"/>
    <x v="6"/>
  </r>
  <r>
    <x v="441"/>
    <d v="2026-02-01T00:00:00"/>
    <x v="17"/>
    <x v="17"/>
  </r>
  <r>
    <x v="442"/>
    <d v="2026-02-01T00:00:00"/>
    <x v="192"/>
    <x v="191"/>
  </r>
  <r>
    <x v="442"/>
    <d v="2026-02-01T00:00:00"/>
    <x v="63"/>
    <x v="63"/>
  </r>
  <r>
    <x v="442"/>
    <d v="2026-02-01T00:00:00"/>
    <x v="3"/>
    <x v="3"/>
  </r>
  <r>
    <x v="442"/>
    <d v="2026-02-01T00:00:00"/>
    <x v="6"/>
    <x v="6"/>
  </r>
  <r>
    <x v="442"/>
    <d v="2026-02-01T00:00:00"/>
    <x v="6"/>
    <x v="6"/>
  </r>
  <r>
    <x v="441"/>
    <d v="2026-01-31T00:00:00"/>
    <x v="219"/>
    <x v="218"/>
  </r>
  <r>
    <x v="443"/>
    <d v="2026-01-30T00:00:00"/>
    <x v="119"/>
    <x v="119"/>
  </r>
  <r>
    <x v="443"/>
    <d v="2026-01-30T00:00:00"/>
    <x v="120"/>
    <x v="120"/>
  </r>
  <r>
    <x v="443"/>
    <d v="2026-01-30T00:00:00"/>
    <x v="65"/>
    <x v="65"/>
  </r>
  <r>
    <x v="443"/>
    <d v="2026-01-30T00:00:00"/>
    <x v="10"/>
    <x v="10"/>
  </r>
  <r>
    <x v="443"/>
    <d v="2026-01-30T00:00:00"/>
    <x v="11"/>
    <x v="11"/>
  </r>
  <r>
    <x v="443"/>
    <d v="2026-01-30T00:00:00"/>
    <x v="12"/>
    <x v="12"/>
  </r>
  <r>
    <x v="444"/>
    <d v="2026-01-30T00:00:00"/>
    <x v="170"/>
    <x v="169"/>
  </r>
  <r>
    <x v="444"/>
    <d v="2026-01-30T00:00:00"/>
    <x v="220"/>
    <x v="219"/>
  </r>
  <r>
    <x v="445"/>
    <d v="2026-01-30T00:00:00"/>
    <x v="40"/>
    <x v="40"/>
  </r>
  <r>
    <x v="446"/>
    <d v="2026-01-27T00:00:00"/>
    <x v="31"/>
    <x v="31"/>
  </r>
  <r>
    <x v="447"/>
    <d v="2026-01-25T00:00:00"/>
    <x v="152"/>
    <x v="151"/>
  </r>
  <r>
    <x v="447"/>
    <d v="2026-01-25T00:00:00"/>
    <x v="194"/>
    <x v="193"/>
  </r>
  <r>
    <x v="448"/>
    <d v="2026-01-25T00:00:00"/>
    <x v="17"/>
    <x v="17"/>
  </r>
  <r>
    <x v="448"/>
    <d v="2026-01-25T00:00:00"/>
    <x v="6"/>
    <x v="6"/>
  </r>
  <r>
    <x v="449"/>
    <d v="2026-01-25T00:00:00"/>
    <x v="32"/>
    <x v="32"/>
  </r>
  <r>
    <x v="449"/>
    <d v="2026-01-25T00:00:00"/>
    <x v="1"/>
    <x v="1"/>
  </r>
  <r>
    <x v="449"/>
    <d v="2026-01-25T00:00:00"/>
    <x v="181"/>
    <x v="180"/>
  </r>
  <r>
    <x v="449"/>
    <d v="2026-01-25T00:00:00"/>
    <x v="10"/>
    <x v="10"/>
  </r>
  <r>
    <x v="449"/>
    <d v="2026-01-25T00:00:00"/>
    <x v="11"/>
    <x v="11"/>
  </r>
  <r>
    <x v="449"/>
    <d v="2026-01-25T00:00:00"/>
    <x v="12"/>
    <x v="12"/>
  </r>
  <r>
    <x v="449"/>
    <d v="2026-01-25T00:00:00"/>
    <x v="6"/>
    <x v="6"/>
  </r>
  <r>
    <x v="449"/>
    <d v="2026-01-25T00:00:00"/>
    <x v="6"/>
    <x v="6"/>
  </r>
  <r>
    <x v="449"/>
    <d v="2026-01-25T00:00:00"/>
    <x v="30"/>
    <x v="30"/>
  </r>
  <r>
    <x v="449"/>
    <d v="2026-01-25T00:00:00"/>
    <x v="26"/>
    <x v="26"/>
  </r>
  <r>
    <x v="448"/>
    <d v="2026-01-25T00:00:00"/>
    <x v="6"/>
    <x v="6"/>
  </r>
  <r>
    <x v="450"/>
    <d v="2026-01-24T00:00:00"/>
    <x v="113"/>
    <x v="113"/>
  </r>
  <r>
    <x v="450"/>
    <d v="2026-01-24T00:00:00"/>
    <x v="10"/>
    <x v="10"/>
  </r>
  <r>
    <x v="450"/>
    <d v="2026-01-24T00:00:00"/>
    <x v="11"/>
    <x v="11"/>
  </r>
  <r>
    <x v="450"/>
    <d v="2026-01-24T00:00:00"/>
    <x v="12"/>
    <x v="12"/>
  </r>
  <r>
    <x v="451"/>
    <d v="2026-01-24T00:00:00"/>
    <x v="103"/>
    <x v="103"/>
  </r>
  <r>
    <x v="452"/>
    <d v="2026-01-21T00:00:00"/>
    <x v="0"/>
    <x v="0"/>
  </r>
  <r>
    <x v="452"/>
    <d v="2026-01-21T00:00:00"/>
    <x v="118"/>
    <x v="118"/>
  </r>
  <r>
    <x v="453"/>
    <d v="2026-01-20T00:00:00"/>
    <x v="54"/>
    <x v="54"/>
  </r>
  <r>
    <x v="453"/>
    <d v="2026-01-20T00:00:00"/>
    <x v="43"/>
    <x v="43"/>
  </r>
  <r>
    <x v="453"/>
    <d v="2026-01-20T00:00:00"/>
    <x v="44"/>
    <x v="44"/>
  </r>
  <r>
    <x v="453"/>
    <d v="2026-01-20T00:00:00"/>
    <x v="45"/>
    <x v="45"/>
  </r>
  <r>
    <x v="453"/>
    <d v="2026-01-20T00:00:00"/>
    <x v="46"/>
    <x v="46"/>
  </r>
  <r>
    <x v="453"/>
    <d v="2026-01-20T00:00:00"/>
    <x v="47"/>
    <x v="47"/>
  </r>
  <r>
    <x v="453"/>
    <d v="2026-01-20T00:00:00"/>
    <x v="48"/>
    <x v="48"/>
  </r>
  <r>
    <x v="453"/>
    <d v="2026-01-20T00:00:00"/>
    <x v="49"/>
    <x v="49"/>
  </r>
  <r>
    <x v="453"/>
    <d v="2026-01-20T00:00:00"/>
    <x v="50"/>
    <x v="50"/>
  </r>
  <r>
    <x v="453"/>
    <d v="2026-01-20T00:00:00"/>
    <x v="56"/>
    <x v="56"/>
  </r>
  <r>
    <x v="453"/>
    <d v="2026-01-20T00:00:00"/>
    <x v="140"/>
    <x v="139"/>
  </r>
  <r>
    <x v="453"/>
    <d v="2026-01-20T00:00:00"/>
    <x v="141"/>
    <x v="140"/>
  </r>
  <r>
    <x v="453"/>
    <d v="2026-01-20T00:00:00"/>
    <x v="142"/>
    <x v="141"/>
  </r>
  <r>
    <x v="453"/>
    <d v="2026-01-20T00:00:00"/>
    <x v="103"/>
    <x v="103"/>
  </r>
  <r>
    <x v="453"/>
    <d v="2026-01-20T00:00:00"/>
    <x v="6"/>
    <x v="6"/>
  </r>
  <r>
    <x v="453"/>
    <d v="2026-01-20T00:00:00"/>
    <x v="6"/>
    <x v="6"/>
  </r>
  <r>
    <x v="453"/>
    <d v="2026-01-20T00:00:00"/>
    <x v="5"/>
    <x v="5"/>
  </r>
  <r>
    <x v="453"/>
    <d v="2026-01-20T00:00:00"/>
    <x v="5"/>
    <x v="5"/>
  </r>
  <r>
    <x v="454"/>
    <d v="2026-01-20T00:00:00"/>
    <x v="17"/>
    <x v="17"/>
  </r>
  <r>
    <x v="455"/>
    <d v="2026-01-18T00:00:00"/>
    <x v="30"/>
    <x v="30"/>
  </r>
  <r>
    <x v="456"/>
    <d v="2026-01-18T00:00:00"/>
    <x v="103"/>
    <x v="103"/>
  </r>
  <r>
    <x v="457"/>
    <d v="2026-01-18T00:00:00"/>
    <x v="111"/>
    <x v="111"/>
  </r>
  <r>
    <x v="457"/>
    <d v="2026-01-18T00:00:00"/>
    <x v="118"/>
    <x v="118"/>
  </r>
  <r>
    <x v="458"/>
    <d v="2026-01-18T00:00:00"/>
    <x v="221"/>
    <x v="220"/>
  </r>
  <r>
    <x v="458"/>
    <d v="2026-01-18T00:00:00"/>
    <x v="31"/>
    <x v="31"/>
  </r>
  <r>
    <x v="459"/>
    <d v="2026-01-17T00:00:00"/>
    <x v="29"/>
    <x v="29"/>
  </r>
  <r>
    <x v="459"/>
    <d v="2026-01-17T00:00:00"/>
    <x v="63"/>
    <x v="63"/>
  </r>
  <r>
    <x v="459"/>
    <d v="2026-01-17T00:00:00"/>
    <x v="6"/>
    <x v="6"/>
  </r>
  <r>
    <x v="459"/>
    <d v="2026-01-17T00:00:00"/>
    <x v="6"/>
    <x v="6"/>
  </r>
  <r>
    <x v="460"/>
    <d v="2026-01-17T00:00:00"/>
    <x v="32"/>
    <x v="32"/>
  </r>
  <r>
    <x v="460"/>
    <d v="2026-01-17T00:00:00"/>
    <x v="1"/>
    <x v="1"/>
  </r>
  <r>
    <x v="461"/>
    <d v="2026-01-16T00:00:00"/>
    <x v="5"/>
    <x v="5"/>
  </r>
  <r>
    <x v="462"/>
    <d v="2026-01-15T00:00:00"/>
    <x v="222"/>
    <x v="221"/>
  </r>
  <r>
    <x v="463"/>
    <d v="2026-01-17T00:00:00"/>
    <x v="34"/>
    <x v="34"/>
  </r>
  <r>
    <x v="462"/>
    <d v="2026-01-15T00:00:00"/>
    <x v="63"/>
    <x v="63"/>
  </r>
  <r>
    <x v="462"/>
    <d v="2026-01-15T00:00:00"/>
    <x v="6"/>
    <x v="6"/>
  </r>
  <r>
    <x v="464"/>
    <d v="2026-01-15T00:00:00"/>
    <x v="18"/>
    <x v="18"/>
  </r>
  <r>
    <x v="465"/>
    <d v="2026-01-15T00:00:00"/>
    <x v="32"/>
    <x v="32"/>
  </r>
  <r>
    <x v="465"/>
    <d v="2026-01-15T00:00:00"/>
    <x v="1"/>
    <x v="1"/>
  </r>
  <r>
    <x v="465"/>
    <d v="2026-01-15T00:00:00"/>
    <x v="10"/>
    <x v="10"/>
  </r>
  <r>
    <x v="465"/>
    <d v="2026-01-15T00:00:00"/>
    <x v="11"/>
    <x v="11"/>
  </r>
  <r>
    <x v="465"/>
    <d v="2026-01-15T00:00:00"/>
    <x v="12"/>
    <x v="12"/>
  </r>
  <r>
    <x v="465"/>
    <d v="2026-01-15T00:00:00"/>
    <x v="13"/>
    <x v="13"/>
  </r>
  <r>
    <x v="465"/>
    <d v="2026-01-15T00:00:00"/>
    <x v="6"/>
    <x v="6"/>
  </r>
  <r>
    <x v="465"/>
    <d v="2026-01-15T00:00:00"/>
    <x v="5"/>
    <x v="5"/>
  </r>
  <r>
    <x v="465"/>
    <d v="2026-01-15T00:00:00"/>
    <x v="18"/>
    <x v="18"/>
  </r>
  <r>
    <x v="465"/>
    <d v="2026-01-15T00:00:00"/>
    <x v="26"/>
    <x v="26"/>
  </r>
  <r>
    <x v="466"/>
    <d v="2026-01-15T00:00:00"/>
    <x v="127"/>
    <x v="7"/>
  </r>
  <r>
    <x v="466"/>
    <d v="2026-01-15T00:00:00"/>
    <x v="93"/>
    <x v="93"/>
  </r>
  <r>
    <x v="467"/>
    <d v="2026-01-13T00:00:00"/>
    <x v="22"/>
    <x v="22"/>
  </r>
  <r>
    <x v="468"/>
    <d v="2026-01-13T00:00:00"/>
    <x v="103"/>
    <x v="103"/>
  </r>
  <r>
    <x v="469"/>
    <d v="2026-01-11T00:00:00"/>
    <x v="18"/>
    <x v="18"/>
  </r>
  <r>
    <x v="470"/>
    <d v="2026-01-11T00:00:00"/>
    <x v="13"/>
    <x v="13"/>
  </r>
  <r>
    <x v="470"/>
    <d v="2026-01-11T00:00:00"/>
    <x v="5"/>
    <x v="5"/>
  </r>
  <r>
    <x v="470"/>
    <d v="2026-01-11T00:00:00"/>
    <x v="3"/>
    <x v="3"/>
  </r>
  <r>
    <x v="471"/>
    <d v="2026-01-11T00:00:00"/>
    <x v="65"/>
    <x v="65"/>
  </r>
  <r>
    <x v="471"/>
    <d v="2026-01-11T00:00:00"/>
    <x v="13"/>
    <x v="13"/>
  </r>
  <r>
    <x v="471"/>
    <d v="2026-01-11T00:00:00"/>
    <x v="27"/>
    <x v="27"/>
  </r>
  <r>
    <x v="471"/>
    <d v="2026-01-11T00:00:00"/>
    <x v="30"/>
    <x v="30"/>
  </r>
  <r>
    <x v="472"/>
    <d v="2026-01-11T00:00:00"/>
    <x v="223"/>
    <x v="222"/>
  </r>
  <r>
    <x v="472"/>
    <d v="2026-01-11T00:00:00"/>
    <x v="0"/>
    <x v="0"/>
  </r>
  <r>
    <x v="472"/>
    <d v="2026-01-11T00:00:00"/>
    <x v="102"/>
    <x v="102"/>
  </r>
  <r>
    <x v="473"/>
    <d v="2026-01-10T00:00:00"/>
    <x v="99"/>
    <x v="99"/>
  </r>
  <r>
    <x v="473"/>
    <d v="2026-01-10T00:00:00"/>
    <x v="221"/>
    <x v="220"/>
  </r>
  <r>
    <x v="473"/>
    <d v="2026-01-10T00:00:00"/>
    <x v="95"/>
    <x v="95"/>
  </r>
  <r>
    <x v="474"/>
    <d v="2026-01-09T00:00:00"/>
    <x v="106"/>
    <x v="106"/>
  </r>
  <r>
    <x v="475"/>
    <d v="2026-01-09T00:00:00"/>
    <x v="17"/>
    <x v="17"/>
  </r>
  <r>
    <x v="476"/>
    <d v="2026-01-09T00:00:00"/>
    <x v="224"/>
    <x v="223"/>
  </r>
  <r>
    <x v="477"/>
    <d v="2026-01-09T00:00:00"/>
    <x v="54"/>
    <x v="54"/>
  </r>
  <r>
    <x v="478"/>
    <d v="2026-01-08T00:00:00"/>
    <x v="100"/>
    <x v="100"/>
  </r>
  <r>
    <x v="478"/>
    <d v="2026-01-08T00:00:00"/>
    <x v="40"/>
    <x v="40"/>
  </r>
  <r>
    <x v="479"/>
    <d v="2026-01-08T00:00:00"/>
    <x v="95"/>
    <x v="95"/>
  </r>
  <r>
    <x v="480"/>
    <d v="2026-01-08T00:00:00"/>
    <x v="13"/>
    <x v="13"/>
  </r>
  <r>
    <x v="480"/>
    <d v="2026-01-08T00:00:00"/>
    <x v="12"/>
    <x v="12"/>
  </r>
  <r>
    <x v="480"/>
    <d v="2026-01-08T00:00:00"/>
    <x v="30"/>
    <x v="30"/>
  </r>
  <r>
    <x v="480"/>
    <d v="2026-01-08T00:00:00"/>
    <x v="6"/>
    <x v="6"/>
  </r>
  <r>
    <x v="481"/>
    <d v="2025-01-08T00:00:00"/>
    <x v="54"/>
    <x v="54"/>
  </r>
  <r>
    <x v="482"/>
    <d v="2026-01-07T00:00:00"/>
    <x v="43"/>
    <x v="43"/>
  </r>
  <r>
    <x v="482"/>
    <d v="2026-01-07T00:00:00"/>
    <x v="44"/>
    <x v="44"/>
  </r>
  <r>
    <x v="482"/>
    <d v="2026-01-07T00:00:00"/>
    <x v="45"/>
    <x v="45"/>
  </r>
  <r>
    <x v="482"/>
    <d v="2026-01-07T00:00:00"/>
    <x v="46"/>
    <x v="46"/>
  </r>
  <r>
    <x v="482"/>
    <d v="2026-01-07T00:00:00"/>
    <x v="47"/>
    <x v="47"/>
  </r>
  <r>
    <x v="482"/>
    <d v="2026-01-07T00:00:00"/>
    <x v="48"/>
    <x v="48"/>
  </r>
  <r>
    <x v="482"/>
    <d v="2026-01-07T00:00:00"/>
    <x v="49"/>
    <x v="49"/>
  </r>
  <r>
    <x v="482"/>
    <d v="2026-01-07T00:00:00"/>
    <x v="50"/>
    <x v="50"/>
  </r>
  <r>
    <x v="482"/>
    <d v="2026-01-07T00:00:00"/>
    <x v="225"/>
    <x v="224"/>
  </r>
  <r>
    <x v="482"/>
    <d v="2026-01-07T00:00:00"/>
    <x v="130"/>
    <x v="129"/>
  </r>
  <r>
    <x v="482"/>
    <d v="2026-01-07T00:00:00"/>
    <x v="64"/>
    <x v="64"/>
  </r>
  <r>
    <x v="482"/>
    <d v="2026-01-07T00:00:00"/>
    <x v="226"/>
    <x v="225"/>
  </r>
  <r>
    <x v="482"/>
    <d v="2026-01-07T00:00:00"/>
    <x v="227"/>
    <x v="226"/>
  </r>
  <r>
    <x v="482"/>
    <d v="2026-01-07T00:00:00"/>
    <x v="228"/>
    <x v="227"/>
  </r>
  <r>
    <x v="482"/>
    <d v="2026-01-07T00:00:00"/>
    <x v="229"/>
    <x v="228"/>
  </r>
  <r>
    <x v="482"/>
    <d v="2026-01-07T00:00:00"/>
    <x v="230"/>
    <x v="229"/>
  </r>
  <r>
    <x v="482"/>
    <d v="2026-01-07T00:00:00"/>
    <x v="231"/>
    <x v="230"/>
  </r>
  <r>
    <x v="482"/>
    <d v="2026-01-07T00:00:00"/>
    <x v="232"/>
    <x v="231"/>
  </r>
  <r>
    <x v="482"/>
    <d v="2026-01-07T00:00:00"/>
    <x v="233"/>
    <x v="232"/>
  </r>
  <r>
    <x v="482"/>
    <d v="2026-01-07T00:00:00"/>
    <x v="234"/>
    <x v="233"/>
  </r>
  <r>
    <x v="482"/>
    <d v="2026-01-07T00:00:00"/>
    <x v="151"/>
    <x v="150"/>
  </r>
  <r>
    <x v="482"/>
    <d v="2026-01-07T00:00:00"/>
    <x v="235"/>
    <x v="234"/>
  </r>
  <r>
    <x v="482"/>
    <d v="2026-01-07T00:00:00"/>
    <x v="236"/>
    <x v="235"/>
  </r>
  <r>
    <x v="483"/>
    <d v="2026-01-07T00:00:00"/>
    <x v="96"/>
    <x v="96"/>
  </r>
  <r>
    <x v="483"/>
    <d v="2026-01-07T00:00:00"/>
    <x v="97"/>
    <x v="97"/>
  </r>
  <r>
    <x v="483"/>
    <d v="2026-01-07T00:00:00"/>
    <x v="98"/>
    <x v="98"/>
  </r>
  <r>
    <x v="483"/>
    <d v="2026-01-07T00:00:00"/>
    <x v="29"/>
    <x v="29"/>
  </r>
  <r>
    <x v="483"/>
    <d v="2026-01-07T00:00:00"/>
    <x v="63"/>
    <x v="63"/>
  </r>
  <r>
    <x v="483"/>
    <d v="2026-01-07T00:00:00"/>
    <x v="13"/>
    <x v="13"/>
  </r>
  <r>
    <x v="483"/>
    <d v="2026-01-07T00:00:00"/>
    <x v="6"/>
    <x v="6"/>
  </r>
  <r>
    <x v="483"/>
    <d v="2026-01-07T00:00:00"/>
    <x v="6"/>
    <x v="6"/>
  </r>
  <r>
    <x v="484"/>
    <d v="2026-01-07T00:00:00"/>
    <x v="17"/>
    <x v="17"/>
  </r>
  <r>
    <x v="484"/>
    <d v="2026-01-07T00:00:00"/>
    <x v="6"/>
    <x v="6"/>
  </r>
  <r>
    <x v="485"/>
    <d v="2026-01-06T00:00:00"/>
    <x v="104"/>
    <x v="104"/>
  </r>
  <r>
    <x v="485"/>
    <d v="2026-01-06T00:00:00"/>
    <x v="113"/>
    <x v="113"/>
  </r>
  <r>
    <x v="486"/>
    <d v="2026-01-04T00:00:00"/>
    <x v="63"/>
    <x v="63"/>
  </r>
  <r>
    <x v="486"/>
    <d v="2026-01-04T00:00:00"/>
    <x v="123"/>
    <x v="123"/>
  </r>
  <r>
    <x v="486"/>
    <d v="2026-01-04T00:00:00"/>
    <x v="6"/>
    <x v="6"/>
  </r>
  <r>
    <x v="487"/>
    <d v="2026-01-04T00:00:00"/>
    <x v="63"/>
    <x v="63"/>
  </r>
  <r>
    <x v="487"/>
    <d v="2026-01-04T00:00:00"/>
    <x v="6"/>
    <x v="6"/>
  </r>
  <r>
    <x v="488"/>
    <d v="2026-01-04T00:00:00"/>
    <x v="176"/>
    <x v="175"/>
  </r>
  <r>
    <x v="489"/>
    <d v="2026-01-04T00:00:00"/>
    <x v="237"/>
    <x v="236"/>
  </r>
  <r>
    <x v="490"/>
    <d v="2026-01-04T00:00:00"/>
    <x v="20"/>
    <x v="20"/>
  </r>
  <r>
    <x v="490"/>
    <d v="2026-01-04T00:00:00"/>
    <x v="21"/>
    <x v="21"/>
  </r>
  <r>
    <x v="490"/>
    <d v="2026-01-04T00:00:00"/>
    <x v="5"/>
    <x v="5"/>
  </r>
  <r>
    <x v="490"/>
    <d v="2026-01-04T00:00:00"/>
    <x v="27"/>
    <x v="27"/>
  </r>
  <r>
    <x v="491"/>
    <d v="2026-01-04T00:00:00"/>
    <x v="17"/>
    <x v="17"/>
  </r>
  <r>
    <x v="492"/>
    <d v="2026-01-03T00:00:00"/>
    <x v="149"/>
    <x v="148"/>
  </r>
  <r>
    <x v="492"/>
    <d v="2026-01-03T00:00:00"/>
    <x v="164"/>
    <x v="163"/>
  </r>
  <r>
    <x v="492"/>
    <d v="2026-01-03T00:00:00"/>
    <x v="79"/>
    <x v="79"/>
  </r>
  <r>
    <x v="493"/>
    <d v="2026-01-03T00:00:00"/>
    <x v="194"/>
    <x v="193"/>
  </r>
  <r>
    <x v="494"/>
    <d v="2026-01-02T00:00:00"/>
    <x v="91"/>
    <x v="91"/>
  </r>
  <r>
    <x v="495"/>
    <d v="2026-01-02T00:00:00"/>
    <x v="56"/>
    <x v="56"/>
  </r>
  <r>
    <x v="496"/>
    <d v="2025-12-31T00:00:00"/>
    <x v="18"/>
    <x v="18"/>
  </r>
  <r>
    <x v="496"/>
    <d v="2025-12-31T00:00:00"/>
    <x v="27"/>
    <x v="27"/>
  </r>
  <r>
    <x v="496"/>
    <d v="2025-12-31T00:00:00"/>
    <x v="6"/>
    <x v="6"/>
  </r>
  <r>
    <x v="497"/>
    <d v="2025-12-30T00:00:00"/>
    <x v="3"/>
    <x v="3"/>
  </r>
  <r>
    <x v="497"/>
    <d v="2025-12-30T00:00:00"/>
    <x v="31"/>
    <x v="31"/>
  </r>
  <r>
    <x v="497"/>
    <d v="2025-12-30T00:00:00"/>
    <x v="29"/>
    <x v="29"/>
  </r>
  <r>
    <x v="497"/>
    <d v="2025-12-30T00:00:00"/>
    <x v="6"/>
    <x v="6"/>
  </r>
  <r>
    <x v="497"/>
    <d v="2025-12-30T00:00:00"/>
    <x v="6"/>
    <x v="6"/>
  </r>
  <r>
    <x v="498"/>
    <d v="2025-12-30T00:00:00"/>
    <x v="32"/>
    <x v="32"/>
  </r>
  <r>
    <x v="498"/>
    <d v="2025-12-30T00:00:00"/>
    <x v="1"/>
    <x v="1"/>
  </r>
  <r>
    <x v="498"/>
    <d v="2025-12-30T00:00:00"/>
    <x v="9"/>
    <x v="9"/>
  </r>
  <r>
    <x v="498"/>
    <d v="2025-12-30T00:00:00"/>
    <x v="27"/>
    <x v="27"/>
  </r>
  <r>
    <x v="499"/>
    <d v="2025-12-30T00:00:00"/>
    <x v="6"/>
    <x v="6"/>
  </r>
  <r>
    <x v="499"/>
    <d v="2025-12-30T00:00:00"/>
    <x v="29"/>
    <x v="29"/>
  </r>
  <r>
    <x v="500"/>
    <d v="2025-12-28T00:00:00"/>
    <x v="0"/>
    <x v="0"/>
  </r>
  <r>
    <x v="500"/>
    <d v="2025-12-28T00:00:00"/>
    <x v="223"/>
    <x v="222"/>
  </r>
  <r>
    <x v="501"/>
    <d v="2025-12-28T00:00:00"/>
    <x v="99"/>
    <x v="99"/>
  </r>
  <r>
    <x v="501"/>
    <d v="2025-12-28T00:00:00"/>
    <x v="68"/>
    <x v="68"/>
  </r>
  <r>
    <x v="501"/>
    <d v="2025-12-28T00:00:00"/>
    <x v="6"/>
    <x v="6"/>
  </r>
  <r>
    <x v="502"/>
    <d v="2025-12-28T00:00:00"/>
    <x v="93"/>
    <x v="93"/>
  </r>
  <r>
    <x v="502"/>
    <d v="2025-12-28T00:00:00"/>
    <x v="53"/>
    <x v="53"/>
  </r>
  <r>
    <x v="502"/>
    <d v="2025-12-28T00:00:00"/>
    <x v="238"/>
    <x v="237"/>
  </r>
  <r>
    <x v="503"/>
    <d v="2025-12-27T00:00:00"/>
    <x v="239"/>
    <x v="238"/>
  </r>
  <r>
    <x v="504"/>
    <d v="2025-12-25T00:00:00"/>
    <x v="240"/>
    <x v="239"/>
  </r>
  <r>
    <x v="504"/>
    <d v="2025-12-25T00:00:00"/>
    <x v="6"/>
    <x v="6"/>
  </r>
  <r>
    <x v="504"/>
    <d v="2025-12-25T00:00:00"/>
    <x v="6"/>
    <x v="6"/>
  </r>
  <r>
    <x v="503"/>
    <d v="2025-12-25T00:00:00"/>
    <x v="28"/>
    <x v="28"/>
  </r>
  <r>
    <x v="505"/>
    <d v="2025-12-24T00:00:00"/>
    <x v="73"/>
    <x v="73"/>
  </r>
  <r>
    <x v="505"/>
    <d v="2025-12-24T00:00:00"/>
    <x v="74"/>
    <x v="74"/>
  </r>
  <r>
    <x v="505"/>
    <d v="2025-12-24T00:00:00"/>
    <x v="179"/>
    <x v="178"/>
  </r>
  <r>
    <x v="505"/>
    <d v="2025-12-24T00:00:00"/>
    <x v="32"/>
    <x v="32"/>
  </r>
  <r>
    <x v="505"/>
    <d v="2025-12-24T00:00:00"/>
    <x v="1"/>
    <x v="1"/>
  </r>
  <r>
    <x v="505"/>
    <d v="2025-12-24T00:00:00"/>
    <x v="75"/>
    <x v="75"/>
  </r>
  <r>
    <x v="505"/>
    <d v="2025-12-24T00:00:00"/>
    <x v="76"/>
    <x v="76"/>
  </r>
  <r>
    <x v="505"/>
    <d v="2025-12-24T00:00:00"/>
    <x v="203"/>
    <x v="202"/>
  </r>
  <r>
    <x v="505"/>
    <d v="2025-12-24T00:00:00"/>
    <x v="241"/>
    <x v="240"/>
  </r>
  <r>
    <x v="505"/>
    <d v="2025-12-24T00:00:00"/>
    <x v="144"/>
    <x v="143"/>
  </r>
  <r>
    <x v="505"/>
    <d v="2025-12-24T00:00:00"/>
    <x v="9"/>
    <x v="9"/>
  </r>
  <r>
    <x v="505"/>
    <d v="2025-12-24T00:00:00"/>
    <x v="132"/>
    <x v="131"/>
  </r>
  <r>
    <x v="505"/>
    <d v="2025-12-24T00:00:00"/>
    <x v="59"/>
    <x v="59"/>
  </r>
  <r>
    <x v="505"/>
    <d v="2025-12-24T00:00:00"/>
    <x v="123"/>
    <x v="123"/>
  </r>
  <r>
    <x v="505"/>
    <d v="2025-12-24T00:00:00"/>
    <x v="28"/>
    <x v="28"/>
  </r>
  <r>
    <x v="505"/>
    <d v="2025-12-24T00:00:00"/>
    <x v="17"/>
    <x v="17"/>
  </r>
  <r>
    <x v="505"/>
    <d v="2025-12-24T00:00:00"/>
    <x v="10"/>
    <x v="10"/>
  </r>
  <r>
    <x v="505"/>
    <d v="2025-12-24T00:00:00"/>
    <x v="11"/>
    <x v="11"/>
  </r>
  <r>
    <x v="505"/>
    <d v="2025-12-24T00:00:00"/>
    <x v="12"/>
    <x v="12"/>
  </r>
  <r>
    <x v="505"/>
    <d v="2025-12-24T00:00:00"/>
    <x v="26"/>
    <x v="26"/>
  </r>
  <r>
    <x v="505"/>
    <d v="2025-12-24T00:00:00"/>
    <x v="27"/>
    <x v="27"/>
  </r>
  <r>
    <x v="505"/>
    <d v="2025-12-24T00:00:00"/>
    <x v="27"/>
    <x v="27"/>
  </r>
  <r>
    <x v="505"/>
    <d v="2025-12-24T00:00:00"/>
    <x v="27"/>
    <x v="27"/>
  </r>
  <r>
    <x v="505"/>
    <d v="2025-12-24T00:00:00"/>
    <x v="27"/>
    <x v="27"/>
  </r>
  <r>
    <x v="505"/>
    <d v="2025-12-24T00:00:00"/>
    <x v="27"/>
    <x v="27"/>
  </r>
  <r>
    <x v="505"/>
    <d v="2025-12-24T00:00:00"/>
    <x v="3"/>
    <x v="3"/>
  </r>
  <r>
    <x v="505"/>
    <d v="2025-12-24T00:00:00"/>
    <x v="6"/>
    <x v="6"/>
  </r>
  <r>
    <x v="505"/>
    <d v="2025-12-24T00:00:00"/>
    <x v="6"/>
    <x v="6"/>
  </r>
  <r>
    <x v="505"/>
    <d v="2025-12-24T00:00:00"/>
    <x v="242"/>
    <x v="241"/>
  </r>
  <r>
    <x v="506"/>
    <d v="2025-12-24T00:00:00"/>
    <x v="243"/>
    <x v="242"/>
  </r>
  <r>
    <x v="507"/>
    <d v="2025-12-24T00:00:00"/>
    <x v="124"/>
    <x v="124"/>
  </r>
  <r>
    <x v="507"/>
    <d v="2025-12-24T00:00:00"/>
    <x v="112"/>
    <x v="112"/>
  </r>
  <r>
    <x v="508"/>
    <d v="2025-12-24T00:00:00"/>
    <x v="54"/>
    <x v="54"/>
  </r>
  <r>
    <x v="297"/>
    <d v="2025-12-23T00:00:00"/>
    <x v="186"/>
    <x v="185"/>
  </r>
  <r>
    <x v="297"/>
    <d v="2025-12-23T00:00:00"/>
    <x v="186"/>
    <x v="185"/>
  </r>
  <r>
    <x v="297"/>
    <d v="2025-12-23T00:00:00"/>
    <x v="186"/>
    <x v="185"/>
  </r>
  <r>
    <x v="297"/>
    <d v="2025-12-23T00:00:00"/>
    <x v="186"/>
    <x v="185"/>
  </r>
  <r>
    <x v="297"/>
    <d v="2025-12-23T00:00:00"/>
    <x v="14"/>
    <x v="14"/>
  </r>
  <r>
    <x v="297"/>
    <d v="2025-12-23T00:00:00"/>
    <x v="14"/>
    <x v="14"/>
  </r>
  <r>
    <x v="297"/>
    <d v="2025-12-23T00:00:00"/>
    <x v="14"/>
    <x v="14"/>
  </r>
  <r>
    <x v="297"/>
    <d v="2025-12-23T00:00:00"/>
    <x v="14"/>
    <x v="14"/>
  </r>
  <r>
    <x v="297"/>
    <d v="2025-12-23T00:00:00"/>
    <x v="2"/>
    <x v="2"/>
  </r>
  <r>
    <x v="297"/>
    <d v="2025-12-23T00:00:00"/>
    <x v="2"/>
    <x v="2"/>
  </r>
  <r>
    <x v="297"/>
    <d v="2025-12-23T00:00:00"/>
    <x v="2"/>
    <x v="2"/>
  </r>
  <r>
    <x v="297"/>
    <d v="2025-12-23T00:00:00"/>
    <x v="2"/>
    <x v="2"/>
  </r>
  <r>
    <x v="297"/>
    <d v="2025-12-23T00:00:00"/>
    <x v="15"/>
    <x v="15"/>
  </r>
  <r>
    <x v="297"/>
    <d v="2025-12-23T00:00:00"/>
    <x v="15"/>
    <x v="15"/>
  </r>
  <r>
    <x v="297"/>
    <d v="2025-12-23T00:00:00"/>
    <x v="15"/>
    <x v="15"/>
  </r>
  <r>
    <x v="297"/>
    <d v="2025-12-23T00:00:00"/>
    <x v="15"/>
    <x v="15"/>
  </r>
  <r>
    <x v="297"/>
    <d v="2025-12-23T00:00:00"/>
    <x v="185"/>
    <x v="184"/>
  </r>
  <r>
    <x v="297"/>
    <d v="2025-12-23T00:00:00"/>
    <x v="185"/>
    <x v="184"/>
  </r>
  <r>
    <x v="297"/>
    <d v="2025-12-23T00:00:00"/>
    <x v="185"/>
    <x v="184"/>
  </r>
  <r>
    <x v="297"/>
    <d v="2025-12-23T00:00:00"/>
    <x v="185"/>
    <x v="184"/>
  </r>
  <r>
    <x v="297"/>
    <d v="2025-12-23T00:00:00"/>
    <x v="112"/>
    <x v="112"/>
  </r>
  <r>
    <x v="297"/>
    <d v="2025-12-23T00:00:00"/>
    <x v="112"/>
    <x v="112"/>
  </r>
  <r>
    <x v="297"/>
    <d v="2025-12-23T00:00:00"/>
    <x v="112"/>
    <x v="112"/>
  </r>
  <r>
    <x v="297"/>
    <d v="2025-12-23T00:00:00"/>
    <x v="112"/>
    <x v="112"/>
  </r>
  <r>
    <x v="297"/>
    <d v="2025-12-23T00:00:00"/>
    <x v="187"/>
    <x v="186"/>
  </r>
  <r>
    <x v="297"/>
    <d v="2025-12-23T00:00:00"/>
    <x v="187"/>
    <x v="186"/>
  </r>
  <r>
    <x v="297"/>
    <d v="2025-12-23T00:00:00"/>
    <x v="187"/>
    <x v="186"/>
  </r>
  <r>
    <x v="297"/>
    <d v="2025-12-23T00:00:00"/>
    <x v="187"/>
    <x v="186"/>
  </r>
  <r>
    <x v="297"/>
    <d v="2025-12-23T00:00:00"/>
    <x v="158"/>
    <x v="157"/>
  </r>
  <r>
    <x v="297"/>
    <d v="2025-12-23T00:00:00"/>
    <x v="158"/>
    <x v="157"/>
  </r>
  <r>
    <x v="297"/>
    <d v="2025-12-23T00:00:00"/>
    <x v="158"/>
    <x v="157"/>
  </r>
  <r>
    <x v="297"/>
    <d v="2025-12-23T00:00:00"/>
    <x v="158"/>
    <x v="157"/>
  </r>
  <r>
    <x v="297"/>
    <d v="2025-12-23T00:00:00"/>
    <x v="8"/>
    <x v="8"/>
  </r>
  <r>
    <x v="297"/>
    <d v="2025-12-23T00:00:00"/>
    <x v="8"/>
    <x v="8"/>
  </r>
  <r>
    <x v="297"/>
    <d v="2025-12-23T00:00:00"/>
    <x v="8"/>
    <x v="8"/>
  </r>
  <r>
    <x v="297"/>
    <d v="2025-12-23T00:00:00"/>
    <x v="8"/>
    <x v="8"/>
  </r>
  <r>
    <x v="297"/>
    <d v="2025-12-23T00:00:00"/>
    <x v="32"/>
    <x v="32"/>
  </r>
  <r>
    <x v="297"/>
    <d v="2025-12-23T00:00:00"/>
    <x v="32"/>
    <x v="32"/>
  </r>
  <r>
    <x v="297"/>
    <d v="2025-12-23T00:00:00"/>
    <x v="9"/>
    <x v="9"/>
  </r>
  <r>
    <x v="297"/>
    <d v="2025-12-23T00:00:00"/>
    <x v="9"/>
    <x v="9"/>
  </r>
  <r>
    <x v="297"/>
    <d v="2025-12-23T00:00:00"/>
    <x v="107"/>
    <x v="107"/>
  </r>
  <r>
    <x v="297"/>
    <d v="2025-12-23T00:00:00"/>
    <x v="126"/>
    <x v="126"/>
  </r>
  <r>
    <x v="509"/>
    <d v="2025-12-23T00:00:00"/>
    <x v="17"/>
    <x v="17"/>
  </r>
  <r>
    <x v="510"/>
    <d v="2025-12-21T00:00:00"/>
    <x v="95"/>
    <x v="95"/>
  </r>
  <r>
    <x v="511"/>
    <d v="2025-12-21T00:00:00"/>
    <x v="6"/>
    <x v="6"/>
  </r>
  <r>
    <x v="511"/>
    <d v="2025-12-21T00:00:00"/>
    <x v="5"/>
    <x v="5"/>
  </r>
  <r>
    <x v="512"/>
    <d v="2025-12-20T00:00:00"/>
    <x v="106"/>
    <x v="106"/>
  </r>
  <r>
    <x v="513"/>
    <d v="2025-12-20T00:00:00"/>
    <x v="30"/>
    <x v="30"/>
  </r>
  <r>
    <x v="513"/>
    <d v="2025-12-20T00:00:00"/>
    <x v="6"/>
    <x v="6"/>
  </r>
  <r>
    <x v="513"/>
    <d v="2025-12-20T00:00:00"/>
    <x v="6"/>
    <x v="6"/>
  </r>
  <r>
    <x v="514"/>
    <d v="2025-12-17T00:00:00"/>
    <x v="10"/>
    <x v="10"/>
  </r>
  <r>
    <x v="514"/>
    <d v="2025-12-17T00:00:00"/>
    <x v="27"/>
    <x v="27"/>
  </r>
  <r>
    <x v="515"/>
    <d v="2025-12-17T00:00:00"/>
    <x v="6"/>
    <x v="6"/>
  </r>
  <r>
    <x v="516"/>
    <d v="2025-12-16T00:00:00"/>
    <x v="10"/>
    <x v="10"/>
  </r>
  <r>
    <x v="516"/>
    <d v="2025-12-16T00:00:00"/>
    <x v="11"/>
    <x v="11"/>
  </r>
  <r>
    <x v="516"/>
    <d v="2025-12-16T00:00:00"/>
    <x v="12"/>
    <x v="12"/>
  </r>
  <r>
    <x v="516"/>
    <d v="2025-12-16T00:00:00"/>
    <x v="36"/>
    <x v="36"/>
  </r>
  <r>
    <x v="516"/>
    <d v="2025-12-16T00:00:00"/>
    <x v="68"/>
    <x v="68"/>
  </r>
  <r>
    <x v="516"/>
    <d v="2025-12-16T00:00:00"/>
    <x v="6"/>
    <x v="6"/>
  </r>
  <r>
    <x v="516"/>
    <d v="2025-12-16T00:00:00"/>
    <x v="6"/>
    <x v="6"/>
  </r>
  <r>
    <x v="517"/>
    <d v="2025-12-16T00:00:00"/>
    <x v="79"/>
    <x v="79"/>
  </r>
  <r>
    <x v="517"/>
    <d v="2025-12-16T00:00:00"/>
    <x v="6"/>
    <x v="6"/>
  </r>
  <r>
    <x v="518"/>
    <d v="2025-12-16T00:00:00"/>
    <x v="103"/>
    <x v="103"/>
  </r>
  <r>
    <x v="519"/>
    <d v="2025-12-16T00:00:00"/>
    <x v="10"/>
    <x v="10"/>
  </r>
  <r>
    <x v="519"/>
    <d v="2025-12-16T00:00:00"/>
    <x v="11"/>
    <x v="11"/>
  </r>
  <r>
    <x v="519"/>
    <d v="2025-12-16T00:00:00"/>
    <x v="12"/>
    <x v="12"/>
  </r>
  <r>
    <x v="520"/>
    <d v="2025-11-12T00:00:00"/>
    <x v="127"/>
    <x v="7"/>
  </r>
  <r>
    <x v="521"/>
    <d v="2025-11-12T00:00:00"/>
    <x v="244"/>
    <x v="243"/>
  </r>
  <r>
    <x v="522"/>
    <d v="2025-11-12T00:00:00"/>
    <x v="244"/>
    <x v="243"/>
  </r>
  <r>
    <x v="522"/>
    <d v="2025-11-12T00:00:00"/>
    <x v="3"/>
    <x v="3"/>
  </r>
  <r>
    <x v="522"/>
    <d v="2025-11-12T00:00:00"/>
    <x v="5"/>
    <x v="5"/>
  </r>
  <r>
    <x v="522"/>
    <d v="2025-11-12T00:00:00"/>
    <x v="6"/>
    <x v="6"/>
  </r>
  <r>
    <x v="523"/>
    <d v="2025-11-12T00:00:00"/>
    <x v="41"/>
    <x v="41"/>
  </r>
  <r>
    <x v="523"/>
    <d v="2025-11-12T00:00:00"/>
    <x v="242"/>
    <x v="241"/>
  </r>
  <r>
    <x v="523"/>
    <d v="2025-11-12T00:00:00"/>
    <x v="30"/>
    <x v="30"/>
  </r>
  <r>
    <x v="523"/>
    <d v="2025-11-12T00:00:00"/>
    <x v="6"/>
    <x v="6"/>
  </r>
  <r>
    <x v="523"/>
    <d v="2025-11-12T00:00:00"/>
    <x v="5"/>
    <x v="5"/>
  </r>
  <r>
    <x v="524"/>
    <d v="2025-11-12T00:00:00"/>
    <x v="103"/>
    <x v="103"/>
  </r>
  <r>
    <x v="525"/>
    <d v="2025-12-11T00:00:00"/>
    <x v="91"/>
    <x v="91"/>
  </r>
  <r>
    <x v="526"/>
    <d v="2025-12-10T00:00:00"/>
    <x v="3"/>
    <x v="3"/>
  </r>
  <r>
    <x v="526"/>
    <d v="2025-12-10T00:00:00"/>
    <x v="6"/>
    <x v="6"/>
  </r>
  <r>
    <x v="527"/>
    <d v="2025-12-10T00:00:00"/>
    <x v="211"/>
    <x v="210"/>
  </r>
  <r>
    <x v="527"/>
    <d v="2025-12-10T00:00:00"/>
    <x v="172"/>
    <x v="171"/>
  </r>
  <r>
    <x v="527"/>
    <d v="2025-12-10T00:00:00"/>
    <x v="245"/>
    <x v="244"/>
  </r>
  <r>
    <x v="527"/>
    <d v="2025-12-10T00:00:00"/>
    <x v="173"/>
    <x v="172"/>
  </r>
  <r>
    <x v="527"/>
    <d v="2025-12-10T00:00:00"/>
    <x v="174"/>
    <x v="173"/>
  </r>
  <r>
    <x v="527"/>
    <d v="2025-12-10T00:00:00"/>
    <x v="90"/>
    <x v="90"/>
  </r>
  <r>
    <x v="527"/>
    <d v="2025-12-10T00:00:00"/>
    <x v="82"/>
    <x v="82"/>
  </r>
  <r>
    <x v="527"/>
    <d v="2025-12-10T00:00:00"/>
    <x v="144"/>
    <x v="143"/>
  </r>
  <r>
    <x v="527"/>
    <d v="2025-12-10T00:00:00"/>
    <x v="88"/>
    <x v="88"/>
  </r>
  <r>
    <x v="528"/>
    <d v="2025-12-10T00:00:00"/>
    <x v="246"/>
    <x v="245"/>
  </r>
  <r>
    <x v="529"/>
    <d v="2025-12-10T00:00:00"/>
    <x v="10"/>
    <x v="10"/>
  </r>
  <r>
    <x v="529"/>
    <d v="2025-12-10T00:00:00"/>
    <x v="11"/>
    <x v="11"/>
  </r>
  <r>
    <x v="529"/>
    <d v="2025-12-10T00:00:00"/>
    <x v="12"/>
    <x v="12"/>
  </r>
  <r>
    <x v="529"/>
    <d v="2025-12-10T00:00:00"/>
    <x v="6"/>
    <x v="6"/>
  </r>
  <r>
    <x v="530"/>
    <d v="2025-12-09T00:00:00"/>
    <x v="29"/>
    <x v="29"/>
  </r>
  <r>
    <x v="530"/>
    <d v="2025-12-09T00:00:00"/>
    <x v="63"/>
    <x v="63"/>
  </r>
  <r>
    <x v="531"/>
    <d v="2025-12-09T00:00:00"/>
    <x v="17"/>
    <x v="17"/>
  </r>
  <r>
    <x v="532"/>
    <d v="2025-12-09T00:00:00"/>
    <x v="53"/>
    <x v="53"/>
  </r>
  <r>
    <x v="533"/>
    <d v="2025-12-07T00:00:00"/>
    <x v="239"/>
    <x v="238"/>
  </r>
  <r>
    <x v="534"/>
    <d v="2025-12-07T00:00:00"/>
    <x v="0"/>
    <x v="0"/>
  </r>
  <r>
    <x v="303"/>
    <d v="2025-12-07T00:00:00"/>
    <x v="14"/>
    <x v="14"/>
  </r>
  <r>
    <x v="303"/>
    <d v="2025-12-07T00:00:00"/>
    <x v="15"/>
    <x v="15"/>
  </r>
  <r>
    <x v="303"/>
    <d v="2025-12-07T00:00:00"/>
    <x v="112"/>
    <x v="112"/>
  </r>
  <r>
    <x v="303"/>
    <d v="2025-12-07T00:00:00"/>
    <x v="187"/>
    <x v="186"/>
  </r>
  <r>
    <x v="303"/>
    <d v="2025-12-07T00:00:00"/>
    <x v="158"/>
    <x v="157"/>
  </r>
  <r>
    <x v="303"/>
    <d v="2025-12-07T00:00:00"/>
    <x v="8"/>
    <x v="8"/>
  </r>
  <r>
    <x v="303"/>
    <d v="2025-12-07T00:00:00"/>
    <x v="32"/>
    <x v="32"/>
  </r>
  <r>
    <x v="303"/>
    <d v="2025-12-07T00:00:00"/>
    <x v="9"/>
    <x v="9"/>
  </r>
  <r>
    <x v="303"/>
    <d v="2025-12-07T00:00:00"/>
    <x v="9"/>
    <x v="9"/>
  </r>
  <r>
    <x v="303"/>
    <d v="2025-12-07T00:00:00"/>
    <x v="247"/>
    <x v="246"/>
  </r>
  <r>
    <x v="303"/>
    <d v="2025-12-07T00:00:00"/>
    <x v="37"/>
    <x v="37"/>
  </r>
  <r>
    <x v="303"/>
    <d v="2025-12-07T00:00:00"/>
    <x v="28"/>
    <x v="28"/>
  </r>
  <r>
    <x v="535"/>
    <d v="2025-12-07T00:00:00"/>
    <x v="17"/>
    <x v="17"/>
  </r>
  <r>
    <x v="45"/>
    <d v="2025-12-07T00:00:00"/>
    <x v="91"/>
    <x v="91"/>
  </r>
  <r>
    <x v="536"/>
    <d v="2025-12-06T00:00:00"/>
    <x v="27"/>
    <x v="27"/>
  </r>
  <r>
    <x v="536"/>
    <d v="2025-12-06T00:00:00"/>
    <x v="65"/>
    <x v="65"/>
  </r>
  <r>
    <x v="537"/>
    <d v="2025-12-06T00:00:00"/>
    <x v="17"/>
    <x v="17"/>
  </r>
  <r>
    <x v="538"/>
    <d v="2025-12-06T00:00:00"/>
    <x v="3"/>
    <x v="3"/>
  </r>
  <r>
    <x v="539"/>
    <d v="2025-12-06T00:00:00"/>
    <x v="157"/>
    <x v="156"/>
  </r>
  <r>
    <x v="539"/>
    <d v="2025-12-06T00:00:00"/>
    <x v="0"/>
    <x v="0"/>
  </r>
  <r>
    <x v="540"/>
    <d v="2025-12-05T00:00:00"/>
    <x v="43"/>
    <x v="43"/>
  </r>
  <r>
    <x v="540"/>
    <d v="2025-12-05T00:00:00"/>
    <x v="44"/>
    <x v="44"/>
  </r>
  <r>
    <x v="540"/>
    <d v="2025-12-05T00:00:00"/>
    <x v="45"/>
    <x v="45"/>
  </r>
  <r>
    <x v="540"/>
    <d v="2025-12-05T00:00:00"/>
    <x v="46"/>
    <x v="46"/>
  </r>
  <r>
    <x v="540"/>
    <d v="2025-12-05T00:00:00"/>
    <x v="47"/>
    <x v="47"/>
  </r>
  <r>
    <x v="540"/>
    <d v="2025-12-05T00:00:00"/>
    <x v="48"/>
    <x v="48"/>
  </r>
  <r>
    <x v="540"/>
    <d v="2025-12-05T00:00:00"/>
    <x v="49"/>
    <x v="49"/>
  </r>
  <r>
    <x v="540"/>
    <d v="2025-12-05T00:00:00"/>
    <x v="50"/>
    <x v="50"/>
  </r>
  <r>
    <x v="540"/>
    <d v="2025-12-05T00:00:00"/>
    <x v="210"/>
    <x v="209"/>
  </r>
  <r>
    <x v="541"/>
    <d v="2025-12-05T00:00:00"/>
    <x v="3"/>
    <x v="3"/>
  </r>
  <r>
    <x v="542"/>
    <d v="2025-12-05T00:00:00"/>
    <x v="139"/>
    <x v="138"/>
  </r>
  <r>
    <x v="543"/>
    <d v="2025-12-04T00:00:00"/>
    <x v="43"/>
    <x v="43"/>
  </r>
  <r>
    <x v="543"/>
    <d v="2025-12-04T00:00:00"/>
    <x v="44"/>
    <x v="44"/>
  </r>
  <r>
    <x v="543"/>
    <d v="2025-12-04T00:00:00"/>
    <x v="45"/>
    <x v="45"/>
  </r>
  <r>
    <x v="543"/>
    <d v="2025-12-04T00:00:00"/>
    <x v="46"/>
    <x v="46"/>
  </r>
  <r>
    <x v="543"/>
    <d v="2025-12-04T00:00:00"/>
    <x v="47"/>
    <x v="47"/>
  </r>
  <r>
    <x v="543"/>
    <d v="2025-12-04T00:00:00"/>
    <x v="48"/>
    <x v="48"/>
  </r>
  <r>
    <x v="543"/>
    <d v="2025-12-04T00:00:00"/>
    <x v="49"/>
    <x v="49"/>
  </r>
  <r>
    <x v="543"/>
    <d v="2025-12-04T00:00:00"/>
    <x v="50"/>
    <x v="50"/>
  </r>
  <r>
    <x v="543"/>
    <d v="2025-12-04T00:00:00"/>
    <x v="13"/>
    <x v="13"/>
  </r>
  <r>
    <x v="543"/>
    <d v="2025-12-04T00:00:00"/>
    <x v="65"/>
    <x v="65"/>
  </r>
  <r>
    <x v="543"/>
    <d v="2025-12-04T00:00:00"/>
    <x v="3"/>
    <x v="3"/>
  </r>
  <r>
    <x v="544"/>
    <d v="2025-12-04T00:00:00"/>
    <x v="5"/>
    <x v="5"/>
  </r>
  <r>
    <x v="544"/>
    <d v="2025-12-04T00:00:00"/>
    <x v="91"/>
    <x v="91"/>
  </r>
  <r>
    <x v="545"/>
    <d v="2025-12-03T00:00:00"/>
    <x v="53"/>
    <x v="53"/>
  </r>
  <r>
    <x v="60"/>
    <d v="2025-12-03T00:00:00"/>
    <x v="18"/>
    <x v="18"/>
  </r>
  <r>
    <x v="546"/>
    <d v="2025-12-03T00:00:00"/>
    <x v="18"/>
    <x v="18"/>
  </r>
  <r>
    <x v="547"/>
    <d v="2025-12-03T00:00:00"/>
    <x v="18"/>
    <x v="18"/>
  </r>
  <r>
    <x v="548"/>
    <d v="2025-12-03T00:00:00"/>
    <x v="104"/>
    <x v="104"/>
  </r>
  <r>
    <x v="548"/>
    <d v="2025-12-03T00:00:00"/>
    <x v="6"/>
    <x v="6"/>
  </r>
  <r>
    <x v="548"/>
    <d v="2025-12-03T00:00:00"/>
    <x v="103"/>
    <x v="103"/>
  </r>
  <r>
    <x v="548"/>
    <d v="2025-12-03T00:00:00"/>
    <x v="103"/>
    <x v="103"/>
  </r>
  <r>
    <x v="540"/>
    <d v="2025-12-03T00:00:00"/>
    <x v="248"/>
    <x v="247"/>
  </r>
  <r>
    <x v="540"/>
    <d v="2025-12-03T00:00:00"/>
    <x v="249"/>
    <x v="248"/>
  </r>
  <r>
    <x v="549"/>
    <d v="2025-12-02T00:00:00"/>
    <x v="9"/>
    <x v="9"/>
  </r>
  <r>
    <x v="549"/>
    <d v="2025-12-02T00:00:00"/>
    <x v="3"/>
    <x v="3"/>
  </r>
  <r>
    <x v="550"/>
    <d v="2025-12-02T00:00:00"/>
    <x v="250"/>
    <x v="249"/>
  </r>
  <r>
    <x v="550"/>
    <d v="2025-12-02T00:00:00"/>
    <x v="251"/>
    <x v="250"/>
  </r>
  <r>
    <x v="550"/>
    <d v="2025-12-02T00:00:00"/>
    <x v="252"/>
    <x v="251"/>
  </r>
  <r>
    <x v="550"/>
    <d v="2025-12-02T00:00:00"/>
    <x v="253"/>
    <x v="252"/>
  </r>
  <r>
    <x v="550"/>
    <d v="2025-12-02T00:00:00"/>
    <x v="253"/>
    <x v="252"/>
  </r>
  <r>
    <x v="550"/>
    <d v="2025-12-02T00:00:00"/>
    <x v="253"/>
    <x v="252"/>
  </r>
  <r>
    <x v="550"/>
    <d v="2025-12-02T00:00:00"/>
    <x v="37"/>
    <x v="37"/>
  </r>
  <r>
    <x v="551"/>
    <d v="2025-11-30T00:00:00"/>
    <x v="4"/>
    <x v="4"/>
  </r>
  <r>
    <x v="552"/>
    <d v="2025-11-30T00:00:00"/>
    <x v="54"/>
    <x v="54"/>
  </r>
  <r>
    <x v="553"/>
    <d v="2025-11-30T00:00:00"/>
    <x v="242"/>
    <x v="241"/>
  </r>
  <r>
    <x v="553"/>
    <d v="2025-11-30T00:00:00"/>
    <x v="254"/>
    <x v="253"/>
  </r>
  <r>
    <x v="553"/>
    <d v="2025-11-30T00:00:00"/>
    <x v="27"/>
    <x v="27"/>
  </r>
  <r>
    <x v="553"/>
    <d v="2025-11-30T00:00:00"/>
    <x v="27"/>
    <x v="27"/>
  </r>
  <r>
    <x v="553"/>
    <d v="2025-11-30T00:00:00"/>
    <x v="27"/>
    <x v="27"/>
  </r>
  <r>
    <x v="553"/>
    <d v="2025-11-30T00:00:00"/>
    <x v="27"/>
    <x v="27"/>
  </r>
  <r>
    <x v="553"/>
    <d v="2025-11-30T00:00:00"/>
    <x v="27"/>
    <x v="27"/>
  </r>
  <r>
    <x v="553"/>
    <d v="2025-11-30T00:00:00"/>
    <x v="3"/>
    <x v="3"/>
  </r>
  <r>
    <x v="553"/>
    <d v="2025-11-30T00:00:00"/>
    <x v="6"/>
    <x v="6"/>
  </r>
  <r>
    <x v="553"/>
    <d v="2025-11-30T00:00:00"/>
    <x v="6"/>
    <x v="6"/>
  </r>
  <r>
    <x v="553"/>
    <d v="2025-11-30T00:00:00"/>
    <x v="91"/>
    <x v="91"/>
  </r>
  <r>
    <x v="553"/>
    <d v="2025-11-30T00:00:00"/>
    <x v="43"/>
    <x v="43"/>
  </r>
  <r>
    <x v="553"/>
    <d v="2025-11-30T00:00:00"/>
    <x v="44"/>
    <x v="44"/>
  </r>
  <r>
    <x v="553"/>
    <d v="2025-11-30T00:00:00"/>
    <x v="45"/>
    <x v="45"/>
  </r>
  <r>
    <x v="553"/>
    <d v="2025-11-30T00:00:00"/>
    <x v="46"/>
    <x v="46"/>
  </r>
  <r>
    <x v="553"/>
    <d v="2025-11-30T00:00:00"/>
    <x v="47"/>
    <x v="47"/>
  </r>
  <r>
    <x v="553"/>
    <d v="2025-11-30T00:00:00"/>
    <x v="48"/>
    <x v="48"/>
  </r>
  <r>
    <x v="553"/>
    <d v="2025-11-30T00:00:00"/>
    <x v="49"/>
    <x v="49"/>
  </r>
  <r>
    <x v="553"/>
    <d v="2025-11-30T00:00:00"/>
    <x v="50"/>
    <x v="50"/>
  </r>
  <r>
    <x v="553"/>
    <d v="2025-11-30T00:00:00"/>
    <x v="73"/>
    <x v="73"/>
  </r>
  <r>
    <x v="553"/>
    <d v="2025-11-30T00:00:00"/>
    <x v="74"/>
    <x v="74"/>
  </r>
  <r>
    <x v="553"/>
    <d v="2025-11-30T00:00:00"/>
    <x v="32"/>
    <x v="32"/>
  </r>
  <r>
    <x v="553"/>
    <d v="2025-11-30T00:00:00"/>
    <x v="1"/>
    <x v="1"/>
  </r>
  <r>
    <x v="553"/>
    <d v="2025-11-30T00:00:00"/>
    <x v="255"/>
    <x v="254"/>
  </r>
  <r>
    <x v="553"/>
    <d v="2025-11-30T00:00:00"/>
    <x v="75"/>
    <x v="75"/>
  </r>
  <r>
    <x v="553"/>
    <d v="2025-11-30T00:00:00"/>
    <x v="76"/>
    <x v="76"/>
  </r>
  <r>
    <x v="553"/>
    <d v="2025-11-30T00:00:00"/>
    <x v="79"/>
    <x v="79"/>
  </r>
  <r>
    <x v="553"/>
    <d v="2025-11-30T00:00:00"/>
    <x v="10"/>
    <x v="10"/>
  </r>
  <r>
    <x v="553"/>
    <d v="2025-11-30T00:00:00"/>
    <x v="11"/>
    <x v="11"/>
  </r>
  <r>
    <x v="553"/>
    <d v="2025-11-30T00:00:00"/>
    <x v="12"/>
    <x v="12"/>
  </r>
  <r>
    <x v="553"/>
    <d v="2025-11-30T00:00:00"/>
    <x v="203"/>
    <x v="202"/>
  </r>
  <r>
    <x v="553"/>
    <d v="2025-11-30T00:00:00"/>
    <x v="241"/>
    <x v="240"/>
  </r>
  <r>
    <x v="553"/>
    <d v="2025-11-30T00:00:00"/>
    <x v="144"/>
    <x v="143"/>
  </r>
  <r>
    <x v="553"/>
    <d v="2025-11-30T00:00:00"/>
    <x v="217"/>
    <x v="216"/>
  </r>
  <r>
    <x v="553"/>
    <d v="2025-11-30T00:00:00"/>
    <x v="90"/>
    <x v="90"/>
  </r>
  <r>
    <x v="553"/>
    <d v="2025-11-30T00:00:00"/>
    <x v="17"/>
    <x v="17"/>
  </r>
  <r>
    <x v="553"/>
    <d v="2025-11-30T00:00:00"/>
    <x v="28"/>
    <x v="28"/>
  </r>
  <r>
    <x v="553"/>
    <d v="2025-11-30T00:00:00"/>
    <x v="59"/>
    <x v="59"/>
  </r>
  <r>
    <x v="553"/>
    <d v="2025-11-30T00:00:00"/>
    <x v="123"/>
    <x v="123"/>
  </r>
  <r>
    <x v="553"/>
    <d v="2025-11-30T00:00:00"/>
    <x v="163"/>
    <x v="162"/>
  </r>
  <r>
    <x v="553"/>
    <d v="2025-11-30T00:00:00"/>
    <x v="114"/>
    <x v="114"/>
  </r>
  <r>
    <x v="553"/>
    <d v="2025-11-30T00:00:00"/>
    <x v="256"/>
    <x v="255"/>
  </r>
  <r>
    <x v="553"/>
    <d v="2025-11-30T00:00:00"/>
    <x v="257"/>
    <x v="256"/>
  </r>
  <r>
    <x v="554"/>
    <d v="2025-11-29T00:00:00"/>
    <x v="31"/>
    <x v="31"/>
  </r>
  <r>
    <x v="554"/>
    <d v="2025-11-29T00:00:00"/>
    <x v="258"/>
    <x v="257"/>
  </r>
  <r>
    <x v="554"/>
    <d v="2025-11-29T00:00:00"/>
    <x v="6"/>
    <x v="6"/>
  </r>
  <r>
    <x v="554"/>
    <d v="2025-11-29T00:00:00"/>
    <x v="6"/>
    <x v="6"/>
  </r>
  <r>
    <x v="555"/>
    <d v="2025-11-29T00:00:00"/>
    <x v="53"/>
    <x v="53"/>
  </r>
  <r>
    <x v="555"/>
    <d v="2025-11-29T00:00:00"/>
    <x v="28"/>
    <x v="28"/>
  </r>
  <r>
    <x v="556"/>
    <d v="2025-11-29T00:00:00"/>
    <x v="103"/>
    <x v="103"/>
  </r>
  <r>
    <x v="557"/>
    <d v="2025-11-28T00:00:00"/>
    <x v="3"/>
    <x v="3"/>
  </r>
  <r>
    <x v="557"/>
    <d v="2025-11-28T00:00:00"/>
    <x v="5"/>
    <x v="5"/>
  </r>
  <r>
    <x v="557"/>
    <d v="2025-11-28T00:00:00"/>
    <x v="6"/>
    <x v="6"/>
  </r>
  <r>
    <x v="557"/>
    <d v="2025-11-28T00:00:00"/>
    <x v="30"/>
    <x v="30"/>
  </r>
  <r>
    <x v="558"/>
    <d v="2025-11-26T00:00:00"/>
    <x v="3"/>
    <x v="3"/>
  </r>
  <r>
    <x v="229"/>
    <d v="2025-11-25T00:00:00"/>
    <x v="107"/>
    <x v="107"/>
  </r>
  <r>
    <x v="229"/>
    <d v="2025-11-25T00:00:00"/>
    <x v="73"/>
    <x v="73"/>
  </r>
  <r>
    <x v="229"/>
    <d v="2025-11-25T00:00:00"/>
    <x v="74"/>
    <x v="74"/>
  </r>
  <r>
    <x v="229"/>
    <d v="2025-11-25T00:00:00"/>
    <x v="156"/>
    <x v="155"/>
  </r>
  <r>
    <x v="229"/>
    <d v="2025-11-25T00:00:00"/>
    <x v="155"/>
    <x v="154"/>
  </r>
  <r>
    <x v="559"/>
    <d v="2025-11-25T00:00:00"/>
    <x v="90"/>
    <x v="90"/>
  </r>
  <r>
    <x v="559"/>
    <d v="2025-11-25T00:00:00"/>
    <x v="146"/>
    <x v="145"/>
  </r>
  <r>
    <x v="559"/>
    <d v="2025-11-25T00:00:00"/>
    <x v="148"/>
    <x v="147"/>
  </r>
  <r>
    <x v="560"/>
    <d v="2025-11-23T00:00:00"/>
    <x v="17"/>
    <x v="17"/>
  </r>
  <r>
    <x v="561"/>
    <d v="2025-11-23T00:00:00"/>
    <x v="194"/>
    <x v="193"/>
  </r>
  <r>
    <x v="562"/>
    <d v="2025-11-22T00:00:00"/>
    <x v="18"/>
    <x v="18"/>
  </r>
  <r>
    <x v="562"/>
    <d v="2025-11-22T00:00:00"/>
    <x v="5"/>
    <x v="5"/>
  </r>
  <r>
    <x v="562"/>
    <d v="2025-11-22T00:00:00"/>
    <x v="5"/>
    <x v="5"/>
  </r>
  <r>
    <x v="562"/>
    <d v="2025-11-22T00:00:00"/>
    <x v="13"/>
    <x v="13"/>
  </r>
  <r>
    <x v="562"/>
    <d v="2025-11-22T00:00:00"/>
    <x v="56"/>
    <x v="56"/>
  </r>
  <r>
    <x v="562"/>
    <d v="2025-11-22T00:00:00"/>
    <x v="10"/>
    <x v="10"/>
  </r>
  <r>
    <x v="562"/>
    <d v="2025-11-22T00:00:00"/>
    <x v="11"/>
    <x v="11"/>
  </r>
  <r>
    <x v="562"/>
    <d v="2025-11-22T00:00:00"/>
    <x v="12"/>
    <x v="12"/>
  </r>
  <r>
    <x v="562"/>
    <d v="2025-11-22T00:00:00"/>
    <x v="40"/>
    <x v="40"/>
  </r>
  <r>
    <x v="562"/>
    <d v="2025-11-22T00:00:00"/>
    <x v="3"/>
    <x v="3"/>
  </r>
  <r>
    <x v="562"/>
    <d v="2025-11-22T00:00:00"/>
    <x v="6"/>
    <x v="6"/>
  </r>
  <r>
    <x v="562"/>
    <d v="2025-11-22T00:00:00"/>
    <x v="36"/>
    <x v="36"/>
  </r>
  <r>
    <x v="563"/>
    <d v="2025-11-22T00:00:00"/>
    <x v="3"/>
    <x v="3"/>
  </r>
  <r>
    <x v="563"/>
    <d v="2025-11-22T00:00:00"/>
    <x v="6"/>
    <x v="6"/>
  </r>
  <r>
    <x v="563"/>
    <d v="2025-11-22T00:00:00"/>
    <x v="6"/>
    <x v="6"/>
  </r>
  <r>
    <x v="563"/>
    <d v="2025-11-22T00:00:00"/>
    <x v="140"/>
    <x v="139"/>
  </r>
  <r>
    <x v="563"/>
    <d v="2025-11-22T00:00:00"/>
    <x v="141"/>
    <x v="140"/>
  </r>
  <r>
    <x v="563"/>
    <d v="2025-11-22T00:00:00"/>
    <x v="142"/>
    <x v="141"/>
  </r>
  <r>
    <x v="564"/>
    <d v="2025-11-21T00:00:00"/>
    <x v="29"/>
    <x v="29"/>
  </r>
  <r>
    <x v="564"/>
    <d v="2025-11-21T00:00:00"/>
    <x v="3"/>
    <x v="3"/>
  </r>
  <r>
    <x v="564"/>
    <d v="2025-11-21T00:00:00"/>
    <x v="5"/>
    <x v="5"/>
  </r>
  <r>
    <x v="564"/>
    <d v="2025-11-21T00:00:00"/>
    <x v="5"/>
    <x v="5"/>
  </r>
  <r>
    <x v="564"/>
    <d v="2025-11-21T00:00:00"/>
    <x v="6"/>
    <x v="6"/>
  </r>
  <r>
    <x v="565"/>
    <d v="2025-11-21T00:00:00"/>
    <x v="54"/>
    <x v="54"/>
  </r>
  <r>
    <x v="566"/>
    <s v="21-112025"/>
    <x v="259"/>
    <x v="258"/>
  </r>
  <r>
    <x v="567"/>
    <d v="2025-11-21T00:00:00"/>
    <x v="17"/>
    <x v="17"/>
  </r>
  <r>
    <x v="568"/>
    <d v="2025-11-20T00:00:00"/>
    <x v="30"/>
    <x v="30"/>
  </r>
  <r>
    <x v="569"/>
    <d v="2025-11-20T00:00:00"/>
    <x v="30"/>
    <x v="30"/>
  </r>
  <r>
    <x v="570"/>
    <d v="2025-11-20T00:00:00"/>
    <x v="35"/>
    <x v="35"/>
  </r>
  <r>
    <x v="571"/>
    <d v="2025-11-20T00:00:00"/>
    <x v="127"/>
    <x v="7"/>
  </r>
  <r>
    <x v="572"/>
    <d v="2025-11-20T00:00:00"/>
    <x v="29"/>
    <x v="29"/>
  </r>
  <r>
    <x v="572"/>
    <d v="2025-11-20T00:00:00"/>
    <x v="63"/>
    <x v="63"/>
  </r>
  <r>
    <x v="572"/>
    <d v="2025-11-20T00:00:00"/>
    <x v="17"/>
    <x v="17"/>
  </r>
  <r>
    <x v="572"/>
    <d v="2025-11-20T00:00:00"/>
    <x v="6"/>
    <x v="6"/>
  </r>
  <r>
    <x v="573"/>
    <d v="2025-11-19T00:00:00"/>
    <x v="31"/>
    <x v="31"/>
  </r>
  <r>
    <x v="573"/>
    <d v="2025-11-19T00:00:00"/>
    <x v="91"/>
    <x v="91"/>
  </r>
  <r>
    <x v="574"/>
    <d v="2025-11-19T00:00:00"/>
    <x v="172"/>
    <x v="171"/>
  </r>
  <r>
    <x v="574"/>
    <d v="2025-11-19T00:00:00"/>
    <x v="173"/>
    <x v="172"/>
  </r>
  <r>
    <x v="574"/>
    <d v="2025-11-19T00:00:00"/>
    <x v="82"/>
    <x v="82"/>
  </r>
  <r>
    <x v="575"/>
    <d v="2025-11-18T00:00:00"/>
    <x v="31"/>
    <x v="31"/>
  </r>
  <r>
    <x v="576"/>
    <d v="2025-11-18T00:00:00"/>
    <x v="30"/>
    <x v="30"/>
  </r>
  <r>
    <x v="577"/>
    <d v="2025-11-18T00:00:00"/>
    <x v="57"/>
    <x v="57"/>
  </r>
  <r>
    <x v="577"/>
    <d v="2025-11-18T00:00:00"/>
    <x v="58"/>
    <x v="58"/>
  </r>
  <r>
    <x v="577"/>
    <d v="2025-11-18T00:00:00"/>
    <x v="38"/>
    <x v="38"/>
  </r>
  <r>
    <x v="577"/>
    <d v="2025-11-18T00:00:00"/>
    <x v="30"/>
    <x v="30"/>
  </r>
  <r>
    <x v="577"/>
    <d v="2025-11-18T00:00:00"/>
    <x v="5"/>
    <x v="5"/>
  </r>
  <r>
    <x v="577"/>
    <d v="2025-11-18T00:00:00"/>
    <x v="5"/>
    <x v="5"/>
  </r>
  <r>
    <x v="577"/>
    <d v="2025-11-18T00:00:00"/>
    <x v="3"/>
    <x v="3"/>
  </r>
  <r>
    <x v="577"/>
    <d v="2025-11-18T00:00:00"/>
    <x v="6"/>
    <x v="6"/>
  </r>
  <r>
    <x v="577"/>
    <d v="2025-11-18T00:00:00"/>
    <x v="6"/>
    <x v="6"/>
  </r>
  <r>
    <x v="578"/>
    <d v="2025-11-16T00:00:00"/>
    <x v="5"/>
    <x v="5"/>
  </r>
  <r>
    <x v="579"/>
    <d v="2025-11-16T00:00:00"/>
    <x v="5"/>
    <x v="5"/>
  </r>
  <r>
    <x v="580"/>
    <d v="2025-11-16T00:00:00"/>
    <x v="260"/>
    <x v="259"/>
  </r>
  <r>
    <x v="580"/>
    <d v="2025-11-16T00:00:00"/>
    <x v="3"/>
    <x v="3"/>
  </r>
  <r>
    <x v="580"/>
    <d v="2025-11-16T00:00:00"/>
    <x v="6"/>
    <x v="6"/>
  </r>
  <r>
    <x v="580"/>
    <d v="2025-11-16T00:00:00"/>
    <x v="26"/>
    <x v="26"/>
  </r>
  <r>
    <x v="581"/>
    <d v="2025-11-15T00:00:00"/>
    <x v="29"/>
    <x v="29"/>
  </r>
  <r>
    <x v="581"/>
    <d v="2025-11-15T00:00:00"/>
    <x v="99"/>
    <x v="99"/>
  </r>
  <r>
    <x v="581"/>
    <d v="2025-11-15T00:00:00"/>
    <x v="13"/>
    <x v="13"/>
  </r>
  <r>
    <x v="581"/>
    <d v="2025-11-15T00:00:00"/>
    <x v="3"/>
    <x v="3"/>
  </r>
  <r>
    <x v="581"/>
    <d v="2025-11-15T00:00:00"/>
    <x v="6"/>
    <x v="6"/>
  </r>
  <r>
    <x v="582"/>
    <d v="2025-11-15T00:00:00"/>
    <x v="36"/>
    <x v="36"/>
  </r>
  <r>
    <x v="582"/>
    <d v="2025-11-15T00:00:00"/>
    <x v="5"/>
    <x v="5"/>
  </r>
  <r>
    <x v="582"/>
    <d v="2025-11-15T00:00:00"/>
    <x v="5"/>
    <x v="5"/>
  </r>
  <r>
    <x v="565"/>
    <d v="2025-11-15T00:00:00"/>
    <x v="17"/>
    <x v="17"/>
  </r>
  <r>
    <x v="565"/>
    <d v="2025-11-15T00:00:00"/>
    <x v="27"/>
    <x v="27"/>
  </r>
  <r>
    <x v="579"/>
    <d v="2025-11-14T00:00:00"/>
    <x v="30"/>
    <x v="30"/>
  </r>
  <r>
    <x v="583"/>
    <d v="2025-11-14T00:00:00"/>
    <x v="30"/>
    <x v="30"/>
  </r>
  <r>
    <x v="583"/>
    <d v="2025-11-14T00:00:00"/>
    <x v="152"/>
    <x v="151"/>
  </r>
  <r>
    <x v="584"/>
    <d v="2025-11-14T00:00:00"/>
    <x v="65"/>
    <x v="65"/>
  </r>
  <r>
    <x v="584"/>
    <d v="2025-11-14T00:00:00"/>
    <x v="40"/>
    <x v="40"/>
  </r>
  <r>
    <x v="584"/>
    <d v="2025-11-14T00:00:00"/>
    <x v="6"/>
    <x v="6"/>
  </r>
  <r>
    <x v="584"/>
    <d v="2025-11-14T00:00:00"/>
    <x v="6"/>
    <x v="6"/>
  </r>
  <r>
    <x v="585"/>
    <d v="2025-11-14T00:00:00"/>
    <x v="0"/>
    <x v="0"/>
  </r>
  <r>
    <x v="585"/>
    <d v="2025-11-14T00:00:00"/>
    <x v="157"/>
    <x v="156"/>
  </r>
  <r>
    <x v="586"/>
    <d v="2025-11-13T00:00:00"/>
    <x v="34"/>
    <x v="34"/>
  </r>
  <r>
    <x v="586"/>
    <d v="2025-11-13T00:00:00"/>
    <x v="38"/>
    <x v="38"/>
  </r>
  <r>
    <x v="586"/>
    <d v="2025-11-13T00:00:00"/>
    <x v="6"/>
    <x v="6"/>
  </r>
  <r>
    <x v="586"/>
    <d v="2025-11-13T00:00:00"/>
    <x v="5"/>
    <x v="5"/>
  </r>
  <r>
    <x v="587"/>
    <d v="2025-11-13T00:00:00"/>
    <x v="119"/>
    <x v="119"/>
  </r>
  <r>
    <x v="587"/>
    <d v="2025-11-13T00:00:00"/>
    <x v="120"/>
    <x v="120"/>
  </r>
  <r>
    <x v="588"/>
    <d v="2025-11-13T00:00:00"/>
    <x v="261"/>
    <x v="260"/>
  </r>
  <r>
    <x v="589"/>
    <d v="2025-11-13T00:00:00"/>
    <x v="6"/>
    <x v="6"/>
  </r>
  <r>
    <x v="590"/>
    <d v="2025-11-12T00:00:00"/>
    <x v="17"/>
    <x v="17"/>
  </r>
  <r>
    <x v="590"/>
    <d v="2025-11-12T00:00:00"/>
    <x v="246"/>
    <x v="245"/>
  </r>
  <r>
    <x v="591"/>
    <d v="2025-11-12T00:00:00"/>
    <x v="6"/>
    <x v="6"/>
  </r>
  <r>
    <x v="591"/>
    <d v="2025-11-12T00:00:00"/>
    <x v="29"/>
    <x v="29"/>
  </r>
  <r>
    <x v="591"/>
    <d v="2025-11-12T00:00:00"/>
    <x v="63"/>
    <x v="63"/>
  </r>
  <r>
    <x v="591"/>
    <d v="2025-11-12T00:00:00"/>
    <x v="55"/>
    <x v="55"/>
  </r>
  <r>
    <x v="592"/>
    <d v="2025-11-12T00:00:00"/>
    <x v="262"/>
    <x v="261"/>
  </r>
  <r>
    <x v="592"/>
    <d v="2025-11-12T00:00:00"/>
    <x v="8"/>
    <x v="8"/>
  </r>
  <r>
    <x v="592"/>
    <d v="2025-11-12T00:00:00"/>
    <x v="176"/>
    <x v="175"/>
  </r>
  <r>
    <x v="592"/>
    <d v="2025-11-12T00:00:00"/>
    <x v="29"/>
    <x v="29"/>
  </r>
  <r>
    <x v="592"/>
    <d v="2025-11-12T00:00:00"/>
    <x v="63"/>
    <x v="63"/>
  </r>
  <r>
    <x v="592"/>
    <d v="2025-11-12T00:00:00"/>
    <x v="263"/>
    <x v="262"/>
  </r>
  <r>
    <x v="592"/>
    <d v="2025-11-12T00:00:00"/>
    <x v="264"/>
    <x v="263"/>
  </r>
  <r>
    <x v="592"/>
    <d v="2025-11-12T00:00:00"/>
    <x v="265"/>
    <x v="264"/>
  </r>
  <r>
    <x v="592"/>
    <d v="2025-11-12T00:00:00"/>
    <x v="43"/>
    <x v="43"/>
  </r>
  <r>
    <x v="592"/>
    <d v="2025-11-12T00:00:00"/>
    <x v="44"/>
    <x v="44"/>
  </r>
  <r>
    <x v="592"/>
    <d v="2025-11-12T00:00:00"/>
    <x v="45"/>
    <x v="45"/>
  </r>
  <r>
    <x v="592"/>
    <d v="2025-11-12T00:00:00"/>
    <x v="46"/>
    <x v="46"/>
  </r>
  <r>
    <x v="592"/>
    <d v="2025-11-12T00:00:00"/>
    <x v="47"/>
    <x v="47"/>
  </r>
  <r>
    <x v="592"/>
    <d v="2025-11-12T00:00:00"/>
    <x v="48"/>
    <x v="48"/>
  </r>
  <r>
    <x v="592"/>
    <d v="2025-11-12T00:00:00"/>
    <x v="49"/>
    <x v="49"/>
  </r>
  <r>
    <x v="592"/>
    <d v="2025-11-12T00:00:00"/>
    <x v="50"/>
    <x v="50"/>
  </r>
  <r>
    <x v="592"/>
    <d v="2025-11-12T00:00:00"/>
    <x v="6"/>
    <x v="6"/>
  </r>
  <r>
    <x v="592"/>
    <d v="2025-11-12T00:00:00"/>
    <x v="6"/>
    <x v="6"/>
  </r>
  <r>
    <x v="593"/>
    <d v="2025-11-12T00:00:00"/>
    <x v="5"/>
    <x v="5"/>
  </r>
  <r>
    <x v="593"/>
    <d v="2025-11-12T00:00:00"/>
    <x v="27"/>
    <x v="27"/>
  </r>
  <r>
    <x v="593"/>
    <d v="2025-11-12T00:00:00"/>
    <x v="6"/>
    <x v="6"/>
  </r>
  <r>
    <x v="594"/>
    <d v="2025-11-12T00:00:00"/>
    <x v="0"/>
    <x v="0"/>
  </r>
  <r>
    <x v="594"/>
    <d v="2025-11-12T00:00:00"/>
    <x v="102"/>
    <x v="102"/>
  </r>
  <r>
    <x v="595"/>
    <d v="2025-11-12T00:00:00"/>
    <x v="28"/>
    <x v="28"/>
  </r>
  <r>
    <x v="595"/>
    <d v="2025-11-12T00:00:00"/>
    <x v="26"/>
    <x v="26"/>
  </r>
  <r>
    <x v="596"/>
    <d v="2025-11-11T00:00:00"/>
    <x v="6"/>
    <x v="6"/>
  </r>
  <r>
    <x v="597"/>
    <d v="2025-11-11T00:00:00"/>
    <x v="43"/>
    <x v="43"/>
  </r>
  <r>
    <x v="597"/>
    <d v="2025-11-11T00:00:00"/>
    <x v="44"/>
    <x v="44"/>
  </r>
  <r>
    <x v="597"/>
    <d v="2025-11-11T00:00:00"/>
    <x v="45"/>
    <x v="45"/>
  </r>
  <r>
    <x v="597"/>
    <d v="2025-11-11T00:00:00"/>
    <x v="46"/>
    <x v="46"/>
  </r>
  <r>
    <x v="597"/>
    <d v="2025-11-11T00:00:00"/>
    <x v="47"/>
    <x v="47"/>
  </r>
  <r>
    <x v="597"/>
    <d v="2025-11-11T00:00:00"/>
    <x v="48"/>
    <x v="48"/>
  </r>
  <r>
    <x v="597"/>
    <d v="2025-11-11T00:00:00"/>
    <x v="49"/>
    <x v="49"/>
  </r>
  <r>
    <x v="597"/>
    <d v="2025-11-11T00:00:00"/>
    <x v="50"/>
    <x v="50"/>
  </r>
  <r>
    <x v="532"/>
    <d v="2025-11-11T00:00:00"/>
    <x v="67"/>
    <x v="67"/>
  </r>
  <r>
    <x v="532"/>
    <d v="2025-11-11T00:00:00"/>
    <x v="145"/>
    <x v="144"/>
  </r>
  <r>
    <x v="532"/>
    <d v="2025-11-11T00:00:00"/>
    <x v="146"/>
    <x v="145"/>
  </r>
  <r>
    <x v="532"/>
    <d v="2025-11-11T00:00:00"/>
    <x v="154"/>
    <x v="153"/>
  </r>
  <r>
    <x v="532"/>
    <d v="2025-11-11T00:00:00"/>
    <x v="147"/>
    <x v="146"/>
  </r>
  <r>
    <x v="532"/>
    <d v="2025-11-11T00:00:00"/>
    <x v="148"/>
    <x v="147"/>
  </r>
  <r>
    <x v="532"/>
    <d v="2025-11-11T00:00:00"/>
    <x v="22"/>
    <x v="22"/>
  </r>
  <r>
    <x v="532"/>
    <d v="2025-11-11T00:00:00"/>
    <x v="65"/>
    <x v="65"/>
  </r>
  <r>
    <x v="532"/>
    <d v="2025-11-11T00:00:00"/>
    <x v="107"/>
    <x v="107"/>
  </r>
  <r>
    <x v="532"/>
    <d v="2025-11-11T00:00:00"/>
    <x v="13"/>
    <x v="13"/>
  </r>
  <r>
    <x v="532"/>
    <d v="2025-11-11T00:00:00"/>
    <x v="10"/>
    <x v="10"/>
  </r>
  <r>
    <x v="532"/>
    <d v="2025-11-11T00:00:00"/>
    <x v="11"/>
    <x v="11"/>
  </r>
  <r>
    <x v="532"/>
    <d v="2025-11-11T00:00:00"/>
    <x v="12"/>
    <x v="12"/>
  </r>
  <r>
    <x v="532"/>
    <d v="2025-11-11T00:00:00"/>
    <x v="6"/>
    <x v="6"/>
  </r>
  <r>
    <x v="532"/>
    <d v="2025-11-11T00:00:00"/>
    <x v="6"/>
    <x v="6"/>
  </r>
  <r>
    <x v="532"/>
    <d v="2025-11-11T00:00:00"/>
    <x v="3"/>
    <x v="3"/>
  </r>
  <r>
    <x v="532"/>
    <d v="2025-11-11T00:00:00"/>
    <x v="242"/>
    <x v="241"/>
  </r>
  <r>
    <x v="598"/>
    <d v="2025-11-11T00:00:00"/>
    <x v="32"/>
    <x v="32"/>
  </r>
  <r>
    <x v="598"/>
    <d v="2025-11-11T00:00:00"/>
    <x v="1"/>
    <x v="1"/>
  </r>
  <r>
    <x v="598"/>
    <d v="2025-11-11T00:00:00"/>
    <x v="30"/>
    <x v="30"/>
  </r>
  <r>
    <x v="599"/>
    <d v="2025-11-09T00:00:00"/>
    <x v="6"/>
    <x v="6"/>
  </r>
  <r>
    <x v="599"/>
    <d v="2025-11-09T00:00:00"/>
    <x v="5"/>
    <x v="5"/>
  </r>
  <r>
    <x v="600"/>
    <d v="2025-11-09T00:00:00"/>
    <x v="13"/>
    <x v="13"/>
  </r>
  <r>
    <x v="600"/>
    <d v="2025-11-09T00:00:00"/>
    <x v="43"/>
    <x v="43"/>
  </r>
  <r>
    <x v="600"/>
    <d v="2025-11-09T00:00:00"/>
    <x v="44"/>
    <x v="44"/>
  </r>
  <r>
    <x v="600"/>
    <d v="2025-11-09T00:00:00"/>
    <x v="45"/>
    <x v="45"/>
  </r>
  <r>
    <x v="600"/>
    <d v="2025-11-09T00:00:00"/>
    <x v="46"/>
    <x v="46"/>
  </r>
  <r>
    <x v="600"/>
    <d v="2025-11-09T00:00:00"/>
    <x v="47"/>
    <x v="47"/>
  </r>
  <r>
    <x v="600"/>
    <d v="2025-11-09T00:00:00"/>
    <x v="48"/>
    <x v="48"/>
  </r>
  <r>
    <x v="600"/>
    <d v="2025-11-09T00:00:00"/>
    <x v="49"/>
    <x v="49"/>
  </r>
  <r>
    <x v="600"/>
    <d v="2025-11-09T00:00:00"/>
    <x v="50"/>
    <x v="50"/>
  </r>
  <r>
    <x v="600"/>
    <d v="2025-11-09T00:00:00"/>
    <x v="10"/>
    <x v="10"/>
  </r>
  <r>
    <x v="600"/>
    <d v="2025-11-09T00:00:00"/>
    <x v="11"/>
    <x v="11"/>
  </r>
  <r>
    <x v="601"/>
    <d v="2025-11-09T00:00:00"/>
    <x v="10"/>
    <x v="10"/>
  </r>
  <r>
    <x v="601"/>
    <d v="2025-11-09T00:00:00"/>
    <x v="6"/>
    <x v="6"/>
  </r>
  <r>
    <x v="602"/>
    <d v="2025-11-09T00:00:00"/>
    <x v="73"/>
    <x v="73"/>
  </r>
  <r>
    <x v="602"/>
    <d v="2025-11-09T00:00:00"/>
    <x v="74"/>
    <x v="74"/>
  </r>
  <r>
    <x v="602"/>
    <d v="2025-11-09T00:00:00"/>
    <x v="179"/>
    <x v="178"/>
  </r>
  <r>
    <x v="602"/>
    <d v="2025-11-09T00:00:00"/>
    <x v="32"/>
    <x v="32"/>
  </r>
  <r>
    <x v="602"/>
    <d v="2025-11-09T00:00:00"/>
    <x v="1"/>
    <x v="1"/>
  </r>
  <r>
    <x v="602"/>
    <d v="2025-11-09T00:00:00"/>
    <x v="75"/>
    <x v="75"/>
  </r>
  <r>
    <x v="602"/>
    <d v="2025-11-09T00:00:00"/>
    <x v="76"/>
    <x v="76"/>
  </r>
  <r>
    <x v="602"/>
    <d v="2025-11-09T00:00:00"/>
    <x v="144"/>
    <x v="143"/>
  </r>
  <r>
    <x v="602"/>
    <d v="2025-11-09T00:00:00"/>
    <x v="203"/>
    <x v="202"/>
  </r>
  <r>
    <x v="603"/>
    <d v="2025-11-09T00:00:00"/>
    <x v="15"/>
    <x v="15"/>
  </r>
  <r>
    <x v="604"/>
    <d v="2025-11-09T00:00:00"/>
    <x v="145"/>
    <x v="144"/>
  </r>
  <r>
    <x v="604"/>
    <d v="2025-11-09T00:00:00"/>
    <x v="146"/>
    <x v="145"/>
  </r>
  <r>
    <x v="604"/>
    <d v="2025-11-09T00:00:00"/>
    <x v="147"/>
    <x v="146"/>
  </r>
  <r>
    <x v="604"/>
    <d v="2025-11-09T00:00:00"/>
    <x v="148"/>
    <x v="147"/>
  </r>
  <r>
    <x v="604"/>
    <d v="2025-11-09T00:00:00"/>
    <x v="90"/>
    <x v="90"/>
  </r>
  <r>
    <x v="604"/>
    <d v="2025-11-09T00:00:00"/>
    <x v="82"/>
    <x v="82"/>
  </r>
  <r>
    <x v="604"/>
    <d v="2025-11-09T00:00:00"/>
    <x v="144"/>
    <x v="143"/>
  </r>
  <r>
    <x v="604"/>
    <d v="2025-11-09T00:00:00"/>
    <x v="132"/>
    <x v="131"/>
  </r>
  <r>
    <x v="605"/>
    <d v="2025-11-08T00:00:00"/>
    <x v="11"/>
    <x v="11"/>
  </r>
  <r>
    <x v="605"/>
    <d v="2025-11-08T00:00:00"/>
    <x v="12"/>
    <x v="12"/>
  </r>
  <r>
    <x v="606"/>
    <d v="2025-11-08T00:00:00"/>
    <x v="266"/>
    <x v="265"/>
  </r>
  <r>
    <x v="606"/>
    <d v="2025-11-08T00:00:00"/>
    <x v="54"/>
    <x v="54"/>
  </r>
  <r>
    <x v="607"/>
    <d v="2025-11-07T00:00:00"/>
    <x v="221"/>
    <x v="220"/>
  </r>
  <r>
    <x v="607"/>
    <d v="2025-11-07T00:00:00"/>
    <x v="99"/>
    <x v="99"/>
  </r>
  <r>
    <x v="607"/>
    <d v="2025-11-07T00:00:00"/>
    <x v="3"/>
    <x v="3"/>
  </r>
  <r>
    <x v="608"/>
    <d v="2025-11-07T00:00:00"/>
    <x v="5"/>
    <x v="5"/>
  </r>
  <r>
    <x v="609"/>
    <d v="2025-11-06T00:00:00"/>
    <x v="30"/>
    <x v="30"/>
  </r>
  <r>
    <x v="610"/>
    <d v="2025-11-06T00:00:00"/>
    <x v="87"/>
    <x v="87"/>
  </r>
  <r>
    <x v="611"/>
    <s v="5-112025"/>
    <x v="10"/>
    <x v="10"/>
  </r>
  <r>
    <x v="611"/>
    <s v="5-112025"/>
    <x v="11"/>
    <x v="11"/>
  </r>
  <r>
    <x v="611"/>
    <s v="5-112025"/>
    <x v="12"/>
    <x v="12"/>
  </r>
  <r>
    <x v="611"/>
    <s v="5-112025"/>
    <x v="131"/>
    <x v="130"/>
  </r>
  <r>
    <x v="611"/>
    <s v="5-112025"/>
    <x v="26"/>
    <x v="26"/>
  </r>
  <r>
    <x v="611"/>
    <s v="5-112025"/>
    <x v="6"/>
    <x v="6"/>
  </r>
  <r>
    <x v="611"/>
    <s v="5-112025"/>
    <x v="3"/>
    <x v="3"/>
  </r>
  <r>
    <x v="612"/>
    <d v="2025-11-05T00:00:00"/>
    <x v="127"/>
    <x v="7"/>
  </r>
  <r>
    <x v="613"/>
    <d v="2025-11-05T00:00:00"/>
    <x v="246"/>
    <x v="245"/>
  </r>
  <r>
    <x v="614"/>
    <d v="2025-11-05T00:00:00"/>
    <x v="17"/>
    <x v="17"/>
  </r>
  <r>
    <x v="615"/>
    <d v="2025-11-04T00:00:00"/>
    <x v="27"/>
    <x v="27"/>
  </r>
  <r>
    <x v="615"/>
    <d v="2025-11-04T00:00:00"/>
    <x v="27"/>
    <x v="27"/>
  </r>
  <r>
    <x v="616"/>
    <d v="2025-11-04T00:00:00"/>
    <x v="3"/>
    <x v="3"/>
  </r>
  <r>
    <x v="617"/>
    <d v="2025-11-04T00:00:00"/>
    <x v="27"/>
    <x v="27"/>
  </r>
  <r>
    <x v="618"/>
    <d v="2025-11-02T00:00:00"/>
    <x v="29"/>
    <x v="29"/>
  </r>
  <r>
    <x v="618"/>
    <d v="2025-11-02T00:00:00"/>
    <x v="36"/>
    <x v="36"/>
  </r>
  <r>
    <x v="619"/>
    <d v="2025-11-02T00:00:00"/>
    <x v="37"/>
    <x v="37"/>
  </r>
  <r>
    <x v="619"/>
    <d v="2025-11-02T00:00:00"/>
    <x v="56"/>
    <x v="56"/>
  </r>
  <r>
    <x v="620"/>
    <d v="2025-11-01T00:00:00"/>
    <x v="10"/>
    <x v="10"/>
  </r>
  <r>
    <x v="620"/>
    <d v="2025-11-01T00:00:00"/>
    <x v="11"/>
    <x v="11"/>
  </r>
  <r>
    <x v="620"/>
    <d v="2025-11-01T00:00:00"/>
    <x v="12"/>
    <x v="12"/>
  </r>
  <r>
    <x v="620"/>
    <d v="2025-11-01T00:00:00"/>
    <x v="13"/>
    <x v="13"/>
  </r>
  <r>
    <x v="620"/>
    <d v="2025-11-01T00:00:00"/>
    <x v="5"/>
    <x v="5"/>
  </r>
  <r>
    <x v="620"/>
    <d v="2025-11-01T00:00:00"/>
    <x v="6"/>
    <x v="6"/>
  </r>
  <r>
    <x v="620"/>
    <d v="2025-11-01T00:00:00"/>
    <x v="84"/>
    <x v="84"/>
  </r>
  <r>
    <x v="621"/>
    <d v="2025-10-31T00:00:00"/>
    <x v="13"/>
    <x v="13"/>
  </r>
  <r>
    <x v="621"/>
    <d v="2025-10-31T00:00:00"/>
    <x v="140"/>
    <x v="139"/>
  </r>
  <r>
    <x v="621"/>
    <d v="2025-10-31T00:00:00"/>
    <x v="141"/>
    <x v="140"/>
  </r>
  <r>
    <x v="621"/>
    <d v="2025-10-31T00:00:00"/>
    <x v="142"/>
    <x v="141"/>
  </r>
  <r>
    <x v="621"/>
    <d v="2025-10-31T00:00:00"/>
    <x v="43"/>
    <x v="43"/>
  </r>
  <r>
    <x v="621"/>
    <d v="2025-10-31T00:00:00"/>
    <x v="44"/>
    <x v="44"/>
  </r>
  <r>
    <x v="621"/>
    <d v="2025-10-31T00:00:00"/>
    <x v="45"/>
    <x v="45"/>
  </r>
  <r>
    <x v="621"/>
    <d v="2025-10-31T00:00:00"/>
    <x v="46"/>
    <x v="46"/>
  </r>
  <r>
    <x v="621"/>
    <d v="2025-10-31T00:00:00"/>
    <x v="47"/>
    <x v="47"/>
  </r>
  <r>
    <x v="621"/>
    <d v="2025-10-31T00:00:00"/>
    <x v="48"/>
    <x v="48"/>
  </r>
  <r>
    <x v="621"/>
    <d v="2025-10-31T00:00:00"/>
    <x v="49"/>
    <x v="49"/>
  </r>
  <r>
    <x v="621"/>
    <d v="2025-10-31T00:00:00"/>
    <x v="50"/>
    <x v="50"/>
  </r>
  <r>
    <x v="621"/>
    <d v="2025-10-31T00:00:00"/>
    <x v="254"/>
    <x v="253"/>
  </r>
  <r>
    <x v="621"/>
    <d v="2025-10-31T00:00:00"/>
    <x v="3"/>
    <x v="3"/>
  </r>
  <r>
    <x v="621"/>
    <d v="2025-10-31T00:00:00"/>
    <x v="6"/>
    <x v="6"/>
  </r>
  <r>
    <x v="621"/>
    <d v="2025-10-31T00:00:00"/>
    <x v="6"/>
    <x v="6"/>
  </r>
  <r>
    <x v="622"/>
    <d v="2025-10-31T00:00:00"/>
    <x v="54"/>
    <x v="54"/>
  </r>
  <r>
    <x v="622"/>
    <d v="2025-10-31T00:00:00"/>
    <x v="10"/>
    <x v="10"/>
  </r>
  <r>
    <x v="622"/>
    <d v="2025-10-31T00:00:00"/>
    <x v="11"/>
    <x v="11"/>
  </r>
  <r>
    <x v="622"/>
    <d v="2025-10-31T00:00:00"/>
    <x v="12"/>
    <x v="12"/>
  </r>
  <r>
    <x v="622"/>
    <d v="2025-10-31T00:00:00"/>
    <x v="30"/>
    <x v="30"/>
  </r>
  <r>
    <x v="623"/>
    <d v="2025-10-31T00:00:00"/>
    <x v="266"/>
    <x v="265"/>
  </r>
  <r>
    <x v="624"/>
    <d v="2025-10-31T00:00:00"/>
    <x v="261"/>
    <x v="260"/>
  </r>
  <r>
    <x v="624"/>
    <d v="2025-10-31T00:00:00"/>
    <x v="0"/>
    <x v="0"/>
  </r>
  <r>
    <x v="624"/>
    <d v="2025-10-31T00:00:00"/>
    <x v="6"/>
    <x v="6"/>
  </r>
  <r>
    <x v="45"/>
    <d v="2025-10-30T00:00:00"/>
    <x v="187"/>
    <x v="186"/>
  </r>
  <r>
    <x v="45"/>
    <d v="2025-10-30T00:00:00"/>
    <x v="187"/>
    <x v="186"/>
  </r>
  <r>
    <x v="45"/>
    <d v="2025-10-30T00:00:00"/>
    <x v="112"/>
    <x v="112"/>
  </r>
  <r>
    <x v="45"/>
    <d v="2025-10-30T00:00:00"/>
    <x v="112"/>
    <x v="112"/>
  </r>
  <r>
    <x v="45"/>
    <d v="2025-10-30T00:00:00"/>
    <x v="15"/>
    <x v="15"/>
  </r>
  <r>
    <x v="45"/>
    <d v="2025-10-30T00:00:00"/>
    <x v="15"/>
    <x v="15"/>
  </r>
  <r>
    <x v="45"/>
    <d v="2025-10-30T00:00:00"/>
    <x v="14"/>
    <x v="14"/>
  </r>
  <r>
    <x v="45"/>
    <d v="2025-10-30T00:00:00"/>
    <x v="14"/>
    <x v="14"/>
  </r>
  <r>
    <x v="625"/>
    <d v="2025-10-30T00:00:00"/>
    <x v="56"/>
    <x v="56"/>
  </r>
  <r>
    <x v="625"/>
    <d v="2025-10-30T00:00:00"/>
    <x v="5"/>
    <x v="5"/>
  </r>
  <r>
    <x v="625"/>
    <d v="2025-10-30T00:00:00"/>
    <x v="5"/>
    <x v="5"/>
  </r>
  <r>
    <x v="626"/>
    <d v="2025-10-30T00:00:00"/>
    <x v="31"/>
    <x v="31"/>
  </r>
  <r>
    <x v="627"/>
    <d v="2025-10-29T00:00:00"/>
    <x v="17"/>
    <x v="17"/>
  </r>
  <r>
    <x v="628"/>
    <d v="2025-10-29T00:00:00"/>
    <x v="56"/>
    <x v="56"/>
  </r>
  <r>
    <x v="628"/>
    <d v="2025-10-29T00:00:00"/>
    <x v="3"/>
    <x v="3"/>
  </r>
  <r>
    <x v="628"/>
    <d v="2025-10-29T00:00:00"/>
    <x v="6"/>
    <x v="6"/>
  </r>
  <r>
    <x v="629"/>
    <d v="2025-10-28T00:00:00"/>
    <x v="33"/>
    <x v="33"/>
  </r>
  <r>
    <x v="630"/>
    <d v="2025-10-28T00:00:00"/>
    <x v="17"/>
    <x v="17"/>
  </r>
  <r>
    <x v="631"/>
    <d v="2025-10-26T00:00:00"/>
    <x v="15"/>
    <x v="15"/>
  </r>
  <r>
    <x v="631"/>
    <d v="2025-10-26T00:00:00"/>
    <x v="10"/>
    <x v="10"/>
  </r>
  <r>
    <x v="631"/>
    <d v="2025-10-26T00:00:00"/>
    <x v="11"/>
    <x v="11"/>
  </r>
  <r>
    <x v="631"/>
    <d v="2025-10-26T00:00:00"/>
    <x v="12"/>
    <x v="12"/>
  </r>
  <r>
    <x v="631"/>
    <d v="2025-10-26T00:00:00"/>
    <x v="43"/>
    <x v="43"/>
  </r>
  <r>
    <x v="631"/>
    <d v="2025-10-26T00:00:00"/>
    <x v="44"/>
    <x v="44"/>
  </r>
  <r>
    <x v="631"/>
    <d v="2025-10-26T00:00:00"/>
    <x v="45"/>
    <x v="45"/>
  </r>
  <r>
    <x v="631"/>
    <d v="2025-10-26T00:00:00"/>
    <x v="46"/>
    <x v="46"/>
  </r>
  <r>
    <x v="631"/>
    <d v="2025-10-26T00:00:00"/>
    <x v="47"/>
    <x v="47"/>
  </r>
  <r>
    <x v="631"/>
    <d v="2025-10-26T00:00:00"/>
    <x v="48"/>
    <x v="48"/>
  </r>
  <r>
    <x v="631"/>
    <d v="2025-10-26T00:00:00"/>
    <x v="49"/>
    <x v="49"/>
  </r>
  <r>
    <x v="631"/>
    <d v="2025-10-26T00:00:00"/>
    <x v="50"/>
    <x v="50"/>
  </r>
  <r>
    <x v="631"/>
    <d v="2025-10-26T00:00:00"/>
    <x v="3"/>
    <x v="3"/>
  </r>
  <r>
    <x v="631"/>
    <d v="2025-10-26T00:00:00"/>
    <x v="6"/>
    <x v="6"/>
  </r>
  <r>
    <x v="631"/>
    <d v="2025-10-26T00:00:00"/>
    <x v="6"/>
    <x v="6"/>
  </r>
  <r>
    <x v="631"/>
    <d v="2025-10-26T00:00:00"/>
    <x v="36"/>
    <x v="36"/>
  </r>
  <r>
    <x v="631"/>
    <d v="2025-10-26T00:00:00"/>
    <x v="91"/>
    <x v="91"/>
  </r>
  <r>
    <x v="632"/>
    <d v="2025-10-25T00:00:00"/>
    <x v="30"/>
    <x v="30"/>
  </r>
  <r>
    <x v="632"/>
    <d v="2025-10-25T00:00:00"/>
    <x v="6"/>
    <x v="6"/>
  </r>
  <r>
    <x v="632"/>
    <d v="2025-10-25T00:00:00"/>
    <x v="3"/>
    <x v="3"/>
  </r>
  <r>
    <x v="632"/>
    <d v="2025-10-25T00:00:00"/>
    <x v="38"/>
    <x v="38"/>
  </r>
  <r>
    <x v="632"/>
    <d v="2025-10-25T00:00:00"/>
    <x v="165"/>
    <x v="164"/>
  </r>
  <r>
    <x v="632"/>
    <d v="2025-10-25T00:00:00"/>
    <x v="119"/>
    <x v="119"/>
  </r>
  <r>
    <x v="632"/>
    <d v="2025-10-25T00:00:00"/>
    <x v="120"/>
    <x v="120"/>
  </r>
  <r>
    <x v="632"/>
    <d v="2025-10-25T00:00:00"/>
    <x v="167"/>
    <x v="166"/>
  </r>
  <r>
    <x v="632"/>
    <d v="2025-10-25T00:00:00"/>
    <x v="168"/>
    <x v="167"/>
  </r>
  <r>
    <x v="632"/>
    <d v="2025-10-25T00:00:00"/>
    <x v="194"/>
    <x v="193"/>
  </r>
  <r>
    <x v="632"/>
    <d v="2025-10-25T00:00:00"/>
    <x v="27"/>
    <x v="27"/>
  </r>
  <r>
    <x v="632"/>
    <d v="2025-10-25T00:00:00"/>
    <x v="27"/>
    <x v="27"/>
  </r>
  <r>
    <x v="632"/>
    <d v="2025-10-25T00:00:00"/>
    <x v="27"/>
    <x v="27"/>
  </r>
  <r>
    <x v="633"/>
    <d v="2025-10-25T00:00:00"/>
    <x v="17"/>
    <x v="17"/>
  </r>
  <r>
    <x v="634"/>
    <d v="2025-10-24T00:00:00"/>
    <x v="17"/>
    <x v="17"/>
  </r>
  <r>
    <x v="635"/>
    <d v="2025-10-23T00:00:00"/>
    <x v="43"/>
    <x v="43"/>
  </r>
  <r>
    <x v="635"/>
    <d v="2025-10-23T00:00:00"/>
    <x v="44"/>
    <x v="44"/>
  </r>
  <r>
    <x v="635"/>
    <d v="2025-10-23T00:00:00"/>
    <x v="45"/>
    <x v="45"/>
  </r>
  <r>
    <x v="635"/>
    <d v="2025-10-23T00:00:00"/>
    <x v="46"/>
    <x v="46"/>
  </r>
  <r>
    <x v="635"/>
    <d v="2025-10-23T00:00:00"/>
    <x v="47"/>
    <x v="47"/>
  </r>
  <r>
    <x v="635"/>
    <d v="2025-10-23T00:00:00"/>
    <x v="48"/>
    <x v="48"/>
  </r>
  <r>
    <x v="635"/>
    <d v="2025-10-23T00:00:00"/>
    <x v="49"/>
    <x v="49"/>
  </r>
  <r>
    <x v="635"/>
    <d v="2025-10-23T00:00:00"/>
    <x v="50"/>
    <x v="50"/>
  </r>
  <r>
    <x v="636"/>
    <d v="2025-10-18T00:00:00"/>
    <x v="38"/>
    <x v="38"/>
  </r>
  <r>
    <x v="637"/>
    <d v="2025-10-23T00:00:00"/>
    <x v="36"/>
    <x v="36"/>
  </r>
  <r>
    <x v="637"/>
    <d v="2025-10-23T00:00:00"/>
    <x v="37"/>
    <x v="37"/>
  </r>
  <r>
    <x v="638"/>
    <d v="2025-10-19T00:00:00"/>
    <x v="267"/>
    <x v="266"/>
  </r>
  <r>
    <x v="639"/>
    <d v="2025-10-19T00:00:00"/>
    <x v="3"/>
    <x v="3"/>
  </r>
  <r>
    <x v="639"/>
    <d v="2025-10-19T00:00:00"/>
    <x v="5"/>
    <x v="5"/>
  </r>
  <r>
    <x v="639"/>
    <d v="2025-10-19T00:00:00"/>
    <x v="5"/>
    <x v="5"/>
  </r>
  <r>
    <x v="640"/>
    <d v="2025-10-18T00:00:00"/>
    <x v="17"/>
    <x v="17"/>
  </r>
  <r>
    <x v="641"/>
    <d v="2025-10-17T00:00:00"/>
    <x v="152"/>
    <x v="151"/>
  </r>
  <r>
    <x v="641"/>
    <d v="2025-10-17T00:00:00"/>
    <x v="91"/>
    <x v="91"/>
  </r>
  <r>
    <x v="641"/>
    <d v="2025-10-17T00:00:00"/>
    <x v="90"/>
    <x v="90"/>
  </r>
  <r>
    <x v="641"/>
    <d v="2025-10-17T00:00:00"/>
    <x v="82"/>
    <x v="82"/>
  </r>
  <r>
    <x v="641"/>
    <d v="2025-10-17T00:00:00"/>
    <x v="73"/>
    <x v="73"/>
  </r>
  <r>
    <x v="641"/>
    <d v="2025-10-17T00:00:00"/>
    <x v="74"/>
    <x v="74"/>
  </r>
  <r>
    <x v="641"/>
    <d v="2025-10-17T00:00:00"/>
    <x v="75"/>
    <x v="75"/>
  </r>
  <r>
    <x v="641"/>
    <d v="2025-10-17T00:00:00"/>
    <x v="76"/>
    <x v="76"/>
  </r>
  <r>
    <x v="641"/>
    <d v="2025-10-17T00:00:00"/>
    <x v="6"/>
    <x v="6"/>
  </r>
  <r>
    <x v="641"/>
    <d v="2025-10-17T00:00:00"/>
    <x v="27"/>
    <x v="27"/>
  </r>
  <r>
    <x v="641"/>
    <d v="2025-10-17T00:00:00"/>
    <x v="27"/>
    <x v="27"/>
  </r>
  <r>
    <x v="638"/>
    <d v="2025-10-17T00:00:00"/>
    <x v="123"/>
    <x v="123"/>
  </r>
  <r>
    <x v="638"/>
    <d v="2025-10-17T00:00:00"/>
    <x v="59"/>
    <x v="59"/>
  </r>
  <r>
    <x v="638"/>
    <d v="2025-10-17T00:00:00"/>
    <x v="37"/>
    <x v="37"/>
  </r>
  <r>
    <x v="638"/>
    <d v="2025-10-17T00:00:00"/>
    <x v="56"/>
    <x v="56"/>
  </r>
  <r>
    <x v="638"/>
    <d v="2025-10-17T00:00:00"/>
    <x v="268"/>
    <x v="267"/>
  </r>
  <r>
    <x v="642"/>
    <d v="2025-10-16T00:00:00"/>
    <x v="96"/>
    <x v="96"/>
  </r>
  <r>
    <x v="642"/>
    <d v="2025-10-16T00:00:00"/>
    <x v="97"/>
    <x v="97"/>
  </r>
  <r>
    <x v="642"/>
    <d v="2025-10-16T00:00:00"/>
    <x v="98"/>
    <x v="98"/>
  </r>
  <r>
    <x v="642"/>
    <d v="2025-10-16T00:00:00"/>
    <x v="29"/>
    <x v="29"/>
  </r>
  <r>
    <x v="642"/>
    <d v="2025-10-16T00:00:00"/>
    <x v="63"/>
    <x v="63"/>
  </r>
  <r>
    <x v="642"/>
    <d v="2025-10-16T00:00:00"/>
    <x v="269"/>
    <x v="268"/>
  </r>
  <r>
    <x v="642"/>
    <d v="2025-10-16T00:00:00"/>
    <x v="6"/>
    <x v="6"/>
  </r>
  <r>
    <x v="642"/>
    <d v="2025-10-16T00:00:00"/>
    <x v="6"/>
    <x v="6"/>
  </r>
  <r>
    <x v="45"/>
    <d v="2025-10-15T00:00:00"/>
    <x v="186"/>
    <x v="185"/>
  </r>
  <r>
    <x v="45"/>
    <d v="2025-10-15T00:00:00"/>
    <x v="14"/>
    <x v="14"/>
  </r>
  <r>
    <x v="45"/>
    <d v="2025-10-15T00:00:00"/>
    <x v="2"/>
    <x v="2"/>
  </r>
  <r>
    <x v="45"/>
    <d v="2025-10-15T00:00:00"/>
    <x v="15"/>
    <x v="15"/>
  </r>
  <r>
    <x v="45"/>
    <d v="2025-10-15T00:00:00"/>
    <x v="185"/>
    <x v="184"/>
  </r>
  <r>
    <x v="45"/>
    <d v="2025-10-15T00:00:00"/>
    <x v="112"/>
    <x v="112"/>
  </r>
  <r>
    <x v="643"/>
    <d v="2025-10-15T00:00:00"/>
    <x v="6"/>
    <x v="6"/>
  </r>
  <r>
    <x v="643"/>
    <d v="2025-10-15T00:00:00"/>
    <x v="103"/>
    <x v="103"/>
  </r>
  <r>
    <x v="644"/>
    <d v="2025-10-15T00:00:00"/>
    <x v="5"/>
    <x v="5"/>
  </r>
  <r>
    <x v="644"/>
    <d v="2025-10-15T00:00:00"/>
    <x v="5"/>
    <x v="5"/>
  </r>
  <r>
    <x v="645"/>
    <d v="2025-10-14T00:00:00"/>
    <x v="10"/>
    <x v="10"/>
  </r>
  <r>
    <x v="645"/>
    <d v="2025-10-14T00:00:00"/>
    <x v="11"/>
    <x v="11"/>
  </r>
  <r>
    <x v="645"/>
    <d v="2025-10-14T00:00:00"/>
    <x v="12"/>
    <x v="12"/>
  </r>
  <r>
    <x v="645"/>
    <d v="2025-10-14T00:00:00"/>
    <x v="13"/>
    <x v="13"/>
  </r>
  <r>
    <x v="645"/>
    <d v="2025-10-14T00:00:00"/>
    <x v="260"/>
    <x v="259"/>
  </r>
  <r>
    <x v="645"/>
    <d v="2025-10-14T00:00:00"/>
    <x v="3"/>
    <x v="3"/>
  </r>
  <r>
    <x v="645"/>
    <d v="2025-10-14T00:00:00"/>
    <x v="6"/>
    <x v="6"/>
  </r>
  <r>
    <x v="646"/>
    <d v="2025-10-14T00:00:00"/>
    <x v="103"/>
    <x v="103"/>
  </r>
  <r>
    <x v="647"/>
    <d v="2025-10-13T00:00:00"/>
    <x v="54"/>
    <x v="54"/>
  </r>
  <r>
    <x v="648"/>
    <d v="2025-10-12T00:00:00"/>
    <x v="6"/>
    <x v="6"/>
  </r>
  <r>
    <x v="648"/>
    <d v="2025-10-12T00:00:00"/>
    <x v="3"/>
    <x v="3"/>
  </r>
  <r>
    <x v="648"/>
    <d v="2025-10-12T00:00:00"/>
    <x v="5"/>
    <x v="5"/>
  </r>
  <r>
    <x v="649"/>
    <d v="2025-10-12T00:00:00"/>
    <x v="103"/>
    <x v="103"/>
  </r>
  <r>
    <x v="650"/>
    <d v="2025-10-12T00:00:00"/>
    <x v="17"/>
    <x v="17"/>
  </r>
  <r>
    <x v="651"/>
    <d v="2025-10-11T00:00:00"/>
    <x v="43"/>
    <x v="43"/>
  </r>
  <r>
    <x v="651"/>
    <d v="2025-10-11T00:00:00"/>
    <x v="44"/>
    <x v="44"/>
  </r>
  <r>
    <x v="651"/>
    <d v="2025-10-11T00:00:00"/>
    <x v="45"/>
    <x v="45"/>
  </r>
  <r>
    <x v="651"/>
    <d v="2025-10-11T00:00:00"/>
    <x v="46"/>
    <x v="46"/>
  </r>
  <r>
    <x v="651"/>
    <d v="2025-10-11T00:00:00"/>
    <x v="47"/>
    <x v="47"/>
  </r>
  <r>
    <x v="651"/>
    <d v="2025-10-11T00:00:00"/>
    <x v="48"/>
    <x v="48"/>
  </r>
  <r>
    <x v="651"/>
    <d v="2025-10-11T00:00:00"/>
    <x v="49"/>
    <x v="49"/>
  </r>
  <r>
    <x v="651"/>
    <d v="2025-10-11T00:00:00"/>
    <x v="50"/>
    <x v="50"/>
  </r>
  <r>
    <x v="651"/>
    <d v="2025-10-11T00:00:00"/>
    <x v="63"/>
    <x v="63"/>
  </r>
  <r>
    <x v="651"/>
    <d v="2025-10-11T00:00:00"/>
    <x v="6"/>
    <x v="6"/>
  </r>
  <r>
    <x v="651"/>
    <d v="2025-10-11T00:00:00"/>
    <x v="5"/>
    <x v="5"/>
  </r>
  <r>
    <x v="652"/>
    <d v="2025-10-11T00:00:00"/>
    <x v="56"/>
    <x v="56"/>
  </r>
  <r>
    <x v="652"/>
    <d v="2025-10-11T00:00:00"/>
    <x v="32"/>
    <x v="32"/>
  </r>
  <r>
    <x v="652"/>
    <d v="2025-10-11T00:00:00"/>
    <x v="1"/>
    <x v="1"/>
  </r>
  <r>
    <x v="652"/>
    <d v="2025-10-11T00:00:00"/>
    <x v="6"/>
    <x v="6"/>
  </r>
  <r>
    <x v="652"/>
    <d v="2025-10-11T00:00:00"/>
    <x v="27"/>
    <x v="27"/>
  </r>
  <r>
    <x v="652"/>
    <d v="2025-10-11T00:00:00"/>
    <x v="3"/>
    <x v="3"/>
  </r>
  <r>
    <x v="652"/>
    <d v="2025-10-11T00:00:00"/>
    <x v="5"/>
    <x v="5"/>
  </r>
  <r>
    <x v="652"/>
    <d v="2025-10-11T00:00:00"/>
    <x v="5"/>
    <x v="5"/>
  </r>
  <r>
    <x v="653"/>
    <d v="2025-10-11T00:00:00"/>
    <x v="56"/>
    <x v="56"/>
  </r>
  <r>
    <x v="653"/>
    <d v="2025-10-11T00:00:00"/>
    <x v="5"/>
    <x v="5"/>
  </r>
  <r>
    <x v="653"/>
    <d v="2025-10-11T00:00:00"/>
    <x v="5"/>
    <x v="5"/>
  </r>
  <r>
    <x v="654"/>
    <d v="2025-10-10T00:00:00"/>
    <x v="103"/>
    <x v="103"/>
  </r>
  <r>
    <x v="655"/>
    <d v="2025-10-09T00:00:00"/>
    <x v="10"/>
    <x v="10"/>
  </r>
  <r>
    <x v="655"/>
    <d v="2025-10-09T00:00:00"/>
    <x v="11"/>
    <x v="11"/>
  </r>
  <r>
    <x v="655"/>
    <d v="2025-10-09T00:00:00"/>
    <x v="12"/>
    <x v="12"/>
  </r>
  <r>
    <x v="655"/>
    <d v="2025-10-09T00:00:00"/>
    <x v="100"/>
    <x v="100"/>
  </r>
  <r>
    <x v="655"/>
    <d v="2025-10-09T00:00:00"/>
    <x v="6"/>
    <x v="6"/>
  </r>
  <r>
    <x v="656"/>
    <d v="2025-10-09T00:00:00"/>
    <x v="27"/>
    <x v="27"/>
  </r>
  <r>
    <x v="656"/>
    <d v="2025-10-09T00:00:00"/>
    <x v="10"/>
    <x v="10"/>
  </r>
  <r>
    <x v="656"/>
    <d v="2025-10-09T00:00:00"/>
    <x v="11"/>
    <x v="11"/>
  </r>
  <r>
    <x v="656"/>
    <d v="2025-10-09T00:00:00"/>
    <x v="12"/>
    <x v="12"/>
  </r>
  <r>
    <x v="656"/>
    <d v="2025-10-09T00:00:00"/>
    <x v="5"/>
    <x v="5"/>
  </r>
  <r>
    <x v="656"/>
    <d v="2025-10-09T00:00:00"/>
    <x v="5"/>
    <x v="5"/>
  </r>
  <r>
    <x v="657"/>
    <d v="2025-10-09T00:00:00"/>
    <x v="10"/>
    <x v="10"/>
  </r>
  <r>
    <x v="657"/>
    <d v="2025-10-09T00:00:00"/>
    <x v="11"/>
    <x v="11"/>
  </r>
  <r>
    <x v="657"/>
    <d v="2025-10-09T00:00:00"/>
    <x v="12"/>
    <x v="12"/>
  </r>
  <r>
    <x v="657"/>
    <d v="2025-10-09T00:00:00"/>
    <x v="95"/>
    <x v="95"/>
  </r>
  <r>
    <x v="657"/>
    <d v="2025-10-09T00:00:00"/>
    <x v="104"/>
    <x v="104"/>
  </r>
  <r>
    <x v="657"/>
    <d v="2025-10-09T00:00:00"/>
    <x v="3"/>
    <x v="3"/>
  </r>
  <r>
    <x v="658"/>
    <d v="2025-10-09T00:00:00"/>
    <x v="5"/>
    <x v="5"/>
  </r>
  <r>
    <x v="658"/>
    <d v="2025-10-09T00:00:00"/>
    <x v="5"/>
    <x v="5"/>
  </r>
  <r>
    <x v="659"/>
    <d v="2025-10-08T00:00:00"/>
    <x v="157"/>
    <x v="156"/>
  </r>
  <r>
    <x v="659"/>
    <d v="2025-10-08T00:00:00"/>
    <x v="223"/>
    <x v="222"/>
  </r>
  <r>
    <x v="659"/>
    <d v="2025-10-08T00:00:00"/>
    <x v="102"/>
    <x v="102"/>
  </r>
  <r>
    <x v="660"/>
    <d v="2025-10-08T00:00:00"/>
    <x v="91"/>
    <x v="91"/>
  </r>
  <r>
    <x v="661"/>
    <d v="2025-10-07T00:00:00"/>
    <x v="6"/>
    <x v="6"/>
  </r>
  <r>
    <x v="662"/>
    <d v="2025-10-08T00:00:00"/>
    <x v="6"/>
    <x v="6"/>
  </r>
  <r>
    <x v="663"/>
    <d v="2025-10-07T00:00:00"/>
    <x v="127"/>
    <x v="7"/>
  </r>
  <r>
    <x v="664"/>
    <d v="2025-10-07T00:00:00"/>
    <x v="10"/>
    <x v="10"/>
  </r>
  <r>
    <x v="664"/>
    <d v="2025-10-07T00:00:00"/>
    <x v="11"/>
    <x v="11"/>
  </r>
  <r>
    <x v="664"/>
    <d v="2025-10-07T00:00:00"/>
    <x v="12"/>
    <x v="12"/>
  </r>
  <r>
    <x v="664"/>
    <d v="2025-10-07T00:00:00"/>
    <x v="181"/>
    <x v="180"/>
  </r>
  <r>
    <x v="665"/>
    <d v="2025-10-07T00:00:00"/>
    <x v="270"/>
    <x v="269"/>
  </r>
  <r>
    <x v="665"/>
    <d v="2025-10-07T00:00:00"/>
    <x v="8"/>
    <x v="8"/>
  </r>
  <r>
    <x v="665"/>
    <d v="2025-10-07T00:00:00"/>
    <x v="91"/>
    <x v="91"/>
  </r>
  <r>
    <x v="666"/>
    <d v="2025-09-25T00:00:00"/>
    <x v="127"/>
    <x v="7"/>
  </r>
  <r>
    <x v="667"/>
    <d v="2025-10-05T00:00:00"/>
    <x v="38"/>
    <x v="38"/>
  </r>
  <r>
    <x v="668"/>
    <d v="2025-10-05T00:00:00"/>
    <x v="65"/>
    <x v="65"/>
  </r>
  <r>
    <x v="669"/>
    <d v="2025-10-05T00:00:00"/>
    <x v="27"/>
    <x v="27"/>
  </r>
  <r>
    <x v="670"/>
    <d v="2025-10-05T00:00:00"/>
    <x v="0"/>
    <x v="0"/>
  </r>
  <r>
    <x v="671"/>
    <d v="2025-10-04T00:00:00"/>
    <x v="152"/>
    <x v="151"/>
  </r>
  <r>
    <x v="672"/>
    <d v="2025-10-04T00:00:00"/>
    <x v="68"/>
    <x v="68"/>
  </r>
  <r>
    <x v="672"/>
    <d v="2025-10-04T00:00:00"/>
    <x v="152"/>
    <x v="151"/>
  </r>
  <r>
    <x v="672"/>
    <d v="2025-10-04T00:00:00"/>
    <x v="5"/>
    <x v="5"/>
  </r>
  <r>
    <x v="672"/>
    <d v="2025-10-04T00:00:00"/>
    <x v="5"/>
    <x v="5"/>
  </r>
  <r>
    <x v="673"/>
    <d v="2025-10-04T00:00:00"/>
    <x v="17"/>
    <x v="17"/>
  </r>
  <r>
    <x v="674"/>
    <d v="2025-10-04T00:00:00"/>
    <x v="139"/>
    <x v="138"/>
  </r>
  <r>
    <x v="674"/>
    <d v="2025-10-04T00:00:00"/>
    <x v="140"/>
    <x v="139"/>
  </r>
  <r>
    <x v="674"/>
    <d v="2025-10-04T00:00:00"/>
    <x v="141"/>
    <x v="140"/>
  </r>
  <r>
    <x v="674"/>
    <d v="2025-10-04T00:00:00"/>
    <x v="142"/>
    <x v="141"/>
  </r>
  <r>
    <x v="674"/>
    <d v="2025-10-04T00:00:00"/>
    <x v="271"/>
    <x v="270"/>
  </r>
  <r>
    <x v="674"/>
    <d v="2025-10-04T00:00:00"/>
    <x v="34"/>
    <x v="34"/>
  </r>
  <r>
    <x v="674"/>
    <d v="2025-10-04T00:00:00"/>
    <x v="43"/>
    <x v="43"/>
  </r>
  <r>
    <x v="674"/>
    <d v="2025-10-04T00:00:00"/>
    <x v="44"/>
    <x v="44"/>
  </r>
  <r>
    <x v="674"/>
    <d v="2025-10-04T00:00:00"/>
    <x v="45"/>
    <x v="45"/>
  </r>
  <r>
    <x v="674"/>
    <d v="2025-10-04T00:00:00"/>
    <x v="46"/>
    <x v="46"/>
  </r>
  <r>
    <x v="674"/>
    <d v="2025-10-04T00:00:00"/>
    <x v="47"/>
    <x v="47"/>
  </r>
  <r>
    <x v="674"/>
    <d v="2025-10-04T00:00:00"/>
    <x v="48"/>
    <x v="48"/>
  </r>
  <r>
    <x v="674"/>
    <d v="2025-10-04T00:00:00"/>
    <x v="49"/>
    <x v="49"/>
  </r>
  <r>
    <x v="674"/>
    <d v="2025-10-04T00:00:00"/>
    <x v="50"/>
    <x v="50"/>
  </r>
  <r>
    <x v="674"/>
    <d v="2025-10-04T00:00:00"/>
    <x v="5"/>
    <x v="5"/>
  </r>
  <r>
    <x v="674"/>
    <d v="2025-10-04T00:00:00"/>
    <x v="5"/>
    <x v="5"/>
  </r>
  <r>
    <x v="674"/>
    <d v="2025-10-04T00:00:00"/>
    <x v="3"/>
    <x v="3"/>
  </r>
  <r>
    <x v="675"/>
    <d v="2025-10-04T00:00:00"/>
    <x v="17"/>
    <x v="17"/>
  </r>
  <r>
    <x v="675"/>
    <d v="2025-10-04T00:00:00"/>
    <x v="183"/>
    <x v="182"/>
  </r>
  <r>
    <x v="675"/>
    <d v="2025-10-04T00:00:00"/>
    <x v="57"/>
    <x v="57"/>
  </r>
  <r>
    <x v="676"/>
    <d v="2025-10-03T00:00:00"/>
    <x v="13"/>
    <x v="13"/>
  </r>
  <r>
    <x v="676"/>
    <d v="2025-10-03T00:00:00"/>
    <x v="27"/>
    <x v="27"/>
  </r>
  <r>
    <x v="677"/>
    <d v="2025-10-03T00:00:00"/>
    <x v="13"/>
    <x v="13"/>
  </r>
  <r>
    <x v="677"/>
    <d v="2025-10-03T00:00:00"/>
    <x v="3"/>
    <x v="3"/>
  </r>
  <r>
    <x v="678"/>
    <d v="2025-10-03T00:00:00"/>
    <x v="31"/>
    <x v="31"/>
  </r>
  <r>
    <x v="679"/>
    <n v="6620297"/>
    <x v="103"/>
    <x v="103"/>
  </r>
  <r>
    <x v="680"/>
    <d v="2025-10-01T00:00:00"/>
    <x v="5"/>
    <x v="5"/>
  </r>
  <r>
    <x v="680"/>
    <d v="2025-10-01T00:00:00"/>
    <x v="5"/>
    <x v="5"/>
  </r>
  <r>
    <x v="680"/>
    <d v="2025-10-01T00:00:00"/>
    <x v="3"/>
    <x v="3"/>
  </r>
  <r>
    <x v="680"/>
    <d v="2025-10-01T00:00:00"/>
    <x v="6"/>
    <x v="6"/>
  </r>
  <r>
    <x v="680"/>
    <d v="2025-10-01T00:00:00"/>
    <x v="6"/>
    <x v="6"/>
  </r>
  <r>
    <x v="680"/>
    <d v="2025-10-01T00:00:00"/>
    <x v="27"/>
    <x v="27"/>
  </r>
  <r>
    <x v="681"/>
    <d v="2025-10-01T00:00:00"/>
    <x v="10"/>
    <x v="10"/>
  </r>
  <r>
    <x v="681"/>
    <d v="2025-10-01T00:00:00"/>
    <x v="11"/>
    <x v="11"/>
  </r>
  <r>
    <x v="681"/>
    <d v="2025-10-01T00:00:00"/>
    <x v="12"/>
    <x v="12"/>
  </r>
  <r>
    <x v="681"/>
    <d v="2025-10-01T00:00:00"/>
    <x v="27"/>
    <x v="27"/>
  </r>
  <r>
    <x v="681"/>
    <d v="2025-10-01T00:00:00"/>
    <x v="27"/>
    <x v="27"/>
  </r>
  <r>
    <x v="682"/>
    <d v="2025-09-30T00:00:00"/>
    <x v="6"/>
    <x v="6"/>
  </r>
  <r>
    <x v="683"/>
    <d v="2025-09-28T00:00:00"/>
    <x v="13"/>
    <x v="13"/>
  </r>
  <r>
    <x v="683"/>
    <d v="2025-09-28T00:00:00"/>
    <x v="5"/>
    <x v="5"/>
  </r>
  <r>
    <x v="683"/>
    <d v="2025-09-28T00:00:00"/>
    <x v="5"/>
    <x v="5"/>
  </r>
  <r>
    <x v="683"/>
    <d v="2025-09-28T00:00:00"/>
    <x v="3"/>
    <x v="3"/>
  </r>
  <r>
    <x v="683"/>
    <d v="2025-09-28T00:00:00"/>
    <x v="91"/>
    <x v="91"/>
  </r>
  <r>
    <x v="683"/>
    <d v="2025-09-28T00:00:00"/>
    <x v="6"/>
    <x v="6"/>
  </r>
  <r>
    <x v="683"/>
    <d v="2025-09-28T00:00:00"/>
    <x v="35"/>
    <x v="35"/>
  </r>
  <r>
    <x v="684"/>
    <d v="2025-09-28T00:00:00"/>
    <x v="110"/>
    <x v="110"/>
  </r>
  <r>
    <x v="684"/>
    <d v="2025-09-28T00:00:00"/>
    <x v="0"/>
    <x v="0"/>
  </r>
  <r>
    <x v="684"/>
    <d v="2025-09-28T00:00:00"/>
    <x v="102"/>
    <x v="102"/>
  </r>
  <r>
    <x v="685"/>
    <d v="2025-09-27T00:00:00"/>
    <x v="6"/>
    <x v="6"/>
  </r>
  <r>
    <x v="685"/>
    <d v="2025-09-27T00:00:00"/>
    <x v="119"/>
    <x v="119"/>
  </r>
  <r>
    <x v="685"/>
    <d v="2025-09-27T00:00:00"/>
    <x v="120"/>
    <x v="120"/>
  </r>
  <r>
    <x v="685"/>
    <d v="2025-09-27T00:00:00"/>
    <x v="168"/>
    <x v="167"/>
  </r>
  <r>
    <x v="685"/>
    <d v="2025-09-27T00:00:00"/>
    <x v="272"/>
    <x v="271"/>
  </r>
  <r>
    <x v="685"/>
    <d v="2025-09-27T00:00:00"/>
    <x v="273"/>
    <x v="272"/>
  </r>
  <r>
    <x v="685"/>
    <d v="2025-09-27T00:00:00"/>
    <x v="100"/>
    <x v="100"/>
  </r>
  <r>
    <x v="685"/>
    <d v="2025-09-27T00:00:00"/>
    <x v="23"/>
    <x v="23"/>
  </r>
  <r>
    <x v="685"/>
    <d v="2025-09-27T00:00:00"/>
    <x v="27"/>
    <x v="27"/>
  </r>
  <r>
    <x v="685"/>
    <d v="2025-09-27T00:00:00"/>
    <x v="27"/>
    <x v="27"/>
  </r>
  <r>
    <x v="685"/>
    <d v="2025-09-27T00:00:00"/>
    <x v="27"/>
    <x v="27"/>
  </r>
  <r>
    <x v="685"/>
    <d v="2025-09-27T00:00:00"/>
    <x v="27"/>
    <x v="27"/>
  </r>
  <r>
    <x v="685"/>
    <d v="2025-09-27T00:00:00"/>
    <x v="27"/>
    <x v="27"/>
  </r>
  <r>
    <x v="686"/>
    <d v="2025-09-28T00:00:00"/>
    <x v="20"/>
    <x v="20"/>
  </r>
  <r>
    <x v="686"/>
    <d v="2025-09-28T00:00:00"/>
    <x v="21"/>
    <x v="21"/>
  </r>
  <r>
    <x v="686"/>
    <d v="2025-09-28T00:00:00"/>
    <x v="27"/>
    <x v="27"/>
  </r>
  <r>
    <x v="686"/>
    <d v="2025-09-28T00:00:00"/>
    <x v="27"/>
    <x v="27"/>
  </r>
  <r>
    <x v="686"/>
    <d v="2025-09-28T00:00:00"/>
    <x v="3"/>
    <x v="3"/>
  </r>
  <r>
    <x v="686"/>
    <d v="2025-09-28T00:00:00"/>
    <x v="6"/>
    <x v="6"/>
  </r>
  <r>
    <x v="687"/>
    <d v="2025-09-27T00:00:00"/>
    <x v="30"/>
    <x v="30"/>
  </r>
  <r>
    <x v="688"/>
    <d v="2025-09-27T00:00:00"/>
    <x v="87"/>
    <x v="87"/>
  </r>
  <r>
    <x v="689"/>
    <d v="2025-09-26T00:00:00"/>
    <x v="10"/>
    <x v="10"/>
  </r>
  <r>
    <x v="689"/>
    <d v="2025-09-26T00:00:00"/>
    <x v="11"/>
    <x v="11"/>
  </r>
  <r>
    <x v="689"/>
    <d v="2025-09-26T00:00:00"/>
    <x v="12"/>
    <x v="12"/>
  </r>
  <r>
    <x v="689"/>
    <d v="2025-09-26T00:00:00"/>
    <x v="13"/>
    <x v="13"/>
  </r>
  <r>
    <x v="689"/>
    <d v="2025-09-26T00:00:00"/>
    <x v="5"/>
    <x v="5"/>
  </r>
  <r>
    <x v="689"/>
    <d v="2025-09-26T00:00:00"/>
    <x v="6"/>
    <x v="6"/>
  </r>
  <r>
    <x v="690"/>
    <d v="2025-09-26T00:00:00"/>
    <x v="274"/>
    <x v="273"/>
  </r>
  <r>
    <x v="691"/>
    <d v="2025-09-26T00:00:00"/>
    <x v="56"/>
    <x v="56"/>
  </r>
  <r>
    <x v="691"/>
    <d v="2025-09-26T00:00:00"/>
    <x v="10"/>
    <x v="10"/>
  </r>
  <r>
    <x v="691"/>
    <d v="2025-09-26T00:00:00"/>
    <x v="11"/>
    <x v="11"/>
  </r>
  <r>
    <x v="691"/>
    <d v="2025-09-26T00:00:00"/>
    <x v="3"/>
    <x v="3"/>
  </r>
  <r>
    <x v="691"/>
    <d v="2025-09-26T00:00:00"/>
    <x v="6"/>
    <x v="6"/>
  </r>
  <r>
    <x v="692"/>
    <d v="2025-09-25T00:00:00"/>
    <x v="127"/>
    <x v="7"/>
  </r>
  <r>
    <x v="693"/>
    <d v="2025-09-24T00:00:00"/>
    <x v="18"/>
    <x v="18"/>
  </r>
  <r>
    <x v="693"/>
    <d v="2025-09-24T00:00:00"/>
    <x v="32"/>
    <x v="32"/>
  </r>
  <r>
    <x v="693"/>
    <d v="2025-09-24T00:00:00"/>
    <x v="1"/>
    <x v="1"/>
  </r>
  <r>
    <x v="693"/>
    <d v="2025-09-24T00:00:00"/>
    <x v="10"/>
    <x v="10"/>
  </r>
  <r>
    <x v="693"/>
    <d v="2025-09-24T00:00:00"/>
    <x v="3"/>
    <x v="3"/>
  </r>
  <r>
    <x v="693"/>
    <d v="2025-09-24T00:00:00"/>
    <x v="246"/>
    <x v="245"/>
  </r>
  <r>
    <x v="694"/>
    <d v="2025-09-24T00:00:00"/>
    <x v="43"/>
    <x v="43"/>
  </r>
  <r>
    <x v="694"/>
    <d v="2025-09-24T00:00:00"/>
    <x v="44"/>
    <x v="44"/>
  </r>
  <r>
    <x v="694"/>
    <d v="2025-09-24T00:00:00"/>
    <x v="45"/>
    <x v="45"/>
  </r>
  <r>
    <x v="694"/>
    <d v="2025-09-24T00:00:00"/>
    <x v="46"/>
    <x v="46"/>
  </r>
  <r>
    <x v="694"/>
    <d v="2025-09-24T00:00:00"/>
    <x v="47"/>
    <x v="47"/>
  </r>
  <r>
    <x v="694"/>
    <d v="2025-09-24T00:00:00"/>
    <x v="48"/>
    <x v="48"/>
  </r>
  <r>
    <x v="694"/>
    <d v="2025-09-24T00:00:00"/>
    <x v="49"/>
    <x v="49"/>
  </r>
  <r>
    <x v="694"/>
    <d v="2025-09-24T00:00:00"/>
    <x v="50"/>
    <x v="50"/>
  </r>
  <r>
    <x v="694"/>
    <d v="2025-09-24T00:00:00"/>
    <x v="6"/>
    <x v="6"/>
  </r>
  <r>
    <x v="546"/>
    <d v="2025-09-24T00:00:00"/>
    <x v="18"/>
    <x v="18"/>
  </r>
  <r>
    <x v="695"/>
    <d v="2025-09-24T00:00:00"/>
    <x v="36"/>
    <x v="36"/>
  </r>
  <r>
    <x v="695"/>
    <d v="2025-09-24T00:00:00"/>
    <x v="5"/>
    <x v="5"/>
  </r>
  <r>
    <x v="696"/>
    <d v="2025-09-23T00:00:00"/>
    <x v="5"/>
    <x v="5"/>
  </r>
  <r>
    <x v="696"/>
    <d v="2025-09-23T00:00:00"/>
    <x v="5"/>
    <x v="5"/>
  </r>
  <r>
    <x v="697"/>
    <d v="2025-09-23T00:00:00"/>
    <x v="17"/>
    <x v="17"/>
  </r>
  <r>
    <x v="698"/>
    <d v="2025-09-23T00:00:00"/>
    <x v="87"/>
    <x v="87"/>
  </r>
  <r>
    <x v="699"/>
    <d v="2025-09-23T00:00:00"/>
    <x v="127"/>
    <x v="7"/>
  </r>
  <r>
    <x v="700"/>
    <d v="2025-09-21T00:00:00"/>
    <x v="9"/>
    <x v="9"/>
  </r>
  <r>
    <x v="700"/>
    <d v="2025-09-21T00:00:00"/>
    <x v="200"/>
    <x v="199"/>
  </r>
  <r>
    <x v="700"/>
    <d v="2025-09-21T00:00:00"/>
    <x v="126"/>
    <x v="126"/>
  </r>
  <r>
    <x v="700"/>
    <d v="2025-09-21T00:00:00"/>
    <x v="258"/>
    <x v="257"/>
  </r>
  <r>
    <x v="701"/>
    <d v="2025-09-21T00:00:00"/>
    <x v="63"/>
    <x v="63"/>
  </r>
  <r>
    <x v="702"/>
    <d v="2025-09-21T00:00:00"/>
    <x v="37"/>
    <x v="37"/>
  </r>
  <r>
    <x v="703"/>
    <d v="2025-09-21T00:00:00"/>
    <x v="114"/>
    <x v="114"/>
  </r>
  <r>
    <x v="704"/>
    <d v="2025-09-21T00:00:00"/>
    <x v="103"/>
    <x v="103"/>
  </r>
  <r>
    <x v="704"/>
    <d v="2025-09-21T00:00:00"/>
    <x v="6"/>
    <x v="6"/>
  </r>
  <r>
    <x v="700"/>
    <d v="2025-09-21T00:00:00"/>
    <x v="65"/>
    <x v="65"/>
  </r>
  <r>
    <x v="60"/>
    <d v="2025-09-20T00:00:00"/>
    <x v="103"/>
    <x v="103"/>
  </r>
  <r>
    <x v="705"/>
    <d v="2025-09-20T00:00:00"/>
    <x v="35"/>
    <x v="35"/>
  </r>
  <r>
    <x v="705"/>
    <d v="2025-09-20T00:00:00"/>
    <x v="17"/>
    <x v="17"/>
  </r>
  <r>
    <x v="706"/>
    <d v="2025-09-19T00:00:00"/>
    <x v="43"/>
    <x v="43"/>
  </r>
  <r>
    <x v="706"/>
    <d v="2025-09-19T00:00:00"/>
    <x v="44"/>
    <x v="44"/>
  </r>
  <r>
    <x v="706"/>
    <d v="2025-09-19T00:00:00"/>
    <x v="45"/>
    <x v="45"/>
  </r>
  <r>
    <x v="706"/>
    <d v="2025-09-19T00:00:00"/>
    <x v="46"/>
    <x v="46"/>
  </r>
  <r>
    <x v="706"/>
    <d v="2025-09-19T00:00:00"/>
    <x v="47"/>
    <x v="47"/>
  </r>
  <r>
    <x v="706"/>
    <d v="2025-09-19T00:00:00"/>
    <x v="48"/>
    <x v="48"/>
  </r>
  <r>
    <x v="706"/>
    <d v="2025-09-19T00:00:00"/>
    <x v="49"/>
    <x v="49"/>
  </r>
  <r>
    <x v="706"/>
    <d v="2025-09-19T00:00:00"/>
    <x v="50"/>
    <x v="50"/>
  </r>
  <r>
    <x v="706"/>
    <d v="2025-09-19T00:00:00"/>
    <x v="6"/>
    <x v="6"/>
  </r>
  <r>
    <x v="707"/>
    <d v="2025-09-18T00:00:00"/>
    <x v="140"/>
    <x v="139"/>
  </r>
  <r>
    <x v="707"/>
    <d v="2025-09-18T00:00:00"/>
    <x v="141"/>
    <x v="140"/>
  </r>
  <r>
    <x v="707"/>
    <d v="2025-09-18T00:00:00"/>
    <x v="142"/>
    <x v="141"/>
  </r>
  <r>
    <x v="707"/>
    <d v="2025-09-18T00:00:00"/>
    <x v="6"/>
    <x v="6"/>
  </r>
  <r>
    <x v="708"/>
    <d v="2025-09-18T00:00:00"/>
    <x v="17"/>
    <x v="17"/>
  </r>
  <r>
    <x v="708"/>
    <d v="2025-09-18T00:00:00"/>
    <x v="3"/>
    <x v="3"/>
  </r>
  <r>
    <x v="708"/>
    <d v="2025-09-18T00:00:00"/>
    <x v="6"/>
    <x v="6"/>
  </r>
  <r>
    <x v="709"/>
    <d v="2025-09-17T00:00:00"/>
    <x v="29"/>
    <x v="29"/>
  </r>
  <r>
    <x v="709"/>
    <d v="2025-09-17T00:00:00"/>
    <x v="63"/>
    <x v="63"/>
  </r>
  <r>
    <x v="709"/>
    <d v="2025-09-17T00:00:00"/>
    <x v="56"/>
    <x v="56"/>
  </r>
  <r>
    <x v="709"/>
    <d v="2025-09-17T00:00:00"/>
    <x v="5"/>
    <x v="5"/>
  </r>
  <r>
    <x v="709"/>
    <d v="2025-09-17T00:00:00"/>
    <x v="5"/>
    <x v="5"/>
  </r>
  <r>
    <x v="709"/>
    <d v="2025-09-17T00:00:00"/>
    <x v="3"/>
    <x v="3"/>
  </r>
  <r>
    <x v="709"/>
    <d v="2025-09-17T00:00:00"/>
    <x v="6"/>
    <x v="6"/>
  </r>
  <r>
    <x v="709"/>
    <d v="2025-09-17T00:00:00"/>
    <x v="6"/>
    <x v="6"/>
  </r>
  <r>
    <x v="708"/>
    <d v="2025-09-17T00:00:00"/>
    <x v="103"/>
    <x v="103"/>
  </r>
  <r>
    <x v="710"/>
    <d v="2025-09-16T00:00:00"/>
    <x v="10"/>
    <x v="10"/>
  </r>
  <r>
    <x v="710"/>
    <d v="2025-09-16T00:00:00"/>
    <x v="11"/>
    <x v="11"/>
  </r>
  <r>
    <x v="710"/>
    <d v="2025-09-16T00:00:00"/>
    <x v="12"/>
    <x v="12"/>
  </r>
  <r>
    <x v="710"/>
    <d v="2025-09-16T00:00:00"/>
    <x v="27"/>
    <x v="27"/>
  </r>
  <r>
    <x v="710"/>
    <d v="2025-09-16T00:00:00"/>
    <x v="27"/>
    <x v="27"/>
  </r>
  <r>
    <x v="710"/>
    <d v="2025-09-16T00:00:00"/>
    <x v="27"/>
    <x v="27"/>
  </r>
  <r>
    <x v="710"/>
    <d v="2025-09-16T00:00:00"/>
    <x v="3"/>
    <x v="3"/>
  </r>
  <r>
    <x v="710"/>
    <d v="2025-09-16T00:00:00"/>
    <x v="6"/>
    <x v="6"/>
  </r>
  <r>
    <x v="710"/>
    <d v="2025-09-16T00:00:00"/>
    <x v="6"/>
    <x v="6"/>
  </r>
  <r>
    <x v="711"/>
    <d v="2025-09-16T00:00:00"/>
    <x v="15"/>
    <x v="15"/>
  </r>
  <r>
    <x v="712"/>
    <d v="2025-09-16T00:00:00"/>
    <x v="10"/>
    <x v="10"/>
  </r>
  <r>
    <x v="712"/>
    <d v="2025-09-16T00:00:00"/>
    <x v="11"/>
    <x v="11"/>
  </r>
  <r>
    <x v="712"/>
    <d v="2025-09-16T00:00:00"/>
    <x v="12"/>
    <x v="12"/>
  </r>
  <r>
    <x v="712"/>
    <d v="2025-09-16T00:00:00"/>
    <x v="13"/>
    <x v="13"/>
  </r>
  <r>
    <x v="712"/>
    <d v="2025-09-16T00:00:00"/>
    <x v="27"/>
    <x v="27"/>
  </r>
  <r>
    <x v="713"/>
    <d v="2025-09-16T00:00:00"/>
    <x v="3"/>
    <x v="3"/>
  </r>
  <r>
    <x v="713"/>
    <d v="2025-09-16T00:00:00"/>
    <x v="43"/>
    <x v="43"/>
  </r>
  <r>
    <x v="713"/>
    <d v="2025-09-16T00:00:00"/>
    <x v="44"/>
    <x v="44"/>
  </r>
  <r>
    <x v="713"/>
    <d v="2025-09-16T00:00:00"/>
    <x v="45"/>
    <x v="45"/>
  </r>
  <r>
    <x v="713"/>
    <d v="2025-09-16T00:00:00"/>
    <x v="46"/>
    <x v="46"/>
  </r>
  <r>
    <x v="713"/>
    <d v="2025-09-16T00:00:00"/>
    <x v="47"/>
    <x v="47"/>
  </r>
  <r>
    <x v="713"/>
    <d v="2025-09-16T00:00:00"/>
    <x v="48"/>
    <x v="48"/>
  </r>
  <r>
    <x v="713"/>
    <d v="2025-09-16T00:00:00"/>
    <x v="49"/>
    <x v="49"/>
  </r>
  <r>
    <x v="713"/>
    <d v="2025-09-16T00:00:00"/>
    <x v="50"/>
    <x v="50"/>
  </r>
  <r>
    <x v="714"/>
    <d v="2025-09-16T00:00:00"/>
    <x v="10"/>
    <x v="10"/>
  </r>
  <r>
    <x v="714"/>
    <d v="2025-09-16T00:00:00"/>
    <x v="11"/>
    <x v="11"/>
  </r>
  <r>
    <x v="714"/>
    <d v="2025-09-16T00:00:00"/>
    <x v="12"/>
    <x v="12"/>
  </r>
  <r>
    <x v="714"/>
    <d v="2025-09-16T00:00:00"/>
    <x v="43"/>
    <x v="43"/>
  </r>
  <r>
    <x v="714"/>
    <d v="2025-09-16T00:00:00"/>
    <x v="44"/>
    <x v="44"/>
  </r>
  <r>
    <x v="714"/>
    <d v="2025-09-16T00:00:00"/>
    <x v="45"/>
    <x v="45"/>
  </r>
  <r>
    <x v="714"/>
    <d v="2025-09-16T00:00:00"/>
    <x v="46"/>
    <x v="46"/>
  </r>
  <r>
    <x v="714"/>
    <d v="2025-09-16T00:00:00"/>
    <x v="47"/>
    <x v="47"/>
  </r>
  <r>
    <x v="714"/>
    <d v="2025-09-16T00:00:00"/>
    <x v="48"/>
    <x v="48"/>
  </r>
  <r>
    <x v="714"/>
    <d v="2025-09-16T00:00:00"/>
    <x v="49"/>
    <x v="49"/>
  </r>
  <r>
    <x v="714"/>
    <d v="2025-09-16T00:00:00"/>
    <x v="50"/>
    <x v="50"/>
  </r>
  <r>
    <x v="714"/>
    <d v="2025-09-16T00:00:00"/>
    <x v="34"/>
    <x v="34"/>
  </r>
  <r>
    <x v="714"/>
    <d v="2025-09-16T00:00:00"/>
    <x v="6"/>
    <x v="6"/>
  </r>
  <r>
    <x v="715"/>
    <d v="2025-09-16T00:00:00"/>
    <x v="103"/>
    <x v="103"/>
  </r>
  <r>
    <x v="716"/>
    <d v="2025-09-14T00:00:00"/>
    <x v="114"/>
    <x v="114"/>
  </r>
  <r>
    <x v="717"/>
    <d v="2025-09-14T00:00:00"/>
    <x v="10"/>
    <x v="10"/>
  </r>
  <r>
    <x v="717"/>
    <d v="2025-09-14T00:00:00"/>
    <x v="11"/>
    <x v="11"/>
  </r>
  <r>
    <x v="717"/>
    <d v="2025-09-14T00:00:00"/>
    <x v="12"/>
    <x v="12"/>
  </r>
  <r>
    <x v="717"/>
    <d v="2025-09-14T00:00:00"/>
    <x v="6"/>
    <x v="6"/>
  </r>
  <r>
    <x v="718"/>
    <d v="2025-09-14T00:00:00"/>
    <x v="154"/>
    <x v="153"/>
  </r>
  <r>
    <x v="718"/>
    <d v="2025-09-14T00:00:00"/>
    <x v="99"/>
    <x v="99"/>
  </r>
  <r>
    <x v="718"/>
    <d v="2025-09-14T00:00:00"/>
    <x v="10"/>
    <x v="10"/>
  </r>
  <r>
    <x v="718"/>
    <d v="2025-09-14T00:00:00"/>
    <x v="11"/>
    <x v="11"/>
  </r>
  <r>
    <x v="718"/>
    <d v="2025-09-14T00:00:00"/>
    <x v="12"/>
    <x v="12"/>
  </r>
  <r>
    <x v="718"/>
    <d v="2025-09-14T00:00:00"/>
    <x v="3"/>
    <x v="3"/>
  </r>
  <r>
    <x v="719"/>
    <d v="2025-09-13T00:00:00"/>
    <x v="275"/>
    <x v="274"/>
  </r>
  <r>
    <x v="720"/>
    <d v="2025-09-13T00:00:00"/>
    <x v="84"/>
    <x v="84"/>
  </r>
  <r>
    <x v="720"/>
    <d v="2025-09-13T00:00:00"/>
    <x v="103"/>
    <x v="103"/>
  </r>
  <r>
    <x v="720"/>
    <d v="2025-09-13T00:00:00"/>
    <x v="6"/>
    <x v="6"/>
  </r>
  <r>
    <x v="720"/>
    <d v="2025-09-13T00:00:00"/>
    <x v="5"/>
    <x v="5"/>
  </r>
  <r>
    <x v="720"/>
    <d v="2025-09-13T00:00:00"/>
    <x v="5"/>
    <x v="5"/>
  </r>
  <r>
    <x v="721"/>
    <d v="2025-09-13T00:00:00"/>
    <x v="56"/>
    <x v="56"/>
  </r>
  <r>
    <x v="721"/>
    <d v="2025-09-13T00:00:00"/>
    <x v="5"/>
    <x v="5"/>
  </r>
  <r>
    <x v="721"/>
    <d v="2025-09-13T00:00:00"/>
    <x v="5"/>
    <x v="5"/>
  </r>
  <r>
    <x v="722"/>
    <d v="2025-09-13T00:00:00"/>
    <x v="210"/>
    <x v="209"/>
  </r>
  <r>
    <x v="722"/>
    <d v="2025-09-13T00:00:00"/>
    <x v="43"/>
    <x v="43"/>
  </r>
  <r>
    <x v="722"/>
    <d v="2025-09-13T00:00:00"/>
    <x v="44"/>
    <x v="44"/>
  </r>
  <r>
    <x v="722"/>
    <d v="2025-09-13T00:00:00"/>
    <x v="45"/>
    <x v="45"/>
  </r>
  <r>
    <x v="722"/>
    <d v="2025-09-13T00:00:00"/>
    <x v="46"/>
    <x v="46"/>
  </r>
  <r>
    <x v="722"/>
    <d v="2025-09-13T00:00:00"/>
    <x v="47"/>
    <x v="47"/>
  </r>
  <r>
    <x v="722"/>
    <d v="2025-09-13T00:00:00"/>
    <x v="48"/>
    <x v="48"/>
  </r>
  <r>
    <x v="722"/>
    <d v="2025-09-13T00:00:00"/>
    <x v="49"/>
    <x v="49"/>
  </r>
  <r>
    <x v="722"/>
    <d v="2025-09-13T00:00:00"/>
    <x v="50"/>
    <x v="50"/>
  </r>
  <r>
    <x v="723"/>
    <d v="2025-09-13T00:00:00"/>
    <x v="6"/>
    <x v="6"/>
  </r>
  <r>
    <x v="723"/>
    <d v="2025-09-13T00:00:00"/>
    <x v="17"/>
    <x v="17"/>
  </r>
  <r>
    <x v="723"/>
    <d v="2025-09-13T00:00:00"/>
    <x v="63"/>
    <x v="63"/>
  </r>
  <r>
    <x v="723"/>
    <d v="2025-09-13T00:00:00"/>
    <x v="99"/>
    <x v="99"/>
  </r>
  <r>
    <x v="724"/>
    <d v="2025-09-12T00:00:00"/>
    <x v="15"/>
    <x v="15"/>
  </r>
  <r>
    <x v="724"/>
    <d v="2025-09-12T00:00:00"/>
    <x v="6"/>
    <x v="6"/>
  </r>
  <r>
    <x v="724"/>
    <d v="2025-09-12T00:00:00"/>
    <x v="5"/>
    <x v="5"/>
  </r>
  <r>
    <x v="724"/>
    <d v="2025-09-12T00:00:00"/>
    <x v="5"/>
    <x v="5"/>
  </r>
  <r>
    <x v="724"/>
    <d v="2025-09-12T00:00:00"/>
    <x v="3"/>
    <x v="3"/>
  </r>
  <r>
    <x v="725"/>
    <d v="2025-09-12T00:00:00"/>
    <x v="32"/>
    <x v="32"/>
  </r>
  <r>
    <x v="725"/>
    <d v="2025-09-12T00:00:00"/>
    <x v="93"/>
    <x v="93"/>
  </r>
  <r>
    <x v="725"/>
    <d v="2025-09-12T00:00:00"/>
    <x v="75"/>
    <x v="75"/>
  </r>
  <r>
    <x v="725"/>
    <d v="2025-09-12T00:00:00"/>
    <x v="76"/>
    <x v="76"/>
  </r>
  <r>
    <x v="725"/>
    <d v="2025-09-12T00:00:00"/>
    <x v="9"/>
    <x v="9"/>
  </r>
  <r>
    <x v="725"/>
    <d v="2025-09-12T00:00:00"/>
    <x v="203"/>
    <x v="202"/>
  </r>
  <r>
    <x v="725"/>
    <d v="2025-09-12T00:00:00"/>
    <x v="241"/>
    <x v="240"/>
  </r>
  <r>
    <x v="725"/>
    <d v="2025-09-12T00:00:00"/>
    <x v="239"/>
    <x v="238"/>
  </r>
  <r>
    <x v="725"/>
    <d v="2025-09-12T00:00:00"/>
    <x v="10"/>
    <x v="10"/>
  </r>
  <r>
    <x v="725"/>
    <d v="2025-09-12T00:00:00"/>
    <x v="11"/>
    <x v="11"/>
  </r>
  <r>
    <x v="725"/>
    <d v="2025-09-12T00:00:00"/>
    <x v="12"/>
    <x v="12"/>
  </r>
  <r>
    <x v="725"/>
    <d v="2025-09-12T00:00:00"/>
    <x v="193"/>
    <x v="192"/>
  </r>
  <r>
    <x v="725"/>
    <d v="2025-09-12T00:00:00"/>
    <x v="5"/>
    <x v="5"/>
  </r>
  <r>
    <x v="725"/>
    <d v="2025-09-12T00:00:00"/>
    <x v="5"/>
    <x v="5"/>
  </r>
  <r>
    <x v="725"/>
    <d v="2025-09-12T00:00:00"/>
    <x v="3"/>
    <x v="3"/>
  </r>
  <r>
    <x v="725"/>
    <d v="2025-09-12T00:00:00"/>
    <x v="91"/>
    <x v="91"/>
  </r>
  <r>
    <x v="725"/>
    <d v="2025-09-12T00:00:00"/>
    <x v="56"/>
    <x v="56"/>
  </r>
  <r>
    <x v="725"/>
    <d v="2025-09-12T00:00:00"/>
    <x v="13"/>
    <x v="13"/>
  </r>
  <r>
    <x v="725"/>
    <d v="2025-09-12T00:00:00"/>
    <x v="260"/>
    <x v="259"/>
  </r>
  <r>
    <x v="725"/>
    <d v="2025-09-12T00:00:00"/>
    <x v="254"/>
    <x v="253"/>
  </r>
  <r>
    <x v="725"/>
    <d v="2025-09-12T00:00:00"/>
    <x v="28"/>
    <x v="28"/>
  </r>
  <r>
    <x v="725"/>
    <d v="2025-09-12T00:00:00"/>
    <x v="6"/>
    <x v="6"/>
  </r>
  <r>
    <x v="725"/>
    <d v="2025-09-12T00:00:00"/>
    <x v="6"/>
    <x v="6"/>
  </r>
  <r>
    <x v="726"/>
    <d v="2025-09-12T00:00:00"/>
    <x v="98"/>
    <x v="98"/>
  </r>
  <r>
    <x v="727"/>
    <d v="2025-09-12T00:00:00"/>
    <x v="152"/>
    <x v="151"/>
  </r>
  <r>
    <x v="727"/>
    <d v="2025-09-12T00:00:00"/>
    <x v="6"/>
    <x v="6"/>
  </r>
  <r>
    <x v="727"/>
    <d v="2025-09-12T00:00:00"/>
    <x v="6"/>
    <x v="6"/>
  </r>
  <r>
    <x v="727"/>
    <d v="2025-09-12T00:00:00"/>
    <x v="56"/>
    <x v="56"/>
  </r>
  <r>
    <x v="727"/>
    <d v="2025-09-12T00:00:00"/>
    <x v="27"/>
    <x v="27"/>
  </r>
  <r>
    <x v="727"/>
    <d v="2025-09-12T00:00:00"/>
    <x v="11"/>
    <x v="11"/>
  </r>
  <r>
    <x v="727"/>
    <d v="2025-09-12T00:00:00"/>
    <x v="5"/>
    <x v="5"/>
  </r>
  <r>
    <x v="727"/>
    <d v="2025-09-12T00:00:00"/>
    <x v="5"/>
    <x v="5"/>
  </r>
  <r>
    <x v="728"/>
    <d v="2025-09-11T00:00:00"/>
    <x v="152"/>
    <x v="151"/>
  </r>
  <r>
    <x v="729"/>
    <d v="2025-09-11T00:00:00"/>
    <x v="103"/>
    <x v="103"/>
  </r>
  <r>
    <x v="730"/>
    <d v="2025-09-10T00:00:00"/>
    <x v="130"/>
    <x v="129"/>
  </r>
  <r>
    <x v="731"/>
    <d v="2025-09-10T00:00:00"/>
    <x v="119"/>
    <x v="119"/>
  </r>
  <r>
    <x v="731"/>
    <d v="2025-09-10T00:00:00"/>
    <x v="27"/>
    <x v="27"/>
  </r>
  <r>
    <x v="731"/>
    <d v="2025-09-10T00:00:00"/>
    <x v="27"/>
    <x v="27"/>
  </r>
  <r>
    <x v="731"/>
    <d v="2025-09-10T00:00:00"/>
    <x v="27"/>
    <x v="27"/>
  </r>
  <r>
    <x v="731"/>
    <d v="2025-09-10T00:00:00"/>
    <x v="3"/>
    <x v="3"/>
  </r>
  <r>
    <x v="731"/>
    <d v="2025-09-10T00:00:00"/>
    <x v="5"/>
    <x v="5"/>
  </r>
  <r>
    <x v="732"/>
    <d v="2025-09-10T00:00:00"/>
    <x v="276"/>
    <x v="275"/>
  </r>
  <r>
    <x v="733"/>
    <d v="2025-09-09T00:00:00"/>
    <x v="99"/>
    <x v="99"/>
  </r>
  <r>
    <x v="733"/>
    <d v="2025-09-09T00:00:00"/>
    <x v="222"/>
    <x v="221"/>
  </r>
  <r>
    <x v="733"/>
    <d v="2025-09-09T00:00:00"/>
    <x v="17"/>
    <x v="17"/>
  </r>
  <r>
    <x v="734"/>
    <d v="2025-09-09T00:00:00"/>
    <x v="5"/>
    <x v="5"/>
  </r>
  <r>
    <x v="734"/>
    <d v="2025-09-09T00:00:00"/>
    <x v="5"/>
    <x v="5"/>
  </r>
  <r>
    <x v="735"/>
    <d v="2025-09-09T00:00:00"/>
    <x v="5"/>
    <x v="5"/>
  </r>
  <r>
    <x v="735"/>
    <d v="2025-09-09T00:00:00"/>
    <x v="5"/>
    <x v="5"/>
  </r>
  <r>
    <x v="736"/>
    <d v="2025-09-07T00:00:00"/>
    <x v="56"/>
    <x v="56"/>
  </r>
  <r>
    <x v="736"/>
    <d v="2025-09-07T00:00:00"/>
    <x v="5"/>
    <x v="5"/>
  </r>
  <r>
    <x v="736"/>
    <d v="2025-09-07T00:00:00"/>
    <x v="5"/>
    <x v="5"/>
  </r>
  <r>
    <x v="737"/>
    <d v="2025-09-07T00:00:00"/>
    <x v="219"/>
    <x v="218"/>
  </r>
  <r>
    <x v="738"/>
    <d v="2025-09-07T00:00:00"/>
    <x v="38"/>
    <x v="38"/>
  </r>
  <r>
    <x v="738"/>
    <d v="2025-09-07T00:00:00"/>
    <x v="5"/>
    <x v="5"/>
  </r>
  <r>
    <x v="739"/>
    <d v="2025-09-06T00:00:00"/>
    <x v="223"/>
    <x v="222"/>
  </r>
  <r>
    <x v="740"/>
    <d v="2025-09-06T00:00:00"/>
    <x v="5"/>
    <x v="5"/>
  </r>
  <r>
    <x v="740"/>
    <d v="2025-09-06T00:00:00"/>
    <x v="5"/>
    <x v="5"/>
  </r>
  <r>
    <x v="740"/>
    <d v="2025-09-06T00:00:00"/>
    <x v="6"/>
    <x v="6"/>
  </r>
  <r>
    <x v="740"/>
    <d v="2025-09-06T00:00:00"/>
    <x v="103"/>
    <x v="103"/>
  </r>
  <r>
    <x v="741"/>
    <d v="2025-09-05T00:00:00"/>
    <x v="10"/>
    <x v="10"/>
  </r>
  <r>
    <x v="741"/>
    <d v="2025-09-05T00:00:00"/>
    <x v="11"/>
    <x v="11"/>
  </r>
  <r>
    <x v="741"/>
    <d v="2025-09-05T00:00:00"/>
    <x v="3"/>
    <x v="3"/>
  </r>
  <r>
    <x v="742"/>
    <d v="2025-09-05T00:00:00"/>
    <x v="108"/>
    <x v="108"/>
  </r>
  <r>
    <x v="742"/>
    <d v="2025-09-05T00:00:00"/>
    <x v="28"/>
    <x v="28"/>
  </r>
  <r>
    <x v="742"/>
    <d v="2025-09-05T00:00:00"/>
    <x v="4"/>
    <x v="4"/>
  </r>
  <r>
    <x v="743"/>
    <d v="2025-09-05T00:00:00"/>
    <x v="17"/>
    <x v="17"/>
  </r>
  <r>
    <x v="744"/>
    <d v="2025-09-04T00:00:00"/>
    <x v="30"/>
    <x v="30"/>
  </r>
  <r>
    <x v="745"/>
    <d v="2025-09-04T00:00:00"/>
    <x v="30"/>
    <x v="30"/>
  </r>
  <r>
    <x v="745"/>
    <d v="2025-09-04T00:00:00"/>
    <x v="84"/>
    <x v="84"/>
  </r>
  <r>
    <x v="746"/>
    <d v="2025-09-04T00:00:00"/>
    <x v="3"/>
    <x v="3"/>
  </r>
  <r>
    <x v="747"/>
    <d v="2025-09-03T00:00:00"/>
    <x v="17"/>
    <x v="17"/>
  </r>
  <r>
    <x v="747"/>
    <d v="2025-09-03T00:00:00"/>
    <x v="10"/>
    <x v="10"/>
  </r>
  <r>
    <x v="747"/>
    <d v="2025-09-03T00:00:00"/>
    <x v="11"/>
    <x v="11"/>
  </r>
  <r>
    <x v="748"/>
    <d v="2025-09-03T00:00:00"/>
    <x v="17"/>
    <x v="17"/>
  </r>
  <r>
    <x v="749"/>
    <d v="2025-09-02T00:00:00"/>
    <x v="0"/>
    <x v="0"/>
  </r>
  <r>
    <x v="750"/>
    <d v="2025-09-02T00:00:00"/>
    <x v="5"/>
    <x v="5"/>
  </r>
  <r>
    <x v="751"/>
    <d v="2025-09-02T00:00:00"/>
    <x v="5"/>
    <x v="5"/>
  </r>
  <r>
    <x v="751"/>
    <d v="2025-09-02T00:00:00"/>
    <x v="5"/>
    <x v="5"/>
  </r>
  <r>
    <x v="752"/>
    <d v="2025-09-02T00:00:00"/>
    <x v="95"/>
    <x v="95"/>
  </r>
  <r>
    <x v="753"/>
    <d v="2025-08-31T00:00:00"/>
    <x v="6"/>
    <x v="6"/>
  </r>
  <r>
    <x v="753"/>
    <d v="2025-08-31T00:00:00"/>
    <x v="119"/>
    <x v="119"/>
  </r>
  <r>
    <x v="753"/>
    <d v="2025-08-31T00:00:00"/>
    <x v="120"/>
    <x v="120"/>
  </r>
  <r>
    <x v="753"/>
    <d v="2025-08-31T00:00:00"/>
    <x v="17"/>
    <x v="17"/>
  </r>
  <r>
    <x v="753"/>
    <d v="2025-08-31T00:00:00"/>
    <x v="246"/>
    <x v="245"/>
  </r>
  <r>
    <x v="754"/>
    <d v="2025-08-31T00:00:00"/>
    <x v="6"/>
    <x v="6"/>
  </r>
  <r>
    <x v="755"/>
    <d v="2025-08-31T00:00:00"/>
    <x v="131"/>
    <x v="130"/>
  </r>
  <r>
    <x v="755"/>
    <d v="2025-08-31T00:00:00"/>
    <x v="10"/>
    <x v="10"/>
  </r>
  <r>
    <x v="755"/>
    <d v="2025-08-31T00:00:00"/>
    <x v="103"/>
    <x v="103"/>
  </r>
  <r>
    <x v="755"/>
    <d v="2025-08-31T00:00:00"/>
    <x v="3"/>
    <x v="3"/>
  </r>
  <r>
    <x v="755"/>
    <d v="2025-08-31T00:00:00"/>
    <x v="3"/>
    <x v="3"/>
  </r>
  <r>
    <x v="755"/>
    <d v="2025-08-31T00:00:00"/>
    <x v="5"/>
    <x v="5"/>
  </r>
  <r>
    <x v="755"/>
    <d v="2025-08-31T00:00:00"/>
    <x v="5"/>
    <x v="5"/>
  </r>
  <r>
    <x v="755"/>
    <d v="2025-08-31T00:00:00"/>
    <x v="6"/>
    <x v="6"/>
  </r>
  <r>
    <x v="755"/>
    <d v="2025-08-31T00:00:00"/>
    <x v="6"/>
    <x v="6"/>
  </r>
  <r>
    <x v="756"/>
    <d v="2025-08-30T00:00:00"/>
    <x v="17"/>
    <x v="17"/>
  </r>
  <r>
    <x v="756"/>
    <d v="2025-08-30T00:00:00"/>
    <x v="246"/>
    <x v="245"/>
  </r>
  <r>
    <x v="757"/>
    <d v="2025-08-30T00:00:00"/>
    <x v="5"/>
    <x v="5"/>
  </r>
  <r>
    <x v="758"/>
    <d v="2025-08-29T00:00:00"/>
    <x v="28"/>
    <x v="28"/>
  </r>
  <r>
    <x v="759"/>
    <d v="2025-08-29T00:00:00"/>
    <x v="17"/>
    <x v="17"/>
  </r>
  <r>
    <x v="760"/>
    <d v="2025-08-28T00:00:00"/>
    <x v="166"/>
    <x v="165"/>
  </r>
  <r>
    <x v="760"/>
    <d v="2025-08-28T00:00:00"/>
    <x v="194"/>
    <x v="193"/>
  </r>
  <r>
    <x v="761"/>
    <d v="2025-08-28T00:00:00"/>
    <x v="3"/>
    <x v="3"/>
  </r>
  <r>
    <x v="761"/>
    <d v="2025-08-28T00:00:00"/>
    <x v="30"/>
    <x v="30"/>
  </r>
  <r>
    <x v="762"/>
    <d v="2025-08-28T00:00:00"/>
    <x v="43"/>
    <x v="43"/>
  </r>
  <r>
    <x v="762"/>
    <d v="2025-08-28T00:00:00"/>
    <x v="44"/>
    <x v="44"/>
  </r>
  <r>
    <x v="762"/>
    <d v="2025-08-28T00:00:00"/>
    <x v="45"/>
    <x v="45"/>
  </r>
  <r>
    <x v="762"/>
    <d v="2025-08-28T00:00:00"/>
    <x v="46"/>
    <x v="46"/>
  </r>
  <r>
    <x v="762"/>
    <d v="2025-08-28T00:00:00"/>
    <x v="47"/>
    <x v="47"/>
  </r>
  <r>
    <x v="762"/>
    <d v="2025-08-28T00:00:00"/>
    <x v="48"/>
    <x v="48"/>
  </r>
  <r>
    <x v="762"/>
    <d v="2025-08-28T00:00:00"/>
    <x v="49"/>
    <x v="49"/>
  </r>
  <r>
    <x v="762"/>
    <d v="2025-08-28T00:00:00"/>
    <x v="50"/>
    <x v="50"/>
  </r>
  <r>
    <x v="762"/>
    <d v="2025-08-28T00:00:00"/>
    <x v="67"/>
    <x v="67"/>
  </r>
  <r>
    <x v="762"/>
    <d v="2025-08-28T00:00:00"/>
    <x v="29"/>
    <x v="29"/>
  </r>
  <r>
    <x v="762"/>
    <d v="2025-08-28T00:00:00"/>
    <x v="63"/>
    <x v="63"/>
  </r>
  <r>
    <x v="762"/>
    <d v="2025-08-28T00:00:00"/>
    <x v="5"/>
    <x v="5"/>
  </r>
  <r>
    <x v="762"/>
    <d v="2025-08-28T00:00:00"/>
    <x v="5"/>
    <x v="5"/>
  </r>
  <r>
    <x v="762"/>
    <d v="2025-08-28T00:00:00"/>
    <x v="3"/>
    <x v="3"/>
  </r>
  <r>
    <x v="763"/>
    <d v="2025-08-27T00:00:00"/>
    <x v="54"/>
    <x v="54"/>
  </r>
  <r>
    <x v="764"/>
    <d v="2025-08-27T00:00:00"/>
    <x v="63"/>
    <x v="63"/>
  </r>
  <r>
    <x v="765"/>
    <d v="2025-08-27T00:00:00"/>
    <x v="5"/>
    <x v="5"/>
  </r>
  <r>
    <x v="765"/>
    <d v="2025-08-27T00:00:00"/>
    <x v="5"/>
    <x v="5"/>
  </r>
  <r>
    <x v="765"/>
    <d v="2025-08-27T00:00:00"/>
    <x v="10"/>
    <x v="10"/>
  </r>
  <r>
    <x v="765"/>
    <d v="2025-08-27T00:00:00"/>
    <x v="11"/>
    <x v="11"/>
  </r>
  <r>
    <x v="765"/>
    <d v="2025-08-27T00:00:00"/>
    <x v="17"/>
    <x v="17"/>
  </r>
  <r>
    <x v="766"/>
    <d v="2025-08-27T00:00:00"/>
    <x v="98"/>
    <x v="98"/>
  </r>
  <r>
    <x v="767"/>
    <d v="2025-08-26T00:00:00"/>
    <x v="54"/>
    <x v="54"/>
  </r>
  <r>
    <x v="768"/>
    <d v="2025-08-26T00:00:00"/>
    <x v="3"/>
    <x v="3"/>
  </r>
  <r>
    <x v="768"/>
    <d v="2025-08-26T00:00:00"/>
    <x v="10"/>
    <x v="10"/>
  </r>
  <r>
    <x v="768"/>
    <d v="2025-08-26T00:00:00"/>
    <x v="6"/>
    <x v="6"/>
  </r>
  <r>
    <x v="769"/>
    <d v="2025-08-26T00:00:00"/>
    <x v="17"/>
    <x v="17"/>
  </r>
  <r>
    <x v="60"/>
    <d v="2025-08-26T00:00:00"/>
    <x v="57"/>
    <x v="57"/>
  </r>
  <r>
    <x v="770"/>
    <d v="2025-08-26T00:00:00"/>
    <x v="103"/>
    <x v="103"/>
  </r>
  <r>
    <x v="771"/>
    <d v="2025-08-24T00:00:00"/>
    <x v="17"/>
    <x v="17"/>
  </r>
  <r>
    <x v="771"/>
    <d v="2025-08-24T00:00:00"/>
    <x v="103"/>
    <x v="103"/>
  </r>
  <r>
    <x v="771"/>
    <d v="2025-08-24T00:00:00"/>
    <x v="6"/>
    <x v="6"/>
  </r>
  <r>
    <x v="771"/>
    <d v="2025-08-24T00:00:00"/>
    <x v="6"/>
    <x v="6"/>
  </r>
  <r>
    <x v="772"/>
    <d v="2025-08-24T00:00:00"/>
    <x v="242"/>
    <x v="241"/>
  </r>
  <r>
    <x v="772"/>
    <d v="2025-08-24T00:00:00"/>
    <x v="30"/>
    <x v="30"/>
  </r>
  <r>
    <x v="772"/>
    <d v="2025-08-24T00:00:00"/>
    <x v="5"/>
    <x v="5"/>
  </r>
  <r>
    <x v="772"/>
    <d v="2025-08-24T00:00:00"/>
    <x v="5"/>
    <x v="5"/>
  </r>
  <r>
    <x v="772"/>
    <d v="2025-08-24T00:00:00"/>
    <x v="3"/>
    <x v="3"/>
  </r>
  <r>
    <x v="772"/>
    <d v="2025-08-24T00:00:00"/>
    <x v="6"/>
    <x v="6"/>
  </r>
  <r>
    <x v="772"/>
    <d v="2025-08-24T00:00:00"/>
    <x v="13"/>
    <x v="13"/>
  </r>
  <r>
    <x v="772"/>
    <d v="2025-08-24T00:00:00"/>
    <x v="10"/>
    <x v="10"/>
  </r>
  <r>
    <x v="772"/>
    <d v="2025-08-24T00:00:00"/>
    <x v="11"/>
    <x v="11"/>
  </r>
  <r>
    <x v="772"/>
    <d v="2025-08-24T00:00:00"/>
    <x v="28"/>
    <x v="28"/>
  </r>
  <r>
    <x v="773"/>
    <d v="2025-08-23T00:00:00"/>
    <x v="0"/>
    <x v="0"/>
  </r>
  <r>
    <x v="774"/>
    <d v="2025-08-23T00:00:00"/>
    <x v="30"/>
    <x v="30"/>
  </r>
  <r>
    <x v="775"/>
    <d v="2025-08-23T00:00:00"/>
    <x v="17"/>
    <x v="17"/>
  </r>
  <r>
    <x v="776"/>
    <d v="2025-08-22T00:00:00"/>
    <x v="103"/>
    <x v="103"/>
  </r>
  <r>
    <x v="777"/>
    <d v="2025-08-21T00:00:00"/>
    <x v="242"/>
    <x v="241"/>
  </r>
  <r>
    <x v="778"/>
    <d v="2025-08-22T00:00:00"/>
    <x v="6"/>
    <x v="6"/>
  </r>
  <r>
    <x v="779"/>
    <d v="2025-08-21T00:00:00"/>
    <x v="5"/>
    <x v="5"/>
  </r>
  <r>
    <x v="780"/>
    <d v="2025-08-21T00:00:00"/>
    <x v="93"/>
    <x v="276"/>
  </r>
  <r>
    <x v="781"/>
    <s v="21-08-0205"/>
    <x v="30"/>
    <x v="276"/>
  </r>
  <r>
    <x v="782"/>
    <d v="2025-08-20T00:00:00"/>
    <x v="32"/>
    <x v="32"/>
  </r>
  <r>
    <x v="782"/>
    <d v="2025-08-20T00:00:00"/>
    <x v="1"/>
    <x v="1"/>
  </r>
  <r>
    <x v="782"/>
    <d v="2025-08-20T00:00:00"/>
    <x v="9"/>
    <x v="9"/>
  </r>
  <r>
    <x v="782"/>
    <d v="2025-08-20T00:00:00"/>
    <x v="91"/>
    <x v="91"/>
  </r>
  <r>
    <x v="783"/>
    <d v="2025-08-19T00:00:00"/>
    <x v="5"/>
    <x v="5"/>
  </r>
  <r>
    <x v="783"/>
    <d v="2025-08-19T00:00:00"/>
    <x v="5"/>
    <x v="5"/>
  </r>
  <r>
    <x v="783"/>
    <d v="2025-08-19T00:00:00"/>
    <x v="3"/>
    <x v="3"/>
  </r>
  <r>
    <x v="784"/>
    <d v="2025-08-17T00:00:00"/>
    <x v="91"/>
    <x v="91"/>
  </r>
  <r>
    <x v="785"/>
    <d v="2025-08-17T00:00:00"/>
    <x v="6"/>
    <x v="6"/>
  </r>
  <r>
    <x v="786"/>
    <d v="2025-08-17T00:00:00"/>
    <x v="10"/>
    <x v="10"/>
  </r>
  <r>
    <x v="786"/>
    <d v="2025-08-17T00:00:00"/>
    <x v="11"/>
    <x v="11"/>
  </r>
  <r>
    <x v="787"/>
    <d v="2025-08-17T00:00:00"/>
    <x v="32"/>
    <x v="32"/>
  </r>
  <r>
    <x v="787"/>
    <d v="2025-08-17T00:00:00"/>
    <x v="1"/>
    <x v="1"/>
  </r>
  <r>
    <x v="788"/>
    <d v="2025-08-16T00:00:00"/>
    <x v="103"/>
    <x v="103"/>
  </r>
  <r>
    <x v="789"/>
    <d v="2025-08-16T00:00:00"/>
    <x v="31"/>
    <x v="31"/>
  </r>
  <r>
    <x v="790"/>
    <d v="2025-08-16T00:00:00"/>
    <x v="22"/>
    <x v="22"/>
  </r>
  <r>
    <x v="791"/>
    <d v="2025-08-16T00:00:00"/>
    <x v="131"/>
    <x v="130"/>
  </r>
  <r>
    <x v="791"/>
    <d v="2025-08-16T00:00:00"/>
    <x v="99"/>
    <x v="99"/>
  </r>
  <r>
    <x v="792"/>
    <d v="2025-08-15T00:00:00"/>
    <x v="29"/>
    <x v="29"/>
  </r>
  <r>
    <x v="793"/>
    <d v="2025-08-15T00:00:00"/>
    <x v="3"/>
    <x v="3"/>
  </r>
  <r>
    <x v="793"/>
    <d v="2025-08-15T00:00:00"/>
    <x v="6"/>
    <x v="6"/>
  </r>
  <r>
    <x v="794"/>
    <d v="2025-08-13T00:00:00"/>
    <x v="6"/>
    <x v="6"/>
  </r>
  <r>
    <x v="795"/>
    <d v="2025-08-13T00:00:00"/>
    <x v="181"/>
    <x v="180"/>
  </r>
  <r>
    <x v="796"/>
    <d v="2025-08-13T00:00:00"/>
    <x v="17"/>
    <x v="17"/>
  </r>
  <r>
    <x v="797"/>
    <d v="2025-08-12T00:00:00"/>
    <x v="63"/>
    <x v="63"/>
  </r>
  <r>
    <x v="798"/>
    <d v="2025-08-12T00:00:00"/>
    <x v="17"/>
    <x v="17"/>
  </r>
  <r>
    <x v="799"/>
    <d v="2025-08-12T00:00:00"/>
    <x v="52"/>
    <x v="52"/>
  </r>
  <r>
    <x v="800"/>
    <d v="2025-08-12T00:00:00"/>
    <x v="3"/>
    <x v="3"/>
  </r>
  <r>
    <x v="801"/>
    <d v="2025-08-12T00:00:00"/>
    <x v="103"/>
    <x v="103"/>
  </r>
  <r>
    <x v="801"/>
    <d v="2025-08-12T00:00:00"/>
    <x v="103"/>
    <x v="103"/>
  </r>
  <r>
    <x v="801"/>
    <d v="2025-08-12T00:00:00"/>
    <x v="17"/>
    <x v="17"/>
  </r>
  <r>
    <x v="802"/>
    <d v="2025-08-12T00:00:00"/>
    <x v="13"/>
    <x v="13"/>
  </r>
  <r>
    <x v="802"/>
    <d v="2025-08-12T00:00:00"/>
    <x v="63"/>
    <x v="63"/>
  </r>
  <r>
    <x v="802"/>
    <d v="2025-08-12T00:00:00"/>
    <x v="17"/>
    <x v="17"/>
  </r>
  <r>
    <x v="802"/>
    <d v="2025-08-12T00:00:00"/>
    <x v="177"/>
    <x v="176"/>
  </r>
  <r>
    <x v="802"/>
    <d v="2025-08-12T00:00:00"/>
    <x v="93"/>
    <x v="93"/>
  </r>
  <r>
    <x v="802"/>
    <d v="2025-08-12T00:00:00"/>
    <x v="6"/>
    <x v="6"/>
  </r>
  <r>
    <x v="803"/>
    <d v="2025-08-12T00:00:00"/>
    <x v="43"/>
    <x v="43"/>
  </r>
  <r>
    <x v="803"/>
    <d v="2025-08-12T00:00:00"/>
    <x v="44"/>
    <x v="44"/>
  </r>
  <r>
    <x v="803"/>
    <d v="2025-08-12T00:00:00"/>
    <x v="45"/>
    <x v="45"/>
  </r>
  <r>
    <x v="803"/>
    <d v="2025-08-12T00:00:00"/>
    <x v="46"/>
    <x v="46"/>
  </r>
  <r>
    <x v="803"/>
    <d v="2025-08-12T00:00:00"/>
    <x v="47"/>
    <x v="47"/>
  </r>
  <r>
    <x v="803"/>
    <d v="2025-08-12T00:00:00"/>
    <x v="48"/>
    <x v="48"/>
  </r>
  <r>
    <x v="803"/>
    <d v="2025-08-12T00:00:00"/>
    <x v="49"/>
    <x v="49"/>
  </r>
  <r>
    <x v="803"/>
    <d v="2025-08-12T00:00:00"/>
    <x v="50"/>
    <x v="50"/>
  </r>
  <r>
    <x v="804"/>
    <d v="2025-08-12T00:00:00"/>
    <x v="56"/>
    <x v="56"/>
  </r>
  <r>
    <x v="804"/>
    <d v="2025-08-12T00:00:00"/>
    <x v="6"/>
    <x v="6"/>
  </r>
  <r>
    <x v="804"/>
    <d v="2025-08-12T00:00:00"/>
    <x v="5"/>
    <x v="5"/>
  </r>
  <r>
    <x v="804"/>
    <d v="2025-08-12T00:00:00"/>
    <x v="5"/>
    <x v="5"/>
  </r>
  <r>
    <x v="805"/>
    <d v="2025-08-08T00:00:00"/>
    <x v="0"/>
    <x v="0"/>
  </r>
  <r>
    <x v="805"/>
    <d v="2025-08-08T00:00:00"/>
    <x v="118"/>
    <x v="118"/>
  </r>
  <r>
    <x v="805"/>
    <d v="2025-08-08T00:00:00"/>
    <x v="102"/>
    <x v="102"/>
  </r>
  <r>
    <x v="806"/>
    <d v="2025-08-08T00:00:00"/>
    <x v="92"/>
    <x v="92"/>
  </r>
  <r>
    <x v="806"/>
    <d v="2025-08-08T00:00:00"/>
    <x v="277"/>
    <x v="277"/>
  </r>
  <r>
    <x v="807"/>
    <d v="2025-08-08T00:00:00"/>
    <x v="30"/>
    <x v="30"/>
  </r>
  <r>
    <x v="807"/>
    <d v="2025-08-08T00:00:00"/>
    <x v="6"/>
    <x v="6"/>
  </r>
  <r>
    <x v="808"/>
    <d v="2025-08-07T00:00:00"/>
    <x v="195"/>
    <x v="194"/>
  </r>
  <r>
    <x v="808"/>
    <d v="2025-08-07T00:00:00"/>
    <x v="11"/>
    <x v="11"/>
  </r>
  <r>
    <x v="809"/>
    <d v="2025-08-07T00:00:00"/>
    <x v="85"/>
    <x v="85"/>
  </r>
  <r>
    <x v="810"/>
    <d v="2025-08-07T00:00:00"/>
    <x v="5"/>
    <x v="5"/>
  </r>
  <r>
    <x v="810"/>
    <d v="2025-08-07T00:00:00"/>
    <x v="5"/>
    <x v="5"/>
  </r>
  <r>
    <x v="810"/>
    <d v="2025-08-07T00:00:00"/>
    <x v="3"/>
    <x v="3"/>
  </r>
  <r>
    <x v="810"/>
    <d v="2025-08-07T00:00:00"/>
    <x v="6"/>
    <x v="6"/>
  </r>
  <r>
    <x v="810"/>
    <d v="2025-08-07T00:00:00"/>
    <x v="274"/>
    <x v="273"/>
  </r>
  <r>
    <x v="811"/>
    <d v="2025-08-06T00:00:00"/>
    <x v="6"/>
    <x v="6"/>
  </r>
  <r>
    <x v="812"/>
    <d v="2025-08-05T00:00:00"/>
    <x v="5"/>
    <x v="5"/>
  </r>
  <r>
    <x v="813"/>
    <d v="2025-08-05T00:00:00"/>
    <x v="3"/>
    <x v="3"/>
  </r>
  <r>
    <x v="813"/>
    <d v="2025-08-05T00:00:00"/>
    <x v="6"/>
    <x v="6"/>
  </r>
  <r>
    <x v="814"/>
    <d v="2025-08-05T00:00:00"/>
    <x v="114"/>
    <x v="114"/>
  </r>
  <r>
    <x v="815"/>
    <d v="2025-08-05T00:00:00"/>
    <x v="139"/>
    <x v="138"/>
  </r>
  <r>
    <x v="816"/>
    <d v="2025-08-05T00:00:00"/>
    <x v="57"/>
    <x v="57"/>
  </r>
  <r>
    <x v="817"/>
    <d v="2028-08-03T00:00:00"/>
    <x v="37"/>
    <x v="37"/>
  </r>
  <r>
    <x v="818"/>
    <d v="2025-08-02T00:00:00"/>
    <x v="52"/>
    <x v="52"/>
  </r>
  <r>
    <x v="819"/>
    <d v="2025-08-03T00:00:00"/>
    <x v="68"/>
    <x v="68"/>
  </r>
  <r>
    <x v="819"/>
    <d v="2025-08-03T00:00:00"/>
    <x v="194"/>
    <x v="193"/>
  </r>
  <r>
    <x v="820"/>
    <d v="2025-08-03T00:00:00"/>
    <x v="43"/>
    <x v="43"/>
  </r>
  <r>
    <x v="820"/>
    <d v="2025-08-03T00:00:00"/>
    <x v="44"/>
    <x v="44"/>
  </r>
  <r>
    <x v="820"/>
    <d v="2025-08-03T00:00:00"/>
    <x v="45"/>
    <x v="45"/>
  </r>
  <r>
    <x v="820"/>
    <d v="2025-08-03T00:00:00"/>
    <x v="46"/>
    <x v="46"/>
  </r>
  <r>
    <x v="820"/>
    <d v="2025-08-03T00:00:00"/>
    <x v="47"/>
    <x v="47"/>
  </r>
  <r>
    <x v="820"/>
    <d v="2025-08-03T00:00:00"/>
    <x v="48"/>
    <x v="48"/>
  </r>
  <r>
    <x v="820"/>
    <d v="2025-08-03T00:00:00"/>
    <x v="49"/>
    <x v="49"/>
  </r>
  <r>
    <x v="820"/>
    <d v="2025-08-03T00:00:00"/>
    <x v="50"/>
    <x v="50"/>
  </r>
  <r>
    <x v="821"/>
    <d v="2025-08-03T00:00:00"/>
    <x v="68"/>
    <x v="68"/>
  </r>
  <r>
    <x v="821"/>
    <d v="2025-08-03T00:00:00"/>
    <x v="194"/>
    <x v="193"/>
  </r>
  <r>
    <x v="822"/>
    <d v="2025-08-03T00:00:00"/>
    <x v="26"/>
    <x v="26"/>
  </r>
  <r>
    <x v="823"/>
    <d v="2025-08-03T00:00:00"/>
    <x v="260"/>
    <x v="259"/>
  </r>
  <r>
    <x v="824"/>
    <d v="2025-08-02T00:00:00"/>
    <x v="91"/>
    <x v="91"/>
  </r>
  <r>
    <x v="825"/>
    <d v="2025-08-02T00:00:00"/>
    <x v="96"/>
    <x v="96"/>
  </r>
  <r>
    <x v="825"/>
    <d v="2025-08-02T00:00:00"/>
    <x v="97"/>
    <x v="97"/>
  </r>
  <r>
    <x v="825"/>
    <d v="2025-08-02T00:00:00"/>
    <x v="98"/>
    <x v="98"/>
  </r>
  <r>
    <x v="825"/>
    <d v="2025-08-02T00:00:00"/>
    <x v="9"/>
    <x v="9"/>
  </r>
  <r>
    <x v="825"/>
    <d v="2025-08-02T00:00:00"/>
    <x v="204"/>
    <x v="203"/>
  </r>
  <r>
    <x v="826"/>
    <d v="2025-08-02T00:00:00"/>
    <x v="10"/>
    <x v="10"/>
  </r>
  <r>
    <x v="826"/>
    <d v="2025-08-02T00:00:00"/>
    <x v="11"/>
    <x v="11"/>
  </r>
  <r>
    <x v="827"/>
    <d v="2025-08-02T00:00:00"/>
    <x v="30"/>
    <x v="30"/>
  </r>
  <r>
    <x v="828"/>
    <d v="2025-08-01T00:00:00"/>
    <x v="30"/>
    <x v="30"/>
  </r>
  <r>
    <x v="828"/>
    <d v="2025-08-01T00:00:00"/>
    <x v="61"/>
    <x v="61"/>
  </r>
  <r>
    <x v="829"/>
    <d v="2025-08-01T00:00:00"/>
    <x v="136"/>
    <x v="135"/>
  </r>
  <r>
    <x v="829"/>
    <d v="2025-08-01T00:00:00"/>
    <x v="103"/>
    <x v="103"/>
  </r>
  <r>
    <x v="830"/>
    <d v="2025-08-01T00:00:00"/>
    <x v="5"/>
    <x v="5"/>
  </r>
  <r>
    <x v="830"/>
    <d v="2025-08-01T00:00:00"/>
    <x v="5"/>
    <x v="5"/>
  </r>
  <r>
    <x v="830"/>
    <d v="2025-08-01T00:00:00"/>
    <x v="6"/>
    <x v="6"/>
  </r>
  <r>
    <x v="830"/>
    <d v="2025-08-01T00:00:00"/>
    <x v="31"/>
    <x v="31"/>
  </r>
  <r>
    <x v="830"/>
    <d v="2025-08-01T00:00:00"/>
    <x v="240"/>
    <x v="239"/>
  </r>
  <r>
    <x v="830"/>
    <d v="2025-08-01T00:00:00"/>
    <x v="278"/>
    <x v="278"/>
  </r>
  <r>
    <x v="831"/>
    <d v="2025-08-01T00:00:00"/>
    <x v="103"/>
    <x v="103"/>
  </r>
  <r>
    <x v="832"/>
    <d v="2025-08-01T00:00:00"/>
    <x v="3"/>
    <x v="3"/>
  </r>
  <r>
    <x v="832"/>
    <d v="2025-08-01T00:00:00"/>
    <x v="6"/>
    <x v="6"/>
  </r>
  <r>
    <x v="832"/>
    <d v="2025-08-01T00:00:00"/>
    <x v="6"/>
    <x v="6"/>
  </r>
  <r>
    <x v="781"/>
    <d v="2025-08-01T00:00:00"/>
    <x v="6"/>
    <x v="6"/>
  </r>
  <r>
    <x v="781"/>
    <d v="2025-08-01T00:00:00"/>
    <x v="10"/>
    <x v="10"/>
  </r>
  <r>
    <x v="781"/>
    <d v="2025-08-01T00:00:00"/>
    <x v="11"/>
    <x v="11"/>
  </r>
  <r>
    <x v="781"/>
    <d v="2025-08-01T00:00:00"/>
    <x v="12"/>
    <x v="12"/>
  </r>
  <r>
    <x v="781"/>
    <d v="2025-08-01T00:00:00"/>
    <x v="147"/>
    <x v="146"/>
  </r>
  <r>
    <x v="781"/>
    <d v="2025-08-01T00:00:00"/>
    <x v="148"/>
    <x v="147"/>
  </r>
  <r>
    <x v="781"/>
    <d v="2025-08-01T00:00:00"/>
    <x v="20"/>
    <x v="20"/>
  </r>
  <r>
    <x v="781"/>
    <d v="2025-08-01T00:00:00"/>
    <x v="21"/>
    <x v="21"/>
  </r>
  <r>
    <x v="781"/>
    <d v="2025-08-01T00:00:00"/>
    <x v="145"/>
    <x v="144"/>
  </r>
  <r>
    <x v="781"/>
    <d v="2025-08-01T00:00:00"/>
    <x v="146"/>
    <x v="145"/>
  </r>
  <r>
    <x v="781"/>
    <d v="2025-08-01T00:00:00"/>
    <x v="13"/>
    <x v="13"/>
  </r>
  <r>
    <x v="833"/>
    <d v="2025-07-31T00:00:00"/>
    <x v="114"/>
    <x v="114"/>
  </r>
  <r>
    <x v="834"/>
    <d v="2025-07-31T00:00:00"/>
    <x v="38"/>
    <x v="38"/>
  </r>
  <r>
    <x v="835"/>
    <d v="2025-07-30T00:00:00"/>
    <x v="22"/>
    <x v="22"/>
  </r>
  <r>
    <x v="836"/>
    <d v="2025-07-29T00:00:00"/>
    <x v="17"/>
    <x v="17"/>
  </r>
  <r>
    <x v="837"/>
    <d v="2025-07-27T00:00:00"/>
    <x v="40"/>
    <x v="40"/>
  </r>
  <r>
    <x v="838"/>
    <d v="2025-07-27T00:00:00"/>
    <x v="131"/>
    <x v="130"/>
  </r>
  <r>
    <x v="839"/>
    <d v="2025-07-27T00:00:00"/>
    <x v="152"/>
    <x v="151"/>
  </r>
  <r>
    <x v="839"/>
    <d v="2025-07-27T00:00:00"/>
    <x v="3"/>
    <x v="3"/>
  </r>
  <r>
    <x v="839"/>
    <d v="2025-07-27T00:00:00"/>
    <x v="10"/>
    <x v="10"/>
  </r>
  <r>
    <x v="839"/>
    <d v="2025-07-27T00:00:00"/>
    <x v="11"/>
    <x v="11"/>
  </r>
  <r>
    <x v="839"/>
    <d v="2025-07-27T00:00:00"/>
    <x v="99"/>
    <x v="99"/>
  </r>
  <r>
    <x v="840"/>
    <d v="2025-07-27T00:00:00"/>
    <x v="279"/>
    <x v="279"/>
  </r>
  <r>
    <x v="841"/>
    <d v="2025-07-27T00:00:00"/>
    <x v="103"/>
    <x v="103"/>
  </r>
  <r>
    <x v="842"/>
    <d v="2025-07-26T00:00:00"/>
    <x v="279"/>
    <x v="279"/>
  </r>
  <r>
    <x v="843"/>
    <d v="2025-07-26T00:00:00"/>
    <x v="110"/>
    <x v="110"/>
  </r>
  <r>
    <x v="844"/>
    <d v="2025-07-25T00:00:00"/>
    <x v="131"/>
    <x v="130"/>
  </r>
  <r>
    <x v="845"/>
    <d v="2025-07-25T00:00:00"/>
    <x v="6"/>
    <x v="6"/>
  </r>
  <r>
    <x v="846"/>
    <d v="2025-07-24T00:00:00"/>
    <x v="206"/>
    <x v="205"/>
  </r>
  <r>
    <x v="847"/>
    <d v="2025-07-23T00:00:00"/>
    <x v="34"/>
    <x v="34"/>
  </r>
  <r>
    <x v="847"/>
    <d v="2025-07-23T00:00:00"/>
    <x v="4"/>
    <x v="4"/>
  </r>
  <r>
    <x v="847"/>
    <d v="2025-07-23T00:00:00"/>
    <x v="31"/>
    <x v="31"/>
  </r>
  <r>
    <x v="847"/>
    <d v="2025-07-23T00:00:00"/>
    <x v="56"/>
    <x v="56"/>
  </r>
  <r>
    <x v="847"/>
    <d v="2025-07-23T00:00:00"/>
    <x v="238"/>
    <x v="237"/>
  </r>
  <r>
    <x v="847"/>
    <d v="2025-07-23T00:00:00"/>
    <x v="53"/>
    <x v="53"/>
  </r>
  <r>
    <x v="847"/>
    <d v="2025-07-23T00:00:00"/>
    <x v="93"/>
    <x v="93"/>
  </r>
  <r>
    <x v="847"/>
    <d v="2025-07-23T00:00:00"/>
    <x v="73"/>
    <x v="73"/>
  </r>
  <r>
    <x v="847"/>
    <d v="2025-07-23T00:00:00"/>
    <x v="74"/>
    <x v="74"/>
  </r>
  <r>
    <x v="847"/>
    <d v="2025-07-23T00:00:00"/>
    <x v="144"/>
    <x v="143"/>
  </r>
  <r>
    <x v="847"/>
    <d v="2025-07-23T00:00:00"/>
    <x v="280"/>
    <x v="280"/>
  </r>
  <r>
    <x v="847"/>
    <d v="2025-07-23T00:00:00"/>
    <x v="30"/>
    <x v="30"/>
  </r>
  <r>
    <x v="848"/>
    <d v="2025-07-23T00:00:00"/>
    <x v="63"/>
    <x v="63"/>
  </r>
  <r>
    <x v="848"/>
    <d v="2025-07-23T00:00:00"/>
    <x v="222"/>
    <x v="221"/>
  </r>
  <r>
    <x v="848"/>
    <d v="2025-07-23T00:00:00"/>
    <x v="6"/>
    <x v="6"/>
  </r>
  <r>
    <x v="849"/>
    <d v="2025-07-23T00:00:00"/>
    <x v="41"/>
    <x v="41"/>
  </r>
  <r>
    <x v="849"/>
    <d v="2025-07-23T00:00:00"/>
    <x v="10"/>
    <x v="10"/>
  </r>
  <r>
    <x v="849"/>
    <d v="2025-07-23T00:00:00"/>
    <x v="11"/>
    <x v="11"/>
  </r>
  <r>
    <x v="849"/>
    <d v="2025-07-23T00:00:00"/>
    <x v="12"/>
    <x v="12"/>
  </r>
  <r>
    <x v="849"/>
    <d v="2025-07-23T00:00:00"/>
    <x v="53"/>
    <x v="53"/>
  </r>
  <r>
    <x v="849"/>
    <d v="2025-07-23T00:00:00"/>
    <x v="57"/>
    <x v="57"/>
  </r>
  <r>
    <x v="849"/>
    <d v="2025-07-23T00:00:00"/>
    <x v="242"/>
    <x v="241"/>
  </r>
  <r>
    <x v="849"/>
    <d v="2025-07-23T00:00:00"/>
    <x v="6"/>
    <x v="6"/>
  </r>
  <r>
    <x v="849"/>
    <d v="2025-07-23T00:00:00"/>
    <x v="6"/>
    <x v="6"/>
  </r>
  <r>
    <x v="850"/>
    <d v="2025-07-23T00:00:00"/>
    <x v="17"/>
    <x v="17"/>
  </r>
  <r>
    <x v="851"/>
    <d v="2025-07-23T00:00:00"/>
    <x v="20"/>
    <x v="20"/>
  </r>
  <r>
    <x v="851"/>
    <d v="2025-07-23T00:00:00"/>
    <x v="21"/>
    <x v="21"/>
  </r>
  <r>
    <x v="851"/>
    <d v="2025-07-23T00:00:00"/>
    <x v="30"/>
    <x v="30"/>
  </r>
  <r>
    <x v="852"/>
    <d v="2025-07-22T00:00:00"/>
    <x v="10"/>
    <x v="10"/>
  </r>
  <r>
    <x v="852"/>
    <d v="2025-07-22T00:00:00"/>
    <x v="11"/>
    <x v="11"/>
  </r>
  <r>
    <x v="852"/>
    <d v="2025-07-22T00:00:00"/>
    <x v="12"/>
    <x v="12"/>
  </r>
  <r>
    <x v="852"/>
    <d v="2025-07-22T00:00:00"/>
    <x v="13"/>
    <x v="13"/>
  </r>
  <r>
    <x v="852"/>
    <d v="2025-07-22T00:00:00"/>
    <x v="17"/>
    <x v="17"/>
  </r>
  <r>
    <x v="853"/>
    <d v="2025-07-22T00:00:00"/>
    <x v="6"/>
    <x v="6"/>
  </r>
  <r>
    <x v="787"/>
    <d v="2025-07-22T00:00:00"/>
    <x v="181"/>
    <x v="180"/>
  </r>
  <r>
    <x v="787"/>
    <d v="2025-07-22T00:00:00"/>
    <x v="20"/>
    <x v="20"/>
  </r>
  <r>
    <x v="787"/>
    <d v="2025-07-22T00:00:00"/>
    <x v="281"/>
    <x v="281"/>
  </r>
  <r>
    <x v="854"/>
    <d v="2025-07-20T00:00:00"/>
    <x v="194"/>
    <x v="193"/>
  </r>
  <r>
    <x v="855"/>
    <d v="2025-07-20T00:00:00"/>
    <x v="32"/>
    <x v="32"/>
  </r>
  <r>
    <x v="855"/>
    <d v="2025-07-20T00:00:00"/>
    <x v="1"/>
    <x v="1"/>
  </r>
  <r>
    <x v="856"/>
    <d v="2025-07-19T00:00:00"/>
    <x v="17"/>
    <x v="17"/>
  </r>
  <r>
    <x v="857"/>
    <d v="2025-07-19T00:00:00"/>
    <x v="56"/>
    <x v="56"/>
  </r>
  <r>
    <x v="857"/>
    <d v="2025-07-19T00:00:00"/>
    <x v="5"/>
    <x v="5"/>
  </r>
  <r>
    <x v="857"/>
    <d v="2025-07-19T00:00:00"/>
    <x v="5"/>
    <x v="5"/>
  </r>
  <r>
    <x v="857"/>
    <d v="2025-07-19T00:00:00"/>
    <x v="6"/>
    <x v="6"/>
  </r>
  <r>
    <x v="857"/>
    <d v="2025-07-19T00:00:00"/>
    <x v="91"/>
    <x v="91"/>
  </r>
  <r>
    <x v="858"/>
    <d v="2025-07-18T00:00:00"/>
    <x v="114"/>
    <x v="114"/>
  </r>
  <r>
    <x v="859"/>
    <d v="2025-07-18T00:00:00"/>
    <x v="17"/>
    <x v="17"/>
  </r>
  <r>
    <x v="860"/>
    <d v="2025-07-17T00:00:00"/>
    <x v="56"/>
    <x v="56"/>
  </r>
  <r>
    <x v="861"/>
    <d v="2025-07-17T00:00:00"/>
    <x v="282"/>
    <x v="282"/>
  </r>
  <r>
    <x v="862"/>
    <d v="2025-07-17T00:00:00"/>
    <x v="264"/>
    <x v="263"/>
  </r>
  <r>
    <x v="862"/>
    <d v="2025-07-17T00:00:00"/>
    <x v="32"/>
    <x v="32"/>
  </r>
  <r>
    <x v="862"/>
    <d v="2025-07-17T00:00:00"/>
    <x v="1"/>
    <x v="1"/>
  </r>
  <r>
    <x v="862"/>
    <d v="2025-07-17T00:00:00"/>
    <x v="283"/>
    <x v="283"/>
  </r>
  <r>
    <x v="862"/>
    <d v="2025-07-17T00:00:00"/>
    <x v="256"/>
    <x v="255"/>
  </r>
  <r>
    <x v="862"/>
    <d v="2025-07-17T00:00:00"/>
    <x v="194"/>
    <x v="193"/>
  </r>
  <r>
    <x v="863"/>
    <d v="2025-07-16T00:00:00"/>
    <x v="35"/>
    <x v="35"/>
  </r>
  <r>
    <x v="863"/>
    <d v="2025-07-16T00:00:00"/>
    <x v="152"/>
    <x v="151"/>
  </r>
  <r>
    <x v="864"/>
    <d v="2025-07-16T00:00:00"/>
    <x v="208"/>
    <x v="207"/>
  </r>
  <r>
    <x v="865"/>
    <d v="2025-07-15T00:00:00"/>
    <x v="13"/>
    <x v="13"/>
  </r>
  <r>
    <x v="865"/>
    <d v="2025-07-15T00:00:00"/>
    <x v="103"/>
    <x v="103"/>
  </r>
  <r>
    <x v="866"/>
    <d v="2025-07-13T00:00:00"/>
    <x v="17"/>
    <x v="17"/>
  </r>
  <r>
    <x v="867"/>
    <d v="2025-07-13T00:00:00"/>
    <x v="65"/>
    <x v="65"/>
  </r>
  <r>
    <x v="867"/>
    <d v="2025-07-13T00:00:00"/>
    <x v="41"/>
    <x v="41"/>
  </r>
  <r>
    <x v="867"/>
    <d v="2025-07-13T00:00:00"/>
    <x v="92"/>
    <x v="92"/>
  </r>
  <r>
    <x v="867"/>
    <d v="2025-07-13T00:00:00"/>
    <x v="277"/>
    <x v="277"/>
  </r>
  <r>
    <x v="868"/>
    <d v="2025-07-13T00:00:00"/>
    <x v="53"/>
    <x v="53"/>
  </r>
  <r>
    <x v="868"/>
    <d v="2025-07-13T00:00:00"/>
    <x v="103"/>
    <x v="103"/>
  </r>
  <r>
    <x v="869"/>
    <d v="2025-07-13T00:00:00"/>
    <x v="17"/>
    <x v="17"/>
  </r>
  <r>
    <x v="870"/>
    <d v="2025-07-13T00:00:00"/>
    <x v="127"/>
    <x v="7"/>
  </r>
  <r>
    <x v="871"/>
    <d v="2025-07-12T00:00:00"/>
    <x v="103"/>
    <x v="103"/>
  </r>
  <r>
    <x v="872"/>
    <d v="2025-07-12T00:00:00"/>
    <x v="5"/>
    <x v="5"/>
  </r>
  <r>
    <x v="872"/>
    <d v="2025-07-12T00:00:00"/>
    <x v="5"/>
    <x v="5"/>
  </r>
  <r>
    <x v="873"/>
    <d v="2025-07-12T00:00:00"/>
    <x v="105"/>
    <x v="105"/>
  </r>
  <r>
    <x v="677"/>
    <d v="2025-07-09T00:00:00"/>
    <x v="43"/>
    <x v="43"/>
  </r>
  <r>
    <x v="677"/>
    <d v="2025-07-09T00:00:00"/>
    <x v="44"/>
    <x v="44"/>
  </r>
  <r>
    <x v="677"/>
    <d v="2025-07-09T00:00:00"/>
    <x v="45"/>
    <x v="45"/>
  </r>
  <r>
    <x v="677"/>
    <d v="2025-07-09T00:00:00"/>
    <x v="46"/>
    <x v="46"/>
  </r>
  <r>
    <x v="677"/>
    <d v="2025-07-09T00:00:00"/>
    <x v="47"/>
    <x v="47"/>
  </r>
  <r>
    <x v="677"/>
    <d v="2025-07-09T00:00:00"/>
    <x v="10"/>
    <x v="10"/>
  </r>
  <r>
    <x v="677"/>
    <d v="2025-07-09T00:00:00"/>
    <x v="11"/>
    <x v="11"/>
  </r>
  <r>
    <x v="677"/>
    <d v="2025-07-09T00:00:00"/>
    <x v="12"/>
    <x v="12"/>
  </r>
  <r>
    <x v="677"/>
    <d v="2025-07-09T00:00:00"/>
    <x v="48"/>
    <x v="48"/>
  </r>
  <r>
    <x v="677"/>
    <d v="2025-07-09T00:00:00"/>
    <x v="49"/>
    <x v="49"/>
  </r>
  <r>
    <x v="677"/>
    <d v="2025-07-09T00:00:00"/>
    <x v="73"/>
    <x v="73"/>
  </r>
  <r>
    <x v="677"/>
    <d v="2025-07-09T00:00:00"/>
    <x v="74"/>
    <x v="74"/>
  </r>
  <r>
    <x v="677"/>
    <d v="2025-07-09T00:00:00"/>
    <x v="75"/>
    <x v="75"/>
  </r>
  <r>
    <x v="677"/>
    <d v="2025-07-09T00:00:00"/>
    <x v="76"/>
    <x v="76"/>
  </r>
  <r>
    <x v="677"/>
    <d v="2025-07-09T00:00:00"/>
    <x v="79"/>
    <x v="79"/>
  </r>
  <r>
    <x v="677"/>
    <d v="2025-07-09T00:00:00"/>
    <x v="267"/>
    <x v="266"/>
  </r>
  <r>
    <x v="677"/>
    <d v="2025-07-09T00:00:00"/>
    <x v="50"/>
    <x v="50"/>
  </r>
  <r>
    <x v="677"/>
    <d v="2025-07-09T00:00:00"/>
    <x v="5"/>
    <x v="5"/>
  </r>
  <r>
    <x v="677"/>
    <d v="2025-07-09T00:00:00"/>
    <x v="5"/>
    <x v="5"/>
  </r>
  <r>
    <x v="677"/>
    <d v="2025-07-09T00:00:00"/>
    <x v="6"/>
    <x v="6"/>
  </r>
  <r>
    <x v="677"/>
    <d v="2025-07-09T00:00:00"/>
    <x v="26"/>
    <x v="26"/>
  </r>
  <r>
    <x v="676"/>
    <d v="2025-07-09T00:00:00"/>
    <x v="102"/>
    <x v="102"/>
  </r>
  <r>
    <x v="874"/>
    <d v="2025-07-09T00:00:00"/>
    <x v="30"/>
    <x v="30"/>
  </r>
  <r>
    <x v="875"/>
    <d v="2025-07-09T00:00:00"/>
    <x v="17"/>
    <x v="17"/>
  </r>
  <r>
    <x v="876"/>
    <d v="2025-07-08T00:00:00"/>
    <x v="43"/>
    <x v="43"/>
  </r>
  <r>
    <x v="876"/>
    <d v="2025-07-08T00:00:00"/>
    <x v="44"/>
    <x v="44"/>
  </r>
  <r>
    <x v="876"/>
    <d v="2025-07-08T00:00:00"/>
    <x v="45"/>
    <x v="45"/>
  </r>
  <r>
    <x v="876"/>
    <d v="2025-07-08T00:00:00"/>
    <x v="46"/>
    <x v="46"/>
  </r>
  <r>
    <x v="876"/>
    <d v="2025-07-08T00:00:00"/>
    <x v="47"/>
    <x v="47"/>
  </r>
  <r>
    <x v="876"/>
    <d v="2025-07-08T00:00:00"/>
    <x v="48"/>
    <x v="48"/>
  </r>
  <r>
    <x v="876"/>
    <d v="2025-07-08T00:00:00"/>
    <x v="49"/>
    <x v="49"/>
  </r>
  <r>
    <x v="876"/>
    <d v="2025-07-08T00:00:00"/>
    <x v="13"/>
    <x v="13"/>
  </r>
  <r>
    <x v="876"/>
    <d v="2025-07-08T00:00:00"/>
    <x v="159"/>
    <x v="158"/>
  </r>
  <r>
    <x v="876"/>
    <d v="2025-07-08T00:00:00"/>
    <x v="172"/>
    <x v="171"/>
  </r>
  <r>
    <x v="876"/>
    <d v="2025-07-08T00:00:00"/>
    <x v="245"/>
    <x v="244"/>
  </r>
  <r>
    <x v="876"/>
    <d v="2025-07-08T00:00:00"/>
    <x v="174"/>
    <x v="173"/>
  </r>
  <r>
    <x v="876"/>
    <d v="2025-07-08T00:00:00"/>
    <x v="50"/>
    <x v="50"/>
  </r>
  <r>
    <x v="877"/>
    <d v="2025-07-08T00:00:00"/>
    <x v="103"/>
    <x v="103"/>
  </r>
  <r>
    <x v="878"/>
    <d v="2025-07-08T00:00:00"/>
    <x v="152"/>
    <x v="151"/>
  </r>
  <r>
    <x v="878"/>
    <d v="2025-07-08T00:00:00"/>
    <x v="103"/>
    <x v="103"/>
  </r>
  <r>
    <x v="879"/>
    <d v="2025-07-06T00:00:00"/>
    <x v="114"/>
    <x v="114"/>
  </r>
  <r>
    <x v="880"/>
    <d v="2025-07-06T00:00:00"/>
    <x v="132"/>
    <x v="131"/>
  </r>
  <r>
    <x v="881"/>
    <d v="2025-07-06T00:00:00"/>
    <x v="10"/>
    <x v="10"/>
  </r>
  <r>
    <x v="881"/>
    <d v="2025-07-06T00:00:00"/>
    <x v="11"/>
    <x v="11"/>
  </r>
  <r>
    <x v="881"/>
    <d v="2025-07-06T00:00:00"/>
    <x v="12"/>
    <x v="12"/>
  </r>
  <r>
    <x v="882"/>
    <d v="2025-07-06T00:00:00"/>
    <x v="93"/>
    <x v="93"/>
  </r>
  <r>
    <x v="883"/>
    <d v="2025-07-05T00:00:00"/>
    <x v="13"/>
    <x v="13"/>
  </r>
  <r>
    <x v="884"/>
    <d v="2025-07-05T00:00:00"/>
    <x v="10"/>
    <x v="10"/>
  </r>
  <r>
    <x v="884"/>
    <d v="2025-07-05T00:00:00"/>
    <x v="11"/>
    <x v="11"/>
  </r>
  <r>
    <x v="884"/>
    <d v="2025-07-05T00:00:00"/>
    <x v="12"/>
    <x v="12"/>
  </r>
  <r>
    <x v="884"/>
    <d v="2025-07-05T00:00:00"/>
    <x v="30"/>
    <x v="30"/>
  </r>
  <r>
    <x v="885"/>
    <d v="2025-07-04T00:00:00"/>
    <x v="43"/>
    <x v="43"/>
  </r>
  <r>
    <x v="885"/>
    <d v="2025-07-04T00:00:00"/>
    <x v="44"/>
    <x v="44"/>
  </r>
  <r>
    <x v="885"/>
    <d v="2025-07-04T00:00:00"/>
    <x v="45"/>
    <x v="45"/>
  </r>
  <r>
    <x v="885"/>
    <d v="2025-07-04T00:00:00"/>
    <x v="46"/>
    <x v="46"/>
  </r>
  <r>
    <x v="885"/>
    <d v="2025-07-04T00:00:00"/>
    <x v="47"/>
    <x v="47"/>
  </r>
  <r>
    <x v="885"/>
    <d v="2025-07-04T00:00:00"/>
    <x v="210"/>
    <x v="209"/>
  </r>
  <r>
    <x v="885"/>
    <d v="2025-07-04T00:00:00"/>
    <x v="48"/>
    <x v="48"/>
  </r>
  <r>
    <x v="885"/>
    <d v="2025-07-04T00:00:00"/>
    <x v="49"/>
    <x v="49"/>
  </r>
  <r>
    <x v="885"/>
    <d v="2025-07-04T00:00:00"/>
    <x v="156"/>
    <x v="155"/>
  </r>
  <r>
    <x v="885"/>
    <d v="2025-07-04T00:00:00"/>
    <x v="107"/>
    <x v="107"/>
  </r>
  <r>
    <x v="885"/>
    <d v="2025-07-04T00:00:00"/>
    <x v="38"/>
    <x v="38"/>
  </r>
  <r>
    <x v="885"/>
    <d v="2025-07-04T00:00:00"/>
    <x v="165"/>
    <x v="164"/>
  </r>
  <r>
    <x v="885"/>
    <d v="2025-07-04T00:00:00"/>
    <x v="119"/>
    <x v="119"/>
  </r>
  <r>
    <x v="885"/>
    <d v="2025-07-04T00:00:00"/>
    <x v="100"/>
    <x v="100"/>
  </r>
  <r>
    <x v="885"/>
    <d v="2025-07-04T00:00:00"/>
    <x v="9"/>
    <x v="9"/>
  </r>
  <r>
    <x v="885"/>
    <d v="2025-07-04T00:00:00"/>
    <x v="50"/>
    <x v="50"/>
  </r>
  <r>
    <x v="885"/>
    <d v="2025-07-04T00:00:00"/>
    <x v="3"/>
    <x v="3"/>
  </r>
  <r>
    <x v="885"/>
    <d v="2025-07-04T00:00:00"/>
    <x v="131"/>
    <x v="130"/>
  </r>
  <r>
    <x v="886"/>
    <d v="2025-07-04T00:00:00"/>
    <x v="177"/>
    <x v="176"/>
  </r>
  <r>
    <x v="886"/>
    <d v="2025-07-04T00:00:00"/>
    <x v="131"/>
    <x v="130"/>
  </r>
  <r>
    <x v="887"/>
    <d v="2025-07-04T00:00:00"/>
    <x v="10"/>
    <x v="10"/>
  </r>
  <r>
    <x v="887"/>
    <d v="2025-07-04T00:00:00"/>
    <x v="11"/>
    <x v="11"/>
  </r>
  <r>
    <x v="887"/>
    <d v="2025-07-04T00:00:00"/>
    <x v="73"/>
    <x v="73"/>
  </r>
  <r>
    <x v="887"/>
    <d v="2025-07-04T00:00:00"/>
    <x v="74"/>
    <x v="74"/>
  </r>
  <r>
    <x v="887"/>
    <d v="2025-07-04T00:00:00"/>
    <x v="75"/>
    <x v="75"/>
  </r>
  <r>
    <x v="887"/>
    <d v="2025-07-04T00:00:00"/>
    <x v="76"/>
    <x v="76"/>
  </r>
  <r>
    <x v="887"/>
    <d v="2025-07-04T00:00:00"/>
    <x v="203"/>
    <x v="202"/>
  </r>
  <r>
    <x v="887"/>
    <d v="2025-07-04T00:00:00"/>
    <x v="241"/>
    <x v="240"/>
  </r>
  <r>
    <x v="887"/>
    <d v="2025-07-04T00:00:00"/>
    <x v="5"/>
    <x v="5"/>
  </r>
  <r>
    <x v="887"/>
    <d v="2025-07-04T00:00:00"/>
    <x v="152"/>
    <x v="151"/>
  </r>
  <r>
    <x v="888"/>
    <d v="2025-07-04T00:00:00"/>
    <x v="68"/>
    <x v="68"/>
  </r>
  <r>
    <x v="889"/>
    <d v="2025-07-03T00:00:00"/>
    <x v="35"/>
    <x v="35"/>
  </r>
  <r>
    <x v="890"/>
    <d v="2025-07-03T00:00:00"/>
    <x v="279"/>
    <x v="279"/>
  </r>
  <r>
    <x v="891"/>
    <d v="2025-07-03T00:00:00"/>
    <x v="284"/>
    <x v="284"/>
  </r>
  <r>
    <x v="892"/>
    <d v="2025-07-02T00:00:00"/>
    <x v="43"/>
    <x v="43"/>
  </r>
  <r>
    <x v="892"/>
    <d v="2025-07-02T00:00:00"/>
    <x v="44"/>
    <x v="44"/>
  </r>
  <r>
    <x v="892"/>
    <d v="2025-07-02T00:00:00"/>
    <x v="45"/>
    <x v="45"/>
  </r>
  <r>
    <x v="892"/>
    <d v="2025-07-02T00:00:00"/>
    <x v="46"/>
    <x v="46"/>
  </r>
  <r>
    <x v="892"/>
    <d v="2025-07-02T00:00:00"/>
    <x v="47"/>
    <x v="47"/>
  </r>
  <r>
    <x v="892"/>
    <d v="2025-07-02T00:00:00"/>
    <x v="40"/>
    <x v="40"/>
  </r>
  <r>
    <x v="892"/>
    <d v="2025-07-02T00:00:00"/>
    <x v="10"/>
    <x v="10"/>
  </r>
  <r>
    <x v="892"/>
    <d v="2025-07-02T00:00:00"/>
    <x v="11"/>
    <x v="11"/>
  </r>
  <r>
    <x v="892"/>
    <d v="2025-07-02T00:00:00"/>
    <x v="12"/>
    <x v="12"/>
  </r>
  <r>
    <x v="892"/>
    <d v="2025-07-02T00:00:00"/>
    <x v="48"/>
    <x v="48"/>
  </r>
  <r>
    <x v="892"/>
    <d v="2025-07-02T00:00:00"/>
    <x v="49"/>
    <x v="49"/>
  </r>
  <r>
    <x v="892"/>
    <d v="2025-07-02T00:00:00"/>
    <x v="50"/>
    <x v="50"/>
  </r>
  <r>
    <x v="892"/>
    <d v="2025-07-02T00:00:00"/>
    <x v="6"/>
    <x v="6"/>
  </r>
  <r>
    <x v="892"/>
    <d v="2025-07-02T00:00:00"/>
    <x v="6"/>
    <x v="6"/>
  </r>
  <r>
    <x v="889"/>
    <d v="2025-07-02T00:00:00"/>
    <x v="17"/>
    <x v="17"/>
  </r>
  <r>
    <x v="889"/>
    <d v="2025-07-02T00:00:00"/>
    <x v="3"/>
    <x v="3"/>
  </r>
  <r>
    <x v="893"/>
    <d v="2025-07-02T00:00:00"/>
    <x v="35"/>
    <x v="35"/>
  </r>
  <r>
    <x v="894"/>
    <d v="2025-07-02T00:00:00"/>
    <x v="279"/>
    <x v="279"/>
  </r>
  <r>
    <x v="895"/>
    <d v="2025-07-02T00:00:00"/>
    <x v="285"/>
    <x v="285"/>
  </r>
  <r>
    <x v="896"/>
    <d v="2025-07-01T00:00:00"/>
    <x v="13"/>
    <x v="13"/>
  </r>
  <r>
    <x v="896"/>
    <d v="2025-07-01T00:00:00"/>
    <x v="17"/>
    <x v="17"/>
  </r>
  <r>
    <x v="896"/>
    <d v="2025-07-01T00:00:00"/>
    <x v="30"/>
    <x v="30"/>
  </r>
  <r>
    <x v="897"/>
    <d v="2025-07-01T00:00:00"/>
    <x v="96"/>
    <x v="96"/>
  </r>
  <r>
    <x v="897"/>
    <d v="2025-07-01T00:00:00"/>
    <x v="97"/>
    <x v="97"/>
  </r>
  <r>
    <x v="897"/>
    <d v="2025-07-01T00:00:00"/>
    <x v="98"/>
    <x v="98"/>
  </r>
  <r>
    <x v="898"/>
    <d v="2025-07-01T00:00:00"/>
    <x v="40"/>
    <x v="40"/>
  </r>
  <r>
    <x v="898"/>
    <d v="2025-07-01T00:00:00"/>
    <x v="4"/>
    <x v="4"/>
  </r>
  <r>
    <x v="898"/>
    <d v="2025-07-01T00:00:00"/>
    <x v="91"/>
    <x v="91"/>
  </r>
  <r>
    <x v="899"/>
    <d v="2025-07-01T00:00:00"/>
    <x v="3"/>
    <x v="3"/>
  </r>
  <r>
    <x v="899"/>
    <d v="2025-07-01T00:00:00"/>
    <x v="30"/>
    <x v="30"/>
  </r>
  <r>
    <x v="899"/>
    <d v="2025-07-01T00:00:00"/>
    <x v="152"/>
    <x v="151"/>
  </r>
  <r>
    <x v="900"/>
    <d v="2025-06-29T00:00:00"/>
    <x v="31"/>
    <x v="31"/>
  </r>
  <r>
    <x v="901"/>
    <d v="2025-06-29T00:00:00"/>
    <x v="118"/>
    <x v="118"/>
  </r>
  <r>
    <x v="902"/>
    <d v="2025-06-29T00:00:00"/>
    <x v="6"/>
    <x v="6"/>
  </r>
  <r>
    <x v="902"/>
    <d v="2025-06-29T00:00:00"/>
    <x v="30"/>
    <x v="30"/>
  </r>
  <r>
    <x v="903"/>
    <d v="2025-06-29T00:00:00"/>
    <x v="103"/>
    <x v="103"/>
  </r>
  <r>
    <x v="904"/>
    <d v="2025-06-28T00:00:00"/>
    <x v="6"/>
    <x v="6"/>
  </r>
  <r>
    <x v="905"/>
    <d v="2025-06-28T00:00:00"/>
    <x v="10"/>
    <x v="10"/>
  </r>
  <r>
    <x v="905"/>
    <d v="2025-06-28T00:00:00"/>
    <x v="11"/>
    <x v="11"/>
  </r>
  <r>
    <x v="905"/>
    <d v="2025-06-28T00:00:00"/>
    <x v="12"/>
    <x v="12"/>
  </r>
  <r>
    <x v="905"/>
    <d v="2025-06-28T00:00:00"/>
    <x v="13"/>
    <x v="13"/>
  </r>
  <r>
    <x v="905"/>
    <d v="2025-06-28T00:00:00"/>
    <x v="57"/>
    <x v="57"/>
  </r>
  <r>
    <x v="905"/>
    <d v="2025-06-28T00:00:00"/>
    <x v="3"/>
    <x v="3"/>
  </r>
  <r>
    <x v="905"/>
    <d v="2025-06-28T00:00:00"/>
    <x v="5"/>
    <x v="5"/>
  </r>
  <r>
    <x v="905"/>
    <d v="2025-06-28T00:00:00"/>
    <x v="5"/>
    <x v="5"/>
  </r>
  <r>
    <x v="905"/>
    <d v="2025-06-28T00:00:00"/>
    <x v="6"/>
    <x v="6"/>
  </r>
  <r>
    <x v="905"/>
    <d v="2025-06-28T00:00:00"/>
    <x v="6"/>
    <x v="6"/>
  </r>
  <r>
    <x v="905"/>
    <d v="2025-06-28T00:00:00"/>
    <x v="91"/>
    <x v="91"/>
  </r>
  <r>
    <x v="906"/>
    <d v="2025-06-28T00:00:00"/>
    <x v="41"/>
    <x v="41"/>
  </r>
  <r>
    <x v="906"/>
    <d v="2025-06-28T00:00:00"/>
    <x v="10"/>
    <x v="10"/>
  </r>
  <r>
    <x v="906"/>
    <d v="2025-06-28T00:00:00"/>
    <x v="11"/>
    <x v="11"/>
  </r>
  <r>
    <x v="906"/>
    <d v="2025-06-28T00:00:00"/>
    <x v="12"/>
    <x v="12"/>
  </r>
  <r>
    <x v="906"/>
    <d v="2025-06-28T00:00:00"/>
    <x v="54"/>
    <x v="54"/>
  </r>
  <r>
    <x v="906"/>
    <d v="2025-06-28T00:00:00"/>
    <x v="100"/>
    <x v="100"/>
  </r>
  <r>
    <x v="907"/>
    <d v="2025-06-28T00:00:00"/>
    <x v="84"/>
    <x v="84"/>
  </r>
  <r>
    <x v="908"/>
    <d v="2025-06-28T00:00:00"/>
    <x v="28"/>
    <x v="28"/>
  </r>
  <r>
    <x v="909"/>
    <d v="2025-06-28T00:00:00"/>
    <x v="43"/>
    <x v="43"/>
  </r>
  <r>
    <x v="909"/>
    <d v="2025-06-28T00:00:00"/>
    <x v="44"/>
    <x v="44"/>
  </r>
  <r>
    <x v="909"/>
    <d v="2025-06-28T00:00:00"/>
    <x v="45"/>
    <x v="45"/>
  </r>
  <r>
    <x v="909"/>
    <d v="2025-06-28T00:00:00"/>
    <x v="46"/>
    <x v="46"/>
  </r>
  <r>
    <x v="909"/>
    <d v="2025-06-28T00:00:00"/>
    <x v="47"/>
    <x v="47"/>
  </r>
  <r>
    <x v="909"/>
    <d v="2025-06-28T00:00:00"/>
    <x v="48"/>
    <x v="48"/>
  </r>
  <r>
    <x v="909"/>
    <d v="2025-06-28T00:00:00"/>
    <x v="49"/>
    <x v="49"/>
  </r>
  <r>
    <x v="909"/>
    <d v="2025-06-28T00:00:00"/>
    <x v="50"/>
    <x v="50"/>
  </r>
  <r>
    <x v="909"/>
    <d v="2025-06-28T00:00:00"/>
    <x v="3"/>
    <x v="3"/>
  </r>
  <r>
    <x v="910"/>
    <d v="2025-06-28T00:00:00"/>
    <x v="43"/>
    <x v="43"/>
  </r>
  <r>
    <x v="910"/>
    <d v="2025-06-28T00:00:00"/>
    <x v="44"/>
    <x v="44"/>
  </r>
  <r>
    <x v="910"/>
    <d v="2025-06-28T00:00:00"/>
    <x v="45"/>
    <x v="45"/>
  </r>
  <r>
    <x v="910"/>
    <d v="2025-06-28T00:00:00"/>
    <x v="46"/>
    <x v="46"/>
  </r>
  <r>
    <x v="910"/>
    <d v="2025-06-28T00:00:00"/>
    <x v="47"/>
    <x v="47"/>
  </r>
  <r>
    <x v="910"/>
    <d v="2025-06-28T00:00:00"/>
    <x v="10"/>
    <x v="10"/>
  </r>
  <r>
    <x v="910"/>
    <d v="2025-06-28T00:00:00"/>
    <x v="11"/>
    <x v="11"/>
  </r>
  <r>
    <x v="910"/>
    <d v="2025-06-28T00:00:00"/>
    <x v="12"/>
    <x v="12"/>
  </r>
  <r>
    <x v="910"/>
    <d v="2025-06-28T00:00:00"/>
    <x v="48"/>
    <x v="48"/>
  </r>
  <r>
    <x v="910"/>
    <d v="2025-06-28T00:00:00"/>
    <x v="49"/>
    <x v="49"/>
  </r>
  <r>
    <x v="910"/>
    <d v="2025-06-28T00:00:00"/>
    <x v="13"/>
    <x v="13"/>
  </r>
  <r>
    <x v="910"/>
    <d v="2025-06-28T00:00:00"/>
    <x v="286"/>
    <x v="81"/>
  </r>
  <r>
    <x v="910"/>
    <d v="2025-06-28T00:00:00"/>
    <x v="50"/>
    <x v="50"/>
  </r>
  <r>
    <x v="910"/>
    <d v="2025-06-28T00:00:00"/>
    <x v="103"/>
    <x v="103"/>
  </r>
  <r>
    <x v="911"/>
    <d v="2025-06-28T00:00:00"/>
    <x v="287"/>
    <x v="286"/>
  </r>
  <r>
    <x v="911"/>
    <d v="2025-06-28T00:00:00"/>
    <x v="288"/>
    <x v="287"/>
  </r>
  <r>
    <x v="912"/>
    <d v="2025-06-27T00:00:00"/>
    <x v="103"/>
    <x v="103"/>
  </r>
  <r>
    <x v="913"/>
    <d v="2025-06-26T00:00:00"/>
    <x v="279"/>
    <x v="279"/>
  </r>
  <r>
    <x v="914"/>
    <d v="2025-06-25T00:00:00"/>
    <x v="22"/>
    <x v="22"/>
  </r>
  <r>
    <x v="914"/>
    <d v="2025-06-25T00:00:00"/>
    <x v="194"/>
    <x v="193"/>
  </r>
  <r>
    <x v="914"/>
    <d v="2025-06-25T00:00:00"/>
    <x v="68"/>
    <x v="68"/>
  </r>
  <r>
    <x v="914"/>
    <d v="2025-06-25T00:00:00"/>
    <x v="30"/>
    <x v="30"/>
  </r>
  <r>
    <x v="915"/>
    <d v="2025-06-25T00:00:00"/>
    <x v="5"/>
    <x v="5"/>
  </r>
  <r>
    <x v="915"/>
    <d v="2025-06-25T00:00:00"/>
    <x v="5"/>
    <x v="5"/>
  </r>
  <r>
    <x v="916"/>
    <d v="2025-06-24T00:00:00"/>
    <x v="10"/>
    <x v="10"/>
  </r>
  <r>
    <x v="916"/>
    <d v="2025-06-24T00:00:00"/>
    <x v="12"/>
    <x v="12"/>
  </r>
  <r>
    <x v="916"/>
    <d v="2025-06-24T00:00:00"/>
    <x v="289"/>
    <x v="288"/>
  </r>
  <r>
    <x v="916"/>
    <d v="2025-06-24T00:00:00"/>
    <x v="5"/>
    <x v="5"/>
  </r>
  <r>
    <x v="916"/>
    <d v="2025-06-24T00:00:00"/>
    <x v="6"/>
    <x v="6"/>
  </r>
  <r>
    <x v="916"/>
    <d v="2025-06-24T00:00:00"/>
    <x v="6"/>
    <x v="6"/>
  </r>
  <r>
    <x v="917"/>
    <d v="2025-06-24T00:00:00"/>
    <x v="95"/>
    <x v="95"/>
  </r>
  <r>
    <x v="918"/>
    <d v="2025-06-24T00:00:00"/>
    <x v="17"/>
    <x v="17"/>
  </r>
  <r>
    <x v="919"/>
    <d v="2025-06-24T00:00:00"/>
    <x v="3"/>
    <x v="3"/>
  </r>
  <r>
    <x v="920"/>
    <d v="2025-06-24T00:00:00"/>
    <x v="54"/>
    <x v="54"/>
  </r>
  <r>
    <x v="921"/>
    <d v="2025-06-24T00:00:00"/>
    <x v="3"/>
    <x v="3"/>
  </r>
  <r>
    <x v="922"/>
    <d v="2025-06-24T00:00:00"/>
    <x v="40"/>
    <x v="40"/>
  </r>
  <r>
    <x v="922"/>
    <d v="2025-06-24T00:00:00"/>
    <x v="279"/>
    <x v="279"/>
  </r>
  <r>
    <x v="923"/>
    <d v="2025-06-22T00:00:00"/>
    <x v="43"/>
    <x v="43"/>
  </r>
  <r>
    <x v="923"/>
    <d v="2025-06-22T00:00:00"/>
    <x v="44"/>
    <x v="44"/>
  </r>
  <r>
    <x v="923"/>
    <d v="2025-06-22T00:00:00"/>
    <x v="45"/>
    <x v="45"/>
  </r>
  <r>
    <x v="923"/>
    <d v="2025-06-22T00:00:00"/>
    <x v="46"/>
    <x v="46"/>
  </r>
  <r>
    <x v="923"/>
    <d v="2025-06-22T00:00:00"/>
    <x v="47"/>
    <x v="47"/>
  </r>
  <r>
    <x v="923"/>
    <d v="2025-06-22T00:00:00"/>
    <x v="10"/>
    <x v="10"/>
  </r>
  <r>
    <x v="923"/>
    <d v="2025-06-22T00:00:00"/>
    <x v="11"/>
    <x v="11"/>
  </r>
  <r>
    <x v="923"/>
    <d v="2025-06-22T00:00:00"/>
    <x v="12"/>
    <x v="12"/>
  </r>
  <r>
    <x v="923"/>
    <d v="2025-06-22T00:00:00"/>
    <x v="28"/>
    <x v="28"/>
  </r>
  <r>
    <x v="923"/>
    <d v="2025-06-22T00:00:00"/>
    <x v="48"/>
    <x v="48"/>
  </r>
  <r>
    <x v="923"/>
    <d v="2025-06-22T00:00:00"/>
    <x v="49"/>
    <x v="49"/>
  </r>
  <r>
    <x v="923"/>
    <d v="2025-06-22T00:00:00"/>
    <x v="50"/>
    <x v="50"/>
  </r>
  <r>
    <x v="924"/>
    <d v="2025-06-22T00:00:00"/>
    <x v="99"/>
    <x v="99"/>
  </r>
  <r>
    <x v="924"/>
    <d v="2025-06-22T00:00:00"/>
    <x v="99"/>
    <x v="99"/>
  </r>
  <r>
    <x v="925"/>
    <d v="2025-06-22T00:00:00"/>
    <x v="6"/>
    <x v="6"/>
  </r>
  <r>
    <x v="926"/>
    <d v="2025-06-22T00:00:00"/>
    <x v="98"/>
    <x v="98"/>
  </r>
  <r>
    <x v="927"/>
    <d v="2025-06-21T00:00:00"/>
    <x v="28"/>
    <x v="28"/>
  </r>
  <r>
    <x v="927"/>
    <d v="2025-06-21T00:00:00"/>
    <x v="5"/>
    <x v="5"/>
  </r>
  <r>
    <x v="927"/>
    <d v="2025-06-21T00:00:00"/>
    <x v="6"/>
    <x v="6"/>
  </r>
  <r>
    <x v="928"/>
    <d v="2025-06-21T00:00:00"/>
    <x v="10"/>
    <x v="10"/>
  </r>
  <r>
    <x v="928"/>
    <d v="2025-06-21T00:00:00"/>
    <x v="11"/>
    <x v="11"/>
  </r>
  <r>
    <x v="928"/>
    <d v="2025-06-21T00:00:00"/>
    <x v="12"/>
    <x v="12"/>
  </r>
  <r>
    <x v="928"/>
    <d v="2025-06-21T00:00:00"/>
    <x v="3"/>
    <x v="3"/>
  </r>
  <r>
    <x v="928"/>
    <d v="2025-06-21T00:00:00"/>
    <x v="6"/>
    <x v="6"/>
  </r>
  <r>
    <x v="928"/>
    <d v="2025-06-21T00:00:00"/>
    <x v="6"/>
    <x v="6"/>
  </r>
  <r>
    <x v="928"/>
    <d v="2025-06-21T00:00:00"/>
    <x v="103"/>
    <x v="103"/>
  </r>
  <r>
    <x v="924"/>
    <d v="2025-06-21T00:00:00"/>
    <x v="131"/>
    <x v="130"/>
  </r>
  <r>
    <x v="929"/>
    <d v="2025-06-21T00:00:00"/>
    <x v="263"/>
    <x v="262"/>
  </r>
  <r>
    <x v="930"/>
    <d v="2025-06-20T00:00:00"/>
    <x v="279"/>
    <x v="279"/>
  </r>
  <r>
    <x v="931"/>
    <d v="2025-06-20T00:00:00"/>
    <x v="65"/>
    <x v="65"/>
  </r>
  <r>
    <x v="931"/>
    <d v="2025-06-20T00:00:00"/>
    <x v="17"/>
    <x v="17"/>
  </r>
  <r>
    <x v="931"/>
    <d v="2025-06-20T00:00:00"/>
    <x v="3"/>
    <x v="3"/>
  </r>
  <r>
    <x v="932"/>
    <d v="2025-06-20T00:00:00"/>
    <x v="32"/>
    <x v="32"/>
  </r>
  <r>
    <x v="932"/>
    <d v="2025-06-20T00:00:00"/>
    <x v="1"/>
    <x v="1"/>
  </r>
  <r>
    <x v="932"/>
    <d v="2025-06-20T00:00:00"/>
    <x v="9"/>
    <x v="9"/>
  </r>
  <r>
    <x v="933"/>
    <d v="2025-06-19T00:00:00"/>
    <x v="200"/>
    <x v="199"/>
  </r>
  <r>
    <x v="933"/>
    <d v="2025-06-19T00:00:00"/>
    <x v="103"/>
    <x v="103"/>
  </r>
  <r>
    <x v="934"/>
    <d v="2025-06-19T00:00:00"/>
    <x v="5"/>
    <x v="5"/>
  </r>
  <r>
    <x v="935"/>
    <d v="2025-06-18T00:00:00"/>
    <x v="3"/>
    <x v="3"/>
  </r>
  <r>
    <x v="935"/>
    <d v="2025-06-18T00:00:00"/>
    <x v="6"/>
    <x v="6"/>
  </r>
  <r>
    <x v="936"/>
    <d v="2025-06-18T00:00:00"/>
    <x v="6"/>
    <x v="6"/>
  </r>
  <r>
    <x v="937"/>
    <d v="2025-06-17T00:00:00"/>
    <x v="28"/>
    <x v="28"/>
  </r>
  <r>
    <x v="937"/>
    <d v="2025-06-17T00:00:00"/>
    <x v="13"/>
    <x v="13"/>
  </r>
  <r>
    <x v="938"/>
    <d v="2025-06-17T00:00:00"/>
    <x v="246"/>
    <x v="245"/>
  </r>
  <r>
    <x v="939"/>
    <d v="2025-06-17T00:00:00"/>
    <x v="36"/>
    <x v="36"/>
  </r>
  <r>
    <x v="940"/>
    <d v="2025-06-15T00:00:00"/>
    <x v="102"/>
    <x v="102"/>
  </r>
  <r>
    <x v="941"/>
    <d v="2025-06-14T00:00:00"/>
    <x v="54"/>
    <x v="54"/>
  </r>
  <r>
    <x v="942"/>
    <d v="2025-06-14T00:00:00"/>
    <x v="32"/>
    <x v="32"/>
  </r>
  <r>
    <x v="942"/>
    <d v="2025-06-14T00:00:00"/>
    <x v="1"/>
    <x v="1"/>
  </r>
  <r>
    <x v="943"/>
    <d v="2025-06-12T00:00:00"/>
    <x v="181"/>
    <x v="180"/>
  </r>
  <r>
    <x v="944"/>
    <d v="2025-06-06T00:00:00"/>
    <x v="57"/>
    <x v="57"/>
  </r>
  <r>
    <x v="944"/>
    <d v="2025-06-06T00:00:00"/>
    <x v="103"/>
    <x v="103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  <r>
    <x v="320"/>
    <m/>
    <x v="290"/>
    <x v="27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0">
  <r>
    <d v="2026-09-23T00:00:00"/>
    <x v="0"/>
    <s v="Greaves Electric Mobility Limited"/>
    <s v="33AAHCA0665K1ZQ"/>
    <x v="0"/>
    <x v="0"/>
    <n v="1"/>
  </r>
  <r>
    <d v="2026-09-18T00:00:00"/>
    <x v="1"/>
    <s v="Greaves Electric Mobility Limited"/>
    <s v="33AAHCA0665K1ZQ"/>
    <x v="1"/>
    <x v="1"/>
    <n v="1"/>
  </r>
  <r>
    <d v="2026-09-12T00:00:00"/>
    <x v="2"/>
    <s v="Greaves Electric Mobility Limited"/>
    <s v="33AAHCA0665K1ZQ"/>
    <x v="2"/>
    <x v="2"/>
    <n v="1"/>
  </r>
  <r>
    <d v="2026-09-11T00:00:00"/>
    <x v="3"/>
    <s v="Greaves Electric Mobility Limited"/>
    <s v="33AAHCA0665K1ZQ"/>
    <x v="3"/>
    <x v="3"/>
    <n v="1"/>
  </r>
  <r>
    <d v="2021-09-11T00:00:00"/>
    <x v="4"/>
    <s v="Greaves Electric Mobility Limited"/>
    <s v="33AAHCA0665K1ZQ"/>
    <x v="4"/>
    <x v="4"/>
    <n v="1"/>
  </r>
  <r>
    <d v="2021-09-11T00:00:00"/>
    <x v="4"/>
    <s v="Greaves Electric Mobility Limited"/>
    <s v="33AAHCA0665K1ZQ"/>
    <x v="5"/>
    <x v="5"/>
    <n v="20"/>
  </r>
  <r>
    <d v="2021-09-11T00:00:00"/>
    <x v="4"/>
    <s v="Greaves Electric Mobility Limited"/>
    <s v="33AAHCA0665K1ZQ"/>
    <x v="6"/>
    <x v="6"/>
    <n v="10"/>
  </r>
  <r>
    <d v="2021-09-11T00:00:00"/>
    <x v="4"/>
    <s v="Greaves Electric Mobility Limited"/>
    <s v="33AAHCA0665K1ZQ"/>
    <x v="7"/>
    <x v="7"/>
    <n v="10"/>
  </r>
  <r>
    <d v="2021-09-11T00:00:00"/>
    <x v="4"/>
    <s v="Greaves Electric Mobility Limited"/>
    <s v="33AAHCA0665K1ZQ"/>
    <x v="8"/>
    <x v="8"/>
    <n v="20"/>
  </r>
  <r>
    <d v="2021-09-11T00:00:00"/>
    <x v="4"/>
    <s v="Greaves Electric Mobility Limited"/>
    <s v="33AAHCA0665K1ZQ"/>
    <x v="9"/>
    <x v="9"/>
    <n v="5"/>
  </r>
  <r>
    <d v="2021-09-11T00:00:00"/>
    <x v="4"/>
    <s v="Greaves Electric Mobility Limited"/>
    <s v="33AAHCA0665K1ZQ"/>
    <x v="10"/>
    <x v="10"/>
    <n v="1"/>
  </r>
  <r>
    <d v="2021-09-11T00:00:00"/>
    <x v="4"/>
    <s v="Greaves Electric Mobility Limited"/>
    <s v="33AAHCA0665K1ZQ"/>
    <x v="11"/>
    <x v="11"/>
    <n v="1"/>
  </r>
  <r>
    <d v="2026-09-09T00:00:00"/>
    <x v="5"/>
    <s v="Kailash Auto Parts"/>
    <s v="23AFPPR2796Q1ZD"/>
    <x v="12"/>
    <x v="12"/>
    <n v="40"/>
  </r>
  <r>
    <d v="2026-09-07T00:00:00"/>
    <x v="6"/>
    <s v="Greaves Electric Mobility Limited"/>
    <s v="33AAHCA0665K1ZQ"/>
    <x v="13"/>
    <x v="13"/>
    <n v="1"/>
  </r>
  <r>
    <d v="2026-09-07T00:00:00"/>
    <x v="6"/>
    <s v="Greaves Electric Mobility Limited"/>
    <s v="33AAHCA0665K1ZQ"/>
    <x v="14"/>
    <x v="14"/>
    <n v="1"/>
  </r>
  <r>
    <d v="2026-09-07T00:00:00"/>
    <x v="6"/>
    <s v="Greaves Electric Mobility Limited"/>
    <s v="33AAHCA0665K1ZQ"/>
    <x v="15"/>
    <x v="15"/>
    <n v="1"/>
  </r>
  <r>
    <d v="2026-09-07T00:00:00"/>
    <x v="6"/>
    <s v="Greaves Electric Mobility Limited"/>
    <s v="33AAHCA0665K1ZQ"/>
    <x v="16"/>
    <x v="16"/>
    <n v="1"/>
  </r>
  <r>
    <d v="2026-09-07T00:00:00"/>
    <x v="6"/>
    <s v="Greaves Electric Mobility Limited"/>
    <s v="33AAHCA0665K1ZQ"/>
    <x v="17"/>
    <x v="17"/>
    <n v="1"/>
  </r>
  <r>
    <d v="2026-09-07T00:00:00"/>
    <x v="6"/>
    <s v="Greaves Electric Mobility Limited"/>
    <s v="33AAHCA0665K1ZQ"/>
    <x v="18"/>
    <x v="18"/>
    <n v="6"/>
  </r>
  <r>
    <d v="2026-09-07T00:00:00"/>
    <x v="6"/>
    <s v="Greaves Electric Mobility Limited"/>
    <s v="33AAHCA0665K1ZQ"/>
    <x v="19"/>
    <x v="19"/>
    <n v="6"/>
  </r>
  <r>
    <d v="2026-09-07T00:00:00"/>
    <x v="6"/>
    <s v="Greaves Electric Mobility Limited"/>
    <s v="33AAHCA0665K1ZQ"/>
    <x v="20"/>
    <x v="20"/>
    <n v="6"/>
  </r>
  <r>
    <d v="2026-09-07T00:00:00"/>
    <x v="6"/>
    <s v="Greaves Electric Mobility Limited"/>
    <s v="33AAHCA0665K1ZQ"/>
    <x v="21"/>
    <x v="21"/>
    <n v="1"/>
  </r>
  <r>
    <d v="2026-09-07T00:00:00"/>
    <x v="6"/>
    <s v="Greaves Electric Mobility Limited"/>
    <s v="33AAHCA0665K1ZQ"/>
    <x v="22"/>
    <x v="22"/>
    <n v="1"/>
  </r>
  <r>
    <d v="2026-09-07T00:00:00"/>
    <x v="6"/>
    <s v="Greaves Electric Mobility Limited"/>
    <s v="33AAHCA0665K1ZQ"/>
    <x v="23"/>
    <x v="23"/>
    <n v="1"/>
  </r>
  <r>
    <d v="2026-09-07T00:00:00"/>
    <x v="6"/>
    <s v="Greaves Electric Mobility Limited"/>
    <s v="33AAHCA0665K1ZQ"/>
    <x v="24"/>
    <x v="24"/>
    <n v="1"/>
  </r>
  <r>
    <d v="2026-09-07T00:00:00"/>
    <x v="6"/>
    <s v="Greaves Electric Mobility Limited"/>
    <s v="33AAHCA0665K1ZQ"/>
    <x v="9"/>
    <x v="9"/>
    <n v="5"/>
  </r>
  <r>
    <d v="2026-09-03T00:00:00"/>
    <x v="7"/>
    <s v="Greaves Electric Mobility Limited"/>
    <s v="33AAHCA0665K1ZQ"/>
    <x v="25"/>
    <x v="25"/>
    <n v="2"/>
  </r>
  <r>
    <d v="2026-08-31T00:00:00"/>
    <x v="8"/>
    <s v="Greaves Electric Mobility Limited"/>
    <s v="33AAHCA0665K1ZQ"/>
    <x v="26"/>
    <x v="26"/>
    <n v="10"/>
  </r>
  <r>
    <d v="2026-08-31T00:00:00"/>
    <x v="9"/>
    <s v="Greaves Electric Mobility Limited"/>
    <s v="33AAHCA0665K1ZQ"/>
    <x v="26"/>
    <x v="26"/>
    <n v="10"/>
  </r>
  <r>
    <d v="2026-08-27T00:00:00"/>
    <x v="10"/>
    <s v="Greaves Electric Mobility Limited"/>
    <s v="33AAHCA0665K1ZQ"/>
    <x v="27"/>
    <x v="27"/>
    <n v="1"/>
  </r>
  <r>
    <d v="2026-08-26T00:00:00"/>
    <x v="11"/>
    <s v="Jai Malhar Traders"/>
    <s v="23CTIPA0887J1ZO"/>
    <x v="28"/>
    <x v="28"/>
    <n v="2"/>
  </r>
  <r>
    <d v="2026-08-25T00:00:00"/>
    <x v="12"/>
    <s v="Greaves Electric Mobility Limited"/>
    <s v="33AAHCA0665K1ZQ"/>
    <x v="9"/>
    <x v="9"/>
    <n v="1"/>
  </r>
  <r>
    <d v="2026-08-24T00:00:00"/>
    <x v="13"/>
    <s v="Greaves Electric Mobility Limited"/>
    <s v="33AAHCA0665K1ZQ"/>
    <x v="29"/>
    <x v="29"/>
    <n v="1"/>
  </r>
  <r>
    <d v="2026-08-24T00:00:00"/>
    <x v="14"/>
    <s v="Greaves Electric Mobility Limited"/>
    <s v="33AAHCA0665K1ZQ"/>
    <x v="2"/>
    <x v="2"/>
    <n v="1"/>
  </r>
  <r>
    <d v="2026-08-24T00:00:00"/>
    <x v="14"/>
    <s v="Greaves Electric Mobility Limited"/>
    <s v="33AAHCA0665K1ZQ"/>
    <x v="30"/>
    <x v="30"/>
    <n v="1"/>
  </r>
  <r>
    <d v="2026-08-24T00:00:00"/>
    <x v="14"/>
    <s v="Greaves Electric Mobility Limited"/>
    <s v="33AAHCA0665K1ZQ"/>
    <x v="31"/>
    <x v="31"/>
    <n v="1"/>
  </r>
  <r>
    <d v="2026-08-24T00:00:00"/>
    <x v="14"/>
    <s v="Greaves Electric Mobility Limited"/>
    <s v="33AAHCA0665K1ZQ"/>
    <x v="32"/>
    <x v="32"/>
    <n v="4"/>
  </r>
  <r>
    <d v="2026-08-24T00:00:00"/>
    <x v="14"/>
    <s v="Greaves Electric Mobility Limited"/>
    <s v="33AAHCA0665K1ZQ"/>
    <x v="33"/>
    <x v="33"/>
    <n v="1"/>
  </r>
  <r>
    <d v="2026-08-24T00:00:00"/>
    <x v="14"/>
    <s v="Greaves Electric Mobility Limited"/>
    <s v="33AAHCA0665K1ZQ"/>
    <x v="34"/>
    <x v="34"/>
    <n v="4"/>
  </r>
  <r>
    <d v="2026-08-19T00:00:00"/>
    <x v="15"/>
    <s v="Greaves Electric Mobility Limited"/>
    <s v="33AAHCA0665K1ZQ"/>
    <x v="35"/>
    <x v="35"/>
    <n v="1"/>
  </r>
  <r>
    <d v="2026-08-19T00:00:00"/>
    <x v="16"/>
    <s v="Shyam Sangam Oil Center"/>
    <s v="23AIOPP0252H1ZD"/>
    <x v="36"/>
    <x v="36"/>
    <n v="4"/>
  </r>
  <r>
    <d v="2026-08-18T00:00:00"/>
    <x v="17"/>
    <s v="Surinder Automobiles"/>
    <s v="07AQOPB3385P1Z8"/>
    <x v="37"/>
    <x v="37"/>
    <n v="60"/>
  </r>
  <r>
    <d v="2026-08-18T00:00:00"/>
    <x v="17"/>
    <s v="Surinder Automobiles"/>
    <s v="07AQOPB3385P1Z8"/>
    <x v="38"/>
    <x v="38"/>
    <n v="12"/>
  </r>
  <r>
    <d v="2026-08-18T00:00:00"/>
    <x v="17"/>
    <s v="Surinder Automobiles"/>
    <s v="07AQOPB3385P1Z8"/>
    <x v="39"/>
    <x v="39"/>
    <n v="15"/>
  </r>
  <r>
    <d v="2026-08-18T00:00:00"/>
    <x v="17"/>
    <s v="Surinder Automobiles"/>
    <s v="07AQOPB3385P1Z8"/>
    <x v="40"/>
    <x v="40"/>
    <n v="30"/>
  </r>
  <r>
    <d v="2026-08-17T00:00:00"/>
    <x v="18"/>
    <s v="Greaves Electric Mobility Limited"/>
    <s v="33AAHCA0665K1ZQ"/>
    <x v="9"/>
    <x v="9"/>
    <n v="10"/>
  </r>
  <r>
    <d v="2026-08-17T00:00:00"/>
    <x v="19"/>
    <s v="Kailash Auto Parts"/>
    <s v="23AFPPR2796Q1ZD"/>
    <x v="41"/>
    <x v="41"/>
    <n v="15"/>
  </r>
  <r>
    <d v="2026-08-17T00:00:00"/>
    <x v="19"/>
    <s v="Kailash Auto Parts"/>
    <s v="23AFPPR2796Q1ZD"/>
    <x v="42"/>
    <x v="42"/>
    <n v="15"/>
  </r>
  <r>
    <d v="2026-08-14T00:00:00"/>
    <x v="20"/>
    <s v="Greaves Electric Mobility Limited"/>
    <s v="33AAHCA0665K1ZQ"/>
    <x v="43"/>
    <x v="43"/>
    <n v="2"/>
  </r>
  <r>
    <d v="2026-08-14T00:00:00"/>
    <x v="20"/>
    <s v="Greaves Electric Mobility Limited"/>
    <s v="33AAHCA0665K1ZQ"/>
    <x v="2"/>
    <x v="2"/>
    <n v="1"/>
  </r>
  <r>
    <d v="2026-08-14T00:00:00"/>
    <x v="20"/>
    <s v="Greaves Electric Mobility Limited"/>
    <s v="33AAHCA0665K1ZQ"/>
    <x v="44"/>
    <x v="44"/>
    <n v="1"/>
  </r>
  <r>
    <d v="2026-08-14T00:00:00"/>
    <x v="20"/>
    <s v="Greaves Electric Mobility Limited"/>
    <s v="33AAHCA0665K1ZQ"/>
    <x v="45"/>
    <x v="45"/>
    <n v="2"/>
  </r>
  <r>
    <d v="2026-08-14T00:00:00"/>
    <x v="20"/>
    <s v="Greaves Electric Mobility Limited"/>
    <s v="33AAHCA0665K1ZQ"/>
    <x v="46"/>
    <x v="46"/>
    <n v="2"/>
  </r>
  <r>
    <d v="2026-08-14T00:00:00"/>
    <x v="20"/>
    <s v="Greaves Electric Mobility Limited"/>
    <s v="33AAHCA0665K1ZQ"/>
    <x v="47"/>
    <x v="47"/>
    <n v="5"/>
  </r>
  <r>
    <d v="2026-08-14T00:00:00"/>
    <x v="20"/>
    <s v="Greaves Electric Mobility Limited"/>
    <s v="33AAHCA0665K1ZQ"/>
    <x v="34"/>
    <x v="34"/>
    <n v="4"/>
  </r>
  <r>
    <d v="2026-08-14T00:00:00"/>
    <x v="20"/>
    <s v="Greaves Electric Mobility Limited"/>
    <s v="33AAHCA0665K1ZQ"/>
    <x v="48"/>
    <x v="48"/>
    <n v="1"/>
  </r>
  <r>
    <d v="2026-08-14T00:00:00"/>
    <x v="20"/>
    <s v="Greaves Electric Mobility Limited"/>
    <s v="33AAHCA0665K1ZQ"/>
    <x v="49"/>
    <x v="49"/>
    <n v="1"/>
  </r>
  <r>
    <d v="2026-08-14T00:00:00"/>
    <x v="20"/>
    <s v="Greaves Electric Mobility Limited"/>
    <s v="33AAHCA0665K1ZQ"/>
    <x v="50"/>
    <x v="50"/>
    <n v="1"/>
  </r>
  <r>
    <d v="2026-08-14T00:00:00"/>
    <x v="20"/>
    <s v="Greaves Electric Mobility Limited"/>
    <s v="33AAHCA0665K1ZQ"/>
    <x v="51"/>
    <x v="51"/>
    <n v="1"/>
  </r>
  <r>
    <d v="2026-08-14T00:00:00"/>
    <x v="20"/>
    <s v="Greaves Electric Mobility Limited"/>
    <s v="33AAHCA0665K1ZQ"/>
    <x v="52"/>
    <x v="52"/>
    <n v="3"/>
  </r>
  <r>
    <d v="2026-08-14T00:00:00"/>
    <x v="20"/>
    <s v="Greaves Electric Mobility Limited"/>
    <s v="33AAHCA0665K1ZQ"/>
    <x v="53"/>
    <x v="53"/>
    <n v="2"/>
  </r>
  <r>
    <d v="2026-08-14T00:00:00"/>
    <x v="20"/>
    <s v="Greaves Electric Mobility Limited"/>
    <s v="33AAHCA0665K1ZQ"/>
    <x v="54"/>
    <x v="54"/>
    <n v="1"/>
  </r>
  <r>
    <d v="2026-08-13T00:00:00"/>
    <x v="21"/>
    <s v="Greaves Electric Mobility Limited"/>
    <s v="33AAHCA0665K1ZQ"/>
    <x v="55"/>
    <x v="55"/>
    <n v="4"/>
  </r>
  <r>
    <d v="2026-08-10T00:00:00"/>
    <x v="22"/>
    <s v="Jai Malhar Traders"/>
    <s v="23CTIPA0887J1ZO"/>
    <x v="28"/>
    <x v="28"/>
    <n v="1"/>
  </r>
  <r>
    <d v="2026-08-08T00:00:00"/>
    <x v="23"/>
    <s v="Agarwal Electric"/>
    <s v="-"/>
    <x v="56"/>
    <x v="56"/>
    <n v="3"/>
  </r>
  <r>
    <d v="2026-08-08T00:00:00"/>
    <x v="23"/>
    <s v="SS auto mobiles"/>
    <s v="-"/>
    <x v="57"/>
    <x v="57"/>
    <n v="5"/>
  </r>
  <r>
    <d v="2026-08-06T00:00:00"/>
    <x v="24"/>
    <s v="Jai Malhar Traders"/>
    <s v="23CTIPA0887J1ZO"/>
    <x v="58"/>
    <x v="58"/>
    <n v="4"/>
  </r>
  <r>
    <d v="2026-08-05T00:00:00"/>
    <x v="23"/>
    <s v="Greaves Electric Mobility Limited"/>
    <s v="33AAHCA0665K1ZQ"/>
    <x v="9"/>
    <x v="9"/>
    <n v="1"/>
  </r>
  <r>
    <d v="2026-07-31T00:00:00"/>
    <x v="25"/>
    <s v="Greaves Electric Mobility Limited"/>
    <s v="33AAHCA0665K1ZQ"/>
    <x v="16"/>
    <x v="16"/>
    <n v="1"/>
  </r>
  <r>
    <d v="2026-07-29T00:00:00"/>
    <x v="26"/>
    <s v="Greaves Electric Mobility Limited"/>
    <s v="33AAHCA0665K1ZQ"/>
    <x v="59"/>
    <x v="59"/>
    <n v="3"/>
  </r>
  <r>
    <d v="2026-07-29T00:00:00"/>
    <x v="26"/>
    <s v="Greaves Electric Mobility Limited"/>
    <s v="33AAHCA0665K1ZQ"/>
    <x v="60"/>
    <x v="60"/>
    <n v="1"/>
  </r>
  <r>
    <d v="2026-07-29T00:00:00"/>
    <x v="27"/>
    <s v="Greaves Electric Mobility Limited"/>
    <s v="33AAHCA0665K1ZQ"/>
    <x v="59"/>
    <x v="59"/>
    <n v="1"/>
  </r>
  <r>
    <d v="2026-07-29T00:00:00"/>
    <x v="27"/>
    <s v="Greaves Electric Mobility Limited"/>
    <s v="33AAHCA0665K1ZQ"/>
    <x v="61"/>
    <x v="61"/>
    <n v="2"/>
  </r>
  <r>
    <d v="2026-07-29T00:00:00"/>
    <x v="28"/>
    <s v="Greaves Electric Mobility Limited"/>
    <s v="33AAHCA0665K1ZQ"/>
    <x v="62"/>
    <x v="62"/>
    <n v="100"/>
  </r>
  <r>
    <d v="2026-07-27T00:00:00"/>
    <x v="29"/>
    <s v="Greaves Electric Mobility Limited"/>
    <s v="33AAHCA0665K1ZQ"/>
    <x v="63"/>
    <x v="63"/>
    <n v="3"/>
  </r>
  <r>
    <d v="2026-07-27T00:00:00"/>
    <x v="29"/>
    <s v="Greaves Electric Mobility Limited"/>
    <s v="33AAHCA0665K1ZQ"/>
    <x v="30"/>
    <x v="30"/>
    <n v="1"/>
  </r>
  <r>
    <d v="2026-07-27T00:00:00"/>
    <x v="29"/>
    <s v="Greaves Electric Mobility Limited"/>
    <s v="33AAHCA0665K1ZQ"/>
    <x v="33"/>
    <x v="33"/>
    <n v="1"/>
  </r>
  <r>
    <d v="2026-07-27T00:00:00"/>
    <x v="29"/>
    <s v="Greaves Electric Mobility Limited"/>
    <s v="33AAHCA0665K1ZQ"/>
    <x v="31"/>
    <x v="31"/>
    <n v="1"/>
  </r>
  <r>
    <d v="2026-07-27T00:00:00"/>
    <x v="29"/>
    <s v="Greaves Electric Mobility Limited"/>
    <s v="33AAHCA0665K1ZQ"/>
    <x v="19"/>
    <x v="19"/>
    <n v="6"/>
  </r>
  <r>
    <d v="2026-07-27T00:00:00"/>
    <x v="29"/>
    <s v="Greaves Electric Mobility Limited"/>
    <s v="33AAHCA0665K1ZQ"/>
    <x v="18"/>
    <x v="18"/>
    <n v="6"/>
  </r>
  <r>
    <d v="2026-07-27T00:00:00"/>
    <x v="29"/>
    <s v="Greaves Electric Mobility Limited"/>
    <s v="33AAHCA0665K1ZQ"/>
    <x v="64"/>
    <x v="64"/>
    <n v="6"/>
  </r>
  <r>
    <d v="2026-07-27T00:00:00"/>
    <x v="29"/>
    <s v="Greaves Electric Mobility Limited"/>
    <s v="33AAHCA0665K1ZQ"/>
    <x v="20"/>
    <x v="20"/>
    <n v="6"/>
  </r>
  <r>
    <d v="2026-07-27T00:00:00"/>
    <x v="29"/>
    <s v="Greaves Electric Mobility Limited"/>
    <s v="33AAHCA0665K1ZQ"/>
    <x v="65"/>
    <x v="65"/>
    <n v="4"/>
  </r>
  <r>
    <d v="2026-07-27T00:00:00"/>
    <x v="29"/>
    <s v="Greaves Electric Mobility Limited"/>
    <s v="33AAHCA0665K1ZQ"/>
    <x v="17"/>
    <x v="17"/>
    <n v="1"/>
  </r>
  <r>
    <d v="2026-07-27T00:00:00"/>
    <x v="29"/>
    <s v="Greaves Electric Mobility Limited"/>
    <s v="33AAHCA0665K1ZQ"/>
    <x v="66"/>
    <x v="66"/>
    <n v="2"/>
  </r>
  <r>
    <d v="2026-07-27T00:00:00"/>
    <x v="29"/>
    <s v="Greaves Electric Mobility Limited"/>
    <s v="33AAHCA0665K1ZQ"/>
    <x v="67"/>
    <x v="67"/>
    <n v="2"/>
  </r>
  <r>
    <d v="2026-07-27T00:00:00"/>
    <x v="29"/>
    <s v="Greaves Electric Mobility Limited"/>
    <s v="33AAHCA0665K1ZQ"/>
    <x v="68"/>
    <x v="68"/>
    <n v="1"/>
  </r>
  <r>
    <d v="2026-07-27T00:00:00"/>
    <x v="29"/>
    <s v="Greaves Electric Mobility Limited"/>
    <s v="33AAHCA0665K1ZQ"/>
    <x v="32"/>
    <x v="32"/>
    <n v="4"/>
  </r>
  <r>
    <d v="2026-07-27T00:00:00"/>
    <x v="29"/>
    <s v="Greaves Electric Mobility Limited"/>
    <s v="33AAHCA0665K1ZQ"/>
    <x v="69"/>
    <x v="69"/>
    <n v="1"/>
  </r>
  <r>
    <d v="2026-07-27T00:00:00"/>
    <x v="29"/>
    <s v="Greaves Electric Mobility Limited"/>
    <s v="33AAHCA0665K1ZQ"/>
    <x v="70"/>
    <x v="70"/>
    <n v="1"/>
  </r>
  <r>
    <d v="2026-07-27T00:00:00"/>
    <x v="29"/>
    <s v="Greaves Electric Mobility Limited"/>
    <s v="33AAHCA0665K1ZQ"/>
    <x v="71"/>
    <x v="71"/>
    <n v="1"/>
  </r>
  <r>
    <d v="2026-07-27T00:00:00"/>
    <x v="30"/>
    <s v="Greaves Electric Mobility Limited"/>
    <s v="33AAHCA0665K1ZQ"/>
    <x v="61"/>
    <x v="61"/>
    <n v="2"/>
  </r>
  <r>
    <d v="2026-07-27T00:00:00"/>
    <x v="30"/>
    <s v="Greaves Electric Mobility Limited"/>
    <s v="33AAHCA0665K1ZQ"/>
    <x v="72"/>
    <x v="72"/>
    <n v="1"/>
  </r>
  <r>
    <d v="2026-07-27T00:00:00"/>
    <x v="30"/>
    <s v="Greaves Electric Mobility Limited"/>
    <s v="33AAHCA0665K1ZQ"/>
    <x v="73"/>
    <x v="73"/>
    <n v="1"/>
  </r>
  <r>
    <d v="2026-07-24T00:00:00"/>
    <x v="31"/>
    <s v="Greaves Electric Mobility Limited"/>
    <s v="33AAHCA0665K1ZQ"/>
    <x v="71"/>
    <x v="71"/>
    <n v="1"/>
  </r>
  <r>
    <d v="2026-07-22T00:00:00"/>
    <x v="32"/>
    <s v="Greaves Electric Mobility Limited"/>
    <s v="33AAHCA0665K1ZQ"/>
    <x v="74"/>
    <x v="74"/>
    <n v="1"/>
  </r>
  <r>
    <d v="2026-07-22T00:00:00"/>
    <x v="33"/>
    <s v="SS auto mobiles"/>
    <s v="-"/>
    <x v="75"/>
    <x v="75"/>
    <n v="4"/>
  </r>
  <r>
    <d v="2026-07-22T00:00:00"/>
    <x v="33"/>
    <s v="SS auto mobiles"/>
    <s v="-"/>
    <x v="12"/>
    <x v="12"/>
    <n v="2"/>
  </r>
  <r>
    <d v="2026-07-18T00:00:00"/>
    <x v="34"/>
    <s v="Kailash Auto Parts"/>
    <s v="23AFPPR2796Q1ZD"/>
    <x v="12"/>
    <x v="12"/>
    <n v="20"/>
  </r>
  <r>
    <d v="2026-07-17T00:00:00"/>
    <x v="35"/>
    <s v="Greaves Electric Mobility Limited"/>
    <s v="33AAHCA0665K1ZQ"/>
    <x v="76"/>
    <x v="76"/>
    <n v="1"/>
  </r>
  <r>
    <d v="2026-07-17T00:00:00"/>
    <x v="35"/>
    <s v="Greaves Electric Mobility Limited"/>
    <s v="33AAHCA0665K1ZQ"/>
    <x v="77"/>
    <x v="77"/>
    <n v="1"/>
  </r>
  <r>
    <d v="2026-07-17T00:00:00"/>
    <x v="36"/>
    <s v="Greaves Electric Mobility Limited"/>
    <s v="33AAHCA0665K1ZQ"/>
    <x v="70"/>
    <x v="70"/>
    <n v="2"/>
  </r>
  <r>
    <d v="2026-07-17T00:00:00"/>
    <x v="35"/>
    <s v="Greaves Electric Mobility Limited"/>
    <s v="33AAHCA0665K1ZQ"/>
    <x v="78"/>
    <x v="78"/>
    <n v="2"/>
  </r>
  <r>
    <d v="2026-07-17T00:00:00"/>
    <x v="37"/>
    <s v="Greaves Electric Mobility Limited"/>
    <s v="33AAHCA0665K1ZQ"/>
    <x v="79"/>
    <x v="79"/>
    <n v="1"/>
  </r>
  <r>
    <d v="2026-07-17T00:00:00"/>
    <x v="38"/>
    <s v="Greaves Electric Mobility Limited"/>
    <s v="33AAHCA0665K1ZQ"/>
    <x v="63"/>
    <x v="63"/>
    <n v="1"/>
  </r>
  <r>
    <d v="2026-07-16T00:00:00"/>
    <x v="39"/>
    <s v="Greaves Electric Mobility Limited"/>
    <s v="33AAHCA0665K1ZQ"/>
    <x v="9"/>
    <x v="9"/>
    <n v="5"/>
  </r>
  <r>
    <d v="2026-07-13T00:00:00"/>
    <x v="40"/>
    <s v="Greaves Electric Mobility Limited"/>
    <s v="33AAHCA0665K1ZQ"/>
    <x v="80"/>
    <x v="80"/>
    <n v="1"/>
  </r>
  <r>
    <d v="2026-07-11T00:00:00"/>
    <x v="41"/>
    <s v="Greaves Electric Mobility Limited"/>
    <s v="33AAHCA0665K1ZQ"/>
    <x v="81"/>
    <x v="81"/>
    <n v="1"/>
  </r>
  <r>
    <d v="2026-07-11T00:00:00"/>
    <x v="41"/>
    <s v="Greaves Electric Mobility Limited"/>
    <s v="33AAHCA0665K1ZQ"/>
    <x v="82"/>
    <x v="82"/>
    <n v="1"/>
  </r>
  <r>
    <d v="2026-07-11T00:00:00"/>
    <x v="42"/>
    <s v="Greaves Electric Mobility Limited"/>
    <s v="33AAHCA0665K1ZQ"/>
    <x v="9"/>
    <x v="9"/>
    <n v="5"/>
  </r>
  <r>
    <d v="2026-07-11T00:00:00"/>
    <x v="43"/>
    <s v="Greaves Electric Mobility Limited"/>
    <s v="33AAHCA0665K1ZQ"/>
    <x v="83"/>
    <x v="83"/>
    <n v="1"/>
  </r>
  <r>
    <d v="2026-07-10T00:00:00"/>
    <x v="44"/>
    <s v="Greaves Electric Mobility Limited"/>
    <s v="33AAHCA0665K1ZQ"/>
    <x v="84"/>
    <x v="84"/>
    <n v="1"/>
  </r>
  <r>
    <d v="2026-07-10T00:00:00"/>
    <x v="44"/>
    <s v="Greaves Electric Mobility Limited"/>
    <s v="33AAHCA0665K1ZQ"/>
    <x v="85"/>
    <x v="85"/>
    <n v="1"/>
  </r>
  <r>
    <d v="2026-07-10T00:00:00"/>
    <x v="45"/>
    <s v="Greaves Electric Mobility Limited"/>
    <s v="33AAHCA0665K1ZQ"/>
    <x v="86"/>
    <x v="86"/>
    <n v="1"/>
  </r>
  <r>
    <d v="2026-07-10T00:00:00"/>
    <x v="45"/>
    <s v="Greaves Electric Mobility Limited"/>
    <s v="33AAHCA0665K1ZQ"/>
    <x v="87"/>
    <x v="87"/>
    <n v="1"/>
  </r>
  <r>
    <d v="2026-07-10T00:00:00"/>
    <x v="45"/>
    <s v="Greaves Electric Mobility Limited"/>
    <s v="33AAHCA0665K1ZQ"/>
    <x v="88"/>
    <x v="88"/>
    <n v="1"/>
  </r>
  <r>
    <d v="2026-07-10T00:00:00"/>
    <x v="45"/>
    <s v="Greaves Electric Mobility Limited"/>
    <s v="33AAHCA0665K1ZQ"/>
    <x v="67"/>
    <x v="67"/>
    <n v="1"/>
  </r>
  <r>
    <d v="2026-07-10T00:00:00"/>
    <x v="46"/>
    <s v="Greaves Electric Mobility Limited"/>
    <s v="33AAHCA0665K1ZQ"/>
    <x v="82"/>
    <x v="82"/>
    <n v="2"/>
  </r>
  <r>
    <d v="2026-07-10T00:00:00"/>
    <x v="47"/>
    <s v="Shyam Sangam Oil Center"/>
    <s v="23AIOPP0252H1ZD"/>
    <x v="36"/>
    <x v="36"/>
    <n v="4"/>
  </r>
  <r>
    <d v="2026-07-08T00:00:00"/>
    <x v="48"/>
    <s v="Greaves Electric Mobility Limited"/>
    <s v="33AAHCA0665K1ZQ"/>
    <x v="89"/>
    <x v="89"/>
    <n v="2"/>
  </r>
  <r>
    <d v="2026-07-07T00:00:00"/>
    <x v="49"/>
    <s v="Kailash Auto Parts"/>
    <s v="23AFPPR2796Q1ZD"/>
    <x v="42"/>
    <x v="42"/>
    <n v="10"/>
  </r>
  <r>
    <d v="2026-07-07T00:00:00"/>
    <x v="50"/>
    <s v="Greaves Electric Mobility Limited"/>
    <s v="33AAHCA0665K1ZQ"/>
    <x v="29"/>
    <x v="29"/>
    <n v="1"/>
  </r>
  <r>
    <d v="2026-07-07T00:00:00"/>
    <x v="50"/>
    <s v="Greaves Electric Mobility Limited"/>
    <s v="33AAHCA0665K1ZQ"/>
    <x v="90"/>
    <x v="90"/>
    <n v="1"/>
  </r>
  <r>
    <d v="2026-07-06T00:00:00"/>
    <x v="51"/>
    <s v="Greaves Electric Mobility Limited"/>
    <s v="33AAHCA0665K1ZQ"/>
    <x v="91"/>
    <x v="91"/>
    <n v="1"/>
  </r>
  <r>
    <d v="2026-07-06T00:00:00"/>
    <x v="51"/>
    <s v="Greaves Electric Mobility Limited"/>
    <s v="33AAHCA0665K1ZQ"/>
    <x v="92"/>
    <x v="92"/>
    <n v="2"/>
  </r>
  <r>
    <d v="2026-07-06T00:00:00"/>
    <x v="51"/>
    <s v="Greaves Electric Mobility Limited"/>
    <s v="33AAHCA0665K1ZQ"/>
    <x v="93"/>
    <x v="93"/>
    <n v="2"/>
  </r>
  <r>
    <d v="2026-07-06T00:00:00"/>
    <x v="51"/>
    <s v="Greaves Electric Mobility Limited"/>
    <s v="33AAHCA0665K1ZQ"/>
    <x v="19"/>
    <x v="19"/>
    <n v="4"/>
  </r>
  <r>
    <d v="2026-07-06T00:00:00"/>
    <x v="51"/>
    <s v="Greaves Electric Mobility Limited"/>
    <s v="33AAHCA0665K1ZQ"/>
    <x v="94"/>
    <x v="94"/>
    <n v="10"/>
  </r>
  <r>
    <d v="2026-07-05T00:00:00"/>
    <x v="33"/>
    <s v="SS auto mobiles"/>
    <s v="-"/>
    <x v="95"/>
    <x v="95"/>
    <n v="1"/>
  </r>
  <r>
    <d v="2026-07-05T00:00:00"/>
    <x v="33"/>
    <s v="SS auto mobiles"/>
    <s v="-"/>
    <x v="96"/>
    <x v="96"/>
    <n v="3"/>
  </r>
  <r>
    <d v="2026-07-05T00:00:00"/>
    <x v="33"/>
    <s v="SS auto mobiles"/>
    <s v="-"/>
    <x v="57"/>
    <x v="57"/>
    <n v="3"/>
  </r>
  <r>
    <d v="2026-07-02T00:00:00"/>
    <x v="52"/>
    <s v="Greaves Electric Mobility Limited"/>
    <s v="33AAHCA0665K1ZQ"/>
    <x v="97"/>
    <x v="97"/>
    <n v="4"/>
  </r>
  <r>
    <d v="2026-07-02T00:00:00"/>
    <x v="52"/>
    <s v="Greaves Electric Mobility Limited"/>
    <s v="33AAHCA0665K1ZQ"/>
    <x v="98"/>
    <x v="98"/>
    <n v="5"/>
  </r>
  <r>
    <d v="2026-06-30T00:00:00"/>
    <x v="53"/>
    <s v="Greaves Electric Mobility Limited"/>
    <s v="33AAHCA0665K1ZQ"/>
    <x v="99"/>
    <x v="99"/>
    <n v="2"/>
  </r>
  <r>
    <d v="2026-06-30T00:00:00"/>
    <x v="53"/>
    <s v="Greaves Electric Mobility Limited"/>
    <s v="33AAHCA0665K1ZQ"/>
    <x v="100"/>
    <x v="100"/>
    <n v="2"/>
  </r>
  <r>
    <d v="2026-06-30T00:00:00"/>
    <x v="53"/>
    <s v="Greaves Electric Mobility Limited"/>
    <s v="33AAHCA0665K1ZQ"/>
    <x v="101"/>
    <x v="101"/>
    <n v="2"/>
  </r>
  <r>
    <d v="2026-06-30T00:00:00"/>
    <x v="53"/>
    <s v="Greaves Electric Mobility Limited"/>
    <s v="33AAHCA0665K1ZQ"/>
    <x v="102"/>
    <x v="102"/>
    <n v="2"/>
  </r>
  <r>
    <d v="2026-06-30T00:00:00"/>
    <x v="53"/>
    <s v="Greaves Electric Mobility Limited"/>
    <s v="33AAHCA0665K1ZQ"/>
    <x v="103"/>
    <x v="103"/>
    <n v="5"/>
  </r>
  <r>
    <d v="2026-06-30T00:00:00"/>
    <x v="53"/>
    <s v="Greaves Electric Mobility Limited"/>
    <s v="33AAHCA0665K1ZQ"/>
    <x v="104"/>
    <x v="104"/>
    <n v="5"/>
  </r>
  <r>
    <d v="2026-06-30T00:00:00"/>
    <x v="53"/>
    <s v="Greaves Electric Mobility Limited"/>
    <s v="33AAHCA0665K1ZQ"/>
    <x v="49"/>
    <x v="49"/>
    <n v="2"/>
  </r>
  <r>
    <d v="2026-06-30T00:00:00"/>
    <x v="53"/>
    <s v="Greaves Electric Mobility Limited"/>
    <s v="33AAHCA0665K1ZQ"/>
    <x v="105"/>
    <x v="105"/>
    <n v="1"/>
  </r>
  <r>
    <d v="2026-06-30T00:00:00"/>
    <x v="53"/>
    <s v="Greaves Electric Mobility Limited"/>
    <s v="33AAHCA0665K1ZQ"/>
    <x v="106"/>
    <x v="106"/>
    <n v="120"/>
  </r>
  <r>
    <d v="2026-06-30T00:00:00"/>
    <x v="53"/>
    <s v="Greaves Electric Mobility Limited"/>
    <s v="33AAHCA0665K1ZQ"/>
    <x v="107"/>
    <x v="107"/>
    <n v="100"/>
  </r>
  <r>
    <d v="2026-06-30T00:00:00"/>
    <x v="53"/>
    <s v="Greaves Electric Mobility Limited"/>
    <s v="33AAHCA0665K1ZQ"/>
    <x v="108"/>
    <x v="108"/>
    <n v="5"/>
  </r>
  <r>
    <d v="2026-06-30T00:00:00"/>
    <x v="53"/>
    <s v="Greaves Electric Mobility Limited"/>
    <s v="33AAHCA0665K1ZQ"/>
    <x v="64"/>
    <x v="64"/>
    <n v="6"/>
  </r>
  <r>
    <d v="2026-06-30T00:00:00"/>
    <x v="53"/>
    <s v="Greaves Electric Mobility Limited"/>
    <s v="33AAHCA0665K1ZQ"/>
    <x v="109"/>
    <x v="109"/>
    <n v="10"/>
  </r>
  <r>
    <d v="2026-06-30T00:00:00"/>
    <x v="54"/>
    <s v="Greaves Electric Mobility Limited"/>
    <s v="33AAHCA0665K1ZQ"/>
    <x v="110"/>
    <x v="110"/>
    <n v="1"/>
  </r>
  <r>
    <d v="2026-06-29T00:00:00"/>
    <x v="55"/>
    <s v="Greaves Electric Mobility Limited"/>
    <s v="33AAHCA0665K1ZQ"/>
    <x v="111"/>
    <x v="111"/>
    <n v="1"/>
  </r>
  <r>
    <d v="2026-06-27T00:00:00"/>
    <x v="56"/>
    <s v="Greaves Electric Mobility Limited"/>
    <s v="33AAHCA0665K1ZQ"/>
    <x v="70"/>
    <x v="70"/>
    <n v="1"/>
  </r>
  <r>
    <d v="2026-06-24T00:00:00"/>
    <x v="57"/>
    <s v="Jai Malhar Traders"/>
    <s v="23CTIPA0887J1ZO"/>
    <x v="58"/>
    <x v="58"/>
    <n v="3"/>
  </r>
  <r>
    <d v="2026-06-23T00:00:00"/>
    <x v="58"/>
    <s v="Shyam Sangam Oil Center"/>
    <s v="23AIOPP0252H1ZD"/>
    <x v="58"/>
    <x v="58"/>
    <n v="3"/>
  </r>
  <r>
    <d v="2026-06-22T00:00:00"/>
    <x v="59"/>
    <s v="ASICON ELECTRO INNOVATIONS PVT LTD"/>
    <s v="23AANCA6876C1ZL"/>
    <x v="112"/>
    <x v="112"/>
    <n v="1"/>
  </r>
  <r>
    <d v="2026-06-20T00:00:00"/>
    <x v="60"/>
    <s v="Greaves Electric Mobility Limited"/>
    <s v="33AAHCA0665K1ZQ"/>
    <x v="46"/>
    <x v="46"/>
    <n v="2"/>
  </r>
  <r>
    <d v="2026-06-20T00:00:00"/>
    <x v="61"/>
    <s v="Greaves Electric Mobility Limited"/>
    <s v="33AAHCA0665K1ZQ"/>
    <x v="46"/>
    <x v="46"/>
    <n v="1"/>
  </r>
  <r>
    <d v="2026-06-20T00:00:00"/>
    <x v="62"/>
    <s v="Greaves Electric Mobility Limited"/>
    <s v="33AAHCA0665K1ZQ"/>
    <x v="61"/>
    <x v="61"/>
    <n v="1"/>
  </r>
  <r>
    <d v="2026-06-11T00:00:00"/>
    <x v="63"/>
    <s v="Greaves Electric Mobility Limited"/>
    <s v="33AAHCA0665K1ZQ"/>
    <x v="9"/>
    <x v="9"/>
    <n v="5"/>
  </r>
  <r>
    <d v="2026-06-11T00:00:00"/>
    <x v="64"/>
    <s v="Shyam Sangam Oil Center"/>
    <s v="23AIOPP0252H1ZD"/>
    <x v="28"/>
    <x v="28"/>
    <n v="4"/>
  </r>
  <r>
    <d v="2026-06-06T00:00:00"/>
    <x v="65"/>
    <s v="Greaves Electric Mobility Limited"/>
    <s v="33AAHCA0665K1ZQ"/>
    <x v="113"/>
    <x v="113"/>
    <n v="1"/>
  </r>
  <r>
    <d v="2026-06-06T00:00:00"/>
    <x v="65"/>
    <s v="Greaves Electric Mobility Limited"/>
    <s v="33AAHCA0665K1ZQ"/>
    <x v="114"/>
    <x v="114"/>
    <n v="1"/>
  </r>
  <r>
    <d v="2026-06-06T00:00:00"/>
    <x v="65"/>
    <s v="Greaves Electric Mobility Limited"/>
    <s v="33AAHCA0665K1ZQ"/>
    <x v="1"/>
    <x v="1"/>
    <n v="1"/>
  </r>
  <r>
    <d v="2026-06-06T00:00:00"/>
    <x v="65"/>
    <s v="Greaves Electric Mobility Limited"/>
    <s v="33AAHCA0665K1ZQ"/>
    <x v="87"/>
    <x v="87"/>
    <n v="1"/>
  </r>
  <r>
    <d v="2026-06-06T00:00:00"/>
    <x v="65"/>
    <s v="Greaves Electric Mobility Limited"/>
    <s v="33AAHCA0665K1ZQ"/>
    <x v="71"/>
    <x v="71"/>
    <n v="1"/>
  </r>
  <r>
    <d v="2026-06-06T00:00:00"/>
    <x v="65"/>
    <s v="Greaves Electric Mobility Limited"/>
    <s v="33AAHCA0665K1ZQ"/>
    <x v="115"/>
    <x v="115"/>
    <n v="3"/>
  </r>
  <r>
    <d v="2026-06-06T00:00:00"/>
    <x v="65"/>
    <s v="Greaves Electric Mobility Limited"/>
    <s v="33AAHCA0665K1ZQ"/>
    <x v="116"/>
    <x v="116"/>
    <n v="1"/>
  </r>
  <r>
    <d v="2026-06-06T00:00:00"/>
    <x v="65"/>
    <s v="Greaves Electric Mobility Limited"/>
    <s v="33AAHCA0665K1ZQ"/>
    <x v="117"/>
    <x v="117"/>
    <n v="1"/>
  </r>
  <r>
    <d v="2026-06-06T00:00:00"/>
    <x v="65"/>
    <s v="Greaves Electric Mobility Limited"/>
    <s v="33AAHCA0665K1ZQ"/>
    <x v="69"/>
    <x v="69"/>
    <n v="2"/>
  </r>
  <r>
    <d v="2026-06-06T00:00:00"/>
    <x v="65"/>
    <s v="Greaves Electric Mobility Limited"/>
    <s v="33AAHCA0665K1ZQ"/>
    <x v="118"/>
    <x v="118"/>
    <n v="1"/>
  </r>
  <r>
    <d v="2026-06-06T00:00:00"/>
    <x v="65"/>
    <s v="Greaves Electric Mobility Limited"/>
    <s v="33AAHCA0665K1ZQ"/>
    <x v="47"/>
    <x v="47"/>
    <n v="5"/>
  </r>
  <r>
    <d v="2026-06-06T00:00:00"/>
    <x v="65"/>
    <s v="Greaves Electric Mobility Limited"/>
    <s v="33AAHCA0665K1ZQ"/>
    <x v="119"/>
    <x v="119"/>
    <n v="1"/>
  </r>
  <r>
    <d v="2026-06-05T00:00:00"/>
    <x v="66"/>
    <s v="Greaves Electric Mobility Limited"/>
    <s v="33AAHCA0665K1ZQ"/>
    <x v="120"/>
    <x v="120"/>
    <n v="1"/>
  </r>
  <r>
    <d v="2026-06-05T00:00:00"/>
    <x v="66"/>
    <s v="Greaves Electric Mobility Limited"/>
    <s v="33AAHCA0665K1ZQ"/>
    <x v="121"/>
    <x v="121"/>
    <n v="1"/>
  </r>
  <r>
    <d v="2026-06-05T00:00:00"/>
    <x v="66"/>
    <s v="Greaves Electric Mobility Limited"/>
    <s v="33AAHCA0665K1ZQ"/>
    <x v="122"/>
    <x v="122"/>
    <n v="1"/>
  </r>
  <r>
    <d v="2026-06-05T00:00:00"/>
    <x v="66"/>
    <s v="Greaves Electric Mobility Limited"/>
    <s v="33AAHCA0665K1ZQ"/>
    <x v="123"/>
    <x v="123"/>
    <n v="1"/>
  </r>
  <r>
    <d v="2026-06-02T00:00:00"/>
    <x v="67"/>
    <s v="Greaves Electric Mobility Limited"/>
    <s v="33AAHCA0665K1ZQ"/>
    <x v="17"/>
    <x v="17"/>
    <n v="1"/>
  </r>
  <r>
    <d v="2026-06-01T00:00:00"/>
    <x v="68"/>
    <s v="Greaves Electric Mobility Limited"/>
    <s v="33AAHCA0665K1ZQ"/>
    <x v="124"/>
    <x v="124"/>
    <n v="1"/>
  </r>
  <r>
    <d v="2026-06-01T00:00:00"/>
    <x v="69"/>
    <s v="Kailash Auto Parts"/>
    <s v="23AFPPR2796Q1ZD"/>
    <x v="42"/>
    <x v="42"/>
    <n v="10"/>
  </r>
  <r>
    <d v="2026-06-01T00:00:00"/>
    <x v="69"/>
    <s v="Kailash Auto Parts"/>
    <s v="23AFPPR2796Q1ZD"/>
    <x v="41"/>
    <x v="41"/>
    <n v="10"/>
  </r>
  <r>
    <d v="2026-05-30T00:00:00"/>
    <x v="70"/>
    <s v="Shyam Sangam Oil Center"/>
    <s v="23AIOPP0252H1ZD"/>
    <x v="58"/>
    <x v="58"/>
    <n v="3"/>
  </r>
  <r>
    <d v="2026-05-30T00:00:00"/>
    <x v="71"/>
    <s v="Shyam Sangam Oil Center"/>
    <s v="23AIOPP0252H1ZD"/>
    <x v="58"/>
    <x v="58"/>
    <n v="1"/>
  </r>
  <r>
    <d v="2026-05-29T00:00:00"/>
    <x v="72"/>
    <s v="Greaves Electric Mobility Limited"/>
    <s v="33AAHCA0665K1ZQ"/>
    <x v="125"/>
    <x v="125"/>
    <n v="2"/>
  </r>
  <r>
    <d v="2026-05-26T00:00:00"/>
    <x v="73"/>
    <s v="Greaves Electric Mobility Limited"/>
    <s v="33AAHCA0665K1ZQ"/>
    <x v="126"/>
    <x v="126"/>
    <n v="1"/>
  </r>
  <r>
    <d v="2026-05-25T00:00:00"/>
    <x v="74"/>
    <s v="Greaves Electric Mobility Limited"/>
    <s v="33AAHCA0665K1ZQ"/>
    <x v="1"/>
    <x v="1"/>
    <n v="2"/>
  </r>
  <r>
    <d v="2026-05-25T00:00:00"/>
    <x v="74"/>
    <s v="Greaves Electric Mobility Limited"/>
    <s v="33AAHCA0665K1ZQ"/>
    <x v="86"/>
    <x v="86"/>
    <n v="1"/>
  </r>
  <r>
    <d v="2026-05-25T00:00:00"/>
    <x v="74"/>
    <s v="Greaves Electric Mobility Limited"/>
    <s v="33AAHCA0665K1ZQ"/>
    <x v="22"/>
    <x v="22"/>
    <n v="1"/>
  </r>
  <r>
    <d v="2026-05-25T00:00:00"/>
    <x v="74"/>
    <s v="Greaves Electric Mobility Limited"/>
    <s v="33AAHCA0665K1ZQ"/>
    <x v="127"/>
    <x v="127"/>
    <n v="1"/>
  </r>
  <r>
    <d v="2026-05-25T00:00:00"/>
    <x v="74"/>
    <s v="Greaves Electric Mobility Limited"/>
    <s v="33AAHCA0665K1ZQ"/>
    <x v="64"/>
    <x v="64"/>
    <n v="4"/>
  </r>
  <r>
    <d v="2026-05-25T00:00:00"/>
    <x v="74"/>
    <s v="Greaves Electric Mobility Limited"/>
    <s v="33AAHCA0665K1ZQ"/>
    <x v="128"/>
    <x v="128"/>
    <n v="1"/>
  </r>
  <r>
    <d v="2026-05-25T00:00:00"/>
    <x v="74"/>
    <s v="Greaves Electric Mobility Limited"/>
    <s v="33AAHCA0665K1ZQ"/>
    <x v="129"/>
    <x v="129"/>
    <n v="5"/>
  </r>
  <r>
    <d v="2026-05-23T00:00:00"/>
    <x v="75"/>
    <s v="ASICON ELECTRO INNOVATIONS PVT LTD"/>
    <s v="23AANCA6876C1ZL"/>
    <x v="112"/>
    <x v="112"/>
    <n v="1"/>
  </r>
  <r>
    <d v="2026-05-20T00:00:00"/>
    <x v="76"/>
    <s v="Shyam Sangam Oil Center"/>
    <s v="23AIOPP0252H1ZD"/>
    <x v="58"/>
    <x v="58"/>
    <n v="4"/>
  </r>
  <r>
    <d v="2026-05-19T00:00:00"/>
    <x v="77"/>
    <s v="Greaves Electric Mobility Limited"/>
    <s v="33AAHCA0665K1ZQ"/>
    <x v="130"/>
    <x v="130"/>
    <n v="2"/>
  </r>
  <r>
    <d v="2026-05-14T00:00:00"/>
    <x v="78"/>
    <s v="Greaves Electric Mobility Limited"/>
    <s v="33AAHCA0665K1ZQ"/>
    <x v="81"/>
    <x v="81"/>
    <n v="1"/>
  </r>
  <r>
    <d v="2026-05-13T00:00:00"/>
    <x v="79"/>
    <s v="Kailash Auto Parts"/>
    <s v="23AFPPR2796Q1ZD"/>
    <x v="12"/>
    <x v="12"/>
    <n v="20"/>
  </r>
  <r>
    <d v="2026-05-12T00:00:00"/>
    <x v="33"/>
    <s v="SS auto mobiles"/>
    <s v="-"/>
    <x v="131"/>
    <x v="131"/>
    <n v="20"/>
  </r>
  <r>
    <d v="2026-05-12T00:00:00"/>
    <x v="80"/>
    <s v="Greaves Electric Mobility Limited"/>
    <s v="33AAHCA0665K1ZQ"/>
    <x v="127"/>
    <x v="127"/>
    <n v="1"/>
  </r>
  <r>
    <d v="2026-05-06T00:00:00"/>
    <x v="81"/>
    <s v="Surinder Automobiles"/>
    <s v="07AQOPB3385P1Z8"/>
    <x v="37"/>
    <x v="37"/>
    <n v="40"/>
  </r>
  <r>
    <d v="2026-05-06T00:00:00"/>
    <x v="81"/>
    <s v="Surinder Automobiles"/>
    <s v="07AQOPB3385P1Z8"/>
    <x v="38"/>
    <x v="38"/>
    <n v="12"/>
  </r>
  <r>
    <d v="2026-05-06T00:00:00"/>
    <x v="81"/>
    <s v="Surinder Automobiles"/>
    <s v="07AQOPB3385P1Z8"/>
    <x v="132"/>
    <x v="132"/>
    <n v="1"/>
  </r>
  <r>
    <d v="2026-05-06T00:00:00"/>
    <x v="81"/>
    <s v="Surinder Automobiles"/>
    <s v="07AQOPB3385P1Z8"/>
    <x v="39"/>
    <x v="39"/>
    <n v="15"/>
  </r>
  <r>
    <d v="2026-05-06T00:00:00"/>
    <x v="81"/>
    <s v="Surinder Automobiles"/>
    <s v="07AQOPB3385P1Z8"/>
    <x v="40"/>
    <x v="40"/>
    <n v="20"/>
  </r>
  <r>
    <d v="2026-05-06T00:00:00"/>
    <x v="81"/>
    <s v="Surinder Automobiles"/>
    <s v="07AQOPB3385P1Z8"/>
    <x v="133"/>
    <x v="133"/>
    <n v="5"/>
  </r>
  <r>
    <d v="2026-05-06T00:00:00"/>
    <x v="81"/>
    <s v="Surinder Automobiles"/>
    <s v="07AQOPB3385P1Z8"/>
    <x v="134"/>
    <x v="134"/>
    <n v="4"/>
  </r>
  <r>
    <d v="2026-04-29T00:00:00"/>
    <x v="82"/>
    <s v="Greaves Electric Mobility Limited"/>
    <s v="33AAHCA0665K1ZQ"/>
    <x v="124"/>
    <x v="124"/>
    <n v="1"/>
  </r>
  <r>
    <d v="2026-04-29T00:00:00"/>
    <x v="83"/>
    <s v="Greaves Electric Mobility Limited"/>
    <s v="33AAHCA0665K1ZQ"/>
    <x v="135"/>
    <x v="135"/>
    <n v="2"/>
  </r>
  <r>
    <d v="2026-04-29T00:00:00"/>
    <x v="83"/>
    <s v="Greaves Electric Mobility Limited"/>
    <s v="33AAHCA0665K1ZQ"/>
    <x v="136"/>
    <x v="136"/>
    <n v="4"/>
  </r>
  <r>
    <d v="2026-04-20T00:00:00"/>
    <x v="84"/>
    <s v="Greaves Electric Mobility Limited"/>
    <s v="33AAHCA0665K1ZQ"/>
    <x v="137"/>
    <x v="137"/>
    <n v="1"/>
  </r>
  <r>
    <d v="2026-04-16T00:00:00"/>
    <x v="85"/>
    <s v="Greaves Electric Mobility Limited"/>
    <s v="33AAHCA0665K1ZQ"/>
    <x v="138"/>
    <x v="138"/>
    <n v="20"/>
  </r>
  <r>
    <d v="2026-04-16T00:00:00"/>
    <x v="85"/>
    <s v="Greaves Electric Mobility Limited"/>
    <s v="33AAHCA0665K1ZQ"/>
    <x v="139"/>
    <x v="139"/>
    <n v="1"/>
  </r>
  <r>
    <d v="2026-04-16T00:00:00"/>
    <x v="85"/>
    <s v="Greaves Electric Mobility Limited"/>
    <s v="33AAHCA0665K1ZQ"/>
    <x v="9"/>
    <x v="9"/>
    <n v="5"/>
  </r>
  <r>
    <d v="2026-04-16T00:00:00"/>
    <x v="85"/>
    <s v="Greaves Electric Mobility Limited"/>
    <s v="33AAHCA0665K1ZQ"/>
    <x v="140"/>
    <x v="140"/>
    <n v="5"/>
  </r>
  <r>
    <d v="2026-04-16T00:00:00"/>
    <x v="85"/>
    <s v="Greaves Electric Mobility Limited"/>
    <s v="33AAHCA0665K1ZQ"/>
    <x v="141"/>
    <x v="141"/>
    <n v="5"/>
  </r>
  <r>
    <d v="2026-04-16T00:00:00"/>
    <x v="85"/>
    <s v="Greaves Electric Mobility Limited"/>
    <s v="33AAHCA0665K1ZQ"/>
    <x v="142"/>
    <x v="142"/>
    <n v="2"/>
  </r>
  <r>
    <d v="2026-04-16T00:00:00"/>
    <x v="85"/>
    <s v="Greaves Electric Mobility Limited"/>
    <s v="33AAHCA0665K1ZQ"/>
    <x v="143"/>
    <x v="143"/>
    <n v="2"/>
  </r>
  <r>
    <d v="2026-04-16T00:00:00"/>
    <x v="85"/>
    <s v="Greaves Electric Mobility Limited"/>
    <s v="33AAHCA0665K1ZQ"/>
    <x v="1"/>
    <x v="1"/>
    <n v="1"/>
  </r>
  <r>
    <d v="2026-04-16T00:00:00"/>
    <x v="85"/>
    <s v="Greaves Electric Mobility Limited"/>
    <s v="33AAHCA0665K1ZQ"/>
    <x v="144"/>
    <x v="144"/>
    <n v="5"/>
  </r>
  <r>
    <d v="2026-04-16T00:00:00"/>
    <x v="85"/>
    <s v="Greaves Electric Mobility Limited"/>
    <s v="33AAHCA0665K1ZQ"/>
    <x v="145"/>
    <x v="145"/>
    <n v="2"/>
  </r>
  <r>
    <d v="2026-04-16T00:00:00"/>
    <x v="85"/>
    <s v="Greaves Electric Mobility Limited"/>
    <s v="33AAHCA0665K1ZQ"/>
    <x v="22"/>
    <x v="22"/>
    <n v="1"/>
  </r>
  <r>
    <d v="2026-04-16T00:00:00"/>
    <x v="85"/>
    <s v="Greaves Electric Mobility Limited"/>
    <s v="33AAHCA0665K1ZQ"/>
    <x v="52"/>
    <x v="52"/>
    <n v="2"/>
  </r>
  <r>
    <d v="2026-04-16T00:00:00"/>
    <x v="85"/>
    <s v="Greaves Electric Mobility Limited"/>
    <s v="33AAHCA0665K1ZQ"/>
    <x v="72"/>
    <x v="72"/>
    <n v="1"/>
  </r>
  <r>
    <d v="2026-04-16T00:00:00"/>
    <x v="85"/>
    <s v="Greaves Electric Mobility Limited"/>
    <s v="33AAHCA0665K1ZQ"/>
    <x v="61"/>
    <x v="61"/>
    <n v="1"/>
  </r>
  <r>
    <d v="2026-04-16T00:00:00"/>
    <x v="85"/>
    <s v="Greaves Electric Mobility Limited"/>
    <s v="33AAHCA0665K1ZQ"/>
    <x v="146"/>
    <x v="146"/>
    <n v="10"/>
  </r>
  <r>
    <d v="2026-04-16T00:00:00"/>
    <x v="85"/>
    <s v="Greaves Electric Mobility Limited"/>
    <s v="33AAHCA0665K1ZQ"/>
    <x v="147"/>
    <x v="147"/>
    <n v="1"/>
  </r>
  <r>
    <d v="2026-04-16T00:00:00"/>
    <x v="85"/>
    <s v="Greaves Electric Mobility Limited"/>
    <s v="33AAHCA0665K1ZQ"/>
    <x v="59"/>
    <x v="59"/>
    <n v="2"/>
  </r>
  <r>
    <d v="2026-04-16T00:00:00"/>
    <x v="85"/>
    <s v="Greaves Electric Mobility Limited"/>
    <s v="33AAHCA0665K1ZQ"/>
    <x v="50"/>
    <x v="50"/>
    <n v="2"/>
  </r>
  <r>
    <d v="2026-04-16T00:00:00"/>
    <x v="85"/>
    <s v="Greaves Electric Mobility Limited"/>
    <s v="33AAHCA0665K1ZQ"/>
    <x v="79"/>
    <x v="79"/>
    <n v="1"/>
  </r>
  <r>
    <d v="2026-04-16T00:00:00"/>
    <x v="85"/>
    <s v="Greaves Electric Mobility Limited"/>
    <s v="33AAHCA0665K1ZQ"/>
    <x v="148"/>
    <x v="148"/>
    <n v="1"/>
  </r>
  <r>
    <d v="2026-04-16T00:00:00"/>
    <x v="86"/>
    <s v="Greaves Electric Mobility Limited"/>
    <s v="33AAHCA0665K1ZQ"/>
    <x v="149"/>
    <x v="149"/>
    <n v="2"/>
  </r>
  <r>
    <d v="2026-04-16T00:00:00"/>
    <x v="86"/>
    <s v="Greaves Electric Mobility Limited"/>
    <s v="33AAHCA0665K1ZQ"/>
    <x v="150"/>
    <x v="150"/>
    <n v="2"/>
  </r>
  <r>
    <d v="2026-04-16T00:00:00"/>
    <x v="86"/>
    <s v="Greaves Electric Mobility Limited"/>
    <s v="33AAHCA0665K1ZQ"/>
    <x v="54"/>
    <x v="54"/>
    <n v="2"/>
  </r>
  <r>
    <d v="2026-04-16T00:00:00"/>
    <x v="86"/>
    <s v="Greaves Electric Mobility Limited"/>
    <s v="33AAHCA0665K1ZQ"/>
    <x v="151"/>
    <x v="151"/>
    <n v="1"/>
  </r>
  <r>
    <d v="2026-04-16T00:00:00"/>
    <x v="86"/>
    <s v="Greaves Electric Mobility Limited"/>
    <s v="33AAHCA0665K1ZQ"/>
    <x v="152"/>
    <x v="152"/>
    <n v="3"/>
  </r>
  <r>
    <d v="2026-04-16T00:00:00"/>
    <x v="86"/>
    <s v="Greaves Electric Mobility Limited"/>
    <s v="33AAHCA0665K1ZQ"/>
    <x v="67"/>
    <x v="67"/>
    <n v="1"/>
  </r>
  <r>
    <d v="2026-04-16T00:00:00"/>
    <x v="86"/>
    <s v="Greaves Electric Mobility Limited"/>
    <s v="33AAHCA0665K1ZQ"/>
    <x v="9"/>
    <x v="9"/>
    <n v="4"/>
  </r>
  <r>
    <d v="2026-04-14T00:00:00"/>
    <x v="87"/>
    <s v="Shyam Sangam Oil Center"/>
    <s v="23AIOPP0252H1ZD"/>
    <x v="58"/>
    <x v="58"/>
    <n v="1"/>
  </r>
  <r>
    <d v="2026-04-14T00:00:00"/>
    <x v="87"/>
    <s v="Shyam Sangam Oil Center"/>
    <s v="23AIOPP0252H1ZD"/>
    <x v="28"/>
    <x v="28"/>
    <n v="2"/>
  </r>
  <r>
    <d v="2026-04-10T00:00:00"/>
    <x v="88"/>
    <s v="Greaves Electric Mobility Limited"/>
    <s v="33AAHCA0665K1ZQ"/>
    <x v="153"/>
    <x v="153"/>
    <n v="1"/>
  </r>
  <r>
    <d v="2026-04-10T00:00:00"/>
    <x v="89"/>
    <s v="Shyam Sangam Oil Center"/>
    <s v="23AIOPP0252H1ZD"/>
    <x v="58"/>
    <x v="58"/>
    <n v="4"/>
  </r>
  <r>
    <d v="2026-04-07T00:00:00"/>
    <x v="33"/>
    <s v="SS auto mobiles"/>
    <s v="-"/>
    <x v="12"/>
    <x v="12"/>
    <n v="20"/>
  </r>
  <r>
    <d v="2026-03-29T00:00:00"/>
    <x v="33"/>
    <s v="SS auto mobiles"/>
    <s v="-"/>
    <x v="12"/>
    <x v="12"/>
    <n v="5"/>
  </r>
  <r>
    <d v="2026-03-26T00:00:00"/>
    <x v="90"/>
    <s v="Shyam Sangam Oil Center"/>
    <s v="23AIOPP0252H1ZD"/>
    <x v="58"/>
    <x v="58"/>
    <n v="4"/>
  </r>
  <r>
    <d v="2026-03-26T00:00:00"/>
    <x v="33"/>
    <s v="SS auto mobiles"/>
    <s v="-"/>
    <x v="58"/>
    <x v="58"/>
    <n v="1"/>
  </r>
  <r>
    <d v="2026-03-24T00:00:00"/>
    <x v="91"/>
    <s v="Greaves Electric Mobility Limited"/>
    <s v="33AAHCA0665K1ZQ"/>
    <x v="154"/>
    <x v="154"/>
    <n v="1"/>
  </r>
  <r>
    <d v="2026-03-24T00:00:00"/>
    <x v="91"/>
    <s v="Greaves Electric Mobility Limited"/>
    <s v="33AAHCA0665K1ZQ"/>
    <x v="155"/>
    <x v="155"/>
    <n v="2"/>
  </r>
  <r>
    <d v="2026-03-24T00:00:00"/>
    <x v="91"/>
    <s v="Greaves Electric Mobility Limited"/>
    <s v="33AAHCA0665K1ZQ"/>
    <x v="156"/>
    <x v="156"/>
    <n v="2"/>
  </r>
  <r>
    <d v="2026-03-24T00:00:00"/>
    <x v="91"/>
    <s v="Greaves Electric Mobility Limited"/>
    <s v="33AAHCA0665K1ZQ"/>
    <x v="157"/>
    <x v="157"/>
    <n v="1"/>
  </r>
  <r>
    <d v="2026-03-24T00:00:00"/>
    <x v="91"/>
    <s v="Greaves Electric Mobility Limited"/>
    <s v="33AAHCA0665K1ZQ"/>
    <x v="158"/>
    <x v="158"/>
    <n v="2"/>
  </r>
  <r>
    <d v="2026-03-24T00:00:00"/>
    <x v="91"/>
    <s v="Greaves Electric Mobility Limited"/>
    <s v="33AAHCA0665K1ZQ"/>
    <x v="159"/>
    <x v="159"/>
    <n v="1"/>
  </r>
  <r>
    <d v="2026-03-24T00:00:00"/>
    <x v="91"/>
    <s v="Greaves Electric Mobility Limited"/>
    <s v="33AAHCA0665K1ZQ"/>
    <x v="160"/>
    <x v="160"/>
    <n v="1"/>
  </r>
  <r>
    <d v="2026-03-24T00:00:00"/>
    <x v="91"/>
    <s v="Greaves Electric Mobility Limited"/>
    <s v="33AAHCA0665K1ZQ"/>
    <x v="161"/>
    <x v="161"/>
    <n v="1"/>
  </r>
  <r>
    <d v="2026-03-24T00:00:00"/>
    <x v="91"/>
    <s v="Greaves Electric Mobility Limited"/>
    <s v="33AAHCA0665K1ZQ"/>
    <x v="162"/>
    <x v="162"/>
    <n v="1"/>
  </r>
  <r>
    <d v="2026-03-24T00:00:00"/>
    <x v="91"/>
    <s v="Greaves Electric Mobility Limited"/>
    <s v="33AAHCA0665K1ZQ"/>
    <x v="163"/>
    <x v="163"/>
    <n v="1"/>
  </r>
  <r>
    <d v="2026-03-24T00:00:00"/>
    <x v="91"/>
    <s v="Greaves Electric Mobility Limited"/>
    <s v="33AAHCA0665K1ZQ"/>
    <x v="22"/>
    <x v="22"/>
    <n v="2"/>
  </r>
  <r>
    <d v="2026-03-24T00:00:00"/>
    <x v="91"/>
    <s v="Greaves Electric Mobility Limited"/>
    <s v="33AAHCA0665K1ZQ"/>
    <x v="21"/>
    <x v="21"/>
    <n v="2"/>
  </r>
  <r>
    <d v="2026-03-24T00:00:00"/>
    <x v="91"/>
    <s v="Greaves Electric Mobility Limited"/>
    <s v="33AAHCA0665K1ZQ"/>
    <x v="164"/>
    <x v="164"/>
    <n v="1"/>
  </r>
  <r>
    <d v="2026-03-24T00:00:00"/>
    <x v="91"/>
    <s v="Greaves Electric Mobility Limited"/>
    <s v="33AAHCA0665K1ZQ"/>
    <x v="165"/>
    <x v="165"/>
    <n v="1"/>
  </r>
  <r>
    <d v="2026-03-24T00:00:00"/>
    <x v="91"/>
    <s v="Greaves Electric Mobility Limited"/>
    <s v="33AAHCA0665K1ZQ"/>
    <x v="61"/>
    <x v="61"/>
    <n v="1"/>
  </r>
  <r>
    <d v="2026-03-24T00:00:00"/>
    <x v="91"/>
    <s v="Greaves Electric Mobility Limited"/>
    <s v="33AAHCA0665K1ZQ"/>
    <x v="46"/>
    <x v="46"/>
    <n v="1"/>
  </r>
  <r>
    <d v="2026-03-24T00:00:00"/>
    <x v="91"/>
    <s v="Greaves Electric Mobility Limited"/>
    <s v="33AAHCA0665K1ZQ"/>
    <x v="127"/>
    <x v="127"/>
    <n v="1"/>
  </r>
  <r>
    <d v="2026-03-24T00:00:00"/>
    <x v="91"/>
    <s v="Greaves Electric Mobility Limited"/>
    <s v="33AAHCA0665K1ZQ"/>
    <x v="166"/>
    <x v="166"/>
    <n v="1"/>
  </r>
  <r>
    <d v="2026-03-24T00:00:00"/>
    <x v="91"/>
    <s v="Greaves Electric Mobility Limited"/>
    <s v="33AAHCA0665K1ZQ"/>
    <x v="167"/>
    <x v="167"/>
    <n v="2"/>
  </r>
  <r>
    <d v="2026-03-24T00:00:00"/>
    <x v="91"/>
    <s v="Greaves Electric Mobility Limited"/>
    <s v="33AAHCA0665K1ZQ"/>
    <x v="168"/>
    <x v="168"/>
    <n v="1"/>
  </r>
  <r>
    <d v="2026-03-24T00:00:00"/>
    <x v="91"/>
    <s v="Greaves Electric Mobility Limited"/>
    <s v="33AAHCA0665K1ZQ"/>
    <x v="169"/>
    <x v="169"/>
    <n v="5"/>
  </r>
  <r>
    <d v="2026-03-24T00:00:00"/>
    <x v="91"/>
    <s v="Greaves Electric Mobility Limited"/>
    <s v="33AAHCA0665K1ZQ"/>
    <x v="108"/>
    <x v="108"/>
    <n v="2"/>
  </r>
  <r>
    <d v="2026-03-24T00:00:00"/>
    <x v="91"/>
    <s v="Greaves Electric Mobility Limited"/>
    <s v="33AAHCA0665K1ZQ"/>
    <x v="52"/>
    <x v="52"/>
    <n v="2"/>
  </r>
  <r>
    <d v="2026-03-24T00:00:00"/>
    <x v="91"/>
    <s v="Greaves Electric Mobility Limited"/>
    <s v="33AAHCA0665K1ZQ"/>
    <x v="64"/>
    <x v="64"/>
    <n v="4"/>
  </r>
  <r>
    <d v="2026-03-24T00:00:00"/>
    <x v="91"/>
    <s v="Greaves Electric Mobility Limited"/>
    <s v="33AAHCA0665K1ZQ"/>
    <x v="59"/>
    <x v="59"/>
    <n v="3"/>
  </r>
  <r>
    <d v="2026-03-24T00:00:00"/>
    <x v="91"/>
    <s v="Greaves Electric Mobility Limited"/>
    <s v="33AAHCA0665K1ZQ"/>
    <x v="63"/>
    <x v="63"/>
    <n v="3"/>
  </r>
  <r>
    <d v="2026-03-24T00:00:00"/>
    <x v="91"/>
    <s v="Greaves Electric Mobility Limited"/>
    <s v="33AAHCA0665K1ZQ"/>
    <x v="32"/>
    <x v="32"/>
    <n v="4"/>
  </r>
  <r>
    <d v="2026-03-24T00:00:00"/>
    <x v="91"/>
    <s v="Greaves Electric Mobility Limited"/>
    <s v="33AAHCA0665K1ZQ"/>
    <x v="20"/>
    <x v="20"/>
    <n v="10"/>
  </r>
  <r>
    <d v="2026-03-24T00:00:00"/>
    <x v="91"/>
    <s v="Greaves Electric Mobility Limited"/>
    <s v="33AAHCA0665K1ZQ"/>
    <x v="19"/>
    <x v="19"/>
    <n v="10"/>
  </r>
  <r>
    <d v="2026-03-24T00:00:00"/>
    <x v="91"/>
    <s v="Greaves Electric Mobility Limited"/>
    <s v="33AAHCA0665K1ZQ"/>
    <x v="18"/>
    <x v="18"/>
    <n v="10"/>
  </r>
  <r>
    <d v="2026-03-24T00:00:00"/>
    <x v="91"/>
    <s v="Greaves Electric Mobility Limited"/>
    <s v="33AAHCA0665K1ZQ"/>
    <x v="170"/>
    <x v="170"/>
    <n v="10"/>
  </r>
  <r>
    <d v="2026-03-24T00:00:00"/>
    <x v="91"/>
    <s v="Greaves Electric Mobility Limited"/>
    <s v="33AAHCA0665K1ZQ"/>
    <x v="171"/>
    <x v="171"/>
    <n v="10"/>
  </r>
  <r>
    <d v="2026-03-24T00:00:00"/>
    <x v="91"/>
    <s v="Greaves Electric Mobility Limited"/>
    <s v="33AAHCA0665K1ZQ"/>
    <x v="172"/>
    <x v="172"/>
    <n v="10"/>
  </r>
  <r>
    <d v="2026-03-24T00:00:00"/>
    <x v="91"/>
    <s v="Greaves Electric Mobility Limited"/>
    <s v="33AAHCA0665K1ZQ"/>
    <x v="173"/>
    <x v="173"/>
    <n v="10"/>
  </r>
  <r>
    <d v="2026-03-24T00:00:00"/>
    <x v="91"/>
    <s v="Greaves Electric Mobility Limited"/>
    <s v="33AAHCA0665K1ZQ"/>
    <x v="174"/>
    <x v="174"/>
    <n v="10"/>
  </r>
  <r>
    <d v="2026-03-24T00:00:00"/>
    <x v="91"/>
    <s v="Greaves Electric Mobility Limited"/>
    <s v="33AAHCA0665K1ZQ"/>
    <x v="175"/>
    <x v="175"/>
    <n v="10"/>
  </r>
  <r>
    <d v="2026-03-24T00:00:00"/>
    <x v="91"/>
    <s v="Greaves Electric Mobility Limited"/>
    <s v="33AAHCA0665K1ZQ"/>
    <x v="176"/>
    <x v="176"/>
    <n v="10"/>
  </r>
  <r>
    <d v="2026-03-24T00:00:00"/>
    <x v="91"/>
    <s v="Greaves Electric Mobility Limited"/>
    <s v="33AAHCA0665K1ZQ"/>
    <x v="177"/>
    <x v="177"/>
    <n v="10"/>
  </r>
  <r>
    <d v="2026-03-24T00:00:00"/>
    <x v="91"/>
    <s v="Greaves Electric Mobility Limited"/>
    <s v="33AAHCA0665K1ZQ"/>
    <x v="47"/>
    <x v="47"/>
    <n v="5"/>
  </r>
  <r>
    <d v="2026-03-24T00:00:00"/>
    <x v="91"/>
    <s v="Greaves Electric Mobility Limited"/>
    <s v="33AAHCA0665K1ZQ"/>
    <x v="9"/>
    <x v="9"/>
    <n v="8"/>
  </r>
  <r>
    <d v="2026-03-24T00:00:00"/>
    <x v="91"/>
    <s v="Greaves Electric Mobility Limited"/>
    <s v="33AAHCA0665K1ZQ"/>
    <x v="178"/>
    <x v="178"/>
    <n v="2"/>
  </r>
  <r>
    <d v="2026-03-24T00:00:00"/>
    <x v="91"/>
    <s v="Greaves Electric Mobility Limited"/>
    <s v="33AAHCA0665K1ZQ"/>
    <x v="33"/>
    <x v="33"/>
    <n v="1"/>
  </r>
  <r>
    <d v="2026-03-24T00:00:00"/>
    <x v="91"/>
    <s v="Greaves Electric Mobility Limited"/>
    <s v="33AAHCA0665K1ZQ"/>
    <x v="139"/>
    <x v="139"/>
    <n v="1"/>
  </r>
  <r>
    <d v="2026-03-24T00:00:00"/>
    <x v="91"/>
    <s v="Greaves Electric Mobility Limited"/>
    <s v="33AAHCA0665K1ZQ"/>
    <x v="179"/>
    <x v="179"/>
    <n v="2"/>
  </r>
  <r>
    <d v="2026-03-24T00:00:00"/>
    <x v="92"/>
    <s v="Greaves Electric Mobility Limited"/>
    <s v="33AAHCA0665K1ZQ"/>
    <x v="180"/>
    <x v="180"/>
    <n v="1"/>
  </r>
  <r>
    <d v="2026-03-10T00:00:00"/>
    <x v="93"/>
    <s v="Greaves Electric Mobility Limited"/>
    <s v="33AAHCA0665K1ZQ"/>
    <x v="130"/>
    <x v="130"/>
    <n v="4"/>
  </r>
  <r>
    <d v="2026-03-09T00:00:00"/>
    <x v="94"/>
    <s v="Greaves Electric Mobility Limited"/>
    <s v="33AAHCA0665K1ZQ"/>
    <x v="90"/>
    <x v="90"/>
    <n v="1"/>
  </r>
  <r>
    <d v="2026-03-09T00:00:00"/>
    <x v="94"/>
    <s v="Greaves Electric Mobility Limited"/>
    <s v="33AAHCA0665K1ZQ"/>
    <x v="93"/>
    <x v="93"/>
    <n v="1"/>
  </r>
  <r>
    <d v="2026-03-09T00:00:00"/>
    <x v="94"/>
    <s v="Greaves Electric Mobility Limited"/>
    <s v="33AAHCA0665K1ZQ"/>
    <x v="181"/>
    <x v="181"/>
    <n v="1"/>
  </r>
  <r>
    <d v="2026-03-09T00:00:00"/>
    <x v="94"/>
    <s v="Greaves Electric Mobility Limited"/>
    <s v="33AAHCA0665K1ZQ"/>
    <x v="182"/>
    <x v="182"/>
    <n v="1"/>
  </r>
  <r>
    <d v="2026-03-09T00:00:00"/>
    <x v="94"/>
    <s v="Greaves Electric Mobility Limited"/>
    <s v="33AAHCA0665K1ZQ"/>
    <x v="183"/>
    <x v="183"/>
    <n v="1"/>
  </r>
  <r>
    <d v="2026-03-09T00:00:00"/>
    <x v="94"/>
    <s v="Greaves Electric Mobility Limited"/>
    <s v="33AAHCA0665K1ZQ"/>
    <x v="52"/>
    <x v="52"/>
    <n v="1"/>
  </r>
  <r>
    <d v="2026-03-09T00:00:00"/>
    <x v="94"/>
    <s v="Greaves Electric Mobility Limited"/>
    <s v="33AAHCA0665K1ZQ"/>
    <x v="73"/>
    <x v="73"/>
    <n v="1"/>
  </r>
  <r>
    <d v="2026-03-09T00:00:00"/>
    <x v="94"/>
    <s v="Greaves Electric Mobility Limited"/>
    <s v="33AAHCA0665K1ZQ"/>
    <x v="72"/>
    <x v="72"/>
    <n v="1"/>
  </r>
  <r>
    <d v="2026-03-09T00:00:00"/>
    <x v="94"/>
    <s v="Greaves Electric Mobility Limited"/>
    <s v="33AAHCA0665K1ZQ"/>
    <x v="83"/>
    <x v="83"/>
    <n v="2"/>
  </r>
  <r>
    <d v="2026-03-09T00:00:00"/>
    <x v="94"/>
    <s v="Greaves Electric Mobility Limited"/>
    <s v="33AAHCA0665K1ZQ"/>
    <x v="69"/>
    <x v="69"/>
    <n v="1"/>
  </r>
  <r>
    <d v="2026-03-09T00:00:00"/>
    <x v="94"/>
    <s v="Greaves Electric Mobility Limited"/>
    <s v="33AAHCA0665K1ZQ"/>
    <x v="1"/>
    <x v="1"/>
    <n v="1"/>
  </r>
  <r>
    <d v="2026-03-09T00:00:00"/>
    <x v="94"/>
    <s v="Greaves Electric Mobility Limited"/>
    <s v="33AAHCA0665K1ZQ"/>
    <x v="103"/>
    <x v="103"/>
    <n v="1"/>
  </r>
  <r>
    <d v="2026-03-09T00:00:00"/>
    <x v="94"/>
    <s v="Greaves Electric Mobility Limited"/>
    <s v="33AAHCA0665K1ZQ"/>
    <x v="184"/>
    <x v="184"/>
    <n v="1"/>
  </r>
  <r>
    <d v="2026-03-09T00:00:00"/>
    <x v="94"/>
    <s v="Greaves Electric Mobility Limited"/>
    <s v="33AAHCA0665K1ZQ"/>
    <x v="120"/>
    <x v="120"/>
    <n v="1"/>
  </r>
  <r>
    <d v="2026-03-09T00:00:00"/>
    <x v="94"/>
    <s v="Greaves Electric Mobility Limited"/>
    <s v="33AAHCA0665K1ZQ"/>
    <x v="185"/>
    <x v="185"/>
    <n v="1"/>
  </r>
  <r>
    <d v="2026-03-09T00:00:00"/>
    <x v="94"/>
    <s v="Greaves Electric Mobility Limited"/>
    <s v="33AAHCA0665K1ZQ"/>
    <x v="186"/>
    <x v="186"/>
    <n v="1"/>
  </r>
  <r>
    <d v="2026-03-09T00:00:00"/>
    <x v="94"/>
    <s v="Greaves Electric Mobility Limited"/>
    <s v="33AAHCA0665K1ZQ"/>
    <x v="121"/>
    <x v="121"/>
    <n v="1"/>
  </r>
  <r>
    <d v="2026-03-09T00:00:00"/>
    <x v="94"/>
    <s v="Greaves Electric Mobility Limited"/>
    <s v="33AAHCA0665K1ZQ"/>
    <x v="122"/>
    <x v="122"/>
    <n v="1"/>
  </r>
  <r>
    <d v="2026-03-09T00:00:00"/>
    <x v="94"/>
    <s v="Greaves Electric Mobility Limited"/>
    <s v="33AAHCA0665K1ZQ"/>
    <x v="187"/>
    <x v="187"/>
    <n v="1"/>
  </r>
  <r>
    <d v="2026-03-09T00:00:00"/>
    <x v="94"/>
    <s v="Greaves Electric Mobility Limited"/>
    <s v="33AAHCA0665K1ZQ"/>
    <x v="188"/>
    <x v="188"/>
    <n v="1"/>
  </r>
  <r>
    <d v="2026-03-09T00:00:00"/>
    <x v="94"/>
    <s v="Greaves Electric Mobility Limited"/>
    <s v="33AAHCA0665K1ZQ"/>
    <x v="136"/>
    <x v="136"/>
    <n v="1"/>
  </r>
  <r>
    <d v="2026-03-09T00:00:00"/>
    <x v="94"/>
    <s v="Greaves Electric Mobility Limited"/>
    <s v="33AAHCA0665K1ZQ"/>
    <x v="128"/>
    <x v="128"/>
    <n v="1"/>
  </r>
  <r>
    <d v="2026-03-09T00:00:00"/>
    <x v="94"/>
    <s v="Greaves Electric Mobility Limited"/>
    <s v="33AAHCA0665K1ZQ"/>
    <x v="189"/>
    <x v="189"/>
    <n v="4"/>
  </r>
  <r>
    <d v="2026-03-09T00:00:00"/>
    <x v="94"/>
    <s v="Greaves Electric Mobility Limited"/>
    <s v="33AAHCA0665K1ZQ"/>
    <x v="190"/>
    <x v="190"/>
    <n v="1"/>
  </r>
  <r>
    <d v="2026-03-09T00:00:00"/>
    <x v="94"/>
    <s v="Greaves Electric Mobility Limited"/>
    <s v="33AAHCA0665K1ZQ"/>
    <x v="167"/>
    <x v="167"/>
    <n v="2"/>
  </r>
  <r>
    <d v="2026-03-06T00:00:00"/>
    <x v="33"/>
    <s v="SS auto mobiles"/>
    <s v="-"/>
    <x v="191"/>
    <x v="191"/>
    <n v="3"/>
  </r>
  <r>
    <d v="2026-03-06T00:00:00"/>
    <x v="33"/>
    <s v="SS auto mobiles"/>
    <s v="-"/>
    <x v="131"/>
    <x v="131"/>
    <n v="3"/>
  </r>
  <r>
    <d v="2026-03-06T00:00:00"/>
    <x v="33"/>
    <s v="SS auto mobiles"/>
    <s v="-"/>
    <x v="75"/>
    <x v="75"/>
    <n v="5"/>
  </r>
  <r>
    <d v="2026-03-05T00:00:00"/>
    <x v="95"/>
    <s v="Shyam Sangam Oil Center"/>
    <s v="23AIOPP0252H1ZD"/>
    <x v="58"/>
    <x v="58"/>
    <n v="4"/>
  </r>
  <r>
    <d v="2026-02-27T00:00:00"/>
    <x v="96"/>
    <s v="Greaves Electric Mobility Limited"/>
    <s v="33AAHCA0665K1ZQ"/>
    <x v="192"/>
    <x v="192"/>
    <n v="5"/>
  </r>
  <r>
    <d v="2026-02-24T00:00:00"/>
    <x v="97"/>
    <s v="Greaves Electric Mobility Limited"/>
    <s v="33AAHCA0665K1ZQ"/>
    <x v="193"/>
    <x v="193"/>
    <n v="1"/>
  </r>
  <r>
    <d v="2026-02-20T00:00:00"/>
    <x v="98"/>
    <s v="Kamal Laxmi Industries"/>
    <s v="22AAWFK9047K1ZO"/>
    <x v="194"/>
    <x v="194"/>
    <n v="1"/>
  </r>
  <r>
    <d v="2026-02-16T00:00:00"/>
    <x v="99"/>
    <s v="Greaves Electric Mobility Limited"/>
    <s v="33AAHCA0665K1ZQ"/>
    <x v="109"/>
    <x v="109"/>
    <n v="5"/>
  </r>
  <r>
    <d v="2026-02-16T00:00:00"/>
    <x v="99"/>
    <s v="Greaves Electric Mobility Limited"/>
    <s v="33AAHCA0665K1ZQ"/>
    <x v="63"/>
    <x v="63"/>
    <n v="1"/>
  </r>
  <r>
    <d v="2026-02-16T00:00:00"/>
    <x v="99"/>
    <s v="Greaves Electric Mobility Limited"/>
    <s v="33AAHCA0665K1ZQ"/>
    <x v="59"/>
    <x v="59"/>
    <n v="1"/>
  </r>
  <r>
    <d v="2026-02-16T00:00:00"/>
    <x v="99"/>
    <s v="Greaves Electric Mobility Limited"/>
    <s v="33AAHCA0665K1ZQ"/>
    <x v="195"/>
    <x v="195"/>
    <n v="1"/>
  </r>
  <r>
    <d v="2026-02-16T00:00:00"/>
    <x v="99"/>
    <s v="Greaves Electric Mobility Limited"/>
    <s v="33AAHCA0665K1ZQ"/>
    <x v="196"/>
    <x v="196"/>
    <n v="1"/>
  </r>
  <r>
    <d v="2026-02-16T00:00:00"/>
    <x v="99"/>
    <s v="Greaves Electric Mobility Limited"/>
    <s v="33AAHCA0665K1ZQ"/>
    <x v="197"/>
    <x v="197"/>
    <n v="1"/>
  </r>
  <r>
    <d v="2026-02-16T00:00:00"/>
    <x v="99"/>
    <s v="Greaves Electric Mobility Limited"/>
    <s v="33AAHCA0665K1ZQ"/>
    <x v="198"/>
    <x v="198"/>
    <n v="1"/>
  </r>
  <r>
    <d v="2026-02-16T00:00:00"/>
    <x v="99"/>
    <s v="Greaves Electric Mobility Limited"/>
    <s v="33AAHCA0665K1ZQ"/>
    <x v="199"/>
    <x v="199"/>
    <n v="1"/>
  </r>
  <r>
    <d v="2026-02-16T00:00:00"/>
    <x v="99"/>
    <s v="Greaves Electric Mobility Limited"/>
    <s v="33AAHCA0665K1ZQ"/>
    <x v="200"/>
    <x v="200"/>
    <n v="1"/>
  </r>
  <r>
    <d v="2026-02-16T00:00:00"/>
    <x v="99"/>
    <s v="Greaves Electric Mobility Limited"/>
    <s v="33AAHCA0665K1ZQ"/>
    <x v="201"/>
    <x v="201"/>
    <n v="1"/>
  </r>
  <r>
    <d v="2026-02-16T00:00:00"/>
    <x v="99"/>
    <s v="Greaves Electric Mobility Limited"/>
    <s v="33AAHCA0665K1ZQ"/>
    <x v="186"/>
    <x v="186"/>
    <n v="1"/>
  </r>
  <r>
    <d v="2026-02-16T00:00:00"/>
    <x v="99"/>
    <s v="Greaves Electric Mobility Limited"/>
    <s v="33AAHCA0665K1ZQ"/>
    <x v="138"/>
    <x v="138"/>
    <n v="20"/>
  </r>
  <r>
    <d v="2026-02-16T00:00:00"/>
    <x v="99"/>
    <s v="Greaves Electric Mobility Limited"/>
    <s v="33AAHCA0665K1ZQ"/>
    <x v="34"/>
    <x v="34"/>
    <n v="10"/>
  </r>
  <r>
    <d v="2026-02-16T00:00:00"/>
    <x v="99"/>
    <s v="Greaves Electric Mobility Limited"/>
    <s v="33AAHCA0665K1ZQ"/>
    <x v="202"/>
    <x v="202"/>
    <n v="1"/>
  </r>
  <r>
    <d v="2026-02-16T00:00:00"/>
    <x v="99"/>
    <s v="Greaves Electric Mobility Limited"/>
    <s v="33AAHCA0665K1ZQ"/>
    <x v="203"/>
    <x v="203"/>
    <n v="1"/>
  </r>
  <r>
    <d v="2026-02-16T00:00:00"/>
    <x v="99"/>
    <s v="Greaves Electric Mobility Limited"/>
    <s v="33AAHCA0665K1ZQ"/>
    <x v="204"/>
    <x v="204"/>
    <n v="1"/>
  </r>
  <r>
    <d v="2026-02-16T00:00:00"/>
    <x v="99"/>
    <s v="Greaves Electric Mobility Limited"/>
    <s v="33AAHCA0665K1ZQ"/>
    <x v="205"/>
    <x v="205"/>
    <n v="1"/>
  </r>
  <r>
    <d v="2026-02-16T00:00:00"/>
    <x v="99"/>
    <s v="Greaves Electric Mobility Limited"/>
    <s v="33AAHCA0665K1ZQ"/>
    <x v="206"/>
    <x v="206"/>
    <n v="1"/>
  </r>
  <r>
    <d v="2026-02-16T00:00:00"/>
    <x v="99"/>
    <s v="Greaves Electric Mobility Limited"/>
    <s v="33AAHCA0665K1ZQ"/>
    <x v="207"/>
    <x v="207"/>
    <n v="1"/>
  </r>
  <r>
    <d v="2026-02-16T00:00:00"/>
    <x v="99"/>
    <s v="Greaves Electric Mobility Limited"/>
    <s v="33AAHCA0665K1ZQ"/>
    <x v="208"/>
    <x v="208"/>
    <n v="1"/>
  </r>
  <r>
    <d v="2026-02-16T00:00:00"/>
    <x v="99"/>
    <s v="Greaves Electric Mobility Limited"/>
    <s v="33AAHCA0665K1ZQ"/>
    <x v="209"/>
    <x v="209"/>
    <n v="1"/>
  </r>
  <r>
    <d v="2026-02-16T00:00:00"/>
    <x v="99"/>
    <s v="Greaves Electric Mobility Limited"/>
    <s v="33AAHCA0665K1ZQ"/>
    <x v="210"/>
    <x v="210"/>
    <n v="1"/>
  </r>
  <r>
    <d v="2026-02-16T00:00:00"/>
    <x v="100"/>
    <s v="Greaves Electric Mobility Limited"/>
    <s v="33AAHCA0665K1ZQ"/>
    <x v="211"/>
    <x v="211"/>
    <n v="1"/>
  </r>
  <r>
    <d v="2026-02-10T00:00:00"/>
    <x v="101"/>
    <s v="M/S YOGESH ENTERPRISES"/>
    <s v="23GCZPS7986G1ZD"/>
    <x v="212"/>
    <x v="212"/>
    <n v="1"/>
  </r>
  <r>
    <d v="2026-02-10T00:00:00"/>
    <x v="101"/>
    <s v="M/S YOGESH ENTERPRISES"/>
    <s v="23GCZPS7986G1ZD"/>
    <x v="213"/>
    <x v="213"/>
    <n v="5"/>
  </r>
  <r>
    <d v="2026-02-10T00:00:00"/>
    <x v="101"/>
    <s v="M/S YOGESH ENTERPRISES"/>
    <s v="23GCZPS7986G1ZD"/>
    <x v="214"/>
    <x v="214"/>
    <n v="5"/>
  </r>
  <r>
    <d v="2026-02-10T00:00:00"/>
    <x v="101"/>
    <s v="M/S YOGESH ENTERPRISES"/>
    <s v="23GCZPS7986G1ZD"/>
    <x v="215"/>
    <x v="215"/>
    <n v="5"/>
  </r>
  <r>
    <d v="2026-02-09T00:00:00"/>
    <x v="102"/>
    <s v="Greaves Electric Mobility Limited"/>
    <s v="33AAHCA0665K1ZQ"/>
    <x v="216"/>
    <x v="216"/>
    <n v="1"/>
  </r>
  <r>
    <d v="2026-02-09T00:00:00"/>
    <x v="102"/>
    <s v="Greaves Electric Mobility Limited"/>
    <s v="33AAHCA0665K1ZQ"/>
    <x v="217"/>
    <x v="217"/>
    <n v="2"/>
  </r>
  <r>
    <d v="2026-02-09T00:00:00"/>
    <x v="102"/>
    <s v="Greaves Electric Mobility Limited"/>
    <s v="33AAHCA0665K1ZQ"/>
    <x v="218"/>
    <x v="218"/>
    <n v="2"/>
  </r>
  <r>
    <d v="2026-02-09T00:00:00"/>
    <x v="102"/>
    <s v="Greaves Electric Mobility Limited"/>
    <s v="33AAHCA0665K1ZQ"/>
    <x v="60"/>
    <x v="60"/>
    <n v="2"/>
  </r>
  <r>
    <d v="2026-02-09T00:00:00"/>
    <x v="102"/>
    <s v="Greaves Electric Mobility Limited"/>
    <s v="33AAHCA0665K1ZQ"/>
    <x v="72"/>
    <x v="72"/>
    <n v="2"/>
  </r>
  <r>
    <d v="2026-02-09T00:00:00"/>
    <x v="102"/>
    <s v="Greaves Electric Mobility Limited"/>
    <s v="33AAHCA0665K1ZQ"/>
    <x v="50"/>
    <x v="50"/>
    <n v="1"/>
  </r>
  <r>
    <d v="2026-02-09T00:00:00"/>
    <x v="102"/>
    <s v="Greaves Electric Mobility Limited"/>
    <s v="33AAHCA0665K1ZQ"/>
    <x v="82"/>
    <x v="82"/>
    <n v="1"/>
  </r>
  <r>
    <d v="2026-02-09T00:00:00"/>
    <x v="102"/>
    <s v="Greaves Electric Mobility Limited"/>
    <s v="33AAHCA0665K1ZQ"/>
    <x v="32"/>
    <x v="32"/>
    <n v="4"/>
  </r>
  <r>
    <d v="2026-02-09T00:00:00"/>
    <x v="102"/>
    <s v="Greaves Electric Mobility Limited"/>
    <s v="33AAHCA0665K1ZQ"/>
    <x v="219"/>
    <x v="219"/>
    <n v="1"/>
  </r>
  <r>
    <d v="2026-02-09T00:00:00"/>
    <x v="102"/>
    <s v="Greaves Electric Mobility Limited"/>
    <s v="33AAHCA0665K1ZQ"/>
    <x v="3"/>
    <x v="3"/>
    <n v="2"/>
  </r>
  <r>
    <d v="2026-02-09T00:00:00"/>
    <x v="102"/>
    <s v="Greaves Electric Mobility Limited"/>
    <s v="33AAHCA0665K1ZQ"/>
    <x v="86"/>
    <x v="86"/>
    <n v="2"/>
  </r>
  <r>
    <d v="2026-02-09T00:00:00"/>
    <x v="102"/>
    <s v="Greaves Electric Mobility Limited"/>
    <s v="33AAHCA0665K1ZQ"/>
    <x v="188"/>
    <x v="188"/>
    <n v="1"/>
  </r>
  <r>
    <d v="2026-02-09T00:00:00"/>
    <x v="102"/>
    <s v="Greaves Electric Mobility Limited"/>
    <s v="33AAHCA0665K1ZQ"/>
    <x v="220"/>
    <x v="220"/>
    <n v="1"/>
  </r>
  <r>
    <d v="2026-02-09T00:00:00"/>
    <x v="102"/>
    <s v="Greaves Electric Mobility Limited"/>
    <s v="33AAHCA0665K1ZQ"/>
    <x v="221"/>
    <x v="221"/>
    <n v="1"/>
  </r>
  <r>
    <d v="2026-02-09T00:00:00"/>
    <x v="102"/>
    <s v="Greaves Electric Mobility Limited"/>
    <s v="33AAHCA0665K1ZQ"/>
    <x v="148"/>
    <x v="148"/>
    <n v="1"/>
  </r>
  <r>
    <d v="2026-02-09T00:00:00"/>
    <x v="102"/>
    <s v="Greaves Electric Mobility Limited"/>
    <s v="33AAHCA0665K1ZQ"/>
    <x v="18"/>
    <x v="18"/>
    <n v="6"/>
  </r>
  <r>
    <d v="2026-02-09T00:00:00"/>
    <x v="102"/>
    <s v="Greaves Electric Mobility Limited"/>
    <s v="33AAHCA0665K1ZQ"/>
    <x v="19"/>
    <x v="19"/>
    <n v="6"/>
  </r>
  <r>
    <d v="2026-02-09T00:00:00"/>
    <x v="102"/>
    <s v="Greaves Electric Mobility Limited"/>
    <s v="33AAHCA0665K1ZQ"/>
    <x v="20"/>
    <x v="20"/>
    <n v="6"/>
  </r>
  <r>
    <d v="2026-02-09T00:00:00"/>
    <x v="102"/>
    <s v="Greaves Electric Mobility Limited"/>
    <s v="33AAHCA0665K1ZQ"/>
    <x v="222"/>
    <x v="222"/>
    <n v="1"/>
  </r>
  <r>
    <d v="2026-02-09T00:00:00"/>
    <x v="102"/>
    <s v="Greaves Electric Mobility Limited"/>
    <s v="33AAHCA0665K1ZQ"/>
    <x v="185"/>
    <x v="185"/>
    <n v="1"/>
  </r>
  <r>
    <d v="2026-02-09T00:00:00"/>
    <x v="102"/>
    <s v="Greaves Electric Mobility Limited"/>
    <s v="33AAHCA0665K1ZQ"/>
    <x v="120"/>
    <x v="120"/>
    <n v="1"/>
  </r>
  <r>
    <d v="2026-02-09T00:00:00"/>
    <x v="102"/>
    <s v="Greaves Electric Mobility Limited"/>
    <s v="33AAHCA0665K1ZQ"/>
    <x v="205"/>
    <x v="205"/>
    <n v="1"/>
  </r>
  <r>
    <d v="2026-02-09T00:00:00"/>
    <x v="102"/>
    <s v="Greaves Electric Mobility Limited"/>
    <s v="33AAHCA0665K1ZQ"/>
    <x v="223"/>
    <x v="223"/>
    <n v="1"/>
  </r>
  <r>
    <d v="2026-02-09T00:00:00"/>
    <x v="102"/>
    <s v="Greaves Electric Mobility Limited"/>
    <s v="33AAHCA0665K1ZQ"/>
    <x v="224"/>
    <x v="224"/>
    <n v="2"/>
  </r>
  <r>
    <d v="2026-02-09T00:00:00"/>
    <x v="102"/>
    <s v="Greaves Electric Mobility Limited"/>
    <s v="33AAHCA0665K1ZQ"/>
    <x v="225"/>
    <x v="225"/>
    <n v="1"/>
  </r>
  <r>
    <d v="2026-02-09T00:00:00"/>
    <x v="102"/>
    <s v="Greaves Electric Mobility Limited"/>
    <s v="33AAHCA0665K1ZQ"/>
    <x v="226"/>
    <x v="226"/>
    <n v="1"/>
  </r>
  <r>
    <d v="2026-02-09T00:00:00"/>
    <x v="102"/>
    <s v="Greaves Electric Mobility Limited"/>
    <s v="33AAHCA0665K1ZQ"/>
    <x v="47"/>
    <x v="47"/>
    <n v="5"/>
  </r>
  <r>
    <d v="2026-02-09T00:00:00"/>
    <x v="102"/>
    <s v="Greaves Electric Mobility Limited"/>
    <s v="33AAHCA0665K1ZQ"/>
    <x v="9"/>
    <x v="9"/>
    <n v="5"/>
  </r>
  <r>
    <d v="2026-02-09T00:00:00"/>
    <x v="102"/>
    <s v="Greaves Electric Mobility Limited"/>
    <s v="33AAHCA0665K1ZQ"/>
    <x v="61"/>
    <x v="61"/>
    <n v="1"/>
  </r>
  <r>
    <d v="2026-02-09T00:00:00"/>
    <x v="102"/>
    <s v="Greaves Electric Mobility Limited"/>
    <s v="33AAHCA0665K1ZQ"/>
    <x v="59"/>
    <x v="59"/>
    <n v="1"/>
  </r>
  <r>
    <d v="2026-02-09T00:00:00"/>
    <x v="102"/>
    <s v="Greaves Electric Mobility Limited"/>
    <s v="33AAHCA0665K1ZQ"/>
    <x v="63"/>
    <x v="63"/>
    <n v="1"/>
  </r>
  <r>
    <d v="2026-02-09T00:00:00"/>
    <x v="102"/>
    <s v="Greaves Electric Mobility Limited"/>
    <s v="33AAHCA0665K1ZQ"/>
    <x v="73"/>
    <x v="73"/>
    <n v="1"/>
  </r>
  <r>
    <d v="2026-02-09T00:00:00"/>
    <x v="102"/>
    <s v="Greaves Electric Mobility Limited"/>
    <s v="33AAHCA0665K1ZQ"/>
    <x v="24"/>
    <x v="24"/>
    <n v="1"/>
  </r>
  <r>
    <d v="2026-02-09T00:00:00"/>
    <x v="102"/>
    <s v="Greaves Electric Mobility Limited"/>
    <s v="33AAHCA0665K1ZQ"/>
    <x v="52"/>
    <x v="52"/>
    <n v="1"/>
  </r>
  <r>
    <d v="2026-02-09T00:00:00"/>
    <x v="102"/>
    <s v="Greaves Electric Mobility Limited"/>
    <s v="33AAHCA0665K1ZQ"/>
    <x v="128"/>
    <x v="128"/>
    <n v="1"/>
  </r>
  <r>
    <d v="2026-02-09T00:00:00"/>
    <x v="102"/>
    <s v="Greaves Electric Mobility Limited"/>
    <s v="33AAHCA0665K1ZQ"/>
    <x v="136"/>
    <x v="136"/>
    <n v="1"/>
  </r>
  <r>
    <d v="2026-02-05T00:00:00"/>
    <x v="103"/>
    <s v="Greaves Electric Mobility Limited"/>
    <s v="33AAHCA0665K1ZQ"/>
    <x v="94"/>
    <x v="94"/>
    <n v="20"/>
  </r>
  <r>
    <d v="2026-01-29T00:00:00"/>
    <x v="104"/>
    <s v="Greaves Electric Mobility Limited"/>
    <s v="33AAHCA0665K1ZQ"/>
    <x v="135"/>
    <x v="135"/>
    <n v="1"/>
  </r>
  <r>
    <d v="2026-01-29T00:00:00"/>
    <x v="104"/>
    <s v="Greaves Electric Mobility Limited"/>
    <s v="33AAHCA0665K1ZQ"/>
    <x v="227"/>
    <x v="227"/>
    <n v="1"/>
  </r>
  <r>
    <d v="2026-01-29T00:00:00"/>
    <x v="104"/>
    <s v="Greaves Electric Mobility Limited"/>
    <s v="33AAHCA0665K1ZQ"/>
    <x v="228"/>
    <x v="228"/>
    <n v="1"/>
  </r>
  <r>
    <d v="2026-01-29T00:00:00"/>
    <x v="104"/>
    <s v="Greaves Electric Mobility Limited"/>
    <s v="33AAHCA0665K1ZQ"/>
    <x v="61"/>
    <x v="61"/>
    <n v="2"/>
  </r>
  <r>
    <d v="2026-01-29T00:00:00"/>
    <x v="104"/>
    <s v="Greaves Electric Mobility Limited"/>
    <s v="33AAHCA0665K1ZQ"/>
    <x v="59"/>
    <x v="59"/>
    <n v="2"/>
  </r>
  <r>
    <d v="2026-01-29T00:00:00"/>
    <x v="104"/>
    <s v="Greaves Electric Mobility Limited"/>
    <s v="33AAHCA0665K1ZQ"/>
    <x v="63"/>
    <x v="63"/>
    <n v="2"/>
  </r>
  <r>
    <d v="2026-01-29T00:00:00"/>
    <x v="104"/>
    <s v="Greaves Electric Mobility Limited"/>
    <s v="33AAHCA0665K1ZQ"/>
    <x v="229"/>
    <x v="229"/>
    <n v="2"/>
  </r>
  <r>
    <d v="2026-01-29T00:00:00"/>
    <x v="104"/>
    <s v="Greaves Electric Mobility Limited"/>
    <s v="33AAHCA0665K1ZQ"/>
    <x v="82"/>
    <x v="82"/>
    <n v="1"/>
  </r>
  <r>
    <d v="2026-01-29T00:00:00"/>
    <x v="104"/>
    <s v="Greaves Electric Mobility Limited"/>
    <s v="33AAHCA0665K1ZQ"/>
    <x v="50"/>
    <x v="50"/>
    <n v="1"/>
  </r>
  <r>
    <d v="2026-01-29T00:00:00"/>
    <x v="104"/>
    <s v="Greaves Electric Mobility Limited"/>
    <s v="33AAHCA0665K1ZQ"/>
    <x v="83"/>
    <x v="83"/>
    <n v="1"/>
  </r>
  <r>
    <d v="2026-01-29T00:00:00"/>
    <x v="104"/>
    <s v="Greaves Electric Mobility Limited"/>
    <s v="33AAHCA0665K1ZQ"/>
    <x v="148"/>
    <x v="148"/>
    <n v="1"/>
  </r>
  <r>
    <d v="2026-01-27T00:00:00"/>
    <x v="105"/>
    <s v="Shyam Sangam Oil Center"/>
    <s v="23AIOPP0252H1ZD"/>
    <x v="58"/>
    <x v="58"/>
    <n v="4"/>
  </r>
  <r>
    <d v="2026-01-19T00:00:00"/>
    <x v="106"/>
    <s v="Greaves Electric Mobility Limited"/>
    <s v="33AAHCA0665K1ZQ"/>
    <x v="167"/>
    <x v="167"/>
    <n v="2"/>
  </r>
  <r>
    <d v="2026-01-19T00:00:00"/>
    <x v="106"/>
    <s v="Greaves Electric Mobility Limited"/>
    <s v="33AAHCA0665K1ZQ"/>
    <x v="45"/>
    <x v="45"/>
    <n v="2"/>
  </r>
  <r>
    <d v="2026-01-19T00:00:00"/>
    <x v="106"/>
    <s v="Greaves Electric Mobility Limited"/>
    <s v="33AAHCA0665K1ZQ"/>
    <x v="9"/>
    <x v="9"/>
    <n v="5"/>
  </r>
  <r>
    <d v="2026-01-19T00:00:00"/>
    <x v="106"/>
    <s v="Greaves Electric Mobility Limited"/>
    <s v="33AAHCA0665K1ZQ"/>
    <x v="118"/>
    <x v="118"/>
    <n v="1"/>
  </r>
  <r>
    <d v="2026-01-19T00:00:00"/>
    <x v="106"/>
    <s v="Greaves Electric Mobility Limited"/>
    <s v="33AAHCA0665K1ZQ"/>
    <x v="145"/>
    <x v="145"/>
    <n v="1"/>
  </r>
  <r>
    <d v="2026-01-19T00:00:00"/>
    <x v="106"/>
    <s v="Greaves Electric Mobility Limited"/>
    <s v="33AAHCA0665K1ZQ"/>
    <x v="64"/>
    <x v="64"/>
    <n v="4"/>
  </r>
  <r>
    <d v="2026-01-19T00:00:00"/>
    <x v="106"/>
    <s v="Greaves Electric Mobility Limited"/>
    <s v="33AAHCA0665K1ZQ"/>
    <x v="67"/>
    <x v="67"/>
    <n v="1"/>
  </r>
  <r>
    <d v="2026-01-19T00:00:00"/>
    <x v="106"/>
    <s v="Greaves Electric Mobility Limited"/>
    <s v="33AAHCA0665K1ZQ"/>
    <x v="30"/>
    <x v="30"/>
    <n v="1"/>
  </r>
  <r>
    <d v="2026-01-19T00:00:00"/>
    <x v="106"/>
    <s v="Greaves Electric Mobility Limited"/>
    <s v="33AAHCA0665K1ZQ"/>
    <x v="31"/>
    <x v="31"/>
    <n v="1"/>
  </r>
  <r>
    <d v="2026-01-19T00:00:00"/>
    <x v="106"/>
    <s v="Greaves Electric Mobility Limited"/>
    <s v="33AAHCA0665K1ZQ"/>
    <x v="33"/>
    <x v="33"/>
    <n v="1"/>
  </r>
  <r>
    <d v="2026-01-19T00:00:00"/>
    <x v="106"/>
    <s v="Greaves Electric Mobility Limited"/>
    <s v="33AAHCA0665K1ZQ"/>
    <x v="104"/>
    <x v="104"/>
    <n v="5"/>
  </r>
  <r>
    <d v="2026-01-19T00:00:00"/>
    <x v="106"/>
    <s v="Greaves Electric Mobility Limited"/>
    <s v="33AAHCA0665K1ZQ"/>
    <x v="1"/>
    <x v="1"/>
    <n v="1"/>
  </r>
  <r>
    <d v="2026-01-19T00:00:00"/>
    <x v="106"/>
    <s v="Greaves Electric Mobility Limited"/>
    <s v="33AAHCA0665K1ZQ"/>
    <x v="69"/>
    <x v="69"/>
    <n v="1"/>
  </r>
  <r>
    <d v="2026-01-19T00:00:00"/>
    <x v="106"/>
    <s v="Greaves Electric Mobility Limited"/>
    <s v="33AAHCA0665K1ZQ"/>
    <x v="136"/>
    <x v="136"/>
    <n v="1"/>
  </r>
  <r>
    <d v="2026-01-19T00:00:00"/>
    <x v="106"/>
    <s v="Greaves Electric Mobility Limited"/>
    <s v="33AAHCA0665K1ZQ"/>
    <x v="128"/>
    <x v="128"/>
    <n v="1"/>
  </r>
  <r>
    <d v="2026-01-19T00:00:00"/>
    <x v="106"/>
    <s v="Greaves Electric Mobility Limited"/>
    <s v="33AAHCA0665K1ZQ"/>
    <x v="52"/>
    <x v="52"/>
    <n v="2"/>
  </r>
  <r>
    <d v="2026-01-19T00:00:00"/>
    <x v="106"/>
    <s v="Greaves Electric Mobility Limited"/>
    <s v="33AAHCA0665K1ZQ"/>
    <x v="230"/>
    <x v="230"/>
    <n v="1"/>
  </r>
  <r>
    <d v="2026-01-19T00:00:00"/>
    <x v="106"/>
    <s v="Greaves Electric Mobility Limited"/>
    <s v="33AAHCA0665K1ZQ"/>
    <x v="231"/>
    <x v="231"/>
    <n v="1"/>
  </r>
  <r>
    <d v="2026-01-19T00:00:00"/>
    <x v="106"/>
    <s v="Greaves Electric Mobility Limited"/>
    <s v="33AAHCA0665K1ZQ"/>
    <x v="232"/>
    <x v="232"/>
    <n v="2"/>
  </r>
  <r>
    <d v="2026-01-19T00:00:00"/>
    <x v="106"/>
    <s v="Greaves Electric Mobility Limited"/>
    <s v="33AAHCA0665K1ZQ"/>
    <x v="115"/>
    <x v="115"/>
    <n v="2"/>
  </r>
  <r>
    <d v="2026-01-19T00:00:00"/>
    <x v="106"/>
    <s v="Greaves Electric Mobility Limited"/>
    <s v="33AAHCA0665K1ZQ"/>
    <x v="48"/>
    <x v="48"/>
    <n v="1"/>
  </r>
  <r>
    <d v="2026-01-12T00:00:00"/>
    <x v="107"/>
    <s v="Kailash Auto Parts"/>
    <s v="23AFPPR2796Q1ZD"/>
    <x v="12"/>
    <x v="12"/>
    <n v="20"/>
  </r>
  <r>
    <d v="2026-01-12T00:00:00"/>
    <x v="107"/>
    <s v="Kailash Auto Parts"/>
    <s v="23AFPPR2796Q1ZD"/>
    <x v="42"/>
    <x v="42"/>
    <n v="15"/>
  </r>
  <r>
    <d v="2026-01-12T00:00:00"/>
    <x v="107"/>
    <s v="Kailash Auto Parts"/>
    <s v="23AFPPR2796Q1ZD"/>
    <x v="41"/>
    <x v="41"/>
    <n v="16"/>
  </r>
  <r>
    <d v="2026-01-06T00:00:00"/>
    <x v="108"/>
    <s v="Shyam Sangam Oil Center"/>
    <s v="23AIOPP0252H1ZD"/>
    <x v="58"/>
    <x v="58"/>
    <n v="4"/>
  </r>
  <r>
    <d v="2026-01-05T00:00:00"/>
    <x v="109"/>
    <s v="Kailash Auto Parts"/>
    <s v="23AFPPR2796Q1ZD"/>
    <x v="12"/>
    <x v="12"/>
    <n v="20"/>
  </r>
  <r>
    <d v="2025-12-26T00:00:00"/>
    <x v="110"/>
    <s v="Greaves Electric Mobility Limited"/>
    <s v="33AAHCA0665K1ZQ"/>
    <x v="233"/>
    <x v="233"/>
    <n v="1"/>
  </r>
  <r>
    <d v="2025-12-26T00:00:00"/>
    <x v="110"/>
    <s v="Greaves Electric Mobility Limited"/>
    <s v="33AAHCA0665K1ZQ"/>
    <x v="234"/>
    <x v="234"/>
    <n v="1"/>
  </r>
  <r>
    <d v="2025-12-26T00:00:00"/>
    <x v="110"/>
    <s v="Greaves Electric Mobility Limited"/>
    <s v="33AAHCA0665K1ZQ"/>
    <x v="235"/>
    <x v="235"/>
    <n v="1"/>
  </r>
  <r>
    <d v="2025-12-26T00:00:00"/>
    <x v="110"/>
    <s v="Greaves Electric Mobility Limited"/>
    <s v="33AAHCA0665K1ZQ"/>
    <x v="236"/>
    <x v="236"/>
    <n v="1"/>
  </r>
  <r>
    <d v="2025-12-26T00:00:00"/>
    <x v="110"/>
    <s v="Greaves Electric Mobility Limited"/>
    <s v="33AAHCA0665K1ZQ"/>
    <x v="237"/>
    <x v="237"/>
    <n v="1"/>
  </r>
  <r>
    <d v="2025-12-26T00:00:00"/>
    <x v="110"/>
    <s v="Greaves Electric Mobility Limited"/>
    <s v="33AAHCA0665K1ZQ"/>
    <x v="238"/>
    <x v="238"/>
    <n v="1"/>
  </r>
  <r>
    <d v="2025-12-26T00:00:00"/>
    <x v="110"/>
    <s v="Greaves Electric Mobility Limited"/>
    <s v="33AAHCA0665K1ZQ"/>
    <x v="239"/>
    <x v="239"/>
    <n v="1"/>
  </r>
  <r>
    <d v="2025-12-26T00:00:00"/>
    <x v="110"/>
    <s v="Greaves Electric Mobility Limited"/>
    <s v="33AAHCA0665K1ZQ"/>
    <x v="216"/>
    <x v="216"/>
    <n v="1"/>
  </r>
  <r>
    <d v="2025-12-26T00:00:00"/>
    <x v="110"/>
    <s v="Greaves Electric Mobility Limited"/>
    <s v="33AAHCA0665K1ZQ"/>
    <x v="240"/>
    <x v="240"/>
    <n v="1"/>
  </r>
  <r>
    <d v="2025-12-26T00:00:00"/>
    <x v="110"/>
    <s v="Greaves Electric Mobility Limited"/>
    <s v="33AAHCA0665K1ZQ"/>
    <x v="241"/>
    <x v="241"/>
    <n v="1"/>
  </r>
  <r>
    <d v="2025-12-26T00:00:00"/>
    <x v="110"/>
    <s v="Greaves Electric Mobility Limited"/>
    <s v="33AAHCA0665K1ZQ"/>
    <x v="242"/>
    <x v="242"/>
    <n v="1"/>
  </r>
  <r>
    <d v="2025-12-26T00:00:00"/>
    <x v="110"/>
    <s v="Greaves Electric Mobility Limited"/>
    <s v="33AAHCA0665K1ZQ"/>
    <x v="243"/>
    <x v="243"/>
    <n v="1"/>
  </r>
  <r>
    <d v="2025-12-26T00:00:00"/>
    <x v="110"/>
    <s v="Greaves Electric Mobility Limited"/>
    <s v="33AAHCA0665K1ZQ"/>
    <x v="72"/>
    <x v="72"/>
    <n v="1"/>
  </r>
  <r>
    <d v="2025-12-26T00:00:00"/>
    <x v="110"/>
    <s v="Greaves Electric Mobility Limited"/>
    <s v="33AAHCA0665K1ZQ"/>
    <x v="60"/>
    <x v="60"/>
    <n v="1"/>
  </r>
  <r>
    <d v="2025-12-26T00:00:00"/>
    <x v="110"/>
    <s v="Greaves Electric Mobility Limited"/>
    <s v="33AAHCA0665K1ZQ"/>
    <x v="59"/>
    <x v="59"/>
    <n v="2"/>
  </r>
  <r>
    <d v="2025-12-26T00:00:00"/>
    <x v="110"/>
    <s v="Greaves Electric Mobility Limited"/>
    <s v="33AAHCA0665K1ZQ"/>
    <x v="63"/>
    <x v="63"/>
    <n v="3"/>
  </r>
  <r>
    <d v="2025-12-26T00:00:00"/>
    <x v="110"/>
    <s v="Greaves Electric Mobility Limited"/>
    <s v="33AAHCA0665K1ZQ"/>
    <x v="151"/>
    <x v="151"/>
    <n v="1"/>
  </r>
  <r>
    <d v="2025-12-26T00:00:00"/>
    <x v="110"/>
    <s v="Greaves Electric Mobility Limited"/>
    <s v="33AAHCA0665K1ZQ"/>
    <x v="73"/>
    <x v="73"/>
    <n v="1"/>
  </r>
  <r>
    <d v="2025-12-26T00:00:00"/>
    <x v="110"/>
    <s v="Greaves Electric Mobility Limited"/>
    <s v="33AAHCA0665K1ZQ"/>
    <x v="68"/>
    <x v="68"/>
    <n v="1"/>
  </r>
  <r>
    <d v="2025-12-26T00:00:00"/>
    <x v="110"/>
    <s v="Greaves Electric Mobility Limited"/>
    <s v="33AAHCA0665K1ZQ"/>
    <x v="190"/>
    <x v="190"/>
    <n v="1"/>
  </r>
  <r>
    <d v="2025-12-26T00:00:00"/>
    <x v="110"/>
    <s v="Greaves Electric Mobility Limited"/>
    <s v="33AAHCA0665K1ZQ"/>
    <x v="244"/>
    <x v="244"/>
    <n v="1"/>
  </r>
  <r>
    <d v="2025-12-26T00:00:00"/>
    <x v="110"/>
    <s v="Greaves Electric Mobility Limited"/>
    <s v="33AAHCA0665K1ZQ"/>
    <x v="130"/>
    <x v="130"/>
    <n v="3"/>
  </r>
  <r>
    <d v="2025-12-26T00:00:00"/>
    <x v="110"/>
    <s v="Greaves Electric Mobility Limited"/>
    <s v="33AAHCA0665K1ZQ"/>
    <x v="20"/>
    <x v="20"/>
    <n v="6"/>
  </r>
  <r>
    <d v="2025-12-26T00:00:00"/>
    <x v="110"/>
    <s v="Greaves Electric Mobility Limited"/>
    <s v="33AAHCA0665K1ZQ"/>
    <x v="19"/>
    <x v="19"/>
    <n v="6"/>
  </r>
  <r>
    <d v="2025-12-26T00:00:00"/>
    <x v="110"/>
    <s v="Greaves Electric Mobility Limited"/>
    <s v="33AAHCA0665K1ZQ"/>
    <x v="18"/>
    <x v="18"/>
    <n v="6"/>
  </r>
  <r>
    <d v="2025-12-26T00:00:00"/>
    <x v="110"/>
    <s v="Greaves Electric Mobility Limited"/>
    <s v="33AAHCA0665K1ZQ"/>
    <x v="245"/>
    <x v="245"/>
    <n v="10"/>
  </r>
  <r>
    <d v="2025-12-19T00:00:00"/>
    <x v="111"/>
    <s v="Greaves Electric Mobility Limited"/>
    <s v="33AAHCA0665K1ZQ"/>
    <x v="246"/>
    <x v="246"/>
    <n v="5"/>
  </r>
  <r>
    <d v="2025-12-16T00:00:00"/>
    <x v="33"/>
    <s v="SS auto mobiles"/>
    <s v="-"/>
    <x v="58"/>
    <x v="58"/>
    <n v="1"/>
  </r>
  <r>
    <d v="2025-12-13T00:00:00"/>
    <x v="112"/>
    <s v="Greaves Electric Mobility Limited"/>
    <s v="33AAHCA0665K1ZQ"/>
    <x v="184"/>
    <x v="184"/>
    <n v="1"/>
  </r>
  <r>
    <d v="2025-12-13T00:00:00"/>
    <x v="112"/>
    <s v="Greaves Electric Mobility Limited"/>
    <s v="33AAHCA0665K1ZQ"/>
    <x v="13"/>
    <x v="13"/>
    <n v="1"/>
  </r>
  <r>
    <d v="2025-12-13T00:00:00"/>
    <x v="112"/>
    <s v="Greaves Electric Mobility Limited"/>
    <s v="33AAHCA0665K1ZQ"/>
    <x v="179"/>
    <x v="179"/>
    <n v="1"/>
  </r>
  <r>
    <d v="2025-12-13T00:00:00"/>
    <x v="112"/>
    <s v="Greaves Electric Mobility Limited"/>
    <s v="33AAHCA0665K1ZQ"/>
    <x v="44"/>
    <x v="44"/>
    <n v="1"/>
  </r>
  <r>
    <d v="2025-12-13T00:00:00"/>
    <x v="112"/>
    <s v="Greaves Electric Mobility Limited"/>
    <s v="33AAHCA0665K1ZQ"/>
    <x v="247"/>
    <x v="247"/>
    <n v="5"/>
  </r>
  <r>
    <d v="2025-12-13T00:00:00"/>
    <x v="112"/>
    <s v="Greaves Electric Mobility Limited"/>
    <s v="33AAHCA0665K1ZQ"/>
    <x v="45"/>
    <x v="45"/>
    <n v="2"/>
  </r>
  <r>
    <d v="2025-12-13T00:00:00"/>
    <x v="112"/>
    <s v="Greaves Electric Mobility Limited"/>
    <s v="33AAHCA0665K1ZQ"/>
    <x v="86"/>
    <x v="86"/>
    <n v="4"/>
  </r>
  <r>
    <d v="2025-12-13T00:00:00"/>
    <x v="112"/>
    <s v="Greaves Electric Mobility Limited"/>
    <s v="33AAHCA0665K1ZQ"/>
    <x v="3"/>
    <x v="3"/>
    <n v="4"/>
  </r>
  <r>
    <d v="2025-12-13T00:00:00"/>
    <x v="112"/>
    <s v="Greaves Electric Mobility Limited"/>
    <s v="33AAHCA0665K1ZQ"/>
    <x v="248"/>
    <x v="248"/>
    <n v="4"/>
  </r>
  <r>
    <d v="2025-12-13T00:00:00"/>
    <x v="112"/>
    <s v="Greaves Electric Mobility Limited"/>
    <s v="33AAHCA0665K1ZQ"/>
    <x v="17"/>
    <x v="17"/>
    <n v="2"/>
  </r>
  <r>
    <d v="2025-12-13T00:00:00"/>
    <x v="112"/>
    <s v="Greaves Electric Mobility Limited"/>
    <s v="33AAHCA0665K1ZQ"/>
    <x v="15"/>
    <x v="15"/>
    <n v="4"/>
  </r>
  <r>
    <d v="2025-12-13T00:00:00"/>
    <x v="112"/>
    <s v="Greaves Electric Mobility Limited"/>
    <s v="33AAHCA0665K1ZQ"/>
    <x v="249"/>
    <x v="249"/>
    <n v="1"/>
  </r>
  <r>
    <d v="2025-12-13T00:00:00"/>
    <x v="112"/>
    <s v="Greaves Electric Mobility Limited"/>
    <s v="33AAHCA0665K1ZQ"/>
    <x v="222"/>
    <x v="222"/>
    <n v="1"/>
  </r>
  <r>
    <d v="2025-12-11T00:00:00"/>
    <x v="33"/>
    <s v="SS auto mobiles"/>
    <s v="-"/>
    <x v="12"/>
    <x v="12"/>
    <n v="20"/>
  </r>
  <r>
    <d v="2025-12-09T00:00:00"/>
    <x v="113"/>
    <s v="Greaves Electric Mobility Limited"/>
    <s v="33AAHCA0665K1ZQ"/>
    <x v="60"/>
    <x v="60"/>
    <n v="1"/>
  </r>
  <r>
    <d v="2025-12-09T00:00:00"/>
    <x v="113"/>
    <s v="Greaves Electric Mobility Limited"/>
    <s v="33AAHCA0665K1ZQ"/>
    <x v="72"/>
    <x v="72"/>
    <n v="1"/>
  </r>
  <r>
    <d v="2025-12-09T00:00:00"/>
    <x v="113"/>
    <s v="Greaves Electric Mobility Limited"/>
    <s v="33AAHCA0665K1ZQ"/>
    <x v="47"/>
    <x v="47"/>
    <n v="5"/>
  </r>
  <r>
    <d v="2025-12-09T00:00:00"/>
    <x v="113"/>
    <s v="Greaves Electric Mobility Limited"/>
    <s v="33AAHCA0665K1ZQ"/>
    <x v="250"/>
    <x v="250"/>
    <n v="1"/>
  </r>
  <r>
    <d v="2025-12-09T00:00:00"/>
    <x v="113"/>
    <s v="Greaves Electric Mobility Limited"/>
    <s v="33AAHCA0665K1ZQ"/>
    <x v="32"/>
    <x v="32"/>
    <n v="4"/>
  </r>
  <r>
    <d v="2025-12-09T00:00:00"/>
    <x v="113"/>
    <s v="Greaves Electric Mobility Limited"/>
    <s v="33AAHCA0665K1ZQ"/>
    <x v="64"/>
    <x v="64"/>
    <n v="4"/>
  </r>
  <r>
    <d v="2025-12-09T00:00:00"/>
    <x v="113"/>
    <s v="Greaves Electric Mobility Limited"/>
    <s v="33AAHCA0665K1ZQ"/>
    <x v="251"/>
    <x v="251"/>
    <n v="2"/>
  </r>
  <r>
    <d v="2025-12-09T00:00:00"/>
    <x v="113"/>
    <s v="Greaves Electric Mobility Limited"/>
    <s v="33AAHCA0665K1ZQ"/>
    <x v="179"/>
    <x v="179"/>
    <n v="1"/>
  </r>
  <r>
    <d v="2025-12-09T00:00:00"/>
    <x v="113"/>
    <s v="Greaves Electric Mobility Limited"/>
    <s v="33AAHCA0665K1ZQ"/>
    <x v="252"/>
    <x v="252"/>
    <n v="1"/>
  </r>
  <r>
    <d v="2025-12-09T00:00:00"/>
    <x v="113"/>
    <s v="Greaves Electric Mobility Limited"/>
    <s v="33AAHCA0665K1ZQ"/>
    <x v="253"/>
    <x v="253"/>
    <n v="2"/>
  </r>
  <r>
    <d v="2025-12-09T00:00:00"/>
    <x v="113"/>
    <s v="Greaves Electric Mobility Limited"/>
    <s v="33AAHCA0665K1ZQ"/>
    <x v="254"/>
    <x v="254"/>
    <n v="1"/>
  </r>
  <r>
    <d v="2025-12-09T00:00:00"/>
    <x v="113"/>
    <s v="Greaves Electric Mobility Limited"/>
    <s v="33AAHCA0665K1ZQ"/>
    <x v="255"/>
    <x v="255"/>
    <n v="1"/>
  </r>
  <r>
    <d v="2025-12-09T00:00:00"/>
    <x v="113"/>
    <s v="Greaves Electric Mobility Limited"/>
    <s v="33AAHCA0665K1ZQ"/>
    <x v="256"/>
    <x v="256"/>
    <n v="2"/>
  </r>
  <r>
    <d v="2025-12-09T00:00:00"/>
    <x v="113"/>
    <s v="Greaves Electric Mobility Limited"/>
    <s v="33AAHCA0665K1ZQ"/>
    <x v="257"/>
    <x v="257"/>
    <n v="1"/>
  </r>
  <r>
    <d v="2025-12-09T00:00:00"/>
    <x v="113"/>
    <s v="Greaves Electric Mobility Limited"/>
    <s v="33AAHCA0665K1ZQ"/>
    <x v="258"/>
    <x v="258"/>
    <n v="1"/>
  </r>
  <r>
    <d v="2025-12-09T00:00:00"/>
    <x v="113"/>
    <s v="Greaves Electric Mobility Limited"/>
    <s v="33AAHCA0665K1ZQ"/>
    <x v="59"/>
    <x v="59"/>
    <n v="1"/>
  </r>
  <r>
    <d v="2025-12-09T00:00:00"/>
    <x v="113"/>
    <s v="Greaves Electric Mobility Limited"/>
    <s v="33AAHCA0665K1ZQ"/>
    <x v="101"/>
    <x v="101"/>
    <n v="2"/>
  </r>
  <r>
    <d v="2025-12-09T00:00:00"/>
    <x v="113"/>
    <s v="Greaves Electric Mobility Limited"/>
    <s v="33AAHCA0665K1ZQ"/>
    <x v="259"/>
    <x v="259"/>
    <n v="1"/>
  </r>
  <r>
    <d v="2025-12-09T00:00:00"/>
    <x v="113"/>
    <s v="Greaves Electric Mobility Limited"/>
    <s v="33AAHCA0665K1ZQ"/>
    <x v="260"/>
    <x v="260"/>
    <n v="1"/>
  </r>
  <r>
    <d v="2025-12-09T00:00:00"/>
    <x v="113"/>
    <s v="Greaves Electric Mobility Limited"/>
    <s v="33AAHCA0665K1ZQ"/>
    <x v="144"/>
    <x v="144"/>
    <n v="5"/>
  </r>
  <r>
    <d v="2025-12-09T00:00:00"/>
    <x v="113"/>
    <s v="Greaves Electric Mobility Limited"/>
    <s v="33AAHCA0665K1ZQ"/>
    <x v="135"/>
    <x v="135"/>
    <n v="2"/>
  </r>
  <r>
    <d v="2025-12-09T00:00:00"/>
    <x v="113"/>
    <s v="Greaves Electric Mobility Limited"/>
    <s v="33AAHCA0665K1ZQ"/>
    <x v="46"/>
    <x v="46"/>
    <n v="2"/>
  </r>
  <r>
    <d v="2025-12-09T00:00:00"/>
    <x v="113"/>
    <s v="Greaves Electric Mobility Limited"/>
    <s v="33AAHCA0665K1ZQ"/>
    <x v="86"/>
    <x v="86"/>
    <n v="2"/>
  </r>
  <r>
    <d v="2025-12-09T00:00:00"/>
    <x v="113"/>
    <s v="Greaves Electric Mobility Limited"/>
    <s v="33AAHCA0665K1ZQ"/>
    <x v="3"/>
    <x v="3"/>
    <n v="2"/>
  </r>
  <r>
    <d v="2025-12-09T00:00:00"/>
    <x v="113"/>
    <s v="Greaves Electric Mobility Limited"/>
    <s v="33AAHCA0665K1ZQ"/>
    <x v="99"/>
    <x v="99"/>
    <n v="2"/>
  </r>
  <r>
    <d v="2025-12-09T00:00:00"/>
    <x v="113"/>
    <s v="Greaves Electric Mobility Limited"/>
    <s v="33AAHCA0665K1ZQ"/>
    <x v="100"/>
    <x v="100"/>
    <n v="2"/>
  </r>
  <r>
    <d v="2025-12-09T00:00:00"/>
    <x v="113"/>
    <s v="Greaves Electric Mobility Limited"/>
    <s v="33AAHCA0665K1ZQ"/>
    <x v="78"/>
    <x v="78"/>
    <n v="1"/>
  </r>
  <r>
    <d v="2025-12-09T00:00:00"/>
    <x v="113"/>
    <s v="Greaves Electric Mobility Limited"/>
    <s v="33AAHCA0665K1ZQ"/>
    <x v="71"/>
    <x v="71"/>
    <n v="1"/>
  </r>
  <r>
    <d v="2025-12-09T00:00:00"/>
    <x v="113"/>
    <s v="Greaves Electric Mobility Limited"/>
    <s v="33AAHCA0665K1ZQ"/>
    <x v="190"/>
    <x v="190"/>
    <n v="1"/>
  </r>
  <r>
    <d v="2025-12-09T00:00:00"/>
    <x v="113"/>
    <s v="Greaves Electric Mobility Limited"/>
    <s v="33AAHCA0665K1ZQ"/>
    <x v="52"/>
    <x v="52"/>
    <n v="1"/>
  </r>
  <r>
    <d v="2025-12-09T00:00:00"/>
    <x v="113"/>
    <s v="Greaves Electric Mobility Limited"/>
    <s v="33AAHCA0665K1ZQ"/>
    <x v="63"/>
    <x v="63"/>
    <n v="1"/>
  </r>
  <r>
    <d v="2025-12-09T00:00:00"/>
    <x v="114"/>
    <s v="Greaves Electric Mobility Limited"/>
    <s v="33AAHCA0665K1ZQ"/>
    <x v="223"/>
    <x v="223"/>
    <n v="1"/>
  </r>
  <r>
    <d v="2025-12-09T00:00:00"/>
    <x v="114"/>
    <s v="Greaves Electric Mobility Limited"/>
    <s v="33AAHCA0665K1ZQ"/>
    <x v="226"/>
    <x v="226"/>
    <n v="1"/>
  </r>
  <r>
    <d v="2025-12-09T00:00:00"/>
    <x v="114"/>
    <s v="Greaves Electric Mobility Limited"/>
    <s v="33AAHCA0665K1ZQ"/>
    <x v="225"/>
    <x v="225"/>
    <n v="1"/>
  </r>
  <r>
    <d v="2025-12-09T00:00:00"/>
    <x v="114"/>
    <s v="Greaves Electric Mobility Limited"/>
    <s v="33AAHCA0665K1ZQ"/>
    <x v="249"/>
    <x v="249"/>
    <n v="1"/>
  </r>
  <r>
    <d v="2025-12-09T00:00:00"/>
    <x v="114"/>
    <s v="Greaves Electric Mobility Limited"/>
    <s v="33AAHCA0665K1ZQ"/>
    <x v="261"/>
    <x v="261"/>
    <n v="5"/>
  </r>
  <r>
    <d v="2025-12-09T00:00:00"/>
    <x v="114"/>
    <s v="Greaves Electric Mobility Limited"/>
    <s v="33AAHCA0665K1ZQ"/>
    <x v="141"/>
    <x v="141"/>
    <n v="5"/>
  </r>
  <r>
    <d v="2025-12-09T00:00:00"/>
    <x v="114"/>
    <s v="Greaves Electric Mobility Limited"/>
    <s v="33AAHCA0665K1ZQ"/>
    <x v="262"/>
    <x v="262"/>
    <n v="5"/>
  </r>
  <r>
    <d v="2025-12-09T00:00:00"/>
    <x v="114"/>
    <s v="Greaves Electric Mobility Limited"/>
    <s v="33AAHCA0665K1ZQ"/>
    <x v="263"/>
    <x v="263"/>
    <n v="5"/>
  </r>
  <r>
    <d v="2025-12-09T00:00:00"/>
    <x v="114"/>
    <s v="Greaves Electric Mobility Limited"/>
    <s v="33AAHCA0665K1ZQ"/>
    <x v="264"/>
    <x v="264"/>
    <n v="10"/>
  </r>
  <r>
    <d v="2025-12-09T00:00:00"/>
    <x v="114"/>
    <s v="Greaves Electric Mobility Limited"/>
    <s v="33AAHCA0665K1ZQ"/>
    <x v="123"/>
    <x v="123"/>
    <n v="1"/>
  </r>
  <r>
    <d v="2025-12-09T00:00:00"/>
    <x v="114"/>
    <s v="Greaves Electric Mobility Limited"/>
    <s v="33AAHCA0665K1ZQ"/>
    <x v="230"/>
    <x v="230"/>
    <n v="2"/>
  </r>
  <r>
    <d v="2025-12-09T00:00:00"/>
    <x v="114"/>
    <s v="Greaves Electric Mobility Limited"/>
    <s v="33AAHCA0665K1ZQ"/>
    <x v="265"/>
    <x v="265"/>
    <n v="1"/>
  </r>
  <r>
    <d v="2025-12-09T00:00:00"/>
    <x v="114"/>
    <s v="Greaves Electric Mobility Limited"/>
    <s v="33AAHCA0665K1ZQ"/>
    <x v="266"/>
    <x v="266"/>
    <n v="4"/>
  </r>
  <r>
    <d v="2025-12-09T00:00:00"/>
    <x v="114"/>
    <s v="Greaves Electric Mobility Limited"/>
    <s v="33AAHCA0665K1ZQ"/>
    <x v="35"/>
    <x v="35"/>
    <n v="2"/>
  </r>
  <r>
    <d v="2025-12-09T00:00:00"/>
    <x v="114"/>
    <s v="Greaves Electric Mobility Limited"/>
    <s v="33AAHCA0665K1ZQ"/>
    <x v="130"/>
    <x v="130"/>
    <n v="2"/>
  </r>
  <r>
    <d v="2025-12-09T00:00:00"/>
    <x v="114"/>
    <s v="Greaves Electric Mobility Limited"/>
    <s v="33AAHCA0665K1ZQ"/>
    <x v="59"/>
    <x v="59"/>
    <n v="4"/>
  </r>
  <r>
    <d v="2025-12-09T00:00:00"/>
    <x v="114"/>
    <s v="Greaves Electric Mobility Limited"/>
    <s v="33AAHCA0665K1ZQ"/>
    <x v="267"/>
    <x v="267"/>
    <n v="4"/>
  </r>
  <r>
    <d v="2025-12-09T00:00:00"/>
    <x v="114"/>
    <s v="Greaves Electric Mobility Limited"/>
    <s v="33AAHCA0665K1ZQ"/>
    <x v="135"/>
    <x v="135"/>
    <n v="5"/>
  </r>
  <r>
    <d v="2025-12-09T00:00:00"/>
    <x v="114"/>
    <s v="Greaves Electric Mobility Limited"/>
    <s v="33AAHCA0665K1ZQ"/>
    <x v="27"/>
    <x v="27"/>
    <n v="1"/>
  </r>
  <r>
    <d v="2025-12-09T00:00:00"/>
    <x v="114"/>
    <s v="Greaves Electric Mobility Limited"/>
    <s v="33AAHCA0665K1ZQ"/>
    <x v="268"/>
    <x v="268"/>
    <n v="1"/>
  </r>
  <r>
    <d v="2025-12-09T00:00:00"/>
    <x v="114"/>
    <s v="Greaves Electric Mobility Limited"/>
    <s v="33AAHCA0665K1ZQ"/>
    <x v="269"/>
    <x v="269"/>
    <n v="1"/>
  </r>
  <r>
    <d v="2025-12-09T00:00:00"/>
    <x v="114"/>
    <s v="Greaves Electric Mobility Limited"/>
    <s v="33AAHCA0665K1ZQ"/>
    <x v="219"/>
    <x v="219"/>
    <n v="1"/>
  </r>
  <r>
    <d v="2025-12-09T00:00:00"/>
    <x v="114"/>
    <s v="Greaves Electric Mobility Limited"/>
    <s v="33AAHCA0665K1ZQ"/>
    <x v="270"/>
    <x v="270"/>
    <n v="1"/>
  </r>
  <r>
    <d v="2025-12-09T00:00:00"/>
    <x v="114"/>
    <s v="Greaves Electric Mobility Limited"/>
    <s v="33AAHCA0665K1ZQ"/>
    <x v="210"/>
    <x v="210"/>
    <n v="1"/>
  </r>
  <r>
    <d v="2025-12-09T00:00:00"/>
    <x v="114"/>
    <s v="Greaves Electric Mobility Limited"/>
    <s v="33AAHCA0665K1ZQ"/>
    <x v="118"/>
    <x v="118"/>
    <n v="1"/>
  </r>
  <r>
    <d v="2025-12-09T00:00:00"/>
    <x v="114"/>
    <s v="Greaves Electric Mobility Limited"/>
    <s v="33AAHCA0665K1ZQ"/>
    <x v="9"/>
    <x v="9"/>
    <n v="5"/>
  </r>
  <r>
    <d v="2025-12-06T00:00:00"/>
    <x v="33"/>
    <s v="SS auto mobiles"/>
    <s v="-"/>
    <x v="75"/>
    <x v="75"/>
    <n v="5"/>
  </r>
  <r>
    <d v="2025-12-05T00:00:00"/>
    <x v="115"/>
    <s v="Greaves Electric Mobility Limited"/>
    <s v="33AAHCA0665K1ZQ"/>
    <x v="177"/>
    <x v="177"/>
    <n v="1"/>
  </r>
  <r>
    <d v="2025-12-02T00:00:00"/>
    <x v="116"/>
    <s v="Greaves Electric Mobility Limited"/>
    <s v="33AAHCA0665K1ZQ"/>
    <x v="271"/>
    <x v="271"/>
    <n v="2"/>
  </r>
  <r>
    <d v="2025-12-02T00:00:00"/>
    <x v="116"/>
    <s v="Greaves Electric Mobility Limited"/>
    <s v="33AAHCA0665K1ZQ"/>
    <x v="138"/>
    <x v="138"/>
    <n v="4"/>
  </r>
  <r>
    <d v="2025-12-02T00:00:00"/>
    <x v="116"/>
    <s v="Greaves Electric Mobility Limited"/>
    <s v="33AAHCA0665K1ZQ"/>
    <x v="251"/>
    <x v="251"/>
    <n v="1"/>
  </r>
  <r>
    <d v="2025-11-29T00:00:00"/>
    <x v="33"/>
    <s v="SS auto mobiles"/>
    <s v="-"/>
    <x v="75"/>
    <x v="75"/>
    <n v="3"/>
  </r>
  <r>
    <d v="2025-11-26T00:00:00"/>
    <x v="33"/>
    <s v="SS auto mobiles"/>
    <s v="-"/>
    <x v="131"/>
    <x v="131"/>
    <n v="10"/>
  </r>
  <r>
    <d v="2025-11-25T00:00:00"/>
    <x v="117"/>
    <s v="Kailash Auto Parts"/>
    <s v="23AFPPR2796Q1ZD"/>
    <x v="42"/>
    <x v="42"/>
    <n v="15"/>
  </r>
  <r>
    <d v="2025-11-21T00:00:00"/>
    <x v="118"/>
    <s v="Surinder Automobiles"/>
    <s v="23APTPS2534P1Z5"/>
    <x v="37"/>
    <x v="37"/>
    <n v="50"/>
  </r>
  <r>
    <d v="2025-11-21T00:00:00"/>
    <x v="118"/>
    <s v="Surinder Automobiles"/>
    <s v="23APTPS2534P1Z5"/>
    <x v="38"/>
    <x v="38"/>
    <n v="24"/>
  </r>
  <r>
    <d v="2025-11-21T00:00:00"/>
    <x v="118"/>
    <s v="Surinder Automobiles"/>
    <s v="23APTPS2534P1Z5"/>
    <x v="272"/>
    <x v="272"/>
    <n v="25"/>
  </r>
  <r>
    <d v="2025-11-21T00:00:00"/>
    <x v="118"/>
    <s v="Surinder Automobiles"/>
    <s v="23APTPS2534P1Z5"/>
    <x v="39"/>
    <x v="39"/>
    <n v="15"/>
  </r>
  <r>
    <d v="2025-11-21T00:00:00"/>
    <x v="118"/>
    <s v="Surinder Automobiles"/>
    <s v="23APTPS2534P1Z5"/>
    <x v="40"/>
    <x v="40"/>
    <n v="15"/>
  </r>
  <r>
    <d v="2025-11-21T00:00:00"/>
    <x v="118"/>
    <s v="Surinder Automobiles"/>
    <s v="23APTPS2534P1Z5"/>
    <x v="133"/>
    <x v="133"/>
    <n v="3"/>
  </r>
  <r>
    <d v="2025-11-21T00:00:00"/>
    <x v="118"/>
    <s v="Surinder Automobiles"/>
    <s v="23APTPS2534P1Z5"/>
    <x v="273"/>
    <x v="273"/>
    <n v="20"/>
  </r>
  <r>
    <d v="2025-11-19T00:00:00"/>
    <x v="119"/>
    <s v="Greaves Electric Mobility Limited"/>
    <s v="33AAHCA0665K1ZQ"/>
    <x v="274"/>
    <x v="2"/>
    <n v="5"/>
  </r>
  <r>
    <d v="2025-11-14T00:00:00"/>
    <x v="120"/>
    <s v="Greaves Electric Mobility Limited"/>
    <s v="33AAHCA0665K1ZQ"/>
    <x v="275"/>
    <x v="274"/>
    <n v="10"/>
  </r>
  <r>
    <d v="2025-11-14T00:00:00"/>
    <x v="120"/>
    <s v="Greaves Electric Mobility Limited"/>
    <s v="33AAHCA0665K1ZQ"/>
    <x v="83"/>
    <x v="83"/>
    <n v="2"/>
  </r>
  <r>
    <d v="2025-11-14T00:00:00"/>
    <x v="120"/>
    <s v="Greaves Electric Mobility Limited"/>
    <s v="33AAHCA0665K1ZQ"/>
    <x v="229"/>
    <x v="229"/>
    <n v="2"/>
  </r>
  <r>
    <d v="2025-11-14T00:00:00"/>
    <x v="120"/>
    <s v="Greaves Electric Mobility Limited"/>
    <s v="33AAHCA0665K1ZQ"/>
    <x v="276"/>
    <x v="275"/>
    <n v="20"/>
  </r>
  <r>
    <d v="2025-11-13T00:00:00"/>
    <x v="121"/>
    <s v="Greaves Electric Mobility Limited"/>
    <s v="33AAHCA0665K1ZQ"/>
    <x v="277"/>
    <x v="276"/>
    <n v="5"/>
  </r>
  <r>
    <d v="2025-11-13T00:00:00"/>
    <x v="121"/>
    <s v="Greaves Electric Mobility Limited"/>
    <s v="33AAHCA0665K1ZQ"/>
    <x v="278"/>
    <x v="204"/>
    <n v="1"/>
  </r>
  <r>
    <d v="2025-11-13T00:00:00"/>
    <x v="121"/>
    <s v="Greaves Electric Mobility Limited"/>
    <s v="33AAHCA0665K1ZQ"/>
    <x v="70"/>
    <x v="70"/>
    <n v="2"/>
  </r>
  <r>
    <d v="2025-11-13T00:00:00"/>
    <x v="121"/>
    <s v="Greaves Electric Mobility Limited"/>
    <s v="33AAHCA0665K1ZQ"/>
    <x v="78"/>
    <x v="78"/>
    <n v="2"/>
  </r>
  <r>
    <d v="2025-11-13T00:00:00"/>
    <x v="121"/>
    <s v="Greaves Electric Mobility Limited"/>
    <s v="33AAHCA0665K1ZQ"/>
    <x v="114"/>
    <x v="114"/>
    <n v="1"/>
  </r>
  <r>
    <d v="2025-11-13T00:00:00"/>
    <x v="121"/>
    <s v="Greaves Electric Mobility Limited"/>
    <s v="33AAHCA0665K1ZQ"/>
    <x v="87"/>
    <x v="87"/>
    <n v="2"/>
  </r>
  <r>
    <d v="2025-11-13T00:00:00"/>
    <x v="121"/>
    <s v="Greaves Electric Mobility Limited"/>
    <s v="33AAHCA0665K1ZQ"/>
    <x v="71"/>
    <x v="71"/>
    <n v="2"/>
  </r>
  <r>
    <d v="2025-11-13T00:00:00"/>
    <x v="121"/>
    <s v="Greaves Electric Mobility Limited"/>
    <s v="33AAHCA0665K1ZQ"/>
    <x v="166"/>
    <x v="166"/>
    <n v="1"/>
  </r>
  <r>
    <d v="2025-11-13T00:00:00"/>
    <x v="121"/>
    <s v="Greaves Electric Mobility Limited"/>
    <s v="33AAHCA0665K1ZQ"/>
    <x v="151"/>
    <x v="151"/>
    <n v="1"/>
  </r>
  <r>
    <d v="2025-11-13T00:00:00"/>
    <x v="121"/>
    <s v="Greaves Electric Mobility Limited"/>
    <s v="33AAHCA0665K1ZQ"/>
    <x v="59"/>
    <x v="59"/>
    <n v="1"/>
  </r>
  <r>
    <d v="2025-11-13T00:00:00"/>
    <x v="121"/>
    <s v="Greaves Electric Mobility Limited"/>
    <s v="33AAHCA0665K1ZQ"/>
    <x v="63"/>
    <x v="63"/>
    <n v="1"/>
  </r>
  <r>
    <d v="2025-11-13T00:00:00"/>
    <x v="121"/>
    <s v="Greaves Electric Mobility Limited"/>
    <s v="33AAHCA0665K1ZQ"/>
    <x v="73"/>
    <x v="73"/>
    <n v="2"/>
  </r>
  <r>
    <d v="2025-11-13T00:00:00"/>
    <x v="121"/>
    <s v="Greaves Electric Mobility Limited"/>
    <s v="33AAHCA0665K1ZQ"/>
    <x v="68"/>
    <x v="68"/>
    <n v="2"/>
  </r>
  <r>
    <d v="2025-11-13T00:00:00"/>
    <x v="121"/>
    <s v="Greaves Electric Mobility Limited"/>
    <s v="33AAHCA0665K1ZQ"/>
    <x v="248"/>
    <x v="248"/>
    <n v="3"/>
  </r>
  <r>
    <d v="2025-11-13T00:00:00"/>
    <x v="121"/>
    <s v="Greaves Electric Mobility Limited"/>
    <s v="33AAHCA0665K1ZQ"/>
    <x v="190"/>
    <x v="190"/>
    <n v="2"/>
  </r>
  <r>
    <d v="2025-11-13T00:00:00"/>
    <x v="121"/>
    <s v="Greaves Electric Mobility Limited"/>
    <s v="33AAHCA0665K1ZQ"/>
    <x v="244"/>
    <x v="244"/>
    <n v="2"/>
  </r>
  <r>
    <d v="2025-11-13T00:00:00"/>
    <x v="121"/>
    <s v="Greaves Electric Mobility Limited"/>
    <s v="33AAHCA0665K1ZQ"/>
    <x v="15"/>
    <x v="15"/>
    <n v="2"/>
  </r>
  <r>
    <d v="2025-11-13T00:00:00"/>
    <x v="121"/>
    <s v="Greaves Electric Mobility Limited"/>
    <s v="33AAHCA0665K1ZQ"/>
    <x v="17"/>
    <x v="17"/>
    <n v="2"/>
  </r>
  <r>
    <d v="2025-11-13T00:00:00"/>
    <x v="121"/>
    <s v="Greaves Electric Mobility Limited"/>
    <s v="33AAHCA0665K1ZQ"/>
    <x v="224"/>
    <x v="224"/>
    <n v="1"/>
  </r>
  <r>
    <d v="2025-11-13T00:00:00"/>
    <x v="121"/>
    <s v="Greaves Electric Mobility Limited"/>
    <s v="33AAHCA0665K1ZQ"/>
    <x v="25"/>
    <x v="25"/>
    <n v="1"/>
  </r>
  <r>
    <d v="2025-11-13T00:00:00"/>
    <x v="121"/>
    <s v="Greaves Electric Mobility Limited"/>
    <s v="33AAHCA0665K1ZQ"/>
    <x v="116"/>
    <x v="116"/>
    <n v="1"/>
  </r>
  <r>
    <d v="2025-11-13T00:00:00"/>
    <x v="121"/>
    <s v="Greaves Electric Mobility Limited"/>
    <s v="33AAHCA0665K1ZQ"/>
    <x v="117"/>
    <x v="117"/>
    <n v="1"/>
  </r>
  <r>
    <d v="2025-11-13T00:00:00"/>
    <x v="121"/>
    <s v="Greaves Electric Mobility Limited"/>
    <s v="33AAHCA0665K1ZQ"/>
    <x v="35"/>
    <x v="35"/>
    <n v="1"/>
  </r>
  <r>
    <d v="2025-11-13T00:00:00"/>
    <x v="121"/>
    <s v="Greaves Electric Mobility Limited"/>
    <s v="33AAHCA0665K1ZQ"/>
    <x v="72"/>
    <x v="72"/>
    <n v="2"/>
  </r>
  <r>
    <d v="2025-11-13T00:00:00"/>
    <x v="121"/>
    <s v="Greaves Electric Mobility Limited"/>
    <s v="33AAHCA0665K1ZQ"/>
    <x v="60"/>
    <x v="60"/>
    <n v="2"/>
  </r>
  <r>
    <d v="2025-11-11T00:00:00"/>
    <x v="33"/>
    <s v="SS auto mobiles"/>
    <s v="-"/>
    <x v="12"/>
    <x v="12"/>
    <n v="40"/>
  </r>
  <r>
    <d v="2025-11-08T00:00:00"/>
    <x v="122"/>
    <s v="Shyam Sangam Oil Center"/>
    <s v="23AIOPP0252H1ZD"/>
    <x v="58"/>
    <x v="58"/>
    <n v="4"/>
  </r>
  <r>
    <d v="2025-11-08T00:00:00"/>
    <x v="123"/>
    <s v="Greaves Electric Mobility Limited"/>
    <s v="33AAHCA0665K1ZQ"/>
    <x v="176"/>
    <x v="176"/>
    <n v="10"/>
  </r>
  <r>
    <d v="2025-11-08T00:00:00"/>
    <x v="123"/>
    <s v="Greaves Electric Mobility Limited"/>
    <s v="33AAHCA0665K1ZQ"/>
    <x v="73"/>
    <x v="73"/>
    <n v="1"/>
  </r>
  <r>
    <d v="2025-11-08T00:00:00"/>
    <x v="123"/>
    <s v="Greaves Electric Mobility Limited"/>
    <s v="33AAHCA0665K1ZQ"/>
    <x v="261"/>
    <x v="261"/>
    <n v="5"/>
  </r>
  <r>
    <d v="2025-11-08T00:00:00"/>
    <x v="123"/>
    <s v="Greaves Electric Mobility Limited"/>
    <s v="33AAHCA0665K1ZQ"/>
    <x v="262"/>
    <x v="262"/>
    <n v="5"/>
  </r>
  <r>
    <d v="2025-11-08T00:00:00"/>
    <x v="123"/>
    <s v="Greaves Electric Mobility Limited"/>
    <s v="33AAHCA0665K1ZQ"/>
    <x v="279"/>
    <x v="277"/>
    <n v="30"/>
  </r>
  <r>
    <d v="2025-11-08T00:00:00"/>
    <x v="123"/>
    <s v="Greaves Electric Mobility Limited"/>
    <s v="33AAHCA0665K1ZQ"/>
    <x v="175"/>
    <x v="175"/>
    <n v="10"/>
  </r>
  <r>
    <d v="2025-11-08T00:00:00"/>
    <x v="123"/>
    <s v="Greaves Electric Mobility Limited"/>
    <s v="33AAHCA0665K1ZQ"/>
    <x v="174"/>
    <x v="174"/>
    <n v="10"/>
  </r>
  <r>
    <d v="2025-11-08T00:00:00"/>
    <x v="123"/>
    <s v="Greaves Electric Mobility Limited"/>
    <s v="33AAHCA0665K1ZQ"/>
    <x v="173"/>
    <x v="173"/>
    <n v="10"/>
  </r>
  <r>
    <d v="2025-11-08T00:00:00"/>
    <x v="123"/>
    <s v="Greaves Electric Mobility Limited"/>
    <s v="33AAHCA0665K1ZQ"/>
    <x v="172"/>
    <x v="172"/>
    <n v="10"/>
  </r>
  <r>
    <d v="2025-11-08T00:00:00"/>
    <x v="123"/>
    <s v="Greaves Electric Mobility Limited"/>
    <s v="33AAHCA0665K1ZQ"/>
    <x v="171"/>
    <x v="171"/>
    <n v="10"/>
  </r>
  <r>
    <d v="2025-11-08T00:00:00"/>
    <x v="123"/>
    <s v="Greaves Electric Mobility Limited"/>
    <s v="33AAHCA0665K1ZQ"/>
    <x v="170"/>
    <x v="170"/>
    <n v="10"/>
  </r>
  <r>
    <d v="2025-11-08T00:00:00"/>
    <x v="123"/>
    <s v="Greaves Electric Mobility Limited"/>
    <s v="33AAHCA0665K1ZQ"/>
    <x v="9"/>
    <x v="9"/>
    <n v="10"/>
  </r>
  <r>
    <d v="2025-11-08T00:00:00"/>
    <x v="123"/>
    <s v="Greaves Electric Mobility Limited"/>
    <s v="33AAHCA0665K1ZQ"/>
    <x v="274"/>
    <x v="2"/>
    <n v="1"/>
  </r>
  <r>
    <d v="2025-11-08T00:00:00"/>
    <x v="123"/>
    <s v="Greaves Electric Mobility Limited"/>
    <s v="33AAHCA0665K1ZQ"/>
    <x v="64"/>
    <x v="64"/>
    <n v="2"/>
  </r>
  <r>
    <d v="2025-11-08T00:00:00"/>
    <x v="123"/>
    <s v="Greaves Electric Mobility Limited"/>
    <s v="33AAHCA0665K1ZQ"/>
    <x v="18"/>
    <x v="18"/>
    <n v="8"/>
  </r>
  <r>
    <d v="2025-11-08T00:00:00"/>
    <x v="123"/>
    <s v="Greaves Electric Mobility Limited"/>
    <s v="33AAHCA0665K1ZQ"/>
    <x v="19"/>
    <x v="19"/>
    <n v="6"/>
  </r>
  <r>
    <d v="2025-11-08T00:00:00"/>
    <x v="123"/>
    <s v="Greaves Electric Mobility Limited"/>
    <s v="33AAHCA0665K1ZQ"/>
    <x v="20"/>
    <x v="20"/>
    <n v="6"/>
  </r>
  <r>
    <d v="2025-11-08T00:00:00"/>
    <x v="124"/>
    <s v="Greaves Electric Mobility Limited"/>
    <s v="33AAHCA0665K1ZQ"/>
    <x v="280"/>
    <x v="278"/>
    <n v="10"/>
  </r>
  <r>
    <d v="2025-11-06T00:00:00"/>
    <x v="125"/>
    <s v="Greaves Electric Mobility Limited"/>
    <s v="33AAHCA0665K1ZQ"/>
    <x v="177"/>
    <x v="177"/>
    <n v="2"/>
  </r>
  <r>
    <d v="2025-11-01T00:00:00"/>
    <x v="126"/>
    <s v="Greaves Electric Mobility Limited"/>
    <s v="33AAHCA0665K1ZQ"/>
    <x v="141"/>
    <x v="141"/>
    <n v="5"/>
  </r>
  <r>
    <d v="2025-10-28T00:00:00"/>
    <x v="127"/>
    <s v="Greaves Electric Mobility Limited"/>
    <s v="33AAHCA0665K1ZQ"/>
    <x v="246"/>
    <x v="246"/>
    <n v="5"/>
  </r>
  <r>
    <d v="2025-10-28T00:00:00"/>
    <x v="127"/>
    <s v="Greaves Electric Mobility Limited"/>
    <s v="33AAHCA0665K1ZQ"/>
    <x v="33"/>
    <x v="33"/>
    <n v="1"/>
  </r>
  <r>
    <d v="2025-10-28T00:00:00"/>
    <x v="127"/>
    <s v="Greaves Electric Mobility Limited"/>
    <s v="33AAHCA0665K1ZQ"/>
    <x v="31"/>
    <x v="31"/>
    <n v="1"/>
  </r>
  <r>
    <d v="2025-10-28T00:00:00"/>
    <x v="127"/>
    <s v="Greaves Electric Mobility Limited"/>
    <s v="33AAHCA0665K1ZQ"/>
    <x v="30"/>
    <x v="30"/>
    <n v="1"/>
  </r>
  <r>
    <d v="2025-10-28T00:00:00"/>
    <x v="127"/>
    <s v="Greaves Electric Mobility Limited"/>
    <s v="33AAHCA0665K1ZQ"/>
    <x v="15"/>
    <x v="15"/>
    <n v="1"/>
  </r>
  <r>
    <d v="2025-10-28T00:00:00"/>
    <x v="127"/>
    <s v="Greaves Electric Mobility Limited"/>
    <s v="33AAHCA0665K1ZQ"/>
    <x v="67"/>
    <x v="67"/>
    <n v="1"/>
  </r>
  <r>
    <d v="2025-10-28T00:00:00"/>
    <x v="127"/>
    <s v="Greaves Electric Mobility Limited"/>
    <s v="33AAHCA0665K1ZQ"/>
    <x v="81"/>
    <x v="81"/>
    <n v="1"/>
  </r>
  <r>
    <d v="2025-10-28T00:00:00"/>
    <x v="127"/>
    <s v="Greaves Electric Mobility Limited"/>
    <s v="33AAHCA0665K1ZQ"/>
    <x v="127"/>
    <x v="127"/>
    <n v="1"/>
  </r>
  <r>
    <d v="2025-10-28T00:00:00"/>
    <x v="127"/>
    <s v="Greaves Electric Mobility Limited"/>
    <s v="33AAHCA0665K1ZQ"/>
    <x v="50"/>
    <x v="50"/>
    <n v="3"/>
  </r>
  <r>
    <d v="2025-10-28T00:00:00"/>
    <x v="127"/>
    <s v="Greaves Electric Mobility Limited"/>
    <s v="33AAHCA0665K1ZQ"/>
    <x v="79"/>
    <x v="79"/>
    <n v="1"/>
  </r>
  <r>
    <d v="2025-10-28T00:00:00"/>
    <x v="127"/>
    <s v="Greaves Electric Mobility Limited"/>
    <s v="33AAHCA0665K1ZQ"/>
    <x v="68"/>
    <x v="68"/>
    <n v="1"/>
  </r>
  <r>
    <d v="2025-10-28T00:00:00"/>
    <x v="127"/>
    <s v="Greaves Electric Mobility Limited"/>
    <s v="33AAHCA0665K1ZQ"/>
    <x v="73"/>
    <x v="73"/>
    <n v="0"/>
  </r>
  <r>
    <d v="2025-10-28T00:00:00"/>
    <x v="127"/>
    <s v="Greaves Electric Mobility Limited"/>
    <s v="33AAHCA0665K1ZQ"/>
    <x v="111"/>
    <x v="111"/>
    <n v="1"/>
  </r>
  <r>
    <d v="2025-10-28T00:00:00"/>
    <x v="127"/>
    <s v="Greaves Electric Mobility Limited"/>
    <s v="33AAHCA0665K1ZQ"/>
    <x v="60"/>
    <x v="60"/>
    <n v="1"/>
  </r>
  <r>
    <d v="2025-10-28T00:00:00"/>
    <x v="127"/>
    <s v="Greaves Electric Mobility Limited"/>
    <s v="33AAHCA0665K1ZQ"/>
    <x v="72"/>
    <x v="72"/>
    <n v="1"/>
  </r>
  <r>
    <d v="2025-10-28T00:00:00"/>
    <x v="127"/>
    <s v="Greaves Electric Mobility Limited"/>
    <s v="33AAHCA0665K1ZQ"/>
    <x v="266"/>
    <x v="266"/>
    <n v="2"/>
  </r>
  <r>
    <d v="2025-10-28T00:00:00"/>
    <x v="127"/>
    <s v="Greaves Electric Mobility Limited"/>
    <s v="33AAHCA0665K1ZQ"/>
    <x v="46"/>
    <x v="46"/>
    <n v="2"/>
  </r>
  <r>
    <d v="2025-10-28T00:00:00"/>
    <x v="127"/>
    <s v="Greaves Electric Mobility Limited"/>
    <s v="33AAHCA0665K1ZQ"/>
    <x v="43"/>
    <x v="43"/>
    <n v="2"/>
  </r>
  <r>
    <d v="2025-10-28T00:00:00"/>
    <x v="127"/>
    <s v="Greaves Electric Mobility Limited"/>
    <s v="33AAHCA0665K1ZQ"/>
    <x v="281"/>
    <x v="279"/>
    <n v="1"/>
  </r>
  <r>
    <d v="2025-10-28T00:00:00"/>
    <x v="127"/>
    <s v="Greaves Electric Mobility Limited"/>
    <s v="33AAHCA0665K1ZQ"/>
    <x v="82"/>
    <x v="82"/>
    <n v="2"/>
  </r>
  <r>
    <d v="2025-10-28T00:00:00"/>
    <x v="127"/>
    <s v="Greaves Electric Mobility Limited"/>
    <s v="33AAHCA0665K1ZQ"/>
    <x v="54"/>
    <x v="54"/>
    <n v="3"/>
  </r>
  <r>
    <d v="2025-10-28T00:00:00"/>
    <x v="127"/>
    <s v="Greaves Electric Mobility Limited"/>
    <s v="33AAHCA0665K1ZQ"/>
    <x v="150"/>
    <x v="150"/>
    <n v="3"/>
  </r>
  <r>
    <d v="2025-10-28T00:00:00"/>
    <x v="127"/>
    <s v="Greaves Electric Mobility Limited"/>
    <s v="33AAHCA0665K1ZQ"/>
    <x v="107"/>
    <x v="107"/>
    <n v="100"/>
  </r>
  <r>
    <d v="2025-10-28T00:00:00"/>
    <x v="127"/>
    <s v="Greaves Electric Mobility Limited"/>
    <s v="33AAHCA0665K1ZQ"/>
    <x v="48"/>
    <x v="48"/>
    <n v="1"/>
  </r>
  <r>
    <d v="2025-10-28T00:00:00"/>
    <x v="127"/>
    <s v="Greaves Electric Mobility Limited"/>
    <s v="33AAHCA0665K1ZQ"/>
    <x v="282"/>
    <x v="280"/>
    <n v="1"/>
  </r>
  <r>
    <d v="2025-10-28T00:00:00"/>
    <x v="127"/>
    <s v="Greaves Electric Mobility Limited"/>
    <s v="33AAHCA0665K1ZQ"/>
    <x v="283"/>
    <x v="281"/>
    <n v="1"/>
  </r>
  <r>
    <d v="2025-10-28T00:00:00"/>
    <x v="127"/>
    <s v="Greaves Electric Mobility Limited"/>
    <s v="33AAHCA0665K1ZQ"/>
    <x v="284"/>
    <x v="282"/>
    <n v="1"/>
  </r>
  <r>
    <d v="2025-10-28T00:00:00"/>
    <x v="127"/>
    <s v="Greaves Electric Mobility Limited"/>
    <s v="33AAHCA0665K1ZQ"/>
    <x v="285"/>
    <x v="283"/>
    <n v="1"/>
  </r>
  <r>
    <d v="2025-10-28T00:00:00"/>
    <x v="127"/>
    <s v="Greaves Electric Mobility Limited"/>
    <s v="33AAHCA0665K1ZQ"/>
    <x v="286"/>
    <x v="284"/>
    <n v="1"/>
  </r>
  <r>
    <d v="2025-10-28T00:00:00"/>
    <x v="127"/>
    <s v="Greaves Electric Mobility Limited"/>
    <s v="33AAHCA0665K1ZQ"/>
    <x v="115"/>
    <x v="115"/>
    <n v="3"/>
  </r>
  <r>
    <d v="2025-10-28T00:00:00"/>
    <x v="127"/>
    <s v="Greaves Electric Mobility Limited"/>
    <s v="33AAHCA0665K1ZQ"/>
    <x v="140"/>
    <x v="140"/>
    <n v="5"/>
  </r>
  <r>
    <d v="2025-10-28T00:00:00"/>
    <x v="127"/>
    <s v="Greaves Electric Mobility Limited"/>
    <s v="33AAHCA0665K1ZQ"/>
    <x v="287"/>
    <x v="285"/>
    <n v="5"/>
  </r>
  <r>
    <d v="2025-10-28T00:00:00"/>
    <x v="127"/>
    <s v="Greaves Electric Mobility Limited"/>
    <s v="33AAHCA0665K1ZQ"/>
    <x v="263"/>
    <x v="263"/>
    <n v="5"/>
  </r>
  <r>
    <d v="2025-10-28T00:00:00"/>
    <x v="128"/>
    <s v="Greaves Electric Mobility Limited"/>
    <s v="33AAHCA0665K1ZQ"/>
    <x v="288"/>
    <x v="286"/>
    <n v="1"/>
  </r>
  <r>
    <d v="2025-10-28T00:00:00"/>
    <x v="128"/>
    <s v="Greaves Electric Mobility Limited"/>
    <s v="33AAHCA0665K1ZQ"/>
    <x v="289"/>
    <x v="287"/>
    <n v="50"/>
  </r>
  <r>
    <d v="2025-10-25T00:00:00"/>
    <x v="129"/>
    <s v="Greaves Electric Mobility Limited"/>
    <s v="33AAHCA0665K1ZQ"/>
    <x v="290"/>
    <x v="288"/>
    <n v="1"/>
  </r>
  <r>
    <d v="2025-10-25T00:00:00"/>
    <x v="129"/>
    <s v="Greaves Electric Mobility Limited"/>
    <s v="33AAHCA0665K1ZQ"/>
    <x v="275"/>
    <x v="274"/>
    <n v="1"/>
  </r>
  <r>
    <d v="2025-10-25T00:00:00"/>
    <x v="129"/>
    <s v="Greaves Electric Mobility Limited"/>
    <s v="33AAHCA0665K1ZQ"/>
    <x v="291"/>
    <x v="289"/>
    <n v="1"/>
  </r>
  <r>
    <d v="2025-10-25T00:00:00"/>
    <x v="129"/>
    <s v="Greaves Electric Mobility Limited"/>
    <s v="33AAHCA0665K1ZQ"/>
    <x v="292"/>
    <x v="290"/>
    <n v="3"/>
  </r>
  <r>
    <d v="2025-10-25T00:00:00"/>
    <x v="129"/>
    <s v="Greaves Electric Mobility Limited"/>
    <s v="33AAHCA0665K1ZQ"/>
    <x v="266"/>
    <x v="266"/>
    <n v="1"/>
  </r>
  <r>
    <d v="2025-10-13T00:00:00"/>
    <x v="130"/>
    <s v="Greaves Electric Mobility Limited"/>
    <s v="33AAHCA0665K1ZQ"/>
    <x v="9"/>
    <x v="9"/>
    <n v="5"/>
  </r>
  <r>
    <d v="2025-10-13T00:00:00"/>
    <x v="131"/>
    <s v="Greaves Electric Mobility Limited"/>
    <s v="33AAHCA0665K1ZQ"/>
    <x v="44"/>
    <x v="44"/>
    <n v="1"/>
  </r>
  <r>
    <d v="2025-10-13T00:00:00"/>
    <x v="131"/>
    <s v="Greaves Electric Mobility Limited"/>
    <s v="33AAHCA0665K1ZQ"/>
    <x v="86"/>
    <x v="86"/>
    <n v="5"/>
  </r>
  <r>
    <d v="2025-10-13T00:00:00"/>
    <x v="131"/>
    <s v="Greaves Electric Mobility Limited"/>
    <s v="33AAHCA0665K1ZQ"/>
    <x v="3"/>
    <x v="3"/>
    <n v="5"/>
  </r>
  <r>
    <d v="2025-10-13T00:00:00"/>
    <x v="131"/>
    <s v="Greaves Electric Mobility Limited"/>
    <s v="33AAHCA0665K1ZQ"/>
    <x v="167"/>
    <x v="167"/>
    <n v="2"/>
  </r>
  <r>
    <d v="2025-10-13T00:00:00"/>
    <x v="131"/>
    <s v="Greaves Electric Mobility Limited"/>
    <s v="33AAHCA0665K1ZQ"/>
    <x v="138"/>
    <x v="138"/>
    <n v="20"/>
  </r>
  <r>
    <d v="2025-10-13T00:00:00"/>
    <x v="131"/>
    <s v="Greaves Electric Mobility Limited"/>
    <s v="33AAHCA0665K1ZQ"/>
    <x v="177"/>
    <x v="177"/>
    <n v="10"/>
  </r>
  <r>
    <d v="2025-10-13T00:00:00"/>
    <x v="131"/>
    <s v="Greaves Electric Mobility Limited"/>
    <s v="33AAHCA0665K1ZQ"/>
    <x v="16"/>
    <x v="16"/>
    <n v="1"/>
  </r>
  <r>
    <d v="2025-10-13T00:00:00"/>
    <x v="131"/>
    <s v="Greaves Electric Mobility Limited"/>
    <s v="33AAHCA0665K1ZQ"/>
    <x v="59"/>
    <x v="59"/>
    <n v="1"/>
  </r>
  <r>
    <d v="2025-10-13T00:00:00"/>
    <x v="131"/>
    <s v="Greaves Electric Mobility Limited"/>
    <s v="33AAHCA0665K1ZQ"/>
    <x v="63"/>
    <x v="63"/>
    <n v="1"/>
  </r>
  <r>
    <d v="2025-10-09T00:00:00"/>
    <x v="33"/>
    <s v="SS auto mobiles"/>
    <s v="-"/>
    <x v="75"/>
    <x v="75"/>
    <n v="4"/>
  </r>
  <r>
    <d v="2025-10-08T00:00:00"/>
    <x v="132"/>
    <s v="Kailash Auto Parts"/>
    <s v="23AFPPR2796Q1ZD"/>
    <x v="41"/>
    <x v="41"/>
    <n v="32"/>
  </r>
  <r>
    <d v="2025-10-08T00:00:00"/>
    <x v="132"/>
    <s v="Kailash Auto Parts"/>
    <s v="23AFPPR2796Q1ZD"/>
    <x v="42"/>
    <x v="42"/>
    <n v="15"/>
  </r>
  <r>
    <d v="2025-10-07T00:00:00"/>
    <x v="133"/>
    <s v="Greaves Electric Mobility Limited"/>
    <s v="33AAHCA0665K1ZQ"/>
    <x v="59"/>
    <x v="59"/>
    <n v="2"/>
  </r>
  <r>
    <d v="2025-10-07T00:00:00"/>
    <x v="133"/>
    <s v="Greaves Electric Mobility Limited"/>
    <s v="33AAHCA0665K1ZQ"/>
    <x v="63"/>
    <x v="63"/>
    <n v="2"/>
  </r>
  <r>
    <d v="2025-10-07T00:00:00"/>
    <x v="133"/>
    <s v="Greaves Electric Mobility Limited"/>
    <s v="33AAHCA0665K1ZQ"/>
    <x v="114"/>
    <x v="114"/>
    <n v="1"/>
  </r>
  <r>
    <d v="2025-10-07T00:00:00"/>
    <x v="133"/>
    <s v="Greaves Electric Mobility Limited"/>
    <s v="33AAHCA0665K1ZQ"/>
    <x v="1"/>
    <x v="1"/>
    <n v="1"/>
  </r>
  <r>
    <d v="2025-10-07T00:00:00"/>
    <x v="133"/>
    <s v="Greaves Electric Mobility Limited"/>
    <s v="33AAHCA0665K1ZQ"/>
    <x v="69"/>
    <x v="69"/>
    <n v="1"/>
  </r>
  <r>
    <d v="2025-10-07T00:00:00"/>
    <x v="133"/>
    <s v="Greaves Electric Mobility Limited"/>
    <s v="33AAHCA0665K1ZQ"/>
    <x v="293"/>
    <x v="291"/>
    <n v="2"/>
  </r>
  <r>
    <d v="2025-10-07T00:00:00"/>
    <x v="133"/>
    <s v="Greaves Electric Mobility Limited"/>
    <s v="33AAHCA0665K1ZQ"/>
    <x v="250"/>
    <x v="250"/>
    <n v="1"/>
  </r>
  <r>
    <d v="2025-10-07T00:00:00"/>
    <x v="133"/>
    <s v="Greaves Electric Mobility Limited"/>
    <s v="33AAHCA0665K1ZQ"/>
    <x v="46"/>
    <x v="46"/>
    <n v="1"/>
  </r>
  <r>
    <d v="2025-10-07T00:00:00"/>
    <x v="133"/>
    <s v="Greaves Electric Mobility Limited"/>
    <s v="33AAHCA0665K1ZQ"/>
    <x v="82"/>
    <x v="82"/>
    <n v="1"/>
  </r>
  <r>
    <d v="2025-10-07T00:00:00"/>
    <x v="133"/>
    <s v="Greaves Electric Mobility Limited"/>
    <s v="33AAHCA0665K1ZQ"/>
    <x v="81"/>
    <x v="81"/>
    <n v="1"/>
  </r>
  <r>
    <d v="2025-10-07T00:00:00"/>
    <x v="133"/>
    <s v="Greaves Electric Mobility Limited"/>
    <s v="33AAHCA0665K1ZQ"/>
    <x v="294"/>
    <x v="292"/>
    <n v="1"/>
  </r>
  <r>
    <d v="2025-10-07T00:00:00"/>
    <x v="133"/>
    <s v="Greaves Electric Mobility Limited"/>
    <s v="33AAHCA0665K1ZQ"/>
    <x v="67"/>
    <x v="67"/>
    <n v="1"/>
  </r>
  <r>
    <d v="2025-10-07T00:00:00"/>
    <x v="133"/>
    <s v="Greaves Electric Mobility Limited"/>
    <s v="33AAHCA0665K1ZQ"/>
    <x v="130"/>
    <x v="130"/>
    <n v="4"/>
  </r>
  <r>
    <d v="2025-10-07T00:00:00"/>
    <x v="133"/>
    <s v="Greaves Electric Mobility Limited"/>
    <s v="33AAHCA0665K1ZQ"/>
    <x v="33"/>
    <x v="33"/>
    <n v="1"/>
  </r>
  <r>
    <d v="2025-10-07T00:00:00"/>
    <x v="133"/>
    <s v="Greaves Electric Mobility Limited"/>
    <s v="33AAHCA0665K1ZQ"/>
    <x v="260"/>
    <x v="260"/>
    <n v="1"/>
  </r>
  <r>
    <d v="2025-10-07T00:00:00"/>
    <x v="133"/>
    <s v="Greaves Electric Mobility Limited"/>
    <s v="33AAHCA0665K1ZQ"/>
    <x v="295"/>
    <x v="293"/>
    <n v="1"/>
  </r>
  <r>
    <d v="2025-10-07T00:00:00"/>
    <x v="133"/>
    <s v="Greaves Electric Mobility Limited"/>
    <s v="33AAHCA0665K1ZQ"/>
    <x v="184"/>
    <x v="184"/>
    <n v="1"/>
  </r>
  <r>
    <d v="2025-10-07T00:00:00"/>
    <x v="133"/>
    <s v="Greaves Electric Mobility Limited"/>
    <s v="33AAHCA0665K1ZQ"/>
    <x v="296"/>
    <x v="294"/>
    <n v="1"/>
  </r>
  <r>
    <d v="2025-10-07T00:00:00"/>
    <x v="133"/>
    <s v="Greaves Electric Mobility Limited"/>
    <s v="33AAHCA0665K1ZQ"/>
    <x v="274"/>
    <x v="2"/>
    <n v="1"/>
  </r>
  <r>
    <d v="2025-10-07T00:00:00"/>
    <x v="133"/>
    <s v="Greaves Electric Mobility Limited"/>
    <s v="33AAHCA0665K1ZQ"/>
    <x v="118"/>
    <x v="118"/>
    <n v="1"/>
  </r>
  <r>
    <d v="2025-10-07T00:00:00"/>
    <x v="133"/>
    <s v="Greaves Electric Mobility Limited"/>
    <s v="33AAHCA0665K1ZQ"/>
    <x v="26"/>
    <x v="26"/>
    <n v="10"/>
  </r>
  <r>
    <d v="2025-10-07T00:00:00"/>
    <x v="133"/>
    <s v="Greaves Electric Mobility Limited"/>
    <s v="33AAHCA0665K1ZQ"/>
    <x v="20"/>
    <x v="20"/>
    <n v="12"/>
  </r>
  <r>
    <d v="2025-10-07T00:00:00"/>
    <x v="133"/>
    <s v="Greaves Electric Mobility Limited"/>
    <s v="33AAHCA0665K1ZQ"/>
    <x v="19"/>
    <x v="19"/>
    <n v="12"/>
  </r>
  <r>
    <d v="2025-10-07T00:00:00"/>
    <x v="133"/>
    <s v="Greaves Electric Mobility Limited"/>
    <s v="33AAHCA0665K1ZQ"/>
    <x v="170"/>
    <x v="170"/>
    <n v="10"/>
  </r>
  <r>
    <d v="2025-10-07T00:00:00"/>
    <x v="133"/>
    <s v="Greaves Electric Mobility Limited"/>
    <s v="33AAHCA0665K1ZQ"/>
    <x v="171"/>
    <x v="171"/>
    <n v="10"/>
  </r>
  <r>
    <d v="2025-10-07T00:00:00"/>
    <x v="133"/>
    <s v="Greaves Electric Mobility Limited"/>
    <s v="33AAHCA0665K1ZQ"/>
    <x v="172"/>
    <x v="172"/>
    <n v="10"/>
  </r>
  <r>
    <d v="2025-10-07T00:00:00"/>
    <x v="133"/>
    <s v="Greaves Electric Mobility Limited"/>
    <s v="33AAHCA0665K1ZQ"/>
    <x v="173"/>
    <x v="173"/>
    <n v="10"/>
  </r>
  <r>
    <d v="2025-10-07T00:00:00"/>
    <x v="133"/>
    <s v="Greaves Electric Mobility Limited"/>
    <s v="33AAHCA0665K1ZQ"/>
    <x v="174"/>
    <x v="174"/>
    <n v="10"/>
  </r>
  <r>
    <d v="2025-10-07T00:00:00"/>
    <x v="133"/>
    <s v="Greaves Electric Mobility Limited"/>
    <s v="33AAHCA0665K1ZQ"/>
    <x v="175"/>
    <x v="175"/>
    <n v="10"/>
  </r>
  <r>
    <d v="2025-10-07T00:00:00"/>
    <x v="133"/>
    <s v="Greaves Electric Mobility Limited"/>
    <s v="33AAHCA0665K1ZQ"/>
    <x v="176"/>
    <x v="176"/>
    <n v="10"/>
  </r>
  <r>
    <d v="2025-10-07T00:00:00"/>
    <x v="133"/>
    <s v="Greaves Electric Mobility Limited"/>
    <s v="33AAHCA0665K1ZQ"/>
    <x v="101"/>
    <x v="101"/>
    <n v="4"/>
  </r>
  <r>
    <d v="2025-10-07T00:00:00"/>
    <x v="133"/>
    <s v="Greaves Electric Mobility Limited"/>
    <s v="33AAHCA0665K1ZQ"/>
    <x v="100"/>
    <x v="100"/>
    <n v="3"/>
  </r>
  <r>
    <d v="2025-10-07T00:00:00"/>
    <x v="133"/>
    <s v="Greaves Electric Mobility Limited"/>
    <s v="33AAHCA0665K1ZQ"/>
    <x v="99"/>
    <x v="99"/>
    <n v="3"/>
  </r>
  <r>
    <d v="2025-10-07T00:00:00"/>
    <x v="133"/>
    <s v="Greaves Electric Mobility Limited"/>
    <s v="33AAHCA0665K1ZQ"/>
    <x v="18"/>
    <x v="18"/>
    <n v="6"/>
  </r>
  <r>
    <d v="2025-10-07T00:00:00"/>
    <x v="133"/>
    <s v="Greaves Electric Mobility Limited"/>
    <s v="33AAHCA0665K1ZQ"/>
    <x v="86"/>
    <x v="86"/>
    <n v="2"/>
  </r>
  <r>
    <d v="2025-10-07T00:00:00"/>
    <x v="133"/>
    <s v="Greaves Electric Mobility Limited"/>
    <s v="33AAHCA0665K1ZQ"/>
    <x v="262"/>
    <x v="262"/>
    <n v="5"/>
  </r>
  <r>
    <d v="2025-10-07T00:00:00"/>
    <x v="133"/>
    <s v="Greaves Electric Mobility Limited"/>
    <s v="33AAHCA0665K1ZQ"/>
    <x v="83"/>
    <x v="83"/>
    <n v="1"/>
  </r>
  <r>
    <d v="2025-10-07T00:00:00"/>
    <x v="133"/>
    <s v="Greaves Electric Mobility Limited"/>
    <s v="33AAHCA0665K1ZQ"/>
    <x v="32"/>
    <x v="32"/>
    <n v="2"/>
  </r>
  <r>
    <d v="2025-10-07T00:00:00"/>
    <x v="133"/>
    <s v="Greaves Electric Mobility Limited"/>
    <s v="33AAHCA0665K1ZQ"/>
    <x v="94"/>
    <x v="94"/>
    <n v="10"/>
  </r>
  <r>
    <d v="2025-09-24T00:00:00"/>
    <x v="33"/>
    <s v="Agarwal Electric"/>
    <m/>
    <x v="56"/>
    <x v="56"/>
    <n v="3"/>
  </r>
  <r>
    <d v="2025-09-23T00:00:00"/>
    <x v="134"/>
    <s v="Shyam Sangam Oil Center"/>
    <s v="23AIOPP0252H1ZD"/>
    <x v="58"/>
    <x v="58"/>
    <n v="5"/>
  </r>
  <r>
    <d v="2025-09-18T00:00:00"/>
    <x v="135"/>
    <s v="Greaves Electric Mobility Limited"/>
    <s v="33AAHCA0665K1ZQ"/>
    <x v="274"/>
    <x v="2"/>
    <n v="1"/>
  </r>
  <r>
    <d v="2025-09-18T00:00:00"/>
    <x v="136"/>
    <s v="Greaves Electric Mobility Limited"/>
    <s v="33AAHCA0665K1ZQ"/>
    <x v="20"/>
    <x v="20"/>
    <n v="6"/>
  </r>
  <r>
    <d v="2025-09-18T00:00:00"/>
    <x v="136"/>
    <s v="Greaves Electric Mobility Limited"/>
    <s v="33AAHCA0665K1ZQ"/>
    <x v="19"/>
    <x v="19"/>
    <n v="6"/>
  </r>
  <r>
    <d v="2025-09-18T00:00:00"/>
    <x v="136"/>
    <s v="Greaves Electric Mobility Limited"/>
    <s v="33AAHCA0665K1ZQ"/>
    <x v="18"/>
    <x v="18"/>
    <n v="6"/>
  </r>
  <r>
    <d v="2025-09-18T00:00:00"/>
    <x v="136"/>
    <s v="Greaves Electric Mobility Limited"/>
    <s v="33AAHCA0665K1ZQ"/>
    <x v="297"/>
    <x v="295"/>
    <n v="5"/>
  </r>
  <r>
    <d v="2025-09-18T00:00:00"/>
    <x v="137"/>
    <s v="Greaves Electric Mobility Limited"/>
    <s v="33AAHCA0665K1ZQ"/>
    <x v="298"/>
    <x v="296"/>
    <n v="1"/>
  </r>
  <r>
    <d v="2025-09-17T00:00:00"/>
    <x v="33"/>
    <s v="SS auto mobiles"/>
    <s v="-"/>
    <x v="12"/>
    <x v="12"/>
    <n v="30"/>
  </r>
  <r>
    <d v="2025-09-17T00:00:00"/>
    <x v="138"/>
    <s v="Greaves Electric Mobility Limited"/>
    <s v="33AAHCA0665K1ZQ"/>
    <x v="274"/>
    <x v="2"/>
    <n v="3"/>
  </r>
  <r>
    <d v="2025-09-17T00:00:00"/>
    <x v="138"/>
    <s v="Greaves Electric Mobility Limited"/>
    <s v="33AAHCA0665K1ZQ"/>
    <x v="16"/>
    <x v="16"/>
    <n v="2"/>
  </r>
  <r>
    <d v="2025-09-16T00:00:00"/>
    <x v="139"/>
    <s v="Greaves Electric Mobility Limited"/>
    <s v="33AAHCA0665K1ZQ"/>
    <x v="83"/>
    <x v="83"/>
    <n v="1"/>
  </r>
  <r>
    <d v="2025-09-16T00:00:00"/>
    <x v="139"/>
    <s v="Greaves Electric Mobility Limited"/>
    <s v="33AAHCA0665K1ZQ"/>
    <x v="44"/>
    <x v="44"/>
    <n v="1"/>
  </r>
  <r>
    <d v="2025-09-16T00:00:00"/>
    <x v="139"/>
    <s v="Greaves Electric Mobility Limited"/>
    <s v="33AAHCA0665K1ZQ"/>
    <x v="146"/>
    <x v="146"/>
    <n v="10"/>
  </r>
  <r>
    <d v="2025-09-16T00:00:00"/>
    <x v="139"/>
    <s v="Greaves Electric Mobility Limited"/>
    <s v="33AAHCA0665K1ZQ"/>
    <x v="298"/>
    <x v="296"/>
    <n v="1"/>
  </r>
  <r>
    <d v="2025-09-16T00:00:00"/>
    <x v="139"/>
    <s v="Greaves Electric Mobility Limited"/>
    <s v="33AAHCA0665K1ZQ"/>
    <x v="299"/>
    <x v="297"/>
    <n v="1"/>
  </r>
  <r>
    <d v="2025-09-16T00:00:00"/>
    <x v="139"/>
    <s v="Greaves Electric Mobility Limited"/>
    <s v="33AAHCA0665K1ZQ"/>
    <x v="147"/>
    <x v="147"/>
    <n v="1"/>
  </r>
  <r>
    <d v="2025-09-16T00:00:00"/>
    <x v="139"/>
    <s v="Greaves Electric Mobility Limited"/>
    <s v="33AAHCA0665K1ZQ"/>
    <x v="300"/>
    <x v="298"/>
    <n v="1"/>
  </r>
  <r>
    <d v="2025-09-16T00:00:00"/>
    <x v="139"/>
    <s v="Greaves Electric Mobility Limited"/>
    <s v="33AAHCA0665K1ZQ"/>
    <x v="230"/>
    <x v="230"/>
    <n v="1"/>
  </r>
  <r>
    <d v="2025-09-16T00:00:00"/>
    <x v="139"/>
    <s v="Greaves Electric Mobility Limited"/>
    <s v="33AAHCA0665K1ZQ"/>
    <x v="244"/>
    <x v="244"/>
    <n v="1"/>
  </r>
  <r>
    <d v="2025-09-16T00:00:00"/>
    <x v="139"/>
    <s v="Greaves Electric Mobility Limited"/>
    <s v="33AAHCA0665K1ZQ"/>
    <x v="190"/>
    <x v="190"/>
    <n v="1"/>
  </r>
  <r>
    <d v="2025-09-16T00:00:00"/>
    <x v="139"/>
    <s v="Greaves Electric Mobility Limited"/>
    <s v="33AAHCA0665K1ZQ"/>
    <x v="216"/>
    <x v="216"/>
    <n v="1"/>
  </r>
  <r>
    <d v="2025-09-16T00:00:00"/>
    <x v="139"/>
    <s v="Greaves Electric Mobility Limited"/>
    <s v="33AAHCA0665K1ZQ"/>
    <x v="50"/>
    <x v="50"/>
    <n v="1"/>
  </r>
  <r>
    <d v="2025-09-16T00:00:00"/>
    <x v="139"/>
    <s v="Greaves Electric Mobility Limited"/>
    <s v="33AAHCA0665K1ZQ"/>
    <x v="82"/>
    <x v="82"/>
    <n v="1"/>
  </r>
  <r>
    <d v="2025-09-16T00:00:00"/>
    <x v="139"/>
    <s v="Greaves Electric Mobility Limited"/>
    <s v="33AAHCA0665K1ZQ"/>
    <x v="46"/>
    <x v="46"/>
    <n v="1"/>
  </r>
  <r>
    <d v="2025-09-16T00:00:00"/>
    <x v="139"/>
    <s v="Greaves Electric Mobility Limited"/>
    <s v="33AAHCA0665K1ZQ"/>
    <x v="59"/>
    <x v="59"/>
    <n v="1"/>
  </r>
  <r>
    <d v="2025-09-16T00:00:00"/>
    <x v="139"/>
    <s v="Greaves Electric Mobility Limited"/>
    <s v="33AAHCA0665K1ZQ"/>
    <x v="145"/>
    <x v="145"/>
    <n v="1"/>
  </r>
  <r>
    <d v="2025-09-16T00:00:00"/>
    <x v="139"/>
    <s v="Greaves Electric Mobility Limited"/>
    <s v="33AAHCA0665K1ZQ"/>
    <x v="210"/>
    <x v="210"/>
    <n v="1"/>
  </r>
  <r>
    <d v="2025-09-16T00:00:00"/>
    <x v="139"/>
    <s v="Greaves Electric Mobility Limited"/>
    <s v="33AAHCA0665K1ZQ"/>
    <x v="301"/>
    <x v="299"/>
    <n v="1"/>
  </r>
  <r>
    <d v="2025-09-16T00:00:00"/>
    <x v="139"/>
    <s v="Greaves Electric Mobility Limited"/>
    <s v="33AAHCA0665K1ZQ"/>
    <x v="86"/>
    <x v="86"/>
    <n v="1"/>
  </r>
  <r>
    <d v="2025-09-16T00:00:00"/>
    <x v="139"/>
    <s v="Greaves Electric Mobility Limited"/>
    <s v="33AAHCA0665K1ZQ"/>
    <x v="139"/>
    <x v="139"/>
    <n v="1"/>
  </r>
  <r>
    <d v="2025-09-16T00:00:00"/>
    <x v="139"/>
    <s v="Greaves Electric Mobility Limited"/>
    <s v="33AAHCA0665K1ZQ"/>
    <x v="167"/>
    <x v="167"/>
    <n v="2"/>
  </r>
  <r>
    <d v="2025-09-16T00:00:00"/>
    <x v="139"/>
    <s v="Greaves Electric Mobility Limited"/>
    <s v="33AAHCA0665K1ZQ"/>
    <x v="9"/>
    <x v="9"/>
    <n v="5"/>
  </r>
  <r>
    <d v="2025-09-16T00:00:00"/>
    <x v="139"/>
    <s v="Greaves Electric Mobility Limited"/>
    <s v="33AAHCA0665K1ZQ"/>
    <x v="302"/>
    <x v="300"/>
    <n v="2"/>
  </r>
  <r>
    <d v="2025-09-16T00:00:00"/>
    <x v="139"/>
    <s v="Greaves Electric Mobility Limited"/>
    <s v="33AAHCA0665K1ZQ"/>
    <x v="177"/>
    <x v="177"/>
    <n v="10"/>
  </r>
  <r>
    <d v="2025-09-16T00:00:00"/>
    <x v="139"/>
    <s v="Greaves Electric Mobility Limited"/>
    <s v="33AAHCA0665K1ZQ"/>
    <x v="138"/>
    <x v="138"/>
    <n v="50"/>
  </r>
  <r>
    <d v="2025-09-16T00:00:00"/>
    <x v="139"/>
    <s v="Greaves Electric Mobility Limited"/>
    <s v="33AAHCA06647K1ZQ"/>
    <x v="303"/>
    <x v="301"/>
    <m/>
  </r>
  <r>
    <d v="2025-09-12T00:00:00"/>
    <x v="140"/>
    <s v="Shyam Sangam Oil Center"/>
    <s v="23AIOPP0252H1ZD"/>
    <x v="58"/>
    <x v="58"/>
    <n v="4"/>
  </r>
  <r>
    <d v="2025-09-12T00:00:00"/>
    <x v="33"/>
    <s v="SS auto mobiles"/>
    <s v="-"/>
    <x v="12"/>
    <x v="12"/>
    <n v="10"/>
  </r>
  <r>
    <d v="2025-09-10T00:00:00"/>
    <x v="141"/>
    <s v="Kailash Auto Parts"/>
    <s v="23AFPPR2796Q1ZD"/>
    <x v="41"/>
    <x v="41"/>
    <n v="30"/>
  </r>
  <r>
    <d v="2025-09-10T00:00:00"/>
    <x v="141"/>
    <s v="Kailash Auto Parts"/>
    <s v="23AFPPR2796Q1ZD"/>
    <x v="42"/>
    <x v="42"/>
    <n v="15"/>
  </r>
  <r>
    <d v="2025-09-10T00:00:00"/>
    <x v="142"/>
    <s v="Greaves Electric Mobility Limited"/>
    <s v="33AAHCA0665K1ZQ"/>
    <x v="297"/>
    <x v="295"/>
    <n v="1"/>
  </r>
  <r>
    <d v="2025-09-08T00:00:00"/>
    <x v="143"/>
    <s v="Girishkumar Narendrakumar"/>
    <s v="23ACKPG1617M1ZP"/>
    <x v="304"/>
    <x v="302"/>
    <n v="4"/>
  </r>
  <r>
    <d v="2025-09-05T00:00:00"/>
    <x v="144"/>
    <s v="Greaves Electric Mobility Limited"/>
    <s v="33AAHCA0665K1ZQ"/>
    <x v="177"/>
    <x v="177"/>
    <n v="1"/>
  </r>
  <r>
    <d v="2025-09-04T00:00:00"/>
    <x v="145"/>
    <s v="Surinder Automobiles"/>
    <s v="07AQOPB3385P1Z8"/>
    <x v="37"/>
    <x v="37"/>
    <n v="60"/>
  </r>
  <r>
    <d v="2025-09-04T00:00:00"/>
    <x v="145"/>
    <s v="Surinder Automobiles"/>
    <s v="07AQOPB3385P1Z8"/>
    <x v="305"/>
    <x v="303"/>
    <n v="10"/>
  </r>
  <r>
    <d v="2025-09-04T00:00:00"/>
    <x v="145"/>
    <s v="Surinder Automobiles"/>
    <s v="07AQOPB3385P1Z8"/>
    <x v="306"/>
    <x v="304"/>
    <n v="20"/>
  </r>
  <r>
    <d v="2025-09-04T00:00:00"/>
    <x v="145"/>
    <s v="Surinder Automobiles"/>
    <s v="07AQOPB3385P1Z8"/>
    <x v="307"/>
    <x v="305"/>
    <n v="10"/>
  </r>
  <r>
    <d v="2025-09-04T00:00:00"/>
    <x v="145"/>
    <s v="Surinder Automobiles"/>
    <s v="07AQOPB3385P1Z8"/>
    <x v="38"/>
    <x v="38"/>
    <n v="24"/>
  </r>
  <r>
    <d v="2025-09-04T00:00:00"/>
    <x v="145"/>
    <s v="Surinder Automobiles"/>
    <s v="07AQOPB3385P1Z8"/>
    <x v="272"/>
    <x v="272"/>
    <n v="25"/>
  </r>
  <r>
    <d v="2025-09-04T00:00:00"/>
    <x v="145"/>
    <s v="Surinder Automobiles"/>
    <s v="07AQOPB3385P1Z8"/>
    <x v="134"/>
    <x v="134"/>
    <n v="3"/>
  </r>
  <r>
    <d v="2025-09-04T00:00:00"/>
    <x v="145"/>
    <s v="Surinder Automobiles"/>
    <s v="07AQOPB3385P1Z8"/>
    <x v="40"/>
    <x v="40"/>
    <n v="15"/>
  </r>
  <r>
    <d v="2025-09-04T00:00:00"/>
    <x v="145"/>
    <s v="Surinder Automobiles"/>
    <s v="07AQOPB3385P1Z8"/>
    <x v="39"/>
    <x v="39"/>
    <n v="15"/>
  </r>
  <r>
    <d v="2025-09-04T00:00:00"/>
    <x v="145"/>
    <s v="Surinder Automobiles"/>
    <s v="07AQOPB3385P1Z8"/>
    <x v="133"/>
    <x v="133"/>
    <n v="1"/>
  </r>
  <r>
    <d v="2025-09-04T00:00:00"/>
    <x v="145"/>
    <s v="Surinder Automobiles"/>
    <s v="07AQOPB3385P1Z8"/>
    <x v="308"/>
    <x v="306"/>
    <n v="10"/>
  </r>
  <r>
    <d v="2025-09-04T00:00:00"/>
    <x v="145"/>
    <s v="Surinder Automobiles"/>
    <s v="07AQOPB3385P1Z8"/>
    <x v="309"/>
    <x v="307"/>
    <n v="10"/>
  </r>
  <r>
    <d v="2025-09-04T00:00:00"/>
    <x v="145"/>
    <s v="Surinder Automobiles"/>
    <s v="07AQOPB3385P1Z8"/>
    <x v="310"/>
    <x v="308"/>
    <n v="4"/>
  </r>
  <r>
    <d v="2025-09-04T00:00:00"/>
    <x v="145"/>
    <s v="Surinder Automobiles"/>
    <s v="07AQOPB3385P1Z8"/>
    <x v="57"/>
    <x v="57"/>
    <n v="5"/>
  </r>
  <r>
    <d v="2025-09-03T00:00:00"/>
    <x v="146"/>
    <s v="Greaves Electric Mobility Limited"/>
    <s v="33AAHCA0665K1ZQ"/>
    <x v="138"/>
    <x v="138"/>
    <n v="20"/>
  </r>
  <r>
    <d v="2025-09-03T00:00:00"/>
    <x v="146"/>
    <s v="Greaves Electric Mobility Limited"/>
    <s v="33AAHCA0665K1ZQ"/>
    <x v="266"/>
    <x v="266"/>
    <n v="2"/>
  </r>
  <r>
    <d v="2025-09-03T00:00:00"/>
    <x v="146"/>
    <s v="Greaves Electric Mobility Limited"/>
    <s v="33AAHCA0665K1ZQ"/>
    <x v="143"/>
    <x v="143"/>
    <n v="2"/>
  </r>
  <r>
    <d v="2025-09-03T00:00:00"/>
    <x v="146"/>
    <s v="Greaves Electric Mobility Limited"/>
    <s v="33AAHCA0665K1ZQ"/>
    <x v="109"/>
    <x v="109"/>
    <n v="2"/>
  </r>
  <r>
    <d v="2025-09-03T00:00:00"/>
    <x v="146"/>
    <s v="Greaves Electric Mobility Limited"/>
    <s v="33AAHCA0665K1ZQ"/>
    <x v="130"/>
    <x v="130"/>
    <n v="2"/>
  </r>
  <r>
    <d v="2025-09-03T00:00:00"/>
    <x v="146"/>
    <s v="Greaves Electric Mobility Limited"/>
    <s v="33AAHCA0665K1ZQ"/>
    <x v="50"/>
    <x v="50"/>
    <n v="1"/>
  </r>
  <r>
    <d v="2025-09-03T00:00:00"/>
    <x v="146"/>
    <s v="Greaves Electric Mobility Limited"/>
    <s v="33AAHCA0665K1ZQ"/>
    <x v="82"/>
    <x v="82"/>
    <n v="1"/>
  </r>
  <r>
    <d v="2025-09-03T00:00:00"/>
    <x v="146"/>
    <s v="Greaves Electric Mobility Limited"/>
    <s v="33AAHCA0665K1ZQ"/>
    <x v="111"/>
    <x v="111"/>
    <n v="1"/>
  </r>
  <r>
    <d v="2025-09-03T00:00:00"/>
    <x v="146"/>
    <s v="Greaves Electric Mobility Limited"/>
    <s v="33AAHCA0665K1ZQ"/>
    <x v="166"/>
    <x v="166"/>
    <n v="1"/>
  </r>
  <r>
    <d v="2025-09-03T00:00:00"/>
    <x v="146"/>
    <s v="Greaves Electric Mobility Limited"/>
    <s v="33AAHCA0665K1ZQ"/>
    <x v="278"/>
    <x v="204"/>
    <n v="2"/>
  </r>
  <r>
    <d v="2025-09-03T00:00:00"/>
    <x v="146"/>
    <s v="Greaves Electric Mobility Limited"/>
    <s v="33AAHCA0665K1ZQ"/>
    <x v="61"/>
    <x v="61"/>
    <n v="2"/>
  </r>
  <r>
    <d v="2025-09-03T00:00:00"/>
    <x v="146"/>
    <s v="Greaves Electric Mobility Limited"/>
    <s v="33AAHCA0665K1ZQ"/>
    <x v="64"/>
    <x v="64"/>
    <n v="2"/>
  </r>
  <r>
    <d v="2025-09-03T00:00:00"/>
    <x v="146"/>
    <s v="Greaves Electric Mobility Limited"/>
    <s v="33AAHCA0665K1ZQ"/>
    <x v="47"/>
    <x v="47"/>
    <n v="5"/>
  </r>
  <r>
    <d v="2025-09-03T00:00:00"/>
    <x v="146"/>
    <s v="Greaves Electric Mobility Limited"/>
    <s v="33AAHCA0665K1ZQ"/>
    <x v="311"/>
    <x v="309"/>
    <n v="2"/>
  </r>
  <r>
    <d v="2025-09-03T00:00:00"/>
    <x v="146"/>
    <s v="Greaves Electric Mobility Limited"/>
    <s v="33AAHCA0665K1ZQ"/>
    <x v="312"/>
    <x v="310"/>
    <n v="2"/>
  </r>
  <r>
    <d v="2025-09-03T00:00:00"/>
    <x v="146"/>
    <s v="Greaves Electric Mobility Limited"/>
    <s v="33AAHCA0665K1ZQ"/>
    <x v="313"/>
    <x v="311"/>
    <n v="2"/>
  </r>
  <r>
    <d v="2025-09-03T00:00:00"/>
    <x v="146"/>
    <s v="Greaves Electric Mobility Limited"/>
    <s v="33AAHCA0665K1ZQ"/>
    <x v="314"/>
    <x v="312"/>
    <n v="2"/>
  </r>
  <r>
    <d v="2025-09-03T00:00:00"/>
    <x v="146"/>
    <s v="Greaves Electric Mobility Limited"/>
    <s v="33AAHCA0665K1ZQ"/>
    <x v="315"/>
    <x v="313"/>
    <n v="2"/>
  </r>
  <r>
    <d v="2025-09-03T00:00:00"/>
    <x v="146"/>
    <s v="Greaves Electric Mobility Limited"/>
    <s v="33AAHCA0665K1ZQ"/>
    <x v="33"/>
    <x v="33"/>
    <n v="2"/>
  </r>
  <r>
    <d v="2025-09-03T00:00:00"/>
    <x v="146"/>
    <s v="Greaves Electric Mobility Limited"/>
    <s v="33AAHCA0665K1ZQ"/>
    <x v="63"/>
    <x v="63"/>
    <n v="2"/>
  </r>
  <r>
    <d v="2025-09-03T00:00:00"/>
    <x v="146"/>
    <s v="Greaves Electric Mobility Limited"/>
    <s v="33AAHCA0665K1ZQ"/>
    <x v="59"/>
    <x v="59"/>
    <n v="2"/>
  </r>
  <r>
    <d v="2025-09-03T00:00:00"/>
    <x v="146"/>
    <s v="Greaves Electric Mobility Limited"/>
    <s v="33AAHCA0665K1ZQ"/>
    <x v="86"/>
    <x v="86"/>
    <n v="2"/>
  </r>
  <r>
    <d v="2025-09-03T00:00:00"/>
    <x v="146"/>
    <s v="Greaves Electric Mobility Limited"/>
    <s v="33AAHCA0665K1ZQ"/>
    <x v="19"/>
    <x v="19"/>
    <n v="4"/>
  </r>
  <r>
    <d v="2025-09-03T00:00:00"/>
    <x v="146"/>
    <s v="Greaves Electric Mobility Limited"/>
    <s v="33AAHCA0665K1ZQ"/>
    <x v="20"/>
    <x v="20"/>
    <n v="6"/>
  </r>
  <r>
    <d v="2025-08-31T00:00:00"/>
    <x v="147"/>
    <s v="Greaves Electric Mobility Limited"/>
    <s v="33AAHCA0665K1ZQ"/>
    <x v="316"/>
    <x v="314"/>
    <n v="1"/>
  </r>
  <r>
    <d v="2025-08-30T00:00:00"/>
    <x v="33"/>
    <s v="SS auto mobiles"/>
    <s v="-"/>
    <x v="12"/>
    <x v="12"/>
    <n v="10"/>
  </r>
  <r>
    <d v="2025-08-26T00:00:00"/>
    <x v="148"/>
    <s v="Shyam Sangam Oil Cente"/>
    <s v="23AIOPP0252H1ZD_x000a_"/>
    <x v="58"/>
    <x v="58"/>
    <n v="4"/>
  </r>
  <r>
    <d v="2025-08-21T00:00:00"/>
    <x v="33"/>
    <s v="SS auto mobiles"/>
    <s v="-"/>
    <x v="12"/>
    <x v="12"/>
    <n v="3"/>
  </r>
  <r>
    <d v="2025-08-21T00:00:00"/>
    <x v="33"/>
    <s v="SS auto mobiles"/>
    <s v="-"/>
    <x v="75"/>
    <x v="75"/>
    <n v="4"/>
  </r>
  <r>
    <d v="2025-08-21T00:00:00"/>
    <x v="149"/>
    <s v="Greaves Electric Mobility Limited"/>
    <s v="33AAHCA0665K1ZQ"/>
    <x v="317"/>
    <x v="315"/>
    <n v="1"/>
  </r>
  <r>
    <d v="2025-08-18T00:00:00"/>
    <x v="150"/>
    <s v="Greaves Electric Mobility Limited"/>
    <s v="33AAHCA0665K1ZQ"/>
    <x v="9"/>
    <x v="9"/>
    <n v="10"/>
  </r>
  <r>
    <d v="2025-08-18T00:00:00"/>
    <x v="150"/>
    <s v="Greaves Electric Mobility Limited"/>
    <s v="33AAHCA0665K1ZQ"/>
    <x v="118"/>
    <x v="118"/>
    <n v="1"/>
  </r>
  <r>
    <d v="2025-08-18T00:00:00"/>
    <x v="150"/>
    <s v="Greaves Electric Mobility Limited"/>
    <s v="33AAHCA0665K1ZQ"/>
    <x v="265"/>
    <x v="265"/>
    <n v="1"/>
  </r>
  <r>
    <d v="2025-08-18T00:00:00"/>
    <x v="150"/>
    <s v="Greaves Electric Mobility Limited"/>
    <s v="33AAHCA0665K1ZQ"/>
    <x v="61"/>
    <x v="61"/>
    <n v="1"/>
  </r>
  <r>
    <d v="2025-08-18T00:00:00"/>
    <x v="150"/>
    <s v="Greaves Electric Mobility Limited"/>
    <s v="33AAHCA0665K1ZQ"/>
    <x v="14"/>
    <x v="14"/>
    <n v="1"/>
  </r>
  <r>
    <d v="2025-08-18T00:00:00"/>
    <x v="150"/>
    <s v="Greaves Electric Mobility Limited"/>
    <s v="33AAHCA0665K1ZQ"/>
    <x v="318"/>
    <x v="316"/>
    <n v="1"/>
  </r>
  <r>
    <d v="2025-08-18T00:00:00"/>
    <x v="150"/>
    <s v="Greaves Electric Mobility Limited"/>
    <s v="33AAHCA0665K1ZQ"/>
    <x v="222"/>
    <x v="222"/>
    <n v="1"/>
  </r>
  <r>
    <d v="2025-08-18T00:00:00"/>
    <x v="150"/>
    <s v="Greaves Electric Mobility Limited"/>
    <s v="33AAHCA0665K1ZQ"/>
    <x v="319"/>
    <x v="317"/>
    <n v="1"/>
  </r>
  <r>
    <d v="2025-08-18T00:00:00"/>
    <x v="150"/>
    <s v="Greaves Electric Mobility Limited"/>
    <s v="33AAHCA0665K1ZQ"/>
    <x v="320"/>
    <x v="318"/>
    <n v="1"/>
  </r>
  <r>
    <d v="2025-08-18T00:00:00"/>
    <x v="150"/>
    <s v="Greaves Electric Mobility Limited"/>
    <s v="33AAHCA0665K1ZQ"/>
    <x v="86"/>
    <x v="86"/>
    <n v="1"/>
  </r>
  <r>
    <d v="2025-08-18T00:00:00"/>
    <x v="150"/>
    <s v="Greaves Electric Mobility Limited"/>
    <s v="33AAHCA0665K1ZQ"/>
    <x v="178"/>
    <x v="178"/>
    <n v="2"/>
  </r>
  <r>
    <d v="2025-08-18T00:00:00"/>
    <x v="150"/>
    <s v="Greaves Electric Mobility Limited"/>
    <s v="33AAHCA0665K1ZQ"/>
    <x v="20"/>
    <x v="20"/>
    <n v="2"/>
  </r>
  <r>
    <d v="2025-08-18T00:00:00"/>
    <x v="150"/>
    <s v="Greaves Electric Mobility Limited"/>
    <s v="33AAHCA0665K1ZQ"/>
    <x v="19"/>
    <x v="19"/>
    <n v="4"/>
  </r>
  <r>
    <d v="2025-08-18T00:00:00"/>
    <x v="150"/>
    <s v="Greaves Electric Mobility Limited"/>
    <s v="33AAHCA0665K1ZQ"/>
    <x v="18"/>
    <x v="18"/>
    <n v="2"/>
  </r>
  <r>
    <d v="2025-08-14T00:00:00"/>
    <x v="33"/>
    <s v="SS auto mobiles"/>
    <s v="-"/>
    <x v="57"/>
    <x v="57"/>
    <n v="4"/>
  </r>
  <r>
    <d v="2025-08-12T00:00:00"/>
    <x v="151"/>
    <s v="Shyam Sangam Oil Cente"/>
    <s v="23AIOPP0252H1ZD_x000a_"/>
    <x v="58"/>
    <x v="58"/>
    <n v="4"/>
  </r>
  <r>
    <d v="2025-08-05T00:00:00"/>
    <x v="33"/>
    <s v="SS auto mobiles"/>
    <s v="-"/>
    <x v="12"/>
    <x v="12"/>
    <n v="5"/>
  </r>
  <r>
    <d v="2025-08-05T00:00:00"/>
    <x v="152"/>
    <s v="Kailash Auto Parts"/>
    <s v="23AFPPR2796Q1ZD"/>
    <x v="41"/>
    <x v="41"/>
    <n v="30"/>
  </r>
  <r>
    <d v="2025-08-05T00:00:00"/>
    <x v="152"/>
    <s v="Kailash Auto Parts"/>
    <s v="23AFPPR2796Q1ZD"/>
    <x v="42"/>
    <x v="42"/>
    <n v="15"/>
  </r>
  <r>
    <d v="2025-08-05T00:00:00"/>
    <x v="153"/>
    <s v="Greaves Electric Mobility Limited"/>
    <s v="33AAHCA0665K1ZQ"/>
    <x v="30"/>
    <x v="30"/>
    <n v="1"/>
  </r>
  <r>
    <d v="2025-08-05T00:00:00"/>
    <x v="153"/>
    <s v="Greaves Electric Mobility Limited"/>
    <s v="33AAHCA0665K1ZQ"/>
    <x v="166"/>
    <x v="166"/>
    <n v="1"/>
  </r>
  <r>
    <d v="2025-08-05T00:00:00"/>
    <x v="153"/>
    <s v="Greaves Electric Mobility Limited"/>
    <s v="33AAHCA0665K1ZQ"/>
    <x v="69"/>
    <x v="69"/>
    <n v="1"/>
  </r>
  <r>
    <d v="2025-08-05T00:00:00"/>
    <x v="153"/>
    <s v="Greaves Electric Mobility Limited"/>
    <s v="33AAHCA0665K1ZQ"/>
    <x v="33"/>
    <x v="33"/>
    <n v="1"/>
  </r>
  <r>
    <d v="2025-08-05T00:00:00"/>
    <x v="153"/>
    <s v="Greaves Electric Mobility Limited"/>
    <s v="33AAHCA0665K1ZQ"/>
    <x v="1"/>
    <x v="1"/>
    <n v="1"/>
  </r>
  <r>
    <d v="2025-08-05T00:00:00"/>
    <x v="153"/>
    <s v="Greaves Electric Mobility Limited"/>
    <s v="33AAHCA0665K1ZQ"/>
    <x v="321"/>
    <x v="319"/>
    <n v="1"/>
  </r>
  <r>
    <d v="2025-08-05T00:00:00"/>
    <x v="153"/>
    <s v="Greaves Electric Mobility Limited"/>
    <s v="33AAHCA0665K1ZQ"/>
    <x v="168"/>
    <x v="168"/>
    <n v="1"/>
  </r>
  <r>
    <d v="2025-08-05T00:00:00"/>
    <x v="153"/>
    <s v="Greaves Electric Mobility Limited"/>
    <s v="33AAHCA0665K1ZQ"/>
    <x v="71"/>
    <x v="71"/>
    <n v="1"/>
  </r>
  <r>
    <d v="2025-08-05T00:00:00"/>
    <x v="153"/>
    <s v="Greaves Electric Mobility Limited"/>
    <s v="33AAHCA0665K1ZQ"/>
    <x v="87"/>
    <x v="87"/>
    <n v="1"/>
  </r>
  <r>
    <d v="2025-08-05T00:00:00"/>
    <x v="153"/>
    <s v="Greaves Electric Mobility Limited"/>
    <s v="33AAHCA0665K1ZQ"/>
    <x v="78"/>
    <x v="78"/>
    <n v="1"/>
  </r>
  <r>
    <d v="2025-08-05T00:00:00"/>
    <x v="153"/>
    <s v="Greaves Electric Mobility Limited"/>
    <s v="33AAHCA0665K1ZQ"/>
    <x v="70"/>
    <x v="70"/>
    <n v="1"/>
  </r>
  <r>
    <d v="2025-08-05T00:00:00"/>
    <x v="153"/>
    <s v="Greaves Electric Mobility Limited"/>
    <s v="33AAHCA0665K1ZQ"/>
    <x v="322"/>
    <x v="320"/>
    <n v="2"/>
  </r>
  <r>
    <d v="2025-08-05T00:00:00"/>
    <x v="153"/>
    <s v="Greaves Electric Mobility Limited"/>
    <s v="33AAHCA0665K1ZQ"/>
    <x v="31"/>
    <x v="31"/>
    <n v="1"/>
  </r>
  <r>
    <d v="2025-08-05T00:00:00"/>
    <x v="153"/>
    <s v="Greaves Electric Mobility Limited"/>
    <s v="33AAHCA0665K1ZQ"/>
    <x v="148"/>
    <x v="148"/>
    <n v="2"/>
  </r>
  <r>
    <d v="2025-08-05T00:00:00"/>
    <x v="153"/>
    <s v="Greaves Electric Mobility Limited"/>
    <s v="33AAHCA0665K1ZQ"/>
    <x v="46"/>
    <x v="46"/>
    <n v="2"/>
  </r>
  <r>
    <d v="2025-08-05T00:00:00"/>
    <x v="153"/>
    <s v="Greaves Electric Mobility Limited"/>
    <s v="33AAHCA0665K1ZQ"/>
    <x v="45"/>
    <x v="45"/>
    <n v="2"/>
  </r>
  <r>
    <d v="2025-08-05T00:00:00"/>
    <x v="153"/>
    <s v="Greaves Electric Mobility Limited"/>
    <s v="33AAHCA0665K1ZQ"/>
    <x v="138"/>
    <x v="138"/>
    <n v="10"/>
  </r>
  <r>
    <d v="2025-08-05T00:00:00"/>
    <x v="153"/>
    <s v="Greaves Electric Mobility Limited"/>
    <s v="33AAHCA0665K1ZQ"/>
    <x v="32"/>
    <x v="32"/>
    <n v="2"/>
  </r>
  <r>
    <d v="2025-08-05T00:00:00"/>
    <x v="154"/>
    <s v="Greaves Electric Mobility Limited"/>
    <s v="33AAHCA0665K1ZQ"/>
    <x v="288"/>
    <x v="286"/>
    <n v="1"/>
  </r>
  <r>
    <d v="2025-07-30T00:00:00"/>
    <x v="33"/>
    <s v="Electric"/>
    <s v="-"/>
    <x v="56"/>
    <x v="56"/>
    <n v="2"/>
  </r>
  <r>
    <d v="2025-07-29T00:00:00"/>
    <x v="155"/>
    <s v="Greaves Electric Mobility Limited"/>
    <s v="33AAHCA0665K1ZQ"/>
    <x v="251"/>
    <x v="251"/>
    <n v="1"/>
  </r>
  <r>
    <d v="2025-07-29T00:00:00"/>
    <x v="155"/>
    <s v="Greaves Electric Mobility Limited"/>
    <s v="33AAHCA0665K1ZQ"/>
    <x v="251"/>
    <x v="251"/>
    <n v="1"/>
  </r>
  <r>
    <d v="2025-07-27T00:00:00"/>
    <x v="33"/>
    <s v="SS auto mobiles"/>
    <s v="-"/>
    <x v="28"/>
    <x v="28"/>
    <n v="1"/>
  </r>
  <r>
    <d v="2025-07-27T00:00:00"/>
    <x v="33"/>
    <s v="SS auto mobiles"/>
    <s v="-"/>
    <x v="12"/>
    <x v="12"/>
    <n v="9"/>
  </r>
  <r>
    <d v="2025-07-27T00:00:00"/>
    <x v="33"/>
    <s v="SS auto mobiles"/>
    <s v="-"/>
    <x v="191"/>
    <x v="191"/>
    <n v="5"/>
  </r>
  <r>
    <d v="2025-07-27T00:00:00"/>
    <x v="33"/>
    <s v="SS auto mobiles"/>
    <s v="-"/>
    <x v="131"/>
    <x v="131"/>
    <n v="10"/>
  </r>
  <r>
    <d v="2025-07-26T00:00:00"/>
    <x v="156"/>
    <s v="Greaves Electric Mobility Limited"/>
    <s v="33AAHCA0665K1ZQ"/>
    <x v="9"/>
    <x v="9"/>
    <n v="10"/>
  </r>
  <r>
    <d v="2025-07-26T00:00:00"/>
    <x v="156"/>
    <s v="Greaves Electric Mobility Limited"/>
    <s v="33AAHCA0665K1ZQ"/>
    <x v="94"/>
    <x v="94"/>
    <n v="10"/>
  </r>
  <r>
    <d v="2025-07-26T00:00:00"/>
    <x v="156"/>
    <s v="Greaves Electric Mobility Limited"/>
    <s v="33AAHCA0665K1ZQ"/>
    <x v="280"/>
    <x v="278"/>
    <n v="5"/>
  </r>
  <r>
    <d v="2025-07-26T00:00:00"/>
    <x v="156"/>
    <s v="Greaves Electric Mobility Limited"/>
    <s v="33AAHCA0665K1ZQ"/>
    <x v="65"/>
    <x v="65"/>
    <n v="4"/>
  </r>
  <r>
    <d v="2025-07-26T00:00:00"/>
    <x v="156"/>
    <s v="Greaves Electric Mobility Limited"/>
    <s v="33AAHCA0665K1ZQ"/>
    <x v="104"/>
    <x v="104"/>
    <n v="5"/>
  </r>
  <r>
    <d v="2025-07-26T00:00:00"/>
    <x v="156"/>
    <s v="Greaves Electric Mobility Limited"/>
    <s v="33AAHCA0665K1ZQ"/>
    <x v="323"/>
    <x v="321"/>
    <n v="3"/>
  </r>
  <r>
    <d v="2025-07-26T00:00:00"/>
    <x v="156"/>
    <s v="Greaves Electric Mobility Limited"/>
    <s v="33AAHCA0665K1ZQ"/>
    <x v="324"/>
    <x v="322"/>
    <n v="2"/>
  </r>
  <r>
    <d v="2025-07-26T00:00:00"/>
    <x v="156"/>
    <s v="Greaves Electric Mobility Limited"/>
    <s v="33AAHCA0665K1ZQ"/>
    <x v="1"/>
    <x v="1"/>
    <n v="2"/>
  </r>
  <r>
    <d v="2025-07-26T00:00:00"/>
    <x v="156"/>
    <s v="Greaves Electric Mobility Limited"/>
    <s v="33AAHCA0665K1ZQ"/>
    <x v="109"/>
    <x v="109"/>
    <n v="2"/>
  </r>
  <r>
    <d v="2025-07-26T00:00:00"/>
    <x v="156"/>
    <s v="Greaves Electric Mobility Limited"/>
    <s v="33AAHCA0665K1ZQ"/>
    <x v="14"/>
    <x v="14"/>
    <n v="1"/>
  </r>
  <r>
    <d v="2025-07-26T00:00:00"/>
    <x v="156"/>
    <s v="Greaves Electric Mobility Limited"/>
    <s v="33AAHCA0665K1ZQ"/>
    <x v="148"/>
    <x v="148"/>
    <n v="1"/>
  </r>
  <r>
    <d v="2025-07-26T00:00:00"/>
    <x v="156"/>
    <s v="Greaves Electric Mobility Limited"/>
    <s v="33AAHCA0665K1ZQ"/>
    <x v="69"/>
    <x v="69"/>
    <n v="1"/>
  </r>
  <r>
    <d v="2025-07-26T00:00:00"/>
    <x v="156"/>
    <s v="Greaves Electric Mobility Limited"/>
    <s v="33AAHCA0665K1ZQ"/>
    <x v="325"/>
    <x v="323"/>
    <n v="1"/>
  </r>
  <r>
    <d v="2025-07-26T00:00:00"/>
    <x v="156"/>
    <s v="Greaves Electric Mobility Limited"/>
    <s v="33AAHCA0665K1ZQ"/>
    <x v="150"/>
    <x v="150"/>
    <n v="1"/>
  </r>
  <r>
    <d v="2025-07-26T00:00:00"/>
    <x v="156"/>
    <s v="Greaves Electric Mobility Limited"/>
    <s v="33AAHCA0665K1ZQ"/>
    <x v="54"/>
    <x v="54"/>
    <n v="2"/>
  </r>
  <r>
    <d v="2025-07-26T00:00:00"/>
    <x v="156"/>
    <s v="Greaves Electric Mobility Limited"/>
    <s v="33AAHCA0665K1ZQ"/>
    <x v="218"/>
    <x v="218"/>
    <n v="1"/>
  </r>
  <r>
    <d v="2025-07-26T00:00:00"/>
    <x v="157"/>
    <s v="Greaves Electric Mobility Limited"/>
    <s v="33AAHCA0665K1ZQ"/>
    <x v="326"/>
    <x v="324"/>
    <n v="2"/>
  </r>
  <r>
    <d v="2025-07-26T00:00:00"/>
    <x v="157"/>
    <s v="Greaves Electric Mobility Limited"/>
    <s v="33AAHCA0665K1ZQ"/>
    <x v="327"/>
    <x v="325"/>
    <n v="2"/>
  </r>
  <r>
    <d v="2025-07-25T00:00:00"/>
    <x v="158"/>
    <s v="Shyam Sangam Oil Cente"/>
    <s v="23AIOPP0252H1ZD_x000a_"/>
    <x v="58"/>
    <x v="58"/>
    <n v="4"/>
  </r>
  <r>
    <d v="2025-07-24T00:00:00"/>
    <x v="33"/>
    <s v="SS auto mobiles"/>
    <s v="-"/>
    <x v="57"/>
    <x v="57"/>
    <n v="3"/>
  </r>
  <r>
    <d v="2025-07-23T00:00:00"/>
    <x v="159"/>
    <s v="Greaves Electric Mobility Limited"/>
    <s v="33AAHCA0665K1ZQ"/>
    <x v="297"/>
    <x v="295"/>
    <n v="1"/>
  </r>
  <r>
    <d v="2025-07-15T00:00:00"/>
    <x v="160"/>
    <s v="Greaves Electric Mobility Limited"/>
    <s v="33AAHCA0665K1ZQ"/>
    <x v="87"/>
    <x v="87"/>
    <n v="1"/>
  </r>
  <r>
    <d v="2025-07-15T00:00:00"/>
    <x v="161"/>
    <s v="Greaves Electric Mobility Limited"/>
    <s v="33AAHCA0665K1ZQ"/>
    <x v="177"/>
    <x v="177"/>
    <n v="1"/>
  </r>
  <r>
    <d v="2025-07-11T00:00:00"/>
    <x v="162"/>
    <s v="Greaves Electric Mobility Limited"/>
    <s v="33AAHCA0665K1ZQ"/>
    <x v="217"/>
    <x v="217"/>
    <n v="1"/>
  </r>
  <r>
    <d v="2025-07-11T00:00:00"/>
    <x v="162"/>
    <s v="Greaves Electric Mobility Limited"/>
    <s v="33AAHCA0665K1ZQ"/>
    <x v="154"/>
    <x v="154"/>
    <n v="1"/>
  </r>
  <r>
    <d v="2025-07-11T00:00:00"/>
    <x v="162"/>
    <s v="Greaves Electric Mobility Limited"/>
    <s v="33AAHCA0665K1ZQ"/>
    <x v="179"/>
    <x v="179"/>
    <n v="1"/>
  </r>
  <r>
    <d v="2025-07-11T00:00:00"/>
    <x v="162"/>
    <s v="Greaves Electric Mobility Limited"/>
    <s v="33AAHCA0665K1ZQ"/>
    <x v="18"/>
    <x v="18"/>
    <n v="5"/>
  </r>
  <r>
    <d v="2025-07-11T00:00:00"/>
    <x v="162"/>
    <s v="Greaves Electric Mobility Limited"/>
    <s v="33AAHCA0665K1ZQ"/>
    <x v="19"/>
    <x v="19"/>
    <n v="5"/>
  </r>
  <r>
    <d v="2025-07-11T00:00:00"/>
    <x v="162"/>
    <s v="Greaves Electric Mobility Limited"/>
    <s v="33AAHCA0665K1ZQ"/>
    <x v="20"/>
    <x v="20"/>
    <n v="5"/>
  </r>
  <r>
    <d v="2025-07-11T00:00:00"/>
    <x v="162"/>
    <s v="Greaves Electric Mobility Limited"/>
    <s v="33AAHCA0665K1ZQ"/>
    <x v="266"/>
    <x v="266"/>
    <n v="3"/>
  </r>
  <r>
    <d v="2025-07-11T00:00:00"/>
    <x v="162"/>
    <s v="Greaves Electric Mobility Limited"/>
    <s v="33AAHCA0665K1ZQ"/>
    <x v="109"/>
    <x v="109"/>
    <n v="2"/>
  </r>
  <r>
    <d v="2025-07-11T00:00:00"/>
    <x v="162"/>
    <s v="Greaves Electric Mobility Limited"/>
    <s v="33AAHCA0665K1ZQ"/>
    <x v="33"/>
    <x v="33"/>
    <n v="1"/>
  </r>
  <r>
    <d v="2025-07-11T00:00:00"/>
    <x v="162"/>
    <s v="Greaves Electric Mobility Limited"/>
    <s v="33AAHCA0665K1ZQ"/>
    <x v="328"/>
    <x v="326"/>
    <n v="5"/>
  </r>
  <r>
    <d v="2025-07-11T00:00:00"/>
    <x v="162"/>
    <s v="Greaves Electric Mobility Limited"/>
    <s v="33AAHCA0665K1ZQ"/>
    <x v="17"/>
    <x v="17"/>
    <n v="1"/>
  </r>
  <r>
    <d v="2025-07-11T00:00:00"/>
    <x v="162"/>
    <s v="Greaves Electric Mobility Limited"/>
    <s v="33AAHCA0665K1ZQ"/>
    <x v="244"/>
    <x v="244"/>
    <n v="1"/>
  </r>
  <r>
    <d v="2025-07-11T00:00:00"/>
    <x v="162"/>
    <s v="Greaves Electric Mobility Limited"/>
    <s v="33AAHCA0665K1ZQ"/>
    <x v="190"/>
    <x v="190"/>
    <n v="1"/>
  </r>
  <r>
    <d v="2025-07-11T00:00:00"/>
    <x v="162"/>
    <s v="Greaves Electric Mobility Limited"/>
    <s v="33AAHCA0665K1ZQ"/>
    <x v="67"/>
    <x v="67"/>
    <n v="2"/>
  </r>
  <r>
    <d v="2025-07-11T00:00:00"/>
    <x v="162"/>
    <s v="Greaves Electric Mobility Limited"/>
    <s v="33AAHCA0665K1ZQ"/>
    <x v="82"/>
    <x v="82"/>
    <n v="2"/>
  </r>
  <r>
    <d v="2025-07-11T00:00:00"/>
    <x v="162"/>
    <s v="Greaves Electric Mobility Limited"/>
    <s v="33AAHCA0665K1ZQ"/>
    <x v="111"/>
    <x v="111"/>
    <n v="1"/>
  </r>
  <r>
    <d v="2025-07-11T00:00:00"/>
    <x v="162"/>
    <s v="Greaves Electric Mobility Limited"/>
    <s v="33AAHCA0665K1ZQ"/>
    <x v="79"/>
    <x v="79"/>
    <n v="2"/>
  </r>
  <r>
    <d v="2025-07-11T00:00:00"/>
    <x v="162"/>
    <s v="Greaves Electric Mobility Limited"/>
    <s v="33AAHCA0665K1ZQ"/>
    <x v="166"/>
    <x v="166"/>
    <n v="1"/>
  </r>
  <r>
    <d v="2025-07-11T00:00:00"/>
    <x v="162"/>
    <s v="Greaves Electric Mobility Limited"/>
    <s v="33AAHCA0665K1ZQ"/>
    <x v="71"/>
    <x v="71"/>
    <n v="1"/>
  </r>
  <r>
    <d v="2025-07-11T00:00:00"/>
    <x v="162"/>
    <s v="Greaves Electric Mobility Limited"/>
    <s v="33AAHCA0665K1ZQ"/>
    <x v="69"/>
    <x v="69"/>
    <n v="1"/>
  </r>
  <r>
    <d v="2025-07-11T00:00:00"/>
    <x v="162"/>
    <s v="Greaves Electric Mobility Limited"/>
    <s v="33AAHCA0665K1ZQ"/>
    <x v="70"/>
    <x v="70"/>
    <n v="1"/>
  </r>
  <r>
    <d v="2025-07-11T00:00:00"/>
    <x v="162"/>
    <s v="Greaves Electric Mobility Limited"/>
    <s v="33AAHCA0665K1ZQ"/>
    <x v="52"/>
    <x v="52"/>
    <n v="1"/>
  </r>
  <r>
    <d v="2025-07-11T00:00:00"/>
    <x v="162"/>
    <s v="Greaves Electric Mobility Limited"/>
    <s v="33AAHCA0665K1ZQ"/>
    <x v="68"/>
    <x v="68"/>
    <n v="1"/>
  </r>
  <r>
    <d v="2025-07-11T00:00:00"/>
    <x v="162"/>
    <s v="Greaves Electric Mobility Limited"/>
    <s v="33AAHCA0665K1ZQ"/>
    <x v="73"/>
    <x v="73"/>
    <n v="1"/>
  </r>
  <r>
    <d v="2025-07-11T00:00:00"/>
    <x v="162"/>
    <s v="Greaves Electric Mobility Limited"/>
    <s v="33AAHCA0665K1ZQ"/>
    <x v="60"/>
    <x v="60"/>
    <n v="1"/>
  </r>
  <r>
    <d v="2025-07-11T00:00:00"/>
    <x v="162"/>
    <s v="Greaves Electric Mobility Limited"/>
    <s v="33AAHCA0665K1ZQ"/>
    <x v="72"/>
    <x v="72"/>
    <n v="1"/>
  </r>
  <r>
    <d v="2025-07-11T00:00:00"/>
    <x v="162"/>
    <s v="Greaves Electric Mobility Limited"/>
    <s v="33AAHCA0665K1ZQ"/>
    <x v="35"/>
    <x v="35"/>
    <n v="1"/>
  </r>
  <r>
    <d v="2025-07-11T00:00:00"/>
    <x v="162"/>
    <s v="Greaves Electric Mobility Limited"/>
    <s v="33AAHCA0665K1ZQ"/>
    <x v="116"/>
    <x v="116"/>
    <n v="1"/>
  </r>
  <r>
    <d v="2025-07-11T00:00:00"/>
    <x v="162"/>
    <s v="Greaves Electric Mobility Limited"/>
    <s v="33AAHCA0665K1ZQ"/>
    <x v="210"/>
    <x v="210"/>
    <n v="1"/>
  </r>
  <r>
    <d v="2025-07-11T00:00:00"/>
    <x v="162"/>
    <s v="Greaves Electric Mobility Limited"/>
    <s v="33AAHCA0665K1ZQ"/>
    <x v="83"/>
    <x v="83"/>
    <n v="1"/>
  </r>
  <r>
    <d v="2025-07-11T00:00:00"/>
    <x v="163"/>
    <s v="Greaves Electric Mobility Limited"/>
    <s v="33AAHCA0665K1ZQ"/>
    <x v="325"/>
    <x v="323"/>
    <n v="1"/>
  </r>
  <r>
    <d v="2025-07-11T00:00:00"/>
    <x v="163"/>
    <s v="Greaves Electric Mobility Limited"/>
    <s v="33AAHCA0665K1ZQ"/>
    <x v="329"/>
    <x v="327"/>
    <n v="1"/>
  </r>
  <r>
    <d v="2025-07-11T00:00:00"/>
    <x v="163"/>
    <s v="Greaves Electric Mobility Limited"/>
    <s v="33AAHCA0665K1ZQ"/>
    <x v="330"/>
    <x v="328"/>
    <n v="1"/>
  </r>
  <r>
    <d v="2025-07-11T00:00:00"/>
    <x v="163"/>
    <s v="Greaves Electric Mobility Limited"/>
    <s v="33AAHCA0665K1ZQ"/>
    <x v="83"/>
    <x v="83"/>
    <n v="1"/>
  </r>
  <r>
    <d v="2025-07-11T00:00:00"/>
    <x v="163"/>
    <s v="Greaves Electric Mobility Limited"/>
    <s v="33AAHCA0665K1ZQ"/>
    <x v="61"/>
    <x v="61"/>
    <n v="2"/>
  </r>
  <r>
    <d v="2025-07-11T00:00:00"/>
    <x v="163"/>
    <s v="Greaves Electric Mobility Limited"/>
    <s v="33AAHCA0665K1ZQ"/>
    <x v="60"/>
    <x v="60"/>
    <n v="2"/>
  </r>
  <r>
    <d v="2025-07-11T00:00:00"/>
    <x v="163"/>
    <s v="Greaves Electric Mobility Limited"/>
    <s v="33AAHCA0665K1ZQ"/>
    <x v="72"/>
    <x v="72"/>
    <n v="2"/>
  </r>
  <r>
    <d v="2025-07-11T00:00:00"/>
    <x v="163"/>
    <s v="Greaves Electric Mobility Limited"/>
    <s v="33AAHCA0665K1ZQ"/>
    <x v="73"/>
    <x v="73"/>
    <n v="2"/>
  </r>
  <r>
    <d v="2025-07-11T00:00:00"/>
    <x v="163"/>
    <s v="Greaves Electric Mobility Limited"/>
    <s v="33AAHCA0665K1ZQ"/>
    <x v="68"/>
    <x v="68"/>
    <n v="2"/>
  </r>
  <r>
    <d v="2025-07-11T00:00:00"/>
    <x v="163"/>
    <s v="Greaves Electric Mobility Limited"/>
    <s v="33AAHCA0665K1ZQ"/>
    <x v="52"/>
    <x v="52"/>
    <n v="1"/>
  </r>
  <r>
    <d v="2025-07-11T00:00:00"/>
    <x v="163"/>
    <s v="Greaves Electric Mobility Limited"/>
    <s v="33AAHCA0665K1ZQ"/>
    <x v="144"/>
    <x v="144"/>
    <n v="1"/>
  </r>
  <r>
    <d v="2025-07-11T00:00:00"/>
    <x v="163"/>
    <s v="Greaves Electric Mobility Limited"/>
    <s v="33AAHCA0665K1ZQ"/>
    <x v="59"/>
    <x v="59"/>
    <n v="2"/>
  </r>
  <r>
    <d v="2025-07-11T00:00:00"/>
    <x v="163"/>
    <s v="Greaves Electric Mobility Limited"/>
    <s v="33AAHCA0665K1ZQ"/>
    <x v="63"/>
    <x v="63"/>
    <n v="2"/>
  </r>
  <r>
    <d v="2025-07-10T00:00:00"/>
    <x v="33"/>
    <s v="S S Automobiles"/>
    <s v="-"/>
    <x v="75"/>
    <x v="75"/>
    <n v="3"/>
  </r>
  <r>
    <d v="2025-07-09T00:00:00"/>
    <x v="164"/>
    <s v="Kamal Laxmi Industries"/>
    <s v="22AAWFK9047K1ZO"/>
    <x v="194"/>
    <x v="194"/>
    <n v="1"/>
  </r>
  <r>
    <d v="2025-07-09T00:00:00"/>
    <x v="165"/>
    <s v="Greaves Electric Mobility Limited"/>
    <s v="33AAHCA0665K1ZQ"/>
    <x v="74"/>
    <x v="74"/>
    <n v="1"/>
  </r>
  <r>
    <d v="2025-07-09T00:00:00"/>
    <x v="165"/>
    <s v="Greaves Electric Mobility Limited"/>
    <s v="33AAHCA06647K1ZQ"/>
    <x v="331"/>
    <x v="329"/>
    <n v="1"/>
  </r>
  <r>
    <d v="2025-07-09T00:00:00"/>
    <x v="165"/>
    <s v="Greaves Electric Mobility Limited"/>
    <s v="33AAHCA0665K1ZQ"/>
    <x v="110"/>
    <x v="110"/>
    <n v="1"/>
  </r>
  <r>
    <d v="2025-07-08T00:00:00"/>
    <x v="166"/>
    <s v="Shyam Sangam Oil Center"/>
    <s v="23AIOPP0252H1ZD_x000a_"/>
    <x v="58"/>
    <x v="58"/>
    <n v="4"/>
  </r>
  <r>
    <d v="2025-07-08T00:00:00"/>
    <x v="167"/>
    <s v="Greaves Electric Mobility Limited"/>
    <s v="33AAHCA0665K1ZQ"/>
    <x v="297"/>
    <x v="295"/>
    <n v="1"/>
  </r>
  <r>
    <d v="2025-07-05T00:00:00"/>
    <x v="168"/>
    <s v="Greaves Electric Mobility Limited"/>
    <s v="33AAHCA0665K1ZQ"/>
    <x v="35"/>
    <x v="35"/>
    <n v="1"/>
  </r>
  <r>
    <d v="2025-07-05T00:00:00"/>
    <x v="168"/>
    <s v="Greaves Electric Mobility Limited"/>
    <s v="33AAHCA0665K1ZQ"/>
    <x v="249"/>
    <x v="249"/>
    <n v="1"/>
  </r>
  <r>
    <d v="2025-07-05T00:00:00"/>
    <x v="168"/>
    <s v="Greaves Electric Mobility Limited"/>
    <s v="33AAHCA0665K1ZQ"/>
    <x v="126"/>
    <x v="126"/>
    <n v="1"/>
  </r>
  <r>
    <d v="2025-07-05T00:00:00"/>
    <x v="168"/>
    <s v="Greaves Electric Mobility Limited"/>
    <s v="33AAHCA0665K1ZQ"/>
    <x v="248"/>
    <x v="248"/>
    <n v="1"/>
  </r>
  <r>
    <d v="2025-07-05T00:00:00"/>
    <x v="168"/>
    <s v="Greaves Electric Mobility Limited"/>
    <s v="33AAHCA0665K1ZQ"/>
    <x v="17"/>
    <x v="17"/>
    <n v="1"/>
  </r>
  <r>
    <d v="2025-07-04T00:00:00"/>
    <x v="169"/>
    <s v="Greaves Electric Mobility Limited"/>
    <s v="33AAHCA0665K1ZQ"/>
    <x v="251"/>
    <x v="251"/>
    <n v="1"/>
  </r>
  <r>
    <d v="2025-07-03T00:00:00"/>
    <x v="170"/>
    <s v="Greaves Electric Mobility Limited"/>
    <s v="33AAHCA0665K1ZQ"/>
    <x v="146"/>
    <x v="146"/>
    <n v="5"/>
  </r>
  <r>
    <d v="2025-07-03T00:00:00"/>
    <x v="170"/>
    <s v="Greaves Electric Mobility Limited"/>
    <s v="33AAHCA0665K1ZQ"/>
    <x v="15"/>
    <x v="15"/>
    <n v="1"/>
  </r>
  <r>
    <d v="2025-07-03T00:00:00"/>
    <x v="170"/>
    <s v="Greaves Electric Mobility Limited"/>
    <s v="33AAHCA0665K1ZQ"/>
    <x v="293"/>
    <x v="291"/>
    <n v="1"/>
  </r>
  <r>
    <d v="2025-07-03T00:00:00"/>
    <x v="170"/>
    <s v="Greaves Electric Mobility Limited"/>
    <s v="33AAHCA0665K1ZQ"/>
    <x v="154"/>
    <x v="154"/>
    <n v="1"/>
  </r>
  <r>
    <d v="2025-07-03T00:00:00"/>
    <x v="170"/>
    <s v="Greaves Electric Mobility Limited"/>
    <s v="33AAHCA0665K1ZQ"/>
    <x v="179"/>
    <x v="179"/>
    <n v="1"/>
  </r>
  <r>
    <d v="2025-07-03T00:00:00"/>
    <x v="170"/>
    <s v="Greaves Electric Mobility Limited"/>
    <s v="33AAHCA0665K1ZQ"/>
    <x v="186"/>
    <x v="186"/>
    <n v="1"/>
  </r>
  <r>
    <d v="2025-07-03T00:00:00"/>
    <x v="170"/>
    <s v="Greaves Electric Mobility Limited"/>
    <s v="33AAHCA0665K1ZQ"/>
    <x v="166"/>
    <x v="166"/>
    <n v="1"/>
  </r>
  <r>
    <d v="2025-07-03T00:00:00"/>
    <x v="170"/>
    <s v="Greaves Electric Mobility Limited"/>
    <s v="33AAHCA0665K1ZQ"/>
    <x v="69"/>
    <x v="69"/>
    <n v="1"/>
  </r>
  <r>
    <d v="2025-07-03T00:00:00"/>
    <x v="170"/>
    <s v="Greaves Electric Mobility Limited"/>
    <s v="33AAHCA0665K1ZQ"/>
    <x v="1"/>
    <x v="1"/>
    <n v="1"/>
  </r>
  <r>
    <d v="2025-07-03T00:00:00"/>
    <x v="170"/>
    <s v="Greaves Electric Mobility Limited"/>
    <s v="33AAHCA0665K1ZQ"/>
    <x v="78"/>
    <x v="78"/>
    <n v="1"/>
  </r>
  <r>
    <d v="2025-07-03T00:00:00"/>
    <x v="170"/>
    <s v="Greaves Electric Mobility Limited"/>
    <s v="33AAHCA0665K1ZQ"/>
    <x v="70"/>
    <x v="70"/>
    <n v="1"/>
  </r>
  <r>
    <d v="2025-07-03T00:00:00"/>
    <x v="170"/>
    <s v="Greaves Electric Mobility Limited"/>
    <s v="33AAHCA0665K1ZQ"/>
    <x v="278"/>
    <x v="204"/>
    <n v="1"/>
  </r>
  <r>
    <d v="2025-07-03T00:00:00"/>
    <x v="170"/>
    <s v="Greaves Electric Mobility Limited"/>
    <s v="33AAHCA0665K1ZQ"/>
    <x v="63"/>
    <x v="63"/>
    <n v="2"/>
  </r>
  <r>
    <d v="2025-07-03T00:00:00"/>
    <x v="170"/>
    <s v="Greaves Electric Mobility Limited"/>
    <s v="33AAHCA0665K1ZQ"/>
    <x v="59"/>
    <x v="59"/>
    <n v="2"/>
  </r>
  <r>
    <d v="2025-07-03T00:00:00"/>
    <x v="170"/>
    <s v="Greaves Electric Mobility Limited"/>
    <s v="33AAHCA0665K1ZQ"/>
    <x v="151"/>
    <x v="151"/>
    <n v="1"/>
  </r>
  <r>
    <d v="2025-07-03T00:00:00"/>
    <x v="170"/>
    <s v="Greaves Electric Mobility Limited"/>
    <s v="33AAHCA0665K1ZQ"/>
    <x v="9"/>
    <x v="9"/>
    <n v="5"/>
  </r>
  <r>
    <d v="2025-07-03T00:00:00"/>
    <x v="170"/>
    <s v="Greaves Electric Mobility Limited"/>
    <s v="33AAHCA0665K1ZQ"/>
    <x v="148"/>
    <x v="148"/>
    <n v="1"/>
  </r>
  <r>
    <d v="2025-07-03T00:00:00"/>
    <x v="170"/>
    <s v="Greaves Electric Mobility Limited"/>
    <s v="33AAHCA0665K1ZQ"/>
    <x v="176"/>
    <x v="176"/>
    <n v="10"/>
  </r>
  <r>
    <d v="2025-07-03T00:00:00"/>
    <x v="170"/>
    <s v="Greaves Electric Mobility Limited"/>
    <s v="33AAHCA0665K1ZQ"/>
    <x v="175"/>
    <x v="175"/>
    <n v="10"/>
  </r>
  <r>
    <d v="2025-07-03T00:00:00"/>
    <x v="170"/>
    <s v="Greaves Electric Mobility Limited"/>
    <s v="33AAHCA0665K1ZQ"/>
    <x v="332"/>
    <x v="330"/>
    <n v="5"/>
  </r>
  <r>
    <d v="2025-07-03T00:00:00"/>
    <x v="170"/>
    <s v="Greaves Electric Mobility Limited"/>
    <s v="33AAHCA0665K1ZQ"/>
    <x v="64"/>
    <x v="64"/>
    <n v="2"/>
  </r>
  <r>
    <d v="2025-07-03T00:00:00"/>
    <x v="170"/>
    <s v="Greaves Electric Mobility Limited"/>
    <s v="33AAHCA0665K1ZQ"/>
    <x v="274"/>
    <x v="2"/>
    <n v="1"/>
  </r>
  <r>
    <d v="2025-07-03T00:00:00"/>
    <x v="170"/>
    <s v="Greaves Electric Mobility Limited"/>
    <s v="33AAHCA0665K1ZQ"/>
    <x v="18"/>
    <x v="18"/>
    <n v="5"/>
  </r>
  <r>
    <d v="2025-07-03T00:00:00"/>
    <x v="170"/>
    <s v="Greaves Electric Mobility Limited"/>
    <s v="33AAHCA0665K1ZQ"/>
    <x v="19"/>
    <x v="19"/>
    <n v="5"/>
  </r>
  <r>
    <d v="2025-07-03T00:00:00"/>
    <x v="170"/>
    <s v="Greaves Electric Mobility Limited"/>
    <s v="33AAHCA0665K1ZQ"/>
    <x v="20"/>
    <x v="20"/>
    <n v="5"/>
  </r>
  <r>
    <d v="2025-07-03T00:00:00"/>
    <x v="170"/>
    <s v="Greaves Electric Mobility Limited"/>
    <s v="33AAHCA0665K1ZQ"/>
    <x v="174"/>
    <x v="174"/>
    <n v="10"/>
  </r>
  <r>
    <d v="2025-07-03T00:00:00"/>
    <x v="170"/>
    <s v="Greaves Electric Mobility Limited"/>
    <s v="33AAHCA0665K1ZQ"/>
    <x v="173"/>
    <x v="173"/>
    <n v="10"/>
  </r>
  <r>
    <d v="2025-07-03T00:00:00"/>
    <x v="170"/>
    <s v="Greaves Electric Mobility Limited"/>
    <s v="33AAHCA0665K1ZQ"/>
    <x v="172"/>
    <x v="172"/>
    <n v="10"/>
  </r>
  <r>
    <d v="2025-07-03T00:00:00"/>
    <x v="170"/>
    <s v="Greaves Electric Mobility Limited"/>
    <s v="33AAHCA0665K1ZQ"/>
    <x v="171"/>
    <x v="171"/>
    <n v="10"/>
  </r>
  <r>
    <d v="2025-07-03T00:00:00"/>
    <x v="170"/>
    <s v="Greaves Electric Mobility Limited"/>
    <s v="33AAHCA0665K1ZQ"/>
    <x v="170"/>
    <x v="170"/>
    <n v="10"/>
  </r>
  <r>
    <d v="2025-06-24T00:00:00"/>
    <x v="171"/>
    <s v="Shyam Sangam Oil Cente"/>
    <s v="23AIOPP0252H1ZD_x000a_"/>
    <x v="58"/>
    <x v="58"/>
    <n v="5"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  <r>
    <m/>
    <x v="23"/>
    <m/>
    <m/>
    <x v="303"/>
    <x v="3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 Tables" cacheId="20" applyNumberFormats="0" applyBorderFormats="0" applyFontFormats="0" applyPatternFormats="0" applyAlignmentFormats="0" applyWidthHeightFormats="0" dataCaption="" updatedVersion="8" compact="0" compactData="0">
  <location ref="A2:D829" firstHeaderRow="1" firstDataRow="1" firstDataCol="3"/>
  <pivotFields count="7">
    <pivotField name="Date" compact="0" numFmtId="164" outline="0" multipleItemSelectionAllowed="1" showAll="0"/>
    <pivotField name="Bill No" axis="axisRow" compact="0" outline="0" multipleItemSelectionAllowed="1" showAll="0" sortType="ascending">
      <items count="173">
        <item x="101"/>
        <item x="169"/>
        <item x="168"/>
        <item x="167"/>
        <item x="165"/>
        <item x="161"/>
        <item x="159"/>
        <item x="155"/>
        <item x="144"/>
        <item x="142"/>
        <item x="125"/>
        <item x="116"/>
        <item x="115"/>
        <item x="12"/>
        <item x="0"/>
        <item x="170"/>
        <item x="162"/>
        <item x="163"/>
        <item x="160"/>
        <item x="156"/>
        <item x="157"/>
        <item x="153"/>
        <item x="154"/>
        <item x="150"/>
        <item x="149"/>
        <item x="147"/>
        <item x="146"/>
        <item x="139"/>
        <item x="138"/>
        <item x="135"/>
        <item x="136"/>
        <item x="137"/>
        <item x="133"/>
        <item x="130"/>
        <item x="131"/>
        <item x="129"/>
        <item x="128"/>
        <item x="127"/>
        <item x="126"/>
        <item x="123"/>
        <item x="124"/>
        <item x="121"/>
        <item x="120"/>
        <item x="119"/>
        <item x="113"/>
        <item x="114"/>
        <item x="111"/>
        <item x="110"/>
        <item x="112"/>
        <item x="106"/>
        <item x="104"/>
        <item x="103"/>
        <item x="102"/>
        <item x="99"/>
        <item x="100"/>
        <item x="97"/>
        <item x="96"/>
        <item x="94"/>
        <item x="93"/>
        <item x="91"/>
        <item x="92"/>
        <item x="88"/>
        <item x="85"/>
        <item x="86"/>
        <item x="84"/>
        <item x="82"/>
        <item x="83"/>
        <item x="80"/>
        <item x="78"/>
        <item x="77"/>
        <item x="74"/>
        <item x="73"/>
        <item x="72"/>
        <item x="68"/>
        <item x="67"/>
        <item x="66"/>
        <item x="65"/>
        <item x="63"/>
        <item x="62"/>
        <item x="61"/>
        <item x="60"/>
        <item x="56"/>
        <item x="55"/>
        <item x="54"/>
        <item x="53"/>
        <item x="52"/>
        <item x="51"/>
        <item x="50"/>
        <item x="48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2"/>
        <item x="31"/>
        <item x="30"/>
        <item x="29"/>
        <item x="28"/>
        <item x="27"/>
        <item x="26"/>
        <item x="25"/>
        <item x="21"/>
        <item x="20"/>
        <item x="18"/>
        <item x="15"/>
        <item x="13"/>
        <item x="14"/>
        <item x="10"/>
        <item x="9"/>
        <item x="8"/>
        <item x="7"/>
        <item x="6"/>
        <item x="3"/>
        <item x="4"/>
        <item x="2"/>
        <item x="1"/>
        <item x="33"/>
        <item x="158"/>
        <item x="95"/>
        <item x="90"/>
        <item x="171"/>
        <item x="151"/>
        <item x="148"/>
        <item x="134"/>
        <item x="122"/>
        <item x="108"/>
        <item x="105"/>
        <item x="140"/>
        <item x="76"/>
        <item x="71"/>
        <item x="70"/>
        <item x="64"/>
        <item x="58"/>
        <item x="89"/>
        <item x="47"/>
        <item x="16"/>
        <item x="87"/>
        <item x="79"/>
        <item x="69"/>
        <item x="49"/>
        <item x="34"/>
        <item x="152"/>
        <item x="19"/>
        <item x="5"/>
        <item x="141"/>
        <item x="132"/>
        <item x="117"/>
        <item x="109"/>
        <item x="107"/>
        <item x="75"/>
        <item x="59"/>
        <item x="166"/>
        <item x="143"/>
        <item x="57"/>
        <item x="24"/>
        <item x="22"/>
        <item x="11"/>
        <item x="164"/>
        <item x="98"/>
        <item x="118"/>
        <item x="81"/>
        <item x="17"/>
        <item x="145"/>
        <item x="23"/>
        <item t="default"/>
      </items>
    </pivotField>
    <pivotField name="Firm Name" compact="0" outline="0" multipleItemSelectionAllowed="1" showAll="0"/>
    <pivotField name="GSTIN" compact="0" outline="0" multipleItemSelectionAllowed="1" showAll="0"/>
    <pivotField name="Item Code" axis="axisRow" compact="0" outline="0" multipleItemSelectionAllowed="1" showAll="0" sortType="ascending" defaultSubtotal="0">
      <items count="333">
        <item x="291"/>
        <item x="142"/>
        <item x="124"/>
        <item x="165"/>
        <item x="164"/>
        <item x="62"/>
        <item x="26"/>
        <item x="252"/>
        <item x="253"/>
        <item x="170"/>
        <item x="171"/>
        <item x="172"/>
        <item x="173"/>
        <item x="174"/>
        <item x="271"/>
        <item x="34"/>
        <item x="101"/>
        <item x="100"/>
        <item x="99"/>
        <item x="65"/>
        <item x="20"/>
        <item x="19"/>
        <item x="18"/>
        <item x="93"/>
        <item x="260"/>
        <item x="139"/>
        <item x="3"/>
        <item x="86"/>
        <item x="25"/>
        <item x="301"/>
        <item x="16"/>
        <item x="83"/>
        <item x="180"/>
        <item x="251"/>
        <item x="47"/>
        <item x="64"/>
        <item x="332"/>
        <item x="288"/>
        <item x="275"/>
        <item x="167"/>
        <item x="32"/>
        <item x="119"/>
        <item x="177"/>
        <item x="102"/>
        <item x="210"/>
        <item x="257"/>
        <item x="258"/>
        <item x="276"/>
        <item x="175"/>
        <item x="176"/>
        <item x="8"/>
        <item x="7"/>
        <item x="6"/>
        <item x="5"/>
        <item x="292"/>
        <item x="323"/>
        <item x="103"/>
        <item x="189"/>
        <item x="192"/>
        <item x="209"/>
        <item x="208"/>
        <item x="94"/>
        <item x="280"/>
        <item x="148"/>
        <item x="113"/>
        <item x="168"/>
        <item x="145"/>
        <item x="118"/>
        <item x="9"/>
        <item x="322"/>
        <item x="90"/>
        <item x="265"/>
        <item x="116"/>
        <item x="117"/>
        <item x="290"/>
        <item x="233"/>
        <item x="239"/>
        <item x="243"/>
        <item x="35"/>
        <item x="324"/>
        <item x="61"/>
        <item x="72"/>
        <item x="60"/>
        <item x="151"/>
        <item x="59"/>
        <item x="63"/>
        <item x="73"/>
        <item x="68"/>
        <item x="24"/>
        <item x="23"/>
        <item x="52"/>
        <item x="321"/>
        <item x="137"/>
        <item x="178"/>
        <item x="295"/>
        <item x="259"/>
        <item x="237"/>
        <item x="238"/>
        <item x="326"/>
        <item x="327"/>
        <item x="278"/>
        <item x="70"/>
        <item x="78"/>
        <item x="114"/>
        <item x="1"/>
        <item x="69"/>
        <item x="87"/>
        <item x="71"/>
        <item x="166"/>
        <item x="186"/>
        <item x="185"/>
        <item x="120"/>
        <item x="179"/>
        <item x="154"/>
        <item x="121"/>
        <item x="122"/>
        <item x="183"/>
        <item x="187"/>
        <item x="293"/>
        <item x="74"/>
        <item x="249"/>
        <item x="331"/>
        <item x="14"/>
        <item x="318"/>
        <item x="126"/>
        <item x="110"/>
        <item x="250"/>
        <item x="184"/>
        <item x="228"/>
        <item x="296"/>
        <item x="46"/>
        <item x="79"/>
        <item x="111"/>
        <item x="82"/>
        <item x="50"/>
        <item x="127"/>
        <item x="81"/>
        <item x="294"/>
        <item x="67"/>
        <item x="319"/>
        <item x="217"/>
        <item x="216"/>
        <item x="135"/>
        <item x="245"/>
        <item x="248"/>
        <item x="190"/>
        <item x="244"/>
        <item x="230"/>
        <item x="218"/>
        <item x="316"/>
        <item x="22"/>
        <item x="21"/>
        <item x="221"/>
        <item x="15"/>
        <item x="17"/>
        <item x="220"/>
        <item x="227"/>
        <item x="136"/>
        <item x="128"/>
        <item x="146"/>
        <item x="320"/>
        <item x="264"/>
        <item x="144"/>
        <item x="328"/>
        <item x="130"/>
        <item x="123"/>
        <item x="279"/>
        <item x="138"/>
        <item x="30"/>
        <item x="31"/>
        <item x="33"/>
        <item x="51"/>
        <item x="104"/>
        <item x="129"/>
        <item x="109"/>
        <item x="256"/>
        <item x="143"/>
        <item x="188"/>
        <item x="297"/>
        <item x="247"/>
        <item x="246"/>
        <item x="263"/>
        <item x="287"/>
        <item x="262"/>
        <item x="140"/>
        <item x="141"/>
        <item x="261"/>
        <item x="125"/>
        <item x="267"/>
        <item x="281"/>
        <item x="330"/>
        <item x="255"/>
        <item x="266"/>
        <item x="107"/>
        <item x="106"/>
        <item x="277"/>
        <item x="289"/>
        <item x="304"/>
        <item x="306"/>
        <item x="42"/>
        <item x="41"/>
        <item x="132"/>
        <item x="310"/>
        <item x="214"/>
        <item x="12"/>
        <item x="57"/>
        <item x="96"/>
        <item x="191"/>
        <item x="305"/>
        <item x="112"/>
        <item x="194"/>
        <item x="273"/>
        <item x="133"/>
        <item x="215"/>
        <item x="95"/>
        <item x="307"/>
        <item x="75"/>
        <item x="272"/>
        <item x="212"/>
        <item x="40"/>
        <item x="39"/>
        <item x="56"/>
        <item x="131"/>
        <item x="213"/>
        <item x="38"/>
        <item x="308"/>
        <item x="309"/>
        <item x="37"/>
        <item x="134"/>
        <item x="58"/>
        <item x="28"/>
        <item x="36"/>
        <item x="274"/>
        <item x="2"/>
        <item x="53"/>
        <item x="302"/>
        <item x="115"/>
        <item x="91"/>
        <item x="77"/>
        <item x="76"/>
        <item x="29"/>
        <item x="88"/>
        <item x="105"/>
        <item x="283"/>
        <item x="10"/>
        <item x="325"/>
        <item x="85"/>
        <item x="49"/>
        <item x="284"/>
        <item x="282"/>
        <item x="300"/>
        <item x="84"/>
        <item x="285"/>
        <item x="4"/>
        <item x="48"/>
        <item x="231"/>
        <item x="232"/>
        <item x="11"/>
        <item x="45"/>
        <item x="315"/>
        <item x="314"/>
        <item x="313"/>
        <item x="312"/>
        <item x="311"/>
        <item x="286"/>
        <item x="150"/>
        <item x="92"/>
        <item x="329"/>
        <item x="211"/>
        <item x="147"/>
        <item x="43"/>
        <item x="152"/>
        <item x="149"/>
        <item x="97"/>
        <item x="54"/>
        <item x="254"/>
        <item x="89"/>
        <item x="222"/>
        <item x="196"/>
        <item x="195"/>
        <item x="205"/>
        <item x="299"/>
        <item x="206"/>
        <item x="207"/>
        <item x="44"/>
        <item x="223"/>
        <item x="224"/>
        <item x="182"/>
        <item x="155"/>
        <item x="202"/>
        <item x="203"/>
        <item x="229"/>
        <item x="13"/>
        <item x="181"/>
        <item x="226"/>
        <item x="225"/>
        <item x="204"/>
        <item x="270"/>
        <item x="219"/>
        <item x="269"/>
        <item x="268"/>
        <item x="27"/>
        <item x="298"/>
        <item x="317"/>
        <item x="66"/>
        <item x="55"/>
        <item x="153"/>
        <item x="197"/>
        <item x="193"/>
        <item x="200"/>
        <item x="201"/>
        <item x="198"/>
        <item x="199"/>
        <item x="80"/>
        <item x="163"/>
        <item x="162"/>
        <item x="161"/>
        <item x="160"/>
        <item x="159"/>
        <item x="158"/>
        <item x="157"/>
        <item x="156"/>
        <item x="98"/>
        <item x="0"/>
        <item x="169"/>
        <item x="108"/>
        <item x="241"/>
        <item x="234"/>
        <item x="240"/>
        <item x="235"/>
        <item x="236"/>
        <item x="242"/>
        <item x="303"/>
      </items>
    </pivotField>
    <pivotField name="Description" axis="axisRow" compact="0" outline="0" multipleItemSelectionAllowed="1" showAll="0" sortType="ascending">
      <items count="333">
        <item sd="0" x="194"/>
        <item sd="0" x="174"/>
        <item sd="0" x="173"/>
        <item x="304"/>
        <item sd="0" m="1" x="331"/>
        <item x="58"/>
        <item x="274"/>
        <item x="297"/>
        <item sd="0" x="2"/>
        <item x="302"/>
        <item x="26"/>
        <item x="6"/>
        <item x="132"/>
        <item x="133"/>
        <item x="253"/>
        <item x="92"/>
        <item x="252"/>
        <item x="308"/>
        <item x="192"/>
        <item x="211"/>
        <item x="271"/>
        <item sd="0" x="33"/>
        <item x="5"/>
        <item x="214"/>
        <item x="86"/>
        <item x="3"/>
        <item x="96"/>
        <item sd="0" x="57"/>
        <item sd="0" x="191"/>
        <item sd="0" x="12"/>
        <item x="155"/>
        <item x="156"/>
        <item x="36"/>
        <item x="28"/>
        <item x="299"/>
        <item x="13"/>
        <item x="16"/>
        <item x="55"/>
        <item sd="0" x="47"/>
        <item x="119"/>
        <item sd="0" x="167"/>
        <item x="130"/>
        <item x="272"/>
        <item x="303"/>
        <item sd="0" x="327"/>
        <item x="225"/>
        <item x="226"/>
        <item x="181"/>
        <item x="95"/>
        <item x="300"/>
        <item x="180"/>
        <item x="278"/>
        <item x="315"/>
        <item x="305"/>
        <item x="62"/>
        <item x="277"/>
        <item x="42"/>
        <item x="139"/>
        <item x="208"/>
        <item x="209"/>
        <item x="193"/>
        <item x="205"/>
        <item x="202"/>
        <item x="203"/>
        <item x="254"/>
        <item x="85"/>
        <item x="10"/>
        <item x="281"/>
        <item x="280"/>
        <item x="298"/>
        <item x="293"/>
        <item x="91"/>
        <item x="49"/>
        <item x="76"/>
        <item x="77"/>
        <item x="29"/>
        <item x="123"/>
        <item x="161"/>
        <item sd="0" x="323"/>
        <item x="80"/>
        <item sd="0" x="177"/>
        <item x="45"/>
        <item x="65"/>
        <item x="322"/>
        <item x="246"/>
        <item x="140"/>
        <item x="273"/>
        <item sd="0" x="75"/>
        <item x="262"/>
        <item x="212"/>
        <item x="141"/>
        <item x="105"/>
        <item x="88"/>
        <item x="259"/>
        <item x="197"/>
        <item x="48"/>
        <item x="231"/>
        <item x="232"/>
        <item x="11"/>
        <item x="168"/>
        <item x="276"/>
        <item x="44"/>
        <item x="289"/>
        <item x="124"/>
        <item x="150"/>
        <item x="138"/>
        <item x="112"/>
        <item x="7"/>
        <item x="220"/>
        <item x="158"/>
        <item x="159"/>
        <item sd="0" x="146"/>
        <item x="107"/>
        <item x="287"/>
        <item x="53"/>
        <item x="135"/>
        <item x="163"/>
        <item x="279"/>
        <item x="0"/>
        <item sd="0" x="326"/>
        <item x="264"/>
        <item sd="0" x="144"/>
        <item x="157"/>
        <item x="94"/>
        <item x="196"/>
        <item x="222"/>
        <item sd="0" x="171"/>
        <item sd="0" x="170"/>
        <item sd="0" x="204"/>
        <item x="270"/>
        <item sd="0" x="61"/>
        <item x="184"/>
        <item sd="0" x="74"/>
        <item x="46"/>
        <item sd="0" x="186"/>
        <item x="200"/>
        <item sd="0" x="72"/>
        <item sd="0" x="79"/>
        <item x="201"/>
        <item sd="0" x="60"/>
        <item sd="0" x="111"/>
        <item x="114"/>
        <item sd="0" x="151"/>
        <item x="221"/>
        <item x="296"/>
        <item x="228"/>
        <item sd="0" x="1"/>
        <item sd="0" x="59"/>
        <item x="14"/>
        <item sd="0" x="179"/>
        <item sd="0" x="69"/>
        <item x="316"/>
        <item sd="0" x="154"/>
        <item sd="0" x="63"/>
        <item sd="0" x="82"/>
        <item x="50"/>
        <item x="189"/>
        <item x="321"/>
        <item x="113"/>
        <item x="215"/>
        <item x="224"/>
        <item x="223"/>
        <item x="182"/>
        <item x="207"/>
        <item x="206"/>
        <item sd="0" x="210"/>
        <item sd="0" x="70"/>
        <item x="219"/>
        <item sd="0" x="249"/>
        <item x="185"/>
        <item sd="0" x="78"/>
        <item x="269"/>
        <item sd="0" x="329"/>
        <item x="120"/>
        <item x="90"/>
        <item x="245"/>
        <item x="20"/>
        <item x="257"/>
        <item x="258"/>
        <item sd="0" x="19"/>
        <item x="324"/>
        <item x="325"/>
        <item sd="0" x="148"/>
        <item sd="0" x="116"/>
        <item sd="0" x="117"/>
        <item x="320"/>
        <item x="8"/>
        <item sd="0" x="18"/>
        <item sd="0" x="256"/>
        <item x="40"/>
        <item x="39"/>
        <item x="153"/>
        <item sd="0" x="109"/>
        <item x="25"/>
        <item x="104"/>
        <item x="229"/>
        <item sd="0" x="17"/>
        <item x="160"/>
        <item sd="0" x="248"/>
        <item sd="0" x="35"/>
        <item sd="0" x="15"/>
        <item sd="0" x="9"/>
        <item x="136"/>
        <item x="128"/>
        <item x="265"/>
        <item x="142"/>
        <item sd="0" x="190"/>
        <item sd="0" x="244"/>
        <item x="129"/>
        <item x="103"/>
        <item x="188"/>
        <item x="162"/>
        <item x="230"/>
        <item x="143"/>
        <item x="51"/>
        <item x="198"/>
        <item sd="0" x="87"/>
        <item x="268"/>
        <item sd="0" x="73"/>
        <item sd="0" x="126"/>
        <item x="127"/>
        <item x="121"/>
        <item x="199"/>
        <item sd="0" x="71"/>
        <item x="27"/>
        <item sd="0" x="68"/>
        <item sd="0" x="110"/>
        <item x="81"/>
        <item x="122"/>
        <item sd="0" x="166"/>
        <item sd="0" x="52"/>
        <item x="250"/>
        <item sd="0" x="67"/>
        <item sd="0" x="291"/>
        <item x="24"/>
        <item x="294"/>
        <item x="183"/>
        <item x="23"/>
        <item x="292"/>
        <item x="187"/>
        <item sd="0" x="172"/>
        <item x="56"/>
        <item x="284"/>
        <item x="31"/>
        <item x="288"/>
        <item x="89"/>
        <item x="131"/>
        <item x="290"/>
        <item x="275"/>
        <item x="43"/>
        <item x="152"/>
        <item x="147"/>
        <item x="4"/>
        <item x="165"/>
        <item x="164"/>
        <item x="195"/>
        <item x="149"/>
        <item x="54"/>
        <item x="41"/>
        <item x="260"/>
        <item x="227"/>
        <item x="178"/>
        <item x="125"/>
        <item x="38"/>
        <item x="115"/>
        <item x="66"/>
        <item x="213"/>
        <item x="239"/>
        <item x="243"/>
        <item sd="0" x="330"/>
        <item x="240"/>
        <item x="236"/>
        <item x="235"/>
        <item x="234"/>
        <item x="314"/>
        <item x="241"/>
        <item x="242"/>
        <item sd="0" x="217"/>
        <item x="22"/>
        <item x="216"/>
        <item x="21"/>
        <item x="169"/>
        <item x="233"/>
        <item x="145"/>
        <item x="237"/>
        <item x="238"/>
        <item x="108"/>
        <item x="285"/>
        <item x="106"/>
        <item x="98"/>
        <item x="97"/>
        <item x="306"/>
        <item x="307"/>
        <item x="84"/>
        <item x="282"/>
        <item x="283"/>
        <item sd="0" x="295"/>
        <item x="311"/>
        <item x="312"/>
        <item x="310"/>
        <item x="318"/>
        <item x="37"/>
        <item x="267"/>
        <item x="134"/>
        <item x="32"/>
        <item x="102"/>
        <item x="313"/>
        <item x="309"/>
        <item x="263"/>
        <item x="261"/>
        <item x="286"/>
        <item x="30"/>
        <item x="255"/>
        <item sd="0" x="328"/>
        <item x="319"/>
        <item x="317"/>
        <item x="137"/>
        <item sd="0" x="83"/>
        <item sd="0" x="266"/>
        <item x="247"/>
        <item sd="0" x="175"/>
        <item sd="0" x="176"/>
        <item x="34"/>
        <item x="93"/>
        <item sd="0" x="251"/>
        <item x="101"/>
        <item x="99"/>
        <item x="118"/>
        <item x="100"/>
        <item x="218"/>
        <item sd="0" x="64"/>
        <item sd="0" x="301"/>
        <item t="default"/>
      </items>
    </pivotField>
    <pivotField name="Qty" dataField="1" compact="0" outline="0" multipleItemSelectionAllowed="1" showAll="0"/>
  </pivotFields>
  <rowFields count="3">
    <field x="4"/>
    <field x="5"/>
    <field x="1"/>
  </rowFields>
  <rowItems count="827">
    <i>
      <x/>
      <x v="102"/>
      <x v="35"/>
    </i>
    <i t="default" r="1">
      <x v="102"/>
    </i>
    <i>
      <x v="1"/>
      <x v="205"/>
      <x v="62"/>
    </i>
    <i t="default" r="1">
      <x v="205"/>
    </i>
    <i>
      <x v="2"/>
      <x v="103"/>
      <x v="65"/>
    </i>
    <i r="2">
      <x v="73"/>
    </i>
    <i t="default" r="1">
      <x v="103"/>
    </i>
    <i>
      <x v="3"/>
      <x v="253"/>
      <x v="59"/>
    </i>
    <i t="default" r="1">
      <x v="253"/>
    </i>
    <i>
      <x v="4"/>
      <x v="254"/>
      <x v="59"/>
    </i>
    <i t="default" r="1">
      <x v="254"/>
    </i>
    <i>
      <x v="5"/>
      <x v="54"/>
      <x v="105"/>
    </i>
    <i t="default" r="1">
      <x v="54"/>
    </i>
    <i>
      <x v="6"/>
      <x v="10"/>
      <x v="32"/>
    </i>
    <i r="2">
      <x v="116"/>
    </i>
    <i r="2">
      <x v="117"/>
    </i>
    <i t="default" r="1">
      <x v="10"/>
    </i>
    <i>
      <x v="7"/>
      <x v="16"/>
      <x v="44"/>
    </i>
    <i t="default" r="1">
      <x v="16"/>
    </i>
    <i>
      <x v="8"/>
      <x v="14"/>
      <x v="44"/>
    </i>
    <i t="default" r="1">
      <x v="14"/>
    </i>
    <i>
      <x v="9"/>
      <x v="127"/>
    </i>
    <i>
      <x v="10"/>
      <x v="126"/>
    </i>
    <i>
      <x v="11"/>
      <x v="240"/>
    </i>
    <i>
      <x v="12"/>
      <x v="2"/>
    </i>
    <i>
      <x v="13"/>
      <x v="1"/>
    </i>
    <i>
      <x v="14"/>
      <x v="20"/>
      <x v="11"/>
    </i>
    <i t="default" r="1">
      <x v="20"/>
    </i>
    <i>
      <x v="15"/>
      <x v="322"/>
      <x v="53"/>
    </i>
    <i r="2">
      <x v="110"/>
    </i>
    <i r="2">
      <x v="114"/>
    </i>
    <i t="default" r="1">
      <x v="322"/>
    </i>
    <i>
      <x v="16"/>
      <x v="325"/>
      <x v="32"/>
    </i>
    <i r="2">
      <x v="44"/>
    </i>
    <i r="2">
      <x v="84"/>
    </i>
    <i t="default" r="1">
      <x v="325"/>
    </i>
    <i>
      <x v="17"/>
      <x v="328"/>
      <x v="32"/>
    </i>
    <i r="2">
      <x v="44"/>
    </i>
    <i r="2">
      <x v="84"/>
    </i>
    <i t="default" r="1">
      <x v="328"/>
    </i>
    <i>
      <x v="18"/>
      <x v="326"/>
      <x v="32"/>
    </i>
    <i r="2">
      <x v="44"/>
    </i>
    <i r="2">
      <x v="84"/>
    </i>
    <i t="default" r="1">
      <x v="326"/>
    </i>
    <i>
      <x v="19"/>
      <x v="82"/>
      <x v="19"/>
    </i>
    <i r="2">
      <x v="104"/>
    </i>
    <i t="default" r="1">
      <x v="82"/>
    </i>
    <i>
      <x v="20"/>
      <x v="176"/>
      <x v="15"/>
    </i>
    <i r="2">
      <x v="16"/>
    </i>
    <i r="2">
      <x v="23"/>
    </i>
    <i r="2">
      <x v="26"/>
    </i>
    <i r="2">
      <x v="30"/>
    </i>
    <i r="2">
      <x v="32"/>
    </i>
    <i r="2">
      <x v="39"/>
    </i>
    <i r="2">
      <x v="47"/>
    </i>
    <i r="2">
      <x v="52"/>
    </i>
    <i r="2">
      <x v="59"/>
    </i>
    <i r="2">
      <x v="104"/>
    </i>
    <i r="2">
      <x v="119"/>
    </i>
    <i t="default" r="1">
      <x v="176"/>
    </i>
    <i>
      <x v="21"/>
      <x v="179"/>
    </i>
    <i>
      <x v="22"/>
      <x v="187"/>
    </i>
    <i>
      <x v="23"/>
      <x v="323"/>
      <x v="57"/>
    </i>
    <i r="2">
      <x v="86"/>
    </i>
    <i t="default" r="1">
      <x v="323"/>
    </i>
    <i>
      <x v="24"/>
      <x v="259"/>
      <x v="32"/>
    </i>
    <i r="2">
      <x v="44"/>
    </i>
    <i t="default" r="1">
      <x v="259"/>
    </i>
    <i>
      <x v="25"/>
      <x v="57"/>
      <x v="27"/>
    </i>
    <i r="2">
      <x v="59"/>
    </i>
    <i r="2">
      <x v="62"/>
    </i>
    <i t="default" r="1">
      <x v="57"/>
    </i>
    <i>
      <x v="26"/>
      <x v="25"/>
      <x v="34"/>
    </i>
    <i r="2">
      <x v="44"/>
    </i>
    <i r="2">
      <x v="48"/>
    </i>
    <i r="2">
      <x v="52"/>
    </i>
    <i r="2">
      <x v="120"/>
    </i>
    <i t="default" r="1">
      <x v="25"/>
    </i>
    <i>
      <x v="27"/>
      <x v="24"/>
      <x v="23"/>
    </i>
    <i r="2">
      <x v="26"/>
    </i>
    <i r="2">
      <x v="27"/>
    </i>
    <i r="2">
      <x v="32"/>
    </i>
    <i r="2">
      <x v="34"/>
    </i>
    <i r="2">
      <x v="44"/>
    </i>
    <i r="2">
      <x v="48"/>
    </i>
    <i r="2">
      <x v="52"/>
    </i>
    <i r="2">
      <x v="70"/>
    </i>
    <i r="2">
      <x v="90"/>
    </i>
    <i t="default" r="1">
      <x v="24"/>
    </i>
    <i>
      <x v="28"/>
      <x v="193"/>
      <x v="41"/>
    </i>
    <i r="2">
      <x v="118"/>
    </i>
    <i t="default" r="1">
      <x v="193"/>
    </i>
    <i>
      <x v="29"/>
      <x v="34"/>
      <x v="27"/>
    </i>
    <i t="default" r="1">
      <x v="34"/>
    </i>
    <i>
      <x v="30"/>
      <x v="36"/>
      <x v="28"/>
    </i>
    <i r="2">
      <x v="34"/>
    </i>
    <i r="2">
      <x v="108"/>
    </i>
    <i r="2">
      <x v="119"/>
    </i>
    <i t="default" r="1">
      <x v="36"/>
    </i>
    <i>
      <x v="31"/>
      <x v="317"/>
    </i>
    <i>
      <x v="32"/>
      <x v="50"/>
      <x v="60"/>
    </i>
    <i t="default" r="1">
      <x v="50"/>
    </i>
    <i>
      <x v="33"/>
      <x v="324"/>
    </i>
    <i>
      <x v="34"/>
      <x v="38"/>
    </i>
    <i>
      <x v="35"/>
      <x v="330"/>
    </i>
    <i>
      <x v="36"/>
      <x v="269"/>
    </i>
    <i>
      <x v="37"/>
      <x v="310"/>
      <x v="22"/>
    </i>
    <i r="2">
      <x v="36"/>
    </i>
    <i t="default" r="1">
      <x v="310"/>
    </i>
    <i>
      <x v="38"/>
      <x v="6"/>
      <x v="35"/>
    </i>
    <i r="2">
      <x v="42"/>
    </i>
    <i t="default" r="1">
      <x v="6"/>
    </i>
    <i>
      <x v="39"/>
      <x v="40"/>
    </i>
    <i>
      <x v="40"/>
      <x v="304"/>
      <x v="21"/>
    </i>
    <i r="2">
      <x v="32"/>
    </i>
    <i r="2">
      <x v="44"/>
    </i>
    <i r="2">
      <x v="52"/>
    </i>
    <i r="2">
      <x v="59"/>
    </i>
    <i r="2">
      <x v="104"/>
    </i>
    <i r="2">
      <x v="114"/>
    </i>
    <i t="default" r="1">
      <x v="304"/>
    </i>
    <i>
      <x v="41"/>
      <x v="39"/>
      <x v="76"/>
    </i>
    <i t="default" r="1">
      <x v="39"/>
    </i>
    <i>
      <x v="42"/>
      <x v="80"/>
    </i>
    <i>
      <x v="43"/>
      <x v="305"/>
      <x v="84"/>
    </i>
    <i t="default" r="1">
      <x v="305"/>
    </i>
    <i>
      <x v="44"/>
      <x v="165"/>
    </i>
    <i>
      <x v="45"/>
      <x v="177"/>
      <x v="44"/>
    </i>
    <i t="default" r="1">
      <x v="177"/>
    </i>
    <i>
      <x v="46"/>
      <x v="178"/>
      <x v="44"/>
    </i>
    <i t="default" r="1">
      <x v="178"/>
    </i>
    <i>
      <x v="47"/>
      <x v="248"/>
      <x v="42"/>
    </i>
    <i t="default" r="1">
      <x v="248"/>
    </i>
    <i>
      <x v="48"/>
      <x v="320"/>
    </i>
    <i>
      <x v="49"/>
      <x v="321"/>
    </i>
    <i>
      <x v="50"/>
      <x v="186"/>
      <x v="121"/>
    </i>
    <i t="default" r="1">
      <x v="186"/>
    </i>
    <i>
      <x v="51"/>
      <x v="107"/>
      <x v="121"/>
    </i>
    <i t="default" r="1">
      <x v="107"/>
    </i>
    <i>
      <x v="52"/>
      <x v="11"/>
      <x v="121"/>
    </i>
    <i t="default" r="1">
      <x v="11"/>
    </i>
    <i>
      <x v="53"/>
      <x v="22"/>
      <x v="121"/>
    </i>
    <i t="default" r="1">
      <x v="22"/>
    </i>
    <i>
      <x v="54"/>
      <x v="247"/>
      <x v="35"/>
    </i>
    <i t="default" r="1">
      <x v="247"/>
    </i>
    <i>
      <x v="55"/>
      <x v="157"/>
      <x v="19"/>
    </i>
    <i t="default" r="1">
      <x v="157"/>
    </i>
    <i>
      <x v="56"/>
      <x v="209"/>
      <x v="57"/>
    </i>
    <i r="2">
      <x v="84"/>
    </i>
    <i t="default" r="1">
      <x v="209"/>
    </i>
    <i>
      <x v="57"/>
      <x v="156"/>
      <x v="57"/>
    </i>
    <i t="default" r="1">
      <x v="156"/>
    </i>
    <i>
      <x v="58"/>
      <x v="18"/>
      <x v="56"/>
    </i>
    <i t="default" r="1">
      <x v="18"/>
    </i>
    <i>
      <x v="59"/>
      <x v="59"/>
      <x v="53"/>
    </i>
    <i t="default" r="1">
      <x v="59"/>
    </i>
    <i>
      <x v="60"/>
      <x v="58"/>
      <x v="53"/>
    </i>
    <i t="default" r="1">
      <x v="58"/>
    </i>
    <i>
      <x v="61"/>
      <x v="123"/>
      <x v="19"/>
    </i>
    <i r="2">
      <x v="32"/>
    </i>
    <i r="2">
      <x v="51"/>
    </i>
    <i r="2">
      <x v="86"/>
    </i>
    <i t="default" r="1">
      <x v="123"/>
    </i>
    <i>
      <x v="62"/>
      <x v="51"/>
      <x v="19"/>
    </i>
    <i r="2">
      <x v="40"/>
    </i>
    <i t="default" r="1">
      <x v="51"/>
    </i>
    <i>
      <x v="63"/>
      <x v="182"/>
    </i>
    <i>
      <x v="64"/>
      <x v="158"/>
      <x v="76"/>
    </i>
    <i t="default" r="1">
      <x v="158"/>
    </i>
    <i>
      <x v="65"/>
      <x v="99"/>
      <x v="21"/>
    </i>
    <i r="2">
      <x v="59"/>
    </i>
    <i t="default" r="1">
      <x v="99"/>
    </i>
    <i>
      <x v="66"/>
      <x v="283"/>
      <x v="27"/>
    </i>
    <i r="2">
      <x v="49"/>
    </i>
    <i r="2">
      <x v="62"/>
    </i>
    <i t="default" r="1">
      <x v="283"/>
    </i>
    <i>
      <x v="67"/>
      <x v="327"/>
      <x v="23"/>
    </i>
    <i r="2">
      <x v="32"/>
    </i>
    <i r="2">
      <x v="45"/>
    </i>
    <i r="2">
      <x v="49"/>
    </i>
    <i r="2">
      <x v="76"/>
    </i>
    <i t="default" r="1">
      <x v="327"/>
    </i>
    <i>
      <x v="68"/>
      <x v="201"/>
    </i>
    <i>
      <x v="69"/>
      <x v="185"/>
      <x v="21"/>
    </i>
    <i t="default" r="1">
      <x v="185"/>
    </i>
    <i>
      <x v="70"/>
      <x v="174"/>
      <x v="57"/>
    </i>
    <i r="2">
      <x v="87"/>
    </i>
    <i t="default" r="1">
      <x v="174"/>
    </i>
    <i>
      <x v="71"/>
      <x v="204"/>
      <x v="23"/>
    </i>
    <i r="2">
      <x v="45"/>
    </i>
    <i t="default" r="1">
      <x v="204"/>
    </i>
    <i>
      <x v="72"/>
      <x v="183"/>
    </i>
    <i>
      <x v="73"/>
      <x v="184"/>
    </i>
    <i>
      <x v="74"/>
      <x v="244"/>
      <x v="35"/>
    </i>
    <i t="default" r="1">
      <x v="244"/>
    </i>
    <i>
      <x v="75"/>
      <x v="282"/>
      <x v="47"/>
    </i>
    <i t="default" r="1">
      <x v="282"/>
    </i>
    <i>
      <x v="76"/>
      <x v="267"/>
      <x v="47"/>
    </i>
    <i t="default" r="1">
      <x v="267"/>
    </i>
    <i>
      <x v="77"/>
      <x v="268"/>
      <x v="47"/>
    </i>
    <i t="default" r="1">
      <x v="268"/>
    </i>
    <i>
      <x v="78"/>
      <x v="199"/>
    </i>
    <i>
      <x v="79"/>
      <x v="83"/>
      <x v="19"/>
    </i>
    <i t="default" r="1">
      <x v="83"/>
    </i>
    <i>
      <x v="80"/>
      <x v="130"/>
    </i>
    <i>
      <x v="81"/>
      <x v="136"/>
    </i>
    <i>
      <x v="82"/>
      <x v="139"/>
    </i>
    <i>
      <x v="83"/>
      <x v="142"/>
    </i>
    <i>
      <x v="84"/>
      <x v="147"/>
    </i>
    <i>
      <x v="85"/>
      <x v="153"/>
    </i>
    <i>
      <x v="86"/>
      <x v="218"/>
    </i>
    <i>
      <x v="87"/>
      <x v="225"/>
    </i>
    <i>
      <x v="88"/>
      <x v="234"/>
      <x v="52"/>
    </i>
    <i r="2">
      <x v="119"/>
    </i>
    <i t="default" r="1">
      <x v="234"/>
    </i>
    <i>
      <x v="89"/>
      <x v="237"/>
      <x v="119"/>
    </i>
    <i t="default" r="1">
      <x v="237"/>
    </i>
    <i>
      <x v="90"/>
      <x v="230"/>
    </i>
    <i>
      <x v="91"/>
      <x v="314"/>
      <x v="21"/>
    </i>
    <i t="default" r="1">
      <x v="314"/>
    </i>
    <i>
      <x v="92"/>
      <x v="316"/>
      <x v="64"/>
    </i>
    <i t="default" r="1">
      <x v="316"/>
    </i>
    <i>
      <x v="93"/>
      <x v="261"/>
      <x v="23"/>
    </i>
    <i r="2">
      <x v="59"/>
    </i>
    <i t="default" r="1">
      <x v="261"/>
    </i>
    <i>
      <x v="94"/>
      <x v="70"/>
      <x v="32"/>
    </i>
    <i t="default" r="1">
      <x v="70"/>
    </i>
    <i>
      <x v="95"/>
      <x v="93"/>
      <x v="44"/>
    </i>
    <i t="default" r="1">
      <x v="93"/>
    </i>
    <i>
      <x v="96"/>
      <x v="284"/>
      <x v="47"/>
    </i>
    <i t="default" r="1">
      <x v="284"/>
    </i>
    <i>
      <x v="97"/>
      <x v="285"/>
      <x v="47"/>
    </i>
    <i t="default" r="1">
      <x v="285"/>
    </i>
    <i>
      <x v="98"/>
      <x v="180"/>
      <x v="20"/>
    </i>
    <i t="default" r="1">
      <x v="180"/>
    </i>
    <i>
      <x v="99"/>
      <x v="181"/>
      <x v="20"/>
    </i>
    <i t="default" r="1">
      <x v="181"/>
    </i>
    <i>
      <x v="100"/>
      <x v="128"/>
    </i>
    <i>
      <x v="101"/>
      <x v="166"/>
    </i>
    <i>
      <x v="102"/>
      <x v="170"/>
    </i>
    <i>
      <x v="103"/>
      <x v="141"/>
      <x v="32"/>
    </i>
    <i r="2">
      <x v="41"/>
    </i>
    <i r="2">
      <x v="76"/>
    </i>
    <i t="default" r="1">
      <x v="141"/>
    </i>
    <i>
      <x v="104"/>
      <x v="146"/>
    </i>
    <i>
      <x v="105"/>
      <x v="150"/>
    </i>
    <i>
      <x v="106"/>
      <x v="216"/>
    </i>
    <i>
      <x v="107"/>
      <x v="223"/>
    </i>
    <i>
      <x v="108"/>
      <x v="229"/>
    </i>
    <i>
      <x v="109"/>
      <x v="134"/>
    </i>
    <i>
      <x v="110"/>
      <x v="169"/>
      <x v="52"/>
    </i>
    <i r="2">
      <x v="57"/>
    </i>
    <i t="default" r="1">
      <x v="169"/>
    </i>
    <i>
      <x v="111"/>
      <x v="173"/>
      <x v="52"/>
    </i>
    <i r="2">
      <x v="57"/>
    </i>
    <i r="2">
      <x v="75"/>
    </i>
    <i t="default" r="1">
      <x v="173"/>
    </i>
    <i>
      <x v="112"/>
      <x v="149"/>
    </i>
    <i>
      <x v="113"/>
      <x v="152"/>
    </i>
    <i>
      <x v="114"/>
      <x v="221"/>
      <x v="57"/>
    </i>
    <i r="2">
      <x v="75"/>
    </i>
    <i t="default" r="1">
      <x v="221"/>
    </i>
    <i>
      <x v="115"/>
      <x v="228"/>
      <x v="57"/>
    </i>
    <i r="2">
      <x v="75"/>
    </i>
    <i t="default" r="1">
      <x v="228"/>
    </i>
    <i>
      <x v="116"/>
      <x v="236"/>
      <x v="57"/>
    </i>
    <i t="default" r="1">
      <x v="236"/>
    </i>
    <i>
      <x v="117"/>
      <x v="239"/>
      <x v="57"/>
    </i>
    <i t="default" r="1">
      <x v="239"/>
    </i>
    <i>
      <x v="118"/>
      <x v="233"/>
    </i>
    <i>
      <x v="119"/>
      <x v="132"/>
    </i>
    <i>
      <x v="120"/>
      <x v="168"/>
    </i>
    <i>
      <x v="121"/>
      <x v="172"/>
    </i>
    <i>
      <x v="122"/>
      <x v="148"/>
      <x v="19"/>
    </i>
    <i r="2">
      <x v="23"/>
    </i>
    <i r="2">
      <x v="119"/>
    </i>
    <i t="default" r="1">
      <x v="148"/>
    </i>
    <i>
      <x v="123"/>
      <x v="151"/>
      <x v="23"/>
    </i>
    <i t="default" r="1">
      <x v="151"/>
    </i>
    <i>
      <x v="124"/>
      <x v="219"/>
    </i>
    <i>
      <x v="125"/>
      <x v="226"/>
    </i>
    <i>
      <x v="126"/>
      <x v="231"/>
      <x v="32"/>
    </i>
    <i r="2">
      <x v="44"/>
    </i>
    <i t="default" r="1">
      <x v="231"/>
    </i>
    <i>
      <x v="127"/>
      <x v="131"/>
      <x v="32"/>
    </i>
    <i r="2">
      <x v="48"/>
    </i>
    <i r="2">
      <x v="57"/>
    </i>
    <i t="default" r="1">
      <x v="131"/>
    </i>
    <i>
      <x v="128"/>
      <x v="145"/>
      <x v="50"/>
    </i>
    <i t="default" r="1">
      <x v="145"/>
    </i>
    <i>
      <x v="129"/>
      <x v="235"/>
      <x v="32"/>
    </i>
    <i t="default" r="1">
      <x v="235"/>
    </i>
    <i>
      <x v="130"/>
      <x v="133"/>
      <x v="21"/>
    </i>
    <i r="2">
      <x v="27"/>
    </i>
    <i r="2">
      <x v="32"/>
    </i>
    <i r="2">
      <x v="37"/>
    </i>
    <i r="2">
      <x v="44"/>
    </i>
    <i r="2">
      <x v="59"/>
    </i>
    <i r="2">
      <x v="79"/>
    </i>
    <i r="2">
      <x v="80"/>
    </i>
    <i r="2">
      <x v="110"/>
    </i>
    <i t="default" r="1">
      <x v="133"/>
    </i>
    <i>
      <x v="131"/>
      <x v="137"/>
    </i>
    <i>
      <x v="132"/>
      <x v="140"/>
    </i>
    <i>
      <x v="133"/>
      <x v="154"/>
    </i>
    <i>
      <x v="134"/>
      <x v="155"/>
      <x v="26"/>
    </i>
    <i r="2">
      <x v="27"/>
    </i>
    <i r="2">
      <x v="37"/>
    </i>
    <i r="2">
      <x v="50"/>
    </i>
    <i r="2">
      <x v="52"/>
    </i>
    <i r="2">
      <x v="62"/>
    </i>
    <i r="2">
      <x v="110"/>
    </i>
    <i t="default" r="1">
      <x v="155"/>
    </i>
    <i>
      <x v="135"/>
      <x v="220"/>
      <x v="37"/>
    </i>
    <i r="2">
      <x v="59"/>
    </i>
    <i r="2">
      <x v="67"/>
    </i>
    <i r="2">
      <x v="70"/>
    </i>
    <i t="default" r="1">
      <x v="220"/>
    </i>
    <i>
      <x v="136"/>
      <x v="227"/>
      <x v="32"/>
    </i>
    <i r="2">
      <x v="37"/>
    </i>
    <i r="2">
      <x v="68"/>
    </i>
    <i r="2">
      <x v="94"/>
    </i>
    <i t="default" r="1">
      <x v="227"/>
    </i>
    <i>
      <x v="137"/>
      <x v="238"/>
      <x v="32"/>
    </i>
    <i t="default" r="1">
      <x v="238"/>
    </i>
    <i>
      <x v="138"/>
      <x v="232"/>
    </i>
    <i>
      <x v="139"/>
      <x v="315"/>
      <x v="23"/>
    </i>
    <i t="default" r="1">
      <x v="315"/>
    </i>
    <i>
      <x v="140"/>
      <x v="277"/>
    </i>
    <i>
      <x v="141"/>
      <x v="279"/>
      <x v="27"/>
    </i>
    <i r="2">
      <x v="47"/>
    </i>
    <i r="2">
      <x v="52"/>
    </i>
    <i t="default" r="1">
      <x v="279"/>
    </i>
    <i>
      <x v="142"/>
      <x v="115"/>
      <x v="44"/>
    </i>
    <i r="2">
      <x v="45"/>
    </i>
    <i r="2">
      <x v="50"/>
    </i>
    <i r="2">
      <x v="66"/>
    </i>
    <i t="default" r="1">
      <x v="115"/>
    </i>
    <i>
      <x v="143"/>
      <x v="175"/>
      <x v="47"/>
    </i>
    <i t="default" r="1">
      <x v="175"/>
    </i>
    <i>
      <x v="144"/>
      <x v="198"/>
    </i>
    <i>
      <x v="145"/>
      <x v="206"/>
    </i>
    <i>
      <x v="146"/>
      <x v="207"/>
    </i>
    <i>
      <x v="147"/>
      <x v="212"/>
      <x v="27"/>
    </i>
    <i r="2">
      <x v="45"/>
    </i>
    <i r="2">
      <x v="49"/>
    </i>
    <i t="default" r="1">
      <x v="212"/>
    </i>
    <i>
      <x v="148"/>
      <x v="329"/>
      <x v="19"/>
    </i>
    <i r="2">
      <x v="52"/>
    </i>
    <i t="default" r="1">
      <x v="329"/>
    </i>
    <i>
      <x v="149"/>
      <x v="274"/>
      <x v="25"/>
    </i>
    <i t="default" r="1">
      <x v="274"/>
    </i>
    <i>
      <x v="150"/>
      <x v="278"/>
      <x v="59"/>
    </i>
    <i r="2">
      <x v="62"/>
    </i>
    <i r="2">
      <x v="70"/>
    </i>
    <i r="2">
      <x v="119"/>
    </i>
    <i t="default" r="1">
      <x v="278"/>
    </i>
    <i>
      <x v="151"/>
      <x v="280"/>
      <x v="59"/>
    </i>
    <i r="2">
      <x v="119"/>
    </i>
    <i t="default" r="1">
      <x v="280"/>
    </i>
    <i>
      <x v="152"/>
      <x v="143"/>
      <x v="52"/>
    </i>
    <i t="default" r="1">
      <x v="143"/>
    </i>
    <i>
      <x v="153"/>
      <x v="200"/>
    </i>
    <i>
      <x v="154"/>
      <x v="196"/>
    </i>
    <i>
      <x v="155"/>
      <x v="108"/>
      <x v="52"/>
    </i>
    <i t="default" r="1">
      <x v="108"/>
    </i>
    <i>
      <x v="156"/>
      <x v="260"/>
      <x v="50"/>
    </i>
    <i t="default" r="1">
      <x v="260"/>
    </i>
    <i>
      <x v="157"/>
      <x v="202"/>
      <x v="49"/>
    </i>
    <i r="2">
      <x v="52"/>
    </i>
    <i r="2">
      <x v="57"/>
    </i>
    <i r="2">
      <x v="66"/>
    </i>
    <i t="default" r="1">
      <x v="202"/>
    </i>
    <i>
      <x v="158"/>
      <x v="203"/>
      <x v="49"/>
    </i>
    <i r="2">
      <x v="52"/>
    </i>
    <i r="2">
      <x v="57"/>
    </i>
    <i r="2">
      <x v="70"/>
    </i>
    <i t="default" r="1">
      <x v="203"/>
    </i>
    <i>
      <x v="159"/>
      <x v="111"/>
    </i>
    <i>
      <x v="160"/>
      <x v="300"/>
      <x v="23"/>
    </i>
    <i t="default" r="1">
      <x v="300"/>
    </i>
    <i>
      <x v="161"/>
      <x v="120"/>
      <x v="45"/>
    </i>
    <i t="default" r="1">
      <x v="120"/>
    </i>
    <i>
      <x v="162"/>
      <x v="121"/>
    </i>
    <i>
      <x v="163"/>
      <x v="119"/>
    </i>
    <i>
      <x v="164"/>
      <x v="41"/>
      <x v="26"/>
    </i>
    <i r="2">
      <x v="32"/>
    </i>
    <i r="2">
      <x v="45"/>
    </i>
    <i r="2">
      <x v="47"/>
    </i>
    <i r="2">
      <x v="58"/>
    </i>
    <i r="2">
      <x v="69"/>
    </i>
    <i t="default" r="1">
      <x v="41"/>
    </i>
    <i>
      <x v="165"/>
      <x v="76"/>
      <x v="45"/>
    </i>
    <i r="2">
      <x v="75"/>
    </i>
    <i t="default" r="1">
      <x v="76"/>
    </i>
    <i>
      <x v="166"/>
      <x v="55"/>
      <x v="39"/>
    </i>
    <i t="default" r="1">
      <x v="55"/>
    </i>
    <i>
      <x v="167"/>
      <x v="105"/>
      <x v="11"/>
    </i>
    <i r="2">
      <x v="21"/>
    </i>
    <i r="2">
      <x v="26"/>
    </i>
    <i r="2">
      <x v="27"/>
    </i>
    <i r="2">
      <x v="34"/>
    </i>
    <i r="2">
      <x v="53"/>
    </i>
    <i r="2">
      <x v="62"/>
    </i>
    <i t="default" r="1">
      <x v="105"/>
    </i>
    <i>
      <x v="168"/>
      <x v="311"/>
      <x v="21"/>
    </i>
    <i r="2">
      <x v="37"/>
    </i>
    <i r="2">
      <x v="49"/>
    </i>
    <i r="2">
      <x v="104"/>
    </i>
    <i r="2">
      <x v="114"/>
    </i>
    <i t="default" r="1">
      <x v="311"/>
    </i>
    <i>
      <x v="169"/>
      <x v="243"/>
      <x v="21"/>
    </i>
    <i r="2">
      <x v="37"/>
    </i>
    <i r="2">
      <x v="49"/>
    </i>
    <i r="2">
      <x v="104"/>
    </i>
    <i r="2">
      <x v="114"/>
    </i>
    <i t="default" r="1">
      <x v="243"/>
    </i>
    <i>
      <x v="170"/>
      <x v="21"/>
    </i>
    <i>
      <x v="171"/>
      <x v="214"/>
      <x v="110"/>
    </i>
    <i t="default" r="1">
      <x v="214"/>
    </i>
    <i>
      <x v="172"/>
      <x v="194"/>
      <x v="19"/>
    </i>
    <i r="2">
      <x v="49"/>
    </i>
    <i r="2">
      <x v="84"/>
    </i>
    <i t="default" r="1">
      <x v="194"/>
    </i>
    <i>
      <x v="173"/>
      <x v="208"/>
      <x v="70"/>
    </i>
    <i t="default" r="1">
      <x v="208"/>
    </i>
    <i>
      <x v="174"/>
      <x v="192"/>
    </i>
    <i>
      <x v="175"/>
      <x v="188"/>
    </i>
    <i>
      <x v="176"/>
      <x v="213"/>
      <x v="26"/>
    </i>
    <i r="2">
      <x v="62"/>
    </i>
    <i t="default" r="1">
      <x v="213"/>
    </i>
    <i>
      <x v="177"/>
      <x v="210"/>
      <x v="52"/>
    </i>
    <i r="2">
      <x v="57"/>
    </i>
    <i t="default" r="1">
      <x v="210"/>
    </i>
    <i>
      <x v="178"/>
      <x v="296"/>
    </i>
    <i>
      <x v="179"/>
      <x v="319"/>
      <x v="48"/>
    </i>
    <i t="default" r="1">
      <x v="319"/>
    </i>
    <i>
      <x v="180"/>
      <x v="84"/>
      <x v="37"/>
    </i>
    <i r="2">
      <x v="46"/>
    </i>
    <i t="default" r="1">
      <x v="84"/>
    </i>
    <i>
      <x v="181"/>
      <x v="308"/>
      <x v="37"/>
    </i>
    <i r="2">
      <x v="45"/>
    </i>
    <i t="default" r="1">
      <x v="308"/>
    </i>
    <i>
      <x v="182"/>
      <x v="287"/>
      <x v="37"/>
    </i>
    <i t="default" r="1">
      <x v="287"/>
    </i>
    <i>
      <x v="183"/>
      <x v="88"/>
      <x v="32"/>
    </i>
    <i r="2">
      <x v="39"/>
    </i>
    <i r="2">
      <x v="45"/>
    </i>
    <i t="default" r="1">
      <x v="88"/>
    </i>
    <i>
      <x v="184"/>
      <x v="85"/>
      <x v="37"/>
    </i>
    <i r="2">
      <x v="62"/>
    </i>
    <i t="default" r="1">
      <x v="85"/>
    </i>
    <i>
      <x v="185"/>
      <x v="90"/>
      <x v="38"/>
    </i>
    <i r="2">
      <x v="45"/>
    </i>
    <i r="2">
      <x v="62"/>
    </i>
    <i t="default" r="1">
      <x v="90"/>
    </i>
    <i>
      <x v="186"/>
      <x v="309"/>
      <x v="39"/>
    </i>
    <i r="2">
      <x v="45"/>
    </i>
    <i t="default" r="1">
      <x v="309"/>
    </i>
    <i>
      <x v="187"/>
      <x v="262"/>
      <x v="72"/>
    </i>
    <i t="default" r="1">
      <x v="262"/>
    </i>
    <i>
      <x v="188"/>
      <x v="302"/>
      <x v="45"/>
    </i>
    <i t="default" r="1">
      <x v="302"/>
    </i>
    <i>
      <x v="189"/>
      <x v="117"/>
      <x v="37"/>
    </i>
    <i t="default" r="1">
      <x v="117"/>
    </i>
    <i>
      <x v="190"/>
      <x v="313"/>
    </i>
    <i>
      <x v="191"/>
      <x v="312"/>
      <x v="44"/>
    </i>
    <i t="default" r="1">
      <x v="312"/>
    </i>
    <i>
      <x v="192"/>
      <x v="318"/>
    </i>
    <i>
      <x v="193"/>
      <x v="112"/>
      <x v="37"/>
    </i>
    <i r="2">
      <x v="84"/>
    </i>
    <i t="default" r="1">
      <x v="112"/>
    </i>
    <i>
      <x v="194"/>
      <x v="288"/>
      <x v="84"/>
    </i>
    <i t="default" r="1">
      <x v="288"/>
    </i>
    <i>
      <x v="195"/>
      <x v="100"/>
      <x v="41"/>
    </i>
    <i t="default" r="1">
      <x v="100"/>
    </i>
    <i>
      <x v="196"/>
      <x v="113"/>
      <x v="36"/>
    </i>
    <i t="default" r="1">
      <x v="113"/>
    </i>
    <i>
      <x v="197"/>
      <x v="9"/>
      <x v="160"/>
    </i>
    <i t="default" r="1">
      <x v="9"/>
    </i>
    <i>
      <x v="198"/>
      <x v="3"/>
      <x v="170"/>
    </i>
    <i t="default" r="1">
      <x v="3"/>
    </i>
    <i>
      <x v="199"/>
      <x v="56"/>
      <x v="146"/>
    </i>
    <i r="2">
      <x v="147"/>
    </i>
    <i r="2">
      <x v="149"/>
    </i>
    <i r="2">
      <x v="150"/>
    </i>
    <i r="2">
      <x v="152"/>
    </i>
    <i r="2">
      <x v="153"/>
    </i>
    <i r="2">
      <x v="154"/>
    </i>
    <i r="2">
      <x v="156"/>
    </i>
    <i t="default" r="1">
      <x v="56"/>
    </i>
    <i>
      <x v="200"/>
      <x v="258"/>
      <x v="146"/>
    </i>
    <i r="2">
      <x v="149"/>
    </i>
    <i r="2">
      <x v="150"/>
    </i>
    <i r="2">
      <x v="152"/>
    </i>
    <i r="2">
      <x v="153"/>
    </i>
    <i r="2">
      <x v="156"/>
    </i>
    <i t="default" r="1">
      <x v="258"/>
    </i>
    <i>
      <x v="201"/>
      <x v="12"/>
      <x v="168"/>
    </i>
    <i t="default" r="1">
      <x v="12"/>
    </i>
    <i>
      <x v="202"/>
      <x v="17"/>
      <x v="170"/>
    </i>
    <i t="default" r="1">
      <x v="17"/>
    </i>
    <i>
      <x v="203"/>
      <x v="23"/>
      <x/>
    </i>
    <i t="default" r="1">
      <x v="23"/>
    </i>
    <i>
      <x v="204"/>
      <x v="29"/>
    </i>
    <i>
      <x v="205"/>
      <x v="27"/>
    </i>
    <i>
      <x v="206"/>
      <x v="26"/>
      <x v="124"/>
    </i>
    <i t="default" r="1">
      <x v="26"/>
    </i>
    <i>
      <x v="207"/>
      <x v="28"/>
    </i>
    <i>
      <x v="208"/>
      <x v="43"/>
      <x v="170"/>
    </i>
    <i t="default" r="1">
      <x v="43"/>
    </i>
    <i>
      <x v="209"/>
      <x v="106"/>
      <x v="157"/>
    </i>
    <i r="2">
      <x v="158"/>
    </i>
    <i t="default" r="1">
      <x v="106"/>
    </i>
    <i>
      <x v="210"/>
      <x/>
    </i>
    <i>
      <x v="211"/>
      <x v="86"/>
      <x v="167"/>
    </i>
    <i t="default" r="1">
      <x v="86"/>
    </i>
    <i>
      <x v="212"/>
      <x v="13"/>
      <x v="167"/>
    </i>
    <i r="2">
      <x v="168"/>
    </i>
    <i r="2">
      <x v="170"/>
    </i>
    <i t="default" r="1">
      <x v="13"/>
    </i>
    <i>
      <x v="213"/>
      <x v="159"/>
      <x/>
    </i>
    <i t="default" r="1">
      <x v="159"/>
    </i>
    <i>
      <x v="214"/>
      <x v="48"/>
      <x v="124"/>
    </i>
    <i t="default" r="1">
      <x v="48"/>
    </i>
    <i>
      <x v="215"/>
      <x v="53"/>
      <x v="170"/>
    </i>
    <i t="default" r="1">
      <x v="53"/>
    </i>
    <i>
      <x v="216"/>
      <x v="87"/>
    </i>
    <i>
      <x v="217"/>
      <x v="42"/>
      <x v="167"/>
    </i>
    <i r="2">
      <x v="170"/>
    </i>
    <i t="default" r="1">
      <x v="42"/>
    </i>
    <i>
      <x v="218"/>
      <x v="89"/>
      <x/>
    </i>
    <i t="default" r="1">
      <x v="89"/>
    </i>
    <i>
      <x v="219"/>
      <x v="189"/>
      <x v="167"/>
    </i>
    <i r="2">
      <x v="168"/>
    </i>
    <i r="2">
      <x v="169"/>
    </i>
    <i r="2">
      <x v="170"/>
    </i>
    <i t="default" r="1">
      <x v="189"/>
    </i>
    <i>
      <x v="220"/>
      <x v="190"/>
      <x v="167"/>
    </i>
    <i r="2">
      <x v="168"/>
    </i>
    <i r="2">
      <x v="169"/>
    </i>
    <i r="2">
      <x v="170"/>
    </i>
    <i t="default" r="1">
      <x v="190"/>
    </i>
    <i>
      <x v="221"/>
      <x v="241"/>
      <x v="124"/>
    </i>
    <i r="2">
      <x v="171"/>
    </i>
    <i t="default" r="1">
      <x v="241"/>
    </i>
    <i>
      <x v="222"/>
      <x v="246"/>
      <x v="124"/>
    </i>
    <i t="default" r="1">
      <x v="246"/>
    </i>
    <i>
      <x v="223"/>
      <x v="266"/>
      <x/>
    </i>
    <i t="default" r="1">
      <x v="266"/>
    </i>
    <i>
      <x v="224"/>
      <x v="263"/>
      <x v="167"/>
    </i>
    <i r="2">
      <x v="168"/>
    </i>
    <i r="2">
      <x v="169"/>
    </i>
    <i r="2">
      <x v="170"/>
    </i>
    <i t="default" r="1">
      <x v="263"/>
    </i>
    <i>
      <x v="225"/>
      <x v="291"/>
      <x v="170"/>
    </i>
    <i t="default" r="1">
      <x v="291"/>
    </i>
    <i>
      <x v="226"/>
      <x v="292"/>
      <x v="170"/>
    </i>
    <i t="default" r="1">
      <x v="292"/>
    </i>
    <i>
      <x v="227"/>
      <x v="301"/>
      <x v="167"/>
    </i>
    <i r="2">
      <x v="168"/>
    </i>
    <i r="2">
      <x v="169"/>
    </i>
    <i r="2">
      <x v="170"/>
    </i>
    <i t="default" r="1">
      <x v="301"/>
    </i>
    <i>
      <x v="228"/>
      <x v="303"/>
      <x v="168"/>
    </i>
    <i r="2">
      <x v="170"/>
    </i>
    <i t="default" r="1">
      <x v="303"/>
    </i>
    <i>
      <x v="229"/>
      <x v="5"/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40"/>
    </i>
    <i r="2">
      <x v="141"/>
    </i>
    <i r="2">
      <x v="144"/>
    </i>
    <i r="2">
      <x v="159"/>
    </i>
    <i r="2">
      <x v="161"/>
    </i>
    <i r="2">
      <x v="162"/>
    </i>
    <i t="default" r="1">
      <x v="5"/>
    </i>
    <i>
      <x v="230"/>
      <x v="33"/>
      <x v="124"/>
    </i>
    <i r="2">
      <x v="139"/>
    </i>
    <i r="2">
      <x v="144"/>
    </i>
    <i r="2">
      <x v="163"/>
    </i>
    <i r="2">
      <x v="164"/>
    </i>
    <i t="default" r="1">
      <x v="33"/>
    </i>
    <i>
      <x v="231"/>
      <x v="32"/>
      <x v="142"/>
    </i>
    <i r="2">
      <x v="143"/>
    </i>
    <i t="default" r="1">
      <x v="32"/>
    </i>
    <i>
      <x v="232"/>
      <x v="8"/>
    </i>
    <i>
      <x v="233"/>
      <x v="8"/>
    </i>
    <i>
      <x v="234"/>
      <x v="114"/>
      <x v="110"/>
    </i>
    <i t="default" r="1">
      <x v="114"/>
    </i>
    <i>
      <x v="235"/>
      <x v="49"/>
      <x v="27"/>
    </i>
    <i t="default" r="1">
      <x v="49"/>
    </i>
    <i>
      <x v="236"/>
      <x v="264"/>
      <x v="37"/>
    </i>
    <i r="2">
      <x v="49"/>
    </i>
    <i r="2">
      <x v="76"/>
    </i>
    <i t="default" r="1">
      <x v="264"/>
    </i>
    <i>
      <x v="237"/>
      <x v="71"/>
      <x v="86"/>
    </i>
    <i t="default" r="1">
      <x v="71"/>
    </i>
    <i>
      <x v="238"/>
      <x v="74"/>
      <x v="100"/>
    </i>
    <i t="default" r="1">
      <x v="74"/>
    </i>
    <i>
      <x v="239"/>
      <x v="73"/>
      <x v="100"/>
    </i>
    <i t="default" r="1">
      <x v="73"/>
    </i>
    <i>
      <x v="240"/>
      <x v="75"/>
      <x v="87"/>
    </i>
    <i r="2">
      <x v="113"/>
    </i>
    <i t="default" r="1">
      <x v="75"/>
    </i>
    <i>
      <x v="241"/>
      <x v="92"/>
      <x v="90"/>
    </i>
    <i t="default" r="1">
      <x v="92"/>
    </i>
    <i>
      <x v="242"/>
      <x v="91"/>
      <x v="84"/>
    </i>
    <i t="default" r="1">
      <x v="91"/>
    </i>
    <i>
      <x v="243"/>
      <x v="67"/>
      <x v="37"/>
    </i>
    <i t="default" r="1">
      <x v="67"/>
    </i>
    <i>
      <x v="244"/>
      <x v="66"/>
      <x v="121"/>
    </i>
    <i t="default" r="1">
      <x v="66"/>
    </i>
    <i>
      <x v="245"/>
      <x v="78"/>
    </i>
    <i>
      <x v="246"/>
      <x v="65"/>
      <x v="91"/>
    </i>
    <i t="default" r="1">
      <x v="65"/>
    </i>
    <i>
      <x v="247"/>
      <x v="72"/>
      <x v="84"/>
    </i>
    <i r="2">
      <x v="110"/>
    </i>
    <i t="default" r="1">
      <x v="72"/>
    </i>
    <i>
      <x v="248"/>
      <x v="294"/>
      <x v="37"/>
    </i>
    <i t="default" r="1">
      <x v="294"/>
    </i>
    <i>
      <x v="249"/>
      <x v="68"/>
      <x v="37"/>
    </i>
    <i t="default" r="1">
      <x v="68"/>
    </i>
    <i>
      <x v="250"/>
      <x v="69"/>
      <x v="27"/>
    </i>
    <i t="default" r="1">
      <x v="69"/>
    </i>
    <i>
      <x v="251"/>
      <x v="293"/>
      <x v="91"/>
    </i>
    <i t="default" r="1">
      <x v="293"/>
    </i>
    <i>
      <x v="252"/>
      <x v="295"/>
      <x v="37"/>
    </i>
    <i t="default" r="1">
      <x v="295"/>
    </i>
    <i>
      <x v="253"/>
      <x v="252"/>
      <x v="121"/>
    </i>
    <i t="default" r="1">
      <x v="252"/>
    </i>
    <i>
      <x v="254"/>
      <x v="95"/>
      <x v="37"/>
    </i>
    <i r="2">
      <x v="49"/>
    </i>
    <i r="2">
      <x v="110"/>
    </i>
    <i t="default" r="1">
      <x v="95"/>
    </i>
    <i>
      <x v="255"/>
      <x v="96"/>
      <x v="49"/>
    </i>
    <i t="default" r="1">
      <x v="96"/>
    </i>
    <i>
      <x v="256"/>
      <x v="97"/>
      <x v="49"/>
    </i>
    <i t="default" r="1">
      <x v="97"/>
    </i>
    <i>
      <x v="257"/>
      <x v="98"/>
      <x v="121"/>
    </i>
    <i t="default" r="1">
      <x v="98"/>
    </i>
    <i>
      <x v="258"/>
      <x v="81"/>
      <x v="21"/>
    </i>
    <i r="2">
      <x v="48"/>
    </i>
    <i r="2">
      <x v="49"/>
    </i>
    <i r="2">
      <x v="110"/>
    </i>
    <i t="default" r="1">
      <x v="81"/>
    </i>
    <i>
      <x v="259"/>
      <x v="306"/>
      <x v="26"/>
    </i>
    <i t="default" r="1">
      <x v="306"/>
    </i>
    <i>
      <x v="260"/>
      <x v="298"/>
      <x v="26"/>
    </i>
    <i t="default" r="1">
      <x v="298"/>
    </i>
    <i>
      <x v="261"/>
      <x v="297"/>
      <x v="26"/>
    </i>
    <i t="default" r="1">
      <x v="297"/>
    </i>
    <i>
      <x v="262"/>
      <x v="299"/>
      <x v="26"/>
    </i>
    <i t="default" r="1">
      <x v="299"/>
    </i>
    <i>
      <x v="263"/>
      <x v="307"/>
      <x v="26"/>
    </i>
    <i t="default" r="1">
      <x v="307"/>
    </i>
    <i>
      <x v="264"/>
      <x v="242"/>
      <x v="37"/>
    </i>
    <i t="default" r="1">
      <x v="242"/>
    </i>
    <i>
      <x v="265"/>
      <x v="104"/>
      <x v="19"/>
    </i>
    <i r="2">
      <x v="37"/>
    </i>
    <i r="2">
      <x v="63"/>
    </i>
    <i t="default" r="1">
      <x v="104"/>
    </i>
    <i>
      <x v="266"/>
      <x v="15"/>
      <x v="86"/>
    </i>
    <i t="default" r="1">
      <x v="15"/>
    </i>
    <i>
      <x v="267"/>
      <x v="44"/>
    </i>
    <i>
      <x v="268"/>
      <x v="19"/>
      <x v="54"/>
    </i>
    <i t="default" r="1">
      <x v="19"/>
    </i>
    <i>
      <x v="269"/>
      <x v="251"/>
      <x v="27"/>
    </i>
    <i r="2">
      <x v="62"/>
    </i>
    <i t="default" r="1">
      <x v="251"/>
    </i>
    <i>
      <x v="270"/>
      <x v="249"/>
      <x v="37"/>
    </i>
    <i r="2">
      <x v="110"/>
    </i>
    <i t="default" r="1">
      <x v="249"/>
    </i>
    <i>
      <x v="271"/>
      <x v="250"/>
      <x v="63"/>
    </i>
    <i t="default" r="1">
      <x v="250"/>
    </i>
    <i>
      <x v="272"/>
      <x v="256"/>
      <x v="63"/>
    </i>
    <i t="default" r="1">
      <x v="256"/>
    </i>
    <i>
      <x v="273"/>
      <x v="290"/>
      <x v="85"/>
    </i>
    <i t="default" r="1">
      <x v="290"/>
    </i>
    <i>
      <x v="274"/>
      <x v="257"/>
      <x v="19"/>
    </i>
    <i r="2">
      <x v="37"/>
    </i>
    <i r="2">
      <x v="63"/>
    </i>
    <i r="2">
      <x v="110"/>
    </i>
    <i t="default" r="1">
      <x v="257"/>
    </i>
    <i>
      <x v="275"/>
      <x v="64"/>
      <x v="44"/>
    </i>
    <i t="default" r="1">
      <x v="64"/>
    </i>
    <i>
      <x v="276"/>
      <x v="245"/>
      <x v="88"/>
    </i>
    <i t="default" r="1">
      <x v="245"/>
    </i>
    <i>
      <x v="277"/>
      <x v="125"/>
      <x v="23"/>
    </i>
    <i r="2">
      <x v="48"/>
    </i>
    <i r="2">
      <x v="52"/>
    </i>
    <i t="default" r="1">
      <x v="125"/>
    </i>
    <i>
      <x v="278"/>
      <x v="124"/>
      <x v="53"/>
    </i>
    <i t="default" r="1">
      <x v="124"/>
    </i>
    <i>
      <x v="279"/>
      <x v="255"/>
      <x v="53"/>
    </i>
    <i t="default" r="1">
      <x v="255"/>
    </i>
    <i>
      <x v="280"/>
      <x v="61"/>
      <x v="52"/>
    </i>
    <i r="2">
      <x v="53"/>
    </i>
    <i t="default" r="1">
      <x v="61"/>
    </i>
    <i>
      <x v="281"/>
      <x v="7"/>
      <x v="27"/>
    </i>
    <i t="default" r="1">
      <x v="7"/>
    </i>
    <i>
      <x v="282"/>
      <x v="164"/>
      <x v="53"/>
    </i>
    <i t="default" r="1">
      <x v="164"/>
    </i>
    <i>
      <x v="283"/>
      <x v="163"/>
      <x v="53"/>
    </i>
    <i t="default" r="1">
      <x v="163"/>
    </i>
    <i>
      <x v="284"/>
      <x v="101"/>
      <x v="27"/>
    </i>
    <i r="2">
      <x v="34"/>
    </i>
    <i r="2">
      <x v="48"/>
    </i>
    <i r="2">
      <x v="110"/>
    </i>
    <i t="default" r="1">
      <x v="101"/>
    </i>
    <i>
      <x v="285"/>
      <x v="161"/>
      <x v="45"/>
    </i>
    <i r="2">
      <x v="52"/>
    </i>
    <i t="default" r="1">
      <x v="161"/>
    </i>
    <i>
      <x v="286"/>
      <x v="160"/>
      <x v="41"/>
    </i>
    <i r="2">
      <x v="52"/>
    </i>
    <i t="default" r="1">
      <x v="160"/>
    </i>
    <i>
      <x v="287"/>
      <x v="162"/>
      <x v="57"/>
    </i>
    <i t="default" r="1">
      <x v="162"/>
    </i>
    <i>
      <x v="288"/>
      <x v="30"/>
      <x v="59"/>
    </i>
    <i t="default" r="1">
      <x v="30"/>
    </i>
    <i>
      <x v="289"/>
      <x v="62"/>
      <x v="53"/>
    </i>
    <i t="default" r="1">
      <x v="62"/>
    </i>
    <i>
      <x v="290"/>
      <x v="63"/>
      <x v="53"/>
    </i>
    <i t="default" r="1">
      <x v="63"/>
    </i>
    <i>
      <x v="291"/>
      <x v="195"/>
      <x v="42"/>
    </i>
    <i r="2">
      <x v="50"/>
    </i>
    <i t="default" r="1">
      <x v="195"/>
    </i>
    <i>
      <x v="292"/>
      <x v="35"/>
      <x v="48"/>
    </i>
    <i r="2">
      <x v="119"/>
    </i>
    <i t="default" r="1">
      <x v="35"/>
    </i>
    <i>
      <x v="293"/>
      <x v="47"/>
      <x v="57"/>
    </i>
    <i t="default" r="1">
      <x v="47"/>
    </i>
    <i>
      <x v="294"/>
      <x v="46"/>
      <x v="45"/>
    </i>
    <i r="2">
      <x v="52"/>
    </i>
    <i t="default" r="1">
      <x v="46"/>
    </i>
    <i>
      <x v="295"/>
      <x v="45"/>
      <x v="45"/>
    </i>
    <i r="2">
      <x v="52"/>
    </i>
    <i t="default" r="1">
      <x v="45"/>
    </i>
    <i>
      <x v="296"/>
      <x v="128"/>
    </i>
    <i>
      <x v="297"/>
      <x v="129"/>
      <x v="45"/>
    </i>
    <i t="default" r="1">
      <x v="129"/>
    </i>
    <i>
      <x v="298"/>
      <x v="167"/>
      <x v="45"/>
    </i>
    <i r="2">
      <x v="52"/>
    </i>
    <i t="default" r="1">
      <x v="167"/>
    </i>
    <i>
      <x v="299"/>
      <x v="171"/>
      <x v="45"/>
    </i>
    <i t="default" r="1">
      <x v="171"/>
    </i>
    <i>
      <x v="300"/>
      <x v="217"/>
      <x v="45"/>
    </i>
    <i t="default" r="1">
      <x v="217"/>
    </i>
    <i>
      <x v="301"/>
      <x v="224"/>
      <x v="45"/>
    </i>
    <i r="2">
      <x v="115"/>
    </i>
    <i t="default" r="1">
      <x v="224"/>
    </i>
    <i>
      <x v="302"/>
      <x v="144"/>
      <x v="27"/>
    </i>
    <i r="2">
      <x v="31"/>
    </i>
    <i t="default" r="1">
      <x v="144"/>
    </i>
    <i>
      <x v="303"/>
      <x v="52"/>
      <x v="24"/>
    </i>
    <i t="default" r="1">
      <x v="52"/>
    </i>
    <i>
      <x v="304"/>
      <x v="265"/>
      <x v="104"/>
    </i>
    <i t="default" r="1">
      <x v="265"/>
    </i>
    <i>
      <x v="305"/>
      <x v="37"/>
      <x v="109"/>
    </i>
    <i t="default" r="1">
      <x v="37"/>
    </i>
    <i>
      <x v="306"/>
      <x v="191"/>
      <x v="61"/>
    </i>
    <i t="default" r="1">
      <x v="191"/>
    </i>
    <i>
      <x v="307"/>
      <x v="94"/>
      <x v="53"/>
    </i>
    <i t="default" r="1">
      <x v="94"/>
    </i>
    <i>
      <x v="308"/>
      <x v="60"/>
      <x v="55"/>
    </i>
    <i t="default" r="1">
      <x v="60"/>
    </i>
    <i>
      <x v="309"/>
      <x v="135"/>
      <x v="53"/>
    </i>
    <i t="default" r="1">
      <x v="135"/>
    </i>
    <i>
      <x v="310"/>
      <x v="138"/>
      <x v="53"/>
    </i>
    <i t="default" r="1">
      <x v="138"/>
    </i>
    <i>
      <x v="311"/>
      <x v="215"/>
      <x v="53"/>
    </i>
    <i t="default" r="1">
      <x v="215"/>
    </i>
    <i>
      <x v="312"/>
      <x v="222"/>
      <x v="53"/>
    </i>
    <i t="default" r="1">
      <x v="222"/>
    </i>
    <i>
      <x v="313"/>
      <x v="79"/>
      <x v="95"/>
    </i>
    <i t="default" r="1">
      <x v="79"/>
    </i>
    <i>
      <x v="314"/>
      <x v="116"/>
      <x v="59"/>
    </i>
    <i t="default" r="1">
      <x v="116"/>
    </i>
    <i>
      <x v="315"/>
      <x v="211"/>
      <x v="59"/>
    </i>
    <i t="default" r="1">
      <x v="211"/>
    </i>
    <i>
      <x v="316"/>
      <x v="77"/>
      <x v="59"/>
    </i>
    <i t="default" r="1">
      <x v="77"/>
    </i>
    <i>
      <x v="317"/>
      <x v="197"/>
      <x v="59"/>
    </i>
    <i t="default" r="1">
      <x v="197"/>
    </i>
    <i>
      <x v="318"/>
      <x v="110"/>
      <x v="59"/>
    </i>
    <i t="default" r="1">
      <x v="110"/>
    </i>
    <i>
      <x v="319"/>
      <x v="109"/>
      <x v="59"/>
    </i>
    <i t="default" r="1">
      <x v="109"/>
    </i>
    <i>
      <x v="320"/>
      <x v="122"/>
      <x v="59"/>
    </i>
    <i t="default" r="1">
      <x v="122"/>
    </i>
    <i>
      <x v="321"/>
      <x v="31"/>
      <x v="59"/>
    </i>
    <i t="default" r="1">
      <x v="31"/>
    </i>
    <i>
      <x v="322"/>
      <x v="289"/>
      <x v="85"/>
    </i>
    <i t="default" r="1">
      <x v="289"/>
    </i>
    <i>
      <x v="323"/>
      <x v="118"/>
      <x v="14"/>
    </i>
    <i t="default" r="1">
      <x v="118"/>
    </i>
    <i>
      <x v="324"/>
      <x v="281"/>
      <x v="59"/>
    </i>
    <i t="default" r="1">
      <x v="281"/>
    </i>
    <i>
      <x v="325"/>
      <x v="286"/>
      <x v="59"/>
    </i>
    <i r="2">
      <x v="84"/>
    </i>
    <i t="default" r="1">
      <x v="286"/>
    </i>
    <i>
      <x v="326"/>
      <x v="275"/>
      <x v="47"/>
    </i>
    <i t="default" r="1">
      <x v="275"/>
    </i>
    <i>
      <x v="327"/>
      <x v="273"/>
      <x v="47"/>
    </i>
    <i t="default" r="1">
      <x v="273"/>
    </i>
    <i>
      <x v="328"/>
      <x v="270"/>
      <x v="47"/>
    </i>
    <i t="default" r="1">
      <x v="270"/>
    </i>
    <i>
      <x v="329"/>
      <x v="272"/>
      <x v="47"/>
    </i>
    <i t="default" r="1">
      <x v="272"/>
    </i>
    <i>
      <x v="330"/>
      <x v="271"/>
      <x v="47"/>
    </i>
    <i t="default" r="1">
      <x v="271"/>
    </i>
    <i>
      <x v="331"/>
      <x v="276"/>
      <x v="47"/>
    </i>
    <i t="default" r="1">
      <x v="276"/>
    </i>
    <i>
      <x v="332"/>
      <x v="331"/>
    </i>
    <i t="grand">
      <x/>
    </i>
  </rowItems>
  <colItems count="1">
    <i/>
  </colItems>
  <dataFields count="1">
    <dataField name="SUM of Qty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 Tables 2" cacheId="14" applyNumberFormats="0" applyBorderFormats="0" applyFontFormats="0" applyPatternFormats="0" applyAlignmentFormats="0" applyWidthHeightFormats="0" dataCaption="" updatedVersion="8" compact="0" compactData="0">
  <location ref="F2:I575" firstHeaderRow="1" firstDataRow="1" firstDataCol="3"/>
  <pivotFields count="4">
    <pivotField name="Job Card No." axis="axisRow" compact="0" outline="0" multipleItemSelectionAllowed="1" showAll="0" sortType="ascending">
      <items count="946">
        <item x="916"/>
        <item x="917"/>
        <item x="944"/>
        <item x="943"/>
        <item x="937"/>
        <item x="941"/>
        <item x="940"/>
        <item x="938"/>
        <item x="939"/>
        <item x="935"/>
        <item x="936"/>
        <item x="933"/>
        <item x="934"/>
        <item x="923"/>
        <item x="927"/>
        <item x="930"/>
        <item x="931"/>
        <item x="928"/>
        <item x="924"/>
        <item x="929"/>
        <item x="925"/>
        <item x="926"/>
        <item x="918"/>
        <item x="919"/>
        <item x="920"/>
        <item x="921"/>
        <item x="922"/>
        <item x="904"/>
        <item x="914"/>
        <item x="915"/>
        <item x="905"/>
        <item x="896"/>
        <item x="913"/>
        <item x="897"/>
        <item x="906"/>
        <item x="912"/>
        <item x="907"/>
        <item x="900"/>
        <item x="908"/>
        <item x="901"/>
        <item x="909"/>
        <item x="910"/>
        <item x="902"/>
        <item x="898"/>
        <item x="899"/>
        <item x="856"/>
        <item x="892"/>
        <item x="889"/>
        <item x="893"/>
        <item x="876"/>
        <item x="885"/>
        <item x="894"/>
        <item x="886"/>
        <item x="890"/>
        <item x="887"/>
        <item x="888"/>
        <item x="883"/>
        <item x="884"/>
        <item x="879"/>
        <item x="880"/>
        <item x="877"/>
        <item x="878"/>
        <item x="677"/>
        <item x="676"/>
        <item x="874"/>
        <item x="871"/>
        <item x="872"/>
        <item x="866"/>
        <item x="867"/>
        <item x="868"/>
        <item x="865"/>
        <item x="869"/>
        <item x="860"/>
        <item x="847"/>
        <item x="863"/>
        <item x="858"/>
        <item x="861"/>
        <item x="859"/>
        <item x="857"/>
        <item x="854"/>
        <item x="852"/>
        <item x="853"/>
        <item x="848"/>
        <item x="849"/>
        <item x="850"/>
        <item x="851"/>
        <item x="846"/>
        <item x="844"/>
        <item x="842"/>
        <item x="837"/>
        <item x="838"/>
        <item x="828"/>
        <item x="839"/>
        <item x="840"/>
        <item x="841"/>
        <item x="835"/>
        <item x="833"/>
        <item x="713"/>
        <item x="829"/>
        <item x="830"/>
        <item x="831"/>
        <item x="832"/>
        <item x="781"/>
        <item x="824"/>
        <item x="825"/>
        <item x="826"/>
        <item x="819"/>
        <item x="820"/>
        <item x="810"/>
        <item x="817"/>
        <item x="821"/>
        <item x="822"/>
        <item x="823"/>
        <item x="813"/>
        <item x="815"/>
        <item x="814"/>
        <item x="812"/>
        <item x="811"/>
        <item x="793"/>
        <item x="808"/>
        <item x="805"/>
        <item x="804"/>
        <item x="803"/>
        <item x="807"/>
        <item x="806"/>
        <item x="802"/>
        <item x="801"/>
        <item x="800"/>
        <item x="799"/>
        <item x="798"/>
        <item x="797"/>
        <item x="794"/>
        <item x="796"/>
        <item x="795"/>
        <item x="668"/>
        <item x="792"/>
        <item x="791"/>
        <item x="790"/>
        <item x="789"/>
        <item x="788"/>
        <item x="758"/>
        <item x="711"/>
        <item x="785"/>
        <item x="784"/>
        <item x="783"/>
        <item x="782"/>
        <item x="778"/>
        <item x="700"/>
        <item x="777"/>
        <item x="780"/>
        <item x="776"/>
        <item x="774"/>
        <item x="773"/>
        <item x="775"/>
        <item x="772"/>
        <item x="771"/>
        <item x="763"/>
        <item x="768"/>
        <item x="770"/>
        <item x="769"/>
        <item x="709"/>
        <item x="762"/>
        <item x="765"/>
        <item x="761"/>
        <item x="764"/>
        <item x="766"/>
        <item x="760"/>
        <item x="738"/>
        <item x="749"/>
        <item x="733"/>
        <item x="759"/>
        <item x="754"/>
        <item x="745"/>
        <item x="757"/>
        <item x="756"/>
        <item x="753"/>
        <item x="755"/>
        <item x="751"/>
        <item x="750"/>
        <item x="747"/>
        <item x="752"/>
        <item x="742"/>
        <item x="748"/>
        <item x="746"/>
        <item x="743"/>
        <item x="735"/>
        <item x="741"/>
        <item x="740"/>
        <item x="734"/>
        <item x="739"/>
        <item x="714"/>
        <item x="736"/>
        <item x="737"/>
        <item x="731"/>
        <item x="725"/>
        <item x="721"/>
        <item x="727"/>
        <item x="732"/>
        <item x="724"/>
        <item x="722"/>
        <item x="729"/>
        <item x="717"/>
        <item x="723"/>
        <item x="728"/>
        <item x="720"/>
        <item x="726"/>
        <item x="674"/>
        <item x="716"/>
        <item x="718"/>
        <item x="712"/>
        <item x="715"/>
        <item x="710"/>
        <item x="686"/>
        <item x="708"/>
        <item x="707"/>
        <item x="706"/>
        <item x="685"/>
        <item x="670"/>
        <item x="705"/>
        <item x="696"/>
        <item x="701"/>
        <item x="704"/>
        <item x="702"/>
        <item x="695"/>
        <item x="687"/>
        <item x="697"/>
        <item x="694"/>
        <item x="699"/>
        <item x="698"/>
        <item x="691"/>
        <item x="693"/>
        <item x="692"/>
        <item x="666"/>
        <item x="689"/>
        <item x="690"/>
        <item x="663"/>
        <item x="654"/>
        <item x="688"/>
        <item x="684"/>
        <item x="683"/>
        <item x="682"/>
        <item x="681"/>
        <item x="680"/>
        <item x="635"/>
        <item x="678"/>
        <item x="679"/>
        <item x="657"/>
        <item x="642"/>
        <item x="653"/>
        <item x="675"/>
        <item x="673"/>
        <item x="672"/>
        <item x="671"/>
        <item x="667"/>
        <item x="659"/>
        <item x="664"/>
        <item x="665"/>
        <item x="662"/>
        <item x="652"/>
        <item x="656"/>
        <item x="658"/>
        <item x="655"/>
        <item x="644"/>
        <item x="651"/>
        <item x="621"/>
        <item x="648"/>
        <item x="650"/>
        <item x="643"/>
        <item x="649"/>
        <item x="647"/>
        <item x="646"/>
        <item x="645"/>
        <item x="638"/>
        <item x="641"/>
        <item x="639"/>
        <item x="640"/>
        <item x="637"/>
        <item x="634"/>
        <item x="631"/>
        <item x="630"/>
        <item x="632"/>
        <item x="633"/>
        <item x="628"/>
        <item x="624"/>
        <item x="625"/>
        <item x="629"/>
        <item x="627"/>
        <item x="626"/>
        <item x="622"/>
        <item x="623"/>
        <item x="620"/>
        <item x="619"/>
        <item x="618"/>
        <item x="607"/>
        <item x="616"/>
        <item x="615"/>
        <item x="597"/>
        <item x="596"/>
        <item x="617"/>
        <item x="592"/>
        <item x="611"/>
        <item x="604"/>
        <item x="614"/>
        <item x="613"/>
        <item x="612"/>
        <item x="610"/>
        <item x="606"/>
        <item x="608"/>
        <item x="605"/>
        <item x="532"/>
        <item x="600"/>
        <item x="599"/>
        <item x="594"/>
        <item x="603"/>
        <item x="601"/>
        <item x="602"/>
        <item x="574"/>
        <item x="586"/>
        <item x="598"/>
        <item x="590"/>
        <item x="588"/>
        <item x="593"/>
        <item x="591"/>
        <item x="595"/>
        <item x="589"/>
        <item x="585"/>
        <item x="587"/>
        <item x="583"/>
        <item x="581"/>
        <item x="580"/>
        <item x="577"/>
        <item x="584"/>
        <item x="582"/>
        <item x="565"/>
        <item x="578"/>
        <item x="579"/>
        <item x="576"/>
        <item x="575"/>
        <item x="559"/>
        <item x="553"/>
        <item x="567"/>
        <item x="573"/>
        <item x="562"/>
        <item x="569"/>
        <item x="570"/>
        <item x="572"/>
        <item x="571"/>
        <item x="564"/>
        <item x="566"/>
        <item x="563"/>
        <item x="561"/>
        <item x="560"/>
        <item x="558"/>
        <item x="554"/>
        <item x="557"/>
        <item x="555"/>
        <item x="556"/>
        <item x="549"/>
        <item x="551"/>
        <item x="552"/>
        <item x="550"/>
        <item x="548"/>
        <item x="541"/>
        <item x="540"/>
        <item x="544"/>
        <item x="543"/>
        <item x="538"/>
        <item x="542"/>
        <item x="539"/>
        <item x="536"/>
        <item x="537"/>
        <item x="534"/>
        <item x="527"/>
        <item x="533"/>
        <item x="531"/>
        <item x="529"/>
        <item x="530"/>
        <item x="526"/>
        <item x="528"/>
        <item x="521"/>
        <item x="523"/>
        <item x="524"/>
        <item x="522"/>
        <item x="520"/>
        <item x="517"/>
        <item x="515"/>
        <item x="518"/>
        <item x="519"/>
        <item x="434"/>
        <item x="516"/>
        <item x="514"/>
        <item x="513"/>
        <item x="512"/>
        <item x="506"/>
        <item x="510"/>
        <item x="511"/>
        <item x="452"/>
        <item x="505"/>
        <item x="497"/>
        <item x="509"/>
        <item x="508"/>
        <item x="507"/>
        <item x="504"/>
        <item x="503"/>
        <item x="496"/>
        <item x="500"/>
        <item x="502"/>
        <item x="483"/>
        <item x="501"/>
        <item x="484"/>
        <item x="499"/>
        <item x="495"/>
        <item x="498"/>
        <item x="494"/>
        <item x="490"/>
        <item x="492"/>
        <item x="493"/>
        <item x="485"/>
        <item x="489"/>
        <item x="491"/>
        <item x="487"/>
        <item x="488"/>
        <item x="486"/>
        <item x="480"/>
        <item x="482"/>
        <item x="473"/>
        <item x="478"/>
        <item x="475"/>
        <item x="481"/>
        <item x="479"/>
        <item x="471"/>
        <item x="477"/>
        <item x="476"/>
        <item x="474"/>
        <item x="472"/>
        <item x="470"/>
        <item x="469"/>
        <item x="468"/>
        <item x="465"/>
        <item x="467"/>
        <item x="466"/>
        <item x="459"/>
        <item x="462"/>
        <item x="461"/>
        <item x="458"/>
        <item x="460"/>
        <item x="463"/>
        <item x="457"/>
        <item x="455"/>
        <item x="456"/>
        <item x="453"/>
        <item x="454"/>
        <item x="450"/>
        <item x="449"/>
        <item x="451"/>
        <item x="448"/>
        <item x="447"/>
        <item x="446"/>
        <item x="442"/>
        <item x="430"/>
        <item x="445"/>
        <item x="444"/>
        <item x="441"/>
        <item x="443"/>
        <item x="440"/>
        <item x="432"/>
        <item x="438"/>
        <item x="439"/>
        <item x="437"/>
        <item x="435"/>
        <item x="428"/>
        <item x="436"/>
        <item x="433"/>
        <item x="409"/>
        <item x="431"/>
        <item x="427"/>
        <item x="425"/>
        <item x="424"/>
        <item x="408"/>
        <item x="423"/>
        <item x="422"/>
        <item x="420"/>
        <item x="421"/>
        <item x="419"/>
        <item x="417"/>
        <item x="418"/>
        <item x="416"/>
        <item x="413"/>
        <item x="415"/>
        <item x="414"/>
        <item x="412"/>
        <item x="411"/>
        <item x="410"/>
        <item x="406"/>
        <item x="401"/>
        <item x="405"/>
        <item x="402"/>
        <item x="407"/>
        <item x="404"/>
        <item x="403"/>
        <item x="400"/>
        <item x="398"/>
        <item x="399"/>
        <item x="396"/>
        <item x="394"/>
        <item x="397"/>
        <item x="393"/>
        <item x="395"/>
        <item x="392"/>
        <item x="390"/>
        <item x="391"/>
        <item x="389"/>
        <item x="388"/>
        <item x="387"/>
        <item x="386"/>
        <item x="385"/>
        <item x="379"/>
        <item x="383"/>
        <item x="381"/>
        <item x="384"/>
        <item x="382"/>
        <item x="378"/>
        <item x="380"/>
        <item x="375"/>
        <item x="377"/>
        <item x="376"/>
        <item x="374"/>
        <item x="371"/>
        <item x="372"/>
        <item x="373"/>
        <item x="369"/>
        <item x="365"/>
        <item x="370"/>
        <item x="368"/>
        <item x="366"/>
        <item x="364"/>
        <item x="363"/>
        <item x="362"/>
        <item x="361"/>
        <item x="360"/>
        <item x="359"/>
        <item x="357"/>
        <item x="356"/>
        <item x="354"/>
        <item x="355"/>
        <item x="351"/>
        <item x="353"/>
        <item x="352"/>
        <item x="349"/>
        <item x="350"/>
        <item x="347"/>
        <item x="348"/>
        <item x="346"/>
        <item x="338"/>
        <item x="345"/>
        <item x="344"/>
        <item x="342"/>
        <item x="341"/>
        <item x="343"/>
        <item x="334"/>
        <item x="340"/>
        <item x="302"/>
        <item x="339"/>
        <item x="337"/>
        <item x="335"/>
        <item x="336"/>
        <item x="333"/>
        <item x="319"/>
        <item x="330"/>
        <item x="309"/>
        <item x="332"/>
        <item x="328"/>
        <item x="331"/>
        <item x="329"/>
        <item x="327"/>
        <item x="326"/>
        <item x="324"/>
        <item x="325"/>
        <item x="322"/>
        <item x="323"/>
        <item x="314"/>
        <item x="321"/>
        <item x="318"/>
        <item x="315"/>
        <item x="317"/>
        <item x="316"/>
        <item x="266"/>
        <item x="312"/>
        <item x="313"/>
        <item x="311"/>
        <item x="304"/>
        <item x="310"/>
        <item x="308"/>
        <item x="253"/>
        <item x="210"/>
        <item x="307"/>
        <item x="306"/>
        <item x="305"/>
        <item x="301"/>
        <item x="300"/>
        <item x="299"/>
        <item x="298"/>
        <item x="295"/>
        <item x="296"/>
        <item x="294"/>
        <item x="293"/>
        <item x="291"/>
        <item x="292"/>
        <item x="290"/>
        <item x="250"/>
        <item x="289"/>
        <item x="288"/>
        <item x="287"/>
        <item x="286"/>
        <item x="285"/>
        <item x="283"/>
        <item x="282"/>
        <item x="281"/>
        <item x="284"/>
        <item x="279"/>
        <item x="280"/>
        <item x="277"/>
        <item x="278"/>
        <item x="276"/>
        <item x="275"/>
        <item x="273"/>
        <item x="268"/>
        <item x="272"/>
        <item x="270"/>
        <item x="271"/>
        <item x="269"/>
        <item x="267"/>
        <item x="265"/>
        <item x="263"/>
        <item x="246"/>
        <item x="262"/>
        <item x="264"/>
        <item x="258"/>
        <item x="261"/>
        <item x="260"/>
        <item x="257"/>
        <item x="259"/>
        <item x="256"/>
        <item x="248"/>
        <item x="255"/>
        <item x="254"/>
        <item x="251"/>
        <item x="252"/>
        <item x="249"/>
        <item x="247"/>
        <item x="245"/>
        <item x="243"/>
        <item x="244"/>
        <item x="242"/>
        <item x="241"/>
        <item x="239"/>
        <item x="240"/>
        <item x="238"/>
        <item x="237"/>
        <item x="236"/>
        <item x="235"/>
        <item x="234"/>
        <item x="233"/>
        <item x="232"/>
        <item x="231"/>
        <item x="225"/>
        <item x="223"/>
        <item x="230"/>
        <item x="227"/>
        <item x="226"/>
        <item x="222"/>
        <item x="224"/>
        <item x="221"/>
        <item x="219"/>
        <item x="220"/>
        <item x="218"/>
        <item x="216"/>
        <item x="217"/>
        <item x="215"/>
        <item x="214"/>
        <item x="209"/>
        <item x="135"/>
        <item x="212"/>
        <item x="213"/>
        <item x="211"/>
        <item x="208"/>
        <item x="206"/>
        <item x="205"/>
        <item x="207"/>
        <item x="204"/>
        <item x="201"/>
        <item x="203"/>
        <item x="175"/>
        <item x="202"/>
        <item x="198"/>
        <item x="199"/>
        <item x="195"/>
        <item x="196"/>
        <item x="187"/>
        <item x="186"/>
        <item x="197"/>
        <item x="194"/>
        <item x="192"/>
        <item x="193"/>
        <item x="191"/>
        <item x="190"/>
        <item x="188"/>
        <item x="189"/>
        <item x="183"/>
        <item x="184"/>
        <item x="182"/>
        <item x="185"/>
        <item x="180"/>
        <item x="181"/>
        <item x="179"/>
        <item x="178"/>
        <item x="131"/>
        <item x="176"/>
        <item x="173"/>
        <item x="174"/>
        <item x="172"/>
        <item x="171"/>
        <item x="167"/>
        <item x="166"/>
        <item x="164"/>
        <item x="169"/>
        <item x="165"/>
        <item x="161"/>
        <item x="162"/>
        <item x="159"/>
        <item x="163"/>
        <item x="160"/>
        <item x="150"/>
        <item x="158"/>
        <item x="156"/>
        <item x="157"/>
        <item x="154"/>
        <item x="153"/>
        <item x="155"/>
        <item x="145"/>
        <item x="152"/>
        <item x="149"/>
        <item x="142"/>
        <item x="148"/>
        <item x="151"/>
        <item x="147"/>
        <item x="146"/>
        <item x="141"/>
        <item x="140"/>
        <item x="144"/>
        <item x="143"/>
        <item x="139"/>
        <item x="138"/>
        <item x="137"/>
        <item x="132"/>
        <item x="134"/>
        <item x="133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59"/>
        <item x="112"/>
        <item x="110"/>
        <item x="109"/>
        <item x="111"/>
        <item x="105"/>
        <item x="107"/>
        <item x="108"/>
        <item x="106"/>
        <item x="103"/>
        <item x="100"/>
        <item x="55"/>
        <item x="104"/>
        <item x="102"/>
        <item x="101"/>
        <item x="99"/>
        <item x="98"/>
        <item x="83"/>
        <item x="97"/>
        <item x="94"/>
        <item x="93"/>
        <item x="95"/>
        <item x="92"/>
        <item x="89"/>
        <item x="90"/>
        <item x="91"/>
        <item x="87"/>
        <item x="88"/>
        <item x="86"/>
        <item x="81"/>
        <item x="84"/>
        <item x="82"/>
        <item x="75"/>
        <item x="80"/>
        <item x="74"/>
        <item x="79"/>
        <item x="78"/>
        <item x="77"/>
        <item x="76"/>
        <item x="73"/>
        <item x="70"/>
        <item x="72"/>
        <item x="69"/>
        <item x="68"/>
        <item x="66"/>
        <item x="6"/>
        <item x="67"/>
        <item x="64"/>
        <item x="63"/>
        <item x="65"/>
        <item x="62"/>
        <item x="61"/>
        <item x="58"/>
        <item x="57"/>
        <item x="56"/>
        <item x="54"/>
        <item x="53"/>
        <item x="52"/>
        <item x="46"/>
        <item x="51"/>
        <item x="50"/>
        <item x="49"/>
        <item x="48"/>
        <item x="47"/>
        <item x="43"/>
        <item x="44"/>
        <item x="40"/>
        <item x="42"/>
        <item x="41"/>
        <item x="36"/>
        <item x="35"/>
        <item x="34"/>
        <item x="31"/>
        <item x="32"/>
        <item x="30"/>
        <item x="28"/>
        <item x="29"/>
        <item x="25"/>
        <item x="27"/>
        <item x="26"/>
        <item x="24"/>
        <item x="23"/>
        <item x="22"/>
        <item x="21"/>
        <item x="19"/>
        <item x="20"/>
        <item x="18"/>
        <item x="15"/>
        <item x="16"/>
        <item x="17"/>
        <item x="14"/>
        <item x="12"/>
        <item x="13"/>
        <item x="11"/>
        <item x="5"/>
        <item x="10"/>
        <item x="8"/>
        <item x="7"/>
        <item x="3"/>
        <item x="2"/>
        <item x="4"/>
        <item x="1"/>
        <item x="0"/>
        <item x="200"/>
        <item x="767"/>
        <item x="903"/>
        <item x="177"/>
        <item x="816"/>
        <item x="661"/>
        <item x="547"/>
        <item x="38"/>
        <item x="911"/>
        <item x="60"/>
        <item x="568"/>
        <item x="942"/>
        <item x="864"/>
        <item x="609"/>
        <item x="45"/>
        <item x="730"/>
        <item x="703"/>
        <item x="464"/>
        <item x="834"/>
        <item x="33"/>
        <item x="818"/>
        <item x="891"/>
        <item x="845"/>
        <item x="39"/>
        <item x="546"/>
        <item x="862"/>
        <item x="37"/>
        <item x="429"/>
        <item x="875"/>
        <item x="358"/>
        <item x="426"/>
        <item x="229"/>
        <item x="274"/>
        <item x="719"/>
        <item x="895"/>
        <item x="136"/>
        <item x="96"/>
        <item x="525"/>
        <item x="660"/>
        <item x="9"/>
        <item x="535"/>
        <item x="228"/>
        <item x="168"/>
        <item x="744"/>
        <item x="843"/>
        <item x="827"/>
        <item x="873"/>
        <item x="836"/>
        <item x="786"/>
        <item x="881"/>
        <item x="809"/>
        <item x="882"/>
        <item x="855"/>
        <item x="932"/>
        <item x="297"/>
        <item x="303"/>
        <item x="71"/>
        <item x="85"/>
        <item x="367"/>
        <item x="636"/>
        <item x="870"/>
        <item x="669"/>
        <item x="170"/>
        <item x="779"/>
        <item x="545"/>
        <item x="787"/>
        <item x="320"/>
        <item t="default"/>
      </items>
    </pivotField>
    <pivotField name="Date" compact="0" outline="0" multipleItemSelectionAllowed="1" showAll="0"/>
    <pivotField name="Part Code" axis="axisRow" dataField="1" compact="0" outline="0" multipleItemSelectionAllowed="1" showAll="0" sortType="ascending" defaultSubtotal="0">
      <items count="291">
        <item x="252"/>
        <item x="122"/>
        <item x="184"/>
        <item x="178"/>
        <item x="104"/>
        <item x="136"/>
        <item x="43"/>
        <item x="44"/>
        <item x="45"/>
        <item x="46"/>
        <item x="47"/>
        <item x="65"/>
        <item x="40"/>
        <item x="140"/>
        <item x="141"/>
        <item x="142"/>
        <item x="41"/>
        <item x="10"/>
        <item x="11"/>
        <item x="12"/>
        <item x="51"/>
        <item x="269"/>
        <item x="193"/>
        <item x="29"/>
        <item x="63"/>
        <item x="55"/>
        <item x="276"/>
        <item x="108"/>
        <item x="87"/>
        <item x="274"/>
        <item x="275"/>
        <item x="34"/>
        <item x="4"/>
        <item x="105"/>
        <item x="278"/>
        <item x="28"/>
        <item x="54"/>
        <item x="260"/>
        <item x="271"/>
        <item x="251"/>
        <item x="95"/>
        <item x="31"/>
        <item x="257"/>
        <item x="289"/>
        <item x="56"/>
        <item x="153"/>
        <item x="210"/>
        <item x="249"/>
        <item x="248"/>
        <item x="24"/>
        <item x="48"/>
        <item x="49"/>
        <item x="25"/>
        <item x="69"/>
        <item x="70"/>
        <item x="71"/>
        <item x="72"/>
        <item x="253"/>
        <item x="238"/>
        <item x="59"/>
        <item x="85"/>
        <item x="263"/>
        <item x="177"/>
        <item x="13"/>
        <item x="259"/>
        <item x="53"/>
        <item x="181"/>
        <item x="143"/>
        <item x="206"/>
        <item x="191"/>
        <item x="130"/>
        <item x="139"/>
        <item x="17"/>
        <item x="19"/>
        <item x="240"/>
        <item x="83"/>
        <item x="133"/>
        <item x="247"/>
        <item x="156"/>
        <item x="155"/>
        <item x="81"/>
        <item x="250"/>
        <item x="286"/>
        <item x="284"/>
        <item x="265"/>
        <item x="226"/>
        <item x="233"/>
        <item x="228"/>
        <item x="107"/>
        <item x="264"/>
        <item sd="0" x="93"/>
        <item x="73"/>
        <item x="74"/>
        <item x="179"/>
        <item x="32"/>
        <item x="1"/>
        <item x="255"/>
        <item x="75"/>
        <item x="76"/>
        <item x="77"/>
        <item x="78"/>
        <item x="79"/>
        <item x="267"/>
        <item x="192"/>
        <item x="135"/>
        <item x="231"/>
        <item x="232"/>
        <item x="283"/>
        <item x="256"/>
        <item x="67"/>
        <item x="145"/>
        <item x="146"/>
        <item x="154"/>
        <item x="20"/>
        <item x="21"/>
        <item x="209"/>
        <item x="147"/>
        <item x="148"/>
        <item x="22"/>
        <item x="195"/>
        <item x="196"/>
        <item x="162"/>
        <item x="126"/>
        <item x="197"/>
        <item x="198"/>
        <item x="161"/>
        <item x="160"/>
        <item x="190"/>
        <item x="199"/>
        <item x="200"/>
        <item x="159"/>
        <item x="172"/>
        <item x="245"/>
        <item x="92"/>
        <item x="277"/>
        <item x="173"/>
        <item x="174"/>
        <item x="258"/>
        <item x="176"/>
        <item x="204"/>
        <item x="38"/>
        <item x="165"/>
        <item x="166"/>
        <item x="119"/>
        <item x="120"/>
        <item x="121"/>
        <item x="167"/>
        <item x="168"/>
        <item x="272"/>
        <item x="273"/>
        <item x="100"/>
        <item x="138"/>
        <item x="262"/>
        <item x="202"/>
        <item x="234"/>
        <item x="222"/>
        <item x="8"/>
        <item x="171"/>
        <item x="144"/>
        <item x="203"/>
        <item x="241"/>
        <item x="239"/>
        <item x="287"/>
        <item x="288"/>
        <item x="285"/>
        <item x="225"/>
        <item x="80"/>
        <item x="109"/>
        <item x="217"/>
        <item x="90"/>
        <item x="82"/>
        <item x="218"/>
        <item x="205"/>
        <item x="149"/>
        <item x="164"/>
        <item x="99"/>
        <item x="52"/>
        <item x="89"/>
        <item x="132"/>
        <item x="88"/>
        <item x="9"/>
        <item x="175"/>
        <item x="50"/>
        <item x="180"/>
        <item x="96"/>
        <item x="97"/>
        <item x="98"/>
        <item x="125"/>
        <item x="123"/>
        <item x="163"/>
        <item x="57"/>
        <item x="58"/>
        <item x="183"/>
        <item x="201"/>
        <item x="114"/>
        <item x="237"/>
        <item x="186"/>
        <item x="14"/>
        <item x="2"/>
        <item x="15"/>
        <item x="185"/>
        <item x="112"/>
        <item x="187"/>
        <item x="39"/>
        <item x="158"/>
        <item x="268"/>
        <item x="280"/>
        <item x="37"/>
        <item x="23"/>
        <item x="261"/>
        <item x="223"/>
        <item x="18"/>
        <item x="3"/>
        <item x="5"/>
        <item x="242"/>
        <item x="207"/>
        <item x="6"/>
        <item x="102"/>
        <item x="128"/>
        <item x="64"/>
        <item x="131"/>
        <item x="137"/>
        <item x="208"/>
        <item x="26"/>
        <item x="221"/>
        <item x="246"/>
        <item x="216"/>
        <item x="129"/>
        <item x="254"/>
        <item x="194"/>
        <item x="91"/>
        <item x="36"/>
        <item x="279"/>
        <item x="215"/>
        <item x="68"/>
        <item x="35"/>
        <item x="84"/>
        <item sd="0" x="0"/>
        <item sd="0" x="30"/>
        <item sd="0" x="152"/>
        <item x="134"/>
        <item sd="0" x="281"/>
        <item sd="0" x="27"/>
        <item sd="0" x="244"/>
        <item sd="0" x="103"/>
        <item sd="0" x="61"/>
        <item x="66"/>
        <item sd="0" x="127"/>
        <item x="7"/>
        <item x="60"/>
        <item sd="0" x="157"/>
        <item sd="0" x="110"/>
        <item x="115"/>
        <item x="282"/>
        <item x="116"/>
        <item x="111"/>
        <item x="243"/>
        <item x="219"/>
        <item x="62"/>
        <item x="101"/>
        <item x="106"/>
        <item x="118"/>
        <item x="117"/>
        <item x="86"/>
        <item x="182"/>
        <item x="211"/>
        <item x="212"/>
        <item x="224"/>
        <item x="33"/>
        <item x="169"/>
        <item x="170"/>
        <item x="189"/>
        <item x="42"/>
        <item x="113"/>
        <item x="124"/>
        <item x="188"/>
        <item x="213"/>
        <item x="214"/>
        <item x="220"/>
        <item x="94"/>
        <item x="270"/>
        <item x="16"/>
        <item x="151"/>
        <item x="236"/>
        <item x="227"/>
        <item x="235"/>
        <item x="229"/>
        <item x="230"/>
        <item x="150"/>
        <item x="266"/>
        <item sd="0" x="290"/>
      </items>
    </pivotField>
    <pivotField name="Description" axis="axisRow" compact="0" outline="0" multipleItemSelectionAllowed="1" showAll="0" sortType="ascending">
      <items count="292">
        <item sd="0" x="207"/>
        <item sd="0" x="47"/>
        <item sd="0" x="46"/>
        <item sd="0" x="18"/>
        <item sd="0" m="1" x="289"/>
        <item x="103"/>
        <item sd="0" x="250"/>
        <item x="223"/>
        <item sd="0" x="7"/>
        <item x="222"/>
        <item sd="0" x="135"/>
        <item sd="0" x="104"/>
        <item x="72"/>
        <item sd="0" x="220"/>
        <item sd="0" x="245"/>
        <item x="25"/>
        <item sd="0" x="241"/>
        <item sd="0" x="176"/>
        <item sd="0" x="98"/>
        <item x="24"/>
        <item x="206"/>
        <item sd="0" x="63"/>
        <item sd="0" x="29"/>
        <item x="127"/>
        <item sd="0" x="102"/>
        <item sd="0" x="130"/>
        <item sd="0" x="6"/>
        <item sd="0" x="64"/>
        <item sd="0" m="1" x="290"/>
        <item x="105"/>
        <item x="42"/>
        <item x="117"/>
        <item x="66"/>
        <item x="61"/>
        <item sd="0" x="108"/>
        <item x="124"/>
        <item sd="0" x="274"/>
        <item sd="0" x="273"/>
        <item sd="0" x="275"/>
        <item sd="0" x="87"/>
        <item sd="0" x="118"/>
        <item sd="0" x="28"/>
        <item sd="0" x="288"/>
        <item sd="0" x="95"/>
        <item sd="0" x="9"/>
        <item sd="0" x="36"/>
        <item x="213"/>
        <item x="212"/>
        <item x="187"/>
        <item x="128"/>
        <item x="60"/>
        <item sd="0" x="53"/>
        <item sd="0" x="253"/>
        <item sd="0" x="50"/>
        <item sd="0" x="3"/>
        <item sd="0" x="192"/>
        <item x="211"/>
        <item x="134"/>
        <item x="116"/>
        <item x="115"/>
        <item sd="0" x="262"/>
        <item x="174"/>
        <item sd="0" x="282"/>
        <item sd="0" x="193"/>
        <item sd="0" x="256"/>
        <item sd="0" x="56"/>
        <item x="106"/>
        <item sd="0" x="41"/>
        <item x="263"/>
        <item x="185"/>
        <item x="184"/>
        <item sd="0" x="26"/>
        <item sd="0" x="91"/>
        <item x="15"/>
        <item x="214"/>
        <item sd="0" x="284"/>
        <item x="112"/>
        <item sd="0" x="279"/>
        <item sd="0" x="264"/>
        <item x="111"/>
        <item x="242"/>
        <item x="218"/>
        <item x="62"/>
        <item x="101"/>
        <item sd="0" x="205"/>
        <item x="190"/>
        <item x="260"/>
        <item x="33"/>
        <item sd="0" x="251"/>
        <item sd="0" x="177"/>
        <item x="179"/>
        <item x="136"/>
        <item x="70"/>
        <item x="71"/>
        <item x="217"/>
        <item sd="0" x="99"/>
        <item x="8"/>
        <item x="267"/>
        <item x="23"/>
        <item x="88"/>
        <item x="89"/>
        <item sd="0" x="131"/>
        <item sd="0" x="13"/>
        <item x="210"/>
        <item x="201"/>
        <item sd="0" x="44"/>
        <item sd="0" x="43"/>
        <item sd="0" x="254"/>
        <item sd="0" x="67"/>
        <item sd="0" x="93"/>
        <item x="175"/>
        <item sd="0" x="158"/>
        <item sd="0" x="38"/>
        <item sd="0" x="194"/>
        <item sd="0" x="73"/>
        <item sd="0" x="164"/>
        <item sd="0" x="74"/>
        <item x="165"/>
        <item sd="0" x="153"/>
        <item sd="0" x="178"/>
        <item x="216"/>
        <item x="269"/>
        <item x="203"/>
        <item sd="0" x="20"/>
        <item sd="0" x="32"/>
        <item sd="0" x="92"/>
        <item x="126"/>
        <item sd="0" x="21"/>
        <item sd="0" x="277"/>
        <item x="196"/>
        <item sd="0" x="1"/>
        <item x="208"/>
        <item x="121"/>
        <item x="197"/>
        <item sd="0" x="119"/>
        <item x="120"/>
        <item sd="0" x="85"/>
        <item sd="0" x="237"/>
        <item x="142"/>
        <item sd="0" x="215"/>
        <item x="169"/>
        <item x="168"/>
        <item x="188"/>
        <item sd="0" x="209"/>
        <item sd="0" x="144"/>
        <item x="219"/>
        <item sd="0" x="171"/>
        <item sd="0" x="195"/>
        <item sd="0" x="145"/>
        <item sd="0" x="244"/>
        <item sd="0" x="161"/>
        <item x="132"/>
        <item x="170"/>
        <item sd="0" x="10"/>
        <item sd="0" x="248"/>
        <item sd="0" x="247"/>
        <item sd="0" x="11"/>
        <item sd="0" x="283"/>
        <item sd="0" x="255"/>
        <item sd="0" x="180"/>
        <item x="19"/>
        <item sd="0" x="155"/>
        <item sd="0" x="154"/>
        <item sd="0" x="239"/>
        <item x="69"/>
        <item sd="0" x="12"/>
        <item sd="0" x="278"/>
        <item x="58"/>
        <item sd="0" x="68"/>
        <item sd="0" x="35"/>
        <item x="16"/>
        <item sd="0" x="57"/>
        <item sd="0" x="55"/>
        <item x="123"/>
        <item x="113"/>
        <item x="82"/>
        <item sd="0" x="143"/>
        <item sd="0" x="107"/>
        <item x="90"/>
        <item x="261"/>
        <item sd="0" x="17"/>
        <item x="148"/>
        <item x="163"/>
        <item sd="0" x="246"/>
        <item sd="0" x="122"/>
        <item sd="0" x="183"/>
        <item sd="0" x="202"/>
        <item sd="0" x="240"/>
        <item x="162"/>
        <item sd="0" x="59"/>
        <item x="200"/>
        <item x="238"/>
        <item x="182"/>
        <item sd="0" x="286"/>
        <item sd="0" x="287"/>
        <item x="125"/>
        <item x="83"/>
        <item sd="0" x="146"/>
        <item sd="0" x="75"/>
        <item x="172"/>
        <item x="166"/>
        <item x="160"/>
        <item sd="0" x="147"/>
        <item x="94"/>
        <item sd="0" x="76"/>
        <item sd="0" x="173"/>
        <item x="167"/>
        <item x="159"/>
        <item sd="0" x="22"/>
        <item sd="0" x="79"/>
        <item x="257"/>
        <item sd="0" x="100"/>
        <item sd="0" x="199"/>
        <item sd="0" x="77"/>
        <item x="271"/>
        <item x="189"/>
        <item sd="0" x="78"/>
        <item x="272"/>
        <item x="198"/>
        <item sd="0" x="266"/>
        <item sd="0" x="45"/>
        <item sd="0" x="84"/>
        <item sd="0" x="97"/>
        <item sd="0" x="249"/>
        <item sd="0" x="81"/>
        <item x="0"/>
        <item sd="0" x="252"/>
        <item x="181"/>
        <item sd="0" x="5"/>
        <item sd="0" x="268"/>
        <item x="204"/>
        <item sd="0" x="191"/>
        <item x="39"/>
        <item sd="0" x="30"/>
        <item x="110"/>
        <item x="156"/>
        <item sd="0" x="232"/>
        <item sd="0" x="227"/>
        <item sd="0" x="259"/>
        <item x="234"/>
        <item x="224"/>
        <item x="229"/>
        <item x="228"/>
        <item x="226"/>
        <item x="235"/>
        <item x="233"/>
        <item x="80"/>
        <item sd="0" x="221"/>
        <item x="109"/>
        <item sd="0" x="225"/>
        <item sd="0" x="129"/>
        <item sd="0" x="230"/>
        <item sd="0" x="231"/>
        <item x="150"/>
        <item x="2"/>
        <item sd="0" x="151"/>
        <item x="133"/>
        <item sd="0" x="281"/>
        <item sd="0" x="114"/>
        <item x="52"/>
        <item x="86"/>
        <item x="27"/>
        <item x="157"/>
        <item x="243"/>
        <item sd="0" x="31"/>
        <item x="152"/>
        <item x="14"/>
        <item x="186"/>
        <item sd="0" x="96"/>
        <item sd="0" x="280"/>
        <item x="137"/>
        <item x="149"/>
        <item x="265"/>
        <item sd="0" x="34"/>
        <item x="37"/>
        <item x="236"/>
        <item sd="0" x="48"/>
        <item sd="0" x="49"/>
        <item sd="0" x="65"/>
        <item sd="0" x="40"/>
        <item sd="0" x="51"/>
        <item sd="0" x="4"/>
        <item sd="0" x="139"/>
        <item sd="0" x="141"/>
        <item sd="0" x="138"/>
        <item sd="0" x="140"/>
        <item sd="0" x="285"/>
        <item sd="0" x="258"/>
        <item sd="0" x="270"/>
        <item sd="0" x="54"/>
        <item sd="0" x="276"/>
        <item t="default"/>
      </items>
    </pivotField>
  </pivotFields>
  <rowFields count="3">
    <field x="2"/>
    <field x="3"/>
    <field x="0"/>
  </rowFields>
  <rowItems count="573">
    <i>
      <x/>
      <x v="88"/>
    </i>
    <i>
      <x v="1"/>
      <x v="184"/>
    </i>
    <i>
      <x v="2"/>
      <x v="185"/>
    </i>
    <i>
      <x v="3"/>
      <x v="89"/>
    </i>
    <i>
      <x v="4"/>
      <x v="11"/>
    </i>
    <i>
      <x v="5"/>
      <x v="10"/>
    </i>
    <i>
      <x v="6"/>
      <x v="106"/>
    </i>
    <i>
      <x v="7"/>
      <x v="105"/>
    </i>
    <i>
      <x v="8"/>
      <x v="220"/>
    </i>
    <i>
      <x v="9"/>
      <x v="2"/>
    </i>
    <i>
      <x v="10"/>
      <x v="1"/>
    </i>
    <i>
      <x v="11"/>
      <x v="278"/>
    </i>
    <i>
      <x v="12"/>
      <x v="279"/>
    </i>
    <i>
      <x v="13"/>
      <x v="282"/>
    </i>
    <i>
      <x v="14"/>
      <x v="285"/>
    </i>
    <i>
      <x v="15"/>
      <x v="283"/>
    </i>
    <i>
      <x v="16"/>
      <x v="67"/>
    </i>
    <i>
      <x v="17"/>
      <x v="153"/>
    </i>
    <i>
      <x v="18"/>
      <x v="156"/>
    </i>
    <i>
      <x v="19"/>
      <x v="165"/>
    </i>
    <i>
      <x v="20"/>
      <x v="280"/>
    </i>
    <i>
      <x v="21"/>
      <x v="229"/>
    </i>
    <i>
      <x v="22"/>
      <x v="55"/>
    </i>
    <i>
      <x v="23"/>
      <x v="22"/>
    </i>
    <i>
      <x v="24"/>
      <x v="21"/>
    </i>
    <i>
      <x v="25"/>
      <x v="172"/>
    </i>
    <i>
      <x v="26"/>
      <x v="38"/>
    </i>
    <i>
      <x v="27"/>
      <x v="34"/>
    </i>
    <i>
      <x v="28"/>
      <x v="39"/>
    </i>
    <i>
      <x v="29"/>
      <x v="37"/>
    </i>
    <i>
      <x v="30"/>
      <x v="36"/>
    </i>
    <i>
      <x v="31"/>
      <x v="273"/>
    </i>
    <i>
      <x v="32"/>
      <x v="281"/>
    </i>
    <i>
      <x v="33"/>
      <x v="29"/>
      <x v="782"/>
    </i>
    <i r="2">
      <x v="924"/>
    </i>
    <i t="default" r="1">
      <x v="29"/>
    </i>
    <i>
      <x v="34"/>
      <x v="166"/>
    </i>
    <i>
      <x v="35"/>
      <x v="41"/>
    </i>
    <i>
      <x v="36"/>
      <x v="289"/>
    </i>
    <i>
      <x v="37"/>
      <x v="238"/>
    </i>
    <i>
      <x v="38"/>
      <x v="288"/>
    </i>
    <i>
      <x v="39"/>
      <x v="6"/>
    </i>
    <i>
      <x v="40"/>
      <x v="43"/>
    </i>
    <i>
      <x v="41"/>
      <x v="264"/>
    </i>
    <i>
      <x v="42"/>
      <x v="64"/>
    </i>
    <i>
      <x v="43"/>
      <x v="42"/>
    </i>
    <i>
      <x v="44"/>
      <x v="65"/>
    </i>
    <i>
      <x v="45"/>
      <x v="265"/>
      <x v="641"/>
    </i>
    <i t="default" r="1">
      <x v="265"/>
    </i>
    <i>
      <x v="46"/>
      <x v="143"/>
    </i>
    <i>
      <x v="47"/>
      <x v="154"/>
    </i>
    <i>
      <x v="48"/>
      <x v="155"/>
    </i>
    <i>
      <x v="49"/>
      <x v="19"/>
      <x v="870"/>
    </i>
    <i t="default" r="1">
      <x v="19"/>
    </i>
    <i>
      <x v="50"/>
      <x v="276"/>
    </i>
    <i>
      <x v="51"/>
      <x v="277"/>
    </i>
    <i>
      <x v="52"/>
      <x v="15"/>
      <x v="870"/>
    </i>
    <i t="default" r="1">
      <x v="15"/>
    </i>
    <i>
      <x v="53"/>
      <x v="164"/>
      <x v="697"/>
    </i>
    <i r="2">
      <x v="775"/>
    </i>
    <i t="default" r="1">
      <x v="164"/>
    </i>
    <i>
      <x v="54"/>
      <x v="92"/>
      <x v="775"/>
    </i>
    <i t="default" r="1">
      <x v="92"/>
    </i>
    <i>
      <x v="55"/>
      <x v="93"/>
      <x v="775"/>
    </i>
    <i t="default" r="1">
      <x v="93"/>
    </i>
    <i>
      <x v="56"/>
      <x v="12"/>
      <x v="775"/>
    </i>
    <i t="default" r="1">
      <x v="12"/>
    </i>
    <i>
      <x v="57"/>
      <x v="226"/>
    </i>
    <i>
      <x v="58"/>
      <x v="137"/>
    </i>
    <i>
      <x v="59"/>
      <x v="189"/>
    </i>
    <i>
      <x v="60"/>
      <x v="136"/>
    </i>
    <i>
      <x v="61"/>
      <x v="60"/>
    </i>
    <i>
      <x v="62"/>
      <x v="17"/>
    </i>
    <i>
      <x v="63"/>
      <x v="102"/>
    </i>
    <i>
      <x v="64"/>
      <x v="287"/>
    </i>
    <i>
      <x v="65"/>
      <x v="51"/>
    </i>
    <i>
      <x v="66"/>
      <x v="159"/>
    </i>
    <i>
      <x v="67"/>
      <x v="138"/>
      <x v="673"/>
    </i>
    <i t="default" r="1">
      <x v="138"/>
    </i>
    <i>
      <x v="68"/>
      <x v="84"/>
    </i>
    <i>
      <x v="69"/>
      <x v="85"/>
      <x v="537"/>
    </i>
    <i t="default" r="1">
      <x v="85"/>
    </i>
    <i>
      <x v="70"/>
      <x v="250"/>
    </i>
    <i>
      <x v="71"/>
      <x v="284"/>
    </i>
    <i>
      <x v="72"/>
      <x v="180"/>
    </i>
    <i>
      <x v="73"/>
      <x v="160"/>
      <x v="870"/>
    </i>
    <i t="default" r="1">
      <x v="160"/>
    </i>
    <i>
      <x v="74"/>
      <x v="163"/>
    </i>
    <i>
      <x v="75"/>
      <x v="196"/>
      <x v="775"/>
    </i>
    <i t="default" r="1">
      <x v="196"/>
    </i>
    <i>
      <x v="76"/>
      <x v="151"/>
      <x v="504"/>
    </i>
    <i r="2">
      <x v="697"/>
    </i>
    <i t="default" r="1">
      <x v="151"/>
    </i>
    <i>
      <x v="77"/>
      <x v="183"/>
    </i>
    <i>
      <x v="78"/>
      <x v="161"/>
    </i>
    <i>
      <x v="79"/>
      <x v="162"/>
    </i>
    <i>
      <x v="80"/>
      <x v="224"/>
    </i>
    <i>
      <x v="81"/>
      <x v="223"/>
    </i>
    <i>
      <x v="82"/>
      <x v="224"/>
    </i>
    <i>
      <x v="83"/>
      <x v="75"/>
    </i>
    <i>
      <x v="84"/>
      <x v="78"/>
    </i>
    <i>
      <x v="85"/>
      <x v="249"/>
    </i>
    <i>
      <x v="86"/>
      <x v="236"/>
    </i>
    <i>
      <x v="87"/>
      <x v="237"/>
    </i>
    <i>
      <x v="88"/>
      <x v="177"/>
    </i>
    <i>
      <x v="89"/>
      <x v="68"/>
      <x v="299"/>
    </i>
    <i r="2">
      <x v="903"/>
    </i>
    <i t="default" r="1">
      <x v="68"/>
    </i>
    <i>
      <x v="90"/>
    </i>
    <i>
      <x v="91"/>
      <x v="114"/>
    </i>
    <i>
      <x v="92"/>
      <x v="116"/>
    </i>
    <i>
      <x v="93"/>
      <x v="119"/>
    </i>
    <i>
      <x v="94"/>
      <x v="124"/>
    </i>
    <i>
      <x v="95"/>
      <x v="130"/>
    </i>
    <i>
      <x v="96"/>
      <x v="107"/>
    </i>
    <i>
      <x v="97"/>
      <x v="198"/>
    </i>
    <i>
      <x v="98"/>
      <x v="204"/>
    </i>
    <i>
      <x v="99"/>
      <x v="213"/>
    </i>
    <i>
      <x v="100"/>
      <x v="216"/>
    </i>
    <i>
      <x v="101"/>
      <x v="209"/>
    </i>
    <i>
      <x v="102"/>
      <x v="219"/>
    </i>
    <i>
      <x v="103"/>
      <x v="231"/>
    </i>
    <i>
      <x v="104"/>
      <x v="57"/>
      <x v="685"/>
    </i>
    <i t="default" r="1">
      <x v="57"/>
    </i>
    <i>
      <x v="105"/>
      <x v="251"/>
    </i>
    <i>
      <x v="106"/>
      <x v="252"/>
    </i>
    <i>
      <x v="107"/>
      <x v="157"/>
    </i>
    <i>
      <x v="108"/>
      <x v="158"/>
    </i>
    <i>
      <x v="109"/>
      <x v="108"/>
    </i>
    <i>
      <x v="110"/>
      <x v="144"/>
    </i>
    <i>
      <x v="111"/>
      <x v="148"/>
    </i>
    <i>
      <x v="112"/>
      <x v="118"/>
    </i>
    <i>
      <x v="113"/>
      <x v="123"/>
    </i>
    <i>
      <x v="114"/>
      <x v="127"/>
    </i>
    <i>
      <x v="115"/>
      <x v="131"/>
      <x v="495"/>
    </i>
    <i t="default" r="1">
      <x v="131"/>
    </i>
    <i>
      <x v="116"/>
      <x v="197"/>
    </i>
    <i>
      <x v="117"/>
      <x v="202"/>
    </i>
    <i>
      <x v="118"/>
      <x v="208"/>
    </i>
    <i>
      <x v="119"/>
      <x v="113"/>
    </i>
    <i>
      <x v="120"/>
      <x v="147"/>
    </i>
    <i>
      <x v="121"/>
      <x v="150"/>
    </i>
    <i>
      <x v="122"/>
      <x v="126"/>
      <x v="147"/>
    </i>
    <i r="2">
      <x v="518"/>
    </i>
    <i r="2">
      <x v="562"/>
    </i>
    <i r="2">
      <x v="714"/>
    </i>
    <i r="2">
      <x v="932"/>
    </i>
    <i t="default" r="1">
      <x v="126"/>
    </i>
    <i>
      <x v="123"/>
      <x v="129"/>
      <x v="518"/>
    </i>
    <i t="default" r="1">
      <x v="129"/>
    </i>
    <i>
      <x v="124"/>
      <x v="133"/>
      <x v="518"/>
    </i>
    <i t="default" r="1">
      <x v="133"/>
    </i>
    <i>
      <x v="125"/>
      <x v="201"/>
      <x v="518"/>
    </i>
    <i r="2">
      <x v="619"/>
    </i>
    <i t="default" r="1">
      <x v="201"/>
    </i>
    <i>
      <x v="126"/>
      <x v="207"/>
      <x v="518"/>
    </i>
    <i r="2">
      <x v="619"/>
    </i>
    <i t="default" r="1">
      <x v="207"/>
    </i>
    <i>
      <x v="127"/>
      <x v="215"/>
      <x v="518"/>
    </i>
    <i r="2">
      <x v="907"/>
    </i>
    <i t="default" r="1">
      <x v="215"/>
    </i>
    <i>
      <x v="128"/>
      <x v="218"/>
      <x v="518"/>
    </i>
    <i t="default" r="1">
      <x v="218"/>
    </i>
    <i>
      <x v="129"/>
      <x v="212"/>
    </i>
    <i>
      <x v="130"/>
      <x v="111"/>
    </i>
    <i>
      <x v="131"/>
      <x v="146"/>
    </i>
    <i>
      <x v="132"/>
      <x v="149"/>
    </i>
    <i>
      <x v="133"/>
      <x v="125"/>
    </i>
    <i>
      <x v="134"/>
      <x v="128"/>
    </i>
    <i>
      <x v="135"/>
      <x v="199"/>
      <x v="316"/>
    </i>
    <i r="2">
      <x v="372"/>
    </i>
    <i r="2">
      <x v="600"/>
    </i>
    <i t="default" r="1">
      <x v="199"/>
    </i>
    <i>
      <x v="136"/>
      <x v="205"/>
    </i>
    <i>
      <x v="137"/>
      <x v="210"/>
      <x v="147"/>
    </i>
    <i r="2">
      <x v="353"/>
    </i>
    <i t="default" r="1">
      <x v="210"/>
    </i>
    <i>
      <x v="138"/>
      <x v="110"/>
      <x v="299"/>
    </i>
    <i r="2">
      <x v="421"/>
    </i>
    <i r="2">
      <x v="597"/>
    </i>
    <i t="default" r="1">
      <x v="110"/>
    </i>
    <i>
      <x v="139"/>
      <x v="122"/>
      <x v="104"/>
    </i>
    <i r="2">
      <x v="513"/>
    </i>
    <i t="default" r="1">
      <x v="122"/>
    </i>
    <i>
      <x v="140"/>
      <x v="112"/>
    </i>
    <i>
      <x v="141"/>
      <x v="115"/>
    </i>
    <i>
      <x v="142"/>
      <x v="117"/>
      <x v="166"/>
    </i>
    <i r="2">
      <x v="568"/>
    </i>
    <i r="2">
      <x v="596"/>
    </i>
    <i r="2">
      <x v="604"/>
    </i>
    <i t="default" r="1">
      <x v="117"/>
    </i>
    <i>
      <x v="143"/>
      <x v="134"/>
    </i>
    <i>
      <x v="144"/>
      <x v="135"/>
      <x v="175"/>
    </i>
    <i r="2">
      <x v="216"/>
    </i>
    <i r="2">
      <x v="280"/>
    </i>
    <i r="2">
      <x v="326"/>
    </i>
    <i r="2">
      <x v="463"/>
    </i>
    <i r="2">
      <x v="476"/>
    </i>
    <i r="2">
      <x v="564"/>
    </i>
    <i r="2">
      <x v="568"/>
    </i>
    <i r="2">
      <x v="750"/>
    </i>
    <i t="default" r="1">
      <x v="135"/>
    </i>
    <i>
      <x v="145"/>
      <x v="132"/>
      <x v="750"/>
    </i>
    <i t="default" r="1">
      <x v="132"/>
    </i>
    <i>
      <x v="146"/>
      <x v="200"/>
      <x v="280"/>
    </i>
    <i r="2">
      <x v="568"/>
    </i>
    <i r="2">
      <x v="604"/>
    </i>
    <i r="2">
      <x v="936"/>
    </i>
    <i t="default" r="1">
      <x v="200"/>
    </i>
    <i>
      <x v="147"/>
      <x v="206"/>
      <x v="216"/>
    </i>
    <i r="2">
      <x v="280"/>
    </i>
    <i r="2">
      <x v="568"/>
    </i>
    <i r="2">
      <x v="604"/>
    </i>
    <i t="default" r="1">
      <x v="206"/>
    </i>
    <i>
      <x v="148"/>
      <x v="214"/>
      <x v="216"/>
    </i>
    <i t="default" r="1">
      <x v="214"/>
    </i>
    <i>
      <x v="149"/>
      <x v="217"/>
      <x v="216"/>
    </i>
    <i t="default" r="1">
      <x v="217"/>
    </i>
    <i>
      <x v="150"/>
      <x v="211"/>
    </i>
    <i>
      <x v="151"/>
      <x v="270"/>
      <x v="676"/>
    </i>
    <i t="default" r="1">
      <x v="270"/>
    </i>
    <i>
      <x v="152"/>
      <x v="179"/>
      <x v="299"/>
    </i>
    <i t="default" r="1">
      <x v="179"/>
    </i>
    <i>
      <x v="153"/>
      <x v="104"/>
      <x v="518"/>
    </i>
    <i t="default" r="1">
      <x v="104"/>
    </i>
    <i>
      <x v="154"/>
      <x v="245"/>
      <x v="424"/>
    </i>
    <i t="default" r="1">
      <x v="245"/>
    </i>
    <i>
      <x v="155"/>
      <x v="247"/>
    </i>
    <i>
      <x v="156"/>
      <x v="96"/>
      <x v="256"/>
    </i>
    <i r="2">
      <x v="299"/>
    </i>
    <i r="2">
      <x v="513"/>
    </i>
    <i r="2">
      <x v="562"/>
    </i>
    <i r="2">
      <x v="869"/>
    </i>
    <i r="2">
      <x v="932"/>
    </i>
    <i r="2">
      <x v="933"/>
    </i>
    <i t="default" r="1">
      <x v="96"/>
    </i>
    <i>
      <x v="157"/>
      <x v="152"/>
      <x v="602"/>
    </i>
    <i t="default" r="1">
      <x v="152"/>
    </i>
    <i>
      <x v="158"/>
      <x v="176"/>
    </i>
    <i>
      <x v="159"/>
      <x v="186"/>
    </i>
    <i>
      <x v="160"/>
      <x v="187"/>
    </i>
    <i>
      <x v="161"/>
      <x v="191"/>
      <x v="194"/>
    </i>
    <i r="2">
      <x v="373"/>
    </i>
    <i r="2">
      <x v="403"/>
    </i>
    <i t="default" r="1">
      <x v="191"/>
    </i>
    <i>
      <x v="162"/>
      <x v="193"/>
    </i>
    <i>
      <x v="163"/>
      <x v="194"/>
    </i>
    <i>
      <x v="164"/>
      <x v="286"/>
    </i>
    <i>
      <x v="165"/>
      <x v="240"/>
      <x v="424"/>
    </i>
    <i t="default" r="1">
      <x v="240"/>
    </i>
    <i>
      <x v="166"/>
      <x v="246"/>
      <x v="553"/>
    </i>
    <i r="2">
      <x v="599"/>
    </i>
    <i r="2">
      <x v="775"/>
    </i>
    <i t="default" r="1">
      <x v="246"/>
    </i>
    <i>
      <x v="167"/>
      <x v="248"/>
      <x v="768"/>
    </i>
    <i t="default" r="1">
      <x v="248"/>
    </i>
    <i>
      <x v="168"/>
      <x v="120"/>
      <x v="339"/>
    </i>
    <i r="2">
      <x v="467"/>
    </i>
    <i t="default" r="1">
      <x v="120"/>
    </i>
    <i>
      <x v="169"/>
      <x v="178"/>
      <x v="273"/>
    </i>
    <i r="2">
      <x v="301"/>
    </i>
    <i r="2">
      <x v="338"/>
    </i>
    <i r="2">
      <x v="339"/>
    </i>
    <i r="2">
      <x v="372"/>
    </i>
    <i r="2">
      <x v="467"/>
    </i>
    <i r="2">
      <x v="518"/>
    </i>
    <i r="2">
      <x v="934"/>
    </i>
    <i t="default" r="1">
      <x v="178"/>
    </i>
    <i>
      <x v="170"/>
      <x v="175"/>
      <x v="273"/>
    </i>
    <i r="2">
      <x v="301"/>
    </i>
    <i r="2">
      <x v="316"/>
    </i>
    <i r="2">
      <x v="372"/>
    </i>
    <i r="2">
      <x v="518"/>
    </i>
    <i r="2">
      <x v="635"/>
    </i>
    <i r="2">
      <x v="739"/>
    </i>
    <i r="2">
      <x v="775"/>
    </i>
    <i t="default" r="1">
      <x v="175"/>
    </i>
    <i>
      <x v="171"/>
      <x v="94"/>
      <x v="467"/>
    </i>
    <i t="default" r="1">
      <x v="94"/>
    </i>
    <i>
      <x v="172"/>
      <x v="230"/>
      <x v="513"/>
    </i>
    <i t="default" r="1">
      <x v="230"/>
    </i>
    <i>
      <x v="173"/>
      <x v="181"/>
      <x v="415"/>
    </i>
    <i r="2">
      <x v="459"/>
    </i>
    <i r="2">
      <x v="518"/>
    </i>
    <i r="2">
      <x v="613"/>
    </i>
    <i r="2">
      <x v="909"/>
    </i>
    <i r="2">
      <x v="910"/>
    </i>
    <i t="default" r="1">
      <x v="181"/>
    </i>
    <i>
      <x v="174"/>
      <x v="182"/>
      <x v="415"/>
    </i>
    <i r="2">
      <x v="459"/>
    </i>
    <i r="2">
      <x v="518"/>
    </i>
    <i r="2">
      <x v="613"/>
    </i>
    <i t="default" r="1">
      <x v="182"/>
    </i>
    <i>
      <x v="175"/>
      <x v="95"/>
    </i>
    <i>
      <x v="176"/>
      <x v="259"/>
      <x v="128"/>
    </i>
    <i r="2">
      <x v="822"/>
    </i>
    <i r="2">
      <x v="845"/>
    </i>
    <i r="2">
      <x v="898"/>
    </i>
    <i t="default" r="1">
      <x v="259"/>
    </i>
    <i>
      <x v="177"/>
      <x v="100"/>
      <x v="934"/>
    </i>
    <i t="default" r="1">
      <x v="100"/>
    </i>
    <i>
      <x v="178"/>
      <x v="101"/>
    </i>
    <i>
      <x v="179"/>
      <x v="99"/>
      <x v="372"/>
    </i>
    <i r="2">
      <x v="934"/>
    </i>
    <i t="default" r="1">
      <x v="99"/>
    </i>
    <i>
      <x v="180"/>
      <x v="44"/>
    </i>
    <i>
      <x v="181"/>
      <x v="61"/>
      <x v="600"/>
    </i>
    <i t="default" r="1">
      <x v="61"/>
    </i>
    <i>
      <x v="182"/>
      <x v="53"/>
    </i>
    <i>
      <x v="183"/>
      <x v="90"/>
      <x v="582"/>
    </i>
    <i t="default" r="1">
      <x v="90"/>
    </i>
    <i>
      <x v="184"/>
      <x v="268"/>
    </i>
    <i>
      <x v="185"/>
      <x v="222"/>
    </i>
    <i>
      <x v="186"/>
      <x v="18"/>
    </i>
    <i>
      <x v="187"/>
      <x v="195"/>
      <x v="692"/>
    </i>
    <i t="default" r="1">
      <x v="195"/>
    </i>
    <i>
      <x v="188"/>
      <x v="173"/>
      <x v="272"/>
    </i>
    <i r="2">
      <x v="339"/>
    </i>
    <i r="2">
      <x v="397"/>
    </i>
    <i r="2">
      <x v="422"/>
    </i>
    <i r="2">
      <x v="541"/>
    </i>
    <i r="2">
      <x v="609"/>
    </i>
    <i r="2">
      <x v="618"/>
    </i>
    <i r="2">
      <x v="637"/>
    </i>
    <i r="2">
      <x v="640"/>
    </i>
    <i r="2">
      <x v="729"/>
    </i>
    <i t="default" r="1">
      <x v="173"/>
    </i>
    <i>
      <x v="189"/>
      <x v="188"/>
      <x v="339"/>
    </i>
    <i r="2">
      <x v="618"/>
    </i>
    <i t="default" r="1">
      <x v="188"/>
    </i>
    <i>
      <x v="190"/>
      <x v="171"/>
    </i>
    <i>
      <x v="191"/>
      <x v="167"/>
      <x v="330"/>
    </i>
    <i r="2">
      <x v="635"/>
    </i>
    <i r="2">
      <x v="843"/>
    </i>
    <i t="default" r="1">
      <x v="167"/>
    </i>
    <i>
      <x v="192"/>
      <x v="192"/>
      <x v="249"/>
    </i>
    <i r="2">
      <x v="553"/>
    </i>
    <i t="default" r="1">
      <x v="192"/>
    </i>
    <i>
      <x v="193"/>
      <x v="190"/>
      <x v="467"/>
    </i>
    <i r="2">
      <x v="518"/>
    </i>
    <i t="default" r="1">
      <x v="190"/>
    </i>
    <i>
      <x v="194"/>
      <x v="258"/>
    </i>
    <i>
      <x v="195"/>
      <x v="275"/>
      <x v="418"/>
    </i>
    <i t="default" r="1">
      <x v="275"/>
    </i>
    <i>
      <x v="196"/>
      <x v="69"/>
      <x v="892"/>
    </i>
    <i r="2">
      <x v="932"/>
    </i>
    <i r="2">
      <x v="935"/>
    </i>
    <i t="default" r="1">
      <x v="69"/>
    </i>
    <i>
      <x v="197"/>
      <x v="266"/>
      <x v="869"/>
    </i>
    <i r="2">
      <x v="892"/>
    </i>
    <i r="2">
      <x v="910"/>
    </i>
    <i r="2">
      <x v="932"/>
    </i>
    <i r="2">
      <x v="933"/>
    </i>
    <i r="2">
      <x v="935"/>
    </i>
    <i t="default" r="1">
      <x v="266"/>
    </i>
    <i>
      <x v="198"/>
      <x v="254"/>
      <x v="874"/>
    </i>
    <i r="2">
      <x v="892"/>
    </i>
    <i r="2">
      <x v="932"/>
    </i>
    <i t="default" r="1">
      <x v="254"/>
    </i>
    <i>
      <x v="199"/>
      <x v="73"/>
      <x v="141"/>
    </i>
    <i r="2">
      <x v="198"/>
    </i>
    <i r="2">
      <x v="278"/>
    </i>
    <i r="2">
      <x v="313"/>
    </i>
    <i r="2">
      <x v="869"/>
    </i>
    <i r="2">
      <x v="892"/>
    </i>
    <i r="2">
      <x v="932"/>
    </i>
    <i r="2">
      <x v="933"/>
    </i>
    <i r="2">
      <x v="935"/>
    </i>
    <i t="default" r="1">
      <x v="73"/>
    </i>
    <i>
      <x v="200"/>
      <x v="70"/>
      <x v="892"/>
    </i>
    <i r="2">
      <x v="932"/>
    </i>
    <i r="2">
      <x v="935"/>
    </i>
    <i t="default" r="1">
      <x v="70"/>
    </i>
    <i>
      <x v="201"/>
      <x v="76"/>
      <x v="401"/>
    </i>
    <i r="2">
      <x v="551"/>
    </i>
    <i r="2">
      <x v="892"/>
    </i>
    <i r="2">
      <x v="932"/>
    </i>
    <i r="2">
      <x v="933"/>
    </i>
    <i r="2">
      <x v="935"/>
    </i>
    <i t="default" r="1">
      <x v="76"/>
    </i>
    <i>
      <x v="202"/>
      <x v="267"/>
      <x v="892"/>
    </i>
    <i r="2">
      <x v="932"/>
    </i>
    <i r="2">
      <x v="933"/>
    </i>
    <i r="2">
      <x v="935"/>
    </i>
    <i t="default" r="1">
      <x v="267"/>
    </i>
    <i>
      <x v="203"/>
      <x v="232"/>
      <x v="860"/>
    </i>
    <i r="2">
      <x v="933"/>
    </i>
    <i t="default" r="1">
      <x v="232"/>
    </i>
    <i>
      <x v="204"/>
      <x v="262"/>
      <x v="910"/>
    </i>
    <i r="2">
      <x v="932"/>
    </i>
    <i r="2">
      <x v="933"/>
    </i>
    <i r="2">
      <x v="935"/>
    </i>
    <i t="default" r="1">
      <x v="262"/>
    </i>
    <i>
      <x v="205"/>
      <x v="97"/>
      <x v="272"/>
    </i>
    <i t="default" r="1">
      <x v="97"/>
    </i>
    <i>
      <x v="206"/>
      <x v="269"/>
    </i>
    <i>
      <x v="207"/>
      <x v="274"/>
      <x v="109"/>
    </i>
    <i r="2">
      <x v="222"/>
    </i>
    <i r="2">
      <x v="272"/>
    </i>
    <i r="2">
      <x v="276"/>
    </i>
    <i r="2">
      <x v="291"/>
    </i>
    <i r="2">
      <x v="360"/>
    </i>
    <i r="2">
      <x v="501"/>
    </i>
    <i r="2">
      <x v="615"/>
    </i>
    <i r="2">
      <x v="677"/>
    </i>
    <i r="2">
      <x v="847"/>
    </i>
    <i r="2">
      <x v="859"/>
    </i>
    <i r="2">
      <x v="933"/>
    </i>
    <i t="default" r="1">
      <x v="274"/>
    </i>
    <i>
      <x v="208"/>
      <x v="98"/>
      <x v="216"/>
    </i>
    <i r="2">
      <x v="870"/>
    </i>
    <i t="default" r="1">
      <x v="98"/>
    </i>
    <i>
      <x v="209"/>
      <x v="86"/>
      <x v="283"/>
    </i>
    <i r="2">
      <x v="320"/>
    </i>
    <i t="default" r="1">
      <x v="86"/>
    </i>
    <i>
      <x v="210"/>
      <x v="9"/>
      <x v="189"/>
    </i>
    <i r="2">
      <x v="254"/>
    </i>
    <i r="2">
      <x v="405"/>
    </i>
    <i r="2">
      <x v="434"/>
    </i>
    <i t="default" r="1">
      <x v="9"/>
    </i>
    <i>
      <x v="211"/>
      <x v="3"/>
    </i>
    <i>
      <x v="212"/>
      <x v="54"/>
    </i>
    <i>
      <x v="213"/>
      <x v="228"/>
    </i>
    <i>
      <x v="214"/>
      <x v="16"/>
    </i>
    <i>
      <x v="215"/>
      <x v="20"/>
      <x v="510"/>
    </i>
    <i t="default" r="1">
      <x v="20"/>
    </i>
    <i>
      <x v="216"/>
      <x v="26"/>
    </i>
    <i>
      <x v="217"/>
      <x v="24"/>
    </i>
    <i>
      <x v="218"/>
      <x v="23"/>
      <x v="699"/>
    </i>
    <i t="default" r="1">
      <x v="23"/>
    </i>
    <i>
      <x v="219"/>
      <x v="27"/>
    </i>
    <i>
      <x v="220"/>
      <x v="25"/>
    </i>
    <i>
      <x v="221"/>
      <x v="91"/>
      <x v="593"/>
    </i>
    <i r="2">
      <x v="594"/>
    </i>
    <i t="default" r="1">
      <x v="91"/>
    </i>
    <i>
      <x v="222"/>
      <x/>
    </i>
    <i>
      <x v="223"/>
      <x v="71"/>
    </i>
    <i>
      <x v="224"/>
      <x v="13"/>
    </i>
    <i>
      <x v="225"/>
      <x v="14"/>
    </i>
    <i>
      <x v="226"/>
      <x v="139"/>
    </i>
    <i>
      <x v="227"/>
      <x v="49"/>
      <x v="699"/>
    </i>
    <i t="default" r="1">
      <x v="49"/>
    </i>
    <i>
      <x v="228"/>
      <x v="52"/>
    </i>
    <i>
      <x v="229"/>
      <x v="63"/>
    </i>
    <i>
      <x v="230"/>
      <x v="72"/>
    </i>
    <i>
      <x v="231"/>
      <x v="45"/>
    </i>
    <i>
      <x v="232"/>
      <x v="77"/>
    </i>
    <i>
      <x v="233"/>
      <x v="74"/>
      <x v="388"/>
    </i>
    <i t="default" r="1">
      <x v="74"/>
    </i>
    <i>
      <x v="234"/>
      <x v="168"/>
    </i>
    <i>
      <x v="235"/>
      <x v="169"/>
    </i>
    <i>
      <x v="236"/>
      <x v="221"/>
    </i>
    <i>
      <x v="237"/>
    </i>
    <i>
      <x v="238"/>
    </i>
    <i>
      <x v="239"/>
    </i>
    <i>
      <x v="240"/>
      <x v="256"/>
      <x v="666"/>
    </i>
    <i r="2">
      <x v="689"/>
    </i>
    <i t="default" r="1">
      <x v="256"/>
    </i>
    <i>
      <x v="241"/>
    </i>
    <i>
      <x v="242"/>
    </i>
    <i>
      <x v="243"/>
    </i>
    <i>
      <x v="244"/>
    </i>
    <i>
      <x v="245"/>
    </i>
    <i>
      <x v="246"/>
      <x v="32"/>
      <x v="743"/>
    </i>
    <i r="2">
      <x v="761"/>
    </i>
    <i r="2">
      <x v="766"/>
    </i>
    <i r="2">
      <x v="775"/>
    </i>
    <i r="2">
      <x v="777"/>
    </i>
    <i r="2">
      <x v="810"/>
    </i>
    <i r="2">
      <x v="811"/>
    </i>
    <i r="2">
      <x v="829"/>
    </i>
    <i t="default" r="1">
      <x v="32"/>
    </i>
    <i>
      <x v="247"/>
    </i>
    <i>
      <x v="248"/>
      <x v="8"/>
    </i>
    <i>
      <x v="249"/>
      <x v="50"/>
      <x v="842"/>
    </i>
    <i t="default" r="1">
      <x v="50"/>
    </i>
    <i>
      <x v="250"/>
    </i>
    <i>
      <x v="251"/>
    </i>
    <i>
      <x v="252"/>
      <x v="59"/>
      <x v="681"/>
    </i>
    <i t="default" r="1">
      <x v="59"/>
    </i>
    <i>
      <x v="253"/>
      <x v="62"/>
    </i>
    <i>
      <x v="254"/>
      <x v="58"/>
      <x v="681"/>
    </i>
    <i r="2">
      <x v="723"/>
    </i>
    <i t="default" r="1">
      <x v="58"/>
    </i>
    <i>
      <x v="255"/>
      <x v="79"/>
      <x v="447"/>
    </i>
    <i r="2">
      <x v="760"/>
    </i>
    <i t="default" r="1">
      <x v="79"/>
    </i>
    <i>
      <x v="256"/>
      <x v="80"/>
      <x v="393"/>
    </i>
    <i t="default" r="1">
      <x v="80"/>
    </i>
    <i>
      <x v="257"/>
      <x v="81"/>
      <x v="192"/>
    </i>
    <i r="2">
      <x v="462"/>
    </i>
    <i t="default" r="1">
      <x v="81"/>
    </i>
    <i>
      <x v="258"/>
      <x v="82"/>
      <x v="839"/>
    </i>
    <i t="default" r="1">
      <x v="82"/>
    </i>
    <i>
      <x v="259"/>
      <x v="83"/>
      <x v="785"/>
    </i>
    <i t="default" r="1">
      <x v="83"/>
    </i>
    <i>
      <x v="260"/>
      <x v="66"/>
      <x v="392"/>
    </i>
    <i r="2">
      <x v="433"/>
    </i>
    <i r="2">
      <x v="779"/>
    </i>
    <i r="2">
      <x v="910"/>
    </i>
    <i t="default" r="1">
      <x v="66"/>
    </i>
    <i>
      <x v="261"/>
      <x v="40"/>
    </i>
    <i>
      <x v="262"/>
      <x v="31"/>
      <x v="681"/>
    </i>
    <i t="default" r="1">
      <x v="31"/>
    </i>
    <i>
      <x v="263"/>
      <x v="260"/>
      <x v="824"/>
    </i>
    <i t="default" r="1">
      <x v="260"/>
    </i>
    <i>
      <x v="264"/>
      <x v="227"/>
      <x v="570"/>
    </i>
    <i t="default" r="1">
      <x v="227"/>
    </i>
    <i>
      <x v="265"/>
      <x v="103"/>
      <x v="372"/>
    </i>
    <i r="2">
      <x v="473"/>
    </i>
    <i t="default" r="1">
      <x v="103"/>
    </i>
    <i>
      <x v="266"/>
      <x v="56"/>
      <x v="473"/>
    </i>
    <i t="default" r="1">
      <x v="56"/>
    </i>
    <i>
      <x v="267"/>
      <x v="7"/>
      <x v="432"/>
    </i>
    <i t="default" r="1">
      <x v="7"/>
    </i>
    <i>
      <x v="268"/>
      <x v="87"/>
      <x v="285"/>
    </i>
    <i r="2">
      <x v="591"/>
    </i>
    <i r="2">
      <x v="757"/>
    </i>
    <i r="2">
      <x v="863"/>
    </i>
    <i t="default" r="1">
      <x v="87"/>
    </i>
    <i>
      <x v="269"/>
      <x v="141"/>
      <x v="473"/>
    </i>
    <i r="2">
      <x v="604"/>
    </i>
    <i t="default" r="1">
      <x v="141"/>
    </i>
    <i>
      <x v="270"/>
      <x v="140"/>
      <x v="461"/>
    </i>
    <i r="2">
      <x v="473"/>
    </i>
    <i r="2">
      <x v="604"/>
    </i>
    <i t="default" r="1">
      <x v="140"/>
    </i>
    <i>
      <x v="271"/>
      <x v="142"/>
      <x v="907"/>
    </i>
    <i t="default" r="1">
      <x v="142"/>
    </i>
    <i>
      <x v="272"/>
      <x v="30"/>
      <x v="852"/>
    </i>
    <i t="default" r="1">
      <x v="30"/>
    </i>
    <i>
      <x v="273"/>
      <x v="174"/>
      <x v="417"/>
    </i>
    <i r="2">
      <x v="452"/>
    </i>
    <i r="2">
      <x v="479"/>
    </i>
    <i r="2">
      <x v="716"/>
    </i>
    <i t="default" r="1">
      <x v="174"/>
    </i>
    <i>
      <x v="274"/>
      <x v="35"/>
      <x v="401"/>
    </i>
    <i r="2">
      <x v="725"/>
    </i>
    <i t="default" r="1">
      <x v="35"/>
    </i>
    <i>
      <x v="275"/>
      <x v="48"/>
      <x v="907"/>
    </i>
    <i t="default" r="1">
      <x v="48"/>
    </i>
    <i>
      <x v="276"/>
      <x v="47"/>
      <x v="473"/>
    </i>
    <i t="default" r="1">
      <x v="47"/>
    </i>
    <i>
      <x v="277"/>
      <x v="46"/>
      <x v="473"/>
    </i>
    <i t="default" r="1">
      <x v="46"/>
    </i>
    <i>
      <x v="278"/>
      <x v="145"/>
      <x v="461"/>
    </i>
    <i t="default" r="1">
      <x v="145"/>
    </i>
    <i>
      <x v="279"/>
      <x v="203"/>
      <x v="798"/>
    </i>
    <i t="default" r="1">
      <x v="203"/>
    </i>
    <i>
      <x v="280"/>
      <x v="121"/>
      <x v="256"/>
    </i>
    <i t="default" r="1">
      <x v="121"/>
    </i>
    <i>
      <x v="281"/>
      <x v="170"/>
      <x v="820"/>
    </i>
    <i t="default" r="1">
      <x v="170"/>
    </i>
    <i>
      <x v="282"/>
      <x v="253"/>
      <x v="424"/>
    </i>
    <i r="2">
      <x v="656"/>
    </i>
    <i t="default" r="1">
      <x v="253"/>
    </i>
    <i>
      <x v="283"/>
      <x v="244"/>
      <x v="424"/>
    </i>
    <i t="default" r="1">
      <x v="244"/>
    </i>
    <i>
      <x v="284"/>
      <x v="243"/>
      <x v="424"/>
    </i>
    <i t="default" r="1">
      <x v="243"/>
    </i>
    <i>
      <x v="285"/>
      <x v="239"/>
      <x v="424"/>
    </i>
    <i t="default" r="1">
      <x v="239"/>
    </i>
    <i>
      <x v="286"/>
      <x v="242"/>
      <x v="424"/>
    </i>
    <i t="default" r="1">
      <x v="242"/>
    </i>
    <i>
      <x v="287"/>
      <x v="241"/>
      <x v="424"/>
    </i>
    <i t="default" r="1">
      <x v="241"/>
    </i>
    <i>
      <x v="288"/>
      <x v="271"/>
      <x v="657"/>
    </i>
    <i t="default" r="1">
      <x v="271"/>
    </i>
    <i>
      <x v="289"/>
      <x v="272"/>
      <x v="289"/>
    </i>
    <i r="2">
      <x v="306"/>
    </i>
    <i t="default" r="1">
      <x v="272"/>
    </i>
    <i>
      <x v="290"/>
    </i>
    <i t="grand">
      <x/>
    </i>
  </rowItems>
  <colItems count="1">
    <i/>
  </colItems>
  <dataFields count="1">
    <dataField name="COUNTA of Part Cod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 Tables 3" cacheId="8" applyNumberFormats="0" applyBorderFormats="0" applyFontFormats="0" applyPatternFormats="0" applyAlignmentFormats="0" applyWidthHeightFormats="0" dataCaption="" updatedVersion="8" compact="0" compactData="0">
  <location ref="O2:R945" firstHeaderRow="1" firstDataRow="1" firstDataCol="3"/>
  <pivotFields count="7">
    <pivotField name="Job Card No." axis="axisRow" compact="0" outline="0" multipleItemSelectionAllowed="1" showAll="0" sortType="ascending">
      <items count="901">
        <item x="896"/>
        <item x="897"/>
        <item x="898"/>
        <item x="899"/>
        <item x="856"/>
        <item x="892"/>
        <item x="889"/>
        <item x="893"/>
        <item x="876"/>
        <item x="885"/>
        <item x="894"/>
        <item x="886"/>
        <item x="890"/>
        <item x="887"/>
        <item x="888"/>
        <item x="883"/>
        <item x="884"/>
        <item x="879"/>
        <item x="880"/>
        <item x="877"/>
        <item x="878"/>
        <item x="677"/>
        <item x="676"/>
        <item x="874"/>
        <item x="871"/>
        <item x="872"/>
        <item x="866"/>
        <item x="867"/>
        <item x="868"/>
        <item x="865"/>
        <item x="869"/>
        <item x="860"/>
        <item x="847"/>
        <item x="863"/>
        <item x="858"/>
        <item x="861"/>
        <item x="859"/>
        <item x="857"/>
        <item x="854"/>
        <item x="852"/>
        <item x="853"/>
        <item x="848"/>
        <item x="849"/>
        <item x="850"/>
        <item x="851"/>
        <item x="846"/>
        <item x="844"/>
        <item x="842"/>
        <item x="837"/>
        <item x="838"/>
        <item x="828"/>
        <item x="839"/>
        <item x="840"/>
        <item x="841"/>
        <item x="835"/>
        <item x="833"/>
        <item x="713"/>
        <item x="829"/>
        <item x="830"/>
        <item x="831"/>
        <item x="832"/>
        <item x="781"/>
        <item x="824"/>
        <item x="825"/>
        <item x="826"/>
        <item x="819"/>
        <item x="820"/>
        <item x="810"/>
        <item x="817"/>
        <item x="821"/>
        <item x="822"/>
        <item x="823"/>
        <item x="813"/>
        <item x="815"/>
        <item x="814"/>
        <item x="812"/>
        <item x="811"/>
        <item x="793"/>
        <item x="808"/>
        <item x="805"/>
        <item x="804"/>
        <item x="803"/>
        <item x="807"/>
        <item x="806"/>
        <item x="802"/>
        <item x="801"/>
        <item x="800"/>
        <item x="799"/>
        <item x="798"/>
        <item x="797"/>
        <item x="794"/>
        <item x="796"/>
        <item x="795"/>
        <item x="668"/>
        <item x="792"/>
        <item x="791"/>
        <item x="790"/>
        <item x="789"/>
        <item x="788"/>
        <item x="758"/>
        <item x="711"/>
        <item x="785"/>
        <item x="784"/>
        <item x="783"/>
        <item x="782"/>
        <item x="778"/>
        <item x="700"/>
        <item x="777"/>
        <item x="780"/>
        <item x="776"/>
        <item x="774"/>
        <item x="773"/>
        <item x="775"/>
        <item x="772"/>
        <item x="771"/>
        <item x="763"/>
        <item x="768"/>
        <item x="770"/>
        <item x="769"/>
        <item x="709"/>
        <item x="762"/>
        <item x="765"/>
        <item x="761"/>
        <item x="764"/>
        <item x="766"/>
        <item x="760"/>
        <item x="738"/>
        <item x="749"/>
        <item x="733"/>
        <item x="759"/>
        <item x="754"/>
        <item x="745"/>
        <item x="757"/>
        <item x="756"/>
        <item x="753"/>
        <item x="755"/>
        <item x="751"/>
        <item x="750"/>
        <item x="747"/>
        <item x="752"/>
        <item x="742"/>
        <item x="748"/>
        <item x="746"/>
        <item x="743"/>
        <item x="735"/>
        <item x="741"/>
        <item x="740"/>
        <item x="734"/>
        <item x="739"/>
        <item x="714"/>
        <item x="736"/>
        <item x="737"/>
        <item x="731"/>
        <item x="725"/>
        <item x="721"/>
        <item x="727"/>
        <item x="732"/>
        <item x="724"/>
        <item x="722"/>
        <item x="729"/>
        <item x="717"/>
        <item x="723"/>
        <item x="728"/>
        <item x="720"/>
        <item x="726"/>
        <item x="674"/>
        <item x="716"/>
        <item x="718"/>
        <item x="712"/>
        <item x="715"/>
        <item x="710"/>
        <item x="686"/>
        <item x="708"/>
        <item x="707"/>
        <item x="706"/>
        <item x="685"/>
        <item x="670"/>
        <item x="705"/>
        <item x="696"/>
        <item x="701"/>
        <item x="704"/>
        <item x="702"/>
        <item x="695"/>
        <item x="687"/>
        <item x="697"/>
        <item x="694"/>
        <item x="699"/>
        <item x="698"/>
        <item x="691"/>
        <item x="693"/>
        <item x="692"/>
        <item x="666"/>
        <item x="689"/>
        <item x="690"/>
        <item x="663"/>
        <item x="654"/>
        <item x="688"/>
        <item x="684"/>
        <item x="683"/>
        <item x="682"/>
        <item x="681"/>
        <item x="680"/>
        <item x="635"/>
        <item x="678"/>
        <item x="679"/>
        <item x="657"/>
        <item x="642"/>
        <item x="653"/>
        <item x="675"/>
        <item x="673"/>
        <item x="672"/>
        <item x="671"/>
        <item x="667"/>
        <item x="659"/>
        <item x="664"/>
        <item x="665"/>
        <item x="662"/>
        <item x="652"/>
        <item x="656"/>
        <item x="658"/>
        <item x="655"/>
        <item x="644"/>
        <item x="651"/>
        <item x="621"/>
        <item x="648"/>
        <item x="650"/>
        <item x="643"/>
        <item x="649"/>
        <item x="647"/>
        <item x="646"/>
        <item x="645"/>
        <item x="638"/>
        <item x="641"/>
        <item x="639"/>
        <item x="640"/>
        <item x="637"/>
        <item x="634"/>
        <item x="631"/>
        <item x="630"/>
        <item x="632"/>
        <item x="633"/>
        <item x="628"/>
        <item x="624"/>
        <item x="625"/>
        <item x="629"/>
        <item x="627"/>
        <item x="626"/>
        <item x="622"/>
        <item x="623"/>
        <item x="620"/>
        <item x="619"/>
        <item x="618"/>
        <item x="607"/>
        <item x="616"/>
        <item x="615"/>
        <item x="597"/>
        <item x="596"/>
        <item x="617"/>
        <item x="592"/>
        <item x="611"/>
        <item x="604"/>
        <item x="614"/>
        <item x="613"/>
        <item x="612"/>
        <item x="610"/>
        <item x="606"/>
        <item x="608"/>
        <item x="605"/>
        <item x="532"/>
        <item x="600"/>
        <item x="599"/>
        <item x="594"/>
        <item x="603"/>
        <item x="601"/>
        <item x="602"/>
        <item x="574"/>
        <item x="586"/>
        <item x="598"/>
        <item x="590"/>
        <item x="588"/>
        <item x="593"/>
        <item x="591"/>
        <item x="595"/>
        <item x="589"/>
        <item x="585"/>
        <item x="587"/>
        <item x="583"/>
        <item x="581"/>
        <item x="580"/>
        <item x="577"/>
        <item x="584"/>
        <item x="582"/>
        <item x="565"/>
        <item x="578"/>
        <item x="579"/>
        <item x="576"/>
        <item x="575"/>
        <item x="559"/>
        <item x="553"/>
        <item x="567"/>
        <item x="573"/>
        <item x="562"/>
        <item x="569"/>
        <item x="570"/>
        <item x="572"/>
        <item x="571"/>
        <item x="564"/>
        <item x="566"/>
        <item x="563"/>
        <item x="561"/>
        <item x="560"/>
        <item x="558"/>
        <item x="554"/>
        <item x="557"/>
        <item x="555"/>
        <item x="556"/>
        <item x="549"/>
        <item x="551"/>
        <item x="552"/>
        <item x="550"/>
        <item x="548"/>
        <item x="541"/>
        <item x="540"/>
        <item x="544"/>
        <item x="543"/>
        <item x="538"/>
        <item x="542"/>
        <item x="539"/>
        <item x="536"/>
        <item x="537"/>
        <item x="534"/>
        <item x="527"/>
        <item x="533"/>
        <item x="531"/>
        <item x="529"/>
        <item x="530"/>
        <item x="526"/>
        <item x="528"/>
        <item x="521"/>
        <item x="523"/>
        <item x="524"/>
        <item x="522"/>
        <item x="520"/>
        <item x="517"/>
        <item x="515"/>
        <item x="518"/>
        <item x="519"/>
        <item x="434"/>
        <item x="516"/>
        <item x="514"/>
        <item x="513"/>
        <item x="512"/>
        <item x="506"/>
        <item x="510"/>
        <item x="511"/>
        <item x="452"/>
        <item x="505"/>
        <item x="497"/>
        <item x="509"/>
        <item x="508"/>
        <item x="507"/>
        <item x="504"/>
        <item x="503"/>
        <item x="496"/>
        <item x="500"/>
        <item x="502"/>
        <item x="483"/>
        <item x="501"/>
        <item x="484"/>
        <item x="499"/>
        <item x="495"/>
        <item x="498"/>
        <item x="494"/>
        <item x="490"/>
        <item x="492"/>
        <item x="493"/>
        <item x="485"/>
        <item x="489"/>
        <item x="491"/>
        <item x="487"/>
        <item x="488"/>
        <item x="486"/>
        <item x="480"/>
        <item x="482"/>
        <item x="473"/>
        <item x="478"/>
        <item x="475"/>
        <item x="481"/>
        <item x="479"/>
        <item x="471"/>
        <item x="477"/>
        <item x="476"/>
        <item x="474"/>
        <item x="472"/>
        <item x="470"/>
        <item x="469"/>
        <item x="468"/>
        <item x="465"/>
        <item x="467"/>
        <item x="466"/>
        <item x="459"/>
        <item x="462"/>
        <item x="461"/>
        <item x="458"/>
        <item x="460"/>
        <item x="463"/>
        <item x="457"/>
        <item x="455"/>
        <item x="456"/>
        <item x="453"/>
        <item x="454"/>
        <item x="450"/>
        <item x="449"/>
        <item x="451"/>
        <item x="448"/>
        <item x="447"/>
        <item x="446"/>
        <item x="442"/>
        <item x="430"/>
        <item x="445"/>
        <item x="444"/>
        <item x="441"/>
        <item x="443"/>
        <item x="440"/>
        <item x="432"/>
        <item x="438"/>
        <item x="439"/>
        <item x="437"/>
        <item x="435"/>
        <item x="428"/>
        <item x="436"/>
        <item x="433"/>
        <item x="409"/>
        <item x="431"/>
        <item x="427"/>
        <item x="425"/>
        <item x="424"/>
        <item x="408"/>
        <item x="423"/>
        <item x="422"/>
        <item x="420"/>
        <item x="421"/>
        <item x="419"/>
        <item x="417"/>
        <item x="418"/>
        <item x="416"/>
        <item x="413"/>
        <item x="415"/>
        <item x="414"/>
        <item x="412"/>
        <item x="411"/>
        <item x="410"/>
        <item x="406"/>
        <item x="401"/>
        <item x="405"/>
        <item x="402"/>
        <item x="407"/>
        <item x="404"/>
        <item x="403"/>
        <item x="400"/>
        <item x="398"/>
        <item x="399"/>
        <item x="396"/>
        <item x="394"/>
        <item x="397"/>
        <item x="393"/>
        <item x="395"/>
        <item x="392"/>
        <item x="390"/>
        <item x="391"/>
        <item x="389"/>
        <item x="388"/>
        <item x="387"/>
        <item x="386"/>
        <item x="385"/>
        <item x="379"/>
        <item x="383"/>
        <item x="381"/>
        <item x="384"/>
        <item x="382"/>
        <item x="378"/>
        <item x="380"/>
        <item x="375"/>
        <item x="377"/>
        <item x="376"/>
        <item x="374"/>
        <item x="371"/>
        <item x="372"/>
        <item x="373"/>
        <item x="369"/>
        <item x="365"/>
        <item x="370"/>
        <item x="368"/>
        <item x="366"/>
        <item x="364"/>
        <item x="363"/>
        <item x="362"/>
        <item x="361"/>
        <item x="360"/>
        <item x="359"/>
        <item x="357"/>
        <item x="356"/>
        <item x="354"/>
        <item x="355"/>
        <item x="351"/>
        <item x="353"/>
        <item x="352"/>
        <item x="349"/>
        <item x="350"/>
        <item x="347"/>
        <item x="348"/>
        <item x="346"/>
        <item x="338"/>
        <item x="345"/>
        <item x="344"/>
        <item x="342"/>
        <item x="341"/>
        <item x="343"/>
        <item x="334"/>
        <item x="340"/>
        <item x="302"/>
        <item x="339"/>
        <item x="337"/>
        <item x="335"/>
        <item x="336"/>
        <item x="333"/>
        <item x="319"/>
        <item x="330"/>
        <item x="309"/>
        <item x="332"/>
        <item x="328"/>
        <item x="331"/>
        <item x="329"/>
        <item x="327"/>
        <item x="326"/>
        <item x="324"/>
        <item x="325"/>
        <item x="322"/>
        <item x="323"/>
        <item x="314"/>
        <item x="321"/>
        <item x="318"/>
        <item x="315"/>
        <item x="317"/>
        <item x="316"/>
        <item x="266"/>
        <item x="312"/>
        <item x="313"/>
        <item x="311"/>
        <item x="304"/>
        <item x="310"/>
        <item x="308"/>
        <item x="253"/>
        <item x="210"/>
        <item x="307"/>
        <item x="306"/>
        <item x="305"/>
        <item x="301"/>
        <item x="300"/>
        <item x="299"/>
        <item x="298"/>
        <item x="295"/>
        <item x="296"/>
        <item x="294"/>
        <item x="293"/>
        <item x="291"/>
        <item x="292"/>
        <item x="290"/>
        <item x="250"/>
        <item x="289"/>
        <item x="288"/>
        <item x="287"/>
        <item x="286"/>
        <item x="285"/>
        <item x="283"/>
        <item x="282"/>
        <item x="281"/>
        <item x="284"/>
        <item x="279"/>
        <item x="280"/>
        <item x="277"/>
        <item x="278"/>
        <item x="276"/>
        <item x="275"/>
        <item x="273"/>
        <item x="268"/>
        <item x="272"/>
        <item x="270"/>
        <item x="271"/>
        <item x="269"/>
        <item x="267"/>
        <item x="265"/>
        <item x="263"/>
        <item x="246"/>
        <item x="262"/>
        <item x="264"/>
        <item x="258"/>
        <item x="261"/>
        <item x="260"/>
        <item x="257"/>
        <item x="259"/>
        <item x="256"/>
        <item x="248"/>
        <item x="255"/>
        <item x="254"/>
        <item x="251"/>
        <item x="252"/>
        <item x="249"/>
        <item x="247"/>
        <item x="245"/>
        <item x="243"/>
        <item x="244"/>
        <item x="242"/>
        <item x="241"/>
        <item x="239"/>
        <item x="240"/>
        <item x="238"/>
        <item x="237"/>
        <item x="236"/>
        <item x="235"/>
        <item x="234"/>
        <item x="233"/>
        <item x="232"/>
        <item x="231"/>
        <item x="225"/>
        <item x="223"/>
        <item x="230"/>
        <item x="227"/>
        <item x="226"/>
        <item x="222"/>
        <item x="224"/>
        <item x="221"/>
        <item x="219"/>
        <item x="220"/>
        <item x="218"/>
        <item x="216"/>
        <item x="217"/>
        <item x="215"/>
        <item x="214"/>
        <item x="209"/>
        <item x="135"/>
        <item x="212"/>
        <item x="213"/>
        <item x="211"/>
        <item x="208"/>
        <item x="206"/>
        <item x="205"/>
        <item x="207"/>
        <item x="204"/>
        <item x="201"/>
        <item x="203"/>
        <item x="175"/>
        <item x="202"/>
        <item x="198"/>
        <item x="199"/>
        <item x="195"/>
        <item x="196"/>
        <item x="187"/>
        <item x="186"/>
        <item x="197"/>
        <item x="194"/>
        <item x="192"/>
        <item x="193"/>
        <item x="191"/>
        <item x="190"/>
        <item x="188"/>
        <item x="189"/>
        <item x="183"/>
        <item x="184"/>
        <item x="182"/>
        <item x="185"/>
        <item x="180"/>
        <item x="181"/>
        <item x="179"/>
        <item x="178"/>
        <item x="131"/>
        <item x="176"/>
        <item x="173"/>
        <item x="174"/>
        <item x="172"/>
        <item x="171"/>
        <item x="167"/>
        <item x="166"/>
        <item x="164"/>
        <item x="169"/>
        <item x="165"/>
        <item x="161"/>
        <item x="162"/>
        <item x="159"/>
        <item x="163"/>
        <item x="160"/>
        <item x="150"/>
        <item x="158"/>
        <item x="156"/>
        <item x="157"/>
        <item x="154"/>
        <item x="153"/>
        <item x="155"/>
        <item x="145"/>
        <item x="152"/>
        <item x="149"/>
        <item x="142"/>
        <item x="148"/>
        <item x="151"/>
        <item x="147"/>
        <item x="146"/>
        <item x="141"/>
        <item x="140"/>
        <item x="144"/>
        <item x="143"/>
        <item x="139"/>
        <item x="138"/>
        <item x="137"/>
        <item x="132"/>
        <item x="134"/>
        <item x="133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59"/>
        <item x="112"/>
        <item x="110"/>
        <item x="109"/>
        <item x="111"/>
        <item x="105"/>
        <item x="107"/>
        <item x="108"/>
        <item x="106"/>
        <item x="103"/>
        <item x="100"/>
        <item x="55"/>
        <item x="104"/>
        <item x="102"/>
        <item x="101"/>
        <item x="99"/>
        <item x="98"/>
        <item x="83"/>
        <item x="97"/>
        <item x="94"/>
        <item x="93"/>
        <item x="95"/>
        <item x="92"/>
        <item x="89"/>
        <item x="90"/>
        <item x="91"/>
        <item x="87"/>
        <item x="88"/>
        <item x="86"/>
        <item x="81"/>
        <item x="84"/>
        <item x="82"/>
        <item x="75"/>
        <item x="80"/>
        <item x="74"/>
        <item x="79"/>
        <item x="78"/>
        <item x="77"/>
        <item x="76"/>
        <item x="73"/>
        <item x="70"/>
        <item x="72"/>
        <item x="69"/>
        <item x="68"/>
        <item x="66"/>
        <item x="6"/>
        <item x="67"/>
        <item x="64"/>
        <item x="63"/>
        <item x="65"/>
        <item x="62"/>
        <item x="61"/>
        <item x="58"/>
        <item x="57"/>
        <item x="56"/>
        <item x="54"/>
        <item x="53"/>
        <item x="52"/>
        <item x="46"/>
        <item x="51"/>
        <item x="50"/>
        <item x="49"/>
        <item x="48"/>
        <item x="47"/>
        <item x="43"/>
        <item x="44"/>
        <item x="40"/>
        <item x="42"/>
        <item x="41"/>
        <item x="36"/>
        <item x="35"/>
        <item x="34"/>
        <item x="31"/>
        <item x="32"/>
        <item x="30"/>
        <item x="28"/>
        <item x="29"/>
        <item x="25"/>
        <item x="27"/>
        <item x="26"/>
        <item x="24"/>
        <item x="23"/>
        <item x="22"/>
        <item x="21"/>
        <item x="19"/>
        <item x="20"/>
        <item x="18"/>
        <item x="15"/>
        <item x="16"/>
        <item x="17"/>
        <item x="14"/>
        <item x="12"/>
        <item x="13"/>
        <item x="11"/>
        <item x="5"/>
        <item x="10"/>
        <item x="8"/>
        <item x="7"/>
        <item x="3"/>
        <item x="2"/>
        <item x="4"/>
        <item x="1"/>
        <item x="0"/>
        <item x="200"/>
        <item x="767"/>
        <item x="177"/>
        <item x="816"/>
        <item x="661"/>
        <item x="547"/>
        <item x="38"/>
        <item x="60"/>
        <item x="568"/>
        <item x="864"/>
        <item x="609"/>
        <item x="45"/>
        <item x="730"/>
        <item x="703"/>
        <item x="464"/>
        <item x="834"/>
        <item x="33"/>
        <item x="818"/>
        <item x="891"/>
        <item x="845"/>
        <item x="39"/>
        <item x="546"/>
        <item x="862"/>
        <item x="37"/>
        <item x="429"/>
        <item x="875"/>
        <item x="358"/>
        <item x="426"/>
        <item x="229"/>
        <item x="274"/>
        <item x="719"/>
        <item x="895"/>
        <item x="136"/>
        <item x="96"/>
        <item x="525"/>
        <item x="660"/>
        <item x="9"/>
        <item x="535"/>
        <item x="228"/>
        <item x="168"/>
        <item x="744"/>
        <item x="843"/>
        <item x="827"/>
        <item x="873"/>
        <item x="836"/>
        <item x="786"/>
        <item x="881"/>
        <item x="809"/>
        <item x="882"/>
        <item x="855"/>
        <item x="297"/>
        <item x="303"/>
        <item x="71"/>
        <item x="85"/>
        <item x="367"/>
        <item x="636"/>
        <item x="870"/>
        <item x="669"/>
        <item x="170"/>
        <item x="779"/>
        <item x="545"/>
        <item x="787"/>
        <item x="320"/>
        <item t="default"/>
      </items>
    </pivotField>
    <pivotField name="Date" compact="0" outline="0" multipleItemSelectionAllowed="1" showAll="0"/>
    <pivotField name="Part Code" axis="axisRow" dataField="1" compact="0" outline="0" multipleItemSelectionAllowed="1" showAll="0" sortType="ascending" defaultSubtotal="0">
      <items count="286">
        <item x="252"/>
        <item x="122"/>
        <item x="184"/>
        <item x="178"/>
        <item x="104"/>
        <item x="136"/>
        <item x="43"/>
        <item x="44"/>
        <item x="45"/>
        <item x="46"/>
        <item x="47"/>
        <item x="65"/>
        <item x="40"/>
        <item x="140"/>
        <item x="141"/>
        <item x="142"/>
        <item x="41"/>
        <item x="10"/>
        <item x="11"/>
        <item x="12"/>
        <item x="51"/>
        <item x="269"/>
        <item x="193"/>
        <item x="29"/>
        <item x="63"/>
        <item x="55"/>
        <item x="276"/>
        <item x="108"/>
        <item x="87"/>
        <item x="274"/>
        <item x="275"/>
        <item x="34"/>
        <item x="4"/>
        <item x="105"/>
        <item x="278"/>
        <item x="28"/>
        <item x="54"/>
        <item x="260"/>
        <item x="271"/>
        <item x="251"/>
        <item x="95"/>
        <item x="31"/>
        <item x="257"/>
        <item x="56"/>
        <item x="153"/>
        <item x="210"/>
        <item x="249"/>
        <item x="248"/>
        <item x="24"/>
        <item x="48"/>
        <item x="49"/>
        <item x="25"/>
        <item x="69"/>
        <item x="70"/>
        <item x="71"/>
        <item x="72"/>
        <item x="253"/>
        <item x="238"/>
        <item x="59"/>
        <item x="85"/>
        <item x="263"/>
        <item x="177"/>
        <item x="13"/>
        <item x="259"/>
        <item x="53"/>
        <item x="181"/>
        <item x="143"/>
        <item x="206"/>
        <item x="191"/>
        <item x="130"/>
        <item x="139"/>
        <item x="17"/>
        <item x="19"/>
        <item x="240"/>
        <item x="83"/>
        <item x="133"/>
        <item x="247"/>
        <item x="156"/>
        <item x="155"/>
        <item x="81"/>
        <item x="250"/>
        <item x="284"/>
        <item x="265"/>
        <item x="226"/>
        <item x="233"/>
        <item x="228"/>
        <item x="107"/>
        <item x="264"/>
        <item x="93"/>
        <item x="73"/>
        <item x="74"/>
        <item x="179"/>
        <item x="32"/>
        <item x="1"/>
        <item x="255"/>
        <item x="75"/>
        <item x="76"/>
        <item x="77"/>
        <item x="78"/>
        <item x="79"/>
        <item x="267"/>
        <item x="192"/>
        <item x="135"/>
        <item x="231"/>
        <item x="232"/>
        <item x="283"/>
        <item x="256"/>
        <item x="67"/>
        <item x="145"/>
        <item x="146"/>
        <item x="154"/>
        <item x="20"/>
        <item x="21"/>
        <item x="209"/>
        <item x="147"/>
        <item x="148"/>
        <item x="22"/>
        <item x="195"/>
        <item x="196"/>
        <item x="162"/>
        <item x="126"/>
        <item x="197"/>
        <item x="198"/>
        <item x="161"/>
        <item x="160"/>
        <item x="190"/>
        <item x="199"/>
        <item x="200"/>
        <item x="159"/>
        <item x="172"/>
        <item x="245"/>
        <item x="92"/>
        <item x="277"/>
        <item x="173"/>
        <item x="174"/>
        <item x="258"/>
        <item x="176"/>
        <item x="204"/>
        <item x="38"/>
        <item x="165"/>
        <item x="166"/>
        <item x="119"/>
        <item x="120"/>
        <item x="121"/>
        <item x="167"/>
        <item x="168"/>
        <item x="272"/>
        <item x="273"/>
        <item x="100"/>
        <item x="138"/>
        <item x="262"/>
        <item x="202"/>
        <item x="234"/>
        <item x="222"/>
        <item x="8"/>
        <item x="171"/>
        <item x="144"/>
        <item x="203"/>
        <item x="241"/>
        <item x="239"/>
        <item x="285"/>
        <item x="225"/>
        <item x="80"/>
        <item x="109"/>
        <item x="217"/>
        <item x="90"/>
        <item x="82"/>
        <item x="218"/>
        <item x="205"/>
        <item x="149"/>
        <item x="164"/>
        <item x="99"/>
        <item x="52"/>
        <item x="89"/>
        <item x="132"/>
        <item x="88"/>
        <item x="9"/>
        <item x="175"/>
        <item x="50"/>
        <item x="180"/>
        <item x="96"/>
        <item x="97"/>
        <item x="98"/>
        <item x="125"/>
        <item x="123"/>
        <item x="163"/>
        <item x="57"/>
        <item x="58"/>
        <item x="183"/>
        <item x="201"/>
        <item x="114"/>
        <item x="237"/>
        <item x="186"/>
        <item x="14"/>
        <item x="2"/>
        <item x="15"/>
        <item x="185"/>
        <item x="112"/>
        <item x="187"/>
        <item x="39"/>
        <item x="158"/>
        <item x="268"/>
        <item x="280"/>
        <item x="37"/>
        <item x="23"/>
        <item x="261"/>
        <item x="223"/>
        <item x="18"/>
        <item x="3"/>
        <item x="5"/>
        <item x="242"/>
        <item x="207"/>
        <item x="6"/>
        <item x="102"/>
        <item x="128"/>
        <item x="64"/>
        <item x="131"/>
        <item x="137"/>
        <item x="208"/>
        <item x="26"/>
        <item x="221"/>
        <item x="246"/>
        <item x="216"/>
        <item x="129"/>
        <item x="254"/>
        <item x="194"/>
        <item x="91"/>
        <item x="36"/>
        <item x="279"/>
        <item x="215"/>
        <item x="68"/>
        <item x="35"/>
        <item x="84"/>
        <item x="0"/>
        <item x="30"/>
        <item x="152"/>
        <item x="134"/>
        <item x="281"/>
        <item x="27"/>
        <item x="244"/>
        <item x="103"/>
        <item x="61"/>
        <item x="66"/>
        <item x="127"/>
        <item x="7"/>
        <item x="60"/>
        <item x="157"/>
        <item x="110"/>
        <item x="115"/>
        <item x="282"/>
        <item x="116"/>
        <item x="111"/>
        <item x="243"/>
        <item x="219"/>
        <item x="62"/>
        <item x="101"/>
        <item x="106"/>
        <item x="118"/>
        <item x="117"/>
        <item x="86"/>
        <item x="182"/>
        <item x="211"/>
        <item x="212"/>
        <item x="224"/>
        <item x="33"/>
        <item x="169"/>
        <item x="170"/>
        <item x="189"/>
        <item x="42"/>
        <item x="113"/>
        <item x="124"/>
        <item x="188"/>
        <item x="213"/>
        <item x="214"/>
        <item x="220"/>
        <item x="94"/>
        <item x="270"/>
        <item x="16"/>
        <item x="151"/>
        <item x="236"/>
        <item x="227"/>
        <item x="235"/>
        <item x="229"/>
        <item x="230"/>
        <item x="150"/>
        <item x="266"/>
      </items>
    </pivotField>
    <pivotField name="Description" axis="axisRow" compact="0" outline="0" multipleItemSelectionAllowed="1" showAll="0" sortType="ascending">
      <items count="289">
        <item sd="0" x="207"/>
        <item sd="0" x="47"/>
        <item sd="0" x="46"/>
        <item x="18"/>
        <item sd="0" m="1" x="286"/>
        <item x="103"/>
        <item x="250"/>
        <item x="223"/>
        <item sd="0" x="7"/>
        <item x="222"/>
        <item x="135"/>
        <item x="104"/>
        <item x="72"/>
        <item x="220"/>
        <item sd="0" x="245"/>
        <item x="25"/>
        <item sd="0" x="241"/>
        <item sd="0" x="176"/>
        <item sd="0" x="98"/>
        <item x="24"/>
        <item x="206"/>
        <item sd="0" x="63"/>
        <item x="29"/>
        <item x="127"/>
        <item sd="0" x="102"/>
        <item sd="0" x="130"/>
        <item sd="0" x="6"/>
        <item x="64"/>
        <item sd="0" m="1" x="287"/>
        <item x="105"/>
        <item x="42"/>
        <item x="117"/>
        <item x="66"/>
        <item x="61"/>
        <item x="108"/>
        <item x="124"/>
        <item x="274"/>
        <item x="273"/>
        <item x="275"/>
        <item x="87"/>
        <item sd="0" x="118"/>
        <item sd="0" x="28"/>
        <item sd="0" x="95"/>
        <item sd="0" x="9"/>
        <item sd="0" x="36"/>
        <item x="213"/>
        <item x="212"/>
        <item x="187"/>
        <item x="128"/>
        <item x="60"/>
        <item sd="0" x="53"/>
        <item x="253"/>
        <item sd="0" x="50"/>
        <item sd="0" x="3"/>
        <item x="192"/>
        <item x="211"/>
        <item x="134"/>
        <item x="116"/>
        <item x="115"/>
        <item sd="0" x="262"/>
        <item x="174"/>
        <item sd="0" x="282"/>
        <item sd="0" x="193"/>
        <item x="256"/>
        <item sd="0" x="56"/>
        <item x="106"/>
        <item sd="0" x="41"/>
        <item x="263"/>
        <item x="185"/>
        <item x="184"/>
        <item sd="0" x="26"/>
        <item sd="0" x="91"/>
        <item x="15"/>
        <item x="214"/>
        <item sd="0" x="284"/>
        <item x="112"/>
        <item sd="0" x="279"/>
        <item x="264"/>
        <item x="111"/>
        <item x="242"/>
        <item x="218"/>
        <item x="62"/>
        <item x="101"/>
        <item sd="0" x="205"/>
        <item x="190"/>
        <item x="260"/>
        <item x="33"/>
        <item x="251"/>
        <item x="177"/>
        <item x="179"/>
        <item x="136"/>
        <item x="70"/>
        <item x="71"/>
        <item x="217"/>
        <item sd="0" x="99"/>
        <item x="8"/>
        <item x="267"/>
        <item x="23"/>
        <item x="88"/>
        <item x="89"/>
        <item sd="0" x="131"/>
        <item sd="0" x="13"/>
        <item x="210"/>
        <item x="201"/>
        <item sd="0" x="44"/>
        <item sd="0" x="43"/>
        <item x="254"/>
        <item x="67"/>
        <item sd="0" x="93"/>
        <item x="175"/>
        <item sd="0" x="158"/>
        <item sd="0" x="38"/>
        <item x="194"/>
        <item sd="0" x="73"/>
        <item sd="0" x="164"/>
        <item sd="0" x="74"/>
        <item x="165"/>
        <item x="153"/>
        <item x="178"/>
        <item x="216"/>
        <item x="269"/>
        <item x="203"/>
        <item sd="0" x="20"/>
        <item sd="0" x="32"/>
        <item sd="0" x="92"/>
        <item x="126"/>
        <item sd="0" x="21"/>
        <item sd="0" x="277"/>
        <item x="196"/>
        <item sd="0" x="1"/>
        <item x="208"/>
        <item x="121"/>
        <item x="197"/>
        <item sd="0" x="119"/>
        <item x="120"/>
        <item x="85"/>
        <item sd="0" x="237"/>
        <item x="142"/>
        <item x="215"/>
        <item x="169"/>
        <item x="168"/>
        <item x="188"/>
        <item sd="0" x="209"/>
        <item x="144"/>
        <item x="219"/>
        <item sd="0" x="171"/>
        <item x="195"/>
        <item x="145"/>
        <item sd="0" x="244"/>
        <item x="161"/>
        <item x="132"/>
        <item x="170"/>
        <item sd="0" x="10"/>
        <item x="248"/>
        <item x="247"/>
        <item sd="0" x="11"/>
        <item sd="0" x="283"/>
        <item sd="0" x="255"/>
        <item sd="0" x="180"/>
        <item x="19"/>
        <item sd="0" x="155"/>
        <item x="154"/>
        <item x="239"/>
        <item x="69"/>
        <item sd="0" x="12"/>
        <item x="278"/>
        <item x="58"/>
        <item sd="0" x="68"/>
        <item sd="0" x="35"/>
        <item x="16"/>
        <item sd="0" x="57"/>
        <item x="55"/>
        <item x="123"/>
        <item x="113"/>
        <item x="82"/>
        <item sd="0" x="143"/>
        <item sd="0" x="107"/>
        <item x="90"/>
        <item x="261"/>
        <item sd="0" x="17"/>
        <item x="148"/>
        <item x="163"/>
        <item x="246"/>
        <item x="122"/>
        <item x="183"/>
        <item sd="0" x="202"/>
        <item sd="0" x="240"/>
        <item x="162"/>
        <item x="59"/>
        <item x="200"/>
        <item x="238"/>
        <item x="182"/>
        <item x="125"/>
        <item x="83"/>
        <item x="146"/>
        <item sd="0" x="75"/>
        <item x="172"/>
        <item x="166"/>
        <item x="160"/>
        <item x="147"/>
        <item x="94"/>
        <item sd="0" x="76"/>
        <item sd="0" x="173"/>
        <item x="167"/>
        <item x="159"/>
        <item sd="0" x="22"/>
        <item sd="0" x="79"/>
        <item x="257"/>
        <item sd="0" x="100"/>
        <item sd="0" x="199"/>
        <item x="77"/>
        <item x="271"/>
        <item x="189"/>
        <item x="78"/>
        <item x="272"/>
        <item x="198"/>
        <item sd="0" x="266"/>
        <item sd="0" x="45"/>
        <item sd="0" x="84"/>
        <item sd="0" x="97"/>
        <item x="249"/>
        <item sd="0" x="81"/>
        <item x="0"/>
        <item x="252"/>
        <item x="181"/>
        <item sd="0" x="5"/>
        <item x="268"/>
        <item x="204"/>
        <item x="191"/>
        <item x="39"/>
        <item sd="0" x="30"/>
        <item sd="0" x="110"/>
        <item x="156"/>
        <item x="232"/>
        <item x="227"/>
        <item x="259"/>
        <item x="234"/>
        <item x="224"/>
        <item x="229"/>
        <item x="228"/>
        <item x="226"/>
        <item x="235"/>
        <item x="233"/>
        <item x="80"/>
        <item sd="0" x="221"/>
        <item x="109"/>
        <item x="225"/>
        <item x="129"/>
        <item x="230"/>
        <item x="231"/>
        <item x="150"/>
        <item x="2"/>
        <item sd="0" x="151"/>
        <item x="133"/>
        <item sd="0" x="281"/>
        <item sd="0" x="114"/>
        <item x="52"/>
        <item x="86"/>
        <item x="27"/>
        <item x="157"/>
        <item x="243"/>
        <item sd="0" x="31"/>
        <item x="152"/>
        <item x="14"/>
        <item x="186"/>
        <item sd="0" x="96"/>
        <item sd="0" x="280"/>
        <item x="137"/>
        <item x="149"/>
        <item x="265"/>
        <item sd="0" x="34"/>
        <item x="37"/>
        <item x="236"/>
        <item sd="0" x="48"/>
        <item sd="0" x="49"/>
        <item sd="0" x="65"/>
        <item sd="0" x="40"/>
        <item x="51"/>
        <item sd="0" x="4"/>
        <item x="139"/>
        <item x="141"/>
        <item x="138"/>
        <item x="140"/>
        <item sd="0" x="285"/>
        <item x="258"/>
        <item x="270"/>
        <item sd="0" x="54"/>
        <item x="276"/>
        <item t="default"/>
      </items>
    </pivotField>
    <pivotField name="GST Rate" compact="0" outline="0" multipleItemSelectionAllowed="1" showAll="0"/>
    <pivotField name="Current Inventory" compact="0" numFmtId="3" outline="0" multipleItemSelectionAllowed="1" showAll="0"/>
    <pivotField name="Serial Number (If Applicable)" compact="0" outline="0" multipleItemSelectionAllowed="1" showAll="0"/>
  </pivotFields>
  <rowFields count="3">
    <field x="2"/>
    <field x="3"/>
    <field x="0"/>
  </rowFields>
  <rowItems count="943">
    <i>
      <x/>
      <x v="87"/>
      <x v="319"/>
    </i>
    <i t="default" r="1">
      <x v="87"/>
    </i>
    <i>
      <x v="1"/>
      <x v="183"/>
      <x v="691"/>
    </i>
    <i t="default" r="1">
      <x v="183"/>
    </i>
    <i>
      <x v="2"/>
      <x v="184"/>
      <x v="509"/>
    </i>
    <i t="default" r="1">
      <x v="184"/>
    </i>
    <i>
      <x v="3"/>
      <x v="88"/>
      <x v="539"/>
    </i>
    <i t="default" r="1">
      <x v="88"/>
    </i>
    <i>
      <x v="4"/>
      <x v="11"/>
      <x v="205"/>
    </i>
    <i r="2">
      <x v="320"/>
    </i>
    <i r="2">
      <x v="347"/>
    </i>
    <i r="2">
      <x v="376"/>
    </i>
    <i r="2">
      <x v="528"/>
    </i>
    <i r="2">
      <x v="720"/>
    </i>
    <i r="2">
      <x v="742"/>
    </i>
    <i r="2">
      <x v="848"/>
    </i>
    <i t="default" r="1">
      <x v="11"/>
    </i>
    <i>
      <x v="5"/>
      <x v="10"/>
      <x v="57"/>
    </i>
    <i r="2">
      <x v="639"/>
    </i>
    <i t="default" r="1">
      <x v="10"/>
    </i>
    <i>
      <x v="6"/>
      <x v="105"/>
    </i>
    <i>
      <x v="7"/>
      <x v="104"/>
    </i>
    <i>
      <x v="8"/>
      <x v="217"/>
    </i>
    <i>
      <x v="9"/>
      <x v="2"/>
    </i>
    <i>
      <x v="10"/>
      <x v="1"/>
    </i>
    <i>
      <x v="11"/>
      <x v="275"/>
    </i>
    <i>
      <x v="12"/>
      <x v="276"/>
    </i>
    <i>
      <x v="13"/>
      <x v="279"/>
      <x v="165"/>
    </i>
    <i r="2">
      <x v="173"/>
    </i>
    <i r="2">
      <x v="223"/>
    </i>
    <i r="2">
      <x v="308"/>
    </i>
    <i r="2">
      <x v="409"/>
    </i>
    <i r="2">
      <x v="498"/>
    </i>
    <i r="2">
      <x v="635"/>
    </i>
    <i t="default" r="1">
      <x v="279"/>
    </i>
    <i>
      <x v="14"/>
      <x v="282"/>
      <x v="165"/>
    </i>
    <i r="2">
      <x v="173"/>
    </i>
    <i r="2">
      <x v="223"/>
    </i>
    <i r="2">
      <x v="308"/>
    </i>
    <i r="2">
      <x v="409"/>
    </i>
    <i r="2">
      <x v="635"/>
    </i>
    <i t="default" r="1">
      <x v="282"/>
    </i>
    <i>
      <x v="15"/>
      <x v="280"/>
      <x v="165"/>
    </i>
    <i r="2">
      <x v="173"/>
    </i>
    <i r="2">
      <x v="223"/>
    </i>
    <i r="2">
      <x v="308"/>
    </i>
    <i r="2">
      <x v="409"/>
    </i>
    <i r="2">
      <x v="635"/>
    </i>
    <i t="default" r="1">
      <x v="280"/>
    </i>
    <i>
      <x v="16"/>
      <x v="66"/>
    </i>
    <i>
      <x v="17"/>
      <x v="152"/>
    </i>
    <i>
      <x v="18"/>
      <x v="155"/>
    </i>
    <i>
      <x v="19"/>
      <x v="164"/>
    </i>
    <i>
      <x v="20"/>
      <x v="277"/>
      <x v="464"/>
    </i>
    <i r="2">
      <x v="652"/>
    </i>
    <i r="2">
      <x v="654"/>
    </i>
    <i r="2">
      <x v="742"/>
    </i>
    <i r="2">
      <x v="807"/>
    </i>
    <i t="default" r="1">
      <x v="277"/>
    </i>
    <i>
      <x v="21"/>
      <x v="226"/>
      <x v="206"/>
    </i>
    <i t="default" r="1">
      <x v="226"/>
    </i>
    <i>
      <x v="22"/>
      <x v="54"/>
      <x v="153"/>
    </i>
    <i r="2">
      <x v="484"/>
    </i>
    <i t="default" r="1">
      <x v="54"/>
    </i>
    <i>
      <x v="23"/>
      <x v="22"/>
      <x v="94"/>
    </i>
    <i r="2">
      <x v="119"/>
    </i>
    <i r="2">
      <x v="120"/>
    </i>
    <i r="2">
      <x v="206"/>
    </i>
    <i r="2">
      <x v="251"/>
    </i>
    <i r="2">
      <x v="258"/>
    </i>
    <i r="2">
      <x v="281"/>
    </i>
    <i r="2">
      <x v="287"/>
    </i>
    <i r="2">
      <x v="304"/>
    </i>
    <i r="2">
      <x v="306"/>
    </i>
    <i r="2">
      <x v="335"/>
    </i>
    <i r="2">
      <x v="357"/>
    </i>
    <i r="2">
      <x v="366"/>
    </i>
    <i r="2">
      <x v="369"/>
    </i>
    <i r="2">
      <x v="400"/>
    </i>
    <i r="2">
      <x v="450"/>
    </i>
    <i r="2">
      <x v="458"/>
    </i>
    <i r="2">
      <x v="696"/>
    </i>
    <i r="2">
      <x v="825"/>
    </i>
    <i t="default" r="1">
      <x v="22"/>
    </i>
    <i>
      <x v="24"/>
      <x v="21"/>
    </i>
    <i>
      <x v="25"/>
      <x v="171"/>
      <x v="281"/>
    </i>
    <i r="2">
      <x v="800"/>
    </i>
    <i t="default" r="1">
      <x v="171"/>
    </i>
    <i>
      <x v="26"/>
      <x v="38"/>
      <x v="156"/>
    </i>
    <i t="default" r="1">
      <x v="38"/>
    </i>
    <i>
      <x v="27"/>
      <x v="34"/>
      <x v="140"/>
    </i>
    <i r="2">
      <x v="733"/>
    </i>
    <i t="default" r="1">
      <x v="34"/>
    </i>
    <i>
      <x v="28"/>
      <x v="39"/>
      <x v="187"/>
    </i>
    <i r="2">
      <x v="196"/>
    </i>
    <i r="2">
      <x v="264"/>
    </i>
    <i r="2">
      <x v="456"/>
    </i>
    <i r="2">
      <x v="778"/>
    </i>
    <i t="default" r="1">
      <x v="39"/>
    </i>
    <i>
      <x v="29"/>
      <x v="37"/>
      <x v="67"/>
    </i>
    <i r="2">
      <x v="193"/>
    </i>
    <i t="default" r="1">
      <x v="37"/>
    </i>
    <i>
      <x v="30"/>
      <x v="36"/>
      <x v="867"/>
    </i>
    <i t="default" r="1">
      <x v="36"/>
    </i>
    <i>
      <x v="31"/>
      <x v="270"/>
    </i>
    <i>
      <x v="32"/>
      <x v="278"/>
    </i>
    <i>
      <x v="33"/>
      <x v="29"/>
      <x v="741"/>
    </i>
    <i r="2">
      <x v="880"/>
    </i>
    <i t="default" r="1">
      <x v="29"/>
    </i>
    <i>
      <x v="34"/>
      <x v="165"/>
      <x v="58"/>
    </i>
    <i t="default" r="1">
      <x v="165"/>
    </i>
    <i>
      <x v="35"/>
      <x v="41"/>
    </i>
    <i>
      <x v="36"/>
      <x v="286"/>
    </i>
    <i>
      <x v="37"/>
      <x v="235"/>
      <x v="71"/>
    </i>
    <i r="2">
      <x v="153"/>
    </i>
    <i r="2">
      <x v="230"/>
    </i>
    <i r="2">
      <x v="288"/>
    </i>
    <i t="default" r="1">
      <x v="235"/>
    </i>
    <i>
      <x v="38"/>
      <x v="285"/>
      <x v="165"/>
    </i>
    <i t="default" r="1">
      <x v="285"/>
    </i>
    <i>
      <x v="39"/>
      <x v="6"/>
      <x v="319"/>
    </i>
    <i t="default" r="1">
      <x v="6"/>
    </i>
    <i>
      <x v="40"/>
      <x v="42"/>
    </i>
    <i>
      <x v="41"/>
      <x v="261"/>
    </i>
    <i>
      <x v="42"/>
      <x v="63"/>
      <x v="298"/>
    </i>
    <i t="default" r="1">
      <x v="63"/>
    </i>
    <i>
      <x v="43"/>
      <x v="64"/>
    </i>
    <i>
      <x v="44"/>
      <x v="262"/>
      <x v="600"/>
    </i>
    <i t="default" r="1">
      <x v="262"/>
    </i>
    <i>
      <x v="45"/>
      <x v="142"/>
    </i>
    <i>
      <x v="46"/>
      <x v="153"/>
      <x v="322"/>
    </i>
    <i t="default" r="1">
      <x v="153"/>
    </i>
    <i>
      <x v="47"/>
      <x v="154"/>
      <x v="322"/>
    </i>
    <i t="default" r="1">
      <x v="154"/>
    </i>
    <i>
      <x v="48"/>
      <x v="19"/>
      <x v="829"/>
    </i>
    <i t="default" r="1">
      <x v="19"/>
    </i>
    <i>
      <x v="49"/>
      <x v="273"/>
    </i>
    <i>
      <x v="50"/>
      <x v="274"/>
    </i>
    <i>
      <x v="51"/>
      <x v="15"/>
      <x v="829"/>
    </i>
    <i t="default" r="1">
      <x v="15"/>
    </i>
    <i>
      <x v="52"/>
      <x v="163"/>
      <x v="656"/>
    </i>
    <i r="2">
      <x v="734"/>
    </i>
    <i t="default" r="1">
      <x v="163"/>
    </i>
    <i>
      <x v="53"/>
      <x v="91"/>
      <x v="734"/>
    </i>
    <i t="default" r="1">
      <x v="91"/>
    </i>
    <i>
      <x v="54"/>
      <x v="92"/>
      <x v="734"/>
    </i>
    <i t="default" r="1">
      <x v="92"/>
    </i>
    <i>
      <x v="55"/>
      <x v="12"/>
      <x v="734"/>
    </i>
    <i t="default" r="1">
      <x v="12"/>
    </i>
    <i>
      <x v="56"/>
      <x v="223"/>
      <x v="319"/>
    </i>
    <i t="default" r="1">
      <x v="223"/>
    </i>
    <i>
      <x v="57"/>
      <x v="136"/>
    </i>
    <i>
      <x v="58"/>
      <x v="188"/>
      <x v="231"/>
    </i>
    <i r="2">
      <x v="298"/>
    </i>
    <i r="2">
      <x v="356"/>
    </i>
    <i r="2">
      <x v="453"/>
    </i>
    <i r="2">
      <x v="568"/>
    </i>
    <i r="2">
      <x v="750"/>
    </i>
    <i r="2">
      <x v="802"/>
    </i>
    <i t="default" r="1">
      <x v="188"/>
    </i>
    <i>
      <x v="59"/>
      <x v="135"/>
      <x v="418"/>
    </i>
    <i r="2">
      <x v="465"/>
    </i>
    <i r="2">
      <x v="477"/>
    </i>
    <i r="2">
      <x v="572"/>
    </i>
    <i r="2">
      <x v="844"/>
    </i>
    <i r="2">
      <x v="884"/>
    </i>
    <i t="default" r="1">
      <x v="135"/>
    </i>
    <i>
      <x v="60"/>
      <x v="59"/>
    </i>
    <i>
      <x v="61"/>
      <x v="17"/>
    </i>
    <i>
      <x v="62"/>
      <x v="101"/>
    </i>
    <i>
      <x v="63"/>
      <x v="284"/>
      <x v="307"/>
    </i>
    <i t="default" r="1">
      <x v="284"/>
    </i>
    <i>
      <x v="64"/>
      <x v="50"/>
    </i>
    <i>
      <x v="65"/>
      <x v="158"/>
    </i>
    <i>
      <x v="66"/>
      <x v="137"/>
      <x v="632"/>
    </i>
    <i t="default" r="1">
      <x v="137"/>
    </i>
    <i>
      <x v="67"/>
      <x v="83"/>
    </i>
    <i>
      <x v="68"/>
      <x v="84"/>
      <x v="496"/>
    </i>
    <i t="default" r="1">
      <x v="84"/>
    </i>
    <i>
      <x v="69"/>
      <x v="247"/>
      <x v="383"/>
    </i>
    <i r="2">
      <x v="657"/>
    </i>
    <i r="2">
      <x v="849"/>
    </i>
    <i r="2">
      <x v="890"/>
    </i>
    <i t="default" r="1">
      <x v="247"/>
    </i>
    <i>
      <x v="70"/>
      <x v="281"/>
      <x v="73"/>
    </i>
    <i r="2">
      <x v="165"/>
    </i>
    <i r="2">
      <x v="326"/>
    </i>
    <i r="2">
      <x v="598"/>
    </i>
    <i r="2">
      <x v="635"/>
    </i>
    <i t="default" r="1">
      <x v="281"/>
    </i>
    <i>
      <x v="71"/>
      <x v="179"/>
    </i>
    <i>
      <x v="72"/>
      <x v="159"/>
      <x v="829"/>
    </i>
    <i t="default" r="1">
      <x v="159"/>
    </i>
    <i>
      <x v="73"/>
      <x v="162"/>
      <x v="58"/>
    </i>
    <i r="2">
      <x v="361"/>
    </i>
    <i t="default" r="1">
      <x v="162"/>
    </i>
    <i>
      <x v="74"/>
      <x v="193"/>
      <x v="734"/>
    </i>
    <i t="default" r="1">
      <x v="193"/>
    </i>
    <i>
      <x v="75"/>
      <x v="150"/>
      <x v="463"/>
    </i>
    <i r="2">
      <x v="656"/>
    </i>
    <i t="default" r="1">
      <x v="150"/>
    </i>
    <i>
      <x v="76"/>
      <x v="182"/>
      <x v="888"/>
    </i>
    <i t="default" r="1">
      <x v="182"/>
    </i>
    <i>
      <x v="77"/>
      <x v="160"/>
    </i>
    <i>
      <x v="78"/>
      <x v="161"/>
      <x v="594"/>
    </i>
    <i r="2">
      <x v="865"/>
    </i>
    <i t="default" r="1">
      <x v="161"/>
    </i>
    <i>
      <x v="79"/>
      <x v="221"/>
    </i>
    <i>
      <x v="80"/>
      <x v="220"/>
      <x v="319"/>
    </i>
    <i t="default" r="1">
      <x v="220"/>
    </i>
    <i>
      <x v="81"/>
      <x v="74"/>
    </i>
    <i>
      <x v="82"/>
      <x v="77"/>
      <x v="258"/>
    </i>
    <i t="default" r="1">
      <x v="77"/>
    </i>
    <i>
      <x v="83"/>
      <x v="246"/>
      <x v="383"/>
    </i>
    <i t="default" r="1">
      <x v="246"/>
    </i>
    <i>
      <x v="84"/>
      <x v="233"/>
      <x v="383"/>
    </i>
    <i t="default" r="1">
      <x v="233"/>
    </i>
    <i>
      <x v="85"/>
      <x v="234"/>
      <x v="383"/>
    </i>
    <i t="default" r="1">
      <x v="234"/>
    </i>
    <i>
      <x v="86"/>
      <x v="176"/>
    </i>
    <i>
      <x v="87"/>
      <x v="67"/>
      <x v="258"/>
    </i>
    <i r="2">
      <x v="859"/>
    </i>
    <i t="default" r="1">
      <x v="67"/>
    </i>
    <i>
      <x v="88"/>
      <x v="108"/>
    </i>
    <i r="1">
      <x v="287"/>
      <x v="108"/>
    </i>
    <i t="default" r="1">
      <x v="287"/>
    </i>
    <i>
      <x v="89"/>
      <x v="113"/>
    </i>
    <i>
      <x v="90"/>
      <x v="115"/>
    </i>
    <i>
      <x v="91"/>
      <x v="118"/>
      <x v="274"/>
    </i>
    <i r="2">
      <x v="356"/>
    </i>
    <i r="2">
      <x v="539"/>
    </i>
    <i t="default" r="1">
      <x v="118"/>
    </i>
    <i>
      <x v="92"/>
      <x v="123"/>
    </i>
    <i>
      <x v="93"/>
      <x v="129"/>
    </i>
    <i>
      <x v="94"/>
      <x v="106"/>
      <x v="298"/>
    </i>
    <i t="default" r="1">
      <x v="106"/>
    </i>
    <i>
      <x v="95"/>
      <x v="195"/>
    </i>
    <i>
      <x v="96"/>
      <x v="201"/>
    </i>
    <i>
      <x v="97"/>
      <x v="210"/>
      <x v="418"/>
    </i>
    <i r="2">
      <x v="734"/>
    </i>
    <i t="default" r="1">
      <x v="210"/>
    </i>
    <i>
      <x v="98"/>
      <x v="213"/>
      <x v="418"/>
    </i>
    <i r="2">
      <x v="734"/>
    </i>
    <i t="default" r="1">
      <x v="213"/>
    </i>
    <i>
      <x v="99"/>
      <x v="206"/>
    </i>
    <i>
      <x v="100"/>
      <x v="216"/>
    </i>
    <i>
      <x v="101"/>
      <x v="228"/>
      <x v="417"/>
    </i>
    <i r="2">
      <x v="487"/>
    </i>
    <i t="default" r="1">
      <x v="228"/>
    </i>
    <i>
      <x v="102"/>
      <x v="56"/>
      <x v="644"/>
    </i>
    <i t="default" r="1">
      <x v="56"/>
    </i>
    <i>
      <x v="103"/>
      <x v="248"/>
      <x v="383"/>
    </i>
    <i t="default" r="1">
      <x v="248"/>
    </i>
    <i>
      <x v="104"/>
      <x v="249"/>
      <x v="383"/>
    </i>
    <i t="default" r="1">
      <x v="249"/>
    </i>
    <i>
      <x v="105"/>
      <x v="156"/>
    </i>
    <i>
      <x v="106"/>
      <x v="157"/>
    </i>
    <i>
      <x v="107"/>
      <x v="107"/>
      <x v="120"/>
    </i>
    <i r="2">
      <x v="268"/>
    </i>
    <i r="2">
      <x v="787"/>
    </i>
    <i r="2">
      <x v="887"/>
    </i>
    <i t="default" r="1">
      <x v="107"/>
    </i>
    <i>
      <x v="108"/>
      <x v="143"/>
      <x v="61"/>
    </i>
    <i r="2">
      <x v="260"/>
    </i>
    <i r="2">
      <x v="268"/>
    </i>
    <i r="2">
      <x v="594"/>
    </i>
    <i r="2">
      <x v="624"/>
    </i>
    <i t="default" r="1">
      <x v="143"/>
    </i>
    <i>
      <x v="109"/>
      <x v="147"/>
      <x v="61"/>
    </i>
    <i r="2">
      <x v="260"/>
    </i>
    <i r="2">
      <x v="268"/>
    </i>
    <i r="2">
      <x v="297"/>
    </i>
    <i r="2">
      <x v="594"/>
    </i>
    <i r="2">
      <x v="624"/>
    </i>
    <i t="default" r="1">
      <x v="147"/>
    </i>
    <i>
      <x v="110"/>
      <x v="117"/>
      <x v="167"/>
    </i>
    <i r="2">
      <x v="268"/>
    </i>
    <i r="2">
      <x v="594"/>
    </i>
    <i t="default" r="1">
      <x v="117"/>
    </i>
    <i>
      <x v="111"/>
      <x v="122"/>
    </i>
    <i>
      <x v="112"/>
      <x v="126"/>
    </i>
    <i>
      <x v="113"/>
      <x v="130"/>
      <x v="454"/>
    </i>
    <i t="default" r="1">
      <x v="130"/>
    </i>
    <i>
      <x v="114"/>
      <x v="194"/>
      <x v="61"/>
    </i>
    <i r="2">
      <x v="260"/>
    </i>
    <i r="2">
      <x v="268"/>
    </i>
    <i r="2">
      <x v="594"/>
    </i>
    <i r="2">
      <x v="624"/>
    </i>
    <i t="default" r="1">
      <x v="194"/>
    </i>
    <i>
      <x v="115"/>
      <x v="199"/>
      <x v="61"/>
    </i>
    <i r="2">
      <x v="260"/>
    </i>
    <i r="2">
      <x v="268"/>
    </i>
    <i r="2">
      <x v="297"/>
    </i>
    <i r="2">
      <x v="594"/>
    </i>
    <i r="2">
      <x v="624"/>
    </i>
    <i t="default" r="1">
      <x v="199"/>
    </i>
    <i>
      <x v="116"/>
      <x v="205"/>
    </i>
    <i>
      <x v="117"/>
      <x v="112"/>
      <x v="78"/>
    </i>
    <i r="2">
      <x v="445"/>
    </i>
    <i r="2">
      <x v="477"/>
    </i>
    <i t="default" r="1">
      <x v="112"/>
    </i>
    <i>
      <x v="118"/>
      <x v="146"/>
      <x v="432"/>
    </i>
    <i r="2">
      <x v="477"/>
    </i>
    <i t="default" r="1">
      <x v="146"/>
    </i>
    <i>
      <x v="119"/>
      <x v="149"/>
      <x v="432"/>
    </i>
    <i r="2">
      <x v="477"/>
    </i>
    <i r="2">
      <x v="578"/>
    </i>
    <i t="default" r="1">
      <x v="149"/>
    </i>
    <i>
      <x v="120"/>
      <x v="125"/>
      <x v="106"/>
    </i>
    <i r="2">
      <x v="477"/>
    </i>
    <i r="2">
      <x v="521"/>
    </i>
    <i r="2">
      <x v="673"/>
    </i>
    <i r="2">
      <x v="887"/>
    </i>
    <i t="default" r="1">
      <x v="125"/>
    </i>
    <i>
      <x v="121"/>
      <x v="128"/>
      <x v="477"/>
    </i>
    <i t="default" r="1">
      <x v="128"/>
    </i>
    <i>
      <x v="122"/>
      <x v="132"/>
      <x v="477"/>
    </i>
    <i t="default" r="1">
      <x v="132"/>
    </i>
    <i>
      <x v="123"/>
      <x v="198"/>
      <x v="477"/>
    </i>
    <i r="2">
      <x v="578"/>
    </i>
    <i t="default" r="1">
      <x v="198"/>
    </i>
    <i>
      <x v="124"/>
      <x v="204"/>
      <x v="477"/>
    </i>
    <i r="2">
      <x v="578"/>
    </i>
    <i t="default" r="1">
      <x v="204"/>
    </i>
    <i>
      <x v="125"/>
      <x v="212"/>
      <x v="477"/>
    </i>
    <i r="2">
      <x v="863"/>
    </i>
    <i t="default" r="1">
      <x v="212"/>
    </i>
    <i>
      <x v="126"/>
      <x v="215"/>
      <x v="477"/>
    </i>
    <i t="default" r="1">
      <x v="215"/>
    </i>
    <i>
      <x v="127"/>
      <x v="209"/>
    </i>
    <i>
      <x v="128"/>
      <x v="110"/>
    </i>
    <i>
      <x v="129"/>
      <x v="145"/>
    </i>
    <i>
      <x v="130"/>
      <x v="148"/>
    </i>
    <i>
      <x v="131"/>
      <x v="124"/>
    </i>
    <i>
      <x v="132"/>
      <x v="127"/>
    </i>
    <i>
      <x v="133"/>
      <x v="196"/>
      <x v="275"/>
    </i>
    <i r="2">
      <x v="331"/>
    </i>
    <i r="2">
      <x v="559"/>
    </i>
    <i t="default" r="1">
      <x v="196"/>
    </i>
    <i>
      <x v="134"/>
      <x v="202"/>
    </i>
    <i>
      <x v="135"/>
      <x v="207"/>
      <x v="106"/>
    </i>
    <i r="2">
      <x v="312"/>
    </i>
    <i t="default" r="1">
      <x v="207"/>
    </i>
    <i>
      <x v="136"/>
      <x v="109"/>
      <x v="258"/>
    </i>
    <i r="2">
      <x v="380"/>
    </i>
    <i r="2">
      <x v="556"/>
    </i>
    <i t="default" r="1">
      <x v="109"/>
    </i>
    <i>
      <x v="137"/>
      <x v="121"/>
      <x v="63"/>
    </i>
    <i r="2">
      <x v="472"/>
    </i>
    <i t="default" r="1">
      <x v="121"/>
    </i>
    <i>
      <x v="138"/>
      <x v="111"/>
    </i>
    <i>
      <x v="139"/>
      <x v="114"/>
    </i>
    <i>
      <x v="140"/>
      <x v="116"/>
      <x v="125"/>
    </i>
    <i r="2">
      <x v="527"/>
    </i>
    <i r="2">
      <x v="555"/>
    </i>
    <i r="2">
      <x v="563"/>
    </i>
    <i t="default" r="1">
      <x v="116"/>
    </i>
    <i>
      <x v="141"/>
      <x v="133"/>
    </i>
    <i>
      <x v="142"/>
      <x v="134"/>
      <x v="134"/>
    </i>
    <i r="2">
      <x v="175"/>
    </i>
    <i r="2">
      <x v="239"/>
    </i>
    <i r="2">
      <x v="285"/>
    </i>
    <i r="2">
      <x v="422"/>
    </i>
    <i r="2">
      <x v="435"/>
    </i>
    <i r="2">
      <x v="523"/>
    </i>
    <i r="2">
      <x v="527"/>
    </i>
    <i r="2">
      <x v="709"/>
    </i>
    <i t="default" r="1">
      <x v="134"/>
    </i>
    <i>
      <x v="143"/>
      <x v="131"/>
      <x v="709"/>
    </i>
    <i t="default" r="1">
      <x v="131"/>
    </i>
    <i>
      <x v="144"/>
      <x v="197"/>
      <x v="239"/>
    </i>
    <i r="2">
      <x v="527"/>
    </i>
    <i r="2">
      <x v="563"/>
    </i>
    <i r="2">
      <x v="891"/>
    </i>
    <i t="default" r="1">
      <x v="197"/>
    </i>
    <i>
      <x v="145"/>
      <x v="203"/>
      <x v="175"/>
    </i>
    <i r="2">
      <x v="239"/>
    </i>
    <i r="2">
      <x v="527"/>
    </i>
    <i r="2">
      <x v="563"/>
    </i>
    <i t="default" r="1">
      <x v="203"/>
    </i>
    <i>
      <x v="146"/>
      <x v="211"/>
      <x v="175"/>
    </i>
    <i t="default" r="1">
      <x v="211"/>
    </i>
    <i>
      <x v="147"/>
      <x v="214"/>
      <x v="175"/>
    </i>
    <i t="default" r="1">
      <x v="214"/>
    </i>
    <i>
      <x v="148"/>
      <x v="208"/>
    </i>
    <i>
      <x v="149"/>
      <x v="267"/>
      <x v="635"/>
    </i>
    <i t="default" r="1">
      <x v="267"/>
    </i>
    <i>
      <x v="150"/>
      <x v="178"/>
      <x v="258"/>
    </i>
    <i t="default" r="1">
      <x v="178"/>
    </i>
    <i>
      <x v="151"/>
      <x v="103"/>
      <x v="477"/>
    </i>
    <i t="default" r="1">
      <x v="103"/>
    </i>
    <i>
      <x v="152"/>
      <x v="242"/>
      <x v="383"/>
    </i>
    <i t="default" r="1">
      <x v="242"/>
    </i>
    <i>
      <x v="153"/>
      <x v="244"/>
    </i>
    <i>
      <x v="154"/>
      <x v="95"/>
      <x v="215"/>
    </i>
    <i r="2">
      <x v="258"/>
    </i>
    <i r="2">
      <x v="472"/>
    </i>
    <i r="2">
      <x v="521"/>
    </i>
    <i r="2">
      <x v="828"/>
    </i>
    <i r="2">
      <x v="887"/>
    </i>
    <i r="2">
      <x v="888"/>
    </i>
    <i t="default" r="1">
      <x v="95"/>
    </i>
    <i>
      <x v="155"/>
      <x v="151"/>
      <x v="561"/>
    </i>
    <i t="default" r="1">
      <x v="151"/>
    </i>
    <i>
      <x v="156"/>
      <x v="175"/>
    </i>
    <i>
      <x v="157"/>
      <x v="185"/>
    </i>
    <i>
      <x v="158"/>
      <x v="186"/>
    </i>
    <i>
      <x v="159"/>
      <x v="190"/>
      <x v="153"/>
    </i>
    <i r="2">
      <x v="332"/>
    </i>
    <i r="2">
      <x v="362"/>
    </i>
    <i t="default" r="1">
      <x v="190"/>
    </i>
    <i>
      <x v="160"/>
      <x v="283"/>
    </i>
    <i>
      <x v="161"/>
      <x v="237"/>
      <x v="383"/>
    </i>
    <i t="default" r="1">
      <x v="237"/>
    </i>
    <i>
      <x v="162"/>
      <x v="243"/>
      <x v="512"/>
    </i>
    <i r="2">
      <x v="558"/>
    </i>
    <i r="2">
      <x v="734"/>
    </i>
    <i t="default" r="1">
      <x v="243"/>
    </i>
    <i>
      <x v="163"/>
      <x v="245"/>
      <x v="727"/>
    </i>
    <i t="default" r="1">
      <x v="245"/>
    </i>
    <i>
      <x v="164"/>
      <x v="119"/>
      <x v="298"/>
    </i>
    <i r="2">
      <x v="426"/>
    </i>
    <i t="default" r="1">
      <x v="119"/>
    </i>
    <i>
      <x v="165"/>
      <x v="177"/>
      <x v="232"/>
    </i>
    <i r="2">
      <x v="260"/>
    </i>
    <i r="2">
      <x v="297"/>
    </i>
    <i r="2">
      <x v="298"/>
    </i>
    <i r="2">
      <x v="331"/>
    </i>
    <i r="2">
      <x v="426"/>
    </i>
    <i r="2">
      <x v="477"/>
    </i>
    <i r="2">
      <x v="889"/>
    </i>
    <i t="default" r="1">
      <x v="177"/>
    </i>
    <i>
      <x v="166"/>
      <x v="174"/>
      <x v="232"/>
    </i>
    <i r="2">
      <x v="260"/>
    </i>
    <i r="2">
      <x v="275"/>
    </i>
    <i r="2">
      <x v="331"/>
    </i>
    <i r="2">
      <x v="477"/>
    </i>
    <i r="2">
      <x v="594"/>
    </i>
    <i r="2">
      <x v="698"/>
    </i>
    <i r="2">
      <x v="734"/>
    </i>
    <i t="default" r="1">
      <x v="174"/>
    </i>
    <i>
      <x v="167"/>
      <x v="93"/>
      <x v="426"/>
    </i>
    <i t="default" r="1">
      <x v="93"/>
    </i>
    <i>
      <x v="168"/>
      <x v="227"/>
      <x v="472"/>
    </i>
    <i t="default" r="1">
      <x v="227"/>
    </i>
    <i>
      <x v="169"/>
      <x v="180"/>
      <x v="374"/>
    </i>
    <i r="2">
      <x v="418"/>
    </i>
    <i r="2">
      <x v="477"/>
    </i>
    <i r="2">
      <x v="572"/>
    </i>
    <i r="2">
      <x v="865"/>
    </i>
    <i r="2">
      <x v="866"/>
    </i>
    <i t="default" r="1">
      <x v="180"/>
    </i>
    <i>
      <x v="170"/>
      <x v="181"/>
      <x v="374"/>
    </i>
    <i r="2">
      <x v="418"/>
    </i>
    <i r="2">
      <x v="477"/>
    </i>
    <i r="2">
      <x v="572"/>
    </i>
    <i t="default" r="1">
      <x v="181"/>
    </i>
    <i>
      <x v="171"/>
      <x v="94"/>
    </i>
    <i>
      <x v="172"/>
      <x v="256"/>
      <x v="87"/>
    </i>
    <i r="2">
      <x v="781"/>
    </i>
    <i r="2">
      <x v="804"/>
    </i>
    <i r="2">
      <x v="854"/>
    </i>
    <i t="default" r="1">
      <x v="256"/>
    </i>
    <i>
      <x v="173"/>
      <x v="99"/>
      <x v="889"/>
    </i>
    <i t="default" r="1">
      <x v="99"/>
    </i>
    <i>
      <x v="174"/>
      <x v="100"/>
    </i>
    <i>
      <x v="175"/>
      <x v="98"/>
      <x v="331"/>
    </i>
    <i r="2">
      <x v="889"/>
    </i>
    <i t="default" r="1">
      <x v="98"/>
    </i>
    <i>
      <x v="176"/>
      <x v="43"/>
    </i>
    <i>
      <x v="177"/>
      <x v="60"/>
      <x v="559"/>
    </i>
    <i t="default" r="1">
      <x v="60"/>
    </i>
    <i>
      <x v="178"/>
      <x v="52"/>
    </i>
    <i>
      <x v="179"/>
      <x v="89"/>
      <x v="541"/>
    </i>
    <i t="default" r="1">
      <x v="89"/>
    </i>
    <i>
      <x v="180"/>
      <x v="265"/>
    </i>
    <i>
      <x v="181"/>
      <x v="219"/>
    </i>
    <i>
      <x v="182"/>
      <x v="18"/>
    </i>
    <i>
      <x v="183"/>
      <x v="192"/>
      <x v="651"/>
    </i>
    <i t="default" r="1">
      <x v="192"/>
    </i>
    <i>
      <x v="184"/>
      <x v="172"/>
      <x v="231"/>
    </i>
    <i r="2">
      <x v="298"/>
    </i>
    <i r="2">
      <x v="356"/>
    </i>
    <i r="2">
      <x v="381"/>
    </i>
    <i r="2">
      <x v="500"/>
    </i>
    <i r="2">
      <x v="568"/>
    </i>
    <i r="2">
      <x v="577"/>
    </i>
    <i r="2">
      <x v="596"/>
    </i>
    <i r="2">
      <x v="599"/>
    </i>
    <i r="2">
      <x v="688"/>
    </i>
    <i t="default" r="1">
      <x v="172"/>
    </i>
    <i>
      <x v="185"/>
      <x v="187"/>
      <x v="298"/>
    </i>
    <i r="2">
      <x v="577"/>
    </i>
    <i t="default" r="1">
      <x v="187"/>
    </i>
    <i>
      <x v="186"/>
      <x v="170"/>
    </i>
    <i>
      <x v="187"/>
      <x v="166"/>
      <x v="289"/>
    </i>
    <i r="2">
      <x v="594"/>
    </i>
    <i r="2">
      <x v="802"/>
    </i>
    <i t="default" r="1">
      <x v="166"/>
    </i>
    <i>
      <x v="188"/>
      <x v="191"/>
      <x v="208"/>
    </i>
    <i r="2">
      <x v="512"/>
    </i>
    <i t="default" r="1">
      <x v="191"/>
    </i>
    <i>
      <x v="189"/>
      <x v="189"/>
      <x v="426"/>
    </i>
    <i r="2">
      <x v="477"/>
    </i>
    <i t="default" r="1">
      <x v="189"/>
    </i>
    <i>
      <x v="190"/>
      <x v="255"/>
    </i>
    <i>
      <x v="191"/>
      <x v="272"/>
      <x v="377"/>
    </i>
    <i t="default" r="1">
      <x v="272"/>
    </i>
    <i>
      <x v="192"/>
      <x v="68"/>
      <x v="848"/>
    </i>
    <i r="2">
      <x v="887"/>
    </i>
    <i r="2">
      <x v="890"/>
    </i>
    <i t="default" r="1">
      <x v="68"/>
    </i>
    <i>
      <x v="193"/>
      <x v="263"/>
      <x v="828"/>
    </i>
    <i r="2">
      <x v="848"/>
    </i>
    <i r="2">
      <x v="866"/>
    </i>
    <i r="2">
      <x v="887"/>
    </i>
    <i r="2">
      <x v="888"/>
    </i>
    <i r="2">
      <x v="890"/>
    </i>
    <i t="default" r="1">
      <x v="263"/>
    </i>
    <i>
      <x v="194"/>
      <x v="251"/>
      <x v="833"/>
    </i>
    <i r="2">
      <x v="848"/>
    </i>
    <i r="2">
      <x v="887"/>
    </i>
    <i t="default" r="1">
      <x v="251"/>
    </i>
    <i>
      <x v="195"/>
      <x v="72"/>
      <x v="100"/>
    </i>
    <i r="2">
      <x v="157"/>
    </i>
    <i r="2">
      <x v="237"/>
    </i>
    <i r="2">
      <x v="272"/>
    </i>
    <i r="2">
      <x v="828"/>
    </i>
    <i r="2">
      <x v="848"/>
    </i>
    <i r="2">
      <x v="887"/>
    </i>
    <i r="2">
      <x v="888"/>
    </i>
    <i r="2">
      <x v="890"/>
    </i>
    <i t="default" r="1">
      <x v="72"/>
    </i>
    <i>
      <x v="196"/>
      <x v="69"/>
      <x v="848"/>
    </i>
    <i r="2">
      <x v="887"/>
    </i>
    <i r="2">
      <x v="890"/>
    </i>
    <i t="default" r="1">
      <x v="69"/>
    </i>
    <i>
      <x v="197"/>
      <x v="75"/>
      <x v="360"/>
    </i>
    <i r="2">
      <x v="510"/>
    </i>
    <i r="2">
      <x v="848"/>
    </i>
    <i r="2">
      <x v="887"/>
    </i>
    <i r="2">
      <x v="888"/>
    </i>
    <i r="2">
      <x v="890"/>
    </i>
    <i t="default" r="1">
      <x v="75"/>
    </i>
    <i>
      <x v="198"/>
      <x v="264"/>
      <x v="848"/>
    </i>
    <i r="2">
      <x v="887"/>
    </i>
    <i r="2">
      <x v="888"/>
    </i>
    <i r="2">
      <x v="890"/>
    </i>
    <i t="default" r="1">
      <x v="264"/>
    </i>
    <i>
      <x v="199"/>
      <x v="229"/>
      <x v="819"/>
    </i>
    <i r="2">
      <x v="888"/>
    </i>
    <i t="default" r="1">
      <x v="229"/>
    </i>
    <i>
      <x v="200"/>
      <x v="259"/>
      <x v="866"/>
    </i>
    <i r="2">
      <x v="887"/>
    </i>
    <i r="2">
      <x v="888"/>
    </i>
    <i r="2">
      <x v="890"/>
    </i>
    <i t="default" r="1">
      <x v="259"/>
    </i>
    <i>
      <x v="201"/>
      <x v="96"/>
      <x v="231"/>
    </i>
    <i t="default" r="1">
      <x v="96"/>
    </i>
    <i>
      <x v="202"/>
      <x v="266"/>
    </i>
    <i>
      <x v="203"/>
      <x v="271"/>
      <x v="68"/>
    </i>
    <i r="2">
      <x v="181"/>
    </i>
    <i r="2">
      <x v="231"/>
    </i>
    <i r="2">
      <x v="235"/>
    </i>
    <i r="2">
      <x v="250"/>
    </i>
    <i r="2">
      <x v="319"/>
    </i>
    <i r="2">
      <x v="460"/>
    </i>
    <i r="2">
      <x v="574"/>
    </i>
    <i r="2">
      <x v="636"/>
    </i>
    <i r="2">
      <x v="806"/>
    </i>
    <i r="2">
      <x v="818"/>
    </i>
    <i r="2">
      <x v="888"/>
    </i>
    <i t="default" r="1">
      <x v="271"/>
    </i>
    <i>
      <x v="204"/>
      <x v="97"/>
      <x v="175"/>
    </i>
    <i r="2">
      <x v="829"/>
    </i>
    <i t="default" r="1">
      <x v="97"/>
    </i>
    <i>
      <x v="205"/>
      <x v="85"/>
      <x v="242"/>
    </i>
    <i r="2">
      <x v="279"/>
    </i>
    <i t="default" r="1">
      <x v="85"/>
    </i>
    <i>
      <x v="206"/>
      <x v="9"/>
      <x v="148"/>
    </i>
    <i r="2">
      <x v="213"/>
    </i>
    <i r="2">
      <x v="364"/>
    </i>
    <i r="2">
      <x v="393"/>
    </i>
    <i t="default" r="1">
      <x v="9"/>
    </i>
    <i>
      <x v="207"/>
      <x v="3"/>
      <x v="189"/>
    </i>
    <i r="2">
      <x v="301"/>
    </i>
    <i r="2">
      <x v="363"/>
    </i>
    <i r="2">
      <x v="395"/>
    </i>
    <i r="2">
      <x v="397"/>
    </i>
    <i r="2">
      <x v="604"/>
    </i>
    <i r="2">
      <x v="670"/>
    </i>
    <i r="2">
      <x v="842"/>
    </i>
    <i r="2">
      <x v="844"/>
    </i>
    <i r="2">
      <x v="851"/>
    </i>
    <i r="2">
      <x v="858"/>
    </i>
    <i r="2">
      <x v="873"/>
    </i>
    <i t="default" r="1">
      <x v="3"/>
    </i>
    <i>
      <x v="208"/>
      <x v="53"/>
    </i>
    <i>
      <x v="209"/>
      <x v="225"/>
    </i>
    <i>
      <x v="210"/>
      <x v="16"/>
    </i>
    <i>
      <x v="211"/>
      <x v="20"/>
      <x v="469"/>
    </i>
    <i t="default" r="1">
      <x v="20"/>
    </i>
    <i>
      <x v="212"/>
      <x v="26"/>
    </i>
    <i>
      <x v="213"/>
      <x v="24"/>
    </i>
    <i>
      <x v="214"/>
      <x v="23"/>
      <x v="658"/>
    </i>
    <i t="default" r="1">
      <x v="23"/>
    </i>
    <i>
      <x v="215"/>
      <x v="27"/>
      <x v="383"/>
    </i>
    <i r="2">
      <x v="636"/>
    </i>
    <i r="2">
      <x v="657"/>
    </i>
    <i r="2">
      <x v="658"/>
    </i>
    <i r="2">
      <x v="701"/>
    </i>
    <i r="2">
      <x v="792"/>
    </i>
    <i t="default" r="1">
      <x v="27"/>
    </i>
    <i>
      <x v="216"/>
      <x v="25"/>
    </i>
    <i>
      <x v="217"/>
      <x v="90"/>
      <x v="552"/>
    </i>
    <i r="2">
      <x v="553"/>
    </i>
    <i t="default" r="1">
      <x v="90"/>
    </i>
    <i>
      <x v="218"/>
      <x/>
    </i>
    <i>
      <x v="219"/>
      <x v="70"/>
    </i>
    <i>
      <x v="220"/>
      <x v="13"/>
      <x v="252"/>
    </i>
    <i r="2">
      <x v="384"/>
    </i>
    <i r="2">
      <x v="403"/>
    </i>
    <i t="default" r="1">
      <x v="13"/>
    </i>
    <i>
      <x v="221"/>
      <x v="14"/>
    </i>
    <i>
      <x v="222"/>
      <x v="138"/>
      <x v="347"/>
    </i>
    <i t="default" r="1">
      <x v="138"/>
    </i>
    <i>
      <x v="223"/>
      <x v="48"/>
      <x v="658"/>
    </i>
    <i t="default" r="1">
      <x v="48"/>
    </i>
    <i>
      <x v="224"/>
      <x v="51"/>
      <x v="153"/>
    </i>
    <i r="2">
      <x v="223"/>
    </i>
    <i r="2">
      <x v="298"/>
    </i>
    <i t="default" r="1">
      <x v="51"/>
    </i>
    <i>
      <x v="225"/>
      <x v="62"/>
    </i>
    <i>
      <x v="226"/>
      <x v="71"/>
    </i>
    <i>
      <x v="227"/>
      <x v="44"/>
    </i>
    <i>
      <x v="228"/>
      <x v="76"/>
    </i>
    <i>
      <x v="229"/>
      <x v="73"/>
      <x v="347"/>
    </i>
    <i t="default" r="1">
      <x v="73"/>
    </i>
    <i>
      <x v="230"/>
      <x v="167"/>
    </i>
    <i>
      <x v="231"/>
      <x v="168"/>
    </i>
    <i>
      <x v="232"/>
      <x v="218"/>
    </i>
    <i>
      <x v="233"/>
      <x v="222"/>
      <x v="79"/>
    </i>
    <i r="2">
      <x v="111"/>
    </i>
    <i r="2">
      <x v="127"/>
    </i>
    <i r="2">
      <x v="176"/>
    </i>
    <i r="2">
      <x v="197"/>
    </i>
    <i r="2">
      <x v="242"/>
    </i>
    <i r="2">
      <x v="271"/>
    </i>
    <i r="2">
      <x v="284"/>
    </i>
    <i r="2">
      <x v="327"/>
    </i>
    <i r="2">
      <x v="330"/>
    </i>
    <i r="2">
      <x v="355"/>
    </i>
    <i r="2">
      <x v="364"/>
    </i>
    <i r="2">
      <x v="393"/>
    </i>
    <i r="2">
      <x v="430"/>
    </i>
    <i r="2">
      <x v="431"/>
    </i>
    <i r="2">
      <x v="440"/>
    </i>
    <i r="2">
      <x v="446"/>
    </i>
    <i r="2">
      <x v="452"/>
    </i>
    <i r="2">
      <x v="470"/>
    </i>
    <i r="2">
      <x v="485"/>
    </i>
    <i r="2">
      <x v="495"/>
    </i>
    <i r="2">
      <x v="532"/>
    </i>
    <i r="2">
      <x v="567"/>
    </i>
    <i r="2">
      <x v="586"/>
    </i>
    <i r="2">
      <x v="588"/>
    </i>
    <i r="2">
      <x v="593"/>
    </i>
    <i r="2">
      <x v="595"/>
    </i>
    <i r="2">
      <x v="608"/>
    </i>
    <i r="2">
      <x v="613"/>
    </i>
    <i r="2">
      <x v="623"/>
    </i>
    <i r="2">
      <x v="631"/>
    </i>
    <i r="2">
      <x v="703"/>
    </i>
    <i r="2">
      <x v="744"/>
    </i>
    <i r="2">
      <x v="798"/>
    </i>
    <i r="2">
      <x v="801"/>
    </i>
    <i r="2">
      <x v="816"/>
    </i>
    <i r="2">
      <x v="817"/>
    </i>
    <i r="2">
      <x v="836"/>
    </i>
    <i r="2">
      <x v="837"/>
    </i>
    <i t="default" r="1">
      <x v="222"/>
    </i>
    <i>
      <x v="234"/>
      <x v="230"/>
    </i>
    <i r="1">
      <x v="287"/>
      <x v="61"/>
    </i>
    <i t="default" r="1">
      <x v="287"/>
    </i>
    <i>
      <x v="235"/>
      <x v="252"/>
    </i>
    <i>
      <x v="236"/>
      <x v="253"/>
      <x v="625"/>
    </i>
    <i r="2">
      <x v="648"/>
    </i>
    <i t="default" r="1">
      <x v="253"/>
    </i>
    <i>
      <x v="237"/>
      <x v="254"/>
    </i>
    <i>
      <x v="238"/>
      <x v="258"/>
      <x v="22"/>
    </i>
    <i r="2">
      <x v="152"/>
    </i>
    <i r="2">
      <x v="155"/>
    </i>
    <i r="2">
      <x v="168"/>
    </i>
    <i r="2">
      <x v="170"/>
    </i>
    <i r="2">
      <x v="171"/>
    </i>
    <i r="2">
      <x v="175"/>
    </i>
    <i r="2">
      <x v="200"/>
    </i>
    <i r="2">
      <x v="201"/>
    </i>
    <i r="2">
      <x v="217"/>
    </i>
    <i r="2">
      <x v="218"/>
    </i>
    <i r="2">
      <x v="232"/>
    </i>
    <i r="2">
      <x v="239"/>
    </i>
    <i r="2">
      <x v="254"/>
    </i>
    <i r="2">
      <x v="257"/>
    </i>
    <i r="2">
      <x v="280"/>
    </i>
    <i r="2">
      <x v="292"/>
    </i>
    <i r="2">
      <x v="298"/>
    </i>
    <i r="2">
      <x v="328"/>
    </i>
    <i r="2">
      <x v="349"/>
    </i>
    <i r="2">
      <x v="356"/>
    </i>
    <i r="2">
      <x v="363"/>
    </i>
    <i r="2">
      <x v="371"/>
    </i>
    <i r="2">
      <x v="373"/>
    </i>
    <i r="2">
      <x v="389"/>
    </i>
    <i r="2">
      <x v="418"/>
    </i>
    <i r="2">
      <x v="444"/>
    </i>
    <i r="2">
      <x v="453"/>
    </i>
    <i r="2">
      <x v="477"/>
    </i>
    <i r="2">
      <x v="497"/>
    </i>
    <i r="2">
      <x v="502"/>
    </i>
    <i r="2">
      <x v="523"/>
    </i>
    <i r="2">
      <x v="589"/>
    </i>
    <i r="2">
      <x v="594"/>
    </i>
    <i r="2">
      <x v="602"/>
    </i>
    <i r="2">
      <x v="604"/>
    </i>
    <i r="2">
      <x v="639"/>
    </i>
    <i r="2">
      <x v="645"/>
    </i>
    <i r="2">
      <x v="671"/>
    </i>
    <i r="2">
      <x v="687"/>
    </i>
    <i r="2">
      <x v="691"/>
    </i>
    <i r="2">
      <x v="695"/>
    </i>
    <i r="2">
      <x v="704"/>
    </i>
    <i r="2">
      <x v="723"/>
    </i>
    <i r="2">
      <x v="735"/>
    </i>
    <i r="2">
      <x v="750"/>
    </i>
    <i r="2">
      <x v="756"/>
    </i>
    <i r="2">
      <x v="768"/>
    </i>
    <i r="2">
      <x v="772"/>
    </i>
    <i r="2">
      <x v="774"/>
    </i>
    <i r="2">
      <x v="809"/>
    </i>
    <i r="2">
      <x v="829"/>
    </i>
    <i r="2">
      <x v="839"/>
    </i>
    <i r="2">
      <x v="848"/>
    </i>
    <i r="2">
      <x v="870"/>
    </i>
    <i r="2">
      <x v="890"/>
    </i>
    <i r="2">
      <x v="894"/>
    </i>
    <i r="2">
      <x v="899"/>
    </i>
    <i t="default" r="1">
      <x v="258"/>
    </i>
    <i>
      <x v="239"/>
      <x v="260"/>
      <x v="338"/>
    </i>
    <i r="2">
      <x v="341"/>
    </i>
    <i t="default" r="1">
      <x v="260"/>
    </i>
    <i>
      <x v="240"/>
      <x v="5"/>
      <x v="19"/>
    </i>
    <i r="2">
      <x v="20"/>
    </i>
    <i r="2">
      <x v="24"/>
    </i>
    <i r="2">
      <x v="28"/>
    </i>
    <i r="2">
      <x v="29"/>
    </i>
    <i r="2">
      <x v="53"/>
    </i>
    <i r="2">
      <x v="57"/>
    </i>
    <i r="2">
      <x v="59"/>
    </i>
    <i r="2">
      <x v="85"/>
    </i>
    <i r="2">
      <x v="98"/>
    </i>
    <i r="2">
      <x v="109"/>
    </i>
    <i r="2">
      <x v="114"/>
    </i>
    <i r="2">
      <x v="117"/>
    </i>
    <i r="2">
      <x v="135"/>
    </i>
    <i r="2">
      <x v="146"/>
    </i>
    <i r="2">
      <x v="159"/>
    </i>
    <i r="2">
      <x v="163"/>
    </i>
    <i r="2">
      <x v="169"/>
    </i>
    <i r="2">
      <x v="172"/>
    </i>
    <i r="2">
      <x v="180"/>
    </i>
    <i r="2">
      <x v="195"/>
    </i>
    <i r="2">
      <x v="204"/>
    </i>
    <i r="2">
      <x v="226"/>
    </i>
    <i r="2">
      <x v="227"/>
    </i>
    <i r="2">
      <x v="229"/>
    </i>
    <i r="2">
      <x v="315"/>
    </i>
    <i r="2">
      <x v="320"/>
    </i>
    <i r="2">
      <x v="340"/>
    </i>
    <i r="2">
      <x v="345"/>
    </i>
    <i r="2">
      <x v="347"/>
    </i>
    <i r="2">
      <x v="396"/>
    </i>
    <i r="2">
      <x v="408"/>
    </i>
    <i r="2">
      <x v="409"/>
    </i>
    <i r="2">
      <x v="413"/>
    </i>
    <i r="2">
      <x v="453"/>
    </i>
    <i r="2">
      <x v="471"/>
    </i>
    <i r="2">
      <x v="483"/>
    </i>
    <i r="2">
      <x v="503"/>
    </i>
    <i r="2">
      <x v="505"/>
    </i>
    <i r="2">
      <x v="507"/>
    </i>
    <i r="2">
      <x v="510"/>
    </i>
    <i r="2">
      <x v="517"/>
    </i>
    <i r="2">
      <x v="526"/>
    </i>
    <i r="2">
      <x v="531"/>
    </i>
    <i r="2">
      <x v="534"/>
    </i>
    <i r="2">
      <x v="540"/>
    </i>
    <i r="2">
      <x v="547"/>
    </i>
    <i r="2">
      <x v="570"/>
    </i>
    <i r="2">
      <x v="584"/>
    </i>
    <i r="2">
      <x v="585"/>
    </i>
    <i r="2">
      <x v="591"/>
    </i>
    <i r="2">
      <x v="594"/>
    </i>
    <i r="2">
      <x v="604"/>
    </i>
    <i r="2">
      <x v="612"/>
    </i>
    <i r="2">
      <x v="618"/>
    </i>
    <i r="2">
      <x v="633"/>
    </i>
    <i r="2">
      <x v="635"/>
    </i>
    <i r="2">
      <x v="639"/>
    </i>
    <i r="2">
      <x v="641"/>
    </i>
    <i r="2">
      <x v="650"/>
    </i>
    <i r="2">
      <x v="677"/>
    </i>
    <i r="2">
      <x v="678"/>
    </i>
    <i r="2">
      <x v="740"/>
    </i>
    <i r="2">
      <x v="742"/>
    </i>
    <i r="2">
      <x v="747"/>
    </i>
    <i r="2">
      <x v="748"/>
    </i>
    <i r="2">
      <x v="844"/>
    </i>
    <i t="default" r="1">
      <x v="5"/>
    </i>
    <i>
      <x v="241"/>
      <x v="33"/>
      <x v="50"/>
    </i>
    <i r="2">
      <x v="566"/>
    </i>
    <i r="2">
      <x v="597"/>
    </i>
    <i r="2">
      <x v="613"/>
    </i>
    <i r="2">
      <x v="668"/>
    </i>
    <i r="2">
      <x v="697"/>
    </i>
    <i r="2">
      <x v="712"/>
    </i>
    <i r="2">
      <x v="753"/>
    </i>
    <i r="2">
      <x v="801"/>
    </i>
    <i t="default" r="1">
      <x v="33"/>
    </i>
    <i>
      <x v="242"/>
      <x v="32"/>
      <x v="702"/>
    </i>
    <i r="2">
      <x v="720"/>
    </i>
    <i r="2">
      <x v="725"/>
    </i>
    <i r="2">
      <x v="734"/>
    </i>
    <i r="2">
      <x v="736"/>
    </i>
    <i r="2">
      <x v="769"/>
    </i>
    <i r="2">
      <x v="770"/>
    </i>
    <i r="2">
      <x v="788"/>
    </i>
    <i t="default" r="1">
      <x v="32"/>
    </i>
    <i>
      <x v="243"/>
      <x v="8"/>
    </i>
    <i>
      <x v="244"/>
      <x v="8"/>
    </i>
    <i>
      <x v="245"/>
      <x v="49"/>
      <x v="801"/>
    </i>
    <i t="default" r="1">
      <x v="49"/>
    </i>
    <i>
      <x v="246"/>
      <x v="232"/>
      <x v="213"/>
    </i>
    <i r="2">
      <x v="284"/>
    </i>
    <i r="2">
      <x v="327"/>
    </i>
    <i r="2">
      <x v="431"/>
    </i>
    <i r="2">
      <x v="595"/>
    </i>
    <i t="default" r="1">
      <x v="232"/>
    </i>
    <i>
      <x v="247"/>
      <x v="231"/>
    </i>
    <i>
      <x v="248"/>
      <x v="58"/>
      <x v="640"/>
    </i>
    <i t="default" r="1">
      <x v="58"/>
    </i>
    <i>
      <x v="249"/>
      <x v="61"/>
    </i>
    <i>
      <x v="250"/>
      <x v="57"/>
      <x v="640"/>
    </i>
    <i r="2">
      <x v="682"/>
    </i>
    <i t="default" r="1">
      <x v="57"/>
    </i>
    <i>
      <x v="251"/>
      <x v="78"/>
      <x v="406"/>
    </i>
    <i r="2">
      <x v="719"/>
    </i>
    <i t="default" r="1">
      <x v="78"/>
    </i>
    <i>
      <x v="252"/>
      <x v="79"/>
      <x v="352"/>
    </i>
    <i t="default" r="1">
      <x v="79"/>
    </i>
    <i>
      <x v="253"/>
      <x v="80"/>
      <x v="151"/>
    </i>
    <i r="2">
      <x v="421"/>
    </i>
    <i t="default" r="1">
      <x v="80"/>
    </i>
    <i>
      <x v="254"/>
      <x v="81"/>
      <x v="798"/>
    </i>
    <i t="default" r="1">
      <x v="81"/>
    </i>
    <i>
      <x v="255"/>
      <x v="82"/>
      <x v="744"/>
    </i>
    <i t="default" r="1">
      <x v="82"/>
    </i>
    <i>
      <x v="256"/>
      <x v="65"/>
      <x v="351"/>
    </i>
    <i r="2">
      <x v="392"/>
    </i>
    <i r="2">
      <x v="738"/>
    </i>
    <i r="2">
      <x v="866"/>
    </i>
    <i t="default" r="1">
      <x v="65"/>
    </i>
    <i>
      <x v="257"/>
      <x v="40"/>
    </i>
    <i>
      <x v="258"/>
      <x v="31"/>
      <x v="640"/>
    </i>
    <i t="default" r="1">
      <x v="31"/>
    </i>
    <i>
      <x v="259"/>
      <x v="257"/>
      <x v="783"/>
    </i>
    <i t="default" r="1">
      <x v="257"/>
    </i>
    <i>
      <x v="260"/>
      <x v="224"/>
      <x v="529"/>
    </i>
    <i t="default" r="1">
      <x v="224"/>
    </i>
    <i>
      <x v="261"/>
      <x v="102"/>
      <x v="331"/>
    </i>
    <i r="2">
      <x v="432"/>
    </i>
    <i t="default" r="1">
      <x v="102"/>
    </i>
    <i>
      <x v="262"/>
      <x v="55"/>
      <x v="432"/>
    </i>
    <i t="default" r="1">
      <x v="55"/>
    </i>
    <i>
      <x v="263"/>
      <x v="7"/>
      <x v="391"/>
    </i>
    <i t="default" r="1">
      <x v="7"/>
    </i>
    <i>
      <x v="264"/>
      <x v="86"/>
      <x v="244"/>
    </i>
    <i r="2">
      <x v="550"/>
    </i>
    <i r="2">
      <x v="716"/>
    </i>
    <i r="2">
      <x v="822"/>
    </i>
    <i t="default" r="1">
      <x v="86"/>
    </i>
    <i>
      <x v="265"/>
      <x v="140"/>
      <x v="432"/>
    </i>
    <i r="2">
      <x v="563"/>
    </i>
    <i t="default" r="1">
      <x v="140"/>
    </i>
    <i>
      <x v="266"/>
      <x v="139"/>
      <x v="420"/>
    </i>
    <i r="2">
      <x v="432"/>
    </i>
    <i r="2">
      <x v="563"/>
    </i>
    <i t="default" r="1">
      <x v="139"/>
    </i>
    <i>
      <x v="267"/>
      <x v="141"/>
      <x v="863"/>
    </i>
    <i t="default" r="1">
      <x v="141"/>
    </i>
    <i>
      <x v="268"/>
      <x v="30"/>
      <x v="811"/>
    </i>
    <i t="default" r="1">
      <x v="30"/>
    </i>
    <i>
      <x v="269"/>
      <x v="173"/>
      <x v="376"/>
    </i>
    <i r="2">
      <x v="411"/>
    </i>
    <i r="2">
      <x v="438"/>
    </i>
    <i r="2">
      <x v="675"/>
    </i>
    <i t="default" r="1">
      <x v="173"/>
    </i>
    <i>
      <x v="270"/>
      <x v="35"/>
      <x v="360"/>
    </i>
    <i r="2">
      <x v="684"/>
    </i>
    <i t="default" r="1">
      <x v="35"/>
    </i>
    <i>
      <x v="271"/>
      <x v="47"/>
      <x v="863"/>
    </i>
    <i t="default" r="1">
      <x v="47"/>
    </i>
    <i>
      <x v="272"/>
      <x v="46"/>
      <x v="432"/>
    </i>
    <i t="default" r="1">
      <x v="46"/>
    </i>
    <i>
      <x v="273"/>
      <x v="45"/>
      <x v="432"/>
    </i>
    <i t="default" r="1">
      <x v="45"/>
    </i>
    <i>
      <x v="274"/>
      <x v="144"/>
      <x v="420"/>
    </i>
    <i t="default" r="1">
      <x v="144"/>
    </i>
    <i>
      <x v="275"/>
      <x v="200"/>
      <x v="757"/>
    </i>
    <i t="default" r="1">
      <x v="200"/>
    </i>
    <i>
      <x v="276"/>
      <x v="120"/>
      <x v="215"/>
    </i>
    <i t="default" r="1">
      <x v="120"/>
    </i>
    <i>
      <x v="277"/>
      <x v="169"/>
      <x v="779"/>
    </i>
    <i t="default" r="1">
      <x v="169"/>
    </i>
    <i>
      <x v="278"/>
      <x v="250"/>
      <x v="383"/>
    </i>
    <i r="2">
      <x v="615"/>
    </i>
    <i t="default" r="1">
      <x v="250"/>
    </i>
    <i>
      <x v="279"/>
      <x v="241"/>
      <x v="383"/>
    </i>
    <i t="default" r="1">
      <x v="241"/>
    </i>
    <i>
      <x v="280"/>
      <x v="240"/>
      <x v="383"/>
    </i>
    <i t="default" r="1">
      <x v="240"/>
    </i>
    <i>
      <x v="281"/>
      <x v="236"/>
      <x v="383"/>
    </i>
    <i t="default" r="1">
      <x v="236"/>
    </i>
    <i>
      <x v="282"/>
      <x v="239"/>
      <x v="383"/>
    </i>
    <i t="default" r="1">
      <x v="239"/>
    </i>
    <i>
      <x v="283"/>
      <x v="238"/>
      <x v="383"/>
    </i>
    <i t="default" r="1">
      <x v="238"/>
    </i>
    <i>
      <x v="284"/>
      <x v="268"/>
      <x v="616"/>
    </i>
    <i t="default" r="1">
      <x v="268"/>
    </i>
    <i>
      <x v="285"/>
      <x v="269"/>
      <x v="248"/>
    </i>
    <i r="2">
      <x v="265"/>
    </i>
    <i t="default" r="1">
      <x v="269"/>
    </i>
    <i t="grand">
      <x/>
    </i>
  </rowItems>
  <colItems count="1">
    <i/>
  </colItems>
  <dataFields count="1">
    <dataField name="COUNTA of Part Cod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://mag-wr.harness-wl.controller-w.cn/" TargetMode="External"/><Relationship Id="rId1" Type="http://schemas.openxmlformats.org/officeDocument/2006/relationships/hyperlink" Target="http://zeal-wr.harness-wl.controller-w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4289"/>
  <sheetViews>
    <sheetView workbookViewId="0">
      <pane xSplit="11" topLeftCell="L1" activePane="topRight" state="frozen"/>
      <selection pane="topRight" activeCell="M2" sqref="M2"/>
    </sheetView>
  </sheetViews>
  <sheetFormatPr defaultColWidth="12.6640625" defaultRowHeight="15.75" customHeight="1"/>
  <cols>
    <col min="1" max="1" width="17.21875" customWidth="1"/>
    <col min="2" max="2" width="36.33203125" customWidth="1"/>
    <col min="3" max="3" width="18" hidden="1" customWidth="1"/>
    <col min="4" max="5" width="12.88671875" hidden="1" customWidth="1"/>
    <col min="6" max="6" width="8" hidden="1" customWidth="1"/>
    <col min="7" max="7" width="11" hidden="1" customWidth="1"/>
    <col min="8" max="8" width="7.109375" customWidth="1"/>
    <col min="9" max="9" width="9.6640625" customWidth="1"/>
    <col min="10" max="10" width="12.77734375" hidden="1" customWidth="1"/>
    <col min="11" max="11" width="10.109375" customWidth="1"/>
    <col min="12" max="14" width="14.6640625" customWidth="1"/>
    <col min="15" max="16" width="12.77734375" customWidth="1"/>
    <col min="17" max="17" width="10.33203125" customWidth="1"/>
    <col min="18" max="18" width="12" customWidth="1"/>
    <col min="19" max="19" width="10.33203125" customWidth="1"/>
    <col min="20" max="20" width="12" customWidth="1"/>
    <col min="21" max="21" width="10.33203125" customWidth="1"/>
    <col min="22" max="22" width="12" customWidth="1"/>
    <col min="23" max="23" width="10.33203125" customWidth="1"/>
    <col min="24" max="24" width="12" customWidth="1"/>
    <col min="25" max="25" width="10.33203125" customWidth="1"/>
    <col min="26" max="26" width="12" customWidth="1"/>
    <col min="27" max="27" width="6.44140625" customWidth="1"/>
    <col min="28" max="28" width="11" customWidth="1"/>
    <col min="29" max="29" width="9.6640625" customWidth="1"/>
    <col min="30" max="30" width="11" customWidth="1"/>
    <col min="31" max="31" width="8.88671875" customWidth="1"/>
    <col min="32" max="32" width="8.6640625" customWidth="1"/>
    <col min="33" max="33" width="9.109375" customWidth="1"/>
  </cols>
  <sheetData>
    <row r="1" spans="1:33" ht="13.8">
      <c r="B1" s="2" t="s">
        <v>2</v>
      </c>
      <c r="C1" s="3"/>
      <c r="D1" s="6"/>
      <c r="E1" s="6"/>
      <c r="F1" s="6"/>
      <c r="G1" s="6"/>
      <c r="H1" s="6" t="s">
        <v>10</v>
      </c>
      <c r="I1" s="6" t="s">
        <v>14</v>
      </c>
      <c r="J1" s="223" t="s">
        <v>17</v>
      </c>
      <c r="K1" s="222"/>
      <c r="L1" s="11"/>
      <c r="M1" s="11" t="s">
        <v>21</v>
      </c>
      <c r="N1" s="221" t="s">
        <v>22</v>
      </c>
      <c r="O1" s="222"/>
      <c r="P1" s="221" t="s">
        <v>25</v>
      </c>
      <c r="Q1" s="222"/>
      <c r="R1" s="221" t="s">
        <v>26</v>
      </c>
      <c r="S1" s="222"/>
      <c r="T1" s="221" t="s">
        <v>27</v>
      </c>
      <c r="U1" s="222"/>
      <c r="V1" s="221" t="s">
        <v>28</v>
      </c>
      <c r="W1" s="222"/>
      <c r="X1" s="221" t="s">
        <v>29</v>
      </c>
      <c r="Y1" s="222"/>
      <c r="Z1" s="221" t="s">
        <v>30</v>
      </c>
      <c r="AA1" s="222"/>
      <c r="AB1" s="221" t="s">
        <v>31</v>
      </c>
      <c r="AC1" s="222"/>
      <c r="AD1" s="221" t="s">
        <v>33</v>
      </c>
      <c r="AE1" s="222"/>
      <c r="AF1" s="16"/>
      <c r="AG1" s="16"/>
    </row>
    <row r="2" spans="1:33" ht="45" customHeight="1">
      <c r="A2" s="17" t="s">
        <v>7</v>
      </c>
      <c r="B2" s="17" t="s">
        <v>8</v>
      </c>
      <c r="C2" s="19" t="s">
        <v>15</v>
      </c>
      <c r="D2" s="21" t="s">
        <v>37</v>
      </c>
      <c r="E2" s="21" t="s">
        <v>39</v>
      </c>
      <c r="F2" s="21" t="s">
        <v>40</v>
      </c>
      <c r="G2" s="21" t="s">
        <v>41</v>
      </c>
      <c r="H2" s="21" t="s">
        <v>42</v>
      </c>
      <c r="I2" s="21" t="s">
        <v>43</v>
      </c>
      <c r="J2" s="22" t="s">
        <v>45</v>
      </c>
      <c r="K2" s="22" t="s">
        <v>47</v>
      </c>
      <c r="L2" s="24" t="s">
        <v>45</v>
      </c>
      <c r="M2" s="24" t="s">
        <v>47</v>
      </c>
      <c r="N2" s="24" t="s">
        <v>45</v>
      </c>
      <c r="O2" s="24" t="s">
        <v>47</v>
      </c>
      <c r="P2" s="24" t="s">
        <v>45</v>
      </c>
      <c r="Q2" s="24" t="s">
        <v>47</v>
      </c>
      <c r="R2" s="24" t="s">
        <v>45</v>
      </c>
      <c r="S2" s="24" t="s">
        <v>47</v>
      </c>
      <c r="T2" s="24" t="s">
        <v>45</v>
      </c>
      <c r="U2" s="24" t="s">
        <v>47</v>
      </c>
      <c r="V2" s="24" t="s">
        <v>45</v>
      </c>
      <c r="W2" s="24" t="s">
        <v>47</v>
      </c>
      <c r="X2" s="24" t="s">
        <v>45</v>
      </c>
      <c r="Y2" s="24" t="s">
        <v>47</v>
      </c>
      <c r="Z2" s="24" t="s">
        <v>45</v>
      </c>
      <c r="AA2" s="24" t="s">
        <v>47</v>
      </c>
      <c r="AB2" s="24" t="s">
        <v>45</v>
      </c>
      <c r="AC2" s="24" t="s">
        <v>47</v>
      </c>
      <c r="AD2" s="24" t="s">
        <v>45</v>
      </c>
      <c r="AE2" s="24" t="s">
        <v>47</v>
      </c>
      <c r="AF2" s="29" t="s">
        <v>49</v>
      </c>
      <c r="AG2" s="29" t="s">
        <v>50</v>
      </c>
    </row>
    <row r="3" spans="1:33" ht="13.8">
      <c r="A3" s="32">
        <v>800051211</v>
      </c>
      <c r="B3" s="33" t="s">
        <v>52</v>
      </c>
      <c r="C3" s="34"/>
      <c r="D3" s="35">
        <v>0</v>
      </c>
      <c r="E3" s="35"/>
      <c r="F3" s="35">
        <f t="shared" ref="F3:F66" si="0">IFERROR(SUMIF(Purchase_ItemCode, A3, Purchase_Qty), 0)</f>
        <v>0</v>
      </c>
      <c r="G3" s="35">
        <f t="shared" ref="G3:G66" si="1">IFERROR(COUNTIF(Sales_PartCode, A3), 0)</f>
        <v>0</v>
      </c>
      <c r="H3" s="35">
        <f t="shared" ref="H3:H257" si="2">(E3+F3)-G3</f>
        <v>0</v>
      </c>
      <c r="I3" s="17">
        <v>18</v>
      </c>
      <c r="J3" s="37">
        <f t="shared" ref="J3:K3" si="3">MAX(N3,P3,R3,T3,V3,X3,Z3,AB3,AD3)</f>
        <v>5</v>
      </c>
      <c r="K3" s="37">
        <f t="shared" si="3"/>
        <v>6</v>
      </c>
      <c r="L3" s="38">
        <f t="shared" ref="L3:M3" si="4">MIN(N3,P3,R3,T3,V3,X3,Z3,AB3,AD3)</f>
        <v>5</v>
      </c>
      <c r="M3" s="38">
        <f t="shared" si="4"/>
        <v>6</v>
      </c>
      <c r="N3" s="38">
        <f t="shared" ref="N3:N66" si="5">VLOOKUP(A3,Inv_bef,5,FALSE)</f>
        <v>5</v>
      </c>
      <c r="O3" s="38">
        <f t="shared" ref="O3:O66" si="6">VLOOKUP(A3,Inv_bef,6,FALSE)</f>
        <v>6</v>
      </c>
      <c r="P3" s="39">
        <f>VLOOKUP(A3,MagnusNeo,9,FALSE)</f>
        <v>5</v>
      </c>
      <c r="Q3" s="39">
        <f>VLOOKUP(A3,MagnusNeo,11,FALSE)</f>
        <v>6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40"/>
      <c r="AE3" s="40"/>
      <c r="AF3" s="41">
        <f t="shared" ref="AF3:AF14" si="7">D3-H3</f>
        <v>0</v>
      </c>
      <c r="AG3" s="42"/>
    </row>
    <row r="4" spans="1:33" ht="27.6">
      <c r="A4" s="30" t="s">
        <v>86</v>
      </c>
      <c r="B4" s="30" t="s">
        <v>87</v>
      </c>
      <c r="C4" s="43"/>
      <c r="D4" s="44">
        <v>0</v>
      </c>
      <c r="E4" s="44"/>
      <c r="F4" s="35">
        <f t="shared" si="0"/>
        <v>0</v>
      </c>
      <c r="G4" s="35">
        <f t="shared" si="1"/>
        <v>0</v>
      </c>
      <c r="H4" s="35">
        <f t="shared" si="2"/>
        <v>0</v>
      </c>
      <c r="I4" s="21">
        <f>VLOOKUP(A4,Old_Inventory,9,FALSE)</f>
        <v>18</v>
      </c>
      <c r="J4" s="37">
        <f t="shared" ref="J4:K4" si="8">MAX(N4,P4,R4,T4,V4,X4,Z4,AB4,AD4)</f>
        <v>491.24</v>
      </c>
      <c r="K4" s="37">
        <f t="shared" si="8"/>
        <v>580</v>
      </c>
      <c r="L4" s="38">
        <f t="shared" ref="L4:M4" si="9">MIN(N4,P4,R4,T4,V4,X4,Z4,AB4,AD4)</f>
        <v>491.24</v>
      </c>
      <c r="M4" s="38">
        <f t="shared" si="9"/>
        <v>580</v>
      </c>
      <c r="N4" s="38">
        <f t="shared" si="5"/>
        <v>491.24</v>
      </c>
      <c r="O4" s="38">
        <f t="shared" si="6"/>
        <v>580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40"/>
      <c r="AE4" s="40"/>
      <c r="AF4" s="41">
        <f t="shared" si="7"/>
        <v>0</v>
      </c>
      <c r="AG4" s="42"/>
    </row>
    <row r="5" spans="1:33" ht="27.6">
      <c r="A5" s="30" t="s">
        <v>106</v>
      </c>
      <c r="B5" s="30" t="s">
        <v>107</v>
      </c>
      <c r="C5" s="43"/>
      <c r="D5" s="44">
        <v>0</v>
      </c>
      <c r="E5" s="44">
        <v>2</v>
      </c>
      <c r="F5" s="35">
        <f t="shared" si="0"/>
        <v>0</v>
      </c>
      <c r="G5" s="35">
        <f t="shared" si="1"/>
        <v>0</v>
      </c>
      <c r="H5" s="35">
        <f t="shared" si="2"/>
        <v>2</v>
      </c>
      <c r="I5" s="17">
        <v>18</v>
      </c>
      <c r="J5" s="37">
        <f t="shared" ref="J5:K5" si="10">MAX(N5,P5,R5,T5,V5,X5,Z5,AB5,AD5)</f>
        <v>510.14</v>
      </c>
      <c r="K5" s="37">
        <f t="shared" si="10"/>
        <v>602</v>
      </c>
      <c r="L5" s="38">
        <f t="shared" ref="L5:M5" si="11">MIN(N5,P5,R5,T5,V5,X5,Z5,AB5,AD5)</f>
        <v>502</v>
      </c>
      <c r="M5" s="38">
        <f t="shared" si="11"/>
        <v>593</v>
      </c>
      <c r="N5" s="38">
        <f t="shared" si="5"/>
        <v>510.14</v>
      </c>
      <c r="O5" s="38">
        <f t="shared" si="6"/>
        <v>602</v>
      </c>
      <c r="P5" s="39"/>
      <c r="Q5" s="39"/>
      <c r="R5" s="39"/>
      <c r="S5" s="39"/>
      <c r="T5" s="39">
        <f>VLOOKUP(A5,Magnus,9,FALSE)</f>
        <v>502</v>
      </c>
      <c r="U5" s="39">
        <f>VLOOKUP(A5,Magnus,11,FALSE)</f>
        <v>593</v>
      </c>
      <c r="V5" s="39"/>
      <c r="W5" s="39"/>
      <c r="X5" s="39"/>
      <c r="Y5" s="39"/>
      <c r="Z5" s="39"/>
      <c r="AA5" s="39"/>
      <c r="AB5" s="39"/>
      <c r="AC5" s="39"/>
      <c r="AD5" s="40"/>
      <c r="AE5" s="40"/>
      <c r="AF5" s="41">
        <f t="shared" si="7"/>
        <v>-2</v>
      </c>
      <c r="AG5" s="42"/>
    </row>
    <row r="6" spans="1:33" ht="13.8">
      <c r="A6" s="30" t="s">
        <v>134</v>
      </c>
      <c r="B6" s="30" t="s">
        <v>136</v>
      </c>
      <c r="C6" s="43"/>
      <c r="D6" s="44">
        <v>0</v>
      </c>
      <c r="E6" s="44"/>
      <c r="F6" s="35">
        <f t="shared" si="0"/>
        <v>0</v>
      </c>
      <c r="G6" s="35">
        <f t="shared" si="1"/>
        <v>0</v>
      </c>
      <c r="H6" s="35">
        <f t="shared" si="2"/>
        <v>0</v>
      </c>
      <c r="I6" s="21">
        <f t="shared" ref="I6:I11" si="12">VLOOKUP(A6,Old_Inventory,9,FALSE)</f>
        <v>18</v>
      </c>
      <c r="J6" s="37">
        <f t="shared" ref="J6:K6" si="13">MAX(N6,P6,R6,T6,V6,X6,Z6,AB6,AD6)</f>
        <v>94.47</v>
      </c>
      <c r="K6" s="37">
        <f t="shared" si="13"/>
        <v>111</v>
      </c>
      <c r="L6" s="38">
        <f t="shared" ref="L6:M6" si="14">MIN(N6,P6,R6,T6,V6,X6,Z6,AB6,AD6)</f>
        <v>94.47</v>
      </c>
      <c r="M6" s="38">
        <f t="shared" si="14"/>
        <v>111</v>
      </c>
      <c r="N6" s="38">
        <f t="shared" si="5"/>
        <v>94.47</v>
      </c>
      <c r="O6" s="38">
        <f t="shared" si="6"/>
        <v>111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40"/>
      <c r="AE6" s="40"/>
      <c r="AF6" s="41">
        <f t="shared" si="7"/>
        <v>0</v>
      </c>
      <c r="AG6" s="42"/>
    </row>
    <row r="7" spans="1:33" ht="13.8">
      <c r="A7" s="30" t="s">
        <v>150</v>
      </c>
      <c r="B7" s="30" t="s">
        <v>151</v>
      </c>
      <c r="C7" s="43"/>
      <c r="D7" s="44">
        <v>0</v>
      </c>
      <c r="E7" s="44"/>
      <c r="F7" s="35">
        <f t="shared" si="0"/>
        <v>0</v>
      </c>
      <c r="G7" s="35">
        <f t="shared" si="1"/>
        <v>0</v>
      </c>
      <c r="H7" s="35">
        <f t="shared" si="2"/>
        <v>0</v>
      </c>
      <c r="I7" s="21">
        <f t="shared" si="12"/>
        <v>28</v>
      </c>
      <c r="J7" s="37">
        <f t="shared" ref="J7:K7" si="15">MAX(N7,P7,R7,T7,V7,X7,Z7,AB7,AD7)</f>
        <v>339.62</v>
      </c>
      <c r="K7" s="37">
        <f t="shared" si="15"/>
        <v>435</v>
      </c>
      <c r="L7" s="38">
        <f t="shared" ref="L7:M7" si="16">MIN(N7,P7,R7,T7,V7,X7,Z7,AB7,AD7)</f>
        <v>339.62</v>
      </c>
      <c r="M7" s="38">
        <f t="shared" si="16"/>
        <v>435</v>
      </c>
      <c r="N7" s="38">
        <f t="shared" si="5"/>
        <v>339.62</v>
      </c>
      <c r="O7" s="38">
        <f t="shared" si="6"/>
        <v>435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40"/>
      <c r="AE7" s="40"/>
      <c r="AF7" s="41">
        <f t="shared" si="7"/>
        <v>0</v>
      </c>
      <c r="AG7" s="42"/>
    </row>
    <row r="8" spans="1:33" ht="13.8">
      <c r="A8" s="30" t="s">
        <v>166</v>
      </c>
      <c r="B8" s="30" t="s">
        <v>167</v>
      </c>
      <c r="C8" s="43"/>
      <c r="D8" s="44">
        <v>0</v>
      </c>
      <c r="E8" s="44"/>
      <c r="F8" s="35">
        <f t="shared" si="0"/>
        <v>0</v>
      </c>
      <c r="G8" s="35">
        <f t="shared" si="1"/>
        <v>0</v>
      </c>
      <c r="H8" s="35">
        <f t="shared" si="2"/>
        <v>0</v>
      </c>
      <c r="I8" s="21">
        <f t="shared" si="12"/>
        <v>28</v>
      </c>
      <c r="J8" s="37">
        <f t="shared" ref="J8:K8" si="17">MAX(N8,P8,R8,T8,V8,X8,Z8,AB8,AD8)</f>
        <v>44.86</v>
      </c>
      <c r="K8" s="37">
        <f t="shared" si="17"/>
        <v>57</v>
      </c>
      <c r="L8" s="38">
        <f t="shared" ref="L8:M8" si="18">MIN(N8,P8,R8,T8,V8,X8,Z8,AB8,AD8)</f>
        <v>44.86</v>
      </c>
      <c r="M8" s="38">
        <f t="shared" si="18"/>
        <v>57</v>
      </c>
      <c r="N8" s="38">
        <f t="shared" si="5"/>
        <v>44.86</v>
      </c>
      <c r="O8" s="38">
        <f t="shared" si="6"/>
        <v>57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40"/>
      <c r="AE8" s="40"/>
      <c r="AF8" s="41">
        <f t="shared" si="7"/>
        <v>0</v>
      </c>
      <c r="AG8" s="42"/>
    </row>
    <row r="9" spans="1:33" ht="13.8">
      <c r="A9" s="30" t="s">
        <v>192</v>
      </c>
      <c r="B9" s="30" t="s">
        <v>193</v>
      </c>
      <c r="C9" s="43"/>
      <c r="D9" s="44">
        <v>0</v>
      </c>
      <c r="E9" s="44"/>
      <c r="F9" s="35">
        <f t="shared" si="0"/>
        <v>0</v>
      </c>
      <c r="G9" s="35">
        <f t="shared" si="1"/>
        <v>0</v>
      </c>
      <c r="H9" s="35">
        <f t="shared" si="2"/>
        <v>0</v>
      </c>
      <c r="I9" s="21">
        <f t="shared" si="12"/>
        <v>18</v>
      </c>
      <c r="J9" s="37">
        <f t="shared" ref="J9:K9" si="19">MAX(N9,P9,R9,T9,V9,X9,Z9,AB9,AD9)</f>
        <v>113.36</v>
      </c>
      <c r="K9" s="37">
        <f t="shared" si="19"/>
        <v>134</v>
      </c>
      <c r="L9" s="38">
        <f t="shared" ref="L9:M9" si="20">MIN(N9,P9,R9,T9,V9,X9,Z9,AB9,AD9)</f>
        <v>113.36</v>
      </c>
      <c r="M9" s="38">
        <f t="shared" si="20"/>
        <v>134</v>
      </c>
      <c r="N9" s="38">
        <f t="shared" si="5"/>
        <v>113.36</v>
      </c>
      <c r="O9" s="38">
        <f t="shared" si="6"/>
        <v>134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40"/>
      <c r="AE9" s="40"/>
      <c r="AF9" s="41">
        <f t="shared" si="7"/>
        <v>0</v>
      </c>
      <c r="AG9" s="42"/>
    </row>
    <row r="10" spans="1:33" ht="13.8">
      <c r="A10" s="30" t="s">
        <v>204</v>
      </c>
      <c r="B10" s="30" t="s">
        <v>205</v>
      </c>
      <c r="C10" s="43"/>
      <c r="D10" s="44">
        <v>0</v>
      </c>
      <c r="E10" s="44"/>
      <c r="F10" s="35">
        <f t="shared" si="0"/>
        <v>0</v>
      </c>
      <c r="G10" s="35">
        <f t="shared" si="1"/>
        <v>0</v>
      </c>
      <c r="H10" s="35">
        <f t="shared" si="2"/>
        <v>0</v>
      </c>
      <c r="I10" s="21">
        <f t="shared" si="12"/>
        <v>18</v>
      </c>
      <c r="J10" s="37">
        <f t="shared" ref="J10:K10" si="21">MAX(N10,P10,R10,T10,V10,X10,Z10,AB10,AD10)</f>
        <v>81.87</v>
      </c>
      <c r="K10" s="37">
        <f t="shared" si="21"/>
        <v>97</v>
      </c>
      <c r="L10" s="38">
        <f t="shared" ref="L10:M10" si="22">MIN(N10,P10,R10,T10,V10,X10,Z10,AB10,AD10)</f>
        <v>81.87</v>
      </c>
      <c r="M10" s="38">
        <f t="shared" si="22"/>
        <v>97</v>
      </c>
      <c r="N10" s="38">
        <f t="shared" si="5"/>
        <v>81.87</v>
      </c>
      <c r="O10" s="38">
        <f t="shared" si="6"/>
        <v>97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0"/>
      <c r="AE10" s="40"/>
      <c r="AF10" s="41">
        <f t="shared" si="7"/>
        <v>0</v>
      </c>
      <c r="AG10" s="42"/>
    </row>
    <row r="11" spans="1:33" ht="13.8">
      <c r="A11" s="30" t="s">
        <v>211</v>
      </c>
      <c r="B11" s="30" t="s">
        <v>212</v>
      </c>
      <c r="C11" s="43"/>
      <c r="D11" s="44">
        <v>0</v>
      </c>
      <c r="E11" s="44"/>
      <c r="F11" s="35">
        <f t="shared" si="0"/>
        <v>0</v>
      </c>
      <c r="G11" s="35">
        <f t="shared" si="1"/>
        <v>0</v>
      </c>
      <c r="H11" s="35">
        <f t="shared" si="2"/>
        <v>0</v>
      </c>
      <c r="I11" s="21">
        <f t="shared" si="12"/>
        <v>18</v>
      </c>
      <c r="J11" s="37">
        <f t="shared" ref="J11:K11" si="23">MAX(N11,P11,R11,T11,V11,X11,Z11,AB11,AD11)</f>
        <v>25.19</v>
      </c>
      <c r="K11" s="37">
        <f t="shared" si="23"/>
        <v>30</v>
      </c>
      <c r="L11" s="38">
        <f t="shared" ref="L11:M11" si="24">MIN(N11,P11,R11,T11,V11,X11,Z11,AB11,AD11)</f>
        <v>25.19</v>
      </c>
      <c r="M11" s="38">
        <f t="shared" si="24"/>
        <v>30</v>
      </c>
      <c r="N11" s="38">
        <f t="shared" si="5"/>
        <v>25.19</v>
      </c>
      <c r="O11" s="38">
        <f t="shared" si="6"/>
        <v>30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40"/>
      <c r="AE11" s="40"/>
      <c r="AF11" s="41">
        <f t="shared" si="7"/>
        <v>0</v>
      </c>
      <c r="AG11" s="42"/>
    </row>
    <row r="12" spans="1:33" ht="13.8">
      <c r="A12" s="30" t="s">
        <v>219</v>
      </c>
      <c r="B12" s="30" t="s">
        <v>220</v>
      </c>
      <c r="C12" s="43"/>
      <c r="D12" s="44">
        <v>1</v>
      </c>
      <c r="E12" s="44">
        <v>3</v>
      </c>
      <c r="F12" s="35">
        <f t="shared" si="0"/>
        <v>0</v>
      </c>
      <c r="G12" s="35">
        <f t="shared" si="1"/>
        <v>0</v>
      </c>
      <c r="H12" s="35">
        <f t="shared" si="2"/>
        <v>3</v>
      </c>
      <c r="I12" s="17">
        <v>18</v>
      </c>
      <c r="J12" s="37">
        <f t="shared" ref="J12:K12" si="25">MAX(N12,P12,R12,T12,V12,X12,Z12,AB12,AD12)</f>
        <v>249.91</v>
      </c>
      <c r="K12" s="37">
        <f t="shared" si="25"/>
        <v>320</v>
      </c>
      <c r="L12" s="38">
        <f t="shared" ref="L12:M12" si="26">MIN(N12,P12,R12,T12,V12,X12,Z12,AB12,AD12)</f>
        <v>243</v>
      </c>
      <c r="M12" s="38">
        <f t="shared" si="26"/>
        <v>287</v>
      </c>
      <c r="N12" s="38">
        <f t="shared" si="5"/>
        <v>249.91</v>
      </c>
      <c r="O12" s="38">
        <f t="shared" si="6"/>
        <v>320</v>
      </c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0">
        <f>VLOOKUP(A12,Accessories,10,FALSE)</f>
        <v>243</v>
      </c>
      <c r="AE12" s="40">
        <f>VLOOKUP(A12,Accessories,12,FALSE)</f>
        <v>287</v>
      </c>
      <c r="AF12" s="41">
        <f t="shared" si="7"/>
        <v>-2</v>
      </c>
      <c r="AG12" s="42"/>
    </row>
    <row r="13" spans="1:33" ht="13.8">
      <c r="A13" s="30" t="s">
        <v>228</v>
      </c>
      <c r="B13" s="30" t="s">
        <v>229</v>
      </c>
      <c r="C13" s="43"/>
      <c r="D13" s="44">
        <v>1</v>
      </c>
      <c r="E13" s="44">
        <v>4</v>
      </c>
      <c r="F13" s="35">
        <f t="shared" si="0"/>
        <v>0</v>
      </c>
      <c r="G13" s="35">
        <f t="shared" si="1"/>
        <v>0</v>
      </c>
      <c r="H13" s="35">
        <f t="shared" si="2"/>
        <v>4</v>
      </c>
      <c r="I13" s="17">
        <v>18</v>
      </c>
      <c r="J13" s="37">
        <f t="shared" ref="J13:K13" si="27">MAX(N13,P13,R13,T13,V13,X13,Z13,AB13,AD13)</f>
        <v>249.91</v>
      </c>
      <c r="K13" s="37">
        <f t="shared" si="27"/>
        <v>320</v>
      </c>
      <c r="L13" s="38">
        <f t="shared" ref="L13:M13" si="28">MIN(N13,P13,R13,T13,V13,X13,Z13,AB13,AD13)</f>
        <v>243</v>
      </c>
      <c r="M13" s="38">
        <f t="shared" si="28"/>
        <v>287</v>
      </c>
      <c r="N13" s="38">
        <f t="shared" si="5"/>
        <v>249.91</v>
      </c>
      <c r="O13" s="38">
        <f t="shared" si="6"/>
        <v>320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40">
        <f>VLOOKUP(A13,Accessories,10,FALSE)</f>
        <v>243</v>
      </c>
      <c r="AE13" s="40">
        <f>VLOOKUP(A13,Accessories,12,FALSE)</f>
        <v>287</v>
      </c>
      <c r="AF13" s="41">
        <f t="shared" si="7"/>
        <v>-3</v>
      </c>
      <c r="AG13" s="53"/>
    </row>
    <row r="14" spans="1:33" ht="13.8">
      <c r="A14" s="30" t="s">
        <v>238</v>
      </c>
      <c r="B14" s="30" t="s">
        <v>239</v>
      </c>
      <c r="C14" s="43"/>
      <c r="D14" s="44">
        <v>0</v>
      </c>
      <c r="E14" s="44"/>
      <c r="F14" s="35">
        <f t="shared" si="0"/>
        <v>0</v>
      </c>
      <c r="G14" s="35">
        <f t="shared" si="1"/>
        <v>0</v>
      </c>
      <c r="H14" s="35">
        <f t="shared" si="2"/>
        <v>0</v>
      </c>
      <c r="I14" s="17">
        <v>18</v>
      </c>
      <c r="J14" s="37">
        <f t="shared" ref="J14:K14" si="29">MAX(N14,P14,R14,T14,V14,X14,Z14,AB14,AD14)</f>
        <v>52</v>
      </c>
      <c r="K14" s="37">
        <f t="shared" si="29"/>
        <v>66</v>
      </c>
      <c r="L14" s="38">
        <f t="shared" ref="L14:M14" si="30">MIN(N14,P14,R14,T14,V14,X14,Z14,AB14,AD14)</f>
        <v>51</v>
      </c>
      <c r="M14" s="38">
        <f t="shared" si="30"/>
        <v>62</v>
      </c>
      <c r="N14" s="38">
        <f t="shared" si="5"/>
        <v>51</v>
      </c>
      <c r="O14" s="38">
        <f t="shared" si="6"/>
        <v>66</v>
      </c>
      <c r="P14" s="39"/>
      <c r="Q14" s="39"/>
      <c r="R14" s="39"/>
      <c r="S14" s="39"/>
      <c r="T14" s="39"/>
      <c r="U14" s="39"/>
      <c r="V14" s="39"/>
      <c r="W14" s="39"/>
      <c r="X14" s="39">
        <f>VLOOKUP(A14,Zeal,9,FALSE)</f>
        <v>52</v>
      </c>
      <c r="Y14" s="39">
        <f>VLOOKUP(A14,Zeal,11,FALSE)</f>
        <v>62</v>
      </c>
      <c r="Z14" s="39"/>
      <c r="AA14" s="39"/>
      <c r="AB14" s="39"/>
      <c r="AC14" s="39"/>
      <c r="AD14" s="40"/>
      <c r="AE14" s="40"/>
      <c r="AF14" s="41">
        <f t="shared" si="7"/>
        <v>0</v>
      </c>
      <c r="AG14" s="42"/>
    </row>
    <row r="15" spans="1:33" ht="13.8">
      <c r="A15" s="30" t="s">
        <v>248</v>
      </c>
      <c r="B15" s="30" t="s">
        <v>249</v>
      </c>
      <c r="C15" s="44"/>
      <c r="D15" s="54">
        <v>0</v>
      </c>
      <c r="E15" s="44"/>
      <c r="F15" s="35">
        <f t="shared" si="0"/>
        <v>0</v>
      </c>
      <c r="G15" s="35">
        <f t="shared" si="1"/>
        <v>0</v>
      </c>
      <c r="H15" s="35">
        <f t="shared" si="2"/>
        <v>0</v>
      </c>
      <c r="I15" s="21">
        <f>VLOOKUP(A15,Old_Inventory,9,FALSE)</f>
        <v>18</v>
      </c>
      <c r="J15" s="37">
        <f t="shared" ref="J15:K15" si="31">MAX(N15,P15,R15,T15,V15,X15,Z15,AB15,AD15)</f>
        <v>12.6</v>
      </c>
      <c r="K15" s="37">
        <f t="shared" si="31"/>
        <v>15</v>
      </c>
      <c r="L15" s="38">
        <f t="shared" ref="L15:M15" si="32">MIN(N15,P15,R15,T15,V15,X15,Z15,AB15,AD15)</f>
        <v>12.6</v>
      </c>
      <c r="M15" s="38">
        <f t="shared" si="32"/>
        <v>15</v>
      </c>
      <c r="N15" s="38">
        <f t="shared" si="5"/>
        <v>12.6</v>
      </c>
      <c r="O15" s="38">
        <f t="shared" si="6"/>
        <v>15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1">
        <f>C15-H15</f>
        <v>0</v>
      </c>
      <c r="AG15" s="42"/>
    </row>
    <row r="16" spans="1:33" ht="13.8">
      <c r="A16" s="30" t="s">
        <v>259</v>
      </c>
      <c r="B16" s="30" t="s">
        <v>260</v>
      </c>
      <c r="C16" s="43"/>
      <c r="D16" s="44">
        <v>0</v>
      </c>
      <c r="E16" s="44"/>
      <c r="F16" s="35">
        <f t="shared" si="0"/>
        <v>0</v>
      </c>
      <c r="G16" s="35">
        <f t="shared" si="1"/>
        <v>0</v>
      </c>
      <c r="H16" s="35">
        <f t="shared" si="2"/>
        <v>0</v>
      </c>
      <c r="I16" s="21">
        <f>VLOOKUP(A16,Old_Inventory,9,FALSE)</f>
        <v>18</v>
      </c>
      <c r="J16" s="37">
        <f t="shared" ref="J16:K16" si="33">MAX(N16,P16,R16,T16,V16,X16,Z16,AB16,AD16)</f>
        <v>56.68</v>
      </c>
      <c r="K16" s="37">
        <f t="shared" si="33"/>
        <v>67</v>
      </c>
      <c r="L16" s="38">
        <f t="shared" ref="L16:M16" si="34">MIN(N16,P16,R16,T16,V16,X16,Z16,AB16,AD16)</f>
        <v>56.68</v>
      </c>
      <c r="M16" s="38">
        <f t="shared" si="34"/>
        <v>67</v>
      </c>
      <c r="N16" s="38">
        <f t="shared" si="5"/>
        <v>56.68</v>
      </c>
      <c r="O16" s="38">
        <f t="shared" si="6"/>
        <v>67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0"/>
      <c r="AE16" s="40"/>
      <c r="AF16" s="41">
        <f t="shared" ref="AF16:AF270" si="35">D16-H16</f>
        <v>0</v>
      </c>
      <c r="AG16" s="42"/>
    </row>
    <row r="17" spans="1:33" ht="13.8">
      <c r="A17" s="30" t="s">
        <v>270</v>
      </c>
      <c r="B17" s="30" t="s">
        <v>272</v>
      </c>
      <c r="C17" s="43"/>
      <c r="D17" s="44">
        <v>0</v>
      </c>
      <c r="E17" s="44"/>
      <c r="F17" s="35">
        <f t="shared" si="0"/>
        <v>0</v>
      </c>
      <c r="G17" s="35">
        <f t="shared" si="1"/>
        <v>0</v>
      </c>
      <c r="H17" s="35">
        <f t="shared" si="2"/>
        <v>0</v>
      </c>
      <c r="I17" s="21">
        <f>VLOOKUP(A17,Old_Inventory,9,FALSE)</f>
        <v>28</v>
      </c>
      <c r="J17" s="37">
        <f t="shared" ref="J17:K17" si="36">MAX(N17,P17,R17,T17,V17,X17,Z17,AB17,AD17)</f>
        <v>410.11</v>
      </c>
      <c r="K17" s="37">
        <f t="shared" si="36"/>
        <v>525</v>
      </c>
      <c r="L17" s="38">
        <f t="shared" ref="L17:M17" si="37">MIN(N17,P17,R17,T17,V17,X17,Z17,AB17,AD17)</f>
        <v>410.11</v>
      </c>
      <c r="M17" s="38">
        <f t="shared" si="37"/>
        <v>525</v>
      </c>
      <c r="N17" s="38">
        <f t="shared" si="5"/>
        <v>410.11</v>
      </c>
      <c r="O17" s="38">
        <f t="shared" si="6"/>
        <v>525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0"/>
      <c r="AE17" s="40"/>
      <c r="AF17" s="41">
        <f t="shared" si="35"/>
        <v>0</v>
      </c>
      <c r="AG17" s="42"/>
    </row>
    <row r="18" spans="1:33" ht="13.8">
      <c r="A18" s="30" t="s">
        <v>281</v>
      </c>
      <c r="B18" s="30" t="s">
        <v>282</v>
      </c>
      <c r="C18" s="43"/>
      <c r="D18" s="44">
        <v>0</v>
      </c>
      <c r="E18" s="44"/>
      <c r="F18" s="35">
        <f t="shared" si="0"/>
        <v>0</v>
      </c>
      <c r="G18" s="35">
        <f t="shared" si="1"/>
        <v>0</v>
      </c>
      <c r="H18" s="35">
        <f t="shared" si="2"/>
        <v>0</v>
      </c>
      <c r="I18" s="21">
        <f>VLOOKUP(A18,Old_Inventory,9,FALSE)</f>
        <v>18</v>
      </c>
      <c r="J18" s="37">
        <f t="shared" ref="J18:K18" si="38">MAX(N18,P18,R18,T18,V18,X18,Z18,AB18,AD18)</f>
        <v>188.94</v>
      </c>
      <c r="K18" s="37">
        <f t="shared" si="38"/>
        <v>223</v>
      </c>
      <c r="L18" s="38">
        <f t="shared" ref="L18:M18" si="39">MIN(N18,P18,R18,T18,V18,X18,Z18,AB18,AD18)</f>
        <v>188.94</v>
      </c>
      <c r="M18" s="38">
        <f t="shared" si="39"/>
        <v>223</v>
      </c>
      <c r="N18" s="38">
        <f t="shared" si="5"/>
        <v>188.94</v>
      </c>
      <c r="O18" s="38">
        <f t="shared" si="6"/>
        <v>223</v>
      </c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40"/>
      <c r="AE18" s="40"/>
      <c r="AF18" s="41">
        <f t="shared" si="35"/>
        <v>0</v>
      </c>
      <c r="AG18" s="42"/>
    </row>
    <row r="19" spans="1:33" ht="13.8">
      <c r="A19" s="30" t="s">
        <v>287</v>
      </c>
      <c r="B19" s="30" t="s">
        <v>288</v>
      </c>
      <c r="C19" s="43"/>
      <c r="D19" s="44">
        <v>0</v>
      </c>
      <c r="E19" s="44"/>
      <c r="F19" s="35">
        <f t="shared" si="0"/>
        <v>1</v>
      </c>
      <c r="G19" s="35">
        <f t="shared" si="1"/>
        <v>1</v>
      </c>
      <c r="H19" s="35">
        <f t="shared" si="2"/>
        <v>0</v>
      </c>
      <c r="I19" s="17">
        <v>18</v>
      </c>
      <c r="J19" s="37">
        <f t="shared" ref="J19:K19" si="40">MAX(N19,P19,R19,T19,V19,X19,Z19,AB19,AD19)</f>
        <v>37.79</v>
      </c>
      <c r="K19" s="37">
        <f t="shared" si="40"/>
        <v>45</v>
      </c>
      <c r="L19" s="38">
        <f t="shared" ref="L19:M19" si="41">MIN(N19,P19,R19,T19,V19,X19,Z19,AB19,AD19)</f>
        <v>36</v>
      </c>
      <c r="M19" s="38">
        <f t="shared" si="41"/>
        <v>43</v>
      </c>
      <c r="N19" s="38">
        <f t="shared" si="5"/>
        <v>37.79</v>
      </c>
      <c r="O19" s="38">
        <f t="shared" si="6"/>
        <v>45</v>
      </c>
      <c r="P19" s="39"/>
      <c r="Q19" s="39"/>
      <c r="R19" s="39"/>
      <c r="S19" s="39"/>
      <c r="T19" s="39">
        <f>VLOOKUP(A19,Magnus,9,FALSE)</f>
        <v>36</v>
      </c>
      <c r="U19" s="39">
        <f>VLOOKUP(A19,Magnus,11,FALSE)</f>
        <v>43</v>
      </c>
      <c r="V19" s="39">
        <f>VLOOKUP(A19,Reo_LI,9,FALSE)</f>
        <v>36</v>
      </c>
      <c r="W19" s="39">
        <f>VLOOKUP(A19,Reo_LI,11,FALSE)</f>
        <v>43</v>
      </c>
      <c r="X19" s="39">
        <f>VLOOKUP(A19,Zeal,9,FALSE)</f>
        <v>36</v>
      </c>
      <c r="Y19" s="39">
        <f>VLOOKUP(A19,Zeal,11,FALSE)</f>
        <v>43</v>
      </c>
      <c r="Z19" s="39"/>
      <c r="AA19" s="39"/>
      <c r="AB19" s="39"/>
      <c r="AC19" s="39"/>
      <c r="AD19" s="40"/>
      <c r="AE19" s="40"/>
      <c r="AF19" s="41">
        <f t="shared" si="35"/>
        <v>0</v>
      </c>
      <c r="AG19" s="42"/>
    </row>
    <row r="20" spans="1:33" ht="27.6">
      <c r="A20" s="30" t="s">
        <v>298</v>
      </c>
      <c r="B20" s="30" t="s">
        <v>299</v>
      </c>
      <c r="C20" s="43"/>
      <c r="D20" s="44">
        <v>0</v>
      </c>
      <c r="E20" s="44"/>
      <c r="F20" s="35">
        <f t="shared" si="0"/>
        <v>0</v>
      </c>
      <c r="G20" s="35">
        <f t="shared" si="1"/>
        <v>0</v>
      </c>
      <c r="H20" s="35">
        <f t="shared" si="2"/>
        <v>0</v>
      </c>
      <c r="I20" s="21">
        <f>VLOOKUP(A20,Old_Inventory,9,FALSE)</f>
        <v>18</v>
      </c>
      <c r="J20" s="37">
        <f t="shared" ref="J20:K20" si="42">MAX(N20,P20,R20,T20,V20,X20,Z20,AB20,AD20)</f>
        <v>37.79</v>
      </c>
      <c r="K20" s="37">
        <f t="shared" si="42"/>
        <v>45</v>
      </c>
      <c r="L20" s="38">
        <f t="shared" ref="L20:M20" si="43">MIN(N20,P20,R20,T20,V20,X20,Z20,AB20,AD20)</f>
        <v>37.79</v>
      </c>
      <c r="M20" s="38">
        <f t="shared" si="43"/>
        <v>45</v>
      </c>
      <c r="N20" s="38">
        <f t="shared" si="5"/>
        <v>37.79</v>
      </c>
      <c r="O20" s="38">
        <f t="shared" si="6"/>
        <v>45</v>
      </c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40"/>
      <c r="AE20" s="40"/>
      <c r="AF20" s="41">
        <f t="shared" si="35"/>
        <v>0</v>
      </c>
      <c r="AG20" s="42"/>
    </row>
    <row r="21" spans="1:33" ht="13.8">
      <c r="A21" s="30" t="s">
        <v>306</v>
      </c>
      <c r="B21" s="30" t="s">
        <v>307</v>
      </c>
      <c r="C21" s="43"/>
      <c r="D21" s="44">
        <v>0</v>
      </c>
      <c r="E21" s="44"/>
      <c r="F21" s="35">
        <f t="shared" si="0"/>
        <v>0</v>
      </c>
      <c r="G21" s="35">
        <f t="shared" si="1"/>
        <v>0</v>
      </c>
      <c r="H21" s="35">
        <f t="shared" si="2"/>
        <v>0</v>
      </c>
      <c r="I21" s="21">
        <f>VLOOKUP(A21,Old_Inventory,9,FALSE)</f>
        <v>18</v>
      </c>
      <c r="J21" s="37">
        <f t="shared" ref="J21:K21" si="44">MAX(N21,P21,R21,T21,V21,X21,Z21,AB21,AD21)</f>
        <v>163.75</v>
      </c>
      <c r="K21" s="37">
        <f t="shared" si="44"/>
        <v>193</v>
      </c>
      <c r="L21" s="38">
        <f t="shared" ref="L21:M21" si="45">MIN(N21,P21,R21,T21,V21,X21,Z21,AB21,AD21)</f>
        <v>163.75</v>
      </c>
      <c r="M21" s="38">
        <f t="shared" si="45"/>
        <v>193</v>
      </c>
      <c r="N21" s="38">
        <f t="shared" si="5"/>
        <v>163.75</v>
      </c>
      <c r="O21" s="38">
        <f t="shared" si="6"/>
        <v>193</v>
      </c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0"/>
      <c r="AE21" s="40"/>
      <c r="AF21" s="41">
        <f t="shared" si="35"/>
        <v>0</v>
      </c>
      <c r="AG21" s="42"/>
    </row>
    <row r="22" spans="1:33" ht="27.6">
      <c r="A22" s="30" t="s">
        <v>313</v>
      </c>
      <c r="B22" s="30" t="s">
        <v>314</v>
      </c>
      <c r="C22" s="43"/>
      <c r="D22" s="44">
        <v>0</v>
      </c>
      <c r="E22" s="44"/>
      <c r="F22" s="35">
        <f t="shared" si="0"/>
        <v>0</v>
      </c>
      <c r="G22" s="35">
        <f t="shared" si="1"/>
        <v>0</v>
      </c>
      <c r="H22" s="35">
        <f t="shared" si="2"/>
        <v>0</v>
      </c>
      <c r="I22" s="17">
        <v>18</v>
      </c>
      <c r="J22" s="37">
        <f t="shared" ref="J22:K22" si="46">MAX(N22,P22,R22,T22,V22,X22,Z22,AB22,AD22)</f>
        <v>144.85</v>
      </c>
      <c r="K22" s="37">
        <f t="shared" si="46"/>
        <v>171</v>
      </c>
      <c r="L22" s="38">
        <f t="shared" ref="L22:M22" si="47">MIN(N22,P22,R22,T22,V22,X22,Z22,AB22,AD22)</f>
        <v>141</v>
      </c>
      <c r="M22" s="38">
        <f t="shared" si="47"/>
        <v>167</v>
      </c>
      <c r="N22" s="38">
        <f t="shared" si="5"/>
        <v>144.85</v>
      </c>
      <c r="O22" s="38">
        <f t="shared" si="6"/>
        <v>171</v>
      </c>
      <c r="P22" s="39"/>
      <c r="Q22" s="39"/>
      <c r="R22" s="39"/>
      <c r="S22" s="39"/>
      <c r="T22" s="39">
        <f>VLOOKUP(A22,Magnus,9,FALSE)</f>
        <v>141</v>
      </c>
      <c r="U22" s="39">
        <f>VLOOKUP(A22,Magnus,11,FALSE)</f>
        <v>167</v>
      </c>
      <c r="V22" s="39"/>
      <c r="W22" s="39"/>
      <c r="X22" s="39"/>
      <c r="Y22" s="39"/>
      <c r="Z22" s="39"/>
      <c r="AA22" s="39"/>
      <c r="AB22" s="39"/>
      <c r="AC22" s="39"/>
      <c r="AD22" s="40"/>
      <c r="AE22" s="40"/>
      <c r="AF22" s="41">
        <f t="shared" si="35"/>
        <v>0</v>
      </c>
      <c r="AG22" s="42"/>
    </row>
    <row r="23" spans="1:33" ht="27.6">
      <c r="A23" s="30" t="s">
        <v>322</v>
      </c>
      <c r="B23" s="30" t="s">
        <v>323</v>
      </c>
      <c r="C23" s="43"/>
      <c r="D23" s="44"/>
      <c r="E23" s="44"/>
      <c r="F23" s="35">
        <f t="shared" si="0"/>
        <v>0</v>
      </c>
      <c r="G23" s="35">
        <f t="shared" si="1"/>
        <v>0</v>
      </c>
      <c r="H23" s="35">
        <f t="shared" si="2"/>
        <v>0</v>
      </c>
      <c r="I23" s="17">
        <v>18</v>
      </c>
      <c r="J23" s="37">
        <f t="shared" ref="J23:K23" si="48">MAX(N23,P23,R23,T23,V23,X23,Z23,AB23,AD23)</f>
        <v>617.20000000000005</v>
      </c>
      <c r="K23" s="37">
        <f t="shared" si="48"/>
        <v>728</v>
      </c>
      <c r="L23" s="38">
        <f t="shared" ref="L23:M23" si="49">MIN(N23,P23,R23,T23,V23,X23,Z23,AB23,AD23)</f>
        <v>607</v>
      </c>
      <c r="M23" s="38">
        <f t="shared" si="49"/>
        <v>717</v>
      </c>
      <c r="N23" s="38">
        <f t="shared" si="5"/>
        <v>617.20000000000005</v>
      </c>
      <c r="O23" s="38">
        <f t="shared" si="6"/>
        <v>728</v>
      </c>
      <c r="P23" s="39"/>
      <c r="Q23" s="39"/>
      <c r="R23" s="39"/>
      <c r="S23" s="39"/>
      <c r="T23" s="39">
        <f>VLOOKUP(A23,Magnus,9,FALSE)</f>
        <v>607</v>
      </c>
      <c r="U23" s="39">
        <f>VLOOKUP(A23,Magnus,11,FALSE)</f>
        <v>717</v>
      </c>
      <c r="V23" s="39"/>
      <c r="W23" s="39"/>
      <c r="X23" s="39"/>
      <c r="Y23" s="39"/>
      <c r="Z23" s="39"/>
      <c r="AA23" s="39"/>
      <c r="AB23" s="39"/>
      <c r="AC23" s="39"/>
      <c r="AD23" s="40"/>
      <c r="AE23" s="40"/>
      <c r="AF23" s="41">
        <f t="shared" si="35"/>
        <v>0</v>
      </c>
      <c r="AG23" s="42"/>
    </row>
    <row r="24" spans="1:33" ht="13.8">
      <c r="A24" s="30" t="s">
        <v>332</v>
      </c>
      <c r="B24" s="30" t="s">
        <v>333</v>
      </c>
      <c r="C24" s="43"/>
      <c r="D24" s="44"/>
      <c r="E24" s="44"/>
      <c r="F24" s="35">
        <f t="shared" si="0"/>
        <v>0</v>
      </c>
      <c r="G24" s="35">
        <f t="shared" si="1"/>
        <v>0</v>
      </c>
      <c r="H24" s="35">
        <f t="shared" si="2"/>
        <v>0</v>
      </c>
      <c r="I24" s="21">
        <f>VLOOKUP(A24,Old_Inventory,9,FALSE)</f>
        <v>28</v>
      </c>
      <c r="J24" s="37">
        <f t="shared" ref="J24:K24" si="50">MAX(N24,P24,R24,T24,V24,X24,Z24,AB24,AD24)</f>
        <v>32.04</v>
      </c>
      <c r="K24" s="37">
        <f t="shared" si="50"/>
        <v>41</v>
      </c>
      <c r="L24" s="38">
        <f t="shared" ref="L24:M24" si="51">MIN(N24,P24,R24,T24,V24,X24,Z24,AB24,AD24)</f>
        <v>32.04</v>
      </c>
      <c r="M24" s="38">
        <f t="shared" si="51"/>
        <v>41</v>
      </c>
      <c r="N24" s="38">
        <f t="shared" si="5"/>
        <v>32.04</v>
      </c>
      <c r="O24" s="38">
        <f t="shared" si="6"/>
        <v>41</v>
      </c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40"/>
      <c r="AE24" s="40"/>
      <c r="AF24" s="41">
        <f t="shared" si="35"/>
        <v>0</v>
      </c>
      <c r="AG24" s="42"/>
    </row>
    <row r="25" spans="1:33" ht="13.8">
      <c r="A25" s="30" t="s">
        <v>338</v>
      </c>
      <c r="B25" s="30" t="s">
        <v>339</v>
      </c>
      <c r="C25" s="43"/>
      <c r="D25" s="44"/>
      <c r="E25" s="44"/>
      <c r="F25" s="35">
        <f t="shared" si="0"/>
        <v>0</v>
      </c>
      <c r="G25" s="35">
        <f t="shared" si="1"/>
        <v>0</v>
      </c>
      <c r="H25" s="35">
        <f t="shared" si="2"/>
        <v>0</v>
      </c>
      <c r="I25" s="21">
        <f>VLOOKUP(A25,Old_Inventory,9,FALSE)</f>
        <v>18</v>
      </c>
      <c r="J25" s="37">
        <f t="shared" ref="J25:K25" si="52">MAX(N25,P25,R25,T25,V25,X25,Z25,AB25,AD25)</f>
        <v>100.77</v>
      </c>
      <c r="K25" s="37">
        <f t="shared" si="52"/>
        <v>119</v>
      </c>
      <c r="L25" s="38">
        <f t="shared" ref="L25:M25" si="53">MIN(N25,P25,R25,T25,V25,X25,Z25,AB25,AD25)</f>
        <v>100.77</v>
      </c>
      <c r="M25" s="38">
        <f t="shared" si="53"/>
        <v>119</v>
      </c>
      <c r="N25" s="38">
        <f t="shared" si="5"/>
        <v>100.77</v>
      </c>
      <c r="O25" s="38">
        <f t="shared" si="6"/>
        <v>119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40"/>
      <c r="AE25" s="40"/>
      <c r="AF25" s="41">
        <f t="shared" si="35"/>
        <v>0</v>
      </c>
      <c r="AG25" s="42"/>
    </row>
    <row r="26" spans="1:33" ht="27.6">
      <c r="A26" s="30" t="s">
        <v>346</v>
      </c>
      <c r="B26" s="30" t="s">
        <v>347</v>
      </c>
      <c r="C26" s="43"/>
      <c r="D26" s="44"/>
      <c r="E26" s="44">
        <v>1</v>
      </c>
      <c r="F26" s="35">
        <f t="shared" si="0"/>
        <v>0</v>
      </c>
      <c r="G26" s="35">
        <f t="shared" si="1"/>
        <v>0</v>
      </c>
      <c r="H26" s="35">
        <f t="shared" si="2"/>
        <v>1</v>
      </c>
      <c r="I26" s="17">
        <v>18</v>
      </c>
      <c r="J26" s="37">
        <f t="shared" ref="J26:K26" si="54">MAX(N26,P26,R26,T26,V26,X26,Z26,AB26,AD26)</f>
        <v>115.34</v>
      </c>
      <c r="K26" s="37">
        <f t="shared" si="54"/>
        <v>148</v>
      </c>
      <c r="L26" s="38">
        <f t="shared" ref="L26:M26" si="55">MIN(N26,P26,R26,T26,V26,X26,Z26,AB26,AD26)</f>
        <v>115</v>
      </c>
      <c r="M26" s="38">
        <f t="shared" si="55"/>
        <v>136</v>
      </c>
      <c r="N26" s="38">
        <f t="shared" si="5"/>
        <v>115.34</v>
      </c>
      <c r="O26" s="38">
        <f t="shared" si="6"/>
        <v>148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40">
        <f>VLOOKUP(A26,Accessories,10,FALSE)</f>
        <v>115</v>
      </c>
      <c r="AE26" s="40">
        <f>VLOOKUP(A26,Accessories,12,FALSE)</f>
        <v>136</v>
      </c>
      <c r="AF26" s="41">
        <f t="shared" si="35"/>
        <v>-1</v>
      </c>
      <c r="AG26" s="42"/>
    </row>
    <row r="27" spans="1:33" ht="27.6">
      <c r="A27" s="30" t="s">
        <v>352</v>
      </c>
      <c r="B27" s="30" t="s">
        <v>353</v>
      </c>
      <c r="C27" s="43"/>
      <c r="D27" s="44"/>
      <c r="E27" s="44"/>
      <c r="F27" s="35">
        <f t="shared" si="0"/>
        <v>0</v>
      </c>
      <c r="G27" s="35">
        <f t="shared" si="1"/>
        <v>0</v>
      </c>
      <c r="H27" s="35">
        <f t="shared" si="2"/>
        <v>0</v>
      </c>
      <c r="I27" s="17">
        <v>18</v>
      </c>
      <c r="J27" s="37">
        <f t="shared" ref="J27:K27" si="56">MAX(N27,P27,R27,T27,V27,X27,Z27,AB27,AD27)</f>
        <v>115</v>
      </c>
      <c r="K27" s="37">
        <f t="shared" si="56"/>
        <v>136</v>
      </c>
      <c r="L27" s="38">
        <f t="shared" ref="L27:M27" si="57">MIN(N27,P27,R27,T27,V27,X27,Z27,AB27,AD27)</f>
        <v>113.36</v>
      </c>
      <c r="M27" s="38">
        <f t="shared" si="57"/>
        <v>134</v>
      </c>
      <c r="N27" s="38">
        <f t="shared" si="5"/>
        <v>113.36</v>
      </c>
      <c r="O27" s="38">
        <f t="shared" si="6"/>
        <v>134</v>
      </c>
      <c r="P27" s="39"/>
      <c r="Q27" s="39"/>
      <c r="R27" s="39">
        <f>VLOOKUP(A27,Primus,9,FALSE)</f>
        <v>115</v>
      </c>
      <c r="S27" s="39">
        <f>VLOOKUP(A27,Primus,11,FALSE)</f>
        <v>136</v>
      </c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40"/>
      <c r="AE27" s="40"/>
      <c r="AF27" s="41">
        <f t="shared" si="35"/>
        <v>0</v>
      </c>
      <c r="AG27" s="42"/>
    </row>
    <row r="28" spans="1:33" ht="13.8">
      <c r="A28" s="30" t="s">
        <v>364</v>
      </c>
      <c r="B28" s="30" t="s">
        <v>365</v>
      </c>
      <c r="C28" s="43"/>
      <c r="D28" s="44"/>
      <c r="E28" s="44"/>
      <c r="F28" s="35">
        <f t="shared" si="0"/>
        <v>0</v>
      </c>
      <c r="G28" s="35">
        <f t="shared" si="1"/>
        <v>0</v>
      </c>
      <c r="H28" s="35">
        <f t="shared" si="2"/>
        <v>0</v>
      </c>
      <c r="I28" s="21">
        <f>VLOOKUP(A28,Old_Inventory,9,FALSE)</f>
        <v>28</v>
      </c>
      <c r="J28" s="37">
        <f t="shared" ref="J28:K28" si="58">MAX(N28,P28,R28,T28,V28,X28,Z28,AB28,AD28)</f>
        <v>108.94</v>
      </c>
      <c r="K28" s="37">
        <f t="shared" si="58"/>
        <v>139</v>
      </c>
      <c r="L28" s="38">
        <f t="shared" ref="L28:M28" si="59">MIN(N28,P28,R28,T28,V28,X28,Z28,AB28,AD28)</f>
        <v>108.94</v>
      </c>
      <c r="M28" s="38">
        <f t="shared" si="59"/>
        <v>139</v>
      </c>
      <c r="N28" s="38">
        <f t="shared" si="5"/>
        <v>108.94</v>
      </c>
      <c r="O28" s="38">
        <f t="shared" si="6"/>
        <v>139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40"/>
      <c r="AE28" s="40"/>
      <c r="AF28" s="41">
        <f t="shared" si="35"/>
        <v>0</v>
      </c>
      <c r="AG28" s="42"/>
    </row>
    <row r="29" spans="1:33" ht="13.8">
      <c r="A29" s="30" t="s">
        <v>369</v>
      </c>
      <c r="B29" s="30" t="s">
        <v>370</v>
      </c>
      <c r="C29" s="43"/>
      <c r="D29" s="44"/>
      <c r="E29" s="44"/>
      <c r="F29" s="35">
        <f t="shared" si="0"/>
        <v>0</v>
      </c>
      <c r="G29" s="35">
        <f t="shared" si="1"/>
        <v>0</v>
      </c>
      <c r="H29" s="35">
        <f t="shared" si="2"/>
        <v>0</v>
      </c>
      <c r="I29" s="21">
        <f>VLOOKUP(A29,Old_Inventory,9,FALSE)</f>
        <v>18</v>
      </c>
      <c r="J29" s="37">
        <f t="shared" ref="J29:K29" si="60">MAX(N29,P29,R29,T29,V29,X29,Z29,AB29,AD29)</f>
        <v>12.6</v>
      </c>
      <c r="K29" s="37">
        <f t="shared" si="60"/>
        <v>15</v>
      </c>
      <c r="L29" s="38">
        <f t="shared" ref="L29:M29" si="61">MIN(N29,P29,R29,T29,V29,X29,Z29,AB29,AD29)</f>
        <v>12.6</v>
      </c>
      <c r="M29" s="38">
        <f t="shared" si="61"/>
        <v>15</v>
      </c>
      <c r="N29" s="38">
        <f t="shared" si="5"/>
        <v>12.6</v>
      </c>
      <c r="O29" s="38">
        <f t="shared" si="6"/>
        <v>15</v>
      </c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40"/>
      <c r="AE29" s="40"/>
      <c r="AF29" s="41">
        <f t="shared" si="35"/>
        <v>0</v>
      </c>
      <c r="AG29" s="42"/>
    </row>
    <row r="30" spans="1:33" ht="13.8">
      <c r="A30" s="30" t="s">
        <v>373</v>
      </c>
      <c r="B30" s="30" t="s">
        <v>374</v>
      </c>
      <c r="C30" s="43"/>
      <c r="D30" s="44"/>
      <c r="E30" s="44"/>
      <c r="F30" s="35">
        <f t="shared" si="0"/>
        <v>0</v>
      </c>
      <c r="G30" s="35">
        <f t="shared" si="1"/>
        <v>0</v>
      </c>
      <c r="H30" s="35">
        <f t="shared" si="2"/>
        <v>0</v>
      </c>
      <c r="I30" s="21">
        <f>VLOOKUP(A30,Old_Inventory,9,FALSE)</f>
        <v>28</v>
      </c>
      <c r="J30" s="37">
        <f t="shared" ref="J30:K30" si="62">MAX(N30,P30,R30,T30,V30,X30,Z30,AB30,AD30)</f>
        <v>6.41</v>
      </c>
      <c r="K30" s="37">
        <f t="shared" si="62"/>
        <v>8</v>
      </c>
      <c r="L30" s="38">
        <f t="shared" ref="L30:M30" si="63">MIN(N30,P30,R30,T30,V30,X30,Z30,AB30,AD30)</f>
        <v>6.41</v>
      </c>
      <c r="M30" s="38">
        <f t="shared" si="63"/>
        <v>8</v>
      </c>
      <c r="N30" s="38">
        <f t="shared" si="5"/>
        <v>6.41</v>
      </c>
      <c r="O30" s="38">
        <f t="shared" si="6"/>
        <v>8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40"/>
      <c r="AE30" s="40"/>
      <c r="AF30" s="41">
        <f t="shared" si="35"/>
        <v>0</v>
      </c>
      <c r="AG30" s="42"/>
    </row>
    <row r="31" spans="1:33" ht="13.8">
      <c r="A31" s="30" t="s">
        <v>378</v>
      </c>
      <c r="B31" s="30" t="s">
        <v>379</v>
      </c>
      <c r="C31" s="43"/>
      <c r="D31" s="44">
        <v>1</v>
      </c>
      <c r="E31" s="44">
        <v>3</v>
      </c>
      <c r="F31" s="35">
        <f t="shared" si="0"/>
        <v>0</v>
      </c>
      <c r="G31" s="35">
        <f t="shared" si="1"/>
        <v>1</v>
      </c>
      <c r="H31" s="35">
        <f t="shared" si="2"/>
        <v>2</v>
      </c>
      <c r="I31" s="17">
        <v>18</v>
      </c>
      <c r="J31" s="37">
        <f t="shared" ref="J31:K31" si="64">MAX(N31,P31,R31,T31,V31,X31,Z31,AB31,AD31)</f>
        <v>166.61</v>
      </c>
      <c r="K31" s="37">
        <f t="shared" si="64"/>
        <v>213</v>
      </c>
      <c r="L31" s="38">
        <f t="shared" ref="L31:M31" si="65">MIN(N31,P31,R31,T31,V31,X31,Z31,AB31,AD31)</f>
        <v>155</v>
      </c>
      <c r="M31" s="38">
        <f t="shared" si="65"/>
        <v>183</v>
      </c>
      <c r="N31" s="38">
        <f t="shared" si="5"/>
        <v>166.61</v>
      </c>
      <c r="O31" s="38">
        <f t="shared" si="6"/>
        <v>213</v>
      </c>
      <c r="P31" s="39"/>
      <c r="Q31" s="39"/>
      <c r="R31" s="39"/>
      <c r="S31" s="39"/>
      <c r="T31" s="39">
        <f>VLOOKUP(A31,Magnus,9,FALSE)</f>
        <v>155</v>
      </c>
      <c r="U31" s="39">
        <f>VLOOKUP(A31,Magnus,11,FALSE)</f>
        <v>183</v>
      </c>
      <c r="V31" s="39"/>
      <c r="W31" s="39"/>
      <c r="X31" s="39"/>
      <c r="Y31" s="39"/>
      <c r="Z31" s="39"/>
      <c r="AA31" s="39"/>
      <c r="AB31" s="39"/>
      <c r="AC31" s="39"/>
      <c r="AD31" s="40"/>
      <c r="AE31" s="40"/>
      <c r="AF31" s="41">
        <f t="shared" si="35"/>
        <v>-1</v>
      </c>
      <c r="AG31" s="42"/>
    </row>
    <row r="32" spans="1:33" ht="13.8">
      <c r="A32" s="30" t="s">
        <v>326</v>
      </c>
      <c r="B32" s="30" t="s">
        <v>380</v>
      </c>
      <c r="C32" s="43"/>
      <c r="D32" s="44">
        <v>1</v>
      </c>
      <c r="E32" s="44">
        <v>1</v>
      </c>
      <c r="F32" s="35">
        <f t="shared" si="0"/>
        <v>2</v>
      </c>
      <c r="G32" s="35">
        <f t="shared" si="1"/>
        <v>1</v>
      </c>
      <c r="H32" s="35">
        <f t="shared" si="2"/>
        <v>2</v>
      </c>
      <c r="I32" s="17">
        <v>18</v>
      </c>
      <c r="J32" s="37">
        <f t="shared" ref="J32:K32" si="66">MAX(N32,P32,R32,T32,V32,X32,Z32,AB32,AD32)</f>
        <v>166.61</v>
      </c>
      <c r="K32" s="37">
        <f t="shared" si="66"/>
        <v>213</v>
      </c>
      <c r="L32" s="38">
        <f t="shared" ref="L32:M32" si="67">MIN(N32,P32,R32,T32,V32,X32,Z32,AB32,AD32)</f>
        <v>155</v>
      </c>
      <c r="M32" s="38">
        <f t="shared" si="67"/>
        <v>183</v>
      </c>
      <c r="N32" s="38">
        <f t="shared" si="5"/>
        <v>166.61</v>
      </c>
      <c r="O32" s="38">
        <f t="shared" si="6"/>
        <v>213</v>
      </c>
      <c r="P32" s="39"/>
      <c r="Q32" s="39"/>
      <c r="R32" s="39"/>
      <c r="S32" s="39"/>
      <c r="T32" s="39">
        <f>VLOOKUP(A32,Magnus,9,FALSE)</f>
        <v>155</v>
      </c>
      <c r="U32" s="39">
        <f>VLOOKUP(A32,Magnus,11,FALSE)</f>
        <v>183</v>
      </c>
      <c r="V32" s="39"/>
      <c r="W32" s="39"/>
      <c r="X32" s="39"/>
      <c r="Y32" s="39"/>
      <c r="Z32" s="39"/>
      <c r="AA32" s="39"/>
      <c r="AB32" s="39"/>
      <c r="AC32" s="39"/>
      <c r="AD32" s="40"/>
      <c r="AE32" s="40"/>
      <c r="AF32" s="41">
        <f t="shared" si="35"/>
        <v>-1</v>
      </c>
      <c r="AG32" s="42"/>
    </row>
    <row r="33" spans="1:33" ht="13.8">
      <c r="A33" s="30" t="s">
        <v>381</v>
      </c>
      <c r="B33" s="30" t="s">
        <v>167</v>
      </c>
      <c r="C33" s="43"/>
      <c r="D33" s="44"/>
      <c r="E33" s="44"/>
      <c r="F33" s="35">
        <f t="shared" si="0"/>
        <v>0</v>
      </c>
      <c r="G33" s="35">
        <f t="shared" si="1"/>
        <v>0</v>
      </c>
      <c r="H33" s="35">
        <f t="shared" si="2"/>
        <v>0</v>
      </c>
      <c r="I33" s="21">
        <f>VLOOKUP(A33,Old_Inventory,9,FALSE)</f>
        <v>18</v>
      </c>
      <c r="J33" s="37">
        <f t="shared" ref="J33:K33" si="68">MAX(N33,P33,R33,T33,V33,X33,Z33,AB33,AD33)</f>
        <v>31.49</v>
      </c>
      <c r="K33" s="37">
        <f t="shared" si="68"/>
        <v>37</v>
      </c>
      <c r="L33" s="38">
        <f t="shared" ref="L33:M33" si="69">MIN(N33,P33,R33,T33,V33,X33,Z33,AB33,AD33)</f>
        <v>31.49</v>
      </c>
      <c r="M33" s="38">
        <f t="shared" si="69"/>
        <v>37</v>
      </c>
      <c r="N33" s="38">
        <f t="shared" si="5"/>
        <v>31.49</v>
      </c>
      <c r="O33" s="38">
        <f t="shared" si="6"/>
        <v>37</v>
      </c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40"/>
      <c r="AE33" s="40"/>
      <c r="AF33" s="41">
        <f t="shared" si="35"/>
        <v>0</v>
      </c>
      <c r="AG33" s="42"/>
    </row>
    <row r="34" spans="1:33" ht="13.8">
      <c r="A34" s="59" t="s">
        <v>293</v>
      </c>
      <c r="B34" s="30" t="s">
        <v>382</v>
      </c>
      <c r="C34" s="43"/>
      <c r="D34" s="44">
        <v>1</v>
      </c>
      <c r="E34" s="44">
        <v>1</v>
      </c>
      <c r="F34" s="35">
        <f t="shared" si="0"/>
        <v>2</v>
      </c>
      <c r="G34" s="35">
        <f t="shared" si="1"/>
        <v>1</v>
      </c>
      <c r="H34" s="35">
        <f t="shared" si="2"/>
        <v>2</v>
      </c>
      <c r="I34" s="17">
        <v>18</v>
      </c>
      <c r="J34" s="37">
        <f t="shared" ref="J34:K34" si="70">MAX(N34,P34,R34,T34,V34,X34,Z34,AB34,AD34)</f>
        <v>640.79999999999995</v>
      </c>
      <c r="K34" s="37">
        <f t="shared" si="70"/>
        <v>820</v>
      </c>
      <c r="L34" s="38">
        <f t="shared" ref="L34:M34" si="71">MIN(N34,P34,R34,T34,V34,X34,Z34,AB34,AD34)</f>
        <v>582</v>
      </c>
      <c r="M34" s="38">
        <f t="shared" si="71"/>
        <v>687</v>
      </c>
      <c r="N34" s="38">
        <f t="shared" si="5"/>
        <v>640.79999999999995</v>
      </c>
      <c r="O34" s="38">
        <f t="shared" si="6"/>
        <v>820</v>
      </c>
      <c r="P34" s="39">
        <f>VLOOKUP(A34,MagnusNeo,9,FALSE)</f>
        <v>582</v>
      </c>
      <c r="Q34" s="39">
        <f>VLOOKUP(A34,MagnusNeo,11,FALSE)</f>
        <v>687</v>
      </c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0">
        <f>VLOOKUP(A34,Accessories,10,FALSE)</f>
        <v>582</v>
      </c>
      <c r="AE34" s="40">
        <f>VLOOKUP(A34,Accessories,12,FALSE)</f>
        <v>687</v>
      </c>
      <c r="AF34" s="41">
        <f t="shared" si="35"/>
        <v>-1</v>
      </c>
      <c r="AG34" s="42"/>
    </row>
    <row r="35" spans="1:33" ht="13.8">
      <c r="A35" s="30" t="s">
        <v>383</v>
      </c>
      <c r="B35" s="30" t="s">
        <v>384</v>
      </c>
      <c r="C35" s="43"/>
      <c r="D35" s="44"/>
      <c r="E35" s="44"/>
      <c r="F35" s="35">
        <f t="shared" si="0"/>
        <v>0</v>
      </c>
      <c r="G35" s="35">
        <f t="shared" si="1"/>
        <v>0</v>
      </c>
      <c r="H35" s="35">
        <f t="shared" si="2"/>
        <v>0</v>
      </c>
      <c r="I35" s="21">
        <f>VLOOKUP(A35,Old_Inventory,9,FALSE)</f>
        <v>18</v>
      </c>
      <c r="J35" s="37">
        <f t="shared" ref="J35:K35" si="72">MAX(N35,P35,R35,T35,V35,X35,Z35,AB35,AD35)</f>
        <v>6.3</v>
      </c>
      <c r="K35" s="37">
        <f t="shared" si="72"/>
        <v>7</v>
      </c>
      <c r="L35" s="38">
        <f t="shared" ref="L35:M35" si="73">MIN(N35,P35,R35,T35,V35,X35,Z35,AB35,AD35)</f>
        <v>6.3</v>
      </c>
      <c r="M35" s="38">
        <f t="shared" si="73"/>
        <v>7</v>
      </c>
      <c r="N35" s="38">
        <f t="shared" si="5"/>
        <v>6.3</v>
      </c>
      <c r="O35" s="38">
        <f t="shared" si="6"/>
        <v>7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0"/>
      <c r="AE35" s="40"/>
      <c r="AF35" s="41">
        <f t="shared" si="35"/>
        <v>0</v>
      </c>
      <c r="AG35" s="42"/>
    </row>
    <row r="36" spans="1:33" ht="13.8">
      <c r="A36" s="30" t="s">
        <v>388</v>
      </c>
      <c r="B36" s="30" t="s">
        <v>382</v>
      </c>
      <c r="C36" s="43"/>
      <c r="D36" s="44"/>
      <c r="E36" s="44"/>
      <c r="F36" s="35">
        <f t="shared" si="0"/>
        <v>0</v>
      </c>
      <c r="G36" s="35">
        <f t="shared" si="1"/>
        <v>0</v>
      </c>
      <c r="H36" s="35">
        <f t="shared" si="2"/>
        <v>0</v>
      </c>
      <c r="I36" s="21">
        <f>VLOOKUP(A36,Old_Inventory,9,FALSE)</f>
        <v>28</v>
      </c>
      <c r="J36" s="37">
        <f t="shared" ref="J36:K36" si="74">MAX(N36,P36,R36,T36,V36,X36,Z36,AB36,AD36)</f>
        <v>6.41</v>
      </c>
      <c r="K36" s="37">
        <f t="shared" si="74"/>
        <v>8</v>
      </c>
      <c r="L36" s="38">
        <f t="shared" ref="L36:M36" si="75">MIN(N36,P36,R36,T36,V36,X36,Z36,AB36,AD36)</f>
        <v>6.41</v>
      </c>
      <c r="M36" s="38">
        <f t="shared" si="75"/>
        <v>8</v>
      </c>
      <c r="N36" s="38">
        <f t="shared" si="5"/>
        <v>6.41</v>
      </c>
      <c r="O36" s="38">
        <f t="shared" si="6"/>
        <v>8</v>
      </c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0"/>
      <c r="AE36" s="40"/>
      <c r="AF36" s="41">
        <f t="shared" si="35"/>
        <v>0</v>
      </c>
      <c r="AG36" s="42"/>
    </row>
    <row r="37" spans="1:33" ht="13.8">
      <c r="A37" s="33" t="s">
        <v>394</v>
      </c>
      <c r="B37" s="33" t="s">
        <v>395</v>
      </c>
      <c r="C37" s="34"/>
      <c r="D37" s="35"/>
      <c r="E37" s="35"/>
      <c r="F37" s="35">
        <f t="shared" si="0"/>
        <v>0</v>
      </c>
      <c r="G37" s="35">
        <f t="shared" si="1"/>
        <v>0</v>
      </c>
      <c r="H37" s="35">
        <f t="shared" si="2"/>
        <v>0</v>
      </c>
      <c r="I37" s="17">
        <v>18</v>
      </c>
      <c r="J37" s="37">
        <f t="shared" ref="J37:K37" si="76">MAX(N37,P37,R37,T37,V37,X37,Z37,AB37,AD37)</f>
        <v>88</v>
      </c>
      <c r="K37" s="37">
        <f t="shared" si="76"/>
        <v>112</v>
      </c>
      <c r="L37" s="38">
        <f t="shared" ref="L37:M37" si="77">MIN(N37,P37,R37,T37,V37,X37,Z37,AB37,AD37)</f>
        <v>88</v>
      </c>
      <c r="M37" s="38">
        <f t="shared" si="77"/>
        <v>104</v>
      </c>
      <c r="N37" s="38">
        <f t="shared" si="5"/>
        <v>88</v>
      </c>
      <c r="O37" s="38">
        <f t="shared" si="6"/>
        <v>112</v>
      </c>
      <c r="P37" s="39"/>
      <c r="Q37" s="39"/>
      <c r="R37" s="39"/>
      <c r="S37" s="39"/>
      <c r="T37" s="39"/>
      <c r="U37" s="39"/>
      <c r="V37" s="39"/>
      <c r="W37" s="39"/>
      <c r="X37" s="39">
        <f>VLOOKUP(A37,Zeal,9,FALSE)</f>
        <v>88</v>
      </c>
      <c r="Y37" s="39">
        <f>VLOOKUP(A37,Zeal,11,FALSE)</f>
        <v>104</v>
      </c>
      <c r="Z37" s="39"/>
      <c r="AA37" s="39"/>
      <c r="AB37" s="39"/>
      <c r="AC37" s="39"/>
      <c r="AD37" s="40"/>
      <c r="AE37" s="40"/>
      <c r="AF37" s="41">
        <f t="shared" si="35"/>
        <v>0</v>
      </c>
      <c r="AG37" s="42"/>
    </row>
    <row r="38" spans="1:33" ht="13.8">
      <c r="A38" s="30" t="s">
        <v>396</v>
      </c>
      <c r="B38" s="30" t="s">
        <v>397</v>
      </c>
      <c r="C38" s="43"/>
      <c r="D38" s="44"/>
      <c r="E38" s="44"/>
      <c r="F38" s="35">
        <f t="shared" si="0"/>
        <v>0</v>
      </c>
      <c r="G38" s="35">
        <f t="shared" si="1"/>
        <v>0</v>
      </c>
      <c r="H38" s="35">
        <f t="shared" si="2"/>
        <v>0</v>
      </c>
      <c r="I38" s="21">
        <f>VLOOKUP(A38,Old_Inventory,9,FALSE)</f>
        <v>28</v>
      </c>
      <c r="J38" s="37">
        <f t="shared" ref="J38:K38" si="78">MAX(N38,P38,R38,T38,V38,X38,Z38,AB38,AD38)</f>
        <v>0</v>
      </c>
      <c r="K38" s="37">
        <f t="shared" si="78"/>
        <v>814</v>
      </c>
      <c r="L38" s="38">
        <f t="shared" ref="L38:M38" si="79">MIN(N38,P38,R38,T38,V38,X38,Z38,AB38,AD38)</f>
        <v>0</v>
      </c>
      <c r="M38" s="38">
        <f t="shared" si="79"/>
        <v>814</v>
      </c>
      <c r="N38" s="38">
        <f t="shared" si="5"/>
        <v>0</v>
      </c>
      <c r="O38" s="38">
        <f t="shared" si="6"/>
        <v>814</v>
      </c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40"/>
      <c r="AE38" s="40"/>
      <c r="AF38" s="41">
        <f t="shared" si="35"/>
        <v>0</v>
      </c>
      <c r="AG38" s="42"/>
    </row>
    <row r="39" spans="1:33" ht="13.8">
      <c r="A39" s="33" t="s">
        <v>415</v>
      </c>
      <c r="B39" s="33" t="s">
        <v>417</v>
      </c>
      <c r="C39" s="34"/>
      <c r="D39" s="35"/>
      <c r="E39" s="35"/>
      <c r="F39" s="35">
        <f t="shared" si="0"/>
        <v>0</v>
      </c>
      <c r="G39" s="35">
        <f t="shared" si="1"/>
        <v>0</v>
      </c>
      <c r="H39" s="35">
        <f t="shared" si="2"/>
        <v>0</v>
      </c>
      <c r="I39" s="17">
        <v>18</v>
      </c>
      <c r="J39" s="37">
        <f t="shared" ref="J39:K39" si="80">MAX(N39,P39,R39,T39,V39,X39,Z39,AB39,AD39)</f>
        <v>148</v>
      </c>
      <c r="K39" s="37">
        <f t="shared" si="80"/>
        <v>175</v>
      </c>
      <c r="L39" s="38">
        <f t="shared" ref="L39:M39" si="81">MIN(N39,P39,R39,T39,V39,X39,Z39,AB39,AD39)</f>
        <v>148</v>
      </c>
      <c r="M39" s="38">
        <f t="shared" si="81"/>
        <v>175</v>
      </c>
      <c r="N39" s="38">
        <f t="shared" si="5"/>
        <v>148</v>
      </c>
      <c r="O39" s="38">
        <f t="shared" si="6"/>
        <v>175</v>
      </c>
      <c r="P39" s="39">
        <f>VLOOKUP(A39,MagnusNeo,9,FALSE)</f>
        <v>148</v>
      </c>
      <c r="Q39" s="39">
        <f>VLOOKUP(A39,MagnusNeo,11,FALSE)</f>
        <v>175</v>
      </c>
      <c r="R39" s="39">
        <f>VLOOKUP(A39,Primus,9,FALSE)</f>
        <v>148</v>
      </c>
      <c r="S39" s="39">
        <f>VLOOKUP(A39,Primus,11,FALSE)</f>
        <v>175</v>
      </c>
      <c r="T39" s="39"/>
      <c r="U39" s="39"/>
      <c r="V39" s="39"/>
      <c r="W39" s="39"/>
      <c r="X39" s="39">
        <f>VLOOKUP(A39,Zeal,9,FALSE)</f>
        <v>148</v>
      </c>
      <c r="Y39" s="39">
        <f>VLOOKUP(A39,Zeal,11,FALSE)</f>
        <v>175</v>
      </c>
      <c r="Z39" s="39"/>
      <c r="AA39" s="39"/>
      <c r="AB39" s="39">
        <f>VLOOKUP(A39,Nexus,9,FALSE)</f>
        <v>148</v>
      </c>
      <c r="AC39" s="39">
        <f>VLOOKUP(A39,Nexus,11,FALSE)</f>
        <v>175</v>
      </c>
      <c r="AD39" s="40"/>
      <c r="AE39" s="40"/>
      <c r="AF39" s="41">
        <f t="shared" si="35"/>
        <v>0</v>
      </c>
      <c r="AG39" s="42"/>
    </row>
    <row r="40" spans="1:33" ht="13.8">
      <c r="A40" s="30" t="s">
        <v>424</v>
      </c>
      <c r="B40" s="30" t="s">
        <v>425</v>
      </c>
      <c r="C40" s="43"/>
      <c r="D40" s="44"/>
      <c r="E40" s="44"/>
      <c r="F40" s="35">
        <f t="shared" si="0"/>
        <v>0</v>
      </c>
      <c r="G40" s="35">
        <f t="shared" si="1"/>
        <v>0</v>
      </c>
      <c r="H40" s="35">
        <f t="shared" si="2"/>
        <v>0</v>
      </c>
      <c r="I40" s="21">
        <f>VLOOKUP(A40,Old_Inventory,9,FALSE)</f>
        <v>18</v>
      </c>
      <c r="J40" s="37">
        <f t="shared" ref="J40:K40" si="82">MAX(N40,P40,R40,T40,V40,X40,Z40,AB40,AD40)</f>
        <v>251.92</v>
      </c>
      <c r="K40" s="37">
        <f t="shared" si="82"/>
        <v>297</v>
      </c>
      <c r="L40" s="38">
        <f t="shared" ref="L40:M40" si="83">MIN(N40,P40,R40,T40,V40,X40,Z40,AB40,AD40)</f>
        <v>251.92</v>
      </c>
      <c r="M40" s="38">
        <f t="shared" si="83"/>
        <v>297</v>
      </c>
      <c r="N40" s="38">
        <f t="shared" si="5"/>
        <v>251.92</v>
      </c>
      <c r="O40" s="38">
        <f t="shared" si="6"/>
        <v>297</v>
      </c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40"/>
      <c r="AE40" s="40"/>
      <c r="AF40" s="41">
        <f t="shared" si="35"/>
        <v>0</v>
      </c>
      <c r="AG40" s="42"/>
    </row>
    <row r="41" spans="1:33" ht="27.6">
      <c r="A41" s="30" t="s">
        <v>368</v>
      </c>
      <c r="B41" s="30" t="s">
        <v>430</v>
      </c>
      <c r="C41" s="43"/>
      <c r="D41" s="44"/>
      <c r="E41" s="44"/>
      <c r="F41" s="35">
        <f t="shared" si="0"/>
        <v>1</v>
      </c>
      <c r="G41" s="35">
        <f t="shared" si="1"/>
        <v>0</v>
      </c>
      <c r="H41" s="35">
        <f t="shared" si="2"/>
        <v>1</v>
      </c>
      <c r="I41" s="17">
        <v>18</v>
      </c>
      <c r="J41" s="37">
        <f t="shared" ref="J41:K41" si="84">MAX(N41,P41,R41,T41,V41,X41,Z41,AB41,AD41)</f>
        <v>173.02</v>
      </c>
      <c r="K41" s="37">
        <f t="shared" si="84"/>
        <v>221</v>
      </c>
      <c r="L41" s="38">
        <f t="shared" ref="L41:M41" si="85">MIN(N41,P41,R41,T41,V41,X41,Z41,AB41,AD41)</f>
        <v>164</v>
      </c>
      <c r="M41" s="38">
        <f t="shared" si="85"/>
        <v>194</v>
      </c>
      <c r="N41" s="38">
        <f t="shared" si="5"/>
        <v>173.02</v>
      </c>
      <c r="O41" s="38">
        <f t="shared" si="6"/>
        <v>221</v>
      </c>
      <c r="P41" s="39">
        <f>VLOOKUP(A41,MagnusNeo,9,FALSE)</f>
        <v>164</v>
      </c>
      <c r="Q41" s="39">
        <f>VLOOKUP(A41,MagnusNeo,11,FALSE)</f>
        <v>194</v>
      </c>
      <c r="R41" s="39">
        <f>VLOOKUP(A41,Primus,9,FALSE)</f>
        <v>164</v>
      </c>
      <c r="S41" s="39">
        <f>VLOOKUP(A41,Primus,11,FALSE)</f>
        <v>194</v>
      </c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40"/>
      <c r="AE41" s="40"/>
      <c r="AF41" s="41">
        <f t="shared" si="35"/>
        <v>-1</v>
      </c>
      <c r="AG41" s="42"/>
    </row>
    <row r="42" spans="1:33" ht="27.6">
      <c r="A42" s="30" t="s">
        <v>367</v>
      </c>
      <c r="B42" s="30" t="s">
        <v>439</v>
      </c>
      <c r="C42" s="43"/>
      <c r="D42" s="44"/>
      <c r="E42" s="44"/>
      <c r="F42" s="35">
        <f t="shared" si="0"/>
        <v>1</v>
      </c>
      <c r="G42" s="35">
        <f t="shared" si="1"/>
        <v>0</v>
      </c>
      <c r="H42" s="35">
        <f t="shared" si="2"/>
        <v>1</v>
      </c>
      <c r="I42" s="17">
        <v>18</v>
      </c>
      <c r="J42" s="37">
        <f t="shared" ref="J42:K42" si="86">MAX(N42,P42,R42,T42,V42,X42,Z42,AB42,AD42)</f>
        <v>173.02</v>
      </c>
      <c r="K42" s="37">
        <f t="shared" si="86"/>
        <v>221</v>
      </c>
      <c r="L42" s="38">
        <f t="shared" ref="L42:M42" si="87">MIN(N42,P42,R42,T42,V42,X42,Z42,AB42,AD42)</f>
        <v>164</v>
      </c>
      <c r="M42" s="38">
        <f t="shared" si="87"/>
        <v>194</v>
      </c>
      <c r="N42" s="38">
        <f t="shared" si="5"/>
        <v>173.02</v>
      </c>
      <c r="O42" s="38">
        <f t="shared" si="6"/>
        <v>221</v>
      </c>
      <c r="P42" s="39">
        <f>VLOOKUP(A42,MagnusNeo,9,FALSE)</f>
        <v>164</v>
      </c>
      <c r="Q42" s="39">
        <f>VLOOKUP(A42,MagnusNeo,11,FALSE)</f>
        <v>194</v>
      </c>
      <c r="R42" s="39">
        <f>VLOOKUP(A42,Primus,9,FALSE)</f>
        <v>164</v>
      </c>
      <c r="S42" s="39">
        <f>VLOOKUP(A42,Primus,11,FALSE)</f>
        <v>194</v>
      </c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40"/>
      <c r="AE42" s="40"/>
      <c r="AF42" s="41">
        <f t="shared" si="35"/>
        <v>-1</v>
      </c>
      <c r="AG42" s="42"/>
    </row>
    <row r="43" spans="1:33" ht="13.8">
      <c r="A43" s="30" t="s">
        <v>197</v>
      </c>
      <c r="B43" s="30" t="s">
        <v>448</v>
      </c>
      <c r="C43" s="43"/>
      <c r="D43" s="44"/>
      <c r="E43" s="44"/>
      <c r="F43" s="35">
        <f t="shared" si="0"/>
        <v>100</v>
      </c>
      <c r="G43" s="35">
        <f t="shared" si="1"/>
        <v>0</v>
      </c>
      <c r="H43" s="35">
        <f t="shared" si="2"/>
        <v>100</v>
      </c>
      <c r="I43" s="17">
        <v>18</v>
      </c>
      <c r="J43" s="37">
        <f t="shared" ref="J43:K43" si="88">MAX(N43,P43,R43,T43,V43,X43,Z43,AB43,AD43)</f>
        <v>6.3</v>
      </c>
      <c r="K43" s="37">
        <f t="shared" si="88"/>
        <v>7</v>
      </c>
      <c r="L43" s="38">
        <f t="shared" ref="L43:M43" si="89">MIN(N43,P43,R43,T43,V43,X43,Z43,AB43,AD43)</f>
        <v>3</v>
      </c>
      <c r="M43" s="38">
        <f t="shared" si="89"/>
        <v>4</v>
      </c>
      <c r="N43" s="38">
        <f t="shared" si="5"/>
        <v>6.3</v>
      </c>
      <c r="O43" s="38">
        <f t="shared" si="6"/>
        <v>7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40">
        <f>VLOOKUP(A43,Accessories,10,FALSE)</f>
        <v>3</v>
      </c>
      <c r="AE43" s="40">
        <f>VLOOKUP(A43,Accessories,12,FALSE)</f>
        <v>4</v>
      </c>
      <c r="AF43" s="41">
        <f t="shared" si="35"/>
        <v>-100</v>
      </c>
      <c r="AG43" s="42"/>
    </row>
    <row r="44" spans="1:33" ht="13.8">
      <c r="A44" s="30" t="s">
        <v>463</v>
      </c>
      <c r="B44" s="30" t="s">
        <v>464</v>
      </c>
      <c r="C44" s="43"/>
      <c r="D44" s="44"/>
      <c r="E44" s="44"/>
      <c r="F44" s="35">
        <f t="shared" si="0"/>
        <v>0</v>
      </c>
      <c r="G44" s="35">
        <f t="shared" si="1"/>
        <v>0</v>
      </c>
      <c r="H44" s="35">
        <f t="shared" si="2"/>
        <v>0</v>
      </c>
      <c r="I44" s="21">
        <f>VLOOKUP(A44,Old_Inventory,9,FALSE)</f>
        <v>5</v>
      </c>
      <c r="J44" s="37">
        <f t="shared" ref="J44:K44" si="90">MAX(N44,P44,R44,T44,V44,X44,Z44,AB44,AD44)</f>
        <v>43.09</v>
      </c>
      <c r="K44" s="37">
        <f t="shared" si="90"/>
        <v>45</v>
      </c>
      <c r="L44" s="38">
        <f t="shared" ref="L44:M44" si="91">MIN(N44,P44,R44,T44,V44,X44,Z44,AB44,AD44)</f>
        <v>43.09</v>
      </c>
      <c r="M44" s="38">
        <f t="shared" si="91"/>
        <v>45</v>
      </c>
      <c r="N44" s="38">
        <f t="shared" si="5"/>
        <v>43.09</v>
      </c>
      <c r="O44" s="38">
        <f t="shared" si="6"/>
        <v>45</v>
      </c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40"/>
      <c r="AE44" s="40"/>
      <c r="AF44" s="41">
        <f t="shared" si="35"/>
        <v>0</v>
      </c>
      <c r="AG44" s="42"/>
    </row>
    <row r="45" spans="1:33" ht="13.8">
      <c r="A45" s="30" t="s">
        <v>471</v>
      </c>
      <c r="B45" s="30" t="s">
        <v>472</v>
      </c>
      <c r="C45" s="43"/>
      <c r="D45" s="44"/>
      <c r="E45" s="44"/>
      <c r="F45" s="35">
        <f t="shared" si="0"/>
        <v>0</v>
      </c>
      <c r="G45" s="35">
        <f t="shared" si="1"/>
        <v>0</v>
      </c>
      <c r="H45" s="35">
        <f t="shared" si="2"/>
        <v>0</v>
      </c>
      <c r="I45" s="17">
        <v>5</v>
      </c>
      <c r="J45" s="37">
        <f t="shared" ref="J45:K45" si="92">MAX(N45,P45,R45,T45,V45,X45,Z45,AB45,AD45)</f>
        <v>37.39</v>
      </c>
      <c r="K45" s="37">
        <f t="shared" si="92"/>
        <v>42</v>
      </c>
      <c r="L45" s="38">
        <f t="shared" ref="L45:M45" si="93">MIN(N45,P45,R45,T45,V45,X45,Z45,AB45,AD45)</f>
        <v>31</v>
      </c>
      <c r="M45" s="38">
        <f t="shared" si="93"/>
        <v>33</v>
      </c>
      <c r="N45" s="38">
        <f t="shared" si="5"/>
        <v>37.39</v>
      </c>
      <c r="O45" s="38">
        <f t="shared" si="6"/>
        <v>42</v>
      </c>
      <c r="P45" s="39">
        <f>VLOOKUP(A45,MagnusNeo,9,FALSE)</f>
        <v>31</v>
      </c>
      <c r="Q45" s="39">
        <f>VLOOKUP(A45,MagnusNeo,11,FALSE)</f>
        <v>33</v>
      </c>
      <c r="R45" s="39">
        <f>VLOOKUP(A45,Primus,9,FALSE)</f>
        <v>31</v>
      </c>
      <c r="S45" s="39">
        <f>VLOOKUP(A45,Primus,11,FALSE)</f>
        <v>33</v>
      </c>
      <c r="T45" s="39"/>
      <c r="U45" s="39"/>
      <c r="V45" s="39"/>
      <c r="W45" s="39"/>
      <c r="X45" s="39">
        <f>VLOOKUP(A45,Zeal,9,FALSE)</f>
        <v>31</v>
      </c>
      <c r="Y45" s="39">
        <f>VLOOKUP(A45,Zeal,11,FALSE)</f>
        <v>33</v>
      </c>
      <c r="Z45" s="39"/>
      <c r="AA45" s="39"/>
      <c r="AB45" s="39">
        <f>VLOOKUP(A45,Nexus,9,FALSE)</f>
        <v>31</v>
      </c>
      <c r="AC45" s="39">
        <f>VLOOKUP(A45,Nexus,11,FALSE)</f>
        <v>33</v>
      </c>
      <c r="AD45" s="40"/>
      <c r="AE45" s="40"/>
      <c r="AF45" s="41">
        <f t="shared" si="35"/>
        <v>0</v>
      </c>
      <c r="AG45" s="42"/>
    </row>
    <row r="46" spans="1:33" ht="13.8">
      <c r="A46" s="30" t="s">
        <v>513</v>
      </c>
      <c r="B46" s="30" t="s">
        <v>514</v>
      </c>
      <c r="C46" s="43"/>
      <c r="D46" s="44"/>
      <c r="E46" s="44"/>
      <c r="F46" s="35">
        <f t="shared" si="0"/>
        <v>0</v>
      </c>
      <c r="G46" s="35">
        <f t="shared" si="1"/>
        <v>0</v>
      </c>
      <c r="H46" s="35">
        <f t="shared" si="2"/>
        <v>0</v>
      </c>
      <c r="I46" s="21">
        <f t="shared" ref="I46:I63" si="94">VLOOKUP(A46,Old_Inventory,9,FALSE)</f>
        <v>18</v>
      </c>
      <c r="J46" s="37">
        <f t="shared" ref="J46:K46" si="95">MAX(N46,P46,R46,T46,V46,X46,Z46,AB46,AD46)</f>
        <v>25.19</v>
      </c>
      <c r="K46" s="37">
        <f t="shared" si="95"/>
        <v>30</v>
      </c>
      <c r="L46" s="38">
        <f t="shared" ref="L46:M46" si="96">MIN(N46,P46,R46,T46,V46,X46,Z46,AB46,AD46)</f>
        <v>25.19</v>
      </c>
      <c r="M46" s="38">
        <f t="shared" si="96"/>
        <v>30</v>
      </c>
      <c r="N46" s="38">
        <f t="shared" si="5"/>
        <v>25.19</v>
      </c>
      <c r="O46" s="38">
        <f t="shared" si="6"/>
        <v>30</v>
      </c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40"/>
      <c r="AE46" s="40"/>
      <c r="AF46" s="41">
        <f t="shared" si="35"/>
        <v>0</v>
      </c>
      <c r="AG46" s="42"/>
    </row>
    <row r="47" spans="1:33" ht="13.8">
      <c r="A47" s="30" t="s">
        <v>529</v>
      </c>
      <c r="B47" s="30" t="s">
        <v>530</v>
      </c>
      <c r="C47" s="43"/>
      <c r="D47" s="44"/>
      <c r="E47" s="44"/>
      <c r="F47" s="35">
        <f t="shared" si="0"/>
        <v>0</v>
      </c>
      <c r="G47" s="35">
        <f t="shared" si="1"/>
        <v>0</v>
      </c>
      <c r="H47" s="35">
        <f t="shared" si="2"/>
        <v>0</v>
      </c>
      <c r="I47" s="21">
        <f t="shared" si="94"/>
        <v>18</v>
      </c>
      <c r="J47" s="37">
        <f t="shared" ref="J47:K47" si="97">MAX(N47,P47,R47,T47,V47,X47,Z47,AB47,AD47)</f>
        <v>12.6</v>
      </c>
      <c r="K47" s="37">
        <f t="shared" si="97"/>
        <v>15</v>
      </c>
      <c r="L47" s="38">
        <f t="shared" ref="L47:M47" si="98">MIN(N47,P47,R47,T47,V47,X47,Z47,AB47,AD47)</f>
        <v>12.6</v>
      </c>
      <c r="M47" s="38">
        <f t="shared" si="98"/>
        <v>15</v>
      </c>
      <c r="N47" s="38">
        <f t="shared" si="5"/>
        <v>12.6</v>
      </c>
      <c r="O47" s="38">
        <f t="shared" si="6"/>
        <v>15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40"/>
      <c r="AE47" s="40"/>
      <c r="AF47" s="41">
        <f t="shared" si="35"/>
        <v>0</v>
      </c>
      <c r="AG47" s="42"/>
    </row>
    <row r="48" spans="1:33" ht="13.8">
      <c r="A48" s="30" t="s">
        <v>546</v>
      </c>
      <c r="B48" s="30" t="s">
        <v>547</v>
      </c>
      <c r="C48" s="43"/>
      <c r="D48" s="44"/>
      <c r="E48" s="44"/>
      <c r="F48" s="35">
        <f t="shared" si="0"/>
        <v>0</v>
      </c>
      <c r="G48" s="35">
        <f t="shared" si="1"/>
        <v>0</v>
      </c>
      <c r="H48" s="35">
        <f t="shared" si="2"/>
        <v>0</v>
      </c>
      <c r="I48" s="21">
        <f t="shared" si="94"/>
        <v>18</v>
      </c>
      <c r="J48" s="37">
        <f t="shared" ref="J48:K48" si="99">MAX(N48,P48,R48,T48,V48,X48,Z48,AB48,AD48)</f>
        <v>18.89</v>
      </c>
      <c r="K48" s="37">
        <f t="shared" si="99"/>
        <v>22</v>
      </c>
      <c r="L48" s="38">
        <f t="shared" ref="L48:M48" si="100">MIN(N48,P48,R48,T48,V48,X48,Z48,AB48,AD48)</f>
        <v>18.89</v>
      </c>
      <c r="M48" s="38">
        <f t="shared" si="100"/>
        <v>22</v>
      </c>
      <c r="N48" s="38">
        <f t="shared" si="5"/>
        <v>18.89</v>
      </c>
      <c r="O48" s="38">
        <f t="shared" si="6"/>
        <v>22</v>
      </c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40"/>
      <c r="AE48" s="40"/>
      <c r="AF48" s="41">
        <f t="shared" si="35"/>
        <v>0</v>
      </c>
      <c r="AG48" s="42"/>
    </row>
    <row r="49" spans="1:33" ht="13.8">
      <c r="A49" s="30" t="s">
        <v>559</v>
      </c>
      <c r="B49" s="30" t="s">
        <v>560</v>
      </c>
      <c r="C49" s="43"/>
      <c r="D49" s="44"/>
      <c r="E49" s="44"/>
      <c r="F49" s="35">
        <f t="shared" si="0"/>
        <v>0</v>
      </c>
      <c r="G49" s="35">
        <f t="shared" si="1"/>
        <v>0</v>
      </c>
      <c r="H49" s="35">
        <f t="shared" si="2"/>
        <v>0</v>
      </c>
      <c r="I49" s="21">
        <f t="shared" si="94"/>
        <v>18</v>
      </c>
      <c r="J49" s="37">
        <f t="shared" ref="J49:K49" si="101">MAX(N49,P49,R49,T49,V49,X49,Z49,AB49,AD49)</f>
        <v>6.3</v>
      </c>
      <c r="K49" s="37">
        <f t="shared" si="101"/>
        <v>7</v>
      </c>
      <c r="L49" s="38">
        <f t="shared" ref="L49:M49" si="102">MIN(N49,P49,R49,T49,V49,X49,Z49,AB49,AD49)</f>
        <v>6.3</v>
      </c>
      <c r="M49" s="38">
        <f t="shared" si="102"/>
        <v>7</v>
      </c>
      <c r="N49" s="38">
        <f t="shared" si="5"/>
        <v>6.3</v>
      </c>
      <c r="O49" s="38">
        <f t="shared" si="6"/>
        <v>7</v>
      </c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40"/>
      <c r="AE49" s="40"/>
      <c r="AF49" s="41">
        <f t="shared" si="35"/>
        <v>0</v>
      </c>
      <c r="AG49" s="42"/>
    </row>
    <row r="50" spans="1:33" ht="13.8">
      <c r="A50" s="30" t="s">
        <v>567</v>
      </c>
      <c r="B50" s="30" t="s">
        <v>568</v>
      </c>
      <c r="C50" s="43"/>
      <c r="D50" s="44"/>
      <c r="E50" s="44"/>
      <c r="F50" s="35">
        <f t="shared" si="0"/>
        <v>0</v>
      </c>
      <c r="G50" s="35">
        <f t="shared" si="1"/>
        <v>0</v>
      </c>
      <c r="H50" s="35">
        <f t="shared" si="2"/>
        <v>0</v>
      </c>
      <c r="I50" s="21">
        <f t="shared" si="94"/>
        <v>18</v>
      </c>
      <c r="J50" s="37">
        <f t="shared" ref="J50:K50" si="103">MAX(N50,P50,R50,T50,V50,X50,Z50,AB50,AD50)</f>
        <v>239.32</v>
      </c>
      <c r="K50" s="37">
        <f t="shared" si="103"/>
        <v>282</v>
      </c>
      <c r="L50" s="38">
        <f t="shared" ref="L50:M50" si="104">MIN(N50,P50,R50,T50,V50,X50,Z50,AB50,AD50)</f>
        <v>239.32</v>
      </c>
      <c r="M50" s="38">
        <f t="shared" si="104"/>
        <v>282</v>
      </c>
      <c r="N50" s="38">
        <f t="shared" si="5"/>
        <v>239.32</v>
      </c>
      <c r="O50" s="38">
        <f t="shared" si="6"/>
        <v>282</v>
      </c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40"/>
      <c r="AE50" s="40"/>
      <c r="AF50" s="41">
        <f t="shared" si="35"/>
        <v>0</v>
      </c>
      <c r="AG50" s="42"/>
    </row>
    <row r="51" spans="1:33" ht="13.8">
      <c r="A51" s="30" t="s">
        <v>573</v>
      </c>
      <c r="B51" s="30" t="s">
        <v>574</v>
      </c>
      <c r="C51" s="43"/>
      <c r="D51" s="44"/>
      <c r="E51" s="44"/>
      <c r="F51" s="35">
        <f t="shared" si="0"/>
        <v>0</v>
      </c>
      <c r="G51" s="35">
        <f t="shared" si="1"/>
        <v>0</v>
      </c>
      <c r="H51" s="35">
        <f t="shared" si="2"/>
        <v>0</v>
      </c>
      <c r="I51" s="21">
        <f t="shared" si="94"/>
        <v>18</v>
      </c>
      <c r="J51" s="37">
        <f t="shared" ref="J51:K51" si="105">MAX(N51,P51,R51,T51,V51,X51,Z51,AB51,AD51)</f>
        <v>18.89</v>
      </c>
      <c r="K51" s="37">
        <f t="shared" si="105"/>
        <v>22</v>
      </c>
      <c r="L51" s="38">
        <f t="shared" ref="L51:M51" si="106">MIN(N51,P51,R51,T51,V51,X51,Z51,AB51,AD51)</f>
        <v>18.89</v>
      </c>
      <c r="M51" s="38">
        <f t="shared" si="106"/>
        <v>22</v>
      </c>
      <c r="N51" s="38">
        <f t="shared" si="5"/>
        <v>18.89</v>
      </c>
      <c r="O51" s="38">
        <f t="shared" si="6"/>
        <v>22</v>
      </c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40"/>
      <c r="AE51" s="40"/>
      <c r="AF51" s="41">
        <f t="shared" si="35"/>
        <v>0</v>
      </c>
      <c r="AG51" s="42"/>
    </row>
    <row r="52" spans="1:33" ht="13.8">
      <c r="A52" s="30" t="s">
        <v>583</v>
      </c>
      <c r="B52" s="30" t="s">
        <v>584</v>
      </c>
      <c r="C52" s="43"/>
      <c r="D52" s="44"/>
      <c r="E52" s="44"/>
      <c r="F52" s="35">
        <f t="shared" si="0"/>
        <v>0</v>
      </c>
      <c r="G52" s="35">
        <f t="shared" si="1"/>
        <v>0</v>
      </c>
      <c r="H52" s="35">
        <f t="shared" si="2"/>
        <v>0</v>
      </c>
      <c r="I52" s="21">
        <f t="shared" si="94"/>
        <v>18</v>
      </c>
      <c r="J52" s="37">
        <f t="shared" ref="J52:K52" si="107">MAX(N52,P52,R52,T52,V52,X52,Z52,AB52,AD52)</f>
        <v>976.19</v>
      </c>
      <c r="K52" s="37">
        <f t="shared" si="107"/>
        <v>1152</v>
      </c>
      <c r="L52" s="38">
        <f t="shared" ref="L52:M52" si="108">MIN(N52,P52,R52,T52,V52,X52,Z52,AB52,AD52)</f>
        <v>976.19</v>
      </c>
      <c r="M52" s="38">
        <f t="shared" si="108"/>
        <v>1152</v>
      </c>
      <c r="N52" s="38">
        <f t="shared" si="5"/>
        <v>976.19</v>
      </c>
      <c r="O52" s="38">
        <f t="shared" si="6"/>
        <v>1152</v>
      </c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40"/>
      <c r="AF52" s="41">
        <f t="shared" si="35"/>
        <v>0</v>
      </c>
      <c r="AG52" s="42"/>
    </row>
    <row r="53" spans="1:33" ht="13.8">
      <c r="A53" s="30" t="s">
        <v>589</v>
      </c>
      <c r="B53" s="30" t="s">
        <v>590</v>
      </c>
      <c r="C53" s="43"/>
      <c r="D53" s="44"/>
      <c r="E53" s="44"/>
      <c r="F53" s="35">
        <f t="shared" si="0"/>
        <v>0</v>
      </c>
      <c r="G53" s="35">
        <f t="shared" si="1"/>
        <v>0</v>
      </c>
      <c r="H53" s="35">
        <f t="shared" si="2"/>
        <v>0</v>
      </c>
      <c r="I53" s="21">
        <f t="shared" si="94"/>
        <v>18</v>
      </c>
      <c r="J53" s="37">
        <f t="shared" ref="J53:K53" si="109">MAX(N53,P53,R53,T53,V53,X53,Z53,AB53,AD53)</f>
        <v>25.19</v>
      </c>
      <c r="K53" s="37">
        <f t="shared" si="109"/>
        <v>30</v>
      </c>
      <c r="L53" s="38">
        <f t="shared" ref="L53:M53" si="110">MIN(N53,P53,R53,T53,V53,X53,Z53,AB53,AD53)</f>
        <v>25.19</v>
      </c>
      <c r="M53" s="38">
        <f t="shared" si="110"/>
        <v>30</v>
      </c>
      <c r="N53" s="38">
        <f t="shared" si="5"/>
        <v>25.19</v>
      </c>
      <c r="O53" s="38">
        <f t="shared" si="6"/>
        <v>30</v>
      </c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40"/>
      <c r="AE53" s="40"/>
      <c r="AF53" s="41">
        <f t="shared" si="35"/>
        <v>0</v>
      </c>
      <c r="AG53" s="42"/>
    </row>
    <row r="54" spans="1:33" ht="13.8">
      <c r="A54" s="30" t="s">
        <v>594</v>
      </c>
      <c r="B54" s="30" t="s">
        <v>595</v>
      </c>
      <c r="C54" s="43"/>
      <c r="D54" s="44"/>
      <c r="E54" s="44"/>
      <c r="F54" s="35">
        <f t="shared" si="0"/>
        <v>0</v>
      </c>
      <c r="G54" s="35">
        <f t="shared" si="1"/>
        <v>0</v>
      </c>
      <c r="H54" s="35">
        <f t="shared" si="2"/>
        <v>0</v>
      </c>
      <c r="I54" s="21">
        <f t="shared" si="94"/>
        <v>5</v>
      </c>
      <c r="J54" s="37">
        <f t="shared" ref="J54:K54" si="111">MAX(N54,P54,R54,T54,V54,X54,Z54,AB54,AD54)</f>
        <v>49.24</v>
      </c>
      <c r="K54" s="37">
        <f t="shared" si="111"/>
        <v>52</v>
      </c>
      <c r="L54" s="38">
        <f t="shared" ref="L54:M54" si="112">MIN(N54,P54,R54,T54,V54,X54,Z54,AB54,AD54)</f>
        <v>49.24</v>
      </c>
      <c r="M54" s="38">
        <f t="shared" si="112"/>
        <v>52</v>
      </c>
      <c r="N54" s="38">
        <f t="shared" si="5"/>
        <v>49.24</v>
      </c>
      <c r="O54" s="38">
        <f t="shared" si="6"/>
        <v>52</v>
      </c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40"/>
      <c r="AE54" s="40"/>
      <c r="AF54" s="41">
        <f t="shared" si="35"/>
        <v>0</v>
      </c>
      <c r="AG54" s="42"/>
    </row>
    <row r="55" spans="1:33" ht="27.6">
      <c r="A55" s="30" t="s">
        <v>600</v>
      </c>
      <c r="B55" s="30" t="s">
        <v>601</v>
      </c>
      <c r="C55" s="43"/>
      <c r="D55" s="44"/>
      <c r="E55" s="44"/>
      <c r="F55" s="35">
        <f t="shared" si="0"/>
        <v>0</v>
      </c>
      <c r="G55" s="35">
        <f t="shared" si="1"/>
        <v>0</v>
      </c>
      <c r="H55" s="35">
        <f t="shared" si="2"/>
        <v>0</v>
      </c>
      <c r="I55" s="21">
        <f t="shared" si="94"/>
        <v>18</v>
      </c>
      <c r="J55" s="37">
        <f t="shared" ref="J55:K55" si="113">MAX(N55,P55,R55,T55,V55,X55,Z55,AB55,AD55)</f>
        <v>50.38</v>
      </c>
      <c r="K55" s="37">
        <f t="shared" si="113"/>
        <v>59</v>
      </c>
      <c r="L55" s="38">
        <f t="shared" ref="L55:M55" si="114">MIN(N55,P55,R55,T55,V55,X55,Z55,AB55,AD55)</f>
        <v>50.38</v>
      </c>
      <c r="M55" s="38">
        <f t="shared" si="114"/>
        <v>59</v>
      </c>
      <c r="N55" s="38">
        <f t="shared" si="5"/>
        <v>50.38</v>
      </c>
      <c r="O55" s="38">
        <f t="shared" si="6"/>
        <v>59</v>
      </c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40"/>
      <c r="AE55" s="40"/>
      <c r="AF55" s="41">
        <f t="shared" si="35"/>
        <v>0</v>
      </c>
      <c r="AG55" s="42"/>
    </row>
    <row r="56" spans="1:33" ht="27.6">
      <c r="A56" s="30" t="s">
        <v>611</v>
      </c>
      <c r="B56" s="30" t="s">
        <v>612</v>
      </c>
      <c r="C56" s="43"/>
      <c r="D56" s="44"/>
      <c r="E56" s="44"/>
      <c r="F56" s="35">
        <f t="shared" si="0"/>
        <v>0</v>
      </c>
      <c r="G56" s="35">
        <f t="shared" si="1"/>
        <v>0</v>
      </c>
      <c r="H56" s="35">
        <f t="shared" si="2"/>
        <v>0</v>
      </c>
      <c r="I56" s="21">
        <f t="shared" si="94"/>
        <v>18</v>
      </c>
      <c r="J56" s="37">
        <f t="shared" ref="J56:K56" si="115">MAX(N56,P56,R56,T56,V56,X56,Z56,AB56,AD56)</f>
        <v>25.19</v>
      </c>
      <c r="K56" s="37">
        <f t="shared" si="115"/>
        <v>30</v>
      </c>
      <c r="L56" s="38">
        <f t="shared" ref="L56:M56" si="116">MIN(N56,P56,R56,T56,V56,X56,Z56,AB56,AD56)</f>
        <v>25.19</v>
      </c>
      <c r="M56" s="38">
        <f t="shared" si="116"/>
        <v>30</v>
      </c>
      <c r="N56" s="38">
        <f t="shared" si="5"/>
        <v>25.19</v>
      </c>
      <c r="O56" s="38">
        <f t="shared" si="6"/>
        <v>30</v>
      </c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40"/>
      <c r="AF56" s="41">
        <f t="shared" si="35"/>
        <v>0</v>
      </c>
      <c r="AG56" s="42"/>
    </row>
    <row r="57" spans="1:33" ht="13.8">
      <c r="A57" s="30" t="s">
        <v>618</v>
      </c>
      <c r="B57" s="30" t="s">
        <v>619</v>
      </c>
      <c r="C57" s="43"/>
      <c r="D57" s="44"/>
      <c r="E57" s="44"/>
      <c r="F57" s="35">
        <f t="shared" si="0"/>
        <v>0</v>
      </c>
      <c r="G57" s="35">
        <f t="shared" si="1"/>
        <v>0</v>
      </c>
      <c r="H57" s="35">
        <f t="shared" si="2"/>
        <v>0</v>
      </c>
      <c r="I57" s="21">
        <f t="shared" si="94"/>
        <v>18</v>
      </c>
      <c r="J57" s="37">
        <f t="shared" ref="J57:K57" si="117">MAX(N57,P57,R57,T57,V57,X57,Z57,AB57,AD57)</f>
        <v>50.38</v>
      </c>
      <c r="K57" s="37">
        <f t="shared" si="117"/>
        <v>59</v>
      </c>
      <c r="L57" s="38">
        <f t="shared" ref="L57:M57" si="118">MIN(N57,P57,R57,T57,V57,X57,Z57,AB57,AD57)</f>
        <v>50.38</v>
      </c>
      <c r="M57" s="38">
        <f t="shared" si="118"/>
        <v>59</v>
      </c>
      <c r="N57" s="38">
        <f t="shared" si="5"/>
        <v>50.38</v>
      </c>
      <c r="O57" s="38">
        <f t="shared" si="6"/>
        <v>59</v>
      </c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40"/>
      <c r="AE57" s="40"/>
      <c r="AF57" s="41">
        <f t="shared" si="35"/>
        <v>0</v>
      </c>
      <c r="AG57" s="42"/>
    </row>
    <row r="58" spans="1:33" ht="13.8">
      <c r="A58" s="30" t="s">
        <v>630</v>
      </c>
      <c r="B58" s="30" t="s">
        <v>631</v>
      </c>
      <c r="C58" s="43"/>
      <c r="D58" s="44"/>
      <c r="E58" s="44"/>
      <c r="F58" s="35">
        <f t="shared" si="0"/>
        <v>0</v>
      </c>
      <c r="G58" s="35">
        <f t="shared" si="1"/>
        <v>0</v>
      </c>
      <c r="H58" s="35">
        <f t="shared" si="2"/>
        <v>0</v>
      </c>
      <c r="I58" s="21">
        <f t="shared" si="94"/>
        <v>28</v>
      </c>
      <c r="J58" s="37">
        <f t="shared" ref="J58:K58" si="119">MAX(N58,P58,R58,T58,V58,X58,Z58,AB58,AD58)</f>
        <v>173.02</v>
      </c>
      <c r="K58" s="37">
        <f t="shared" si="119"/>
        <v>221</v>
      </c>
      <c r="L58" s="38">
        <f t="shared" ref="L58:M58" si="120">MIN(N58,P58,R58,T58,V58,X58,Z58,AB58,AD58)</f>
        <v>173.02</v>
      </c>
      <c r="M58" s="38">
        <f t="shared" si="120"/>
        <v>221</v>
      </c>
      <c r="N58" s="38">
        <f t="shared" si="5"/>
        <v>173.02</v>
      </c>
      <c r="O58" s="38">
        <f t="shared" si="6"/>
        <v>221</v>
      </c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40"/>
      <c r="AE58" s="40"/>
      <c r="AF58" s="41">
        <f t="shared" si="35"/>
        <v>0</v>
      </c>
      <c r="AG58" s="42"/>
    </row>
    <row r="59" spans="1:33" ht="13.8">
      <c r="A59" s="30" t="s">
        <v>639</v>
      </c>
      <c r="B59" s="30" t="s">
        <v>640</v>
      </c>
      <c r="C59" s="43"/>
      <c r="D59" s="44"/>
      <c r="E59" s="44"/>
      <c r="F59" s="35">
        <f t="shared" si="0"/>
        <v>0</v>
      </c>
      <c r="G59" s="35">
        <f t="shared" si="1"/>
        <v>0</v>
      </c>
      <c r="H59" s="35">
        <f t="shared" si="2"/>
        <v>0</v>
      </c>
      <c r="I59" s="21">
        <f t="shared" si="94"/>
        <v>18</v>
      </c>
      <c r="J59" s="37">
        <f t="shared" ref="J59:K59" si="121">MAX(N59,P59,R59,T59,V59,X59,Z59,AB59,AD59)</f>
        <v>107.07</v>
      </c>
      <c r="K59" s="37">
        <f t="shared" si="121"/>
        <v>126</v>
      </c>
      <c r="L59" s="38">
        <f t="shared" ref="L59:M59" si="122">MIN(N59,P59,R59,T59,V59,X59,Z59,AB59,AD59)</f>
        <v>107.07</v>
      </c>
      <c r="M59" s="38">
        <f t="shared" si="122"/>
        <v>126</v>
      </c>
      <c r="N59" s="38">
        <f t="shared" si="5"/>
        <v>107.07</v>
      </c>
      <c r="O59" s="38">
        <f t="shared" si="6"/>
        <v>126</v>
      </c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40"/>
      <c r="AE59" s="40"/>
      <c r="AF59" s="41">
        <f t="shared" si="35"/>
        <v>0</v>
      </c>
      <c r="AG59" s="42"/>
    </row>
    <row r="60" spans="1:33" ht="13.8">
      <c r="A60" s="30" t="s">
        <v>645</v>
      </c>
      <c r="B60" s="30" t="s">
        <v>646</v>
      </c>
      <c r="C60" s="43"/>
      <c r="D60" s="44"/>
      <c r="E60" s="44"/>
      <c r="F60" s="35">
        <f t="shared" si="0"/>
        <v>0</v>
      </c>
      <c r="G60" s="35">
        <f t="shared" si="1"/>
        <v>0</v>
      </c>
      <c r="H60" s="35">
        <f t="shared" si="2"/>
        <v>0</v>
      </c>
      <c r="I60" s="21">
        <f t="shared" si="94"/>
        <v>18</v>
      </c>
      <c r="J60" s="37">
        <f t="shared" ref="J60:K60" si="123">MAX(N60,P60,R60,T60,V60,X60,Z60,AB60,AD60)</f>
        <v>81.87</v>
      </c>
      <c r="K60" s="37">
        <f t="shared" si="123"/>
        <v>97</v>
      </c>
      <c r="L60" s="38">
        <f t="shared" ref="L60:M60" si="124">MIN(N60,P60,R60,T60,V60,X60,Z60,AB60,AD60)</f>
        <v>81.87</v>
      </c>
      <c r="M60" s="38">
        <f t="shared" si="124"/>
        <v>97</v>
      </c>
      <c r="N60" s="38">
        <f t="shared" si="5"/>
        <v>81.87</v>
      </c>
      <c r="O60" s="38">
        <f t="shared" si="6"/>
        <v>97</v>
      </c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40"/>
      <c r="AF60" s="41">
        <f t="shared" si="35"/>
        <v>0</v>
      </c>
      <c r="AG60" s="42"/>
    </row>
    <row r="61" spans="1:33" ht="13.8">
      <c r="A61" s="30" t="s">
        <v>651</v>
      </c>
      <c r="B61" s="30" t="s">
        <v>652</v>
      </c>
      <c r="C61" s="43"/>
      <c r="D61" s="44"/>
      <c r="E61" s="44"/>
      <c r="F61" s="35">
        <f t="shared" si="0"/>
        <v>0</v>
      </c>
      <c r="G61" s="35">
        <f t="shared" si="1"/>
        <v>0</v>
      </c>
      <c r="H61" s="35">
        <f t="shared" si="2"/>
        <v>0</v>
      </c>
      <c r="I61" s="21">
        <f t="shared" si="94"/>
        <v>5</v>
      </c>
      <c r="J61" s="37">
        <f t="shared" ref="J61:K61" si="125">MAX(N61,P61,R61,T61,V61,X61,Z61,AB61,AD61)</f>
        <v>67.709999999999994</v>
      </c>
      <c r="K61" s="37">
        <f t="shared" si="125"/>
        <v>71</v>
      </c>
      <c r="L61" s="38">
        <f t="shared" ref="L61:M61" si="126">MIN(N61,P61,R61,T61,V61,X61,Z61,AB61,AD61)</f>
        <v>67.709999999999994</v>
      </c>
      <c r="M61" s="38">
        <f t="shared" si="126"/>
        <v>71</v>
      </c>
      <c r="N61" s="38">
        <f t="shared" si="5"/>
        <v>67.709999999999994</v>
      </c>
      <c r="O61" s="38">
        <f t="shared" si="6"/>
        <v>71</v>
      </c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40"/>
      <c r="AE61" s="40"/>
      <c r="AF61" s="41">
        <f t="shared" si="35"/>
        <v>0</v>
      </c>
      <c r="AG61" s="42"/>
    </row>
    <row r="62" spans="1:33" ht="13.8">
      <c r="A62" s="30" t="s">
        <v>657</v>
      </c>
      <c r="B62" s="30" t="s">
        <v>658</v>
      </c>
      <c r="C62" s="43"/>
      <c r="D62" s="44"/>
      <c r="E62" s="44"/>
      <c r="F62" s="35">
        <f t="shared" si="0"/>
        <v>0</v>
      </c>
      <c r="G62" s="35">
        <f t="shared" si="1"/>
        <v>0</v>
      </c>
      <c r="H62" s="35">
        <f t="shared" si="2"/>
        <v>0</v>
      </c>
      <c r="I62" s="21">
        <f t="shared" si="94"/>
        <v>18</v>
      </c>
      <c r="J62" s="37">
        <f t="shared" ref="J62:K62" si="127">MAX(N62,P62,R62,T62,V62,X62,Z62,AB62,AD62)</f>
        <v>100.77</v>
      </c>
      <c r="K62" s="37">
        <f t="shared" si="127"/>
        <v>119</v>
      </c>
      <c r="L62" s="38">
        <f t="shared" ref="L62:M62" si="128">MIN(N62,P62,R62,T62,V62,X62,Z62,AB62,AD62)</f>
        <v>100.77</v>
      </c>
      <c r="M62" s="38">
        <f t="shared" si="128"/>
        <v>119</v>
      </c>
      <c r="N62" s="38">
        <f t="shared" si="5"/>
        <v>100.77</v>
      </c>
      <c r="O62" s="38">
        <f t="shared" si="6"/>
        <v>119</v>
      </c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40"/>
      <c r="AE62" s="40"/>
      <c r="AF62" s="41">
        <f t="shared" si="35"/>
        <v>0</v>
      </c>
      <c r="AG62" s="42"/>
    </row>
    <row r="63" spans="1:33" ht="13.8">
      <c r="A63" s="30" t="s">
        <v>663</v>
      </c>
      <c r="B63" s="30" t="s">
        <v>664</v>
      </c>
      <c r="C63" s="43"/>
      <c r="D63" s="44"/>
      <c r="E63" s="44"/>
      <c r="F63" s="35">
        <f t="shared" si="0"/>
        <v>0</v>
      </c>
      <c r="G63" s="35">
        <f t="shared" si="1"/>
        <v>0</v>
      </c>
      <c r="H63" s="35">
        <f t="shared" si="2"/>
        <v>0</v>
      </c>
      <c r="I63" s="21">
        <f t="shared" si="94"/>
        <v>12</v>
      </c>
      <c r="J63" s="37">
        <f t="shared" ref="J63:K63" si="129">MAX(N63,P63,R63,T63,V63,X63,Z63,AB63,AD63)</f>
        <v>24.93</v>
      </c>
      <c r="K63" s="37">
        <f t="shared" si="129"/>
        <v>28</v>
      </c>
      <c r="L63" s="38">
        <f t="shared" ref="L63:M63" si="130">MIN(N63,P63,R63,T63,V63,X63,Z63,AB63,AD63)</f>
        <v>24.93</v>
      </c>
      <c r="M63" s="38">
        <f t="shared" si="130"/>
        <v>28</v>
      </c>
      <c r="N63" s="38">
        <f t="shared" si="5"/>
        <v>24.93</v>
      </c>
      <c r="O63" s="38">
        <f t="shared" si="6"/>
        <v>28</v>
      </c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40"/>
      <c r="AE63" s="40"/>
      <c r="AF63" s="41">
        <f t="shared" si="35"/>
        <v>0</v>
      </c>
      <c r="AG63" s="42"/>
    </row>
    <row r="64" spans="1:33" ht="13.8">
      <c r="A64" s="30" t="s">
        <v>673</v>
      </c>
      <c r="B64" s="30" t="s">
        <v>136</v>
      </c>
      <c r="C64" s="43"/>
      <c r="D64" s="44"/>
      <c r="E64" s="44"/>
      <c r="F64" s="35">
        <f t="shared" si="0"/>
        <v>0</v>
      </c>
      <c r="G64" s="35">
        <f t="shared" si="1"/>
        <v>0</v>
      </c>
      <c r="H64" s="35">
        <f t="shared" si="2"/>
        <v>0</v>
      </c>
      <c r="I64" s="17">
        <v>18</v>
      </c>
      <c r="J64" s="37">
        <f t="shared" ref="J64:K64" si="131">MAX(N64,P64,R64,T64,V64,X64,Z64,AB64,AD64)</f>
        <v>81.87</v>
      </c>
      <c r="K64" s="37">
        <f t="shared" si="131"/>
        <v>102</v>
      </c>
      <c r="L64" s="38">
        <f t="shared" ref="L64:M64" si="132">MIN(N64,P64,R64,T64,V64,X64,Z64,AB64,AD64)</f>
        <v>80</v>
      </c>
      <c r="M64" s="38">
        <f t="shared" si="132"/>
        <v>95</v>
      </c>
      <c r="N64" s="38">
        <f t="shared" si="5"/>
        <v>81.87</v>
      </c>
      <c r="O64" s="38">
        <f t="shared" si="6"/>
        <v>102</v>
      </c>
      <c r="P64" s="39"/>
      <c r="Q64" s="39"/>
      <c r="R64" s="39"/>
      <c r="S64" s="39"/>
      <c r="T64" s="39"/>
      <c r="U64" s="39"/>
      <c r="V64" s="39">
        <f>VLOOKUP(A64,Reo_LI,9,FALSE)</f>
        <v>80</v>
      </c>
      <c r="W64" s="39">
        <f>VLOOKUP(A64,Reo_LI,11,FALSE)</f>
        <v>95</v>
      </c>
      <c r="X64" s="39"/>
      <c r="Y64" s="39"/>
      <c r="Z64" s="39"/>
      <c r="AA64" s="39"/>
      <c r="AB64" s="39"/>
      <c r="AC64" s="39"/>
      <c r="AD64" s="40"/>
      <c r="AE64" s="40"/>
      <c r="AF64" s="41">
        <f t="shared" si="35"/>
        <v>0</v>
      </c>
      <c r="AG64" s="42"/>
    </row>
    <row r="65" spans="1:33" ht="13.8">
      <c r="A65" s="30" t="s">
        <v>678</v>
      </c>
      <c r="B65" s="30" t="s">
        <v>679</v>
      </c>
      <c r="C65" s="43"/>
      <c r="D65" s="44"/>
      <c r="E65" s="44"/>
      <c r="F65" s="35">
        <f t="shared" si="0"/>
        <v>0</v>
      </c>
      <c r="G65" s="35">
        <f t="shared" si="1"/>
        <v>0</v>
      </c>
      <c r="H65" s="35">
        <f t="shared" si="2"/>
        <v>0</v>
      </c>
      <c r="I65" s="21">
        <f>VLOOKUP(A65,Old_Inventory,9,FALSE)</f>
        <v>18</v>
      </c>
      <c r="J65" s="37">
        <f t="shared" ref="J65:K65" si="133">MAX(N65,P65,R65,T65,V65,X65,Z65,AB65,AD65)</f>
        <v>62.98</v>
      </c>
      <c r="K65" s="37">
        <f t="shared" si="133"/>
        <v>74</v>
      </c>
      <c r="L65" s="38">
        <f t="shared" ref="L65:M65" si="134">MIN(N65,P65,R65,T65,V65,X65,Z65,AB65,AD65)</f>
        <v>62.98</v>
      </c>
      <c r="M65" s="38">
        <f t="shared" si="134"/>
        <v>74</v>
      </c>
      <c r="N65" s="38">
        <f t="shared" si="5"/>
        <v>62.98</v>
      </c>
      <c r="O65" s="38">
        <f t="shared" si="6"/>
        <v>74</v>
      </c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40"/>
      <c r="AE65" s="40"/>
      <c r="AF65" s="41">
        <f t="shared" si="35"/>
        <v>0</v>
      </c>
      <c r="AG65" s="42"/>
    </row>
    <row r="66" spans="1:33" ht="13.8">
      <c r="A66" s="30" t="s">
        <v>692</v>
      </c>
      <c r="B66" s="30" t="s">
        <v>693</v>
      </c>
      <c r="C66" s="43"/>
      <c r="D66" s="44"/>
      <c r="E66" s="44"/>
      <c r="F66" s="35">
        <f t="shared" si="0"/>
        <v>0</v>
      </c>
      <c r="G66" s="35">
        <f t="shared" si="1"/>
        <v>0</v>
      </c>
      <c r="H66" s="35">
        <f t="shared" si="2"/>
        <v>0</v>
      </c>
      <c r="I66" s="21">
        <f>VLOOKUP(A66,Old_Inventory,9,FALSE)</f>
        <v>18</v>
      </c>
      <c r="J66" s="37">
        <f t="shared" ref="J66:K66" si="135">MAX(N66,P66,R66,T66,V66,X66,Z66,AB66,AD66)</f>
        <v>62.98</v>
      </c>
      <c r="K66" s="37">
        <f t="shared" si="135"/>
        <v>74</v>
      </c>
      <c r="L66" s="38">
        <f t="shared" ref="L66:M66" si="136">MIN(N66,P66,R66,T66,V66,X66,Z66,AB66,AD66)</f>
        <v>62.98</v>
      </c>
      <c r="M66" s="38">
        <f t="shared" si="136"/>
        <v>74</v>
      </c>
      <c r="N66" s="38">
        <f t="shared" si="5"/>
        <v>62.98</v>
      </c>
      <c r="O66" s="38">
        <f t="shared" si="6"/>
        <v>74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40"/>
      <c r="AF66" s="41">
        <f t="shared" si="35"/>
        <v>0</v>
      </c>
      <c r="AG66" s="42"/>
    </row>
    <row r="67" spans="1:33" ht="13.8">
      <c r="A67" s="30" t="s">
        <v>701</v>
      </c>
      <c r="B67" s="30" t="s">
        <v>702</v>
      </c>
      <c r="C67" s="43"/>
      <c r="D67" s="44"/>
      <c r="E67" s="44"/>
      <c r="F67" s="35">
        <f t="shared" ref="F67:F130" si="137">IFERROR(SUMIF(Purchase_ItemCode, A67, Purchase_Qty), 0)</f>
        <v>0</v>
      </c>
      <c r="G67" s="35">
        <f t="shared" ref="G67:G130" si="138">IFERROR(COUNTIF(Sales_PartCode, A67), 0)</f>
        <v>0</v>
      </c>
      <c r="H67" s="35">
        <f t="shared" si="2"/>
        <v>0</v>
      </c>
      <c r="I67" s="17">
        <v>5</v>
      </c>
      <c r="J67" s="37">
        <f t="shared" ref="J67:K67" si="139">MAX(N67,P67,R67,T67,V67,X67,Z67,AB67,AD67)</f>
        <v>37</v>
      </c>
      <c r="K67" s="37">
        <f t="shared" si="139"/>
        <v>41</v>
      </c>
      <c r="L67" s="38">
        <f t="shared" ref="L67:M67" si="140">MIN(N67,P67,R67,T67,V67,X67,Z67,AB67,AD67)</f>
        <v>37</v>
      </c>
      <c r="M67" s="38">
        <f t="shared" si="140"/>
        <v>39</v>
      </c>
      <c r="N67" s="38">
        <f t="shared" ref="N67:N130" si="141">VLOOKUP(A67,Inv_bef,5,FALSE)</f>
        <v>37</v>
      </c>
      <c r="O67" s="38">
        <f t="shared" ref="O67:O130" si="142">VLOOKUP(A67,Inv_bef,6,FALSE)</f>
        <v>41</v>
      </c>
      <c r="P67" s="39"/>
      <c r="Q67" s="39"/>
      <c r="R67" s="39"/>
      <c r="S67" s="39"/>
      <c r="T67" s="39">
        <f>VLOOKUP(A67,Magnus,9,FALSE)</f>
        <v>37</v>
      </c>
      <c r="U67" s="39">
        <f>VLOOKUP(A67,Magnus,11,FALSE)</f>
        <v>39</v>
      </c>
      <c r="V67" s="39"/>
      <c r="W67" s="39"/>
      <c r="X67" s="39"/>
      <c r="Y67" s="39"/>
      <c r="Z67" s="39"/>
      <c r="AA67" s="39"/>
      <c r="AB67" s="39"/>
      <c r="AC67" s="39"/>
      <c r="AD67" s="40"/>
      <c r="AE67" s="40"/>
      <c r="AF67" s="41">
        <f t="shared" si="35"/>
        <v>0</v>
      </c>
      <c r="AG67" s="42"/>
    </row>
    <row r="68" spans="1:33" ht="13.8">
      <c r="A68" s="30" t="s">
        <v>714</v>
      </c>
      <c r="B68" s="30" t="s">
        <v>715</v>
      </c>
      <c r="C68" s="43"/>
      <c r="D68" s="44"/>
      <c r="E68" s="44"/>
      <c r="F68" s="35">
        <f t="shared" si="137"/>
        <v>0</v>
      </c>
      <c r="G68" s="35">
        <f t="shared" si="138"/>
        <v>0</v>
      </c>
      <c r="H68" s="35">
        <f t="shared" si="2"/>
        <v>0</v>
      </c>
      <c r="I68" s="21">
        <f>VLOOKUP(A68,Old_Inventory,9,FALSE)</f>
        <v>18</v>
      </c>
      <c r="J68" s="37">
        <f t="shared" ref="J68:K68" si="143">MAX(N68,P68,R68,T68,V68,X68,Z68,AB68,AD68)</f>
        <v>31.49</v>
      </c>
      <c r="K68" s="37">
        <f t="shared" si="143"/>
        <v>37</v>
      </c>
      <c r="L68" s="38">
        <f t="shared" ref="L68:M68" si="144">MIN(N68,P68,R68,T68,V68,X68,Z68,AB68,AD68)</f>
        <v>31.49</v>
      </c>
      <c r="M68" s="38">
        <f t="shared" si="144"/>
        <v>37</v>
      </c>
      <c r="N68" s="38">
        <f t="shared" si="141"/>
        <v>31.49</v>
      </c>
      <c r="O68" s="38">
        <f t="shared" si="142"/>
        <v>37</v>
      </c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40"/>
      <c r="AE68" s="40"/>
      <c r="AF68" s="41">
        <f t="shared" si="35"/>
        <v>0</v>
      </c>
      <c r="AG68" s="42"/>
    </row>
    <row r="69" spans="1:33" ht="13.8">
      <c r="A69" s="30" t="s">
        <v>721</v>
      </c>
      <c r="B69" s="30" t="s">
        <v>722</v>
      </c>
      <c r="C69" s="43"/>
      <c r="D69" s="44"/>
      <c r="E69" s="44"/>
      <c r="F69" s="35">
        <f t="shared" si="137"/>
        <v>0</v>
      </c>
      <c r="G69" s="35">
        <f t="shared" si="138"/>
        <v>0</v>
      </c>
      <c r="H69" s="35">
        <f t="shared" si="2"/>
        <v>0</v>
      </c>
      <c r="I69" s="21">
        <f>VLOOKUP(A69,Old_Inventory,9,FALSE)</f>
        <v>18</v>
      </c>
      <c r="J69" s="37">
        <f t="shared" ref="J69:K69" si="145">MAX(N69,P69,R69,T69,V69,X69,Z69,AB69,AD69)</f>
        <v>31.49</v>
      </c>
      <c r="K69" s="37">
        <f t="shared" si="145"/>
        <v>37</v>
      </c>
      <c r="L69" s="38">
        <f t="shared" ref="L69:M69" si="146">MIN(N69,P69,R69,T69,V69,X69,Z69,AB69,AD69)</f>
        <v>31.49</v>
      </c>
      <c r="M69" s="38">
        <f t="shared" si="146"/>
        <v>37</v>
      </c>
      <c r="N69" s="38">
        <f t="shared" si="141"/>
        <v>31.49</v>
      </c>
      <c r="O69" s="38">
        <f t="shared" si="142"/>
        <v>37</v>
      </c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40"/>
      <c r="AE69" s="40"/>
      <c r="AF69" s="41">
        <f t="shared" si="35"/>
        <v>0</v>
      </c>
      <c r="AG69" s="42"/>
    </row>
    <row r="70" spans="1:33" ht="13.8">
      <c r="A70" s="30" t="s">
        <v>725</v>
      </c>
      <c r="B70" s="30" t="s">
        <v>726</v>
      </c>
      <c r="C70" s="43"/>
      <c r="D70" s="44"/>
      <c r="E70" s="44"/>
      <c r="F70" s="35">
        <f t="shared" si="137"/>
        <v>0</v>
      </c>
      <c r="G70" s="35">
        <f t="shared" si="138"/>
        <v>0</v>
      </c>
      <c r="H70" s="35">
        <f t="shared" si="2"/>
        <v>0</v>
      </c>
      <c r="I70" s="21">
        <f>VLOOKUP(A70,Old_Inventory,9,FALSE)</f>
        <v>18</v>
      </c>
      <c r="J70" s="37">
        <f t="shared" ref="J70:K70" si="147">MAX(N70,P70,R70,T70,V70,X70,Z70,AB70,AD70)</f>
        <v>31.49</v>
      </c>
      <c r="K70" s="37">
        <f t="shared" si="147"/>
        <v>37</v>
      </c>
      <c r="L70" s="38">
        <f t="shared" ref="L70:M70" si="148">MIN(N70,P70,R70,T70,V70,X70,Z70,AB70,AD70)</f>
        <v>31.49</v>
      </c>
      <c r="M70" s="38">
        <f t="shared" si="148"/>
        <v>37</v>
      </c>
      <c r="N70" s="38">
        <f t="shared" si="141"/>
        <v>31.49</v>
      </c>
      <c r="O70" s="38">
        <f t="shared" si="142"/>
        <v>37</v>
      </c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40"/>
      <c r="AE70" s="40"/>
      <c r="AF70" s="41">
        <f t="shared" si="35"/>
        <v>0</v>
      </c>
      <c r="AG70" s="42"/>
    </row>
    <row r="71" spans="1:33" ht="13.8">
      <c r="A71" s="30" t="s">
        <v>730</v>
      </c>
      <c r="B71" s="30" t="s">
        <v>731</v>
      </c>
      <c r="C71" s="43"/>
      <c r="D71" s="44"/>
      <c r="E71" s="44"/>
      <c r="F71" s="35">
        <f t="shared" si="137"/>
        <v>0</v>
      </c>
      <c r="G71" s="35">
        <f t="shared" si="138"/>
        <v>0</v>
      </c>
      <c r="H71" s="35">
        <f t="shared" si="2"/>
        <v>0</v>
      </c>
      <c r="I71" s="21">
        <f>VLOOKUP(A71,Old_Inventory,9,FALSE)</f>
        <v>18</v>
      </c>
      <c r="J71" s="37">
        <f t="shared" ref="J71:K71" si="149">MAX(N71,P71,R71,T71,V71,X71,Z71,AB71,AD71)</f>
        <v>31.49</v>
      </c>
      <c r="K71" s="37">
        <f t="shared" si="149"/>
        <v>37</v>
      </c>
      <c r="L71" s="38">
        <f t="shared" ref="L71:M71" si="150">MIN(N71,P71,R71,T71,V71,X71,Z71,AB71,AD71)</f>
        <v>31.49</v>
      </c>
      <c r="M71" s="38">
        <f t="shared" si="150"/>
        <v>37</v>
      </c>
      <c r="N71" s="38">
        <f t="shared" si="141"/>
        <v>31.49</v>
      </c>
      <c r="O71" s="38">
        <f t="shared" si="142"/>
        <v>37</v>
      </c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40"/>
      <c r="AE71" s="40"/>
      <c r="AF71" s="41">
        <f t="shared" si="35"/>
        <v>0</v>
      </c>
      <c r="AG71" s="42"/>
    </row>
    <row r="72" spans="1:33" ht="13.8">
      <c r="A72" s="30" t="s">
        <v>744</v>
      </c>
      <c r="B72" s="30" t="s">
        <v>745</v>
      </c>
      <c r="C72" s="43"/>
      <c r="D72" s="44"/>
      <c r="E72" s="44"/>
      <c r="F72" s="35">
        <f t="shared" si="137"/>
        <v>0</v>
      </c>
      <c r="G72" s="35">
        <f t="shared" si="138"/>
        <v>0</v>
      </c>
      <c r="H72" s="35">
        <f t="shared" si="2"/>
        <v>0</v>
      </c>
      <c r="I72" s="21">
        <f>VLOOKUP(A72,Old_Inventory,9,FALSE)</f>
        <v>18</v>
      </c>
      <c r="J72" s="37">
        <f t="shared" ref="J72:K72" si="151">MAX(N72,P72,R72,T72,V72,X72,Z72,AB72,AD72)</f>
        <v>31.49</v>
      </c>
      <c r="K72" s="37">
        <f t="shared" si="151"/>
        <v>37</v>
      </c>
      <c r="L72" s="38">
        <f t="shared" ref="L72:M72" si="152">MIN(N72,P72,R72,T72,V72,X72,Z72,AB72,AD72)</f>
        <v>31.49</v>
      </c>
      <c r="M72" s="38">
        <f t="shared" si="152"/>
        <v>37</v>
      </c>
      <c r="N72" s="38">
        <f t="shared" si="141"/>
        <v>31.49</v>
      </c>
      <c r="O72" s="38">
        <f t="shared" si="142"/>
        <v>37</v>
      </c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40"/>
      <c r="AE72" s="40"/>
      <c r="AF72" s="41">
        <f t="shared" si="35"/>
        <v>0</v>
      </c>
      <c r="AG72" s="42"/>
    </row>
    <row r="73" spans="1:33" ht="13.8">
      <c r="A73" s="30" t="s">
        <v>769</v>
      </c>
      <c r="B73" s="30" t="s">
        <v>770</v>
      </c>
      <c r="C73" s="43"/>
      <c r="D73" s="44"/>
      <c r="E73" s="44"/>
      <c r="F73" s="35">
        <f t="shared" si="137"/>
        <v>0</v>
      </c>
      <c r="G73" s="35">
        <f t="shared" si="138"/>
        <v>0</v>
      </c>
      <c r="H73" s="35">
        <f t="shared" si="2"/>
        <v>0</v>
      </c>
      <c r="I73" s="17">
        <v>18</v>
      </c>
      <c r="J73" s="37">
        <f t="shared" ref="J73:K73" si="153">MAX(N73,P73,R73,T73,V73,X73,Z73,AB73,AD73)</f>
        <v>52</v>
      </c>
      <c r="K73" s="37">
        <f t="shared" si="153"/>
        <v>62</v>
      </c>
      <c r="L73" s="38">
        <f t="shared" ref="L73:M73" si="154">MIN(N73,P73,R73,T73,V73,X73,Z73,AB73,AD73)</f>
        <v>51</v>
      </c>
      <c r="M73" s="38">
        <f t="shared" si="154"/>
        <v>57</v>
      </c>
      <c r="N73" s="38">
        <f t="shared" si="141"/>
        <v>51</v>
      </c>
      <c r="O73" s="38">
        <f t="shared" si="142"/>
        <v>57</v>
      </c>
      <c r="P73" s="39"/>
      <c r="Q73" s="39"/>
      <c r="R73" s="39">
        <f>VLOOKUP(A73,Primus,9,FALSE)</f>
        <v>52</v>
      </c>
      <c r="S73" s="39">
        <f>VLOOKUP(A73,Primus,11,FALSE)</f>
        <v>62</v>
      </c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40"/>
      <c r="AE73" s="40"/>
      <c r="AF73" s="41">
        <f t="shared" si="35"/>
        <v>0</v>
      </c>
      <c r="AG73" s="42"/>
    </row>
    <row r="74" spans="1:33" ht="13.8">
      <c r="A74" s="30" t="s">
        <v>792</v>
      </c>
      <c r="B74" s="30" t="s">
        <v>794</v>
      </c>
      <c r="C74" s="43"/>
      <c r="D74" s="44"/>
      <c r="E74" s="44"/>
      <c r="F74" s="35">
        <f t="shared" si="137"/>
        <v>0</v>
      </c>
      <c r="G74" s="35">
        <f t="shared" si="138"/>
        <v>0</v>
      </c>
      <c r="H74" s="35">
        <f t="shared" si="2"/>
        <v>0</v>
      </c>
      <c r="I74" s="21">
        <f>VLOOKUP(A74,Old_Inventory,9,FALSE)</f>
        <v>18</v>
      </c>
      <c r="J74" s="37">
        <f t="shared" ref="J74:K74" si="155">MAX(N74,P74,R74,T74,V74,X74,Z74,AB74,AD74)</f>
        <v>56.68</v>
      </c>
      <c r="K74" s="37">
        <f t="shared" si="155"/>
        <v>67</v>
      </c>
      <c r="L74" s="38">
        <f t="shared" ref="L74:M74" si="156">MIN(N74,P74,R74,T74,V74,X74,Z74,AB74,AD74)</f>
        <v>56.68</v>
      </c>
      <c r="M74" s="38">
        <f t="shared" si="156"/>
        <v>67</v>
      </c>
      <c r="N74" s="38">
        <f t="shared" si="141"/>
        <v>56.68</v>
      </c>
      <c r="O74" s="38">
        <f t="shared" si="142"/>
        <v>67</v>
      </c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40"/>
      <c r="AE74" s="40"/>
      <c r="AF74" s="41">
        <f t="shared" si="35"/>
        <v>0</v>
      </c>
      <c r="AG74" s="42"/>
    </row>
    <row r="75" spans="1:33" ht="13.8">
      <c r="A75" s="30" t="s">
        <v>815</v>
      </c>
      <c r="B75" s="30" t="s">
        <v>816</v>
      </c>
      <c r="C75" s="43"/>
      <c r="D75" s="44"/>
      <c r="E75" s="44"/>
      <c r="F75" s="35">
        <f t="shared" si="137"/>
        <v>0</v>
      </c>
      <c r="G75" s="35">
        <f t="shared" si="138"/>
        <v>0</v>
      </c>
      <c r="H75" s="35">
        <f t="shared" si="2"/>
        <v>0</v>
      </c>
      <c r="I75" s="21">
        <f>VLOOKUP(A75,Old_Inventory,9,FALSE)</f>
        <v>18</v>
      </c>
      <c r="J75" s="37">
        <f t="shared" ref="J75:K75" si="157">MAX(N75,P75,R75,T75,V75,X75,Z75,AB75,AD75)</f>
        <v>125.96</v>
      </c>
      <c r="K75" s="37">
        <f t="shared" si="157"/>
        <v>149</v>
      </c>
      <c r="L75" s="38">
        <f t="shared" ref="L75:M75" si="158">MIN(N75,P75,R75,T75,V75,X75,Z75,AB75,AD75)</f>
        <v>125.96</v>
      </c>
      <c r="M75" s="38">
        <f t="shared" si="158"/>
        <v>149</v>
      </c>
      <c r="N75" s="38">
        <f t="shared" si="141"/>
        <v>125.96</v>
      </c>
      <c r="O75" s="38">
        <f t="shared" si="142"/>
        <v>149</v>
      </c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40"/>
      <c r="AE75" s="40"/>
      <c r="AF75" s="41">
        <f t="shared" si="35"/>
        <v>0</v>
      </c>
      <c r="AG75" s="42"/>
    </row>
    <row r="76" spans="1:33" ht="13.8">
      <c r="A76" s="30" t="s">
        <v>828</v>
      </c>
      <c r="B76" s="30" t="s">
        <v>829</v>
      </c>
      <c r="C76" s="43"/>
      <c r="D76" s="44"/>
      <c r="E76" s="44"/>
      <c r="F76" s="35">
        <f t="shared" si="137"/>
        <v>0</v>
      </c>
      <c r="G76" s="35">
        <f t="shared" si="138"/>
        <v>0</v>
      </c>
      <c r="H76" s="35">
        <f t="shared" si="2"/>
        <v>0</v>
      </c>
      <c r="I76" s="21">
        <f>VLOOKUP(A76,Old_Inventory,9,FALSE)</f>
        <v>18</v>
      </c>
      <c r="J76" s="37">
        <f t="shared" ref="J76:K76" si="159">MAX(N76,P76,R76,T76,V76,X76,Z76,AB76,AD76)</f>
        <v>119.66</v>
      </c>
      <c r="K76" s="37">
        <f t="shared" si="159"/>
        <v>141</v>
      </c>
      <c r="L76" s="38">
        <f t="shared" ref="L76:M76" si="160">MIN(N76,P76,R76,T76,V76,X76,Z76,AB76,AD76)</f>
        <v>119.66</v>
      </c>
      <c r="M76" s="38">
        <f t="shared" si="160"/>
        <v>141</v>
      </c>
      <c r="N76" s="38">
        <f t="shared" si="141"/>
        <v>119.66</v>
      </c>
      <c r="O76" s="38">
        <f t="shared" si="142"/>
        <v>141</v>
      </c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40"/>
      <c r="AE76" s="40"/>
      <c r="AF76" s="41">
        <f t="shared" si="35"/>
        <v>0</v>
      </c>
      <c r="AG76" s="42"/>
    </row>
    <row r="77" spans="1:33" ht="13.8">
      <c r="A77" s="30" t="s">
        <v>840</v>
      </c>
      <c r="B77" s="30" t="s">
        <v>841</v>
      </c>
      <c r="C77" s="43"/>
      <c r="D77" s="44"/>
      <c r="E77" s="44"/>
      <c r="F77" s="35">
        <f t="shared" si="137"/>
        <v>0</v>
      </c>
      <c r="G77" s="35">
        <f t="shared" si="138"/>
        <v>0</v>
      </c>
      <c r="H77" s="35">
        <f t="shared" si="2"/>
        <v>0</v>
      </c>
      <c r="I77" s="17">
        <v>18</v>
      </c>
      <c r="J77" s="37">
        <f t="shared" ref="J77:K77" si="161">MAX(N77,P77,R77,T77,V77,X77,Z77,AB77,AD77)</f>
        <v>538.27</v>
      </c>
      <c r="K77" s="37">
        <f t="shared" si="161"/>
        <v>689</v>
      </c>
      <c r="L77" s="38">
        <f t="shared" ref="L77:M77" si="162">MIN(N77,P77,R77,T77,V77,X77,Z77,AB77,AD77)</f>
        <v>502</v>
      </c>
      <c r="M77" s="38">
        <f t="shared" si="162"/>
        <v>593</v>
      </c>
      <c r="N77" s="38">
        <f t="shared" si="141"/>
        <v>538.27</v>
      </c>
      <c r="O77" s="38">
        <f t="shared" si="142"/>
        <v>689</v>
      </c>
      <c r="P77" s="39"/>
      <c r="Q77" s="39"/>
      <c r="R77" s="39"/>
      <c r="S77" s="39"/>
      <c r="T77" s="39"/>
      <c r="U77" s="39"/>
      <c r="V77" s="39">
        <f>VLOOKUP(A77,Reo_LI,9,FALSE)</f>
        <v>502</v>
      </c>
      <c r="W77" s="39">
        <f>VLOOKUP(A77,Reo_LI,11,FALSE)</f>
        <v>593</v>
      </c>
      <c r="X77" s="39">
        <f>VLOOKUP(A77,Zeal,9,FALSE)</f>
        <v>502</v>
      </c>
      <c r="Y77" s="39">
        <f>VLOOKUP(A77,Zeal,11,FALSE)</f>
        <v>593</v>
      </c>
      <c r="Z77" s="39"/>
      <c r="AA77" s="39"/>
      <c r="AB77" s="39"/>
      <c r="AC77" s="39"/>
      <c r="AD77" s="40"/>
      <c r="AE77" s="40"/>
      <c r="AF77" s="41">
        <f t="shared" si="35"/>
        <v>0</v>
      </c>
      <c r="AG77" s="42"/>
    </row>
    <row r="78" spans="1:33" ht="13.8">
      <c r="A78" s="30" t="s">
        <v>859</v>
      </c>
      <c r="B78" s="30" t="s">
        <v>860</v>
      </c>
      <c r="C78" s="43"/>
      <c r="D78" s="44"/>
      <c r="E78" s="44"/>
      <c r="F78" s="35">
        <f t="shared" si="137"/>
        <v>0</v>
      </c>
      <c r="G78" s="35">
        <f t="shared" si="138"/>
        <v>0</v>
      </c>
      <c r="H78" s="35">
        <f t="shared" si="2"/>
        <v>0</v>
      </c>
      <c r="I78" s="21">
        <f t="shared" ref="I78:I85" si="163">VLOOKUP(A78,Old_Inventory,9,FALSE)</f>
        <v>28</v>
      </c>
      <c r="J78" s="37">
        <f t="shared" ref="J78:K78" si="164">MAX(N78,P78,R78,T78,V78,X78,Z78,AB78,AD78)</f>
        <v>44.86</v>
      </c>
      <c r="K78" s="37">
        <f t="shared" si="164"/>
        <v>57</v>
      </c>
      <c r="L78" s="38">
        <f t="shared" ref="L78:M78" si="165">MIN(N78,P78,R78,T78,V78,X78,Z78,AB78,AD78)</f>
        <v>44.86</v>
      </c>
      <c r="M78" s="38">
        <f t="shared" si="165"/>
        <v>57</v>
      </c>
      <c r="N78" s="38">
        <f t="shared" si="141"/>
        <v>44.86</v>
      </c>
      <c r="O78" s="38">
        <f t="shared" si="142"/>
        <v>57</v>
      </c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40"/>
      <c r="AE78" s="40"/>
      <c r="AF78" s="41">
        <f t="shared" si="35"/>
        <v>0</v>
      </c>
      <c r="AG78" s="42"/>
    </row>
    <row r="79" spans="1:33" ht="13.8">
      <c r="A79" s="30" t="s">
        <v>890</v>
      </c>
      <c r="B79" s="30" t="s">
        <v>891</v>
      </c>
      <c r="C79" s="43"/>
      <c r="D79" s="44"/>
      <c r="E79" s="44"/>
      <c r="F79" s="35">
        <f t="shared" si="137"/>
        <v>0</v>
      </c>
      <c r="G79" s="35">
        <f t="shared" si="138"/>
        <v>0</v>
      </c>
      <c r="H79" s="35">
        <f t="shared" si="2"/>
        <v>0</v>
      </c>
      <c r="I79" s="21">
        <f t="shared" si="163"/>
        <v>28</v>
      </c>
      <c r="J79" s="37">
        <f t="shared" ref="J79:K79" si="166">MAX(N79,P79,R79,T79,V79,X79,Z79,AB79,AD79)</f>
        <v>64.08</v>
      </c>
      <c r="K79" s="37">
        <f t="shared" si="166"/>
        <v>82</v>
      </c>
      <c r="L79" s="38">
        <f t="shared" ref="L79:M79" si="167">MIN(N79,P79,R79,T79,V79,X79,Z79,AB79,AD79)</f>
        <v>64.08</v>
      </c>
      <c r="M79" s="38">
        <f t="shared" si="167"/>
        <v>82</v>
      </c>
      <c r="N79" s="38">
        <f t="shared" si="141"/>
        <v>64.08</v>
      </c>
      <c r="O79" s="38">
        <f t="shared" si="142"/>
        <v>82</v>
      </c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40"/>
      <c r="AE79" s="40"/>
      <c r="AF79" s="41">
        <f t="shared" si="35"/>
        <v>0</v>
      </c>
      <c r="AG79" s="42"/>
    </row>
    <row r="80" spans="1:33" ht="13.8">
      <c r="A80" s="30" t="s">
        <v>904</v>
      </c>
      <c r="B80" s="30" t="s">
        <v>905</v>
      </c>
      <c r="C80" s="43"/>
      <c r="D80" s="44"/>
      <c r="E80" s="44"/>
      <c r="F80" s="35">
        <f t="shared" si="137"/>
        <v>0</v>
      </c>
      <c r="G80" s="35">
        <f t="shared" si="138"/>
        <v>0</v>
      </c>
      <c r="H80" s="35">
        <f t="shared" si="2"/>
        <v>0</v>
      </c>
      <c r="I80" s="21">
        <f t="shared" si="163"/>
        <v>18</v>
      </c>
      <c r="J80" s="37">
        <f t="shared" ref="J80:K80" si="168">MAX(N80,P80,R80,T80,V80,X80,Z80,AB80,AD80)</f>
        <v>12.6</v>
      </c>
      <c r="K80" s="37">
        <f t="shared" si="168"/>
        <v>15</v>
      </c>
      <c r="L80" s="38">
        <f t="shared" ref="L80:M80" si="169">MIN(N80,P80,R80,T80,V80,X80,Z80,AB80,AD80)</f>
        <v>12.6</v>
      </c>
      <c r="M80" s="38">
        <f t="shared" si="169"/>
        <v>15</v>
      </c>
      <c r="N80" s="38">
        <f t="shared" si="141"/>
        <v>12.6</v>
      </c>
      <c r="O80" s="38">
        <f t="shared" si="142"/>
        <v>15</v>
      </c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40"/>
      <c r="AE80" s="40"/>
      <c r="AF80" s="41">
        <f t="shared" si="35"/>
        <v>0</v>
      </c>
      <c r="AG80" s="42"/>
    </row>
    <row r="81" spans="1:33" ht="13.8">
      <c r="A81" s="30" t="s">
        <v>925</v>
      </c>
      <c r="B81" s="30" t="s">
        <v>926</v>
      </c>
      <c r="C81" s="43"/>
      <c r="D81" s="44"/>
      <c r="E81" s="44"/>
      <c r="F81" s="35">
        <f t="shared" si="137"/>
        <v>0</v>
      </c>
      <c r="G81" s="35">
        <f t="shared" si="138"/>
        <v>0</v>
      </c>
      <c r="H81" s="35">
        <f t="shared" si="2"/>
        <v>0</v>
      </c>
      <c r="I81" s="21">
        <f t="shared" si="163"/>
        <v>18</v>
      </c>
      <c r="J81" s="37">
        <f t="shared" ref="J81:K81" si="170">MAX(N81,P81,R81,T81,V81,X81,Z81,AB81,AD81)</f>
        <v>18.89</v>
      </c>
      <c r="K81" s="37">
        <f t="shared" si="170"/>
        <v>22</v>
      </c>
      <c r="L81" s="38">
        <f t="shared" ref="L81:M81" si="171">MIN(N81,P81,R81,T81,V81,X81,Z81,AB81,AD81)</f>
        <v>18.89</v>
      </c>
      <c r="M81" s="38">
        <f t="shared" si="171"/>
        <v>22</v>
      </c>
      <c r="N81" s="38">
        <f t="shared" si="141"/>
        <v>18.89</v>
      </c>
      <c r="O81" s="38">
        <f t="shared" si="142"/>
        <v>22</v>
      </c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40"/>
      <c r="AE81" s="40"/>
      <c r="AF81" s="41">
        <f t="shared" si="35"/>
        <v>0</v>
      </c>
      <c r="AG81" s="42"/>
    </row>
    <row r="82" spans="1:33" ht="13.8">
      <c r="A82" s="30" t="s">
        <v>930</v>
      </c>
      <c r="B82" s="30" t="s">
        <v>931</v>
      </c>
      <c r="C82" s="43"/>
      <c r="D82" s="44"/>
      <c r="E82" s="44"/>
      <c r="F82" s="35">
        <f t="shared" si="137"/>
        <v>0</v>
      </c>
      <c r="G82" s="35">
        <f t="shared" si="138"/>
        <v>0</v>
      </c>
      <c r="H82" s="35">
        <f t="shared" si="2"/>
        <v>0</v>
      </c>
      <c r="I82" s="21">
        <f t="shared" si="163"/>
        <v>18</v>
      </c>
      <c r="J82" s="37">
        <f t="shared" ref="J82:K82" si="172">MAX(N82,P82,R82,T82,V82,X82,Z82,AB82,AD82)</f>
        <v>18.89</v>
      </c>
      <c r="K82" s="37">
        <f t="shared" si="172"/>
        <v>22</v>
      </c>
      <c r="L82" s="38">
        <f t="shared" ref="L82:M82" si="173">MIN(N82,P82,R82,T82,V82,X82,Z82,AB82,AD82)</f>
        <v>18.89</v>
      </c>
      <c r="M82" s="38">
        <f t="shared" si="173"/>
        <v>22</v>
      </c>
      <c r="N82" s="38">
        <f t="shared" si="141"/>
        <v>18.89</v>
      </c>
      <c r="O82" s="38">
        <f t="shared" si="142"/>
        <v>22</v>
      </c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40"/>
      <c r="AE82" s="40"/>
      <c r="AF82" s="41">
        <f t="shared" si="35"/>
        <v>0</v>
      </c>
      <c r="AG82" s="42"/>
    </row>
    <row r="83" spans="1:33" ht="13.8">
      <c r="A83" s="30" t="s">
        <v>932</v>
      </c>
      <c r="B83" s="30" t="s">
        <v>933</v>
      </c>
      <c r="C83" s="43"/>
      <c r="D83" s="44"/>
      <c r="E83" s="44"/>
      <c r="F83" s="35">
        <f t="shared" si="137"/>
        <v>0</v>
      </c>
      <c r="G83" s="35">
        <f t="shared" si="138"/>
        <v>0</v>
      </c>
      <c r="H83" s="35">
        <f t="shared" si="2"/>
        <v>0</v>
      </c>
      <c r="I83" s="21">
        <f t="shared" si="163"/>
        <v>28</v>
      </c>
      <c r="J83" s="37">
        <f t="shared" ref="J83:K83" si="174">MAX(N83,P83,R83,T83,V83,X83,Z83,AB83,AD83)</f>
        <v>25.63</v>
      </c>
      <c r="K83" s="37">
        <f t="shared" si="174"/>
        <v>33</v>
      </c>
      <c r="L83" s="38">
        <f t="shared" ref="L83:M83" si="175">MIN(N83,P83,R83,T83,V83,X83,Z83,AB83,AD83)</f>
        <v>25.63</v>
      </c>
      <c r="M83" s="38">
        <f t="shared" si="175"/>
        <v>33</v>
      </c>
      <c r="N83" s="38">
        <f t="shared" si="141"/>
        <v>25.63</v>
      </c>
      <c r="O83" s="38">
        <f t="shared" si="142"/>
        <v>33</v>
      </c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40"/>
      <c r="AE83" s="40"/>
      <c r="AF83" s="41">
        <f t="shared" si="35"/>
        <v>0</v>
      </c>
      <c r="AG83" s="42"/>
    </row>
    <row r="84" spans="1:33" ht="13.8">
      <c r="A84" s="30" t="s">
        <v>934</v>
      </c>
      <c r="B84" s="30" t="s">
        <v>935</v>
      </c>
      <c r="C84" s="43"/>
      <c r="D84" s="44"/>
      <c r="E84" s="44"/>
      <c r="F84" s="35">
        <f t="shared" si="137"/>
        <v>0</v>
      </c>
      <c r="G84" s="35">
        <f t="shared" si="138"/>
        <v>0</v>
      </c>
      <c r="H84" s="35">
        <f t="shared" si="2"/>
        <v>0</v>
      </c>
      <c r="I84" s="21">
        <f t="shared" si="163"/>
        <v>28</v>
      </c>
      <c r="J84" s="37">
        <f t="shared" ref="J84:K84" si="176">MAX(N84,P84,R84,T84,V84,X84,Z84,AB84,AD84)</f>
        <v>25.63</v>
      </c>
      <c r="K84" s="37">
        <f t="shared" si="176"/>
        <v>33</v>
      </c>
      <c r="L84" s="38">
        <f t="shared" ref="L84:M84" si="177">MIN(N84,P84,R84,T84,V84,X84,Z84,AB84,AD84)</f>
        <v>25.63</v>
      </c>
      <c r="M84" s="38">
        <f t="shared" si="177"/>
        <v>33</v>
      </c>
      <c r="N84" s="38">
        <f t="shared" si="141"/>
        <v>25.63</v>
      </c>
      <c r="O84" s="38">
        <f t="shared" si="142"/>
        <v>33</v>
      </c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40"/>
      <c r="AE84" s="40"/>
      <c r="AF84" s="41">
        <f t="shared" si="35"/>
        <v>0</v>
      </c>
      <c r="AG84" s="42"/>
    </row>
    <row r="85" spans="1:33" ht="13.8">
      <c r="A85" s="30" t="s">
        <v>937</v>
      </c>
      <c r="B85" s="30" t="s">
        <v>938</v>
      </c>
      <c r="C85" s="43"/>
      <c r="D85" s="44"/>
      <c r="E85" s="44"/>
      <c r="F85" s="35">
        <f t="shared" si="137"/>
        <v>0</v>
      </c>
      <c r="G85" s="35">
        <f t="shared" si="138"/>
        <v>0</v>
      </c>
      <c r="H85" s="35">
        <f t="shared" si="2"/>
        <v>0</v>
      </c>
      <c r="I85" s="21">
        <f t="shared" si="163"/>
        <v>28</v>
      </c>
      <c r="J85" s="37">
        <f t="shared" ref="J85:K85" si="178">MAX(N85,P85,R85,T85,V85,X85,Z85,AB85,AD85)</f>
        <v>64.08</v>
      </c>
      <c r="K85" s="37">
        <f t="shared" si="178"/>
        <v>82</v>
      </c>
      <c r="L85" s="38">
        <f t="shared" ref="L85:M85" si="179">MIN(N85,P85,R85,T85,V85,X85,Z85,AB85,AD85)</f>
        <v>64.08</v>
      </c>
      <c r="M85" s="38">
        <f t="shared" si="179"/>
        <v>82</v>
      </c>
      <c r="N85" s="38">
        <f t="shared" si="141"/>
        <v>64.08</v>
      </c>
      <c r="O85" s="38">
        <f t="shared" si="142"/>
        <v>82</v>
      </c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40"/>
      <c r="AF85" s="41">
        <f t="shared" si="35"/>
        <v>0</v>
      </c>
      <c r="AG85" s="42"/>
    </row>
    <row r="86" spans="1:33" ht="13.8">
      <c r="A86" s="30" t="s">
        <v>95</v>
      </c>
      <c r="B86" s="30" t="s">
        <v>451</v>
      </c>
      <c r="C86" s="43"/>
      <c r="D86" s="44">
        <v>10</v>
      </c>
      <c r="E86" s="44"/>
      <c r="F86" s="35">
        <f t="shared" si="137"/>
        <v>30</v>
      </c>
      <c r="G86" s="35">
        <f t="shared" si="138"/>
        <v>8</v>
      </c>
      <c r="H86" s="35">
        <f t="shared" si="2"/>
        <v>22</v>
      </c>
      <c r="I86" s="17">
        <v>18</v>
      </c>
      <c r="J86" s="37">
        <f t="shared" ref="J86:K86" si="180">MAX(N86,P86,R86,T86,V86,X86,Z86,AB86,AD86)</f>
        <v>36</v>
      </c>
      <c r="K86" s="37">
        <f t="shared" si="180"/>
        <v>43</v>
      </c>
      <c r="L86" s="38">
        <f t="shared" ref="L86:M86" si="181">MIN(N86,P86,R86,T86,V86,X86,Z86,AB86,AD86)</f>
        <v>36</v>
      </c>
      <c r="M86" s="38">
        <f t="shared" si="181"/>
        <v>43</v>
      </c>
      <c r="N86" s="38">
        <f t="shared" si="141"/>
        <v>36</v>
      </c>
      <c r="O86" s="38">
        <f t="shared" si="142"/>
        <v>43</v>
      </c>
      <c r="P86" s="39">
        <f>VLOOKUP(A86,MagnusNeo,9,FALSE)</f>
        <v>36</v>
      </c>
      <c r="Q86" s="39">
        <f>VLOOKUP(A86,MagnusNeo,11,FALSE)</f>
        <v>43</v>
      </c>
      <c r="R86" s="39"/>
      <c r="S86" s="39"/>
      <c r="T86" s="39">
        <f>VLOOKUP(A86,Magnus,9,FALSE)</f>
        <v>36</v>
      </c>
      <c r="U86" s="39">
        <f>VLOOKUP(A86,Magnus,11,FALSE)</f>
        <v>43</v>
      </c>
      <c r="V86" s="39"/>
      <c r="W86" s="39"/>
      <c r="X86" s="39">
        <f>VLOOKUP(A86,Zeal,9,FALSE)</f>
        <v>36</v>
      </c>
      <c r="Y86" s="39">
        <f>VLOOKUP(A86,Zeal,11,FALSE)</f>
        <v>43</v>
      </c>
      <c r="Z86" s="39"/>
      <c r="AA86" s="39"/>
      <c r="AB86" s="39"/>
      <c r="AC86" s="39"/>
      <c r="AD86" s="40"/>
      <c r="AE86" s="40"/>
      <c r="AF86" s="41">
        <f t="shared" si="35"/>
        <v>-12</v>
      </c>
      <c r="AG86" s="42">
        <v>0</v>
      </c>
    </row>
    <row r="87" spans="1:33" ht="27.6">
      <c r="A87" s="30" t="s">
        <v>456</v>
      </c>
      <c r="B87" s="30" t="s">
        <v>476</v>
      </c>
      <c r="C87" s="43"/>
      <c r="D87" s="44"/>
      <c r="E87" s="44">
        <v>9</v>
      </c>
      <c r="F87" s="35">
        <f t="shared" si="137"/>
        <v>0</v>
      </c>
      <c r="G87" s="35">
        <f t="shared" si="138"/>
        <v>2</v>
      </c>
      <c r="H87" s="35">
        <f t="shared" si="2"/>
        <v>7</v>
      </c>
      <c r="I87" s="17">
        <v>18</v>
      </c>
      <c r="J87" s="37">
        <f t="shared" ref="J87:K87" si="182">MAX(N87,P87,R87,T87,V87,X87,Z87,AB87,AD87)</f>
        <v>36</v>
      </c>
      <c r="K87" s="37">
        <f t="shared" si="182"/>
        <v>43</v>
      </c>
      <c r="L87" s="38">
        <f t="shared" ref="L87:M87" si="183">MIN(N87,P87,R87,T87,V87,X87,Z87,AB87,AD87)</f>
        <v>36</v>
      </c>
      <c r="M87" s="38">
        <f t="shared" si="183"/>
        <v>43</v>
      </c>
      <c r="N87" s="38">
        <f t="shared" si="141"/>
        <v>36</v>
      </c>
      <c r="O87" s="38">
        <f t="shared" si="142"/>
        <v>43</v>
      </c>
      <c r="P87" s="39">
        <f>VLOOKUP(A87,MagnusNeo,9,FALSE)</f>
        <v>36</v>
      </c>
      <c r="Q87" s="39">
        <f>VLOOKUP(A87,MagnusNeo,11,FALSE)</f>
        <v>43</v>
      </c>
      <c r="R87" s="39">
        <f>VLOOKUP(A87,Primus,9,FALSE)</f>
        <v>36</v>
      </c>
      <c r="S87" s="39">
        <f>VLOOKUP(A87,Primus,11,FALSE)</f>
        <v>43</v>
      </c>
      <c r="T87" s="39">
        <f>VLOOKUP(A87,Magnus,9,FALSE)</f>
        <v>36</v>
      </c>
      <c r="U87" s="39">
        <f>VLOOKUP(A87,Magnus,11,FALSE)</f>
        <v>43</v>
      </c>
      <c r="V87" s="39"/>
      <c r="W87" s="39"/>
      <c r="X87" s="39">
        <f>VLOOKUP(A87,Zeal,9,FALSE)</f>
        <v>36</v>
      </c>
      <c r="Y87" s="39">
        <f>VLOOKUP(A87,Zeal,11,FALSE)</f>
        <v>43</v>
      </c>
      <c r="Z87" s="39"/>
      <c r="AA87" s="39"/>
      <c r="AB87" s="39">
        <f>VLOOKUP(A87,Nexus,9,FALSE)</f>
        <v>36</v>
      </c>
      <c r="AC87" s="39">
        <f>VLOOKUP(A87,Nexus,11,FALSE)</f>
        <v>43</v>
      </c>
      <c r="AD87" s="40"/>
      <c r="AE87" s="40"/>
      <c r="AF87" s="41">
        <f t="shared" si="35"/>
        <v>-7</v>
      </c>
      <c r="AG87" s="42"/>
    </row>
    <row r="88" spans="1:33" ht="13.8">
      <c r="A88" s="30" t="s">
        <v>969</v>
      </c>
      <c r="B88" s="30" t="s">
        <v>970</v>
      </c>
      <c r="C88" s="43"/>
      <c r="D88" s="44"/>
      <c r="E88" s="44"/>
      <c r="F88" s="35">
        <f t="shared" si="137"/>
        <v>0</v>
      </c>
      <c r="G88" s="35">
        <f t="shared" si="138"/>
        <v>0</v>
      </c>
      <c r="H88" s="35">
        <f t="shared" si="2"/>
        <v>0</v>
      </c>
      <c r="I88" s="17">
        <v>18</v>
      </c>
      <c r="J88" s="37">
        <f t="shared" ref="J88:K88" si="184">MAX(N88,P88,R88,T88,V88,X88,Z88,AB88,AD88)</f>
        <v>104</v>
      </c>
      <c r="K88" s="37">
        <f t="shared" si="184"/>
        <v>133</v>
      </c>
      <c r="L88" s="38">
        <f t="shared" ref="L88:M88" si="185">MIN(N88,P88,R88,T88,V88,X88,Z88,AB88,AD88)</f>
        <v>104</v>
      </c>
      <c r="M88" s="38">
        <f t="shared" si="185"/>
        <v>123</v>
      </c>
      <c r="N88" s="38">
        <f t="shared" si="141"/>
        <v>104</v>
      </c>
      <c r="O88" s="38">
        <f t="shared" si="142"/>
        <v>133</v>
      </c>
      <c r="P88" s="39"/>
      <c r="Q88" s="39"/>
      <c r="R88" s="39"/>
      <c r="S88" s="39"/>
      <c r="T88" s="39"/>
      <c r="U88" s="39"/>
      <c r="V88" s="39">
        <f>VLOOKUP(A88,Reo_LI,9,FALSE)</f>
        <v>104</v>
      </c>
      <c r="W88" s="39">
        <f>VLOOKUP(A88,Reo_LI,11,FALSE)</f>
        <v>123</v>
      </c>
      <c r="X88" s="39"/>
      <c r="Y88" s="39"/>
      <c r="Z88" s="39"/>
      <c r="AA88" s="39"/>
      <c r="AB88" s="39"/>
      <c r="AC88" s="39"/>
      <c r="AD88" s="40"/>
      <c r="AE88" s="40"/>
      <c r="AF88" s="41">
        <f t="shared" si="35"/>
        <v>0</v>
      </c>
      <c r="AG88" s="42"/>
    </row>
    <row r="89" spans="1:33" ht="13.8">
      <c r="A89" s="30" t="s">
        <v>987</v>
      </c>
      <c r="B89" s="30" t="s">
        <v>988</v>
      </c>
      <c r="C89" s="43"/>
      <c r="D89" s="44"/>
      <c r="E89" s="44"/>
      <c r="F89" s="35">
        <f t="shared" si="137"/>
        <v>0</v>
      </c>
      <c r="G89" s="35">
        <f t="shared" si="138"/>
        <v>0</v>
      </c>
      <c r="H89" s="35">
        <f t="shared" si="2"/>
        <v>0</v>
      </c>
      <c r="I89" s="17">
        <v>18</v>
      </c>
      <c r="J89" s="37">
        <f t="shared" ref="J89:K89" si="186">MAX(N89,P89,R89,T89,V89,X89,Z89,AB89,AD89)</f>
        <v>99</v>
      </c>
      <c r="K89" s="37">
        <f t="shared" si="186"/>
        <v>126</v>
      </c>
      <c r="L89" s="38">
        <f t="shared" ref="L89:M89" si="187">MIN(N89,P89,R89,T89,V89,X89,Z89,AB89,AD89)</f>
        <v>99</v>
      </c>
      <c r="M89" s="38">
        <f t="shared" si="187"/>
        <v>117</v>
      </c>
      <c r="N89" s="38">
        <f t="shared" si="141"/>
        <v>99</v>
      </c>
      <c r="O89" s="38">
        <f t="shared" si="142"/>
        <v>126</v>
      </c>
      <c r="P89" s="39"/>
      <c r="Q89" s="39"/>
      <c r="R89" s="39"/>
      <c r="S89" s="39"/>
      <c r="T89" s="39"/>
      <c r="U89" s="39"/>
      <c r="V89" s="39">
        <f>VLOOKUP(A89,Reo_LI,9,FALSE)</f>
        <v>99</v>
      </c>
      <c r="W89" s="39">
        <f>VLOOKUP(A89,Reo_LI,11,FALSE)</f>
        <v>117</v>
      </c>
      <c r="X89" s="39"/>
      <c r="Y89" s="39"/>
      <c r="Z89" s="39"/>
      <c r="AA89" s="39"/>
      <c r="AB89" s="39"/>
      <c r="AC89" s="39"/>
      <c r="AD89" s="40"/>
      <c r="AE89" s="40"/>
      <c r="AF89" s="41">
        <f t="shared" si="35"/>
        <v>0</v>
      </c>
      <c r="AG89" s="42"/>
    </row>
    <row r="90" spans="1:33" ht="13.8">
      <c r="A90" s="30" t="s">
        <v>1003</v>
      </c>
      <c r="B90" s="30" t="s">
        <v>1004</v>
      </c>
      <c r="C90" s="43"/>
      <c r="D90" s="44"/>
      <c r="E90" s="44"/>
      <c r="F90" s="35">
        <f t="shared" si="137"/>
        <v>0</v>
      </c>
      <c r="G90" s="35">
        <f t="shared" si="138"/>
        <v>0</v>
      </c>
      <c r="H90" s="35">
        <f t="shared" si="2"/>
        <v>0</v>
      </c>
      <c r="I90" s="21">
        <f>VLOOKUP(A90,Old_Inventory,9,FALSE)</f>
        <v>28</v>
      </c>
      <c r="J90" s="37">
        <f t="shared" ref="J90:K90" si="188">MAX(N90,P90,R90,T90,V90,X90,Z90,AB90,AD90)</f>
        <v>76.900000000000006</v>
      </c>
      <c r="K90" s="37">
        <f t="shared" si="188"/>
        <v>98</v>
      </c>
      <c r="L90" s="38">
        <f t="shared" ref="L90:M90" si="189">MIN(N90,P90,R90,T90,V90,X90,Z90,AB90,AD90)</f>
        <v>76.900000000000006</v>
      </c>
      <c r="M90" s="38">
        <f t="shared" si="189"/>
        <v>98</v>
      </c>
      <c r="N90" s="38">
        <f t="shared" si="141"/>
        <v>76.900000000000006</v>
      </c>
      <c r="O90" s="38">
        <f t="shared" si="142"/>
        <v>98</v>
      </c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40"/>
      <c r="AE90" s="40"/>
      <c r="AF90" s="41">
        <f t="shared" si="35"/>
        <v>0</v>
      </c>
      <c r="AG90" s="42"/>
    </row>
    <row r="91" spans="1:33" ht="13.8">
      <c r="A91" s="30" t="s">
        <v>1015</v>
      </c>
      <c r="B91" s="30" t="s">
        <v>1016</v>
      </c>
      <c r="C91" s="43"/>
      <c r="D91" s="44"/>
      <c r="E91" s="44"/>
      <c r="F91" s="35">
        <f t="shared" si="137"/>
        <v>0</v>
      </c>
      <c r="G91" s="35">
        <f t="shared" si="138"/>
        <v>0</v>
      </c>
      <c r="H91" s="35">
        <f t="shared" si="2"/>
        <v>0</v>
      </c>
      <c r="I91" s="21">
        <f>VLOOKUP(A91,Old_Inventory,9,FALSE)</f>
        <v>28</v>
      </c>
      <c r="J91" s="37">
        <f t="shared" ref="J91:K91" si="190">MAX(N91,P91,R91,T91,V91,X91,Z91,AB91,AD91)</f>
        <v>38.450000000000003</v>
      </c>
      <c r="K91" s="37">
        <f t="shared" si="190"/>
        <v>49</v>
      </c>
      <c r="L91" s="38">
        <f t="shared" ref="L91:M91" si="191">MIN(N91,P91,R91,T91,V91,X91,Z91,AB91,AD91)</f>
        <v>38.450000000000003</v>
      </c>
      <c r="M91" s="38">
        <f t="shared" si="191"/>
        <v>49</v>
      </c>
      <c r="N91" s="38">
        <f t="shared" si="141"/>
        <v>38.450000000000003</v>
      </c>
      <c r="O91" s="38">
        <f t="shared" si="142"/>
        <v>49</v>
      </c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40"/>
      <c r="AE91" s="40"/>
      <c r="AF91" s="41">
        <f t="shared" si="35"/>
        <v>0</v>
      </c>
      <c r="AG91" s="42"/>
    </row>
    <row r="92" spans="1:33" ht="13.8">
      <c r="A92" s="30" t="s">
        <v>1033</v>
      </c>
      <c r="B92" s="30" t="s">
        <v>1034</v>
      </c>
      <c r="C92" s="43"/>
      <c r="D92" s="44"/>
      <c r="E92" s="44"/>
      <c r="F92" s="35">
        <f t="shared" si="137"/>
        <v>0</v>
      </c>
      <c r="G92" s="35">
        <f t="shared" si="138"/>
        <v>0</v>
      </c>
      <c r="H92" s="35">
        <f t="shared" si="2"/>
        <v>0</v>
      </c>
      <c r="I92" s="21">
        <f>VLOOKUP(A92,Old_Inventory,9,FALSE)</f>
        <v>28</v>
      </c>
      <c r="J92" s="37">
        <f t="shared" ref="J92:K92" si="192">MAX(N92,P92,R92,T92,V92,X92,Z92,AB92,AD92)</f>
        <v>121.75</v>
      </c>
      <c r="K92" s="37">
        <f t="shared" si="192"/>
        <v>156</v>
      </c>
      <c r="L92" s="38">
        <f t="shared" ref="L92:M92" si="193">MIN(N92,P92,R92,T92,V92,X92,Z92,AB92,AD92)</f>
        <v>121.75</v>
      </c>
      <c r="M92" s="38">
        <f t="shared" si="193"/>
        <v>156</v>
      </c>
      <c r="N92" s="38">
        <f t="shared" si="141"/>
        <v>121.75</v>
      </c>
      <c r="O92" s="38">
        <f t="shared" si="142"/>
        <v>156</v>
      </c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40"/>
      <c r="AE92" s="40"/>
      <c r="AF92" s="41">
        <f t="shared" si="35"/>
        <v>0</v>
      </c>
      <c r="AG92" s="42"/>
    </row>
    <row r="93" spans="1:33" ht="13.8">
      <c r="A93" s="30" t="s">
        <v>1041</v>
      </c>
      <c r="B93" s="30" t="s">
        <v>1042</v>
      </c>
      <c r="C93" s="43"/>
      <c r="D93" s="44"/>
      <c r="E93" s="44"/>
      <c r="F93" s="35">
        <f t="shared" si="137"/>
        <v>0</v>
      </c>
      <c r="G93" s="35">
        <f t="shared" si="138"/>
        <v>0</v>
      </c>
      <c r="H93" s="35">
        <f t="shared" si="2"/>
        <v>0</v>
      </c>
      <c r="I93" s="21">
        <f>VLOOKUP(A93,Old_Inventory,9,FALSE)</f>
        <v>18</v>
      </c>
      <c r="J93" s="37">
        <f t="shared" ref="J93:K93" si="194">MAX(N93,P93,R93,T93,V93,X93,Z93,AB93,AD93)</f>
        <v>100.77</v>
      </c>
      <c r="K93" s="37">
        <f t="shared" si="194"/>
        <v>119</v>
      </c>
      <c r="L93" s="38">
        <f t="shared" ref="L93:M93" si="195">MIN(N93,P93,R93,T93,V93,X93,Z93,AB93,AD93)</f>
        <v>100.77</v>
      </c>
      <c r="M93" s="38">
        <f t="shared" si="195"/>
        <v>119</v>
      </c>
      <c r="N93" s="38">
        <f t="shared" si="141"/>
        <v>100.77</v>
      </c>
      <c r="O93" s="38">
        <f t="shared" si="142"/>
        <v>119</v>
      </c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40"/>
      <c r="AE93" s="40"/>
      <c r="AF93" s="41">
        <f t="shared" si="35"/>
        <v>0</v>
      </c>
      <c r="AG93" s="42"/>
    </row>
    <row r="94" spans="1:33" ht="13.8">
      <c r="A94" s="30" t="s">
        <v>478</v>
      </c>
      <c r="B94" s="30" t="s">
        <v>479</v>
      </c>
      <c r="C94" s="43"/>
      <c r="D94" s="44"/>
      <c r="E94" s="44"/>
      <c r="F94" s="35">
        <f t="shared" si="137"/>
        <v>1</v>
      </c>
      <c r="G94" s="35">
        <f t="shared" si="138"/>
        <v>0</v>
      </c>
      <c r="H94" s="35">
        <f t="shared" si="2"/>
        <v>1</v>
      </c>
      <c r="I94" s="17">
        <v>18</v>
      </c>
      <c r="J94" s="37">
        <f t="shared" ref="J94:K94" si="196">MAX(N94,P94,R94,T94,V94,X94,Z94,AB94,AD94)</f>
        <v>100.77</v>
      </c>
      <c r="K94" s="37">
        <f t="shared" si="196"/>
        <v>119</v>
      </c>
      <c r="L94" s="38">
        <f t="shared" ref="L94:M94" si="197">MIN(N94,P94,R94,T94,V94,X94,Z94,AB94,AD94)</f>
        <v>94</v>
      </c>
      <c r="M94" s="38">
        <f t="shared" si="197"/>
        <v>111</v>
      </c>
      <c r="N94" s="38">
        <f t="shared" si="141"/>
        <v>100.77</v>
      </c>
      <c r="O94" s="38">
        <f t="shared" si="142"/>
        <v>119</v>
      </c>
      <c r="P94" s="39">
        <f>VLOOKUP(A94,MagnusNeo,9,FALSE)</f>
        <v>94</v>
      </c>
      <c r="Q94" s="39">
        <f>VLOOKUP(A94,MagnusNeo,11,FALSE)</f>
        <v>111</v>
      </c>
      <c r="R94" s="39">
        <f>VLOOKUP(A94,Primus,9,FALSE)</f>
        <v>94</v>
      </c>
      <c r="S94" s="39">
        <f>VLOOKUP(A94,Primus,11,FALSE)</f>
        <v>111</v>
      </c>
      <c r="T94" s="39"/>
      <c r="U94" s="39"/>
      <c r="V94" s="39"/>
      <c r="W94" s="39"/>
      <c r="X94" s="39">
        <f>VLOOKUP(A94,Zeal,9,FALSE)</f>
        <v>94</v>
      </c>
      <c r="Y94" s="39">
        <f>VLOOKUP(A94,Zeal,11,FALSE)</f>
        <v>111</v>
      </c>
      <c r="Z94" s="39"/>
      <c r="AA94" s="39"/>
      <c r="AB94" s="39"/>
      <c r="AC94" s="39"/>
      <c r="AD94" s="40"/>
      <c r="AE94" s="40"/>
      <c r="AF94" s="41">
        <f t="shared" si="35"/>
        <v>-1</v>
      </c>
      <c r="AG94" s="42"/>
    </row>
    <row r="95" spans="1:33" ht="13.8">
      <c r="A95" s="30" t="s">
        <v>1067</v>
      </c>
      <c r="B95" s="30" t="s">
        <v>988</v>
      </c>
      <c r="C95" s="43"/>
      <c r="D95" s="44"/>
      <c r="E95" s="44"/>
      <c r="F95" s="35">
        <f t="shared" si="137"/>
        <v>0</v>
      </c>
      <c r="G95" s="35">
        <f t="shared" si="138"/>
        <v>0</v>
      </c>
      <c r="H95" s="35">
        <f t="shared" si="2"/>
        <v>0</v>
      </c>
      <c r="I95" s="17">
        <v>18</v>
      </c>
      <c r="J95" s="37">
        <f t="shared" ref="J95:K95" si="198">MAX(N95,P95,R95,T95,V95,X95,Z95,AB95,AD95)</f>
        <v>119.66</v>
      </c>
      <c r="K95" s="37">
        <f t="shared" si="198"/>
        <v>141</v>
      </c>
      <c r="L95" s="38">
        <f t="shared" ref="L95:M95" si="199">MIN(N95,P95,R95,T95,V95,X95,Z95,AB95,AD95)</f>
        <v>103</v>
      </c>
      <c r="M95" s="38">
        <f t="shared" si="199"/>
        <v>122</v>
      </c>
      <c r="N95" s="38">
        <f t="shared" si="141"/>
        <v>119.66</v>
      </c>
      <c r="O95" s="38">
        <f t="shared" si="142"/>
        <v>141</v>
      </c>
      <c r="P95" s="39"/>
      <c r="Q95" s="39"/>
      <c r="R95" s="39">
        <f>VLOOKUP(A95,Primus,9,FALSE)</f>
        <v>103</v>
      </c>
      <c r="S95" s="39">
        <f>VLOOKUP(A95,Primus,11,FALSE)</f>
        <v>122</v>
      </c>
      <c r="T95" s="39">
        <f>VLOOKUP(A95,Magnus,9,FALSE)</f>
        <v>103</v>
      </c>
      <c r="U95" s="39">
        <f>VLOOKUP(A95,Magnus,11,FALSE)</f>
        <v>122</v>
      </c>
      <c r="V95" s="39"/>
      <c r="W95" s="39"/>
      <c r="X95" s="39">
        <f>VLOOKUP(A95,Zeal,9,FALSE)</f>
        <v>103</v>
      </c>
      <c r="Y95" s="39">
        <f>VLOOKUP(A95,Zeal,11,FALSE)</f>
        <v>122</v>
      </c>
      <c r="Z95" s="39"/>
      <c r="AA95" s="39"/>
      <c r="AB95" s="39"/>
      <c r="AC95" s="39"/>
      <c r="AD95" s="40"/>
      <c r="AE95" s="40"/>
      <c r="AF95" s="41">
        <f t="shared" si="35"/>
        <v>0</v>
      </c>
      <c r="AG95" s="42"/>
    </row>
    <row r="96" spans="1:33" ht="27.6">
      <c r="A96" s="30" t="s">
        <v>486</v>
      </c>
      <c r="B96" s="30" t="s">
        <v>487</v>
      </c>
      <c r="C96" s="43"/>
      <c r="D96" s="44"/>
      <c r="E96" s="44"/>
      <c r="F96" s="35">
        <f t="shared" si="137"/>
        <v>2</v>
      </c>
      <c r="G96" s="35">
        <f t="shared" si="138"/>
        <v>0</v>
      </c>
      <c r="H96" s="35">
        <f t="shared" si="2"/>
        <v>2</v>
      </c>
      <c r="I96" s="17">
        <v>18</v>
      </c>
      <c r="J96" s="37">
        <f t="shared" ref="J96:K96" si="200">MAX(N96,P96,R96,T96,V96,X96,Z96,AB96,AD96)</f>
        <v>100.77</v>
      </c>
      <c r="K96" s="37">
        <f t="shared" si="200"/>
        <v>119</v>
      </c>
      <c r="L96" s="38">
        <f t="shared" ref="L96:M96" si="201">MIN(N96,P96,R96,T96,V96,X96,Z96,AB96,AD96)</f>
        <v>97</v>
      </c>
      <c r="M96" s="38">
        <f t="shared" si="201"/>
        <v>115</v>
      </c>
      <c r="N96" s="38">
        <f t="shared" si="141"/>
        <v>100.77</v>
      </c>
      <c r="O96" s="38">
        <f t="shared" si="142"/>
        <v>119</v>
      </c>
      <c r="P96" s="39"/>
      <c r="Q96" s="39"/>
      <c r="R96" s="39"/>
      <c r="S96" s="39"/>
      <c r="T96" s="39"/>
      <c r="U96" s="39"/>
      <c r="V96" s="39">
        <f>VLOOKUP(A96,Reo_LI,9,FALSE)</f>
        <v>97</v>
      </c>
      <c r="W96" s="39">
        <f>VLOOKUP(A96,Reo_LI,11,FALSE)</f>
        <v>115</v>
      </c>
      <c r="X96" s="39"/>
      <c r="Y96" s="39"/>
      <c r="Z96" s="39"/>
      <c r="AA96" s="39"/>
      <c r="AB96" s="39"/>
      <c r="AC96" s="39"/>
      <c r="AD96" s="40"/>
      <c r="AE96" s="40"/>
      <c r="AF96" s="41">
        <f t="shared" si="35"/>
        <v>-2</v>
      </c>
      <c r="AG96" s="42"/>
    </row>
    <row r="97" spans="1:33" ht="13.8">
      <c r="A97" s="30" t="s">
        <v>1102</v>
      </c>
      <c r="B97" s="30" t="s">
        <v>1103</v>
      </c>
      <c r="C97" s="43"/>
      <c r="D97" s="44"/>
      <c r="E97" s="44"/>
      <c r="F97" s="35">
        <f t="shared" si="137"/>
        <v>0</v>
      </c>
      <c r="G97" s="35">
        <f t="shared" si="138"/>
        <v>0</v>
      </c>
      <c r="H97" s="35">
        <f t="shared" si="2"/>
        <v>0</v>
      </c>
      <c r="I97" s="21">
        <f t="shared" ref="I97:I112" si="202">VLOOKUP(A97,Old_Inventory,9,FALSE)</f>
        <v>28</v>
      </c>
      <c r="J97" s="37">
        <f t="shared" ref="J97:K97" si="203">MAX(N97,P97,R97,T97,V97,X97,Z97,AB97,AD97)</f>
        <v>134.57</v>
      </c>
      <c r="K97" s="37">
        <f t="shared" si="203"/>
        <v>172</v>
      </c>
      <c r="L97" s="38">
        <f t="shared" ref="L97:M97" si="204">MIN(N97,P97,R97,T97,V97,X97,Z97,AB97,AD97)</f>
        <v>134.57</v>
      </c>
      <c r="M97" s="38">
        <f t="shared" si="204"/>
        <v>172</v>
      </c>
      <c r="N97" s="38">
        <f t="shared" si="141"/>
        <v>134.57</v>
      </c>
      <c r="O97" s="38">
        <f t="shared" si="142"/>
        <v>172</v>
      </c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40"/>
      <c r="AE97" s="40"/>
      <c r="AF97" s="41">
        <f t="shared" si="35"/>
        <v>0</v>
      </c>
      <c r="AG97" s="42"/>
    </row>
    <row r="98" spans="1:33" ht="27.6">
      <c r="A98" s="30" t="s">
        <v>1122</v>
      </c>
      <c r="B98" s="30" t="s">
        <v>1124</v>
      </c>
      <c r="C98" s="43"/>
      <c r="D98" s="44"/>
      <c r="E98" s="44"/>
      <c r="F98" s="35">
        <f t="shared" si="137"/>
        <v>0</v>
      </c>
      <c r="G98" s="35">
        <f t="shared" si="138"/>
        <v>0</v>
      </c>
      <c r="H98" s="35">
        <f t="shared" si="2"/>
        <v>0</v>
      </c>
      <c r="I98" s="21">
        <f t="shared" si="202"/>
        <v>18</v>
      </c>
      <c r="J98" s="37">
        <f t="shared" ref="J98:K98" si="205">MAX(N98,P98,R98,T98,V98,X98,Z98,AB98,AD98)</f>
        <v>1574.5</v>
      </c>
      <c r="K98" s="37">
        <f t="shared" si="205"/>
        <v>1858</v>
      </c>
      <c r="L98" s="38">
        <f t="shared" ref="L98:M98" si="206">MIN(N98,P98,R98,T98,V98,X98,Z98,AB98,AD98)</f>
        <v>1574.5</v>
      </c>
      <c r="M98" s="38">
        <f t="shared" si="206"/>
        <v>1858</v>
      </c>
      <c r="N98" s="38">
        <f t="shared" si="141"/>
        <v>1574.5</v>
      </c>
      <c r="O98" s="38">
        <f t="shared" si="142"/>
        <v>1858</v>
      </c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40"/>
      <c r="AE98" s="40"/>
      <c r="AF98" s="41">
        <f t="shared" si="35"/>
        <v>0</v>
      </c>
      <c r="AG98" s="42"/>
    </row>
    <row r="99" spans="1:33" ht="13.8">
      <c r="A99" s="30" t="s">
        <v>1141</v>
      </c>
      <c r="B99" s="30" t="s">
        <v>1142</v>
      </c>
      <c r="C99" s="43"/>
      <c r="D99" s="44"/>
      <c r="E99" s="44"/>
      <c r="F99" s="35">
        <f t="shared" si="137"/>
        <v>0</v>
      </c>
      <c r="G99" s="35">
        <f t="shared" si="138"/>
        <v>0</v>
      </c>
      <c r="H99" s="35">
        <f t="shared" si="2"/>
        <v>0</v>
      </c>
      <c r="I99" s="21">
        <f t="shared" si="202"/>
        <v>18</v>
      </c>
      <c r="J99" s="37">
        <f t="shared" ref="J99:K99" si="207">MAX(N99,P99,R99,T99,V99,X99,Z99,AB99,AD99)</f>
        <v>358.99</v>
      </c>
      <c r="K99" s="37">
        <f t="shared" si="207"/>
        <v>424</v>
      </c>
      <c r="L99" s="38">
        <f t="shared" ref="L99:M99" si="208">MIN(N99,P99,R99,T99,V99,X99,Z99,AB99,AD99)</f>
        <v>358.99</v>
      </c>
      <c r="M99" s="38">
        <f t="shared" si="208"/>
        <v>424</v>
      </c>
      <c r="N99" s="38">
        <f t="shared" si="141"/>
        <v>358.99</v>
      </c>
      <c r="O99" s="38">
        <f t="shared" si="142"/>
        <v>424</v>
      </c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40"/>
      <c r="AE99" s="40"/>
      <c r="AF99" s="41">
        <f t="shared" si="35"/>
        <v>0</v>
      </c>
      <c r="AG99" s="42"/>
    </row>
    <row r="100" spans="1:33" ht="13.8">
      <c r="A100" s="30" t="s">
        <v>1160</v>
      </c>
      <c r="B100" s="30" t="s">
        <v>1161</v>
      </c>
      <c r="C100" s="43"/>
      <c r="D100" s="44"/>
      <c r="E100" s="44"/>
      <c r="F100" s="35">
        <f t="shared" si="137"/>
        <v>0</v>
      </c>
      <c r="G100" s="35">
        <f t="shared" si="138"/>
        <v>0</v>
      </c>
      <c r="H100" s="35">
        <f t="shared" si="2"/>
        <v>0</v>
      </c>
      <c r="I100" s="21">
        <f t="shared" si="202"/>
        <v>18</v>
      </c>
      <c r="J100" s="37">
        <f t="shared" ref="J100:K100" si="209">MAX(N100,P100,R100,T100,V100,X100,Z100,AB100,AD100)</f>
        <v>1505.22</v>
      </c>
      <c r="K100" s="37">
        <f t="shared" si="209"/>
        <v>1776</v>
      </c>
      <c r="L100" s="38">
        <f t="shared" ref="L100:M100" si="210">MIN(N100,P100,R100,T100,V100,X100,Z100,AB100,AD100)</f>
        <v>1505.22</v>
      </c>
      <c r="M100" s="38">
        <f t="shared" si="210"/>
        <v>1776</v>
      </c>
      <c r="N100" s="38">
        <f t="shared" si="141"/>
        <v>1505.22</v>
      </c>
      <c r="O100" s="38">
        <f t="shared" si="142"/>
        <v>1776</v>
      </c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40"/>
      <c r="AE100" s="40"/>
      <c r="AF100" s="41">
        <f t="shared" si="35"/>
        <v>0</v>
      </c>
      <c r="AG100" s="42"/>
    </row>
    <row r="101" spans="1:33" ht="27.6">
      <c r="A101" s="30" t="s">
        <v>1178</v>
      </c>
      <c r="B101" s="30" t="s">
        <v>1179</v>
      </c>
      <c r="C101" s="43"/>
      <c r="D101" s="44"/>
      <c r="E101" s="44"/>
      <c r="F101" s="35">
        <f t="shared" si="137"/>
        <v>0</v>
      </c>
      <c r="G101" s="35">
        <f t="shared" si="138"/>
        <v>0</v>
      </c>
      <c r="H101" s="35">
        <f t="shared" si="2"/>
        <v>0</v>
      </c>
      <c r="I101" s="21">
        <f t="shared" si="202"/>
        <v>18</v>
      </c>
      <c r="J101" s="37">
        <f t="shared" ref="J101:K101" si="211">MAX(N101,P101,R101,T101,V101,X101,Z101,AB101,AD101)</f>
        <v>1448.54</v>
      </c>
      <c r="K101" s="37">
        <f t="shared" si="211"/>
        <v>1709</v>
      </c>
      <c r="L101" s="38">
        <f t="shared" ref="L101:M101" si="212">MIN(N101,P101,R101,T101,V101,X101,Z101,AB101,AD101)</f>
        <v>1448.54</v>
      </c>
      <c r="M101" s="38">
        <f t="shared" si="212"/>
        <v>1709</v>
      </c>
      <c r="N101" s="38">
        <f t="shared" si="141"/>
        <v>1448.54</v>
      </c>
      <c r="O101" s="38">
        <f t="shared" si="142"/>
        <v>1709</v>
      </c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40"/>
      <c r="AE101" s="40"/>
      <c r="AF101" s="41">
        <f t="shared" si="35"/>
        <v>0</v>
      </c>
      <c r="AG101" s="42"/>
    </row>
    <row r="102" spans="1:33" ht="27.6">
      <c r="A102" s="30" t="s">
        <v>1239</v>
      </c>
      <c r="B102" s="30" t="s">
        <v>1241</v>
      </c>
      <c r="C102" s="43"/>
      <c r="D102" s="44"/>
      <c r="E102" s="44"/>
      <c r="F102" s="35">
        <f t="shared" si="137"/>
        <v>0</v>
      </c>
      <c r="G102" s="35">
        <f t="shared" si="138"/>
        <v>0</v>
      </c>
      <c r="H102" s="35">
        <f t="shared" si="2"/>
        <v>0</v>
      </c>
      <c r="I102" s="21">
        <f t="shared" si="202"/>
        <v>18</v>
      </c>
      <c r="J102" s="37">
        <f t="shared" ref="J102:K102" si="213">MAX(N102,P102,R102,T102,V102,X102,Z102,AB102,AD102)</f>
        <v>1184.02</v>
      </c>
      <c r="K102" s="37">
        <f t="shared" si="213"/>
        <v>1397</v>
      </c>
      <c r="L102" s="38">
        <f t="shared" ref="L102:M102" si="214">MIN(N102,P102,R102,T102,V102,X102,Z102,AB102,AD102)</f>
        <v>1184.02</v>
      </c>
      <c r="M102" s="38">
        <f t="shared" si="214"/>
        <v>1397</v>
      </c>
      <c r="N102" s="38">
        <f t="shared" si="141"/>
        <v>1184.02</v>
      </c>
      <c r="O102" s="38">
        <f t="shared" si="142"/>
        <v>1397</v>
      </c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40"/>
      <c r="AE102" s="40"/>
      <c r="AF102" s="41">
        <f t="shared" si="35"/>
        <v>0</v>
      </c>
      <c r="AG102" s="42"/>
    </row>
    <row r="103" spans="1:33" ht="13.8">
      <c r="A103" s="30" t="s">
        <v>1259</v>
      </c>
      <c r="B103" s="30" t="s">
        <v>1260</v>
      </c>
      <c r="C103" s="43"/>
      <c r="D103" s="44"/>
      <c r="E103" s="44"/>
      <c r="F103" s="35">
        <f t="shared" si="137"/>
        <v>0</v>
      </c>
      <c r="G103" s="35">
        <f t="shared" si="138"/>
        <v>0</v>
      </c>
      <c r="H103" s="35">
        <f t="shared" si="2"/>
        <v>0</v>
      </c>
      <c r="I103" s="21">
        <f t="shared" si="202"/>
        <v>18</v>
      </c>
      <c r="J103" s="37">
        <f t="shared" ref="J103:K103" si="215">MAX(N103,P103,R103,T103,V103,X103,Z103,AB103,AD103)</f>
        <v>793.55</v>
      </c>
      <c r="K103" s="37">
        <f t="shared" si="215"/>
        <v>936</v>
      </c>
      <c r="L103" s="38">
        <f t="shared" ref="L103:M103" si="216">MIN(N103,P103,R103,T103,V103,X103,Z103,AB103,AD103)</f>
        <v>793.55</v>
      </c>
      <c r="M103" s="38">
        <f t="shared" si="216"/>
        <v>936</v>
      </c>
      <c r="N103" s="38">
        <f t="shared" si="141"/>
        <v>793.55</v>
      </c>
      <c r="O103" s="38">
        <f t="shared" si="142"/>
        <v>936</v>
      </c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40"/>
      <c r="AE103" s="40"/>
      <c r="AF103" s="41">
        <f t="shared" si="35"/>
        <v>0</v>
      </c>
      <c r="AG103" s="42"/>
    </row>
    <row r="104" spans="1:33" ht="27.6">
      <c r="A104" s="30" t="s">
        <v>1281</v>
      </c>
      <c r="B104" s="30" t="s">
        <v>1282</v>
      </c>
      <c r="C104" s="43"/>
      <c r="D104" s="44"/>
      <c r="E104" s="44"/>
      <c r="F104" s="35">
        <f t="shared" si="137"/>
        <v>0</v>
      </c>
      <c r="G104" s="35">
        <f t="shared" si="138"/>
        <v>0</v>
      </c>
      <c r="H104" s="35">
        <f t="shared" si="2"/>
        <v>0</v>
      </c>
      <c r="I104" s="21">
        <f t="shared" si="202"/>
        <v>18</v>
      </c>
      <c r="J104" s="37">
        <f t="shared" ref="J104:K104" si="217">MAX(N104,P104,R104,T104,V104,X104,Z104,AB104,AD104)</f>
        <v>843.93</v>
      </c>
      <c r="K104" s="37">
        <f t="shared" si="217"/>
        <v>996</v>
      </c>
      <c r="L104" s="38">
        <f t="shared" ref="L104:M104" si="218">MIN(N104,P104,R104,T104,V104,X104,Z104,AB104,AD104)</f>
        <v>843.93</v>
      </c>
      <c r="M104" s="38">
        <f t="shared" si="218"/>
        <v>996</v>
      </c>
      <c r="N104" s="38">
        <f t="shared" si="141"/>
        <v>843.93</v>
      </c>
      <c r="O104" s="38">
        <f t="shared" si="142"/>
        <v>996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40"/>
      <c r="AE104" s="40"/>
      <c r="AF104" s="41">
        <f t="shared" si="35"/>
        <v>0</v>
      </c>
      <c r="AG104" s="42"/>
    </row>
    <row r="105" spans="1:33" ht="13.8">
      <c r="A105" s="30" t="s">
        <v>1304</v>
      </c>
      <c r="B105" s="30" t="s">
        <v>1305</v>
      </c>
      <c r="C105" s="43"/>
      <c r="D105" s="44"/>
      <c r="E105" s="44"/>
      <c r="F105" s="35">
        <f t="shared" si="137"/>
        <v>0</v>
      </c>
      <c r="G105" s="35">
        <f t="shared" si="138"/>
        <v>0</v>
      </c>
      <c r="H105" s="35">
        <f t="shared" si="2"/>
        <v>0</v>
      </c>
      <c r="I105" s="21">
        <f t="shared" si="202"/>
        <v>18</v>
      </c>
      <c r="J105" s="37">
        <f t="shared" ref="J105:K105" si="219">MAX(N105,P105,R105,T105,V105,X105,Z105,AB105,AD105)</f>
        <v>1013.98</v>
      </c>
      <c r="K105" s="37">
        <f t="shared" si="219"/>
        <v>1196</v>
      </c>
      <c r="L105" s="38">
        <f t="shared" ref="L105:M105" si="220">MIN(N105,P105,R105,T105,V105,X105,Z105,AB105,AD105)</f>
        <v>1013.98</v>
      </c>
      <c r="M105" s="38">
        <f t="shared" si="220"/>
        <v>1196</v>
      </c>
      <c r="N105" s="38">
        <f t="shared" si="141"/>
        <v>1013.98</v>
      </c>
      <c r="O105" s="38">
        <f t="shared" si="142"/>
        <v>1196</v>
      </c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40"/>
      <c r="AE105" s="40"/>
      <c r="AF105" s="41">
        <f t="shared" si="35"/>
        <v>0</v>
      </c>
      <c r="AG105" s="42"/>
    </row>
    <row r="106" spans="1:33" ht="13.8">
      <c r="A106" s="30" t="s">
        <v>1325</v>
      </c>
      <c r="B106" s="30" t="s">
        <v>1326</v>
      </c>
      <c r="C106" s="43"/>
      <c r="D106" s="44"/>
      <c r="E106" s="44"/>
      <c r="F106" s="35">
        <f t="shared" si="137"/>
        <v>0</v>
      </c>
      <c r="G106" s="35">
        <f t="shared" si="138"/>
        <v>0</v>
      </c>
      <c r="H106" s="35">
        <f t="shared" si="2"/>
        <v>0</v>
      </c>
      <c r="I106" s="21">
        <f t="shared" si="202"/>
        <v>18</v>
      </c>
      <c r="J106" s="37">
        <f t="shared" ref="J106:K106" si="221">MAX(N106,P106,R106,T106,V106,X106,Z106,AB106,AD106)</f>
        <v>1032.8699999999999</v>
      </c>
      <c r="K106" s="37">
        <f t="shared" si="221"/>
        <v>1219</v>
      </c>
      <c r="L106" s="38">
        <f t="shared" ref="L106:M106" si="222">MIN(N106,P106,R106,T106,V106,X106,Z106,AB106,AD106)</f>
        <v>1032.8699999999999</v>
      </c>
      <c r="M106" s="38">
        <f t="shared" si="222"/>
        <v>1219</v>
      </c>
      <c r="N106" s="38">
        <f t="shared" si="141"/>
        <v>1032.8699999999999</v>
      </c>
      <c r="O106" s="38">
        <f t="shared" si="142"/>
        <v>1219</v>
      </c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40"/>
      <c r="AE106" s="40"/>
      <c r="AF106" s="41">
        <f t="shared" si="35"/>
        <v>0</v>
      </c>
      <c r="AG106" s="42"/>
    </row>
    <row r="107" spans="1:33" ht="13.8">
      <c r="A107" s="30" t="s">
        <v>1339</v>
      </c>
      <c r="B107" s="30" t="s">
        <v>1326</v>
      </c>
      <c r="C107" s="43"/>
      <c r="D107" s="44"/>
      <c r="E107" s="44"/>
      <c r="F107" s="35">
        <f t="shared" si="137"/>
        <v>0</v>
      </c>
      <c r="G107" s="35">
        <f t="shared" si="138"/>
        <v>0</v>
      </c>
      <c r="H107" s="35">
        <f t="shared" si="2"/>
        <v>0</v>
      </c>
      <c r="I107" s="21">
        <f t="shared" si="202"/>
        <v>18</v>
      </c>
      <c r="J107" s="37">
        <f t="shared" ref="J107:K107" si="223">MAX(N107,P107,R107,T107,V107,X107,Z107,AB107,AD107)</f>
        <v>969.89</v>
      </c>
      <c r="K107" s="37">
        <f t="shared" si="223"/>
        <v>1144</v>
      </c>
      <c r="L107" s="38">
        <f t="shared" ref="L107:M107" si="224">MIN(N107,P107,R107,T107,V107,X107,Z107,AB107,AD107)</f>
        <v>969.89</v>
      </c>
      <c r="M107" s="38">
        <f t="shared" si="224"/>
        <v>1144</v>
      </c>
      <c r="N107" s="38">
        <f t="shared" si="141"/>
        <v>969.89</v>
      </c>
      <c r="O107" s="38">
        <f t="shared" si="142"/>
        <v>1144</v>
      </c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40"/>
      <c r="AE107" s="40"/>
      <c r="AF107" s="41">
        <f t="shared" si="35"/>
        <v>0</v>
      </c>
      <c r="AG107" s="42"/>
    </row>
    <row r="108" spans="1:33" ht="27.6">
      <c r="A108" s="30" t="s">
        <v>1348</v>
      </c>
      <c r="B108" s="30" t="s">
        <v>1349</v>
      </c>
      <c r="C108" s="43"/>
      <c r="D108" s="44"/>
      <c r="E108" s="44"/>
      <c r="F108" s="35">
        <f t="shared" si="137"/>
        <v>0</v>
      </c>
      <c r="G108" s="35">
        <f t="shared" si="138"/>
        <v>0</v>
      </c>
      <c r="H108" s="35">
        <f t="shared" si="2"/>
        <v>0</v>
      </c>
      <c r="I108" s="21">
        <f t="shared" si="202"/>
        <v>18</v>
      </c>
      <c r="J108" s="37">
        <f t="shared" ref="J108:K108" si="225">MAX(N108,P108,R108,T108,V108,X108,Z108,AB108,AD108)</f>
        <v>302.3</v>
      </c>
      <c r="K108" s="37">
        <f t="shared" si="225"/>
        <v>357</v>
      </c>
      <c r="L108" s="38">
        <f t="shared" ref="L108:M108" si="226">MIN(N108,P108,R108,T108,V108,X108,Z108,AB108,AD108)</f>
        <v>302.3</v>
      </c>
      <c r="M108" s="38">
        <f t="shared" si="226"/>
        <v>357</v>
      </c>
      <c r="N108" s="38">
        <f t="shared" si="141"/>
        <v>302.3</v>
      </c>
      <c r="O108" s="38">
        <f t="shared" si="142"/>
        <v>357</v>
      </c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40"/>
      <c r="AE108" s="40"/>
      <c r="AF108" s="41">
        <f t="shared" si="35"/>
        <v>0</v>
      </c>
      <c r="AG108" s="42"/>
    </row>
    <row r="109" spans="1:33" ht="13.8">
      <c r="A109" s="30" t="s">
        <v>1371</v>
      </c>
      <c r="B109" s="30" t="s">
        <v>1373</v>
      </c>
      <c r="C109" s="43"/>
      <c r="D109" s="44"/>
      <c r="E109" s="44"/>
      <c r="F109" s="35">
        <f t="shared" si="137"/>
        <v>0</v>
      </c>
      <c r="G109" s="35">
        <f t="shared" si="138"/>
        <v>0</v>
      </c>
      <c r="H109" s="35">
        <f t="shared" si="2"/>
        <v>0</v>
      </c>
      <c r="I109" s="21">
        <f t="shared" si="202"/>
        <v>18</v>
      </c>
      <c r="J109" s="37">
        <f t="shared" ref="J109:K109" si="227">MAX(N109,P109,R109,T109,V109,X109,Z109,AB109,AD109)</f>
        <v>69.28</v>
      </c>
      <c r="K109" s="37">
        <f t="shared" si="227"/>
        <v>82</v>
      </c>
      <c r="L109" s="38">
        <f t="shared" ref="L109:M109" si="228">MIN(N109,P109,R109,T109,V109,X109,Z109,AB109,AD109)</f>
        <v>69.28</v>
      </c>
      <c r="M109" s="38">
        <f t="shared" si="228"/>
        <v>82</v>
      </c>
      <c r="N109" s="38">
        <f t="shared" si="141"/>
        <v>69.28</v>
      </c>
      <c r="O109" s="38">
        <f t="shared" si="142"/>
        <v>82</v>
      </c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40"/>
      <c r="AE109" s="40"/>
      <c r="AF109" s="41">
        <f t="shared" si="35"/>
        <v>0</v>
      </c>
      <c r="AG109" s="42"/>
    </row>
    <row r="110" spans="1:33" ht="13.8">
      <c r="A110" s="30" t="s">
        <v>1401</v>
      </c>
      <c r="B110" s="30" t="s">
        <v>1402</v>
      </c>
      <c r="C110" s="43"/>
      <c r="D110" s="44"/>
      <c r="E110" s="44"/>
      <c r="F110" s="35">
        <f t="shared" si="137"/>
        <v>0</v>
      </c>
      <c r="G110" s="35">
        <f t="shared" si="138"/>
        <v>0</v>
      </c>
      <c r="H110" s="35">
        <f t="shared" si="2"/>
        <v>0</v>
      </c>
      <c r="I110" s="21">
        <f t="shared" si="202"/>
        <v>18</v>
      </c>
      <c r="J110" s="37">
        <f t="shared" ref="J110:K110" si="229">MAX(N110,P110,R110,T110,V110,X110,Z110,AB110,AD110)</f>
        <v>283.41000000000003</v>
      </c>
      <c r="K110" s="37">
        <f t="shared" si="229"/>
        <v>334</v>
      </c>
      <c r="L110" s="38">
        <f t="shared" ref="L110:M110" si="230">MIN(N110,P110,R110,T110,V110,X110,Z110,AB110,AD110)</f>
        <v>283.41000000000003</v>
      </c>
      <c r="M110" s="38">
        <f t="shared" si="230"/>
        <v>334</v>
      </c>
      <c r="N110" s="38">
        <f t="shared" si="141"/>
        <v>283.41000000000003</v>
      </c>
      <c r="O110" s="38">
        <f t="shared" si="142"/>
        <v>334</v>
      </c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40"/>
      <c r="AE110" s="40"/>
      <c r="AF110" s="41">
        <f t="shared" si="35"/>
        <v>0</v>
      </c>
      <c r="AG110" s="42"/>
    </row>
    <row r="111" spans="1:33" ht="13.8">
      <c r="A111" s="30" t="s">
        <v>1405</v>
      </c>
      <c r="B111" s="30" t="s">
        <v>1406</v>
      </c>
      <c r="C111" s="43"/>
      <c r="D111" s="44"/>
      <c r="E111" s="44"/>
      <c r="F111" s="35">
        <f t="shared" si="137"/>
        <v>0</v>
      </c>
      <c r="G111" s="35">
        <f t="shared" si="138"/>
        <v>0</v>
      </c>
      <c r="H111" s="35">
        <f t="shared" si="2"/>
        <v>0</v>
      </c>
      <c r="I111" s="21">
        <f t="shared" si="202"/>
        <v>18</v>
      </c>
      <c r="J111" s="37">
        <f t="shared" ref="J111:K111" si="231">MAX(N111,P111,R111,T111,V111,X111,Z111,AB111,AD111)</f>
        <v>264.52</v>
      </c>
      <c r="K111" s="37">
        <f t="shared" si="231"/>
        <v>312</v>
      </c>
      <c r="L111" s="38">
        <f t="shared" ref="L111:M111" si="232">MIN(N111,P111,R111,T111,V111,X111,Z111,AB111,AD111)</f>
        <v>264.52</v>
      </c>
      <c r="M111" s="38">
        <f t="shared" si="232"/>
        <v>312</v>
      </c>
      <c r="N111" s="38">
        <f t="shared" si="141"/>
        <v>264.52</v>
      </c>
      <c r="O111" s="38">
        <f t="shared" si="142"/>
        <v>312</v>
      </c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40"/>
      <c r="AE111" s="40"/>
      <c r="AF111" s="41">
        <f t="shared" si="35"/>
        <v>0</v>
      </c>
      <c r="AG111" s="42"/>
    </row>
    <row r="112" spans="1:33" ht="13.8">
      <c r="A112" s="30" t="s">
        <v>1408</v>
      </c>
      <c r="B112" s="30" t="s">
        <v>1409</v>
      </c>
      <c r="C112" s="43"/>
      <c r="D112" s="44"/>
      <c r="E112" s="44"/>
      <c r="F112" s="35">
        <f t="shared" si="137"/>
        <v>0</v>
      </c>
      <c r="G112" s="35">
        <f t="shared" si="138"/>
        <v>0</v>
      </c>
      <c r="H112" s="35">
        <f t="shared" si="2"/>
        <v>0</v>
      </c>
      <c r="I112" s="21">
        <f t="shared" si="202"/>
        <v>18</v>
      </c>
      <c r="J112" s="37">
        <f t="shared" ref="J112:K112" si="233">MAX(N112,P112,R112,T112,V112,X112,Z112,AB112,AD112)</f>
        <v>377.88</v>
      </c>
      <c r="K112" s="37">
        <f t="shared" si="233"/>
        <v>446</v>
      </c>
      <c r="L112" s="38">
        <f t="shared" ref="L112:M112" si="234">MIN(N112,P112,R112,T112,V112,X112,Z112,AB112,AD112)</f>
        <v>377.88</v>
      </c>
      <c r="M112" s="38">
        <f t="shared" si="234"/>
        <v>446</v>
      </c>
      <c r="N112" s="38">
        <f t="shared" si="141"/>
        <v>377.88</v>
      </c>
      <c r="O112" s="38">
        <f t="shared" si="142"/>
        <v>446</v>
      </c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40"/>
      <c r="AE112" s="40"/>
      <c r="AF112" s="41">
        <f t="shared" si="35"/>
        <v>0</v>
      </c>
      <c r="AG112" s="42"/>
    </row>
    <row r="113" spans="1:33" ht="13.8">
      <c r="A113" s="30" t="s">
        <v>44</v>
      </c>
      <c r="B113" s="30" t="s">
        <v>1410</v>
      </c>
      <c r="C113" s="43"/>
      <c r="D113" s="44">
        <v>5</v>
      </c>
      <c r="E113" s="44">
        <v>7</v>
      </c>
      <c r="F113" s="35">
        <f t="shared" si="137"/>
        <v>40</v>
      </c>
      <c r="G113" s="35">
        <f t="shared" si="138"/>
        <v>38</v>
      </c>
      <c r="H113" s="35">
        <f t="shared" si="2"/>
        <v>9</v>
      </c>
      <c r="I113" s="17">
        <v>18</v>
      </c>
      <c r="J113" s="37">
        <f t="shared" ref="J113:K113" si="235">MAX(N113,P113,R113,T113,V113,X113,Z113,AB113,AD113)</f>
        <v>77</v>
      </c>
      <c r="K113" s="37">
        <f t="shared" si="235"/>
        <v>99</v>
      </c>
      <c r="L113" s="38">
        <f t="shared" ref="L113:M113" si="236">MIN(N113,P113,R113,T113,V113,X113,Z113,AB113,AD113)</f>
        <v>57</v>
      </c>
      <c r="M113" s="38">
        <f t="shared" si="236"/>
        <v>68</v>
      </c>
      <c r="N113" s="38">
        <f t="shared" si="141"/>
        <v>77</v>
      </c>
      <c r="O113" s="38">
        <f t="shared" si="142"/>
        <v>99</v>
      </c>
      <c r="P113" s="39">
        <f>VLOOKUP(A113,MagnusNeo,9,FALSE)</f>
        <v>57</v>
      </c>
      <c r="Q113" s="39">
        <f>VLOOKUP(A113,MagnusNeo,11,FALSE)</f>
        <v>68</v>
      </c>
      <c r="R113" s="39">
        <f>VLOOKUP(A113,Primus,9,FALSE)</f>
        <v>57</v>
      </c>
      <c r="S113" s="39">
        <f>VLOOKUP(A113,Primus,11,FALSE)</f>
        <v>68</v>
      </c>
      <c r="T113" s="39">
        <f t="shared" ref="T113:T120" si="237">VLOOKUP(A113,Magnus,9,FALSE)</f>
        <v>57</v>
      </c>
      <c r="U113" s="39">
        <f t="shared" ref="U113:U120" si="238">VLOOKUP(A113,Magnus,11,FALSE)</f>
        <v>68</v>
      </c>
      <c r="V113" s="39"/>
      <c r="W113" s="39"/>
      <c r="X113" s="39">
        <f>VLOOKUP(A113,Zeal,9,FALSE)</f>
        <v>57</v>
      </c>
      <c r="Y113" s="39">
        <f>VLOOKUP(A113,Zeal,11,FALSE)</f>
        <v>68</v>
      </c>
      <c r="Z113" s="39"/>
      <c r="AA113" s="39"/>
      <c r="AB113" s="39">
        <f>VLOOKUP(A113,Nexus,9,FALSE)</f>
        <v>57</v>
      </c>
      <c r="AC113" s="39">
        <f>VLOOKUP(A113,Nexus,11,FALSE)</f>
        <v>68</v>
      </c>
      <c r="AD113" s="40"/>
      <c r="AE113" s="40"/>
      <c r="AF113" s="41">
        <f t="shared" si="35"/>
        <v>-4</v>
      </c>
      <c r="AG113" s="42">
        <v>10</v>
      </c>
    </row>
    <row r="114" spans="1:33" ht="13.8">
      <c r="A114" s="30" t="s">
        <v>56</v>
      </c>
      <c r="B114" s="30" t="s">
        <v>1411</v>
      </c>
      <c r="C114" s="43"/>
      <c r="D114" s="44">
        <v>5</v>
      </c>
      <c r="E114" s="44">
        <v>7</v>
      </c>
      <c r="F114" s="35">
        <f t="shared" si="137"/>
        <v>40</v>
      </c>
      <c r="G114" s="35">
        <f t="shared" si="138"/>
        <v>38</v>
      </c>
      <c r="H114" s="35">
        <f t="shared" si="2"/>
        <v>9</v>
      </c>
      <c r="I114" s="17">
        <v>18</v>
      </c>
      <c r="J114" s="37">
        <f t="shared" ref="J114:K114" si="239">MAX(N114,P114,R114,T114,V114,X114,Z114,AB114,AD114)</f>
        <v>84</v>
      </c>
      <c r="K114" s="37">
        <f t="shared" si="239"/>
        <v>108</v>
      </c>
      <c r="L114" s="38">
        <f t="shared" ref="L114:M114" si="240">MIN(N114,P114,R114,T114,V114,X114,Z114,AB114,AD114)</f>
        <v>54</v>
      </c>
      <c r="M114" s="38">
        <f t="shared" si="240"/>
        <v>64</v>
      </c>
      <c r="N114" s="38">
        <f t="shared" si="141"/>
        <v>84</v>
      </c>
      <c r="O114" s="38">
        <f t="shared" si="142"/>
        <v>108</v>
      </c>
      <c r="P114" s="39">
        <f>VLOOKUP(A114,MagnusNeo,9,FALSE)</f>
        <v>54</v>
      </c>
      <c r="Q114" s="39">
        <f>VLOOKUP(A114,MagnusNeo,11,FALSE)</f>
        <v>64</v>
      </c>
      <c r="R114" s="39">
        <f>VLOOKUP(A114,Primus,9,FALSE)</f>
        <v>54</v>
      </c>
      <c r="S114" s="39">
        <f>VLOOKUP(A114,Primus,11,FALSE)</f>
        <v>64</v>
      </c>
      <c r="T114" s="39">
        <f t="shared" si="237"/>
        <v>54</v>
      </c>
      <c r="U114" s="39">
        <f t="shared" si="238"/>
        <v>64</v>
      </c>
      <c r="V114" s="39"/>
      <c r="W114" s="39"/>
      <c r="X114" s="39">
        <f>VLOOKUP(A114,Zeal,9,FALSE)</f>
        <v>54</v>
      </c>
      <c r="Y114" s="39">
        <f>VLOOKUP(A114,Zeal,11,FALSE)</f>
        <v>64</v>
      </c>
      <c r="Z114" s="39"/>
      <c r="AA114" s="39"/>
      <c r="AB114" s="39">
        <f>VLOOKUP(A114,Nexus,9,FALSE)</f>
        <v>54</v>
      </c>
      <c r="AC114" s="39">
        <f>VLOOKUP(A114,Nexus,11,FALSE)</f>
        <v>64</v>
      </c>
      <c r="AD114" s="40"/>
      <c r="AE114" s="40"/>
      <c r="AF114" s="41">
        <f t="shared" si="35"/>
        <v>-4</v>
      </c>
      <c r="AG114" s="42">
        <v>10</v>
      </c>
    </row>
    <row r="115" spans="1:33" ht="13.8">
      <c r="A115" s="30" t="s">
        <v>61</v>
      </c>
      <c r="B115" s="30" t="s">
        <v>1412</v>
      </c>
      <c r="C115" s="43"/>
      <c r="D115" s="44">
        <v>5</v>
      </c>
      <c r="E115" s="44">
        <v>7</v>
      </c>
      <c r="F115" s="35">
        <f t="shared" si="137"/>
        <v>40</v>
      </c>
      <c r="G115" s="35">
        <f t="shared" si="138"/>
        <v>38</v>
      </c>
      <c r="H115" s="35">
        <f t="shared" si="2"/>
        <v>9</v>
      </c>
      <c r="I115" s="17">
        <v>18</v>
      </c>
      <c r="J115" s="37">
        <f t="shared" ref="J115:K115" si="241">MAX(N115,P115,R115,T115,V115,X115,Z115,AB115,AD115)</f>
        <v>77</v>
      </c>
      <c r="K115" s="37">
        <f t="shared" si="241"/>
        <v>99</v>
      </c>
      <c r="L115" s="38">
        <f t="shared" ref="L115:M115" si="242">MIN(N115,P115,R115,T115,V115,X115,Z115,AB115,AD115)</f>
        <v>44</v>
      </c>
      <c r="M115" s="38">
        <f t="shared" si="242"/>
        <v>52</v>
      </c>
      <c r="N115" s="38">
        <f t="shared" si="141"/>
        <v>77</v>
      </c>
      <c r="O115" s="38">
        <f t="shared" si="142"/>
        <v>99</v>
      </c>
      <c r="P115" s="39">
        <f>VLOOKUP(A115,MagnusNeo,9,FALSE)</f>
        <v>44</v>
      </c>
      <c r="Q115" s="39">
        <f>VLOOKUP(A115,MagnusNeo,11,FALSE)</f>
        <v>52</v>
      </c>
      <c r="R115" s="39">
        <f>VLOOKUP(A115,Primus,9,FALSE)</f>
        <v>44</v>
      </c>
      <c r="S115" s="39">
        <f>VLOOKUP(A115,Primus,11,FALSE)</f>
        <v>52</v>
      </c>
      <c r="T115" s="39">
        <f t="shared" si="237"/>
        <v>44</v>
      </c>
      <c r="U115" s="39">
        <f t="shared" si="238"/>
        <v>52</v>
      </c>
      <c r="V115" s="39"/>
      <c r="W115" s="39"/>
      <c r="X115" s="39">
        <f>VLOOKUP(A115,Zeal,9,FALSE)</f>
        <v>44</v>
      </c>
      <c r="Y115" s="39">
        <f>VLOOKUP(A115,Zeal,11,FALSE)</f>
        <v>52</v>
      </c>
      <c r="Z115" s="39"/>
      <c r="AA115" s="39"/>
      <c r="AB115" s="39"/>
      <c r="AC115" s="39"/>
      <c r="AD115" s="40"/>
      <c r="AE115" s="40"/>
      <c r="AF115" s="41">
        <f t="shared" si="35"/>
        <v>-4</v>
      </c>
      <c r="AG115" s="42">
        <v>10</v>
      </c>
    </row>
    <row r="116" spans="1:33" ht="27.6">
      <c r="A116" s="30" t="s">
        <v>66</v>
      </c>
      <c r="B116" s="30" t="s">
        <v>1413</v>
      </c>
      <c r="C116" s="43"/>
      <c r="D116" s="44">
        <v>5</v>
      </c>
      <c r="E116" s="44">
        <v>7</v>
      </c>
      <c r="F116" s="35">
        <f t="shared" si="137"/>
        <v>40</v>
      </c>
      <c r="G116" s="35">
        <f t="shared" si="138"/>
        <v>38</v>
      </c>
      <c r="H116" s="35">
        <f t="shared" si="2"/>
        <v>9</v>
      </c>
      <c r="I116" s="17">
        <v>18</v>
      </c>
      <c r="J116" s="37">
        <f t="shared" ref="J116:K116" si="243">MAX(N116,P116,R116,T116,V116,X116,Z116,AB116,AD116)</f>
        <v>32</v>
      </c>
      <c r="K116" s="37">
        <f t="shared" si="243"/>
        <v>41</v>
      </c>
      <c r="L116" s="38">
        <f t="shared" ref="L116:M116" si="244">MIN(N116,P116,R116,T116,V116,X116,Z116,AB116,AD116)</f>
        <v>27</v>
      </c>
      <c r="M116" s="38">
        <f t="shared" si="244"/>
        <v>32</v>
      </c>
      <c r="N116" s="38">
        <f t="shared" si="141"/>
        <v>32</v>
      </c>
      <c r="O116" s="38">
        <f t="shared" si="142"/>
        <v>41</v>
      </c>
      <c r="P116" s="39">
        <f>VLOOKUP(A116,MagnusNeo,9,FALSE)</f>
        <v>27</v>
      </c>
      <c r="Q116" s="39">
        <f>VLOOKUP(A116,MagnusNeo,11,FALSE)</f>
        <v>32</v>
      </c>
      <c r="R116" s="39">
        <f>VLOOKUP(A116,Primus,9,FALSE)</f>
        <v>27</v>
      </c>
      <c r="S116" s="39">
        <f>VLOOKUP(A116,Primus,11,FALSE)</f>
        <v>32</v>
      </c>
      <c r="T116" s="39">
        <f t="shared" si="237"/>
        <v>27</v>
      </c>
      <c r="U116" s="39">
        <f t="shared" si="238"/>
        <v>32</v>
      </c>
      <c r="V116" s="39"/>
      <c r="W116" s="39"/>
      <c r="X116" s="39">
        <f>VLOOKUP(A116,Zeal,9,FALSE)</f>
        <v>27</v>
      </c>
      <c r="Y116" s="39">
        <f>VLOOKUP(A116,Zeal,11,FALSE)</f>
        <v>32</v>
      </c>
      <c r="Z116" s="39"/>
      <c r="AA116" s="39"/>
      <c r="AB116" s="39"/>
      <c r="AC116" s="39"/>
      <c r="AD116" s="40"/>
      <c r="AE116" s="40"/>
      <c r="AF116" s="41">
        <f t="shared" si="35"/>
        <v>-4</v>
      </c>
      <c r="AG116" s="42">
        <v>10</v>
      </c>
    </row>
    <row r="117" spans="1:33" ht="27.6">
      <c r="A117" s="30" t="s">
        <v>73</v>
      </c>
      <c r="B117" s="30" t="s">
        <v>1414</v>
      </c>
      <c r="C117" s="43"/>
      <c r="D117" s="44">
        <v>5</v>
      </c>
      <c r="E117" s="44">
        <v>7</v>
      </c>
      <c r="F117" s="35">
        <f t="shared" si="137"/>
        <v>40</v>
      </c>
      <c r="G117" s="35">
        <f t="shared" si="138"/>
        <v>38</v>
      </c>
      <c r="H117" s="35">
        <f t="shared" si="2"/>
        <v>9</v>
      </c>
      <c r="I117" s="17">
        <v>18</v>
      </c>
      <c r="J117" s="37">
        <f t="shared" ref="J117:K117" si="245">MAX(N117,P117,R117,T117,V117,X117,Z117,AB117,AD117)</f>
        <v>33</v>
      </c>
      <c r="K117" s="37">
        <f t="shared" si="245"/>
        <v>43</v>
      </c>
      <c r="L117" s="38">
        <f t="shared" ref="L117:M117" si="246">MIN(N117,P117,R117,T117,V117,X117,Z117,AB117,AD117)</f>
        <v>33</v>
      </c>
      <c r="M117" s="38">
        <f t="shared" si="246"/>
        <v>39</v>
      </c>
      <c r="N117" s="38">
        <f t="shared" si="141"/>
        <v>33</v>
      </c>
      <c r="O117" s="38">
        <f t="shared" si="142"/>
        <v>43</v>
      </c>
      <c r="P117" s="39">
        <f>VLOOKUP(A117,MagnusNeo,9,FALSE)</f>
        <v>33</v>
      </c>
      <c r="Q117" s="39">
        <f>VLOOKUP(A117,MagnusNeo,11,FALSE)</f>
        <v>39</v>
      </c>
      <c r="R117" s="39">
        <f>VLOOKUP(A117,Primus,9,FALSE)</f>
        <v>33</v>
      </c>
      <c r="S117" s="39">
        <f>VLOOKUP(A117,Primus,11,FALSE)</f>
        <v>39</v>
      </c>
      <c r="T117" s="39">
        <f t="shared" si="237"/>
        <v>33</v>
      </c>
      <c r="U117" s="39">
        <f t="shared" si="238"/>
        <v>39</v>
      </c>
      <c r="V117" s="39"/>
      <c r="W117" s="39"/>
      <c r="X117" s="39">
        <f>VLOOKUP(A117,Zeal,9,FALSE)</f>
        <v>33</v>
      </c>
      <c r="Y117" s="39">
        <f>VLOOKUP(A117,Zeal,11,FALSE)</f>
        <v>39</v>
      </c>
      <c r="Z117" s="39"/>
      <c r="AA117" s="39"/>
      <c r="AB117" s="39">
        <f>VLOOKUP(A117,Nexus,9,FALSE)</f>
        <v>33</v>
      </c>
      <c r="AC117" s="39">
        <f>VLOOKUP(A117,Nexus,11,FALSE)</f>
        <v>39</v>
      </c>
      <c r="AD117" s="40"/>
      <c r="AE117" s="40"/>
      <c r="AF117" s="41">
        <f t="shared" si="35"/>
        <v>-4</v>
      </c>
      <c r="AG117" s="42">
        <v>10</v>
      </c>
    </row>
    <row r="118" spans="1:33" ht="13.8">
      <c r="A118" s="33" t="s">
        <v>500</v>
      </c>
      <c r="B118" s="33" t="s">
        <v>501</v>
      </c>
      <c r="C118" s="34"/>
      <c r="D118" s="35"/>
      <c r="E118" s="35"/>
      <c r="F118" s="35">
        <f t="shared" si="137"/>
        <v>2</v>
      </c>
      <c r="G118" s="35">
        <f t="shared" si="138"/>
        <v>0</v>
      </c>
      <c r="H118" s="35">
        <f t="shared" si="2"/>
        <v>2</v>
      </c>
      <c r="I118" s="17">
        <v>18</v>
      </c>
      <c r="J118" s="37">
        <f t="shared" ref="J118:K118" si="247">MAX(N118,P118,R118,T118,V118,X118,Z118,AB118,AD118)</f>
        <v>163</v>
      </c>
      <c r="K118" s="37">
        <f t="shared" si="247"/>
        <v>193</v>
      </c>
      <c r="L118" s="38">
        <f t="shared" ref="L118:M118" si="248">MIN(N118,P118,R118,T118,V118,X118,Z118,AB118,AD118)</f>
        <v>162</v>
      </c>
      <c r="M118" s="38">
        <f t="shared" si="248"/>
        <v>191</v>
      </c>
      <c r="N118" s="38">
        <f t="shared" si="141"/>
        <v>162</v>
      </c>
      <c r="O118" s="38">
        <f t="shared" si="142"/>
        <v>191</v>
      </c>
      <c r="P118" s="39"/>
      <c r="Q118" s="39"/>
      <c r="R118" s="39"/>
      <c r="S118" s="39"/>
      <c r="T118" s="39">
        <f t="shared" si="237"/>
        <v>163</v>
      </c>
      <c r="U118" s="39">
        <f t="shared" si="238"/>
        <v>193</v>
      </c>
      <c r="V118" s="39"/>
      <c r="W118" s="39"/>
      <c r="X118" s="39"/>
      <c r="Y118" s="39"/>
      <c r="Z118" s="39"/>
      <c r="AA118" s="39"/>
      <c r="AB118" s="39"/>
      <c r="AC118" s="39"/>
      <c r="AD118" s="40"/>
      <c r="AE118" s="40"/>
      <c r="AF118" s="41">
        <f t="shared" si="35"/>
        <v>-2</v>
      </c>
      <c r="AG118" s="42"/>
    </row>
    <row r="119" spans="1:33" ht="13.8">
      <c r="A119" s="30" t="s">
        <v>114</v>
      </c>
      <c r="B119" s="30" t="s">
        <v>506</v>
      </c>
      <c r="C119" s="43"/>
      <c r="D119" s="44">
        <v>4</v>
      </c>
      <c r="E119" s="44">
        <v>17</v>
      </c>
      <c r="F119" s="35">
        <f t="shared" si="137"/>
        <v>18</v>
      </c>
      <c r="G119" s="35">
        <f t="shared" si="138"/>
        <v>23</v>
      </c>
      <c r="H119" s="35">
        <f t="shared" si="2"/>
        <v>12</v>
      </c>
      <c r="I119" s="17">
        <v>18</v>
      </c>
      <c r="J119" s="37">
        <f t="shared" ref="J119:K119" si="249">MAX(N119,P119,R119,T119,V119,X119,Z119,AB119,AD119)</f>
        <v>70.489999999999995</v>
      </c>
      <c r="K119" s="37">
        <f t="shared" si="249"/>
        <v>90</v>
      </c>
      <c r="L119" s="38">
        <f t="shared" ref="L119:M119" si="250">MIN(N119,P119,R119,T119,V119,X119,Z119,AB119,AD119)</f>
        <v>65</v>
      </c>
      <c r="M119" s="38">
        <f t="shared" si="250"/>
        <v>77</v>
      </c>
      <c r="N119" s="38">
        <f t="shared" si="141"/>
        <v>70.489999999999995</v>
      </c>
      <c r="O119" s="38">
        <f t="shared" si="142"/>
        <v>90</v>
      </c>
      <c r="P119" s="39"/>
      <c r="Q119" s="39"/>
      <c r="R119" s="39"/>
      <c r="S119" s="39"/>
      <c r="T119" s="39">
        <f t="shared" si="237"/>
        <v>65</v>
      </c>
      <c r="U119" s="39">
        <f t="shared" si="238"/>
        <v>77</v>
      </c>
      <c r="V119" s="39"/>
      <c r="W119" s="39"/>
      <c r="X119" s="39">
        <f>VLOOKUP(A119,Zeal,9,FALSE)</f>
        <v>65</v>
      </c>
      <c r="Y119" s="39">
        <f>VLOOKUP(A119,Zeal,11,FALSE)</f>
        <v>77</v>
      </c>
      <c r="Z119" s="39"/>
      <c r="AA119" s="39"/>
      <c r="AB119" s="39"/>
      <c r="AC119" s="39"/>
      <c r="AD119" s="40"/>
      <c r="AE119" s="40"/>
      <c r="AF119" s="41">
        <f t="shared" si="35"/>
        <v>-8</v>
      </c>
      <c r="AG119" s="42"/>
    </row>
    <row r="120" spans="1:33" ht="13.8">
      <c r="A120" s="30" t="s">
        <v>148</v>
      </c>
      <c r="B120" s="30" t="s">
        <v>1415</v>
      </c>
      <c r="C120" s="43"/>
      <c r="D120" s="44">
        <v>4</v>
      </c>
      <c r="E120" s="44">
        <v>19</v>
      </c>
      <c r="F120" s="35">
        <f t="shared" si="137"/>
        <v>0</v>
      </c>
      <c r="G120" s="35">
        <f t="shared" si="138"/>
        <v>18</v>
      </c>
      <c r="H120" s="35">
        <f t="shared" si="2"/>
        <v>1</v>
      </c>
      <c r="I120" s="17">
        <v>18</v>
      </c>
      <c r="J120" s="37">
        <f t="shared" ref="J120:K120" si="251">MAX(N120,P120,R120,T120,V120,X120,Z120,AB120,AD120)</f>
        <v>70.489999999999995</v>
      </c>
      <c r="K120" s="37">
        <f t="shared" si="251"/>
        <v>90</v>
      </c>
      <c r="L120" s="38">
        <f t="shared" ref="L120:M120" si="252">MIN(N120,P120,R120,T120,V120,X120,Z120,AB120,AD120)</f>
        <v>65</v>
      </c>
      <c r="M120" s="38">
        <f t="shared" si="252"/>
        <v>77</v>
      </c>
      <c r="N120" s="38">
        <f t="shared" si="141"/>
        <v>70.489999999999995</v>
      </c>
      <c r="O120" s="38">
        <f t="shared" si="142"/>
        <v>90</v>
      </c>
      <c r="P120" s="39"/>
      <c r="Q120" s="39"/>
      <c r="R120" s="39"/>
      <c r="S120" s="39"/>
      <c r="T120" s="39">
        <f t="shared" si="237"/>
        <v>65</v>
      </c>
      <c r="U120" s="39">
        <f t="shared" si="238"/>
        <v>77</v>
      </c>
      <c r="V120" s="39"/>
      <c r="W120" s="39"/>
      <c r="X120" s="39">
        <f>VLOOKUP(A120,Zeal,9,FALSE)</f>
        <v>65</v>
      </c>
      <c r="Y120" s="39">
        <f>VLOOKUP(A120,Zeal,11,FALSE)</f>
        <v>77</v>
      </c>
      <c r="Z120" s="39"/>
      <c r="AA120" s="39"/>
      <c r="AB120" s="39"/>
      <c r="AC120" s="39"/>
      <c r="AD120" s="40"/>
      <c r="AE120" s="40"/>
      <c r="AF120" s="41">
        <f t="shared" si="35"/>
        <v>3</v>
      </c>
      <c r="AG120" s="42"/>
    </row>
    <row r="121" spans="1:33" ht="13.8">
      <c r="A121" s="30" t="s">
        <v>1420</v>
      </c>
      <c r="B121" s="30" t="s">
        <v>495</v>
      </c>
      <c r="C121" s="43"/>
      <c r="D121" s="44"/>
      <c r="E121" s="44"/>
      <c r="F121" s="35">
        <f t="shared" si="137"/>
        <v>0</v>
      </c>
      <c r="G121" s="35">
        <f t="shared" si="138"/>
        <v>0</v>
      </c>
      <c r="H121" s="35">
        <f t="shared" si="2"/>
        <v>0</v>
      </c>
      <c r="I121" s="21">
        <f>VLOOKUP(A121,Old_Inventory,9,FALSE)</f>
        <v>18</v>
      </c>
      <c r="J121" s="37">
        <f t="shared" ref="J121:K121" si="253">MAX(N121,P121,R121,T121,V121,X121,Z121,AB121,AD121)</f>
        <v>1372.96</v>
      </c>
      <c r="K121" s="37">
        <f t="shared" si="253"/>
        <v>1620</v>
      </c>
      <c r="L121" s="38">
        <f t="shared" ref="L121:M121" si="254">MIN(N121,P121,R121,T121,V121,X121,Z121,AB121,AD121)</f>
        <v>1372.96</v>
      </c>
      <c r="M121" s="38">
        <f t="shared" si="254"/>
        <v>1620</v>
      </c>
      <c r="N121" s="38">
        <f t="shared" si="141"/>
        <v>1372.96</v>
      </c>
      <c r="O121" s="38">
        <f t="shared" si="142"/>
        <v>1620</v>
      </c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40"/>
      <c r="AE121" s="40"/>
      <c r="AF121" s="41">
        <f t="shared" si="35"/>
        <v>0</v>
      </c>
      <c r="AG121" s="42"/>
    </row>
    <row r="122" spans="1:33" ht="13.8">
      <c r="A122" s="30" t="s">
        <v>255</v>
      </c>
      <c r="B122" s="30" t="s">
        <v>503</v>
      </c>
      <c r="C122" s="43"/>
      <c r="D122" s="44">
        <v>2</v>
      </c>
      <c r="E122" s="44">
        <v>2</v>
      </c>
      <c r="F122" s="35">
        <f t="shared" si="137"/>
        <v>8</v>
      </c>
      <c r="G122" s="35">
        <f t="shared" si="138"/>
        <v>7</v>
      </c>
      <c r="H122" s="35">
        <f t="shared" si="2"/>
        <v>3</v>
      </c>
      <c r="I122" s="17">
        <v>18</v>
      </c>
      <c r="J122" s="37">
        <f t="shared" ref="J122:K122" si="255">MAX(N122,P122,R122,T122,V122,X122,Z122,AB122,AD122)</f>
        <v>147.38</v>
      </c>
      <c r="K122" s="37">
        <f t="shared" si="255"/>
        <v>189</v>
      </c>
      <c r="L122" s="38">
        <f t="shared" ref="L122:M122" si="256">MIN(N122,P122,R122,T122,V122,X122,Z122,AB122,AD122)</f>
        <v>131</v>
      </c>
      <c r="M122" s="38">
        <f t="shared" si="256"/>
        <v>155</v>
      </c>
      <c r="N122" s="38">
        <f t="shared" si="141"/>
        <v>147.38</v>
      </c>
      <c r="O122" s="38">
        <f t="shared" si="142"/>
        <v>189</v>
      </c>
      <c r="P122" s="39"/>
      <c r="Q122" s="39"/>
      <c r="R122" s="39"/>
      <c r="S122" s="39"/>
      <c r="T122" s="39"/>
      <c r="U122" s="39"/>
      <c r="V122" s="39"/>
      <c r="W122" s="39"/>
      <c r="X122" s="39">
        <f>VLOOKUP(A122,Zeal,9,FALSE)</f>
        <v>131</v>
      </c>
      <c r="Y122" s="39">
        <f>VLOOKUP(A122,Zeal,11,FALSE)</f>
        <v>155</v>
      </c>
      <c r="Z122" s="39"/>
      <c r="AA122" s="39"/>
      <c r="AB122" s="39"/>
      <c r="AC122" s="39"/>
      <c r="AD122" s="40"/>
      <c r="AE122" s="40"/>
      <c r="AF122" s="41">
        <f t="shared" si="35"/>
        <v>-1</v>
      </c>
      <c r="AG122" s="56">
        <v>3</v>
      </c>
    </row>
    <row r="123" spans="1:33" ht="13.8">
      <c r="A123" s="30" t="s">
        <v>254</v>
      </c>
      <c r="B123" s="30" t="s">
        <v>520</v>
      </c>
      <c r="C123" s="43"/>
      <c r="D123" s="44">
        <v>2</v>
      </c>
      <c r="E123" s="44">
        <v>2</v>
      </c>
      <c r="F123" s="35">
        <f t="shared" si="137"/>
        <v>7</v>
      </c>
      <c r="G123" s="35">
        <f t="shared" si="138"/>
        <v>6</v>
      </c>
      <c r="H123" s="35">
        <f t="shared" si="2"/>
        <v>3</v>
      </c>
      <c r="I123" s="17">
        <v>18</v>
      </c>
      <c r="J123" s="37">
        <f t="shared" ref="J123:K123" si="257">MAX(N123,P123,R123,T123,V123,X123,Z123,AB123,AD123)</f>
        <v>166.61</v>
      </c>
      <c r="K123" s="37">
        <f t="shared" si="257"/>
        <v>213</v>
      </c>
      <c r="L123" s="38">
        <f t="shared" ref="L123:M123" si="258">MIN(N123,P123,R123,T123,V123,X123,Z123,AB123,AD123)</f>
        <v>166</v>
      </c>
      <c r="M123" s="38">
        <f t="shared" si="258"/>
        <v>196</v>
      </c>
      <c r="N123" s="38">
        <f t="shared" si="141"/>
        <v>166.61</v>
      </c>
      <c r="O123" s="38">
        <f t="shared" si="142"/>
        <v>213</v>
      </c>
      <c r="P123" s="39"/>
      <c r="Q123" s="39"/>
      <c r="R123" s="39"/>
      <c r="S123" s="39"/>
      <c r="T123" s="39"/>
      <c r="U123" s="39"/>
      <c r="V123" s="39"/>
      <c r="W123" s="39"/>
      <c r="X123" s="39">
        <f>VLOOKUP(A123,Zeal,9,FALSE)</f>
        <v>166</v>
      </c>
      <c r="Y123" s="39">
        <f>VLOOKUP(A123,Zeal,11,FALSE)</f>
        <v>196</v>
      </c>
      <c r="Z123" s="39"/>
      <c r="AA123" s="39"/>
      <c r="AB123" s="39"/>
      <c r="AC123" s="39"/>
      <c r="AD123" s="40"/>
      <c r="AE123" s="40"/>
      <c r="AF123" s="41">
        <f t="shared" si="35"/>
        <v>-1</v>
      </c>
      <c r="AG123" s="42">
        <v>3</v>
      </c>
    </row>
    <row r="124" spans="1:33" ht="13.8">
      <c r="A124" s="30" t="s">
        <v>1429</v>
      </c>
      <c r="B124" s="30" t="s">
        <v>1430</v>
      </c>
      <c r="C124" s="43"/>
      <c r="D124" s="44">
        <v>2</v>
      </c>
      <c r="E124" s="44">
        <v>2</v>
      </c>
      <c r="F124" s="35">
        <f t="shared" si="137"/>
        <v>0</v>
      </c>
      <c r="G124" s="35">
        <f t="shared" si="138"/>
        <v>0</v>
      </c>
      <c r="H124" s="35">
        <f t="shared" si="2"/>
        <v>2</v>
      </c>
      <c r="I124" s="17">
        <v>18</v>
      </c>
      <c r="J124" s="37">
        <f t="shared" ref="J124:K124" si="259">MAX(N124,P124,R124,T124,V124,X124,Z124,AB124,AD124)</f>
        <v>961.2</v>
      </c>
      <c r="K124" s="37">
        <f t="shared" si="259"/>
        <v>1230</v>
      </c>
      <c r="L124" s="38">
        <f t="shared" ref="L124:M124" si="260">MIN(N124,P124,R124,T124,V124,X124,Z124,AB124,AD124)</f>
        <v>953</v>
      </c>
      <c r="M124" s="38">
        <f t="shared" si="260"/>
        <v>1230</v>
      </c>
      <c r="N124" s="38">
        <f t="shared" si="141"/>
        <v>961.2</v>
      </c>
      <c r="O124" s="38">
        <f t="shared" si="142"/>
        <v>1230</v>
      </c>
      <c r="P124" s="39"/>
      <c r="Q124" s="39"/>
      <c r="R124" s="39"/>
      <c r="S124" s="39"/>
      <c r="T124" s="39">
        <f>VLOOKUP(A124,Magnus,9,FALSE)</f>
        <v>953</v>
      </c>
      <c r="U124" s="39" t="str">
        <f>VLOOKUP(A124,Magnus,11,FALSE)</f>
        <v>₹1125.00</v>
      </c>
      <c r="V124" s="39"/>
      <c r="W124" s="39"/>
      <c r="X124" s="39">
        <f>VLOOKUP(A124,Zeal,9,FALSE)</f>
        <v>953</v>
      </c>
      <c r="Y124" s="39" t="str">
        <f>VLOOKUP(A124,Zeal,11,FALSE)</f>
        <v>₹1125.00</v>
      </c>
      <c r="Z124" s="39"/>
      <c r="AA124" s="39"/>
      <c r="AB124" s="39"/>
      <c r="AC124" s="39"/>
      <c r="AD124" s="40"/>
      <c r="AE124" s="40"/>
      <c r="AF124" s="41">
        <f t="shared" si="35"/>
        <v>0</v>
      </c>
      <c r="AG124" s="42"/>
    </row>
    <row r="125" spans="1:33" ht="13.8">
      <c r="A125" s="30" t="s">
        <v>1431</v>
      </c>
      <c r="B125" s="30" t="s">
        <v>1433</v>
      </c>
      <c r="C125" s="43"/>
      <c r="D125" s="44"/>
      <c r="E125" s="44"/>
      <c r="F125" s="35">
        <f t="shared" si="137"/>
        <v>0</v>
      </c>
      <c r="G125" s="35">
        <f t="shared" si="138"/>
        <v>0</v>
      </c>
      <c r="H125" s="35">
        <f t="shared" si="2"/>
        <v>0</v>
      </c>
      <c r="I125" s="21">
        <f>VLOOKUP(A125,Old_Inventory,9,FALSE)</f>
        <v>18</v>
      </c>
      <c r="J125" s="37">
        <f t="shared" ref="J125:K125" si="261">MAX(N125,P125,R125,T125,V125,X125,Z125,AB125,AD125)</f>
        <v>151.15</v>
      </c>
      <c r="K125" s="37">
        <f t="shared" si="261"/>
        <v>178</v>
      </c>
      <c r="L125" s="38">
        <f t="shared" ref="L125:M125" si="262">MIN(N125,P125,R125,T125,V125,X125,Z125,AB125,AD125)</f>
        <v>151.15</v>
      </c>
      <c r="M125" s="38">
        <f t="shared" si="262"/>
        <v>178</v>
      </c>
      <c r="N125" s="38">
        <f t="shared" si="141"/>
        <v>151.15</v>
      </c>
      <c r="O125" s="38">
        <f t="shared" si="142"/>
        <v>178</v>
      </c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40"/>
      <c r="AE125" s="40"/>
      <c r="AF125" s="41">
        <f t="shared" si="35"/>
        <v>0</v>
      </c>
      <c r="AG125" s="42"/>
    </row>
    <row r="126" spans="1:33" ht="13.8">
      <c r="A126" s="30" t="s">
        <v>253</v>
      </c>
      <c r="B126" s="30" t="s">
        <v>544</v>
      </c>
      <c r="C126" s="43"/>
      <c r="D126" s="44">
        <v>2</v>
      </c>
      <c r="E126" s="44">
        <v>2</v>
      </c>
      <c r="F126" s="35">
        <f t="shared" si="137"/>
        <v>7</v>
      </c>
      <c r="G126" s="35">
        <f t="shared" si="138"/>
        <v>6</v>
      </c>
      <c r="H126" s="35">
        <f t="shared" si="2"/>
        <v>3</v>
      </c>
      <c r="I126" s="17">
        <v>18</v>
      </c>
      <c r="J126" s="37">
        <f t="shared" ref="J126:K126" si="263">MAX(N126,P126,R126,T126,V126,X126,Z126,AB126,AD126)</f>
        <v>147.38</v>
      </c>
      <c r="K126" s="37">
        <f t="shared" si="263"/>
        <v>189</v>
      </c>
      <c r="L126" s="38">
        <f t="shared" ref="L126:M126" si="264">MIN(N126,P126,R126,T126,V126,X126,Z126,AB126,AD126)</f>
        <v>146</v>
      </c>
      <c r="M126" s="38">
        <f t="shared" si="264"/>
        <v>173</v>
      </c>
      <c r="N126" s="38">
        <f t="shared" si="141"/>
        <v>147.38</v>
      </c>
      <c r="O126" s="38">
        <f t="shared" si="142"/>
        <v>189</v>
      </c>
      <c r="P126" s="39"/>
      <c r="Q126" s="39"/>
      <c r="R126" s="39"/>
      <c r="S126" s="39"/>
      <c r="T126" s="39"/>
      <c r="U126" s="39"/>
      <c r="V126" s="39"/>
      <c r="W126" s="39"/>
      <c r="X126" s="39">
        <f t="shared" ref="X126:X132" si="265">VLOOKUP(A126,Zeal,9,FALSE)</f>
        <v>146</v>
      </c>
      <c r="Y126" s="39">
        <f t="shared" ref="Y126:Y132" si="266">VLOOKUP(A126,Zeal,11,FALSE)</f>
        <v>173</v>
      </c>
      <c r="Z126" s="39"/>
      <c r="AA126" s="39"/>
      <c r="AB126" s="39"/>
      <c r="AC126" s="39"/>
      <c r="AD126" s="40"/>
      <c r="AE126" s="40"/>
      <c r="AF126" s="41">
        <f t="shared" si="35"/>
        <v>-1</v>
      </c>
      <c r="AG126" s="42">
        <v>3</v>
      </c>
    </row>
    <row r="127" spans="1:33" ht="13.8">
      <c r="A127" s="30" t="s">
        <v>157</v>
      </c>
      <c r="B127" s="30" t="s">
        <v>553</v>
      </c>
      <c r="C127" s="43"/>
      <c r="D127" s="44">
        <v>2</v>
      </c>
      <c r="E127" s="44">
        <v>3</v>
      </c>
      <c r="F127" s="35">
        <f t="shared" si="137"/>
        <v>8</v>
      </c>
      <c r="G127" s="35">
        <f t="shared" si="138"/>
        <v>10</v>
      </c>
      <c r="H127" s="35">
        <f t="shared" si="2"/>
        <v>1</v>
      </c>
      <c r="I127" s="17">
        <v>18</v>
      </c>
      <c r="J127" s="37">
        <f t="shared" ref="J127:K127" si="267">MAX(N127,P127,R127,T127,V127,X127,Z127,AB127,AD127)</f>
        <v>264</v>
      </c>
      <c r="K127" s="37">
        <f t="shared" si="267"/>
        <v>336</v>
      </c>
      <c r="L127" s="38">
        <f t="shared" ref="L127:M127" si="268">MIN(N127,P127,R127,T127,V127,X127,Z127,AB127,AD127)</f>
        <v>262.73</v>
      </c>
      <c r="M127" s="38">
        <f t="shared" si="268"/>
        <v>312</v>
      </c>
      <c r="N127" s="38">
        <f t="shared" si="141"/>
        <v>262.73</v>
      </c>
      <c r="O127" s="38">
        <f t="shared" si="142"/>
        <v>336</v>
      </c>
      <c r="P127" s="39"/>
      <c r="Q127" s="39"/>
      <c r="R127" s="39"/>
      <c r="S127" s="39"/>
      <c r="T127" s="39">
        <f t="shared" ref="T127:T135" si="269">VLOOKUP(A127,Magnus,9,FALSE)</f>
        <v>264</v>
      </c>
      <c r="U127" s="39">
        <f t="shared" ref="U127:U135" si="270">VLOOKUP(A127,Magnus,11,FALSE)</f>
        <v>312</v>
      </c>
      <c r="V127" s="39"/>
      <c r="W127" s="39"/>
      <c r="X127" s="39">
        <f t="shared" si="265"/>
        <v>264</v>
      </c>
      <c r="Y127" s="39">
        <f t="shared" si="266"/>
        <v>312</v>
      </c>
      <c r="Z127" s="39"/>
      <c r="AA127" s="39"/>
      <c r="AB127" s="39"/>
      <c r="AC127" s="39"/>
      <c r="AD127" s="40"/>
      <c r="AE127" s="40"/>
      <c r="AF127" s="41">
        <f t="shared" si="35"/>
        <v>1</v>
      </c>
      <c r="AG127" s="42"/>
    </row>
    <row r="128" spans="1:33" ht="13.8">
      <c r="A128" s="30" t="s">
        <v>1454</v>
      </c>
      <c r="B128" s="30" t="s">
        <v>1457</v>
      </c>
      <c r="C128" s="43"/>
      <c r="D128" s="44"/>
      <c r="E128" s="44"/>
      <c r="F128" s="35">
        <f t="shared" si="137"/>
        <v>0</v>
      </c>
      <c r="G128" s="35">
        <f t="shared" si="138"/>
        <v>0</v>
      </c>
      <c r="H128" s="35">
        <f t="shared" si="2"/>
        <v>0</v>
      </c>
      <c r="I128" s="17">
        <v>18</v>
      </c>
      <c r="J128" s="37">
        <f t="shared" ref="J128:K128" si="271">MAX(N128,P128,R128,T128,V128,X128,Z128,AB128,AD128)</f>
        <v>33</v>
      </c>
      <c r="K128" s="37">
        <f t="shared" si="271"/>
        <v>39</v>
      </c>
      <c r="L128" s="38">
        <f t="shared" ref="L128:M128" si="272">MIN(N128,P128,R128,T128,V128,X128,Z128,AB128,AD128)</f>
        <v>33</v>
      </c>
      <c r="M128" s="38">
        <f t="shared" si="272"/>
        <v>39</v>
      </c>
      <c r="N128" s="38">
        <f t="shared" si="141"/>
        <v>33</v>
      </c>
      <c r="O128" s="38">
        <f t="shared" si="142"/>
        <v>39</v>
      </c>
      <c r="P128" s="39"/>
      <c r="Q128" s="39"/>
      <c r="R128" s="39"/>
      <c r="S128" s="39"/>
      <c r="T128" s="39">
        <f t="shared" si="269"/>
        <v>33</v>
      </c>
      <c r="U128" s="39">
        <f t="shared" si="270"/>
        <v>39</v>
      </c>
      <c r="V128" s="39"/>
      <c r="W128" s="39"/>
      <c r="X128" s="39">
        <f t="shared" si="265"/>
        <v>33</v>
      </c>
      <c r="Y128" s="39">
        <f t="shared" si="266"/>
        <v>39</v>
      </c>
      <c r="Z128" s="39"/>
      <c r="AA128" s="39"/>
      <c r="AB128" s="39"/>
      <c r="AC128" s="39"/>
      <c r="AD128" s="40"/>
      <c r="AE128" s="40"/>
      <c r="AF128" s="41">
        <f t="shared" si="35"/>
        <v>0</v>
      </c>
      <c r="AG128" s="42"/>
    </row>
    <row r="129" spans="1:33" ht="13.8">
      <c r="A129" s="30" t="s">
        <v>1491</v>
      </c>
      <c r="B129" s="30" t="s">
        <v>1492</v>
      </c>
      <c r="C129" s="43"/>
      <c r="D129" s="44">
        <v>2</v>
      </c>
      <c r="E129" s="44">
        <v>2</v>
      </c>
      <c r="F129" s="35">
        <f t="shared" si="137"/>
        <v>0</v>
      </c>
      <c r="G129" s="35">
        <f t="shared" si="138"/>
        <v>0</v>
      </c>
      <c r="H129" s="35">
        <f t="shared" si="2"/>
        <v>2</v>
      </c>
      <c r="I129" s="17">
        <v>18</v>
      </c>
      <c r="J129" s="37">
        <f t="shared" ref="J129:K129" si="273">MAX(N129,P129,R129,T129,V129,X129,Z129,AB129,AD129)</f>
        <v>37.79</v>
      </c>
      <c r="K129" s="37">
        <f t="shared" si="273"/>
        <v>45</v>
      </c>
      <c r="L129" s="38">
        <f t="shared" ref="L129:M129" si="274">MIN(N129,P129,R129,T129,V129,X129,Z129,AB129,AD129)</f>
        <v>37</v>
      </c>
      <c r="M129" s="38">
        <f t="shared" si="274"/>
        <v>44</v>
      </c>
      <c r="N129" s="38">
        <f t="shared" si="141"/>
        <v>37.79</v>
      </c>
      <c r="O129" s="38">
        <f t="shared" si="142"/>
        <v>45</v>
      </c>
      <c r="P129" s="39"/>
      <c r="Q129" s="39"/>
      <c r="R129" s="39"/>
      <c r="S129" s="39"/>
      <c r="T129" s="39">
        <f t="shared" si="269"/>
        <v>37</v>
      </c>
      <c r="U129" s="39">
        <f t="shared" si="270"/>
        <v>44</v>
      </c>
      <c r="V129" s="39"/>
      <c r="W129" s="39"/>
      <c r="X129" s="39">
        <f t="shared" si="265"/>
        <v>37</v>
      </c>
      <c r="Y129" s="39">
        <f t="shared" si="266"/>
        <v>44</v>
      </c>
      <c r="Z129" s="39"/>
      <c r="AA129" s="39"/>
      <c r="AB129" s="39"/>
      <c r="AC129" s="39"/>
      <c r="AD129" s="40"/>
      <c r="AE129" s="40"/>
      <c r="AF129" s="41">
        <f t="shared" si="35"/>
        <v>0</v>
      </c>
      <c r="AG129" s="42"/>
    </row>
    <row r="130" spans="1:33" ht="13.8">
      <c r="A130" s="30" t="s">
        <v>1526</v>
      </c>
      <c r="B130" s="30" t="s">
        <v>1527</v>
      </c>
      <c r="C130" s="43"/>
      <c r="D130" s="44"/>
      <c r="E130" s="44"/>
      <c r="F130" s="35">
        <f t="shared" si="137"/>
        <v>0</v>
      </c>
      <c r="G130" s="35">
        <f t="shared" si="138"/>
        <v>0</v>
      </c>
      <c r="H130" s="35">
        <f t="shared" si="2"/>
        <v>0</v>
      </c>
      <c r="I130" s="17">
        <v>18</v>
      </c>
      <c r="J130" s="37">
        <f t="shared" ref="J130:K130" si="275">MAX(N130,P130,R130,T130,V130,X130,Z130,AB130,AD130)</f>
        <v>12.6</v>
      </c>
      <c r="K130" s="37">
        <f t="shared" si="275"/>
        <v>15</v>
      </c>
      <c r="L130" s="38">
        <f t="shared" ref="L130:M130" si="276">MIN(N130,P130,R130,T130,V130,X130,Z130,AB130,AD130)</f>
        <v>11</v>
      </c>
      <c r="M130" s="38">
        <f t="shared" si="276"/>
        <v>13</v>
      </c>
      <c r="N130" s="38">
        <f t="shared" si="141"/>
        <v>12.6</v>
      </c>
      <c r="O130" s="38">
        <f t="shared" si="142"/>
        <v>15</v>
      </c>
      <c r="P130" s="39"/>
      <c r="Q130" s="39"/>
      <c r="R130" s="39"/>
      <c r="S130" s="39"/>
      <c r="T130" s="39">
        <f t="shared" si="269"/>
        <v>11</v>
      </c>
      <c r="U130" s="39">
        <f t="shared" si="270"/>
        <v>13</v>
      </c>
      <c r="V130" s="39"/>
      <c r="W130" s="39"/>
      <c r="X130" s="39">
        <f t="shared" si="265"/>
        <v>11</v>
      </c>
      <c r="Y130" s="39">
        <f t="shared" si="266"/>
        <v>13</v>
      </c>
      <c r="Z130" s="39"/>
      <c r="AA130" s="39"/>
      <c r="AB130" s="39"/>
      <c r="AC130" s="39"/>
      <c r="AD130" s="40"/>
      <c r="AE130" s="40"/>
      <c r="AF130" s="41">
        <f t="shared" si="35"/>
        <v>0</v>
      </c>
      <c r="AG130" s="42"/>
    </row>
    <row r="131" spans="1:33" ht="13.8">
      <c r="A131" s="30" t="s">
        <v>1545</v>
      </c>
      <c r="B131" s="30" t="s">
        <v>1546</v>
      </c>
      <c r="C131" s="43"/>
      <c r="D131" s="44">
        <v>1</v>
      </c>
      <c r="E131" s="44">
        <v>2</v>
      </c>
      <c r="F131" s="35">
        <f t="shared" ref="F131:F194" si="277">IFERROR(SUMIF(Purchase_ItemCode, A131, Purchase_Qty), 0)</f>
        <v>0</v>
      </c>
      <c r="G131" s="35">
        <f t="shared" ref="G131:G194" si="278">IFERROR(COUNTIF(Sales_PartCode, A131), 0)</f>
        <v>0</v>
      </c>
      <c r="H131" s="35">
        <f t="shared" si="2"/>
        <v>2</v>
      </c>
      <c r="I131" s="17">
        <v>18</v>
      </c>
      <c r="J131" s="37">
        <f t="shared" ref="J131:K131" si="279">MAX(N131,P131,R131,T131,V131,X131,Z131,AB131,AD131)</f>
        <v>1217.52</v>
      </c>
      <c r="K131" s="37">
        <f t="shared" si="279"/>
        <v>1558</v>
      </c>
      <c r="L131" s="38">
        <f t="shared" ref="L131:M131" si="280">MIN(N131,P131,R131,T131,V131,X131,Z131,AB131,AD131)</f>
        <v>1217.52</v>
      </c>
      <c r="M131" s="38">
        <f t="shared" si="280"/>
        <v>1558</v>
      </c>
      <c r="N131" s="38">
        <f t="shared" ref="N131:N194" si="281">VLOOKUP(A131,Inv_bef,5,FALSE)</f>
        <v>1217.52</v>
      </c>
      <c r="O131" s="38">
        <f t="shared" ref="O131:O194" si="282">VLOOKUP(A131,Inv_bef,6,FALSE)</f>
        <v>1558</v>
      </c>
      <c r="P131" s="39"/>
      <c r="Q131" s="39"/>
      <c r="R131" s="39"/>
      <c r="S131" s="39"/>
      <c r="T131" s="39" t="str">
        <f t="shared" si="269"/>
        <v>₹1224.00</v>
      </c>
      <c r="U131" s="39" t="str">
        <f t="shared" si="270"/>
        <v>₹1445.00</v>
      </c>
      <c r="V131" s="39"/>
      <c r="W131" s="39"/>
      <c r="X131" s="39" t="str">
        <f t="shared" si="265"/>
        <v>₹1224.00</v>
      </c>
      <c r="Y131" s="39" t="str">
        <f t="shared" si="266"/>
        <v>₹1445.00</v>
      </c>
      <c r="Z131" s="39"/>
      <c r="AA131" s="39"/>
      <c r="AB131" s="39"/>
      <c r="AC131" s="39"/>
      <c r="AD131" s="40"/>
      <c r="AE131" s="40"/>
      <c r="AF131" s="41">
        <f t="shared" si="35"/>
        <v>-1</v>
      </c>
      <c r="AG131" s="42"/>
    </row>
    <row r="132" spans="1:33" ht="13.8">
      <c r="A132" s="30" t="s">
        <v>1569</v>
      </c>
      <c r="B132" s="30" t="s">
        <v>1570</v>
      </c>
      <c r="C132" s="43"/>
      <c r="D132" s="44"/>
      <c r="E132" s="44"/>
      <c r="F132" s="35">
        <f t="shared" si="277"/>
        <v>0</v>
      </c>
      <c r="G132" s="35">
        <f t="shared" si="278"/>
        <v>0</v>
      </c>
      <c r="H132" s="35">
        <f t="shared" si="2"/>
        <v>0</v>
      </c>
      <c r="I132" s="17">
        <v>18</v>
      </c>
      <c r="J132" s="37">
        <f t="shared" ref="J132:K132" si="283">MAX(N132,P132,R132,T132,V132,X132,Z132,AB132,AD132)</f>
        <v>40</v>
      </c>
      <c r="K132" s="37">
        <f t="shared" si="283"/>
        <v>48</v>
      </c>
      <c r="L132" s="38">
        <f t="shared" ref="L132:M132" si="284">MIN(N132,P132,R132,T132,V132,X132,Z132,AB132,AD132)</f>
        <v>38</v>
      </c>
      <c r="M132" s="38">
        <f t="shared" si="284"/>
        <v>45</v>
      </c>
      <c r="N132" s="38">
        <f t="shared" si="281"/>
        <v>38</v>
      </c>
      <c r="O132" s="38">
        <f t="shared" si="282"/>
        <v>45</v>
      </c>
      <c r="P132" s="39"/>
      <c r="Q132" s="39"/>
      <c r="R132" s="39"/>
      <c r="S132" s="39"/>
      <c r="T132" s="39">
        <f t="shared" si="269"/>
        <v>40</v>
      </c>
      <c r="U132" s="39">
        <f t="shared" si="270"/>
        <v>48</v>
      </c>
      <c r="V132" s="39"/>
      <c r="W132" s="39"/>
      <c r="X132" s="39">
        <f t="shared" si="265"/>
        <v>40</v>
      </c>
      <c r="Y132" s="39">
        <f t="shared" si="266"/>
        <v>48</v>
      </c>
      <c r="Z132" s="39"/>
      <c r="AA132" s="39"/>
      <c r="AB132" s="39"/>
      <c r="AC132" s="39"/>
      <c r="AD132" s="40"/>
      <c r="AE132" s="40"/>
      <c r="AF132" s="41">
        <f t="shared" si="35"/>
        <v>0</v>
      </c>
      <c r="AG132" s="42"/>
    </row>
    <row r="133" spans="1:33" ht="13.8">
      <c r="A133" s="30" t="s">
        <v>82</v>
      </c>
      <c r="B133" s="30" t="s">
        <v>562</v>
      </c>
      <c r="C133" s="43"/>
      <c r="D133" s="44">
        <v>10</v>
      </c>
      <c r="E133" s="44">
        <v>14</v>
      </c>
      <c r="F133" s="35">
        <f t="shared" si="277"/>
        <v>76</v>
      </c>
      <c r="G133" s="35">
        <f t="shared" si="278"/>
        <v>82</v>
      </c>
      <c r="H133" s="35">
        <f t="shared" si="2"/>
        <v>8</v>
      </c>
      <c r="I133" s="17">
        <v>18</v>
      </c>
      <c r="J133" s="37">
        <f t="shared" ref="J133:K133" si="285">MAX(N133,P133,R133,T133,V133,X133,Z133,AB133,AD133)</f>
        <v>134.57</v>
      </c>
      <c r="K133" s="37">
        <f t="shared" si="285"/>
        <v>172</v>
      </c>
      <c r="L133" s="38">
        <f t="shared" ref="L133:M133" si="286">MIN(N133,P133,R133,T133,V133,X133,Z133,AB133,AD133)</f>
        <v>132</v>
      </c>
      <c r="M133" s="38">
        <f t="shared" si="286"/>
        <v>156</v>
      </c>
      <c r="N133" s="38">
        <f t="shared" si="281"/>
        <v>134.57</v>
      </c>
      <c r="O133" s="38">
        <f t="shared" si="282"/>
        <v>172</v>
      </c>
      <c r="P133" s="39"/>
      <c r="Q133" s="39"/>
      <c r="R133" s="39"/>
      <c r="S133" s="39"/>
      <c r="T133" s="39">
        <f t="shared" si="269"/>
        <v>132</v>
      </c>
      <c r="U133" s="39">
        <f t="shared" si="270"/>
        <v>156</v>
      </c>
      <c r="V133" s="39"/>
      <c r="W133" s="39"/>
      <c r="X133" s="39"/>
      <c r="Y133" s="39"/>
      <c r="Z133" s="39"/>
      <c r="AA133" s="39"/>
      <c r="AB133" s="39"/>
      <c r="AC133" s="39"/>
      <c r="AD133" s="40"/>
      <c r="AE133" s="40"/>
      <c r="AF133" s="41">
        <f t="shared" si="35"/>
        <v>2</v>
      </c>
      <c r="AG133" s="42">
        <v>12</v>
      </c>
    </row>
    <row r="134" spans="1:33" ht="13.8">
      <c r="A134" s="30" t="s">
        <v>81</v>
      </c>
      <c r="B134" s="30" t="s">
        <v>1584</v>
      </c>
      <c r="C134" s="43"/>
      <c r="D134" s="44">
        <v>10</v>
      </c>
      <c r="E134" s="44">
        <v>12</v>
      </c>
      <c r="F134" s="35">
        <f t="shared" si="277"/>
        <v>80</v>
      </c>
      <c r="G134" s="35">
        <f t="shared" si="278"/>
        <v>87</v>
      </c>
      <c r="H134" s="35">
        <f t="shared" si="2"/>
        <v>5</v>
      </c>
      <c r="I134" s="17">
        <v>18</v>
      </c>
      <c r="J134" s="37">
        <f t="shared" ref="J134:K134" si="287">MAX(N134,P134,R134,T134,V134,X134,Z134,AB134,AD134)</f>
        <v>134.57</v>
      </c>
      <c r="K134" s="37">
        <f t="shared" si="287"/>
        <v>172</v>
      </c>
      <c r="L134" s="38">
        <f t="shared" ref="L134:M134" si="288">MIN(N134,P134,R134,T134,V134,X134,Z134,AB134,AD134)</f>
        <v>132</v>
      </c>
      <c r="M134" s="38">
        <f t="shared" si="288"/>
        <v>156</v>
      </c>
      <c r="N134" s="38">
        <f t="shared" si="281"/>
        <v>134.57</v>
      </c>
      <c r="O134" s="38">
        <f t="shared" si="282"/>
        <v>172</v>
      </c>
      <c r="P134" s="39"/>
      <c r="Q134" s="39"/>
      <c r="R134" s="39"/>
      <c r="S134" s="39"/>
      <c r="T134" s="39">
        <f t="shared" si="269"/>
        <v>132</v>
      </c>
      <c r="U134" s="39">
        <f t="shared" si="270"/>
        <v>156</v>
      </c>
      <c r="V134" s="39"/>
      <c r="W134" s="39"/>
      <c r="X134" s="39"/>
      <c r="Y134" s="39"/>
      <c r="Z134" s="39"/>
      <c r="AA134" s="39"/>
      <c r="AB134" s="39"/>
      <c r="AC134" s="39"/>
      <c r="AD134" s="40"/>
      <c r="AE134" s="40"/>
      <c r="AF134" s="41">
        <f t="shared" si="35"/>
        <v>5</v>
      </c>
      <c r="AG134" s="42">
        <v>12</v>
      </c>
    </row>
    <row r="135" spans="1:33" ht="13.8">
      <c r="A135" s="30" t="s">
        <v>80</v>
      </c>
      <c r="B135" s="30" t="s">
        <v>1594</v>
      </c>
      <c r="C135" s="43"/>
      <c r="D135" s="44">
        <v>10</v>
      </c>
      <c r="E135" s="44">
        <v>11</v>
      </c>
      <c r="F135" s="35">
        <f t="shared" si="277"/>
        <v>66</v>
      </c>
      <c r="G135" s="35">
        <f t="shared" si="278"/>
        <v>68</v>
      </c>
      <c r="H135" s="35">
        <f t="shared" si="2"/>
        <v>9</v>
      </c>
      <c r="I135" s="17">
        <v>18</v>
      </c>
      <c r="J135" s="37">
        <f t="shared" ref="J135:K135" si="289">MAX(N135,P135,R135,T135,V135,X135,Z135,AB135,AD135)</f>
        <v>173.02</v>
      </c>
      <c r="K135" s="37">
        <f t="shared" si="289"/>
        <v>221</v>
      </c>
      <c r="L135" s="38">
        <f t="shared" ref="L135:M135" si="290">MIN(N135,P135,R135,T135,V135,X135,Z135,AB135,AD135)</f>
        <v>171</v>
      </c>
      <c r="M135" s="38">
        <f t="shared" si="290"/>
        <v>202</v>
      </c>
      <c r="N135" s="38">
        <f t="shared" si="281"/>
        <v>173.02</v>
      </c>
      <c r="O135" s="38">
        <f t="shared" si="282"/>
        <v>221</v>
      </c>
      <c r="P135" s="39"/>
      <c r="Q135" s="39"/>
      <c r="R135" s="39"/>
      <c r="S135" s="39"/>
      <c r="T135" s="39">
        <f t="shared" si="269"/>
        <v>171</v>
      </c>
      <c r="U135" s="39">
        <f t="shared" si="270"/>
        <v>202</v>
      </c>
      <c r="V135" s="39"/>
      <c r="W135" s="39"/>
      <c r="X135" s="39"/>
      <c r="Y135" s="39"/>
      <c r="Z135" s="39"/>
      <c r="AA135" s="39"/>
      <c r="AB135" s="39"/>
      <c r="AC135" s="39"/>
      <c r="AD135" s="40"/>
      <c r="AE135" s="40"/>
      <c r="AF135" s="41">
        <f t="shared" si="35"/>
        <v>1</v>
      </c>
      <c r="AG135" s="42">
        <v>0</v>
      </c>
    </row>
    <row r="136" spans="1:33" ht="13.8">
      <c r="A136" s="30" t="s">
        <v>1635</v>
      </c>
      <c r="B136" s="30" t="s">
        <v>1636</v>
      </c>
      <c r="C136" s="43"/>
      <c r="D136" s="44"/>
      <c r="E136" s="44"/>
      <c r="F136" s="35">
        <f t="shared" si="277"/>
        <v>0</v>
      </c>
      <c r="G136" s="35">
        <f t="shared" si="278"/>
        <v>0</v>
      </c>
      <c r="H136" s="35">
        <f t="shared" si="2"/>
        <v>0</v>
      </c>
      <c r="I136" s="21">
        <f>VLOOKUP(A136,Old_Inventory,9,FALSE)</f>
        <v>28</v>
      </c>
      <c r="J136" s="37">
        <f t="shared" ref="J136:K136" si="291">MAX(N136,P136,R136,T136,V136,X136,Z136,AB136,AD136)</f>
        <v>108.94</v>
      </c>
      <c r="K136" s="37">
        <f t="shared" si="291"/>
        <v>139</v>
      </c>
      <c r="L136" s="38">
        <f t="shared" ref="L136:M136" si="292">MIN(N136,P136,R136,T136,V136,X136,Z136,AB136,AD136)</f>
        <v>108.94</v>
      </c>
      <c r="M136" s="38">
        <f t="shared" si="292"/>
        <v>139</v>
      </c>
      <c r="N136" s="38">
        <f t="shared" si="281"/>
        <v>108.94</v>
      </c>
      <c r="O136" s="38">
        <f t="shared" si="282"/>
        <v>139</v>
      </c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40"/>
      <c r="AE136" s="40"/>
      <c r="AF136" s="41">
        <f t="shared" si="35"/>
        <v>0</v>
      </c>
      <c r="AG136" s="42"/>
    </row>
    <row r="137" spans="1:33" ht="13.8">
      <c r="A137" s="30" t="s">
        <v>1664</v>
      </c>
      <c r="B137" s="30" t="s">
        <v>1665</v>
      </c>
      <c r="C137" s="43"/>
      <c r="D137" s="44"/>
      <c r="E137" s="44"/>
      <c r="F137" s="35">
        <f t="shared" si="277"/>
        <v>0</v>
      </c>
      <c r="G137" s="35">
        <f t="shared" si="278"/>
        <v>0</v>
      </c>
      <c r="H137" s="35">
        <f t="shared" si="2"/>
        <v>0</v>
      </c>
      <c r="I137" s="21">
        <f>VLOOKUP(A137,Old_Inventory,9,FALSE)</f>
        <v>28</v>
      </c>
      <c r="J137" s="37">
        <f t="shared" ref="J137:K137" si="293">MAX(N137,P137,R137,T137,V137,X137,Z137,AB137,AD137)</f>
        <v>346.03</v>
      </c>
      <c r="K137" s="37">
        <f t="shared" si="293"/>
        <v>443</v>
      </c>
      <c r="L137" s="38">
        <f t="shared" ref="L137:M137" si="294">MIN(N137,P137,R137,T137,V137,X137,Z137,AB137,AD137)</f>
        <v>346.03</v>
      </c>
      <c r="M137" s="38">
        <f t="shared" si="294"/>
        <v>443</v>
      </c>
      <c r="N137" s="38">
        <f t="shared" si="281"/>
        <v>346.03</v>
      </c>
      <c r="O137" s="38">
        <f t="shared" si="282"/>
        <v>443</v>
      </c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40"/>
      <c r="AE137" s="40"/>
      <c r="AF137" s="41">
        <f t="shared" si="35"/>
        <v>0</v>
      </c>
      <c r="AG137" s="42"/>
    </row>
    <row r="138" spans="1:33" ht="13.8">
      <c r="A138" s="30" t="s">
        <v>1733</v>
      </c>
      <c r="B138" s="30" t="s">
        <v>1734</v>
      </c>
      <c r="C138" s="43"/>
      <c r="D138" s="44"/>
      <c r="E138" s="44"/>
      <c r="F138" s="35">
        <f t="shared" si="277"/>
        <v>0</v>
      </c>
      <c r="G138" s="35">
        <f t="shared" si="278"/>
        <v>0</v>
      </c>
      <c r="H138" s="35">
        <f t="shared" si="2"/>
        <v>0</v>
      </c>
      <c r="I138" s="17">
        <v>18</v>
      </c>
      <c r="J138" s="37">
        <f t="shared" ref="J138:K138" si="295">MAX(N138,P138,R138,T138,V138,X138,Z138,AB138,AD138)</f>
        <v>679.25</v>
      </c>
      <c r="K138" s="37">
        <f t="shared" si="295"/>
        <v>869</v>
      </c>
      <c r="L138" s="38">
        <f t="shared" ref="L138:M138" si="296">MIN(N138,P138,R138,T138,V138,X138,Z138,AB138,AD138)</f>
        <v>488</v>
      </c>
      <c r="M138" s="38">
        <f t="shared" si="296"/>
        <v>576</v>
      </c>
      <c r="N138" s="38">
        <f t="shared" si="281"/>
        <v>679.25</v>
      </c>
      <c r="O138" s="38">
        <f t="shared" si="282"/>
        <v>869</v>
      </c>
      <c r="P138" s="39"/>
      <c r="Q138" s="39"/>
      <c r="R138" s="39"/>
      <c r="S138" s="39"/>
      <c r="T138" s="39"/>
      <c r="U138" s="39"/>
      <c r="V138" s="39">
        <f>VLOOKUP(A138,Reo_LI,9,FALSE)</f>
        <v>488</v>
      </c>
      <c r="W138" s="39">
        <f>VLOOKUP(A138,Reo_LI,11,FALSE)</f>
        <v>576</v>
      </c>
      <c r="X138" s="39"/>
      <c r="Y138" s="39"/>
      <c r="Z138" s="39"/>
      <c r="AA138" s="39"/>
      <c r="AB138" s="39"/>
      <c r="AC138" s="39"/>
      <c r="AD138" s="40"/>
      <c r="AE138" s="40"/>
      <c r="AF138" s="41">
        <f t="shared" si="35"/>
        <v>0</v>
      </c>
      <c r="AG138" s="42"/>
    </row>
    <row r="139" spans="1:33" ht="13.8">
      <c r="A139" s="30" t="s">
        <v>1748</v>
      </c>
      <c r="B139" s="30" t="s">
        <v>1749</v>
      </c>
      <c r="C139" s="43"/>
      <c r="D139" s="44"/>
      <c r="E139" s="44"/>
      <c r="F139" s="35">
        <f t="shared" si="277"/>
        <v>0</v>
      </c>
      <c r="G139" s="35">
        <f t="shared" si="278"/>
        <v>0</v>
      </c>
      <c r="H139" s="35">
        <f t="shared" si="2"/>
        <v>0</v>
      </c>
      <c r="I139" s="21">
        <f>VLOOKUP(A139,Old_Inventory,9,FALSE)</f>
        <v>28</v>
      </c>
      <c r="J139" s="37">
        <f t="shared" ref="J139:K139" si="297">MAX(N139,P139,R139,T139,V139,X139,Z139,AB139,AD139)</f>
        <v>128.16</v>
      </c>
      <c r="K139" s="37">
        <f t="shared" si="297"/>
        <v>164</v>
      </c>
      <c r="L139" s="38">
        <f t="shared" ref="L139:M139" si="298">MIN(N139,P139,R139,T139,V139,X139,Z139,AB139,AD139)</f>
        <v>128.16</v>
      </c>
      <c r="M139" s="38">
        <f t="shared" si="298"/>
        <v>164</v>
      </c>
      <c r="N139" s="38">
        <f t="shared" si="281"/>
        <v>128.16</v>
      </c>
      <c r="O139" s="38">
        <f t="shared" si="282"/>
        <v>164</v>
      </c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40"/>
      <c r="AE139" s="40"/>
      <c r="AF139" s="41">
        <f t="shared" si="35"/>
        <v>0</v>
      </c>
      <c r="AG139" s="42"/>
    </row>
    <row r="140" spans="1:33" ht="13.8">
      <c r="A140" s="30" t="s">
        <v>1761</v>
      </c>
      <c r="B140" s="30" t="s">
        <v>1762</v>
      </c>
      <c r="C140" s="43"/>
      <c r="D140" s="44"/>
      <c r="E140" s="44"/>
      <c r="F140" s="35">
        <f t="shared" si="277"/>
        <v>0</v>
      </c>
      <c r="G140" s="35">
        <f t="shared" si="278"/>
        <v>0</v>
      </c>
      <c r="H140" s="35">
        <f t="shared" si="2"/>
        <v>0</v>
      </c>
      <c r="I140" s="21">
        <f>VLOOKUP(A140,Old_Inventory,9,FALSE)</f>
        <v>28</v>
      </c>
      <c r="J140" s="37">
        <f t="shared" ref="J140:K140" si="299">MAX(N140,P140,R140,T140,V140,X140,Z140,AB140,AD140)</f>
        <v>108.94</v>
      </c>
      <c r="K140" s="37">
        <f t="shared" si="299"/>
        <v>139</v>
      </c>
      <c r="L140" s="38">
        <f t="shared" ref="L140:M140" si="300">MIN(N140,P140,R140,T140,V140,X140,Z140,AB140,AD140)</f>
        <v>108.94</v>
      </c>
      <c r="M140" s="38">
        <f t="shared" si="300"/>
        <v>139</v>
      </c>
      <c r="N140" s="38">
        <f t="shared" si="281"/>
        <v>108.94</v>
      </c>
      <c r="O140" s="38">
        <f t="shared" si="282"/>
        <v>139</v>
      </c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40"/>
      <c r="AE140" s="40"/>
      <c r="AF140" s="41">
        <f t="shared" si="35"/>
        <v>0</v>
      </c>
      <c r="AG140" s="42"/>
    </row>
    <row r="141" spans="1:33" ht="13.8">
      <c r="A141" s="30" t="s">
        <v>1946</v>
      </c>
      <c r="B141" s="30" t="s">
        <v>1949</v>
      </c>
      <c r="C141" s="43"/>
      <c r="D141" s="44"/>
      <c r="E141" s="44"/>
      <c r="F141" s="35">
        <f t="shared" si="277"/>
        <v>0</v>
      </c>
      <c r="G141" s="35">
        <f t="shared" si="278"/>
        <v>0</v>
      </c>
      <c r="H141" s="35">
        <f t="shared" si="2"/>
        <v>0</v>
      </c>
      <c r="I141" s="21">
        <f>VLOOKUP(A141,Old_Inventory,9,FALSE)</f>
        <v>28</v>
      </c>
      <c r="J141" s="37">
        <f t="shared" ref="J141:K141" si="301">MAX(N141,P141,R141,T141,V141,X141,Z141,AB141,AD141)</f>
        <v>115.34</v>
      </c>
      <c r="K141" s="37">
        <f t="shared" si="301"/>
        <v>148</v>
      </c>
      <c r="L141" s="38">
        <f t="shared" ref="L141:M141" si="302">MIN(N141,P141,R141,T141,V141,X141,Z141,AB141,AD141)</f>
        <v>115.34</v>
      </c>
      <c r="M141" s="38">
        <f t="shared" si="302"/>
        <v>148</v>
      </c>
      <c r="N141" s="38">
        <f t="shared" si="281"/>
        <v>115.34</v>
      </c>
      <c r="O141" s="38">
        <f t="shared" si="282"/>
        <v>148</v>
      </c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40"/>
      <c r="AE141" s="40"/>
      <c r="AF141" s="41">
        <f t="shared" si="35"/>
        <v>0</v>
      </c>
      <c r="AG141" s="42"/>
    </row>
    <row r="142" spans="1:33" ht="13.8">
      <c r="A142" s="30" t="s">
        <v>1966</v>
      </c>
      <c r="B142" s="30" t="s">
        <v>1967</v>
      </c>
      <c r="C142" s="43"/>
      <c r="D142" s="44"/>
      <c r="E142" s="44"/>
      <c r="F142" s="35">
        <f t="shared" si="277"/>
        <v>0</v>
      </c>
      <c r="G142" s="35">
        <f t="shared" si="278"/>
        <v>0</v>
      </c>
      <c r="H142" s="35">
        <f t="shared" si="2"/>
        <v>0</v>
      </c>
      <c r="I142" s="21">
        <f>VLOOKUP(A142,Old_Inventory,9,FALSE)</f>
        <v>28</v>
      </c>
      <c r="J142" s="37">
        <f t="shared" ref="J142:K142" si="303">MAX(N142,P142,R142,T142,V142,X142,Z142,AB142,AD142)</f>
        <v>140.97999999999999</v>
      </c>
      <c r="K142" s="37">
        <f t="shared" si="303"/>
        <v>180</v>
      </c>
      <c r="L142" s="38">
        <f t="shared" ref="L142:M142" si="304">MIN(N142,P142,R142,T142,V142,X142,Z142,AB142,AD142)</f>
        <v>140.97999999999999</v>
      </c>
      <c r="M142" s="38">
        <f t="shared" si="304"/>
        <v>180</v>
      </c>
      <c r="N142" s="38">
        <f t="shared" si="281"/>
        <v>140.97999999999999</v>
      </c>
      <c r="O142" s="38">
        <f t="shared" si="282"/>
        <v>180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40"/>
      <c r="AE142" s="40"/>
      <c r="AF142" s="41">
        <f t="shared" si="35"/>
        <v>0</v>
      </c>
      <c r="AG142" s="42"/>
    </row>
    <row r="143" spans="1:33" ht="13.8">
      <c r="A143" s="30" t="s">
        <v>1970</v>
      </c>
      <c r="B143" s="30" t="s">
        <v>1972</v>
      </c>
      <c r="C143" s="43"/>
      <c r="D143" s="44"/>
      <c r="E143" s="44"/>
      <c r="F143" s="35">
        <f t="shared" si="277"/>
        <v>0</v>
      </c>
      <c r="G143" s="35">
        <f t="shared" si="278"/>
        <v>0</v>
      </c>
      <c r="H143" s="35">
        <f t="shared" si="2"/>
        <v>0</v>
      </c>
      <c r="I143" s="21">
        <f>VLOOKUP(A143,Old_Inventory,9,FALSE)</f>
        <v>28</v>
      </c>
      <c r="J143" s="37">
        <f t="shared" ref="J143:K143" si="305">MAX(N143,P143,R143,T143,V143,X143,Z143,AB143,AD143)</f>
        <v>140.97999999999999</v>
      </c>
      <c r="K143" s="37">
        <f t="shared" si="305"/>
        <v>180</v>
      </c>
      <c r="L143" s="38">
        <f t="shared" ref="L143:M143" si="306">MIN(N143,P143,R143,T143,V143,X143,Z143,AB143,AD143)</f>
        <v>140.97999999999999</v>
      </c>
      <c r="M143" s="38">
        <f t="shared" si="306"/>
        <v>180</v>
      </c>
      <c r="N143" s="38">
        <f t="shared" si="281"/>
        <v>140.97999999999999</v>
      </c>
      <c r="O143" s="38">
        <f t="shared" si="282"/>
        <v>180</v>
      </c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40"/>
      <c r="AE143" s="40"/>
      <c r="AF143" s="41">
        <f t="shared" si="35"/>
        <v>0</v>
      </c>
      <c r="AG143" s="42"/>
    </row>
    <row r="144" spans="1:33" ht="13.8">
      <c r="A144" s="30" t="s">
        <v>244</v>
      </c>
      <c r="B144" s="30" t="s">
        <v>495</v>
      </c>
      <c r="C144" s="43"/>
      <c r="D144" s="44">
        <v>1</v>
      </c>
      <c r="E144" s="44">
        <v>2</v>
      </c>
      <c r="F144" s="35">
        <f t="shared" si="277"/>
        <v>3</v>
      </c>
      <c r="G144" s="35">
        <f t="shared" si="278"/>
        <v>5</v>
      </c>
      <c r="H144" s="35">
        <f t="shared" si="2"/>
        <v>0</v>
      </c>
      <c r="I144" s="17">
        <v>18</v>
      </c>
      <c r="J144" s="37">
        <f t="shared" ref="J144:K144" si="307">MAX(N144,P144,R144,T144,V144,X144,Z144,AB144,AD144)</f>
        <v>1599.69</v>
      </c>
      <c r="K144" s="37">
        <f t="shared" si="307"/>
        <v>1902</v>
      </c>
      <c r="L144" s="38">
        <f t="shared" ref="L144:M144" si="308">MIN(N144,P144,R144,T144,V144,X144,Z144,AB144,AD144)</f>
        <v>1599.69</v>
      </c>
      <c r="M144" s="38">
        <f t="shared" si="308"/>
        <v>1902</v>
      </c>
      <c r="N144" s="38">
        <f t="shared" si="281"/>
        <v>1599.69</v>
      </c>
      <c r="O144" s="38">
        <f t="shared" si="282"/>
        <v>1902</v>
      </c>
      <c r="P144" s="39"/>
      <c r="Q144" s="39"/>
      <c r="R144" s="39"/>
      <c r="S144" s="39"/>
      <c r="T144" s="39" t="str">
        <f>VLOOKUP(A144,Magnus,9,FALSE)</f>
        <v>₹1486.00</v>
      </c>
      <c r="U144" s="39" t="str">
        <f>VLOOKUP(A144,Magnus,11,FALSE)</f>
        <v>₹1754.00</v>
      </c>
      <c r="V144" s="39"/>
      <c r="W144" s="39"/>
      <c r="X144" s="39" t="str">
        <f>VLOOKUP(A144,Zeal,9,FALSE)</f>
        <v>₹1486.00</v>
      </c>
      <c r="Y144" s="39" t="str">
        <f>VLOOKUP(A144,Zeal,11,FALSE)</f>
        <v>₹1754.00</v>
      </c>
      <c r="Z144" s="39"/>
      <c r="AA144" s="39"/>
      <c r="AB144" s="39"/>
      <c r="AC144" s="39"/>
      <c r="AD144" s="40"/>
      <c r="AE144" s="40"/>
      <c r="AF144" s="41">
        <f t="shared" si="35"/>
        <v>1</v>
      </c>
      <c r="AG144" s="42"/>
    </row>
    <row r="145" spans="1:33" ht="13.8">
      <c r="A145" s="33" t="s">
        <v>1988</v>
      </c>
      <c r="B145" s="33" t="s">
        <v>1989</v>
      </c>
      <c r="C145" s="34"/>
      <c r="D145" s="35"/>
      <c r="E145" s="35"/>
      <c r="F145" s="35">
        <f t="shared" si="277"/>
        <v>0</v>
      </c>
      <c r="G145" s="35">
        <f t="shared" si="278"/>
        <v>0</v>
      </c>
      <c r="H145" s="35">
        <f t="shared" si="2"/>
        <v>0</v>
      </c>
      <c r="I145" s="17">
        <v>18</v>
      </c>
      <c r="J145" s="37">
        <f t="shared" ref="J145:K145" si="309">MAX(N145,P145,R145,T145,V145,X145,Z145,AB145,AD145)</f>
        <v>168</v>
      </c>
      <c r="K145" s="37">
        <f t="shared" si="309"/>
        <v>216</v>
      </c>
      <c r="L145" s="38">
        <f t="shared" ref="L145:M145" si="310">MIN(N145,P145,R145,T145,V145,X145,Z145,AB145,AD145)</f>
        <v>166</v>
      </c>
      <c r="M145" s="38">
        <f t="shared" si="310"/>
        <v>196</v>
      </c>
      <c r="N145" s="38">
        <f t="shared" si="281"/>
        <v>168</v>
      </c>
      <c r="O145" s="38">
        <f t="shared" si="282"/>
        <v>216</v>
      </c>
      <c r="P145" s="39"/>
      <c r="Q145" s="39"/>
      <c r="R145" s="39"/>
      <c r="S145" s="39"/>
      <c r="T145" s="39"/>
      <c r="U145" s="39"/>
      <c r="V145" s="39"/>
      <c r="W145" s="39"/>
      <c r="X145" s="39">
        <f>VLOOKUP(A145,Zeal,9,FALSE)</f>
        <v>166</v>
      </c>
      <c r="Y145" s="39">
        <f>VLOOKUP(A145,Zeal,11,FALSE)</f>
        <v>196</v>
      </c>
      <c r="Z145" s="39"/>
      <c r="AA145" s="39"/>
      <c r="AB145" s="39"/>
      <c r="AC145" s="39"/>
      <c r="AD145" s="40"/>
      <c r="AE145" s="40"/>
      <c r="AF145" s="41">
        <f t="shared" si="35"/>
        <v>0</v>
      </c>
      <c r="AG145" s="42"/>
    </row>
    <row r="146" spans="1:33" ht="13.8">
      <c r="A146" s="33" t="s">
        <v>1990</v>
      </c>
      <c r="B146" s="33" t="s">
        <v>1991</v>
      </c>
      <c r="C146" s="34"/>
      <c r="D146" s="35"/>
      <c r="E146" s="35"/>
      <c r="F146" s="35">
        <f t="shared" si="277"/>
        <v>0</v>
      </c>
      <c r="G146" s="35">
        <f t="shared" si="278"/>
        <v>0</v>
      </c>
      <c r="H146" s="35">
        <f t="shared" si="2"/>
        <v>0</v>
      </c>
      <c r="I146" s="17">
        <v>18</v>
      </c>
      <c r="J146" s="37">
        <f t="shared" ref="J146:K146" si="311">MAX(N146,P146,R146,T146,V146,X146,Z146,AB146,AD146)</f>
        <v>1102</v>
      </c>
      <c r="K146" s="37">
        <f t="shared" si="311"/>
        <v>1410</v>
      </c>
      <c r="L146" s="38">
        <f t="shared" ref="L146:M146" si="312">MIN(N146,P146,R146,T146,V146,X146,Z146,AB146,AD146)</f>
        <v>1102</v>
      </c>
      <c r="M146" s="38">
        <f t="shared" si="312"/>
        <v>1410</v>
      </c>
      <c r="N146" s="38">
        <f t="shared" si="281"/>
        <v>1102</v>
      </c>
      <c r="O146" s="38">
        <f t="shared" si="282"/>
        <v>1410</v>
      </c>
      <c r="P146" s="39"/>
      <c r="Q146" s="39"/>
      <c r="R146" s="39" t="str">
        <f>VLOOKUP(A146,Primus,9,FALSE)</f>
        <v>₹1102.00</v>
      </c>
      <c r="S146" s="39" t="str">
        <f>VLOOKUP(A146,Primus,11,FALSE)</f>
        <v>₹1301.00</v>
      </c>
      <c r="T146" s="39" t="str">
        <f>VLOOKUP(A146,Magnus,9,FALSE)</f>
        <v>₹1102.00</v>
      </c>
      <c r="U146" s="39" t="str">
        <f>VLOOKUP(A146,Magnus,11,FALSE)</f>
        <v>₹1301.00</v>
      </c>
      <c r="V146" s="39"/>
      <c r="W146" s="39"/>
      <c r="X146" s="39"/>
      <c r="Y146" s="39"/>
      <c r="Z146" s="39"/>
      <c r="AA146" s="39"/>
      <c r="AB146" s="39"/>
      <c r="AC146" s="39"/>
      <c r="AD146" s="40"/>
      <c r="AE146" s="40"/>
      <c r="AF146" s="41">
        <f t="shared" si="35"/>
        <v>0</v>
      </c>
      <c r="AG146" s="42"/>
    </row>
    <row r="147" spans="1:33" ht="13.8">
      <c r="A147" s="33" t="s">
        <v>1453</v>
      </c>
      <c r="B147" s="33" t="s">
        <v>1455</v>
      </c>
      <c r="C147" s="34"/>
      <c r="D147" s="35"/>
      <c r="E147" s="35"/>
      <c r="F147" s="35">
        <f t="shared" si="277"/>
        <v>0</v>
      </c>
      <c r="G147" s="35">
        <f t="shared" si="278"/>
        <v>0</v>
      </c>
      <c r="H147" s="35">
        <f t="shared" si="2"/>
        <v>0</v>
      </c>
      <c r="I147" s="17">
        <v>18</v>
      </c>
      <c r="J147" s="37">
        <f t="shared" ref="J147:K147" si="313">MAX(N147,P147,R147,T147,V147,X147,Z147,AB147,AD147)</f>
        <v>1192</v>
      </c>
      <c r="K147" s="37">
        <f t="shared" si="313"/>
        <v>1526</v>
      </c>
      <c r="L147" s="38">
        <f t="shared" ref="L147:M147" si="314">MIN(N147,P147,R147,T147,V147,X147,Z147,AB147,AD147)</f>
        <v>1192</v>
      </c>
      <c r="M147" s="38">
        <f t="shared" si="314"/>
        <v>1526</v>
      </c>
      <c r="N147" s="38">
        <f t="shared" si="281"/>
        <v>1192</v>
      </c>
      <c r="O147" s="38">
        <f t="shared" si="282"/>
        <v>1526</v>
      </c>
      <c r="P147" s="39" t="str">
        <f>VLOOKUP(A147,MagnusNeo,9,FALSE)</f>
        <v>₹1192.00</v>
      </c>
      <c r="Q147" s="39" t="str">
        <f>VLOOKUP(A147,MagnusNeo,11,FALSE)</f>
        <v>₹1407.00</v>
      </c>
      <c r="R147" s="39"/>
      <c r="S147" s="39"/>
      <c r="T147" s="39" t="str">
        <f>VLOOKUP(A147,Magnus,9,FALSE)</f>
        <v>₹1192.00</v>
      </c>
      <c r="U147" s="39" t="str">
        <f>VLOOKUP(A147,Magnus,11,FALSE)</f>
        <v>₹1407.00</v>
      </c>
      <c r="V147" s="39"/>
      <c r="W147" s="39"/>
      <c r="X147" s="39"/>
      <c r="Y147" s="39"/>
      <c r="Z147" s="39"/>
      <c r="AA147" s="39"/>
      <c r="AB147" s="39"/>
      <c r="AC147" s="39"/>
      <c r="AD147" s="40"/>
      <c r="AE147" s="40"/>
      <c r="AF147" s="41">
        <f t="shared" si="35"/>
        <v>0</v>
      </c>
      <c r="AG147" s="42"/>
    </row>
    <row r="148" spans="1:33" ht="13.8">
      <c r="A148" s="30" t="s">
        <v>1992</v>
      </c>
      <c r="B148" s="30" t="s">
        <v>1993</v>
      </c>
      <c r="C148" s="43"/>
      <c r="D148" s="44"/>
      <c r="E148" s="44"/>
      <c r="F148" s="35">
        <f t="shared" si="277"/>
        <v>0</v>
      </c>
      <c r="G148" s="35">
        <f t="shared" si="278"/>
        <v>0</v>
      </c>
      <c r="H148" s="35">
        <f t="shared" si="2"/>
        <v>0</v>
      </c>
      <c r="I148" s="17">
        <v>18</v>
      </c>
      <c r="J148" s="37">
        <f t="shared" ref="J148:K148" si="315">MAX(N148,P148,R148,T148,V148,X148,Z148,AB148,AD148)</f>
        <v>296.05</v>
      </c>
      <c r="K148" s="37">
        <f t="shared" si="315"/>
        <v>361</v>
      </c>
      <c r="L148" s="38">
        <f t="shared" ref="L148:M148" si="316">MIN(N148,P148,R148,T148,V148,X148,Z148,AB148,AD148)</f>
        <v>244</v>
      </c>
      <c r="M148" s="38">
        <f t="shared" si="316"/>
        <v>288</v>
      </c>
      <c r="N148" s="38">
        <f t="shared" si="281"/>
        <v>296.05</v>
      </c>
      <c r="O148" s="38">
        <f t="shared" si="282"/>
        <v>361</v>
      </c>
      <c r="P148" s="39"/>
      <c r="Q148" s="39"/>
      <c r="R148" s="39"/>
      <c r="S148" s="39"/>
      <c r="T148" s="39">
        <f>VLOOKUP(A148,Magnus,9,FALSE)</f>
        <v>244</v>
      </c>
      <c r="U148" s="39">
        <f>VLOOKUP(A148,Magnus,11,FALSE)</f>
        <v>288</v>
      </c>
      <c r="V148" s="39"/>
      <c r="W148" s="39"/>
      <c r="X148" s="39"/>
      <c r="Y148" s="39"/>
      <c r="Z148" s="39"/>
      <c r="AA148" s="39"/>
      <c r="AB148" s="39"/>
      <c r="AC148" s="39"/>
      <c r="AD148" s="40"/>
      <c r="AE148" s="40"/>
      <c r="AF148" s="41">
        <f t="shared" si="35"/>
        <v>0</v>
      </c>
      <c r="AG148" s="42"/>
    </row>
    <row r="149" spans="1:33" ht="13.8">
      <c r="A149" s="30" t="s">
        <v>1994</v>
      </c>
      <c r="B149" s="30" t="s">
        <v>1995</v>
      </c>
      <c r="C149" s="43"/>
      <c r="D149" s="44"/>
      <c r="E149" s="44"/>
      <c r="F149" s="35">
        <f t="shared" si="277"/>
        <v>0</v>
      </c>
      <c r="G149" s="35">
        <f t="shared" si="278"/>
        <v>0</v>
      </c>
      <c r="H149" s="35">
        <f t="shared" si="2"/>
        <v>0</v>
      </c>
      <c r="I149" s="17">
        <v>18</v>
      </c>
      <c r="J149" s="37">
        <f t="shared" ref="J149:K149" si="317">MAX(N149,P149,R149,T149,V149,X149,Z149,AB149,AD149)</f>
        <v>296.05</v>
      </c>
      <c r="K149" s="37">
        <f t="shared" si="317"/>
        <v>361</v>
      </c>
      <c r="L149" s="38">
        <f t="shared" ref="L149:M149" si="318">MIN(N149,P149,R149,T149,V149,X149,Z149,AB149,AD149)</f>
        <v>244</v>
      </c>
      <c r="M149" s="38">
        <f t="shared" si="318"/>
        <v>288</v>
      </c>
      <c r="N149" s="38">
        <f t="shared" si="281"/>
        <v>296.05</v>
      </c>
      <c r="O149" s="38">
        <f t="shared" si="282"/>
        <v>361</v>
      </c>
      <c r="P149" s="39"/>
      <c r="Q149" s="39"/>
      <c r="R149" s="39"/>
      <c r="S149" s="39"/>
      <c r="T149" s="39">
        <f>VLOOKUP(A149,Magnus,9,FALSE)</f>
        <v>244</v>
      </c>
      <c r="U149" s="39">
        <f>VLOOKUP(A149,Magnus,11,FALSE)</f>
        <v>288</v>
      </c>
      <c r="V149" s="39"/>
      <c r="W149" s="39"/>
      <c r="X149" s="39"/>
      <c r="Y149" s="39"/>
      <c r="Z149" s="39"/>
      <c r="AA149" s="39"/>
      <c r="AB149" s="39"/>
      <c r="AC149" s="39"/>
      <c r="AD149" s="40"/>
      <c r="AE149" s="40"/>
      <c r="AF149" s="41">
        <f t="shared" si="35"/>
        <v>0</v>
      </c>
      <c r="AG149" s="42"/>
    </row>
    <row r="150" spans="1:33" ht="13.8">
      <c r="A150" s="30" t="s">
        <v>508</v>
      </c>
      <c r="B150" s="30" t="s">
        <v>592</v>
      </c>
      <c r="C150" s="43"/>
      <c r="D150" s="44">
        <v>1</v>
      </c>
      <c r="E150" s="44"/>
      <c r="F150" s="35">
        <f t="shared" si="277"/>
        <v>2</v>
      </c>
      <c r="G150" s="35">
        <f t="shared" si="278"/>
        <v>1</v>
      </c>
      <c r="H150" s="35">
        <f t="shared" si="2"/>
        <v>1</v>
      </c>
      <c r="I150" s="17">
        <v>18</v>
      </c>
      <c r="J150" s="37">
        <f t="shared" ref="J150:K150" si="319">MAX(N150,P150,R150,T150,V150,X150,Z150,AB150,AD150)</f>
        <v>1121.4000000000001</v>
      </c>
      <c r="K150" s="37">
        <f t="shared" si="319"/>
        <v>1435</v>
      </c>
      <c r="L150" s="38">
        <f t="shared" ref="L150:M150" si="320">MIN(N150,P150,R150,T150,V150,X150,Z150,AB150,AD150)</f>
        <v>1121.4000000000001</v>
      </c>
      <c r="M150" s="38">
        <f t="shared" si="320"/>
        <v>1435</v>
      </c>
      <c r="N150" s="38">
        <f t="shared" si="281"/>
        <v>1121.4000000000001</v>
      </c>
      <c r="O150" s="38">
        <f t="shared" si="282"/>
        <v>1435</v>
      </c>
      <c r="P150" s="39"/>
      <c r="Q150" s="39"/>
      <c r="R150" s="39" t="str">
        <f>VLOOKUP(A150,Primus,9,FALSE)</f>
        <v>₹1070.00</v>
      </c>
      <c r="S150" s="39" t="str">
        <f>VLOOKUP(A150,Primus,11,FALSE)</f>
        <v>₹1263.00</v>
      </c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40"/>
      <c r="AE150" s="40"/>
      <c r="AF150" s="41">
        <f t="shared" si="35"/>
        <v>0</v>
      </c>
      <c r="AG150" s="42">
        <v>0</v>
      </c>
    </row>
    <row r="151" spans="1:33" ht="13.8">
      <c r="A151" s="30" t="s">
        <v>321</v>
      </c>
      <c r="B151" s="30" t="s">
        <v>596</v>
      </c>
      <c r="C151" s="43"/>
      <c r="D151" s="44"/>
      <c r="E151" s="44"/>
      <c r="F151" s="35">
        <f t="shared" si="277"/>
        <v>3</v>
      </c>
      <c r="G151" s="35">
        <f t="shared" si="278"/>
        <v>2</v>
      </c>
      <c r="H151" s="35">
        <f t="shared" si="2"/>
        <v>1</v>
      </c>
      <c r="I151" s="17">
        <v>18</v>
      </c>
      <c r="J151" s="37">
        <f t="shared" ref="J151:K151" si="321">MAX(N151,P151,R151,T151,V151,X151,Z151,AB151,AD151)</f>
        <v>1057.32</v>
      </c>
      <c r="K151" s="37">
        <f t="shared" si="321"/>
        <v>1353</v>
      </c>
      <c r="L151" s="38">
        <f t="shared" ref="L151:M151" si="322">MIN(N151,P151,R151,T151,V151,X151,Z151,AB151,AD151)</f>
        <v>1057.32</v>
      </c>
      <c r="M151" s="38">
        <f t="shared" si="322"/>
        <v>1353</v>
      </c>
      <c r="N151" s="38">
        <f t="shared" si="281"/>
        <v>1057.32</v>
      </c>
      <c r="O151" s="38">
        <f t="shared" si="282"/>
        <v>1353</v>
      </c>
      <c r="P151" s="39" t="str">
        <f>VLOOKUP(A151,MagnusNeo,9,FALSE)</f>
        <v>₹1033.00</v>
      </c>
      <c r="Q151" s="39" t="str">
        <f>VLOOKUP(A151,MagnusNeo,11,FALSE)</f>
        <v>₹1219.00</v>
      </c>
      <c r="R151" s="39"/>
      <c r="S151" s="39"/>
      <c r="T151" s="39" t="str">
        <f>VLOOKUP(A151,Magnus,9,FALSE)</f>
        <v>₹1033.00</v>
      </c>
      <c r="U151" s="39" t="str">
        <f>VLOOKUP(A151,Magnus,11,FALSE)</f>
        <v>₹1219.00</v>
      </c>
      <c r="V151" s="39"/>
      <c r="W151" s="39"/>
      <c r="X151" s="39"/>
      <c r="Y151" s="39"/>
      <c r="Z151" s="39"/>
      <c r="AA151" s="39"/>
      <c r="AB151" s="39"/>
      <c r="AC151" s="39"/>
      <c r="AD151" s="40"/>
      <c r="AE151" s="40"/>
      <c r="AF151" s="41">
        <f t="shared" si="35"/>
        <v>-1</v>
      </c>
      <c r="AG151" s="42">
        <v>1</v>
      </c>
    </row>
    <row r="152" spans="1:33" ht="13.8">
      <c r="A152" s="30" t="s">
        <v>48</v>
      </c>
      <c r="B152" s="30" t="s">
        <v>602</v>
      </c>
      <c r="C152" s="43"/>
      <c r="D152" s="44">
        <v>2</v>
      </c>
      <c r="E152" s="44">
        <v>6</v>
      </c>
      <c r="F152" s="35">
        <f t="shared" si="277"/>
        <v>14</v>
      </c>
      <c r="G152" s="35">
        <f t="shared" si="278"/>
        <v>19</v>
      </c>
      <c r="H152" s="35">
        <f t="shared" si="2"/>
        <v>1</v>
      </c>
      <c r="I152" s="17">
        <v>18</v>
      </c>
      <c r="J152" s="37">
        <f t="shared" ref="J152:K152" si="323">MAX(N152,P152,R152,T152,V152,X152,Z152,AB152,AD152)</f>
        <v>525.46</v>
      </c>
      <c r="K152" s="37">
        <f t="shared" si="323"/>
        <v>673</v>
      </c>
      <c r="L152" s="38">
        <f t="shared" ref="L152:M152" si="324">MIN(N152,P152,R152,T152,V152,X152,Z152,AB152,AD152)</f>
        <v>502</v>
      </c>
      <c r="M152" s="38">
        <f t="shared" si="324"/>
        <v>593</v>
      </c>
      <c r="N152" s="38">
        <f t="shared" si="281"/>
        <v>525.46</v>
      </c>
      <c r="O152" s="38">
        <f t="shared" si="282"/>
        <v>673</v>
      </c>
      <c r="P152" s="39">
        <f>VLOOKUP(A152,MagnusNeo,9,FALSE)</f>
        <v>502</v>
      </c>
      <c r="Q152" s="39">
        <f>VLOOKUP(A152,MagnusNeo,11,FALSE)</f>
        <v>593</v>
      </c>
      <c r="R152" s="39">
        <f>VLOOKUP(A152,Primus,9,FALSE)</f>
        <v>502</v>
      </c>
      <c r="S152" s="39">
        <f>VLOOKUP(A152,Primus,11,FALSE)</f>
        <v>593</v>
      </c>
      <c r="T152" s="39">
        <f>VLOOKUP(A152,Magnus,9,FALSE)</f>
        <v>502</v>
      </c>
      <c r="U152" s="39">
        <f>VLOOKUP(A152,Magnus,11,FALSE)</f>
        <v>593</v>
      </c>
      <c r="V152" s="39"/>
      <c r="W152" s="39"/>
      <c r="X152" s="39"/>
      <c r="Y152" s="39"/>
      <c r="Z152" s="39"/>
      <c r="AA152" s="39"/>
      <c r="AB152" s="39"/>
      <c r="AC152" s="39"/>
      <c r="AD152" s="40"/>
      <c r="AE152" s="40"/>
      <c r="AF152" s="41">
        <f t="shared" si="35"/>
        <v>1</v>
      </c>
      <c r="AG152" s="42"/>
    </row>
    <row r="153" spans="1:33" ht="13.8">
      <c r="A153" s="30" t="s">
        <v>160</v>
      </c>
      <c r="B153" s="30" t="s">
        <v>637</v>
      </c>
      <c r="C153" s="43"/>
      <c r="D153" s="44">
        <v>2</v>
      </c>
      <c r="E153" s="44">
        <v>4</v>
      </c>
      <c r="F153" s="35">
        <f t="shared" si="277"/>
        <v>21</v>
      </c>
      <c r="G153" s="35">
        <f t="shared" si="278"/>
        <v>26</v>
      </c>
      <c r="H153" s="35">
        <f t="shared" si="2"/>
        <v>-1</v>
      </c>
      <c r="I153" s="17">
        <v>18</v>
      </c>
      <c r="J153" s="37">
        <f t="shared" ref="J153:K153" si="325">MAX(N153,P153,R153,T153,V153,X153,Z153,AB153,AD153)</f>
        <v>1249.56</v>
      </c>
      <c r="K153" s="37">
        <f t="shared" si="325"/>
        <v>1599</v>
      </c>
      <c r="L153" s="38">
        <f t="shared" ref="L153:M153" si="326">MIN(N153,P153,R153,T153,V153,X153,Z153,AB153,AD153)</f>
        <v>1249.56</v>
      </c>
      <c r="M153" s="38">
        <f t="shared" si="326"/>
        <v>1599</v>
      </c>
      <c r="N153" s="38">
        <f t="shared" si="281"/>
        <v>1249.56</v>
      </c>
      <c r="O153" s="38">
        <f t="shared" si="282"/>
        <v>1599</v>
      </c>
      <c r="P153" s="39"/>
      <c r="Q153" s="39"/>
      <c r="R153" s="39" t="str">
        <f>VLOOKUP(A153,Primus,9,FALSE)</f>
        <v>₹1103.00</v>
      </c>
      <c r="S153" s="39" t="str">
        <f>VLOOKUP(A153,Primus,11,FALSE)</f>
        <v>₹1302.00</v>
      </c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40"/>
      <c r="AE153" s="40"/>
      <c r="AF153" s="41">
        <f t="shared" si="35"/>
        <v>3</v>
      </c>
      <c r="AG153" s="42">
        <v>2</v>
      </c>
    </row>
    <row r="154" spans="1:33" ht="13.8">
      <c r="A154" s="33" t="s">
        <v>93</v>
      </c>
      <c r="B154" s="33" t="s">
        <v>654</v>
      </c>
      <c r="C154" s="34"/>
      <c r="D154" s="35"/>
      <c r="E154" s="35"/>
      <c r="F154" s="35">
        <f t="shared" si="277"/>
        <v>3</v>
      </c>
      <c r="G154" s="35">
        <f t="shared" si="278"/>
        <v>2</v>
      </c>
      <c r="H154" s="35">
        <f t="shared" si="2"/>
        <v>1</v>
      </c>
      <c r="I154" s="17">
        <v>18</v>
      </c>
      <c r="J154" s="37">
        <f t="shared" ref="J154:K154" si="327">MAX(N154,P154,R154,T154,V154,X154,Z154,AB154,AD154)</f>
        <v>1070</v>
      </c>
      <c r="K154" s="37">
        <f t="shared" si="327"/>
        <v>1370</v>
      </c>
      <c r="L154" s="38">
        <f t="shared" ref="L154:M154" si="328">MIN(N154,P154,R154,T154,V154,X154,Z154,AB154,AD154)</f>
        <v>1070</v>
      </c>
      <c r="M154" s="38">
        <f t="shared" si="328"/>
        <v>1370</v>
      </c>
      <c r="N154" s="38">
        <f t="shared" si="281"/>
        <v>1070</v>
      </c>
      <c r="O154" s="38">
        <f t="shared" si="282"/>
        <v>1370</v>
      </c>
      <c r="P154" s="39" t="str">
        <f>VLOOKUP(A154,MagnusNeo,9,FALSE)</f>
        <v>₹1052.00</v>
      </c>
      <c r="Q154" s="39" t="str">
        <f>VLOOKUP(A154,MagnusNeo,11,FALSE)</f>
        <v>₹1242.00</v>
      </c>
      <c r="R154" s="39"/>
      <c r="S154" s="39"/>
      <c r="T154" s="39" t="str">
        <f>VLOOKUP(A154,Magnus,9,FALSE)</f>
        <v>₹1052.00</v>
      </c>
      <c r="U154" s="39" t="str">
        <f>VLOOKUP(A154,Magnus,11,FALSE)</f>
        <v>₹1242.00</v>
      </c>
      <c r="V154" s="39"/>
      <c r="W154" s="39"/>
      <c r="X154" s="39" t="str">
        <f>VLOOKUP(A154,Zeal,9,FALSE)</f>
        <v>₹1052.00</v>
      </c>
      <c r="Y154" s="39" t="str">
        <f>VLOOKUP(A154,Zeal,11,FALSE)</f>
        <v>₹1242.00</v>
      </c>
      <c r="Z154" s="39"/>
      <c r="AA154" s="39"/>
      <c r="AB154" s="39"/>
      <c r="AC154" s="39"/>
      <c r="AD154" s="40"/>
      <c r="AE154" s="40"/>
      <c r="AF154" s="41">
        <f t="shared" si="35"/>
        <v>-1</v>
      </c>
      <c r="AG154" s="42"/>
    </row>
    <row r="155" spans="1:33" ht="13.8">
      <c r="A155" s="33" t="s">
        <v>2010</v>
      </c>
      <c r="B155" s="33" t="s">
        <v>2011</v>
      </c>
      <c r="C155" s="34"/>
      <c r="D155" s="35"/>
      <c r="E155" s="35"/>
      <c r="F155" s="35">
        <f t="shared" si="277"/>
        <v>0</v>
      </c>
      <c r="G155" s="35">
        <f t="shared" si="278"/>
        <v>0</v>
      </c>
      <c r="H155" s="35">
        <f t="shared" si="2"/>
        <v>0</v>
      </c>
      <c r="I155" s="17">
        <v>18</v>
      </c>
      <c r="J155" s="37">
        <f t="shared" ref="J155:K155" si="329">MAX(N155,P155,R155,T155,V155,X155,Z155,AB155,AD155)</f>
        <v>502</v>
      </c>
      <c r="K155" s="37">
        <f t="shared" si="329"/>
        <v>642</v>
      </c>
      <c r="L155" s="38">
        <f t="shared" ref="L155:M155" si="330">MIN(N155,P155,R155,T155,V155,X155,Z155,AB155,AD155)</f>
        <v>501</v>
      </c>
      <c r="M155" s="38">
        <f t="shared" si="330"/>
        <v>593</v>
      </c>
      <c r="N155" s="38">
        <f t="shared" si="281"/>
        <v>501</v>
      </c>
      <c r="O155" s="38">
        <f t="shared" si="282"/>
        <v>642</v>
      </c>
      <c r="P155" s="39"/>
      <c r="Q155" s="39"/>
      <c r="R155" s="39">
        <f>VLOOKUP(A155,Primus,9,FALSE)</f>
        <v>502</v>
      </c>
      <c r="S155" s="39">
        <f>VLOOKUP(A155,Primus,11,FALSE)</f>
        <v>593</v>
      </c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40"/>
      <c r="AE155" s="40"/>
      <c r="AF155" s="41">
        <f t="shared" si="35"/>
        <v>0</v>
      </c>
      <c r="AG155" s="42"/>
    </row>
    <row r="156" spans="1:33" ht="13.8">
      <c r="A156" s="30" t="s">
        <v>2012</v>
      </c>
      <c r="B156" s="30" t="s">
        <v>2013</v>
      </c>
      <c r="C156" s="43"/>
      <c r="D156" s="44"/>
      <c r="E156" s="44"/>
      <c r="F156" s="35">
        <f t="shared" si="277"/>
        <v>0</v>
      </c>
      <c r="G156" s="35">
        <f t="shared" si="278"/>
        <v>0</v>
      </c>
      <c r="H156" s="35">
        <f t="shared" si="2"/>
        <v>0</v>
      </c>
      <c r="I156" s="17">
        <v>18</v>
      </c>
      <c r="J156" s="37">
        <f t="shared" ref="J156:K156" si="331">MAX(N156,P156,R156,T156,V156,X156,Z156,AB156,AD156)</f>
        <v>1057.32</v>
      </c>
      <c r="K156" s="37">
        <f t="shared" si="331"/>
        <v>1353</v>
      </c>
      <c r="L156" s="38">
        <f t="shared" ref="L156:M156" si="332">MIN(N156,P156,R156,T156,V156,X156,Z156,AB156,AD156)</f>
        <v>1057.32</v>
      </c>
      <c r="M156" s="38">
        <f t="shared" si="332"/>
        <v>1353</v>
      </c>
      <c r="N156" s="38">
        <f t="shared" si="281"/>
        <v>1057.32</v>
      </c>
      <c r="O156" s="38">
        <f t="shared" si="282"/>
        <v>1353</v>
      </c>
      <c r="P156" s="39"/>
      <c r="Q156" s="39"/>
      <c r="R156" s="39" t="str">
        <f>VLOOKUP(A156,Primus,9,FALSE)</f>
        <v>₹1031.00</v>
      </c>
      <c r="S156" s="39" t="str">
        <f>VLOOKUP(A156,Primus,11,FALSE)</f>
        <v>₹1217.00</v>
      </c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40"/>
      <c r="AE156" s="40"/>
      <c r="AF156" s="41">
        <f t="shared" si="35"/>
        <v>0</v>
      </c>
      <c r="AG156" s="42"/>
    </row>
    <row r="157" spans="1:33" ht="13.8">
      <c r="A157" s="30" t="s">
        <v>2068</v>
      </c>
      <c r="B157" s="30" t="s">
        <v>2070</v>
      </c>
      <c r="C157" s="43"/>
      <c r="D157" s="44"/>
      <c r="E157" s="44"/>
      <c r="F157" s="35">
        <f t="shared" si="277"/>
        <v>0</v>
      </c>
      <c r="G157" s="35">
        <f t="shared" si="278"/>
        <v>0</v>
      </c>
      <c r="H157" s="35">
        <f t="shared" si="2"/>
        <v>0</v>
      </c>
      <c r="I157" s="21">
        <f>VLOOKUP(A157,Old_Inventory,9,FALSE)</f>
        <v>18</v>
      </c>
      <c r="J157" s="37">
        <f t="shared" ref="J157:K157" si="333">MAX(N157,P157,R157,T157,V157,X157,Z157,AB157,AD157)</f>
        <v>163.75</v>
      </c>
      <c r="K157" s="37">
        <f t="shared" si="333"/>
        <v>193</v>
      </c>
      <c r="L157" s="38">
        <f t="shared" ref="L157:M157" si="334">MIN(N157,P157,R157,T157,V157,X157,Z157,AB157,AD157)</f>
        <v>163.75</v>
      </c>
      <c r="M157" s="38">
        <f t="shared" si="334"/>
        <v>193</v>
      </c>
      <c r="N157" s="38">
        <f t="shared" si="281"/>
        <v>163.75</v>
      </c>
      <c r="O157" s="38">
        <f t="shared" si="282"/>
        <v>193</v>
      </c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40"/>
      <c r="AE157" s="40"/>
      <c r="AF157" s="41">
        <f t="shared" si="35"/>
        <v>0</v>
      </c>
      <c r="AG157" s="42"/>
    </row>
    <row r="158" spans="1:33" ht="13.8">
      <c r="A158" s="30" t="s">
        <v>2079</v>
      </c>
      <c r="B158" s="30" t="s">
        <v>2080</v>
      </c>
      <c r="C158" s="43"/>
      <c r="D158" s="44"/>
      <c r="E158" s="44"/>
      <c r="F158" s="35">
        <f t="shared" si="277"/>
        <v>0</v>
      </c>
      <c r="G158" s="35">
        <f t="shared" si="278"/>
        <v>0</v>
      </c>
      <c r="H158" s="35">
        <f t="shared" si="2"/>
        <v>0</v>
      </c>
      <c r="I158" s="21">
        <f>VLOOKUP(A158,Old_Inventory,9,FALSE)</f>
        <v>18</v>
      </c>
      <c r="J158" s="37">
        <f t="shared" ref="J158:K158" si="335">MAX(N158,P158,R158,T158,V158,X158,Z158,AB158,AD158)</f>
        <v>201.54</v>
      </c>
      <c r="K158" s="37">
        <f t="shared" si="335"/>
        <v>238</v>
      </c>
      <c r="L158" s="38">
        <f t="shared" ref="L158:M158" si="336">MIN(N158,P158,R158,T158,V158,X158,Z158,AB158,AD158)</f>
        <v>201.54</v>
      </c>
      <c r="M158" s="38">
        <f t="shared" si="336"/>
        <v>238</v>
      </c>
      <c r="N158" s="38">
        <f t="shared" si="281"/>
        <v>201.54</v>
      </c>
      <c r="O158" s="38">
        <f t="shared" si="282"/>
        <v>238</v>
      </c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40"/>
      <c r="AE158" s="40"/>
      <c r="AF158" s="41">
        <f t="shared" si="35"/>
        <v>0</v>
      </c>
      <c r="AG158" s="42"/>
    </row>
    <row r="159" spans="1:33" ht="13.8">
      <c r="A159" s="30" t="s">
        <v>2083</v>
      </c>
      <c r="B159" s="30" t="s">
        <v>2084</v>
      </c>
      <c r="C159" s="43"/>
      <c r="D159" s="44"/>
      <c r="E159" s="44"/>
      <c r="F159" s="35">
        <f t="shared" si="277"/>
        <v>0</v>
      </c>
      <c r="G159" s="35">
        <f t="shared" si="278"/>
        <v>0</v>
      </c>
      <c r="H159" s="35">
        <f t="shared" si="2"/>
        <v>0</v>
      </c>
      <c r="I159" s="17">
        <v>18</v>
      </c>
      <c r="J159" s="37">
        <f t="shared" ref="J159:K159" si="337">MAX(N159,P159,R159,T159,V159,X159,Z159,AB159,AD159)</f>
        <v>6.3</v>
      </c>
      <c r="K159" s="37">
        <f t="shared" si="337"/>
        <v>7</v>
      </c>
      <c r="L159" s="38">
        <f t="shared" ref="L159:M159" si="338">MIN(N159,P159,R159,T159,V159,X159,Z159,AB159,AD159)</f>
        <v>3</v>
      </c>
      <c r="M159" s="38">
        <f t="shared" si="338"/>
        <v>4</v>
      </c>
      <c r="N159" s="38">
        <f t="shared" si="281"/>
        <v>6.3</v>
      </c>
      <c r="O159" s="38">
        <f t="shared" si="282"/>
        <v>7</v>
      </c>
      <c r="P159" s="39"/>
      <c r="Q159" s="39"/>
      <c r="R159" s="39"/>
      <c r="S159" s="39"/>
      <c r="T159" s="39">
        <f>VLOOKUP(A159,Magnus,9,FALSE)</f>
        <v>3</v>
      </c>
      <c r="U159" s="39">
        <f>VLOOKUP(A159,Magnus,11,FALSE)</f>
        <v>4</v>
      </c>
      <c r="V159" s="39"/>
      <c r="W159" s="39"/>
      <c r="X159" s="39">
        <f>VLOOKUP(A159,Zeal,9,FALSE)</f>
        <v>3</v>
      </c>
      <c r="Y159" s="39">
        <f>VLOOKUP(A159,Zeal,11,FALSE)</f>
        <v>4</v>
      </c>
      <c r="Z159" s="39"/>
      <c r="AA159" s="39"/>
      <c r="AB159" s="39"/>
      <c r="AC159" s="39"/>
      <c r="AD159" s="40"/>
      <c r="AE159" s="40"/>
      <c r="AF159" s="41">
        <f t="shared" si="35"/>
        <v>0</v>
      </c>
      <c r="AG159" s="42"/>
    </row>
    <row r="160" spans="1:33" ht="13.8">
      <c r="A160" s="30" t="s">
        <v>2087</v>
      </c>
      <c r="B160" s="30" t="s">
        <v>2088</v>
      </c>
      <c r="C160" s="43"/>
      <c r="D160" s="44"/>
      <c r="E160" s="44"/>
      <c r="F160" s="35">
        <f t="shared" si="277"/>
        <v>0</v>
      </c>
      <c r="G160" s="35">
        <f t="shared" si="278"/>
        <v>0</v>
      </c>
      <c r="H160" s="35">
        <f t="shared" si="2"/>
        <v>0</v>
      </c>
      <c r="I160" s="21">
        <f>VLOOKUP(A160,Old_Inventory,9,FALSE)</f>
        <v>18</v>
      </c>
      <c r="J160" s="37">
        <f t="shared" ref="J160:K160" si="339">MAX(N160,P160,R160,T160,V160,X160,Z160,AB160,AD160)</f>
        <v>245.62</v>
      </c>
      <c r="K160" s="37">
        <f t="shared" si="339"/>
        <v>290</v>
      </c>
      <c r="L160" s="38">
        <f t="shared" ref="L160:M160" si="340">MIN(N160,P160,R160,T160,V160,X160,Z160,AB160,AD160)</f>
        <v>245.62</v>
      </c>
      <c r="M160" s="38">
        <f t="shared" si="340"/>
        <v>290</v>
      </c>
      <c r="N160" s="38">
        <f t="shared" si="281"/>
        <v>245.62</v>
      </c>
      <c r="O160" s="38">
        <f t="shared" si="282"/>
        <v>290</v>
      </c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40"/>
      <c r="AE160" s="40"/>
      <c r="AF160" s="41">
        <f t="shared" si="35"/>
        <v>0</v>
      </c>
      <c r="AG160" s="42"/>
    </row>
    <row r="161" spans="1:33" ht="13.8">
      <c r="A161" s="30" t="s">
        <v>2091</v>
      </c>
      <c r="B161" s="30" t="s">
        <v>2092</v>
      </c>
      <c r="C161" s="43"/>
      <c r="D161" s="44"/>
      <c r="E161" s="44"/>
      <c r="F161" s="35">
        <f t="shared" si="277"/>
        <v>0</v>
      </c>
      <c r="G161" s="35">
        <f t="shared" si="278"/>
        <v>0</v>
      </c>
      <c r="H161" s="35">
        <f t="shared" si="2"/>
        <v>0</v>
      </c>
      <c r="I161" s="17">
        <v>18</v>
      </c>
      <c r="J161" s="37">
        <f t="shared" ref="J161:K161" si="341">MAX(N161,P161,R161,T161,V161,X161,Z161,AB161,AD161)</f>
        <v>181</v>
      </c>
      <c r="K161" s="37">
        <f t="shared" si="341"/>
        <v>231</v>
      </c>
      <c r="L161" s="38">
        <f t="shared" ref="L161:M161" si="342">MIN(N161,P161,R161,T161,V161,X161,Z161,AB161,AD161)</f>
        <v>181</v>
      </c>
      <c r="M161" s="38">
        <f t="shared" si="342"/>
        <v>214</v>
      </c>
      <c r="N161" s="38">
        <f t="shared" si="281"/>
        <v>181</v>
      </c>
      <c r="O161" s="38">
        <f t="shared" si="282"/>
        <v>231</v>
      </c>
      <c r="P161" s="39"/>
      <c r="Q161" s="39"/>
      <c r="R161" s="39"/>
      <c r="S161" s="39"/>
      <c r="T161" s="39">
        <f>VLOOKUP(A161,Magnus,9,FALSE)</f>
        <v>181</v>
      </c>
      <c r="U161" s="39">
        <f>VLOOKUP(A161,Magnus,11,FALSE)</f>
        <v>214</v>
      </c>
      <c r="V161" s="39">
        <f>VLOOKUP(A161,Reo_LI,9,FALSE)</f>
        <v>181</v>
      </c>
      <c r="W161" s="39">
        <f>VLOOKUP(A161,Reo_LI,11,FALSE)</f>
        <v>214</v>
      </c>
      <c r="X161" s="39"/>
      <c r="Y161" s="39"/>
      <c r="Z161" s="39"/>
      <c r="AA161" s="39"/>
      <c r="AB161" s="39"/>
      <c r="AC161" s="39"/>
      <c r="AD161" s="40"/>
      <c r="AE161" s="40"/>
      <c r="AF161" s="41">
        <f t="shared" si="35"/>
        <v>0</v>
      </c>
      <c r="AG161" s="42"/>
    </row>
    <row r="162" spans="1:33" ht="13.8">
      <c r="A162" s="30" t="s">
        <v>2112</v>
      </c>
      <c r="B162" s="30" t="s">
        <v>2113</v>
      </c>
      <c r="C162" s="43"/>
      <c r="D162" s="44"/>
      <c r="E162" s="44"/>
      <c r="F162" s="35">
        <f t="shared" si="277"/>
        <v>0</v>
      </c>
      <c r="G162" s="35">
        <f t="shared" si="278"/>
        <v>0</v>
      </c>
      <c r="H162" s="35">
        <f t="shared" si="2"/>
        <v>0</v>
      </c>
      <c r="I162" s="21">
        <f>VLOOKUP(A162,Old_Inventory,9,FALSE)</f>
        <v>28</v>
      </c>
      <c r="J162" s="37">
        <f t="shared" ref="J162:K162" si="343">MAX(N162,P162,R162,T162,V162,X162,Z162,AB162,AD162)</f>
        <v>121.75</v>
      </c>
      <c r="K162" s="37">
        <f t="shared" si="343"/>
        <v>156</v>
      </c>
      <c r="L162" s="38">
        <f t="shared" ref="L162:M162" si="344">MIN(N162,P162,R162,T162,V162,X162,Z162,AB162,AD162)</f>
        <v>121.75</v>
      </c>
      <c r="M162" s="38">
        <f t="shared" si="344"/>
        <v>156</v>
      </c>
      <c r="N162" s="38">
        <f t="shared" si="281"/>
        <v>121.75</v>
      </c>
      <c r="O162" s="38">
        <f t="shared" si="282"/>
        <v>156</v>
      </c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40"/>
      <c r="AE162" s="40"/>
      <c r="AF162" s="41">
        <f t="shared" si="35"/>
        <v>0</v>
      </c>
      <c r="AG162" s="42"/>
    </row>
    <row r="163" spans="1:33" ht="27.6">
      <c r="A163" s="30" t="s">
        <v>2116</v>
      </c>
      <c r="B163" s="30" t="s">
        <v>2117</v>
      </c>
      <c r="C163" s="43"/>
      <c r="D163" s="44"/>
      <c r="E163" s="44"/>
      <c r="F163" s="35">
        <f t="shared" si="277"/>
        <v>0</v>
      </c>
      <c r="G163" s="35">
        <f t="shared" si="278"/>
        <v>0</v>
      </c>
      <c r="H163" s="35">
        <f t="shared" si="2"/>
        <v>0</v>
      </c>
      <c r="I163" s="21">
        <f>VLOOKUP(A163,Old_Inventory,9,FALSE)</f>
        <v>18</v>
      </c>
      <c r="J163" s="37">
        <f t="shared" ref="J163:K163" si="345">MAX(N163,P163,R163,T163,V163,X163,Z163,AB163,AD163)</f>
        <v>1813.82</v>
      </c>
      <c r="K163" s="37">
        <f t="shared" si="345"/>
        <v>2140</v>
      </c>
      <c r="L163" s="38">
        <f t="shared" ref="L163:M163" si="346">MIN(N163,P163,R163,T163,V163,X163,Z163,AB163,AD163)</f>
        <v>1813.82</v>
      </c>
      <c r="M163" s="38">
        <f t="shared" si="346"/>
        <v>2140</v>
      </c>
      <c r="N163" s="38">
        <f t="shared" si="281"/>
        <v>1813.82</v>
      </c>
      <c r="O163" s="38">
        <f t="shared" si="282"/>
        <v>2140</v>
      </c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40"/>
      <c r="AE163" s="40"/>
      <c r="AF163" s="41">
        <f t="shared" si="35"/>
        <v>0</v>
      </c>
      <c r="AG163" s="42"/>
    </row>
    <row r="164" spans="1:33" ht="13.8">
      <c r="A164" s="30" t="s">
        <v>2132</v>
      </c>
      <c r="B164" s="30" t="s">
        <v>2133</v>
      </c>
      <c r="C164" s="43"/>
      <c r="D164" s="44"/>
      <c r="E164" s="44"/>
      <c r="F164" s="35">
        <f t="shared" si="277"/>
        <v>0</v>
      </c>
      <c r="G164" s="35">
        <f t="shared" si="278"/>
        <v>0</v>
      </c>
      <c r="H164" s="35">
        <f t="shared" si="2"/>
        <v>0</v>
      </c>
      <c r="I164" s="21">
        <f>VLOOKUP(A164,Old_Inventory,9,FALSE)</f>
        <v>18</v>
      </c>
      <c r="J164" s="37">
        <f t="shared" ref="J164:K164" si="347">MAX(N164,P164,R164,T164,V164,X164,Z164,AB164,AD164)</f>
        <v>94.47</v>
      </c>
      <c r="K164" s="37">
        <f t="shared" si="347"/>
        <v>111</v>
      </c>
      <c r="L164" s="38">
        <f t="shared" ref="L164:M164" si="348">MIN(N164,P164,R164,T164,V164,X164,Z164,AB164,AD164)</f>
        <v>94.47</v>
      </c>
      <c r="M164" s="38">
        <f t="shared" si="348"/>
        <v>111</v>
      </c>
      <c r="N164" s="38">
        <f t="shared" si="281"/>
        <v>94.47</v>
      </c>
      <c r="O164" s="38">
        <f t="shared" si="282"/>
        <v>111</v>
      </c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40"/>
      <c r="AE164" s="40"/>
      <c r="AF164" s="41">
        <f t="shared" si="35"/>
        <v>0</v>
      </c>
      <c r="AG164" s="42"/>
    </row>
    <row r="165" spans="1:33" ht="13.8">
      <c r="A165" s="30" t="s">
        <v>2141</v>
      </c>
      <c r="B165" s="30" t="s">
        <v>2142</v>
      </c>
      <c r="C165" s="43"/>
      <c r="D165" s="44"/>
      <c r="E165" s="44"/>
      <c r="F165" s="35">
        <f t="shared" si="277"/>
        <v>0</v>
      </c>
      <c r="G165" s="35">
        <f t="shared" si="278"/>
        <v>0</v>
      </c>
      <c r="H165" s="35">
        <f t="shared" si="2"/>
        <v>0</v>
      </c>
      <c r="I165" s="17">
        <v>18</v>
      </c>
      <c r="J165" s="37">
        <f t="shared" ref="J165:K165" si="349">MAX(N165,P165,R165,T165,V165,X165,Z165,AB165,AD165)</f>
        <v>124</v>
      </c>
      <c r="K165" s="37">
        <f t="shared" si="349"/>
        <v>156</v>
      </c>
      <c r="L165" s="38">
        <f t="shared" ref="L165:M165" si="350">MIN(N165,P165,R165,T165,V165,X165,Z165,AB165,AD165)</f>
        <v>121.75</v>
      </c>
      <c r="M165" s="38">
        <f t="shared" si="350"/>
        <v>147</v>
      </c>
      <c r="N165" s="38">
        <f t="shared" si="281"/>
        <v>121.75</v>
      </c>
      <c r="O165" s="38">
        <f t="shared" si="282"/>
        <v>156</v>
      </c>
      <c r="P165" s="39"/>
      <c r="Q165" s="39"/>
      <c r="R165" s="39"/>
      <c r="S165" s="39"/>
      <c r="T165" s="39">
        <f>VLOOKUP(A165,Magnus,9,FALSE)</f>
        <v>124</v>
      </c>
      <c r="U165" s="39">
        <f>VLOOKUP(A165,Magnus,11,FALSE)</f>
        <v>147</v>
      </c>
      <c r="V165" s="39"/>
      <c r="W165" s="39"/>
      <c r="X165" s="39">
        <f>VLOOKUP(A165,Zeal,9,FALSE)</f>
        <v>124</v>
      </c>
      <c r="Y165" s="39">
        <f>VLOOKUP(A165,Zeal,11,FALSE)</f>
        <v>147</v>
      </c>
      <c r="Z165" s="39"/>
      <c r="AA165" s="39"/>
      <c r="AB165" s="39"/>
      <c r="AC165" s="39"/>
      <c r="AD165" s="40"/>
      <c r="AE165" s="40"/>
      <c r="AF165" s="41">
        <f t="shared" si="35"/>
        <v>0</v>
      </c>
      <c r="AG165" s="42"/>
    </row>
    <row r="166" spans="1:33" ht="13.8">
      <c r="A166" s="30" t="s">
        <v>2160</v>
      </c>
      <c r="B166" s="30" t="s">
        <v>2162</v>
      </c>
      <c r="C166" s="43"/>
      <c r="D166" s="44"/>
      <c r="E166" s="44"/>
      <c r="F166" s="35">
        <f t="shared" si="277"/>
        <v>0</v>
      </c>
      <c r="G166" s="35">
        <f t="shared" si="278"/>
        <v>0</v>
      </c>
      <c r="H166" s="35">
        <f t="shared" si="2"/>
        <v>0</v>
      </c>
      <c r="I166" s="17">
        <v>18</v>
      </c>
      <c r="J166" s="37">
        <f t="shared" ref="J166:K166" si="351">MAX(N166,P166,R166,T166,V166,X166,Z166,AB166,AD166)</f>
        <v>46</v>
      </c>
      <c r="K166" s="37">
        <f t="shared" si="351"/>
        <v>57</v>
      </c>
      <c r="L166" s="38">
        <f t="shared" ref="L166:M166" si="352">MIN(N166,P166,R166,T166,V166,X166,Z166,AB166,AD166)</f>
        <v>44.86</v>
      </c>
      <c r="M166" s="38">
        <f t="shared" si="352"/>
        <v>55</v>
      </c>
      <c r="N166" s="38">
        <f t="shared" si="281"/>
        <v>44.86</v>
      </c>
      <c r="O166" s="38">
        <f t="shared" si="282"/>
        <v>57</v>
      </c>
      <c r="P166" s="39"/>
      <c r="Q166" s="39"/>
      <c r="R166" s="39"/>
      <c r="S166" s="39"/>
      <c r="T166" s="39">
        <f>VLOOKUP(A166,Magnus,9,FALSE)</f>
        <v>46</v>
      </c>
      <c r="U166" s="39">
        <f>VLOOKUP(A166,Magnus,11,FALSE)</f>
        <v>55</v>
      </c>
      <c r="V166" s="39"/>
      <c r="W166" s="39"/>
      <c r="X166" s="39">
        <f>VLOOKUP(A166,Zeal,9,FALSE)</f>
        <v>46</v>
      </c>
      <c r="Y166" s="39">
        <f>VLOOKUP(A166,Zeal,11,FALSE)</f>
        <v>55</v>
      </c>
      <c r="Z166" s="39"/>
      <c r="AA166" s="39"/>
      <c r="AB166" s="39"/>
      <c r="AC166" s="39"/>
      <c r="AD166" s="40"/>
      <c r="AE166" s="40"/>
      <c r="AF166" s="41">
        <f t="shared" si="35"/>
        <v>0</v>
      </c>
      <c r="AG166" s="42"/>
    </row>
    <row r="167" spans="1:33" ht="13.8">
      <c r="A167" s="30" t="s">
        <v>2192</v>
      </c>
      <c r="B167" s="30" t="s">
        <v>2193</v>
      </c>
      <c r="C167" s="43"/>
      <c r="D167" s="44"/>
      <c r="E167" s="44"/>
      <c r="F167" s="35">
        <f t="shared" si="277"/>
        <v>0</v>
      </c>
      <c r="G167" s="35">
        <f t="shared" si="278"/>
        <v>0</v>
      </c>
      <c r="H167" s="35">
        <f t="shared" si="2"/>
        <v>0</v>
      </c>
      <c r="I167" s="21">
        <f t="shared" ref="I167:I180" si="353">VLOOKUP(A167,Old_Inventory,9,FALSE)</f>
        <v>18</v>
      </c>
      <c r="J167" s="37">
        <f t="shared" ref="J167:K167" si="354">MAX(N167,P167,R167,T167,V167,X167,Z167,AB167,AD167)</f>
        <v>24487.200000000001</v>
      </c>
      <c r="K167" s="37">
        <f t="shared" si="354"/>
        <v>28895</v>
      </c>
      <c r="L167" s="38">
        <f t="shared" ref="L167:M167" si="355">MIN(N167,P167,R167,T167,V167,X167,Z167,AB167,AD167)</f>
        <v>24487.200000000001</v>
      </c>
      <c r="M167" s="38">
        <f t="shared" si="355"/>
        <v>28895</v>
      </c>
      <c r="N167" s="38">
        <f t="shared" si="281"/>
        <v>24487.200000000001</v>
      </c>
      <c r="O167" s="38">
        <f t="shared" si="282"/>
        <v>28895</v>
      </c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40"/>
      <c r="AE167" s="40"/>
      <c r="AF167" s="41">
        <f t="shared" si="35"/>
        <v>0</v>
      </c>
      <c r="AG167" s="42"/>
    </row>
    <row r="168" spans="1:33" ht="13.8">
      <c r="A168" s="30" t="s">
        <v>2210</v>
      </c>
      <c r="B168" s="30" t="s">
        <v>2211</v>
      </c>
      <c r="C168" s="43"/>
      <c r="D168" s="44"/>
      <c r="E168" s="44"/>
      <c r="F168" s="35">
        <f t="shared" si="277"/>
        <v>0</v>
      </c>
      <c r="G168" s="35">
        <f t="shared" si="278"/>
        <v>0</v>
      </c>
      <c r="H168" s="35">
        <f t="shared" si="2"/>
        <v>0</v>
      </c>
      <c r="I168" s="21">
        <f t="shared" si="353"/>
        <v>28</v>
      </c>
      <c r="J168" s="37">
        <f t="shared" ref="J168:K168" si="356">MAX(N168,P168,R168,T168,V168,X168,Z168,AB168,AD168)</f>
        <v>1275.19</v>
      </c>
      <c r="K168" s="37">
        <f t="shared" si="356"/>
        <v>1632</v>
      </c>
      <c r="L168" s="38">
        <f t="shared" ref="L168:M168" si="357">MIN(N168,P168,R168,T168,V168,X168,Z168,AB168,AD168)</f>
        <v>1275.19</v>
      </c>
      <c r="M168" s="38">
        <f t="shared" si="357"/>
        <v>1632</v>
      </c>
      <c r="N168" s="38">
        <f t="shared" si="281"/>
        <v>1275.19</v>
      </c>
      <c r="O168" s="38">
        <f t="shared" si="282"/>
        <v>1632</v>
      </c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40"/>
      <c r="AE168" s="40"/>
      <c r="AF168" s="41">
        <f t="shared" si="35"/>
        <v>0</v>
      </c>
      <c r="AG168" s="42"/>
    </row>
    <row r="169" spans="1:33" ht="13.8">
      <c r="A169" s="30" t="s">
        <v>2248</v>
      </c>
      <c r="B169" s="30" t="s">
        <v>2249</v>
      </c>
      <c r="C169" s="43"/>
      <c r="D169" s="44"/>
      <c r="E169" s="44"/>
      <c r="F169" s="35">
        <f t="shared" si="277"/>
        <v>0</v>
      </c>
      <c r="G169" s="35">
        <f t="shared" si="278"/>
        <v>0</v>
      </c>
      <c r="H169" s="35">
        <f t="shared" si="2"/>
        <v>0</v>
      </c>
      <c r="I169" s="21">
        <f t="shared" si="353"/>
        <v>18</v>
      </c>
      <c r="J169" s="37">
        <f t="shared" ref="J169:K169" si="358">MAX(N169,P169,R169,T169,V169,X169,Z169,AB169,AD169)</f>
        <v>2248.39</v>
      </c>
      <c r="K169" s="37">
        <f t="shared" si="358"/>
        <v>2653</v>
      </c>
      <c r="L169" s="38">
        <f t="shared" ref="L169:M169" si="359">MIN(N169,P169,R169,T169,V169,X169,Z169,AB169,AD169)</f>
        <v>2248.39</v>
      </c>
      <c r="M169" s="38">
        <f t="shared" si="359"/>
        <v>2653</v>
      </c>
      <c r="N169" s="38">
        <f t="shared" si="281"/>
        <v>2248.39</v>
      </c>
      <c r="O169" s="38">
        <f t="shared" si="282"/>
        <v>2653</v>
      </c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40"/>
      <c r="AE169" s="40"/>
      <c r="AF169" s="41">
        <f t="shared" si="35"/>
        <v>0</v>
      </c>
      <c r="AG169" s="42"/>
    </row>
    <row r="170" spans="1:33" ht="13.8">
      <c r="A170" s="30" t="s">
        <v>2264</v>
      </c>
      <c r="B170" s="30" t="s">
        <v>2265</v>
      </c>
      <c r="C170" s="43"/>
      <c r="D170" s="44"/>
      <c r="E170" s="44"/>
      <c r="F170" s="35">
        <f t="shared" si="277"/>
        <v>0</v>
      </c>
      <c r="G170" s="35">
        <f t="shared" si="278"/>
        <v>0</v>
      </c>
      <c r="H170" s="35">
        <f t="shared" si="2"/>
        <v>0</v>
      </c>
      <c r="I170" s="21">
        <f t="shared" si="353"/>
        <v>18</v>
      </c>
      <c r="J170" s="37">
        <f t="shared" ref="J170:K170" si="360">MAX(N170,P170,R170,T170,V170,X170,Z170,AB170,AD170)</f>
        <v>1813.82</v>
      </c>
      <c r="K170" s="37">
        <f t="shared" si="360"/>
        <v>2140</v>
      </c>
      <c r="L170" s="38">
        <f t="shared" ref="L170:M170" si="361">MIN(N170,P170,R170,T170,V170,X170,Z170,AB170,AD170)</f>
        <v>1813.82</v>
      </c>
      <c r="M170" s="38">
        <f t="shared" si="361"/>
        <v>2140</v>
      </c>
      <c r="N170" s="38">
        <f t="shared" si="281"/>
        <v>1813.82</v>
      </c>
      <c r="O170" s="38">
        <f t="shared" si="282"/>
        <v>2140</v>
      </c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40"/>
      <c r="AE170" s="40"/>
      <c r="AF170" s="41">
        <f t="shared" si="35"/>
        <v>0</v>
      </c>
      <c r="AG170" s="42"/>
    </row>
    <row r="171" spans="1:33" ht="13.8">
      <c r="A171" s="30" t="s">
        <v>2273</v>
      </c>
      <c r="B171" s="30" t="s">
        <v>2274</v>
      </c>
      <c r="C171" s="43"/>
      <c r="D171" s="44"/>
      <c r="E171" s="44"/>
      <c r="F171" s="35">
        <f t="shared" si="277"/>
        <v>0</v>
      </c>
      <c r="G171" s="35">
        <f t="shared" si="278"/>
        <v>0</v>
      </c>
      <c r="H171" s="35">
        <f t="shared" si="2"/>
        <v>0</v>
      </c>
      <c r="I171" s="21">
        <f t="shared" si="353"/>
        <v>18</v>
      </c>
      <c r="J171" s="37">
        <f t="shared" ref="J171:K171" si="362">MAX(N171,P171,R171,T171,V171,X171,Z171,AB171,AD171)</f>
        <v>1813.82</v>
      </c>
      <c r="K171" s="37">
        <f t="shared" si="362"/>
        <v>2140</v>
      </c>
      <c r="L171" s="38">
        <f t="shared" ref="L171:M171" si="363">MIN(N171,P171,R171,T171,V171,X171,Z171,AB171,AD171)</f>
        <v>1813.82</v>
      </c>
      <c r="M171" s="38">
        <f t="shared" si="363"/>
        <v>2140</v>
      </c>
      <c r="N171" s="38">
        <f t="shared" si="281"/>
        <v>1813.82</v>
      </c>
      <c r="O171" s="38">
        <f t="shared" si="282"/>
        <v>2140</v>
      </c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40"/>
      <c r="AE171" s="40"/>
      <c r="AF171" s="41">
        <f t="shared" si="35"/>
        <v>0</v>
      </c>
      <c r="AG171" s="42"/>
    </row>
    <row r="172" spans="1:33" ht="13.8">
      <c r="A172" s="30" t="s">
        <v>2284</v>
      </c>
      <c r="B172" s="30" t="s">
        <v>2285</v>
      </c>
      <c r="C172" s="43"/>
      <c r="D172" s="44"/>
      <c r="E172" s="44"/>
      <c r="F172" s="35">
        <f t="shared" si="277"/>
        <v>0</v>
      </c>
      <c r="G172" s="35">
        <f t="shared" si="278"/>
        <v>0</v>
      </c>
      <c r="H172" s="35">
        <f t="shared" si="2"/>
        <v>0</v>
      </c>
      <c r="I172" s="21">
        <f t="shared" si="353"/>
        <v>18</v>
      </c>
      <c r="J172" s="37">
        <f t="shared" ref="J172:K172" si="364">MAX(N172,P172,R172,T172,V172,X172,Z172,AB172,AD172)</f>
        <v>1996.47</v>
      </c>
      <c r="K172" s="37">
        <f t="shared" si="364"/>
        <v>2356</v>
      </c>
      <c r="L172" s="38">
        <f t="shared" ref="L172:M172" si="365">MIN(N172,P172,R172,T172,V172,X172,Z172,AB172,AD172)</f>
        <v>1996.47</v>
      </c>
      <c r="M172" s="38">
        <f t="shared" si="365"/>
        <v>2356</v>
      </c>
      <c r="N172" s="38">
        <f t="shared" si="281"/>
        <v>1996.47</v>
      </c>
      <c r="O172" s="38">
        <f t="shared" si="282"/>
        <v>2356</v>
      </c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40"/>
      <c r="AE172" s="40"/>
      <c r="AF172" s="41">
        <f t="shared" si="35"/>
        <v>0</v>
      </c>
      <c r="AG172" s="42"/>
    </row>
    <row r="173" spans="1:33" ht="13.8">
      <c r="A173" s="30" t="s">
        <v>2331</v>
      </c>
      <c r="B173" s="30" t="s">
        <v>2332</v>
      </c>
      <c r="C173" s="43"/>
      <c r="D173" s="44"/>
      <c r="E173" s="44"/>
      <c r="F173" s="35">
        <f t="shared" si="277"/>
        <v>0</v>
      </c>
      <c r="G173" s="35">
        <f t="shared" si="278"/>
        <v>0</v>
      </c>
      <c r="H173" s="35">
        <f t="shared" si="2"/>
        <v>0</v>
      </c>
      <c r="I173" s="21">
        <f t="shared" si="353"/>
        <v>18</v>
      </c>
      <c r="J173" s="37">
        <f t="shared" ref="J173:K173" si="366">MAX(N173,P173,R173,T173,V173,X173,Z173,AB173,AD173)</f>
        <v>3482.79</v>
      </c>
      <c r="K173" s="37">
        <f t="shared" si="366"/>
        <v>4110</v>
      </c>
      <c r="L173" s="38">
        <f t="shared" ref="L173:M173" si="367">MIN(N173,P173,R173,T173,V173,X173,Z173,AB173,AD173)</f>
        <v>3482.79</v>
      </c>
      <c r="M173" s="38">
        <f t="shared" si="367"/>
        <v>4110</v>
      </c>
      <c r="N173" s="38">
        <f t="shared" si="281"/>
        <v>3482.79</v>
      </c>
      <c r="O173" s="38">
        <f t="shared" si="282"/>
        <v>4110</v>
      </c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40"/>
      <c r="AE173" s="40"/>
      <c r="AF173" s="41">
        <f t="shared" si="35"/>
        <v>0</v>
      </c>
      <c r="AG173" s="42"/>
    </row>
    <row r="174" spans="1:33" ht="13.8">
      <c r="A174" s="30" t="s">
        <v>2371</v>
      </c>
      <c r="B174" s="30" t="s">
        <v>2372</v>
      </c>
      <c r="C174" s="43"/>
      <c r="D174" s="44"/>
      <c r="E174" s="44"/>
      <c r="F174" s="35">
        <f t="shared" si="277"/>
        <v>0</v>
      </c>
      <c r="G174" s="35">
        <f t="shared" si="278"/>
        <v>0</v>
      </c>
      <c r="H174" s="35">
        <f t="shared" si="2"/>
        <v>0</v>
      </c>
      <c r="I174" s="21">
        <f t="shared" si="353"/>
        <v>18</v>
      </c>
      <c r="J174" s="37">
        <f t="shared" ref="J174:K174" si="368">MAX(N174,P174,R174,T174,V174,X174,Z174,AB174,AD174)</f>
        <v>2657.76</v>
      </c>
      <c r="K174" s="37">
        <f t="shared" si="368"/>
        <v>3136</v>
      </c>
      <c r="L174" s="38">
        <f t="shared" ref="L174:M174" si="369">MIN(N174,P174,R174,T174,V174,X174,Z174,AB174,AD174)</f>
        <v>2657.76</v>
      </c>
      <c r="M174" s="38">
        <f t="shared" si="369"/>
        <v>3136</v>
      </c>
      <c r="N174" s="38">
        <f t="shared" si="281"/>
        <v>2657.76</v>
      </c>
      <c r="O174" s="38">
        <f t="shared" si="282"/>
        <v>3136</v>
      </c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40"/>
      <c r="AE174" s="40"/>
      <c r="AF174" s="41">
        <f t="shared" si="35"/>
        <v>0</v>
      </c>
      <c r="AG174" s="42"/>
    </row>
    <row r="175" spans="1:33" ht="13.8">
      <c r="A175" s="30" t="s">
        <v>2389</v>
      </c>
      <c r="B175" s="30" t="s">
        <v>2390</v>
      </c>
      <c r="C175" s="43"/>
      <c r="D175" s="44"/>
      <c r="E175" s="44"/>
      <c r="F175" s="35">
        <f t="shared" si="277"/>
        <v>0</v>
      </c>
      <c r="G175" s="35">
        <f t="shared" si="278"/>
        <v>0</v>
      </c>
      <c r="H175" s="35">
        <f t="shared" si="2"/>
        <v>0</v>
      </c>
      <c r="I175" s="21">
        <f t="shared" si="353"/>
        <v>18</v>
      </c>
      <c r="J175" s="37">
        <f t="shared" ref="J175:K175" si="370">MAX(N175,P175,R175,T175,V175,X175,Z175,AB175,AD175)</f>
        <v>3004.15</v>
      </c>
      <c r="K175" s="37">
        <f t="shared" si="370"/>
        <v>3545</v>
      </c>
      <c r="L175" s="38">
        <f t="shared" ref="L175:M175" si="371">MIN(N175,P175,R175,T175,V175,X175,Z175,AB175,AD175)</f>
        <v>3004.15</v>
      </c>
      <c r="M175" s="38">
        <f t="shared" si="371"/>
        <v>3545</v>
      </c>
      <c r="N175" s="38">
        <f t="shared" si="281"/>
        <v>3004.15</v>
      </c>
      <c r="O175" s="38">
        <f t="shared" si="282"/>
        <v>3545</v>
      </c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40"/>
      <c r="AE175" s="40"/>
      <c r="AF175" s="41">
        <f t="shared" si="35"/>
        <v>0</v>
      </c>
      <c r="AG175" s="42"/>
    </row>
    <row r="176" spans="1:33" ht="13.8">
      <c r="A176" s="30" t="s">
        <v>2411</v>
      </c>
      <c r="B176" s="30" t="s">
        <v>2413</v>
      </c>
      <c r="C176" s="43"/>
      <c r="D176" s="44"/>
      <c r="E176" s="44"/>
      <c r="F176" s="35">
        <f t="shared" si="277"/>
        <v>0</v>
      </c>
      <c r="G176" s="35">
        <f t="shared" si="278"/>
        <v>0</v>
      </c>
      <c r="H176" s="35">
        <f t="shared" si="2"/>
        <v>0</v>
      </c>
      <c r="I176" s="21">
        <f t="shared" si="353"/>
        <v>18</v>
      </c>
      <c r="J176" s="37">
        <f t="shared" ref="J176:K176" si="372">MAX(N176,P176,R176,T176,V176,X176,Z176,AB176,AD176)</f>
        <v>2997.85</v>
      </c>
      <c r="K176" s="37">
        <f t="shared" si="372"/>
        <v>3537</v>
      </c>
      <c r="L176" s="38">
        <f t="shared" ref="L176:M176" si="373">MIN(N176,P176,R176,T176,V176,X176,Z176,AB176,AD176)</f>
        <v>2997.85</v>
      </c>
      <c r="M176" s="38">
        <f t="shared" si="373"/>
        <v>3537</v>
      </c>
      <c r="N176" s="38">
        <f t="shared" si="281"/>
        <v>2997.85</v>
      </c>
      <c r="O176" s="38">
        <f t="shared" si="282"/>
        <v>3537</v>
      </c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40"/>
      <c r="AE176" s="40"/>
      <c r="AF176" s="41">
        <f t="shared" si="35"/>
        <v>0</v>
      </c>
      <c r="AG176" s="42"/>
    </row>
    <row r="177" spans="1:33" ht="13.8">
      <c r="A177" s="30" t="s">
        <v>2436</v>
      </c>
      <c r="B177" s="30" t="s">
        <v>2437</v>
      </c>
      <c r="C177" s="43"/>
      <c r="D177" s="44"/>
      <c r="E177" s="44"/>
      <c r="F177" s="35">
        <f t="shared" si="277"/>
        <v>0</v>
      </c>
      <c r="G177" s="35">
        <f t="shared" si="278"/>
        <v>0</v>
      </c>
      <c r="H177" s="35">
        <f t="shared" si="2"/>
        <v>0</v>
      </c>
      <c r="I177" s="21">
        <f t="shared" si="353"/>
        <v>18</v>
      </c>
      <c r="J177" s="37">
        <f t="shared" ref="J177:K177" si="374">MAX(N177,P177,R177,T177,V177,X177,Z177,AB177,AD177)</f>
        <v>25231.39</v>
      </c>
      <c r="K177" s="37">
        <f t="shared" si="374"/>
        <v>29773</v>
      </c>
      <c r="L177" s="38">
        <f t="shared" ref="L177:M177" si="375">MIN(N177,P177,R177,T177,V177,X177,Z177,AB177,AD177)</f>
        <v>25231.39</v>
      </c>
      <c r="M177" s="38">
        <f t="shared" si="375"/>
        <v>29773</v>
      </c>
      <c r="N177" s="38">
        <f t="shared" si="281"/>
        <v>25231.39</v>
      </c>
      <c r="O177" s="38">
        <f t="shared" si="282"/>
        <v>29773</v>
      </c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40"/>
      <c r="AE177" s="40"/>
      <c r="AF177" s="41">
        <f t="shared" si="35"/>
        <v>0</v>
      </c>
      <c r="AG177" s="42"/>
    </row>
    <row r="178" spans="1:33" ht="13.8">
      <c r="A178" s="30" t="s">
        <v>2445</v>
      </c>
      <c r="B178" s="30" t="s">
        <v>2446</v>
      </c>
      <c r="C178" s="43"/>
      <c r="D178" s="44"/>
      <c r="E178" s="44"/>
      <c r="F178" s="35">
        <f t="shared" si="277"/>
        <v>0</v>
      </c>
      <c r="G178" s="35">
        <f t="shared" si="278"/>
        <v>0</v>
      </c>
      <c r="H178" s="35">
        <f t="shared" si="2"/>
        <v>0</v>
      </c>
      <c r="I178" s="21">
        <f t="shared" si="353"/>
        <v>18</v>
      </c>
      <c r="J178" s="37">
        <f t="shared" ref="J178:K178" si="376">MAX(N178,P178,R178,T178,V178,X178,Z178,AB178,AD178)</f>
        <v>15749.08</v>
      </c>
      <c r="K178" s="37">
        <f t="shared" si="376"/>
        <v>18584</v>
      </c>
      <c r="L178" s="38">
        <f t="shared" ref="L178:M178" si="377">MIN(N178,P178,R178,T178,V178,X178,Z178,AB178,AD178)</f>
        <v>15749.08</v>
      </c>
      <c r="M178" s="38">
        <f t="shared" si="377"/>
        <v>18584</v>
      </c>
      <c r="N178" s="38">
        <f t="shared" si="281"/>
        <v>15749.08</v>
      </c>
      <c r="O178" s="38">
        <f t="shared" si="282"/>
        <v>18584</v>
      </c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40"/>
      <c r="AE178" s="40"/>
      <c r="AF178" s="41">
        <f t="shared" si="35"/>
        <v>0</v>
      </c>
      <c r="AG178" s="42"/>
    </row>
    <row r="179" spans="1:33" ht="13.8">
      <c r="A179" s="30" t="s">
        <v>2508</v>
      </c>
      <c r="B179" s="30" t="s">
        <v>2509</v>
      </c>
      <c r="C179" s="43"/>
      <c r="D179" s="44"/>
      <c r="E179" s="44"/>
      <c r="F179" s="35">
        <f t="shared" si="277"/>
        <v>0</v>
      </c>
      <c r="G179" s="35">
        <f t="shared" si="278"/>
        <v>0</v>
      </c>
      <c r="H179" s="35">
        <f t="shared" si="2"/>
        <v>0</v>
      </c>
      <c r="I179" s="21">
        <f t="shared" si="353"/>
        <v>18</v>
      </c>
      <c r="J179" s="37">
        <f t="shared" ref="J179:K179" si="378">MAX(N179,P179,R179,T179,V179,X179,Z179,AB179,AD179)</f>
        <v>15749.08</v>
      </c>
      <c r="K179" s="37">
        <f t="shared" si="378"/>
        <v>18584</v>
      </c>
      <c r="L179" s="38">
        <f t="shared" ref="L179:M179" si="379">MIN(N179,P179,R179,T179,V179,X179,Z179,AB179,AD179)</f>
        <v>15749.08</v>
      </c>
      <c r="M179" s="38">
        <f t="shared" si="379"/>
        <v>18584</v>
      </c>
      <c r="N179" s="38">
        <f t="shared" si="281"/>
        <v>15749.08</v>
      </c>
      <c r="O179" s="38">
        <f t="shared" si="282"/>
        <v>18584</v>
      </c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40"/>
      <c r="AE179" s="40"/>
      <c r="AF179" s="41">
        <f t="shared" si="35"/>
        <v>0</v>
      </c>
      <c r="AG179" s="42"/>
    </row>
    <row r="180" spans="1:33" ht="13.8">
      <c r="A180" s="30" t="s">
        <v>2515</v>
      </c>
      <c r="B180" s="30" t="s">
        <v>2516</v>
      </c>
      <c r="C180" s="43"/>
      <c r="D180" s="44"/>
      <c r="E180" s="44"/>
      <c r="F180" s="35">
        <f t="shared" si="277"/>
        <v>0</v>
      </c>
      <c r="G180" s="35">
        <f t="shared" si="278"/>
        <v>0</v>
      </c>
      <c r="H180" s="35">
        <f t="shared" si="2"/>
        <v>0</v>
      </c>
      <c r="I180" s="21">
        <f t="shared" si="353"/>
        <v>18</v>
      </c>
      <c r="J180" s="37">
        <f t="shared" ref="J180:K180" si="380">MAX(N180,P180,R180,T180,V180,X180,Z180,AB180,AD180)</f>
        <v>15749.08</v>
      </c>
      <c r="K180" s="37">
        <f t="shared" si="380"/>
        <v>18584</v>
      </c>
      <c r="L180" s="38">
        <f t="shared" ref="L180:M180" si="381">MIN(N180,P180,R180,T180,V180,X180,Z180,AB180,AD180)</f>
        <v>15749.08</v>
      </c>
      <c r="M180" s="38">
        <f t="shared" si="381"/>
        <v>18584</v>
      </c>
      <c r="N180" s="38">
        <f t="shared" si="281"/>
        <v>15749.08</v>
      </c>
      <c r="O180" s="38">
        <f t="shared" si="282"/>
        <v>18584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40"/>
      <c r="AE180" s="40"/>
      <c r="AF180" s="41">
        <f t="shared" si="35"/>
        <v>0</v>
      </c>
      <c r="AG180" s="42"/>
    </row>
    <row r="181" spans="1:33" ht="13.8">
      <c r="A181" s="30" t="s">
        <v>2534</v>
      </c>
      <c r="B181" s="30" t="s">
        <v>2535</v>
      </c>
      <c r="C181" s="43"/>
      <c r="D181" s="44"/>
      <c r="E181" s="44"/>
      <c r="F181" s="35">
        <f t="shared" si="277"/>
        <v>0</v>
      </c>
      <c r="G181" s="35">
        <f t="shared" si="278"/>
        <v>0</v>
      </c>
      <c r="H181" s="35">
        <f t="shared" si="2"/>
        <v>0</v>
      </c>
      <c r="I181" s="17">
        <v>18</v>
      </c>
      <c r="J181" s="37">
        <f t="shared" ref="J181:K181" si="382">MAX(N181,P181,R181,T181,V181,X181,Z181,AB181,AD181)</f>
        <v>35952</v>
      </c>
      <c r="K181" s="37">
        <f t="shared" si="382"/>
        <v>42424</v>
      </c>
      <c r="L181" s="38">
        <f t="shared" ref="L181:M181" si="383">MIN(N181,P181,R181,T181,V181,X181,Z181,AB181,AD181)</f>
        <v>35952</v>
      </c>
      <c r="M181" s="38">
        <f t="shared" si="383"/>
        <v>42424</v>
      </c>
      <c r="N181" s="38">
        <f t="shared" si="281"/>
        <v>35952</v>
      </c>
      <c r="O181" s="38">
        <f t="shared" si="282"/>
        <v>42424</v>
      </c>
      <c r="P181" s="39"/>
      <c r="Q181" s="39"/>
      <c r="R181" s="39"/>
      <c r="S181" s="39"/>
      <c r="T181" s="39"/>
      <c r="U181" s="39"/>
      <c r="V181" s="39"/>
      <c r="W181" s="39"/>
      <c r="X181" s="39" t="str">
        <f>VLOOKUP(A181,Zeal,9,FALSE)</f>
        <v>₹35953.00</v>
      </c>
      <c r="Y181" s="39" t="str">
        <f>VLOOKUP(A181,Zeal,11,FALSE)</f>
        <v>₹42425.00</v>
      </c>
      <c r="Z181" s="39"/>
      <c r="AA181" s="39"/>
      <c r="AB181" s="39"/>
      <c r="AC181" s="39"/>
      <c r="AD181" s="40"/>
      <c r="AE181" s="40"/>
      <c r="AF181" s="41">
        <f t="shared" si="35"/>
        <v>0</v>
      </c>
      <c r="AG181" s="42"/>
    </row>
    <row r="182" spans="1:33" ht="13.8">
      <c r="A182" s="30" t="s">
        <v>2542</v>
      </c>
      <c r="B182" s="30" t="s">
        <v>2543</v>
      </c>
      <c r="C182" s="43"/>
      <c r="D182" s="44"/>
      <c r="E182" s="44"/>
      <c r="F182" s="35">
        <f t="shared" si="277"/>
        <v>0</v>
      </c>
      <c r="G182" s="35">
        <f t="shared" si="278"/>
        <v>0</v>
      </c>
      <c r="H182" s="35">
        <f t="shared" si="2"/>
        <v>0</v>
      </c>
      <c r="I182" s="21">
        <f t="shared" ref="I182:I212" si="384">VLOOKUP(A182,Old_Inventory,9,FALSE)</f>
        <v>18</v>
      </c>
      <c r="J182" s="37">
        <f t="shared" ref="J182:K182" si="385">MAX(N182,P182,R182,T182,V182,X182,Z182,AB182,AD182)</f>
        <v>16328.45</v>
      </c>
      <c r="K182" s="37">
        <f t="shared" si="385"/>
        <v>19268</v>
      </c>
      <c r="L182" s="38">
        <f t="shared" ref="L182:M182" si="386">MIN(N182,P182,R182,T182,V182,X182,Z182,AB182,AD182)</f>
        <v>16328.45</v>
      </c>
      <c r="M182" s="38">
        <f t="shared" si="386"/>
        <v>19268</v>
      </c>
      <c r="N182" s="38">
        <f t="shared" si="281"/>
        <v>16328.45</v>
      </c>
      <c r="O182" s="38">
        <f t="shared" si="282"/>
        <v>19268</v>
      </c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40"/>
      <c r="AE182" s="40"/>
      <c r="AF182" s="41">
        <f t="shared" si="35"/>
        <v>0</v>
      </c>
      <c r="AG182" s="42"/>
    </row>
    <row r="183" spans="1:33" ht="13.8">
      <c r="A183" s="30" t="s">
        <v>2554</v>
      </c>
      <c r="B183" s="30" t="s">
        <v>2555</v>
      </c>
      <c r="C183" s="43"/>
      <c r="D183" s="44"/>
      <c r="E183" s="44"/>
      <c r="F183" s="35">
        <f t="shared" si="277"/>
        <v>0</v>
      </c>
      <c r="G183" s="35">
        <f t="shared" si="278"/>
        <v>0</v>
      </c>
      <c r="H183" s="35">
        <f t="shared" si="2"/>
        <v>0</v>
      </c>
      <c r="I183" s="21">
        <f t="shared" si="384"/>
        <v>18</v>
      </c>
      <c r="J183" s="37">
        <f t="shared" ref="J183:K183" si="387">MAX(N183,P183,R183,T183,V183,X183,Z183,AB183,AD183)</f>
        <v>10850.98</v>
      </c>
      <c r="K183" s="37">
        <f t="shared" si="387"/>
        <v>12804</v>
      </c>
      <c r="L183" s="38">
        <f t="shared" ref="L183:M183" si="388">MIN(N183,P183,R183,T183,V183,X183,Z183,AB183,AD183)</f>
        <v>10850.98</v>
      </c>
      <c r="M183" s="38">
        <f t="shared" si="388"/>
        <v>12804</v>
      </c>
      <c r="N183" s="38">
        <f t="shared" si="281"/>
        <v>10850.98</v>
      </c>
      <c r="O183" s="38">
        <f t="shared" si="282"/>
        <v>12804</v>
      </c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40"/>
      <c r="AE183" s="40"/>
      <c r="AF183" s="41">
        <f t="shared" si="35"/>
        <v>0</v>
      </c>
      <c r="AG183" s="42"/>
    </row>
    <row r="184" spans="1:33" ht="13.8">
      <c r="A184" s="30" t="s">
        <v>2561</v>
      </c>
      <c r="B184" s="30" t="s">
        <v>2562</v>
      </c>
      <c r="C184" s="43"/>
      <c r="D184" s="44"/>
      <c r="E184" s="44"/>
      <c r="F184" s="35">
        <f t="shared" si="277"/>
        <v>0</v>
      </c>
      <c r="G184" s="35">
        <f t="shared" si="278"/>
        <v>0</v>
      </c>
      <c r="H184" s="35">
        <f t="shared" si="2"/>
        <v>0</v>
      </c>
      <c r="I184" s="21">
        <f t="shared" si="384"/>
        <v>18</v>
      </c>
      <c r="J184" s="37">
        <f t="shared" ref="J184:K184" si="389">MAX(N184,P184,R184,T184,V184,X184,Z184,AB184,AD184)</f>
        <v>9802.25</v>
      </c>
      <c r="K184" s="37">
        <f t="shared" si="389"/>
        <v>11567</v>
      </c>
      <c r="L184" s="38">
        <f t="shared" ref="L184:M184" si="390">MIN(N184,P184,R184,T184,V184,X184,Z184,AB184,AD184)</f>
        <v>9802.25</v>
      </c>
      <c r="M184" s="38">
        <f t="shared" si="390"/>
        <v>11567</v>
      </c>
      <c r="N184" s="38">
        <f t="shared" si="281"/>
        <v>9802.25</v>
      </c>
      <c r="O184" s="38">
        <f t="shared" si="282"/>
        <v>11567</v>
      </c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40"/>
      <c r="AE184" s="40"/>
      <c r="AF184" s="41">
        <f t="shared" si="35"/>
        <v>0</v>
      </c>
      <c r="AG184" s="42"/>
    </row>
    <row r="185" spans="1:33" ht="27.6">
      <c r="A185" s="30" t="s">
        <v>2572</v>
      </c>
      <c r="B185" s="30" t="s">
        <v>2573</v>
      </c>
      <c r="C185" s="43"/>
      <c r="D185" s="44"/>
      <c r="E185" s="44"/>
      <c r="F185" s="35">
        <f t="shared" si="277"/>
        <v>0</v>
      </c>
      <c r="G185" s="35">
        <f t="shared" si="278"/>
        <v>0</v>
      </c>
      <c r="H185" s="35">
        <f t="shared" si="2"/>
        <v>0</v>
      </c>
      <c r="I185" s="21">
        <f t="shared" si="384"/>
        <v>18</v>
      </c>
      <c r="J185" s="37">
        <f t="shared" ref="J185:K185" si="391">MAX(N185,P185,R185,T185,V185,X185,Z185,AB185,AD185)</f>
        <v>41176.800000000003</v>
      </c>
      <c r="K185" s="37">
        <f t="shared" si="391"/>
        <v>48589</v>
      </c>
      <c r="L185" s="38">
        <f t="shared" ref="L185:M185" si="392">MIN(N185,P185,R185,T185,V185,X185,Z185,AB185,AD185)</f>
        <v>41176.800000000003</v>
      </c>
      <c r="M185" s="38">
        <f t="shared" si="392"/>
        <v>48589</v>
      </c>
      <c r="N185" s="38">
        <f t="shared" si="281"/>
        <v>41176.800000000003</v>
      </c>
      <c r="O185" s="38">
        <f t="shared" si="282"/>
        <v>48589</v>
      </c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40"/>
      <c r="AE185" s="40"/>
      <c r="AF185" s="41">
        <f t="shared" si="35"/>
        <v>0</v>
      </c>
      <c r="AG185" s="42"/>
    </row>
    <row r="186" spans="1:33" ht="13.8">
      <c r="A186" s="30" t="s">
        <v>2581</v>
      </c>
      <c r="B186" s="30" t="s">
        <v>2582</v>
      </c>
      <c r="C186" s="43"/>
      <c r="D186" s="44"/>
      <c r="E186" s="44"/>
      <c r="F186" s="35">
        <f t="shared" si="277"/>
        <v>0</v>
      </c>
      <c r="G186" s="35">
        <f t="shared" si="278"/>
        <v>0</v>
      </c>
      <c r="H186" s="35">
        <f t="shared" si="2"/>
        <v>0</v>
      </c>
      <c r="I186" s="21">
        <f t="shared" si="384"/>
        <v>18</v>
      </c>
      <c r="J186" s="37">
        <f t="shared" ref="J186:K186" si="393">MAX(N186,P186,R186,T186,V186,X186,Z186,AB186,AD186)</f>
        <v>22320.29</v>
      </c>
      <c r="K186" s="37">
        <f t="shared" si="393"/>
        <v>26338</v>
      </c>
      <c r="L186" s="38">
        <f t="shared" ref="L186:M186" si="394">MIN(N186,P186,R186,T186,V186,X186,Z186,AB186,AD186)</f>
        <v>22320.29</v>
      </c>
      <c r="M186" s="38">
        <f t="shared" si="394"/>
        <v>26338</v>
      </c>
      <c r="N186" s="38">
        <f t="shared" si="281"/>
        <v>22320.29</v>
      </c>
      <c r="O186" s="38">
        <f t="shared" si="282"/>
        <v>26338</v>
      </c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40"/>
      <c r="AE186" s="40"/>
      <c r="AF186" s="41">
        <f t="shared" si="35"/>
        <v>0</v>
      </c>
      <c r="AG186" s="42"/>
    </row>
    <row r="187" spans="1:33" ht="13.8">
      <c r="A187" s="30" t="s">
        <v>2589</v>
      </c>
      <c r="B187" s="30" t="s">
        <v>2590</v>
      </c>
      <c r="C187" s="43"/>
      <c r="D187" s="44"/>
      <c r="E187" s="44"/>
      <c r="F187" s="35">
        <f t="shared" si="277"/>
        <v>0</v>
      </c>
      <c r="G187" s="35">
        <f t="shared" si="278"/>
        <v>0</v>
      </c>
      <c r="H187" s="35">
        <f t="shared" si="2"/>
        <v>0</v>
      </c>
      <c r="I187" s="21">
        <f t="shared" si="384"/>
        <v>18</v>
      </c>
      <c r="J187" s="37">
        <f t="shared" ref="J187:K187" si="395">MAX(N187,P187,R187,T187,V187,X187,Z187,AB187,AD187)</f>
        <v>61603.78</v>
      </c>
      <c r="K187" s="37">
        <f t="shared" si="395"/>
        <v>72692</v>
      </c>
      <c r="L187" s="38">
        <f t="shared" ref="L187:M187" si="396">MIN(N187,P187,R187,T187,V187,X187,Z187,AB187,AD187)</f>
        <v>61603.78</v>
      </c>
      <c r="M187" s="38">
        <f t="shared" si="396"/>
        <v>72692</v>
      </c>
      <c r="N187" s="38">
        <f t="shared" si="281"/>
        <v>61603.78</v>
      </c>
      <c r="O187" s="38">
        <f t="shared" si="282"/>
        <v>72692</v>
      </c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40"/>
      <c r="AE187" s="40"/>
      <c r="AF187" s="41">
        <f t="shared" si="35"/>
        <v>0</v>
      </c>
      <c r="AG187" s="42"/>
    </row>
    <row r="188" spans="1:33" ht="13.8">
      <c r="A188" s="30" t="s">
        <v>2593</v>
      </c>
      <c r="B188" s="30" t="s">
        <v>2594</v>
      </c>
      <c r="C188" s="43"/>
      <c r="D188" s="44"/>
      <c r="E188" s="44"/>
      <c r="F188" s="35">
        <f t="shared" si="277"/>
        <v>0</v>
      </c>
      <c r="G188" s="35">
        <f t="shared" si="278"/>
        <v>0</v>
      </c>
      <c r="H188" s="35">
        <f t="shared" si="2"/>
        <v>0</v>
      </c>
      <c r="I188" s="21">
        <f t="shared" si="384"/>
        <v>18</v>
      </c>
      <c r="J188" s="37">
        <f t="shared" ref="J188:K188" si="397">MAX(N188,P188,R188,T188,V188,X188,Z188,AB188,AD188)</f>
        <v>1593.39</v>
      </c>
      <c r="K188" s="37">
        <f t="shared" si="397"/>
        <v>1880</v>
      </c>
      <c r="L188" s="38">
        <f t="shared" ref="L188:M188" si="398">MIN(N188,P188,R188,T188,V188,X188,Z188,AB188,AD188)</f>
        <v>1593.39</v>
      </c>
      <c r="M188" s="38">
        <f t="shared" si="398"/>
        <v>1880</v>
      </c>
      <c r="N188" s="38">
        <f t="shared" si="281"/>
        <v>1593.39</v>
      </c>
      <c r="O188" s="38">
        <f t="shared" si="282"/>
        <v>1880</v>
      </c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40"/>
      <c r="AE188" s="40"/>
      <c r="AF188" s="41">
        <f t="shared" si="35"/>
        <v>0</v>
      </c>
      <c r="AG188" s="42"/>
    </row>
    <row r="189" spans="1:33" ht="13.8">
      <c r="A189" s="30" t="s">
        <v>2598</v>
      </c>
      <c r="B189" s="30" t="s">
        <v>2599</v>
      </c>
      <c r="C189" s="43"/>
      <c r="D189" s="44"/>
      <c r="E189" s="44"/>
      <c r="F189" s="35">
        <f t="shared" si="277"/>
        <v>0</v>
      </c>
      <c r="G189" s="35">
        <f t="shared" si="278"/>
        <v>0</v>
      </c>
      <c r="H189" s="35">
        <f t="shared" si="2"/>
        <v>0</v>
      </c>
      <c r="I189" s="21">
        <f t="shared" si="384"/>
        <v>18</v>
      </c>
      <c r="J189" s="37">
        <f t="shared" ref="J189:K189" si="399">MAX(N189,P189,R189,T189,V189,X189,Z189,AB189,AD189)</f>
        <v>24487.200000000001</v>
      </c>
      <c r="K189" s="37">
        <f t="shared" si="399"/>
        <v>28895</v>
      </c>
      <c r="L189" s="38">
        <f t="shared" ref="L189:M189" si="400">MIN(N189,P189,R189,T189,V189,X189,Z189,AB189,AD189)</f>
        <v>24487.200000000001</v>
      </c>
      <c r="M189" s="38">
        <f t="shared" si="400"/>
        <v>28895</v>
      </c>
      <c r="N189" s="38">
        <f t="shared" si="281"/>
        <v>24487.200000000001</v>
      </c>
      <c r="O189" s="38">
        <f t="shared" si="282"/>
        <v>28895</v>
      </c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40"/>
      <c r="AE189" s="40"/>
      <c r="AF189" s="41">
        <f t="shared" si="35"/>
        <v>0</v>
      </c>
      <c r="AG189" s="42"/>
    </row>
    <row r="190" spans="1:33" ht="13.8">
      <c r="A190" s="30" t="s">
        <v>2605</v>
      </c>
      <c r="B190" s="30" t="s">
        <v>2607</v>
      </c>
      <c r="C190" s="43"/>
      <c r="D190" s="44"/>
      <c r="E190" s="44"/>
      <c r="F190" s="35">
        <f t="shared" si="277"/>
        <v>0</v>
      </c>
      <c r="G190" s="35">
        <f t="shared" si="278"/>
        <v>0</v>
      </c>
      <c r="H190" s="35">
        <f t="shared" si="2"/>
        <v>0</v>
      </c>
      <c r="I190" s="21">
        <f t="shared" si="384"/>
        <v>18</v>
      </c>
      <c r="J190" s="37">
        <f t="shared" ref="J190:K190" si="401">MAX(N190,P190,R190,T190,V190,X190,Z190,AB190,AD190)</f>
        <v>47748.67</v>
      </c>
      <c r="K190" s="37">
        <f t="shared" si="401"/>
        <v>56343</v>
      </c>
      <c r="L190" s="38">
        <f t="shared" ref="L190:M190" si="402">MIN(N190,P190,R190,T190,V190,X190,Z190,AB190,AD190)</f>
        <v>47748.67</v>
      </c>
      <c r="M190" s="38">
        <f t="shared" si="402"/>
        <v>56343</v>
      </c>
      <c r="N190" s="38">
        <f t="shared" si="281"/>
        <v>47748.67</v>
      </c>
      <c r="O190" s="38">
        <f t="shared" si="282"/>
        <v>56343</v>
      </c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40"/>
      <c r="AE190" s="40"/>
      <c r="AF190" s="41">
        <f t="shared" si="35"/>
        <v>0</v>
      </c>
      <c r="AG190" s="42"/>
    </row>
    <row r="191" spans="1:33" ht="27.6">
      <c r="A191" s="30" t="s">
        <v>2610</v>
      </c>
      <c r="B191" s="30" t="s">
        <v>2611</v>
      </c>
      <c r="C191" s="43"/>
      <c r="D191" s="44"/>
      <c r="E191" s="44"/>
      <c r="F191" s="35">
        <f t="shared" si="277"/>
        <v>0</v>
      </c>
      <c r="G191" s="35">
        <f t="shared" si="278"/>
        <v>0</v>
      </c>
      <c r="H191" s="35">
        <f t="shared" si="2"/>
        <v>0</v>
      </c>
      <c r="I191" s="21">
        <f t="shared" si="384"/>
        <v>18</v>
      </c>
      <c r="J191" s="37">
        <f t="shared" ref="J191:K191" si="403">MAX(N191,P191,R191,T191,V191,X191,Z191,AB191,AD191)</f>
        <v>173856.38</v>
      </c>
      <c r="K191" s="37">
        <f t="shared" si="403"/>
        <v>205151</v>
      </c>
      <c r="L191" s="38">
        <f t="shared" ref="L191:M191" si="404">MIN(N191,P191,R191,T191,V191,X191,Z191,AB191,AD191)</f>
        <v>173856.38</v>
      </c>
      <c r="M191" s="38">
        <f t="shared" si="404"/>
        <v>205151</v>
      </c>
      <c r="N191" s="38">
        <f t="shared" si="281"/>
        <v>173856.38</v>
      </c>
      <c r="O191" s="38">
        <f t="shared" si="282"/>
        <v>205151</v>
      </c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40"/>
      <c r="AE191" s="40"/>
      <c r="AF191" s="41">
        <f t="shared" si="35"/>
        <v>0</v>
      </c>
      <c r="AG191" s="42"/>
    </row>
    <row r="192" spans="1:33" ht="13.8">
      <c r="A192" s="30" t="s">
        <v>2613</v>
      </c>
      <c r="B192" s="30" t="s">
        <v>2614</v>
      </c>
      <c r="C192" s="43"/>
      <c r="D192" s="44"/>
      <c r="E192" s="44"/>
      <c r="F192" s="35">
        <f t="shared" si="277"/>
        <v>0</v>
      </c>
      <c r="G192" s="35">
        <f t="shared" si="278"/>
        <v>0</v>
      </c>
      <c r="H192" s="35">
        <f t="shared" si="2"/>
        <v>0</v>
      </c>
      <c r="I192" s="21">
        <f t="shared" si="384"/>
        <v>18</v>
      </c>
      <c r="J192" s="37">
        <f t="shared" ref="J192:K192" si="405">MAX(N192,P192,R192,T192,V192,X192,Z192,AB192,AD192)</f>
        <v>20043.939999999999</v>
      </c>
      <c r="K192" s="37">
        <f t="shared" si="405"/>
        <v>23652</v>
      </c>
      <c r="L192" s="38">
        <f t="shared" ref="L192:M192" si="406">MIN(N192,P192,R192,T192,V192,X192,Z192,AB192,AD192)</f>
        <v>20043.939999999999</v>
      </c>
      <c r="M192" s="38">
        <f t="shared" si="406"/>
        <v>23652</v>
      </c>
      <c r="N192" s="38">
        <f t="shared" si="281"/>
        <v>20043.939999999999</v>
      </c>
      <c r="O192" s="38">
        <f t="shared" si="282"/>
        <v>23652</v>
      </c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40"/>
      <c r="AE192" s="40"/>
      <c r="AF192" s="41">
        <f t="shared" si="35"/>
        <v>0</v>
      </c>
      <c r="AG192" s="42"/>
    </row>
    <row r="193" spans="1:33" ht="27.6">
      <c r="A193" s="30" t="s">
        <v>2625</v>
      </c>
      <c r="B193" s="30" t="s">
        <v>2626</v>
      </c>
      <c r="C193" s="43"/>
      <c r="D193" s="44"/>
      <c r="E193" s="44"/>
      <c r="F193" s="35">
        <f t="shared" si="277"/>
        <v>0</v>
      </c>
      <c r="G193" s="35">
        <f t="shared" si="278"/>
        <v>0</v>
      </c>
      <c r="H193" s="35">
        <f t="shared" si="2"/>
        <v>0</v>
      </c>
      <c r="I193" s="21">
        <f t="shared" si="384"/>
        <v>18</v>
      </c>
      <c r="J193" s="37">
        <f t="shared" ref="J193:K193" si="407">MAX(N193,P193,R193,T193,V193,X193,Z193,AB193,AD193)</f>
        <v>1668.97</v>
      </c>
      <c r="K193" s="37">
        <f t="shared" si="407"/>
        <v>1969</v>
      </c>
      <c r="L193" s="38">
        <f t="shared" ref="L193:M193" si="408">MIN(N193,P193,R193,T193,V193,X193,Z193,AB193,AD193)</f>
        <v>1668.97</v>
      </c>
      <c r="M193" s="38">
        <f t="shared" si="408"/>
        <v>1969</v>
      </c>
      <c r="N193" s="38">
        <f t="shared" si="281"/>
        <v>1668.97</v>
      </c>
      <c r="O193" s="38">
        <f t="shared" si="282"/>
        <v>1969</v>
      </c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40"/>
      <c r="AE193" s="40"/>
      <c r="AF193" s="41">
        <f t="shared" si="35"/>
        <v>0</v>
      </c>
      <c r="AG193" s="42"/>
    </row>
    <row r="194" spans="1:33" ht="13.8">
      <c r="A194" s="30" t="s">
        <v>2640</v>
      </c>
      <c r="B194" s="30" t="s">
        <v>2641</v>
      </c>
      <c r="C194" s="43"/>
      <c r="D194" s="44"/>
      <c r="E194" s="44"/>
      <c r="F194" s="35">
        <f t="shared" si="277"/>
        <v>0</v>
      </c>
      <c r="G194" s="35">
        <f t="shared" si="278"/>
        <v>0</v>
      </c>
      <c r="H194" s="35">
        <f t="shared" si="2"/>
        <v>0</v>
      </c>
      <c r="I194" s="21">
        <f t="shared" si="384"/>
        <v>18</v>
      </c>
      <c r="J194" s="37">
        <f t="shared" ref="J194:K194" si="409">MAX(N194,P194,R194,T194,V194,X194,Z194,AB194,AD194)</f>
        <v>3621.35</v>
      </c>
      <c r="K194" s="37">
        <f t="shared" si="409"/>
        <v>4273</v>
      </c>
      <c r="L194" s="38">
        <f t="shared" ref="L194:M194" si="410">MIN(N194,P194,R194,T194,V194,X194,Z194,AB194,AD194)</f>
        <v>3621.35</v>
      </c>
      <c r="M194" s="38">
        <f t="shared" si="410"/>
        <v>4273</v>
      </c>
      <c r="N194" s="38">
        <f t="shared" si="281"/>
        <v>3621.35</v>
      </c>
      <c r="O194" s="38">
        <f t="shared" si="282"/>
        <v>4273</v>
      </c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40"/>
      <c r="AE194" s="40"/>
      <c r="AF194" s="41">
        <f t="shared" si="35"/>
        <v>0</v>
      </c>
      <c r="AG194" s="42"/>
    </row>
    <row r="195" spans="1:33" ht="13.8">
      <c r="A195" s="30" t="s">
        <v>2656</v>
      </c>
      <c r="B195" s="30" t="s">
        <v>2657</v>
      </c>
      <c r="C195" s="43"/>
      <c r="D195" s="44"/>
      <c r="E195" s="44"/>
      <c r="F195" s="35">
        <f t="shared" ref="F195:F258" si="411">IFERROR(SUMIF(Purchase_ItemCode, A195, Purchase_Qty), 0)</f>
        <v>0</v>
      </c>
      <c r="G195" s="35">
        <f t="shared" ref="G195:G258" si="412">IFERROR(COUNTIF(Sales_PartCode, A195), 0)</f>
        <v>0</v>
      </c>
      <c r="H195" s="35">
        <f t="shared" si="2"/>
        <v>0</v>
      </c>
      <c r="I195" s="21">
        <f t="shared" si="384"/>
        <v>18</v>
      </c>
      <c r="J195" s="37">
        <f t="shared" ref="J195:K195" si="413">MAX(N195,P195,R195,T195,V195,X195,Z195,AB195,AD195)</f>
        <v>3363.13</v>
      </c>
      <c r="K195" s="37">
        <f t="shared" si="413"/>
        <v>3968</v>
      </c>
      <c r="L195" s="38">
        <f t="shared" ref="L195:M195" si="414">MIN(N195,P195,R195,T195,V195,X195,Z195,AB195,AD195)</f>
        <v>3363.13</v>
      </c>
      <c r="M195" s="38">
        <f t="shared" si="414"/>
        <v>3968</v>
      </c>
      <c r="N195" s="38">
        <f t="shared" ref="N195:N244" si="415">VLOOKUP(A195,Inv_bef,5,FALSE)</f>
        <v>3363.13</v>
      </c>
      <c r="O195" s="38">
        <f t="shared" ref="O195:O244" si="416">VLOOKUP(A195,Inv_bef,6,FALSE)</f>
        <v>3968</v>
      </c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40"/>
      <c r="AE195" s="40"/>
      <c r="AF195" s="41">
        <f t="shared" si="35"/>
        <v>0</v>
      </c>
      <c r="AG195" s="42"/>
    </row>
    <row r="196" spans="1:33" ht="13.8">
      <c r="A196" s="30" t="s">
        <v>2662</v>
      </c>
      <c r="B196" s="30" t="s">
        <v>2663</v>
      </c>
      <c r="C196" s="43"/>
      <c r="D196" s="44"/>
      <c r="E196" s="44"/>
      <c r="F196" s="35">
        <f t="shared" si="411"/>
        <v>0</v>
      </c>
      <c r="G196" s="35">
        <f t="shared" si="412"/>
        <v>0</v>
      </c>
      <c r="H196" s="35">
        <f t="shared" si="2"/>
        <v>0</v>
      </c>
      <c r="I196" s="21">
        <f t="shared" si="384"/>
        <v>18</v>
      </c>
      <c r="J196" s="37">
        <f t="shared" ref="J196:K196" si="417">MAX(N196,P196,R196,T196,V196,X196,Z196,AB196,AD196)</f>
        <v>3646.54</v>
      </c>
      <c r="K196" s="37">
        <f t="shared" si="417"/>
        <v>4303</v>
      </c>
      <c r="L196" s="38">
        <f t="shared" ref="L196:M196" si="418">MIN(N196,P196,R196,T196,V196,X196,Z196,AB196,AD196)</f>
        <v>3646.54</v>
      </c>
      <c r="M196" s="38">
        <f t="shared" si="418"/>
        <v>4303</v>
      </c>
      <c r="N196" s="38">
        <f t="shared" si="415"/>
        <v>3646.54</v>
      </c>
      <c r="O196" s="38">
        <f t="shared" si="416"/>
        <v>4303</v>
      </c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40"/>
      <c r="AE196" s="40"/>
      <c r="AF196" s="41">
        <f t="shared" si="35"/>
        <v>0</v>
      </c>
      <c r="AG196" s="42"/>
    </row>
    <row r="197" spans="1:33" ht="13.8">
      <c r="A197" s="30" t="s">
        <v>2678</v>
      </c>
      <c r="B197" s="30" t="s">
        <v>2679</v>
      </c>
      <c r="C197" s="43"/>
      <c r="D197" s="44"/>
      <c r="E197" s="44"/>
      <c r="F197" s="35">
        <f t="shared" si="411"/>
        <v>0</v>
      </c>
      <c r="G197" s="35">
        <f t="shared" si="412"/>
        <v>0</v>
      </c>
      <c r="H197" s="35">
        <f t="shared" si="2"/>
        <v>0</v>
      </c>
      <c r="I197" s="21">
        <f t="shared" si="384"/>
        <v>18</v>
      </c>
      <c r="J197" s="37">
        <f t="shared" ref="J197:K197" si="419">MAX(N197,P197,R197,T197,V197,X197,Z197,AB197,AD197)</f>
        <v>3848.08</v>
      </c>
      <c r="K197" s="37">
        <f t="shared" si="419"/>
        <v>4541</v>
      </c>
      <c r="L197" s="38">
        <f t="shared" ref="L197:M197" si="420">MIN(N197,P197,R197,T197,V197,X197,Z197,AB197,AD197)</f>
        <v>3848.08</v>
      </c>
      <c r="M197" s="38">
        <f t="shared" si="420"/>
        <v>4541</v>
      </c>
      <c r="N197" s="38">
        <f t="shared" si="415"/>
        <v>3848.08</v>
      </c>
      <c r="O197" s="38">
        <f t="shared" si="416"/>
        <v>4541</v>
      </c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40"/>
      <c r="AE197" s="40"/>
      <c r="AF197" s="41">
        <f t="shared" si="35"/>
        <v>0</v>
      </c>
      <c r="AG197" s="42"/>
    </row>
    <row r="198" spans="1:33" ht="13.8">
      <c r="A198" s="30" t="s">
        <v>2680</v>
      </c>
      <c r="B198" s="30" t="s">
        <v>2681</v>
      </c>
      <c r="C198" s="43"/>
      <c r="D198" s="44"/>
      <c r="E198" s="44"/>
      <c r="F198" s="35">
        <f t="shared" si="411"/>
        <v>0</v>
      </c>
      <c r="G198" s="35">
        <f t="shared" si="412"/>
        <v>0</v>
      </c>
      <c r="H198" s="35">
        <f t="shared" si="2"/>
        <v>0</v>
      </c>
      <c r="I198" s="21">
        <f t="shared" si="384"/>
        <v>18</v>
      </c>
      <c r="J198" s="37">
        <f t="shared" ref="J198:K198" si="421">MAX(N198,P198,R198,T198,V198,X198,Z198,AB198,AD198)</f>
        <v>22900.32</v>
      </c>
      <c r="K198" s="37">
        <f t="shared" si="421"/>
        <v>27022</v>
      </c>
      <c r="L198" s="38">
        <f t="shared" ref="L198:M198" si="422">MIN(N198,P198,R198,T198,V198,X198,Z198,AB198,AD198)</f>
        <v>22900.32</v>
      </c>
      <c r="M198" s="38">
        <f t="shared" si="422"/>
        <v>27022</v>
      </c>
      <c r="N198" s="38">
        <f t="shared" si="415"/>
        <v>22900.32</v>
      </c>
      <c r="O198" s="38">
        <f t="shared" si="416"/>
        <v>27022</v>
      </c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40"/>
      <c r="AE198" s="40"/>
      <c r="AF198" s="41">
        <f t="shared" si="35"/>
        <v>0</v>
      </c>
      <c r="AG198" s="42"/>
    </row>
    <row r="199" spans="1:33" ht="27.6">
      <c r="A199" s="30" t="s">
        <v>2683</v>
      </c>
      <c r="B199" s="30" t="s">
        <v>2684</v>
      </c>
      <c r="C199" s="43"/>
      <c r="D199" s="44"/>
      <c r="E199" s="44"/>
      <c r="F199" s="35">
        <f t="shared" si="411"/>
        <v>0</v>
      </c>
      <c r="G199" s="35">
        <f t="shared" si="412"/>
        <v>0</v>
      </c>
      <c r="H199" s="35">
        <f t="shared" si="2"/>
        <v>0</v>
      </c>
      <c r="I199" s="21">
        <f t="shared" si="384"/>
        <v>18</v>
      </c>
      <c r="J199" s="37">
        <f t="shared" ref="J199:K199" si="423">MAX(N199,P199,R199,T199,V199,X199,Z199,AB199,AD199)</f>
        <v>20580.189999999999</v>
      </c>
      <c r="K199" s="37">
        <f t="shared" si="423"/>
        <v>24285</v>
      </c>
      <c r="L199" s="38">
        <f t="shared" ref="L199:M199" si="424">MIN(N199,P199,R199,T199,V199,X199,Z199,AB199,AD199)</f>
        <v>20580.189999999999</v>
      </c>
      <c r="M199" s="38">
        <f t="shared" si="424"/>
        <v>24285</v>
      </c>
      <c r="N199" s="38">
        <f t="shared" si="415"/>
        <v>20580.189999999999</v>
      </c>
      <c r="O199" s="38">
        <f t="shared" si="416"/>
        <v>24285</v>
      </c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40"/>
      <c r="AE199" s="40"/>
      <c r="AF199" s="41">
        <f t="shared" si="35"/>
        <v>0</v>
      </c>
      <c r="AG199" s="42"/>
    </row>
    <row r="200" spans="1:33" ht="27.6">
      <c r="A200" s="30" t="s">
        <v>2712</v>
      </c>
      <c r="B200" s="30" t="s">
        <v>2714</v>
      </c>
      <c r="C200" s="43"/>
      <c r="D200" s="44"/>
      <c r="E200" s="44"/>
      <c r="F200" s="35">
        <f t="shared" si="411"/>
        <v>0</v>
      </c>
      <c r="G200" s="35">
        <f t="shared" si="412"/>
        <v>0</v>
      </c>
      <c r="H200" s="35">
        <f t="shared" si="2"/>
        <v>0</v>
      </c>
      <c r="I200" s="21">
        <f t="shared" si="384"/>
        <v>18</v>
      </c>
      <c r="J200" s="37">
        <f t="shared" ref="J200:K200" si="425">MAX(N200,P200,R200,T200,V200,X200,Z200,AB200,AD200)</f>
        <v>31671.94</v>
      </c>
      <c r="K200" s="37">
        <f t="shared" si="425"/>
        <v>37373</v>
      </c>
      <c r="L200" s="38">
        <f t="shared" ref="L200:M200" si="426">MIN(N200,P200,R200,T200,V200,X200,Z200,AB200,AD200)</f>
        <v>31671.94</v>
      </c>
      <c r="M200" s="38">
        <f t="shared" si="426"/>
        <v>37373</v>
      </c>
      <c r="N200" s="38">
        <f t="shared" si="415"/>
        <v>31671.94</v>
      </c>
      <c r="O200" s="38">
        <f t="shared" si="416"/>
        <v>37373</v>
      </c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40"/>
      <c r="AE200" s="40"/>
      <c r="AF200" s="41">
        <f t="shared" si="35"/>
        <v>0</v>
      </c>
      <c r="AG200" s="42"/>
    </row>
    <row r="201" spans="1:33" ht="13.8">
      <c r="A201" s="30" t="s">
        <v>2803</v>
      </c>
      <c r="B201" s="30" t="s">
        <v>2804</v>
      </c>
      <c r="C201" s="43"/>
      <c r="D201" s="44"/>
      <c r="E201" s="44"/>
      <c r="F201" s="35">
        <f t="shared" si="411"/>
        <v>0</v>
      </c>
      <c r="G201" s="35">
        <f t="shared" si="412"/>
        <v>0</v>
      </c>
      <c r="H201" s="35">
        <f t="shared" si="2"/>
        <v>0</v>
      </c>
      <c r="I201" s="21">
        <f t="shared" si="384"/>
        <v>18</v>
      </c>
      <c r="J201" s="37">
        <f t="shared" ref="J201:K201" si="427">MAX(N201,P201,R201,T201,V201,X201,Z201,AB201,AD201)</f>
        <v>68897.95</v>
      </c>
      <c r="K201" s="37">
        <f t="shared" si="427"/>
        <v>81300</v>
      </c>
      <c r="L201" s="38">
        <f t="shared" ref="L201:M201" si="428">MIN(N201,P201,R201,T201,V201,X201,Z201,AB201,AD201)</f>
        <v>68897.95</v>
      </c>
      <c r="M201" s="38">
        <f t="shared" si="428"/>
        <v>81300</v>
      </c>
      <c r="N201" s="38">
        <f t="shared" si="415"/>
        <v>68897.95</v>
      </c>
      <c r="O201" s="38">
        <f t="shared" si="416"/>
        <v>81300</v>
      </c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40"/>
      <c r="AE201" s="40"/>
      <c r="AF201" s="41">
        <f t="shared" si="35"/>
        <v>0</v>
      </c>
      <c r="AG201" s="42"/>
    </row>
    <row r="202" spans="1:33" ht="13.8">
      <c r="A202" s="30" t="s">
        <v>2854</v>
      </c>
      <c r="B202" s="30" t="s">
        <v>2856</v>
      </c>
      <c r="C202" s="43"/>
      <c r="D202" s="44"/>
      <c r="E202" s="44"/>
      <c r="F202" s="35">
        <f t="shared" si="411"/>
        <v>0</v>
      </c>
      <c r="G202" s="35">
        <f t="shared" si="412"/>
        <v>0</v>
      </c>
      <c r="H202" s="35">
        <f t="shared" si="2"/>
        <v>0</v>
      </c>
      <c r="I202" s="21">
        <f t="shared" si="384"/>
        <v>18</v>
      </c>
      <c r="J202" s="37">
        <f t="shared" ref="J202:K202" si="429">MAX(N202,P202,R202,T202,V202,X202,Z202,AB202,AD202)</f>
        <v>12.6</v>
      </c>
      <c r="K202" s="37">
        <f t="shared" si="429"/>
        <v>15</v>
      </c>
      <c r="L202" s="38">
        <f t="shared" ref="L202:M202" si="430">MIN(N202,P202,R202,T202,V202,X202,Z202,AB202,AD202)</f>
        <v>12.6</v>
      </c>
      <c r="M202" s="38">
        <f t="shared" si="430"/>
        <v>15</v>
      </c>
      <c r="N202" s="38">
        <f t="shared" si="415"/>
        <v>12.6</v>
      </c>
      <c r="O202" s="38">
        <f t="shared" si="416"/>
        <v>15</v>
      </c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40"/>
      <c r="AE202" s="40"/>
      <c r="AF202" s="41">
        <f t="shared" si="35"/>
        <v>0</v>
      </c>
      <c r="AG202" s="42"/>
    </row>
    <row r="203" spans="1:33" ht="13.8">
      <c r="A203" s="30" t="s">
        <v>2880</v>
      </c>
      <c r="B203" s="30" t="s">
        <v>2881</v>
      </c>
      <c r="C203" s="43"/>
      <c r="D203" s="44"/>
      <c r="E203" s="44"/>
      <c r="F203" s="35">
        <f t="shared" si="411"/>
        <v>0</v>
      </c>
      <c r="G203" s="35">
        <f t="shared" si="412"/>
        <v>0</v>
      </c>
      <c r="H203" s="35">
        <f t="shared" si="2"/>
        <v>0</v>
      </c>
      <c r="I203" s="21">
        <f t="shared" si="384"/>
        <v>18</v>
      </c>
      <c r="J203" s="37">
        <f t="shared" ref="J203:K203" si="431">MAX(N203,P203,R203,T203,V203,X203,Z203,AB203,AD203)</f>
        <v>20049.41</v>
      </c>
      <c r="K203" s="37">
        <f t="shared" si="431"/>
        <v>23658</v>
      </c>
      <c r="L203" s="38">
        <f t="shared" ref="L203:M203" si="432">MIN(N203,P203,R203,T203,V203,X203,Z203,AB203,AD203)</f>
        <v>20049.41</v>
      </c>
      <c r="M203" s="38">
        <f t="shared" si="432"/>
        <v>23658</v>
      </c>
      <c r="N203" s="38">
        <f t="shared" si="415"/>
        <v>20049.41</v>
      </c>
      <c r="O203" s="38">
        <f t="shared" si="416"/>
        <v>23658</v>
      </c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40"/>
      <c r="AE203" s="40"/>
      <c r="AF203" s="41">
        <f t="shared" si="35"/>
        <v>0</v>
      </c>
      <c r="AG203" s="42"/>
    </row>
    <row r="204" spans="1:33" ht="13.8">
      <c r="A204" s="30" t="s">
        <v>2892</v>
      </c>
      <c r="B204" s="30" t="s">
        <v>2893</v>
      </c>
      <c r="C204" s="43"/>
      <c r="D204" s="44"/>
      <c r="E204" s="44"/>
      <c r="F204" s="35">
        <f t="shared" si="411"/>
        <v>0</v>
      </c>
      <c r="G204" s="35">
        <f t="shared" si="412"/>
        <v>0</v>
      </c>
      <c r="H204" s="35">
        <f t="shared" si="2"/>
        <v>0</v>
      </c>
      <c r="I204" s="21">
        <f t="shared" si="384"/>
        <v>18</v>
      </c>
      <c r="J204" s="37">
        <f t="shared" ref="J204:K204" si="433">MAX(N204,P204,R204,T204,V204,X204,Z204,AB204,AD204)</f>
        <v>56126.3</v>
      </c>
      <c r="K204" s="37">
        <f t="shared" si="433"/>
        <v>66229</v>
      </c>
      <c r="L204" s="38">
        <f t="shared" ref="L204:M204" si="434">MIN(N204,P204,R204,T204,V204,X204,Z204,AB204,AD204)</f>
        <v>56126.3</v>
      </c>
      <c r="M204" s="38">
        <f t="shared" si="434"/>
        <v>66229</v>
      </c>
      <c r="N204" s="38">
        <f t="shared" si="415"/>
        <v>56126.3</v>
      </c>
      <c r="O204" s="38">
        <f t="shared" si="416"/>
        <v>66229</v>
      </c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40"/>
      <c r="AE204" s="40"/>
      <c r="AF204" s="41">
        <f t="shared" si="35"/>
        <v>0</v>
      </c>
      <c r="AG204" s="42"/>
    </row>
    <row r="205" spans="1:33" ht="13.8">
      <c r="A205" s="30" t="s">
        <v>2902</v>
      </c>
      <c r="B205" s="30" t="s">
        <v>2903</v>
      </c>
      <c r="C205" s="43"/>
      <c r="D205" s="44"/>
      <c r="E205" s="44"/>
      <c r="F205" s="35">
        <f t="shared" si="411"/>
        <v>0</v>
      </c>
      <c r="G205" s="35">
        <f t="shared" si="412"/>
        <v>0</v>
      </c>
      <c r="H205" s="35">
        <f t="shared" si="2"/>
        <v>0</v>
      </c>
      <c r="I205" s="21">
        <f t="shared" si="384"/>
        <v>18</v>
      </c>
      <c r="J205" s="37">
        <f t="shared" ref="J205:K205" si="435">MAX(N205,P205,R205,T205,V205,X205,Z205,AB205,AD205)</f>
        <v>20405.09</v>
      </c>
      <c r="K205" s="37">
        <f t="shared" si="435"/>
        <v>24078</v>
      </c>
      <c r="L205" s="38">
        <f t="shared" ref="L205:M205" si="436">MIN(N205,P205,R205,T205,V205,X205,Z205,AB205,AD205)</f>
        <v>20405.09</v>
      </c>
      <c r="M205" s="38">
        <f t="shared" si="436"/>
        <v>24078</v>
      </c>
      <c r="N205" s="38">
        <f t="shared" si="415"/>
        <v>20405.09</v>
      </c>
      <c r="O205" s="38">
        <f t="shared" si="416"/>
        <v>24078</v>
      </c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40"/>
      <c r="AE205" s="40"/>
      <c r="AF205" s="41">
        <f t="shared" si="35"/>
        <v>0</v>
      </c>
      <c r="AG205" s="42"/>
    </row>
    <row r="206" spans="1:33" ht="13.8">
      <c r="A206" s="30" t="s">
        <v>2914</v>
      </c>
      <c r="B206" s="30" t="s">
        <v>2915</v>
      </c>
      <c r="C206" s="43"/>
      <c r="D206" s="44"/>
      <c r="E206" s="44"/>
      <c r="F206" s="35">
        <f t="shared" si="411"/>
        <v>0</v>
      </c>
      <c r="G206" s="35">
        <f t="shared" si="412"/>
        <v>0</v>
      </c>
      <c r="H206" s="35">
        <f t="shared" si="2"/>
        <v>0</v>
      </c>
      <c r="I206" s="21">
        <f t="shared" si="384"/>
        <v>18</v>
      </c>
      <c r="J206" s="37">
        <f t="shared" ref="J206:K206" si="437">MAX(N206,P206,R206,T206,V206,X206,Z206,AB206,AD206)</f>
        <v>20405.09</v>
      </c>
      <c r="K206" s="37">
        <f t="shared" si="437"/>
        <v>24078</v>
      </c>
      <c r="L206" s="38">
        <f t="shared" ref="L206:M206" si="438">MIN(N206,P206,R206,T206,V206,X206,Z206,AB206,AD206)</f>
        <v>20405.09</v>
      </c>
      <c r="M206" s="38">
        <f t="shared" si="438"/>
        <v>24078</v>
      </c>
      <c r="N206" s="38">
        <f t="shared" si="415"/>
        <v>20405.09</v>
      </c>
      <c r="O206" s="38">
        <f t="shared" si="416"/>
        <v>24078</v>
      </c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40"/>
      <c r="AE206" s="40"/>
      <c r="AF206" s="41">
        <f t="shared" si="35"/>
        <v>0</v>
      </c>
      <c r="AG206" s="42"/>
    </row>
    <row r="207" spans="1:33" ht="13.8">
      <c r="A207" s="30" t="s">
        <v>2930</v>
      </c>
      <c r="B207" s="30" t="s">
        <v>2931</v>
      </c>
      <c r="C207" s="43"/>
      <c r="D207" s="44"/>
      <c r="E207" s="44"/>
      <c r="F207" s="35">
        <f t="shared" si="411"/>
        <v>0</v>
      </c>
      <c r="G207" s="35">
        <f t="shared" si="412"/>
        <v>0</v>
      </c>
      <c r="H207" s="35">
        <f t="shared" si="2"/>
        <v>0</v>
      </c>
      <c r="I207" s="21">
        <f t="shared" si="384"/>
        <v>18</v>
      </c>
      <c r="J207" s="37">
        <f t="shared" ref="J207:K207" si="439">MAX(N207,P207,R207,T207,V207,X207,Z207,AB207,AD207)</f>
        <v>1561.9</v>
      </c>
      <c r="K207" s="37">
        <f t="shared" si="439"/>
        <v>1843</v>
      </c>
      <c r="L207" s="38">
        <f t="shared" ref="L207:M207" si="440">MIN(N207,P207,R207,T207,V207,X207,Z207,AB207,AD207)</f>
        <v>1561.9</v>
      </c>
      <c r="M207" s="38">
        <f t="shared" si="440"/>
        <v>1843</v>
      </c>
      <c r="N207" s="38">
        <f t="shared" si="415"/>
        <v>1561.9</v>
      </c>
      <c r="O207" s="38">
        <f t="shared" si="416"/>
        <v>1843</v>
      </c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40"/>
      <c r="AE207" s="40"/>
      <c r="AF207" s="41">
        <f t="shared" si="35"/>
        <v>0</v>
      </c>
      <c r="AG207" s="42"/>
    </row>
    <row r="208" spans="1:33" ht="13.8">
      <c r="A208" s="30" t="s">
        <v>2966</v>
      </c>
      <c r="B208" s="30" t="s">
        <v>2967</v>
      </c>
      <c r="C208" s="43"/>
      <c r="D208" s="44"/>
      <c r="E208" s="44"/>
      <c r="F208" s="35">
        <f t="shared" si="411"/>
        <v>0</v>
      </c>
      <c r="G208" s="35">
        <f t="shared" si="412"/>
        <v>0</v>
      </c>
      <c r="H208" s="35">
        <f t="shared" si="2"/>
        <v>0</v>
      </c>
      <c r="I208" s="21">
        <f t="shared" si="384"/>
        <v>18</v>
      </c>
      <c r="J208" s="37">
        <f t="shared" ref="J208:K208" si="441">MAX(N208,P208,R208,T208,V208,X208,Z208,AB208,AD208)</f>
        <v>1618.59</v>
      </c>
      <c r="K208" s="37">
        <f t="shared" si="441"/>
        <v>1910</v>
      </c>
      <c r="L208" s="38">
        <f t="shared" ref="L208:M208" si="442">MIN(N208,P208,R208,T208,V208,X208,Z208,AB208,AD208)</f>
        <v>1618.59</v>
      </c>
      <c r="M208" s="38">
        <f t="shared" si="442"/>
        <v>1910</v>
      </c>
      <c r="N208" s="38">
        <f t="shared" si="415"/>
        <v>1618.59</v>
      </c>
      <c r="O208" s="38">
        <f t="shared" si="416"/>
        <v>1910</v>
      </c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40"/>
      <c r="AE208" s="40"/>
      <c r="AF208" s="41">
        <f t="shared" si="35"/>
        <v>0</v>
      </c>
      <c r="AG208" s="42"/>
    </row>
    <row r="209" spans="1:33" ht="13.8">
      <c r="A209" s="30" t="s">
        <v>2974</v>
      </c>
      <c r="B209" s="30" t="s">
        <v>2975</v>
      </c>
      <c r="C209" s="43"/>
      <c r="D209" s="44"/>
      <c r="E209" s="44"/>
      <c r="F209" s="35">
        <f t="shared" si="411"/>
        <v>0</v>
      </c>
      <c r="G209" s="35">
        <f t="shared" si="412"/>
        <v>0</v>
      </c>
      <c r="H209" s="35">
        <f t="shared" si="2"/>
        <v>0</v>
      </c>
      <c r="I209" s="21">
        <f t="shared" si="384"/>
        <v>18</v>
      </c>
      <c r="J209" s="37">
        <f t="shared" ref="J209:K209" si="443">MAX(N209,P209,R209,T209,V209,X209,Z209,AB209,AD209)</f>
        <v>2619.9699999999998</v>
      </c>
      <c r="K209" s="37">
        <f t="shared" si="443"/>
        <v>3092</v>
      </c>
      <c r="L209" s="38">
        <f t="shared" ref="L209:M209" si="444">MIN(N209,P209,R209,T209,V209,X209,Z209,AB209,AD209)</f>
        <v>2619.9699999999998</v>
      </c>
      <c r="M209" s="38">
        <f t="shared" si="444"/>
        <v>3092</v>
      </c>
      <c r="N209" s="38">
        <f t="shared" si="415"/>
        <v>2619.9699999999998</v>
      </c>
      <c r="O209" s="38">
        <f t="shared" si="416"/>
        <v>3092</v>
      </c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40"/>
      <c r="AE209" s="40"/>
      <c r="AF209" s="41">
        <f t="shared" si="35"/>
        <v>0</v>
      </c>
      <c r="AG209" s="42"/>
    </row>
    <row r="210" spans="1:33" ht="13.8">
      <c r="A210" s="30" t="s">
        <v>2990</v>
      </c>
      <c r="B210" s="30" t="s">
        <v>2991</v>
      </c>
      <c r="C210" s="43"/>
      <c r="D210" s="44"/>
      <c r="E210" s="44"/>
      <c r="F210" s="35">
        <f t="shared" si="411"/>
        <v>0</v>
      </c>
      <c r="G210" s="35">
        <f t="shared" si="412"/>
        <v>0</v>
      </c>
      <c r="H210" s="35">
        <f t="shared" si="2"/>
        <v>0</v>
      </c>
      <c r="I210" s="21">
        <f t="shared" si="384"/>
        <v>18</v>
      </c>
      <c r="J210" s="37">
        <f t="shared" ref="J210:K210" si="445">MAX(N210,P210,R210,T210,V210,X210,Z210,AB210,AD210)</f>
        <v>3766.2</v>
      </c>
      <c r="K210" s="37">
        <f t="shared" si="445"/>
        <v>4444</v>
      </c>
      <c r="L210" s="38">
        <f t="shared" ref="L210:M210" si="446">MIN(N210,P210,R210,T210,V210,X210,Z210,AB210,AD210)</f>
        <v>3766.2</v>
      </c>
      <c r="M210" s="38">
        <f t="shared" si="446"/>
        <v>4444</v>
      </c>
      <c r="N210" s="38">
        <f t="shared" si="415"/>
        <v>3766.2</v>
      </c>
      <c r="O210" s="38">
        <f t="shared" si="416"/>
        <v>4444</v>
      </c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40"/>
      <c r="AE210" s="40"/>
      <c r="AF210" s="41">
        <f t="shared" si="35"/>
        <v>0</v>
      </c>
      <c r="AG210" s="42"/>
    </row>
    <row r="211" spans="1:33" ht="13.8">
      <c r="A211" s="30" t="s">
        <v>3009</v>
      </c>
      <c r="B211" s="30" t="s">
        <v>3010</v>
      </c>
      <c r="C211" s="43"/>
      <c r="D211" s="44"/>
      <c r="E211" s="44"/>
      <c r="F211" s="35">
        <f t="shared" si="411"/>
        <v>0</v>
      </c>
      <c r="G211" s="35">
        <f t="shared" si="412"/>
        <v>0</v>
      </c>
      <c r="H211" s="35">
        <f t="shared" si="2"/>
        <v>0</v>
      </c>
      <c r="I211" s="21">
        <f t="shared" si="384"/>
        <v>18</v>
      </c>
      <c r="J211" s="37">
        <f t="shared" ref="J211:K211" si="447">MAX(N211,P211,R211,T211,V211,X211,Z211,AB211,AD211)</f>
        <v>24914.02</v>
      </c>
      <c r="K211" s="37">
        <f t="shared" si="447"/>
        <v>29399</v>
      </c>
      <c r="L211" s="38">
        <f t="shared" ref="L211:M211" si="448">MIN(N211,P211,R211,T211,V211,X211,Z211,AB211,AD211)</f>
        <v>24914.02</v>
      </c>
      <c r="M211" s="38">
        <f t="shared" si="448"/>
        <v>29399</v>
      </c>
      <c r="N211" s="38">
        <f t="shared" si="415"/>
        <v>24914.02</v>
      </c>
      <c r="O211" s="38">
        <f t="shared" si="416"/>
        <v>29399</v>
      </c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40"/>
      <c r="AE211" s="40"/>
      <c r="AF211" s="41">
        <f t="shared" si="35"/>
        <v>0</v>
      </c>
      <c r="AG211" s="42"/>
    </row>
    <row r="212" spans="1:33" ht="13.8">
      <c r="A212" s="30" t="s">
        <v>3028</v>
      </c>
      <c r="B212" s="30" t="s">
        <v>3030</v>
      </c>
      <c r="C212" s="43"/>
      <c r="D212" s="44"/>
      <c r="E212" s="44"/>
      <c r="F212" s="35">
        <f t="shared" si="411"/>
        <v>0</v>
      </c>
      <c r="G212" s="35">
        <f t="shared" si="412"/>
        <v>0</v>
      </c>
      <c r="H212" s="35">
        <f t="shared" si="2"/>
        <v>0</v>
      </c>
      <c r="I212" s="21">
        <f t="shared" si="384"/>
        <v>18</v>
      </c>
      <c r="J212" s="37">
        <f t="shared" ref="J212:K212" si="449">MAX(N212,P212,R212,T212,V212,X212,Z212,AB212,AD212)</f>
        <v>30550.18</v>
      </c>
      <c r="K212" s="37">
        <f t="shared" si="449"/>
        <v>36049</v>
      </c>
      <c r="L212" s="38">
        <f t="shared" ref="L212:M212" si="450">MIN(N212,P212,R212,T212,V212,X212,Z212,AB212,AD212)</f>
        <v>30550.18</v>
      </c>
      <c r="M212" s="38">
        <f t="shared" si="450"/>
        <v>36049</v>
      </c>
      <c r="N212" s="38">
        <f t="shared" si="415"/>
        <v>30550.18</v>
      </c>
      <c r="O212" s="38">
        <f t="shared" si="416"/>
        <v>36049</v>
      </c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40"/>
      <c r="AE212" s="40"/>
      <c r="AF212" s="41">
        <f t="shared" si="35"/>
        <v>0</v>
      </c>
      <c r="AG212" s="42"/>
    </row>
    <row r="213" spans="1:33" ht="27.6">
      <c r="A213" s="30" t="s">
        <v>186</v>
      </c>
      <c r="B213" s="30" t="s">
        <v>3043</v>
      </c>
      <c r="C213" s="43" t="s">
        <v>3044</v>
      </c>
      <c r="D213" s="44">
        <v>1</v>
      </c>
      <c r="E213" s="44">
        <v>2</v>
      </c>
      <c r="F213" s="35">
        <f t="shared" si="411"/>
        <v>0</v>
      </c>
      <c r="G213" s="35">
        <f t="shared" si="412"/>
        <v>0</v>
      </c>
      <c r="H213" s="35">
        <f t="shared" si="2"/>
        <v>2</v>
      </c>
      <c r="I213" s="17">
        <v>18</v>
      </c>
      <c r="J213" s="37">
        <f t="shared" ref="J213:K213" si="451">MAX(N213,P213,R213,T213,V213,X213,Z213,AB213,AD213)</f>
        <v>45406.66</v>
      </c>
      <c r="K213" s="37">
        <f t="shared" si="451"/>
        <v>53580</v>
      </c>
      <c r="L213" s="38">
        <f t="shared" ref="L213:M213" si="452">MIN(N213,P213,R213,T213,V213,X213,Z213,AB213,AD213)</f>
        <v>45406.66</v>
      </c>
      <c r="M213" s="38">
        <f t="shared" si="452"/>
        <v>53580</v>
      </c>
      <c r="N213" s="38">
        <f t="shared" si="415"/>
        <v>45406.66</v>
      </c>
      <c r="O213" s="38">
        <f t="shared" si="416"/>
        <v>53580</v>
      </c>
      <c r="P213" s="39"/>
      <c r="Q213" s="39"/>
      <c r="R213" s="39"/>
      <c r="S213" s="39"/>
      <c r="T213" s="39" t="str">
        <f>VLOOKUP(A213,Magnus,9,FALSE)</f>
        <v>₹34985.00</v>
      </c>
      <c r="U213" s="39" t="str">
        <f>VLOOKUP(A213,Magnus,11,FALSE)</f>
        <v>₹41283.00</v>
      </c>
      <c r="V213" s="39"/>
      <c r="W213" s="39"/>
      <c r="X213" s="39" t="str">
        <f>VLOOKUP(A213,Zeal,9,FALSE)</f>
        <v>₹34985.00</v>
      </c>
      <c r="Y213" s="39" t="str">
        <f>VLOOKUP(A213,Zeal,11,FALSE)</f>
        <v>₹41283.00</v>
      </c>
      <c r="Z213" s="39"/>
      <c r="AA213" s="39"/>
      <c r="AB213" s="39"/>
      <c r="AC213" s="39"/>
      <c r="AD213" s="40"/>
      <c r="AE213" s="40"/>
      <c r="AF213" s="41">
        <f t="shared" si="35"/>
        <v>-1</v>
      </c>
      <c r="AG213" s="42"/>
    </row>
    <row r="214" spans="1:33" ht="13.8">
      <c r="A214" s="30" t="s">
        <v>3070</v>
      </c>
      <c r="B214" s="30" t="s">
        <v>3071</v>
      </c>
      <c r="C214" s="43"/>
      <c r="D214" s="44"/>
      <c r="E214" s="44"/>
      <c r="F214" s="35">
        <f t="shared" si="411"/>
        <v>0</v>
      </c>
      <c r="G214" s="35">
        <f t="shared" si="412"/>
        <v>0</v>
      </c>
      <c r="H214" s="35">
        <f t="shared" si="2"/>
        <v>0</v>
      </c>
      <c r="I214" s="21">
        <f>VLOOKUP(A214,Old_Inventory,9,FALSE)</f>
        <v>18</v>
      </c>
      <c r="J214" s="37">
        <f t="shared" ref="J214:K214" si="453">MAX(N214,P214,R214,T214,V214,X214,Z214,AB214,AD214)</f>
        <v>32465.38</v>
      </c>
      <c r="K214" s="37">
        <f t="shared" si="453"/>
        <v>38309</v>
      </c>
      <c r="L214" s="38">
        <f t="shared" ref="L214:M214" si="454">MIN(N214,P214,R214,T214,V214,X214,Z214,AB214,AD214)</f>
        <v>32465.38</v>
      </c>
      <c r="M214" s="38">
        <f t="shared" si="454"/>
        <v>38309</v>
      </c>
      <c r="N214" s="38">
        <f t="shared" si="415"/>
        <v>32465.38</v>
      </c>
      <c r="O214" s="38">
        <f t="shared" si="416"/>
        <v>38309</v>
      </c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40"/>
      <c r="AE214" s="40"/>
      <c r="AF214" s="41">
        <f t="shared" si="35"/>
        <v>0</v>
      </c>
      <c r="AG214" s="42"/>
    </row>
    <row r="215" spans="1:33" ht="13.8">
      <c r="A215" s="30" t="s">
        <v>2018</v>
      </c>
      <c r="B215" s="30" t="s">
        <v>3084</v>
      </c>
      <c r="C215" s="43"/>
      <c r="D215" s="44"/>
      <c r="E215" s="44"/>
      <c r="F215" s="35">
        <f t="shared" si="411"/>
        <v>0</v>
      </c>
      <c r="G215" s="35">
        <f t="shared" si="412"/>
        <v>0</v>
      </c>
      <c r="H215" s="35">
        <f t="shared" si="2"/>
        <v>0</v>
      </c>
      <c r="I215" s="17">
        <v>18</v>
      </c>
      <c r="J215" s="37">
        <f t="shared" ref="J215:K215" si="455">MAX(N215,P215,R215,T215,V215,X215,Z215,AB215,AD215)</f>
        <v>72527</v>
      </c>
      <c r="K215" s="37">
        <f t="shared" si="455"/>
        <v>85582</v>
      </c>
      <c r="L215" s="38">
        <f t="shared" ref="L215:M215" si="456">MIN(N215,P215,R215,T215,V215,X215,Z215,AB215,AD215)</f>
        <v>72527</v>
      </c>
      <c r="M215" s="38">
        <f t="shared" si="456"/>
        <v>85582</v>
      </c>
      <c r="N215" s="38">
        <f t="shared" si="415"/>
        <v>72527</v>
      </c>
      <c r="O215" s="38">
        <f t="shared" si="416"/>
        <v>85582</v>
      </c>
      <c r="P215" s="39"/>
      <c r="Q215" s="39"/>
      <c r="R215" s="39" t="str">
        <f>VLOOKUP(A215,Primus,9,FALSE)</f>
        <v>₹72528.00</v>
      </c>
      <c r="S215" s="39" t="str">
        <f>VLOOKUP(A215,Primus,11,FALSE)</f>
        <v>₹85584.00</v>
      </c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40"/>
      <c r="AE215" s="40"/>
      <c r="AF215" s="41">
        <f t="shared" si="35"/>
        <v>0</v>
      </c>
      <c r="AG215" s="42"/>
    </row>
    <row r="216" spans="1:33" ht="13.8">
      <c r="A216" s="30" t="s">
        <v>3102</v>
      </c>
      <c r="B216" s="30" t="s">
        <v>3103</v>
      </c>
      <c r="C216" s="43"/>
      <c r="D216" s="44"/>
      <c r="E216" s="44"/>
      <c r="F216" s="35">
        <f t="shared" si="411"/>
        <v>0</v>
      </c>
      <c r="G216" s="35">
        <f t="shared" si="412"/>
        <v>0</v>
      </c>
      <c r="H216" s="35">
        <f t="shared" si="2"/>
        <v>0</v>
      </c>
      <c r="I216" s="21">
        <f>VLOOKUP(A216,Old_Inventory,9,FALSE)</f>
        <v>18</v>
      </c>
      <c r="J216" s="37">
        <f t="shared" ref="J216:K216" si="457">MAX(N216,P216,R216,T216,V216,X216,Z216,AB216,AD216)</f>
        <v>3885.87</v>
      </c>
      <c r="K216" s="37">
        <f t="shared" si="457"/>
        <v>4585</v>
      </c>
      <c r="L216" s="38">
        <f t="shared" ref="L216:M216" si="458">MIN(N216,P216,R216,T216,V216,X216,Z216,AB216,AD216)</f>
        <v>3885.87</v>
      </c>
      <c r="M216" s="38">
        <f t="shared" si="458"/>
        <v>4585</v>
      </c>
      <c r="N216" s="38">
        <f t="shared" si="415"/>
        <v>3885.87</v>
      </c>
      <c r="O216" s="38">
        <f t="shared" si="416"/>
        <v>4585</v>
      </c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40"/>
      <c r="AE216" s="40"/>
      <c r="AF216" s="41">
        <f t="shared" si="35"/>
        <v>0</v>
      </c>
      <c r="AG216" s="42"/>
    </row>
    <row r="217" spans="1:33" ht="13.8">
      <c r="A217" s="30" t="s">
        <v>3106</v>
      </c>
      <c r="B217" s="30" t="s">
        <v>3107</v>
      </c>
      <c r="C217" s="43"/>
      <c r="D217" s="44"/>
      <c r="E217" s="44"/>
      <c r="F217" s="35">
        <f t="shared" si="411"/>
        <v>0</v>
      </c>
      <c r="G217" s="35">
        <f t="shared" si="412"/>
        <v>0</v>
      </c>
      <c r="H217" s="35">
        <f t="shared" si="2"/>
        <v>0</v>
      </c>
      <c r="I217" s="21">
        <f>VLOOKUP(A217,Old_Inventory,9,FALSE)</f>
        <v>18</v>
      </c>
      <c r="J217" s="37">
        <f t="shared" ref="J217:K217" si="459">MAX(N217,P217,R217,T217,V217,X217,Z217,AB217,AD217)</f>
        <v>59311.01</v>
      </c>
      <c r="K217" s="37">
        <f t="shared" si="459"/>
        <v>69987</v>
      </c>
      <c r="L217" s="38">
        <f t="shared" ref="L217:M217" si="460">MIN(N217,P217,R217,T217,V217,X217,Z217,AB217,AD217)</f>
        <v>59311.01</v>
      </c>
      <c r="M217" s="38">
        <f t="shared" si="460"/>
        <v>69987</v>
      </c>
      <c r="N217" s="38">
        <f t="shared" si="415"/>
        <v>59311.01</v>
      </c>
      <c r="O217" s="38">
        <f t="shared" si="416"/>
        <v>69987</v>
      </c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40"/>
      <c r="AE217" s="40"/>
      <c r="AF217" s="41">
        <f t="shared" si="35"/>
        <v>0</v>
      </c>
      <c r="AG217" s="42"/>
    </row>
    <row r="218" spans="1:33" ht="13.8">
      <c r="A218" s="30" t="s">
        <v>2685</v>
      </c>
      <c r="B218" s="30" t="s">
        <v>3112</v>
      </c>
      <c r="C218" s="43"/>
      <c r="D218" s="44"/>
      <c r="E218" s="44"/>
      <c r="F218" s="35">
        <f t="shared" si="411"/>
        <v>0</v>
      </c>
      <c r="G218" s="35">
        <f t="shared" si="412"/>
        <v>0</v>
      </c>
      <c r="H218" s="35">
        <f t="shared" si="2"/>
        <v>0</v>
      </c>
      <c r="I218" s="17">
        <v>18</v>
      </c>
      <c r="J218" s="37">
        <f t="shared" ref="J218:K218" si="461">MAX(N218,P218,R218,T218,V218,X218,Z218,AB218,AD218)</f>
        <v>26396.93</v>
      </c>
      <c r="K218" s="37">
        <f t="shared" si="461"/>
        <v>31148</v>
      </c>
      <c r="L218" s="38">
        <f t="shared" ref="L218:M218" si="462">MIN(N218,P218,R218,T218,V218,X218,Z218,AB218,AD218)</f>
        <v>26396.93</v>
      </c>
      <c r="M218" s="38">
        <f t="shared" si="462"/>
        <v>31148</v>
      </c>
      <c r="N218" s="38">
        <f t="shared" si="415"/>
        <v>26396.93</v>
      </c>
      <c r="O218" s="38">
        <f t="shared" si="416"/>
        <v>31148</v>
      </c>
      <c r="P218" s="39"/>
      <c r="Q218" s="39"/>
      <c r="R218" s="39"/>
      <c r="S218" s="39"/>
      <c r="T218" s="39"/>
      <c r="U218" s="39"/>
      <c r="V218" s="39" t="str">
        <f>VLOOKUP(A218,Reo_LI,9,FALSE)</f>
        <v>₹25220.00</v>
      </c>
      <c r="W218" s="39" t="str">
        <f>VLOOKUP(A218,Reo_LI,11,FALSE)</f>
        <v>₹29760.00</v>
      </c>
      <c r="X218" s="39"/>
      <c r="Y218" s="39"/>
      <c r="Z218" s="39"/>
      <c r="AA218" s="39"/>
      <c r="AB218" s="39"/>
      <c r="AC218" s="39"/>
      <c r="AD218" s="40"/>
      <c r="AE218" s="40"/>
      <c r="AF218" s="41">
        <f t="shared" si="35"/>
        <v>0</v>
      </c>
      <c r="AG218" s="42"/>
    </row>
    <row r="219" spans="1:33" ht="13.8">
      <c r="A219" s="30" t="s">
        <v>191</v>
      </c>
      <c r="B219" s="30" t="s">
        <v>3125</v>
      </c>
      <c r="C219" s="43"/>
      <c r="D219" s="44"/>
      <c r="E219" s="44"/>
      <c r="F219" s="35">
        <f t="shared" si="411"/>
        <v>0</v>
      </c>
      <c r="G219" s="35">
        <f t="shared" si="412"/>
        <v>0</v>
      </c>
      <c r="H219" s="35">
        <f t="shared" si="2"/>
        <v>0</v>
      </c>
      <c r="I219" s="17">
        <v>18</v>
      </c>
      <c r="J219" s="37">
        <f t="shared" ref="J219:K219" si="463">MAX(N219,P219,R219,T219,V219,X219,Z219,AB219,AD219)</f>
        <v>48582.77</v>
      </c>
      <c r="K219" s="37">
        <f t="shared" si="463"/>
        <v>62186</v>
      </c>
      <c r="L219" s="38">
        <f t="shared" ref="L219:M219" si="464">MIN(N219,P219,R219,T219,V219,X219,Z219,AB219,AD219)</f>
        <v>48582.77</v>
      </c>
      <c r="M219" s="38">
        <f t="shared" si="464"/>
        <v>62186</v>
      </c>
      <c r="N219" s="38">
        <f t="shared" si="415"/>
        <v>48582.77</v>
      </c>
      <c r="O219" s="38">
        <f t="shared" si="416"/>
        <v>62186</v>
      </c>
      <c r="P219" s="39"/>
      <c r="Q219" s="39"/>
      <c r="R219" s="39"/>
      <c r="S219" s="39"/>
      <c r="T219" s="39" t="str">
        <f>VLOOKUP(A219,Magnus,9,FALSE)</f>
        <v>₹37686.00</v>
      </c>
      <c r="U219" s="39" t="str">
        <f>VLOOKUP(A219,Magnus,11,FALSE)</f>
        <v>₹44470.00</v>
      </c>
      <c r="V219" s="39"/>
      <c r="W219" s="39"/>
      <c r="X219" s="39" t="str">
        <f>VLOOKUP(A219,Zeal,9,FALSE)</f>
        <v>₹37686.00</v>
      </c>
      <c r="Y219" s="39" t="str">
        <f>VLOOKUP(A219,Zeal,11,FALSE)</f>
        <v>₹44470.00</v>
      </c>
      <c r="Z219" s="39"/>
      <c r="AA219" s="39"/>
      <c r="AB219" s="39"/>
      <c r="AC219" s="39"/>
      <c r="AD219" s="40"/>
      <c r="AE219" s="40"/>
      <c r="AF219" s="41">
        <f t="shared" si="35"/>
        <v>0</v>
      </c>
      <c r="AG219" s="42"/>
    </row>
    <row r="220" spans="1:33" ht="27.6">
      <c r="A220" s="33" t="s">
        <v>194</v>
      </c>
      <c r="B220" s="33" t="s">
        <v>2320</v>
      </c>
      <c r="C220" s="34" t="s">
        <v>3136</v>
      </c>
      <c r="D220" s="35">
        <v>1</v>
      </c>
      <c r="E220" s="35">
        <v>1</v>
      </c>
      <c r="F220" s="35">
        <f t="shared" si="411"/>
        <v>0</v>
      </c>
      <c r="G220" s="35">
        <f t="shared" si="412"/>
        <v>0</v>
      </c>
      <c r="H220" s="35">
        <f t="shared" si="2"/>
        <v>1</v>
      </c>
      <c r="I220" s="17">
        <v>18</v>
      </c>
      <c r="J220" s="37">
        <f t="shared" ref="J220:K220" si="465">MAX(N220,P220,R220,T220,V220,X220,Z220,AB220,AD220)</f>
        <v>42692</v>
      </c>
      <c r="K220" s="37">
        <f t="shared" si="465"/>
        <v>50377</v>
      </c>
      <c r="L220" s="38">
        <f t="shared" ref="L220:M220" si="466">MIN(N220,P220,R220,T220,V220,X220,Z220,AB220,AD220)</f>
        <v>42692</v>
      </c>
      <c r="M220" s="38">
        <f t="shared" si="466"/>
        <v>50377</v>
      </c>
      <c r="N220" s="38">
        <f t="shared" si="415"/>
        <v>42692</v>
      </c>
      <c r="O220" s="38">
        <f t="shared" si="416"/>
        <v>50377</v>
      </c>
      <c r="P220" s="39"/>
      <c r="Q220" s="39"/>
      <c r="R220" s="39"/>
      <c r="S220" s="39"/>
      <c r="T220" s="39" t="str">
        <f>VLOOKUP(A220,Magnus,9,FALSE)</f>
        <v>₹42537.00</v>
      </c>
      <c r="U220" s="39" t="str">
        <f>VLOOKUP(A220,Magnus,11,FALSE)</f>
        <v>₹50194.00</v>
      </c>
      <c r="V220" s="39"/>
      <c r="W220" s="39"/>
      <c r="X220" s="39" t="str">
        <f>VLOOKUP(A220,Zeal,9,FALSE)</f>
        <v>₹42537.00</v>
      </c>
      <c r="Y220" s="39" t="str">
        <f>VLOOKUP(A220,Zeal,11,FALSE)</f>
        <v>₹50194.00</v>
      </c>
      <c r="Z220" s="39"/>
      <c r="AA220" s="39"/>
      <c r="AB220" s="39"/>
      <c r="AC220" s="39"/>
      <c r="AD220" s="40"/>
      <c r="AE220" s="40"/>
      <c r="AF220" s="41">
        <f t="shared" si="35"/>
        <v>0</v>
      </c>
      <c r="AG220" s="42"/>
    </row>
    <row r="221" spans="1:33" ht="13.8">
      <c r="A221" s="33" t="s">
        <v>2024</v>
      </c>
      <c r="B221" s="33" t="s">
        <v>2025</v>
      </c>
      <c r="C221" s="34"/>
      <c r="D221" s="35"/>
      <c r="E221" s="35"/>
      <c r="F221" s="35">
        <f t="shared" si="411"/>
        <v>0</v>
      </c>
      <c r="G221" s="35">
        <f t="shared" si="412"/>
        <v>0</v>
      </c>
      <c r="H221" s="35">
        <f t="shared" si="2"/>
        <v>0</v>
      </c>
      <c r="I221" s="17">
        <v>18</v>
      </c>
      <c r="J221" s="37">
        <f t="shared" ref="J221:K221" si="467">MAX(N221,P221,R221,T221,V221,X221,Z221,AB221,AD221)</f>
        <v>67832</v>
      </c>
      <c r="K221" s="37">
        <f t="shared" si="467"/>
        <v>80041</v>
      </c>
      <c r="L221" s="38">
        <f t="shared" ref="L221:M221" si="468">MIN(N221,P221,R221,T221,V221,X221,Z221,AB221,AD221)</f>
        <v>67832</v>
      </c>
      <c r="M221" s="38">
        <f t="shared" si="468"/>
        <v>80041</v>
      </c>
      <c r="N221" s="38">
        <f t="shared" si="415"/>
        <v>67832</v>
      </c>
      <c r="O221" s="38">
        <f t="shared" si="416"/>
        <v>80041</v>
      </c>
      <c r="P221" s="39"/>
      <c r="Q221" s="39"/>
      <c r="R221" s="39" t="str">
        <f>VLOOKUP(A221,Primus,9,FALSE)</f>
        <v>₹67832.00</v>
      </c>
      <c r="S221" s="39" t="str">
        <f>VLOOKUP(A221,Primus,11,FALSE)</f>
        <v>₹80042.00</v>
      </c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40"/>
      <c r="AE221" s="40"/>
      <c r="AF221" s="41">
        <f t="shared" si="35"/>
        <v>0</v>
      </c>
      <c r="AG221" s="42"/>
    </row>
    <row r="222" spans="1:33" ht="13.8">
      <c r="A222" s="30" t="s">
        <v>3156</v>
      </c>
      <c r="B222" s="30" t="s">
        <v>3157</v>
      </c>
      <c r="C222" s="43"/>
      <c r="D222" s="44"/>
      <c r="E222" s="44"/>
      <c r="F222" s="35">
        <f t="shared" si="411"/>
        <v>0</v>
      </c>
      <c r="G222" s="35">
        <f t="shared" si="412"/>
        <v>0</v>
      </c>
      <c r="H222" s="35">
        <f t="shared" si="2"/>
        <v>0</v>
      </c>
      <c r="I222" s="21">
        <f t="shared" ref="I222:I239" si="469">VLOOKUP(A222,Old_Inventory,9,FALSE)</f>
        <v>18</v>
      </c>
      <c r="J222" s="37">
        <f t="shared" ref="J222:K222" si="470">MAX(N222,P222,R222,T222,V222,X222,Z222,AB222,AD222)</f>
        <v>2834.1</v>
      </c>
      <c r="K222" s="37">
        <f t="shared" si="470"/>
        <v>3344</v>
      </c>
      <c r="L222" s="38">
        <f t="shared" ref="L222:M222" si="471">MIN(N222,P222,R222,T222,V222,X222,Z222,AB222,AD222)</f>
        <v>2834.1</v>
      </c>
      <c r="M222" s="38">
        <f t="shared" si="471"/>
        <v>3344</v>
      </c>
      <c r="N222" s="38">
        <f t="shared" si="415"/>
        <v>2834.1</v>
      </c>
      <c r="O222" s="38">
        <f t="shared" si="416"/>
        <v>3344</v>
      </c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40"/>
      <c r="AE222" s="40"/>
      <c r="AF222" s="41">
        <f t="shared" si="35"/>
        <v>0</v>
      </c>
      <c r="AG222" s="42"/>
    </row>
    <row r="223" spans="1:33" ht="13.8">
      <c r="A223" s="30" t="s">
        <v>3159</v>
      </c>
      <c r="B223" s="30" t="s">
        <v>3160</v>
      </c>
      <c r="C223" s="43"/>
      <c r="D223" s="44"/>
      <c r="E223" s="44"/>
      <c r="F223" s="35">
        <f t="shared" si="411"/>
        <v>0</v>
      </c>
      <c r="G223" s="35">
        <f t="shared" si="412"/>
        <v>0</v>
      </c>
      <c r="H223" s="35">
        <f t="shared" si="2"/>
        <v>0</v>
      </c>
      <c r="I223" s="21">
        <f t="shared" si="469"/>
        <v>18</v>
      </c>
      <c r="J223" s="37">
        <f t="shared" ref="J223:K223" si="472">MAX(N223,P223,R223,T223,V223,X223,Z223,AB223,AD223)</f>
        <v>10323.59</v>
      </c>
      <c r="K223" s="37">
        <f t="shared" si="472"/>
        <v>12182</v>
      </c>
      <c r="L223" s="38">
        <f t="shared" ref="L223:M223" si="473">MIN(N223,P223,R223,T223,V223,X223,Z223,AB223,AD223)</f>
        <v>10323.59</v>
      </c>
      <c r="M223" s="38">
        <f t="shared" si="473"/>
        <v>12182</v>
      </c>
      <c r="N223" s="38">
        <f t="shared" si="415"/>
        <v>10323.59</v>
      </c>
      <c r="O223" s="38">
        <f t="shared" si="416"/>
        <v>12182</v>
      </c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40"/>
      <c r="AE223" s="40"/>
      <c r="AF223" s="41">
        <f t="shared" si="35"/>
        <v>0</v>
      </c>
      <c r="AG223" s="42"/>
    </row>
    <row r="224" spans="1:33" ht="27.6">
      <c r="A224" s="30" t="s">
        <v>3161</v>
      </c>
      <c r="B224" s="30" t="s">
        <v>3162</v>
      </c>
      <c r="C224" s="43"/>
      <c r="D224" s="44"/>
      <c r="E224" s="44"/>
      <c r="F224" s="35">
        <f t="shared" si="411"/>
        <v>0</v>
      </c>
      <c r="G224" s="35">
        <f t="shared" si="412"/>
        <v>0</v>
      </c>
      <c r="H224" s="35">
        <f t="shared" si="2"/>
        <v>0</v>
      </c>
      <c r="I224" s="21">
        <f t="shared" si="469"/>
        <v>18</v>
      </c>
      <c r="J224" s="37">
        <f t="shared" ref="J224:K224" si="474">MAX(N224,P224,R224,T224,V224,X224,Z224,AB224,AD224)</f>
        <v>7347.14</v>
      </c>
      <c r="K224" s="37">
        <f t="shared" si="474"/>
        <v>8670</v>
      </c>
      <c r="L224" s="38">
        <f t="shared" ref="L224:M224" si="475">MIN(N224,P224,R224,T224,V224,X224,Z224,AB224,AD224)</f>
        <v>7347.14</v>
      </c>
      <c r="M224" s="38">
        <f t="shared" si="475"/>
        <v>8670</v>
      </c>
      <c r="N224" s="38">
        <f t="shared" si="415"/>
        <v>7347.14</v>
      </c>
      <c r="O224" s="38">
        <f t="shared" si="416"/>
        <v>8670</v>
      </c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40"/>
      <c r="AE224" s="40"/>
      <c r="AF224" s="41">
        <f t="shared" si="35"/>
        <v>0</v>
      </c>
      <c r="AG224" s="42"/>
    </row>
    <row r="225" spans="1:33" ht="27.6">
      <c r="A225" s="30" t="s">
        <v>3163</v>
      </c>
      <c r="B225" s="30" t="s">
        <v>3164</v>
      </c>
      <c r="C225" s="43"/>
      <c r="D225" s="44"/>
      <c r="E225" s="44"/>
      <c r="F225" s="35">
        <f t="shared" si="411"/>
        <v>0</v>
      </c>
      <c r="G225" s="35">
        <f t="shared" si="412"/>
        <v>0</v>
      </c>
      <c r="H225" s="35">
        <f t="shared" si="2"/>
        <v>0</v>
      </c>
      <c r="I225" s="21">
        <f t="shared" si="469"/>
        <v>18</v>
      </c>
      <c r="J225" s="37">
        <f t="shared" ref="J225:K225" si="476">MAX(N225,P225,R225,T225,V225,X225,Z225,AB225,AD225)</f>
        <v>5346.68</v>
      </c>
      <c r="K225" s="37">
        <f t="shared" si="476"/>
        <v>6309</v>
      </c>
      <c r="L225" s="38">
        <f t="shared" ref="L225:M225" si="477">MIN(N225,P225,R225,T225,V225,X225,Z225,AB225,AD225)</f>
        <v>5346.68</v>
      </c>
      <c r="M225" s="38">
        <f t="shared" si="477"/>
        <v>6309</v>
      </c>
      <c r="N225" s="38">
        <f t="shared" si="415"/>
        <v>5346.68</v>
      </c>
      <c r="O225" s="38">
        <f t="shared" si="416"/>
        <v>6309</v>
      </c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40"/>
      <c r="AE225" s="40"/>
      <c r="AF225" s="41">
        <f t="shared" si="35"/>
        <v>0</v>
      </c>
      <c r="AG225" s="42"/>
    </row>
    <row r="226" spans="1:33" ht="27.6">
      <c r="A226" s="30" t="s">
        <v>3165</v>
      </c>
      <c r="B226" s="30" t="s">
        <v>3166</v>
      </c>
      <c r="C226" s="43"/>
      <c r="D226" s="44"/>
      <c r="E226" s="44"/>
      <c r="F226" s="35">
        <f t="shared" si="411"/>
        <v>0</v>
      </c>
      <c r="G226" s="35">
        <f t="shared" si="412"/>
        <v>0</v>
      </c>
      <c r="H226" s="35">
        <f t="shared" si="2"/>
        <v>0</v>
      </c>
      <c r="I226" s="21">
        <f t="shared" si="469"/>
        <v>18</v>
      </c>
      <c r="J226" s="37">
        <f t="shared" ref="J226:K226" si="478">MAX(N226,P226,R226,T226,V226,X226,Z226,AB226,AD226)</f>
        <v>9620.39</v>
      </c>
      <c r="K226" s="37">
        <f t="shared" si="478"/>
        <v>11352</v>
      </c>
      <c r="L226" s="38">
        <f t="shared" ref="L226:M226" si="479">MIN(N226,P226,R226,T226,V226,X226,Z226,AB226,AD226)</f>
        <v>9620.39</v>
      </c>
      <c r="M226" s="38">
        <f t="shared" si="479"/>
        <v>11352</v>
      </c>
      <c r="N226" s="38">
        <f t="shared" si="415"/>
        <v>9620.39</v>
      </c>
      <c r="O226" s="38">
        <f t="shared" si="416"/>
        <v>11352</v>
      </c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40"/>
      <c r="AE226" s="40"/>
      <c r="AF226" s="41">
        <f t="shared" si="35"/>
        <v>0</v>
      </c>
      <c r="AG226" s="42"/>
    </row>
    <row r="227" spans="1:33" ht="13.8">
      <c r="A227" s="30" t="s">
        <v>3167</v>
      </c>
      <c r="B227" s="30" t="s">
        <v>3168</v>
      </c>
      <c r="C227" s="43"/>
      <c r="D227" s="44"/>
      <c r="E227" s="44"/>
      <c r="F227" s="35">
        <f t="shared" si="411"/>
        <v>0</v>
      </c>
      <c r="G227" s="35">
        <f t="shared" si="412"/>
        <v>0</v>
      </c>
      <c r="H227" s="35">
        <f t="shared" si="2"/>
        <v>0</v>
      </c>
      <c r="I227" s="21">
        <f t="shared" si="469"/>
        <v>5</v>
      </c>
      <c r="J227" s="37">
        <f t="shared" ref="J227:K227" si="480">MAX(N227,P227,R227,T227,V227,X227,Z227,AB227,AD227)</f>
        <v>4304.18</v>
      </c>
      <c r="K227" s="37">
        <f t="shared" si="480"/>
        <v>4519</v>
      </c>
      <c r="L227" s="38">
        <f t="shared" ref="L227:M227" si="481">MIN(N227,P227,R227,T227,V227,X227,Z227,AB227,AD227)</f>
        <v>4304.18</v>
      </c>
      <c r="M227" s="38">
        <f t="shared" si="481"/>
        <v>4519</v>
      </c>
      <c r="N227" s="38">
        <f t="shared" si="415"/>
        <v>4304.18</v>
      </c>
      <c r="O227" s="38">
        <f t="shared" si="416"/>
        <v>4519</v>
      </c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40"/>
      <c r="AE227" s="40"/>
      <c r="AF227" s="41">
        <f t="shared" si="35"/>
        <v>0</v>
      </c>
      <c r="AG227" s="42"/>
    </row>
    <row r="228" spans="1:33" ht="13.8">
      <c r="A228" s="30" t="s">
        <v>3170</v>
      </c>
      <c r="B228" s="30" t="s">
        <v>3171</v>
      </c>
      <c r="C228" s="43"/>
      <c r="D228" s="44"/>
      <c r="E228" s="44"/>
      <c r="F228" s="35">
        <f t="shared" si="411"/>
        <v>0</v>
      </c>
      <c r="G228" s="35">
        <f t="shared" si="412"/>
        <v>0</v>
      </c>
      <c r="H228" s="35">
        <f t="shared" si="2"/>
        <v>0</v>
      </c>
      <c r="I228" s="21">
        <f t="shared" si="469"/>
        <v>18</v>
      </c>
      <c r="J228" s="37">
        <f t="shared" ref="J228:K228" si="482">MAX(N228,P228,R228,T228,V228,X228,Z228,AB228,AD228)</f>
        <v>4388.8900000000003</v>
      </c>
      <c r="K228" s="37">
        <f t="shared" si="482"/>
        <v>5179</v>
      </c>
      <c r="L228" s="38">
        <f t="shared" ref="L228:M228" si="483">MIN(N228,P228,R228,T228,V228,X228,Z228,AB228,AD228)</f>
        <v>4388.8900000000003</v>
      </c>
      <c r="M228" s="38">
        <f t="shared" si="483"/>
        <v>5179</v>
      </c>
      <c r="N228" s="38">
        <f t="shared" si="415"/>
        <v>4388.8900000000003</v>
      </c>
      <c r="O228" s="38">
        <f t="shared" si="416"/>
        <v>5179</v>
      </c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40"/>
      <c r="AE228" s="40"/>
      <c r="AF228" s="41">
        <f t="shared" si="35"/>
        <v>0</v>
      </c>
      <c r="AG228" s="42"/>
    </row>
    <row r="229" spans="1:33" ht="13.8">
      <c r="A229" s="30" t="s">
        <v>3172</v>
      </c>
      <c r="B229" s="30" t="s">
        <v>3173</v>
      </c>
      <c r="C229" s="43"/>
      <c r="D229" s="44"/>
      <c r="E229" s="44"/>
      <c r="F229" s="35">
        <f t="shared" si="411"/>
        <v>0</v>
      </c>
      <c r="G229" s="35">
        <f t="shared" si="412"/>
        <v>0</v>
      </c>
      <c r="H229" s="35">
        <f t="shared" si="2"/>
        <v>0</v>
      </c>
      <c r="I229" s="21">
        <f t="shared" si="469"/>
        <v>5</v>
      </c>
      <c r="J229" s="37">
        <f t="shared" ref="J229:K229" si="484">MAX(N229,P229,R229,T229,V229,X229,Z229,AB229,AD229)</f>
        <v>5950.95</v>
      </c>
      <c r="K229" s="37">
        <f t="shared" si="484"/>
        <v>6248</v>
      </c>
      <c r="L229" s="38">
        <f t="shared" ref="L229:M229" si="485">MIN(N229,P229,R229,T229,V229,X229,Z229,AB229,AD229)</f>
        <v>5950.95</v>
      </c>
      <c r="M229" s="38">
        <f t="shared" si="485"/>
        <v>6248</v>
      </c>
      <c r="N229" s="38">
        <f t="shared" si="415"/>
        <v>5950.95</v>
      </c>
      <c r="O229" s="38">
        <f t="shared" si="416"/>
        <v>6248</v>
      </c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40"/>
      <c r="AE229" s="40"/>
      <c r="AF229" s="41">
        <f t="shared" si="35"/>
        <v>0</v>
      </c>
      <c r="AG229" s="42"/>
    </row>
    <row r="230" spans="1:33" ht="13.8">
      <c r="A230" s="30" t="s">
        <v>3174</v>
      </c>
      <c r="B230" s="30" t="s">
        <v>3175</v>
      </c>
      <c r="C230" s="43"/>
      <c r="D230" s="44"/>
      <c r="E230" s="44"/>
      <c r="F230" s="35">
        <f t="shared" si="411"/>
        <v>0</v>
      </c>
      <c r="G230" s="35">
        <f t="shared" si="412"/>
        <v>0</v>
      </c>
      <c r="H230" s="35">
        <f t="shared" si="2"/>
        <v>0</v>
      </c>
      <c r="I230" s="21">
        <f t="shared" si="469"/>
        <v>5</v>
      </c>
      <c r="J230" s="37">
        <f t="shared" ref="J230:K230" si="486">MAX(N230,P230,R230,T230,V230,X230,Z230,AB230,AD230)</f>
        <v>14644.84</v>
      </c>
      <c r="K230" s="37">
        <f t="shared" si="486"/>
        <v>15377</v>
      </c>
      <c r="L230" s="38">
        <f t="shared" ref="L230:M230" si="487">MIN(N230,P230,R230,T230,V230,X230,Z230,AB230,AD230)</f>
        <v>14644.84</v>
      </c>
      <c r="M230" s="38">
        <f t="shared" si="487"/>
        <v>15377</v>
      </c>
      <c r="N230" s="38">
        <f t="shared" si="415"/>
        <v>14644.84</v>
      </c>
      <c r="O230" s="38">
        <f t="shared" si="416"/>
        <v>15377</v>
      </c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40"/>
      <c r="AE230" s="40"/>
      <c r="AF230" s="41">
        <f t="shared" si="35"/>
        <v>0</v>
      </c>
      <c r="AG230" s="42"/>
    </row>
    <row r="231" spans="1:33" ht="13.8">
      <c r="A231" s="30" t="s">
        <v>3177</v>
      </c>
      <c r="B231" s="30" t="s">
        <v>3178</v>
      </c>
      <c r="C231" s="43"/>
      <c r="D231" s="44"/>
      <c r="E231" s="44"/>
      <c r="F231" s="35">
        <f t="shared" si="411"/>
        <v>0</v>
      </c>
      <c r="G231" s="35">
        <f t="shared" si="412"/>
        <v>0</v>
      </c>
      <c r="H231" s="35">
        <f t="shared" si="2"/>
        <v>0</v>
      </c>
      <c r="I231" s="21">
        <f t="shared" si="469"/>
        <v>5</v>
      </c>
      <c r="J231" s="37">
        <f t="shared" ref="J231:K231" si="488">MAX(N231,P231,R231,T231,V231,X231,Z231,AB231,AD231)</f>
        <v>5950.95</v>
      </c>
      <c r="K231" s="37">
        <f t="shared" si="488"/>
        <v>6248</v>
      </c>
      <c r="L231" s="38">
        <f t="shared" ref="L231:M231" si="489">MIN(N231,P231,R231,T231,V231,X231,Z231,AB231,AD231)</f>
        <v>5950.95</v>
      </c>
      <c r="M231" s="38">
        <f t="shared" si="489"/>
        <v>6248</v>
      </c>
      <c r="N231" s="38">
        <f t="shared" si="415"/>
        <v>5950.95</v>
      </c>
      <c r="O231" s="38">
        <f t="shared" si="416"/>
        <v>6248</v>
      </c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40"/>
      <c r="AE231" s="40"/>
      <c r="AF231" s="41">
        <f t="shared" si="35"/>
        <v>0</v>
      </c>
      <c r="AG231" s="42"/>
    </row>
    <row r="232" spans="1:33" ht="13.8">
      <c r="A232" s="30" t="s">
        <v>3179</v>
      </c>
      <c r="B232" s="30" t="s">
        <v>3180</v>
      </c>
      <c r="C232" s="43"/>
      <c r="D232" s="44"/>
      <c r="E232" s="44"/>
      <c r="F232" s="35">
        <f t="shared" si="411"/>
        <v>0</v>
      </c>
      <c r="G232" s="35">
        <f t="shared" si="412"/>
        <v>0</v>
      </c>
      <c r="H232" s="35">
        <f t="shared" si="2"/>
        <v>0</v>
      </c>
      <c r="I232" s="21">
        <f t="shared" si="469"/>
        <v>5</v>
      </c>
      <c r="J232" s="37">
        <f t="shared" ref="J232:K232" si="490">MAX(N232,P232,R232,T232,V232,X232,Z232,AB232,AD232)</f>
        <v>15659.13</v>
      </c>
      <c r="K232" s="37">
        <f t="shared" si="490"/>
        <v>16442</v>
      </c>
      <c r="L232" s="38">
        <f t="shared" ref="L232:M232" si="491">MIN(N232,P232,R232,T232,V232,X232,Z232,AB232,AD232)</f>
        <v>15659.13</v>
      </c>
      <c r="M232" s="38">
        <f t="shared" si="491"/>
        <v>16442</v>
      </c>
      <c r="N232" s="38">
        <f t="shared" si="415"/>
        <v>15659.13</v>
      </c>
      <c r="O232" s="38">
        <f t="shared" si="416"/>
        <v>16442</v>
      </c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40"/>
      <c r="AE232" s="40"/>
      <c r="AF232" s="41">
        <f t="shared" si="35"/>
        <v>0</v>
      </c>
      <c r="AG232" s="42"/>
    </row>
    <row r="233" spans="1:33" ht="13.8">
      <c r="A233" s="30" t="s">
        <v>3181</v>
      </c>
      <c r="B233" s="30" t="s">
        <v>3182</v>
      </c>
      <c r="C233" s="43"/>
      <c r="D233" s="44"/>
      <c r="E233" s="44"/>
      <c r="F233" s="35">
        <f t="shared" si="411"/>
        <v>0</v>
      </c>
      <c r="G233" s="35">
        <f t="shared" si="412"/>
        <v>0</v>
      </c>
      <c r="H233" s="35">
        <f t="shared" si="2"/>
        <v>0</v>
      </c>
      <c r="I233" s="21">
        <f t="shared" si="469"/>
        <v>5</v>
      </c>
      <c r="J233" s="37">
        <f t="shared" ref="J233:K233" si="492">MAX(N233,P233,R233,T233,V233,X233,Z233,AB233,AD233)</f>
        <v>8085.2</v>
      </c>
      <c r="K233" s="37">
        <f t="shared" si="492"/>
        <v>8489</v>
      </c>
      <c r="L233" s="38">
        <f t="shared" ref="L233:M233" si="493">MIN(N233,P233,R233,T233,V233,X233,Z233,AB233,AD233)</f>
        <v>8085.2</v>
      </c>
      <c r="M233" s="38">
        <f t="shared" si="493"/>
        <v>8489</v>
      </c>
      <c r="N233" s="38">
        <f t="shared" si="415"/>
        <v>8085.2</v>
      </c>
      <c r="O233" s="38">
        <f t="shared" si="416"/>
        <v>8489</v>
      </c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40"/>
      <c r="AE233" s="40"/>
      <c r="AF233" s="41">
        <f t="shared" si="35"/>
        <v>0</v>
      </c>
      <c r="AG233" s="42"/>
    </row>
    <row r="234" spans="1:33" ht="13.8">
      <c r="A234" s="30" t="s">
        <v>3183</v>
      </c>
      <c r="B234" s="30" t="s">
        <v>3184</v>
      </c>
      <c r="C234" s="43"/>
      <c r="D234" s="44"/>
      <c r="E234" s="44"/>
      <c r="F234" s="35">
        <f t="shared" si="411"/>
        <v>0</v>
      </c>
      <c r="G234" s="35">
        <f t="shared" si="412"/>
        <v>0</v>
      </c>
      <c r="H234" s="35">
        <f t="shared" si="2"/>
        <v>0</v>
      </c>
      <c r="I234" s="21">
        <f t="shared" si="469"/>
        <v>5</v>
      </c>
      <c r="J234" s="37">
        <f t="shared" ref="J234:K234" si="494">MAX(N234,P234,R234,T234,V234,X234,Z234,AB234,AD234)</f>
        <v>6081.74</v>
      </c>
      <c r="K234" s="37">
        <f t="shared" si="494"/>
        <v>6386</v>
      </c>
      <c r="L234" s="38">
        <f t="shared" ref="L234:M234" si="495">MIN(N234,P234,R234,T234,V234,X234,Z234,AB234,AD234)</f>
        <v>6081.74</v>
      </c>
      <c r="M234" s="38">
        <f t="shared" si="495"/>
        <v>6386</v>
      </c>
      <c r="N234" s="38">
        <f t="shared" si="415"/>
        <v>6081.74</v>
      </c>
      <c r="O234" s="38">
        <f t="shared" si="416"/>
        <v>6386</v>
      </c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40"/>
      <c r="AE234" s="40"/>
      <c r="AF234" s="41">
        <f t="shared" si="35"/>
        <v>0</v>
      </c>
      <c r="AG234" s="42"/>
    </row>
    <row r="235" spans="1:33" ht="13.8">
      <c r="A235" s="30" t="s">
        <v>3185</v>
      </c>
      <c r="B235" s="30" t="s">
        <v>3186</v>
      </c>
      <c r="C235" s="43"/>
      <c r="D235" s="44"/>
      <c r="E235" s="44"/>
      <c r="F235" s="35">
        <f t="shared" si="411"/>
        <v>0</v>
      </c>
      <c r="G235" s="35">
        <f t="shared" si="412"/>
        <v>0</v>
      </c>
      <c r="H235" s="35">
        <f t="shared" si="2"/>
        <v>0</v>
      </c>
      <c r="I235" s="21">
        <f t="shared" si="469"/>
        <v>5</v>
      </c>
      <c r="J235" s="37">
        <f t="shared" ref="J235:K235" si="496">MAX(N235,P235,R235,T235,V235,X235,Z235,AB235,AD235)</f>
        <v>4345.43</v>
      </c>
      <c r="K235" s="37">
        <f t="shared" si="496"/>
        <v>4563</v>
      </c>
      <c r="L235" s="38">
        <f t="shared" ref="L235:M235" si="497">MIN(N235,P235,R235,T235,V235,X235,Z235,AB235,AD235)</f>
        <v>4345.43</v>
      </c>
      <c r="M235" s="38">
        <f t="shared" si="497"/>
        <v>4563</v>
      </c>
      <c r="N235" s="38">
        <f t="shared" si="415"/>
        <v>4345.43</v>
      </c>
      <c r="O235" s="38">
        <f t="shared" si="416"/>
        <v>4563</v>
      </c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40"/>
      <c r="AE235" s="40"/>
      <c r="AF235" s="41">
        <f t="shared" si="35"/>
        <v>0</v>
      </c>
      <c r="AG235" s="42"/>
    </row>
    <row r="236" spans="1:33" ht="13.8">
      <c r="A236" s="30" t="s">
        <v>3188</v>
      </c>
      <c r="B236" s="30" t="s">
        <v>3189</v>
      </c>
      <c r="C236" s="43"/>
      <c r="D236" s="44"/>
      <c r="E236" s="44"/>
      <c r="F236" s="35">
        <f t="shared" si="411"/>
        <v>0</v>
      </c>
      <c r="G236" s="35">
        <f t="shared" si="412"/>
        <v>0</v>
      </c>
      <c r="H236" s="35">
        <f t="shared" si="2"/>
        <v>0</v>
      </c>
      <c r="I236" s="21">
        <f t="shared" si="469"/>
        <v>18</v>
      </c>
      <c r="J236" s="37">
        <f t="shared" ref="J236:K236" si="498">MAX(N236,P236,R236,T236,V236,X236,Z236,AB236,AD236)</f>
        <v>8905.08</v>
      </c>
      <c r="K236" s="37">
        <f t="shared" si="498"/>
        <v>10508</v>
      </c>
      <c r="L236" s="38">
        <f t="shared" ref="L236:M236" si="499">MIN(N236,P236,R236,T236,V236,X236,Z236,AB236,AD236)</f>
        <v>8905.08</v>
      </c>
      <c r="M236" s="38">
        <f t="shared" si="499"/>
        <v>10508</v>
      </c>
      <c r="N236" s="38">
        <f t="shared" si="415"/>
        <v>8905.08</v>
      </c>
      <c r="O236" s="38">
        <f t="shared" si="416"/>
        <v>10508</v>
      </c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40"/>
      <c r="AE236" s="40"/>
      <c r="AF236" s="41">
        <f t="shared" si="35"/>
        <v>0</v>
      </c>
      <c r="AG236" s="42"/>
    </row>
    <row r="237" spans="1:33" ht="13.8">
      <c r="A237" s="30" t="s">
        <v>3190</v>
      </c>
      <c r="B237" s="30" t="s">
        <v>3191</v>
      </c>
      <c r="C237" s="43"/>
      <c r="D237" s="44"/>
      <c r="E237" s="44"/>
      <c r="F237" s="35">
        <f t="shared" si="411"/>
        <v>0</v>
      </c>
      <c r="G237" s="35">
        <f t="shared" si="412"/>
        <v>0</v>
      </c>
      <c r="H237" s="35">
        <f t="shared" si="2"/>
        <v>0</v>
      </c>
      <c r="I237" s="21">
        <f t="shared" si="469"/>
        <v>18</v>
      </c>
      <c r="J237" s="37">
        <f t="shared" ref="J237:K237" si="500">MAX(N237,P237,R237,T237,V237,X237,Z237,AB237,AD237)</f>
        <v>8905.08</v>
      </c>
      <c r="K237" s="37">
        <f t="shared" si="500"/>
        <v>10508</v>
      </c>
      <c r="L237" s="38">
        <f t="shared" ref="L237:M237" si="501">MIN(N237,P237,R237,T237,V237,X237,Z237,AB237,AD237)</f>
        <v>8905.08</v>
      </c>
      <c r="M237" s="38">
        <f t="shared" si="501"/>
        <v>10508</v>
      </c>
      <c r="N237" s="38">
        <f t="shared" si="415"/>
        <v>8905.08</v>
      </c>
      <c r="O237" s="38">
        <f t="shared" si="416"/>
        <v>10508</v>
      </c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40"/>
      <c r="AE237" s="40"/>
      <c r="AF237" s="41">
        <f t="shared" si="35"/>
        <v>0</v>
      </c>
      <c r="AG237" s="42"/>
    </row>
    <row r="238" spans="1:33" ht="13.8">
      <c r="A238" s="30" t="s">
        <v>3196</v>
      </c>
      <c r="B238" s="30" t="s">
        <v>3197</v>
      </c>
      <c r="C238" s="43"/>
      <c r="D238" s="44"/>
      <c r="E238" s="44"/>
      <c r="F238" s="35">
        <f t="shared" si="411"/>
        <v>0</v>
      </c>
      <c r="G238" s="35">
        <f t="shared" si="412"/>
        <v>0</v>
      </c>
      <c r="H238" s="35">
        <f t="shared" si="2"/>
        <v>0</v>
      </c>
      <c r="I238" s="21">
        <f t="shared" si="469"/>
        <v>18</v>
      </c>
      <c r="J238" s="37">
        <f t="shared" ref="J238:K238" si="502">MAX(N238,P238,R238,T238,V238,X238,Z238,AB238,AD238)</f>
        <v>12469.53</v>
      </c>
      <c r="K238" s="37">
        <f t="shared" si="502"/>
        <v>14714</v>
      </c>
      <c r="L238" s="38">
        <f t="shared" ref="L238:M238" si="503">MIN(N238,P238,R238,T238,V238,X238,Z238,AB238,AD238)</f>
        <v>12469.53</v>
      </c>
      <c r="M238" s="38">
        <f t="shared" si="503"/>
        <v>14714</v>
      </c>
      <c r="N238" s="38">
        <f t="shared" si="415"/>
        <v>12469.53</v>
      </c>
      <c r="O238" s="38">
        <f t="shared" si="416"/>
        <v>14714</v>
      </c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40"/>
      <c r="AE238" s="40"/>
      <c r="AF238" s="41">
        <f t="shared" si="35"/>
        <v>0</v>
      </c>
      <c r="AG238" s="42"/>
    </row>
    <row r="239" spans="1:33" ht="13.8">
      <c r="A239" s="30" t="s">
        <v>3199</v>
      </c>
      <c r="B239" s="30" t="s">
        <v>3201</v>
      </c>
      <c r="C239" s="43"/>
      <c r="D239" s="44"/>
      <c r="E239" s="44"/>
      <c r="F239" s="35">
        <f t="shared" si="411"/>
        <v>0</v>
      </c>
      <c r="G239" s="35">
        <f t="shared" si="412"/>
        <v>0</v>
      </c>
      <c r="H239" s="35">
        <f t="shared" si="2"/>
        <v>0</v>
      </c>
      <c r="I239" s="21">
        <f t="shared" si="469"/>
        <v>18</v>
      </c>
      <c r="J239" s="37">
        <f t="shared" ref="J239:K239" si="504">MAX(N239,P239,R239,T239,V239,X239,Z239,AB239,AD239)</f>
        <v>5558.85</v>
      </c>
      <c r="K239" s="37">
        <f t="shared" si="504"/>
        <v>6559</v>
      </c>
      <c r="L239" s="38">
        <f t="shared" ref="L239:M239" si="505">MIN(N239,P239,R239,T239,V239,X239,Z239,AB239,AD239)</f>
        <v>5558.85</v>
      </c>
      <c r="M239" s="38">
        <f t="shared" si="505"/>
        <v>6559</v>
      </c>
      <c r="N239" s="38">
        <f t="shared" si="415"/>
        <v>5558.85</v>
      </c>
      <c r="O239" s="38">
        <f t="shared" si="416"/>
        <v>6559</v>
      </c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40"/>
      <c r="AE239" s="40"/>
      <c r="AF239" s="41">
        <f t="shared" si="35"/>
        <v>0</v>
      </c>
      <c r="AG239" s="42"/>
    </row>
    <row r="240" spans="1:33" ht="55.2">
      <c r="A240" s="30" t="s">
        <v>171</v>
      </c>
      <c r="B240" s="30" t="s">
        <v>660</v>
      </c>
      <c r="C240" s="43" t="s">
        <v>3209</v>
      </c>
      <c r="D240" s="44">
        <v>2</v>
      </c>
      <c r="E240" s="44">
        <v>3</v>
      </c>
      <c r="F240" s="35">
        <f t="shared" si="411"/>
        <v>0</v>
      </c>
      <c r="G240" s="35">
        <f t="shared" si="412"/>
        <v>1</v>
      </c>
      <c r="H240" s="35">
        <f t="shared" si="2"/>
        <v>2</v>
      </c>
      <c r="I240" s="17">
        <v>5</v>
      </c>
      <c r="J240" s="37">
        <f t="shared" ref="J240:K240" si="506">MAX(N240,P240,R240,T240,V240,X240,Z240,AB240,AD240)</f>
        <v>5172.1499999999996</v>
      </c>
      <c r="K240" s="37">
        <f t="shared" si="506"/>
        <v>5431</v>
      </c>
      <c r="L240" s="38">
        <f t="shared" ref="L240:M240" si="507">MIN(N240,P240,R240,T240,V240,X240,Z240,AB240,AD240)</f>
        <v>5172.1499999999996</v>
      </c>
      <c r="M240" s="38">
        <f t="shared" si="507"/>
        <v>5431</v>
      </c>
      <c r="N240" s="38">
        <f t="shared" si="415"/>
        <v>5172.1499999999996</v>
      </c>
      <c r="O240" s="38">
        <f t="shared" si="416"/>
        <v>5431</v>
      </c>
      <c r="P240" s="39"/>
      <c r="Q240" s="39"/>
      <c r="R240" s="39"/>
      <c r="S240" s="39"/>
      <c r="T240" s="39" t="str">
        <f>VLOOKUP(A240,Magnus,9,FALSE)</f>
        <v>₹4946.00</v>
      </c>
      <c r="U240" s="39" t="str">
        <f>VLOOKUP(A240,Magnus,11,FALSE)</f>
        <v>₹5194.00</v>
      </c>
      <c r="V240" s="39"/>
      <c r="W240" s="39"/>
      <c r="X240" s="39" t="str">
        <f>VLOOKUP(A240,Zeal,9,FALSE)</f>
        <v>₹4946.00</v>
      </c>
      <c r="Y240" s="39" t="str">
        <f>VLOOKUP(A240,Zeal,11,FALSE)</f>
        <v>₹5194.00</v>
      </c>
      <c r="Z240" s="39"/>
      <c r="AA240" s="39"/>
      <c r="AB240" s="39"/>
      <c r="AC240" s="39"/>
      <c r="AD240" s="40"/>
      <c r="AE240" s="40"/>
      <c r="AF240" s="41">
        <f t="shared" si="35"/>
        <v>0</v>
      </c>
      <c r="AG240" s="42">
        <v>1</v>
      </c>
    </row>
    <row r="241" spans="1:33" ht="27.6">
      <c r="A241" s="30" t="s">
        <v>524</v>
      </c>
      <c r="B241" s="30" t="s">
        <v>665</v>
      </c>
      <c r="C241" s="43" t="s">
        <v>3214</v>
      </c>
      <c r="D241" s="44">
        <v>2</v>
      </c>
      <c r="E241" s="44">
        <v>2</v>
      </c>
      <c r="F241" s="35">
        <f t="shared" si="411"/>
        <v>1</v>
      </c>
      <c r="G241" s="35">
        <f t="shared" si="412"/>
        <v>2</v>
      </c>
      <c r="H241" s="35">
        <f t="shared" si="2"/>
        <v>1</v>
      </c>
      <c r="I241" s="21">
        <v>5</v>
      </c>
      <c r="J241" s="37">
        <f t="shared" ref="J241:K241" si="508">MAX(N241,P241,R241,T241,V241,X241,Z241,AB241,AD241)</f>
        <v>0</v>
      </c>
      <c r="K241" s="37">
        <f t="shared" si="508"/>
        <v>0</v>
      </c>
      <c r="L241" s="38">
        <f t="shared" ref="L241:M241" si="509">MIN(N241,P241,R241,T241,V241,X241,Z241,AB241,AD241)</f>
        <v>0</v>
      </c>
      <c r="M241" s="38">
        <f t="shared" si="509"/>
        <v>0</v>
      </c>
      <c r="N241" s="38">
        <f t="shared" si="415"/>
        <v>0</v>
      </c>
      <c r="O241" s="38">
        <f t="shared" si="416"/>
        <v>0</v>
      </c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40"/>
      <c r="AE241" s="40"/>
      <c r="AF241" s="41">
        <f t="shared" si="35"/>
        <v>1</v>
      </c>
      <c r="AG241" s="42">
        <v>1</v>
      </c>
    </row>
    <row r="242" spans="1:33" ht="27.6">
      <c r="A242" s="30" t="s">
        <v>199</v>
      </c>
      <c r="B242" s="30" t="s">
        <v>3217</v>
      </c>
      <c r="C242" s="43" t="s">
        <v>3218</v>
      </c>
      <c r="D242" s="44">
        <v>1</v>
      </c>
      <c r="E242" s="44">
        <v>1</v>
      </c>
      <c r="F242" s="35">
        <f t="shared" si="411"/>
        <v>0</v>
      </c>
      <c r="G242" s="35">
        <f t="shared" si="412"/>
        <v>0</v>
      </c>
      <c r="H242" s="35">
        <f t="shared" si="2"/>
        <v>1</v>
      </c>
      <c r="I242" s="21">
        <f>VLOOKUP(A242,Old_Inventory,9,FALSE)</f>
        <v>5</v>
      </c>
      <c r="J242" s="37">
        <f t="shared" ref="J242:K242" si="510">MAX(N242,P242,R242,T242,V242,X242,Z242,AB242,AD242)</f>
        <v>7514.48</v>
      </c>
      <c r="K242" s="37">
        <f t="shared" si="510"/>
        <v>7890</v>
      </c>
      <c r="L242" s="38">
        <f t="shared" ref="L242:M242" si="511">MIN(N242,P242,R242,T242,V242,X242,Z242,AB242,AD242)</f>
        <v>7514.48</v>
      </c>
      <c r="M242" s="38">
        <f t="shared" si="511"/>
        <v>7890</v>
      </c>
      <c r="N242" s="38">
        <f t="shared" si="415"/>
        <v>7514.48</v>
      </c>
      <c r="O242" s="38">
        <f t="shared" si="416"/>
        <v>7890</v>
      </c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40"/>
      <c r="AE242" s="40"/>
      <c r="AF242" s="41">
        <f t="shared" si="35"/>
        <v>0</v>
      </c>
      <c r="AG242" s="42"/>
    </row>
    <row r="243" spans="1:33" ht="13.8">
      <c r="A243" s="30" t="s">
        <v>3219</v>
      </c>
      <c r="B243" s="30" t="s">
        <v>3220</v>
      </c>
      <c r="C243" s="43"/>
      <c r="D243" s="44"/>
      <c r="E243" s="44"/>
      <c r="F243" s="35">
        <f t="shared" si="411"/>
        <v>0</v>
      </c>
      <c r="G243" s="35">
        <f t="shared" si="412"/>
        <v>0</v>
      </c>
      <c r="H243" s="35">
        <f t="shared" si="2"/>
        <v>0</v>
      </c>
      <c r="I243" s="21">
        <f>VLOOKUP(A243,Old_Inventory,9,FALSE)</f>
        <v>5</v>
      </c>
      <c r="J243" s="37">
        <f t="shared" ref="J243:K243" si="512">MAX(N243,P243,R243,T243,V243,X243,Z243,AB243,AD243)</f>
        <v>4222.33</v>
      </c>
      <c r="K243" s="37">
        <f t="shared" si="512"/>
        <v>4433</v>
      </c>
      <c r="L243" s="38">
        <f t="shared" ref="L243:M243" si="513">MIN(N243,P243,R243,T243,V243,X243,Z243,AB243,AD243)</f>
        <v>4222.33</v>
      </c>
      <c r="M243" s="38">
        <f t="shared" si="513"/>
        <v>4433</v>
      </c>
      <c r="N243" s="38">
        <f t="shared" si="415"/>
        <v>4222.33</v>
      </c>
      <c r="O243" s="38">
        <f t="shared" si="416"/>
        <v>4433</v>
      </c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40"/>
      <c r="AE243" s="40"/>
      <c r="AF243" s="41">
        <f t="shared" si="35"/>
        <v>0</v>
      </c>
      <c r="AG243" s="42"/>
    </row>
    <row r="244" spans="1:33" ht="13.8">
      <c r="A244" s="30" t="s">
        <v>77</v>
      </c>
      <c r="B244" s="30" t="s">
        <v>670</v>
      </c>
      <c r="C244" s="43" t="s">
        <v>3233</v>
      </c>
      <c r="D244" s="44">
        <v>1</v>
      </c>
      <c r="E244" s="44">
        <v>1</v>
      </c>
      <c r="F244" s="35">
        <f t="shared" si="411"/>
        <v>5</v>
      </c>
      <c r="G244" s="35">
        <f t="shared" si="412"/>
        <v>5</v>
      </c>
      <c r="H244" s="35">
        <f t="shared" si="2"/>
        <v>1</v>
      </c>
      <c r="I244" s="17">
        <v>5</v>
      </c>
      <c r="J244" s="37">
        <f t="shared" ref="J244:K244" si="514">MAX(N244,P244,R244,T244,V244,X244,Z244,AB244,AD244)</f>
        <v>6510</v>
      </c>
      <c r="K244" s="37">
        <f t="shared" si="514"/>
        <v>6836</v>
      </c>
      <c r="L244" s="38">
        <f t="shared" ref="L244:M244" si="515">MIN(N244,P244,R244,T244,V244,X244,Z244,AB244,AD244)</f>
        <v>6510</v>
      </c>
      <c r="M244" s="38">
        <f t="shared" si="515"/>
        <v>6836</v>
      </c>
      <c r="N244" s="38">
        <f t="shared" si="415"/>
        <v>6510</v>
      </c>
      <c r="O244" s="38">
        <f t="shared" si="416"/>
        <v>6836</v>
      </c>
      <c r="P244" s="39"/>
      <c r="Q244" s="39"/>
      <c r="R244" s="39"/>
      <c r="S244" s="39"/>
      <c r="T244" s="39" t="str">
        <f>VLOOKUP(A244,Magnus,9,FALSE)</f>
        <v>₹6396.00</v>
      </c>
      <c r="U244" s="39" t="str">
        <f>VLOOKUP(A244,Magnus,11,FALSE)</f>
        <v>₹6716.00</v>
      </c>
      <c r="V244" s="39"/>
      <c r="W244" s="39"/>
      <c r="X244" s="39" t="str">
        <f>VLOOKUP(A244,Zeal,9,FALSE)</f>
        <v>₹6396.00</v>
      </c>
      <c r="Y244" s="39" t="str">
        <f>VLOOKUP(A244,Zeal,11,FALSE)</f>
        <v>₹6716.00</v>
      </c>
      <c r="Z244" s="39"/>
      <c r="AA244" s="39"/>
      <c r="AB244" s="39"/>
      <c r="AC244" s="39"/>
      <c r="AD244" s="40"/>
      <c r="AE244" s="40"/>
      <c r="AF244" s="41">
        <f t="shared" si="35"/>
        <v>0</v>
      </c>
      <c r="AG244" s="42"/>
    </row>
    <row r="245" spans="1:33" ht="27.6">
      <c r="A245" s="30" t="s">
        <v>2339</v>
      </c>
      <c r="B245" s="30" t="s">
        <v>2340</v>
      </c>
      <c r="C245" s="43"/>
      <c r="D245" s="44"/>
      <c r="E245" s="44"/>
      <c r="F245" s="35">
        <f t="shared" si="411"/>
        <v>0</v>
      </c>
      <c r="G245" s="35">
        <f t="shared" si="412"/>
        <v>0</v>
      </c>
      <c r="H245" s="35">
        <f t="shared" si="2"/>
        <v>0</v>
      </c>
      <c r="I245" s="17">
        <v>5</v>
      </c>
      <c r="J245" s="37">
        <f t="shared" ref="J245:K245" si="516">MAX(N245,P245,R245,T245,V245,X245,Z245,AB245,AD245)</f>
        <v>0</v>
      </c>
      <c r="K245" s="37">
        <f t="shared" si="516"/>
        <v>0</v>
      </c>
      <c r="L245" s="38">
        <f t="shared" ref="L245:M245" si="517">MIN(N245,P245,R245,T245,V245,X245,Z245,AB245,AD245)</f>
        <v>0</v>
      </c>
      <c r="M245" s="38">
        <f t="shared" si="517"/>
        <v>0</v>
      </c>
      <c r="N245" s="38"/>
      <c r="O245" s="38"/>
      <c r="P245" s="39"/>
      <c r="Q245" s="39"/>
      <c r="R245" s="39"/>
      <c r="S245" s="39"/>
      <c r="T245" s="39" t="str">
        <f>VLOOKUP(A245,Magnus,9,FALSE)</f>
        <v>₹2595.00</v>
      </c>
      <c r="U245" s="39" t="str">
        <f>VLOOKUP(A245,Magnus,11,FALSE)</f>
        <v>₹2725.00</v>
      </c>
      <c r="V245" s="39"/>
      <c r="W245" s="39"/>
      <c r="X245" s="39"/>
      <c r="Y245" s="39"/>
      <c r="Z245" s="39"/>
      <c r="AA245" s="39"/>
      <c r="AB245" s="39"/>
      <c r="AC245" s="39"/>
      <c r="AD245" s="40"/>
      <c r="AE245" s="40"/>
      <c r="AF245" s="41">
        <f t="shared" si="35"/>
        <v>0</v>
      </c>
      <c r="AG245" s="42"/>
    </row>
    <row r="246" spans="1:33" ht="27.6">
      <c r="A246" s="33" t="s">
        <v>182</v>
      </c>
      <c r="B246" s="33" t="s">
        <v>681</v>
      </c>
      <c r="C246" s="34" t="s">
        <v>3281</v>
      </c>
      <c r="D246" s="35">
        <v>2</v>
      </c>
      <c r="E246" s="35">
        <v>2</v>
      </c>
      <c r="F246" s="35">
        <f t="shared" si="411"/>
        <v>0</v>
      </c>
      <c r="G246" s="35">
        <f t="shared" si="412"/>
        <v>2</v>
      </c>
      <c r="H246" s="35">
        <f t="shared" si="2"/>
        <v>0</v>
      </c>
      <c r="I246" s="17">
        <v>5</v>
      </c>
      <c r="J246" s="37">
        <f t="shared" ref="J246:K246" si="518">MAX(N246,P246,R246,T246,V246,X246,Z246,AB246,AD246)</f>
        <v>6705</v>
      </c>
      <c r="K246" s="37">
        <f t="shared" si="518"/>
        <v>7040</v>
      </c>
      <c r="L246" s="38">
        <f t="shared" ref="L246:M246" si="519">MIN(N246,P246,R246,T246,V246,X246,Z246,AB246,AD246)</f>
        <v>6705</v>
      </c>
      <c r="M246" s="38">
        <f t="shared" si="519"/>
        <v>7040</v>
      </c>
      <c r="N246" s="38">
        <f>VLOOKUP(A246,Inv_bef,5,FALSE)</f>
        <v>6705</v>
      </c>
      <c r="O246" s="38">
        <f>VLOOKUP(A246,Inv_bef,6,FALSE)</f>
        <v>7040</v>
      </c>
      <c r="P246" s="39"/>
      <c r="Q246" s="39"/>
      <c r="R246" s="39"/>
      <c r="S246" s="39"/>
      <c r="T246" s="39" t="str">
        <f>VLOOKUP(A246,Magnus,9,FALSE)</f>
        <v>₹6588.00</v>
      </c>
      <c r="U246" s="39" t="str">
        <f>VLOOKUP(A246,Magnus,11,FALSE)</f>
        <v>₹6918.00</v>
      </c>
      <c r="V246" s="39"/>
      <c r="W246" s="39"/>
      <c r="X246" s="39" t="str">
        <f>VLOOKUP(A246,Zeal,9,FALSE)</f>
        <v>₹6588.00</v>
      </c>
      <c r="Y246" s="39" t="str">
        <f>VLOOKUP(A246,Zeal,11,FALSE)</f>
        <v>₹6918.00</v>
      </c>
      <c r="Z246" s="39"/>
      <c r="AA246" s="39"/>
      <c r="AB246" s="39"/>
      <c r="AC246" s="39"/>
      <c r="AD246" s="40"/>
      <c r="AE246" s="40"/>
      <c r="AF246" s="41">
        <f t="shared" si="35"/>
        <v>2</v>
      </c>
      <c r="AG246" s="42">
        <v>0</v>
      </c>
    </row>
    <row r="247" spans="1:33" ht="27.6">
      <c r="A247" s="30" t="s">
        <v>2354</v>
      </c>
      <c r="B247" s="30" t="s">
        <v>2355</v>
      </c>
      <c r="C247" s="43"/>
      <c r="D247" s="44"/>
      <c r="E247" s="44"/>
      <c r="F247" s="35">
        <f t="shared" si="411"/>
        <v>0</v>
      </c>
      <c r="G247" s="35">
        <f t="shared" si="412"/>
        <v>0</v>
      </c>
      <c r="H247" s="35">
        <f t="shared" si="2"/>
        <v>0</v>
      </c>
      <c r="I247" s="17">
        <v>5</v>
      </c>
      <c r="J247" s="37">
        <f t="shared" ref="J247:K247" si="520">MAX(N247,P247,R247,T247,V247,X247,Z247,AB247,AD247)</f>
        <v>0</v>
      </c>
      <c r="K247" s="37">
        <f t="shared" si="520"/>
        <v>0</v>
      </c>
      <c r="L247" s="38">
        <f t="shared" ref="L247:M247" si="521">MIN(N247,P247,R247,T247,V247,X247,Z247,AB247,AD247)</f>
        <v>0</v>
      </c>
      <c r="M247" s="38">
        <f t="shared" si="521"/>
        <v>0</v>
      </c>
      <c r="N247" s="38"/>
      <c r="O247" s="38"/>
      <c r="P247" s="39"/>
      <c r="Q247" s="39"/>
      <c r="R247" s="39"/>
      <c r="S247" s="39"/>
      <c r="T247" s="39" t="str">
        <f>VLOOKUP(A247,Magnus,9,FALSE)</f>
        <v>₹2787.00</v>
      </c>
      <c r="U247" s="39" t="str">
        <f>VLOOKUP(A247,Magnus,11,FALSE)</f>
        <v>₹2927.00</v>
      </c>
      <c r="V247" s="39"/>
      <c r="W247" s="39"/>
      <c r="X247" s="39"/>
      <c r="Y247" s="39"/>
      <c r="Z247" s="39"/>
      <c r="AA247" s="39"/>
      <c r="AB247" s="39"/>
      <c r="AC247" s="39"/>
      <c r="AD247" s="40"/>
      <c r="AE247" s="40"/>
      <c r="AF247" s="41">
        <f t="shared" si="35"/>
        <v>0</v>
      </c>
      <c r="AG247" s="42"/>
    </row>
    <row r="248" spans="1:33" ht="13.8">
      <c r="A248" s="30" t="s">
        <v>537</v>
      </c>
      <c r="B248" s="30" t="s">
        <v>686</v>
      </c>
      <c r="C248" s="43" t="s">
        <v>3313</v>
      </c>
      <c r="D248" s="44">
        <v>1</v>
      </c>
      <c r="E248" s="44">
        <v>1</v>
      </c>
      <c r="F248" s="35">
        <f t="shared" si="411"/>
        <v>0</v>
      </c>
      <c r="G248" s="35">
        <f t="shared" si="412"/>
        <v>1</v>
      </c>
      <c r="H248" s="35">
        <f t="shared" si="2"/>
        <v>0</v>
      </c>
      <c r="I248" s="21">
        <f t="shared" ref="I248:I295" si="522">VLOOKUP(A248,Old_Inventory,9,FALSE)</f>
        <v>5</v>
      </c>
      <c r="J248" s="37">
        <f t="shared" ref="J248:K248" si="523">MAX(N248,P248,R248,T248,V248,X248,Z248,AB248,AD248)</f>
        <v>8032</v>
      </c>
      <c r="K248" s="37">
        <f t="shared" si="523"/>
        <v>8370</v>
      </c>
      <c r="L248" s="38">
        <f t="shared" ref="L248:M248" si="524">MIN(N248,P248,R248,T248,V248,X248,Z248,AB248,AD248)</f>
        <v>8032</v>
      </c>
      <c r="M248" s="38">
        <f t="shared" si="524"/>
        <v>8370</v>
      </c>
      <c r="N248" s="38">
        <f t="shared" ref="N248:N311" si="525">VLOOKUP(A248,Inv_bef,5,FALSE)</f>
        <v>8032</v>
      </c>
      <c r="O248" s="38">
        <f t="shared" ref="O248:O311" si="526">VLOOKUP(A248,Inv_bef,6,FALSE)</f>
        <v>8370</v>
      </c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40"/>
      <c r="AE248" s="40"/>
      <c r="AF248" s="41">
        <f t="shared" si="35"/>
        <v>1</v>
      </c>
      <c r="AG248" s="42">
        <v>0</v>
      </c>
    </row>
    <row r="249" spans="1:33" ht="13.8">
      <c r="A249" s="30" t="s">
        <v>3320</v>
      </c>
      <c r="B249" s="30" t="s">
        <v>3321</v>
      </c>
      <c r="C249" s="43"/>
      <c r="D249" s="44"/>
      <c r="E249" s="44"/>
      <c r="F249" s="35">
        <f t="shared" si="411"/>
        <v>0</v>
      </c>
      <c r="G249" s="35">
        <f t="shared" si="412"/>
        <v>0</v>
      </c>
      <c r="H249" s="35">
        <f t="shared" si="2"/>
        <v>0</v>
      </c>
      <c r="I249" s="21">
        <f t="shared" si="522"/>
        <v>5</v>
      </c>
      <c r="J249" s="37">
        <f t="shared" ref="J249:K249" si="527">MAX(N249,P249,R249,T249,V249,X249,Z249,AB249,AD249)</f>
        <v>4720.33</v>
      </c>
      <c r="K249" s="37">
        <f t="shared" si="527"/>
        <v>4956</v>
      </c>
      <c r="L249" s="38">
        <f t="shared" ref="L249:M249" si="528">MIN(N249,P249,R249,T249,V249,X249,Z249,AB249,AD249)</f>
        <v>4720.33</v>
      </c>
      <c r="M249" s="38">
        <f t="shared" si="528"/>
        <v>4956</v>
      </c>
      <c r="N249" s="38">
        <f t="shared" si="525"/>
        <v>4720.33</v>
      </c>
      <c r="O249" s="38">
        <f t="shared" si="526"/>
        <v>4956</v>
      </c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40"/>
      <c r="AE249" s="40"/>
      <c r="AF249" s="41">
        <f t="shared" si="35"/>
        <v>0</v>
      </c>
      <c r="AG249" s="42"/>
    </row>
    <row r="250" spans="1:33" ht="13.8">
      <c r="A250" s="30" t="s">
        <v>3336</v>
      </c>
      <c r="B250" s="30" t="s">
        <v>3337</v>
      </c>
      <c r="C250" s="43"/>
      <c r="D250" s="44"/>
      <c r="E250" s="44"/>
      <c r="F250" s="35">
        <f t="shared" si="411"/>
        <v>0</v>
      </c>
      <c r="G250" s="35">
        <f t="shared" si="412"/>
        <v>0</v>
      </c>
      <c r="H250" s="35">
        <f t="shared" si="2"/>
        <v>0</v>
      </c>
      <c r="I250" s="21">
        <f t="shared" si="522"/>
        <v>5</v>
      </c>
      <c r="J250" s="37">
        <f t="shared" ref="J250:K250" si="529">MAX(N250,P250,R250,T250,V250,X250,Z250,AB250,AD250)</f>
        <v>3046.73</v>
      </c>
      <c r="K250" s="37">
        <f t="shared" si="529"/>
        <v>3199</v>
      </c>
      <c r="L250" s="38">
        <f t="shared" ref="L250:M250" si="530">MIN(N250,P250,R250,T250,V250,X250,Z250,AB250,AD250)</f>
        <v>3046.73</v>
      </c>
      <c r="M250" s="38">
        <f t="shared" si="530"/>
        <v>3199</v>
      </c>
      <c r="N250" s="38">
        <f t="shared" si="525"/>
        <v>3046.73</v>
      </c>
      <c r="O250" s="38">
        <f t="shared" si="526"/>
        <v>3199</v>
      </c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40"/>
      <c r="AE250" s="40"/>
      <c r="AF250" s="41">
        <f t="shared" si="35"/>
        <v>0</v>
      </c>
      <c r="AG250" s="42"/>
    </row>
    <row r="251" spans="1:33" ht="13.8">
      <c r="A251" s="30" t="s">
        <v>3350</v>
      </c>
      <c r="B251" s="30" t="s">
        <v>3351</v>
      </c>
      <c r="C251" s="43"/>
      <c r="D251" s="44"/>
      <c r="E251" s="44"/>
      <c r="F251" s="35">
        <f t="shared" si="411"/>
        <v>0</v>
      </c>
      <c r="G251" s="35">
        <f t="shared" si="412"/>
        <v>0</v>
      </c>
      <c r="H251" s="35">
        <f t="shared" si="2"/>
        <v>0</v>
      </c>
      <c r="I251" s="21">
        <f t="shared" si="522"/>
        <v>18</v>
      </c>
      <c r="J251" s="37">
        <f t="shared" ref="J251:K251" si="531">MAX(N251,P251,R251,T251,V251,X251,Z251,AB251,AD251)</f>
        <v>1719.35</v>
      </c>
      <c r="K251" s="37">
        <f t="shared" si="531"/>
        <v>2029</v>
      </c>
      <c r="L251" s="38">
        <f t="shared" ref="L251:M251" si="532">MIN(N251,P251,R251,T251,V251,X251,Z251,AB251,AD251)</f>
        <v>1719.35</v>
      </c>
      <c r="M251" s="38">
        <f t="shared" si="532"/>
        <v>2029</v>
      </c>
      <c r="N251" s="38">
        <f t="shared" si="525"/>
        <v>1719.35</v>
      </c>
      <c r="O251" s="38">
        <f t="shared" si="526"/>
        <v>2029</v>
      </c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40"/>
      <c r="AE251" s="40"/>
      <c r="AF251" s="41">
        <f t="shared" si="35"/>
        <v>0</v>
      </c>
      <c r="AG251" s="42"/>
    </row>
    <row r="252" spans="1:33" ht="13.8">
      <c r="A252" s="30" t="s">
        <v>3364</v>
      </c>
      <c r="B252" s="30" t="s">
        <v>3365</v>
      </c>
      <c r="C252" s="43"/>
      <c r="D252" s="44"/>
      <c r="E252" s="44"/>
      <c r="F252" s="35">
        <f t="shared" si="411"/>
        <v>0</v>
      </c>
      <c r="G252" s="35">
        <f t="shared" si="412"/>
        <v>0</v>
      </c>
      <c r="H252" s="35">
        <f t="shared" si="2"/>
        <v>0</v>
      </c>
      <c r="I252" s="21">
        <f t="shared" si="522"/>
        <v>18</v>
      </c>
      <c r="J252" s="37">
        <f t="shared" ref="J252:K252" si="533">MAX(N252,P252,R252,T252,V252,X252,Z252,AB252,AD252)</f>
        <v>12.6</v>
      </c>
      <c r="K252" s="37">
        <f t="shared" si="533"/>
        <v>15</v>
      </c>
      <c r="L252" s="38">
        <f t="shared" ref="L252:M252" si="534">MIN(N252,P252,R252,T252,V252,X252,Z252,AB252,AD252)</f>
        <v>12.6</v>
      </c>
      <c r="M252" s="38">
        <f t="shared" si="534"/>
        <v>15</v>
      </c>
      <c r="N252" s="38">
        <f t="shared" si="525"/>
        <v>12.6</v>
      </c>
      <c r="O252" s="38">
        <f t="shared" si="526"/>
        <v>15</v>
      </c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40"/>
      <c r="AE252" s="40"/>
      <c r="AF252" s="41">
        <f t="shared" si="35"/>
        <v>0</v>
      </c>
      <c r="AG252" s="42"/>
    </row>
    <row r="253" spans="1:33" ht="13.8">
      <c r="A253" s="30" t="s">
        <v>3372</v>
      </c>
      <c r="B253" s="30" t="s">
        <v>3373</v>
      </c>
      <c r="C253" s="43"/>
      <c r="D253" s="44"/>
      <c r="E253" s="44"/>
      <c r="F253" s="35">
        <f t="shared" si="411"/>
        <v>0</v>
      </c>
      <c r="G253" s="35">
        <f t="shared" si="412"/>
        <v>0</v>
      </c>
      <c r="H253" s="35">
        <f t="shared" si="2"/>
        <v>0</v>
      </c>
      <c r="I253" s="21">
        <f t="shared" si="522"/>
        <v>18</v>
      </c>
      <c r="J253" s="37">
        <f t="shared" ref="J253:K253" si="535">MAX(N253,P253,R253,T253,V253,X253,Z253,AB253,AD253)</f>
        <v>6.3</v>
      </c>
      <c r="K253" s="37">
        <f t="shared" si="535"/>
        <v>7</v>
      </c>
      <c r="L253" s="38">
        <f t="shared" ref="L253:M253" si="536">MIN(N253,P253,R253,T253,V253,X253,Z253,AB253,AD253)</f>
        <v>6.3</v>
      </c>
      <c r="M253" s="38">
        <f t="shared" si="536"/>
        <v>7</v>
      </c>
      <c r="N253" s="38">
        <f t="shared" si="525"/>
        <v>6.3</v>
      </c>
      <c r="O253" s="38">
        <f t="shared" si="526"/>
        <v>7</v>
      </c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40"/>
      <c r="AE253" s="40"/>
      <c r="AF253" s="41">
        <f t="shared" si="35"/>
        <v>0</v>
      </c>
      <c r="AG253" s="42"/>
    </row>
    <row r="254" spans="1:33" ht="13.8">
      <c r="A254" s="30" t="s">
        <v>3386</v>
      </c>
      <c r="B254" s="30" t="s">
        <v>3387</v>
      </c>
      <c r="C254" s="43"/>
      <c r="D254" s="44"/>
      <c r="E254" s="44"/>
      <c r="F254" s="35">
        <f t="shared" si="411"/>
        <v>0</v>
      </c>
      <c r="G254" s="35">
        <f t="shared" si="412"/>
        <v>0</v>
      </c>
      <c r="H254" s="35">
        <f t="shared" si="2"/>
        <v>0</v>
      </c>
      <c r="I254" s="21">
        <f t="shared" si="522"/>
        <v>18</v>
      </c>
      <c r="J254" s="37">
        <f t="shared" ref="J254:K254" si="537">MAX(N254,P254,R254,T254,V254,X254,Z254,AB254,AD254)</f>
        <v>6.3</v>
      </c>
      <c r="K254" s="37">
        <f t="shared" si="537"/>
        <v>7</v>
      </c>
      <c r="L254" s="38">
        <f t="shared" ref="L254:M254" si="538">MIN(N254,P254,R254,T254,V254,X254,Z254,AB254,AD254)</f>
        <v>6.3</v>
      </c>
      <c r="M254" s="38">
        <f t="shared" si="538"/>
        <v>7</v>
      </c>
      <c r="N254" s="38">
        <f t="shared" si="525"/>
        <v>6.3</v>
      </c>
      <c r="O254" s="38">
        <f t="shared" si="526"/>
        <v>7</v>
      </c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40"/>
      <c r="AE254" s="40"/>
      <c r="AF254" s="41">
        <f t="shared" si="35"/>
        <v>0</v>
      </c>
      <c r="AG254" s="42"/>
    </row>
    <row r="255" spans="1:33" ht="13.8">
      <c r="A255" s="30" t="s">
        <v>3398</v>
      </c>
      <c r="B255" s="30" t="s">
        <v>3399</v>
      </c>
      <c r="C255" s="43"/>
      <c r="D255" s="44"/>
      <c r="E255" s="44"/>
      <c r="F255" s="35">
        <f t="shared" si="411"/>
        <v>0</v>
      </c>
      <c r="G255" s="35">
        <f t="shared" si="412"/>
        <v>0</v>
      </c>
      <c r="H255" s="35">
        <f t="shared" si="2"/>
        <v>0</v>
      </c>
      <c r="I255" s="21">
        <f t="shared" si="522"/>
        <v>18</v>
      </c>
      <c r="J255" s="37">
        <f t="shared" ref="J255:K255" si="539">MAX(N255,P255,R255,T255,V255,X255,Z255,AB255,AD255)</f>
        <v>6.3</v>
      </c>
      <c r="K255" s="37">
        <f t="shared" si="539"/>
        <v>7</v>
      </c>
      <c r="L255" s="38">
        <f t="shared" ref="L255:M255" si="540">MIN(N255,P255,R255,T255,V255,X255,Z255,AB255,AD255)</f>
        <v>6.3</v>
      </c>
      <c r="M255" s="38">
        <f t="shared" si="540"/>
        <v>7</v>
      </c>
      <c r="N255" s="38">
        <f t="shared" si="525"/>
        <v>6.3</v>
      </c>
      <c r="O255" s="38">
        <f t="shared" si="526"/>
        <v>7</v>
      </c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40"/>
      <c r="AE255" s="40"/>
      <c r="AF255" s="41">
        <f t="shared" si="35"/>
        <v>0</v>
      </c>
      <c r="AG255" s="42"/>
    </row>
    <row r="256" spans="1:33" ht="13.8">
      <c r="A256" s="30" t="s">
        <v>3410</v>
      </c>
      <c r="B256" s="30" t="s">
        <v>3412</v>
      </c>
      <c r="C256" s="43"/>
      <c r="D256" s="44"/>
      <c r="E256" s="44"/>
      <c r="F256" s="35">
        <f t="shared" si="411"/>
        <v>0</v>
      </c>
      <c r="G256" s="35">
        <f t="shared" si="412"/>
        <v>0</v>
      </c>
      <c r="H256" s="35">
        <f t="shared" si="2"/>
        <v>0</v>
      </c>
      <c r="I256" s="21">
        <f t="shared" si="522"/>
        <v>18</v>
      </c>
      <c r="J256" s="37">
        <f t="shared" ref="J256:K256" si="541">MAX(N256,P256,R256,T256,V256,X256,Z256,AB256,AD256)</f>
        <v>12.6</v>
      </c>
      <c r="K256" s="37">
        <f t="shared" si="541"/>
        <v>15</v>
      </c>
      <c r="L256" s="38">
        <f t="shared" ref="L256:M256" si="542">MIN(N256,P256,R256,T256,V256,X256,Z256,AB256,AD256)</f>
        <v>12.6</v>
      </c>
      <c r="M256" s="38">
        <f t="shared" si="542"/>
        <v>15</v>
      </c>
      <c r="N256" s="38">
        <f t="shared" si="525"/>
        <v>12.6</v>
      </c>
      <c r="O256" s="38">
        <f t="shared" si="526"/>
        <v>15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40"/>
      <c r="AE256" s="40"/>
      <c r="AF256" s="41">
        <f t="shared" si="35"/>
        <v>0</v>
      </c>
      <c r="AG256" s="42"/>
    </row>
    <row r="257" spans="1:33" ht="13.8">
      <c r="A257" s="30" t="s">
        <v>3422</v>
      </c>
      <c r="B257" s="30" t="s">
        <v>3423</v>
      </c>
      <c r="C257" s="43"/>
      <c r="D257" s="44"/>
      <c r="E257" s="44"/>
      <c r="F257" s="35">
        <f t="shared" si="411"/>
        <v>0</v>
      </c>
      <c r="G257" s="35">
        <f t="shared" si="412"/>
        <v>0</v>
      </c>
      <c r="H257" s="35">
        <f t="shared" si="2"/>
        <v>0</v>
      </c>
      <c r="I257" s="21">
        <f t="shared" si="522"/>
        <v>18</v>
      </c>
      <c r="J257" s="37">
        <f t="shared" ref="J257:K257" si="543">MAX(N257,P257,R257,T257,V257,X257,Z257,AB257,AD257)</f>
        <v>18.89</v>
      </c>
      <c r="K257" s="37">
        <f t="shared" si="543"/>
        <v>22</v>
      </c>
      <c r="L257" s="38">
        <f t="shared" ref="L257:M257" si="544">MIN(N257,P257,R257,T257,V257,X257,Z257,AB257,AD257)</f>
        <v>18.89</v>
      </c>
      <c r="M257" s="38">
        <f t="shared" si="544"/>
        <v>22</v>
      </c>
      <c r="N257" s="38">
        <f t="shared" si="525"/>
        <v>18.89</v>
      </c>
      <c r="O257" s="38">
        <f t="shared" si="526"/>
        <v>22</v>
      </c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40"/>
      <c r="AE257" s="40"/>
      <c r="AF257" s="41">
        <f t="shared" si="35"/>
        <v>0</v>
      </c>
      <c r="AG257" s="42"/>
    </row>
    <row r="258" spans="1:33" ht="27.6">
      <c r="A258" s="30" t="s">
        <v>3436</v>
      </c>
      <c r="B258" s="30" t="s">
        <v>3437</v>
      </c>
      <c r="C258" s="43"/>
      <c r="D258" s="44"/>
      <c r="E258" s="44"/>
      <c r="F258" s="35">
        <f t="shared" si="411"/>
        <v>0</v>
      </c>
      <c r="G258" s="35">
        <f t="shared" si="412"/>
        <v>0</v>
      </c>
      <c r="H258" s="35">
        <f t="shared" ref="H258:H512" si="545">(E258+F258)-G258</f>
        <v>0</v>
      </c>
      <c r="I258" s="21">
        <f t="shared" si="522"/>
        <v>18</v>
      </c>
      <c r="J258" s="37">
        <f t="shared" ref="J258:K258" si="546">MAX(N258,P258,R258,T258,V258,X258,Z258,AB258,AD258)</f>
        <v>100.77</v>
      </c>
      <c r="K258" s="37">
        <f t="shared" si="546"/>
        <v>119</v>
      </c>
      <c r="L258" s="38">
        <f t="shared" ref="L258:M258" si="547">MIN(N258,P258,R258,T258,V258,X258,Z258,AB258,AD258)</f>
        <v>100.77</v>
      </c>
      <c r="M258" s="38">
        <f t="shared" si="547"/>
        <v>119</v>
      </c>
      <c r="N258" s="38">
        <f t="shared" si="525"/>
        <v>100.77</v>
      </c>
      <c r="O258" s="38">
        <f t="shared" si="526"/>
        <v>119</v>
      </c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40"/>
      <c r="AE258" s="40"/>
      <c r="AF258" s="41">
        <f t="shared" si="35"/>
        <v>0</v>
      </c>
      <c r="AG258" s="42"/>
    </row>
    <row r="259" spans="1:33" ht="27.6">
      <c r="A259" s="30" t="s">
        <v>3452</v>
      </c>
      <c r="B259" s="30" t="s">
        <v>3453</v>
      </c>
      <c r="C259" s="43"/>
      <c r="D259" s="44"/>
      <c r="E259" s="44"/>
      <c r="F259" s="35">
        <f t="shared" ref="F259:F322" si="548">IFERROR(SUMIF(Purchase_ItemCode, A259, Purchase_Qty), 0)</f>
        <v>0</v>
      </c>
      <c r="G259" s="35">
        <f t="shared" ref="G259:G322" si="549">IFERROR(COUNTIF(Sales_PartCode, A259), 0)</f>
        <v>0</v>
      </c>
      <c r="H259" s="35">
        <f t="shared" si="545"/>
        <v>0</v>
      </c>
      <c r="I259" s="21">
        <f t="shared" si="522"/>
        <v>18</v>
      </c>
      <c r="J259" s="37">
        <f t="shared" ref="J259:K259" si="550">MAX(N259,P259,R259,T259,V259,X259,Z259,AB259,AD259)</f>
        <v>50.38</v>
      </c>
      <c r="K259" s="37">
        <f t="shared" si="550"/>
        <v>59</v>
      </c>
      <c r="L259" s="38">
        <f t="shared" ref="L259:M259" si="551">MIN(N259,P259,R259,T259,V259,X259,Z259,AB259,AD259)</f>
        <v>50.38</v>
      </c>
      <c r="M259" s="38">
        <f t="shared" si="551"/>
        <v>59</v>
      </c>
      <c r="N259" s="38">
        <f t="shared" si="525"/>
        <v>50.38</v>
      </c>
      <c r="O259" s="38">
        <f t="shared" si="526"/>
        <v>59</v>
      </c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40"/>
      <c r="AE259" s="40"/>
      <c r="AF259" s="41">
        <f t="shared" si="35"/>
        <v>0</v>
      </c>
      <c r="AG259" s="42"/>
    </row>
    <row r="260" spans="1:33" ht="13.8">
      <c r="A260" s="30" t="s">
        <v>3460</v>
      </c>
      <c r="B260" s="30" t="s">
        <v>3461</v>
      </c>
      <c r="C260" s="43"/>
      <c r="D260" s="44"/>
      <c r="E260" s="44"/>
      <c r="F260" s="35">
        <f t="shared" si="548"/>
        <v>0</v>
      </c>
      <c r="G260" s="35">
        <f t="shared" si="549"/>
        <v>0</v>
      </c>
      <c r="H260" s="35">
        <f t="shared" si="545"/>
        <v>0</v>
      </c>
      <c r="I260" s="21">
        <f t="shared" si="522"/>
        <v>18</v>
      </c>
      <c r="J260" s="37">
        <f t="shared" ref="J260:K260" si="552">MAX(N260,P260,R260,T260,V260,X260,Z260,AB260,AD260)</f>
        <v>132.26</v>
      </c>
      <c r="K260" s="37">
        <f t="shared" si="552"/>
        <v>156</v>
      </c>
      <c r="L260" s="38">
        <f t="shared" ref="L260:M260" si="553">MIN(N260,P260,R260,T260,V260,X260,Z260,AB260,AD260)</f>
        <v>132.26</v>
      </c>
      <c r="M260" s="38">
        <f t="shared" si="553"/>
        <v>156</v>
      </c>
      <c r="N260" s="38">
        <f t="shared" si="525"/>
        <v>132.26</v>
      </c>
      <c r="O260" s="38">
        <f t="shared" si="526"/>
        <v>156</v>
      </c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40"/>
      <c r="AE260" s="40"/>
      <c r="AF260" s="41">
        <f t="shared" si="35"/>
        <v>0</v>
      </c>
      <c r="AG260" s="42"/>
    </row>
    <row r="261" spans="1:33" ht="13.8">
      <c r="A261" s="30" t="s">
        <v>3468</v>
      </c>
      <c r="B261" s="30" t="s">
        <v>3469</v>
      </c>
      <c r="C261" s="43"/>
      <c r="D261" s="44"/>
      <c r="E261" s="44"/>
      <c r="F261" s="35">
        <f t="shared" si="548"/>
        <v>0</v>
      </c>
      <c r="G261" s="35">
        <f t="shared" si="549"/>
        <v>0</v>
      </c>
      <c r="H261" s="35">
        <f t="shared" si="545"/>
        <v>0</v>
      </c>
      <c r="I261" s="21">
        <f t="shared" si="522"/>
        <v>18</v>
      </c>
      <c r="J261" s="37">
        <f t="shared" ref="J261:K261" si="554">MAX(N261,P261,R261,T261,V261,X261,Z261,AB261,AD261)</f>
        <v>44.09</v>
      </c>
      <c r="K261" s="37">
        <f t="shared" si="554"/>
        <v>52</v>
      </c>
      <c r="L261" s="38">
        <f t="shared" ref="L261:M261" si="555">MIN(N261,P261,R261,T261,V261,X261,Z261,AB261,AD261)</f>
        <v>44.09</v>
      </c>
      <c r="M261" s="38">
        <f t="shared" si="555"/>
        <v>52</v>
      </c>
      <c r="N261" s="38">
        <f t="shared" si="525"/>
        <v>44.09</v>
      </c>
      <c r="O261" s="38">
        <f t="shared" si="526"/>
        <v>52</v>
      </c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40"/>
      <c r="AE261" s="40"/>
      <c r="AF261" s="41">
        <f t="shared" si="35"/>
        <v>0</v>
      </c>
      <c r="AG261" s="42"/>
    </row>
    <row r="262" spans="1:33" ht="13.8">
      <c r="A262" s="30" t="s">
        <v>3485</v>
      </c>
      <c r="B262" s="30" t="s">
        <v>3486</v>
      </c>
      <c r="C262" s="43"/>
      <c r="D262" s="44"/>
      <c r="E262" s="44"/>
      <c r="F262" s="35">
        <f t="shared" si="548"/>
        <v>0</v>
      </c>
      <c r="G262" s="35">
        <f t="shared" si="549"/>
        <v>0</v>
      </c>
      <c r="H262" s="35">
        <f t="shared" si="545"/>
        <v>0</v>
      </c>
      <c r="I262" s="21">
        <f t="shared" si="522"/>
        <v>18</v>
      </c>
      <c r="J262" s="37">
        <f t="shared" ref="J262:K262" si="556">MAX(N262,P262,R262,T262,V262,X262,Z262,AB262,AD262)</f>
        <v>6.3</v>
      </c>
      <c r="K262" s="37">
        <f t="shared" si="556"/>
        <v>7</v>
      </c>
      <c r="L262" s="38">
        <f t="shared" ref="L262:M262" si="557">MIN(N262,P262,R262,T262,V262,X262,Z262,AB262,AD262)</f>
        <v>6.3</v>
      </c>
      <c r="M262" s="38">
        <f t="shared" si="557"/>
        <v>7</v>
      </c>
      <c r="N262" s="38">
        <f t="shared" si="525"/>
        <v>6.3</v>
      </c>
      <c r="O262" s="38">
        <f t="shared" si="526"/>
        <v>7</v>
      </c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40"/>
      <c r="AE262" s="40"/>
      <c r="AF262" s="41">
        <f t="shared" si="35"/>
        <v>0</v>
      </c>
      <c r="AG262" s="42"/>
    </row>
    <row r="263" spans="1:33" ht="13.8">
      <c r="A263" s="30" t="s">
        <v>3494</v>
      </c>
      <c r="B263" s="30" t="s">
        <v>3495</v>
      </c>
      <c r="C263" s="43"/>
      <c r="D263" s="44"/>
      <c r="E263" s="44"/>
      <c r="F263" s="35">
        <f t="shared" si="548"/>
        <v>0</v>
      </c>
      <c r="G263" s="35">
        <f t="shared" si="549"/>
        <v>0</v>
      </c>
      <c r="H263" s="35">
        <f t="shared" si="545"/>
        <v>0</v>
      </c>
      <c r="I263" s="21">
        <f t="shared" si="522"/>
        <v>18</v>
      </c>
      <c r="J263" s="37">
        <f t="shared" ref="J263:K263" si="558">MAX(N263,P263,R263,T263,V263,X263,Z263,AB263,AD263)</f>
        <v>6.3</v>
      </c>
      <c r="K263" s="37">
        <f t="shared" si="558"/>
        <v>7</v>
      </c>
      <c r="L263" s="38">
        <f t="shared" ref="L263:M263" si="559">MIN(N263,P263,R263,T263,V263,X263,Z263,AB263,AD263)</f>
        <v>6.3</v>
      </c>
      <c r="M263" s="38">
        <f t="shared" si="559"/>
        <v>7</v>
      </c>
      <c r="N263" s="38">
        <f t="shared" si="525"/>
        <v>6.3</v>
      </c>
      <c r="O263" s="38">
        <f t="shared" si="526"/>
        <v>7</v>
      </c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40"/>
      <c r="AE263" s="40"/>
      <c r="AF263" s="41">
        <f t="shared" si="35"/>
        <v>0</v>
      </c>
      <c r="AG263" s="42"/>
    </row>
    <row r="264" spans="1:33" ht="13.8">
      <c r="A264" s="30" t="s">
        <v>3506</v>
      </c>
      <c r="B264" s="30" t="s">
        <v>3507</v>
      </c>
      <c r="C264" s="43"/>
      <c r="D264" s="44"/>
      <c r="E264" s="44"/>
      <c r="F264" s="35">
        <f t="shared" si="548"/>
        <v>0</v>
      </c>
      <c r="G264" s="35">
        <f t="shared" si="549"/>
        <v>0</v>
      </c>
      <c r="H264" s="35">
        <f t="shared" si="545"/>
        <v>0</v>
      </c>
      <c r="I264" s="21">
        <f t="shared" si="522"/>
        <v>18</v>
      </c>
      <c r="J264" s="37">
        <f t="shared" ref="J264:K264" si="560">MAX(N264,P264,R264,T264,V264,X264,Z264,AB264,AD264)</f>
        <v>6.3</v>
      </c>
      <c r="K264" s="37">
        <f t="shared" si="560"/>
        <v>7</v>
      </c>
      <c r="L264" s="38">
        <f t="shared" ref="L264:M264" si="561">MIN(N264,P264,R264,T264,V264,X264,Z264,AB264,AD264)</f>
        <v>6.3</v>
      </c>
      <c r="M264" s="38">
        <f t="shared" si="561"/>
        <v>7</v>
      </c>
      <c r="N264" s="38">
        <f t="shared" si="525"/>
        <v>6.3</v>
      </c>
      <c r="O264" s="38">
        <f t="shared" si="526"/>
        <v>7</v>
      </c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40"/>
      <c r="AE264" s="40"/>
      <c r="AF264" s="41">
        <f t="shared" si="35"/>
        <v>0</v>
      </c>
      <c r="AG264" s="42"/>
    </row>
    <row r="265" spans="1:33" ht="13.8">
      <c r="A265" s="30" t="s">
        <v>3540</v>
      </c>
      <c r="B265" s="30" t="s">
        <v>3542</v>
      </c>
      <c r="C265" s="43"/>
      <c r="D265" s="44"/>
      <c r="E265" s="44"/>
      <c r="F265" s="35">
        <f t="shared" si="548"/>
        <v>0</v>
      </c>
      <c r="G265" s="35">
        <f t="shared" si="549"/>
        <v>0</v>
      </c>
      <c r="H265" s="35">
        <f t="shared" si="545"/>
        <v>0</v>
      </c>
      <c r="I265" s="21">
        <f t="shared" si="522"/>
        <v>18</v>
      </c>
      <c r="J265" s="37">
        <f t="shared" ref="J265:K265" si="562">MAX(N265,P265,R265,T265,V265,X265,Z265,AB265,AD265)</f>
        <v>6.3</v>
      </c>
      <c r="K265" s="37">
        <f t="shared" si="562"/>
        <v>7</v>
      </c>
      <c r="L265" s="38">
        <f t="shared" ref="L265:M265" si="563">MIN(N265,P265,R265,T265,V265,X265,Z265,AB265,AD265)</f>
        <v>6.3</v>
      </c>
      <c r="M265" s="38">
        <f t="shared" si="563"/>
        <v>7</v>
      </c>
      <c r="N265" s="38">
        <f t="shared" si="525"/>
        <v>6.3</v>
      </c>
      <c r="O265" s="38">
        <f t="shared" si="526"/>
        <v>7</v>
      </c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40"/>
      <c r="AE265" s="40"/>
      <c r="AF265" s="41">
        <f t="shared" si="35"/>
        <v>0</v>
      </c>
      <c r="AG265" s="42"/>
    </row>
    <row r="266" spans="1:33" ht="13.8">
      <c r="A266" s="30" t="s">
        <v>3558</v>
      </c>
      <c r="B266" s="30" t="s">
        <v>3559</v>
      </c>
      <c r="C266" s="43"/>
      <c r="D266" s="44"/>
      <c r="E266" s="44"/>
      <c r="F266" s="35">
        <f t="shared" si="548"/>
        <v>0</v>
      </c>
      <c r="G266" s="35">
        <f t="shared" si="549"/>
        <v>0</v>
      </c>
      <c r="H266" s="35">
        <f t="shared" si="545"/>
        <v>0</v>
      </c>
      <c r="I266" s="21">
        <f t="shared" si="522"/>
        <v>18</v>
      </c>
      <c r="J266" s="37">
        <f t="shared" ref="J266:K266" si="564">MAX(N266,P266,R266,T266,V266,X266,Z266,AB266,AD266)</f>
        <v>6.3</v>
      </c>
      <c r="K266" s="37">
        <f t="shared" si="564"/>
        <v>7</v>
      </c>
      <c r="L266" s="38">
        <f t="shared" ref="L266:M266" si="565">MIN(N266,P266,R266,T266,V266,X266,Z266,AB266,AD266)</f>
        <v>6.3</v>
      </c>
      <c r="M266" s="38">
        <f t="shared" si="565"/>
        <v>7</v>
      </c>
      <c r="N266" s="38">
        <f t="shared" si="525"/>
        <v>6.3</v>
      </c>
      <c r="O266" s="38">
        <f t="shared" si="526"/>
        <v>7</v>
      </c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40"/>
      <c r="AE266" s="40"/>
      <c r="AF266" s="41">
        <f t="shared" si="35"/>
        <v>0</v>
      </c>
      <c r="AG266" s="42"/>
    </row>
    <row r="267" spans="1:33" ht="13.8">
      <c r="A267" s="30" t="s">
        <v>3560</v>
      </c>
      <c r="B267" s="30" t="s">
        <v>3561</v>
      </c>
      <c r="C267" s="43"/>
      <c r="D267" s="44"/>
      <c r="E267" s="44"/>
      <c r="F267" s="35">
        <f t="shared" si="548"/>
        <v>0</v>
      </c>
      <c r="G267" s="35">
        <f t="shared" si="549"/>
        <v>0</v>
      </c>
      <c r="H267" s="35">
        <f t="shared" si="545"/>
        <v>0</v>
      </c>
      <c r="I267" s="21">
        <f t="shared" si="522"/>
        <v>18</v>
      </c>
      <c r="J267" s="37">
        <f t="shared" ref="J267:K267" si="566">MAX(N267,P267,R267,T267,V267,X267,Z267,AB267,AD267)</f>
        <v>6.3</v>
      </c>
      <c r="K267" s="37">
        <f t="shared" si="566"/>
        <v>7</v>
      </c>
      <c r="L267" s="38">
        <f t="shared" ref="L267:M267" si="567">MIN(N267,P267,R267,T267,V267,X267,Z267,AB267,AD267)</f>
        <v>6.3</v>
      </c>
      <c r="M267" s="38">
        <f t="shared" si="567"/>
        <v>7</v>
      </c>
      <c r="N267" s="38">
        <f t="shared" si="525"/>
        <v>6.3</v>
      </c>
      <c r="O267" s="38">
        <f t="shared" si="526"/>
        <v>7</v>
      </c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40"/>
      <c r="AE267" s="40"/>
      <c r="AF267" s="41">
        <f t="shared" si="35"/>
        <v>0</v>
      </c>
      <c r="AG267" s="42"/>
    </row>
    <row r="268" spans="1:33" ht="13.8">
      <c r="A268" s="30" t="s">
        <v>3562</v>
      </c>
      <c r="B268" s="30" t="s">
        <v>3563</v>
      </c>
      <c r="C268" s="43"/>
      <c r="D268" s="44"/>
      <c r="E268" s="44"/>
      <c r="F268" s="35">
        <f t="shared" si="548"/>
        <v>0</v>
      </c>
      <c r="G268" s="35">
        <f t="shared" si="549"/>
        <v>0</v>
      </c>
      <c r="H268" s="35">
        <f t="shared" si="545"/>
        <v>0</v>
      </c>
      <c r="I268" s="21">
        <f t="shared" si="522"/>
        <v>18</v>
      </c>
      <c r="J268" s="37">
        <f t="shared" ref="J268:K268" si="568">MAX(N268,P268,R268,T268,V268,X268,Z268,AB268,AD268)</f>
        <v>6.3</v>
      </c>
      <c r="K268" s="37">
        <f t="shared" si="568"/>
        <v>7</v>
      </c>
      <c r="L268" s="38">
        <f t="shared" ref="L268:M268" si="569">MIN(N268,P268,R268,T268,V268,X268,Z268,AB268,AD268)</f>
        <v>6.3</v>
      </c>
      <c r="M268" s="38">
        <f t="shared" si="569"/>
        <v>7</v>
      </c>
      <c r="N268" s="38">
        <f t="shared" si="525"/>
        <v>6.3</v>
      </c>
      <c r="O268" s="38">
        <f t="shared" si="526"/>
        <v>7</v>
      </c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40"/>
      <c r="AE268" s="40"/>
      <c r="AF268" s="41">
        <f t="shared" si="35"/>
        <v>0</v>
      </c>
      <c r="AG268" s="42"/>
    </row>
    <row r="269" spans="1:33" ht="13.8">
      <c r="A269" s="30" t="s">
        <v>3565</v>
      </c>
      <c r="B269" s="30" t="s">
        <v>3566</v>
      </c>
      <c r="C269" s="43"/>
      <c r="D269" s="44"/>
      <c r="E269" s="44"/>
      <c r="F269" s="35">
        <f t="shared" si="548"/>
        <v>0</v>
      </c>
      <c r="G269" s="35">
        <f t="shared" si="549"/>
        <v>0</v>
      </c>
      <c r="H269" s="35">
        <f t="shared" si="545"/>
        <v>0</v>
      </c>
      <c r="I269" s="21">
        <f t="shared" si="522"/>
        <v>18</v>
      </c>
      <c r="J269" s="37">
        <f t="shared" ref="J269:K269" si="570">MAX(N269,P269,R269,T269,V269,X269,Z269,AB269,AD269)</f>
        <v>6.3</v>
      </c>
      <c r="K269" s="37">
        <f t="shared" si="570"/>
        <v>7</v>
      </c>
      <c r="L269" s="38">
        <f t="shared" ref="L269:M269" si="571">MIN(N269,P269,R269,T269,V269,X269,Z269,AB269,AD269)</f>
        <v>6.3</v>
      </c>
      <c r="M269" s="38">
        <f t="shared" si="571"/>
        <v>7</v>
      </c>
      <c r="N269" s="38">
        <f t="shared" si="525"/>
        <v>6.3</v>
      </c>
      <c r="O269" s="38">
        <f t="shared" si="526"/>
        <v>7</v>
      </c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40"/>
      <c r="AE269" s="40"/>
      <c r="AF269" s="41">
        <f t="shared" si="35"/>
        <v>0</v>
      </c>
      <c r="AG269" s="42"/>
    </row>
    <row r="270" spans="1:33" ht="13.8">
      <c r="A270" s="30" t="s">
        <v>3571</v>
      </c>
      <c r="B270" s="30" t="s">
        <v>3572</v>
      </c>
      <c r="C270" s="43"/>
      <c r="D270" s="44"/>
      <c r="E270" s="44"/>
      <c r="F270" s="35">
        <f t="shared" si="548"/>
        <v>0</v>
      </c>
      <c r="G270" s="35">
        <f t="shared" si="549"/>
        <v>0</v>
      </c>
      <c r="H270" s="35">
        <f t="shared" si="545"/>
        <v>0</v>
      </c>
      <c r="I270" s="21">
        <f t="shared" si="522"/>
        <v>18</v>
      </c>
      <c r="J270" s="37">
        <f t="shared" ref="J270:K270" si="572">MAX(N270,P270,R270,T270,V270,X270,Z270,AB270,AD270)</f>
        <v>6.3</v>
      </c>
      <c r="K270" s="37">
        <f t="shared" si="572"/>
        <v>7</v>
      </c>
      <c r="L270" s="38">
        <f t="shared" ref="L270:M270" si="573">MIN(N270,P270,R270,T270,V270,X270,Z270,AB270,AD270)</f>
        <v>6.3</v>
      </c>
      <c r="M270" s="38">
        <f t="shared" si="573"/>
        <v>7</v>
      </c>
      <c r="N270" s="38">
        <f t="shared" si="525"/>
        <v>6.3</v>
      </c>
      <c r="O270" s="38">
        <f t="shared" si="526"/>
        <v>7</v>
      </c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40"/>
      <c r="AE270" s="40"/>
      <c r="AF270" s="41">
        <f t="shared" si="35"/>
        <v>0</v>
      </c>
      <c r="AG270" s="42"/>
    </row>
    <row r="271" spans="1:33" ht="13.8">
      <c r="A271" s="30" t="s">
        <v>3577</v>
      </c>
      <c r="B271" s="30" t="s">
        <v>3578</v>
      </c>
      <c r="C271" s="43"/>
      <c r="D271" s="44"/>
      <c r="E271" s="44"/>
      <c r="F271" s="35">
        <f t="shared" si="548"/>
        <v>0</v>
      </c>
      <c r="G271" s="35">
        <f t="shared" si="549"/>
        <v>0</v>
      </c>
      <c r="H271" s="35">
        <f t="shared" si="545"/>
        <v>0</v>
      </c>
      <c r="I271" s="21">
        <f t="shared" si="522"/>
        <v>18</v>
      </c>
      <c r="J271" s="37">
        <f t="shared" ref="J271:K271" si="574">MAX(N271,P271,R271,T271,V271,X271,Z271,AB271,AD271)</f>
        <v>214.13</v>
      </c>
      <c r="K271" s="37">
        <f t="shared" si="574"/>
        <v>253</v>
      </c>
      <c r="L271" s="38">
        <f t="shared" ref="L271:M271" si="575">MIN(N271,P271,R271,T271,V271,X271,Z271,AB271,AD271)</f>
        <v>214.13</v>
      </c>
      <c r="M271" s="38">
        <f t="shared" si="575"/>
        <v>253</v>
      </c>
      <c r="N271" s="38">
        <f t="shared" si="525"/>
        <v>214.13</v>
      </c>
      <c r="O271" s="38">
        <f t="shared" si="526"/>
        <v>253</v>
      </c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40"/>
      <c r="AE271" s="40"/>
      <c r="AF271" s="41">
        <f t="shared" ref="AF271:AF525" si="576">D271-H271</f>
        <v>0</v>
      </c>
      <c r="AG271" s="42"/>
    </row>
    <row r="272" spans="1:33" ht="13.8">
      <c r="A272" s="30" t="s">
        <v>3583</v>
      </c>
      <c r="B272" s="30" t="s">
        <v>3584</v>
      </c>
      <c r="C272" s="43"/>
      <c r="D272" s="44"/>
      <c r="E272" s="44"/>
      <c r="F272" s="35">
        <f t="shared" si="548"/>
        <v>0</v>
      </c>
      <c r="G272" s="35">
        <f t="shared" si="549"/>
        <v>0</v>
      </c>
      <c r="H272" s="35">
        <f t="shared" si="545"/>
        <v>0</v>
      </c>
      <c r="I272" s="21">
        <f t="shared" si="522"/>
        <v>18</v>
      </c>
      <c r="J272" s="37">
        <f t="shared" ref="J272:K272" si="577">MAX(N272,P272,R272,T272,V272,X272,Z272,AB272,AD272)</f>
        <v>56.68</v>
      </c>
      <c r="K272" s="37">
        <f t="shared" si="577"/>
        <v>67</v>
      </c>
      <c r="L272" s="38">
        <f t="shared" ref="L272:M272" si="578">MIN(N272,P272,R272,T272,V272,X272,Z272,AB272,AD272)</f>
        <v>56.68</v>
      </c>
      <c r="M272" s="38">
        <f t="shared" si="578"/>
        <v>67</v>
      </c>
      <c r="N272" s="38">
        <f t="shared" si="525"/>
        <v>56.68</v>
      </c>
      <c r="O272" s="38">
        <f t="shared" si="526"/>
        <v>67</v>
      </c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40"/>
      <c r="AE272" s="40"/>
      <c r="AF272" s="41">
        <f t="shared" si="576"/>
        <v>0</v>
      </c>
      <c r="AG272" s="42"/>
    </row>
    <row r="273" spans="1:33" ht="13.8">
      <c r="A273" s="30" t="s">
        <v>3589</v>
      </c>
      <c r="B273" s="30" t="s">
        <v>3590</v>
      </c>
      <c r="C273" s="43"/>
      <c r="D273" s="44"/>
      <c r="E273" s="44"/>
      <c r="F273" s="35">
        <f t="shared" si="548"/>
        <v>0</v>
      </c>
      <c r="G273" s="35">
        <f t="shared" si="549"/>
        <v>0</v>
      </c>
      <c r="H273" s="35">
        <f t="shared" si="545"/>
        <v>0</v>
      </c>
      <c r="I273" s="21">
        <f t="shared" si="522"/>
        <v>18</v>
      </c>
      <c r="J273" s="37">
        <f t="shared" ref="J273:K273" si="579">MAX(N273,P273,R273,T273,V273,X273,Z273,AB273,AD273)</f>
        <v>18.89</v>
      </c>
      <c r="K273" s="37">
        <f t="shared" si="579"/>
        <v>22</v>
      </c>
      <c r="L273" s="38">
        <f t="shared" ref="L273:M273" si="580">MIN(N273,P273,R273,T273,V273,X273,Z273,AB273,AD273)</f>
        <v>18.89</v>
      </c>
      <c r="M273" s="38">
        <f t="shared" si="580"/>
        <v>22</v>
      </c>
      <c r="N273" s="38">
        <f t="shared" si="525"/>
        <v>18.89</v>
      </c>
      <c r="O273" s="38">
        <f t="shared" si="526"/>
        <v>22</v>
      </c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40"/>
      <c r="AE273" s="40"/>
      <c r="AF273" s="41">
        <f t="shared" si="576"/>
        <v>0</v>
      </c>
      <c r="AG273" s="42"/>
    </row>
    <row r="274" spans="1:33" ht="13.8">
      <c r="A274" s="30" t="s">
        <v>3593</v>
      </c>
      <c r="B274" s="30" t="s">
        <v>3594</v>
      </c>
      <c r="C274" s="43"/>
      <c r="D274" s="44"/>
      <c r="E274" s="44"/>
      <c r="F274" s="35">
        <f t="shared" si="548"/>
        <v>0</v>
      </c>
      <c r="G274" s="35">
        <f t="shared" si="549"/>
        <v>0</v>
      </c>
      <c r="H274" s="35">
        <f t="shared" si="545"/>
        <v>0</v>
      </c>
      <c r="I274" s="21">
        <f t="shared" si="522"/>
        <v>18</v>
      </c>
      <c r="J274" s="37">
        <f t="shared" ref="J274:K274" si="581">MAX(N274,P274,R274,T274,V274,X274,Z274,AB274,AD274)</f>
        <v>6.3</v>
      </c>
      <c r="K274" s="37">
        <f t="shared" si="581"/>
        <v>7</v>
      </c>
      <c r="L274" s="38">
        <f t="shared" ref="L274:M274" si="582">MIN(N274,P274,R274,T274,V274,X274,Z274,AB274,AD274)</f>
        <v>6.3</v>
      </c>
      <c r="M274" s="38">
        <f t="shared" si="582"/>
        <v>7</v>
      </c>
      <c r="N274" s="38">
        <f t="shared" si="525"/>
        <v>6.3</v>
      </c>
      <c r="O274" s="38">
        <f t="shared" si="526"/>
        <v>7</v>
      </c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40"/>
      <c r="AE274" s="40"/>
      <c r="AF274" s="41">
        <f t="shared" si="576"/>
        <v>0</v>
      </c>
      <c r="AG274" s="42"/>
    </row>
    <row r="275" spans="1:33" ht="13.8">
      <c r="A275" s="30" t="s">
        <v>3614</v>
      </c>
      <c r="B275" s="30" t="s">
        <v>3615</v>
      </c>
      <c r="C275" s="43"/>
      <c r="D275" s="44"/>
      <c r="E275" s="44"/>
      <c r="F275" s="35">
        <f t="shared" si="548"/>
        <v>0</v>
      </c>
      <c r="G275" s="35">
        <f t="shared" si="549"/>
        <v>0</v>
      </c>
      <c r="H275" s="35">
        <f t="shared" si="545"/>
        <v>0</v>
      </c>
      <c r="I275" s="21">
        <f t="shared" si="522"/>
        <v>18</v>
      </c>
      <c r="J275" s="37">
        <f t="shared" ref="J275:K275" si="583">MAX(N275,P275,R275,T275,V275,X275,Z275,AB275,AD275)</f>
        <v>6.3</v>
      </c>
      <c r="K275" s="37">
        <f t="shared" si="583"/>
        <v>7</v>
      </c>
      <c r="L275" s="38">
        <f t="shared" ref="L275:M275" si="584">MIN(N275,P275,R275,T275,V275,X275,Z275,AB275,AD275)</f>
        <v>6.3</v>
      </c>
      <c r="M275" s="38">
        <f t="shared" si="584"/>
        <v>7</v>
      </c>
      <c r="N275" s="38">
        <f t="shared" si="525"/>
        <v>6.3</v>
      </c>
      <c r="O275" s="38">
        <f t="shared" si="526"/>
        <v>7</v>
      </c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40"/>
      <c r="AE275" s="40"/>
      <c r="AF275" s="41">
        <f t="shared" si="576"/>
        <v>0</v>
      </c>
      <c r="AG275" s="42"/>
    </row>
    <row r="276" spans="1:33" ht="13.8">
      <c r="A276" s="30" t="s">
        <v>3624</v>
      </c>
      <c r="B276" s="30" t="s">
        <v>3625</v>
      </c>
      <c r="C276" s="43"/>
      <c r="D276" s="44"/>
      <c r="E276" s="44"/>
      <c r="F276" s="35">
        <f t="shared" si="548"/>
        <v>0</v>
      </c>
      <c r="G276" s="35">
        <f t="shared" si="549"/>
        <v>0</v>
      </c>
      <c r="H276" s="35">
        <f t="shared" si="545"/>
        <v>0</v>
      </c>
      <c r="I276" s="21">
        <f t="shared" si="522"/>
        <v>18</v>
      </c>
      <c r="J276" s="37">
        <f t="shared" ref="J276:K276" si="585">MAX(N276,P276,R276,T276,V276,X276,Z276,AB276,AD276)</f>
        <v>100.77</v>
      </c>
      <c r="K276" s="37">
        <f t="shared" si="585"/>
        <v>119</v>
      </c>
      <c r="L276" s="38">
        <f t="shared" ref="L276:M276" si="586">MIN(N276,P276,R276,T276,V276,X276,Z276,AB276,AD276)</f>
        <v>100.77</v>
      </c>
      <c r="M276" s="38">
        <f t="shared" si="586"/>
        <v>119</v>
      </c>
      <c r="N276" s="38">
        <f t="shared" si="525"/>
        <v>100.77</v>
      </c>
      <c r="O276" s="38">
        <f t="shared" si="526"/>
        <v>119</v>
      </c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40"/>
      <c r="AE276" s="40"/>
      <c r="AF276" s="41">
        <f t="shared" si="576"/>
        <v>0</v>
      </c>
      <c r="AG276" s="42"/>
    </row>
    <row r="277" spans="1:33" ht="13.8">
      <c r="A277" s="30" t="s">
        <v>3634</v>
      </c>
      <c r="B277" s="30" t="s">
        <v>3635</v>
      </c>
      <c r="C277" s="43"/>
      <c r="D277" s="44"/>
      <c r="E277" s="44"/>
      <c r="F277" s="35">
        <f t="shared" si="548"/>
        <v>0</v>
      </c>
      <c r="G277" s="35">
        <f t="shared" si="549"/>
        <v>0</v>
      </c>
      <c r="H277" s="35">
        <f t="shared" si="545"/>
        <v>0</v>
      </c>
      <c r="I277" s="21">
        <f t="shared" si="522"/>
        <v>18</v>
      </c>
      <c r="J277" s="37">
        <f t="shared" ref="J277:K277" si="587">MAX(N277,P277,R277,T277,V277,X277,Z277,AB277,AD277)</f>
        <v>6.3</v>
      </c>
      <c r="K277" s="37">
        <f t="shared" si="587"/>
        <v>7</v>
      </c>
      <c r="L277" s="38">
        <f t="shared" ref="L277:M277" si="588">MIN(N277,P277,R277,T277,V277,X277,Z277,AB277,AD277)</f>
        <v>6.3</v>
      </c>
      <c r="M277" s="38">
        <f t="shared" si="588"/>
        <v>7</v>
      </c>
      <c r="N277" s="38">
        <f t="shared" si="525"/>
        <v>6.3</v>
      </c>
      <c r="O277" s="38">
        <f t="shared" si="526"/>
        <v>7</v>
      </c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40"/>
      <c r="AE277" s="40"/>
      <c r="AF277" s="41">
        <f t="shared" si="576"/>
        <v>0</v>
      </c>
      <c r="AG277" s="42"/>
    </row>
    <row r="278" spans="1:33" ht="13.8">
      <c r="A278" s="30" t="s">
        <v>3660</v>
      </c>
      <c r="B278" s="30" t="s">
        <v>3662</v>
      </c>
      <c r="C278" s="43"/>
      <c r="D278" s="44"/>
      <c r="E278" s="44"/>
      <c r="F278" s="35">
        <f t="shared" si="548"/>
        <v>0</v>
      </c>
      <c r="G278" s="35">
        <f t="shared" si="549"/>
        <v>0</v>
      </c>
      <c r="H278" s="35">
        <f t="shared" si="545"/>
        <v>0</v>
      </c>
      <c r="I278" s="21">
        <f t="shared" si="522"/>
        <v>18</v>
      </c>
      <c r="J278" s="37">
        <f t="shared" ref="J278:K278" si="589">MAX(N278,P278,R278,T278,V278,X278,Z278,AB278,AD278)</f>
        <v>18.89</v>
      </c>
      <c r="K278" s="37">
        <f t="shared" si="589"/>
        <v>22</v>
      </c>
      <c r="L278" s="38">
        <f t="shared" ref="L278:M278" si="590">MIN(N278,P278,R278,T278,V278,X278,Z278,AB278,AD278)</f>
        <v>18.89</v>
      </c>
      <c r="M278" s="38">
        <f t="shared" si="590"/>
        <v>22</v>
      </c>
      <c r="N278" s="38">
        <f t="shared" si="525"/>
        <v>18.89</v>
      </c>
      <c r="O278" s="38">
        <f t="shared" si="526"/>
        <v>22</v>
      </c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40"/>
      <c r="AE278" s="40"/>
      <c r="AF278" s="41">
        <f t="shared" si="576"/>
        <v>0</v>
      </c>
      <c r="AG278" s="42"/>
    </row>
    <row r="279" spans="1:33" ht="13.8">
      <c r="A279" s="30" t="s">
        <v>3679</v>
      </c>
      <c r="B279" s="30" t="s">
        <v>3680</v>
      </c>
      <c r="C279" s="43"/>
      <c r="D279" s="44"/>
      <c r="E279" s="44"/>
      <c r="F279" s="35">
        <f t="shared" si="548"/>
        <v>0</v>
      </c>
      <c r="G279" s="35">
        <f t="shared" si="549"/>
        <v>0</v>
      </c>
      <c r="H279" s="35">
        <f t="shared" si="545"/>
        <v>0</v>
      </c>
      <c r="I279" s="21">
        <f t="shared" si="522"/>
        <v>18</v>
      </c>
      <c r="J279" s="37">
        <f t="shared" ref="J279:K279" si="591">MAX(N279,P279,R279,T279,V279,X279,Z279,AB279,AD279)</f>
        <v>12.6</v>
      </c>
      <c r="K279" s="37">
        <f t="shared" si="591"/>
        <v>15</v>
      </c>
      <c r="L279" s="38">
        <f t="shared" ref="L279:M279" si="592">MIN(N279,P279,R279,T279,V279,X279,Z279,AB279,AD279)</f>
        <v>12.6</v>
      </c>
      <c r="M279" s="38">
        <f t="shared" si="592"/>
        <v>15</v>
      </c>
      <c r="N279" s="38">
        <f t="shared" si="525"/>
        <v>12.6</v>
      </c>
      <c r="O279" s="38">
        <f t="shared" si="526"/>
        <v>15</v>
      </c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40"/>
      <c r="AE279" s="40"/>
      <c r="AF279" s="41">
        <f t="shared" si="576"/>
        <v>0</v>
      </c>
      <c r="AG279" s="42"/>
    </row>
    <row r="280" spans="1:33" ht="13.8">
      <c r="A280" s="30" t="s">
        <v>3691</v>
      </c>
      <c r="B280" s="30" t="s">
        <v>3692</v>
      </c>
      <c r="C280" s="43"/>
      <c r="D280" s="44"/>
      <c r="E280" s="44"/>
      <c r="F280" s="35">
        <f t="shared" si="548"/>
        <v>0</v>
      </c>
      <c r="G280" s="35">
        <f t="shared" si="549"/>
        <v>0</v>
      </c>
      <c r="H280" s="35">
        <f t="shared" si="545"/>
        <v>0</v>
      </c>
      <c r="I280" s="21">
        <f t="shared" si="522"/>
        <v>18</v>
      </c>
      <c r="J280" s="37">
        <f t="shared" ref="J280:K280" si="593">MAX(N280,P280,R280,T280,V280,X280,Z280,AB280,AD280)</f>
        <v>6.3</v>
      </c>
      <c r="K280" s="37">
        <f t="shared" si="593"/>
        <v>7</v>
      </c>
      <c r="L280" s="38">
        <f t="shared" ref="L280:M280" si="594">MIN(N280,P280,R280,T280,V280,X280,Z280,AB280,AD280)</f>
        <v>6.3</v>
      </c>
      <c r="M280" s="38">
        <f t="shared" si="594"/>
        <v>7</v>
      </c>
      <c r="N280" s="38">
        <f t="shared" si="525"/>
        <v>6.3</v>
      </c>
      <c r="O280" s="38">
        <f t="shared" si="526"/>
        <v>7</v>
      </c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40"/>
      <c r="AE280" s="40"/>
      <c r="AF280" s="41">
        <f t="shared" si="576"/>
        <v>0</v>
      </c>
      <c r="AG280" s="42"/>
    </row>
    <row r="281" spans="1:33" ht="13.8">
      <c r="A281" s="30" t="s">
        <v>3705</v>
      </c>
      <c r="B281" s="30" t="s">
        <v>3706</v>
      </c>
      <c r="C281" s="43"/>
      <c r="D281" s="44"/>
      <c r="E281" s="44"/>
      <c r="F281" s="35">
        <f t="shared" si="548"/>
        <v>0</v>
      </c>
      <c r="G281" s="35">
        <f t="shared" si="549"/>
        <v>0</v>
      </c>
      <c r="H281" s="35">
        <f t="shared" si="545"/>
        <v>0</v>
      </c>
      <c r="I281" s="21">
        <f t="shared" si="522"/>
        <v>18</v>
      </c>
      <c r="J281" s="37">
        <f t="shared" ref="J281:K281" si="595">MAX(N281,P281,R281,T281,V281,X281,Z281,AB281,AD281)</f>
        <v>12.6</v>
      </c>
      <c r="K281" s="37">
        <f t="shared" si="595"/>
        <v>15</v>
      </c>
      <c r="L281" s="38">
        <f t="shared" ref="L281:M281" si="596">MIN(N281,P281,R281,T281,V281,X281,Z281,AB281,AD281)</f>
        <v>12.6</v>
      </c>
      <c r="M281" s="38">
        <f t="shared" si="596"/>
        <v>15</v>
      </c>
      <c r="N281" s="38">
        <f t="shared" si="525"/>
        <v>12.6</v>
      </c>
      <c r="O281" s="38">
        <f t="shared" si="526"/>
        <v>15</v>
      </c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40"/>
      <c r="AE281" s="40"/>
      <c r="AF281" s="41">
        <f t="shared" si="576"/>
        <v>0</v>
      </c>
      <c r="AG281" s="42"/>
    </row>
    <row r="282" spans="1:33" ht="13.8">
      <c r="A282" s="30" t="s">
        <v>3723</v>
      </c>
      <c r="B282" s="30" t="s">
        <v>3724</v>
      </c>
      <c r="C282" s="43"/>
      <c r="D282" s="44"/>
      <c r="E282" s="44"/>
      <c r="F282" s="35">
        <f t="shared" si="548"/>
        <v>0</v>
      </c>
      <c r="G282" s="35">
        <f t="shared" si="549"/>
        <v>0</v>
      </c>
      <c r="H282" s="35">
        <f t="shared" si="545"/>
        <v>0</v>
      </c>
      <c r="I282" s="21">
        <f t="shared" si="522"/>
        <v>18</v>
      </c>
      <c r="J282" s="37">
        <f t="shared" ref="J282:K282" si="597">MAX(N282,P282,R282,T282,V282,X282,Z282,AB282,AD282)</f>
        <v>88.17</v>
      </c>
      <c r="K282" s="37">
        <f t="shared" si="597"/>
        <v>104</v>
      </c>
      <c r="L282" s="38">
        <f t="shared" ref="L282:M282" si="598">MIN(N282,P282,R282,T282,V282,X282,Z282,AB282,AD282)</f>
        <v>88.17</v>
      </c>
      <c r="M282" s="38">
        <f t="shared" si="598"/>
        <v>104</v>
      </c>
      <c r="N282" s="38">
        <f t="shared" si="525"/>
        <v>88.17</v>
      </c>
      <c r="O282" s="38">
        <f t="shared" si="526"/>
        <v>104</v>
      </c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40"/>
      <c r="AE282" s="40"/>
      <c r="AF282" s="41">
        <f t="shared" si="576"/>
        <v>0</v>
      </c>
      <c r="AG282" s="42"/>
    </row>
    <row r="283" spans="1:33" ht="13.8">
      <c r="A283" s="30" t="s">
        <v>3736</v>
      </c>
      <c r="B283" s="30" t="s">
        <v>3738</v>
      </c>
      <c r="C283" s="43"/>
      <c r="D283" s="44"/>
      <c r="E283" s="44"/>
      <c r="F283" s="35">
        <f t="shared" si="548"/>
        <v>0</v>
      </c>
      <c r="G283" s="35">
        <f t="shared" si="549"/>
        <v>0</v>
      </c>
      <c r="H283" s="35">
        <f t="shared" si="545"/>
        <v>0</v>
      </c>
      <c r="I283" s="21">
        <f t="shared" si="522"/>
        <v>18</v>
      </c>
      <c r="J283" s="37">
        <f t="shared" ref="J283:K283" si="599">MAX(N283,P283,R283,T283,V283,X283,Z283,AB283,AD283)</f>
        <v>37.79</v>
      </c>
      <c r="K283" s="37">
        <f t="shared" si="599"/>
        <v>45</v>
      </c>
      <c r="L283" s="38">
        <f t="shared" ref="L283:M283" si="600">MIN(N283,P283,R283,T283,V283,X283,Z283,AB283,AD283)</f>
        <v>37.79</v>
      </c>
      <c r="M283" s="38">
        <f t="shared" si="600"/>
        <v>45</v>
      </c>
      <c r="N283" s="38">
        <f t="shared" si="525"/>
        <v>37.79</v>
      </c>
      <c r="O283" s="38">
        <f t="shared" si="526"/>
        <v>45</v>
      </c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40"/>
      <c r="AE283" s="40"/>
      <c r="AF283" s="41">
        <f t="shared" si="576"/>
        <v>0</v>
      </c>
      <c r="AG283" s="42"/>
    </row>
    <row r="284" spans="1:33" ht="13.8">
      <c r="A284" s="30" t="s">
        <v>3745</v>
      </c>
      <c r="B284" s="30" t="s">
        <v>3746</v>
      </c>
      <c r="C284" s="43"/>
      <c r="D284" s="44"/>
      <c r="E284" s="44"/>
      <c r="F284" s="35">
        <f t="shared" si="548"/>
        <v>0</v>
      </c>
      <c r="G284" s="35">
        <f t="shared" si="549"/>
        <v>0</v>
      </c>
      <c r="H284" s="35">
        <f t="shared" si="545"/>
        <v>0</v>
      </c>
      <c r="I284" s="21">
        <f t="shared" si="522"/>
        <v>18</v>
      </c>
      <c r="J284" s="37">
        <f t="shared" ref="J284:K284" si="601">MAX(N284,P284,R284,T284,V284,X284,Z284,AB284,AD284)</f>
        <v>6.3</v>
      </c>
      <c r="K284" s="37">
        <f t="shared" si="601"/>
        <v>7</v>
      </c>
      <c r="L284" s="38">
        <f t="shared" ref="L284:M284" si="602">MIN(N284,P284,R284,T284,V284,X284,Z284,AB284,AD284)</f>
        <v>6.3</v>
      </c>
      <c r="M284" s="38">
        <f t="shared" si="602"/>
        <v>7</v>
      </c>
      <c r="N284" s="38">
        <f t="shared" si="525"/>
        <v>6.3</v>
      </c>
      <c r="O284" s="38">
        <f t="shared" si="526"/>
        <v>7</v>
      </c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40"/>
      <c r="AE284" s="40"/>
      <c r="AF284" s="41">
        <f t="shared" si="576"/>
        <v>0</v>
      </c>
      <c r="AG284" s="42"/>
    </row>
    <row r="285" spans="1:33" ht="13.8">
      <c r="A285" s="30" t="s">
        <v>3751</v>
      </c>
      <c r="B285" s="30" t="s">
        <v>3752</v>
      </c>
      <c r="C285" s="43"/>
      <c r="D285" s="44"/>
      <c r="E285" s="44"/>
      <c r="F285" s="35">
        <f t="shared" si="548"/>
        <v>0</v>
      </c>
      <c r="G285" s="35">
        <f t="shared" si="549"/>
        <v>0</v>
      </c>
      <c r="H285" s="35">
        <f t="shared" si="545"/>
        <v>0</v>
      </c>
      <c r="I285" s="21">
        <f t="shared" si="522"/>
        <v>18</v>
      </c>
      <c r="J285" s="37">
        <f t="shared" ref="J285:K285" si="603">MAX(N285,P285,R285,T285,V285,X285,Z285,AB285,AD285)</f>
        <v>6.3</v>
      </c>
      <c r="K285" s="37">
        <f t="shared" si="603"/>
        <v>7</v>
      </c>
      <c r="L285" s="38">
        <f t="shared" ref="L285:M285" si="604">MIN(N285,P285,R285,T285,V285,X285,Z285,AB285,AD285)</f>
        <v>6.3</v>
      </c>
      <c r="M285" s="38">
        <f t="shared" si="604"/>
        <v>7</v>
      </c>
      <c r="N285" s="38">
        <f t="shared" si="525"/>
        <v>6.3</v>
      </c>
      <c r="O285" s="38">
        <f t="shared" si="526"/>
        <v>7</v>
      </c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40"/>
      <c r="AE285" s="40"/>
      <c r="AF285" s="41">
        <f t="shared" si="576"/>
        <v>0</v>
      </c>
      <c r="AG285" s="42"/>
    </row>
    <row r="286" spans="1:33" ht="13.8">
      <c r="A286" s="30" t="s">
        <v>3763</v>
      </c>
      <c r="B286" s="30" t="s">
        <v>3764</v>
      </c>
      <c r="C286" s="43"/>
      <c r="D286" s="44"/>
      <c r="E286" s="44"/>
      <c r="F286" s="35">
        <f t="shared" si="548"/>
        <v>0</v>
      </c>
      <c r="G286" s="35">
        <f t="shared" si="549"/>
        <v>0</v>
      </c>
      <c r="H286" s="35">
        <f t="shared" si="545"/>
        <v>0</v>
      </c>
      <c r="I286" s="21">
        <f t="shared" si="522"/>
        <v>18</v>
      </c>
      <c r="J286" s="37">
        <f t="shared" ref="J286:K286" si="605">MAX(N286,P286,R286,T286,V286,X286,Z286,AB286,AD286)</f>
        <v>12.6</v>
      </c>
      <c r="K286" s="37">
        <f t="shared" si="605"/>
        <v>15</v>
      </c>
      <c r="L286" s="38">
        <f t="shared" ref="L286:M286" si="606">MIN(N286,P286,R286,T286,V286,X286,Z286,AB286,AD286)</f>
        <v>12.6</v>
      </c>
      <c r="M286" s="38">
        <f t="shared" si="606"/>
        <v>15</v>
      </c>
      <c r="N286" s="38">
        <f t="shared" si="525"/>
        <v>12.6</v>
      </c>
      <c r="O286" s="38">
        <f t="shared" si="526"/>
        <v>15</v>
      </c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40"/>
      <c r="AE286" s="40"/>
      <c r="AF286" s="41">
        <f t="shared" si="576"/>
        <v>0</v>
      </c>
      <c r="AG286" s="42"/>
    </row>
    <row r="287" spans="1:33" ht="13.8">
      <c r="A287" s="30" t="s">
        <v>3771</v>
      </c>
      <c r="B287" s="30" t="s">
        <v>3772</v>
      </c>
      <c r="C287" s="43"/>
      <c r="D287" s="44"/>
      <c r="E287" s="44"/>
      <c r="F287" s="35">
        <f t="shared" si="548"/>
        <v>0</v>
      </c>
      <c r="G287" s="35">
        <f t="shared" si="549"/>
        <v>0</v>
      </c>
      <c r="H287" s="35">
        <f t="shared" si="545"/>
        <v>0</v>
      </c>
      <c r="I287" s="21">
        <f t="shared" si="522"/>
        <v>18</v>
      </c>
      <c r="J287" s="37">
        <f t="shared" ref="J287:K287" si="607">MAX(N287,P287,R287,T287,V287,X287,Z287,AB287,AD287)</f>
        <v>6.3</v>
      </c>
      <c r="K287" s="37">
        <f t="shared" si="607"/>
        <v>7</v>
      </c>
      <c r="L287" s="38">
        <f t="shared" ref="L287:M287" si="608">MIN(N287,P287,R287,T287,V287,X287,Z287,AB287,AD287)</f>
        <v>6.3</v>
      </c>
      <c r="M287" s="38">
        <f t="shared" si="608"/>
        <v>7</v>
      </c>
      <c r="N287" s="38">
        <f t="shared" si="525"/>
        <v>6.3</v>
      </c>
      <c r="O287" s="38">
        <f t="shared" si="526"/>
        <v>7</v>
      </c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40"/>
      <c r="AE287" s="40"/>
      <c r="AF287" s="41">
        <f t="shared" si="576"/>
        <v>0</v>
      </c>
      <c r="AG287" s="42"/>
    </row>
    <row r="288" spans="1:33" ht="13.8">
      <c r="A288" s="30" t="s">
        <v>3778</v>
      </c>
      <c r="B288" s="30" t="s">
        <v>3779</v>
      </c>
      <c r="C288" s="43"/>
      <c r="D288" s="44"/>
      <c r="E288" s="44"/>
      <c r="F288" s="35">
        <f t="shared" si="548"/>
        <v>0</v>
      </c>
      <c r="G288" s="35">
        <f t="shared" si="549"/>
        <v>0</v>
      </c>
      <c r="H288" s="35">
        <f t="shared" si="545"/>
        <v>0</v>
      </c>
      <c r="I288" s="21">
        <f t="shared" si="522"/>
        <v>18</v>
      </c>
      <c r="J288" s="37">
        <f t="shared" ref="J288:K288" si="609">MAX(N288,P288,R288,T288,V288,X288,Z288,AB288,AD288)</f>
        <v>6.3</v>
      </c>
      <c r="K288" s="37">
        <f t="shared" si="609"/>
        <v>7</v>
      </c>
      <c r="L288" s="38">
        <f t="shared" ref="L288:M288" si="610">MIN(N288,P288,R288,T288,V288,X288,Z288,AB288,AD288)</f>
        <v>6.3</v>
      </c>
      <c r="M288" s="38">
        <f t="shared" si="610"/>
        <v>7</v>
      </c>
      <c r="N288" s="38">
        <f t="shared" si="525"/>
        <v>6.3</v>
      </c>
      <c r="O288" s="38">
        <f t="shared" si="526"/>
        <v>7</v>
      </c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40"/>
      <c r="AE288" s="40"/>
      <c r="AF288" s="41">
        <f t="shared" si="576"/>
        <v>0</v>
      </c>
      <c r="AG288" s="42"/>
    </row>
    <row r="289" spans="1:33" ht="13.8">
      <c r="A289" s="30" t="s">
        <v>3782</v>
      </c>
      <c r="B289" s="30" t="s">
        <v>3779</v>
      </c>
      <c r="C289" s="43"/>
      <c r="D289" s="44"/>
      <c r="E289" s="44"/>
      <c r="F289" s="35">
        <f t="shared" si="548"/>
        <v>0</v>
      </c>
      <c r="G289" s="35">
        <f t="shared" si="549"/>
        <v>0</v>
      </c>
      <c r="H289" s="35">
        <f t="shared" si="545"/>
        <v>0</v>
      </c>
      <c r="I289" s="21">
        <f t="shared" si="522"/>
        <v>18</v>
      </c>
      <c r="J289" s="37">
        <f t="shared" ref="J289:K289" si="611">MAX(N289,P289,R289,T289,V289,X289,Z289,AB289,AD289)</f>
        <v>163.75</v>
      </c>
      <c r="K289" s="37">
        <f t="shared" si="611"/>
        <v>193</v>
      </c>
      <c r="L289" s="38">
        <f t="shared" ref="L289:M289" si="612">MIN(N289,P289,R289,T289,V289,X289,Z289,AB289,AD289)</f>
        <v>163.75</v>
      </c>
      <c r="M289" s="38">
        <f t="shared" si="612"/>
        <v>193</v>
      </c>
      <c r="N289" s="38">
        <f t="shared" si="525"/>
        <v>163.75</v>
      </c>
      <c r="O289" s="38">
        <f t="shared" si="526"/>
        <v>193</v>
      </c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40"/>
      <c r="AE289" s="40"/>
      <c r="AF289" s="41">
        <f t="shared" si="576"/>
        <v>0</v>
      </c>
      <c r="AG289" s="42"/>
    </row>
    <row r="290" spans="1:33" ht="13.8">
      <c r="A290" s="30" t="s">
        <v>3785</v>
      </c>
      <c r="B290" s="30" t="s">
        <v>3779</v>
      </c>
      <c r="C290" s="43"/>
      <c r="D290" s="44"/>
      <c r="E290" s="44"/>
      <c r="F290" s="35">
        <f t="shared" si="548"/>
        <v>0</v>
      </c>
      <c r="G290" s="35">
        <f t="shared" si="549"/>
        <v>0</v>
      </c>
      <c r="H290" s="35">
        <f t="shared" si="545"/>
        <v>0</v>
      </c>
      <c r="I290" s="21">
        <f t="shared" si="522"/>
        <v>18</v>
      </c>
      <c r="J290" s="37">
        <f t="shared" ref="J290:K290" si="613">MAX(N290,P290,R290,T290,V290,X290,Z290,AB290,AD290)</f>
        <v>18.89</v>
      </c>
      <c r="K290" s="37">
        <f t="shared" si="613"/>
        <v>22</v>
      </c>
      <c r="L290" s="38">
        <f t="shared" ref="L290:M290" si="614">MIN(N290,P290,R290,T290,V290,X290,Z290,AB290,AD290)</f>
        <v>18.89</v>
      </c>
      <c r="M290" s="38">
        <f t="shared" si="614"/>
        <v>22</v>
      </c>
      <c r="N290" s="38">
        <f t="shared" si="525"/>
        <v>18.89</v>
      </c>
      <c r="O290" s="38">
        <f t="shared" si="526"/>
        <v>22</v>
      </c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40"/>
      <c r="AE290" s="40"/>
      <c r="AF290" s="41">
        <f t="shared" si="576"/>
        <v>0</v>
      </c>
      <c r="AG290" s="42"/>
    </row>
    <row r="291" spans="1:33" ht="13.8">
      <c r="A291" s="30" t="s">
        <v>3798</v>
      </c>
      <c r="B291" s="30" t="s">
        <v>3799</v>
      </c>
      <c r="C291" s="43"/>
      <c r="D291" s="44"/>
      <c r="E291" s="44"/>
      <c r="F291" s="35">
        <f t="shared" si="548"/>
        <v>0</v>
      </c>
      <c r="G291" s="35">
        <f t="shared" si="549"/>
        <v>0</v>
      </c>
      <c r="H291" s="35">
        <f t="shared" si="545"/>
        <v>0</v>
      </c>
      <c r="I291" s="21">
        <f t="shared" si="522"/>
        <v>18</v>
      </c>
      <c r="J291" s="37">
        <f t="shared" ref="J291:K291" si="615">MAX(N291,P291,R291,T291,V291,X291,Z291,AB291,AD291)</f>
        <v>50.38</v>
      </c>
      <c r="K291" s="37">
        <f t="shared" si="615"/>
        <v>59</v>
      </c>
      <c r="L291" s="38">
        <f t="shared" ref="L291:M291" si="616">MIN(N291,P291,R291,T291,V291,X291,Z291,AB291,AD291)</f>
        <v>50.38</v>
      </c>
      <c r="M291" s="38">
        <f t="shared" si="616"/>
        <v>59</v>
      </c>
      <c r="N291" s="38">
        <f t="shared" si="525"/>
        <v>50.38</v>
      </c>
      <c r="O291" s="38">
        <f t="shared" si="526"/>
        <v>59</v>
      </c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40"/>
      <c r="AE291" s="40"/>
      <c r="AF291" s="41">
        <f t="shared" si="576"/>
        <v>0</v>
      </c>
      <c r="AG291" s="42"/>
    </row>
    <row r="292" spans="1:33" ht="13.8">
      <c r="A292" s="30" t="s">
        <v>3818</v>
      </c>
      <c r="B292" s="30" t="s">
        <v>3819</v>
      </c>
      <c r="C292" s="43"/>
      <c r="D292" s="44"/>
      <c r="E292" s="44"/>
      <c r="F292" s="35">
        <f t="shared" si="548"/>
        <v>0</v>
      </c>
      <c r="G292" s="35">
        <f t="shared" si="549"/>
        <v>0</v>
      </c>
      <c r="H292" s="35">
        <f t="shared" si="545"/>
        <v>0</v>
      </c>
      <c r="I292" s="21">
        <f t="shared" si="522"/>
        <v>18</v>
      </c>
      <c r="J292" s="37">
        <f t="shared" ref="J292:K292" si="617">MAX(N292,P292,R292,T292,V292,X292,Z292,AB292,AD292)</f>
        <v>31.49</v>
      </c>
      <c r="K292" s="37">
        <f t="shared" si="617"/>
        <v>37</v>
      </c>
      <c r="L292" s="38">
        <f t="shared" ref="L292:M292" si="618">MIN(N292,P292,R292,T292,V292,X292,Z292,AB292,AD292)</f>
        <v>31.49</v>
      </c>
      <c r="M292" s="38">
        <f t="shared" si="618"/>
        <v>37</v>
      </c>
      <c r="N292" s="38">
        <f t="shared" si="525"/>
        <v>31.49</v>
      </c>
      <c r="O292" s="38">
        <f t="shared" si="526"/>
        <v>37</v>
      </c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40"/>
      <c r="AE292" s="40"/>
      <c r="AF292" s="41">
        <f t="shared" si="576"/>
        <v>0</v>
      </c>
      <c r="AG292" s="42"/>
    </row>
    <row r="293" spans="1:33" ht="13.8">
      <c r="A293" s="30" t="s">
        <v>3828</v>
      </c>
      <c r="B293" s="30" t="s">
        <v>3829</v>
      </c>
      <c r="C293" s="43"/>
      <c r="D293" s="44"/>
      <c r="E293" s="44"/>
      <c r="F293" s="35">
        <f t="shared" si="548"/>
        <v>0</v>
      </c>
      <c r="G293" s="35">
        <f t="shared" si="549"/>
        <v>0</v>
      </c>
      <c r="H293" s="35">
        <f t="shared" si="545"/>
        <v>0</v>
      </c>
      <c r="I293" s="21">
        <f t="shared" si="522"/>
        <v>18</v>
      </c>
      <c r="J293" s="37">
        <f t="shared" ref="J293:K293" si="619">MAX(N293,P293,R293,T293,V293,X293,Z293,AB293,AD293)</f>
        <v>18.89</v>
      </c>
      <c r="K293" s="37">
        <f t="shared" si="619"/>
        <v>22</v>
      </c>
      <c r="L293" s="38">
        <f t="shared" ref="L293:M293" si="620">MIN(N293,P293,R293,T293,V293,X293,Z293,AB293,AD293)</f>
        <v>18.89</v>
      </c>
      <c r="M293" s="38">
        <f t="shared" si="620"/>
        <v>22</v>
      </c>
      <c r="N293" s="38">
        <f t="shared" si="525"/>
        <v>18.89</v>
      </c>
      <c r="O293" s="38">
        <f t="shared" si="526"/>
        <v>22</v>
      </c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40"/>
      <c r="AE293" s="40"/>
      <c r="AF293" s="41">
        <f t="shared" si="576"/>
        <v>0</v>
      </c>
      <c r="AG293" s="42"/>
    </row>
    <row r="294" spans="1:33" ht="13.8">
      <c r="A294" s="30" t="s">
        <v>3838</v>
      </c>
      <c r="B294" s="30" t="s">
        <v>3839</v>
      </c>
      <c r="C294" s="43"/>
      <c r="D294" s="44"/>
      <c r="E294" s="44"/>
      <c r="F294" s="35">
        <f t="shared" si="548"/>
        <v>0</v>
      </c>
      <c r="G294" s="35">
        <f t="shared" si="549"/>
        <v>0</v>
      </c>
      <c r="H294" s="35">
        <f t="shared" si="545"/>
        <v>0</v>
      </c>
      <c r="I294" s="21">
        <f t="shared" si="522"/>
        <v>18</v>
      </c>
      <c r="J294" s="37">
        <f t="shared" ref="J294:K294" si="621">MAX(N294,P294,R294,T294,V294,X294,Z294,AB294,AD294)</f>
        <v>18.89</v>
      </c>
      <c r="K294" s="37">
        <f t="shared" si="621"/>
        <v>22</v>
      </c>
      <c r="L294" s="38">
        <f t="shared" ref="L294:M294" si="622">MIN(N294,P294,R294,T294,V294,X294,Z294,AB294,AD294)</f>
        <v>18.89</v>
      </c>
      <c r="M294" s="38">
        <f t="shared" si="622"/>
        <v>22</v>
      </c>
      <c r="N294" s="38">
        <f t="shared" si="525"/>
        <v>18.89</v>
      </c>
      <c r="O294" s="38">
        <f t="shared" si="526"/>
        <v>22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40"/>
      <c r="AE294" s="40"/>
      <c r="AF294" s="41">
        <f t="shared" si="576"/>
        <v>0</v>
      </c>
      <c r="AG294" s="42"/>
    </row>
    <row r="295" spans="1:33" ht="13.8">
      <c r="A295" s="30" t="s">
        <v>3848</v>
      </c>
      <c r="B295" s="30" t="s">
        <v>3849</v>
      </c>
      <c r="C295" s="43"/>
      <c r="D295" s="44"/>
      <c r="E295" s="44"/>
      <c r="F295" s="35">
        <f t="shared" si="548"/>
        <v>0</v>
      </c>
      <c r="G295" s="35">
        <f t="shared" si="549"/>
        <v>0</v>
      </c>
      <c r="H295" s="35">
        <f t="shared" si="545"/>
        <v>0</v>
      </c>
      <c r="I295" s="21">
        <f t="shared" si="522"/>
        <v>28</v>
      </c>
      <c r="J295" s="37">
        <f t="shared" ref="J295:K295" si="623">MAX(N295,P295,R295,T295,V295,X295,Z295,AB295,AD295)</f>
        <v>4498.42</v>
      </c>
      <c r="K295" s="37">
        <f t="shared" si="623"/>
        <v>5758</v>
      </c>
      <c r="L295" s="38">
        <f t="shared" ref="L295:M295" si="624">MIN(N295,P295,R295,T295,V295,X295,Z295,AB295,AD295)</f>
        <v>4498.42</v>
      </c>
      <c r="M295" s="38">
        <f t="shared" si="624"/>
        <v>5758</v>
      </c>
      <c r="N295" s="38">
        <f t="shared" si="525"/>
        <v>4498.42</v>
      </c>
      <c r="O295" s="38">
        <f t="shared" si="526"/>
        <v>5758</v>
      </c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40"/>
      <c r="AE295" s="40"/>
      <c r="AF295" s="41">
        <f t="shared" si="576"/>
        <v>0</v>
      </c>
      <c r="AG295" s="42"/>
    </row>
    <row r="296" spans="1:33" ht="13.8">
      <c r="A296" s="30" t="s">
        <v>2693</v>
      </c>
      <c r="B296" s="30" t="s">
        <v>2694</v>
      </c>
      <c r="C296" s="43"/>
      <c r="D296" s="44"/>
      <c r="E296" s="44"/>
      <c r="F296" s="35">
        <f t="shared" si="548"/>
        <v>0</v>
      </c>
      <c r="G296" s="35">
        <f t="shared" si="549"/>
        <v>0</v>
      </c>
      <c r="H296" s="35">
        <f t="shared" si="545"/>
        <v>0</v>
      </c>
      <c r="I296" s="17">
        <v>18</v>
      </c>
      <c r="J296" s="37">
        <f t="shared" ref="J296:K296" si="625">MAX(N296,P296,R296,T296,V296,X296,Z296,AB296,AD296)</f>
        <v>3979.37</v>
      </c>
      <c r="K296" s="37">
        <f t="shared" si="625"/>
        <v>5094</v>
      </c>
      <c r="L296" s="38">
        <f t="shared" ref="L296:M296" si="626">MIN(N296,P296,R296,T296,V296,X296,Z296,AB296,AD296)</f>
        <v>3979.37</v>
      </c>
      <c r="M296" s="38">
        <f t="shared" si="626"/>
        <v>5094</v>
      </c>
      <c r="N296" s="38">
        <f t="shared" si="525"/>
        <v>3979.37</v>
      </c>
      <c r="O296" s="38">
        <f t="shared" si="526"/>
        <v>5094</v>
      </c>
      <c r="P296" s="39"/>
      <c r="Q296" s="39"/>
      <c r="R296" s="39"/>
      <c r="S296" s="39"/>
      <c r="T296" s="39"/>
      <c r="U296" s="39"/>
      <c r="V296" s="39" t="str">
        <f>VLOOKUP(A296,Reo_LI,9,FALSE)</f>
        <v>₹2343.00</v>
      </c>
      <c r="W296" s="39" t="str">
        <f>VLOOKUP(A296,Reo_LI,11,FALSE)</f>
        <v>₹2765.00</v>
      </c>
      <c r="X296" s="39"/>
      <c r="Y296" s="39"/>
      <c r="Z296" s="39"/>
      <c r="AA296" s="39"/>
      <c r="AB296" s="39"/>
      <c r="AC296" s="39"/>
      <c r="AD296" s="40"/>
      <c r="AE296" s="40"/>
      <c r="AF296" s="41">
        <f t="shared" si="576"/>
        <v>0</v>
      </c>
      <c r="AG296" s="42"/>
    </row>
    <row r="297" spans="1:33" ht="13.8">
      <c r="A297" s="30" t="s">
        <v>3852</v>
      </c>
      <c r="B297" s="30" t="s">
        <v>3853</v>
      </c>
      <c r="C297" s="43"/>
      <c r="D297" s="44"/>
      <c r="E297" s="44"/>
      <c r="F297" s="35">
        <f t="shared" si="548"/>
        <v>0</v>
      </c>
      <c r="G297" s="35">
        <f t="shared" si="549"/>
        <v>0</v>
      </c>
      <c r="H297" s="35">
        <f t="shared" si="545"/>
        <v>0</v>
      </c>
      <c r="I297" s="21">
        <f>VLOOKUP(A297,Old_Inventory,9,FALSE)</f>
        <v>28</v>
      </c>
      <c r="J297" s="37">
        <f t="shared" ref="J297:K297" si="627">MAX(N297,P297,R297,T297,V297,X297,Z297,AB297,AD297)</f>
        <v>9277.2199999999993</v>
      </c>
      <c r="K297" s="37">
        <f t="shared" si="627"/>
        <v>11875</v>
      </c>
      <c r="L297" s="38">
        <f t="shared" ref="L297:M297" si="628">MIN(N297,P297,R297,T297,V297,X297,Z297,AB297,AD297)</f>
        <v>9277.2199999999993</v>
      </c>
      <c r="M297" s="38">
        <f t="shared" si="628"/>
        <v>11875</v>
      </c>
      <c r="N297" s="38">
        <f t="shared" si="525"/>
        <v>9277.2199999999993</v>
      </c>
      <c r="O297" s="38">
        <f t="shared" si="526"/>
        <v>11875</v>
      </c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40"/>
      <c r="AE297" s="40"/>
      <c r="AF297" s="41">
        <f t="shared" si="576"/>
        <v>0</v>
      </c>
      <c r="AG297" s="42"/>
    </row>
    <row r="298" spans="1:33" ht="13.8">
      <c r="A298" s="30" t="s">
        <v>3860</v>
      </c>
      <c r="B298" s="30" t="s">
        <v>3861</v>
      </c>
      <c r="C298" s="43"/>
      <c r="D298" s="44"/>
      <c r="E298" s="44"/>
      <c r="F298" s="35">
        <f t="shared" si="548"/>
        <v>0</v>
      </c>
      <c r="G298" s="35">
        <f t="shared" si="549"/>
        <v>0</v>
      </c>
      <c r="H298" s="35">
        <f t="shared" si="545"/>
        <v>0</v>
      </c>
      <c r="I298" s="21">
        <f>VLOOKUP(A298,Old_Inventory,9,FALSE)</f>
        <v>28</v>
      </c>
      <c r="J298" s="37">
        <f t="shared" ref="J298:K298" si="629">MAX(N298,P298,R298,T298,V298,X298,Z298,AB298,AD298)</f>
        <v>3896.06</v>
      </c>
      <c r="K298" s="37">
        <f t="shared" si="629"/>
        <v>4987</v>
      </c>
      <c r="L298" s="38">
        <f t="shared" ref="L298:M298" si="630">MIN(N298,P298,R298,T298,V298,X298,Z298,AB298,AD298)</f>
        <v>3896.06</v>
      </c>
      <c r="M298" s="38">
        <f t="shared" si="630"/>
        <v>4987</v>
      </c>
      <c r="N298" s="38">
        <f t="shared" si="525"/>
        <v>3896.06</v>
      </c>
      <c r="O298" s="38">
        <f t="shared" si="526"/>
        <v>4987</v>
      </c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40"/>
      <c r="AE298" s="40"/>
      <c r="AF298" s="41">
        <f t="shared" si="576"/>
        <v>0</v>
      </c>
      <c r="AG298" s="42"/>
    </row>
    <row r="299" spans="1:33" ht="13.8">
      <c r="A299" s="30" t="s">
        <v>3864</v>
      </c>
      <c r="B299" s="30" t="s">
        <v>3865</v>
      </c>
      <c r="C299" s="43"/>
      <c r="D299" s="44"/>
      <c r="E299" s="44"/>
      <c r="F299" s="35">
        <f t="shared" si="548"/>
        <v>0</v>
      </c>
      <c r="G299" s="35">
        <f t="shared" si="549"/>
        <v>0</v>
      </c>
      <c r="H299" s="35">
        <f t="shared" si="545"/>
        <v>0</v>
      </c>
      <c r="I299" s="21">
        <f>VLOOKUP(A299,Old_Inventory,9,FALSE)</f>
        <v>28</v>
      </c>
      <c r="J299" s="37">
        <f t="shared" ref="J299:K299" si="631">MAX(N299,P299,R299,T299,V299,X299,Z299,AB299,AD299)</f>
        <v>3479.54</v>
      </c>
      <c r="K299" s="37">
        <f t="shared" si="631"/>
        <v>4454</v>
      </c>
      <c r="L299" s="38">
        <f t="shared" ref="L299:M299" si="632">MIN(N299,P299,R299,T299,V299,X299,Z299,AB299,AD299)</f>
        <v>3479.54</v>
      </c>
      <c r="M299" s="38">
        <f t="shared" si="632"/>
        <v>4454</v>
      </c>
      <c r="N299" s="38">
        <f t="shared" si="525"/>
        <v>3479.54</v>
      </c>
      <c r="O299" s="38">
        <f t="shared" si="526"/>
        <v>4454</v>
      </c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40"/>
      <c r="AE299" s="40"/>
      <c r="AF299" s="41">
        <f t="shared" si="576"/>
        <v>0</v>
      </c>
      <c r="AG299" s="42"/>
    </row>
    <row r="300" spans="1:33" ht="27.6">
      <c r="A300" s="30" t="s">
        <v>3876</v>
      </c>
      <c r="B300" s="30" t="s">
        <v>3877</v>
      </c>
      <c r="C300" s="43"/>
      <c r="D300" s="44"/>
      <c r="E300" s="44"/>
      <c r="F300" s="35">
        <f t="shared" si="548"/>
        <v>0</v>
      </c>
      <c r="G300" s="35">
        <f t="shared" si="549"/>
        <v>0</v>
      </c>
      <c r="H300" s="35">
        <f t="shared" si="545"/>
        <v>0</v>
      </c>
      <c r="I300" s="21">
        <f>VLOOKUP(A300,Old_Inventory,9,FALSE)</f>
        <v>28</v>
      </c>
      <c r="J300" s="37">
        <f t="shared" ref="J300:K300" si="633">MAX(N300,P300,R300,T300,V300,X300,Z300,AB300,AD300)</f>
        <v>3979.37</v>
      </c>
      <c r="K300" s="37">
        <f t="shared" si="633"/>
        <v>5094</v>
      </c>
      <c r="L300" s="38">
        <f t="shared" ref="L300:M300" si="634">MIN(N300,P300,R300,T300,V300,X300,Z300,AB300,AD300)</f>
        <v>3979.37</v>
      </c>
      <c r="M300" s="38">
        <f t="shared" si="634"/>
        <v>5094</v>
      </c>
      <c r="N300" s="38">
        <f t="shared" si="525"/>
        <v>3979.37</v>
      </c>
      <c r="O300" s="38">
        <f t="shared" si="526"/>
        <v>5094</v>
      </c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40"/>
      <c r="AE300" s="40"/>
      <c r="AF300" s="41">
        <f t="shared" si="576"/>
        <v>0</v>
      </c>
      <c r="AG300" s="42"/>
    </row>
    <row r="301" spans="1:33" ht="13.8">
      <c r="A301" s="30" t="s">
        <v>3885</v>
      </c>
      <c r="B301" s="30" t="s">
        <v>3886</v>
      </c>
      <c r="C301" s="43"/>
      <c r="D301" s="44"/>
      <c r="E301" s="44"/>
      <c r="F301" s="35">
        <f t="shared" si="548"/>
        <v>0</v>
      </c>
      <c r="G301" s="35">
        <f t="shared" si="549"/>
        <v>0</v>
      </c>
      <c r="H301" s="35">
        <f t="shared" si="545"/>
        <v>0</v>
      </c>
      <c r="I301" s="21">
        <f>VLOOKUP(A301,Old_Inventory,9,FALSE)</f>
        <v>28</v>
      </c>
      <c r="J301" s="37">
        <f t="shared" ref="J301:K301" si="635">MAX(N301,P301,R301,T301,V301,X301,Z301,AB301,AD301)</f>
        <v>4754.74</v>
      </c>
      <c r="K301" s="37">
        <f t="shared" si="635"/>
        <v>6086</v>
      </c>
      <c r="L301" s="38">
        <f t="shared" ref="L301:M301" si="636">MIN(N301,P301,R301,T301,V301,X301,Z301,AB301,AD301)</f>
        <v>4754.74</v>
      </c>
      <c r="M301" s="38">
        <f t="shared" si="636"/>
        <v>6086</v>
      </c>
      <c r="N301" s="38">
        <f t="shared" si="525"/>
        <v>4754.74</v>
      </c>
      <c r="O301" s="38">
        <f t="shared" si="526"/>
        <v>6086</v>
      </c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40"/>
      <c r="AE301" s="40"/>
      <c r="AF301" s="41">
        <f t="shared" si="576"/>
        <v>0</v>
      </c>
      <c r="AG301" s="42"/>
    </row>
    <row r="302" spans="1:33" ht="13.8">
      <c r="A302" s="30" t="s">
        <v>230</v>
      </c>
      <c r="B302" s="30" t="s">
        <v>2361</v>
      </c>
      <c r="C302" s="43"/>
      <c r="D302" s="44">
        <v>2</v>
      </c>
      <c r="E302" s="44">
        <v>1</v>
      </c>
      <c r="F302" s="35">
        <f t="shared" si="548"/>
        <v>10</v>
      </c>
      <c r="G302" s="35">
        <f t="shared" si="549"/>
        <v>10</v>
      </c>
      <c r="H302" s="35">
        <f t="shared" si="545"/>
        <v>1</v>
      </c>
      <c r="I302" s="17">
        <v>18</v>
      </c>
      <c r="J302" s="37">
        <f t="shared" ref="J302:K302" si="637">MAX(N302,P302,R302,T302,V302,X302,Z302,AB302,AD302)</f>
        <v>5104</v>
      </c>
      <c r="K302" s="37">
        <f t="shared" si="637"/>
        <v>6022</v>
      </c>
      <c r="L302" s="38">
        <f t="shared" ref="L302:M302" si="638">MIN(N302,P302,R302,T302,V302,X302,Z302,AB302,AD302)</f>
        <v>5104</v>
      </c>
      <c r="M302" s="38">
        <f t="shared" si="638"/>
        <v>6022</v>
      </c>
      <c r="N302" s="38">
        <f t="shared" si="525"/>
        <v>5104</v>
      </c>
      <c r="O302" s="38">
        <f t="shared" si="526"/>
        <v>6022</v>
      </c>
      <c r="P302" s="39"/>
      <c r="Q302" s="39"/>
      <c r="R302" s="39"/>
      <c r="S302" s="39"/>
      <c r="T302" s="39" t="str">
        <f>VLOOKUP(A302,Magnus,9,FALSE)</f>
        <v>₹5014.00</v>
      </c>
      <c r="U302" s="39" t="str">
        <f>VLOOKUP(A302,Magnus,11,FALSE)</f>
        <v>₹5917.00</v>
      </c>
      <c r="V302" s="39"/>
      <c r="W302" s="39"/>
      <c r="X302" s="39" t="str">
        <f>VLOOKUP(A302,Zeal,9,FALSE)</f>
        <v>₹5014.00</v>
      </c>
      <c r="Y302" s="39" t="str">
        <f>VLOOKUP(A302,Zeal,11,FALSE)</f>
        <v>₹5917.00</v>
      </c>
      <c r="Z302" s="39"/>
      <c r="AA302" s="39"/>
      <c r="AB302" s="39"/>
      <c r="AC302" s="39"/>
      <c r="AD302" s="40"/>
      <c r="AE302" s="40"/>
      <c r="AF302" s="41">
        <f t="shared" si="576"/>
        <v>1</v>
      </c>
      <c r="AG302" s="42">
        <v>1</v>
      </c>
    </row>
    <row r="303" spans="1:33" ht="13.8">
      <c r="A303" s="30" t="s">
        <v>2702</v>
      </c>
      <c r="B303" s="30" t="s">
        <v>2704</v>
      </c>
      <c r="C303" s="43"/>
      <c r="D303" s="44"/>
      <c r="E303" s="44"/>
      <c r="F303" s="35">
        <f t="shared" si="548"/>
        <v>0</v>
      </c>
      <c r="G303" s="35">
        <f t="shared" si="549"/>
        <v>0</v>
      </c>
      <c r="H303" s="35">
        <f t="shared" si="545"/>
        <v>0</v>
      </c>
      <c r="I303" s="17">
        <v>18</v>
      </c>
      <c r="J303" s="37">
        <f t="shared" ref="J303:K303" si="639">MAX(N303,P303,R303,T303,V303,X303,Z303,AB303,AD303)</f>
        <v>2834.1</v>
      </c>
      <c r="K303" s="37">
        <f t="shared" si="639"/>
        <v>3344</v>
      </c>
      <c r="L303" s="38">
        <f t="shared" ref="L303:M303" si="640">MIN(N303,P303,R303,T303,V303,X303,Z303,AB303,AD303)</f>
        <v>2834.1</v>
      </c>
      <c r="M303" s="38">
        <f t="shared" si="640"/>
        <v>3344</v>
      </c>
      <c r="N303" s="38">
        <f t="shared" si="525"/>
        <v>2834.1</v>
      </c>
      <c r="O303" s="38">
        <f t="shared" si="526"/>
        <v>3344</v>
      </c>
      <c r="P303" s="39"/>
      <c r="Q303" s="39"/>
      <c r="R303" s="39"/>
      <c r="S303" s="39"/>
      <c r="T303" s="39"/>
      <c r="U303" s="39"/>
      <c r="V303" s="39" t="str">
        <f>VLOOKUP(A303,Reo_LI,9,FALSE)</f>
        <v>₹2387.00</v>
      </c>
      <c r="W303" s="39" t="str">
        <f>VLOOKUP(A303,Reo_LI,11,FALSE)</f>
        <v>₹2817.00</v>
      </c>
      <c r="X303" s="39"/>
      <c r="Y303" s="39"/>
      <c r="Z303" s="39"/>
      <c r="AA303" s="39"/>
      <c r="AB303" s="39"/>
      <c r="AC303" s="39"/>
      <c r="AD303" s="40"/>
      <c r="AE303" s="40"/>
      <c r="AF303" s="41">
        <f t="shared" si="576"/>
        <v>0</v>
      </c>
      <c r="AG303" s="42"/>
    </row>
    <row r="304" spans="1:33" ht="27.6">
      <c r="A304" s="30" t="s">
        <v>3972</v>
      </c>
      <c r="B304" s="30" t="s">
        <v>3973</v>
      </c>
      <c r="C304" s="43"/>
      <c r="D304" s="44"/>
      <c r="E304" s="44"/>
      <c r="F304" s="35">
        <f t="shared" si="548"/>
        <v>0</v>
      </c>
      <c r="G304" s="35">
        <f t="shared" si="549"/>
        <v>0</v>
      </c>
      <c r="H304" s="35">
        <f t="shared" si="545"/>
        <v>0</v>
      </c>
      <c r="I304" s="21">
        <f>VLOOKUP(A304,Old_Inventory,9,FALSE)</f>
        <v>18</v>
      </c>
      <c r="J304" s="37">
        <f t="shared" ref="J304:K304" si="641">MAX(N304,P304,R304,T304,V304,X304,Z304,AB304,AD304)</f>
        <v>4849.6000000000004</v>
      </c>
      <c r="K304" s="37">
        <f t="shared" si="641"/>
        <v>5723</v>
      </c>
      <c r="L304" s="38">
        <f t="shared" ref="L304:M304" si="642">MIN(N304,P304,R304,T304,V304,X304,Z304,AB304,AD304)</f>
        <v>4849.6000000000004</v>
      </c>
      <c r="M304" s="38">
        <f t="shared" si="642"/>
        <v>5723</v>
      </c>
      <c r="N304" s="38">
        <f t="shared" si="525"/>
        <v>4849.6000000000004</v>
      </c>
      <c r="O304" s="38">
        <f t="shared" si="526"/>
        <v>5723</v>
      </c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40"/>
      <c r="AE304" s="40"/>
      <c r="AF304" s="41">
        <f t="shared" si="576"/>
        <v>0</v>
      </c>
      <c r="AG304" s="42"/>
    </row>
    <row r="305" spans="1:33" ht="13.8">
      <c r="A305" s="30" t="s">
        <v>3990</v>
      </c>
      <c r="B305" s="30" t="s">
        <v>3991</v>
      </c>
      <c r="C305" s="43"/>
      <c r="D305" s="44"/>
      <c r="E305" s="44"/>
      <c r="F305" s="35">
        <f t="shared" si="548"/>
        <v>0</v>
      </c>
      <c r="G305" s="35">
        <f t="shared" si="549"/>
        <v>0</v>
      </c>
      <c r="H305" s="35">
        <f t="shared" si="545"/>
        <v>0</v>
      </c>
      <c r="I305" s="21">
        <f>VLOOKUP(A305,Old_Inventory,9,FALSE)</f>
        <v>28</v>
      </c>
      <c r="J305" s="37">
        <f t="shared" ref="J305:K305" si="643">MAX(N305,P305,R305,T305,V305,X305,Z305,AB305,AD305)</f>
        <v>2960.5</v>
      </c>
      <c r="K305" s="37">
        <f t="shared" si="643"/>
        <v>3789</v>
      </c>
      <c r="L305" s="38">
        <f t="shared" ref="L305:M305" si="644">MIN(N305,P305,R305,T305,V305,X305,Z305,AB305,AD305)</f>
        <v>2960.5</v>
      </c>
      <c r="M305" s="38">
        <f t="shared" si="644"/>
        <v>3789</v>
      </c>
      <c r="N305" s="38">
        <f t="shared" si="525"/>
        <v>2960.5</v>
      </c>
      <c r="O305" s="38">
        <f t="shared" si="526"/>
        <v>3789</v>
      </c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40"/>
      <c r="AE305" s="40"/>
      <c r="AF305" s="41">
        <f t="shared" si="576"/>
        <v>0</v>
      </c>
      <c r="AG305" s="42"/>
    </row>
    <row r="306" spans="1:33" ht="13.8">
      <c r="A306" s="30" t="s">
        <v>2030</v>
      </c>
      <c r="B306" s="30" t="s">
        <v>4030</v>
      </c>
      <c r="C306" s="43"/>
      <c r="D306" s="44"/>
      <c r="E306" s="44"/>
      <c r="F306" s="35">
        <f t="shared" si="548"/>
        <v>0</v>
      </c>
      <c r="G306" s="35">
        <f t="shared" si="549"/>
        <v>0</v>
      </c>
      <c r="H306" s="35">
        <f t="shared" si="545"/>
        <v>0</v>
      </c>
      <c r="I306" s="17">
        <v>18</v>
      </c>
      <c r="J306" s="37">
        <f t="shared" ref="J306:K306" si="645">MAX(N306,P306,R306,T306,V306,X306,Z306,AB306,AD306)</f>
        <v>17093</v>
      </c>
      <c r="K306" s="37">
        <f t="shared" si="645"/>
        <v>20170</v>
      </c>
      <c r="L306" s="38">
        <f t="shared" ref="L306:M306" si="646">MIN(N306,P306,R306,T306,V306,X306,Z306,AB306,AD306)</f>
        <v>17093</v>
      </c>
      <c r="M306" s="38">
        <f t="shared" si="646"/>
        <v>20170</v>
      </c>
      <c r="N306" s="38">
        <f t="shared" si="525"/>
        <v>17093</v>
      </c>
      <c r="O306" s="38">
        <f t="shared" si="526"/>
        <v>20170</v>
      </c>
      <c r="P306" s="39"/>
      <c r="Q306" s="39"/>
      <c r="R306" s="39" t="str">
        <f>VLOOKUP(A306,Primus,9,FALSE)</f>
        <v>₹17094.00</v>
      </c>
      <c r="S306" s="39" t="str">
        <f>VLOOKUP(A306,Primus,11,FALSE)</f>
        <v>₹20171.00</v>
      </c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40"/>
      <c r="AE306" s="40"/>
      <c r="AF306" s="41">
        <f t="shared" si="576"/>
        <v>0</v>
      </c>
      <c r="AG306" s="42"/>
    </row>
    <row r="307" spans="1:33" ht="13.8">
      <c r="A307" s="33" t="s">
        <v>3907</v>
      </c>
      <c r="B307" s="33" t="s">
        <v>3908</v>
      </c>
      <c r="C307" s="34"/>
      <c r="D307" s="35"/>
      <c r="E307" s="35"/>
      <c r="F307" s="35">
        <f t="shared" si="548"/>
        <v>0</v>
      </c>
      <c r="G307" s="35">
        <f t="shared" si="549"/>
        <v>0</v>
      </c>
      <c r="H307" s="35">
        <f t="shared" si="545"/>
        <v>0</v>
      </c>
      <c r="I307" s="17">
        <v>18</v>
      </c>
      <c r="J307" s="37">
        <f t="shared" ref="J307:K307" si="647">MAX(N307,P307,R307,T307,V307,X307,Z307,AB307,AD307)</f>
        <v>13345</v>
      </c>
      <c r="K307" s="37">
        <f t="shared" si="647"/>
        <v>15747</v>
      </c>
      <c r="L307" s="38">
        <f t="shared" ref="L307:M307" si="648">MIN(N307,P307,R307,T307,V307,X307,Z307,AB307,AD307)</f>
        <v>13345</v>
      </c>
      <c r="M307" s="38">
        <f t="shared" si="648"/>
        <v>15747</v>
      </c>
      <c r="N307" s="38">
        <f t="shared" si="525"/>
        <v>13345</v>
      </c>
      <c r="O307" s="38">
        <f t="shared" si="526"/>
        <v>15747</v>
      </c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 t="str">
        <f>VLOOKUP(A307,Nexus,9,FALSE)</f>
        <v>₹13345.00</v>
      </c>
      <c r="AC307" s="39" t="str">
        <f>VLOOKUP(A307,Nexus,11,FALSE)</f>
        <v>₹15748.00</v>
      </c>
      <c r="AD307" s="40"/>
      <c r="AE307" s="40"/>
      <c r="AF307" s="41">
        <f t="shared" si="576"/>
        <v>0</v>
      </c>
      <c r="AG307" s="42"/>
    </row>
    <row r="308" spans="1:33" ht="13.8">
      <c r="A308" s="33" t="s">
        <v>1475</v>
      </c>
      <c r="B308" s="33" t="s">
        <v>1476</v>
      </c>
      <c r="C308" s="34" t="s">
        <v>4118</v>
      </c>
      <c r="D308" s="35">
        <v>1</v>
      </c>
      <c r="E308" s="35">
        <v>1</v>
      </c>
      <c r="F308" s="35">
        <f t="shared" si="548"/>
        <v>0</v>
      </c>
      <c r="G308" s="35">
        <f t="shared" si="549"/>
        <v>0</v>
      </c>
      <c r="H308" s="35">
        <f t="shared" si="545"/>
        <v>1</v>
      </c>
      <c r="I308" s="17">
        <v>18</v>
      </c>
      <c r="J308" s="37">
        <f t="shared" ref="J308:K308" si="649">MAX(N308,P308,R308,T308,V308,X308,Z308,AB308,AD308)</f>
        <v>5561</v>
      </c>
      <c r="K308" s="37">
        <f t="shared" si="649"/>
        <v>6562</v>
      </c>
      <c r="L308" s="38">
        <f t="shared" ref="L308:M308" si="650">MIN(N308,P308,R308,T308,V308,X308,Z308,AB308,AD308)</f>
        <v>5561</v>
      </c>
      <c r="M308" s="38">
        <f t="shared" si="650"/>
        <v>6562</v>
      </c>
      <c r="N308" s="38">
        <f t="shared" si="525"/>
        <v>5561</v>
      </c>
      <c r="O308" s="38">
        <f t="shared" si="526"/>
        <v>6562</v>
      </c>
      <c r="P308" s="39" t="str">
        <f>VLOOKUP(A308,MagnusNeo,9,FALSE)</f>
        <v>₹5561.00</v>
      </c>
      <c r="Q308" s="39" t="str">
        <f>VLOOKUP(A308,MagnusNeo,11,FALSE)</f>
        <v>₹6562.00</v>
      </c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40"/>
      <c r="AE308" s="40"/>
      <c r="AF308" s="41">
        <f t="shared" si="576"/>
        <v>0</v>
      </c>
      <c r="AG308" s="42"/>
    </row>
    <row r="309" spans="1:33" ht="13.8">
      <c r="A309" s="30" t="s">
        <v>4143</v>
      </c>
      <c r="B309" s="30" t="s">
        <v>4144</v>
      </c>
      <c r="C309" s="43"/>
      <c r="D309" s="44"/>
      <c r="E309" s="44"/>
      <c r="F309" s="35">
        <f t="shared" si="548"/>
        <v>0</v>
      </c>
      <c r="G309" s="35">
        <f t="shared" si="549"/>
        <v>0</v>
      </c>
      <c r="H309" s="35">
        <f t="shared" si="545"/>
        <v>0</v>
      </c>
      <c r="I309" s="21">
        <f>VLOOKUP(A309,Old_Inventory,9,FALSE)</f>
        <v>28</v>
      </c>
      <c r="J309" s="37">
        <f t="shared" ref="J309:K309" si="651">MAX(N309,P309,R309,T309,V309,X309,Z309,AB309,AD309)</f>
        <v>2723.4</v>
      </c>
      <c r="K309" s="37">
        <f t="shared" si="651"/>
        <v>3486</v>
      </c>
      <c r="L309" s="38">
        <f t="shared" ref="L309:M309" si="652">MIN(N309,P309,R309,T309,V309,X309,Z309,AB309,AD309)</f>
        <v>2723.4</v>
      </c>
      <c r="M309" s="38">
        <f t="shared" si="652"/>
        <v>3486</v>
      </c>
      <c r="N309" s="38">
        <f t="shared" si="525"/>
        <v>2723.4</v>
      </c>
      <c r="O309" s="38">
        <f t="shared" si="526"/>
        <v>3486</v>
      </c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40"/>
      <c r="AE309" s="40"/>
      <c r="AF309" s="41">
        <f t="shared" si="576"/>
        <v>0</v>
      </c>
      <c r="AG309" s="42"/>
    </row>
    <row r="310" spans="1:33" ht="27.6">
      <c r="A310" s="30" t="s">
        <v>3198</v>
      </c>
      <c r="B310" s="30" t="s">
        <v>3200</v>
      </c>
      <c r="C310" s="43"/>
      <c r="D310" s="44"/>
      <c r="E310" s="44"/>
      <c r="F310" s="35">
        <f t="shared" si="548"/>
        <v>0</v>
      </c>
      <c r="G310" s="35">
        <f t="shared" si="549"/>
        <v>0</v>
      </c>
      <c r="H310" s="35">
        <f t="shared" si="545"/>
        <v>0</v>
      </c>
      <c r="I310" s="17">
        <v>18</v>
      </c>
      <c r="J310" s="37">
        <f t="shared" ref="J310:K310" si="653">MAX(N310,P310,R310,T310,V310,X310,Z310,AB310,AD310)</f>
        <v>459.75</v>
      </c>
      <c r="K310" s="37">
        <f t="shared" si="653"/>
        <v>543</v>
      </c>
      <c r="L310" s="38">
        <f t="shared" ref="L310:M310" si="654">MIN(N310,P310,R310,T310,V310,X310,Z310,AB310,AD310)</f>
        <v>412</v>
      </c>
      <c r="M310" s="38">
        <f t="shared" si="654"/>
        <v>487</v>
      </c>
      <c r="N310" s="38">
        <f t="shared" si="525"/>
        <v>459.75</v>
      </c>
      <c r="O310" s="38">
        <f t="shared" si="526"/>
        <v>543</v>
      </c>
      <c r="P310" s="39"/>
      <c r="Q310" s="39"/>
      <c r="R310" s="39"/>
      <c r="S310" s="39"/>
      <c r="T310" s="39"/>
      <c r="U310" s="39"/>
      <c r="V310" s="39"/>
      <c r="W310" s="39"/>
      <c r="X310" s="39">
        <f>VLOOKUP(A310,Zeal,9,FALSE)</f>
        <v>412</v>
      </c>
      <c r="Y310" s="39">
        <f>VLOOKUP(A310,Zeal,11,FALSE)</f>
        <v>487</v>
      </c>
      <c r="Z310" s="39"/>
      <c r="AA310" s="39"/>
      <c r="AB310" s="39"/>
      <c r="AC310" s="39"/>
      <c r="AD310" s="40"/>
      <c r="AE310" s="40"/>
      <c r="AF310" s="41">
        <f t="shared" si="576"/>
        <v>0</v>
      </c>
      <c r="AG310" s="42"/>
    </row>
    <row r="311" spans="1:33" ht="13.8">
      <c r="A311" s="30" t="s">
        <v>1481</v>
      </c>
      <c r="B311" s="30" t="s">
        <v>1482</v>
      </c>
      <c r="C311" s="43"/>
      <c r="D311" s="44">
        <v>1</v>
      </c>
      <c r="E311" s="44">
        <v>1</v>
      </c>
      <c r="F311" s="35">
        <f t="shared" si="548"/>
        <v>0</v>
      </c>
      <c r="G311" s="35">
        <f t="shared" si="549"/>
        <v>0</v>
      </c>
      <c r="H311" s="35">
        <f t="shared" si="545"/>
        <v>1</v>
      </c>
      <c r="I311" s="17">
        <v>18</v>
      </c>
      <c r="J311" s="37">
        <f t="shared" ref="J311:K311" si="655">MAX(N311,P311,R311,T311,V311,X311,Z311,AB311,AD311)</f>
        <v>506.23</v>
      </c>
      <c r="K311" s="37">
        <f t="shared" si="655"/>
        <v>648</v>
      </c>
      <c r="L311" s="38">
        <f t="shared" ref="L311:M311" si="656">MIN(N311,P311,R311,T311,V311,X311,Z311,AB311,AD311)</f>
        <v>362</v>
      </c>
      <c r="M311" s="38">
        <f t="shared" si="656"/>
        <v>428</v>
      </c>
      <c r="N311" s="38">
        <f t="shared" si="525"/>
        <v>506.23</v>
      </c>
      <c r="O311" s="38">
        <f t="shared" si="526"/>
        <v>648</v>
      </c>
      <c r="P311" s="39">
        <f>VLOOKUP(A311,MagnusNeo,9,FALSE)</f>
        <v>362</v>
      </c>
      <c r="Q311" s="39">
        <f>VLOOKUP(A311,MagnusNeo,11,FALSE)</f>
        <v>428</v>
      </c>
      <c r="R311" s="39"/>
      <c r="S311" s="39"/>
      <c r="T311" s="39">
        <f>VLOOKUP(A311,Magnus,9,FALSE)</f>
        <v>362</v>
      </c>
      <c r="U311" s="39">
        <f>VLOOKUP(A311,Magnus,11,FALSE)</f>
        <v>428</v>
      </c>
      <c r="V311" s="39"/>
      <c r="W311" s="39"/>
      <c r="X311" s="39"/>
      <c r="Y311" s="39"/>
      <c r="Z311" s="39"/>
      <c r="AA311" s="39"/>
      <c r="AB311" s="39"/>
      <c r="AC311" s="39"/>
      <c r="AD311" s="40"/>
      <c r="AE311" s="40"/>
      <c r="AF311" s="41">
        <f t="shared" si="576"/>
        <v>0</v>
      </c>
      <c r="AG311" s="42"/>
    </row>
    <row r="312" spans="1:33" ht="13.8">
      <c r="A312" s="30" t="s">
        <v>4283</v>
      </c>
      <c r="B312" s="30" t="s">
        <v>4284</v>
      </c>
      <c r="C312" s="43"/>
      <c r="D312" s="44"/>
      <c r="E312" s="44"/>
      <c r="F312" s="35">
        <f t="shared" si="548"/>
        <v>0</v>
      </c>
      <c r="G312" s="35">
        <f t="shared" si="549"/>
        <v>0</v>
      </c>
      <c r="H312" s="35">
        <f t="shared" si="545"/>
        <v>0</v>
      </c>
      <c r="I312" s="21">
        <f>VLOOKUP(A312,Old_Inventory,9,FALSE)</f>
        <v>28</v>
      </c>
      <c r="J312" s="37">
        <f t="shared" ref="J312:K312" si="657">MAX(N312,P312,R312,T312,V312,X312,Z312,AB312,AD312)</f>
        <v>570.30999999999995</v>
      </c>
      <c r="K312" s="37">
        <f t="shared" si="657"/>
        <v>730</v>
      </c>
      <c r="L312" s="38">
        <f t="shared" ref="L312:M312" si="658">MIN(N312,P312,R312,T312,V312,X312,Z312,AB312,AD312)</f>
        <v>570.30999999999995</v>
      </c>
      <c r="M312" s="38">
        <f t="shared" si="658"/>
        <v>730</v>
      </c>
      <c r="N312" s="38">
        <f t="shared" ref="N312:N375" si="659">VLOOKUP(A312,Inv_bef,5,FALSE)</f>
        <v>570.30999999999995</v>
      </c>
      <c r="O312" s="38">
        <f t="shared" ref="O312:O375" si="660">VLOOKUP(A312,Inv_bef,6,FALSE)</f>
        <v>730</v>
      </c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40"/>
      <c r="AE312" s="40"/>
      <c r="AF312" s="41">
        <f t="shared" si="576"/>
        <v>0</v>
      </c>
      <c r="AG312" s="42"/>
    </row>
    <row r="313" spans="1:33" ht="13.8">
      <c r="A313" s="30" t="s">
        <v>3203</v>
      </c>
      <c r="B313" s="30" t="s">
        <v>3204</v>
      </c>
      <c r="C313" s="43"/>
      <c r="D313" s="44"/>
      <c r="E313" s="44"/>
      <c r="F313" s="35">
        <f t="shared" si="548"/>
        <v>0</v>
      </c>
      <c r="G313" s="35">
        <f t="shared" si="549"/>
        <v>0</v>
      </c>
      <c r="H313" s="35">
        <f t="shared" si="545"/>
        <v>0</v>
      </c>
      <c r="I313" s="17">
        <v>18</v>
      </c>
      <c r="J313" s="37">
        <f t="shared" ref="J313:K313" si="661">MAX(N313,P313,R313,T313,V313,X313,Z313,AB313,AD313)</f>
        <v>898</v>
      </c>
      <c r="K313" s="37">
        <f t="shared" si="661"/>
        <v>461</v>
      </c>
      <c r="L313" s="38">
        <f t="shared" ref="L313:M313" si="662">MIN(N313,P313,R313,T313,V313,X313,Z313,AB313,AD313)</f>
        <v>390.48</v>
      </c>
      <c r="M313" s="38">
        <f t="shared" si="662"/>
        <v>461</v>
      </c>
      <c r="N313" s="38">
        <f t="shared" si="659"/>
        <v>390.48</v>
      </c>
      <c r="O313" s="38">
        <f t="shared" si="660"/>
        <v>461</v>
      </c>
      <c r="P313" s="39"/>
      <c r="Q313" s="39"/>
      <c r="R313" s="39"/>
      <c r="S313" s="39"/>
      <c r="T313" s="39"/>
      <c r="U313" s="39"/>
      <c r="V313" s="39"/>
      <c r="W313" s="39"/>
      <c r="X313" s="39">
        <f>VLOOKUP(A313,Zeal,9,FALSE)</f>
        <v>898</v>
      </c>
      <c r="Y313" s="39" t="str">
        <f>VLOOKUP(A313,Zeal,11,FALSE)</f>
        <v>₹1060.00</v>
      </c>
      <c r="Z313" s="39"/>
      <c r="AA313" s="39"/>
      <c r="AB313" s="39"/>
      <c r="AC313" s="39"/>
      <c r="AD313" s="40"/>
      <c r="AE313" s="40"/>
      <c r="AF313" s="41">
        <f t="shared" si="576"/>
        <v>0</v>
      </c>
      <c r="AG313" s="42"/>
    </row>
    <row r="314" spans="1:33" ht="13.8">
      <c r="A314" s="30" t="s">
        <v>4306</v>
      </c>
      <c r="B314" s="30" t="s">
        <v>4307</v>
      </c>
      <c r="C314" s="43"/>
      <c r="D314" s="44"/>
      <c r="E314" s="44"/>
      <c r="F314" s="35">
        <f t="shared" si="548"/>
        <v>0</v>
      </c>
      <c r="G314" s="35">
        <f t="shared" si="549"/>
        <v>0</v>
      </c>
      <c r="H314" s="35">
        <f t="shared" si="545"/>
        <v>0</v>
      </c>
      <c r="I314" s="21">
        <f>VLOOKUP(A314,Old_Inventory,9,FALSE)</f>
        <v>28</v>
      </c>
      <c r="J314" s="37">
        <f t="shared" ref="J314:K314" si="663">MAX(N314,P314,R314,T314,V314,X314,Z314,AB314,AD314)</f>
        <v>551.09</v>
      </c>
      <c r="K314" s="37">
        <f t="shared" si="663"/>
        <v>705</v>
      </c>
      <c r="L314" s="38">
        <f t="shared" ref="L314:M314" si="664">MIN(N314,P314,R314,T314,V314,X314,Z314,AB314,AD314)</f>
        <v>551.09</v>
      </c>
      <c r="M314" s="38">
        <f t="shared" si="664"/>
        <v>705</v>
      </c>
      <c r="N314" s="38">
        <f t="shared" si="659"/>
        <v>551.09</v>
      </c>
      <c r="O314" s="38">
        <f t="shared" si="660"/>
        <v>705</v>
      </c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40"/>
      <c r="AE314" s="40"/>
      <c r="AF314" s="41">
        <f t="shared" si="576"/>
        <v>0</v>
      </c>
      <c r="AG314" s="42"/>
    </row>
    <row r="315" spans="1:33" ht="13.8">
      <c r="A315" s="33" t="s">
        <v>2035</v>
      </c>
      <c r="B315" s="33" t="s">
        <v>2036</v>
      </c>
      <c r="C315" s="34"/>
      <c r="D315" s="35"/>
      <c r="E315" s="35"/>
      <c r="F315" s="35">
        <f t="shared" si="548"/>
        <v>0</v>
      </c>
      <c r="G315" s="35">
        <f t="shared" si="549"/>
        <v>0</v>
      </c>
      <c r="H315" s="35">
        <f t="shared" si="545"/>
        <v>0</v>
      </c>
      <c r="I315" s="17">
        <v>18</v>
      </c>
      <c r="J315" s="37">
        <f t="shared" ref="J315:K315" si="665">MAX(N315,P315,R315,T315,V315,X315,Z315,AB315,AD315)</f>
        <v>502</v>
      </c>
      <c r="K315" s="37">
        <f t="shared" si="665"/>
        <v>642</v>
      </c>
      <c r="L315" s="38">
        <f t="shared" ref="L315:M315" si="666">MIN(N315,P315,R315,T315,V315,X315,Z315,AB315,AD315)</f>
        <v>501</v>
      </c>
      <c r="M315" s="38">
        <f t="shared" si="666"/>
        <v>593</v>
      </c>
      <c r="N315" s="38">
        <f t="shared" si="659"/>
        <v>501</v>
      </c>
      <c r="O315" s="38">
        <f t="shared" si="660"/>
        <v>642</v>
      </c>
      <c r="P315" s="39"/>
      <c r="Q315" s="39"/>
      <c r="R315" s="39">
        <f>VLOOKUP(A315,Primus,9,FALSE)</f>
        <v>502</v>
      </c>
      <c r="S315" s="39">
        <f>VLOOKUP(A315,Primus,11,FALSE)</f>
        <v>593</v>
      </c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40"/>
      <c r="AE315" s="40"/>
      <c r="AF315" s="41">
        <f t="shared" si="576"/>
        <v>0</v>
      </c>
      <c r="AG315" s="42"/>
    </row>
    <row r="316" spans="1:33" ht="13.8">
      <c r="A316" s="30" t="s">
        <v>4351</v>
      </c>
      <c r="B316" s="30" t="s">
        <v>4352</v>
      </c>
      <c r="C316" s="43"/>
      <c r="D316" s="44"/>
      <c r="E316" s="44"/>
      <c r="F316" s="35">
        <f t="shared" si="548"/>
        <v>0</v>
      </c>
      <c r="G316" s="35">
        <f t="shared" si="549"/>
        <v>0</v>
      </c>
      <c r="H316" s="35">
        <f t="shared" si="545"/>
        <v>0</v>
      </c>
      <c r="I316" s="21">
        <f>VLOOKUP(A316,Old_Inventory,9,FALSE)</f>
        <v>28</v>
      </c>
      <c r="J316" s="37">
        <f t="shared" ref="J316:K316" si="667">MAX(N316,P316,R316,T316,V316,X316,Z316,AB316,AD316)</f>
        <v>602.35</v>
      </c>
      <c r="K316" s="37">
        <f t="shared" si="667"/>
        <v>771</v>
      </c>
      <c r="L316" s="38">
        <f t="shared" ref="L316:M316" si="668">MIN(N316,P316,R316,T316,V316,X316,Z316,AB316,AD316)</f>
        <v>602.35</v>
      </c>
      <c r="M316" s="38">
        <f t="shared" si="668"/>
        <v>771</v>
      </c>
      <c r="N316" s="38">
        <f t="shared" si="659"/>
        <v>602.35</v>
      </c>
      <c r="O316" s="38">
        <f t="shared" si="660"/>
        <v>771</v>
      </c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40"/>
      <c r="AE316" s="40"/>
      <c r="AF316" s="41">
        <f t="shared" si="576"/>
        <v>0</v>
      </c>
      <c r="AG316" s="42"/>
    </row>
    <row r="317" spans="1:33" ht="13.8">
      <c r="A317" s="30" t="s">
        <v>4371</v>
      </c>
      <c r="B317" s="30" t="s">
        <v>4372</v>
      </c>
      <c r="C317" s="43"/>
      <c r="D317" s="44"/>
      <c r="E317" s="44"/>
      <c r="F317" s="35">
        <f t="shared" si="548"/>
        <v>0</v>
      </c>
      <c r="G317" s="35">
        <f t="shared" si="549"/>
        <v>0</v>
      </c>
      <c r="H317" s="35">
        <f t="shared" si="545"/>
        <v>0</v>
      </c>
      <c r="I317" s="21">
        <f>VLOOKUP(A317,Old_Inventory,9,FALSE)</f>
        <v>18</v>
      </c>
      <c r="J317" s="37">
        <f t="shared" ref="J317:K317" si="669">MAX(N317,P317,R317,T317,V317,X317,Z317,AB317,AD317)</f>
        <v>365.28</v>
      </c>
      <c r="K317" s="37">
        <f t="shared" si="669"/>
        <v>431</v>
      </c>
      <c r="L317" s="38">
        <f t="shared" ref="L317:M317" si="670">MIN(N317,P317,R317,T317,V317,X317,Z317,AB317,AD317)</f>
        <v>365.28</v>
      </c>
      <c r="M317" s="38">
        <f t="shared" si="670"/>
        <v>431</v>
      </c>
      <c r="N317" s="38">
        <f t="shared" si="659"/>
        <v>365.28</v>
      </c>
      <c r="O317" s="38">
        <f t="shared" si="660"/>
        <v>431</v>
      </c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40"/>
      <c r="AE317" s="40"/>
      <c r="AF317" s="41">
        <f t="shared" si="576"/>
        <v>0</v>
      </c>
      <c r="AG317" s="42"/>
    </row>
    <row r="318" spans="1:33" ht="13.8">
      <c r="A318" s="30" t="s">
        <v>4414</v>
      </c>
      <c r="B318" s="30" t="s">
        <v>4415</v>
      </c>
      <c r="C318" s="43"/>
      <c r="D318" s="44"/>
      <c r="E318" s="44"/>
      <c r="F318" s="35">
        <f t="shared" si="548"/>
        <v>0</v>
      </c>
      <c r="G318" s="35">
        <f t="shared" si="549"/>
        <v>0</v>
      </c>
      <c r="H318" s="35">
        <f t="shared" si="545"/>
        <v>0</v>
      </c>
      <c r="I318" s="21">
        <f>VLOOKUP(A318,Old_Inventory,9,FALSE)</f>
        <v>28</v>
      </c>
      <c r="J318" s="37">
        <f t="shared" ref="J318:K318" si="671">MAX(N318,P318,R318,T318,V318,X318,Z318,AB318,AD318)</f>
        <v>397.3</v>
      </c>
      <c r="K318" s="37">
        <f t="shared" si="671"/>
        <v>509</v>
      </c>
      <c r="L318" s="38">
        <f t="shared" ref="L318:M318" si="672">MIN(N318,P318,R318,T318,V318,X318,Z318,AB318,AD318)</f>
        <v>397.3</v>
      </c>
      <c r="M318" s="38">
        <f t="shared" si="672"/>
        <v>509</v>
      </c>
      <c r="N318" s="38">
        <f t="shared" si="659"/>
        <v>397.3</v>
      </c>
      <c r="O318" s="38">
        <f t="shared" si="660"/>
        <v>509</v>
      </c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40"/>
      <c r="AE318" s="40"/>
      <c r="AF318" s="41">
        <f t="shared" si="576"/>
        <v>0</v>
      </c>
      <c r="AG318" s="42"/>
    </row>
    <row r="319" spans="1:33" ht="27.6">
      <c r="A319" s="30" t="s">
        <v>4455</v>
      </c>
      <c r="B319" s="30" t="s">
        <v>4456</v>
      </c>
      <c r="C319" s="43"/>
      <c r="D319" s="44"/>
      <c r="E319" s="44"/>
      <c r="F319" s="35">
        <f t="shared" si="548"/>
        <v>0</v>
      </c>
      <c r="G319" s="35">
        <f t="shared" si="549"/>
        <v>0</v>
      </c>
      <c r="H319" s="35">
        <f t="shared" si="545"/>
        <v>0</v>
      </c>
      <c r="I319" s="21">
        <f>VLOOKUP(A319,Old_Inventory,9,FALSE)</f>
        <v>18</v>
      </c>
      <c r="J319" s="37">
        <f t="shared" ref="J319:K319" si="673">MAX(N319,P319,R319,T319,V319,X319,Z319,AB319,AD319)</f>
        <v>529.03</v>
      </c>
      <c r="K319" s="37">
        <f t="shared" si="673"/>
        <v>624</v>
      </c>
      <c r="L319" s="38">
        <f t="shared" ref="L319:M319" si="674">MIN(N319,P319,R319,T319,V319,X319,Z319,AB319,AD319)</f>
        <v>529.03</v>
      </c>
      <c r="M319" s="38">
        <f t="shared" si="674"/>
        <v>624</v>
      </c>
      <c r="N319" s="38">
        <f t="shared" si="659"/>
        <v>529.03</v>
      </c>
      <c r="O319" s="38">
        <f t="shared" si="660"/>
        <v>624</v>
      </c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40"/>
      <c r="AE319" s="40"/>
      <c r="AF319" s="41">
        <f t="shared" si="576"/>
        <v>0</v>
      </c>
      <c r="AG319" s="42"/>
    </row>
    <row r="320" spans="1:33" ht="27.6">
      <c r="A320" s="30" t="s">
        <v>387</v>
      </c>
      <c r="B320" s="30" t="s">
        <v>683</v>
      </c>
      <c r="C320" s="43"/>
      <c r="D320" s="44"/>
      <c r="E320" s="44"/>
      <c r="F320" s="35">
        <f t="shared" si="548"/>
        <v>1</v>
      </c>
      <c r="G320" s="35">
        <f t="shared" si="549"/>
        <v>0</v>
      </c>
      <c r="H320" s="35">
        <f t="shared" si="545"/>
        <v>1</v>
      </c>
      <c r="I320" s="17">
        <v>18</v>
      </c>
      <c r="J320" s="37">
        <f t="shared" ref="J320:K320" si="675">MAX(N320,P320,R320,T320,V320,X320,Z320,AB320,AD320)</f>
        <v>497</v>
      </c>
      <c r="K320" s="37">
        <f t="shared" si="675"/>
        <v>636</v>
      </c>
      <c r="L320" s="38">
        <f t="shared" ref="L320:M320" si="676">MIN(N320,P320,R320,T320,V320,X320,Z320,AB320,AD320)</f>
        <v>497</v>
      </c>
      <c r="M320" s="38">
        <f t="shared" si="676"/>
        <v>587</v>
      </c>
      <c r="N320" s="38">
        <f t="shared" si="659"/>
        <v>497</v>
      </c>
      <c r="O320" s="38">
        <f t="shared" si="660"/>
        <v>636</v>
      </c>
      <c r="P320" s="39"/>
      <c r="Q320" s="39"/>
      <c r="R320" s="39"/>
      <c r="S320" s="39"/>
      <c r="T320" s="39"/>
      <c r="U320" s="39"/>
      <c r="V320" s="39">
        <f>VLOOKUP(A320,Reo_LI,9,FALSE)</f>
        <v>497</v>
      </c>
      <c r="W320" s="39">
        <f>VLOOKUP(A320,Reo_LI,11,FALSE)</f>
        <v>587</v>
      </c>
      <c r="X320" s="39"/>
      <c r="Y320" s="39"/>
      <c r="Z320" s="39"/>
      <c r="AA320" s="39"/>
      <c r="AB320" s="39"/>
      <c r="AC320" s="39"/>
      <c r="AD320" s="40"/>
      <c r="AE320" s="40"/>
      <c r="AF320" s="41">
        <f t="shared" si="576"/>
        <v>-1</v>
      </c>
      <c r="AG320" s="42"/>
    </row>
    <row r="321" spans="1:33" ht="13.8">
      <c r="A321" s="30" t="s">
        <v>4530</v>
      </c>
      <c r="B321" s="30" t="s">
        <v>4532</v>
      </c>
      <c r="C321" s="43"/>
      <c r="D321" s="44"/>
      <c r="E321" s="44"/>
      <c r="F321" s="35">
        <f t="shared" si="548"/>
        <v>0</v>
      </c>
      <c r="G321" s="35">
        <f t="shared" si="549"/>
        <v>0</v>
      </c>
      <c r="H321" s="35">
        <f t="shared" si="545"/>
        <v>0</v>
      </c>
      <c r="I321" s="21">
        <f>VLOOKUP(A321,Old_Inventory,9,FALSE)</f>
        <v>18</v>
      </c>
      <c r="J321" s="37">
        <f t="shared" ref="J321:K321" si="677">MAX(N321,P321,R321,T321,V321,X321,Z321,AB321,AD321)</f>
        <v>547.92999999999995</v>
      </c>
      <c r="K321" s="37">
        <f t="shared" si="677"/>
        <v>647</v>
      </c>
      <c r="L321" s="38">
        <f t="shared" ref="L321:M321" si="678">MIN(N321,P321,R321,T321,V321,X321,Z321,AB321,AD321)</f>
        <v>547.92999999999995</v>
      </c>
      <c r="M321" s="38">
        <f t="shared" si="678"/>
        <v>647</v>
      </c>
      <c r="N321" s="38">
        <f t="shared" si="659"/>
        <v>547.92999999999995</v>
      </c>
      <c r="O321" s="38">
        <f t="shared" si="660"/>
        <v>647</v>
      </c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40"/>
      <c r="AE321" s="40"/>
      <c r="AF321" s="41">
        <f t="shared" si="576"/>
        <v>0</v>
      </c>
      <c r="AG321" s="42"/>
    </row>
    <row r="322" spans="1:33" ht="13.8">
      <c r="A322" s="30" t="s">
        <v>4575</v>
      </c>
      <c r="B322" s="30" t="s">
        <v>4577</v>
      </c>
      <c r="C322" s="43"/>
      <c r="D322" s="44"/>
      <c r="E322" s="44"/>
      <c r="F322" s="35">
        <f t="shared" si="548"/>
        <v>0</v>
      </c>
      <c r="G322" s="35">
        <f t="shared" si="549"/>
        <v>0</v>
      </c>
      <c r="H322" s="35">
        <f t="shared" si="545"/>
        <v>0</v>
      </c>
      <c r="I322" s="21">
        <f>VLOOKUP(A322,Old_Inventory,9,FALSE)</f>
        <v>18</v>
      </c>
      <c r="J322" s="37">
        <f t="shared" ref="J322:K322" si="679">MAX(N322,P322,R322,T322,V322,X322,Z322,AB322,AD322)</f>
        <v>428.26</v>
      </c>
      <c r="K322" s="37">
        <f t="shared" si="679"/>
        <v>505</v>
      </c>
      <c r="L322" s="38">
        <f t="shared" ref="L322:M322" si="680">MIN(N322,P322,R322,T322,V322,X322,Z322,AB322,AD322)</f>
        <v>428.26</v>
      </c>
      <c r="M322" s="38">
        <f t="shared" si="680"/>
        <v>505</v>
      </c>
      <c r="N322" s="38">
        <f t="shared" si="659"/>
        <v>428.26</v>
      </c>
      <c r="O322" s="38">
        <f t="shared" si="660"/>
        <v>505</v>
      </c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40"/>
      <c r="AE322" s="40"/>
      <c r="AF322" s="41">
        <f t="shared" si="576"/>
        <v>0</v>
      </c>
      <c r="AG322" s="42"/>
    </row>
    <row r="323" spans="1:33" ht="27.6">
      <c r="A323" s="30" t="s">
        <v>4583</v>
      </c>
      <c r="B323" s="30" t="s">
        <v>4584</v>
      </c>
      <c r="C323" s="43"/>
      <c r="D323" s="44"/>
      <c r="E323" s="44"/>
      <c r="F323" s="35">
        <f t="shared" ref="F323:F386" si="681">IFERROR(SUMIF(Purchase_ItemCode, A323, Purchase_Qty), 0)</f>
        <v>0</v>
      </c>
      <c r="G323" s="35">
        <f t="shared" ref="G323:G386" si="682">IFERROR(COUNTIF(Sales_PartCode, A323), 0)</f>
        <v>0</v>
      </c>
      <c r="H323" s="35">
        <f t="shared" si="545"/>
        <v>0</v>
      </c>
      <c r="I323" s="21">
        <f>VLOOKUP(A323,Old_Inventory,9,FALSE)</f>
        <v>18</v>
      </c>
      <c r="J323" s="37">
        <f t="shared" ref="J323:K323" si="683">MAX(N323,P323,R323,T323,V323,X323,Z323,AB323,AD323)</f>
        <v>547.92999999999995</v>
      </c>
      <c r="K323" s="37">
        <f t="shared" si="683"/>
        <v>647</v>
      </c>
      <c r="L323" s="38">
        <f t="shared" ref="L323:M323" si="684">MIN(N323,P323,R323,T323,V323,X323,Z323,AB323,AD323)</f>
        <v>547.92999999999995</v>
      </c>
      <c r="M323" s="38">
        <f t="shared" si="684"/>
        <v>647</v>
      </c>
      <c r="N323" s="38">
        <f t="shared" si="659"/>
        <v>547.92999999999995</v>
      </c>
      <c r="O323" s="38">
        <f t="shared" si="660"/>
        <v>647</v>
      </c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40"/>
      <c r="AE323" s="40"/>
      <c r="AF323" s="41">
        <f t="shared" si="576"/>
        <v>0</v>
      </c>
      <c r="AG323" s="42"/>
    </row>
    <row r="324" spans="1:33" ht="13.8">
      <c r="A324" s="30" t="s">
        <v>4599</v>
      </c>
      <c r="B324" s="30" t="s">
        <v>4601</v>
      </c>
      <c r="C324" s="43"/>
      <c r="D324" s="44"/>
      <c r="E324" s="44"/>
      <c r="F324" s="35">
        <f t="shared" si="681"/>
        <v>0</v>
      </c>
      <c r="G324" s="35">
        <f t="shared" si="682"/>
        <v>0</v>
      </c>
      <c r="H324" s="35">
        <f t="shared" si="545"/>
        <v>0</v>
      </c>
      <c r="I324" s="21">
        <f>VLOOKUP(A324,Old_Inventory,9,FALSE)</f>
        <v>18</v>
      </c>
      <c r="J324" s="37">
        <f t="shared" ref="J324:K324" si="685">MAX(N324,P324,R324,T324,V324,X324,Z324,AB324,AD324)</f>
        <v>50.38</v>
      </c>
      <c r="K324" s="37">
        <f t="shared" si="685"/>
        <v>59</v>
      </c>
      <c r="L324" s="38">
        <f t="shared" ref="L324:M324" si="686">MIN(N324,P324,R324,T324,V324,X324,Z324,AB324,AD324)</f>
        <v>50.38</v>
      </c>
      <c r="M324" s="38">
        <f t="shared" si="686"/>
        <v>59</v>
      </c>
      <c r="N324" s="38">
        <f t="shared" si="659"/>
        <v>50.38</v>
      </c>
      <c r="O324" s="38">
        <f t="shared" si="660"/>
        <v>59</v>
      </c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40"/>
      <c r="AE324" s="40"/>
      <c r="AF324" s="41">
        <f t="shared" si="576"/>
        <v>0</v>
      </c>
      <c r="AG324" s="42"/>
    </row>
    <row r="325" spans="1:33" ht="13.8">
      <c r="A325" s="30" t="s">
        <v>72</v>
      </c>
      <c r="B325" s="30" t="s">
        <v>4630</v>
      </c>
      <c r="C325" s="43"/>
      <c r="D325" s="44">
        <v>1</v>
      </c>
      <c r="E325" s="44">
        <v>2</v>
      </c>
      <c r="F325" s="35">
        <f t="shared" si="681"/>
        <v>6</v>
      </c>
      <c r="G325" s="35">
        <f t="shared" si="682"/>
        <v>8</v>
      </c>
      <c r="H325" s="35">
        <f t="shared" si="545"/>
        <v>0</v>
      </c>
      <c r="I325" s="17">
        <v>18</v>
      </c>
      <c r="J325" s="37">
        <f t="shared" ref="J325:K325" si="687">MAX(N325,P325,R325,T325,V325,X325,Z325,AB325,AD325)</f>
        <v>1114.99</v>
      </c>
      <c r="K325" s="37">
        <f t="shared" si="687"/>
        <v>1427</v>
      </c>
      <c r="L325" s="38">
        <f t="shared" ref="L325:M325" si="688">MIN(N325,P325,R325,T325,V325,X325,Z325,AB325,AD325)</f>
        <v>642</v>
      </c>
      <c r="M325" s="38">
        <f t="shared" si="688"/>
        <v>758</v>
      </c>
      <c r="N325" s="38">
        <f t="shared" si="659"/>
        <v>1114.99</v>
      </c>
      <c r="O325" s="38">
        <f t="shared" si="660"/>
        <v>1427</v>
      </c>
      <c r="P325" s="39"/>
      <c r="Q325" s="39"/>
      <c r="R325" s="39">
        <f>VLOOKUP(A325,Primus,9,FALSE)</f>
        <v>642</v>
      </c>
      <c r="S325" s="39">
        <f>VLOOKUP(A325,Primus,11,FALSE)</f>
        <v>758</v>
      </c>
      <c r="T325" s="39">
        <f>VLOOKUP(A325,Magnus,9,FALSE)</f>
        <v>642</v>
      </c>
      <c r="U325" s="39">
        <f>VLOOKUP(A325,Magnus,11,FALSE)</f>
        <v>758</v>
      </c>
      <c r="V325" s="39"/>
      <c r="W325" s="39"/>
      <c r="X325" s="39">
        <f>VLOOKUP(A325,Zeal,9,FALSE)</f>
        <v>642</v>
      </c>
      <c r="Y325" s="39">
        <f>VLOOKUP(A325,Zeal,11,FALSE)</f>
        <v>758</v>
      </c>
      <c r="Z325" s="39"/>
      <c r="AA325" s="39"/>
      <c r="AB325" s="39"/>
      <c r="AC325" s="39"/>
      <c r="AD325" s="40"/>
      <c r="AE325" s="40"/>
      <c r="AF325" s="41">
        <f t="shared" si="576"/>
        <v>1</v>
      </c>
      <c r="AG325" s="42"/>
    </row>
    <row r="326" spans="1:33" ht="13.8">
      <c r="A326" s="30" t="s">
        <v>4632</v>
      </c>
      <c r="B326" s="30" t="s">
        <v>4633</v>
      </c>
      <c r="C326" s="43"/>
      <c r="D326" s="44"/>
      <c r="E326" s="44"/>
      <c r="F326" s="35">
        <f t="shared" si="681"/>
        <v>0</v>
      </c>
      <c r="G326" s="35">
        <f t="shared" si="682"/>
        <v>0</v>
      </c>
      <c r="H326" s="35">
        <f t="shared" si="545"/>
        <v>0</v>
      </c>
      <c r="I326" s="21">
        <f t="shared" ref="I326:I345" si="689">VLOOKUP(A326,Old_Inventory,9,FALSE)</f>
        <v>5</v>
      </c>
      <c r="J326" s="37">
        <f t="shared" ref="J326:K326" si="690">MAX(N326,P326,R326,T326,V326,X326,Z326,AB326,AD326)</f>
        <v>20568.900000000001</v>
      </c>
      <c r="K326" s="37">
        <f t="shared" si="690"/>
        <v>21597</v>
      </c>
      <c r="L326" s="38">
        <f t="shared" ref="L326:M326" si="691">MIN(N326,P326,R326,T326,V326,X326,Z326,AB326,AD326)</f>
        <v>20568.900000000001</v>
      </c>
      <c r="M326" s="38">
        <f t="shared" si="691"/>
        <v>21597</v>
      </c>
      <c r="N326" s="38">
        <f t="shared" si="659"/>
        <v>20568.900000000001</v>
      </c>
      <c r="O326" s="38">
        <f t="shared" si="660"/>
        <v>21597</v>
      </c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40"/>
      <c r="AE326" s="40"/>
      <c r="AF326" s="41">
        <f t="shared" si="576"/>
        <v>0</v>
      </c>
      <c r="AG326" s="42"/>
    </row>
    <row r="327" spans="1:33" ht="13.8">
      <c r="A327" s="30" t="s">
        <v>4635</v>
      </c>
      <c r="B327" s="30" t="s">
        <v>4636</v>
      </c>
      <c r="C327" s="43"/>
      <c r="D327" s="44"/>
      <c r="E327" s="44"/>
      <c r="F327" s="35">
        <f t="shared" si="681"/>
        <v>0</v>
      </c>
      <c r="G327" s="35">
        <f t="shared" si="682"/>
        <v>0</v>
      </c>
      <c r="H327" s="35">
        <f t="shared" si="545"/>
        <v>0</v>
      </c>
      <c r="I327" s="21">
        <f t="shared" si="689"/>
        <v>5</v>
      </c>
      <c r="J327" s="37">
        <f t="shared" ref="J327:K327" si="692">MAX(N327,P327,R327,T327,V327,X327,Z327,AB327,AD327)</f>
        <v>14563.54</v>
      </c>
      <c r="K327" s="37">
        <f t="shared" si="692"/>
        <v>15292</v>
      </c>
      <c r="L327" s="38">
        <f t="shared" ref="L327:M327" si="693">MIN(N327,P327,R327,T327,V327,X327,Z327,AB327,AD327)</f>
        <v>14563.54</v>
      </c>
      <c r="M327" s="38">
        <f t="shared" si="693"/>
        <v>15292</v>
      </c>
      <c r="N327" s="38">
        <f t="shared" si="659"/>
        <v>14563.54</v>
      </c>
      <c r="O327" s="38">
        <f t="shared" si="660"/>
        <v>15292</v>
      </c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40"/>
      <c r="AE327" s="40"/>
      <c r="AF327" s="41">
        <f t="shared" si="576"/>
        <v>0</v>
      </c>
      <c r="AG327" s="42"/>
    </row>
    <row r="328" spans="1:33" ht="13.8">
      <c r="A328" s="30" t="s">
        <v>4639</v>
      </c>
      <c r="B328" s="30" t="s">
        <v>4640</v>
      </c>
      <c r="C328" s="43"/>
      <c r="D328" s="44"/>
      <c r="E328" s="44"/>
      <c r="F328" s="35">
        <f t="shared" si="681"/>
        <v>0</v>
      </c>
      <c r="G328" s="35">
        <f t="shared" si="682"/>
        <v>0</v>
      </c>
      <c r="H328" s="35">
        <f t="shared" si="545"/>
        <v>0</v>
      </c>
      <c r="I328" s="21">
        <f t="shared" si="689"/>
        <v>18</v>
      </c>
      <c r="J328" s="37">
        <f t="shared" ref="J328:K328" si="694">MAX(N328,P328,R328,T328,V328,X328,Z328,AB328,AD328)</f>
        <v>37.79</v>
      </c>
      <c r="K328" s="37">
        <f t="shared" si="694"/>
        <v>45</v>
      </c>
      <c r="L328" s="38">
        <f t="shared" ref="L328:M328" si="695">MIN(N328,P328,R328,T328,V328,X328,Z328,AB328,AD328)</f>
        <v>37.79</v>
      </c>
      <c r="M328" s="38">
        <f t="shared" si="695"/>
        <v>45</v>
      </c>
      <c r="N328" s="38">
        <f t="shared" si="659"/>
        <v>37.79</v>
      </c>
      <c r="O328" s="38">
        <f t="shared" si="660"/>
        <v>45</v>
      </c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40"/>
      <c r="AE328" s="40"/>
      <c r="AF328" s="41">
        <f t="shared" si="576"/>
        <v>0</v>
      </c>
      <c r="AG328" s="42"/>
    </row>
    <row r="329" spans="1:33" ht="13.8">
      <c r="A329" s="30" t="s">
        <v>4648</v>
      </c>
      <c r="B329" s="30" t="s">
        <v>4651</v>
      </c>
      <c r="C329" s="43"/>
      <c r="D329" s="44"/>
      <c r="E329" s="44"/>
      <c r="F329" s="35">
        <f t="shared" si="681"/>
        <v>0</v>
      </c>
      <c r="G329" s="35">
        <f t="shared" si="682"/>
        <v>0</v>
      </c>
      <c r="H329" s="35">
        <f t="shared" si="545"/>
        <v>0</v>
      </c>
      <c r="I329" s="21">
        <f t="shared" si="689"/>
        <v>18</v>
      </c>
      <c r="J329" s="37">
        <f t="shared" ref="J329:K329" si="696">MAX(N329,P329,R329,T329,V329,X329,Z329,AB329,AD329)</f>
        <v>12.6</v>
      </c>
      <c r="K329" s="37">
        <f t="shared" si="696"/>
        <v>15</v>
      </c>
      <c r="L329" s="38">
        <f t="shared" ref="L329:M329" si="697">MIN(N329,P329,R329,T329,V329,X329,Z329,AB329,AD329)</f>
        <v>12.6</v>
      </c>
      <c r="M329" s="38">
        <f t="shared" si="697"/>
        <v>15</v>
      </c>
      <c r="N329" s="38">
        <f t="shared" si="659"/>
        <v>12.6</v>
      </c>
      <c r="O329" s="38">
        <f t="shared" si="660"/>
        <v>15</v>
      </c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40"/>
      <c r="AE329" s="40"/>
      <c r="AF329" s="41">
        <f t="shared" si="576"/>
        <v>0</v>
      </c>
      <c r="AG329" s="42"/>
    </row>
    <row r="330" spans="1:33" ht="13.8">
      <c r="A330" s="30" t="s">
        <v>4678</v>
      </c>
      <c r="B330" s="30" t="s">
        <v>4679</v>
      </c>
      <c r="C330" s="43"/>
      <c r="D330" s="44"/>
      <c r="E330" s="44"/>
      <c r="F330" s="35">
        <f t="shared" si="681"/>
        <v>0</v>
      </c>
      <c r="G330" s="35">
        <f t="shared" si="682"/>
        <v>0</v>
      </c>
      <c r="H330" s="35">
        <f t="shared" si="545"/>
        <v>0</v>
      </c>
      <c r="I330" s="21">
        <f t="shared" si="689"/>
        <v>18</v>
      </c>
      <c r="J330" s="37">
        <f t="shared" ref="J330:K330" si="698">MAX(N330,P330,R330,T330,V330,X330,Z330,AB330,AD330)</f>
        <v>12.6</v>
      </c>
      <c r="K330" s="37">
        <f t="shared" si="698"/>
        <v>15</v>
      </c>
      <c r="L330" s="38">
        <f t="shared" ref="L330:M330" si="699">MIN(N330,P330,R330,T330,V330,X330,Z330,AB330,AD330)</f>
        <v>12.6</v>
      </c>
      <c r="M330" s="38">
        <f t="shared" si="699"/>
        <v>15</v>
      </c>
      <c r="N330" s="38">
        <f t="shared" si="659"/>
        <v>12.6</v>
      </c>
      <c r="O330" s="38">
        <f t="shared" si="660"/>
        <v>15</v>
      </c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40"/>
      <c r="AE330" s="40"/>
      <c r="AF330" s="41">
        <f t="shared" si="576"/>
        <v>0</v>
      </c>
      <c r="AG330" s="42"/>
    </row>
    <row r="331" spans="1:33" ht="13.8">
      <c r="A331" s="30" t="s">
        <v>4687</v>
      </c>
      <c r="B331" s="30" t="s">
        <v>4688</v>
      </c>
      <c r="C331" s="43"/>
      <c r="D331" s="44"/>
      <c r="E331" s="44"/>
      <c r="F331" s="35">
        <f t="shared" si="681"/>
        <v>0</v>
      </c>
      <c r="G331" s="35">
        <f t="shared" si="682"/>
        <v>0</v>
      </c>
      <c r="H331" s="35">
        <f t="shared" si="545"/>
        <v>0</v>
      </c>
      <c r="I331" s="21">
        <f t="shared" si="689"/>
        <v>18</v>
      </c>
      <c r="J331" s="37">
        <f t="shared" ref="J331:K331" si="700">MAX(N331,P331,R331,T331,V331,X331,Z331,AB331,AD331)</f>
        <v>12.6</v>
      </c>
      <c r="K331" s="37">
        <f t="shared" si="700"/>
        <v>15</v>
      </c>
      <c r="L331" s="38">
        <f t="shared" ref="L331:M331" si="701">MIN(N331,P331,R331,T331,V331,X331,Z331,AB331,AD331)</f>
        <v>12.6</v>
      </c>
      <c r="M331" s="38">
        <f t="shared" si="701"/>
        <v>15</v>
      </c>
      <c r="N331" s="38">
        <f t="shared" si="659"/>
        <v>12.6</v>
      </c>
      <c r="O331" s="38">
        <f t="shared" si="660"/>
        <v>15</v>
      </c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40"/>
      <c r="AE331" s="40"/>
      <c r="AF331" s="41">
        <f t="shared" si="576"/>
        <v>0</v>
      </c>
      <c r="AG331" s="42"/>
    </row>
    <row r="332" spans="1:33" ht="13.8">
      <c r="A332" s="30" t="s">
        <v>4694</v>
      </c>
      <c r="B332" s="30" t="s">
        <v>4695</v>
      </c>
      <c r="C332" s="43"/>
      <c r="D332" s="44"/>
      <c r="E332" s="44"/>
      <c r="F332" s="35">
        <f t="shared" si="681"/>
        <v>0</v>
      </c>
      <c r="G332" s="35">
        <f t="shared" si="682"/>
        <v>0</v>
      </c>
      <c r="H332" s="35">
        <f t="shared" si="545"/>
        <v>0</v>
      </c>
      <c r="I332" s="21">
        <f t="shared" si="689"/>
        <v>18</v>
      </c>
      <c r="J332" s="37">
        <f t="shared" ref="J332:K332" si="702">MAX(N332,P332,R332,T332,V332,X332,Z332,AB332,AD332)</f>
        <v>12.6</v>
      </c>
      <c r="K332" s="37">
        <f t="shared" si="702"/>
        <v>15</v>
      </c>
      <c r="L332" s="38">
        <f t="shared" ref="L332:M332" si="703">MIN(N332,P332,R332,T332,V332,X332,Z332,AB332,AD332)</f>
        <v>12.6</v>
      </c>
      <c r="M332" s="38">
        <f t="shared" si="703"/>
        <v>15</v>
      </c>
      <c r="N332" s="38">
        <f t="shared" si="659"/>
        <v>12.6</v>
      </c>
      <c r="O332" s="38">
        <f t="shared" si="660"/>
        <v>15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40"/>
      <c r="AE332" s="40"/>
      <c r="AF332" s="41">
        <f t="shared" si="576"/>
        <v>0</v>
      </c>
      <c r="AG332" s="42"/>
    </row>
    <row r="333" spans="1:33" ht="13.8">
      <c r="A333" s="30" t="s">
        <v>4696</v>
      </c>
      <c r="B333" s="30" t="s">
        <v>4697</v>
      </c>
      <c r="C333" s="43"/>
      <c r="D333" s="44"/>
      <c r="E333" s="44"/>
      <c r="F333" s="35">
        <f t="shared" si="681"/>
        <v>0</v>
      </c>
      <c r="G333" s="35">
        <f t="shared" si="682"/>
        <v>0</v>
      </c>
      <c r="H333" s="35">
        <f t="shared" si="545"/>
        <v>0</v>
      </c>
      <c r="I333" s="21">
        <f t="shared" si="689"/>
        <v>18</v>
      </c>
      <c r="J333" s="37">
        <f t="shared" ref="J333:K333" si="704">MAX(N333,P333,R333,T333,V333,X333,Z333,AB333,AD333)</f>
        <v>6.3</v>
      </c>
      <c r="K333" s="37">
        <f t="shared" si="704"/>
        <v>7</v>
      </c>
      <c r="L333" s="38">
        <f t="shared" ref="L333:M333" si="705">MIN(N333,P333,R333,T333,V333,X333,Z333,AB333,AD333)</f>
        <v>6.3</v>
      </c>
      <c r="M333" s="38">
        <f t="shared" si="705"/>
        <v>7</v>
      </c>
      <c r="N333" s="38">
        <f t="shared" si="659"/>
        <v>6.3</v>
      </c>
      <c r="O333" s="38">
        <f t="shared" si="660"/>
        <v>7</v>
      </c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40"/>
      <c r="AE333" s="40"/>
      <c r="AF333" s="41">
        <f t="shared" si="576"/>
        <v>0</v>
      </c>
      <c r="AG333" s="42"/>
    </row>
    <row r="334" spans="1:33" ht="13.8">
      <c r="A334" s="30" t="s">
        <v>4698</v>
      </c>
      <c r="B334" s="30" t="s">
        <v>4699</v>
      </c>
      <c r="C334" s="43"/>
      <c r="D334" s="44"/>
      <c r="E334" s="44"/>
      <c r="F334" s="35">
        <f t="shared" si="681"/>
        <v>0</v>
      </c>
      <c r="G334" s="35">
        <f t="shared" si="682"/>
        <v>0</v>
      </c>
      <c r="H334" s="35">
        <f t="shared" si="545"/>
        <v>0</v>
      </c>
      <c r="I334" s="21">
        <f t="shared" si="689"/>
        <v>18</v>
      </c>
      <c r="J334" s="37">
        <f t="shared" ref="J334:K334" si="706">MAX(N334,P334,R334,T334,V334,X334,Z334,AB334,AD334)</f>
        <v>163.75</v>
      </c>
      <c r="K334" s="37">
        <f t="shared" si="706"/>
        <v>193</v>
      </c>
      <c r="L334" s="38">
        <f t="shared" ref="L334:M334" si="707">MIN(N334,P334,R334,T334,V334,X334,Z334,AB334,AD334)</f>
        <v>163.75</v>
      </c>
      <c r="M334" s="38">
        <f t="shared" si="707"/>
        <v>193</v>
      </c>
      <c r="N334" s="38">
        <f t="shared" si="659"/>
        <v>163.75</v>
      </c>
      <c r="O334" s="38">
        <f t="shared" si="660"/>
        <v>193</v>
      </c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40"/>
      <c r="AE334" s="40"/>
      <c r="AF334" s="41">
        <f t="shared" si="576"/>
        <v>0</v>
      </c>
      <c r="AG334" s="42"/>
    </row>
    <row r="335" spans="1:33" ht="13.8">
      <c r="A335" s="30" t="s">
        <v>4701</v>
      </c>
      <c r="B335" s="30" t="s">
        <v>4702</v>
      </c>
      <c r="C335" s="43"/>
      <c r="D335" s="44"/>
      <c r="E335" s="44"/>
      <c r="F335" s="35">
        <f t="shared" si="681"/>
        <v>0</v>
      </c>
      <c r="G335" s="35">
        <f t="shared" si="682"/>
        <v>0</v>
      </c>
      <c r="H335" s="35">
        <f t="shared" si="545"/>
        <v>0</v>
      </c>
      <c r="I335" s="21">
        <f t="shared" si="689"/>
        <v>18</v>
      </c>
      <c r="J335" s="37">
        <f t="shared" ref="J335:K335" si="708">MAX(N335,P335,R335,T335,V335,X335,Z335,AB335,AD335)</f>
        <v>12.6</v>
      </c>
      <c r="K335" s="37">
        <f t="shared" si="708"/>
        <v>15</v>
      </c>
      <c r="L335" s="38">
        <f t="shared" ref="L335:M335" si="709">MIN(N335,P335,R335,T335,V335,X335,Z335,AB335,AD335)</f>
        <v>12.6</v>
      </c>
      <c r="M335" s="38">
        <f t="shared" si="709"/>
        <v>15</v>
      </c>
      <c r="N335" s="38">
        <f t="shared" si="659"/>
        <v>12.6</v>
      </c>
      <c r="O335" s="38">
        <f t="shared" si="660"/>
        <v>15</v>
      </c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40"/>
      <c r="AE335" s="40"/>
      <c r="AF335" s="41">
        <f t="shared" si="576"/>
        <v>0</v>
      </c>
      <c r="AG335" s="42"/>
    </row>
    <row r="336" spans="1:33" ht="13.8">
      <c r="A336" s="30" t="s">
        <v>4703</v>
      </c>
      <c r="B336" s="30" t="s">
        <v>4704</v>
      </c>
      <c r="C336" s="43"/>
      <c r="D336" s="44"/>
      <c r="E336" s="44"/>
      <c r="F336" s="35">
        <f t="shared" si="681"/>
        <v>0</v>
      </c>
      <c r="G336" s="35">
        <f t="shared" si="682"/>
        <v>0</v>
      </c>
      <c r="H336" s="35">
        <f t="shared" si="545"/>
        <v>0</v>
      </c>
      <c r="I336" s="21">
        <f t="shared" si="689"/>
        <v>18</v>
      </c>
      <c r="J336" s="37">
        <f t="shared" ref="J336:K336" si="710">MAX(N336,P336,R336,T336,V336,X336,Z336,AB336,AD336)</f>
        <v>6.3</v>
      </c>
      <c r="K336" s="37">
        <f t="shared" si="710"/>
        <v>7</v>
      </c>
      <c r="L336" s="38">
        <f t="shared" ref="L336:M336" si="711">MIN(N336,P336,R336,T336,V336,X336,Z336,AB336,AD336)</f>
        <v>6.3</v>
      </c>
      <c r="M336" s="38">
        <f t="shared" si="711"/>
        <v>7</v>
      </c>
      <c r="N336" s="38">
        <f t="shared" si="659"/>
        <v>6.3</v>
      </c>
      <c r="O336" s="38">
        <f t="shared" si="660"/>
        <v>7</v>
      </c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40"/>
      <c r="AE336" s="40"/>
      <c r="AF336" s="41">
        <f t="shared" si="576"/>
        <v>0</v>
      </c>
      <c r="AG336" s="42"/>
    </row>
    <row r="337" spans="1:33" ht="13.8">
      <c r="A337" s="30" t="s">
        <v>4705</v>
      </c>
      <c r="B337" s="30" t="s">
        <v>4706</v>
      </c>
      <c r="C337" s="43"/>
      <c r="D337" s="44"/>
      <c r="E337" s="44"/>
      <c r="F337" s="35">
        <f t="shared" si="681"/>
        <v>0</v>
      </c>
      <c r="G337" s="35">
        <f t="shared" si="682"/>
        <v>0</v>
      </c>
      <c r="H337" s="35">
        <f t="shared" si="545"/>
        <v>0</v>
      </c>
      <c r="I337" s="21">
        <f t="shared" si="689"/>
        <v>18</v>
      </c>
      <c r="J337" s="37">
        <f t="shared" ref="J337:K337" si="712">MAX(N337,P337,R337,T337,V337,X337,Z337,AB337,AD337)</f>
        <v>18.89</v>
      </c>
      <c r="K337" s="37">
        <f t="shared" si="712"/>
        <v>22</v>
      </c>
      <c r="L337" s="38">
        <f t="shared" ref="L337:M337" si="713">MIN(N337,P337,R337,T337,V337,X337,Z337,AB337,AD337)</f>
        <v>18.89</v>
      </c>
      <c r="M337" s="38">
        <f t="shared" si="713"/>
        <v>22</v>
      </c>
      <c r="N337" s="38">
        <f t="shared" si="659"/>
        <v>18.89</v>
      </c>
      <c r="O337" s="38">
        <f t="shared" si="660"/>
        <v>22</v>
      </c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40"/>
      <c r="AE337" s="40"/>
      <c r="AF337" s="41">
        <f t="shared" si="576"/>
        <v>0</v>
      </c>
      <c r="AG337" s="42"/>
    </row>
    <row r="338" spans="1:33" ht="13.8">
      <c r="A338" s="30" t="s">
        <v>4707</v>
      </c>
      <c r="B338" s="30" t="s">
        <v>4708</v>
      </c>
      <c r="C338" s="43"/>
      <c r="D338" s="44"/>
      <c r="E338" s="44"/>
      <c r="F338" s="35">
        <f t="shared" si="681"/>
        <v>0</v>
      </c>
      <c r="G338" s="35">
        <f t="shared" si="682"/>
        <v>0</v>
      </c>
      <c r="H338" s="35">
        <f t="shared" si="545"/>
        <v>0</v>
      </c>
      <c r="I338" s="21">
        <f t="shared" si="689"/>
        <v>18</v>
      </c>
      <c r="J338" s="37">
        <f t="shared" ref="J338:K338" si="714">MAX(N338,P338,R338,T338,V338,X338,Z338,AB338,AD338)</f>
        <v>12.6</v>
      </c>
      <c r="K338" s="37">
        <f t="shared" si="714"/>
        <v>15</v>
      </c>
      <c r="L338" s="38">
        <f t="shared" ref="L338:M338" si="715">MIN(N338,P338,R338,T338,V338,X338,Z338,AB338,AD338)</f>
        <v>12.6</v>
      </c>
      <c r="M338" s="38">
        <f t="shared" si="715"/>
        <v>15</v>
      </c>
      <c r="N338" s="38">
        <f t="shared" si="659"/>
        <v>12.6</v>
      </c>
      <c r="O338" s="38">
        <f t="shared" si="660"/>
        <v>15</v>
      </c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40"/>
      <c r="AE338" s="40"/>
      <c r="AF338" s="41">
        <f t="shared" si="576"/>
        <v>0</v>
      </c>
      <c r="AG338" s="42"/>
    </row>
    <row r="339" spans="1:33" ht="13.8">
      <c r="A339" s="30" t="s">
        <v>4709</v>
      </c>
      <c r="B339" s="30" t="s">
        <v>4710</v>
      </c>
      <c r="C339" s="43"/>
      <c r="D339" s="44"/>
      <c r="E339" s="44"/>
      <c r="F339" s="35">
        <f t="shared" si="681"/>
        <v>0</v>
      </c>
      <c r="G339" s="35">
        <f t="shared" si="682"/>
        <v>0</v>
      </c>
      <c r="H339" s="35">
        <f t="shared" si="545"/>
        <v>0</v>
      </c>
      <c r="I339" s="21">
        <f t="shared" si="689"/>
        <v>18</v>
      </c>
      <c r="J339" s="37">
        <f t="shared" ref="J339:K339" si="716">MAX(N339,P339,R339,T339,V339,X339,Z339,AB339,AD339)</f>
        <v>12.6</v>
      </c>
      <c r="K339" s="37">
        <f t="shared" si="716"/>
        <v>15</v>
      </c>
      <c r="L339" s="38">
        <f t="shared" ref="L339:M339" si="717">MIN(N339,P339,R339,T339,V339,X339,Z339,AB339,AD339)</f>
        <v>12.6</v>
      </c>
      <c r="M339" s="38">
        <f t="shared" si="717"/>
        <v>15</v>
      </c>
      <c r="N339" s="38">
        <f t="shared" si="659"/>
        <v>12.6</v>
      </c>
      <c r="O339" s="38">
        <f t="shared" si="660"/>
        <v>15</v>
      </c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40"/>
      <c r="AE339" s="40"/>
      <c r="AF339" s="41">
        <f t="shared" si="576"/>
        <v>0</v>
      </c>
      <c r="AG339" s="42"/>
    </row>
    <row r="340" spans="1:33" ht="13.8">
      <c r="A340" s="30" t="s">
        <v>4711</v>
      </c>
      <c r="B340" s="30" t="s">
        <v>4712</v>
      </c>
      <c r="C340" s="43"/>
      <c r="D340" s="44"/>
      <c r="E340" s="44"/>
      <c r="F340" s="35">
        <f t="shared" si="681"/>
        <v>0</v>
      </c>
      <c r="G340" s="35">
        <f t="shared" si="682"/>
        <v>0</v>
      </c>
      <c r="H340" s="35">
        <f t="shared" si="545"/>
        <v>0</v>
      </c>
      <c r="I340" s="21">
        <f t="shared" si="689"/>
        <v>18</v>
      </c>
      <c r="J340" s="37">
        <f t="shared" ref="J340:K340" si="718">MAX(N340,P340,R340,T340,V340,X340,Z340,AB340,AD340)</f>
        <v>18.89</v>
      </c>
      <c r="K340" s="37">
        <f t="shared" si="718"/>
        <v>22</v>
      </c>
      <c r="L340" s="38">
        <f t="shared" ref="L340:M340" si="719">MIN(N340,P340,R340,T340,V340,X340,Z340,AB340,AD340)</f>
        <v>18.89</v>
      </c>
      <c r="M340" s="38">
        <f t="shared" si="719"/>
        <v>22</v>
      </c>
      <c r="N340" s="38">
        <f t="shared" si="659"/>
        <v>18.89</v>
      </c>
      <c r="O340" s="38">
        <f t="shared" si="660"/>
        <v>22</v>
      </c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40"/>
      <c r="AE340" s="40"/>
      <c r="AF340" s="41">
        <f t="shared" si="576"/>
        <v>0</v>
      </c>
      <c r="AG340" s="42"/>
    </row>
    <row r="341" spans="1:33" ht="13.8">
      <c r="A341" s="30" t="s">
        <v>4713</v>
      </c>
      <c r="B341" s="30" t="s">
        <v>4714</v>
      </c>
      <c r="C341" s="43"/>
      <c r="D341" s="44"/>
      <c r="E341" s="44"/>
      <c r="F341" s="35">
        <f t="shared" si="681"/>
        <v>0</v>
      </c>
      <c r="G341" s="35">
        <f t="shared" si="682"/>
        <v>0</v>
      </c>
      <c r="H341" s="35">
        <f t="shared" si="545"/>
        <v>0</v>
      </c>
      <c r="I341" s="21">
        <f t="shared" si="689"/>
        <v>18</v>
      </c>
      <c r="J341" s="37">
        <f t="shared" ref="J341:K341" si="720">MAX(N341,P341,R341,T341,V341,X341,Z341,AB341,AD341)</f>
        <v>6.3</v>
      </c>
      <c r="K341" s="37">
        <f t="shared" si="720"/>
        <v>7</v>
      </c>
      <c r="L341" s="38">
        <f t="shared" ref="L341:M341" si="721">MIN(N341,P341,R341,T341,V341,X341,Z341,AB341,AD341)</f>
        <v>6.3</v>
      </c>
      <c r="M341" s="38">
        <f t="shared" si="721"/>
        <v>7</v>
      </c>
      <c r="N341" s="38">
        <f t="shared" si="659"/>
        <v>6.3</v>
      </c>
      <c r="O341" s="38">
        <f t="shared" si="660"/>
        <v>7</v>
      </c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40"/>
      <c r="AE341" s="40"/>
      <c r="AF341" s="41">
        <f t="shared" si="576"/>
        <v>0</v>
      </c>
      <c r="AG341" s="42"/>
    </row>
    <row r="342" spans="1:33" ht="13.8">
      <c r="A342" s="30" t="s">
        <v>4715</v>
      </c>
      <c r="B342" s="30" t="s">
        <v>4716</v>
      </c>
      <c r="C342" s="43"/>
      <c r="D342" s="44"/>
      <c r="E342" s="44"/>
      <c r="F342" s="35">
        <f t="shared" si="681"/>
        <v>0</v>
      </c>
      <c r="G342" s="35">
        <f t="shared" si="682"/>
        <v>0</v>
      </c>
      <c r="H342" s="35">
        <f t="shared" si="545"/>
        <v>0</v>
      </c>
      <c r="I342" s="21">
        <f t="shared" si="689"/>
        <v>18</v>
      </c>
      <c r="J342" s="37">
        <f t="shared" ref="J342:K342" si="722">MAX(N342,P342,R342,T342,V342,X342,Z342,AB342,AD342)</f>
        <v>31.49</v>
      </c>
      <c r="K342" s="37">
        <f t="shared" si="722"/>
        <v>37</v>
      </c>
      <c r="L342" s="38">
        <f t="shared" ref="L342:M342" si="723">MIN(N342,P342,R342,T342,V342,X342,Z342,AB342,AD342)</f>
        <v>31.49</v>
      </c>
      <c r="M342" s="38">
        <f t="shared" si="723"/>
        <v>37</v>
      </c>
      <c r="N342" s="38">
        <f t="shared" si="659"/>
        <v>31.49</v>
      </c>
      <c r="O342" s="38">
        <f t="shared" si="660"/>
        <v>37</v>
      </c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40"/>
      <c r="AE342" s="40"/>
      <c r="AF342" s="41">
        <f t="shared" si="576"/>
        <v>0</v>
      </c>
      <c r="AG342" s="42"/>
    </row>
    <row r="343" spans="1:33" ht="13.8">
      <c r="A343" s="30" t="s">
        <v>4717</v>
      </c>
      <c r="B343" s="30" t="s">
        <v>4718</v>
      </c>
      <c r="C343" s="43"/>
      <c r="D343" s="44"/>
      <c r="E343" s="44"/>
      <c r="F343" s="35">
        <f t="shared" si="681"/>
        <v>0</v>
      </c>
      <c r="G343" s="35">
        <f t="shared" si="682"/>
        <v>0</v>
      </c>
      <c r="H343" s="35">
        <f t="shared" si="545"/>
        <v>0</v>
      </c>
      <c r="I343" s="21">
        <f t="shared" si="689"/>
        <v>18</v>
      </c>
      <c r="J343" s="37">
        <f t="shared" ref="J343:K343" si="724">MAX(N343,P343,R343,T343,V343,X343,Z343,AB343,AD343)</f>
        <v>365.28</v>
      </c>
      <c r="K343" s="37">
        <f t="shared" si="724"/>
        <v>431</v>
      </c>
      <c r="L343" s="38">
        <f t="shared" ref="L343:M343" si="725">MIN(N343,P343,R343,T343,V343,X343,Z343,AB343,AD343)</f>
        <v>365.28</v>
      </c>
      <c r="M343" s="38">
        <f t="shared" si="725"/>
        <v>431</v>
      </c>
      <c r="N343" s="38">
        <f t="shared" si="659"/>
        <v>365.28</v>
      </c>
      <c r="O343" s="38">
        <f t="shared" si="660"/>
        <v>431</v>
      </c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40"/>
      <c r="AE343" s="40"/>
      <c r="AF343" s="41">
        <f t="shared" si="576"/>
        <v>0</v>
      </c>
      <c r="AG343" s="42"/>
    </row>
    <row r="344" spans="1:33" ht="13.8">
      <c r="A344" s="30" t="s">
        <v>4719</v>
      </c>
      <c r="B344" s="30" t="s">
        <v>4720</v>
      </c>
      <c r="C344" s="43"/>
      <c r="D344" s="44"/>
      <c r="E344" s="44"/>
      <c r="F344" s="35">
        <f t="shared" si="681"/>
        <v>0</v>
      </c>
      <c r="G344" s="35">
        <f t="shared" si="682"/>
        <v>0</v>
      </c>
      <c r="H344" s="35">
        <f t="shared" si="545"/>
        <v>0</v>
      </c>
      <c r="I344" s="21">
        <f t="shared" si="689"/>
        <v>18</v>
      </c>
      <c r="J344" s="37">
        <f t="shared" ref="J344:K344" si="726">MAX(N344,P344,R344,T344,V344,X344,Z344,AB344,AD344)</f>
        <v>188.94</v>
      </c>
      <c r="K344" s="37">
        <f t="shared" si="726"/>
        <v>223</v>
      </c>
      <c r="L344" s="38">
        <f t="shared" ref="L344:M344" si="727">MIN(N344,P344,R344,T344,V344,X344,Z344,AB344,AD344)</f>
        <v>188.94</v>
      </c>
      <c r="M344" s="38">
        <f t="shared" si="727"/>
        <v>223</v>
      </c>
      <c r="N344" s="38">
        <f t="shared" si="659"/>
        <v>188.94</v>
      </c>
      <c r="O344" s="38">
        <f t="shared" si="660"/>
        <v>223</v>
      </c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40"/>
      <c r="AE344" s="40"/>
      <c r="AF344" s="41">
        <f t="shared" si="576"/>
        <v>0</v>
      </c>
      <c r="AG344" s="42"/>
    </row>
    <row r="345" spans="1:33" ht="13.8">
      <c r="A345" s="30" t="s">
        <v>4721</v>
      </c>
      <c r="B345" s="30" t="s">
        <v>4722</v>
      </c>
      <c r="C345" s="43"/>
      <c r="D345" s="44"/>
      <c r="E345" s="44"/>
      <c r="F345" s="35">
        <f t="shared" si="681"/>
        <v>0</v>
      </c>
      <c r="G345" s="35">
        <f t="shared" si="682"/>
        <v>0</v>
      </c>
      <c r="H345" s="35">
        <f t="shared" si="545"/>
        <v>0</v>
      </c>
      <c r="I345" s="21">
        <f t="shared" si="689"/>
        <v>18</v>
      </c>
      <c r="J345" s="37">
        <f t="shared" ref="J345:K345" si="728">MAX(N345,P345,R345,T345,V345,X345,Z345,AB345,AD345)</f>
        <v>31.49</v>
      </c>
      <c r="K345" s="37">
        <f t="shared" si="728"/>
        <v>37</v>
      </c>
      <c r="L345" s="38">
        <f t="shared" ref="L345:M345" si="729">MIN(N345,P345,R345,T345,V345,X345,Z345,AB345,AD345)</f>
        <v>31.49</v>
      </c>
      <c r="M345" s="38">
        <f t="shared" si="729"/>
        <v>37</v>
      </c>
      <c r="N345" s="38">
        <f t="shared" si="659"/>
        <v>31.49</v>
      </c>
      <c r="O345" s="38">
        <f t="shared" si="660"/>
        <v>37</v>
      </c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40"/>
      <c r="AE345" s="40"/>
      <c r="AF345" s="41">
        <f t="shared" si="576"/>
        <v>0</v>
      </c>
      <c r="AG345" s="42"/>
    </row>
    <row r="346" spans="1:33" ht="13.8">
      <c r="A346" s="30" t="s">
        <v>3207</v>
      </c>
      <c r="B346" s="30" t="s">
        <v>3208</v>
      </c>
      <c r="C346" s="43"/>
      <c r="D346" s="44"/>
      <c r="E346" s="44"/>
      <c r="F346" s="35">
        <f t="shared" si="681"/>
        <v>0</v>
      </c>
      <c r="G346" s="35">
        <f t="shared" si="682"/>
        <v>0</v>
      </c>
      <c r="H346" s="35">
        <f t="shared" si="545"/>
        <v>0</v>
      </c>
      <c r="I346" s="17">
        <v>18</v>
      </c>
      <c r="J346" s="37">
        <f t="shared" ref="J346:K346" si="730">MAX(N346,P346,R346,T346,V346,X346,Z346,AB346,AD346)</f>
        <v>37.79</v>
      </c>
      <c r="K346" s="37">
        <f t="shared" si="730"/>
        <v>45</v>
      </c>
      <c r="L346" s="38">
        <f t="shared" ref="L346:M346" si="731">MIN(N346,P346,R346,T346,V346,X346,Z346,AB346,AD346)</f>
        <v>31</v>
      </c>
      <c r="M346" s="38">
        <f t="shared" si="731"/>
        <v>37</v>
      </c>
      <c r="N346" s="38">
        <f t="shared" si="659"/>
        <v>37.79</v>
      </c>
      <c r="O346" s="38">
        <f t="shared" si="660"/>
        <v>45</v>
      </c>
      <c r="P346" s="39"/>
      <c r="Q346" s="39"/>
      <c r="R346" s="39"/>
      <c r="S346" s="39"/>
      <c r="T346" s="39"/>
      <c r="U346" s="39"/>
      <c r="V346" s="39"/>
      <c r="W346" s="39"/>
      <c r="X346" s="39">
        <f>VLOOKUP(A346,Zeal,9,FALSE)</f>
        <v>31</v>
      </c>
      <c r="Y346" s="39">
        <f>VLOOKUP(A346,Zeal,11,FALSE)</f>
        <v>37</v>
      </c>
      <c r="Z346" s="39"/>
      <c r="AA346" s="39"/>
      <c r="AB346" s="39"/>
      <c r="AC346" s="39"/>
      <c r="AD346" s="40"/>
      <c r="AE346" s="40"/>
      <c r="AF346" s="41">
        <f t="shared" si="576"/>
        <v>0</v>
      </c>
      <c r="AG346" s="42"/>
    </row>
    <row r="347" spans="1:33" ht="13.8">
      <c r="A347" s="30" t="s">
        <v>2711</v>
      </c>
      <c r="B347" s="30" t="s">
        <v>2713</v>
      </c>
      <c r="C347" s="43"/>
      <c r="D347" s="44"/>
      <c r="E347" s="44"/>
      <c r="F347" s="35">
        <f t="shared" si="681"/>
        <v>0</v>
      </c>
      <c r="G347" s="35">
        <f t="shared" si="682"/>
        <v>0</v>
      </c>
      <c r="H347" s="35">
        <f t="shared" si="545"/>
        <v>0</v>
      </c>
      <c r="I347" s="17">
        <v>18</v>
      </c>
      <c r="J347" s="37">
        <f t="shared" ref="J347:K347" si="732">MAX(N347,P347,R347,T347,V347,X347,Z347,AB347,AD347)</f>
        <v>75.58</v>
      </c>
      <c r="K347" s="37">
        <f t="shared" si="732"/>
        <v>89</v>
      </c>
      <c r="L347" s="38">
        <f t="shared" ref="L347:M347" si="733">MIN(N347,P347,R347,T347,V347,X347,Z347,AB347,AD347)</f>
        <v>59</v>
      </c>
      <c r="M347" s="38">
        <f t="shared" si="733"/>
        <v>70</v>
      </c>
      <c r="N347" s="38">
        <f t="shared" si="659"/>
        <v>75.58</v>
      </c>
      <c r="O347" s="38">
        <f t="shared" si="660"/>
        <v>89</v>
      </c>
      <c r="P347" s="39"/>
      <c r="Q347" s="39"/>
      <c r="R347" s="39"/>
      <c r="S347" s="39"/>
      <c r="T347" s="39"/>
      <c r="U347" s="39"/>
      <c r="V347" s="39">
        <f>VLOOKUP(A347,Reo_LI,9,FALSE)</f>
        <v>59</v>
      </c>
      <c r="W347" s="39">
        <f>VLOOKUP(A347,Reo_LI,11,FALSE)</f>
        <v>70</v>
      </c>
      <c r="X347" s="39"/>
      <c r="Y347" s="39"/>
      <c r="Z347" s="39"/>
      <c r="AA347" s="39"/>
      <c r="AB347" s="39"/>
      <c r="AC347" s="39"/>
      <c r="AD347" s="40"/>
      <c r="AE347" s="40"/>
      <c r="AF347" s="41">
        <f t="shared" si="576"/>
        <v>0</v>
      </c>
      <c r="AG347" s="42"/>
    </row>
    <row r="348" spans="1:33" ht="13.8">
      <c r="A348" s="30" t="s">
        <v>4723</v>
      </c>
      <c r="B348" s="30" t="s">
        <v>4724</v>
      </c>
      <c r="C348" s="43"/>
      <c r="D348" s="44"/>
      <c r="E348" s="44"/>
      <c r="F348" s="35">
        <f t="shared" si="681"/>
        <v>0</v>
      </c>
      <c r="G348" s="35">
        <f t="shared" si="682"/>
        <v>0</v>
      </c>
      <c r="H348" s="35">
        <f t="shared" si="545"/>
        <v>0</v>
      </c>
      <c r="I348" s="21">
        <f t="shared" ref="I348:I356" si="734">VLOOKUP(A348,Old_Inventory,9,FALSE)</f>
        <v>28</v>
      </c>
      <c r="J348" s="37">
        <f t="shared" ref="J348:K348" si="735">MAX(N348,P348,R348,T348,V348,X348,Z348,AB348,AD348)</f>
        <v>512.64</v>
      </c>
      <c r="K348" s="37">
        <f t="shared" si="735"/>
        <v>656</v>
      </c>
      <c r="L348" s="38">
        <f t="shared" ref="L348:M348" si="736">MIN(N348,P348,R348,T348,V348,X348,Z348,AB348,AD348)</f>
        <v>512.64</v>
      </c>
      <c r="M348" s="38">
        <f t="shared" si="736"/>
        <v>656</v>
      </c>
      <c r="N348" s="38">
        <f t="shared" si="659"/>
        <v>512.64</v>
      </c>
      <c r="O348" s="38">
        <f t="shared" si="660"/>
        <v>656</v>
      </c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40"/>
      <c r="AE348" s="40"/>
      <c r="AF348" s="41">
        <f t="shared" si="576"/>
        <v>0</v>
      </c>
      <c r="AG348" s="42"/>
    </row>
    <row r="349" spans="1:33" ht="13.8">
      <c r="A349" s="30" t="s">
        <v>4725</v>
      </c>
      <c r="B349" s="30" t="s">
        <v>4726</v>
      </c>
      <c r="C349" s="43"/>
      <c r="D349" s="44"/>
      <c r="E349" s="44"/>
      <c r="F349" s="35">
        <f t="shared" si="681"/>
        <v>0</v>
      </c>
      <c r="G349" s="35">
        <f t="shared" si="682"/>
        <v>0</v>
      </c>
      <c r="H349" s="35">
        <f t="shared" si="545"/>
        <v>0</v>
      </c>
      <c r="I349" s="21">
        <f t="shared" si="734"/>
        <v>28</v>
      </c>
      <c r="J349" s="37">
        <f t="shared" ref="J349:K349" si="737">MAX(N349,P349,R349,T349,V349,X349,Z349,AB349,AD349)</f>
        <v>313.99</v>
      </c>
      <c r="K349" s="37">
        <f t="shared" si="737"/>
        <v>402</v>
      </c>
      <c r="L349" s="38">
        <f t="shared" ref="L349:M349" si="738">MIN(N349,P349,R349,T349,V349,X349,Z349,AB349,AD349)</f>
        <v>313.99</v>
      </c>
      <c r="M349" s="38">
        <f t="shared" si="738"/>
        <v>402</v>
      </c>
      <c r="N349" s="38">
        <f t="shared" si="659"/>
        <v>313.99</v>
      </c>
      <c r="O349" s="38">
        <f t="shared" si="660"/>
        <v>402</v>
      </c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40"/>
      <c r="AE349" s="40"/>
      <c r="AF349" s="41">
        <f t="shared" si="576"/>
        <v>0</v>
      </c>
      <c r="AG349" s="42"/>
    </row>
    <row r="350" spans="1:33" ht="13.8">
      <c r="A350" s="30" t="s">
        <v>4727</v>
      </c>
      <c r="B350" s="30" t="s">
        <v>4728</v>
      </c>
      <c r="C350" s="43"/>
      <c r="D350" s="44"/>
      <c r="E350" s="44"/>
      <c r="F350" s="35">
        <f t="shared" si="681"/>
        <v>0</v>
      </c>
      <c r="G350" s="35">
        <f t="shared" si="682"/>
        <v>0</v>
      </c>
      <c r="H350" s="35">
        <f t="shared" si="545"/>
        <v>0</v>
      </c>
      <c r="I350" s="21">
        <f t="shared" si="734"/>
        <v>18</v>
      </c>
      <c r="J350" s="37">
        <f t="shared" ref="J350:K350" si="739">MAX(N350,P350,R350,T350,V350,X350,Z350,AB350,AD350)</f>
        <v>50.38</v>
      </c>
      <c r="K350" s="37">
        <f t="shared" si="739"/>
        <v>59</v>
      </c>
      <c r="L350" s="38">
        <f t="shared" ref="L350:M350" si="740">MIN(N350,P350,R350,T350,V350,X350,Z350,AB350,AD350)</f>
        <v>50.38</v>
      </c>
      <c r="M350" s="38">
        <f t="shared" si="740"/>
        <v>59</v>
      </c>
      <c r="N350" s="38">
        <f t="shared" si="659"/>
        <v>50.38</v>
      </c>
      <c r="O350" s="38">
        <f t="shared" si="660"/>
        <v>59</v>
      </c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40"/>
      <c r="AE350" s="40"/>
      <c r="AF350" s="41">
        <f t="shared" si="576"/>
        <v>0</v>
      </c>
      <c r="AG350" s="42"/>
    </row>
    <row r="351" spans="1:33" ht="13.8">
      <c r="A351" s="30" t="s">
        <v>4729</v>
      </c>
      <c r="B351" s="30" t="s">
        <v>4730</v>
      </c>
      <c r="C351" s="43"/>
      <c r="D351" s="44"/>
      <c r="E351" s="44"/>
      <c r="F351" s="35">
        <f t="shared" si="681"/>
        <v>0</v>
      </c>
      <c r="G351" s="35">
        <f t="shared" si="682"/>
        <v>0</v>
      </c>
      <c r="H351" s="35">
        <f t="shared" si="545"/>
        <v>0</v>
      </c>
      <c r="I351" s="21">
        <f t="shared" si="734"/>
        <v>18</v>
      </c>
      <c r="J351" s="37">
        <f t="shared" ref="J351:K351" si="741">MAX(N351,P351,R351,T351,V351,X351,Z351,AB351,AD351)</f>
        <v>321.2</v>
      </c>
      <c r="K351" s="37">
        <f t="shared" si="741"/>
        <v>379</v>
      </c>
      <c r="L351" s="38">
        <f t="shared" ref="L351:M351" si="742">MIN(N351,P351,R351,T351,V351,X351,Z351,AB351,AD351)</f>
        <v>321.2</v>
      </c>
      <c r="M351" s="38">
        <f t="shared" si="742"/>
        <v>379</v>
      </c>
      <c r="N351" s="38">
        <f t="shared" si="659"/>
        <v>321.2</v>
      </c>
      <c r="O351" s="38">
        <f t="shared" si="660"/>
        <v>379</v>
      </c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40"/>
      <c r="AE351" s="40"/>
      <c r="AF351" s="41">
        <f t="shared" si="576"/>
        <v>0</v>
      </c>
      <c r="AG351" s="42"/>
    </row>
    <row r="352" spans="1:33" ht="13.8">
      <c r="A352" s="30" t="s">
        <v>4732</v>
      </c>
      <c r="B352" s="30" t="s">
        <v>4733</v>
      </c>
      <c r="C352" s="43"/>
      <c r="D352" s="44"/>
      <c r="E352" s="44"/>
      <c r="F352" s="35">
        <f t="shared" si="681"/>
        <v>0</v>
      </c>
      <c r="G352" s="35">
        <f t="shared" si="682"/>
        <v>0</v>
      </c>
      <c r="H352" s="35">
        <f t="shared" si="545"/>
        <v>0</v>
      </c>
      <c r="I352" s="21">
        <f t="shared" si="734"/>
        <v>18</v>
      </c>
      <c r="J352" s="37">
        <f t="shared" ref="J352:K352" si="743">MAX(N352,P352,R352,T352,V352,X352,Z352,AB352,AD352)</f>
        <v>6.3</v>
      </c>
      <c r="K352" s="37">
        <f t="shared" si="743"/>
        <v>7</v>
      </c>
      <c r="L352" s="38">
        <f t="shared" ref="L352:M352" si="744">MIN(N352,P352,R352,T352,V352,X352,Z352,AB352,AD352)</f>
        <v>6.3</v>
      </c>
      <c r="M352" s="38">
        <f t="shared" si="744"/>
        <v>7</v>
      </c>
      <c r="N352" s="38">
        <f t="shared" si="659"/>
        <v>6.3</v>
      </c>
      <c r="O352" s="38">
        <f t="shared" si="660"/>
        <v>7</v>
      </c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40"/>
      <c r="AE352" s="40"/>
      <c r="AF352" s="41">
        <f t="shared" si="576"/>
        <v>0</v>
      </c>
      <c r="AG352" s="42"/>
    </row>
    <row r="353" spans="1:33" ht="13.8">
      <c r="A353" s="30" t="s">
        <v>4734</v>
      </c>
      <c r="B353" s="30" t="s">
        <v>4735</v>
      </c>
      <c r="C353" s="43"/>
      <c r="D353" s="44"/>
      <c r="E353" s="44"/>
      <c r="F353" s="35">
        <f t="shared" si="681"/>
        <v>0</v>
      </c>
      <c r="G353" s="35">
        <f t="shared" si="682"/>
        <v>0</v>
      </c>
      <c r="H353" s="35">
        <f t="shared" si="545"/>
        <v>0</v>
      </c>
      <c r="I353" s="21">
        <f t="shared" si="734"/>
        <v>18</v>
      </c>
      <c r="J353" s="37">
        <f t="shared" ref="J353:K353" si="745">MAX(N353,P353,R353,T353,V353,X353,Z353,AB353,AD353)</f>
        <v>6.3</v>
      </c>
      <c r="K353" s="37">
        <f t="shared" si="745"/>
        <v>7</v>
      </c>
      <c r="L353" s="38">
        <f t="shared" ref="L353:M353" si="746">MIN(N353,P353,R353,T353,V353,X353,Z353,AB353,AD353)</f>
        <v>6.3</v>
      </c>
      <c r="M353" s="38">
        <f t="shared" si="746"/>
        <v>7</v>
      </c>
      <c r="N353" s="38">
        <f t="shared" si="659"/>
        <v>6.3</v>
      </c>
      <c r="O353" s="38">
        <f t="shared" si="660"/>
        <v>7</v>
      </c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40"/>
      <c r="AE353" s="40"/>
      <c r="AF353" s="41">
        <f t="shared" si="576"/>
        <v>0</v>
      </c>
      <c r="AG353" s="42"/>
    </row>
    <row r="354" spans="1:33" ht="13.8">
      <c r="A354" s="30" t="s">
        <v>4736</v>
      </c>
      <c r="B354" s="30" t="s">
        <v>4737</v>
      </c>
      <c r="C354" s="43"/>
      <c r="D354" s="44"/>
      <c r="E354" s="44"/>
      <c r="F354" s="35">
        <f t="shared" si="681"/>
        <v>0</v>
      </c>
      <c r="G354" s="35">
        <f t="shared" si="682"/>
        <v>0</v>
      </c>
      <c r="H354" s="35">
        <f t="shared" si="545"/>
        <v>0</v>
      </c>
      <c r="I354" s="21">
        <f t="shared" si="734"/>
        <v>18</v>
      </c>
      <c r="J354" s="37">
        <f t="shared" ref="J354:K354" si="747">MAX(N354,P354,R354,T354,V354,X354,Z354,AB354,AD354)</f>
        <v>755.76</v>
      </c>
      <c r="K354" s="37">
        <f t="shared" si="747"/>
        <v>892</v>
      </c>
      <c r="L354" s="38">
        <f t="shared" ref="L354:M354" si="748">MIN(N354,P354,R354,T354,V354,X354,Z354,AB354,AD354)</f>
        <v>755.76</v>
      </c>
      <c r="M354" s="38">
        <f t="shared" si="748"/>
        <v>892</v>
      </c>
      <c r="N354" s="38">
        <f t="shared" si="659"/>
        <v>755.76</v>
      </c>
      <c r="O354" s="38">
        <f t="shared" si="660"/>
        <v>892</v>
      </c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40"/>
      <c r="AE354" s="40"/>
      <c r="AF354" s="41">
        <f t="shared" si="576"/>
        <v>0</v>
      </c>
      <c r="AG354" s="42"/>
    </row>
    <row r="355" spans="1:33" ht="13.8">
      <c r="A355" s="30" t="s">
        <v>4739</v>
      </c>
      <c r="B355" s="30" t="s">
        <v>4740</v>
      </c>
      <c r="C355" s="43"/>
      <c r="D355" s="44"/>
      <c r="E355" s="44"/>
      <c r="F355" s="35">
        <f t="shared" si="681"/>
        <v>0</v>
      </c>
      <c r="G355" s="35">
        <f t="shared" si="682"/>
        <v>0</v>
      </c>
      <c r="H355" s="35">
        <f t="shared" si="545"/>
        <v>0</v>
      </c>
      <c r="I355" s="21">
        <f t="shared" si="734"/>
        <v>28</v>
      </c>
      <c r="J355" s="37">
        <f t="shared" ref="J355:K355" si="749">MAX(N355,P355,R355,T355,V355,X355,Z355,AB355,AD355)</f>
        <v>858.67</v>
      </c>
      <c r="K355" s="37">
        <f t="shared" si="749"/>
        <v>1099</v>
      </c>
      <c r="L355" s="38">
        <f t="shared" ref="L355:M355" si="750">MIN(N355,P355,R355,T355,V355,X355,Z355,AB355,AD355)</f>
        <v>858.67</v>
      </c>
      <c r="M355" s="38">
        <f t="shared" si="750"/>
        <v>1099</v>
      </c>
      <c r="N355" s="38">
        <f t="shared" si="659"/>
        <v>858.67</v>
      </c>
      <c r="O355" s="38">
        <f t="shared" si="660"/>
        <v>1099</v>
      </c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40"/>
      <c r="AE355" s="40"/>
      <c r="AF355" s="41">
        <f t="shared" si="576"/>
        <v>0</v>
      </c>
      <c r="AG355" s="42"/>
    </row>
    <row r="356" spans="1:33" ht="27.6">
      <c r="A356" s="30" t="s">
        <v>4741</v>
      </c>
      <c r="B356" s="30" t="s">
        <v>4742</v>
      </c>
      <c r="C356" s="43"/>
      <c r="D356" s="44"/>
      <c r="E356" s="44"/>
      <c r="F356" s="35">
        <f t="shared" si="681"/>
        <v>0</v>
      </c>
      <c r="G356" s="35">
        <f t="shared" si="682"/>
        <v>0</v>
      </c>
      <c r="H356" s="35">
        <f t="shared" si="545"/>
        <v>0</v>
      </c>
      <c r="I356" s="21">
        <f t="shared" si="734"/>
        <v>18</v>
      </c>
      <c r="J356" s="37">
        <f t="shared" ref="J356:K356" si="751">MAX(N356,P356,R356,T356,V356,X356,Z356,AB356,AD356)</f>
        <v>648.69000000000005</v>
      </c>
      <c r="K356" s="37">
        <f t="shared" si="751"/>
        <v>765</v>
      </c>
      <c r="L356" s="38">
        <f t="shared" ref="L356:M356" si="752">MIN(N356,P356,R356,T356,V356,X356,Z356,AB356,AD356)</f>
        <v>648.69000000000005</v>
      </c>
      <c r="M356" s="38">
        <f t="shared" si="752"/>
        <v>765</v>
      </c>
      <c r="N356" s="38">
        <f t="shared" si="659"/>
        <v>648.69000000000005</v>
      </c>
      <c r="O356" s="38">
        <f t="shared" si="660"/>
        <v>765</v>
      </c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40"/>
      <c r="AE356" s="40"/>
      <c r="AF356" s="41">
        <f t="shared" si="576"/>
        <v>0</v>
      </c>
      <c r="AG356" s="42"/>
    </row>
    <row r="357" spans="1:33" ht="13.8">
      <c r="A357" s="30" t="s">
        <v>1483</v>
      </c>
      <c r="B357" s="30" t="s">
        <v>4743</v>
      </c>
      <c r="C357" s="43"/>
      <c r="D357" s="44"/>
      <c r="E357" s="44"/>
      <c r="F357" s="35">
        <f t="shared" si="681"/>
        <v>0</v>
      </c>
      <c r="G357" s="35">
        <f t="shared" si="682"/>
        <v>0</v>
      </c>
      <c r="H357" s="35">
        <f t="shared" si="545"/>
        <v>0</v>
      </c>
      <c r="I357" s="17">
        <v>18</v>
      </c>
      <c r="J357" s="37">
        <f t="shared" ref="J357:K357" si="753">MAX(N357,P357,R357,T357,V357,X357,Z357,AB357,AD357)</f>
        <v>163.75</v>
      </c>
      <c r="K357" s="37">
        <f t="shared" si="753"/>
        <v>193</v>
      </c>
      <c r="L357" s="38">
        <f t="shared" ref="L357:M357" si="754">MIN(N357,P357,R357,T357,V357,X357,Z357,AB357,AD357)</f>
        <v>131</v>
      </c>
      <c r="M357" s="38">
        <f t="shared" si="754"/>
        <v>155</v>
      </c>
      <c r="N357" s="38">
        <f t="shared" si="659"/>
        <v>163.75</v>
      </c>
      <c r="O357" s="38">
        <f t="shared" si="660"/>
        <v>193</v>
      </c>
      <c r="P357" s="39">
        <f>VLOOKUP(A357,MagnusNeo,9,FALSE)</f>
        <v>131</v>
      </c>
      <c r="Q357" s="39">
        <f>VLOOKUP(A357,MagnusNeo,11,FALSE)</f>
        <v>155</v>
      </c>
      <c r="R357" s="39">
        <f>VLOOKUP(A357,Primus,9,FALSE)</f>
        <v>131</v>
      </c>
      <c r="S357" s="39">
        <f>VLOOKUP(A357,Primus,11,FALSE)</f>
        <v>155</v>
      </c>
      <c r="T357" s="39">
        <f>VLOOKUP(A357,Magnus,9,FALSE)</f>
        <v>131</v>
      </c>
      <c r="U357" s="39">
        <f>VLOOKUP(A357,Magnus,11,FALSE)</f>
        <v>155</v>
      </c>
      <c r="V357" s="39"/>
      <c r="W357" s="39"/>
      <c r="X357" s="39">
        <f>VLOOKUP(A357,Zeal,9,FALSE)</f>
        <v>131</v>
      </c>
      <c r="Y357" s="39">
        <f>VLOOKUP(A357,Zeal,11,FALSE)</f>
        <v>155</v>
      </c>
      <c r="Z357" s="39"/>
      <c r="AA357" s="39"/>
      <c r="AB357" s="39"/>
      <c r="AC357" s="39"/>
      <c r="AD357" s="40"/>
      <c r="AE357" s="40"/>
      <c r="AF357" s="41">
        <f t="shared" si="576"/>
        <v>0</v>
      </c>
      <c r="AG357" s="42"/>
    </row>
    <row r="358" spans="1:33" ht="13.8">
      <c r="A358" s="30" t="s">
        <v>4744</v>
      </c>
      <c r="B358" s="30" t="s">
        <v>4745</v>
      </c>
      <c r="C358" s="43"/>
      <c r="D358" s="44"/>
      <c r="E358" s="44"/>
      <c r="F358" s="35">
        <f t="shared" si="681"/>
        <v>0</v>
      </c>
      <c r="G358" s="35">
        <f t="shared" si="682"/>
        <v>0</v>
      </c>
      <c r="H358" s="35">
        <f t="shared" si="545"/>
        <v>0</v>
      </c>
      <c r="I358" s="21">
        <f t="shared" ref="I358:I364" si="755">VLOOKUP(A358,Old_Inventory,9,FALSE)</f>
        <v>28</v>
      </c>
      <c r="J358" s="37">
        <f t="shared" ref="J358:K358" si="756">MAX(N358,P358,R358,T358,V358,X358,Z358,AB358,AD358)</f>
        <v>269.14</v>
      </c>
      <c r="K358" s="37">
        <f t="shared" si="756"/>
        <v>344</v>
      </c>
      <c r="L358" s="38">
        <f t="shared" ref="L358:M358" si="757">MIN(N358,P358,R358,T358,V358,X358,Z358,AB358,AD358)</f>
        <v>269.14</v>
      </c>
      <c r="M358" s="38">
        <f t="shared" si="757"/>
        <v>344</v>
      </c>
      <c r="N358" s="38">
        <f t="shared" si="659"/>
        <v>269.14</v>
      </c>
      <c r="O358" s="38">
        <f t="shared" si="660"/>
        <v>344</v>
      </c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40"/>
      <c r="AE358" s="40"/>
      <c r="AF358" s="41">
        <f t="shared" si="576"/>
        <v>0</v>
      </c>
      <c r="AG358" s="42"/>
    </row>
    <row r="359" spans="1:33" ht="13.8">
      <c r="A359" s="30" t="s">
        <v>4746</v>
      </c>
      <c r="B359" s="30" t="s">
        <v>4747</v>
      </c>
      <c r="C359" s="43"/>
      <c r="D359" s="44"/>
      <c r="E359" s="44"/>
      <c r="F359" s="35">
        <f t="shared" si="681"/>
        <v>0</v>
      </c>
      <c r="G359" s="35">
        <f t="shared" si="682"/>
        <v>0</v>
      </c>
      <c r="H359" s="35">
        <f t="shared" si="545"/>
        <v>0</v>
      </c>
      <c r="I359" s="21">
        <f t="shared" si="755"/>
        <v>28</v>
      </c>
      <c r="J359" s="37">
        <f t="shared" ref="J359:K359" si="758">MAX(N359,P359,R359,T359,V359,X359,Z359,AB359,AD359)</f>
        <v>1198.3</v>
      </c>
      <c r="K359" s="37">
        <f t="shared" si="758"/>
        <v>1534</v>
      </c>
      <c r="L359" s="38">
        <f t="shared" ref="L359:M359" si="759">MIN(N359,P359,R359,T359,V359,X359,Z359,AB359,AD359)</f>
        <v>1198.3</v>
      </c>
      <c r="M359" s="38">
        <f t="shared" si="759"/>
        <v>1534</v>
      </c>
      <c r="N359" s="38">
        <f t="shared" si="659"/>
        <v>1198.3</v>
      </c>
      <c r="O359" s="38">
        <f t="shared" si="660"/>
        <v>1534</v>
      </c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40"/>
      <c r="AE359" s="40"/>
      <c r="AF359" s="41">
        <f t="shared" si="576"/>
        <v>0</v>
      </c>
      <c r="AG359" s="42"/>
    </row>
    <row r="360" spans="1:33" ht="13.8">
      <c r="A360" s="30" t="s">
        <v>4748</v>
      </c>
      <c r="B360" s="30" t="s">
        <v>4749</v>
      </c>
      <c r="C360" s="43"/>
      <c r="D360" s="44"/>
      <c r="E360" s="44"/>
      <c r="F360" s="35">
        <f t="shared" si="681"/>
        <v>0</v>
      </c>
      <c r="G360" s="35">
        <f t="shared" si="682"/>
        <v>0</v>
      </c>
      <c r="H360" s="35">
        <f t="shared" si="545"/>
        <v>0</v>
      </c>
      <c r="I360" s="21">
        <f t="shared" si="755"/>
        <v>18</v>
      </c>
      <c r="J360" s="37">
        <f t="shared" ref="J360:K360" si="760">MAX(N360,P360,R360,T360,V360,X360,Z360,AB360,AD360)</f>
        <v>358.99</v>
      </c>
      <c r="K360" s="37">
        <f t="shared" si="760"/>
        <v>424</v>
      </c>
      <c r="L360" s="38">
        <f t="shared" ref="L360:M360" si="761">MIN(N360,P360,R360,T360,V360,X360,Z360,AB360,AD360)</f>
        <v>358.99</v>
      </c>
      <c r="M360" s="38">
        <f t="shared" si="761"/>
        <v>424</v>
      </c>
      <c r="N360" s="38">
        <f t="shared" si="659"/>
        <v>358.99</v>
      </c>
      <c r="O360" s="38">
        <f t="shared" si="660"/>
        <v>424</v>
      </c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40"/>
      <c r="AE360" s="40"/>
      <c r="AF360" s="41">
        <f t="shared" si="576"/>
        <v>0</v>
      </c>
      <c r="AG360" s="42"/>
    </row>
    <row r="361" spans="1:33" ht="13.8">
      <c r="A361" s="30" t="s">
        <v>4750</v>
      </c>
      <c r="B361" s="30" t="s">
        <v>4751</v>
      </c>
      <c r="C361" s="43"/>
      <c r="D361" s="44"/>
      <c r="E361" s="44"/>
      <c r="F361" s="35">
        <f t="shared" si="681"/>
        <v>0</v>
      </c>
      <c r="G361" s="35">
        <f t="shared" si="682"/>
        <v>0</v>
      </c>
      <c r="H361" s="35">
        <f t="shared" si="545"/>
        <v>0</v>
      </c>
      <c r="I361" s="21">
        <f t="shared" si="755"/>
        <v>18</v>
      </c>
      <c r="J361" s="37">
        <f t="shared" ref="J361:K361" si="762">MAX(N361,P361,R361,T361,V361,X361,Z361,AB361,AD361)</f>
        <v>94.47</v>
      </c>
      <c r="K361" s="37">
        <f t="shared" si="762"/>
        <v>111</v>
      </c>
      <c r="L361" s="38">
        <f t="shared" ref="L361:M361" si="763">MIN(N361,P361,R361,T361,V361,X361,Z361,AB361,AD361)</f>
        <v>94.47</v>
      </c>
      <c r="M361" s="38">
        <f t="shared" si="763"/>
        <v>111</v>
      </c>
      <c r="N361" s="38">
        <f t="shared" si="659"/>
        <v>94.47</v>
      </c>
      <c r="O361" s="38">
        <f t="shared" si="660"/>
        <v>111</v>
      </c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40"/>
      <c r="AE361" s="40"/>
      <c r="AF361" s="41">
        <f t="shared" si="576"/>
        <v>0</v>
      </c>
      <c r="AG361" s="42"/>
    </row>
    <row r="362" spans="1:33" ht="27.6">
      <c r="A362" s="30" t="s">
        <v>4768</v>
      </c>
      <c r="B362" s="30" t="s">
        <v>4769</v>
      </c>
      <c r="C362" s="43"/>
      <c r="D362" s="44"/>
      <c r="E362" s="44"/>
      <c r="F362" s="35">
        <f t="shared" si="681"/>
        <v>0</v>
      </c>
      <c r="G362" s="35">
        <f t="shared" si="682"/>
        <v>0</v>
      </c>
      <c r="H362" s="35">
        <f t="shared" si="545"/>
        <v>0</v>
      </c>
      <c r="I362" s="21">
        <f t="shared" si="755"/>
        <v>18</v>
      </c>
      <c r="J362" s="37">
        <f t="shared" ref="J362:K362" si="764">MAX(N362,P362,R362,T362,V362,X362,Z362,AB362,AD362)</f>
        <v>648.69000000000005</v>
      </c>
      <c r="K362" s="37">
        <f t="shared" si="764"/>
        <v>765</v>
      </c>
      <c r="L362" s="38">
        <f t="shared" ref="L362:M362" si="765">MIN(N362,P362,R362,T362,V362,X362,Z362,AB362,AD362)</f>
        <v>648.69000000000005</v>
      </c>
      <c r="M362" s="38">
        <f t="shared" si="765"/>
        <v>765</v>
      </c>
      <c r="N362" s="38">
        <f t="shared" si="659"/>
        <v>648.69000000000005</v>
      </c>
      <c r="O362" s="38">
        <f t="shared" si="660"/>
        <v>765</v>
      </c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40"/>
      <c r="AE362" s="40"/>
      <c r="AF362" s="41">
        <f t="shared" si="576"/>
        <v>0</v>
      </c>
      <c r="AG362" s="42"/>
    </row>
    <row r="363" spans="1:33" ht="13.8">
      <c r="A363" s="30" t="s">
        <v>4771</v>
      </c>
      <c r="B363" s="30" t="s">
        <v>4772</v>
      </c>
      <c r="C363" s="43"/>
      <c r="D363" s="44"/>
      <c r="E363" s="44"/>
      <c r="F363" s="35">
        <f t="shared" si="681"/>
        <v>0</v>
      </c>
      <c r="G363" s="35">
        <f t="shared" si="682"/>
        <v>0</v>
      </c>
      <c r="H363" s="35">
        <f t="shared" si="545"/>
        <v>0</v>
      </c>
      <c r="I363" s="21">
        <f t="shared" si="755"/>
        <v>18</v>
      </c>
      <c r="J363" s="37">
        <f t="shared" ref="J363:K363" si="766">MAX(N363,P363,R363,T363,V363,X363,Z363,AB363,AD363)</f>
        <v>94.47</v>
      </c>
      <c r="K363" s="37">
        <f t="shared" si="766"/>
        <v>111</v>
      </c>
      <c r="L363" s="38">
        <f t="shared" ref="L363:M363" si="767">MIN(N363,P363,R363,T363,V363,X363,Z363,AB363,AD363)</f>
        <v>94.47</v>
      </c>
      <c r="M363" s="38">
        <f t="shared" si="767"/>
        <v>111</v>
      </c>
      <c r="N363" s="38">
        <f t="shared" si="659"/>
        <v>94.47</v>
      </c>
      <c r="O363" s="38">
        <f t="shared" si="660"/>
        <v>111</v>
      </c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40"/>
      <c r="AE363" s="40"/>
      <c r="AF363" s="41">
        <f t="shared" si="576"/>
        <v>0</v>
      </c>
      <c r="AG363" s="42"/>
    </row>
    <row r="364" spans="1:33" ht="13.8">
      <c r="A364" s="30" t="s">
        <v>4773</v>
      </c>
      <c r="B364" s="30" t="s">
        <v>4774</v>
      </c>
      <c r="C364" s="43"/>
      <c r="D364" s="44"/>
      <c r="E364" s="44"/>
      <c r="F364" s="35">
        <f t="shared" si="681"/>
        <v>0</v>
      </c>
      <c r="G364" s="35">
        <f t="shared" si="682"/>
        <v>0</v>
      </c>
      <c r="H364" s="35">
        <f t="shared" si="545"/>
        <v>0</v>
      </c>
      <c r="I364" s="21">
        <f t="shared" si="755"/>
        <v>18</v>
      </c>
      <c r="J364" s="37">
        <f t="shared" ref="J364:K364" si="768">MAX(N364,P364,R364,T364,V364,X364,Z364,AB364,AD364)</f>
        <v>6.3</v>
      </c>
      <c r="K364" s="37">
        <f t="shared" si="768"/>
        <v>7</v>
      </c>
      <c r="L364" s="38">
        <f t="shared" ref="L364:M364" si="769">MIN(N364,P364,R364,T364,V364,X364,Z364,AB364,AD364)</f>
        <v>6.3</v>
      </c>
      <c r="M364" s="38">
        <f t="shared" si="769"/>
        <v>7</v>
      </c>
      <c r="N364" s="38">
        <f t="shared" si="659"/>
        <v>6.3</v>
      </c>
      <c r="O364" s="38">
        <f t="shared" si="660"/>
        <v>7</v>
      </c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40"/>
      <c r="AE364" s="40"/>
      <c r="AF364" s="41">
        <f t="shared" si="576"/>
        <v>0</v>
      </c>
      <c r="AG364" s="42"/>
    </row>
    <row r="365" spans="1:33" ht="41.4">
      <c r="A365" s="30" t="s">
        <v>548</v>
      </c>
      <c r="B365" s="30" t="s">
        <v>4830</v>
      </c>
      <c r="C365" s="43"/>
      <c r="D365" s="44"/>
      <c r="E365" s="44">
        <v>4</v>
      </c>
      <c r="F365" s="35">
        <f t="shared" si="681"/>
        <v>0</v>
      </c>
      <c r="G365" s="35">
        <f t="shared" si="682"/>
        <v>2</v>
      </c>
      <c r="H365" s="35">
        <f t="shared" si="545"/>
        <v>2</v>
      </c>
      <c r="I365" s="17">
        <v>18</v>
      </c>
      <c r="J365" s="37">
        <f t="shared" ref="J365:K365" si="770">MAX(N365,P365,R365,T365,V365,X365,Z365,AB365,AD365)</f>
        <v>480</v>
      </c>
      <c r="K365" s="37">
        <f t="shared" si="770"/>
        <v>567</v>
      </c>
      <c r="L365" s="38">
        <f t="shared" ref="L365:M365" si="771">MIN(N365,P365,R365,T365,V365,X365,Z365,AB365,AD365)</f>
        <v>0</v>
      </c>
      <c r="M365" s="38">
        <f t="shared" si="771"/>
        <v>0</v>
      </c>
      <c r="N365" s="38">
        <f t="shared" si="659"/>
        <v>0</v>
      </c>
      <c r="O365" s="38">
        <f t="shared" si="660"/>
        <v>0</v>
      </c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40">
        <f>VLOOKUP(A365,Accessories,10,FALSE)</f>
        <v>480</v>
      </c>
      <c r="AE365" s="40">
        <f>VLOOKUP(A365,Accessories,12,FALSE)</f>
        <v>567</v>
      </c>
      <c r="AF365" s="41">
        <f t="shared" si="576"/>
        <v>-2</v>
      </c>
      <c r="AG365" s="42"/>
    </row>
    <row r="366" spans="1:33" ht="13.8">
      <c r="A366" s="30" t="s">
        <v>2716</v>
      </c>
      <c r="B366" s="30" t="s">
        <v>2717</v>
      </c>
      <c r="C366" s="43"/>
      <c r="D366" s="44"/>
      <c r="E366" s="44"/>
      <c r="F366" s="35">
        <f t="shared" si="681"/>
        <v>0</v>
      </c>
      <c r="G366" s="35">
        <f t="shared" si="682"/>
        <v>0</v>
      </c>
      <c r="H366" s="35">
        <f t="shared" si="545"/>
        <v>0</v>
      </c>
      <c r="I366" s="17">
        <v>18</v>
      </c>
      <c r="J366" s="37">
        <f t="shared" ref="J366:K366" si="772">MAX(N366,P366,R366,T366,V366,X366,Z366,AB366,AD366)</f>
        <v>12.6</v>
      </c>
      <c r="K366" s="37">
        <f t="shared" si="772"/>
        <v>15</v>
      </c>
      <c r="L366" s="38">
        <f t="shared" ref="L366:M366" si="773">MIN(N366,P366,R366,T366,V366,X366,Z366,AB366,AD366)</f>
        <v>11</v>
      </c>
      <c r="M366" s="38">
        <f t="shared" si="773"/>
        <v>13</v>
      </c>
      <c r="N366" s="38">
        <f t="shared" si="659"/>
        <v>12.6</v>
      </c>
      <c r="O366" s="38">
        <f t="shared" si="660"/>
        <v>15</v>
      </c>
      <c r="P366" s="39"/>
      <c r="Q366" s="39"/>
      <c r="R366" s="39"/>
      <c r="S366" s="39"/>
      <c r="T366" s="39"/>
      <c r="U366" s="39"/>
      <c r="V366" s="39">
        <f>VLOOKUP(A366,Reo_LI,9,FALSE)</f>
        <v>11</v>
      </c>
      <c r="W366" s="39">
        <f>VLOOKUP(A366,Reo_LI,11,FALSE)</f>
        <v>13</v>
      </c>
      <c r="X366" s="39"/>
      <c r="Y366" s="39"/>
      <c r="Z366" s="39"/>
      <c r="AA366" s="39"/>
      <c r="AB366" s="39"/>
      <c r="AC366" s="39"/>
      <c r="AD366" s="40"/>
      <c r="AE366" s="40"/>
      <c r="AF366" s="41">
        <f t="shared" si="576"/>
        <v>0</v>
      </c>
      <c r="AG366" s="42"/>
    </row>
    <row r="367" spans="1:33" ht="13.8">
      <c r="A367" s="30" t="s">
        <v>3210</v>
      </c>
      <c r="B367" s="30" t="s">
        <v>4776</v>
      </c>
      <c r="C367" s="43"/>
      <c r="D367" s="44"/>
      <c r="E367" s="44"/>
      <c r="F367" s="35">
        <f t="shared" si="681"/>
        <v>0</v>
      </c>
      <c r="G367" s="35">
        <f t="shared" si="682"/>
        <v>0</v>
      </c>
      <c r="H367" s="35">
        <f t="shared" si="545"/>
        <v>0</v>
      </c>
      <c r="I367" s="17">
        <v>18</v>
      </c>
      <c r="J367" s="37">
        <f t="shared" ref="J367:K367" si="774">MAX(N367,P367,R367,T367,V367,X367,Z367,AB367,AD367)</f>
        <v>377.88</v>
      </c>
      <c r="K367" s="37">
        <f t="shared" si="774"/>
        <v>453</v>
      </c>
      <c r="L367" s="38">
        <f t="shared" ref="L367:M367" si="775">MIN(N367,P367,R367,T367,V367,X367,Z367,AB367,AD367)</f>
        <v>354</v>
      </c>
      <c r="M367" s="38">
        <f t="shared" si="775"/>
        <v>418</v>
      </c>
      <c r="N367" s="38">
        <f t="shared" si="659"/>
        <v>377.88</v>
      </c>
      <c r="O367" s="38">
        <f t="shared" si="660"/>
        <v>453</v>
      </c>
      <c r="P367" s="39"/>
      <c r="Q367" s="39"/>
      <c r="R367" s="39"/>
      <c r="S367" s="39"/>
      <c r="T367" s="39"/>
      <c r="U367" s="39"/>
      <c r="V367" s="39"/>
      <c r="W367" s="39"/>
      <c r="X367" s="39">
        <f>VLOOKUP(A367,Zeal,9,FALSE)</f>
        <v>354</v>
      </c>
      <c r="Y367" s="39">
        <f>VLOOKUP(A367,Zeal,11,FALSE)</f>
        <v>418</v>
      </c>
      <c r="Z367" s="39"/>
      <c r="AA367" s="39"/>
      <c r="AB367" s="39">
        <f>VLOOKUP(A367,Nexus,9,FALSE)</f>
        <v>354</v>
      </c>
      <c r="AC367" s="39">
        <f>VLOOKUP(A367,Nexus,11,FALSE)</f>
        <v>418</v>
      </c>
      <c r="AD367" s="40"/>
      <c r="AE367" s="40"/>
      <c r="AF367" s="41">
        <f t="shared" si="576"/>
        <v>0</v>
      </c>
      <c r="AG367" s="42"/>
    </row>
    <row r="368" spans="1:33" ht="13.8">
      <c r="A368" s="30" t="s">
        <v>3212</v>
      </c>
      <c r="B368" s="30" t="s">
        <v>3213</v>
      </c>
      <c r="C368" s="43"/>
      <c r="D368" s="44"/>
      <c r="E368" s="44"/>
      <c r="F368" s="35">
        <f t="shared" si="681"/>
        <v>0</v>
      </c>
      <c r="G368" s="35">
        <f t="shared" si="682"/>
        <v>0</v>
      </c>
      <c r="H368" s="35">
        <f t="shared" si="545"/>
        <v>0</v>
      </c>
      <c r="I368" s="17">
        <v>18</v>
      </c>
      <c r="J368" s="37">
        <f t="shared" ref="J368:K368" si="776">MAX(N368,P368,R368,T368,V368,X368,Z368,AB368,AD368)</f>
        <v>466.05</v>
      </c>
      <c r="K368" s="37">
        <f t="shared" si="776"/>
        <v>550</v>
      </c>
      <c r="L368" s="38">
        <f t="shared" ref="L368:M368" si="777">MIN(N368,P368,R368,T368,V368,X368,Z368,AB368,AD368)</f>
        <v>421</v>
      </c>
      <c r="M368" s="38">
        <f t="shared" si="777"/>
        <v>497</v>
      </c>
      <c r="N368" s="38">
        <f t="shared" si="659"/>
        <v>466.05</v>
      </c>
      <c r="O368" s="38">
        <f t="shared" si="660"/>
        <v>550</v>
      </c>
      <c r="P368" s="39"/>
      <c r="Q368" s="39"/>
      <c r="R368" s="39"/>
      <c r="S368" s="39"/>
      <c r="T368" s="39"/>
      <c r="U368" s="39"/>
      <c r="V368" s="39"/>
      <c r="W368" s="39"/>
      <c r="X368" s="39">
        <f>VLOOKUP(A368,Zeal,9,FALSE)</f>
        <v>421</v>
      </c>
      <c r="Y368" s="39">
        <f>VLOOKUP(A368,Zeal,11,FALSE)</f>
        <v>497</v>
      </c>
      <c r="Z368" s="39"/>
      <c r="AA368" s="39"/>
      <c r="AB368" s="39"/>
      <c r="AC368" s="39"/>
      <c r="AD368" s="40"/>
      <c r="AE368" s="40"/>
      <c r="AF368" s="41">
        <f t="shared" si="576"/>
        <v>0</v>
      </c>
      <c r="AG368" s="42"/>
    </row>
    <row r="369" spans="1:33" ht="13.8">
      <c r="A369" s="30" t="s">
        <v>4777</v>
      </c>
      <c r="B369" s="30" t="s">
        <v>4778</v>
      </c>
      <c r="C369" s="43"/>
      <c r="D369" s="44"/>
      <c r="E369" s="44"/>
      <c r="F369" s="35">
        <f t="shared" si="681"/>
        <v>0</v>
      </c>
      <c r="G369" s="35">
        <f t="shared" si="682"/>
        <v>0</v>
      </c>
      <c r="H369" s="35">
        <f t="shared" si="545"/>
        <v>0</v>
      </c>
      <c r="I369" s="21">
        <f t="shared" ref="I369:I375" si="778">VLOOKUP(A369,Old_Inventory,9,FALSE)</f>
        <v>18</v>
      </c>
      <c r="J369" s="37">
        <f t="shared" ref="J369:K369" si="779">MAX(N369,P369,R369,T369,V369,X369,Z369,AB369,AD369)</f>
        <v>6.3</v>
      </c>
      <c r="K369" s="37">
        <f t="shared" si="779"/>
        <v>7</v>
      </c>
      <c r="L369" s="38">
        <f t="shared" ref="L369:M369" si="780">MIN(N369,P369,R369,T369,V369,X369,Z369,AB369,AD369)</f>
        <v>6.3</v>
      </c>
      <c r="M369" s="38">
        <f t="shared" si="780"/>
        <v>7</v>
      </c>
      <c r="N369" s="38">
        <f t="shared" si="659"/>
        <v>6.3</v>
      </c>
      <c r="O369" s="38">
        <f t="shared" si="660"/>
        <v>7</v>
      </c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40"/>
      <c r="AE369" s="40"/>
      <c r="AF369" s="41">
        <f t="shared" si="576"/>
        <v>0</v>
      </c>
      <c r="AG369" s="42"/>
    </row>
    <row r="370" spans="1:33" ht="13.8">
      <c r="A370" s="30" t="s">
        <v>4779</v>
      </c>
      <c r="B370" s="30" t="s">
        <v>4780</v>
      </c>
      <c r="C370" s="43"/>
      <c r="D370" s="44"/>
      <c r="E370" s="44"/>
      <c r="F370" s="35">
        <f t="shared" si="681"/>
        <v>0</v>
      </c>
      <c r="G370" s="35">
        <f t="shared" si="682"/>
        <v>0</v>
      </c>
      <c r="H370" s="35">
        <f t="shared" si="545"/>
        <v>0</v>
      </c>
      <c r="I370" s="21">
        <f t="shared" si="778"/>
        <v>18</v>
      </c>
      <c r="J370" s="37">
        <f t="shared" ref="J370:K370" si="781">MAX(N370,P370,R370,T370,V370,X370,Z370,AB370,AD370)</f>
        <v>6.3</v>
      </c>
      <c r="K370" s="37">
        <f t="shared" si="781"/>
        <v>7</v>
      </c>
      <c r="L370" s="38">
        <f t="shared" ref="L370:M370" si="782">MIN(N370,P370,R370,T370,V370,X370,Z370,AB370,AD370)</f>
        <v>6.3</v>
      </c>
      <c r="M370" s="38">
        <f t="shared" si="782"/>
        <v>7</v>
      </c>
      <c r="N370" s="38">
        <f t="shared" si="659"/>
        <v>6.3</v>
      </c>
      <c r="O370" s="38">
        <f t="shared" si="660"/>
        <v>7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40"/>
      <c r="AE370" s="40"/>
      <c r="AF370" s="41">
        <f t="shared" si="576"/>
        <v>0</v>
      </c>
      <c r="AG370" s="42"/>
    </row>
    <row r="371" spans="1:33" ht="13.8">
      <c r="A371" s="30" t="s">
        <v>4781</v>
      </c>
      <c r="B371" s="30" t="s">
        <v>4782</v>
      </c>
      <c r="C371" s="43"/>
      <c r="D371" s="44"/>
      <c r="E371" s="44"/>
      <c r="F371" s="35">
        <f t="shared" si="681"/>
        <v>0</v>
      </c>
      <c r="G371" s="35">
        <f t="shared" si="682"/>
        <v>0</v>
      </c>
      <c r="H371" s="35">
        <f t="shared" si="545"/>
        <v>0</v>
      </c>
      <c r="I371" s="21">
        <f t="shared" si="778"/>
        <v>18</v>
      </c>
      <c r="J371" s="37">
        <f t="shared" ref="J371:K371" si="783">MAX(N371,P371,R371,T371,V371,X371,Z371,AB371,AD371)</f>
        <v>25.19</v>
      </c>
      <c r="K371" s="37">
        <f t="shared" si="783"/>
        <v>30</v>
      </c>
      <c r="L371" s="38">
        <f t="shared" ref="L371:M371" si="784">MIN(N371,P371,R371,T371,V371,X371,Z371,AB371,AD371)</f>
        <v>25.19</v>
      </c>
      <c r="M371" s="38">
        <f t="shared" si="784"/>
        <v>30</v>
      </c>
      <c r="N371" s="38">
        <f t="shared" si="659"/>
        <v>25.19</v>
      </c>
      <c r="O371" s="38">
        <f t="shared" si="660"/>
        <v>30</v>
      </c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40"/>
      <c r="AE371" s="40"/>
      <c r="AF371" s="41">
        <f t="shared" si="576"/>
        <v>0</v>
      </c>
      <c r="AG371" s="42"/>
    </row>
    <row r="372" spans="1:33" ht="13.8">
      <c r="A372" s="30" t="s">
        <v>4783</v>
      </c>
      <c r="B372" s="30" t="s">
        <v>4784</v>
      </c>
      <c r="C372" s="43"/>
      <c r="D372" s="44"/>
      <c r="E372" s="44"/>
      <c r="F372" s="35">
        <f t="shared" si="681"/>
        <v>0</v>
      </c>
      <c r="G372" s="35">
        <f t="shared" si="682"/>
        <v>0</v>
      </c>
      <c r="H372" s="35">
        <f t="shared" si="545"/>
        <v>0</v>
      </c>
      <c r="I372" s="21">
        <f t="shared" si="778"/>
        <v>28</v>
      </c>
      <c r="J372" s="37">
        <f t="shared" ref="J372:K372" si="785">MAX(N372,P372,R372,T372,V372,X372,Z372,AB372,AD372)</f>
        <v>102.53</v>
      </c>
      <c r="K372" s="37">
        <f t="shared" si="785"/>
        <v>131</v>
      </c>
      <c r="L372" s="38">
        <f t="shared" ref="L372:M372" si="786">MIN(N372,P372,R372,T372,V372,X372,Z372,AB372,AD372)</f>
        <v>102.53</v>
      </c>
      <c r="M372" s="38">
        <f t="shared" si="786"/>
        <v>131</v>
      </c>
      <c r="N372" s="38">
        <f t="shared" si="659"/>
        <v>102.53</v>
      </c>
      <c r="O372" s="38">
        <f t="shared" si="660"/>
        <v>131</v>
      </c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40"/>
      <c r="AE372" s="40"/>
      <c r="AF372" s="41">
        <f t="shared" si="576"/>
        <v>0</v>
      </c>
      <c r="AG372" s="42"/>
    </row>
    <row r="373" spans="1:33" ht="13.8">
      <c r="A373" s="30" t="s">
        <v>4785</v>
      </c>
      <c r="B373" s="30" t="s">
        <v>4786</v>
      </c>
      <c r="C373" s="43"/>
      <c r="D373" s="44"/>
      <c r="E373" s="44"/>
      <c r="F373" s="35">
        <f t="shared" si="681"/>
        <v>0</v>
      </c>
      <c r="G373" s="35">
        <f t="shared" si="682"/>
        <v>0</v>
      </c>
      <c r="H373" s="35">
        <f t="shared" si="545"/>
        <v>0</v>
      </c>
      <c r="I373" s="21">
        <f t="shared" si="778"/>
        <v>18</v>
      </c>
      <c r="J373" s="37">
        <f t="shared" ref="J373:K373" si="787">MAX(N373,P373,R373,T373,V373,X373,Z373,AB373,AD373)</f>
        <v>12.6</v>
      </c>
      <c r="K373" s="37">
        <f t="shared" si="787"/>
        <v>15</v>
      </c>
      <c r="L373" s="38">
        <f t="shared" ref="L373:M373" si="788">MIN(N373,P373,R373,T373,V373,X373,Z373,AB373,AD373)</f>
        <v>12.6</v>
      </c>
      <c r="M373" s="38">
        <f t="shared" si="788"/>
        <v>15</v>
      </c>
      <c r="N373" s="38">
        <f t="shared" si="659"/>
        <v>12.6</v>
      </c>
      <c r="O373" s="38">
        <f t="shared" si="660"/>
        <v>15</v>
      </c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40"/>
      <c r="AE373" s="40"/>
      <c r="AF373" s="41">
        <f t="shared" si="576"/>
        <v>0</v>
      </c>
      <c r="AG373" s="42"/>
    </row>
    <row r="374" spans="1:33" ht="13.8">
      <c r="A374" s="30" t="s">
        <v>4787</v>
      </c>
      <c r="B374" s="30" t="s">
        <v>4788</v>
      </c>
      <c r="C374" s="43"/>
      <c r="D374" s="44"/>
      <c r="E374" s="44"/>
      <c r="F374" s="35">
        <f t="shared" si="681"/>
        <v>0</v>
      </c>
      <c r="G374" s="35">
        <f t="shared" si="682"/>
        <v>0</v>
      </c>
      <c r="H374" s="35">
        <f t="shared" si="545"/>
        <v>0</v>
      </c>
      <c r="I374" s="21">
        <f t="shared" si="778"/>
        <v>28</v>
      </c>
      <c r="J374" s="37">
        <f t="shared" ref="J374:K374" si="789">MAX(N374,P374,R374,T374,V374,X374,Z374,AB374,AD374)</f>
        <v>96.12</v>
      </c>
      <c r="K374" s="37">
        <f t="shared" si="789"/>
        <v>123</v>
      </c>
      <c r="L374" s="38">
        <f t="shared" ref="L374:M374" si="790">MIN(N374,P374,R374,T374,V374,X374,Z374,AB374,AD374)</f>
        <v>96.12</v>
      </c>
      <c r="M374" s="38">
        <f t="shared" si="790"/>
        <v>123</v>
      </c>
      <c r="N374" s="38">
        <f t="shared" si="659"/>
        <v>96.12</v>
      </c>
      <c r="O374" s="38">
        <f t="shared" si="660"/>
        <v>123</v>
      </c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40"/>
      <c r="AE374" s="40"/>
      <c r="AF374" s="41">
        <f t="shared" si="576"/>
        <v>0</v>
      </c>
      <c r="AG374" s="42"/>
    </row>
    <row r="375" spans="1:33" ht="13.8">
      <c r="A375" s="30" t="s">
        <v>4789</v>
      </c>
      <c r="B375" s="30" t="s">
        <v>4790</v>
      </c>
      <c r="C375" s="43"/>
      <c r="D375" s="44"/>
      <c r="E375" s="44"/>
      <c r="F375" s="35">
        <f t="shared" si="681"/>
        <v>0</v>
      </c>
      <c r="G375" s="35">
        <f t="shared" si="682"/>
        <v>0</v>
      </c>
      <c r="H375" s="35">
        <f t="shared" si="545"/>
        <v>0</v>
      </c>
      <c r="I375" s="21">
        <f t="shared" si="778"/>
        <v>28</v>
      </c>
      <c r="J375" s="37">
        <f t="shared" ref="J375:K375" si="791">MAX(N375,P375,R375,T375,V375,X375,Z375,AB375,AD375)</f>
        <v>6.41</v>
      </c>
      <c r="K375" s="37">
        <f t="shared" si="791"/>
        <v>8</v>
      </c>
      <c r="L375" s="38">
        <f t="shared" ref="L375:M375" si="792">MIN(N375,P375,R375,T375,V375,X375,Z375,AB375,AD375)</f>
        <v>6.41</v>
      </c>
      <c r="M375" s="38">
        <f t="shared" si="792"/>
        <v>8</v>
      </c>
      <c r="N375" s="38">
        <f t="shared" si="659"/>
        <v>6.41</v>
      </c>
      <c r="O375" s="38">
        <f t="shared" si="660"/>
        <v>8</v>
      </c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40"/>
      <c r="AE375" s="40"/>
      <c r="AF375" s="41">
        <f t="shared" si="576"/>
        <v>0</v>
      </c>
      <c r="AG375" s="42"/>
    </row>
    <row r="376" spans="1:33" ht="13.8">
      <c r="A376" s="30" t="s">
        <v>2377</v>
      </c>
      <c r="B376" s="30" t="s">
        <v>2378</v>
      </c>
      <c r="C376" s="43"/>
      <c r="D376" s="44"/>
      <c r="E376" s="44"/>
      <c r="F376" s="35">
        <f t="shared" si="681"/>
        <v>0</v>
      </c>
      <c r="G376" s="35">
        <f t="shared" si="682"/>
        <v>0</v>
      </c>
      <c r="H376" s="35">
        <f t="shared" si="545"/>
        <v>0</v>
      </c>
      <c r="I376" s="17">
        <v>18</v>
      </c>
      <c r="J376" s="37">
        <f t="shared" ref="J376:K376" si="793">MAX(N376,P376,R376,T376,V376,X376,Z376,AB376,AD376)</f>
        <v>211.46</v>
      </c>
      <c r="K376" s="37">
        <f t="shared" si="793"/>
        <v>271</v>
      </c>
      <c r="L376" s="38">
        <f t="shared" ref="L376:M376" si="794">MIN(N376,P376,R376,T376,V376,X376,Z376,AB376,AD376)</f>
        <v>81</v>
      </c>
      <c r="M376" s="38">
        <f t="shared" si="794"/>
        <v>96</v>
      </c>
      <c r="N376" s="38">
        <f t="shared" ref="N376:N439" si="795">VLOOKUP(A376,Inv_bef,5,FALSE)</f>
        <v>211.46</v>
      </c>
      <c r="O376" s="38">
        <f t="shared" ref="O376:O439" si="796">VLOOKUP(A376,Inv_bef,6,FALSE)</f>
        <v>271</v>
      </c>
      <c r="P376" s="39"/>
      <c r="Q376" s="39"/>
      <c r="R376" s="39"/>
      <c r="S376" s="39"/>
      <c r="T376" s="39">
        <f>VLOOKUP(A376,Magnus,9,FALSE)</f>
        <v>81</v>
      </c>
      <c r="U376" s="39">
        <f>VLOOKUP(A376,Magnus,11,FALSE)</f>
        <v>96</v>
      </c>
      <c r="V376" s="39"/>
      <c r="W376" s="39"/>
      <c r="X376" s="39"/>
      <c r="Y376" s="39"/>
      <c r="Z376" s="39"/>
      <c r="AA376" s="39"/>
      <c r="AB376" s="39"/>
      <c r="AC376" s="39"/>
      <c r="AD376" s="40"/>
      <c r="AE376" s="40"/>
      <c r="AF376" s="41">
        <f t="shared" si="576"/>
        <v>0</v>
      </c>
      <c r="AG376" s="42"/>
    </row>
    <row r="377" spans="1:33" ht="13.8">
      <c r="A377" s="30" t="s">
        <v>2379</v>
      </c>
      <c r="B377" s="30" t="s">
        <v>2381</v>
      </c>
      <c r="C377" s="43"/>
      <c r="D377" s="44"/>
      <c r="E377" s="44"/>
      <c r="F377" s="35">
        <f t="shared" si="681"/>
        <v>0</v>
      </c>
      <c r="G377" s="35">
        <f t="shared" si="682"/>
        <v>0</v>
      </c>
      <c r="H377" s="35">
        <f t="shared" si="545"/>
        <v>0</v>
      </c>
      <c r="I377" s="17">
        <v>18</v>
      </c>
      <c r="J377" s="37">
        <f t="shared" ref="J377:K377" si="797">MAX(N377,P377,R377,T377,V377,X377,Z377,AB377,AD377)</f>
        <v>211.46</v>
      </c>
      <c r="K377" s="37">
        <f t="shared" si="797"/>
        <v>271</v>
      </c>
      <c r="L377" s="38">
        <f t="shared" ref="L377:M377" si="798">MIN(N377,P377,R377,T377,V377,X377,Z377,AB377,AD377)</f>
        <v>98</v>
      </c>
      <c r="M377" s="38">
        <f t="shared" si="798"/>
        <v>116</v>
      </c>
      <c r="N377" s="38">
        <f t="shared" si="795"/>
        <v>211.46</v>
      </c>
      <c r="O377" s="38">
        <f t="shared" si="796"/>
        <v>271</v>
      </c>
      <c r="P377" s="39"/>
      <c r="Q377" s="39"/>
      <c r="R377" s="39"/>
      <c r="S377" s="39"/>
      <c r="T377" s="39">
        <f>VLOOKUP(A377,Magnus,9,FALSE)</f>
        <v>98</v>
      </c>
      <c r="U377" s="39">
        <f>VLOOKUP(A377,Magnus,11,FALSE)</f>
        <v>116</v>
      </c>
      <c r="V377" s="39"/>
      <c r="W377" s="39"/>
      <c r="X377" s="39"/>
      <c r="Y377" s="39"/>
      <c r="Z377" s="39"/>
      <c r="AA377" s="39"/>
      <c r="AB377" s="39"/>
      <c r="AC377" s="39"/>
      <c r="AD377" s="40"/>
      <c r="AE377" s="40"/>
      <c r="AF377" s="41">
        <f t="shared" si="576"/>
        <v>0</v>
      </c>
      <c r="AG377" s="42"/>
    </row>
    <row r="378" spans="1:33" ht="13.8">
      <c r="A378" s="30" t="s">
        <v>4791</v>
      </c>
      <c r="B378" s="30" t="s">
        <v>4792</v>
      </c>
      <c r="C378" s="43"/>
      <c r="D378" s="44"/>
      <c r="E378" s="44"/>
      <c r="F378" s="35">
        <f t="shared" si="681"/>
        <v>0</v>
      </c>
      <c r="G378" s="35">
        <f t="shared" si="682"/>
        <v>0</v>
      </c>
      <c r="H378" s="35">
        <f t="shared" si="545"/>
        <v>0</v>
      </c>
      <c r="I378" s="21">
        <f>VLOOKUP(A378,Old_Inventory,9,FALSE)</f>
        <v>18</v>
      </c>
      <c r="J378" s="37">
        <f t="shared" ref="J378:K378" si="799">MAX(N378,P378,R378,T378,V378,X378,Z378,AB378,AD378)</f>
        <v>12.6</v>
      </c>
      <c r="K378" s="37">
        <f t="shared" si="799"/>
        <v>15</v>
      </c>
      <c r="L378" s="38">
        <f t="shared" ref="L378:M378" si="800">MIN(N378,P378,R378,T378,V378,X378,Z378,AB378,AD378)</f>
        <v>12.6</v>
      </c>
      <c r="M378" s="38">
        <f t="shared" si="800"/>
        <v>15</v>
      </c>
      <c r="N378" s="38">
        <f t="shared" si="795"/>
        <v>12.6</v>
      </c>
      <c r="O378" s="38">
        <f t="shared" si="796"/>
        <v>15</v>
      </c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40"/>
      <c r="AE378" s="40"/>
      <c r="AF378" s="41">
        <f t="shared" si="576"/>
        <v>0</v>
      </c>
      <c r="AG378" s="42"/>
    </row>
    <row r="379" spans="1:33" ht="13.8">
      <c r="A379" s="30" t="s">
        <v>4793</v>
      </c>
      <c r="B379" s="30" t="s">
        <v>4794</v>
      </c>
      <c r="C379" s="43"/>
      <c r="D379" s="44"/>
      <c r="E379" s="44"/>
      <c r="F379" s="35">
        <f t="shared" si="681"/>
        <v>0</v>
      </c>
      <c r="G379" s="35">
        <f t="shared" si="682"/>
        <v>0</v>
      </c>
      <c r="H379" s="35">
        <f t="shared" si="545"/>
        <v>0</v>
      </c>
      <c r="I379" s="21">
        <f>VLOOKUP(A379,Old_Inventory,9,FALSE)</f>
        <v>18</v>
      </c>
      <c r="J379" s="37">
        <f t="shared" ref="J379:K379" si="801">MAX(N379,P379,R379,T379,V379,X379,Z379,AB379,AD379)</f>
        <v>365.28</v>
      </c>
      <c r="K379" s="37">
        <f t="shared" si="801"/>
        <v>431</v>
      </c>
      <c r="L379" s="38">
        <f t="shared" ref="L379:M379" si="802">MIN(N379,P379,R379,T379,V379,X379,Z379,AB379,AD379)</f>
        <v>365.28</v>
      </c>
      <c r="M379" s="38">
        <f t="shared" si="802"/>
        <v>431</v>
      </c>
      <c r="N379" s="38">
        <f t="shared" si="795"/>
        <v>365.28</v>
      </c>
      <c r="O379" s="38">
        <f t="shared" si="796"/>
        <v>431</v>
      </c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40"/>
      <c r="AE379" s="40"/>
      <c r="AF379" s="41">
        <f t="shared" si="576"/>
        <v>0</v>
      </c>
      <c r="AG379" s="42"/>
    </row>
    <row r="380" spans="1:33" ht="13.8">
      <c r="A380" s="30" t="s">
        <v>4795</v>
      </c>
      <c r="B380" s="30" t="s">
        <v>4796</v>
      </c>
      <c r="C380" s="43"/>
      <c r="D380" s="44"/>
      <c r="E380" s="44"/>
      <c r="F380" s="35">
        <f t="shared" si="681"/>
        <v>0</v>
      </c>
      <c r="G380" s="35">
        <f t="shared" si="682"/>
        <v>0</v>
      </c>
      <c r="H380" s="35">
        <f t="shared" si="545"/>
        <v>0</v>
      </c>
      <c r="I380" s="21">
        <f>VLOOKUP(A380,Old_Inventory,9,FALSE)</f>
        <v>18</v>
      </c>
      <c r="J380" s="37">
        <f t="shared" ref="J380:K380" si="803">MAX(N380,P380,R380,T380,V380,X380,Z380,AB380,AD380)</f>
        <v>365.28</v>
      </c>
      <c r="K380" s="37">
        <f t="shared" si="803"/>
        <v>431</v>
      </c>
      <c r="L380" s="38">
        <f t="shared" ref="L380:M380" si="804">MIN(N380,P380,R380,T380,V380,X380,Z380,AB380,AD380)</f>
        <v>365.28</v>
      </c>
      <c r="M380" s="38">
        <f t="shared" si="804"/>
        <v>431</v>
      </c>
      <c r="N380" s="38">
        <f t="shared" si="795"/>
        <v>365.28</v>
      </c>
      <c r="O380" s="38">
        <f t="shared" si="796"/>
        <v>431</v>
      </c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40"/>
      <c r="AE380" s="40"/>
      <c r="AF380" s="41">
        <f t="shared" si="576"/>
        <v>0</v>
      </c>
      <c r="AG380" s="42"/>
    </row>
    <row r="381" spans="1:33" ht="13.8">
      <c r="A381" s="30" t="s">
        <v>2385</v>
      </c>
      <c r="B381" s="30" t="s">
        <v>2386</v>
      </c>
      <c r="C381" s="43"/>
      <c r="D381" s="44"/>
      <c r="E381" s="44"/>
      <c r="F381" s="35">
        <f t="shared" si="681"/>
        <v>0</v>
      </c>
      <c r="G381" s="35">
        <f t="shared" si="682"/>
        <v>0</v>
      </c>
      <c r="H381" s="35">
        <f t="shared" si="545"/>
        <v>0</v>
      </c>
      <c r="I381" s="17">
        <v>18</v>
      </c>
      <c r="J381" s="37">
        <f t="shared" ref="J381:K381" si="805">MAX(N381,P381,R381,T381,V381,X381,Z381,AB381,AD381)</f>
        <v>335</v>
      </c>
      <c r="K381" s="37">
        <f t="shared" si="805"/>
        <v>396</v>
      </c>
      <c r="L381" s="38">
        <f t="shared" ref="L381:M381" si="806">MIN(N381,P381,R381,T381,V381,X381,Z381,AB381,AD381)</f>
        <v>328</v>
      </c>
      <c r="M381" s="38">
        <f t="shared" si="806"/>
        <v>387</v>
      </c>
      <c r="N381" s="38">
        <f t="shared" si="795"/>
        <v>328</v>
      </c>
      <c r="O381" s="38">
        <f t="shared" si="796"/>
        <v>387</v>
      </c>
      <c r="P381" s="39"/>
      <c r="Q381" s="39"/>
      <c r="R381" s="39"/>
      <c r="S381" s="39"/>
      <c r="T381" s="39">
        <f>VLOOKUP(A381,Magnus,9,FALSE)</f>
        <v>335</v>
      </c>
      <c r="U381" s="39">
        <f>VLOOKUP(A381,Magnus,11,FALSE)</f>
        <v>396</v>
      </c>
      <c r="V381" s="39"/>
      <c r="W381" s="39"/>
      <c r="X381" s="39">
        <f>VLOOKUP(A381,Zeal,9,FALSE)</f>
        <v>335</v>
      </c>
      <c r="Y381" s="39">
        <f>VLOOKUP(A381,Zeal,11,FALSE)</f>
        <v>396</v>
      </c>
      <c r="Z381" s="39"/>
      <c r="AA381" s="39"/>
      <c r="AB381" s="39"/>
      <c r="AC381" s="39"/>
      <c r="AD381" s="40"/>
      <c r="AE381" s="40"/>
      <c r="AF381" s="41">
        <f t="shared" si="576"/>
        <v>0</v>
      </c>
      <c r="AG381" s="42"/>
    </row>
    <row r="382" spans="1:33" ht="13.8">
      <c r="A382" s="30" t="s">
        <v>4797</v>
      </c>
      <c r="B382" s="30" t="s">
        <v>4798</v>
      </c>
      <c r="C382" s="43"/>
      <c r="D382" s="44"/>
      <c r="E382" s="44"/>
      <c r="F382" s="35">
        <f t="shared" si="681"/>
        <v>0</v>
      </c>
      <c r="G382" s="35">
        <f t="shared" si="682"/>
        <v>0</v>
      </c>
      <c r="H382" s="35">
        <f t="shared" si="545"/>
        <v>0</v>
      </c>
      <c r="I382" s="21">
        <f>VLOOKUP(A382,Old_Inventory,9,FALSE)</f>
        <v>18</v>
      </c>
      <c r="J382" s="37">
        <f t="shared" ref="J382:K382" si="807">MAX(N382,P382,R382,T382,V382,X382,Z382,AB382,AD382)</f>
        <v>6.3</v>
      </c>
      <c r="K382" s="37">
        <f t="shared" si="807"/>
        <v>7</v>
      </c>
      <c r="L382" s="38">
        <f t="shared" ref="L382:M382" si="808">MIN(N382,P382,R382,T382,V382,X382,Z382,AB382,AD382)</f>
        <v>6.3</v>
      </c>
      <c r="M382" s="38">
        <f t="shared" si="808"/>
        <v>7</v>
      </c>
      <c r="N382" s="38">
        <f t="shared" si="795"/>
        <v>6.3</v>
      </c>
      <c r="O382" s="38">
        <f t="shared" si="796"/>
        <v>7</v>
      </c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40"/>
      <c r="AE382" s="40"/>
      <c r="AF382" s="41">
        <f t="shared" si="576"/>
        <v>0</v>
      </c>
      <c r="AG382" s="42"/>
    </row>
    <row r="383" spans="1:33" ht="13.8">
      <c r="A383" s="30" t="s">
        <v>4799</v>
      </c>
      <c r="B383" s="30" t="s">
        <v>4800</v>
      </c>
      <c r="C383" s="43"/>
      <c r="D383" s="44"/>
      <c r="E383" s="44"/>
      <c r="F383" s="35">
        <f t="shared" si="681"/>
        <v>0</v>
      </c>
      <c r="G383" s="35">
        <f t="shared" si="682"/>
        <v>0</v>
      </c>
      <c r="H383" s="35">
        <f t="shared" si="545"/>
        <v>0</v>
      </c>
      <c r="I383" s="21">
        <f>VLOOKUP(A383,Old_Inventory,9,FALSE)</f>
        <v>18</v>
      </c>
      <c r="J383" s="37">
        <f t="shared" ref="J383:K383" si="809">MAX(N383,P383,R383,T383,V383,X383,Z383,AB383,AD383)</f>
        <v>18.89</v>
      </c>
      <c r="K383" s="37">
        <f t="shared" si="809"/>
        <v>22</v>
      </c>
      <c r="L383" s="38">
        <f t="shared" ref="L383:M383" si="810">MIN(N383,P383,R383,T383,V383,X383,Z383,AB383,AD383)</f>
        <v>18.89</v>
      </c>
      <c r="M383" s="38">
        <f t="shared" si="810"/>
        <v>22</v>
      </c>
      <c r="N383" s="38">
        <f t="shared" si="795"/>
        <v>18.89</v>
      </c>
      <c r="O383" s="38">
        <f t="shared" si="796"/>
        <v>22</v>
      </c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40"/>
      <c r="AE383" s="40"/>
      <c r="AF383" s="41">
        <f t="shared" si="576"/>
        <v>0</v>
      </c>
      <c r="AG383" s="42"/>
    </row>
    <row r="384" spans="1:33" ht="13.8">
      <c r="A384" s="30" t="s">
        <v>4801</v>
      </c>
      <c r="B384" s="30" t="s">
        <v>4802</v>
      </c>
      <c r="C384" s="43"/>
      <c r="D384" s="44"/>
      <c r="E384" s="44"/>
      <c r="F384" s="35">
        <f t="shared" si="681"/>
        <v>0</v>
      </c>
      <c r="G384" s="35">
        <f t="shared" si="682"/>
        <v>0</v>
      </c>
      <c r="H384" s="35">
        <f t="shared" si="545"/>
        <v>0</v>
      </c>
      <c r="I384" s="21">
        <f>VLOOKUP(A384,Old_Inventory,9,FALSE)</f>
        <v>18</v>
      </c>
      <c r="J384" s="37">
        <f t="shared" ref="J384:K384" si="811">MAX(N384,P384,R384,T384,V384,X384,Z384,AB384,AD384)</f>
        <v>12.6</v>
      </c>
      <c r="K384" s="37">
        <f t="shared" si="811"/>
        <v>15</v>
      </c>
      <c r="L384" s="38">
        <f t="shared" ref="L384:M384" si="812">MIN(N384,P384,R384,T384,V384,X384,Z384,AB384,AD384)</f>
        <v>12.6</v>
      </c>
      <c r="M384" s="38">
        <f t="shared" si="812"/>
        <v>15</v>
      </c>
      <c r="N384" s="38">
        <f t="shared" si="795"/>
        <v>12.6</v>
      </c>
      <c r="O384" s="38">
        <f t="shared" si="796"/>
        <v>15</v>
      </c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40"/>
      <c r="AE384" s="40"/>
      <c r="AF384" s="41">
        <f t="shared" si="576"/>
        <v>0</v>
      </c>
      <c r="AG384" s="42"/>
    </row>
    <row r="385" spans="1:33" ht="13.8">
      <c r="A385" s="30" t="s">
        <v>4803</v>
      </c>
      <c r="B385" s="30" t="s">
        <v>4804</v>
      </c>
      <c r="C385" s="43"/>
      <c r="D385" s="44"/>
      <c r="E385" s="44"/>
      <c r="F385" s="35">
        <f t="shared" si="681"/>
        <v>0</v>
      </c>
      <c r="G385" s="35">
        <f t="shared" si="682"/>
        <v>0</v>
      </c>
      <c r="H385" s="35">
        <f t="shared" si="545"/>
        <v>0</v>
      </c>
      <c r="I385" s="21">
        <f>VLOOKUP(A385,Old_Inventory,9,FALSE)</f>
        <v>18</v>
      </c>
      <c r="J385" s="37">
        <f t="shared" ref="J385:K385" si="813">MAX(N385,P385,R385,T385,V385,X385,Z385,AB385,AD385)</f>
        <v>18.89</v>
      </c>
      <c r="K385" s="37">
        <f t="shared" si="813"/>
        <v>22</v>
      </c>
      <c r="L385" s="38">
        <f t="shared" ref="L385:M385" si="814">MIN(N385,P385,R385,T385,V385,X385,Z385,AB385,AD385)</f>
        <v>18.89</v>
      </c>
      <c r="M385" s="38">
        <f t="shared" si="814"/>
        <v>22</v>
      </c>
      <c r="N385" s="38">
        <f t="shared" si="795"/>
        <v>18.89</v>
      </c>
      <c r="O385" s="38">
        <f t="shared" si="796"/>
        <v>22</v>
      </c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40"/>
      <c r="AE385" s="40"/>
      <c r="AF385" s="41">
        <f t="shared" si="576"/>
        <v>0</v>
      </c>
      <c r="AG385" s="42"/>
    </row>
    <row r="386" spans="1:33" ht="13.8">
      <c r="A386" s="30" t="s">
        <v>2721</v>
      </c>
      <c r="B386" s="30" t="s">
        <v>2722</v>
      </c>
      <c r="C386" s="43"/>
      <c r="D386" s="44"/>
      <c r="E386" s="44"/>
      <c r="F386" s="35">
        <f t="shared" si="681"/>
        <v>0</v>
      </c>
      <c r="G386" s="35">
        <f t="shared" si="682"/>
        <v>0</v>
      </c>
      <c r="H386" s="35">
        <f t="shared" si="545"/>
        <v>0</v>
      </c>
      <c r="I386" s="17">
        <v>18</v>
      </c>
      <c r="J386" s="37">
        <f t="shared" ref="J386:K386" si="815">MAX(N386,P386,R386,T386,V386,X386,Z386,AB386,AD386)</f>
        <v>25.19</v>
      </c>
      <c r="K386" s="37">
        <f t="shared" si="815"/>
        <v>30</v>
      </c>
      <c r="L386" s="38">
        <f t="shared" ref="L386:M386" si="816">MIN(N386,P386,R386,T386,V386,X386,Z386,AB386,AD386)</f>
        <v>22</v>
      </c>
      <c r="M386" s="38">
        <f t="shared" si="816"/>
        <v>26</v>
      </c>
      <c r="N386" s="38">
        <f t="shared" si="795"/>
        <v>25.19</v>
      </c>
      <c r="O386" s="38">
        <f t="shared" si="796"/>
        <v>30</v>
      </c>
      <c r="P386" s="39"/>
      <c r="Q386" s="39"/>
      <c r="R386" s="39"/>
      <c r="S386" s="39"/>
      <c r="T386" s="39"/>
      <c r="U386" s="39"/>
      <c r="V386" s="39">
        <f>VLOOKUP(A386,Reo_LI,9,FALSE)</f>
        <v>22</v>
      </c>
      <c r="W386" s="39">
        <f>VLOOKUP(A386,Reo_LI,11,FALSE)</f>
        <v>26</v>
      </c>
      <c r="X386" s="39"/>
      <c r="Y386" s="39"/>
      <c r="Z386" s="39"/>
      <c r="AA386" s="39"/>
      <c r="AB386" s="39"/>
      <c r="AC386" s="39"/>
      <c r="AD386" s="40"/>
      <c r="AE386" s="40"/>
      <c r="AF386" s="41">
        <f t="shared" si="576"/>
        <v>0</v>
      </c>
      <c r="AG386" s="42"/>
    </row>
    <row r="387" spans="1:33" ht="13.8">
      <c r="A387" s="30" t="s">
        <v>1486</v>
      </c>
      <c r="B387" s="30" t="s">
        <v>4805</v>
      </c>
      <c r="C387" s="43"/>
      <c r="D387" s="44"/>
      <c r="E387" s="44"/>
      <c r="F387" s="35">
        <f t="shared" ref="F387:F450" si="817">IFERROR(SUMIF(Purchase_ItemCode, A387, Purchase_Qty), 0)</f>
        <v>0</v>
      </c>
      <c r="G387" s="35">
        <f t="shared" ref="G387:G450" si="818">IFERROR(COUNTIF(Sales_PartCode, A387), 0)</f>
        <v>0</v>
      </c>
      <c r="H387" s="35">
        <f t="shared" si="545"/>
        <v>0</v>
      </c>
      <c r="I387" s="17">
        <v>18</v>
      </c>
      <c r="J387" s="37">
        <f t="shared" ref="J387:K387" si="819">MAX(N387,P387,R387,T387,V387,X387,Z387,AB387,AD387)</f>
        <v>207.83</v>
      </c>
      <c r="K387" s="37">
        <f t="shared" si="819"/>
        <v>245</v>
      </c>
      <c r="L387" s="38">
        <f t="shared" ref="L387:M387" si="820">MIN(N387,P387,R387,T387,V387,X387,Z387,AB387,AD387)</f>
        <v>177</v>
      </c>
      <c r="M387" s="38">
        <f t="shared" si="820"/>
        <v>209</v>
      </c>
      <c r="N387" s="38">
        <f t="shared" si="795"/>
        <v>207.83</v>
      </c>
      <c r="O387" s="38">
        <f t="shared" si="796"/>
        <v>245</v>
      </c>
      <c r="P387" s="39">
        <f>VLOOKUP(A387,MagnusNeo,9,FALSE)</f>
        <v>177</v>
      </c>
      <c r="Q387" s="39">
        <f>VLOOKUP(A387,MagnusNeo,11,FALSE)</f>
        <v>209</v>
      </c>
      <c r="R387" s="39">
        <f>VLOOKUP(A387,Primus,9,FALSE)</f>
        <v>177</v>
      </c>
      <c r="S387" s="39">
        <f>VLOOKUP(A387,Primus,11,FALSE)</f>
        <v>209</v>
      </c>
      <c r="T387" s="39">
        <f>VLOOKUP(A387,Magnus,9,FALSE)</f>
        <v>177</v>
      </c>
      <c r="U387" s="39">
        <f>VLOOKUP(A387,Magnus,11,FALSE)</f>
        <v>209</v>
      </c>
      <c r="V387" s="39">
        <f>VLOOKUP(A387,Reo_LI,9,FALSE)</f>
        <v>177</v>
      </c>
      <c r="W387" s="39">
        <f>VLOOKUP(A387,Reo_LI,11,FALSE)</f>
        <v>209</v>
      </c>
      <c r="X387" s="39">
        <f>VLOOKUP(A387,Zeal,9,FALSE)</f>
        <v>177</v>
      </c>
      <c r="Y387" s="39">
        <f>VLOOKUP(A387,Zeal,11,FALSE)</f>
        <v>209</v>
      </c>
      <c r="Z387" s="39"/>
      <c r="AA387" s="39"/>
      <c r="AB387" s="39"/>
      <c r="AC387" s="39"/>
      <c r="AD387" s="40"/>
      <c r="AE387" s="40"/>
      <c r="AF387" s="41">
        <f t="shared" si="576"/>
        <v>0</v>
      </c>
      <c r="AG387" s="42"/>
    </row>
    <row r="388" spans="1:33" ht="13.8">
      <c r="A388" s="30" t="s">
        <v>4806</v>
      </c>
      <c r="B388" s="30" t="s">
        <v>4807</v>
      </c>
      <c r="C388" s="43"/>
      <c r="D388" s="44"/>
      <c r="E388" s="44"/>
      <c r="F388" s="35">
        <f t="shared" si="817"/>
        <v>0</v>
      </c>
      <c r="G388" s="35">
        <f t="shared" si="818"/>
        <v>0</v>
      </c>
      <c r="H388" s="35">
        <f t="shared" si="545"/>
        <v>0</v>
      </c>
      <c r="I388" s="21">
        <f t="shared" ref="I388:I423" si="821">VLOOKUP(A388,Old_Inventory,9,FALSE)</f>
        <v>18</v>
      </c>
      <c r="J388" s="37">
        <f t="shared" ref="J388:K388" si="822">MAX(N388,P388,R388,T388,V388,X388,Z388,AB388,AD388)</f>
        <v>623.5</v>
      </c>
      <c r="K388" s="37">
        <f t="shared" si="822"/>
        <v>736</v>
      </c>
      <c r="L388" s="38">
        <f t="shared" ref="L388:M388" si="823">MIN(N388,P388,R388,T388,V388,X388,Z388,AB388,AD388)</f>
        <v>623.5</v>
      </c>
      <c r="M388" s="38">
        <f t="shared" si="823"/>
        <v>736</v>
      </c>
      <c r="N388" s="38">
        <f t="shared" si="795"/>
        <v>623.5</v>
      </c>
      <c r="O388" s="38">
        <f t="shared" si="796"/>
        <v>736</v>
      </c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40"/>
      <c r="AE388" s="40"/>
      <c r="AF388" s="41">
        <f t="shared" si="576"/>
        <v>0</v>
      </c>
      <c r="AG388" s="42"/>
    </row>
    <row r="389" spans="1:33" ht="13.8">
      <c r="A389" s="30" t="s">
        <v>4809</v>
      </c>
      <c r="B389" s="30" t="s">
        <v>4810</v>
      </c>
      <c r="C389" s="43"/>
      <c r="D389" s="44"/>
      <c r="E389" s="44"/>
      <c r="F389" s="35">
        <f t="shared" si="817"/>
        <v>0</v>
      </c>
      <c r="G389" s="35">
        <f t="shared" si="818"/>
        <v>0</v>
      </c>
      <c r="H389" s="35">
        <f t="shared" si="545"/>
        <v>0</v>
      </c>
      <c r="I389" s="21">
        <f t="shared" si="821"/>
        <v>18</v>
      </c>
      <c r="J389" s="37">
        <f t="shared" ref="J389:K389" si="824">MAX(N389,P389,R389,T389,V389,X389,Z389,AB389,AD389)</f>
        <v>535.33000000000004</v>
      </c>
      <c r="K389" s="37">
        <f t="shared" si="824"/>
        <v>632</v>
      </c>
      <c r="L389" s="38">
        <f t="shared" ref="L389:M389" si="825">MIN(N389,P389,R389,T389,V389,X389,Z389,AB389,AD389)</f>
        <v>535.33000000000004</v>
      </c>
      <c r="M389" s="38">
        <f t="shared" si="825"/>
        <v>632</v>
      </c>
      <c r="N389" s="38">
        <f t="shared" si="795"/>
        <v>535.33000000000004</v>
      </c>
      <c r="O389" s="38">
        <f t="shared" si="796"/>
        <v>632</v>
      </c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40"/>
      <c r="AE389" s="40"/>
      <c r="AF389" s="41">
        <f t="shared" si="576"/>
        <v>0</v>
      </c>
      <c r="AG389" s="42"/>
    </row>
    <row r="390" spans="1:33" ht="13.8">
      <c r="A390" s="30" t="s">
        <v>4811</v>
      </c>
      <c r="B390" s="30" t="s">
        <v>4812</v>
      </c>
      <c r="C390" s="43"/>
      <c r="D390" s="44"/>
      <c r="E390" s="44"/>
      <c r="F390" s="35">
        <f t="shared" si="817"/>
        <v>0</v>
      </c>
      <c r="G390" s="35">
        <f t="shared" si="818"/>
        <v>0</v>
      </c>
      <c r="H390" s="35">
        <f t="shared" si="545"/>
        <v>0</v>
      </c>
      <c r="I390" s="21">
        <f t="shared" si="821"/>
        <v>18</v>
      </c>
      <c r="J390" s="37">
        <f t="shared" ref="J390:K390" si="826">MAX(N390,P390,R390,T390,V390,X390,Z390,AB390,AD390)</f>
        <v>144.85</v>
      </c>
      <c r="K390" s="37">
        <f t="shared" si="826"/>
        <v>171</v>
      </c>
      <c r="L390" s="38">
        <f t="shared" ref="L390:M390" si="827">MIN(N390,P390,R390,T390,V390,X390,Z390,AB390,AD390)</f>
        <v>144.85</v>
      </c>
      <c r="M390" s="38">
        <f t="shared" si="827"/>
        <v>171</v>
      </c>
      <c r="N390" s="38">
        <f t="shared" si="795"/>
        <v>144.85</v>
      </c>
      <c r="O390" s="38">
        <f t="shared" si="796"/>
        <v>171</v>
      </c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40"/>
      <c r="AE390" s="40"/>
      <c r="AF390" s="41">
        <f t="shared" si="576"/>
        <v>0</v>
      </c>
      <c r="AG390" s="42"/>
    </row>
    <row r="391" spans="1:33" ht="13.8">
      <c r="A391" s="30" t="s">
        <v>4813</v>
      </c>
      <c r="B391" s="30" t="s">
        <v>4814</v>
      </c>
      <c r="C391" s="43"/>
      <c r="D391" s="44"/>
      <c r="E391" s="44"/>
      <c r="F391" s="35">
        <f t="shared" si="817"/>
        <v>0</v>
      </c>
      <c r="G391" s="35">
        <f t="shared" si="818"/>
        <v>0</v>
      </c>
      <c r="H391" s="35">
        <f t="shared" si="545"/>
        <v>0</v>
      </c>
      <c r="I391" s="21">
        <f t="shared" si="821"/>
        <v>28</v>
      </c>
      <c r="J391" s="37">
        <f t="shared" ref="J391:K391" si="828">MAX(N391,P391,R391,T391,V391,X391,Z391,AB391,AD391)</f>
        <v>768.96</v>
      </c>
      <c r="K391" s="37">
        <f t="shared" si="828"/>
        <v>984</v>
      </c>
      <c r="L391" s="38">
        <f t="shared" ref="L391:M391" si="829">MIN(N391,P391,R391,T391,V391,X391,Z391,AB391,AD391)</f>
        <v>768.96</v>
      </c>
      <c r="M391" s="38">
        <f t="shared" si="829"/>
        <v>984</v>
      </c>
      <c r="N391" s="38">
        <f t="shared" si="795"/>
        <v>768.96</v>
      </c>
      <c r="O391" s="38">
        <f t="shared" si="796"/>
        <v>984</v>
      </c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40"/>
      <c r="AE391" s="40"/>
      <c r="AF391" s="41">
        <f t="shared" si="576"/>
        <v>0</v>
      </c>
      <c r="AG391" s="42"/>
    </row>
    <row r="392" spans="1:33" ht="13.8">
      <c r="A392" s="30" t="s">
        <v>4815</v>
      </c>
      <c r="B392" s="30" t="s">
        <v>4816</v>
      </c>
      <c r="C392" s="43"/>
      <c r="D392" s="44"/>
      <c r="E392" s="44"/>
      <c r="F392" s="35">
        <f t="shared" si="817"/>
        <v>0</v>
      </c>
      <c r="G392" s="35">
        <f t="shared" si="818"/>
        <v>0</v>
      </c>
      <c r="H392" s="35">
        <f t="shared" si="545"/>
        <v>0</v>
      </c>
      <c r="I392" s="21">
        <f t="shared" si="821"/>
        <v>18</v>
      </c>
      <c r="J392" s="37">
        <f t="shared" ref="J392:K392" si="830">MAX(N392,P392,R392,T392,V392,X392,Z392,AB392,AD392)</f>
        <v>113.36</v>
      </c>
      <c r="K392" s="37">
        <f t="shared" si="830"/>
        <v>134</v>
      </c>
      <c r="L392" s="38">
        <f t="shared" ref="L392:M392" si="831">MIN(N392,P392,R392,T392,V392,X392,Z392,AB392,AD392)</f>
        <v>113.36</v>
      </c>
      <c r="M392" s="38">
        <f t="shared" si="831"/>
        <v>134</v>
      </c>
      <c r="N392" s="38">
        <f t="shared" si="795"/>
        <v>113.36</v>
      </c>
      <c r="O392" s="38">
        <f t="shared" si="796"/>
        <v>134</v>
      </c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40"/>
      <c r="AE392" s="40"/>
      <c r="AF392" s="41">
        <f t="shared" si="576"/>
        <v>0</v>
      </c>
      <c r="AG392" s="42"/>
    </row>
    <row r="393" spans="1:33" ht="13.8">
      <c r="A393" s="30" t="s">
        <v>4817</v>
      </c>
      <c r="B393" s="30" t="s">
        <v>4818</v>
      </c>
      <c r="C393" s="43"/>
      <c r="D393" s="44"/>
      <c r="E393" s="44"/>
      <c r="F393" s="35">
        <f t="shared" si="817"/>
        <v>0</v>
      </c>
      <c r="G393" s="35">
        <f t="shared" si="818"/>
        <v>0</v>
      </c>
      <c r="H393" s="35">
        <f t="shared" si="545"/>
        <v>0</v>
      </c>
      <c r="I393" s="21">
        <f t="shared" si="821"/>
        <v>18</v>
      </c>
      <c r="J393" s="37">
        <f t="shared" ref="J393:K393" si="832">MAX(N393,P393,R393,T393,V393,X393,Z393,AB393,AD393)</f>
        <v>384.18</v>
      </c>
      <c r="K393" s="37">
        <f t="shared" si="832"/>
        <v>453</v>
      </c>
      <c r="L393" s="38">
        <f t="shared" ref="L393:M393" si="833">MIN(N393,P393,R393,T393,V393,X393,Z393,AB393,AD393)</f>
        <v>384.18</v>
      </c>
      <c r="M393" s="38">
        <f t="shared" si="833"/>
        <v>453</v>
      </c>
      <c r="N393" s="38">
        <f t="shared" si="795"/>
        <v>384.18</v>
      </c>
      <c r="O393" s="38">
        <f t="shared" si="796"/>
        <v>453</v>
      </c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40"/>
      <c r="AE393" s="40"/>
      <c r="AF393" s="41">
        <f t="shared" si="576"/>
        <v>0</v>
      </c>
      <c r="AG393" s="42"/>
    </row>
    <row r="394" spans="1:33" ht="13.8">
      <c r="A394" s="30" t="s">
        <v>4819</v>
      </c>
      <c r="B394" s="30" t="s">
        <v>4820</v>
      </c>
      <c r="C394" s="43"/>
      <c r="D394" s="44"/>
      <c r="E394" s="44"/>
      <c r="F394" s="35">
        <f t="shared" si="817"/>
        <v>0</v>
      </c>
      <c r="G394" s="35">
        <f t="shared" si="818"/>
        <v>0</v>
      </c>
      <c r="H394" s="35">
        <f t="shared" si="545"/>
        <v>0</v>
      </c>
      <c r="I394" s="21">
        <f t="shared" si="821"/>
        <v>18</v>
      </c>
      <c r="J394" s="37">
        <f t="shared" ref="J394:K394" si="834">MAX(N394,P394,R394,T394,V394,X394,Z394,AB394,AD394)</f>
        <v>88.17</v>
      </c>
      <c r="K394" s="37">
        <f t="shared" si="834"/>
        <v>104</v>
      </c>
      <c r="L394" s="38">
        <f t="shared" ref="L394:M394" si="835">MIN(N394,P394,R394,T394,V394,X394,Z394,AB394,AD394)</f>
        <v>88.17</v>
      </c>
      <c r="M394" s="38">
        <f t="shared" si="835"/>
        <v>104</v>
      </c>
      <c r="N394" s="38">
        <f t="shared" si="795"/>
        <v>88.17</v>
      </c>
      <c r="O394" s="38">
        <f t="shared" si="796"/>
        <v>104</v>
      </c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40"/>
      <c r="AE394" s="40"/>
      <c r="AF394" s="41">
        <f t="shared" si="576"/>
        <v>0</v>
      </c>
      <c r="AG394" s="42"/>
    </row>
    <row r="395" spans="1:33" ht="13.8">
      <c r="A395" s="30" t="s">
        <v>4821</v>
      </c>
      <c r="B395" s="30" t="s">
        <v>4822</v>
      </c>
      <c r="C395" s="43"/>
      <c r="D395" s="44"/>
      <c r="E395" s="44"/>
      <c r="F395" s="35">
        <f t="shared" si="817"/>
        <v>0</v>
      </c>
      <c r="G395" s="35">
        <f t="shared" si="818"/>
        <v>0</v>
      </c>
      <c r="H395" s="35">
        <f t="shared" si="545"/>
        <v>0</v>
      </c>
      <c r="I395" s="21">
        <f t="shared" si="821"/>
        <v>18</v>
      </c>
      <c r="J395" s="37">
        <f t="shared" ref="J395:K395" si="836">MAX(N395,P395,R395,T395,V395,X395,Z395,AB395,AD395)</f>
        <v>125.96</v>
      </c>
      <c r="K395" s="37">
        <f t="shared" si="836"/>
        <v>149</v>
      </c>
      <c r="L395" s="38">
        <f t="shared" ref="L395:M395" si="837">MIN(N395,P395,R395,T395,V395,X395,Z395,AB395,AD395)</f>
        <v>125.96</v>
      </c>
      <c r="M395" s="38">
        <f t="shared" si="837"/>
        <v>149</v>
      </c>
      <c r="N395" s="38">
        <f t="shared" si="795"/>
        <v>125.96</v>
      </c>
      <c r="O395" s="38">
        <f t="shared" si="796"/>
        <v>149</v>
      </c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40"/>
      <c r="AE395" s="40"/>
      <c r="AF395" s="41">
        <f t="shared" si="576"/>
        <v>0</v>
      </c>
      <c r="AG395" s="42"/>
    </row>
    <row r="396" spans="1:33" ht="13.8">
      <c r="A396" s="30" t="s">
        <v>4823</v>
      </c>
      <c r="B396" s="30" t="s">
        <v>4824</v>
      </c>
      <c r="C396" s="43"/>
      <c r="D396" s="44"/>
      <c r="E396" s="44"/>
      <c r="F396" s="35">
        <f t="shared" si="817"/>
        <v>0</v>
      </c>
      <c r="G396" s="35">
        <f t="shared" si="818"/>
        <v>0</v>
      </c>
      <c r="H396" s="35">
        <f t="shared" si="545"/>
        <v>0</v>
      </c>
      <c r="I396" s="21">
        <f t="shared" si="821"/>
        <v>18</v>
      </c>
      <c r="J396" s="37">
        <f t="shared" ref="J396:K396" si="838">MAX(N396,P396,R396,T396,V396,X396,Z396,AB396,AD396)</f>
        <v>6.3</v>
      </c>
      <c r="K396" s="37">
        <f t="shared" si="838"/>
        <v>7</v>
      </c>
      <c r="L396" s="38">
        <f t="shared" ref="L396:M396" si="839">MIN(N396,P396,R396,T396,V396,X396,Z396,AB396,AD396)</f>
        <v>6.3</v>
      </c>
      <c r="M396" s="38">
        <f t="shared" si="839"/>
        <v>7</v>
      </c>
      <c r="N396" s="38">
        <f t="shared" si="795"/>
        <v>6.3</v>
      </c>
      <c r="O396" s="38">
        <f t="shared" si="796"/>
        <v>7</v>
      </c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40"/>
      <c r="AE396" s="40"/>
      <c r="AF396" s="41">
        <f t="shared" si="576"/>
        <v>0</v>
      </c>
      <c r="AG396" s="42"/>
    </row>
    <row r="397" spans="1:33" ht="13.8">
      <c r="A397" s="30" t="s">
        <v>4825</v>
      </c>
      <c r="B397" s="30" t="s">
        <v>4827</v>
      </c>
      <c r="C397" s="43"/>
      <c r="D397" s="44"/>
      <c r="E397" s="44"/>
      <c r="F397" s="35">
        <f t="shared" si="817"/>
        <v>0</v>
      </c>
      <c r="G397" s="35">
        <f t="shared" si="818"/>
        <v>0</v>
      </c>
      <c r="H397" s="35">
        <f t="shared" si="545"/>
        <v>0</v>
      </c>
      <c r="I397" s="21">
        <f t="shared" si="821"/>
        <v>18</v>
      </c>
      <c r="J397" s="37">
        <f t="shared" ref="J397:K397" si="840">MAX(N397,P397,R397,T397,V397,X397,Z397,AB397,AD397)</f>
        <v>151.15</v>
      </c>
      <c r="K397" s="37">
        <f t="shared" si="840"/>
        <v>178</v>
      </c>
      <c r="L397" s="38">
        <f t="shared" ref="L397:M397" si="841">MIN(N397,P397,R397,T397,V397,X397,Z397,AB397,AD397)</f>
        <v>151.15</v>
      </c>
      <c r="M397" s="38">
        <f t="shared" si="841"/>
        <v>178</v>
      </c>
      <c r="N397" s="38">
        <f t="shared" si="795"/>
        <v>151.15</v>
      </c>
      <c r="O397" s="38">
        <f t="shared" si="796"/>
        <v>178</v>
      </c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40"/>
      <c r="AE397" s="40"/>
      <c r="AF397" s="41">
        <f t="shared" si="576"/>
        <v>0</v>
      </c>
      <c r="AG397" s="42"/>
    </row>
    <row r="398" spans="1:33" ht="13.8">
      <c r="A398" s="30" t="s">
        <v>4829</v>
      </c>
      <c r="B398" s="30" t="s">
        <v>4832</v>
      </c>
      <c r="C398" s="43"/>
      <c r="D398" s="44"/>
      <c r="E398" s="44"/>
      <c r="F398" s="35">
        <f t="shared" si="817"/>
        <v>0</v>
      </c>
      <c r="G398" s="35">
        <f t="shared" si="818"/>
        <v>0</v>
      </c>
      <c r="H398" s="35">
        <f t="shared" si="545"/>
        <v>0</v>
      </c>
      <c r="I398" s="21">
        <f t="shared" si="821"/>
        <v>18</v>
      </c>
      <c r="J398" s="37">
        <f t="shared" ref="J398:K398" si="842">MAX(N398,P398,R398,T398,V398,X398,Z398,AB398,AD398)</f>
        <v>37.79</v>
      </c>
      <c r="K398" s="37">
        <f t="shared" si="842"/>
        <v>45</v>
      </c>
      <c r="L398" s="38">
        <f t="shared" ref="L398:M398" si="843">MIN(N398,P398,R398,T398,V398,X398,Z398,AB398,AD398)</f>
        <v>37.79</v>
      </c>
      <c r="M398" s="38">
        <f t="shared" si="843"/>
        <v>45</v>
      </c>
      <c r="N398" s="38">
        <f t="shared" si="795"/>
        <v>37.79</v>
      </c>
      <c r="O398" s="38">
        <f t="shared" si="796"/>
        <v>45</v>
      </c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40"/>
      <c r="AE398" s="40"/>
      <c r="AF398" s="41">
        <f t="shared" si="576"/>
        <v>0</v>
      </c>
      <c r="AG398" s="42"/>
    </row>
    <row r="399" spans="1:33" ht="13.8">
      <c r="A399" s="30" t="s">
        <v>4833</v>
      </c>
      <c r="B399" s="30" t="s">
        <v>4834</v>
      </c>
      <c r="C399" s="43"/>
      <c r="D399" s="44"/>
      <c r="E399" s="44"/>
      <c r="F399" s="35">
        <f t="shared" si="817"/>
        <v>0</v>
      </c>
      <c r="G399" s="35">
        <f t="shared" si="818"/>
        <v>0</v>
      </c>
      <c r="H399" s="35">
        <f t="shared" si="545"/>
        <v>0</v>
      </c>
      <c r="I399" s="21">
        <f t="shared" si="821"/>
        <v>18</v>
      </c>
      <c r="J399" s="37">
        <f t="shared" ref="J399:K399" si="844">MAX(N399,P399,R399,T399,V399,X399,Z399,AB399,AD399)</f>
        <v>314.89999999999998</v>
      </c>
      <c r="K399" s="37">
        <f t="shared" si="844"/>
        <v>372</v>
      </c>
      <c r="L399" s="38">
        <f t="shared" ref="L399:M399" si="845">MIN(N399,P399,R399,T399,V399,X399,Z399,AB399,AD399)</f>
        <v>314.89999999999998</v>
      </c>
      <c r="M399" s="38">
        <f t="shared" si="845"/>
        <v>372</v>
      </c>
      <c r="N399" s="38">
        <f t="shared" si="795"/>
        <v>314.89999999999998</v>
      </c>
      <c r="O399" s="38">
        <f t="shared" si="796"/>
        <v>372</v>
      </c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40"/>
      <c r="AE399" s="40"/>
      <c r="AF399" s="41">
        <f t="shared" si="576"/>
        <v>0</v>
      </c>
      <c r="AG399" s="42"/>
    </row>
    <row r="400" spans="1:33" ht="13.8">
      <c r="A400" s="30" t="s">
        <v>4835</v>
      </c>
      <c r="B400" s="30" t="s">
        <v>4836</v>
      </c>
      <c r="C400" s="43"/>
      <c r="D400" s="44"/>
      <c r="E400" s="44"/>
      <c r="F400" s="35">
        <f t="shared" si="817"/>
        <v>0</v>
      </c>
      <c r="G400" s="35">
        <f t="shared" si="818"/>
        <v>0</v>
      </c>
      <c r="H400" s="35">
        <f t="shared" si="545"/>
        <v>0</v>
      </c>
      <c r="I400" s="21">
        <f t="shared" si="821"/>
        <v>18</v>
      </c>
      <c r="J400" s="37">
        <f t="shared" ref="J400:K400" si="846">MAX(N400,P400,R400,T400,V400,X400,Z400,AB400,AD400)</f>
        <v>220.43</v>
      </c>
      <c r="K400" s="37">
        <f t="shared" si="846"/>
        <v>260</v>
      </c>
      <c r="L400" s="38">
        <f t="shared" ref="L400:M400" si="847">MIN(N400,P400,R400,T400,V400,X400,Z400,AB400,AD400)</f>
        <v>220.43</v>
      </c>
      <c r="M400" s="38">
        <f t="shared" si="847"/>
        <v>260</v>
      </c>
      <c r="N400" s="38">
        <f t="shared" si="795"/>
        <v>220.43</v>
      </c>
      <c r="O400" s="38">
        <f t="shared" si="796"/>
        <v>260</v>
      </c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40"/>
      <c r="AE400" s="40"/>
      <c r="AF400" s="41">
        <f t="shared" si="576"/>
        <v>0</v>
      </c>
      <c r="AG400" s="42"/>
    </row>
    <row r="401" spans="1:33" ht="13.8">
      <c r="A401" s="30" t="s">
        <v>4837</v>
      </c>
      <c r="B401" s="30" t="s">
        <v>4838</v>
      </c>
      <c r="C401" s="43"/>
      <c r="D401" s="44"/>
      <c r="E401" s="44"/>
      <c r="F401" s="35">
        <f t="shared" si="817"/>
        <v>0</v>
      </c>
      <c r="G401" s="35">
        <f t="shared" si="818"/>
        <v>0</v>
      </c>
      <c r="H401" s="35">
        <f t="shared" si="545"/>
        <v>0</v>
      </c>
      <c r="I401" s="21">
        <f t="shared" si="821"/>
        <v>18</v>
      </c>
      <c r="J401" s="37">
        <f t="shared" ref="J401:K401" si="848">MAX(N401,P401,R401,T401,V401,X401,Z401,AB401,AD401)</f>
        <v>321.2</v>
      </c>
      <c r="K401" s="37">
        <f t="shared" si="848"/>
        <v>379</v>
      </c>
      <c r="L401" s="38">
        <f t="shared" ref="L401:M401" si="849">MIN(N401,P401,R401,T401,V401,X401,Z401,AB401,AD401)</f>
        <v>321.2</v>
      </c>
      <c r="M401" s="38">
        <f t="shared" si="849"/>
        <v>379</v>
      </c>
      <c r="N401" s="38">
        <f t="shared" si="795"/>
        <v>321.2</v>
      </c>
      <c r="O401" s="38">
        <f t="shared" si="796"/>
        <v>379</v>
      </c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40"/>
      <c r="AE401" s="40"/>
      <c r="AF401" s="41">
        <f t="shared" si="576"/>
        <v>0</v>
      </c>
      <c r="AG401" s="42"/>
    </row>
    <row r="402" spans="1:33" ht="13.8">
      <c r="A402" s="30" t="s">
        <v>4840</v>
      </c>
      <c r="B402" s="30" t="s">
        <v>4841</v>
      </c>
      <c r="C402" s="43"/>
      <c r="D402" s="44"/>
      <c r="E402" s="44"/>
      <c r="F402" s="35">
        <f t="shared" si="817"/>
        <v>0</v>
      </c>
      <c r="G402" s="35">
        <f t="shared" si="818"/>
        <v>0</v>
      </c>
      <c r="H402" s="35">
        <f t="shared" si="545"/>
        <v>0</v>
      </c>
      <c r="I402" s="21">
        <f t="shared" si="821"/>
        <v>18</v>
      </c>
      <c r="J402" s="37">
        <f t="shared" ref="J402:K402" si="850">MAX(N402,P402,R402,T402,V402,X402,Z402,AB402,AD402)</f>
        <v>138.56</v>
      </c>
      <c r="K402" s="37">
        <f t="shared" si="850"/>
        <v>163</v>
      </c>
      <c r="L402" s="38">
        <f t="shared" ref="L402:M402" si="851">MIN(N402,P402,R402,T402,V402,X402,Z402,AB402,AD402)</f>
        <v>138.56</v>
      </c>
      <c r="M402" s="38">
        <f t="shared" si="851"/>
        <v>163</v>
      </c>
      <c r="N402" s="38">
        <f t="shared" si="795"/>
        <v>138.56</v>
      </c>
      <c r="O402" s="38">
        <f t="shared" si="796"/>
        <v>163</v>
      </c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40"/>
      <c r="AE402" s="40"/>
      <c r="AF402" s="41">
        <f t="shared" si="576"/>
        <v>0</v>
      </c>
      <c r="AG402" s="42"/>
    </row>
    <row r="403" spans="1:33" ht="13.8">
      <c r="A403" s="30" t="s">
        <v>4842</v>
      </c>
      <c r="B403" s="30" t="s">
        <v>4843</v>
      </c>
      <c r="C403" s="43"/>
      <c r="D403" s="44"/>
      <c r="E403" s="44"/>
      <c r="F403" s="35">
        <f t="shared" si="817"/>
        <v>0</v>
      </c>
      <c r="G403" s="35">
        <f t="shared" si="818"/>
        <v>0</v>
      </c>
      <c r="H403" s="35">
        <f t="shared" si="545"/>
        <v>0</v>
      </c>
      <c r="I403" s="21">
        <f t="shared" si="821"/>
        <v>18</v>
      </c>
      <c r="J403" s="37">
        <f t="shared" ref="J403:K403" si="852">MAX(N403,P403,R403,T403,V403,X403,Z403,AB403,AD403)</f>
        <v>226.73</v>
      </c>
      <c r="K403" s="37">
        <f t="shared" si="852"/>
        <v>268</v>
      </c>
      <c r="L403" s="38">
        <f t="shared" ref="L403:M403" si="853">MIN(N403,P403,R403,T403,V403,X403,Z403,AB403,AD403)</f>
        <v>226.73</v>
      </c>
      <c r="M403" s="38">
        <f t="shared" si="853"/>
        <v>268</v>
      </c>
      <c r="N403" s="38">
        <f t="shared" si="795"/>
        <v>226.73</v>
      </c>
      <c r="O403" s="38">
        <f t="shared" si="796"/>
        <v>268</v>
      </c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40"/>
      <c r="AE403" s="40"/>
      <c r="AF403" s="41">
        <f t="shared" si="576"/>
        <v>0</v>
      </c>
      <c r="AG403" s="42"/>
    </row>
    <row r="404" spans="1:33" ht="13.8">
      <c r="A404" s="30" t="s">
        <v>4844</v>
      </c>
      <c r="B404" s="30" t="s">
        <v>4845</v>
      </c>
      <c r="C404" s="43"/>
      <c r="D404" s="44"/>
      <c r="E404" s="44"/>
      <c r="F404" s="35">
        <f t="shared" si="817"/>
        <v>0</v>
      </c>
      <c r="G404" s="35">
        <f t="shared" si="818"/>
        <v>0</v>
      </c>
      <c r="H404" s="35">
        <f t="shared" si="545"/>
        <v>0</v>
      </c>
      <c r="I404" s="21">
        <f t="shared" si="821"/>
        <v>18</v>
      </c>
      <c r="J404" s="37">
        <f t="shared" ref="J404:K404" si="854">MAX(N404,P404,R404,T404,V404,X404,Z404,AB404,AD404)</f>
        <v>12.6</v>
      </c>
      <c r="K404" s="37">
        <f t="shared" si="854"/>
        <v>15</v>
      </c>
      <c r="L404" s="38">
        <f t="shared" ref="L404:M404" si="855">MIN(N404,P404,R404,T404,V404,X404,Z404,AB404,AD404)</f>
        <v>12.6</v>
      </c>
      <c r="M404" s="38">
        <f t="shared" si="855"/>
        <v>15</v>
      </c>
      <c r="N404" s="38">
        <f t="shared" si="795"/>
        <v>12.6</v>
      </c>
      <c r="O404" s="38">
        <f t="shared" si="796"/>
        <v>15</v>
      </c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40"/>
      <c r="AE404" s="40"/>
      <c r="AF404" s="41">
        <f t="shared" si="576"/>
        <v>0</v>
      </c>
      <c r="AG404" s="42"/>
    </row>
    <row r="405" spans="1:33" ht="13.8">
      <c r="A405" s="30" t="s">
        <v>4846</v>
      </c>
      <c r="B405" s="30" t="s">
        <v>4847</v>
      </c>
      <c r="C405" s="43"/>
      <c r="D405" s="44"/>
      <c r="E405" s="44"/>
      <c r="F405" s="35">
        <f t="shared" si="817"/>
        <v>0</v>
      </c>
      <c r="G405" s="35">
        <f t="shared" si="818"/>
        <v>0</v>
      </c>
      <c r="H405" s="35">
        <f t="shared" si="545"/>
        <v>0</v>
      </c>
      <c r="I405" s="21">
        <f t="shared" si="821"/>
        <v>18</v>
      </c>
      <c r="J405" s="37">
        <f t="shared" ref="J405:K405" si="856">MAX(N405,P405,R405,T405,V405,X405,Z405,AB405,AD405)</f>
        <v>12.6</v>
      </c>
      <c r="K405" s="37">
        <f t="shared" si="856"/>
        <v>15</v>
      </c>
      <c r="L405" s="38">
        <f t="shared" ref="L405:M405" si="857">MIN(N405,P405,R405,T405,V405,X405,Z405,AB405,AD405)</f>
        <v>12.6</v>
      </c>
      <c r="M405" s="38">
        <f t="shared" si="857"/>
        <v>15</v>
      </c>
      <c r="N405" s="38">
        <f t="shared" si="795"/>
        <v>12.6</v>
      </c>
      <c r="O405" s="38">
        <f t="shared" si="796"/>
        <v>15</v>
      </c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40"/>
      <c r="AE405" s="40"/>
      <c r="AF405" s="41">
        <f t="shared" si="576"/>
        <v>0</v>
      </c>
      <c r="AG405" s="42"/>
    </row>
    <row r="406" spans="1:33" ht="13.8">
      <c r="A406" s="30" t="s">
        <v>4848</v>
      </c>
      <c r="B406" s="30" t="s">
        <v>4849</v>
      </c>
      <c r="C406" s="43"/>
      <c r="D406" s="44"/>
      <c r="E406" s="44"/>
      <c r="F406" s="35">
        <f t="shared" si="817"/>
        <v>0</v>
      </c>
      <c r="G406" s="35">
        <f t="shared" si="818"/>
        <v>0</v>
      </c>
      <c r="H406" s="35">
        <f t="shared" si="545"/>
        <v>0</v>
      </c>
      <c r="I406" s="21">
        <f t="shared" si="821"/>
        <v>18</v>
      </c>
      <c r="J406" s="37">
        <f t="shared" ref="J406:K406" si="858">MAX(N406,P406,R406,T406,V406,X406,Z406,AB406,AD406)</f>
        <v>25.19</v>
      </c>
      <c r="K406" s="37">
        <f t="shared" si="858"/>
        <v>30</v>
      </c>
      <c r="L406" s="38">
        <f t="shared" ref="L406:M406" si="859">MIN(N406,P406,R406,T406,V406,X406,Z406,AB406,AD406)</f>
        <v>25.19</v>
      </c>
      <c r="M406" s="38">
        <f t="shared" si="859"/>
        <v>30</v>
      </c>
      <c r="N406" s="38">
        <f t="shared" si="795"/>
        <v>25.19</v>
      </c>
      <c r="O406" s="38">
        <f t="shared" si="796"/>
        <v>30</v>
      </c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40"/>
      <c r="AE406" s="40"/>
      <c r="AF406" s="41">
        <f t="shared" si="576"/>
        <v>0</v>
      </c>
      <c r="AG406" s="42"/>
    </row>
    <row r="407" spans="1:33" ht="13.8">
      <c r="A407" s="30" t="s">
        <v>4850</v>
      </c>
      <c r="B407" s="30" t="s">
        <v>4851</v>
      </c>
      <c r="C407" s="43"/>
      <c r="D407" s="44"/>
      <c r="E407" s="44"/>
      <c r="F407" s="35">
        <f t="shared" si="817"/>
        <v>0</v>
      </c>
      <c r="G407" s="35">
        <f t="shared" si="818"/>
        <v>0</v>
      </c>
      <c r="H407" s="35">
        <f t="shared" si="545"/>
        <v>0</v>
      </c>
      <c r="I407" s="21">
        <f t="shared" si="821"/>
        <v>18</v>
      </c>
      <c r="J407" s="37">
        <f t="shared" ref="J407:K407" si="860">MAX(N407,P407,R407,T407,V407,X407,Z407,AB407,AD407)</f>
        <v>62.98</v>
      </c>
      <c r="K407" s="37">
        <f t="shared" si="860"/>
        <v>74</v>
      </c>
      <c r="L407" s="38">
        <f t="shared" ref="L407:M407" si="861">MIN(N407,P407,R407,T407,V407,X407,Z407,AB407,AD407)</f>
        <v>62.98</v>
      </c>
      <c r="M407" s="38">
        <f t="shared" si="861"/>
        <v>74</v>
      </c>
      <c r="N407" s="38">
        <f t="shared" si="795"/>
        <v>62.98</v>
      </c>
      <c r="O407" s="38">
        <f t="shared" si="796"/>
        <v>74</v>
      </c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40"/>
      <c r="AE407" s="40"/>
      <c r="AF407" s="41">
        <f t="shared" si="576"/>
        <v>0</v>
      </c>
      <c r="AG407" s="42"/>
    </row>
    <row r="408" spans="1:33" ht="13.8">
      <c r="A408" s="30" t="s">
        <v>4852</v>
      </c>
      <c r="B408" s="30" t="s">
        <v>4853</v>
      </c>
      <c r="C408" s="43"/>
      <c r="D408" s="44"/>
      <c r="E408" s="44"/>
      <c r="F408" s="35">
        <f t="shared" si="817"/>
        <v>0</v>
      </c>
      <c r="G408" s="35">
        <f t="shared" si="818"/>
        <v>0</v>
      </c>
      <c r="H408" s="35">
        <f t="shared" si="545"/>
        <v>0</v>
      </c>
      <c r="I408" s="21">
        <f t="shared" si="821"/>
        <v>18</v>
      </c>
      <c r="J408" s="37">
        <f t="shared" ref="J408:K408" si="862">MAX(N408,P408,R408,T408,V408,X408,Z408,AB408,AD408)</f>
        <v>6.3</v>
      </c>
      <c r="K408" s="37">
        <f t="shared" si="862"/>
        <v>7</v>
      </c>
      <c r="L408" s="38">
        <f t="shared" ref="L408:M408" si="863">MIN(N408,P408,R408,T408,V408,X408,Z408,AB408,AD408)</f>
        <v>6.3</v>
      </c>
      <c r="M408" s="38">
        <f t="shared" si="863"/>
        <v>7</v>
      </c>
      <c r="N408" s="38">
        <f t="shared" si="795"/>
        <v>6.3</v>
      </c>
      <c r="O408" s="38">
        <f t="shared" si="796"/>
        <v>7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40"/>
      <c r="AE408" s="40"/>
      <c r="AF408" s="41">
        <f t="shared" si="576"/>
        <v>0</v>
      </c>
      <c r="AG408" s="42"/>
    </row>
    <row r="409" spans="1:33" ht="13.8">
      <c r="A409" s="30" t="s">
        <v>4854</v>
      </c>
      <c r="B409" s="30" t="s">
        <v>4855</v>
      </c>
      <c r="C409" s="43"/>
      <c r="D409" s="44"/>
      <c r="E409" s="44"/>
      <c r="F409" s="35">
        <f t="shared" si="817"/>
        <v>0</v>
      </c>
      <c r="G409" s="35">
        <f t="shared" si="818"/>
        <v>0</v>
      </c>
      <c r="H409" s="35">
        <f t="shared" si="545"/>
        <v>0</v>
      </c>
      <c r="I409" s="21">
        <f t="shared" si="821"/>
        <v>18</v>
      </c>
      <c r="J409" s="37">
        <f t="shared" ref="J409:K409" si="864">MAX(N409,P409,R409,T409,V409,X409,Z409,AB409,AD409)</f>
        <v>31.49</v>
      </c>
      <c r="K409" s="37">
        <f t="shared" si="864"/>
        <v>37</v>
      </c>
      <c r="L409" s="38">
        <f t="shared" ref="L409:M409" si="865">MIN(N409,P409,R409,T409,V409,X409,Z409,AB409,AD409)</f>
        <v>31.49</v>
      </c>
      <c r="M409" s="38">
        <f t="shared" si="865"/>
        <v>37</v>
      </c>
      <c r="N409" s="38">
        <f t="shared" si="795"/>
        <v>31.49</v>
      </c>
      <c r="O409" s="38">
        <f t="shared" si="796"/>
        <v>37</v>
      </c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40"/>
      <c r="AE409" s="40"/>
      <c r="AF409" s="41">
        <f t="shared" si="576"/>
        <v>0</v>
      </c>
      <c r="AG409" s="42"/>
    </row>
    <row r="410" spans="1:33" ht="13.8">
      <c r="A410" s="30" t="s">
        <v>4856</v>
      </c>
      <c r="B410" s="30" t="s">
        <v>4857</v>
      </c>
      <c r="C410" s="43"/>
      <c r="D410" s="44"/>
      <c r="E410" s="44"/>
      <c r="F410" s="35">
        <f t="shared" si="817"/>
        <v>0</v>
      </c>
      <c r="G410" s="35">
        <f t="shared" si="818"/>
        <v>0</v>
      </c>
      <c r="H410" s="35">
        <f t="shared" si="545"/>
        <v>0</v>
      </c>
      <c r="I410" s="21">
        <f t="shared" si="821"/>
        <v>18</v>
      </c>
      <c r="J410" s="37">
        <f t="shared" ref="J410:K410" si="866">MAX(N410,P410,R410,T410,V410,X410,Z410,AB410,AD410)</f>
        <v>25.19</v>
      </c>
      <c r="K410" s="37">
        <f t="shared" si="866"/>
        <v>30</v>
      </c>
      <c r="L410" s="38">
        <f t="shared" ref="L410:M410" si="867">MIN(N410,P410,R410,T410,V410,X410,Z410,AB410,AD410)</f>
        <v>25.19</v>
      </c>
      <c r="M410" s="38">
        <f t="shared" si="867"/>
        <v>30</v>
      </c>
      <c r="N410" s="38">
        <f t="shared" si="795"/>
        <v>25.19</v>
      </c>
      <c r="O410" s="38">
        <f t="shared" si="796"/>
        <v>30</v>
      </c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40"/>
      <c r="AE410" s="40"/>
      <c r="AF410" s="41">
        <f t="shared" si="576"/>
        <v>0</v>
      </c>
      <c r="AG410" s="42"/>
    </row>
    <row r="411" spans="1:33" ht="13.8">
      <c r="A411" s="30" t="s">
        <v>4858</v>
      </c>
      <c r="B411" s="30" t="s">
        <v>4859</v>
      </c>
      <c r="C411" s="43"/>
      <c r="D411" s="44"/>
      <c r="E411" s="44"/>
      <c r="F411" s="35">
        <f t="shared" si="817"/>
        <v>0</v>
      </c>
      <c r="G411" s="35">
        <f t="shared" si="818"/>
        <v>0</v>
      </c>
      <c r="H411" s="35">
        <f t="shared" si="545"/>
        <v>0</v>
      </c>
      <c r="I411" s="21">
        <f t="shared" si="821"/>
        <v>18</v>
      </c>
      <c r="J411" s="37">
        <f t="shared" ref="J411:K411" si="868">MAX(N411,P411,R411,T411,V411,X411,Z411,AB411,AD411)</f>
        <v>62.98</v>
      </c>
      <c r="K411" s="37">
        <f t="shared" si="868"/>
        <v>74</v>
      </c>
      <c r="L411" s="38">
        <f t="shared" ref="L411:M411" si="869">MIN(N411,P411,R411,T411,V411,X411,Z411,AB411,AD411)</f>
        <v>62.98</v>
      </c>
      <c r="M411" s="38">
        <f t="shared" si="869"/>
        <v>74</v>
      </c>
      <c r="N411" s="38">
        <f t="shared" si="795"/>
        <v>62.98</v>
      </c>
      <c r="O411" s="38">
        <f t="shared" si="796"/>
        <v>74</v>
      </c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40"/>
      <c r="AE411" s="40"/>
      <c r="AF411" s="41">
        <f t="shared" si="576"/>
        <v>0</v>
      </c>
      <c r="AG411" s="42"/>
    </row>
    <row r="412" spans="1:33" ht="13.8">
      <c r="A412" s="30" t="s">
        <v>4860</v>
      </c>
      <c r="B412" s="30" t="s">
        <v>4861</v>
      </c>
      <c r="C412" s="43"/>
      <c r="D412" s="44"/>
      <c r="E412" s="44"/>
      <c r="F412" s="35">
        <f t="shared" si="817"/>
        <v>0</v>
      </c>
      <c r="G412" s="35">
        <f t="shared" si="818"/>
        <v>0</v>
      </c>
      <c r="H412" s="35">
        <f t="shared" si="545"/>
        <v>0</v>
      </c>
      <c r="I412" s="21">
        <f t="shared" si="821"/>
        <v>18</v>
      </c>
      <c r="J412" s="37">
        <f t="shared" ref="J412:K412" si="870">MAX(N412,P412,R412,T412,V412,X412,Z412,AB412,AD412)</f>
        <v>44.09</v>
      </c>
      <c r="K412" s="37">
        <f t="shared" si="870"/>
        <v>52</v>
      </c>
      <c r="L412" s="38">
        <f t="shared" ref="L412:M412" si="871">MIN(N412,P412,R412,T412,V412,X412,Z412,AB412,AD412)</f>
        <v>44.09</v>
      </c>
      <c r="M412" s="38">
        <f t="shared" si="871"/>
        <v>52</v>
      </c>
      <c r="N412" s="38">
        <f t="shared" si="795"/>
        <v>44.09</v>
      </c>
      <c r="O412" s="38">
        <f t="shared" si="796"/>
        <v>52</v>
      </c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40"/>
      <c r="AE412" s="40"/>
      <c r="AF412" s="41">
        <f t="shared" si="576"/>
        <v>0</v>
      </c>
      <c r="AG412" s="42"/>
    </row>
    <row r="413" spans="1:33" ht="13.8">
      <c r="A413" s="30" t="s">
        <v>4862</v>
      </c>
      <c r="B413" s="30" t="s">
        <v>4863</v>
      </c>
      <c r="C413" s="43"/>
      <c r="D413" s="44"/>
      <c r="E413" s="44"/>
      <c r="F413" s="35">
        <f t="shared" si="817"/>
        <v>0</v>
      </c>
      <c r="G413" s="35">
        <f t="shared" si="818"/>
        <v>0</v>
      </c>
      <c r="H413" s="35">
        <f t="shared" si="545"/>
        <v>0</v>
      </c>
      <c r="I413" s="21">
        <f t="shared" si="821"/>
        <v>18</v>
      </c>
      <c r="J413" s="37">
        <f t="shared" ref="J413:K413" si="872">MAX(N413,P413,R413,T413,V413,X413,Z413,AB413,AD413)</f>
        <v>264.52</v>
      </c>
      <c r="K413" s="37">
        <f t="shared" si="872"/>
        <v>312</v>
      </c>
      <c r="L413" s="38">
        <f t="shared" ref="L413:M413" si="873">MIN(N413,P413,R413,T413,V413,X413,Z413,AB413,AD413)</f>
        <v>264.52</v>
      </c>
      <c r="M413" s="38">
        <f t="shared" si="873"/>
        <v>312</v>
      </c>
      <c r="N413" s="38">
        <f t="shared" si="795"/>
        <v>264.52</v>
      </c>
      <c r="O413" s="38">
        <f t="shared" si="796"/>
        <v>312</v>
      </c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40"/>
      <c r="AE413" s="40"/>
      <c r="AF413" s="41">
        <f t="shared" si="576"/>
        <v>0</v>
      </c>
      <c r="AG413" s="42"/>
    </row>
    <row r="414" spans="1:33" ht="13.8">
      <c r="A414" s="30" t="s">
        <v>4864</v>
      </c>
      <c r="B414" s="30" t="s">
        <v>4865</v>
      </c>
      <c r="C414" s="43"/>
      <c r="D414" s="44"/>
      <c r="E414" s="44"/>
      <c r="F414" s="35">
        <f t="shared" si="817"/>
        <v>0</v>
      </c>
      <c r="G414" s="35">
        <f t="shared" si="818"/>
        <v>0</v>
      </c>
      <c r="H414" s="35">
        <f t="shared" si="545"/>
        <v>0</v>
      </c>
      <c r="I414" s="21">
        <f t="shared" si="821"/>
        <v>18</v>
      </c>
      <c r="J414" s="37">
        <f t="shared" ref="J414:K414" si="874">MAX(N414,P414,R414,T414,V414,X414,Z414,AB414,AD414)</f>
        <v>132.26</v>
      </c>
      <c r="K414" s="37">
        <f t="shared" si="874"/>
        <v>156</v>
      </c>
      <c r="L414" s="38">
        <f t="shared" ref="L414:M414" si="875">MIN(N414,P414,R414,T414,V414,X414,Z414,AB414,AD414)</f>
        <v>132.26</v>
      </c>
      <c r="M414" s="38">
        <f t="shared" si="875"/>
        <v>156</v>
      </c>
      <c r="N414" s="38">
        <f t="shared" si="795"/>
        <v>132.26</v>
      </c>
      <c r="O414" s="38">
        <f t="shared" si="796"/>
        <v>156</v>
      </c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40"/>
      <c r="AE414" s="40"/>
      <c r="AF414" s="41">
        <f t="shared" si="576"/>
        <v>0</v>
      </c>
      <c r="AG414" s="42"/>
    </row>
    <row r="415" spans="1:33" ht="13.8">
      <c r="A415" s="30" t="s">
        <v>4866</v>
      </c>
      <c r="B415" s="30" t="s">
        <v>4867</v>
      </c>
      <c r="C415" s="43"/>
      <c r="D415" s="44"/>
      <c r="E415" s="44"/>
      <c r="F415" s="35">
        <f t="shared" si="817"/>
        <v>0</v>
      </c>
      <c r="G415" s="35">
        <f t="shared" si="818"/>
        <v>0</v>
      </c>
      <c r="H415" s="35">
        <f t="shared" si="545"/>
        <v>0</v>
      </c>
      <c r="I415" s="21">
        <f t="shared" si="821"/>
        <v>28</v>
      </c>
      <c r="J415" s="37">
        <f t="shared" ref="J415:K415" si="876">MAX(N415,P415,R415,T415,V415,X415,Z415,AB415,AD415)</f>
        <v>493.42</v>
      </c>
      <c r="K415" s="37">
        <f t="shared" si="876"/>
        <v>632</v>
      </c>
      <c r="L415" s="38">
        <f t="shared" ref="L415:M415" si="877">MIN(N415,P415,R415,T415,V415,X415,Z415,AB415,AD415)</f>
        <v>493.42</v>
      </c>
      <c r="M415" s="38">
        <f t="shared" si="877"/>
        <v>632</v>
      </c>
      <c r="N415" s="38">
        <f t="shared" si="795"/>
        <v>493.42</v>
      </c>
      <c r="O415" s="38">
        <f t="shared" si="796"/>
        <v>632</v>
      </c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40"/>
      <c r="AE415" s="40"/>
      <c r="AF415" s="41">
        <f t="shared" si="576"/>
        <v>0</v>
      </c>
      <c r="AG415" s="42"/>
    </row>
    <row r="416" spans="1:33" ht="13.8">
      <c r="A416" s="30" t="s">
        <v>4868</v>
      </c>
      <c r="B416" s="30" t="s">
        <v>4869</v>
      </c>
      <c r="C416" s="43"/>
      <c r="D416" s="44"/>
      <c r="E416" s="44"/>
      <c r="F416" s="35">
        <f t="shared" si="817"/>
        <v>0</v>
      </c>
      <c r="G416" s="35">
        <f t="shared" si="818"/>
        <v>0</v>
      </c>
      <c r="H416" s="35">
        <f t="shared" si="545"/>
        <v>0</v>
      </c>
      <c r="I416" s="21">
        <f t="shared" si="821"/>
        <v>28</v>
      </c>
      <c r="J416" s="37">
        <f t="shared" ref="J416:K416" si="878">MAX(N416,P416,R416,T416,V416,X416,Z416,AB416,AD416)</f>
        <v>493.42</v>
      </c>
      <c r="K416" s="37">
        <f t="shared" si="878"/>
        <v>632</v>
      </c>
      <c r="L416" s="38">
        <f t="shared" ref="L416:M416" si="879">MIN(N416,P416,R416,T416,V416,X416,Z416,AB416,AD416)</f>
        <v>493.42</v>
      </c>
      <c r="M416" s="38">
        <f t="shared" si="879"/>
        <v>632</v>
      </c>
      <c r="N416" s="38">
        <f t="shared" si="795"/>
        <v>493.42</v>
      </c>
      <c r="O416" s="38">
        <f t="shared" si="796"/>
        <v>632</v>
      </c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40"/>
      <c r="AE416" s="40"/>
      <c r="AF416" s="41">
        <f t="shared" si="576"/>
        <v>0</v>
      </c>
      <c r="AG416" s="42"/>
    </row>
    <row r="417" spans="1:33" ht="13.8">
      <c r="A417" s="30" t="s">
        <v>4870</v>
      </c>
      <c r="B417" s="30" t="s">
        <v>4871</v>
      </c>
      <c r="C417" s="43"/>
      <c r="D417" s="44"/>
      <c r="E417" s="44"/>
      <c r="F417" s="35">
        <f t="shared" si="817"/>
        <v>0</v>
      </c>
      <c r="G417" s="35">
        <f t="shared" si="818"/>
        <v>0</v>
      </c>
      <c r="H417" s="35">
        <f t="shared" si="545"/>
        <v>0</v>
      </c>
      <c r="I417" s="21">
        <f t="shared" si="821"/>
        <v>18</v>
      </c>
      <c r="J417" s="37">
        <f t="shared" ref="J417:K417" si="880">MAX(N417,P417,R417,T417,V417,X417,Z417,AB417,AD417)</f>
        <v>31.49</v>
      </c>
      <c r="K417" s="37">
        <f t="shared" si="880"/>
        <v>37</v>
      </c>
      <c r="L417" s="38">
        <f t="shared" ref="L417:M417" si="881">MIN(N417,P417,R417,T417,V417,X417,Z417,AB417,AD417)</f>
        <v>31.49</v>
      </c>
      <c r="M417" s="38">
        <f t="shared" si="881"/>
        <v>37</v>
      </c>
      <c r="N417" s="38">
        <f t="shared" si="795"/>
        <v>31.49</v>
      </c>
      <c r="O417" s="38">
        <f t="shared" si="796"/>
        <v>37</v>
      </c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40"/>
      <c r="AE417" s="40"/>
      <c r="AF417" s="41">
        <f t="shared" si="576"/>
        <v>0</v>
      </c>
      <c r="AG417" s="42"/>
    </row>
    <row r="418" spans="1:33" ht="13.8">
      <c r="A418" s="30" t="s">
        <v>4872</v>
      </c>
      <c r="B418" s="30" t="s">
        <v>4873</v>
      </c>
      <c r="C418" s="43"/>
      <c r="D418" s="44"/>
      <c r="E418" s="44"/>
      <c r="F418" s="35">
        <f t="shared" si="817"/>
        <v>0</v>
      </c>
      <c r="G418" s="35">
        <f t="shared" si="818"/>
        <v>0</v>
      </c>
      <c r="H418" s="35">
        <f t="shared" si="545"/>
        <v>0</v>
      </c>
      <c r="I418" s="21">
        <f t="shared" si="821"/>
        <v>18</v>
      </c>
      <c r="J418" s="37">
        <f t="shared" ref="J418:K418" si="882">MAX(N418,P418,R418,T418,V418,X418,Z418,AB418,AD418)</f>
        <v>163.75</v>
      </c>
      <c r="K418" s="37">
        <f t="shared" si="882"/>
        <v>193</v>
      </c>
      <c r="L418" s="38">
        <f t="shared" ref="L418:M418" si="883">MIN(N418,P418,R418,T418,V418,X418,Z418,AB418,AD418)</f>
        <v>163.75</v>
      </c>
      <c r="M418" s="38">
        <f t="shared" si="883"/>
        <v>193</v>
      </c>
      <c r="N418" s="38">
        <f t="shared" si="795"/>
        <v>163.75</v>
      </c>
      <c r="O418" s="38">
        <f t="shared" si="796"/>
        <v>193</v>
      </c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40"/>
      <c r="AE418" s="40"/>
      <c r="AF418" s="41">
        <f t="shared" si="576"/>
        <v>0</v>
      </c>
      <c r="AG418" s="42"/>
    </row>
    <row r="419" spans="1:33" ht="13.8">
      <c r="A419" s="30" t="s">
        <v>4874</v>
      </c>
      <c r="B419" s="30" t="s">
        <v>4875</v>
      </c>
      <c r="C419" s="43"/>
      <c r="D419" s="44"/>
      <c r="E419" s="44"/>
      <c r="F419" s="35">
        <f t="shared" si="817"/>
        <v>0</v>
      </c>
      <c r="G419" s="35">
        <f t="shared" si="818"/>
        <v>0</v>
      </c>
      <c r="H419" s="35">
        <f t="shared" si="545"/>
        <v>0</v>
      </c>
      <c r="I419" s="21">
        <f t="shared" si="821"/>
        <v>18</v>
      </c>
      <c r="J419" s="37">
        <f t="shared" ref="J419:K419" si="884">MAX(N419,P419,R419,T419,V419,X419,Z419,AB419,AD419)</f>
        <v>125.96</v>
      </c>
      <c r="K419" s="37">
        <f t="shared" si="884"/>
        <v>149</v>
      </c>
      <c r="L419" s="38">
        <f t="shared" ref="L419:M419" si="885">MIN(N419,P419,R419,T419,V419,X419,Z419,AB419,AD419)</f>
        <v>125.96</v>
      </c>
      <c r="M419" s="38">
        <f t="shared" si="885"/>
        <v>149</v>
      </c>
      <c r="N419" s="38">
        <f t="shared" si="795"/>
        <v>125.96</v>
      </c>
      <c r="O419" s="38">
        <f t="shared" si="796"/>
        <v>149</v>
      </c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40"/>
      <c r="AE419" s="40"/>
      <c r="AF419" s="41">
        <f t="shared" si="576"/>
        <v>0</v>
      </c>
      <c r="AG419" s="42"/>
    </row>
    <row r="420" spans="1:33" ht="13.8">
      <c r="A420" s="30" t="s">
        <v>4876</v>
      </c>
      <c r="B420" s="30" t="s">
        <v>4877</v>
      </c>
      <c r="C420" s="43"/>
      <c r="D420" s="44"/>
      <c r="E420" s="44"/>
      <c r="F420" s="35">
        <f t="shared" si="817"/>
        <v>0</v>
      </c>
      <c r="G420" s="35">
        <f t="shared" si="818"/>
        <v>0</v>
      </c>
      <c r="H420" s="35">
        <f t="shared" si="545"/>
        <v>0</v>
      </c>
      <c r="I420" s="21">
        <f t="shared" si="821"/>
        <v>18</v>
      </c>
      <c r="J420" s="37">
        <f t="shared" ref="J420:K420" si="886">MAX(N420,P420,R420,T420,V420,X420,Z420,AB420,AD420)</f>
        <v>4540.8599999999997</v>
      </c>
      <c r="K420" s="37">
        <f t="shared" si="886"/>
        <v>5358</v>
      </c>
      <c r="L420" s="38">
        <f t="shared" ref="L420:M420" si="887">MIN(N420,P420,R420,T420,V420,X420,Z420,AB420,AD420)</f>
        <v>4540.8599999999997</v>
      </c>
      <c r="M420" s="38">
        <f t="shared" si="887"/>
        <v>5358</v>
      </c>
      <c r="N420" s="38">
        <f t="shared" si="795"/>
        <v>4540.8599999999997</v>
      </c>
      <c r="O420" s="38">
        <f t="shared" si="796"/>
        <v>5358</v>
      </c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40"/>
      <c r="AE420" s="40"/>
      <c r="AF420" s="41">
        <f t="shared" si="576"/>
        <v>0</v>
      </c>
      <c r="AG420" s="42"/>
    </row>
    <row r="421" spans="1:33" ht="13.8">
      <c r="A421" s="30" t="s">
        <v>4878</v>
      </c>
      <c r="B421" s="30" t="s">
        <v>4879</v>
      </c>
      <c r="C421" s="43"/>
      <c r="D421" s="44"/>
      <c r="E421" s="44"/>
      <c r="F421" s="35">
        <f t="shared" si="817"/>
        <v>0</v>
      </c>
      <c r="G421" s="35">
        <f t="shared" si="818"/>
        <v>0</v>
      </c>
      <c r="H421" s="35">
        <f t="shared" si="545"/>
        <v>0</v>
      </c>
      <c r="I421" s="21">
        <f t="shared" si="821"/>
        <v>18</v>
      </c>
      <c r="J421" s="37">
        <f t="shared" ref="J421:K421" si="888">MAX(N421,P421,R421,T421,V421,X421,Z421,AB421,AD421)</f>
        <v>12.6</v>
      </c>
      <c r="K421" s="37">
        <f t="shared" si="888"/>
        <v>15</v>
      </c>
      <c r="L421" s="38">
        <f t="shared" ref="L421:M421" si="889">MIN(N421,P421,R421,T421,V421,X421,Z421,AB421,AD421)</f>
        <v>12.6</v>
      </c>
      <c r="M421" s="38">
        <f t="shared" si="889"/>
        <v>15</v>
      </c>
      <c r="N421" s="38">
        <f t="shared" si="795"/>
        <v>12.6</v>
      </c>
      <c r="O421" s="38">
        <f t="shared" si="796"/>
        <v>15</v>
      </c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40"/>
      <c r="AE421" s="40"/>
      <c r="AF421" s="41">
        <f t="shared" si="576"/>
        <v>0</v>
      </c>
      <c r="AG421" s="42"/>
    </row>
    <row r="422" spans="1:33" ht="13.8">
      <c r="A422" s="30" t="s">
        <v>4880</v>
      </c>
      <c r="B422" s="30" t="s">
        <v>4881</v>
      </c>
      <c r="C422" s="43"/>
      <c r="D422" s="44"/>
      <c r="E422" s="44"/>
      <c r="F422" s="35">
        <f t="shared" si="817"/>
        <v>0</v>
      </c>
      <c r="G422" s="35">
        <f t="shared" si="818"/>
        <v>0</v>
      </c>
      <c r="H422" s="35">
        <f t="shared" si="545"/>
        <v>0</v>
      </c>
      <c r="I422" s="21">
        <f t="shared" si="821"/>
        <v>18</v>
      </c>
      <c r="J422" s="37">
        <f t="shared" ref="J422:K422" si="890">MAX(N422,P422,R422,T422,V422,X422,Z422,AB422,AD422)</f>
        <v>18.89</v>
      </c>
      <c r="K422" s="37">
        <f t="shared" si="890"/>
        <v>22</v>
      </c>
      <c r="L422" s="38">
        <f t="shared" ref="L422:M422" si="891">MIN(N422,P422,R422,T422,V422,X422,Z422,AB422,AD422)</f>
        <v>18.89</v>
      </c>
      <c r="M422" s="38">
        <f t="shared" si="891"/>
        <v>22</v>
      </c>
      <c r="N422" s="38">
        <f t="shared" si="795"/>
        <v>18.89</v>
      </c>
      <c r="O422" s="38">
        <f t="shared" si="796"/>
        <v>22</v>
      </c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40"/>
      <c r="AE422" s="40"/>
      <c r="AF422" s="41">
        <f t="shared" si="576"/>
        <v>0</v>
      </c>
      <c r="AG422" s="42"/>
    </row>
    <row r="423" spans="1:33" ht="13.8">
      <c r="A423" s="30" t="s">
        <v>4882</v>
      </c>
      <c r="B423" s="30" t="s">
        <v>4883</v>
      </c>
      <c r="C423" s="43"/>
      <c r="D423" s="44"/>
      <c r="E423" s="44"/>
      <c r="F423" s="35">
        <f t="shared" si="817"/>
        <v>0</v>
      </c>
      <c r="G423" s="35">
        <f t="shared" si="818"/>
        <v>0</v>
      </c>
      <c r="H423" s="35">
        <f t="shared" si="545"/>
        <v>0</v>
      </c>
      <c r="I423" s="21">
        <f t="shared" si="821"/>
        <v>18</v>
      </c>
      <c r="J423" s="37">
        <f t="shared" ref="J423:K423" si="892">MAX(N423,P423,R423,T423,V423,X423,Z423,AB423,AD423)</f>
        <v>18.89</v>
      </c>
      <c r="K423" s="37">
        <f t="shared" si="892"/>
        <v>22</v>
      </c>
      <c r="L423" s="38">
        <f t="shared" ref="L423:M423" si="893">MIN(N423,P423,R423,T423,V423,X423,Z423,AB423,AD423)</f>
        <v>18.89</v>
      </c>
      <c r="M423" s="38">
        <f t="shared" si="893"/>
        <v>22</v>
      </c>
      <c r="N423" s="38">
        <f t="shared" si="795"/>
        <v>18.89</v>
      </c>
      <c r="O423" s="38">
        <f t="shared" si="796"/>
        <v>22</v>
      </c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40"/>
      <c r="AE423" s="40"/>
      <c r="AF423" s="41">
        <f t="shared" si="576"/>
        <v>0</v>
      </c>
      <c r="AG423" s="42"/>
    </row>
    <row r="424" spans="1:33" ht="13.8">
      <c r="A424" s="30" t="s">
        <v>2723</v>
      </c>
      <c r="B424" s="30" t="s">
        <v>2724</v>
      </c>
      <c r="C424" s="43"/>
      <c r="D424" s="44"/>
      <c r="E424" s="44"/>
      <c r="F424" s="35">
        <f t="shared" si="817"/>
        <v>0</v>
      </c>
      <c r="G424" s="35">
        <f t="shared" si="818"/>
        <v>0</v>
      </c>
      <c r="H424" s="35">
        <f t="shared" si="545"/>
        <v>0</v>
      </c>
      <c r="I424" s="17">
        <v>18</v>
      </c>
      <c r="J424" s="37">
        <f t="shared" ref="J424:K424" si="894">MAX(N424,P424,R424,T424,V424,X424,Z424,AB424,AD424)</f>
        <v>60</v>
      </c>
      <c r="K424" s="37">
        <f t="shared" si="894"/>
        <v>77</v>
      </c>
      <c r="L424" s="38">
        <f t="shared" ref="L424:M424" si="895">MIN(N424,P424,R424,T424,V424,X424,Z424,AB424,AD424)</f>
        <v>60</v>
      </c>
      <c r="M424" s="38">
        <f t="shared" si="895"/>
        <v>71</v>
      </c>
      <c r="N424" s="38">
        <f t="shared" si="795"/>
        <v>60</v>
      </c>
      <c r="O424" s="38">
        <f t="shared" si="796"/>
        <v>77</v>
      </c>
      <c r="P424" s="39"/>
      <c r="Q424" s="39"/>
      <c r="R424" s="39"/>
      <c r="S424" s="39"/>
      <c r="T424" s="39"/>
      <c r="U424" s="39"/>
      <c r="V424" s="39">
        <f>VLOOKUP(A424,Reo_LI,9,FALSE)</f>
        <v>60</v>
      </c>
      <c r="W424" s="39">
        <f>VLOOKUP(A424,Reo_LI,11,FALSE)</f>
        <v>71</v>
      </c>
      <c r="X424" s="39"/>
      <c r="Y424" s="39"/>
      <c r="Z424" s="39"/>
      <c r="AA424" s="39"/>
      <c r="AB424" s="39"/>
      <c r="AC424" s="39"/>
      <c r="AD424" s="40"/>
      <c r="AE424" s="40"/>
      <c r="AF424" s="41">
        <f t="shared" si="576"/>
        <v>0</v>
      </c>
      <c r="AG424" s="42"/>
    </row>
    <row r="425" spans="1:33" ht="13.8">
      <c r="A425" s="30" t="s">
        <v>4884</v>
      </c>
      <c r="B425" s="30" t="s">
        <v>4885</v>
      </c>
      <c r="C425" s="43"/>
      <c r="D425" s="44"/>
      <c r="E425" s="44"/>
      <c r="F425" s="35">
        <f t="shared" si="817"/>
        <v>0</v>
      </c>
      <c r="G425" s="35">
        <f t="shared" si="818"/>
        <v>0</v>
      </c>
      <c r="H425" s="35">
        <f t="shared" si="545"/>
        <v>0</v>
      </c>
      <c r="I425" s="21">
        <f>VLOOKUP(A425,Old_Inventory,9,FALSE)</f>
        <v>18</v>
      </c>
      <c r="J425" s="37">
        <f t="shared" ref="J425:K425" si="896">MAX(N425,P425,R425,T425,V425,X425,Z425,AB425,AD425)</f>
        <v>81.87</v>
      </c>
      <c r="K425" s="37">
        <f t="shared" si="896"/>
        <v>97</v>
      </c>
      <c r="L425" s="38">
        <f t="shared" ref="L425:M425" si="897">MIN(N425,P425,R425,T425,V425,X425,Z425,AB425,AD425)</f>
        <v>81.87</v>
      </c>
      <c r="M425" s="38">
        <f t="shared" si="897"/>
        <v>97</v>
      </c>
      <c r="N425" s="38">
        <f t="shared" si="795"/>
        <v>81.87</v>
      </c>
      <c r="O425" s="38">
        <f t="shared" si="796"/>
        <v>97</v>
      </c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40"/>
      <c r="AE425" s="40"/>
      <c r="AF425" s="41">
        <f t="shared" si="576"/>
        <v>0</v>
      </c>
      <c r="AG425" s="42"/>
    </row>
    <row r="426" spans="1:33" ht="27.6">
      <c r="A426" s="30" t="s">
        <v>4886</v>
      </c>
      <c r="B426" s="30" t="s">
        <v>4887</v>
      </c>
      <c r="C426" s="43"/>
      <c r="D426" s="44"/>
      <c r="E426" s="44"/>
      <c r="F426" s="35">
        <f t="shared" si="817"/>
        <v>0</v>
      </c>
      <c r="G426" s="35">
        <f t="shared" si="818"/>
        <v>0</v>
      </c>
      <c r="H426" s="35">
        <f t="shared" si="545"/>
        <v>0</v>
      </c>
      <c r="I426" s="21">
        <f>VLOOKUP(A426,Old_Inventory,9,FALSE)</f>
        <v>18</v>
      </c>
      <c r="J426" s="37">
        <f t="shared" ref="J426:K426" si="898">MAX(N426,P426,R426,T426,V426,X426,Z426,AB426,AD426)</f>
        <v>69.28</v>
      </c>
      <c r="K426" s="37">
        <f t="shared" si="898"/>
        <v>82</v>
      </c>
      <c r="L426" s="38">
        <f t="shared" ref="L426:M426" si="899">MIN(N426,P426,R426,T426,V426,X426,Z426,AB426,AD426)</f>
        <v>69.28</v>
      </c>
      <c r="M426" s="38">
        <f t="shared" si="899"/>
        <v>82</v>
      </c>
      <c r="N426" s="38">
        <f t="shared" si="795"/>
        <v>69.28</v>
      </c>
      <c r="O426" s="38">
        <f t="shared" si="796"/>
        <v>82</v>
      </c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40"/>
      <c r="AE426" s="40"/>
      <c r="AF426" s="41">
        <f t="shared" si="576"/>
        <v>0</v>
      </c>
      <c r="AG426" s="42"/>
    </row>
    <row r="427" spans="1:33" ht="13.8">
      <c r="A427" s="30" t="s">
        <v>4888</v>
      </c>
      <c r="B427" s="30" t="s">
        <v>4889</v>
      </c>
      <c r="C427" s="43"/>
      <c r="D427" s="44"/>
      <c r="E427" s="44"/>
      <c r="F427" s="35">
        <f t="shared" si="817"/>
        <v>0</v>
      </c>
      <c r="G427" s="35">
        <f t="shared" si="818"/>
        <v>0</v>
      </c>
      <c r="H427" s="35">
        <f t="shared" si="545"/>
        <v>0</v>
      </c>
      <c r="I427" s="21">
        <f>VLOOKUP(A427,Old_Inventory,9,FALSE)</f>
        <v>18</v>
      </c>
      <c r="J427" s="37">
        <f t="shared" ref="J427:K427" si="900">MAX(N427,P427,R427,T427,V427,X427,Z427,AB427,AD427)</f>
        <v>107.07</v>
      </c>
      <c r="K427" s="37">
        <f t="shared" si="900"/>
        <v>126</v>
      </c>
      <c r="L427" s="38">
        <f t="shared" ref="L427:M427" si="901">MIN(N427,P427,R427,T427,V427,X427,Z427,AB427,AD427)</f>
        <v>107.07</v>
      </c>
      <c r="M427" s="38">
        <f t="shared" si="901"/>
        <v>126</v>
      </c>
      <c r="N427" s="38">
        <f t="shared" si="795"/>
        <v>107.07</v>
      </c>
      <c r="O427" s="38">
        <f t="shared" si="796"/>
        <v>126</v>
      </c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40"/>
      <c r="AE427" s="40"/>
      <c r="AF427" s="41">
        <f t="shared" si="576"/>
        <v>0</v>
      </c>
      <c r="AG427" s="42"/>
    </row>
    <row r="428" spans="1:33" ht="27.6">
      <c r="A428" s="30" t="s">
        <v>4890</v>
      </c>
      <c r="B428" s="30" t="s">
        <v>4891</v>
      </c>
      <c r="C428" s="43"/>
      <c r="D428" s="44"/>
      <c r="E428" s="44">
        <v>4</v>
      </c>
      <c r="F428" s="35">
        <f t="shared" si="817"/>
        <v>0</v>
      </c>
      <c r="G428" s="35">
        <f t="shared" si="818"/>
        <v>0</v>
      </c>
      <c r="H428" s="35">
        <f t="shared" si="545"/>
        <v>4</v>
      </c>
      <c r="I428" s="21">
        <f>VLOOKUP(A428,Old_Inventory,9,FALSE)</f>
        <v>18</v>
      </c>
      <c r="J428" s="37">
        <f t="shared" ref="J428:K428" si="902">MAX(N428,P428,R428,T428,V428,X428,Z428,AB428,AD428)</f>
        <v>75.58</v>
      </c>
      <c r="K428" s="37">
        <f t="shared" si="902"/>
        <v>89</v>
      </c>
      <c r="L428" s="38">
        <f t="shared" ref="L428:M428" si="903">MIN(N428,P428,R428,T428,V428,X428,Z428,AB428,AD428)</f>
        <v>75.58</v>
      </c>
      <c r="M428" s="38">
        <f t="shared" si="903"/>
        <v>89</v>
      </c>
      <c r="N428" s="38">
        <f t="shared" si="795"/>
        <v>75.58</v>
      </c>
      <c r="O428" s="38">
        <f t="shared" si="796"/>
        <v>89</v>
      </c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40"/>
      <c r="AE428" s="40"/>
      <c r="AF428" s="41">
        <f t="shared" si="576"/>
        <v>-4</v>
      </c>
      <c r="AG428" s="42"/>
    </row>
    <row r="429" spans="1:33" ht="27.6">
      <c r="A429" s="30" t="s">
        <v>2725</v>
      </c>
      <c r="B429" s="30" t="s">
        <v>2726</v>
      </c>
      <c r="C429" s="43"/>
      <c r="D429" s="44"/>
      <c r="E429" s="44"/>
      <c r="F429" s="35">
        <f t="shared" si="817"/>
        <v>0</v>
      </c>
      <c r="G429" s="35">
        <f t="shared" si="818"/>
        <v>0</v>
      </c>
      <c r="H429" s="35">
        <f t="shared" si="545"/>
        <v>0</v>
      </c>
      <c r="I429" s="17">
        <v>18</v>
      </c>
      <c r="J429" s="37">
        <f t="shared" ref="J429:K429" si="904">MAX(N429,P429,R429,T429,V429,X429,Z429,AB429,AD429)</f>
        <v>528</v>
      </c>
      <c r="K429" s="37">
        <f t="shared" si="904"/>
        <v>624</v>
      </c>
      <c r="L429" s="38">
        <f t="shared" ref="L429:M429" si="905">MIN(N429,P429,R429,T429,V429,X429,Z429,AB429,AD429)</f>
        <v>527</v>
      </c>
      <c r="M429" s="38">
        <f t="shared" si="905"/>
        <v>622</v>
      </c>
      <c r="N429" s="38">
        <f t="shared" si="795"/>
        <v>527</v>
      </c>
      <c r="O429" s="38">
        <f t="shared" si="796"/>
        <v>622</v>
      </c>
      <c r="P429" s="39"/>
      <c r="Q429" s="39"/>
      <c r="R429" s="39"/>
      <c r="S429" s="39"/>
      <c r="T429" s="39"/>
      <c r="U429" s="39"/>
      <c r="V429" s="39">
        <f>VLOOKUP(A429,Reo_LI,9,FALSE)</f>
        <v>528</v>
      </c>
      <c r="W429" s="39">
        <f>VLOOKUP(A429,Reo_LI,11,FALSE)</f>
        <v>624</v>
      </c>
      <c r="X429" s="39"/>
      <c r="Y429" s="39"/>
      <c r="Z429" s="39"/>
      <c r="AA429" s="39"/>
      <c r="AB429" s="39"/>
      <c r="AC429" s="39"/>
      <c r="AD429" s="40"/>
      <c r="AE429" s="40"/>
      <c r="AF429" s="41">
        <f t="shared" si="576"/>
        <v>0</v>
      </c>
      <c r="AG429" s="42"/>
    </row>
    <row r="430" spans="1:33" ht="27.6">
      <c r="A430" s="30" t="s">
        <v>4892</v>
      </c>
      <c r="B430" s="30" t="s">
        <v>4893</v>
      </c>
      <c r="C430" s="43"/>
      <c r="D430" s="44"/>
      <c r="E430" s="44"/>
      <c r="F430" s="35">
        <f t="shared" si="817"/>
        <v>0</v>
      </c>
      <c r="G430" s="35">
        <f t="shared" si="818"/>
        <v>0</v>
      </c>
      <c r="H430" s="35">
        <f t="shared" si="545"/>
        <v>0</v>
      </c>
      <c r="I430" s="21">
        <f>VLOOKUP(A430,Old_Inventory,9,FALSE)</f>
        <v>18</v>
      </c>
      <c r="J430" s="37">
        <f t="shared" ref="J430:K430" si="906">MAX(N430,P430,R430,T430,V430,X430,Z430,AB430,AD430)</f>
        <v>421.97</v>
      </c>
      <c r="K430" s="37">
        <f t="shared" si="906"/>
        <v>498</v>
      </c>
      <c r="L430" s="38">
        <f t="shared" ref="L430:M430" si="907">MIN(N430,P430,R430,T430,V430,X430,Z430,AB430,AD430)</f>
        <v>421.97</v>
      </c>
      <c r="M430" s="38">
        <f t="shared" si="907"/>
        <v>498</v>
      </c>
      <c r="N430" s="38">
        <f t="shared" si="795"/>
        <v>421.97</v>
      </c>
      <c r="O430" s="38">
        <f t="shared" si="796"/>
        <v>498</v>
      </c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40"/>
      <c r="AE430" s="40"/>
      <c r="AF430" s="41">
        <f t="shared" si="576"/>
        <v>0</v>
      </c>
      <c r="AG430" s="42"/>
    </row>
    <row r="431" spans="1:33" ht="27.6">
      <c r="A431" s="30" t="s">
        <v>4894</v>
      </c>
      <c r="B431" s="30" t="s">
        <v>4895</v>
      </c>
      <c r="C431" s="43"/>
      <c r="D431" s="44"/>
      <c r="E431" s="44"/>
      <c r="F431" s="35">
        <f t="shared" si="817"/>
        <v>0</v>
      </c>
      <c r="G431" s="35">
        <f t="shared" si="818"/>
        <v>0</v>
      </c>
      <c r="H431" s="35">
        <f t="shared" si="545"/>
        <v>0</v>
      </c>
      <c r="I431" s="21">
        <f>VLOOKUP(A431,Old_Inventory,9,FALSE)</f>
        <v>18</v>
      </c>
      <c r="J431" s="37">
        <f t="shared" ref="J431:K431" si="908">MAX(N431,P431,R431,T431,V431,X431,Z431,AB431,AD431)</f>
        <v>75.58</v>
      </c>
      <c r="K431" s="37">
        <f t="shared" si="908"/>
        <v>89</v>
      </c>
      <c r="L431" s="38">
        <f t="shared" ref="L431:M431" si="909">MIN(N431,P431,R431,T431,V431,X431,Z431,AB431,AD431)</f>
        <v>75.58</v>
      </c>
      <c r="M431" s="38">
        <f t="shared" si="909"/>
        <v>89</v>
      </c>
      <c r="N431" s="38">
        <f t="shared" si="795"/>
        <v>75.58</v>
      </c>
      <c r="O431" s="38">
        <f t="shared" si="796"/>
        <v>89</v>
      </c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40"/>
      <c r="AE431" s="40"/>
      <c r="AF431" s="41">
        <f t="shared" si="576"/>
        <v>0</v>
      </c>
      <c r="AG431" s="42"/>
    </row>
    <row r="432" spans="1:33" ht="13.8">
      <c r="A432" s="30" t="s">
        <v>2727</v>
      </c>
      <c r="B432" s="30" t="s">
        <v>2728</v>
      </c>
      <c r="C432" s="43"/>
      <c r="D432" s="44"/>
      <c r="E432" s="44"/>
      <c r="F432" s="35">
        <f t="shared" si="817"/>
        <v>0</v>
      </c>
      <c r="G432" s="35">
        <f t="shared" si="818"/>
        <v>0</v>
      </c>
      <c r="H432" s="35">
        <f t="shared" si="545"/>
        <v>0</v>
      </c>
      <c r="I432" s="17">
        <v>18</v>
      </c>
      <c r="J432" s="37">
        <f t="shared" ref="J432:K432" si="910">MAX(N432,P432,R432,T432,V432,X432,Z432,AB432,AD432)</f>
        <v>528</v>
      </c>
      <c r="K432" s="37">
        <f t="shared" si="910"/>
        <v>624</v>
      </c>
      <c r="L432" s="38">
        <f t="shared" ref="L432:M432" si="911">MIN(N432,P432,R432,T432,V432,X432,Z432,AB432,AD432)</f>
        <v>527</v>
      </c>
      <c r="M432" s="38">
        <f t="shared" si="911"/>
        <v>622</v>
      </c>
      <c r="N432" s="38">
        <f t="shared" si="795"/>
        <v>527</v>
      </c>
      <c r="O432" s="38">
        <f t="shared" si="796"/>
        <v>622</v>
      </c>
      <c r="P432" s="39"/>
      <c r="Q432" s="39"/>
      <c r="R432" s="39"/>
      <c r="S432" s="39"/>
      <c r="T432" s="39"/>
      <c r="U432" s="39"/>
      <c r="V432" s="39">
        <f>VLOOKUP(A432,Reo_LI,9,FALSE)</f>
        <v>528</v>
      </c>
      <c r="W432" s="39">
        <f>VLOOKUP(A432,Reo_LI,11,FALSE)</f>
        <v>624</v>
      </c>
      <c r="X432" s="39"/>
      <c r="Y432" s="39"/>
      <c r="Z432" s="39"/>
      <c r="AA432" s="39"/>
      <c r="AB432" s="39"/>
      <c r="AC432" s="39"/>
      <c r="AD432" s="40"/>
      <c r="AE432" s="40"/>
      <c r="AF432" s="41">
        <f t="shared" si="576"/>
        <v>0</v>
      </c>
      <c r="AG432" s="42"/>
    </row>
    <row r="433" spans="1:33" ht="13.8">
      <c r="A433" s="30" t="s">
        <v>4896</v>
      </c>
      <c r="B433" s="30" t="s">
        <v>4897</v>
      </c>
      <c r="C433" s="43"/>
      <c r="D433" s="44"/>
      <c r="E433" s="44"/>
      <c r="F433" s="35">
        <f t="shared" si="817"/>
        <v>0</v>
      </c>
      <c r="G433" s="35">
        <f t="shared" si="818"/>
        <v>0</v>
      </c>
      <c r="H433" s="35">
        <f t="shared" si="545"/>
        <v>0</v>
      </c>
      <c r="I433" s="21">
        <f>VLOOKUP(A433,Old_Inventory,9,FALSE)</f>
        <v>18</v>
      </c>
      <c r="J433" s="37">
        <f t="shared" ref="J433:K433" si="912">MAX(N433,P433,R433,T433,V433,X433,Z433,AB433,AD433)</f>
        <v>107.07</v>
      </c>
      <c r="K433" s="37">
        <f t="shared" si="912"/>
        <v>126</v>
      </c>
      <c r="L433" s="38">
        <f t="shared" ref="L433:M433" si="913">MIN(N433,P433,R433,T433,V433,X433,Z433,AB433,AD433)</f>
        <v>107.07</v>
      </c>
      <c r="M433" s="38">
        <f t="shared" si="913"/>
        <v>126</v>
      </c>
      <c r="N433" s="38">
        <f t="shared" si="795"/>
        <v>107.07</v>
      </c>
      <c r="O433" s="38">
        <f t="shared" si="796"/>
        <v>126</v>
      </c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40"/>
      <c r="AE433" s="40"/>
      <c r="AF433" s="41">
        <f t="shared" si="576"/>
        <v>0</v>
      </c>
      <c r="AG433" s="42"/>
    </row>
    <row r="434" spans="1:33" ht="13.8">
      <c r="A434" s="30" t="s">
        <v>2387</v>
      </c>
      <c r="B434" s="30" t="s">
        <v>2388</v>
      </c>
      <c r="C434" s="43"/>
      <c r="D434" s="44"/>
      <c r="E434" s="44"/>
      <c r="F434" s="35">
        <f t="shared" si="817"/>
        <v>0</v>
      </c>
      <c r="G434" s="35">
        <f t="shared" si="818"/>
        <v>0</v>
      </c>
      <c r="H434" s="35">
        <f t="shared" si="545"/>
        <v>0</v>
      </c>
      <c r="I434" s="17">
        <v>18</v>
      </c>
      <c r="J434" s="37">
        <f t="shared" ref="J434:K434" si="914">MAX(N434,P434,R434,T434,V434,X434,Z434,AB434,AD434)</f>
        <v>75.58</v>
      </c>
      <c r="K434" s="37">
        <f t="shared" si="914"/>
        <v>89</v>
      </c>
      <c r="L434" s="38">
        <f t="shared" ref="L434:M434" si="915">MIN(N434,P434,R434,T434,V434,X434,Z434,AB434,AD434)</f>
        <v>69</v>
      </c>
      <c r="M434" s="38">
        <f t="shared" si="915"/>
        <v>82</v>
      </c>
      <c r="N434" s="38">
        <f t="shared" si="795"/>
        <v>75.58</v>
      </c>
      <c r="O434" s="38">
        <f t="shared" si="796"/>
        <v>89</v>
      </c>
      <c r="P434" s="39"/>
      <c r="Q434" s="39"/>
      <c r="R434" s="39"/>
      <c r="S434" s="39"/>
      <c r="T434" s="39">
        <f>VLOOKUP(A434,Magnus,9,FALSE)</f>
        <v>69</v>
      </c>
      <c r="U434" s="39">
        <f>VLOOKUP(A434,Magnus,11,FALSE)</f>
        <v>82</v>
      </c>
      <c r="V434" s="39"/>
      <c r="W434" s="39"/>
      <c r="X434" s="39"/>
      <c r="Y434" s="39"/>
      <c r="Z434" s="39"/>
      <c r="AA434" s="39"/>
      <c r="AB434" s="39"/>
      <c r="AC434" s="39"/>
      <c r="AD434" s="40"/>
      <c r="AE434" s="40"/>
      <c r="AF434" s="41">
        <f t="shared" si="576"/>
        <v>0</v>
      </c>
      <c r="AG434" s="42"/>
    </row>
    <row r="435" spans="1:33" ht="13.8">
      <c r="A435" s="30" t="s">
        <v>4898</v>
      </c>
      <c r="B435" s="30" t="s">
        <v>4899</v>
      </c>
      <c r="C435" s="43"/>
      <c r="D435" s="44"/>
      <c r="E435" s="44"/>
      <c r="F435" s="35">
        <f t="shared" si="817"/>
        <v>0</v>
      </c>
      <c r="G435" s="35">
        <f t="shared" si="818"/>
        <v>0</v>
      </c>
      <c r="H435" s="35">
        <f t="shared" si="545"/>
        <v>0</v>
      </c>
      <c r="I435" s="21">
        <f>VLOOKUP(A435,Old_Inventory,9,FALSE)</f>
        <v>18</v>
      </c>
      <c r="J435" s="37">
        <f t="shared" ref="J435:K435" si="916">MAX(N435,P435,R435,T435,V435,X435,Z435,AB435,AD435)</f>
        <v>75.58</v>
      </c>
      <c r="K435" s="37">
        <f t="shared" si="916"/>
        <v>89</v>
      </c>
      <c r="L435" s="38">
        <f t="shared" ref="L435:M435" si="917">MIN(N435,P435,R435,T435,V435,X435,Z435,AB435,AD435)</f>
        <v>75.58</v>
      </c>
      <c r="M435" s="38">
        <f t="shared" si="917"/>
        <v>89</v>
      </c>
      <c r="N435" s="38">
        <f t="shared" si="795"/>
        <v>75.58</v>
      </c>
      <c r="O435" s="38">
        <f t="shared" si="796"/>
        <v>89</v>
      </c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40"/>
      <c r="AE435" s="40"/>
      <c r="AF435" s="41">
        <f t="shared" si="576"/>
        <v>0</v>
      </c>
      <c r="AG435" s="42"/>
    </row>
    <row r="436" spans="1:33" ht="13.8">
      <c r="A436" s="30" t="s">
        <v>4900</v>
      </c>
      <c r="B436" s="30" t="s">
        <v>4901</v>
      </c>
      <c r="C436" s="43"/>
      <c r="D436" s="44"/>
      <c r="E436" s="44"/>
      <c r="F436" s="35">
        <f t="shared" si="817"/>
        <v>0</v>
      </c>
      <c r="G436" s="35">
        <f t="shared" si="818"/>
        <v>0</v>
      </c>
      <c r="H436" s="35">
        <f t="shared" si="545"/>
        <v>0</v>
      </c>
      <c r="I436" s="21">
        <f>VLOOKUP(A436,Old_Inventory,9,FALSE)</f>
        <v>18</v>
      </c>
      <c r="J436" s="37">
        <f t="shared" ref="J436:K436" si="918">MAX(N436,P436,R436,T436,V436,X436,Z436,AB436,AD436)</f>
        <v>510.14</v>
      </c>
      <c r="K436" s="37">
        <f t="shared" si="918"/>
        <v>602</v>
      </c>
      <c r="L436" s="38">
        <f t="shared" ref="L436:M436" si="919">MIN(N436,P436,R436,T436,V436,X436,Z436,AB436,AD436)</f>
        <v>510.14</v>
      </c>
      <c r="M436" s="38">
        <f t="shared" si="919"/>
        <v>602</v>
      </c>
      <c r="N436" s="38">
        <f t="shared" si="795"/>
        <v>510.14</v>
      </c>
      <c r="O436" s="38">
        <f t="shared" si="796"/>
        <v>602</v>
      </c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40"/>
      <c r="AE436" s="40"/>
      <c r="AF436" s="41">
        <f t="shared" si="576"/>
        <v>0</v>
      </c>
      <c r="AG436" s="42"/>
    </row>
    <row r="437" spans="1:33" ht="13.8">
      <c r="A437" s="30" t="s">
        <v>4902</v>
      </c>
      <c r="B437" s="30" t="s">
        <v>4903</v>
      </c>
      <c r="C437" s="43"/>
      <c r="D437" s="44"/>
      <c r="E437" s="44"/>
      <c r="F437" s="35">
        <f t="shared" si="817"/>
        <v>0</v>
      </c>
      <c r="G437" s="35">
        <f t="shared" si="818"/>
        <v>0</v>
      </c>
      <c r="H437" s="35">
        <f t="shared" si="545"/>
        <v>0</v>
      </c>
      <c r="I437" s="21">
        <f>VLOOKUP(A437,Old_Inventory,9,FALSE)</f>
        <v>18</v>
      </c>
      <c r="J437" s="37">
        <f t="shared" ref="J437:K437" si="920">MAX(N437,P437,R437,T437,V437,X437,Z437,AB437,AD437)</f>
        <v>182.64</v>
      </c>
      <c r="K437" s="37">
        <f t="shared" si="920"/>
        <v>216</v>
      </c>
      <c r="L437" s="38">
        <f t="shared" ref="L437:M437" si="921">MIN(N437,P437,R437,T437,V437,X437,Z437,AB437,AD437)</f>
        <v>182.64</v>
      </c>
      <c r="M437" s="38">
        <f t="shared" si="921"/>
        <v>216</v>
      </c>
      <c r="N437" s="38">
        <f t="shared" si="795"/>
        <v>182.64</v>
      </c>
      <c r="O437" s="38">
        <f t="shared" si="796"/>
        <v>216</v>
      </c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40"/>
      <c r="AE437" s="40"/>
      <c r="AF437" s="41">
        <f t="shared" si="576"/>
        <v>0</v>
      </c>
      <c r="AG437" s="42"/>
    </row>
    <row r="438" spans="1:33" ht="13.8">
      <c r="A438" s="30" t="s">
        <v>4904</v>
      </c>
      <c r="B438" s="30" t="s">
        <v>4905</v>
      </c>
      <c r="C438" s="43"/>
      <c r="D438" s="44"/>
      <c r="E438" s="44"/>
      <c r="F438" s="35">
        <f t="shared" si="817"/>
        <v>0</v>
      </c>
      <c r="G438" s="35">
        <f t="shared" si="818"/>
        <v>0</v>
      </c>
      <c r="H438" s="35">
        <f t="shared" si="545"/>
        <v>0</v>
      </c>
      <c r="I438" s="21">
        <f>VLOOKUP(A438,Old_Inventory,9,FALSE)</f>
        <v>18</v>
      </c>
      <c r="J438" s="37">
        <f t="shared" ref="J438:K438" si="922">MAX(N438,P438,R438,T438,V438,X438,Z438,AB438,AD438)</f>
        <v>151.15</v>
      </c>
      <c r="K438" s="37">
        <f t="shared" si="922"/>
        <v>178</v>
      </c>
      <c r="L438" s="38">
        <f t="shared" ref="L438:M438" si="923">MIN(N438,P438,R438,T438,V438,X438,Z438,AB438,AD438)</f>
        <v>151.15</v>
      </c>
      <c r="M438" s="38">
        <f t="shared" si="923"/>
        <v>178</v>
      </c>
      <c r="N438" s="38">
        <f t="shared" si="795"/>
        <v>151.15</v>
      </c>
      <c r="O438" s="38">
        <f t="shared" si="796"/>
        <v>178</v>
      </c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40"/>
      <c r="AE438" s="40"/>
      <c r="AF438" s="41">
        <f t="shared" si="576"/>
        <v>0</v>
      </c>
      <c r="AG438" s="42"/>
    </row>
    <row r="439" spans="1:33" ht="13.8">
      <c r="A439" s="30" t="s">
        <v>4906</v>
      </c>
      <c r="B439" s="30" t="s">
        <v>4907</v>
      </c>
      <c r="C439" s="43"/>
      <c r="D439" s="44"/>
      <c r="E439" s="44"/>
      <c r="F439" s="35">
        <f t="shared" si="817"/>
        <v>0</v>
      </c>
      <c r="G439" s="35">
        <f t="shared" si="818"/>
        <v>0</v>
      </c>
      <c r="H439" s="35">
        <f t="shared" si="545"/>
        <v>0</v>
      </c>
      <c r="I439" s="21">
        <f>VLOOKUP(A439,Old_Inventory,9,FALSE)</f>
        <v>18</v>
      </c>
      <c r="J439" s="37">
        <f t="shared" ref="J439:K439" si="924">MAX(N439,P439,R439,T439,V439,X439,Z439,AB439,AD439)</f>
        <v>491.24</v>
      </c>
      <c r="K439" s="37">
        <f t="shared" si="924"/>
        <v>580</v>
      </c>
      <c r="L439" s="38">
        <f t="shared" ref="L439:M439" si="925">MIN(N439,P439,R439,T439,V439,X439,Z439,AB439,AD439)</f>
        <v>491.24</v>
      </c>
      <c r="M439" s="38">
        <f t="shared" si="925"/>
        <v>580</v>
      </c>
      <c r="N439" s="38">
        <f t="shared" si="795"/>
        <v>491.24</v>
      </c>
      <c r="O439" s="38">
        <f t="shared" si="796"/>
        <v>580</v>
      </c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40"/>
      <c r="AE439" s="40"/>
      <c r="AF439" s="41">
        <f t="shared" si="576"/>
        <v>0</v>
      </c>
      <c r="AG439" s="42"/>
    </row>
    <row r="440" spans="1:33" ht="13.8">
      <c r="A440" s="30" t="s">
        <v>550</v>
      </c>
      <c r="B440" s="30" t="s">
        <v>698</v>
      </c>
      <c r="C440" s="43"/>
      <c r="D440" s="44">
        <v>1</v>
      </c>
      <c r="E440" s="44">
        <v>1</v>
      </c>
      <c r="F440" s="35">
        <f t="shared" si="817"/>
        <v>0</v>
      </c>
      <c r="G440" s="35">
        <f t="shared" si="818"/>
        <v>1</v>
      </c>
      <c r="H440" s="35">
        <f t="shared" si="545"/>
        <v>0</v>
      </c>
      <c r="I440" s="17">
        <v>18</v>
      </c>
      <c r="J440" s="37">
        <f t="shared" ref="J440:K440" si="926">MAX(N440,P440,R440,T440,V440,X440,Z440,AB440,AD440)</f>
        <v>308.60000000000002</v>
      </c>
      <c r="K440" s="37">
        <f t="shared" si="926"/>
        <v>364</v>
      </c>
      <c r="L440" s="38">
        <f t="shared" ref="L440:M440" si="927">MIN(N440,P440,R440,T440,V440,X440,Z440,AB440,AD440)</f>
        <v>241</v>
      </c>
      <c r="M440" s="38">
        <f t="shared" si="927"/>
        <v>285</v>
      </c>
      <c r="N440" s="38">
        <f t="shared" ref="N440:N503" si="928">VLOOKUP(A440,Inv_bef,5,FALSE)</f>
        <v>308.60000000000002</v>
      </c>
      <c r="O440" s="38">
        <f t="shared" ref="O440:O503" si="929">VLOOKUP(A440,Inv_bef,6,FALSE)</f>
        <v>364</v>
      </c>
      <c r="P440" s="39"/>
      <c r="Q440" s="39"/>
      <c r="R440" s="39"/>
      <c r="S440" s="39"/>
      <c r="T440" s="39">
        <f>VLOOKUP(A440,Magnus,9,FALSE)</f>
        <v>241</v>
      </c>
      <c r="U440" s="39">
        <f>VLOOKUP(A440,Magnus,11,FALSE)</f>
        <v>285</v>
      </c>
      <c r="V440" s="39"/>
      <c r="W440" s="39"/>
      <c r="X440" s="39">
        <f>VLOOKUP(A440,Zeal,9,FALSE)</f>
        <v>241</v>
      </c>
      <c r="Y440" s="39">
        <f>VLOOKUP(A440,Zeal,11,FALSE)</f>
        <v>285</v>
      </c>
      <c r="Z440" s="39"/>
      <c r="AA440" s="39"/>
      <c r="AB440" s="39"/>
      <c r="AC440" s="39"/>
      <c r="AD440" s="40"/>
      <c r="AE440" s="40"/>
      <c r="AF440" s="41">
        <f t="shared" si="576"/>
        <v>1</v>
      </c>
      <c r="AG440" s="42">
        <v>1</v>
      </c>
    </row>
    <row r="441" spans="1:33" ht="13.8">
      <c r="A441" s="30" t="s">
        <v>4908</v>
      </c>
      <c r="B441" s="30" t="s">
        <v>4909</v>
      </c>
      <c r="C441" s="43"/>
      <c r="D441" s="44"/>
      <c r="E441" s="44"/>
      <c r="F441" s="35">
        <f t="shared" si="817"/>
        <v>0</v>
      </c>
      <c r="G441" s="35">
        <f t="shared" si="818"/>
        <v>0</v>
      </c>
      <c r="H441" s="35">
        <f t="shared" si="545"/>
        <v>0</v>
      </c>
      <c r="I441" s="21">
        <f>VLOOKUP(A441,Old_Inventory,9,FALSE)</f>
        <v>28</v>
      </c>
      <c r="J441" s="37">
        <f t="shared" ref="J441:K441" si="930">MAX(N441,P441,R441,T441,V441,X441,Z441,AB441,AD441)</f>
        <v>6.41</v>
      </c>
      <c r="K441" s="37">
        <f t="shared" si="930"/>
        <v>8</v>
      </c>
      <c r="L441" s="38">
        <f t="shared" ref="L441:M441" si="931">MIN(N441,P441,R441,T441,V441,X441,Z441,AB441,AD441)</f>
        <v>6.41</v>
      </c>
      <c r="M441" s="38">
        <f t="shared" si="931"/>
        <v>8</v>
      </c>
      <c r="N441" s="38">
        <f t="shared" si="928"/>
        <v>6.41</v>
      </c>
      <c r="O441" s="38">
        <f t="shared" si="929"/>
        <v>8</v>
      </c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40"/>
      <c r="AE441" s="40"/>
      <c r="AF441" s="41">
        <f t="shared" si="576"/>
        <v>0</v>
      </c>
      <c r="AG441" s="42"/>
    </row>
    <row r="442" spans="1:33" ht="13.8">
      <c r="A442" s="30" t="s">
        <v>4910</v>
      </c>
      <c r="B442" s="30" t="s">
        <v>4911</v>
      </c>
      <c r="C442" s="43"/>
      <c r="D442" s="44"/>
      <c r="E442" s="44"/>
      <c r="F442" s="35">
        <f t="shared" si="817"/>
        <v>0</v>
      </c>
      <c r="G442" s="35">
        <f t="shared" si="818"/>
        <v>0</v>
      </c>
      <c r="H442" s="35">
        <f t="shared" si="545"/>
        <v>0</v>
      </c>
      <c r="I442" s="21">
        <f>VLOOKUP(A442,Old_Inventory,9,FALSE)</f>
        <v>18</v>
      </c>
      <c r="J442" s="37">
        <f t="shared" ref="J442:K442" si="932">MAX(N442,P442,R442,T442,V442,X442,Z442,AB442,AD442)</f>
        <v>340.09</v>
      </c>
      <c r="K442" s="37">
        <f t="shared" si="932"/>
        <v>401</v>
      </c>
      <c r="L442" s="38">
        <f t="shared" ref="L442:M442" si="933">MIN(N442,P442,R442,T442,V442,X442,Z442,AB442,AD442)</f>
        <v>340.09</v>
      </c>
      <c r="M442" s="38">
        <f t="shared" si="933"/>
        <v>401</v>
      </c>
      <c r="N442" s="38">
        <f t="shared" si="928"/>
        <v>340.09</v>
      </c>
      <c r="O442" s="38">
        <f t="shared" si="929"/>
        <v>401</v>
      </c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40"/>
      <c r="AE442" s="40"/>
      <c r="AF442" s="41">
        <f t="shared" si="576"/>
        <v>0</v>
      </c>
      <c r="AG442" s="42"/>
    </row>
    <row r="443" spans="1:33" ht="13.8">
      <c r="A443" s="30" t="s">
        <v>4912</v>
      </c>
      <c r="B443" s="30" t="s">
        <v>4913</v>
      </c>
      <c r="C443" s="43"/>
      <c r="D443" s="44"/>
      <c r="E443" s="44"/>
      <c r="F443" s="35">
        <f t="shared" si="817"/>
        <v>0</v>
      </c>
      <c r="G443" s="35">
        <f t="shared" si="818"/>
        <v>0</v>
      </c>
      <c r="H443" s="35">
        <f t="shared" si="545"/>
        <v>0</v>
      </c>
      <c r="I443" s="21">
        <f>VLOOKUP(A443,Old_Inventory,9,FALSE)</f>
        <v>28</v>
      </c>
      <c r="J443" s="37">
        <f t="shared" ref="J443:K443" si="934">MAX(N443,P443,R443,T443,V443,X443,Z443,AB443,AD443)</f>
        <v>384.48</v>
      </c>
      <c r="K443" s="37">
        <f t="shared" si="934"/>
        <v>492</v>
      </c>
      <c r="L443" s="38">
        <f t="shared" ref="L443:M443" si="935">MIN(N443,P443,R443,T443,V443,X443,Z443,AB443,AD443)</f>
        <v>384.48</v>
      </c>
      <c r="M443" s="38">
        <f t="shared" si="935"/>
        <v>492</v>
      </c>
      <c r="N443" s="38">
        <f t="shared" si="928"/>
        <v>384.48</v>
      </c>
      <c r="O443" s="38">
        <f t="shared" si="929"/>
        <v>492</v>
      </c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40"/>
      <c r="AE443" s="40"/>
      <c r="AF443" s="41">
        <f t="shared" si="576"/>
        <v>0</v>
      </c>
      <c r="AG443" s="42"/>
    </row>
    <row r="444" spans="1:33" ht="13.8">
      <c r="A444" s="30" t="s">
        <v>2734</v>
      </c>
      <c r="B444" s="30" t="s">
        <v>2735</v>
      </c>
      <c r="C444" s="43"/>
      <c r="D444" s="44"/>
      <c r="E444" s="44"/>
      <c r="F444" s="35">
        <f t="shared" si="817"/>
        <v>0</v>
      </c>
      <c r="G444" s="35">
        <f t="shared" si="818"/>
        <v>0</v>
      </c>
      <c r="H444" s="35">
        <f t="shared" si="545"/>
        <v>0</v>
      </c>
      <c r="I444" s="17">
        <v>18</v>
      </c>
      <c r="J444" s="37">
        <f t="shared" ref="J444:K444" si="936">MAX(N444,P444,R444,T444,V444,X444,Z444,AB444,AD444)</f>
        <v>667.59</v>
      </c>
      <c r="K444" s="37">
        <f t="shared" si="936"/>
        <v>788</v>
      </c>
      <c r="L444" s="38">
        <f t="shared" ref="L444:M444" si="937">MIN(N444,P444,R444,T444,V444,X444,Z444,AB444,AD444)</f>
        <v>606</v>
      </c>
      <c r="M444" s="38">
        <f t="shared" si="937"/>
        <v>716</v>
      </c>
      <c r="N444" s="38">
        <f t="shared" si="928"/>
        <v>667.59</v>
      </c>
      <c r="O444" s="38">
        <f t="shared" si="929"/>
        <v>788</v>
      </c>
      <c r="P444" s="39"/>
      <c r="Q444" s="39"/>
      <c r="R444" s="39"/>
      <c r="S444" s="39"/>
      <c r="T444" s="39"/>
      <c r="U444" s="39"/>
      <c r="V444" s="39">
        <f>VLOOKUP(A444,Reo_LI,9,FALSE)</f>
        <v>606</v>
      </c>
      <c r="W444" s="39">
        <f>VLOOKUP(A444,Reo_LI,11,FALSE)</f>
        <v>716</v>
      </c>
      <c r="X444" s="39"/>
      <c r="Y444" s="39"/>
      <c r="Z444" s="39"/>
      <c r="AA444" s="39"/>
      <c r="AB444" s="39"/>
      <c r="AC444" s="39"/>
      <c r="AD444" s="40"/>
      <c r="AE444" s="40"/>
      <c r="AF444" s="41">
        <f t="shared" si="576"/>
        <v>0</v>
      </c>
      <c r="AG444" s="42"/>
    </row>
    <row r="445" spans="1:33" ht="13.8">
      <c r="A445" s="30" t="s">
        <v>4914</v>
      </c>
      <c r="B445" s="30" t="s">
        <v>4915</v>
      </c>
      <c r="C445" s="43"/>
      <c r="D445" s="44"/>
      <c r="E445" s="44"/>
      <c r="F445" s="35">
        <f t="shared" si="817"/>
        <v>0</v>
      </c>
      <c r="G445" s="35">
        <f t="shared" si="818"/>
        <v>0</v>
      </c>
      <c r="H445" s="35">
        <f t="shared" si="545"/>
        <v>0</v>
      </c>
      <c r="I445" s="21">
        <f t="shared" ref="I445:I450" si="938">VLOOKUP(A445,Old_Inventory,9,FALSE)</f>
        <v>18</v>
      </c>
      <c r="J445" s="37">
        <f t="shared" ref="J445:K445" si="939">MAX(N445,P445,R445,T445,V445,X445,Z445,AB445,AD445)</f>
        <v>163.75</v>
      </c>
      <c r="K445" s="37">
        <f t="shared" si="939"/>
        <v>193</v>
      </c>
      <c r="L445" s="38">
        <f t="shared" ref="L445:M445" si="940">MIN(N445,P445,R445,T445,V445,X445,Z445,AB445,AD445)</f>
        <v>163.75</v>
      </c>
      <c r="M445" s="38">
        <f t="shared" si="940"/>
        <v>193</v>
      </c>
      <c r="N445" s="38">
        <f t="shared" si="928"/>
        <v>163.75</v>
      </c>
      <c r="O445" s="38">
        <f t="shared" si="929"/>
        <v>193</v>
      </c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40"/>
      <c r="AE445" s="40"/>
      <c r="AF445" s="41">
        <f t="shared" si="576"/>
        <v>0</v>
      </c>
      <c r="AG445" s="42"/>
    </row>
    <row r="446" spans="1:33" ht="13.8">
      <c r="A446" s="30" t="s">
        <v>4916</v>
      </c>
      <c r="B446" s="30" t="s">
        <v>4917</v>
      </c>
      <c r="C446" s="43"/>
      <c r="D446" s="44"/>
      <c r="E446" s="44"/>
      <c r="F446" s="35">
        <f t="shared" si="817"/>
        <v>0</v>
      </c>
      <c r="G446" s="35">
        <f t="shared" si="818"/>
        <v>0</v>
      </c>
      <c r="H446" s="35">
        <f t="shared" si="545"/>
        <v>0</v>
      </c>
      <c r="I446" s="21">
        <f t="shared" si="938"/>
        <v>18</v>
      </c>
      <c r="J446" s="37">
        <f t="shared" ref="J446:K446" si="941">MAX(N446,P446,R446,T446,V446,X446,Z446,AB446,AD446)</f>
        <v>686.48</v>
      </c>
      <c r="K446" s="37">
        <f t="shared" si="941"/>
        <v>810</v>
      </c>
      <c r="L446" s="38">
        <f t="shared" ref="L446:M446" si="942">MIN(N446,P446,R446,T446,V446,X446,Z446,AB446,AD446)</f>
        <v>686.48</v>
      </c>
      <c r="M446" s="38">
        <f t="shared" si="942"/>
        <v>810</v>
      </c>
      <c r="N446" s="38">
        <f t="shared" si="928"/>
        <v>686.48</v>
      </c>
      <c r="O446" s="38">
        <f t="shared" si="929"/>
        <v>810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40"/>
      <c r="AE446" s="40"/>
      <c r="AF446" s="41">
        <f t="shared" si="576"/>
        <v>0</v>
      </c>
      <c r="AG446" s="42"/>
    </row>
    <row r="447" spans="1:33" ht="13.8">
      <c r="A447" s="30" t="s">
        <v>4918</v>
      </c>
      <c r="B447" s="30" t="s">
        <v>4919</v>
      </c>
      <c r="C447" s="43"/>
      <c r="D447" s="44"/>
      <c r="E447" s="44"/>
      <c r="F447" s="35">
        <f t="shared" si="817"/>
        <v>0</v>
      </c>
      <c r="G447" s="35">
        <f t="shared" si="818"/>
        <v>0</v>
      </c>
      <c r="H447" s="35">
        <f t="shared" si="545"/>
        <v>0</v>
      </c>
      <c r="I447" s="21">
        <f t="shared" si="938"/>
        <v>18</v>
      </c>
      <c r="J447" s="37">
        <f t="shared" ref="J447:K447" si="943">MAX(N447,P447,R447,T447,V447,X447,Z447,AB447,AD447)</f>
        <v>37.79</v>
      </c>
      <c r="K447" s="37">
        <f t="shared" si="943"/>
        <v>45</v>
      </c>
      <c r="L447" s="38">
        <f t="shared" ref="L447:M447" si="944">MIN(N447,P447,R447,T447,V447,X447,Z447,AB447,AD447)</f>
        <v>37.79</v>
      </c>
      <c r="M447" s="38">
        <f t="shared" si="944"/>
        <v>45</v>
      </c>
      <c r="N447" s="38">
        <f t="shared" si="928"/>
        <v>37.79</v>
      </c>
      <c r="O447" s="38">
        <f t="shared" si="929"/>
        <v>45</v>
      </c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40"/>
      <c r="AE447" s="40"/>
      <c r="AF447" s="41">
        <f t="shared" si="576"/>
        <v>0</v>
      </c>
      <c r="AG447" s="42"/>
    </row>
    <row r="448" spans="1:33" ht="13.8">
      <c r="A448" s="30" t="s">
        <v>4920</v>
      </c>
      <c r="B448" s="30" t="s">
        <v>4921</v>
      </c>
      <c r="C448" s="43"/>
      <c r="D448" s="44"/>
      <c r="E448" s="44"/>
      <c r="F448" s="35">
        <f t="shared" si="817"/>
        <v>0</v>
      </c>
      <c r="G448" s="35">
        <f t="shared" si="818"/>
        <v>0</v>
      </c>
      <c r="H448" s="35">
        <f t="shared" si="545"/>
        <v>0</v>
      </c>
      <c r="I448" s="21">
        <f t="shared" si="938"/>
        <v>18</v>
      </c>
      <c r="J448" s="37">
        <f t="shared" ref="J448:K448" si="945">MAX(N448,P448,R448,T448,V448,X448,Z448,AB448,AD448)</f>
        <v>113.36</v>
      </c>
      <c r="K448" s="37">
        <f t="shared" si="945"/>
        <v>134</v>
      </c>
      <c r="L448" s="38">
        <f t="shared" ref="L448:M448" si="946">MIN(N448,P448,R448,T448,V448,X448,Z448,AB448,AD448)</f>
        <v>113.36</v>
      </c>
      <c r="M448" s="38">
        <f t="shared" si="946"/>
        <v>134</v>
      </c>
      <c r="N448" s="38">
        <f t="shared" si="928"/>
        <v>113.36</v>
      </c>
      <c r="O448" s="38">
        <f t="shared" si="929"/>
        <v>134</v>
      </c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40"/>
      <c r="AE448" s="40"/>
      <c r="AF448" s="41">
        <f t="shared" si="576"/>
        <v>0</v>
      </c>
      <c r="AG448" s="42"/>
    </row>
    <row r="449" spans="1:33" ht="13.8">
      <c r="A449" s="30" t="s">
        <v>4922</v>
      </c>
      <c r="B449" s="30" t="s">
        <v>4923</v>
      </c>
      <c r="C449" s="43"/>
      <c r="D449" s="44"/>
      <c r="E449" s="44"/>
      <c r="F449" s="35">
        <f t="shared" si="817"/>
        <v>0</v>
      </c>
      <c r="G449" s="35">
        <f t="shared" si="818"/>
        <v>0</v>
      </c>
      <c r="H449" s="35">
        <f t="shared" si="545"/>
        <v>0</v>
      </c>
      <c r="I449" s="21">
        <f t="shared" si="938"/>
        <v>18</v>
      </c>
      <c r="J449" s="37">
        <f t="shared" ref="J449:K449" si="947">MAX(N449,P449,R449,T449,V449,X449,Z449,AB449,AD449)</f>
        <v>314.89999999999998</v>
      </c>
      <c r="K449" s="37">
        <f t="shared" si="947"/>
        <v>372</v>
      </c>
      <c r="L449" s="38">
        <f t="shared" ref="L449:M449" si="948">MIN(N449,P449,R449,T449,V449,X449,Z449,AB449,AD449)</f>
        <v>314.89999999999998</v>
      </c>
      <c r="M449" s="38">
        <f t="shared" si="948"/>
        <v>372</v>
      </c>
      <c r="N449" s="38">
        <f t="shared" si="928"/>
        <v>314.89999999999998</v>
      </c>
      <c r="O449" s="38">
        <f t="shared" si="929"/>
        <v>372</v>
      </c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40"/>
      <c r="AE449" s="40"/>
      <c r="AF449" s="41">
        <f t="shared" si="576"/>
        <v>0</v>
      </c>
      <c r="AG449" s="42"/>
    </row>
    <row r="450" spans="1:33" ht="13.8">
      <c r="A450" s="30" t="s">
        <v>4924</v>
      </c>
      <c r="B450" s="30" t="s">
        <v>4925</v>
      </c>
      <c r="C450" s="43"/>
      <c r="D450" s="44"/>
      <c r="E450" s="44"/>
      <c r="F450" s="35">
        <f t="shared" si="817"/>
        <v>0</v>
      </c>
      <c r="G450" s="35">
        <f t="shared" si="818"/>
        <v>0</v>
      </c>
      <c r="H450" s="35">
        <f t="shared" si="545"/>
        <v>0</v>
      </c>
      <c r="I450" s="21">
        <f t="shared" si="938"/>
        <v>18</v>
      </c>
      <c r="J450" s="37">
        <f t="shared" ref="J450:K450" si="949">MAX(N450,P450,R450,T450,V450,X450,Z450,AB450,AD450)</f>
        <v>170.05</v>
      </c>
      <c r="K450" s="37">
        <f t="shared" si="949"/>
        <v>201</v>
      </c>
      <c r="L450" s="38">
        <f t="shared" ref="L450:M450" si="950">MIN(N450,P450,R450,T450,V450,X450,Z450,AB450,AD450)</f>
        <v>170.05</v>
      </c>
      <c r="M450" s="38">
        <f t="shared" si="950"/>
        <v>201</v>
      </c>
      <c r="N450" s="38">
        <f t="shared" si="928"/>
        <v>170.05</v>
      </c>
      <c r="O450" s="38">
        <f t="shared" si="929"/>
        <v>201</v>
      </c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40"/>
      <c r="AE450" s="40"/>
      <c r="AF450" s="41">
        <f t="shared" si="576"/>
        <v>0</v>
      </c>
      <c r="AG450" s="42"/>
    </row>
    <row r="451" spans="1:33" ht="13.8">
      <c r="A451" s="30" t="s">
        <v>2038</v>
      </c>
      <c r="B451" s="30" t="s">
        <v>4926</v>
      </c>
      <c r="C451" s="43"/>
      <c r="D451" s="44"/>
      <c r="E451" s="44"/>
      <c r="F451" s="35">
        <f t="shared" ref="F451:F514" si="951">IFERROR(SUMIF(Purchase_ItemCode, A451, Purchase_Qty), 0)</f>
        <v>0</v>
      </c>
      <c r="G451" s="35">
        <f t="shared" ref="G451:G514" si="952">IFERROR(COUNTIF(Sales_PartCode, A451), 0)</f>
        <v>0</v>
      </c>
      <c r="H451" s="35">
        <f t="shared" si="545"/>
        <v>0</v>
      </c>
      <c r="I451" s="17">
        <v>18</v>
      </c>
      <c r="J451" s="37">
        <f t="shared" ref="J451:K451" si="953">MAX(N451,P451,R451,T451,V451,X451,Z451,AB451,AD451)</f>
        <v>126</v>
      </c>
      <c r="K451" s="37">
        <f t="shared" si="953"/>
        <v>149</v>
      </c>
      <c r="L451" s="38">
        <f t="shared" ref="L451:M451" si="954">MIN(N451,P451,R451,T451,V451,X451,Z451,AB451,AD451)</f>
        <v>126</v>
      </c>
      <c r="M451" s="38">
        <f t="shared" si="954"/>
        <v>148</v>
      </c>
      <c r="N451" s="38">
        <f t="shared" si="928"/>
        <v>126</v>
      </c>
      <c r="O451" s="38">
        <f t="shared" si="929"/>
        <v>148</v>
      </c>
      <c r="P451" s="39"/>
      <c r="Q451" s="39"/>
      <c r="R451" s="39">
        <f>VLOOKUP(A451,Primus,9,FALSE)</f>
        <v>126</v>
      </c>
      <c r="S451" s="39">
        <f>VLOOKUP(A451,Primus,11,FALSE)</f>
        <v>149</v>
      </c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40"/>
      <c r="AE451" s="40"/>
      <c r="AF451" s="41">
        <f t="shared" si="576"/>
        <v>0</v>
      </c>
      <c r="AG451" s="42"/>
    </row>
    <row r="452" spans="1:33" ht="13.8">
      <c r="A452" s="30" t="s">
        <v>4927</v>
      </c>
      <c r="B452" s="30" t="s">
        <v>4928</v>
      </c>
      <c r="C452" s="43"/>
      <c r="D452" s="44"/>
      <c r="E452" s="44"/>
      <c r="F452" s="35">
        <f t="shared" si="951"/>
        <v>0</v>
      </c>
      <c r="G452" s="35">
        <f t="shared" si="952"/>
        <v>0</v>
      </c>
      <c r="H452" s="35">
        <f t="shared" si="545"/>
        <v>0</v>
      </c>
      <c r="I452" s="21">
        <f>VLOOKUP(A452,Old_Inventory,9,FALSE)</f>
        <v>18</v>
      </c>
      <c r="J452" s="37">
        <f t="shared" ref="J452:K452" si="955">MAX(N452,P452,R452,T452,V452,X452,Z452,AB452,AD452)</f>
        <v>1372.96</v>
      </c>
      <c r="K452" s="37">
        <f t="shared" si="955"/>
        <v>1620</v>
      </c>
      <c r="L452" s="38">
        <f t="shared" ref="L452:M452" si="956">MIN(N452,P452,R452,T452,V452,X452,Z452,AB452,AD452)</f>
        <v>1372.96</v>
      </c>
      <c r="M452" s="38">
        <f t="shared" si="956"/>
        <v>1620</v>
      </c>
      <c r="N452" s="38">
        <f t="shared" si="928"/>
        <v>1372.96</v>
      </c>
      <c r="O452" s="38">
        <f t="shared" si="929"/>
        <v>1620</v>
      </c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40"/>
      <c r="AE452" s="40"/>
      <c r="AF452" s="41">
        <f t="shared" si="576"/>
        <v>0</v>
      </c>
      <c r="AG452" s="42"/>
    </row>
    <row r="453" spans="1:33" ht="27.6">
      <c r="A453" s="30" t="s">
        <v>4929</v>
      </c>
      <c r="B453" s="30" t="s">
        <v>4930</v>
      </c>
      <c r="C453" s="43"/>
      <c r="D453" s="44"/>
      <c r="E453" s="44"/>
      <c r="F453" s="35">
        <f t="shared" si="951"/>
        <v>0</v>
      </c>
      <c r="G453" s="35">
        <f t="shared" si="952"/>
        <v>0</v>
      </c>
      <c r="H453" s="35">
        <f t="shared" si="545"/>
        <v>0</v>
      </c>
      <c r="I453" s="21">
        <f>VLOOKUP(A453,Old_Inventory,9,FALSE)</f>
        <v>18</v>
      </c>
      <c r="J453" s="37">
        <f t="shared" ref="J453:K453" si="957">MAX(N453,P453,R453,T453,V453,X453,Z453,AB453,AD453)</f>
        <v>283.41000000000003</v>
      </c>
      <c r="K453" s="37">
        <f t="shared" si="957"/>
        <v>334</v>
      </c>
      <c r="L453" s="38">
        <f t="shared" ref="L453:M453" si="958">MIN(N453,P453,R453,T453,V453,X453,Z453,AB453,AD453)</f>
        <v>283.41000000000003</v>
      </c>
      <c r="M453" s="38">
        <f t="shared" si="958"/>
        <v>334</v>
      </c>
      <c r="N453" s="38">
        <f t="shared" si="928"/>
        <v>283.41000000000003</v>
      </c>
      <c r="O453" s="38">
        <f t="shared" si="929"/>
        <v>334</v>
      </c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40"/>
      <c r="AE453" s="40"/>
      <c r="AF453" s="41">
        <f t="shared" si="576"/>
        <v>0</v>
      </c>
      <c r="AG453" s="42"/>
    </row>
    <row r="454" spans="1:33" ht="13.8">
      <c r="A454" s="30" t="s">
        <v>111</v>
      </c>
      <c r="B454" s="30" t="s">
        <v>2391</v>
      </c>
      <c r="C454" s="43"/>
      <c r="D454" s="44">
        <v>3</v>
      </c>
      <c r="E454" s="44">
        <v>8</v>
      </c>
      <c r="F454" s="35">
        <f t="shared" si="951"/>
        <v>30</v>
      </c>
      <c r="G454" s="35">
        <f t="shared" si="952"/>
        <v>36</v>
      </c>
      <c r="H454" s="35">
        <f t="shared" si="545"/>
        <v>2</v>
      </c>
      <c r="I454" s="17">
        <v>18</v>
      </c>
      <c r="J454" s="37">
        <f t="shared" ref="J454:K454" si="959">MAX(N454,P454,R454,T454,V454,X454,Z454,AB454,AD454)</f>
        <v>275.54000000000002</v>
      </c>
      <c r="K454" s="37">
        <f t="shared" si="959"/>
        <v>353</v>
      </c>
      <c r="L454" s="38">
        <f t="shared" ref="L454:M454" si="960">MIN(N454,P454,R454,T454,V454,X454,Z454,AB454,AD454)</f>
        <v>274</v>
      </c>
      <c r="M454" s="38">
        <f t="shared" si="960"/>
        <v>324</v>
      </c>
      <c r="N454" s="38">
        <f t="shared" si="928"/>
        <v>275.54000000000002</v>
      </c>
      <c r="O454" s="38">
        <f t="shared" si="929"/>
        <v>353</v>
      </c>
      <c r="P454" s="39"/>
      <c r="Q454" s="39"/>
      <c r="R454" s="39"/>
      <c r="S454" s="39"/>
      <c r="T454" s="39">
        <f>VLOOKUP(A454,Magnus,9,FALSE)</f>
        <v>274</v>
      </c>
      <c r="U454" s="39">
        <f>VLOOKUP(A454,Magnus,11,FALSE)</f>
        <v>324</v>
      </c>
      <c r="V454" s="39"/>
      <c r="W454" s="39"/>
      <c r="X454" s="39">
        <f t="shared" ref="X454:X460" si="961">VLOOKUP(A454,Zeal,9,FALSE)</f>
        <v>274</v>
      </c>
      <c r="Y454" s="39">
        <f t="shared" ref="Y454:Y460" si="962">VLOOKUP(A454,Zeal,11,FALSE)</f>
        <v>324</v>
      </c>
      <c r="Z454" s="39"/>
      <c r="AA454" s="39"/>
      <c r="AB454" s="39"/>
      <c r="AC454" s="39"/>
      <c r="AD454" s="40"/>
      <c r="AE454" s="40"/>
      <c r="AF454" s="41">
        <f t="shared" si="576"/>
        <v>1</v>
      </c>
      <c r="AG454" s="42">
        <v>5</v>
      </c>
    </row>
    <row r="455" spans="1:33" ht="13.8">
      <c r="A455" s="30" t="s">
        <v>3481</v>
      </c>
      <c r="B455" s="30" t="s">
        <v>3482</v>
      </c>
      <c r="C455" s="43"/>
      <c r="D455" s="44"/>
      <c r="E455" s="44"/>
      <c r="F455" s="35">
        <f t="shared" si="951"/>
        <v>0</v>
      </c>
      <c r="G455" s="35">
        <f t="shared" si="952"/>
        <v>0</v>
      </c>
      <c r="H455" s="35">
        <f t="shared" si="545"/>
        <v>0</v>
      </c>
      <c r="I455" s="17">
        <v>18</v>
      </c>
      <c r="J455" s="37">
        <f t="shared" ref="J455:K455" si="963">MAX(N455,P455,R455,T455,V455,X455,Z455,AB455,AD455)</f>
        <v>56.68</v>
      </c>
      <c r="K455" s="37">
        <f t="shared" si="963"/>
        <v>67</v>
      </c>
      <c r="L455" s="38">
        <f t="shared" ref="L455:M455" si="964">MIN(N455,P455,R455,T455,V455,X455,Z455,AB455,AD455)</f>
        <v>53</v>
      </c>
      <c r="M455" s="38">
        <f t="shared" si="964"/>
        <v>63</v>
      </c>
      <c r="N455" s="38">
        <f t="shared" si="928"/>
        <v>56.68</v>
      </c>
      <c r="O455" s="38">
        <f t="shared" si="929"/>
        <v>67</v>
      </c>
      <c r="P455" s="39"/>
      <c r="Q455" s="39"/>
      <c r="R455" s="39"/>
      <c r="S455" s="39"/>
      <c r="T455" s="39"/>
      <c r="U455" s="39"/>
      <c r="V455" s="39"/>
      <c r="W455" s="39"/>
      <c r="X455" s="39">
        <f t="shared" si="961"/>
        <v>53</v>
      </c>
      <c r="Y455" s="39">
        <f t="shared" si="962"/>
        <v>63</v>
      </c>
      <c r="Z455" s="39"/>
      <c r="AA455" s="39"/>
      <c r="AB455" s="39"/>
      <c r="AC455" s="39"/>
      <c r="AD455" s="40"/>
      <c r="AE455" s="40"/>
      <c r="AF455" s="41">
        <f t="shared" si="576"/>
        <v>0</v>
      </c>
      <c r="AG455" s="42"/>
    </row>
    <row r="456" spans="1:33" ht="13.8">
      <c r="A456" s="30" t="s">
        <v>132</v>
      </c>
      <c r="B456" s="30" t="s">
        <v>2392</v>
      </c>
      <c r="C456" s="43"/>
      <c r="D456" s="44">
        <v>2</v>
      </c>
      <c r="E456" s="44">
        <v>4</v>
      </c>
      <c r="F456" s="35">
        <f t="shared" si="951"/>
        <v>34</v>
      </c>
      <c r="G456" s="35">
        <f t="shared" si="952"/>
        <v>36</v>
      </c>
      <c r="H456" s="35">
        <f t="shared" si="545"/>
        <v>2</v>
      </c>
      <c r="I456" s="17">
        <v>18</v>
      </c>
      <c r="J456" s="37">
        <f t="shared" ref="J456:K456" si="965">MAX(N456,P456,R456,T456,V456,X456,Z456,AB456,AD456)</f>
        <v>941.98</v>
      </c>
      <c r="K456" s="37">
        <f t="shared" si="965"/>
        <v>1206</v>
      </c>
      <c r="L456" s="38">
        <f t="shared" ref="L456:M456" si="966">MIN(N456,P456,R456,T456,V456,X456,Z456,AB456,AD456)</f>
        <v>509</v>
      </c>
      <c r="M456" s="38">
        <f t="shared" si="966"/>
        <v>601</v>
      </c>
      <c r="N456" s="38">
        <f t="shared" si="928"/>
        <v>941.98</v>
      </c>
      <c r="O456" s="38">
        <f t="shared" si="929"/>
        <v>1206</v>
      </c>
      <c r="P456" s="39"/>
      <c r="Q456" s="39"/>
      <c r="R456" s="39"/>
      <c r="S456" s="39"/>
      <c r="T456" s="39">
        <f>VLOOKUP(A456,Magnus,9,FALSE)</f>
        <v>509</v>
      </c>
      <c r="U456" s="39">
        <f>VLOOKUP(A456,Magnus,11,FALSE)</f>
        <v>601</v>
      </c>
      <c r="V456" s="39"/>
      <c r="W456" s="39"/>
      <c r="X456" s="39">
        <f t="shared" si="961"/>
        <v>509</v>
      </c>
      <c r="Y456" s="39">
        <f t="shared" si="962"/>
        <v>601</v>
      </c>
      <c r="Z456" s="39"/>
      <c r="AA456" s="39"/>
      <c r="AB456" s="39"/>
      <c r="AC456" s="39"/>
      <c r="AD456" s="40"/>
      <c r="AE456" s="40"/>
      <c r="AF456" s="41">
        <f t="shared" si="576"/>
        <v>0</v>
      </c>
      <c r="AG456" s="42">
        <v>2</v>
      </c>
    </row>
    <row r="457" spans="1:33" ht="13.8">
      <c r="A457" s="30" t="s">
        <v>2040</v>
      </c>
      <c r="B457" s="30" t="s">
        <v>2041</v>
      </c>
      <c r="C457" s="43"/>
      <c r="D457" s="44"/>
      <c r="E457" s="44"/>
      <c r="F457" s="35">
        <f t="shared" si="951"/>
        <v>0</v>
      </c>
      <c r="G457" s="35">
        <f t="shared" si="952"/>
        <v>0</v>
      </c>
      <c r="H457" s="35">
        <f t="shared" si="545"/>
        <v>0</v>
      </c>
      <c r="I457" s="17">
        <v>18</v>
      </c>
      <c r="J457" s="37">
        <f t="shared" ref="J457:K457" si="967">MAX(N457,P457,R457,T457,V457,X457,Z457,AB457,AD457)</f>
        <v>333.22</v>
      </c>
      <c r="K457" s="37">
        <f t="shared" si="967"/>
        <v>427</v>
      </c>
      <c r="L457" s="38">
        <f t="shared" ref="L457:M457" si="968">MIN(N457,P457,R457,T457,V457,X457,Z457,AB457,AD457)</f>
        <v>270</v>
      </c>
      <c r="M457" s="38">
        <f t="shared" si="968"/>
        <v>319</v>
      </c>
      <c r="N457" s="38">
        <f t="shared" si="928"/>
        <v>333.22</v>
      </c>
      <c r="O457" s="38">
        <f t="shared" si="929"/>
        <v>427</v>
      </c>
      <c r="P457" s="39"/>
      <c r="Q457" s="39"/>
      <c r="R457" s="39">
        <f>VLOOKUP(A457,Primus,9,FALSE)</f>
        <v>270</v>
      </c>
      <c r="S457" s="39">
        <f>VLOOKUP(A457,Primus,11,FALSE)</f>
        <v>319</v>
      </c>
      <c r="T457" s="39">
        <f>VLOOKUP(A457,Magnus,9,FALSE)</f>
        <v>270</v>
      </c>
      <c r="U457" s="39">
        <f>VLOOKUP(A457,Magnus,11,FALSE)</f>
        <v>319</v>
      </c>
      <c r="V457" s="39"/>
      <c r="W457" s="39"/>
      <c r="X457" s="39">
        <f t="shared" si="961"/>
        <v>270</v>
      </c>
      <c r="Y457" s="39">
        <f t="shared" si="962"/>
        <v>319</v>
      </c>
      <c r="Z457" s="39"/>
      <c r="AA457" s="39"/>
      <c r="AB457" s="39"/>
      <c r="AC457" s="39"/>
      <c r="AD457" s="40"/>
      <c r="AE457" s="40"/>
      <c r="AF457" s="41">
        <f t="shared" si="576"/>
        <v>0</v>
      </c>
      <c r="AG457" s="42"/>
    </row>
    <row r="458" spans="1:33" ht="13.8">
      <c r="A458" s="30" t="s">
        <v>2395</v>
      </c>
      <c r="B458" s="30" t="s">
        <v>2397</v>
      </c>
      <c r="C458" s="43"/>
      <c r="D458" s="44"/>
      <c r="E458" s="44"/>
      <c r="F458" s="35">
        <f t="shared" si="951"/>
        <v>0</v>
      </c>
      <c r="G458" s="35">
        <f t="shared" si="952"/>
        <v>0</v>
      </c>
      <c r="H458" s="35">
        <f t="shared" si="545"/>
        <v>0</v>
      </c>
      <c r="I458" s="17">
        <v>18</v>
      </c>
      <c r="J458" s="37">
        <f t="shared" ref="J458:K458" si="969">MAX(N458,P458,R458,T458,V458,X458,Z458,AB458,AD458)</f>
        <v>19.22</v>
      </c>
      <c r="K458" s="37">
        <f t="shared" si="969"/>
        <v>25</v>
      </c>
      <c r="L458" s="38">
        <f t="shared" ref="L458:M458" si="970">MIN(N458,P458,R458,T458,V458,X458,Z458,AB458,AD458)</f>
        <v>15</v>
      </c>
      <c r="M458" s="38">
        <f t="shared" si="970"/>
        <v>18</v>
      </c>
      <c r="N458" s="38">
        <f t="shared" si="928"/>
        <v>19.22</v>
      </c>
      <c r="O458" s="38">
        <f t="shared" si="929"/>
        <v>25</v>
      </c>
      <c r="P458" s="39"/>
      <c r="Q458" s="39"/>
      <c r="R458" s="39"/>
      <c r="S458" s="39"/>
      <c r="T458" s="39">
        <f>VLOOKUP(A458,Magnus,9,FALSE)</f>
        <v>15</v>
      </c>
      <c r="U458" s="39">
        <f>VLOOKUP(A458,Magnus,11,FALSE)</f>
        <v>18</v>
      </c>
      <c r="V458" s="39"/>
      <c r="W458" s="39"/>
      <c r="X458" s="39">
        <f t="shared" si="961"/>
        <v>15</v>
      </c>
      <c r="Y458" s="39">
        <f t="shared" si="962"/>
        <v>18</v>
      </c>
      <c r="Z458" s="39"/>
      <c r="AA458" s="39"/>
      <c r="AB458" s="39"/>
      <c r="AC458" s="39"/>
      <c r="AD458" s="40"/>
      <c r="AE458" s="40"/>
      <c r="AF458" s="41">
        <f t="shared" si="576"/>
        <v>0</v>
      </c>
      <c r="AG458" s="42"/>
    </row>
    <row r="459" spans="1:33" ht="13.8">
      <c r="A459" s="30" t="s">
        <v>104</v>
      </c>
      <c r="B459" s="30" t="s">
        <v>708</v>
      </c>
      <c r="C459" s="43"/>
      <c r="D459" s="44"/>
      <c r="E459" s="44"/>
      <c r="F459" s="35">
        <f t="shared" si="951"/>
        <v>5</v>
      </c>
      <c r="G459" s="35">
        <f t="shared" si="952"/>
        <v>4</v>
      </c>
      <c r="H459" s="35">
        <f t="shared" si="545"/>
        <v>1</v>
      </c>
      <c r="I459" s="17">
        <v>18</v>
      </c>
      <c r="J459" s="37">
        <f t="shared" ref="J459:K459" si="971">MAX(N459,P459,R459,T459,V459,X459,Z459,AB459,AD459)</f>
        <v>131</v>
      </c>
      <c r="K459" s="37">
        <f t="shared" si="971"/>
        <v>164</v>
      </c>
      <c r="L459" s="38">
        <f t="shared" ref="L459:M459" si="972">MIN(N459,P459,R459,T459,V459,X459,Z459,AB459,AD459)</f>
        <v>128.16</v>
      </c>
      <c r="M459" s="38">
        <f t="shared" si="972"/>
        <v>155</v>
      </c>
      <c r="N459" s="38">
        <f t="shared" si="928"/>
        <v>128.16</v>
      </c>
      <c r="O459" s="38">
        <f t="shared" si="929"/>
        <v>164</v>
      </c>
      <c r="P459" s="39"/>
      <c r="Q459" s="39"/>
      <c r="R459" s="39"/>
      <c r="S459" s="39"/>
      <c r="T459" s="39">
        <f>VLOOKUP(A459,Magnus,9,FALSE)</f>
        <v>131</v>
      </c>
      <c r="U459" s="39">
        <f>VLOOKUP(A459,Magnus,11,FALSE)</f>
        <v>155</v>
      </c>
      <c r="V459" s="39"/>
      <c r="W459" s="39"/>
      <c r="X459" s="39">
        <f t="shared" si="961"/>
        <v>131</v>
      </c>
      <c r="Y459" s="39">
        <f t="shared" si="962"/>
        <v>155</v>
      </c>
      <c r="Z459" s="39"/>
      <c r="AA459" s="39"/>
      <c r="AB459" s="39"/>
      <c r="AC459" s="39"/>
      <c r="AD459" s="40"/>
      <c r="AE459" s="40"/>
      <c r="AF459" s="41">
        <f t="shared" si="576"/>
        <v>-1</v>
      </c>
      <c r="AG459" s="42"/>
    </row>
    <row r="460" spans="1:33" ht="13.8">
      <c r="A460" s="30" t="s">
        <v>2416</v>
      </c>
      <c r="B460" s="30" t="s">
        <v>2417</v>
      </c>
      <c r="C460" s="43"/>
      <c r="D460" s="44"/>
      <c r="E460" s="44"/>
      <c r="F460" s="35">
        <f t="shared" si="951"/>
        <v>0</v>
      </c>
      <c r="G460" s="35">
        <f t="shared" si="952"/>
        <v>0</v>
      </c>
      <c r="H460" s="35">
        <f t="shared" si="545"/>
        <v>0</v>
      </c>
      <c r="I460" s="17">
        <v>18</v>
      </c>
      <c r="J460" s="37">
        <f t="shared" ref="J460:K460" si="973">MAX(N460,P460,R460,T460,V460,X460,Z460,AB460,AD460)</f>
        <v>1076.96</v>
      </c>
      <c r="K460" s="37">
        <f t="shared" si="973"/>
        <v>1271</v>
      </c>
      <c r="L460" s="38">
        <f t="shared" ref="L460:M460" si="974">MIN(N460,P460,R460,T460,V460,X460,Z460,AB460,AD460)</f>
        <v>628</v>
      </c>
      <c r="M460" s="38">
        <f t="shared" si="974"/>
        <v>742</v>
      </c>
      <c r="N460" s="38">
        <f t="shared" si="928"/>
        <v>1076.96</v>
      </c>
      <c r="O460" s="38">
        <f t="shared" si="929"/>
        <v>1271</v>
      </c>
      <c r="P460" s="39"/>
      <c r="Q460" s="39"/>
      <c r="R460" s="39"/>
      <c r="S460" s="39"/>
      <c r="T460" s="39">
        <f>VLOOKUP(A460,Magnus,9,FALSE)</f>
        <v>628</v>
      </c>
      <c r="U460" s="39">
        <f>VLOOKUP(A460,Magnus,11,FALSE)</f>
        <v>742</v>
      </c>
      <c r="V460" s="39"/>
      <c r="W460" s="39"/>
      <c r="X460" s="39">
        <f t="shared" si="961"/>
        <v>628</v>
      </c>
      <c r="Y460" s="39">
        <f t="shared" si="962"/>
        <v>742</v>
      </c>
      <c r="Z460" s="39"/>
      <c r="AA460" s="39"/>
      <c r="AB460" s="39"/>
      <c r="AC460" s="39"/>
      <c r="AD460" s="40"/>
      <c r="AE460" s="40"/>
      <c r="AF460" s="41">
        <f t="shared" si="576"/>
        <v>0</v>
      </c>
      <c r="AG460" s="42"/>
    </row>
    <row r="461" spans="1:33" ht="13.8">
      <c r="A461" s="30" t="s">
        <v>2042</v>
      </c>
      <c r="B461" s="30" t="s">
        <v>2043</v>
      </c>
      <c r="C461" s="43"/>
      <c r="D461" s="44"/>
      <c r="E461" s="44"/>
      <c r="F461" s="35">
        <f t="shared" si="951"/>
        <v>0</v>
      </c>
      <c r="G461" s="35">
        <f t="shared" si="952"/>
        <v>0</v>
      </c>
      <c r="H461" s="35">
        <f t="shared" si="545"/>
        <v>0</v>
      </c>
      <c r="I461" s="17">
        <v>18</v>
      </c>
      <c r="J461" s="37">
        <f t="shared" ref="J461:K461" si="975">MAX(N461,P461,R461,T461,V461,X461,Z461,AB461,AD461)</f>
        <v>1757.14</v>
      </c>
      <c r="K461" s="37">
        <f t="shared" si="975"/>
        <v>2073</v>
      </c>
      <c r="L461" s="38">
        <f t="shared" ref="L461:M461" si="976">MIN(N461,P461,R461,T461,V461,X461,Z461,AB461,AD461)</f>
        <v>1757.14</v>
      </c>
      <c r="M461" s="38">
        <f t="shared" si="976"/>
        <v>2073</v>
      </c>
      <c r="N461" s="38">
        <f t="shared" si="928"/>
        <v>1757.14</v>
      </c>
      <c r="O461" s="38">
        <f t="shared" si="929"/>
        <v>2073</v>
      </c>
      <c r="P461" s="39"/>
      <c r="Q461" s="39"/>
      <c r="R461" s="39" t="str">
        <f>VLOOKUP(A461,Primus,9,FALSE)</f>
        <v>₹1589.00</v>
      </c>
      <c r="S461" s="39" t="str">
        <f>VLOOKUP(A461,Primus,11,FALSE)</f>
        <v>₹1876.00</v>
      </c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40"/>
      <c r="AE461" s="40"/>
      <c r="AF461" s="41">
        <f t="shared" si="576"/>
        <v>0</v>
      </c>
      <c r="AG461" s="42"/>
    </row>
    <row r="462" spans="1:33" ht="13.8">
      <c r="A462" s="30" t="s">
        <v>557</v>
      </c>
      <c r="B462" s="30" t="s">
        <v>717</v>
      </c>
      <c r="C462" s="43"/>
      <c r="D462" s="44">
        <v>1</v>
      </c>
      <c r="E462" s="44">
        <v>2</v>
      </c>
      <c r="F462" s="35">
        <f t="shared" si="951"/>
        <v>0</v>
      </c>
      <c r="G462" s="35">
        <f t="shared" si="952"/>
        <v>1</v>
      </c>
      <c r="H462" s="35">
        <f t="shared" si="545"/>
        <v>1</v>
      </c>
      <c r="I462" s="17">
        <v>18</v>
      </c>
      <c r="J462" s="37">
        <f t="shared" ref="J462:K462" si="977">MAX(N462,P462,R462,T462,V462,X462,Z462,AB462,AD462)</f>
        <v>157.44999999999999</v>
      </c>
      <c r="K462" s="37">
        <f t="shared" si="977"/>
        <v>186</v>
      </c>
      <c r="L462" s="38">
        <f t="shared" ref="L462:M462" si="978">MIN(N462,P462,R462,T462,V462,X462,Z462,AB462,AD462)</f>
        <v>155</v>
      </c>
      <c r="M462" s="38">
        <f t="shared" si="978"/>
        <v>183</v>
      </c>
      <c r="N462" s="38">
        <f t="shared" si="928"/>
        <v>157.44999999999999</v>
      </c>
      <c r="O462" s="38">
        <f t="shared" si="929"/>
        <v>186</v>
      </c>
      <c r="P462" s="39"/>
      <c r="Q462" s="39"/>
      <c r="R462" s="39"/>
      <c r="S462" s="39"/>
      <c r="T462" s="39"/>
      <c r="U462" s="39"/>
      <c r="V462" s="39"/>
      <c r="W462" s="39"/>
      <c r="X462" s="39">
        <f>VLOOKUP(A462,Zeal,9,FALSE)</f>
        <v>155</v>
      </c>
      <c r="Y462" s="39">
        <f>VLOOKUP(A462,Zeal,11,FALSE)</f>
        <v>183</v>
      </c>
      <c r="Z462" s="39"/>
      <c r="AA462" s="39"/>
      <c r="AB462" s="39"/>
      <c r="AC462" s="39"/>
      <c r="AD462" s="40"/>
      <c r="AE462" s="40"/>
      <c r="AF462" s="41">
        <f t="shared" si="576"/>
        <v>0</v>
      </c>
      <c r="AG462" s="42"/>
    </row>
    <row r="463" spans="1:33" ht="13.8">
      <c r="A463" s="30" t="s">
        <v>3496</v>
      </c>
      <c r="B463" s="30" t="s">
        <v>4931</v>
      </c>
      <c r="C463" s="43"/>
      <c r="D463" s="44">
        <v>1</v>
      </c>
      <c r="E463" s="44">
        <v>3</v>
      </c>
      <c r="F463" s="35">
        <f t="shared" si="951"/>
        <v>0</v>
      </c>
      <c r="G463" s="35">
        <f t="shared" si="952"/>
        <v>0</v>
      </c>
      <c r="H463" s="35">
        <f t="shared" si="545"/>
        <v>3</v>
      </c>
      <c r="I463" s="17">
        <v>18</v>
      </c>
      <c r="J463" s="37">
        <f t="shared" ref="J463:K463" si="979">MAX(N463,P463,R463,T463,V463,X463,Z463,AB463,AD463)</f>
        <v>107.07</v>
      </c>
      <c r="K463" s="37">
        <f t="shared" si="979"/>
        <v>127</v>
      </c>
      <c r="L463" s="38">
        <f t="shared" ref="L463:M463" si="980">MIN(N463,P463,R463,T463,V463,X463,Z463,AB463,AD463)</f>
        <v>107</v>
      </c>
      <c r="M463" s="38">
        <f t="shared" si="980"/>
        <v>126</v>
      </c>
      <c r="N463" s="38">
        <f t="shared" si="928"/>
        <v>107.07</v>
      </c>
      <c r="O463" s="38">
        <f t="shared" si="929"/>
        <v>126</v>
      </c>
      <c r="P463" s="39"/>
      <c r="Q463" s="39"/>
      <c r="R463" s="39"/>
      <c r="S463" s="39"/>
      <c r="T463" s="39"/>
      <c r="U463" s="39"/>
      <c r="V463" s="39"/>
      <c r="W463" s="39"/>
      <c r="X463" s="39">
        <f>VLOOKUP(A463,Zeal,9,FALSE)</f>
        <v>107</v>
      </c>
      <c r="Y463" s="39">
        <f>VLOOKUP(A463,Zeal,11,FALSE)</f>
        <v>127</v>
      </c>
      <c r="Z463" s="39"/>
      <c r="AA463" s="39"/>
      <c r="AB463" s="39"/>
      <c r="AC463" s="39"/>
      <c r="AD463" s="40"/>
      <c r="AE463" s="40"/>
      <c r="AF463" s="41">
        <f t="shared" si="576"/>
        <v>-2</v>
      </c>
      <c r="AG463" s="42"/>
    </row>
    <row r="464" spans="1:33" ht="13.8">
      <c r="A464" s="30" t="s">
        <v>4932</v>
      </c>
      <c r="B464" s="30" t="s">
        <v>4933</v>
      </c>
      <c r="C464" s="43"/>
      <c r="D464" s="44"/>
      <c r="E464" s="44"/>
      <c r="F464" s="35">
        <f t="shared" si="951"/>
        <v>0</v>
      </c>
      <c r="G464" s="35">
        <f t="shared" si="952"/>
        <v>0</v>
      </c>
      <c r="H464" s="35">
        <f t="shared" si="545"/>
        <v>0</v>
      </c>
      <c r="I464" s="21">
        <f>VLOOKUP(A464,Old_Inventory,9,FALSE)</f>
        <v>18</v>
      </c>
      <c r="J464" s="37">
        <f t="shared" ref="J464:K464" si="981">MAX(N464,P464,R464,T464,V464,X464,Z464,AB464,AD464)</f>
        <v>6.3</v>
      </c>
      <c r="K464" s="37">
        <f t="shared" si="981"/>
        <v>7</v>
      </c>
      <c r="L464" s="38">
        <f t="shared" ref="L464:M464" si="982">MIN(N464,P464,R464,T464,V464,X464,Z464,AB464,AD464)</f>
        <v>6.3</v>
      </c>
      <c r="M464" s="38">
        <f t="shared" si="982"/>
        <v>7</v>
      </c>
      <c r="N464" s="38">
        <f t="shared" si="928"/>
        <v>6.3</v>
      </c>
      <c r="O464" s="38">
        <f t="shared" si="929"/>
        <v>7</v>
      </c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40"/>
      <c r="AE464" s="40"/>
      <c r="AF464" s="41">
        <f t="shared" si="576"/>
        <v>0</v>
      </c>
      <c r="AG464" s="42"/>
    </row>
    <row r="465" spans="1:33" ht="13.8">
      <c r="A465" s="30" t="s">
        <v>4934</v>
      </c>
      <c r="B465" s="30" t="s">
        <v>4935</v>
      </c>
      <c r="C465" s="43"/>
      <c r="D465" s="44"/>
      <c r="E465" s="44"/>
      <c r="F465" s="35">
        <f t="shared" si="951"/>
        <v>0</v>
      </c>
      <c r="G465" s="35">
        <f t="shared" si="952"/>
        <v>0</v>
      </c>
      <c r="H465" s="35">
        <f t="shared" si="545"/>
        <v>0</v>
      </c>
      <c r="I465" s="21">
        <f>VLOOKUP(A465,Old_Inventory,9,FALSE)</f>
        <v>18</v>
      </c>
      <c r="J465" s="37">
        <f t="shared" ref="J465:K465" si="983">MAX(N465,P465,R465,T465,V465,X465,Z465,AB465,AD465)</f>
        <v>18566.5</v>
      </c>
      <c r="K465" s="37">
        <f t="shared" si="983"/>
        <v>21908</v>
      </c>
      <c r="L465" s="38">
        <f t="shared" ref="L465:M465" si="984">MIN(N465,P465,R465,T465,V465,X465,Z465,AB465,AD465)</f>
        <v>18566.5</v>
      </c>
      <c r="M465" s="38">
        <f t="shared" si="984"/>
        <v>21908</v>
      </c>
      <c r="N465" s="38">
        <f t="shared" si="928"/>
        <v>18566.5</v>
      </c>
      <c r="O465" s="38">
        <f t="shared" si="929"/>
        <v>21908</v>
      </c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40"/>
      <c r="AE465" s="40"/>
      <c r="AF465" s="41">
        <f t="shared" si="576"/>
        <v>0</v>
      </c>
      <c r="AG465" s="42"/>
    </row>
    <row r="466" spans="1:33" ht="13.8">
      <c r="A466" s="30" t="s">
        <v>4936</v>
      </c>
      <c r="B466" s="30" t="s">
        <v>4937</v>
      </c>
      <c r="C466" s="43"/>
      <c r="D466" s="44"/>
      <c r="E466" s="44"/>
      <c r="F466" s="35">
        <f t="shared" si="951"/>
        <v>0</v>
      </c>
      <c r="G466" s="35">
        <f t="shared" si="952"/>
        <v>0</v>
      </c>
      <c r="H466" s="35">
        <f t="shared" si="545"/>
        <v>0</v>
      </c>
      <c r="I466" s="21">
        <f>VLOOKUP(A466,Old_Inventory,9,FALSE)</f>
        <v>28</v>
      </c>
      <c r="J466" s="37">
        <f t="shared" ref="J466:K466" si="985">MAX(N466,P466,R466,T466,V466,X466,Z466,AB466,AD466)</f>
        <v>76.900000000000006</v>
      </c>
      <c r="K466" s="37">
        <f t="shared" si="985"/>
        <v>98</v>
      </c>
      <c r="L466" s="38">
        <f t="shared" ref="L466:M466" si="986">MIN(N466,P466,R466,T466,V466,X466,Z466,AB466,AD466)</f>
        <v>76.900000000000006</v>
      </c>
      <c r="M466" s="38">
        <f t="shared" si="986"/>
        <v>98</v>
      </c>
      <c r="N466" s="38">
        <f t="shared" si="928"/>
        <v>76.900000000000006</v>
      </c>
      <c r="O466" s="38">
        <f t="shared" si="929"/>
        <v>98</v>
      </c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40"/>
      <c r="AE466" s="40"/>
      <c r="AF466" s="41">
        <f t="shared" si="576"/>
        <v>0</v>
      </c>
      <c r="AG466" s="42"/>
    </row>
    <row r="467" spans="1:33" ht="13.8">
      <c r="A467" s="30" t="s">
        <v>694</v>
      </c>
      <c r="B467" s="30" t="s">
        <v>695</v>
      </c>
      <c r="C467" s="43"/>
      <c r="D467" s="44"/>
      <c r="E467" s="44"/>
      <c r="F467" s="35">
        <f t="shared" si="951"/>
        <v>2</v>
      </c>
      <c r="G467" s="35">
        <f t="shared" si="952"/>
        <v>0</v>
      </c>
      <c r="H467" s="35">
        <f t="shared" si="545"/>
        <v>2</v>
      </c>
      <c r="I467" s="17">
        <v>18</v>
      </c>
      <c r="J467" s="37">
        <f t="shared" ref="J467:K467" si="987">MAX(N467,P467,R467,T467,V467,X467,Z467,AB467,AD467)</f>
        <v>188.94</v>
      </c>
      <c r="K467" s="37">
        <f t="shared" si="987"/>
        <v>223</v>
      </c>
      <c r="L467" s="38">
        <f t="shared" ref="L467:M467" si="988">MIN(N467,P467,R467,T467,V467,X467,Z467,AB467,AD467)</f>
        <v>185</v>
      </c>
      <c r="M467" s="38">
        <f t="shared" si="988"/>
        <v>219</v>
      </c>
      <c r="N467" s="38">
        <f t="shared" si="928"/>
        <v>188.94</v>
      </c>
      <c r="O467" s="38">
        <f t="shared" si="929"/>
        <v>223</v>
      </c>
      <c r="P467" s="39">
        <f>VLOOKUP(A467,MagnusNeo,9,FALSE)</f>
        <v>185</v>
      </c>
      <c r="Q467" s="39">
        <f>VLOOKUP(A467,MagnusNeo,11,FALSE)</f>
        <v>219</v>
      </c>
      <c r="R467" s="39">
        <f>VLOOKUP(A467,Primus,9,FALSE)</f>
        <v>185</v>
      </c>
      <c r="S467" s="39">
        <f>VLOOKUP(A467,Primus,11,FALSE)</f>
        <v>219</v>
      </c>
      <c r="T467" s="39">
        <f>VLOOKUP(A467,Magnus,9,FALSE)</f>
        <v>185</v>
      </c>
      <c r="U467" s="39">
        <f>VLOOKUP(A467,Magnus,11,FALSE)</f>
        <v>219</v>
      </c>
      <c r="V467" s="39"/>
      <c r="W467" s="39"/>
      <c r="X467" s="39">
        <f>VLOOKUP(A467,Zeal,9,FALSE)</f>
        <v>185</v>
      </c>
      <c r="Y467" s="39">
        <f>VLOOKUP(A467,Zeal,11,FALSE)</f>
        <v>219</v>
      </c>
      <c r="Z467" s="39"/>
      <c r="AA467" s="39"/>
      <c r="AB467" s="39"/>
      <c r="AC467" s="39"/>
      <c r="AD467" s="40"/>
      <c r="AE467" s="40"/>
      <c r="AF467" s="41">
        <f t="shared" si="576"/>
        <v>-2</v>
      </c>
      <c r="AG467" s="42"/>
    </row>
    <row r="468" spans="1:33" ht="13.8">
      <c r="A468" s="33" t="s">
        <v>563</v>
      </c>
      <c r="B468" s="33" t="s">
        <v>705</v>
      </c>
      <c r="C468" s="34"/>
      <c r="D468" s="35">
        <v>1</v>
      </c>
      <c r="E468" s="35">
        <v>4</v>
      </c>
      <c r="F468" s="35">
        <f t="shared" si="951"/>
        <v>11</v>
      </c>
      <c r="G468" s="35">
        <f t="shared" si="952"/>
        <v>1</v>
      </c>
      <c r="H468" s="35">
        <f t="shared" si="545"/>
        <v>14</v>
      </c>
      <c r="I468" s="17">
        <v>18</v>
      </c>
      <c r="J468" s="37">
        <f t="shared" ref="J468:K468" si="989">MAX(N468,P468,R468,T468,V468,X468,Z468,AB468,AD468)</f>
        <v>85</v>
      </c>
      <c r="K468" s="37">
        <f t="shared" si="989"/>
        <v>101</v>
      </c>
      <c r="L468" s="38">
        <f t="shared" ref="L468:M468" si="990">MIN(N468,P468,R468,T468,V468,X468,Z468,AB468,AD468)</f>
        <v>56</v>
      </c>
      <c r="M468" s="38">
        <f t="shared" si="990"/>
        <v>66</v>
      </c>
      <c r="N468" s="38">
        <f t="shared" si="928"/>
        <v>56</v>
      </c>
      <c r="O468" s="38">
        <f t="shared" si="929"/>
        <v>66</v>
      </c>
      <c r="P468" s="39"/>
      <c r="Q468" s="39"/>
      <c r="R468" s="39"/>
      <c r="S468" s="39"/>
      <c r="T468" s="39">
        <f>VLOOKUP(A468,Magnus,9,FALSE)</f>
        <v>85</v>
      </c>
      <c r="U468" s="39">
        <f>VLOOKUP(A468,Magnus,11,FALSE)</f>
        <v>101</v>
      </c>
      <c r="V468" s="39"/>
      <c r="W468" s="39"/>
      <c r="X468" s="39">
        <f>VLOOKUP(A468,Zeal,9,FALSE)</f>
        <v>85</v>
      </c>
      <c r="Y468" s="39">
        <f>VLOOKUP(A468,Zeal,11,FALSE)</f>
        <v>101</v>
      </c>
      <c r="Z468" s="39"/>
      <c r="AA468" s="39"/>
      <c r="AB468" s="39"/>
      <c r="AC468" s="39"/>
      <c r="AD468" s="40"/>
      <c r="AE468" s="40"/>
      <c r="AF468" s="41">
        <f t="shared" si="576"/>
        <v>-13</v>
      </c>
      <c r="AG468" s="42"/>
    </row>
    <row r="469" spans="1:33" ht="13.8">
      <c r="A469" s="33" t="s">
        <v>2738</v>
      </c>
      <c r="B469" s="33" t="s">
        <v>2739</v>
      </c>
      <c r="C469" s="34"/>
      <c r="D469" s="35"/>
      <c r="E469" s="35"/>
      <c r="F469" s="35">
        <f t="shared" si="951"/>
        <v>0</v>
      </c>
      <c r="G469" s="35">
        <f t="shared" si="952"/>
        <v>0</v>
      </c>
      <c r="H469" s="35">
        <f t="shared" si="545"/>
        <v>0</v>
      </c>
      <c r="I469" s="17">
        <v>18</v>
      </c>
      <c r="J469" s="37">
        <f t="shared" ref="J469:K469" si="991">MAX(N469,P469,R469,T469,V469,X469,Z469,AB469,AD469)</f>
        <v>409</v>
      </c>
      <c r="K469" s="37">
        <f t="shared" si="991"/>
        <v>523</v>
      </c>
      <c r="L469" s="38">
        <f t="shared" ref="L469:M469" si="992">MIN(N469,P469,R469,T469,V469,X469,Z469,AB469,AD469)</f>
        <v>409</v>
      </c>
      <c r="M469" s="38">
        <f t="shared" si="992"/>
        <v>483</v>
      </c>
      <c r="N469" s="38">
        <f t="shared" si="928"/>
        <v>409</v>
      </c>
      <c r="O469" s="38">
        <f t="shared" si="929"/>
        <v>523</v>
      </c>
      <c r="P469" s="39"/>
      <c r="Q469" s="39"/>
      <c r="R469" s="39"/>
      <c r="S469" s="39"/>
      <c r="T469" s="39"/>
      <c r="U469" s="39"/>
      <c r="V469" s="39">
        <f>VLOOKUP(A469,Reo_LI,9,FALSE)</f>
        <v>409</v>
      </c>
      <c r="W469" s="39">
        <f>VLOOKUP(A469,Reo_LI,11,FALSE)</f>
        <v>483</v>
      </c>
      <c r="X469" s="39"/>
      <c r="Y469" s="39"/>
      <c r="Z469" s="39"/>
      <c r="AA469" s="39"/>
      <c r="AB469" s="39"/>
      <c r="AC469" s="39"/>
      <c r="AD469" s="40"/>
      <c r="AE469" s="40"/>
      <c r="AF469" s="41">
        <f t="shared" si="576"/>
        <v>0</v>
      </c>
      <c r="AG469" s="42"/>
    </row>
    <row r="470" spans="1:33" ht="13.8">
      <c r="A470" s="138" t="s">
        <v>116</v>
      </c>
      <c r="B470" s="138" t="s">
        <v>2431</v>
      </c>
      <c r="C470" s="177"/>
      <c r="D470" s="178">
        <v>1</v>
      </c>
      <c r="E470" s="178">
        <v>2</v>
      </c>
      <c r="F470" s="179">
        <f t="shared" si="951"/>
        <v>10</v>
      </c>
      <c r="G470" s="179">
        <f t="shared" si="952"/>
        <v>10</v>
      </c>
      <c r="H470" s="179">
        <f t="shared" si="545"/>
        <v>2</v>
      </c>
      <c r="I470" s="180">
        <v>18</v>
      </c>
      <c r="J470" s="37">
        <v>1408</v>
      </c>
      <c r="K470" s="37">
        <v>1662</v>
      </c>
      <c r="L470" s="181">
        <f t="shared" ref="L470:M470" si="993">MIN(N470,P470,R470,T470,V470,X470,Z470,AB470,AD470)</f>
        <v>1051.77</v>
      </c>
      <c r="M470" s="181">
        <f t="shared" si="993"/>
        <v>1241</v>
      </c>
      <c r="N470" s="181">
        <f t="shared" si="928"/>
        <v>1051.77</v>
      </c>
      <c r="O470" s="181">
        <f t="shared" si="929"/>
        <v>1241</v>
      </c>
      <c r="P470" s="182"/>
      <c r="Q470" s="182"/>
      <c r="R470" s="182"/>
      <c r="S470" s="182"/>
      <c r="T470" s="182" t="str">
        <f t="shared" ref="T470:T475" si="994">VLOOKUP(A470,Magnus,9,FALSE)</f>
        <v>₹1408.00</v>
      </c>
      <c r="U470" s="182" t="str">
        <f t="shared" ref="U470:U475" si="995">VLOOKUP(A470,Magnus,11,FALSE)</f>
        <v>₹1662.00</v>
      </c>
      <c r="V470" s="182"/>
      <c r="W470" s="182"/>
      <c r="X470" s="182" t="str">
        <f>VLOOKUP(A470,Zeal,9,FALSE)</f>
        <v>₹1408.00</v>
      </c>
      <c r="Y470" s="182" t="str">
        <f>VLOOKUP(A470,Zeal,11,FALSE)</f>
        <v>₹1662.00</v>
      </c>
      <c r="Z470" s="182"/>
      <c r="AA470" s="182"/>
      <c r="AB470" s="182"/>
      <c r="AC470" s="182"/>
      <c r="AD470" s="183"/>
      <c r="AE470" s="183"/>
      <c r="AF470" s="184">
        <f t="shared" si="576"/>
        <v>-1</v>
      </c>
      <c r="AG470" s="185">
        <v>2</v>
      </c>
    </row>
    <row r="471" spans="1:33" ht="13.8">
      <c r="A471" s="30" t="s">
        <v>109</v>
      </c>
      <c r="B471" s="30" t="s">
        <v>712</v>
      </c>
      <c r="C471" s="43"/>
      <c r="D471" s="44">
        <v>3</v>
      </c>
      <c r="E471" s="44">
        <v>5</v>
      </c>
      <c r="F471" s="35">
        <f t="shared" si="951"/>
        <v>24</v>
      </c>
      <c r="G471" s="35">
        <f t="shared" si="952"/>
        <v>26</v>
      </c>
      <c r="H471" s="35">
        <f t="shared" si="545"/>
        <v>3</v>
      </c>
      <c r="I471" s="17">
        <v>18</v>
      </c>
      <c r="J471" s="37">
        <f t="shared" ref="J471:K471" si="996">MAX(N471,P471,R471,T471,V471,X471,Z471,AB471,AD471)</f>
        <v>440.86</v>
      </c>
      <c r="K471" s="37">
        <f t="shared" si="996"/>
        <v>520</v>
      </c>
      <c r="L471" s="38">
        <f t="shared" ref="L471:M471" si="997">MIN(N471,P471,R471,T471,V471,X471,Z471,AB471,AD471)</f>
        <v>432</v>
      </c>
      <c r="M471" s="38">
        <f t="shared" si="997"/>
        <v>510</v>
      </c>
      <c r="N471" s="38">
        <f t="shared" si="928"/>
        <v>440.86</v>
      </c>
      <c r="O471" s="38">
        <f t="shared" si="929"/>
        <v>520</v>
      </c>
      <c r="P471" s="39"/>
      <c r="Q471" s="39"/>
      <c r="R471" s="39">
        <f>VLOOKUP(A471,Primus,9,FALSE)</f>
        <v>432</v>
      </c>
      <c r="S471" s="39">
        <f>VLOOKUP(A471,Primus,11,FALSE)</f>
        <v>510</v>
      </c>
      <c r="T471" s="39">
        <f t="shared" si="994"/>
        <v>432</v>
      </c>
      <c r="U471" s="39">
        <f t="shared" si="995"/>
        <v>510</v>
      </c>
      <c r="V471" s="39"/>
      <c r="W471" s="39"/>
      <c r="X471" s="39"/>
      <c r="Y471" s="39"/>
      <c r="Z471" s="39"/>
      <c r="AA471" s="39"/>
      <c r="AB471" s="39"/>
      <c r="AC471" s="39"/>
      <c r="AD471" s="40"/>
      <c r="AE471" s="40"/>
      <c r="AF471" s="41">
        <f t="shared" si="576"/>
        <v>0</v>
      </c>
      <c r="AG471" s="42">
        <v>1</v>
      </c>
    </row>
    <row r="472" spans="1:33" ht="13.8">
      <c r="A472" s="30" t="s">
        <v>571</v>
      </c>
      <c r="B472" s="30" t="s">
        <v>724</v>
      </c>
      <c r="C472" s="43"/>
      <c r="D472" s="44"/>
      <c r="E472" s="44"/>
      <c r="F472" s="35">
        <f t="shared" si="951"/>
        <v>0</v>
      </c>
      <c r="G472" s="35">
        <f t="shared" si="952"/>
        <v>1</v>
      </c>
      <c r="H472" s="35">
        <f t="shared" si="545"/>
        <v>-1</v>
      </c>
      <c r="I472" s="17">
        <v>18</v>
      </c>
      <c r="J472" s="37">
        <f t="shared" ref="J472:K472" si="998">MAX(N472,P472,R472,T472,V472,X472,Z472,AB472,AD472)</f>
        <v>256.32</v>
      </c>
      <c r="K472" s="37">
        <f t="shared" si="998"/>
        <v>328</v>
      </c>
      <c r="L472" s="38">
        <f t="shared" ref="L472:M472" si="999">MIN(N472,P472,R472,T472,V472,X472,Z472,AB472,AD472)</f>
        <v>248</v>
      </c>
      <c r="M472" s="38">
        <f t="shared" si="999"/>
        <v>293</v>
      </c>
      <c r="N472" s="38">
        <f t="shared" si="928"/>
        <v>256.32</v>
      </c>
      <c r="O472" s="38">
        <f t="shared" si="929"/>
        <v>328</v>
      </c>
      <c r="P472" s="39"/>
      <c r="Q472" s="39"/>
      <c r="R472" s="39">
        <f>VLOOKUP(A472,Primus,9,FALSE)</f>
        <v>248</v>
      </c>
      <c r="S472" s="39">
        <f>VLOOKUP(A472,Primus,11,FALSE)</f>
        <v>293</v>
      </c>
      <c r="T472" s="39">
        <f t="shared" si="994"/>
        <v>248</v>
      </c>
      <c r="U472" s="39">
        <f t="shared" si="995"/>
        <v>293</v>
      </c>
      <c r="V472" s="39"/>
      <c r="W472" s="39"/>
      <c r="X472" s="39">
        <f>VLOOKUP(A472,Zeal,9,FALSE)</f>
        <v>248</v>
      </c>
      <c r="Y472" s="39">
        <f>VLOOKUP(A472,Zeal,11,FALSE)</f>
        <v>293</v>
      </c>
      <c r="Z472" s="39"/>
      <c r="AA472" s="39"/>
      <c r="AB472" s="39"/>
      <c r="AC472" s="39"/>
      <c r="AD472" s="40"/>
      <c r="AE472" s="40"/>
      <c r="AF472" s="41">
        <f t="shared" si="576"/>
        <v>1</v>
      </c>
      <c r="AG472" s="42"/>
    </row>
    <row r="473" spans="1:33" ht="13.8">
      <c r="A473" s="33" t="s">
        <v>128</v>
      </c>
      <c r="B473" s="33" t="s">
        <v>723</v>
      </c>
      <c r="C473" s="34"/>
      <c r="D473" s="35">
        <v>1</v>
      </c>
      <c r="E473" s="35">
        <v>2</v>
      </c>
      <c r="F473" s="35">
        <f t="shared" si="951"/>
        <v>1</v>
      </c>
      <c r="G473" s="35">
        <f t="shared" si="952"/>
        <v>1</v>
      </c>
      <c r="H473" s="35">
        <f t="shared" si="545"/>
        <v>2</v>
      </c>
      <c r="I473" s="17">
        <v>18</v>
      </c>
      <c r="J473" s="37">
        <f t="shared" ref="J473:K473" si="1000">MAX(N473,P473,R473,T473,V473,X473,Z473,AB473,AD473)</f>
        <v>886</v>
      </c>
      <c r="K473" s="37">
        <f t="shared" si="1000"/>
        <v>1045</v>
      </c>
      <c r="L473" s="38">
        <f t="shared" ref="L473:M473" si="1001">MIN(N473,P473,R473,T473,V473,X473,Z473,AB473,AD473)</f>
        <v>872</v>
      </c>
      <c r="M473" s="38">
        <f t="shared" si="1001"/>
        <v>1045</v>
      </c>
      <c r="N473" s="38">
        <f t="shared" si="928"/>
        <v>886</v>
      </c>
      <c r="O473" s="38">
        <f t="shared" si="929"/>
        <v>1045</v>
      </c>
      <c r="P473" s="39"/>
      <c r="Q473" s="39"/>
      <c r="R473" s="39">
        <f>VLOOKUP(A473,Primus,9,FALSE)</f>
        <v>872</v>
      </c>
      <c r="S473" s="39" t="str">
        <f>VLOOKUP(A473,Primus,11,FALSE)</f>
        <v>₹1029.00</v>
      </c>
      <c r="T473" s="39">
        <f t="shared" si="994"/>
        <v>872</v>
      </c>
      <c r="U473" s="39" t="str">
        <f t="shared" si="995"/>
        <v>₹1029.00</v>
      </c>
      <c r="V473" s="39"/>
      <c r="W473" s="39"/>
      <c r="X473" s="39">
        <f>VLOOKUP(A473,Zeal,9,FALSE)</f>
        <v>872</v>
      </c>
      <c r="Y473" s="39" t="str">
        <f>VLOOKUP(A473,Zeal,11,FALSE)</f>
        <v>₹1029.00</v>
      </c>
      <c r="Z473" s="39"/>
      <c r="AA473" s="39"/>
      <c r="AB473" s="39"/>
      <c r="AC473" s="39"/>
      <c r="AD473" s="40"/>
      <c r="AE473" s="40"/>
      <c r="AF473" s="41">
        <f t="shared" si="576"/>
        <v>-1</v>
      </c>
      <c r="AG473" s="42"/>
    </row>
    <row r="474" spans="1:33" ht="13.8">
      <c r="A474" s="33" t="s">
        <v>2438</v>
      </c>
      <c r="B474" s="33" t="s">
        <v>2439</v>
      </c>
      <c r="C474" s="34"/>
      <c r="D474" s="35"/>
      <c r="E474" s="35"/>
      <c r="F474" s="35">
        <f t="shared" si="951"/>
        <v>0</v>
      </c>
      <c r="G474" s="35">
        <f t="shared" si="952"/>
        <v>0</v>
      </c>
      <c r="H474" s="35">
        <f t="shared" si="545"/>
        <v>0</v>
      </c>
      <c r="I474" s="17">
        <v>18</v>
      </c>
      <c r="J474" s="37">
        <f t="shared" ref="J474:K474" si="1002">MAX(N474,P474,R474,T474,V474,X474,Z474,AB474,AD474)</f>
        <v>18681</v>
      </c>
      <c r="K474" s="37">
        <f t="shared" si="1002"/>
        <v>22043</v>
      </c>
      <c r="L474" s="38">
        <f t="shared" ref="L474:M474" si="1003">MIN(N474,P474,R474,T474,V474,X474,Z474,AB474,AD474)</f>
        <v>18681</v>
      </c>
      <c r="M474" s="38">
        <f t="shared" si="1003"/>
        <v>22043</v>
      </c>
      <c r="N474" s="38">
        <f t="shared" si="928"/>
        <v>18681</v>
      </c>
      <c r="O474" s="38">
        <f t="shared" si="929"/>
        <v>22043</v>
      </c>
      <c r="P474" s="39"/>
      <c r="Q474" s="39"/>
      <c r="R474" s="39"/>
      <c r="S474" s="39"/>
      <c r="T474" s="39" t="str">
        <f t="shared" si="994"/>
        <v>₹18681.00</v>
      </c>
      <c r="U474" s="39" t="str">
        <f t="shared" si="995"/>
        <v>₹22044.00</v>
      </c>
      <c r="V474" s="39"/>
      <c r="W474" s="39"/>
      <c r="X474" s="39"/>
      <c r="Y474" s="39"/>
      <c r="Z474" s="39"/>
      <c r="AA474" s="39"/>
      <c r="AB474" s="39"/>
      <c r="AC474" s="39"/>
      <c r="AD474" s="40"/>
      <c r="AE474" s="40"/>
      <c r="AF474" s="41">
        <f t="shared" si="576"/>
        <v>0</v>
      </c>
      <c r="AG474" s="42"/>
    </row>
    <row r="475" spans="1:33" ht="13.8">
      <c r="A475" s="33" t="s">
        <v>350</v>
      </c>
      <c r="B475" s="33" t="s">
        <v>2444</v>
      </c>
      <c r="C475" s="34"/>
      <c r="D475" s="35">
        <v>5</v>
      </c>
      <c r="E475" s="35">
        <v>10</v>
      </c>
      <c r="F475" s="35">
        <f t="shared" si="951"/>
        <v>35</v>
      </c>
      <c r="G475" s="35">
        <f t="shared" si="952"/>
        <v>26</v>
      </c>
      <c r="H475" s="35">
        <f t="shared" si="545"/>
        <v>19</v>
      </c>
      <c r="I475" s="17">
        <v>18</v>
      </c>
      <c r="J475" s="37">
        <f t="shared" ref="J475:K475" si="1004">MAX(N475,P475,R475,T475,V475,X475,Z475,AB475,AD475)</f>
        <v>187</v>
      </c>
      <c r="K475" s="37">
        <f t="shared" si="1004"/>
        <v>221</v>
      </c>
      <c r="L475" s="38">
        <f t="shared" ref="L475:M475" si="1005">MIN(N475,P475,R475,T475,V475,X475,Z475,AB475,AD475)</f>
        <v>187</v>
      </c>
      <c r="M475" s="38">
        <f t="shared" si="1005"/>
        <v>220</v>
      </c>
      <c r="N475" s="38">
        <f t="shared" si="928"/>
        <v>187</v>
      </c>
      <c r="O475" s="38">
        <f t="shared" si="929"/>
        <v>220</v>
      </c>
      <c r="P475" s="39"/>
      <c r="Q475" s="39"/>
      <c r="R475" s="39"/>
      <c r="S475" s="39"/>
      <c r="T475" s="39">
        <f t="shared" si="994"/>
        <v>187</v>
      </c>
      <c r="U475" s="39">
        <f t="shared" si="995"/>
        <v>221</v>
      </c>
      <c r="V475" s="39"/>
      <c r="W475" s="39"/>
      <c r="X475" s="39"/>
      <c r="Y475" s="39"/>
      <c r="Z475" s="39"/>
      <c r="AA475" s="39"/>
      <c r="AB475" s="39"/>
      <c r="AC475" s="39"/>
      <c r="AD475" s="40"/>
      <c r="AE475" s="40"/>
      <c r="AF475" s="41">
        <f t="shared" si="576"/>
        <v>-14</v>
      </c>
      <c r="AG475" s="42">
        <v>10</v>
      </c>
    </row>
    <row r="476" spans="1:33" ht="13.8">
      <c r="A476" s="33" t="s">
        <v>256</v>
      </c>
      <c r="B476" s="33" t="s">
        <v>580</v>
      </c>
      <c r="C476" s="34"/>
      <c r="D476" s="35">
        <v>2</v>
      </c>
      <c r="E476" s="35">
        <v>2</v>
      </c>
      <c r="F476" s="35">
        <f t="shared" si="951"/>
        <v>2</v>
      </c>
      <c r="G476" s="35">
        <f t="shared" si="952"/>
        <v>1</v>
      </c>
      <c r="H476" s="35">
        <f t="shared" si="545"/>
        <v>3</v>
      </c>
      <c r="I476" s="17">
        <v>18</v>
      </c>
      <c r="J476" s="37">
        <f t="shared" ref="J476:K476" si="1006">MAX(N476,P476,R476,T476,V476,X476,Z476,AB476,AD476)</f>
        <v>626</v>
      </c>
      <c r="K476" s="37">
        <f t="shared" si="1006"/>
        <v>802</v>
      </c>
      <c r="L476" s="38">
        <f t="shared" ref="L476:M476" si="1007">MIN(N476,P476,R476,T476,V476,X476,Z476,AB476,AD476)</f>
        <v>626</v>
      </c>
      <c r="M476" s="38">
        <f t="shared" si="1007"/>
        <v>739</v>
      </c>
      <c r="N476" s="38">
        <f t="shared" si="928"/>
        <v>626</v>
      </c>
      <c r="O476" s="38">
        <f t="shared" si="929"/>
        <v>802</v>
      </c>
      <c r="P476" s="39">
        <f>VLOOKUP(A476,MagnusNeo,9,FALSE)</f>
        <v>626</v>
      </c>
      <c r="Q476" s="39">
        <f>VLOOKUP(A476,MagnusNeo,11,FALSE)</f>
        <v>739</v>
      </c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40"/>
      <c r="AE476" s="40"/>
      <c r="AF476" s="41">
        <f t="shared" si="576"/>
        <v>-1</v>
      </c>
      <c r="AG476" s="42"/>
    </row>
    <row r="477" spans="1:33" ht="13.8">
      <c r="A477" s="30" t="s">
        <v>4938</v>
      </c>
      <c r="B477" s="30" t="s">
        <v>4939</v>
      </c>
      <c r="C477" s="43"/>
      <c r="D477" s="44"/>
      <c r="E477" s="44"/>
      <c r="F477" s="35">
        <f t="shared" si="951"/>
        <v>0</v>
      </c>
      <c r="G477" s="35">
        <f t="shared" si="952"/>
        <v>0</v>
      </c>
      <c r="H477" s="35">
        <f t="shared" si="545"/>
        <v>0</v>
      </c>
      <c r="I477" s="21">
        <f t="shared" ref="I477:I498" si="1008">VLOOKUP(A477,Old_Inventory,9,FALSE)</f>
        <v>18</v>
      </c>
      <c r="J477" s="37">
        <f t="shared" ref="J477:K477" si="1009">MAX(N477,P477,R477,T477,V477,X477,Z477,AB477,AD477)</f>
        <v>251.92</v>
      </c>
      <c r="K477" s="37">
        <f t="shared" si="1009"/>
        <v>297</v>
      </c>
      <c r="L477" s="38">
        <f t="shared" ref="L477:M477" si="1010">MIN(N477,P477,R477,T477,V477,X477,Z477,AB477,AD477)</f>
        <v>251.92</v>
      </c>
      <c r="M477" s="38">
        <f t="shared" si="1010"/>
        <v>297</v>
      </c>
      <c r="N477" s="38">
        <f t="shared" si="928"/>
        <v>251.92</v>
      </c>
      <c r="O477" s="38">
        <f t="shared" si="929"/>
        <v>297</v>
      </c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40"/>
      <c r="AE477" s="40"/>
      <c r="AF477" s="41">
        <f t="shared" si="576"/>
        <v>0</v>
      </c>
      <c r="AG477" s="42"/>
    </row>
    <row r="478" spans="1:33" ht="27.6">
      <c r="A478" s="30" t="s">
        <v>4940</v>
      </c>
      <c r="B478" s="30" t="s">
        <v>4941</v>
      </c>
      <c r="C478" s="43"/>
      <c r="D478" s="44"/>
      <c r="E478" s="44"/>
      <c r="F478" s="35">
        <f t="shared" si="951"/>
        <v>0</v>
      </c>
      <c r="G478" s="35">
        <f t="shared" si="952"/>
        <v>0</v>
      </c>
      <c r="H478" s="35">
        <f t="shared" si="545"/>
        <v>0</v>
      </c>
      <c r="I478" s="21">
        <f t="shared" si="1008"/>
        <v>18</v>
      </c>
      <c r="J478" s="37">
        <f t="shared" ref="J478:K478" si="1011">MAX(N478,P478,R478,T478,V478,X478,Z478,AB478,AD478)</f>
        <v>44.09</v>
      </c>
      <c r="K478" s="37">
        <f t="shared" si="1011"/>
        <v>52</v>
      </c>
      <c r="L478" s="38">
        <f t="shared" ref="L478:M478" si="1012">MIN(N478,P478,R478,T478,V478,X478,Z478,AB478,AD478)</f>
        <v>44.09</v>
      </c>
      <c r="M478" s="38">
        <f t="shared" si="1012"/>
        <v>52</v>
      </c>
      <c r="N478" s="38">
        <f t="shared" si="928"/>
        <v>44.09</v>
      </c>
      <c r="O478" s="38">
        <f t="shared" si="929"/>
        <v>52</v>
      </c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40"/>
      <c r="AE478" s="40"/>
      <c r="AF478" s="41">
        <f t="shared" si="576"/>
        <v>0</v>
      </c>
      <c r="AG478" s="42"/>
    </row>
    <row r="479" spans="1:33" ht="13.8">
      <c r="A479" s="30" t="s">
        <v>4942</v>
      </c>
      <c r="B479" s="30" t="s">
        <v>4943</v>
      </c>
      <c r="C479" s="43"/>
      <c r="D479" s="44"/>
      <c r="E479" s="44"/>
      <c r="F479" s="35">
        <f t="shared" si="951"/>
        <v>0</v>
      </c>
      <c r="G479" s="35">
        <f t="shared" si="952"/>
        <v>0</v>
      </c>
      <c r="H479" s="35">
        <f t="shared" si="545"/>
        <v>0</v>
      </c>
      <c r="I479" s="21">
        <f t="shared" si="1008"/>
        <v>18</v>
      </c>
      <c r="J479" s="37">
        <f t="shared" ref="J479:K479" si="1013">MAX(N479,P479,R479,T479,V479,X479,Z479,AB479,AD479)</f>
        <v>81.87</v>
      </c>
      <c r="K479" s="37">
        <f t="shared" si="1013"/>
        <v>97</v>
      </c>
      <c r="L479" s="38">
        <f t="shared" ref="L479:M479" si="1014">MIN(N479,P479,R479,T479,V479,X479,Z479,AB479,AD479)</f>
        <v>81.87</v>
      </c>
      <c r="M479" s="38">
        <f t="shared" si="1014"/>
        <v>97</v>
      </c>
      <c r="N479" s="38">
        <f t="shared" si="928"/>
        <v>81.87</v>
      </c>
      <c r="O479" s="38">
        <f t="shared" si="929"/>
        <v>97</v>
      </c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40"/>
      <c r="AE479" s="40"/>
      <c r="AF479" s="41">
        <f t="shared" si="576"/>
        <v>0</v>
      </c>
      <c r="AG479" s="42"/>
    </row>
    <row r="480" spans="1:33" ht="13.8">
      <c r="A480" s="30" t="s">
        <v>4944</v>
      </c>
      <c r="B480" s="30" t="s">
        <v>4945</v>
      </c>
      <c r="C480" s="43"/>
      <c r="D480" s="44"/>
      <c r="E480" s="44"/>
      <c r="F480" s="35">
        <f t="shared" si="951"/>
        <v>0</v>
      </c>
      <c r="G480" s="35">
        <f t="shared" si="952"/>
        <v>0</v>
      </c>
      <c r="H480" s="35">
        <f t="shared" si="545"/>
        <v>0</v>
      </c>
      <c r="I480" s="21">
        <f t="shared" si="1008"/>
        <v>18</v>
      </c>
      <c r="J480" s="37">
        <f t="shared" ref="J480:K480" si="1015">MAX(N480,P480,R480,T480,V480,X480,Z480,AB480,AD480)</f>
        <v>749.46</v>
      </c>
      <c r="K480" s="37">
        <f t="shared" si="1015"/>
        <v>884</v>
      </c>
      <c r="L480" s="38">
        <f t="shared" ref="L480:M480" si="1016">MIN(N480,P480,R480,T480,V480,X480,Z480,AB480,AD480)</f>
        <v>749.46</v>
      </c>
      <c r="M480" s="38">
        <f t="shared" si="1016"/>
        <v>884</v>
      </c>
      <c r="N480" s="38">
        <f t="shared" si="928"/>
        <v>749.46</v>
      </c>
      <c r="O480" s="38">
        <f t="shared" si="929"/>
        <v>884</v>
      </c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40"/>
      <c r="AE480" s="40"/>
      <c r="AF480" s="41">
        <f t="shared" si="576"/>
        <v>0</v>
      </c>
      <c r="AG480" s="42"/>
    </row>
    <row r="481" spans="1:33" ht="13.8">
      <c r="A481" s="30" t="s">
        <v>4946</v>
      </c>
      <c r="B481" s="30" t="s">
        <v>4947</v>
      </c>
      <c r="C481" s="43"/>
      <c r="D481" s="44"/>
      <c r="E481" s="44"/>
      <c r="F481" s="35">
        <f t="shared" si="951"/>
        <v>0</v>
      </c>
      <c r="G481" s="35">
        <f t="shared" si="952"/>
        <v>0</v>
      </c>
      <c r="H481" s="35">
        <f t="shared" si="545"/>
        <v>0</v>
      </c>
      <c r="I481" s="21">
        <f t="shared" si="1008"/>
        <v>18</v>
      </c>
      <c r="J481" s="37">
        <f t="shared" ref="J481:K481" si="1017">MAX(N481,P481,R481,T481,V481,X481,Z481,AB481,AD481)</f>
        <v>56.68</v>
      </c>
      <c r="K481" s="37">
        <f t="shared" si="1017"/>
        <v>67</v>
      </c>
      <c r="L481" s="38">
        <f t="shared" ref="L481:M481" si="1018">MIN(N481,P481,R481,T481,V481,X481,Z481,AB481,AD481)</f>
        <v>56.68</v>
      </c>
      <c r="M481" s="38">
        <f t="shared" si="1018"/>
        <v>67</v>
      </c>
      <c r="N481" s="38">
        <f t="shared" si="928"/>
        <v>56.68</v>
      </c>
      <c r="O481" s="38">
        <f t="shared" si="929"/>
        <v>67</v>
      </c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40"/>
      <c r="AE481" s="40"/>
      <c r="AF481" s="41">
        <f t="shared" si="576"/>
        <v>0</v>
      </c>
      <c r="AG481" s="42"/>
    </row>
    <row r="482" spans="1:33" ht="27.6">
      <c r="A482" s="30" t="s">
        <v>4948</v>
      </c>
      <c r="B482" s="30" t="s">
        <v>4949</v>
      </c>
      <c r="C482" s="43"/>
      <c r="D482" s="44"/>
      <c r="E482" s="44"/>
      <c r="F482" s="35">
        <f t="shared" si="951"/>
        <v>0</v>
      </c>
      <c r="G482" s="35">
        <f t="shared" si="952"/>
        <v>0</v>
      </c>
      <c r="H482" s="35">
        <f t="shared" si="545"/>
        <v>0</v>
      </c>
      <c r="I482" s="21">
        <f t="shared" si="1008"/>
        <v>18</v>
      </c>
      <c r="J482" s="37">
        <f t="shared" ref="J482:K482" si="1019">MAX(N482,P482,R482,T482,V482,X482,Z482,AB482,AD482)</f>
        <v>163.75</v>
      </c>
      <c r="K482" s="37">
        <f t="shared" si="1019"/>
        <v>193</v>
      </c>
      <c r="L482" s="38">
        <f t="shared" ref="L482:M482" si="1020">MIN(N482,P482,R482,T482,V482,X482,Z482,AB482,AD482)</f>
        <v>163.75</v>
      </c>
      <c r="M482" s="38">
        <f t="shared" si="1020"/>
        <v>193</v>
      </c>
      <c r="N482" s="38">
        <f t="shared" si="928"/>
        <v>163.75</v>
      </c>
      <c r="O482" s="38">
        <f t="shared" si="929"/>
        <v>193</v>
      </c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40"/>
      <c r="AE482" s="40"/>
      <c r="AF482" s="41">
        <f t="shared" si="576"/>
        <v>0</v>
      </c>
      <c r="AG482" s="42"/>
    </row>
    <row r="483" spans="1:33" ht="13.8">
      <c r="A483" s="30" t="s">
        <v>4950</v>
      </c>
      <c r="B483" s="30" t="s">
        <v>4947</v>
      </c>
      <c r="C483" s="43"/>
      <c r="D483" s="44"/>
      <c r="E483" s="44"/>
      <c r="F483" s="35">
        <f t="shared" si="951"/>
        <v>0</v>
      </c>
      <c r="G483" s="35">
        <f t="shared" si="952"/>
        <v>0</v>
      </c>
      <c r="H483" s="35">
        <f t="shared" si="545"/>
        <v>0</v>
      </c>
      <c r="I483" s="21">
        <f t="shared" si="1008"/>
        <v>18</v>
      </c>
      <c r="J483" s="37">
        <f t="shared" ref="J483:K483" si="1021">MAX(N483,P483,R483,T483,V483,X483,Z483,AB483,AD483)</f>
        <v>56.68</v>
      </c>
      <c r="K483" s="37">
        <f t="shared" si="1021"/>
        <v>67</v>
      </c>
      <c r="L483" s="38">
        <f t="shared" ref="L483:M483" si="1022">MIN(N483,P483,R483,T483,V483,X483,Z483,AB483,AD483)</f>
        <v>56.68</v>
      </c>
      <c r="M483" s="38">
        <f t="shared" si="1022"/>
        <v>67</v>
      </c>
      <c r="N483" s="38">
        <f t="shared" si="928"/>
        <v>56.68</v>
      </c>
      <c r="O483" s="38">
        <f t="shared" si="929"/>
        <v>67</v>
      </c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40"/>
      <c r="AE483" s="40"/>
      <c r="AF483" s="41">
        <f t="shared" si="576"/>
        <v>0</v>
      </c>
      <c r="AG483" s="42"/>
    </row>
    <row r="484" spans="1:33" ht="27.6">
      <c r="A484" s="30" t="s">
        <v>4951</v>
      </c>
      <c r="B484" s="30" t="s">
        <v>4952</v>
      </c>
      <c r="C484" s="43"/>
      <c r="D484" s="44"/>
      <c r="E484" s="44"/>
      <c r="F484" s="35">
        <f t="shared" si="951"/>
        <v>0</v>
      </c>
      <c r="G484" s="35">
        <f t="shared" si="952"/>
        <v>0</v>
      </c>
      <c r="H484" s="35">
        <f t="shared" si="545"/>
        <v>0</v>
      </c>
      <c r="I484" s="21">
        <f t="shared" si="1008"/>
        <v>18</v>
      </c>
      <c r="J484" s="37">
        <f t="shared" ref="J484:K484" si="1023">MAX(N484,P484,R484,T484,V484,X484,Z484,AB484,AD484)</f>
        <v>1007.68</v>
      </c>
      <c r="K484" s="37">
        <f t="shared" si="1023"/>
        <v>1189</v>
      </c>
      <c r="L484" s="38">
        <f t="shared" ref="L484:M484" si="1024">MIN(N484,P484,R484,T484,V484,X484,Z484,AB484,AD484)</f>
        <v>1007.68</v>
      </c>
      <c r="M484" s="38">
        <f t="shared" si="1024"/>
        <v>1189</v>
      </c>
      <c r="N484" s="38">
        <f t="shared" si="928"/>
        <v>1007.68</v>
      </c>
      <c r="O484" s="38">
        <f t="shared" si="929"/>
        <v>1189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40"/>
      <c r="AE484" s="40"/>
      <c r="AF484" s="41">
        <f t="shared" si="576"/>
        <v>0</v>
      </c>
      <c r="AG484" s="42"/>
    </row>
    <row r="485" spans="1:33" ht="13.8">
      <c r="A485" s="30" t="s">
        <v>4953</v>
      </c>
      <c r="B485" s="30" t="s">
        <v>4954</v>
      </c>
      <c r="C485" s="43"/>
      <c r="D485" s="44"/>
      <c r="E485" s="44"/>
      <c r="F485" s="35">
        <f t="shared" si="951"/>
        <v>0</v>
      </c>
      <c r="G485" s="35">
        <f t="shared" si="952"/>
        <v>0</v>
      </c>
      <c r="H485" s="35">
        <f t="shared" si="545"/>
        <v>0</v>
      </c>
      <c r="I485" s="21">
        <f t="shared" si="1008"/>
        <v>18</v>
      </c>
      <c r="J485" s="37">
        <f t="shared" ref="J485:K485" si="1025">MAX(N485,P485,R485,T485,V485,X485,Z485,AB485,AD485)</f>
        <v>497.54</v>
      </c>
      <c r="K485" s="37">
        <f t="shared" si="1025"/>
        <v>587</v>
      </c>
      <c r="L485" s="38">
        <f t="shared" ref="L485:M485" si="1026">MIN(N485,P485,R485,T485,V485,X485,Z485,AB485,AD485)</f>
        <v>497.54</v>
      </c>
      <c r="M485" s="38">
        <f t="shared" si="1026"/>
        <v>587</v>
      </c>
      <c r="N485" s="38">
        <f t="shared" si="928"/>
        <v>497.54</v>
      </c>
      <c r="O485" s="38">
        <f t="shared" si="929"/>
        <v>587</v>
      </c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40"/>
      <c r="AE485" s="40"/>
      <c r="AF485" s="41">
        <f t="shared" si="576"/>
        <v>0</v>
      </c>
      <c r="AG485" s="42"/>
    </row>
    <row r="486" spans="1:33" ht="13.8">
      <c r="A486" s="30" t="s">
        <v>4955</v>
      </c>
      <c r="B486" s="30" t="s">
        <v>4956</v>
      </c>
      <c r="C486" s="43"/>
      <c r="D486" s="44"/>
      <c r="E486" s="44"/>
      <c r="F486" s="35">
        <f t="shared" si="951"/>
        <v>0</v>
      </c>
      <c r="G486" s="35">
        <f t="shared" si="952"/>
        <v>0</v>
      </c>
      <c r="H486" s="35">
        <f t="shared" si="545"/>
        <v>0</v>
      </c>
      <c r="I486" s="21">
        <f t="shared" si="1008"/>
        <v>18</v>
      </c>
      <c r="J486" s="37">
        <f t="shared" ref="J486:K486" si="1027">MAX(N486,P486,R486,T486,V486,X486,Z486,AB486,AD486)</f>
        <v>1032.8699999999999</v>
      </c>
      <c r="K486" s="37">
        <f t="shared" si="1027"/>
        <v>1219</v>
      </c>
      <c r="L486" s="38">
        <f t="shared" ref="L486:M486" si="1028">MIN(N486,P486,R486,T486,V486,X486,Z486,AB486,AD486)</f>
        <v>1032.8699999999999</v>
      </c>
      <c r="M486" s="38">
        <f t="shared" si="1028"/>
        <v>1219</v>
      </c>
      <c r="N486" s="38">
        <f t="shared" si="928"/>
        <v>1032.8699999999999</v>
      </c>
      <c r="O486" s="38">
        <f t="shared" si="929"/>
        <v>1219</v>
      </c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40"/>
      <c r="AE486" s="40"/>
      <c r="AF486" s="41">
        <f t="shared" si="576"/>
        <v>0</v>
      </c>
      <c r="AG486" s="42"/>
    </row>
    <row r="487" spans="1:33" ht="13.8">
      <c r="A487" s="30" t="s">
        <v>4957</v>
      </c>
      <c r="B487" s="30" t="s">
        <v>4958</v>
      </c>
      <c r="C487" s="43"/>
      <c r="D487" s="44"/>
      <c r="E487" s="44"/>
      <c r="F487" s="35">
        <f t="shared" si="951"/>
        <v>0</v>
      </c>
      <c r="G487" s="35">
        <f t="shared" si="952"/>
        <v>0</v>
      </c>
      <c r="H487" s="35">
        <f t="shared" si="545"/>
        <v>0</v>
      </c>
      <c r="I487" s="21">
        <f t="shared" si="1008"/>
        <v>18</v>
      </c>
      <c r="J487" s="37">
        <f t="shared" ref="J487:K487" si="1029">MAX(N487,P487,R487,T487,V487,X487,Z487,AB487,AD487)</f>
        <v>913.21</v>
      </c>
      <c r="K487" s="37">
        <f t="shared" si="1029"/>
        <v>1078</v>
      </c>
      <c r="L487" s="38">
        <f t="shared" ref="L487:M487" si="1030">MIN(N487,P487,R487,T487,V487,X487,Z487,AB487,AD487)</f>
        <v>913.21</v>
      </c>
      <c r="M487" s="38">
        <f t="shared" si="1030"/>
        <v>1078</v>
      </c>
      <c r="N487" s="38">
        <f t="shared" si="928"/>
        <v>913.21</v>
      </c>
      <c r="O487" s="38">
        <f t="shared" si="929"/>
        <v>1078</v>
      </c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40"/>
      <c r="AE487" s="40"/>
      <c r="AF487" s="41">
        <f t="shared" si="576"/>
        <v>0</v>
      </c>
      <c r="AG487" s="42"/>
    </row>
    <row r="488" spans="1:33" ht="27.6">
      <c r="A488" s="30" t="s">
        <v>4959</v>
      </c>
      <c r="B488" s="30" t="s">
        <v>4960</v>
      </c>
      <c r="C488" s="43"/>
      <c r="D488" s="44"/>
      <c r="E488" s="44"/>
      <c r="F488" s="35">
        <f t="shared" si="951"/>
        <v>0</v>
      </c>
      <c r="G488" s="35">
        <f t="shared" si="952"/>
        <v>0</v>
      </c>
      <c r="H488" s="35">
        <f t="shared" si="545"/>
        <v>0</v>
      </c>
      <c r="I488" s="21">
        <f t="shared" si="1008"/>
        <v>18</v>
      </c>
      <c r="J488" s="37">
        <f t="shared" ref="J488:K488" si="1031">MAX(N488,P488,R488,T488,V488,X488,Z488,AB488,AD488)</f>
        <v>50.38</v>
      </c>
      <c r="K488" s="37">
        <f t="shared" si="1031"/>
        <v>59</v>
      </c>
      <c r="L488" s="38">
        <f t="shared" ref="L488:M488" si="1032">MIN(N488,P488,R488,T488,V488,X488,Z488,AB488,AD488)</f>
        <v>50.38</v>
      </c>
      <c r="M488" s="38">
        <f t="shared" si="1032"/>
        <v>59</v>
      </c>
      <c r="N488" s="38">
        <f t="shared" si="928"/>
        <v>50.38</v>
      </c>
      <c r="O488" s="38">
        <f t="shared" si="929"/>
        <v>59</v>
      </c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40"/>
      <c r="AE488" s="40"/>
      <c r="AF488" s="41">
        <f t="shared" si="576"/>
        <v>0</v>
      </c>
      <c r="AG488" s="42"/>
    </row>
    <row r="489" spans="1:33" ht="27.6">
      <c r="A489" s="30" t="s">
        <v>4961</v>
      </c>
      <c r="B489" s="30" t="s">
        <v>4962</v>
      </c>
      <c r="C489" s="43"/>
      <c r="D489" s="44"/>
      <c r="E489" s="44"/>
      <c r="F489" s="35">
        <f t="shared" si="951"/>
        <v>0</v>
      </c>
      <c r="G489" s="35">
        <f t="shared" si="952"/>
        <v>0</v>
      </c>
      <c r="H489" s="35">
        <f t="shared" si="545"/>
        <v>0</v>
      </c>
      <c r="I489" s="21">
        <f t="shared" si="1008"/>
        <v>18</v>
      </c>
      <c r="J489" s="37">
        <f t="shared" ref="J489:K489" si="1033">MAX(N489,P489,R489,T489,V489,X489,Z489,AB489,AD489)</f>
        <v>12372.54</v>
      </c>
      <c r="K489" s="37">
        <f t="shared" si="1033"/>
        <v>14600</v>
      </c>
      <c r="L489" s="38">
        <f t="shared" ref="L489:M489" si="1034">MIN(N489,P489,R489,T489,V489,X489,Z489,AB489,AD489)</f>
        <v>12372.54</v>
      </c>
      <c r="M489" s="38">
        <f t="shared" si="1034"/>
        <v>14600</v>
      </c>
      <c r="N489" s="38">
        <f t="shared" si="928"/>
        <v>12372.54</v>
      </c>
      <c r="O489" s="38">
        <f t="shared" si="929"/>
        <v>14600</v>
      </c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40"/>
      <c r="AE489" s="40"/>
      <c r="AF489" s="41">
        <f t="shared" si="576"/>
        <v>0</v>
      </c>
      <c r="AG489" s="42"/>
    </row>
    <row r="490" spans="1:33" ht="13.8">
      <c r="A490" s="30" t="s">
        <v>4963</v>
      </c>
      <c r="B490" s="30" t="s">
        <v>4964</v>
      </c>
      <c r="C490" s="43"/>
      <c r="D490" s="44"/>
      <c r="E490" s="44"/>
      <c r="F490" s="35">
        <f t="shared" si="951"/>
        <v>0</v>
      </c>
      <c r="G490" s="35">
        <f t="shared" si="952"/>
        <v>0</v>
      </c>
      <c r="H490" s="35">
        <f t="shared" si="545"/>
        <v>0</v>
      </c>
      <c r="I490" s="21">
        <f t="shared" si="1008"/>
        <v>28</v>
      </c>
      <c r="J490" s="37">
        <f t="shared" ref="J490:K490" si="1035">MAX(N490,P490,R490,T490,V490,X490,Z490,AB490,AD490)</f>
        <v>1403.35</v>
      </c>
      <c r="K490" s="37">
        <f t="shared" si="1035"/>
        <v>1796</v>
      </c>
      <c r="L490" s="38">
        <f t="shared" ref="L490:M490" si="1036">MIN(N490,P490,R490,T490,V490,X490,Z490,AB490,AD490)</f>
        <v>1403.35</v>
      </c>
      <c r="M490" s="38">
        <f t="shared" si="1036"/>
        <v>1796</v>
      </c>
      <c r="N490" s="38">
        <f t="shared" si="928"/>
        <v>1403.35</v>
      </c>
      <c r="O490" s="38">
        <f t="shared" si="929"/>
        <v>1796</v>
      </c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40"/>
      <c r="AE490" s="40"/>
      <c r="AF490" s="41">
        <f t="shared" si="576"/>
        <v>0</v>
      </c>
      <c r="AG490" s="42"/>
    </row>
    <row r="491" spans="1:33" ht="13.8">
      <c r="A491" s="30" t="s">
        <v>4965</v>
      </c>
      <c r="B491" s="30" t="s">
        <v>4966</v>
      </c>
      <c r="C491" s="43"/>
      <c r="D491" s="44"/>
      <c r="E491" s="44"/>
      <c r="F491" s="35">
        <f t="shared" si="951"/>
        <v>0</v>
      </c>
      <c r="G491" s="35">
        <f t="shared" si="952"/>
        <v>0</v>
      </c>
      <c r="H491" s="35">
        <f t="shared" si="545"/>
        <v>0</v>
      </c>
      <c r="I491" s="21">
        <f t="shared" si="1008"/>
        <v>28</v>
      </c>
      <c r="J491" s="37">
        <f t="shared" ref="J491:K491" si="1037">MAX(N491,P491,R491,T491,V491,X491,Z491,AB491,AD491)</f>
        <v>1403.35</v>
      </c>
      <c r="K491" s="37">
        <f t="shared" si="1037"/>
        <v>1796</v>
      </c>
      <c r="L491" s="38">
        <f t="shared" ref="L491:M491" si="1038">MIN(N491,P491,R491,T491,V491,X491,Z491,AB491,AD491)</f>
        <v>1403.35</v>
      </c>
      <c r="M491" s="38">
        <f t="shared" si="1038"/>
        <v>1796</v>
      </c>
      <c r="N491" s="38">
        <f t="shared" si="928"/>
        <v>1403.35</v>
      </c>
      <c r="O491" s="38">
        <f t="shared" si="929"/>
        <v>1796</v>
      </c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40"/>
      <c r="AE491" s="40"/>
      <c r="AF491" s="41">
        <f t="shared" si="576"/>
        <v>0</v>
      </c>
      <c r="AG491" s="42"/>
    </row>
    <row r="492" spans="1:33" ht="13.8">
      <c r="A492" s="30" t="s">
        <v>4967</v>
      </c>
      <c r="B492" s="30" t="s">
        <v>4968</v>
      </c>
      <c r="C492" s="43"/>
      <c r="D492" s="44"/>
      <c r="E492" s="44"/>
      <c r="F492" s="35">
        <f t="shared" si="951"/>
        <v>0</v>
      </c>
      <c r="G492" s="35">
        <f t="shared" si="952"/>
        <v>0</v>
      </c>
      <c r="H492" s="35">
        <f t="shared" si="545"/>
        <v>0</v>
      </c>
      <c r="I492" s="21">
        <f t="shared" si="1008"/>
        <v>18</v>
      </c>
      <c r="J492" s="37">
        <f t="shared" ref="J492:K492" si="1039">MAX(N492,P492,R492,T492,V492,X492,Z492,AB492,AD492)</f>
        <v>5443.68</v>
      </c>
      <c r="K492" s="37">
        <f t="shared" si="1039"/>
        <v>6424</v>
      </c>
      <c r="L492" s="38">
        <f t="shared" ref="L492:M492" si="1040">MIN(N492,P492,R492,T492,V492,X492,Z492,AB492,AD492)</f>
        <v>5443.68</v>
      </c>
      <c r="M492" s="38">
        <f t="shared" si="1040"/>
        <v>6424</v>
      </c>
      <c r="N492" s="38">
        <f t="shared" si="928"/>
        <v>5443.68</v>
      </c>
      <c r="O492" s="38">
        <f t="shared" si="929"/>
        <v>6424</v>
      </c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40"/>
      <c r="AE492" s="40"/>
      <c r="AF492" s="41">
        <f t="shared" si="576"/>
        <v>0</v>
      </c>
      <c r="AG492" s="42"/>
    </row>
    <row r="493" spans="1:33" ht="13.8">
      <c r="A493" s="30" t="s">
        <v>4969</v>
      </c>
      <c r="B493" s="30" t="s">
        <v>4970</v>
      </c>
      <c r="C493" s="43"/>
      <c r="D493" s="44"/>
      <c r="E493" s="44"/>
      <c r="F493" s="35">
        <f t="shared" si="951"/>
        <v>0</v>
      </c>
      <c r="G493" s="35">
        <f t="shared" si="952"/>
        <v>0</v>
      </c>
      <c r="H493" s="35">
        <f t="shared" si="545"/>
        <v>0</v>
      </c>
      <c r="I493" s="21">
        <f t="shared" si="1008"/>
        <v>28</v>
      </c>
      <c r="J493" s="37">
        <f t="shared" ref="J493:K493" si="1041">MAX(N493,P493,R493,T493,V493,X493,Z493,AB493,AD493)</f>
        <v>1384.13</v>
      </c>
      <c r="K493" s="37">
        <f t="shared" si="1041"/>
        <v>1772</v>
      </c>
      <c r="L493" s="38">
        <f t="shared" ref="L493:M493" si="1042">MIN(N493,P493,R493,T493,V493,X493,Z493,AB493,AD493)</f>
        <v>1384.13</v>
      </c>
      <c r="M493" s="38">
        <f t="shared" si="1042"/>
        <v>1772</v>
      </c>
      <c r="N493" s="38">
        <f t="shared" si="928"/>
        <v>1384.13</v>
      </c>
      <c r="O493" s="38">
        <f t="shared" si="929"/>
        <v>1772</v>
      </c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40"/>
      <c r="AE493" s="40"/>
      <c r="AF493" s="41">
        <f t="shared" si="576"/>
        <v>0</v>
      </c>
      <c r="AG493" s="42"/>
    </row>
    <row r="494" spans="1:33" ht="13.8">
      <c r="A494" s="30" t="s">
        <v>4971</v>
      </c>
      <c r="B494" s="30" t="s">
        <v>4972</v>
      </c>
      <c r="C494" s="43"/>
      <c r="D494" s="44"/>
      <c r="E494" s="44"/>
      <c r="F494" s="35">
        <f t="shared" si="951"/>
        <v>0</v>
      </c>
      <c r="G494" s="35">
        <f t="shared" si="952"/>
        <v>0</v>
      </c>
      <c r="H494" s="35">
        <f t="shared" si="545"/>
        <v>0</v>
      </c>
      <c r="I494" s="21">
        <f t="shared" si="1008"/>
        <v>28</v>
      </c>
      <c r="J494" s="37">
        <f t="shared" ref="J494:K494" si="1043">MAX(N494,P494,R494,T494,V494,X494,Z494,AB494,AD494)</f>
        <v>1384.13</v>
      </c>
      <c r="K494" s="37">
        <f t="shared" si="1043"/>
        <v>1772</v>
      </c>
      <c r="L494" s="38">
        <f t="shared" ref="L494:M494" si="1044">MIN(N494,P494,R494,T494,V494,X494,Z494,AB494,AD494)</f>
        <v>1384.13</v>
      </c>
      <c r="M494" s="38">
        <f t="shared" si="1044"/>
        <v>1772</v>
      </c>
      <c r="N494" s="38">
        <f t="shared" si="928"/>
        <v>1384.13</v>
      </c>
      <c r="O494" s="38">
        <f t="shared" si="929"/>
        <v>1772</v>
      </c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40"/>
      <c r="AE494" s="40"/>
      <c r="AF494" s="41">
        <f t="shared" si="576"/>
        <v>0</v>
      </c>
      <c r="AG494" s="42"/>
    </row>
    <row r="495" spans="1:33" ht="13.8">
      <c r="A495" s="30" t="s">
        <v>4973</v>
      </c>
      <c r="B495" s="30" t="s">
        <v>4974</v>
      </c>
      <c r="C495" s="43"/>
      <c r="D495" s="44"/>
      <c r="E495" s="44"/>
      <c r="F495" s="35">
        <f t="shared" si="951"/>
        <v>0</v>
      </c>
      <c r="G495" s="35">
        <f t="shared" si="952"/>
        <v>0</v>
      </c>
      <c r="H495" s="35">
        <f t="shared" si="545"/>
        <v>0</v>
      </c>
      <c r="I495" s="21">
        <f t="shared" si="1008"/>
        <v>28</v>
      </c>
      <c r="J495" s="37">
        <f t="shared" ref="J495:K495" si="1045">MAX(N495,P495,R495,T495,V495,X495,Z495,AB495,AD495)</f>
        <v>1473.84</v>
      </c>
      <c r="K495" s="37">
        <f t="shared" si="1045"/>
        <v>1887</v>
      </c>
      <c r="L495" s="38">
        <f t="shared" ref="L495:M495" si="1046">MIN(N495,P495,R495,T495,V495,X495,Z495,AB495,AD495)</f>
        <v>1473.84</v>
      </c>
      <c r="M495" s="38">
        <f t="shared" si="1046"/>
        <v>1887</v>
      </c>
      <c r="N495" s="38">
        <f t="shared" si="928"/>
        <v>1473.84</v>
      </c>
      <c r="O495" s="38">
        <f t="shared" si="929"/>
        <v>1887</v>
      </c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40"/>
      <c r="AE495" s="40"/>
      <c r="AF495" s="41">
        <f t="shared" si="576"/>
        <v>0</v>
      </c>
      <c r="AG495" s="42"/>
    </row>
    <row r="496" spans="1:33" ht="13.8">
      <c r="A496" s="30" t="s">
        <v>4975</v>
      </c>
      <c r="B496" s="30" t="s">
        <v>4976</v>
      </c>
      <c r="C496" s="43"/>
      <c r="D496" s="44"/>
      <c r="E496" s="44"/>
      <c r="F496" s="35">
        <f t="shared" si="951"/>
        <v>0</v>
      </c>
      <c r="G496" s="35">
        <f t="shared" si="952"/>
        <v>0</v>
      </c>
      <c r="H496" s="35">
        <f t="shared" si="545"/>
        <v>0</v>
      </c>
      <c r="I496" s="21">
        <f t="shared" si="1008"/>
        <v>28</v>
      </c>
      <c r="J496" s="37">
        <f t="shared" ref="J496:K496" si="1047">MAX(N496,P496,R496,T496,V496,X496,Z496,AB496,AD496)</f>
        <v>1493.06</v>
      </c>
      <c r="K496" s="37">
        <f t="shared" si="1047"/>
        <v>1911</v>
      </c>
      <c r="L496" s="38">
        <f t="shared" ref="L496:M496" si="1048">MIN(N496,P496,R496,T496,V496,X496,Z496,AB496,AD496)</f>
        <v>1493.06</v>
      </c>
      <c r="M496" s="38">
        <f t="shared" si="1048"/>
        <v>1911</v>
      </c>
      <c r="N496" s="38">
        <f t="shared" si="928"/>
        <v>1493.06</v>
      </c>
      <c r="O496" s="38">
        <f t="shared" si="929"/>
        <v>1911</v>
      </c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40"/>
      <c r="AE496" s="40"/>
      <c r="AF496" s="41">
        <f t="shared" si="576"/>
        <v>0</v>
      </c>
      <c r="AG496" s="42"/>
    </row>
    <row r="497" spans="1:33" ht="13.8">
      <c r="A497" s="30" t="s">
        <v>4977</v>
      </c>
      <c r="B497" s="30" t="s">
        <v>4978</v>
      </c>
      <c r="C497" s="43"/>
      <c r="D497" s="44"/>
      <c r="E497" s="44"/>
      <c r="F497" s="35">
        <f t="shared" si="951"/>
        <v>0</v>
      </c>
      <c r="G497" s="35">
        <f t="shared" si="952"/>
        <v>0</v>
      </c>
      <c r="H497" s="35">
        <f t="shared" si="545"/>
        <v>0</v>
      </c>
      <c r="I497" s="21">
        <f t="shared" si="1008"/>
        <v>18</v>
      </c>
      <c r="J497" s="37">
        <f t="shared" ref="J497:K497" si="1049">MAX(N497,P497,R497,T497,V497,X497,Z497,AB497,AD497)</f>
        <v>1467.43</v>
      </c>
      <c r="K497" s="37">
        <f t="shared" si="1049"/>
        <v>1732</v>
      </c>
      <c r="L497" s="38">
        <f t="shared" ref="L497:M497" si="1050">MIN(N497,P497,R497,T497,V497,X497,Z497,AB497,AD497)</f>
        <v>1467.43</v>
      </c>
      <c r="M497" s="38">
        <f t="shared" si="1050"/>
        <v>1732</v>
      </c>
      <c r="N497" s="38">
        <f t="shared" si="928"/>
        <v>1467.43</v>
      </c>
      <c r="O497" s="38">
        <f t="shared" si="929"/>
        <v>1732</v>
      </c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40"/>
      <c r="AE497" s="40"/>
      <c r="AF497" s="41">
        <f t="shared" si="576"/>
        <v>0</v>
      </c>
      <c r="AG497" s="42"/>
    </row>
    <row r="498" spans="1:33" ht="13.8">
      <c r="A498" s="30" t="s">
        <v>4979</v>
      </c>
      <c r="B498" s="30" t="s">
        <v>4980</v>
      </c>
      <c r="C498" s="43"/>
      <c r="D498" s="44"/>
      <c r="E498" s="44"/>
      <c r="F498" s="35">
        <f t="shared" si="951"/>
        <v>0</v>
      </c>
      <c r="G498" s="35">
        <f t="shared" si="952"/>
        <v>0</v>
      </c>
      <c r="H498" s="35">
        <f t="shared" si="545"/>
        <v>0</v>
      </c>
      <c r="I498" s="21">
        <f t="shared" si="1008"/>
        <v>18</v>
      </c>
      <c r="J498" s="37">
        <f t="shared" ref="J498:K498" si="1051">MAX(N498,P498,R498,T498,V498,X498,Z498,AB498,AD498)</f>
        <v>1568.2</v>
      </c>
      <c r="K498" s="37">
        <f t="shared" si="1051"/>
        <v>1850</v>
      </c>
      <c r="L498" s="38">
        <f t="shared" ref="L498:M498" si="1052">MIN(N498,P498,R498,T498,V498,X498,Z498,AB498,AD498)</f>
        <v>1568.2</v>
      </c>
      <c r="M498" s="38">
        <f t="shared" si="1052"/>
        <v>1850</v>
      </c>
      <c r="N498" s="38">
        <f t="shared" si="928"/>
        <v>1568.2</v>
      </c>
      <c r="O498" s="38">
        <f t="shared" si="929"/>
        <v>1850</v>
      </c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40"/>
      <c r="AE498" s="40"/>
      <c r="AF498" s="41">
        <f t="shared" si="576"/>
        <v>0</v>
      </c>
      <c r="AG498" s="42"/>
    </row>
    <row r="499" spans="1:33" ht="13.8">
      <c r="A499" s="30" t="s">
        <v>2743</v>
      </c>
      <c r="B499" s="30" t="s">
        <v>2744</v>
      </c>
      <c r="C499" s="43"/>
      <c r="D499" s="44"/>
      <c r="E499" s="44"/>
      <c r="F499" s="35">
        <f t="shared" si="951"/>
        <v>0</v>
      </c>
      <c r="G499" s="35">
        <f t="shared" si="952"/>
        <v>0</v>
      </c>
      <c r="H499" s="35">
        <f t="shared" si="545"/>
        <v>0</v>
      </c>
      <c r="I499" s="17">
        <v>18</v>
      </c>
      <c r="J499" s="37">
        <f t="shared" ref="J499:K499" si="1053">MAX(N499,P499,R499,T499,V499,X499,Z499,AB499,AD499)</f>
        <v>1375</v>
      </c>
      <c r="K499" s="37">
        <f t="shared" si="1053"/>
        <v>1760</v>
      </c>
      <c r="L499" s="38">
        <f t="shared" ref="L499:M499" si="1054">MIN(N499,P499,R499,T499,V499,X499,Z499,AB499,AD499)</f>
        <v>1375</v>
      </c>
      <c r="M499" s="38">
        <f t="shared" si="1054"/>
        <v>1760</v>
      </c>
      <c r="N499" s="38">
        <f t="shared" si="928"/>
        <v>1375</v>
      </c>
      <c r="O499" s="38">
        <f t="shared" si="929"/>
        <v>1760</v>
      </c>
      <c r="P499" s="39"/>
      <c r="Q499" s="39"/>
      <c r="R499" s="39"/>
      <c r="S499" s="39"/>
      <c r="T499" s="39"/>
      <c r="U499" s="39"/>
      <c r="V499" s="39" t="str">
        <f>VLOOKUP(A499,Reo_LI,9,FALSE)</f>
        <v>₹1375.00</v>
      </c>
      <c r="W499" s="39" t="str">
        <f>VLOOKUP(A499,Reo_LI,11,FALSE)</f>
        <v>₹1623.00</v>
      </c>
      <c r="X499" s="39"/>
      <c r="Y499" s="39"/>
      <c r="Z499" s="39"/>
      <c r="AA499" s="39"/>
      <c r="AB499" s="39"/>
      <c r="AC499" s="39"/>
      <c r="AD499" s="40"/>
      <c r="AE499" s="40"/>
      <c r="AF499" s="41">
        <f t="shared" si="576"/>
        <v>0</v>
      </c>
      <c r="AG499" s="42"/>
    </row>
    <row r="500" spans="1:33" ht="13.8">
      <c r="A500" s="30" t="s">
        <v>2751</v>
      </c>
      <c r="B500" s="30" t="s">
        <v>2752</v>
      </c>
      <c r="C500" s="43"/>
      <c r="D500" s="44"/>
      <c r="E500" s="44"/>
      <c r="F500" s="35">
        <f t="shared" si="951"/>
        <v>0</v>
      </c>
      <c r="G500" s="35">
        <f t="shared" si="952"/>
        <v>0</v>
      </c>
      <c r="H500" s="35">
        <f t="shared" si="545"/>
        <v>0</v>
      </c>
      <c r="I500" s="17">
        <v>18</v>
      </c>
      <c r="J500" s="37">
        <f t="shared" ref="J500:K500" si="1055">MAX(N500,P500,R500,T500,V500,X500,Z500,AB500,AD500)</f>
        <v>1374</v>
      </c>
      <c r="K500" s="37">
        <f t="shared" si="1055"/>
        <v>1758</v>
      </c>
      <c r="L500" s="38">
        <f t="shared" ref="L500:M500" si="1056">MIN(N500,P500,R500,T500,V500,X500,Z500,AB500,AD500)</f>
        <v>1374</v>
      </c>
      <c r="M500" s="38">
        <f t="shared" si="1056"/>
        <v>1758</v>
      </c>
      <c r="N500" s="38">
        <f t="shared" si="928"/>
        <v>1374</v>
      </c>
      <c r="O500" s="38">
        <f t="shared" si="929"/>
        <v>1758</v>
      </c>
      <c r="P500" s="39"/>
      <c r="Q500" s="39"/>
      <c r="R500" s="39"/>
      <c r="S500" s="39"/>
      <c r="T500" s="39"/>
      <c r="U500" s="39"/>
      <c r="V500" s="39" t="str">
        <f>VLOOKUP(A500,Reo_LI,9,FALSE)</f>
        <v>₹1374.00</v>
      </c>
      <c r="W500" s="39" t="str">
        <f>VLOOKUP(A500,Reo_LI,11,FALSE)</f>
        <v>₹1622.00</v>
      </c>
      <c r="X500" s="39"/>
      <c r="Y500" s="39"/>
      <c r="Z500" s="39"/>
      <c r="AA500" s="39"/>
      <c r="AB500" s="39"/>
      <c r="AC500" s="39"/>
      <c r="AD500" s="40"/>
      <c r="AE500" s="40"/>
      <c r="AF500" s="41">
        <f t="shared" si="576"/>
        <v>0</v>
      </c>
      <c r="AG500" s="42"/>
    </row>
    <row r="501" spans="1:33" ht="13.8">
      <c r="A501" s="30" t="s">
        <v>4981</v>
      </c>
      <c r="B501" s="30" t="s">
        <v>4982</v>
      </c>
      <c r="C501" s="43"/>
      <c r="D501" s="44"/>
      <c r="E501" s="44"/>
      <c r="F501" s="35">
        <f t="shared" si="951"/>
        <v>0</v>
      </c>
      <c r="G501" s="35">
        <f t="shared" si="952"/>
        <v>0</v>
      </c>
      <c r="H501" s="35">
        <f t="shared" si="545"/>
        <v>0</v>
      </c>
      <c r="I501" s="21">
        <f>VLOOKUP(A501,Old_Inventory,9,FALSE)</f>
        <v>28</v>
      </c>
      <c r="J501" s="37">
        <f t="shared" ref="J501:K501" si="1057">MAX(N501,P501,R501,T501,V501,X501,Z501,AB501,AD501)</f>
        <v>1204.7</v>
      </c>
      <c r="K501" s="37">
        <f t="shared" si="1057"/>
        <v>1542</v>
      </c>
      <c r="L501" s="38">
        <f t="shared" ref="L501:M501" si="1058">MIN(N501,P501,R501,T501,V501,X501,Z501,AB501,AD501)</f>
        <v>1204.7</v>
      </c>
      <c r="M501" s="38">
        <f t="shared" si="1058"/>
        <v>1542</v>
      </c>
      <c r="N501" s="38">
        <f t="shared" si="928"/>
        <v>1204.7</v>
      </c>
      <c r="O501" s="38">
        <f t="shared" si="929"/>
        <v>1542</v>
      </c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40"/>
      <c r="AE501" s="40"/>
      <c r="AF501" s="41">
        <f t="shared" si="576"/>
        <v>0</v>
      </c>
      <c r="AG501" s="42"/>
    </row>
    <row r="502" spans="1:33" ht="27.6">
      <c r="A502" s="30" t="s">
        <v>4983</v>
      </c>
      <c r="B502" s="30" t="s">
        <v>4984</v>
      </c>
      <c r="C502" s="43"/>
      <c r="D502" s="44"/>
      <c r="E502" s="44"/>
      <c r="F502" s="35">
        <f t="shared" si="951"/>
        <v>0</v>
      </c>
      <c r="G502" s="35">
        <f t="shared" si="952"/>
        <v>0</v>
      </c>
      <c r="H502" s="35">
        <f t="shared" si="545"/>
        <v>0</v>
      </c>
      <c r="I502" s="21">
        <f>VLOOKUP(A502,Old_Inventory,9,FALSE)</f>
        <v>28</v>
      </c>
      <c r="J502" s="37">
        <f t="shared" ref="J502:K502" si="1059">MAX(N502,P502,R502,T502,V502,X502,Z502,AB502,AD502)</f>
        <v>1236.74</v>
      </c>
      <c r="K502" s="37">
        <f t="shared" si="1059"/>
        <v>1583</v>
      </c>
      <c r="L502" s="38">
        <f t="shared" ref="L502:M502" si="1060">MIN(N502,P502,R502,T502,V502,X502,Z502,AB502,AD502)</f>
        <v>1236.74</v>
      </c>
      <c r="M502" s="38">
        <f t="shared" si="1060"/>
        <v>1583</v>
      </c>
      <c r="N502" s="38">
        <f t="shared" si="928"/>
        <v>1236.74</v>
      </c>
      <c r="O502" s="38">
        <f t="shared" si="929"/>
        <v>1583</v>
      </c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40"/>
      <c r="AE502" s="40"/>
      <c r="AF502" s="41">
        <f t="shared" si="576"/>
        <v>0</v>
      </c>
      <c r="AG502" s="42"/>
    </row>
    <row r="503" spans="1:33" ht="13.8">
      <c r="A503" s="30" t="s">
        <v>447</v>
      </c>
      <c r="B503" s="30" t="s">
        <v>4985</v>
      </c>
      <c r="C503" s="43"/>
      <c r="D503" s="44">
        <v>1</v>
      </c>
      <c r="E503" s="44">
        <v>1</v>
      </c>
      <c r="F503" s="35">
        <f t="shared" si="951"/>
        <v>4</v>
      </c>
      <c r="G503" s="35">
        <f t="shared" si="952"/>
        <v>4</v>
      </c>
      <c r="H503" s="35">
        <f t="shared" si="545"/>
        <v>1</v>
      </c>
      <c r="I503" s="17">
        <v>18</v>
      </c>
      <c r="J503" s="37">
        <f t="shared" ref="J503:K503" si="1061">MAX(N503,P503,R503,T503,V503,X503,Z503,AB503,AD503)</f>
        <v>1467.43</v>
      </c>
      <c r="K503" s="37">
        <f t="shared" si="1061"/>
        <v>1878</v>
      </c>
      <c r="L503" s="38">
        <f t="shared" ref="L503:M503" si="1062">MIN(N503,P503,R503,T503,V503,X503,Z503,AB503,AD503)</f>
        <v>1467.43</v>
      </c>
      <c r="M503" s="38">
        <f t="shared" si="1062"/>
        <v>1878</v>
      </c>
      <c r="N503" s="38">
        <f t="shared" si="928"/>
        <v>1467.43</v>
      </c>
      <c r="O503" s="38">
        <f t="shared" si="929"/>
        <v>1878</v>
      </c>
      <c r="P503" s="39" t="str">
        <f>VLOOKUP(A503,MagnusNeo,9,FALSE)</f>
        <v>₹1352.00</v>
      </c>
      <c r="Q503" s="39" t="str">
        <f>VLOOKUP(A503,MagnusNeo,11,FALSE)</f>
        <v>₹1596.00</v>
      </c>
      <c r="R503" s="39" t="str">
        <f>VLOOKUP(A503,Primus,9,FALSE)</f>
        <v>₹1352.00</v>
      </c>
      <c r="S503" s="39" t="str">
        <f>VLOOKUP(A503,Primus,11,FALSE)</f>
        <v>₹1596.00</v>
      </c>
      <c r="T503" s="39" t="str">
        <f>VLOOKUP(A503,Magnus,9,FALSE)</f>
        <v>₹1352.00</v>
      </c>
      <c r="U503" s="39" t="str">
        <f>VLOOKUP(A503,Magnus,11,FALSE)</f>
        <v>₹1596.00</v>
      </c>
      <c r="V503" s="39"/>
      <c r="W503" s="39"/>
      <c r="X503" s="39"/>
      <c r="Y503" s="39"/>
      <c r="Z503" s="39"/>
      <c r="AA503" s="39"/>
      <c r="AB503" s="39"/>
      <c r="AC503" s="39"/>
      <c r="AD503" s="40"/>
      <c r="AE503" s="40"/>
      <c r="AF503" s="41">
        <f t="shared" si="576"/>
        <v>0</v>
      </c>
      <c r="AG503" s="42">
        <v>1</v>
      </c>
    </row>
    <row r="504" spans="1:33" ht="13.8">
      <c r="A504" s="30" t="s">
        <v>4986</v>
      </c>
      <c r="B504" s="30" t="s">
        <v>4987</v>
      </c>
      <c r="C504" s="43"/>
      <c r="D504" s="44"/>
      <c r="E504" s="44"/>
      <c r="F504" s="35">
        <f t="shared" si="951"/>
        <v>0</v>
      </c>
      <c r="G504" s="35">
        <f t="shared" si="952"/>
        <v>0</v>
      </c>
      <c r="H504" s="35">
        <f t="shared" si="545"/>
        <v>0</v>
      </c>
      <c r="I504" s="21">
        <f>VLOOKUP(A504,Old_Inventory,9,FALSE)</f>
        <v>28</v>
      </c>
      <c r="J504" s="37">
        <f t="shared" ref="J504:K504" si="1063">MAX(N504,P504,R504,T504,V504,X504,Z504,AB504,AD504)</f>
        <v>1582.78</v>
      </c>
      <c r="K504" s="37">
        <f t="shared" si="1063"/>
        <v>2026</v>
      </c>
      <c r="L504" s="38">
        <f t="shared" ref="L504:M504" si="1064">MIN(N504,P504,R504,T504,V504,X504,Z504,AB504,AD504)</f>
        <v>1582.78</v>
      </c>
      <c r="M504" s="38">
        <f t="shared" si="1064"/>
        <v>2026</v>
      </c>
      <c r="N504" s="38">
        <f t="shared" ref="N504:N567" si="1065">VLOOKUP(A504,Inv_bef,5,FALSE)</f>
        <v>1582.78</v>
      </c>
      <c r="O504" s="38">
        <f t="shared" ref="O504:O567" si="1066">VLOOKUP(A504,Inv_bef,6,FALSE)</f>
        <v>2026</v>
      </c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40"/>
      <c r="AE504" s="40"/>
      <c r="AF504" s="41">
        <f t="shared" si="576"/>
        <v>0</v>
      </c>
      <c r="AG504" s="42"/>
    </row>
    <row r="505" spans="1:33" ht="13.8">
      <c r="A505" s="30" t="s">
        <v>4988</v>
      </c>
      <c r="B505" s="30" t="s">
        <v>4989</v>
      </c>
      <c r="C505" s="43"/>
      <c r="D505" s="44"/>
      <c r="E505" s="44"/>
      <c r="F505" s="35">
        <f t="shared" si="951"/>
        <v>0</v>
      </c>
      <c r="G505" s="35">
        <f t="shared" si="952"/>
        <v>0</v>
      </c>
      <c r="H505" s="35">
        <f t="shared" si="545"/>
        <v>0</v>
      </c>
      <c r="I505" s="21">
        <f>VLOOKUP(A505,Old_Inventory,9,FALSE)</f>
        <v>28</v>
      </c>
      <c r="J505" s="37">
        <f t="shared" ref="J505:K505" si="1067">MAX(N505,P505,R505,T505,V505,X505,Z505,AB505,AD505)</f>
        <v>1582.78</v>
      </c>
      <c r="K505" s="37">
        <f t="shared" si="1067"/>
        <v>2026</v>
      </c>
      <c r="L505" s="38">
        <f t="shared" ref="L505:M505" si="1068">MIN(N505,P505,R505,T505,V505,X505,Z505,AB505,AD505)</f>
        <v>1582.78</v>
      </c>
      <c r="M505" s="38">
        <f t="shared" si="1068"/>
        <v>2026</v>
      </c>
      <c r="N505" s="38">
        <f t="shared" si="1065"/>
        <v>1582.78</v>
      </c>
      <c r="O505" s="38">
        <f t="shared" si="1066"/>
        <v>2026</v>
      </c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40"/>
      <c r="AE505" s="40"/>
      <c r="AF505" s="41">
        <f t="shared" si="576"/>
        <v>0</v>
      </c>
      <c r="AG505" s="42"/>
    </row>
    <row r="506" spans="1:33" ht="13.8">
      <c r="A506" s="30" t="s">
        <v>3510</v>
      </c>
      <c r="B506" s="30" t="s">
        <v>3511</v>
      </c>
      <c r="C506" s="43"/>
      <c r="D506" s="44"/>
      <c r="E506" s="44"/>
      <c r="F506" s="35">
        <f t="shared" si="951"/>
        <v>0</v>
      </c>
      <c r="G506" s="35">
        <f t="shared" si="952"/>
        <v>0</v>
      </c>
      <c r="H506" s="35">
        <f t="shared" si="545"/>
        <v>0</v>
      </c>
      <c r="I506" s="17">
        <v>18</v>
      </c>
      <c r="J506" s="37">
        <f t="shared" ref="J506:K506" si="1069">MAX(N506,P506,R506,T506,V506,X506,Z506,AB506,AD506)</f>
        <v>1326.46</v>
      </c>
      <c r="K506" s="37">
        <f t="shared" si="1069"/>
        <v>1698</v>
      </c>
      <c r="L506" s="38">
        <f t="shared" ref="L506:M506" si="1070">MIN(N506,P506,R506,T506,V506,X506,Z506,AB506,AD506)</f>
        <v>1326.46</v>
      </c>
      <c r="M506" s="38">
        <f t="shared" si="1070"/>
        <v>1698</v>
      </c>
      <c r="N506" s="38">
        <f t="shared" si="1065"/>
        <v>1326.46</v>
      </c>
      <c r="O506" s="38">
        <f t="shared" si="1066"/>
        <v>1698</v>
      </c>
      <c r="P506" s="39"/>
      <c r="Q506" s="39"/>
      <c r="R506" s="39"/>
      <c r="S506" s="39"/>
      <c r="T506" s="39"/>
      <c r="U506" s="39"/>
      <c r="V506" s="39"/>
      <c r="W506" s="39"/>
      <c r="X506" s="39" t="str">
        <f>VLOOKUP(A506,Zeal,9,FALSE)</f>
        <v>₹1264.00</v>
      </c>
      <c r="Y506" s="39" t="str">
        <f>VLOOKUP(A506,Zeal,11,FALSE)</f>
        <v>₹1492.00</v>
      </c>
      <c r="Z506" s="39"/>
      <c r="AA506" s="39"/>
      <c r="AB506" s="39"/>
      <c r="AC506" s="39"/>
      <c r="AD506" s="40"/>
      <c r="AE506" s="40"/>
      <c r="AF506" s="41">
        <f t="shared" si="576"/>
        <v>0</v>
      </c>
      <c r="AG506" s="42"/>
    </row>
    <row r="507" spans="1:33" ht="13.8">
      <c r="A507" s="30" t="s">
        <v>578</v>
      </c>
      <c r="B507" s="30" t="s">
        <v>735</v>
      </c>
      <c r="C507" s="43"/>
      <c r="D507" s="44">
        <v>1</v>
      </c>
      <c r="E507" s="44">
        <v>1</v>
      </c>
      <c r="F507" s="35">
        <f t="shared" si="951"/>
        <v>1</v>
      </c>
      <c r="G507" s="35">
        <f t="shared" si="952"/>
        <v>1</v>
      </c>
      <c r="H507" s="35">
        <f t="shared" si="545"/>
        <v>1</v>
      </c>
      <c r="I507" s="17">
        <v>18</v>
      </c>
      <c r="J507" s="37">
        <f t="shared" ref="J507:K507" si="1071">MAX(N507,P507,R507,T507,V507,X507,Z507,AB507,AD507)</f>
        <v>1460</v>
      </c>
      <c r="K507" s="37">
        <f t="shared" si="1071"/>
        <v>1869</v>
      </c>
      <c r="L507" s="38">
        <f t="shared" ref="L507:M507" si="1072">MIN(N507,P507,R507,T507,V507,X507,Z507,AB507,AD507)</f>
        <v>1460</v>
      </c>
      <c r="M507" s="38">
        <f t="shared" si="1072"/>
        <v>1869</v>
      </c>
      <c r="N507" s="38">
        <f t="shared" si="1065"/>
        <v>1460</v>
      </c>
      <c r="O507" s="38">
        <f t="shared" si="1066"/>
        <v>1869</v>
      </c>
      <c r="P507" s="39"/>
      <c r="Q507" s="39"/>
      <c r="R507" s="39"/>
      <c r="S507" s="39"/>
      <c r="T507" s="39" t="str">
        <f>VLOOKUP(A507,Magnus,9,FALSE)</f>
        <v>₹1461.00</v>
      </c>
      <c r="U507" s="39" t="str">
        <f>VLOOKUP(A507,Magnus,11,FALSE)</f>
        <v>₹1724.00</v>
      </c>
      <c r="V507" s="39"/>
      <c r="W507" s="39"/>
      <c r="X507" s="39"/>
      <c r="Y507" s="39"/>
      <c r="Z507" s="39"/>
      <c r="AA507" s="39"/>
      <c r="AB507" s="39"/>
      <c r="AC507" s="39"/>
      <c r="AD507" s="40"/>
      <c r="AE507" s="40"/>
      <c r="AF507" s="41">
        <f t="shared" si="576"/>
        <v>0</v>
      </c>
      <c r="AG507" s="42"/>
    </row>
    <row r="508" spans="1:33" ht="13.8">
      <c r="A508" s="30" t="s">
        <v>579</v>
      </c>
      <c r="B508" s="30" t="s">
        <v>740</v>
      </c>
      <c r="C508" s="43"/>
      <c r="D508" s="44">
        <v>1</v>
      </c>
      <c r="E508" s="44">
        <v>1</v>
      </c>
      <c r="F508" s="35">
        <f t="shared" si="951"/>
        <v>1</v>
      </c>
      <c r="G508" s="35">
        <f t="shared" si="952"/>
        <v>1</v>
      </c>
      <c r="H508" s="35">
        <f t="shared" si="545"/>
        <v>1</v>
      </c>
      <c r="I508" s="17">
        <v>18</v>
      </c>
      <c r="J508" s="37">
        <f t="shared" ref="J508:K508" si="1073">MAX(N508,P508,R508,T508,V508,X508,Z508,AB508,AD508)</f>
        <v>1461</v>
      </c>
      <c r="K508" s="37">
        <f t="shared" si="1073"/>
        <v>1871</v>
      </c>
      <c r="L508" s="38">
        <f t="shared" ref="L508:M508" si="1074">MIN(N508,P508,R508,T508,V508,X508,Z508,AB508,AD508)</f>
        <v>1461</v>
      </c>
      <c r="M508" s="38">
        <f t="shared" si="1074"/>
        <v>1871</v>
      </c>
      <c r="N508" s="38">
        <f t="shared" si="1065"/>
        <v>1461</v>
      </c>
      <c r="O508" s="38">
        <f t="shared" si="1066"/>
        <v>1871</v>
      </c>
      <c r="P508" s="39" t="str">
        <f>VLOOKUP(A508,MagnusNeo,9,FALSE)</f>
        <v>₹1461.00</v>
      </c>
      <c r="Q508" s="39" t="str">
        <f>VLOOKUP(A508,MagnusNeo,11,FALSE)</f>
        <v>₹1724.00</v>
      </c>
      <c r="R508" s="39"/>
      <c r="S508" s="39"/>
      <c r="T508" s="39" t="str">
        <f>VLOOKUP(A508,Magnus,9,FALSE)</f>
        <v>₹1461.00</v>
      </c>
      <c r="U508" s="39" t="str">
        <f>VLOOKUP(A508,Magnus,11,FALSE)</f>
        <v>₹1724.00</v>
      </c>
      <c r="V508" s="39"/>
      <c r="W508" s="39"/>
      <c r="X508" s="39"/>
      <c r="Y508" s="39"/>
      <c r="Z508" s="39"/>
      <c r="AA508" s="39"/>
      <c r="AB508" s="39"/>
      <c r="AC508" s="39"/>
      <c r="AD508" s="40"/>
      <c r="AE508" s="40"/>
      <c r="AF508" s="41">
        <f t="shared" si="576"/>
        <v>0</v>
      </c>
      <c r="AG508" s="42"/>
    </row>
    <row r="509" spans="1:33" ht="13.8">
      <c r="A509" s="30" t="s">
        <v>4990</v>
      </c>
      <c r="B509" s="30" t="s">
        <v>4991</v>
      </c>
      <c r="C509" s="43"/>
      <c r="D509" s="44"/>
      <c r="E509" s="44"/>
      <c r="F509" s="35">
        <f t="shared" si="951"/>
        <v>0</v>
      </c>
      <c r="G509" s="35">
        <f t="shared" si="952"/>
        <v>0</v>
      </c>
      <c r="H509" s="35">
        <f t="shared" si="545"/>
        <v>0</v>
      </c>
      <c r="I509" s="21">
        <f>VLOOKUP(A509,Old_Inventory,9,FALSE)</f>
        <v>28</v>
      </c>
      <c r="J509" s="37">
        <f t="shared" ref="J509:K509" si="1075">MAX(N509,P509,R509,T509,V509,X509,Z509,AB509,AD509)</f>
        <v>4716.29</v>
      </c>
      <c r="K509" s="37">
        <f t="shared" si="1075"/>
        <v>6037</v>
      </c>
      <c r="L509" s="38">
        <f t="shared" ref="L509:M509" si="1076">MIN(N509,P509,R509,T509,V509,X509,Z509,AB509,AD509)</f>
        <v>4716.29</v>
      </c>
      <c r="M509" s="38">
        <f t="shared" si="1076"/>
        <v>6037</v>
      </c>
      <c r="N509" s="38">
        <f t="shared" si="1065"/>
        <v>4716.29</v>
      </c>
      <c r="O509" s="38">
        <f t="shared" si="1066"/>
        <v>6037</v>
      </c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40"/>
      <c r="AE509" s="40"/>
      <c r="AF509" s="41">
        <f t="shared" si="576"/>
        <v>0</v>
      </c>
      <c r="AG509" s="42"/>
    </row>
    <row r="510" spans="1:33" ht="13.8">
      <c r="A510" s="30" t="s">
        <v>4992</v>
      </c>
      <c r="B510" s="30" t="s">
        <v>4993</v>
      </c>
      <c r="C510" s="43"/>
      <c r="D510" s="44"/>
      <c r="E510" s="44"/>
      <c r="F510" s="35">
        <f t="shared" si="951"/>
        <v>0</v>
      </c>
      <c r="G510" s="35">
        <f t="shared" si="952"/>
        <v>0</v>
      </c>
      <c r="H510" s="35">
        <f t="shared" si="545"/>
        <v>0</v>
      </c>
      <c r="I510" s="21">
        <f>VLOOKUP(A510,Old_Inventory,9,FALSE)</f>
        <v>28</v>
      </c>
      <c r="J510" s="37">
        <f t="shared" ref="J510:K510" si="1077">MAX(N510,P510,R510,T510,V510,X510,Z510,AB510,AD510)</f>
        <v>3716.64</v>
      </c>
      <c r="K510" s="37">
        <f t="shared" si="1077"/>
        <v>4757</v>
      </c>
      <c r="L510" s="38">
        <f t="shared" ref="L510:M510" si="1078">MIN(N510,P510,R510,T510,V510,X510,Z510,AB510,AD510)</f>
        <v>3716.64</v>
      </c>
      <c r="M510" s="38">
        <f t="shared" si="1078"/>
        <v>4757</v>
      </c>
      <c r="N510" s="38">
        <f t="shared" si="1065"/>
        <v>3716.64</v>
      </c>
      <c r="O510" s="38">
        <f t="shared" si="1066"/>
        <v>4757</v>
      </c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40"/>
      <c r="AE510" s="40"/>
      <c r="AF510" s="41">
        <f t="shared" si="576"/>
        <v>0</v>
      </c>
      <c r="AG510" s="42"/>
    </row>
    <row r="511" spans="1:33" ht="13.8">
      <c r="A511" s="30" t="s">
        <v>2047</v>
      </c>
      <c r="B511" s="30" t="s">
        <v>2048</v>
      </c>
      <c r="C511" s="43"/>
      <c r="D511" s="44"/>
      <c r="E511" s="44"/>
      <c r="F511" s="35">
        <f t="shared" si="951"/>
        <v>0</v>
      </c>
      <c r="G511" s="35">
        <f t="shared" si="952"/>
        <v>0</v>
      </c>
      <c r="H511" s="35">
        <f t="shared" si="545"/>
        <v>0</v>
      </c>
      <c r="I511" s="17">
        <v>18</v>
      </c>
      <c r="J511" s="37">
        <f t="shared" ref="J511:K511" si="1079">MAX(N511,P511,R511,T511,V511,X511,Z511,AB511,AD511)</f>
        <v>1576.37</v>
      </c>
      <c r="K511" s="37">
        <f t="shared" si="1079"/>
        <v>2018</v>
      </c>
      <c r="L511" s="38">
        <f t="shared" ref="L511:M511" si="1080">MIN(N511,P511,R511,T511,V511,X511,Z511,AB511,AD511)</f>
        <v>1576.37</v>
      </c>
      <c r="M511" s="38">
        <f t="shared" si="1080"/>
        <v>2018</v>
      </c>
      <c r="N511" s="38">
        <f t="shared" si="1065"/>
        <v>1576.37</v>
      </c>
      <c r="O511" s="38">
        <f t="shared" si="1066"/>
        <v>2018</v>
      </c>
      <c r="P511" s="39"/>
      <c r="Q511" s="39"/>
      <c r="R511" s="39" t="str">
        <f>VLOOKUP(A511,Primus,9,FALSE)</f>
        <v>₹1529.00</v>
      </c>
      <c r="S511" s="39" t="str">
        <f>VLOOKUP(A511,Primus,11,FALSE)</f>
        <v>₹1805.00</v>
      </c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40"/>
      <c r="AE511" s="40"/>
      <c r="AF511" s="41">
        <f t="shared" si="576"/>
        <v>0</v>
      </c>
      <c r="AG511" s="42"/>
    </row>
    <row r="512" spans="1:33" ht="13.8">
      <c r="A512" s="30" t="s">
        <v>2055</v>
      </c>
      <c r="B512" s="30" t="s">
        <v>2056</v>
      </c>
      <c r="C512" s="43"/>
      <c r="D512" s="44"/>
      <c r="E512" s="44"/>
      <c r="F512" s="35">
        <f t="shared" si="951"/>
        <v>0</v>
      </c>
      <c r="G512" s="35">
        <f t="shared" si="952"/>
        <v>0</v>
      </c>
      <c r="H512" s="35">
        <f t="shared" si="545"/>
        <v>0</v>
      </c>
      <c r="I512" s="17">
        <v>18</v>
      </c>
      <c r="J512" s="37">
        <f t="shared" ref="J512:K512" si="1081">MAX(N512,P512,R512,T512,V512,X512,Z512,AB512,AD512)</f>
        <v>1576.37</v>
      </c>
      <c r="K512" s="37">
        <f t="shared" si="1081"/>
        <v>2018</v>
      </c>
      <c r="L512" s="38">
        <f t="shared" ref="L512:M512" si="1082">MIN(N512,P512,R512,T512,V512,X512,Z512,AB512,AD512)</f>
        <v>1576.37</v>
      </c>
      <c r="M512" s="38">
        <f t="shared" si="1082"/>
        <v>2018</v>
      </c>
      <c r="N512" s="38">
        <f t="shared" si="1065"/>
        <v>1576.37</v>
      </c>
      <c r="O512" s="38">
        <f t="shared" si="1066"/>
        <v>2018</v>
      </c>
      <c r="P512" s="39"/>
      <c r="Q512" s="39"/>
      <c r="R512" s="39" t="str">
        <f>VLOOKUP(A512,Primus,9,FALSE)</f>
        <v>₹1530.00</v>
      </c>
      <c r="S512" s="39" t="str">
        <f>VLOOKUP(A512,Primus,11,FALSE)</f>
        <v>₹1806.00</v>
      </c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40"/>
      <c r="AE512" s="40"/>
      <c r="AF512" s="41">
        <f t="shared" si="576"/>
        <v>0</v>
      </c>
      <c r="AG512" s="42"/>
    </row>
    <row r="513" spans="1:33" ht="13.8">
      <c r="A513" s="33" t="s">
        <v>3518</v>
      </c>
      <c r="B513" s="33" t="s">
        <v>3519</v>
      </c>
      <c r="C513" s="34"/>
      <c r="D513" s="35"/>
      <c r="E513" s="35"/>
      <c r="F513" s="35">
        <f t="shared" si="951"/>
        <v>0</v>
      </c>
      <c r="G513" s="35">
        <f t="shared" si="952"/>
        <v>0</v>
      </c>
      <c r="H513" s="35">
        <f t="shared" ref="H513:H767" si="1083">(E513+F513)-G513</f>
        <v>0</v>
      </c>
      <c r="I513" s="17">
        <v>18</v>
      </c>
      <c r="J513" s="37">
        <f t="shared" ref="J513:K513" si="1084">MAX(N513,P513,R513,T513,V513,X513,Z513,AB513,AD513)</f>
        <v>1476</v>
      </c>
      <c r="K513" s="37">
        <f t="shared" si="1084"/>
        <v>1890</v>
      </c>
      <c r="L513" s="38">
        <f t="shared" ref="L513:M513" si="1085">MIN(N513,P513,R513,T513,V513,X513,Z513,AB513,AD513)</f>
        <v>1476</v>
      </c>
      <c r="M513" s="38">
        <f t="shared" si="1085"/>
        <v>1890</v>
      </c>
      <c r="N513" s="38">
        <f t="shared" si="1065"/>
        <v>1476</v>
      </c>
      <c r="O513" s="38">
        <f t="shared" si="1066"/>
        <v>1890</v>
      </c>
      <c r="P513" s="39"/>
      <c r="Q513" s="39"/>
      <c r="R513" s="39"/>
      <c r="S513" s="39"/>
      <c r="T513" s="39"/>
      <c r="U513" s="39"/>
      <c r="V513" s="39"/>
      <c r="W513" s="39"/>
      <c r="X513" s="39" t="str">
        <f>VLOOKUP(A513,Zeal,9,FALSE)</f>
        <v>₹1477.00</v>
      </c>
      <c r="Y513" s="39" t="str">
        <f>VLOOKUP(A513,Zeal,11,FALSE)</f>
        <v>₹1743.00</v>
      </c>
      <c r="Z513" s="39"/>
      <c r="AA513" s="39"/>
      <c r="AB513" s="39"/>
      <c r="AC513" s="39"/>
      <c r="AD513" s="40"/>
      <c r="AE513" s="40"/>
      <c r="AF513" s="41">
        <f t="shared" si="576"/>
        <v>0</v>
      </c>
      <c r="AG513" s="42"/>
    </row>
    <row r="514" spans="1:33" ht="13.8">
      <c r="A514" s="33" t="s">
        <v>3524</v>
      </c>
      <c r="B514" s="33" t="s">
        <v>3525</v>
      </c>
      <c r="C514" s="34"/>
      <c r="D514" s="35"/>
      <c r="E514" s="35"/>
      <c r="F514" s="35">
        <f t="shared" si="951"/>
        <v>0</v>
      </c>
      <c r="G514" s="35">
        <f t="shared" si="952"/>
        <v>0</v>
      </c>
      <c r="H514" s="35">
        <f t="shared" si="1083"/>
        <v>0</v>
      </c>
      <c r="I514" s="17">
        <v>18</v>
      </c>
      <c r="J514" s="37">
        <f t="shared" ref="J514:K514" si="1086">MAX(N514,P514,R514,T514,V514,X514,Z514,AB514,AD514)</f>
        <v>1476</v>
      </c>
      <c r="K514" s="37">
        <f t="shared" si="1086"/>
        <v>1890</v>
      </c>
      <c r="L514" s="38">
        <f t="shared" ref="L514:M514" si="1087">MIN(N514,P514,R514,T514,V514,X514,Z514,AB514,AD514)</f>
        <v>1476</v>
      </c>
      <c r="M514" s="38">
        <f t="shared" si="1087"/>
        <v>1890</v>
      </c>
      <c r="N514" s="38">
        <f t="shared" si="1065"/>
        <v>1476</v>
      </c>
      <c r="O514" s="38">
        <f t="shared" si="1066"/>
        <v>1890</v>
      </c>
      <c r="P514" s="39"/>
      <c r="Q514" s="39"/>
      <c r="R514" s="39"/>
      <c r="S514" s="39"/>
      <c r="T514" s="39"/>
      <c r="U514" s="39"/>
      <c r="V514" s="39"/>
      <c r="W514" s="39"/>
      <c r="X514" s="39" t="str">
        <f>VLOOKUP(A514,Zeal,9,FALSE)</f>
        <v>₹1477.00</v>
      </c>
      <c r="Y514" s="39" t="str">
        <f>VLOOKUP(A514,Zeal,11,FALSE)</f>
        <v>₹1743.00</v>
      </c>
      <c r="Z514" s="39"/>
      <c r="AA514" s="39"/>
      <c r="AB514" s="39"/>
      <c r="AC514" s="39"/>
      <c r="AD514" s="40"/>
      <c r="AE514" s="40"/>
      <c r="AF514" s="41">
        <f t="shared" si="576"/>
        <v>0</v>
      </c>
      <c r="AG514" s="42"/>
    </row>
    <row r="515" spans="1:33" ht="13.8">
      <c r="A515" s="30" t="s">
        <v>4994</v>
      </c>
      <c r="B515" s="30" t="s">
        <v>4995</v>
      </c>
      <c r="C515" s="43"/>
      <c r="D515" s="44"/>
      <c r="E515" s="44"/>
      <c r="F515" s="35">
        <f t="shared" ref="F515:F578" si="1088">IFERROR(SUMIF(Purchase_ItemCode, A515, Purchase_Qty), 0)</f>
        <v>0</v>
      </c>
      <c r="G515" s="35">
        <f t="shared" ref="G515:G578" si="1089">IFERROR(COUNTIF(Sales_PartCode, A515), 0)</f>
        <v>0</v>
      </c>
      <c r="H515" s="35">
        <f t="shared" si="1083"/>
        <v>0</v>
      </c>
      <c r="I515" s="21">
        <f t="shared" ref="I515:I526" si="1090">VLOOKUP(A515,Old_Inventory,9,FALSE)</f>
        <v>5</v>
      </c>
      <c r="J515" s="37">
        <f t="shared" ref="J515:K515" si="1091">MAX(N515,P515,R515,T515,V515,X515,Z515,AB515,AD515)</f>
        <v>5802.32</v>
      </c>
      <c r="K515" s="37">
        <f t="shared" si="1091"/>
        <v>6092</v>
      </c>
      <c r="L515" s="38">
        <f t="shared" ref="L515:M515" si="1092">MIN(N515,P515,R515,T515,V515,X515,Z515,AB515,AD515)</f>
        <v>5802.32</v>
      </c>
      <c r="M515" s="38">
        <f t="shared" si="1092"/>
        <v>6092</v>
      </c>
      <c r="N515" s="38">
        <f t="shared" si="1065"/>
        <v>5802.32</v>
      </c>
      <c r="O515" s="38">
        <f t="shared" si="1066"/>
        <v>6092</v>
      </c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40"/>
      <c r="AE515" s="40"/>
      <c r="AF515" s="41">
        <f t="shared" si="576"/>
        <v>0</v>
      </c>
      <c r="AG515" s="42"/>
    </row>
    <row r="516" spans="1:33" ht="27.6">
      <c r="A516" s="30" t="s">
        <v>4996</v>
      </c>
      <c r="B516" s="30" t="s">
        <v>4997</v>
      </c>
      <c r="C516" s="43"/>
      <c r="D516" s="44"/>
      <c r="E516" s="44"/>
      <c r="F516" s="35">
        <f t="shared" si="1088"/>
        <v>0</v>
      </c>
      <c r="G516" s="35">
        <f t="shared" si="1089"/>
        <v>0</v>
      </c>
      <c r="H516" s="35">
        <f t="shared" si="1083"/>
        <v>0</v>
      </c>
      <c r="I516" s="21">
        <f t="shared" si="1090"/>
        <v>18</v>
      </c>
      <c r="J516" s="37">
        <f t="shared" ref="J516:K516" si="1093">MAX(N516,P516,R516,T516,V516,X516,Z516,AB516,AD516)</f>
        <v>5880.14</v>
      </c>
      <c r="K516" s="37">
        <f t="shared" si="1093"/>
        <v>6939</v>
      </c>
      <c r="L516" s="38">
        <f t="shared" ref="L516:M516" si="1094">MIN(N516,P516,R516,T516,V516,X516,Z516,AB516,AD516)</f>
        <v>5880.14</v>
      </c>
      <c r="M516" s="38">
        <f t="shared" si="1094"/>
        <v>6939</v>
      </c>
      <c r="N516" s="38">
        <f t="shared" si="1065"/>
        <v>5880.14</v>
      </c>
      <c r="O516" s="38">
        <f t="shared" si="1066"/>
        <v>6939</v>
      </c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40"/>
      <c r="AE516" s="40"/>
      <c r="AF516" s="41">
        <f t="shared" si="576"/>
        <v>0</v>
      </c>
      <c r="AG516" s="42"/>
    </row>
    <row r="517" spans="1:33" ht="13.8">
      <c r="A517" s="30" t="s">
        <v>4998</v>
      </c>
      <c r="B517" s="30" t="s">
        <v>4999</v>
      </c>
      <c r="C517" s="43"/>
      <c r="D517" s="44"/>
      <c r="E517" s="44"/>
      <c r="F517" s="35">
        <f t="shared" si="1088"/>
        <v>0</v>
      </c>
      <c r="G517" s="35">
        <f t="shared" si="1089"/>
        <v>0</v>
      </c>
      <c r="H517" s="35">
        <f t="shared" si="1083"/>
        <v>0</v>
      </c>
      <c r="I517" s="21">
        <f t="shared" si="1090"/>
        <v>28</v>
      </c>
      <c r="J517" s="37">
        <f t="shared" ref="J517:K517" si="1095">MAX(N517,P517,R517,T517,V517,X517,Z517,AB517,AD517)</f>
        <v>7714.61</v>
      </c>
      <c r="K517" s="37">
        <f t="shared" si="1095"/>
        <v>9875</v>
      </c>
      <c r="L517" s="38">
        <f t="shared" ref="L517:M517" si="1096">MIN(N517,P517,R517,T517,V517,X517,Z517,AB517,AD517)</f>
        <v>7714.61</v>
      </c>
      <c r="M517" s="38">
        <f t="shared" si="1096"/>
        <v>9875</v>
      </c>
      <c r="N517" s="38">
        <f t="shared" si="1065"/>
        <v>7714.61</v>
      </c>
      <c r="O517" s="38">
        <f t="shared" si="1066"/>
        <v>9875</v>
      </c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40"/>
      <c r="AE517" s="40"/>
      <c r="AF517" s="41">
        <f t="shared" si="576"/>
        <v>0</v>
      </c>
      <c r="AG517" s="42"/>
    </row>
    <row r="518" spans="1:33" ht="13.8">
      <c r="A518" s="30" t="s">
        <v>5000</v>
      </c>
      <c r="B518" s="30" t="s">
        <v>5001</v>
      </c>
      <c r="C518" s="43"/>
      <c r="D518" s="44"/>
      <c r="E518" s="44"/>
      <c r="F518" s="35">
        <f t="shared" si="1088"/>
        <v>0</v>
      </c>
      <c r="G518" s="35">
        <f t="shared" si="1089"/>
        <v>0</v>
      </c>
      <c r="H518" s="35">
        <f t="shared" si="1083"/>
        <v>0</v>
      </c>
      <c r="I518" s="21">
        <f t="shared" si="1090"/>
        <v>18</v>
      </c>
      <c r="J518" s="37">
        <f t="shared" ref="J518:K518" si="1097">MAX(N518,P518,R518,T518,V518,X518,Z518,AB518,AD518)</f>
        <v>4534.5600000000004</v>
      </c>
      <c r="K518" s="37">
        <f t="shared" si="1097"/>
        <v>5351</v>
      </c>
      <c r="L518" s="38">
        <f t="shared" ref="L518:M518" si="1098">MIN(N518,P518,R518,T518,V518,X518,Z518,AB518,AD518)</f>
        <v>4534.5600000000004</v>
      </c>
      <c r="M518" s="38">
        <f t="shared" si="1098"/>
        <v>5351</v>
      </c>
      <c r="N518" s="38">
        <f t="shared" si="1065"/>
        <v>4534.5600000000004</v>
      </c>
      <c r="O518" s="38">
        <f t="shared" si="1066"/>
        <v>5351</v>
      </c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40"/>
      <c r="AE518" s="40"/>
      <c r="AF518" s="41">
        <f t="shared" si="576"/>
        <v>0</v>
      </c>
      <c r="AG518" s="42"/>
    </row>
    <row r="519" spans="1:33" ht="27.6">
      <c r="A519" s="30" t="s">
        <v>5002</v>
      </c>
      <c r="B519" s="30" t="s">
        <v>5003</v>
      </c>
      <c r="C519" s="43"/>
      <c r="D519" s="44"/>
      <c r="E519" s="44"/>
      <c r="F519" s="35">
        <f t="shared" si="1088"/>
        <v>0</v>
      </c>
      <c r="G519" s="35">
        <f t="shared" si="1089"/>
        <v>0</v>
      </c>
      <c r="H519" s="35">
        <f t="shared" si="1083"/>
        <v>0</v>
      </c>
      <c r="I519" s="21">
        <f t="shared" si="1090"/>
        <v>28</v>
      </c>
      <c r="J519" s="37">
        <f t="shared" ref="J519:K519" si="1099">MAX(N519,P519,R519,T519,V519,X519,Z519,AB519,AD519)</f>
        <v>4644.76</v>
      </c>
      <c r="K519" s="37">
        <f t="shared" si="1099"/>
        <v>5945</v>
      </c>
      <c r="L519" s="38">
        <f t="shared" ref="L519:M519" si="1100">MIN(N519,P519,R519,T519,V519,X519,Z519,AB519,AD519)</f>
        <v>4644.76</v>
      </c>
      <c r="M519" s="38">
        <f t="shared" si="1100"/>
        <v>5945</v>
      </c>
      <c r="N519" s="38">
        <f t="shared" si="1065"/>
        <v>4644.76</v>
      </c>
      <c r="O519" s="38">
        <f t="shared" si="1066"/>
        <v>5945</v>
      </c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40"/>
      <c r="AE519" s="40"/>
      <c r="AF519" s="41">
        <f t="shared" si="576"/>
        <v>0</v>
      </c>
      <c r="AG519" s="42"/>
    </row>
    <row r="520" spans="1:33" ht="27.6">
      <c r="A520" s="30" t="s">
        <v>5004</v>
      </c>
      <c r="B520" s="30" t="s">
        <v>5005</v>
      </c>
      <c r="C520" s="43"/>
      <c r="D520" s="44"/>
      <c r="E520" s="44"/>
      <c r="F520" s="35">
        <f t="shared" si="1088"/>
        <v>0</v>
      </c>
      <c r="G520" s="35">
        <f t="shared" si="1089"/>
        <v>0</v>
      </c>
      <c r="H520" s="35">
        <f t="shared" si="1083"/>
        <v>0</v>
      </c>
      <c r="I520" s="21">
        <f t="shared" si="1090"/>
        <v>28</v>
      </c>
      <c r="J520" s="37">
        <f t="shared" ref="J520:K520" si="1101">MAX(N520,P520,R520,T520,V520,X520,Z520,AB520,AD520)</f>
        <v>4286.95</v>
      </c>
      <c r="K520" s="37">
        <f t="shared" si="1101"/>
        <v>5487</v>
      </c>
      <c r="L520" s="38">
        <f t="shared" ref="L520:M520" si="1102">MIN(N520,P520,R520,T520,V520,X520,Z520,AB520,AD520)</f>
        <v>4286.95</v>
      </c>
      <c r="M520" s="38">
        <f t="shared" si="1102"/>
        <v>5487</v>
      </c>
      <c r="N520" s="38">
        <f t="shared" si="1065"/>
        <v>4286.95</v>
      </c>
      <c r="O520" s="38">
        <f t="shared" si="1066"/>
        <v>5487</v>
      </c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40"/>
      <c r="AE520" s="40"/>
      <c r="AF520" s="41">
        <f t="shared" si="576"/>
        <v>0</v>
      </c>
      <c r="AG520" s="42"/>
    </row>
    <row r="521" spans="1:33" ht="13.8">
      <c r="A521" s="30" t="s">
        <v>5006</v>
      </c>
      <c r="B521" s="30" t="s">
        <v>5007</v>
      </c>
      <c r="C521" s="43"/>
      <c r="D521" s="44"/>
      <c r="E521" s="44"/>
      <c r="F521" s="35">
        <f t="shared" si="1088"/>
        <v>0</v>
      </c>
      <c r="G521" s="35">
        <f t="shared" si="1089"/>
        <v>0</v>
      </c>
      <c r="H521" s="35">
        <f t="shared" si="1083"/>
        <v>0</v>
      </c>
      <c r="I521" s="21">
        <f t="shared" si="1090"/>
        <v>28</v>
      </c>
      <c r="J521" s="37">
        <f t="shared" ref="J521:K521" si="1103">MAX(N521,P521,R521,T521,V521,X521,Z521,AB521,AD521)</f>
        <v>4043.45</v>
      </c>
      <c r="K521" s="37">
        <f t="shared" si="1103"/>
        <v>5176</v>
      </c>
      <c r="L521" s="38">
        <f t="shared" ref="L521:M521" si="1104">MIN(N521,P521,R521,T521,V521,X521,Z521,AB521,AD521)</f>
        <v>4043.45</v>
      </c>
      <c r="M521" s="38">
        <f t="shared" si="1104"/>
        <v>5176</v>
      </c>
      <c r="N521" s="38">
        <f t="shared" si="1065"/>
        <v>4043.45</v>
      </c>
      <c r="O521" s="38">
        <f t="shared" si="1066"/>
        <v>5176</v>
      </c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40"/>
      <c r="AE521" s="40"/>
      <c r="AF521" s="41">
        <f t="shared" si="576"/>
        <v>0</v>
      </c>
      <c r="AG521" s="42"/>
    </row>
    <row r="522" spans="1:33" ht="27.6">
      <c r="A522" s="30" t="s">
        <v>5008</v>
      </c>
      <c r="B522" s="30" t="s">
        <v>5009</v>
      </c>
      <c r="C522" s="43"/>
      <c r="D522" s="44"/>
      <c r="E522" s="44"/>
      <c r="F522" s="35">
        <f t="shared" si="1088"/>
        <v>0</v>
      </c>
      <c r="G522" s="35">
        <f t="shared" si="1089"/>
        <v>0</v>
      </c>
      <c r="H522" s="35">
        <f t="shared" si="1083"/>
        <v>0</v>
      </c>
      <c r="I522" s="21">
        <f t="shared" si="1090"/>
        <v>28</v>
      </c>
      <c r="J522" s="37">
        <f t="shared" ref="J522:K522" si="1105">MAX(N522,P522,R522,T522,V522,X522,Z522,AB522,AD522)</f>
        <v>5376.85</v>
      </c>
      <c r="K522" s="37">
        <f t="shared" si="1105"/>
        <v>6882</v>
      </c>
      <c r="L522" s="38">
        <f t="shared" ref="L522:M522" si="1106">MIN(N522,P522,R522,T522,V522,X522,Z522,AB522,AD522)</f>
        <v>5376.85</v>
      </c>
      <c r="M522" s="38">
        <f t="shared" si="1106"/>
        <v>6882</v>
      </c>
      <c r="N522" s="38">
        <f t="shared" si="1065"/>
        <v>5376.85</v>
      </c>
      <c r="O522" s="38">
        <f t="shared" si="1066"/>
        <v>6882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40"/>
      <c r="AE522" s="40"/>
      <c r="AF522" s="41">
        <f t="shared" si="576"/>
        <v>0</v>
      </c>
      <c r="AG522" s="42"/>
    </row>
    <row r="523" spans="1:33" ht="27.6">
      <c r="A523" s="30" t="s">
        <v>5010</v>
      </c>
      <c r="B523" s="30" t="s">
        <v>5011</v>
      </c>
      <c r="C523" s="43"/>
      <c r="D523" s="44"/>
      <c r="E523" s="44"/>
      <c r="F523" s="35">
        <f t="shared" si="1088"/>
        <v>0</v>
      </c>
      <c r="G523" s="35">
        <f t="shared" si="1089"/>
        <v>0</v>
      </c>
      <c r="H523" s="35">
        <f t="shared" si="1083"/>
        <v>0</v>
      </c>
      <c r="I523" s="21">
        <f t="shared" si="1090"/>
        <v>28</v>
      </c>
      <c r="J523" s="37">
        <f t="shared" ref="J523:K523" si="1107">MAX(N523,P523,R523,T523,V523,X523,Z523,AB523,AD523)</f>
        <v>2614.46</v>
      </c>
      <c r="K523" s="37">
        <f t="shared" si="1107"/>
        <v>3347</v>
      </c>
      <c r="L523" s="38">
        <f t="shared" ref="L523:M523" si="1108">MIN(N523,P523,R523,T523,V523,X523,Z523,AB523,AD523)</f>
        <v>2614.46</v>
      </c>
      <c r="M523" s="38">
        <f t="shared" si="1108"/>
        <v>3347</v>
      </c>
      <c r="N523" s="38">
        <f t="shared" si="1065"/>
        <v>2614.46</v>
      </c>
      <c r="O523" s="38">
        <f t="shared" si="1066"/>
        <v>3347</v>
      </c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40"/>
      <c r="AE523" s="40"/>
      <c r="AF523" s="41">
        <f t="shared" si="576"/>
        <v>0</v>
      </c>
      <c r="AG523" s="42"/>
    </row>
    <row r="524" spans="1:33" ht="27.6">
      <c r="A524" s="30" t="s">
        <v>5012</v>
      </c>
      <c r="B524" s="30" t="s">
        <v>5013</v>
      </c>
      <c r="C524" s="43"/>
      <c r="D524" s="44"/>
      <c r="E524" s="44"/>
      <c r="F524" s="35">
        <f t="shared" si="1088"/>
        <v>0</v>
      </c>
      <c r="G524" s="35">
        <f t="shared" si="1089"/>
        <v>0</v>
      </c>
      <c r="H524" s="35">
        <f t="shared" si="1083"/>
        <v>0</v>
      </c>
      <c r="I524" s="21">
        <f t="shared" si="1090"/>
        <v>28</v>
      </c>
      <c r="J524" s="37">
        <f t="shared" ref="J524:K524" si="1109">MAX(N524,P524,R524,T524,V524,X524,Z524,AB524,AD524)</f>
        <v>5327.63</v>
      </c>
      <c r="K524" s="37">
        <f t="shared" si="1109"/>
        <v>6819</v>
      </c>
      <c r="L524" s="38">
        <f t="shared" ref="L524:M524" si="1110">MIN(N524,P524,R524,T524,V524,X524,Z524,AB524,AD524)</f>
        <v>5327.63</v>
      </c>
      <c r="M524" s="38">
        <f t="shared" si="1110"/>
        <v>6819</v>
      </c>
      <c r="N524" s="38">
        <f t="shared" si="1065"/>
        <v>5327.63</v>
      </c>
      <c r="O524" s="38">
        <f t="shared" si="1066"/>
        <v>6819</v>
      </c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40"/>
      <c r="AE524" s="40"/>
      <c r="AF524" s="41">
        <f t="shared" si="576"/>
        <v>0</v>
      </c>
      <c r="AG524" s="42"/>
    </row>
    <row r="525" spans="1:33" ht="27.6">
      <c r="A525" s="30" t="s">
        <v>5014</v>
      </c>
      <c r="B525" s="30" t="s">
        <v>5015</v>
      </c>
      <c r="C525" s="43"/>
      <c r="D525" s="44"/>
      <c r="E525" s="44"/>
      <c r="F525" s="35">
        <f t="shared" si="1088"/>
        <v>0</v>
      </c>
      <c r="G525" s="35">
        <f t="shared" si="1089"/>
        <v>0</v>
      </c>
      <c r="H525" s="35">
        <f t="shared" si="1083"/>
        <v>0</v>
      </c>
      <c r="I525" s="21">
        <f t="shared" si="1090"/>
        <v>28</v>
      </c>
      <c r="J525" s="37">
        <f t="shared" ref="J525:K525" si="1111">MAX(N525,P525,R525,T525,V525,X525,Z525,AB525,AD525)</f>
        <v>5284.57</v>
      </c>
      <c r="K525" s="37">
        <f t="shared" si="1111"/>
        <v>6764</v>
      </c>
      <c r="L525" s="38">
        <f t="shared" ref="L525:M525" si="1112">MIN(N525,P525,R525,T525,V525,X525,Z525,AB525,AD525)</f>
        <v>5284.57</v>
      </c>
      <c r="M525" s="38">
        <f t="shared" si="1112"/>
        <v>6764</v>
      </c>
      <c r="N525" s="38">
        <f t="shared" si="1065"/>
        <v>5284.57</v>
      </c>
      <c r="O525" s="38">
        <f t="shared" si="1066"/>
        <v>6764</v>
      </c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40"/>
      <c r="AE525" s="40"/>
      <c r="AF525" s="41">
        <f t="shared" si="576"/>
        <v>0</v>
      </c>
      <c r="AG525" s="42"/>
    </row>
    <row r="526" spans="1:33" ht="13.8">
      <c r="A526" s="30" t="s">
        <v>5016</v>
      </c>
      <c r="B526" s="30" t="s">
        <v>5017</v>
      </c>
      <c r="C526" s="43"/>
      <c r="D526" s="44"/>
      <c r="E526" s="44"/>
      <c r="F526" s="35">
        <f t="shared" si="1088"/>
        <v>0</v>
      </c>
      <c r="G526" s="35">
        <f t="shared" si="1089"/>
        <v>0</v>
      </c>
      <c r="H526" s="35">
        <f t="shared" si="1083"/>
        <v>0</v>
      </c>
      <c r="I526" s="21">
        <f t="shared" si="1090"/>
        <v>28</v>
      </c>
      <c r="J526" s="37">
        <f t="shared" ref="J526:K526" si="1113">MAX(N526,P526,R526,T526,V526,X526,Z526,AB526,AD526)</f>
        <v>5992.05</v>
      </c>
      <c r="K526" s="37">
        <f t="shared" si="1113"/>
        <v>7670</v>
      </c>
      <c r="L526" s="38">
        <f t="shared" ref="L526:M526" si="1114">MIN(N526,P526,R526,T526,V526,X526,Z526,AB526,AD526)</f>
        <v>5992.05</v>
      </c>
      <c r="M526" s="38">
        <f t="shared" si="1114"/>
        <v>7670</v>
      </c>
      <c r="N526" s="38">
        <f t="shared" si="1065"/>
        <v>5992.05</v>
      </c>
      <c r="O526" s="38">
        <f t="shared" si="1066"/>
        <v>7670</v>
      </c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40"/>
      <c r="AE526" s="40"/>
      <c r="AF526" s="41">
        <f t="shared" ref="AF526:AF780" si="1115">D526-H526</f>
        <v>0</v>
      </c>
      <c r="AG526" s="42"/>
    </row>
    <row r="527" spans="1:33" ht="13.8">
      <c r="A527" s="33" t="s">
        <v>3528</v>
      </c>
      <c r="B527" s="33" t="s">
        <v>3530</v>
      </c>
      <c r="C527" s="34"/>
      <c r="D527" s="35"/>
      <c r="E527" s="35"/>
      <c r="F527" s="35">
        <f t="shared" si="1088"/>
        <v>0</v>
      </c>
      <c r="G527" s="35">
        <f t="shared" si="1089"/>
        <v>0</v>
      </c>
      <c r="H527" s="35">
        <f t="shared" si="1083"/>
        <v>0</v>
      </c>
      <c r="I527" s="17">
        <v>18</v>
      </c>
      <c r="J527" s="37">
        <f t="shared" ref="J527:K527" si="1116">MAX(N527,P527,R527,T527,V527,X527,Z527,AB527,AD527)</f>
        <v>5416</v>
      </c>
      <c r="K527" s="37">
        <f t="shared" si="1116"/>
        <v>6933</v>
      </c>
      <c r="L527" s="38">
        <f t="shared" ref="L527:M527" si="1117">MIN(N527,P527,R527,T527,V527,X527,Z527,AB527,AD527)</f>
        <v>5416</v>
      </c>
      <c r="M527" s="38">
        <f t="shared" si="1117"/>
        <v>6933</v>
      </c>
      <c r="N527" s="38">
        <f t="shared" si="1065"/>
        <v>5416</v>
      </c>
      <c r="O527" s="38">
        <f t="shared" si="1066"/>
        <v>6933</v>
      </c>
      <c r="P527" s="39"/>
      <c r="Q527" s="39"/>
      <c r="R527" s="39"/>
      <c r="S527" s="39"/>
      <c r="T527" s="39"/>
      <c r="U527" s="39"/>
      <c r="V527" s="39"/>
      <c r="W527" s="39"/>
      <c r="X527" s="39" t="str">
        <f>VLOOKUP(A527,Zeal,9,FALSE)</f>
        <v>₹5417.00</v>
      </c>
      <c r="Y527" s="39" t="str">
        <f>VLOOKUP(A527,Zeal,11,FALSE)</f>
        <v>₹6393.00</v>
      </c>
      <c r="Z527" s="39"/>
      <c r="AA527" s="39"/>
      <c r="AB527" s="39"/>
      <c r="AC527" s="39"/>
      <c r="AD527" s="40"/>
      <c r="AE527" s="40"/>
      <c r="AF527" s="41">
        <f t="shared" si="1115"/>
        <v>0</v>
      </c>
      <c r="AG527" s="42"/>
    </row>
    <row r="528" spans="1:33" ht="13.8">
      <c r="A528" s="30" t="s">
        <v>2063</v>
      </c>
      <c r="B528" s="30" t="s">
        <v>2064</v>
      </c>
      <c r="C528" s="43"/>
      <c r="D528" s="44"/>
      <c r="E528" s="44"/>
      <c r="F528" s="35">
        <f t="shared" si="1088"/>
        <v>0</v>
      </c>
      <c r="G528" s="35">
        <f t="shared" si="1089"/>
        <v>0</v>
      </c>
      <c r="H528" s="35">
        <f t="shared" si="1083"/>
        <v>0</v>
      </c>
      <c r="I528" s="17">
        <v>18</v>
      </c>
      <c r="J528" s="37">
        <f t="shared" ref="J528:K528" si="1118">MAX(N528,P528,R528,T528,V528,X528,Z528,AB528,AD528)</f>
        <v>15564.56</v>
      </c>
      <c r="K528" s="37">
        <f t="shared" si="1118"/>
        <v>19923</v>
      </c>
      <c r="L528" s="38">
        <f t="shared" ref="L528:M528" si="1119">MIN(N528,P528,R528,T528,V528,X528,Z528,AB528,AD528)</f>
        <v>15564.56</v>
      </c>
      <c r="M528" s="38">
        <f t="shared" si="1119"/>
        <v>19923</v>
      </c>
      <c r="N528" s="38">
        <f t="shared" si="1065"/>
        <v>15564.56</v>
      </c>
      <c r="O528" s="38">
        <f t="shared" si="1066"/>
        <v>19923</v>
      </c>
      <c r="P528" s="39"/>
      <c r="Q528" s="39"/>
      <c r="R528" s="39" t="str">
        <f>VLOOKUP(A528,Primus,9,FALSE)</f>
        <v>₹5787.00</v>
      </c>
      <c r="S528" s="39" t="str">
        <f>VLOOKUP(A528,Primus,11,FALSE)</f>
        <v>₹6829.00</v>
      </c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40"/>
      <c r="AE528" s="40"/>
      <c r="AF528" s="41">
        <f t="shared" si="1115"/>
        <v>0</v>
      </c>
      <c r="AG528" s="42"/>
    </row>
    <row r="529" spans="1:33" ht="13.8">
      <c r="A529" s="33" t="s">
        <v>2447</v>
      </c>
      <c r="B529" s="33" t="s">
        <v>2448</v>
      </c>
      <c r="C529" s="34"/>
      <c r="D529" s="35"/>
      <c r="E529" s="35"/>
      <c r="F529" s="35">
        <f t="shared" si="1088"/>
        <v>0</v>
      </c>
      <c r="G529" s="35">
        <f t="shared" si="1089"/>
        <v>0</v>
      </c>
      <c r="H529" s="35">
        <f t="shared" si="1083"/>
        <v>0</v>
      </c>
      <c r="I529" s="17">
        <v>18</v>
      </c>
      <c r="J529" s="37">
        <f t="shared" ref="J529:K529" si="1120">MAX(N529,P529,R529,T529,V529,X529,Z529,AB529,AD529)</f>
        <v>5207</v>
      </c>
      <c r="K529" s="37">
        <f t="shared" si="1120"/>
        <v>6665</v>
      </c>
      <c r="L529" s="38">
        <f t="shared" ref="L529:M529" si="1121">MIN(N529,P529,R529,T529,V529,X529,Z529,AB529,AD529)</f>
        <v>5207</v>
      </c>
      <c r="M529" s="38">
        <f t="shared" si="1121"/>
        <v>6665</v>
      </c>
      <c r="N529" s="38">
        <f t="shared" si="1065"/>
        <v>5207</v>
      </c>
      <c r="O529" s="38">
        <f t="shared" si="1066"/>
        <v>6665</v>
      </c>
      <c r="P529" s="39"/>
      <c r="Q529" s="39"/>
      <c r="R529" s="39"/>
      <c r="S529" s="39"/>
      <c r="T529" s="39" t="str">
        <f>VLOOKUP(A529,Magnus,9,FALSE)</f>
        <v>₹5208.00</v>
      </c>
      <c r="U529" s="39" t="str">
        <f>VLOOKUP(A529,Magnus,11,FALSE)</f>
        <v>₹6146.00</v>
      </c>
      <c r="V529" s="39"/>
      <c r="W529" s="39"/>
      <c r="X529" s="39"/>
      <c r="Y529" s="39"/>
      <c r="Z529" s="39"/>
      <c r="AA529" s="39"/>
      <c r="AB529" s="39"/>
      <c r="AC529" s="39"/>
      <c r="AD529" s="40"/>
      <c r="AE529" s="40"/>
      <c r="AF529" s="41">
        <f t="shared" si="1115"/>
        <v>0</v>
      </c>
      <c r="AG529" s="42"/>
    </row>
    <row r="530" spans="1:33" ht="13.8">
      <c r="A530" s="33" t="s">
        <v>2454</v>
      </c>
      <c r="B530" s="33" t="s">
        <v>2455</v>
      </c>
      <c r="C530" s="34"/>
      <c r="D530" s="35"/>
      <c r="E530" s="35"/>
      <c r="F530" s="35">
        <f t="shared" si="1088"/>
        <v>0</v>
      </c>
      <c r="G530" s="35">
        <f t="shared" si="1089"/>
        <v>0</v>
      </c>
      <c r="H530" s="35">
        <f t="shared" si="1083"/>
        <v>0</v>
      </c>
      <c r="I530" s="17">
        <v>18</v>
      </c>
      <c r="J530" s="37">
        <f t="shared" ref="J530:K530" si="1122">MAX(N530,P530,R530,T530,V530,X530,Z530,AB530,AD530)</f>
        <v>5360</v>
      </c>
      <c r="K530" s="37">
        <f t="shared" si="1122"/>
        <v>6860</v>
      </c>
      <c r="L530" s="38">
        <f t="shared" ref="L530:M530" si="1123">MIN(N530,P530,R530,T530,V530,X530,Z530,AB530,AD530)</f>
        <v>5360</v>
      </c>
      <c r="M530" s="38">
        <f t="shared" si="1123"/>
        <v>6860</v>
      </c>
      <c r="N530" s="38">
        <f t="shared" si="1065"/>
        <v>5360</v>
      </c>
      <c r="O530" s="38">
        <f t="shared" si="1066"/>
        <v>6860</v>
      </c>
      <c r="P530" s="39"/>
      <c r="Q530" s="39"/>
      <c r="R530" s="39"/>
      <c r="S530" s="39"/>
      <c r="T530" s="39" t="str">
        <f>VLOOKUP(A530,Magnus,9,FALSE)</f>
        <v>₹5360.00</v>
      </c>
      <c r="U530" s="39" t="str">
        <f>VLOOKUP(A530,Magnus,11,FALSE)</f>
        <v>₹6325.00</v>
      </c>
      <c r="V530" s="39"/>
      <c r="W530" s="39"/>
      <c r="X530" s="39"/>
      <c r="Y530" s="39"/>
      <c r="Z530" s="39"/>
      <c r="AA530" s="39"/>
      <c r="AB530" s="39"/>
      <c r="AC530" s="39"/>
      <c r="AD530" s="40"/>
      <c r="AE530" s="40"/>
      <c r="AF530" s="41">
        <f t="shared" si="1115"/>
        <v>0</v>
      </c>
      <c r="AG530" s="42"/>
    </row>
    <row r="531" spans="1:33" ht="13.8">
      <c r="A531" s="33" t="s">
        <v>3539</v>
      </c>
      <c r="B531" s="33" t="s">
        <v>3541</v>
      </c>
      <c r="C531" s="34"/>
      <c r="D531" s="35"/>
      <c r="E531" s="35"/>
      <c r="F531" s="35">
        <f t="shared" si="1088"/>
        <v>0</v>
      </c>
      <c r="G531" s="35">
        <f t="shared" si="1089"/>
        <v>0</v>
      </c>
      <c r="H531" s="35">
        <f t="shared" si="1083"/>
        <v>0</v>
      </c>
      <c r="I531" s="17">
        <v>18</v>
      </c>
      <c r="J531" s="37">
        <f t="shared" ref="J531:K531" si="1124">MAX(N531,P531,R531,T531,V531,X531,Z531,AB531,AD531)</f>
        <v>5282</v>
      </c>
      <c r="K531" s="37">
        <f t="shared" si="1124"/>
        <v>6761</v>
      </c>
      <c r="L531" s="38">
        <f t="shared" ref="L531:M531" si="1125">MIN(N531,P531,R531,T531,V531,X531,Z531,AB531,AD531)</f>
        <v>5282</v>
      </c>
      <c r="M531" s="38">
        <f t="shared" si="1125"/>
        <v>6761</v>
      </c>
      <c r="N531" s="38">
        <f t="shared" si="1065"/>
        <v>5282</v>
      </c>
      <c r="O531" s="38">
        <f t="shared" si="1066"/>
        <v>6761</v>
      </c>
      <c r="P531" s="39"/>
      <c r="Q531" s="39"/>
      <c r="R531" s="39"/>
      <c r="S531" s="39"/>
      <c r="T531" s="39"/>
      <c r="U531" s="39"/>
      <c r="V531" s="39"/>
      <c r="W531" s="39"/>
      <c r="X531" s="39" t="str">
        <f>VLOOKUP(A531,Zeal,9,FALSE)</f>
        <v>₹5282.00</v>
      </c>
      <c r="Y531" s="39" t="str">
        <f>VLOOKUP(A531,Zeal,11,FALSE)</f>
        <v>₹6233.00</v>
      </c>
      <c r="Z531" s="39"/>
      <c r="AA531" s="39"/>
      <c r="AB531" s="39"/>
      <c r="AC531" s="39"/>
      <c r="AD531" s="40"/>
      <c r="AE531" s="40"/>
      <c r="AF531" s="41">
        <f t="shared" si="1115"/>
        <v>0</v>
      </c>
      <c r="AG531" s="42"/>
    </row>
    <row r="532" spans="1:33" ht="13.8">
      <c r="A532" s="30" t="s">
        <v>5018</v>
      </c>
      <c r="B532" s="30" t="s">
        <v>5019</v>
      </c>
      <c r="C532" s="43"/>
      <c r="D532" s="44"/>
      <c r="E532" s="44"/>
      <c r="F532" s="35">
        <f t="shared" si="1088"/>
        <v>0</v>
      </c>
      <c r="G532" s="35">
        <f t="shared" si="1089"/>
        <v>0</v>
      </c>
      <c r="H532" s="35">
        <f t="shared" si="1083"/>
        <v>0</v>
      </c>
      <c r="I532" s="21">
        <f>VLOOKUP(A532,Old_Inventory,9,FALSE)</f>
        <v>18</v>
      </c>
      <c r="J532" s="37">
        <f t="shared" ref="J532:K532" si="1126">MAX(N532,P532,R532,T532,V532,X532,Z532,AB532,AD532)</f>
        <v>692.78</v>
      </c>
      <c r="K532" s="37">
        <f t="shared" si="1126"/>
        <v>817</v>
      </c>
      <c r="L532" s="38">
        <f t="shared" ref="L532:M532" si="1127">MIN(N532,P532,R532,T532,V532,X532,Z532,AB532,AD532)</f>
        <v>692.78</v>
      </c>
      <c r="M532" s="38">
        <f t="shared" si="1127"/>
        <v>817</v>
      </c>
      <c r="N532" s="38">
        <f t="shared" si="1065"/>
        <v>692.78</v>
      </c>
      <c r="O532" s="38">
        <f t="shared" si="1066"/>
        <v>817</v>
      </c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40"/>
      <c r="AE532" s="40"/>
      <c r="AF532" s="41">
        <f t="shared" si="1115"/>
        <v>0</v>
      </c>
      <c r="AG532" s="42"/>
    </row>
    <row r="533" spans="1:33" ht="13.8">
      <c r="A533" s="33" t="s">
        <v>1509</v>
      </c>
      <c r="B533" s="33" t="s">
        <v>1510</v>
      </c>
      <c r="C533" s="34"/>
      <c r="D533" s="35"/>
      <c r="E533" s="35"/>
      <c r="F533" s="35">
        <f t="shared" si="1088"/>
        <v>0</v>
      </c>
      <c r="G533" s="35">
        <f t="shared" si="1089"/>
        <v>0</v>
      </c>
      <c r="H533" s="35">
        <f t="shared" si="1083"/>
        <v>0</v>
      </c>
      <c r="I533" s="17">
        <v>18</v>
      </c>
      <c r="J533" s="37">
        <f t="shared" ref="J533:K533" si="1128">MAX(N533,P533,R533,T533,V533,X533,Z533,AB533,AD533)</f>
        <v>21</v>
      </c>
      <c r="K533" s="37">
        <f t="shared" si="1128"/>
        <v>27</v>
      </c>
      <c r="L533" s="38">
        <f t="shared" ref="L533:M533" si="1129">MIN(N533,P533,R533,T533,V533,X533,Z533,AB533,AD533)</f>
        <v>21</v>
      </c>
      <c r="M533" s="38">
        <f t="shared" si="1129"/>
        <v>25</v>
      </c>
      <c r="N533" s="38">
        <f t="shared" si="1065"/>
        <v>21</v>
      </c>
      <c r="O533" s="38">
        <f t="shared" si="1066"/>
        <v>27</v>
      </c>
      <c r="P533" s="39">
        <f t="shared" ref="P533:P563" si="1130">VLOOKUP(A533,MagnusNeo,9,FALSE)</f>
        <v>21</v>
      </c>
      <c r="Q533" s="39">
        <f t="shared" ref="Q533:Q563" si="1131">VLOOKUP(A533,MagnusNeo,11,FALSE)</f>
        <v>25</v>
      </c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40"/>
      <c r="AE533" s="40"/>
      <c r="AF533" s="41">
        <f t="shared" si="1115"/>
        <v>0</v>
      </c>
      <c r="AG533" s="42"/>
    </row>
    <row r="534" spans="1:33" ht="13.8">
      <c r="A534" s="33" t="s">
        <v>1512</v>
      </c>
      <c r="B534" s="33" t="s">
        <v>1513</v>
      </c>
      <c r="C534" s="34"/>
      <c r="D534" s="35"/>
      <c r="E534" s="35"/>
      <c r="F534" s="35">
        <f t="shared" si="1088"/>
        <v>0</v>
      </c>
      <c r="G534" s="35">
        <f t="shared" si="1089"/>
        <v>0</v>
      </c>
      <c r="H534" s="35">
        <f t="shared" si="1083"/>
        <v>0</v>
      </c>
      <c r="I534" s="17">
        <v>18</v>
      </c>
      <c r="J534" s="37">
        <f t="shared" ref="J534:K534" si="1132">MAX(N534,P534,R534,T534,V534,X534,Z534,AB534,AD534)</f>
        <v>3</v>
      </c>
      <c r="K534" s="37">
        <f t="shared" si="1132"/>
        <v>4</v>
      </c>
      <c r="L534" s="38">
        <f t="shared" ref="L534:M534" si="1133">MIN(N534,P534,R534,T534,V534,X534,Z534,AB534,AD534)</f>
        <v>3</v>
      </c>
      <c r="M534" s="38">
        <f t="shared" si="1133"/>
        <v>4</v>
      </c>
      <c r="N534" s="38">
        <f t="shared" si="1065"/>
        <v>3</v>
      </c>
      <c r="O534" s="38">
        <f t="shared" si="1066"/>
        <v>4</v>
      </c>
      <c r="P534" s="39">
        <f t="shared" si="1130"/>
        <v>3</v>
      </c>
      <c r="Q534" s="39">
        <f t="shared" si="1131"/>
        <v>4</v>
      </c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40"/>
      <c r="AE534" s="40"/>
      <c r="AF534" s="41">
        <f t="shared" si="1115"/>
        <v>0</v>
      </c>
      <c r="AG534" s="42"/>
    </row>
    <row r="535" spans="1:33" ht="13.8">
      <c r="A535" s="33" t="s">
        <v>1514</v>
      </c>
      <c r="B535" s="33" t="s">
        <v>1515</v>
      </c>
      <c r="C535" s="34"/>
      <c r="D535" s="35"/>
      <c r="E535" s="35"/>
      <c r="F535" s="35">
        <f t="shared" si="1088"/>
        <v>0</v>
      </c>
      <c r="G535" s="35">
        <f t="shared" si="1089"/>
        <v>0</v>
      </c>
      <c r="H535" s="35">
        <f t="shared" si="1083"/>
        <v>0</v>
      </c>
      <c r="I535" s="17">
        <v>18</v>
      </c>
      <c r="J535" s="37">
        <f t="shared" ref="J535:K535" si="1134">MAX(N535,P535,R535,T535,V535,X535,Z535,AB535,AD535)</f>
        <v>31</v>
      </c>
      <c r="K535" s="37">
        <f t="shared" si="1134"/>
        <v>40</v>
      </c>
      <c r="L535" s="38">
        <f t="shared" ref="L535:M535" si="1135">MIN(N535,P535,R535,T535,V535,X535,Z535,AB535,AD535)</f>
        <v>31</v>
      </c>
      <c r="M535" s="38">
        <f t="shared" si="1135"/>
        <v>37</v>
      </c>
      <c r="N535" s="38">
        <f t="shared" si="1065"/>
        <v>31</v>
      </c>
      <c r="O535" s="38">
        <f t="shared" si="1066"/>
        <v>40</v>
      </c>
      <c r="P535" s="39">
        <f t="shared" si="1130"/>
        <v>31</v>
      </c>
      <c r="Q535" s="39">
        <f t="shared" si="1131"/>
        <v>37</v>
      </c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40"/>
      <c r="AE535" s="40"/>
      <c r="AF535" s="41">
        <f t="shared" si="1115"/>
        <v>0</v>
      </c>
      <c r="AG535" s="42"/>
    </row>
    <row r="536" spans="1:33" ht="13.8">
      <c r="A536" s="33" t="s">
        <v>1516</v>
      </c>
      <c r="B536" s="33" t="s">
        <v>1517</v>
      </c>
      <c r="C536" s="34"/>
      <c r="D536" s="35"/>
      <c r="E536" s="35"/>
      <c r="F536" s="35">
        <f t="shared" si="1088"/>
        <v>0</v>
      </c>
      <c r="G536" s="35">
        <f t="shared" si="1089"/>
        <v>0</v>
      </c>
      <c r="H536" s="35">
        <f t="shared" si="1083"/>
        <v>0</v>
      </c>
      <c r="I536" s="17">
        <v>18</v>
      </c>
      <c r="J536" s="37">
        <f t="shared" ref="J536:K536" si="1136">MAX(N536,P536,R536,T536,V536,X536,Z536,AB536,AD536)</f>
        <v>265</v>
      </c>
      <c r="K536" s="37">
        <f t="shared" si="1136"/>
        <v>340</v>
      </c>
      <c r="L536" s="38">
        <f t="shared" ref="L536:M536" si="1137">MIN(N536,P536,R536,T536,V536,X536,Z536,AB536,AD536)</f>
        <v>265</v>
      </c>
      <c r="M536" s="38">
        <f t="shared" si="1137"/>
        <v>313</v>
      </c>
      <c r="N536" s="38">
        <f t="shared" si="1065"/>
        <v>265</v>
      </c>
      <c r="O536" s="38">
        <f t="shared" si="1066"/>
        <v>340</v>
      </c>
      <c r="P536" s="39">
        <f t="shared" si="1130"/>
        <v>265</v>
      </c>
      <c r="Q536" s="39">
        <f t="shared" si="1131"/>
        <v>313</v>
      </c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40"/>
      <c r="AE536" s="40"/>
      <c r="AF536" s="41">
        <f t="shared" si="1115"/>
        <v>0</v>
      </c>
      <c r="AG536" s="42"/>
    </row>
    <row r="537" spans="1:33" ht="13.8">
      <c r="A537" s="33" t="s">
        <v>1518</v>
      </c>
      <c r="B537" s="33" t="s">
        <v>1519</v>
      </c>
      <c r="C537" s="34"/>
      <c r="D537" s="35"/>
      <c r="E537" s="35"/>
      <c r="F537" s="35">
        <f t="shared" si="1088"/>
        <v>0</v>
      </c>
      <c r="G537" s="35">
        <f t="shared" si="1089"/>
        <v>0</v>
      </c>
      <c r="H537" s="35">
        <f t="shared" si="1083"/>
        <v>0</v>
      </c>
      <c r="I537" s="17">
        <v>18</v>
      </c>
      <c r="J537" s="37">
        <f t="shared" ref="J537:K537" si="1138">MAX(N537,P537,R537,T537,V537,X537,Z537,AB537,AD537)</f>
        <v>27</v>
      </c>
      <c r="K537" s="37">
        <f t="shared" si="1138"/>
        <v>35</v>
      </c>
      <c r="L537" s="38">
        <f t="shared" ref="L537:M537" si="1139">MIN(N537,P537,R537,T537,V537,X537,Z537,AB537,AD537)</f>
        <v>27</v>
      </c>
      <c r="M537" s="38">
        <f t="shared" si="1139"/>
        <v>32</v>
      </c>
      <c r="N537" s="38">
        <f t="shared" si="1065"/>
        <v>27</v>
      </c>
      <c r="O537" s="38">
        <f t="shared" si="1066"/>
        <v>35</v>
      </c>
      <c r="P537" s="39">
        <f t="shared" si="1130"/>
        <v>27</v>
      </c>
      <c r="Q537" s="39">
        <f t="shared" si="1131"/>
        <v>32</v>
      </c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40"/>
      <c r="AE537" s="40"/>
      <c r="AF537" s="41">
        <f t="shared" si="1115"/>
        <v>0</v>
      </c>
      <c r="AG537" s="42"/>
    </row>
    <row r="538" spans="1:33" ht="13.8">
      <c r="A538" s="33" t="s">
        <v>1520</v>
      </c>
      <c r="B538" s="33" t="s">
        <v>1521</v>
      </c>
      <c r="C538" s="34"/>
      <c r="D538" s="35"/>
      <c r="E538" s="35"/>
      <c r="F538" s="35">
        <f t="shared" si="1088"/>
        <v>0</v>
      </c>
      <c r="G538" s="35">
        <f t="shared" si="1089"/>
        <v>0</v>
      </c>
      <c r="H538" s="35">
        <f t="shared" si="1083"/>
        <v>0</v>
      </c>
      <c r="I538" s="17">
        <v>18</v>
      </c>
      <c r="J538" s="37">
        <f t="shared" ref="J538:K538" si="1140">MAX(N538,P538,R538,T538,V538,X538,Z538,AB538,AD538)</f>
        <v>15</v>
      </c>
      <c r="K538" s="37">
        <f t="shared" si="1140"/>
        <v>20</v>
      </c>
      <c r="L538" s="38">
        <f t="shared" ref="L538:M538" si="1141">MIN(N538,P538,R538,T538,V538,X538,Z538,AB538,AD538)</f>
        <v>15</v>
      </c>
      <c r="M538" s="38">
        <f t="shared" si="1141"/>
        <v>18</v>
      </c>
      <c r="N538" s="38">
        <f t="shared" si="1065"/>
        <v>15</v>
      </c>
      <c r="O538" s="38">
        <f t="shared" si="1066"/>
        <v>20</v>
      </c>
      <c r="P538" s="39">
        <f t="shared" si="1130"/>
        <v>15</v>
      </c>
      <c r="Q538" s="39">
        <f t="shared" si="1131"/>
        <v>18</v>
      </c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40"/>
      <c r="AE538" s="40"/>
      <c r="AF538" s="41">
        <f t="shared" si="1115"/>
        <v>0</v>
      </c>
      <c r="AG538" s="42"/>
    </row>
    <row r="539" spans="1:33" ht="13.8">
      <c r="A539" s="33" t="s">
        <v>1522</v>
      </c>
      <c r="B539" s="33" t="s">
        <v>1523</v>
      </c>
      <c r="C539" s="34"/>
      <c r="D539" s="35"/>
      <c r="E539" s="35"/>
      <c r="F539" s="35">
        <f t="shared" si="1088"/>
        <v>0</v>
      </c>
      <c r="G539" s="35">
        <f t="shared" si="1089"/>
        <v>0</v>
      </c>
      <c r="H539" s="35">
        <f t="shared" si="1083"/>
        <v>0</v>
      </c>
      <c r="I539" s="17">
        <v>18</v>
      </c>
      <c r="J539" s="37">
        <f t="shared" ref="J539:K539" si="1142">MAX(N539,P539,R539,T539,V539,X539,Z539,AB539,AD539)</f>
        <v>459</v>
      </c>
      <c r="K539" s="37">
        <f t="shared" si="1142"/>
        <v>588</v>
      </c>
      <c r="L539" s="38">
        <f t="shared" ref="L539:M539" si="1143">MIN(N539,P539,R539,T539,V539,X539,Z539,AB539,AD539)</f>
        <v>459</v>
      </c>
      <c r="M539" s="38">
        <f t="shared" si="1143"/>
        <v>542</v>
      </c>
      <c r="N539" s="38">
        <f t="shared" si="1065"/>
        <v>459</v>
      </c>
      <c r="O539" s="38">
        <f t="shared" si="1066"/>
        <v>588</v>
      </c>
      <c r="P539" s="39">
        <f t="shared" si="1130"/>
        <v>459</v>
      </c>
      <c r="Q539" s="39">
        <f t="shared" si="1131"/>
        <v>542</v>
      </c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40"/>
      <c r="AE539" s="40"/>
      <c r="AF539" s="41">
        <f t="shared" si="1115"/>
        <v>0</v>
      </c>
      <c r="AG539" s="42"/>
    </row>
    <row r="540" spans="1:33" ht="13.8">
      <c r="A540" s="33" t="s">
        <v>1524</v>
      </c>
      <c r="B540" s="33" t="s">
        <v>1525</v>
      </c>
      <c r="C540" s="34"/>
      <c r="D540" s="35"/>
      <c r="E540" s="35"/>
      <c r="F540" s="35">
        <f t="shared" si="1088"/>
        <v>0</v>
      </c>
      <c r="G540" s="35">
        <f t="shared" si="1089"/>
        <v>0</v>
      </c>
      <c r="H540" s="35">
        <f t="shared" si="1083"/>
        <v>0</v>
      </c>
      <c r="I540" s="17">
        <v>18</v>
      </c>
      <c r="J540" s="37">
        <f t="shared" ref="J540:K540" si="1144">MAX(N540,P540,R540,T540,V540,X540,Z540,AB540,AD540)</f>
        <v>125</v>
      </c>
      <c r="K540" s="37">
        <f t="shared" si="1144"/>
        <v>160</v>
      </c>
      <c r="L540" s="38">
        <f t="shared" ref="L540:M540" si="1145">MIN(N540,P540,R540,T540,V540,X540,Z540,AB540,AD540)</f>
        <v>125</v>
      </c>
      <c r="M540" s="38">
        <f t="shared" si="1145"/>
        <v>148</v>
      </c>
      <c r="N540" s="38">
        <f t="shared" si="1065"/>
        <v>125</v>
      </c>
      <c r="O540" s="38">
        <f t="shared" si="1066"/>
        <v>160</v>
      </c>
      <c r="P540" s="39">
        <f t="shared" si="1130"/>
        <v>125</v>
      </c>
      <c r="Q540" s="39">
        <f t="shared" si="1131"/>
        <v>148</v>
      </c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40"/>
      <c r="AE540" s="40"/>
      <c r="AF540" s="41">
        <f t="shared" si="1115"/>
        <v>0</v>
      </c>
      <c r="AG540" s="42"/>
    </row>
    <row r="541" spans="1:33" ht="13.8">
      <c r="A541" s="33" t="s">
        <v>1528</v>
      </c>
      <c r="B541" s="33" t="s">
        <v>1529</v>
      </c>
      <c r="C541" s="34"/>
      <c r="D541" s="35"/>
      <c r="E541" s="35"/>
      <c r="F541" s="35">
        <f t="shared" si="1088"/>
        <v>0</v>
      </c>
      <c r="G541" s="35">
        <f t="shared" si="1089"/>
        <v>0</v>
      </c>
      <c r="H541" s="35">
        <f t="shared" si="1083"/>
        <v>0</v>
      </c>
      <c r="I541" s="17">
        <v>18</v>
      </c>
      <c r="J541" s="37">
        <f t="shared" ref="J541:K541" si="1146">MAX(N541,P541,R541,T541,V541,X541,Z541,AB541,AD541)</f>
        <v>74</v>
      </c>
      <c r="K541" s="37">
        <f t="shared" si="1146"/>
        <v>95</v>
      </c>
      <c r="L541" s="38">
        <f t="shared" ref="L541:M541" si="1147">MIN(N541,P541,R541,T541,V541,X541,Z541,AB541,AD541)</f>
        <v>74</v>
      </c>
      <c r="M541" s="38">
        <f t="shared" si="1147"/>
        <v>88</v>
      </c>
      <c r="N541" s="38">
        <f t="shared" si="1065"/>
        <v>74</v>
      </c>
      <c r="O541" s="38">
        <f t="shared" si="1066"/>
        <v>95</v>
      </c>
      <c r="P541" s="39">
        <f t="shared" si="1130"/>
        <v>74</v>
      </c>
      <c r="Q541" s="39">
        <f t="shared" si="1131"/>
        <v>88</v>
      </c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40"/>
      <c r="AE541" s="40"/>
      <c r="AF541" s="41">
        <f t="shared" si="1115"/>
        <v>0</v>
      </c>
      <c r="AG541" s="42"/>
    </row>
    <row r="542" spans="1:33" ht="13.8">
      <c r="A542" s="33" t="s">
        <v>1530</v>
      </c>
      <c r="B542" s="33" t="s">
        <v>1531</v>
      </c>
      <c r="C542" s="34"/>
      <c r="D542" s="35"/>
      <c r="E542" s="35"/>
      <c r="F542" s="35">
        <f t="shared" si="1088"/>
        <v>0</v>
      </c>
      <c r="G542" s="35">
        <f t="shared" si="1089"/>
        <v>0</v>
      </c>
      <c r="H542" s="35">
        <f t="shared" si="1083"/>
        <v>0</v>
      </c>
      <c r="I542" s="17">
        <v>18</v>
      </c>
      <c r="J542" s="37">
        <f t="shared" ref="J542:K542" si="1148">MAX(N542,P542,R542,T542,V542,X542,Z542,AB542,AD542)</f>
        <v>35</v>
      </c>
      <c r="K542" s="37">
        <f t="shared" si="1148"/>
        <v>45</v>
      </c>
      <c r="L542" s="38">
        <f t="shared" ref="L542:M542" si="1149">MIN(N542,P542,R542,T542,V542,X542,Z542,AB542,AD542)</f>
        <v>35</v>
      </c>
      <c r="M542" s="38">
        <f t="shared" si="1149"/>
        <v>42</v>
      </c>
      <c r="N542" s="38">
        <f t="shared" si="1065"/>
        <v>35</v>
      </c>
      <c r="O542" s="38">
        <f t="shared" si="1066"/>
        <v>45</v>
      </c>
      <c r="P542" s="39">
        <f t="shared" si="1130"/>
        <v>35</v>
      </c>
      <c r="Q542" s="39">
        <f t="shared" si="1131"/>
        <v>42</v>
      </c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40"/>
      <c r="AE542" s="40"/>
      <c r="AF542" s="41">
        <f t="shared" si="1115"/>
        <v>0</v>
      </c>
      <c r="AG542" s="42"/>
    </row>
    <row r="543" spans="1:33" ht="13.8">
      <c r="A543" s="33" t="s">
        <v>1532</v>
      </c>
      <c r="B543" s="33" t="s">
        <v>1533</v>
      </c>
      <c r="C543" s="34"/>
      <c r="D543" s="35"/>
      <c r="E543" s="35"/>
      <c r="F543" s="35">
        <f t="shared" si="1088"/>
        <v>0</v>
      </c>
      <c r="G543" s="35">
        <f t="shared" si="1089"/>
        <v>0</v>
      </c>
      <c r="H543" s="35">
        <f t="shared" si="1083"/>
        <v>0</v>
      </c>
      <c r="I543" s="17">
        <v>18</v>
      </c>
      <c r="J543" s="37">
        <f t="shared" ref="J543:K543" si="1150">MAX(N543,P543,R543,T543,V543,X543,Z543,AB543,AD543)</f>
        <v>51</v>
      </c>
      <c r="K543" s="37">
        <f t="shared" si="1150"/>
        <v>66</v>
      </c>
      <c r="L543" s="38">
        <f t="shared" ref="L543:M543" si="1151">MIN(N543,P543,R543,T543,V543,X543,Z543,AB543,AD543)</f>
        <v>51</v>
      </c>
      <c r="M543" s="38">
        <f t="shared" si="1151"/>
        <v>61</v>
      </c>
      <c r="N543" s="38">
        <f t="shared" si="1065"/>
        <v>51</v>
      </c>
      <c r="O543" s="38">
        <f t="shared" si="1066"/>
        <v>66</v>
      </c>
      <c r="P543" s="39">
        <f t="shared" si="1130"/>
        <v>51</v>
      </c>
      <c r="Q543" s="39">
        <f t="shared" si="1131"/>
        <v>61</v>
      </c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40"/>
      <c r="AE543" s="40"/>
      <c r="AF543" s="41">
        <f t="shared" si="1115"/>
        <v>0</v>
      </c>
      <c r="AG543" s="42"/>
    </row>
    <row r="544" spans="1:33" ht="13.8">
      <c r="A544" s="33" t="s">
        <v>1535</v>
      </c>
      <c r="B544" s="33" t="s">
        <v>1536</v>
      </c>
      <c r="C544" s="34"/>
      <c r="D544" s="35"/>
      <c r="E544" s="35"/>
      <c r="F544" s="35">
        <f t="shared" si="1088"/>
        <v>0</v>
      </c>
      <c r="G544" s="35">
        <f t="shared" si="1089"/>
        <v>0</v>
      </c>
      <c r="H544" s="35">
        <f t="shared" si="1083"/>
        <v>0</v>
      </c>
      <c r="I544" s="17">
        <v>18</v>
      </c>
      <c r="J544" s="37">
        <f t="shared" ref="J544:K544" si="1152">MAX(N544,P544,R544,T544,V544,X544,Z544,AB544,AD544)</f>
        <v>545</v>
      </c>
      <c r="K544" s="37">
        <f t="shared" si="1152"/>
        <v>698</v>
      </c>
      <c r="L544" s="38">
        <f t="shared" ref="L544:M544" si="1153">MIN(N544,P544,R544,T544,V544,X544,Z544,AB544,AD544)</f>
        <v>545</v>
      </c>
      <c r="M544" s="38">
        <f t="shared" si="1153"/>
        <v>644</v>
      </c>
      <c r="N544" s="38">
        <f t="shared" si="1065"/>
        <v>545</v>
      </c>
      <c r="O544" s="38">
        <f t="shared" si="1066"/>
        <v>698</v>
      </c>
      <c r="P544" s="39">
        <f t="shared" si="1130"/>
        <v>545</v>
      </c>
      <c r="Q544" s="39">
        <f t="shared" si="1131"/>
        <v>644</v>
      </c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40"/>
      <c r="AE544" s="40"/>
      <c r="AF544" s="41">
        <f t="shared" si="1115"/>
        <v>0</v>
      </c>
      <c r="AG544" s="42"/>
    </row>
    <row r="545" spans="1:33" ht="13.8">
      <c r="A545" s="33" t="s">
        <v>1537</v>
      </c>
      <c r="B545" s="33" t="s">
        <v>1538</v>
      </c>
      <c r="C545" s="34"/>
      <c r="D545" s="35"/>
      <c r="E545" s="35"/>
      <c r="F545" s="35">
        <f t="shared" si="1088"/>
        <v>0</v>
      </c>
      <c r="G545" s="35">
        <f t="shared" si="1089"/>
        <v>0</v>
      </c>
      <c r="H545" s="35">
        <f t="shared" si="1083"/>
        <v>0</v>
      </c>
      <c r="I545" s="17">
        <v>18</v>
      </c>
      <c r="J545" s="37">
        <f t="shared" ref="J545:K545" si="1154">MAX(N545,P545,R545,T545,V545,X545,Z545,AB545,AD545)</f>
        <v>545</v>
      </c>
      <c r="K545" s="37">
        <f t="shared" si="1154"/>
        <v>698</v>
      </c>
      <c r="L545" s="38">
        <f t="shared" ref="L545:M545" si="1155">MIN(N545,P545,R545,T545,V545,X545,Z545,AB545,AD545)</f>
        <v>545</v>
      </c>
      <c r="M545" s="38">
        <f t="shared" si="1155"/>
        <v>644</v>
      </c>
      <c r="N545" s="38">
        <f t="shared" si="1065"/>
        <v>545</v>
      </c>
      <c r="O545" s="38">
        <f t="shared" si="1066"/>
        <v>698</v>
      </c>
      <c r="P545" s="39">
        <f t="shared" si="1130"/>
        <v>545</v>
      </c>
      <c r="Q545" s="39">
        <f t="shared" si="1131"/>
        <v>644</v>
      </c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40"/>
      <c r="AE545" s="40"/>
      <c r="AF545" s="41">
        <f t="shared" si="1115"/>
        <v>0</v>
      </c>
      <c r="AG545" s="42"/>
    </row>
    <row r="546" spans="1:33" ht="13.8">
      <c r="A546" s="33" t="s">
        <v>1539</v>
      </c>
      <c r="B546" s="33" t="s">
        <v>1540</v>
      </c>
      <c r="C546" s="34"/>
      <c r="D546" s="35"/>
      <c r="E546" s="35"/>
      <c r="F546" s="35">
        <f t="shared" si="1088"/>
        <v>0</v>
      </c>
      <c r="G546" s="35">
        <f t="shared" si="1089"/>
        <v>0</v>
      </c>
      <c r="H546" s="35">
        <f t="shared" si="1083"/>
        <v>0</v>
      </c>
      <c r="I546" s="17">
        <v>18</v>
      </c>
      <c r="J546" s="37">
        <f t="shared" ref="J546:K546" si="1156">MAX(N546,P546,R546,T546,V546,X546,Z546,AB546,AD546)</f>
        <v>22</v>
      </c>
      <c r="K546" s="37">
        <f t="shared" si="1156"/>
        <v>29</v>
      </c>
      <c r="L546" s="38">
        <f t="shared" ref="L546:M546" si="1157">MIN(N546,P546,R546,T546,V546,X546,Z546,AB546,AD546)</f>
        <v>22</v>
      </c>
      <c r="M546" s="38">
        <f t="shared" si="1157"/>
        <v>26</v>
      </c>
      <c r="N546" s="38">
        <f t="shared" si="1065"/>
        <v>22</v>
      </c>
      <c r="O546" s="38">
        <f t="shared" si="1066"/>
        <v>29</v>
      </c>
      <c r="P546" s="39">
        <f t="shared" si="1130"/>
        <v>22</v>
      </c>
      <c r="Q546" s="39">
        <f t="shared" si="1131"/>
        <v>26</v>
      </c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40"/>
      <c r="AE546" s="40"/>
      <c r="AF546" s="41">
        <f t="shared" si="1115"/>
        <v>0</v>
      </c>
      <c r="AG546" s="42"/>
    </row>
    <row r="547" spans="1:33" ht="13.8">
      <c r="A547" s="33" t="s">
        <v>1541</v>
      </c>
      <c r="B547" s="33" t="s">
        <v>1542</v>
      </c>
      <c r="C547" s="34"/>
      <c r="D547" s="35"/>
      <c r="E547" s="35"/>
      <c r="F547" s="35">
        <f t="shared" si="1088"/>
        <v>0</v>
      </c>
      <c r="G547" s="35">
        <f t="shared" si="1089"/>
        <v>0</v>
      </c>
      <c r="H547" s="35">
        <f t="shared" si="1083"/>
        <v>0</v>
      </c>
      <c r="I547" s="17">
        <v>18</v>
      </c>
      <c r="J547" s="37">
        <f t="shared" ref="J547:K547" si="1158">MAX(N547,P547,R547,T547,V547,X547,Z547,AB547,AD547)</f>
        <v>48</v>
      </c>
      <c r="K547" s="37">
        <f t="shared" si="1158"/>
        <v>62</v>
      </c>
      <c r="L547" s="38">
        <f t="shared" ref="L547:M547" si="1159">MIN(N547,P547,R547,T547,V547,X547,Z547,AB547,AD547)</f>
        <v>48</v>
      </c>
      <c r="M547" s="38">
        <f t="shared" si="1159"/>
        <v>57</v>
      </c>
      <c r="N547" s="38">
        <f t="shared" si="1065"/>
        <v>48</v>
      </c>
      <c r="O547" s="38">
        <f t="shared" si="1066"/>
        <v>62</v>
      </c>
      <c r="P547" s="39">
        <f t="shared" si="1130"/>
        <v>48</v>
      </c>
      <c r="Q547" s="39">
        <f t="shared" si="1131"/>
        <v>57</v>
      </c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40"/>
      <c r="AE547" s="40"/>
      <c r="AF547" s="41">
        <f t="shared" si="1115"/>
        <v>0</v>
      </c>
      <c r="AG547" s="42"/>
    </row>
    <row r="548" spans="1:33" ht="13.8">
      <c r="A548" s="33" t="s">
        <v>1543</v>
      </c>
      <c r="B548" s="33" t="s">
        <v>1544</v>
      </c>
      <c r="C548" s="34"/>
      <c r="D548" s="35"/>
      <c r="E548" s="35"/>
      <c r="F548" s="35">
        <f t="shared" si="1088"/>
        <v>0</v>
      </c>
      <c r="G548" s="35">
        <f t="shared" si="1089"/>
        <v>0</v>
      </c>
      <c r="H548" s="35">
        <f t="shared" si="1083"/>
        <v>0</v>
      </c>
      <c r="I548" s="17">
        <v>18</v>
      </c>
      <c r="J548" s="37">
        <f t="shared" ref="J548:K548" si="1160">MAX(N548,P548,R548,T548,V548,X548,Z548,AB548,AD548)</f>
        <v>61</v>
      </c>
      <c r="K548" s="37">
        <f t="shared" si="1160"/>
        <v>79</v>
      </c>
      <c r="L548" s="38">
        <f t="shared" ref="L548:M548" si="1161">MIN(N548,P548,R548,T548,V548,X548,Z548,AB548,AD548)</f>
        <v>61</v>
      </c>
      <c r="M548" s="38">
        <f t="shared" si="1161"/>
        <v>72</v>
      </c>
      <c r="N548" s="38">
        <f t="shared" si="1065"/>
        <v>61</v>
      </c>
      <c r="O548" s="38">
        <f t="shared" si="1066"/>
        <v>79</v>
      </c>
      <c r="P548" s="39">
        <f t="shared" si="1130"/>
        <v>61</v>
      </c>
      <c r="Q548" s="39">
        <f t="shared" si="1131"/>
        <v>72</v>
      </c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40"/>
      <c r="AE548" s="40"/>
      <c r="AF548" s="41">
        <f t="shared" si="1115"/>
        <v>0</v>
      </c>
      <c r="AG548" s="42"/>
    </row>
    <row r="549" spans="1:33" ht="13.8">
      <c r="A549" s="33" t="s">
        <v>1547</v>
      </c>
      <c r="B549" s="33" t="s">
        <v>1548</v>
      </c>
      <c r="C549" s="34"/>
      <c r="D549" s="35"/>
      <c r="E549" s="35"/>
      <c r="F549" s="35">
        <f t="shared" si="1088"/>
        <v>0</v>
      </c>
      <c r="G549" s="35">
        <f t="shared" si="1089"/>
        <v>0</v>
      </c>
      <c r="H549" s="35">
        <f t="shared" si="1083"/>
        <v>0</v>
      </c>
      <c r="I549" s="17">
        <v>18</v>
      </c>
      <c r="J549" s="37">
        <f t="shared" ref="J549:K549" si="1162">MAX(N549,P549,R549,T549,V549,X549,Z549,AB549,AD549)</f>
        <v>35</v>
      </c>
      <c r="K549" s="37">
        <f t="shared" si="1162"/>
        <v>45</v>
      </c>
      <c r="L549" s="38">
        <f t="shared" ref="L549:M549" si="1163">MIN(N549,P549,R549,T549,V549,X549,Z549,AB549,AD549)</f>
        <v>35</v>
      </c>
      <c r="M549" s="38">
        <f t="shared" si="1163"/>
        <v>42</v>
      </c>
      <c r="N549" s="38">
        <f t="shared" si="1065"/>
        <v>35</v>
      </c>
      <c r="O549" s="38">
        <f t="shared" si="1066"/>
        <v>45</v>
      </c>
      <c r="P549" s="39">
        <f t="shared" si="1130"/>
        <v>35</v>
      </c>
      <c r="Q549" s="39">
        <f t="shared" si="1131"/>
        <v>42</v>
      </c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40"/>
      <c r="AE549" s="40"/>
      <c r="AF549" s="41">
        <f t="shared" si="1115"/>
        <v>0</v>
      </c>
      <c r="AG549" s="42"/>
    </row>
    <row r="550" spans="1:33" ht="13.8">
      <c r="A550" s="33" t="s">
        <v>1549</v>
      </c>
      <c r="B550" s="33" t="s">
        <v>1550</v>
      </c>
      <c r="C550" s="34"/>
      <c r="D550" s="35"/>
      <c r="E550" s="35"/>
      <c r="F550" s="35">
        <f t="shared" si="1088"/>
        <v>0</v>
      </c>
      <c r="G550" s="35">
        <f t="shared" si="1089"/>
        <v>0</v>
      </c>
      <c r="H550" s="35">
        <f t="shared" si="1083"/>
        <v>0</v>
      </c>
      <c r="I550" s="17">
        <v>18</v>
      </c>
      <c r="J550" s="37">
        <f t="shared" ref="J550:K550" si="1164">MAX(N550,P550,R550,T550,V550,X550,Z550,AB550,AD550)</f>
        <v>61</v>
      </c>
      <c r="K550" s="37">
        <f t="shared" si="1164"/>
        <v>79</v>
      </c>
      <c r="L550" s="38">
        <f t="shared" ref="L550:M550" si="1165">MIN(N550,P550,R550,T550,V550,X550,Z550,AB550,AD550)</f>
        <v>61</v>
      </c>
      <c r="M550" s="38">
        <f t="shared" si="1165"/>
        <v>72</v>
      </c>
      <c r="N550" s="38">
        <f t="shared" si="1065"/>
        <v>61</v>
      </c>
      <c r="O550" s="38">
        <f t="shared" si="1066"/>
        <v>79</v>
      </c>
      <c r="P550" s="39">
        <f t="shared" si="1130"/>
        <v>61</v>
      </c>
      <c r="Q550" s="39">
        <f t="shared" si="1131"/>
        <v>72</v>
      </c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40"/>
      <c r="AE550" s="40"/>
      <c r="AF550" s="41">
        <f t="shared" si="1115"/>
        <v>0</v>
      </c>
      <c r="AG550" s="42"/>
    </row>
    <row r="551" spans="1:33" ht="13.8">
      <c r="A551" s="33" t="s">
        <v>1551</v>
      </c>
      <c r="B551" s="33" t="s">
        <v>1552</v>
      </c>
      <c r="C551" s="34"/>
      <c r="D551" s="35"/>
      <c r="E551" s="35"/>
      <c r="F551" s="35">
        <f t="shared" si="1088"/>
        <v>0</v>
      </c>
      <c r="G551" s="35">
        <f t="shared" si="1089"/>
        <v>0</v>
      </c>
      <c r="H551" s="35">
        <f t="shared" si="1083"/>
        <v>0</v>
      </c>
      <c r="I551" s="17">
        <v>18</v>
      </c>
      <c r="J551" s="37">
        <f t="shared" ref="J551:K551" si="1166">MAX(N551,P551,R551,T551,V551,X551,Z551,AB551,AD551)</f>
        <v>99</v>
      </c>
      <c r="K551" s="37">
        <f t="shared" si="1166"/>
        <v>127</v>
      </c>
      <c r="L551" s="38">
        <f t="shared" ref="L551:M551" si="1167">MIN(N551,P551,R551,T551,V551,X551,Z551,AB551,AD551)</f>
        <v>99</v>
      </c>
      <c r="M551" s="38">
        <f t="shared" si="1167"/>
        <v>117</v>
      </c>
      <c r="N551" s="38">
        <f t="shared" si="1065"/>
        <v>99</v>
      </c>
      <c r="O551" s="38">
        <f t="shared" si="1066"/>
        <v>127</v>
      </c>
      <c r="P551" s="39">
        <f t="shared" si="1130"/>
        <v>99</v>
      </c>
      <c r="Q551" s="39">
        <f t="shared" si="1131"/>
        <v>117</v>
      </c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40"/>
      <c r="AE551" s="40"/>
      <c r="AF551" s="41">
        <f t="shared" si="1115"/>
        <v>0</v>
      </c>
      <c r="AG551" s="42"/>
    </row>
    <row r="552" spans="1:33" ht="13.8">
      <c r="A552" s="33" t="s">
        <v>1553</v>
      </c>
      <c r="B552" s="33" t="s">
        <v>1554</v>
      </c>
      <c r="C552" s="34"/>
      <c r="D552" s="35"/>
      <c r="E552" s="35"/>
      <c r="F552" s="35">
        <f t="shared" si="1088"/>
        <v>0</v>
      </c>
      <c r="G552" s="35">
        <f t="shared" si="1089"/>
        <v>0</v>
      </c>
      <c r="H552" s="35">
        <f t="shared" si="1083"/>
        <v>0</v>
      </c>
      <c r="I552" s="17">
        <v>18</v>
      </c>
      <c r="J552" s="37">
        <f t="shared" ref="J552:K552" si="1168">MAX(N552,P552,R552,T552,V552,X552,Z552,AB552,AD552)</f>
        <v>171</v>
      </c>
      <c r="K552" s="37">
        <f t="shared" si="1168"/>
        <v>219</v>
      </c>
      <c r="L552" s="38">
        <f t="shared" ref="L552:M552" si="1169">MIN(N552,P552,R552,T552,V552,X552,Z552,AB552,AD552)</f>
        <v>171</v>
      </c>
      <c r="M552" s="38">
        <f t="shared" si="1169"/>
        <v>202</v>
      </c>
      <c r="N552" s="38">
        <f t="shared" si="1065"/>
        <v>171</v>
      </c>
      <c r="O552" s="38">
        <f t="shared" si="1066"/>
        <v>219</v>
      </c>
      <c r="P552" s="39">
        <f t="shared" si="1130"/>
        <v>171</v>
      </c>
      <c r="Q552" s="39">
        <f t="shared" si="1131"/>
        <v>202</v>
      </c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40"/>
      <c r="AE552" s="40"/>
      <c r="AF552" s="41">
        <f t="shared" si="1115"/>
        <v>0</v>
      </c>
      <c r="AG552" s="42"/>
    </row>
    <row r="553" spans="1:33" ht="13.8">
      <c r="A553" s="33" t="s">
        <v>1555</v>
      </c>
      <c r="B553" s="33" t="s">
        <v>1556</v>
      </c>
      <c r="C553" s="34"/>
      <c r="D553" s="35"/>
      <c r="E553" s="35"/>
      <c r="F553" s="35">
        <f t="shared" si="1088"/>
        <v>0</v>
      </c>
      <c r="G553" s="35">
        <f t="shared" si="1089"/>
        <v>0</v>
      </c>
      <c r="H553" s="35">
        <f t="shared" si="1083"/>
        <v>0</v>
      </c>
      <c r="I553" s="17">
        <v>18</v>
      </c>
      <c r="J553" s="37">
        <f t="shared" ref="J553:K553" si="1170">MAX(N553,P553,R553,T553,V553,X553,Z553,AB553,AD553)</f>
        <v>29</v>
      </c>
      <c r="K553" s="37">
        <f t="shared" si="1170"/>
        <v>38</v>
      </c>
      <c r="L553" s="38">
        <f t="shared" ref="L553:M553" si="1171">MIN(N553,P553,R553,T553,V553,X553,Z553,AB553,AD553)</f>
        <v>29</v>
      </c>
      <c r="M553" s="38">
        <f t="shared" si="1171"/>
        <v>35</v>
      </c>
      <c r="N553" s="38">
        <f t="shared" si="1065"/>
        <v>29</v>
      </c>
      <c r="O553" s="38">
        <f t="shared" si="1066"/>
        <v>38</v>
      </c>
      <c r="P553" s="39">
        <f t="shared" si="1130"/>
        <v>29</v>
      </c>
      <c r="Q553" s="39">
        <f t="shared" si="1131"/>
        <v>35</v>
      </c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40"/>
      <c r="AE553" s="40"/>
      <c r="AF553" s="41">
        <f t="shared" si="1115"/>
        <v>0</v>
      </c>
      <c r="AG553" s="42"/>
    </row>
    <row r="554" spans="1:33" ht="13.8">
      <c r="A554" s="33" t="s">
        <v>1557</v>
      </c>
      <c r="B554" s="33" t="s">
        <v>1558</v>
      </c>
      <c r="C554" s="34"/>
      <c r="D554" s="35"/>
      <c r="E554" s="35"/>
      <c r="F554" s="35">
        <f t="shared" si="1088"/>
        <v>0</v>
      </c>
      <c r="G554" s="35">
        <f t="shared" si="1089"/>
        <v>0</v>
      </c>
      <c r="H554" s="35">
        <f t="shared" si="1083"/>
        <v>0</v>
      </c>
      <c r="I554" s="17">
        <v>18</v>
      </c>
      <c r="J554" s="37">
        <f t="shared" ref="J554:K554" si="1172">MAX(N554,P554,R554,T554,V554,X554,Z554,AB554,AD554)</f>
        <v>29</v>
      </c>
      <c r="K554" s="37">
        <f t="shared" si="1172"/>
        <v>38</v>
      </c>
      <c r="L554" s="38">
        <f t="shared" ref="L554:M554" si="1173">MIN(N554,P554,R554,T554,V554,X554,Z554,AB554,AD554)</f>
        <v>29</v>
      </c>
      <c r="M554" s="38">
        <f t="shared" si="1173"/>
        <v>35</v>
      </c>
      <c r="N554" s="38">
        <f t="shared" si="1065"/>
        <v>29</v>
      </c>
      <c r="O554" s="38">
        <f t="shared" si="1066"/>
        <v>38</v>
      </c>
      <c r="P554" s="39">
        <f t="shared" si="1130"/>
        <v>29</v>
      </c>
      <c r="Q554" s="39">
        <f t="shared" si="1131"/>
        <v>35</v>
      </c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40"/>
      <c r="AE554" s="40"/>
      <c r="AF554" s="41">
        <f t="shared" si="1115"/>
        <v>0</v>
      </c>
      <c r="AG554" s="42"/>
    </row>
    <row r="555" spans="1:33" ht="13.8">
      <c r="A555" s="33" t="s">
        <v>1559</v>
      </c>
      <c r="B555" s="33" t="s">
        <v>1560</v>
      </c>
      <c r="C555" s="34"/>
      <c r="D555" s="35"/>
      <c r="E555" s="35"/>
      <c r="F555" s="35">
        <f t="shared" si="1088"/>
        <v>0</v>
      </c>
      <c r="G555" s="35">
        <f t="shared" si="1089"/>
        <v>0</v>
      </c>
      <c r="H555" s="35">
        <f t="shared" si="1083"/>
        <v>0</v>
      </c>
      <c r="I555" s="17">
        <v>18</v>
      </c>
      <c r="J555" s="37">
        <f t="shared" ref="J555:K555" si="1174">MAX(N555,P555,R555,T555,V555,X555,Z555,AB555,AD555)</f>
        <v>21</v>
      </c>
      <c r="K555" s="37">
        <f t="shared" si="1174"/>
        <v>27</v>
      </c>
      <c r="L555" s="38">
        <f t="shared" ref="L555:M555" si="1175">MIN(N555,P555,R555,T555,V555,X555,Z555,AB555,AD555)</f>
        <v>21</v>
      </c>
      <c r="M555" s="38">
        <f t="shared" si="1175"/>
        <v>25</v>
      </c>
      <c r="N555" s="38">
        <f t="shared" si="1065"/>
        <v>21</v>
      </c>
      <c r="O555" s="38">
        <f t="shared" si="1066"/>
        <v>27</v>
      </c>
      <c r="P555" s="39">
        <f t="shared" si="1130"/>
        <v>21</v>
      </c>
      <c r="Q555" s="39">
        <f t="shared" si="1131"/>
        <v>25</v>
      </c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40"/>
      <c r="AE555" s="40"/>
      <c r="AF555" s="41">
        <f t="shared" si="1115"/>
        <v>0</v>
      </c>
      <c r="AG555" s="42"/>
    </row>
    <row r="556" spans="1:33" ht="13.8">
      <c r="A556" s="33" t="s">
        <v>1561</v>
      </c>
      <c r="B556" s="33" t="s">
        <v>1562</v>
      </c>
      <c r="C556" s="34"/>
      <c r="D556" s="35"/>
      <c r="E556" s="35"/>
      <c r="F556" s="35">
        <f t="shared" si="1088"/>
        <v>0</v>
      </c>
      <c r="G556" s="35">
        <f t="shared" si="1089"/>
        <v>0</v>
      </c>
      <c r="H556" s="35">
        <f t="shared" si="1083"/>
        <v>0</v>
      </c>
      <c r="I556" s="17">
        <v>18</v>
      </c>
      <c r="J556" s="37">
        <f t="shared" ref="J556:K556" si="1176">MAX(N556,P556,R556,T556,V556,X556,Z556,AB556,AD556)</f>
        <v>97</v>
      </c>
      <c r="K556" s="37">
        <f t="shared" si="1176"/>
        <v>125</v>
      </c>
      <c r="L556" s="38">
        <f t="shared" ref="L556:M556" si="1177">MIN(N556,P556,R556,T556,V556,X556,Z556,AB556,AD556)</f>
        <v>97</v>
      </c>
      <c r="M556" s="38">
        <f t="shared" si="1177"/>
        <v>115</v>
      </c>
      <c r="N556" s="38">
        <f t="shared" si="1065"/>
        <v>97</v>
      </c>
      <c r="O556" s="38">
        <f t="shared" si="1066"/>
        <v>125</v>
      </c>
      <c r="P556" s="39">
        <f t="shared" si="1130"/>
        <v>97</v>
      </c>
      <c r="Q556" s="39">
        <f t="shared" si="1131"/>
        <v>115</v>
      </c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40"/>
      <c r="AE556" s="40"/>
      <c r="AF556" s="41">
        <f t="shared" si="1115"/>
        <v>0</v>
      </c>
      <c r="AG556" s="42"/>
    </row>
    <row r="557" spans="1:33" ht="13.8">
      <c r="A557" s="33" t="s">
        <v>1563</v>
      </c>
      <c r="B557" s="33" t="s">
        <v>1564</v>
      </c>
      <c r="C557" s="34"/>
      <c r="D557" s="35"/>
      <c r="E557" s="35"/>
      <c r="F557" s="35">
        <f t="shared" si="1088"/>
        <v>0</v>
      </c>
      <c r="G557" s="35">
        <f t="shared" si="1089"/>
        <v>0</v>
      </c>
      <c r="H557" s="35">
        <f t="shared" si="1083"/>
        <v>0</v>
      </c>
      <c r="I557" s="17">
        <v>18</v>
      </c>
      <c r="J557" s="37">
        <f t="shared" ref="J557:K557" si="1178">MAX(N557,P557,R557,T557,V557,X557,Z557,AB557,AD557)</f>
        <v>26</v>
      </c>
      <c r="K557" s="37">
        <f t="shared" si="1178"/>
        <v>34</v>
      </c>
      <c r="L557" s="38">
        <f t="shared" ref="L557:M557" si="1179">MIN(N557,P557,R557,T557,V557,X557,Z557,AB557,AD557)</f>
        <v>26</v>
      </c>
      <c r="M557" s="38">
        <f t="shared" si="1179"/>
        <v>31</v>
      </c>
      <c r="N557" s="38">
        <f t="shared" si="1065"/>
        <v>26</v>
      </c>
      <c r="O557" s="38">
        <f t="shared" si="1066"/>
        <v>34</v>
      </c>
      <c r="P557" s="39">
        <f t="shared" si="1130"/>
        <v>26</v>
      </c>
      <c r="Q557" s="39">
        <f t="shared" si="1131"/>
        <v>31</v>
      </c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40"/>
      <c r="AE557" s="40"/>
      <c r="AF557" s="41">
        <f t="shared" si="1115"/>
        <v>0</v>
      </c>
      <c r="AG557" s="42"/>
    </row>
    <row r="558" spans="1:33" ht="13.8">
      <c r="A558" s="33" t="s">
        <v>1565</v>
      </c>
      <c r="B558" s="33" t="s">
        <v>1566</v>
      </c>
      <c r="C558" s="34"/>
      <c r="D558" s="35"/>
      <c r="E558" s="35"/>
      <c r="F558" s="35">
        <f t="shared" si="1088"/>
        <v>0</v>
      </c>
      <c r="G558" s="35">
        <f t="shared" si="1089"/>
        <v>0</v>
      </c>
      <c r="H558" s="35">
        <f t="shared" si="1083"/>
        <v>0</v>
      </c>
      <c r="I558" s="17">
        <v>18</v>
      </c>
      <c r="J558" s="37">
        <f t="shared" ref="J558:K558" si="1180">MAX(N558,P558,R558,T558,V558,X558,Z558,AB558,AD558)</f>
        <v>10</v>
      </c>
      <c r="K558" s="37">
        <f t="shared" si="1180"/>
        <v>13</v>
      </c>
      <c r="L558" s="38">
        <f t="shared" ref="L558:M558" si="1181">MIN(N558,P558,R558,T558,V558,X558,Z558,AB558,AD558)</f>
        <v>10</v>
      </c>
      <c r="M558" s="38">
        <f t="shared" si="1181"/>
        <v>12</v>
      </c>
      <c r="N558" s="38">
        <f t="shared" si="1065"/>
        <v>10</v>
      </c>
      <c r="O558" s="38">
        <f t="shared" si="1066"/>
        <v>13</v>
      </c>
      <c r="P558" s="39">
        <f t="shared" si="1130"/>
        <v>10</v>
      </c>
      <c r="Q558" s="39">
        <f t="shared" si="1131"/>
        <v>12</v>
      </c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40"/>
      <c r="AE558" s="40"/>
      <c r="AF558" s="41">
        <f t="shared" si="1115"/>
        <v>0</v>
      </c>
      <c r="AG558" s="42"/>
    </row>
    <row r="559" spans="1:33" ht="13.8">
      <c r="A559" s="33" t="s">
        <v>1567</v>
      </c>
      <c r="B559" s="33" t="s">
        <v>1568</v>
      </c>
      <c r="C559" s="34"/>
      <c r="D559" s="35"/>
      <c r="E559" s="35"/>
      <c r="F559" s="35">
        <f t="shared" si="1088"/>
        <v>0</v>
      </c>
      <c r="G559" s="35">
        <f t="shared" si="1089"/>
        <v>0</v>
      </c>
      <c r="H559" s="35">
        <f t="shared" si="1083"/>
        <v>0</v>
      </c>
      <c r="I559" s="17">
        <v>18</v>
      </c>
      <c r="J559" s="37">
        <f t="shared" ref="J559:K559" si="1182">MAX(N559,P559,R559,T559,V559,X559,Z559,AB559,AD559)</f>
        <v>81</v>
      </c>
      <c r="K559" s="37">
        <f t="shared" si="1182"/>
        <v>104</v>
      </c>
      <c r="L559" s="38">
        <f t="shared" ref="L559:M559" si="1183">MIN(N559,P559,R559,T559,V559,X559,Z559,AB559,AD559)</f>
        <v>81</v>
      </c>
      <c r="M559" s="38">
        <f t="shared" si="1183"/>
        <v>96</v>
      </c>
      <c r="N559" s="38">
        <f t="shared" si="1065"/>
        <v>81</v>
      </c>
      <c r="O559" s="38">
        <f t="shared" si="1066"/>
        <v>104</v>
      </c>
      <c r="P559" s="39">
        <f t="shared" si="1130"/>
        <v>81</v>
      </c>
      <c r="Q559" s="39">
        <f t="shared" si="1131"/>
        <v>96</v>
      </c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40"/>
      <c r="AE559" s="40"/>
      <c r="AF559" s="41">
        <f t="shared" si="1115"/>
        <v>0</v>
      </c>
      <c r="AG559" s="42"/>
    </row>
    <row r="560" spans="1:33" ht="13.8">
      <c r="A560" s="33" t="s">
        <v>1571</v>
      </c>
      <c r="B560" s="33" t="s">
        <v>1572</v>
      </c>
      <c r="C560" s="34"/>
      <c r="D560" s="35"/>
      <c r="E560" s="35"/>
      <c r="F560" s="35">
        <f t="shared" si="1088"/>
        <v>0</v>
      </c>
      <c r="G560" s="35">
        <f t="shared" si="1089"/>
        <v>0</v>
      </c>
      <c r="H560" s="35">
        <f t="shared" si="1083"/>
        <v>0</v>
      </c>
      <c r="I560" s="17">
        <v>18</v>
      </c>
      <c r="J560" s="37">
        <f t="shared" ref="J560:K560" si="1184">MAX(N560,P560,R560,T560,V560,X560,Z560,AB560,AD560)</f>
        <v>5</v>
      </c>
      <c r="K560" s="37">
        <f t="shared" si="1184"/>
        <v>7</v>
      </c>
      <c r="L560" s="38">
        <f t="shared" ref="L560:M560" si="1185">MIN(N560,P560,R560,T560,V560,X560,Z560,AB560,AD560)</f>
        <v>5</v>
      </c>
      <c r="M560" s="38">
        <f t="shared" si="1185"/>
        <v>6</v>
      </c>
      <c r="N560" s="38">
        <f t="shared" si="1065"/>
        <v>5</v>
      </c>
      <c r="O560" s="38">
        <f t="shared" si="1066"/>
        <v>7</v>
      </c>
      <c r="P560" s="39">
        <f t="shared" si="1130"/>
        <v>5</v>
      </c>
      <c r="Q560" s="39">
        <f t="shared" si="1131"/>
        <v>6</v>
      </c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40"/>
      <c r="AE560" s="40"/>
      <c r="AF560" s="41">
        <f t="shared" si="1115"/>
        <v>0</v>
      </c>
      <c r="AG560" s="42"/>
    </row>
    <row r="561" spans="1:33" ht="13.8">
      <c r="A561" s="33" t="s">
        <v>1573</v>
      </c>
      <c r="B561" s="33" t="s">
        <v>1574</v>
      </c>
      <c r="C561" s="34"/>
      <c r="D561" s="35"/>
      <c r="E561" s="35"/>
      <c r="F561" s="35">
        <f t="shared" si="1088"/>
        <v>0</v>
      </c>
      <c r="G561" s="35">
        <f t="shared" si="1089"/>
        <v>0</v>
      </c>
      <c r="H561" s="35">
        <f t="shared" si="1083"/>
        <v>0</v>
      </c>
      <c r="I561" s="17">
        <v>18</v>
      </c>
      <c r="J561" s="37">
        <f t="shared" ref="J561:K561" si="1186">MAX(N561,P561,R561,T561,V561,X561,Z561,AB561,AD561)</f>
        <v>10</v>
      </c>
      <c r="K561" s="37">
        <f t="shared" si="1186"/>
        <v>13</v>
      </c>
      <c r="L561" s="38">
        <f t="shared" ref="L561:M561" si="1187">MIN(N561,P561,R561,T561,V561,X561,Z561,AB561,AD561)</f>
        <v>10</v>
      </c>
      <c r="M561" s="38">
        <f t="shared" si="1187"/>
        <v>12</v>
      </c>
      <c r="N561" s="38">
        <f t="shared" si="1065"/>
        <v>10</v>
      </c>
      <c r="O561" s="38">
        <f t="shared" si="1066"/>
        <v>13</v>
      </c>
      <c r="P561" s="39">
        <f t="shared" si="1130"/>
        <v>10</v>
      </c>
      <c r="Q561" s="39">
        <f t="shared" si="1131"/>
        <v>12</v>
      </c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40"/>
      <c r="AE561" s="40"/>
      <c r="AF561" s="41">
        <f t="shared" si="1115"/>
        <v>0</v>
      </c>
      <c r="AG561" s="42"/>
    </row>
    <row r="562" spans="1:33" ht="13.8">
      <c r="A562" s="33" t="s">
        <v>1575</v>
      </c>
      <c r="B562" s="33" t="s">
        <v>1576</v>
      </c>
      <c r="C562" s="34"/>
      <c r="D562" s="35"/>
      <c r="E562" s="35"/>
      <c r="F562" s="35">
        <f t="shared" si="1088"/>
        <v>0</v>
      </c>
      <c r="G562" s="35">
        <f t="shared" si="1089"/>
        <v>0</v>
      </c>
      <c r="H562" s="35">
        <f t="shared" si="1083"/>
        <v>0</v>
      </c>
      <c r="I562" s="17">
        <v>18</v>
      </c>
      <c r="J562" s="37">
        <f t="shared" ref="J562:K562" si="1188">MAX(N562,P562,R562,T562,V562,X562,Z562,AB562,AD562)</f>
        <v>30</v>
      </c>
      <c r="K562" s="37">
        <f t="shared" si="1188"/>
        <v>39</v>
      </c>
      <c r="L562" s="38">
        <f t="shared" ref="L562:M562" si="1189">MIN(N562,P562,R562,T562,V562,X562,Z562,AB562,AD562)</f>
        <v>30</v>
      </c>
      <c r="M562" s="38">
        <f t="shared" si="1189"/>
        <v>36</v>
      </c>
      <c r="N562" s="38">
        <f t="shared" si="1065"/>
        <v>30</v>
      </c>
      <c r="O562" s="38">
        <f t="shared" si="1066"/>
        <v>39</v>
      </c>
      <c r="P562" s="39">
        <f t="shared" si="1130"/>
        <v>30</v>
      </c>
      <c r="Q562" s="39">
        <f t="shared" si="1131"/>
        <v>36</v>
      </c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40"/>
      <c r="AE562" s="40"/>
      <c r="AF562" s="41">
        <f t="shared" si="1115"/>
        <v>0</v>
      </c>
      <c r="AG562" s="42"/>
    </row>
    <row r="563" spans="1:33" ht="13.8">
      <c r="A563" s="33" t="s">
        <v>1577</v>
      </c>
      <c r="B563" s="33" t="s">
        <v>1578</v>
      </c>
      <c r="C563" s="34"/>
      <c r="D563" s="35"/>
      <c r="E563" s="35"/>
      <c r="F563" s="35">
        <f t="shared" si="1088"/>
        <v>0</v>
      </c>
      <c r="G563" s="35">
        <f t="shared" si="1089"/>
        <v>0</v>
      </c>
      <c r="H563" s="35">
        <f t="shared" si="1083"/>
        <v>0</v>
      </c>
      <c r="I563" s="17">
        <v>18</v>
      </c>
      <c r="J563" s="37">
        <f t="shared" ref="J563:K563" si="1190">MAX(N563,P563,R563,T563,V563,X563,Z563,AB563,AD563)</f>
        <v>10</v>
      </c>
      <c r="K563" s="37">
        <f t="shared" si="1190"/>
        <v>13</v>
      </c>
      <c r="L563" s="38">
        <f t="shared" ref="L563:M563" si="1191">MIN(N563,P563,R563,T563,V563,X563,Z563,AB563,AD563)</f>
        <v>10</v>
      </c>
      <c r="M563" s="38">
        <f t="shared" si="1191"/>
        <v>12</v>
      </c>
      <c r="N563" s="38">
        <f t="shared" si="1065"/>
        <v>10</v>
      </c>
      <c r="O563" s="38">
        <f t="shared" si="1066"/>
        <v>13</v>
      </c>
      <c r="P563" s="39">
        <f t="shared" si="1130"/>
        <v>10</v>
      </c>
      <c r="Q563" s="39">
        <f t="shared" si="1131"/>
        <v>12</v>
      </c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40"/>
      <c r="AE563" s="40"/>
      <c r="AF563" s="41">
        <f t="shared" si="1115"/>
        <v>0</v>
      </c>
      <c r="AG563" s="42"/>
    </row>
    <row r="564" spans="1:33" ht="27.6">
      <c r="A564" s="30" t="s">
        <v>5020</v>
      </c>
      <c r="B564" s="30" t="s">
        <v>5021</v>
      </c>
      <c r="C564" s="43"/>
      <c r="D564" s="44"/>
      <c r="E564" s="44"/>
      <c r="F564" s="35">
        <f t="shared" si="1088"/>
        <v>0</v>
      </c>
      <c r="G564" s="35">
        <f t="shared" si="1089"/>
        <v>0</v>
      </c>
      <c r="H564" s="35">
        <f t="shared" si="1083"/>
        <v>0</v>
      </c>
      <c r="I564" s="21">
        <f>VLOOKUP(A564,Old_Inventory,9,FALSE)</f>
        <v>18</v>
      </c>
      <c r="J564" s="37">
        <f t="shared" ref="J564:K564" si="1192">MAX(N564,P564,R564,T564,V564,X564,Z564,AB564,AD564)</f>
        <v>692.78</v>
      </c>
      <c r="K564" s="37">
        <f t="shared" si="1192"/>
        <v>817</v>
      </c>
      <c r="L564" s="38">
        <f t="shared" ref="L564:M564" si="1193">MIN(N564,P564,R564,T564,V564,X564,Z564,AB564,AD564)</f>
        <v>692.78</v>
      </c>
      <c r="M564" s="38">
        <f t="shared" si="1193"/>
        <v>817</v>
      </c>
      <c r="N564" s="38">
        <f t="shared" si="1065"/>
        <v>692.78</v>
      </c>
      <c r="O564" s="38">
        <f t="shared" si="1066"/>
        <v>817</v>
      </c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40"/>
      <c r="AE564" s="40"/>
      <c r="AF564" s="41">
        <f t="shared" si="1115"/>
        <v>0</v>
      </c>
      <c r="AG564" s="42"/>
    </row>
    <row r="565" spans="1:33" ht="13.8">
      <c r="A565" s="30" t="s">
        <v>5022</v>
      </c>
      <c r="B565" s="30" t="s">
        <v>5023</v>
      </c>
      <c r="C565" s="43"/>
      <c r="D565" s="44"/>
      <c r="E565" s="44"/>
      <c r="F565" s="35">
        <f t="shared" si="1088"/>
        <v>0</v>
      </c>
      <c r="G565" s="35">
        <f t="shared" si="1089"/>
        <v>0</v>
      </c>
      <c r="H565" s="35">
        <f t="shared" si="1083"/>
        <v>0</v>
      </c>
      <c r="I565" s="21">
        <f>VLOOKUP(A565,Old_Inventory,9,FALSE)</f>
        <v>28</v>
      </c>
      <c r="J565" s="37">
        <f t="shared" ref="J565:K565" si="1194">MAX(N565,P565,R565,T565,V565,X565,Z565,AB565,AD565)</f>
        <v>64.08</v>
      </c>
      <c r="K565" s="37">
        <f t="shared" si="1194"/>
        <v>82</v>
      </c>
      <c r="L565" s="38">
        <f t="shared" ref="L565:M565" si="1195">MIN(N565,P565,R565,T565,V565,X565,Z565,AB565,AD565)</f>
        <v>64.08</v>
      </c>
      <c r="M565" s="38">
        <f t="shared" si="1195"/>
        <v>82</v>
      </c>
      <c r="N565" s="38">
        <f t="shared" si="1065"/>
        <v>64.08</v>
      </c>
      <c r="O565" s="38">
        <f t="shared" si="1066"/>
        <v>82</v>
      </c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40"/>
      <c r="AE565" s="40"/>
      <c r="AF565" s="41">
        <f t="shared" si="1115"/>
        <v>0</v>
      </c>
      <c r="AG565" s="42"/>
    </row>
    <row r="566" spans="1:33" ht="13.8">
      <c r="A566" s="30" t="s">
        <v>5024</v>
      </c>
      <c r="B566" s="30" t="s">
        <v>5025</v>
      </c>
      <c r="C566" s="43"/>
      <c r="D566" s="44"/>
      <c r="E566" s="44"/>
      <c r="F566" s="35">
        <f t="shared" si="1088"/>
        <v>0</v>
      </c>
      <c r="G566" s="35">
        <f t="shared" si="1089"/>
        <v>0</v>
      </c>
      <c r="H566" s="35">
        <f t="shared" si="1083"/>
        <v>0</v>
      </c>
      <c r="I566" s="21">
        <f>VLOOKUP(A566,Old_Inventory,9,FALSE)</f>
        <v>28</v>
      </c>
      <c r="J566" s="37">
        <f t="shared" ref="J566:K566" si="1196">MAX(N566,P566,R566,T566,V566,X566,Z566,AB566,AD566)</f>
        <v>64.08</v>
      </c>
      <c r="K566" s="37">
        <f t="shared" si="1196"/>
        <v>82</v>
      </c>
      <c r="L566" s="38">
        <f t="shared" ref="L566:M566" si="1197">MIN(N566,P566,R566,T566,V566,X566,Z566,AB566,AD566)</f>
        <v>64.08</v>
      </c>
      <c r="M566" s="38">
        <f t="shared" si="1197"/>
        <v>82</v>
      </c>
      <c r="N566" s="38">
        <f t="shared" si="1065"/>
        <v>64.08</v>
      </c>
      <c r="O566" s="38">
        <f t="shared" si="1066"/>
        <v>82</v>
      </c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40"/>
      <c r="AE566" s="40"/>
      <c r="AF566" s="41">
        <f t="shared" si="1115"/>
        <v>0</v>
      </c>
      <c r="AG566" s="42"/>
    </row>
    <row r="567" spans="1:33" ht="13.8">
      <c r="A567" s="30" t="s">
        <v>2072</v>
      </c>
      <c r="B567" s="30" t="s">
        <v>2073</v>
      </c>
      <c r="C567" s="43"/>
      <c r="D567" s="44"/>
      <c r="E567" s="44"/>
      <c r="F567" s="35">
        <f t="shared" si="1088"/>
        <v>0</v>
      </c>
      <c r="G567" s="35">
        <f t="shared" si="1089"/>
        <v>0</v>
      </c>
      <c r="H567" s="35">
        <f t="shared" si="1083"/>
        <v>0</v>
      </c>
      <c r="I567" s="17">
        <v>18</v>
      </c>
      <c r="J567" s="37">
        <f t="shared" ref="J567:K567" si="1198">MAX(N567,P567,R567,T567,V567,X567,Z567,AB567,AD567)</f>
        <v>7</v>
      </c>
      <c r="K567" s="37">
        <f t="shared" si="1198"/>
        <v>9</v>
      </c>
      <c r="L567" s="38">
        <f t="shared" ref="L567:M567" si="1199">MIN(N567,P567,R567,T567,V567,X567,Z567,AB567,AD567)</f>
        <v>6.3</v>
      </c>
      <c r="M567" s="38">
        <f t="shared" si="1199"/>
        <v>7</v>
      </c>
      <c r="N567" s="38">
        <f t="shared" si="1065"/>
        <v>6.3</v>
      </c>
      <c r="O567" s="38">
        <f t="shared" si="1066"/>
        <v>7</v>
      </c>
      <c r="P567" s="39"/>
      <c r="Q567" s="39"/>
      <c r="R567" s="39">
        <f>VLOOKUP(A567,Primus,9,FALSE)</f>
        <v>7</v>
      </c>
      <c r="S567" s="39">
        <f>VLOOKUP(A567,Primus,11,FALSE)</f>
        <v>9</v>
      </c>
      <c r="T567" s="39"/>
      <c r="U567" s="39"/>
      <c r="V567" s="39"/>
      <c r="W567" s="39"/>
      <c r="X567" s="39"/>
      <c r="Y567" s="39"/>
      <c r="Z567" s="39"/>
      <c r="AA567" s="39"/>
      <c r="AB567" s="39">
        <f>VLOOKUP(A567,Nexus,9,FALSE)</f>
        <v>7</v>
      </c>
      <c r="AC567" s="39">
        <f>VLOOKUP(A567,Nexus,11,FALSE)</f>
        <v>9</v>
      </c>
      <c r="AD567" s="40"/>
      <c r="AE567" s="40"/>
      <c r="AF567" s="41">
        <f t="shared" si="1115"/>
        <v>0</v>
      </c>
      <c r="AG567" s="42"/>
    </row>
    <row r="568" spans="1:33" ht="13.8">
      <c r="A568" s="30" t="s">
        <v>5026</v>
      </c>
      <c r="B568" s="30" t="s">
        <v>5027</v>
      </c>
      <c r="C568" s="43"/>
      <c r="D568" s="44"/>
      <c r="E568" s="44"/>
      <c r="F568" s="35">
        <f t="shared" si="1088"/>
        <v>0</v>
      </c>
      <c r="G568" s="35">
        <f t="shared" si="1089"/>
        <v>0</v>
      </c>
      <c r="H568" s="35">
        <f t="shared" si="1083"/>
        <v>0</v>
      </c>
      <c r="I568" s="21">
        <f t="shared" ref="I568:I573" si="1200">VLOOKUP(A568,Old_Inventory,9,FALSE)</f>
        <v>18</v>
      </c>
      <c r="J568" s="37">
        <f t="shared" ref="J568:K568" si="1201">MAX(N568,P568,R568,T568,V568,X568,Z568,AB568,AD568)</f>
        <v>12.6</v>
      </c>
      <c r="K568" s="37">
        <f t="shared" si="1201"/>
        <v>15</v>
      </c>
      <c r="L568" s="38">
        <f t="shared" ref="L568:M568" si="1202">MIN(N568,P568,R568,T568,V568,X568,Z568,AB568,AD568)</f>
        <v>12.6</v>
      </c>
      <c r="M568" s="38">
        <f t="shared" si="1202"/>
        <v>15</v>
      </c>
      <c r="N568" s="38">
        <f t="shared" ref="N568:N631" si="1203">VLOOKUP(A568,Inv_bef,5,FALSE)</f>
        <v>12.6</v>
      </c>
      <c r="O568" s="38">
        <f t="shared" ref="O568:O631" si="1204">VLOOKUP(A568,Inv_bef,6,FALSE)</f>
        <v>15</v>
      </c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40"/>
      <c r="AE568" s="40"/>
      <c r="AF568" s="41">
        <f t="shared" si="1115"/>
        <v>0</v>
      </c>
      <c r="AG568" s="42"/>
    </row>
    <row r="569" spans="1:33" ht="27.6">
      <c r="A569" s="30" t="s">
        <v>5028</v>
      </c>
      <c r="B569" s="30" t="s">
        <v>5029</v>
      </c>
      <c r="C569" s="43"/>
      <c r="D569" s="44"/>
      <c r="E569" s="44"/>
      <c r="F569" s="35">
        <f t="shared" si="1088"/>
        <v>0</v>
      </c>
      <c r="G569" s="35">
        <f t="shared" si="1089"/>
        <v>0</v>
      </c>
      <c r="H569" s="35">
        <f t="shared" si="1083"/>
        <v>0</v>
      </c>
      <c r="I569" s="21">
        <f t="shared" si="1200"/>
        <v>18</v>
      </c>
      <c r="J569" s="37">
        <f t="shared" ref="J569:K569" si="1205">MAX(N569,P569,R569,T569,V569,X569,Z569,AB569,AD569)</f>
        <v>12.6</v>
      </c>
      <c r="K569" s="37">
        <f t="shared" si="1205"/>
        <v>15</v>
      </c>
      <c r="L569" s="38">
        <f t="shared" ref="L569:M569" si="1206">MIN(N569,P569,R569,T569,V569,X569,Z569,AB569,AD569)</f>
        <v>12.6</v>
      </c>
      <c r="M569" s="38">
        <f t="shared" si="1206"/>
        <v>15</v>
      </c>
      <c r="N569" s="38">
        <f t="shared" si="1203"/>
        <v>12.6</v>
      </c>
      <c r="O569" s="38">
        <f t="shared" si="1204"/>
        <v>15</v>
      </c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40"/>
      <c r="AE569" s="40"/>
      <c r="AF569" s="41">
        <f t="shared" si="1115"/>
        <v>0</v>
      </c>
      <c r="AG569" s="42"/>
    </row>
    <row r="570" spans="1:33" ht="13.8">
      <c r="A570" s="30" t="s">
        <v>5030</v>
      </c>
      <c r="B570" s="30" t="s">
        <v>5031</v>
      </c>
      <c r="C570" s="43"/>
      <c r="D570" s="44"/>
      <c r="E570" s="44"/>
      <c r="F570" s="35">
        <f t="shared" si="1088"/>
        <v>0</v>
      </c>
      <c r="G570" s="35">
        <f t="shared" si="1089"/>
        <v>0</v>
      </c>
      <c r="H570" s="35">
        <f t="shared" si="1083"/>
        <v>0</v>
      </c>
      <c r="I570" s="21">
        <f t="shared" si="1200"/>
        <v>18</v>
      </c>
      <c r="J570" s="37">
        <f t="shared" ref="J570:K570" si="1207">MAX(N570,P570,R570,T570,V570,X570,Z570,AB570,AD570)</f>
        <v>207.83</v>
      </c>
      <c r="K570" s="37">
        <f t="shared" si="1207"/>
        <v>245</v>
      </c>
      <c r="L570" s="38">
        <f t="shared" ref="L570:M570" si="1208">MIN(N570,P570,R570,T570,V570,X570,Z570,AB570,AD570)</f>
        <v>207.83</v>
      </c>
      <c r="M570" s="38">
        <f t="shared" si="1208"/>
        <v>245</v>
      </c>
      <c r="N570" s="38">
        <f t="shared" si="1203"/>
        <v>207.83</v>
      </c>
      <c r="O570" s="38">
        <f t="shared" si="1204"/>
        <v>245</v>
      </c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40"/>
      <c r="AE570" s="40"/>
      <c r="AF570" s="41">
        <f t="shared" si="1115"/>
        <v>0</v>
      </c>
      <c r="AG570" s="42"/>
    </row>
    <row r="571" spans="1:33" ht="13.8">
      <c r="A571" s="30" t="s">
        <v>5032</v>
      </c>
      <c r="B571" s="30" t="s">
        <v>5033</v>
      </c>
      <c r="C571" s="43"/>
      <c r="D571" s="44"/>
      <c r="E571" s="44"/>
      <c r="F571" s="35">
        <f t="shared" si="1088"/>
        <v>0</v>
      </c>
      <c r="G571" s="35">
        <f t="shared" si="1089"/>
        <v>0</v>
      </c>
      <c r="H571" s="35">
        <f t="shared" si="1083"/>
        <v>0</v>
      </c>
      <c r="I571" s="21">
        <f t="shared" si="1200"/>
        <v>18</v>
      </c>
      <c r="J571" s="37">
        <f t="shared" ref="J571:K571" si="1209">MAX(N571,P571,R571,T571,V571,X571,Z571,AB571,AD571)</f>
        <v>207.83</v>
      </c>
      <c r="K571" s="37">
        <f t="shared" si="1209"/>
        <v>245</v>
      </c>
      <c r="L571" s="38">
        <f t="shared" ref="L571:M571" si="1210">MIN(N571,P571,R571,T571,V571,X571,Z571,AB571,AD571)</f>
        <v>207.83</v>
      </c>
      <c r="M571" s="38">
        <f t="shared" si="1210"/>
        <v>245</v>
      </c>
      <c r="N571" s="38">
        <f t="shared" si="1203"/>
        <v>207.83</v>
      </c>
      <c r="O571" s="38">
        <f t="shared" si="1204"/>
        <v>245</v>
      </c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40"/>
      <c r="AE571" s="40"/>
      <c r="AF571" s="41">
        <f t="shared" si="1115"/>
        <v>0</v>
      </c>
      <c r="AG571" s="42"/>
    </row>
    <row r="572" spans="1:33" ht="13.8">
      <c r="A572" s="30" t="s">
        <v>5034</v>
      </c>
      <c r="B572" s="30" t="s">
        <v>5035</v>
      </c>
      <c r="C572" s="43"/>
      <c r="D572" s="44"/>
      <c r="E572" s="44"/>
      <c r="F572" s="35">
        <f t="shared" si="1088"/>
        <v>0</v>
      </c>
      <c r="G572" s="35">
        <f t="shared" si="1089"/>
        <v>0</v>
      </c>
      <c r="H572" s="35">
        <f t="shared" si="1083"/>
        <v>0</v>
      </c>
      <c r="I572" s="21">
        <f t="shared" si="1200"/>
        <v>18</v>
      </c>
      <c r="J572" s="37">
        <f t="shared" ref="J572:K572" si="1211">MAX(N572,P572,R572,T572,V572,X572,Z572,AB572,AD572)</f>
        <v>6.3</v>
      </c>
      <c r="K572" s="37">
        <f t="shared" si="1211"/>
        <v>7</v>
      </c>
      <c r="L572" s="38">
        <f t="shared" ref="L572:M572" si="1212">MIN(N572,P572,R572,T572,V572,X572,Z572,AB572,AD572)</f>
        <v>6.3</v>
      </c>
      <c r="M572" s="38">
        <f t="shared" si="1212"/>
        <v>7</v>
      </c>
      <c r="N572" s="38">
        <f t="shared" si="1203"/>
        <v>6.3</v>
      </c>
      <c r="O572" s="38">
        <f t="shared" si="1204"/>
        <v>7</v>
      </c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40"/>
      <c r="AE572" s="40"/>
      <c r="AF572" s="41">
        <f t="shared" si="1115"/>
        <v>0</v>
      </c>
      <c r="AG572" s="42"/>
    </row>
    <row r="573" spans="1:33" ht="27.6">
      <c r="A573" s="30" t="s">
        <v>5036</v>
      </c>
      <c r="B573" s="30" t="s">
        <v>5037</v>
      </c>
      <c r="C573" s="43"/>
      <c r="D573" s="44"/>
      <c r="E573" s="44"/>
      <c r="F573" s="35">
        <f t="shared" si="1088"/>
        <v>0</v>
      </c>
      <c r="G573" s="35">
        <f t="shared" si="1089"/>
        <v>0</v>
      </c>
      <c r="H573" s="35">
        <f t="shared" si="1083"/>
        <v>0</v>
      </c>
      <c r="I573" s="21">
        <f t="shared" si="1200"/>
        <v>18</v>
      </c>
      <c r="J573" s="37">
        <f t="shared" ref="J573:K573" si="1213">MAX(N573,P573,R573,T573,V573,X573,Z573,AB573,AD573)</f>
        <v>88.17</v>
      </c>
      <c r="K573" s="37">
        <f t="shared" si="1213"/>
        <v>104</v>
      </c>
      <c r="L573" s="38">
        <f t="shared" ref="L573:M573" si="1214">MIN(N573,P573,R573,T573,V573,X573,Z573,AB573,AD573)</f>
        <v>88.17</v>
      </c>
      <c r="M573" s="38">
        <f t="shared" si="1214"/>
        <v>104</v>
      </c>
      <c r="N573" s="38">
        <f t="shared" si="1203"/>
        <v>88.17</v>
      </c>
      <c r="O573" s="38">
        <f t="shared" si="1204"/>
        <v>104</v>
      </c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40"/>
      <c r="AE573" s="40"/>
      <c r="AF573" s="41">
        <f t="shared" si="1115"/>
        <v>0</v>
      </c>
      <c r="AG573" s="42"/>
    </row>
    <row r="574" spans="1:33" ht="13.8">
      <c r="A574" s="30" t="s">
        <v>2757</v>
      </c>
      <c r="B574" s="30" t="s">
        <v>2758</v>
      </c>
      <c r="C574" s="43"/>
      <c r="D574" s="44"/>
      <c r="E574" s="44"/>
      <c r="F574" s="35">
        <f t="shared" si="1088"/>
        <v>0</v>
      </c>
      <c r="G574" s="35">
        <f t="shared" si="1089"/>
        <v>0</v>
      </c>
      <c r="H574" s="35">
        <f t="shared" si="1083"/>
        <v>0</v>
      </c>
      <c r="I574" s="17">
        <v>18</v>
      </c>
      <c r="J574" s="37">
        <f t="shared" ref="J574:K574" si="1215">MAX(N574,P574,R574,T574,V574,X574,Z574,AB574,AD574)</f>
        <v>6.3</v>
      </c>
      <c r="K574" s="37">
        <f t="shared" si="1215"/>
        <v>7</v>
      </c>
      <c r="L574" s="38">
        <f t="shared" ref="L574:M574" si="1216">MIN(N574,P574,R574,T574,V574,X574,Z574,AB574,AD574)</f>
        <v>2</v>
      </c>
      <c r="M574" s="38">
        <f t="shared" si="1216"/>
        <v>3</v>
      </c>
      <c r="N574" s="38">
        <f t="shared" si="1203"/>
        <v>6.3</v>
      </c>
      <c r="O574" s="38">
        <f t="shared" si="1204"/>
        <v>7</v>
      </c>
      <c r="P574" s="39"/>
      <c r="Q574" s="39"/>
      <c r="R574" s="39"/>
      <c r="S574" s="39"/>
      <c r="T574" s="39"/>
      <c r="U574" s="39"/>
      <c r="V574" s="39">
        <f>VLOOKUP(A574,Reo_LI,9,FALSE)</f>
        <v>2</v>
      </c>
      <c r="W574" s="39">
        <f>VLOOKUP(A574,Reo_LI,11,FALSE)</f>
        <v>3</v>
      </c>
      <c r="X574" s="39"/>
      <c r="Y574" s="39"/>
      <c r="Z574" s="39"/>
      <c r="AA574" s="39"/>
      <c r="AB574" s="39"/>
      <c r="AC574" s="39"/>
      <c r="AD574" s="40"/>
      <c r="AE574" s="40"/>
      <c r="AF574" s="41">
        <f t="shared" si="1115"/>
        <v>0</v>
      </c>
      <c r="AG574" s="42"/>
    </row>
    <row r="575" spans="1:33" ht="13.8">
      <c r="A575" s="30" t="s">
        <v>5038</v>
      </c>
      <c r="B575" s="30" t="s">
        <v>5039</v>
      </c>
      <c r="C575" s="43"/>
      <c r="D575" s="44"/>
      <c r="E575" s="44"/>
      <c r="F575" s="35">
        <f t="shared" si="1088"/>
        <v>0</v>
      </c>
      <c r="G575" s="35">
        <f t="shared" si="1089"/>
        <v>0</v>
      </c>
      <c r="H575" s="35">
        <f t="shared" si="1083"/>
        <v>0</v>
      </c>
      <c r="I575" s="21">
        <f>VLOOKUP(A575,Old_Inventory,9,FALSE)</f>
        <v>18</v>
      </c>
      <c r="J575" s="37">
        <f t="shared" ref="J575:K575" si="1217">MAX(N575,P575,R575,T575,V575,X575,Z575,AB575,AD575)</f>
        <v>6.3</v>
      </c>
      <c r="K575" s="37">
        <f t="shared" si="1217"/>
        <v>7</v>
      </c>
      <c r="L575" s="38">
        <f t="shared" ref="L575:M575" si="1218">MIN(N575,P575,R575,T575,V575,X575,Z575,AB575,AD575)</f>
        <v>6.3</v>
      </c>
      <c r="M575" s="38">
        <f t="shared" si="1218"/>
        <v>7</v>
      </c>
      <c r="N575" s="38">
        <f t="shared" si="1203"/>
        <v>6.3</v>
      </c>
      <c r="O575" s="38">
        <f t="shared" si="1204"/>
        <v>7</v>
      </c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40"/>
      <c r="AE575" s="40"/>
      <c r="AF575" s="41">
        <f t="shared" si="1115"/>
        <v>0</v>
      </c>
      <c r="AG575" s="42"/>
    </row>
    <row r="576" spans="1:33" ht="13.8">
      <c r="A576" s="30" t="s">
        <v>5040</v>
      </c>
      <c r="B576" s="30" t="s">
        <v>5041</v>
      </c>
      <c r="C576" s="43"/>
      <c r="D576" s="44"/>
      <c r="E576" s="44"/>
      <c r="F576" s="35">
        <f t="shared" si="1088"/>
        <v>0</v>
      </c>
      <c r="G576" s="35">
        <f t="shared" si="1089"/>
        <v>0</v>
      </c>
      <c r="H576" s="35">
        <f t="shared" si="1083"/>
        <v>0</v>
      </c>
      <c r="I576" s="21">
        <f>VLOOKUP(A576,Old_Inventory,9,FALSE)</f>
        <v>18</v>
      </c>
      <c r="J576" s="37">
        <f t="shared" ref="J576:K576" si="1219">MAX(N576,P576,R576,T576,V576,X576,Z576,AB576,AD576)</f>
        <v>6.3</v>
      </c>
      <c r="K576" s="37">
        <f t="shared" si="1219"/>
        <v>7</v>
      </c>
      <c r="L576" s="38">
        <f t="shared" ref="L576:M576" si="1220">MIN(N576,P576,R576,T576,V576,X576,Z576,AB576,AD576)</f>
        <v>6.3</v>
      </c>
      <c r="M576" s="38">
        <f t="shared" si="1220"/>
        <v>7</v>
      </c>
      <c r="N576" s="38">
        <f t="shared" si="1203"/>
        <v>6.3</v>
      </c>
      <c r="O576" s="38">
        <f t="shared" si="1204"/>
        <v>7</v>
      </c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40"/>
      <c r="AE576" s="40"/>
      <c r="AF576" s="41">
        <f t="shared" si="1115"/>
        <v>0</v>
      </c>
      <c r="AG576" s="42"/>
    </row>
    <row r="577" spans="1:33" ht="13.8">
      <c r="A577" s="30" t="s">
        <v>2759</v>
      </c>
      <c r="B577" s="30" t="s">
        <v>2760</v>
      </c>
      <c r="C577" s="43"/>
      <c r="D577" s="44"/>
      <c r="E577" s="44"/>
      <c r="F577" s="35">
        <f t="shared" si="1088"/>
        <v>0</v>
      </c>
      <c r="G577" s="35">
        <f t="shared" si="1089"/>
        <v>0</v>
      </c>
      <c r="H577" s="35">
        <f t="shared" si="1083"/>
        <v>0</v>
      </c>
      <c r="I577" s="17">
        <v>18</v>
      </c>
      <c r="J577" s="37">
        <f t="shared" ref="J577:K577" si="1221">MAX(N577,P577,R577,T577,V577,X577,Z577,AB577,AD577)</f>
        <v>18</v>
      </c>
      <c r="K577" s="37">
        <f t="shared" si="1221"/>
        <v>22</v>
      </c>
      <c r="L577" s="38">
        <f t="shared" ref="L577:M577" si="1222">MIN(N577,P577,R577,T577,V577,X577,Z577,AB577,AD577)</f>
        <v>17</v>
      </c>
      <c r="M577" s="38">
        <f t="shared" si="1222"/>
        <v>22</v>
      </c>
      <c r="N577" s="38">
        <f t="shared" si="1203"/>
        <v>17</v>
      </c>
      <c r="O577" s="38">
        <f t="shared" si="1204"/>
        <v>22</v>
      </c>
      <c r="P577" s="39"/>
      <c r="Q577" s="39"/>
      <c r="R577" s="39"/>
      <c r="S577" s="39"/>
      <c r="T577" s="39"/>
      <c r="U577" s="39"/>
      <c r="V577" s="39">
        <f>VLOOKUP(A577,Reo_LI,9,FALSE)</f>
        <v>18</v>
      </c>
      <c r="W577" s="39">
        <f>VLOOKUP(A577,Reo_LI,11,FALSE)</f>
        <v>22</v>
      </c>
      <c r="X577" s="39"/>
      <c r="Y577" s="39"/>
      <c r="Z577" s="39"/>
      <c r="AA577" s="39"/>
      <c r="AB577" s="39"/>
      <c r="AC577" s="39"/>
      <c r="AD577" s="40"/>
      <c r="AE577" s="40"/>
      <c r="AF577" s="41">
        <f t="shared" si="1115"/>
        <v>0</v>
      </c>
      <c r="AG577" s="42"/>
    </row>
    <row r="578" spans="1:33" ht="13.8">
      <c r="A578" s="30" t="s">
        <v>2761</v>
      </c>
      <c r="B578" s="30" t="s">
        <v>2762</v>
      </c>
      <c r="C578" s="43"/>
      <c r="D578" s="44"/>
      <c r="E578" s="44"/>
      <c r="F578" s="35">
        <f t="shared" si="1088"/>
        <v>0</v>
      </c>
      <c r="G578" s="35">
        <f t="shared" si="1089"/>
        <v>0</v>
      </c>
      <c r="H578" s="35">
        <f t="shared" si="1083"/>
        <v>0</v>
      </c>
      <c r="I578" s="17">
        <v>18</v>
      </c>
      <c r="J578" s="37">
        <f t="shared" ref="J578:K578" si="1223">MAX(N578,P578,R578,T578,V578,X578,Z578,AB578,AD578)</f>
        <v>6.3</v>
      </c>
      <c r="K578" s="37">
        <f t="shared" si="1223"/>
        <v>7</v>
      </c>
      <c r="L578" s="38">
        <f t="shared" ref="L578:M578" si="1224">MIN(N578,P578,R578,T578,V578,X578,Z578,AB578,AD578)</f>
        <v>2</v>
      </c>
      <c r="M578" s="38">
        <f t="shared" si="1224"/>
        <v>3</v>
      </c>
      <c r="N578" s="38">
        <f t="shared" si="1203"/>
        <v>6.3</v>
      </c>
      <c r="O578" s="38">
        <f t="shared" si="1204"/>
        <v>7</v>
      </c>
      <c r="P578" s="39"/>
      <c r="Q578" s="39"/>
      <c r="R578" s="39"/>
      <c r="S578" s="39"/>
      <c r="T578" s="39"/>
      <c r="U578" s="39"/>
      <c r="V578" s="39">
        <f>VLOOKUP(A578,Reo_LI,9,FALSE)</f>
        <v>2</v>
      </c>
      <c r="W578" s="39">
        <f>VLOOKUP(A578,Reo_LI,11,FALSE)</f>
        <v>3</v>
      </c>
      <c r="X578" s="39"/>
      <c r="Y578" s="39"/>
      <c r="Z578" s="39"/>
      <c r="AA578" s="39"/>
      <c r="AB578" s="39"/>
      <c r="AC578" s="39"/>
      <c r="AD578" s="40"/>
      <c r="AE578" s="40"/>
      <c r="AF578" s="41">
        <f t="shared" si="1115"/>
        <v>0</v>
      </c>
      <c r="AG578" s="42"/>
    </row>
    <row r="579" spans="1:33" ht="13.8">
      <c r="A579" s="30" t="s">
        <v>2763</v>
      </c>
      <c r="B579" s="30" t="s">
        <v>2764</v>
      </c>
      <c r="C579" s="43"/>
      <c r="D579" s="44"/>
      <c r="E579" s="44"/>
      <c r="F579" s="35">
        <f t="shared" ref="F579:F642" si="1225">IFERROR(SUMIF(Purchase_ItemCode, A579, Purchase_Qty), 0)</f>
        <v>0</v>
      </c>
      <c r="G579" s="35">
        <f t="shared" ref="G579:G642" si="1226">IFERROR(COUNTIF(Sales_PartCode, A579), 0)</f>
        <v>0</v>
      </c>
      <c r="H579" s="35">
        <f t="shared" si="1083"/>
        <v>0</v>
      </c>
      <c r="I579" s="17">
        <v>18</v>
      </c>
      <c r="J579" s="37">
        <f t="shared" ref="J579:K579" si="1227">MAX(N579,P579,R579,T579,V579,X579,Z579,AB579,AD579)</f>
        <v>6.3</v>
      </c>
      <c r="K579" s="37">
        <f t="shared" si="1227"/>
        <v>7</v>
      </c>
      <c r="L579" s="38">
        <f t="shared" ref="L579:M579" si="1228">MIN(N579,P579,R579,T579,V579,X579,Z579,AB579,AD579)</f>
        <v>2</v>
      </c>
      <c r="M579" s="38">
        <f t="shared" si="1228"/>
        <v>3</v>
      </c>
      <c r="N579" s="38">
        <f t="shared" si="1203"/>
        <v>6.3</v>
      </c>
      <c r="O579" s="38">
        <f t="shared" si="1204"/>
        <v>7</v>
      </c>
      <c r="P579" s="39"/>
      <c r="Q579" s="39"/>
      <c r="R579" s="39"/>
      <c r="S579" s="39"/>
      <c r="T579" s="39"/>
      <c r="U579" s="39"/>
      <c r="V579" s="39">
        <f>VLOOKUP(A579,Reo_LI,9,FALSE)</f>
        <v>2</v>
      </c>
      <c r="W579" s="39">
        <f>VLOOKUP(A579,Reo_LI,11,FALSE)</f>
        <v>3</v>
      </c>
      <c r="X579" s="39"/>
      <c r="Y579" s="39"/>
      <c r="Z579" s="39"/>
      <c r="AA579" s="39"/>
      <c r="AB579" s="39"/>
      <c r="AC579" s="39"/>
      <c r="AD579" s="40"/>
      <c r="AE579" s="40"/>
      <c r="AF579" s="41">
        <f t="shared" si="1115"/>
        <v>0</v>
      </c>
      <c r="AG579" s="42"/>
    </row>
    <row r="580" spans="1:33" ht="13.8">
      <c r="A580" s="30" t="s">
        <v>2765</v>
      </c>
      <c r="B580" s="30" t="s">
        <v>2766</v>
      </c>
      <c r="C580" s="43"/>
      <c r="D580" s="44"/>
      <c r="E580" s="44"/>
      <c r="F580" s="35">
        <f t="shared" si="1225"/>
        <v>0</v>
      </c>
      <c r="G580" s="35">
        <f t="shared" si="1226"/>
        <v>0</v>
      </c>
      <c r="H580" s="35">
        <f t="shared" si="1083"/>
        <v>0</v>
      </c>
      <c r="I580" s="17">
        <v>18</v>
      </c>
      <c r="J580" s="37">
        <f t="shared" ref="J580:K580" si="1229">MAX(N580,P580,R580,T580,V580,X580,Z580,AB580,AD580)</f>
        <v>6.3</v>
      </c>
      <c r="K580" s="37">
        <f t="shared" si="1229"/>
        <v>7</v>
      </c>
      <c r="L580" s="38">
        <f t="shared" ref="L580:M580" si="1230">MIN(N580,P580,R580,T580,V580,X580,Z580,AB580,AD580)</f>
        <v>3</v>
      </c>
      <c r="M580" s="38">
        <f t="shared" si="1230"/>
        <v>4</v>
      </c>
      <c r="N580" s="38">
        <f t="shared" si="1203"/>
        <v>6.3</v>
      </c>
      <c r="O580" s="38">
        <f t="shared" si="1204"/>
        <v>7</v>
      </c>
      <c r="P580" s="39"/>
      <c r="Q580" s="39"/>
      <c r="R580" s="39"/>
      <c r="S580" s="39"/>
      <c r="T580" s="39"/>
      <c r="U580" s="39"/>
      <c r="V580" s="39">
        <f>VLOOKUP(A580,Reo_LI,9,FALSE)</f>
        <v>3</v>
      </c>
      <c r="W580" s="39">
        <f>VLOOKUP(A580,Reo_LI,11,FALSE)</f>
        <v>4</v>
      </c>
      <c r="X580" s="39"/>
      <c r="Y580" s="39"/>
      <c r="Z580" s="39"/>
      <c r="AA580" s="39"/>
      <c r="AB580" s="39"/>
      <c r="AC580" s="39"/>
      <c r="AD580" s="40"/>
      <c r="AE580" s="40"/>
      <c r="AF580" s="41">
        <f t="shared" si="1115"/>
        <v>0</v>
      </c>
      <c r="AG580" s="42"/>
    </row>
    <row r="581" spans="1:33" ht="13.8">
      <c r="A581" s="30" t="s">
        <v>2767</v>
      </c>
      <c r="B581" s="30" t="s">
        <v>2768</v>
      </c>
      <c r="C581" s="43"/>
      <c r="D581" s="44"/>
      <c r="E581" s="44"/>
      <c r="F581" s="35">
        <f t="shared" si="1225"/>
        <v>0</v>
      </c>
      <c r="G581" s="35">
        <f t="shared" si="1226"/>
        <v>0</v>
      </c>
      <c r="H581" s="35">
        <f t="shared" si="1083"/>
        <v>0</v>
      </c>
      <c r="I581" s="17">
        <v>18</v>
      </c>
      <c r="J581" s="37">
        <f t="shared" ref="J581:K581" si="1231">MAX(N581,P581,R581,T581,V581,X581,Z581,AB581,AD581)</f>
        <v>6.3</v>
      </c>
      <c r="K581" s="37">
        <f t="shared" si="1231"/>
        <v>7</v>
      </c>
      <c r="L581" s="38">
        <f t="shared" ref="L581:M581" si="1232">MIN(N581,P581,R581,T581,V581,X581,Z581,AB581,AD581)</f>
        <v>3</v>
      </c>
      <c r="M581" s="38">
        <f t="shared" si="1232"/>
        <v>4</v>
      </c>
      <c r="N581" s="38">
        <f t="shared" si="1203"/>
        <v>6.3</v>
      </c>
      <c r="O581" s="38">
        <f t="shared" si="1204"/>
        <v>7</v>
      </c>
      <c r="P581" s="39"/>
      <c r="Q581" s="39"/>
      <c r="R581" s="39"/>
      <c r="S581" s="39"/>
      <c r="T581" s="39"/>
      <c r="U581" s="39"/>
      <c r="V581" s="39">
        <f>VLOOKUP(A581,Reo_LI,9,FALSE)</f>
        <v>3</v>
      </c>
      <c r="W581" s="39">
        <f>VLOOKUP(A581,Reo_LI,11,FALSE)</f>
        <v>4</v>
      </c>
      <c r="X581" s="39"/>
      <c r="Y581" s="39"/>
      <c r="Z581" s="39"/>
      <c r="AA581" s="39"/>
      <c r="AB581" s="39"/>
      <c r="AC581" s="39"/>
      <c r="AD581" s="40"/>
      <c r="AE581" s="40"/>
      <c r="AF581" s="41">
        <f t="shared" si="1115"/>
        <v>0</v>
      </c>
      <c r="AG581" s="42"/>
    </row>
    <row r="582" spans="1:33" ht="13.8">
      <c r="A582" s="30" t="s">
        <v>5042</v>
      </c>
      <c r="B582" s="30" t="s">
        <v>5043</v>
      </c>
      <c r="C582" s="43"/>
      <c r="D582" s="44"/>
      <c r="E582" s="44"/>
      <c r="F582" s="35">
        <f t="shared" si="1225"/>
        <v>0</v>
      </c>
      <c r="G582" s="35">
        <f t="shared" si="1226"/>
        <v>0</v>
      </c>
      <c r="H582" s="35">
        <f t="shared" si="1083"/>
        <v>0</v>
      </c>
      <c r="I582" s="21">
        <f>VLOOKUP(A582,Old_Inventory,9,FALSE)</f>
        <v>18</v>
      </c>
      <c r="J582" s="37">
        <f t="shared" ref="J582:K582" si="1233">MAX(N582,P582,R582,T582,V582,X582,Z582,AB582,AD582)</f>
        <v>18.89</v>
      </c>
      <c r="K582" s="37">
        <f t="shared" si="1233"/>
        <v>22</v>
      </c>
      <c r="L582" s="38">
        <f t="shared" ref="L582:M582" si="1234">MIN(N582,P582,R582,T582,V582,X582,Z582,AB582,AD582)</f>
        <v>18.89</v>
      </c>
      <c r="M582" s="38">
        <f t="shared" si="1234"/>
        <v>22</v>
      </c>
      <c r="N582" s="38">
        <f t="shared" si="1203"/>
        <v>18.89</v>
      </c>
      <c r="O582" s="38">
        <f t="shared" si="1204"/>
        <v>22</v>
      </c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40"/>
      <c r="AE582" s="40"/>
      <c r="AF582" s="41">
        <f t="shared" si="1115"/>
        <v>0</v>
      </c>
      <c r="AG582" s="42"/>
    </row>
    <row r="583" spans="1:33" ht="13.8">
      <c r="A583" s="30" t="s">
        <v>2769</v>
      </c>
      <c r="B583" s="30" t="s">
        <v>2770</v>
      </c>
      <c r="C583" s="43"/>
      <c r="D583" s="44"/>
      <c r="E583" s="44"/>
      <c r="F583" s="35">
        <f t="shared" si="1225"/>
        <v>0</v>
      </c>
      <c r="G583" s="35">
        <f t="shared" si="1226"/>
        <v>0</v>
      </c>
      <c r="H583" s="35">
        <f t="shared" si="1083"/>
        <v>0</v>
      </c>
      <c r="I583" s="17">
        <v>18</v>
      </c>
      <c r="J583" s="37">
        <f t="shared" ref="J583:K583" si="1235">MAX(N583,P583,R583,T583,V583,X583,Z583,AB583,AD583)</f>
        <v>6.3</v>
      </c>
      <c r="K583" s="37">
        <f t="shared" si="1235"/>
        <v>7</v>
      </c>
      <c r="L583" s="38">
        <f t="shared" ref="L583:M583" si="1236">MIN(N583,P583,R583,T583,V583,X583,Z583,AB583,AD583)</f>
        <v>5</v>
      </c>
      <c r="M583" s="38">
        <f t="shared" si="1236"/>
        <v>6</v>
      </c>
      <c r="N583" s="38">
        <f t="shared" si="1203"/>
        <v>6.3</v>
      </c>
      <c r="O583" s="38">
        <f t="shared" si="1204"/>
        <v>7</v>
      </c>
      <c r="P583" s="39"/>
      <c r="Q583" s="39"/>
      <c r="R583" s="39"/>
      <c r="S583" s="39"/>
      <c r="T583" s="39"/>
      <c r="U583" s="39"/>
      <c r="V583" s="39">
        <f>VLOOKUP(A583,Reo_LI,9,FALSE)</f>
        <v>5</v>
      </c>
      <c r="W583" s="39">
        <f>VLOOKUP(A583,Reo_LI,11,FALSE)</f>
        <v>6</v>
      </c>
      <c r="X583" s="39"/>
      <c r="Y583" s="39"/>
      <c r="Z583" s="39"/>
      <c r="AA583" s="39"/>
      <c r="AB583" s="39"/>
      <c r="AC583" s="39"/>
      <c r="AD583" s="40"/>
      <c r="AE583" s="40"/>
      <c r="AF583" s="41">
        <f t="shared" si="1115"/>
        <v>0</v>
      </c>
      <c r="AG583" s="42"/>
    </row>
    <row r="584" spans="1:33" ht="13.8">
      <c r="A584" s="30" t="s">
        <v>5044</v>
      </c>
      <c r="B584" s="30" t="s">
        <v>5045</v>
      </c>
      <c r="C584" s="43"/>
      <c r="D584" s="44"/>
      <c r="E584" s="44"/>
      <c r="F584" s="35">
        <f t="shared" si="1225"/>
        <v>0</v>
      </c>
      <c r="G584" s="35">
        <f t="shared" si="1226"/>
        <v>0</v>
      </c>
      <c r="H584" s="35">
        <f t="shared" si="1083"/>
        <v>0</v>
      </c>
      <c r="I584" s="21">
        <f>VLOOKUP(A584,Old_Inventory,9,FALSE)</f>
        <v>18</v>
      </c>
      <c r="J584" s="37">
        <f t="shared" ref="J584:K584" si="1237">MAX(N584,P584,R584,T584,V584,X584,Z584,AB584,AD584)</f>
        <v>6.3</v>
      </c>
      <c r="K584" s="37">
        <f t="shared" si="1237"/>
        <v>7</v>
      </c>
      <c r="L584" s="38">
        <f t="shared" ref="L584:M584" si="1238">MIN(N584,P584,R584,T584,V584,X584,Z584,AB584,AD584)</f>
        <v>6.3</v>
      </c>
      <c r="M584" s="38">
        <f t="shared" si="1238"/>
        <v>7</v>
      </c>
      <c r="N584" s="38">
        <f t="shared" si="1203"/>
        <v>6.3</v>
      </c>
      <c r="O584" s="38">
        <f t="shared" si="1204"/>
        <v>7</v>
      </c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40"/>
      <c r="AE584" s="40"/>
      <c r="AF584" s="41">
        <f t="shared" si="1115"/>
        <v>0</v>
      </c>
      <c r="AG584" s="42"/>
    </row>
    <row r="585" spans="1:33" ht="13.8">
      <c r="A585" s="30" t="s">
        <v>2771</v>
      </c>
      <c r="B585" s="30" t="s">
        <v>2772</v>
      </c>
      <c r="C585" s="43"/>
      <c r="D585" s="44"/>
      <c r="E585" s="44"/>
      <c r="F585" s="35">
        <f t="shared" si="1225"/>
        <v>0</v>
      </c>
      <c r="G585" s="35">
        <f t="shared" si="1226"/>
        <v>0</v>
      </c>
      <c r="H585" s="35">
        <f t="shared" si="1083"/>
        <v>0</v>
      </c>
      <c r="I585" s="17">
        <v>18</v>
      </c>
      <c r="J585" s="37">
        <f t="shared" ref="J585:K585" si="1239">MAX(N585,P585,R585,T585,V585,X585,Z585,AB585,AD585)</f>
        <v>7</v>
      </c>
      <c r="K585" s="37">
        <f t="shared" si="1239"/>
        <v>9</v>
      </c>
      <c r="L585" s="38">
        <f t="shared" ref="L585:M585" si="1240">MIN(N585,P585,R585,T585,V585,X585,Z585,AB585,AD585)</f>
        <v>6</v>
      </c>
      <c r="M585" s="38">
        <f t="shared" si="1240"/>
        <v>8</v>
      </c>
      <c r="N585" s="38">
        <f t="shared" si="1203"/>
        <v>6</v>
      </c>
      <c r="O585" s="38">
        <f t="shared" si="1204"/>
        <v>8</v>
      </c>
      <c r="P585" s="39"/>
      <c r="Q585" s="39"/>
      <c r="R585" s="39"/>
      <c r="S585" s="39"/>
      <c r="T585" s="39"/>
      <c r="U585" s="39"/>
      <c r="V585" s="39">
        <f>VLOOKUP(A585,Reo_LI,9,FALSE)</f>
        <v>7</v>
      </c>
      <c r="W585" s="39">
        <f>VLOOKUP(A585,Reo_LI,11,FALSE)</f>
        <v>9</v>
      </c>
      <c r="X585" s="39"/>
      <c r="Y585" s="39"/>
      <c r="Z585" s="39"/>
      <c r="AA585" s="39"/>
      <c r="AB585" s="39"/>
      <c r="AC585" s="39"/>
      <c r="AD585" s="40"/>
      <c r="AE585" s="40"/>
      <c r="AF585" s="41">
        <f t="shared" si="1115"/>
        <v>0</v>
      </c>
      <c r="AG585" s="42"/>
    </row>
    <row r="586" spans="1:33" ht="13.8">
      <c r="A586" s="30" t="s">
        <v>2773</v>
      </c>
      <c r="B586" s="30" t="s">
        <v>2774</v>
      </c>
      <c r="C586" s="43"/>
      <c r="D586" s="44"/>
      <c r="E586" s="44"/>
      <c r="F586" s="35">
        <f t="shared" si="1225"/>
        <v>0</v>
      </c>
      <c r="G586" s="35">
        <f t="shared" si="1226"/>
        <v>0</v>
      </c>
      <c r="H586" s="35">
        <f t="shared" si="1083"/>
        <v>0</v>
      </c>
      <c r="I586" s="17">
        <v>18</v>
      </c>
      <c r="J586" s="37">
        <f t="shared" ref="J586:K586" si="1241">MAX(N586,P586,R586,T586,V586,X586,Z586,AB586,AD586)</f>
        <v>6.3</v>
      </c>
      <c r="K586" s="37">
        <f t="shared" si="1241"/>
        <v>7</v>
      </c>
      <c r="L586" s="38">
        <f t="shared" ref="L586:M586" si="1242">MIN(N586,P586,R586,T586,V586,X586,Z586,AB586,AD586)</f>
        <v>4</v>
      </c>
      <c r="M586" s="38">
        <f t="shared" si="1242"/>
        <v>5</v>
      </c>
      <c r="N586" s="38">
        <f t="shared" si="1203"/>
        <v>6.3</v>
      </c>
      <c r="O586" s="38">
        <f t="shared" si="1204"/>
        <v>7</v>
      </c>
      <c r="P586" s="39"/>
      <c r="Q586" s="39"/>
      <c r="R586" s="39"/>
      <c r="S586" s="39"/>
      <c r="T586" s="39"/>
      <c r="U586" s="39"/>
      <c r="V586" s="39">
        <f>VLOOKUP(A586,Reo_LI,9,FALSE)</f>
        <v>4</v>
      </c>
      <c r="W586" s="39">
        <f>VLOOKUP(A586,Reo_LI,11,FALSE)</f>
        <v>5</v>
      </c>
      <c r="X586" s="39"/>
      <c r="Y586" s="39"/>
      <c r="Z586" s="39"/>
      <c r="AA586" s="39"/>
      <c r="AB586" s="39"/>
      <c r="AC586" s="39"/>
      <c r="AD586" s="40"/>
      <c r="AE586" s="40"/>
      <c r="AF586" s="41">
        <f t="shared" si="1115"/>
        <v>0</v>
      </c>
      <c r="AG586" s="42"/>
    </row>
    <row r="587" spans="1:33" ht="13.8">
      <c r="A587" s="30" t="s">
        <v>5046</v>
      </c>
      <c r="B587" s="30" t="s">
        <v>5047</v>
      </c>
      <c r="C587" s="43"/>
      <c r="D587" s="44"/>
      <c r="E587" s="44"/>
      <c r="F587" s="35">
        <f t="shared" si="1225"/>
        <v>0</v>
      </c>
      <c r="G587" s="35">
        <f t="shared" si="1226"/>
        <v>0</v>
      </c>
      <c r="H587" s="35">
        <f t="shared" si="1083"/>
        <v>0</v>
      </c>
      <c r="I587" s="21">
        <f>VLOOKUP(A587,Old_Inventory,9,FALSE)</f>
        <v>18</v>
      </c>
      <c r="J587" s="37">
        <f t="shared" ref="J587:K587" si="1243">MAX(N587,P587,R587,T587,V587,X587,Z587,AB587,AD587)</f>
        <v>6.3</v>
      </c>
      <c r="K587" s="37">
        <f t="shared" si="1243"/>
        <v>7</v>
      </c>
      <c r="L587" s="38">
        <f t="shared" ref="L587:M587" si="1244">MIN(N587,P587,R587,T587,V587,X587,Z587,AB587,AD587)</f>
        <v>6.3</v>
      </c>
      <c r="M587" s="38">
        <f t="shared" si="1244"/>
        <v>7</v>
      </c>
      <c r="N587" s="38">
        <f t="shared" si="1203"/>
        <v>6.3</v>
      </c>
      <c r="O587" s="38">
        <f t="shared" si="1204"/>
        <v>7</v>
      </c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40"/>
      <c r="AE587" s="40"/>
      <c r="AF587" s="41">
        <f t="shared" si="1115"/>
        <v>0</v>
      </c>
      <c r="AG587" s="42"/>
    </row>
    <row r="588" spans="1:33" ht="13.8">
      <c r="A588" s="30" t="s">
        <v>5048</v>
      </c>
      <c r="B588" s="30" t="s">
        <v>5049</v>
      </c>
      <c r="C588" s="43"/>
      <c r="D588" s="44"/>
      <c r="E588" s="44"/>
      <c r="F588" s="35">
        <f t="shared" si="1225"/>
        <v>0</v>
      </c>
      <c r="G588" s="35">
        <f t="shared" si="1226"/>
        <v>0</v>
      </c>
      <c r="H588" s="35">
        <f t="shared" si="1083"/>
        <v>0</v>
      </c>
      <c r="I588" s="21">
        <f>VLOOKUP(A588,Old_Inventory,9,FALSE)</f>
        <v>18</v>
      </c>
      <c r="J588" s="37">
        <f t="shared" ref="J588:K588" si="1245">MAX(N588,P588,R588,T588,V588,X588,Z588,AB588,AD588)</f>
        <v>6.3</v>
      </c>
      <c r="K588" s="37">
        <f t="shared" si="1245"/>
        <v>7</v>
      </c>
      <c r="L588" s="38">
        <f t="shared" ref="L588:M588" si="1246">MIN(N588,P588,R588,T588,V588,X588,Z588,AB588,AD588)</f>
        <v>6.3</v>
      </c>
      <c r="M588" s="38">
        <f t="shared" si="1246"/>
        <v>7</v>
      </c>
      <c r="N588" s="38">
        <f t="shared" si="1203"/>
        <v>6.3</v>
      </c>
      <c r="O588" s="38">
        <f t="shared" si="1204"/>
        <v>7</v>
      </c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40"/>
      <c r="AE588" s="40"/>
      <c r="AF588" s="41">
        <f t="shared" si="1115"/>
        <v>0</v>
      </c>
      <c r="AG588" s="42"/>
    </row>
    <row r="589" spans="1:33" ht="13.8">
      <c r="A589" s="30" t="s">
        <v>2782</v>
      </c>
      <c r="B589" s="30" t="s">
        <v>2784</v>
      </c>
      <c r="C589" s="43"/>
      <c r="D589" s="44"/>
      <c r="E589" s="44"/>
      <c r="F589" s="35">
        <f t="shared" si="1225"/>
        <v>0</v>
      </c>
      <c r="G589" s="35">
        <f t="shared" si="1226"/>
        <v>0</v>
      </c>
      <c r="H589" s="35">
        <f t="shared" si="1083"/>
        <v>0</v>
      </c>
      <c r="I589" s="17">
        <v>18</v>
      </c>
      <c r="J589" s="37">
        <f t="shared" ref="J589:K589" si="1247">MAX(N589,P589,R589,T589,V589,X589,Z589,AB589,AD589)</f>
        <v>13</v>
      </c>
      <c r="K589" s="37">
        <f t="shared" si="1247"/>
        <v>16</v>
      </c>
      <c r="L589" s="38">
        <f t="shared" ref="L589:M589" si="1248">MIN(N589,P589,R589,T589,V589,X589,Z589,AB589,AD589)</f>
        <v>12</v>
      </c>
      <c r="M589" s="38">
        <f t="shared" si="1248"/>
        <v>16</v>
      </c>
      <c r="N589" s="38">
        <f t="shared" si="1203"/>
        <v>12</v>
      </c>
      <c r="O589" s="38">
        <f t="shared" si="1204"/>
        <v>16</v>
      </c>
      <c r="P589" s="39"/>
      <c r="Q589" s="39"/>
      <c r="R589" s="39"/>
      <c r="S589" s="39"/>
      <c r="T589" s="39"/>
      <c r="U589" s="39"/>
      <c r="V589" s="39">
        <f>VLOOKUP(A589,Reo_LI,9,FALSE)</f>
        <v>13</v>
      </c>
      <c r="W589" s="39">
        <f>VLOOKUP(A589,Reo_LI,11,FALSE)</f>
        <v>16</v>
      </c>
      <c r="X589" s="39"/>
      <c r="Y589" s="39"/>
      <c r="Z589" s="39"/>
      <c r="AA589" s="39"/>
      <c r="AB589" s="39"/>
      <c r="AC589" s="39"/>
      <c r="AD589" s="40"/>
      <c r="AE589" s="40"/>
      <c r="AF589" s="41">
        <f t="shared" si="1115"/>
        <v>0</v>
      </c>
      <c r="AG589" s="42"/>
    </row>
    <row r="590" spans="1:33" ht="13.8">
      <c r="A590" s="30" t="s">
        <v>5050</v>
      </c>
      <c r="B590" s="30" t="s">
        <v>5051</v>
      </c>
      <c r="C590" s="43"/>
      <c r="D590" s="44"/>
      <c r="E590" s="44"/>
      <c r="F590" s="35">
        <f t="shared" si="1225"/>
        <v>0</v>
      </c>
      <c r="G590" s="35">
        <f t="shared" si="1226"/>
        <v>0</v>
      </c>
      <c r="H590" s="35">
        <f t="shared" si="1083"/>
        <v>0</v>
      </c>
      <c r="I590" s="21">
        <f>VLOOKUP(A590,Old_Inventory,9,FALSE)</f>
        <v>18</v>
      </c>
      <c r="J590" s="37">
        <f t="shared" ref="J590:K590" si="1249">MAX(N590,P590,R590,T590,V590,X590,Z590,AB590,AD590)</f>
        <v>12.6</v>
      </c>
      <c r="K590" s="37">
        <f t="shared" si="1249"/>
        <v>15</v>
      </c>
      <c r="L590" s="38">
        <f t="shared" ref="L590:M590" si="1250">MIN(N590,P590,R590,T590,V590,X590,Z590,AB590,AD590)</f>
        <v>12.6</v>
      </c>
      <c r="M590" s="38">
        <f t="shared" si="1250"/>
        <v>15</v>
      </c>
      <c r="N590" s="38">
        <f t="shared" si="1203"/>
        <v>12.6</v>
      </c>
      <c r="O590" s="38">
        <f t="shared" si="1204"/>
        <v>15</v>
      </c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40"/>
      <c r="AE590" s="40"/>
      <c r="AF590" s="41">
        <f t="shared" si="1115"/>
        <v>0</v>
      </c>
      <c r="AG590" s="42"/>
    </row>
    <row r="591" spans="1:33" ht="13.8">
      <c r="A591" s="30" t="s">
        <v>2785</v>
      </c>
      <c r="B591" s="30" t="s">
        <v>2786</v>
      </c>
      <c r="C591" s="43"/>
      <c r="D591" s="44"/>
      <c r="E591" s="44"/>
      <c r="F591" s="35">
        <f t="shared" si="1225"/>
        <v>0</v>
      </c>
      <c r="G591" s="35">
        <f t="shared" si="1226"/>
        <v>0</v>
      </c>
      <c r="H591" s="35">
        <f t="shared" si="1083"/>
        <v>0</v>
      </c>
      <c r="I591" s="17">
        <v>18</v>
      </c>
      <c r="J591" s="37">
        <f t="shared" ref="J591:K591" si="1251">MAX(N591,P591,R591,T591,V591,X591,Z591,AB591,AD591)</f>
        <v>12.6</v>
      </c>
      <c r="K591" s="37">
        <f t="shared" si="1251"/>
        <v>15</v>
      </c>
      <c r="L591" s="38">
        <f t="shared" ref="L591:M591" si="1252">MIN(N591,P591,R591,T591,V591,X591,Z591,AB591,AD591)</f>
        <v>8</v>
      </c>
      <c r="M591" s="38">
        <f t="shared" si="1252"/>
        <v>10</v>
      </c>
      <c r="N591" s="38">
        <f t="shared" si="1203"/>
        <v>12.6</v>
      </c>
      <c r="O591" s="38">
        <f t="shared" si="1204"/>
        <v>15</v>
      </c>
      <c r="P591" s="39"/>
      <c r="Q591" s="39"/>
      <c r="R591" s="39"/>
      <c r="S591" s="39"/>
      <c r="T591" s="39"/>
      <c r="U591" s="39"/>
      <c r="V591" s="39">
        <f>VLOOKUP(A591,Reo_LI,9,FALSE)</f>
        <v>8</v>
      </c>
      <c r="W591" s="39">
        <f>VLOOKUP(A591,Reo_LI,11,FALSE)</f>
        <v>10</v>
      </c>
      <c r="X591" s="39"/>
      <c r="Y591" s="39"/>
      <c r="Z591" s="39"/>
      <c r="AA591" s="39"/>
      <c r="AB591" s="39"/>
      <c r="AC591" s="39"/>
      <c r="AD591" s="40"/>
      <c r="AE591" s="40"/>
      <c r="AF591" s="41">
        <f t="shared" si="1115"/>
        <v>0</v>
      </c>
      <c r="AG591" s="42"/>
    </row>
    <row r="592" spans="1:33" ht="13.8">
      <c r="A592" s="30" t="s">
        <v>2789</v>
      </c>
      <c r="B592" s="30" t="s">
        <v>2790</v>
      </c>
      <c r="C592" s="43"/>
      <c r="D592" s="44"/>
      <c r="E592" s="44"/>
      <c r="F592" s="35">
        <f t="shared" si="1225"/>
        <v>0</v>
      </c>
      <c r="G592" s="35">
        <f t="shared" si="1226"/>
        <v>0</v>
      </c>
      <c r="H592" s="35">
        <f t="shared" si="1083"/>
        <v>0</v>
      </c>
      <c r="I592" s="17">
        <v>18</v>
      </c>
      <c r="J592" s="37">
        <f t="shared" ref="J592:K592" si="1253">MAX(N592,P592,R592,T592,V592,X592,Z592,AB592,AD592)</f>
        <v>31.49</v>
      </c>
      <c r="K592" s="37">
        <f t="shared" si="1253"/>
        <v>37</v>
      </c>
      <c r="L592" s="38">
        <f t="shared" ref="L592:M592" si="1254">MIN(N592,P592,R592,T592,V592,X592,Z592,AB592,AD592)</f>
        <v>14</v>
      </c>
      <c r="M592" s="38">
        <f t="shared" si="1254"/>
        <v>17</v>
      </c>
      <c r="N592" s="38">
        <f t="shared" si="1203"/>
        <v>31.49</v>
      </c>
      <c r="O592" s="38">
        <f t="shared" si="1204"/>
        <v>37</v>
      </c>
      <c r="P592" s="39"/>
      <c r="Q592" s="39"/>
      <c r="R592" s="39"/>
      <c r="S592" s="39"/>
      <c r="T592" s="39"/>
      <c r="U592" s="39"/>
      <c r="V592" s="39">
        <f>VLOOKUP(A592,Reo_LI,9,FALSE)</f>
        <v>14</v>
      </c>
      <c r="W592" s="39">
        <f>VLOOKUP(A592,Reo_LI,11,FALSE)</f>
        <v>17</v>
      </c>
      <c r="X592" s="39"/>
      <c r="Y592" s="39"/>
      <c r="Z592" s="39"/>
      <c r="AA592" s="39"/>
      <c r="AB592" s="39"/>
      <c r="AC592" s="39"/>
      <c r="AD592" s="40"/>
      <c r="AE592" s="40"/>
      <c r="AF592" s="41">
        <f t="shared" si="1115"/>
        <v>0</v>
      </c>
      <c r="AG592" s="42"/>
    </row>
    <row r="593" spans="1:33" ht="13.8">
      <c r="A593" s="30" t="s">
        <v>2791</v>
      </c>
      <c r="B593" s="30" t="s">
        <v>2792</v>
      </c>
      <c r="C593" s="43"/>
      <c r="D593" s="44"/>
      <c r="E593" s="44"/>
      <c r="F593" s="35">
        <f t="shared" si="1225"/>
        <v>0</v>
      </c>
      <c r="G593" s="35">
        <f t="shared" si="1226"/>
        <v>0</v>
      </c>
      <c r="H593" s="35">
        <f t="shared" si="1083"/>
        <v>0</v>
      </c>
      <c r="I593" s="17">
        <v>18</v>
      </c>
      <c r="J593" s="37">
        <f t="shared" ref="J593:K593" si="1255">MAX(N593,P593,R593,T593,V593,X593,Z593,AB593,AD593)</f>
        <v>6.3</v>
      </c>
      <c r="K593" s="37">
        <f t="shared" si="1255"/>
        <v>7</v>
      </c>
      <c r="L593" s="38">
        <f t="shared" ref="L593:M593" si="1256">MIN(N593,P593,R593,T593,V593,X593,Z593,AB593,AD593)</f>
        <v>3</v>
      </c>
      <c r="M593" s="38">
        <f t="shared" si="1256"/>
        <v>4</v>
      </c>
      <c r="N593" s="38">
        <f t="shared" si="1203"/>
        <v>6.3</v>
      </c>
      <c r="O593" s="38">
        <f t="shared" si="1204"/>
        <v>7</v>
      </c>
      <c r="P593" s="39"/>
      <c r="Q593" s="39"/>
      <c r="R593" s="39"/>
      <c r="S593" s="39"/>
      <c r="T593" s="39"/>
      <c r="U593" s="39"/>
      <c r="V593" s="39">
        <f>VLOOKUP(A593,Reo_LI,9,FALSE)</f>
        <v>3</v>
      </c>
      <c r="W593" s="39">
        <f>VLOOKUP(A593,Reo_LI,11,FALSE)</f>
        <v>4</v>
      </c>
      <c r="X593" s="39"/>
      <c r="Y593" s="39"/>
      <c r="Z593" s="39"/>
      <c r="AA593" s="39"/>
      <c r="AB593" s="39"/>
      <c r="AC593" s="39"/>
      <c r="AD593" s="40"/>
      <c r="AE593" s="40"/>
      <c r="AF593" s="41">
        <f t="shared" si="1115"/>
        <v>0</v>
      </c>
      <c r="AG593" s="42"/>
    </row>
    <row r="594" spans="1:33" ht="13.8">
      <c r="A594" s="30" t="s">
        <v>5052</v>
      </c>
      <c r="B594" s="30" t="s">
        <v>5053</v>
      </c>
      <c r="C594" s="43"/>
      <c r="D594" s="44"/>
      <c r="E594" s="44"/>
      <c r="F594" s="35">
        <f t="shared" si="1225"/>
        <v>0</v>
      </c>
      <c r="G594" s="35">
        <f t="shared" si="1226"/>
        <v>0</v>
      </c>
      <c r="H594" s="35">
        <f t="shared" si="1083"/>
        <v>0</v>
      </c>
      <c r="I594" s="21">
        <f>VLOOKUP(A594,Old_Inventory,9,FALSE)</f>
        <v>18</v>
      </c>
      <c r="J594" s="37">
        <f t="shared" ref="J594:K594" si="1257">MAX(N594,P594,R594,T594,V594,X594,Z594,AB594,AD594)</f>
        <v>6.3</v>
      </c>
      <c r="K594" s="37">
        <f t="shared" si="1257"/>
        <v>7</v>
      </c>
      <c r="L594" s="38">
        <f t="shared" ref="L594:M594" si="1258">MIN(N594,P594,R594,T594,V594,X594,Z594,AB594,AD594)</f>
        <v>6.3</v>
      </c>
      <c r="M594" s="38">
        <f t="shared" si="1258"/>
        <v>7</v>
      </c>
      <c r="N594" s="38">
        <f t="shared" si="1203"/>
        <v>6.3</v>
      </c>
      <c r="O594" s="38">
        <f t="shared" si="1204"/>
        <v>7</v>
      </c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40"/>
      <c r="AE594" s="40"/>
      <c r="AF594" s="41">
        <f t="shared" si="1115"/>
        <v>0</v>
      </c>
      <c r="AG594" s="42"/>
    </row>
    <row r="595" spans="1:33" ht="13.8">
      <c r="A595" s="30" t="s">
        <v>2793</v>
      </c>
      <c r="B595" s="30" t="s">
        <v>2794</v>
      </c>
      <c r="C595" s="43"/>
      <c r="D595" s="44"/>
      <c r="E595" s="44"/>
      <c r="F595" s="35">
        <f t="shared" si="1225"/>
        <v>0</v>
      </c>
      <c r="G595" s="35">
        <f t="shared" si="1226"/>
        <v>0</v>
      </c>
      <c r="H595" s="35">
        <f t="shared" si="1083"/>
        <v>0</v>
      </c>
      <c r="I595" s="17">
        <v>18</v>
      </c>
      <c r="J595" s="37">
        <f t="shared" ref="J595:K595" si="1259">MAX(N595,P595,R595,T595,V595,X595,Z595,AB595,AD595)</f>
        <v>6.3</v>
      </c>
      <c r="K595" s="37">
        <f t="shared" si="1259"/>
        <v>7</v>
      </c>
      <c r="L595" s="38">
        <f t="shared" ref="L595:M595" si="1260">MIN(N595,P595,R595,T595,V595,X595,Z595,AB595,AD595)</f>
        <v>2</v>
      </c>
      <c r="M595" s="38">
        <f t="shared" si="1260"/>
        <v>3</v>
      </c>
      <c r="N595" s="38">
        <f t="shared" si="1203"/>
        <v>6.3</v>
      </c>
      <c r="O595" s="38">
        <f t="shared" si="1204"/>
        <v>7</v>
      </c>
      <c r="P595" s="39"/>
      <c r="Q595" s="39"/>
      <c r="R595" s="39"/>
      <c r="S595" s="39"/>
      <c r="T595" s="39"/>
      <c r="U595" s="39"/>
      <c r="V595" s="39">
        <f>VLOOKUP(A595,Reo_LI,9,FALSE)</f>
        <v>2</v>
      </c>
      <c r="W595" s="39">
        <f>VLOOKUP(A595,Reo_LI,11,FALSE)</f>
        <v>3</v>
      </c>
      <c r="X595" s="39"/>
      <c r="Y595" s="39"/>
      <c r="Z595" s="39"/>
      <c r="AA595" s="39"/>
      <c r="AB595" s="39"/>
      <c r="AC595" s="39"/>
      <c r="AD595" s="40"/>
      <c r="AE595" s="40"/>
      <c r="AF595" s="41">
        <f t="shared" si="1115"/>
        <v>0</v>
      </c>
      <c r="AG595" s="42"/>
    </row>
    <row r="596" spans="1:33" ht="13.8">
      <c r="A596" s="30" t="s">
        <v>5054</v>
      </c>
      <c r="B596" s="30" t="s">
        <v>5055</v>
      </c>
      <c r="C596" s="43"/>
      <c r="D596" s="44"/>
      <c r="E596" s="44"/>
      <c r="F596" s="35">
        <f t="shared" si="1225"/>
        <v>0</v>
      </c>
      <c r="G596" s="35">
        <f t="shared" si="1226"/>
        <v>0</v>
      </c>
      <c r="H596" s="35">
        <f t="shared" si="1083"/>
        <v>0</v>
      </c>
      <c r="I596" s="21">
        <f>VLOOKUP(A596,Old_Inventory,9,FALSE)</f>
        <v>18</v>
      </c>
      <c r="J596" s="37">
        <f t="shared" ref="J596:K596" si="1261">MAX(N596,P596,R596,T596,V596,X596,Z596,AB596,AD596)</f>
        <v>6.3</v>
      </c>
      <c r="K596" s="37">
        <f t="shared" si="1261"/>
        <v>7</v>
      </c>
      <c r="L596" s="38">
        <f t="shared" ref="L596:M596" si="1262">MIN(N596,P596,R596,T596,V596,X596,Z596,AB596,AD596)</f>
        <v>6.3</v>
      </c>
      <c r="M596" s="38">
        <f t="shared" si="1262"/>
        <v>7</v>
      </c>
      <c r="N596" s="38">
        <f t="shared" si="1203"/>
        <v>6.3</v>
      </c>
      <c r="O596" s="38">
        <f t="shared" si="1204"/>
        <v>7</v>
      </c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40"/>
      <c r="AE596" s="40"/>
      <c r="AF596" s="41">
        <f t="shared" si="1115"/>
        <v>0</v>
      </c>
      <c r="AG596" s="42"/>
    </row>
    <row r="597" spans="1:33" ht="13.8">
      <c r="A597" s="30" t="s">
        <v>2797</v>
      </c>
      <c r="B597" s="30" t="s">
        <v>2798</v>
      </c>
      <c r="C597" s="43"/>
      <c r="D597" s="44"/>
      <c r="E597" s="44"/>
      <c r="F597" s="35">
        <f t="shared" si="1225"/>
        <v>0</v>
      </c>
      <c r="G597" s="35">
        <f t="shared" si="1226"/>
        <v>0</v>
      </c>
      <c r="H597" s="35">
        <f t="shared" si="1083"/>
        <v>0</v>
      </c>
      <c r="I597" s="17">
        <v>18</v>
      </c>
      <c r="J597" s="37">
        <f t="shared" ref="J597:K597" si="1263">MAX(N597,P597,R597,T597,V597,X597,Z597,AB597,AD597)</f>
        <v>7</v>
      </c>
      <c r="K597" s="37">
        <f t="shared" si="1263"/>
        <v>9</v>
      </c>
      <c r="L597" s="38">
        <f t="shared" ref="L597:M597" si="1264">MIN(N597,P597,R597,T597,V597,X597,Z597,AB597,AD597)</f>
        <v>6</v>
      </c>
      <c r="M597" s="38">
        <f t="shared" si="1264"/>
        <v>8</v>
      </c>
      <c r="N597" s="38">
        <f t="shared" si="1203"/>
        <v>6</v>
      </c>
      <c r="O597" s="38">
        <f t="shared" si="1204"/>
        <v>8</v>
      </c>
      <c r="P597" s="39"/>
      <c r="Q597" s="39"/>
      <c r="R597" s="39"/>
      <c r="S597" s="39"/>
      <c r="T597" s="39"/>
      <c r="U597" s="39"/>
      <c r="V597" s="39">
        <f>VLOOKUP(A597,Reo_LI,9,FALSE)</f>
        <v>7</v>
      </c>
      <c r="W597" s="39">
        <f>VLOOKUP(A597,Reo_LI,11,FALSE)</f>
        <v>9</v>
      </c>
      <c r="X597" s="39"/>
      <c r="Y597" s="39"/>
      <c r="Z597" s="39"/>
      <c r="AA597" s="39"/>
      <c r="AB597" s="39"/>
      <c r="AC597" s="39"/>
      <c r="AD597" s="40"/>
      <c r="AE597" s="40"/>
      <c r="AF597" s="41">
        <f t="shared" si="1115"/>
        <v>0</v>
      </c>
      <c r="AG597" s="42"/>
    </row>
    <row r="598" spans="1:33" ht="13.8">
      <c r="A598" s="30" t="s">
        <v>5056</v>
      </c>
      <c r="B598" s="30" t="s">
        <v>5057</v>
      </c>
      <c r="C598" s="43"/>
      <c r="D598" s="44"/>
      <c r="E598" s="44"/>
      <c r="F598" s="35">
        <f t="shared" si="1225"/>
        <v>0</v>
      </c>
      <c r="G598" s="35">
        <f t="shared" si="1226"/>
        <v>0</v>
      </c>
      <c r="H598" s="35">
        <f t="shared" si="1083"/>
        <v>0</v>
      </c>
      <c r="I598" s="21">
        <f>VLOOKUP(A598,Old_Inventory,9,FALSE)</f>
        <v>18</v>
      </c>
      <c r="J598" s="37">
        <f t="shared" ref="J598:K598" si="1265">MAX(N598,P598,R598,T598,V598,X598,Z598,AB598,AD598)</f>
        <v>6.3</v>
      </c>
      <c r="K598" s="37">
        <f t="shared" si="1265"/>
        <v>7</v>
      </c>
      <c r="L598" s="38">
        <f t="shared" ref="L598:M598" si="1266">MIN(N598,P598,R598,T598,V598,X598,Z598,AB598,AD598)</f>
        <v>6.3</v>
      </c>
      <c r="M598" s="38">
        <f t="shared" si="1266"/>
        <v>7</v>
      </c>
      <c r="N598" s="38">
        <f t="shared" si="1203"/>
        <v>6.3</v>
      </c>
      <c r="O598" s="38">
        <f t="shared" si="1204"/>
        <v>7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40"/>
      <c r="AE598" s="40"/>
      <c r="AF598" s="41">
        <f t="shared" si="1115"/>
        <v>0</v>
      </c>
      <c r="AG598" s="42"/>
    </row>
    <row r="599" spans="1:33" ht="13.8">
      <c r="A599" s="30" t="s">
        <v>5058</v>
      </c>
      <c r="B599" s="30" t="s">
        <v>5059</v>
      </c>
      <c r="C599" s="43"/>
      <c r="D599" s="44"/>
      <c r="E599" s="44"/>
      <c r="F599" s="35">
        <f t="shared" si="1225"/>
        <v>0</v>
      </c>
      <c r="G599" s="35">
        <f t="shared" si="1226"/>
        <v>0</v>
      </c>
      <c r="H599" s="35">
        <f t="shared" si="1083"/>
        <v>0</v>
      </c>
      <c r="I599" s="21">
        <f>VLOOKUP(A599,Old_Inventory,9,FALSE)</f>
        <v>18</v>
      </c>
      <c r="J599" s="37">
        <f t="shared" ref="J599:K599" si="1267">MAX(N599,P599,R599,T599,V599,X599,Z599,AB599,AD599)</f>
        <v>18.89</v>
      </c>
      <c r="K599" s="37">
        <f t="shared" si="1267"/>
        <v>22</v>
      </c>
      <c r="L599" s="38">
        <f t="shared" ref="L599:M599" si="1268">MIN(N599,P599,R599,T599,V599,X599,Z599,AB599,AD599)</f>
        <v>18.89</v>
      </c>
      <c r="M599" s="38">
        <f t="shared" si="1268"/>
        <v>22</v>
      </c>
      <c r="N599" s="38">
        <f t="shared" si="1203"/>
        <v>18.89</v>
      </c>
      <c r="O599" s="38">
        <f t="shared" si="1204"/>
        <v>22</v>
      </c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40"/>
      <c r="AE599" s="40"/>
      <c r="AF599" s="41">
        <f t="shared" si="1115"/>
        <v>0</v>
      </c>
      <c r="AG599" s="42"/>
    </row>
    <row r="600" spans="1:33" ht="13.8">
      <c r="A600" s="30" t="s">
        <v>2799</v>
      </c>
      <c r="B600" s="30" t="s">
        <v>2800</v>
      </c>
      <c r="C600" s="43"/>
      <c r="D600" s="44"/>
      <c r="E600" s="44"/>
      <c r="F600" s="35">
        <f t="shared" si="1225"/>
        <v>0</v>
      </c>
      <c r="G600" s="35">
        <f t="shared" si="1226"/>
        <v>0</v>
      </c>
      <c r="H600" s="35">
        <f t="shared" si="1083"/>
        <v>0</v>
      </c>
      <c r="I600" s="17">
        <v>18</v>
      </c>
      <c r="J600" s="37">
        <f t="shared" ref="J600:K600" si="1269">MAX(N600,P600,R600,T600,V600,X600,Z600,AB600,AD600)</f>
        <v>6.3</v>
      </c>
      <c r="K600" s="37">
        <f t="shared" si="1269"/>
        <v>7</v>
      </c>
      <c r="L600" s="38">
        <f t="shared" ref="L600:M600" si="1270">MIN(N600,P600,R600,T600,V600,X600,Z600,AB600,AD600)</f>
        <v>4</v>
      </c>
      <c r="M600" s="38">
        <f t="shared" si="1270"/>
        <v>5</v>
      </c>
      <c r="N600" s="38">
        <f t="shared" si="1203"/>
        <v>6.3</v>
      </c>
      <c r="O600" s="38">
        <f t="shared" si="1204"/>
        <v>7</v>
      </c>
      <c r="P600" s="39"/>
      <c r="Q600" s="39"/>
      <c r="R600" s="39"/>
      <c r="S600" s="39"/>
      <c r="T600" s="39"/>
      <c r="U600" s="39"/>
      <c r="V600" s="39">
        <f>VLOOKUP(A600,Reo_LI,9,FALSE)</f>
        <v>4</v>
      </c>
      <c r="W600" s="39">
        <f>VLOOKUP(A600,Reo_LI,11,FALSE)</f>
        <v>5</v>
      </c>
      <c r="X600" s="39"/>
      <c r="Y600" s="39"/>
      <c r="Z600" s="39"/>
      <c r="AA600" s="39"/>
      <c r="AB600" s="39"/>
      <c r="AC600" s="39"/>
      <c r="AD600" s="40"/>
      <c r="AE600" s="40"/>
      <c r="AF600" s="41">
        <f t="shared" si="1115"/>
        <v>0</v>
      </c>
      <c r="AG600" s="42"/>
    </row>
    <row r="601" spans="1:33" ht="13.8">
      <c r="A601" s="30" t="s">
        <v>2801</v>
      </c>
      <c r="B601" s="30" t="s">
        <v>2802</v>
      </c>
      <c r="C601" s="43"/>
      <c r="D601" s="44"/>
      <c r="E601" s="44"/>
      <c r="F601" s="35">
        <f t="shared" si="1225"/>
        <v>0</v>
      </c>
      <c r="G601" s="35">
        <f t="shared" si="1226"/>
        <v>0</v>
      </c>
      <c r="H601" s="35">
        <f t="shared" si="1083"/>
        <v>0</v>
      </c>
      <c r="I601" s="17">
        <v>18</v>
      </c>
      <c r="J601" s="37">
        <f t="shared" ref="J601:K601" si="1271">MAX(N601,P601,R601,T601,V601,X601,Z601,AB601,AD601)</f>
        <v>6.3</v>
      </c>
      <c r="K601" s="37">
        <f t="shared" si="1271"/>
        <v>7</v>
      </c>
      <c r="L601" s="38">
        <f t="shared" ref="L601:M601" si="1272">MIN(N601,P601,R601,T601,V601,X601,Z601,AB601,AD601)</f>
        <v>5</v>
      </c>
      <c r="M601" s="38">
        <f t="shared" si="1272"/>
        <v>6</v>
      </c>
      <c r="N601" s="38">
        <f t="shared" si="1203"/>
        <v>6.3</v>
      </c>
      <c r="O601" s="38">
        <f t="shared" si="1204"/>
        <v>7</v>
      </c>
      <c r="P601" s="39"/>
      <c r="Q601" s="39"/>
      <c r="R601" s="39"/>
      <c r="S601" s="39"/>
      <c r="T601" s="39"/>
      <c r="U601" s="39"/>
      <c r="V601" s="39">
        <f>VLOOKUP(A601,Reo_LI,9,FALSE)</f>
        <v>5</v>
      </c>
      <c r="W601" s="39">
        <f>VLOOKUP(A601,Reo_LI,11,FALSE)</f>
        <v>6</v>
      </c>
      <c r="X601" s="39"/>
      <c r="Y601" s="39"/>
      <c r="Z601" s="39"/>
      <c r="AA601" s="39"/>
      <c r="AB601" s="39"/>
      <c r="AC601" s="39"/>
      <c r="AD601" s="40"/>
      <c r="AE601" s="40"/>
      <c r="AF601" s="41">
        <f t="shared" si="1115"/>
        <v>0</v>
      </c>
      <c r="AG601" s="42"/>
    </row>
    <row r="602" spans="1:33" ht="13.8">
      <c r="A602" s="30" t="s">
        <v>642</v>
      </c>
      <c r="B602" s="30" t="s">
        <v>746</v>
      </c>
      <c r="C602" s="43"/>
      <c r="D602" s="44"/>
      <c r="E602" s="44"/>
      <c r="F602" s="35">
        <f t="shared" si="1225"/>
        <v>20</v>
      </c>
      <c r="G602" s="35">
        <f t="shared" si="1226"/>
        <v>0</v>
      </c>
      <c r="H602" s="35">
        <f t="shared" si="1083"/>
        <v>20</v>
      </c>
      <c r="I602" s="17">
        <v>18</v>
      </c>
      <c r="J602" s="37">
        <f t="shared" ref="J602:K602" si="1273">MAX(N602,P602,R602,T602,V602,X602,Z602,AB602,AD602)</f>
        <v>13</v>
      </c>
      <c r="K602" s="37">
        <f t="shared" si="1273"/>
        <v>16</v>
      </c>
      <c r="L602" s="38">
        <f t="shared" ref="L602:M602" si="1274">MIN(N602,P602,R602,T602,V602,X602,Z602,AB602,AD602)</f>
        <v>12</v>
      </c>
      <c r="M602" s="38">
        <f t="shared" si="1274"/>
        <v>16</v>
      </c>
      <c r="N602" s="38">
        <f t="shared" si="1203"/>
        <v>12</v>
      </c>
      <c r="O602" s="38">
        <f t="shared" si="1204"/>
        <v>16</v>
      </c>
      <c r="P602" s="39"/>
      <c r="Q602" s="39"/>
      <c r="R602" s="39"/>
      <c r="S602" s="39"/>
      <c r="T602" s="39"/>
      <c r="U602" s="39"/>
      <c r="V602" s="39">
        <f>VLOOKUP(A602,Reo_LI,9,FALSE)</f>
        <v>13</v>
      </c>
      <c r="W602" s="39">
        <f>VLOOKUP(A602,Reo_LI,11,FALSE)</f>
        <v>16</v>
      </c>
      <c r="X602" s="39"/>
      <c r="Y602" s="39"/>
      <c r="Z602" s="39"/>
      <c r="AA602" s="39"/>
      <c r="AB602" s="39"/>
      <c r="AC602" s="39"/>
      <c r="AD602" s="40"/>
      <c r="AE602" s="40"/>
      <c r="AF602" s="41">
        <f t="shared" si="1115"/>
        <v>-20</v>
      </c>
      <c r="AG602" s="42"/>
    </row>
    <row r="603" spans="1:33" ht="13.8">
      <c r="A603" s="30" t="s">
        <v>5060</v>
      </c>
      <c r="B603" s="30" t="s">
        <v>5061</v>
      </c>
      <c r="C603" s="43"/>
      <c r="D603" s="44"/>
      <c r="E603" s="44"/>
      <c r="F603" s="35">
        <f t="shared" si="1225"/>
        <v>0</v>
      </c>
      <c r="G603" s="35">
        <f t="shared" si="1226"/>
        <v>0</v>
      </c>
      <c r="H603" s="35">
        <f t="shared" si="1083"/>
        <v>0</v>
      </c>
      <c r="I603" s="21">
        <f>VLOOKUP(A603,Old_Inventory,9,FALSE)</f>
        <v>18</v>
      </c>
      <c r="J603" s="37">
        <f t="shared" ref="J603:K603" si="1275">MAX(N603,P603,R603,T603,V603,X603,Z603,AB603,AD603)</f>
        <v>31.49</v>
      </c>
      <c r="K603" s="37">
        <f t="shared" si="1275"/>
        <v>37</v>
      </c>
      <c r="L603" s="38">
        <f t="shared" ref="L603:M603" si="1276">MIN(N603,P603,R603,T603,V603,X603,Z603,AB603,AD603)</f>
        <v>31.49</v>
      </c>
      <c r="M603" s="38">
        <f t="shared" si="1276"/>
        <v>37</v>
      </c>
      <c r="N603" s="38">
        <f t="shared" si="1203"/>
        <v>31.49</v>
      </c>
      <c r="O603" s="38">
        <f t="shared" si="1204"/>
        <v>37</v>
      </c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40"/>
      <c r="AE603" s="40"/>
      <c r="AF603" s="41">
        <f t="shared" si="1115"/>
        <v>0</v>
      </c>
      <c r="AG603" s="42"/>
    </row>
    <row r="604" spans="1:33" ht="13.8">
      <c r="A604" s="30" t="s">
        <v>2809</v>
      </c>
      <c r="B604" s="30" t="s">
        <v>2810</v>
      </c>
      <c r="C604" s="43"/>
      <c r="D604" s="44"/>
      <c r="E604" s="44"/>
      <c r="F604" s="35">
        <f t="shared" si="1225"/>
        <v>0</v>
      </c>
      <c r="G604" s="35">
        <f t="shared" si="1226"/>
        <v>0</v>
      </c>
      <c r="H604" s="35">
        <f t="shared" si="1083"/>
        <v>0</v>
      </c>
      <c r="I604" s="17">
        <v>18</v>
      </c>
      <c r="J604" s="37">
        <f t="shared" ref="J604:K604" si="1277">MAX(N604,P604,R604,T604,V604,X604,Z604,AB604,AD604)</f>
        <v>6.3</v>
      </c>
      <c r="K604" s="37">
        <f t="shared" si="1277"/>
        <v>7</v>
      </c>
      <c r="L604" s="38">
        <f t="shared" ref="L604:M604" si="1278">MIN(N604,P604,R604,T604,V604,X604,Z604,AB604,AD604)</f>
        <v>2</v>
      </c>
      <c r="M604" s="38">
        <f t="shared" si="1278"/>
        <v>3</v>
      </c>
      <c r="N604" s="38">
        <f t="shared" si="1203"/>
        <v>6.3</v>
      </c>
      <c r="O604" s="38">
        <f t="shared" si="1204"/>
        <v>7</v>
      </c>
      <c r="P604" s="39"/>
      <c r="Q604" s="39"/>
      <c r="R604" s="39"/>
      <c r="S604" s="39"/>
      <c r="T604" s="39"/>
      <c r="U604" s="39"/>
      <c r="V604" s="39">
        <f>VLOOKUP(A604,Reo_LI,9,FALSE)</f>
        <v>2</v>
      </c>
      <c r="W604" s="39">
        <f>VLOOKUP(A604,Reo_LI,11,FALSE)</f>
        <v>3</v>
      </c>
      <c r="X604" s="39"/>
      <c r="Y604" s="39"/>
      <c r="Z604" s="39"/>
      <c r="AA604" s="39"/>
      <c r="AB604" s="39"/>
      <c r="AC604" s="39"/>
      <c r="AD604" s="40"/>
      <c r="AE604" s="40"/>
      <c r="AF604" s="41">
        <f t="shared" si="1115"/>
        <v>0</v>
      </c>
      <c r="AG604" s="42"/>
    </row>
    <row r="605" spans="1:33" ht="13.8">
      <c r="A605" s="30" t="s">
        <v>5063</v>
      </c>
      <c r="B605" s="30" t="s">
        <v>5064</v>
      </c>
      <c r="C605" s="43"/>
      <c r="D605" s="44"/>
      <c r="E605" s="44"/>
      <c r="F605" s="35">
        <f t="shared" si="1225"/>
        <v>0</v>
      </c>
      <c r="G605" s="35">
        <f t="shared" si="1226"/>
        <v>0</v>
      </c>
      <c r="H605" s="35">
        <f t="shared" si="1083"/>
        <v>0</v>
      </c>
      <c r="I605" s="21">
        <f>VLOOKUP(A605,Old_Inventory,9,FALSE)</f>
        <v>18</v>
      </c>
      <c r="J605" s="37">
        <f t="shared" ref="J605:K605" si="1279">MAX(N605,P605,R605,T605,V605,X605,Z605,AB605,AD605)</f>
        <v>6.3</v>
      </c>
      <c r="K605" s="37">
        <f t="shared" si="1279"/>
        <v>7</v>
      </c>
      <c r="L605" s="38">
        <f t="shared" ref="L605:M605" si="1280">MIN(N605,P605,R605,T605,V605,X605,Z605,AB605,AD605)</f>
        <v>6.3</v>
      </c>
      <c r="M605" s="38">
        <f t="shared" si="1280"/>
        <v>7</v>
      </c>
      <c r="N605" s="38">
        <f t="shared" si="1203"/>
        <v>6.3</v>
      </c>
      <c r="O605" s="38">
        <f t="shared" si="1204"/>
        <v>7</v>
      </c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40"/>
      <c r="AE605" s="40"/>
      <c r="AF605" s="41">
        <f t="shared" si="1115"/>
        <v>0</v>
      </c>
      <c r="AG605" s="42"/>
    </row>
    <row r="606" spans="1:33" ht="13.8">
      <c r="A606" s="30" t="s">
        <v>2813</v>
      </c>
      <c r="B606" s="30" t="s">
        <v>2814</v>
      </c>
      <c r="C606" s="43"/>
      <c r="D606" s="44"/>
      <c r="E606" s="44"/>
      <c r="F606" s="35">
        <f t="shared" si="1225"/>
        <v>0</v>
      </c>
      <c r="G606" s="35">
        <f t="shared" si="1226"/>
        <v>0</v>
      </c>
      <c r="H606" s="35">
        <f t="shared" si="1083"/>
        <v>0</v>
      </c>
      <c r="I606" s="17">
        <v>18</v>
      </c>
      <c r="J606" s="37">
        <f t="shared" ref="J606:K606" si="1281">MAX(N606,P606,R606,T606,V606,X606,Z606,AB606,AD606)</f>
        <v>6.3</v>
      </c>
      <c r="K606" s="37">
        <f t="shared" si="1281"/>
        <v>7</v>
      </c>
      <c r="L606" s="38">
        <f t="shared" ref="L606:M606" si="1282">MIN(N606,P606,R606,T606,V606,X606,Z606,AB606,AD606)</f>
        <v>4</v>
      </c>
      <c r="M606" s="38">
        <f t="shared" si="1282"/>
        <v>5</v>
      </c>
      <c r="N606" s="38">
        <f t="shared" si="1203"/>
        <v>6.3</v>
      </c>
      <c r="O606" s="38">
        <f t="shared" si="1204"/>
        <v>7</v>
      </c>
      <c r="P606" s="39"/>
      <c r="Q606" s="39"/>
      <c r="R606" s="39"/>
      <c r="S606" s="39"/>
      <c r="T606" s="39"/>
      <c r="U606" s="39"/>
      <c r="V606" s="39">
        <f>VLOOKUP(A606,Reo_LI,9,FALSE)</f>
        <v>4</v>
      </c>
      <c r="W606" s="39">
        <f>VLOOKUP(A606,Reo_LI,11,FALSE)</f>
        <v>5</v>
      </c>
      <c r="X606" s="39"/>
      <c r="Y606" s="39"/>
      <c r="Z606" s="39"/>
      <c r="AA606" s="39"/>
      <c r="AB606" s="39"/>
      <c r="AC606" s="39"/>
      <c r="AD606" s="40"/>
      <c r="AE606" s="40"/>
      <c r="AF606" s="41">
        <f t="shared" si="1115"/>
        <v>0</v>
      </c>
      <c r="AG606" s="42"/>
    </row>
    <row r="607" spans="1:33" ht="13.8">
      <c r="A607" s="30" t="s">
        <v>5065</v>
      </c>
      <c r="B607" s="30" t="s">
        <v>5066</v>
      </c>
      <c r="C607" s="43"/>
      <c r="D607" s="44"/>
      <c r="E607" s="44"/>
      <c r="F607" s="35">
        <f t="shared" si="1225"/>
        <v>0</v>
      </c>
      <c r="G607" s="35">
        <f t="shared" si="1226"/>
        <v>0</v>
      </c>
      <c r="H607" s="35">
        <f t="shared" si="1083"/>
        <v>0</v>
      </c>
      <c r="I607" s="21">
        <f>VLOOKUP(A607,Old_Inventory,9,FALSE)</f>
        <v>18</v>
      </c>
      <c r="J607" s="37">
        <f t="shared" ref="J607:K607" si="1283">MAX(N607,P607,R607,T607,V607,X607,Z607,AB607,AD607)</f>
        <v>6.3</v>
      </c>
      <c r="K607" s="37">
        <f t="shared" si="1283"/>
        <v>7</v>
      </c>
      <c r="L607" s="38">
        <f t="shared" ref="L607:M607" si="1284">MIN(N607,P607,R607,T607,V607,X607,Z607,AB607,AD607)</f>
        <v>6.3</v>
      </c>
      <c r="M607" s="38">
        <f t="shared" si="1284"/>
        <v>7</v>
      </c>
      <c r="N607" s="38">
        <f t="shared" si="1203"/>
        <v>6.3</v>
      </c>
      <c r="O607" s="38">
        <f t="shared" si="1204"/>
        <v>7</v>
      </c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40"/>
      <c r="AE607" s="40"/>
      <c r="AF607" s="41">
        <f t="shared" si="1115"/>
        <v>0</v>
      </c>
      <c r="AG607" s="42"/>
    </row>
    <row r="608" spans="1:33" ht="13.8">
      <c r="A608" s="30" t="s">
        <v>2815</v>
      </c>
      <c r="B608" s="30" t="s">
        <v>2816</v>
      </c>
      <c r="C608" s="43"/>
      <c r="D608" s="44"/>
      <c r="E608" s="44"/>
      <c r="F608" s="35">
        <f t="shared" si="1225"/>
        <v>0</v>
      </c>
      <c r="G608" s="35">
        <f t="shared" si="1226"/>
        <v>0</v>
      </c>
      <c r="H608" s="35">
        <f t="shared" si="1083"/>
        <v>0</v>
      </c>
      <c r="I608" s="17">
        <v>18</v>
      </c>
      <c r="J608" s="37">
        <f t="shared" ref="J608:K608" si="1285">MAX(N608,P608,R608,T608,V608,X608,Z608,AB608,AD608)</f>
        <v>12.6</v>
      </c>
      <c r="K608" s="37">
        <f t="shared" si="1285"/>
        <v>15</v>
      </c>
      <c r="L608" s="38">
        <f t="shared" ref="L608:M608" si="1286">MIN(N608,P608,R608,T608,V608,X608,Z608,AB608,AD608)</f>
        <v>7</v>
      </c>
      <c r="M608" s="38">
        <f t="shared" si="1286"/>
        <v>9</v>
      </c>
      <c r="N608" s="38">
        <f t="shared" si="1203"/>
        <v>12.6</v>
      </c>
      <c r="O608" s="38">
        <f t="shared" si="1204"/>
        <v>15</v>
      </c>
      <c r="P608" s="39"/>
      <c r="Q608" s="39"/>
      <c r="R608" s="39"/>
      <c r="S608" s="39"/>
      <c r="T608" s="39"/>
      <c r="U608" s="39"/>
      <c r="V608" s="39">
        <f>VLOOKUP(A608,Reo_LI,9,FALSE)</f>
        <v>7</v>
      </c>
      <c r="W608" s="39">
        <f>VLOOKUP(A608,Reo_LI,11,FALSE)</f>
        <v>9</v>
      </c>
      <c r="X608" s="39"/>
      <c r="Y608" s="39"/>
      <c r="Z608" s="39"/>
      <c r="AA608" s="39"/>
      <c r="AB608" s="39"/>
      <c r="AC608" s="39"/>
      <c r="AD608" s="40"/>
      <c r="AE608" s="40"/>
      <c r="AF608" s="41">
        <f t="shared" si="1115"/>
        <v>0</v>
      </c>
      <c r="AG608" s="42"/>
    </row>
    <row r="609" spans="1:33" ht="13.8">
      <c r="A609" s="30" t="s">
        <v>5067</v>
      </c>
      <c r="B609" s="30" t="s">
        <v>5068</v>
      </c>
      <c r="C609" s="43"/>
      <c r="D609" s="44"/>
      <c r="E609" s="44"/>
      <c r="F609" s="35">
        <f t="shared" si="1225"/>
        <v>0</v>
      </c>
      <c r="G609" s="35">
        <f t="shared" si="1226"/>
        <v>0</v>
      </c>
      <c r="H609" s="35">
        <f t="shared" si="1083"/>
        <v>0</v>
      </c>
      <c r="I609" s="21">
        <f t="shared" ref="I609:I622" si="1287">VLOOKUP(A609,Old_Inventory,9,FALSE)</f>
        <v>18</v>
      </c>
      <c r="J609" s="37">
        <f t="shared" ref="J609:K609" si="1288">MAX(N609,P609,R609,T609,V609,X609,Z609,AB609,AD609)</f>
        <v>6.3</v>
      </c>
      <c r="K609" s="37">
        <f t="shared" si="1288"/>
        <v>7</v>
      </c>
      <c r="L609" s="38">
        <f t="shared" ref="L609:M609" si="1289">MIN(N609,P609,R609,T609,V609,X609,Z609,AB609,AD609)</f>
        <v>6.3</v>
      </c>
      <c r="M609" s="38">
        <f t="shared" si="1289"/>
        <v>7</v>
      </c>
      <c r="N609" s="38">
        <f t="shared" si="1203"/>
        <v>6.3</v>
      </c>
      <c r="O609" s="38">
        <f t="shared" si="1204"/>
        <v>7</v>
      </c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40"/>
      <c r="AE609" s="40"/>
      <c r="AF609" s="41">
        <f t="shared" si="1115"/>
        <v>0</v>
      </c>
      <c r="AG609" s="42"/>
    </row>
    <row r="610" spans="1:33" ht="13.8">
      <c r="A610" s="30" t="s">
        <v>5069</v>
      </c>
      <c r="B610" s="30" t="s">
        <v>5070</v>
      </c>
      <c r="C610" s="43"/>
      <c r="D610" s="44"/>
      <c r="E610" s="44"/>
      <c r="F610" s="35">
        <f t="shared" si="1225"/>
        <v>0</v>
      </c>
      <c r="G610" s="35">
        <f t="shared" si="1226"/>
        <v>0</v>
      </c>
      <c r="H610" s="35">
        <f t="shared" si="1083"/>
        <v>0</v>
      </c>
      <c r="I610" s="21">
        <f t="shared" si="1287"/>
        <v>18</v>
      </c>
      <c r="J610" s="37">
        <f t="shared" ref="J610:K610" si="1290">MAX(N610,P610,R610,T610,V610,X610,Z610,AB610,AD610)</f>
        <v>6.3</v>
      </c>
      <c r="K610" s="37">
        <f t="shared" si="1290"/>
        <v>7</v>
      </c>
      <c r="L610" s="38">
        <f t="shared" ref="L610:M610" si="1291">MIN(N610,P610,R610,T610,V610,X610,Z610,AB610,AD610)</f>
        <v>6.3</v>
      </c>
      <c r="M610" s="38">
        <f t="shared" si="1291"/>
        <v>7</v>
      </c>
      <c r="N610" s="38">
        <f t="shared" si="1203"/>
        <v>6.3</v>
      </c>
      <c r="O610" s="38">
        <f t="shared" si="1204"/>
        <v>7</v>
      </c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40"/>
      <c r="AE610" s="40"/>
      <c r="AF610" s="41">
        <f t="shared" si="1115"/>
        <v>0</v>
      </c>
      <c r="AG610" s="42"/>
    </row>
    <row r="611" spans="1:33" ht="13.8">
      <c r="A611" s="30" t="s">
        <v>5071</v>
      </c>
      <c r="B611" s="30" t="s">
        <v>5072</v>
      </c>
      <c r="C611" s="43"/>
      <c r="D611" s="44"/>
      <c r="E611" s="44"/>
      <c r="F611" s="35">
        <f t="shared" si="1225"/>
        <v>0</v>
      </c>
      <c r="G611" s="35">
        <f t="shared" si="1226"/>
        <v>0</v>
      </c>
      <c r="H611" s="35">
        <f t="shared" si="1083"/>
        <v>0</v>
      </c>
      <c r="I611" s="21">
        <f t="shared" si="1287"/>
        <v>18</v>
      </c>
      <c r="J611" s="37">
        <f t="shared" ref="J611:K611" si="1292">MAX(N611,P611,R611,T611,V611,X611,Z611,AB611,AD611)</f>
        <v>6.3</v>
      </c>
      <c r="K611" s="37">
        <f t="shared" si="1292"/>
        <v>7</v>
      </c>
      <c r="L611" s="38">
        <f t="shared" ref="L611:M611" si="1293">MIN(N611,P611,R611,T611,V611,X611,Z611,AB611,AD611)</f>
        <v>6.3</v>
      </c>
      <c r="M611" s="38">
        <f t="shared" si="1293"/>
        <v>7</v>
      </c>
      <c r="N611" s="38">
        <f t="shared" si="1203"/>
        <v>6.3</v>
      </c>
      <c r="O611" s="38">
        <f t="shared" si="1204"/>
        <v>7</v>
      </c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40"/>
      <c r="AE611" s="40"/>
      <c r="AF611" s="41">
        <f t="shared" si="1115"/>
        <v>0</v>
      </c>
      <c r="AG611" s="42"/>
    </row>
    <row r="612" spans="1:33" ht="13.8">
      <c r="A612" s="30" t="s">
        <v>5073</v>
      </c>
      <c r="B612" s="30" t="s">
        <v>5074</v>
      </c>
      <c r="C612" s="43"/>
      <c r="D612" s="44"/>
      <c r="E612" s="44"/>
      <c r="F612" s="35">
        <f t="shared" si="1225"/>
        <v>0</v>
      </c>
      <c r="G612" s="35">
        <f t="shared" si="1226"/>
        <v>0</v>
      </c>
      <c r="H612" s="35">
        <f t="shared" si="1083"/>
        <v>0</v>
      </c>
      <c r="I612" s="21">
        <f t="shared" si="1287"/>
        <v>18</v>
      </c>
      <c r="J612" s="37">
        <f t="shared" ref="J612:K612" si="1294">MAX(N612,P612,R612,T612,V612,X612,Z612,AB612,AD612)</f>
        <v>50.38</v>
      </c>
      <c r="K612" s="37">
        <f t="shared" si="1294"/>
        <v>59</v>
      </c>
      <c r="L612" s="38">
        <f t="shared" ref="L612:M612" si="1295">MIN(N612,P612,R612,T612,V612,X612,Z612,AB612,AD612)</f>
        <v>50.38</v>
      </c>
      <c r="M612" s="38">
        <f t="shared" si="1295"/>
        <v>59</v>
      </c>
      <c r="N612" s="38">
        <f t="shared" si="1203"/>
        <v>50.38</v>
      </c>
      <c r="O612" s="38">
        <f t="shared" si="1204"/>
        <v>59</v>
      </c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40"/>
      <c r="AE612" s="40"/>
      <c r="AF612" s="41">
        <f t="shared" si="1115"/>
        <v>0</v>
      </c>
      <c r="AG612" s="42"/>
    </row>
    <row r="613" spans="1:33" ht="13.8">
      <c r="A613" s="30" t="s">
        <v>5075</v>
      </c>
      <c r="B613" s="30" t="s">
        <v>5076</v>
      </c>
      <c r="C613" s="43"/>
      <c r="D613" s="44"/>
      <c r="E613" s="44"/>
      <c r="F613" s="35">
        <f t="shared" si="1225"/>
        <v>0</v>
      </c>
      <c r="G613" s="35">
        <f t="shared" si="1226"/>
        <v>0</v>
      </c>
      <c r="H613" s="35">
        <f t="shared" si="1083"/>
        <v>0</v>
      </c>
      <c r="I613" s="21">
        <f t="shared" si="1287"/>
        <v>18</v>
      </c>
      <c r="J613" s="37">
        <f t="shared" ref="J613:K613" si="1296">MAX(N613,P613,R613,T613,V613,X613,Z613,AB613,AD613)</f>
        <v>6.3</v>
      </c>
      <c r="K613" s="37">
        <f t="shared" si="1296"/>
        <v>7</v>
      </c>
      <c r="L613" s="38">
        <f t="shared" ref="L613:M613" si="1297">MIN(N613,P613,R613,T613,V613,X613,Z613,AB613,AD613)</f>
        <v>6.3</v>
      </c>
      <c r="M613" s="38">
        <f t="shared" si="1297"/>
        <v>7</v>
      </c>
      <c r="N613" s="38">
        <f t="shared" si="1203"/>
        <v>6.3</v>
      </c>
      <c r="O613" s="38">
        <f t="shared" si="1204"/>
        <v>7</v>
      </c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40"/>
      <c r="AE613" s="40"/>
      <c r="AF613" s="41">
        <f t="shared" si="1115"/>
        <v>0</v>
      </c>
      <c r="AG613" s="42"/>
    </row>
    <row r="614" spans="1:33" ht="13.8">
      <c r="A614" s="30" t="s">
        <v>5077</v>
      </c>
      <c r="B614" s="30" t="s">
        <v>5078</v>
      </c>
      <c r="C614" s="43"/>
      <c r="D614" s="44"/>
      <c r="E614" s="44"/>
      <c r="F614" s="35">
        <f t="shared" si="1225"/>
        <v>0</v>
      </c>
      <c r="G614" s="35">
        <f t="shared" si="1226"/>
        <v>0</v>
      </c>
      <c r="H614" s="35">
        <f t="shared" si="1083"/>
        <v>0</v>
      </c>
      <c r="I614" s="21">
        <f t="shared" si="1287"/>
        <v>18</v>
      </c>
      <c r="J614" s="37">
        <f t="shared" ref="J614:K614" si="1298">MAX(N614,P614,R614,T614,V614,X614,Z614,AB614,AD614)</f>
        <v>6.3</v>
      </c>
      <c r="K614" s="37">
        <f t="shared" si="1298"/>
        <v>7</v>
      </c>
      <c r="L614" s="38">
        <f t="shared" ref="L614:M614" si="1299">MIN(N614,P614,R614,T614,V614,X614,Z614,AB614,AD614)</f>
        <v>6.3</v>
      </c>
      <c r="M614" s="38">
        <f t="shared" si="1299"/>
        <v>7</v>
      </c>
      <c r="N614" s="38">
        <f t="shared" si="1203"/>
        <v>6.3</v>
      </c>
      <c r="O614" s="38">
        <f t="shared" si="1204"/>
        <v>7</v>
      </c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40"/>
      <c r="AE614" s="40"/>
      <c r="AF614" s="41">
        <f t="shared" si="1115"/>
        <v>0</v>
      </c>
      <c r="AG614" s="42"/>
    </row>
    <row r="615" spans="1:33" ht="13.8">
      <c r="A615" s="30" t="s">
        <v>5079</v>
      </c>
      <c r="B615" s="30" t="s">
        <v>5080</v>
      </c>
      <c r="C615" s="43"/>
      <c r="D615" s="44"/>
      <c r="E615" s="44"/>
      <c r="F615" s="35">
        <f t="shared" si="1225"/>
        <v>0</v>
      </c>
      <c r="G615" s="35">
        <f t="shared" si="1226"/>
        <v>0</v>
      </c>
      <c r="H615" s="35">
        <f t="shared" si="1083"/>
        <v>0</v>
      </c>
      <c r="I615" s="21">
        <f t="shared" si="1287"/>
        <v>18</v>
      </c>
      <c r="J615" s="37">
        <f t="shared" ref="J615:K615" si="1300">MAX(N615,P615,R615,T615,V615,X615,Z615,AB615,AD615)</f>
        <v>12.6</v>
      </c>
      <c r="K615" s="37">
        <f t="shared" si="1300"/>
        <v>15</v>
      </c>
      <c r="L615" s="38">
        <f t="shared" ref="L615:M615" si="1301">MIN(N615,P615,R615,T615,V615,X615,Z615,AB615,AD615)</f>
        <v>12.6</v>
      </c>
      <c r="M615" s="38">
        <f t="shared" si="1301"/>
        <v>15</v>
      </c>
      <c r="N615" s="38">
        <f t="shared" si="1203"/>
        <v>12.6</v>
      </c>
      <c r="O615" s="38">
        <f t="shared" si="1204"/>
        <v>15</v>
      </c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40"/>
      <c r="AE615" s="40"/>
      <c r="AF615" s="41">
        <f t="shared" si="1115"/>
        <v>0</v>
      </c>
      <c r="AG615" s="42"/>
    </row>
    <row r="616" spans="1:33" ht="13.8">
      <c r="A616" s="30" t="s">
        <v>5081</v>
      </c>
      <c r="B616" s="30" t="s">
        <v>5082</v>
      </c>
      <c r="C616" s="43"/>
      <c r="D616" s="44"/>
      <c r="E616" s="44"/>
      <c r="F616" s="35">
        <f t="shared" si="1225"/>
        <v>0</v>
      </c>
      <c r="G616" s="35">
        <f t="shared" si="1226"/>
        <v>0</v>
      </c>
      <c r="H616" s="35">
        <f t="shared" si="1083"/>
        <v>0</v>
      </c>
      <c r="I616" s="21">
        <f t="shared" si="1287"/>
        <v>18</v>
      </c>
      <c r="J616" s="37">
        <f t="shared" ref="J616:K616" si="1302">MAX(N616,P616,R616,T616,V616,X616,Z616,AB616,AD616)</f>
        <v>18.89</v>
      </c>
      <c r="K616" s="37">
        <f t="shared" si="1302"/>
        <v>22</v>
      </c>
      <c r="L616" s="38">
        <f t="shared" ref="L616:M616" si="1303">MIN(N616,P616,R616,T616,V616,X616,Z616,AB616,AD616)</f>
        <v>18.89</v>
      </c>
      <c r="M616" s="38">
        <f t="shared" si="1303"/>
        <v>22</v>
      </c>
      <c r="N616" s="38">
        <f t="shared" si="1203"/>
        <v>18.89</v>
      </c>
      <c r="O616" s="38">
        <f t="shared" si="1204"/>
        <v>22</v>
      </c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40"/>
      <c r="AE616" s="40"/>
      <c r="AF616" s="41">
        <f t="shared" si="1115"/>
        <v>0</v>
      </c>
      <c r="AG616" s="42"/>
    </row>
    <row r="617" spans="1:33" ht="13.8">
      <c r="A617" s="30" t="s">
        <v>5083</v>
      </c>
      <c r="B617" s="30" t="s">
        <v>5084</v>
      </c>
      <c r="C617" s="43"/>
      <c r="D617" s="44"/>
      <c r="E617" s="44"/>
      <c r="F617" s="35">
        <f t="shared" si="1225"/>
        <v>0</v>
      </c>
      <c r="G617" s="35">
        <f t="shared" si="1226"/>
        <v>0</v>
      </c>
      <c r="H617" s="35">
        <f t="shared" si="1083"/>
        <v>0</v>
      </c>
      <c r="I617" s="21">
        <f t="shared" si="1287"/>
        <v>18</v>
      </c>
      <c r="J617" s="37">
        <f t="shared" ref="J617:K617" si="1304">MAX(N617,P617,R617,T617,V617,X617,Z617,AB617,AD617)</f>
        <v>37.79</v>
      </c>
      <c r="K617" s="37">
        <f t="shared" si="1304"/>
        <v>45</v>
      </c>
      <c r="L617" s="38">
        <f t="shared" ref="L617:M617" si="1305">MIN(N617,P617,R617,T617,V617,X617,Z617,AB617,AD617)</f>
        <v>37.79</v>
      </c>
      <c r="M617" s="38">
        <f t="shared" si="1305"/>
        <v>45</v>
      </c>
      <c r="N617" s="38">
        <f t="shared" si="1203"/>
        <v>37.79</v>
      </c>
      <c r="O617" s="38">
        <f t="shared" si="1204"/>
        <v>45</v>
      </c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40"/>
      <c r="AE617" s="40"/>
      <c r="AF617" s="41">
        <f t="shared" si="1115"/>
        <v>0</v>
      </c>
      <c r="AG617" s="42"/>
    </row>
    <row r="618" spans="1:33" ht="13.8">
      <c r="A618" s="30" t="s">
        <v>5085</v>
      </c>
      <c r="B618" s="30" t="s">
        <v>5086</v>
      </c>
      <c r="C618" s="43"/>
      <c r="D618" s="44"/>
      <c r="E618" s="44"/>
      <c r="F618" s="35">
        <f t="shared" si="1225"/>
        <v>0</v>
      </c>
      <c r="G618" s="35">
        <f t="shared" si="1226"/>
        <v>0</v>
      </c>
      <c r="H618" s="35">
        <f t="shared" si="1083"/>
        <v>0</v>
      </c>
      <c r="I618" s="21">
        <f t="shared" si="1287"/>
        <v>18</v>
      </c>
      <c r="J618" s="37">
        <f t="shared" ref="J618:K618" si="1306">MAX(N618,P618,R618,T618,V618,X618,Z618,AB618,AD618)</f>
        <v>25.19</v>
      </c>
      <c r="K618" s="37">
        <f t="shared" si="1306"/>
        <v>30</v>
      </c>
      <c r="L618" s="38">
        <f t="shared" ref="L618:M618" si="1307">MIN(N618,P618,R618,T618,V618,X618,Z618,AB618,AD618)</f>
        <v>25.19</v>
      </c>
      <c r="M618" s="38">
        <f t="shared" si="1307"/>
        <v>30</v>
      </c>
      <c r="N618" s="38">
        <f t="shared" si="1203"/>
        <v>25.19</v>
      </c>
      <c r="O618" s="38">
        <f t="shared" si="1204"/>
        <v>30</v>
      </c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40"/>
      <c r="AE618" s="40"/>
      <c r="AF618" s="41">
        <f t="shared" si="1115"/>
        <v>0</v>
      </c>
      <c r="AG618" s="42"/>
    </row>
    <row r="619" spans="1:33" ht="13.8">
      <c r="A619" s="30" t="s">
        <v>5087</v>
      </c>
      <c r="B619" s="30" t="s">
        <v>5088</v>
      </c>
      <c r="C619" s="43"/>
      <c r="D619" s="44"/>
      <c r="E619" s="44"/>
      <c r="F619" s="35">
        <f t="shared" si="1225"/>
        <v>0</v>
      </c>
      <c r="G619" s="35">
        <f t="shared" si="1226"/>
        <v>0</v>
      </c>
      <c r="H619" s="35">
        <f t="shared" si="1083"/>
        <v>0</v>
      </c>
      <c r="I619" s="21">
        <f t="shared" si="1287"/>
        <v>18</v>
      </c>
      <c r="J619" s="37">
        <f t="shared" ref="J619:K619" si="1308">MAX(N619,P619,R619,T619,V619,X619,Z619,AB619,AD619)</f>
        <v>6.3</v>
      </c>
      <c r="K619" s="37">
        <f t="shared" si="1308"/>
        <v>7</v>
      </c>
      <c r="L619" s="38">
        <f t="shared" ref="L619:M619" si="1309">MIN(N619,P619,R619,T619,V619,X619,Z619,AB619,AD619)</f>
        <v>6.3</v>
      </c>
      <c r="M619" s="38">
        <f t="shared" si="1309"/>
        <v>7</v>
      </c>
      <c r="N619" s="38">
        <f t="shared" si="1203"/>
        <v>6.3</v>
      </c>
      <c r="O619" s="38">
        <f t="shared" si="1204"/>
        <v>7</v>
      </c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40"/>
      <c r="AE619" s="40"/>
      <c r="AF619" s="41">
        <f t="shared" si="1115"/>
        <v>0</v>
      </c>
      <c r="AG619" s="42"/>
    </row>
    <row r="620" spans="1:33" ht="13.8">
      <c r="A620" s="30" t="s">
        <v>5089</v>
      </c>
      <c r="B620" s="30" t="s">
        <v>5090</v>
      </c>
      <c r="C620" s="43"/>
      <c r="D620" s="44"/>
      <c r="E620" s="44"/>
      <c r="F620" s="35">
        <f t="shared" si="1225"/>
        <v>0</v>
      </c>
      <c r="G620" s="35">
        <f t="shared" si="1226"/>
        <v>0</v>
      </c>
      <c r="H620" s="35">
        <f t="shared" si="1083"/>
        <v>0</v>
      </c>
      <c r="I620" s="21">
        <f t="shared" si="1287"/>
        <v>18</v>
      </c>
      <c r="J620" s="37">
        <f t="shared" ref="J620:K620" si="1310">MAX(N620,P620,R620,T620,V620,X620,Z620,AB620,AD620)</f>
        <v>6.3</v>
      </c>
      <c r="K620" s="37">
        <f t="shared" si="1310"/>
        <v>7</v>
      </c>
      <c r="L620" s="38">
        <f t="shared" ref="L620:M620" si="1311">MIN(N620,P620,R620,T620,V620,X620,Z620,AB620,AD620)</f>
        <v>6.3</v>
      </c>
      <c r="M620" s="38">
        <f t="shared" si="1311"/>
        <v>7</v>
      </c>
      <c r="N620" s="38">
        <f t="shared" si="1203"/>
        <v>6.3</v>
      </c>
      <c r="O620" s="38">
        <f t="shared" si="1204"/>
        <v>7</v>
      </c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40"/>
      <c r="AE620" s="40"/>
      <c r="AF620" s="41">
        <f t="shared" si="1115"/>
        <v>0</v>
      </c>
      <c r="AG620" s="42"/>
    </row>
    <row r="621" spans="1:33" ht="13.8">
      <c r="A621" s="30" t="s">
        <v>5091</v>
      </c>
      <c r="B621" s="30" t="s">
        <v>5092</v>
      </c>
      <c r="C621" s="43"/>
      <c r="D621" s="44"/>
      <c r="E621" s="44"/>
      <c r="F621" s="35">
        <f t="shared" si="1225"/>
        <v>0</v>
      </c>
      <c r="G621" s="35">
        <f t="shared" si="1226"/>
        <v>0</v>
      </c>
      <c r="H621" s="35">
        <f t="shared" si="1083"/>
        <v>0</v>
      </c>
      <c r="I621" s="21">
        <f t="shared" si="1287"/>
        <v>18</v>
      </c>
      <c r="J621" s="37">
        <f t="shared" ref="J621:K621" si="1312">MAX(N621,P621,R621,T621,V621,X621,Z621,AB621,AD621)</f>
        <v>62.98</v>
      </c>
      <c r="K621" s="37">
        <f t="shared" si="1312"/>
        <v>74</v>
      </c>
      <c r="L621" s="38">
        <f t="shared" ref="L621:M621" si="1313">MIN(N621,P621,R621,T621,V621,X621,Z621,AB621,AD621)</f>
        <v>62.98</v>
      </c>
      <c r="M621" s="38">
        <f t="shared" si="1313"/>
        <v>74</v>
      </c>
      <c r="N621" s="38">
        <f t="shared" si="1203"/>
        <v>62.98</v>
      </c>
      <c r="O621" s="38">
        <f t="shared" si="1204"/>
        <v>74</v>
      </c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40"/>
      <c r="AE621" s="40"/>
      <c r="AF621" s="41">
        <f t="shared" si="1115"/>
        <v>0</v>
      </c>
      <c r="AG621" s="42"/>
    </row>
    <row r="622" spans="1:33" ht="13.8">
      <c r="A622" s="30" t="s">
        <v>5093</v>
      </c>
      <c r="B622" s="30" t="s">
        <v>5094</v>
      </c>
      <c r="C622" s="43"/>
      <c r="D622" s="44"/>
      <c r="E622" s="44"/>
      <c r="F622" s="35">
        <f t="shared" si="1225"/>
        <v>0</v>
      </c>
      <c r="G622" s="35">
        <f t="shared" si="1226"/>
        <v>0</v>
      </c>
      <c r="H622" s="35">
        <f t="shared" si="1083"/>
        <v>0</v>
      </c>
      <c r="I622" s="21">
        <f t="shared" si="1287"/>
        <v>18</v>
      </c>
      <c r="J622" s="37">
        <f t="shared" ref="J622:K622" si="1314">MAX(N622,P622,R622,T622,V622,X622,Z622,AB622,AD622)</f>
        <v>6.3</v>
      </c>
      <c r="K622" s="37">
        <f t="shared" si="1314"/>
        <v>7</v>
      </c>
      <c r="L622" s="38">
        <f t="shared" ref="L622:M622" si="1315">MIN(N622,P622,R622,T622,V622,X622,Z622,AB622,AD622)</f>
        <v>6.3</v>
      </c>
      <c r="M622" s="38">
        <f t="shared" si="1315"/>
        <v>7</v>
      </c>
      <c r="N622" s="38">
        <f t="shared" si="1203"/>
        <v>6.3</v>
      </c>
      <c r="O622" s="38">
        <f t="shared" si="1204"/>
        <v>7</v>
      </c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40"/>
      <c r="AE622" s="40"/>
      <c r="AF622" s="41">
        <f t="shared" si="1115"/>
        <v>0</v>
      </c>
      <c r="AG622" s="42"/>
    </row>
    <row r="623" spans="1:33" ht="13.8">
      <c r="A623" s="30" t="s">
        <v>1579</v>
      </c>
      <c r="B623" s="30" t="s">
        <v>1580</v>
      </c>
      <c r="C623" s="43"/>
      <c r="D623" s="44"/>
      <c r="E623" s="44"/>
      <c r="F623" s="35">
        <f t="shared" si="1225"/>
        <v>0</v>
      </c>
      <c r="G623" s="35">
        <f t="shared" si="1226"/>
        <v>0</v>
      </c>
      <c r="H623" s="35">
        <f t="shared" si="1083"/>
        <v>0</v>
      </c>
      <c r="I623" s="17">
        <v>18</v>
      </c>
      <c r="J623" s="37">
        <f t="shared" ref="J623:K623" si="1316">MAX(N623,P623,R623,T623,V623,X623,Z623,AB623,AD623)</f>
        <v>6.3</v>
      </c>
      <c r="K623" s="37">
        <f t="shared" si="1316"/>
        <v>7</v>
      </c>
      <c r="L623" s="38">
        <f t="shared" ref="L623:M623" si="1317">MIN(N623,P623,R623,T623,V623,X623,Z623,AB623,AD623)</f>
        <v>4</v>
      </c>
      <c r="M623" s="38">
        <f t="shared" si="1317"/>
        <v>5</v>
      </c>
      <c r="N623" s="38">
        <f t="shared" si="1203"/>
        <v>6.3</v>
      </c>
      <c r="O623" s="38">
        <f t="shared" si="1204"/>
        <v>7</v>
      </c>
      <c r="P623" s="39">
        <f>VLOOKUP(A623,MagnusNeo,9,FALSE)</f>
        <v>4</v>
      </c>
      <c r="Q623" s="39">
        <f>VLOOKUP(A623,MagnusNeo,11,FALSE)</f>
        <v>5</v>
      </c>
      <c r="R623" s="39">
        <f>VLOOKUP(A623,Primus,9,FALSE)</f>
        <v>4</v>
      </c>
      <c r="S623" s="39">
        <f>VLOOKUP(A623,Primus,11,FALSE)</f>
        <v>5</v>
      </c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40"/>
      <c r="AE623" s="40"/>
      <c r="AF623" s="41">
        <f t="shared" si="1115"/>
        <v>0</v>
      </c>
      <c r="AG623" s="42"/>
    </row>
    <row r="624" spans="1:33" ht="13.8">
      <c r="A624" s="30" t="s">
        <v>5095</v>
      </c>
      <c r="B624" s="30" t="s">
        <v>5096</v>
      </c>
      <c r="C624" s="43"/>
      <c r="D624" s="44"/>
      <c r="E624" s="44"/>
      <c r="F624" s="35">
        <f t="shared" si="1225"/>
        <v>0</v>
      </c>
      <c r="G624" s="35">
        <f t="shared" si="1226"/>
        <v>0</v>
      </c>
      <c r="H624" s="35">
        <f t="shared" si="1083"/>
        <v>0</v>
      </c>
      <c r="I624" s="21">
        <f t="shared" ref="I624:I630" si="1318">VLOOKUP(A624,Old_Inventory,9,FALSE)</f>
        <v>18</v>
      </c>
      <c r="J624" s="37">
        <f t="shared" ref="J624:K624" si="1319">MAX(N624,P624,R624,T624,V624,X624,Z624,AB624,AD624)</f>
        <v>6.3</v>
      </c>
      <c r="K624" s="37">
        <f t="shared" si="1319"/>
        <v>7</v>
      </c>
      <c r="L624" s="38">
        <f t="shared" ref="L624:M624" si="1320">MIN(N624,P624,R624,T624,V624,X624,Z624,AB624,AD624)</f>
        <v>6.3</v>
      </c>
      <c r="M624" s="38">
        <f t="shared" si="1320"/>
        <v>7</v>
      </c>
      <c r="N624" s="38">
        <f t="shared" si="1203"/>
        <v>6.3</v>
      </c>
      <c r="O624" s="38">
        <f t="shared" si="1204"/>
        <v>7</v>
      </c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40"/>
      <c r="AE624" s="40"/>
      <c r="AF624" s="41">
        <f t="shared" si="1115"/>
        <v>0</v>
      </c>
      <c r="AG624" s="42"/>
    </row>
    <row r="625" spans="1:33" ht="13.8">
      <c r="A625" s="30" t="s">
        <v>5097</v>
      </c>
      <c r="B625" s="30" t="s">
        <v>5098</v>
      </c>
      <c r="C625" s="43"/>
      <c r="D625" s="44"/>
      <c r="E625" s="44"/>
      <c r="F625" s="35">
        <f t="shared" si="1225"/>
        <v>0</v>
      </c>
      <c r="G625" s="35">
        <f t="shared" si="1226"/>
        <v>0</v>
      </c>
      <c r="H625" s="35">
        <f t="shared" si="1083"/>
        <v>0</v>
      </c>
      <c r="I625" s="21">
        <f t="shared" si="1318"/>
        <v>18</v>
      </c>
      <c r="J625" s="37">
        <f t="shared" ref="J625:K625" si="1321">MAX(N625,P625,R625,T625,V625,X625,Z625,AB625,AD625)</f>
        <v>6.3</v>
      </c>
      <c r="K625" s="37">
        <f t="shared" si="1321"/>
        <v>7</v>
      </c>
      <c r="L625" s="38">
        <f t="shared" ref="L625:M625" si="1322">MIN(N625,P625,R625,T625,V625,X625,Z625,AB625,AD625)</f>
        <v>6.3</v>
      </c>
      <c r="M625" s="38">
        <f t="shared" si="1322"/>
        <v>7</v>
      </c>
      <c r="N625" s="38">
        <f t="shared" si="1203"/>
        <v>6.3</v>
      </c>
      <c r="O625" s="38">
        <f t="shared" si="1204"/>
        <v>7</v>
      </c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40"/>
      <c r="AE625" s="40"/>
      <c r="AF625" s="41">
        <f t="shared" si="1115"/>
        <v>0</v>
      </c>
      <c r="AG625" s="42"/>
    </row>
    <row r="626" spans="1:33" ht="13.8">
      <c r="A626" s="30" t="s">
        <v>5099</v>
      </c>
      <c r="B626" s="30" t="s">
        <v>5100</v>
      </c>
      <c r="C626" s="43"/>
      <c r="D626" s="44"/>
      <c r="E626" s="44"/>
      <c r="F626" s="35">
        <f t="shared" si="1225"/>
        <v>0</v>
      </c>
      <c r="G626" s="35">
        <f t="shared" si="1226"/>
        <v>0</v>
      </c>
      <c r="H626" s="35">
        <f t="shared" si="1083"/>
        <v>0</v>
      </c>
      <c r="I626" s="21">
        <f t="shared" si="1318"/>
        <v>18</v>
      </c>
      <c r="J626" s="37">
        <f t="shared" ref="J626:K626" si="1323">MAX(N626,P626,R626,T626,V626,X626,Z626,AB626,AD626)</f>
        <v>6.3</v>
      </c>
      <c r="K626" s="37">
        <f t="shared" si="1323"/>
        <v>7</v>
      </c>
      <c r="L626" s="38">
        <f t="shared" ref="L626:M626" si="1324">MIN(N626,P626,R626,T626,V626,X626,Z626,AB626,AD626)</f>
        <v>6.3</v>
      </c>
      <c r="M626" s="38">
        <f t="shared" si="1324"/>
        <v>7</v>
      </c>
      <c r="N626" s="38">
        <f t="shared" si="1203"/>
        <v>6.3</v>
      </c>
      <c r="O626" s="38">
        <f t="shared" si="1204"/>
        <v>7</v>
      </c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40"/>
      <c r="AE626" s="40"/>
      <c r="AF626" s="41">
        <f t="shared" si="1115"/>
        <v>0</v>
      </c>
      <c r="AG626" s="42"/>
    </row>
    <row r="627" spans="1:33" ht="13.8">
      <c r="A627" s="30" t="s">
        <v>5101</v>
      </c>
      <c r="B627" s="30" t="s">
        <v>5102</v>
      </c>
      <c r="C627" s="43"/>
      <c r="D627" s="44"/>
      <c r="E627" s="44"/>
      <c r="F627" s="35">
        <f t="shared" si="1225"/>
        <v>0</v>
      </c>
      <c r="G627" s="35">
        <f t="shared" si="1226"/>
        <v>0</v>
      </c>
      <c r="H627" s="35">
        <f t="shared" si="1083"/>
        <v>0</v>
      </c>
      <c r="I627" s="21">
        <f t="shared" si="1318"/>
        <v>18</v>
      </c>
      <c r="J627" s="37">
        <f t="shared" ref="J627:K627" si="1325">MAX(N627,P627,R627,T627,V627,X627,Z627,AB627,AD627)</f>
        <v>6.3</v>
      </c>
      <c r="K627" s="37">
        <f t="shared" si="1325"/>
        <v>7</v>
      </c>
      <c r="L627" s="38">
        <f t="shared" ref="L627:M627" si="1326">MIN(N627,P627,R627,T627,V627,X627,Z627,AB627,AD627)</f>
        <v>6.3</v>
      </c>
      <c r="M627" s="38">
        <f t="shared" si="1326"/>
        <v>7</v>
      </c>
      <c r="N627" s="38">
        <f t="shared" si="1203"/>
        <v>6.3</v>
      </c>
      <c r="O627" s="38">
        <f t="shared" si="1204"/>
        <v>7</v>
      </c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40"/>
      <c r="AE627" s="40"/>
      <c r="AF627" s="41">
        <f t="shared" si="1115"/>
        <v>0</v>
      </c>
      <c r="AG627" s="42"/>
    </row>
    <row r="628" spans="1:33" ht="13.8">
      <c r="A628" s="30" t="s">
        <v>5103</v>
      </c>
      <c r="B628" s="30" t="s">
        <v>5104</v>
      </c>
      <c r="C628" s="43"/>
      <c r="D628" s="44"/>
      <c r="E628" s="44"/>
      <c r="F628" s="35">
        <f t="shared" si="1225"/>
        <v>0</v>
      </c>
      <c r="G628" s="35">
        <f t="shared" si="1226"/>
        <v>0</v>
      </c>
      <c r="H628" s="35">
        <f t="shared" si="1083"/>
        <v>0</v>
      </c>
      <c r="I628" s="21">
        <f t="shared" si="1318"/>
        <v>18</v>
      </c>
      <c r="J628" s="37">
        <f t="shared" ref="J628:K628" si="1327">MAX(N628,P628,R628,T628,V628,X628,Z628,AB628,AD628)</f>
        <v>6.3</v>
      </c>
      <c r="K628" s="37">
        <f t="shared" si="1327"/>
        <v>7</v>
      </c>
      <c r="L628" s="38">
        <f t="shared" ref="L628:M628" si="1328">MIN(N628,P628,R628,T628,V628,X628,Z628,AB628,AD628)</f>
        <v>6.3</v>
      </c>
      <c r="M628" s="38">
        <f t="shared" si="1328"/>
        <v>7</v>
      </c>
      <c r="N628" s="38">
        <f t="shared" si="1203"/>
        <v>6.3</v>
      </c>
      <c r="O628" s="38">
        <f t="shared" si="1204"/>
        <v>7</v>
      </c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40"/>
      <c r="AE628" s="40"/>
      <c r="AF628" s="41">
        <f t="shared" si="1115"/>
        <v>0</v>
      </c>
      <c r="AG628" s="42"/>
    </row>
    <row r="629" spans="1:33" ht="13.8">
      <c r="A629" s="30" t="s">
        <v>5105</v>
      </c>
      <c r="B629" s="30" t="s">
        <v>5106</v>
      </c>
      <c r="C629" s="43"/>
      <c r="D629" s="44"/>
      <c r="E629" s="44"/>
      <c r="F629" s="35">
        <f t="shared" si="1225"/>
        <v>0</v>
      </c>
      <c r="G629" s="35">
        <f t="shared" si="1226"/>
        <v>0</v>
      </c>
      <c r="H629" s="35">
        <f t="shared" si="1083"/>
        <v>0</v>
      </c>
      <c r="I629" s="21">
        <f t="shared" si="1318"/>
        <v>18</v>
      </c>
      <c r="J629" s="37">
        <f t="shared" ref="J629:K629" si="1329">MAX(N629,P629,R629,T629,V629,X629,Z629,AB629,AD629)</f>
        <v>6.3</v>
      </c>
      <c r="K629" s="37">
        <f t="shared" si="1329"/>
        <v>7</v>
      </c>
      <c r="L629" s="38">
        <f t="shared" ref="L629:M629" si="1330">MIN(N629,P629,R629,T629,V629,X629,Z629,AB629,AD629)</f>
        <v>6.3</v>
      </c>
      <c r="M629" s="38">
        <f t="shared" si="1330"/>
        <v>7</v>
      </c>
      <c r="N629" s="38">
        <f t="shared" si="1203"/>
        <v>6.3</v>
      </c>
      <c r="O629" s="38">
        <f t="shared" si="1204"/>
        <v>7</v>
      </c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40"/>
      <c r="AE629" s="40"/>
      <c r="AF629" s="41">
        <f t="shared" si="1115"/>
        <v>0</v>
      </c>
      <c r="AG629" s="42"/>
    </row>
    <row r="630" spans="1:33" ht="13.8">
      <c r="A630" s="30" t="s">
        <v>5107</v>
      </c>
      <c r="B630" s="30" t="s">
        <v>5108</v>
      </c>
      <c r="C630" s="43"/>
      <c r="D630" s="44"/>
      <c r="E630" s="44"/>
      <c r="F630" s="35">
        <f t="shared" si="1225"/>
        <v>0</v>
      </c>
      <c r="G630" s="35">
        <f t="shared" si="1226"/>
        <v>0</v>
      </c>
      <c r="H630" s="35">
        <f t="shared" si="1083"/>
        <v>0</v>
      </c>
      <c r="I630" s="21">
        <f t="shared" si="1318"/>
        <v>18</v>
      </c>
      <c r="J630" s="37">
        <f t="shared" ref="J630:K630" si="1331">MAX(N630,P630,R630,T630,V630,X630,Z630,AB630,AD630)</f>
        <v>18.89</v>
      </c>
      <c r="K630" s="37">
        <f t="shared" si="1331"/>
        <v>22</v>
      </c>
      <c r="L630" s="38">
        <f t="shared" ref="L630:M630" si="1332">MIN(N630,P630,R630,T630,V630,X630,Z630,AB630,AD630)</f>
        <v>18.89</v>
      </c>
      <c r="M630" s="38">
        <f t="shared" si="1332"/>
        <v>22</v>
      </c>
      <c r="N630" s="38">
        <f t="shared" si="1203"/>
        <v>18.89</v>
      </c>
      <c r="O630" s="38">
        <f t="shared" si="1204"/>
        <v>22</v>
      </c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40"/>
      <c r="AE630" s="40"/>
      <c r="AF630" s="41">
        <f t="shared" si="1115"/>
        <v>0</v>
      </c>
      <c r="AG630" s="42"/>
    </row>
    <row r="631" spans="1:33" ht="13.8">
      <c r="A631" s="30" t="s">
        <v>2817</v>
      </c>
      <c r="B631" s="30" t="s">
        <v>2818</v>
      </c>
      <c r="C631" s="43"/>
      <c r="D631" s="44"/>
      <c r="E631" s="44"/>
      <c r="F631" s="35">
        <f t="shared" si="1225"/>
        <v>0</v>
      </c>
      <c r="G631" s="35">
        <f t="shared" si="1226"/>
        <v>0</v>
      </c>
      <c r="H631" s="35">
        <f t="shared" si="1083"/>
        <v>0</v>
      </c>
      <c r="I631" s="17">
        <v>18</v>
      </c>
      <c r="J631" s="37">
        <f t="shared" ref="J631:K631" si="1333">MAX(N631,P631,R631,T631,V631,X631,Z631,AB631,AD631)</f>
        <v>25</v>
      </c>
      <c r="K631" s="37">
        <f t="shared" si="1333"/>
        <v>31</v>
      </c>
      <c r="L631" s="38">
        <f t="shared" ref="L631:M631" si="1334">MIN(N631,P631,R631,T631,V631,X631,Z631,AB631,AD631)</f>
        <v>24</v>
      </c>
      <c r="M631" s="38">
        <f t="shared" si="1334"/>
        <v>30</v>
      </c>
      <c r="N631" s="38">
        <f t="shared" si="1203"/>
        <v>24</v>
      </c>
      <c r="O631" s="38">
        <f t="shared" si="1204"/>
        <v>31</v>
      </c>
      <c r="P631" s="39"/>
      <c r="Q631" s="39"/>
      <c r="R631" s="39"/>
      <c r="S631" s="39"/>
      <c r="T631" s="39"/>
      <c r="U631" s="39"/>
      <c r="V631" s="39">
        <f>VLOOKUP(A631,Reo_LI,9,FALSE)</f>
        <v>25</v>
      </c>
      <c r="W631" s="39">
        <f>VLOOKUP(A631,Reo_LI,11,FALSE)</f>
        <v>30</v>
      </c>
      <c r="X631" s="39"/>
      <c r="Y631" s="39"/>
      <c r="Z631" s="39"/>
      <c r="AA631" s="39"/>
      <c r="AB631" s="39"/>
      <c r="AC631" s="39"/>
      <c r="AD631" s="40"/>
      <c r="AE631" s="40"/>
      <c r="AF631" s="41">
        <f t="shared" si="1115"/>
        <v>0</v>
      </c>
      <c r="AG631" s="42"/>
    </row>
    <row r="632" spans="1:33" ht="13.8">
      <c r="A632" s="30" t="s">
        <v>2821</v>
      </c>
      <c r="B632" s="30" t="s">
        <v>2822</v>
      </c>
      <c r="C632" s="43"/>
      <c r="D632" s="44"/>
      <c r="E632" s="44"/>
      <c r="F632" s="35">
        <f t="shared" si="1225"/>
        <v>0</v>
      </c>
      <c r="G632" s="35">
        <f t="shared" si="1226"/>
        <v>0</v>
      </c>
      <c r="H632" s="35">
        <f t="shared" si="1083"/>
        <v>0</v>
      </c>
      <c r="I632" s="17">
        <v>18</v>
      </c>
      <c r="J632" s="37">
        <f t="shared" ref="J632:K632" si="1335">MAX(N632,P632,R632,T632,V632,X632,Z632,AB632,AD632)</f>
        <v>12.6</v>
      </c>
      <c r="K632" s="37">
        <f t="shared" si="1335"/>
        <v>15</v>
      </c>
      <c r="L632" s="38">
        <f t="shared" ref="L632:M632" si="1336">MIN(N632,P632,R632,T632,V632,X632,Z632,AB632,AD632)</f>
        <v>8</v>
      </c>
      <c r="M632" s="38">
        <f t="shared" si="1336"/>
        <v>10</v>
      </c>
      <c r="N632" s="38">
        <f t="shared" ref="N632:N695" si="1337">VLOOKUP(A632,Inv_bef,5,FALSE)</f>
        <v>12.6</v>
      </c>
      <c r="O632" s="38">
        <f t="shared" ref="O632:O695" si="1338">VLOOKUP(A632,Inv_bef,6,FALSE)</f>
        <v>15</v>
      </c>
      <c r="P632" s="39"/>
      <c r="Q632" s="39"/>
      <c r="R632" s="39"/>
      <c r="S632" s="39"/>
      <c r="T632" s="39"/>
      <c r="U632" s="39"/>
      <c r="V632" s="39">
        <f>VLOOKUP(A632,Reo_LI,9,FALSE)</f>
        <v>8</v>
      </c>
      <c r="W632" s="39">
        <f>VLOOKUP(A632,Reo_LI,11,FALSE)</f>
        <v>10</v>
      </c>
      <c r="X632" s="39"/>
      <c r="Y632" s="39"/>
      <c r="Z632" s="39"/>
      <c r="AA632" s="39"/>
      <c r="AB632" s="39"/>
      <c r="AC632" s="39"/>
      <c r="AD632" s="40"/>
      <c r="AE632" s="40"/>
      <c r="AF632" s="41">
        <f t="shared" si="1115"/>
        <v>0</v>
      </c>
      <c r="AG632" s="42"/>
    </row>
    <row r="633" spans="1:33" ht="13.8">
      <c r="A633" s="30" t="s">
        <v>3550</v>
      </c>
      <c r="B633" s="30" t="s">
        <v>3551</v>
      </c>
      <c r="C633" s="43"/>
      <c r="D633" s="44"/>
      <c r="E633" s="44"/>
      <c r="F633" s="35">
        <f t="shared" si="1225"/>
        <v>0</v>
      </c>
      <c r="G633" s="35">
        <f t="shared" si="1226"/>
        <v>0</v>
      </c>
      <c r="H633" s="35">
        <f t="shared" si="1083"/>
        <v>0</v>
      </c>
      <c r="I633" s="17">
        <v>18</v>
      </c>
      <c r="J633" s="37">
        <f t="shared" ref="J633:K633" si="1339">MAX(N633,P633,R633,T633,V633,X633,Z633,AB633,AD633)</f>
        <v>12.6</v>
      </c>
      <c r="K633" s="37">
        <f t="shared" si="1339"/>
        <v>15</v>
      </c>
      <c r="L633" s="38">
        <f t="shared" ref="L633:M633" si="1340">MIN(N633,P633,R633,T633,V633,X633,Z633,AB633,AD633)</f>
        <v>7</v>
      </c>
      <c r="M633" s="38">
        <f t="shared" si="1340"/>
        <v>9</v>
      </c>
      <c r="N633" s="38">
        <f t="shared" si="1337"/>
        <v>12.6</v>
      </c>
      <c r="O633" s="38">
        <f t="shared" si="1338"/>
        <v>15</v>
      </c>
      <c r="P633" s="39"/>
      <c r="Q633" s="39"/>
      <c r="R633" s="39"/>
      <c r="S633" s="39"/>
      <c r="T633" s="39"/>
      <c r="U633" s="39"/>
      <c r="V633" s="39"/>
      <c r="W633" s="39"/>
      <c r="X633" s="39">
        <f>VLOOKUP(A633,Zeal,9,FALSE)</f>
        <v>7</v>
      </c>
      <c r="Y633" s="39">
        <f>VLOOKUP(A633,Zeal,11,FALSE)</f>
        <v>9</v>
      </c>
      <c r="Z633" s="39"/>
      <c r="AA633" s="39"/>
      <c r="AB633" s="39"/>
      <c r="AC633" s="39"/>
      <c r="AD633" s="40"/>
      <c r="AE633" s="40"/>
      <c r="AF633" s="41">
        <f t="shared" si="1115"/>
        <v>0</v>
      </c>
      <c r="AG633" s="42"/>
    </row>
    <row r="634" spans="1:33" ht="13.8">
      <c r="A634" s="30" t="s">
        <v>3552</v>
      </c>
      <c r="B634" s="30" t="s">
        <v>3553</v>
      </c>
      <c r="C634" s="43"/>
      <c r="D634" s="44"/>
      <c r="E634" s="44"/>
      <c r="F634" s="35">
        <f t="shared" si="1225"/>
        <v>0</v>
      </c>
      <c r="G634" s="35">
        <f t="shared" si="1226"/>
        <v>0</v>
      </c>
      <c r="H634" s="35">
        <f t="shared" si="1083"/>
        <v>0</v>
      </c>
      <c r="I634" s="17">
        <v>18</v>
      </c>
      <c r="J634" s="37">
        <f t="shared" ref="J634:K634" si="1341">MAX(N634,P634,R634,T634,V634,X634,Z634,AB634,AD634)</f>
        <v>6.3</v>
      </c>
      <c r="K634" s="37">
        <f t="shared" si="1341"/>
        <v>7</v>
      </c>
      <c r="L634" s="38">
        <f t="shared" ref="L634:M634" si="1342">MIN(N634,P634,R634,T634,V634,X634,Z634,AB634,AD634)</f>
        <v>2</v>
      </c>
      <c r="M634" s="38">
        <f t="shared" si="1342"/>
        <v>3</v>
      </c>
      <c r="N634" s="38">
        <f t="shared" si="1337"/>
        <v>6.3</v>
      </c>
      <c r="O634" s="38">
        <f t="shared" si="1338"/>
        <v>7</v>
      </c>
      <c r="P634" s="39"/>
      <c r="Q634" s="39"/>
      <c r="R634" s="39"/>
      <c r="S634" s="39"/>
      <c r="T634" s="39"/>
      <c r="U634" s="39"/>
      <c r="V634" s="39"/>
      <c r="W634" s="39"/>
      <c r="X634" s="39">
        <f>VLOOKUP(A634,Zeal,9,FALSE)</f>
        <v>2</v>
      </c>
      <c r="Y634" s="39">
        <f>VLOOKUP(A634,Zeal,11,FALSE)</f>
        <v>3</v>
      </c>
      <c r="Z634" s="39"/>
      <c r="AA634" s="39"/>
      <c r="AB634" s="39"/>
      <c r="AC634" s="39"/>
      <c r="AD634" s="40"/>
      <c r="AE634" s="40"/>
      <c r="AF634" s="41">
        <f t="shared" si="1115"/>
        <v>0</v>
      </c>
      <c r="AG634" s="42"/>
    </row>
    <row r="635" spans="1:33" ht="13.8">
      <c r="A635" s="30" t="s">
        <v>195</v>
      </c>
      <c r="B635" s="30" t="s">
        <v>591</v>
      </c>
      <c r="C635" s="43"/>
      <c r="D635" s="44"/>
      <c r="E635" s="44"/>
      <c r="F635" s="35">
        <f t="shared" si="1225"/>
        <v>0</v>
      </c>
      <c r="G635" s="35">
        <f t="shared" si="1226"/>
        <v>1</v>
      </c>
      <c r="H635" s="35">
        <f t="shared" si="1083"/>
        <v>-1</v>
      </c>
      <c r="I635" s="17">
        <v>18</v>
      </c>
      <c r="J635" s="37">
        <f t="shared" ref="J635:K635" si="1343">MAX(N635,P635,R635,T635,V635,X635,Z635,AB635,AD635)</f>
        <v>12.6</v>
      </c>
      <c r="K635" s="37">
        <f t="shared" si="1343"/>
        <v>15</v>
      </c>
      <c r="L635" s="38">
        <f t="shared" ref="L635:M635" si="1344">MIN(N635,P635,R635,T635,V635,X635,Z635,AB635,AD635)</f>
        <v>8</v>
      </c>
      <c r="M635" s="38">
        <f t="shared" si="1344"/>
        <v>10</v>
      </c>
      <c r="N635" s="38">
        <f t="shared" si="1337"/>
        <v>12.6</v>
      </c>
      <c r="O635" s="38">
        <f t="shared" si="1338"/>
        <v>15</v>
      </c>
      <c r="P635" s="39"/>
      <c r="Q635" s="39"/>
      <c r="R635" s="39"/>
      <c r="S635" s="39"/>
      <c r="T635" s="39"/>
      <c r="U635" s="39"/>
      <c r="V635" s="39"/>
      <c r="W635" s="39"/>
      <c r="X635" s="39">
        <f>VLOOKUP(A635,Zeal,9,FALSE)</f>
        <v>8</v>
      </c>
      <c r="Y635" s="39">
        <f>VLOOKUP(A635,Zeal,11,FALSE)</f>
        <v>10</v>
      </c>
      <c r="Z635" s="39"/>
      <c r="AA635" s="39"/>
      <c r="AB635" s="39"/>
      <c r="AC635" s="39"/>
      <c r="AD635" s="40"/>
      <c r="AE635" s="40"/>
      <c r="AF635" s="41">
        <f t="shared" si="1115"/>
        <v>1</v>
      </c>
      <c r="AG635" s="42"/>
    </row>
    <row r="636" spans="1:33" ht="13.8">
      <c r="A636" s="30" t="s">
        <v>3554</v>
      </c>
      <c r="B636" s="30" t="s">
        <v>3555</v>
      </c>
      <c r="C636" s="43"/>
      <c r="D636" s="44"/>
      <c r="E636" s="44"/>
      <c r="F636" s="35">
        <f t="shared" si="1225"/>
        <v>0</v>
      </c>
      <c r="G636" s="35">
        <f t="shared" si="1226"/>
        <v>0</v>
      </c>
      <c r="H636" s="35">
        <f t="shared" si="1083"/>
        <v>0</v>
      </c>
      <c r="I636" s="17">
        <v>18</v>
      </c>
      <c r="J636" s="37">
        <f t="shared" ref="J636:K636" si="1345">MAX(N636,P636,R636,T636,V636,X636,Z636,AB636,AD636)</f>
        <v>6.3</v>
      </c>
      <c r="K636" s="37">
        <f t="shared" si="1345"/>
        <v>7</v>
      </c>
      <c r="L636" s="38">
        <f t="shared" ref="L636:M636" si="1346">MIN(N636,P636,R636,T636,V636,X636,Z636,AB636,AD636)</f>
        <v>3</v>
      </c>
      <c r="M636" s="38">
        <f t="shared" si="1346"/>
        <v>4</v>
      </c>
      <c r="N636" s="38">
        <f t="shared" si="1337"/>
        <v>6.3</v>
      </c>
      <c r="O636" s="38">
        <f t="shared" si="1338"/>
        <v>7</v>
      </c>
      <c r="P636" s="39"/>
      <c r="Q636" s="39"/>
      <c r="R636" s="39"/>
      <c r="S636" s="39"/>
      <c r="T636" s="39"/>
      <c r="U636" s="39"/>
      <c r="V636" s="39"/>
      <c r="W636" s="39"/>
      <c r="X636" s="39">
        <f>VLOOKUP(A636,Zeal,9,FALSE)</f>
        <v>3</v>
      </c>
      <c r="Y636" s="39">
        <f>VLOOKUP(A636,Zeal,11,FALSE)</f>
        <v>4</v>
      </c>
      <c r="Z636" s="39"/>
      <c r="AA636" s="39"/>
      <c r="AB636" s="39"/>
      <c r="AC636" s="39"/>
      <c r="AD636" s="40"/>
      <c r="AE636" s="40"/>
      <c r="AF636" s="41">
        <f t="shared" si="1115"/>
        <v>0</v>
      </c>
      <c r="AG636" s="42"/>
    </row>
    <row r="637" spans="1:33" ht="13.8">
      <c r="A637" s="30" t="s">
        <v>3556</v>
      </c>
      <c r="B637" s="30" t="s">
        <v>3557</v>
      </c>
      <c r="C637" s="43"/>
      <c r="D637" s="44"/>
      <c r="E637" s="44"/>
      <c r="F637" s="35">
        <f t="shared" si="1225"/>
        <v>0</v>
      </c>
      <c r="G637" s="35">
        <f t="shared" si="1226"/>
        <v>0</v>
      </c>
      <c r="H637" s="35">
        <f t="shared" si="1083"/>
        <v>0</v>
      </c>
      <c r="I637" s="17">
        <v>18</v>
      </c>
      <c r="J637" s="37">
        <f t="shared" ref="J637:K637" si="1347">MAX(N637,P637,R637,T637,V637,X637,Z637,AB637,AD637)</f>
        <v>6.3</v>
      </c>
      <c r="K637" s="37">
        <f t="shared" si="1347"/>
        <v>7</v>
      </c>
      <c r="L637" s="38">
        <f t="shared" ref="L637:M637" si="1348">MIN(N637,P637,R637,T637,V637,X637,Z637,AB637,AD637)</f>
        <v>3</v>
      </c>
      <c r="M637" s="38">
        <f t="shared" si="1348"/>
        <v>4</v>
      </c>
      <c r="N637" s="38">
        <f t="shared" si="1337"/>
        <v>6.3</v>
      </c>
      <c r="O637" s="38">
        <f t="shared" si="1338"/>
        <v>7</v>
      </c>
      <c r="P637" s="39"/>
      <c r="Q637" s="39"/>
      <c r="R637" s="39"/>
      <c r="S637" s="39"/>
      <c r="T637" s="39"/>
      <c r="U637" s="39"/>
      <c r="V637" s="39"/>
      <c r="W637" s="39"/>
      <c r="X637" s="39">
        <f>VLOOKUP(A637,Zeal,9,FALSE)</f>
        <v>3</v>
      </c>
      <c r="Y637" s="39">
        <f>VLOOKUP(A637,Zeal,11,FALSE)</f>
        <v>4</v>
      </c>
      <c r="Z637" s="39"/>
      <c r="AA637" s="39"/>
      <c r="AB637" s="39"/>
      <c r="AC637" s="39"/>
      <c r="AD637" s="40"/>
      <c r="AE637" s="40"/>
      <c r="AF637" s="41">
        <f t="shared" si="1115"/>
        <v>0</v>
      </c>
      <c r="AG637" s="42"/>
    </row>
    <row r="638" spans="1:33" ht="13.8">
      <c r="A638" s="30" t="s">
        <v>5110</v>
      </c>
      <c r="B638" s="30" t="s">
        <v>5111</v>
      </c>
      <c r="C638" s="43"/>
      <c r="D638" s="44"/>
      <c r="E638" s="44"/>
      <c r="F638" s="35">
        <f t="shared" si="1225"/>
        <v>0</v>
      </c>
      <c r="G638" s="35">
        <f t="shared" si="1226"/>
        <v>0</v>
      </c>
      <c r="H638" s="35">
        <f t="shared" si="1083"/>
        <v>0</v>
      </c>
      <c r="I638" s="21">
        <f>VLOOKUP(A638,Old_Inventory,9,FALSE)</f>
        <v>18</v>
      </c>
      <c r="J638" s="37">
        <f t="shared" ref="J638:K638" si="1349">MAX(N638,P638,R638,T638,V638,X638,Z638,AB638,AD638)</f>
        <v>6.3</v>
      </c>
      <c r="K638" s="37">
        <f t="shared" si="1349"/>
        <v>7</v>
      </c>
      <c r="L638" s="38">
        <f t="shared" ref="L638:M638" si="1350">MIN(N638,P638,R638,T638,V638,X638,Z638,AB638,AD638)</f>
        <v>6.3</v>
      </c>
      <c r="M638" s="38">
        <f t="shared" si="1350"/>
        <v>7</v>
      </c>
      <c r="N638" s="38">
        <f t="shared" si="1337"/>
        <v>6.3</v>
      </c>
      <c r="O638" s="38">
        <f t="shared" si="1338"/>
        <v>7</v>
      </c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40"/>
      <c r="AE638" s="40"/>
      <c r="AF638" s="41">
        <f t="shared" si="1115"/>
        <v>0</v>
      </c>
      <c r="AG638" s="42"/>
    </row>
    <row r="639" spans="1:33" ht="13.8">
      <c r="A639" s="30" t="s">
        <v>2825</v>
      </c>
      <c r="B639" s="30" t="s">
        <v>2826</v>
      </c>
      <c r="C639" s="43"/>
      <c r="D639" s="44"/>
      <c r="E639" s="44"/>
      <c r="F639" s="35">
        <f t="shared" si="1225"/>
        <v>0</v>
      </c>
      <c r="G639" s="35">
        <f t="shared" si="1226"/>
        <v>0</v>
      </c>
      <c r="H639" s="35">
        <f t="shared" si="1083"/>
        <v>0</v>
      </c>
      <c r="I639" s="17">
        <v>18</v>
      </c>
      <c r="J639" s="37">
        <f t="shared" ref="J639:K639" si="1351">MAX(N639,P639,R639,T639,V639,X639,Z639,AB639,AD639)</f>
        <v>22</v>
      </c>
      <c r="K639" s="37">
        <f t="shared" si="1351"/>
        <v>28</v>
      </c>
      <c r="L639" s="38">
        <f t="shared" ref="L639:M639" si="1352">MIN(N639,P639,R639,T639,V639,X639,Z639,AB639,AD639)</f>
        <v>22</v>
      </c>
      <c r="M639" s="38">
        <f t="shared" si="1352"/>
        <v>26</v>
      </c>
      <c r="N639" s="38">
        <f t="shared" si="1337"/>
        <v>22</v>
      </c>
      <c r="O639" s="38">
        <f t="shared" si="1338"/>
        <v>28</v>
      </c>
      <c r="P639" s="39"/>
      <c r="Q639" s="39"/>
      <c r="R639" s="39"/>
      <c r="S639" s="39"/>
      <c r="T639" s="39"/>
      <c r="U639" s="39"/>
      <c r="V639" s="39">
        <f>VLOOKUP(A639,Reo_LI,9,FALSE)</f>
        <v>22</v>
      </c>
      <c r="W639" s="39">
        <f>VLOOKUP(A639,Reo_LI,11,FALSE)</f>
        <v>26</v>
      </c>
      <c r="X639" s="39"/>
      <c r="Y639" s="39"/>
      <c r="Z639" s="39"/>
      <c r="AA639" s="39"/>
      <c r="AB639" s="39"/>
      <c r="AC639" s="39"/>
      <c r="AD639" s="40"/>
      <c r="AE639" s="40"/>
      <c r="AF639" s="41">
        <f t="shared" si="1115"/>
        <v>0</v>
      </c>
      <c r="AG639" s="42"/>
    </row>
    <row r="640" spans="1:33" ht="13.8">
      <c r="A640" s="30" t="s">
        <v>5112</v>
      </c>
      <c r="B640" s="30" t="s">
        <v>5113</v>
      </c>
      <c r="C640" s="43"/>
      <c r="D640" s="44"/>
      <c r="E640" s="44"/>
      <c r="F640" s="35">
        <f t="shared" si="1225"/>
        <v>0</v>
      </c>
      <c r="G640" s="35">
        <f t="shared" si="1226"/>
        <v>0</v>
      </c>
      <c r="H640" s="35">
        <f t="shared" si="1083"/>
        <v>0</v>
      </c>
      <c r="I640" s="21">
        <f t="shared" ref="I640:I645" si="1353">VLOOKUP(A640,Old_Inventory,9,FALSE)</f>
        <v>18</v>
      </c>
      <c r="J640" s="37">
        <f t="shared" ref="J640:K640" si="1354">MAX(N640,P640,R640,T640,V640,X640,Z640,AB640,AD640)</f>
        <v>18.89</v>
      </c>
      <c r="K640" s="37">
        <f t="shared" si="1354"/>
        <v>22</v>
      </c>
      <c r="L640" s="38">
        <f t="shared" ref="L640:M640" si="1355">MIN(N640,P640,R640,T640,V640,X640,Z640,AB640,AD640)</f>
        <v>18.89</v>
      </c>
      <c r="M640" s="38">
        <f t="shared" si="1355"/>
        <v>22</v>
      </c>
      <c r="N640" s="38">
        <f t="shared" si="1337"/>
        <v>18.89</v>
      </c>
      <c r="O640" s="38">
        <f t="shared" si="1338"/>
        <v>22</v>
      </c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40"/>
      <c r="AE640" s="40"/>
      <c r="AF640" s="41">
        <f t="shared" si="1115"/>
        <v>0</v>
      </c>
      <c r="AG640" s="42"/>
    </row>
    <row r="641" spans="1:33" ht="13.8">
      <c r="A641" s="30" t="s">
        <v>5114</v>
      </c>
      <c r="B641" s="30" t="s">
        <v>5115</v>
      </c>
      <c r="C641" s="43"/>
      <c r="D641" s="44"/>
      <c r="E641" s="44"/>
      <c r="F641" s="35">
        <f t="shared" si="1225"/>
        <v>0</v>
      </c>
      <c r="G641" s="35">
        <f t="shared" si="1226"/>
        <v>0</v>
      </c>
      <c r="H641" s="35">
        <f t="shared" si="1083"/>
        <v>0</v>
      </c>
      <c r="I641" s="21">
        <f t="shared" si="1353"/>
        <v>18</v>
      </c>
      <c r="J641" s="37">
        <f t="shared" ref="J641:K641" si="1356">MAX(N641,P641,R641,T641,V641,X641,Z641,AB641,AD641)</f>
        <v>31.49</v>
      </c>
      <c r="K641" s="37">
        <f t="shared" si="1356"/>
        <v>37</v>
      </c>
      <c r="L641" s="38">
        <f t="shared" ref="L641:M641" si="1357">MIN(N641,P641,R641,T641,V641,X641,Z641,AB641,AD641)</f>
        <v>31.49</v>
      </c>
      <c r="M641" s="38">
        <f t="shared" si="1357"/>
        <v>37</v>
      </c>
      <c r="N641" s="38">
        <f t="shared" si="1337"/>
        <v>31.49</v>
      </c>
      <c r="O641" s="38">
        <f t="shared" si="1338"/>
        <v>37</v>
      </c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40"/>
      <c r="AE641" s="40"/>
      <c r="AF641" s="41">
        <f t="shared" si="1115"/>
        <v>0</v>
      </c>
      <c r="AG641" s="42"/>
    </row>
    <row r="642" spans="1:33" ht="13.8">
      <c r="A642" s="30" t="s">
        <v>5116</v>
      </c>
      <c r="B642" s="30" t="s">
        <v>5117</v>
      </c>
      <c r="C642" s="43"/>
      <c r="D642" s="44"/>
      <c r="E642" s="44"/>
      <c r="F642" s="35">
        <f t="shared" si="1225"/>
        <v>0</v>
      </c>
      <c r="G642" s="35">
        <f t="shared" si="1226"/>
        <v>0</v>
      </c>
      <c r="H642" s="35">
        <f t="shared" si="1083"/>
        <v>0</v>
      </c>
      <c r="I642" s="21">
        <f t="shared" si="1353"/>
        <v>18</v>
      </c>
      <c r="J642" s="37">
        <f t="shared" ref="J642:K642" si="1358">MAX(N642,P642,R642,T642,V642,X642,Z642,AB642,AD642)</f>
        <v>6.3</v>
      </c>
      <c r="K642" s="37">
        <f t="shared" si="1358"/>
        <v>7</v>
      </c>
      <c r="L642" s="38">
        <f t="shared" ref="L642:M642" si="1359">MIN(N642,P642,R642,T642,V642,X642,Z642,AB642,AD642)</f>
        <v>6.3</v>
      </c>
      <c r="M642" s="38">
        <f t="shared" si="1359"/>
        <v>7</v>
      </c>
      <c r="N642" s="38">
        <f t="shared" si="1337"/>
        <v>6.3</v>
      </c>
      <c r="O642" s="38">
        <f t="shared" si="1338"/>
        <v>7</v>
      </c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40"/>
      <c r="AE642" s="40"/>
      <c r="AF642" s="41">
        <f t="shared" si="1115"/>
        <v>0</v>
      </c>
      <c r="AG642" s="42"/>
    </row>
    <row r="643" spans="1:33" ht="13.8">
      <c r="A643" s="30" t="s">
        <v>5118</v>
      </c>
      <c r="B643" s="30" t="s">
        <v>5119</v>
      </c>
      <c r="C643" s="43"/>
      <c r="D643" s="44"/>
      <c r="E643" s="44"/>
      <c r="F643" s="35">
        <f t="shared" ref="F643:F706" si="1360">IFERROR(SUMIF(Purchase_ItemCode, A643, Purchase_Qty), 0)</f>
        <v>0</v>
      </c>
      <c r="G643" s="35">
        <f t="shared" ref="G643:G706" si="1361">IFERROR(COUNTIF(Sales_PartCode, A643), 0)</f>
        <v>0</v>
      </c>
      <c r="H643" s="35">
        <f t="shared" si="1083"/>
        <v>0</v>
      </c>
      <c r="I643" s="21">
        <f t="shared" si="1353"/>
        <v>18</v>
      </c>
      <c r="J643" s="37">
        <f t="shared" ref="J643:K643" si="1362">MAX(N643,P643,R643,T643,V643,X643,Z643,AB643,AD643)</f>
        <v>6.3</v>
      </c>
      <c r="K643" s="37">
        <f t="shared" si="1362"/>
        <v>7</v>
      </c>
      <c r="L643" s="38">
        <f t="shared" ref="L643:M643" si="1363">MIN(N643,P643,R643,T643,V643,X643,Z643,AB643,AD643)</f>
        <v>6.3</v>
      </c>
      <c r="M643" s="38">
        <f t="shared" si="1363"/>
        <v>7</v>
      </c>
      <c r="N643" s="38">
        <f t="shared" si="1337"/>
        <v>6.3</v>
      </c>
      <c r="O643" s="38">
        <f t="shared" si="1338"/>
        <v>7</v>
      </c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40"/>
      <c r="AE643" s="40"/>
      <c r="AF643" s="41">
        <f t="shared" si="1115"/>
        <v>0</v>
      </c>
      <c r="AG643" s="42"/>
    </row>
    <row r="644" spans="1:33" ht="13.8">
      <c r="A644" s="30" t="s">
        <v>5120</v>
      </c>
      <c r="B644" s="30" t="s">
        <v>5121</v>
      </c>
      <c r="C644" s="43"/>
      <c r="D644" s="44"/>
      <c r="E644" s="44"/>
      <c r="F644" s="35">
        <f t="shared" si="1360"/>
        <v>0</v>
      </c>
      <c r="G644" s="35">
        <f t="shared" si="1361"/>
        <v>0</v>
      </c>
      <c r="H644" s="35">
        <f t="shared" si="1083"/>
        <v>0</v>
      </c>
      <c r="I644" s="21">
        <f t="shared" si="1353"/>
        <v>18</v>
      </c>
      <c r="J644" s="37">
        <f t="shared" ref="J644:K644" si="1364">MAX(N644,P644,R644,T644,V644,X644,Z644,AB644,AD644)</f>
        <v>12.6</v>
      </c>
      <c r="K644" s="37">
        <f t="shared" si="1364"/>
        <v>15</v>
      </c>
      <c r="L644" s="38">
        <f t="shared" ref="L644:M644" si="1365">MIN(N644,P644,R644,T644,V644,X644,Z644,AB644,AD644)</f>
        <v>12.6</v>
      </c>
      <c r="M644" s="38">
        <f t="shared" si="1365"/>
        <v>15</v>
      </c>
      <c r="N644" s="38">
        <f t="shared" si="1337"/>
        <v>12.6</v>
      </c>
      <c r="O644" s="38">
        <f t="shared" si="1338"/>
        <v>15</v>
      </c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40"/>
      <c r="AE644" s="40"/>
      <c r="AF644" s="41">
        <f t="shared" si="1115"/>
        <v>0</v>
      </c>
      <c r="AG644" s="42"/>
    </row>
    <row r="645" spans="1:33" ht="13.8">
      <c r="A645" s="30" t="s">
        <v>5122</v>
      </c>
      <c r="B645" s="30" t="s">
        <v>5123</v>
      </c>
      <c r="C645" s="43"/>
      <c r="D645" s="44"/>
      <c r="E645" s="44"/>
      <c r="F645" s="35">
        <f t="shared" si="1360"/>
        <v>0</v>
      </c>
      <c r="G645" s="35">
        <f t="shared" si="1361"/>
        <v>0</v>
      </c>
      <c r="H645" s="35">
        <f t="shared" si="1083"/>
        <v>0</v>
      </c>
      <c r="I645" s="21">
        <f t="shared" si="1353"/>
        <v>18</v>
      </c>
      <c r="J645" s="37">
        <f t="shared" ref="J645:K645" si="1366">MAX(N645,P645,R645,T645,V645,X645,Z645,AB645,AD645)</f>
        <v>6.3</v>
      </c>
      <c r="K645" s="37">
        <f t="shared" si="1366"/>
        <v>7</v>
      </c>
      <c r="L645" s="38">
        <f t="shared" ref="L645:M645" si="1367">MIN(N645,P645,R645,T645,V645,X645,Z645,AB645,AD645)</f>
        <v>6.3</v>
      </c>
      <c r="M645" s="38">
        <f t="shared" si="1367"/>
        <v>7</v>
      </c>
      <c r="N645" s="38">
        <f t="shared" si="1337"/>
        <v>6.3</v>
      </c>
      <c r="O645" s="38">
        <f t="shared" si="1338"/>
        <v>7</v>
      </c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40"/>
      <c r="AE645" s="40"/>
      <c r="AF645" s="41">
        <f t="shared" si="1115"/>
        <v>0</v>
      </c>
      <c r="AG645" s="42"/>
    </row>
    <row r="646" spans="1:33" ht="13.8">
      <c r="A646" s="30" t="s">
        <v>2461</v>
      </c>
      <c r="B646" s="30" t="s">
        <v>2462</v>
      </c>
      <c r="C646" s="43"/>
      <c r="D646" s="44"/>
      <c r="E646" s="44"/>
      <c r="F646" s="35">
        <f t="shared" si="1360"/>
        <v>0</v>
      </c>
      <c r="G646" s="35">
        <f t="shared" si="1361"/>
        <v>0</v>
      </c>
      <c r="H646" s="35">
        <f t="shared" si="1083"/>
        <v>0</v>
      </c>
      <c r="I646" s="17">
        <v>18</v>
      </c>
      <c r="J646" s="37">
        <f t="shared" ref="J646:K646" si="1368">MAX(N646,P646,R646,T646,V646,X646,Z646,AB646,AD646)</f>
        <v>6.3</v>
      </c>
      <c r="K646" s="37">
        <f t="shared" si="1368"/>
        <v>7</v>
      </c>
      <c r="L646" s="38">
        <f t="shared" ref="L646:M646" si="1369">MIN(N646,P646,R646,T646,V646,X646,Z646,AB646,AD646)</f>
        <v>2</v>
      </c>
      <c r="M646" s="38">
        <f t="shared" si="1369"/>
        <v>3</v>
      </c>
      <c r="N646" s="38">
        <f t="shared" si="1337"/>
        <v>6.3</v>
      </c>
      <c r="O646" s="38">
        <f t="shared" si="1338"/>
        <v>7</v>
      </c>
      <c r="P646" s="39"/>
      <c r="Q646" s="39"/>
      <c r="R646" s="39"/>
      <c r="S646" s="39"/>
      <c r="T646" s="39">
        <f>VLOOKUP(A646,Magnus,9,FALSE)</f>
        <v>2</v>
      </c>
      <c r="U646" s="39">
        <f>VLOOKUP(A646,Magnus,11,FALSE)</f>
        <v>3</v>
      </c>
      <c r="V646" s="39"/>
      <c r="W646" s="39"/>
      <c r="X646" s="39">
        <f>VLOOKUP(A646,Zeal,9,FALSE)</f>
        <v>2</v>
      </c>
      <c r="Y646" s="39">
        <f>VLOOKUP(A646,Zeal,11,FALSE)</f>
        <v>3</v>
      </c>
      <c r="Z646" s="39"/>
      <c r="AA646" s="39"/>
      <c r="AB646" s="39"/>
      <c r="AC646" s="39"/>
      <c r="AD646" s="40"/>
      <c r="AE646" s="40"/>
      <c r="AF646" s="41">
        <f t="shared" si="1115"/>
        <v>0</v>
      </c>
      <c r="AG646" s="42"/>
    </row>
    <row r="647" spans="1:33" ht="13.8">
      <c r="A647" s="30" t="s">
        <v>5124</v>
      </c>
      <c r="B647" s="30" t="s">
        <v>5125</v>
      </c>
      <c r="C647" s="43"/>
      <c r="D647" s="44"/>
      <c r="E647" s="44"/>
      <c r="F647" s="35">
        <f t="shared" si="1360"/>
        <v>0</v>
      </c>
      <c r="G647" s="35">
        <f t="shared" si="1361"/>
        <v>0</v>
      </c>
      <c r="H647" s="35">
        <f t="shared" si="1083"/>
        <v>0</v>
      </c>
      <c r="I647" s="21">
        <f>VLOOKUP(A647,Old_Inventory,9,FALSE)</f>
        <v>18</v>
      </c>
      <c r="J647" s="37">
        <f t="shared" ref="J647:K647" si="1370">MAX(N647,P647,R647,T647,V647,X647,Z647,AB647,AD647)</f>
        <v>6.3</v>
      </c>
      <c r="K647" s="37">
        <f t="shared" si="1370"/>
        <v>7</v>
      </c>
      <c r="L647" s="38">
        <f t="shared" ref="L647:M647" si="1371">MIN(N647,P647,R647,T647,V647,X647,Z647,AB647,AD647)</f>
        <v>6.3</v>
      </c>
      <c r="M647" s="38">
        <f t="shared" si="1371"/>
        <v>7</v>
      </c>
      <c r="N647" s="38">
        <f t="shared" si="1337"/>
        <v>6.3</v>
      </c>
      <c r="O647" s="38">
        <f t="shared" si="1338"/>
        <v>7</v>
      </c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40"/>
      <c r="AE647" s="40"/>
      <c r="AF647" s="41">
        <f t="shared" si="1115"/>
        <v>0</v>
      </c>
      <c r="AG647" s="42"/>
    </row>
    <row r="648" spans="1:33" ht="13.8">
      <c r="A648" s="30" t="s">
        <v>5126</v>
      </c>
      <c r="B648" s="30" t="s">
        <v>5127</v>
      </c>
      <c r="C648" s="43"/>
      <c r="D648" s="44"/>
      <c r="E648" s="44"/>
      <c r="F648" s="35">
        <f t="shared" si="1360"/>
        <v>0</v>
      </c>
      <c r="G648" s="35">
        <f t="shared" si="1361"/>
        <v>0</v>
      </c>
      <c r="H648" s="35">
        <f t="shared" si="1083"/>
        <v>0</v>
      </c>
      <c r="I648" s="21">
        <f>VLOOKUP(A648,Old_Inventory,9,FALSE)</f>
        <v>18</v>
      </c>
      <c r="J648" s="37">
        <f t="shared" ref="J648:K648" si="1372">MAX(N648,P648,R648,T648,V648,X648,Z648,AB648,AD648)</f>
        <v>6.3</v>
      </c>
      <c r="K648" s="37">
        <f t="shared" si="1372"/>
        <v>7</v>
      </c>
      <c r="L648" s="38">
        <f t="shared" ref="L648:M648" si="1373">MIN(N648,P648,R648,T648,V648,X648,Z648,AB648,AD648)</f>
        <v>6.3</v>
      </c>
      <c r="M648" s="38">
        <f t="shared" si="1373"/>
        <v>7</v>
      </c>
      <c r="N648" s="38">
        <f t="shared" si="1337"/>
        <v>6.3</v>
      </c>
      <c r="O648" s="38">
        <f t="shared" si="1338"/>
        <v>7</v>
      </c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40"/>
      <c r="AE648" s="40"/>
      <c r="AF648" s="41">
        <f t="shared" si="1115"/>
        <v>0</v>
      </c>
      <c r="AG648" s="42"/>
    </row>
    <row r="649" spans="1:33" ht="13.8">
      <c r="A649" s="30" t="s">
        <v>5128</v>
      </c>
      <c r="B649" s="30" t="s">
        <v>5129</v>
      </c>
      <c r="C649" s="43"/>
      <c r="D649" s="44"/>
      <c r="E649" s="44"/>
      <c r="F649" s="35">
        <f t="shared" si="1360"/>
        <v>0</v>
      </c>
      <c r="G649" s="35">
        <f t="shared" si="1361"/>
        <v>0</v>
      </c>
      <c r="H649" s="35">
        <f t="shared" si="1083"/>
        <v>0</v>
      </c>
      <c r="I649" s="21">
        <f>VLOOKUP(A649,Old_Inventory,9,FALSE)</f>
        <v>18</v>
      </c>
      <c r="J649" s="37">
        <f t="shared" ref="J649:K649" si="1374">MAX(N649,P649,R649,T649,V649,X649,Z649,AB649,AD649)</f>
        <v>18.89</v>
      </c>
      <c r="K649" s="37">
        <f t="shared" si="1374"/>
        <v>22</v>
      </c>
      <c r="L649" s="38">
        <f t="shared" ref="L649:M649" si="1375">MIN(N649,P649,R649,T649,V649,X649,Z649,AB649,AD649)</f>
        <v>18.89</v>
      </c>
      <c r="M649" s="38">
        <f t="shared" si="1375"/>
        <v>22</v>
      </c>
      <c r="N649" s="38">
        <f t="shared" si="1337"/>
        <v>18.89</v>
      </c>
      <c r="O649" s="38">
        <f t="shared" si="1338"/>
        <v>22</v>
      </c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40"/>
      <c r="AE649" s="40"/>
      <c r="AF649" s="41">
        <f t="shared" si="1115"/>
        <v>0</v>
      </c>
      <c r="AG649" s="42"/>
    </row>
    <row r="650" spans="1:33" ht="13.8">
      <c r="A650" s="30" t="s">
        <v>5130</v>
      </c>
      <c r="B650" s="30" t="s">
        <v>5131</v>
      </c>
      <c r="C650" s="43"/>
      <c r="D650" s="44"/>
      <c r="E650" s="44"/>
      <c r="F650" s="35">
        <f t="shared" si="1360"/>
        <v>0</v>
      </c>
      <c r="G650" s="35">
        <f t="shared" si="1361"/>
        <v>0</v>
      </c>
      <c r="H650" s="35">
        <f t="shared" si="1083"/>
        <v>0</v>
      </c>
      <c r="I650" s="21">
        <f>VLOOKUP(A650,Old_Inventory,9,FALSE)</f>
        <v>18</v>
      </c>
      <c r="J650" s="37">
        <f t="shared" ref="J650:K650" si="1376">MAX(N650,P650,R650,T650,V650,X650,Z650,AB650,AD650)</f>
        <v>75.58</v>
      </c>
      <c r="K650" s="37">
        <f t="shared" si="1376"/>
        <v>89</v>
      </c>
      <c r="L650" s="38">
        <f t="shared" ref="L650:M650" si="1377">MIN(N650,P650,R650,T650,V650,X650,Z650,AB650,AD650)</f>
        <v>75.58</v>
      </c>
      <c r="M650" s="38">
        <f t="shared" si="1377"/>
        <v>89</v>
      </c>
      <c r="N650" s="38">
        <f t="shared" si="1337"/>
        <v>75.58</v>
      </c>
      <c r="O650" s="38">
        <f t="shared" si="1338"/>
        <v>89</v>
      </c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40"/>
      <c r="AE650" s="40"/>
      <c r="AF650" s="41">
        <f t="shared" si="1115"/>
        <v>0</v>
      </c>
      <c r="AG650" s="42"/>
    </row>
    <row r="651" spans="1:33" ht="13.8">
      <c r="A651" s="33" t="s">
        <v>2463</v>
      </c>
      <c r="B651" s="33" t="s">
        <v>2464</v>
      </c>
      <c r="C651" s="34"/>
      <c r="D651" s="35"/>
      <c r="E651" s="35"/>
      <c r="F651" s="35">
        <f t="shared" si="1360"/>
        <v>0</v>
      </c>
      <c r="G651" s="35">
        <f t="shared" si="1361"/>
        <v>0</v>
      </c>
      <c r="H651" s="35">
        <f t="shared" si="1083"/>
        <v>0</v>
      </c>
      <c r="I651" s="17">
        <v>18</v>
      </c>
      <c r="J651" s="37">
        <f t="shared" ref="J651:K651" si="1378">MAX(N651,P651,R651,T651,V651,X651,Z651,AB651,AD651)</f>
        <v>107</v>
      </c>
      <c r="K651" s="37">
        <f t="shared" si="1378"/>
        <v>127</v>
      </c>
      <c r="L651" s="38">
        <f t="shared" ref="L651:M651" si="1379">MIN(N651,P651,R651,T651,V651,X651,Z651,AB651,AD651)</f>
        <v>106</v>
      </c>
      <c r="M651" s="38">
        <f t="shared" si="1379"/>
        <v>125</v>
      </c>
      <c r="N651" s="38">
        <f t="shared" si="1337"/>
        <v>106</v>
      </c>
      <c r="O651" s="38">
        <f t="shared" si="1338"/>
        <v>125</v>
      </c>
      <c r="P651" s="39"/>
      <c r="Q651" s="39"/>
      <c r="R651" s="39"/>
      <c r="S651" s="39"/>
      <c r="T651" s="39">
        <f>VLOOKUP(A651,Magnus,9,FALSE)</f>
        <v>107</v>
      </c>
      <c r="U651" s="39">
        <f>VLOOKUP(A651,Magnus,11,FALSE)</f>
        <v>127</v>
      </c>
      <c r="V651" s="39"/>
      <c r="W651" s="39"/>
      <c r="X651" s="39"/>
      <c r="Y651" s="39"/>
      <c r="Z651" s="39"/>
      <c r="AA651" s="39"/>
      <c r="AB651" s="39"/>
      <c r="AC651" s="39"/>
      <c r="AD651" s="40"/>
      <c r="AE651" s="40"/>
      <c r="AF651" s="41">
        <f t="shared" si="1115"/>
        <v>0</v>
      </c>
      <c r="AG651" s="42"/>
    </row>
    <row r="652" spans="1:33" ht="13.8">
      <c r="A652" s="30" t="s">
        <v>5132</v>
      </c>
      <c r="B652" s="30" t="s">
        <v>5133</v>
      </c>
      <c r="C652" s="43"/>
      <c r="D652" s="44"/>
      <c r="E652" s="44"/>
      <c r="F652" s="35">
        <f t="shared" si="1360"/>
        <v>0</v>
      </c>
      <c r="G652" s="35">
        <f t="shared" si="1361"/>
        <v>0</v>
      </c>
      <c r="H652" s="35">
        <f t="shared" si="1083"/>
        <v>0</v>
      </c>
      <c r="I652" s="21">
        <f t="shared" ref="I652:I659" si="1380">VLOOKUP(A652,Old_Inventory,9,FALSE)</f>
        <v>18</v>
      </c>
      <c r="J652" s="37">
        <f t="shared" ref="J652:K652" si="1381">MAX(N652,P652,R652,T652,V652,X652,Z652,AB652,AD652)</f>
        <v>6.3</v>
      </c>
      <c r="K652" s="37">
        <f t="shared" si="1381"/>
        <v>7</v>
      </c>
      <c r="L652" s="38">
        <f t="shared" ref="L652:M652" si="1382">MIN(N652,P652,R652,T652,V652,X652,Z652,AB652,AD652)</f>
        <v>6.3</v>
      </c>
      <c r="M652" s="38">
        <f t="shared" si="1382"/>
        <v>7</v>
      </c>
      <c r="N652" s="38">
        <f t="shared" si="1337"/>
        <v>6.3</v>
      </c>
      <c r="O652" s="38">
        <f t="shared" si="1338"/>
        <v>7</v>
      </c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40"/>
      <c r="AE652" s="40"/>
      <c r="AF652" s="41">
        <f t="shared" si="1115"/>
        <v>0</v>
      </c>
      <c r="AG652" s="42"/>
    </row>
    <row r="653" spans="1:33" ht="13.8">
      <c r="A653" s="30" t="s">
        <v>5134</v>
      </c>
      <c r="B653" s="30" t="s">
        <v>5135</v>
      </c>
      <c r="C653" s="43"/>
      <c r="D653" s="44"/>
      <c r="E653" s="44"/>
      <c r="F653" s="35">
        <f t="shared" si="1360"/>
        <v>0</v>
      </c>
      <c r="G653" s="35">
        <f t="shared" si="1361"/>
        <v>0</v>
      </c>
      <c r="H653" s="35">
        <f t="shared" si="1083"/>
        <v>0</v>
      </c>
      <c r="I653" s="21">
        <f t="shared" si="1380"/>
        <v>18</v>
      </c>
      <c r="J653" s="37">
        <f t="shared" ref="J653:K653" si="1383">MAX(N653,P653,R653,T653,V653,X653,Z653,AB653,AD653)</f>
        <v>6.3</v>
      </c>
      <c r="K653" s="37">
        <f t="shared" si="1383"/>
        <v>7</v>
      </c>
      <c r="L653" s="38">
        <f t="shared" ref="L653:M653" si="1384">MIN(N653,P653,R653,T653,V653,X653,Z653,AB653,AD653)</f>
        <v>6.3</v>
      </c>
      <c r="M653" s="38">
        <f t="shared" si="1384"/>
        <v>7</v>
      </c>
      <c r="N653" s="38">
        <f t="shared" si="1337"/>
        <v>6.3</v>
      </c>
      <c r="O653" s="38">
        <f t="shared" si="1338"/>
        <v>7</v>
      </c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40"/>
      <c r="AE653" s="40"/>
      <c r="AF653" s="41">
        <f t="shared" si="1115"/>
        <v>0</v>
      </c>
      <c r="AG653" s="42"/>
    </row>
    <row r="654" spans="1:33" ht="13.8">
      <c r="A654" s="30" t="s">
        <v>5136</v>
      </c>
      <c r="B654" s="30" t="s">
        <v>5137</v>
      </c>
      <c r="C654" s="43"/>
      <c r="D654" s="44"/>
      <c r="E654" s="44"/>
      <c r="F654" s="35">
        <f t="shared" si="1360"/>
        <v>0</v>
      </c>
      <c r="G654" s="35">
        <f t="shared" si="1361"/>
        <v>0</v>
      </c>
      <c r="H654" s="35">
        <f t="shared" si="1083"/>
        <v>0</v>
      </c>
      <c r="I654" s="21">
        <f t="shared" si="1380"/>
        <v>18</v>
      </c>
      <c r="J654" s="37">
        <f t="shared" ref="J654:K654" si="1385">MAX(N654,P654,R654,T654,V654,X654,Z654,AB654,AD654)</f>
        <v>12.6</v>
      </c>
      <c r="K654" s="37">
        <f t="shared" si="1385"/>
        <v>15</v>
      </c>
      <c r="L654" s="38">
        <f t="shared" ref="L654:M654" si="1386">MIN(N654,P654,R654,T654,V654,X654,Z654,AB654,AD654)</f>
        <v>12.6</v>
      </c>
      <c r="M654" s="38">
        <f t="shared" si="1386"/>
        <v>15</v>
      </c>
      <c r="N654" s="38">
        <f t="shared" si="1337"/>
        <v>12.6</v>
      </c>
      <c r="O654" s="38">
        <f t="shared" si="1338"/>
        <v>15</v>
      </c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40"/>
      <c r="AE654" s="40"/>
      <c r="AF654" s="41">
        <f t="shared" si="1115"/>
        <v>0</v>
      </c>
      <c r="AG654" s="42"/>
    </row>
    <row r="655" spans="1:33" ht="13.8">
      <c r="A655" s="30" t="s">
        <v>5138</v>
      </c>
      <c r="B655" s="30" t="s">
        <v>5139</v>
      </c>
      <c r="C655" s="43"/>
      <c r="D655" s="44"/>
      <c r="E655" s="44"/>
      <c r="F655" s="35">
        <f t="shared" si="1360"/>
        <v>0</v>
      </c>
      <c r="G655" s="35">
        <f t="shared" si="1361"/>
        <v>0</v>
      </c>
      <c r="H655" s="35">
        <f t="shared" si="1083"/>
        <v>0</v>
      </c>
      <c r="I655" s="21">
        <f t="shared" si="1380"/>
        <v>18</v>
      </c>
      <c r="J655" s="37">
        <f t="shared" ref="J655:K655" si="1387">MAX(N655,P655,R655,T655,V655,X655,Z655,AB655,AD655)</f>
        <v>12.6</v>
      </c>
      <c r="K655" s="37">
        <f t="shared" si="1387"/>
        <v>15</v>
      </c>
      <c r="L655" s="38">
        <f t="shared" ref="L655:M655" si="1388">MIN(N655,P655,R655,T655,V655,X655,Z655,AB655,AD655)</f>
        <v>12.6</v>
      </c>
      <c r="M655" s="38">
        <f t="shared" si="1388"/>
        <v>15</v>
      </c>
      <c r="N655" s="38">
        <f t="shared" si="1337"/>
        <v>12.6</v>
      </c>
      <c r="O655" s="38">
        <f t="shared" si="1338"/>
        <v>15</v>
      </c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40"/>
      <c r="AE655" s="40"/>
      <c r="AF655" s="41">
        <f t="shared" si="1115"/>
        <v>0</v>
      </c>
      <c r="AG655" s="42"/>
    </row>
    <row r="656" spans="1:33" ht="13.8">
      <c r="A656" s="30" t="s">
        <v>5140</v>
      </c>
      <c r="B656" s="30" t="s">
        <v>5141</v>
      </c>
      <c r="C656" s="43"/>
      <c r="D656" s="44"/>
      <c r="E656" s="44"/>
      <c r="F656" s="35">
        <f t="shared" si="1360"/>
        <v>0</v>
      </c>
      <c r="G656" s="35">
        <f t="shared" si="1361"/>
        <v>0</v>
      </c>
      <c r="H656" s="35">
        <f t="shared" si="1083"/>
        <v>0</v>
      </c>
      <c r="I656" s="21">
        <f t="shared" si="1380"/>
        <v>18</v>
      </c>
      <c r="J656" s="37">
        <f t="shared" ref="J656:K656" si="1389">MAX(N656,P656,R656,T656,V656,X656,Z656,AB656,AD656)</f>
        <v>125.96</v>
      </c>
      <c r="K656" s="37">
        <f t="shared" si="1389"/>
        <v>149</v>
      </c>
      <c r="L656" s="38">
        <f t="shared" ref="L656:M656" si="1390">MIN(N656,P656,R656,T656,V656,X656,Z656,AB656,AD656)</f>
        <v>125.96</v>
      </c>
      <c r="M656" s="38">
        <f t="shared" si="1390"/>
        <v>149</v>
      </c>
      <c r="N656" s="38">
        <f t="shared" si="1337"/>
        <v>125.96</v>
      </c>
      <c r="O656" s="38">
        <f t="shared" si="1338"/>
        <v>149</v>
      </c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40"/>
      <c r="AE656" s="40"/>
      <c r="AF656" s="41">
        <f t="shared" si="1115"/>
        <v>0</v>
      </c>
      <c r="AG656" s="42"/>
    </row>
    <row r="657" spans="1:33" ht="13.8">
      <c r="A657" s="30" t="s">
        <v>5142</v>
      </c>
      <c r="B657" s="30" t="s">
        <v>5143</v>
      </c>
      <c r="C657" s="43"/>
      <c r="D657" s="44"/>
      <c r="E657" s="44"/>
      <c r="F657" s="35">
        <f t="shared" si="1360"/>
        <v>0</v>
      </c>
      <c r="G657" s="35">
        <f t="shared" si="1361"/>
        <v>0</v>
      </c>
      <c r="H657" s="35">
        <f t="shared" si="1083"/>
        <v>0</v>
      </c>
      <c r="I657" s="21">
        <f t="shared" si="1380"/>
        <v>18</v>
      </c>
      <c r="J657" s="37">
        <f t="shared" ref="J657:K657" si="1391">MAX(N657,P657,R657,T657,V657,X657,Z657,AB657,AD657)</f>
        <v>44.09</v>
      </c>
      <c r="K657" s="37">
        <f t="shared" si="1391"/>
        <v>52</v>
      </c>
      <c r="L657" s="38">
        <f t="shared" ref="L657:M657" si="1392">MIN(N657,P657,R657,T657,V657,X657,Z657,AB657,AD657)</f>
        <v>44.09</v>
      </c>
      <c r="M657" s="38">
        <f t="shared" si="1392"/>
        <v>52</v>
      </c>
      <c r="N657" s="38">
        <f t="shared" si="1337"/>
        <v>44.09</v>
      </c>
      <c r="O657" s="38">
        <f t="shared" si="1338"/>
        <v>52</v>
      </c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40"/>
      <c r="AE657" s="40"/>
      <c r="AF657" s="41">
        <f t="shared" si="1115"/>
        <v>0</v>
      </c>
      <c r="AG657" s="42"/>
    </row>
    <row r="658" spans="1:33" ht="13.8">
      <c r="A658" s="30" t="s">
        <v>5144</v>
      </c>
      <c r="B658" s="30" t="s">
        <v>5145</v>
      </c>
      <c r="C658" s="43"/>
      <c r="D658" s="44"/>
      <c r="E658" s="44"/>
      <c r="F658" s="35">
        <f t="shared" si="1360"/>
        <v>0</v>
      </c>
      <c r="G658" s="35">
        <f t="shared" si="1361"/>
        <v>0</v>
      </c>
      <c r="H658" s="35">
        <f t="shared" si="1083"/>
        <v>0</v>
      </c>
      <c r="I658" s="21">
        <f t="shared" si="1380"/>
        <v>18</v>
      </c>
      <c r="J658" s="37">
        <f t="shared" ref="J658:K658" si="1393">MAX(N658,P658,R658,T658,V658,X658,Z658,AB658,AD658)</f>
        <v>12.6</v>
      </c>
      <c r="K658" s="37">
        <f t="shared" si="1393"/>
        <v>15</v>
      </c>
      <c r="L658" s="38">
        <f t="shared" ref="L658:M658" si="1394">MIN(N658,P658,R658,T658,V658,X658,Z658,AB658,AD658)</f>
        <v>12.6</v>
      </c>
      <c r="M658" s="38">
        <f t="shared" si="1394"/>
        <v>15</v>
      </c>
      <c r="N658" s="38">
        <f t="shared" si="1337"/>
        <v>12.6</v>
      </c>
      <c r="O658" s="38">
        <f t="shared" si="1338"/>
        <v>15</v>
      </c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40"/>
      <c r="AE658" s="40"/>
      <c r="AF658" s="41">
        <f t="shared" si="1115"/>
        <v>0</v>
      </c>
      <c r="AG658" s="42"/>
    </row>
    <row r="659" spans="1:33" ht="13.8">
      <c r="A659" s="30" t="s">
        <v>5146</v>
      </c>
      <c r="B659" s="30" t="s">
        <v>5147</v>
      </c>
      <c r="C659" s="43"/>
      <c r="D659" s="44"/>
      <c r="E659" s="44"/>
      <c r="F659" s="35">
        <f t="shared" si="1360"/>
        <v>0</v>
      </c>
      <c r="G659" s="35">
        <f t="shared" si="1361"/>
        <v>0</v>
      </c>
      <c r="H659" s="35">
        <f t="shared" si="1083"/>
        <v>0</v>
      </c>
      <c r="I659" s="21">
        <f t="shared" si="1380"/>
        <v>18</v>
      </c>
      <c r="J659" s="37">
        <f t="shared" ref="J659:K659" si="1395">MAX(N659,P659,R659,T659,V659,X659,Z659,AB659,AD659)</f>
        <v>6.3</v>
      </c>
      <c r="K659" s="37">
        <f t="shared" si="1395"/>
        <v>7</v>
      </c>
      <c r="L659" s="38">
        <f t="shared" ref="L659:M659" si="1396">MIN(N659,P659,R659,T659,V659,X659,Z659,AB659,AD659)</f>
        <v>6.3</v>
      </c>
      <c r="M659" s="38">
        <f t="shared" si="1396"/>
        <v>7</v>
      </c>
      <c r="N659" s="38">
        <f t="shared" si="1337"/>
        <v>6.3</v>
      </c>
      <c r="O659" s="38">
        <f t="shared" si="1338"/>
        <v>7</v>
      </c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40"/>
      <c r="AE659" s="40"/>
      <c r="AF659" s="41">
        <f t="shared" si="1115"/>
        <v>0</v>
      </c>
      <c r="AG659" s="42"/>
    </row>
    <row r="660" spans="1:33" ht="13.8">
      <c r="A660" s="30" t="s">
        <v>2828</v>
      </c>
      <c r="B660" s="30" t="s">
        <v>2829</v>
      </c>
      <c r="C660" s="43"/>
      <c r="D660" s="44"/>
      <c r="E660" s="44"/>
      <c r="F660" s="35">
        <f t="shared" si="1360"/>
        <v>0</v>
      </c>
      <c r="G660" s="35">
        <f t="shared" si="1361"/>
        <v>0</v>
      </c>
      <c r="H660" s="35">
        <f t="shared" si="1083"/>
        <v>0</v>
      </c>
      <c r="I660" s="17">
        <v>18</v>
      </c>
      <c r="J660" s="37">
        <f t="shared" ref="J660:K660" si="1397">MAX(N660,P660,R660,T660,V660,X660,Z660,AB660,AD660)</f>
        <v>37.79</v>
      </c>
      <c r="K660" s="37">
        <f t="shared" si="1397"/>
        <v>45</v>
      </c>
      <c r="L660" s="38">
        <f t="shared" ref="L660:M660" si="1398">MIN(N660,P660,R660,T660,V660,X660,Z660,AB660,AD660)</f>
        <v>24</v>
      </c>
      <c r="M660" s="38">
        <f t="shared" si="1398"/>
        <v>29</v>
      </c>
      <c r="N660" s="38">
        <f t="shared" si="1337"/>
        <v>37.79</v>
      </c>
      <c r="O660" s="38">
        <f t="shared" si="1338"/>
        <v>45</v>
      </c>
      <c r="P660" s="39"/>
      <c r="Q660" s="39"/>
      <c r="R660" s="39"/>
      <c r="S660" s="39"/>
      <c r="T660" s="39"/>
      <c r="U660" s="39"/>
      <c r="V660" s="39">
        <f>VLOOKUP(A660,Reo_LI,9,FALSE)</f>
        <v>24</v>
      </c>
      <c r="W660" s="39">
        <f>VLOOKUP(A660,Reo_LI,11,FALSE)</f>
        <v>29</v>
      </c>
      <c r="X660" s="39"/>
      <c r="Y660" s="39"/>
      <c r="Z660" s="39"/>
      <c r="AA660" s="39"/>
      <c r="AB660" s="39"/>
      <c r="AC660" s="39"/>
      <c r="AD660" s="40"/>
      <c r="AE660" s="40"/>
      <c r="AF660" s="41">
        <f t="shared" si="1115"/>
        <v>0</v>
      </c>
      <c r="AG660" s="42"/>
    </row>
    <row r="661" spans="1:33" ht="13.8">
      <c r="A661" s="30" t="s">
        <v>2832</v>
      </c>
      <c r="B661" s="30" t="s">
        <v>2833</v>
      </c>
      <c r="C661" s="43"/>
      <c r="D661" s="44"/>
      <c r="E661" s="44"/>
      <c r="F661" s="35">
        <f t="shared" si="1360"/>
        <v>0</v>
      </c>
      <c r="G661" s="35">
        <f t="shared" si="1361"/>
        <v>0</v>
      </c>
      <c r="H661" s="35">
        <f t="shared" si="1083"/>
        <v>0</v>
      </c>
      <c r="I661" s="17">
        <v>18</v>
      </c>
      <c r="J661" s="37">
        <f t="shared" ref="J661:K661" si="1399">MAX(N661,P661,R661,T661,V661,X661,Z661,AB661,AD661)</f>
        <v>14</v>
      </c>
      <c r="K661" s="37">
        <f t="shared" si="1399"/>
        <v>17</v>
      </c>
      <c r="L661" s="38">
        <f t="shared" ref="L661:M661" si="1400">MIN(N661,P661,R661,T661,V661,X661,Z661,AB661,AD661)</f>
        <v>13</v>
      </c>
      <c r="M661" s="38">
        <f t="shared" si="1400"/>
        <v>17</v>
      </c>
      <c r="N661" s="38">
        <f t="shared" si="1337"/>
        <v>13</v>
      </c>
      <c r="O661" s="38">
        <f t="shared" si="1338"/>
        <v>17</v>
      </c>
      <c r="P661" s="39"/>
      <c r="Q661" s="39"/>
      <c r="R661" s="39"/>
      <c r="S661" s="39"/>
      <c r="T661" s="39"/>
      <c r="U661" s="39"/>
      <c r="V661" s="39">
        <f>VLOOKUP(A661,Reo_LI,9,FALSE)</f>
        <v>14</v>
      </c>
      <c r="W661" s="39">
        <f>VLOOKUP(A661,Reo_LI,11,FALSE)</f>
        <v>17</v>
      </c>
      <c r="X661" s="39"/>
      <c r="Y661" s="39"/>
      <c r="Z661" s="39"/>
      <c r="AA661" s="39"/>
      <c r="AB661" s="39"/>
      <c r="AC661" s="39"/>
      <c r="AD661" s="40"/>
      <c r="AE661" s="40"/>
      <c r="AF661" s="41">
        <f t="shared" si="1115"/>
        <v>0</v>
      </c>
      <c r="AG661" s="42"/>
    </row>
    <row r="662" spans="1:33" ht="27.6">
      <c r="A662" s="30" t="s">
        <v>5148</v>
      </c>
      <c r="B662" s="30" t="s">
        <v>5149</v>
      </c>
      <c r="C662" s="43"/>
      <c r="D662" s="44"/>
      <c r="E662" s="44"/>
      <c r="F662" s="35">
        <f t="shared" si="1360"/>
        <v>0</v>
      </c>
      <c r="G662" s="35">
        <f t="shared" si="1361"/>
        <v>0</v>
      </c>
      <c r="H662" s="35">
        <f t="shared" si="1083"/>
        <v>0</v>
      </c>
      <c r="I662" s="21">
        <f t="shared" ref="I662:I676" si="1401">VLOOKUP(A662,Old_Inventory,9,FALSE)</f>
        <v>18</v>
      </c>
      <c r="J662" s="37">
        <f t="shared" ref="J662:K662" si="1402">MAX(N662,P662,R662,T662,V662,X662,Z662,AB662,AD662)</f>
        <v>25.19</v>
      </c>
      <c r="K662" s="37">
        <f t="shared" si="1402"/>
        <v>30</v>
      </c>
      <c r="L662" s="38">
        <f t="shared" ref="L662:M662" si="1403">MIN(N662,P662,R662,T662,V662,X662,Z662,AB662,AD662)</f>
        <v>25.19</v>
      </c>
      <c r="M662" s="38">
        <f t="shared" si="1403"/>
        <v>30</v>
      </c>
      <c r="N662" s="38">
        <f t="shared" si="1337"/>
        <v>25.19</v>
      </c>
      <c r="O662" s="38">
        <f t="shared" si="1338"/>
        <v>30</v>
      </c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40"/>
      <c r="AE662" s="40"/>
      <c r="AF662" s="41">
        <f t="shared" si="1115"/>
        <v>0</v>
      </c>
      <c r="AG662" s="42"/>
    </row>
    <row r="663" spans="1:33" ht="13.8">
      <c r="A663" s="30" t="s">
        <v>5150</v>
      </c>
      <c r="B663" s="30" t="s">
        <v>5151</v>
      </c>
      <c r="C663" s="43"/>
      <c r="D663" s="44"/>
      <c r="E663" s="44"/>
      <c r="F663" s="35">
        <f t="shared" si="1360"/>
        <v>0</v>
      </c>
      <c r="G663" s="35">
        <f t="shared" si="1361"/>
        <v>0</v>
      </c>
      <c r="H663" s="35">
        <f t="shared" si="1083"/>
        <v>0</v>
      </c>
      <c r="I663" s="21">
        <f t="shared" si="1401"/>
        <v>18</v>
      </c>
      <c r="J663" s="37">
        <f t="shared" ref="J663:K663" si="1404">MAX(N663,P663,R663,T663,V663,X663,Z663,AB663,AD663)</f>
        <v>37.79</v>
      </c>
      <c r="K663" s="37">
        <f t="shared" si="1404"/>
        <v>45</v>
      </c>
      <c r="L663" s="38">
        <f t="shared" ref="L663:M663" si="1405">MIN(N663,P663,R663,T663,V663,X663,Z663,AB663,AD663)</f>
        <v>37.79</v>
      </c>
      <c r="M663" s="38">
        <f t="shared" si="1405"/>
        <v>45</v>
      </c>
      <c r="N663" s="38">
        <f t="shared" si="1337"/>
        <v>37.79</v>
      </c>
      <c r="O663" s="38">
        <f t="shared" si="1338"/>
        <v>45</v>
      </c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40"/>
      <c r="AE663" s="40"/>
      <c r="AF663" s="41">
        <f t="shared" si="1115"/>
        <v>0</v>
      </c>
      <c r="AG663" s="42"/>
    </row>
    <row r="664" spans="1:33" ht="13.8">
      <c r="A664" s="30" t="s">
        <v>5152</v>
      </c>
      <c r="B664" s="30" t="s">
        <v>5153</v>
      </c>
      <c r="C664" s="43"/>
      <c r="D664" s="44"/>
      <c r="E664" s="44"/>
      <c r="F664" s="35">
        <f t="shared" si="1360"/>
        <v>0</v>
      </c>
      <c r="G664" s="35">
        <f t="shared" si="1361"/>
        <v>0</v>
      </c>
      <c r="H664" s="35">
        <f t="shared" si="1083"/>
        <v>0</v>
      </c>
      <c r="I664" s="21">
        <f t="shared" si="1401"/>
        <v>18</v>
      </c>
      <c r="J664" s="37">
        <f t="shared" ref="J664:K664" si="1406">MAX(N664,P664,R664,T664,V664,X664,Z664,AB664,AD664)</f>
        <v>6.3</v>
      </c>
      <c r="K664" s="37">
        <f t="shared" si="1406"/>
        <v>7</v>
      </c>
      <c r="L664" s="38">
        <f t="shared" ref="L664:M664" si="1407">MIN(N664,P664,R664,T664,V664,X664,Z664,AB664,AD664)</f>
        <v>6.3</v>
      </c>
      <c r="M664" s="38">
        <f t="shared" si="1407"/>
        <v>7</v>
      </c>
      <c r="N664" s="38">
        <f t="shared" si="1337"/>
        <v>6.3</v>
      </c>
      <c r="O664" s="38">
        <f t="shared" si="1338"/>
        <v>7</v>
      </c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40"/>
      <c r="AE664" s="40"/>
      <c r="AF664" s="41">
        <f t="shared" si="1115"/>
        <v>0</v>
      </c>
      <c r="AG664" s="42"/>
    </row>
    <row r="665" spans="1:33" ht="13.8">
      <c r="A665" s="30" t="s">
        <v>5154</v>
      </c>
      <c r="B665" s="30" t="s">
        <v>5155</v>
      </c>
      <c r="C665" s="43"/>
      <c r="D665" s="44"/>
      <c r="E665" s="44"/>
      <c r="F665" s="35">
        <f t="shared" si="1360"/>
        <v>0</v>
      </c>
      <c r="G665" s="35">
        <f t="shared" si="1361"/>
        <v>0</v>
      </c>
      <c r="H665" s="35">
        <f t="shared" si="1083"/>
        <v>0</v>
      </c>
      <c r="I665" s="21">
        <f t="shared" si="1401"/>
        <v>18</v>
      </c>
      <c r="J665" s="37">
        <f t="shared" ref="J665:K665" si="1408">MAX(N665,P665,R665,T665,V665,X665,Z665,AB665,AD665)</f>
        <v>6.3</v>
      </c>
      <c r="K665" s="37">
        <f t="shared" si="1408"/>
        <v>7</v>
      </c>
      <c r="L665" s="38">
        <f t="shared" ref="L665:M665" si="1409">MIN(N665,P665,R665,T665,V665,X665,Z665,AB665,AD665)</f>
        <v>6.3</v>
      </c>
      <c r="M665" s="38">
        <f t="shared" si="1409"/>
        <v>7</v>
      </c>
      <c r="N665" s="38">
        <f t="shared" si="1337"/>
        <v>6.3</v>
      </c>
      <c r="O665" s="38">
        <f t="shared" si="1338"/>
        <v>7</v>
      </c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40"/>
      <c r="AE665" s="40"/>
      <c r="AF665" s="41">
        <f t="shared" si="1115"/>
        <v>0</v>
      </c>
      <c r="AG665" s="42"/>
    </row>
    <row r="666" spans="1:33" ht="13.8">
      <c r="A666" s="30" t="s">
        <v>5156</v>
      </c>
      <c r="B666" s="30" t="s">
        <v>5157</v>
      </c>
      <c r="C666" s="43"/>
      <c r="D666" s="44"/>
      <c r="E666" s="44"/>
      <c r="F666" s="35">
        <f t="shared" si="1360"/>
        <v>0</v>
      </c>
      <c r="G666" s="35">
        <f t="shared" si="1361"/>
        <v>0</v>
      </c>
      <c r="H666" s="35">
        <f t="shared" si="1083"/>
        <v>0</v>
      </c>
      <c r="I666" s="21">
        <f t="shared" si="1401"/>
        <v>18</v>
      </c>
      <c r="J666" s="37">
        <f t="shared" ref="J666:K666" si="1410">MAX(N666,P666,R666,T666,V666,X666,Z666,AB666,AD666)</f>
        <v>6.3</v>
      </c>
      <c r="K666" s="37">
        <f t="shared" si="1410"/>
        <v>7</v>
      </c>
      <c r="L666" s="38">
        <f t="shared" ref="L666:M666" si="1411">MIN(N666,P666,R666,T666,V666,X666,Z666,AB666,AD666)</f>
        <v>6.3</v>
      </c>
      <c r="M666" s="38">
        <f t="shared" si="1411"/>
        <v>7</v>
      </c>
      <c r="N666" s="38">
        <f t="shared" si="1337"/>
        <v>6.3</v>
      </c>
      <c r="O666" s="38">
        <f t="shared" si="1338"/>
        <v>7</v>
      </c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40"/>
      <c r="AE666" s="40"/>
      <c r="AF666" s="41">
        <f t="shared" si="1115"/>
        <v>0</v>
      </c>
      <c r="AG666" s="42"/>
    </row>
    <row r="667" spans="1:33" ht="13.8">
      <c r="A667" s="30" t="s">
        <v>5158</v>
      </c>
      <c r="B667" s="30" t="s">
        <v>5159</v>
      </c>
      <c r="C667" s="43"/>
      <c r="D667" s="44"/>
      <c r="E667" s="44"/>
      <c r="F667" s="35">
        <f t="shared" si="1360"/>
        <v>0</v>
      </c>
      <c r="G667" s="35">
        <f t="shared" si="1361"/>
        <v>0</v>
      </c>
      <c r="H667" s="35">
        <f t="shared" si="1083"/>
        <v>0</v>
      </c>
      <c r="I667" s="21">
        <f t="shared" si="1401"/>
        <v>18</v>
      </c>
      <c r="J667" s="37">
        <f t="shared" ref="J667:K667" si="1412">MAX(N667,P667,R667,T667,V667,X667,Z667,AB667,AD667)</f>
        <v>6.3</v>
      </c>
      <c r="K667" s="37">
        <f t="shared" si="1412"/>
        <v>7</v>
      </c>
      <c r="L667" s="38">
        <f t="shared" ref="L667:M667" si="1413">MIN(N667,P667,R667,T667,V667,X667,Z667,AB667,AD667)</f>
        <v>6.3</v>
      </c>
      <c r="M667" s="38">
        <f t="shared" si="1413"/>
        <v>7</v>
      </c>
      <c r="N667" s="38">
        <f t="shared" si="1337"/>
        <v>6.3</v>
      </c>
      <c r="O667" s="38">
        <f t="shared" si="1338"/>
        <v>7</v>
      </c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40"/>
      <c r="AE667" s="40"/>
      <c r="AF667" s="41">
        <f t="shared" si="1115"/>
        <v>0</v>
      </c>
      <c r="AG667" s="42"/>
    </row>
    <row r="668" spans="1:33" ht="13.8">
      <c r="A668" s="30" t="s">
        <v>5160</v>
      </c>
      <c r="B668" s="30" t="s">
        <v>5161</v>
      </c>
      <c r="C668" s="43"/>
      <c r="D668" s="44"/>
      <c r="E668" s="44"/>
      <c r="F668" s="35">
        <f t="shared" si="1360"/>
        <v>0</v>
      </c>
      <c r="G668" s="35">
        <f t="shared" si="1361"/>
        <v>0</v>
      </c>
      <c r="H668" s="35">
        <f t="shared" si="1083"/>
        <v>0</v>
      </c>
      <c r="I668" s="21">
        <f t="shared" si="1401"/>
        <v>18</v>
      </c>
      <c r="J668" s="37">
        <f t="shared" ref="J668:K668" si="1414">MAX(N668,P668,R668,T668,V668,X668,Z668,AB668,AD668)</f>
        <v>6.3</v>
      </c>
      <c r="K668" s="37">
        <f t="shared" si="1414"/>
        <v>7</v>
      </c>
      <c r="L668" s="38">
        <f t="shared" ref="L668:M668" si="1415">MIN(N668,P668,R668,T668,V668,X668,Z668,AB668,AD668)</f>
        <v>6.3</v>
      </c>
      <c r="M668" s="38">
        <f t="shared" si="1415"/>
        <v>7</v>
      </c>
      <c r="N668" s="38">
        <f t="shared" si="1337"/>
        <v>6.3</v>
      </c>
      <c r="O668" s="38">
        <f t="shared" si="1338"/>
        <v>7</v>
      </c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40"/>
      <c r="AE668" s="40"/>
      <c r="AF668" s="41">
        <f t="shared" si="1115"/>
        <v>0</v>
      </c>
      <c r="AG668" s="42"/>
    </row>
    <row r="669" spans="1:33" ht="13.8">
      <c r="A669" s="30" t="s">
        <v>5162</v>
      </c>
      <c r="B669" s="30" t="s">
        <v>5163</v>
      </c>
      <c r="C669" s="43"/>
      <c r="D669" s="44"/>
      <c r="E669" s="44"/>
      <c r="F669" s="35">
        <f t="shared" si="1360"/>
        <v>0</v>
      </c>
      <c r="G669" s="35">
        <f t="shared" si="1361"/>
        <v>0</v>
      </c>
      <c r="H669" s="35">
        <f t="shared" si="1083"/>
        <v>0</v>
      </c>
      <c r="I669" s="21">
        <f t="shared" si="1401"/>
        <v>18</v>
      </c>
      <c r="J669" s="37">
        <f t="shared" ref="J669:K669" si="1416">MAX(N669,P669,R669,T669,V669,X669,Z669,AB669,AD669)</f>
        <v>44.09</v>
      </c>
      <c r="K669" s="37">
        <f t="shared" si="1416"/>
        <v>52</v>
      </c>
      <c r="L669" s="38">
        <f t="shared" ref="L669:M669" si="1417">MIN(N669,P669,R669,T669,V669,X669,Z669,AB669,AD669)</f>
        <v>44.09</v>
      </c>
      <c r="M669" s="38">
        <f t="shared" si="1417"/>
        <v>52</v>
      </c>
      <c r="N669" s="38">
        <f t="shared" si="1337"/>
        <v>44.09</v>
      </c>
      <c r="O669" s="38">
        <f t="shared" si="1338"/>
        <v>52</v>
      </c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40"/>
      <c r="AE669" s="40"/>
      <c r="AF669" s="41">
        <f t="shared" si="1115"/>
        <v>0</v>
      </c>
      <c r="AG669" s="42"/>
    </row>
    <row r="670" spans="1:33" ht="13.8">
      <c r="A670" s="30" t="s">
        <v>5164</v>
      </c>
      <c r="B670" s="30" t="s">
        <v>5165</v>
      </c>
      <c r="C670" s="43"/>
      <c r="D670" s="44"/>
      <c r="E670" s="44"/>
      <c r="F670" s="35">
        <f t="shared" si="1360"/>
        <v>0</v>
      </c>
      <c r="G670" s="35">
        <f t="shared" si="1361"/>
        <v>0</v>
      </c>
      <c r="H670" s="35">
        <f t="shared" si="1083"/>
        <v>0</v>
      </c>
      <c r="I670" s="21">
        <f t="shared" si="1401"/>
        <v>18</v>
      </c>
      <c r="J670" s="37">
        <f t="shared" ref="J670:K670" si="1418">MAX(N670,P670,R670,T670,V670,X670,Z670,AB670,AD670)</f>
        <v>6.3</v>
      </c>
      <c r="K670" s="37">
        <f t="shared" si="1418"/>
        <v>7</v>
      </c>
      <c r="L670" s="38">
        <f t="shared" ref="L670:M670" si="1419">MIN(N670,P670,R670,T670,V670,X670,Z670,AB670,AD670)</f>
        <v>6.3</v>
      </c>
      <c r="M670" s="38">
        <f t="shared" si="1419"/>
        <v>7</v>
      </c>
      <c r="N670" s="38">
        <f t="shared" si="1337"/>
        <v>6.3</v>
      </c>
      <c r="O670" s="38">
        <f t="shared" si="1338"/>
        <v>7</v>
      </c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40"/>
      <c r="AE670" s="40"/>
      <c r="AF670" s="41">
        <f t="shared" si="1115"/>
        <v>0</v>
      </c>
      <c r="AG670" s="42"/>
    </row>
    <row r="671" spans="1:33" ht="13.8">
      <c r="A671" s="30" t="s">
        <v>5166</v>
      </c>
      <c r="B671" s="30" t="s">
        <v>5167</v>
      </c>
      <c r="C671" s="43"/>
      <c r="D671" s="44"/>
      <c r="E671" s="44"/>
      <c r="F671" s="35">
        <f t="shared" si="1360"/>
        <v>0</v>
      </c>
      <c r="G671" s="35">
        <f t="shared" si="1361"/>
        <v>0</v>
      </c>
      <c r="H671" s="35">
        <f t="shared" si="1083"/>
        <v>0</v>
      </c>
      <c r="I671" s="21">
        <f t="shared" si="1401"/>
        <v>18</v>
      </c>
      <c r="J671" s="37">
        <f t="shared" ref="J671:K671" si="1420">MAX(N671,P671,R671,T671,V671,X671,Z671,AB671,AD671)</f>
        <v>6.3</v>
      </c>
      <c r="K671" s="37">
        <f t="shared" si="1420"/>
        <v>7</v>
      </c>
      <c r="L671" s="38">
        <f t="shared" ref="L671:M671" si="1421">MIN(N671,P671,R671,T671,V671,X671,Z671,AB671,AD671)</f>
        <v>6.3</v>
      </c>
      <c r="M671" s="38">
        <f t="shared" si="1421"/>
        <v>7</v>
      </c>
      <c r="N671" s="38">
        <f t="shared" si="1337"/>
        <v>6.3</v>
      </c>
      <c r="O671" s="38">
        <f t="shared" si="1338"/>
        <v>7</v>
      </c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40"/>
      <c r="AE671" s="40"/>
      <c r="AF671" s="41">
        <f t="shared" si="1115"/>
        <v>0</v>
      </c>
      <c r="AG671" s="42"/>
    </row>
    <row r="672" spans="1:33" ht="13.8">
      <c r="A672" s="30" t="s">
        <v>5168</v>
      </c>
      <c r="B672" s="30" t="s">
        <v>5169</v>
      </c>
      <c r="C672" s="43"/>
      <c r="D672" s="44"/>
      <c r="E672" s="44"/>
      <c r="F672" s="35">
        <f t="shared" si="1360"/>
        <v>0</v>
      </c>
      <c r="G672" s="35">
        <f t="shared" si="1361"/>
        <v>0</v>
      </c>
      <c r="H672" s="35">
        <f t="shared" si="1083"/>
        <v>0</v>
      </c>
      <c r="I672" s="21">
        <f t="shared" si="1401"/>
        <v>18</v>
      </c>
      <c r="J672" s="37">
        <f t="shared" ref="J672:K672" si="1422">MAX(N672,P672,R672,T672,V672,X672,Z672,AB672,AD672)</f>
        <v>6.3</v>
      </c>
      <c r="K672" s="37">
        <f t="shared" si="1422"/>
        <v>7</v>
      </c>
      <c r="L672" s="38">
        <f t="shared" ref="L672:M672" si="1423">MIN(N672,P672,R672,T672,V672,X672,Z672,AB672,AD672)</f>
        <v>6.3</v>
      </c>
      <c r="M672" s="38">
        <f t="shared" si="1423"/>
        <v>7</v>
      </c>
      <c r="N672" s="38">
        <f t="shared" si="1337"/>
        <v>6.3</v>
      </c>
      <c r="O672" s="38">
        <f t="shared" si="1338"/>
        <v>7</v>
      </c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40"/>
      <c r="AE672" s="40"/>
      <c r="AF672" s="41">
        <f t="shared" si="1115"/>
        <v>0</v>
      </c>
      <c r="AG672" s="42"/>
    </row>
    <row r="673" spans="1:33" ht="13.8">
      <c r="A673" s="30" t="s">
        <v>5170</v>
      </c>
      <c r="B673" s="30" t="s">
        <v>5171</v>
      </c>
      <c r="C673" s="43"/>
      <c r="D673" s="44"/>
      <c r="E673" s="44"/>
      <c r="F673" s="35">
        <f t="shared" si="1360"/>
        <v>0</v>
      </c>
      <c r="G673" s="35">
        <f t="shared" si="1361"/>
        <v>0</v>
      </c>
      <c r="H673" s="35">
        <f t="shared" si="1083"/>
        <v>0</v>
      </c>
      <c r="I673" s="21">
        <f t="shared" si="1401"/>
        <v>18</v>
      </c>
      <c r="J673" s="37">
        <f t="shared" ref="J673:K673" si="1424">MAX(N673,P673,R673,T673,V673,X673,Z673,AB673,AD673)</f>
        <v>62.98</v>
      </c>
      <c r="K673" s="37">
        <f t="shared" si="1424"/>
        <v>74</v>
      </c>
      <c r="L673" s="38">
        <f t="shared" ref="L673:M673" si="1425">MIN(N673,P673,R673,T673,V673,X673,Z673,AB673,AD673)</f>
        <v>62.98</v>
      </c>
      <c r="M673" s="38">
        <f t="shared" si="1425"/>
        <v>74</v>
      </c>
      <c r="N673" s="38">
        <f t="shared" si="1337"/>
        <v>62.98</v>
      </c>
      <c r="O673" s="38">
        <f t="shared" si="1338"/>
        <v>74</v>
      </c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40"/>
      <c r="AE673" s="40"/>
      <c r="AF673" s="41">
        <f t="shared" si="1115"/>
        <v>0</v>
      </c>
      <c r="AG673" s="42"/>
    </row>
    <row r="674" spans="1:33" ht="13.8">
      <c r="A674" s="30" t="s">
        <v>5172</v>
      </c>
      <c r="B674" s="30" t="s">
        <v>5173</v>
      </c>
      <c r="C674" s="43"/>
      <c r="D674" s="44"/>
      <c r="E674" s="44"/>
      <c r="F674" s="35">
        <f t="shared" si="1360"/>
        <v>0</v>
      </c>
      <c r="G674" s="35">
        <f t="shared" si="1361"/>
        <v>0</v>
      </c>
      <c r="H674" s="35">
        <f t="shared" si="1083"/>
        <v>0</v>
      </c>
      <c r="I674" s="21">
        <f t="shared" si="1401"/>
        <v>18</v>
      </c>
      <c r="J674" s="37">
        <f t="shared" ref="J674:K674" si="1426">MAX(N674,P674,R674,T674,V674,X674,Z674,AB674,AD674)</f>
        <v>18.89</v>
      </c>
      <c r="K674" s="37">
        <f t="shared" si="1426"/>
        <v>22</v>
      </c>
      <c r="L674" s="38">
        <f t="shared" ref="L674:M674" si="1427">MIN(N674,P674,R674,T674,V674,X674,Z674,AB674,AD674)</f>
        <v>18.89</v>
      </c>
      <c r="M674" s="38">
        <f t="shared" si="1427"/>
        <v>22</v>
      </c>
      <c r="N674" s="38">
        <f t="shared" si="1337"/>
        <v>18.89</v>
      </c>
      <c r="O674" s="38">
        <f t="shared" si="1338"/>
        <v>22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40"/>
      <c r="AE674" s="40"/>
      <c r="AF674" s="41">
        <f t="shared" si="1115"/>
        <v>0</v>
      </c>
      <c r="AG674" s="42"/>
    </row>
    <row r="675" spans="1:33" ht="13.8">
      <c r="A675" s="30" t="s">
        <v>5174</v>
      </c>
      <c r="B675" s="30" t="s">
        <v>5175</v>
      </c>
      <c r="C675" s="43"/>
      <c r="D675" s="44"/>
      <c r="E675" s="44"/>
      <c r="F675" s="35">
        <f t="shared" si="1360"/>
        <v>0</v>
      </c>
      <c r="G675" s="35">
        <f t="shared" si="1361"/>
        <v>0</v>
      </c>
      <c r="H675" s="35">
        <f t="shared" si="1083"/>
        <v>0</v>
      </c>
      <c r="I675" s="21">
        <f t="shared" si="1401"/>
        <v>18</v>
      </c>
      <c r="J675" s="37">
        <f t="shared" ref="J675:K675" si="1428">MAX(N675,P675,R675,T675,V675,X675,Z675,AB675,AD675)</f>
        <v>31.49</v>
      </c>
      <c r="K675" s="37">
        <f t="shared" si="1428"/>
        <v>37</v>
      </c>
      <c r="L675" s="38">
        <f t="shared" ref="L675:M675" si="1429">MIN(N675,P675,R675,T675,V675,X675,Z675,AB675,AD675)</f>
        <v>31.49</v>
      </c>
      <c r="M675" s="38">
        <f t="shared" si="1429"/>
        <v>37</v>
      </c>
      <c r="N675" s="38">
        <f t="shared" si="1337"/>
        <v>31.49</v>
      </c>
      <c r="O675" s="38">
        <f t="shared" si="1338"/>
        <v>37</v>
      </c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40"/>
      <c r="AE675" s="40"/>
      <c r="AF675" s="41">
        <f t="shared" si="1115"/>
        <v>0</v>
      </c>
      <c r="AG675" s="42"/>
    </row>
    <row r="676" spans="1:33" ht="13.8">
      <c r="A676" s="30" t="s">
        <v>5176</v>
      </c>
      <c r="B676" s="30" t="s">
        <v>5177</v>
      </c>
      <c r="C676" s="43"/>
      <c r="D676" s="44"/>
      <c r="E676" s="44"/>
      <c r="F676" s="35">
        <f t="shared" si="1360"/>
        <v>0</v>
      </c>
      <c r="G676" s="35">
        <f t="shared" si="1361"/>
        <v>0</v>
      </c>
      <c r="H676" s="35">
        <f t="shared" si="1083"/>
        <v>0</v>
      </c>
      <c r="I676" s="21">
        <f t="shared" si="1401"/>
        <v>18</v>
      </c>
      <c r="J676" s="37">
        <f t="shared" ref="J676:K676" si="1430">MAX(N676,P676,R676,T676,V676,X676,Z676,AB676,AD676)</f>
        <v>37.79</v>
      </c>
      <c r="K676" s="37">
        <f t="shared" si="1430"/>
        <v>45</v>
      </c>
      <c r="L676" s="38">
        <f t="shared" ref="L676:M676" si="1431">MIN(N676,P676,R676,T676,V676,X676,Z676,AB676,AD676)</f>
        <v>37.79</v>
      </c>
      <c r="M676" s="38">
        <f t="shared" si="1431"/>
        <v>45</v>
      </c>
      <c r="N676" s="38">
        <f t="shared" si="1337"/>
        <v>37.79</v>
      </c>
      <c r="O676" s="38">
        <f t="shared" si="1338"/>
        <v>45</v>
      </c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40"/>
      <c r="AE676" s="40"/>
      <c r="AF676" s="41">
        <f t="shared" si="1115"/>
        <v>0</v>
      </c>
      <c r="AG676" s="42"/>
    </row>
    <row r="677" spans="1:33" ht="13.8">
      <c r="A677" s="30" t="s">
        <v>1581</v>
      </c>
      <c r="B677" s="30" t="s">
        <v>1582</v>
      </c>
      <c r="C677" s="43"/>
      <c r="D677" s="44"/>
      <c r="E677" s="44"/>
      <c r="F677" s="35">
        <f t="shared" si="1360"/>
        <v>0</v>
      </c>
      <c r="G677" s="35">
        <f t="shared" si="1361"/>
        <v>0</v>
      </c>
      <c r="H677" s="35">
        <f t="shared" si="1083"/>
        <v>0</v>
      </c>
      <c r="I677" s="17">
        <v>18</v>
      </c>
      <c r="J677" s="37">
        <f t="shared" ref="J677:K677" si="1432">MAX(N677,P677,R677,T677,V677,X677,Z677,AB677,AD677)</f>
        <v>12.6</v>
      </c>
      <c r="K677" s="37">
        <f t="shared" si="1432"/>
        <v>15</v>
      </c>
      <c r="L677" s="38">
        <f t="shared" ref="L677:M677" si="1433">MIN(N677,P677,R677,T677,V677,X677,Z677,AB677,AD677)</f>
        <v>9</v>
      </c>
      <c r="M677" s="38">
        <f t="shared" si="1433"/>
        <v>11</v>
      </c>
      <c r="N677" s="38">
        <f t="shared" si="1337"/>
        <v>12.6</v>
      </c>
      <c r="O677" s="38">
        <f t="shared" si="1338"/>
        <v>15</v>
      </c>
      <c r="P677" s="39">
        <f>VLOOKUP(A677,MagnusNeo,9,FALSE)</f>
        <v>9</v>
      </c>
      <c r="Q677" s="39">
        <f>VLOOKUP(A677,MagnusNeo,11,FALSE)</f>
        <v>11</v>
      </c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40"/>
      <c r="AE677" s="40"/>
      <c r="AF677" s="41">
        <f t="shared" si="1115"/>
        <v>0</v>
      </c>
      <c r="AG677" s="42"/>
    </row>
    <row r="678" spans="1:33" ht="13.8">
      <c r="A678" s="30" t="s">
        <v>5178</v>
      </c>
      <c r="B678" s="30" t="s">
        <v>5179</v>
      </c>
      <c r="C678" s="43"/>
      <c r="D678" s="44"/>
      <c r="E678" s="44"/>
      <c r="F678" s="35">
        <f t="shared" si="1360"/>
        <v>0</v>
      </c>
      <c r="G678" s="35">
        <f t="shared" si="1361"/>
        <v>0</v>
      </c>
      <c r="H678" s="35">
        <f t="shared" si="1083"/>
        <v>0</v>
      </c>
      <c r="I678" s="21">
        <f t="shared" ref="I678:I707" si="1434">VLOOKUP(A678,Old_Inventory,9,FALSE)</f>
        <v>18</v>
      </c>
      <c r="J678" s="37">
        <f t="shared" ref="J678:K678" si="1435">MAX(N678,P678,R678,T678,V678,X678,Z678,AB678,AD678)</f>
        <v>12.6</v>
      </c>
      <c r="K678" s="37">
        <f t="shared" si="1435"/>
        <v>15</v>
      </c>
      <c r="L678" s="38">
        <f t="shared" ref="L678:M678" si="1436">MIN(N678,P678,R678,T678,V678,X678,Z678,AB678,AD678)</f>
        <v>12.6</v>
      </c>
      <c r="M678" s="38">
        <f t="shared" si="1436"/>
        <v>15</v>
      </c>
      <c r="N678" s="38">
        <f t="shared" si="1337"/>
        <v>12.6</v>
      </c>
      <c r="O678" s="38">
        <f t="shared" si="1338"/>
        <v>15</v>
      </c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40"/>
      <c r="AE678" s="40"/>
      <c r="AF678" s="41">
        <f t="shared" si="1115"/>
        <v>0</v>
      </c>
      <c r="AG678" s="42"/>
    </row>
    <row r="679" spans="1:33" ht="13.8">
      <c r="A679" s="30" t="s">
        <v>5180</v>
      </c>
      <c r="B679" s="30" t="s">
        <v>5181</v>
      </c>
      <c r="C679" s="43"/>
      <c r="D679" s="44"/>
      <c r="E679" s="44"/>
      <c r="F679" s="35">
        <f t="shared" si="1360"/>
        <v>0</v>
      </c>
      <c r="G679" s="35">
        <f t="shared" si="1361"/>
        <v>0</v>
      </c>
      <c r="H679" s="35">
        <f t="shared" si="1083"/>
        <v>0</v>
      </c>
      <c r="I679" s="21">
        <f t="shared" si="1434"/>
        <v>18</v>
      </c>
      <c r="J679" s="37">
        <f t="shared" ref="J679:K679" si="1437">MAX(N679,P679,R679,T679,V679,X679,Z679,AB679,AD679)</f>
        <v>6.3</v>
      </c>
      <c r="K679" s="37">
        <f t="shared" si="1437"/>
        <v>7</v>
      </c>
      <c r="L679" s="38">
        <f t="shared" ref="L679:M679" si="1438">MIN(N679,P679,R679,T679,V679,X679,Z679,AB679,AD679)</f>
        <v>6.3</v>
      </c>
      <c r="M679" s="38">
        <f t="shared" si="1438"/>
        <v>7</v>
      </c>
      <c r="N679" s="38">
        <f t="shared" si="1337"/>
        <v>6.3</v>
      </c>
      <c r="O679" s="38">
        <f t="shared" si="1338"/>
        <v>7</v>
      </c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40"/>
      <c r="AE679" s="40"/>
      <c r="AF679" s="41">
        <f t="shared" si="1115"/>
        <v>0</v>
      </c>
      <c r="AG679" s="42"/>
    </row>
    <row r="680" spans="1:33" ht="13.8">
      <c r="A680" s="30" t="s">
        <v>5182</v>
      </c>
      <c r="B680" s="30" t="s">
        <v>5183</v>
      </c>
      <c r="C680" s="43"/>
      <c r="D680" s="44"/>
      <c r="E680" s="44"/>
      <c r="F680" s="35">
        <f t="shared" si="1360"/>
        <v>0</v>
      </c>
      <c r="G680" s="35">
        <f t="shared" si="1361"/>
        <v>0</v>
      </c>
      <c r="H680" s="35">
        <f t="shared" si="1083"/>
        <v>0</v>
      </c>
      <c r="I680" s="21">
        <f t="shared" si="1434"/>
        <v>18</v>
      </c>
      <c r="J680" s="37">
        <f t="shared" ref="J680:K680" si="1439">MAX(N680,P680,R680,T680,V680,X680,Z680,AB680,AD680)</f>
        <v>6.3</v>
      </c>
      <c r="K680" s="37">
        <f t="shared" si="1439"/>
        <v>7</v>
      </c>
      <c r="L680" s="38">
        <f t="shared" ref="L680:M680" si="1440">MIN(N680,P680,R680,T680,V680,X680,Z680,AB680,AD680)</f>
        <v>6.3</v>
      </c>
      <c r="M680" s="38">
        <f t="shared" si="1440"/>
        <v>7</v>
      </c>
      <c r="N680" s="38">
        <f t="shared" si="1337"/>
        <v>6.3</v>
      </c>
      <c r="O680" s="38">
        <f t="shared" si="1338"/>
        <v>7</v>
      </c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40"/>
      <c r="AE680" s="40"/>
      <c r="AF680" s="41">
        <f t="shared" si="1115"/>
        <v>0</v>
      </c>
      <c r="AG680" s="42"/>
    </row>
    <row r="681" spans="1:33" ht="13.8">
      <c r="A681" s="30" t="s">
        <v>5184</v>
      </c>
      <c r="B681" s="30" t="s">
        <v>5185</v>
      </c>
      <c r="C681" s="43"/>
      <c r="D681" s="44"/>
      <c r="E681" s="44"/>
      <c r="F681" s="35">
        <f t="shared" si="1360"/>
        <v>0</v>
      </c>
      <c r="G681" s="35">
        <f t="shared" si="1361"/>
        <v>0</v>
      </c>
      <c r="H681" s="35">
        <f t="shared" si="1083"/>
        <v>0</v>
      </c>
      <c r="I681" s="21">
        <f t="shared" si="1434"/>
        <v>18</v>
      </c>
      <c r="J681" s="37">
        <f t="shared" ref="J681:K681" si="1441">MAX(N681,P681,R681,T681,V681,X681,Z681,AB681,AD681)</f>
        <v>6.3</v>
      </c>
      <c r="K681" s="37">
        <f t="shared" si="1441"/>
        <v>7</v>
      </c>
      <c r="L681" s="38">
        <f t="shared" ref="L681:M681" si="1442">MIN(N681,P681,R681,T681,V681,X681,Z681,AB681,AD681)</f>
        <v>6.3</v>
      </c>
      <c r="M681" s="38">
        <f t="shared" si="1442"/>
        <v>7</v>
      </c>
      <c r="N681" s="38">
        <f t="shared" si="1337"/>
        <v>6.3</v>
      </c>
      <c r="O681" s="38">
        <f t="shared" si="1338"/>
        <v>7</v>
      </c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40"/>
      <c r="AE681" s="40"/>
      <c r="AF681" s="41">
        <f t="shared" si="1115"/>
        <v>0</v>
      </c>
      <c r="AG681" s="42"/>
    </row>
    <row r="682" spans="1:33" ht="13.8">
      <c r="A682" s="30" t="s">
        <v>5186</v>
      </c>
      <c r="B682" s="30" t="s">
        <v>5187</v>
      </c>
      <c r="C682" s="43"/>
      <c r="D682" s="44"/>
      <c r="E682" s="44"/>
      <c r="F682" s="35">
        <f t="shared" si="1360"/>
        <v>0</v>
      </c>
      <c r="G682" s="35">
        <f t="shared" si="1361"/>
        <v>0</v>
      </c>
      <c r="H682" s="35">
        <f t="shared" si="1083"/>
        <v>0</v>
      </c>
      <c r="I682" s="21">
        <f t="shared" si="1434"/>
        <v>18</v>
      </c>
      <c r="J682" s="37">
        <f t="shared" ref="J682:K682" si="1443">MAX(N682,P682,R682,T682,V682,X682,Z682,AB682,AD682)</f>
        <v>6.3</v>
      </c>
      <c r="K682" s="37">
        <f t="shared" si="1443"/>
        <v>7</v>
      </c>
      <c r="L682" s="38">
        <f t="shared" ref="L682:M682" si="1444">MIN(N682,P682,R682,T682,V682,X682,Z682,AB682,AD682)</f>
        <v>6.3</v>
      </c>
      <c r="M682" s="38">
        <f t="shared" si="1444"/>
        <v>7</v>
      </c>
      <c r="N682" s="38">
        <f t="shared" si="1337"/>
        <v>6.3</v>
      </c>
      <c r="O682" s="38">
        <f t="shared" si="1338"/>
        <v>7</v>
      </c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40"/>
      <c r="AE682" s="40"/>
      <c r="AF682" s="41">
        <f t="shared" si="1115"/>
        <v>0</v>
      </c>
      <c r="AG682" s="42"/>
    </row>
    <row r="683" spans="1:33" ht="13.8">
      <c r="A683" s="30" t="s">
        <v>5188</v>
      </c>
      <c r="B683" s="30" t="s">
        <v>5189</v>
      </c>
      <c r="C683" s="43"/>
      <c r="D683" s="44"/>
      <c r="E683" s="44"/>
      <c r="F683" s="35">
        <f t="shared" si="1360"/>
        <v>0</v>
      </c>
      <c r="G683" s="35">
        <f t="shared" si="1361"/>
        <v>0</v>
      </c>
      <c r="H683" s="35">
        <f t="shared" si="1083"/>
        <v>0</v>
      </c>
      <c r="I683" s="21">
        <f t="shared" si="1434"/>
        <v>18</v>
      </c>
      <c r="J683" s="37">
        <f t="shared" ref="J683:K683" si="1445">MAX(N683,P683,R683,T683,V683,X683,Z683,AB683,AD683)</f>
        <v>6.3</v>
      </c>
      <c r="K683" s="37">
        <f t="shared" si="1445"/>
        <v>7</v>
      </c>
      <c r="L683" s="38">
        <f t="shared" ref="L683:M683" si="1446">MIN(N683,P683,R683,T683,V683,X683,Z683,AB683,AD683)</f>
        <v>6.3</v>
      </c>
      <c r="M683" s="38">
        <f t="shared" si="1446"/>
        <v>7</v>
      </c>
      <c r="N683" s="38">
        <f t="shared" si="1337"/>
        <v>6.3</v>
      </c>
      <c r="O683" s="38">
        <f t="shared" si="1338"/>
        <v>7</v>
      </c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40"/>
      <c r="AE683" s="40"/>
      <c r="AF683" s="41">
        <f t="shared" si="1115"/>
        <v>0</v>
      </c>
      <c r="AG683" s="42"/>
    </row>
    <row r="684" spans="1:33" ht="13.8">
      <c r="A684" s="30" t="s">
        <v>5190</v>
      </c>
      <c r="B684" s="30" t="s">
        <v>5191</v>
      </c>
      <c r="C684" s="43"/>
      <c r="D684" s="44"/>
      <c r="E684" s="44"/>
      <c r="F684" s="35">
        <f t="shared" si="1360"/>
        <v>0</v>
      </c>
      <c r="G684" s="35">
        <f t="shared" si="1361"/>
        <v>0</v>
      </c>
      <c r="H684" s="35">
        <f t="shared" si="1083"/>
        <v>0</v>
      </c>
      <c r="I684" s="21">
        <f t="shared" si="1434"/>
        <v>18</v>
      </c>
      <c r="J684" s="37">
        <f t="shared" ref="J684:K684" si="1447">MAX(N684,P684,R684,T684,V684,X684,Z684,AB684,AD684)</f>
        <v>6.3</v>
      </c>
      <c r="K684" s="37">
        <f t="shared" si="1447"/>
        <v>7</v>
      </c>
      <c r="L684" s="38">
        <f t="shared" ref="L684:M684" si="1448">MIN(N684,P684,R684,T684,V684,X684,Z684,AB684,AD684)</f>
        <v>6.3</v>
      </c>
      <c r="M684" s="38">
        <f t="shared" si="1448"/>
        <v>7</v>
      </c>
      <c r="N684" s="38">
        <f t="shared" si="1337"/>
        <v>6.3</v>
      </c>
      <c r="O684" s="38">
        <f t="shared" si="1338"/>
        <v>7</v>
      </c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40"/>
      <c r="AE684" s="40"/>
      <c r="AF684" s="41">
        <f t="shared" si="1115"/>
        <v>0</v>
      </c>
      <c r="AG684" s="42"/>
    </row>
    <row r="685" spans="1:33" ht="13.8">
      <c r="A685" s="30" t="s">
        <v>5192</v>
      </c>
      <c r="B685" s="30" t="s">
        <v>5193</v>
      </c>
      <c r="C685" s="43"/>
      <c r="D685" s="44"/>
      <c r="E685" s="44"/>
      <c r="F685" s="35">
        <f t="shared" si="1360"/>
        <v>0</v>
      </c>
      <c r="G685" s="35">
        <f t="shared" si="1361"/>
        <v>0</v>
      </c>
      <c r="H685" s="35">
        <f t="shared" si="1083"/>
        <v>0</v>
      </c>
      <c r="I685" s="21">
        <f t="shared" si="1434"/>
        <v>18</v>
      </c>
      <c r="J685" s="37">
        <f t="shared" ref="J685:K685" si="1449">MAX(N685,P685,R685,T685,V685,X685,Z685,AB685,AD685)</f>
        <v>6.3</v>
      </c>
      <c r="K685" s="37">
        <f t="shared" si="1449"/>
        <v>7</v>
      </c>
      <c r="L685" s="38">
        <f t="shared" ref="L685:M685" si="1450">MIN(N685,P685,R685,T685,V685,X685,Z685,AB685,AD685)</f>
        <v>6.3</v>
      </c>
      <c r="M685" s="38">
        <f t="shared" si="1450"/>
        <v>7</v>
      </c>
      <c r="N685" s="38">
        <f t="shared" si="1337"/>
        <v>6.3</v>
      </c>
      <c r="O685" s="38">
        <f t="shared" si="1338"/>
        <v>7</v>
      </c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40"/>
      <c r="AE685" s="40"/>
      <c r="AF685" s="41">
        <f t="shared" si="1115"/>
        <v>0</v>
      </c>
      <c r="AG685" s="42"/>
    </row>
    <row r="686" spans="1:33" ht="13.8">
      <c r="A686" s="30" t="s">
        <v>5194</v>
      </c>
      <c r="B686" s="30" t="s">
        <v>5195</v>
      </c>
      <c r="C686" s="43"/>
      <c r="D686" s="44"/>
      <c r="E686" s="44"/>
      <c r="F686" s="35">
        <f t="shared" si="1360"/>
        <v>0</v>
      </c>
      <c r="G686" s="35">
        <f t="shared" si="1361"/>
        <v>0</v>
      </c>
      <c r="H686" s="35">
        <f t="shared" si="1083"/>
        <v>0</v>
      </c>
      <c r="I686" s="21">
        <f t="shared" si="1434"/>
        <v>18</v>
      </c>
      <c r="J686" s="37">
        <f t="shared" ref="J686:K686" si="1451">MAX(N686,P686,R686,T686,V686,X686,Z686,AB686,AD686)</f>
        <v>6.3</v>
      </c>
      <c r="K686" s="37">
        <f t="shared" si="1451"/>
        <v>7</v>
      </c>
      <c r="L686" s="38">
        <f t="shared" ref="L686:M686" si="1452">MIN(N686,P686,R686,T686,V686,X686,Z686,AB686,AD686)</f>
        <v>6.3</v>
      </c>
      <c r="M686" s="38">
        <f t="shared" si="1452"/>
        <v>7</v>
      </c>
      <c r="N686" s="38">
        <f t="shared" si="1337"/>
        <v>6.3</v>
      </c>
      <c r="O686" s="38">
        <f t="shared" si="1338"/>
        <v>7</v>
      </c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40"/>
      <c r="AE686" s="40"/>
      <c r="AF686" s="41">
        <f t="shared" si="1115"/>
        <v>0</v>
      </c>
      <c r="AG686" s="42"/>
    </row>
    <row r="687" spans="1:33" ht="13.8">
      <c r="A687" s="30" t="s">
        <v>5196</v>
      </c>
      <c r="B687" s="30" t="s">
        <v>5197</v>
      </c>
      <c r="C687" s="43"/>
      <c r="D687" s="44"/>
      <c r="E687" s="44"/>
      <c r="F687" s="35">
        <f t="shared" si="1360"/>
        <v>0</v>
      </c>
      <c r="G687" s="35">
        <f t="shared" si="1361"/>
        <v>0</v>
      </c>
      <c r="H687" s="35">
        <f t="shared" si="1083"/>
        <v>0</v>
      </c>
      <c r="I687" s="21">
        <f t="shared" si="1434"/>
        <v>18</v>
      </c>
      <c r="J687" s="37">
        <f t="shared" ref="J687:K687" si="1453">MAX(N687,P687,R687,T687,V687,X687,Z687,AB687,AD687)</f>
        <v>6.3</v>
      </c>
      <c r="K687" s="37">
        <f t="shared" si="1453"/>
        <v>7</v>
      </c>
      <c r="L687" s="38">
        <f t="shared" ref="L687:M687" si="1454">MIN(N687,P687,R687,T687,V687,X687,Z687,AB687,AD687)</f>
        <v>6.3</v>
      </c>
      <c r="M687" s="38">
        <f t="shared" si="1454"/>
        <v>7</v>
      </c>
      <c r="N687" s="38">
        <f t="shared" si="1337"/>
        <v>6.3</v>
      </c>
      <c r="O687" s="38">
        <f t="shared" si="1338"/>
        <v>7</v>
      </c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40"/>
      <c r="AE687" s="40"/>
      <c r="AF687" s="41">
        <f t="shared" si="1115"/>
        <v>0</v>
      </c>
      <c r="AG687" s="42"/>
    </row>
    <row r="688" spans="1:33" ht="13.8">
      <c r="A688" s="30" t="s">
        <v>5198</v>
      </c>
      <c r="B688" s="30" t="s">
        <v>5199</v>
      </c>
      <c r="C688" s="43"/>
      <c r="D688" s="44"/>
      <c r="E688" s="44"/>
      <c r="F688" s="35">
        <f t="shared" si="1360"/>
        <v>0</v>
      </c>
      <c r="G688" s="35">
        <f t="shared" si="1361"/>
        <v>0</v>
      </c>
      <c r="H688" s="35">
        <f t="shared" si="1083"/>
        <v>0</v>
      </c>
      <c r="I688" s="21">
        <f t="shared" si="1434"/>
        <v>18</v>
      </c>
      <c r="J688" s="37">
        <f t="shared" ref="J688:K688" si="1455">MAX(N688,P688,R688,T688,V688,X688,Z688,AB688,AD688)</f>
        <v>6.3</v>
      </c>
      <c r="K688" s="37">
        <f t="shared" si="1455"/>
        <v>7</v>
      </c>
      <c r="L688" s="38">
        <f t="shared" ref="L688:M688" si="1456">MIN(N688,P688,R688,T688,V688,X688,Z688,AB688,AD688)</f>
        <v>6.3</v>
      </c>
      <c r="M688" s="38">
        <f t="shared" si="1456"/>
        <v>7</v>
      </c>
      <c r="N688" s="38">
        <f t="shared" si="1337"/>
        <v>6.3</v>
      </c>
      <c r="O688" s="38">
        <f t="shared" si="1338"/>
        <v>7</v>
      </c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40"/>
      <c r="AE688" s="40"/>
      <c r="AF688" s="41">
        <f t="shared" si="1115"/>
        <v>0</v>
      </c>
      <c r="AG688" s="42"/>
    </row>
    <row r="689" spans="1:33" ht="13.8">
      <c r="A689" s="30" t="s">
        <v>5200</v>
      </c>
      <c r="B689" s="30" t="s">
        <v>5201</v>
      </c>
      <c r="C689" s="43"/>
      <c r="D689" s="44"/>
      <c r="E689" s="44"/>
      <c r="F689" s="35">
        <f t="shared" si="1360"/>
        <v>0</v>
      </c>
      <c r="G689" s="35">
        <f t="shared" si="1361"/>
        <v>0</v>
      </c>
      <c r="H689" s="35">
        <f t="shared" si="1083"/>
        <v>0</v>
      </c>
      <c r="I689" s="21">
        <f t="shared" si="1434"/>
        <v>18</v>
      </c>
      <c r="J689" s="37">
        <f t="shared" ref="J689:K689" si="1457">MAX(N689,P689,R689,T689,V689,X689,Z689,AB689,AD689)</f>
        <v>6.3</v>
      </c>
      <c r="K689" s="37">
        <f t="shared" si="1457"/>
        <v>7</v>
      </c>
      <c r="L689" s="38">
        <f t="shared" ref="L689:M689" si="1458">MIN(N689,P689,R689,T689,V689,X689,Z689,AB689,AD689)</f>
        <v>6.3</v>
      </c>
      <c r="M689" s="38">
        <f t="shared" si="1458"/>
        <v>7</v>
      </c>
      <c r="N689" s="38">
        <f t="shared" si="1337"/>
        <v>6.3</v>
      </c>
      <c r="O689" s="38">
        <f t="shared" si="1338"/>
        <v>7</v>
      </c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40"/>
      <c r="AE689" s="40"/>
      <c r="AF689" s="41">
        <f t="shared" si="1115"/>
        <v>0</v>
      </c>
      <c r="AG689" s="42"/>
    </row>
    <row r="690" spans="1:33" ht="13.8">
      <c r="A690" s="30" t="s">
        <v>5202</v>
      </c>
      <c r="B690" s="30" t="s">
        <v>5203</v>
      </c>
      <c r="C690" s="43"/>
      <c r="D690" s="44"/>
      <c r="E690" s="44"/>
      <c r="F690" s="35">
        <f t="shared" si="1360"/>
        <v>0</v>
      </c>
      <c r="G690" s="35">
        <f t="shared" si="1361"/>
        <v>0</v>
      </c>
      <c r="H690" s="35">
        <f t="shared" si="1083"/>
        <v>0</v>
      </c>
      <c r="I690" s="21">
        <f t="shared" si="1434"/>
        <v>18</v>
      </c>
      <c r="J690" s="37">
        <f t="shared" ref="J690:K690" si="1459">MAX(N690,P690,R690,T690,V690,X690,Z690,AB690,AD690)</f>
        <v>6.3</v>
      </c>
      <c r="K690" s="37">
        <f t="shared" si="1459"/>
        <v>7</v>
      </c>
      <c r="L690" s="38">
        <f t="shared" ref="L690:M690" si="1460">MIN(N690,P690,R690,T690,V690,X690,Z690,AB690,AD690)</f>
        <v>6.3</v>
      </c>
      <c r="M690" s="38">
        <f t="shared" si="1460"/>
        <v>7</v>
      </c>
      <c r="N690" s="38">
        <f t="shared" si="1337"/>
        <v>6.3</v>
      </c>
      <c r="O690" s="38">
        <f t="shared" si="1338"/>
        <v>7</v>
      </c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40"/>
      <c r="AE690" s="40"/>
      <c r="AF690" s="41">
        <f t="shared" si="1115"/>
        <v>0</v>
      </c>
      <c r="AG690" s="42"/>
    </row>
    <row r="691" spans="1:33" ht="13.8">
      <c r="A691" s="30" t="s">
        <v>5204</v>
      </c>
      <c r="B691" s="30" t="s">
        <v>5205</v>
      </c>
      <c r="C691" s="43"/>
      <c r="D691" s="44"/>
      <c r="E691" s="44"/>
      <c r="F691" s="35">
        <f t="shared" si="1360"/>
        <v>0</v>
      </c>
      <c r="G691" s="35">
        <f t="shared" si="1361"/>
        <v>0</v>
      </c>
      <c r="H691" s="35">
        <f t="shared" si="1083"/>
        <v>0</v>
      </c>
      <c r="I691" s="21">
        <f t="shared" si="1434"/>
        <v>18</v>
      </c>
      <c r="J691" s="37">
        <f t="shared" ref="J691:K691" si="1461">MAX(N691,P691,R691,T691,V691,X691,Z691,AB691,AD691)</f>
        <v>6.3</v>
      </c>
      <c r="K691" s="37">
        <f t="shared" si="1461"/>
        <v>7</v>
      </c>
      <c r="L691" s="38">
        <f t="shared" ref="L691:M691" si="1462">MIN(N691,P691,R691,T691,V691,X691,Z691,AB691,AD691)</f>
        <v>6.3</v>
      </c>
      <c r="M691" s="38">
        <f t="shared" si="1462"/>
        <v>7</v>
      </c>
      <c r="N691" s="38">
        <f t="shared" si="1337"/>
        <v>6.3</v>
      </c>
      <c r="O691" s="38">
        <f t="shared" si="1338"/>
        <v>7</v>
      </c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40"/>
      <c r="AE691" s="40"/>
      <c r="AF691" s="41">
        <f t="shared" si="1115"/>
        <v>0</v>
      </c>
      <c r="AG691" s="42"/>
    </row>
    <row r="692" spans="1:33" ht="13.8">
      <c r="A692" s="30" t="s">
        <v>5206</v>
      </c>
      <c r="B692" s="30" t="s">
        <v>5207</v>
      </c>
      <c r="C692" s="43"/>
      <c r="D692" s="44"/>
      <c r="E692" s="44"/>
      <c r="F692" s="35">
        <f t="shared" si="1360"/>
        <v>0</v>
      </c>
      <c r="G692" s="35">
        <f t="shared" si="1361"/>
        <v>0</v>
      </c>
      <c r="H692" s="35">
        <f t="shared" si="1083"/>
        <v>0</v>
      </c>
      <c r="I692" s="21">
        <f t="shared" si="1434"/>
        <v>18</v>
      </c>
      <c r="J692" s="37">
        <f t="shared" ref="J692:K692" si="1463">MAX(N692,P692,R692,T692,V692,X692,Z692,AB692,AD692)</f>
        <v>6.3</v>
      </c>
      <c r="K692" s="37">
        <f t="shared" si="1463"/>
        <v>7</v>
      </c>
      <c r="L692" s="38">
        <f t="shared" ref="L692:M692" si="1464">MIN(N692,P692,R692,T692,V692,X692,Z692,AB692,AD692)</f>
        <v>6.3</v>
      </c>
      <c r="M692" s="38">
        <f t="shared" si="1464"/>
        <v>7</v>
      </c>
      <c r="N692" s="38">
        <f t="shared" si="1337"/>
        <v>6.3</v>
      </c>
      <c r="O692" s="38">
        <f t="shared" si="1338"/>
        <v>7</v>
      </c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40"/>
      <c r="AE692" s="40"/>
      <c r="AF692" s="41">
        <f t="shared" si="1115"/>
        <v>0</v>
      </c>
      <c r="AG692" s="42"/>
    </row>
    <row r="693" spans="1:33" ht="13.8">
      <c r="A693" s="30" t="s">
        <v>5208</v>
      </c>
      <c r="B693" s="30" t="s">
        <v>5209</v>
      </c>
      <c r="C693" s="43"/>
      <c r="D693" s="44"/>
      <c r="E693" s="44"/>
      <c r="F693" s="35">
        <f t="shared" si="1360"/>
        <v>0</v>
      </c>
      <c r="G693" s="35">
        <f t="shared" si="1361"/>
        <v>0</v>
      </c>
      <c r="H693" s="35">
        <f t="shared" si="1083"/>
        <v>0</v>
      </c>
      <c r="I693" s="21">
        <f t="shared" si="1434"/>
        <v>18</v>
      </c>
      <c r="J693" s="37">
        <f t="shared" ref="J693:K693" si="1465">MAX(N693,P693,R693,T693,V693,X693,Z693,AB693,AD693)</f>
        <v>6.3</v>
      </c>
      <c r="K693" s="37">
        <f t="shared" si="1465"/>
        <v>7</v>
      </c>
      <c r="L693" s="38">
        <f t="shared" ref="L693:M693" si="1466">MIN(N693,P693,R693,T693,V693,X693,Z693,AB693,AD693)</f>
        <v>6.3</v>
      </c>
      <c r="M693" s="38">
        <f t="shared" si="1466"/>
        <v>7</v>
      </c>
      <c r="N693" s="38">
        <f t="shared" si="1337"/>
        <v>6.3</v>
      </c>
      <c r="O693" s="38">
        <f t="shared" si="1338"/>
        <v>7</v>
      </c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40"/>
      <c r="AE693" s="40"/>
      <c r="AF693" s="41">
        <f t="shared" si="1115"/>
        <v>0</v>
      </c>
      <c r="AG693" s="42"/>
    </row>
    <row r="694" spans="1:33" ht="27.6">
      <c r="A694" s="30" t="s">
        <v>5210</v>
      </c>
      <c r="B694" s="30" t="s">
        <v>5211</v>
      </c>
      <c r="C694" s="43"/>
      <c r="D694" s="44"/>
      <c r="E694" s="44"/>
      <c r="F694" s="35">
        <f t="shared" si="1360"/>
        <v>0</v>
      </c>
      <c r="G694" s="35">
        <f t="shared" si="1361"/>
        <v>0</v>
      </c>
      <c r="H694" s="35">
        <f t="shared" si="1083"/>
        <v>0</v>
      </c>
      <c r="I694" s="21">
        <f t="shared" si="1434"/>
        <v>18</v>
      </c>
      <c r="J694" s="37">
        <f t="shared" ref="J694:K694" si="1467">MAX(N694,P694,R694,T694,V694,X694,Z694,AB694,AD694)</f>
        <v>25.19</v>
      </c>
      <c r="K694" s="37">
        <f t="shared" si="1467"/>
        <v>30</v>
      </c>
      <c r="L694" s="38">
        <f t="shared" ref="L694:M694" si="1468">MIN(N694,P694,R694,T694,V694,X694,Z694,AB694,AD694)</f>
        <v>25.19</v>
      </c>
      <c r="M694" s="38">
        <f t="shared" si="1468"/>
        <v>30</v>
      </c>
      <c r="N694" s="38">
        <f t="shared" si="1337"/>
        <v>25.19</v>
      </c>
      <c r="O694" s="38">
        <f t="shared" si="1338"/>
        <v>30</v>
      </c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40"/>
      <c r="AE694" s="40"/>
      <c r="AF694" s="41">
        <f t="shared" si="1115"/>
        <v>0</v>
      </c>
      <c r="AG694" s="42"/>
    </row>
    <row r="695" spans="1:33" ht="13.8">
      <c r="A695" s="30" t="s">
        <v>5212</v>
      </c>
      <c r="B695" s="30" t="s">
        <v>5213</v>
      </c>
      <c r="C695" s="43"/>
      <c r="D695" s="44"/>
      <c r="E695" s="44"/>
      <c r="F695" s="35">
        <f t="shared" si="1360"/>
        <v>0</v>
      </c>
      <c r="G695" s="35">
        <f t="shared" si="1361"/>
        <v>0</v>
      </c>
      <c r="H695" s="35">
        <f t="shared" si="1083"/>
        <v>0</v>
      </c>
      <c r="I695" s="21">
        <f t="shared" si="1434"/>
        <v>18</v>
      </c>
      <c r="J695" s="37">
        <f t="shared" ref="J695:K695" si="1469">MAX(N695,P695,R695,T695,V695,X695,Z695,AB695,AD695)</f>
        <v>37.79</v>
      </c>
      <c r="K695" s="37">
        <f t="shared" si="1469"/>
        <v>45</v>
      </c>
      <c r="L695" s="38">
        <f t="shared" ref="L695:M695" si="1470">MIN(N695,P695,R695,T695,V695,X695,Z695,AB695,AD695)</f>
        <v>37.79</v>
      </c>
      <c r="M695" s="38">
        <f t="shared" si="1470"/>
        <v>45</v>
      </c>
      <c r="N695" s="38">
        <f t="shared" si="1337"/>
        <v>37.79</v>
      </c>
      <c r="O695" s="38">
        <f t="shared" si="1338"/>
        <v>45</v>
      </c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40"/>
      <c r="AE695" s="40"/>
      <c r="AF695" s="41">
        <f t="shared" si="1115"/>
        <v>0</v>
      </c>
      <c r="AG695" s="42"/>
    </row>
    <row r="696" spans="1:33" ht="13.8">
      <c r="A696" s="30" t="s">
        <v>5214</v>
      </c>
      <c r="B696" s="30" t="s">
        <v>5215</v>
      </c>
      <c r="C696" s="43"/>
      <c r="D696" s="44"/>
      <c r="E696" s="44"/>
      <c r="F696" s="35">
        <f t="shared" si="1360"/>
        <v>0</v>
      </c>
      <c r="G696" s="35">
        <f t="shared" si="1361"/>
        <v>0</v>
      </c>
      <c r="H696" s="35">
        <f t="shared" si="1083"/>
        <v>0</v>
      </c>
      <c r="I696" s="21">
        <f t="shared" si="1434"/>
        <v>18</v>
      </c>
      <c r="J696" s="37">
        <f t="shared" ref="J696:K696" si="1471">MAX(N696,P696,R696,T696,V696,X696,Z696,AB696,AD696)</f>
        <v>12.6</v>
      </c>
      <c r="K696" s="37">
        <f t="shared" si="1471"/>
        <v>15</v>
      </c>
      <c r="L696" s="38">
        <f t="shared" ref="L696:M696" si="1472">MIN(N696,P696,R696,T696,V696,X696,Z696,AB696,AD696)</f>
        <v>12.6</v>
      </c>
      <c r="M696" s="38">
        <f t="shared" si="1472"/>
        <v>15</v>
      </c>
      <c r="N696" s="38">
        <f t="shared" ref="N696:N759" si="1473">VLOOKUP(A696,Inv_bef,5,FALSE)</f>
        <v>12.6</v>
      </c>
      <c r="O696" s="38">
        <f t="shared" ref="O696:O759" si="1474">VLOOKUP(A696,Inv_bef,6,FALSE)</f>
        <v>15</v>
      </c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40"/>
      <c r="AE696" s="40"/>
      <c r="AF696" s="41">
        <f t="shared" si="1115"/>
        <v>0</v>
      </c>
      <c r="AG696" s="42"/>
    </row>
    <row r="697" spans="1:33" ht="13.8">
      <c r="A697" s="30" t="s">
        <v>5216</v>
      </c>
      <c r="B697" s="30" t="s">
        <v>5217</v>
      </c>
      <c r="C697" s="43"/>
      <c r="D697" s="44"/>
      <c r="E697" s="44"/>
      <c r="F697" s="35">
        <f t="shared" si="1360"/>
        <v>0</v>
      </c>
      <c r="G697" s="35">
        <f t="shared" si="1361"/>
        <v>0</v>
      </c>
      <c r="H697" s="35">
        <f t="shared" si="1083"/>
        <v>0</v>
      </c>
      <c r="I697" s="21">
        <f t="shared" si="1434"/>
        <v>18</v>
      </c>
      <c r="J697" s="37">
        <f t="shared" ref="J697:K697" si="1475">MAX(N697,P697,R697,T697,V697,X697,Z697,AB697,AD697)</f>
        <v>12.6</v>
      </c>
      <c r="K697" s="37">
        <f t="shared" si="1475"/>
        <v>15</v>
      </c>
      <c r="L697" s="38">
        <f t="shared" ref="L697:M697" si="1476">MIN(N697,P697,R697,T697,V697,X697,Z697,AB697,AD697)</f>
        <v>12.6</v>
      </c>
      <c r="M697" s="38">
        <f t="shared" si="1476"/>
        <v>15</v>
      </c>
      <c r="N697" s="38">
        <f t="shared" si="1473"/>
        <v>12.6</v>
      </c>
      <c r="O697" s="38">
        <f t="shared" si="1474"/>
        <v>15</v>
      </c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40"/>
      <c r="AE697" s="40"/>
      <c r="AF697" s="41">
        <f t="shared" si="1115"/>
        <v>0</v>
      </c>
      <c r="AG697" s="42"/>
    </row>
    <row r="698" spans="1:33" ht="13.8">
      <c r="A698" s="30" t="s">
        <v>5218</v>
      </c>
      <c r="B698" s="30" t="s">
        <v>5219</v>
      </c>
      <c r="C698" s="43"/>
      <c r="D698" s="44"/>
      <c r="E698" s="44"/>
      <c r="F698" s="35">
        <f t="shared" si="1360"/>
        <v>0</v>
      </c>
      <c r="G698" s="35">
        <f t="shared" si="1361"/>
        <v>0</v>
      </c>
      <c r="H698" s="35">
        <f t="shared" si="1083"/>
        <v>0</v>
      </c>
      <c r="I698" s="21">
        <f t="shared" si="1434"/>
        <v>18</v>
      </c>
      <c r="J698" s="37">
        <f t="shared" ref="J698:K698" si="1477">MAX(N698,P698,R698,T698,V698,X698,Z698,AB698,AD698)</f>
        <v>6.3</v>
      </c>
      <c r="K698" s="37">
        <f t="shared" si="1477"/>
        <v>7</v>
      </c>
      <c r="L698" s="38">
        <f t="shared" ref="L698:M698" si="1478">MIN(N698,P698,R698,T698,V698,X698,Z698,AB698,AD698)</f>
        <v>6.3</v>
      </c>
      <c r="M698" s="38">
        <f t="shared" si="1478"/>
        <v>7</v>
      </c>
      <c r="N698" s="38">
        <f t="shared" si="1473"/>
        <v>6.3</v>
      </c>
      <c r="O698" s="38">
        <f t="shared" si="1474"/>
        <v>7</v>
      </c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40"/>
      <c r="AE698" s="40"/>
      <c r="AF698" s="41">
        <f t="shared" si="1115"/>
        <v>0</v>
      </c>
      <c r="AG698" s="42"/>
    </row>
    <row r="699" spans="1:33" ht="13.8">
      <c r="A699" s="30" t="s">
        <v>5220</v>
      </c>
      <c r="B699" s="30" t="s">
        <v>5221</v>
      </c>
      <c r="C699" s="43"/>
      <c r="D699" s="44"/>
      <c r="E699" s="44"/>
      <c r="F699" s="35">
        <f t="shared" si="1360"/>
        <v>0</v>
      </c>
      <c r="G699" s="35">
        <f t="shared" si="1361"/>
        <v>0</v>
      </c>
      <c r="H699" s="35">
        <f t="shared" si="1083"/>
        <v>0</v>
      </c>
      <c r="I699" s="21">
        <f t="shared" si="1434"/>
        <v>18</v>
      </c>
      <c r="J699" s="37">
        <f t="shared" ref="J699:K699" si="1479">MAX(N699,P699,R699,T699,V699,X699,Z699,AB699,AD699)</f>
        <v>6.3</v>
      </c>
      <c r="K699" s="37">
        <f t="shared" si="1479"/>
        <v>7</v>
      </c>
      <c r="L699" s="38">
        <f t="shared" ref="L699:M699" si="1480">MIN(N699,P699,R699,T699,V699,X699,Z699,AB699,AD699)</f>
        <v>6.3</v>
      </c>
      <c r="M699" s="38">
        <f t="shared" si="1480"/>
        <v>7</v>
      </c>
      <c r="N699" s="38">
        <f t="shared" si="1473"/>
        <v>6.3</v>
      </c>
      <c r="O699" s="38">
        <f t="shared" si="1474"/>
        <v>7</v>
      </c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40"/>
      <c r="AE699" s="40"/>
      <c r="AF699" s="41">
        <f t="shared" si="1115"/>
        <v>0</v>
      </c>
      <c r="AG699" s="42"/>
    </row>
    <row r="700" spans="1:33" ht="13.8">
      <c r="A700" s="30" t="s">
        <v>5222</v>
      </c>
      <c r="B700" s="30" t="s">
        <v>5223</v>
      </c>
      <c r="C700" s="43"/>
      <c r="D700" s="44"/>
      <c r="E700" s="44"/>
      <c r="F700" s="35">
        <f t="shared" si="1360"/>
        <v>0</v>
      </c>
      <c r="G700" s="35">
        <f t="shared" si="1361"/>
        <v>0</v>
      </c>
      <c r="H700" s="35">
        <f t="shared" si="1083"/>
        <v>0</v>
      </c>
      <c r="I700" s="21">
        <f t="shared" si="1434"/>
        <v>18</v>
      </c>
      <c r="J700" s="37">
        <f t="shared" ref="J700:K700" si="1481">MAX(N700,P700,R700,T700,V700,X700,Z700,AB700,AD700)</f>
        <v>6.3</v>
      </c>
      <c r="K700" s="37">
        <f t="shared" si="1481"/>
        <v>7</v>
      </c>
      <c r="L700" s="38">
        <f t="shared" ref="L700:M700" si="1482">MIN(N700,P700,R700,T700,V700,X700,Z700,AB700,AD700)</f>
        <v>6.3</v>
      </c>
      <c r="M700" s="38">
        <f t="shared" si="1482"/>
        <v>7</v>
      </c>
      <c r="N700" s="38">
        <f t="shared" si="1473"/>
        <v>6.3</v>
      </c>
      <c r="O700" s="38">
        <f t="shared" si="1474"/>
        <v>7</v>
      </c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40"/>
      <c r="AE700" s="40"/>
      <c r="AF700" s="41">
        <f t="shared" si="1115"/>
        <v>0</v>
      </c>
      <c r="AG700" s="42"/>
    </row>
    <row r="701" spans="1:33" ht="13.8">
      <c r="A701" s="30" t="s">
        <v>5224</v>
      </c>
      <c r="B701" s="30" t="s">
        <v>5225</v>
      </c>
      <c r="C701" s="43"/>
      <c r="D701" s="44"/>
      <c r="E701" s="44"/>
      <c r="F701" s="35">
        <f t="shared" si="1360"/>
        <v>0</v>
      </c>
      <c r="G701" s="35">
        <f t="shared" si="1361"/>
        <v>0</v>
      </c>
      <c r="H701" s="35">
        <f t="shared" si="1083"/>
        <v>0</v>
      </c>
      <c r="I701" s="21">
        <f t="shared" si="1434"/>
        <v>18</v>
      </c>
      <c r="J701" s="37">
        <f t="shared" ref="J701:K701" si="1483">MAX(N701,P701,R701,T701,V701,X701,Z701,AB701,AD701)</f>
        <v>6.3</v>
      </c>
      <c r="K701" s="37">
        <f t="shared" si="1483"/>
        <v>7</v>
      </c>
      <c r="L701" s="38">
        <f t="shared" ref="L701:M701" si="1484">MIN(N701,P701,R701,T701,V701,X701,Z701,AB701,AD701)</f>
        <v>6.3</v>
      </c>
      <c r="M701" s="38">
        <f t="shared" si="1484"/>
        <v>7</v>
      </c>
      <c r="N701" s="38">
        <f t="shared" si="1473"/>
        <v>6.3</v>
      </c>
      <c r="O701" s="38">
        <f t="shared" si="1474"/>
        <v>7</v>
      </c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40"/>
      <c r="AE701" s="40"/>
      <c r="AF701" s="41">
        <f t="shared" si="1115"/>
        <v>0</v>
      </c>
      <c r="AG701" s="42"/>
    </row>
    <row r="702" spans="1:33" ht="13.8">
      <c r="A702" s="30" t="s">
        <v>5226</v>
      </c>
      <c r="B702" s="30" t="s">
        <v>5227</v>
      </c>
      <c r="C702" s="43"/>
      <c r="D702" s="44"/>
      <c r="E702" s="44"/>
      <c r="F702" s="35">
        <f t="shared" si="1360"/>
        <v>0</v>
      </c>
      <c r="G702" s="35">
        <f t="shared" si="1361"/>
        <v>0</v>
      </c>
      <c r="H702" s="35">
        <f t="shared" si="1083"/>
        <v>0</v>
      </c>
      <c r="I702" s="21">
        <f t="shared" si="1434"/>
        <v>18</v>
      </c>
      <c r="J702" s="37">
        <f t="shared" ref="J702:K702" si="1485">MAX(N702,P702,R702,T702,V702,X702,Z702,AB702,AD702)</f>
        <v>6.3</v>
      </c>
      <c r="K702" s="37">
        <f t="shared" si="1485"/>
        <v>7</v>
      </c>
      <c r="L702" s="38">
        <f t="shared" ref="L702:M702" si="1486">MIN(N702,P702,R702,T702,V702,X702,Z702,AB702,AD702)</f>
        <v>6.3</v>
      </c>
      <c r="M702" s="38">
        <f t="shared" si="1486"/>
        <v>7</v>
      </c>
      <c r="N702" s="38">
        <f t="shared" si="1473"/>
        <v>6.3</v>
      </c>
      <c r="O702" s="38">
        <f t="shared" si="1474"/>
        <v>7</v>
      </c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40"/>
      <c r="AE702" s="40"/>
      <c r="AF702" s="41">
        <f t="shared" si="1115"/>
        <v>0</v>
      </c>
      <c r="AG702" s="42"/>
    </row>
    <row r="703" spans="1:33" ht="13.8">
      <c r="A703" s="30" t="s">
        <v>5228</v>
      </c>
      <c r="B703" s="30" t="s">
        <v>5229</v>
      </c>
      <c r="C703" s="43"/>
      <c r="D703" s="44"/>
      <c r="E703" s="44"/>
      <c r="F703" s="35">
        <f t="shared" si="1360"/>
        <v>0</v>
      </c>
      <c r="G703" s="35">
        <f t="shared" si="1361"/>
        <v>0</v>
      </c>
      <c r="H703" s="35">
        <f t="shared" si="1083"/>
        <v>0</v>
      </c>
      <c r="I703" s="21">
        <f t="shared" si="1434"/>
        <v>18</v>
      </c>
      <c r="J703" s="37">
        <f t="shared" ref="J703:K703" si="1487">MAX(N703,P703,R703,T703,V703,X703,Z703,AB703,AD703)</f>
        <v>56.68</v>
      </c>
      <c r="K703" s="37">
        <f t="shared" si="1487"/>
        <v>67</v>
      </c>
      <c r="L703" s="38">
        <f t="shared" ref="L703:M703" si="1488">MIN(N703,P703,R703,T703,V703,X703,Z703,AB703,AD703)</f>
        <v>56.68</v>
      </c>
      <c r="M703" s="38">
        <f t="shared" si="1488"/>
        <v>67</v>
      </c>
      <c r="N703" s="38">
        <f t="shared" si="1473"/>
        <v>56.68</v>
      </c>
      <c r="O703" s="38">
        <f t="shared" si="1474"/>
        <v>67</v>
      </c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40"/>
      <c r="AE703" s="40"/>
      <c r="AF703" s="41">
        <f t="shared" si="1115"/>
        <v>0</v>
      </c>
      <c r="AG703" s="42"/>
    </row>
    <row r="704" spans="1:33" ht="13.8">
      <c r="A704" s="30" t="s">
        <v>5230</v>
      </c>
      <c r="B704" s="30" t="s">
        <v>5231</v>
      </c>
      <c r="C704" s="43"/>
      <c r="D704" s="44"/>
      <c r="E704" s="44"/>
      <c r="F704" s="35">
        <f t="shared" si="1360"/>
        <v>0</v>
      </c>
      <c r="G704" s="35">
        <f t="shared" si="1361"/>
        <v>0</v>
      </c>
      <c r="H704" s="35">
        <f t="shared" si="1083"/>
        <v>0</v>
      </c>
      <c r="I704" s="21">
        <f t="shared" si="1434"/>
        <v>18</v>
      </c>
      <c r="J704" s="37">
        <f t="shared" ref="J704:K704" si="1489">MAX(N704,P704,R704,T704,V704,X704,Z704,AB704,AD704)</f>
        <v>44.09</v>
      </c>
      <c r="K704" s="37">
        <f t="shared" si="1489"/>
        <v>52</v>
      </c>
      <c r="L704" s="38">
        <f t="shared" ref="L704:M704" si="1490">MIN(N704,P704,R704,T704,V704,X704,Z704,AB704,AD704)</f>
        <v>44.09</v>
      </c>
      <c r="M704" s="38">
        <f t="shared" si="1490"/>
        <v>52</v>
      </c>
      <c r="N704" s="38">
        <f t="shared" si="1473"/>
        <v>44.09</v>
      </c>
      <c r="O704" s="38">
        <f t="shared" si="1474"/>
        <v>52</v>
      </c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40"/>
      <c r="AE704" s="40"/>
      <c r="AF704" s="41">
        <f t="shared" si="1115"/>
        <v>0</v>
      </c>
      <c r="AG704" s="42"/>
    </row>
    <row r="705" spans="1:33" ht="13.8">
      <c r="A705" s="30" t="s">
        <v>5232</v>
      </c>
      <c r="B705" s="30" t="s">
        <v>5233</v>
      </c>
      <c r="C705" s="43"/>
      <c r="D705" s="44"/>
      <c r="E705" s="44"/>
      <c r="F705" s="35">
        <f t="shared" si="1360"/>
        <v>0</v>
      </c>
      <c r="G705" s="35">
        <f t="shared" si="1361"/>
        <v>0</v>
      </c>
      <c r="H705" s="35">
        <f t="shared" si="1083"/>
        <v>0</v>
      </c>
      <c r="I705" s="21">
        <f t="shared" si="1434"/>
        <v>18</v>
      </c>
      <c r="J705" s="37">
        <f t="shared" ref="J705:K705" si="1491">MAX(N705,P705,R705,T705,V705,X705,Z705,AB705,AD705)</f>
        <v>6.3</v>
      </c>
      <c r="K705" s="37">
        <f t="shared" si="1491"/>
        <v>7</v>
      </c>
      <c r="L705" s="38">
        <f t="shared" ref="L705:M705" si="1492">MIN(N705,P705,R705,T705,V705,X705,Z705,AB705,AD705)</f>
        <v>6.3</v>
      </c>
      <c r="M705" s="38">
        <f t="shared" si="1492"/>
        <v>7</v>
      </c>
      <c r="N705" s="38">
        <f t="shared" si="1473"/>
        <v>6.3</v>
      </c>
      <c r="O705" s="38">
        <f t="shared" si="1474"/>
        <v>7</v>
      </c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40"/>
      <c r="AE705" s="40"/>
      <c r="AF705" s="41">
        <f t="shared" si="1115"/>
        <v>0</v>
      </c>
      <c r="AG705" s="42"/>
    </row>
    <row r="706" spans="1:33" ht="13.8">
      <c r="A706" s="30" t="s">
        <v>5234</v>
      </c>
      <c r="B706" s="30" t="s">
        <v>5235</v>
      </c>
      <c r="C706" s="43"/>
      <c r="D706" s="44"/>
      <c r="E706" s="44"/>
      <c r="F706" s="35">
        <f t="shared" si="1360"/>
        <v>0</v>
      </c>
      <c r="G706" s="35">
        <f t="shared" si="1361"/>
        <v>0</v>
      </c>
      <c r="H706" s="35">
        <f t="shared" si="1083"/>
        <v>0</v>
      </c>
      <c r="I706" s="21">
        <f t="shared" si="1434"/>
        <v>18</v>
      </c>
      <c r="J706" s="37">
        <f t="shared" ref="J706:K706" si="1493">MAX(N706,P706,R706,T706,V706,X706,Z706,AB706,AD706)</f>
        <v>6.3</v>
      </c>
      <c r="K706" s="37">
        <f t="shared" si="1493"/>
        <v>7</v>
      </c>
      <c r="L706" s="38">
        <f t="shared" ref="L706:M706" si="1494">MIN(N706,P706,R706,T706,V706,X706,Z706,AB706,AD706)</f>
        <v>6.3</v>
      </c>
      <c r="M706" s="38">
        <f t="shared" si="1494"/>
        <v>7</v>
      </c>
      <c r="N706" s="38">
        <f t="shared" si="1473"/>
        <v>6.3</v>
      </c>
      <c r="O706" s="38">
        <f t="shared" si="1474"/>
        <v>7</v>
      </c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40"/>
      <c r="AE706" s="40"/>
      <c r="AF706" s="41">
        <f t="shared" si="1115"/>
        <v>0</v>
      </c>
      <c r="AG706" s="42"/>
    </row>
    <row r="707" spans="1:33" ht="13.8">
      <c r="A707" s="30" t="s">
        <v>5236</v>
      </c>
      <c r="B707" s="30" t="s">
        <v>5237</v>
      </c>
      <c r="C707" s="43"/>
      <c r="D707" s="44"/>
      <c r="E707" s="44"/>
      <c r="F707" s="35">
        <f t="shared" ref="F707:F770" si="1495">IFERROR(SUMIF(Purchase_ItemCode, A707, Purchase_Qty), 0)</f>
        <v>0</v>
      </c>
      <c r="G707" s="35">
        <f t="shared" ref="G707:G770" si="1496">IFERROR(COUNTIF(Sales_PartCode, A707), 0)</f>
        <v>0</v>
      </c>
      <c r="H707" s="35">
        <f t="shared" si="1083"/>
        <v>0</v>
      </c>
      <c r="I707" s="21">
        <f t="shared" si="1434"/>
        <v>18</v>
      </c>
      <c r="J707" s="37">
        <f t="shared" ref="J707:K707" si="1497">MAX(N707,P707,R707,T707,V707,X707,Z707,AB707,AD707)</f>
        <v>6.3</v>
      </c>
      <c r="K707" s="37">
        <f t="shared" si="1497"/>
        <v>7</v>
      </c>
      <c r="L707" s="38">
        <f t="shared" ref="L707:M707" si="1498">MIN(N707,P707,R707,T707,V707,X707,Z707,AB707,AD707)</f>
        <v>6.3</v>
      </c>
      <c r="M707" s="38">
        <f t="shared" si="1498"/>
        <v>7</v>
      </c>
      <c r="N707" s="38">
        <f t="shared" si="1473"/>
        <v>6.3</v>
      </c>
      <c r="O707" s="38">
        <f t="shared" si="1474"/>
        <v>7</v>
      </c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40"/>
      <c r="AE707" s="40"/>
      <c r="AF707" s="41">
        <f t="shared" si="1115"/>
        <v>0</v>
      </c>
      <c r="AG707" s="42"/>
    </row>
    <row r="708" spans="1:33" ht="27.6">
      <c r="A708" s="30" t="s">
        <v>78</v>
      </c>
      <c r="B708" s="30" t="s">
        <v>1583</v>
      </c>
      <c r="C708" s="43"/>
      <c r="D708" s="44">
        <v>5</v>
      </c>
      <c r="E708" s="44">
        <v>7</v>
      </c>
      <c r="F708" s="35">
        <f t="shared" si="1495"/>
        <v>40</v>
      </c>
      <c r="G708" s="35">
        <f t="shared" si="1496"/>
        <v>38</v>
      </c>
      <c r="H708" s="35">
        <f t="shared" si="1083"/>
        <v>9</v>
      </c>
      <c r="I708" s="17">
        <v>18</v>
      </c>
      <c r="J708" s="37">
        <f t="shared" ref="J708:K708" si="1499">MAX(N708,P708,R708,T708,V708,X708,Z708,AB708,AD708)</f>
        <v>42</v>
      </c>
      <c r="K708" s="37">
        <f t="shared" si="1499"/>
        <v>54</v>
      </c>
      <c r="L708" s="38">
        <f t="shared" ref="L708:M708" si="1500">MIN(N708,P708,R708,T708,V708,X708,Z708,AB708,AD708)</f>
        <v>42</v>
      </c>
      <c r="M708" s="38">
        <f t="shared" si="1500"/>
        <v>50</v>
      </c>
      <c r="N708" s="38">
        <f t="shared" si="1473"/>
        <v>42</v>
      </c>
      <c r="O708" s="38">
        <f t="shared" si="1474"/>
        <v>54</v>
      </c>
      <c r="P708" s="39">
        <f>VLOOKUP(A708,MagnusNeo,9,FALSE)</f>
        <v>42</v>
      </c>
      <c r="Q708" s="39">
        <f>VLOOKUP(A708,MagnusNeo,11,FALSE)</f>
        <v>50</v>
      </c>
      <c r="R708" s="39">
        <f>VLOOKUP(A708,Primus,9,FALSE)</f>
        <v>42</v>
      </c>
      <c r="S708" s="39">
        <f>VLOOKUP(A708,Primus,11,FALSE)</f>
        <v>50</v>
      </c>
      <c r="T708" s="39">
        <f>VLOOKUP(A708,Magnus,9,FALSE)</f>
        <v>42</v>
      </c>
      <c r="U708" s="39">
        <f>VLOOKUP(A708,Magnus,11,FALSE)</f>
        <v>50</v>
      </c>
      <c r="V708" s="39"/>
      <c r="W708" s="39"/>
      <c r="X708" s="39">
        <f>VLOOKUP(A708,Zeal,9,FALSE)</f>
        <v>42</v>
      </c>
      <c r="Y708" s="39">
        <f>VLOOKUP(A708,Zeal,11,FALSE)</f>
        <v>50</v>
      </c>
      <c r="Z708" s="39"/>
      <c r="AA708" s="39"/>
      <c r="AB708" s="39"/>
      <c r="AC708" s="39"/>
      <c r="AD708" s="40"/>
      <c r="AE708" s="40"/>
      <c r="AF708" s="41">
        <f t="shared" si="1115"/>
        <v>-4</v>
      </c>
      <c r="AG708" s="42">
        <v>10</v>
      </c>
    </row>
    <row r="709" spans="1:33" ht="27.6">
      <c r="A709" s="30" t="s">
        <v>83</v>
      </c>
      <c r="B709" s="30" t="s">
        <v>2074</v>
      </c>
      <c r="C709" s="43"/>
      <c r="D709" s="44">
        <v>5</v>
      </c>
      <c r="E709" s="44">
        <v>7</v>
      </c>
      <c r="F709" s="35">
        <f t="shared" si="1495"/>
        <v>40</v>
      </c>
      <c r="G709" s="35">
        <f t="shared" si="1496"/>
        <v>38</v>
      </c>
      <c r="H709" s="35">
        <f t="shared" si="1083"/>
        <v>9</v>
      </c>
      <c r="I709" s="17">
        <v>18</v>
      </c>
      <c r="J709" s="37">
        <f t="shared" ref="J709:K709" si="1501">MAX(N709,P709,R709,T709,V709,X709,Z709,AB709,AD709)</f>
        <v>110</v>
      </c>
      <c r="K709" s="37">
        <f t="shared" si="1501"/>
        <v>141</v>
      </c>
      <c r="L709" s="38">
        <f t="shared" ref="L709:M709" si="1502">MIN(N709,P709,R709,T709,V709,X709,Z709,AB709,AD709)</f>
        <v>64</v>
      </c>
      <c r="M709" s="38">
        <f t="shared" si="1502"/>
        <v>76</v>
      </c>
      <c r="N709" s="38">
        <f t="shared" si="1473"/>
        <v>110</v>
      </c>
      <c r="O709" s="38">
        <f t="shared" si="1474"/>
        <v>141</v>
      </c>
      <c r="P709" s="39"/>
      <c r="Q709" s="39"/>
      <c r="R709" s="39">
        <f>VLOOKUP(A709,Primus,9,FALSE)</f>
        <v>64</v>
      </c>
      <c r="S709" s="39">
        <f>VLOOKUP(A709,Primus,11,FALSE)</f>
        <v>76</v>
      </c>
      <c r="T709" s="39">
        <f>VLOOKUP(A709,Magnus,9,FALSE)</f>
        <v>64</v>
      </c>
      <c r="U709" s="39">
        <f>VLOOKUP(A709,Magnus,11,FALSE)</f>
        <v>76</v>
      </c>
      <c r="V709" s="39"/>
      <c r="W709" s="39"/>
      <c r="X709" s="39">
        <f>VLOOKUP(A709,Zeal,9,FALSE)</f>
        <v>64</v>
      </c>
      <c r="Y709" s="39">
        <f>VLOOKUP(A709,Zeal,11,FALSE)</f>
        <v>76</v>
      </c>
      <c r="Z709" s="39"/>
      <c r="AA709" s="39"/>
      <c r="AB709" s="39"/>
      <c r="AC709" s="39"/>
      <c r="AD709" s="40"/>
      <c r="AE709" s="40"/>
      <c r="AF709" s="41">
        <f t="shared" si="1115"/>
        <v>-4</v>
      </c>
      <c r="AG709" s="42">
        <v>10</v>
      </c>
    </row>
    <row r="710" spans="1:33" ht="27.6">
      <c r="A710" s="30" t="s">
        <v>2075</v>
      </c>
      <c r="B710" s="30" t="s">
        <v>2076</v>
      </c>
      <c r="C710" s="43"/>
      <c r="D710" s="44"/>
      <c r="E710" s="44"/>
      <c r="F710" s="35">
        <f t="shared" si="1495"/>
        <v>0</v>
      </c>
      <c r="G710" s="35">
        <f t="shared" si="1496"/>
        <v>0</v>
      </c>
      <c r="H710" s="35">
        <f t="shared" si="1083"/>
        <v>0</v>
      </c>
      <c r="I710" s="17">
        <v>18</v>
      </c>
      <c r="J710" s="37">
        <f t="shared" ref="J710:K710" si="1503">MAX(N710,P710,R710,T710,V710,X710,Z710,AB710,AD710)</f>
        <v>18.89</v>
      </c>
      <c r="K710" s="37">
        <f t="shared" si="1503"/>
        <v>22</v>
      </c>
      <c r="L710" s="38">
        <f t="shared" ref="L710:M710" si="1504">MIN(N710,P710,R710,T710,V710,X710,Z710,AB710,AD710)</f>
        <v>14</v>
      </c>
      <c r="M710" s="38">
        <f t="shared" si="1504"/>
        <v>17</v>
      </c>
      <c r="N710" s="38">
        <f t="shared" si="1473"/>
        <v>18.89</v>
      </c>
      <c r="O710" s="38">
        <f t="shared" si="1474"/>
        <v>22</v>
      </c>
      <c r="P710" s="39"/>
      <c r="Q710" s="39"/>
      <c r="R710" s="39">
        <f>VLOOKUP(A710,Primus,9,FALSE)</f>
        <v>14</v>
      </c>
      <c r="S710" s="39">
        <f>VLOOKUP(A710,Primus,11,FALSE)</f>
        <v>17</v>
      </c>
      <c r="T710" s="39"/>
      <c r="U710" s="39"/>
      <c r="V710" s="39"/>
      <c r="W710" s="39"/>
      <c r="X710" s="39">
        <f>VLOOKUP(A710,Zeal,9,FALSE)</f>
        <v>14</v>
      </c>
      <c r="Y710" s="39">
        <f>VLOOKUP(A710,Zeal,11,FALSE)</f>
        <v>17</v>
      </c>
      <c r="Z710" s="39"/>
      <c r="AA710" s="39"/>
      <c r="AB710" s="39"/>
      <c r="AC710" s="39"/>
      <c r="AD710" s="40"/>
      <c r="AE710" s="40"/>
      <c r="AF710" s="41">
        <f t="shared" si="1115"/>
        <v>0</v>
      </c>
      <c r="AG710" s="42"/>
    </row>
    <row r="711" spans="1:33" ht="13.8">
      <c r="A711" s="30" t="s">
        <v>200</v>
      </c>
      <c r="B711" s="30" t="s">
        <v>598</v>
      </c>
      <c r="C711" s="43"/>
      <c r="D711" s="44"/>
      <c r="E711" s="44"/>
      <c r="F711" s="35">
        <f t="shared" si="1495"/>
        <v>0</v>
      </c>
      <c r="G711" s="35">
        <f t="shared" si="1496"/>
        <v>1</v>
      </c>
      <c r="H711" s="35">
        <f t="shared" si="1083"/>
        <v>-1</v>
      </c>
      <c r="I711" s="17">
        <v>18</v>
      </c>
      <c r="J711" s="37">
        <f t="shared" ref="J711:K711" si="1505">MAX(N711,P711,R711,T711,V711,X711,Z711,AB711,AD711)</f>
        <v>18.89</v>
      </c>
      <c r="K711" s="37">
        <f t="shared" si="1505"/>
        <v>22</v>
      </c>
      <c r="L711" s="38">
        <f t="shared" ref="L711:M711" si="1506">MIN(N711,P711,R711,T711,V711,X711,Z711,AB711,AD711)</f>
        <v>13</v>
      </c>
      <c r="M711" s="38">
        <f t="shared" si="1506"/>
        <v>16</v>
      </c>
      <c r="N711" s="38">
        <f t="shared" si="1473"/>
        <v>18.89</v>
      </c>
      <c r="O711" s="38">
        <f t="shared" si="1474"/>
        <v>22</v>
      </c>
      <c r="P711" s="39">
        <f>VLOOKUP(A711,MagnusNeo,9,FALSE)</f>
        <v>13</v>
      </c>
      <c r="Q711" s="39">
        <f>VLOOKUP(A711,MagnusNeo,11,FALSE)</f>
        <v>16</v>
      </c>
      <c r="R711" s="39">
        <f>VLOOKUP(A711,Primus,9,FALSE)</f>
        <v>13</v>
      </c>
      <c r="S711" s="39">
        <f>VLOOKUP(A711,Primus,11,FALSE)</f>
        <v>16</v>
      </c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40"/>
      <c r="AE711" s="40"/>
      <c r="AF711" s="41">
        <f t="shared" si="1115"/>
        <v>1</v>
      </c>
      <c r="AG711" s="42"/>
    </row>
    <row r="712" spans="1:33" ht="13.8">
      <c r="A712" s="30" t="s">
        <v>2465</v>
      </c>
      <c r="B712" s="30" t="s">
        <v>2466</v>
      </c>
      <c r="C712" s="43"/>
      <c r="D712" s="44"/>
      <c r="E712" s="44"/>
      <c r="F712" s="35">
        <f t="shared" si="1495"/>
        <v>0</v>
      </c>
      <c r="G712" s="35">
        <f t="shared" si="1496"/>
        <v>0</v>
      </c>
      <c r="H712" s="35">
        <f t="shared" si="1083"/>
        <v>0</v>
      </c>
      <c r="I712" s="17">
        <v>18</v>
      </c>
      <c r="J712" s="37">
        <f t="shared" ref="J712:K712" si="1507">MAX(N712,P712,R712,T712,V712,X712,Z712,AB712,AD712)</f>
        <v>25.19</v>
      </c>
      <c r="K712" s="37">
        <f t="shared" si="1507"/>
        <v>30</v>
      </c>
      <c r="L712" s="38">
        <f t="shared" ref="L712:M712" si="1508">MIN(N712,P712,R712,T712,V712,X712,Z712,AB712,AD712)</f>
        <v>24</v>
      </c>
      <c r="M712" s="38">
        <f t="shared" si="1508"/>
        <v>29</v>
      </c>
      <c r="N712" s="38">
        <f t="shared" si="1473"/>
        <v>25.19</v>
      </c>
      <c r="O712" s="38">
        <f t="shared" si="1474"/>
        <v>30</v>
      </c>
      <c r="P712" s="39"/>
      <c r="Q712" s="39"/>
      <c r="R712" s="39"/>
      <c r="S712" s="39"/>
      <c r="T712" s="39">
        <f>VLOOKUP(A712,Magnus,9,FALSE)</f>
        <v>24</v>
      </c>
      <c r="U712" s="39">
        <f>VLOOKUP(A712,Magnus,11,FALSE)</f>
        <v>29</v>
      </c>
      <c r="V712" s="39"/>
      <c r="W712" s="39"/>
      <c r="X712" s="39"/>
      <c r="Y712" s="39"/>
      <c r="Z712" s="39"/>
      <c r="AA712" s="39"/>
      <c r="AB712" s="39"/>
      <c r="AC712" s="39"/>
      <c r="AD712" s="40"/>
      <c r="AE712" s="40"/>
      <c r="AF712" s="41">
        <f t="shared" si="1115"/>
        <v>0</v>
      </c>
      <c r="AG712" s="42"/>
    </row>
    <row r="713" spans="1:33" ht="13.8">
      <c r="A713" s="30" t="s">
        <v>2077</v>
      </c>
      <c r="B713" s="30" t="s">
        <v>2078</v>
      </c>
      <c r="C713" s="43"/>
      <c r="D713" s="44"/>
      <c r="E713" s="44"/>
      <c r="F713" s="35">
        <f t="shared" si="1495"/>
        <v>0</v>
      </c>
      <c r="G713" s="35">
        <f t="shared" si="1496"/>
        <v>0</v>
      </c>
      <c r="H713" s="35">
        <f t="shared" si="1083"/>
        <v>0</v>
      </c>
      <c r="I713" s="17">
        <v>18</v>
      </c>
      <c r="J713" s="37">
        <f t="shared" ref="J713:K713" si="1509">MAX(N713,P713,R713,T713,V713,X713,Z713,AB713,AD713)</f>
        <v>18.89</v>
      </c>
      <c r="K713" s="37">
        <f t="shared" si="1509"/>
        <v>22</v>
      </c>
      <c r="L713" s="38">
        <f t="shared" ref="L713:M713" si="1510">MIN(N713,P713,R713,T713,V713,X713,Z713,AB713,AD713)</f>
        <v>7</v>
      </c>
      <c r="M713" s="38">
        <f t="shared" si="1510"/>
        <v>9</v>
      </c>
      <c r="N713" s="38">
        <f t="shared" si="1473"/>
        <v>18.89</v>
      </c>
      <c r="O713" s="38">
        <f t="shared" si="1474"/>
        <v>22</v>
      </c>
      <c r="P713" s="39"/>
      <c r="Q713" s="39"/>
      <c r="R713" s="39">
        <f>VLOOKUP(A713,Primus,9,FALSE)</f>
        <v>7</v>
      </c>
      <c r="S713" s="39">
        <f>VLOOKUP(A713,Primus,11,FALSE)</f>
        <v>9</v>
      </c>
      <c r="T713" s="39"/>
      <c r="U713" s="39"/>
      <c r="V713" s="39"/>
      <c r="W713" s="39"/>
      <c r="X713" s="39"/>
      <c r="Y713" s="39"/>
      <c r="Z713" s="39"/>
      <c r="AA713" s="39"/>
      <c r="AB713" s="39">
        <f>VLOOKUP(A713,Nexus,9,FALSE)</f>
        <v>7</v>
      </c>
      <c r="AC713" s="39">
        <f>VLOOKUP(A713,Nexus,11,FALSE)</f>
        <v>9</v>
      </c>
      <c r="AD713" s="40"/>
      <c r="AE713" s="40"/>
      <c r="AF713" s="41">
        <f t="shared" si="1115"/>
        <v>0</v>
      </c>
      <c r="AG713" s="42"/>
    </row>
    <row r="714" spans="1:33" ht="13.8">
      <c r="A714" s="30" t="s">
        <v>5238</v>
      </c>
      <c r="B714" s="30" t="s">
        <v>5239</v>
      </c>
      <c r="C714" s="43"/>
      <c r="D714" s="44"/>
      <c r="E714" s="44"/>
      <c r="F714" s="35">
        <f t="shared" si="1495"/>
        <v>0</v>
      </c>
      <c r="G714" s="35">
        <f t="shared" si="1496"/>
        <v>0</v>
      </c>
      <c r="H714" s="35">
        <f t="shared" si="1083"/>
        <v>0</v>
      </c>
      <c r="I714" s="21">
        <f>VLOOKUP(A714,Old_Inventory,9,FALSE)</f>
        <v>18</v>
      </c>
      <c r="J714" s="37">
        <f t="shared" ref="J714:K714" si="1511">MAX(N714,P714,R714,T714,V714,X714,Z714,AB714,AD714)</f>
        <v>18.89</v>
      </c>
      <c r="K714" s="37">
        <f t="shared" si="1511"/>
        <v>22</v>
      </c>
      <c r="L714" s="38">
        <f t="shared" ref="L714:M714" si="1512">MIN(N714,P714,R714,T714,V714,X714,Z714,AB714,AD714)</f>
        <v>18.89</v>
      </c>
      <c r="M714" s="38">
        <f t="shared" si="1512"/>
        <v>22</v>
      </c>
      <c r="N714" s="38">
        <f t="shared" si="1473"/>
        <v>18.89</v>
      </c>
      <c r="O714" s="38">
        <f t="shared" si="1474"/>
        <v>22</v>
      </c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40"/>
      <c r="AE714" s="40"/>
      <c r="AF714" s="41">
        <f t="shared" si="1115"/>
        <v>0</v>
      </c>
      <c r="AG714" s="42"/>
    </row>
    <row r="715" spans="1:33" ht="13.8">
      <c r="A715" s="30" t="s">
        <v>60</v>
      </c>
      <c r="B715" s="30" t="s">
        <v>604</v>
      </c>
      <c r="C715" s="43"/>
      <c r="D715" s="44">
        <v>1</v>
      </c>
      <c r="E715" s="44">
        <v>5</v>
      </c>
      <c r="F715" s="35">
        <f t="shared" si="1495"/>
        <v>20</v>
      </c>
      <c r="G715" s="35">
        <f t="shared" si="1496"/>
        <v>2</v>
      </c>
      <c r="H715" s="35">
        <f t="shared" si="1083"/>
        <v>23</v>
      </c>
      <c r="I715" s="17">
        <v>18</v>
      </c>
      <c r="J715" s="37">
        <f t="shared" ref="J715:K715" si="1513">MAX(N715,P715,R715,T715,V715,X715,Z715,AB715,AD715)</f>
        <v>18.89</v>
      </c>
      <c r="K715" s="37">
        <f t="shared" si="1513"/>
        <v>22</v>
      </c>
      <c r="L715" s="38">
        <f t="shared" ref="L715:M715" si="1514">MIN(N715,P715,R715,T715,V715,X715,Z715,AB715,AD715)</f>
        <v>10</v>
      </c>
      <c r="M715" s="38">
        <f t="shared" si="1514"/>
        <v>12</v>
      </c>
      <c r="N715" s="38">
        <f t="shared" si="1473"/>
        <v>18.89</v>
      </c>
      <c r="O715" s="38">
        <f t="shared" si="1474"/>
        <v>22</v>
      </c>
      <c r="P715" s="39">
        <f>VLOOKUP(A715,MagnusNeo,9,FALSE)</f>
        <v>10</v>
      </c>
      <c r="Q715" s="39">
        <f>VLOOKUP(A715,MagnusNeo,11,FALSE)</f>
        <v>12</v>
      </c>
      <c r="R715" s="39"/>
      <c r="S715" s="39"/>
      <c r="T715" s="39"/>
      <c r="U715" s="39"/>
      <c r="V715" s="39"/>
      <c r="W715" s="39"/>
      <c r="X715" s="39">
        <f>VLOOKUP(A715,Zeal,9,FALSE)</f>
        <v>10</v>
      </c>
      <c r="Y715" s="39">
        <f>VLOOKUP(A715,Zeal,11,FALSE)</f>
        <v>12</v>
      </c>
      <c r="Z715" s="39"/>
      <c r="AA715" s="39"/>
      <c r="AB715" s="39"/>
      <c r="AC715" s="39"/>
      <c r="AD715" s="40"/>
      <c r="AE715" s="40"/>
      <c r="AF715" s="41">
        <f t="shared" si="1115"/>
        <v>-22</v>
      </c>
      <c r="AG715" s="42"/>
    </row>
    <row r="716" spans="1:33" ht="13.8">
      <c r="A716" s="30" t="s">
        <v>5240</v>
      </c>
      <c r="B716" s="30" t="s">
        <v>5241</v>
      </c>
      <c r="C716" s="43"/>
      <c r="D716" s="44"/>
      <c r="E716" s="44"/>
      <c r="F716" s="35">
        <f t="shared" si="1495"/>
        <v>0</v>
      </c>
      <c r="G716" s="35">
        <f t="shared" si="1496"/>
        <v>0</v>
      </c>
      <c r="H716" s="35">
        <f t="shared" si="1083"/>
        <v>0</v>
      </c>
      <c r="I716" s="21">
        <f>VLOOKUP(A716,Old_Inventory,9,FALSE)</f>
        <v>18</v>
      </c>
      <c r="J716" s="37">
        <f t="shared" ref="J716:K716" si="1515">MAX(N716,P716,R716,T716,V716,X716,Z716,AB716,AD716)</f>
        <v>12.6</v>
      </c>
      <c r="K716" s="37">
        <f t="shared" si="1515"/>
        <v>15</v>
      </c>
      <c r="L716" s="38">
        <f t="shared" ref="L716:M716" si="1516">MIN(N716,P716,R716,T716,V716,X716,Z716,AB716,AD716)</f>
        <v>12.6</v>
      </c>
      <c r="M716" s="38">
        <f t="shared" si="1516"/>
        <v>15</v>
      </c>
      <c r="N716" s="38">
        <f t="shared" si="1473"/>
        <v>12.6</v>
      </c>
      <c r="O716" s="38">
        <f t="shared" si="1474"/>
        <v>15</v>
      </c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40"/>
      <c r="AE716" s="40"/>
      <c r="AF716" s="41">
        <f t="shared" si="1115"/>
        <v>0</v>
      </c>
      <c r="AG716" s="42"/>
    </row>
    <row r="717" spans="1:33" ht="13.8">
      <c r="A717" s="30" t="s">
        <v>5242</v>
      </c>
      <c r="B717" s="30" t="s">
        <v>5243</v>
      </c>
      <c r="C717" s="43"/>
      <c r="D717" s="44"/>
      <c r="E717" s="44"/>
      <c r="F717" s="35">
        <f t="shared" si="1495"/>
        <v>0</v>
      </c>
      <c r="G717" s="35">
        <f t="shared" si="1496"/>
        <v>0</v>
      </c>
      <c r="H717" s="35">
        <f t="shared" si="1083"/>
        <v>0</v>
      </c>
      <c r="I717" s="21">
        <f>VLOOKUP(A717,Old_Inventory,9,FALSE)</f>
        <v>18</v>
      </c>
      <c r="J717" s="37">
        <f t="shared" ref="J717:K717" si="1517">MAX(N717,P717,R717,T717,V717,X717,Z717,AB717,AD717)</f>
        <v>6.3</v>
      </c>
      <c r="K717" s="37">
        <f t="shared" si="1517"/>
        <v>7</v>
      </c>
      <c r="L717" s="38">
        <f t="shared" ref="L717:M717" si="1518">MIN(N717,P717,R717,T717,V717,X717,Z717,AB717,AD717)</f>
        <v>6.3</v>
      </c>
      <c r="M717" s="38">
        <f t="shared" si="1518"/>
        <v>7</v>
      </c>
      <c r="N717" s="38">
        <f t="shared" si="1473"/>
        <v>6.3</v>
      </c>
      <c r="O717" s="38">
        <f t="shared" si="1474"/>
        <v>7</v>
      </c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40"/>
      <c r="AE717" s="40"/>
      <c r="AF717" s="41">
        <f t="shared" si="1115"/>
        <v>0</v>
      </c>
      <c r="AG717" s="42"/>
    </row>
    <row r="718" spans="1:33" ht="13.8">
      <c r="A718" s="30" t="s">
        <v>5244</v>
      </c>
      <c r="B718" s="30" t="s">
        <v>5245</v>
      </c>
      <c r="C718" s="43"/>
      <c r="D718" s="44"/>
      <c r="E718" s="44"/>
      <c r="F718" s="35">
        <f t="shared" si="1495"/>
        <v>0</v>
      </c>
      <c r="G718" s="35">
        <f t="shared" si="1496"/>
        <v>0</v>
      </c>
      <c r="H718" s="35">
        <f t="shared" si="1083"/>
        <v>0</v>
      </c>
      <c r="I718" s="21">
        <f>VLOOKUP(A718,Old_Inventory,9,FALSE)</f>
        <v>18</v>
      </c>
      <c r="J718" s="37">
        <f t="shared" ref="J718:K718" si="1519">MAX(N718,P718,R718,T718,V718,X718,Z718,AB718,AD718)</f>
        <v>50.38</v>
      </c>
      <c r="K718" s="37">
        <f t="shared" si="1519"/>
        <v>59</v>
      </c>
      <c r="L718" s="38">
        <f t="shared" ref="L718:M718" si="1520">MIN(N718,P718,R718,T718,V718,X718,Z718,AB718,AD718)</f>
        <v>50.38</v>
      </c>
      <c r="M718" s="38">
        <f t="shared" si="1520"/>
        <v>59</v>
      </c>
      <c r="N718" s="38">
        <f t="shared" si="1473"/>
        <v>50.38</v>
      </c>
      <c r="O718" s="38">
        <f t="shared" si="1474"/>
        <v>59</v>
      </c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40"/>
      <c r="AE718" s="40"/>
      <c r="AF718" s="41">
        <f t="shared" si="1115"/>
        <v>0</v>
      </c>
      <c r="AG718" s="42"/>
    </row>
    <row r="719" spans="1:33" ht="13.8">
      <c r="A719" s="30" t="s">
        <v>58</v>
      </c>
      <c r="B719" s="30" t="s">
        <v>608</v>
      </c>
      <c r="C719" s="43"/>
      <c r="D719" s="44"/>
      <c r="E719" s="44"/>
      <c r="F719" s="35">
        <f t="shared" si="1495"/>
        <v>10</v>
      </c>
      <c r="G719" s="35">
        <f t="shared" si="1496"/>
        <v>1</v>
      </c>
      <c r="H719" s="35">
        <f t="shared" si="1083"/>
        <v>9</v>
      </c>
      <c r="I719" s="17">
        <v>18</v>
      </c>
      <c r="J719" s="37">
        <f t="shared" ref="J719:K719" si="1521">MAX(N719,P719,R719,T719,V719,X719,Z719,AB719,AD719)</f>
        <v>31.49</v>
      </c>
      <c r="K719" s="37">
        <f t="shared" si="1521"/>
        <v>37</v>
      </c>
      <c r="L719" s="38">
        <f t="shared" ref="L719:M719" si="1522">MIN(N719,P719,R719,T719,V719,X719,Z719,AB719,AD719)</f>
        <v>11</v>
      </c>
      <c r="M719" s="38">
        <f t="shared" si="1522"/>
        <v>13</v>
      </c>
      <c r="N719" s="38">
        <f t="shared" si="1473"/>
        <v>31.49</v>
      </c>
      <c r="O719" s="38">
        <f t="shared" si="1474"/>
        <v>37</v>
      </c>
      <c r="P719" s="39">
        <f>VLOOKUP(A719,MagnusNeo,9,FALSE)</f>
        <v>11</v>
      </c>
      <c r="Q719" s="39">
        <f>VLOOKUP(A719,MagnusNeo,11,FALSE)</f>
        <v>13</v>
      </c>
      <c r="R719" s="39"/>
      <c r="S719" s="39"/>
      <c r="T719" s="39"/>
      <c r="U719" s="39"/>
      <c r="V719" s="39"/>
      <c r="W719" s="39"/>
      <c r="X719" s="39">
        <f>VLOOKUP(A719,Zeal,9,FALSE)</f>
        <v>11</v>
      </c>
      <c r="Y719" s="39">
        <f>VLOOKUP(A719,Zeal,11,FALSE)</f>
        <v>13</v>
      </c>
      <c r="Z719" s="39"/>
      <c r="AA719" s="39"/>
      <c r="AB719" s="39"/>
      <c r="AC719" s="39"/>
      <c r="AD719" s="40"/>
      <c r="AE719" s="40"/>
      <c r="AF719" s="41">
        <f t="shared" si="1115"/>
        <v>-9</v>
      </c>
      <c r="AG719" s="42"/>
    </row>
    <row r="720" spans="1:33" ht="13.8">
      <c r="A720" s="30" t="s">
        <v>407</v>
      </c>
      <c r="B720" s="30" t="s">
        <v>614</v>
      </c>
      <c r="C720" s="43"/>
      <c r="D720" s="44"/>
      <c r="E720" s="44"/>
      <c r="F720" s="35">
        <f t="shared" si="1495"/>
        <v>0</v>
      </c>
      <c r="G720" s="35">
        <f t="shared" si="1496"/>
        <v>1</v>
      </c>
      <c r="H720" s="35">
        <f t="shared" si="1083"/>
        <v>-1</v>
      </c>
      <c r="I720" s="17">
        <v>18</v>
      </c>
      <c r="J720" s="37">
        <f t="shared" ref="J720:K720" si="1523">MAX(N720,P720,R720,T720,V720,X720,Z720,AB720,AD720)</f>
        <v>31.49</v>
      </c>
      <c r="K720" s="37">
        <f t="shared" si="1523"/>
        <v>37</v>
      </c>
      <c r="L720" s="38">
        <f t="shared" ref="L720:M720" si="1524">MIN(N720,P720,R720,T720,V720,X720,Z720,AB720,AD720)</f>
        <v>13</v>
      </c>
      <c r="M720" s="38">
        <f t="shared" si="1524"/>
        <v>16</v>
      </c>
      <c r="N720" s="38">
        <f t="shared" si="1473"/>
        <v>31.49</v>
      </c>
      <c r="O720" s="38">
        <f t="shared" si="1474"/>
        <v>37</v>
      </c>
      <c r="P720" s="39"/>
      <c r="Q720" s="39"/>
      <c r="R720" s="39"/>
      <c r="S720" s="39"/>
      <c r="T720" s="39"/>
      <c r="U720" s="39"/>
      <c r="V720" s="39"/>
      <c r="W720" s="39"/>
      <c r="X720" s="39">
        <f>VLOOKUP(A720,Zeal,9,FALSE)</f>
        <v>13</v>
      </c>
      <c r="Y720" s="39">
        <f>VLOOKUP(A720,Zeal,11,FALSE)</f>
        <v>16</v>
      </c>
      <c r="Z720" s="39"/>
      <c r="AA720" s="39"/>
      <c r="AB720" s="39"/>
      <c r="AC720" s="39"/>
      <c r="AD720" s="40"/>
      <c r="AE720" s="40"/>
      <c r="AF720" s="41">
        <f t="shared" si="1115"/>
        <v>1</v>
      </c>
      <c r="AG720" s="42"/>
    </row>
    <row r="721" spans="1:33" ht="13.8">
      <c r="A721" s="30" t="s">
        <v>1586</v>
      </c>
      <c r="B721" s="30" t="s">
        <v>1587</v>
      </c>
      <c r="C721" s="43"/>
      <c r="D721" s="44"/>
      <c r="E721" s="44"/>
      <c r="F721" s="35">
        <f t="shared" si="1495"/>
        <v>0</v>
      </c>
      <c r="G721" s="35">
        <f t="shared" si="1496"/>
        <v>0</v>
      </c>
      <c r="H721" s="35">
        <f t="shared" si="1083"/>
        <v>0</v>
      </c>
      <c r="I721" s="17">
        <v>18</v>
      </c>
      <c r="J721" s="37">
        <f t="shared" ref="J721:K721" si="1525">MAX(N721,P721,R721,T721,V721,X721,Z721,AB721,AD721)</f>
        <v>44.09</v>
      </c>
      <c r="K721" s="37">
        <f t="shared" si="1525"/>
        <v>52</v>
      </c>
      <c r="L721" s="38">
        <f t="shared" ref="L721:M721" si="1526">MIN(N721,P721,R721,T721,V721,X721,Z721,AB721,AD721)</f>
        <v>25</v>
      </c>
      <c r="M721" s="38">
        <f t="shared" si="1526"/>
        <v>30</v>
      </c>
      <c r="N721" s="38">
        <f t="shared" si="1473"/>
        <v>44.09</v>
      </c>
      <c r="O721" s="38">
        <f t="shared" si="1474"/>
        <v>52</v>
      </c>
      <c r="P721" s="39">
        <f>VLOOKUP(A721,MagnusNeo,9,FALSE)</f>
        <v>25</v>
      </c>
      <c r="Q721" s="39">
        <f>VLOOKUP(A721,MagnusNeo,11,FALSE)</f>
        <v>30</v>
      </c>
      <c r="R721" s="39"/>
      <c r="S721" s="39"/>
      <c r="T721" s="39"/>
      <c r="U721" s="39"/>
      <c r="V721" s="39"/>
      <c r="W721" s="39"/>
      <c r="X721" s="39">
        <f>VLOOKUP(A721,Zeal,9,FALSE)</f>
        <v>25</v>
      </c>
      <c r="Y721" s="39">
        <f>VLOOKUP(A721,Zeal,11,FALSE)</f>
        <v>30</v>
      </c>
      <c r="Z721" s="39"/>
      <c r="AA721" s="39"/>
      <c r="AB721" s="39"/>
      <c r="AC721" s="39"/>
      <c r="AD721" s="40"/>
      <c r="AE721" s="40"/>
      <c r="AF721" s="41">
        <f t="shared" si="1115"/>
        <v>0</v>
      </c>
      <c r="AG721" s="42"/>
    </row>
    <row r="722" spans="1:33" ht="13.8">
      <c r="A722" s="30" t="s">
        <v>57</v>
      </c>
      <c r="B722" s="30" t="s">
        <v>617</v>
      </c>
      <c r="C722" s="43"/>
      <c r="D722" s="44"/>
      <c r="E722" s="44"/>
      <c r="F722" s="35">
        <f t="shared" si="1495"/>
        <v>10</v>
      </c>
      <c r="G722" s="35">
        <f t="shared" si="1496"/>
        <v>2</v>
      </c>
      <c r="H722" s="35">
        <f t="shared" si="1083"/>
        <v>8</v>
      </c>
      <c r="I722" s="17">
        <v>18</v>
      </c>
      <c r="J722" s="37">
        <f t="shared" ref="J722:K722" si="1527">MAX(N722,P722,R722,T722,V722,X722,Z722,AB722,AD722)</f>
        <v>37.79</v>
      </c>
      <c r="K722" s="37">
        <f t="shared" si="1527"/>
        <v>45</v>
      </c>
      <c r="L722" s="38">
        <f t="shared" ref="L722:M722" si="1528">MIN(N722,P722,R722,T722,V722,X722,Z722,AB722,AD722)</f>
        <v>26</v>
      </c>
      <c r="M722" s="38">
        <f t="shared" si="1528"/>
        <v>31</v>
      </c>
      <c r="N722" s="38">
        <f t="shared" si="1473"/>
        <v>37.79</v>
      </c>
      <c r="O722" s="38">
        <f t="shared" si="1474"/>
        <v>45</v>
      </c>
      <c r="P722" s="39">
        <f>VLOOKUP(A722,MagnusNeo,9,FALSE)</f>
        <v>26</v>
      </c>
      <c r="Q722" s="39">
        <f>VLOOKUP(A722,MagnusNeo,11,FALSE)</f>
        <v>31</v>
      </c>
      <c r="R722" s="39"/>
      <c r="S722" s="39"/>
      <c r="T722" s="39"/>
      <c r="U722" s="39"/>
      <c r="V722" s="39"/>
      <c r="W722" s="39"/>
      <c r="X722" s="39">
        <f>VLOOKUP(A722,Zeal,9,FALSE)</f>
        <v>26</v>
      </c>
      <c r="Y722" s="39">
        <f>VLOOKUP(A722,Zeal,11,FALSE)</f>
        <v>31</v>
      </c>
      <c r="Z722" s="39"/>
      <c r="AA722" s="39"/>
      <c r="AB722" s="39"/>
      <c r="AC722" s="39"/>
      <c r="AD722" s="40"/>
      <c r="AE722" s="40"/>
      <c r="AF722" s="41">
        <f t="shared" si="1115"/>
        <v>-8</v>
      </c>
      <c r="AG722" s="42"/>
    </row>
    <row r="723" spans="1:33" ht="13.8">
      <c r="A723" s="30" t="s">
        <v>5246</v>
      </c>
      <c r="B723" s="30" t="s">
        <v>5247</v>
      </c>
      <c r="C723" s="43"/>
      <c r="D723" s="44"/>
      <c r="E723" s="44"/>
      <c r="F723" s="35">
        <f t="shared" si="1495"/>
        <v>0</v>
      </c>
      <c r="G723" s="35">
        <f t="shared" si="1496"/>
        <v>0</v>
      </c>
      <c r="H723" s="35">
        <f t="shared" si="1083"/>
        <v>0</v>
      </c>
      <c r="I723" s="21">
        <f t="shared" ref="I723:I732" si="1529">VLOOKUP(A723,Old_Inventory,9,FALSE)</f>
        <v>18</v>
      </c>
      <c r="J723" s="37">
        <f t="shared" ref="J723:K723" si="1530">MAX(N723,P723,R723,T723,V723,X723,Z723,AB723,AD723)</f>
        <v>56.68</v>
      </c>
      <c r="K723" s="37">
        <f t="shared" si="1530"/>
        <v>67</v>
      </c>
      <c r="L723" s="38">
        <f t="shared" ref="L723:M723" si="1531">MIN(N723,P723,R723,T723,V723,X723,Z723,AB723,AD723)</f>
        <v>56.68</v>
      </c>
      <c r="M723" s="38">
        <f t="shared" si="1531"/>
        <v>67</v>
      </c>
      <c r="N723" s="38">
        <f t="shared" si="1473"/>
        <v>56.68</v>
      </c>
      <c r="O723" s="38">
        <f t="shared" si="1474"/>
        <v>67</v>
      </c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40"/>
      <c r="AE723" s="40"/>
      <c r="AF723" s="41">
        <f t="shared" si="1115"/>
        <v>0</v>
      </c>
      <c r="AG723" s="42"/>
    </row>
    <row r="724" spans="1:33" ht="27.6">
      <c r="A724" s="30" t="s">
        <v>5248</v>
      </c>
      <c r="B724" s="30" t="s">
        <v>5249</v>
      </c>
      <c r="C724" s="43"/>
      <c r="D724" s="44"/>
      <c r="E724" s="44"/>
      <c r="F724" s="35">
        <f t="shared" si="1495"/>
        <v>0</v>
      </c>
      <c r="G724" s="35">
        <f t="shared" si="1496"/>
        <v>0</v>
      </c>
      <c r="H724" s="35">
        <f t="shared" si="1083"/>
        <v>0</v>
      </c>
      <c r="I724" s="21">
        <f t="shared" si="1529"/>
        <v>18</v>
      </c>
      <c r="J724" s="37">
        <f t="shared" ref="J724:K724" si="1532">MAX(N724,P724,R724,T724,V724,X724,Z724,AB724,AD724)</f>
        <v>6.3</v>
      </c>
      <c r="K724" s="37">
        <f t="shared" si="1532"/>
        <v>7</v>
      </c>
      <c r="L724" s="38">
        <f t="shared" ref="L724:M724" si="1533">MIN(N724,P724,R724,T724,V724,X724,Z724,AB724,AD724)</f>
        <v>6.3</v>
      </c>
      <c r="M724" s="38">
        <f t="shared" si="1533"/>
        <v>7</v>
      </c>
      <c r="N724" s="38">
        <f t="shared" si="1473"/>
        <v>6.3</v>
      </c>
      <c r="O724" s="38">
        <f t="shared" si="1474"/>
        <v>7</v>
      </c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40"/>
      <c r="AE724" s="40"/>
      <c r="AF724" s="41">
        <f t="shared" si="1115"/>
        <v>0</v>
      </c>
      <c r="AG724" s="42"/>
    </row>
    <row r="725" spans="1:33" ht="13.8">
      <c r="A725" s="30" t="s">
        <v>5250</v>
      </c>
      <c r="B725" s="30" t="s">
        <v>5251</v>
      </c>
      <c r="C725" s="43"/>
      <c r="D725" s="44"/>
      <c r="E725" s="44"/>
      <c r="F725" s="35">
        <f t="shared" si="1495"/>
        <v>0</v>
      </c>
      <c r="G725" s="35">
        <f t="shared" si="1496"/>
        <v>0</v>
      </c>
      <c r="H725" s="35">
        <f t="shared" si="1083"/>
        <v>0</v>
      </c>
      <c r="I725" s="21">
        <f t="shared" si="1529"/>
        <v>18</v>
      </c>
      <c r="J725" s="37">
        <f t="shared" ref="J725:K725" si="1534">MAX(N725,P725,R725,T725,V725,X725,Z725,AB725,AD725)</f>
        <v>18.89</v>
      </c>
      <c r="K725" s="37">
        <f t="shared" si="1534"/>
        <v>22</v>
      </c>
      <c r="L725" s="38">
        <f t="shared" ref="L725:M725" si="1535">MIN(N725,P725,R725,T725,V725,X725,Z725,AB725,AD725)</f>
        <v>18.89</v>
      </c>
      <c r="M725" s="38">
        <f t="shared" si="1535"/>
        <v>22</v>
      </c>
      <c r="N725" s="38">
        <f t="shared" si="1473"/>
        <v>18.89</v>
      </c>
      <c r="O725" s="38">
        <f t="shared" si="1474"/>
        <v>22</v>
      </c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40"/>
      <c r="AE725" s="40"/>
      <c r="AF725" s="41">
        <f t="shared" si="1115"/>
        <v>0</v>
      </c>
      <c r="AG725" s="42"/>
    </row>
    <row r="726" spans="1:33" ht="13.8">
      <c r="A726" s="30" t="s">
        <v>5252</v>
      </c>
      <c r="B726" s="30" t="s">
        <v>5253</v>
      </c>
      <c r="C726" s="43"/>
      <c r="D726" s="44"/>
      <c r="E726" s="44"/>
      <c r="F726" s="35">
        <f t="shared" si="1495"/>
        <v>0</v>
      </c>
      <c r="G726" s="35">
        <f t="shared" si="1496"/>
        <v>0</v>
      </c>
      <c r="H726" s="35">
        <f t="shared" si="1083"/>
        <v>0</v>
      </c>
      <c r="I726" s="21">
        <f t="shared" si="1529"/>
        <v>18</v>
      </c>
      <c r="J726" s="37">
        <f t="shared" ref="J726:K726" si="1536">MAX(N726,P726,R726,T726,V726,X726,Z726,AB726,AD726)</f>
        <v>37.79</v>
      </c>
      <c r="K726" s="37">
        <f t="shared" si="1536"/>
        <v>45</v>
      </c>
      <c r="L726" s="38">
        <f t="shared" ref="L726:M726" si="1537">MIN(N726,P726,R726,T726,V726,X726,Z726,AB726,AD726)</f>
        <v>37.79</v>
      </c>
      <c r="M726" s="38">
        <f t="shared" si="1537"/>
        <v>45</v>
      </c>
      <c r="N726" s="38">
        <f t="shared" si="1473"/>
        <v>37.79</v>
      </c>
      <c r="O726" s="38">
        <f t="shared" si="1474"/>
        <v>45</v>
      </c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40"/>
      <c r="AE726" s="40"/>
      <c r="AF726" s="41">
        <f t="shared" si="1115"/>
        <v>0</v>
      </c>
      <c r="AG726" s="42"/>
    </row>
    <row r="727" spans="1:33" ht="13.8">
      <c r="A727" s="30" t="s">
        <v>5254</v>
      </c>
      <c r="B727" s="30" t="s">
        <v>5255</v>
      </c>
      <c r="C727" s="43"/>
      <c r="D727" s="44"/>
      <c r="E727" s="44"/>
      <c r="F727" s="35">
        <f t="shared" si="1495"/>
        <v>0</v>
      </c>
      <c r="G727" s="35">
        <f t="shared" si="1496"/>
        <v>0</v>
      </c>
      <c r="H727" s="35">
        <f t="shared" si="1083"/>
        <v>0</v>
      </c>
      <c r="I727" s="21">
        <f t="shared" si="1529"/>
        <v>18</v>
      </c>
      <c r="J727" s="37">
        <f t="shared" ref="J727:K727" si="1538">MAX(N727,P727,R727,T727,V727,X727,Z727,AB727,AD727)</f>
        <v>18.89</v>
      </c>
      <c r="K727" s="37">
        <f t="shared" si="1538"/>
        <v>22</v>
      </c>
      <c r="L727" s="38">
        <f t="shared" ref="L727:M727" si="1539">MIN(N727,P727,R727,T727,V727,X727,Z727,AB727,AD727)</f>
        <v>18.89</v>
      </c>
      <c r="M727" s="38">
        <f t="shared" si="1539"/>
        <v>22</v>
      </c>
      <c r="N727" s="38">
        <f t="shared" si="1473"/>
        <v>18.89</v>
      </c>
      <c r="O727" s="38">
        <f t="shared" si="1474"/>
        <v>22</v>
      </c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40"/>
      <c r="AE727" s="40"/>
      <c r="AF727" s="41">
        <f t="shared" si="1115"/>
        <v>0</v>
      </c>
      <c r="AG727" s="42"/>
    </row>
    <row r="728" spans="1:33" ht="13.8">
      <c r="A728" s="30" t="s">
        <v>5256</v>
      </c>
      <c r="B728" s="30" t="s">
        <v>5257</v>
      </c>
      <c r="C728" s="43"/>
      <c r="D728" s="44"/>
      <c r="E728" s="44"/>
      <c r="F728" s="35">
        <f t="shared" si="1495"/>
        <v>0</v>
      </c>
      <c r="G728" s="35">
        <f t="shared" si="1496"/>
        <v>0</v>
      </c>
      <c r="H728" s="35">
        <f t="shared" si="1083"/>
        <v>0</v>
      </c>
      <c r="I728" s="21">
        <f t="shared" si="1529"/>
        <v>18</v>
      </c>
      <c r="J728" s="37">
        <f t="shared" ref="J728:K728" si="1540">MAX(N728,P728,R728,T728,V728,X728,Z728,AB728,AD728)</f>
        <v>18.89</v>
      </c>
      <c r="K728" s="37">
        <f t="shared" si="1540"/>
        <v>22</v>
      </c>
      <c r="L728" s="38">
        <f t="shared" ref="L728:M728" si="1541">MIN(N728,P728,R728,T728,V728,X728,Z728,AB728,AD728)</f>
        <v>18.89</v>
      </c>
      <c r="M728" s="38">
        <f t="shared" si="1541"/>
        <v>22</v>
      </c>
      <c r="N728" s="38">
        <f t="shared" si="1473"/>
        <v>18.89</v>
      </c>
      <c r="O728" s="38">
        <f t="shared" si="1474"/>
        <v>22</v>
      </c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40"/>
      <c r="AE728" s="40"/>
      <c r="AF728" s="41">
        <f t="shared" si="1115"/>
        <v>0</v>
      </c>
      <c r="AG728" s="42"/>
    </row>
    <row r="729" spans="1:33" ht="13.8">
      <c r="A729" s="30" t="s">
        <v>5258</v>
      </c>
      <c r="B729" s="30" t="s">
        <v>5259</v>
      </c>
      <c r="C729" s="43"/>
      <c r="D729" s="44"/>
      <c r="E729" s="44"/>
      <c r="F729" s="35">
        <f t="shared" si="1495"/>
        <v>0</v>
      </c>
      <c r="G729" s="35">
        <f t="shared" si="1496"/>
        <v>0</v>
      </c>
      <c r="H729" s="35">
        <f t="shared" si="1083"/>
        <v>0</v>
      </c>
      <c r="I729" s="21">
        <f t="shared" si="1529"/>
        <v>18</v>
      </c>
      <c r="J729" s="37">
        <f t="shared" ref="J729:K729" si="1542">MAX(N729,P729,R729,T729,V729,X729,Z729,AB729,AD729)</f>
        <v>37.79</v>
      </c>
      <c r="K729" s="37">
        <f t="shared" si="1542"/>
        <v>45</v>
      </c>
      <c r="L729" s="38">
        <f t="shared" ref="L729:M729" si="1543">MIN(N729,P729,R729,T729,V729,X729,Z729,AB729,AD729)</f>
        <v>37.79</v>
      </c>
      <c r="M729" s="38">
        <f t="shared" si="1543"/>
        <v>45</v>
      </c>
      <c r="N729" s="38">
        <f t="shared" si="1473"/>
        <v>37.79</v>
      </c>
      <c r="O729" s="38">
        <f t="shared" si="1474"/>
        <v>45</v>
      </c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40"/>
      <c r="AE729" s="40"/>
      <c r="AF729" s="41">
        <f t="shared" si="1115"/>
        <v>0</v>
      </c>
      <c r="AG729" s="42"/>
    </row>
    <row r="730" spans="1:33" ht="13.8">
      <c r="A730" s="30" t="s">
        <v>5260</v>
      </c>
      <c r="B730" s="30" t="s">
        <v>5261</v>
      </c>
      <c r="C730" s="43"/>
      <c r="D730" s="44"/>
      <c r="E730" s="44"/>
      <c r="F730" s="35">
        <f t="shared" si="1495"/>
        <v>0</v>
      </c>
      <c r="G730" s="35">
        <f t="shared" si="1496"/>
        <v>0</v>
      </c>
      <c r="H730" s="35">
        <f t="shared" si="1083"/>
        <v>0</v>
      </c>
      <c r="I730" s="21">
        <f t="shared" si="1529"/>
        <v>18</v>
      </c>
      <c r="J730" s="37">
        <f t="shared" ref="J730:K730" si="1544">MAX(N730,P730,R730,T730,V730,X730,Z730,AB730,AD730)</f>
        <v>6.3</v>
      </c>
      <c r="K730" s="37">
        <f t="shared" si="1544"/>
        <v>7</v>
      </c>
      <c r="L730" s="38">
        <f t="shared" ref="L730:M730" si="1545">MIN(N730,P730,R730,T730,V730,X730,Z730,AB730,AD730)</f>
        <v>6.3</v>
      </c>
      <c r="M730" s="38">
        <f t="shared" si="1545"/>
        <v>7</v>
      </c>
      <c r="N730" s="38">
        <f t="shared" si="1473"/>
        <v>6.3</v>
      </c>
      <c r="O730" s="38">
        <f t="shared" si="1474"/>
        <v>7</v>
      </c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40"/>
      <c r="AE730" s="40"/>
      <c r="AF730" s="41">
        <f t="shared" si="1115"/>
        <v>0</v>
      </c>
      <c r="AG730" s="42"/>
    </row>
    <row r="731" spans="1:33" ht="27.6">
      <c r="A731" s="30" t="s">
        <v>5262</v>
      </c>
      <c r="B731" s="30" t="s">
        <v>5263</v>
      </c>
      <c r="C731" s="43"/>
      <c r="D731" s="44"/>
      <c r="E731" s="44"/>
      <c r="F731" s="35">
        <f t="shared" si="1495"/>
        <v>0</v>
      </c>
      <c r="G731" s="35">
        <f t="shared" si="1496"/>
        <v>0</v>
      </c>
      <c r="H731" s="35">
        <f t="shared" si="1083"/>
        <v>0</v>
      </c>
      <c r="I731" s="21">
        <f t="shared" si="1529"/>
        <v>18</v>
      </c>
      <c r="J731" s="37">
        <f t="shared" ref="J731:K731" si="1546">MAX(N731,P731,R731,T731,V731,X731,Z731,AB731,AD731)</f>
        <v>12.6</v>
      </c>
      <c r="K731" s="37">
        <f t="shared" si="1546"/>
        <v>15</v>
      </c>
      <c r="L731" s="38">
        <f t="shared" ref="L731:M731" si="1547">MIN(N731,P731,R731,T731,V731,X731,Z731,AB731,AD731)</f>
        <v>12.6</v>
      </c>
      <c r="M731" s="38">
        <f t="shared" si="1547"/>
        <v>15</v>
      </c>
      <c r="N731" s="38">
        <f t="shared" si="1473"/>
        <v>12.6</v>
      </c>
      <c r="O731" s="38">
        <f t="shared" si="1474"/>
        <v>15</v>
      </c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40"/>
      <c r="AE731" s="40"/>
      <c r="AF731" s="41">
        <f t="shared" si="1115"/>
        <v>0</v>
      </c>
      <c r="AG731" s="42"/>
    </row>
    <row r="732" spans="1:33" ht="13.8">
      <c r="A732" s="30" t="s">
        <v>5264</v>
      </c>
      <c r="B732" s="30" t="s">
        <v>5265</v>
      </c>
      <c r="C732" s="43"/>
      <c r="D732" s="44"/>
      <c r="E732" s="44"/>
      <c r="F732" s="35">
        <f t="shared" si="1495"/>
        <v>0</v>
      </c>
      <c r="G732" s="35">
        <f t="shared" si="1496"/>
        <v>0</v>
      </c>
      <c r="H732" s="35">
        <f t="shared" si="1083"/>
        <v>0</v>
      </c>
      <c r="I732" s="21">
        <f t="shared" si="1529"/>
        <v>18</v>
      </c>
      <c r="J732" s="37">
        <f t="shared" ref="J732:K732" si="1548">MAX(N732,P732,R732,T732,V732,X732,Z732,AB732,AD732)</f>
        <v>18.89</v>
      </c>
      <c r="K732" s="37">
        <f t="shared" si="1548"/>
        <v>22</v>
      </c>
      <c r="L732" s="38">
        <f t="shared" ref="L732:M732" si="1549">MIN(N732,P732,R732,T732,V732,X732,Z732,AB732,AD732)</f>
        <v>18.89</v>
      </c>
      <c r="M732" s="38">
        <f t="shared" si="1549"/>
        <v>22</v>
      </c>
      <c r="N732" s="38">
        <f t="shared" si="1473"/>
        <v>18.89</v>
      </c>
      <c r="O732" s="38">
        <f t="shared" si="1474"/>
        <v>22</v>
      </c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40"/>
      <c r="AE732" s="40"/>
      <c r="AF732" s="41">
        <f t="shared" si="1115"/>
        <v>0</v>
      </c>
      <c r="AG732" s="42"/>
    </row>
    <row r="733" spans="1:33" ht="13.8">
      <c r="A733" s="30" t="s">
        <v>1588</v>
      </c>
      <c r="B733" s="30" t="s">
        <v>1589</v>
      </c>
      <c r="C733" s="43"/>
      <c r="D733" s="44"/>
      <c r="E733" s="44"/>
      <c r="F733" s="35">
        <f t="shared" si="1495"/>
        <v>0</v>
      </c>
      <c r="G733" s="35">
        <f t="shared" si="1496"/>
        <v>0</v>
      </c>
      <c r="H733" s="35">
        <f t="shared" si="1083"/>
        <v>0</v>
      </c>
      <c r="I733" s="17">
        <v>18</v>
      </c>
      <c r="J733" s="37">
        <f t="shared" ref="J733:K733" si="1550">MAX(N733,P733,R733,T733,V733,X733,Z733,AB733,AD733)</f>
        <v>6.3</v>
      </c>
      <c r="K733" s="37">
        <f t="shared" si="1550"/>
        <v>7</v>
      </c>
      <c r="L733" s="38">
        <f t="shared" ref="L733:M733" si="1551">MIN(N733,P733,R733,T733,V733,X733,Z733,AB733,AD733)</f>
        <v>2</v>
      </c>
      <c r="M733" s="38">
        <f t="shared" si="1551"/>
        <v>3</v>
      </c>
      <c r="N733" s="38">
        <f t="shared" si="1473"/>
        <v>6.3</v>
      </c>
      <c r="O733" s="38">
        <f t="shared" si="1474"/>
        <v>7</v>
      </c>
      <c r="P733" s="39">
        <f>VLOOKUP(A733,MagnusNeo,9,FALSE)</f>
        <v>2</v>
      </c>
      <c r="Q733" s="39">
        <f>VLOOKUP(A733,MagnusNeo,11,FALSE)</f>
        <v>3</v>
      </c>
      <c r="R733" s="39">
        <f>VLOOKUP(A733,Primus,9,FALSE)</f>
        <v>2</v>
      </c>
      <c r="S733" s="39">
        <f>VLOOKUP(A733,Primus,11,FALSE)</f>
        <v>3</v>
      </c>
      <c r="T733" s="39"/>
      <c r="U733" s="39"/>
      <c r="V733" s="39"/>
      <c r="W733" s="39"/>
      <c r="X733" s="39">
        <f>VLOOKUP(A733,Zeal,9,FALSE)</f>
        <v>2</v>
      </c>
      <c r="Y733" s="39">
        <f>VLOOKUP(A733,Zeal,11,FALSE)</f>
        <v>3</v>
      </c>
      <c r="Z733" s="39"/>
      <c r="AA733" s="39"/>
      <c r="AB733" s="39"/>
      <c r="AC733" s="39"/>
      <c r="AD733" s="40"/>
      <c r="AE733" s="40"/>
      <c r="AF733" s="41">
        <f t="shared" si="1115"/>
        <v>0</v>
      </c>
      <c r="AG733" s="42"/>
    </row>
    <row r="734" spans="1:33" ht="13.8">
      <c r="A734" s="30" t="s">
        <v>1590</v>
      </c>
      <c r="B734" s="30" t="s">
        <v>1591</v>
      </c>
      <c r="C734" s="43"/>
      <c r="D734" s="44"/>
      <c r="E734" s="44"/>
      <c r="F734" s="35">
        <f t="shared" si="1495"/>
        <v>0</v>
      </c>
      <c r="G734" s="35">
        <f t="shared" si="1496"/>
        <v>0</v>
      </c>
      <c r="H734" s="35">
        <f t="shared" si="1083"/>
        <v>0</v>
      </c>
      <c r="I734" s="17">
        <v>18</v>
      </c>
      <c r="J734" s="37">
        <f t="shared" ref="J734:K734" si="1552">MAX(N734,P734,R734,T734,V734,X734,Z734,AB734,AD734)</f>
        <v>6.3</v>
      </c>
      <c r="K734" s="37">
        <f t="shared" si="1552"/>
        <v>7</v>
      </c>
      <c r="L734" s="38">
        <f t="shared" ref="L734:M734" si="1553">MIN(N734,P734,R734,T734,V734,X734,Z734,AB734,AD734)</f>
        <v>3</v>
      </c>
      <c r="M734" s="38">
        <f t="shared" si="1553"/>
        <v>4</v>
      </c>
      <c r="N734" s="38">
        <f t="shared" si="1473"/>
        <v>6.3</v>
      </c>
      <c r="O734" s="38">
        <f t="shared" si="1474"/>
        <v>7</v>
      </c>
      <c r="P734" s="39">
        <f>VLOOKUP(A734,MagnusNeo,9,FALSE)</f>
        <v>3</v>
      </c>
      <c r="Q734" s="39">
        <f>VLOOKUP(A734,MagnusNeo,11,FALSE)</f>
        <v>4</v>
      </c>
      <c r="R734" s="39">
        <f>VLOOKUP(A734,Primus,9,FALSE)</f>
        <v>3</v>
      </c>
      <c r="S734" s="39">
        <f>VLOOKUP(A734,Primus,11,FALSE)</f>
        <v>4</v>
      </c>
      <c r="T734" s="39"/>
      <c r="U734" s="39"/>
      <c r="V734" s="39"/>
      <c r="W734" s="39"/>
      <c r="X734" s="39">
        <f>VLOOKUP(A734,Zeal,9,FALSE)</f>
        <v>3</v>
      </c>
      <c r="Y734" s="39">
        <f>VLOOKUP(A734,Zeal,11,FALSE)</f>
        <v>4</v>
      </c>
      <c r="Z734" s="39"/>
      <c r="AA734" s="39"/>
      <c r="AB734" s="39">
        <f>VLOOKUP(A734,Nexus,9,FALSE)</f>
        <v>3</v>
      </c>
      <c r="AC734" s="39">
        <f>VLOOKUP(A734,Nexus,11,FALSE)</f>
        <v>4</v>
      </c>
      <c r="AD734" s="40"/>
      <c r="AE734" s="40"/>
      <c r="AF734" s="41">
        <f t="shared" si="1115"/>
        <v>0</v>
      </c>
      <c r="AG734" s="42"/>
    </row>
    <row r="735" spans="1:33" ht="13.8">
      <c r="A735" s="30" t="s">
        <v>5266</v>
      </c>
      <c r="B735" s="30" t="s">
        <v>5267</v>
      </c>
      <c r="C735" s="43"/>
      <c r="D735" s="44"/>
      <c r="E735" s="44"/>
      <c r="F735" s="35">
        <f t="shared" si="1495"/>
        <v>0</v>
      </c>
      <c r="G735" s="35">
        <f t="shared" si="1496"/>
        <v>0</v>
      </c>
      <c r="H735" s="35">
        <f t="shared" si="1083"/>
        <v>0</v>
      </c>
      <c r="I735" s="21">
        <f>VLOOKUP(A735,Old_Inventory,9,FALSE)</f>
        <v>18</v>
      </c>
      <c r="J735" s="37">
        <f t="shared" ref="J735:K735" si="1554">MAX(N735,P735,R735,T735,V735,X735,Z735,AB735,AD735)</f>
        <v>6.3</v>
      </c>
      <c r="K735" s="37">
        <f t="shared" si="1554"/>
        <v>7</v>
      </c>
      <c r="L735" s="38">
        <f t="shared" ref="L735:M735" si="1555">MIN(N735,P735,R735,T735,V735,X735,Z735,AB735,AD735)</f>
        <v>6.3</v>
      </c>
      <c r="M735" s="38">
        <f t="shared" si="1555"/>
        <v>7</v>
      </c>
      <c r="N735" s="38">
        <f t="shared" si="1473"/>
        <v>6.3</v>
      </c>
      <c r="O735" s="38">
        <f t="shared" si="1474"/>
        <v>7</v>
      </c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40"/>
      <c r="AE735" s="40"/>
      <c r="AF735" s="41">
        <f t="shared" si="1115"/>
        <v>0</v>
      </c>
      <c r="AG735" s="42"/>
    </row>
    <row r="736" spans="1:33" ht="13.8">
      <c r="A736" s="30" t="s">
        <v>2081</v>
      </c>
      <c r="B736" s="30" t="s">
        <v>2082</v>
      </c>
      <c r="C736" s="43"/>
      <c r="D736" s="44"/>
      <c r="E736" s="44"/>
      <c r="F736" s="35">
        <f t="shared" si="1495"/>
        <v>0</v>
      </c>
      <c r="G736" s="35">
        <f t="shared" si="1496"/>
        <v>0</v>
      </c>
      <c r="H736" s="35">
        <f t="shared" si="1083"/>
        <v>0</v>
      </c>
      <c r="I736" s="17">
        <v>18</v>
      </c>
      <c r="J736" s="37">
        <f t="shared" ref="J736:K736" si="1556">MAX(N736,P736,R736,T736,V736,X736,Z736,AB736,AD736)</f>
        <v>6.3</v>
      </c>
      <c r="K736" s="37">
        <f t="shared" si="1556"/>
        <v>7</v>
      </c>
      <c r="L736" s="38">
        <f t="shared" ref="L736:M736" si="1557">MIN(N736,P736,R736,T736,V736,X736,Z736,AB736,AD736)</f>
        <v>3</v>
      </c>
      <c r="M736" s="38">
        <f t="shared" si="1557"/>
        <v>4</v>
      </c>
      <c r="N736" s="38">
        <f t="shared" si="1473"/>
        <v>6.3</v>
      </c>
      <c r="O736" s="38">
        <f t="shared" si="1474"/>
        <v>7</v>
      </c>
      <c r="P736" s="39"/>
      <c r="Q736" s="39"/>
      <c r="R736" s="39">
        <f>VLOOKUP(A736,Primus,9,FALSE)</f>
        <v>3</v>
      </c>
      <c r="S736" s="39">
        <f>VLOOKUP(A736,Primus,11,FALSE)</f>
        <v>4</v>
      </c>
      <c r="T736" s="39"/>
      <c r="U736" s="39"/>
      <c r="V736" s="39"/>
      <c r="W736" s="39"/>
      <c r="X736" s="39">
        <f>VLOOKUP(A736,Zeal,9,FALSE)</f>
        <v>3</v>
      </c>
      <c r="Y736" s="39">
        <f>VLOOKUP(A736,Zeal,11,FALSE)</f>
        <v>4</v>
      </c>
      <c r="Z736" s="39"/>
      <c r="AA736" s="39"/>
      <c r="AB736" s="39"/>
      <c r="AC736" s="39"/>
      <c r="AD736" s="40"/>
      <c r="AE736" s="40"/>
      <c r="AF736" s="41">
        <f t="shared" si="1115"/>
        <v>0</v>
      </c>
      <c r="AG736" s="42"/>
    </row>
    <row r="737" spans="1:33" ht="13.8">
      <c r="A737" s="30" t="s">
        <v>1592</v>
      </c>
      <c r="B737" s="30" t="s">
        <v>1593</v>
      </c>
      <c r="C737" s="43"/>
      <c r="D737" s="44"/>
      <c r="E737" s="44"/>
      <c r="F737" s="35">
        <f t="shared" si="1495"/>
        <v>0</v>
      </c>
      <c r="G737" s="35">
        <f t="shared" si="1496"/>
        <v>0</v>
      </c>
      <c r="H737" s="35">
        <f t="shared" si="1083"/>
        <v>0</v>
      </c>
      <c r="I737" s="17">
        <v>18</v>
      </c>
      <c r="J737" s="37">
        <f t="shared" ref="J737:K737" si="1558">MAX(N737,P737,R737,T737,V737,X737,Z737,AB737,AD737)</f>
        <v>6.3</v>
      </c>
      <c r="K737" s="37">
        <f t="shared" si="1558"/>
        <v>7</v>
      </c>
      <c r="L737" s="38">
        <f t="shared" ref="L737:M737" si="1559">MIN(N737,P737,R737,T737,V737,X737,Z737,AB737,AD737)</f>
        <v>2</v>
      </c>
      <c r="M737" s="38">
        <f t="shared" si="1559"/>
        <v>3</v>
      </c>
      <c r="N737" s="38">
        <f t="shared" si="1473"/>
        <v>6.3</v>
      </c>
      <c r="O737" s="38">
        <f t="shared" si="1474"/>
        <v>7</v>
      </c>
      <c r="P737" s="39">
        <f>VLOOKUP(A737,MagnusNeo,9,FALSE)</f>
        <v>2</v>
      </c>
      <c r="Q737" s="39">
        <f>VLOOKUP(A737,MagnusNeo,11,FALSE)</f>
        <v>3</v>
      </c>
      <c r="R737" s="39">
        <f>VLOOKUP(A737,Primus,9,FALSE)</f>
        <v>2</v>
      </c>
      <c r="S737" s="39">
        <f>VLOOKUP(A737,Primus,11,FALSE)</f>
        <v>3</v>
      </c>
      <c r="T737" s="39"/>
      <c r="U737" s="39"/>
      <c r="V737" s="39"/>
      <c r="W737" s="39"/>
      <c r="X737" s="39">
        <f>VLOOKUP(A737,Zeal,9,FALSE)</f>
        <v>2</v>
      </c>
      <c r="Y737" s="39">
        <f>VLOOKUP(A737,Zeal,11,FALSE)</f>
        <v>3</v>
      </c>
      <c r="Z737" s="39"/>
      <c r="AA737" s="39"/>
      <c r="AB737" s="39"/>
      <c r="AC737" s="39"/>
      <c r="AD737" s="40"/>
      <c r="AE737" s="40"/>
      <c r="AF737" s="41">
        <f t="shared" si="1115"/>
        <v>0</v>
      </c>
      <c r="AG737" s="42"/>
    </row>
    <row r="738" spans="1:33" ht="13.8">
      <c r="A738" s="30" t="s">
        <v>1595</v>
      </c>
      <c r="B738" s="30" t="s">
        <v>1596</v>
      </c>
      <c r="C738" s="43"/>
      <c r="D738" s="44"/>
      <c r="E738" s="44"/>
      <c r="F738" s="35">
        <f t="shared" si="1495"/>
        <v>0</v>
      </c>
      <c r="G738" s="35">
        <f t="shared" si="1496"/>
        <v>0</v>
      </c>
      <c r="H738" s="35">
        <f t="shared" si="1083"/>
        <v>0</v>
      </c>
      <c r="I738" s="17">
        <v>18</v>
      </c>
      <c r="J738" s="37">
        <f t="shared" ref="J738:K738" si="1560">MAX(N738,P738,R738,T738,V738,X738,Z738,AB738,AD738)</f>
        <v>6.3</v>
      </c>
      <c r="K738" s="37">
        <f t="shared" si="1560"/>
        <v>7</v>
      </c>
      <c r="L738" s="38">
        <f t="shared" ref="L738:M738" si="1561">MIN(N738,P738,R738,T738,V738,X738,Z738,AB738,AD738)</f>
        <v>4</v>
      </c>
      <c r="M738" s="38">
        <f t="shared" si="1561"/>
        <v>5</v>
      </c>
      <c r="N738" s="38">
        <f t="shared" si="1473"/>
        <v>6.3</v>
      </c>
      <c r="O738" s="38">
        <f t="shared" si="1474"/>
        <v>7</v>
      </c>
      <c r="P738" s="39">
        <f>VLOOKUP(A738,MagnusNeo,9,FALSE)</f>
        <v>4</v>
      </c>
      <c r="Q738" s="39">
        <f>VLOOKUP(A738,MagnusNeo,11,FALSE)</f>
        <v>5</v>
      </c>
      <c r="R738" s="39">
        <f>VLOOKUP(A738,Primus,9,FALSE)</f>
        <v>4</v>
      </c>
      <c r="S738" s="39">
        <f>VLOOKUP(A738,Primus,11,FALSE)</f>
        <v>5</v>
      </c>
      <c r="T738" s="39"/>
      <c r="U738" s="39"/>
      <c r="V738" s="39"/>
      <c r="W738" s="39"/>
      <c r="X738" s="39">
        <f>VLOOKUP(A738,Zeal,9,FALSE)</f>
        <v>4</v>
      </c>
      <c r="Y738" s="39">
        <f>VLOOKUP(A738,Zeal,11,FALSE)</f>
        <v>5</v>
      </c>
      <c r="Z738" s="39">
        <f>VLOOKUP(A738,Reo_80,9,FALSE)</f>
        <v>4</v>
      </c>
      <c r="AA738" s="39">
        <f>VLOOKUP(A738,Reo_80,11,FALSE)</f>
        <v>5</v>
      </c>
      <c r="AB738" s="39"/>
      <c r="AC738" s="39"/>
      <c r="AD738" s="40"/>
      <c r="AE738" s="40"/>
      <c r="AF738" s="41">
        <f t="shared" si="1115"/>
        <v>0</v>
      </c>
      <c r="AG738" s="42"/>
    </row>
    <row r="739" spans="1:33" ht="13.8">
      <c r="A739" s="30" t="s">
        <v>1597</v>
      </c>
      <c r="B739" s="30" t="s">
        <v>1598</v>
      </c>
      <c r="C739" s="43"/>
      <c r="D739" s="44"/>
      <c r="E739" s="44"/>
      <c r="F739" s="35">
        <f t="shared" si="1495"/>
        <v>0</v>
      </c>
      <c r="G739" s="35">
        <f t="shared" si="1496"/>
        <v>0</v>
      </c>
      <c r="H739" s="35">
        <f t="shared" si="1083"/>
        <v>0</v>
      </c>
      <c r="I739" s="17">
        <v>18</v>
      </c>
      <c r="J739" s="37">
        <f t="shared" ref="J739:K739" si="1562">MAX(N739,P739,R739,T739,V739,X739,Z739,AB739,AD739)</f>
        <v>6.3</v>
      </c>
      <c r="K739" s="37">
        <f t="shared" si="1562"/>
        <v>7</v>
      </c>
      <c r="L739" s="38">
        <f t="shared" ref="L739:M739" si="1563">MIN(N739,P739,R739,T739,V739,X739,Z739,AB739,AD739)</f>
        <v>4</v>
      </c>
      <c r="M739" s="38">
        <f t="shared" si="1563"/>
        <v>5</v>
      </c>
      <c r="N739" s="38">
        <f t="shared" si="1473"/>
        <v>6.3</v>
      </c>
      <c r="O739" s="38">
        <f t="shared" si="1474"/>
        <v>7</v>
      </c>
      <c r="P739" s="39">
        <f>VLOOKUP(A739,MagnusNeo,9,FALSE)</f>
        <v>4</v>
      </c>
      <c r="Q739" s="39">
        <f>VLOOKUP(A739,MagnusNeo,11,FALSE)</f>
        <v>5</v>
      </c>
      <c r="R739" s="39">
        <f>VLOOKUP(A739,Primus,9,FALSE)</f>
        <v>4</v>
      </c>
      <c r="S739" s="39">
        <f>VLOOKUP(A739,Primus,11,FALSE)</f>
        <v>5</v>
      </c>
      <c r="T739" s="39"/>
      <c r="U739" s="39"/>
      <c r="V739" s="39"/>
      <c r="W739" s="39"/>
      <c r="X739" s="39">
        <f>VLOOKUP(A739,Zeal,9,FALSE)</f>
        <v>4</v>
      </c>
      <c r="Y739" s="39">
        <f>VLOOKUP(A739,Zeal,11,FALSE)</f>
        <v>5</v>
      </c>
      <c r="Z739" s="39"/>
      <c r="AA739" s="39"/>
      <c r="AB739" s="39">
        <f>VLOOKUP(A739,Nexus,9,FALSE)</f>
        <v>4</v>
      </c>
      <c r="AC739" s="39">
        <f>VLOOKUP(A739,Nexus,11,FALSE)</f>
        <v>5</v>
      </c>
      <c r="AD739" s="40"/>
      <c r="AE739" s="40"/>
      <c r="AF739" s="41">
        <f t="shared" si="1115"/>
        <v>0</v>
      </c>
      <c r="AG739" s="42"/>
    </row>
    <row r="740" spans="1:33" ht="13.8">
      <c r="A740" s="30" t="s">
        <v>5268</v>
      </c>
      <c r="B740" s="30" t="s">
        <v>5269</v>
      </c>
      <c r="C740" s="43"/>
      <c r="D740" s="44"/>
      <c r="E740" s="44"/>
      <c r="F740" s="35">
        <f t="shared" si="1495"/>
        <v>0</v>
      </c>
      <c r="G740" s="35">
        <f t="shared" si="1496"/>
        <v>0</v>
      </c>
      <c r="H740" s="35">
        <f t="shared" si="1083"/>
        <v>0</v>
      </c>
      <c r="I740" s="21">
        <f>VLOOKUP(A740,Old_Inventory,9,FALSE)</f>
        <v>18</v>
      </c>
      <c r="J740" s="37">
        <f t="shared" ref="J740:K740" si="1564">MAX(N740,P740,R740,T740,V740,X740,Z740,AB740,AD740)</f>
        <v>6.3</v>
      </c>
      <c r="K740" s="37">
        <f t="shared" si="1564"/>
        <v>7</v>
      </c>
      <c r="L740" s="38">
        <f t="shared" ref="L740:M740" si="1565">MIN(N740,P740,R740,T740,V740,X740,Z740,AB740,AD740)</f>
        <v>6.3</v>
      </c>
      <c r="M740" s="38">
        <f t="shared" si="1565"/>
        <v>7</v>
      </c>
      <c r="N740" s="38">
        <f t="shared" si="1473"/>
        <v>6.3</v>
      </c>
      <c r="O740" s="38">
        <f t="shared" si="1474"/>
        <v>7</v>
      </c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40"/>
      <c r="AE740" s="40"/>
      <c r="AF740" s="41">
        <f t="shared" si="1115"/>
        <v>0</v>
      </c>
      <c r="AG740" s="42"/>
    </row>
    <row r="741" spans="1:33" ht="27.6">
      <c r="A741" s="30" t="s">
        <v>1599</v>
      </c>
      <c r="B741" s="30" t="s">
        <v>1600</v>
      </c>
      <c r="C741" s="43"/>
      <c r="D741" s="44"/>
      <c r="E741" s="44"/>
      <c r="F741" s="35">
        <f t="shared" si="1495"/>
        <v>0</v>
      </c>
      <c r="G741" s="35">
        <f t="shared" si="1496"/>
        <v>0</v>
      </c>
      <c r="H741" s="35">
        <f t="shared" si="1083"/>
        <v>0</v>
      </c>
      <c r="I741" s="17">
        <v>18</v>
      </c>
      <c r="J741" s="37">
        <f t="shared" ref="J741:K741" si="1566">MAX(N741,P741,R741,T741,V741,X741,Z741,AB741,AD741)</f>
        <v>6.3</v>
      </c>
      <c r="K741" s="37">
        <f t="shared" si="1566"/>
        <v>7</v>
      </c>
      <c r="L741" s="38">
        <f t="shared" ref="L741:M741" si="1567">MIN(N741,P741,R741,T741,V741,X741,Z741,AB741,AD741)</f>
        <v>3</v>
      </c>
      <c r="M741" s="38">
        <f t="shared" si="1567"/>
        <v>4</v>
      </c>
      <c r="N741" s="38">
        <f t="shared" si="1473"/>
        <v>6.3</v>
      </c>
      <c r="O741" s="38">
        <f t="shared" si="1474"/>
        <v>7</v>
      </c>
      <c r="P741" s="39">
        <f>VLOOKUP(A741,MagnusNeo,9,FALSE)</f>
        <v>3</v>
      </c>
      <c r="Q741" s="39">
        <f>VLOOKUP(A741,MagnusNeo,11,FALSE)</f>
        <v>4</v>
      </c>
      <c r="R741" s="39">
        <f>VLOOKUP(A741,Primus,9,FALSE)</f>
        <v>3</v>
      </c>
      <c r="S741" s="39">
        <f>VLOOKUP(A741,Primus,11,FALSE)</f>
        <v>4</v>
      </c>
      <c r="T741" s="39"/>
      <c r="U741" s="39"/>
      <c r="V741" s="39"/>
      <c r="W741" s="39"/>
      <c r="X741" s="39">
        <f>VLOOKUP(A741,Zeal,9,FALSE)</f>
        <v>3</v>
      </c>
      <c r="Y741" s="39">
        <f>VLOOKUP(A741,Zeal,11,FALSE)</f>
        <v>4</v>
      </c>
      <c r="Z741" s="39"/>
      <c r="AA741" s="39"/>
      <c r="AB741" s="39">
        <f>VLOOKUP(A741,Nexus,9,FALSE)</f>
        <v>3</v>
      </c>
      <c r="AC741" s="39">
        <f>VLOOKUP(A741,Nexus,11,FALSE)</f>
        <v>4</v>
      </c>
      <c r="AD741" s="40"/>
      <c r="AE741" s="40"/>
      <c r="AF741" s="41">
        <f t="shared" si="1115"/>
        <v>0</v>
      </c>
      <c r="AG741" s="42"/>
    </row>
    <row r="742" spans="1:33" ht="13.8">
      <c r="A742" s="30" t="s">
        <v>54</v>
      </c>
      <c r="B742" s="30" t="s">
        <v>761</v>
      </c>
      <c r="C742" s="43"/>
      <c r="D742" s="44"/>
      <c r="E742" s="44"/>
      <c r="F742" s="35">
        <f t="shared" si="1495"/>
        <v>20</v>
      </c>
      <c r="G742" s="35">
        <f t="shared" si="1496"/>
        <v>0</v>
      </c>
      <c r="H742" s="35">
        <f t="shared" si="1083"/>
        <v>20</v>
      </c>
      <c r="I742" s="17">
        <v>18</v>
      </c>
      <c r="J742" s="37">
        <f t="shared" ref="J742:K742" si="1568">MAX(N742,P742,R742,T742,V742,X742,Z742,AB742,AD742)</f>
        <v>6.3</v>
      </c>
      <c r="K742" s="37">
        <f t="shared" si="1568"/>
        <v>7</v>
      </c>
      <c r="L742" s="38">
        <f t="shared" ref="L742:M742" si="1569">MIN(N742,P742,R742,T742,V742,X742,Z742,AB742,AD742)</f>
        <v>4</v>
      </c>
      <c r="M742" s="38">
        <f t="shared" si="1569"/>
        <v>5</v>
      </c>
      <c r="N742" s="38">
        <f t="shared" si="1473"/>
        <v>6.3</v>
      </c>
      <c r="O742" s="38">
        <f t="shared" si="1474"/>
        <v>7</v>
      </c>
      <c r="P742" s="39">
        <f>VLOOKUP(A742,MagnusNeo,9,FALSE)</f>
        <v>4</v>
      </c>
      <c r="Q742" s="39">
        <f>VLOOKUP(A742,MagnusNeo,11,FALSE)</f>
        <v>5</v>
      </c>
      <c r="R742" s="39">
        <f>VLOOKUP(A742,Primus,9,FALSE)</f>
        <v>4</v>
      </c>
      <c r="S742" s="39">
        <f>VLOOKUP(A742,Primus,11,FALSE)</f>
        <v>5</v>
      </c>
      <c r="T742" s="39"/>
      <c r="U742" s="39"/>
      <c r="V742" s="39"/>
      <c r="W742" s="39"/>
      <c r="X742" s="39">
        <f>VLOOKUP(A742,Zeal,9,FALSE)</f>
        <v>4</v>
      </c>
      <c r="Y742" s="39">
        <f>VLOOKUP(A742,Zeal,11,FALSE)</f>
        <v>5</v>
      </c>
      <c r="Z742" s="39"/>
      <c r="AA742" s="39"/>
      <c r="AB742" s="39">
        <f>VLOOKUP(A742,Nexus,9,FALSE)</f>
        <v>4</v>
      </c>
      <c r="AC742" s="39">
        <f>VLOOKUP(A742,Nexus,11,FALSE)</f>
        <v>5</v>
      </c>
      <c r="AD742" s="40"/>
      <c r="AE742" s="40"/>
      <c r="AF742" s="41">
        <f t="shared" si="1115"/>
        <v>-20</v>
      </c>
      <c r="AG742" s="42"/>
    </row>
    <row r="743" spans="1:33" ht="13.8">
      <c r="A743" s="30" t="s">
        <v>1602</v>
      </c>
      <c r="B743" s="30" t="s">
        <v>1603</v>
      </c>
      <c r="C743" s="43"/>
      <c r="D743" s="44"/>
      <c r="E743" s="44"/>
      <c r="F743" s="35">
        <f t="shared" si="1495"/>
        <v>0</v>
      </c>
      <c r="G743" s="35">
        <f t="shared" si="1496"/>
        <v>0</v>
      </c>
      <c r="H743" s="35">
        <f t="shared" si="1083"/>
        <v>0</v>
      </c>
      <c r="I743" s="17">
        <v>18</v>
      </c>
      <c r="J743" s="37">
        <f t="shared" ref="J743:K743" si="1570">MAX(N743,P743,R743,T743,V743,X743,Z743,AB743,AD743)</f>
        <v>6.3</v>
      </c>
      <c r="K743" s="37">
        <f t="shared" si="1570"/>
        <v>7</v>
      </c>
      <c r="L743" s="38">
        <f t="shared" ref="L743:M743" si="1571">MIN(N743,P743,R743,T743,V743,X743,Z743,AB743,AD743)</f>
        <v>4</v>
      </c>
      <c r="M743" s="38">
        <f t="shared" si="1571"/>
        <v>5</v>
      </c>
      <c r="N743" s="38">
        <f t="shared" si="1473"/>
        <v>6.3</v>
      </c>
      <c r="O743" s="38">
        <f t="shared" si="1474"/>
        <v>7</v>
      </c>
      <c r="P743" s="39">
        <f>VLOOKUP(A743,MagnusNeo,9,FALSE)</f>
        <v>4</v>
      </c>
      <c r="Q743" s="39">
        <f>VLOOKUP(A743,MagnusNeo,11,FALSE)</f>
        <v>5</v>
      </c>
      <c r="R743" s="39"/>
      <c r="S743" s="39"/>
      <c r="T743" s="39"/>
      <c r="U743" s="39"/>
      <c r="V743" s="39"/>
      <c r="W743" s="39"/>
      <c r="X743" s="39"/>
      <c r="Y743" s="39"/>
      <c r="Z743" s="39">
        <f>VLOOKUP(A743,Reo_80,9,FALSE)</f>
        <v>4</v>
      </c>
      <c r="AA743" s="39">
        <f>VLOOKUP(A743,Reo_80,11,FALSE)</f>
        <v>5</v>
      </c>
      <c r="AB743" s="39"/>
      <c r="AC743" s="39"/>
      <c r="AD743" s="40"/>
      <c r="AE743" s="40"/>
      <c r="AF743" s="41">
        <f t="shared" si="1115"/>
        <v>0</v>
      </c>
      <c r="AG743" s="42"/>
    </row>
    <row r="744" spans="1:33" ht="13.8">
      <c r="A744" s="30" t="s">
        <v>1604</v>
      </c>
      <c r="B744" s="30" t="s">
        <v>1605</v>
      </c>
      <c r="C744" s="43"/>
      <c r="D744" s="44"/>
      <c r="E744" s="44"/>
      <c r="F744" s="35">
        <f t="shared" si="1495"/>
        <v>0</v>
      </c>
      <c r="G744" s="35">
        <f t="shared" si="1496"/>
        <v>0</v>
      </c>
      <c r="H744" s="35">
        <f t="shared" si="1083"/>
        <v>0</v>
      </c>
      <c r="I744" s="17">
        <v>18</v>
      </c>
      <c r="J744" s="37">
        <f t="shared" ref="J744:K744" si="1572">MAX(N744,P744,R744,T744,V744,X744,Z744,AB744,AD744)</f>
        <v>18.89</v>
      </c>
      <c r="K744" s="37">
        <f t="shared" si="1572"/>
        <v>22</v>
      </c>
      <c r="L744" s="38">
        <f t="shared" ref="L744:M744" si="1573">MIN(N744,P744,R744,T744,V744,X744,Z744,AB744,AD744)</f>
        <v>14</v>
      </c>
      <c r="M744" s="38">
        <f t="shared" si="1573"/>
        <v>17</v>
      </c>
      <c r="N744" s="38">
        <f t="shared" si="1473"/>
        <v>18.89</v>
      </c>
      <c r="O744" s="38">
        <f t="shared" si="1474"/>
        <v>22</v>
      </c>
      <c r="P744" s="39">
        <f>VLOOKUP(A744,MagnusNeo,9,FALSE)</f>
        <v>14</v>
      </c>
      <c r="Q744" s="39">
        <f>VLOOKUP(A744,MagnusNeo,11,FALSE)</f>
        <v>17</v>
      </c>
      <c r="R744" s="39"/>
      <c r="S744" s="39"/>
      <c r="T744" s="39"/>
      <c r="U744" s="39"/>
      <c r="V744" s="39"/>
      <c r="W744" s="39"/>
      <c r="X744" s="39">
        <f>VLOOKUP(A744,Zeal,9,FALSE)</f>
        <v>14</v>
      </c>
      <c r="Y744" s="39">
        <f>VLOOKUP(A744,Zeal,11,FALSE)</f>
        <v>17</v>
      </c>
      <c r="Z744" s="39">
        <f>VLOOKUP(A744,Reo_80,9,FALSE)</f>
        <v>14</v>
      </c>
      <c r="AA744" s="39">
        <f>VLOOKUP(A744,Reo_80,11,FALSE)</f>
        <v>17</v>
      </c>
      <c r="AB744" s="39"/>
      <c r="AC744" s="39"/>
      <c r="AD744" s="40"/>
      <c r="AE744" s="40"/>
      <c r="AF744" s="41">
        <f t="shared" si="1115"/>
        <v>0</v>
      </c>
      <c r="AG744" s="42"/>
    </row>
    <row r="745" spans="1:33" ht="13.8">
      <c r="A745" s="30" t="s">
        <v>1606</v>
      </c>
      <c r="B745" s="30" t="s">
        <v>5270</v>
      </c>
      <c r="C745" s="43"/>
      <c r="D745" s="44"/>
      <c r="E745" s="44"/>
      <c r="F745" s="35">
        <f t="shared" si="1495"/>
        <v>0</v>
      </c>
      <c r="G745" s="35">
        <f t="shared" si="1496"/>
        <v>0</v>
      </c>
      <c r="H745" s="35">
        <f t="shared" si="1083"/>
        <v>0</v>
      </c>
      <c r="I745" s="17">
        <v>18</v>
      </c>
      <c r="J745" s="37">
        <f t="shared" ref="J745:K745" si="1574">MAX(N745,P745,R745,T745,V745,X745,Z745,AB745,AD745)</f>
        <v>25.19</v>
      </c>
      <c r="K745" s="37">
        <f t="shared" si="1574"/>
        <v>30</v>
      </c>
      <c r="L745" s="38">
        <f t="shared" ref="L745:M745" si="1575">MIN(N745,P745,R745,T745,V745,X745,Z745,AB745,AD745)</f>
        <v>16</v>
      </c>
      <c r="M745" s="38">
        <f t="shared" si="1575"/>
        <v>19</v>
      </c>
      <c r="N745" s="38">
        <f t="shared" si="1473"/>
        <v>25.19</v>
      </c>
      <c r="O745" s="38">
        <f t="shared" si="1474"/>
        <v>30</v>
      </c>
      <c r="P745" s="39">
        <f>VLOOKUP(A745,MagnusNeo,9,FALSE)</f>
        <v>16</v>
      </c>
      <c r="Q745" s="39">
        <f>VLOOKUP(A745,MagnusNeo,11,FALSE)</f>
        <v>19</v>
      </c>
      <c r="R745" s="39">
        <f>VLOOKUP(A745,Primus,9,FALSE)</f>
        <v>16</v>
      </c>
      <c r="S745" s="39">
        <f>VLOOKUP(A745,Primus,11,FALSE)</f>
        <v>19</v>
      </c>
      <c r="T745" s="39"/>
      <c r="U745" s="39"/>
      <c r="V745" s="39"/>
      <c r="W745" s="39"/>
      <c r="X745" s="39">
        <f>VLOOKUP(A745,Zeal,9,FALSE)</f>
        <v>16</v>
      </c>
      <c r="Y745" s="39">
        <f>VLOOKUP(A745,Zeal,11,FALSE)</f>
        <v>19</v>
      </c>
      <c r="Z745" s="39"/>
      <c r="AA745" s="39"/>
      <c r="AB745" s="39">
        <f>VLOOKUP(A745,Nexus,9,FALSE)</f>
        <v>16</v>
      </c>
      <c r="AC745" s="39">
        <f>VLOOKUP(A745,Nexus,11,FALSE)</f>
        <v>19</v>
      </c>
      <c r="AD745" s="40"/>
      <c r="AE745" s="40"/>
      <c r="AF745" s="41">
        <f t="shared" si="1115"/>
        <v>0</v>
      </c>
      <c r="AG745" s="42"/>
    </row>
    <row r="746" spans="1:33" ht="13.8">
      <c r="A746" s="30" t="s">
        <v>5271</v>
      </c>
      <c r="B746" s="30" t="s">
        <v>5272</v>
      </c>
      <c r="C746" s="43"/>
      <c r="D746" s="44"/>
      <c r="E746" s="44"/>
      <c r="F746" s="35">
        <f t="shared" si="1495"/>
        <v>0</v>
      </c>
      <c r="G746" s="35">
        <f t="shared" si="1496"/>
        <v>0</v>
      </c>
      <c r="H746" s="35">
        <f t="shared" si="1083"/>
        <v>0</v>
      </c>
      <c r="I746" s="21">
        <f>VLOOKUP(A746,Old_Inventory,9,FALSE)</f>
        <v>18</v>
      </c>
      <c r="J746" s="37">
        <f t="shared" ref="J746:K746" si="1576">MAX(N746,P746,R746,T746,V746,X746,Z746,AB746,AD746)</f>
        <v>25.19</v>
      </c>
      <c r="K746" s="37">
        <f t="shared" si="1576"/>
        <v>30</v>
      </c>
      <c r="L746" s="38">
        <f t="shared" ref="L746:M746" si="1577">MIN(N746,P746,R746,T746,V746,X746,Z746,AB746,AD746)</f>
        <v>25.19</v>
      </c>
      <c r="M746" s="38">
        <f t="shared" si="1577"/>
        <v>30</v>
      </c>
      <c r="N746" s="38">
        <f t="shared" si="1473"/>
        <v>25.19</v>
      </c>
      <c r="O746" s="38">
        <f t="shared" si="1474"/>
        <v>30</v>
      </c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40"/>
      <c r="AE746" s="40"/>
      <c r="AF746" s="41">
        <f t="shared" si="1115"/>
        <v>0</v>
      </c>
      <c r="AG746" s="42"/>
    </row>
    <row r="747" spans="1:33" ht="13.8">
      <c r="A747" s="30" t="s">
        <v>1608</v>
      </c>
      <c r="B747" s="30" t="s">
        <v>1609</v>
      </c>
      <c r="C747" s="43"/>
      <c r="D747" s="44"/>
      <c r="E747" s="44"/>
      <c r="F747" s="35">
        <f t="shared" si="1495"/>
        <v>0</v>
      </c>
      <c r="G747" s="35">
        <f t="shared" si="1496"/>
        <v>0</v>
      </c>
      <c r="H747" s="35">
        <f t="shared" si="1083"/>
        <v>0</v>
      </c>
      <c r="I747" s="17">
        <v>18</v>
      </c>
      <c r="J747" s="37">
        <f t="shared" ref="J747:K747" si="1578">MAX(N747,P747,R747,T747,V747,X747,Z747,AB747,AD747)</f>
        <v>6.3</v>
      </c>
      <c r="K747" s="37">
        <f t="shared" si="1578"/>
        <v>7</v>
      </c>
      <c r="L747" s="38">
        <f t="shared" ref="L747:M747" si="1579">MIN(N747,P747,R747,T747,V747,X747,Z747,AB747,AD747)</f>
        <v>3</v>
      </c>
      <c r="M747" s="38">
        <f t="shared" si="1579"/>
        <v>4</v>
      </c>
      <c r="N747" s="38">
        <f t="shared" si="1473"/>
        <v>6.3</v>
      </c>
      <c r="O747" s="38">
        <f t="shared" si="1474"/>
        <v>7</v>
      </c>
      <c r="P747" s="39">
        <f>VLOOKUP(A747,MagnusNeo,9,FALSE)</f>
        <v>3</v>
      </c>
      <c r="Q747" s="39">
        <f>VLOOKUP(A747,MagnusNeo,11,FALSE)</f>
        <v>4</v>
      </c>
      <c r="R747" s="39">
        <f>VLOOKUP(A747,Primus,9,FALSE)</f>
        <v>3</v>
      </c>
      <c r="S747" s="39">
        <f>VLOOKUP(A747,Primus,11,FALSE)</f>
        <v>4</v>
      </c>
      <c r="T747" s="39"/>
      <c r="U747" s="39"/>
      <c r="V747" s="39"/>
      <c r="W747" s="39"/>
      <c r="X747" s="39">
        <f>VLOOKUP(A747,Zeal,9,FALSE)</f>
        <v>3</v>
      </c>
      <c r="Y747" s="39">
        <f>VLOOKUP(A747,Zeal,11,FALSE)</f>
        <v>4</v>
      </c>
      <c r="Z747" s="39"/>
      <c r="AA747" s="39"/>
      <c r="AB747" s="39">
        <f>VLOOKUP(A747,Nexus,9,FALSE)</f>
        <v>3</v>
      </c>
      <c r="AC747" s="39">
        <f>VLOOKUP(A747,Nexus,11,FALSE)</f>
        <v>4</v>
      </c>
      <c r="AD747" s="40"/>
      <c r="AE747" s="40"/>
      <c r="AF747" s="41">
        <f t="shared" si="1115"/>
        <v>0</v>
      </c>
      <c r="AG747" s="42"/>
    </row>
    <row r="748" spans="1:33" ht="13.8">
      <c r="A748" s="30" t="s">
        <v>5273</v>
      </c>
      <c r="B748" s="30" t="s">
        <v>5274</v>
      </c>
      <c r="C748" s="43"/>
      <c r="D748" s="44"/>
      <c r="E748" s="44"/>
      <c r="F748" s="35">
        <f t="shared" si="1495"/>
        <v>0</v>
      </c>
      <c r="G748" s="35">
        <f t="shared" si="1496"/>
        <v>0</v>
      </c>
      <c r="H748" s="35">
        <f t="shared" si="1083"/>
        <v>0</v>
      </c>
      <c r="I748" s="21">
        <f>VLOOKUP(A748,Old_Inventory,9,FALSE)</f>
        <v>18</v>
      </c>
      <c r="J748" s="37">
        <f t="shared" ref="J748:K748" si="1580">MAX(N748,P748,R748,T748,V748,X748,Z748,AB748,AD748)</f>
        <v>6.3</v>
      </c>
      <c r="K748" s="37">
        <f t="shared" si="1580"/>
        <v>7</v>
      </c>
      <c r="L748" s="38">
        <f t="shared" ref="L748:M748" si="1581">MIN(N748,P748,R748,T748,V748,X748,Z748,AB748,AD748)</f>
        <v>6.3</v>
      </c>
      <c r="M748" s="38">
        <f t="shared" si="1581"/>
        <v>7</v>
      </c>
      <c r="N748" s="38">
        <f t="shared" si="1473"/>
        <v>6.3</v>
      </c>
      <c r="O748" s="38">
        <f t="shared" si="1474"/>
        <v>7</v>
      </c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40"/>
      <c r="AE748" s="40"/>
      <c r="AF748" s="41">
        <f t="shared" si="1115"/>
        <v>0</v>
      </c>
      <c r="AG748" s="42"/>
    </row>
    <row r="749" spans="1:33" ht="13.8">
      <c r="A749" s="30" t="s">
        <v>624</v>
      </c>
      <c r="B749" s="30" t="s">
        <v>765</v>
      </c>
      <c r="C749" s="43"/>
      <c r="D749" s="44"/>
      <c r="E749" s="44"/>
      <c r="F749" s="35">
        <f t="shared" si="1495"/>
        <v>3</v>
      </c>
      <c r="G749" s="35">
        <f t="shared" si="1496"/>
        <v>3</v>
      </c>
      <c r="H749" s="35">
        <f t="shared" si="1083"/>
        <v>0</v>
      </c>
      <c r="I749" s="17">
        <v>18</v>
      </c>
      <c r="J749" s="37">
        <f t="shared" ref="J749:K749" si="1582">MAX(N749,P749,R749,T749,V749,X749,Z749,AB749,AD749)</f>
        <v>6.3</v>
      </c>
      <c r="K749" s="37">
        <f t="shared" si="1582"/>
        <v>7</v>
      </c>
      <c r="L749" s="38">
        <f t="shared" ref="L749:M749" si="1583">MIN(N749,P749,R749,T749,V749,X749,Z749,AB749,AD749)</f>
        <v>3</v>
      </c>
      <c r="M749" s="38">
        <f t="shared" si="1583"/>
        <v>4</v>
      </c>
      <c r="N749" s="38">
        <f t="shared" si="1473"/>
        <v>6.3</v>
      </c>
      <c r="O749" s="38">
        <f t="shared" si="1474"/>
        <v>7</v>
      </c>
      <c r="P749" s="39"/>
      <c r="Q749" s="39"/>
      <c r="R749" s="39"/>
      <c r="S749" s="39"/>
      <c r="T749" s="39"/>
      <c r="U749" s="39"/>
      <c r="V749" s="39"/>
      <c r="W749" s="39"/>
      <c r="X749" s="39">
        <f>VLOOKUP(A749,Zeal,9,FALSE)</f>
        <v>3</v>
      </c>
      <c r="Y749" s="39">
        <f>VLOOKUP(A749,Zeal,11,FALSE)</f>
        <v>4</v>
      </c>
      <c r="Z749" s="39"/>
      <c r="AA749" s="39"/>
      <c r="AB749" s="39"/>
      <c r="AC749" s="39"/>
      <c r="AD749" s="40"/>
      <c r="AE749" s="40"/>
      <c r="AF749" s="41">
        <f t="shared" si="1115"/>
        <v>0</v>
      </c>
      <c r="AG749" s="42"/>
    </row>
    <row r="750" spans="1:33" ht="13.8">
      <c r="A750" s="30" t="s">
        <v>1610</v>
      </c>
      <c r="B750" s="30" t="s">
        <v>1611</v>
      </c>
      <c r="C750" s="43"/>
      <c r="D750" s="44"/>
      <c r="E750" s="44"/>
      <c r="F750" s="35">
        <f t="shared" si="1495"/>
        <v>0</v>
      </c>
      <c r="G750" s="35">
        <f t="shared" si="1496"/>
        <v>0</v>
      </c>
      <c r="H750" s="35">
        <f t="shared" si="1083"/>
        <v>0</v>
      </c>
      <c r="I750" s="17">
        <v>18</v>
      </c>
      <c r="J750" s="37">
        <f t="shared" ref="J750:K750" si="1584">MAX(N750,P750,R750,T750,V750,X750,Z750,AB750,AD750)</f>
        <v>6.3</v>
      </c>
      <c r="K750" s="37">
        <f t="shared" si="1584"/>
        <v>7</v>
      </c>
      <c r="L750" s="38">
        <f t="shared" ref="L750:M750" si="1585">MIN(N750,P750,R750,T750,V750,X750,Z750,AB750,AD750)</f>
        <v>4</v>
      </c>
      <c r="M750" s="38">
        <f t="shared" si="1585"/>
        <v>5</v>
      </c>
      <c r="N750" s="38">
        <f t="shared" si="1473"/>
        <v>6.3</v>
      </c>
      <c r="O750" s="38">
        <f t="shared" si="1474"/>
        <v>7</v>
      </c>
      <c r="P750" s="39">
        <f>VLOOKUP(A750,MagnusNeo,9,FALSE)</f>
        <v>4</v>
      </c>
      <c r="Q750" s="39">
        <f>VLOOKUP(A750,MagnusNeo,11,FALSE)</f>
        <v>5</v>
      </c>
      <c r="R750" s="39">
        <f>VLOOKUP(A750,Primus,9,FALSE)</f>
        <v>4</v>
      </c>
      <c r="S750" s="39">
        <f>VLOOKUP(A750,Primus,11,FALSE)</f>
        <v>5</v>
      </c>
      <c r="T750" s="39"/>
      <c r="U750" s="39"/>
      <c r="V750" s="39"/>
      <c r="W750" s="39"/>
      <c r="X750" s="39">
        <f>VLOOKUP(A750,Zeal,9,FALSE)</f>
        <v>4</v>
      </c>
      <c r="Y750" s="39">
        <f>VLOOKUP(A750,Zeal,11,FALSE)</f>
        <v>5</v>
      </c>
      <c r="Z750" s="39">
        <f>VLOOKUP(A750,Reo_80,9,FALSE)</f>
        <v>4</v>
      </c>
      <c r="AA750" s="39">
        <f>VLOOKUP(A750,Reo_80,11,FALSE)</f>
        <v>5</v>
      </c>
      <c r="AB750" s="39"/>
      <c r="AC750" s="39"/>
      <c r="AD750" s="40"/>
      <c r="AE750" s="40"/>
      <c r="AF750" s="41">
        <f t="shared" si="1115"/>
        <v>0</v>
      </c>
      <c r="AG750" s="42"/>
    </row>
    <row r="751" spans="1:33" ht="13.8">
      <c r="A751" s="30" t="s">
        <v>3567</v>
      </c>
      <c r="B751" s="30" t="s">
        <v>3568</v>
      </c>
      <c r="C751" s="43"/>
      <c r="D751" s="44"/>
      <c r="E751" s="44"/>
      <c r="F751" s="35">
        <f t="shared" si="1495"/>
        <v>0</v>
      </c>
      <c r="G751" s="35">
        <f t="shared" si="1496"/>
        <v>0</v>
      </c>
      <c r="H751" s="35">
        <f t="shared" si="1083"/>
        <v>0</v>
      </c>
      <c r="I751" s="17">
        <v>18</v>
      </c>
      <c r="J751" s="37">
        <f t="shared" ref="J751:K751" si="1586">MAX(N751,P751,R751,T751,V751,X751,Z751,AB751,AD751)</f>
        <v>6.3</v>
      </c>
      <c r="K751" s="37">
        <f t="shared" si="1586"/>
        <v>7</v>
      </c>
      <c r="L751" s="38">
        <f t="shared" ref="L751:M751" si="1587">MIN(N751,P751,R751,T751,V751,X751,Z751,AB751,AD751)</f>
        <v>4</v>
      </c>
      <c r="M751" s="38">
        <f t="shared" si="1587"/>
        <v>5</v>
      </c>
      <c r="N751" s="38">
        <f t="shared" si="1473"/>
        <v>6.3</v>
      </c>
      <c r="O751" s="38">
        <f t="shared" si="1474"/>
        <v>7</v>
      </c>
      <c r="P751" s="39"/>
      <c r="Q751" s="39"/>
      <c r="R751" s="39"/>
      <c r="S751" s="39"/>
      <c r="T751" s="39"/>
      <c r="U751" s="39"/>
      <c r="V751" s="39"/>
      <c r="W751" s="39"/>
      <c r="X751" s="39">
        <f>VLOOKUP(A751,Zeal,9,FALSE)</f>
        <v>4</v>
      </c>
      <c r="Y751" s="39">
        <f>VLOOKUP(A751,Zeal,11,FALSE)</f>
        <v>5</v>
      </c>
      <c r="Z751" s="39"/>
      <c r="AA751" s="39"/>
      <c r="AB751" s="39"/>
      <c r="AC751" s="39"/>
      <c r="AD751" s="40"/>
      <c r="AE751" s="40"/>
      <c r="AF751" s="41">
        <f t="shared" si="1115"/>
        <v>0</v>
      </c>
      <c r="AG751" s="42"/>
    </row>
    <row r="752" spans="1:33" ht="13.8">
      <c r="A752" s="30" t="s">
        <v>5275</v>
      </c>
      <c r="B752" s="30" t="s">
        <v>5276</v>
      </c>
      <c r="C752" s="43"/>
      <c r="D752" s="44"/>
      <c r="E752" s="44"/>
      <c r="F752" s="35">
        <f t="shared" si="1495"/>
        <v>0</v>
      </c>
      <c r="G752" s="35">
        <f t="shared" si="1496"/>
        <v>0</v>
      </c>
      <c r="H752" s="35">
        <f t="shared" si="1083"/>
        <v>0</v>
      </c>
      <c r="I752" s="21">
        <f>VLOOKUP(A752,Old_Inventory,9,FALSE)</f>
        <v>18</v>
      </c>
      <c r="J752" s="37">
        <f t="shared" ref="J752:K752" si="1588">MAX(N752,P752,R752,T752,V752,X752,Z752,AB752,AD752)</f>
        <v>6.3</v>
      </c>
      <c r="K752" s="37">
        <f t="shared" si="1588"/>
        <v>7</v>
      </c>
      <c r="L752" s="38">
        <f t="shared" ref="L752:M752" si="1589">MIN(N752,P752,R752,T752,V752,X752,Z752,AB752,AD752)</f>
        <v>6.3</v>
      </c>
      <c r="M752" s="38">
        <f t="shared" si="1589"/>
        <v>7</v>
      </c>
      <c r="N752" s="38">
        <f t="shared" si="1473"/>
        <v>6.3</v>
      </c>
      <c r="O752" s="38">
        <f t="shared" si="1474"/>
        <v>7</v>
      </c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40"/>
      <c r="AE752" s="40"/>
      <c r="AF752" s="41">
        <f t="shared" si="1115"/>
        <v>0</v>
      </c>
      <c r="AG752" s="42"/>
    </row>
    <row r="753" spans="1:33" ht="13.8">
      <c r="A753" s="30" t="s">
        <v>3569</v>
      </c>
      <c r="B753" s="30" t="s">
        <v>3570</v>
      </c>
      <c r="C753" s="43"/>
      <c r="D753" s="44"/>
      <c r="E753" s="44"/>
      <c r="F753" s="35">
        <f t="shared" si="1495"/>
        <v>0</v>
      </c>
      <c r="G753" s="35">
        <f t="shared" si="1496"/>
        <v>0</v>
      </c>
      <c r="H753" s="35">
        <f t="shared" si="1083"/>
        <v>0</v>
      </c>
      <c r="I753" s="17">
        <v>18</v>
      </c>
      <c r="J753" s="37">
        <f t="shared" ref="J753:K753" si="1590">MAX(N753,P753,R753,T753,V753,X753,Z753,AB753,AD753)</f>
        <v>12.6</v>
      </c>
      <c r="K753" s="37">
        <f t="shared" si="1590"/>
        <v>15</v>
      </c>
      <c r="L753" s="38">
        <f t="shared" ref="L753:M753" si="1591">MIN(N753,P753,R753,T753,V753,X753,Z753,AB753,AD753)</f>
        <v>7</v>
      </c>
      <c r="M753" s="38">
        <f t="shared" si="1591"/>
        <v>9</v>
      </c>
      <c r="N753" s="38">
        <f t="shared" si="1473"/>
        <v>12.6</v>
      </c>
      <c r="O753" s="38">
        <f t="shared" si="1474"/>
        <v>15</v>
      </c>
      <c r="P753" s="39"/>
      <c r="Q753" s="39"/>
      <c r="R753" s="39"/>
      <c r="S753" s="39"/>
      <c r="T753" s="39"/>
      <c r="U753" s="39"/>
      <c r="V753" s="39"/>
      <c r="W753" s="39"/>
      <c r="X753" s="39">
        <f>VLOOKUP(A753,Zeal,9,FALSE)</f>
        <v>7</v>
      </c>
      <c r="Y753" s="39">
        <f>VLOOKUP(A753,Zeal,11,FALSE)</f>
        <v>9</v>
      </c>
      <c r="Z753" s="39"/>
      <c r="AA753" s="39"/>
      <c r="AB753" s="39"/>
      <c r="AC753" s="39"/>
      <c r="AD753" s="40"/>
      <c r="AE753" s="40"/>
      <c r="AF753" s="41">
        <f t="shared" si="1115"/>
        <v>0</v>
      </c>
      <c r="AG753" s="42"/>
    </row>
    <row r="754" spans="1:33" ht="13.8">
      <c r="A754" s="30" t="s">
        <v>1612</v>
      </c>
      <c r="B754" s="30" t="s">
        <v>5277</v>
      </c>
      <c r="C754" s="43"/>
      <c r="D754" s="44"/>
      <c r="E754" s="44"/>
      <c r="F754" s="35">
        <f t="shared" si="1495"/>
        <v>0</v>
      </c>
      <c r="G754" s="35">
        <f t="shared" si="1496"/>
        <v>0</v>
      </c>
      <c r="H754" s="35">
        <f t="shared" si="1083"/>
        <v>0</v>
      </c>
      <c r="I754" s="17">
        <v>18</v>
      </c>
      <c r="J754" s="37">
        <f t="shared" ref="J754:K754" si="1592">MAX(N754,P754,R754,T754,V754,X754,Z754,AB754,AD754)</f>
        <v>6.3</v>
      </c>
      <c r="K754" s="37">
        <f t="shared" si="1592"/>
        <v>7</v>
      </c>
      <c r="L754" s="38">
        <f t="shared" ref="L754:M754" si="1593">MIN(N754,P754,R754,T754,V754,X754,Z754,AB754,AD754)</f>
        <v>4</v>
      </c>
      <c r="M754" s="38">
        <f t="shared" si="1593"/>
        <v>5</v>
      </c>
      <c r="N754" s="38">
        <f t="shared" si="1473"/>
        <v>6.3</v>
      </c>
      <c r="O754" s="38">
        <f t="shared" si="1474"/>
        <v>7</v>
      </c>
      <c r="P754" s="39">
        <f>VLOOKUP(A754,MagnusNeo,9,FALSE)</f>
        <v>4</v>
      </c>
      <c r="Q754" s="39">
        <f>VLOOKUP(A754,MagnusNeo,11,FALSE)</f>
        <v>5</v>
      </c>
      <c r="R754" s="39">
        <f>VLOOKUP(A754,Primus,9,FALSE)</f>
        <v>4</v>
      </c>
      <c r="S754" s="39">
        <f>VLOOKUP(A754,Primus,11,FALSE)</f>
        <v>5</v>
      </c>
      <c r="T754" s="39"/>
      <c r="U754" s="39"/>
      <c r="V754" s="39"/>
      <c r="W754" s="39"/>
      <c r="X754" s="39">
        <f>VLOOKUP(A754,Zeal,9,FALSE)</f>
        <v>4</v>
      </c>
      <c r="Y754" s="39">
        <f>VLOOKUP(A754,Zeal,11,FALSE)</f>
        <v>5</v>
      </c>
      <c r="Z754" s="39">
        <f>VLOOKUP(A754,Reo_80,9,FALSE)</f>
        <v>4</v>
      </c>
      <c r="AA754" s="39">
        <f>VLOOKUP(A754,Reo_80,11,FALSE)</f>
        <v>5</v>
      </c>
      <c r="AB754" s="39">
        <f>VLOOKUP(A754,Nexus,9,FALSE)</f>
        <v>4</v>
      </c>
      <c r="AC754" s="39">
        <f>VLOOKUP(A754,Nexus,11,FALSE)</f>
        <v>5</v>
      </c>
      <c r="AD754" s="40"/>
      <c r="AE754" s="40"/>
      <c r="AF754" s="41">
        <f t="shared" si="1115"/>
        <v>0</v>
      </c>
      <c r="AG754" s="42"/>
    </row>
    <row r="755" spans="1:33" ht="13.8">
      <c r="A755" s="30" t="s">
        <v>5278</v>
      </c>
      <c r="B755" s="30" t="s">
        <v>5279</v>
      </c>
      <c r="C755" s="43"/>
      <c r="D755" s="44"/>
      <c r="E755" s="44"/>
      <c r="F755" s="35">
        <f t="shared" si="1495"/>
        <v>0</v>
      </c>
      <c r="G755" s="35">
        <f t="shared" si="1496"/>
        <v>0</v>
      </c>
      <c r="H755" s="35">
        <f t="shared" si="1083"/>
        <v>0</v>
      </c>
      <c r="I755" s="21">
        <f>VLOOKUP(A755,Old_Inventory,9,FALSE)</f>
        <v>18</v>
      </c>
      <c r="J755" s="37">
        <f t="shared" ref="J755:K755" si="1594">MAX(N755,P755,R755,T755,V755,X755,Z755,AB755,AD755)</f>
        <v>12.6</v>
      </c>
      <c r="K755" s="37">
        <f t="shared" si="1594"/>
        <v>15</v>
      </c>
      <c r="L755" s="38">
        <f t="shared" ref="L755:M755" si="1595">MIN(N755,P755,R755,T755,V755,X755,Z755,AB755,AD755)</f>
        <v>12.6</v>
      </c>
      <c r="M755" s="38">
        <f t="shared" si="1595"/>
        <v>15</v>
      </c>
      <c r="N755" s="38">
        <f t="shared" si="1473"/>
        <v>12.6</v>
      </c>
      <c r="O755" s="38">
        <f t="shared" si="1474"/>
        <v>15</v>
      </c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40"/>
      <c r="AE755" s="40"/>
      <c r="AF755" s="41">
        <f t="shared" si="1115"/>
        <v>0</v>
      </c>
      <c r="AG755" s="42"/>
    </row>
    <row r="756" spans="1:33" ht="13.8">
      <c r="A756" s="30" t="s">
        <v>1615</v>
      </c>
      <c r="B756" s="30" t="s">
        <v>5280</v>
      </c>
      <c r="C756" s="43"/>
      <c r="D756" s="44"/>
      <c r="E756" s="44"/>
      <c r="F756" s="35">
        <f t="shared" si="1495"/>
        <v>0</v>
      </c>
      <c r="G756" s="35">
        <f t="shared" si="1496"/>
        <v>0</v>
      </c>
      <c r="H756" s="35">
        <f t="shared" si="1083"/>
        <v>0</v>
      </c>
      <c r="I756" s="17">
        <v>18</v>
      </c>
      <c r="J756" s="37">
        <f t="shared" ref="J756:K756" si="1596">MAX(N756,P756,R756,T756,V756,X756,Z756,AB756,AD756)</f>
        <v>31.49</v>
      </c>
      <c r="K756" s="37">
        <f t="shared" si="1596"/>
        <v>37</v>
      </c>
      <c r="L756" s="38">
        <f t="shared" ref="L756:M756" si="1597">MIN(N756,P756,R756,T756,V756,X756,Z756,AB756,AD756)</f>
        <v>19</v>
      </c>
      <c r="M756" s="38">
        <f t="shared" si="1597"/>
        <v>23</v>
      </c>
      <c r="N756" s="38">
        <f t="shared" si="1473"/>
        <v>31.49</v>
      </c>
      <c r="O756" s="38">
        <f t="shared" si="1474"/>
        <v>37</v>
      </c>
      <c r="P756" s="39">
        <f>VLOOKUP(A756,MagnusNeo,9,FALSE)</f>
        <v>19</v>
      </c>
      <c r="Q756" s="39">
        <f>VLOOKUP(A756,MagnusNeo,11,FALSE)</f>
        <v>23</v>
      </c>
      <c r="R756" s="39">
        <f>VLOOKUP(A756,Primus,9,FALSE)</f>
        <v>19</v>
      </c>
      <c r="S756" s="39">
        <f>VLOOKUP(A756,Primus,11,FALSE)</f>
        <v>23</v>
      </c>
      <c r="T756" s="39"/>
      <c r="U756" s="39"/>
      <c r="V756" s="39"/>
      <c r="W756" s="39"/>
      <c r="X756" s="39">
        <f>VLOOKUP(A756,Zeal,9,FALSE)</f>
        <v>19</v>
      </c>
      <c r="Y756" s="39">
        <f>VLOOKUP(A756,Zeal,11,FALSE)</f>
        <v>23</v>
      </c>
      <c r="Z756" s="39"/>
      <c r="AA756" s="39"/>
      <c r="AB756" s="39">
        <f>VLOOKUP(A756,Nexus,9,FALSE)</f>
        <v>19</v>
      </c>
      <c r="AC756" s="39">
        <f>VLOOKUP(A756,Nexus,11,FALSE)</f>
        <v>23</v>
      </c>
      <c r="AD756" s="40"/>
      <c r="AE756" s="40"/>
      <c r="AF756" s="41">
        <f t="shared" si="1115"/>
        <v>0</v>
      </c>
      <c r="AG756" s="42"/>
    </row>
    <row r="757" spans="1:33" ht="13.8">
      <c r="A757" s="30" t="s">
        <v>1617</v>
      </c>
      <c r="B757" s="30" t="s">
        <v>1618</v>
      </c>
      <c r="C757" s="43"/>
      <c r="D757" s="44"/>
      <c r="E757" s="44"/>
      <c r="F757" s="35">
        <f t="shared" si="1495"/>
        <v>0</v>
      </c>
      <c r="G757" s="35">
        <f t="shared" si="1496"/>
        <v>0</v>
      </c>
      <c r="H757" s="35">
        <f t="shared" si="1083"/>
        <v>0</v>
      </c>
      <c r="I757" s="17">
        <v>18</v>
      </c>
      <c r="J757" s="37">
        <f t="shared" ref="J757:K757" si="1598">MAX(N757,P757,R757,T757,V757,X757,Z757,AB757,AD757)</f>
        <v>18.89</v>
      </c>
      <c r="K757" s="37">
        <f t="shared" si="1598"/>
        <v>22</v>
      </c>
      <c r="L757" s="38">
        <f t="shared" ref="L757:M757" si="1599">MIN(N757,P757,R757,T757,V757,X757,Z757,AB757,AD757)</f>
        <v>15</v>
      </c>
      <c r="M757" s="38">
        <f t="shared" si="1599"/>
        <v>18</v>
      </c>
      <c r="N757" s="38">
        <f t="shared" si="1473"/>
        <v>18.89</v>
      </c>
      <c r="O757" s="38">
        <f t="shared" si="1474"/>
        <v>22</v>
      </c>
      <c r="P757" s="39">
        <f>VLOOKUP(A757,MagnusNeo,9,FALSE)</f>
        <v>15</v>
      </c>
      <c r="Q757" s="39">
        <f>VLOOKUP(A757,MagnusNeo,11,FALSE)</f>
        <v>18</v>
      </c>
      <c r="R757" s="39">
        <f>VLOOKUP(A757,Primus,9,FALSE)</f>
        <v>15</v>
      </c>
      <c r="S757" s="39">
        <f>VLOOKUP(A757,Primus,11,FALSE)</f>
        <v>18</v>
      </c>
      <c r="T757" s="39"/>
      <c r="U757" s="39"/>
      <c r="V757" s="39"/>
      <c r="W757" s="39"/>
      <c r="X757" s="39">
        <f>VLOOKUP(A757,Zeal,9,FALSE)</f>
        <v>15</v>
      </c>
      <c r="Y757" s="39">
        <f>VLOOKUP(A757,Zeal,11,FALSE)</f>
        <v>18</v>
      </c>
      <c r="Z757" s="39"/>
      <c r="AA757" s="39"/>
      <c r="AB757" s="39"/>
      <c r="AC757" s="39"/>
      <c r="AD757" s="40"/>
      <c r="AE757" s="40"/>
      <c r="AF757" s="41">
        <f t="shared" si="1115"/>
        <v>0</v>
      </c>
      <c r="AG757" s="42"/>
    </row>
    <row r="758" spans="1:33" ht="13.8">
      <c r="A758" s="30" t="s">
        <v>1619</v>
      </c>
      <c r="B758" s="30" t="s">
        <v>1620</v>
      </c>
      <c r="C758" s="43"/>
      <c r="D758" s="44"/>
      <c r="E758" s="44"/>
      <c r="F758" s="35">
        <f t="shared" si="1495"/>
        <v>0</v>
      </c>
      <c r="G758" s="35">
        <f t="shared" si="1496"/>
        <v>0</v>
      </c>
      <c r="H758" s="35">
        <f t="shared" si="1083"/>
        <v>0</v>
      </c>
      <c r="I758" s="17">
        <v>18</v>
      </c>
      <c r="J758" s="37">
        <f t="shared" ref="J758:K758" si="1600">MAX(N758,P758,R758,T758,V758,X758,Z758,AB758,AD758)</f>
        <v>12.6</v>
      </c>
      <c r="K758" s="37">
        <f t="shared" si="1600"/>
        <v>15</v>
      </c>
      <c r="L758" s="38">
        <f t="shared" ref="L758:M758" si="1601">MIN(N758,P758,R758,T758,V758,X758,Z758,AB758,AD758)</f>
        <v>9</v>
      </c>
      <c r="M758" s="38">
        <f t="shared" si="1601"/>
        <v>11</v>
      </c>
      <c r="N758" s="38">
        <f t="shared" si="1473"/>
        <v>12.6</v>
      </c>
      <c r="O758" s="38">
        <f t="shared" si="1474"/>
        <v>15</v>
      </c>
      <c r="P758" s="39">
        <f>VLOOKUP(A758,MagnusNeo,9,FALSE)</f>
        <v>9</v>
      </c>
      <c r="Q758" s="39">
        <f>VLOOKUP(A758,MagnusNeo,11,FALSE)</f>
        <v>11</v>
      </c>
      <c r="R758" s="39">
        <f>VLOOKUP(A758,Primus,9,FALSE)</f>
        <v>9</v>
      </c>
      <c r="S758" s="39">
        <f>VLOOKUP(A758,Primus,11,FALSE)</f>
        <v>11</v>
      </c>
      <c r="T758" s="39"/>
      <c r="U758" s="39"/>
      <c r="V758" s="39"/>
      <c r="W758" s="39"/>
      <c r="X758" s="39">
        <f>VLOOKUP(A758,Zeal,9,FALSE)</f>
        <v>9</v>
      </c>
      <c r="Y758" s="39">
        <f>VLOOKUP(A758,Zeal,11,FALSE)</f>
        <v>11</v>
      </c>
      <c r="Z758" s="39"/>
      <c r="AA758" s="39"/>
      <c r="AB758" s="39"/>
      <c r="AC758" s="39"/>
      <c r="AD758" s="40"/>
      <c r="AE758" s="40"/>
      <c r="AF758" s="41">
        <f t="shared" si="1115"/>
        <v>0</v>
      </c>
      <c r="AG758" s="42"/>
    </row>
    <row r="759" spans="1:33" ht="13.8">
      <c r="A759" s="30" t="s">
        <v>3573</v>
      </c>
      <c r="B759" s="30" t="s">
        <v>3574</v>
      </c>
      <c r="C759" s="43"/>
      <c r="D759" s="44"/>
      <c r="E759" s="44"/>
      <c r="F759" s="35">
        <f t="shared" si="1495"/>
        <v>0</v>
      </c>
      <c r="G759" s="35">
        <f t="shared" si="1496"/>
        <v>0</v>
      </c>
      <c r="H759" s="35">
        <f t="shared" si="1083"/>
        <v>0</v>
      </c>
      <c r="I759" s="17">
        <v>18</v>
      </c>
      <c r="J759" s="37">
        <f t="shared" ref="J759:K759" si="1602">MAX(N759,P759,R759,T759,V759,X759,Z759,AB759,AD759)</f>
        <v>6.3</v>
      </c>
      <c r="K759" s="37">
        <f t="shared" si="1602"/>
        <v>7</v>
      </c>
      <c r="L759" s="38">
        <f t="shared" ref="L759:M759" si="1603">MIN(N759,P759,R759,T759,V759,X759,Z759,AB759,AD759)</f>
        <v>2</v>
      </c>
      <c r="M759" s="38">
        <f t="shared" si="1603"/>
        <v>3</v>
      </c>
      <c r="N759" s="38">
        <f t="shared" si="1473"/>
        <v>6.3</v>
      </c>
      <c r="O759" s="38">
        <f t="shared" si="1474"/>
        <v>7</v>
      </c>
      <c r="P759" s="39"/>
      <c r="Q759" s="39"/>
      <c r="R759" s="39"/>
      <c r="S759" s="39"/>
      <c r="T759" s="39"/>
      <c r="U759" s="39"/>
      <c r="V759" s="39"/>
      <c r="W759" s="39"/>
      <c r="X759" s="39">
        <f>VLOOKUP(A759,Zeal,9,FALSE)</f>
        <v>2</v>
      </c>
      <c r="Y759" s="39">
        <f>VLOOKUP(A759,Zeal,11,FALSE)</f>
        <v>3</v>
      </c>
      <c r="Z759" s="39"/>
      <c r="AA759" s="39"/>
      <c r="AB759" s="39">
        <f>VLOOKUP(A759,Nexus,9,FALSE)</f>
        <v>2</v>
      </c>
      <c r="AC759" s="39">
        <f>VLOOKUP(A759,Nexus,11,FALSE)</f>
        <v>3</v>
      </c>
      <c r="AD759" s="40"/>
      <c r="AE759" s="40"/>
      <c r="AF759" s="41">
        <f t="shared" si="1115"/>
        <v>0</v>
      </c>
      <c r="AG759" s="42"/>
    </row>
    <row r="760" spans="1:33" ht="27.6">
      <c r="A760" s="30" t="s">
        <v>5281</v>
      </c>
      <c r="B760" s="30" t="s">
        <v>5282</v>
      </c>
      <c r="C760" s="43"/>
      <c r="D760" s="44"/>
      <c r="E760" s="44"/>
      <c r="F760" s="35">
        <f t="shared" si="1495"/>
        <v>0</v>
      </c>
      <c r="G760" s="35">
        <f t="shared" si="1496"/>
        <v>0</v>
      </c>
      <c r="H760" s="35">
        <f t="shared" si="1083"/>
        <v>0</v>
      </c>
      <c r="I760" s="21">
        <f>VLOOKUP(A760,Old_Inventory,9,FALSE)</f>
        <v>18</v>
      </c>
      <c r="J760" s="37">
        <f t="shared" ref="J760:K760" si="1604">MAX(N760,P760,R760,T760,V760,X760,Z760,AB760,AD760)</f>
        <v>25.19</v>
      </c>
      <c r="K760" s="37">
        <f t="shared" si="1604"/>
        <v>30</v>
      </c>
      <c r="L760" s="38">
        <f t="shared" ref="L760:M760" si="1605">MIN(N760,P760,R760,T760,V760,X760,Z760,AB760,AD760)</f>
        <v>25.19</v>
      </c>
      <c r="M760" s="38">
        <f t="shared" si="1605"/>
        <v>30</v>
      </c>
      <c r="N760" s="38">
        <f t="shared" ref="N760:N806" si="1606">VLOOKUP(A760,Inv_bef,5,FALSE)</f>
        <v>25.19</v>
      </c>
      <c r="O760" s="38">
        <f t="shared" ref="O760:O806" si="1607">VLOOKUP(A760,Inv_bef,6,FALSE)</f>
        <v>30</v>
      </c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40"/>
      <c r="AE760" s="40"/>
      <c r="AF760" s="41">
        <f t="shared" si="1115"/>
        <v>0</v>
      </c>
      <c r="AG760" s="42"/>
    </row>
    <row r="761" spans="1:33" ht="13.8">
      <c r="A761" s="30" t="s">
        <v>5283</v>
      </c>
      <c r="B761" s="30" t="s">
        <v>5284</v>
      </c>
      <c r="C761" s="43"/>
      <c r="D761" s="44"/>
      <c r="E761" s="44"/>
      <c r="F761" s="35">
        <f t="shared" si="1495"/>
        <v>0</v>
      </c>
      <c r="G761" s="35">
        <f t="shared" si="1496"/>
        <v>0</v>
      </c>
      <c r="H761" s="35">
        <f t="shared" si="1083"/>
        <v>0</v>
      </c>
      <c r="I761" s="21">
        <f>VLOOKUP(A761,Old_Inventory,9,FALSE)</f>
        <v>18</v>
      </c>
      <c r="J761" s="37">
        <f t="shared" ref="J761:K761" si="1608">MAX(N761,P761,R761,T761,V761,X761,Z761,AB761,AD761)</f>
        <v>6.3</v>
      </c>
      <c r="K761" s="37">
        <f t="shared" si="1608"/>
        <v>7</v>
      </c>
      <c r="L761" s="38">
        <f t="shared" ref="L761:M761" si="1609">MIN(N761,P761,R761,T761,V761,X761,Z761,AB761,AD761)</f>
        <v>6.3</v>
      </c>
      <c r="M761" s="38">
        <f t="shared" si="1609"/>
        <v>7</v>
      </c>
      <c r="N761" s="38">
        <f t="shared" si="1606"/>
        <v>6.3</v>
      </c>
      <c r="O761" s="38">
        <f t="shared" si="1607"/>
        <v>7</v>
      </c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40"/>
      <c r="AE761" s="40"/>
      <c r="AF761" s="41">
        <f t="shared" si="1115"/>
        <v>0</v>
      </c>
      <c r="AG761" s="42"/>
    </row>
    <row r="762" spans="1:33" ht="13.8">
      <c r="A762" s="30" t="s">
        <v>5285</v>
      </c>
      <c r="B762" s="30" t="s">
        <v>5286</v>
      </c>
      <c r="C762" s="43"/>
      <c r="D762" s="44"/>
      <c r="E762" s="44"/>
      <c r="F762" s="35">
        <f t="shared" si="1495"/>
        <v>0</v>
      </c>
      <c r="G762" s="35">
        <f t="shared" si="1496"/>
        <v>0</v>
      </c>
      <c r="H762" s="35">
        <f t="shared" si="1083"/>
        <v>0</v>
      </c>
      <c r="I762" s="21">
        <f>VLOOKUP(A762,Old_Inventory,9,FALSE)</f>
        <v>18</v>
      </c>
      <c r="J762" s="37">
        <f t="shared" ref="J762:K762" si="1610">MAX(N762,P762,R762,T762,V762,X762,Z762,AB762,AD762)</f>
        <v>6.3</v>
      </c>
      <c r="K762" s="37">
        <f t="shared" si="1610"/>
        <v>7</v>
      </c>
      <c r="L762" s="38">
        <f t="shared" ref="L762:M762" si="1611">MIN(N762,P762,R762,T762,V762,X762,Z762,AB762,AD762)</f>
        <v>6.3</v>
      </c>
      <c r="M762" s="38">
        <f t="shared" si="1611"/>
        <v>7</v>
      </c>
      <c r="N762" s="38">
        <f t="shared" si="1606"/>
        <v>6.3</v>
      </c>
      <c r="O762" s="38">
        <f t="shared" si="1607"/>
        <v>7</v>
      </c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40"/>
      <c r="AE762" s="40"/>
      <c r="AF762" s="41">
        <f t="shared" si="1115"/>
        <v>0</v>
      </c>
      <c r="AG762" s="42"/>
    </row>
    <row r="763" spans="1:33" ht="13.8">
      <c r="A763" s="30" t="s">
        <v>5287</v>
      </c>
      <c r="B763" s="30" t="s">
        <v>5288</v>
      </c>
      <c r="C763" s="43"/>
      <c r="D763" s="44"/>
      <c r="E763" s="44"/>
      <c r="F763" s="35">
        <f t="shared" si="1495"/>
        <v>0</v>
      </c>
      <c r="G763" s="35">
        <f t="shared" si="1496"/>
        <v>0</v>
      </c>
      <c r="H763" s="35">
        <f t="shared" si="1083"/>
        <v>0</v>
      </c>
      <c r="I763" s="21">
        <f>VLOOKUP(A763,Old_Inventory,9,FALSE)</f>
        <v>18</v>
      </c>
      <c r="J763" s="37">
        <f t="shared" ref="J763:K763" si="1612">MAX(N763,P763,R763,T763,V763,X763,Z763,AB763,AD763)</f>
        <v>6.3</v>
      </c>
      <c r="K763" s="37">
        <f t="shared" si="1612"/>
        <v>7</v>
      </c>
      <c r="L763" s="38">
        <f t="shared" ref="L763:M763" si="1613">MIN(N763,P763,R763,T763,V763,X763,Z763,AB763,AD763)</f>
        <v>6.3</v>
      </c>
      <c r="M763" s="38">
        <f t="shared" si="1613"/>
        <v>7</v>
      </c>
      <c r="N763" s="38">
        <f t="shared" si="1606"/>
        <v>6.3</v>
      </c>
      <c r="O763" s="38">
        <f t="shared" si="1607"/>
        <v>7</v>
      </c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40"/>
      <c r="AE763" s="40"/>
      <c r="AF763" s="41">
        <f t="shared" si="1115"/>
        <v>0</v>
      </c>
      <c r="AG763" s="42"/>
    </row>
    <row r="764" spans="1:33" ht="13.8">
      <c r="A764" s="30" t="s">
        <v>5289</v>
      </c>
      <c r="B764" s="30" t="s">
        <v>5290</v>
      </c>
      <c r="C764" s="43"/>
      <c r="D764" s="44"/>
      <c r="E764" s="44"/>
      <c r="F764" s="35">
        <f t="shared" si="1495"/>
        <v>0</v>
      </c>
      <c r="G764" s="35">
        <f t="shared" si="1496"/>
        <v>0</v>
      </c>
      <c r="H764" s="35">
        <f t="shared" si="1083"/>
        <v>0</v>
      </c>
      <c r="I764" s="21">
        <f>VLOOKUP(A764,Old_Inventory,9,FALSE)</f>
        <v>18</v>
      </c>
      <c r="J764" s="37">
        <f t="shared" ref="J764:K764" si="1614">MAX(N764,P764,R764,T764,V764,X764,Z764,AB764,AD764)</f>
        <v>18.89</v>
      </c>
      <c r="K764" s="37">
        <f t="shared" si="1614"/>
        <v>22</v>
      </c>
      <c r="L764" s="38">
        <f t="shared" ref="L764:M764" si="1615">MIN(N764,P764,R764,T764,V764,X764,Z764,AB764,AD764)</f>
        <v>18.89</v>
      </c>
      <c r="M764" s="38">
        <f t="shared" si="1615"/>
        <v>22</v>
      </c>
      <c r="N764" s="38">
        <f t="shared" si="1606"/>
        <v>18.89</v>
      </c>
      <c r="O764" s="38">
        <f t="shared" si="1607"/>
        <v>22</v>
      </c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40"/>
      <c r="AE764" s="40"/>
      <c r="AF764" s="41">
        <f t="shared" si="1115"/>
        <v>0</v>
      </c>
      <c r="AG764" s="42"/>
    </row>
    <row r="765" spans="1:33" ht="13.8">
      <c r="A765" s="30" t="s">
        <v>3575</v>
      </c>
      <c r="B765" s="30" t="s">
        <v>3576</v>
      </c>
      <c r="C765" s="43"/>
      <c r="D765" s="44"/>
      <c r="E765" s="44"/>
      <c r="F765" s="35">
        <f t="shared" si="1495"/>
        <v>0</v>
      </c>
      <c r="G765" s="35">
        <f t="shared" si="1496"/>
        <v>0</v>
      </c>
      <c r="H765" s="35">
        <f t="shared" si="1083"/>
        <v>0</v>
      </c>
      <c r="I765" s="17">
        <v>18</v>
      </c>
      <c r="J765" s="37">
        <f t="shared" ref="J765:K765" si="1616">MAX(N765,P765,R765,T765,V765,X765,Z765,AB765,AD765)</f>
        <v>31.49</v>
      </c>
      <c r="K765" s="37">
        <f t="shared" si="1616"/>
        <v>37</v>
      </c>
      <c r="L765" s="38">
        <f t="shared" ref="L765:M765" si="1617">MIN(N765,P765,R765,T765,V765,X765,Z765,AB765,AD765)</f>
        <v>29</v>
      </c>
      <c r="M765" s="38">
        <f t="shared" si="1617"/>
        <v>35</v>
      </c>
      <c r="N765" s="38">
        <f t="shared" si="1606"/>
        <v>31.49</v>
      </c>
      <c r="O765" s="38">
        <f t="shared" si="1607"/>
        <v>37</v>
      </c>
      <c r="P765" s="39"/>
      <c r="Q765" s="39"/>
      <c r="R765" s="39"/>
      <c r="S765" s="39"/>
      <c r="T765" s="39"/>
      <c r="U765" s="39"/>
      <c r="V765" s="39"/>
      <c r="W765" s="39"/>
      <c r="X765" s="39">
        <f>VLOOKUP(A765,Zeal,9,FALSE)</f>
        <v>29</v>
      </c>
      <c r="Y765" s="39">
        <f>VLOOKUP(A765,Zeal,11,FALSE)</f>
        <v>35</v>
      </c>
      <c r="Z765" s="39"/>
      <c r="AA765" s="39"/>
      <c r="AB765" s="39"/>
      <c r="AC765" s="39"/>
      <c r="AD765" s="40"/>
      <c r="AE765" s="40"/>
      <c r="AF765" s="41">
        <f t="shared" si="1115"/>
        <v>0</v>
      </c>
      <c r="AG765" s="42"/>
    </row>
    <row r="766" spans="1:33" ht="13.8">
      <c r="A766" s="30" t="s">
        <v>1621</v>
      </c>
      <c r="B766" s="30" t="s">
        <v>1622</v>
      </c>
      <c r="C766" s="43"/>
      <c r="D766" s="44"/>
      <c r="E766" s="44"/>
      <c r="F766" s="35">
        <f t="shared" si="1495"/>
        <v>0</v>
      </c>
      <c r="G766" s="35">
        <f t="shared" si="1496"/>
        <v>0</v>
      </c>
      <c r="H766" s="35">
        <f t="shared" si="1083"/>
        <v>0</v>
      </c>
      <c r="I766" s="17">
        <v>18</v>
      </c>
      <c r="J766" s="37">
        <f t="shared" ref="J766:K766" si="1618">MAX(N766,P766,R766,T766,V766,X766,Z766,AB766,AD766)</f>
        <v>18.89</v>
      </c>
      <c r="K766" s="37">
        <f t="shared" si="1618"/>
        <v>22</v>
      </c>
      <c r="L766" s="38">
        <f t="shared" ref="L766:M766" si="1619">MIN(N766,P766,R766,T766,V766,X766,Z766,AB766,AD766)</f>
        <v>11</v>
      </c>
      <c r="M766" s="38">
        <f t="shared" si="1619"/>
        <v>13</v>
      </c>
      <c r="N766" s="38">
        <f t="shared" si="1606"/>
        <v>18.89</v>
      </c>
      <c r="O766" s="38">
        <f t="shared" si="1607"/>
        <v>22</v>
      </c>
      <c r="P766" s="39">
        <f>VLOOKUP(A766,MagnusNeo,9,FALSE)</f>
        <v>11</v>
      </c>
      <c r="Q766" s="39">
        <f>VLOOKUP(A766,MagnusNeo,11,FALSE)</f>
        <v>13</v>
      </c>
      <c r="R766" s="39">
        <f>VLOOKUP(A766,Primus,9,FALSE)</f>
        <v>11</v>
      </c>
      <c r="S766" s="39">
        <f>VLOOKUP(A766,Primus,11,FALSE)</f>
        <v>13</v>
      </c>
      <c r="T766" s="39"/>
      <c r="U766" s="39"/>
      <c r="V766" s="39"/>
      <c r="W766" s="39"/>
      <c r="X766" s="39">
        <f>VLOOKUP(A766,Zeal,9,FALSE)</f>
        <v>11</v>
      </c>
      <c r="Y766" s="39">
        <f>VLOOKUP(A766,Zeal,11,FALSE)</f>
        <v>13</v>
      </c>
      <c r="Z766" s="39"/>
      <c r="AA766" s="39"/>
      <c r="AB766" s="39">
        <f>VLOOKUP(A766,Nexus,9,FALSE)</f>
        <v>11</v>
      </c>
      <c r="AC766" s="39">
        <f>VLOOKUP(A766,Nexus,11,FALSE)</f>
        <v>13</v>
      </c>
      <c r="AD766" s="40"/>
      <c r="AE766" s="40"/>
      <c r="AF766" s="41">
        <f t="shared" si="1115"/>
        <v>0</v>
      </c>
      <c r="AG766" s="42"/>
    </row>
    <row r="767" spans="1:33" ht="13.8">
      <c r="A767" s="30" t="s">
        <v>5291</v>
      </c>
      <c r="B767" s="30" t="s">
        <v>5292</v>
      </c>
      <c r="C767" s="43"/>
      <c r="D767" s="44"/>
      <c r="E767" s="44"/>
      <c r="F767" s="35">
        <f t="shared" si="1495"/>
        <v>0</v>
      </c>
      <c r="G767" s="35">
        <f t="shared" si="1496"/>
        <v>0</v>
      </c>
      <c r="H767" s="35">
        <f t="shared" si="1083"/>
        <v>0</v>
      </c>
      <c r="I767" s="21">
        <f>VLOOKUP(A767,Old_Inventory,9,FALSE)</f>
        <v>18</v>
      </c>
      <c r="J767" s="37">
        <f t="shared" ref="J767:K767" si="1620">MAX(N767,P767,R767,T767,V767,X767,Z767,AB767,AD767)</f>
        <v>6.3</v>
      </c>
      <c r="K767" s="37">
        <f t="shared" si="1620"/>
        <v>7</v>
      </c>
      <c r="L767" s="38">
        <f t="shared" ref="L767:M767" si="1621">MIN(N767,P767,R767,T767,V767,X767,Z767,AB767,AD767)</f>
        <v>6.3</v>
      </c>
      <c r="M767" s="38">
        <f t="shared" si="1621"/>
        <v>7</v>
      </c>
      <c r="N767" s="38">
        <f t="shared" si="1606"/>
        <v>6.3</v>
      </c>
      <c r="O767" s="38">
        <f t="shared" si="1607"/>
        <v>7</v>
      </c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40"/>
      <c r="AE767" s="40"/>
      <c r="AF767" s="41">
        <f t="shared" si="1115"/>
        <v>0</v>
      </c>
      <c r="AG767" s="42"/>
    </row>
    <row r="768" spans="1:33" ht="13.8">
      <c r="A768" s="30" t="s">
        <v>1623</v>
      </c>
      <c r="B768" s="30" t="s">
        <v>1624</v>
      </c>
      <c r="C768" s="43"/>
      <c r="D768" s="44"/>
      <c r="E768" s="44"/>
      <c r="F768" s="35">
        <f t="shared" si="1495"/>
        <v>0</v>
      </c>
      <c r="G768" s="35">
        <f t="shared" si="1496"/>
        <v>0</v>
      </c>
      <c r="H768" s="35">
        <f t="shared" ref="H768:H1022" si="1622">(E768+F768)-G768</f>
        <v>0</v>
      </c>
      <c r="I768" s="17">
        <v>18</v>
      </c>
      <c r="J768" s="37">
        <f t="shared" ref="J768:K768" si="1623">MAX(N768,P768,R768,T768,V768,X768,Z768,AB768,AD768)</f>
        <v>6.3</v>
      </c>
      <c r="K768" s="37">
        <f t="shared" si="1623"/>
        <v>7</v>
      </c>
      <c r="L768" s="38">
        <f t="shared" ref="L768:M768" si="1624">MIN(N768,P768,R768,T768,V768,X768,Z768,AB768,AD768)</f>
        <v>5</v>
      </c>
      <c r="M768" s="38">
        <f t="shared" si="1624"/>
        <v>6</v>
      </c>
      <c r="N768" s="38">
        <f t="shared" si="1606"/>
        <v>6.3</v>
      </c>
      <c r="O768" s="38">
        <f t="shared" si="1607"/>
        <v>7</v>
      </c>
      <c r="P768" s="39">
        <f>VLOOKUP(A768,MagnusNeo,9,FALSE)</f>
        <v>5</v>
      </c>
      <c r="Q768" s="39">
        <f>VLOOKUP(A768,MagnusNeo,11,FALSE)</f>
        <v>6</v>
      </c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40"/>
      <c r="AE768" s="40"/>
      <c r="AF768" s="41">
        <f t="shared" si="1115"/>
        <v>0</v>
      </c>
      <c r="AG768" s="42"/>
    </row>
    <row r="769" spans="1:33" ht="13.8">
      <c r="A769" s="30" t="s">
        <v>1625</v>
      </c>
      <c r="B769" s="30" t="s">
        <v>1626</v>
      </c>
      <c r="C769" s="43"/>
      <c r="D769" s="44"/>
      <c r="E769" s="44"/>
      <c r="F769" s="35">
        <f t="shared" si="1495"/>
        <v>0</v>
      </c>
      <c r="G769" s="35">
        <f t="shared" si="1496"/>
        <v>0</v>
      </c>
      <c r="H769" s="35">
        <f t="shared" si="1622"/>
        <v>0</v>
      </c>
      <c r="I769" s="17">
        <v>18</v>
      </c>
      <c r="J769" s="37">
        <f t="shared" ref="J769:K769" si="1625">MAX(N769,P769,R769,T769,V769,X769,Z769,AB769,AD769)</f>
        <v>6.3</v>
      </c>
      <c r="K769" s="37">
        <f t="shared" si="1625"/>
        <v>7</v>
      </c>
      <c r="L769" s="38">
        <f t="shared" ref="L769:M769" si="1626">MIN(N769,P769,R769,T769,V769,X769,Z769,AB769,AD769)</f>
        <v>3</v>
      </c>
      <c r="M769" s="38">
        <f t="shared" si="1626"/>
        <v>4</v>
      </c>
      <c r="N769" s="38">
        <f t="shared" si="1606"/>
        <v>6.3</v>
      </c>
      <c r="O769" s="38">
        <f t="shared" si="1607"/>
        <v>7</v>
      </c>
      <c r="P769" s="39">
        <f>VLOOKUP(A769,MagnusNeo,9,FALSE)</f>
        <v>3</v>
      </c>
      <c r="Q769" s="39">
        <f>VLOOKUP(A769,MagnusNeo,11,FALSE)</f>
        <v>4</v>
      </c>
      <c r="R769" s="39">
        <f>VLOOKUP(A769,Primus,9,FALSE)</f>
        <v>3</v>
      </c>
      <c r="S769" s="39">
        <f>VLOOKUP(A769,Primus,11,FALSE)</f>
        <v>4</v>
      </c>
      <c r="T769" s="39"/>
      <c r="U769" s="39"/>
      <c r="V769" s="39"/>
      <c r="W769" s="39"/>
      <c r="X769" s="39">
        <f>VLOOKUP(A769,Zeal,9,FALSE)</f>
        <v>3</v>
      </c>
      <c r="Y769" s="39">
        <f>VLOOKUP(A769,Zeal,11,FALSE)</f>
        <v>4</v>
      </c>
      <c r="Z769" s="39"/>
      <c r="AA769" s="39"/>
      <c r="AB769" s="39">
        <f>VLOOKUP(A769,Nexus,9,FALSE)</f>
        <v>3</v>
      </c>
      <c r="AC769" s="39">
        <f>VLOOKUP(A769,Nexus,11,FALSE)</f>
        <v>4</v>
      </c>
      <c r="AD769" s="40"/>
      <c r="AE769" s="40"/>
      <c r="AF769" s="41">
        <f t="shared" si="1115"/>
        <v>0</v>
      </c>
      <c r="AG769" s="42"/>
    </row>
    <row r="770" spans="1:33" ht="13.8">
      <c r="A770" s="30" t="s">
        <v>2085</v>
      </c>
      <c r="B770" s="30" t="s">
        <v>2086</v>
      </c>
      <c r="C770" s="43"/>
      <c r="D770" s="44"/>
      <c r="E770" s="44"/>
      <c r="F770" s="35">
        <f t="shared" si="1495"/>
        <v>0</v>
      </c>
      <c r="G770" s="35">
        <f t="shared" si="1496"/>
        <v>0</v>
      </c>
      <c r="H770" s="35">
        <f t="shared" si="1622"/>
        <v>0</v>
      </c>
      <c r="I770" s="17">
        <v>18</v>
      </c>
      <c r="J770" s="37">
        <f t="shared" ref="J770:K770" si="1627">MAX(N770,P770,R770,T770,V770,X770,Z770,AB770,AD770)</f>
        <v>12.6</v>
      </c>
      <c r="K770" s="37">
        <f t="shared" si="1627"/>
        <v>15</v>
      </c>
      <c r="L770" s="38">
        <f t="shared" ref="L770:M770" si="1628">MIN(N770,P770,R770,T770,V770,X770,Z770,AB770,AD770)</f>
        <v>4</v>
      </c>
      <c r="M770" s="38">
        <f t="shared" si="1628"/>
        <v>5</v>
      </c>
      <c r="N770" s="38">
        <f t="shared" si="1606"/>
        <v>12.6</v>
      </c>
      <c r="O770" s="38">
        <f t="shared" si="1607"/>
        <v>15</v>
      </c>
      <c r="P770" s="39"/>
      <c r="Q770" s="39"/>
      <c r="R770" s="39">
        <f>VLOOKUP(A770,Primus,9,FALSE)</f>
        <v>4</v>
      </c>
      <c r="S770" s="39">
        <f>VLOOKUP(A770,Primus,11,FALSE)</f>
        <v>5</v>
      </c>
      <c r="T770" s="39"/>
      <c r="U770" s="39"/>
      <c r="V770" s="39"/>
      <c r="W770" s="39"/>
      <c r="X770" s="39">
        <f>VLOOKUP(A770,Zeal,9,FALSE)</f>
        <v>4</v>
      </c>
      <c r="Y770" s="39">
        <f>VLOOKUP(A770,Zeal,11,FALSE)</f>
        <v>5</v>
      </c>
      <c r="Z770" s="39"/>
      <c r="AA770" s="39"/>
      <c r="AB770" s="39"/>
      <c r="AC770" s="39"/>
      <c r="AD770" s="40"/>
      <c r="AE770" s="40"/>
      <c r="AF770" s="41">
        <f t="shared" si="1115"/>
        <v>0</v>
      </c>
      <c r="AG770" s="42"/>
    </row>
    <row r="771" spans="1:33" ht="27.6">
      <c r="A771" s="30" t="s">
        <v>5293</v>
      </c>
      <c r="B771" s="30" t="s">
        <v>5294</v>
      </c>
      <c r="C771" s="43"/>
      <c r="D771" s="44"/>
      <c r="E771" s="44"/>
      <c r="F771" s="35">
        <f t="shared" ref="F771:F834" si="1629">IFERROR(SUMIF(Purchase_ItemCode, A771, Purchase_Qty), 0)</f>
        <v>0</v>
      </c>
      <c r="G771" s="35">
        <f t="shared" ref="G771:G834" si="1630">IFERROR(COUNTIF(Sales_PartCode, A771), 0)</f>
        <v>0</v>
      </c>
      <c r="H771" s="35">
        <f t="shared" si="1622"/>
        <v>0</v>
      </c>
      <c r="I771" s="21">
        <f>VLOOKUP(A771,Old_Inventory,9,FALSE)</f>
        <v>18</v>
      </c>
      <c r="J771" s="37">
        <f t="shared" ref="J771:K771" si="1631">MAX(N771,P771,R771,T771,V771,X771,Z771,AB771,AD771)</f>
        <v>18.89</v>
      </c>
      <c r="K771" s="37">
        <f t="shared" si="1631"/>
        <v>22</v>
      </c>
      <c r="L771" s="38">
        <f t="shared" ref="L771:M771" si="1632">MIN(N771,P771,R771,T771,V771,X771,Z771,AB771,AD771)</f>
        <v>18.89</v>
      </c>
      <c r="M771" s="38">
        <f t="shared" si="1632"/>
        <v>22</v>
      </c>
      <c r="N771" s="38">
        <f t="shared" si="1606"/>
        <v>18.89</v>
      </c>
      <c r="O771" s="38">
        <f t="shared" si="1607"/>
        <v>22</v>
      </c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40"/>
      <c r="AE771" s="40"/>
      <c r="AF771" s="41">
        <f t="shared" si="1115"/>
        <v>0</v>
      </c>
      <c r="AG771" s="42"/>
    </row>
    <row r="772" spans="1:33" ht="13.8">
      <c r="A772" s="30" t="s">
        <v>1627</v>
      </c>
      <c r="B772" s="30" t="s">
        <v>1628</v>
      </c>
      <c r="C772" s="43"/>
      <c r="D772" s="44"/>
      <c r="E772" s="44"/>
      <c r="F772" s="35">
        <f t="shared" si="1629"/>
        <v>0</v>
      </c>
      <c r="G772" s="35">
        <f t="shared" si="1630"/>
        <v>0</v>
      </c>
      <c r="H772" s="35">
        <f t="shared" si="1622"/>
        <v>0</v>
      </c>
      <c r="I772" s="17">
        <v>18</v>
      </c>
      <c r="J772" s="37">
        <f t="shared" ref="J772:K772" si="1633">MAX(N772,P772,R772,T772,V772,X772,Z772,AB772,AD772)</f>
        <v>12.6</v>
      </c>
      <c r="K772" s="37">
        <f t="shared" si="1633"/>
        <v>15</v>
      </c>
      <c r="L772" s="38">
        <f t="shared" ref="L772:M772" si="1634">MIN(N772,P772,R772,T772,V772,X772,Z772,AB772,AD772)</f>
        <v>7</v>
      </c>
      <c r="M772" s="38">
        <f t="shared" si="1634"/>
        <v>9</v>
      </c>
      <c r="N772" s="38">
        <f t="shared" si="1606"/>
        <v>12.6</v>
      </c>
      <c r="O772" s="38">
        <f t="shared" si="1607"/>
        <v>15</v>
      </c>
      <c r="P772" s="39">
        <f>VLOOKUP(A772,MagnusNeo,9,FALSE)</f>
        <v>7</v>
      </c>
      <c r="Q772" s="39">
        <f>VLOOKUP(A772,MagnusNeo,11,FALSE)</f>
        <v>9</v>
      </c>
      <c r="R772" s="39">
        <f>VLOOKUP(A772,Primus,9,FALSE)</f>
        <v>7</v>
      </c>
      <c r="S772" s="39">
        <f>VLOOKUP(A772,Primus,11,FALSE)</f>
        <v>9</v>
      </c>
      <c r="T772" s="39"/>
      <c r="U772" s="39"/>
      <c r="V772" s="39"/>
      <c r="W772" s="39"/>
      <c r="X772" s="39">
        <f>VLOOKUP(A772,Zeal,9,FALSE)</f>
        <v>7</v>
      </c>
      <c r="Y772" s="39">
        <f>VLOOKUP(A772,Zeal,11,FALSE)</f>
        <v>9</v>
      </c>
      <c r="Z772" s="39"/>
      <c r="AA772" s="39"/>
      <c r="AB772" s="39"/>
      <c r="AC772" s="39"/>
      <c r="AD772" s="40"/>
      <c r="AE772" s="40"/>
      <c r="AF772" s="41">
        <f t="shared" si="1115"/>
        <v>0</v>
      </c>
      <c r="AG772" s="42"/>
    </row>
    <row r="773" spans="1:33" ht="13.8">
      <c r="A773" s="30" t="s">
        <v>1629</v>
      </c>
      <c r="B773" s="30" t="s">
        <v>1630</v>
      </c>
      <c r="C773" s="43"/>
      <c r="D773" s="44"/>
      <c r="E773" s="44"/>
      <c r="F773" s="35">
        <f t="shared" si="1629"/>
        <v>0</v>
      </c>
      <c r="G773" s="35">
        <f t="shared" si="1630"/>
        <v>0</v>
      </c>
      <c r="H773" s="35">
        <f t="shared" si="1622"/>
        <v>0</v>
      </c>
      <c r="I773" s="17">
        <v>18</v>
      </c>
      <c r="J773" s="37">
        <f t="shared" ref="J773:K773" si="1635">MAX(N773,P773,R773,T773,V773,X773,Z773,AB773,AD773)</f>
        <v>6.3</v>
      </c>
      <c r="K773" s="37">
        <f t="shared" si="1635"/>
        <v>7</v>
      </c>
      <c r="L773" s="38">
        <f t="shared" ref="L773:M773" si="1636">MIN(N773,P773,R773,T773,V773,X773,Z773,AB773,AD773)</f>
        <v>3</v>
      </c>
      <c r="M773" s="38">
        <f t="shared" si="1636"/>
        <v>4</v>
      </c>
      <c r="N773" s="38">
        <f t="shared" si="1606"/>
        <v>6.3</v>
      </c>
      <c r="O773" s="38">
        <f t="shared" si="1607"/>
        <v>7</v>
      </c>
      <c r="P773" s="39">
        <f>VLOOKUP(A773,MagnusNeo,9,FALSE)</f>
        <v>3</v>
      </c>
      <c r="Q773" s="39">
        <f>VLOOKUP(A773,MagnusNeo,11,FALSE)</f>
        <v>4</v>
      </c>
      <c r="R773" s="39">
        <f>VLOOKUP(A773,Primus,9,FALSE)</f>
        <v>3</v>
      </c>
      <c r="S773" s="39">
        <f>VLOOKUP(A773,Primus,11,FALSE)</f>
        <v>4</v>
      </c>
      <c r="T773" s="39"/>
      <c r="U773" s="39"/>
      <c r="V773" s="39"/>
      <c r="W773" s="39"/>
      <c r="X773" s="39">
        <f>VLOOKUP(A773,Zeal,9,FALSE)</f>
        <v>3</v>
      </c>
      <c r="Y773" s="39">
        <f>VLOOKUP(A773,Zeal,11,FALSE)</f>
        <v>4</v>
      </c>
      <c r="Z773" s="39"/>
      <c r="AA773" s="39"/>
      <c r="AB773" s="39">
        <f>VLOOKUP(A773,Nexus,9,FALSE)</f>
        <v>3</v>
      </c>
      <c r="AC773" s="39">
        <f>VLOOKUP(A773,Nexus,11,FALSE)</f>
        <v>4</v>
      </c>
      <c r="AD773" s="40"/>
      <c r="AE773" s="40"/>
      <c r="AF773" s="41">
        <f t="shared" si="1115"/>
        <v>0</v>
      </c>
      <c r="AG773" s="42"/>
    </row>
    <row r="774" spans="1:33" ht="13.8">
      <c r="A774" s="30" t="s">
        <v>5295</v>
      </c>
      <c r="B774" s="30" t="s">
        <v>5296</v>
      </c>
      <c r="C774" s="43"/>
      <c r="D774" s="44"/>
      <c r="E774" s="44"/>
      <c r="F774" s="35">
        <f t="shared" si="1629"/>
        <v>0</v>
      </c>
      <c r="G774" s="35">
        <f t="shared" si="1630"/>
        <v>0</v>
      </c>
      <c r="H774" s="35">
        <f t="shared" si="1622"/>
        <v>0</v>
      </c>
      <c r="I774" s="21">
        <f>VLOOKUP(A774,Old_Inventory,9,FALSE)</f>
        <v>18</v>
      </c>
      <c r="J774" s="37">
        <f t="shared" ref="J774:K774" si="1637">MAX(N774,P774,R774,T774,V774,X774,Z774,AB774,AD774)</f>
        <v>12.6</v>
      </c>
      <c r="K774" s="37">
        <f t="shared" si="1637"/>
        <v>15</v>
      </c>
      <c r="L774" s="38">
        <f t="shared" ref="L774:M774" si="1638">MIN(N774,P774,R774,T774,V774,X774,Z774,AB774,AD774)</f>
        <v>12.6</v>
      </c>
      <c r="M774" s="38">
        <f t="shared" si="1638"/>
        <v>15</v>
      </c>
      <c r="N774" s="38">
        <f t="shared" si="1606"/>
        <v>12.6</v>
      </c>
      <c r="O774" s="38">
        <f t="shared" si="1607"/>
        <v>15</v>
      </c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40"/>
      <c r="AE774" s="40"/>
      <c r="AF774" s="41">
        <f t="shared" si="1115"/>
        <v>0</v>
      </c>
      <c r="AG774" s="42"/>
    </row>
    <row r="775" spans="1:33" ht="13.8">
      <c r="A775" s="30" t="s">
        <v>5297</v>
      </c>
      <c r="B775" s="30" t="s">
        <v>5298</v>
      </c>
      <c r="C775" s="43"/>
      <c r="D775" s="44"/>
      <c r="E775" s="44"/>
      <c r="F775" s="35">
        <f t="shared" si="1629"/>
        <v>0</v>
      </c>
      <c r="G775" s="35">
        <f t="shared" si="1630"/>
        <v>0</v>
      </c>
      <c r="H775" s="35">
        <f t="shared" si="1622"/>
        <v>0</v>
      </c>
      <c r="I775" s="21">
        <f>VLOOKUP(A775,Old_Inventory,9,FALSE)</f>
        <v>18</v>
      </c>
      <c r="J775" s="37">
        <f t="shared" ref="J775:K775" si="1639">MAX(N775,P775,R775,T775,V775,X775,Z775,AB775,AD775)</f>
        <v>12.6</v>
      </c>
      <c r="K775" s="37">
        <f t="shared" si="1639"/>
        <v>15</v>
      </c>
      <c r="L775" s="38">
        <f t="shared" ref="L775:M775" si="1640">MIN(N775,P775,R775,T775,V775,X775,Z775,AB775,AD775)</f>
        <v>12.6</v>
      </c>
      <c r="M775" s="38">
        <f t="shared" si="1640"/>
        <v>15</v>
      </c>
      <c r="N775" s="38">
        <f t="shared" si="1606"/>
        <v>12.6</v>
      </c>
      <c r="O775" s="38">
        <f t="shared" si="1607"/>
        <v>15</v>
      </c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40"/>
      <c r="AE775" s="40"/>
      <c r="AF775" s="41">
        <f t="shared" si="1115"/>
        <v>0</v>
      </c>
      <c r="AG775" s="42"/>
    </row>
    <row r="776" spans="1:33" ht="13.8">
      <c r="A776" s="30" t="s">
        <v>5299</v>
      </c>
      <c r="B776" s="30" t="s">
        <v>5300</v>
      </c>
      <c r="C776" s="43"/>
      <c r="D776" s="44"/>
      <c r="E776" s="44"/>
      <c r="F776" s="35">
        <f t="shared" si="1629"/>
        <v>0</v>
      </c>
      <c r="G776" s="35">
        <f t="shared" si="1630"/>
        <v>0</v>
      </c>
      <c r="H776" s="35">
        <f t="shared" si="1622"/>
        <v>0</v>
      </c>
      <c r="I776" s="21">
        <f>VLOOKUP(A776,Old_Inventory,9,FALSE)</f>
        <v>18</v>
      </c>
      <c r="J776" s="37">
        <f t="shared" ref="J776:K776" si="1641">MAX(N776,P776,R776,T776,V776,X776,Z776,AB776,AD776)</f>
        <v>31.49</v>
      </c>
      <c r="K776" s="37">
        <f t="shared" si="1641"/>
        <v>37</v>
      </c>
      <c r="L776" s="38">
        <f t="shared" ref="L776:M776" si="1642">MIN(N776,P776,R776,T776,V776,X776,Z776,AB776,AD776)</f>
        <v>31.49</v>
      </c>
      <c r="M776" s="38">
        <f t="shared" si="1642"/>
        <v>37</v>
      </c>
      <c r="N776" s="38">
        <f t="shared" si="1606"/>
        <v>31.49</v>
      </c>
      <c r="O776" s="38">
        <f t="shared" si="1607"/>
        <v>37</v>
      </c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40"/>
      <c r="AE776" s="40"/>
      <c r="AF776" s="41">
        <f t="shared" si="1115"/>
        <v>0</v>
      </c>
      <c r="AG776" s="42"/>
    </row>
    <row r="777" spans="1:33" ht="13.8">
      <c r="A777" s="30" t="s">
        <v>3579</v>
      </c>
      <c r="B777" s="30" t="s">
        <v>3580</v>
      </c>
      <c r="C777" s="43"/>
      <c r="D777" s="44"/>
      <c r="E777" s="44"/>
      <c r="F777" s="35">
        <f t="shared" si="1629"/>
        <v>0</v>
      </c>
      <c r="G777" s="35">
        <f t="shared" si="1630"/>
        <v>0</v>
      </c>
      <c r="H777" s="35">
        <f t="shared" si="1622"/>
        <v>0</v>
      </c>
      <c r="I777" s="17">
        <v>18</v>
      </c>
      <c r="J777" s="37">
        <f t="shared" ref="J777:K777" si="1643">MAX(N777,P777,R777,T777,V777,X777,Z777,AB777,AD777)</f>
        <v>18.89</v>
      </c>
      <c r="K777" s="37">
        <f t="shared" si="1643"/>
        <v>22</v>
      </c>
      <c r="L777" s="38">
        <f t="shared" ref="L777:M777" si="1644">MIN(N777,P777,R777,T777,V777,X777,Z777,AB777,AD777)</f>
        <v>18</v>
      </c>
      <c r="M777" s="38">
        <f t="shared" si="1644"/>
        <v>22</v>
      </c>
      <c r="N777" s="38">
        <f t="shared" si="1606"/>
        <v>18.89</v>
      </c>
      <c r="O777" s="38">
        <f t="shared" si="1607"/>
        <v>22</v>
      </c>
      <c r="P777" s="39"/>
      <c r="Q777" s="39"/>
      <c r="R777" s="39"/>
      <c r="S777" s="39"/>
      <c r="T777" s="39"/>
      <c r="U777" s="39"/>
      <c r="V777" s="39"/>
      <c r="W777" s="39"/>
      <c r="X777" s="39">
        <f>VLOOKUP(A777,Zeal,9,FALSE)</f>
        <v>18</v>
      </c>
      <c r="Y777" s="39">
        <f>VLOOKUP(A777,Zeal,11,FALSE)</f>
        <v>22</v>
      </c>
      <c r="Z777" s="39"/>
      <c r="AA777" s="39"/>
      <c r="AB777" s="39"/>
      <c r="AC777" s="39"/>
      <c r="AD777" s="40"/>
      <c r="AE777" s="40"/>
      <c r="AF777" s="41">
        <f t="shared" si="1115"/>
        <v>0</v>
      </c>
      <c r="AG777" s="42"/>
    </row>
    <row r="778" spans="1:33" ht="13.8">
      <c r="A778" s="30" t="s">
        <v>5301</v>
      </c>
      <c r="B778" s="30" t="s">
        <v>5302</v>
      </c>
      <c r="C778" s="43"/>
      <c r="D778" s="44"/>
      <c r="E778" s="44"/>
      <c r="F778" s="35">
        <f t="shared" si="1629"/>
        <v>0</v>
      </c>
      <c r="G778" s="35">
        <f t="shared" si="1630"/>
        <v>0</v>
      </c>
      <c r="H778" s="35">
        <f t="shared" si="1622"/>
        <v>0</v>
      </c>
      <c r="I778" s="21">
        <f>VLOOKUP(A778,Old_Inventory,9,FALSE)</f>
        <v>18</v>
      </c>
      <c r="J778" s="37">
        <f t="shared" ref="J778:K778" si="1645">MAX(N778,P778,R778,T778,V778,X778,Z778,AB778,AD778)</f>
        <v>12.6</v>
      </c>
      <c r="K778" s="37">
        <f t="shared" si="1645"/>
        <v>15</v>
      </c>
      <c r="L778" s="38">
        <f t="shared" ref="L778:M778" si="1646">MIN(N778,P778,R778,T778,V778,X778,Z778,AB778,AD778)</f>
        <v>12.6</v>
      </c>
      <c r="M778" s="38">
        <f t="shared" si="1646"/>
        <v>15</v>
      </c>
      <c r="N778" s="38">
        <f t="shared" si="1606"/>
        <v>12.6</v>
      </c>
      <c r="O778" s="38">
        <f t="shared" si="1607"/>
        <v>15</v>
      </c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40"/>
      <c r="AE778" s="40"/>
      <c r="AF778" s="41">
        <f t="shared" si="1115"/>
        <v>0</v>
      </c>
      <c r="AG778" s="42"/>
    </row>
    <row r="779" spans="1:33" ht="13.8">
      <c r="A779" s="30" t="s">
        <v>3581</v>
      </c>
      <c r="B779" s="30" t="s">
        <v>3582</v>
      </c>
      <c r="C779" s="43"/>
      <c r="D779" s="44"/>
      <c r="E779" s="44"/>
      <c r="F779" s="35">
        <f t="shared" si="1629"/>
        <v>0</v>
      </c>
      <c r="G779" s="35">
        <f t="shared" si="1630"/>
        <v>0</v>
      </c>
      <c r="H779" s="35">
        <f t="shared" si="1622"/>
        <v>0</v>
      </c>
      <c r="I779" s="17">
        <v>18</v>
      </c>
      <c r="J779" s="37">
        <f t="shared" ref="J779:K779" si="1647">MAX(N779,P779,R779,T779,V779,X779,Z779,AB779,AD779)</f>
        <v>6.3</v>
      </c>
      <c r="K779" s="37">
        <f t="shared" si="1647"/>
        <v>7</v>
      </c>
      <c r="L779" s="38">
        <f t="shared" ref="L779:M779" si="1648">MIN(N779,P779,R779,T779,V779,X779,Z779,AB779,AD779)</f>
        <v>2</v>
      </c>
      <c r="M779" s="38">
        <f t="shared" si="1648"/>
        <v>3</v>
      </c>
      <c r="N779" s="38">
        <f t="shared" si="1606"/>
        <v>6.3</v>
      </c>
      <c r="O779" s="38">
        <f t="shared" si="1607"/>
        <v>7</v>
      </c>
      <c r="P779" s="39"/>
      <c r="Q779" s="39"/>
      <c r="R779" s="39"/>
      <c r="S779" s="39"/>
      <c r="T779" s="39"/>
      <c r="U779" s="39"/>
      <c r="V779" s="39"/>
      <c r="W779" s="39"/>
      <c r="X779" s="39">
        <f>VLOOKUP(A779,Zeal,9,FALSE)</f>
        <v>2</v>
      </c>
      <c r="Y779" s="39">
        <f>VLOOKUP(A779,Zeal,11,FALSE)</f>
        <v>3</v>
      </c>
      <c r="Z779" s="39"/>
      <c r="AA779" s="39"/>
      <c r="AB779" s="39">
        <f>VLOOKUP(A779,Nexus,9,FALSE)</f>
        <v>2</v>
      </c>
      <c r="AC779" s="39">
        <f>VLOOKUP(A779,Nexus,11,FALSE)</f>
        <v>3</v>
      </c>
      <c r="AD779" s="40"/>
      <c r="AE779" s="40"/>
      <c r="AF779" s="41">
        <f t="shared" si="1115"/>
        <v>0</v>
      </c>
      <c r="AG779" s="42"/>
    </row>
    <row r="780" spans="1:33" ht="13.8">
      <c r="A780" s="30" t="s">
        <v>5303</v>
      </c>
      <c r="B780" s="30" t="s">
        <v>5304</v>
      </c>
      <c r="C780" s="43"/>
      <c r="D780" s="44"/>
      <c r="E780" s="44"/>
      <c r="F780" s="35">
        <f t="shared" si="1629"/>
        <v>0</v>
      </c>
      <c r="G780" s="35">
        <f t="shared" si="1630"/>
        <v>0</v>
      </c>
      <c r="H780" s="35">
        <f t="shared" si="1622"/>
        <v>0</v>
      </c>
      <c r="I780" s="21">
        <f>VLOOKUP(A780,Old_Inventory,9,FALSE)</f>
        <v>18</v>
      </c>
      <c r="J780" s="37">
        <f t="shared" ref="J780:K780" si="1649">MAX(N780,P780,R780,T780,V780,X780,Z780,AB780,AD780)</f>
        <v>6.3</v>
      </c>
      <c r="K780" s="37">
        <f t="shared" si="1649"/>
        <v>7</v>
      </c>
      <c r="L780" s="38">
        <f t="shared" ref="L780:M780" si="1650">MIN(N780,P780,R780,T780,V780,X780,Z780,AB780,AD780)</f>
        <v>6.3</v>
      </c>
      <c r="M780" s="38">
        <f t="shared" si="1650"/>
        <v>7</v>
      </c>
      <c r="N780" s="38">
        <f t="shared" si="1606"/>
        <v>6.3</v>
      </c>
      <c r="O780" s="38">
        <f t="shared" si="1607"/>
        <v>7</v>
      </c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40"/>
      <c r="AE780" s="40"/>
      <c r="AF780" s="41">
        <f t="shared" si="1115"/>
        <v>0</v>
      </c>
      <c r="AG780" s="42"/>
    </row>
    <row r="781" spans="1:33" ht="13.8">
      <c r="A781" s="30" t="s">
        <v>1631</v>
      </c>
      <c r="B781" s="30" t="s">
        <v>1632</v>
      </c>
      <c r="C781" s="43"/>
      <c r="D781" s="44"/>
      <c r="E781" s="44"/>
      <c r="F781" s="35">
        <f t="shared" si="1629"/>
        <v>0</v>
      </c>
      <c r="G781" s="35">
        <f t="shared" si="1630"/>
        <v>0</v>
      </c>
      <c r="H781" s="35">
        <f t="shared" si="1622"/>
        <v>0</v>
      </c>
      <c r="I781" s="17">
        <v>18</v>
      </c>
      <c r="J781" s="37">
        <f t="shared" ref="J781:K781" si="1651">MAX(N781,P781,R781,T781,V781,X781,Z781,AB781,AD781)</f>
        <v>6.3</v>
      </c>
      <c r="K781" s="37">
        <f t="shared" si="1651"/>
        <v>7</v>
      </c>
      <c r="L781" s="38">
        <f t="shared" ref="L781:M781" si="1652">MIN(N781,P781,R781,T781,V781,X781,Z781,AB781,AD781)</f>
        <v>5</v>
      </c>
      <c r="M781" s="38">
        <f t="shared" si="1652"/>
        <v>6</v>
      </c>
      <c r="N781" s="38">
        <f t="shared" si="1606"/>
        <v>6.3</v>
      </c>
      <c r="O781" s="38">
        <f t="shared" si="1607"/>
        <v>7</v>
      </c>
      <c r="P781" s="39">
        <f>VLOOKUP(A781,MagnusNeo,9,FALSE)</f>
        <v>5</v>
      </c>
      <c r="Q781" s="39">
        <f>VLOOKUP(A781,MagnusNeo,11,FALSE)</f>
        <v>6</v>
      </c>
      <c r="R781" s="39"/>
      <c r="S781" s="39"/>
      <c r="T781" s="39"/>
      <c r="U781" s="39"/>
      <c r="V781" s="39"/>
      <c r="W781" s="39"/>
      <c r="X781" s="39">
        <f>VLOOKUP(A781,Zeal,9,FALSE)</f>
        <v>5</v>
      </c>
      <c r="Y781" s="39">
        <f>VLOOKUP(A781,Zeal,11,FALSE)</f>
        <v>6</v>
      </c>
      <c r="Z781" s="39"/>
      <c r="AA781" s="39"/>
      <c r="AB781" s="39"/>
      <c r="AC781" s="39"/>
      <c r="AD781" s="40"/>
      <c r="AE781" s="40"/>
      <c r="AF781" s="41">
        <f t="shared" ref="AF781:AF1035" si="1653">D781-H781</f>
        <v>0</v>
      </c>
      <c r="AG781" s="42"/>
    </row>
    <row r="782" spans="1:33" ht="13.8">
      <c r="A782" s="30" t="s">
        <v>5305</v>
      </c>
      <c r="B782" s="30" t="s">
        <v>5306</v>
      </c>
      <c r="C782" s="43"/>
      <c r="D782" s="44"/>
      <c r="E782" s="44"/>
      <c r="F782" s="35">
        <f t="shared" si="1629"/>
        <v>0</v>
      </c>
      <c r="G782" s="35">
        <f t="shared" si="1630"/>
        <v>0</v>
      </c>
      <c r="H782" s="35">
        <f t="shared" si="1622"/>
        <v>0</v>
      </c>
      <c r="I782" s="21">
        <f>VLOOKUP(A782,Old_Inventory,9,FALSE)</f>
        <v>18</v>
      </c>
      <c r="J782" s="37">
        <f t="shared" ref="J782:K782" si="1654">MAX(N782,P782,R782,T782,V782,X782,Z782,AB782,AD782)</f>
        <v>6.3</v>
      </c>
      <c r="K782" s="37">
        <f t="shared" si="1654"/>
        <v>7</v>
      </c>
      <c r="L782" s="38">
        <f t="shared" ref="L782:M782" si="1655">MIN(N782,P782,R782,T782,V782,X782,Z782,AB782,AD782)</f>
        <v>6.3</v>
      </c>
      <c r="M782" s="38">
        <f t="shared" si="1655"/>
        <v>7</v>
      </c>
      <c r="N782" s="38">
        <f t="shared" si="1606"/>
        <v>6.3</v>
      </c>
      <c r="O782" s="38">
        <f t="shared" si="1607"/>
        <v>7</v>
      </c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40"/>
      <c r="AE782" s="40"/>
      <c r="AF782" s="41">
        <f t="shared" si="1653"/>
        <v>0</v>
      </c>
      <c r="AG782" s="42"/>
    </row>
    <row r="783" spans="1:33" ht="13.8">
      <c r="A783" s="30" t="s">
        <v>5307</v>
      </c>
      <c r="B783" s="30" t="s">
        <v>5308</v>
      </c>
      <c r="C783" s="43"/>
      <c r="D783" s="44"/>
      <c r="E783" s="44"/>
      <c r="F783" s="35">
        <f t="shared" si="1629"/>
        <v>0</v>
      </c>
      <c r="G783" s="35">
        <f t="shared" si="1630"/>
        <v>0</v>
      </c>
      <c r="H783" s="35">
        <f t="shared" si="1622"/>
        <v>0</v>
      </c>
      <c r="I783" s="21">
        <f>VLOOKUP(A783,Old_Inventory,9,FALSE)</f>
        <v>18</v>
      </c>
      <c r="J783" s="37">
        <f t="shared" ref="J783:K783" si="1656">MAX(N783,P783,R783,T783,V783,X783,Z783,AB783,AD783)</f>
        <v>6.3</v>
      </c>
      <c r="K783" s="37">
        <f t="shared" si="1656"/>
        <v>7</v>
      </c>
      <c r="L783" s="38">
        <f t="shared" ref="L783:M783" si="1657">MIN(N783,P783,R783,T783,V783,X783,Z783,AB783,AD783)</f>
        <v>6.3</v>
      </c>
      <c r="M783" s="38">
        <f t="shared" si="1657"/>
        <v>7</v>
      </c>
      <c r="N783" s="38">
        <f t="shared" si="1606"/>
        <v>6.3</v>
      </c>
      <c r="O783" s="38">
        <f t="shared" si="1607"/>
        <v>7</v>
      </c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40"/>
      <c r="AE783" s="40"/>
      <c r="AF783" s="41">
        <f t="shared" si="1653"/>
        <v>0</v>
      </c>
      <c r="AG783" s="42"/>
    </row>
    <row r="784" spans="1:33" ht="13.8">
      <c r="A784" s="30" t="s">
        <v>1633</v>
      </c>
      <c r="B784" s="30" t="s">
        <v>1634</v>
      </c>
      <c r="C784" s="43"/>
      <c r="D784" s="44"/>
      <c r="E784" s="44"/>
      <c r="F784" s="35">
        <f t="shared" si="1629"/>
        <v>0</v>
      </c>
      <c r="G784" s="35">
        <f t="shared" si="1630"/>
        <v>0</v>
      </c>
      <c r="H784" s="35">
        <f t="shared" si="1622"/>
        <v>0</v>
      </c>
      <c r="I784" s="17">
        <v>18</v>
      </c>
      <c r="J784" s="37">
        <f t="shared" ref="J784:K784" si="1658">MAX(N784,P784,R784,T784,V784,X784,Z784,AB784,AD784)</f>
        <v>6.3</v>
      </c>
      <c r="K784" s="37">
        <f t="shared" si="1658"/>
        <v>7</v>
      </c>
      <c r="L784" s="38">
        <f t="shared" ref="L784:M784" si="1659">MIN(N784,P784,R784,T784,V784,X784,Z784,AB784,AD784)</f>
        <v>3</v>
      </c>
      <c r="M784" s="38">
        <f t="shared" si="1659"/>
        <v>4</v>
      </c>
      <c r="N784" s="38">
        <f t="shared" si="1606"/>
        <v>6.3</v>
      </c>
      <c r="O784" s="38">
        <f t="shared" si="1607"/>
        <v>7</v>
      </c>
      <c r="P784" s="39">
        <f>VLOOKUP(A784,MagnusNeo,9,FALSE)</f>
        <v>3</v>
      </c>
      <c r="Q784" s="39">
        <f>VLOOKUP(A784,MagnusNeo,11,FALSE)</f>
        <v>4</v>
      </c>
      <c r="R784" s="39">
        <f>VLOOKUP(A784,Primus,9,FALSE)</f>
        <v>3</v>
      </c>
      <c r="S784" s="39">
        <f>VLOOKUP(A784,Primus,11,FALSE)</f>
        <v>4</v>
      </c>
      <c r="T784" s="39"/>
      <c r="U784" s="39"/>
      <c r="V784" s="39"/>
      <c r="W784" s="39"/>
      <c r="X784" s="39">
        <f>VLOOKUP(A784,Zeal,9,FALSE)</f>
        <v>3</v>
      </c>
      <c r="Y784" s="39">
        <f>VLOOKUP(A784,Zeal,11,FALSE)</f>
        <v>4</v>
      </c>
      <c r="Z784" s="39"/>
      <c r="AA784" s="39"/>
      <c r="AB784" s="39">
        <f>VLOOKUP(A784,Nexus,9,FALSE)</f>
        <v>3</v>
      </c>
      <c r="AC784" s="39">
        <f>VLOOKUP(A784,Nexus,11,FALSE)</f>
        <v>4</v>
      </c>
      <c r="AD784" s="40"/>
      <c r="AE784" s="40"/>
      <c r="AF784" s="41">
        <f t="shared" si="1653"/>
        <v>0</v>
      </c>
      <c r="AG784" s="42"/>
    </row>
    <row r="785" spans="1:33" ht="13.8">
      <c r="A785" s="30" t="s">
        <v>5309</v>
      </c>
      <c r="B785" s="30" t="s">
        <v>5310</v>
      </c>
      <c r="C785" s="43"/>
      <c r="D785" s="44"/>
      <c r="E785" s="44"/>
      <c r="F785" s="35">
        <f t="shared" si="1629"/>
        <v>0</v>
      </c>
      <c r="G785" s="35">
        <f t="shared" si="1630"/>
        <v>0</v>
      </c>
      <c r="H785" s="35">
        <f t="shared" si="1622"/>
        <v>0</v>
      </c>
      <c r="I785" s="21">
        <f>VLOOKUP(A785,Old_Inventory,9,FALSE)</f>
        <v>18</v>
      </c>
      <c r="J785" s="37">
        <f t="shared" ref="J785:K785" si="1660">MAX(N785,P785,R785,T785,V785,X785,Z785,AB785,AD785)</f>
        <v>18.89</v>
      </c>
      <c r="K785" s="37">
        <f t="shared" si="1660"/>
        <v>22</v>
      </c>
      <c r="L785" s="38">
        <f t="shared" ref="L785:M785" si="1661">MIN(N785,P785,R785,T785,V785,X785,Z785,AB785,AD785)</f>
        <v>18.89</v>
      </c>
      <c r="M785" s="38">
        <f t="shared" si="1661"/>
        <v>22</v>
      </c>
      <c r="N785" s="38">
        <f t="shared" si="1606"/>
        <v>18.89</v>
      </c>
      <c r="O785" s="38">
        <f t="shared" si="1607"/>
        <v>22</v>
      </c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40"/>
      <c r="AE785" s="40"/>
      <c r="AF785" s="41">
        <f t="shared" si="1653"/>
        <v>0</v>
      </c>
      <c r="AG785" s="42"/>
    </row>
    <row r="786" spans="1:33" ht="13.8">
      <c r="A786" s="30" t="s">
        <v>1637</v>
      </c>
      <c r="B786" s="30" t="s">
        <v>1638</v>
      </c>
      <c r="C786" s="43"/>
      <c r="D786" s="44"/>
      <c r="E786" s="44"/>
      <c r="F786" s="35">
        <f t="shared" si="1629"/>
        <v>0</v>
      </c>
      <c r="G786" s="35">
        <f t="shared" si="1630"/>
        <v>0</v>
      </c>
      <c r="H786" s="35">
        <f t="shared" si="1622"/>
        <v>0</v>
      </c>
      <c r="I786" s="17">
        <v>18</v>
      </c>
      <c r="J786" s="37">
        <f t="shared" ref="J786:K786" si="1662">MAX(N786,P786,R786,T786,V786,X786,Z786,AB786,AD786)</f>
        <v>12.6</v>
      </c>
      <c r="K786" s="37">
        <f t="shared" si="1662"/>
        <v>15</v>
      </c>
      <c r="L786" s="38">
        <f t="shared" ref="L786:M786" si="1663">MIN(N786,P786,R786,T786,V786,X786,Z786,AB786,AD786)</f>
        <v>11</v>
      </c>
      <c r="M786" s="38">
        <f t="shared" si="1663"/>
        <v>13</v>
      </c>
      <c r="N786" s="38">
        <f t="shared" si="1606"/>
        <v>12.6</v>
      </c>
      <c r="O786" s="38">
        <f t="shared" si="1607"/>
        <v>15</v>
      </c>
      <c r="P786" s="39">
        <f>VLOOKUP(A786,MagnusNeo,9,FALSE)</f>
        <v>11</v>
      </c>
      <c r="Q786" s="39">
        <f>VLOOKUP(A786,MagnusNeo,11,FALSE)</f>
        <v>13</v>
      </c>
      <c r="R786" s="39"/>
      <c r="S786" s="39"/>
      <c r="T786" s="39"/>
      <c r="U786" s="39"/>
      <c r="V786" s="39">
        <f>VLOOKUP(A786,Reo_LI,9,FALSE)</f>
        <v>11</v>
      </c>
      <c r="W786" s="39">
        <f>VLOOKUP(A786,Reo_LI,11,FALSE)</f>
        <v>13</v>
      </c>
      <c r="X786" s="39">
        <f>VLOOKUP(A786,Zeal,9,FALSE)</f>
        <v>11</v>
      </c>
      <c r="Y786" s="39">
        <f>VLOOKUP(A786,Zeal,11,FALSE)</f>
        <v>13</v>
      </c>
      <c r="Z786" s="39"/>
      <c r="AA786" s="39"/>
      <c r="AB786" s="39"/>
      <c r="AC786" s="39"/>
      <c r="AD786" s="40"/>
      <c r="AE786" s="40"/>
      <c r="AF786" s="41">
        <f t="shared" si="1653"/>
        <v>0</v>
      </c>
      <c r="AG786" s="42"/>
    </row>
    <row r="787" spans="1:33" ht="13.8">
      <c r="A787" s="30" t="s">
        <v>5311</v>
      </c>
      <c r="B787" s="30" t="s">
        <v>5312</v>
      </c>
      <c r="C787" s="43"/>
      <c r="D787" s="44"/>
      <c r="E787" s="44"/>
      <c r="F787" s="35">
        <f t="shared" si="1629"/>
        <v>0</v>
      </c>
      <c r="G787" s="35">
        <f t="shared" si="1630"/>
        <v>0</v>
      </c>
      <c r="H787" s="35">
        <f t="shared" si="1622"/>
        <v>0</v>
      </c>
      <c r="I787" s="21">
        <f>VLOOKUP(A787,Old_Inventory,9,FALSE)</f>
        <v>18</v>
      </c>
      <c r="J787" s="37">
        <f t="shared" ref="J787:K787" si="1664">MAX(N787,P787,R787,T787,V787,X787,Z787,AB787,AD787)</f>
        <v>31.49</v>
      </c>
      <c r="K787" s="37">
        <f t="shared" si="1664"/>
        <v>37</v>
      </c>
      <c r="L787" s="38">
        <f t="shared" ref="L787:M787" si="1665">MIN(N787,P787,R787,T787,V787,X787,Z787,AB787,AD787)</f>
        <v>31.49</v>
      </c>
      <c r="M787" s="38">
        <f t="shared" si="1665"/>
        <v>37</v>
      </c>
      <c r="N787" s="38">
        <f t="shared" si="1606"/>
        <v>31.49</v>
      </c>
      <c r="O787" s="38">
        <f t="shared" si="1607"/>
        <v>37</v>
      </c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40"/>
      <c r="AE787" s="40"/>
      <c r="AF787" s="41">
        <f t="shared" si="1653"/>
        <v>0</v>
      </c>
      <c r="AG787" s="42"/>
    </row>
    <row r="788" spans="1:33" ht="13.8">
      <c r="A788" s="30" t="s">
        <v>5314</v>
      </c>
      <c r="B788" s="30" t="s">
        <v>5315</v>
      </c>
      <c r="C788" s="43"/>
      <c r="D788" s="44"/>
      <c r="E788" s="44"/>
      <c r="F788" s="35">
        <f t="shared" si="1629"/>
        <v>0</v>
      </c>
      <c r="G788" s="35">
        <f t="shared" si="1630"/>
        <v>0</v>
      </c>
      <c r="H788" s="35">
        <f t="shared" si="1622"/>
        <v>0</v>
      </c>
      <c r="I788" s="21">
        <f>VLOOKUP(A788,Old_Inventory,9,FALSE)</f>
        <v>18</v>
      </c>
      <c r="J788" s="37">
        <f t="shared" ref="J788:K788" si="1666">MAX(N788,P788,R788,T788,V788,X788,Z788,AB788,AD788)</f>
        <v>6.3</v>
      </c>
      <c r="K788" s="37">
        <f t="shared" si="1666"/>
        <v>7</v>
      </c>
      <c r="L788" s="38">
        <f t="shared" ref="L788:M788" si="1667">MIN(N788,P788,R788,T788,V788,X788,Z788,AB788,AD788)</f>
        <v>6.3</v>
      </c>
      <c r="M788" s="38">
        <f t="shared" si="1667"/>
        <v>7</v>
      </c>
      <c r="N788" s="38">
        <f t="shared" si="1606"/>
        <v>6.3</v>
      </c>
      <c r="O788" s="38">
        <f t="shared" si="1607"/>
        <v>7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40"/>
      <c r="AE788" s="40"/>
      <c r="AF788" s="41">
        <f t="shared" si="1653"/>
        <v>0</v>
      </c>
      <c r="AG788" s="42"/>
    </row>
    <row r="789" spans="1:33" ht="13.8">
      <c r="A789" s="30" t="s">
        <v>1639</v>
      </c>
      <c r="B789" s="30" t="s">
        <v>1640</v>
      </c>
      <c r="C789" s="43"/>
      <c r="D789" s="44"/>
      <c r="E789" s="44"/>
      <c r="F789" s="35">
        <f t="shared" si="1629"/>
        <v>0</v>
      </c>
      <c r="G789" s="35">
        <f t="shared" si="1630"/>
        <v>0</v>
      </c>
      <c r="H789" s="35">
        <f t="shared" si="1622"/>
        <v>0</v>
      </c>
      <c r="I789" s="17">
        <v>18</v>
      </c>
      <c r="J789" s="37">
        <f t="shared" ref="J789:K789" si="1668">MAX(N789,P789,R789,T789,V789,X789,Z789,AB789,AD789)</f>
        <v>6.3</v>
      </c>
      <c r="K789" s="37">
        <f t="shared" si="1668"/>
        <v>7</v>
      </c>
      <c r="L789" s="38">
        <f t="shared" ref="L789:M789" si="1669">MIN(N789,P789,R789,T789,V789,X789,Z789,AB789,AD789)</f>
        <v>3</v>
      </c>
      <c r="M789" s="38">
        <f t="shared" si="1669"/>
        <v>4</v>
      </c>
      <c r="N789" s="38">
        <f t="shared" si="1606"/>
        <v>6.3</v>
      </c>
      <c r="O789" s="38">
        <f t="shared" si="1607"/>
        <v>7</v>
      </c>
      <c r="P789" s="39">
        <f>VLOOKUP(A789,MagnusNeo,9,FALSE)</f>
        <v>3</v>
      </c>
      <c r="Q789" s="39">
        <f>VLOOKUP(A789,MagnusNeo,11,FALSE)</f>
        <v>4</v>
      </c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40"/>
      <c r="AE789" s="40"/>
      <c r="AF789" s="41">
        <f t="shared" si="1653"/>
        <v>0</v>
      </c>
      <c r="AG789" s="42"/>
    </row>
    <row r="790" spans="1:33" ht="27.6">
      <c r="A790" s="30" t="s">
        <v>5316</v>
      </c>
      <c r="B790" s="30" t="s">
        <v>5317</v>
      </c>
      <c r="C790" s="43"/>
      <c r="D790" s="44"/>
      <c r="E790" s="44"/>
      <c r="F790" s="35">
        <f t="shared" si="1629"/>
        <v>0</v>
      </c>
      <c r="G790" s="35">
        <f t="shared" si="1630"/>
        <v>0</v>
      </c>
      <c r="H790" s="35">
        <f t="shared" si="1622"/>
        <v>0</v>
      </c>
      <c r="I790" s="21">
        <f>VLOOKUP(A790,Old_Inventory,9,FALSE)</f>
        <v>18</v>
      </c>
      <c r="J790" s="37">
        <f t="shared" ref="J790:K790" si="1670">MAX(N790,P790,R790,T790,V790,X790,Z790,AB790,AD790)</f>
        <v>6.3</v>
      </c>
      <c r="K790" s="37">
        <f t="shared" si="1670"/>
        <v>7</v>
      </c>
      <c r="L790" s="38">
        <f t="shared" ref="L790:M790" si="1671">MIN(N790,P790,R790,T790,V790,X790,Z790,AB790,AD790)</f>
        <v>6.3</v>
      </c>
      <c r="M790" s="38">
        <f t="shared" si="1671"/>
        <v>7</v>
      </c>
      <c r="N790" s="38">
        <f t="shared" si="1606"/>
        <v>6.3</v>
      </c>
      <c r="O790" s="38">
        <f t="shared" si="1607"/>
        <v>7</v>
      </c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40"/>
      <c r="AE790" s="40"/>
      <c r="AF790" s="41">
        <f t="shared" si="1653"/>
        <v>0</v>
      </c>
      <c r="AG790" s="42"/>
    </row>
    <row r="791" spans="1:33" ht="13.8">
      <c r="A791" s="30" t="s">
        <v>5318</v>
      </c>
      <c r="B791" s="30" t="s">
        <v>5319</v>
      </c>
      <c r="C791" s="43"/>
      <c r="D791" s="44"/>
      <c r="E791" s="44"/>
      <c r="F791" s="35">
        <f t="shared" si="1629"/>
        <v>0</v>
      </c>
      <c r="G791" s="35">
        <f t="shared" si="1630"/>
        <v>0</v>
      </c>
      <c r="H791" s="35">
        <f t="shared" si="1622"/>
        <v>0</v>
      </c>
      <c r="I791" s="21">
        <f>VLOOKUP(A791,Old_Inventory,9,FALSE)</f>
        <v>18</v>
      </c>
      <c r="J791" s="37">
        <f t="shared" ref="J791:K791" si="1672">MAX(N791,P791,R791,T791,V791,X791,Z791,AB791,AD791)</f>
        <v>12.6</v>
      </c>
      <c r="K791" s="37">
        <f t="shared" si="1672"/>
        <v>15</v>
      </c>
      <c r="L791" s="38">
        <f t="shared" ref="L791:M791" si="1673">MIN(N791,P791,R791,T791,V791,X791,Z791,AB791,AD791)</f>
        <v>12.6</v>
      </c>
      <c r="M791" s="38">
        <f t="shared" si="1673"/>
        <v>15</v>
      </c>
      <c r="N791" s="38">
        <f t="shared" si="1606"/>
        <v>12.6</v>
      </c>
      <c r="O791" s="38">
        <f t="shared" si="1607"/>
        <v>15</v>
      </c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40"/>
      <c r="AE791" s="40"/>
      <c r="AF791" s="41">
        <f t="shared" si="1653"/>
        <v>0</v>
      </c>
      <c r="AG791" s="42"/>
    </row>
    <row r="792" spans="1:33" ht="27.6">
      <c r="A792" s="30" t="s">
        <v>1642</v>
      </c>
      <c r="B792" s="30" t="s">
        <v>1643</v>
      </c>
      <c r="C792" s="43"/>
      <c r="D792" s="44"/>
      <c r="E792" s="44"/>
      <c r="F792" s="35">
        <f t="shared" si="1629"/>
        <v>0</v>
      </c>
      <c r="G792" s="35">
        <f t="shared" si="1630"/>
        <v>0</v>
      </c>
      <c r="H792" s="35">
        <f t="shared" si="1622"/>
        <v>0</v>
      </c>
      <c r="I792" s="17">
        <v>18</v>
      </c>
      <c r="J792" s="37">
        <f t="shared" ref="J792:K792" si="1674">MAX(N792,P792,R792,T792,V792,X792,Z792,AB792,AD792)</f>
        <v>19</v>
      </c>
      <c r="K792" s="37">
        <f t="shared" si="1674"/>
        <v>23</v>
      </c>
      <c r="L792" s="38">
        <f t="shared" ref="L792:M792" si="1675">MIN(N792,P792,R792,T792,V792,X792,Z792,AB792,AD792)</f>
        <v>19</v>
      </c>
      <c r="M792" s="38">
        <f t="shared" si="1675"/>
        <v>23</v>
      </c>
      <c r="N792" s="38">
        <f t="shared" si="1606"/>
        <v>19</v>
      </c>
      <c r="O792" s="38">
        <f t="shared" si="1607"/>
        <v>23</v>
      </c>
      <c r="P792" s="39">
        <f>VLOOKUP(A792,MagnusNeo,9,FALSE)</f>
        <v>19</v>
      </c>
      <c r="Q792" s="39">
        <f>VLOOKUP(A792,MagnusNeo,11,FALSE)</f>
        <v>23</v>
      </c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40"/>
      <c r="AE792" s="40"/>
      <c r="AF792" s="41">
        <f t="shared" si="1653"/>
        <v>0</v>
      </c>
      <c r="AG792" s="42"/>
    </row>
    <row r="793" spans="1:33" ht="13.8">
      <c r="A793" s="30" t="s">
        <v>1644</v>
      </c>
      <c r="B793" s="30" t="s">
        <v>5320</v>
      </c>
      <c r="C793" s="43"/>
      <c r="D793" s="44"/>
      <c r="E793" s="44"/>
      <c r="F793" s="35">
        <f t="shared" si="1629"/>
        <v>0</v>
      </c>
      <c r="G793" s="35">
        <f t="shared" si="1630"/>
        <v>0</v>
      </c>
      <c r="H793" s="35">
        <f t="shared" si="1622"/>
        <v>0</v>
      </c>
      <c r="I793" s="17">
        <v>18</v>
      </c>
      <c r="J793" s="37">
        <f t="shared" ref="J793:K793" si="1676">MAX(N793,P793,R793,T793,V793,X793,Z793,AB793,AD793)</f>
        <v>12.6</v>
      </c>
      <c r="K793" s="37">
        <f t="shared" si="1676"/>
        <v>15</v>
      </c>
      <c r="L793" s="38">
        <f t="shared" ref="L793:M793" si="1677">MIN(N793,P793,R793,T793,V793,X793,Z793,AB793,AD793)</f>
        <v>11</v>
      </c>
      <c r="M793" s="38">
        <f t="shared" si="1677"/>
        <v>13</v>
      </c>
      <c r="N793" s="38">
        <f t="shared" si="1606"/>
        <v>12.6</v>
      </c>
      <c r="O793" s="38">
        <f t="shared" si="1607"/>
        <v>15</v>
      </c>
      <c r="P793" s="39">
        <f>VLOOKUP(A793,MagnusNeo,9,FALSE)</f>
        <v>11</v>
      </c>
      <c r="Q793" s="39">
        <f>VLOOKUP(A793,MagnusNeo,11,FALSE)</f>
        <v>13</v>
      </c>
      <c r="R793" s="39">
        <f>VLOOKUP(A793,Primus,9,FALSE)</f>
        <v>11</v>
      </c>
      <c r="S793" s="39">
        <f>VLOOKUP(A793,Primus,11,FALSE)</f>
        <v>13</v>
      </c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40"/>
      <c r="AE793" s="40"/>
      <c r="AF793" s="41">
        <f t="shared" si="1653"/>
        <v>0</v>
      </c>
      <c r="AG793" s="42"/>
    </row>
    <row r="794" spans="1:33" ht="27.6">
      <c r="A794" s="30" t="s">
        <v>1646</v>
      </c>
      <c r="B794" s="30" t="s">
        <v>1647</v>
      </c>
      <c r="C794" s="43"/>
      <c r="D794" s="44"/>
      <c r="E794" s="44"/>
      <c r="F794" s="35">
        <f t="shared" si="1629"/>
        <v>0</v>
      </c>
      <c r="G794" s="35">
        <f t="shared" si="1630"/>
        <v>0</v>
      </c>
      <c r="H794" s="35">
        <f t="shared" si="1622"/>
        <v>0</v>
      </c>
      <c r="I794" s="17">
        <v>18</v>
      </c>
      <c r="J794" s="37">
        <f t="shared" ref="J794:K794" si="1678">MAX(N794,P794,R794,T794,V794,X794,Z794,AB794,AD794)</f>
        <v>26</v>
      </c>
      <c r="K794" s="37">
        <f t="shared" si="1678"/>
        <v>31</v>
      </c>
      <c r="L794" s="38">
        <f t="shared" ref="L794:M794" si="1679">MIN(N794,P794,R794,T794,V794,X794,Z794,AB794,AD794)</f>
        <v>26</v>
      </c>
      <c r="M794" s="38">
        <f t="shared" si="1679"/>
        <v>31</v>
      </c>
      <c r="N794" s="38">
        <f t="shared" si="1606"/>
        <v>26</v>
      </c>
      <c r="O794" s="38">
        <f t="shared" si="1607"/>
        <v>31</v>
      </c>
      <c r="P794" s="39">
        <f>VLOOKUP(A794,MagnusNeo,9,FALSE)</f>
        <v>26</v>
      </c>
      <c r="Q794" s="39">
        <f>VLOOKUP(A794,MagnusNeo,11,FALSE)</f>
        <v>31</v>
      </c>
      <c r="R794" s="39">
        <f>VLOOKUP(A794,Primus,9,FALSE)</f>
        <v>26</v>
      </c>
      <c r="S794" s="39">
        <f>VLOOKUP(A794,Primus,11,FALSE)</f>
        <v>31</v>
      </c>
      <c r="T794" s="39"/>
      <c r="U794" s="39"/>
      <c r="V794" s="39"/>
      <c r="W794" s="39"/>
      <c r="X794" s="39">
        <f>VLOOKUP(A794,Zeal,9,FALSE)</f>
        <v>26</v>
      </c>
      <c r="Y794" s="39">
        <f>VLOOKUP(A794,Zeal,11,FALSE)</f>
        <v>31</v>
      </c>
      <c r="Z794" s="39"/>
      <c r="AA794" s="39"/>
      <c r="AB794" s="39">
        <f>VLOOKUP(A794,Nexus,9,FALSE)</f>
        <v>26</v>
      </c>
      <c r="AC794" s="39">
        <f>VLOOKUP(A794,Nexus,11,FALSE)</f>
        <v>31</v>
      </c>
      <c r="AD794" s="40"/>
      <c r="AE794" s="40"/>
      <c r="AF794" s="41">
        <f t="shared" si="1653"/>
        <v>0</v>
      </c>
      <c r="AG794" s="42"/>
    </row>
    <row r="795" spans="1:33" ht="27.6">
      <c r="A795" s="30" t="s">
        <v>1648</v>
      </c>
      <c r="B795" s="30" t="s">
        <v>1649</v>
      </c>
      <c r="C795" s="43"/>
      <c r="D795" s="44"/>
      <c r="E795" s="44"/>
      <c r="F795" s="35">
        <f t="shared" si="1629"/>
        <v>0</v>
      </c>
      <c r="G795" s="35">
        <f t="shared" si="1630"/>
        <v>0</v>
      </c>
      <c r="H795" s="35">
        <f t="shared" si="1622"/>
        <v>0</v>
      </c>
      <c r="I795" s="17">
        <v>18</v>
      </c>
      <c r="J795" s="37">
        <f t="shared" ref="J795:K795" si="1680">MAX(N795,P795,R795,T795,V795,X795,Z795,AB795,AD795)</f>
        <v>25.19</v>
      </c>
      <c r="K795" s="37">
        <f t="shared" si="1680"/>
        <v>30</v>
      </c>
      <c r="L795" s="38">
        <f t="shared" ref="L795:M795" si="1681">MIN(N795,P795,R795,T795,V795,X795,Z795,AB795,AD795)</f>
        <v>21</v>
      </c>
      <c r="M795" s="38">
        <f t="shared" si="1681"/>
        <v>25</v>
      </c>
      <c r="N795" s="38">
        <f t="shared" si="1606"/>
        <v>25.19</v>
      </c>
      <c r="O795" s="38">
        <f t="shared" si="1607"/>
        <v>30</v>
      </c>
      <c r="P795" s="39">
        <f>VLOOKUP(A795,MagnusNeo,9,FALSE)</f>
        <v>21</v>
      </c>
      <c r="Q795" s="39">
        <f>VLOOKUP(A795,MagnusNeo,11,FALSE)</f>
        <v>25</v>
      </c>
      <c r="R795" s="39">
        <f>VLOOKUP(A795,Primus,9,FALSE)</f>
        <v>21</v>
      </c>
      <c r="S795" s="39">
        <f>VLOOKUP(A795,Primus,11,FALSE)</f>
        <v>25</v>
      </c>
      <c r="T795" s="39"/>
      <c r="U795" s="39"/>
      <c r="V795" s="39"/>
      <c r="W795" s="39"/>
      <c r="X795" s="39">
        <f>VLOOKUP(A795,Zeal,9,FALSE)</f>
        <v>21</v>
      </c>
      <c r="Y795" s="39">
        <f>VLOOKUP(A795,Zeal,11,FALSE)</f>
        <v>25</v>
      </c>
      <c r="Z795" s="39"/>
      <c r="AA795" s="39"/>
      <c r="AB795" s="39"/>
      <c r="AC795" s="39"/>
      <c r="AD795" s="40">
        <f>VLOOKUP(A795,Accessories,10,FALSE)</f>
        <v>21</v>
      </c>
      <c r="AE795" s="40">
        <f>VLOOKUP(A795,Accessories,12,FALSE)</f>
        <v>25</v>
      </c>
      <c r="AF795" s="41">
        <f t="shared" si="1653"/>
        <v>0</v>
      </c>
      <c r="AG795" s="42"/>
    </row>
    <row r="796" spans="1:33" ht="13.8">
      <c r="A796" s="30" t="s">
        <v>1650</v>
      </c>
      <c r="B796" s="30" t="s">
        <v>1651</v>
      </c>
      <c r="C796" s="43"/>
      <c r="D796" s="44"/>
      <c r="E796" s="44"/>
      <c r="F796" s="35">
        <f t="shared" si="1629"/>
        <v>0</v>
      </c>
      <c r="G796" s="35">
        <f t="shared" si="1630"/>
        <v>0</v>
      </c>
      <c r="H796" s="35">
        <f t="shared" si="1622"/>
        <v>0</v>
      </c>
      <c r="I796" s="17">
        <v>18</v>
      </c>
      <c r="J796" s="37">
        <f t="shared" ref="J796:K796" si="1682">MAX(N796,P796,R796,T796,V796,X796,Z796,AB796,AD796)</f>
        <v>56.68</v>
      </c>
      <c r="K796" s="37">
        <f t="shared" si="1682"/>
        <v>67</v>
      </c>
      <c r="L796" s="38">
        <f t="shared" ref="L796:M796" si="1683">MIN(N796,P796,R796,T796,V796,X796,Z796,AB796,AD796)</f>
        <v>42</v>
      </c>
      <c r="M796" s="38">
        <f t="shared" si="1683"/>
        <v>50</v>
      </c>
      <c r="N796" s="38">
        <f t="shared" si="1606"/>
        <v>56.68</v>
      </c>
      <c r="O796" s="38">
        <f t="shared" si="1607"/>
        <v>67</v>
      </c>
      <c r="P796" s="39">
        <f>VLOOKUP(A796,MagnusNeo,9,FALSE)</f>
        <v>42</v>
      </c>
      <c r="Q796" s="39">
        <f>VLOOKUP(A796,MagnusNeo,11,FALSE)</f>
        <v>50</v>
      </c>
      <c r="R796" s="39">
        <f>VLOOKUP(A796,Primus,9,FALSE)</f>
        <v>42</v>
      </c>
      <c r="S796" s="39">
        <f>VLOOKUP(A796,Primus,11,FALSE)</f>
        <v>50</v>
      </c>
      <c r="T796" s="39"/>
      <c r="U796" s="39"/>
      <c r="V796" s="39"/>
      <c r="W796" s="39"/>
      <c r="X796" s="39">
        <f>VLOOKUP(A796,Zeal,9,FALSE)</f>
        <v>42</v>
      </c>
      <c r="Y796" s="39">
        <f>VLOOKUP(A796,Zeal,11,FALSE)</f>
        <v>50</v>
      </c>
      <c r="Z796" s="39"/>
      <c r="AA796" s="39"/>
      <c r="AB796" s="39">
        <f>VLOOKUP(A796,Nexus,9,FALSE)</f>
        <v>42</v>
      </c>
      <c r="AC796" s="39">
        <f>VLOOKUP(A796,Nexus,11,FALSE)</f>
        <v>50</v>
      </c>
      <c r="AD796" s="40"/>
      <c r="AE796" s="40"/>
      <c r="AF796" s="41">
        <f t="shared" si="1653"/>
        <v>0</v>
      </c>
      <c r="AG796" s="42"/>
    </row>
    <row r="797" spans="1:33" ht="13.8">
      <c r="A797" s="30" t="s">
        <v>5321</v>
      </c>
      <c r="B797" s="30" t="s">
        <v>5322</v>
      </c>
      <c r="C797" s="43"/>
      <c r="D797" s="44"/>
      <c r="E797" s="44"/>
      <c r="F797" s="35">
        <f t="shared" si="1629"/>
        <v>0</v>
      </c>
      <c r="G797" s="35">
        <f t="shared" si="1630"/>
        <v>0</v>
      </c>
      <c r="H797" s="35">
        <f t="shared" si="1622"/>
        <v>0</v>
      </c>
      <c r="I797" s="21">
        <f>VLOOKUP(A797,Old_Inventory,9,FALSE)</f>
        <v>18</v>
      </c>
      <c r="J797" s="37">
        <f t="shared" ref="J797:K797" si="1684">MAX(N797,P797,R797,T797,V797,X797,Z797,AB797,AD797)</f>
        <v>37.79</v>
      </c>
      <c r="K797" s="37">
        <f t="shared" si="1684"/>
        <v>45</v>
      </c>
      <c r="L797" s="38">
        <f t="shared" ref="L797:M797" si="1685">MIN(N797,P797,R797,T797,V797,X797,Z797,AB797,AD797)</f>
        <v>37.79</v>
      </c>
      <c r="M797" s="38">
        <f t="shared" si="1685"/>
        <v>45</v>
      </c>
      <c r="N797" s="38">
        <f t="shared" si="1606"/>
        <v>37.79</v>
      </c>
      <c r="O797" s="38">
        <f t="shared" si="1607"/>
        <v>45</v>
      </c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40"/>
      <c r="AE797" s="40"/>
      <c r="AF797" s="41">
        <f t="shared" si="1653"/>
        <v>0</v>
      </c>
      <c r="AG797" s="42"/>
    </row>
    <row r="798" spans="1:33" ht="13.8">
      <c r="A798" s="30" t="s">
        <v>1652</v>
      </c>
      <c r="B798" s="30" t="s">
        <v>1653</v>
      </c>
      <c r="C798" s="43"/>
      <c r="D798" s="44"/>
      <c r="E798" s="44"/>
      <c r="F798" s="35">
        <f t="shared" si="1629"/>
        <v>0</v>
      </c>
      <c r="G798" s="35">
        <f t="shared" si="1630"/>
        <v>0</v>
      </c>
      <c r="H798" s="35">
        <f t="shared" si="1622"/>
        <v>0</v>
      </c>
      <c r="I798" s="17">
        <v>18</v>
      </c>
      <c r="J798" s="37">
        <f t="shared" ref="J798:K798" si="1686">MAX(N798,P798,R798,T798,V798,X798,Z798,AB798,AD798)</f>
        <v>6.3</v>
      </c>
      <c r="K798" s="37">
        <f t="shared" si="1686"/>
        <v>7</v>
      </c>
      <c r="L798" s="38">
        <f t="shared" ref="L798:M798" si="1687">MIN(N798,P798,R798,T798,V798,X798,Z798,AB798,AD798)</f>
        <v>2</v>
      </c>
      <c r="M798" s="38">
        <f t="shared" si="1687"/>
        <v>3</v>
      </c>
      <c r="N798" s="38">
        <f t="shared" si="1606"/>
        <v>6.3</v>
      </c>
      <c r="O798" s="38">
        <f t="shared" si="1607"/>
        <v>7</v>
      </c>
      <c r="P798" s="39">
        <f>VLOOKUP(A798,MagnusNeo,9,FALSE)</f>
        <v>2</v>
      </c>
      <c r="Q798" s="39">
        <f>VLOOKUP(A798,MagnusNeo,11,FALSE)</f>
        <v>3</v>
      </c>
      <c r="R798" s="39">
        <f>VLOOKUP(A798,Primus,9,FALSE)</f>
        <v>2</v>
      </c>
      <c r="S798" s="39">
        <f>VLOOKUP(A798,Primus,11,FALSE)</f>
        <v>3</v>
      </c>
      <c r="T798" s="39"/>
      <c r="U798" s="39"/>
      <c r="V798" s="39"/>
      <c r="W798" s="39"/>
      <c r="X798" s="39">
        <f>VLOOKUP(A798,Zeal,9,FALSE)</f>
        <v>2</v>
      </c>
      <c r="Y798" s="39">
        <f>VLOOKUP(A798,Zeal,11,FALSE)</f>
        <v>3</v>
      </c>
      <c r="Z798" s="39"/>
      <c r="AA798" s="39"/>
      <c r="AB798" s="39">
        <f>VLOOKUP(A798,Nexus,9,FALSE)</f>
        <v>2</v>
      </c>
      <c r="AC798" s="39">
        <f>VLOOKUP(A798,Nexus,11,FALSE)</f>
        <v>3</v>
      </c>
      <c r="AD798" s="40"/>
      <c r="AE798" s="40"/>
      <c r="AF798" s="41">
        <f t="shared" si="1653"/>
        <v>0</v>
      </c>
      <c r="AG798" s="42"/>
    </row>
    <row r="799" spans="1:33" ht="13.8">
      <c r="A799" s="30" t="s">
        <v>1654</v>
      </c>
      <c r="B799" s="30" t="s">
        <v>1655</v>
      </c>
      <c r="C799" s="43"/>
      <c r="D799" s="44"/>
      <c r="E799" s="44"/>
      <c r="F799" s="35">
        <f t="shared" si="1629"/>
        <v>0</v>
      </c>
      <c r="G799" s="35">
        <f t="shared" si="1630"/>
        <v>0</v>
      </c>
      <c r="H799" s="35">
        <f t="shared" si="1622"/>
        <v>0</v>
      </c>
      <c r="I799" s="17">
        <v>18</v>
      </c>
      <c r="J799" s="37">
        <f t="shared" ref="J799:K799" si="1688">MAX(N799,P799,R799,T799,V799,X799,Z799,AB799,AD799)</f>
        <v>6.3</v>
      </c>
      <c r="K799" s="37">
        <f t="shared" si="1688"/>
        <v>7</v>
      </c>
      <c r="L799" s="38">
        <f t="shared" ref="L799:M799" si="1689">MIN(N799,P799,R799,T799,V799,X799,Z799,AB799,AD799)</f>
        <v>2</v>
      </c>
      <c r="M799" s="38">
        <f t="shared" si="1689"/>
        <v>3</v>
      </c>
      <c r="N799" s="38">
        <f t="shared" si="1606"/>
        <v>6.3</v>
      </c>
      <c r="O799" s="38">
        <f t="shared" si="1607"/>
        <v>7</v>
      </c>
      <c r="P799" s="39">
        <f>VLOOKUP(A799,MagnusNeo,9,FALSE)</f>
        <v>2</v>
      </c>
      <c r="Q799" s="39">
        <f>VLOOKUP(A799,MagnusNeo,11,FALSE)</f>
        <v>3</v>
      </c>
      <c r="R799" s="39">
        <f>VLOOKUP(A799,Primus,9,FALSE)</f>
        <v>2</v>
      </c>
      <c r="S799" s="39">
        <f>VLOOKUP(A799,Primus,11,FALSE)</f>
        <v>3</v>
      </c>
      <c r="T799" s="39"/>
      <c r="U799" s="39"/>
      <c r="V799" s="39"/>
      <c r="W799" s="39"/>
      <c r="X799" s="39">
        <f>VLOOKUP(A799,Zeal,9,FALSE)</f>
        <v>2</v>
      </c>
      <c r="Y799" s="39">
        <f>VLOOKUP(A799,Zeal,11,FALSE)</f>
        <v>3</v>
      </c>
      <c r="Z799" s="39"/>
      <c r="AA799" s="39"/>
      <c r="AB799" s="39">
        <f>VLOOKUP(A799,Nexus,9,FALSE)</f>
        <v>2</v>
      </c>
      <c r="AC799" s="39">
        <f>VLOOKUP(A799,Nexus,11,FALSE)</f>
        <v>3</v>
      </c>
      <c r="AD799" s="40"/>
      <c r="AE799" s="40"/>
      <c r="AF799" s="41">
        <f t="shared" si="1653"/>
        <v>0</v>
      </c>
      <c r="AG799" s="42"/>
    </row>
    <row r="800" spans="1:33" ht="13.8">
      <c r="A800" s="30" t="s">
        <v>5323</v>
      </c>
      <c r="B800" s="30" t="s">
        <v>5324</v>
      </c>
      <c r="C800" s="43"/>
      <c r="D800" s="44"/>
      <c r="E800" s="44"/>
      <c r="F800" s="35">
        <f t="shared" si="1629"/>
        <v>0</v>
      </c>
      <c r="G800" s="35">
        <f t="shared" si="1630"/>
        <v>0</v>
      </c>
      <c r="H800" s="35">
        <f t="shared" si="1622"/>
        <v>0</v>
      </c>
      <c r="I800" s="21">
        <f>VLOOKUP(A800,Old_Inventory,9,FALSE)</f>
        <v>28</v>
      </c>
      <c r="J800" s="37">
        <f t="shared" ref="J800:K800" si="1690">MAX(N800,P800,R800,T800,V800,X800,Z800,AB800,AD800)</f>
        <v>19.22</v>
      </c>
      <c r="K800" s="37">
        <f t="shared" si="1690"/>
        <v>25</v>
      </c>
      <c r="L800" s="38">
        <f t="shared" ref="L800:M800" si="1691">MIN(N800,P800,R800,T800,V800,X800,Z800,AB800,AD800)</f>
        <v>19.22</v>
      </c>
      <c r="M800" s="38">
        <f t="shared" si="1691"/>
        <v>25</v>
      </c>
      <c r="N800" s="38">
        <f t="shared" si="1606"/>
        <v>19.22</v>
      </c>
      <c r="O800" s="38">
        <f t="shared" si="1607"/>
        <v>25</v>
      </c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40"/>
      <c r="AE800" s="40"/>
      <c r="AF800" s="41">
        <f t="shared" si="1653"/>
        <v>0</v>
      </c>
      <c r="AG800" s="42"/>
    </row>
    <row r="801" spans="1:33" ht="13.8">
      <c r="A801" s="30" t="s">
        <v>2089</v>
      </c>
      <c r="B801" s="30" t="s">
        <v>2090</v>
      </c>
      <c r="C801" s="43"/>
      <c r="D801" s="44"/>
      <c r="E801" s="44"/>
      <c r="F801" s="35">
        <f t="shared" si="1629"/>
        <v>0</v>
      </c>
      <c r="G801" s="35">
        <f t="shared" si="1630"/>
        <v>0</v>
      </c>
      <c r="H801" s="35">
        <f t="shared" si="1622"/>
        <v>0</v>
      </c>
      <c r="I801" s="17">
        <v>18</v>
      </c>
      <c r="J801" s="37">
        <f t="shared" ref="J801:K801" si="1692">MAX(N801,P801,R801,T801,V801,X801,Z801,AB801,AD801)</f>
        <v>12.82</v>
      </c>
      <c r="K801" s="37">
        <f t="shared" si="1692"/>
        <v>16</v>
      </c>
      <c r="L801" s="38">
        <f t="shared" ref="L801:M801" si="1693">MIN(N801,P801,R801,T801,V801,X801,Z801,AB801,AD801)</f>
        <v>9</v>
      </c>
      <c r="M801" s="38">
        <f t="shared" si="1693"/>
        <v>11</v>
      </c>
      <c r="N801" s="38">
        <f t="shared" si="1606"/>
        <v>12.82</v>
      </c>
      <c r="O801" s="38">
        <f t="shared" si="1607"/>
        <v>16</v>
      </c>
      <c r="P801" s="39"/>
      <c r="Q801" s="39"/>
      <c r="R801" s="39">
        <f>VLOOKUP(A801,Primus,9,FALSE)</f>
        <v>9</v>
      </c>
      <c r="S801" s="39">
        <f>VLOOKUP(A801,Primus,11,FALSE)</f>
        <v>11</v>
      </c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40"/>
      <c r="AE801" s="40"/>
      <c r="AF801" s="41">
        <f t="shared" si="1653"/>
        <v>0</v>
      </c>
      <c r="AG801" s="42"/>
    </row>
    <row r="802" spans="1:33" ht="13.8">
      <c r="A802" s="30" t="s">
        <v>5325</v>
      </c>
      <c r="B802" s="30" t="s">
        <v>5326</v>
      </c>
      <c r="C802" s="43"/>
      <c r="D802" s="44"/>
      <c r="E802" s="44"/>
      <c r="F802" s="35">
        <f t="shared" si="1629"/>
        <v>0</v>
      </c>
      <c r="G802" s="35">
        <f t="shared" si="1630"/>
        <v>0</v>
      </c>
      <c r="H802" s="35">
        <f t="shared" si="1622"/>
        <v>0</v>
      </c>
      <c r="I802" s="21">
        <f>VLOOKUP(A802,Old_Inventory,9,FALSE)</f>
        <v>28</v>
      </c>
      <c r="J802" s="37">
        <f t="shared" ref="J802:K802" si="1694">MAX(N802,P802,R802,T802,V802,X802,Z802,AB802,AD802)</f>
        <v>19.22</v>
      </c>
      <c r="K802" s="37">
        <f t="shared" si="1694"/>
        <v>25</v>
      </c>
      <c r="L802" s="38">
        <f t="shared" ref="L802:M802" si="1695">MIN(N802,P802,R802,T802,V802,X802,Z802,AB802,AD802)</f>
        <v>19.22</v>
      </c>
      <c r="M802" s="38">
        <f t="shared" si="1695"/>
        <v>25</v>
      </c>
      <c r="N802" s="38">
        <f t="shared" si="1606"/>
        <v>19.22</v>
      </c>
      <c r="O802" s="38">
        <f t="shared" si="1607"/>
        <v>25</v>
      </c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40"/>
      <c r="AE802" s="40"/>
      <c r="AF802" s="41">
        <f t="shared" si="1653"/>
        <v>0</v>
      </c>
      <c r="AG802" s="42"/>
    </row>
    <row r="803" spans="1:33" ht="13.8">
      <c r="A803" s="30" t="s">
        <v>2093</v>
      </c>
      <c r="B803" s="30" t="s">
        <v>2094</v>
      </c>
      <c r="C803" s="43"/>
      <c r="D803" s="44"/>
      <c r="E803" s="44"/>
      <c r="F803" s="35">
        <f t="shared" si="1629"/>
        <v>0</v>
      </c>
      <c r="G803" s="35">
        <f t="shared" si="1630"/>
        <v>0</v>
      </c>
      <c r="H803" s="35">
        <f t="shared" si="1622"/>
        <v>0</v>
      </c>
      <c r="I803" s="17">
        <v>18</v>
      </c>
      <c r="J803" s="37">
        <f t="shared" ref="J803:K803" si="1696">MAX(N803,P803,R803,T803,V803,X803,Z803,AB803,AD803)</f>
        <v>41</v>
      </c>
      <c r="K803" s="37">
        <f t="shared" si="1696"/>
        <v>52</v>
      </c>
      <c r="L803" s="38">
        <f t="shared" ref="L803:M803" si="1697">MIN(N803,P803,R803,T803,V803,X803,Z803,AB803,AD803)</f>
        <v>40</v>
      </c>
      <c r="M803" s="38">
        <f t="shared" si="1697"/>
        <v>49</v>
      </c>
      <c r="N803" s="38">
        <f t="shared" si="1606"/>
        <v>40</v>
      </c>
      <c r="O803" s="38">
        <f t="shared" si="1607"/>
        <v>52</v>
      </c>
      <c r="P803" s="39"/>
      <c r="Q803" s="39"/>
      <c r="R803" s="39">
        <f>VLOOKUP(A803,Primus,9,FALSE)</f>
        <v>41</v>
      </c>
      <c r="S803" s="39">
        <f>VLOOKUP(A803,Primus,11,FALSE)</f>
        <v>49</v>
      </c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40"/>
      <c r="AE803" s="40"/>
      <c r="AF803" s="41">
        <f t="shared" si="1653"/>
        <v>0</v>
      </c>
      <c r="AG803" s="42"/>
    </row>
    <row r="804" spans="1:33" ht="13.8">
      <c r="A804" s="30" t="s">
        <v>5327</v>
      </c>
      <c r="B804" s="30" t="s">
        <v>5328</v>
      </c>
      <c r="C804" s="43"/>
      <c r="D804" s="44"/>
      <c r="E804" s="44"/>
      <c r="F804" s="35">
        <f t="shared" si="1629"/>
        <v>0</v>
      </c>
      <c r="G804" s="35">
        <f t="shared" si="1630"/>
        <v>0</v>
      </c>
      <c r="H804" s="35">
        <f t="shared" si="1622"/>
        <v>0</v>
      </c>
      <c r="I804" s="21">
        <f>VLOOKUP(A804,Old_Inventory,9,FALSE)</f>
        <v>18</v>
      </c>
      <c r="J804" s="37">
        <f t="shared" ref="J804:K804" si="1698">MAX(N804,P804,R804,T804,V804,X804,Z804,AB804,AD804)</f>
        <v>12.6</v>
      </c>
      <c r="K804" s="37">
        <f t="shared" si="1698"/>
        <v>15</v>
      </c>
      <c r="L804" s="38">
        <f t="shared" ref="L804:M804" si="1699">MIN(N804,P804,R804,T804,V804,X804,Z804,AB804,AD804)</f>
        <v>12.6</v>
      </c>
      <c r="M804" s="38">
        <f t="shared" si="1699"/>
        <v>15</v>
      </c>
      <c r="N804" s="38">
        <f t="shared" si="1606"/>
        <v>12.6</v>
      </c>
      <c r="O804" s="38">
        <f t="shared" si="1607"/>
        <v>15</v>
      </c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40"/>
      <c r="AE804" s="40"/>
      <c r="AF804" s="41">
        <f t="shared" si="1653"/>
        <v>0</v>
      </c>
      <c r="AG804" s="42"/>
    </row>
    <row r="805" spans="1:33" ht="13.8">
      <c r="A805" s="30" t="s">
        <v>5329</v>
      </c>
      <c r="B805" s="30" t="s">
        <v>5330</v>
      </c>
      <c r="C805" s="43"/>
      <c r="D805" s="44"/>
      <c r="E805" s="44"/>
      <c r="F805" s="35">
        <f t="shared" si="1629"/>
        <v>0</v>
      </c>
      <c r="G805" s="35">
        <f t="shared" si="1630"/>
        <v>0</v>
      </c>
      <c r="H805" s="35">
        <f t="shared" si="1622"/>
        <v>0</v>
      </c>
      <c r="I805" s="21">
        <f>VLOOKUP(A805,Old_Inventory,9,FALSE)</f>
        <v>18</v>
      </c>
      <c r="J805" s="37">
        <f t="shared" ref="J805:K805" si="1700">MAX(N805,P805,R805,T805,V805,X805,Z805,AB805,AD805)</f>
        <v>6.3</v>
      </c>
      <c r="K805" s="37">
        <f t="shared" si="1700"/>
        <v>7</v>
      </c>
      <c r="L805" s="38">
        <f t="shared" ref="L805:M805" si="1701">MIN(N805,P805,R805,T805,V805,X805,Z805,AB805,AD805)</f>
        <v>6.3</v>
      </c>
      <c r="M805" s="38">
        <f t="shared" si="1701"/>
        <v>7</v>
      </c>
      <c r="N805" s="38">
        <f t="shared" si="1606"/>
        <v>6.3</v>
      </c>
      <c r="O805" s="38">
        <f t="shared" si="1607"/>
        <v>7</v>
      </c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40"/>
      <c r="AE805" s="40"/>
      <c r="AF805" s="41">
        <f t="shared" si="1653"/>
        <v>0</v>
      </c>
      <c r="AG805" s="42"/>
    </row>
    <row r="806" spans="1:33" ht="13.8">
      <c r="A806" s="30" t="s">
        <v>5331</v>
      </c>
      <c r="B806" s="30" t="s">
        <v>5332</v>
      </c>
      <c r="C806" s="43"/>
      <c r="D806" s="44"/>
      <c r="E806" s="44"/>
      <c r="F806" s="35">
        <f t="shared" si="1629"/>
        <v>0</v>
      </c>
      <c r="G806" s="35">
        <f t="shared" si="1630"/>
        <v>0</v>
      </c>
      <c r="H806" s="35">
        <f t="shared" si="1622"/>
        <v>0</v>
      </c>
      <c r="I806" s="21">
        <f>VLOOKUP(A806,Old_Inventory,9,FALSE)</f>
        <v>18</v>
      </c>
      <c r="J806" s="37">
        <f t="shared" ref="J806:K806" si="1702">MAX(N806,P806,R806,T806,V806,X806,Z806,AB806,AD806)</f>
        <v>6.3</v>
      </c>
      <c r="K806" s="37">
        <f t="shared" si="1702"/>
        <v>7</v>
      </c>
      <c r="L806" s="38">
        <f t="shared" ref="L806:M806" si="1703">MIN(N806,P806,R806,T806,V806,X806,Z806,AB806,AD806)</f>
        <v>6.3</v>
      </c>
      <c r="M806" s="38">
        <f t="shared" si="1703"/>
        <v>7</v>
      </c>
      <c r="N806" s="38">
        <f t="shared" si="1606"/>
        <v>6.3</v>
      </c>
      <c r="O806" s="38">
        <f t="shared" si="1607"/>
        <v>7</v>
      </c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40"/>
      <c r="AE806" s="40"/>
      <c r="AF806" s="41">
        <f t="shared" si="1653"/>
        <v>0</v>
      </c>
      <c r="AG806" s="42"/>
    </row>
    <row r="807" spans="1:33" ht="13.8">
      <c r="A807" s="30" t="s">
        <v>3221</v>
      </c>
      <c r="B807" s="30" t="s">
        <v>3222</v>
      </c>
      <c r="C807" s="43"/>
      <c r="D807" s="44"/>
      <c r="E807" s="44"/>
      <c r="F807" s="35">
        <f t="shared" si="1629"/>
        <v>0</v>
      </c>
      <c r="G807" s="35">
        <f t="shared" si="1630"/>
        <v>0</v>
      </c>
      <c r="H807" s="35">
        <f t="shared" si="1622"/>
        <v>0</v>
      </c>
      <c r="I807" s="17">
        <v>18</v>
      </c>
      <c r="J807" s="37">
        <f t="shared" ref="J807:K807" si="1704">MAX(N807,P807,R807,T807,V807,X807,Z807,AB807,AD807)</f>
        <v>5</v>
      </c>
      <c r="K807" s="37">
        <f t="shared" si="1704"/>
        <v>6</v>
      </c>
      <c r="L807" s="38">
        <f t="shared" ref="L807:M807" si="1705">MIN(N807,P807,R807,T807,V807,X807,Z807,AB807,AD807)</f>
        <v>5</v>
      </c>
      <c r="M807" s="38">
        <f t="shared" si="1705"/>
        <v>6</v>
      </c>
      <c r="N807" s="38"/>
      <c r="O807" s="38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>
        <f>VLOOKUP(A807,Reo_80,9,FALSE)</f>
        <v>5</v>
      </c>
      <c r="AA807" s="39">
        <f>VLOOKUP(A807,Reo_80,11,FALSE)</f>
        <v>6</v>
      </c>
      <c r="AB807" s="39"/>
      <c r="AC807" s="39"/>
      <c r="AD807" s="40"/>
      <c r="AE807" s="40"/>
      <c r="AF807" s="41">
        <f t="shared" si="1653"/>
        <v>0</v>
      </c>
      <c r="AG807" s="42"/>
    </row>
    <row r="808" spans="1:33" ht="13.8">
      <c r="A808" s="33" t="s">
        <v>3932</v>
      </c>
      <c r="B808" s="33" t="s">
        <v>3933</v>
      </c>
      <c r="C808" s="34"/>
      <c r="D808" s="35"/>
      <c r="E808" s="35"/>
      <c r="F808" s="35">
        <f t="shared" si="1629"/>
        <v>0</v>
      </c>
      <c r="G808" s="35">
        <f t="shared" si="1630"/>
        <v>0</v>
      </c>
      <c r="H808" s="35">
        <f t="shared" si="1622"/>
        <v>0</v>
      </c>
      <c r="I808" s="17">
        <v>18</v>
      </c>
      <c r="J808" s="37">
        <f t="shared" ref="J808:K808" si="1706">MAX(N808,P808,R808,T808,V808,X808,Z808,AB808,AD808)</f>
        <v>4</v>
      </c>
      <c r="K808" s="37">
        <f t="shared" si="1706"/>
        <v>5</v>
      </c>
      <c r="L808" s="38">
        <f t="shared" ref="L808:M808" si="1707">MIN(N808,P808,R808,T808,V808,X808,Z808,AB808,AD808)</f>
        <v>4</v>
      </c>
      <c r="M808" s="38">
        <f t="shared" si="1707"/>
        <v>4</v>
      </c>
      <c r="N808" s="38">
        <f t="shared" ref="N808:N871" si="1708">VLOOKUP(A808,Inv_bef,5,FALSE)</f>
        <v>4</v>
      </c>
      <c r="O808" s="38">
        <f t="shared" ref="O808:O871" si="1709">VLOOKUP(A808,Inv_bef,6,FALSE)</f>
        <v>4</v>
      </c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>
        <f>VLOOKUP(A808,Nexus,9,FALSE)</f>
        <v>4</v>
      </c>
      <c r="AC808" s="39">
        <f>VLOOKUP(A808,Nexus,11,FALSE)</f>
        <v>5</v>
      </c>
      <c r="AD808" s="40"/>
      <c r="AE808" s="40"/>
      <c r="AF808" s="41">
        <f t="shared" si="1653"/>
        <v>0</v>
      </c>
      <c r="AG808" s="42"/>
    </row>
    <row r="809" spans="1:33" ht="13.8">
      <c r="A809" s="33" t="s">
        <v>1656</v>
      </c>
      <c r="B809" s="33" t="s">
        <v>1657</v>
      </c>
      <c r="C809" s="34"/>
      <c r="D809" s="35"/>
      <c r="E809" s="35"/>
      <c r="F809" s="35">
        <f t="shared" si="1629"/>
        <v>0</v>
      </c>
      <c r="G809" s="35">
        <f t="shared" si="1630"/>
        <v>0</v>
      </c>
      <c r="H809" s="35">
        <f t="shared" si="1622"/>
        <v>0</v>
      </c>
      <c r="I809" s="17">
        <v>18</v>
      </c>
      <c r="J809" s="37">
        <f t="shared" ref="J809:K809" si="1710">MAX(N809,P809,R809,T809,V809,X809,Z809,AB809,AD809)</f>
        <v>33</v>
      </c>
      <c r="K809" s="37">
        <f t="shared" si="1710"/>
        <v>39</v>
      </c>
      <c r="L809" s="38">
        <f t="shared" ref="L809:M809" si="1711">MIN(N809,P809,R809,T809,V809,X809,Z809,AB809,AD809)</f>
        <v>33</v>
      </c>
      <c r="M809" s="38">
        <f t="shared" si="1711"/>
        <v>39</v>
      </c>
      <c r="N809" s="38">
        <f t="shared" si="1708"/>
        <v>33</v>
      </c>
      <c r="O809" s="38">
        <f t="shared" si="1709"/>
        <v>39</v>
      </c>
      <c r="P809" s="39">
        <f>VLOOKUP(A809,MagnusNeo,9,FALSE)</f>
        <v>33</v>
      </c>
      <c r="Q809" s="39">
        <f>VLOOKUP(A809,MagnusNeo,11,FALSE)</f>
        <v>39</v>
      </c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40"/>
      <c r="AE809" s="40"/>
      <c r="AF809" s="41">
        <f t="shared" si="1653"/>
        <v>0</v>
      </c>
      <c r="AG809" s="42"/>
    </row>
    <row r="810" spans="1:33" ht="13.8">
      <c r="A810" s="30" t="s">
        <v>5333</v>
      </c>
      <c r="B810" s="30" t="s">
        <v>5334</v>
      </c>
      <c r="C810" s="43"/>
      <c r="D810" s="44"/>
      <c r="E810" s="44"/>
      <c r="F810" s="35">
        <f t="shared" si="1629"/>
        <v>0</v>
      </c>
      <c r="G810" s="35">
        <f t="shared" si="1630"/>
        <v>0</v>
      </c>
      <c r="H810" s="35">
        <f t="shared" si="1622"/>
        <v>0</v>
      </c>
      <c r="I810" s="21">
        <f>VLOOKUP(A810,Old_Inventory,9,FALSE)</f>
        <v>18</v>
      </c>
      <c r="J810" s="37">
        <f t="shared" ref="J810:K810" si="1712">MAX(N810,P810,R810,T810,V810,X810,Z810,AB810,AD810)</f>
        <v>340.09</v>
      </c>
      <c r="K810" s="37">
        <f t="shared" si="1712"/>
        <v>401</v>
      </c>
      <c r="L810" s="38">
        <f t="shared" ref="L810:M810" si="1713">MIN(N810,P810,R810,T810,V810,X810,Z810,AB810,AD810)</f>
        <v>340.09</v>
      </c>
      <c r="M810" s="38">
        <f t="shared" si="1713"/>
        <v>401</v>
      </c>
      <c r="N810" s="38">
        <f t="shared" si="1708"/>
        <v>340.09</v>
      </c>
      <c r="O810" s="38">
        <f t="shared" si="1709"/>
        <v>401</v>
      </c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40"/>
      <c r="AE810" s="40"/>
      <c r="AF810" s="41">
        <f t="shared" si="1653"/>
        <v>0</v>
      </c>
      <c r="AG810" s="42"/>
    </row>
    <row r="811" spans="1:33" ht="13.8">
      <c r="A811" s="30" t="s">
        <v>3585</v>
      </c>
      <c r="B811" s="30" t="s">
        <v>3586</v>
      </c>
      <c r="C811" s="43"/>
      <c r="D811" s="44"/>
      <c r="E811" s="44"/>
      <c r="F811" s="35">
        <f t="shared" si="1629"/>
        <v>0</v>
      </c>
      <c r="G811" s="35">
        <f t="shared" si="1630"/>
        <v>0</v>
      </c>
      <c r="H811" s="35">
        <f t="shared" si="1622"/>
        <v>0</v>
      </c>
      <c r="I811" s="17">
        <v>18</v>
      </c>
      <c r="J811" s="37">
        <f t="shared" ref="J811:K811" si="1714">MAX(N811,P811,R811,T811,V811,X811,Z811,AB811,AD811)</f>
        <v>62.98</v>
      </c>
      <c r="K811" s="37">
        <f t="shared" si="1714"/>
        <v>74</v>
      </c>
      <c r="L811" s="38">
        <f t="shared" ref="L811:M811" si="1715">MIN(N811,P811,R811,T811,V811,X811,Z811,AB811,AD811)</f>
        <v>31</v>
      </c>
      <c r="M811" s="38">
        <f t="shared" si="1715"/>
        <v>37</v>
      </c>
      <c r="N811" s="38">
        <f t="shared" si="1708"/>
        <v>62.98</v>
      </c>
      <c r="O811" s="38">
        <f t="shared" si="1709"/>
        <v>74</v>
      </c>
      <c r="P811" s="39"/>
      <c r="Q811" s="39"/>
      <c r="R811" s="39"/>
      <c r="S811" s="39"/>
      <c r="T811" s="39"/>
      <c r="U811" s="39"/>
      <c r="V811" s="39"/>
      <c r="W811" s="39"/>
      <c r="X811" s="39">
        <f>VLOOKUP(A811,Zeal,9,FALSE)</f>
        <v>31</v>
      </c>
      <c r="Y811" s="39">
        <f>VLOOKUP(A811,Zeal,11,FALSE)</f>
        <v>37</v>
      </c>
      <c r="Z811" s="39"/>
      <c r="AA811" s="39"/>
      <c r="AB811" s="39"/>
      <c r="AC811" s="39"/>
      <c r="AD811" s="40"/>
      <c r="AE811" s="40"/>
      <c r="AF811" s="41">
        <f t="shared" si="1653"/>
        <v>0</v>
      </c>
      <c r="AG811" s="42"/>
    </row>
    <row r="812" spans="1:33" ht="13.8">
      <c r="A812" s="30" t="s">
        <v>5335</v>
      </c>
      <c r="B812" s="30" t="s">
        <v>5336</v>
      </c>
      <c r="C812" s="43"/>
      <c r="D812" s="44"/>
      <c r="E812" s="44"/>
      <c r="F812" s="35">
        <f t="shared" si="1629"/>
        <v>0</v>
      </c>
      <c r="G812" s="35">
        <f t="shared" si="1630"/>
        <v>0</v>
      </c>
      <c r="H812" s="35">
        <f t="shared" si="1622"/>
        <v>0</v>
      </c>
      <c r="I812" s="21">
        <f>VLOOKUP(A812,Old_Inventory,9,FALSE)</f>
        <v>18</v>
      </c>
      <c r="J812" s="37">
        <f t="shared" ref="J812:K812" si="1716">MAX(N812,P812,R812,T812,V812,X812,Z812,AB812,AD812)</f>
        <v>107.07</v>
      </c>
      <c r="K812" s="37">
        <f t="shared" si="1716"/>
        <v>126</v>
      </c>
      <c r="L812" s="38">
        <f t="shared" ref="L812:M812" si="1717">MIN(N812,P812,R812,T812,V812,X812,Z812,AB812,AD812)</f>
        <v>107.07</v>
      </c>
      <c r="M812" s="38">
        <f t="shared" si="1717"/>
        <v>126</v>
      </c>
      <c r="N812" s="38">
        <f t="shared" si="1708"/>
        <v>107.07</v>
      </c>
      <c r="O812" s="38">
        <f t="shared" si="1709"/>
        <v>126</v>
      </c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40"/>
      <c r="AE812" s="40"/>
      <c r="AF812" s="41">
        <f t="shared" si="1653"/>
        <v>0</v>
      </c>
      <c r="AG812" s="42"/>
    </row>
    <row r="813" spans="1:33" ht="13.8">
      <c r="A813" s="30" t="s">
        <v>3587</v>
      </c>
      <c r="B813" s="30" t="s">
        <v>3588</v>
      </c>
      <c r="C813" s="43"/>
      <c r="D813" s="44"/>
      <c r="E813" s="44"/>
      <c r="F813" s="35">
        <f t="shared" si="1629"/>
        <v>0</v>
      </c>
      <c r="G813" s="35">
        <f t="shared" si="1630"/>
        <v>0</v>
      </c>
      <c r="H813" s="35">
        <f t="shared" si="1622"/>
        <v>0</v>
      </c>
      <c r="I813" s="17">
        <v>18</v>
      </c>
      <c r="J813" s="37">
        <f t="shared" ref="J813:K813" si="1718">MAX(N813,P813,R813,T813,V813,X813,Z813,AB813,AD813)</f>
        <v>56.68</v>
      </c>
      <c r="K813" s="37">
        <f t="shared" si="1718"/>
        <v>67</v>
      </c>
      <c r="L813" s="38">
        <f t="shared" ref="L813:M813" si="1719">MIN(N813,P813,R813,T813,V813,X813,Z813,AB813,AD813)</f>
        <v>41</v>
      </c>
      <c r="M813" s="38">
        <f t="shared" si="1719"/>
        <v>49</v>
      </c>
      <c r="N813" s="38">
        <f t="shared" si="1708"/>
        <v>56.68</v>
      </c>
      <c r="O813" s="38">
        <f t="shared" si="1709"/>
        <v>67</v>
      </c>
      <c r="P813" s="39"/>
      <c r="Q813" s="39"/>
      <c r="R813" s="39"/>
      <c r="S813" s="39"/>
      <c r="T813" s="39"/>
      <c r="U813" s="39"/>
      <c r="V813" s="39"/>
      <c r="W813" s="39"/>
      <c r="X813" s="39">
        <f>VLOOKUP(A813,Zeal,9,FALSE)</f>
        <v>41</v>
      </c>
      <c r="Y813" s="39">
        <f>VLOOKUP(A813,Zeal,11,FALSE)</f>
        <v>49</v>
      </c>
      <c r="Z813" s="39"/>
      <c r="AA813" s="39"/>
      <c r="AB813" s="39"/>
      <c r="AC813" s="39"/>
      <c r="AD813" s="40"/>
      <c r="AE813" s="40"/>
      <c r="AF813" s="41">
        <f t="shared" si="1653"/>
        <v>0</v>
      </c>
      <c r="AG813" s="42"/>
    </row>
    <row r="814" spans="1:33" ht="27.6">
      <c r="A814" s="30" t="s">
        <v>5337</v>
      </c>
      <c r="B814" s="30" t="s">
        <v>5338</v>
      </c>
      <c r="C814" s="43"/>
      <c r="D814" s="44"/>
      <c r="E814" s="44"/>
      <c r="F814" s="35">
        <f t="shared" si="1629"/>
        <v>0</v>
      </c>
      <c r="G814" s="35">
        <f t="shared" si="1630"/>
        <v>0</v>
      </c>
      <c r="H814" s="35">
        <f t="shared" si="1622"/>
        <v>0</v>
      </c>
      <c r="I814" s="21">
        <f t="shared" ref="I814:I826" si="1720">VLOOKUP(A814,Old_Inventory,9,FALSE)</f>
        <v>18</v>
      </c>
      <c r="J814" s="37">
        <f t="shared" ref="J814:K814" si="1721">MAX(N814,P814,R814,T814,V814,X814,Z814,AB814,AD814)</f>
        <v>50.38</v>
      </c>
      <c r="K814" s="37">
        <f t="shared" si="1721"/>
        <v>59</v>
      </c>
      <c r="L814" s="38">
        <f t="shared" ref="L814:M814" si="1722">MIN(N814,P814,R814,T814,V814,X814,Z814,AB814,AD814)</f>
        <v>50.38</v>
      </c>
      <c r="M814" s="38">
        <f t="shared" si="1722"/>
        <v>59</v>
      </c>
      <c r="N814" s="38">
        <f t="shared" si="1708"/>
        <v>50.38</v>
      </c>
      <c r="O814" s="38">
        <f t="shared" si="1709"/>
        <v>59</v>
      </c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40"/>
      <c r="AE814" s="40"/>
      <c r="AF814" s="41">
        <f t="shared" si="1653"/>
        <v>0</v>
      </c>
      <c r="AG814" s="42"/>
    </row>
    <row r="815" spans="1:33" ht="13.8">
      <c r="A815" s="30" t="s">
        <v>5339</v>
      </c>
      <c r="B815" s="30" t="s">
        <v>5340</v>
      </c>
      <c r="C815" s="43"/>
      <c r="D815" s="44"/>
      <c r="E815" s="44"/>
      <c r="F815" s="35">
        <f t="shared" si="1629"/>
        <v>0</v>
      </c>
      <c r="G815" s="35">
        <f t="shared" si="1630"/>
        <v>0</v>
      </c>
      <c r="H815" s="35">
        <f t="shared" si="1622"/>
        <v>0</v>
      </c>
      <c r="I815" s="21">
        <f t="shared" si="1720"/>
        <v>18</v>
      </c>
      <c r="J815" s="37">
        <f t="shared" ref="J815:K815" si="1723">MAX(N815,P815,R815,T815,V815,X815,Z815,AB815,AD815)</f>
        <v>75.58</v>
      </c>
      <c r="K815" s="37">
        <f t="shared" si="1723"/>
        <v>89</v>
      </c>
      <c r="L815" s="38">
        <f t="shared" ref="L815:M815" si="1724">MIN(N815,P815,R815,T815,V815,X815,Z815,AB815,AD815)</f>
        <v>75.58</v>
      </c>
      <c r="M815" s="38">
        <f t="shared" si="1724"/>
        <v>89</v>
      </c>
      <c r="N815" s="38">
        <f t="shared" si="1708"/>
        <v>75.58</v>
      </c>
      <c r="O815" s="38">
        <f t="shared" si="1709"/>
        <v>89</v>
      </c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40"/>
      <c r="AE815" s="40"/>
      <c r="AF815" s="41">
        <f t="shared" si="1653"/>
        <v>0</v>
      </c>
      <c r="AG815" s="42"/>
    </row>
    <row r="816" spans="1:33" ht="13.8">
      <c r="A816" s="30" t="s">
        <v>5341</v>
      </c>
      <c r="B816" s="30" t="s">
        <v>5342</v>
      </c>
      <c r="C816" s="43"/>
      <c r="D816" s="44"/>
      <c r="E816" s="44"/>
      <c r="F816" s="35">
        <f t="shared" si="1629"/>
        <v>0</v>
      </c>
      <c r="G816" s="35">
        <f t="shared" si="1630"/>
        <v>0</v>
      </c>
      <c r="H816" s="35">
        <f t="shared" si="1622"/>
        <v>0</v>
      </c>
      <c r="I816" s="21">
        <f t="shared" si="1720"/>
        <v>18</v>
      </c>
      <c r="J816" s="37">
        <f t="shared" ref="J816:K816" si="1725">MAX(N816,P816,R816,T816,V816,X816,Z816,AB816,AD816)</f>
        <v>163.75</v>
      </c>
      <c r="K816" s="37">
        <f t="shared" si="1725"/>
        <v>193</v>
      </c>
      <c r="L816" s="38">
        <f t="shared" ref="L816:M816" si="1726">MIN(N816,P816,R816,T816,V816,X816,Z816,AB816,AD816)</f>
        <v>163.75</v>
      </c>
      <c r="M816" s="38">
        <f t="shared" si="1726"/>
        <v>193</v>
      </c>
      <c r="N816" s="38">
        <f t="shared" si="1708"/>
        <v>163.75</v>
      </c>
      <c r="O816" s="38">
        <f t="shared" si="1709"/>
        <v>193</v>
      </c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40"/>
      <c r="AE816" s="40"/>
      <c r="AF816" s="41">
        <f t="shared" si="1653"/>
        <v>0</v>
      </c>
      <c r="AG816" s="42"/>
    </row>
    <row r="817" spans="1:33" ht="27.6">
      <c r="A817" s="30" t="s">
        <v>5343</v>
      </c>
      <c r="B817" s="30" t="s">
        <v>5344</v>
      </c>
      <c r="C817" s="43"/>
      <c r="D817" s="44"/>
      <c r="E817" s="44"/>
      <c r="F817" s="35">
        <f t="shared" si="1629"/>
        <v>0</v>
      </c>
      <c r="G817" s="35">
        <f t="shared" si="1630"/>
        <v>0</v>
      </c>
      <c r="H817" s="35">
        <f t="shared" si="1622"/>
        <v>0</v>
      </c>
      <c r="I817" s="21">
        <f t="shared" si="1720"/>
        <v>28</v>
      </c>
      <c r="J817" s="37">
        <f t="shared" ref="J817:K817" si="1727">MAX(N817,P817,R817,T817,V817,X817,Z817,AB817,AD817)</f>
        <v>243.5</v>
      </c>
      <c r="K817" s="37">
        <f t="shared" si="1727"/>
        <v>312</v>
      </c>
      <c r="L817" s="38">
        <f t="shared" ref="L817:M817" si="1728">MIN(N817,P817,R817,T817,V817,X817,Z817,AB817,AD817)</f>
        <v>243.5</v>
      </c>
      <c r="M817" s="38">
        <f t="shared" si="1728"/>
        <v>312</v>
      </c>
      <c r="N817" s="38">
        <f t="shared" si="1708"/>
        <v>243.5</v>
      </c>
      <c r="O817" s="38">
        <f t="shared" si="1709"/>
        <v>312</v>
      </c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40"/>
      <c r="AE817" s="40"/>
      <c r="AF817" s="41">
        <f t="shared" si="1653"/>
        <v>0</v>
      </c>
      <c r="AG817" s="42"/>
    </row>
    <row r="818" spans="1:33" ht="27.6">
      <c r="A818" s="30" t="s">
        <v>5345</v>
      </c>
      <c r="B818" s="30" t="s">
        <v>5346</v>
      </c>
      <c r="C818" s="43"/>
      <c r="D818" s="44"/>
      <c r="E818" s="44"/>
      <c r="F818" s="35">
        <f t="shared" si="1629"/>
        <v>0</v>
      </c>
      <c r="G818" s="35">
        <f t="shared" si="1630"/>
        <v>0</v>
      </c>
      <c r="H818" s="35">
        <f t="shared" si="1622"/>
        <v>0</v>
      </c>
      <c r="I818" s="21">
        <f t="shared" si="1720"/>
        <v>28</v>
      </c>
      <c r="J818" s="37">
        <f t="shared" ref="J818:K818" si="1729">MAX(N818,P818,R818,T818,V818,X818,Z818,AB818,AD818)</f>
        <v>76.900000000000006</v>
      </c>
      <c r="K818" s="37">
        <f t="shared" si="1729"/>
        <v>98</v>
      </c>
      <c r="L818" s="38">
        <f t="shared" ref="L818:M818" si="1730">MIN(N818,P818,R818,T818,V818,X818,Z818,AB818,AD818)</f>
        <v>76.900000000000006</v>
      </c>
      <c r="M818" s="38">
        <f t="shared" si="1730"/>
        <v>98</v>
      </c>
      <c r="N818" s="38">
        <f t="shared" si="1708"/>
        <v>76.900000000000006</v>
      </c>
      <c r="O818" s="38">
        <f t="shared" si="1709"/>
        <v>98</v>
      </c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40"/>
      <c r="AE818" s="40"/>
      <c r="AF818" s="41">
        <f t="shared" si="1653"/>
        <v>0</v>
      </c>
      <c r="AG818" s="42"/>
    </row>
    <row r="819" spans="1:33" ht="27.6">
      <c r="A819" s="30" t="s">
        <v>5347</v>
      </c>
      <c r="B819" s="30" t="s">
        <v>5348</v>
      </c>
      <c r="C819" s="43"/>
      <c r="D819" s="44"/>
      <c r="E819" s="44"/>
      <c r="F819" s="35">
        <f t="shared" si="1629"/>
        <v>0</v>
      </c>
      <c r="G819" s="35">
        <f t="shared" si="1630"/>
        <v>0</v>
      </c>
      <c r="H819" s="35">
        <f t="shared" si="1622"/>
        <v>0</v>
      </c>
      <c r="I819" s="21">
        <f t="shared" si="1720"/>
        <v>28</v>
      </c>
      <c r="J819" s="37">
        <f t="shared" ref="J819:K819" si="1731">MAX(N819,P819,R819,T819,V819,X819,Z819,AB819,AD819)</f>
        <v>256.32</v>
      </c>
      <c r="K819" s="37">
        <f t="shared" si="1731"/>
        <v>328</v>
      </c>
      <c r="L819" s="38">
        <f t="shared" ref="L819:M819" si="1732">MIN(N819,P819,R819,T819,V819,X819,Z819,AB819,AD819)</f>
        <v>256.32</v>
      </c>
      <c r="M819" s="38">
        <f t="shared" si="1732"/>
        <v>328</v>
      </c>
      <c r="N819" s="38">
        <f t="shared" si="1708"/>
        <v>256.32</v>
      </c>
      <c r="O819" s="38">
        <f t="shared" si="1709"/>
        <v>328</v>
      </c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40"/>
      <c r="AE819" s="40"/>
      <c r="AF819" s="41">
        <f t="shared" si="1653"/>
        <v>0</v>
      </c>
      <c r="AG819" s="42"/>
    </row>
    <row r="820" spans="1:33" ht="27.6">
      <c r="A820" s="30" t="s">
        <v>5349</v>
      </c>
      <c r="B820" s="30" t="s">
        <v>5350</v>
      </c>
      <c r="C820" s="43"/>
      <c r="D820" s="44"/>
      <c r="E820" s="44"/>
      <c r="F820" s="35">
        <f t="shared" si="1629"/>
        <v>0</v>
      </c>
      <c r="G820" s="35">
        <f t="shared" si="1630"/>
        <v>0</v>
      </c>
      <c r="H820" s="35">
        <f t="shared" si="1622"/>
        <v>0</v>
      </c>
      <c r="I820" s="21">
        <f t="shared" si="1720"/>
        <v>18</v>
      </c>
      <c r="J820" s="37">
        <f t="shared" ref="J820:K820" si="1733">MAX(N820,P820,R820,T820,V820,X820,Z820,AB820,AD820)</f>
        <v>157.44999999999999</v>
      </c>
      <c r="K820" s="37">
        <f t="shared" si="1733"/>
        <v>186</v>
      </c>
      <c r="L820" s="38">
        <f t="shared" ref="L820:M820" si="1734">MIN(N820,P820,R820,T820,V820,X820,Z820,AB820,AD820)</f>
        <v>157.44999999999999</v>
      </c>
      <c r="M820" s="38">
        <f t="shared" si="1734"/>
        <v>186</v>
      </c>
      <c r="N820" s="38">
        <f t="shared" si="1708"/>
        <v>157.44999999999999</v>
      </c>
      <c r="O820" s="38">
        <f t="shared" si="1709"/>
        <v>186</v>
      </c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40"/>
      <c r="AE820" s="40"/>
      <c r="AF820" s="41">
        <f t="shared" si="1653"/>
        <v>0</v>
      </c>
      <c r="AG820" s="42"/>
    </row>
    <row r="821" spans="1:33" ht="13.8">
      <c r="A821" s="30" t="s">
        <v>5351</v>
      </c>
      <c r="B821" s="30" t="s">
        <v>5352</v>
      </c>
      <c r="C821" s="43"/>
      <c r="D821" s="44"/>
      <c r="E821" s="44"/>
      <c r="F821" s="35">
        <f t="shared" si="1629"/>
        <v>0</v>
      </c>
      <c r="G821" s="35">
        <f t="shared" si="1630"/>
        <v>0</v>
      </c>
      <c r="H821" s="35">
        <f t="shared" si="1622"/>
        <v>0</v>
      </c>
      <c r="I821" s="21">
        <f t="shared" si="1720"/>
        <v>18</v>
      </c>
      <c r="J821" s="37">
        <f t="shared" ref="J821:K821" si="1735">MAX(N821,P821,R821,T821,V821,X821,Z821,AB821,AD821)</f>
        <v>264.52</v>
      </c>
      <c r="K821" s="37">
        <f t="shared" si="1735"/>
        <v>312</v>
      </c>
      <c r="L821" s="38">
        <f t="shared" ref="L821:M821" si="1736">MIN(N821,P821,R821,T821,V821,X821,Z821,AB821,AD821)</f>
        <v>264.52</v>
      </c>
      <c r="M821" s="38">
        <f t="shared" si="1736"/>
        <v>312</v>
      </c>
      <c r="N821" s="38">
        <f t="shared" si="1708"/>
        <v>264.52</v>
      </c>
      <c r="O821" s="38">
        <f t="shared" si="1709"/>
        <v>312</v>
      </c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40"/>
      <c r="AE821" s="40"/>
      <c r="AF821" s="41">
        <f t="shared" si="1653"/>
        <v>0</v>
      </c>
      <c r="AG821" s="42"/>
    </row>
    <row r="822" spans="1:33" ht="27.6">
      <c r="A822" s="30" t="s">
        <v>5353</v>
      </c>
      <c r="B822" s="30" t="s">
        <v>5354</v>
      </c>
      <c r="C822" s="43"/>
      <c r="D822" s="44"/>
      <c r="E822" s="44"/>
      <c r="F822" s="35">
        <f t="shared" si="1629"/>
        <v>0</v>
      </c>
      <c r="G822" s="35">
        <f t="shared" si="1630"/>
        <v>0</v>
      </c>
      <c r="H822" s="35">
        <f t="shared" si="1622"/>
        <v>0</v>
      </c>
      <c r="I822" s="21">
        <f t="shared" si="1720"/>
        <v>18</v>
      </c>
      <c r="J822" s="37">
        <f t="shared" ref="J822:K822" si="1737">MAX(N822,P822,R822,T822,V822,X822,Z822,AB822,AD822)</f>
        <v>6128.68</v>
      </c>
      <c r="K822" s="37">
        <f t="shared" si="1737"/>
        <v>7232</v>
      </c>
      <c r="L822" s="38">
        <f t="shared" ref="L822:M822" si="1738">MIN(N822,P822,R822,T822,V822,X822,Z822,AB822,AD822)</f>
        <v>6128.68</v>
      </c>
      <c r="M822" s="38">
        <f t="shared" si="1738"/>
        <v>7232</v>
      </c>
      <c r="N822" s="38">
        <f t="shared" si="1708"/>
        <v>6128.68</v>
      </c>
      <c r="O822" s="38">
        <f t="shared" si="1709"/>
        <v>7232</v>
      </c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40"/>
      <c r="AE822" s="40"/>
      <c r="AF822" s="41">
        <f t="shared" si="1653"/>
        <v>0</v>
      </c>
      <c r="AG822" s="42"/>
    </row>
    <row r="823" spans="1:33" ht="13.8">
      <c r="A823" s="30" t="s">
        <v>5355</v>
      </c>
      <c r="B823" s="30" t="s">
        <v>5356</v>
      </c>
      <c r="C823" s="43"/>
      <c r="D823" s="44"/>
      <c r="E823" s="44"/>
      <c r="F823" s="35">
        <f t="shared" si="1629"/>
        <v>0</v>
      </c>
      <c r="G823" s="35">
        <f t="shared" si="1630"/>
        <v>0</v>
      </c>
      <c r="H823" s="35">
        <f t="shared" si="1622"/>
        <v>0</v>
      </c>
      <c r="I823" s="21">
        <f t="shared" si="1720"/>
        <v>18</v>
      </c>
      <c r="J823" s="37">
        <f t="shared" ref="J823:K823" si="1739">MAX(N823,P823,R823,T823,V823,X823,Z823,AB823,AD823)</f>
        <v>163.75</v>
      </c>
      <c r="K823" s="37">
        <f t="shared" si="1739"/>
        <v>193</v>
      </c>
      <c r="L823" s="38">
        <f t="shared" ref="L823:M823" si="1740">MIN(N823,P823,R823,T823,V823,X823,Z823,AB823,AD823)</f>
        <v>163.75</v>
      </c>
      <c r="M823" s="38">
        <f t="shared" si="1740"/>
        <v>193</v>
      </c>
      <c r="N823" s="38">
        <f t="shared" si="1708"/>
        <v>163.75</v>
      </c>
      <c r="O823" s="38">
        <f t="shared" si="1709"/>
        <v>193</v>
      </c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40"/>
      <c r="AE823" s="40"/>
      <c r="AF823" s="41">
        <f t="shared" si="1653"/>
        <v>0</v>
      </c>
      <c r="AG823" s="42"/>
    </row>
    <row r="824" spans="1:33" ht="27.6">
      <c r="A824" s="30" t="s">
        <v>5357</v>
      </c>
      <c r="B824" s="30" t="s">
        <v>5358</v>
      </c>
      <c r="C824" s="43"/>
      <c r="D824" s="44"/>
      <c r="E824" s="44"/>
      <c r="F824" s="35">
        <f t="shared" si="1629"/>
        <v>0</v>
      </c>
      <c r="G824" s="35">
        <f t="shared" si="1630"/>
        <v>0</v>
      </c>
      <c r="H824" s="35">
        <f t="shared" si="1622"/>
        <v>0</v>
      </c>
      <c r="I824" s="21">
        <f t="shared" si="1720"/>
        <v>28</v>
      </c>
      <c r="J824" s="37">
        <f t="shared" ref="J824:K824" si="1741">MAX(N824,P824,R824,T824,V824,X824,Z824,AB824,AD824)</f>
        <v>6.41</v>
      </c>
      <c r="K824" s="37">
        <f t="shared" si="1741"/>
        <v>8</v>
      </c>
      <c r="L824" s="38">
        <f t="shared" ref="L824:M824" si="1742">MIN(N824,P824,R824,T824,V824,X824,Z824,AB824,AD824)</f>
        <v>6.41</v>
      </c>
      <c r="M824" s="38">
        <f t="shared" si="1742"/>
        <v>8</v>
      </c>
      <c r="N824" s="38">
        <f t="shared" si="1708"/>
        <v>6.41</v>
      </c>
      <c r="O824" s="38">
        <f t="shared" si="1709"/>
        <v>8</v>
      </c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40"/>
      <c r="AE824" s="40"/>
      <c r="AF824" s="41">
        <f t="shared" si="1653"/>
        <v>0</v>
      </c>
      <c r="AG824" s="42"/>
    </row>
    <row r="825" spans="1:33" ht="27.6">
      <c r="A825" s="30" t="s">
        <v>5359</v>
      </c>
      <c r="B825" s="30" t="s">
        <v>5360</v>
      </c>
      <c r="C825" s="43"/>
      <c r="D825" s="44"/>
      <c r="E825" s="44"/>
      <c r="F825" s="35">
        <f t="shared" si="1629"/>
        <v>0</v>
      </c>
      <c r="G825" s="35">
        <f t="shared" si="1630"/>
        <v>0</v>
      </c>
      <c r="H825" s="35">
        <f t="shared" si="1622"/>
        <v>0</v>
      </c>
      <c r="I825" s="21">
        <f t="shared" si="1720"/>
        <v>28</v>
      </c>
      <c r="J825" s="37">
        <f t="shared" ref="J825:K825" si="1743">MAX(N825,P825,R825,T825,V825,X825,Z825,AB825,AD825)</f>
        <v>44.86</v>
      </c>
      <c r="K825" s="37">
        <f t="shared" si="1743"/>
        <v>57</v>
      </c>
      <c r="L825" s="38">
        <f t="shared" ref="L825:M825" si="1744">MIN(N825,P825,R825,T825,V825,X825,Z825,AB825,AD825)</f>
        <v>44.86</v>
      </c>
      <c r="M825" s="38">
        <f t="shared" si="1744"/>
        <v>57</v>
      </c>
      <c r="N825" s="38">
        <f t="shared" si="1708"/>
        <v>44.86</v>
      </c>
      <c r="O825" s="38">
        <f t="shared" si="1709"/>
        <v>57</v>
      </c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40"/>
      <c r="AE825" s="40"/>
      <c r="AF825" s="41">
        <f t="shared" si="1653"/>
        <v>0</v>
      </c>
      <c r="AG825" s="42"/>
    </row>
    <row r="826" spans="1:33" ht="13.8">
      <c r="A826" s="30" t="s">
        <v>5361</v>
      </c>
      <c r="B826" s="30" t="s">
        <v>5362</v>
      </c>
      <c r="C826" s="43"/>
      <c r="D826" s="44"/>
      <c r="E826" s="44"/>
      <c r="F826" s="35">
        <f t="shared" si="1629"/>
        <v>0</v>
      </c>
      <c r="G826" s="35">
        <f t="shared" si="1630"/>
        <v>0</v>
      </c>
      <c r="H826" s="35">
        <f t="shared" si="1622"/>
        <v>0</v>
      </c>
      <c r="I826" s="21">
        <f t="shared" si="1720"/>
        <v>18</v>
      </c>
      <c r="J826" s="37">
        <f t="shared" ref="J826:K826" si="1745">MAX(N826,P826,R826,T826,V826,X826,Z826,AB826,AD826)</f>
        <v>50.38</v>
      </c>
      <c r="K826" s="37">
        <f t="shared" si="1745"/>
        <v>59</v>
      </c>
      <c r="L826" s="38">
        <f t="shared" ref="L826:M826" si="1746">MIN(N826,P826,R826,T826,V826,X826,Z826,AB826,AD826)</f>
        <v>50.38</v>
      </c>
      <c r="M826" s="38">
        <f t="shared" si="1746"/>
        <v>59</v>
      </c>
      <c r="N826" s="38">
        <f t="shared" si="1708"/>
        <v>50.38</v>
      </c>
      <c r="O826" s="38">
        <f t="shared" si="1709"/>
        <v>59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40"/>
      <c r="AE826" s="40"/>
      <c r="AF826" s="41">
        <f t="shared" si="1653"/>
        <v>0</v>
      </c>
      <c r="AG826" s="42"/>
    </row>
    <row r="827" spans="1:33" ht="27.6">
      <c r="A827" s="30" t="s">
        <v>2095</v>
      </c>
      <c r="B827" s="30" t="s">
        <v>2096</v>
      </c>
      <c r="C827" s="43"/>
      <c r="D827" s="44"/>
      <c r="E827" s="44"/>
      <c r="F827" s="35">
        <f t="shared" si="1629"/>
        <v>0</v>
      </c>
      <c r="G827" s="35">
        <f t="shared" si="1630"/>
        <v>0</v>
      </c>
      <c r="H827" s="35">
        <f t="shared" si="1622"/>
        <v>0</v>
      </c>
      <c r="I827" s="17">
        <v>18</v>
      </c>
      <c r="J827" s="37">
        <f t="shared" ref="J827:K827" si="1747">MAX(N827,P827,R827,T827,V827,X827,Z827,AB827,AD827)</f>
        <v>56.68</v>
      </c>
      <c r="K827" s="37">
        <f t="shared" si="1747"/>
        <v>67</v>
      </c>
      <c r="L827" s="38">
        <f t="shared" ref="L827:M827" si="1748">MIN(N827,P827,R827,T827,V827,X827,Z827,AB827,AD827)</f>
        <v>54</v>
      </c>
      <c r="M827" s="38">
        <f t="shared" si="1748"/>
        <v>64</v>
      </c>
      <c r="N827" s="38">
        <f t="shared" si="1708"/>
        <v>56.68</v>
      </c>
      <c r="O827" s="38">
        <f t="shared" si="1709"/>
        <v>67</v>
      </c>
      <c r="P827" s="39"/>
      <c r="Q827" s="39"/>
      <c r="R827" s="39">
        <f>VLOOKUP(A827,Primus,9,FALSE)</f>
        <v>54</v>
      </c>
      <c r="S827" s="39">
        <f>VLOOKUP(A827,Primus,11,FALSE)</f>
        <v>64</v>
      </c>
      <c r="T827" s="39">
        <f>VLOOKUP(A827,Magnus,9,FALSE)</f>
        <v>54</v>
      </c>
      <c r="U827" s="39">
        <f>VLOOKUP(A827,Magnus,11,FALSE)</f>
        <v>64</v>
      </c>
      <c r="V827" s="39"/>
      <c r="W827" s="39"/>
      <c r="X827" s="39"/>
      <c r="Y827" s="39"/>
      <c r="Z827" s="39"/>
      <c r="AA827" s="39"/>
      <c r="AB827" s="39"/>
      <c r="AC827" s="39"/>
      <c r="AD827" s="40"/>
      <c r="AE827" s="40"/>
      <c r="AF827" s="41">
        <f t="shared" si="1653"/>
        <v>0</v>
      </c>
      <c r="AG827" s="42"/>
    </row>
    <row r="828" spans="1:33" ht="13.8">
      <c r="A828" s="33" t="s">
        <v>2097</v>
      </c>
      <c r="B828" s="33" t="s">
        <v>2098</v>
      </c>
      <c r="C828" s="34"/>
      <c r="D828" s="35"/>
      <c r="E828" s="35"/>
      <c r="F828" s="35">
        <f t="shared" si="1629"/>
        <v>0</v>
      </c>
      <c r="G828" s="35">
        <f t="shared" si="1630"/>
        <v>0</v>
      </c>
      <c r="H828" s="35">
        <f t="shared" si="1622"/>
        <v>0</v>
      </c>
      <c r="I828" s="17">
        <v>18</v>
      </c>
      <c r="J828" s="37">
        <f t="shared" ref="J828:K828" si="1749">MAX(N828,P828,R828,T828,V828,X828,Z828,AB828,AD828)</f>
        <v>173</v>
      </c>
      <c r="K828" s="37">
        <f t="shared" si="1749"/>
        <v>220</v>
      </c>
      <c r="L828" s="38">
        <f t="shared" ref="L828:M828" si="1750">MIN(N828,P828,R828,T828,V828,X828,Z828,AB828,AD828)</f>
        <v>172</v>
      </c>
      <c r="M828" s="38">
        <f t="shared" si="1750"/>
        <v>205</v>
      </c>
      <c r="N828" s="38">
        <f t="shared" si="1708"/>
        <v>172</v>
      </c>
      <c r="O828" s="38">
        <f t="shared" si="1709"/>
        <v>220</v>
      </c>
      <c r="P828" s="39"/>
      <c r="Q828" s="39"/>
      <c r="R828" s="39">
        <f>VLOOKUP(A828,Primus,9,FALSE)</f>
        <v>173</v>
      </c>
      <c r="S828" s="39">
        <f>VLOOKUP(A828,Primus,11,FALSE)</f>
        <v>205</v>
      </c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40"/>
      <c r="AE828" s="40"/>
      <c r="AF828" s="41">
        <f t="shared" si="1653"/>
        <v>0</v>
      </c>
      <c r="AG828" s="42"/>
    </row>
    <row r="829" spans="1:33" ht="27.6">
      <c r="A829" s="30" t="s">
        <v>5363</v>
      </c>
      <c r="B829" s="30" t="s">
        <v>5364</v>
      </c>
      <c r="C829" s="43"/>
      <c r="D829" s="44"/>
      <c r="E829" s="44"/>
      <c r="F829" s="35">
        <f t="shared" si="1629"/>
        <v>0</v>
      </c>
      <c r="G829" s="35">
        <f t="shared" si="1630"/>
        <v>0</v>
      </c>
      <c r="H829" s="35">
        <f t="shared" si="1622"/>
        <v>0</v>
      </c>
      <c r="I829" s="21">
        <f>VLOOKUP(A829,Old_Inventory,9,FALSE)</f>
        <v>18</v>
      </c>
      <c r="J829" s="37">
        <f t="shared" ref="J829:K829" si="1751">MAX(N829,P829,R829,T829,V829,X829,Z829,AB829,AD829)</f>
        <v>107.07</v>
      </c>
      <c r="K829" s="37">
        <f t="shared" si="1751"/>
        <v>126</v>
      </c>
      <c r="L829" s="38">
        <f t="shared" ref="L829:M829" si="1752">MIN(N829,P829,R829,T829,V829,X829,Z829,AB829,AD829)</f>
        <v>107.07</v>
      </c>
      <c r="M829" s="38">
        <f t="shared" si="1752"/>
        <v>126</v>
      </c>
      <c r="N829" s="38">
        <f t="shared" si="1708"/>
        <v>107.07</v>
      </c>
      <c r="O829" s="38">
        <f t="shared" si="1709"/>
        <v>126</v>
      </c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40"/>
      <c r="AE829" s="40"/>
      <c r="AF829" s="41">
        <f t="shared" si="1653"/>
        <v>0</v>
      </c>
      <c r="AG829" s="42"/>
    </row>
    <row r="830" spans="1:33" ht="13.8">
      <c r="A830" s="30" t="s">
        <v>5365</v>
      </c>
      <c r="B830" s="30" t="s">
        <v>5366</v>
      </c>
      <c r="C830" s="43"/>
      <c r="D830" s="44"/>
      <c r="E830" s="44"/>
      <c r="F830" s="35">
        <f t="shared" si="1629"/>
        <v>0</v>
      </c>
      <c r="G830" s="35">
        <f t="shared" si="1630"/>
        <v>0</v>
      </c>
      <c r="H830" s="35">
        <f t="shared" si="1622"/>
        <v>0</v>
      </c>
      <c r="I830" s="21">
        <f>VLOOKUP(A830,Old_Inventory,9,FALSE)</f>
        <v>28</v>
      </c>
      <c r="J830" s="37">
        <f t="shared" ref="J830:K830" si="1753">MAX(N830,P830,R830,T830,V830,X830,Z830,AB830,AD830)</f>
        <v>12.82</v>
      </c>
      <c r="K830" s="37">
        <f t="shared" si="1753"/>
        <v>16</v>
      </c>
      <c r="L830" s="38">
        <f t="shared" ref="L830:M830" si="1754">MIN(N830,P830,R830,T830,V830,X830,Z830,AB830,AD830)</f>
        <v>12.82</v>
      </c>
      <c r="M830" s="38">
        <f t="shared" si="1754"/>
        <v>16</v>
      </c>
      <c r="N830" s="38">
        <f t="shared" si="1708"/>
        <v>12.82</v>
      </c>
      <c r="O830" s="38">
        <f t="shared" si="1709"/>
        <v>16</v>
      </c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40"/>
      <c r="AE830" s="40"/>
      <c r="AF830" s="41">
        <f t="shared" si="1653"/>
        <v>0</v>
      </c>
      <c r="AG830" s="42"/>
    </row>
    <row r="831" spans="1:33" ht="13.8">
      <c r="A831" s="30" t="s">
        <v>627</v>
      </c>
      <c r="B831" s="30" t="s">
        <v>768</v>
      </c>
      <c r="C831" s="43"/>
      <c r="D831" s="44">
        <v>1</v>
      </c>
      <c r="E831" s="44">
        <v>1</v>
      </c>
      <c r="F831" s="35">
        <f t="shared" si="1629"/>
        <v>3</v>
      </c>
      <c r="G831" s="35">
        <f t="shared" si="1630"/>
        <v>2</v>
      </c>
      <c r="H831" s="35">
        <f t="shared" si="1622"/>
        <v>2</v>
      </c>
      <c r="I831" s="17">
        <v>18</v>
      </c>
      <c r="J831" s="37">
        <f t="shared" ref="J831:K831" si="1755">MAX(N831,P831,R831,T831,V831,X831,Z831,AB831,AD831)</f>
        <v>195.24</v>
      </c>
      <c r="K831" s="37">
        <f t="shared" si="1755"/>
        <v>230</v>
      </c>
      <c r="L831" s="38">
        <f t="shared" ref="L831:M831" si="1756">MIN(N831,P831,R831,T831,V831,X831,Z831,AB831,AD831)</f>
        <v>127</v>
      </c>
      <c r="M831" s="38">
        <f t="shared" si="1756"/>
        <v>150</v>
      </c>
      <c r="N831" s="38">
        <f t="shared" si="1708"/>
        <v>195.24</v>
      </c>
      <c r="O831" s="38">
        <f t="shared" si="1709"/>
        <v>230</v>
      </c>
      <c r="P831" s="39"/>
      <c r="Q831" s="39"/>
      <c r="R831" s="39"/>
      <c r="S831" s="39"/>
      <c r="T831" s="39">
        <f>VLOOKUP(A831,Magnus,9,FALSE)</f>
        <v>127</v>
      </c>
      <c r="U831" s="39">
        <f>VLOOKUP(A831,Magnus,11,FALSE)</f>
        <v>150</v>
      </c>
      <c r="V831" s="39"/>
      <c r="W831" s="39"/>
      <c r="X831" s="39"/>
      <c r="Y831" s="39"/>
      <c r="Z831" s="39"/>
      <c r="AA831" s="39"/>
      <c r="AB831" s="39"/>
      <c r="AC831" s="39"/>
      <c r="AD831" s="40"/>
      <c r="AE831" s="40"/>
      <c r="AF831" s="41">
        <f t="shared" si="1653"/>
        <v>-1</v>
      </c>
      <c r="AG831" s="42"/>
    </row>
    <row r="832" spans="1:33" ht="27.6">
      <c r="A832" s="30" t="s">
        <v>2099</v>
      </c>
      <c r="B832" s="30" t="s">
        <v>2100</v>
      </c>
      <c r="C832" s="43"/>
      <c r="D832" s="44"/>
      <c r="E832" s="44"/>
      <c r="F832" s="35">
        <f t="shared" si="1629"/>
        <v>0</v>
      </c>
      <c r="G832" s="35">
        <f t="shared" si="1630"/>
        <v>0</v>
      </c>
      <c r="H832" s="35">
        <f t="shared" si="1622"/>
        <v>0</v>
      </c>
      <c r="I832" s="17">
        <v>18</v>
      </c>
      <c r="J832" s="37">
        <f t="shared" ref="J832:K832" si="1757">MAX(N832,P832,R832,T832,V832,X832,Z832,AB832,AD832)</f>
        <v>6.3</v>
      </c>
      <c r="K832" s="37">
        <f t="shared" si="1757"/>
        <v>7</v>
      </c>
      <c r="L832" s="38">
        <f t="shared" ref="L832:M832" si="1758">MIN(N832,P832,R832,T832,V832,X832,Z832,AB832,AD832)</f>
        <v>5</v>
      </c>
      <c r="M832" s="38">
        <f t="shared" si="1758"/>
        <v>6</v>
      </c>
      <c r="N832" s="38">
        <f t="shared" si="1708"/>
        <v>6.3</v>
      </c>
      <c r="O832" s="38">
        <f t="shared" si="1709"/>
        <v>7</v>
      </c>
      <c r="P832" s="39"/>
      <c r="Q832" s="39"/>
      <c r="R832" s="39">
        <f>VLOOKUP(A832,Primus,9,FALSE)</f>
        <v>5</v>
      </c>
      <c r="S832" s="39">
        <f>VLOOKUP(A832,Primus,11,FALSE)</f>
        <v>6</v>
      </c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40"/>
      <c r="AE832" s="40"/>
      <c r="AF832" s="41">
        <f t="shared" si="1653"/>
        <v>0</v>
      </c>
      <c r="AG832" s="42"/>
    </row>
    <row r="833" spans="1:33" ht="13.8">
      <c r="A833" s="30" t="s">
        <v>257</v>
      </c>
      <c r="B833" s="30" t="s">
        <v>774</v>
      </c>
      <c r="C833" s="43"/>
      <c r="D833" s="44">
        <v>2</v>
      </c>
      <c r="E833" s="44">
        <v>5</v>
      </c>
      <c r="F833" s="35">
        <f t="shared" si="1629"/>
        <v>6</v>
      </c>
      <c r="G833" s="35">
        <f t="shared" si="1630"/>
        <v>7</v>
      </c>
      <c r="H833" s="35">
        <f t="shared" si="1622"/>
        <v>4</v>
      </c>
      <c r="I833" s="17">
        <v>18</v>
      </c>
      <c r="J833" s="37">
        <f t="shared" ref="J833:K833" si="1759">MAX(N833,P833,R833,T833,V833,X833,Z833,AB833,AD833)</f>
        <v>56.68</v>
      </c>
      <c r="K833" s="37">
        <f t="shared" si="1759"/>
        <v>67</v>
      </c>
      <c r="L833" s="38">
        <f t="shared" ref="L833:M833" si="1760">MIN(N833,P833,R833,T833,V833,X833,Z833,AB833,AD833)</f>
        <v>36</v>
      </c>
      <c r="M833" s="38">
        <f t="shared" si="1760"/>
        <v>43</v>
      </c>
      <c r="N833" s="38">
        <f t="shared" si="1708"/>
        <v>56.68</v>
      </c>
      <c r="O833" s="38">
        <f t="shared" si="1709"/>
        <v>67</v>
      </c>
      <c r="P833" s="39"/>
      <c r="Q833" s="39"/>
      <c r="R833" s="39"/>
      <c r="S833" s="39"/>
      <c r="T833" s="39">
        <f>VLOOKUP(A833,Magnus,9,FALSE)</f>
        <v>36</v>
      </c>
      <c r="U833" s="39">
        <f>VLOOKUP(A833,Magnus,11,FALSE)</f>
        <v>43</v>
      </c>
      <c r="V833" s="39"/>
      <c r="W833" s="39"/>
      <c r="X833" s="39"/>
      <c r="Y833" s="39"/>
      <c r="Z833" s="39"/>
      <c r="AA833" s="39"/>
      <c r="AB833" s="39"/>
      <c r="AC833" s="39"/>
      <c r="AD833" s="40"/>
      <c r="AE833" s="40"/>
      <c r="AF833" s="41">
        <f t="shared" si="1653"/>
        <v>-2</v>
      </c>
      <c r="AG833" s="42"/>
    </row>
    <row r="834" spans="1:33" ht="13.8">
      <c r="A834" s="33" t="s">
        <v>2101</v>
      </c>
      <c r="B834" s="33" t="s">
        <v>2102</v>
      </c>
      <c r="C834" s="34"/>
      <c r="D834" s="35"/>
      <c r="E834" s="35"/>
      <c r="F834" s="35">
        <f t="shared" si="1629"/>
        <v>0</v>
      </c>
      <c r="G834" s="35">
        <f t="shared" si="1630"/>
        <v>0</v>
      </c>
      <c r="H834" s="35">
        <f t="shared" si="1622"/>
        <v>0</v>
      </c>
      <c r="I834" s="17">
        <v>18</v>
      </c>
      <c r="J834" s="37">
        <f t="shared" ref="J834:K834" si="1761">MAX(N834,P834,R834,T834,V834,X834,Z834,AB834,AD834)</f>
        <v>180</v>
      </c>
      <c r="K834" s="37">
        <f t="shared" si="1761"/>
        <v>230</v>
      </c>
      <c r="L834" s="38">
        <f t="shared" ref="L834:M834" si="1762">MIN(N834,P834,R834,T834,V834,X834,Z834,AB834,AD834)</f>
        <v>179</v>
      </c>
      <c r="M834" s="38">
        <f t="shared" si="1762"/>
        <v>213</v>
      </c>
      <c r="N834" s="38">
        <f t="shared" si="1708"/>
        <v>179</v>
      </c>
      <c r="O834" s="38">
        <f t="shared" si="1709"/>
        <v>230</v>
      </c>
      <c r="P834" s="39"/>
      <c r="Q834" s="39"/>
      <c r="R834" s="39">
        <f>VLOOKUP(A834,Primus,9,FALSE)</f>
        <v>180</v>
      </c>
      <c r="S834" s="39">
        <f>VLOOKUP(A834,Primus,11,FALSE)</f>
        <v>213</v>
      </c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40"/>
      <c r="AE834" s="40"/>
      <c r="AF834" s="41">
        <f t="shared" si="1653"/>
        <v>0</v>
      </c>
      <c r="AG834" s="42"/>
    </row>
    <row r="835" spans="1:33" ht="13.8">
      <c r="A835" s="30" t="s">
        <v>5367</v>
      </c>
      <c r="B835" s="30" t="s">
        <v>5368</v>
      </c>
      <c r="C835" s="43"/>
      <c r="D835" s="44"/>
      <c r="E835" s="44"/>
      <c r="F835" s="35">
        <f t="shared" ref="F835:F898" si="1763">IFERROR(SUMIF(Purchase_ItemCode, A835, Purchase_Qty), 0)</f>
        <v>0</v>
      </c>
      <c r="G835" s="35">
        <f t="shared" ref="G835:G898" si="1764">IFERROR(COUNTIF(Sales_PartCode, A835), 0)</f>
        <v>0</v>
      </c>
      <c r="H835" s="35">
        <f t="shared" si="1622"/>
        <v>0</v>
      </c>
      <c r="I835" s="21">
        <f>VLOOKUP(A835,Old_Inventory,9,FALSE)</f>
        <v>28</v>
      </c>
      <c r="J835" s="37">
        <f t="shared" ref="J835:K835" si="1765">MAX(N835,P835,R835,T835,V835,X835,Z835,AB835,AD835)</f>
        <v>44.86</v>
      </c>
      <c r="K835" s="37">
        <f t="shared" si="1765"/>
        <v>57</v>
      </c>
      <c r="L835" s="38">
        <f t="shared" ref="L835:M835" si="1766">MIN(N835,P835,R835,T835,V835,X835,Z835,AB835,AD835)</f>
        <v>44.86</v>
      </c>
      <c r="M835" s="38">
        <f t="shared" si="1766"/>
        <v>57</v>
      </c>
      <c r="N835" s="38">
        <f t="shared" si="1708"/>
        <v>44.86</v>
      </c>
      <c r="O835" s="38">
        <f t="shared" si="1709"/>
        <v>57</v>
      </c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40"/>
      <c r="AE835" s="40"/>
      <c r="AF835" s="41">
        <f t="shared" si="1653"/>
        <v>0</v>
      </c>
      <c r="AG835" s="42"/>
    </row>
    <row r="836" spans="1:33" ht="13.8">
      <c r="A836" s="30" t="s">
        <v>5369</v>
      </c>
      <c r="B836" s="30" t="s">
        <v>5370</v>
      </c>
      <c r="C836" s="43"/>
      <c r="D836" s="44"/>
      <c r="E836" s="44"/>
      <c r="F836" s="35">
        <f t="shared" si="1763"/>
        <v>0</v>
      </c>
      <c r="G836" s="35">
        <f t="shared" si="1764"/>
        <v>0</v>
      </c>
      <c r="H836" s="35">
        <f t="shared" si="1622"/>
        <v>0</v>
      </c>
      <c r="I836" s="21">
        <f>VLOOKUP(A836,Old_Inventory,9,FALSE)</f>
        <v>18</v>
      </c>
      <c r="J836" s="37">
        <f t="shared" ref="J836:K836" si="1767">MAX(N836,P836,R836,T836,V836,X836,Z836,AB836,AD836)</f>
        <v>44.09</v>
      </c>
      <c r="K836" s="37">
        <f t="shared" si="1767"/>
        <v>52</v>
      </c>
      <c r="L836" s="38">
        <f t="shared" ref="L836:M836" si="1768">MIN(N836,P836,R836,T836,V836,X836,Z836,AB836,AD836)</f>
        <v>44.09</v>
      </c>
      <c r="M836" s="38">
        <f t="shared" si="1768"/>
        <v>52</v>
      </c>
      <c r="N836" s="38">
        <f t="shared" si="1708"/>
        <v>44.09</v>
      </c>
      <c r="O836" s="38">
        <f t="shared" si="1709"/>
        <v>52</v>
      </c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40"/>
      <c r="AE836" s="40"/>
      <c r="AF836" s="41">
        <f t="shared" si="1653"/>
        <v>0</v>
      </c>
      <c r="AG836" s="42"/>
    </row>
    <row r="837" spans="1:33" ht="13.8">
      <c r="A837" s="30" t="s">
        <v>2834</v>
      </c>
      <c r="B837" s="30" t="s">
        <v>2835</v>
      </c>
      <c r="C837" s="43"/>
      <c r="D837" s="44"/>
      <c r="E837" s="44"/>
      <c r="F837" s="35">
        <f t="shared" si="1763"/>
        <v>0</v>
      </c>
      <c r="G837" s="35">
        <f t="shared" si="1764"/>
        <v>0</v>
      </c>
      <c r="H837" s="35">
        <f t="shared" si="1622"/>
        <v>0</v>
      </c>
      <c r="I837" s="17">
        <v>18</v>
      </c>
      <c r="J837" s="37">
        <f t="shared" ref="J837:K837" si="1769">MAX(N837,P837,R837,T837,V837,X837,Z837,AB837,AD837)</f>
        <v>31.49</v>
      </c>
      <c r="K837" s="37">
        <f t="shared" si="1769"/>
        <v>37</v>
      </c>
      <c r="L837" s="38">
        <f t="shared" ref="L837:M837" si="1770">MIN(N837,P837,R837,T837,V837,X837,Z837,AB837,AD837)</f>
        <v>26</v>
      </c>
      <c r="M837" s="38">
        <f t="shared" si="1770"/>
        <v>31</v>
      </c>
      <c r="N837" s="38">
        <f t="shared" si="1708"/>
        <v>31.49</v>
      </c>
      <c r="O837" s="38">
        <f t="shared" si="1709"/>
        <v>37</v>
      </c>
      <c r="P837" s="39"/>
      <c r="Q837" s="39"/>
      <c r="R837" s="39"/>
      <c r="S837" s="39"/>
      <c r="T837" s="39"/>
      <c r="U837" s="39"/>
      <c r="V837" s="39">
        <f>VLOOKUP(A837,Reo_LI,9,FALSE)</f>
        <v>26</v>
      </c>
      <c r="W837" s="39">
        <f>VLOOKUP(A837,Reo_LI,11,FALSE)</f>
        <v>31</v>
      </c>
      <c r="X837" s="39">
        <f>VLOOKUP(A837,Zeal,9,FALSE)</f>
        <v>26</v>
      </c>
      <c r="Y837" s="39">
        <f>VLOOKUP(A837,Zeal,11,FALSE)</f>
        <v>31</v>
      </c>
      <c r="Z837" s="39"/>
      <c r="AA837" s="39"/>
      <c r="AB837" s="39"/>
      <c r="AC837" s="39"/>
      <c r="AD837" s="40"/>
      <c r="AE837" s="40"/>
      <c r="AF837" s="41">
        <f t="shared" si="1653"/>
        <v>0</v>
      </c>
      <c r="AG837" s="42"/>
    </row>
    <row r="838" spans="1:33" ht="13.8">
      <c r="A838" s="30" t="s">
        <v>2103</v>
      </c>
      <c r="B838" s="30" t="s">
        <v>2104</v>
      </c>
      <c r="C838" s="43"/>
      <c r="D838" s="44"/>
      <c r="E838" s="44"/>
      <c r="F838" s="35">
        <f t="shared" si="1763"/>
        <v>0</v>
      </c>
      <c r="G838" s="35">
        <f t="shared" si="1764"/>
        <v>0</v>
      </c>
      <c r="H838" s="35">
        <f t="shared" si="1622"/>
        <v>0</v>
      </c>
      <c r="I838" s="17">
        <v>18</v>
      </c>
      <c r="J838" s="37">
        <f t="shared" ref="J838:K838" si="1771">MAX(N838,P838,R838,T838,V838,X838,Z838,AB838,AD838)</f>
        <v>36</v>
      </c>
      <c r="K838" s="37">
        <f t="shared" si="1771"/>
        <v>43</v>
      </c>
      <c r="L838" s="38">
        <f t="shared" ref="L838:M838" si="1772">MIN(N838,P838,R838,T838,V838,X838,Z838,AB838,AD838)</f>
        <v>35</v>
      </c>
      <c r="M838" s="38">
        <f t="shared" si="1772"/>
        <v>42</v>
      </c>
      <c r="N838" s="38">
        <f t="shared" si="1708"/>
        <v>35</v>
      </c>
      <c r="O838" s="38">
        <f t="shared" si="1709"/>
        <v>42</v>
      </c>
      <c r="P838" s="39"/>
      <c r="Q838" s="39"/>
      <c r="R838" s="39">
        <f>VLOOKUP(A838,Primus,9,FALSE)</f>
        <v>36</v>
      </c>
      <c r="S838" s="39">
        <f>VLOOKUP(A838,Primus,11,FALSE)</f>
        <v>43</v>
      </c>
      <c r="T838" s="39">
        <f>VLOOKUP(A838,Magnus,9,FALSE)</f>
        <v>36</v>
      </c>
      <c r="U838" s="39">
        <f>VLOOKUP(A838,Magnus,11,FALSE)</f>
        <v>43</v>
      </c>
      <c r="V838" s="39"/>
      <c r="W838" s="39"/>
      <c r="X838" s="39"/>
      <c r="Y838" s="39"/>
      <c r="Z838" s="39"/>
      <c r="AA838" s="39"/>
      <c r="AB838" s="39"/>
      <c r="AC838" s="39"/>
      <c r="AD838" s="40"/>
      <c r="AE838" s="40"/>
      <c r="AF838" s="41">
        <f t="shared" si="1653"/>
        <v>0</v>
      </c>
      <c r="AG838" s="42"/>
    </row>
    <row r="839" spans="1:33" ht="13.8">
      <c r="A839" s="30" t="s">
        <v>5371</v>
      </c>
      <c r="B839" s="30" t="s">
        <v>5372</v>
      </c>
      <c r="C839" s="43"/>
      <c r="D839" s="44"/>
      <c r="E839" s="44"/>
      <c r="F839" s="35">
        <f t="shared" si="1763"/>
        <v>0</v>
      </c>
      <c r="G839" s="35">
        <f t="shared" si="1764"/>
        <v>0</v>
      </c>
      <c r="H839" s="35">
        <f t="shared" si="1622"/>
        <v>0</v>
      </c>
      <c r="I839" s="21">
        <f>VLOOKUP(A839,Old_Inventory,9,FALSE)</f>
        <v>18</v>
      </c>
      <c r="J839" s="37">
        <f t="shared" ref="J839:K839" si="1773">MAX(N839,P839,R839,T839,V839,X839,Z839,AB839,AD839)</f>
        <v>75.58</v>
      </c>
      <c r="K839" s="37">
        <f t="shared" si="1773"/>
        <v>89</v>
      </c>
      <c r="L839" s="38">
        <f t="shared" ref="L839:M839" si="1774">MIN(N839,P839,R839,T839,V839,X839,Z839,AB839,AD839)</f>
        <v>75.58</v>
      </c>
      <c r="M839" s="38">
        <f t="shared" si="1774"/>
        <v>89</v>
      </c>
      <c r="N839" s="38">
        <f t="shared" si="1708"/>
        <v>75.58</v>
      </c>
      <c r="O839" s="38">
        <f t="shared" si="1709"/>
        <v>89</v>
      </c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40"/>
      <c r="AE839" s="40"/>
      <c r="AF839" s="41">
        <f t="shared" si="1653"/>
        <v>0</v>
      </c>
      <c r="AG839" s="42"/>
    </row>
    <row r="840" spans="1:33" ht="13.8">
      <c r="A840" s="30" t="s">
        <v>5373</v>
      </c>
      <c r="B840" s="30" t="s">
        <v>5374</v>
      </c>
      <c r="C840" s="43"/>
      <c r="D840" s="44"/>
      <c r="E840" s="44"/>
      <c r="F840" s="35">
        <f t="shared" si="1763"/>
        <v>0</v>
      </c>
      <c r="G840" s="35">
        <f t="shared" si="1764"/>
        <v>0</v>
      </c>
      <c r="H840" s="35">
        <f t="shared" si="1622"/>
        <v>0</v>
      </c>
      <c r="I840" s="21">
        <f>VLOOKUP(A840,Old_Inventory,9,FALSE)</f>
        <v>18</v>
      </c>
      <c r="J840" s="37">
        <f t="shared" ref="J840:K840" si="1775">MAX(N840,P840,R840,T840,V840,X840,Z840,AB840,AD840)</f>
        <v>6298.42</v>
      </c>
      <c r="K840" s="37">
        <f t="shared" si="1775"/>
        <v>7432</v>
      </c>
      <c r="L840" s="38">
        <f t="shared" ref="L840:M840" si="1776">MIN(N840,P840,R840,T840,V840,X840,Z840,AB840,AD840)</f>
        <v>6298.42</v>
      </c>
      <c r="M840" s="38">
        <f t="shared" si="1776"/>
        <v>7432</v>
      </c>
      <c r="N840" s="38">
        <f t="shared" si="1708"/>
        <v>6298.42</v>
      </c>
      <c r="O840" s="38">
        <f t="shared" si="1709"/>
        <v>7432</v>
      </c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40"/>
      <c r="AE840" s="40"/>
      <c r="AF840" s="41">
        <f t="shared" si="1653"/>
        <v>0</v>
      </c>
      <c r="AG840" s="42"/>
    </row>
    <row r="841" spans="1:33" ht="13.8">
      <c r="A841" s="30" t="s">
        <v>5375</v>
      </c>
      <c r="B841" s="30" t="s">
        <v>5376</v>
      </c>
      <c r="C841" s="43"/>
      <c r="D841" s="44"/>
      <c r="E841" s="44"/>
      <c r="F841" s="35">
        <f t="shared" si="1763"/>
        <v>0</v>
      </c>
      <c r="G841" s="35">
        <f t="shared" si="1764"/>
        <v>0</v>
      </c>
      <c r="H841" s="35">
        <f t="shared" si="1622"/>
        <v>0</v>
      </c>
      <c r="I841" s="21">
        <f>VLOOKUP(A841,Old_Inventory,9,FALSE)</f>
        <v>28</v>
      </c>
      <c r="J841" s="37">
        <f t="shared" ref="J841:K841" si="1777">MAX(N841,P841,R841,T841,V841,X841,Z841,AB841,AD841)</f>
        <v>32.04</v>
      </c>
      <c r="K841" s="37">
        <f t="shared" si="1777"/>
        <v>41</v>
      </c>
      <c r="L841" s="38">
        <f t="shared" ref="L841:M841" si="1778">MIN(N841,P841,R841,T841,V841,X841,Z841,AB841,AD841)</f>
        <v>32.04</v>
      </c>
      <c r="M841" s="38">
        <f t="shared" si="1778"/>
        <v>41</v>
      </c>
      <c r="N841" s="38">
        <f t="shared" si="1708"/>
        <v>32.04</v>
      </c>
      <c r="O841" s="38">
        <f t="shared" si="1709"/>
        <v>41</v>
      </c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40"/>
      <c r="AE841" s="40"/>
      <c r="AF841" s="41">
        <f t="shared" si="1653"/>
        <v>0</v>
      </c>
      <c r="AG841" s="42"/>
    </row>
    <row r="842" spans="1:33" ht="13.8">
      <c r="A842" s="30" t="s">
        <v>5377</v>
      </c>
      <c r="B842" s="30" t="s">
        <v>5378</v>
      </c>
      <c r="C842" s="43"/>
      <c r="D842" s="44"/>
      <c r="E842" s="44"/>
      <c r="F842" s="35">
        <f t="shared" si="1763"/>
        <v>0</v>
      </c>
      <c r="G842" s="35">
        <f t="shared" si="1764"/>
        <v>0</v>
      </c>
      <c r="H842" s="35">
        <f t="shared" si="1622"/>
        <v>0</v>
      </c>
      <c r="I842" s="21">
        <f>VLOOKUP(A842,Old_Inventory,9,FALSE)</f>
        <v>28</v>
      </c>
      <c r="J842" s="37">
        <f t="shared" ref="J842:K842" si="1779">MAX(N842,P842,R842,T842,V842,X842,Z842,AB842,AD842)</f>
        <v>32.04</v>
      </c>
      <c r="K842" s="37">
        <f t="shared" si="1779"/>
        <v>41</v>
      </c>
      <c r="L842" s="38">
        <f t="shared" ref="L842:M842" si="1780">MIN(N842,P842,R842,T842,V842,X842,Z842,AB842,AD842)</f>
        <v>32.04</v>
      </c>
      <c r="M842" s="38">
        <f t="shared" si="1780"/>
        <v>41</v>
      </c>
      <c r="N842" s="38">
        <f t="shared" si="1708"/>
        <v>32.04</v>
      </c>
      <c r="O842" s="38">
        <f t="shared" si="1709"/>
        <v>41</v>
      </c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40"/>
      <c r="AE842" s="40"/>
      <c r="AF842" s="41">
        <f t="shared" si="1653"/>
        <v>0</v>
      </c>
      <c r="AG842" s="42"/>
    </row>
    <row r="843" spans="1:33" ht="13.8">
      <c r="A843" s="30" t="s">
        <v>5379</v>
      </c>
      <c r="B843" s="30" t="s">
        <v>5380</v>
      </c>
      <c r="C843" s="43"/>
      <c r="D843" s="44"/>
      <c r="E843" s="44"/>
      <c r="F843" s="35">
        <f t="shared" si="1763"/>
        <v>0</v>
      </c>
      <c r="G843" s="35">
        <f t="shared" si="1764"/>
        <v>0</v>
      </c>
      <c r="H843" s="35">
        <f t="shared" si="1622"/>
        <v>0</v>
      </c>
      <c r="I843" s="21">
        <f>VLOOKUP(A843,Old_Inventory,9,FALSE)</f>
        <v>28</v>
      </c>
      <c r="J843" s="37">
        <f t="shared" ref="J843:K843" si="1781">MAX(N843,P843,R843,T843,V843,X843,Z843,AB843,AD843)</f>
        <v>57.67</v>
      </c>
      <c r="K843" s="37">
        <f t="shared" si="1781"/>
        <v>74</v>
      </c>
      <c r="L843" s="38">
        <f t="shared" ref="L843:M843" si="1782">MIN(N843,P843,R843,T843,V843,X843,Z843,AB843,AD843)</f>
        <v>57.67</v>
      </c>
      <c r="M843" s="38">
        <f t="shared" si="1782"/>
        <v>74</v>
      </c>
      <c r="N843" s="38">
        <f t="shared" si="1708"/>
        <v>57.67</v>
      </c>
      <c r="O843" s="38">
        <f t="shared" si="1709"/>
        <v>74</v>
      </c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40"/>
      <c r="AE843" s="40"/>
      <c r="AF843" s="41">
        <f t="shared" si="1653"/>
        <v>0</v>
      </c>
      <c r="AG843" s="42"/>
    </row>
    <row r="844" spans="1:33" ht="13.8">
      <c r="A844" s="30" t="s">
        <v>2105</v>
      </c>
      <c r="B844" s="30" t="s">
        <v>2106</v>
      </c>
      <c r="C844" s="43"/>
      <c r="D844" s="44"/>
      <c r="E844" s="44"/>
      <c r="F844" s="35">
        <f t="shared" si="1763"/>
        <v>0</v>
      </c>
      <c r="G844" s="35">
        <f t="shared" si="1764"/>
        <v>0</v>
      </c>
      <c r="H844" s="35">
        <f t="shared" si="1622"/>
        <v>0</v>
      </c>
      <c r="I844" s="17">
        <v>18</v>
      </c>
      <c r="J844" s="37">
        <f t="shared" ref="J844:K844" si="1783">MAX(N844,P844,R844,T844,V844,X844,Z844,AB844,AD844)</f>
        <v>38.450000000000003</v>
      </c>
      <c r="K844" s="37">
        <f t="shared" si="1783"/>
        <v>49</v>
      </c>
      <c r="L844" s="38">
        <f t="shared" ref="L844:M844" si="1784">MIN(N844,P844,R844,T844,V844,X844,Z844,AB844,AD844)</f>
        <v>22</v>
      </c>
      <c r="M844" s="38">
        <f t="shared" si="1784"/>
        <v>26</v>
      </c>
      <c r="N844" s="38">
        <f t="shared" si="1708"/>
        <v>38.450000000000003</v>
      </c>
      <c r="O844" s="38">
        <f t="shared" si="1709"/>
        <v>49</v>
      </c>
      <c r="P844" s="39"/>
      <c r="Q844" s="39"/>
      <c r="R844" s="39">
        <f>VLOOKUP(A844,Primus,9,FALSE)</f>
        <v>22</v>
      </c>
      <c r="S844" s="39">
        <f>VLOOKUP(A844,Primus,11,FALSE)</f>
        <v>26</v>
      </c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40"/>
      <c r="AE844" s="40"/>
      <c r="AF844" s="41">
        <f t="shared" si="1653"/>
        <v>0</v>
      </c>
      <c r="AG844" s="42"/>
    </row>
    <row r="845" spans="1:33" ht="13.8">
      <c r="A845" s="30" t="s">
        <v>2107</v>
      </c>
      <c r="B845" s="30" t="s">
        <v>2108</v>
      </c>
      <c r="C845" s="43"/>
      <c r="D845" s="44"/>
      <c r="E845" s="44"/>
      <c r="F845" s="35">
        <f t="shared" si="1763"/>
        <v>0</v>
      </c>
      <c r="G845" s="35">
        <f t="shared" si="1764"/>
        <v>0</v>
      </c>
      <c r="H845" s="35">
        <f t="shared" si="1622"/>
        <v>0</v>
      </c>
      <c r="I845" s="17">
        <v>18</v>
      </c>
      <c r="J845" s="37">
        <f t="shared" ref="J845:K845" si="1785">MAX(N845,P845,R845,T845,V845,X845,Z845,AB845,AD845)</f>
        <v>781.78</v>
      </c>
      <c r="K845" s="37">
        <f t="shared" si="1785"/>
        <v>1001</v>
      </c>
      <c r="L845" s="38">
        <f t="shared" ref="L845:M845" si="1786">MIN(N845,P845,R845,T845,V845,X845,Z845,AB845,AD845)</f>
        <v>388</v>
      </c>
      <c r="M845" s="38">
        <f t="shared" si="1786"/>
        <v>458</v>
      </c>
      <c r="N845" s="38">
        <f t="shared" si="1708"/>
        <v>781.78</v>
      </c>
      <c r="O845" s="38">
        <f t="shared" si="1709"/>
        <v>1001</v>
      </c>
      <c r="P845" s="39"/>
      <c r="Q845" s="39"/>
      <c r="R845" s="39">
        <f>VLOOKUP(A845,Primus,9,FALSE)</f>
        <v>388</v>
      </c>
      <c r="S845" s="39">
        <f>VLOOKUP(A845,Primus,11,FALSE)</f>
        <v>458</v>
      </c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40"/>
      <c r="AE845" s="40"/>
      <c r="AF845" s="41">
        <f t="shared" si="1653"/>
        <v>0</v>
      </c>
      <c r="AG845" s="42"/>
    </row>
    <row r="846" spans="1:33" ht="13.8">
      <c r="A846" s="30" t="s">
        <v>5381</v>
      </c>
      <c r="B846" s="30" t="s">
        <v>5382</v>
      </c>
      <c r="C846" s="43"/>
      <c r="D846" s="44"/>
      <c r="E846" s="44"/>
      <c r="F846" s="35">
        <f t="shared" si="1763"/>
        <v>0</v>
      </c>
      <c r="G846" s="35">
        <f t="shared" si="1764"/>
        <v>0</v>
      </c>
      <c r="H846" s="35">
        <f t="shared" si="1622"/>
        <v>0</v>
      </c>
      <c r="I846" s="21">
        <f>VLOOKUP(A846,Old_Inventory,9,FALSE)</f>
        <v>18</v>
      </c>
      <c r="J846" s="37">
        <f t="shared" ref="J846:K846" si="1787">MAX(N846,P846,R846,T846,V846,X846,Z846,AB846,AD846)</f>
        <v>188.94</v>
      </c>
      <c r="K846" s="37">
        <f t="shared" si="1787"/>
        <v>223</v>
      </c>
      <c r="L846" s="38">
        <f t="shared" ref="L846:M846" si="1788">MIN(N846,P846,R846,T846,V846,X846,Z846,AB846,AD846)</f>
        <v>188.94</v>
      </c>
      <c r="M846" s="38">
        <f t="shared" si="1788"/>
        <v>223</v>
      </c>
      <c r="N846" s="38">
        <f t="shared" si="1708"/>
        <v>188.94</v>
      </c>
      <c r="O846" s="38">
        <f t="shared" si="1709"/>
        <v>223</v>
      </c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40"/>
      <c r="AE846" s="40"/>
      <c r="AF846" s="41">
        <f t="shared" si="1653"/>
        <v>0</v>
      </c>
      <c r="AG846" s="42"/>
    </row>
    <row r="847" spans="1:33" ht="27.6">
      <c r="A847" s="30" t="s">
        <v>5383</v>
      </c>
      <c r="B847" s="30" t="s">
        <v>5384</v>
      </c>
      <c r="C847" s="43"/>
      <c r="D847" s="44"/>
      <c r="E847" s="44"/>
      <c r="F847" s="35">
        <f t="shared" si="1763"/>
        <v>0</v>
      </c>
      <c r="G847" s="35">
        <f t="shared" si="1764"/>
        <v>0</v>
      </c>
      <c r="H847" s="35">
        <f t="shared" si="1622"/>
        <v>0</v>
      </c>
      <c r="I847" s="21">
        <f>VLOOKUP(A847,Old_Inventory,9,FALSE)</f>
        <v>18</v>
      </c>
      <c r="J847" s="37">
        <f t="shared" ref="J847:K847" si="1789">MAX(N847,P847,R847,T847,V847,X847,Z847,AB847,AD847)</f>
        <v>176.34</v>
      </c>
      <c r="K847" s="37">
        <f t="shared" si="1789"/>
        <v>208</v>
      </c>
      <c r="L847" s="38">
        <f t="shared" ref="L847:M847" si="1790">MIN(N847,P847,R847,T847,V847,X847,Z847,AB847,AD847)</f>
        <v>176.34</v>
      </c>
      <c r="M847" s="38">
        <f t="shared" si="1790"/>
        <v>208</v>
      </c>
      <c r="N847" s="38">
        <f t="shared" si="1708"/>
        <v>176.34</v>
      </c>
      <c r="O847" s="38">
        <f t="shared" si="1709"/>
        <v>208</v>
      </c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40"/>
      <c r="AE847" s="40"/>
      <c r="AF847" s="41">
        <f t="shared" si="1653"/>
        <v>0</v>
      </c>
      <c r="AG847" s="42"/>
    </row>
    <row r="848" spans="1:33" ht="13.8">
      <c r="A848" s="33" t="s">
        <v>405</v>
      </c>
      <c r="B848" s="33" t="s">
        <v>777</v>
      </c>
      <c r="C848" s="34"/>
      <c r="D848" s="35">
        <v>2</v>
      </c>
      <c r="E848" s="35">
        <v>4</v>
      </c>
      <c r="F848" s="35">
        <f t="shared" si="1763"/>
        <v>4</v>
      </c>
      <c r="G848" s="35">
        <f t="shared" si="1764"/>
        <v>6</v>
      </c>
      <c r="H848" s="35">
        <f t="shared" si="1622"/>
        <v>2</v>
      </c>
      <c r="I848" s="17">
        <v>18</v>
      </c>
      <c r="J848" s="37">
        <f t="shared" ref="J848:K848" si="1791">MAX(N848,P848,R848,T848,V848,X848,Z848,AB848,AD848)</f>
        <v>32</v>
      </c>
      <c r="K848" s="37">
        <f t="shared" si="1791"/>
        <v>41</v>
      </c>
      <c r="L848" s="38">
        <f t="shared" ref="L848:M848" si="1792">MIN(N848,P848,R848,T848,V848,X848,Z848,AB848,AD848)</f>
        <v>32</v>
      </c>
      <c r="M848" s="38">
        <f t="shared" si="1792"/>
        <v>38</v>
      </c>
      <c r="N848" s="38">
        <f t="shared" si="1708"/>
        <v>32</v>
      </c>
      <c r="O848" s="38">
        <f t="shared" si="1709"/>
        <v>41</v>
      </c>
      <c r="P848" s="39"/>
      <c r="Q848" s="39"/>
      <c r="R848" s="39">
        <f>VLOOKUP(A848,Primus,9,FALSE)</f>
        <v>32</v>
      </c>
      <c r="S848" s="39">
        <f>VLOOKUP(A848,Primus,11,FALSE)</f>
        <v>38</v>
      </c>
      <c r="T848" s="39">
        <f>VLOOKUP(A848,Magnus,9,FALSE)</f>
        <v>32</v>
      </c>
      <c r="U848" s="39">
        <f>VLOOKUP(A848,Magnus,11,FALSE)</f>
        <v>38</v>
      </c>
      <c r="V848" s="39"/>
      <c r="W848" s="39"/>
      <c r="X848" s="39"/>
      <c r="Y848" s="39"/>
      <c r="Z848" s="39"/>
      <c r="AA848" s="39"/>
      <c r="AB848" s="39"/>
      <c r="AC848" s="39"/>
      <c r="AD848" s="40"/>
      <c r="AE848" s="40"/>
      <c r="AF848" s="41">
        <f t="shared" si="1653"/>
        <v>0</v>
      </c>
      <c r="AG848" s="42"/>
    </row>
    <row r="849" spans="1:33" ht="13.8">
      <c r="A849" s="30" t="s">
        <v>635</v>
      </c>
      <c r="B849" s="30" t="s">
        <v>2109</v>
      </c>
      <c r="C849" s="43"/>
      <c r="D849" s="44">
        <v>1</v>
      </c>
      <c r="E849" s="44">
        <v>4</v>
      </c>
      <c r="F849" s="35">
        <f t="shared" si="1763"/>
        <v>0</v>
      </c>
      <c r="G849" s="35">
        <f t="shared" si="1764"/>
        <v>2</v>
      </c>
      <c r="H849" s="35">
        <f t="shared" si="1622"/>
        <v>2</v>
      </c>
      <c r="I849" s="17">
        <v>18</v>
      </c>
      <c r="J849" s="37">
        <f t="shared" ref="J849:K849" si="1793">MAX(N849,P849,R849,T849,V849,X849,Z849,AB849,AD849)</f>
        <v>160.19999999999999</v>
      </c>
      <c r="K849" s="37">
        <f t="shared" si="1793"/>
        <v>205</v>
      </c>
      <c r="L849" s="38">
        <f t="shared" ref="L849:M849" si="1794">MIN(N849,P849,R849,T849,V849,X849,Z849,AB849,AD849)</f>
        <v>116</v>
      </c>
      <c r="M849" s="38">
        <f t="shared" si="1794"/>
        <v>137</v>
      </c>
      <c r="N849" s="38">
        <f t="shared" si="1708"/>
        <v>160.19999999999999</v>
      </c>
      <c r="O849" s="38">
        <f t="shared" si="1709"/>
        <v>205</v>
      </c>
      <c r="P849" s="39"/>
      <c r="Q849" s="39"/>
      <c r="R849" s="39">
        <f>VLOOKUP(A849,Primus,9,FALSE)</f>
        <v>116</v>
      </c>
      <c r="S849" s="39">
        <f>VLOOKUP(A849,Primus,11,FALSE)</f>
        <v>137</v>
      </c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40"/>
      <c r="AE849" s="40"/>
      <c r="AF849" s="41">
        <f t="shared" si="1653"/>
        <v>-1</v>
      </c>
      <c r="AG849" s="42"/>
    </row>
    <row r="850" spans="1:33" ht="13.8">
      <c r="A850" s="30" t="s">
        <v>2110</v>
      </c>
      <c r="B850" s="30" t="s">
        <v>2111</v>
      </c>
      <c r="C850" s="43"/>
      <c r="D850" s="44"/>
      <c r="E850" s="44"/>
      <c r="F850" s="35">
        <f t="shared" si="1763"/>
        <v>0</v>
      </c>
      <c r="G850" s="35">
        <f t="shared" si="1764"/>
        <v>0</v>
      </c>
      <c r="H850" s="35">
        <f t="shared" si="1622"/>
        <v>0</v>
      </c>
      <c r="I850" s="17">
        <v>18</v>
      </c>
      <c r="J850" s="37">
        <f t="shared" ref="J850:K850" si="1795">MAX(N850,P850,R850,T850,V850,X850,Z850,AB850,AD850)</f>
        <v>32.04</v>
      </c>
      <c r="K850" s="37">
        <f t="shared" si="1795"/>
        <v>41</v>
      </c>
      <c r="L850" s="38">
        <f t="shared" ref="L850:M850" si="1796">MIN(N850,P850,R850,T850,V850,X850,Z850,AB850,AD850)</f>
        <v>31</v>
      </c>
      <c r="M850" s="38">
        <f t="shared" si="1796"/>
        <v>37</v>
      </c>
      <c r="N850" s="38">
        <f t="shared" si="1708"/>
        <v>32.04</v>
      </c>
      <c r="O850" s="38">
        <f t="shared" si="1709"/>
        <v>41</v>
      </c>
      <c r="P850" s="39"/>
      <c r="Q850" s="39"/>
      <c r="R850" s="39">
        <f>VLOOKUP(A850,Primus,9,FALSE)</f>
        <v>31</v>
      </c>
      <c r="S850" s="39">
        <f>VLOOKUP(A850,Primus,11,FALSE)</f>
        <v>37</v>
      </c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40"/>
      <c r="AE850" s="40"/>
      <c r="AF850" s="41">
        <f t="shared" si="1653"/>
        <v>0</v>
      </c>
      <c r="AG850" s="42"/>
    </row>
    <row r="851" spans="1:33" ht="13.8">
      <c r="A851" s="30" t="s">
        <v>1660</v>
      </c>
      <c r="B851" s="30" t="s">
        <v>1661</v>
      </c>
      <c r="C851" s="43"/>
      <c r="D851" s="44"/>
      <c r="E851" s="44"/>
      <c r="F851" s="35">
        <f t="shared" si="1763"/>
        <v>0</v>
      </c>
      <c r="G851" s="35">
        <f t="shared" si="1764"/>
        <v>0</v>
      </c>
      <c r="H851" s="35">
        <f t="shared" si="1622"/>
        <v>0</v>
      </c>
      <c r="I851" s="17">
        <v>18</v>
      </c>
      <c r="J851" s="37">
        <f t="shared" ref="J851:K851" si="1797">MAX(N851,P851,R851,T851,V851,X851,Z851,AB851,AD851)</f>
        <v>173.02</v>
      </c>
      <c r="K851" s="37">
        <f t="shared" si="1797"/>
        <v>221</v>
      </c>
      <c r="L851" s="38">
        <f t="shared" ref="L851:M851" si="1798">MIN(N851,P851,R851,T851,V851,X851,Z851,AB851,AD851)</f>
        <v>159</v>
      </c>
      <c r="M851" s="38">
        <f t="shared" si="1798"/>
        <v>188</v>
      </c>
      <c r="N851" s="38">
        <f t="shared" si="1708"/>
        <v>173.02</v>
      </c>
      <c r="O851" s="38">
        <f t="shared" si="1709"/>
        <v>221</v>
      </c>
      <c r="P851" s="39">
        <f>VLOOKUP(A851,MagnusNeo,9,FALSE)</f>
        <v>159</v>
      </c>
      <c r="Q851" s="39">
        <f>VLOOKUP(A851,MagnusNeo,11,FALSE)</f>
        <v>188</v>
      </c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40"/>
      <c r="AE851" s="40"/>
      <c r="AF851" s="41">
        <f t="shared" si="1653"/>
        <v>0</v>
      </c>
      <c r="AG851" s="42"/>
    </row>
    <row r="852" spans="1:33" ht="13.8">
      <c r="A852" s="30" t="s">
        <v>2114</v>
      </c>
      <c r="B852" s="30" t="s">
        <v>2115</v>
      </c>
      <c r="C852" s="43"/>
      <c r="D852" s="44"/>
      <c r="E852" s="44"/>
      <c r="F852" s="35">
        <f t="shared" si="1763"/>
        <v>0</v>
      </c>
      <c r="G852" s="35">
        <f t="shared" si="1764"/>
        <v>0</v>
      </c>
      <c r="H852" s="35">
        <f t="shared" si="1622"/>
        <v>0</v>
      </c>
      <c r="I852" s="17">
        <v>18</v>
      </c>
      <c r="J852" s="37">
        <f t="shared" ref="J852:K852" si="1799">MAX(N852,P852,R852,T852,V852,X852,Z852,AB852,AD852)</f>
        <v>121.75</v>
      </c>
      <c r="K852" s="37">
        <f t="shared" si="1799"/>
        <v>156</v>
      </c>
      <c r="L852" s="38">
        <f t="shared" ref="L852:M852" si="1800">MIN(N852,P852,R852,T852,V852,X852,Z852,AB852,AD852)</f>
        <v>101</v>
      </c>
      <c r="M852" s="38">
        <f t="shared" si="1800"/>
        <v>120</v>
      </c>
      <c r="N852" s="38">
        <f t="shared" si="1708"/>
        <v>121.75</v>
      </c>
      <c r="O852" s="38">
        <f t="shared" si="1709"/>
        <v>156</v>
      </c>
      <c r="P852" s="39"/>
      <c r="Q852" s="39"/>
      <c r="R852" s="39">
        <f>VLOOKUP(A852,Primus,9,FALSE)</f>
        <v>101</v>
      </c>
      <c r="S852" s="39">
        <f>VLOOKUP(A852,Primus,11,FALSE)</f>
        <v>120</v>
      </c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40"/>
      <c r="AE852" s="40"/>
      <c r="AF852" s="41">
        <f t="shared" si="1653"/>
        <v>0</v>
      </c>
      <c r="AG852" s="42"/>
    </row>
    <row r="853" spans="1:33" ht="13.8">
      <c r="A853" s="33" t="s">
        <v>410</v>
      </c>
      <c r="B853" s="33" t="s">
        <v>778</v>
      </c>
      <c r="C853" s="34"/>
      <c r="D853" s="35">
        <v>2</v>
      </c>
      <c r="E853" s="35">
        <v>3</v>
      </c>
      <c r="F853" s="35">
        <f t="shared" si="1763"/>
        <v>5</v>
      </c>
      <c r="G853" s="35">
        <f t="shared" si="1764"/>
        <v>5</v>
      </c>
      <c r="H853" s="35">
        <f t="shared" si="1622"/>
        <v>3</v>
      </c>
      <c r="I853" s="17">
        <v>18</v>
      </c>
      <c r="J853" s="37">
        <f t="shared" ref="J853:K853" si="1801">MAX(N853,P853,R853,T853,V853,X853,Z853,AB853,AD853)</f>
        <v>81</v>
      </c>
      <c r="K853" s="37">
        <f t="shared" si="1801"/>
        <v>103</v>
      </c>
      <c r="L853" s="38">
        <f t="shared" ref="L853:M853" si="1802">MIN(N853,P853,R853,T853,V853,X853,Z853,AB853,AD853)</f>
        <v>81</v>
      </c>
      <c r="M853" s="38">
        <f t="shared" si="1802"/>
        <v>96</v>
      </c>
      <c r="N853" s="38">
        <f t="shared" si="1708"/>
        <v>81</v>
      </c>
      <c r="O853" s="38">
        <f t="shared" si="1709"/>
        <v>103</v>
      </c>
      <c r="P853" s="39"/>
      <c r="Q853" s="39"/>
      <c r="R853" s="39"/>
      <c r="S853" s="39"/>
      <c r="T853" s="39">
        <f>VLOOKUP(A853,Magnus,9,FALSE)</f>
        <v>81</v>
      </c>
      <c r="U853" s="39">
        <f>VLOOKUP(A853,Magnus,11,FALSE)</f>
        <v>96</v>
      </c>
      <c r="V853" s="39"/>
      <c r="W853" s="39"/>
      <c r="X853" s="39">
        <f>VLOOKUP(A853,Zeal,9,FALSE)</f>
        <v>81</v>
      </c>
      <c r="Y853" s="39">
        <f>VLOOKUP(A853,Zeal,11,FALSE)</f>
        <v>96</v>
      </c>
      <c r="Z853" s="39"/>
      <c r="AA853" s="39"/>
      <c r="AB853" s="39"/>
      <c r="AC853" s="39"/>
      <c r="AD853" s="40"/>
      <c r="AE853" s="40"/>
      <c r="AF853" s="41">
        <f t="shared" si="1653"/>
        <v>-1</v>
      </c>
      <c r="AG853" s="42">
        <v>0</v>
      </c>
    </row>
    <row r="854" spans="1:33" ht="13.8">
      <c r="A854" s="33" t="s">
        <v>1662</v>
      </c>
      <c r="B854" s="33" t="s">
        <v>1663</v>
      </c>
      <c r="C854" s="34"/>
      <c r="D854" s="35"/>
      <c r="E854" s="35"/>
      <c r="F854" s="35">
        <f t="shared" si="1763"/>
        <v>0</v>
      </c>
      <c r="G854" s="35">
        <f t="shared" si="1764"/>
        <v>0</v>
      </c>
      <c r="H854" s="35">
        <f t="shared" si="1622"/>
        <v>0</v>
      </c>
      <c r="I854" s="17">
        <v>18</v>
      </c>
      <c r="J854" s="37">
        <f t="shared" ref="J854:K854" si="1803">MAX(N854,P854,R854,T854,V854,X854,Z854,AB854,AD854)</f>
        <v>36</v>
      </c>
      <c r="K854" s="37">
        <f t="shared" si="1803"/>
        <v>47</v>
      </c>
      <c r="L854" s="38">
        <f t="shared" ref="L854:M854" si="1804">MIN(N854,P854,R854,T854,V854,X854,Z854,AB854,AD854)</f>
        <v>36</v>
      </c>
      <c r="M854" s="38">
        <f t="shared" si="1804"/>
        <v>43</v>
      </c>
      <c r="N854" s="38">
        <f t="shared" si="1708"/>
        <v>36</v>
      </c>
      <c r="O854" s="38">
        <f t="shared" si="1709"/>
        <v>47</v>
      </c>
      <c r="P854" s="39">
        <f>VLOOKUP(A854,MagnusNeo,9,FALSE)</f>
        <v>36</v>
      </c>
      <c r="Q854" s="39">
        <f>VLOOKUP(A854,MagnusNeo,11,FALSE)</f>
        <v>43</v>
      </c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40"/>
      <c r="AE854" s="40"/>
      <c r="AF854" s="41">
        <f t="shared" si="1653"/>
        <v>0</v>
      </c>
      <c r="AG854" s="42"/>
    </row>
    <row r="855" spans="1:33" ht="13.8">
      <c r="A855" s="33" t="s">
        <v>2467</v>
      </c>
      <c r="B855" s="33" t="s">
        <v>2468</v>
      </c>
      <c r="C855" s="34"/>
      <c r="D855" s="35"/>
      <c r="E855" s="35"/>
      <c r="F855" s="35">
        <f t="shared" si="1763"/>
        <v>0</v>
      </c>
      <c r="G855" s="35">
        <f t="shared" si="1764"/>
        <v>0</v>
      </c>
      <c r="H855" s="35">
        <f t="shared" si="1622"/>
        <v>0</v>
      </c>
      <c r="I855" s="17">
        <v>18</v>
      </c>
      <c r="J855" s="37">
        <f t="shared" ref="J855:K855" si="1805">MAX(N855,P855,R855,T855,V855,X855,Z855,AB855,AD855)</f>
        <v>1086</v>
      </c>
      <c r="K855" s="37">
        <f t="shared" si="1805"/>
        <v>1281</v>
      </c>
      <c r="L855" s="38">
        <f t="shared" ref="L855:M855" si="1806">MIN(N855,P855,R855,T855,V855,X855,Z855,AB855,AD855)</f>
        <v>1086</v>
      </c>
      <c r="M855" s="38">
        <f t="shared" si="1806"/>
        <v>1281</v>
      </c>
      <c r="N855" s="38">
        <f t="shared" si="1708"/>
        <v>1086</v>
      </c>
      <c r="O855" s="38">
        <f t="shared" si="1709"/>
        <v>1281</v>
      </c>
      <c r="P855" s="39"/>
      <c r="Q855" s="39"/>
      <c r="R855" s="39"/>
      <c r="S855" s="39"/>
      <c r="T855" s="39" t="str">
        <f>VLOOKUP(A855,Magnus,9,FALSE)</f>
        <v>₹1086.00</v>
      </c>
      <c r="U855" s="39" t="str">
        <f>VLOOKUP(A855,Magnus,11,FALSE)</f>
        <v>₹1282.00</v>
      </c>
      <c r="V855" s="39"/>
      <c r="W855" s="39"/>
      <c r="X855" s="39"/>
      <c r="Y855" s="39"/>
      <c r="Z855" s="39"/>
      <c r="AA855" s="39"/>
      <c r="AB855" s="39"/>
      <c r="AC855" s="39"/>
      <c r="AD855" s="40"/>
      <c r="AE855" s="40"/>
      <c r="AF855" s="41">
        <f t="shared" si="1653"/>
        <v>0</v>
      </c>
      <c r="AG855" s="42"/>
    </row>
    <row r="856" spans="1:33" ht="13.8">
      <c r="A856" s="33" t="s">
        <v>2471</v>
      </c>
      <c r="B856" s="33" t="s">
        <v>2472</v>
      </c>
      <c r="C856" s="34"/>
      <c r="D856" s="35"/>
      <c r="E856" s="35"/>
      <c r="F856" s="35">
        <f t="shared" si="1763"/>
        <v>0</v>
      </c>
      <c r="G856" s="35">
        <f t="shared" si="1764"/>
        <v>0</v>
      </c>
      <c r="H856" s="35">
        <f t="shared" si="1622"/>
        <v>0</v>
      </c>
      <c r="I856" s="17">
        <v>18</v>
      </c>
      <c r="J856" s="37">
        <f t="shared" ref="J856:K856" si="1807">MAX(N856,P856,R856,T856,V856,X856,Z856,AB856,AD856)</f>
        <v>1557</v>
      </c>
      <c r="K856" s="37">
        <f t="shared" si="1807"/>
        <v>1837</v>
      </c>
      <c r="L856" s="38">
        <f t="shared" ref="L856:M856" si="1808">MIN(N856,P856,R856,T856,V856,X856,Z856,AB856,AD856)</f>
        <v>1557</v>
      </c>
      <c r="M856" s="38">
        <f t="shared" si="1808"/>
        <v>1837</v>
      </c>
      <c r="N856" s="38">
        <f t="shared" si="1708"/>
        <v>1557</v>
      </c>
      <c r="O856" s="38">
        <f t="shared" si="1709"/>
        <v>1837</v>
      </c>
      <c r="P856" s="39"/>
      <c r="Q856" s="39"/>
      <c r="R856" s="39"/>
      <c r="S856" s="39"/>
      <c r="T856" s="39" t="str">
        <f>VLOOKUP(A856,Magnus,9,FALSE)</f>
        <v>₹1557.00</v>
      </c>
      <c r="U856" s="39" t="str">
        <f>VLOOKUP(A856,Magnus,11,FALSE)</f>
        <v>₹1838.00</v>
      </c>
      <c r="V856" s="39"/>
      <c r="W856" s="39"/>
      <c r="X856" s="39"/>
      <c r="Y856" s="39"/>
      <c r="Z856" s="39"/>
      <c r="AA856" s="39"/>
      <c r="AB856" s="39"/>
      <c r="AC856" s="39"/>
      <c r="AD856" s="40"/>
      <c r="AE856" s="40"/>
      <c r="AF856" s="41">
        <f t="shared" si="1653"/>
        <v>0</v>
      </c>
      <c r="AG856" s="42"/>
    </row>
    <row r="857" spans="1:33" ht="13.8">
      <c r="A857" s="33" t="s">
        <v>2476</v>
      </c>
      <c r="B857" s="33" t="s">
        <v>2477</v>
      </c>
      <c r="C857" s="34"/>
      <c r="D857" s="35"/>
      <c r="E857" s="35"/>
      <c r="F857" s="35">
        <f t="shared" si="1763"/>
        <v>0</v>
      </c>
      <c r="G857" s="35">
        <f t="shared" si="1764"/>
        <v>0</v>
      </c>
      <c r="H857" s="35">
        <f t="shared" si="1622"/>
        <v>0</v>
      </c>
      <c r="I857" s="17">
        <v>18</v>
      </c>
      <c r="J857" s="37">
        <f t="shared" ref="J857:K857" si="1809">MAX(N857,P857,R857,T857,V857,X857,Z857,AB857,AD857)</f>
        <v>6824</v>
      </c>
      <c r="K857" s="37">
        <f t="shared" si="1809"/>
        <v>8052</v>
      </c>
      <c r="L857" s="38">
        <f t="shared" ref="L857:M857" si="1810">MIN(N857,P857,R857,T857,V857,X857,Z857,AB857,AD857)</f>
        <v>6824</v>
      </c>
      <c r="M857" s="38">
        <f t="shared" si="1810"/>
        <v>8052</v>
      </c>
      <c r="N857" s="38">
        <f t="shared" si="1708"/>
        <v>6824</v>
      </c>
      <c r="O857" s="38">
        <f t="shared" si="1709"/>
        <v>8052</v>
      </c>
      <c r="P857" s="39"/>
      <c r="Q857" s="39"/>
      <c r="R857" s="39"/>
      <c r="S857" s="39"/>
      <c r="T857" s="39" t="str">
        <f>VLOOKUP(A857,Magnus,9,FALSE)</f>
        <v>₹6824.00</v>
      </c>
      <c r="U857" s="39" t="str">
        <f>VLOOKUP(A857,Magnus,11,FALSE)</f>
        <v>₹8053.00</v>
      </c>
      <c r="V857" s="39"/>
      <c r="W857" s="39"/>
      <c r="X857" s="39"/>
      <c r="Y857" s="39"/>
      <c r="Z857" s="39"/>
      <c r="AA857" s="39"/>
      <c r="AB857" s="39"/>
      <c r="AC857" s="39"/>
      <c r="AD857" s="40"/>
      <c r="AE857" s="40"/>
      <c r="AF857" s="41">
        <f t="shared" si="1653"/>
        <v>0</v>
      </c>
      <c r="AG857" s="42"/>
    </row>
    <row r="858" spans="1:33" ht="13.8">
      <c r="A858" s="33" t="s">
        <v>2481</v>
      </c>
      <c r="B858" s="33" t="s">
        <v>2482</v>
      </c>
      <c r="C858" s="34"/>
      <c r="D858" s="35"/>
      <c r="E858" s="35"/>
      <c r="F858" s="35">
        <f t="shared" si="1763"/>
        <v>0</v>
      </c>
      <c r="G858" s="35">
        <f t="shared" si="1764"/>
        <v>0</v>
      </c>
      <c r="H858" s="35">
        <f t="shared" si="1622"/>
        <v>0</v>
      </c>
      <c r="I858" s="17">
        <v>18</v>
      </c>
      <c r="J858" s="37">
        <f t="shared" ref="J858:K858" si="1811">MAX(N858,P858,R858,T858,V858,X858,Z858,AB858,AD858)</f>
        <v>6095</v>
      </c>
      <c r="K858" s="37">
        <f t="shared" si="1811"/>
        <v>7192</v>
      </c>
      <c r="L858" s="38">
        <f t="shared" ref="L858:M858" si="1812">MIN(N858,P858,R858,T858,V858,X858,Z858,AB858,AD858)</f>
        <v>6095</v>
      </c>
      <c r="M858" s="38">
        <f t="shared" si="1812"/>
        <v>7192</v>
      </c>
      <c r="N858" s="38">
        <f t="shared" si="1708"/>
        <v>6095</v>
      </c>
      <c r="O858" s="38">
        <f t="shared" si="1709"/>
        <v>7192</v>
      </c>
      <c r="P858" s="39"/>
      <c r="Q858" s="39"/>
      <c r="R858" s="39"/>
      <c r="S858" s="39"/>
      <c r="T858" s="39" t="str">
        <f>VLOOKUP(A858,Magnus,9,FALSE)</f>
        <v>₹6095.00</v>
      </c>
      <c r="U858" s="39" t="str">
        <f>VLOOKUP(A858,Magnus,11,FALSE)</f>
        <v>₹7193.00</v>
      </c>
      <c r="V858" s="39"/>
      <c r="W858" s="39"/>
      <c r="X858" s="39"/>
      <c r="Y858" s="39"/>
      <c r="Z858" s="39"/>
      <c r="AA858" s="39"/>
      <c r="AB858" s="39"/>
      <c r="AC858" s="39"/>
      <c r="AD858" s="40"/>
      <c r="AE858" s="40"/>
      <c r="AF858" s="41">
        <f t="shared" si="1653"/>
        <v>0</v>
      </c>
      <c r="AG858" s="42"/>
    </row>
    <row r="859" spans="1:33" ht="13.8">
      <c r="A859" s="33" t="s">
        <v>445</v>
      </c>
      <c r="B859" s="33" t="s">
        <v>781</v>
      </c>
      <c r="C859" s="34"/>
      <c r="D859" s="35"/>
      <c r="E859" s="35"/>
      <c r="F859" s="35">
        <f t="shared" si="1763"/>
        <v>1</v>
      </c>
      <c r="G859" s="35">
        <f t="shared" si="1764"/>
        <v>0</v>
      </c>
      <c r="H859" s="35">
        <f t="shared" si="1622"/>
        <v>1</v>
      </c>
      <c r="I859" s="17">
        <v>18</v>
      </c>
      <c r="J859" s="37">
        <f t="shared" ref="J859:K859" si="1813">MAX(N859,P859,R859,T859,V859,X859,Z859,AB859,AD859)</f>
        <v>92</v>
      </c>
      <c r="K859" s="37">
        <f t="shared" si="1813"/>
        <v>118</v>
      </c>
      <c r="L859" s="38">
        <f t="shared" ref="L859:M859" si="1814">MIN(N859,P859,R859,T859,V859,X859,Z859,AB859,AD859)</f>
        <v>92</v>
      </c>
      <c r="M859" s="38">
        <f t="shared" si="1814"/>
        <v>109</v>
      </c>
      <c r="N859" s="38">
        <f t="shared" si="1708"/>
        <v>92</v>
      </c>
      <c r="O859" s="38">
        <f t="shared" si="1709"/>
        <v>118</v>
      </c>
      <c r="P859" s="39">
        <f>VLOOKUP(A859,MagnusNeo,9,FALSE)</f>
        <v>92</v>
      </c>
      <c r="Q859" s="39">
        <f>VLOOKUP(A859,MagnusNeo,11,FALSE)</f>
        <v>109</v>
      </c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40"/>
      <c r="AE859" s="40"/>
      <c r="AF859" s="41">
        <f t="shared" si="1653"/>
        <v>-1</v>
      </c>
      <c r="AG859" s="42"/>
    </row>
    <row r="860" spans="1:33" ht="13.8">
      <c r="A860" s="33" t="s">
        <v>444</v>
      </c>
      <c r="B860" s="33" t="s">
        <v>786</v>
      </c>
      <c r="C860" s="34"/>
      <c r="D860" s="35"/>
      <c r="E860" s="35"/>
      <c r="F860" s="35">
        <f t="shared" si="1763"/>
        <v>1</v>
      </c>
      <c r="G860" s="35">
        <f t="shared" si="1764"/>
        <v>0</v>
      </c>
      <c r="H860" s="35">
        <f t="shared" si="1622"/>
        <v>1</v>
      </c>
      <c r="I860" s="17">
        <v>18</v>
      </c>
      <c r="J860" s="37">
        <f t="shared" ref="J860:K860" si="1815">MAX(N860,P860,R860,T860,V860,X860,Z860,AB860,AD860)</f>
        <v>83</v>
      </c>
      <c r="K860" s="37">
        <f t="shared" si="1815"/>
        <v>107</v>
      </c>
      <c r="L860" s="38">
        <f t="shared" ref="L860:M860" si="1816">MIN(N860,P860,R860,T860,V860,X860,Z860,AB860,AD860)</f>
        <v>83</v>
      </c>
      <c r="M860" s="38">
        <f t="shared" si="1816"/>
        <v>98</v>
      </c>
      <c r="N860" s="38">
        <f t="shared" si="1708"/>
        <v>83</v>
      </c>
      <c r="O860" s="38">
        <f t="shared" si="1709"/>
        <v>107</v>
      </c>
      <c r="P860" s="39">
        <f>VLOOKUP(A860,MagnusNeo,9,FALSE)</f>
        <v>83</v>
      </c>
      <c r="Q860" s="39">
        <f>VLOOKUP(A860,MagnusNeo,11,FALSE)</f>
        <v>98</v>
      </c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40"/>
      <c r="AE860" s="40"/>
      <c r="AF860" s="41">
        <f t="shared" si="1653"/>
        <v>-1</v>
      </c>
      <c r="AG860" s="42"/>
    </row>
    <row r="861" spans="1:33" ht="13.8">
      <c r="A861" s="30" t="s">
        <v>5385</v>
      </c>
      <c r="B861" s="30" t="s">
        <v>5386</v>
      </c>
      <c r="C861" s="43"/>
      <c r="D861" s="44"/>
      <c r="E861" s="44"/>
      <c r="F861" s="35">
        <f t="shared" si="1763"/>
        <v>0</v>
      </c>
      <c r="G861" s="35">
        <f t="shared" si="1764"/>
        <v>0</v>
      </c>
      <c r="H861" s="35">
        <f t="shared" si="1622"/>
        <v>0</v>
      </c>
      <c r="I861" s="21">
        <f t="shared" ref="I861:I867" si="1817">VLOOKUP(A861,Old_Inventory,9,FALSE)</f>
        <v>18</v>
      </c>
      <c r="J861" s="37">
        <f t="shared" ref="J861:K861" si="1818">MAX(N861,P861,R861,T861,V861,X861,Z861,AB861,AD861)</f>
        <v>69.28</v>
      </c>
      <c r="K861" s="37">
        <f t="shared" si="1818"/>
        <v>82</v>
      </c>
      <c r="L861" s="38">
        <f t="shared" ref="L861:M861" si="1819">MIN(N861,P861,R861,T861,V861,X861,Z861,AB861,AD861)</f>
        <v>69.28</v>
      </c>
      <c r="M861" s="38">
        <f t="shared" si="1819"/>
        <v>82</v>
      </c>
      <c r="N861" s="38">
        <f t="shared" si="1708"/>
        <v>69.28</v>
      </c>
      <c r="O861" s="38">
        <f t="shared" si="1709"/>
        <v>82</v>
      </c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40"/>
      <c r="AE861" s="40"/>
      <c r="AF861" s="41">
        <f t="shared" si="1653"/>
        <v>0</v>
      </c>
      <c r="AG861" s="42"/>
    </row>
    <row r="862" spans="1:33" ht="27.6">
      <c r="A862" s="30" t="s">
        <v>5387</v>
      </c>
      <c r="B862" s="30" t="s">
        <v>5388</v>
      </c>
      <c r="C862" s="43"/>
      <c r="D862" s="44"/>
      <c r="E862" s="44"/>
      <c r="F862" s="35">
        <f t="shared" si="1763"/>
        <v>0</v>
      </c>
      <c r="G862" s="35">
        <f t="shared" si="1764"/>
        <v>0</v>
      </c>
      <c r="H862" s="35">
        <f t="shared" si="1622"/>
        <v>0</v>
      </c>
      <c r="I862" s="21">
        <f t="shared" si="1817"/>
        <v>18</v>
      </c>
      <c r="J862" s="37">
        <f t="shared" ref="J862:K862" si="1820">MAX(N862,P862,R862,T862,V862,X862,Z862,AB862,AD862)</f>
        <v>12.6</v>
      </c>
      <c r="K862" s="37">
        <f t="shared" si="1820"/>
        <v>15</v>
      </c>
      <c r="L862" s="38">
        <f t="shared" ref="L862:M862" si="1821">MIN(N862,P862,R862,T862,V862,X862,Z862,AB862,AD862)</f>
        <v>12.6</v>
      </c>
      <c r="M862" s="38">
        <f t="shared" si="1821"/>
        <v>15</v>
      </c>
      <c r="N862" s="38">
        <f t="shared" si="1708"/>
        <v>12.6</v>
      </c>
      <c r="O862" s="38">
        <f t="shared" si="1709"/>
        <v>15</v>
      </c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40"/>
      <c r="AE862" s="40"/>
      <c r="AF862" s="41">
        <f t="shared" si="1653"/>
        <v>0</v>
      </c>
      <c r="AG862" s="42"/>
    </row>
    <row r="863" spans="1:33" ht="13.8">
      <c r="A863" s="30" t="s">
        <v>5389</v>
      </c>
      <c r="B863" s="30" t="s">
        <v>5390</v>
      </c>
      <c r="C863" s="43"/>
      <c r="D863" s="44"/>
      <c r="E863" s="44"/>
      <c r="F863" s="35">
        <f t="shared" si="1763"/>
        <v>0</v>
      </c>
      <c r="G863" s="35">
        <f t="shared" si="1764"/>
        <v>0</v>
      </c>
      <c r="H863" s="35">
        <f t="shared" si="1622"/>
        <v>0</v>
      </c>
      <c r="I863" s="21">
        <f t="shared" si="1817"/>
        <v>18</v>
      </c>
      <c r="J863" s="37">
        <f t="shared" ref="J863:K863" si="1822">MAX(N863,P863,R863,T863,V863,X863,Z863,AB863,AD863)</f>
        <v>4288.9399999999996</v>
      </c>
      <c r="K863" s="37">
        <f t="shared" si="1822"/>
        <v>5061</v>
      </c>
      <c r="L863" s="38">
        <f t="shared" ref="L863:M863" si="1823">MIN(N863,P863,R863,T863,V863,X863,Z863,AB863,AD863)</f>
        <v>4288.9399999999996</v>
      </c>
      <c r="M863" s="38">
        <f t="shared" si="1823"/>
        <v>5061</v>
      </c>
      <c r="N863" s="38">
        <f t="shared" si="1708"/>
        <v>4288.9399999999996</v>
      </c>
      <c r="O863" s="38">
        <f t="shared" si="1709"/>
        <v>5061</v>
      </c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40"/>
      <c r="AE863" s="40"/>
      <c r="AF863" s="41">
        <f t="shared" si="1653"/>
        <v>0</v>
      </c>
      <c r="AG863" s="42"/>
    </row>
    <row r="864" spans="1:33" ht="13.8">
      <c r="A864" s="30" t="s">
        <v>5391</v>
      </c>
      <c r="B864" s="30" t="s">
        <v>5392</v>
      </c>
      <c r="C864" s="43"/>
      <c r="D864" s="44"/>
      <c r="E864" s="44"/>
      <c r="F864" s="35">
        <f t="shared" si="1763"/>
        <v>0</v>
      </c>
      <c r="G864" s="35">
        <f t="shared" si="1764"/>
        <v>0</v>
      </c>
      <c r="H864" s="35">
        <f t="shared" si="1622"/>
        <v>0</v>
      </c>
      <c r="I864" s="21">
        <f t="shared" si="1817"/>
        <v>18</v>
      </c>
      <c r="J864" s="37">
        <f t="shared" ref="J864:K864" si="1824">MAX(N864,P864,R864,T864,V864,X864,Z864,AB864,AD864)</f>
        <v>37.79</v>
      </c>
      <c r="K864" s="37">
        <f t="shared" si="1824"/>
        <v>45</v>
      </c>
      <c r="L864" s="38">
        <f t="shared" ref="L864:M864" si="1825">MIN(N864,P864,R864,T864,V864,X864,Z864,AB864,AD864)</f>
        <v>37.79</v>
      </c>
      <c r="M864" s="38">
        <f t="shared" si="1825"/>
        <v>45</v>
      </c>
      <c r="N864" s="38">
        <f t="shared" si="1708"/>
        <v>37.79</v>
      </c>
      <c r="O864" s="38">
        <f t="shared" si="1709"/>
        <v>45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40"/>
      <c r="AE864" s="40"/>
      <c r="AF864" s="41">
        <f t="shared" si="1653"/>
        <v>0</v>
      </c>
      <c r="AG864" s="42"/>
    </row>
    <row r="865" spans="1:33" ht="13.8">
      <c r="A865" s="30" t="s">
        <v>5393</v>
      </c>
      <c r="B865" s="30" t="s">
        <v>5394</v>
      </c>
      <c r="C865" s="43"/>
      <c r="D865" s="44"/>
      <c r="E865" s="44"/>
      <c r="F865" s="35">
        <f t="shared" si="1763"/>
        <v>0</v>
      </c>
      <c r="G865" s="35">
        <f t="shared" si="1764"/>
        <v>0</v>
      </c>
      <c r="H865" s="35">
        <f t="shared" si="1622"/>
        <v>0</v>
      </c>
      <c r="I865" s="21">
        <f t="shared" si="1817"/>
        <v>18</v>
      </c>
      <c r="J865" s="37">
        <f t="shared" ref="J865:K865" si="1826">MAX(N865,P865,R865,T865,V865,X865,Z865,AB865,AD865)</f>
        <v>69.28</v>
      </c>
      <c r="K865" s="37">
        <f t="shared" si="1826"/>
        <v>82</v>
      </c>
      <c r="L865" s="38">
        <f t="shared" ref="L865:M865" si="1827">MIN(N865,P865,R865,T865,V865,X865,Z865,AB865,AD865)</f>
        <v>69.28</v>
      </c>
      <c r="M865" s="38">
        <f t="shared" si="1827"/>
        <v>82</v>
      </c>
      <c r="N865" s="38">
        <f t="shared" si="1708"/>
        <v>69.28</v>
      </c>
      <c r="O865" s="38">
        <f t="shared" si="1709"/>
        <v>82</v>
      </c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40"/>
      <c r="AE865" s="40"/>
      <c r="AF865" s="41">
        <f t="shared" si="1653"/>
        <v>0</v>
      </c>
      <c r="AG865" s="42"/>
    </row>
    <row r="866" spans="1:33" ht="27.6">
      <c r="A866" s="30" t="s">
        <v>5395</v>
      </c>
      <c r="B866" s="30" t="s">
        <v>5396</v>
      </c>
      <c r="C866" s="43"/>
      <c r="D866" s="44"/>
      <c r="E866" s="44"/>
      <c r="F866" s="35">
        <f t="shared" si="1763"/>
        <v>0</v>
      </c>
      <c r="G866" s="35">
        <f t="shared" si="1764"/>
        <v>0</v>
      </c>
      <c r="H866" s="35">
        <f t="shared" si="1622"/>
        <v>0</v>
      </c>
      <c r="I866" s="21">
        <f t="shared" si="1817"/>
        <v>18</v>
      </c>
      <c r="J866" s="37">
        <f t="shared" ref="J866:K866" si="1828">MAX(N866,P866,R866,T866,V866,X866,Z866,AB866,AD866)</f>
        <v>25.19</v>
      </c>
      <c r="K866" s="37">
        <f t="shared" si="1828"/>
        <v>30</v>
      </c>
      <c r="L866" s="38">
        <f t="shared" ref="L866:M866" si="1829">MIN(N866,P866,R866,T866,V866,X866,Z866,AB866,AD866)</f>
        <v>25.19</v>
      </c>
      <c r="M866" s="38">
        <f t="shared" si="1829"/>
        <v>30</v>
      </c>
      <c r="N866" s="38">
        <f t="shared" si="1708"/>
        <v>25.19</v>
      </c>
      <c r="O866" s="38">
        <f t="shared" si="1709"/>
        <v>30</v>
      </c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40"/>
      <c r="AE866" s="40"/>
      <c r="AF866" s="41">
        <f t="shared" si="1653"/>
        <v>0</v>
      </c>
      <c r="AG866" s="42"/>
    </row>
    <row r="867" spans="1:33" ht="13.8">
      <c r="A867" s="30" t="s">
        <v>5397</v>
      </c>
      <c r="B867" s="30" t="s">
        <v>5398</v>
      </c>
      <c r="C867" s="43"/>
      <c r="D867" s="44"/>
      <c r="E867" s="44"/>
      <c r="F867" s="35">
        <f t="shared" si="1763"/>
        <v>0</v>
      </c>
      <c r="G867" s="35">
        <f t="shared" si="1764"/>
        <v>0</v>
      </c>
      <c r="H867" s="35">
        <f t="shared" si="1622"/>
        <v>0</v>
      </c>
      <c r="I867" s="21">
        <f t="shared" si="1817"/>
        <v>18</v>
      </c>
      <c r="J867" s="37">
        <f t="shared" ref="J867:K867" si="1830">MAX(N867,P867,R867,T867,V867,X867,Z867,AB867,AD867)</f>
        <v>75.58</v>
      </c>
      <c r="K867" s="37">
        <f t="shared" si="1830"/>
        <v>89</v>
      </c>
      <c r="L867" s="38">
        <f t="shared" ref="L867:M867" si="1831">MIN(N867,P867,R867,T867,V867,X867,Z867,AB867,AD867)</f>
        <v>75.58</v>
      </c>
      <c r="M867" s="38">
        <f t="shared" si="1831"/>
        <v>89</v>
      </c>
      <c r="N867" s="38">
        <f t="shared" si="1708"/>
        <v>75.58</v>
      </c>
      <c r="O867" s="38">
        <f t="shared" si="1709"/>
        <v>89</v>
      </c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40"/>
      <c r="AE867" s="40"/>
      <c r="AF867" s="41">
        <f t="shared" si="1653"/>
        <v>0</v>
      </c>
      <c r="AG867" s="42"/>
    </row>
    <row r="868" spans="1:33" ht="13.8">
      <c r="A868" s="30" t="s">
        <v>2840</v>
      </c>
      <c r="B868" s="30" t="s">
        <v>2841</v>
      </c>
      <c r="C868" s="43"/>
      <c r="D868" s="44"/>
      <c r="E868" s="44"/>
      <c r="F868" s="35">
        <f t="shared" si="1763"/>
        <v>0</v>
      </c>
      <c r="G868" s="35">
        <f t="shared" si="1764"/>
        <v>0</v>
      </c>
      <c r="H868" s="35">
        <f t="shared" si="1622"/>
        <v>0</v>
      </c>
      <c r="I868" s="17">
        <v>18</v>
      </c>
      <c r="J868" s="37">
        <f t="shared" ref="J868:K868" si="1832">MAX(N868,P868,R868,T868,V868,X868,Z868,AB868,AD868)</f>
        <v>6.3</v>
      </c>
      <c r="K868" s="37">
        <f t="shared" si="1832"/>
        <v>7</v>
      </c>
      <c r="L868" s="38">
        <f t="shared" ref="L868:M868" si="1833">MIN(N868,P868,R868,T868,V868,X868,Z868,AB868,AD868)</f>
        <v>2</v>
      </c>
      <c r="M868" s="38">
        <f t="shared" si="1833"/>
        <v>3</v>
      </c>
      <c r="N868" s="38">
        <f t="shared" si="1708"/>
        <v>6.3</v>
      </c>
      <c r="O868" s="38">
        <f t="shared" si="1709"/>
        <v>7</v>
      </c>
      <c r="P868" s="39"/>
      <c r="Q868" s="39"/>
      <c r="R868" s="39"/>
      <c r="S868" s="39"/>
      <c r="T868" s="39"/>
      <c r="U868" s="39"/>
      <c r="V868" s="39">
        <f>VLOOKUP(A868,Reo_LI,9,FALSE)</f>
        <v>2</v>
      </c>
      <c r="W868" s="39">
        <f>VLOOKUP(A868,Reo_LI,11,FALSE)</f>
        <v>3</v>
      </c>
      <c r="X868" s="39"/>
      <c r="Y868" s="39"/>
      <c r="Z868" s="39"/>
      <c r="AA868" s="39"/>
      <c r="AB868" s="39"/>
      <c r="AC868" s="39"/>
      <c r="AD868" s="40"/>
      <c r="AE868" s="40"/>
      <c r="AF868" s="41">
        <f t="shared" si="1653"/>
        <v>0</v>
      </c>
      <c r="AG868" s="42"/>
    </row>
    <row r="869" spans="1:33" ht="13.8">
      <c r="A869" s="30" t="s">
        <v>5399</v>
      </c>
      <c r="B869" s="30" t="s">
        <v>5400</v>
      </c>
      <c r="C869" s="43"/>
      <c r="D869" s="44"/>
      <c r="E869" s="44"/>
      <c r="F869" s="35">
        <f t="shared" si="1763"/>
        <v>0</v>
      </c>
      <c r="G869" s="35">
        <f t="shared" si="1764"/>
        <v>0</v>
      </c>
      <c r="H869" s="35">
        <f t="shared" si="1622"/>
        <v>0</v>
      </c>
      <c r="I869" s="21">
        <f t="shared" ref="I869:I889" si="1834">VLOOKUP(A869,Old_Inventory,9,FALSE)</f>
        <v>18</v>
      </c>
      <c r="J869" s="37">
        <f t="shared" ref="J869:K869" si="1835">MAX(N869,P869,R869,T869,V869,X869,Z869,AB869,AD869)</f>
        <v>18.89</v>
      </c>
      <c r="K869" s="37">
        <f t="shared" si="1835"/>
        <v>22</v>
      </c>
      <c r="L869" s="38">
        <f t="shared" ref="L869:M869" si="1836">MIN(N869,P869,R869,T869,V869,X869,Z869,AB869,AD869)</f>
        <v>18.89</v>
      </c>
      <c r="M869" s="38">
        <f t="shared" si="1836"/>
        <v>22</v>
      </c>
      <c r="N869" s="38">
        <f t="shared" si="1708"/>
        <v>18.89</v>
      </c>
      <c r="O869" s="38">
        <f t="shared" si="1709"/>
        <v>22</v>
      </c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40"/>
      <c r="AE869" s="40"/>
      <c r="AF869" s="41">
        <f t="shared" si="1653"/>
        <v>0</v>
      </c>
      <c r="AG869" s="42"/>
    </row>
    <row r="870" spans="1:33" ht="13.8">
      <c r="A870" s="30" t="s">
        <v>5401</v>
      </c>
      <c r="B870" s="30" t="s">
        <v>5402</v>
      </c>
      <c r="C870" s="43"/>
      <c r="D870" s="44"/>
      <c r="E870" s="44"/>
      <c r="F870" s="35">
        <f t="shared" si="1763"/>
        <v>0</v>
      </c>
      <c r="G870" s="35">
        <f t="shared" si="1764"/>
        <v>0</v>
      </c>
      <c r="H870" s="35">
        <f t="shared" si="1622"/>
        <v>0</v>
      </c>
      <c r="I870" s="21">
        <f t="shared" si="1834"/>
        <v>18</v>
      </c>
      <c r="J870" s="37">
        <f t="shared" ref="J870:K870" si="1837">MAX(N870,P870,R870,T870,V870,X870,Z870,AB870,AD870)</f>
        <v>6.3</v>
      </c>
      <c r="K870" s="37">
        <f t="shared" si="1837"/>
        <v>7</v>
      </c>
      <c r="L870" s="38">
        <f t="shared" ref="L870:M870" si="1838">MIN(N870,P870,R870,T870,V870,X870,Z870,AB870,AD870)</f>
        <v>6.3</v>
      </c>
      <c r="M870" s="38">
        <f t="shared" si="1838"/>
        <v>7</v>
      </c>
      <c r="N870" s="38">
        <f t="shared" si="1708"/>
        <v>6.3</v>
      </c>
      <c r="O870" s="38">
        <f t="shared" si="1709"/>
        <v>7</v>
      </c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40"/>
      <c r="AE870" s="40"/>
      <c r="AF870" s="41">
        <f t="shared" si="1653"/>
        <v>0</v>
      </c>
      <c r="AG870" s="42"/>
    </row>
    <row r="871" spans="1:33" ht="13.8">
      <c r="A871" s="30" t="s">
        <v>5403</v>
      </c>
      <c r="B871" s="30" t="s">
        <v>5404</v>
      </c>
      <c r="C871" s="43"/>
      <c r="D871" s="44"/>
      <c r="E871" s="44"/>
      <c r="F871" s="35">
        <f t="shared" si="1763"/>
        <v>0</v>
      </c>
      <c r="G871" s="35">
        <f t="shared" si="1764"/>
        <v>0</v>
      </c>
      <c r="H871" s="35">
        <f t="shared" si="1622"/>
        <v>0</v>
      </c>
      <c r="I871" s="21">
        <f t="shared" si="1834"/>
        <v>18</v>
      </c>
      <c r="J871" s="37">
        <f t="shared" ref="J871:K871" si="1839">MAX(N871,P871,R871,T871,V871,X871,Z871,AB871,AD871)</f>
        <v>31.49</v>
      </c>
      <c r="K871" s="37">
        <f t="shared" si="1839"/>
        <v>37</v>
      </c>
      <c r="L871" s="38">
        <f t="shared" ref="L871:M871" si="1840">MIN(N871,P871,R871,T871,V871,X871,Z871,AB871,AD871)</f>
        <v>31.49</v>
      </c>
      <c r="M871" s="38">
        <f t="shared" si="1840"/>
        <v>37</v>
      </c>
      <c r="N871" s="38">
        <f t="shared" si="1708"/>
        <v>31.49</v>
      </c>
      <c r="O871" s="38">
        <f t="shared" si="1709"/>
        <v>37</v>
      </c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40"/>
      <c r="AE871" s="40"/>
      <c r="AF871" s="41">
        <f t="shared" si="1653"/>
        <v>0</v>
      </c>
      <c r="AG871" s="42"/>
    </row>
    <row r="872" spans="1:33" ht="13.8">
      <c r="A872" s="30" t="s">
        <v>5405</v>
      </c>
      <c r="B872" s="30" t="s">
        <v>5406</v>
      </c>
      <c r="C872" s="43"/>
      <c r="D872" s="44"/>
      <c r="E872" s="44"/>
      <c r="F872" s="35">
        <f t="shared" si="1763"/>
        <v>0</v>
      </c>
      <c r="G872" s="35">
        <f t="shared" si="1764"/>
        <v>0</v>
      </c>
      <c r="H872" s="35">
        <f t="shared" si="1622"/>
        <v>0</v>
      </c>
      <c r="I872" s="21">
        <f t="shared" si="1834"/>
        <v>18</v>
      </c>
      <c r="J872" s="37">
        <f t="shared" ref="J872:K872" si="1841">MAX(N872,P872,R872,T872,V872,X872,Z872,AB872,AD872)</f>
        <v>12.6</v>
      </c>
      <c r="K872" s="37">
        <f t="shared" si="1841"/>
        <v>15</v>
      </c>
      <c r="L872" s="38">
        <f t="shared" ref="L872:M872" si="1842">MIN(N872,P872,R872,T872,V872,X872,Z872,AB872,AD872)</f>
        <v>12.6</v>
      </c>
      <c r="M872" s="38">
        <f t="shared" si="1842"/>
        <v>15</v>
      </c>
      <c r="N872" s="38">
        <f t="shared" ref="N872:N935" si="1843">VLOOKUP(A872,Inv_bef,5,FALSE)</f>
        <v>12.6</v>
      </c>
      <c r="O872" s="38">
        <f t="shared" ref="O872:O935" si="1844">VLOOKUP(A872,Inv_bef,6,FALSE)</f>
        <v>15</v>
      </c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40"/>
      <c r="AE872" s="40"/>
      <c r="AF872" s="41">
        <f t="shared" si="1653"/>
        <v>0</v>
      </c>
      <c r="AG872" s="42"/>
    </row>
    <row r="873" spans="1:33" ht="13.8">
      <c r="A873" s="30" t="s">
        <v>5407</v>
      </c>
      <c r="B873" s="30" t="s">
        <v>5408</v>
      </c>
      <c r="C873" s="43"/>
      <c r="D873" s="44"/>
      <c r="E873" s="44"/>
      <c r="F873" s="35">
        <f t="shared" si="1763"/>
        <v>0</v>
      </c>
      <c r="G873" s="35">
        <f t="shared" si="1764"/>
        <v>0</v>
      </c>
      <c r="H873" s="35">
        <f t="shared" si="1622"/>
        <v>0</v>
      </c>
      <c r="I873" s="21">
        <f t="shared" si="1834"/>
        <v>18</v>
      </c>
      <c r="J873" s="37">
        <f t="shared" ref="J873:K873" si="1845">MAX(N873,P873,R873,T873,V873,X873,Z873,AB873,AD873)</f>
        <v>62.98</v>
      </c>
      <c r="K873" s="37">
        <f t="shared" si="1845"/>
        <v>74</v>
      </c>
      <c r="L873" s="38">
        <f t="shared" ref="L873:M873" si="1846">MIN(N873,P873,R873,T873,V873,X873,Z873,AB873,AD873)</f>
        <v>62.98</v>
      </c>
      <c r="M873" s="38">
        <f t="shared" si="1846"/>
        <v>74</v>
      </c>
      <c r="N873" s="38">
        <f t="shared" si="1843"/>
        <v>62.98</v>
      </c>
      <c r="O873" s="38">
        <f t="shared" si="1844"/>
        <v>74</v>
      </c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40"/>
      <c r="AE873" s="40"/>
      <c r="AF873" s="41">
        <f t="shared" si="1653"/>
        <v>0</v>
      </c>
      <c r="AG873" s="42"/>
    </row>
    <row r="874" spans="1:33" ht="27.6">
      <c r="A874" s="30" t="s">
        <v>5409</v>
      </c>
      <c r="B874" s="30" t="s">
        <v>5410</v>
      </c>
      <c r="C874" s="43"/>
      <c r="D874" s="44"/>
      <c r="E874" s="44"/>
      <c r="F874" s="35">
        <f t="shared" si="1763"/>
        <v>0</v>
      </c>
      <c r="G874" s="35">
        <f t="shared" si="1764"/>
        <v>0</v>
      </c>
      <c r="H874" s="35">
        <f t="shared" si="1622"/>
        <v>0</v>
      </c>
      <c r="I874" s="21">
        <f t="shared" si="1834"/>
        <v>18</v>
      </c>
      <c r="J874" s="37">
        <f t="shared" ref="J874:K874" si="1847">MAX(N874,P874,R874,T874,V874,X874,Z874,AB874,AD874)</f>
        <v>69.28</v>
      </c>
      <c r="K874" s="37">
        <f t="shared" si="1847"/>
        <v>82</v>
      </c>
      <c r="L874" s="38">
        <f t="shared" ref="L874:M874" si="1848">MIN(N874,P874,R874,T874,V874,X874,Z874,AB874,AD874)</f>
        <v>69.28</v>
      </c>
      <c r="M874" s="38">
        <f t="shared" si="1848"/>
        <v>82</v>
      </c>
      <c r="N874" s="38">
        <f t="shared" si="1843"/>
        <v>69.28</v>
      </c>
      <c r="O874" s="38">
        <f t="shared" si="1844"/>
        <v>82</v>
      </c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40"/>
      <c r="AE874" s="40"/>
      <c r="AF874" s="41">
        <f t="shared" si="1653"/>
        <v>0</v>
      </c>
      <c r="AG874" s="42"/>
    </row>
    <row r="875" spans="1:33" ht="27.6">
      <c r="A875" s="30" t="s">
        <v>5411</v>
      </c>
      <c r="B875" s="30" t="s">
        <v>5412</v>
      </c>
      <c r="C875" s="43"/>
      <c r="D875" s="44"/>
      <c r="E875" s="44"/>
      <c r="F875" s="35">
        <f t="shared" si="1763"/>
        <v>0</v>
      </c>
      <c r="G875" s="35">
        <f t="shared" si="1764"/>
        <v>0</v>
      </c>
      <c r="H875" s="35">
        <f t="shared" si="1622"/>
        <v>0</v>
      </c>
      <c r="I875" s="21">
        <f t="shared" si="1834"/>
        <v>18</v>
      </c>
      <c r="J875" s="37">
        <f t="shared" ref="J875:K875" si="1849">MAX(N875,P875,R875,T875,V875,X875,Z875,AB875,AD875)</f>
        <v>69.28</v>
      </c>
      <c r="K875" s="37">
        <f t="shared" si="1849"/>
        <v>82</v>
      </c>
      <c r="L875" s="38">
        <f t="shared" ref="L875:M875" si="1850">MIN(N875,P875,R875,T875,V875,X875,Z875,AB875,AD875)</f>
        <v>69.28</v>
      </c>
      <c r="M875" s="38">
        <f t="shared" si="1850"/>
        <v>82</v>
      </c>
      <c r="N875" s="38">
        <f t="shared" si="1843"/>
        <v>69.28</v>
      </c>
      <c r="O875" s="38">
        <f t="shared" si="1844"/>
        <v>82</v>
      </c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40"/>
      <c r="AE875" s="40"/>
      <c r="AF875" s="41">
        <f t="shared" si="1653"/>
        <v>0</v>
      </c>
      <c r="AG875" s="42"/>
    </row>
    <row r="876" spans="1:33" ht="27.6">
      <c r="A876" s="30" t="s">
        <v>5413</v>
      </c>
      <c r="B876" s="30" t="s">
        <v>5414</v>
      </c>
      <c r="C876" s="43"/>
      <c r="D876" s="44"/>
      <c r="E876" s="44"/>
      <c r="F876" s="35">
        <f t="shared" si="1763"/>
        <v>0</v>
      </c>
      <c r="G876" s="35">
        <f t="shared" si="1764"/>
        <v>0</v>
      </c>
      <c r="H876" s="35">
        <f t="shared" si="1622"/>
        <v>0</v>
      </c>
      <c r="I876" s="21">
        <f t="shared" si="1834"/>
        <v>18</v>
      </c>
      <c r="J876" s="37">
        <f t="shared" ref="J876:K876" si="1851">MAX(N876,P876,R876,T876,V876,X876,Z876,AB876,AD876)</f>
        <v>56.68</v>
      </c>
      <c r="K876" s="37">
        <f t="shared" si="1851"/>
        <v>67</v>
      </c>
      <c r="L876" s="38">
        <f t="shared" ref="L876:M876" si="1852">MIN(N876,P876,R876,T876,V876,X876,Z876,AB876,AD876)</f>
        <v>56.68</v>
      </c>
      <c r="M876" s="38">
        <f t="shared" si="1852"/>
        <v>67</v>
      </c>
      <c r="N876" s="38">
        <f t="shared" si="1843"/>
        <v>56.68</v>
      </c>
      <c r="O876" s="38">
        <f t="shared" si="1844"/>
        <v>67</v>
      </c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40"/>
      <c r="AE876" s="40"/>
      <c r="AF876" s="41">
        <f t="shared" si="1653"/>
        <v>0</v>
      </c>
      <c r="AG876" s="42"/>
    </row>
    <row r="877" spans="1:33" ht="27.6">
      <c r="A877" s="30" t="s">
        <v>5415</v>
      </c>
      <c r="B877" s="30" t="s">
        <v>5416</v>
      </c>
      <c r="C877" s="43"/>
      <c r="D877" s="44"/>
      <c r="E877" s="44"/>
      <c r="F877" s="35">
        <f t="shared" si="1763"/>
        <v>0</v>
      </c>
      <c r="G877" s="35">
        <f t="shared" si="1764"/>
        <v>0</v>
      </c>
      <c r="H877" s="35">
        <f t="shared" si="1622"/>
        <v>0</v>
      </c>
      <c r="I877" s="21">
        <f t="shared" si="1834"/>
        <v>18</v>
      </c>
      <c r="J877" s="37">
        <f t="shared" ref="J877:K877" si="1853">MAX(N877,P877,R877,T877,V877,X877,Z877,AB877,AD877)</f>
        <v>214.13</v>
      </c>
      <c r="K877" s="37">
        <f t="shared" si="1853"/>
        <v>253</v>
      </c>
      <c r="L877" s="38">
        <f t="shared" ref="L877:M877" si="1854">MIN(N877,P877,R877,T877,V877,X877,Z877,AB877,AD877)</f>
        <v>214.13</v>
      </c>
      <c r="M877" s="38">
        <f t="shared" si="1854"/>
        <v>253</v>
      </c>
      <c r="N877" s="38">
        <f t="shared" si="1843"/>
        <v>214.13</v>
      </c>
      <c r="O877" s="38">
        <f t="shared" si="1844"/>
        <v>253</v>
      </c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40"/>
      <c r="AE877" s="40"/>
      <c r="AF877" s="41">
        <f t="shared" si="1653"/>
        <v>0</v>
      </c>
      <c r="AG877" s="42"/>
    </row>
    <row r="878" spans="1:33" ht="27.6">
      <c r="A878" s="30" t="s">
        <v>5417</v>
      </c>
      <c r="B878" s="30" t="s">
        <v>5418</v>
      </c>
      <c r="C878" s="43"/>
      <c r="D878" s="44"/>
      <c r="E878" s="44"/>
      <c r="F878" s="35">
        <f t="shared" si="1763"/>
        <v>0</v>
      </c>
      <c r="G878" s="35">
        <f t="shared" si="1764"/>
        <v>0</v>
      </c>
      <c r="H878" s="35">
        <f t="shared" si="1622"/>
        <v>0</v>
      </c>
      <c r="I878" s="21">
        <f t="shared" si="1834"/>
        <v>18</v>
      </c>
      <c r="J878" s="37">
        <f t="shared" ref="J878:K878" si="1855">MAX(N878,P878,R878,T878,V878,X878,Z878,AB878,AD878)</f>
        <v>12.6</v>
      </c>
      <c r="K878" s="37">
        <f t="shared" si="1855"/>
        <v>15</v>
      </c>
      <c r="L878" s="38">
        <f t="shared" ref="L878:M878" si="1856">MIN(N878,P878,R878,T878,V878,X878,Z878,AB878,AD878)</f>
        <v>12.6</v>
      </c>
      <c r="M878" s="38">
        <f t="shared" si="1856"/>
        <v>15</v>
      </c>
      <c r="N878" s="38">
        <f t="shared" si="1843"/>
        <v>12.6</v>
      </c>
      <c r="O878" s="38">
        <f t="shared" si="1844"/>
        <v>15</v>
      </c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40"/>
      <c r="AE878" s="40"/>
      <c r="AF878" s="41">
        <f t="shared" si="1653"/>
        <v>0</v>
      </c>
      <c r="AG878" s="42"/>
    </row>
    <row r="879" spans="1:33" ht="27.6">
      <c r="A879" s="30" t="s">
        <v>5419</v>
      </c>
      <c r="B879" s="30" t="s">
        <v>5420</v>
      </c>
      <c r="C879" s="43"/>
      <c r="D879" s="44"/>
      <c r="E879" s="44"/>
      <c r="F879" s="35">
        <f t="shared" si="1763"/>
        <v>0</v>
      </c>
      <c r="G879" s="35">
        <f t="shared" si="1764"/>
        <v>0</v>
      </c>
      <c r="H879" s="35">
        <f t="shared" si="1622"/>
        <v>0</v>
      </c>
      <c r="I879" s="21">
        <f t="shared" si="1834"/>
        <v>18</v>
      </c>
      <c r="J879" s="37">
        <f t="shared" ref="J879:K879" si="1857">MAX(N879,P879,R879,T879,V879,X879,Z879,AB879,AD879)</f>
        <v>113.36</v>
      </c>
      <c r="K879" s="37">
        <f t="shared" si="1857"/>
        <v>134</v>
      </c>
      <c r="L879" s="38">
        <f t="shared" ref="L879:M879" si="1858">MIN(N879,P879,R879,T879,V879,X879,Z879,AB879,AD879)</f>
        <v>113.36</v>
      </c>
      <c r="M879" s="38">
        <f t="shared" si="1858"/>
        <v>134</v>
      </c>
      <c r="N879" s="38">
        <f t="shared" si="1843"/>
        <v>113.36</v>
      </c>
      <c r="O879" s="38">
        <f t="shared" si="1844"/>
        <v>134</v>
      </c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40"/>
      <c r="AE879" s="40"/>
      <c r="AF879" s="41">
        <f t="shared" si="1653"/>
        <v>0</v>
      </c>
      <c r="AG879" s="42"/>
    </row>
    <row r="880" spans="1:33" ht="27.6">
      <c r="A880" s="30" t="s">
        <v>5421</v>
      </c>
      <c r="B880" s="30" t="s">
        <v>5422</v>
      </c>
      <c r="C880" s="43"/>
      <c r="D880" s="44"/>
      <c r="E880" s="44"/>
      <c r="F880" s="35">
        <f t="shared" si="1763"/>
        <v>0</v>
      </c>
      <c r="G880" s="35">
        <f t="shared" si="1764"/>
        <v>0</v>
      </c>
      <c r="H880" s="35">
        <f t="shared" si="1622"/>
        <v>0</v>
      </c>
      <c r="I880" s="21">
        <f t="shared" si="1834"/>
        <v>18</v>
      </c>
      <c r="J880" s="37">
        <f t="shared" ref="J880:K880" si="1859">MAX(N880,P880,R880,T880,V880,X880,Z880,AB880,AD880)</f>
        <v>94.47</v>
      </c>
      <c r="K880" s="37">
        <f t="shared" si="1859"/>
        <v>111</v>
      </c>
      <c r="L880" s="38">
        <f t="shared" ref="L880:M880" si="1860">MIN(N880,P880,R880,T880,V880,X880,Z880,AB880,AD880)</f>
        <v>94.47</v>
      </c>
      <c r="M880" s="38">
        <f t="shared" si="1860"/>
        <v>111</v>
      </c>
      <c r="N880" s="38">
        <f t="shared" si="1843"/>
        <v>94.47</v>
      </c>
      <c r="O880" s="38">
        <f t="shared" si="1844"/>
        <v>111</v>
      </c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40"/>
      <c r="AE880" s="40"/>
      <c r="AF880" s="41">
        <f t="shared" si="1653"/>
        <v>0</v>
      </c>
      <c r="AG880" s="42"/>
    </row>
    <row r="881" spans="1:33" ht="13.8">
      <c r="A881" s="30" t="s">
        <v>5423</v>
      </c>
      <c r="B881" s="30" t="s">
        <v>5424</v>
      </c>
      <c r="C881" s="43"/>
      <c r="D881" s="44"/>
      <c r="E881" s="44"/>
      <c r="F881" s="35">
        <f t="shared" si="1763"/>
        <v>0</v>
      </c>
      <c r="G881" s="35">
        <f t="shared" si="1764"/>
        <v>0</v>
      </c>
      <c r="H881" s="35">
        <f t="shared" si="1622"/>
        <v>0</v>
      </c>
      <c r="I881" s="21">
        <f t="shared" si="1834"/>
        <v>18</v>
      </c>
      <c r="J881" s="37">
        <f t="shared" ref="J881:K881" si="1861">MAX(N881,P881,R881,T881,V881,X881,Z881,AB881,AD881)</f>
        <v>88.17</v>
      </c>
      <c r="K881" s="37">
        <f t="shared" si="1861"/>
        <v>104</v>
      </c>
      <c r="L881" s="38">
        <f t="shared" ref="L881:M881" si="1862">MIN(N881,P881,R881,T881,V881,X881,Z881,AB881,AD881)</f>
        <v>88.17</v>
      </c>
      <c r="M881" s="38">
        <f t="shared" si="1862"/>
        <v>104</v>
      </c>
      <c r="N881" s="38">
        <f t="shared" si="1843"/>
        <v>88.17</v>
      </c>
      <c r="O881" s="38">
        <f t="shared" si="1844"/>
        <v>104</v>
      </c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40"/>
      <c r="AE881" s="40"/>
      <c r="AF881" s="41">
        <f t="shared" si="1653"/>
        <v>0</v>
      </c>
      <c r="AG881" s="42"/>
    </row>
    <row r="882" spans="1:33" ht="13.8">
      <c r="A882" s="30" t="s">
        <v>5425</v>
      </c>
      <c r="B882" s="30" t="s">
        <v>5426</v>
      </c>
      <c r="C882" s="43"/>
      <c r="D882" s="44"/>
      <c r="E882" s="44"/>
      <c r="F882" s="35">
        <f t="shared" si="1763"/>
        <v>0</v>
      </c>
      <c r="G882" s="35">
        <f t="shared" si="1764"/>
        <v>0</v>
      </c>
      <c r="H882" s="35">
        <f t="shared" si="1622"/>
        <v>0</v>
      </c>
      <c r="I882" s="21">
        <f t="shared" si="1834"/>
        <v>18</v>
      </c>
      <c r="J882" s="37">
        <f t="shared" ref="J882:K882" si="1863">MAX(N882,P882,R882,T882,V882,X882,Z882,AB882,AD882)</f>
        <v>25.19</v>
      </c>
      <c r="K882" s="37">
        <f t="shared" si="1863"/>
        <v>30</v>
      </c>
      <c r="L882" s="38">
        <f t="shared" ref="L882:M882" si="1864">MIN(N882,P882,R882,T882,V882,X882,Z882,AB882,AD882)</f>
        <v>25.19</v>
      </c>
      <c r="M882" s="38">
        <f t="shared" si="1864"/>
        <v>30</v>
      </c>
      <c r="N882" s="38">
        <f t="shared" si="1843"/>
        <v>25.19</v>
      </c>
      <c r="O882" s="38">
        <f t="shared" si="1844"/>
        <v>30</v>
      </c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40"/>
      <c r="AE882" s="40"/>
      <c r="AF882" s="41">
        <f t="shared" si="1653"/>
        <v>0</v>
      </c>
      <c r="AG882" s="42"/>
    </row>
    <row r="883" spans="1:33" ht="13.8">
      <c r="A883" s="30" t="s">
        <v>5427</v>
      </c>
      <c r="B883" s="30" t="s">
        <v>5428</v>
      </c>
      <c r="C883" s="43"/>
      <c r="D883" s="44"/>
      <c r="E883" s="44"/>
      <c r="F883" s="35">
        <f t="shared" si="1763"/>
        <v>0</v>
      </c>
      <c r="G883" s="35">
        <f t="shared" si="1764"/>
        <v>0</v>
      </c>
      <c r="H883" s="35">
        <f t="shared" si="1622"/>
        <v>0</v>
      </c>
      <c r="I883" s="21">
        <f t="shared" si="1834"/>
        <v>18</v>
      </c>
      <c r="J883" s="37">
        <f t="shared" ref="J883:K883" si="1865">MAX(N883,P883,R883,T883,V883,X883,Z883,AB883,AD883)</f>
        <v>31.49</v>
      </c>
      <c r="K883" s="37">
        <f t="shared" si="1865"/>
        <v>37</v>
      </c>
      <c r="L883" s="38">
        <f t="shared" ref="L883:M883" si="1866">MIN(N883,P883,R883,T883,V883,X883,Z883,AB883,AD883)</f>
        <v>31.49</v>
      </c>
      <c r="M883" s="38">
        <f t="shared" si="1866"/>
        <v>37</v>
      </c>
      <c r="N883" s="38">
        <f t="shared" si="1843"/>
        <v>31.49</v>
      </c>
      <c r="O883" s="38">
        <f t="shared" si="1844"/>
        <v>37</v>
      </c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40"/>
      <c r="AE883" s="40"/>
      <c r="AF883" s="41">
        <f t="shared" si="1653"/>
        <v>0</v>
      </c>
      <c r="AG883" s="42"/>
    </row>
    <row r="884" spans="1:33" ht="13.8">
      <c r="A884" s="30" t="s">
        <v>5429</v>
      </c>
      <c r="B884" s="30" t="s">
        <v>5430</v>
      </c>
      <c r="C884" s="43"/>
      <c r="D884" s="44"/>
      <c r="E884" s="44"/>
      <c r="F884" s="35">
        <f t="shared" si="1763"/>
        <v>0</v>
      </c>
      <c r="G884" s="35">
        <f t="shared" si="1764"/>
        <v>0</v>
      </c>
      <c r="H884" s="35">
        <f t="shared" si="1622"/>
        <v>0</v>
      </c>
      <c r="I884" s="21">
        <f t="shared" si="1834"/>
        <v>28</v>
      </c>
      <c r="J884" s="37">
        <f t="shared" ref="J884:K884" si="1867">MAX(N884,P884,R884,T884,V884,X884,Z884,AB884,AD884)</f>
        <v>307.58</v>
      </c>
      <c r="K884" s="37">
        <f t="shared" si="1867"/>
        <v>394</v>
      </c>
      <c r="L884" s="38">
        <f t="shared" ref="L884:M884" si="1868">MIN(N884,P884,R884,T884,V884,X884,Z884,AB884,AD884)</f>
        <v>307.58</v>
      </c>
      <c r="M884" s="38">
        <f t="shared" si="1868"/>
        <v>394</v>
      </c>
      <c r="N884" s="38">
        <f t="shared" si="1843"/>
        <v>307.58</v>
      </c>
      <c r="O884" s="38">
        <f t="shared" si="1844"/>
        <v>394</v>
      </c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40"/>
      <c r="AE884" s="40"/>
      <c r="AF884" s="41">
        <f t="shared" si="1653"/>
        <v>0</v>
      </c>
      <c r="AG884" s="42"/>
    </row>
    <row r="885" spans="1:33" ht="13.8">
      <c r="A885" s="30" t="s">
        <v>5431</v>
      </c>
      <c r="B885" s="30" t="s">
        <v>5432</v>
      </c>
      <c r="C885" s="43"/>
      <c r="D885" s="44"/>
      <c r="E885" s="44"/>
      <c r="F885" s="35">
        <f t="shared" si="1763"/>
        <v>0</v>
      </c>
      <c r="G885" s="35">
        <f t="shared" si="1764"/>
        <v>0</v>
      </c>
      <c r="H885" s="35">
        <f t="shared" si="1622"/>
        <v>0</v>
      </c>
      <c r="I885" s="21">
        <f t="shared" si="1834"/>
        <v>18</v>
      </c>
      <c r="J885" s="37">
        <f t="shared" ref="J885:K885" si="1869">MAX(N885,P885,R885,T885,V885,X885,Z885,AB885,AD885)</f>
        <v>50.38</v>
      </c>
      <c r="K885" s="37">
        <f t="shared" si="1869"/>
        <v>59</v>
      </c>
      <c r="L885" s="38">
        <f t="shared" ref="L885:M885" si="1870">MIN(N885,P885,R885,T885,V885,X885,Z885,AB885,AD885)</f>
        <v>50.38</v>
      </c>
      <c r="M885" s="38">
        <f t="shared" si="1870"/>
        <v>59</v>
      </c>
      <c r="N885" s="38">
        <f t="shared" si="1843"/>
        <v>50.38</v>
      </c>
      <c r="O885" s="38">
        <f t="shared" si="1844"/>
        <v>59</v>
      </c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40"/>
      <c r="AE885" s="40"/>
      <c r="AF885" s="41">
        <f t="shared" si="1653"/>
        <v>0</v>
      </c>
      <c r="AG885" s="42"/>
    </row>
    <row r="886" spans="1:33" ht="13.8">
      <c r="A886" s="30" t="s">
        <v>5433</v>
      </c>
      <c r="B886" s="30" t="s">
        <v>5434</v>
      </c>
      <c r="C886" s="43"/>
      <c r="D886" s="44"/>
      <c r="E886" s="44"/>
      <c r="F886" s="35">
        <f t="shared" si="1763"/>
        <v>0</v>
      </c>
      <c r="G886" s="35">
        <f t="shared" si="1764"/>
        <v>0</v>
      </c>
      <c r="H886" s="35">
        <f t="shared" si="1622"/>
        <v>0</v>
      </c>
      <c r="I886" s="21">
        <f t="shared" si="1834"/>
        <v>28</v>
      </c>
      <c r="J886" s="37">
        <f t="shared" ref="J886:K886" si="1871">MAX(N886,P886,R886,T886,V886,X886,Z886,AB886,AD886)</f>
        <v>115.34</v>
      </c>
      <c r="K886" s="37">
        <f t="shared" si="1871"/>
        <v>148</v>
      </c>
      <c r="L886" s="38">
        <f t="shared" ref="L886:M886" si="1872">MIN(N886,P886,R886,T886,V886,X886,Z886,AB886,AD886)</f>
        <v>115.34</v>
      </c>
      <c r="M886" s="38">
        <f t="shared" si="1872"/>
        <v>148</v>
      </c>
      <c r="N886" s="38">
        <f t="shared" si="1843"/>
        <v>115.34</v>
      </c>
      <c r="O886" s="38">
        <f t="shared" si="1844"/>
        <v>148</v>
      </c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40"/>
      <c r="AE886" s="40"/>
      <c r="AF886" s="41">
        <f t="shared" si="1653"/>
        <v>0</v>
      </c>
      <c r="AG886" s="42"/>
    </row>
    <row r="887" spans="1:33" ht="13.8">
      <c r="A887" s="30" t="s">
        <v>5435</v>
      </c>
      <c r="B887" s="30" t="s">
        <v>5436</v>
      </c>
      <c r="C887" s="43"/>
      <c r="D887" s="44"/>
      <c r="E887" s="44"/>
      <c r="F887" s="35">
        <f t="shared" si="1763"/>
        <v>0</v>
      </c>
      <c r="G887" s="35">
        <f t="shared" si="1764"/>
        <v>0</v>
      </c>
      <c r="H887" s="35">
        <f t="shared" si="1622"/>
        <v>0</v>
      </c>
      <c r="I887" s="21">
        <f t="shared" si="1834"/>
        <v>28</v>
      </c>
      <c r="J887" s="37">
        <f t="shared" ref="J887:K887" si="1873">MAX(N887,P887,R887,T887,V887,X887,Z887,AB887,AD887)</f>
        <v>76.900000000000006</v>
      </c>
      <c r="K887" s="37">
        <f t="shared" si="1873"/>
        <v>98</v>
      </c>
      <c r="L887" s="38">
        <f t="shared" ref="L887:M887" si="1874">MIN(N887,P887,R887,T887,V887,X887,Z887,AB887,AD887)</f>
        <v>76.900000000000006</v>
      </c>
      <c r="M887" s="38">
        <f t="shared" si="1874"/>
        <v>98</v>
      </c>
      <c r="N887" s="38">
        <f t="shared" si="1843"/>
        <v>76.900000000000006</v>
      </c>
      <c r="O887" s="38">
        <f t="shared" si="1844"/>
        <v>98</v>
      </c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40"/>
      <c r="AE887" s="40"/>
      <c r="AF887" s="41">
        <f t="shared" si="1653"/>
        <v>0</v>
      </c>
      <c r="AG887" s="42"/>
    </row>
    <row r="888" spans="1:33" ht="27.6">
      <c r="A888" s="30" t="s">
        <v>5437</v>
      </c>
      <c r="B888" s="30" t="s">
        <v>5438</v>
      </c>
      <c r="C888" s="43"/>
      <c r="D888" s="44"/>
      <c r="E888" s="44"/>
      <c r="F888" s="35">
        <f t="shared" si="1763"/>
        <v>0</v>
      </c>
      <c r="G888" s="35">
        <f t="shared" si="1764"/>
        <v>0</v>
      </c>
      <c r="H888" s="35">
        <f t="shared" si="1622"/>
        <v>0</v>
      </c>
      <c r="I888" s="21">
        <f t="shared" si="1834"/>
        <v>18</v>
      </c>
      <c r="J888" s="37">
        <f t="shared" ref="J888:K888" si="1875">MAX(N888,P888,R888,T888,V888,X888,Z888,AB888,AD888)</f>
        <v>113.36</v>
      </c>
      <c r="K888" s="37">
        <f t="shared" si="1875"/>
        <v>134</v>
      </c>
      <c r="L888" s="38">
        <f t="shared" ref="L888:M888" si="1876">MIN(N888,P888,R888,T888,V888,X888,Z888,AB888,AD888)</f>
        <v>113.36</v>
      </c>
      <c r="M888" s="38">
        <f t="shared" si="1876"/>
        <v>134</v>
      </c>
      <c r="N888" s="38">
        <f t="shared" si="1843"/>
        <v>113.36</v>
      </c>
      <c r="O888" s="38">
        <f t="shared" si="1844"/>
        <v>134</v>
      </c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40"/>
      <c r="AE888" s="40"/>
      <c r="AF888" s="41">
        <f t="shared" si="1653"/>
        <v>0</v>
      </c>
      <c r="AG888" s="42"/>
    </row>
    <row r="889" spans="1:33" ht="27.6">
      <c r="A889" s="30" t="s">
        <v>5439</v>
      </c>
      <c r="B889" s="30" t="s">
        <v>5440</v>
      </c>
      <c r="C889" s="43"/>
      <c r="D889" s="44"/>
      <c r="E889" s="44"/>
      <c r="F889" s="35">
        <f t="shared" si="1763"/>
        <v>0</v>
      </c>
      <c r="G889" s="35">
        <f t="shared" si="1764"/>
        <v>0</v>
      </c>
      <c r="H889" s="35">
        <f t="shared" si="1622"/>
        <v>0</v>
      </c>
      <c r="I889" s="21">
        <f t="shared" si="1834"/>
        <v>18</v>
      </c>
      <c r="J889" s="37">
        <f t="shared" ref="J889:K889" si="1877">MAX(N889,P889,R889,T889,V889,X889,Z889,AB889,AD889)</f>
        <v>144.85</v>
      </c>
      <c r="K889" s="37">
        <f t="shared" si="1877"/>
        <v>171</v>
      </c>
      <c r="L889" s="38">
        <f t="shared" ref="L889:M889" si="1878">MIN(N889,P889,R889,T889,V889,X889,Z889,AB889,AD889)</f>
        <v>144.85</v>
      </c>
      <c r="M889" s="38">
        <f t="shared" si="1878"/>
        <v>171</v>
      </c>
      <c r="N889" s="38">
        <f t="shared" si="1843"/>
        <v>144.85</v>
      </c>
      <c r="O889" s="38">
        <f t="shared" si="1844"/>
        <v>171</v>
      </c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40"/>
      <c r="AE889" s="40"/>
      <c r="AF889" s="41">
        <f t="shared" si="1653"/>
        <v>0</v>
      </c>
      <c r="AG889" s="42"/>
    </row>
    <row r="890" spans="1:33" ht="27.6">
      <c r="A890" s="30" t="s">
        <v>112</v>
      </c>
      <c r="B890" s="30" t="s">
        <v>791</v>
      </c>
      <c r="C890" s="43"/>
      <c r="D890" s="44">
        <v>5</v>
      </c>
      <c r="E890" s="44">
        <v>11</v>
      </c>
      <c r="F890" s="35">
        <f t="shared" si="1763"/>
        <v>50</v>
      </c>
      <c r="G890" s="35">
        <f t="shared" si="1764"/>
        <v>50</v>
      </c>
      <c r="H890" s="35">
        <f t="shared" si="1622"/>
        <v>11</v>
      </c>
      <c r="I890" s="17">
        <v>18</v>
      </c>
      <c r="J890" s="37">
        <f t="shared" ref="J890:K890" si="1879">MAX(N890,P890,R890,T890,V890,X890,Z890,AB890,AD890)</f>
        <v>40</v>
      </c>
      <c r="K890" s="37">
        <f t="shared" si="1879"/>
        <v>50</v>
      </c>
      <c r="L890" s="38">
        <f t="shared" ref="L890:M890" si="1880">MIN(N890,P890,R890,T890,V890,X890,Z890,AB890,AD890)</f>
        <v>39</v>
      </c>
      <c r="M890" s="38">
        <f t="shared" si="1880"/>
        <v>48</v>
      </c>
      <c r="N890" s="38">
        <f t="shared" si="1843"/>
        <v>39</v>
      </c>
      <c r="O890" s="38">
        <f t="shared" si="1844"/>
        <v>50</v>
      </c>
      <c r="P890" s="39"/>
      <c r="Q890" s="39"/>
      <c r="R890" s="39">
        <f>VLOOKUP(A890,Primus,9,FALSE)</f>
        <v>40</v>
      </c>
      <c r="S890" s="39">
        <f>VLOOKUP(A890,Primus,11,FALSE)</f>
        <v>48</v>
      </c>
      <c r="T890" s="39">
        <f>VLOOKUP(A890,Magnus,9,FALSE)</f>
        <v>40</v>
      </c>
      <c r="U890" s="39">
        <f>VLOOKUP(A890,Magnus,11,FALSE)</f>
        <v>48</v>
      </c>
      <c r="V890" s="39">
        <f>VLOOKUP(A890,Reo_LI,9,FALSE)</f>
        <v>40</v>
      </c>
      <c r="W890" s="39">
        <f>VLOOKUP(A890,Reo_LI,11,FALSE)</f>
        <v>48</v>
      </c>
      <c r="X890" s="39">
        <f>VLOOKUP(A890,Zeal,9,FALSE)</f>
        <v>40</v>
      </c>
      <c r="Y890" s="39">
        <f>VLOOKUP(A890,Zeal,11,FALSE)</f>
        <v>48</v>
      </c>
      <c r="Z890" s="39"/>
      <c r="AA890" s="39"/>
      <c r="AB890" s="39"/>
      <c r="AC890" s="39"/>
      <c r="AD890" s="40"/>
      <c r="AE890" s="40"/>
      <c r="AF890" s="41">
        <f t="shared" si="1653"/>
        <v>-6</v>
      </c>
      <c r="AG890" s="42">
        <v>10</v>
      </c>
    </row>
    <row r="891" spans="1:33" ht="13.8">
      <c r="A891" s="30" t="s">
        <v>5441</v>
      </c>
      <c r="B891" s="30" t="s">
        <v>5442</v>
      </c>
      <c r="C891" s="43"/>
      <c r="D891" s="44"/>
      <c r="E891" s="44"/>
      <c r="F891" s="35">
        <f t="shared" si="1763"/>
        <v>0</v>
      </c>
      <c r="G891" s="35">
        <f t="shared" si="1764"/>
        <v>0</v>
      </c>
      <c r="H891" s="35">
        <f t="shared" si="1622"/>
        <v>0</v>
      </c>
      <c r="I891" s="21">
        <v>28</v>
      </c>
      <c r="J891" s="37">
        <f t="shared" ref="J891:K891" si="1881">MAX(N891,P891,R891,T891,V891,X891,Z891,AB891,AD891)</f>
        <v>108.94</v>
      </c>
      <c r="K891" s="37">
        <f t="shared" si="1881"/>
        <v>139</v>
      </c>
      <c r="L891" s="38">
        <f t="shared" ref="L891:M891" si="1882">MIN(N891,P891,R891,T891,V891,X891,Z891,AB891,AD891)</f>
        <v>108.94</v>
      </c>
      <c r="M891" s="38">
        <f t="shared" si="1882"/>
        <v>139</v>
      </c>
      <c r="N891" s="38">
        <f t="shared" si="1843"/>
        <v>108.94</v>
      </c>
      <c r="O891" s="38">
        <f t="shared" si="1844"/>
        <v>139</v>
      </c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40"/>
      <c r="AE891" s="40"/>
      <c r="AF891" s="41">
        <f t="shared" si="1653"/>
        <v>0</v>
      </c>
      <c r="AG891" s="42"/>
    </row>
    <row r="892" spans="1:33" ht="13.8">
      <c r="A892" s="30" t="s">
        <v>5443</v>
      </c>
      <c r="B892" s="30" t="s">
        <v>5444</v>
      </c>
      <c r="C892" s="43"/>
      <c r="D892" s="44"/>
      <c r="E892" s="44"/>
      <c r="F892" s="35">
        <f t="shared" si="1763"/>
        <v>0</v>
      </c>
      <c r="G892" s="35">
        <f t="shared" si="1764"/>
        <v>0</v>
      </c>
      <c r="H892" s="35">
        <f t="shared" si="1622"/>
        <v>0</v>
      </c>
      <c r="I892" s="21">
        <f>VLOOKUP(A892,Old_Inventory,9,FALSE)</f>
        <v>28</v>
      </c>
      <c r="J892" s="37">
        <f t="shared" ref="J892:K892" si="1883">MAX(N892,P892,R892,T892,V892,X892,Z892,AB892,AD892)</f>
        <v>44.86</v>
      </c>
      <c r="K892" s="37">
        <f t="shared" si="1883"/>
        <v>57</v>
      </c>
      <c r="L892" s="38">
        <f t="shared" ref="L892:M892" si="1884">MIN(N892,P892,R892,T892,V892,X892,Z892,AB892,AD892)</f>
        <v>44.86</v>
      </c>
      <c r="M892" s="38">
        <f t="shared" si="1884"/>
        <v>57</v>
      </c>
      <c r="N892" s="38">
        <f t="shared" si="1843"/>
        <v>44.86</v>
      </c>
      <c r="O892" s="38">
        <f t="shared" si="1844"/>
        <v>57</v>
      </c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40"/>
      <c r="AE892" s="40"/>
      <c r="AF892" s="41">
        <f t="shared" si="1653"/>
        <v>0</v>
      </c>
      <c r="AG892" s="42"/>
    </row>
    <row r="893" spans="1:33" ht="27.6">
      <c r="A893" s="30" t="s">
        <v>2486</v>
      </c>
      <c r="B893" s="30" t="s">
        <v>2487</v>
      </c>
      <c r="C893" s="43"/>
      <c r="D893" s="44"/>
      <c r="E893" s="44"/>
      <c r="F893" s="35">
        <f t="shared" si="1763"/>
        <v>0</v>
      </c>
      <c r="G893" s="35">
        <f t="shared" si="1764"/>
        <v>0</v>
      </c>
      <c r="H893" s="35">
        <f t="shared" si="1622"/>
        <v>0</v>
      </c>
      <c r="I893" s="17">
        <v>18</v>
      </c>
      <c r="J893" s="37">
        <f t="shared" ref="J893:K893" si="1885">MAX(N893,P893,R893,T893,V893,X893,Z893,AB893,AD893)</f>
        <v>56.68</v>
      </c>
      <c r="K893" s="37">
        <f t="shared" si="1885"/>
        <v>67</v>
      </c>
      <c r="L893" s="38">
        <f t="shared" ref="L893:M893" si="1886">MIN(N893,P893,R893,T893,V893,X893,Z893,AB893,AD893)</f>
        <v>43</v>
      </c>
      <c r="M893" s="38">
        <f t="shared" si="1886"/>
        <v>51</v>
      </c>
      <c r="N893" s="38">
        <f t="shared" si="1843"/>
        <v>56.68</v>
      </c>
      <c r="O893" s="38">
        <f t="shared" si="1844"/>
        <v>67</v>
      </c>
      <c r="P893" s="39"/>
      <c r="Q893" s="39"/>
      <c r="R893" s="39"/>
      <c r="S893" s="39"/>
      <c r="T893" s="39">
        <f>VLOOKUP(A893,Magnus,9,FALSE)</f>
        <v>43</v>
      </c>
      <c r="U893" s="39">
        <f>VLOOKUP(A893,Magnus,11,FALSE)</f>
        <v>51</v>
      </c>
      <c r="V893" s="39"/>
      <c r="W893" s="39"/>
      <c r="X893" s="39"/>
      <c r="Y893" s="39"/>
      <c r="Z893" s="39"/>
      <c r="AA893" s="39"/>
      <c r="AB893" s="39"/>
      <c r="AC893" s="39"/>
      <c r="AD893" s="40"/>
      <c r="AE893" s="40"/>
      <c r="AF893" s="41">
        <f t="shared" si="1653"/>
        <v>0</v>
      </c>
      <c r="AG893" s="42"/>
    </row>
    <row r="894" spans="1:33" ht="27.6">
      <c r="A894" s="30" t="s">
        <v>2488</v>
      </c>
      <c r="B894" s="30" t="s">
        <v>2489</v>
      </c>
      <c r="C894" s="43"/>
      <c r="D894" s="44"/>
      <c r="E894" s="44"/>
      <c r="F894" s="35">
        <f t="shared" si="1763"/>
        <v>0</v>
      </c>
      <c r="G894" s="35">
        <f t="shared" si="1764"/>
        <v>0</v>
      </c>
      <c r="H894" s="35">
        <f t="shared" si="1622"/>
        <v>0</v>
      </c>
      <c r="I894" s="17">
        <v>18</v>
      </c>
      <c r="J894" s="37">
        <f t="shared" ref="J894:K894" si="1887">MAX(N894,P894,R894,T894,V894,X894,Z894,AB894,AD894)</f>
        <v>18.89</v>
      </c>
      <c r="K894" s="37">
        <f t="shared" si="1887"/>
        <v>22</v>
      </c>
      <c r="L894" s="38">
        <f t="shared" ref="L894:M894" si="1888">MIN(N894,P894,R894,T894,V894,X894,Z894,AB894,AD894)</f>
        <v>14</v>
      </c>
      <c r="M894" s="38">
        <f t="shared" si="1888"/>
        <v>17</v>
      </c>
      <c r="N894" s="38">
        <f t="shared" si="1843"/>
        <v>18.89</v>
      </c>
      <c r="O894" s="38">
        <f t="shared" si="1844"/>
        <v>22</v>
      </c>
      <c r="P894" s="39"/>
      <c r="Q894" s="39"/>
      <c r="R894" s="39"/>
      <c r="S894" s="39"/>
      <c r="T894" s="39">
        <f>VLOOKUP(A894,Magnus,9,FALSE)</f>
        <v>14</v>
      </c>
      <c r="U894" s="39">
        <f>VLOOKUP(A894,Magnus,11,FALSE)</f>
        <v>17</v>
      </c>
      <c r="V894" s="39"/>
      <c r="W894" s="39"/>
      <c r="X894" s="39"/>
      <c r="Y894" s="39"/>
      <c r="Z894" s="39"/>
      <c r="AA894" s="39"/>
      <c r="AB894" s="39"/>
      <c r="AC894" s="39"/>
      <c r="AD894" s="40"/>
      <c r="AE894" s="40"/>
      <c r="AF894" s="41">
        <f t="shared" si="1653"/>
        <v>0</v>
      </c>
      <c r="AG894" s="42"/>
    </row>
    <row r="895" spans="1:33" ht="27.6">
      <c r="A895" s="30" t="s">
        <v>5445</v>
      </c>
      <c r="B895" s="30" t="s">
        <v>5446</v>
      </c>
      <c r="C895" s="43"/>
      <c r="D895" s="44"/>
      <c r="E895" s="44"/>
      <c r="F895" s="35">
        <f t="shared" si="1763"/>
        <v>0</v>
      </c>
      <c r="G895" s="35">
        <f t="shared" si="1764"/>
        <v>0</v>
      </c>
      <c r="H895" s="35">
        <f t="shared" si="1622"/>
        <v>0</v>
      </c>
      <c r="I895" s="21">
        <f t="shared" ref="I895:I902" si="1889">VLOOKUP(A895,Old_Inventory,9,FALSE)</f>
        <v>18</v>
      </c>
      <c r="J895" s="37">
        <f t="shared" ref="J895:K895" si="1890">MAX(N895,P895,R895,T895,V895,X895,Z895,AB895,AD895)</f>
        <v>56.68</v>
      </c>
      <c r="K895" s="37">
        <f t="shared" si="1890"/>
        <v>67</v>
      </c>
      <c r="L895" s="38">
        <f t="shared" ref="L895:M895" si="1891">MIN(N895,P895,R895,T895,V895,X895,Z895,AB895,AD895)</f>
        <v>56.68</v>
      </c>
      <c r="M895" s="38">
        <f t="shared" si="1891"/>
        <v>67</v>
      </c>
      <c r="N895" s="38">
        <f t="shared" si="1843"/>
        <v>56.68</v>
      </c>
      <c r="O895" s="38">
        <f t="shared" si="1844"/>
        <v>67</v>
      </c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40"/>
      <c r="AE895" s="40"/>
      <c r="AF895" s="41">
        <f t="shared" si="1653"/>
        <v>0</v>
      </c>
      <c r="AG895" s="42"/>
    </row>
    <row r="896" spans="1:33" ht="27.6">
      <c r="A896" s="30" t="s">
        <v>5447</v>
      </c>
      <c r="B896" s="30" t="s">
        <v>5448</v>
      </c>
      <c r="C896" s="43"/>
      <c r="D896" s="44"/>
      <c r="E896" s="44"/>
      <c r="F896" s="35">
        <f t="shared" si="1763"/>
        <v>0</v>
      </c>
      <c r="G896" s="35">
        <f t="shared" si="1764"/>
        <v>0</v>
      </c>
      <c r="H896" s="35">
        <f t="shared" si="1622"/>
        <v>0</v>
      </c>
      <c r="I896" s="21">
        <f t="shared" si="1889"/>
        <v>18</v>
      </c>
      <c r="J896" s="37">
        <f t="shared" ref="J896:K896" si="1892">MAX(N896,P896,R896,T896,V896,X896,Z896,AB896,AD896)</f>
        <v>125.96</v>
      </c>
      <c r="K896" s="37">
        <f t="shared" si="1892"/>
        <v>149</v>
      </c>
      <c r="L896" s="38">
        <f t="shared" ref="L896:M896" si="1893">MIN(N896,P896,R896,T896,V896,X896,Z896,AB896,AD896)</f>
        <v>125.96</v>
      </c>
      <c r="M896" s="38">
        <f t="shared" si="1893"/>
        <v>149</v>
      </c>
      <c r="N896" s="38">
        <f t="shared" si="1843"/>
        <v>125.96</v>
      </c>
      <c r="O896" s="38">
        <f t="shared" si="1844"/>
        <v>149</v>
      </c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40"/>
      <c r="AE896" s="40"/>
      <c r="AF896" s="41">
        <f t="shared" si="1653"/>
        <v>0</v>
      </c>
      <c r="AG896" s="42"/>
    </row>
    <row r="897" spans="1:33" ht="27.6">
      <c r="A897" s="30" t="s">
        <v>5449</v>
      </c>
      <c r="B897" s="30" t="s">
        <v>5450</v>
      </c>
      <c r="C897" s="43"/>
      <c r="D897" s="44"/>
      <c r="E897" s="44"/>
      <c r="F897" s="35">
        <f t="shared" si="1763"/>
        <v>0</v>
      </c>
      <c r="G897" s="35">
        <f t="shared" si="1764"/>
        <v>0</v>
      </c>
      <c r="H897" s="35">
        <f t="shared" si="1622"/>
        <v>0</v>
      </c>
      <c r="I897" s="21">
        <f t="shared" si="1889"/>
        <v>18</v>
      </c>
      <c r="J897" s="37">
        <f t="shared" ref="J897:K897" si="1894">MAX(N897,P897,R897,T897,V897,X897,Z897,AB897,AD897)</f>
        <v>195.24</v>
      </c>
      <c r="K897" s="37">
        <f t="shared" si="1894"/>
        <v>230</v>
      </c>
      <c r="L897" s="38">
        <f t="shared" ref="L897:M897" si="1895">MIN(N897,P897,R897,T897,V897,X897,Z897,AB897,AD897)</f>
        <v>195.24</v>
      </c>
      <c r="M897" s="38">
        <f t="shared" si="1895"/>
        <v>230</v>
      </c>
      <c r="N897" s="38">
        <f t="shared" si="1843"/>
        <v>195.24</v>
      </c>
      <c r="O897" s="38">
        <f t="shared" si="1844"/>
        <v>230</v>
      </c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40"/>
      <c r="AE897" s="40"/>
      <c r="AF897" s="41">
        <f t="shared" si="1653"/>
        <v>0</v>
      </c>
      <c r="AG897" s="42"/>
    </row>
    <row r="898" spans="1:33" ht="13.8">
      <c r="A898" s="30" t="s">
        <v>5451</v>
      </c>
      <c r="B898" s="30" t="s">
        <v>5452</v>
      </c>
      <c r="C898" s="43"/>
      <c r="D898" s="44"/>
      <c r="E898" s="44"/>
      <c r="F898" s="35">
        <f t="shared" si="1763"/>
        <v>0</v>
      </c>
      <c r="G898" s="35">
        <f t="shared" si="1764"/>
        <v>0</v>
      </c>
      <c r="H898" s="35">
        <f t="shared" si="1622"/>
        <v>0</v>
      </c>
      <c r="I898" s="21">
        <f t="shared" si="1889"/>
        <v>18</v>
      </c>
      <c r="J898" s="37">
        <f t="shared" ref="J898:K898" si="1896">MAX(N898,P898,R898,T898,V898,X898,Z898,AB898,AD898)</f>
        <v>296.01</v>
      </c>
      <c r="K898" s="37">
        <f t="shared" si="1896"/>
        <v>349</v>
      </c>
      <c r="L898" s="38">
        <f t="shared" ref="L898:M898" si="1897">MIN(N898,P898,R898,T898,V898,X898,Z898,AB898,AD898)</f>
        <v>296.01</v>
      </c>
      <c r="M898" s="38">
        <f t="shared" si="1897"/>
        <v>349</v>
      </c>
      <c r="N898" s="38">
        <f t="shared" si="1843"/>
        <v>296.01</v>
      </c>
      <c r="O898" s="38">
        <f t="shared" si="1844"/>
        <v>349</v>
      </c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40"/>
      <c r="AE898" s="40"/>
      <c r="AF898" s="41">
        <f t="shared" si="1653"/>
        <v>0</v>
      </c>
      <c r="AG898" s="42"/>
    </row>
    <row r="899" spans="1:33" ht="27.6">
      <c r="A899" s="30" t="s">
        <v>5453</v>
      </c>
      <c r="B899" s="30" t="s">
        <v>5454</v>
      </c>
      <c r="C899" s="43"/>
      <c r="D899" s="44"/>
      <c r="E899" s="44"/>
      <c r="F899" s="35">
        <f t="shared" ref="F899:F962" si="1898">IFERROR(SUMIF(Purchase_ItemCode, A899, Purchase_Qty), 0)</f>
        <v>0</v>
      </c>
      <c r="G899" s="35">
        <f t="shared" ref="G899:G962" si="1899">IFERROR(COUNTIF(Sales_PartCode, A899), 0)</f>
        <v>0</v>
      </c>
      <c r="H899" s="35">
        <f t="shared" si="1622"/>
        <v>0</v>
      </c>
      <c r="I899" s="21">
        <f t="shared" si="1889"/>
        <v>18</v>
      </c>
      <c r="J899" s="37">
        <f t="shared" ref="J899:K899" si="1900">MAX(N899,P899,R899,T899,V899,X899,Z899,AB899,AD899)</f>
        <v>144.85</v>
      </c>
      <c r="K899" s="37">
        <f t="shared" si="1900"/>
        <v>171</v>
      </c>
      <c r="L899" s="38">
        <f t="shared" ref="L899:M899" si="1901">MIN(N899,P899,R899,T899,V899,X899,Z899,AB899,AD899)</f>
        <v>144.85</v>
      </c>
      <c r="M899" s="38">
        <f t="shared" si="1901"/>
        <v>171</v>
      </c>
      <c r="N899" s="38">
        <f t="shared" si="1843"/>
        <v>144.85</v>
      </c>
      <c r="O899" s="38">
        <f t="shared" si="1844"/>
        <v>171</v>
      </c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40"/>
      <c r="AE899" s="40"/>
      <c r="AF899" s="41">
        <f t="shared" si="1653"/>
        <v>0</v>
      </c>
      <c r="AG899" s="42"/>
    </row>
    <row r="900" spans="1:33" ht="13.8">
      <c r="A900" s="30" t="s">
        <v>5455</v>
      </c>
      <c r="B900" s="30" t="s">
        <v>5456</v>
      </c>
      <c r="C900" s="43"/>
      <c r="D900" s="44"/>
      <c r="E900" s="44"/>
      <c r="F900" s="35">
        <f t="shared" si="1898"/>
        <v>0</v>
      </c>
      <c r="G900" s="35">
        <f t="shared" si="1899"/>
        <v>0</v>
      </c>
      <c r="H900" s="35">
        <f t="shared" si="1622"/>
        <v>0</v>
      </c>
      <c r="I900" s="21">
        <f t="shared" si="1889"/>
        <v>18</v>
      </c>
      <c r="J900" s="37">
        <f t="shared" ref="J900:K900" si="1902">MAX(N900,P900,R900,T900,V900,X900,Z900,AB900,AD900)</f>
        <v>258.22000000000003</v>
      </c>
      <c r="K900" s="37">
        <f t="shared" si="1902"/>
        <v>305</v>
      </c>
      <c r="L900" s="38">
        <f t="shared" ref="L900:M900" si="1903">MIN(N900,P900,R900,T900,V900,X900,Z900,AB900,AD900)</f>
        <v>258.22000000000003</v>
      </c>
      <c r="M900" s="38">
        <f t="shared" si="1903"/>
        <v>305</v>
      </c>
      <c r="N900" s="38">
        <f t="shared" si="1843"/>
        <v>258.22000000000003</v>
      </c>
      <c r="O900" s="38">
        <f t="shared" si="1844"/>
        <v>305</v>
      </c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40"/>
      <c r="AE900" s="40"/>
      <c r="AF900" s="41">
        <f t="shared" si="1653"/>
        <v>0</v>
      </c>
      <c r="AG900" s="42"/>
    </row>
    <row r="901" spans="1:33" ht="13.8">
      <c r="A901" s="30" t="s">
        <v>5457</v>
      </c>
      <c r="B901" s="30" t="s">
        <v>5458</v>
      </c>
      <c r="C901" s="43"/>
      <c r="D901" s="44"/>
      <c r="E901" s="44"/>
      <c r="F901" s="35">
        <f t="shared" si="1898"/>
        <v>0</v>
      </c>
      <c r="G901" s="35">
        <f t="shared" si="1899"/>
        <v>0</v>
      </c>
      <c r="H901" s="35">
        <f t="shared" si="1622"/>
        <v>0</v>
      </c>
      <c r="I901" s="21">
        <f t="shared" si="1889"/>
        <v>18</v>
      </c>
      <c r="J901" s="37">
        <f t="shared" ref="J901:K901" si="1904">MAX(N901,P901,R901,T901,V901,X901,Z901,AB901,AD901)</f>
        <v>62.98</v>
      </c>
      <c r="K901" s="37">
        <f t="shared" si="1904"/>
        <v>74</v>
      </c>
      <c r="L901" s="38">
        <f t="shared" ref="L901:M901" si="1905">MIN(N901,P901,R901,T901,V901,X901,Z901,AB901,AD901)</f>
        <v>62.98</v>
      </c>
      <c r="M901" s="38">
        <f t="shared" si="1905"/>
        <v>74</v>
      </c>
      <c r="N901" s="38">
        <f t="shared" si="1843"/>
        <v>62.98</v>
      </c>
      <c r="O901" s="38">
        <f t="shared" si="1844"/>
        <v>74</v>
      </c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40"/>
      <c r="AE901" s="40"/>
      <c r="AF901" s="41">
        <f t="shared" si="1653"/>
        <v>0</v>
      </c>
      <c r="AG901" s="42"/>
    </row>
    <row r="902" spans="1:33" ht="13.8">
      <c r="A902" s="30" t="s">
        <v>5459</v>
      </c>
      <c r="B902" s="30" t="s">
        <v>5460</v>
      </c>
      <c r="C902" s="43"/>
      <c r="D902" s="44"/>
      <c r="E902" s="44"/>
      <c r="F902" s="35">
        <f t="shared" si="1898"/>
        <v>0</v>
      </c>
      <c r="G902" s="35">
        <f t="shared" si="1899"/>
        <v>0</v>
      </c>
      <c r="H902" s="35">
        <f t="shared" si="1622"/>
        <v>0</v>
      </c>
      <c r="I902" s="21">
        <f t="shared" si="1889"/>
        <v>18</v>
      </c>
      <c r="J902" s="37">
        <f t="shared" ref="J902:K902" si="1906">MAX(N902,P902,R902,T902,V902,X902,Z902,AB902,AD902)</f>
        <v>69.28</v>
      </c>
      <c r="K902" s="37">
        <f t="shared" si="1906"/>
        <v>82</v>
      </c>
      <c r="L902" s="38">
        <f t="shared" ref="L902:M902" si="1907">MIN(N902,P902,R902,T902,V902,X902,Z902,AB902,AD902)</f>
        <v>69.28</v>
      </c>
      <c r="M902" s="38">
        <f t="shared" si="1907"/>
        <v>82</v>
      </c>
      <c r="N902" s="38">
        <f t="shared" si="1843"/>
        <v>69.28</v>
      </c>
      <c r="O902" s="38">
        <f t="shared" si="1844"/>
        <v>82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40"/>
      <c r="AE902" s="40"/>
      <c r="AF902" s="41">
        <f t="shared" si="1653"/>
        <v>0</v>
      </c>
      <c r="AG902" s="42"/>
    </row>
    <row r="903" spans="1:33" ht="13.8">
      <c r="A903" s="30" t="s">
        <v>647</v>
      </c>
      <c r="B903" s="30" t="s">
        <v>805</v>
      </c>
      <c r="C903" s="43"/>
      <c r="D903" s="44">
        <v>2</v>
      </c>
      <c r="E903" s="44">
        <v>4</v>
      </c>
      <c r="F903" s="35">
        <f t="shared" si="1898"/>
        <v>0</v>
      </c>
      <c r="G903" s="35">
        <f t="shared" si="1899"/>
        <v>1</v>
      </c>
      <c r="H903" s="35">
        <f t="shared" si="1622"/>
        <v>3</v>
      </c>
      <c r="I903" s="17">
        <v>18</v>
      </c>
      <c r="J903" s="37">
        <f t="shared" ref="J903:K903" si="1908">MAX(N903,P903,R903,T903,V903,X903,Z903,AB903,AD903)</f>
        <v>132.26</v>
      </c>
      <c r="K903" s="37">
        <f t="shared" si="1908"/>
        <v>156</v>
      </c>
      <c r="L903" s="38">
        <f t="shared" ref="L903:M903" si="1909">MIN(N903,P903,R903,T903,V903,X903,Z903,AB903,AD903)</f>
        <v>94</v>
      </c>
      <c r="M903" s="38">
        <f t="shared" si="1909"/>
        <v>111</v>
      </c>
      <c r="N903" s="38">
        <f t="shared" si="1843"/>
        <v>132.26</v>
      </c>
      <c r="O903" s="38">
        <f t="shared" si="1844"/>
        <v>156</v>
      </c>
      <c r="P903" s="39">
        <f>VLOOKUP(A903,MagnusNeo,9,FALSE)</f>
        <v>94</v>
      </c>
      <c r="Q903" s="39">
        <f>VLOOKUP(A903,MagnusNeo,11,FALSE)</f>
        <v>111</v>
      </c>
      <c r="R903" s="39">
        <f>VLOOKUP(A903,Primus,9,FALSE)</f>
        <v>94</v>
      </c>
      <c r="S903" s="39">
        <f>VLOOKUP(A903,Primus,11,FALSE)</f>
        <v>111</v>
      </c>
      <c r="T903" s="39">
        <f>VLOOKUP(A903,Magnus,9,FALSE)</f>
        <v>94</v>
      </c>
      <c r="U903" s="39">
        <f>VLOOKUP(A903,Magnus,11,FALSE)</f>
        <v>111</v>
      </c>
      <c r="V903" s="39"/>
      <c r="W903" s="39"/>
      <c r="X903" s="39">
        <f>VLOOKUP(A903,Zeal,9,FALSE)</f>
        <v>94</v>
      </c>
      <c r="Y903" s="39">
        <f>VLOOKUP(A903,Zeal,11,FALSE)</f>
        <v>111</v>
      </c>
      <c r="Z903" s="39"/>
      <c r="AA903" s="39"/>
      <c r="AB903" s="39"/>
      <c r="AC903" s="39"/>
      <c r="AD903" s="40"/>
      <c r="AE903" s="40"/>
      <c r="AF903" s="41">
        <f t="shared" si="1653"/>
        <v>-1</v>
      </c>
      <c r="AG903" s="42"/>
    </row>
    <row r="904" spans="1:33" ht="13.8">
      <c r="A904" s="30" t="s">
        <v>5461</v>
      </c>
      <c r="B904" s="30" t="s">
        <v>5462</v>
      </c>
      <c r="C904" s="43"/>
      <c r="D904" s="44"/>
      <c r="E904" s="44"/>
      <c r="F904" s="35">
        <f t="shared" si="1898"/>
        <v>0</v>
      </c>
      <c r="G904" s="35">
        <f t="shared" si="1899"/>
        <v>0</v>
      </c>
      <c r="H904" s="35">
        <f t="shared" si="1622"/>
        <v>0</v>
      </c>
      <c r="I904" s="21">
        <f>VLOOKUP(A904,Old_Inventory,9,FALSE)</f>
        <v>28</v>
      </c>
      <c r="J904" s="37">
        <f t="shared" ref="J904:K904" si="1910">MAX(N904,P904,R904,T904,V904,X904,Z904,AB904,AD904)</f>
        <v>160.19999999999999</v>
      </c>
      <c r="K904" s="37">
        <f t="shared" si="1910"/>
        <v>205</v>
      </c>
      <c r="L904" s="38">
        <f t="shared" ref="L904:M904" si="1911">MIN(N904,P904,R904,T904,V904,X904,Z904,AB904,AD904)</f>
        <v>160.19999999999999</v>
      </c>
      <c r="M904" s="38">
        <f t="shared" si="1911"/>
        <v>205</v>
      </c>
      <c r="N904" s="38">
        <f t="shared" si="1843"/>
        <v>160.19999999999999</v>
      </c>
      <c r="O904" s="38">
        <f t="shared" si="1844"/>
        <v>205</v>
      </c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40"/>
      <c r="AE904" s="40"/>
      <c r="AF904" s="41">
        <f t="shared" si="1653"/>
        <v>0</v>
      </c>
      <c r="AG904" s="42"/>
    </row>
    <row r="905" spans="1:33" ht="13.8">
      <c r="A905" s="30" t="s">
        <v>5463</v>
      </c>
      <c r="B905" s="30" t="s">
        <v>5464</v>
      </c>
      <c r="C905" s="43"/>
      <c r="D905" s="44"/>
      <c r="E905" s="44"/>
      <c r="F905" s="35">
        <f t="shared" si="1898"/>
        <v>0</v>
      </c>
      <c r="G905" s="35">
        <f t="shared" si="1899"/>
        <v>0</v>
      </c>
      <c r="H905" s="35">
        <f t="shared" si="1622"/>
        <v>0</v>
      </c>
      <c r="I905" s="21">
        <f>VLOOKUP(A905,Old_Inventory,9,FALSE)</f>
        <v>18</v>
      </c>
      <c r="J905" s="37">
        <f t="shared" ref="J905:K905" si="1912">MAX(N905,P905,R905,T905,V905,X905,Z905,AB905,AD905)</f>
        <v>144.85</v>
      </c>
      <c r="K905" s="37">
        <f t="shared" si="1912"/>
        <v>171</v>
      </c>
      <c r="L905" s="38">
        <f t="shared" ref="L905:M905" si="1913">MIN(N905,P905,R905,T905,V905,X905,Z905,AB905,AD905)</f>
        <v>144.85</v>
      </c>
      <c r="M905" s="38">
        <f t="shared" si="1913"/>
        <v>171</v>
      </c>
      <c r="N905" s="38">
        <f t="shared" si="1843"/>
        <v>144.85</v>
      </c>
      <c r="O905" s="38">
        <f t="shared" si="1844"/>
        <v>171</v>
      </c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40"/>
      <c r="AE905" s="40"/>
      <c r="AF905" s="41">
        <f t="shared" si="1653"/>
        <v>0</v>
      </c>
      <c r="AG905" s="42"/>
    </row>
    <row r="906" spans="1:33" ht="13.8">
      <c r="A906" s="30" t="s">
        <v>165</v>
      </c>
      <c r="B906" s="30" t="s">
        <v>798</v>
      </c>
      <c r="C906" s="43"/>
      <c r="D906" s="44">
        <v>2</v>
      </c>
      <c r="E906" s="44">
        <v>4</v>
      </c>
      <c r="F906" s="35">
        <f t="shared" si="1898"/>
        <v>15</v>
      </c>
      <c r="G906" s="35">
        <f t="shared" si="1899"/>
        <v>16</v>
      </c>
      <c r="H906" s="35">
        <f t="shared" si="1622"/>
        <v>3</v>
      </c>
      <c r="I906" s="17">
        <v>18</v>
      </c>
      <c r="J906" s="37">
        <f t="shared" ref="J906:K906" si="1914">MAX(N906,P906,R906,T906,V906,X906,Z906,AB906,AD906)</f>
        <v>105</v>
      </c>
      <c r="K906" s="37">
        <f t="shared" si="1914"/>
        <v>134</v>
      </c>
      <c r="L906" s="38">
        <f t="shared" ref="L906:M906" si="1915">MIN(N906,P906,R906,T906,V906,X906,Z906,AB906,AD906)</f>
        <v>105</v>
      </c>
      <c r="M906" s="38">
        <f t="shared" si="1915"/>
        <v>124</v>
      </c>
      <c r="N906" s="38">
        <f t="shared" si="1843"/>
        <v>105</v>
      </c>
      <c r="O906" s="38">
        <f t="shared" si="1844"/>
        <v>134</v>
      </c>
      <c r="P906" s="39"/>
      <c r="Q906" s="39"/>
      <c r="R906" s="39"/>
      <c r="S906" s="39"/>
      <c r="T906" s="39">
        <f>VLOOKUP(A906,Magnus,9,FALSE)</f>
        <v>105</v>
      </c>
      <c r="U906" s="39">
        <f>VLOOKUP(A906,Magnus,11,FALSE)</f>
        <v>124</v>
      </c>
      <c r="V906" s="39"/>
      <c r="W906" s="39"/>
      <c r="X906" s="39">
        <f>VLOOKUP(A906,Zeal,9,FALSE)</f>
        <v>105</v>
      </c>
      <c r="Y906" s="39">
        <f>VLOOKUP(A906,Zeal,11,FALSE)</f>
        <v>124</v>
      </c>
      <c r="Z906" s="39"/>
      <c r="AA906" s="39"/>
      <c r="AB906" s="39"/>
      <c r="AC906" s="39"/>
      <c r="AD906" s="40"/>
      <c r="AE906" s="40"/>
      <c r="AF906" s="41">
        <f t="shared" si="1653"/>
        <v>-1</v>
      </c>
      <c r="AG906" s="42"/>
    </row>
    <row r="907" spans="1:33" ht="13.8">
      <c r="A907" s="30" t="s">
        <v>5465</v>
      </c>
      <c r="B907" s="30" t="s">
        <v>5466</v>
      </c>
      <c r="C907" s="43"/>
      <c r="D907" s="44"/>
      <c r="E907" s="44"/>
      <c r="F907" s="35">
        <f t="shared" si="1898"/>
        <v>0</v>
      </c>
      <c r="G907" s="35">
        <f t="shared" si="1899"/>
        <v>0</v>
      </c>
      <c r="H907" s="35">
        <f t="shared" si="1622"/>
        <v>0</v>
      </c>
      <c r="I907" s="21">
        <f>VLOOKUP(A907,Old_Inventory,9,FALSE)</f>
        <v>18</v>
      </c>
      <c r="J907" s="37">
        <f t="shared" ref="J907:K907" si="1916">MAX(N907,P907,R907,T907,V907,X907,Z907,AB907,AD907)</f>
        <v>163.75</v>
      </c>
      <c r="K907" s="37">
        <f t="shared" si="1916"/>
        <v>193</v>
      </c>
      <c r="L907" s="38">
        <f t="shared" ref="L907:M907" si="1917">MIN(N907,P907,R907,T907,V907,X907,Z907,AB907,AD907)</f>
        <v>163.75</v>
      </c>
      <c r="M907" s="38">
        <f t="shared" si="1917"/>
        <v>193</v>
      </c>
      <c r="N907" s="38">
        <f t="shared" si="1843"/>
        <v>163.75</v>
      </c>
      <c r="O907" s="38">
        <f t="shared" si="1844"/>
        <v>193</v>
      </c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40"/>
      <c r="AE907" s="40"/>
      <c r="AF907" s="41">
        <f t="shared" si="1653"/>
        <v>0</v>
      </c>
      <c r="AG907" s="42"/>
    </row>
    <row r="908" spans="1:33" ht="27.6">
      <c r="A908" s="30" t="s">
        <v>5467</v>
      </c>
      <c r="B908" s="30" t="s">
        <v>5468</v>
      </c>
      <c r="C908" s="43"/>
      <c r="D908" s="44"/>
      <c r="E908" s="44"/>
      <c r="F908" s="35">
        <f t="shared" si="1898"/>
        <v>0</v>
      </c>
      <c r="G908" s="35">
        <f t="shared" si="1899"/>
        <v>0</v>
      </c>
      <c r="H908" s="35">
        <f t="shared" si="1622"/>
        <v>0</v>
      </c>
      <c r="I908" s="21">
        <f>VLOOKUP(A908,Old_Inventory,9,FALSE)</f>
        <v>18</v>
      </c>
      <c r="J908" s="37">
        <f t="shared" ref="J908:K908" si="1918">MAX(N908,P908,R908,T908,V908,X908,Z908,AB908,AD908)</f>
        <v>220.43</v>
      </c>
      <c r="K908" s="37">
        <f t="shared" si="1918"/>
        <v>260</v>
      </c>
      <c r="L908" s="38">
        <f t="shared" ref="L908:M908" si="1919">MIN(N908,P908,R908,T908,V908,X908,Z908,AB908,AD908)</f>
        <v>220.43</v>
      </c>
      <c r="M908" s="38">
        <f t="shared" si="1919"/>
        <v>260</v>
      </c>
      <c r="N908" s="38">
        <f t="shared" si="1843"/>
        <v>220.43</v>
      </c>
      <c r="O908" s="38">
        <f t="shared" si="1844"/>
        <v>260</v>
      </c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40"/>
      <c r="AE908" s="40"/>
      <c r="AF908" s="41">
        <f t="shared" si="1653"/>
        <v>0</v>
      </c>
      <c r="AG908" s="42"/>
    </row>
    <row r="909" spans="1:33" ht="13.8">
      <c r="A909" s="30" t="s">
        <v>2118</v>
      </c>
      <c r="B909" s="30" t="s">
        <v>2119</v>
      </c>
      <c r="C909" s="43"/>
      <c r="D909" s="44"/>
      <c r="E909" s="44"/>
      <c r="F909" s="35">
        <f t="shared" si="1898"/>
        <v>0</v>
      </c>
      <c r="G909" s="35">
        <f t="shared" si="1899"/>
        <v>0</v>
      </c>
      <c r="H909" s="35">
        <f t="shared" si="1622"/>
        <v>0</v>
      </c>
      <c r="I909" s="17">
        <v>18</v>
      </c>
      <c r="J909" s="37">
        <f t="shared" ref="J909:K909" si="1920">MAX(N909,P909,R909,T909,V909,X909,Z909,AB909,AD909)</f>
        <v>26</v>
      </c>
      <c r="K909" s="37">
        <f t="shared" si="1920"/>
        <v>33</v>
      </c>
      <c r="L909" s="38">
        <f t="shared" ref="L909:M909" si="1921">MIN(N909,P909,R909,T909,V909,X909,Z909,AB909,AD909)</f>
        <v>26</v>
      </c>
      <c r="M909" s="38">
        <f t="shared" si="1921"/>
        <v>31</v>
      </c>
      <c r="N909" s="38">
        <f t="shared" si="1843"/>
        <v>26</v>
      </c>
      <c r="O909" s="38">
        <f t="shared" si="1844"/>
        <v>33</v>
      </c>
      <c r="P909" s="39"/>
      <c r="Q909" s="39"/>
      <c r="R909" s="39">
        <f>VLOOKUP(A909,Primus,9,FALSE)</f>
        <v>26</v>
      </c>
      <c r="S909" s="39">
        <f>VLOOKUP(A909,Primus,11,FALSE)</f>
        <v>31</v>
      </c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40"/>
      <c r="AE909" s="40"/>
      <c r="AF909" s="41">
        <f t="shared" si="1653"/>
        <v>0</v>
      </c>
      <c r="AG909" s="42"/>
    </row>
    <row r="910" spans="1:33" ht="13.8">
      <c r="A910" s="30" t="s">
        <v>5469</v>
      </c>
      <c r="B910" s="30" t="s">
        <v>5470</v>
      </c>
      <c r="C910" s="43"/>
      <c r="D910" s="44"/>
      <c r="E910" s="44"/>
      <c r="F910" s="35">
        <f t="shared" si="1898"/>
        <v>0</v>
      </c>
      <c r="G910" s="35">
        <f t="shared" si="1899"/>
        <v>0</v>
      </c>
      <c r="H910" s="35">
        <f t="shared" si="1622"/>
        <v>0</v>
      </c>
      <c r="I910" s="21">
        <f>VLOOKUP(A910,Old_Inventory,9,FALSE)</f>
        <v>28</v>
      </c>
      <c r="J910" s="37">
        <f t="shared" ref="J910:K910" si="1922">MAX(N910,P910,R910,T910,V910,X910,Z910,AB910,AD910)</f>
        <v>275.54000000000002</v>
      </c>
      <c r="K910" s="37">
        <f t="shared" si="1922"/>
        <v>353</v>
      </c>
      <c r="L910" s="38">
        <f t="shared" ref="L910:M910" si="1923">MIN(N910,P910,R910,T910,V910,X910,Z910,AB910,AD910)</f>
        <v>275.54000000000002</v>
      </c>
      <c r="M910" s="38">
        <f t="shared" si="1923"/>
        <v>353</v>
      </c>
      <c r="N910" s="38">
        <f t="shared" si="1843"/>
        <v>275.54000000000002</v>
      </c>
      <c r="O910" s="38">
        <f t="shared" si="1844"/>
        <v>353</v>
      </c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40"/>
      <c r="AE910" s="40"/>
      <c r="AF910" s="41">
        <f t="shared" si="1653"/>
        <v>0</v>
      </c>
      <c r="AG910" s="42"/>
    </row>
    <row r="911" spans="1:33" ht="13.8">
      <c r="A911" s="30" t="s">
        <v>5471</v>
      </c>
      <c r="B911" s="30" t="s">
        <v>5472</v>
      </c>
      <c r="C911" s="43"/>
      <c r="D911" s="44"/>
      <c r="E911" s="44"/>
      <c r="F911" s="35">
        <f t="shared" si="1898"/>
        <v>0</v>
      </c>
      <c r="G911" s="35">
        <f t="shared" si="1899"/>
        <v>0</v>
      </c>
      <c r="H911" s="35">
        <f t="shared" si="1622"/>
        <v>0</v>
      </c>
      <c r="I911" s="21">
        <f>VLOOKUP(A911,Old_Inventory,9,FALSE)</f>
        <v>28</v>
      </c>
      <c r="J911" s="37">
        <f t="shared" ref="J911:K911" si="1924">MAX(N911,P911,R911,T911,V911,X911,Z911,AB911,AD911)</f>
        <v>108.94</v>
      </c>
      <c r="K911" s="37">
        <f t="shared" si="1924"/>
        <v>139</v>
      </c>
      <c r="L911" s="38">
        <f t="shared" ref="L911:M911" si="1925">MIN(N911,P911,R911,T911,V911,X911,Z911,AB911,AD911)</f>
        <v>108.94</v>
      </c>
      <c r="M911" s="38">
        <f t="shared" si="1925"/>
        <v>139</v>
      </c>
      <c r="N911" s="38">
        <f t="shared" si="1843"/>
        <v>108.94</v>
      </c>
      <c r="O911" s="38">
        <f t="shared" si="1844"/>
        <v>139</v>
      </c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40"/>
      <c r="AE911" s="40"/>
      <c r="AF911" s="41">
        <f t="shared" si="1653"/>
        <v>0</v>
      </c>
      <c r="AG911" s="42"/>
    </row>
    <row r="912" spans="1:33" ht="13.8">
      <c r="A912" s="30" t="s">
        <v>5473</v>
      </c>
      <c r="B912" s="30" t="s">
        <v>5474</v>
      </c>
      <c r="C912" s="43"/>
      <c r="D912" s="44"/>
      <c r="E912" s="44"/>
      <c r="F912" s="35">
        <f t="shared" si="1898"/>
        <v>0</v>
      </c>
      <c r="G912" s="35">
        <f t="shared" si="1899"/>
        <v>0</v>
      </c>
      <c r="H912" s="35">
        <f t="shared" si="1622"/>
        <v>0</v>
      </c>
      <c r="I912" s="21">
        <f>VLOOKUP(A912,Old_Inventory,9,FALSE)</f>
        <v>28</v>
      </c>
      <c r="J912" s="37">
        <f t="shared" ref="J912:K912" si="1926">MAX(N912,P912,R912,T912,V912,X912,Z912,AB912,AD912)</f>
        <v>51.26</v>
      </c>
      <c r="K912" s="37">
        <f t="shared" si="1926"/>
        <v>66</v>
      </c>
      <c r="L912" s="38">
        <f t="shared" ref="L912:M912" si="1927">MIN(N912,P912,R912,T912,V912,X912,Z912,AB912,AD912)</f>
        <v>51.26</v>
      </c>
      <c r="M912" s="38">
        <f t="shared" si="1927"/>
        <v>66</v>
      </c>
      <c r="N912" s="38">
        <f t="shared" si="1843"/>
        <v>51.26</v>
      </c>
      <c r="O912" s="38">
        <f t="shared" si="1844"/>
        <v>66</v>
      </c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40"/>
      <c r="AE912" s="40"/>
      <c r="AF912" s="41">
        <f t="shared" si="1653"/>
        <v>0</v>
      </c>
      <c r="AG912" s="42"/>
    </row>
    <row r="913" spans="1:33" ht="13.8">
      <c r="A913" s="30" t="s">
        <v>5475</v>
      </c>
      <c r="B913" s="30" t="s">
        <v>5476</v>
      </c>
      <c r="C913" s="43"/>
      <c r="D913" s="44"/>
      <c r="E913" s="44"/>
      <c r="F913" s="35">
        <f t="shared" si="1898"/>
        <v>0</v>
      </c>
      <c r="G913" s="35">
        <f t="shared" si="1899"/>
        <v>0</v>
      </c>
      <c r="H913" s="35">
        <f t="shared" si="1622"/>
        <v>0</v>
      </c>
      <c r="I913" s="21">
        <f>VLOOKUP(A913,Old_Inventory,9,FALSE)</f>
        <v>28</v>
      </c>
      <c r="J913" s="37">
        <f t="shared" ref="J913:K913" si="1928">MAX(N913,P913,R913,T913,V913,X913,Z913,AB913,AD913)</f>
        <v>147.38</v>
      </c>
      <c r="K913" s="37">
        <f t="shared" si="1928"/>
        <v>189</v>
      </c>
      <c r="L913" s="38">
        <f t="shared" ref="L913:M913" si="1929">MIN(N913,P913,R913,T913,V913,X913,Z913,AB913,AD913)</f>
        <v>147.38</v>
      </c>
      <c r="M913" s="38">
        <f t="shared" si="1929"/>
        <v>189</v>
      </c>
      <c r="N913" s="38">
        <f t="shared" si="1843"/>
        <v>147.38</v>
      </c>
      <c r="O913" s="38">
        <f t="shared" si="1844"/>
        <v>189</v>
      </c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40"/>
      <c r="AE913" s="40"/>
      <c r="AF913" s="41">
        <f t="shared" si="1653"/>
        <v>0</v>
      </c>
      <c r="AG913" s="42"/>
    </row>
    <row r="914" spans="1:33" ht="13.8">
      <c r="A914" s="33" t="s">
        <v>3935</v>
      </c>
      <c r="B914" s="33" t="s">
        <v>3936</v>
      </c>
      <c r="C914" s="34"/>
      <c r="D914" s="35"/>
      <c r="E914" s="35"/>
      <c r="F914" s="35">
        <f t="shared" si="1898"/>
        <v>0</v>
      </c>
      <c r="G914" s="35">
        <f t="shared" si="1899"/>
        <v>0</v>
      </c>
      <c r="H914" s="35">
        <f t="shared" si="1622"/>
        <v>0</v>
      </c>
      <c r="I914" s="17">
        <v>18</v>
      </c>
      <c r="J914" s="37">
        <f t="shared" ref="J914:K914" si="1930">MAX(N914,P914,R914,T914,V914,X914,Z914,AB914,AD914)</f>
        <v>823</v>
      </c>
      <c r="K914" s="37">
        <f t="shared" si="1930"/>
        <v>972</v>
      </c>
      <c r="L914" s="38">
        <f t="shared" ref="L914:M914" si="1931">MIN(N914,P914,R914,T914,V914,X914,Z914,AB914,AD914)</f>
        <v>325</v>
      </c>
      <c r="M914" s="38">
        <f t="shared" si="1931"/>
        <v>383</v>
      </c>
      <c r="N914" s="38">
        <f t="shared" si="1843"/>
        <v>325</v>
      </c>
      <c r="O914" s="38">
        <f t="shared" si="1844"/>
        <v>383</v>
      </c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>
        <f>VLOOKUP(A914,Nexus,9,FALSE)</f>
        <v>823</v>
      </c>
      <c r="AC914" s="39">
        <f>VLOOKUP(A914,Nexus,11,FALSE)</f>
        <v>972</v>
      </c>
      <c r="AD914" s="40"/>
      <c r="AE914" s="40"/>
      <c r="AF914" s="41">
        <f t="shared" si="1653"/>
        <v>0</v>
      </c>
      <c r="AG914" s="42"/>
    </row>
    <row r="915" spans="1:33" ht="13.8">
      <c r="A915" s="30" t="s">
        <v>5477</v>
      </c>
      <c r="B915" s="30" t="s">
        <v>5478</v>
      </c>
      <c r="C915" s="43"/>
      <c r="D915" s="44"/>
      <c r="E915" s="44"/>
      <c r="F915" s="35">
        <f t="shared" si="1898"/>
        <v>0</v>
      </c>
      <c r="G915" s="35">
        <f t="shared" si="1899"/>
        <v>0</v>
      </c>
      <c r="H915" s="35">
        <f t="shared" si="1622"/>
        <v>0</v>
      </c>
      <c r="I915" s="21">
        <f>VLOOKUP(A915,Old_Inventory,9,FALSE)</f>
        <v>28</v>
      </c>
      <c r="J915" s="37">
        <f t="shared" ref="J915:K915" si="1932">MAX(N915,P915,R915,T915,V915,X915,Z915,AB915,AD915)</f>
        <v>448.56</v>
      </c>
      <c r="K915" s="37">
        <f t="shared" si="1932"/>
        <v>574</v>
      </c>
      <c r="L915" s="38">
        <f t="shared" ref="L915:M915" si="1933">MIN(N915,P915,R915,T915,V915,X915,Z915,AB915,AD915)</f>
        <v>448.56</v>
      </c>
      <c r="M915" s="38">
        <f t="shared" si="1933"/>
        <v>574</v>
      </c>
      <c r="N915" s="38">
        <f t="shared" si="1843"/>
        <v>448.56</v>
      </c>
      <c r="O915" s="38">
        <f t="shared" si="1844"/>
        <v>574</v>
      </c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40"/>
      <c r="AE915" s="40"/>
      <c r="AF915" s="41">
        <f t="shared" si="1653"/>
        <v>0</v>
      </c>
      <c r="AG915" s="42"/>
    </row>
    <row r="916" spans="1:33" ht="13.8">
      <c r="A916" s="30" t="s">
        <v>336</v>
      </c>
      <c r="B916" s="30" t="s">
        <v>2490</v>
      </c>
      <c r="C916" s="43"/>
      <c r="D916" s="44">
        <v>2</v>
      </c>
      <c r="E916" s="44">
        <v>1</v>
      </c>
      <c r="F916" s="35">
        <f t="shared" si="1898"/>
        <v>7</v>
      </c>
      <c r="G916" s="35">
        <f t="shared" si="1899"/>
        <v>7</v>
      </c>
      <c r="H916" s="35">
        <f t="shared" si="1622"/>
        <v>1</v>
      </c>
      <c r="I916" s="17">
        <v>18</v>
      </c>
      <c r="J916" s="37">
        <f t="shared" ref="J916:K916" si="1934">MAX(N916,P916,R916,T916,V916,X916,Z916,AB916,AD916)</f>
        <v>590</v>
      </c>
      <c r="K916" s="37">
        <f t="shared" si="1934"/>
        <v>754</v>
      </c>
      <c r="L916" s="38">
        <f t="shared" ref="L916:M916" si="1935">MIN(N916,P916,R916,T916,V916,X916,Z916,AB916,AD916)</f>
        <v>589</v>
      </c>
      <c r="M916" s="38">
        <f t="shared" si="1935"/>
        <v>697</v>
      </c>
      <c r="N916" s="38">
        <f t="shared" si="1843"/>
        <v>589</v>
      </c>
      <c r="O916" s="38">
        <f t="shared" si="1844"/>
        <v>754</v>
      </c>
      <c r="P916" s="39"/>
      <c r="Q916" s="39"/>
      <c r="R916" s="39"/>
      <c r="S916" s="39"/>
      <c r="T916" s="39">
        <f>VLOOKUP(A916,Magnus,9,FALSE)</f>
        <v>590</v>
      </c>
      <c r="U916" s="39">
        <f>VLOOKUP(A916,Magnus,11,FALSE)</f>
        <v>697</v>
      </c>
      <c r="V916" s="39"/>
      <c r="W916" s="39"/>
      <c r="X916" s="39"/>
      <c r="Y916" s="39"/>
      <c r="Z916" s="39"/>
      <c r="AA916" s="39"/>
      <c r="AB916" s="39"/>
      <c r="AC916" s="39"/>
      <c r="AD916" s="40"/>
      <c r="AE916" s="40"/>
      <c r="AF916" s="41">
        <f t="shared" si="1653"/>
        <v>1</v>
      </c>
      <c r="AG916" s="42">
        <v>0</v>
      </c>
    </row>
    <row r="917" spans="1:33" ht="13.8">
      <c r="A917" s="30" t="s">
        <v>5479</v>
      </c>
      <c r="B917" s="30" t="s">
        <v>5480</v>
      </c>
      <c r="C917" s="43"/>
      <c r="D917" s="44"/>
      <c r="E917" s="44"/>
      <c r="F917" s="35">
        <f t="shared" si="1898"/>
        <v>0</v>
      </c>
      <c r="G917" s="35">
        <f t="shared" si="1899"/>
        <v>0</v>
      </c>
      <c r="H917" s="35">
        <f t="shared" si="1622"/>
        <v>0</v>
      </c>
      <c r="I917" s="21">
        <f>VLOOKUP(A917,Old_Inventory,9,FALSE)</f>
        <v>28</v>
      </c>
      <c r="J917" s="37">
        <f t="shared" ref="J917:K917" si="1936">MAX(N917,P917,R917,T917,V917,X917,Z917,AB917,AD917)</f>
        <v>717.7</v>
      </c>
      <c r="K917" s="37">
        <f t="shared" si="1936"/>
        <v>919</v>
      </c>
      <c r="L917" s="38">
        <f t="shared" ref="L917:M917" si="1937">MIN(N917,P917,R917,T917,V917,X917,Z917,AB917,AD917)</f>
        <v>717.7</v>
      </c>
      <c r="M917" s="38">
        <f t="shared" si="1937"/>
        <v>919</v>
      </c>
      <c r="N917" s="38">
        <f t="shared" si="1843"/>
        <v>717.7</v>
      </c>
      <c r="O917" s="38">
        <f t="shared" si="1844"/>
        <v>919</v>
      </c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40"/>
      <c r="AE917" s="40"/>
      <c r="AF917" s="41">
        <f t="shared" si="1653"/>
        <v>0</v>
      </c>
      <c r="AG917" s="42"/>
    </row>
    <row r="918" spans="1:33" ht="13.8">
      <c r="A918" s="30" t="s">
        <v>5481</v>
      </c>
      <c r="B918" s="30" t="s">
        <v>5482</v>
      </c>
      <c r="C918" s="43"/>
      <c r="D918" s="44"/>
      <c r="E918" s="44"/>
      <c r="F918" s="35">
        <f t="shared" si="1898"/>
        <v>0</v>
      </c>
      <c r="G918" s="35">
        <f t="shared" si="1899"/>
        <v>0</v>
      </c>
      <c r="H918" s="35">
        <f t="shared" si="1622"/>
        <v>0</v>
      </c>
      <c r="I918" s="21">
        <f>VLOOKUP(A918,Old_Inventory,9,FALSE)</f>
        <v>18</v>
      </c>
      <c r="J918" s="37">
        <f t="shared" ref="J918:K918" si="1938">MAX(N918,P918,R918,T918,V918,X918,Z918,AB918,AD918)</f>
        <v>497.54</v>
      </c>
      <c r="K918" s="37">
        <f t="shared" si="1938"/>
        <v>587</v>
      </c>
      <c r="L918" s="38">
        <f t="shared" ref="L918:M918" si="1939">MIN(N918,P918,R918,T918,V918,X918,Z918,AB918,AD918)</f>
        <v>497.54</v>
      </c>
      <c r="M918" s="38">
        <f t="shared" si="1939"/>
        <v>587</v>
      </c>
      <c r="N918" s="38">
        <f t="shared" si="1843"/>
        <v>497.54</v>
      </c>
      <c r="O918" s="38">
        <f t="shared" si="1844"/>
        <v>587</v>
      </c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40"/>
      <c r="AE918" s="40"/>
      <c r="AF918" s="41">
        <f t="shared" si="1653"/>
        <v>0</v>
      </c>
      <c r="AG918" s="42"/>
    </row>
    <row r="919" spans="1:33" ht="13.8">
      <c r="A919" s="30" t="s">
        <v>5483</v>
      </c>
      <c r="B919" s="30" t="s">
        <v>5484</v>
      </c>
      <c r="C919" s="43"/>
      <c r="D919" s="44"/>
      <c r="E919" s="44"/>
      <c r="F919" s="35">
        <f t="shared" si="1898"/>
        <v>0</v>
      </c>
      <c r="G919" s="35">
        <f t="shared" si="1899"/>
        <v>0</v>
      </c>
      <c r="H919" s="35">
        <f t="shared" si="1622"/>
        <v>0</v>
      </c>
      <c r="I919" s="21">
        <f>VLOOKUP(A919,Old_Inventory,9,FALSE)</f>
        <v>28</v>
      </c>
      <c r="J919" s="37">
        <f t="shared" ref="J919:K919" si="1940">MAX(N919,P919,R919,T919,V919,X919,Z919,AB919,AD919)</f>
        <v>576.72</v>
      </c>
      <c r="K919" s="37">
        <f t="shared" si="1940"/>
        <v>738</v>
      </c>
      <c r="L919" s="38">
        <f t="shared" ref="L919:M919" si="1941">MIN(N919,P919,R919,T919,V919,X919,Z919,AB919,AD919)</f>
        <v>576.72</v>
      </c>
      <c r="M919" s="38">
        <f t="shared" si="1941"/>
        <v>738</v>
      </c>
      <c r="N919" s="38">
        <f t="shared" si="1843"/>
        <v>576.72</v>
      </c>
      <c r="O919" s="38">
        <f t="shared" si="1844"/>
        <v>738</v>
      </c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40"/>
      <c r="AE919" s="40"/>
      <c r="AF919" s="41">
        <f t="shared" si="1653"/>
        <v>0</v>
      </c>
      <c r="AG919" s="42"/>
    </row>
    <row r="920" spans="1:33" ht="13.8">
      <c r="A920" s="30" t="s">
        <v>2847</v>
      </c>
      <c r="B920" s="30" t="s">
        <v>2848</v>
      </c>
      <c r="C920" s="43"/>
      <c r="D920" s="44"/>
      <c r="E920" s="44"/>
      <c r="F920" s="35">
        <f t="shared" si="1898"/>
        <v>0</v>
      </c>
      <c r="G920" s="35">
        <f t="shared" si="1899"/>
        <v>0</v>
      </c>
      <c r="H920" s="35">
        <f t="shared" si="1622"/>
        <v>0</v>
      </c>
      <c r="I920" s="17">
        <v>18</v>
      </c>
      <c r="J920" s="37">
        <f t="shared" ref="J920:K920" si="1942">MAX(N920,P920,R920,T920,V920,X920,Z920,AB920,AD920)</f>
        <v>576.72</v>
      </c>
      <c r="K920" s="37">
        <f t="shared" si="1942"/>
        <v>738</v>
      </c>
      <c r="L920" s="38">
        <f t="shared" ref="L920:M920" si="1943">MIN(N920,P920,R920,T920,V920,X920,Z920,AB920,AD920)</f>
        <v>541</v>
      </c>
      <c r="M920" s="38">
        <f t="shared" si="1943"/>
        <v>639</v>
      </c>
      <c r="N920" s="38">
        <f t="shared" si="1843"/>
        <v>576.72</v>
      </c>
      <c r="O920" s="38">
        <f t="shared" si="1844"/>
        <v>738</v>
      </c>
      <c r="P920" s="39"/>
      <c r="Q920" s="39"/>
      <c r="R920" s="39"/>
      <c r="S920" s="39"/>
      <c r="T920" s="39"/>
      <c r="U920" s="39"/>
      <c r="V920" s="39">
        <f>VLOOKUP(A920,Reo_LI,9,FALSE)</f>
        <v>541</v>
      </c>
      <c r="W920" s="39">
        <f>VLOOKUP(A920,Reo_LI,11,FALSE)</f>
        <v>639</v>
      </c>
      <c r="X920" s="39"/>
      <c r="Y920" s="39"/>
      <c r="Z920" s="39"/>
      <c r="AA920" s="39"/>
      <c r="AB920" s="39"/>
      <c r="AC920" s="39"/>
      <c r="AD920" s="40"/>
      <c r="AE920" s="40"/>
      <c r="AF920" s="41">
        <f t="shared" si="1653"/>
        <v>0</v>
      </c>
      <c r="AG920" s="42"/>
    </row>
    <row r="921" spans="1:33" ht="13.8">
      <c r="A921" s="30" t="s">
        <v>3591</v>
      </c>
      <c r="B921" s="30" t="s">
        <v>3592</v>
      </c>
      <c r="C921" s="43"/>
      <c r="D921" s="44"/>
      <c r="E921" s="44"/>
      <c r="F921" s="35">
        <f t="shared" si="1898"/>
        <v>0</v>
      </c>
      <c r="G921" s="35">
        <f t="shared" si="1899"/>
        <v>0</v>
      </c>
      <c r="H921" s="35">
        <f t="shared" si="1622"/>
        <v>0</v>
      </c>
      <c r="I921" s="17">
        <v>18</v>
      </c>
      <c r="J921" s="37">
        <f t="shared" ref="J921:K921" si="1944">MAX(N921,P921,R921,T921,V921,X921,Z921,AB921,AD921)</f>
        <v>514</v>
      </c>
      <c r="K921" s="37">
        <f t="shared" si="1944"/>
        <v>657</v>
      </c>
      <c r="L921" s="38">
        <f t="shared" ref="L921:M921" si="1945">MIN(N921,P921,R921,T921,V921,X921,Z921,AB921,AD921)</f>
        <v>514</v>
      </c>
      <c r="M921" s="38">
        <f t="shared" si="1945"/>
        <v>607</v>
      </c>
      <c r="N921" s="38">
        <f t="shared" si="1843"/>
        <v>514</v>
      </c>
      <c r="O921" s="38">
        <f t="shared" si="1844"/>
        <v>657</v>
      </c>
      <c r="P921" s="39"/>
      <c r="Q921" s="39"/>
      <c r="R921" s="39"/>
      <c r="S921" s="39"/>
      <c r="T921" s="39"/>
      <c r="U921" s="39"/>
      <c r="V921" s="39"/>
      <c r="W921" s="39"/>
      <c r="X921" s="39">
        <f>VLOOKUP(A921,Zeal,9,FALSE)</f>
        <v>514</v>
      </c>
      <c r="Y921" s="39">
        <f>VLOOKUP(A921,Zeal,11,FALSE)</f>
        <v>607</v>
      </c>
      <c r="Z921" s="39"/>
      <c r="AA921" s="39"/>
      <c r="AB921" s="39"/>
      <c r="AC921" s="39"/>
      <c r="AD921" s="40"/>
      <c r="AE921" s="40"/>
      <c r="AF921" s="41">
        <f t="shared" si="1653"/>
        <v>0</v>
      </c>
      <c r="AG921" s="42"/>
    </row>
    <row r="922" spans="1:33" ht="13.8">
      <c r="A922" s="30" t="s">
        <v>2120</v>
      </c>
      <c r="B922" s="30" t="s">
        <v>2121</v>
      </c>
      <c r="C922" s="43"/>
      <c r="D922" s="44">
        <v>1</v>
      </c>
      <c r="E922" s="44">
        <v>1</v>
      </c>
      <c r="F922" s="35">
        <f t="shared" si="1898"/>
        <v>0</v>
      </c>
      <c r="G922" s="35">
        <f t="shared" si="1899"/>
        <v>0</v>
      </c>
      <c r="H922" s="35">
        <f t="shared" si="1622"/>
        <v>1</v>
      </c>
      <c r="I922" s="17">
        <v>18</v>
      </c>
      <c r="J922" s="37">
        <f t="shared" ref="J922:K922" si="1946">MAX(N922,P922,R922,T922,V922,X922,Z922,AB922,AD922)</f>
        <v>530</v>
      </c>
      <c r="K922" s="37">
        <f t="shared" si="1946"/>
        <v>678</v>
      </c>
      <c r="L922" s="38">
        <f t="shared" ref="L922:M922" si="1947">MIN(N922,P922,R922,T922,V922,X922,Z922,AB922,AD922)</f>
        <v>529</v>
      </c>
      <c r="M922" s="38">
        <f t="shared" si="1947"/>
        <v>626</v>
      </c>
      <c r="N922" s="38">
        <f t="shared" si="1843"/>
        <v>529</v>
      </c>
      <c r="O922" s="38">
        <f t="shared" si="1844"/>
        <v>678</v>
      </c>
      <c r="P922" s="39"/>
      <c r="Q922" s="39"/>
      <c r="R922" s="39">
        <f>VLOOKUP(A922,Primus,9,FALSE)</f>
        <v>530</v>
      </c>
      <c r="S922" s="39">
        <f>VLOOKUP(A922,Primus,11,FALSE)</f>
        <v>626</v>
      </c>
      <c r="T922" s="39">
        <f>VLOOKUP(A922,Magnus,9,FALSE)</f>
        <v>530</v>
      </c>
      <c r="U922" s="39">
        <f>VLOOKUP(A922,Magnus,11,FALSE)</f>
        <v>626</v>
      </c>
      <c r="V922" s="39"/>
      <c r="W922" s="39"/>
      <c r="X922" s="39"/>
      <c r="Y922" s="39"/>
      <c r="Z922" s="39"/>
      <c r="AA922" s="39"/>
      <c r="AB922" s="39"/>
      <c r="AC922" s="39"/>
      <c r="AD922" s="40"/>
      <c r="AE922" s="40"/>
      <c r="AF922" s="41">
        <f t="shared" si="1653"/>
        <v>0</v>
      </c>
      <c r="AG922" s="42"/>
    </row>
    <row r="923" spans="1:33" ht="13.8">
      <c r="A923" s="30" t="s">
        <v>2491</v>
      </c>
      <c r="B923" s="30" t="s">
        <v>5485</v>
      </c>
      <c r="C923" s="43"/>
      <c r="D923" s="44"/>
      <c r="E923" s="44"/>
      <c r="F923" s="35">
        <f t="shared" si="1898"/>
        <v>0</v>
      </c>
      <c r="G923" s="35">
        <f t="shared" si="1899"/>
        <v>0</v>
      </c>
      <c r="H923" s="35">
        <f t="shared" si="1622"/>
        <v>0</v>
      </c>
      <c r="I923" s="17">
        <v>18</v>
      </c>
      <c r="J923" s="37">
        <f t="shared" ref="J923:K923" si="1948">MAX(N923,P923,R923,T923,V923,X923,Z923,AB923,AD923)</f>
        <v>525.46</v>
      </c>
      <c r="K923" s="37">
        <f t="shared" si="1948"/>
        <v>673</v>
      </c>
      <c r="L923" s="38">
        <f t="shared" ref="L923:M923" si="1949">MIN(N923,P923,R923,T923,V923,X923,Z923,AB923,AD923)</f>
        <v>520</v>
      </c>
      <c r="M923" s="38">
        <f t="shared" si="1949"/>
        <v>614</v>
      </c>
      <c r="N923" s="38">
        <f t="shared" si="1843"/>
        <v>525.46</v>
      </c>
      <c r="O923" s="38">
        <f t="shared" si="1844"/>
        <v>673</v>
      </c>
      <c r="P923" s="39"/>
      <c r="Q923" s="39"/>
      <c r="R923" s="39"/>
      <c r="S923" s="39"/>
      <c r="T923" s="39">
        <f>VLOOKUP(A923,Magnus,9,FALSE)</f>
        <v>520</v>
      </c>
      <c r="U923" s="39">
        <f>VLOOKUP(A923,Magnus,11,FALSE)</f>
        <v>614</v>
      </c>
      <c r="V923" s="39"/>
      <c r="W923" s="39"/>
      <c r="X923" s="39"/>
      <c r="Y923" s="39"/>
      <c r="Z923" s="39"/>
      <c r="AA923" s="39"/>
      <c r="AB923" s="39"/>
      <c r="AC923" s="39"/>
      <c r="AD923" s="40"/>
      <c r="AE923" s="40"/>
      <c r="AF923" s="41">
        <f t="shared" si="1653"/>
        <v>0</v>
      </c>
      <c r="AG923" s="42"/>
    </row>
    <row r="924" spans="1:33" ht="13.8">
      <c r="A924" s="33" t="s">
        <v>1666</v>
      </c>
      <c r="B924" s="33" t="s">
        <v>1667</v>
      </c>
      <c r="C924" s="34"/>
      <c r="D924" s="35"/>
      <c r="E924" s="35"/>
      <c r="F924" s="35">
        <f t="shared" si="1898"/>
        <v>0</v>
      </c>
      <c r="G924" s="35">
        <f t="shared" si="1899"/>
        <v>0</v>
      </c>
      <c r="H924" s="35">
        <f t="shared" si="1622"/>
        <v>0</v>
      </c>
      <c r="I924" s="17">
        <v>18</v>
      </c>
      <c r="J924" s="37">
        <f t="shared" ref="J924:K924" si="1950">MAX(N924,P924,R924,T924,V924,X924,Z924,AB924,AD924)</f>
        <v>515</v>
      </c>
      <c r="K924" s="37">
        <f t="shared" si="1950"/>
        <v>660</v>
      </c>
      <c r="L924" s="38">
        <f t="shared" ref="L924:M924" si="1951">MIN(N924,P924,R924,T924,V924,X924,Z924,AB924,AD924)</f>
        <v>515</v>
      </c>
      <c r="M924" s="38">
        <f t="shared" si="1951"/>
        <v>608</v>
      </c>
      <c r="N924" s="38">
        <f t="shared" si="1843"/>
        <v>515</v>
      </c>
      <c r="O924" s="38">
        <f t="shared" si="1844"/>
        <v>660</v>
      </c>
      <c r="P924" s="39">
        <f>VLOOKUP(A924,MagnusNeo,9,FALSE)</f>
        <v>515</v>
      </c>
      <c r="Q924" s="39">
        <f>VLOOKUP(A924,MagnusNeo,11,FALSE)</f>
        <v>608</v>
      </c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40"/>
      <c r="AE924" s="40"/>
      <c r="AF924" s="41">
        <f t="shared" si="1653"/>
        <v>0</v>
      </c>
      <c r="AG924" s="42"/>
    </row>
    <row r="925" spans="1:33" ht="13.8">
      <c r="A925" s="30" t="s">
        <v>5486</v>
      </c>
      <c r="B925" s="30" t="s">
        <v>5487</v>
      </c>
      <c r="C925" s="43"/>
      <c r="D925" s="44"/>
      <c r="E925" s="44"/>
      <c r="F925" s="35">
        <f t="shared" si="1898"/>
        <v>0</v>
      </c>
      <c r="G925" s="35">
        <f t="shared" si="1899"/>
        <v>0</v>
      </c>
      <c r="H925" s="35">
        <f t="shared" si="1622"/>
        <v>0</v>
      </c>
      <c r="I925" s="21">
        <f t="shared" ref="I925:I933" si="1952">VLOOKUP(A925,Old_Inventory,9,FALSE)</f>
        <v>18</v>
      </c>
      <c r="J925" s="37">
        <f t="shared" ref="J925:K925" si="1953">MAX(N925,P925,R925,T925,V925,X925,Z925,AB925,AD925)</f>
        <v>365.28</v>
      </c>
      <c r="K925" s="37">
        <f t="shared" si="1953"/>
        <v>431</v>
      </c>
      <c r="L925" s="38">
        <f t="shared" ref="L925:M925" si="1954">MIN(N925,P925,R925,T925,V925,X925,Z925,AB925,AD925)</f>
        <v>365.28</v>
      </c>
      <c r="M925" s="38">
        <f t="shared" si="1954"/>
        <v>431</v>
      </c>
      <c r="N925" s="38">
        <f t="shared" si="1843"/>
        <v>365.28</v>
      </c>
      <c r="O925" s="38">
        <f t="shared" si="1844"/>
        <v>431</v>
      </c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40"/>
      <c r="AE925" s="40"/>
      <c r="AF925" s="41">
        <f t="shared" si="1653"/>
        <v>0</v>
      </c>
      <c r="AG925" s="42"/>
    </row>
    <row r="926" spans="1:33" ht="27.6">
      <c r="A926" s="30" t="s">
        <v>5488</v>
      </c>
      <c r="B926" s="30" t="s">
        <v>5489</v>
      </c>
      <c r="C926" s="43"/>
      <c r="D926" s="44"/>
      <c r="E926" s="44"/>
      <c r="F926" s="35">
        <f t="shared" si="1898"/>
        <v>0</v>
      </c>
      <c r="G926" s="35">
        <f t="shared" si="1899"/>
        <v>0</v>
      </c>
      <c r="H926" s="35">
        <f t="shared" si="1622"/>
        <v>0</v>
      </c>
      <c r="I926" s="21">
        <f t="shared" si="1952"/>
        <v>18</v>
      </c>
      <c r="J926" s="37">
        <f t="shared" ref="J926:K926" si="1955">MAX(N926,P926,R926,T926,V926,X926,Z926,AB926,AD926)</f>
        <v>62.98</v>
      </c>
      <c r="K926" s="37">
        <f t="shared" si="1955"/>
        <v>74</v>
      </c>
      <c r="L926" s="38">
        <f t="shared" ref="L926:M926" si="1956">MIN(N926,P926,R926,T926,V926,X926,Z926,AB926,AD926)</f>
        <v>62.98</v>
      </c>
      <c r="M926" s="38">
        <f t="shared" si="1956"/>
        <v>74</v>
      </c>
      <c r="N926" s="38">
        <f t="shared" si="1843"/>
        <v>62.98</v>
      </c>
      <c r="O926" s="38">
        <f t="shared" si="1844"/>
        <v>74</v>
      </c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40"/>
      <c r="AE926" s="40"/>
      <c r="AF926" s="41">
        <f t="shared" si="1653"/>
        <v>0</v>
      </c>
      <c r="AG926" s="42"/>
    </row>
    <row r="927" spans="1:33" ht="13.8">
      <c r="A927" s="30" t="s">
        <v>5490</v>
      </c>
      <c r="B927" s="30" t="s">
        <v>5491</v>
      </c>
      <c r="C927" s="43"/>
      <c r="D927" s="44"/>
      <c r="E927" s="44"/>
      <c r="F927" s="35">
        <f t="shared" si="1898"/>
        <v>0</v>
      </c>
      <c r="G927" s="35">
        <f t="shared" si="1899"/>
        <v>0</v>
      </c>
      <c r="H927" s="35">
        <f t="shared" si="1622"/>
        <v>0</v>
      </c>
      <c r="I927" s="21">
        <f t="shared" si="1952"/>
        <v>28</v>
      </c>
      <c r="J927" s="37">
        <f t="shared" ref="J927:K927" si="1957">MAX(N927,P927,R927,T927,V927,X927,Z927,AB927,AD927)</f>
        <v>1941.62</v>
      </c>
      <c r="K927" s="37">
        <f t="shared" si="1957"/>
        <v>2485</v>
      </c>
      <c r="L927" s="38">
        <f t="shared" ref="L927:M927" si="1958">MIN(N927,P927,R927,T927,V927,X927,Z927,AB927,AD927)</f>
        <v>1941.62</v>
      </c>
      <c r="M927" s="38">
        <f t="shared" si="1958"/>
        <v>2485</v>
      </c>
      <c r="N927" s="38">
        <f t="shared" si="1843"/>
        <v>1941.62</v>
      </c>
      <c r="O927" s="38">
        <f t="shared" si="1844"/>
        <v>2485</v>
      </c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40"/>
      <c r="AE927" s="40"/>
      <c r="AF927" s="41">
        <f t="shared" si="1653"/>
        <v>0</v>
      </c>
      <c r="AG927" s="42"/>
    </row>
    <row r="928" spans="1:33" ht="13.8">
      <c r="A928" s="30" t="s">
        <v>5492</v>
      </c>
      <c r="B928" s="30" t="s">
        <v>5493</v>
      </c>
      <c r="C928" s="43"/>
      <c r="D928" s="44"/>
      <c r="E928" s="44"/>
      <c r="F928" s="35">
        <f t="shared" si="1898"/>
        <v>0</v>
      </c>
      <c r="G928" s="35">
        <f t="shared" si="1899"/>
        <v>0</v>
      </c>
      <c r="H928" s="35">
        <f t="shared" si="1622"/>
        <v>0</v>
      </c>
      <c r="I928" s="21">
        <f t="shared" si="1952"/>
        <v>28</v>
      </c>
      <c r="J928" s="37">
        <f t="shared" ref="J928:K928" si="1959">MAX(N928,P928,R928,T928,V928,X928,Z928,AB928,AD928)</f>
        <v>743.33</v>
      </c>
      <c r="K928" s="37">
        <f t="shared" si="1959"/>
        <v>951</v>
      </c>
      <c r="L928" s="38">
        <f t="shared" ref="L928:M928" si="1960">MIN(N928,P928,R928,T928,V928,X928,Z928,AB928,AD928)</f>
        <v>743.33</v>
      </c>
      <c r="M928" s="38">
        <f t="shared" si="1960"/>
        <v>951</v>
      </c>
      <c r="N928" s="38">
        <f t="shared" si="1843"/>
        <v>743.33</v>
      </c>
      <c r="O928" s="38">
        <f t="shared" si="1844"/>
        <v>951</v>
      </c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40"/>
      <c r="AE928" s="40"/>
      <c r="AF928" s="41">
        <f t="shared" si="1653"/>
        <v>0</v>
      </c>
      <c r="AG928" s="42"/>
    </row>
    <row r="929" spans="1:33" ht="13.8">
      <c r="A929" s="30" t="s">
        <v>5494</v>
      </c>
      <c r="B929" s="30" t="s">
        <v>5495</v>
      </c>
      <c r="C929" s="43"/>
      <c r="D929" s="44"/>
      <c r="E929" s="44"/>
      <c r="F929" s="35">
        <f t="shared" si="1898"/>
        <v>0</v>
      </c>
      <c r="G929" s="35">
        <f t="shared" si="1899"/>
        <v>0</v>
      </c>
      <c r="H929" s="35">
        <f t="shared" si="1622"/>
        <v>0</v>
      </c>
      <c r="I929" s="21">
        <f t="shared" si="1952"/>
        <v>18</v>
      </c>
      <c r="J929" s="37">
        <f t="shared" ref="J929:K929" si="1961">MAX(N929,P929,R929,T929,V929,X929,Z929,AB929,AD929)</f>
        <v>2487.71</v>
      </c>
      <c r="K929" s="37">
        <f t="shared" si="1961"/>
        <v>2935</v>
      </c>
      <c r="L929" s="38">
        <f t="shared" ref="L929:M929" si="1962">MIN(N929,P929,R929,T929,V929,X929,Z929,AB929,AD929)</f>
        <v>2487.71</v>
      </c>
      <c r="M929" s="38">
        <f t="shared" si="1962"/>
        <v>2935</v>
      </c>
      <c r="N929" s="38">
        <f t="shared" si="1843"/>
        <v>2487.71</v>
      </c>
      <c r="O929" s="38">
        <f t="shared" si="1844"/>
        <v>2935</v>
      </c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40"/>
      <c r="AE929" s="40"/>
      <c r="AF929" s="41">
        <f t="shared" si="1653"/>
        <v>0</v>
      </c>
      <c r="AG929" s="42"/>
    </row>
    <row r="930" spans="1:33" ht="13.8">
      <c r="A930" s="30" t="s">
        <v>5496</v>
      </c>
      <c r="B930" s="30" t="s">
        <v>5497</v>
      </c>
      <c r="C930" s="43"/>
      <c r="D930" s="44"/>
      <c r="E930" s="44"/>
      <c r="F930" s="35">
        <f t="shared" si="1898"/>
        <v>0</v>
      </c>
      <c r="G930" s="35">
        <f t="shared" si="1899"/>
        <v>0</v>
      </c>
      <c r="H930" s="35">
        <f t="shared" si="1622"/>
        <v>0</v>
      </c>
      <c r="I930" s="21">
        <f t="shared" si="1952"/>
        <v>28</v>
      </c>
      <c r="J930" s="37">
        <f t="shared" ref="J930:K930" si="1963">MAX(N930,P930,R930,T930,V930,X930,Z930,AB930,AD930)</f>
        <v>237.1</v>
      </c>
      <c r="K930" s="37">
        <f t="shared" si="1963"/>
        <v>303</v>
      </c>
      <c r="L930" s="38">
        <f t="shared" ref="L930:M930" si="1964">MIN(N930,P930,R930,T930,V930,X930,Z930,AB930,AD930)</f>
        <v>237.1</v>
      </c>
      <c r="M930" s="38">
        <f t="shared" si="1964"/>
        <v>303</v>
      </c>
      <c r="N930" s="38">
        <f t="shared" si="1843"/>
        <v>237.1</v>
      </c>
      <c r="O930" s="38">
        <f t="shared" si="1844"/>
        <v>303</v>
      </c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40"/>
      <c r="AE930" s="40"/>
      <c r="AF930" s="41">
        <f t="shared" si="1653"/>
        <v>0</v>
      </c>
      <c r="AG930" s="42"/>
    </row>
    <row r="931" spans="1:33" ht="13.8">
      <c r="A931" s="30" t="s">
        <v>5498</v>
      </c>
      <c r="B931" s="30" t="s">
        <v>5499</v>
      </c>
      <c r="C931" s="43"/>
      <c r="D931" s="44"/>
      <c r="E931" s="44"/>
      <c r="F931" s="35">
        <f t="shared" si="1898"/>
        <v>0</v>
      </c>
      <c r="G931" s="35">
        <f t="shared" si="1899"/>
        <v>0</v>
      </c>
      <c r="H931" s="35">
        <f t="shared" si="1622"/>
        <v>0</v>
      </c>
      <c r="I931" s="21">
        <f t="shared" si="1952"/>
        <v>28</v>
      </c>
      <c r="J931" s="37">
        <f t="shared" ref="J931:K931" si="1965">MAX(N931,P931,R931,T931,V931,X931,Z931,AB931,AD931)</f>
        <v>192.24</v>
      </c>
      <c r="K931" s="37">
        <f t="shared" si="1965"/>
        <v>246</v>
      </c>
      <c r="L931" s="38">
        <f t="shared" ref="L931:M931" si="1966">MIN(N931,P931,R931,T931,V931,X931,Z931,AB931,AD931)</f>
        <v>192.24</v>
      </c>
      <c r="M931" s="38">
        <f t="shared" si="1966"/>
        <v>246</v>
      </c>
      <c r="N931" s="38">
        <f t="shared" si="1843"/>
        <v>192.24</v>
      </c>
      <c r="O931" s="38">
        <f t="shared" si="1844"/>
        <v>246</v>
      </c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40"/>
      <c r="AE931" s="40"/>
      <c r="AF931" s="41">
        <f t="shared" si="1653"/>
        <v>0</v>
      </c>
      <c r="AG931" s="42"/>
    </row>
    <row r="932" spans="1:33" ht="13.8">
      <c r="A932" s="30" t="s">
        <v>5500</v>
      </c>
      <c r="B932" s="30" t="s">
        <v>5501</v>
      </c>
      <c r="C932" s="43"/>
      <c r="D932" s="44"/>
      <c r="E932" s="44"/>
      <c r="F932" s="35">
        <f t="shared" si="1898"/>
        <v>0</v>
      </c>
      <c r="G932" s="35">
        <f t="shared" si="1899"/>
        <v>0</v>
      </c>
      <c r="H932" s="35">
        <f t="shared" si="1622"/>
        <v>0</v>
      </c>
      <c r="I932" s="21">
        <f t="shared" si="1952"/>
        <v>28</v>
      </c>
      <c r="J932" s="37">
        <f t="shared" ref="J932:K932" si="1967">MAX(N932,P932,R932,T932,V932,X932,Z932,AB932,AD932)</f>
        <v>192.24</v>
      </c>
      <c r="K932" s="37">
        <f t="shared" si="1967"/>
        <v>246</v>
      </c>
      <c r="L932" s="38">
        <f t="shared" ref="L932:M932" si="1968">MIN(N932,P932,R932,T932,V932,X932,Z932,AB932,AD932)</f>
        <v>192.24</v>
      </c>
      <c r="M932" s="38">
        <f t="shared" si="1968"/>
        <v>246</v>
      </c>
      <c r="N932" s="38">
        <f t="shared" si="1843"/>
        <v>192.24</v>
      </c>
      <c r="O932" s="38">
        <f t="shared" si="1844"/>
        <v>246</v>
      </c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40"/>
      <c r="AE932" s="40"/>
      <c r="AF932" s="41">
        <f t="shared" si="1653"/>
        <v>0</v>
      </c>
      <c r="AG932" s="42"/>
    </row>
    <row r="933" spans="1:33" ht="13.8">
      <c r="A933" s="30" t="s">
        <v>5502</v>
      </c>
      <c r="B933" s="30" t="s">
        <v>5503</v>
      </c>
      <c r="C933" s="43"/>
      <c r="D933" s="44"/>
      <c r="E933" s="44"/>
      <c r="F933" s="35">
        <f t="shared" si="1898"/>
        <v>0</v>
      </c>
      <c r="G933" s="35">
        <f t="shared" si="1899"/>
        <v>0</v>
      </c>
      <c r="H933" s="35">
        <f t="shared" si="1622"/>
        <v>0</v>
      </c>
      <c r="I933" s="21">
        <f t="shared" si="1952"/>
        <v>18</v>
      </c>
      <c r="J933" s="37">
        <f t="shared" ref="J933:K933" si="1969">MAX(N933,P933,R933,T933,V933,X933,Z933,AB933,AD933)</f>
        <v>226.73</v>
      </c>
      <c r="K933" s="37">
        <f t="shared" si="1969"/>
        <v>268</v>
      </c>
      <c r="L933" s="38">
        <f t="shared" ref="L933:M933" si="1970">MIN(N933,P933,R933,T933,V933,X933,Z933,AB933,AD933)</f>
        <v>226.73</v>
      </c>
      <c r="M933" s="38">
        <f t="shared" si="1970"/>
        <v>268</v>
      </c>
      <c r="N933" s="38">
        <f t="shared" si="1843"/>
        <v>226.73</v>
      </c>
      <c r="O933" s="38">
        <f t="shared" si="1844"/>
        <v>268</v>
      </c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40"/>
      <c r="AE933" s="40"/>
      <c r="AF933" s="41">
        <f t="shared" si="1653"/>
        <v>0</v>
      </c>
      <c r="AG933" s="42"/>
    </row>
    <row r="934" spans="1:33" ht="13.8">
      <c r="A934" s="30" t="s">
        <v>2851</v>
      </c>
      <c r="B934" s="30" t="s">
        <v>2852</v>
      </c>
      <c r="C934" s="43"/>
      <c r="D934" s="44"/>
      <c r="E934" s="44"/>
      <c r="F934" s="35">
        <f t="shared" si="1898"/>
        <v>0</v>
      </c>
      <c r="G934" s="35">
        <f t="shared" si="1899"/>
        <v>0</v>
      </c>
      <c r="H934" s="35">
        <f t="shared" si="1622"/>
        <v>0</v>
      </c>
      <c r="I934" s="17">
        <v>18</v>
      </c>
      <c r="J934" s="37">
        <f t="shared" ref="J934:K934" si="1971">MAX(N934,P934,R934,T934,V934,X934,Z934,AB934,AD934)</f>
        <v>1839.1</v>
      </c>
      <c r="K934" s="37">
        <f t="shared" si="1971"/>
        <v>2354</v>
      </c>
      <c r="L934" s="38">
        <f t="shared" ref="L934:M934" si="1972">MIN(N934,P934,R934,T934,V934,X934,Z934,AB934,AD934)</f>
        <v>1839.1</v>
      </c>
      <c r="M934" s="38">
        <f t="shared" si="1972"/>
        <v>2354</v>
      </c>
      <c r="N934" s="38">
        <f t="shared" si="1843"/>
        <v>1839.1</v>
      </c>
      <c r="O934" s="38">
        <f t="shared" si="1844"/>
        <v>2354</v>
      </c>
      <c r="P934" s="39"/>
      <c r="Q934" s="39"/>
      <c r="R934" s="39"/>
      <c r="S934" s="39"/>
      <c r="T934" s="39"/>
      <c r="U934" s="39"/>
      <c r="V934" s="39" t="str">
        <f>VLOOKUP(A934,Reo_LI,9,FALSE)</f>
        <v>₹1279.00</v>
      </c>
      <c r="W934" s="39" t="str">
        <f>VLOOKUP(A934,Reo_LI,11,FALSE)</f>
        <v>₹1510.00</v>
      </c>
      <c r="X934" s="39"/>
      <c r="Y934" s="39"/>
      <c r="Z934" s="39"/>
      <c r="AA934" s="39"/>
      <c r="AB934" s="39"/>
      <c r="AC934" s="39"/>
      <c r="AD934" s="40"/>
      <c r="AE934" s="40"/>
      <c r="AF934" s="41">
        <f t="shared" si="1653"/>
        <v>0</v>
      </c>
      <c r="AG934" s="42"/>
    </row>
    <row r="935" spans="1:33" ht="13.8">
      <c r="A935" s="30" t="s">
        <v>2860</v>
      </c>
      <c r="B935" s="30" t="s">
        <v>5504</v>
      </c>
      <c r="C935" s="43"/>
      <c r="D935" s="44"/>
      <c r="E935" s="44"/>
      <c r="F935" s="35">
        <f t="shared" si="1898"/>
        <v>0</v>
      </c>
      <c r="G935" s="35">
        <f t="shared" si="1899"/>
        <v>0</v>
      </c>
      <c r="H935" s="35">
        <f t="shared" si="1622"/>
        <v>0</v>
      </c>
      <c r="I935" s="17">
        <v>18</v>
      </c>
      <c r="J935" s="37">
        <f t="shared" ref="J935:K935" si="1973">MAX(N935,P935,R935,T935,V935,X935,Z935,AB935,AD935)</f>
        <v>749.74</v>
      </c>
      <c r="K935" s="37">
        <f t="shared" si="1973"/>
        <v>960</v>
      </c>
      <c r="L935" s="38">
        <f t="shared" ref="L935:M935" si="1974">MIN(N935,P935,R935,T935,V935,X935,Z935,AB935,AD935)</f>
        <v>739</v>
      </c>
      <c r="M935" s="38">
        <f t="shared" si="1974"/>
        <v>873</v>
      </c>
      <c r="N935" s="38">
        <f t="shared" si="1843"/>
        <v>749.74</v>
      </c>
      <c r="O935" s="38">
        <f t="shared" si="1844"/>
        <v>960</v>
      </c>
      <c r="P935" s="39"/>
      <c r="Q935" s="39"/>
      <c r="R935" s="39"/>
      <c r="S935" s="39"/>
      <c r="T935" s="39"/>
      <c r="U935" s="39"/>
      <c r="V935" s="39">
        <f>VLOOKUP(A935,Reo_LI,9,FALSE)</f>
        <v>739</v>
      </c>
      <c r="W935" s="39">
        <f>VLOOKUP(A935,Reo_LI,11,FALSE)</f>
        <v>873</v>
      </c>
      <c r="X935" s="39"/>
      <c r="Y935" s="39"/>
      <c r="Z935" s="39"/>
      <c r="AA935" s="39"/>
      <c r="AB935" s="39"/>
      <c r="AC935" s="39"/>
      <c r="AD935" s="40"/>
      <c r="AE935" s="40"/>
      <c r="AF935" s="41">
        <f t="shared" si="1653"/>
        <v>0</v>
      </c>
      <c r="AG935" s="42"/>
    </row>
    <row r="936" spans="1:33" ht="13.8">
      <c r="A936" s="30" t="s">
        <v>5505</v>
      </c>
      <c r="B936" s="30" t="s">
        <v>5506</v>
      </c>
      <c r="C936" s="43"/>
      <c r="D936" s="44"/>
      <c r="E936" s="44"/>
      <c r="F936" s="35">
        <f t="shared" si="1898"/>
        <v>0</v>
      </c>
      <c r="G936" s="35">
        <f t="shared" si="1899"/>
        <v>0</v>
      </c>
      <c r="H936" s="35">
        <f t="shared" si="1622"/>
        <v>0</v>
      </c>
      <c r="I936" s="21">
        <f>VLOOKUP(A936,Old_Inventory,9,FALSE)</f>
        <v>18</v>
      </c>
      <c r="J936" s="37">
        <f t="shared" ref="J936:K936" si="1975">MAX(N936,P936,R936,T936,V936,X936,Z936,AB936,AD936)</f>
        <v>125.96</v>
      </c>
      <c r="K936" s="37">
        <f t="shared" si="1975"/>
        <v>149</v>
      </c>
      <c r="L936" s="38">
        <f t="shared" ref="L936:M936" si="1976">MIN(N936,P936,R936,T936,V936,X936,Z936,AB936,AD936)</f>
        <v>125.96</v>
      </c>
      <c r="M936" s="38">
        <f t="shared" si="1976"/>
        <v>149</v>
      </c>
      <c r="N936" s="38">
        <f t="shared" ref="N936:N999" si="1977">VLOOKUP(A936,Inv_bef,5,FALSE)</f>
        <v>125.96</v>
      </c>
      <c r="O936" s="38">
        <f t="shared" ref="O936:O999" si="1978">VLOOKUP(A936,Inv_bef,6,FALSE)</f>
        <v>149</v>
      </c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40"/>
      <c r="AE936" s="40"/>
      <c r="AF936" s="41">
        <f t="shared" si="1653"/>
        <v>0</v>
      </c>
      <c r="AG936" s="42"/>
    </row>
    <row r="937" spans="1:33" ht="13.8">
      <c r="A937" s="30" t="s">
        <v>5507</v>
      </c>
      <c r="B937" s="30" t="s">
        <v>5508</v>
      </c>
      <c r="C937" s="43"/>
      <c r="D937" s="44"/>
      <c r="E937" s="44"/>
      <c r="F937" s="35">
        <f t="shared" si="1898"/>
        <v>0</v>
      </c>
      <c r="G937" s="35">
        <f t="shared" si="1899"/>
        <v>0</v>
      </c>
      <c r="H937" s="35">
        <f t="shared" si="1622"/>
        <v>0</v>
      </c>
      <c r="I937" s="21">
        <f>VLOOKUP(A937,Old_Inventory,9,FALSE)</f>
        <v>28</v>
      </c>
      <c r="J937" s="37">
        <f t="shared" ref="J937:K937" si="1979">MAX(N937,P937,R937,T937,V937,X937,Z937,AB937,AD937)</f>
        <v>1794.24</v>
      </c>
      <c r="K937" s="37">
        <f t="shared" si="1979"/>
        <v>2297</v>
      </c>
      <c r="L937" s="38">
        <f t="shared" ref="L937:M937" si="1980">MIN(N937,P937,R937,T937,V937,X937,Z937,AB937,AD937)</f>
        <v>1794.24</v>
      </c>
      <c r="M937" s="38">
        <f t="shared" si="1980"/>
        <v>2297</v>
      </c>
      <c r="N937" s="38">
        <f t="shared" si="1977"/>
        <v>1794.24</v>
      </c>
      <c r="O937" s="38">
        <f t="shared" si="1978"/>
        <v>2297</v>
      </c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40"/>
      <c r="AE937" s="40"/>
      <c r="AF937" s="41">
        <f t="shared" si="1653"/>
        <v>0</v>
      </c>
      <c r="AG937" s="42"/>
    </row>
    <row r="938" spans="1:33" ht="13.8">
      <c r="A938" s="30" t="s">
        <v>5509</v>
      </c>
      <c r="B938" s="30" t="s">
        <v>5510</v>
      </c>
      <c r="C938" s="43"/>
      <c r="D938" s="44"/>
      <c r="E938" s="44"/>
      <c r="F938" s="35">
        <f t="shared" si="1898"/>
        <v>0</v>
      </c>
      <c r="G938" s="35">
        <f t="shared" si="1899"/>
        <v>0</v>
      </c>
      <c r="H938" s="35">
        <f t="shared" si="1622"/>
        <v>0</v>
      </c>
      <c r="I938" s="21">
        <f>VLOOKUP(A938,Old_Inventory,9,FALSE)</f>
        <v>18</v>
      </c>
      <c r="J938" s="37">
        <f t="shared" ref="J938:K938" si="1981">MAX(N938,P938,R938,T938,V938,X938,Z938,AB938,AD938)</f>
        <v>1524.12</v>
      </c>
      <c r="K938" s="37">
        <f t="shared" si="1981"/>
        <v>1798</v>
      </c>
      <c r="L938" s="38">
        <f t="shared" ref="L938:M938" si="1982">MIN(N938,P938,R938,T938,V938,X938,Z938,AB938,AD938)</f>
        <v>1524.12</v>
      </c>
      <c r="M938" s="38">
        <f t="shared" si="1982"/>
        <v>1798</v>
      </c>
      <c r="N938" s="38">
        <f t="shared" si="1977"/>
        <v>1524.12</v>
      </c>
      <c r="O938" s="38">
        <f t="shared" si="1978"/>
        <v>1798</v>
      </c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40"/>
      <c r="AE938" s="40"/>
      <c r="AF938" s="41">
        <f t="shared" si="1653"/>
        <v>0</v>
      </c>
      <c r="AG938" s="42"/>
    </row>
    <row r="939" spans="1:33" ht="27.6">
      <c r="A939" s="30" t="s">
        <v>5511</v>
      </c>
      <c r="B939" s="30" t="s">
        <v>5512</v>
      </c>
      <c r="C939" s="43"/>
      <c r="D939" s="44"/>
      <c r="E939" s="44"/>
      <c r="F939" s="35">
        <f t="shared" si="1898"/>
        <v>0</v>
      </c>
      <c r="G939" s="35">
        <f t="shared" si="1899"/>
        <v>0</v>
      </c>
      <c r="H939" s="35">
        <f t="shared" si="1622"/>
        <v>0</v>
      </c>
      <c r="I939" s="21">
        <f>VLOOKUP(A939,Old_Inventory,9,FALSE)</f>
        <v>18</v>
      </c>
      <c r="J939" s="37">
        <f t="shared" ref="J939:K939" si="1983">MAX(N939,P939,R939,T939,V939,X939,Z939,AB939,AD939)</f>
        <v>1278.49</v>
      </c>
      <c r="K939" s="37">
        <f t="shared" si="1983"/>
        <v>1509</v>
      </c>
      <c r="L939" s="38">
        <f t="shared" ref="L939:M939" si="1984">MIN(N939,P939,R939,T939,V939,X939,Z939,AB939,AD939)</f>
        <v>1278.49</v>
      </c>
      <c r="M939" s="38">
        <f t="shared" si="1984"/>
        <v>1509</v>
      </c>
      <c r="N939" s="38">
        <f t="shared" si="1977"/>
        <v>1278.49</v>
      </c>
      <c r="O939" s="38">
        <f t="shared" si="1978"/>
        <v>1509</v>
      </c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40"/>
      <c r="AE939" s="40"/>
      <c r="AF939" s="41">
        <f t="shared" si="1653"/>
        <v>0</v>
      </c>
      <c r="AG939" s="42"/>
    </row>
    <row r="940" spans="1:33" ht="13.8">
      <c r="A940" s="30" t="s">
        <v>2862</v>
      </c>
      <c r="B940" s="30" t="s">
        <v>2863</v>
      </c>
      <c r="C940" s="43"/>
      <c r="D940" s="44"/>
      <c r="E940" s="44"/>
      <c r="F940" s="35">
        <f t="shared" si="1898"/>
        <v>0</v>
      </c>
      <c r="G940" s="35">
        <f t="shared" si="1899"/>
        <v>0</v>
      </c>
      <c r="H940" s="35">
        <f t="shared" si="1622"/>
        <v>0</v>
      </c>
      <c r="I940" s="17">
        <v>18</v>
      </c>
      <c r="J940" s="37">
        <f t="shared" ref="J940:K940" si="1985">MAX(N940,P940,R940,T940,V940,X940,Z940,AB940,AD940)</f>
        <v>1802</v>
      </c>
      <c r="K940" s="37">
        <f t="shared" si="1985"/>
        <v>2306</v>
      </c>
      <c r="L940" s="38">
        <f t="shared" ref="L940:M940" si="1986">MIN(N940,P940,R940,T940,V940,X940,Z940,AB940,AD940)</f>
        <v>1802</v>
      </c>
      <c r="M940" s="38">
        <f t="shared" si="1986"/>
        <v>2306</v>
      </c>
      <c r="N940" s="38">
        <f t="shared" si="1977"/>
        <v>1802</v>
      </c>
      <c r="O940" s="38">
        <f t="shared" si="1978"/>
        <v>2306</v>
      </c>
      <c r="P940" s="39"/>
      <c r="Q940" s="39"/>
      <c r="R940" s="39"/>
      <c r="S940" s="39"/>
      <c r="T940" s="39"/>
      <c r="U940" s="39"/>
      <c r="V940" s="39" t="str">
        <f>VLOOKUP(A940,Reo_LI,9,FALSE)</f>
        <v>₹1802.00</v>
      </c>
      <c r="W940" s="39" t="str">
        <f>VLOOKUP(A940,Reo_LI,11,FALSE)</f>
        <v>₹2127.00</v>
      </c>
      <c r="X940" s="39"/>
      <c r="Y940" s="39"/>
      <c r="Z940" s="39"/>
      <c r="AA940" s="39"/>
      <c r="AB940" s="39"/>
      <c r="AC940" s="39"/>
      <c r="AD940" s="40"/>
      <c r="AE940" s="40"/>
      <c r="AF940" s="41">
        <f t="shared" si="1653"/>
        <v>0</v>
      </c>
      <c r="AG940" s="42"/>
    </row>
    <row r="941" spans="1:33" ht="15" customHeight="1">
      <c r="A941" s="30" t="s">
        <v>2493</v>
      </c>
      <c r="B941" s="30" t="s">
        <v>2494</v>
      </c>
      <c r="C941" s="43"/>
      <c r="D941" s="44">
        <v>1</v>
      </c>
      <c r="E941" s="44">
        <v>1</v>
      </c>
      <c r="F941" s="35">
        <f t="shared" si="1898"/>
        <v>0</v>
      </c>
      <c r="G941" s="35">
        <f t="shared" si="1899"/>
        <v>0</v>
      </c>
      <c r="H941" s="35">
        <f t="shared" si="1622"/>
        <v>1</v>
      </c>
      <c r="I941" s="17">
        <v>18</v>
      </c>
      <c r="J941" s="37">
        <f t="shared" ref="J941:K941" si="1987">MAX(N941,P941,R941,T941,V941,X941,Z941,AB941,AD941)</f>
        <v>1843</v>
      </c>
      <c r="K941" s="37">
        <f t="shared" si="1987"/>
        <v>2360</v>
      </c>
      <c r="L941" s="38">
        <f t="shared" ref="L941:M941" si="1988">MIN(N941,P941,R941,T941,V941,X941,Z941,AB941,AD941)</f>
        <v>1843</v>
      </c>
      <c r="M941" s="38">
        <f t="shared" si="1988"/>
        <v>2360</v>
      </c>
      <c r="N941" s="38">
        <f t="shared" si="1977"/>
        <v>1843</v>
      </c>
      <c r="O941" s="38">
        <f t="shared" si="1978"/>
        <v>2360</v>
      </c>
      <c r="P941" s="39"/>
      <c r="Q941" s="39"/>
      <c r="R941" s="39"/>
      <c r="S941" s="39"/>
      <c r="T941" s="39" t="str">
        <f>VLOOKUP(A941,Magnus,9,FALSE)</f>
        <v>₹1844.00</v>
      </c>
      <c r="U941" s="39" t="str">
        <f>VLOOKUP(A941,Magnus,11,FALSE)</f>
        <v>₹2176.00</v>
      </c>
      <c r="V941" s="39"/>
      <c r="W941" s="39"/>
      <c r="X941" s="39"/>
      <c r="Y941" s="39"/>
      <c r="Z941" s="39"/>
      <c r="AA941" s="39"/>
      <c r="AB941" s="39"/>
      <c r="AC941" s="39"/>
      <c r="AD941" s="40"/>
      <c r="AE941" s="40"/>
      <c r="AF941" s="41">
        <f t="shared" si="1653"/>
        <v>0</v>
      </c>
      <c r="AG941" s="42"/>
    </row>
    <row r="942" spans="1:33" ht="13.8">
      <c r="A942" s="30" t="s">
        <v>3595</v>
      </c>
      <c r="B942" s="30" t="s">
        <v>3596</v>
      </c>
      <c r="C942" s="43"/>
      <c r="D942" s="44"/>
      <c r="E942" s="44"/>
      <c r="F942" s="35">
        <f t="shared" si="1898"/>
        <v>0</v>
      </c>
      <c r="G942" s="35">
        <f t="shared" si="1899"/>
        <v>0</v>
      </c>
      <c r="H942" s="35">
        <f t="shared" si="1622"/>
        <v>0</v>
      </c>
      <c r="I942" s="17">
        <v>18</v>
      </c>
      <c r="J942" s="37">
        <f t="shared" ref="J942:K942" si="1989">MAX(N942,P942,R942,T942,V942,X942,Z942,AB942,AD942)</f>
        <v>3075.84</v>
      </c>
      <c r="K942" s="37">
        <f t="shared" si="1989"/>
        <v>3937</v>
      </c>
      <c r="L942" s="38">
        <f t="shared" ref="L942:M942" si="1990">MIN(N942,P942,R942,T942,V942,X942,Z942,AB942,AD942)</f>
        <v>3075.84</v>
      </c>
      <c r="M942" s="38">
        <f t="shared" si="1990"/>
        <v>3937</v>
      </c>
      <c r="N942" s="38">
        <f t="shared" si="1977"/>
        <v>3075.84</v>
      </c>
      <c r="O942" s="38">
        <f t="shared" si="1978"/>
        <v>3937</v>
      </c>
      <c r="P942" s="39"/>
      <c r="Q942" s="39"/>
      <c r="R942" s="39"/>
      <c r="S942" s="39"/>
      <c r="T942" s="39"/>
      <c r="U942" s="39"/>
      <c r="V942" s="39"/>
      <c r="W942" s="39"/>
      <c r="X942" s="39" t="str">
        <f>VLOOKUP(A942,Zeal,9,FALSE)</f>
        <v>₹1879.00</v>
      </c>
      <c r="Y942" s="39" t="str">
        <f>VLOOKUP(A942,Zeal,11,FALSE)</f>
        <v>₹2218.00</v>
      </c>
      <c r="Z942" s="39"/>
      <c r="AA942" s="39"/>
      <c r="AB942" s="39"/>
      <c r="AC942" s="39"/>
      <c r="AD942" s="40"/>
      <c r="AE942" s="40"/>
      <c r="AF942" s="41">
        <f t="shared" si="1653"/>
        <v>0</v>
      </c>
      <c r="AG942" s="42"/>
    </row>
    <row r="943" spans="1:33" ht="27.6">
      <c r="A943" s="30" t="s">
        <v>5515</v>
      </c>
      <c r="B943" s="30" t="s">
        <v>5516</v>
      </c>
      <c r="C943" s="43"/>
      <c r="D943" s="44"/>
      <c r="E943" s="44"/>
      <c r="F943" s="35">
        <f t="shared" si="1898"/>
        <v>0</v>
      </c>
      <c r="G943" s="35">
        <f t="shared" si="1899"/>
        <v>0</v>
      </c>
      <c r="H943" s="35">
        <f t="shared" si="1622"/>
        <v>0</v>
      </c>
      <c r="I943" s="21">
        <f>VLOOKUP(A943,Old_Inventory,9,FALSE)</f>
        <v>18</v>
      </c>
      <c r="J943" s="37">
        <f t="shared" ref="J943:K943" si="1991">MAX(N943,P943,R943,T943,V943,X943,Z943,AB943,AD943)</f>
        <v>2764.82</v>
      </c>
      <c r="K943" s="37">
        <f t="shared" si="1991"/>
        <v>3262</v>
      </c>
      <c r="L943" s="38">
        <f t="shared" ref="L943:M943" si="1992">MIN(N943,P943,R943,T943,V943,X943,Z943,AB943,AD943)</f>
        <v>2764.82</v>
      </c>
      <c r="M943" s="38">
        <f t="shared" si="1992"/>
        <v>3262</v>
      </c>
      <c r="N943" s="38">
        <f t="shared" si="1977"/>
        <v>2764.82</v>
      </c>
      <c r="O943" s="38">
        <f t="shared" si="1978"/>
        <v>3262</v>
      </c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40"/>
      <c r="AE943" s="40"/>
      <c r="AF943" s="41">
        <f t="shared" si="1653"/>
        <v>0</v>
      </c>
      <c r="AG943" s="42"/>
    </row>
    <row r="944" spans="1:33" ht="13.8">
      <c r="A944" s="30" t="s">
        <v>5517</v>
      </c>
      <c r="B944" s="30" t="s">
        <v>5518</v>
      </c>
      <c r="C944" s="43"/>
      <c r="D944" s="44"/>
      <c r="E944" s="44"/>
      <c r="F944" s="35">
        <f t="shared" si="1898"/>
        <v>0</v>
      </c>
      <c r="G944" s="35">
        <f t="shared" si="1899"/>
        <v>0</v>
      </c>
      <c r="H944" s="35">
        <f t="shared" si="1622"/>
        <v>0</v>
      </c>
      <c r="I944" s="21">
        <f>VLOOKUP(A944,Old_Inventory,9,FALSE)</f>
        <v>18</v>
      </c>
      <c r="J944" s="37">
        <f t="shared" ref="J944:K944" si="1993">MAX(N944,P944,R944,T944,V944,X944,Z944,AB944,AD944)</f>
        <v>214.13</v>
      </c>
      <c r="K944" s="37">
        <f t="shared" si="1993"/>
        <v>253</v>
      </c>
      <c r="L944" s="38">
        <f t="shared" ref="L944:M944" si="1994">MIN(N944,P944,R944,T944,V944,X944,Z944,AB944,AD944)</f>
        <v>214.13</v>
      </c>
      <c r="M944" s="38">
        <f t="shared" si="1994"/>
        <v>253</v>
      </c>
      <c r="N944" s="38">
        <f t="shared" si="1977"/>
        <v>214.13</v>
      </c>
      <c r="O944" s="38">
        <f t="shared" si="1978"/>
        <v>253</v>
      </c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40"/>
      <c r="AE944" s="40"/>
      <c r="AF944" s="41">
        <f t="shared" si="1653"/>
        <v>0</v>
      </c>
      <c r="AG944" s="42"/>
    </row>
    <row r="945" spans="1:33" ht="27.6">
      <c r="A945" s="30" t="s">
        <v>279</v>
      </c>
      <c r="B945" s="30" t="s">
        <v>650</v>
      </c>
      <c r="C945" s="43"/>
      <c r="D945" s="44"/>
      <c r="E945" s="44"/>
      <c r="F945" s="35">
        <f t="shared" si="1898"/>
        <v>1</v>
      </c>
      <c r="G945" s="35">
        <f t="shared" si="1899"/>
        <v>1</v>
      </c>
      <c r="H945" s="35">
        <f t="shared" si="1622"/>
        <v>0</v>
      </c>
      <c r="I945" s="17">
        <v>18</v>
      </c>
      <c r="J945" s="37">
        <f t="shared" ref="J945:K945" si="1995">MAX(N945,P945,R945,T945,V945,X945,Z945,AB945,AD945)</f>
        <v>3476.5</v>
      </c>
      <c r="K945" s="37">
        <f t="shared" si="1995"/>
        <v>4102</v>
      </c>
      <c r="L945" s="38">
        <f t="shared" ref="L945:M945" si="1996">MIN(N945,P945,R945,T945,V945,X945,Z945,AB945,AD945)</f>
        <v>3476.5</v>
      </c>
      <c r="M945" s="38">
        <f t="shared" si="1996"/>
        <v>4102</v>
      </c>
      <c r="N945" s="38">
        <f t="shared" si="1977"/>
        <v>3476.5</v>
      </c>
      <c r="O945" s="38">
        <f t="shared" si="1978"/>
        <v>4102</v>
      </c>
      <c r="P945" s="39"/>
      <c r="Q945" s="39"/>
      <c r="R945" s="39" t="str">
        <f>VLOOKUP(A945,Primus,9,FALSE)</f>
        <v>₹3443.00</v>
      </c>
      <c r="S945" s="39" t="str">
        <f>VLOOKUP(A945,Primus,11,FALSE)</f>
        <v>₹4063.00</v>
      </c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40"/>
      <c r="AE945" s="40"/>
      <c r="AF945" s="41">
        <f t="shared" si="1653"/>
        <v>0</v>
      </c>
      <c r="AG945" s="42"/>
    </row>
    <row r="946" spans="1:33" ht="27.6">
      <c r="A946" s="30" t="s">
        <v>5519</v>
      </c>
      <c r="B946" s="30" t="s">
        <v>5520</v>
      </c>
      <c r="C946" s="43"/>
      <c r="D946" s="44"/>
      <c r="E946" s="44"/>
      <c r="F946" s="35">
        <f t="shared" si="1898"/>
        <v>0</v>
      </c>
      <c r="G946" s="35">
        <f t="shared" si="1899"/>
        <v>0</v>
      </c>
      <c r="H946" s="35">
        <f t="shared" si="1622"/>
        <v>0</v>
      </c>
      <c r="I946" s="21">
        <f>VLOOKUP(A946,Old_Inventory,9,FALSE)</f>
        <v>18</v>
      </c>
      <c r="J946" s="37">
        <f t="shared" ref="J946:K946" si="1997">MAX(N946,P946,R946,T946,V946,X946,Z946,AB946,AD946)</f>
        <v>2292.4699999999998</v>
      </c>
      <c r="K946" s="37">
        <f t="shared" si="1997"/>
        <v>2705</v>
      </c>
      <c r="L946" s="38">
        <f t="shared" ref="L946:M946" si="1998">MIN(N946,P946,R946,T946,V946,X946,Z946,AB946,AD946)</f>
        <v>2292.4699999999998</v>
      </c>
      <c r="M946" s="38">
        <f t="shared" si="1998"/>
        <v>2705</v>
      </c>
      <c r="N946" s="38">
        <f t="shared" si="1977"/>
        <v>2292.4699999999998</v>
      </c>
      <c r="O946" s="38">
        <f t="shared" si="1978"/>
        <v>2705</v>
      </c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40"/>
      <c r="AE946" s="40"/>
      <c r="AF946" s="41">
        <f t="shared" si="1653"/>
        <v>0</v>
      </c>
      <c r="AG946" s="42"/>
    </row>
    <row r="947" spans="1:33" ht="13.8">
      <c r="A947" s="30" t="s">
        <v>5521</v>
      </c>
      <c r="B947" s="30" t="s">
        <v>5522</v>
      </c>
      <c r="C947" s="43"/>
      <c r="D947" s="44"/>
      <c r="E947" s="44"/>
      <c r="F947" s="35">
        <f t="shared" si="1898"/>
        <v>0</v>
      </c>
      <c r="G947" s="35">
        <f t="shared" si="1899"/>
        <v>0</v>
      </c>
      <c r="H947" s="35">
        <f t="shared" si="1622"/>
        <v>0</v>
      </c>
      <c r="I947" s="21">
        <f>VLOOKUP(A947,Old_Inventory,9,FALSE)</f>
        <v>18</v>
      </c>
      <c r="J947" s="37">
        <f t="shared" ref="J947:K947" si="1999">MAX(N947,P947,R947,T947,V947,X947,Z947,AB947,AD947)</f>
        <v>2292.4699999999998</v>
      </c>
      <c r="K947" s="37">
        <f t="shared" si="1999"/>
        <v>2705</v>
      </c>
      <c r="L947" s="38">
        <f t="shared" ref="L947:M947" si="2000">MIN(N947,P947,R947,T947,V947,X947,Z947,AB947,AD947)</f>
        <v>2292.4699999999998</v>
      </c>
      <c r="M947" s="38">
        <f t="shared" si="2000"/>
        <v>2705</v>
      </c>
      <c r="N947" s="38">
        <f t="shared" si="1977"/>
        <v>2292.4699999999998</v>
      </c>
      <c r="O947" s="38">
        <f t="shared" si="1978"/>
        <v>2705</v>
      </c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40"/>
      <c r="AE947" s="40"/>
      <c r="AF947" s="41">
        <f t="shared" si="1653"/>
        <v>0</v>
      </c>
      <c r="AG947" s="42"/>
    </row>
    <row r="948" spans="1:33" ht="13.8">
      <c r="A948" s="30" t="s">
        <v>5523</v>
      </c>
      <c r="B948" s="30" t="s">
        <v>5524</v>
      </c>
      <c r="C948" s="43"/>
      <c r="D948" s="44"/>
      <c r="E948" s="44"/>
      <c r="F948" s="35">
        <f t="shared" si="1898"/>
        <v>0</v>
      </c>
      <c r="G948" s="35">
        <f t="shared" si="1899"/>
        <v>0</v>
      </c>
      <c r="H948" s="35">
        <f t="shared" si="1622"/>
        <v>0</v>
      </c>
      <c r="I948" s="21">
        <f>VLOOKUP(A948,Old_Inventory,9,FALSE)</f>
        <v>18</v>
      </c>
      <c r="J948" s="37">
        <f t="shared" ref="J948:K948" si="2001">MAX(N948,P948,R948,T948,V948,X948,Z948,AB948,AD948)</f>
        <v>346.39</v>
      </c>
      <c r="K948" s="37">
        <f t="shared" si="2001"/>
        <v>409</v>
      </c>
      <c r="L948" s="38">
        <f t="shared" ref="L948:M948" si="2002">MIN(N948,P948,R948,T948,V948,X948,Z948,AB948,AD948)</f>
        <v>346.39</v>
      </c>
      <c r="M948" s="38">
        <f t="shared" si="2002"/>
        <v>409</v>
      </c>
      <c r="N948" s="38">
        <f t="shared" si="1977"/>
        <v>346.39</v>
      </c>
      <c r="O948" s="38">
        <f t="shared" si="1978"/>
        <v>409</v>
      </c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40"/>
      <c r="AE948" s="40"/>
      <c r="AF948" s="41">
        <f t="shared" si="1653"/>
        <v>0</v>
      </c>
      <c r="AG948" s="42"/>
    </row>
    <row r="949" spans="1:33" ht="13.8">
      <c r="A949" s="30" t="s">
        <v>655</v>
      </c>
      <c r="B949" s="30" t="s">
        <v>5525</v>
      </c>
      <c r="C949" s="43"/>
      <c r="D949" s="44">
        <v>1</v>
      </c>
      <c r="E949" s="44">
        <v>2</v>
      </c>
      <c r="F949" s="35">
        <f t="shared" si="1898"/>
        <v>0</v>
      </c>
      <c r="G949" s="35">
        <f t="shared" si="1899"/>
        <v>2</v>
      </c>
      <c r="H949" s="35">
        <f t="shared" si="1622"/>
        <v>0</v>
      </c>
      <c r="I949" s="17">
        <v>18</v>
      </c>
      <c r="J949" s="37">
        <f t="shared" ref="J949:K949" si="2003">MAX(N949,P949,R949,T949,V949,X949,Z949,AB949,AD949)</f>
        <v>2336.56</v>
      </c>
      <c r="K949" s="37">
        <f t="shared" si="2003"/>
        <v>2757</v>
      </c>
      <c r="L949" s="38">
        <f t="shared" ref="L949:M949" si="2004">MIN(N949,P949,R949,T949,V949,X949,Z949,AB949,AD949)</f>
        <v>2336.56</v>
      </c>
      <c r="M949" s="38">
        <f t="shared" si="2004"/>
        <v>2757</v>
      </c>
      <c r="N949" s="38">
        <f t="shared" si="1977"/>
        <v>2336.56</v>
      </c>
      <c r="O949" s="38">
        <f t="shared" si="1978"/>
        <v>2757</v>
      </c>
      <c r="P949" s="39"/>
      <c r="Q949" s="39"/>
      <c r="R949" s="39"/>
      <c r="S949" s="39"/>
      <c r="T949" s="39" t="str">
        <f>VLOOKUP(A949,Magnus,9,FALSE)</f>
        <v>₹2334.00</v>
      </c>
      <c r="U949" s="39" t="str">
        <f>VLOOKUP(A949,Magnus,11,FALSE)</f>
        <v>₹2755.00</v>
      </c>
      <c r="V949" s="39"/>
      <c r="W949" s="39"/>
      <c r="X949" s="39"/>
      <c r="Y949" s="39"/>
      <c r="Z949" s="39"/>
      <c r="AA949" s="39"/>
      <c r="AB949" s="39"/>
      <c r="AC949" s="39"/>
      <c r="AD949" s="40"/>
      <c r="AE949" s="40"/>
      <c r="AF949" s="41">
        <f t="shared" si="1653"/>
        <v>1</v>
      </c>
      <c r="AG949" s="42"/>
    </row>
    <row r="950" spans="1:33" ht="13.8">
      <c r="A950" s="33" t="s">
        <v>3603</v>
      </c>
      <c r="B950" s="33" t="s">
        <v>3604</v>
      </c>
      <c r="C950" s="34"/>
      <c r="D950" s="35"/>
      <c r="E950" s="35"/>
      <c r="F950" s="35">
        <f t="shared" si="1898"/>
        <v>0</v>
      </c>
      <c r="G950" s="35">
        <f t="shared" si="1899"/>
        <v>0</v>
      </c>
      <c r="H950" s="35">
        <f t="shared" si="1622"/>
        <v>0</v>
      </c>
      <c r="I950" s="17">
        <v>18</v>
      </c>
      <c r="J950" s="37">
        <f t="shared" ref="J950:K950" si="2005">MAX(N950,P950,R950,T950,V950,X950,Z950,AB950,AD950)</f>
        <v>2181</v>
      </c>
      <c r="K950" s="37">
        <f t="shared" si="2005"/>
        <v>2574</v>
      </c>
      <c r="L950" s="38">
        <f t="shared" ref="L950:M950" si="2006">MIN(N950,P950,R950,T950,V950,X950,Z950,AB950,AD950)</f>
        <v>2181</v>
      </c>
      <c r="M950" s="38">
        <f t="shared" si="2006"/>
        <v>2574</v>
      </c>
      <c r="N950" s="38">
        <f t="shared" si="1977"/>
        <v>2181</v>
      </c>
      <c r="O950" s="38">
        <f t="shared" si="1978"/>
        <v>2574</v>
      </c>
      <c r="P950" s="39"/>
      <c r="Q950" s="39"/>
      <c r="R950" s="39"/>
      <c r="S950" s="39"/>
      <c r="T950" s="39"/>
      <c r="U950" s="39"/>
      <c r="V950" s="39"/>
      <c r="W950" s="39"/>
      <c r="X950" s="39" t="str">
        <f>VLOOKUP(A950,Zeal,9,FALSE)</f>
        <v>₹2182.00</v>
      </c>
      <c r="Y950" s="39" t="str">
        <f>VLOOKUP(A950,Zeal,11,FALSE)</f>
        <v>₹2575.00</v>
      </c>
      <c r="Z950" s="39"/>
      <c r="AA950" s="39"/>
      <c r="AB950" s="39"/>
      <c r="AC950" s="39"/>
      <c r="AD950" s="40"/>
      <c r="AE950" s="40"/>
      <c r="AF950" s="41">
        <f t="shared" si="1653"/>
        <v>0</v>
      </c>
      <c r="AG950" s="42"/>
    </row>
    <row r="951" spans="1:33" ht="13.8">
      <c r="A951" s="33" t="s">
        <v>372</v>
      </c>
      <c r="B951" s="33" t="s">
        <v>656</v>
      </c>
      <c r="C951" s="34"/>
      <c r="D951" s="35">
        <v>1</v>
      </c>
      <c r="E951" s="35"/>
      <c r="F951" s="35">
        <f t="shared" si="1898"/>
        <v>2</v>
      </c>
      <c r="G951" s="35">
        <f t="shared" si="1899"/>
        <v>1</v>
      </c>
      <c r="H951" s="35">
        <f t="shared" si="1622"/>
        <v>1</v>
      </c>
      <c r="I951" s="17">
        <v>18</v>
      </c>
      <c r="J951" s="37">
        <f t="shared" ref="J951:K951" si="2007">MAX(N951,P951,R951,T951,V951,X951,Z951,AB951,AD951)</f>
        <v>2054</v>
      </c>
      <c r="K951" s="37">
        <f t="shared" si="2007"/>
        <v>2424</v>
      </c>
      <c r="L951" s="38">
        <f t="shared" ref="L951:M951" si="2008">MIN(N951,P951,R951,T951,V951,X951,Z951,AB951,AD951)</f>
        <v>2054</v>
      </c>
      <c r="M951" s="38">
        <f t="shared" si="2008"/>
        <v>2424</v>
      </c>
      <c r="N951" s="38">
        <f t="shared" si="1977"/>
        <v>2054</v>
      </c>
      <c r="O951" s="38">
        <f t="shared" si="1978"/>
        <v>2424</v>
      </c>
      <c r="P951" s="39"/>
      <c r="Q951" s="39"/>
      <c r="R951" s="39"/>
      <c r="S951" s="39"/>
      <c r="T951" s="39" t="str">
        <f>VLOOKUP(A951,Magnus,9,FALSE)</f>
        <v>₹2055.00</v>
      </c>
      <c r="U951" s="39" t="str">
        <f>VLOOKUP(A951,Magnus,11,FALSE)</f>
        <v>₹2425.00</v>
      </c>
      <c r="V951" s="39"/>
      <c r="W951" s="39"/>
      <c r="X951" s="39"/>
      <c r="Y951" s="39"/>
      <c r="Z951" s="39"/>
      <c r="AA951" s="39"/>
      <c r="AB951" s="39"/>
      <c r="AC951" s="39"/>
      <c r="AD951" s="40"/>
      <c r="AE951" s="40"/>
      <c r="AF951" s="41">
        <f t="shared" si="1653"/>
        <v>0</v>
      </c>
      <c r="AG951" s="42"/>
    </row>
    <row r="952" spans="1:33" ht="13.8">
      <c r="A952" s="33" t="s">
        <v>3609</v>
      </c>
      <c r="B952" s="33" t="s">
        <v>3610</v>
      </c>
      <c r="C952" s="34"/>
      <c r="D952" s="35"/>
      <c r="E952" s="35"/>
      <c r="F952" s="35">
        <f t="shared" si="1898"/>
        <v>0</v>
      </c>
      <c r="G952" s="35">
        <f t="shared" si="1899"/>
        <v>0</v>
      </c>
      <c r="H952" s="35">
        <f t="shared" si="1622"/>
        <v>0</v>
      </c>
      <c r="I952" s="17">
        <v>18</v>
      </c>
      <c r="J952" s="37">
        <f t="shared" ref="J952:K952" si="2009">MAX(N952,P952,R952,T952,V952,X952,Z952,AB952,AD952)</f>
        <v>2403</v>
      </c>
      <c r="K952" s="37">
        <f t="shared" si="2009"/>
        <v>2836</v>
      </c>
      <c r="L952" s="38">
        <f t="shared" ref="L952:M952" si="2010">MIN(N952,P952,R952,T952,V952,X952,Z952,AB952,AD952)</f>
        <v>2403</v>
      </c>
      <c r="M952" s="38">
        <f t="shared" si="2010"/>
        <v>2836</v>
      </c>
      <c r="N952" s="38">
        <f t="shared" si="1977"/>
        <v>2403</v>
      </c>
      <c r="O952" s="38">
        <f t="shared" si="1978"/>
        <v>2836</v>
      </c>
      <c r="P952" s="39"/>
      <c r="Q952" s="39"/>
      <c r="R952" s="39"/>
      <c r="S952" s="39"/>
      <c r="T952" s="39"/>
      <c r="U952" s="39"/>
      <c r="V952" s="39"/>
      <c r="W952" s="39"/>
      <c r="X952" s="39" t="str">
        <f>VLOOKUP(A952,Zeal,9,FALSE)</f>
        <v>₹2404.00</v>
      </c>
      <c r="Y952" s="39" t="str">
        <f>VLOOKUP(A952,Zeal,11,FALSE)</f>
        <v>₹2837.00</v>
      </c>
      <c r="Z952" s="39"/>
      <c r="AA952" s="39"/>
      <c r="AB952" s="39"/>
      <c r="AC952" s="39"/>
      <c r="AD952" s="40"/>
      <c r="AE952" s="40"/>
      <c r="AF952" s="41">
        <f t="shared" si="1653"/>
        <v>0</v>
      </c>
      <c r="AG952" s="42"/>
    </row>
    <row r="953" spans="1:33" ht="13.8">
      <c r="A953" s="33" t="s">
        <v>2126</v>
      </c>
      <c r="B953" s="33" t="s">
        <v>2127</v>
      </c>
      <c r="C953" s="34"/>
      <c r="D953" s="35"/>
      <c r="E953" s="35"/>
      <c r="F953" s="35">
        <f t="shared" si="1898"/>
        <v>0</v>
      </c>
      <c r="G953" s="35">
        <f t="shared" si="1899"/>
        <v>0</v>
      </c>
      <c r="H953" s="35">
        <f t="shared" si="1622"/>
        <v>0</v>
      </c>
      <c r="I953" s="17">
        <v>18</v>
      </c>
      <c r="J953" s="37">
        <f t="shared" ref="J953:K953" si="2011">MAX(N953,P953,R953,T953,V953,X953,Z953,AB953,AD953)</f>
        <v>3582</v>
      </c>
      <c r="K953" s="37">
        <f t="shared" si="2011"/>
        <v>4227</v>
      </c>
      <c r="L953" s="38">
        <f t="shared" ref="L953:M953" si="2012">MIN(N953,P953,R953,T953,V953,X953,Z953,AB953,AD953)</f>
        <v>3582</v>
      </c>
      <c r="M953" s="38">
        <f t="shared" si="2012"/>
        <v>4227</v>
      </c>
      <c r="N953" s="38">
        <f t="shared" si="1977"/>
        <v>3582</v>
      </c>
      <c r="O953" s="38">
        <f t="shared" si="1978"/>
        <v>4227</v>
      </c>
      <c r="P953" s="39"/>
      <c r="Q953" s="39"/>
      <c r="R953" s="39" t="str">
        <f>VLOOKUP(A953,Primus,9,FALSE)</f>
        <v>₹3582.00</v>
      </c>
      <c r="S953" s="39" t="str">
        <f>VLOOKUP(A953,Primus,11,FALSE)</f>
        <v>₹4227.00</v>
      </c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40"/>
      <c r="AE953" s="40"/>
      <c r="AF953" s="41">
        <f t="shared" si="1653"/>
        <v>0</v>
      </c>
      <c r="AG953" s="42"/>
    </row>
    <row r="954" spans="1:33" ht="13.8">
      <c r="A954" s="33" t="s">
        <v>3616</v>
      </c>
      <c r="B954" s="33" t="s">
        <v>3617</v>
      </c>
      <c r="C954" s="34"/>
      <c r="D954" s="35"/>
      <c r="E954" s="35"/>
      <c r="F954" s="35">
        <f t="shared" si="1898"/>
        <v>0</v>
      </c>
      <c r="G954" s="35">
        <f t="shared" si="1899"/>
        <v>0</v>
      </c>
      <c r="H954" s="35">
        <f t="shared" si="1622"/>
        <v>0</v>
      </c>
      <c r="I954" s="17">
        <v>18</v>
      </c>
      <c r="J954" s="37">
        <f t="shared" ref="J954:K954" si="2013">MAX(N954,P954,R954,T954,V954,X954,Z954,AB954,AD954)</f>
        <v>92</v>
      </c>
      <c r="K954" s="37">
        <f t="shared" si="2013"/>
        <v>109</v>
      </c>
      <c r="L954" s="38">
        <f t="shared" ref="L954:M954" si="2014">MIN(N954,P954,R954,T954,V954,X954,Z954,AB954,AD954)</f>
        <v>92</v>
      </c>
      <c r="M954" s="38">
        <f t="shared" si="2014"/>
        <v>108</v>
      </c>
      <c r="N954" s="38">
        <f t="shared" si="1977"/>
        <v>92</v>
      </c>
      <c r="O954" s="38">
        <f t="shared" si="1978"/>
        <v>108</v>
      </c>
      <c r="P954" s="39"/>
      <c r="Q954" s="39"/>
      <c r="R954" s="39"/>
      <c r="S954" s="39"/>
      <c r="T954" s="39"/>
      <c r="U954" s="39"/>
      <c r="V954" s="39"/>
      <c r="W954" s="39"/>
      <c r="X954" s="39">
        <f>VLOOKUP(A954,Zeal,9,FALSE)</f>
        <v>92</v>
      </c>
      <c r="Y954" s="39">
        <f>VLOOKUP(A954,Zeal,11,FALSE)</f>
        <v>109</v>
      </c>
      <c r="Z954" s="39"/>
      <c r="AA954" s="39"/>
      <c r="AB954" s="39"/>
      <c r="AC954" s="39"/>
      <c r="AD954" s="40"/>
      <c r="AE954" s="40"/>
      <c r="AF954" s="41">
        <f t="shared" si="1653"/>
        <v>0</v>
      </c>
      <c r="AG954" s="42"/>
    </row>
    <row r="955" spans="1:33" ht="13.8">
      <c r="A955" s="30" t="s">
        <v>5526</v>
      </c>
      <c r="B955" s="30" t="s">
        <v>5527</v>
      </c>
      <c r="C955" s="43"/>
      <c r="D955" s="44"/>
      <c r="E955" s="44"/>
      <c r="F955" s="35">
        <f t="shared" si="1898"/>
        <v>0</v>
      </c>
      <c r="G955" s="35">
        <f t="shared" si="1899"/>
        <v>0</v>
      </c>
      <c r="H955" s="35">
        <f t="shared" si="1622"/>
        <v>0</v>
      </c>
      <c r="I955" s="21">
        <f t="shared" ref="I955:I966" si="2015">VLOOKUP(A955,Old_Inventory,9,FALSE)</f>
        <v>18</v>
      </c>
      <c r="J955" s="37">
        <f t="shared" ref="J955:K955" si="2016">MAX(N955,P955,R955,T955,V955,X955,Z955,AB955,AD955)</f>
        <v>1070.6600000000001</v>
      </c>
      <c r="K955" s="37">
        <f t="shared" si="2016"/>
        <v>1263</v>
      </c>
      <c r="L955" s="38">
        <f t="shared" ref="L955:M955" si="2017">MIN(N955,P955,R955,T955,V955,X955,Z955,AB955,AD955)</f>
        <v>1070.6600000000001</v>
      </c>
      <c r="M955" s="38">
        <f t="shared" si="2017"/>
        <v>1263</v>
      </c>
      <c r="N955" s="38">
        <f t="shared" si="1977"/>
        <v>1070.6600000000001</v>
      </c>
      <c r="O955" s="38">
        <f t="shared" si="1978"/>
        <v>1263</v>
      </c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40"/>
      <c r="AE955" s="40"/>
      <c r="AF955" s="41">
        <f t="shared" si="1653"/>
        <v>0</v>
      </c>
      <c r="AG955" s="42"/>
    </row>
    <row r="956" spans="1:33" ht="13.8">
      <c r="A956" s="30" t="s">
        <v>5528</v>
      </c>
      <c r="B956" s="30" t="s">
        <v>5529</v>
      </c>
      <c r="C956" s="43"/>
      <c r="D956" s="44"/>
      <c r="E956" s="44"/>
      <c r="F956" s="35">
        <f t="shared" si="1898"/>
        <v>0</v>
      </c>
      <c r="G956" s="35">
        <f t="shared" si="1899"/>
        <v>0</v>
      </c>
      <c r="H956" s="35">
        <f t="shared" si="1622"/>
        <v>0</v>
      </c>
      <c r="I956" s="21">
        <f t="shared" si="2015"/>
        <v>18</v>
      </c>
      <c r="J956" s="37">
        <f t="shared" ref="J956:K956" si="2018">MAX(N956,P956,R956,T956,V956,X956,Z956,AB956,AD956)</f>
        <v>1184.02</v>
      </c>
      <c r="K956" s="37">
        <f t="shared" si="2018"/>
        <v>1397</v>
      </c>
      <c r="L956" s="38">
        <f t="shared" ref="L956:M956" si="2019">MIN(N956,P956,R956,T956,V956,X956,Z956,AB956,AD956)</f>
        <v>1184.02</v>
      </c>
      <c r="M956" s="38">
        <f t="shared" si="2019"/>
        <v>1397</v>
      </c>
      <c r="N956" s="38">
        <f t="shared" si="1977"/>
        <v>1184.02</v>
      </c>
      <c r="O956" s="38">
        <f t="shared" si="1978"/>
        <v>1397</v>
      </c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40"/>
      <c r="AE956" s="40"/>
      <c r="AF956" s="41">
        <f t="shared" si="1653"/>
        <v>0</v>
      </c>
      <c r="AG956" s="42"/>
    </row>
    <row r="957" spans="1:33" ht="13.8">
      <c r="A957" s="30" t="s">
        <v>5530</v>
      </c>
      <c r="B957" s="30" t="s">
        <v>5531</v>
      </c>
      <c r="C957" s="43"/>
      <c r="D957" s="44"/>
      <c r="E957" s="44"/>
      <c r="F957" s="35">
        <f t="shared" si="1898"/>
        <v>0</v>
      </c>
      <c r="G957" s="35">
        <f t="shared" si="1899"/>
        <v>0</v>
      </c>
      <c r="H957" s="35">
        <f t="shared" si="1622"/>
        <v>0</v>
      </c>
      <c r="I957" s="21">
        <f t="shared" si="2015"/>
        <v>18</v>
      </c>
      <c r="J957" s="37">
        <f t="shared" ref="J957:K957" si="2020">MAX(N957,P957,R957,T957,V957,X957,Z957,AB957,AD957)</f>
        <v>6.3</v>
      </c>
      <c r="K957" s="37">
        <f t="shared" si="2020"/>
        <v>7</v>
      </c>
      <c r="L957" s="38">
        <f t="shared" ref="L957:M957" si="2021">MIN(N957,P957,R957,T957,V957,X957,Z957,AB957,AD957)</f>
        <v>6.3</v>
      </c>
      <c r="M957" s="38">
        <f t="shared" si="2021"/>
        <v>7</v>
      </c>
      <c r="N957" s="38">
        <f t="shared" si="1977"/>
        <v>6.3</v>
      </c>
      <c r="O957" s="38">
        <f t="shared" si="1978"/>
        <v>7</v>
      </c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40"/>
      <c r="AE957" s="40"/>
      <c r="AF957" s="41">
        <f t="shared" si="1653"/>
        <v>0</v>
      </c>
      <c r="AG957" s="42"/>
    </row>
    <row r="958" spans="1:33" ht="13.8">
      <c r="A958" s="30" t="s">
        <v>5532</v>
      </c>
      <c r="B958" s="30" t="s">
        <v>5533</v>
      </c>
      <c r="C958" s="43"/>
      <c r="D958" s="44"/>
      <c r="E958" s="44"/>
      <c r="F958" s="35">
        <f t="shared" si="1898"/>
        <v>0</v>
      </c>
      <c r="G958" s="35">
        <f t="shared" si="1899"/>
        <v>0</v>
      </c>
      <c r="H958" s="35">
        <f t="shared" si="1622"/>
        <v>0</v>
      </c>
      <c r="I958" s="21">
        <f t="shared" si="2015"/>
        <v>18</v>
      </c>
      <c r="J958" s="37">
        <f t="shared" ref="J958:K958" si="2022">MAX(N958,P958,R958,T958,V958,X958,Z958,AB958,AD958)</f>
        <v>6.3</v>
      </c>
      <c r="K958" s="37">
        <f t="shared" si="2022"/>
        <v>7</v>
      </c>
      <c r="L958" s="38">
        <f t="shared" ref="L958:M958" si="2023">MIN(N958,P958,R958,T958,V958,X958,Z958,AB958,AD958)</f>
        <v>6.3</v>
      </c>
      <c r="M958" s="38">
        <f t="shared" si="2023"/>
        <v>7</v>
      </c>
      <c r="N958" s="38">
        <f t="shared" si="1977"/>
        <v>6.3</v>
      </c>
      <c r="O958" s="38">
        <f t="shared" si="1978"/>
        <v>7</v>
      </c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40"/>
      <c r="AE958" s="40"/>
      <c r="AF958" s="41">
        <f t="shared" si="1653"/>
        <v>0</v>
      </c>
      <c r="AG958" s="42"/>
    </row>
    <row r="959" spans="1:33" ht="13.8">
      <c r="A959" s="30" t="s">
        <v>5534</v>
      </c>
      <c r="B959" s="30" t="s">
        <v>5535</v>
      </c>
      <c r="C959" s="43"/>
      <c r="D959" s="44"/>
      <c r="E959" s="44"/>
      <c r="F959" s="35">
        <f t="shared" si="1898"/>
        <v>0</v>
      </c>
      <c r="G959" s="35">
        <f t="shared" si="1899"/>
        <v>0</v>
      </c>
      <c r="H959" s="35">
        <f t="shared" si="1622"/>
        <v>0</v>
      </c>
      <c r="I959" s="21">
        <f t="shared" si="2015"/>
        <v>18</v>
      </c>
      <c r="J959" s="37">
        <f t="shared" ref="J959:K959" si="2024">MAX(N959,P959,R959,T959,V959,X959,Z959,AB959,AD959)</f>
        <v>6.3</v>
      </c>
      <c r="K959" s="37">
        <f t="shared" si="2024"/>
        <v>7</v>
      </c>
      <c r="L959" s="38">
        <f t="shared" ref="L959:M959" si="2025">MIN(N959,P959,R959,T959,V959,X959,Z959,AB959,AD959)</f>
        <v>6.3</v>
      </c>
      <c r="M959" s="38">
        <f t="shared" si="2025"/>
        <v>7</v>
      </c>
      <c r="N959" s="38">
        <f t="shared" si="1977"/>
        <v>6.3</v>
      </c>
      <c r="O959" s="38">
        <f t="shared" si="1978"/>
        <v>7</v>
      </c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40"/>
      <c r="AE959" s="40"/>
      <c r="AF959" s="41">
        <f t="shared" si="1653"/>
        <v>0</v>
      </c>
      <c r="AG959" s="42"/>
    </row>
    <row r="960" spans="1:33" ht="13.8">
      <c r="A960" s="30" t="s">
        <v>5536</v>
      </c>
      <c r="B960" s="30" t="s">
        <v>5537</v>
      </c>
      <c r="C960" s="43"/>
      <c r="D960" s="44"/>
      <c r="E960" s="44"/>
      <c r="F960" s="35">
        <f t="shared" si="1898"/>
        <v>0</v>
      </c>
      <c r="G960" s="35">
        <f t="shared" si="1899"/>
        <v>0</v>
      </c>
      <c r="H960" s="35">
        <f t="shared" si="1622"/>
        <v>0</v>
      </c>
      <c r="I960" s="21">
        <f t="shared" si="2015"/>
        <v>18</v>
      </c>
      <c r="J960" s="37">
        <f t="shared" ref="J960:K960" si="2026">MAX(N960,P960,R960,T960,V960,X960,Z960,AB960,AD960)</f>
        <v>6.3</v>
      </c>
      <c r="K960" s="37">
        <f t="shared" si="2026"/>
        <v>7</v>
      </c>
      <c r="L960" s="38">
        <f t="shared" ref="L960:M960" si="2027">MIN(N960,P960,R960,T960,V960,X960,Z960,AB960,AD960)</f>
        <v>6.3</v>
      </c>
      <c r="M960" s="38">
        <f t="shared" si="2027"/>
        <v>7</v>
      </c>
      <c r="N960" s="38">
        <f t="shared" si="1977"/>
        <v>6.3</v>
      </c>
      <c r="O960" s="38">
        <f t="shared" si="1978"/>
        <v>7</v>
      </c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40"/>
      <c r="AE960" s="40"/>
      <c r="AF960" s="41">
        <f t="shared" si="1653"/>
        <v>0</v>
      </c>
      <c r="AG960" s="42"/>
    </row>
    <row r="961" spans="1:33" ht="13.8">
      <c r="A961" s="30" t="s">
        <v>5538</v>
      </c>
      <c r="B961" s="30" t="s">
        <v>5539</v>
      </c>
      <c r="C961" s="43"/>
      <c r="D961" s="44"/>
      <c r="E961" s="44"/>
      <c r="F961" s="35">
        <f t="shared" si="1898"/>
        <v>0</v>
      </c>
      <c r="G961" s="35">
        <f t="shared" si="1899"/>
        <v>0</v>
      </c>
      <c r="H961" s="35">
        <f t="shared" si="1622"/>
        <v>0</v>
      </c>
      <c r="I961" s="21">
        <f t="shared" si="2015"/>
        <v>18</v>
      </c>
      <c r="J961" s="37">
        <f t="shared" ref="J961:K961" si="2028">MAX(N961,P961,R961,T961,V961,X961,Z961,AB961,AD961)</f>
        <v>6.3</v>
      </c>
      <c r="K961" s="37">
        <f t="shared" si="2028"/>
        <v>7</v>
      </c>
      <c r="L961" s="38">
        <f t="shared" ref="L961:M961" si="2029">MIN(N961,P961,R961,T961,V961,X961,Z961,AB961,AD961)</f>
        <v>6.3</v>
      </c>
      <c r="M961" s="38">
        <f t="shared" si="2029"/>
        <v>7</v>
      </c>
      <c r="N961" s="38">
        <f t="shared" si="1977"/>
        <v>6.3</v>
      </c>
      <c r="O961" s="38">
        <f t="shared" si="1978"/>
        <v>7</v>
      </c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40"/>
      <c r="AE961" s="40"/>
      <c r="AF961" s="41">
        <f t="shared" si="1653"/>
        <v>0</v>
      </c>
      <c r="AG961" s="42"/>
    </row>
    <row r="962" spans="1:33" ht="13.8">
      <c r="A962" s="30" t="s">
        <v>5540</v>
      </c>
      <c r="B962" s="30" t="s">
        <v>5541</v>
      </c>
      <c r="C962" s="43"/>
      <c r="D962" s="44"/>
      <c r="E962" s="44"/>
      <c r="F962" s="35">
        <f t="shared" si="1898"/>
        <v>0</v>
      </c>
      <c r="G962" s="35">
        <f t="shared" si="1899"/>
        <v>0</v>
      </c>
      <c r="H962" s="35">
        <f t="shared" si="1622"/>
        <v>0</v>
      </c>
      <c r="I962" s="21">
        <f t="shared" si="2015"/>
        <v>18</v>
      </c>
      <c r="J962" s="37">
        <f t="shared" ref="J962:K962" si="2030">MAX(N962,P962,R962,T962,V962,X962,Z962,AB962,AD962)</f>
        <v>25.19</v>
      </c>
      <c r="K962" s="37">
        <f t="shared" si="2030"/>
        <v>30</v>
      </c>
      <c r="L962" s="38">
        <f t="shared" ref="L962:M962" si="2031">MIN(N962,P962,R962,T962,V962,X962,Z962,AB962,AD962)</f>
        <v>25.19</v>
      </c>
      <c r="M962" s="38">
        <f t="shared" si="2031"/>
        <v>30</v>
      </c>
      <c r="N962" s="38">
        <f t="shared" si="1977"/>
        <v>25.19</v>
      </c>
      <c r="O962" s="38">
        <f t="shared" si="1978"/>
        <v>30</v>
      </c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40"/>
      <c r="AE962" s="40"/>
      <c r="AF962" s="41">
        <f t="shared" si="1653"/>
        <v>0</v>
      </c>
      <c r="AG962" s="42"/>
    </row>
    <row r="963" spans="1:33" ht="27.6">
      <c r="A963" s="30" t="s">
        <v>5542</v>
      </c>
      <c r="B963" s="30" t="s">
        <v>5543</v>
      </c>
      <c r="C963" s="43"/>
      <c r="D963" s="44"/>
      <c r="E963" s="44"/>
      <c r="F963" s="35">
        <f t="shared" ref="F963:F1026" si="2032">IFERROR(SUMIF(Purchase_ItemCode, A963, Purchase_Qty), 0)</f>
        <v>0</v>
      </c>
      <c r="G963" s="35">
        <f t="shared" ref="G963:G1026" si="2033">IFERROR(COUNTIF(Sales_PartCode, A963), 0)</f>
        <v>0</v>
      </c>
      <c r="H963" s="35">
        <f t="shared" si="1622"/>
        <v>0</v>
      </c>
      <c r="I963" s="21">
        <f t="shared" si="2015"/>
        <v>18</v>
      </c>
      <c r="J963" s="37">
        <f t="shared" ref="J963:K963" si="2034">MAX(N963,P963,R963,T963,V963,X963,Z963,AB963,AD963)</f>
        <v>2953.76</v>
      </c>
      <c r="K963" s="37">
        <f t="shared" si="2034"/>
        <v>3485</v>
      </c>
      <c r="L963" s="38">
        <f t="shared" ref="L963:M963" si="2035">MIN(N963,P963,R963,T963,V963,X963,Z963,AB963,AD963)</f>
        <v>2953.76</v>
      </c>
      <c r="M963" s="38">
        <f t="shared" si="2035"/>
        <v>3485</v>
      </c>
      <c r="N963" s="38">
        <f t="shared" si="1977"/>
        <v>2953.76</v>
      </c>
      <c r="O963" s="38">
        <f t="shared" si="1978"/>
        <v>3485</v>
      </c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40"/>
      <c r="AE963" s="40"/>
      <c r="AF963" s="41">
        <f t="shared" si="1653"/>
        <v>0</v>
      </c>
      <c r="AG963" s="42"/>
    </row>
    <row r="964" spans="1:33" ht="27.6">
      <c r="A964" s="30" t="s">
        <v>5544</v>
      </c>
      <c r="B964" s="30" t="s">
        <v>5545</v>
      </c>
      <c r="C964" s="43"/>
      <c r="D964" s="44"/>
      <c r="E964" s="44"/>
      <c r="F964" s="35">
        <f t="shared" si="2032"/>
        <v>0</v>
      </c>
      <c r="G964" s="35">
        <f t="shared" si="2033"/>
        <v>0</v>
      </c>
      <c r="H964" s="35">
        <f t="shared" si="1622"/>
        <v>0</v>
      </c>
      <c r="I964" s="21">
        <f t="shared" si="2015"/>
        <v>18</v>
      </c>
      <c r="J964" s="37">
        <f t="shared" ref="J964:K964" si="2036">MAX(N964,P964,R964,T964,V964,X964,Z964,AB964,AD964)</f>
        <v>195.24</v>
      </c>
      <c r="K964" s="37">
        <f t="shared" si="2036"/>
        <v>230</v>
      </c>
      <c r="L964" s="38">
        <f t="shared" ref="L964:M964" si="2037">MIN(N964,P964,R964,T964,V964,X964,Z964,AB964,AD964)</f>
        <v>195.24</v>
      </c>
      <c r="M964" s="38">
        <f t="shared" si="2037"/>
        <v>230</v>
      </c>
      <c r="N964" s="38">
        <f t="shared" si="1977"/>
        <v>195.24</v>
      </c>
      <c r="O964" s="38">
        <f t="shared" si="1978"/>
        <v>230</v>
      </c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40"/>
      <c r="AE964" s="40"/>
      <c r="AF964" s="41">
        <f t="shared" si="1653"/>
        <v>0</v>
      </c>
      <c r="AG964" s="42"/>
    </row>
    <row r="965" spans="1:33" ht="27.6">
      <c r="A965" s="30" t="s">
        <v>5546</v>
      </c>
      <c r="B965" s="30" t="s">
        <v>5547</v>
      </c>
      <c r="C965" s="43"/>
      <c r="D965" s="44"/>
      <c r="E965" s="44"/>
      <c r="F965" s="35">
        <f t="shared" si="2032"/>
        <v>0</v>
      </c>
      <c r="G965" s="35">
        <f t="shared" si="2033"/>
        <v>0</v>
      </c>
      <c r="H965" s="35">
        <f t="shared" si="1622"/>
        <v>0</v>
      </c>
      <c r="I965" s="21">
        <f t="shared" si="2015"/>
        <v>18</v>
      </c>
      <c r="J965" s="37">
        <f t="shared" ref="J965:K965" si="2038">MAX(N965,P965,R965,T965,V965,X965,Z965,AB965,AD965)</f>
        <v>4654.22</v>
      </c>
      <c r="K965" s="37">
        <f t="shared" si="2038"/>
        <v>5492</v>
      </c>
      <c r="L965" s="38">
        <f t="shared" ref="L965:M965" si="2039">MIN(N965,P965,R965,T965,V965,X965,Z965,AB965,AD965)</f>
        <v>4654.22</v>
      </c>
      <c r="M965" s="38">
        <f t="shared" si="2039"/>
        <v>5492</v>
      </c>
      <c r="N965" s="38">
        <f t="shared" si="1977"/>
        <v>4654.22</v>
      </c>
      <c r="O965" s="38">
        <f t="shared" si="1978"/>
        <v>5492</v>
      </c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40"/>
      <c r="AE965" s="40"/>
      <c r="AF965" s="41">
        <f t="shared" si="1653"/>
        <v>0</v>
      </c>
      <c r="AG965" s="42"/>
    </row>
    <row r="966" spans="1:33" ht="13.8">
      <c r="A966" s="30" t="s">
        <v>5548</v>
      </c>
      <c r="B966" s="30" t="s">
        <v>5549</v>
      </c>
      <c r="C966" s="43"/>
      <c r="D966" s="44"/>
      <c r="E966" s="44"/>
      <c r="F966" s="35">
        <f t="shared" si="2032"/>
        <v>0</v>
      </c>
      <c r="G966" s="35">
        <f t="shared" si="2033"/>
        <v>0</v>
      </c>
      <c r="H966" s="35">
        <f t="shared" si="1622"/>
        <v>0</v>
      </c>
      <c r="I966" s="21">
        <f t="shared" si="2015"/>
        <v>18</v>
      </c>
      <c r="J966" s="37">
        <f t="shared" ref="J966:K966" si="2040">MAX(N966,P966,R966,T966,V966,X966,Z966,AB966,AD966)</f>
        <v>522.73</v>
      </c>
      <c r="K966" s="37">
        <f t="shared" si="2040"/>
        <v>617</v>
      </c>
      <c r="L966" s="38">
        <f t="shared" ref="L966:M966" si="2041">MIN(N966,P966,R966,T966,V966,X966,Z966,AB966,AD966)</f>
        <v>522.73</v>
      </c>
      <c r="M966" s="38">
        <f t="shared" si="2041"/>
        <v>617</v>
      </c>
      <c r="N966" s="38">
        <f t="shared" si="1977"/>
        <v>522.73</v>
      </c>
      <c r="O966" s="38">
        <f t="shared" si="1978"/>
        <v>617</v>
      </c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40"/>
      <c r="AE966" s="40"/>
      <c r="AF966" s="41">
        <f t="shared" si="1653"/>
        <v>0</v>
      </c>
      <c r="AG966" s="42"/>
    </row>
    <row r="967" spans="1:33" ht="13.8">
      <c r="A967" s="30" t="s">
        <v>3618</v>
      </c>
      <c r="B967" s="30" t="s">
        <v>5550</v>
      </c>
      <c r="C967" s="43"/>
      <c r="D967" s="44"/>
      <c r="E967" s="44"/>
      <c r="F967" s="35">
        <f t="shared" si="2032"/>
        <v>0</v>
      </c>
      <c r="G967" s="35">
        <f t="shared" si="2033"/>
        <v>0</v>
      </c>
      <c r="H967" s="35">
        <f t="shared" si="1622"/>
        <v>0</v>
      </c>
      <c r="I967" s="17">
        <v>18</v>
      </c>
      <c r="J967" s="37">
        <f t="shared" ref="J967:K967" si="2042">MAX(N967,P967,R967,T967,V967,X967,Z967,AB967,AD967)</f>
        <v>653.62</v>
      </c>
      <c r="K967" s="37">
        <f t="shared" si="2042"/>
        <v>837</v>
      </c>
      <c r="L967" s="38">
        <f t="shared" ref="L967:M967" si="2043">MIN(N967,P967,R967,T967,V967,X967,Z967,AB967,AD967)</f>
        <v>607</v>
      </c>
      <c r="M967" s="38">
        <f t="shared" si="2043"/>
        <v>717</v>
      </c>
      <c r="N967" s="38">
        <f t="shared" si="1977"/>
        <v>653.62</v>
      </c>
      <c r="O967" s="38">
        <f t="shared" si="1978"/>
        <v>837</v>
      </c>
      <c r="P967" s="39"/>
      <c r="Q967" s="39"/>
      <c r="R967" s="39"/>
      <c r="S967" s="39"/>
      <c r="T967" s="39"/>
      <c r="U967" s="39"/>
      <c r="V967" s="39"/>
      <c r="W967" s="39"/>
      <c r="X967" s="39">
        <f>VLOOKUP(A967,Zeal,9,FALSE)</f>
        <v>607</v>
      </c>
      <c r="Y967" s="39">
        <f>VLOOKUP(A967,Zeal,11,FALSE)</f>
        <v>717</v>
      </c>
      <c r="Z967" s="39"/>
      <c r="AA967" s="39"/>
      <c r="AB967" s="39"/>
      <c r="AC967" s="39"/>
      <c r="AD967" s="40"/>
      <c r="AE967" s="40"/>
      <c r="AF967" s="41">
        <f t="shared" si="1653"/>
        <v>0</v>
      </c>
      <c r="AG967" s="42"/>
    </row>
    <row r="968" spans="1:33" ht="13.8">
      <c r="A968" s="30" t="s">
        <v>5551</v>
      </c>
      <c r="B968" s="30" t="s">
        <v>5552</v>
      </c>
      <c r="C968" s="43"/>
      <c r="D968" s="44"/>
      <c r="E968" s="44"/>
      <c r="F968" s="35">
        <f t="shared" si="2032"/>
        <v>0</v>
      </c>
      <c r="G968" s="35">
        <f t="shared" si="2033"/>
        <v>0</v>
      </c>
      <c r="H968" s="35">
        <f t="shared" si="1622"/>
        <v>0</v>
      </c>
      <c r="I968" s="21">
        <f>VLOOKUP(A968,Old_Inventory,9,FALSE)</f>
        <v>18</v>
      </c>
      <c r="J968" s="37">
        <f t="shared" ref="J968:K968" si="2044">MAX(N968,P968,R968,T968,V968,X968,Z968,AB968,AD968)</f>
        <v>163.75</v>
      </c>
      <c r="K968" s="37">
        <f t="shared" si="2044"/>
        <v>193</v>
      </c>
      <c r="L968" s="38">
        <f t="shared" ref="L968:M968" si="2045">MIN(N968,P968,R968,T968,V968,X968,Z968,AB968,AD968)</f>
        <v>163.75</v>
      </c>
      <c r="M968" s="38">
        <f t="shared" si="2045"/>
        <v>193</v>
      </c>
      <c r="N968" s="38">
        <f t="shared" si="1977"/>
        <v>163.75</v>
      </c>
      <c r="O968" s="38">
        <f t="shared" si="1978"/>
        <v>193</v>
      </c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40"/>
      <c r="AE968" s="40"/>
      <c r="AF968" s="41">
        <f t="shared" si="1653"/>
        <v>0</v>
      </c>
      <c r="AG968" s="42"/>
    </row>
    <row r="969" spans="1:33" ht="13.8">
      <c r="A969" s="30" t="s">
        <v>2506</v>
      </c>
      <c r="B969" s="30" t="s">
        <v>2507</v>
      </c>
      <c r="C969" s="43"/>
      <c r="D969" s="44">
        <v>1</v>
      </c>
      <c r="E969" s="44">
        <v>3</v>
      </c>
      <c r="F969" s="35">
        <f t="shared" si="2032"/>
        <v>0</v>
      </c>
      <c r="G969" s="35">
        <f t="shared" si="2033"/>
        <v>0</v>
      </c>
      <c r="H969" s="35">
        <f t="shared" si="1622"/>
        <v>3</v>
      </c>
      <c r="I969" s="17">
        <v>18</v>
      </c>
      <c r="J969" s="37">
        <f t="shared" ref="J969:K969" si="2046">MAX(N969,P969,R969,T969,V969,X969,Z969,AB969,AD969)</f>
        <v>163.75</v>
      </c>
      <c r="K969" s="37">
        <f t="shared" si="2046"/>
        <v>193</v>
      </c>
      <c r="L969" s="38">
        <f t="shared" ref="L969:M969" si="2047">MIN(N969,P969,R969,T969,V969,X969,Z969,AB969,AD969)</f>
        <v>115</v>
      </c>
      <c r="M969" s="38">
        <f t="shared" si="2047"/>
        <v>136</v>
      </c>
      <c r="N969" s="38">
        <f t="shared" si="1977"/>
        <v>163.75</v>
      </c>
      <c r="O969" s="38">
        <f t="shared" si="1978"/>
        <v>193</v>
      </c>
      <c r="P969" s="39"/>
      <c r="Q969" s="39"/>
      <c r="R969" s="39"/>
      <c r="S969" s="39"/>
      <c r="T969" s="39">
        <f>VLOOKUP(A969,Magnus,9,FALSE)</f>
        <v>115</v>
      </c>
      <c r="U969" s="39">
        <f>VLOOKUP(A969,Magnus,11,FALSE)</f>
        <v>136</v>
      </c>
      <c r="V969" s="39"/>
      <c r="W969" s="39"/>
      <c r="X969" s="39"/>
      <c r="Y969" s="39"/>
      <c r="Z969" s="39"/>
      <c r="AA969" s="39"/>
      <c r="AB969" s="39"/>
      <c r="AC969" s="39"/>
      <c r="AD969" s="40"/>
      <c r="AE969" s="40"/>
      <c r="AF969" s="41">
        <f t="shared" si="1653"/>
        <v>-2</v>
      </c>
      <c r="AG969" s="42"/>
    </row>
    <row r="970" spans="1:33" ht="13.8">
      <c r="A970" s="30" t="s">
        <v>5553</v>
      </c>
      <c r="B970" s="30" t="s">
        <v>5554</v>
      </c>
      <c r="C970" s="43"/>
      <c r="D970" s="44"/>
      <c r="E970" s="44"/>
      <c r="F970" s="35">
        <f t="shared" si="2032"/>
        <v>0</v>
      </c>
      <c r="G970" s="35">
        <f t="shared" si="2033"/>
        <v>0</v>
      </c>
      <c r="H970" s="35">
        <f t="shared" si="1622"/>
        <v>0</v>
      </c>
      <c r="I970" s="21">
        <f t="shared" ref="I970:I977" si="2048">VLOOKUP(A970,Old_Inventory,9,FALSE)</f>
        <v>28</v>
      </c>
      <c r="J970" s="37">
        <f t="shared" ref="J970:K970" si="2049">MAX(N970,P970,R970,T970,V970,X970,Z970,AB970,AD970)</f>
        <v>897.12</v>
      </c>
      <c r="K970" s="37">
        <f t="shared" si="2049"/>
        <v>1148</v>
      </c>
      <c r="L970" s="38">
        <f t="shared" ref="L970:M970" si="2050">MIN(N970,P970,R970,T970,V970,X970,Z970,AB970,AD970)</f>
        <v>897.12</v>
      </c>
      <c r="M970" s="38">
        <f t="shared" si="2050"/>
        <v>1148</v>
      </c>
      <c r="N970" s="38">
        <f t="shared" si="1977"/>
        <v>897.12</v>
      </c>
      <c r="O970" s="38">
        <f t="shared" si="1978"/>
        <v>1148</v>
      </c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40"/>
      <c r="AE970" s="40"/>
      <c r="AF970" s="41">
        <f t="shared" si="1653"/>
        <v>0</v>
      </c>
      <c r="AG970" s="42"/>
    </row>
    <row r="971" spans="1:33" ht="13.8">
      <c r="A971" s="30" t="s">
        <v>5555</v>
      </c>
      <c r="B971" s="30" t="s">
        <v>5556</v>
      </c>
      <c r="C971" s="43"/>
      <c r="D971" s="44"/>
      <c r="E971" s="44"/>
      <c r="F971" s="35">
        <f t="shared" si="2032"/>
        <v>0</v>
      </c>
      <c r="G971" s="35">
        <f t="shared" si="2033"/>
        <v>0</v>
      </c>
      <c r="H971" s="35">
        <f t="shared" si="1622"/>
        <v>0</v>
      </c>
      <c r="I971" s="21">
        <f t="shared" si="2048"/>
        <v>18</v>
      </c>
      <c r="J971" s="37">
        <f t="shared" ref="J971:K971" si="2051">MAX(N971,P971,R971,T971,V971,X971,Z971,AB971,AD971)</f>
        <v>529.03</v>
      </c>
      <c r="K971" s="37">
        <f t="shared" si="2051"/>
        <v>624</v>
      </c>
      <c r="L971" s="38">
        <f t="shared" ref="L971:M971" si="2052">MIN(N971,P971,R971,T971,V971,X971,Z971,AB971,AD971)</f>
        <v>529.03</v>
      </c>
      <c r="M971" s="38">
        <f t="shared" si="2052"/>
        <v>624</v>
      </c>
      <c r="N971" s="38">
        <f t="shared" si="1977"/>
        <v>529.03</v>
      </c>
      <c r="O971" s="38">
        <f t="shared" si="1978"/>
        <v>624</v>
      </c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40"/>
      <c r="AE971" s="40"/>
      <c r="AF971" s="41">
        <f t="shared" si="1653"/>
        <v>0</v>
      </c>
      <c r="AG971" s="42"/>
    </row>
    <row r="972" spans="1:33" ht="13.8">
      <c r="A972" s="30" t="s">
        <v>5557</v>
      </c>
      <c r="B972" s="30" t="s">
        <v>5558</v>
      </c>
      <c r="C972" s="43"/>
      <c r="D972" s="44"/>
      <c r="E972" s="44"/>
      <c r="F972" s="35">
        <f t="shared" si="2032"/>
        <v>0</v>
      </c>
      <c r="G972" s="35">
        <f t="shared" si="2033"/>
        <v>0</v>
      </c>
      <c r="H972" s="35">
        <f t="shared" si="1622"/>
        <v>0</v>
      </c>
      <c r="I972" s="21">
        <f t="shared" si="2048"/>
        <v>18</v>
      </c>
      <c r="J972" s="37">
        <f t="shared" ref="J972:K972" si="2053">MAX(N972,P972,R972,T972,V972,X972,Z972,AB972,AD972)</f>
        <v>195.24</v>
      </c>
      <c r="K972" s="37">
        <f t="shared" si="2053"/>
        <v>230</v>
      </c>
      <c r="L972" s="38">
        <f t="shared" ref="L972:M972" si="2054">MIN(N972,P972,R972,T972,V972,X972,Z972,AB972,AD972)</f>
        <v>195.24</v>
      </c>
      <c r="M972" s="38">
        <f t="shared" si="2054"/>
        <v>230</v>
      </c>
      <c r="N972" s="38">
        <f t="shared" si="1977"/>
        <v>195.24</v>
      </c>
      <c r="O972" s="38">
        <f t="shared" si="1978"/>
        <v>230</v>
      </c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40"/>
      <c r="AE972" s="40"/>
      <c r="AF972" s="41">
        <f t="shared" si="1653"/>
        <v>0</v>
      </c>
      <c r="AG972" s="42"/>
    </row>
    <row r="973" spans="1:33" ht="27.6">
      <c r="A973" s="30" t="s">
        <v>5559</v>
      </c>
      <c r="B973" s="30" t="s">
        <v>5560</v>
      </c>
      <c r="C973" s="43"/>
      <c r="D973" s="44"/>
      <c r="E973" s="44"/>
      <c r="F973" s="35">
        <f t="shared" si="2032"/>
        <v>0</v>
      </c>
      <c r="G973" s="35">
        <f t="shared" si="2033"/>
        <v>0</v>
      </c>
      <c r="H973" s="35">
        <f t="shared" si="1622"/>
        <v>0</v>
      </c>
      <c r="I973" s="21">
        <f t="shared" si="2048"/>
        <v>18</v>
      </c>
      <c r="J973" s="37">
        <f t="shared" ref="J973:K973" si="2055">MAX(N973,P973,R973,T973,V973,X973,Z973,AB973,AD973)</f>
        <v>6377.22</v>
      </c>
      <c r="K973" s="37">
        <f t="shared" si="2055"/>
        <v>7525</v>
      </c>
      <c r="L973" s="38">
        <f t="shared" ref="L973:M973" si="2056">MIN(N973,P973,R973,T973,V973,X973,Z973,AB973,AD973)</f>
        <v>6377.22</v>
      </c>
      <c r="M973" s="38">
        <f t="shared" si="2056"/>
        <v>7525</v>
      </c>
      <c r="N973" s="38">
        <f t="shared" si="1977"/>
        <v>6377.22</v>
      </c>
      <c r="O973" s="38">
        <f t="shared" si="1978"/>
        <v>7525</v>
      </c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40"/>
      <c r="AE973" s="40"/>
      <c r="AF973" s="41">
        <f t="shared" si="1653"/>
        <v>0</v>
      </c>
      <c r="AG973" s="42"/>
    </row>
    <row r="974" spans="1:33" ht="27.6">
      <c r="A974" s="30" t="s">
        <v>5561</v>
      </c>
      <c r="B974" s="30" t="s">
        <v>5562</v>
      </c>
      <c r="C974" s="43"/>
      <c r="D974" s="44"/>
      <c r="E974" s="44"/>
      <c r="F974" s="35">
        <f t="shared" si="2032"/>
        <v>0</v>
      </c>
      <c r="G974" s="35">
        <f t="shared" si="2033"/>
        <v>0</v>
      </c>
      <c r="H974" s="35">
        <f t="shared" si="1622"/>
        <v>0</v>
      </c>
      <c r="I974" s="21">
        <f t="shared" si="2048"/>
        <v>18</v>
      </c>
      <c r="J974" s="37">
        <f t="shared" ref="J974:K974" si="2057">MAX(N974,P974,R974,T974,V974,X974,Z974,AB974,AD974)</f>
        <v>6492.4</v>
      </c>
      <c r="K974" s="37">
        <f t="shared" si="2057"/>
        <v>7661</v>
      </c>
      <c r="L974" s="38">
        <f t="shared" ref="L974:M974" si="2058">MIN(N974,P974,R974,T974,V974,X974,Z974,AB974,AD974)</f>
        <v>6492.4</v>
      </c>
      <c r="M974" s="38">
        <f t="shared" si="2058"/>
        <v>7661</v>
      </c>
      <c r="N974" s="38">
        <f t="shared" si="1977"/>
        <v>6492.4</v>
      </c>
      <c r="O974" s="38">
        <f t="shared" si="1978"/>
        <v>7661</v>
      </c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40"/>
      <c r="AE974" s="40"/>
      <c r="AF974" s="41">
        <f t="shared" si="1653"/>
        <v>0</v>
      </c>
      <c r="AG974" s="42"/>
    </row>
    <row r="975" spans="1:33" ht="27.6">
      <c r="A975" s="30" t="s">
        <v>5563</v>
      </c>
      <c r="B975" s="30" t="s">
        <v>5564</v>
      </c>
      <c r="C975" s="43"/>
      <c r="D975" s="44"/>
      <c r="E975" s="44"/>
      <c r="F975" s="35">
        <f t="shared" si="2032"/>
        <v>0</v>
      </c>
      <c r="G975" s="35">
        <f t="shared" si="2033"/>
        <v>0</v>
      </c>
      <c r="H975" s="35">
        <f t="shared" si="1622"/>
        <v>0</v>
      </c>
      <c r="I975" s="21">
        <f t="shared" si="2048"/>
        <v>18</v>
      </c>
      <c r="J975" s="37">
        <f t="shared" ref="J975:K975" si="2059">MAX(N975,P975,R975,T975,V975,X975,Z975,AB975,AD975)</f>
        <v>8711.09</v>
      </c>
      <c r="K975" s="37">
        <f t="shared" si="2059"/>
        <v>10279</v>
      </c>
      <c r="L975" s="38">
        <f t="shared" ref="L975:M975" si="2060">MIN(N975,P975,R975,T975,V975,X975,Z975,AB975,AD975)</f>
        <v>8711.09</v>
      </c>
      <c r="M975" s="38">
        <f t="shared" si="2060"/>
        <v>10279</v>
      </c>
      <c r="N975" s="38">
        <f t="shared" si="1977"/>
        <v>8711.09</v>
      </c>
      <c r="O975" s="38">
        <f t="shared" si="1978"/>
        <v>10279</v>
      </c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40"/>
      <c r="AE975" s="40"/>
      <c r="AF975" s="41">
        <f t="shared" si="1653"/>
        <v>0</v>
      </c>
      <c r="AG975" s="42"/>
    </row>
    <row r="976" spans="1:33" ht="27.6">
      <c r="A976" s="30" t="s">
        <v>5565</v>
      </c>
      <c r="B976" s="30" t="s">
        <v>5566</v>
      </c>
      <c r="C976" s="43"/>
      <c r="D976" s="44"/>
      <c r="E976" s="44"/>
      <c r="F976" s="35">
        <f t="shared" si="2032"/>
        <v>0</v>
      </c>
      <c r="G976" s="35">
        <f t="shared" si="2033"/>
        <v>0</v>
      </c>
      <c r="H976" s="35">
        <f t="shared" si="1622"/>
        <v>0</v>
      </c>
      <c r="I976" s="21">
        <f t="shared" si="2048"/>
        <v>18</v>
      </c>
      <c r="J976" s="37">
        <f t="shared" ref="J976:K976" si="2061">MAX(N976,P976,R976,T976,V976,X976,Z976,AB976,AD976)</f>
        <v>245.62</v>
      </c>
      <c r="K976" s="37">
        <f t="shared" si="2061"/>
        <v>290</v>
      </c>
      <c r="L976" s="38">
        <f t="shared" ref="L976:M976" si="2062">MIN(N976,P976,R976,T976,V976,X976,Z976,AB976,AD976)</f>
        <v>245.62</v>
      </c>
      <c r="M976" s="38">
        <f t="shared" si="2062"/>
        <v>290</v>
      </c>
      <c r="N976" s="38">
        <f t="shared" si="1977"/>
        <v>245.62</v>
      </c>
      <c r="O976" s="38">
        <f t="shared" si="1978"/>
        <v>290</v>
      </c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40"/>
      <c r="AE976" s="40"/>
      <c r="AF976" s="41">
        <f t="shared" si="1653"/>
        <v>0</v>
      </c>
      <c r="AG976" s="42"/>
    </row>
    <row r="977" spans="1:33" ht="13.8">
      <c r="A977" s="30" t="s">
        <v>5567</v>
      </c>
      <c r="B977" s="30" t="s">
        <v>5568</v>
      </c>
      <c r="C977" s="43"/>
      <c r="D977" s="44"/>
      <c r="E977" s="44"/>
      <c r="F977" s="35">
        <f t="shared" si="2032"/>
        <v>0</v>
      </c>
      <c r="G977" s="35">
        <f t="shared" si="2033"/>
        <v>0</v>
      </c>
      <c r="H977" s="35">
        <f t="shared" si="1622"/>
        <v>0</v>
      </c>
      <c r="I977" s="21">
        <f t="shared" si="2048"/>
        <v>18</v>
      </c>
      <c r="J977" s="37">
        <f t="shared" ref="J977:K977" si="2063">MAX(N977,P977,R977,T977,V977,X977,Z977,AB977,AD977)</f>
        <v>50.38</v>
      </c>
      <c r="K977" s="37">
        <f t="shared" si="2063"/>
        <v>59</v>
      </c>
      <c r="L977" s="38">
        <f t="shared" ref="L977:M977" si="2064">MIN(N977,P977,R977,T977,V977,X977,Z977,AB977,AD977)</f>
        <v>50.38</v>
      </c>
      <c r="M977" s="38">
        <f t="shared" si="2064"/>
        <v>59</v>
      </c>
      <c r="N977" s="38">
        <f t="shared" si="1977"/>
        <v>50.38</v>
      </c>
      <c r="O977" s="38">
        <f t="shared" si="1978"/>
        <v>59</v>
      </c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40"/>
      <c r="AE977" s="40"/>
      <c r="AF977" s="41">
        <f t="shared" si="1653"/>
        <v>0</v>
      </c>
      <c r="AG977" s="42"/>
    </row>
    <row r="978" spans="1:33" ht="13.8">
      <c r="A978" s="30" t="s">
        <v>331</v>
      </c>
      <c r="B978" s="30" t="s">
        <v>809</v>
      </c>
      <c r="C978" s="43"/>
      <c r="D978" s="44">
        <v>2</v>
      </c>
      <c r="E978" s="44">
        <v>2</v>
      </c>
      <c r="F978" s="35">
        <f t="shared" si="2032"/>
        <v>4</v>
      </c>
      <c r="G978" s="35">
        <f t="shared" si="2033"/>
        <v>4</v>
      </c>
      <c r="H978" s="35">
        <f t="shared" si="1622"/>
        <v>2</v>
      </c>
      <c r="I978" s="17">
        <v>18</v>
      </c>
      <c r="J978" s="37">
        <f t="shared" ref="J978:K978" si="2065">MAX(N978,P978,R978,T978,V978,X978,Z978,AB978,AD978)</f>
        <v>368</v>
      </c>
      <c r="K978" s="37">
        <f t="shared" si="2065"/>
        <v>470</v>
      </c>
      <c r="L978" s="38">
        <f t="shared" ref="L978:M978" si="2066">MIN(N978,P978,R978,T978,V978,X978,Z978,AB978,AD978)</f>
        <v>367</v>
      </c>
      <c r="M978" s="38">
        <f t="shared" si="2066"/>
        <v>435</v>
      </c>
      <c r="N978" s="38">
        <f t="shared" si="1977"/>
        <v>367</v>
      </c>
      <c r="O978" s="38">
        <f t="shared" si="1978"/>
        <v>470</v>
      </c>
      <c r="P978" s="39"/>
      <c r="Q978" s="39"/>
      <c r="R978" s="39"/>
      <c r="S978" s="39"/>
      <c r="T978" s="39"/>
      <c r="U978" s="39"/>
      <c r="V978" s="39">
        <f>VLOOKUP(A978,Reo_LI,9,FALSE)</f>
        <v>368</v>
      </c>
      <c r="W978" s="39">
        <f>VLOOKUP(A978,Reo_LI,11,FALSE)</f>
        <v>435</v>
      </c>
      <c r="X978" s="39"/>
      <c r="Y978" s="39"/>
      <c r="Z978" s="39"/>
      <c r="AA978" s="39"/>
      <c r="AB978" s="39"/>
      <c r="AC978" s="39"/>
      <c r="AD978" s="40"/>
      <c r="AE978" s="40"/>
      <c r="AF978" s="41">
        <f t="shared" si="1653"/>
        <v>0</v>
      </c>
      <c r="AG978" s="42">
        <v>1</v>
      </c>
    </row>
    <row r="979" spans="1:33" ht="13.8">
      <c r="A979" s="30" t="s">
        <v>286</v>
      </c>
      <c r="B979" s="30" t="s">
        <v>817</v>
      </c>
      <c r="C979" s="43"/>
      <c r="D979" s="44">
        <v>2</v>
      </c>
      <c r="E979" s="44">
        <v>2</v>
      </c>
      <c r="F979" s="35">
        <f t="shared" si="2032"/>
        <v>5</v>
      </c>
      <c r="G979" s="35">
        <f t="shared" si="2033"/>
        <v>5</v>
      </c>
      <c r="H979" s="35">
        <f t="shared" si="1622"/>
        <v>2</v>
      </c>
      <c r="I979" s="17">
        <v>18</v>
      </c>
      <c r="J979" s="37">
        <f t="shared" ref="J979:K979" si="2067">MAX(N979,P979,R979,T979,V979,X979,Z979,AB979,AD979)</f>
        <v>499</v>
      </c>
      <c r="K979" s="37">
        <f t="shared" si="2067"/>
        <v>589</v>
      </c>
      <c r="L979" s="38">
        <f t="shared" ref="L979:M979" si="2068">MIN(N979,P979,R979,T979,V979,X979,Z979,AB979,AD979)</f>
        <v>490</v>
      </c>
      <c r="M979" s="38">
        <f t="shared" si="2068"/>
        <v>579</v>
      </c>
      <c r="N979" s="38">
        <f t="shared" si="1977"/>
        <v>490</v>
      </c>
      <c r="O979" s="38">
        <f t="shared" si="1978"/>
        <v>579</v>
      </c>
      <c r="P979" s="39"/>
      <c r="Q979" s="39"/>
      <c r="R979" s="39"/>
      <c r="S979" s="39"/>
      <c r="T979" s="39"/>
      <c r="U979" s="39"/>
      <c r="V979" s="39"/>
      <c r="W979" s="39"/>
      <c r="X979" s="39">
        <f>VLOOKUP(A979,Zeal,9,FALSE)</f>
        <v>499</v>
      </c>
      <c r="Y979" s="39">
        <f>VLOOKUP(A979,Zeal,11,FALSE)</f>
        <v>589</v>
      </c>
      <c r="Z979" s="39"/>
      <c r="AA979" s="39"/>
      <c r="AB979" s="39"/>
      <c r="AC979" s="39"/>
      <c r="AD979" s="40"/>
      <c r="AE979" s="40"/>
      <c r="AF979" s="41">
        <f t="shared" si="1653"/>
        <v>0</v>
      </c>
      <c r="AG979" s="42">
        <v>1</v>
      </c>
    </row>
    <row r="980" spans="1:33" ht="13.8">
      <c r="A980" s="30" t="s">
        <v>62</v>
      </c>
      <c r="B980" s="30" t="s">
        <v>1668</v>
      </c>
      <c r="C980" s="43"/>
      <c r="D980" s="44">
        <v>5</v>
      </c>
      <c r="E980" s="44">
        <v>7</v>
      </c>
      <c r="F980" s="35">
        <f t="shared" si="2032"/>
        <v>114</v>
      </c>
      <c r="G980" s="35">
        <f t="shared" si="2033"/>
        <v>117</v>
      </c>
      <c r="H980" s="35">
        <f t="shared" si="1622"/>
        <v>4</v>
      </c>
      <c r="I980" s="17">
        <v>18</v>
      </c>
      <c r="J980" s="37">
        <f t="shared" ref="J980:K980" si="2069">MAX(N980,P980,R980,T980,V980,X980,Z980,AB980,AD980)</f>
        <v>503.84</v>
      </c>
      <c r="K980" s="37">
        <f t="shared" si="2069"/>
        <v>595</v>
      </c>
      <c r="L980" s="38">
        <f t="shared" ref="L980:M980" si="2070">MIN(N980,P980,R980,T980,V980,X980,Z980,AB980,AD980)</f>
        <v>490</v>
      </c>
      <c r="M980" s="38">
        <f t="shared" si="2070"/>
        <v>579</v>
      </c>
      <c r="N980" s="38">
        <f t="shared" si="1977"/>
        <v>503.84</v>
      </c>
      <c r="O980" s="38">
        <f t="shared" si="1978"/>
        <v>595</v>
      </c>
      <c r="P980" s="39">
        <f>VLOOKUP(A980,MagnusNeo,9,FALSE)</f>
        <v>490</v>
      </c>
      <c r="Q980" s="39">
        <f>VLOOKUP(A980,MagnusNeo,11,FALSE)</f>
        <v>579</v>
      </c>
      <c r="R980" s="39">
        <f>VLOOKUP(A980,Primus,9,FALSE)</f>
        <v>490</v>
      </c>
      <c r="S980" s="39">
        <f>VLOOKUP(A980,Primus,11,FALSE)</f>
        <v>579</v>
      </c>
      <c r="T980" s="39">
        <f>VLOOKUP(A980,Magnus,9,FALSE)</f>
        <v>490</v>
      </c>
      <c r="U980" s="39">
        <f>VLOOKUP(A980,Magnus,11,FALSE)</f>
        <v>579</v>
      </c>
      <c r="V980" s="39"/>
      <c r="W980" s="39"/>
      <c r="X980" s="39"/>
      <c r="Y980" s="39"/>
      <c r="Z980" s="39"/>
      <c r="AA980" s="39"/>
      <c r="AB980" s="39"/>
      <c r="AC980" s="39"/>
      <c r="AD980" s="40"/>
      <c r="AE980" s="40"/>
      <c r="AF980" s="41">
        <f t="shared" si="1653"/>
        <v>1</v>
      </c>
      <c r="AG980" s="42">
        <v>5</v>
      </c>
    </row>
    <row r="981" spans="1:33" ht="13.8">
      <c r="A981" s="30" t="s">
        <v>2869</v>
      </c>
      <c r="B981" s="30" t="s">
        <v>5569</v>
      </c>
      <c r="C981" s="43"/>
      <c r="D981" s="44"/>
      <c r="E981" s="44"/>
      <c r="F981" s="35">
        <f t="shared" si="2032"/>
        <v>0</v>
      </c>
      <c r="G981" s="35">
        <f t="shared" si="2033"/>
        <v>0</v>
      </c>
      <c r="H981" s="35">
        <f t="shared" si="1622"/>
        <v>0</v>
      </c>
      <c r="I981" s="17">
        <v>18</v>
      </c>
      <c r="J981" s="37">
        <f t="shared" ref="J981:K981" si="2071">MAX(N981,P981,R981,T981,V981,X981,Z981,AB981,AD981)</f>
        <v>603</v>
      </c>
      <c r="K981" s="37">
        <f t="shared" si="2071"/>
        <v>712</v>
      </c>
      <c r="L981" s="38">
        <f t="shared" ref="L981:M981" si="2072">MIN(N981,P981,R981,T981,V981,X981,Z981,AB981,AD981)</f>
        <v>592</v>
      </c>
      <c r="M981" s="38">
        <f t="shared" si="2072"/>
        <v>698</v>
      </c>
      <c r="N981" s="38">
        <f t="shared" si="1977"/>
        <v>592</v>
      </c>
      <c r="O981" s="38">
        <f t="shared" si="1978"/>
        <v>698</v>
      </c>
      <c r="P981" s="39"/>
      <c r="Q981" s="39"/>
      <c r="R981" s="39"/>
      <c r="S981" s="39"/>
      <c r="T981" s="39"/>
      <c r="U981" s="39"/>
      <c r="V981" s="39">
        <f>VLOOKUP(A981,Reo_LI,9,FALSE)</f>
        <v>603</v>
      </c>
      <c r="W981" s="39">
        <f>VLOOKUP(A981,Reo_LI,11,FALSE)</f>
        <v>712</v>
      </c>
      <c r="X981" s="39">
        <f>VLOOKUP(A981,Zeal,9,FALSE)</f>
        <v>603</v>
      </c>
      <c r="Y981" s="39">
        <f>VLOOKUP(A981,Zeal,11,FALSE)</f>
        <v>712</v>
      </c>
      <c r="Z981" s="39"/>
      <c r="AA981" s="39"/>
      <c r="AB981" s="39"/>
      <c r="AC981" s="39"/>
      <c r="AD981" s="40"/>
      <c r="AE981" s="40"/>
      <c r="AF981" s="41">
        <f t="shared" si="1653"/>
        <v>0</v>
      </c>
      <c r="AG981" s="42"/>
    </row>
    <row r="982" spans="1:33" ht="13.8">
      <c r="A982" s="30" t="s">
        <v>3620</v>
      </c>
      <c r="B982" s="30" t="s">
        <v>5570</v>
      </c>
      <c r="C982" s="43"/>
      <c r="D982" s="44"/>
      <c r="E982" s="44"/>
      <c r="F982" s="35">
        <f t="shared" si="2032"/>
        <v>0</v>
      </c>
      <c r="G982" s="35">
        <f t="shared" si="2033"/>
        <v>0</v>
      </c>
      <c r="H982" s="35">
        <f t="shared" si="1622"/>
        <v>0</v>
      </c>
      <c r="I982" s="17">
        <v>18</v>
      </c>
      <c r="J982" s="37">
        <f t="shared" ref="J982:K982" si="2073">MAX(N982,P982,R982,T982,V982,X982,Z982,AB982,AD982)</f>
        <v>1348</v>
      </c>
      <c r="K982" s="37">
        <f t="shared" si="2073"/>
        <v>1591</v>
      </c>
      <c r="L982" s="38">
        <f t="shared" ref="L982:M982" si="2074">MIN(N982,P982,R982,T982,V982,X982,Z982,AB982,AD982)</f>
        <v>1348</v>
      </c>
      <c r="M982" s="38">
        <f t="shared" si="2074"/>
        <v>1591</v>
      </c>
      <c r="N982" s="38">
        <f t="shared" si="1977"/>
        <v>1348</v>
      </c>
      <c r="O982" s="38">
        <f t="shared" si="1978"/>
        <v>1591</v>
      </c>
      <c r="P982" s="39"/>
      <c r="Q982" s="39"/>
      <c r="R982" s="39"/>
      <c r="S982" s="39"/>
      <c r="T982" s="39"/>
      <c r="U982" s="39"/>
      <c r="V982" s="39"/>
      <c r="W982" s="39"/>
      <c r="X982" s="39" t="str">
        <f>VLOOKUP(A982,Zeal,9,FALSE)</f>
        <v>₹1373.00</v>
      </c>
      <c r="Y982" s="39" t="str">
        <f>VLOOKUP(A982,Zeal,11,FALSE)</f>
        <v>₹1621.00</v>
      </c>
      <c r="Z982" s="39"/>
      <c r="AA982" s="39"/>
      <c r="AB982" s="39"/>
      <c r="AC982" s="39"/>
      <c r="AD982" s="40"/>
      <c r="AE982" s="40"/>
      <c r="AF982" s="41">
        <f t="shared" si="1653"/>
        <v>0</v>
      </c>
      <c r="AG982" s="42"/>
    </row>
    <row r="983" spans="1:33" ht="13.8">
      <c r="A983" s="30" t="s">
        <v>2871</v>
      </c>
      <c r="B983" s="30" t="s">
        <v>5571</v>
      </c>
      <c r="C983" s="43"/>
      <c r="D983" s="44"/>
      <c r="E983" s="44"/>
      <c r="F983" s="35">
        <f t="shared" si="2032"/>
        <v>0</v>
      </c>
      <c r="G983" s="35">
        <f t="shared" si="2033"/>
        <v>0</v>
      </c>
      <c r="H983" s="35">
        <f t="shared" si="1622"/>
        <v>0</v>
      </c>
      <c r="I983" s="17">
        <v>18</v>
      </c>
      <c r="J983" s="37">
        <f t="shared" ref="J983:K983" si="2075">MAX(N983,P983,R983,T983,V983,X983,Z983,AB983,AD983)</f>
        <v>862</v>
      </c>
      <c r="K983" s="37">
        <f t="shared" si="2075"/>
        <v>999</v>
      </c>
      <c r="L983" s="38">
        <f t="shared" ref="L983:M983" si="2076">MIN(N983,P983,R983,T983,V983,X983,Z983,AB983,AD983)</f>
        <v>847</v>
      </c>
      <c r="M983" s="38">
        <f t="shared" si="2076"/>
        <v>999</v>
      </c>
      <c r="N983" s="38">
        <f t="shared" si="1977"/>
        <v>847</v>
      </c>
      <c r="O983" s="38">
        <f t="shared" si="1978"/>
        <v>999</v>
      </c>
      <c r="P983" s="39"/>
      <c r="Q983" s="39"/>
      <c r="R983" s="39"/>
      <c r="S983" s="39"/>
      <c r="T983" s="39"/>
      <c r="U983" s="39"/>
      <c r="V983" s="39">
        <f>VLOOKUP(A983,Reo_LI,9,FALSE)</f>
        <v>862</v>
      </c>
      <c r="W983" s="39" t="str">
        <f>VLOOKUP(A983,Reo_LI,11,FALSE)</f>
        <v>₹1018.00</v>
      </c>
      <c r="X983" s="39">
        <f>VLOOKUP(A983,Zeal,9,FALSE)</f>
        <v>862</v>
      </c>
      <c r="Y983" s="39" t="str">
        <f>VLOOKUP(A983,Zeal,11,FALSE)</f>
        <v>₹1018.00</v>
      </c>
      <c r="Z983" s="39"/>
      <c r="AA983" s="39"/>
      <c r="AB983" s="39"/>
      <c r="AC983" s="39"/>
      <c r="AD983" s="40"/>
      <c r="AE983" s="40"/>
      <c r="AF983" s="41">
        <f t="shared" si="1653"/>
        <v>0</v>
      </c>
      <c r="AG983" s="42"/>
    </row>
    <row r="984" spans="1:33" ht="13.8">
      <c r="A984" s="30" t="s">
        <v>5572</v>
      </c>
      <c r="B984" s="30" t="s">
        <v>5573</v>
      </c>
      <c r="C984" s="43"/>
      <c r="D984" s="44"/>
      <c r="E984" s="44"/>
      <c r="F984" s="35">
        <f t="shared" si="2032"/>
        <v>0</v>
      </c>
      <c r="G984" s="35">
        <f t="shared" si="2033"/>
        <v>0</v>
      </c>
      <c r="H984" s="35">
        <f t="shared" si="1622"/>
        <v>0</v>
      </c>
      <c r="I984" s="21">
        <f t="shared" ref="I984:I991" si="2077">VLOOKUP(A984,Old_Inventory,9,FALSE)</f>
        <v>18</v>
      </c>
      <c r="J984" s="37">
        <f t="shared" ref="J984:K984" si="2078">MAX(N984,P984,R984,T984,V984,X984,Z984,AB984,AD984)</f>
        <v>239.32</v>
      </c>
      <c r="K984" s="37">
        <f t="shared" si="2078"/>
        <v>282</v>
      </c>
      <c r="L984" s="38">
        <f t="shared" ref="L984:M984" si="2079">MIN(N984,P984,R984,T984,V984,X984,Z984,AB984,AD984)</f>
        <v>239.32</v>
      </c>
      <c r="M984" s="38">
        <f t="shared" si="2079"/>
        <v>282</v>
      </c>
      <c r="N984" s="38">
        <f t="shared" si="1977"/>
        <v>239.32</v>
      </c>
      <c r="O984" s="38">
        <f t="shared" si="1978"/>
        <v>282</v>
      </c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40"/>
      <c r="AE984" s="40"/>
      <c r="AF984" s="41">
        <f t="shared" si="1653"/>
        <v>0</v>
      </c>
      <c r="AG984" s="42"/>
    </row>
    <row r="985" spans="1:33" ht="13.8">
      <c r="A985" s="30" t="s">
        <v>5574</v>
      </c>
      <c r="B985" s="30" t="s">
        <v>5575</v>
      </c>
      <c r="C985" s="43"/>
      <c r="D985" s="44"/>
      <c r="E985" s="44"/>
      <c r="F985" s="35">
        <f t="shared" si="2032"/>
        <v>0</v>
      </c>
      <c r="G985" s="35">
        <f t="shared" si="2033"/>
        <v>0</v>
      </c>
      <c r="H985" s="35">
        <f t="shared" si="1622"/>
        <v>0</v>
      </c>
      <c r="I985" s="21">
        <f t="shared" si="2077"/>
        <v>18</v>
      </c>
      <c r="J985" s="37">
        <f t="shared" ref="J985:K985" si="2080">MAX(N985,P985,R985,T985,V985,X985,Z985,AB985,AD985)</f>
        <v>787.25</v>
      </c>
      <c r="K985" s="37">
        <f t="shared" si="2080"/>
        <v>929</v>
      </c>
      <c r="L985" s="38">
        <f t="shared" ref="L985:M985" si="2081">MIN(N985,P985,R985,T985,V985,X985,Z985,AB985,AD985)</f>
        <v>787.25</v>
      </c>
      <c r="M985" s="38">
        <f t="shared" si="2081"/>
        <v>929</v>
      </c>
      <c r="N985" s="38">
        <f t="shared" si="1977"/>
        <v>787.25</v>
      </c>
      <c r="O985" s="38">
        <f t="shared" si="1978"/>
        <v>929</v>
      </c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40"/>
      <c r="AE985" s="40"/>
      <c r="AF985" s="41">
        <f t="shared" si="1653"/>
        <v>0</v>
      </c>
      <c r="AG985" s="42"/>
    </row>
    <row r="986" spans="1:33" ht="13.8">
      <c r="A986" s="30" t="s">
        <v>5576</v>
      </c>
      <c r="B986" s="30" t="s">
        <v>5577</v>
      </c>
      <c r="C986" s="43"/>
      <c r="D986" s="44"/>
      <c r="E986" s="44"/>
      <c r="F986" s="35">
        <f t="shared" si="2032"/>
        <v>0</v>
      </c>
      <c r="G986" s="35">
        <f t="shared" si="2033"/>
        <v>0</v>
      </c>
      <c r="H986" s="35">
        <f t="shared" si="1622"/>
        <v>0</v>
      </c>
      <c r="I986" s="21">
        <f t="shared" si="2077"/>
        <v>18</v>
      </c>
      <c r="J986" s="37">
        <f t="shared" ref="J986:K986" si="2082">MAX(N986,P986,R986,T986,V986,X986,Z986,AB986,AD986)</f>
        <v>440.86</v>
      </c>
      <c r="K986" s="37">
        <f t="shared" si="2082"/>
        <v>520</v>
      </c>
      <c r="L986" s="38">
        <f t="shared" ref="L986:M986" si="2083">MIN(N986,P986,R986,T986,V986,X986,Z986,AB986,AD986)</f>
        <v>440.86</v>
      </c>
      <c r="M986" s="38">
        <f t="shared" si="2083"/>
        <v>520</v>
      </c>
      <c r="N986" s="38">
        <f t="shared" si="1977"/>
        <v>440.86</v>
      </c>
      <c r="O986" s="38">
        <f t="shared" si="1978"/>
        <v>520</v>
      </c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40"/>
      <c r="AE986" s="40"/>
      <c r="AF986" s="41">
        <f t="shared" si="1653"/>
        <v>0</v>
      </c>
      <c r="AG986" s="42"/>
    </row>
    <row r="987" spans="1:33" ht="13.8">
      <c r="A987" s="30" t="s">
        <v>5578</v>
      </c>
      <c r="B987" s="30" t="s">
        <v>5579</v>
      </c>
      <c r="C987" s="43"/>
      <c r="D987" s="44"/>
      <c r="E987" s="44"/>
      <c r="F987" s="35">
        <f t="shared" si="2032"/>
        <v>0</v>
      </c>
      <c r="G987" s="35">
        <f t="shared" si="2033"/>
        <v>0</v>
      </c>
      <c r="H987" s="35">
        <f t="shared" si="1622"/>
        <v>0</v>
      </c>
      <c r="I987" s="21">
        <f t="shared" si="2077"/>
        <v>18</v>
      </c>
      <c r="J987" s="37">
        <f t="shared" ref="J987:K987" si="2084">MAX(N987,P987,R987,T987,V987,X987,Z987,AB987,AD987)</f>
        <v>440.86</v>
      </c>
      <c r="K987" s="37">
        <f t="shared" si="2084"/>
        <v>520</v>
      </c>
      <c r="L987" s="38">
        <f t="shared" ref="L987:M987" si="2085">MIN(N987,P987,R987,T987,V987,X987,Z987,AB987,AD987)</f>
        <v>440.86</v>
      </c>
      <c r="M987" s="38">
        <f t="shared" si="2085"/>
        <v>520</v>
      </c>
      <c r="N987" s="38">
        <f t="shared" si="1977"/>
        <v>440.86</v>
      </c>
      <c r="O987" s="38">
        <f t="shared" si="1978"/>
        <v>520</v>
      </c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40"/>
      <c r="AE987" s="40"/>
      <c r="AF987" s="41">
        <f t="shared" si="1653"/>
        <v>0</v>
      </c>
      <c r="AG987" s="42"/>
    </row>
    <row r="988" spans="1:33" ht="13.8">
      <c r="A988" s="30" t="s">
        <v>5580</v>
      </c>
      <c r="B988" s="30" t="s">
        <v>5581</v>
      </c>
      <c r="C988" s="43"/>
      <c r="D988" s="44"/>
      <c r="E988" s="44"/>
      <c r="F988" s="35">
        <f t="shared" si="2032"/>
        <v>0</v>
      </c>
      <c r="G988" s="35">
        <f t="shared" si="2033"/>
        <v>0</v>
      </c>
      <c r="H988" s="35">
        <f t="shared" si="1622"/>
        <v>0</v>
      </c>
      <c r="I988" s="21">
        <f t="shared" si="2077"/>
        <v>18</v>
      </c>
      <c r="J988" s="37">
        <f t="shared" ref="J988:K988" si="2086">MAX(N988,P988,R988,T988,V988,X988,Z988,AB988,AD988)</f>
        <v>2361.75</v>
      </c>
      <c r="K988" s="37">
        <f t="shared" si="2086"/>
        <v>2787</v>
      </c>
      <c r="L988" s="38">
        <f t="shared" ref="L988:M988" si="2087">MIN(N988,P988,R988,T988,V988,X988,Z988,AB988,AD988)</f>
        <v>2361.75</v>
      </c>
      <c r="M988" s="38">
        <f t="shared" si="2087"/>
        <v>2787</v>
      </c>
      <c r="N988" s="38">
        <f t="shared" si="1977"/>
        <v>2361.75</v>
      </c>
      <c r="O988" s="38">
        <f t="shared" si="1978"/>
        <v>2787</v>
      </c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40"/>
      <c r="AE988" s="40"/>
      <c r="AF988" s="41">
        <f t="shared" si="1653"/>
        <v>0</v>
      </c>
      <c r="AG988" s="42"/>
    </row>
    <row r="989" spans="1:33" ht="27.6">
      <c r="A989" s="30" t="s">
        <v>5582</v>
      </c>
      <c r="B989" s="30" t="s">
        <v>5583</v>
      </c>
      <c r="C989" s="43"/>
      <c r="D989" s="44"/>
      <c r="E989" s="44"/>
      <c r="F989" s="35">
        <f t="shared" si="2032"/>
        <v>0</v>
      </c>
      <c r="G989" s="35">
        <f t="shared" si="2033"/>
        <v>0</v>
      </c>
      <c r="H989" s="35">
        <f t="shared" si="1622"/>
        <v>0</v>
      </c>
      <c r="I989" s="21">
        <f t="shared" si="2077"/>
        <v>28</v>
      </c>
      <c r="J989" s="37">
        <f t="shared" ref="J989:K989" si="2088">MAX(N989,P989,R989,T989,V989,X989,Z989,AB989,AD989)</f>
        <v>807.41</v>
      </c>
      <c r="K989" s="37">
        <f t="shared" si="2088"/>
        <v>1033</v>
      </c>
      <c r="L989" s="38">
        <f t="shared" ref="L989:M989" si="2089">MIN(N989,P989,R989,T989,V989,X989,Z989,AB989,AD989)</f>
        <v>807.41</v>
      </c>
      <c r="M989" s="38">
        <f t="shared" si="2089"/>
        <v>1033</v>
      </c>
      <c r="N989" s="38">
        <f t="shared" si="1977"/>
        <v>807.41</v>
      </c>
      <c r="O989" s="38">
        <f t="shared" si="1978"/>
        <v>1033</v>
      </c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40"/>
      <c r="AE989" s="40"/>
      <c r="AF989" s="41">
        <f t="shared" si="1653"/>
        <v>0</v>
      </c>
      <c r="AG989" s="42"/>
    </row>
    <row r="990" spans="1:33" ht="13.8">
      <c r="A990" s="30" t="s">
        <v>5584</v>
      </c>
      <c r="B990" s="30" t="s">
        <v>5585</v>
      </c>
      <c r="C990" s="43"/>
      <c r="D990" s="44"/>
      <c r="E990" s="44"/>
      <c r="F990" s="35">
        <f t="shared" si="2032"/>
        <v>0</v>
      </c>
      <c r="G990" s="35">
        <f t="shared" si="2033"/>
        <v>0</v>
      </c>
      <c r="H990" s="35">
        <f t="shared" si="1622"/>
        <v>0</v>
      </c>
      <c r="I990" s="21">
        <f t="shared" si="2077"/>
        <v>18</v>
      </c>
      <c r="J990" s="37">
        <f t="shared" ref="J990:K990" si="2090">MAX(N990,P990,R990,T990,V990,X990,Z990,AB990,AD990)</f>
        <v>333.79</v>
      </c>
      <c r="K990" s="37">
        <f t="shared" si="2090"/>
        <v>394</v>
      </c>
      <c r="L990" s="38">
        <f t="shared" ref="L990:M990" si="2091">MIN(N990,P990,R990,T990,V990,X990,Z990,AB990,AD990)</f>
        <v>333.79</v>
      </c>
      <c r="M990" s="38">
        <f t="shared" si="2091"/>
        <v>394</v>
      </c>
      <c r="N990" s="38">
        <f t="shared" si="1977"/>
        <v>333.79</v>
      </c>
      <c r="O990" s="38">
        <f t="shared" si="1978"/>
        <v>394</v>
      </c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40"/>
      <c r="AE990" s="40"/>
      <c r="AF990" s="41">
        <f t="shared" si="1653"/>
        <v>0</v>
      </c>
      <c r="AG990" s="42"/>
    </row>
    <row r="991" spans="1:33" ht="13.8">
      <c r="A991" s="30" t="s">
        <v>5586</v>
      </c>
      <c r="B991" s="30" t="s">
        <v>5588</v>
      </c>
      <c r="C991" s="43"/>
      <c r="D991" s="44"/>
      <c r="E991" s="44"/>
      <c r="F991" s="35">
        <f t="shared" si="2032"/>
        <v>0</v>
      </c>
      <c r="G991" s="35">
        <f t="shared" si="2033"/>
        <v>0</v>
      </c>
      <c r="H991" s="35">
        <f t="shared" si="1622"/>
        <v>0</v>
      </c>
      <c r="I991" s="21">
        <f t="shared" si="2077"/>
        <v>18</v>
      </c>
      <c r="J991" s="37">
        <f t="shared" ref="J991:K991" si="2092">MAX(N991,P991,R991,T991,V991,X991,Z991,AB991,AD991)</f>
        <v>579.41999999999996</v>
      </c>
      <c r="K991" s="37">
        <f t="shared" si="2092"/>
        <v>684</v>
      </c>
      <c r="L991" s="38">
        <f t="shared" ref="L991:M991" si="2093">MIN(N991,P991,R991,T991,V991,X991,Z991,AB991,AD991)</f>
        <v>579.41999999999996</v>
      </c>
      <c r="M991" s="38">
        <f t="shared" si="2093"/>
        <v>684</v>
      </c>
      <c r="N991" s="38">
        <f t="shared" si="1977"/>
        <v>579.41999999999996</v>
      </c>
      <c r="O991" s="38">
        <f t="shared" si="1978"/>
        <v>684</v>
      </c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40"/>
      <c r="AE991" s="40"/>
      <c r="AF991" s="41">
        <f t="shared" si="1653"/>
        <v>0</v>
      </c>
      <c r="AG991" s="42"/>
    </row>
    <row r="992" spans="1:33" ht="13.8">
      <c r="A992" s="30" t="s">
        <v>153</v>
      </c>
      <c r="B992" s="30" t="s">
        <v>667</v>
      </c>
      <c r="C992" s="43"/>
      <c r="D992" s="44">
        <v>1</v>
      </c>
      <c r="E992" s="44">
        <v>1</v>
      </c>
      <c r="F992" s="35">
        <f t="shared" si="2032"/>
        <v>0</v>
      </c>
      <c r="G992" s="35">
        <f t="shared" si="2033"/>
        <v>1</v>
      </c>
      <c r="H992" s="35">
        <f t="shared" si="1622"/>
        <v>0</v>
      </c>
      <c r="I992" s="17">
        <v>18</v>
      </c>
      <c r="J992" s="37">
        <f t="shared" ref="J992:K992" si="2094">MAX(N992,P992,R992,T992,V992,X992,Z992,AB992,AD992)</f>
        <v>530</v>
      </c>
      <c r="K992" s="37">
        <f t="shared" si="2094"/>
        <v>626</v>
      </c>
      <c r="L992" s="38">
        <f t="shared" ref="L992:M992" si="2095">MIN(N992,P992,R992,T992,V992,X992,Z992,AB992,AD992)</f>
        <v>529</v>
      </c>
      <c r="M992" s="38">
        <f t="shared" si="2095"/>
        <v>625</v>
      </c>
      <c r="N992" s="38">
        <f t="shared" si="1977"/>
        <v>529</v>
      </c>
      <c r="O992" s="38">
        <f t="shared" si="1978"/>
        <v>625</v>
      </c>
      <c r="P992" s="39"/>
      <c r="Q992" s="39"/>
      <c r="R992" s="39"/>
      <c r="S992" s="39"/>
      <c r="T992" s="39">
        <f>VLOOKUP(A992,Magnus,9,FALSE)</f>
        <v>530</v>
      </c>
      <c r="U992" s="39">
        <f>VLOOKUP(A992,Magnus,11,FALSE)</f>
        <v>626</v>
      </c>
      <c r="V992" s="39"/>
      <c r="W992" s="39"/>
      <c r="X992" s="39"/>
      <c r="Y992" s="39"/>
      <c r="Z992" s="39"/>
      <c r="AA992" s="39"/>
      <c r="AB992" s="39"/>
      <c r="AC992" s="39"/>
      <c r="AD992" s="40"/>
      <c r="AE992" s="40"/>
      <c r="AF992" s="41">
        <f t="shared" si="1653"/>
        <v>1</v>
      </c>
      <c r="AG992" s="42"/>
    </row>
    <row r="993" spans="1:33" ht="13.8">
      <c r="A993" s="30" t="s">
        <v>5589</v>
      </c>
      <c r="B993" s="30" t="s">
        <v>5590</v>
      </c>
      <c r="C993" s="43"/>
      <c r="D993" s="44"/>
      <c r="E993" s="44"/>
      <c r="F993" s="35">
        <f t="shared" si="2032"/>
        <v>0</v>
      </c>
      <c r="G993" s="35">
        <f t="shared" si="2033"/>
        <v>0</v>
      </c>
      <c r="H993" s="35">
        <f t="shared" si="1622"/>
        <v>0</v>
      </c>
      <c r="I993" s="21">
        <f>VLOOKUP(A993,Old_Inventory,9,FALSE)</f>
        <v>18</v>
      </c>
      <c r="J993" s="37">
        <f t="shared" ref="J993:K993" si="2096">MAX(N993,P993,R993,T993,V993,X993,Z993,AB993,AD993)</f>
        <v>75.58</v>
      </c>
      <c r="K993" s="37">
        <f t="shared" si="2096"/>
        <v>89</v>
      </c>
      <c r="L993" s="38">
        <f t="shared" ref="L993:M993" si="2097">MIN(N993,P993,R993,T993,V993,X993,Z993,AB993,AD993)</f>
        <v>75.58</v>
      </c>
      <c r="M993" s="38">
        <f t="shared" si="2097"/>
        <v>89</v>
      </c>
      <c r="N993" s="38">
        <f t="shared" si="1977"/>
        <v>75.58</v>
      </c>
      <c r="O993" s="38">
        <f t="shared" si="1978"/>
        <v>89</v>
      </c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40"/>
      <c r="AE993" s="40"/>
      <c r="AF993" s="41">
        <f t="shared" si="1653"/>
        <v>0</v>
      </c>
      <c r="AG993" s="42"/>
    </row>
    <row r="994" spans="1:33" ht="27.6">
      <c r="A994" s="30" t="s">
        <v>671</v>
      </c>
      <c r="B994" s="30" t="s">
        <v>822</v>
      </c>
      <c r="C994" s="43"/>
      <c r="D994" s="44">
        <v>2</v>
      </c>
      <c r="E994" s="44">
        <v>2</v>
      </c>
      <c r="F994" s="35">
        <f t="shared" si="2032"/>
        <v>2</v>
      </c>
      <c r="G994" s="35">
        <f t="shared" si="2033"/>
        <v>2</v>
      </c>
      <c r="H994" s="35">
        <f t="shared" si="1622"/>
        <v>2</v>
      </c>
      <c r="I994" s="17">
        <v>18</v>
      </c>
      <c r="J994" s="37">
        <f t="shared" ref="J994:K994" si="2098">MAX(N994,P994,R994,T994,V994,X994,Z994,AB994,AD994)</f>
        <v>207.83</v>
      </c>
      <c r="K994" s="37">
        <f t="shared" si="2098"/>
        <v>245</v>
      </c>
      <c r="L994" s="38">
        <f t="shared" ref="L994:M994" si="2099">MIN(N994,P994,R994,T994,V994,X994,Z994,AB994,AD994)</f>
        <v>173</v>
      </c>
      <c r="M994" s="38">
        <f t="shared" si="2099"/>
        <v>205</v>
      </c>
      <c r="N994" s="38">
        <f t="shared" si="1977"/>
        <v>207.83</v>
      </c>
      <c r="O994" s="38">
        <f t="shared" si="1978"/>
        <v>245</v>
      </c>
      <c r="P994" s="39">
        <f>VLOOKUP(A994,MagnusNeo,9,FALSE)</f>
        <v>173</v>
      </c>
      <c r="Q994" s="39">
        <f>VLOOKUP(A994,MagnusNeo,11,FALSE)</f>
        <v>205</v>
      </c>
      <c r="R994" s="39">
        <f>VLOOKUP(A994,Primus,9,FALSE)</f>
        <v>173</v>
      </c>
      <c r="S994" s="39">
        <f>VLOOKUP(A994,Primus,11,FALSE)</f>
        <v>205</v>
      </c>
      <c r="T994" s="39">
        <f>VLOOKUP(A994,Magnus,9,FALSE)</f>
        <v>173</v>
      </c>
      <c r="U994" s="39">
        <f>VLOOKUP(A994,Magnus,11,FALSE)</f>
        <v>205</v>
      </c>
      <c r="V994" s="39"/>
      <c r="W994" s="39"/>
      <c r="X994" s="39"/>
      <c r="Y994" s="39"/>
      <c r="Z994" s="39"/>
      <c r="AA994" s="39"/>
      <c r="AB994" s="39"/>
      <c r="AC994" s="39"/>
      <c r="AD994" s="40"/>
      <c r="AE994" s="40"/>
      <c r="AF994" s="41">
        <f t="shared" si="1653"/>
        <v>0</v>
      </c>
      <c r="AG994" s="42"/>
    </row>
    <row r="995" spans="1:33" ht="13.8">
      <c r="A995" s="30" t="s">
        <v>5591</v>
      </c>
      <c r="B995" s="30" t="s">
        <v>5592</v>
      </c>
      <c r="C995" s="43"/>
      <c r="D995" s="44"/>
      <c r="E995" s="44"/>
      <c r="F995" s="35">
        <f t="shared" si="2032"/>
        <v>0</v>
      </c>
      <c r="G995" s="35">
        <f t="shared" si="2033"/>
        <v>0</v>
      </c>
      <c r="H995" s="35">
        <f t="shared" si="1622"/>
        <v>0</v>
      </c>
      <c r="I995" s="21">
        <f>VLOOKUP(A995,Old_Inventory,9,FALSE)</f>
        <v>18</v>
      </c>
      <c r="J995" s="37">
        <f t="shared" ref="J995:K995" si="2100">MAX(N995,P995,R995,T995,V995,X995,Z995,AB995,AD995)</f>
        <v>850.23</v>
      </c>
      <c r="K995" s="37">
        <f t="shared" si="2100"/>
        <v>1003</v>
      </c>
      <c r="L995" s="38">
        <f t="shared" ref="L995:M995" si="2101">MIN(N995,P995,R995,T995,V995,X995,Z995,AB995,AD995)</f>
        <v>850.23</v>
      </c>
      <c r="M995" s="38">
        <f t="shared" si="2101"/>
        <v>1003</v>
      </c>
      <c r="N995" s="38">
        <f t="shared" si="1977"/>
        <v>850.23</v>
      </c>
      <c r="O995" s="38">
        <f t="shared" si="1978"/>
        <v>1003</v>
      </c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40"/>
      <c r="AE995" s="40"/>
      <c r="AF995" s="41">
        <f t="shared" si="1653"/>
        <v>0</v>
      </c>
      <c r="AG995" s="42"/>
    </row>
    <row r="996" spans="1:33" ht="13.8">
      <c r="A996" s="30" t="s">
        <v>5593</v>
      </c>
      <c r="B996" s="30" t="s">
        <v>5594</v>
      </c>
      <c r="C996" s="43"/>
      <c r="D996" s="44"/>
      <c r="E996" s="44"/>
      <c r="F996" s="35">
        <f t="shared" si="2032"/>
        <v>0</v>
      </c>
      <c r="G996" s="35">
        <f t="shared" si="2033"/>
        <v>0</v>
      </c>
      <c r="H996" s="35">
        <f t="shared" si="1622"/>
        <v>0</v>
      </c>
      <c r="I996" s="21">
        <f>VLOOKUP(A996,Old_Inventory,9,FALSE)</f>
        <v>18</v>
      </c>
      <c r="J996" s="37">
        <f t="shared" ref="J996:K996" si="2102">MAX(N996,P996,R996,T996,V996,X996,Z996,AB996,AD996)</f>
        <v>592.01</v>
      </c>
      <c r="K996" s="37">
        <f t="shared" si="2102"/>
        <v>699</v>
      </c>
      <c r="L996" s="38">
        <f t="shared" ref="L996:M996" si="2103">MIN(N996,P996,R996,T996,V996,X996,Z996,AB996,AD996)</f>
        <v>592.01</v>
      </c>
      <c r="M996" s="38">
        <f t="shared" si="2103"/>
        <v>699</v>
      </c>
      <c r="N996" s="38">
        <f t="shared" si="1977"/>
        <v>592.01</v>
      </c>
      <c r="O996" s="38">
        <f t="shared" si="1978"/>
        <v>699</v>
      </c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40"/>
      <c r="AE996" s="40"/>
      <c r="AF996" s="41">
        <f t="shared" si="1653"/>
        <v>0</v>
      </c>
      <c r="AG996" s="42"/>
    </row>
    <row r="997" spans="1:33" ht="13.8">
      <c r="A997" s="30" t="s">
        <v>2511</v>
      </c>
      <c r="B997" s="30" t="s">
        <v>2513</v>
      </c>
      <c r="C997" s="43"/>
      <c r="D997" s="44"/>
      <c r="E997" s="44"/>
      <c r="F997" s="35">
        <f t="shared" si="2032"/>
        <v>0</v>
      </c>
      <c r="G997" s="35">
        <f t="shared" si="2033"/>
        <v>0</v>
      </c>
      <c r="H997" s="35">
        <f t="shared" si="1622"/>
        <v>0</v>
      </c>
      <c r="I997" s="17">
        <v>18</v>
      </c>
      <c r="J997" s="37">
        <f t="shared" ref="J997:K997" si="2104">MAX(N997,P997,R997,T997,V997,X997,Z997,AB997,AD997)</f>
        <v>314.89999999999998</v>
      </c>
      <c r="K997" s="37">
        <f t="shared" si="2104"/>
        <v>372</v>
      </c>
      <c r="L997" s="38">
        <f t="shared" ref="L997:M997" si="2105">MIN(N997,P997,R997,T997,V997,X997,Z997,AB997,AD997)</f>
        <v>305</v>
      </c>
      <c r="M997" s="38">
        <f t="shared" si="2105"/>
        <v>360</v>
      </c>
      <c r="N997" s="38">
        <f t="shared" si="1977"/>
        <v>314.89999999999998</v>
      </c>
      <c r="O997" s="38">
        <f t="shared" si="1978"/>
        <v>372</v>
      </c>
      <c r="P997" s="39"/>
      <c r="Q997" s="39"/>
      <c r="R997" s="39"/>
      <c r="S997" s="39"/>
      <c r="T997" s="39">
        <f>VLOOKUP(A997,Magnus,9,FALSE)</f>
        <v>305</v>
      </c>
      <c r="U997" s="39">
        <f>VLOOKUP(A997,Magnus,11,FALSE)</f>
        <v>360</v>
      </c>
      <c r="V997" s="39"/>
      <c r="W997" s="39"/>
      <c r="X997" s="39"/>
      <c r="Y997" s="39"/>
      <c r="Z997" s="39"/>
      <c r="AA997" s="39"/>
      <c r="AB997" s="39"/>
      <c r="AC997" s="39"/>
      <c r="AD997" s="40"/>
      <c r="AE997" s="40"/>
      <c r="AF997" s="41">
        <f t="shared" si="1653"/>
        <v>0</v>
      </c>
      <c r="AG997" s="42"/>
    </row>
    <row r="998" spans="1:33" ht="13.8">
      <c r="A998" s="30" t="s">
        <v>5595</v>
      </c>
      <c r="B998" s="30" t="s">
        <v>5596</v>
      </c>
      <c r="C998" s="43"/>
      <c r="D998" s="44"/>
      <c r="E998" s="44"/>
      <c r="F998" s="35">
        <f t="shared" si="2032"/>
        <v>0</v>
      </c>
      <c r="G998" s="35">
        <f t="shared" si="2033"/>
        <v>0</v>
      </c>
      <c r="H998" s="35">
        <f t="shared" si="1622"/>
        <v>0</v>
      </c>
      <c r="I998" s="21">
        <f t="shared" ref="I998:I1006" si="2106">VLOOKUP(A998,Old_Inventory,9,FALSE)</f>
        <v>18</v>
      </c>
      <c r="J998" s="37">
        <f t="shared" ref="J998:K998" si="2107">MAX(N998,P998,R998,T998,V998,X998,Z998,AB998,AD998)</f>
        <v>270.81</v>
      </c>
      <c r="K998" s="37">
        <f t="shared" si="2107"/>
        <v>320</v>
      </c>
      <c r="L998" s="38">
        <f t="shared" ref="L998:M998" si="2108">MIN(N998,P998,R998,T998,V998,X998,Z998,AB998,AD998)</f>
        <v>270.81</v>
      </c>
      <c r="M998" s="38">
        <f t="shared" si="2108"/>
        <v>320</v>
      </c>
      <c r="N998" s="38">
        <f t="shared" si="1977"/>
        <v>270.81</v>
      </c>
      <c r="O998" s="38">
        <f t="shared" si="1978"/>
        <v>320</v>
      </c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40"/>
      <c r="AE998" s="40"/>
      <c r="AF998" s="41">
        <f t="shared" si="1653"/>
        <v>0</v>
      </c>
      <c r="AG998" s="42"/>
    </row>
    <row r="999" spans="1:33" ht="13.8">
      <c r="A999" s="30" t="s">
        <v>5597</v>
      </c>
      <c r="B999" s="30" t="s">
        <v>5598</v>
      </c>
      <c r="C999" s="43"/>
      <c r="D999" s="44"/>
      <c r="E999" s="44"/>
      <c r="F999" s="35">
        <f t="shared" si="2032"/>
        <v>0</v>
      </c>
      <c r="G999" s="35">
        <f t="shared" si="2033"/>
        <v>0</v>
      </c>
      <c r="H999" s="35">
        <f t="shared" si="1622"/>
        <v>0</v>
      </c>
      <c r="I999" s="21">
        <f t="shared" si="2106"/>
        <v>18</v>
      </c>
      <c r="J999" s="37">
        <f t="shared" ref="J999:K999" si="2109">MAX(N999,P999,R999,T999,V999,X999,Z999,AB999,AD999)</f>
        <v>107.07</v>
      </c>
      <c r="K999" s="37">
        <f t="shared" si="2109"/>
        <v>126</v>
      </c>
      <c r="L999" s="38">
        <f t="shared" ref="L999:M999" si="2110">MIN(N999,P999,R999,T999,V999,X999,Z999,AB999,AD999)</f>
        <v>107.07</v>
      </c>
      <c r="M999" s="38">
        <f t="shared" si="2110"/>
        <v>126</v>
      </c>
      <c r="N999" s="38">
        <f t="shared" si="1977"/>
        <v>107.07</v>
      </c>
      <c r="O999" s="38">
        <f t="shared" si="1978"/>
        <v>126</v>
      </c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40"/>
      <c r="AE999" s="40"/>
      <c r="AF999" s="41">
        <f t="shared" si="1653"/>
        <v>0</v>
      </c>
      <c r="AG999" s="42"/>
    </row>
    <row r="1000" spans="1:33" ht="27.6">
      <c r="A1000" s="30" t="s">
        <v>5599</v>
      </c>
      <c r="B1000" s="30" t="s">
        <v>5600</v>
      </c>
      <c r="C1000" s="43"/>
      <c r="D1000" s="44"/>
      <c r="E1000" s="44"/>
      <c r="F1000" s="35">
        <f t="shared" si="2032"/>
        <v>0</v>
      </c>
      <c r="G1000" s="35">
        <f t="shared" si="2033"/>
        <v>0</v>
      </c>
      <c r="H1000" s="35">
        <f t="shared" si="1622"/>
        <v>0</v>
      </c>
      <c r="I1000" s="21">
        <f t="shared" si="2106"/>
        <v>18</v>
      </c>
      <c r="J1000" s="37">
        <f t="shared" ref="J1000:K1000" si="2111">MAX(N1000,P1000,R1000,T1000,V1000,X1000,Z1000,AB1000,AD1000)</f>
        <v>56.68</v>
      </c>
      <c r="K1000" s="37">
        <f t="shared" si="2111"/>
        <v>67</v>
      </c>
      <c r="L1000" s="38">
        <f t="shared" ref="L1000:M1000" si="2112">MIN(N1000,P1000,R1000,T1000,V1000,X1000,Z1000,AB1000,AD1000)</f>
        <v>56.68</v>
      </c>
      <c r="M1000" s="38">
        <f t="shared" si="2112"/>
        <v>67</v>
      </c>
      <c r="N1000" s="38">
        <f t="shared" ref="N1000:N1030" si="2113">VLOOKUP(A1000,Inv_bef,5,FALSE)</f>
        <v>56.68</v>
      </c>
      <c r="O1000" s="38">
        <f t="shared" ref="O1000:O1030" si="2114">VLOOKUP(A1000,Inv_bef,6,FALSE)</f>
        <v>67</v>
      </c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40"/>
      <c r="AE1000" s="40"/>
      <c r="AF1000" s="41">
        <f t="shared" si="1653"/>
        <v>0</v>
      </c>
      <c r="AG1000" s="42"/>
    </row>
    <row r="1001" spans="1:33" ht="13.8">
      <c r="A1001" s="30" t="s">
        <v>5601</v>
      </c>
      <c r="B1001" s="30" t="s">
        <v>5602</v>
      </c>
      <c r="C1001" s="43"/>
      <c r="D1001" s="44"/>
      <c r="E1001" s="44"/>
      <c r="F1001" s="35">
        <f t="shared" si="2032"/>
        <v>0</v>
      </c>
      <c r="G1001" s="35">
        <f t="shared" si="2033"/>
        <v>0</v>
      </c>
      <c r="H1001" s="35">
        <f t="shared" si="1622"/>
        <v>0</v>
      </c>
      <c r="I1001" s="21">
        <f t="shared" si="2106"/>
        <v>18</v>
      </c>
      <c r="J1001" s="37">
        <f t="shared" ref="J1001:K1001" si="2115">MAX(N1001,P1001,R1001,T1001,V1001,X1001,Z1001,AB1001,AD1001)</f>
        <v>56.68</v>
      </c>
      <c r="K1001" s="37">
        <f t="shared" si="2115"/>
        <v>67</v>
      </c>
      <c r="L1001" s="38">
        <f t="shared" ref="L1001:M1001" si="2116">MIN(N1001,P1001,R1001,T1001,V1001,X1001,Z1001,AB1001,AD1001)</f>
        <v>56.68</v>
      </c>
      <c r="M1001" s="38">
        <f t="shared" si="2116"/>
        <v>67</v>
      </c>
      <c r="N1001" s="38">
        <f t="shared" si="2113"/>
        <v>56.68</v>
      </c>
      <c r="O1001" s="38">
        <f t="shared" si="2114"/>
        <v>67</v>
      </c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40"/>
      <c r="AE1001" s="40"/>
      <c r="AF1001" s="41">
        <f t="shared" si="1653"/>
        <v>0</v>
      </c>
      <c r="AG1001" s="42"/>
    </row>
    <row r="1002" spans="1:33" ht="27.6">
      <c r="A1002" s="30" t="s">
        <v>5603</v>
      </c>
      <c r="B1002" s="30" t="s">
        <v>5604</v>
      </c>
      <c r="C1002" s="43"/>
      <c r="D1002" s="44"/>
      <c r="E1002" s="44"/>
      <c r="F1002" s="35">
        <f t="shared" si="2032"/>
        <v>0</v>
      </c>
      <c r="G1002" s="35">
        <f t="shared" si="2033"/>
        <v>0</v>
      </c>
      <c r="H1002" s="35">
        <f t="shared" si="1622"/>
        <v>0</v>
      </c>
      <c r="I1002" s="21">
        <f t="shared" si="2106"/>
        <v>18</v>
      </c>
      <c r="J1002" s="37">
        <f t="shared" ref="J1002:K1002" si="2117">MAX(N1002,P1002,R1002,T1002,V1002,X1002,Z1002,AB1002,AD1002)</f>
        <v>107.07</v>
      </c>
      <c r="K1002" s="37">
        <f t="shared" si="2117"/>
        <v>126</v>
      </c>
      <c r="L1002" s="38">
        <f t="shared" ref="L1002:M1002" si="2118">MIN(N1002,P1002,R1002,T1002,V1002,X1002,Z1002,AB1002,AD1002)</f>
        <v>107.07</v>
      </c>
      <c r="M1002" s="38">
        <f t="shared" si="2118"/>
        <v>126</v>
      </c>
      <c r="N1002" s="38">
        <f t="shared" si="2113"/>
        <v>107.07</v>
      </c>
      <c r="O1002" s="38">
        <f t="shared" si="2114"/>
        <v>126</v>
      </c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40"/>
      <c r="AE1002" s="40"/>
      <c r="AF1002" s="41">
        <f t="shared" si="1653"/>
        <v>0</v>
      </c>
      <c r="AG1002" s="42"/>
    </row>
    <row r="1003" spans="1:33" ht="13.8">
      <c r="A1003" s="30" t="s">
        <v>5605</v>
      </c>
      <c r="B1003" s="30" t="s">
        <v>5606</v>
      </c>
      <c r="C1003" s="43"/>
      <c r="D1003" s="44"/>
      <c r="E1003" s="44"/>
      <c r="F1003" s="35">
        <f t="shared" si="2032"/>
        <v>0</v>
      </c>
      <c r="G1003" s="35">
        <f t="shared" si="2033"/>
        <v>0</v>
      </c>
      <c r="H1003" s="35">
        <f t="shared" si="1622"/>
        <v>0</v>
      </c>
      <c r="I1003" s="21">
        <f t="shared" si="2106"/>
        <v>18</v>
      </c>
      <c r="J1003" s="37">
        <f t="shared" ref="J1003:K1003" si="2119">MAX(N1003,P1003,R1003,T1003,V1003,X1003,Z1003,AB1003,AD1003)</f>
        <v>497.54</v>
      </c>
      <c r="K1003" s="37">
        <f t="shared" si="2119"/>
        <v>587</v>
      </c>
      <c r="L1003" s="38">
        <f t="shared" ref="L1003:M1003" si="2120">MIN(N1003,P1003,R1003,T1003,V1003,X1003,Z1003,AB1003,AD1003)</f>
        <v>497.54</v>
      </c>
      <c r="M1003" s="38">
        <f t="shared" si="2120"/>
        <v>587</v>
      </c>
      <c r="N1003" s="38">
        <f t="shared" si="2113"/>
        <v>497.54</v>
      </c>
      <c r="O1003" s="38">
        <f t="shared" si="2114"/>
        <v>587</v>
      </c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40"/>
      <c r="AE1003" s="40"/>
      <c r="AF1003" s="41">
        <f t="shared" si="1653"/>
        <v>0</v>
      </c>
      <c r="AG1003" s="42"/>
    </row>
    <row r="1004" spans="1:33" ht="13.8">
      <c r="A1004" s="30" t="s">
        <v>5607</v>
      </c>
      <c r="B1004" s="30" t="s">
        <v>5608</v>
      </c>
      <c r="C1004" s="43"/>
      <c r="D1004" s="44"/>
      <c r="E1004" s="44"/>
      <c r="F1004" s="35">
        <f t="shared" si="2032"/>
        <v>0</v>
      </c>
      <c r="G1004" s="35">
        <f t="shared" si="2033"/>
        <v>0</v>
      </c>
      <c r="H1004" s="35">
        <f t="shared" si="1622"/>
        <v>0</v>
      </c>
      <c r="I1004" s="21">
        <f t="shared" si="2106"/>
        <v>18</v>
      </c>
      <c r="J1004" s="37">
        <f t="shared" ref="J1004:K1004" si="2121">MAX(N1004,P1004,R1004,T1004,V1004,X1004,Z1004,AB1004,AD1004)</f>
        <v>730.57</v>
      </c>
      <c r="K1004" s="37">
        <f t="shared" si="2121"/>
        <v>862</v>
      </c>
      <c r="L1004" s="38">
        <f t="shared" ref="L1004:M1004" si="2122">MIN(N1004,P1004,R1004,T1004,V1004,X1004,Z1004,AB1004,AD1004)</f>
        <v>730.57</v>
      </c>
      <c r="M1004" s="38">
        <f t="shared" si="2122"/>
        <v>862</v>
      </c>
      <c r="N1004" s="38">
        <f t="shared" si="2113"/>
        <v>730.57</v>
      </c>
      <c r="O1004" s="38">
        <f t="shared" si="2114"/>
        <v>862</v>
      </c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40"/>
      <c r="AE1004" s="40"/>
      <c r="AF1004" s="41">
        <f t="shared" si="1653"/>
        <v>0</v>
      </c>
      <c r="AG1004" s="42"/>
    </row>
    <row r="1005" spans="1:33" ht="27.6">
      <c r="A1005" s="30" t="s">
        <v>5609</v>
      </c>
      <c r="B1005" s="30" t="s">
        <v>5610</v>
      </c>
      <c r="C1005" s="43"/>
      <c r="D1005" s="44"/>
      <c r="E1005" s="44"/>
      <c r="F1005" s="35">
        <f t="shared" si="2032"/>
        <v>0</v>
      </c>
      <c r="G1005" s="35">
        <f t="shared" si="2033"/>
        <v>0</v>
      </c>
      <c r="H1005" s="35">
        <f t="shared" si="1622"/>
        <v>0</v>
      </c>
      <c r="I1005" s="21">
        <f t="shared" si="2106"/>
        <v>18</v>
      </c>
      <c r="J1005" s="37">
        <f t="shared" ref="J1005:K1005" si="2123">MAX(N1005,P1005,R1005,T1005,V1005,X1005,Z1005,AB1005,AD1005)</f>
        <v>642.4</v>
      </c>
      <c r="K1005" s="37">
        <f t="shared" si="2123"/>
        <v>758</v>
      </c>
      <c r="L1005" s="38">
        <f t="shared" ref="L1005:M1005" si="2124">MIN(N1005,P1005,R1005,T1005,V1005,X1005,Z1005,AB1005,AD1005)</f>
        <v>642.4</v>
      </c>
      <c r="M1005" s="38">
        <f t="shared" si="2124"/>
        <v>758</v>
      </c>
      <c r="N1005" s="38">
        <f t="shared" si="2113"/>
        <v>642.4</v>
      </c>
      <c r="O1005" s="38">
        <f t="shared" si="2114"/>
        <v>758</v>
      </c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40"/>
      <c r="AE1005" s="40"/>
      <c r="AF1005" s="41">
        <f t="shared" si="1653"/>
        <v>0</v>
      </c>
      <c r="AG1005" s="42"/>
    </row>
    <row r="1006" spans="1:33" ht="27.6">
      <c r="A1006" s="30" t="s">
        <v>5611</v>
      </c>
      <c r="B1006" s="30" t="s">
        <v>5612</v>
      </c>
      <c r="C1006" s="43"/>
      <c r="D1006" s="44"/>
      <c r="E1006" s="44"/>
      <c r="F1006" s="35">
        <f t="shared" si="2032"/>
        <v>0</v>
      </c>
      <c r="G1006" s="35">
        <f t="shared" si="2033"/>
        <v>0</v>
      </c>
      <c r="H1006" s="35">
        <f t="shared" si="1622"/>
        <v>0</v>
      </c>
      <c r="I1006" s="21">
        <f t="shared" si="2106"/>
        <v>18</v>
      </c>
      <c r="J1006" s="37">
        <f t="shared" ref="J1006:K1006" si="2125">MAX(N1006,P1006,R1006,T1006,V1006,X1006,Z1006,AB1006,AD1006)</f>
        <v>642.4</v>
      </c>
      <c r="K1006" s="37">
        <f t="shared" si="2125"/>
        <v>758</v>
      </c>
      <c r="L1006" s="38">
        <f t="shared" ref="L1006:M1006" si="2126">MIN(N1006,P1006,R1006,T1006,V1006,X1006,Z1006,AB1006,AD1006)</f>
        <v>642.4</v>
      </c>
      <c r="M1006" s="38">
        <f t="shared" si="2126"/>
        <v>758</v>
      </c>
      <c r="N1006" s="38">
        <f t="shared" si="2113"/>
        <v>642.4</v>
      </c>
      <c r="O1006" s="38">
        <f t="shared" si="2114"/>
        <v>758</v>
      </c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40"/>
      <c r="AE1006" s="40"/>
      <c r="AF1006" s="41">
        <f t="shared" si="1653"/>
        <v>0</v>
      </c>
      <c r="AG1006" s="42"/>
    </row>
    <row r="1007" spans="1:33" ht="13.8">
      <c r="A1007" s="30" t="s">
        <v>441</v>
      </c>
      <c r="B1007" s="30" t="s">
        <v>674</v>
      </c>
      <c r="C1007" s="43"/>
      <c r="D1007" s="44">
        <v>1</v>
      </c>
      <c r="E1007" s="44">
        <v>1</v>
      </c>
      <c r="F1007" s="35">
        <f t="shared" si="2032"/>
        <v>0</v>
      </c>
      <c r="G1007" s="35">
        <f t="shared" si="2033"/>
        <v>1</v>
      </c>
      <c r="H1007" s="35">
        <f t="shared" si="1622"/>
        <v>0</v>
      </c>
      <c r="I1007" s="17">
        <v>18</v>
      </c>
      <c r="J1007" s="37">
        <f t="shared" ref="J1007:K1007" si="2127">MAX(N1007,P1007,R1007,T1007,V1007,X1007,Z1007,AB1007,AD1007)</f>
        <v>900.61</v>
      </c>
      <c r="K1007" s="37">
        <f t="shared" si="2127"/>
        <v>1063</v>
      </c>
      <c r="L1007" s="38">
        <f t="shared" ref="L1007:M1007" si="2128">MIN(N1007,P1007,R1007,T1007,V1007,X1007,Z1007,AB1007,AD1007)</f>
        <v>878</v>
      </c>
      <c r="M1007" s="38">
        <f t="shared" si="2128"/>
        <v>1063</v>
      </c>
      <c r="N1007" s="38">
        <f t="shared" si="2113"/>
        <v>900.61</v>
      </c>
      <c r="O1007" s="38">
        <f t="shared" si="2114"/>
        <v>1063</v>
      </c>
      <c r="P1007" s="39"/>
      <c r="Q1007" s="39"/>
      <c r="R1007" s="39"/>
      <c r="S1007" s="39"/>
      <c r="T1007" s="39">
        <f>VLOOKUP(A1007,Magnus,9,FALSE)</f>
        <v>878</v>
      </c>
      <c r="U1007" s="39" t="str">
        <f>VLOOKUP(A1007,Magnus,11,FALSE)</f>
        <v>₹1037.00</v>
      </c>
      <c r="V1007" s="39"/>
      <c r="W1007" s="39"/>
      <c r="X1007" s="39"/>
      <c r="Y1007" s="39"/>
      <c r="Z1007" s="39"/>
      <c r="AA1007" s="39"/>
      <c r="AB1007" s="39"/>
      <c r="AC1007" s="39"/>
      <c r="AD1007" s="40"/>
      <c r="AE1007" s="40"/>
      <c r="AF1007" s="41">
        <f t="shared" si="1653"/>
        <v>1</v>
      </c>
      <c r="AG1007" s="42"/>
    </row>
    <row r="1008" spans="1:33" ht="13.8">
      <c r="A1008" s="30" t="s">
        <v>5613</v>
      </c>
      <c r="B1008" s="30" t="s">
        <v>5614</v>
      </c>
      <c r="C1008" s="43"/>
      <c r="D1008" s="44"/>
      <c r="E1008" s="44"/>
      <c r="F1008" s="35">
        <f t="shared" si="2032"/>
        <v>0</v>
      </c>
      <c r="G1008" s="35">
        <f t="shared" si="2033"/>
        <v>0</v>
      </c>
      <c r="H1008" s="35">
        <f t="shared" si="1622"/>
        <v>0</v>
      </c>
      <c r="I1008" s="21">
        <f>VLOOKUP(A1008,Old_Inventory,9,FALSE)</f>
        <v>28</v>
      </c>
      <c r="J1008" s="37">
        <f t="shared" ref="J1008:K1008" si="2129">MAX(N1008,P1008,R1008,T1008,V1008,X1008,Z1008,AB1008,AD1008)</f>
        <v>128.16</v>
      </c>
      <c r="K1008" s="37">
        <f t="shared" si="2129"/>
        <v>164</v>
      </c>
      <c r="L1008" s="38">
        <f t="shared" ref="L1008:M1008" si="2130">MIN(N1008,P1008,R1008,T1008,V1008,X1008,Z1008,AB1008,AD1008)</f>
        <v>128.16</v>
      </c>
      <c r="M1008" s="38">
        <f t="shared" si="2130"/>
        <v>164</v>
      </c>
      <c r="N1008" s="38">
        <f t="shared" si="2113"/>
        <v>128.16</v>
      </c>
      <c r="O1008" s="38">
        <f t="shared" si="2114"/>
        <v>164</v>
      </c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40"/>
      <c r="AE1008" s="40"/>
      <c r="AF1008" s="41">
        <f t="shared" si="1653"/>
        <v>0</v>
      </c>
      <c r="AG1008" s="42"/>
    </row>
    <row r="1009" spans="1:33" ht="13.8">
      <c r="A1009" s="30" t="s">
        <v>240</v>
      </c>
      <c r="B1009" s="30" t="s">
        <v>676</v>
      </c>
      <c r="C1009" s="43"/>
      <c r="D1009" s="44">
        <v>1</v>
      </c>
      <c r="E1009" s="44">
        <v>1</v>
      </c>
      <c r="F1009" s="35">
        <f t="shared" si="2032"/>
        <v>2</v>
      </c>
      <c r="G1009" s="35">
        <f t="shared" si="2033"/>
        <v>2</v>
      </c>
      <c r="H1009" s="35">
        <f t="shared" si="1622"/>
        <v>1</v>
      </c>
      <c r="I1009" s="17">
        <v>18</v>
      </c>
      <c r="J1009" s="37">
        <f t="shared" ref="J1009:K1009" si="2131">MAX(N1009,P1009,R1009,T1009,V1009,X1009,Z1009,AB1009,AD1009)</f>
        <v>2198</v>
      </c>
      <c r="K1009" s="37">
        <f t="shared" si="2131"/>
        <v>2594</v>
      </c>
      <c r="L1009" s="38">
        <f t="shared" ref="L1009:M1009" si="2132">MIN(N1009,P1009,R1009,T1009,V1009,X1009,Z1009,AB1009,AD1009)</f>
        <v>2198</v>
      </c>
      <c r="M1009" s="38">
        <f t="shared" si="2132"/>
        <v>2594</v>
      </c>
      <c r="N1009" s="38">
        <f t="shared" si="2113"/>
        <v>2198</v>
      </c>
      <c r="O1009" s="38">
        <f t="shared" si="2114"/>
        <v>2594</v>
      </c>
      <c r="P1009" s="39" t="str">
        <f>VLOOKUP(A1009,MagnusNeo,9,FALSE)</f>
        <v>₹2032.00</v>
      </c>
      <c r="Q1009" s="39" t="str">
        <f>VLOOKUP(A1009,MagnusNeo,11,FALSE)</f>
        <v>₹2398.00</v>
      </c>
      <c r="R1009" s="39" t="str">
        <f>VLOOKUP(A1009,Primus,9,FALSE)</f>
        <v>₹2032.00</v>
      </c>
      <c r="S1009" s="39" t="str">
        <f>VLOOKUP(A1009,Primus,11,FALSE)</f>
        <v>₹2398.00</v>
      </c>
      <c r="T1009" s="39" t="str">
        <f>VLOOKUP(A1009,Magnus,9,FALSE)</f>
        <v>₹2032.00</v>
      </c>
      <c r="U1009" s="39" t="str">
        <f>VLOOKUP(A1009,Magnus,11,FALSE)</f>
        <v>₹2398.00</v>
      </c>
      <c r="V1009" s="39"/>
      <c r="W1009" s="39"/>
      <c r="X1009" s="39"/>
      <c r="Y1009" s="39"/>
      <c r="Z1009" s="39"/>
      <c r="AA1009" s="39"/>
      <c r="AB1009" s="39"/>
      <c r="AC1009" s="39"/>
      <c r="AD1009" s="40"/>
      <c r="AE1009" s="40"/>
      <c r="AF1009" s="41">
        <f t="shared" si="1653"/>
        <v>0</v>
      </c>
      <c r="AG1009" s="42"/>
    </row>
    <row r="1010" spans="1:33" ht="13.8">
      <c r="A1010" s="30" t="s">
        <v>603</v>
      </c>
      <c r="B1010" s="30" t="s">
        <v>830</v>
      </c>
      <c r="C1010" s="43"/>
      <c r="D1010" s="44">
        <v>1</v>
      </c>
      <c r="E1010" s="44"/>
      <c r="F1010" s="35">
        <f t="shared" si="2032"/>
        <v>2</v>
      </c>
      <c r="G1010" s="35">
        <f t="shared" si="2033"/>
        <v>1</v>
      </c>
      <c r="H1010" s="35">
        <f t="shared" si="1622"/>
        <v>1</v>
      </c>
      <c r="I1010" s="17">
        <v>18</v>
      </c>
      <c r="J1010" s="37">
        <f t="shared" ref="J1010:K1010" si="2133">MAX(N1010,P1010,R1010,T1010,V1010,X1010,Z1010,AB1010,AD1010)</f>
        <v>226.73</v>
      </c>
      <c r="K1010" s="37">
        <f t="shared" si="2133"/>
        <v>268</v>
      </c>
      <c r="L1010" s="38">
        <f t="shared" ref="L1010:M1010" si="2134">MIN(N1010,P1010,R1010,T1010,V1010,X1010,Z1010,AB1010,AD1010)</f>
        <v>224</v>
      </c>
      <c r="M1010" s="38">
        <f t="shared" si="2134"/>
        <v>265</v>
      </c>
      <c r="N1010" s="38">
        <f t="shared" si="2113"/>
        <v>226.73</v>
      </c>
      <c r="O1010" s="38">
        <f t="shared" si="2114"/>
        <v>268</v>
      </c>
      <c r="P1010" s="39">
        <f>VLOOKUP(A1010,MagnusNeo,9,FALSE)</f>
        <v>224</v>
      </c>
      <c r="Q1010" s="39">
        <f>VLOOKUP(A1010,MagnusNeo,11,FALSE)</f>
        <v>265</v>
      </c>
      <c r="R1010" s="39">
        <f>VLOOKUP(A1010,Primus,9,FALSE)</f>
        <v>224</v>
      </c>
      <c r="S1010" s="39">
        <f>VLOOKUP(A1010,Primus,11,FALSE)</f>
        <v>265</v>
      </c>
      <c r="T1010" s="39">
        <f>VLOOKUP(A1010,Magnus,9,FALSE)</f>
        <v>224</v>
      </c>
      <c r="U1010" s="39">
        <f>VLOOKUP(A1010,Magnus,11,FALSE)</f>
        <v>265</v>
      </c>
      <c r="V1010" s="39"/>
      <c r="W1010" s="39"/>
      <c r="X1010" s="39"/>
      <c r="Y1010" s="39"/>
      <c r="Z1010" s="39"/>
      <c r="AA1010" s="39"/>
      <c r="AB1010" s="39">
        <f>VLOOKUP(A1010,Nexus,9,FALSE)</f>
        <v>224</v>
      </c>
      <c r="AC1010" s="39">
        <f>VLOOKUP(A1010,Nexus,11,FALSE)</f>
        <v>265</v>
      </c>
      <c r="AD1010" s="40"/>
      <c r="AE1010" s="40"/>
      <c r="AF1010" s="41">
        <f t="shared" si="1653"/>
        <v>0</v>
      </c>
      <c r="AG1010" s="42">
        <v>1</v>
      </c>
    </row>
    <row r="1011" spans="1:33" ht="13.8">
      <c r="A1011" s="30" t="s">
        <v>284</v>
      </c>
      <c r="B1011" s="30" t="s">
        <v>2134</v>
      </c>
      <c r="C1011" s="43"/>
      <c r="D1011" s="44">
        <v>1</v>
      </c>
      <c r="E1011" s="44">
        <v>1</v>
      </c>
      <c r="F1011" s="35">
        <f t="shared" si="2032"/>
        <v>3</v>
      </c>
      <c r="G1011" s="35">
        <f t="shared" si="2033"/>
        <v>3</v>
      </c>
      <c r="H1011" s="35">
        <f t="shared" si="1622"/>
        <v>1</v>
      </c>
      <c r="I1011" s="17">
        <v>18</v>
      </c>
      <c r="J1011" s="37">
        <f t="shared" ref="J1011:K1011" si="2135">MAX(N1011,P1011,R1011,T1011,V1011,X1011,Z1011,AB1011,AD1011)</f>
        <v>403.07</v>
      </c>
      <c r="K1011" s="37">
        <f t="shared" si="2135"/>
        <v>476</v>
      </c>
      <c r="L1011" s="38">
        <f t="shared" ref="L1011:M1011" si="2136">MIN(N1011,P1011,R1011,T1011,V1011,X1011,Z1011,AB1011,AD1011)</f>
        <v>363</v>
      </c>
      <c r="M1011" s="38">
        <f t="shared" si="2136"/>
        <v>429</v>
      </c>
      <c r="N1011" s="38">
        <f t="shared" si="2113"/>
        <v>403.07</v>
      </c>
      <c r="O1011" s="38">
        <f t="shared" si="2114"/>
        <v>476</v>
      </c>
      <c r="P1011" s="39"/>
      <c r="Q1011" s="39"/>
      <c r="R1011" s="39">
        <f>VLOOKUP(A1011,Primus,9,FALSE)</f>
        <v>363</v>
      </c>
      <c r="S1011" s="39">
        <f>VLOOKUP(A1011,Primus,11,FALSE)</f>
        <v>429</v>
      </c>
      <c r="T1011" s="39">
        <f>VLOOKUP(A1011,Magnus,9,FALSE)</f>
        <v>363</v>
      </c>
      <c r="U1011" s="39">
        <f>VLOOKUP(A1011,Magnus,11,FALSE)</f>
        <v>429</v>
      </c>
      <c r="V1011" s="39"/>
      <c r="W1011" s="39"/>
      <c r="X1011" s="39"/>
      <c r="Y1011" s="39"/>
      <c r="Z1011" s="39"/>
      <c r="AA1011" s="39"/>
      <c r="AB1011" s="39"/>
      <c r="AC1011" s="39"/>
      <c r="AD1011" s="40"/>
      <c r="AE1011" s="40"/>
      <c r="AF1011" s="41">
        <f t="shared" si="1653"/>
        <v>0</v>
      </c>
      <c r="AG1011" s="42"/>
    </row>
    <row r="1012" spans="1:33" ht="13.8">
      <c r="A1012" s="30" t="s">
        <v>285</v>
      </c>
      <c r="B1012" s="30" t="s">
        <v>845</v>
      </c>
      <c r="C1012" s="43"/>
      <c r="D1012" s="44">
        <v>1</v>
      </c>
      <c r="E1012" s="44">
        <v>1</v>
      </c>
      <c r="F1012" s="35">
        <f t="shared" si="2032"/>
        <v>2</v>
      </c>
      <c r="G1012" s="35">
        <f t="shared" si="2033"/>
        <v>2</v>
      </c>
      <c r="H1012" s="35">
        <f t="shared" si="1622"/>
        <v>1</v>
      </c>
      <c r="I1012" s="17">
        <v>18</v>
      </c>
      <c r="J1012" s="37">
        <f t="shared" ref="J1012:K1012" si="2137">MAX(N1012,P1012,R1012,T1012,V1012,X1012,Z1012,AB1012,AD1012)</f>
        <v>403.07</v>
      </c>
      <c r="K1012" s="37">
        <f t="shared" si="2137"/>
        <v>476</v>
      </c>
      <c r="L1012" s="38">
        <f t="shared" ref="L1012:M1012" si="2138">MIN(N1012,P1012,R1012,T1012,V1012,X1012,Z1012,AB1012,AD1012)</f>
        <v>374</v>
      </c>
      <c r="M1012" s="38">
        <f t="shared" si="2138"/>
        <v>442</v>
      </c>
      <c r="N1012" s="38">
        <f t="shared" si="2113"/>
        <v>403.07</v>
      </c>
      <c r="O1012" s="38">
        <f t="shared" si="2114"/>
        <v>476</v>
      </c>
      <c r="P1012" s="39"/>
      <c r="Q1012" s="39"/>
      <c r="R1012" s="39">
        <f>VLOOKUP(A1012,Primus,9,FALSE)</f>
        <v>374</v>
      </c>
      <c r="S1012" s="39">
        <f>VLOOKUP(A1012,Primus,11,FALSE)</f>
        <v>442</v>
      </c>
      <c r="T1012" s="39">
        <f>VLOOKUP(A1012,Magnus,9,FALSE)</f>
        <v>374</v>
      </c>
      <c r="U1012" s="39">
        <f>VLOOKUP(A1012,Magnus,11,FALSE)</f>
        <v>442</v>
      </c>
      <c r="V1012" s="39"/>
      <c r="W1012" s="39"/>
      <c r="X1012" s="39"/>
      <c r="Y1012" s="39"/>
      <c r="Z1012" s="39"/>
      <c r="AA1012" s="39"/>
      <c r="AB1012" s="39"/>
      <c r="AC1012" s="39"/>
      <c r="AD1012" s="40"/>
      <c r="AE1012" s="40"/>
      <c r="AF1012" s="41">
        <f t="shared" si="1653"/>
        <v>0</v>
      </c>
      <c r="AG1012" s="42"/>
    </row>
    <row r="1013" spans="1:33" ht="13.8">
      <c r="A1013" s="30" t="s">
        <v>1674</v>
      </c>
      <c r="B1013" s="30" t="s">
        <v>1675</v>
      </c>
      <c r="C1013" s="43"/>
      <c r="D1013" s="44"/>
      <c r="E1013" s="44"/>
      <c r="F1013" s="35">
        <f t="shared" si="2032"/>
        <v>0</v>
      </c>
      <c r="G1013" s="35">
        <f t="shared" si="2033"/>
        <v>0</v>
      </c>
      <c r="H1013" s="35">
        <f t="shared" si="1622"/>
        <v>0</v>
      </c>
      <c r="I1013" s="17">
        <v>18</v>
      </c>
      <c r="J1013" s="37">
        <f t="shared" ref="J1013:K1013" si="2139">MAX(N1013,P1013,R1013,T1013,V1013,X1013,Z1013,AB1013,AD1013)</f>
        <v>913.21</v>
      </c>
      <c r="K1013" s="37">
        <f t="shared" si="2139"/>
        <v>1078</v>
      </c>
      <c r="L1013" s="38">
        <f t="shared" ref="L1013:M1013" si="2140">MIN(N1013,P1013,R1013,T1013,V1013,X1013,Z1013,AB1013,AD1013)</f>
        <v>894</v>
      </c>
      <c r="M1013" s="38">
        <f t="shared" si="2140"/>
        <v>1078</v>
      </c>
      <c r="N1013" s="38">
        <f t="shared" si="2113"/>
        <v>913.21</v>
      </c>
      <c r="O1013" s="38">
        <f t="shared" si="2114"/>
        <v>1078</v>
      </c>
      <c r="P1013" s="39">
        <f>VLOOKUP(A1013,MagnusNeo,9,FALSE)</f>
        <v>894</v>
      </c>
      <c r="Q1013" s="39" t="str">
        <f>VLOOKUP(A1013,MagnusNeo,11,FALSE)</f>
        <v>₹1055.00</v>
      </c>
      <c r="R1013" s="39">
        <f>VLOOKUP(A1013,Primus,9,FALSE)</f>
        <v>894</v>
      </c>
      <c r="S1013" s="39" t="str">
        <f>VLOOKUP(A1013,Primus,11,FALSE)</f>
        <v>₹1055.00</v>
      </c>
      <c r="T1013" s="39">
        <f>VLOOKUP(A1013,Magnus,9,FALSE)</f>
        <v>894</v>
      </c>
      <c r="U1013" s="39" t="str">
        <f>VLOOKUP(A1013,Magnus,11,FALSE)</f>
        <v>₹1055.00</v>
      </c>
      <c r="V1013" s="39"/>
      <c r="W1013" s="39"/>
      <c r="X1013" s="39"/>
      <c r="Y1013" s="39"/>
      <c r="Z1013" s="39"/>
      <c r="AA1013" s="39"/>
      <c r="AB1013" s="39"/>
      <c r="AC1013" s="39"/>
      <c r="AD1013" s="40"/>
      <c r="AE1013" s="40"/>
      <c r="AF1013" s="41">
        <f t="shared" si="1653"/>
        <v>0</v>
      </c>
      <c r="AG1013" s="42"/>
    </row>
    <row r="1014" spans="1:33" ht="13.8">
      <c r="A1014" s="30" t="s">
        <v>5615</v>
      </c>
      <c r="B1014" s="30" t="s">
        <v>5616</v>
      </c>
      <c r="C1014" s="43"/>
      <c r="D1014" s="44"/>
      <c r="E1014" s="44"/>
      <c r="F1014" s="35">
        <f t="shared" si="2032"/>
        <v>0</v>
      </c>
      <c r="G1014" s="35">
        <f t="shared" si="2033"/>
        <v>0</v>
      </c>
      <c r="H1014" s="35">
        <f t="shared" si="1622"/>
        <v>0</v>
      </c>
      <c r="I1014" s="21">
        <f t="shared" ref="I1014:I1023" si="2141">VLOOKUP(A1014,Old_Inventory,9,FALSE)</f>
        <v>18</v>
      </c>
      <c r="J1014" s="37">
        <f t="shared" ref="J1014:K1014" si="2142">MAX(N1014,P1014,R1014,T1014,V1014,X1014,Z1014,AB1014,AD1014)</f>
        <v>995.08</v>
      </c>
      <c r="K1014" s="37">
        <f t="shared" si="2142"/>
        <v>1174</v>
      </c>
      <c r="L1014" s="38">
        <f t="shared" ref="L1014:M1014" si="2143">MIN(N1014,P1014,R1014,T1014,V1014,X1014,Z1014,AB1014,AD1014)</f>
        <v>995.08</v>
      </c>
      <c r="M1014" s="38">
        <f t="shared" si="2143"/>
        <v>1174</v>
      </c>
      <c r="N1014" s="38">
        <f t="shared" si="2113"/>
        <v>995.08</v>
      </c>
      <c r="O1014" s="38">
        <f t="shared" si="2114"/>
        <v>1174</v>
      </c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  <c r="AB1014" s="39"/>
      <c r="AC1014" s="39"/>
      <c r="AD1014" s="40"/>
      <c r="AE1014" s="40"/>
      <c r="AF1014" s="41">
        <f t="shared" si="1653"/>
        <v>0</v>
      </c>
      <c r="AG1014" s="42"/>
    </row>
    <row r="1015" spans="1:33" ht="13.8">
      <c r="A1015" s="30" t="s">
        <v>5617</v>
      </c>
      <c r="B1015" s="30" t="s">
        <v>5618</v>
      </c>
      <c r="C1015" s="43"/>
      <c r="D1015" s="44"/>
      <c r="E1015" s="44"/>
      <c r="F1015" s="35">
        <f t="shared" si="2032"/>
        <v>0</v>
      </c>
      <c r="G1015" s="35">
        <f t="shared" si="2033"/>
        <v>0</v>
      </c>
      <c r="H1015" s="35">
        <f t="shared" si="1622"/>
        <v>0</v>
      </c>
      <c r="I1015" s="21">
        <f t="shared" si="2141"/>
        <v>18</v>
      </c>
      <c r="J1015" s="37">
        <f t="shared" ref="J1015:K1015" si="2144">MAX(N1015,P1015,R1015,T1015,V1015,X1015,Z1015,AB1015,AD1015)</f>
        <v>132.26</v>
      </c>
      <c r="K1015" s="37">
        <f t="shared" si="2144"/>
        <v>156</v>
      </c>
      <c r="L1015" s="38">
        <f t="shared" ref="L1015:M1015" si="2145">MIN(N1015,P1015,R1015,T1015,V1015,X1015,Z1015,AB1015,AD1015)</f>
        <v>132.26</v>
      </c>
      <c r="M1015" s="38">
        <f t="shared" si="2145"/>
        <v>156</v>
      </c>
      <c r="N1015" s="38">
        <f t="shared" si="2113"/>
        <v>132.26</v>
      </c>
      <c r="O1015" s="38">
        <f t="shared" si="2114"/>
        <v>156</v>
      </c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  <c r="AB1015" s="39"/>
      <c r="AC1015" s="39"/>
      <c r="AD1015" s="40"/>
      <c r="AE1015" s="40"/>
      <c r="AF1015" s="41">
        <f t="shared" si="1653"/>
        <v>0</v>
      </c>
      <c r="AG1015" s="42"/>
    </row>
    <row r="1016" spans="1:33" ht="13.8">
      <c r="A1016" s="30" t="s">
        <v>5619</v>
      </c>
      <c r="B1016" s="30" t="s">
        <v>5620</v>
      </c>
      <c r="C1016" s="43"/>
      <c r="D1016" s="44"/>
      <c r="E1016" s="44"/>
      <c r="F1016" s="35">
        <f t="shared" si="2032"/>
        <v>0</v>
      </c>
      <c r="G1016" s="35">
        <f t="shared" si="2033"/>
        <v>0</v>
      </c>
      <c r="H1016" s="35">
        <f t="shared" si="1622"/>
        <v>0</v>
      </c>
      <c r="I1016" s="21">
        <f t="shared" si="2141"/>
        <v>18</v>
      </c>
      <c r="J1016" s="37">
        <f t="shared" ref="J1016:K1016" si="2146">MAX(N1016,P1016,R1016,T1016,V1016,X1016,Z1016,AB1016,AD1016)</f>
        <v>69.28</v>
      </c>
      <c r="K1016" s="37">
        <f t="shared" si="2146"/>
        <v>82</v>
      </c>
      <c r="L1016" s="38">
        <f t="shared" ref="L1016:M1016" si="2147">MIN(N1016,P1016,R1016,T1016,V1016,X1016,Z1016,AB1016,AD1016)</f>
        <v>69.28</v>
      </c>
      <c r="M1016" s="38">
        <f t="shared" si="2147"/>
        <v>82</v>
      </c>
      <c r="N1016" s="38">
        <f t="shared" si="2113"/>
        <v>69.28</v>
      </c>
      <c r="O1016" s="38">
        <f t="shared" si="2114"/>
        <v>82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  <c r="AA1016" s="39"/>
      <c r="AB1016" s="39"/>
      <c r="AC1016" s="39"/>
      <c r="AD1016" s="40"/>
      <c r="AE1016" s="40"/>
      <c r="AF1016" s="41">
        <f t="shared" si="1653"/>
        <v>0</v>
      </c>
      <c r="AG1016" s="42"/>
    </row>
    <row r="1017" spans="1:33" ht="13.8">
      <c r="A1017" s="30" t="s">
        <v>5621</v>
      </c>
      <c r="B1017" s="30" t="s">
        <v>5622</v>
      </c>
      <c r="C1017" s="43"/>
      <c r="D1017" s="44"/>
      <c r="E1017" s="44"/>
      <c r="F1017" s="35">
        <f t="shared" si="2032"/>
        <v>0</v>
      </c>
      <c r="G1017" s="35">
        <f t="shared" si="2033"/>
        <v>0</v>
      </c>
      <c r="H1017" s="35">
        <f t="shared" si="1622"/>
        <v>0</v>
      </c>
      <c r="I1017" s="21">
        <f t="shared" si="2141"/>
        <v>18</v>
      </c>
      <c r="J1017" s="37">
        <f t="shared" ref="J1017:K1017" si="2148">MAX(N1017,P1017,R1017,T1017,V1017,X1017,Z1017,AB1017,AD1017)</f>
        <v>81.87</v>
      </c>
      <c r="K1017" s="37">
        <f t="shared" si="2148"/>
        <v>97</v>
      </c>
      <c r="L1017" s="38">
        <f t="shared" ref="L1017:M1017" si="2149">MIN(N1017,P1017,R1017,T1017,V1017,X1017,Z1017,AB1017,AD1017)</f>
        <v>81.87</v>
      </c>
      <c r="M1017" s="38">
        <f t="shared" si="2149"/>
        <v>97</v>
      </c>
      <c r="N1017" s="38">
        <f t="shared" si="2113"/>
        <v>81.87</v>
      </c>
      <c r="O1017" s="38">
        <f t="shared" si="2114"/>
        <v>97</v>
      </c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  <c r="AA1017" s="39"/>
      <c r="AB1017" s="39"/>
      <c r="AC1017" s="39"/>
      <c r="AD1017" s="40"/>
      <c r="AE1017" s="40"/>
      <c r="AF1017" s="41">
        <f t="shared" si="1653"/>
        <v>0</v>
      </c>
      <c r="AG1017" s="42"/>
    </row>
    <row r="1018" spans="1:33" ht="13.8">
      <c r="A1018" s="30" t="s">
        <v>5623</v>
      </c>
      <c r="B1018" s="30" t="s">
        <v>5624</v>
      </c>
      <c r="C1018" s="43"/>
      <c r="D1018" s="44"/>
      <c r="E1018" s="44"/>
      <c r="F1018" s="35">
        <f t="shared" si="2032"/>
        <v>0</v>
      </c>
      <c r="G1018" s="35">
        <f t="shared" si="2033"/>
        <v>0</v>
      </c>
      <c r="H1018" s="35">
        <f t="shared" si="1622"/>
        <v>0</v>
      </c>
      <c r="I1018" s="21">
        <f t="shared" si="2141"/>
        <v>18</v>
      </c>
      <c r="J1018" s="37">
        <f t="shared" ref="J1018:K1018" si="2150">MAX(N1018,P1018,R1018,T1018,V1018,X1018,Z1018,AB1018,AD1018)</f>
        <v>31.49</v>
      </c>
      <c r="K1018" s="37">
        <f t="shared" si="2150"/>
        <v>37</v>
      </c>
      <c r="L1018" s="38">
        <f t="shared" ref="L1018:M1018" si="2151">MIN(N1018,P1018,R1018,T1018,V1018,X1018,Z1018,AB1018,AD1018)</f>
        <v>31.49</v>
      </c>
      <c r="M1018" s="38">
        <f t="shared" si="2151"/>
        <v>37</v>
      </c>
      <c r="N1018" s="38">
        <f t="shared" si="2113"/>
        <v>31.49</v>
      </c>
      <c r="O1018" s="38">
        <f t="shared" si="2114"/>
        <v>37</v>
      </c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  <c r="AA1018" s="39"/>
      <c r="AB1018" s="39"/>
      <c r="AC1018" s="39"/>
      <c r="AD1018" s="40"/>
      <c r="AE1018" s="40"/>
      <c r="AF1018" s="41">
        <f t="shared" si="1653"/>
        <v>0</v>
      </c>
      <c r="AG1018" s="42"/>
    </row>
    <row r="1019" spans="1:33" ht="13.8">
      <c r="A1019" s="30" t="s">
        <v>5625</v>
      </c>
      <c r="B1019" s="30" t="s">
        <v>5626</v>
      </c>
      <c r="C1019" s="43"/>
      <c r="D1019" s="44"/>
      <c r="E1019" s="44"/>
      <c r="F1019" s="35">
        <f t="shared" si="2032"/>
        <v>0</v>
      </c>
      <c r="G1019" s="35">
        <f t="shared" si="2033"/>
        <v>0</v>
      </c>
      <c r="H1019" s="35">
        <f t="shared" si="1622"/>
        <v>0</v>
      </c>
      <c r="I1019" s="21">
        <f t="shared" si="2141"/>
        <v>18</v>
      </c>
      <c r="J1019" s="37">
        <f t="shared" ref="J1019:K1019" si="2152">MAX(N1019,P1019,R1019,T1019,V1019,X1019,Z1019,AB1019,AD1019)</f>
        <v>264.52</v>
      </c>
      <c r="K1019" s="37">
        <f t="shared" si="2152"/>
        <v>312</v>
      </c>
      <c r="L1019" s="38">
        <f t="shared" ref="L1019:M1019" si="2153">MIN(N1019,P1019,R1019,T1019,V1019,X1019,Z1019,AB1019,AD1019)</f>
        <v>264.52</v>
      </c>
      <c r="M1019" s="38">
        <f t="shared" si="2153"/>
        <v>312</v>
      </c>
      <c r="N1019" s="38">
        <f t="shared" si="2113"/>
        <v>264.52</v>
      </c>
      <c r="O1019" s="38">
        <f t="shared" si="2114"/>
        <v>312</v>
      </c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40"/>
      <c r="AE1019" s="40"/>
      <c r="AF1019" s="41">
        <f t="shared" si="1653"/>
        <v>0</v>
      </c>
      <c r="AG1019" s="42"/>
    </row>
    <row r="1020" spans="1:33" ht="13.8">
      <c r="A1020" s="30" t="s">
        <v>5627</v>
      </c>
      <c r="B1020" s="30" t="s">
        <v>5628</v>
      </c>
      <c r="C1020" s="43"/>
      <c r="D1020" s="44"/>
      <c r="E1020" s="44"/>
      <c r="F1020" s="35">
        <f t="shared" si="2032"/>
        <v>0</v>
      </c>
      <c r="G1020" s="35">
        <f t="shared" si="2033"/>
        <v>0</v>
      </c>
      <c r="H1020" s="35">
        <f t="shared" si="1622"/>
        <v>0</v>
      </c>
      <c r="I1020" s="21">
        <f t="shared" si="2141"/>
        <v>18</v>
      </c>
      <c r="J1020" s="37">
        <f t="shared" ref="J1020:K1020" si="2154">MAX(N1020,P1020,R1020,T1020,V1020,X1020,Z1020,AB1020,AD1020)</f>
        <v>31.49</v>
      </c>
      <c r="K1020" s="37">
        <f t="shared" si="2154"/>
        <v>37</v>
      </c>
      <c r="L1020" s="38">
        <f t="shared" ref="L1020:M1020" si="2155">MIN(N1020,P1020,R1020,T1020,V1020,X1020,Z1020,AB1020,AD1020)</f>
        <v>31.49</v>
      </c>
      <c r="M1020" s="38">
        <f t="shared" si="2155"/>
        <v>37</v>
      </c>
      <c r="N1020" s="38">
        <f t="shared" si="2113"/>
        <v>31.49</v>
      </c>
      <c r="O1020" s="38">
        <f t="shared" si="2114"/>
        <v>37</v>
      </c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  <c r="AA1020" s="39"/>
      <c r="AB1020" s="39"/>
      <c r="AC1020" s="39"/>
      <c r="AD1020" s="40"/>
      <c r="AE1020" s="40"/>
      <c r="AF1020" s="41">
        <f t="shared" si="1653"/>
        <v>0</v>
      </c>
      <c r="AG1020" s="42"/>
    </row>
    <row r="1021" spans="1:33" ht="13.8">
      <c r="A1021" s="30" t="s">
        <v>5629</v>
      </c>
      <c r="B1021" s="30" t="s">
        <v>5630</v>
      </c>
      <c r="C1021" s="43"/>
      <c r="D1021" s="44"/>
      <c r="E1021" s="44"/>
      <c r="F1021" s="35">
        <f t="shared" si="2032"/>
        <v>0</v>
      </c>
      <c r="G1021" s="35">
        <f t="shared" si="2033"/>
        <v>0</v>
      </c>
      <c r="H1021" s="35">
        <f t="shared" si="1622"/>
        <v>0</v>
      </c>
      <c r="I1021" s="21">
        <f t="shared" si="2141"/>
        <v>18</v>
      </c>
      <c r="J1021" s="37">
        <f t="shared" ref="J1021:K1021" si="2156">MAX(N1021,P1021,R1021,T1021,V1021,X1021,Z1021,AB1021,AD1021)</f>
        <v>44.09</v>
      </c>
      <c r="K1021" s="37">
        <f t="shared" si="2156"/>
        <v>52</v>
      </c>
      <c r="L1021" s="38">
        <f t="shared" ref="L1021:M1021" si="2157">MIN(N1021,P1021,R1021,T1021,V1021,X1021,Z1021,AB1021,AD1021)</f>
        <v>44.09</v>
      </c>
      <c r="M1021" s="38">
        <f t="shared" si="2157"/>
        <v>52</v>
      </c>
      <c r="N1021" s="38">
        <f t="shared" si="2113"/>
        <v>44.09</v>
      </c>
      <c r="O1021" s="38">
        <f t="shared" si="2114"/>
        <v>52</v>
      </c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39"/>
      <c r="AB1021" s="39"/>
      <c r="AC1021" s="39"/>
      <c r="AD1021" s="40"/>
      <c r="AE1021" s="40"/>
      <c r="AF1021" s="41">
        <f t="shared" si="1653"/>
        <v>0</v>
      </c>
      <c r="AG1021" s="42"/>
    </row>
    <row r="1022" spans="1:33" ht="13.8">
      <c r="A1022" s="30" t="s">
        <v>5631</v>
      </c>
      <c r="B1022" s="30" t="s">
        <v>5632</v>
      </c>
      <c r="C1022" s="43"/>
      <c r="D1022" s="44"/>
      <c r="E1022" s="44"/>
      <c r="F1022" s="35">
        <f t="shared" si="2032"/>
        <v>0</v>
      </c>
      <c r="G1022" s="35">
        <f t="shared" si="2033"/>
        <v>0</v>
      </c>
      <c r="H1022" s="35">
        <f t="shared" si="1622"/>
        <v>0</v>
      </c>
      <c r="I1022" s="21">
        <f t="shared" si="2141"/>
        <v>18</v>
      </c>
      <c r="J1022" s="37">
        <f t="shared" ref="J1022:K1022" si="2158">MAX(N1022,P1022,R1022,T1022,V1022,X1022,Z1022,AB1022,AD1022)</f>
        <v>214.13</v>
      </c>
      <c r="K1022" s="37">
        <f t="shared" si="2158"/>
        <v>253</v>
      </c>
      <c r="L1022" s="38">
        <f t="shared" ref="L1022:M1022" si="2159">MIN(N1022,P1022,R1022,T1022,V1022,X1022,Z1022,AB1022,AD1022)</f>
        <v>214.13</v>
      </c>
      <c r="M1022" s="38">
        <f t="shared" si="2159"/>
        <v>253</v>
      </c>
      <c r="N1022" s="38">
        <f t="shared" si="2113"/>
        <v>214.13</v>
      </c>
      <c r="O1022" s="38">
        <f t="shared" si="2114"/>
        <v>253</v>
      </c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40"/>
      <c r="AE1022" s="40"/>
      <c r="AF1022" s="41">
        <f t="shared" si="1653"/>
        <v>0</v>
      </c>
      <c r="AG1022" s="42"/>
    </row>
    <row r="1023" spans="1:33" ht="13.8">
      <c r="A1023" s="30" t="s">
        <v>5633</v>
      </c>
      <c r="B1023" s="30" t="s">
        <v>5634</v>
      </c>
      <c r="C1023" s="43"/>
      <c r="D1023" s="44"/>
      <c r="E1023" s="44"/>
      <c r="F1023" s="35">
        <f t="shared" si="2032"/>
        <v>0</v>
      </c>
      <c r="G1023" s="35">
        <f t="shared" si="2033"/>
        <v>0</v>
      </c>
      <c r="H1023" s="35">
        <f t="shared" ref="H1023:H1277" si="2160">(E1023+F1023)-G1023</f>
        <v>0</v>
      </c>
      <c r="I1023" s="21">
        <f t="shared" si="2141"/>
        <v>18</v>
      </c>
      <c r="J1023" s="37">
        <f t="shared" ref="J1023:K1023" si="2161">MAX(N1023,P1023,R1023,T1023,V1023,X1023,Z1023,AB1023,AD1023)</f>
        <v>346.39</v>
      </c>
      <c r="K1023" s="37">
        <f t="shared" si="2161"/>
        <v>409</v>
      </c>
      <c r="L1023" s="38">
        <f t="shared" ref="L1023:M1023" si="2162">MIN(N1023,P1023,R1023,T1023,V1023,X1023,Z1023,AB1023,AD1023)</f>
        <v>346.39</v>
      </c>
      <c r="M1023" s="38">
        <f t="shared" si="2162"/>
        <v>409</v>
      </c>
      <c r="N1023" s="38">
        <f t="shared" si="2113"/>
        <v>346.39</v>
      </c>
      <c r="O1023" s="38">
        <f t="shared" si="2114"/>
        <v>409</v>
      </c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40"/>
      <c r="AE1023" s="40"/>
      <c r="AF1023" s="41">
        <f t="shared" si="1653"/>
        <v>0</v>
      </c>
      <c r="AG1023" s="42"/>
    </row>
    <row r="1024" spans="1:33" ht="27.6">
      <c r="A1024" s="30" t="s">
        <v>1677</v>
      </c>
      <c r="B1024" s="30" t="s">
        <v>5635</v>
      </c>
      <c r="C1024" s="43"/>
      <c r="D1024" s="44"/>
      <c r="E1024" s="44"/>
      <c r="F1024" s="35">
        <f t="shared" si="2032"/>
        <v>0</v>
      </c>
      <c r="G1024" s="35">
        <f t="shared" si="2033"/>
        <v>0</v>
      </c>
      <c r="H1024" s="35">
        <f t="shared" si="2160"/>
        <v>0</v>
      </c>
      <c r="I1024" s="17">
        <v>18</v>
      </c>
      <c r="J1024" s="37">
        <f t="shared" ref="J1024:K1024" si="2163">MAX(N1024,P1024,R1024,T1024,V1024,X1024,Z1024,AB1024,AD1024)</f>
        <v>265</v>
      </c>
      <c r="K1024" s="37">
        <f t="shared" si="2163"/>
        <v>313</v>
      </c>
      <c r="L1024" s="38">
        <f t="shared" ref="L1024:M1024" si="2164">MIN(N1024,P1024,R1024,T1024,V1024,X1024,Z1024,AB1024,AD1024)</f>
        <v>265</v>
      </c>
      <c r="M1024" s="38">
        <f t="shared" si="2164"/>
        <v>313</v>
      </c>
      <c r="N1024" s="38">
        <f t="shared" si="2113"/>
        <v>265</v>
      </c>
      <c r="O1024" s="38">
        <f t="shared" si="2114"/>
        <v>313</v>
      </c>
      <c r="P1024" s="39">
        <f>VLOOKUP(A1024,MagnusNeo,9,FALSE)</f>
        <v>265</v>
      </c>
      <c r="Q1024" s="39">
        <f>VLOOKUP(A1024,MagnusNeo,11,FALSE)</f>
        <v>313</v>
      </c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/>
      <c r="AC1024" s="39"/>
      <c r="AD1024" s="40">
        <f>VLOOKUP(A1024,Accessories,10,FALSE)</f>
        <v>265</v>
      </c>
      <c r="AE1024" s="40">
        <f>VLOOKUP(A1024,Accessories,12,FALSE)</f>
        <v>313</v>
      </c>
      <c r="AF1024" s="41">
        <f t="shared" si="1653"/>
        <v>0</v>
      </c>
      <c r="AG1024" s="42"/>
    </row>
    <row r="1025" spans="1:33" ht="27.6">
      <c r="A1025" s="30" t="s">
        <v>5636</v>
      </c>
      <c r="B1025" s="30" t="s">
        <v>5637</v>
      </c>
      <c r="C1025" s="43"/>
      <c r="D1025" s="44"/>
      <c r="E1025" s="44"/>
      <c r="F1025" s="35">
        <f t="shared" si="2032"/>
        <v>0</v>
      </c>
      <c r="G1025" s="35">
        <f t="shared" si="2033"/>
        <v>0</v>
      </c>
      <c r="H1025" s="35">
        <f t="shared" si="2160"/>
        <v>0</v>
      </c>
      <c r="I1025" s="21">
        <f>VLOOKUP(A1025,Old_Inventory,9,FALSE)</f>
        <v>18</v>
      </c>
      <c r="J1025" s="37">
        <f t="shared" ref="J1025:K1025" si="2165">MAX(N1025,P1025,R1025,T1025,V1025,X1025,Z1025,AB1025,AD1025)</f>
        <v>11251.07</v>
      </c>
      <c r="K1025" s="37">
        <f t="shared" si="2165"/>
        <v>13276</v>
      </c>
      <c r="L1025" s="38">
        <f t="shared" ref="L1025:M1025" si="2166">MIN(N1025,P1025,R1025,T1025,V1025,X1025,Z1025,AB1025,AD1025)</f>
        <v>11251.07</v>
      </c>
      <c r="M1025" s="38">
        <f t="shared" si="2166"/>
        <v>13276</v>
      </c>
      <c r="N1025" s="38">
        <f t="shared" si="2113"/>
        <v>11251.07</v>
      </c>
      <c r="O1025" s="38">
        <f t="shared" si="2114"/>
        <v>13276</v>
      </c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  <c r="AD1025" s="40"/>
      <c r="AE1025" s="40"/>
      <c r="AF1025" s="41">
        <f t="shared" si="1653"/>
        <v>0</v>
      </c>
      <c r="AG1025" s="42"/>
    </row>
    <row r="1026" spans="1:33" ht="27.6">
      <c r="A1026" s="30" t="s">
        <v>2873</v>
      </c>
      <c r="B1026" s="30" t="s">
        <v>2874</v>
      </c>
      <c r="C1026" s="43"/>
      <c r="D1026" s="44"/>
      <c r="E1026" s="44"/>
      <c r="F1026" s="35">
        <f t="shared" si="2032"/>
        <v>0</v>
      </c>
      <c r="G1026" s="35">
        <f t="shared" si="2033"/>
        <v>0</v>
      </c>
      <c r="H1026" s="35">
        <f t="shared" si="2160"/>
        <v>0</v>
      </c>
      <c r="I1026" s="17">
        <v>18</v>
      </c>
      <c r="J1026" s="37">
        <f t="shared" ref="J1026:K1026" si="2167">MAX(N1026,P1026,R1026,T1026,V1026,X1026,Z1026,AB1026,AD1026)</f>
        <v>9268.7999999999993</v>
      </c>
      <c r="K1026" s="37">
        <f t="shared" si="2167"/>
        <v>10937</v>
      </c>
      <c r="L1026" s="38">
        <f t="shared" ref="L1026:M1026" si="2168">MIN(N1026,P1026,R1026,T1026,V1026,X1026,Z1026,AB1026,AD1026)</f>
        <v>9268.7999999999993</v>
      </c>
      <c r="M1026" s="38">
        <f t="shared" si="2168"/>
        <v>10937</v>
      </c>
      <c r="N1026" s="38">
        <f t="shared" si="2113"/>
        <v>9268.7999999999993</v>
      </c>
      <c r="O1026" s="38">
        <f t="shared" si="2114"/>
        <v>10937</v>
      </c>
      <c r="P1026" s="39"/>
      <c r="Q1026" s="39"/>
      <c r="R1026" s="39"/>
      <c r="S1026" s="39"/>
      <c r="T1026" s="39"/>
      <c r="U1026" s="39"/>
      <c r="V1026" s="39" t="str">
        <f>VLOOKUP(A1026,Reo_LI,9,FALSE)</f>
        <v>₹8235.00</v>
      </c>
      <c r="W1026" s="39" t="str">
        <f>VLOOKUP(A1026,Reo_LI,11,FALSE)</f>
        <v>₹9718.00</v>
      </c>
      <c r="X1026" s="39"/>
      <c r="Y1026" s="39"/>
      <c r="Z1026" s="39"/>
      <c r="AA1026" s="39"/>
      <c r="AB1026" s="39"/>
      <c r="AC1026" s="39"/>
      <c r="AD1026" s="40"/>
      <c r="AE1026" s="40"/>
      <c r="AF1026" s="41">
        <f t="shared" si="1653"/>
        <v>0</v>
      </c>
      <c r="AG1026" s="42"/>
    </row>
    <row r="1027" spans="1:33" ht="27.6">
      <c r="A1027" s="30" t="s">
        <v>437</v>
      </c>
      <c r="B1027" s="30" t="s">
        <v>2517</v>
      </c>
      <c r="C1027" s="43" t="s">
        <v>5638</v>
      </c>
      <c r="D1027" s="44">
        <v>1</v>
      </c>
      <c r="E1027" s="44">
        <v>1</v>
      </c>
      <c r="F1027" s="35">
        <f t="shared" ref="F1027:F1090" si="2169">IFERROR(SUMIF(Purchase_ItemCode, A1027, Purchase_Qty), 0)</f>
        <v>0</v>
      </c>
      <c r="G1027" s="35">
        <f t="shared" ref="G1027:G1090" si="2170">IFERROR(COUNTIF(Sales_PartCode, A1027), 0)</f>
        <v>1</v>
      </c>
      <c r="H1027" s="35">
        <f t="shared" si="2160"/>
        <v>0</v>
      </c>
      <c r="I1027" s="17">
        <v>18</v>
      </c>
      <c r="J1027" s="37">
        <f t="shared" ref="J1027:K1027" si="2171">MAX(N1027,P1027,R1027,T1027,V1027,X1027,Z1027,AB1027,AD1027)</f>
        <v>10796.42</v>
      </c>
      <c r="K1027" s="37">
        <f t="shared" si="2171"/>
        <v>12740</v>
      </c>
      <c r="L1027" s="38">
        <f t="shared" ref="L1027:M1027" si="2172">MIN(N1027,P1027,R1027,T1027,V1027,X1027,Z1027,AB1027,AD1027)</f>
        <v>10796.42</v>
      </c>
      <c r="M1027" s="38">
        <f t="shared" si="2172"/>
        <v>12740</v>
      </c>
      <c r="N1027" s="38">
        <f t="shared" si="2113"/>
        <v>10796.42</v>
      </c>
      <c r="O1027" s="38">
        <f t="shared" si="2114"/>
        <v>12740</v>
      </c>
      <c r="P1027" s="39"/>
      <c r="Q1027" s="39"/>
      <c r="R1027" s="39"/>
      <c r="S1027" s="39"/>
      <c r="T1027" s="39" t="str">
        <f>VLOOKUP(A1027,Magnus,9,FALSE)</f>
        <v>₹10314.00</v>
      </c>
      <c r="U1027" s="39" t="str">
        <f>VLOOKUP(A1027,Magnus,11,FALSE)</f>
        <v>₹12171.00</v>
      </c>
      <c r="V1027" s="39"/>
      <c r="W1027" s="39"/>
      <c r="X1027" s="39" t="str">
        <f>VLOOKUP(A1027,Zeal,9,FALSE)</f>
        <v>₹10314.00</v>
      </c>
      <c r="Y1027" s="39" t="str">
        <f>VLOOKUP(A1027,Zeal,11,FALSE)</f>
        <v>₹12171.00</v>
      </c>
      <c r="Z1027" s="39"/>
      <c r="AA1027" s="39"/>
      <c r="AB1027" s="39"/>
      <c r="AC1027" s="39"/>
      <c r="AD1027" s="40"/>
      <c r="AE1027" s="40"/>
      <c r="AF1027" s="41">
        <f t="shared" si="1653"/>
        <v>1</v>
      </c>
      <c r="AG1027" s="42"/>
    </row>
    <row r="1028" spans="1:33" ht="13.8">
      <c r="A1028" s="30" t="s">
        <v>5639</v>
      </c>
      <c r="B1028" s="30" t="s">
        <v>5640</v>
      </c>
      <c r="C1028" s="43"/>
      <c r="D1028" s="44"/>
      <c r="E1028" s="44"/>
      <c r="F1028" s="35">
        <f t="shared" si="2169"/>
        <v>0</v>
      </c>
      <c r="G1028" s="35">
        <f t="shared" si="2170"/>
        <v>0</v>
      </c>
      <c r="H1028" s="35">
        <f t="shared" si="2160"/>
        <v>0</v>
      </c>
      <c r="I1028" s="21">
        <f>VLOOKUP(A1028,Old_Inventory,9,FALSE)</f>
        <v>18</v>
      </c>
      <c r="J1028" s="37">
        <f t="shared" ref="J1028:K1028" si="2173">MAX(N1028,P1028,R1028,T1028,V1028,X1028,Z1028,AB1028,AD1028)</f>
        <v>3520.58</v>
      </c>
      <c r="K1028" s="37">
        <f t="shared" si="2173"/>
        <v>4154</v>
      </c>
      <c r="L1028" s="38">
        <f t="shared" ref="L1028:M1028" si="2174">MIN(N1028,P1028,R1028,T1028,V1028,X1028,Z1028,AB1028,AD1028)</f>
        <v>3520.58</v>
      </c>
      <c r="M1028" s="38">
        <f t="shared" si="2174"/>
        <v>4154</v>
      </c>
      <c r="N1028" s="38">
        <f t="shared" si="2113"/>
        <v>3520.58</v>
      </c>
      <c r="O1028" s="38">
        <f t="shared" si="2114"/>
        <v>4154</v>
      </c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  <c r="AA1028" s="39"/>
      <c r="AB1028" s="39"/>
      <c r="AC1028" s="39"/>
      <c r="AD1028" s="40"/>
      <c r="AE1028" s="40"/>
      <c r="AF1028" s="41">
        <f t="shared" si="1653"/>
        <v>0</v>
      </c>
      <c r="AG1028" s="42"/>
    </row>
    <row r="1029" spans="1:33" ht="27.6">
      <c r="A1029" s="30" t="s">
        <v>5641</v>
      </c>
      <c r="B1029" s="30" t="s">
        <v>5642</v>
      </c>
      <c r="C1029" s="43"/>
      <c r="D1029" s="44"/>
      <c r="E1029" s="44"/>
      <c r="F1029" s="35">
        <f t="shared" si="2169"/>
        <v>0</v>
      </c>
      <c r="G1029" s="35">
        <f t="shared" si="2170"/>
        <v>0</v>
      </c>
      <c r="H1029" s="35">
        <f t="shared" si="2160"/>
        <v>0</v>
      </c>
      <c r="I1029" s="21">
        <f>VLOOKUP(A1029,Old_Inventory,9,FALSE)</f>
        <v>18</v>
      </c>
      <c r="J1029" s="37">
        <f t="shared" ref="J1029:K1029" si="2175">MAX(N1029,P1029,R1029,T1029,V1029,X1029,Z1029,AB1029,AD1029)</f>
        <v>7462.32</v>
      </c>
      <c r="K1029" s="37">
        <f t="shared" si="2175"/>
        <v>8806</v>
      </c>
      <c r="L1029" s="38">
        <f t="shared" ref="L1029:M1029" si="2176">MIN(N1029,P1029,R1029,T1029,V1029,X1029,Z1029,AB1029,AD1029)</f>
        <v>7462.32</v>
      </c>
      <c r="M1029" s="38">
        <f t="shared" si="2176"/>
        <v>8806</v>
      </c>
      <c r="N1029" s="38">
        <f t="shared" si="2113"/>
        <v>7462.32</v>
      </c>
      <c r="O1029" s="38">
        <f t="shared" si="2114"/>
        <v>8806</v>
      </c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  <c r="AA1029" s="39"/>
      <c r="AB1029" s="39"/>
      <c r="AC1029" s="39"/>
      <c r="AD1029" s="40"/>
      <c r="AE1029" s="40"/>
      <c r="AF1029" s="41">
        <f t="shared" si="1653"/>
        <v>0</v>
      </c>
      <c r="AG1029" s="42"/>
    </row>
    <row r="1030" spans="1:33" ht="27.6">
      <c r="A1030" s="30" t="s">
        <v>690</v>
      </c>
      <c r="B1030" s="30" t="s">
        <v>2517</v>
      </c>
      <c r="C1030" s="43" t="s">
        <v>5643</v>
      </c>
      <c r="D1030" s="44">
        <v>0</v>
      </c>
      <c r="E1030" s="44">
        <v>1</v>
      </c>
      <c r="F1030" s="35">
        <f t="shared" si="2169"/>
        <v>0</v>
      </c>
      <c r="G1030" s="35">
        <f t="shared" si="2170"/>
        <v>1</v>
      </c>
      <c r="H1030" s="35">
        <f t="shared" si="2160"/>
        <v>0</v>
      </c>
      <c r="I1030" s="17">
        <v>18</v>
      </c>
      <c r="J1030" s="37">
        <f t="shared" ref="J1030:K1030" si="2177">MAX(N1030,P1030,R1030,T1030,V1030,X1030,Z1030,AB1030,AD1030)</f>
        <v>11646.31</v>
      </c>
      <c r="K1030" s="37">
        <f t="shared" si="2177"/>
        <v>13743</v>
      </c>
      <c r="L1030" s="38">
        <f t="shared" ref="L1030:M1030" si="2178">MIN(N1030,P1030,R1030,T1030,V1030,X1030,Z1030,AB1030,AD1030)</f>
        <v>11646.31</v>
      </c>
      <c r="M1030" s="38">
        <f t="shared" si="2178"/>
        <v>13743</v>
      </c>
      <c r="N1030" s="38">
        <f t="shared" si="2113"/>
        <v>11646.31</v>
      </c>
      <c r="O1030" s="38">
        <f t="shared" si="2114"/>
        <v>13743</v>
      </c>
      <c r="P1030" s="39"/>
      <c r="Q1030" s="39"/>
      <c r="R1030" s="39"/>
      <c r="S1030" s="39"/>
      <c r="T1030" s="39" t="str">
        <f>VLOOKUP(A1030,Magnus,9,FALSE)</f>
        <v>₹10910.00</v>
      </c>
      <c r="U1030" s="39" t="str">
        <f>VLOOKUP(A1030,Magnus,11,FALSE)</f>
        <v>₹12874.00</v>
      </c>
      <c r="V1030" s="39"/>
      <c r="W1030" s="39"/>
      <c r="X1030" s="39" t="str">
        <f>VLOOKUP(A1030,Zeal,9,FALSE)</f>
        <v>₹10910.00</v>
      </c>
      <c r="Y1030" s="39" t="str">
        <f>VLOOKUP(A1030,Zeal,11,FALSE)</f>
        <v>₹12874.00</v>
      </c>
      <c r="Z1030" s="39"/>
      <c r="AA1030" s="39"/>
      <c r="AB1030" s="39"/>
      <c r="AC1030" s="39"/>
      <c r="AD1030" s="40"/>
      <c r="AE1030" s="40"/>
      <c r="AF1030" s="41">
        <f t="shared" si="1653"/>
        <v>0</v>
      </c>
      <c r="AG1030" s="42"/>
    </row>
    <row r="1031" spans="1:33" ht="27.6">
      <c r="A1031" s="30" t="s">
        <v>2525</v>
      </c>
      <c r="B1031" s="30" t="s">
        <v>2521</v>
      </c>
      <c r="C1031" s="43"/>
      <c r="D1031" s="44"/>
      <c r="E1031" s="44"/>
      <c r="F1031" s="35">
        <f t="shared" si="2169"/>
        <v>0</v>
      </c>
      <c r="G1031" s="35">
        <f t="shared" si="2170"/>
        <v>0</v>
      </c>
      <c r="H1031" s="35">
        <f t="shared" si="2160"/>
        <v>0</v>
      </c>
      <c r="I1031" s="17">
        <v>18</v>
      </c>
      <c r="J1031" s="37">
        <f t="shared" ref="J1031:K1031" si="2179">MAX(N1031,P1031,R1031,T1031,V1031,X1031,Z1031,AB1031,AD1031)</f>
        <v>0</v>
      </c>
      <c r="K1031" s="37">
        <f t="shared" si="2179"/>
        <v>0</v>
      </c>
      <c r="L1031" s="38">
        <f t="shared" ref="L1031:M1031" si="2180">MIN(N1031,P1031,R1031,T1031,V1031,X1031,Z1031,AB1031,AD1031)</f>
        <v>0</v>
      </c>
      <c r="M1031" s="38">
        <f t="shared" si="2180"/>
        <v>0</v>
      </c>
      <c r="N1031" s="38"/>
      <c r="O1031" s="38"/>
      <c r="P1031" s="39"/>
      <c r="Q1031" s="39"/>
      <c r="R1031" s="39"/>
      <c r="S1031" s="39"/>
      <c r="T1031" s="39" t="str">
        <f>VLOOKUP(A1031,Magnus,9,FALSE)</f>
        <v>₹4481.00</v>
      </c>
      <c r="U1031" s="39" t="str">
        <f>VLOOKUP(A1031,Magnus,11,FALSE)</f>
        <v>₹5288.00</v>
      </c>
      <c r="V1031" s="39"/>
      <c r="W1031" s="39"/>
      <c r="X1031" s="39"/>
      <c r="Y1031" s="39"/>
      <c r="Z1031" s="39"/>
      <c r="AA1031" s="39"/>
      <c r="AB1031" s="39"/>
      <c r="AC1031" s="39"/>
      <c r="AD1031" s="40"/>
      <c r="AE1031" s="40"/>
      <c r="AF1031" s="41">
        <f t="shared" si="1653"/>
        <v>0</v>
      </c>
      <c r="AG1031" s="42"/>
    </row>
    <row r="1032" spans="1:33" ht="13.8">
      <c r="A1032" s="30" t="s">
        <v>2135</v>
      </c>
      <c r="B1032" s="30" t="s">
        <v>2136</v>
      </c>
      <c r="C1032" s="43"/>
      <c r="D1032" s="44"/>
      <c r="E1032" s="44"/>
      <c r="F1032" s="35">
        <f t="shared" si="2169"/>
        <v>0</v>
      </c>
      <c r="G1032" s="35">
        <f t="shared" si="2170"/>
        <v>0</v>
      </c>
      <c r="H1032" s="35">
        <f t="shared" si="2160"/>
        <v>0</v>
      </c>
      <c r="I1032" s="17">
        <v>18</v>
      </c>
      <c r="J1032" s="37">
        <f t="shared" ref="J1032:K1032" si="2181">MAX(N1032,P1032,R1032,T1032,V1032,X1032,Z1032,AB1032,AD1032)</f>
        <v>23874.34</v>
      </c>
      <c r="K1032" s="37">
        <f t="shared" si="2181"/>
        <v>28172</v>
      </c>
      <c r="L1032" s="38">
        <f t="shared" ref="L1032:M1032" si="2182">MIN(N1032,P1032,R1032,T1032,V1032,X1032,Z1032,AB1032,AD1032)</f>
        <v>23874.34</v>
      </c>
      <c r="M1032" s="38">
        <f t="shared" si="2182"/>
        <v>28172</v>
      </c>
      <c r="N1032" s="38">
        <f t="shared" ref="N1032:N1095" si="2183">VLOOKUP(A1032,Inv_bef,5,FALSE)</f>
        <v>23874.34</v>
      </c>
      <c r="O1032" s="38">
        <f t="shared" ref="O1032:O1095" si="2184">VLOOKUP(A1032,Inv_bef,6,FALSE)</f>
        <v>28172</v>
      </c>
      <c r="P1032" s="39"/>
      <c r="Q1032" s="39"/>
      <c r="R1032" s="39" t="str">
        <f>VLOOKUP(A1032,Primus,9,FALSE)</f>
        <v>₹17649.00</v>
      </c>
      <c r="S1032" s="39" t="str">
        <f>VLOOKUP(A1032,Primus,11,FALSE)</f>
        <v>₹20826.00</v>
      </c>
      <c r="T1032" s="39"/>
      <c r="U1032" s="39"/>
      <c r="V1032" s="39"/>
      <c r="W1032" s="39"/>
      <c r="X1032" s="39"/>
      <c r="Y1032" s="39"/>
      <c r="Z1032" s="39"/>
      <c r="AA1032" s="39"/>
      <c r="AB1032" s="39"/>
      <c r="AC1032" s="39"/>
      <c r="AD1032" s="40"/>
      <c r="AE1032" s="40"/>
      <c r="AF1032" s="41">
        <f t="shared" si="1653"/>
        <v>0</v>
      </c>
      <c r="AG1032" s="42"/>
    </row>
    <row r="1033" spans="1:33" ht="13.8">
      <c r="A1033" s="33" t="s">
        <v>3939</v>
      </c>
      <c r="B1033" s="33" t="s">
        <v>3940</v>
      </c>
      <c r="C1033" s="34"/>
      <c r="D1033" s="35"/>
      <c r="E1033" s="35"/>
      <c r="F1033" s="35">
        <f t="shared" si="2169"/>
        <v>0</v>
      </c>
      <c r="G1033" s="35">
        <f t="shared" si="2170"/>
        <v>0</v>
      </c>
      <c r="H1033" s="35">
        <f t="shared" si="2160"/>
        <v>0</v>
      </c>
      <c r="I1033" s="17">
        <v>18</v>
      </c>
      <c r="J1033" s="37">
        <f t="shared" ref="J1033:K1033" si="2185">MAX(N1033,P1033,R1033,T1033,V1033,X1033,Z1033,AB1033,AD1033)</f>
        <v>14493</v>
      </c>
      <c r="K1033" s="37">
        <f t="shared" si="2185"/>
        <v>17101</v>
      </c>
      <c r="L1033" s="38">
        <f t="shared" ref="L1033:M1033" si="2186">MIN(N1033,P1033,R1033,T1033,V1033,X1033,Z1033,AB1033,AD1033)</f>
        <v>14493</v>
      </c>
      <c r="M1033" s="38">
        <f t="shared" si="2186"/>
        <v>17101</v>
      </c>
      <c r="N1033" s="38">
        <f t="shared" si="2183"/>
        <v>14493</v>
      </c>
      <c r="O1033" s="38">
        <f t="shared" si="2184"/>
        <v>17101</v>
      </c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  <c r="AA1033" s="39"/>
      <c r="AB1033" s="39" t="str">
        <f>VLOOKUP(A1033,Nexus,9,FALSE)</f>
        <v>₹14493.00</v>
      </c>
      <c r="AC1033" s="39" t="str">
        <f>VLOOKUP(A1033,Nexus,11,FALSE)</f>
        <v>₹17102.00</v>
      </c>
      <c r="AD1033" s="40"/>
      <c r="AE1033" s="40"/>
      <c r="AF1033" s="41">
        <f t="shared" si="1653"/>
        <v>0</v>
      </c>
      <c r="AG1033" s="42"/>
    </row>
    <row r="1034" spans="1:33" ht="13.8">
      <c r="A1034" s="33" t="s">
        <v>691</v>
      </c>
      <c r="B1034" s="33" t="s">
        <v>1680</v>
      </c>
      <c r="C1034" s="34" t="s">
        <v>5644</v>
      </c>
      <c r="D1034" s="35">
        <v>0</v>
      </c>
      <c r="E1034" s="35">
        <v>1</v>
      </c>
      <c r="F1034" s="35">
        <f t="shared" si="2169"/>
        <v>0</v>
      </c>
      <c r="G1034" s="35">
        <f t="shared" si="2170"/>
        <v>1</v>
      </c>
      <c r="H1034" s="35">
        <f t="shared" si="2160"/>
        <v>0</v>
      </c>
      <c r="I1034" s="17">
        <v>18</v>
      </c>
      <c r="J1034" s="37">
        <f t="shared" ref="J1034:K1034" si="2187">MAX(N1034,P1034,R1034,T1034,V1034,X1034,Z1034,AB1034,AD1034)</f>
        <v>13080</v>
      </c>
      <c r="K1034" s="37">
        <f t="shared" si="2187"/>
        <v>15435</v>
      </c>
      <c r="L1034" s="38">
        <f t="shared" ref="L1034:M1034" si="2188">MIN(N1034,P1034,R1034,T1034,V1034,X1034,Z1034,AB1034,AD1034)</f>
        <v>13080</v>
      </c>
      <c r="M1034" s="38">
        <f t="shared" si="2188"/>
        <v>15435</v>
      </c>
      <c r="N1034" s="38">
        <f t="shared" si="2183"/>
        <v>13080</v>
      </c>
      <c r="O1034" s="38">
        <f t="shared" si="2184"/>
        <v>15435</v>
      </c>
      <c r="P1034" s="39" t="str">
        <f>VLOOKUP(A1034,MagnusNeo,9,FALSE)</f>
        <v>₹13080.00</v>
      </c>
      <c r="Q1034" s="39" t="str">
        <f>VLOOKUP(A1034,MagnusNeo,11,FALSE)</f>
        <v>₹15435.00</v>
      </c>
      <c r="R1034" s="39"/>
      <c r="S1034" s="39"/>
      <c r="T1034" s="39"/>
      <c r="U1034" s="39"/>
      <c r="V1034" s="39"/>
      <c r="W1034" s="39"/>
      <c r="X1034" s="39"/>
      <c r="Y1034" s="39"/>
      <c r="Z1034" s="39"/>
      <c r="AA1034" s="39"/>
      <c r="AB1034" s="39"/>
      <c r="AC1034" s="39"/>
      <c r="AD1034" s="40"/>
      <c r="AE1034" s="40"/>
      <c r="AF1034" s="41">
        <f t="shared" si="1653"/>
        <v>0</v>
      </c>
      <c r="AG1034" s="42"/>
    </row>
    <row r="1035" spans="1:33" ht="13.8">
      <c r="A1035" s="30" t="s">
        <v>5645</v>
      </c>
      <c r="B1035" s="30" t="s">
        <v>5646</v>
      </c>
      <c r="C1035" s="43"/>
      <c r="D1035" s="44"/>
      <c r="E1035" s="44"/>
      <c r="F1035" s="35">
        <f t="shared" si="2169"/>
        <v>0</v>
      </c>
      <c r="G1035" s="35">
        <f t="shared" si="2170"/>
        <v>0</v>
      </c>
      <c r="H1035" s="35">
        <f t="shared" si="2160"/>
        <v>0</v>
      </c>
      <c r="I1035" s="21">
        <f>VLOOKUP(A1035,Old_Inventory,9,FALSE)</f>
        <v>18</v>
      </c>
      <c r="J1035" s="37">
        <f t="shared" ref="J1035:K1035" si="2189">MAX(N1035,P1035,R1035,T1035,V1035,X1035,Z1035,AB1035,AD1035)</f>
        <v>4740.4799999999996</v>
      </c>
      <c r="K1035" s="37">
        <f t="shared" si="2189"/>
        <v>5594</v>
      </c>
      <c r="L1035" s="38">
        <f t="shared" ref="L1035:M1035" si="2190">MIN(N1035,P1035,R1035,T1035,V1035,X1035,Z1035,AB1035,AD1035)</f>
        <v>4740.4799999999996</v>
      </c>
      <c r="M1035" s="38">
        <f t="shared" si="2190"/>
        <v>5594</v>
      </c>
      <c r="N1035" s="38">
        <f t="shared" si="2183"/>
        <v>4740.4799999999996</v>
      </c>
      <c r="O1035" s="38">
        <f t="shared" si="2184"/>
        <v>5594</v>
      </c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  <c r="AA1035" s="39"/>
      <c r="AB1035" s="39"/>
      <c r="AC1035" s="39"/>
      <c r="AD1035" s="40"/>
      <c r="AE1035" s="40"/>
      <c r="AF1035" s="41">
        <f t="shared" si="1653"/>
        <v>0</v>
      </c>
      <c r="AG1035" s="42"/>
    </row>
    <row r="1036" spans="1:33" ht="13.8">
      <c r="A1036" s="30" t="s">
        <v>5647</v>
      </c>
      <c r="B1036" s="30" t="s">
        <v>5648</v>
      </c>
      <c r="C1036" s="43"/>
      <c r="D1036" s="44"/>
      <c r="E1036" s="44"/>
      <c r="F1036" s="35">
        <f t="shared" si="2169"/>
        <v>0</v>
      </c>
      <c r="G1036" s="35">
        <f t="shared" si="2170"/>
        <v>0</v>
      </c>
      <c r="H1036" s="35">
        <f t="shared" si="2160"/>
        <v>0</v>
      </c>
      <c r="I1036" s="21">
        <f>VLOOKUP(A1036,Old_Inventory,9,FALSE)</f>
        <v>18</v>
      </c>
      <c r="J1036" s="37">
        <f t="shared" ref="J1036:K1036" si="2191">MAX(N1036,P1036,R1036,T1036,V1036,X1036,Z1036,AB1036,AD1036)</f>
        <v>94.47</v>
      </c>
      <c r="K1036" s="37">
        <f t="shared" si="2191"/>
        <v>111</v>
      </c>
      <c r="L1036" s="38">
        <f t="shared" ref="L1036:M1036" si="2192">MIN(N1036,P1036,R1036,T1036,V1036,X1036,Z1036,AB1036,AD1036)</f>
        <v>94.47</v>
      </c>
      <c r="M1036" s="38">
        <f t="shared" si="2192"/>
        <v>111</v>
      </c>
      <c r="N1036" s="38">
        <f t="shared" si="2183"/>
        <v>94.47</v>
      </c>
      <c r="O1036" s="38">
        <f t="shared" si="2184"/>
        <v>111</v>
      </c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  <c r="AA1036" s="39"/>
      <c r="AB1036" s="39"/>
      <c r="AC1036" s="39"/>
      <c r="AD1036" s="40"/>
      <c r="AE1036" s="40"/>
      <c r="AF1036" s="41">
        <f t="shared" ref="AF1036:AF1290" si="2193">D1036-H1036</f>
        <v>0</v>
      </c>
      <c r="AG1036" s="42"/>
    </row>
    <row r="1037" spans="1:33" ht="13.8">
      <c r="A1037" s="30" t="s">
        <v>3626</v>
      </c>
      <c r="B1037" s="30" t="s">
        <v>3627</v>
      </c>
      <c r="C1037" s="43"/>
      <c r="D1037" s="44"/>
      <c r="E1037" s="44"/>
      <c r="F1037" s="35">
        <f t="shared" si="2169"/>
        <v>0</v>
      </c>
      <c r="G1037" s="35">
        <f t="shared" si="2170"/>
        <v>0</v>
      </c>
      <c r="H1037" s="35">
        <f t="shared" si="2160"/>
        <v>0</v>
      </c>
      <c r="I1037" s="17">
        <v>18</v>
      </c>
      <c r="J1037" s="37">
        <f t="shared" ref="J1037:K1037" si="2194">MAX(N1037,P1037,R1037,T1037,V1037,X1037,Z1037,AB1037,AD1037)</f>
        <v>802</v>
      </c>
      <c r="K1037" s="37">
        <f t="shared" si="2194"/>
        <v>1026</v>
      </c>
      <c r="L1037" s="38">
        <f t="shared" ref="L1037:M1037" si="2195">MIN(N1037,P1037,R1037,T1037,V1037,X1037,Z1037,AB1037,AD1037)</f>
        <v>802</v>
      </c>
      <c r="M1037" s="38">
        <f t="shared" si="2195"/>
        <v>947</v>
      </c>
      <c r="N1037" s="38">
        <f t="shared" si="2183"/>
        <v>802</v>
      </c>
      <c r="O1037" s="38">
        <f t="shared" si="2184"/>
        <v>1026</v>
      </c>
      <c r="P1037" s="39"/>
      <c r="Q1037" s="39"/>
      <c r="R1037" s="39"/>
      <c r="S1037" s="39"/>
      <c r="T1037" s="39"/>
      <c r="U1037" s="39"/>
      <c r="V1037" s="39"/>
      <c r="W1037" s="39"/>
      <c r="X1037" s="39">
        <f>VLOOKUP(A1037,Zeal,9,FALSE)</f>
        <v>802</v>
      </c>
      <c r="Y1037" s="39">
        <f>VLOOKUP(A1037,Zeal,11,FALSE)</f>
        <v>947</v>
      </c>
      <c r="Z1037" s="39"/>
      <c r="AA1037" s="39"/>
      <c r="AB1037" s="39"/>
      <c r="AC1037" s="39"/>
      <c r="AD1037" s="40"/>
      <c r="AE1037" s="40"/>
      <c r="AF1037" s="41">
        <f t="shared" si="2193"/>
        <v>0</v>
      </c>
      <c r="AG1037" s="42"/>
    </row>
    <row r="1038" spans="1:33" ht="13.8">
      <c r="A1038" s="30" t="s">
        <v>5649</v>
      </c>
      <c r="B1038" s="30" t="s">
        <v>5650</v>
      </c>
      <c r="C1038" s="43"/>
      <c r="D1038" s="44"/>
      <c r="E1038" s="44"/>
      <c r="F1038" s="35">
        <f t="shared" si="2169"/>
        <v>0</v>
      </c>
      <c r="G1038" s="35">
        <f t="shared" si="2170"/>
        <v>0</v>
      </c>
      <c r="H1038" s="35">
        <f t="shared" si="2160"/>
        <v>0</v>
      </c>
      <c r="I1038" s="21">
        <f>VLOOKUP(A1038,Old_Inventory,9,FALSE)</f>
        <v>28</v>
      </c>
      <c r="J1038" s="37">
        <f t="shared" ref="J1038:K1038" si="2196">MAX(N1038,P1038,R1038,T1038,V1038,X1038,Z1038,AB1038,AD1038)</f>
        <v>1243.1500000000001</v>
      </c>
      <c r="K1038" s="37">
        <f t="shared" si="2196"/>
        <v>1591</v>
      </c>
      <c r="L1038" s="38">
        <f t="shared" ref="L1038:M1038" si="2197">MIN(N1038,P1038,R1038,T1038,V1038,X1038,Z1038,AB1038,AD1038)</f>
        <v>1243.1500000000001</v>
      </c>
      <c r="M1038" s="38">
        <f t="shared" si="2197"/>
        <v>1591</v>
      </c>
      <c r="N1038" s="38">
        <f t="shared" si="2183"/>
        <v>1243.1500000000001</v>
      </c>
      <c r="O1038" s="38">
        <f t="shared" si="2184"/>
        <v>1591</v>
      </c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  <c r="AA1038" s="39"/>
      <c r="AB1038" s="39"/>
      <c r="AC1038" s="39"/>
      <c r="AD1038" s="40"/>
      <c r="AE1038" s="40"/>
      <c r="AF1038" s="41">
        <f t="shared" si="2193"/>
        <v>0</v>
      </c>
      <c r="AG1038" s="42"/>
    </row>
    <row r="1039" spans="1:33" ht="13.8">
      <c r="A1039" s="33" t="s">
        <v>2529</v>
      </c>
      <c r="B1039" s="33" t="s">
        <v>2530</v>
      </c>
      <c r="C1039" s="34"/>
      <c r="D1039" s="35"/>
      <c r="E1039" s="35"/>
      <c r="F1039" s="35">
        <f t="shared" si="2169"/>
        <v>0</v>
      </c>
      <c r="G1039" s="35">
        <f t="shared" si="2170"/>
        <v>0</v>
      </c>
      <c r="H1039" s="35">
        <f t="shared" si="2160"/>
        <v>0</v>
      </c>
      <c r="I1039" s="17">
        <v>18</v>
      </c>
      <c r="J1039" s="37">
        <f t="shared" ref="J1039:K1039" si="2198">MAX(N1039,P1039,R1039,T1039,V1039,X1039,Z1039,AB1039,AD1039)</f>
        <v>956</v>
      </c>
      <c r="K1039" s="37">
        <f t="shared" si="2198"/>
        <v>1221</v>
      </c>
      <c r="L1039" s="38">
        <f t="shared" ref="L1039:M1039" si="2199">MIN(N1039,P1039,R1039,T1039,V1039,X1039,Z1039,AB1039,AD1039)</f>
        <v>954</v>
      </c>
      <c r="M1039" s="38">
        <f t="shared" si="2199"/>
        <v>1221</v>
      </c>
      <c r="N1039" s="38">
        <f t="shared" si="2183"/>
        <v>954</v>
      </c>
      <c r="O1039" s="38">
        <f t="shared" si="2184"/>
        <v>1221</v>
      </c>
      <c r="P1039" s="39"/>
      <c r="Q1039" s="39"/>
      <c r="R1039" s="39"/>
      <c r="S1039" s="39"/>
      <c r="T1039" s="39">
        <f>VLOOKUP(A1039,Magnus,9,FALSE)</f>
        <v>956</v>
      </c>
      <c r="U1039" s="39" t="str">
        <f>VLOOKUP(A1039,Magnus,11,FALSE)</f>
        <v>₹1129.00</v>
      </c>
      <c r="V1039" s="39"/>
      <c r="W1039" s="39"/>
      <c r="X1039" s="39"/>
      <c r="Y1039" s="39"/>
      <c r="Z1039" s="39"/>
      <c r="AA1039" s="39"/>
      <c r="AB1039" s="39"/>
      <c r="AC1039" s="39"/>
      <c r="AD1039" s="40"/>
      <c r="AE1039" s="40"/>
      <c r="AF1039" s="41">
        <f t="shared" si="2193"/>
        <v>0</v>
      </c>
      <c r="AG1039" s="42"/>
    </row>
    <row r="1040" spans="1:33" ht="13.8">
      <c r="A1040" s="30" t="s">
        <v>1685</v>
      </c>
      <c r="B1040" s="30" t="s">
        <v>1686</v>
      </c>
      <c r="C1040" s="43"/>
      <c r="D1040" s="44"/>
      <c r="E1040" s="44"/>
      <c r="F1040" s="35">
        <f t="shared" si="2169"/>
        <v>0</v>
      </c>
      <c r="G1040" s="35">
        <f t="shared" si="2170"/>
        <v>0</v>
      </c>
      <c r="H1040" s="35">
        <f t="shared" si="2160"/>
        <v>0</v>
      </c>
      <c r="I1040" s="17">
        <v>18</v>
      </c>
      <c r="J1040" s="37">
        <f t="shared" ref="J1040:K1040" si="2200">MAX(N1040,P1040,R1040,T1040,V1040,X1040,Z1040,AB1040,AD1040)</f>
        <v>897.12</v>
      </c>
      <c r="K1040" s="37">
        <f t="shared" si="2200"/>
        <v>1148</v>
      </c>
      <c r="L1040" s="38">
        <f t="shared" ref="L1040:M1040" si="2201">MIN(N1040,P1040,R1040,T1040,V1040,X1040,Z1040,AB1040,AD1040)</f>
        <v>872</v>
      </c>
      <c r="M1040" s="38">
        <f t="shared" si="2201"/>
        <v>1148</v>
      </c>
      <c r="N1040" s="38">
        <f t="shared" si="2183"/>
        <v>897.12</v>
      </c>
      <c r="O1040" s="38">
        <f t="shared" si="2184"/>
        <v>1148</v>
      </c>
      <c r="P1040" s="39">
        <f>VLOOKUP(A1040,MagnusNeo,9,FALSE)</f>
        <v>872</v>
      </c>
      <c r="Q1040" s="39" t="str">
        <f>VLOOKUP(A1040,MagnusNeo,11,FALSE)</f>
        <v>₹1029.00</v>
      </c>
      <c r="R1040" s="39">
        <f>VLOOKUP(A1040,Primus,9,FALSE)</f>
        <v>872</v>
      </c>
      <c r="S1040" s="39" t="str">
        <f>VLOOKUP(A1040,Primus,11,FALSE)</f>
        <v>₹1029.00</v>
      </c>
      <c r="T1040" s="39"/>
      <c r="U1040" s="39"/>
      <c r="V1040" s="39"/>
      <c r="W1040" s="39"/>
      <c r="X1040" s="39"/>
      <c r="Y1040" s="39"/>
      <c r="Z1040" s="39"/>
      <c r="AA1040" s="39"/>
      <c r="AB1040" s="39"/>
      <c r="AC1040" s="39"/>
      <c r="AD1040" s="40"/>
      <c r="AE1040" s="40"/>
      <c r="AF1040" s="41">
        <f t="shared" si="2193"/>
        <v>0</v>
      </c>
      <c r="AG1040" s="42"/>
    </row>
    <row r="1041" spans="1:33" ht="13.8">
      <c r="A1041" s="30" t="s">
        <v>5651</v>
      </c>
      <c r="B1041" s="30" t="s">
        <v>5652</v>
      </c>
      <c r="C1041" s="43"/>
      <c r="D1041" s="44"/>
      <c r="E1041" s="44"/>
      <c r="F1041" s="35">
        <f t="shared" si="2169"/>
        <v>0</v>
      </c>
      <c r="G1041" s="35">
        <f t="shared" si="2170"/>
        <v>0</v>
      </c>
      <c r="H1041" s="35">
        <f t="shared" si="2160"/>
        <v>0</v>
      </c>
      <c r="I1041" s="21">
        <f>VLOOKUP(A1041,Old_Inventory,9,FALSE)</f>
        <v>28</v>
      </c>
      <c r="J1041" s="37">
        <f t="shared" ref="J1041:K1041" si="2202">MAX(N1041,P1041,R1041,T1041,V1041,X1041,Z1041,AB1041,AD1041)</f>
        <v>871.49</v>
      </c>
      <c r="K1041" s="37">
        <f t="shared" si="2202"/>
        <v>1116</v>
      </c>
      <c r="L1041" s="38">
        <f t="shared" ref="L1041:M1041" si="2203">MIN(N1041,P1041,R1041,T1041,V1041,X1041,Z1041,AB1041,AD1041)</f>
        <v>871.49</v>
      </c>
      <c r="M1041" s="38">
        <f t="shared" si="2203"/>
        <v>1116</v>
      </c>
      <c r="N1041" s="38">
        <f t="shared" si="2183"/>
        <v>871.49</v>
      </c>
      <c r="O1041" s="38">
        <f t="shared" si="2184"/>
        <v>1116</v>
      </c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40"/>
      <c r="AE1041" s="40"/>
      <c r="AF1041" s="41">
        <f t="shared" si="2193"/>
        <v>0</v>
      </c>
      <c r="AG1041" s="42"/>
    </row>
    <row r="1042" spans="1:33" ht="13.8">
      <c r="A1042" s="30" t="s">
        <v>5653</v>
      </c>
      <c r="B1042" s="30" t="s">
        <v>5655</v>
      </c>
      <c r="C1042" s="43"/>
      <c r="D1042" s="44"/>
      <c r="E1042" s="44"/>
      <c r="F1042" s="35">
        <f t="shared" si="2169"/>
        <v>0</v>
      </c>
      <c r="G1042" s="35">
        <f t="shared" si="2170"/>
        <v>0</v>
      </c>
      <c r="H1042" s="35">
        <f t="shared" si="2160"/>
        <v>0</v>
      </c>
      <c r="I1042" s="21">
        <f>VLOOKUP(A1042,Old_Inventory,9,FALSE)</f>
        <v>28</v>
      </c>
      <c r="J1042" s="37">
        <f t="shared" ref="J1042:K1042" si="2204">MAX(N1042,P1042,R1042,T1042,V1042,X1042,Z1042,AB1042,AD1042)</f>
        <v>1121.4000000000001</v>
      </c>
      <c r="K1042" s="37">
        <f t="shared" si="2204"/>
        <v>1435</v>
      </c>
      <c r="L1042" s="38">
        <f t="shared" ref="L1042:M1042" si="2205">MIN(N1042,P1042,R1042,T1042,V1042,X1042,Z1042,AB1042,AD1042)</f>
        <v>1121.4000000000001</v>
      </c>
      <c r="M1042" s="38">
        <f t="shared" si="2205"/>
        <v>1435</v>
      </c>
      <c r="N1042" s="38">
        <f t="shared" si="2183"/>
        <v>1121.4000000000001</v>
      </c>
      <c r="O1042" s="38">
        <f t="shared" si="2184"/>
        <v>1435</v>
      </c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  <c r="AA1042" s="39"/>
      <c r="AB1042" s="39"/>
      <c r="AC1042" s="39"/>
      <c r="AD1042" s="40"/>
      <c r="AE1042" s="40"/>
      <c r="AF1042" s="41">
        <f t="shared" si="2193"/>
        <v>0</v>
      </c>
      <c r="AG1042" s="42"/>
    </row>
    <row r="1043" spans="1:33" ht="13.8">
      <c r="A1043" s="30" t="s">
        <v>5656</v>
      </c>
      <c r="B1043" s="30" t="s">
        <v>5657</v>
      </c>
      <c r="C1043" s="43"/>
      <c r="D1043" s="44"/>
      <c r="E1043" s="44"/>
      <c r="F1043" s="35">
        <f t="shared" si="2169"/>
        <v>0</v>
      </c>
      <c r="G1043" s="35">
        <f t="shared" si="2170"/>
        <v>0</v>
      </c>
      <c r="H1043" s="35">
        <f t="shared" si="2160"/>
        <v>0</v>
      </c>
      <c r="I1043" s="21">
        <f>VLOOKUP(A1043,Old_Inventory,9,FALSE)</f>
        <v>28</v>
      </c>
      <c r="J1043" s="37">
        <f t="shared" ref="J1043:K1043" si="2206">MAX(N1043,P1043,R1043,T1043,V1043,X1043,Z1043,AB1043,AD1043)</f>
        <v>903.53</v>
      </c>
      <c r="K1043" s="37">
        <f t="shared" si="2206"/>
        <v>1157</v>
      </c>
      <c r="L1043" s="38">
        <f t="shared" ref="L1043:M1043" si="2207">MIN(N1043,P1043,R1043,T1043,V1043,X1043,Z1043,AB1043,AD1043)</f>
        <v>903.53</v>
      </c>
      <c r="M1043" s="38">
        <f t="shared" si="2207"/>
        <v>1157</v>
      </c>
      <c r="N1043" s="38">
        <f t="shared" si="2183"/>
        <v>903.53</v>
      </c>
      <c r="O1043" s="38">
        <f t="shared" si="2184"/>
        <v>1157</v>
      </c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  <c r="AA1043" s="39"/>
      <c r="AB1043" s="39"/>
      <c r="AC1043" s="39"/>
      <c r="AD1043" s="40"/>
      <c r="AE1043" s="40"/>
      <c r="AF1043" s="41">
        <f t="shared" si="2193"/>
        <v>0</v>
      </c>
      <c r="AG1043" s="42"/>
    </row>
    <row r="1044" spans="1:33" ht="13.8">
      <c r="A1044" s="30" t="s">
        <v>2532</v>
      </c>
      <c r="B1044" s="30" t="s">
        <v>2533</v>
      </c>
      <c r="C1044" s="43"/>
      <c r="D1044" s="44"/>
      <c r="E1044" s="44"/>
      <c r="F1044" s="35">
        <f t="shared" si="2169"/>
        <v>0</v>
      </c>
      <c r="G1044" s="35">
        <f t="shared" si="2170"/>
        <v>0</v>
      </c>
      <c r="H1044" s="35">
        <f t="shared" si="2160"/>
        <v>0</v>
      </c>
      <c r="I1044" s="17">
        <v>18</v>
      </c>
      <c r="J1044" s="37">
        <f t="shared" ref="J1044:K1044" si="2208">MAX(N1044,P1044,R1044,T1044,V1044,X1044,Z1044,AB1044,AD1044)</f>
        <v>1129</v>
      </c>
      <c r="K1044" s="37">
        <f t="shared" si="2208"/>
        <v>1444</v>
      </c>
      <c r="L1044" s="38">
        <f t="shared" ref="L1044:M1044" si="2209">MIN(N1044,P1044,R1044,T1044,V1044,X1044,Z1044,AB1044,AD1044)</f>
        <v>1129</v>
      </c>
      <c r="M1044" s="38">
        <f t="shared" si="2209"/>
        <v>1444</v>
      </c>
      <c r="N1044" s="38">
        <f t="shared" si="2183"/>
        <v>1129</v>
      </c>
      <c r="O1044" s="38">
        <f t="shared" si="2184"/>
        <v>1444</v>
      </c>
      <c r="P1044" s="39"/>
      <c r="Q1044" s="39"/>
      <c r="R1044" s="39"/>
      <c r="S1044" s="39"/>
      <c r="T1044" s="39" t="str">
        <f>VLOOKUP(A1044,Magnus,9,FALSE)</f>
        <v>₹1129.00</v>
      </c>
      <c r="U1044" s="39" t="str">
        <f>VLOOKUP(A1044,Magnus,11,FALSE)</f>
        <v>₹1333.00</v>
      </c>
      <c r="V1044" s="39"/>
      <c r="W1044" s="39"/>
      <c r="X1044" s="39"/>
      <c r="Y1044" s="39"/>
      <c r="Z1044" s="39"/>
      <c r="AA1044" s="39"/>
      <c r="AB1044" s="39"/>
      <c r="AC1044" s="39"/>
      <c r="AD1044" s="40"/>
      <c r="AE1044" s="40"/>
      <c r="AF1044" s="41">
        <f t="shared" si="2193"/>
        <v>0</v>
      </c>
      <c r="AG1044" s="42"/>
    </row>
    <row r="1045" spans="1:33" ht="13.8">
      <c r="A1045" s="30" t="s">
        <v>3628</v>
      </c>
      <c r="B1045" s="30" t="s">
        <v>3629</v>
      </c>
      <c r="C1045" s="43"/>
      <c r="D1045" s="44"/>
      <c r="E1045" s="44"/>
      <c r="F1045" s="35">
        <f t="shared" si="2169"/>
        <v>0</v>
      </c>
      <c r="G1045" s="35">
        <f t="shared" si="2170"/>
        <v>0</v>
      </c>
      <c r="H1045" s="35">
        <f t="shared" si="2160"/>
        <v>0</v>
      </c>
      <c r="I1045" s="17">
        <v>18</v>
      </c>
      <c r="J1045" s="37">
        <f t="shared" ref="J1045:K1045" si="2210">MAX(N1045,P1045,R1045,T1045,V1045,X1045,Z1045,AB1045,AD1045)</f>
        <v>1320.05</v>
      </c>
      <c r="K1045" s="37">
        <f t="shared" si="2210"/>
        <v>1690</v>
      </c>
      <c r="L1045" s="38">
        <f t="shared" ref="L1045:M1045" si="2211">MIN(N1045,P1045,R1045,T1045,V1045,X1045,Z1045,AB1045,AD1045)</f>
        <v>1320.05</v>
      </c>
      <c r="M1045" s="38">
        <f t="shared" si="2211"/>
        <v>1690</v>
      </c>
      <c r="N1045" s="38">
        <f t="shared" si="2183"/>
        <v>1320.05</v>
      </c>
      <c r="O1045" s="38">
        <f t="shared" si="2184"/>
        <v>1690</v>
      </c>
      <c r="P1045" s="39"/>
      <c r="Q1045" s="39"/>
      <c r="R1045" s="39"/>
      <c r="S1045" s="39"/>
      <c r="T1045" s="39"/>
      <c r="U1045" s="39"/>
      <c r="V1045" s="39"/>
      <c r="W1045" s="39"/>
      <c r="X1045" s="39" t="str">
        <f>VLOOKUP(A1045,Zeal,9,FALSE)</f>
        <v>₹1284.00</v>
      </c>
      <c r="Y1045" s="39" t="str">
        <f>VLOOKUP(A1045,Zeal,11,FALSE)</f>
        <v>₹1516.00</v>
      </c>
      <c r="Z1045" s="39"/>
      <c r="AA1045" s="39"/>
      <c r="AB1045" s="39"/>
      <c r="AC1045" s="39"/>
      <c r="AD1045" s="40"/>
      <c r="AE1045" s="40"/>
      <c r="AF1045" s="41">
        <f t="shared" si="2193"/>
        <v>0</v>
      </c>
      <c r="AG1045" s="42"/>
    </row>
    <row r="1046" spans="1:33" ht="13.8">
      <c r="A1046" s="30" t="s">
        <v>5658</v>
      </c>
      <c r="B1046" s="30" t="s">
        <v>5659</v>
      </c>
      <c r="C1046" s="43"/>
      <c r="D1046" s="44"/>
      <c r="E1046" s="44"/>
      <c r="F1046" s="35">
        <f t="shared" si="2169"/>
        <v>0</v>
      </c>
      <c r="G1046" s="35">
        <f t="shared" si="2170"/>
        <v>0</v>
      </c>
      <c r="H1046" s="35">
        <f t="shared" si="2160"/>
        <v>0</v>
      </c>
      <c r="I1046" s="21">
        <f>VLOOKUP(A1046,Old_Inventory,9,FALSE)</f>
        <v>28</v>
      </c>
      <c r="J1046" s="37">
        <f t="shared" ref="J1046:K1046" si="2212">MAX(N1046,P1046,R1046,T1046,V1046,X1046,Z1046,AB1046,AD1046)</f>
        <v>1185.48</v>
      </c>
      <c r="K1046" s="37">
        <f t="shared" si="2212"/>
        <v>1517</v>
      </c>
      <c r="L1046" s="38">
        <f t="shared" ref="L1046:M1046" si="2213">MIN(N1046,P1046,R1046,T1046,V1046,X1046,Z1046,AB1046,AD1046)</f>
        <v>1185.48</v>
      </c>
      <c r="M1046" s="38">
        <f t="shared" si="2213"/>
        <v>1517</v>
      </c>
      <c r="N1046" s="38">
        <f t="shared" si="2183"/>
        <v>1185.48</v>
      </c>
      <c r="O1046" s="38">
        <f t="shared" si="2184"/>
        <v>1517</v>
      </c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  <c r="AA1046" s="39"/>
      <c r="AB1046" s="39"/>
      <c r="AC1046" s="39"/>
      <c r="AD1046" s="40"/>
      <c r="AE1046" s="40"/>
      <c r="AF1046" s="41">
        <f t="shared" si="2193"/>
        <v>0</v>
      </c>
      <c r="AG1046" s="42"/>
    </row>
    <row r="1047" spans="1:33" ht="13.8">
      <c r="A1047" s="30" t="s">
        <v>1689</v>
      </c>
      <c r="B1047" s="30" t="s">
        <v>1690</v>
      </c>
      <c r="C1047" s="43"/>
      <c r="D1047" s="44"/>
      <c r="E1047" s="44"/>
      <c r="F1047" s="35">
        <f t="shared" si="2169"/>
        <v>0</v>
      </c>
      <c r="G1047" s="35">
        <f t="shared" si="2170"/>
        <v>0</v>
      </c>
      <c r="H1047" s="35">
        <f t="shared" si="2160"/>
        <v>0</v>
      </c>
      <c r="I1047" s="17">
        <v>18</v>
      </c>
      <c r="J1047" s="37">
        <f t="shared" ref="J1047:K1047" si="2214">MAX(N1047,P1047,R1047,T1047,V1047,X1047,Z1047,AB1047,AD1047)</f>
        <v>6.41</v>
      </c>
      <c r="K1047" s="37">
        <f t="shared" si="2214"/>
        <v>8</v>
      </c>
      <c r="L1047" s="38">
        <f t="shared" ref="L1047:M1047" si="2215">MIN(N1047,P1047,R1047,T1047,V1047,X1047,Z1047,AB1047,AD1047)</f>
        <v>2</v>
      </c>
      <c r="M1047" s="38">
        <f t="shared" si="2215"/>
        <v>3</v>
      </c>
      <c r="N1047" s="38">
        <f t="shared" si="2183"/>
        <v>6.41</v>
      </c>
      <c r="O1047" s="38">
        <f t="shared" si="2184"/>
        <v>8</v>
      </c>
      <c r="P1047" s="39">
        <f>VLOOKUP(A1047,MagnusNeo,9,FALSE)</f>
        <v>2</v>
      </c>
      <c r="Q1047" s="39">
        <f>VLOOKUP(A1047,MagnusNeo,11,FALSE)</f>
        <v>3</v>
      </c>
      <c r="R1047" s="39">
        <f>VLOOKUP(A1047,Primus,9,FALSE)</f>
        <v>2</v>
      </c>
      <c r="S1047" s="39">
        <f>VLOOKUP(A1047,Primus,11,FALSE)</f>
        <v>3</v>
      </c>
      <c r="T1047" s="39"/>
      <c r="U1047" s="39"/>
      <c r="V1047" s="39">
        <f>VLOOKUP(A1047,Reo_LI,9,FALSE)</f>
        <v>2</v>
      </c>
      <c r="W1047" s="39">
        <f>VLOOKUP(A1047,Reo_LI,11,FALSE)</f>
        <v>3</v>
      </c>
      <c r="X1047" s="39">
        <f>VLOOKUP(A1047,Zeal,9,FALSE)</f>
        <v>2</v>
      </c>
      <c r="Y1047" s="39">
        <f>VLOOKUP(A1047,Zeal,11,FALSE)</f>
        <v>3</v>
      </c>
      <c r="Z1047" s="39"/>
      <c r="AA1047" s="39"/>
      <c r="AB1047" s="39">
        <f>VLOOKUP(A1047,Nexus,9,FALSE)</f>
        <v>2</v>
      </c>
      <c r="AC1047" s="39">
        <f>VLOOKUP(A1047,Nexus,11,FALSE)</f>
        <v>3</v>
      </c>
      <c r="AD1047" s="40"/>
      <c r="AE1047" s="40"/>
      <c r="AF1047" s="41">
        <f t="shared" si="2193"/>
        <v>0</v>
      </c>
      <c r="AG1047" s="42"/>
    </row>
    <row r="1048" spans="1:33" ht="13.8">
      <c r="A1048" s="30" t="s">
        <v>5660</v>
      </c>
      <c r="B1048" s="30" t="s">
        <v>5661</v>
      </c>
      <c r="C1048" s="43"/>
      <c r="D1048" s="44"/>
      <c r="E1048" s="44"/>
      <c r="F1048" s="35">
        <f t="shared" si="2169"/>
        <v>0</v>
      </c>
      <c r="G1048" s="35">
        <f t="shared" si="2170"/>
        <v>0</v>
      </c>
      <c r="H1048" s="35">
        <f t="shared" si="2160"/>
        <v>0</v>
      </c>
      <c r="I1048" s="21">
        <f>VLOOKUP(A1048,Old_Inventory,9,FALSE)</f>
        <v>18</v>
      </c>
      <c r="J1048" s="37">
        <f t="shared" ref="J1048:K1048" si="2216">MAX(N1048,P1048,R1048,T1048,V1048,X1048,Z1048,AB1048,AD1048)</f>
        <v>497.54</v>
      </c>
      <c r="K1048" s="37">
        <f t="shared" si="2216"/>
        <v>587</v>
      </c>
      <c r="L1048" s="38">
        <f t="shared" ref="L1048:M1048" si="2217">MIN(N1048,P1048,R1048,T1048,V1048,X1048,Z1048,AB1048,AD1048)</f>
        <v>497.54</v>
      </c>
      <c r="M1048" s="38">
        <f t="shared" si="2217"/>
        <v>587</v>
      </c>
      <c r="N1048" s="38">
        <f t="shared" si="2183"/>
        <v>497.54</v>
      </c>
      <c r="O1048" s="38">
        <f t="shared" si="2184"/>
        <v>587</v>
      </c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  <c r="AA1048" s="39"/>
      <c r="AB1048" s="39"/>
      <c r="AC1048" s="39"/>
      <c r="AD1048" s="40"/>
      <c r="AE1048" s="40"/>
      <c r="AF1048" s="41">
        <f t="shared" si="2193"/>
        <v>0</v>
      </c>
      <c r="AG1048" s="42"/>
    </row>
    <row r="1049" spans="1:33" ht="13.8">
      <c r="A1049" s="30" t="s">
        <v>5662</v>
      </c>
      <c r="B1049" s="30" t="s">
        <v>5663</v>
      </c>
      <c r="C1049" s="43"/>
      <c r="D1049" s="44"/>
      <c r="E1049" s="44"/>
      <c r="F1049" s="35">
        <f t="shared" si="2169"/>
        <v>0</v>
      </c>
      <c r="G1049" s="35">
        <f t="shared" si="2170"/>
        <v>0</v>
      </c>
      <c r="H1049" s="35">
        <f t="shared" si="2160"/>
        <v>0</v>
      </c>
      <c r="I1049" s="21">
        <f>VLOOKUP(A1049,Old_Inventory,9,FALSE)</f>
        <v>28</v>
      </c>
      <c r="J1049" s="37">
        <f t="shared" ref="J1049:K1049" si="2218">MAX(N1049,P1049,R1049,T1049,V1049,X1049,Z1049,AB1049,AD1049)</f>
        <v>224.28</v>
      </c>
      <c r="K1049" s="37">
        <f t="shared" si="2218"/>
        <v>287</v>
      </c>
      <c r="L1049" s="38">
        <f t="shared" ref="L1049:M1049" si="2219">MIN(N1049,P1049,R1049,T1049,V1049,X1049,Z1049,AB1049,AD1049)</f>
        <v>224.28</v>
      </c>
      <c r="M1049" s="38">
        <f t="shared" si="2219"/>
        <v>287</v>
      </c>
      <c r="N1049" s="38">
        <f t="shared" si="2183"/>
        <v>224.28</v>
      </c>
      <c r="O1049" s="38">
        <f t="shared" si="2184"/>
        <v>287</v>
      </c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  <c r="AA1049" s="39"/>
      <c r="AB1049" s="39"/>
      <c r="AC1049" s="39"/>
      <c r="AD1049" s="40"/>
      <c r="AE1049" s="40"/>
      <c r="AF1049" s="41">
        <f t="shared" si="2193"/>
        <v>0</v>
      </c>
      <c r="AG1049" s="42"/>
    </row>
    <row r="1050" spans="1:33" ht="13.8">
      <c r="A1050" s="30" t="s">
        <v>5664</v>
      </c>
      <c r="B1050" s="30" t="s">
        <v>5665</v>
      </c>
      <c r="C1050" s="43"/>
      <c r="D1050" s="44"/>
      <c r="E1050" s="44"/>
      <c r="F1050" s="35">
        <f t="shared" si="2169"/>
        <v>0</v>
      </c>
      <c r="G1050" s="35">
        <f t="shared" si="2170"/>
        <v>0</v>
      </c>
      <c r="H1050" s="35">
        <f t="shared" si="2160"/>
        <v>0</v>
      </c>
      <c r="I1050" s="21">
        <f>VLOOKUP(A1050,Old_Inventory,9,FALSE)</f>
        <v>28</v>
      </c>
      <c r="J1050" s="37">
        <f t="shared" ref="J1050:K1050" si="2220">MAX(N1050,P1050,R1050,T1050,V1050,X1050,Z1050,AB1050,AD1050)</f>
        <v>224.28</v>
      </c>
      <c r="K1050" s="37">
        <f t="shared" si="2220"/>
        <v>287</v>
      </c>
      <c r="L1050" s="38">
        <f t="shared" ref="L1050:M1050" si="2221">MIN(N1050,P1050,R1050,T1050,V1050,X1050,Z1050,AB1050,AD1050)</f>
        <v>224.28</v>
      </c>
      <c r="M1050" s="38">
        <f t="shared" si="2221"/>
        <v>287</v>
      </c>
      <c r="N1050" s="38">
        <f t="shared" si="2183"/>
        <v>224.28</v>
      </c>
      <c r="O1050" s="38">
        <f t="shared" si="2184"/>
        <v>287</v>
      </c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  <c r="AA1050" s="39"/>
      <c r="AB1050" s="39"/>
      <c r="AC1050" s="39"/>
      <c r="AD1050" s="40"/>
      <c r="AE1050" s="40"/>
      <c r="AF1050" s="41">
        <f t="shared" si="2193"/>
        <v>0</v>
      </c>
      <c r="AG1050" s="42"/>
    </row>
    <row r="1051" spans="1:33" ht="13.8">
      <c r="A1051" s="30" t="s">
        <v>3632</v>
      </c>
      <c r="B1051" s="30" t="s">
        <v>5666</v>
      </c>
      <c r="C1051" s="43"/>
      <c r="D1051" s="44"/>
      <c r="E1051" s="44"/>
      <c r="F1051" s="35">
        <f t="shared" si="2169"/>
        <v>0</v>
      </c>
      <c r="G1051" s="35">
        <f t="shared" si="2170"/>
        <v>0</v>
      </c>
      <c r="H1051" s="35">
        <f t="shared" si="2160"/>
        <v>0</v>
      </c>
      <c r="I1051" s="17">
        <v>18</v>
      </c>
      <c r="J1051" s="37">
        <f t="shared" ref="J1051:K1051" si="2222">MAX(N1051,P1051,R1051,T1051,V1051,X1051,Z1051,AB1051,AD1051)</f>
        <v>672.84</v>
      </c>
      <c r="K1051" s="37">
        <f t="shared" si="2222"/>
        <v>861</v>
      </c>
      <c r="L1051" s="38">
        <f t="shared" ref="L1051:M1051" si="2223">MIN(N1051,P1051,R1051,T1051,V1051,X1051,Z1051,AB1051,AD1051)</f>
        <v>557</v>
      </c>
      <c r="M1051" s="38">
        <f t="shared" si="2223"/>
        <v>658</v>
      </c>
      <c r="N1051" s="38">
        <f t="shared" si="2183"/>
        <v>672.84</v>
      </c>
      <c r="O1051" s="38">
        <f t="shared" si="2184"/>
        <v>861</v>
      </c>
      <c r="P1051" s="39"/>
      <c r="Q1051" s="39"/>
      <c r="R1051" s="39"/>
      <c r="S1051" s="39"/>
      <c r="T1051" s="39"/>
      <c r="U1051" s="39"/>
      <c r="V1051" s="39"/>
      <c r="W1051" s="39"/>
      <c r="X1051" s="39">
        <f>VLOOKUP(A1051,Zeal,9,FALSE)</f>
        <v>557</v>
      </c>
      <c r="Y1051" s="39">
        <f>VLOOKUP(A1051,Zeal,11,FALSE)</f>
        <v>658</v>
      </c>
      <c r="Z1051" s="39"/>
      <c r="AA1051" s="39"/>
      <c r="AB1051" s="39"/>
      <c r="AC1051" s="39"/>
      <c r="AD1051" s="40"/>
      <c r="AE1051" s="40"/>
      <c r="AF1051" s="41">
        <f t="shared" si="2193"/>
        <v>0</v>
      </c>
      <c r="AG1051" s="42"/>
    </row>
    <row r="1052" spans="1:33" ht="13.8">
      <c r="A1052" s="30" t="s">
        <v>5667</v>
      </c>
      <c r="B1052" s="30" t="s">
        <v>5668</v>
      </c>
      <c r="C1052" s="43"/>
      <c r="D1052" s="44"/>
      <c r="E1052" s="44"/>
      <c r="F1052" s="35">
        <f t="shared" si="2169"/>
        <v>0</v>
      </c>
      <c r="G1052" s="35">
        <f t="shared" si="2170"/>
        <v>0</v>
      </c>
      <c r="H1052" s="35">
        <f t="shared" si="2160"/>
        <v>0</v>
      </c>
      <c r="I1052" s="21">
        <f t="shared" ref="I1052:I1083" si="2224">VLOOKUP(A1052,Old_Inventory,9,FALSE)</f>
        <v>28</v>
      </c>
      <c r="J1052" s="37">
        <f t="shared" ref="J1052:K1052" si="2225">MAX(N1052,P1052,R1052,T1052,V1052,X1052,Z1052,AB1052,AD1052)</f>
        <v>711.29</v>
      </c>
      <c r="K1052" s="37">
        <f t="shared" si="2225"/>
        <v>910</v>
      </c>
      <c r="L1052" s="38">
        <f t="shared" ref="L1052:M1052" si="2226">MIN(N1052,P1052,R1052,T1052,V1052,X1052,Z1052,AB1052,AD1052)</f>
        <v>711.29</v>
      </c>
      <c r="M1052" s="38">
        <f t="shared" si="2226"/>
        <v>910</v>
      </c>
      <c r="N1052" s="38">
        <f t="shared" si="2183"/>
        <v>711.29</v>
      </c>
      <c r="O1052" s="38">
        <f t="shared" si="2184"/>
        <v>910</v>
      </c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  <c r="AA1052" s="39"/>
      <c r="AB1052" s="39"/>
      <c r="AC1052" s="39"/>
      <c r="AD1052" s="40"/>
      <c r="AE1052" s="40"/>
      <c r="AF1052" s="41">
        <f t="shared" si="2193"/>
        <v>0</v>
      </c>
      <c r="AG1052" s="42"/>
    </row>
    <row r="1053" spans="1:33" ht="13.8">
      <c r="A1053" s="30" t="s">
        <v>5669</v>
      </c>
      <c r="B1053" s="30" t="s">
        <v>5670</v>
      </c>
      <c r="C1053" s="43"/>
      <c r="D1053" s="44"/>
      <c r="E1053" s="44"/>
      <c r="F1053" s="35">
        <f t="shared" si="2169"/>
        <v>0</v>
      </c>
      <c r="G1053" s="35">
        <f t="shared" si="2170"/>
        <v>0</v>
      </c>
      <c r="H1053" s="35">
        <f t="shared" si="2160"/>
        <v>0</v>
      </c>
      <c r="I1053" s="21">
        <f t="shared" si="2224"/>
        <v>28</v>
      </c>
      <c r="J1053" s="37">
        <f t="shared" ref="J1053:K1053" si="2227">MAX(N1053,P1053,R1053,T1053,V1053,X1053,Z1053,AB1053,AD1053)</f>
        <v>38.450000000000003</v>
      </c>
      <c r="K1053" s="37">
        <f t="shared" si="2227"/>
        <v>49</v>
      </c>
      <c r="L1053" s="38">
        <f t="shared" ref="L1053:M1053" si="2228">MIN(N1053,P1053,R1053,T1053,V1053,X1053,Z1053,AB1053,AD1053)</f>
        <v>38.450000000000003</v>
      </c>
      <c r="M1053" s="38">
        <f t="shared" si="2228"/>
        <v>49</v>
      </c>
      <c r="N1053" s="38">
        <f t="shared" si="2183"/>
        <v>38.450000000000003</v>
      </c>
      <c r="O1053" s="38">
        <f t="shared" si="2184"/>
        <v>49</v>
      </c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  <c r="AA1053" s="39"/>
      <c r="AB1053" s="39"/>
      <c r="AC1053" s="39"/>
      <c r="AD1053" s="40"/>
      <c r="AE1053" s="40"/>
      <c r="AF1053" s="41">
        <f t="shared" si="2193"/>
        <v>0</v>
      </c>
      <c r="AG1053" s="42"/>
    </row>
    <row r="1054" spans="1:33" ht="13.8">
      <c r="A1054" s="30" t="s">
        <v>5671</v>
      </c>
      <c r="B1054" s="30" t="s">
        <v>5672</v>
      </c>
      <c r="C1054" s="43"/>
      <c r="D1054" s="44"/>
      <c r="E1054" s="44"/>
      <c r="F1054" s="35">
        <f t="shared" si="2169"/>
        <v>0</v>
      </c>
      <c r="G1054" s="35">
        <f t="shared" si="2170"/>
        <v>0</v>
      </c>
      <c r="H1054" s="35">
        <f t="shared" si="2160"/>
        <v>0</v>
      </c>
      <c r="I1054" s="21">
        <f t="shared" si="2224"/>
        <v>28</v>
      </c>
      <c r="J1054" s="37">
        <f t="shared" ref="J1054:K1054" si="2229">MAX(N1054,P1054,R1054,T1054,V1054,X1054,Z1054,AB1054,AD1054)</f>
        <v>1730.16</v>
      </c>
      <c r="K1054" s="37">
        <f t="shared" si="2229"/>
        <v>2215</v>
      </c>
      <c r="L1054" s="38">
        <f t="shared" ref="L1054:M1054" si="2230">MIN(N1054,P1054,R1054,T1054,V1054,X1054,Z1054,AB1054,AD1054)</f>
        <v>1730.16</v>
      </c>
      <c r="M1054" s="38">
        <f t="shared" si="2230"/>
        <v>2215</v>
      </c>
      <c r="N1054" s="38">
        <f t="shared" si="2183"/>
        <v>1730.16</v>
      </c>
      <c r="O1054" s="38">
        <f t="shared" si="2184"/>
        <v>2215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  <c r="AA1054" s="39"/>
      <c r="AB1054" s="39"/>
      <c r="AC1054" s="39"/>
      <c r="AD1054" s="40"/>
      <c r="AE1054" s="40"/>
      <c r="AF1054" s="41">
        <f t="shared" si="2193"/>
        <v>0</v>
      </c>
      <c r="AG1054" s="42"/>
    </row>
    <row r="1055" spans="1:33" ht="13.8">
      <c r="A1055" s="30" t="s">
        <v>5673</v>
      </c>
      <c r="B1055" s="30" t="s">
        <v>5674</v>
      </c>
      <c r="C1055" s="43"/>
      <c r="D1055" s="44"/>
      <c r="E1055" s="44"/>
      <c r="F1055" s="35">
        <f t="shared" si="2169"/>
        <v>0</v>
      </c>
      <c r="G1055" s="35">
        <f t="shared" si="2170"/>
        <v>0</v>
      </c>
      <c r="H1055" s="35">
        <f t="shared" si="2160"/>
        <v>0</v>
      </c>
      <c r="I1055" s="21">
        <f t="shared" si="2224"/>
        <v>28</v>
      </c>
      <c r="J1055" s="37">
        <f t="shared" ref="J1055:K1055" si="2231">MAX(N1055,P1055,R1055,T1055,V1055,X1055,Z1055,AB1055,AD1055)</f>
        <v>576.72</v>
      </c>
      <c r="K1055" s="37">
        <f t="shared" si="2231"/>
        <v>738</v>
      </c>
      <c r="L1055" s="38">
        <f t="shared" ref="L1055:M1055" si="2232">MIN(N1055,P1055,R1055,T1055,V1055,X1055,Z1055,AB1055,AD1055)</f>
        <v>576.72</v>
      </c>
      <c r="M1055" s="38">
        <f t="shared" si="2232"/>
        <v>738</v>
      </c>
      <c r="N1055" s="38">
        <f t="shared" si="2183"/>
        <v>576.72</v>
      </c>
      <c r="O1055" s="38">
        <f t="shared" si="2184"/>
        <v>738</v>
      </c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  <c r="AA1055" s="39"/>
      <c r="AB1055" s="39"/>
      <c r="AC1055" s="39"/>
      <c r="AD1055" s="40"/>
      <c r="AE1055" s="40"/>
      <c r="AF1055" s="41">
        <f t="shared" si="2193"/>
        <v>0</v>
      </c>
      <c r="AG1055" s="42"/>
    </row>
    <row r="1056" spans="1:33" ht="13.8">
      <c r="A1056" s="30" t="s">
        <v>5675</v>
      </c>
      <c r="B1056" s="30" t="s">
        <v>5676</v>
      </c>
      <c r="C1056" s="43"/>
      <c r="D1056" s="44"/>
      <c r="E1056" s="44"/>
      <c r="F1056" s="35">
        <f t="shared" si="2169"/>
        <v>0</v>
      </c>
      <c r="G1056" s="35">
        <f t="shared" si="2170"/>
        <v>0</v>
      </c>
      <c r="H1056" s="35">
        <f t="shared" si="2160"/>
        <v>0</v>
      </c>
      <c r="I1056" s="21">
        <f t="shared" si="2224"/>
        <v>28</v>
      </c>
      <c r="J1056" s="37">
        <f t="shared" ref="J1056:K1056" si="2233">MAX(N1056,P1056,R1056,T1056,V1056,X1056,Z1056,AB1056,AD1056)</f>
        <v>711.29</v>
      </c>
      <c r="K1056" s="37">
        <f t="shared" si="2233"/>
        <v>910</v>
      </c>
      <c r="L1056" s="38">
        <f t="shared" ref="L1056:M1056" si="2234">MIN(N1056,P1056,R1056,T1056,V1056,X1056,Z1056,AB1056,AD1056)</f>
        <v>711.29</v>
      </c>
      <c r="M1056" s="38">
        <f t="shared" si="2234"/>
        <v>910</v>
      </c>
      <c r="N1056" s="38">
        <f t="shared" si="2183"/>
        <v>711.29</v>
      </c>
      <c r="O1056" s="38">
        <f t="shared" si="2184"/>
        <v>910</v>
      </c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  <c r="AA1056" s="39"/>
      <c r="AB1056" s="39"/>
      <c r="AC1056" s="39"/>
      <c r="AD1056" s="40"/>
      <c r="AE1056" s="40"/>
      <c r="AF1056" s="41">
        <f t="shared" si="2193"/>
        <v>0</v>
      </c>
      <c r="AG1056" s="42"/>
    </row>
    <row r="1057" spans="1:33" ht="13.8">
      <c r="A1057" s="30" t="s">
        <v>5677</v>
      </c>
      <c r="B1057" s="30" t="s">
        <v>5678</v>
      </c>
      <c r="C1057" s="43"/>
      <c r="D1057" s="44"/>
      <c r="E1057" s="44"/>
      <c r="F1057" s="35">
        <f t="shared" si="2169"/>
        <v>0</v>
      </c>
      <c r="G1057" s="35">
        <f t="shared" si="2170"/>
        <v>0</v>
      </c>
      <c r="H1057" s="35">
        <f t="shared" si="2160"/>
        <v>0</v>
      </c>
      <c r="I1057" s="21">
        <f t="shared" si="2224"/>
        <v>28</v>
      </c>
      <c r="J1057" s="37">
        <f t="shared" ref="J1057:K1057" si="2235">MAX(N1057,P1057,R1057,T1057,V1057,X1057,Z1057,AB1057,AD1057)</f>
        <v>711.29</v>
      </c>
      <c r="K1057" s="37">
        <f t="shared" si="2235"/>
        <v>910</v>
      </c>
      <c r="L1057" s="38">
        <f t="shared" ref="L1057:M1057" si="2236">MIN(N1057,P1057,R1057,T1057,V1057,X1057,Z1057,AB1057,AD1057)</f>
        <v>711.29</v>
      </c>
      <c r="M1057" s="38">
        <f t="shared" si="2236"/>
        <v>910</v>
      </c>
      <c r="N1057" s="38">
        <f t="shared" si="2183"/>
        <v>711.29</v>
      </c>
      <c r="O1057" s="38">
        <f t="shared" si="2184"/>
        <v>910</v>
      </c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  <c r="AA1057" s="39"/>
      <c r="AB1057" s="39"/>
      <c r="AC1057" s="39"/>
      <c r="AD1057" s="40"/>
      <c r="AE1057" s="40"/>
      <c r="AF1057" s="41">
        <f t="shared" si="2193"/>
        <v>0</v>
      </c>
      <c r="AG1057" s="42"/>
    </row>
    <row r="1058" spans="1:33" ht="13.8">
      <c r="A1058" s="30" t="s">
        <v>5679</v>
      </c>
      <c r="B1058" s="30" t="s">
        <v>5680</v>
      </c>
      <c r="C1058" s="43"/>
      <c r="D1058" s="44"/>
      <c r="E1058" s="44"/>
      <c r="F1058" s="35">
        <f t="shared" si="2169"/>
        <v>0</v>
      </c>
      <c r="G1058" s="35">
        <f t="shared" si="2170"/>
        <v>0</v>
      </c>
      <c r="H1058" s="35">
        <f t="shared" si="2160"/>
        <v>0</v>
      </c>
      <c r="I1058" s="21">
        <f t="shared" si="2224"/>
        <v>28</v>
      </c>
      <c r="J1058" s="37">
        <f t="shared" ref="J1058:K1058" si="2237">MAX(N1058,P1058,R1058,T1058,V1058,X1058,Z1058,AB1058,AD1058)</f>
        <v>736.92</v>
      </c>
      <c r="K1058" s="37">
        <f t="shared" si="2237"/>
        <v>943</v>
      </c>
      <c r="L1058" s="38">
        <f t="shared" ref="L1058:M1058" si="2238">MIN(N1058,P1058,R1058,T1058,V1058,X1058,Z1058,AB1058,AD1058)</f>
        <v>736.92</v>
      </c>
      <c r="M1058" s="38">
        <f t="shared" si="2238"/>
        <v>943</v>
      </c>
      <c r="N1058" s="38">
        <f t="shared" si="2183"/>
        <v>736.92</v>
      </c>
      <c r="O1058" s="38">
        <f t="shared" si="2184"/>
        <v>943</v>
      </c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  <c r="AA1058" s="39"/>
      <c r="AB1058" s="39"/>
      <c r="AC1058" s="39"/>
      <c r="AD1058" s="40"/>
      <c r="AE1058" s="40"/>
      <c r="AF1058" s="41">
        <f t="shared" si="2193"/>
        <v>0</v>
      </c>
      <c r="AG1058" s="42"/>
    </row>
    <row r="1059" spans="1:33" ht="13.8">
      <c r="A1059" s="30" t="s">
        <v>5681</v>
      </c>
      <c r="B1059" s="30" t="s">
        <v>5682</v>
      </c>
      <c r="C1059" s="43"/>
      <c r="D1059" s="44"/>
      <c r="E1059" s="44"/>
      <c r="F1059" s="35">
        <f t="shared" si="2169"/>
        <v>0</v>
      </c>
      <c r="G1059" s="35">
        <f t="shared" si="2170"/>
        <v>0</v>
      </c>
      <c r="H1059" s="35">
        <f t="shared" si="2160"/>
        <v>0</v>
      </c>
      <c r="I1059" s="21">
        <f t="shared" si="2224"/>
        <v>28</v>
      </c>
      <c r="J1059" s="37">
        <f t="shared" ref="J1059:K1059" si="2239">MAX(N1059,P1059,R1059,T1059,V1059,X1059,Z1059,AB1059,AD1059)</f>
        <v>448.56</v>
      </c>
      <c r="K1059" s="37">
        <f t="shared" si="2239"/>
        <v>574</v>
      </c>
      <c r="L1059" s="38">
        <f t="shared" ref="L1059:M1059" si="2240">MIN(N1059,P1059,R1059,T1059,V1059,X1059,Z1059,AB1059,AD1059)</f>
        <v>448.56</v>
      </c>
      <c r="M1059" s="38">
        <f t="shared" si="2240"/>
        <v>574</v>
      </c>
      <c r="N1059" s="38">
        <f t="shared" si="2183"/>
        <v>448.56</v>
      </c>
      <c r="O1059" s="38">
        <f t="shared" si="2184"/>
        <v>574</v>
      </c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40"/>
      <c r="AE1059" s="40"/>
      <c r="AF1059" s="41">
        <f t="shared" si="2193"/>
        <v>0</v>
      </c>
      <c r="AG1059" s="42"/>
    </row>
    <row r="1060" spans="1:33" ht="13.8">
      <c r="A1060" s="30" t="s">
        <v>5683</v>
      </c>
      <c r="B1060" s="30" t="s">
        <v>5684</v>
      </c>
      <c r="C1060" s="43"/>
      <c r="D1060" s="44"/>
      <c r="E1060" s="44"/>
      <c r="F1060" s="35">
        <f t="shared" si="2169"/>
        <v>0</v>
      </c>
      <c r="G1060" s="35">
        <f t="shared" si="2170"/>
        <v>0</v>
      </c>
      <c r="H1060" s="35">
        <f t="shared" si="2160"/>
        <v>0</v>
      </c>
      <c r="I1060" s="21">
        <f t="shared" si="2224"/>
        <v>28</v>
      </c>
      <c r="J1060" s="37">
        <f t="shared" ref="J1060:K1060" si="2241">MAX(N1060,P1060,R1060,T1060,V1060,X1060,Z1060,AB1060,AD1060)</f>
        <v>448.56</v>
      </c>
      <c r="K1060" s="37">
        <f t="shared" si="2241"/>
        <v>574</v>
      </c>
      <c r="L1060" s="38">
        <f t="shared" ref="L1060:M1060" si="2242">MIN(N1060,P1060,R1060,T1060,V1060,X1060,Z1060,AB1060,AD1060)</f>
        <v>448.56</v>
      </c>
      <c r="M1060" s="38">
        <f t="shared" si="2242"/>
        <v>574</v>
      </c>
      <c r="N1060" s="38">
        <f t="shared" si="2183"/>
        <v>448.56</v>
      </c>
      <c r="O1060" s="38">
        <f t="shared" si="2184"/>
        <v>574</v>
      </c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  <c r="AA1060" s="39"/>
      <c r="AB1060" s="39"/>
      <c r="AC1060" s="39"/>
      <c r="AD1060" s="40"/>
      <c r="AE1060" s="40"/>
      <c r="AF1060" s="41">
        <f t="shared" si="2193"/>
        <v>0</v>
      </c>
      <c r="AG1060" s="42"/>
    </row>
    <row r="1061" spans="1:33" ht="13.8">
      <c r="A1061" s="30" t="s">
        <v>5685</v>
      </c>
      <c r="B1061" s="30" t="s">
        <v>5686</v>
      </c>
      <c r="C1061" s="43"/>
      <c r="D1061" s="44"/>
      <c r="E1061" s="44"/>
      <c r="F1061" s="35">
        <f t="shared" si="2169"/>
        <v>0</v>
      </c>
      <c r="G1061" s="35">
        <f t="shared" si="2170"/>
        <v>0</v>
      </c>
      <c r="H1061" s="35">
        <f t="shared" si="2160"/>
        <v>0</v>
      </c>
      <c r="I1061" s="21">
        <f t="shared" si="2224"/>
        <v>28</v>
      </c>
      <c r="J1061" s="37">
        <f t="shared" ref="J1061:K1061" si="2243">MAX(N1061,P1061,R1061,T1061,V1061,X1061,Z1061,AB1061,AD1061)</f>
        <v>679.25</v>
      </c>
      <c r="K1061" s="37">
        <f t="shared" si="2243"/>
        <v>869</v>
      </c>
      <c r="L1061" s="38">
        <f t="shared" ref="L1061:M1061" si="2244">MIN(N1061,P1061,R1061,T1061,V1061,X1061,Z1061,AB1061,AD1061)</f>
        <v>679.25</v>
      </c>
      <c r="M1061" s="38">
        <f t="shared" si="2244"/>
        <v>869</v>
      </c>
      <c r="N1061" s="38">
        <f t="shared" si="2183"/>
        <v>679.25</v>
      </c>
      <c r="O1061" s="38">
        <f t="shared" si="2184"/>
        <v>869</v>
      </c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  <c r="AA1061" s="39"/>
      <c r="AB1061" s="39"/>
      <c r="AC1061" s="39"/>
      <c r="AD1061" s="40"/>
      <c r="AE1061" s="40"/>
      <c r="AF1061" s="41">
        <f t="shared" si="2193"/>
        <v>0</v>
      </c>
      <c r="AG1061" s="42"/>
    </row>
    <row r="1062" spans="1:33" ht="13.8">
      <c r="A1062" s="30" t="s">
        <v>5687</v>
      </c>
      <c r="B1062" s="30" t="s">
        <v>5688</v>
      </c>
      <c r="C1062" s="43"/>
      <c r="D1062" s="44"/>
      <c r="E1062" s="44"/>
      <c r="F1062" s="35">
        <f t="shared" si="2169"/>
        <v>0</v>
      </c>
      <c r="G1062" s="35">
        <f t="shared" si="2170"/>
        <v>0</v>
      </c>
      <c r="H1062" s="35">
        <f t="shared" si="2160"/>
        <v>0</v>
      </c>
      <c r="I1062" s="21">
        <f t="shared" si="2224"/>
        <v>28</v>
      </c>
      <c r="J1062" s="37">
        <f t="shared" ref="J1062:K1062" si="2245">MAX(N1062,P1062,R1062,T1062,V1062,X1062,Z1062,AB1062,AD1062)</f>
        <v>801</v>
      </c>
      <c r="K1062" s="37">
        <f t="shared" si="2245"/>
        <v>1025</v>
      </c>
      <c r="L1062" s="38">
        <f t="shared" ref="L1062:M1062" si="2246">MIN(N1062,P1062,R1062,T1062,V1062,X1062,Z1062,AB1062,AD1062)</f>
        <v>801</v>
      </c>
      <c r="M1062" s="38">
        <f t="shared" si="2246"/>
        <v>1025</v>
      </c>
      <c r="N1062" s="38">
        <f t="shared" si="2183"/>
        <v>801</v>
      </c>
      <c r="O1062" s="38">
        <f t="shared" si="2184"/>
        <v>1025</v>
      </c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  <c r="AA1062" s="39"/>
      <c r="AB1062" s="39"/>
      <c r="AC1062" s="39"/>
      <c r="AD1062" s="40"/>
      <c r="AE1062" s="40"/>
      <c r="AF1062" s="41">
        <f t="shared" si="2193"/>
        <v>0</v>
      </c>
      <c r="AG1062" s="42"/>
    </row>
    <row r="1063" spans="1:33" ht="13.8">
      <c r="A1063" s="30" t="s">
        <v>5689</v>
      </c>
      <c r="B1063" s="30" t="s">
        <v>5690</v>
      </c>
      <c r="C1063" s="43"/>
      <c r="D1063" s="44"/>
      <c r="E1063" s="44"/>
      <c r="F1063" s="35">
        <f t="shared" si="2169"/>
        <v>0</v>
      </c>
      <c r="G1063" s="35">
        <f t="shared" si="2170"/>
        <v>0</v>
      </c>
      <c r="H1063" s="35">
        <f t="shared" si="2160"/>
        <v>0</v>
      </c>
      <c r="I1063" s="21">
        <f t="shared" si="2224"/>
        <v>28</v>
      </c>
      <c r="J1063" s="37">
        <f t="shared" ref="J1063:K1063" si="2247">MAX(N1063,P1063,R1063,T1063,V1063,X1063,Z1063,AB1063,AD1063)</f>
        <v>801</v>
      </c>
      <c r="K1063" s="37">
        <f t="shared" si="2247"/>
        <v>1025</v>
      </c>
      <c r="L1063" s="38">
        <f t="shared" ref="L1063:M1063" si="2248">MIN(N1063,P1063,R1063,T1063,V1063,X1063,Z1063,AB1063,AD1063)</f>
        <v>801</v>
      </c>
      <c r="M1063" s="38">
        <f t="shared" si="2248"/>
        <v>1025</v>
      </c>
      <c r="N1063" s="38">
        <f t="shared" si="2183"/>
        <v>801</v>
      </c>
      <c r="O1063" s="38">
        <f t="shared" si="2184"/>
        <v>1025</v>
      </c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  <c r="AA1063" s="39"/>
      <c r="AB1063" s="39"/>
      <c r="AC1063" s="39"/>
      <c r="AD1063" s="40"/>
      <c r="AE1063" s="40"/>
      <c r="AF1063" s="41">
        <f t="shared" si="2193"/>
        <v>0</v>
      </c>
      <c r="AG1063" s="42"/>
    </row>
    <row r="1064" spans="1:33" ht="13.8">
      <c r="A1064" s="30" t="s">
        <v>5691</v>
      </c>
      <c r="B1064" s="30" t="s">
        <v>5692</v>
      </c>
      <c r="C1064" s="43"/>
      <c r="D1064" s="44"/>
      <c r="E1064" s="44"/>
      <c r="F1064" s="35">
        <f t="shared" si="2169"/>
        <v>0</v>
      </c>
      <c r="G1064" s="35">
        <f t="shared" si="2170"/>
        <v>0</v>
      </c>
      <c r="H1064" s="35">
        <f t="shared" si="2160"/>
        <v>0</v>
      </c>
      <c r="I1064" s="21">
        <f t="shared" si="2224"/>
        <v>28</v>
      </c>
      <c r="J1064" s="37">
        <f t="shared" ref="J1064:K1064" si="2249">MAX(N1064,P1064,R1064,T1064,V1064,X1064,Z1064,AB1064,AD1064)</f>
        <v>820.22</v>
      </c>
      <c r="K1064" s="37">
        <f t="shared" si="2249"/>
        <v>1050</v>
      </c>
      <c r="L1064" s="38">
        <f t="shared" ref="L1064:M1064" si="2250">MIN(N1064,P1064,R1064,T1064,V1064,X1064,Z1064,AB1064,AD1064)</f>
        <v>820.22</v>
      </c>
      <c r="M1064" s="38">
        <f t="shared" si="2250"/>
        <v>1050</v>
      </c>
      <c r="N1064" s="38">
        <f t="shared" si="2183"/>
        <v>820.22</v>
      </c>
      <c r="O1064" s="38">
        <f t="shared" si="2184"/>
        <v>1050</v>
      </c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  <c r="AA1064" s="39"/>
      <c r="AB1064" s="39"/>
      <c r="AC1064" s="39"/>
      <c r="AD1064" s="40"/>
      <c r="AE1064" s="40"/>
      <c r="AF1064" s="41">
        <f t="shared" si="2193"/>
        <v>0</v>
      </c>
      <c r="AG1064" s="42"/>
    </row>
    <row r="1065" spans="1:33" ht="27.6">
      <c r="A1065" s="30" t="s">
        <v>5693</v>
      </c>
      <c r="B1065" s="30" t="s">
        <v>5694</v>
      </c>
      <c r="C1065" s="43"/>
      <c r="D1065" s="44"/>
      <c r="E1065" s="44"/>
      <c r="F1065" s="35">
        <f t="shared" si="2169"/>
        <v>0</v>
      </c>
      <c r="G1065" s="35">
        <f t="shared" si="2170"/>
        <v>0</v>
      </c>
      <c r="H1065" s="35">
        <f t="shared" si="2160"/>
        <v>0</v>
      </c>
      <c r="I1065" s="21">
        <f t="shared" si="2224"/>
        <v>28</v>
      </c>
      <c r="J1065" s="37">
        <f t="shared" ref="J1065:K1065" si="2251">MAX(N1065,P1065,R1065,T1065,V1065,X1065,Z1065,AB1065,AD1065)</f>
        <v>807.41</v>
      </c>
      <c r="K1065" s="37">
        <f t="shared" si="2251"/>
        <v>1033</v>
      </c>
      <c r="L1065" s="38">
        <f t="shared" ref="L1065:M1065" si="2252">MIN(N1065,P1065,R1065,T1065,V1065,X1065,Z1065,AB1065,AD1065)</f>
        <v>807.41</v>
      </c>
      <c r="M1065" s="38">
        <f t="shared" si="2252"/>
        <v>1033</v>
      </c>
      <c r="N1065" s="38">
        <f t="shared" si="2183"/>
        <v>807.41</v>
      </c>
      <c r="O1065" s="38">
        <f t="shared" si="2184"/>
        <v>1033</v>
      </c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  <c r="AA1065" s="39"/>
      <c r="AB1065" s="39"/>
      <c r="AC1065" s="39"/>
      <c r="AD1065" s="40"/>
      <c r="AE1065" s="40"/>
      <c r="AF1065" s="41">
        <f t="shared" si="2193"/>
        <v>0</v>
      </c>
      <c r="AG1065" s="42"/>
    </row>
    <row r="1066" spans="1:33" ht="13.8">
      <c r="A1066" s="30" t="s">
        <v>5695</v>
      </c>
      <c r="B1066" s="30" t="s">
        <v>5696</v>
      </c>
      <c r="C1066" s="43"/>
      <c r="D1066" s="44"/>
      <c r="E1066" s="44"/>
      <c r="F1066" s="35">
        <f t="shared" si="2169"/>
        <v>0</v>
      </c>
      <c r="G1066" s="35">
        <f t="shared" si="2170"/>
        <v>0</v>
      </c>
      <c r="H1066" s="35">
        <f t="shared" si="2160"/>
        <v>0</v>
      </c>
      <c r="I1066" s="21">
        <f t="shared" si="2224"/>
        <v>28</v>
      </c>
      <c r="J1066" s="37">
        <f t="shared" ref="J1066:K1066" si="2253">MAX(N1066,P1066,R1066,T1066,V1066,X1066,Z1066,AB1066,AD1066)</f>
        <v>1595.59</v>
      </c>
      <c r="K1066" s="37">
        <f t="shared" si="2253"/>
        <v>2042</v>
      </c>
      <c r="L1066" s="38">
        <f t="shared" ref="L1066:M1066" si="2254">MIN(N1066,P1066,R1066,T1066,V1066,X1066,Z1066,AB1066,AD1066)</f>
        <v>1595.59</v>
      </c>
      <c r="M1066" s="38">
        <f t="shared" si="2254"/>
        <v>2042</v>
      </c>
      <c r="N1066" s="38">
        <f t="shared" si="2183"/>
        <v>1595.59</v>
      </c>
      <c r="O1066" s="38">
        <f t="shared" si="2184"/>
        <v>2042</v>
      </c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  <c r="AA1066" s="39"/>
      <c r="AB1066" s="39"/>
      <c r="AC1066" s="39"/>
      <c r="AD1066" s="40"/>
      <c r="AE1066" s="40"/>
      <c r="AF1066" s="41">
        <f t="shared" si="2193"/>
        <v>0</v>
      </c>
      <c r="AG1066" s="42"/>
    </row>
    <row r="1067" spans="1:33" ht="13.8">
      <c r="A1067" s="30" t="s">
        <v>5697</v>
      </c>
      <c r="B1067" s="30" t="s">
        <v>5698</v>
      </c>
      <c r="C1067" s="43"/>
      <c r="D1067" s="44"/>
      <c r="E1067" s="44"/>
      <c r="F1067" s="35">
        <f t="shared" si="2169"/>
        <v>0</v>
      </c>
      <c r="G1067" s="35">
        <f t="shared" si="2170"/>
        <v>0</v>
      </c>
      <c r="H1067" s="35">
        <f t="shared" si="2160"/>
        <v>0</v>
      </c>
      <c r="I1067" s="21">
        <f t="shared" si="2224"/>
        <v>28</v>
      </c>
      <c r="J1067" s="37">
        <f t="shared" ref="J1067:K1067" si="2255">MAX(N1067,P1067,R1067,T1067,V1067,X1067,Z1067,AB1067,AD1067)</f>
        <v>685.66</v>
      </c>
      <c r="K1067" s="37">
        <f t="shared" si="2255"/>
        <v>878</v>
      </c>
      <c r="L1067" s="38">
        <f t="shared" ref="L1067:M1067" si="2256">MIN(N1067,P1067,R1067,T1067,V1067,X1067,Z1067,AB1067,AD1067)</f>
        <v>685.66</v>
      </c>
      <c r="M1067" s="38">
        <f t="shared" si="2256"/>
        <v>878</v>
      </c>
      <c r="N1067" s="38">
        <f t="shared" si="2183"/>
        <v>685.66</v>
      </c>
      <c r="O1067" s="38">
        <f t="shared" si="2184"/>
        <v>878</v>
      </c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  <c r="AA1067" s="39"/>
      <c r="AB1067" s="39"/>
      <c r="AC1067" s="39"/>
      <c r="AD1067" s="40"/>
      <c r="AE1067" s="40"/>
      <c r="AF1067" s="41">
        <f t="shared" si="2193"/>
        <v>0</v>
      </c>
      <c r="AG1067" s="42"/>
    </row>
    <row r="1068" spans="1:33" ht="13.8">
      <c r="A1068" s="30" t="s">
        <v>5699</v>
      </c>
      <c r="B1068" s="30" t="s">
        <v>5700</v>
      </c>
      <c r="C1068" s="43"/>
      <c r="D1068" s="44"/>
      <c r="E1068" s="44"/>
      <c r="F1068" s="35">
        <f t="shared" si="2169"/>
        <v>0</v>
      </c>
      <c r="G1068" s="35">
        <f t="shared" si="2170"/>
        <v>0</v>
      </c>
      <c r="H1068" s="35">
        <f t="shared" si="2160"/>
        <v>0</v>
      </c>
      <c r="I1068" s="21">
        <f t="shared" si="2224"/>
        <v>28</v>
      </c>
      <c r="J1068" s="37">
        <f t="shared" ref="J1068:K1068" si="2257">MAX(N1068,P1068,R1068,T1068,V1068,X1068,Z1068,AB1068,AD1068)</f>
        <v>807.41</v>
      </c>
      <c r="K1068" s="37">
        <f t="shared" si="2257"/>
        <v>1033</v>
      </c>
      <c r="L1068" s="38">
        <f t="shared" ref="L1068:M1068" si="2258">MIN(N1068,P1068,R1068,T1068,V1068,X1068,Z1068,AB1068,AD1068)</f>
        <v>807.41</v>
      </c>
      <c r="M1068" s="38">
        <f t="shared" si="2258"/>
        <v>1033</v>
      </c>
      <c r="N1068" s="38">
        <f t="shared" si="2183"/>
        <v>807.41</v>
      </c>
      <c r="O1068" s="38">
        <f t="shared" si="2184"/>
        <v>1033</v>
      </c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  <c r="AA1068" s="39"/>
      <c r="AB1068" s="39"/>
      <c r="AC1068" s="39"/>
      <c r="AD1068" s="40"/>
      <c r="AE1068" s="40"/>
      <c r="AF1068" s="41">
        <f t="shared" si="2193"/>
        <v>0</v>
      </c>
      <c r="AG1068" s="42"/>
    </row>
    <row r="1069" spans="1:33" ht="13.8">
      <c r="A1069" s="30" t="s">
        <v>5701</v>
      </c>
      <c r="B1069" s="30" t="s">
        <v>5702</v>
      </c>
      <c r="C1069" s="43"/>
      <c r="D1069" s="44"/>
      <c r="E1069" s="44"/>
      <c r="F1069" s="35">
        <f t="shared" si="2169"/>
        <v>0</v>
      </c>
      <c r="G1069" s="35">
        <f t="shared" si="2170"/>
        <v>0</v>
      </c>
      <c r="H1069" s="35">
        <f t="shared" si="2160"/>
        <v>0</v>
      </c>
      <c r="I1069" s="21">
        <f t="shared" si="2224"/>
        <v>28</v>
      </c>
      <c r="J1069" s="37">
        <f t="shared" ref="J1069:K1069" si="2259">MAX(N1069,P1069,R1069,T1069,V1069,X1069,Z1069,AB1069,AD1069)</f>
        <v>807.41</v>
      </c>
      <c r="K1069" s="37">
        <f t="shared" si="2259"/>
        <v>1033</v>
      </c>
      <c r="L1069" s="38">
        <f t="shared" ref="L1069:M1069" si="2260">MIN(N1069,P1069,R1069,T1069,V1069,X1069,Z1069,AB1069,AD1069)</f>
        <v>807.41</v>
      </c>
      <c r="M1069" s="38">
        <f t="shared" si="2260"/>
        <v>1033</v>
      </c>
      <c r="N1069" s="38">
        <f t="shared" si="2183"/>
        <v>807.41</v>
      </c>
      <c r="O1069" s="38">
        <f t="shared" si="2184"/>
        <v>1033</v>
      </c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/>
      <c r="AC1069" s="39"/>
      <c r="AD1069" s="40"/>
      <c r="AE1069" s="40"/>
      <c r="AF1069" s="41">
        <f t="shared" si="2193"/>
        <v>0</v>
      </c>
      <c r="AG1069" s="42"/>
    </row>
    <row r="1070" spans="1:33" ht="13.8">
      <c r="A1070" s="30" t="s">
        <v>5703</v>
      </c>
      <c r="B1070" s="30" t="s">
        <v>5704</v>
      </c>
      <c r="C1070" s="43"/>
      <c r="D1070" s="44"/>
      <c r="E1070" s="44"/>
      <c r="F1070" s="35">
        <f t="shared" si="2169"/>
        <v>0</v>
      </c>
      <c r="G1070" s="35">
        <f t="shared" si="2170"/>
        <v>0</v>
      </c>
      <c r="H1070" s="35">
        <f t="shared" si="2160"/>
        <v>0</v>
      </c>
      <c r="I1070" s="21">
        <f t="shared" si="2224"/>
        <v>28</v>
      </c>
      <c r="J1070" s="37">
        <f t="shared" ref="J1070:K1070" si="2261">MAX(N1070,P1070,R1070,T1070,V1070,X1070,Z1070,AB1070,AD1070)</f>
        <v>519.04999999999995</v>
      </c>
      <c r="K1070" s="37">
        <f t="shared" si="2261"/>
        <v>664</v>
      </c>
      <c r="L1070" s="38">
        <f t="shared" ref="L1070:M1070" si="2262">MIN(N1070,P1070,R1070,T1070,V1070,X1070,Z1070,AB1070,AD1070)</f>
        <v>519.04999999999995</v>
      </c>
      <c r="M1070" s="38">
        <f t="shared" si="2262"/>
        <v>664</v>
      </c>
      <c r="N1070" s="38">
        <f t="shared" si="2183"/>
        <v>519.04999999999995</v>
      </c>
      <c r="O1070" s="38">
        <f t="shared" si="2184"/>
        <v>664</v>
      </c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/>
      <c r="AB1070" s="39"/>
      <c r="AC1070" s="39"/>
      <c r="AD1070" s="40"/>
      <c r="AE1070" s="40"/>
      <c r="AF1070" s="41">
        <f t="shared" si="2193"/>
        <v>0</v>
      </c>
      <c r="AG1070" s="42"/>
    </row>
    <row r="1071" spans="1:33" ht="13.8">
      <c r="A1071" s="30" t="s">
        <v>5705</v>
      </c>
      <c r="B1071" s="30" t="s">
        <v>5706</v>
      </c>
      <c r="C1071" s="43"/>
      <c r="D1071" s="44"/>
      <c r="E1071" s="44"/>
      <c r="F1071" s="35">
        <f t="shared" si="2169"/>
        <v>0</v>
      </c>
      <c r="G1071" s="35">
        <f t="shared" si="2170"/>
        <v>0</v>
      </c>
      <c r="H1071" s="35">
        <f t="shared" si="2160"/>
        <v>0</v>
      </c>
      <c r="I1071" s="21">
        <f t="shared" si="2224"/>
        <v>28</v>
      </c>
      <c r="J1071" s="37">
        <f t="shared" ref="J1071:K1071" si="2263">MAX(N1071,P1071,R1071,T1071,V1071,X1071,Z1071,AB1071,AD1071)</f>
        <v>845.86</v>
      </c>
      <c r="K1071" s="37">
        <f t="shared" si="2263"/>
        <v>1083</v>
      </c>
      <c r="L1071" s="38">
        <f t="shared" ref="L1071:M1071" si="2264">MIN(N1071,P1071,R1071,T1071,V1071,X1071,Z1071,AB1071,AD1071)</f>
        <v>845.86</v>
      </c>
      <c r="M1071" s="38">
        <f t="shared" si="2264"/>
        <v>1083</v>
      </c>
      <c r="N1071" s="38">
        <f t="shared" si="2183"/>
        <v>845.86</v>
      </c>
      <c r="O1071" s="38">
        <f t="shared" si="2184"/>
        <v>1083</v>
      </c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  <c r="Z1071" s="39"/>
      <c r="AA1071" s="39"/>
      <c r="AB1071" s="39"/>
      <c r="AC1071" s="39"/>
      <c r="AD1071" s="40"/>
      <c r="AE1071" s="40"/>
      <c r="AF1071" s="41">
        <f t="shared" si="2193"/>
        <v>0</v>
      </c>
      <c r="AG1071" s="42"/>
    </row>
    <row r="1072" spans="1:33" ht="13.8">
      <c r="A1072" s="30" t="s">
        <v>5707</v>
      </c>
      <c r="B1072" s="30" t="s">
        <v>5708</v>
      </c>
      <c r="C1072" s="43"/>
      <c r="D1072" s="44"/>
      <c r="E1072" s="44"/>
      <c r="F1072" s="35">
        <f t="shared" si="2169"/>
        <v>0</v>
      </c>
      <c r="G1072" s="35">
        <f t="shared" si="2170"/>
        <v>0</v>
      </c>
      <c r="H1072" s="35">
        <f t="shared" si="2160"/>
        <v>0</v>
      </c>
      <c r="I1072" s="21">
        <f t="shared" si="2224"/>
        <v>28</v>
      </c>
      <c r="J1072" s="37">
        <f t="shared" ref="J1072:K1072" si="2265">MAX(N1072,P1072,R1072,T1072,V1072,X1072,Z1072,AB1072,AD1072)</f>
        <v>525.46</v>
      </c>
      <c r="K1072" s="37">
        <f t="shared" si="2265"/>
        <v>673</v>
      </c>
      <c r="L1072" s="38">
        <f t="shared" ref="L1072:M1072" si="2266">MIN(N1072,P1072,R1072,T1072,V1072,X1072,Z1072,AB1072,AD1072)</f>
        <v>525.46</v>
      </c>
      <c r="M1072" s="38">
        <f t="shared" si="2266"/>
        <v>673</v>
      </c>
      <c r="N1072" s="38">
        <f t="shared" si="2183"/>
        <v>525.46</v>
      </c>
      <c r="O1072" s="38">
        <f t="shared" si="2184"/>
        <v>673</v>
      </c>
      <c r="P1072" s="39"/>
      <c r="Q1072" s="39"/>
      <c r="R1072" s="39"/>
      <c r="S1072" s="39"/>
      <c r="T1072" s="39"/>
      <c r="U1072" s="39"/>
      <c r="V1072" s="39"/>
      <c r="W1072" s="39"/>
      <c r="X1072" s="39"/>
      <c r="Y1072" s="39"/>
      <c r="Z1072" s="39"/>
      <c r="AA1072" s="39"/>
      <c r="AB1072" s="39"/>
      <c r="AC1072" s="39"/>
      <c r="AD1072" s="40"/>
      <c r="AE1072" s="40"/>
      <c r="AF1072" s="41">
        <f t="shared" si="2193"/>
        <v>0</v>
      </c>
      <c r="AG1072" s="42"/>
    </row>
    <row r="1073" spans="1:33" ht="13.8">
      <c r="A1073" s="30" t="s">
        <v>5709</v>
      </c>
      <c r="B1073" s="30" t="s">
        <v>5710</v>
      </c>
      <c r="C1073" s="43"/>
      <c r="D1073" s="44"/>
      <c r="E1073" s="44"/>
      <c r="F1073" s="35">
        <f t="shared" si="2169"/>
        <v>0</v>
      </c>
      <c r="G1073" s="35">
        <f t="shared" si="2170"/>
        <v>0</v>
      </c>
      <c r="H1073" s="35">
        <f t="shared" si="2160"/>
        <v>0</v>
      </c>
      <c r="I1073" s="21">
        <f t="shared" si="2224"/>
        <v>28</v>
      </c>
      <c r="J1073" s="37">
        <f t="shared" ref="J1073:K1073" si="2267">MAX(N1073,P1073,R1073,T1073,V1073,X1073,Z1073,AB1073,AD1073)</f>
        <v>525.46</v>
      </c>
      <c r="K1073" s="37">
        <f t="shared" si="2267"/>
        <v>673</v>
      </c>
      <c r="L1073" s="38">
        <f t="shared" ref="L1073:M1073" si="2268">MIN(N1073,P1073,R1073,T1073,V1073,X1073,Z1073,AB1073,AD1073)</f>
        <v>525.46</v>
      </c>
      <c r="M1073" s="38">
        <f t="shared" si="2268"/>
        <v>673</v>
      </c>
      <c r="N1073" s="38">
        <f t="shared" si="2183"/>
        <v>525.46</v>
      </c>
      <c r="O1073" s="38">
        <f t="shared" si="2184"/>
        <v>673</v>
      </c>
      <c r="P1073" s="39"/>
      <c r="Q1073" s="39"/>
      <c r="R1073" s="39"/>
      <c r="S1073" s="39"/>
      <c r="T1073" s="39"/>
      <c r="U1073" s="39"/>
      <c r="V1073" s="39"/>
      <c r="W1073" s="39"/>
      <c r="X1073" s="39"/>
      <c r="Y1073" s="39"/>
      <c r="Z1073" s="39"/>
      <c r="AA1073" s="39"/>
      <c r="AB1073" s="39"/>
      <c r="AC1073" s="39"/>
      <c r="AD1073" s="40"/>
      <c r="AE1073" s="40"/>
      <c r="AF1073" s="41">
        <f t="shared" si="2193"/>
        <v>0</v>
      </c>
      <c r="AG1073" s="42"/>
    </row>
    <row r="1074" spans="1:33" ht="13.8">
      <c r="A1074" s="30" t="s">
        <v>5711</v>
      </c>
      <c r="B1074" s="30" t="s">
        <v>5712</v>
      </c>
      <c r="C1074" s="43"/>
      <c r="D1074" s="44"/>
      <c r="E1074" s="44"/>
      <c r="F1074" s="35">
        <f t="shared" si="2169"/>
        <v>0</v>
      </c>
      <c r="G1074" s="35">
        <f t="shared" si="2170"/>
        <v>0</v>
      </c>
      <c r="H1074" s="35">
        <f t="shared" si="2160"/>
        <v>0</v>
      </c>
      <c r="I1074" s="21">
        <f t="shared" si="2224"/>
        <v>28</v>
      </c>
      <c r="J1074" s="37">
        <f t="shared" ref="J1074:K1074" si="2269">MAX(N1074,P1074,R1074,T1074,V1074,X1074,Z1074,AB1074,AD1074)</f>
        <v>634.39</v>
      </c>
      <c r="K1074" s="37">
        <f t="shared" si="2269"/>
        <v>812</v>
      </c>
      <c r="L1074" s="38">
        <f t="shared" ref="L1074:M1074" si="2270">MIN(N1074,P1074,R1074,T1074,V1074,X1074,Z1074,AB1074,AD1074)</f>
        <v>634.39</v>
      </c>
      <c r="M1074" s="38">
        <f t="shared" si="2270"/>
        <v>812</v>
      </c>
      <c r="N1074" s="38">
        <f t="shared" si="2183"/>
        <v>634.39</v>
      </c>
      <c r="O1074" s="38">
        <f t="shared" si="2184"/>
        <v>812</v>
      </c>
      <c r="P1074" s="39"/>
      <c r="Q1074" s="39"/>
      <c r="R1074" s="39"/>
      <c r="S1074" s="39"/>
      <c r="T1074" s="39"/>
      <c r="U1074" s="39"/>
      <c r="V1074" s="39"/>
      <c r="W1074" s="39"/>
      <c r="X1074" s="39"/>
      <c r="Y1074" s="39"/>
      <c r="Z1074" s="39"/>
      <c r="AA1074" s="39"/>
      <c r="AB1074" s="39"/>
      <c r="AC1074" s="39"/>
      <c r="AD1074" s="40"/>
      <c r="AE1074" s="40"/>
      <c r="AF1074" s="41">
        <f t="shared" si="2193"/>
        <v>0</v>
      </c>
      <c r="AG1074" s="42"/>
    </row>
    <row r="1075" spans="1:33" ht="13.8">
      <c r="A1075" s="30" t="s">
        <v>5713</v>
      </c>
      <c r="B1075" s="30" t="s">
        <v>5714</v>
      </c>
      <c r="C1075" s="43"/>
      <c r="D1075" s="44"/>
      <c r="E1075" s="44"/>
      <c r="F1075" s="35">
        <f t="shared" si="2169"/>
        <v>0</v>
      </c>
      <c r="G1075" s="35">
        <f t="shared" si="2170"/>
        <v>0</v>
      </c>
      <c r="H1075" s="35">
        <f t="shared" si="2160"/>
        <v>0</v>
      </c>
      <c r="I1075" s="21">
        <f t="shared" si="2224"/>
        <v>28</v>
      </c>
      <c r="J1075" s="37">
        <f t="shared" ref="J1075:K1075" si="2271">MAX(N1075,P1075,R1075,T1075,V1075,X1075,Z1075,AB1075,AD1075)</f>
        <v>224.28</v>
      </c>
      <c r="K1075" s="37">
        <f t="shared" si="2271"/>
        <v>287</v>
      </c>
      <c r="L1075" s="38">
        <f t="shared" ref="L1075:M1075" si="2272">MIN(N1075,P1075,R1075,T1075,V1075,X1075,Z1075,AB1075,AD1075)</f>
        <v>224.28</v>
      </c>
      <c r="M1075" s="38">
        <f t="shared" si="2272"/>
        <v>287</v>
      </c>
      <c r="N1075" s="38">
        <f t="shared" si="2183"/>
        <v>224.28</v>
      </c>
      <c r="O1075" s="38">
        <f t="shared" si="2184"/>
        <v>287</v>
      </c>
      <c r="P1075" s="39"/>
      <c r="Q1075" s="39"/>
      <c r="R1075" s="39"/>
      <c r="S1075" s="39"/>
      <c r="T1075" s="39"/>
      <c r="U1075" s="39"/>
      <c r="V1075" s="39"/>
      <c r="W1075" s="39"/>
      <c r="X1075" s="39"/>
      <c r="Y1075" s="39"/>
      <c r="Z1075" s="39"/>
      <c r="AA1075" s="39"/>
      <c r="AB1075" s="39"/>
      <c r="AC1075" s="39"/>
      <c r="AD1075" s="40"/>
      <c r="AE1075" s="40"/>
      <c r="AF1075" s="41">
        <f t="shared" si="2193"/>
        <v>0</v>
      </c>
      <c r="AG1075" s="42"/>
    </row>
    <row r="1076" spans="1:33" ht="13.8">
      <c r="A1076" s="30" t="s">
        <v>5715</v>
      </c>
      <c r="B1076" s="30" t="s">
        <v>5716</v>
      </c>
      <c r="C1076" s="43"/>
      <c r="D1076" s="44"/>
      <c r="E1076" s="44"/>
      <c r="F1076" s="35">
        <f t="shared" si="2169"/>
        <v>0</v>
      </c>
      <c r="G1076" s="35">
        <f t="shared" si="2170"/>
        <v>0</v>
      </c>
      <c r="H1076" s="35">
        <f t="shared" si="2160"/>
        <v>0</v>
      </c>
      <c r="I1076" s="21">
        <f t="shared" si="2224"/>
        <v>28</v>
      </c>
      <c r="J1076" s="37">
        <f t="shared" ref="J1076:K1076" si="2273">MAX(N1076,P1076,R1076,T1076,V1076,X1076,Z1076,AB1076,AD1076)</f>
        <v>224.28</v>
      </c>
      <c r="K1076" s="37">
        <f t="shared" si="2273"/>
        <v>287</v>
      </c>
      <c r="L1076" s="38">
        <f t="shared" ref="L1076:M1076" si="2274">MIN(N1076,P1076,R1076,T1076,V1076,X1076,Z1076,AB1076,AD1076)</f>
        <v>224.28</v>
      </c>
      <c r="M1076" s="38">
        <f t="shared" si="2274"/>
        <v>287</v>
      </c>
      <c r="N1076" s="38">
        <f t="shared" si="2183"/>
        <v>224.28</v>
      </c>
      <c r="O1076" s="38">
        <f t="shared" si="2184"/>
        <v>287</v>
      </c>
      <c r="P1076" s="39"/>
      <c r="Q1076" s="39"/>
      <c r="R1076" s="39"/>
      <c r="S1076" s="39"/>
      <c r="T1076" s="39"/>
      <c r="U1076" s="39"/>
      <c r="V1076" s="39"/>
      <c r="W1076" s="39"/>
      <c r="X1076" s="39"/>
      <c r="Y1076" s="39"/>
      <c r="Z1076" s="39"/>
      <c r="AA1076" s="39"/>
      <c r="AB1076" s="39"/>
      <c r="AC1076" s="39"/>
      <c r="AD1076" s="40"/>
      <c r="AE1076" s="40"/>
      <c r="AF1076" s="41">
        <f t="shared" si="2193"/>
        <v>0</v>
      </c>
      <c r="AG1076" s="42"/>
    </row>
    <row r="1077" spans="1:33" ht="13.8">
      <c r="A1077" s="30" t="s">
        <v>5717</v>
      </c>
      <c r="B1077" s="30" t="s">
        <v>5718</v>
      </c>
      <c r="C1077" s="43"/>
      <c r="D1077" s="44"/>
      <c r="E1077" s="44"/>
      <c r="F1077" s="35">
        <f t="shared" si="2169"/>
        <v>0</v>
      </c>
      <c r="G1077" s="35">
        <f t="shared" si="2170"/>
        <v>0</v>
      </c>
      <c r="H1077" s="35">
        <f t="shared" si="2160"/>
        <v>0</v>
      </c>
      <c r="I1077" s="21">
        <f t="shared" si="2224"/>
        <v>28</v>
      </c>
      <c r="J1077" s="37">
        <f t="shared" ref="J1077:K1077" si="2275">MAX(N1077,P1077,R1077,T1077,V1077,X1077,Z1077,AB1077,AD1077)</f>
        <v>224.28</v>
      </c>
      <c r="K1077" s="37">
        <f t="shared" si="2275"/>
        <v>287</v>
      </c>
      <c r="L1077" s="38">
        <f t="shared" ref="L1077:M1077" si="2276">MIN(N1077,P1077,R1077,T1077,V1077,X1077,Z1077,AB1077,AD1077)</f>
        <v>224.28</v>
      </c>
      <c r="M1077" s="38">
        <f t="shared" si="2276"/>
        <v>287</v>
      </c>
      <c r="N1077" s="38">
        <f t="shared" si="2183"/>
        <v>224.28</v>
      </c>
      <c r="O1077" s="38">
        <f t="shared" si="2184"/>
        <v>287</v>
      </c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  <c r="AD1077" s="40"/>
      <c r="AE1077" s="40"/>
      <c r="AF1077" s="41">
        <f t="shared" si="2193"/>
        <v>0</v>
      </c>
      <c r="AG1077" s="42"/>
    </row>
    <row r="1078" spans="1:33" ht="13.8">
      <c r="A1078" s="30" t="s">
        <v>5719</v>
      </c>
      <c r="B1078" s="30" t="s">
        <v>5720</v>
      </c>
      <c r="C1078" s="43"/>
      <c r="D1078" s="44"/>
      <c r="E1078" s="44"/>
      <c r="F1078" s="35">
        <f t="shared" si="2169"/>
        <v>0</v>
      </c>
      <c r="G1078" s="35">
        <f t="shared" si="2170"/>
        <v>0</v>
      </c>
      <c r="H1078" s="35">
        <f t="shared" si="2160"/>
        <v>0</v>
      </c>
      <c r="I1078" s="21">
        <f t="shared" si="2224"/>
        <v>28</v>
      </c>
      <c r="J1078" s="37">
        <f t="shared" ref="J1078:K1078" si="2277">MAX(N1078,P1078,R1078,T1078,V1078,X1078,Z1078,AB1078,AD1078)</f>
        <v>301.18</v>
      </c>
      <c r="K1078" s="37">
        <f t="shared" si="2277"/>
        <v>386</v>
      </c>
      <c r="L1078" s="38">
        <f t="shared" ref="L1078:M1078" si="2278">MIN(N1078,P1078,R1078,T1078,V1078,X1078,Z1078,AB1078,AD1078)</f>
        <v>301.18</v>
      </c>
      <c r="M1078" s="38">
        <f t="shared" si="2278"/>
        <v>386</v>
      </c>
      <c r="N1078" s="38">
        <f t="shared" si="2183"/>
        <v>301.18</v>
      </c>
      <c r="O1078" s="38">
        <f t="shared" si="2184"/>
        <v>386</v>
      </c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  <c r="AD1078" s="40"/>
      <c r="AE1078" s="40"/>
      <c r="AF1078" s="41">
        <f t="shared" si="2193"/>
        <v>0</v>
      </c>
      <c r="AG1078" s="42"/>
    </row>
    <row r="1079" spans="1:33" ht="27.6">
      <c r="A1079" s="30" t="s">
        <v>5721</v>
      </c>
      <c r="B1079" s="30" t="s">
        <v>5722</v>
      </c>
      <c r="C1079" s="43"/>
      <c r="D1079" s="44"/>
      <c r="E1079" s="44"/>
      <c r="F1079" s="35">
        <f t="shared" si="2169"/>
        <v>0</v>
      </c>
      <c r="G1079" s="35">
        <f t="shared" si="2170"/>
        <v>0</v>
      </c>
      <c r="H1079" s="35">
        <f t="shared" si="2160"/>
        <v>0</v>
      </c>
      <c r="I1079" s="21">
        <f t="shared" si="2224"/>
        <v>28</v>
      </c>
      <c r="J1079" s="37">
        <f t="shared" ref="J1079:K1079" si="2279">MAX(N1079,P1079,R1079,T1079,V1079,X1079,Z1079,AB1079,AD1079)</f>
        <v>192.24</v>
      </c>
      <c r="K1079" s="37">
        <f t="shared" si="2279"/>
        <v>246</v>
      </c>
      <c r="L1079" s="38">
        <f t="shared" ref="L1079:M1079" si="2280">MIN(N1079,P1079,R1079,T1079,V1079,X1079,Z1079,AB1079,AD1079)</f>
        <v>192.24</v>
      </c>
      <c r="M1079" s="38">
        <f t="shared" si="2280"/>
        <v>246</v>
      </c>
      <c r="N1079" s="38">
        <f t="shared" si="2183"/>
        <v>192.24</v>
      </c>
      <c r="O1079" s="38">
        <f t="shared" si="2184"/>
        <v>246</v>
      </c>
      <c r="P1079" s="39"/>
      <c r="Q1079" s="39"/>
      <c r="R1079" s="39"/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/>
      <c r="AC1079" s="39"/>
      <c r="AD1079" s="40"/>
      <c r="AE1079" s="40"/>
      <c r="AF1079" s="41">
        <f t="shared" si="2193"/>
        <v>0</v>
      </c>
      <c r="AG1079" s="42"/>
    </row>
    <row r="1080" spans="1:33" ht="13.8">
      <c r="A1080" s="30" t="s">
        <v>5723</v>
      </c>
      <c r="B1080" s="30" t="s">
        <v>5724</v>
      </c>
      <c r="C1080" s="43"/>
      <c r="D1080" s="44"/>
      <c r="E1080" s="44"/>
      <c r="F1080" s="35">
        <f t="shared" si="2169"/>
        <v>0</v>
      </c>
      <c r="G1080" s="35">
        <f t="shared" si="2170"/>
        <v>0</v>
      </c>
      <c r="H1080" s="35">
        <f t="shared" si="2160"/>
        <v>0</v>
      </c>
      <c r="I1080" s="21">
        <f t="shared" si="2224"/>
        <v>28</v>
      </c>
      <c r="J1080" s="37">
        <f t="shared" ref="J1080:K1080" si="2281">MAX(N1080,P1080,R1080,T1080,V1080,X1080,Z1080,AB1080,AD1080)</f>
        <v>153.79</v>
      </c>
      <c r="K1080" s="37">
        <f t="shared" si="2281"/>
        <v>197</v>
      </c>
      <c r="L1080" s="38">
        <f t="shared" ref="L1080:M1080" si="2282">MIN(N1080,P1080,R1080,T1080,V1080,X1080,Z1080,AB1080,AD1080)</f>
        <v>153.79</v>
      </c>
      <c r="M1080" s="38">
        <f t="shared" si="2282"/>
        <v>197</v>
      </c>
      <c r="N1080" s="38">
        <f t="shared" si="2183"/>
        <v>153.79</v>
      </c>
      <c r="O1080" s="38">
        <f t="shared" si="2184"/>
        <v>197</v>
      </c>
      <c r="P1080" s="39"/>
      <c r="Q1080" s="39"/>
      <c r="R1080" s="39"/>
      <c r="S1080" s="39"/>
      <c r="T1080" s="39"/>
      <c r="U1080" s="39"/>
      <c r="V1080" s="39"/>
      <c r="W1080" s="39"/>
      <c r="X1080" s="39"/>
      <c r="Y1080" s="39"/>
      <c r="Z1080" s="39"/>
      <c r="AA1080" s="39"/>
      <c r="AB1080" s="39"/>
      <c r="AC1080" s="39"/>
      <c r="AD1080" s="40"/>
      <c r="AE1080" s="40"/>
      <c r="AF1080" s="41">
        <f t="shared" si="2193"/>
        <v>0</v>
      </c>
      <c r="AG1080" s="42"/>
    </row>
    <row r="1081" spans="1:33" ht="13.8">
      <c r="A1081" s="30" t="s">
        <v>5725</v>
      </c>
      <c r="B1081" s="30" t="s">
        <v>5726</v>
      </c>
      <c r="C1081" s="43"/>
      <c r="D1081" s="44"/>
      <c r="E1081" s="44"/>
      <c r="F1081" s="35">
        <f t="shared" si="2169"/>
        <v>0</v>
      </c>
      <c r="G1081" s="35">
        <f t="shared" si="2170"/>
        <v>0</v>
      </c>
      <c r="H1081" s="35">
        <f t="shared" si="2160"/>
        <v>0</v>
      </c>
      <c r="I1081" s="21">
        <f t="shared" si="2224"/>
        <v>28</v>
      </c>
      <c r="J1081" s="37">
        <f t="shared" ref="J1081:K1081" si="2283">MAX(N1081,P1081,R1081,T1081,V1081,X1081,Z1081,AB1081,AD1081)</f>
        <v>512.64</v>
      </c>
      <c r="K1081" s="37">
        <f t="shared" si="2283"/>
        <v>656</v>
      </c>
      <c r="L1081" s="38">
        <f t="shared" ref="L1081:M1081" si="2284">MIN(N1081,P1081,R1081,T1081,V1081,X1081,Z1081,AB1081,AD1081)</f>
        <v>512.64</v>
      </c>
      <c r="M1081" s="38">
        <f t="shared" si="2284"/>
        <v>656</v>
      </c>
      <c r="N1081" s="38">
        <f t="shared" si="2183"/>
        <v>512.64</v>
      </c>
      <c r="O1081" s="38">
        <f t="shared" si="2184"/>
        <v>656</v>
      </c>
      <c r="P1081" s="39"/>
      <c r="Q1081" s="39"/>
      <c r="R1081" s="39"/>
      <c r="S1081" s="39"/>
      <c r="T1081" s="39"/>
      <c r="U1081" s="39"/>
      <c r="V1081" s="39"/>
      <c r="W1081" s="39"/>
      <c r="X1081" s="39"/>
      <c r="Y1081" s="39"/>
      <c r="Z1081" s="39"/>
      <c r="AA1081" s="39"/>
      <c r="AB1081" s="39"/>
      <c r="AC1081" s="39"/>
      <c r="AD1081" s="40"/>
      <c r="AE1081" s="40"/>
      <c r="AF1081" s="41">
        <f t="shared" si="2193"/>
        <v>0</v>
      </c>
      <c r="AG1081" s="42"/>
    </row>
    <row r="1082" spans="1:33" ht="13.8">
      <c r="A1082" s="30" t="s">
        <v>5727</v>
      </c>
      <c r="B1082" s="30" t="s">
        <v>5728</v>
      </c>
      <c r="C1082" s="43"/>
      <c r="D1082" s="44"/>
      <c r="E1082" s="44"/>
      <c r="F1082" s="35">
        <f t="shared" si="2169"/>
        <v>0</v>
      </c>
      <c r="G1082" s="35">
        <f t="shared" si="2170"/>
        <v>0</v>
      </c>
      <c r="H1082" s="35">
        <f t="shared" si="2160"/>
        <v>0</v>
      </c>
      <c r="I1082" s="21">
        <f t="shared" si="2224"/>
        <v>28</v>
      </c>
      <c r="J1082" s="37">
        <f t="shared" ref="J1082:K1082" si="2285">MAX(N1082,P1082,R1082,T1082,V1082,X1082,Z1082,AB1082,AD1082)</f>
        <v>512.64</v>
      </c>
      <c r="K1082" s="37">
        <f t="shared" si="2285"/>
        <v>656</v>
      </c>
      <c r="L1082" s="38">
        <f t="shared" ref="L1082:M1082" si="2286">MIN(N1082,P1082,R1082,T1082,V1082,X1082,Z1082,AB1082,AD1082)</f>
        <v>512.64</v>
      </c>
      <c r="M1082" s="38">
        <f t="shared" si="2286"/>
        <v>656</v>
      </c>
      <c r="N1082" s="38">
        <f t="shared" si="2183"/>
        <v>512.64</v>
      </c>
      <c r="O1082" s="38">
        <f t="shared" si="2184"/>
        <v>656</v>
      </c>
      <c r="P1082" s="39"/>
      <c r="Q1082" s="39"/>
      <c r="R1082" s="39"/>
      <c r="S1082" s="39"/>
      <c r="T1082" s="39"/>
      <c r="U1082" s="39"/>
      <c r="V1082" s="39"/>
      <c r="W1082" s="39"/>
      <c r="X1082" s="39"/>
      <c r="Y1082" s="39"/>
      <c r="Z1082" s="39"/>
      <c r="AA1082" s="39"/>
      <c r="AB1082" s="39"/>
      <c r="AC1082" s="39"/>
      <c r="AD1082" s="40"/>
      <c r="AE1082" s="40"/>
      <c r="AF1082" s="41">
        <f t="shared" si="2193"/>
        <v>0</v>
      </c>
      <c r="AG1082" s="42"/>
    </row>
    <row r="1083" spans="1:33" ht="13.8">
      <c r="A1083" s="30" t="s">
        <v>5729</v>
      </c>
      <c r="B1083" s="30" t="s">
        <v>5730</v>
      </c>
      <c r="C1083" s="43"/>
      <c r="D1083" s="44"/>
      <c r="E1083" s="44"/>
      <c r="F1083" s="35">
        <f t="shared" si="2169"/>
        <v>0</v>
      </c>
      <c r="G1083" s="35">
        <f t="shared" si="2170"/>
        <v>0</v>
      </c>
      <c r="H1083" s="35">
        <f t="shared" si="2160"/>
        <v>0</v>
      </c>
      <c r="I1083" s="21">
        <f t="shared" si="2224"/>
        <v>28</v>
      </c>
      <c r="J1083" s="37">
        <f t="shared" ref="J1083:K1083" si="2287">MAX(N1083,P1083,R1083,T1083,V1083,X1083,Z1083,AB1083,AD1083)</f>
        <v>467.78</v>
      </c>
      <c r="K1083" s="37">
        <f t="shared" si="2287"/>
        <v>599</v>
      </c>
      <c r="L1083" s="38">
        <f t="shared" ref="L1083:M1083" si="2288">MIN(N1083,P1083,R1083,T1083,V1083,X1083,Z1083,AB1083,AD1083)</f>
        <v>467.78</v>
      </c>
      <c r="M1083" s="38">
        <f t="shared" si="2288"/>
        <v>599</v>
      </c>
      <c r="N1083" s="38">
        <f t="shared" si="2183"/>
        <v>467.78</v>
      </c>
      <c r="O1083" s="38">
        <f t="shared" si="2184"/>
        <v>599</v>
      </c>
      <c r="P1083" s="39"/>
      <c r="Q1083" s="39"/>
      <c r="R1083" s="39"/>
      <c r="S1083" s="39"/>
      <c r="T1083" s="39"/>
      <c r="U1083" s="39"/>
      <c r="V1083" s="39"/>
      <c r="W1083" s="39"/>
      <c r="X1083" s="39"/>
      <c r="Y1083" s="39"/>
      <c r="Z1083" s="39"/>
      <c r="AA1083" s="39"/>
      <c r="AB1083" s="39"/>
      <c r="AC1083" s="39"/>
      <c r="AD1083" s="40"/>
      <c r="AE1083" s="40"/>
      <c r="AF1083" s="41">
        <f t="shared" si="2193"/>
        <v>0</v>
      </c>
      <c r="AG1083" s="42"/>
    </row>
    <row r="1084" spans="1:33" ht="13.8">
      <c r="A1084" s="30" t="s">
        <v>5731</v>
      </c>
      <c r="B1084" s="30" t="s">
        <v>5732</v>
      </c>
      <c r="C1084" s="43"/>
      <c r="D1084" s="44"/>
      <c r="E1084" s="44"/>
      <c r="F1084" s="35">
        <f t="shared" si="2169"/>
        <v>0</v>
      </c>
      <c r="G1084" s="35">
        <f t="shared" si="2170"/>
        <v>0</v>
      </c>
      <c r="H1084" s="35">
        <f t="shared" si="2160"/>
        <v>0</v>
      </c>
      <c r="I1084" s="21">
        <f t="shared" ref="I1084:I1105" si="2289">VLOOKUP(A1084,Old_Inventory,9,FALSE)</f>
        <v>28</v>
      </c>
      <c r="J1084" s="37">
        <f t="shared" ref="J1084:K1084" si="2290">MAX(N1084,P1084,R1084,T1084,V1084,X1084,Z1084,AB1084,AD1084)</f>
        <v>884.3</v>
      </c>
      <c r="K1084" s="37">
        <f t="shared" si="2290"/>
        <v>1132</v>
      </c>
      <c r="L1084" s="38">
        <f t="shared" ref="L1084:M1084" si="2291">MIN(N1084,P1084,R1084,T1084,V1084,X1084,Z1084,AB1084,AD1084)</f>
        <v>884.3</v>
      </c>
      <c r="M1084" s="38">
        <f t="shared" si="2291"/>
        <v>1132</v>
      </c>
      <c r="N1084" s="38">
        <f t="shared" si="2183"/>
        <v>884.3</v>
      </c>
      <c r="O1084" s="38">
        <f t="shared" si="2184"/>
        <v>1132</v>
      </c>
      <c r="P1084" s="39"/>
      <c r="Q1084" s="39"/>
      <c r="R1084" s="39"/>
      <c r="S1084" s="39"/>
      <c r="T1084" s="39"/>
      <c r="U1084" s="39"/>
      <c r="V1084" s="39"/>
      <c r="W1084" s="39"/>
      <c r="X1084" s="39"/>
      <c r="Y1084" s="39"/>
      <c r="Z1084" s="39"/>
      <c r="AA1084" s="39"/>
      <c r="AB1084" s="39"/>
      <c r="AC1084" s="39"/>
      <c r="AD1084" s="40"/>
      <c r="AE1084" s="40"/>
      <c r="AF1084" s="41">
        <f t="shared" si="2193"/>
        <v>0</v>
      </c>
      <c r="AG1084" s="42"/>
    </row>
    <row r="1085" spans="1:33" ht="13.8">
      <c r="A1085" s="30" t="s">
        <v>5733</v>
      </c>
      <c r="B1085" s="30" t="s">
        <v>5734</v>
      </c>
      <c r="C1085" s="43"/>
      <c r="D1085" s="44"/>
      <c r="E1085" s="44"/>
      <c r="F1085" s="35">
        <f t="shared" si="2169"/>
        <v>0</v>
      </c>
      <c r="G1085" s="35">
        <f t="shared" si="2170"/>
        <v>0</v>
      </c>
      <c r="H1085" s="35">
        <f t="shared" si="2160"/>
        <v>0</v>
      </c>
      <c r="I1085" s="21">
        <f t="shared" si="2289"/>
        <v>28</v>
      </c>
      <c r="J1085" s="37">
        <f t="shared" ref="J1085:K1085" si="2292">MAX(N1085,P1085,R1085,T1085,V1085,X1085,Z1085,AB1085,AD1085)</f>
        <v>884.3</v>
      </c>
      <c r="K1085" s="37">
        <f t="shared" si="2292"/>
        <v>1132</v>
      </c>
      <c r="L1085" s="38">
        <f t="shared" ref="L1085:M1085" si="2293">MIN(N1085,P1085,R1085,T1085,V1085,X1085,Z1085,AB1085,AD1085)</f>
        <v>884.3</v>
      </c>
      <c r="M1085" s="38">
        <f t="shared" si="2293"/>
        <v>1132</v>
      </c>
      <c r="N1085" s="38">
        <f t="shared" si="2183"/>
        <v>884.3</v>
      </c>
      <c r="O1085" s="38">
        <f t="shared" si="2184"/>
        <v>1132</v>
      </c>
      <c r="P1085" s="39"/>
      <c r="Q1085" s="39"/>
      <c r="R1085" s="39"/>
      <c r="S1085" s="39"/>
      <c r="T1085" s="39"/>
      <c r="U1085" s="39"/>
      <c r="V1085" s="39"/>
      <c r="W1085" s="39"/>
      <c r="X1085" s="39"/>
      <c r="Y1085" s="39"/>
      <c r="Z1085" s="39"/>
      <c r="AA1085" s="39"/>
      <c r="AB1085" s="39"/>
      <c r="AC1085" s="39"/>
      <c r="AD1085" s="40"/>
      <c r="AE1085" s="40"/>
      <c r="AF1085" s="41">
        <f t="shared" si="2193"/>
        <v>0</v>
      </c>
      <c r="AG1085" s="42"/>
    </row>
    <row r="1086" spans="1:33" ht="13.8">
      <c r="A1086" s="30" t="s">
        <v>5735</v>
      </c>
      <c r="B1086" s="30" t="s">
        <v>5736</v>
      </c>
      <c r="C1086" s="43"/>
      <c r="D1086" s="44"/>
      <c r="E1086" s="44"/>
      <c r="F1086" s="35">
        <f t="shared" si="2169"/>
        <v>0</v>
      </c>
      <c r="G1086" s="35">
        <f t="shared" si="2170"/>
        <v>0</v>
      </c>
      <c r="H1086" s="35">
        <f t="shared" si="2160"/>
        <v>0</v>
      </c>
      <c r="I1086" s="21">
        <f t="shared" si="2289"/>
        <v>28</v>
      </c>
      <c r="J1086" s="37">
        <f t="shared" ref="J1086:K1086" si="2294">MAX(N1086,P1086,R1086,T1086,V1086,X1086,Z1086,AB1086,AD1086)</f>
        <v>448.56</v>
      </c>
      <c r="K1086" s="37">
        <f t="shared" si="2294"/>
        <v>574</v>
      </c>
      <c r="L1086" s="38">
        <f t="shared" ref="L1086:M1086" si="2295">MIN(N1086,P1086,R1086,T1086,V1086,X1086,Z1086,AB1086,AD1086)</f>
        <v>448.56</v>
      </c>
      <c r="M1086" s="38">
        <f t="shared" si="2295"/>
        <v>574</v>
      </c>
      <c r="N1086" s="38">
        <f t="shared" si="2183"/>
        <v>448.56</v>
      </c>
      <c r="O1086" s="38">
        <f t="shared" si="2184"/>
        <v>574</v>
      </c>
      <c r="P1086" s="39"/>
      <c r="Q1086" s="39"/>
      <c r="R1086" s="39"/>
      <c r="S1086" s="39"/>
      <c r="T1086" s="39"/>
      <c r="U1086" s="39"/>
      <c r="V1086" s="39"/>
      <c r="W1086" s="39"/>
      <c r="X1086" s="39"/>
      <c r="Y1086" s="39"/>
      <c r="Z1086" s="39"/>
      <c r="AA1086" s="39"/>
      <c r="AB1086" s="39"/>
      <c r="AC1086" s="39"/>
      <c r="AD1086" s="40"/>
      <c r="AE1086" s="40"/>
      <c r="AF1086" s="41">
        <f t="shared" si="2193"/>
        <v>0</v>
      </c>
      <c r="AG1086" s="42"/>
    </row>
    <row r="1087" spans="1:33" ht="13.8">
      <c r="A1087" s="30" t="s">
        <v>5737</v>
      </c>
      <c r="B1087" s="30" t="s">
        <v>5738</v>
      </c>
      <c r="C1087" s="43"/>
      <c r="D1087" s="44"/>
      <c r="E1087" s="44"/>
      <c r="F1087" s="35">
        <f t="shared" si="2169"/>
        <v>0</v>
      </c>
      <c r="G1087" s="35">
        <f t="shared" si="2170"/>
        <v>0</v>
      </c>
      <c r="H1087" s="35">
        <f t="shared" si="2160"/>
        <v>0</v>
      </c>
      <c r="I1087" s="21">
        <f t="shared" si="2289"/>
        <v>28</v>
      </c>
      <c r="J1087" s="37">
        <f t="shared" ref="J1087:K1087" si="2296">MAX(N1087,P1087,R1087,T1087,V1087,X1087,Z1087,AB1087,AD1087)</f>
        <v>128.16</v>
      </c>
      <c r="K1087" s="37">
        <f t="shared" si="2296"/>
        <v>164</v>
      </c>
      <c r="L1087" s="38">
        <f t="shared" ref="L1087:M1087" si="2297">MIN(N1087,P1087,R1087,T1087,V1087,X1087,Z1087,AB1087,AD1087)</f>
        <v>128.16</v>
      </c>
      <c r="M1087" s="38">
        <f t="shared" si="2297"/>
        <v>164</v>
      </c>
      <c r="N1087" s="38">
        <f t="shared" si="2183"/>
        <v>128.16</v>
      </c>
      <c r="O1087" s="38">
        <f t="shared" si="2184"/>
        <v>164</v>
      </c>
      <c r="P1087" s="39"/>
      <c r="Q1087" s="39"/>
      <c r="R1087" s="39"/>
      <c r="S1087" s="39"/>
      <c r="T1087" s="39"/>
      <c r="U1087" s="39"/>
      <c r="V1087" s="39"/>
      <c r="W1087" s="39"/>
      <c r="X1087" s="39"/>
      <c r="Y1087" s="39"/>
      <c r="Z1087" s="39"/>
      <c r="AA1087" s="39"/>
      <c r="AB1087" s="39"/>
      <c r="AC1087" s="39"/>
      <c r="AD1087" s="40"/>
      <c r="AE1087" s="40"/>
      <c r="AF1087" s="41">
        <f t="shared" si="2193"/>
        <v>0</v>
      </c>
      <c r="AG1087" s="42"/>
    </row>
    <row r="1088" spans="1:33" ht="27.6">
      <c r="A1088" s="30" t="s">
        <v>5739</v>
      </c>
      <c r="B1088" s="30" t="s">
        <v>5740</v>
      </c>
      <c r="C1088" s="43"/>
      <c r="D1088" s="44"/>
      <c r="E1088" s="44"/>
      <c r="F1088" s="35">
        <f t="shared" si="2169"/>
        <v>0</v>
      </c>
      <c r="G1088" s="35">
        <f t="shared" si="2170"/>
        <v>0</v>
      </c>
      <c r="H1088" s="35">
        <f t="shared" si="2160"/>
        <v>0</v>
      </c>
      <c r="I1088" s="21">
        <f t="shared" si="2289"/>
        <v>28</v>
      </c>
      <c r="J1088" s="37">
        <f t="shared" ref="J1088:K1088" si="2298">MAX(N1088,P1088,R1088,T1088,V1088,X1088,Z1088,AB1088,AD1088)</f>
        <v>512.64</v>
      </c>
      <c r="K1088" s="37">
        <f t="shared" si="2298"/>
        <v>656</v>
      </c>
      <c r="L1088" s="38">
        <f t="shared" ref="L1088:M1088" si="2299">MIN(N1088,P1088,R1088,T1088,V1088,X1088,Z1088,AB1088,AD1088)</f>
        <v>512.64</v>
      </c>
      <c r="M1088" s="38">
        <f t="shared" si="2299"/>
        <v>656</v>
      </c>
      <c r="N1088" s="38">
        <f t="shared" si="2183"/>
        <v>512.64</v>
      </c>
      <c r="O1088" s="38">
        <f t="shared" si="2184"/>
        <v>656</v>
      </c>
      <c r="P1088" s="39"/>
      <c r="Q1088" s="39"/>
      <c r="R1088" s="39"/>
      <c r="S1088" s="39"/>
      <c r="T1088" s="39"/>
      <c r="U1088" s="39"/>
      <c r="V1088" s="39"/>
      <c r="W1088" s="39"/>
      <c r="X1088" s="39"/>
      <c r="Y1088" s="39"/>
      <c r="Z1088" s="39"/>
      <c r="AA1088" s="39"/>
      <c r="AB1088" s="39"/>
      <c r="AC1088" s="39"/>
      <c r="AD1088" s="40"/>
      <c r="AE1088" s="40"/>
      <c r="AF1088" s="41">
        <f t="shared" si="2193"/>
        <v>0</v>
      </c>
      <c r="AG1088" s="42"/>
    </row>
    <row r="1089" spans="1:33" ht="27.6">
      <c r="A1089" s="30" t="s">
        <v>5741</v>
      </c>
      <c r="B1089" s="30" t="s">
        <v>5742</v>
      </c>
      <c r="C1089" s="43"/>
      <c r="D1089" s="44"/>
      <c r="E1089" s="44"/>
      <c r="F1089" s="35">
        <f t="shared" si="2169"/>
        <v>0</v>
      </c>
      <c r="G1089" s="35">
        <f t="shared" si="2170"/>
        <v>0</v>
      </c>
      <c r="H1089" s="35">
        <f t="shared" si="2160"/>
        <v>0</v>
      </c>
      <c r="I1089" s="21">
        <f t="shared" si="2289"/>
        <v>28</v>
      </c>
      <c r="J1089" s="37">
        <f t="shared" ref="J1089:K1089" si="2300">MAX(N1089,P1089,R1089,T1089,V1089,X1089,Z1089,AB1089,AD1089)</f>
        <v>480.6</v>
      </c>
      <c r="K1089" s="37">
        <f t="shared" si="2300"/>
        <v>615</v>
      </c>
      <c r="L1089" s="38">
        <f t="shared" ref="L1089:M1089" si="2301">MIN(N1089,P1089,R1089,T1089,V1089,X1089,Z1089,AB1089,AD1089)</f>
        <v>480.6</v>
      </c>
      <c r="M1089" s="38">
        <f t="shared" si="2301"/>
        <v>615</v>
      </c>
      <c r="N1089" s="38">
        <f t="shared" si="2183"/>
        <v>480.6</v>
      </c>
      <c r="O1089" s="38">
        <f t="shared" si="2184"/>
        <v>615</v>
      </c>
      <c r="P1089" s="39"/>
      <c r="Q1089" s="39"/>
      <c r="R1089" s="39"/>
      <c r="S1089" s="39"/>
      <c r="T1089" s="39"/>
      <c r="U1089" s="39"/>
      <c r="V1089" s="39"/>
      <c r="W1089" s="39"/>
      <c r="X1089" s="39"/>
      <c r="Y1089" s="39"/>
      <c r="Z1089" s="39"/>
      <c r="AA1089" s="39"/>
      <c r="AB1089" s="39"/>
      <c r="AC1089" s="39"/>
      <c r="AD1089" s="40"/>
      <c r="AE1089" s="40"/>
      <c r="AF1089" s="41">
        <f t="shared" si="2193"/>
        <v>0</v>
      </c>
      <c r="AG1089" s="42"/>
    </row>
    <row r="1090" spans="1:33" ht="13.8">
      <c r="A1090" s="30" t="s">
        <v>5743</v>
      </c>
      <c r="B1090" s="30" t="s">
        <v>5744</v>
      </c>
      <c r="C1090" s="43"/>
      <c r="D1090" s="44"/>
      <c r="E1090" s="44"/>
      <c r="F1090" s="35">
        <f t="shared" si="2169"/>
        <v>0</v>
      </c>
      <c r="G1090" s="35">
        <f t="shared" si="2170"/>
        <v>0</v>
      </c>
      <c r="H1090" s="35">
        <f t="shared" si="2160"/>
        <v>0</v>
      </c>
      <c r="I1090" s="21">
        <f t="shared" si="2289"/>
        <v>28</v>
      </c>
      <c r="J1090" s="37">
        <f t="shared" ref="J1090:K1090" si="2302">MAX(N1090,P1090,R1090,T1090,V1090,X1090,Z1090,AB1090,AD1090)</f>
        <v>371.66</v>
      </c>
      <c r="K1090" s="37">
        <f t="shared" si="2302"/>
        <v>476</v>
      </c>
      <c r="L1090" s="38">
        <f t="shared" ref="L1090:M1090" si="2303">MIN(N1090,P1090,R1090,T1090,V1090,X1090,Z1090,AB1090,AD1090)</f>
        <v>371.66</v>
      </c>
      <c r="M1090" s="38">
        <f t="shared" si="2303"/>
        <v>476</v>
      </c>
      <c r="N1090" s="38">
        <f t="shared" si="2183"/>
        <v>371.66</v>
      </c>
      <c r="O1090" s="38">
        <f t="shared" si="2184"/>
        <v>476</v>
      </c>
      <c r="P1090" s="39"/>
      <c r="Q1090" s="39"/>
      <c r="R1090" s="39"/>
      <c r="S1090" s="39"/>
      <c r="T1090" s="39"/>
      <c r="U1090" s="39"/>
      <c r="V1090" s="39"/>
      <c r="W1090" s="39"/>
      <c r="X1090" s="39"/>
      <c r="Y1090" s="39"/>
      <c r="Z1090" s="39"/>
      <c r="AA1090" s="39"/>
      <c r="AB1090" s="39"/>
      <c r="AC1090" s="39"/>
      <c r="AD1090" s="40"/>
      <c r="AE1090" s="40"/>
      <c r="AF1090" s="41">
        <f t="shared" si="2193"/>
        <v>0</v>
      </c>
      <c r="AG1090" s="42"/>
    </row>
    <row r="1091" spans="1:33" ht="13.8">
      <c r="A1091" s="30" t="s">
        <v>5745</v>
      </c>
      <c r="B1091" s="30" t="s">
        <v>5746</v>
      </c>
      <c r="C1091" s="43"/>
      <c r="D1091" s="44"/>
      <c r="E1091" s="44"/>
      <c r="F1091" s="35">
        <f t="shared" ref="F1091:F1154" si="2304">IFERROR(SUMIF(Purchase_ItemCode, A1091, Purchase_Qty), 0)</f>
        <v>0</v>
      </c>
      <c r="G1091" s="35">
        <f t="shared" ref="G1091:G1154" si="2305">IFERROR(COUNTIF(Sales_PartCode, A1091), 0)</f>
        <v>0</v>
      </c>
      <c r="H1091" s="35">
        <f t="shared" si="2160"/>
        <v>0</v>
      </c>
      <c r="I1091" s="21">
        <f t="shared" si="2289"/>
        <v>28</v>
      </c>
      <c r="J1091" s="37">
        <f t="shared" ref="J1091:K1091" si="2306">MAX(N1091,P1091,R1091,T1091,V1091,X1091,Z1091,AB1091,AD1091)</f>
        <v>198.65</v>
      </c>
      <c r="K1091" s="37">
        <f t="shared" si="2306"/>
        <v>254</v>
      </c>
      <c r="L1091" s="38">
        <f t="shared" ref="L1091:M1091" si="2307">MIN(N1091,P1091,R1091,T1091,V1091,X1091,Z1091,AB1091,AD1091)</f>
        <v>198.65</v>
      </c>
      <c r="M1091" s="38">
        <f t="shared" si="2307"/>
        <v>254</v>
      </c>
      <c r="N1091" s="38">
        <f t="shared" si="2183"/>
        <v>198.65</v>
      </c>
      <c r="O1091" s="38">
        <f t="shared" si="2184"/>
        <v>254</v>
      </c>
      <c r="P1091" s="39"/>
      <c r="Q1091" s="39"/>
      <c r="R1091" s="39"/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/>
      <c r="AC1091" s="39"/>
      <c r="AD1091" s="40"/>
      <c r="AE1091" s="40"/>
      <c r="AF1091" s="41">
        <f t="shared" si="2193"/>
        <v>0</v>
      </c>
      <c r="AG1091" s="42"/>
    </row>
    <row r="1092" spans="1:33" ht="13.8">
      <c r="A1092" s="30" t="s">
        <v>5747</v>
      </c>
      <c r="B1092" s="30" t="s">
        <v>5748</v>
      </c>
      <c r="C1092" s="43"/>
      <c r="D1092" s="44"/>
      <c r="E1092" s="44"/>
      <c r="F1092" s="35">
        <f t="shared" si="2304"/>
        <v>0</v>
      </c>
      <c r="G1092" s="35">
        <f t="shared" si="2305"/>
        <v>0</v>
      </c>
      <c r="H1092" s="35">
        <f t="shared" si="2160"/>
        <v>0</v>
      </c>
      <c r="I1092" s="21">
        <f t="shared" si="2289"/>
        <v>28</v>
      </c>
      <c r="J1092" s="37">
        <f t="shared" ref="J1092:K1092" si="2308">MAX(N1092,P1092,R1092,T1092,V1092,X1092,Z1092,AB1092,AD1092)</f>
        <v>768.96</v>
      </c>
      <c r="K1092" s="37">
        <f t="shared" si="2308"/>
        <v>984</v>
      </c>
      <c r="L1092" s="38">
        <f t="shared" ref="L1092:M1092" si="2309">MIN(N1092,P1092,R1092,T1092,V1092,X1092,Z1092,AB1092,AD1092)</f>
        <v>768.96</v>
      </c>
      <c r="M1092" s="38">
        <f t="shared" si="2309"/>
        <v>984</v>
      </c>
      <c r="N1092" s="38">
        <f t="shared" si="2183"/>
        <v>768.96</v>
      </c>
      <c r="O1092" s="38">
        <f t="shared" si="2184"/>
        <v>984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39"/>
      <c r="AA1092" s="39"/>
      <c r="AB1092" s="39"/>
      <c r="AC1092" s="39"/>
      <c r="AD1092" s="40"/>
      <c r="AE1092" s="40"/>
      <c r="AF1092" s="41">
        <f t="shared" si="2193"/>
        <v>0</v>
      </c>
      <c r="AG1092" s="42"/>
    </row>
    <row r="1093" spans="1:33" ht="13.8">
      <c r="A1093" s="30" t="s">
        <v>5749</v>
      </c>
      <c r="B1093" s="30" t="s">
        <v>5750</v>
      </c>
      <c r="C1093" s="43"/>
      <c r="D1093" s="44"/>
      <c r="E1093" s="44"/>
      <c r="F1093" s="35">
        <f t="shared" si="2304"/>
        <v>0</v>
      </c>
      <c r="G1093" s="35">
        <f t="shared" si="2305"/>
        <v>0</v>
      </c>
      <c r="H1093" s="35">
        <f t="shared" si="2160"/>
        <v>0</v>
      </c>
      <c r="I1093" s="21">
        <f t="shared" si="2289"/>
        <v>28</v>
      </c>
      <c r="J1093" s="37">
        <f t="shared" ref="J1093:K1093" si="2310">MAX(N1093,P1093,R1093,T1093,V1093,X1093,Z1093,AB1093,AD1093)</f>
        <v>627.98</v>
      </c>
      <c r="K1093" s="37">
        <f t="shared" si="2310"/>
        <v>804</v>
      </c>
      <c r="L1093" s="38">
        <f t="shared" ref="L1093:M1093" si="2311">MIN(N1093,P1093,R1093,T1093,V1093,X1093,Z1093,AB1093,AD1093)</f>
        <v>627.98</v>
      </c>
      <c r="M1093" s="38">
        <f t="shared" si="2311"/>
        <v>804</v>
      </c>
      <c r="N1093" s="38">
        <f t="shared" si="2183"/>
        <v>627.98</v>
      </c>
      <c r="O1093" s="38">
        <f t="shared" si="2184"/>
        <v>804</v>
      </c>
      <c r="P1093" s="39"/>
      <c r="Q1093" s="39"/>
      <c r="R1093" s="39"/>
      <c r="S1093" s="39"/>
      <c r="T1093" s="39"/>
      <c r="U1093" s="39"/>
      <c r="V1093" s="39"/>
      <c r="W1093" s="39"/>
      <c r="X1093" s="39"/>
      <c r="Y1093" s="39"/>
      <c r="Z1093" s="39"/>
      <c r="AA1093" s="39"/>
      <c r="AB1093" s="39"/>
      <c r="AC1093" s="39"/>
      <c r="AD1093" s="40"/>
      <c r="AE1093" s="40"/>
      <c r="AF1093" s="41">
        <f t="shared" si="2193"/>
        <v>0</v>
      </c>
      <c r="AG1093" s="42"/>
    </row>
    <row r="1094" spans="1:33" ht="13.8">
      <c r="A1094" s="30" t="s">
        <v>5751</v>
      </c>
      <c r="B1094" s="30" t="s">
        <v>5752</v>
      </c>
      <c r="C1094" s="43"/>
      <c r="D1094" s="44"/>
      <c r="E1094" s="44"/>
      <c r="F1094" s="35">
        <f t="shared" si="2304"/>
        <v>0</v>
      </c>
      <c r="G1094" s="35">
        <f t="shared" si="2305"/>
        <v>0</v>
      </c>
      <c r="H1094" s="35">
        <f t="shared" si="2160"/>
        <v>0</v>
      </c>
      <c r="I1094" s="21">
        <f t="shared" si="2289"/>
        <v>28</v>
      </c>
      <c r="J1094" s="37">
        <f t="shared" ref="J1094:K1094" si="2312">MAX(N1094,P1094,R1094,T1094,V1094,X1094,Z1094,AB1094,AD1094)</f>
        <v>627.98</v>
      </c>
      <c r="K1094" s="37">
        <f t="shared" si="2312"/>
        <v>804</v>
      </c>
      <c r="L1094" s="38">
        <f t="shared" ref="L1094:M1094" si="2313">MIN(N1094,P1094,R1094,T1094,V1094,X1094,Z1094,AB1094,AD1094)</f>
        <v>627.98</v>
      </c>
      <c r="M1094" s="38">
        <f t="shared" si="2313"/>
        <v>804</v>
      </c>
      <c r="N1094" s="38">
        <f t="shared" si="2183"/>
        <v>627.98</v>
      </c>
      <c r="O1094" s="38">
        <f t="shared" si="2184"/>
        <v>804</v>
      </c>
      <c r="P1094" s="39"/>
      <c r="Q1094" s="39"/>
      <c r="R1094" s="39"/>
      <c r="S1094" s="39"/>
      <c r="T1094" s="39"/>
      <c r="U1094" s="39"/>
      <c r="V1094" s="39"/>
      <c r="W1094" s="39"/>
      <c r="X1094" s="39"/>
      <c r="Y1094" s="39"/>
      <c r="Z1094" s="39"/>
      <c r="AA1094" s="39"/>
      <c r="AB1094" s="39"/>
      <c r="AC1094" s="39"/>
      <c r="AD1094" s="40"/>
      <c r="AE1094" s="40"/>
      <c r="AF1094" s="41">
        <f t="shared" si="2193"/>
        <v>0</v>
      </c>
      <c r="AG1094" s="42"/>
    </row>
    <row r="1095" spans="1:33" ht="13.8">
      <c r="A1095" s="30" t="s">
        <v>5753</v>
      </c>
      <c r="B1095" s="30" t="s">
        <v>5754</v>
      </c>
      <c r="C1095" s="43"/>
      <c r="D1095" s="44"/>
      <c r="E1095" s="44"/>
      <c r="F1095" s="35">
        <f t="shared" si="2304"/>
        <v>0</v>
      </c>
      <c r="G1095" s="35">
        <f t="shared" si="2305"/>
        <v>0</v>
      </c>
      <c r="H1095" s="35">
        <f t="shared" si="2160"/>
        <v>0</v>
      </c>
      <c r="I1095" s="21">
        <f t="shared" si="2289"/>
        <v>28</v>
      </c>
      <c r="J1095" s="37">
        <f t="shared" ref="J1095:K1095" si="2314">MAX(N1095,P1095,R1095,T1095,V1095,X1095,Z1095,AB1095,AD1095)</f>
        <v>480.6</v>
      </c>
      <c r="K1095" s="37">
        <f t="shared" si="2314"/>
        <v>615</v>
      </c>
      <c r="L1095" s="38">
        <f t="shared" ref="L1095:M1095" si="2315">MIN(N1095,P1095,R1095,T1095,V1095,X1095,Z1095,AB1095,AD1095)</f>
        <v>480.6</v>
      </c>
      <c r="M1095" s="38">
        <f t="shared" si="2315"/>
        <v>615</v>
      </c>
      <c r="N1095" s="38">
        <f t="shared" si="2183"/>
        <v>480.6</v>
      </c>
      <c r="O1095" s="38">
        <f t="shared" si="2184"/>
        <v>615</v>
      </c>
      <c r="P1095" s="39"/>
      <c r="Q1095" s="39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40"/>
      <c r="AE1095" s="40"/>
      <c r="AF1095" s="41">
        <f t="shared" si="2193"/>
        <v>0</v>
      </c>
      <c r="AG1095" s="42"/>
    </row>
    <row r="1096" spans="1:33" ht="13.8">
      <c r="A1096" s="30" t="s">
        <v>5755</v>
      </c>
      <c r="B1096" s="30" t="s">
        <v>5756</v>
      </c>
      <c r="C1096" s="43"/>
      <c r="D1096" s="44"/>
      <c r="E1096" s="44"/>
      <c r="F1096" s="35">
        <f t="shared" si="2304"/>
        <v>0</v>
      </c>
      <c r="G1096" s="35">
        <f t="shared" si="2305"/>
        <v>0</v>
      </c>
      <c r="H1096" s="35">
        <f t="shared" si="2160"/>
        <v>0</v>
      </c>
      <c r="I1096" s="21">
        <f t="shared" si="2289"/>
        <v>28</v>
      </c>
      <c r="J1096" s="37">
        <f t="shared" ref="J1096:K1096" si="2316">MAX(N1096,P1096,R1096,T1096,V1096,X1096,Z1096,AB1096,AD1096)</f>
        <v>410.11</v>
      </c>
      <c r="K1096" s="37">
        <f t="shared" si="2316"/>
        <v>525</v>
      </c>
      <c r="L1096" s="38">
        <f t="shared" ref="L1096:M1096" si="2317">MIN(N1096,P1096,R1096,T1096,V1096,X1096,Z1096,AB1096,AD1096)</f>
        <v>410.11</v>
      </c>
      <c r="M1096" s="38">
        <f t="shared" si="2317"/>
        <v>525</v>
      </c>
      <c r="N1096" s="38">
        <f t="shared" ref="N1096:N1159" si="2318">VLOOKUP(A1096,Inv_bef,5,FALSE)</f>
        <v>410.11</v>
      </c>
      <c r="O1096" s="38">
        <f t="shared" ref="O1096:O1159" si="2319">VLOOKUP(A1096,Inv_bef,6,FALSE)</f>
        <v>525</v>
      </c>
      <c r="P1096" s="39"/>
      <c r="Q1096" s="39"/>
      <c r="R1096" s="39"/>
      <c r="S1096" s="39"/>
      <c r="T1096" s="39"/>
      <c r="U1096" s="39"/>
      <c r="V1096" s="39"/>
      <c r="W1096" s="39"/>
      <c r="X1096" s="39"/>
      <c r="Y1096" s="39"/>
      <c r="Z1096" s="39"/>
      <c r="AA1096" s="39"/>
      <c r="AB1096" s="39"/>
      <c r="AC1096" s="39"/>
      <c r="AD1096" s="40"/>
      <c r="AE1096" s="40"/>
      <c r="AF1096" s="41">
        <f t="shared" si="2193"/>
        <v>0</v>
      </c>
      <c r="AG1096" s="42"/>
    </row>
    <row r="1097" spans="1:33" ht="27.6">
      <c r="A1097" s="30" t="s">
        <v>5757</v>
      </c>
      <c r="B1097" s="30" t="s">
        <v>5758</v>
      </c>
      <c r="C1097" s="43"/>
      <c r="D1097" s="44"/>
      <c r="E1097" s="44"/>
      <c r="F1097" s="35">
        <f t="shared" si="2304"/>
        <v>0</v>
      </c>
      <c r="G1097" s="35">
        <f t="shared" si="2305"/>
        <v>0</v>
      </c>
      <c r="H1097" s="35">
        <f t="shared" si="2160"/>
        <v>0</v>
      </c>
      <c r="I1097" s="21">
        <f t="shared" si="2289"/>
        <v>28</v>
      </c>
      <c r="J1097" s="37">
        <f t="shared" ref="J1097:K1097" si="2320">MAX(N1097,P1097,R1097,T1097,V1097,X1097,Z1097,AB1097,AD1097)</f>
        <v>410.11</v>
      </c>
      <c r="K1097" s="37">
        <f t="shared" si="2320"/>
        <v>525</v>
      </c>
      <c r="L1097" s="38">
        <f t="shared" ref="L1097:M1097" si="2321">MIN(N1097,P1097,R1097,T1097,V1097,X1097,Z1097,AB1097,AD1097)</f>
        <v>410.11</v>
      </c>
      <c r="M1097" s="38">
        <f t="shared" si="2321"/>
        <v>525</v>
      </c>
      <c r="N1097" s="38">
        <f t="shared" si="2318"/>
        <v>410.11</v>
      </c>
      <c r="O1097" s="38">
        <f t="shared" si="2319"/>
        <v>525</v>
      </c>
      <c r="P1097" s="39"/>
      <c r="Q1097" s="39"/>
      <c r="R1097" s="39"/>
      <c r="S1097" s="39"/>
      <c r="T1097" s="39"/>
      <c r="U1097" s="39"/>
      <c r="V1097" s="39"/>
      <c r="W1097" s="39"/>
      <c r="X1097" s="39"/>
      <c r="Y1097" s="39"/>
      <c r="Z1097" s="39"/>
      <c r="AA1097" s="39"/>
      <c r="AB1097" s="39"/>
      <c r="AC1097" s="39"/>
      <c r="AD1097" s="40"/>
      <c r="AE1097" s="40"/>
      <c r="AF1097" s="41">
        <f t="shared" si="2193"/>
        <v>0</v>
      </c>
      <c r="AG1097" s="42"/>
    </row>
    <row r="1098" spans="1:33" ht="27.6">
      <c r="A1098" s="30" t="s">
        <v>5759</v>
      </c>
      <c r="B1098" s="30" t="s">
        <v>5760</v>
      </c>
      <c r="C1098" s="43"/>
      <c r="D1098" s="44"/>
      <c r="E1098" s="44"/>
      <c r="F1098" s="35">
        <f t="shared" si="2304"/>
        <v>0</v>
      </c>
      <c r="G1098" s="35">
        <f t="shared" si="2305"/>
        <v>0</v>
      </c>
      <c r="H1098" s="35">
        <f t="shared" si="2160"/>
        <v>0</v>
      </c>
      <c r="I1098" s="21">
        <f t="shared" si="2289"/>
        <v>28</v>
      </c>
      <c r="J1098" s="37">
        <f t="shared" ref="J1098:K1098" si="2322">MAX(N1098,P1098,R1098,T1098,V1098,X1098,Z1098,AB1098,AD1098)</f>
        <v>1326.46</v>
      </c>
      <c r="K1098" s="37">
        <f t="shared" si="2322"/>
        <v>1698</v>
      </c>
      <c r="L1098" s="38">
        <f t="shared" ref="L1098:M1098" si="2323">MIN(N1098,P1098,R1098,T1098,V1098,X1098,Z1098,AB1098,AD1098)</f>
        <v>1326.46</v>
      </c>
      <c r="M1098" s="38">
        <f t="shared" si="2323"/>
        <v>1698</v>
      </c>
      <c r="N1098" s="38">
        <f t="shared" si="2318"/>
        <v>1326.46</v>
      </c>
      <c r="O1098" s="38">
        <f t="shared" si="2319"/>
        <v>1698</v>
      </c>
      <c r="P1098" s="39"/>
      <c r="Q1098" s="39"/>
      <c r="R1098" s="39"/>
      <c r="S1098" s="39"/>
      <c r="T1098" s="39"/>
      <c r="U1098" s="39"/>
      <c r="V1098" s="39"/>
      <c r="W1098" s="39"/>
      <c r="X1098" s="39"/>
      <c r="Y1098" s="39"/>
      <c r="Z1098" s="39"/>
      <c r="AA1098" s="39"/>
      <c r="AB1098" s="39"/>
      <c r="AC1098" s="39"/>
      <c r="AD1098" s="40"/>
      <c r="AE1098" s="40"/>
      <c r="AF1098" s="41">
        <f t="shared" si="2193"/>
        <v>0</v>
      </c>
      <c r="AG1098" s="42"/>
    </row>
    <row r="1099" spans="1:33" ht="13.8">
      <c r="A1099" s="30" t="s">
        <v>5761</v>
      </c>
      <c r="B1099" s="30" t="s">
        <v>5762</v>
      </c>
      <c r="C1099" s="43"/>
      <c r="D1099" s="44"/>
      <c r="E1099" s="44"/>
      <c r="F1099" s="35">
        <f t="shared" si="2304"/>
        <v>0</v>
      </c>
      <c r="G1099" s="35">
        <f t="shared" si="2305"/>
        <v>0</v>
      </c>
      <c r="H1099" s="35">
        <f t="shared" si="2160"/>
        <v>0</v>
      </c>
      <c r="I1099" s="21">
        <f t="shared" si="2289"/>
        <v>28</v>
      </c>
      <c r="J1099" s="37">
        <f t="shared" ref="J1099:K1099" si="2324">MAX(N1099,P1099,R1099,T1099,V1099,X1099,Z1099,AB1099,AD1099)</f>
        <v>371.66</v>
      </c>
      <c r="K1099" s="37">
        <f t="shared" si="2324"/>
        <v>476</v>
      </c>
      <c r="L1099" s="38">
        <f t="shared" ref="L1099:M1099" si="2325">MIN(N1099,P1099,R1099,T1099,V1099,X1099,Z1099,AB1099,AD1099)</f>
        <v>371.66</v>
      </c>
      <c r="M1099" s="38">
        <f t="shared" si="2325"/>
        <v>476</v>
      </c>
      <c r="N1099" s="38">
        <f t="shared" si="2318"/>
        <v>371.66</v>
      </c>
      <c r="O1099" s="38">
        <f t="shared" si="2319"/>
        <v>476</v>
      </c>
      <c r="P1099" s="39"/>
      <c r="Q1099" s="39"/>
      <c r="R1099" s="39"/>
      <c r="S1099" s="39"/>
      <c r="T1099" s="39"/>
      <c r="U1099" s="39"/>
      <c r="V1099" s="39"/>
      <c r="W1099" s="39"/>
      <c r="X1099" s="39"/>
      <c r="Y1099" s="39"/>
      <c r="Z1099" s="39"/>
      <c r="AA1099" s="39"/>
      <c r="AB1099" s="39"/>
      <c r="AC1099" s="39"/>
      <c r="AD1099" s="40"/>
      <c r="AE1099" s="40"/>
      <c r="AF1099" s="41">
        <f t="shared" si="2193"/>
        <v>0</v>
      </c>
      <c r="AG1099" s="42"/>
    </row>
    <row r="1100" spans="1:33" ht="13.8">
      <c r="A1100" s="30" t="s">
        <v>5763</v>
      </c>
      <c r="B1100" s="30" t="s">
        <v>5764</v>
      </c>
      <c r="C1100" s="43"/>
      <c r="D1100" s="44"/>
      <c r="E1100" s="44"/>
      <c r="F1100" s="35">
        <f t="shared" si="2304"/>
        <v>0</v>
      </c>
      <c r="G1100" s="35">
        <f t="shared" si="2305"/>
        <v>0</v>
      </c>
      <c r="H1100" s="35">
        <f t="shared" si="2160"/>
        <v>0</v>
      </c>
      <c r="I1100" s="21">
        <f t="shared" si="2289"/>
        <v>28</v>
      </c>
      <c r="J1100" s="37">
        <f t="shared" ref="J1100:K1100" si="2326">MAX(N1100,P1100,R1100,T1100,V1100,X1100,Z1100,AB1100,AD1100)</f>
        <v>358.85</v>
      </c>
      <c r="K1100" s="37">
        <f t="shared" si="2326"/>
        <v>459</v>
      </c>
      <c r="L1100" s="38">
        <f t="shared" ref="L1100:M1100" si="2327">MIN(N1100,P1100,R1100,T1100,V1100,X1100,Z1100,AB1100,AD1100)</f>
        <v>358.85</v>
      </c>
      <c r="M1100" s="38">
        <f t="shared" si="2327"/>
        <v>459</v>
      </c>
      <c r="N1100" s="38">
        <f t="shared" si="2318"/>
        <v>358.85</v>
      </c>
      <c r="O1100" s="38">
        <f t="shared" si="2319"/>
        <v>459</v>
      </c>
      <c r="P1100" s="39"/>
      <c r="Q1100" s="39"/>
      <c r="R1100" s="39"/>
      <c r="S1100" s="39"/>
      <c r="T1100" s="39"/>
      <c r="U1100" s="39"/>
      <c r="V1100" s="39"/>
      <c r="W1100" s="39"/>
      <c r="X1100" s="39"/>
      <c r="Y1100" s="39"/>
      <c r="Z1100" s="39"/>
      <c r="AA1100" s="39"/>
      <c r="AB1100" s="39"/>
      <c r="AC1100" s="39"/>
      <c r="AD1100" s="40"/>
      <c r="AE1100" s="40"/>
      <c r="AF1100" s="41">
        <f t="shared" si="2193"/>
        <v>0</v>
      </c>
      <c r="AG1100" s="42"/>
    </row>
    <row r="1101" spans="1:33" ht="13.8">
      <c r="A1101" s="30" t="s">
        <v>5765</v>
      </c>
      <c r="B1101" s="30" t="s">
        <v>5766</v>
      </c>
      <c r="C1101" s="43"/>
      <c r="D1101" s="44"/>
      <c r="E1101" s="44"/>
      <c r="F1101" s="35">
        <f t="shared" si="2304"/>
        <v>0</v>
      </c>
      <c r="G1101" s="35">
        <f t="shared" si="2305"/>
        <v>0</v>
      </c>
      <c r="H1101" s="35">
        <f t="shared" si="2160"/>
        <v>0</v>
      </c>
      <c r="I1101" s="21">
        <f t="shared" si="2289"/>
        <v>28</v>
      </c>
      <c r="J1101" s="37">
        <f t="shared" ref="J1101:K1101" si="2328">MAX(N1101,P1101,R1101,T1101,V1101,X1101,Z1101,AB1101,AD1101)</f>
        <v>358.85</v>
      </c>
      <c r="K1101" s="37">
        <f t="shared" si="2328"/>
        <v>459</v>
      </c>
      <c r="L1101" s="38">
        <f t="shared" ref="L1101:M1101" si="2329">MIN(N1101,P1101,R1101,T1101,V1101,X1101,Z1101,AB1101,AD1101)</f>
        <v>358.85</v>
      </c>
      <c r="M1101" s="38">
        <f t="shared" si="2329"/>
        <v>459</v>
      </c>
      <c r="N1101" s="38">
        <f t="shared" si="2318"/>
        <v>358.85</v>
      </c>
      <c r="O1101" s="38">
        <f t="shared" si="2319"/>
        <v>459</v>
      </c>
      <c r="P1101" s="39"/>
      <c r="Q1101" s="39"/>
      <c r="R1101" s="39"/>
      <c r="S1101" s="39"/>
      <c r="T1101" s="39"/>
      <c r="U1101" s="39"/>
      <c r="V1101" s="39"/>
      <c r="W1101" s="39"/>
      <c r="X1101" s="39"/>
      <c r="Y1101" s="39"/>
      <c r="Z1101" s="39"/>
      <c r="AA1101" s="39"/>
      <c r="AB1101" s="39"/>
      <c r="AC1101" s="39"/>
      <c r="AD1101" s="40"/>
      <c r="AE1101" s="40"/>
      <c r="AF1101" s="41">
        <f t="shared" si="2193"/>
        <v>0</v>
      </c>
      <c r="AG1101" s="42"/>
    </row>
    <row r="1102" spans="1:33" ht="13.8">
      <c r="A1102" s="30" t="s">
        <v>5767</v>
      </c>
      <c r="B1102" s="30" t="s">
        <v>5768</v>
      </c>
      <c r="C1102" s="43"/>
      <c r="D1102" s="44"/>
      <c r="E1102" s="44"/>
      <c r="F1102" s="35">
        <f t="shared" si="2304"/>
        <v>0</v>
      </c>
      <c r="G1102" s="35">
        <f t="shared" si="2305"/>
        <v>0</v>
      </c>
      <c r="H1102" s="35">
        <f t="shared" si="2160"/>
        <v>0</v>
      </c>
      <c r="I1102" s="21">
        <f t="shared" si="2289"/>
        <v>28</v>
      </c>
      <c r="J1102" s="37">
        <f t="shared" ref="J1102:K1102" si="2330">MAX(N1102,P1102,R1102,T1102,V1102,X1102,Z1102,AB1102,AD1102)</f>
        <v>647.21</v>
      </c>
      <c r="K1102" s="37">
        <f t="shared" si="2330"/>
        <v>828</v>
      </c>
      <c r="L1102" s="38">
        <f t="shared" ref="L1102:M1102" si="2331">MIN(N1102,P1102,R1102,T1102,V1102,X1102,Z1102,AB1102,AD1102)</f>
        <v>647.21</v>
      </c>
      <c r="M1102" s="38">
        <f t="shared" si="2331"/>
        <v>828</v>
      </c>
      <c r="N1102" s="38">
        <f t="shared" si="2318"/>
        <v>647.21</v>
      </c>
      <c r="O1102" s="38">
        <f t="shared" si="2319"/>
        <v>828</v>
      </c>
      <c r="P1102" s="39"/>
      <c r="Q1102" s="39"/>
      <c r="R1102" s="39"/>
      <c r="S1102" s="39"/>
      <c r="T1102" s="39"/>
      <c r="U1102" s="39"/>
      <c r="V1102" s="39"/>
      <c r="W1102" s="39"/>
      <c r="X1102" s="39"/>
      <c r="Y1102" s="39"/>
      <c r="Z1102" s="39"/>
      <c r="AA1102" s="39"/>
      <c r="AB1102" s="39"/>
      <c r="AC1102" s="39"/>
      <c r="AD1102" s="40"/>
      <c r="AE1102" s="40"/>
      <c r="AF1102" s="41">
        <f t="shared" si="2193"/>
        <v>0</v>
      </c>
      <c r="AG1102" s="42"/>
    </row>
    <row r="1103" spans="1:33" ht="27.6">
      <c r="A1103" s="30" t="s">
        <v>5769</v>
      </c>
      <c r="B1103" s="30" t="s">
        <v>5770</v>
      </c>
      <c r="C1103" s="43"/>
      <c r="D1103" s="44"/>
      <c r="E1103" s="44"/>
      <c r="F1103" s="35">
        <f t="shared" si="2304"/>
        <v>0</v>
      </c>
      <c r="G1103" s="35">
        <f t="shared" si="2305"/>
        <v>0</v>
      </c>
      <c r="H1103" s="35">
        <f t="shared" si="2160"/>
        <v>0</v>
      </c>
      <c r="I1103" s="21">
        <f t="shared" si="2289"/>
        <v>28</v>
      </c>
      <c r="J1103" s="37">
        <f t="shared" ref="J1103:K1103" si="2332">MAX(N1103,P1103,R1103,T1103,V1103,X1103,Z1103,AB1103,AD1103)</f>
        <v>205.06</v>
      </c>
      <c r="K1103" s="37">
        <f t="shared" si="2332"/>
        <v>262</v>
      </c>
      <c r="L1103" s="38">
        <f t="shared" ref="L1103:M1103" si="2333">MIN(N1103,P1103,R1103,T1103,V1103,X1103,Z1103,AB1103,AD1103)</f>
        <v>205.06</v>
      </c>
      <c r="M1103" s="38">
        <f t="shared" si="2333"/>
        <v>262</v>
      </c>
      <c r="N1103" s="38">
        <f t="shared" si="2318"/>
        <v>205.06</v>
      </c>
      <c r="O1103" s="38">
        <f t="shared" si="2319"/>
        <v>262</v>
      </c>
      <c r="P1103" s="39"/>
      <c r="Q1103" s="39"/>
      <c r="R1103" s="39"/>
      <c r="S1103" s="39"/>
      <c r="T1103" s="39"/>
      <c r="U1103" s="39"/>
      <c r="V1103" s="39"/>
      <c r="W1103" s="39"/>
      <c r="X1103" s="39"/>
      <c r="Y1103" s="39"/>
      <c r="Z1103" s="39"/>
      <c r="AA1103" s="39"/>
      <c r="AB1103" s="39"/>
      <c r="AC1103" s="39"/>
      <c r="AD1103" s="40"/>
      <c r="AE1103" s="40"/>
      <c r="AF1103" s="41">
        <f t="shared" si="2193"/>
        <v>0</v>
      </c>
      <c r="AG1103" s="42"/>
    </row>
    <row r="1104" spans="1:33" ht="27.6">
      <c r="A1104" s="30" t="s">
        <v>5771</v>
      </c>
      <c r="B1104" s="30" t="s">
        <v>5772</v>
      </c>
      <c r="C1104" s="43"/>
      <c r="D1104" s="44"/>
      <c r="E1104" s="44"/>
      <c r="F1104" s="35">
        <f t="shared" si="2304"/>
        <v>0</v>
      </c>
      <c r="G1104" s="35">
        <f t="shared" si="2305"/>
        <v>0</v>
      </c>
      <c r="H1104" s="35">
        <f t="shared" si="2160"/>
        <v>0</v>
      </c>
      <c r="I1104" s="21">
        <f t="shared" si="2289"/>
        <v>28</v>
      </c>
      <c r="J1104" s="37">
        <f t="shared" ref="J1104:K1104" si="2334">MAX(N1104,P1104,R1104,T1104,V1104,X1104,Z1104,AB1104,AD1104)</f>
        <v>205.06</v>
      </c>
      <c r="K1104" s="37">
        <f t="shared" si="2334"/>
        <v>262</v>
      </c>
      <c r="L1104" s="38">
        <f t="shared" ref="L1104:M1104" si="2335">MIN(N1104,P1104,R1104,T1104,V1104,X1104,Z1104,AB1104,AD1104)</f>
        <v>205.06</v>
      </c>
      <c r="M1104" s="38">
        <f t="shared" si="2335"/>
        <v>262</v>
      </c>
      <c r="N1104" s="38">
        <f t="shared" si="2318"/>
        <v>205.06</v>
      </c>
      <c r="O1104" s="38">
        <f t="shared" si="2319"/>
        <v>262</v>
      </c>
      <c r="P1104" s="39"/>
      <c r="Q1104" s="39"/>
      <c r="R1104" s="39"/>
      <c r="S1104" s="39"/>
      <c r="T1104" s="39"/>
      <c r="U1104" s="39"/>
      <c r="V1104" s="39"/>
      <c r="W1104" s="39"/>
      <c r="X1104" s="39"/>
      <c r="Y1104" s="39"/>
      <c r="Z1104" s="39"/>
      <c r="AA1104" s="39"/>
      <c r="AB1104" s="39"/>
      <c r="AC1104" s="39"/>
      <c r="AD1104" s="40"/>
      <c r="AE1104" s="40"/>
      <c r="AF1104" s="41">
        <f t="shared" si="2193"/>
        <v>0</v>
      </c>
      <c r="AG1104" s="42"/>
    </row>
    <row r="1105" spans="1:33" ht="13.8">
      <c r="A1105" s="30" t="s">
        <v>5773</v>
      </c>
      <c r="B1105" s="30" t="s">
        <v>5774</v>
      </c>
      <c r="C1105" s="43"/>
      <c r="D1105" s="44"/>
      <c r="E1105" s="44"/>
      <c r="F1105" s="35">
        <f t="shared" si="2304"/>
        <v>0</v>
      </c>
      <c r="G1105" s="35">
        <f t="shared" si="2305"/>
        <v>0</v>
      </c>
      <c r="H1105" s="35">
        <f t="shared" si="2160"/>
        <v>0</v>
      </c>
      <c r="I1105" s="21">
        <f t="shared" si="2289"/>
        <v>28</v>
      </c>
      <c r="J1105" s="37">
        <f t="shared" ref="J1105:K1105" si="2336">MAX(N1105,P1105,R1105,T1105,V1105,X1105,Z1105,AB1105,AD1105)</f>
        <v>493.42</v>
      </c>
      <c r="K1105" s="37">
        <f t="shared" si="2336"/>
        <v>632</v>
      </c>
      <c r="L1105" s="38">
        <f t="shared" ref="L1105:M1105" si="2337">MIN(N1105,P1105,R1105,T1105,V1105,X1105,Z1105,AB1105,AD1105)</f>
        <v>493.42</v>
      </c>
      <c r="M1105" s="38">
        <f t="shared" si="2337"/>
        <v>632</v>
      </c>
      <c r="N1105" s="38">
        <f t="shared" si="2318"/>
        <v>493.42</v>
      </c>
      <c r="O1105" s="38">
        <f t="shared" si="2319"/>
        <v>632</v>
      </c>
      <c r="P1105" s="39"/>
      <c r="Q1105" s="39"/>
      <c r="R1105" s="39"/>
      <c r="S1105" s="39"/>
      <c r="T1105" s="39"/>
      <c r="U1105" s="39"/>
      <c r="V1105" s="39"/>
      <c r="W1105" s="39"/>
      <c r="X1105" s="39"/>
      <c r="Y1105" s="39"/>
      <c r="Z1105" s="39"/>
      <c r="AA1105" s="39"/>
      <c r="AB1105" s="39"/>
      <c r="AC1105" s="39"/>
      <c r="AD1105" s="40"/>
      <c r="AE1105" s="40"/>
      <c r="AF1105" s="41">
        <f t="shared" si="2193"/>
        <v>0</v>
      </c>
      <c r="AG1105" s="42"/>
    </row>
    <row r="1106" spans="1:33" ht="13.8">
      <c r="A1106" s="30" t="s">
        <v>696</v>
      </c>
      <c r="B1106" s="30" t="s">
        <v>850</v>
      </c>
      <c r="C1106" s="43"/>
      <c r="D1106" s="44">
        <v>1</v>
      </c>
      <c r="E1106" s="44">
        <v>1</v>
      </c>
      <c r="F1106" s="35">
        <f t="shared" si="2304"/>
        <v>0</v>
      </c>
      <c r="G1106" s="35">
        <f t="shared" si="2305"/>
        <v>1</v>
      </c>
      <c r="H1106" s="35">
        <f t="shared" si="2160"/>
        <v>0</v>
      </c>
      <c r="I1106" s="17">
        <v>18</v>
      </c>
      <c r="J1106" s="37">
        <f t="shared" ref="J1106:K1106" si="2338">MAX(N1106,P1106,R1106,T1106,V1106,X1106,Z1106,AB1106,AD1106)</f>
        <v>153.79</v>
      </c>
      <c r="K1106" s="37">
        <f t="shared" si="2338"/>
        <v>197</v>
      </c>
      <c r="L1106" s="38">
        <f t="shared" ref="L1106:M1106" si="2339">MIN(N1106,P1106,R1106,T1106,V1106,X1106,Z1106,AB1106,AD1106)</f>
        <v>144</v>
      </c>
      <c r="M1106" s="38">
        <f t="shared" si="2339"/>
        <v>170</v>
      </c>
      <c r="N1106" s="38">
        <f t="shared" si="2318"/>
        <v>153.79</v>
      </c>
      <c r="O1106" s="38">
        <f t="shared" si="2319"/>
        <v>197</v>
      </c>
      <c r="P1106" s="39"/>
      <c r="Q1106" s="39"/>
      <c r="R1106" s="39">
        <f>VLOOKUP(A1106,Primus,9,FALSE)</f>
        <v>144</v>
      </c>
      <c r="S1106" s="39">
        <f>VLOOKUP(A1106,Primus,11,FALSE)</f>
        <v>170</v>
      </c>
      <c r="T1106" s="39">
        <f>VLOOKUP(A1106,Magnus,9,FALSE)</f>
        <v>144</v>
      </c>
      <c r="U1106" s="39">
        <f>VLOOKUP(A1106,Magnus,11,FALSE)</f>
        <v>170</v>
      </c>
      <c r="V1106" s="39"/>
      <c r="W1106" s="39"/>
      <c r="X1106" s="39"/>
      <c r="Y1106" s="39"/>
      <c r="Z1106" s="39"/>
      <c r="AA1106" s="39"/>
      <c r="AB1106" s="39"/>
      <c r="AC1106" s="39"/>
      <c r="AD1106" s="40"/>
      <c r="AE1106" s="40"/>
      <c r="AF1106" s="41">
        <f t="shared" si="2193"/>
        <v>1</v>
      </c>
      <c r="AG1106" s="42"/>
    </row>
    <row r="1107" spans="1:33" ht="13.8">
      <c r="A1107" s="30" t="s">
        <v>5775</v>
      </c>
      <c r="B1107" s="30" t="s">
        <v>5776</v>
      </c>
      <c r="C1107" s="43"/>
      <c r="D1107" s="44"/>
      <c r="E1107" s="44"/>
      <c r="F1107" s="35">
        <f t="shared" si="2304"/>
        <v>0</v>
      </c>
      <c r="G1107" s="35">
        <f t="shared" si="2305"/>
        <v>0</v>
      </c>
      <c r="H1107" s="35">
        <f t="shared" si="2160"/>
        <v>0</v>
      </c>
      <c r="I1107" s="21">
        <f t="shared" ref="I1107:I1116" si="2340">VLOOKUP(A1107,Old_Inventory,9,FALSE)</f>
        <v>28</v>
      </c>
      <c r="J1107" s="37">
        <f t="shared" ref="J1107:K1107" si="2341">MAX(N1107,P1107,R1107,T1107,V1107,X1107,Z1107,AB1107,AD1107)</f>
        <v>205.06</v>
      </c>
      <c r="K1107" s="37">
        <f t="shared" si="2341"/>
        <v>262</v>
      </c>
      <c r="L1107" s="38">
        <f t="shared" ref="L1107:M1107" si="2342">MIN(N1107,P1107,R1107,T1107,V1107,X1107,Z1107,AB1107,AD1107)</f>
        <v>205.06</v>
      </c>
      <c r="M1107" s="38">
        <f t="shared" si="2342"/>
        <v>262</v>
      </c>
      <c r="N1107" s="38">
        <f t="shared" si="2318"/>
        <v>205.06</v>
      </c>
      <c r="O1107" s="38">
        <f t="shared" si="2319"/>
        <v>262</v>
      </c>
      <c r="P1107" s="39"/>
      <c r="Q1107" s="39"/>
      <c r="R1107" s="39"/>
      <c r="S1107" s="39"/>
      <c r="T1107" s="39"/>
      <c r="U1107" s="39"/>
      <c r="V1107" s="39"/>
      <c r="W1107" s="39"/>
      <c r="X1107" s="39"/>
      <c r="Y1107" s="39"/>
      <c r="Z1107" s="39"/>
      <c r="AA1107" s="39"/>
      <c r="AB1107" s="39"/>
      <c r="AC1107" s="39"/>
      <c r="AD1107" s="40"/>
      <c r="AE1107" s="40"/>
      <c r="AF1107" s="41">
        <f t="shared" si="2193"/>
        <v>0</v>
      </c>
      <c r="AG1107" s="42"/>
    </row>
    <row r="1108" spans="1:33" ht="13.8">
      <c r="A1108" s="30" t="s">
        <v>5777</v>
      </c>
      <c r="B1108" s="30" t="s">
        <v>5778</v>
      </c>
      <c r="C1108" s="43"/>
      <c r="D1108" s="44"/>
      <c r="E1108" s="44"/>
      <c r="F1108" s="35">
        <f t="shared" si="2304"/>
        <v>0</v>
      </c>
      <c r="G1108" s="35">
        <f t="shared" si="2305"/>
        <v>0</v>
      </c>
      <c r="H1108" s="35">
        <f t="shared" si="2160"/>
        <v>0</v>
      </c>
      <c r="I1108" s="21">
        <f t="shared" si="2340"/>
        <v>28</v>
      </c>
      <c r="J1108" s="37">
        <f t="shared" ref="J1108:K1108" si="2343">MAX(N1108,P1108,R1108,T1108,V1108,X1108,Z1108,AB1108,AD1108)</f>
        <v>205.06</v>
      </c>
      <c r="K1108" s="37">
        <f t="shared" si="2343"/>
        <v>262</v>
      </c>
      <c r="L1108" s="38">
        <f t="shared" ref="L1108:M1108" si="2344">MIN(N1108,P1108,R1108,T1108,V1108,X1108,Z1108,AB1108,AD1108)</f>
        <v>205.06</v>
      </c>
      <c r="M1108" s="38">
        <f t="shared" si="2344"/>
        <v>262</v>
      </c>
      <c r="N1108" s="38">
        <f t="shared" si="2318"/>
        <v>205.06</v>
      </c>
      <c r="O1108" s="38">
        <f t="shared" si="2319"/>
        <v>262</v>
      </c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39"/>
      <c r="AA1108" s="39"/>
      <c r="AB1108" s="39"/>
      <c r="AC1108" s="39"/>
      <c r="AD1108" s="40"/>
      <c r="AE1108" s="40"/>
      <c r="AF1108" s="41">
        <f t="shared" si="2193"/>
        <v>0</v>
      </c>
      <c r="AG1108" s="42"/>
    </row>
    <row r="1109" spans="1:33" ht="13.8">
      <c r="A1109" s="30" t="s">
        <v>5779</v>
      </c>
      <c r="B1109" s="30" t="s">
        <v>5780</v>
      </c>
      <c r="C1109" s="43"/>
      <c r="D1109" s="44"/>
      <c r="E1109" s="44"/>
      <c r="F1109" s="35">
        <f t="shared" si="2304"/>
        <v>0</v>
      </c>
      <c r="G1109" s="35">
        <f t="shared" si="2305"/>
        <v>0</v>
      </c>
      <c r="H1109" s="35">
        <f t="shared" si="2160"/>
        <v>0</v>
      </c>
      <c r="I1109" s="21">
        <f t="shared" si="2340"/>
        <v>28</v>
      </c>
      <c r="J1109" s="37">
        <f t="shared" ref="J1109:K1109" si="2345">MAX(N1109,P1109,R1109,T1109,V1109,X1109,Z1109,AB1109,AD1109)</f>
        <v>378.07</v>
      </c>
      <c r="K1109" s="37">
        <f t="shared" si="2345"/>
        <v>484</v>
      </c>
      <c r="L1109" s="38">
        <f t="shared" ref="L1109:M1109" si="2346">MIN(N1109,P1109,R1109,T1109,V1109,X1109,Z1109,AB1109,AD1109)</f>
        <v>378.07</v>
      </c>
      <c r="M1109" s="38">
        <f t="shared" si="2346"/>
        <v>484</v>
      </c>
      <c r="N1109" s="38">
        <f t="shared" si="2318"/>
        <v>378.07</v>
      </c>
      <c r="O1109" s="38">
        <f t="shared" si="2319"/>
        <v>484</v>
      </c>
      <c r="P1109" s="39"/>
      <c r="Q1109" s="39"/>
      <c r="R1109" s="39"/>
      <c r="S1109" s="39"/>
      <c r="T1109" s="39"/>
      <c r="U1109" s="39"/>
      <c r="V1109" s="39"/>
      <c r="W1109" s="39"/>
      <c r="X1109" s="39"/>
      <c r="Y1109" s="39"/>
      <c r="Z1109" s="39"/>
      <c r="AA1109" s="39"/>
      <c r="AB1109" s="39"/>
      <c r="AC1109" s="39"/>
      <c r="AD1109" s="40"/>
      <c r="AE1109" s="40"/>
      <c r="AF1109" s="41">
        <f t="shared" si="2193"/>
        <v>0</v>
      </c>
      <c r="AG1109" s="42"/>
    </row>
    <row r="1110" spans="1:33" ht="13.8">
      <c r="A1110" s="30" t="s">
        <v>5781</v>
      </c>
      <c r="B1110" s="30" t="s">
        <v>5782</v>
      </c>
      <c r="C1110" s="43"/>
      <c r="D1110" s="44"/>
      <c r="E1110" s="44"/>
      <c r="F1110" s="35">
        <f t="shared" si="2304"/>
        <v>0</v>
      </c>
      <c r="G1110" s="35">
        <f t="shared" si="2305"/>
        <v>0</v>
      </c>
      <c r="H1110" s="35">
        <f t="shared" si="2160"/>
        <v>0</v>
      </c>
      <c r="I1110" s="21">
        <f t="shared" si="2340"/>
        <v>28</v>
      </c>
      <c r="J1110" s="37">
        <f t="shared" ref="J1110:K1110" si="2347">MAX(N1110,P1110,R1110,T1110,V1110,X1110,Z1110,AB1110,AD1110)</f>
        <v>531.86</v>
      </c>
      <c r="K1110" s="37">
        <f t="shared" si="2347"/>
        <v>681</v>
      </c>
      <c r="L1110" s="38">
        <f t="shared" ref="L1110:M1110" si="2348">MIN(N1110,P1110,R1110,T1110,V1110,X1110,Z1110,AB1110,AD1110)</f>
        <v>531.86</v>
      </c>
      <c r="M1110" s="38">
        <f t="shared" si="2348"/>
        <v>681</v>
      </c>
      <c r="N1110" s="38">
        <f t="shared" si="2318"/>
        <v>531.86</v>
      </c>
      <c r="O1110" s="38">
        <f t="shared" si="2319"/>
        <v>681</v>
      </c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/>
      <c r="AB1110" s="39"/>
      <c r="AC1110" s="39"/>
      <c r="AD1110" s="40"/>
      <c r="AE1110" s="40"/>
      <c r="AF1110" s="41">
        <f t="shared" si="2193"/>
        <v>0</v>
      </c>
      <c r="AG1110" s="42"/>
    </row>
    <row r="1111" spans="1:33" ht="13.8">
      <c r="A1111" s="30" t="s">
        <v>5783</v>
      </c>
      <c r="B1111" s="30" t="s">
        <v>5784</v>
      </c>
      <c r="C1111" s="43"/>
      <c r="D1111" s="44"/>
      <c r="E1111" s="44"/>
      <c r="F1111" s="35">
        <f t="shared" si="2304"/>
        <v>0</v>
      </c>
      <c r="G1111" s="35">
        <f t="shared" si="2305"/>
        <v>0</v>
      </c>
      <c r="H1111" s="35">
        <f t="shared" si="2160"/>
        <v>0</v>
      </c>
      <c r="I1111" s="21">
        <f t="shared" si="2340"/>
        <v>28</v>
      </c>
      <c r="J1111" s="37">
        <f t="shared" ref="J1111:K1111" si="2349">MAX(N1111,P1111,R1111,T1111,V1111,X1111,Z1111,AB1111,AD1111)</f>
        <v>531.86</v>
      </c>
      <c r="K1111" s="37">
        <f t="shared" si="2349"/>
        <v>681</v>
      </c>
      <c r="L1111" s="38">
        <f t="shared" ref="L1111:M1111" si="2350">MIN(N1111,P1111,R1111,T1111,V1111,X1111,Z1111,AB1111,AD1111)</f>
        <v>531.86</v>
      </c>
      <c r="M1111" s="38">
        <f t="shared" si="2350"/>
        <v>681</v>
      </c>
      <c r="N1111" s="38">
        <f t="shared" si="2318"/>
        <v>531.86</v>
      </c>
      <c r="O1111" s="38">
        <f t="shared" si="2319"/>
        <v>681</v>
      </c>
      <c r="P1111" s="39"/>
      <c r="Q1111" s="39"/>
      <c r="R1111" s="39"/>
      <c r="S1111" s="39"/>
      <c r="T1111" s="39"/>
      <c r="U1111" s="39"/>
      <c r="V1111" s="39"/>
      <c r="W1111" s="39"/>
      <c r="X1111" s="39"/>
      <c r="Y1111" s="39"/>
      <c r="Z1111" s="39"/>
      <c r="AA1111" s="39"/>
      <c r="AB1111" s="39"/>
      <c r="AC1111" s="39"/>
      <c r="AD1111" s="40"/>
      <c r="AE1111" s="40"/>
      <c r="AF1111" s="41">
        <f t="shared" si="2193"/>
        <v>0</v>
      </c>
      <c r="AG1111" s="42"/>
    </row>
    <row r="1112" spans="1:33" ht="13.8">
      <c r="A1112" s="30" t="s">
        <v>5785</v>
      </c>
      <c r="B1112" s="30" t="s">
        <v>5786</v>
      </c>
      <c r="C1112" s="43"/>
      <c r="D1112" s="44"/>
      <c r="E1112" s="44"/>
      <c r="F1112" s="35">
        <f t="shared" si="2304"/>
        <v>0</v>
      </c>
      <c r="G1112" s="35">
        <f t="shared" si="2305"/>
        <v>0</v>
      </c>
      <c r="H1112" s="35">
        <f t="shared" si="2160"/>
        <v>0</v>
      </c>
      <c r="I1112" s="21">
        <f t="shared" si="2340"/>
        <v>28</v>
      </c>
      <c r="J1112" s="37">
        <f t="shared" ref="J1112:K1112" si="2351">MAX(N1112,P1112,R1112,T1112,V1112,X1112,Z1112,AB1112,AD1112)</f>
        <v>474.19</v>
      </c>
      <c r="K1112" s="37">
        <f t="shared" si="2351"/>
        <v>607</v>
      </c>
      <c r="L1112" s="38">
        <f t="shared" ref="L1112:M1112" si="2352">MIN(N1112,P1112,R1112,T1112,V1112,X1112,Z1112,AB1112,AD1112)</f>
        <v>474.19</v>
      </c>
      <c r="M1112" s="38">
        <f t="shared" si="2352"/>
        <v>607</v>
      </c>
      <c r="N1112" s="38">
        <f t="shared" si="2318"/>
        <v>474.19</v>
      </c>
      <c r="O1112" s="38">
        <f t="shared" si="2319"/>
        <v>607</v>
      </c>
      <c r="P1112" s="39"/>
      <c r="Q1112" s="39"/>
      <c r="R1112" s="39"/>
      <c r="S1112" s="39"/>
      <c r="T1112" s="39"/>
      <c r="U1112" s="39"/>
      <c r="V1112" s="39"/>
      <c r="W1112" s="39"/>
      <c r="X1112" s="39"/>
      <c r="Y1112" s="39"/>
      <c r="Z1112" s="39"/>
      <c r="AA1112" s="39"/>
      <c r="AB1112" s="39"/>
      <c r="AC1112" s="39"/>
      <c r="AD1112" s="40"/>
      <c r="AE1112" s="40"/>
      <c r="AF1112" s="41">
        <f t="shared" si="2193"/>
        <v>0</v>
      </c>
      <c r="AG1112" s="42"/>
    </row>
    <row r="1113" spans="1:33" ht="13.8">
      <c r="A1113" s="30" t="s">
        <v>5787</v>
      </c>
      <c r="B1113" s="30" t="s">
        <v>5788</v>
      </c>
      <c r="C1113" s="43"/>
      <c r="D1113" s="44"/>
      <c r="E1113" s="44"/>
      <c r="F1113" s="35">
        <f t="shared" si="2304"/>
        <v>0</v>
      </c>
      <c r="G1113" s="35">
        <f t="shared" si="2305"/>
        <v>0</v>
      </c>
      <c r="H1113" s="35">
        <f t="shared" si="2160"/>
        <v>0</v>
      </c>
      <c r="I1113" s="21">
        <f t="shared" si="2340"/>
        <v>28</v>
      </c>
      <c r="J1113" s="37">
        <f t="shared" ref="J1113:K1113" si="2353">MAX(N1113,P1113,R1113,T1113,V1113,X1113,Z1113,AB1113,AD1113)</f>
        <v>974.02</v>
      </c>
      <c r="K1113" s="37">
        <f t="shared" si="2353"/>
        <v>1247</v>
      </c>
      <c r="L1113" s="38">
        <f t="shared" ref="L1113:M1113" si="2354">MIN(N1113,P1113,R1113,T1113,V1113,X1113,Z1113,AB1113,AD1113)</f>
        <v>974.02</v>
      </c>
      <c r="M1113" s="38">
        <f t="shared" si="2354"/>
        <v>1247</v>
      </c>
      <c r="N1113" s="38">
        <f t="shared" si="2318"/>
        <v>974.02</v>
      </c>
      <c r="O1113" s="38">
        <f t="shared" si="2319"/>
        <v>1247</v>
      </c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40"/>
      <c r="AE1113" s="40"/>
      <c r="AF1113" s="41">
        <f t="shared" si="2193"/>
        <v>0</v>
      </c>
      <c r="AG1113" s="42"/>
    </row>
    <row r="1114" spans="1:33" ht="13.8">
      <c r="A1114" s="30" t="s">
        <v>5789</v>
      </c>
      <c r="B1114" s="30" t="s">
        <v>5790</v>
      </c>
      <c r="C1114" s="43"/>
      <c r="D1114" s="44"/>
      <c r="E1114" s="44"/>
      <c r="F1114" s="35">
        <f t="shared" si="2304"/>
        <v>0</v>
      </c>
      <c r="G1114" s="35">
        <f t="shared" si="2305"/>
        <v>0</v>
      </c>
      <c r="H1114" s="35">
        <f t="shared" si="2160"/>
        <v>0</v>
      </c>
      <c r="I1114" s="21">
        <f t="shared" si="2340"/>
        <v>28</v>
      </c>
      <c r="J1114" s="37">
        <f t="shared" ref="J1114:K1114" si="2355">MAX(N1114,P1114,R1114,T1114,V1114,X1114,Z1114,AB1114,AD1114)</f>
        <v>672.84</v>
      </c>
      <c r="K1114" s="37">
        <f t="shared" si="2355"/>
        <v>861</v>
      </c>
      <c r="L1114" s="38">
        <f t="shared" ref="L1114:M1114" si="2356">MIN(N1114,P1114,R1114,T1114,V1114,X1114,Z1114,AB1114,AD1114)</f>
        <v>672.84</v>
      </c>
      <c r="M1114" s="38">
        <f t="shared" si="2356"/>
        <v>861</v>
      </c>
      <c r="N1114" s="38">
        <f t="shared" si="2318"/>
        <v>672.84</v>
      </c>
      <c r="O1114" s="38">
        <f t="shared" si="2319"/>
        <v>861</v>
      </c>
      <c r="P1114" s="39"/>
      <c r="Q1114" s="39"/>
      <c r="R1114" s="39"/>
      <c r="S1114" s="39"/>
      <c r="T1114" s="39"/>
      <c r="U1114" s="39"/>
      <c r="V1114" s="39"/>
      <c r="W1114" s="39"/>
      <c r="X1114" s="39"/>
      <c r="Y1114" s="39"/>
      <c r="Z1114" s="39"/>
      <c r="AA1114" s="39"/>
      <c r="AB1114" s="39"/>
      <c r="AC1114" s="39"/>
      <c r="AD1114" s="40"/>
      <c r="AE1114" s="40"/>
      <c r="AF1114" s="41">
        <f t="shared" si="2193"/>
        <v>0</v>
      </c>
      <c r="AG1114" s="42"/>
    </row>
    <row r="1115" spans="1:33" ht="13.8">
      <c r="A1115" s="30" t="s">
        <v>5791</v>
      </c>
      <c r="B1115" s="30" t="s">
        <v>5792</v>
      </c>
      <c r="C1115" s="43"/>
      <c r="D1115" s="44"/>
      <c r="E1115" s="44"/>
      <c r="F1115" s="35">
        <f t="shared" si="2304"/>
        <v>0</v>
      </c>
      <c r="G1115" s="35">
        <f t="shared" si="2305"/>
        <v>0</v>
      </c>
      <c r="H1115" s="35">
        <f t="shared" si="2160"/>
        <v>0</v>
      </c>
      <c r="I1115" s="21">
        <f t="shared" si="2340"/>
        <v>28</v>
      </c>
      <c r="J1115" s="37">
        <f t="shared" ref="J1115:K1115" si="2357">MAX(N1115,P1115,R1115,T1115,V1115,X1115,Z1115,AB1115,AD1115)</f>
        <v>448.56</v>
      </c>
      <c r="K1115" s="37">
        <f t="shared" si="2357"/>
        <v>574</v>
      </c>
      <c r="L1115" s="38">
        <f t="shared" ref="L1115:M1115" si="2358">MIN(N1115,P1115,R1115,T1115,V1115,X1115,Z1115,AB1115,AD1115)</f>
        <v>448.56</v>
      </c>
      <c r="M1115" s="38">
        <f t="shared" si="2358"/>
        <v>574</v>
      </c>
      <c r="N1115" s="38">
        <f t="shared" si="2318"/>
        <v>448.56</v>
      </c>
      <c r="O1115" s="38">
        <f t="shared" si="2319"/>
        <v>574</v>
      </c>
      <c r="P1115" s="39"/>
      <c r="Q1115" s="39"/>
      <c r="R1115" s="39"/>
      <c r="S1115" s="39"/>
      <c r="T1115" s="39"/>
      <c r="U1115" s="39"/>
      <c r="V1115" s="39"/>
      <c r="W1115" s="39"/>
      <c r="X1115" s="39"/>
      <c r="Y1115" s="39"/>
      <c r="Z1115" s="39"/>
      <c r="AA1115" s="39"/>
      <c r="AB1115" s="39"/>
      <c r="AC1115" s="39"/>
      <c r="AD1115" s="40"/>
      <c r="AE1115" s="40"/>
      <c r="AF1115" s="41">
        <f t="shared" si="2193"/>
        <v>0</v>
      </c>
      <c r="AG1115" s="42"/>
    </row>
    <row r="1116" spans="1:33" ht="13.8">
      <c r="A1116" s="30" t="s">
        <v>5793</v>
      </c>
      <c r="B1116" s="30" t="s">
        <v>5794</v>
      </c>
      <c r="C1116" s="43"/>
      <c r="D1116" s="44"/>
      <c r="E1116" s="44"/>
      <c r="F1116" s="35">
        <f t="shared" si="2304"/>
        <v>0</v>
      </c>
      <c r="G1116" s="35">
        <f t="shared" si="2305"/>
        <v>0</v>
      </c>
      <c r="H1116" s="35">
        <f t="shared" si="2160"/>
        <v>0</v>
      </c>
      <c r="I1116" s="21">
        <f t="shared" si="2340"/>
        <v>28</v>
      </c>
      <c r="J1116" s="37">
        <f t="shared" ref="J1116:K1116" si="2359">MAX(N1116,P1116,R1116,T1116,V1116,X1116,Z1116,AB1116,AD1116)</f>
        <v>448.56</v>
      </c>
      <c r="K1116" s="37">
        <f t="shared" si="2359"/>
        <v>574</v>
      </c>
      <c r="L1116" s="38">
        <f t="shared" ref="L1116:M1116" si="2360">MIN(N1116,P1116,R1116,T1116,V1116,X1116,Z1116,AB1116,AD1116)</f>
        <v>448.56</v>
      </c>
      <c r="M1116" s="38">
        <f t="shared" si="2360"/>
        <v>574</v>
      </c>
      <c r="N1116" s="38">
        <f t="shared" si="2318"/>
        <v>448.56</v>
      </c>
      <c r="O1116" s="38">
        <f t="shared" si="2319"/>
        <v>574</v>
      </c>
      <c r="P1116" s="39"/>
      <c r="Q1116" s="39"/>
      <c r="R1116" s="39"/>
      <c r="S1116" s="39"/>
      <c r="T1116" s="39"/>
      <c r="U1116" s="39"/>
      <c r="V1116" s="39"/>
      <c r="W1116" s="39"/>
      <c r="X1116" s="39"/>
      <c r="Y1116" s="39"/>
      <c r="Z1116" s="39"/>
      <c r="AA1116" s="39"/>
      <c r="AB1116" s="39"/>
      <c r="AC1116" s="39"/>
      <c r="AD1116" s="40"/>
      <c r="AE1116" s="40"/>
      <c r="AF1116" s="41">
        <f t="shared" si="2193"/>
        <v>0</v>
      </c>
      <c r="AG1116" s="42"/>
    </row>
    <row r="1117" spans="1:33" ht="13.8">
      <c r="A1117" s="30" t="s">
        <v>2882</v>
      </c>
      <c r="B1117" s="30" t="s">
        <v>5796</v>
      </c>
      <c r="C1117" s="43"/>
      <c r="D1117" s="44"/>
      <c r="E1117" s="44"/>
      <c r="F1117" s="35">
        <f t="shared" si="2304"/>
        <v>0</v>
      </c>
      <c r="G1117" s="35">
        <f t="shared" si="2305"/>
        <v>0</v>
      </c>
      <c r="H1117" s="35">
        <f t="shared" si="2160"/>
        <v>0</v>
      </c>
      <c r="I1117" s="17">
        <v>18</v>
      </c>
      <c r="J1117" s="37">
        <f t="shared" ref="J1117:K1117" si="2361">MAX(N1117,P1117,R1117,T1117,V1117,X1117,Z1117,AB1117,AD1117)</f>
        <v>711.29</v>
      </c>
      <c r="K1117" s="37">
        <f t="shared" si="2361"/>
        <v>910</v>
      </c>
      <c r="L1117" s="38">
        <f t="shared" ref="L1117:M1117" si="2362">MIN(N1117,P1117,R1117,T1117,V1117,X1117,Z1117,AB1117,AD1117)</f>
        <v>541</v>
      </c>
      <c r="M1117" s="38">
        <f t="shared" si="2362"/>
        <v>639</v>
      </c>
      <c r="N1117" s="38">
        <f t="shared" si="2318"/>
        <v>711.29</v>
      </c>
      <c r="O1117" s="38">
        <f t="shared" si="2319"/>
        <v>910</v>
      </c>
      <c r="P1117" s="39"/>
      <c r="Q1117" s="39"/>
      <c r="R1117" s="39"/>
      <c r="S1117" s="39"/>
      <c r="T1117" s="39"/>
      <c r="U1117" s="39"/>
      <c r="V1117" s="39">
        <f>VLOOKUP(A1117,Reo_LI,9,FALSE)</f>
        <v>541</v>
      </c>
      <c r="W1117" s="39">
        <f>VLOOKUP(A1117,Reo_LI,11,FALSE)</f>
        <v>639</v>
      </c>
      <c r="X1117" s="39"/>
      <c r="Y1117" s="39"/>
      <c r="Z1117" s="39"/>
      <c r="AA1117" s="39"/>
      <c r="AB1117" s="39"/>
      <c r="AC1117" s="39"/>
      <c r="AD1117" s="40"/>
      <c r="AE1117" s="40"/>
      <c r="AF1117" s="41">
        <f t="shared" si="2193"/>
        <v>0</v>
      </c>
      <c r="AG1117" s="42"/>
    </row>
    <row r="1118" spans="1:33" ht="13.8">
      <c r="A1118" s="30" t="s">
        <v>2884</v>
      </c>
      <c r="B1118" s="30" t="s">
        <v>5797</v>
      </c>
      <c r="C1118" s="43"/>
      <c r="D1118" s="44"/>
      <c r="E1118" s="44"/>
      <c r="F1118" s="35">
        <f t="shared" si="2304"/>
        <v>0</v>
      </c>
      <c r="G1118" s="35">
        <f t="shared" si="2305"/>
        <v>0</v>
      </c>
      <c r="H1118" s="35">
        <f t="shared" si="2160"/>
        <v>0</v>
      </c>
      <c r="I1118" s="17">
        <v>18</v>
      </c>
      <c r="J1118" s="37">
        <f t="shared" ref="J1118:K1118" si="2363">MAX(N1118,P1118,R1118,T1118,V1118,X1118,Z1118,AB1118,AD1118)</f>
        <v>711.29</v>
      </c>
      <c r="K1118" s="37">
        <f t="shared" si="2363"/>
        <v>910</v>
      </c>
      <c r="L1118" s="38">
        <f t="shared" ref="L1118:M1118" si="2364">MIN(N1118,P1118,R1118,T1118,V1118,X1118,Z1118,AB1118,AD1118)</f>
        <v>497</v>
      </c>
      <c r="M1118" s="38">
        <f t="shared" si="2364"/>
        <v>587</v>
      </c>
      <c r="N1118" s="38">
        <f t="shared" si="2318"/>
        <v>711.29</v>
      </c>
      <c r="O1118" s="38">
        <f t="shared" si="2319"/>
        <v>910</v>
      </c>
      <c r="P1118" s="39"/>
      <c r="Q1118" s="39"/>
      <c r="R1118" s="39"/>
      <c r="S1118" s="39"/>
      <c r="T1118" s="39"/>
      <c r="U1118" s="39"/>
      <c r="V1118" s="39">
        <f>VLOOKUP(A1118,Reo_LI,9,FALSE)</f>
        <v>497</v>
      </c>
      <c r="W1118" s="39">
        <f>VLOOKUP(A1118,Reo_LI,11,FALSE)</f>
        <v>587</v>
      </c>
      <c r="X1118" s="39"/>
      <c r="Y1118" s="39"/>
      <c r="Z1118" s="39"/>
      <c r="AA1118" s="39"/>
      <c r="AB1118" s="39"/>
      <c r="AC1118" s="39"/>
      <c r="AD1118" s="40"/>
      <c r="AE1118" s="40"/>
      <c r="AF1118" s="41">
        <f t="shared" si="2193"/>
        <v>0</v>
      </c>
      <c r="AG1118" s="42"/>
    </row>
    <row r="1119" spans="1:33" ht="13.8">
      <c r="A1119" s="30" t="s">
        <v>531</v>
      </c>
      <c r="B1119" s="30" t="s">
        <v>836</v>
      </c>
      <c r="C1119" s="43"/>
      <c r="D1119" s="44"/>
      <c r="E1119" s="44"/>
      <c r="F1119" s="35">
        <f t="shared" si="2304"/>
        <v>1</v>
      </c>
      <c r="G1119" s="35">
        <f t="shared" si="2305"/>
        <v>1</v>
      </c>
      <c r="H1119" s="35">
        <f t="shared" si="2160"/>
        <v>0</v>
      </c>
      <c r="I1119" s="17">
        <v>18</v>
      </c>
      <c r="J1119" s="37">
        <f t="shared" ref="J1119:K1119" si="2365">MAX(N1119,P1119,R1119,T1119,V1119,X1119,Z1119,AB1119,AD1119)</f>
        <v>672.84</v>
      </c>
      <c r="K1119" s="37">
        <f t="shared" si="2365"/>
        <v>861</v>
      </c>
      <c r="L1119" s="38">
        <f t="shared" ref="L1119:M1119" si="2366">MIN(N1119,P1119,R1119,T1119,V1119,X1119,Z1119,AB1119,AD1119)</f>
        <v>663</v>
      </c>
      <c r="M1119" s="38">
        <f t="shared" si="2366"/>
        <v>783</v>
      </c>
      <c r="N1119" s="38">
        <f t="shared" si="2318"/>
        <v>672.84</v>
      </c>
      <c r="O1119" s="38">
        <f t="shared" si="2319"/>
        <v>861</v>
      </c>
      <c r="P1119" s="39"/>
      <c r="Q1119" s="39"/>
      <c r="R1119" s="39"/>
      <c r="S1119" s="39"/>
      <c r="T1119" s="39"/>
      <c r="U1119" s="39"/>
      <c r="V1119" s="39">
        <f>VLOOKUP(A1119,Reo_LI,9,FALSE)</f>
        <v>663</v>
      </c>
      <c r="W1119" s="39">
        <f>VLOOKUP(A1119,Reo_LI,11,FALSE)</f>
        <v>783</v>
      </c>
      <c r="X1119" s="39"/>
      <c r="Y1119" s="39"/>
      <c r="Z1119" s="39"/>
      <c r="AA1119" s="39"/>
      <c r="AB1119" s="39"/>
      <c r="AC1119" s="39"/>
      <c r="AD1119" s="40"/>
      <c r="AE1119" s="40"/>
      <c r="AF1119" s="41">
        <f t="shared" si="2193"/>
        <v>0</v>
      </c>
      <c r="AG1119" s="42"/>
    </row>
    <row r="1120" spans="1:33" ht="13.8">
      <c r="A1120" s="30" t="s">
        <v>5798</v>
      </c>
      <c r="B1120" s="30" t="s">
        <v>5799</v>
      </c>
      <c r="C1120" s="43"/>
      <c r="D1120" s="44"/>
      <c r="E1120" s="44"/>
      <c r="F1120" s="35">
        <f t="shared" si="2304"/>
        <v>0</v>
      </c>
      <c r="G1120" s="35">
        <f t="shared" si="2305"/>
        <v>0</v>
      </c>
      <c r="H1120" s="35">
        <f t="shared" si="2160"/>
        <v>0</v>
      </c>
      <c r="I1120" s="21">
        <f>VLOOKUP(A1120,Old_Inventory,9,FALSE)</f>
        <v>28</v>
      </c>
      <c r="J1120" s="37">
        <f t="shared" ref="J1120:K1120" si="2367">MAX(N1120,P1120,R1120,T1120,V1120,X1120,Z1120,AB1120,AD1120)</f>
        <v>1730.16</v>
      </c>
      <c r="K1120" s="37">
        <f t="shared" si="2367"/>
        <v>2215</v>
      </c>
      <c r="L1120" s="38">
        <f t="shared" ref="L1120:M1120" si="2368">MIN(N1120,P1120,R1120,T1120,V1120,X1120,Z1120,AB1120,AD1120)</f>
        <v>1730.16</v>
      </c>
      <c r="M1120" s="38">
        <f t="shared" si="2368"/>
        <v>2215</v>
      </c>
      <c r="N1120" s="38">
        <f t="shared" si="2318"/>
        <v>1730.16</v>
      </c>
      <c r="O1120" s="38">
        <f t="shared" si="2319"/>
        <v>2215</v>
      </c>
      <c r="P1120" s="39"/>
      <c r="Q1120" s="39"/>
      <c r="R1120" s="39"/>
      <c r="S1120" s="39"/>
      <c r="T1120" s="39"/>
      <c r="U1120" s="39"/>
      <c r="V1120" s="39"/>
      <c r="W1120" s="39"/>
      <c r="X1120" s="39"/>
      <c r="Y1120" s="39"/>
      <c r="Z1120" s="39"/>
      <c r="AA1120" s="39"/>
      <c r="AB1120" s="39"/>
      <c r="AC1120" s="39"/>
      <c r="AD1120" s="40"/>
      <c r="AE1120" s="40"/>
      <c r="AF1120" s="41">
        <f t="shared" si="2193"/>
        <v>0</v>
      </c>
      <c r="AG1120" s="42"/>
    </row>
    <row r="1121" spans="1:33" ht="13.8">
      <c r="A1121" s="30" t="s">
        <v>2886</v>
      </c>
      <c r="B1121" s="30" t="s">
        <v>5800</v>
      </c>
      <c r="C1121" s="43"/>
      <c r="D1121" s="44"/>
      <c r="E1121" s="44"/>
      <c r="F1121" s="35">
        <f t="shared" si="2304"/>
        <v>0</v>
      </c>
      <c r="G1121" s="35">
        <f t="shared" si="2305"/>
        <v>0</v>
      </c>
      <c r="H1121" s="35">
        <f t="shared" si="2160"/>
        <v>0</v>
      </c>
      <c r="I1121" s="17">
        <v>18</v>
      </c>
      <c r="J1121" s="37">
        <f t="shared" ref="J1121:K1121" si="2369">MAX(N1121,P1121,R1121,T1121,V1121,X1121,Z1121,AB1121,AD1121)</f>
        <v>736.92</v>
      </c>
      <c r="K1121" s="37">
        <f t="shared" si="2369"/>
        <v>943</v>
      </c>
      <c r="L1121" s="38">
        <f t="shared" ref="L1121:M1121" si="2370">MIN(N1121,P1121,R1121,T1121,V1121,X1121,Z1121,AB1121,AD1121)</f>
        <v>591</v>
      </c>
      <c r="M1121" s="38">
        <f t="shared" si="2370"/>
        <v>698</v>
      </c>
      <c r="N1121" s="38">
        <f t="shared" si="2318"/>
        <v>736.92</v>
      </c>
      <c r="O1121" s="38">
        <f t="shared" si="2319"/>
        <v>943</v>
      </c>
      <c r="P1121" s="39"/>
      <c r="Q1121" s="39"/>
      <c r="R1121" s="39"/>
      <c r="S1121" s="39"/>
      <c r="T1121" s="39"/>
      <c r="U1121" s="39"/>
      <c r="V1121" s="39">
        <f>VLOOKUP(A1121,Reo_LI,9,FALSE)</f>
        <v>591</v>
      </c>
      <c r="W1121" s="39">
        <f>VLOOKUP(A1121,Reo_LI,11,FALSE)</f>
        <v>698</v>
      </c>
      <c r="X1121" s="39"/>
      <c r="Y1121" s="39"/>
      <c r="Z1121" s="39"/>
      <c r="AA1121" s="39"/>
      <c r="AB1121" s="39"/>
      <c r="AC1121" s="39"/>
      <c r="AD1121" s="40"/>
      <c r="AE1121" s="40"/>
      <c r="AF1121" s="41">
        <f t="shared" si="2193"/>
        <v>0</v>
      </c>
      <c r="AG1121" s="42"/>
    </row>
    <row r="1122" spans="1:33" ht="13.8">
      <c r="A1122" s="30" t="s">
        <v>2888</v>
      </c>
      <c r="B1122" s="30" t="s">
        <v>5801</v>
      </c>
      <c r="C1122" s="43"/>
      <c r="D1122" s="44"/>
      <c r="E1122" s="44"/>
      <c r="F1122" s="35">
        <f t="shared" si="2304"/>
        <v>0</v>
      </c>
      <c r="G1122" s="35">
        <f t="shared" si="2305"/>
        <v>0</v>
      </c>
      <c r="H1122" s="35">
        <f t="shared" si="2160"/>
        <v>0</v>
      </c>
      <c r="I1122" s="17">
        <v>18</v>
      </c>
      <c r="J1122" s="37">
        <f t="shared" ref="J1122:K1122" si="2371">MAX(N1122,P1122,R1122,T1122,V1122,X1122,Z1122,AB1122,AD1122)</f>
        <v>672.84</v>
      </c>
      <c r="K1122" s="37">
        <f t="shared" si="2371"/>
        <v>861</v>
      </c>
      <c r="L1122" s="38">
        <f t="shared" ref="L1122:M1122" si="2372">MIN(N1122,P1122,R1122,T1122,V1122,X1122,Z1122,AB1122,AD1122)</f>
        <v>492</v>
      </c>
      <c r="M1122" s="38">
        <f t="shared" si="2372"/>
        <v>581</v>
      </c>
      <c r="N1122" s="38">
        <f t="shared" si="2318"/>
        <v>672.84</v>
      </c>
      <c r="O1122" s="38">
        <f t="shared" si="2319"/>
        <v>861</v>
      </c>
      <c r="P1122" s="39"/>
      <c r="Q1122" s="39"/>
      <c r="R1122" s="39"/>
      <c r="S1122" s="39"/>
      <c r="T1122" s="39"/>
      <c r="U1122" s="39"/>
      <c r="V1122" s="39">
        <f>VLOOKUP(A1122,Reo_LI,9,FALSE)</f>
        <v>492</v>
      </c>
      <c r="W1122" s="39">
        <f>VLOOKUP(A1122,Reo_LI,11,FALSE)</f>
        <v>581</v>
      </c>
      <c r="X1122" s="39"/>
      <c r="Y1122" s="39"/>
      <c r="Z1122" s="39"/>
      <c r="AA1122" s="39"/>
      <c r="AB1122" s="39"/>
      <c r="AC1122" s="39"/>
      <c r="AD1122" s="40"/>
      <c r="AE1122" s="40"/>
      <c r="AF1122" s="41">
        <f t="shared" si="2193"/>
        <v>0</v>
      </c>
      <c r="AG1122" s="42"/>
    </row>
    <row r="1123" spans="1:33" ht="13.8">
      <c r="A1123" s="30" t="s">
        <v>2890</v>
      </c>
      <c r="B1123" s="30" t="s">
        <v>2891</v>
      </c>
      <c r="C1123" s="43"/>
      <c r="D1123" s="44"/>
      <c r="E1123" s="44"/>
      <c r="F1123" s="35">
        <f t="shared" si="2304"/>
        <v>0</v>
      </c>
      <c r="G1123" s="35">
        <f t="shared" si="2305"/>
        <v>0</v>
      </c>
      <c r="H1123" s="35">
        <f t="shared" si="2160"/>
        <v>0</v>
      </c>
      <c r="I1123" s="17">
        <v>18</v>
      </c>
      <c r="J1123" s="37">
        <f t="shared" ref="J1123:K1123" si="2373">MAX(N1123,P1123,R1123,T1123,V1123,X1123,Z1123,AB1123,AD1123)</f>
        <v>570.30999999999995</v>
      </c>
      <c r="K1123" s="37">
        <f t="shared" si="2373"/>
        <v>730</v>
      </c>
      <c r="L1123" s="38">
        <f t="shared" ref="L1123:M1123" si="2374">MIN(N1123,P1123,R1123,T1123,V1123,X1123,Z1123,AB1123,AD1123)</f>
        <v>513</v>
      </c>
      <c r="M1123" s="38">
        <f t="shared" si="2374"/>
        <v>606</v>
      </c>
      <c r="N1123" s="38">
        <f t="shared" si="2318"/>
        <v>570.30999999999995</v>
      </c>
      <c r="O1123" s="38">
        <f t="shared" si="2319"/>
        <v>730</v>
      </c>
      <c r="P1123" s="39"/>
      <c r="Q1123" s="39"/>
      <c r="R1123" s="39"/>
      <c r="S1123" s="39"/>
      <c r="T1123" s="39"/>
      <c r="U1123" s="39"/>
      <c r="V1123" s="39">
        <f>VLOOKUP(A1123,Reo_LI,9,FALSE)</f>
        <v>513</v>
      </c>
      <c r="W1123" s="39">
        <f>VLOOKUP(A1123,Reo_LI,11,FALSE)</f>
        <v>606</v>
      </c>
      <c r="X1123" s="39"/>
      <c r="Y1123" s="39"/>
      <c r="Z1123" s="39"/>
      <c r="AA1123" s="39"/>
      <c r="AB1123" s="39"/>
      <c r="AC1123" s="39"/>
      <c r="AD1123" s="40"/>
      <c r="AE1123" s="40"/>
      <c r="AF1123" s="41">
        <f t="shared" si="2193"/>
        <v>0</v>
      </c>
      <c r="AG1123" s="42"/>
    </row>
    <row r="1124" spans="1:33" ht="13.8">
      <c r="A1124" s="30" t="s">
        <v>5802</v>
      </c>
      <c r="B1124" s="30" t="s">
        <v>5803</v>
      </c>
      <c r="C1124" s="43"/>
      <c r="D1124" s="44"/>
      <c r="E1124" s="44"/>
      <c r="F1124" s="35">
        <f t="shared" si="2304"/>
        <v>0</v>
      </c>
      <c r="G1124" s="35">
        <f t="shared" si="2305"/>
        <v>0</v>
      </c>
      <c r="H1124" s="35">
        <f t="shared" si="2160"/>
        <v>0</v>
      </c>
      <c r="I1124" s="21">
        <f t="shared" ref="I1124:I1134" si="2375">VLOOKUP(A1124,Old_Inventory,9,FALSE)</f>
        <v>28</v>
      </c>
      <c r="J1124" s="37">
        <f t="shared" ref="J1124:K1124" si="2376">MAX(N1124,P1124,R1124,T1124,V1124,X1124,Z1124,AB1124,AD1124)</f>
        <v>589.54</v>
      </c>
      <c r="K1124" s="37">
        <f t="shared" si="2376"/>
        <v>755</v>
      </c>
      <c r="L1124" s="38">
        <f t="shared" ref="L1124:M1124" si="2377">MIN(N1124,P1124,R1124,T1124,V1124,X1124,Z1124,AB1124,AD1124)</f>
        <v>589.54</v>
      </c>
      <c r="M1124" s="38">
        <f t="shared" si="2377"/>
        <v>755</v>
      </c>
      <c r="N1124" s="38">
        <f t="shared" si="2318"/>
        <v>589.54</v>
      </c>
      <c r="O1124" s="38">
        <f t="shared" si="2319"/>
        <v>755</v>
      </c>
      <c r="P1124" s="39"/>
      <c r="Q1124" s="39"/>
      <c r="R1124" s="39"/>
      <c r="S1124" s="39"/>
      <c r="T1124" s="39"/>
      <c r="U1124" s="39"/>
      <c r="V1124" s="39"/>
      <c r="W1124" s="39"/>
      <c r="X1124" s="39"/>
      <c r="Y1124" s="39"/>
      <c r="Z1124" s="39"/>
      <c r="AA1124" s="39"/>
      <c r="AB1124" s="39"/>
      <c r="AC1124" s="39"/>
      <c r="AD1124" s="40"/>
      <c r="AE1124" s="40"/>
      <c r="AF1124" s="41">
        <f t="shared" si="2193"/>
        <v>0</v>
      </c>
      <c r="AG1124" s="42"/>
    </row>
    <row r="1125" spans="1:33" ht="13.8">
      <c r="A1125" s="30" t="s">
        <v>5804</v>
      </c>
      <c r="B1125" s="30" t="s">
        <v>5805</v>
      </c>
      <c r="C1125" s="43"/>
      <c r="D1125" s="44"/>
      <c r="E1125" s="44"/>
      <c r="F1125" s="35">
        <f t="shared" si="2304"/>
        <v>0</v>
      </c>
      <c r="G1125" s="35">
        <f t="shared" si="2305"/>
        <v>0</v>
      </c>
      <c r="H1125" s="35">
        <f t="shared" si="2160"/>
        <v>0</v>
      </c>
      <c r="I1125" s="21">
        <f t="shared" si="2375"/>
        <v>28</v>
      </c>
      <c r="J1125" s="37">
        <f t="shared" ref="J1125:K1125" si="2378">MAX(N1125,P1125,R1125,T1125,V1125,X1125,Z1125,AB1125,AD1125)</f>
        <v>820.22</v>
      </c>
      <c r="K1125" s="37">
        <f t="shared" si="2378"/>
        <v>1050</v>
      </c>
      <c r="L1125" s="38">
        <f t="shared" ref="L1125:M1125" si="2379">MIN(N1125,P1125,R1125,T1125,V1125,X1125,Z1125,AB1125,AD1125)</f>
        <v>820.22</v>
      </c>
      <c r="M1125" s="38">
        <f t="shared" si="2379"/>
        <v>1050</v>
      </c>
      <c r="N1125" s="38">
        <f t="shared" si="2318"/>
        <v>820.22</v>
      </c>
      <c r="O1125" s="38">
        <f t="shared" si="2319"/>
        <v>1050</v>
      </c>
      <c r="P1125" s="39"/>
      <c r="Q1125" s="39"/>
      <c r="R1125" s="39"/>
      <c r="S1125" s="39"/>
      <c r="T1125" s="39"/>
      <c r="U1125" s="39"/>
      <c r="V1125" s="39"/>
      <c r="W1125" s="39"/>
      <c r="X1125" s="39"/>
      <c r="Y1125" s="39"/>
      <c r="Z1125" s="39"/>
      <c r="AA1125" s="39"/>
      <c r="AB1125" s="39"/>
      <c r="AC1125" s="39"/>
      <c r="AD1125" s="40"/>
      <c r="AE1125" s="40"/>
      <c r="AF1125" s="41">
        <f t="shared" si="2193"/>
        <v>0</v>
      </c>
      <c r="AG1125" s="42"/>
    </row>
    <row r="1126" spans="1:33" ht="27.6">
      <c r="A1126" s="30" t="s">
        <v>5806</v>
      </c>
      <c r="B1126" s="30" t="s">
        <v>5807</v>
      </c>
      <c r="C1126" s="43"/>
      <c r="D1126" s="44"/>
      <c r="E1126" s="44"/>
      <c r="F1126" s="35">
        <f t="shared" si="2304"/>
        <v>0</v>
      </c>
      <c r="G1126" s="35">
        <f t="shared" si="2305"/>
        <v>0</v>
      </c>
      <c r="H1126" s="35">
        <f t="shared" si="2160"/>
        <v>0</v>
      </c>
      <c r="I1126" s="21">
        <f t="shared" si="2375"/>
        <v>28</v>
      </c>
      <c r="J1126" s="37">
        <f t="shared" ref="J1126:K1126" si="2380">MAX(N1126,P1126,R1126,T1126,V1126,X1126,Z1126,AB1126,AD1126)</f>
        <v>807.41</v>
      </c>
      <c r="K1126" s="37">
        <f t="shared" si="2380"/>
        <v>1033</v>
      </c>
      <c r="L1126" s="38">
        <f t="shared" ref="L1126:M1126" si="2381">MIN(N1126,P1126,R1126,T1126,V1126,X1126,Z1126,AB1126,AD1126)</f>
        <v>807.41</v>
      </c>
      <c r="M1126" s="38">
        <f t="shared" si="2381"/>
        <v>1033</v>
      </c>
      <c r="N1126" s="38">
        <f t="shared" si="2318"/>
        <v>807.41</v>
      </c>
      <c r="O1126" s="38">
        <f t="shared" si="2319"/>
        <v>1033</v>
      </c>
      <c r="P1126" s="39"/>
      <c r="Q1126" s="39"/>
      <c r="R1126" s="39"/>
      <c r="S1126" s="39"/>
      <c r="T1126" s="39"/>
      <c r="U1126" s="39"/>
      <c r="V1126" s="39"/>
      <c r="W1126" s="39"/>
      <c r="X1126" s="39"/>
      <c r="Y1126" s="39"/>
      <c r="Z1126" s="39"/>
      <c r="AA1126" s="39"/>
      <c r="AB1126" s="39"/>
      <c r="AC1126" s="39"/>
      <c r="AD1126" s="40"/>
      <c r="AE1126" s="40"/>
      <c r="AF1126" s="41">
        <f t="shared" si="2193"/>
        <v>0</v>
      </c>
      <c r="AG1126" s="42"/>
    </row>
    <row r="1127" spans="1:33" ht="13.8">
      <c r="A1127" s="30" t="s">
        <v>5808</v>
      </c>
      <c r="B1127" s="30" t="s">
        <v>5809</v>
      </c>
      <c r="C1127" s="43"/>
      <c r="D1127" s="44"/>
      <c r="E1127" s="44"/>
      <c r="F1127" s="35">
        <f t="shared" si="2304"/>
        <v>0</v>
      </c>
      <c r="G1127" s="35">
        <f t="shared" si="2305"/>
        <v>0</v>
      </c>
      <c r="H1127" s="35">
        <f t="shared" si="2160"/>
        <v>0</v>
      </c>
      <c r="I1127" s="21">
        <f t="shared" si="2375"/>
        <v>28</v>
      </c>
      <c r="J1127" s="37">
        <f t="shared" ref="J1127:K1127" si="2382">MAX(N1127,P1127,R1127,T1127,V1127,X1127,Z1127,AB1127,AD1127)</f>
        <v>1595.59</v>
      </c>
      <c r="K1127" s="37">
        <f t="shared" si="2382"/>
        <v>2042</v>
      </c>
      <c r="L1127" s="38">
        <f t="shared" ref="L1127:M1127" si="2383">MIN(N1127,P1127,R1127,T1127,V1127,X1127,Z1127,AB1127,AD1127)</f>
        <v>1595.59</v>
      </c>
      <c r="M1127" s="38">
        <f t="shared" si="2383"/>
        <v>2042</v>
      </c>
      <c r="N1127" s="38">
        <f t="shared" si="2318"/>
        <v>1595.59</v>
      </c>
      <c r="O1127" s="38">
        <f t="shared" si="2319"/>
        <v>2042</v>
      </c>
      <c r="P1127" s="39"/>
      <c r="Q1127" s="39"/>
      <c r="R1127" s="39"/>
      <c r="S1127" s="39"/>
      <c r="T1127" s="39"/>
      <c r="U1127" s="39"/>
      <c r="V1127" s="39"/>
      <c r="W1127" s="39"/>
      <c r="X1127" s="39"/>
      <c r="Y1127" s="39"/>
      <c r="Z1127" s="39"/>
      <c r="AA1127" s="39"/>
      <c r="AB1127" s="39"/>
      <c r="AC1127" s="39"/>
      <c r="AD1127" s="40"/>
      <c r="AE1127" s="40"/>
      <c r="AF1127" s="41">
        <f t="shared" si="2193"/>
        <v>0</v>
      </c>
      <c r="AG1127" s="42"/>
    </row>
    <row r="1128" spans="1:33" ht="13.8">
      <c r="A1128" s="30" t="s">
        <v>5810</v>
      </c>
      <c r="B1128" s="30" t="s">
        <v>5811</v>
      </c>
      <c r="C1128" s="43"/>
      <c r="D1128" s="44"/>
      <c r="E1128" s="44"/>
      <c r="F1128" s="35">
        <f t="shared" si="2304"/>
        <v>0</v>
      </c>
      <c r="G1128" s="35">
        <f t="shared" si="2305"/>
        <v>0</v>
      </c>
      <c r="H1128" s="35">
        <f t="shared" si="2160"/>
        <v>0</v>
      </c>
      <c r="I1128" s="21">
        <f t="shared" si="2375"/>
        <v>28</v>
      </c>
      <c r="J1128" s="37">
        <f t="shared" ref="J1128:K1128" si="2384">MAX(N1128,P1128,R1128,T1128,V1128,X1128,Z1128,AB1128,AD1128)</f>
        <v>685.66</v>
      </c>
      <c r="K1128" s="37">
        <f t="shared" si="2384"/>
        <v>878</v>
      </c>
      <c r="L1128" s="38">
        <f t="shared" ref="L1128:M1128" si="2385">MIN(N1128,P1128,R1128,T1128,V1128,X1128,Z1128,AB1128,AD1128)</f>
        <v>685.66</v>
      </c>
      <c r="M1128" s="38">
        <f t="shared" si="2385"/>
        <v>878</v>
      </c>
      <c r="N1128" s="38">
        <f t="shared" si="2318"/>
        <v>685.66</v>
      </c>
      <c r="O1128" s="38">
        <f t="shared" si="2319"/>
        <v>878</v>
      </c>
      <c r="P1128" s="39"/>
      <c r="Q1128" s="39"/>
      <c r="R1128" s="39"/>
      <c r="S1128" s="39"/>
      <c r="T1128" s="39"/>
      <c r="U1128" s="39"/>
      <c r="V1128" s="39"/>
      <c r="W1128" s="39"/>
      <c r="X1128" s="39"/>
      <c r="Y1128" s="39"/>
      <c r="Z1128" s="39"/>
      <c r="AA1128" s="39"/>
      <c r="AB1128" s="39"/>
      <c r="AC1128" s="39"/>
      <c r="AD1128" s="40"/>
      <c r="AE1128" s="40"/>
      <c r="AF1128" s="41">
        <f t="shared" si="2193"/>
        <v>0</v>
      </c>
      <c r="AG1128" s="42"/>
    </row>
    <row r="1129" spans="1:33" ht="13.8">
      <c r="A1129" s="30" t="s">
        <v>5812</v>
      </c>
      <c r="B1129" s="30" t="s">
        <v>5813</v>
      </c>
      <c r="C1129" s="43"/>
      <c r="D1129" s="44"/>
      <c r="E1129" s="44"/>
      <c r="F1129" s="35">
        <f t="shared" si="2304"/>
        <v>0</v>
      </c>
      <c r="G1129" s="35">
        <f t="shared" si="2305"/>
        <v>0</v>
      </c>
      <c r="H1129" s="35">
        <f t="shared" si="2160"/>
        <v>0</v>
      </c>
      <c r="I1129" s="21">
        <f t="shared" si="2375"/>
        <v>28</v>
      </c>
      <c r="J1129" s="37">
        <f t="shared" ref="J1129:K1129" si="2386">MAX(N1129,P1129,R1129,T1129,V1129,X1129,Z1129,AB1129,AD1129)</f>
        <v>807.41</v>
      </c>
      <c r="K1129" s="37">
        <f t="shared" si="2386"/>
        <v>1033</v>
      </c>
      <c r="L1129" s="38">
        <f t="shared" ref="L1129:M1129" si="2387">MIN(N1129,P1129,R1129,T1129,V1129,X1129,Z1129,AB1129,AD1129)</f>
        <v>807.41</v>
      </c>
      <c r="M1129" s="38">
        <f t="shared" si="2387"/>
        <v>1033</v>
      </c>
      <c r="N1129" s="38">
        <f t="shared" si="2318"/>
        <v>807.41</v>
      </c>
      <c r="O1129" s="38">
        <f t="shared" si="2319"/>
        <v>1033</v>
      </c>
      <c r="P1129" s="39"/>
      <c r="Q1129" s="39"/>
      <c r="R1129" s="39"/>
      <c r="S1129" s="39"/>
      <c r="T1129" s="39"/>
      <c r="U1129" s="39"/>
      <c r="V1129" s="39"/>
      <c r="W1129" s="39"/>
      <c r="X1129" s="39"/>
      <c r="Y1129" s="39"/>
      <c r="Z1129" s="39"/>
      <c r="AA1129" s="39"/>
      <c r="AB1129" s="39"/>
      <c r="AC1129" s="39"/>
      <c r="AD1129" s="40"/>
      <c r="AE1129" s="40"/>
      <c r="AF1129" s="41">
        <f t="shared" si="2193"/>
        <v>0</v>
      </c>
      <c r="AG1129" s="42"/>
    </row>
    <row r="1130" spans="1:33" ht="13.8">
      <c r="A1130" s="30" t="s">
        <v>5814</v>
      </c>
      <c r="B1130" s="30" t="s">
        <v>5815</v>
      </c>
      <c r="C1130" s="43"/>
      <c r="D1130" s="44"/>
      <c r="E1130" s="44"/>
      <c r="F1130" s="35">
        <f t="shared" si="2304"/>
        <v>0</v>
      </c>
      <c r="G1130" s="35">
        <f t="shared" si="2305"/>
        <v>0</v>
      </c>
      <c r="H1130" s="35">
        <f t="shared" si="2160"/>
        <v>0</v>
      </c>
      <c r="I1130" s="21">
        <f t="shared" si="2375"/>
        <v>28</v>
      </c>
      <c r="J1130" s="37">
        <f t="shared" ref="J1130:K1130" si="2388">MAX(N1130,P1130,R1130,T1130,V1130,X1130,Z1130,AB1130,AD1130)</f>
        <v>807.41</v>
      </c>
      <c r="K1130" s="37">
        <f t="shared" si="2388"/>
        <v>1033</v>
      </c>
      <c r="L1130" s="38">
        <f t="shared" ref="L1130:M1130" si="2389">MIN(N1130,P1130,R1130,T1130,V1130,X1130,Z1130,AB1130,AD1130)</f>
        <v>807.41</v>
      </c>
      <c r="M1130" s="38">
        <f t="shared" si="2389"/>
        <v>1033</v>
      </c>
      <c r="N1130" s="38">
        <f t="shared" si="2318"/>
        <v>807.41</v>
      </c>
      <c r="O1130" s="38">
        <f t="shared" si="2319"/>
        <v>1033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39"/>
      <c r="AA1130" s="39"/>
      <c r="AB1130" s="39"/>
      <c r="AC1130" s="39"/>
      <c r="AD1130" s="40"/>
      <c r="AE1130" s="40"/>
      <c r="AF1130" s="41">
        <f t="shared" si="2193"/>
        <v>0</v>
      </c>
      <c r="AG1130" s="42"/>
    </row>
    <row r="1131" spans="1:33" ht="13.8">
      <c r="A1131" s="30" t="s">
        <v>5816</v>
      </c>
      <c r="B1131" s="30" t="s">
        <v>5817</v>
      </c>
      <c r="C1131" s="43"/>
      <c r="D1131" s="44"/>
      <c r="E1131" s="44"/>
      <c r="F1131" s="35">
        <f t="shared" si="2304"/>
        <v>0</v>
      </c>
      <c r="G1131" s="35">
        <f t="shared" si="2305"/>
        <v>0</v>
      </c>
      <c r="H1131" s="35">
        <f t="shared" si="2160"/>
        <v>0</v>
      </c>
      <c r="I1131" s="21">
        <f t="shared" si="2375"/>
        <v>28</v>
      </c>
      <c r="J1131" s="37">
        <f t="shared" ref="J1131:K1131" si="2390">MAX(N1131,P1131,R1131,T1131,V1131,X1131,Z1131,AB1131,AD1131)</f>
        <v>519.04999999999995</v>
      </c>
      <c r="K1131" s="37">
        <f t="shared" si="2390"/>
        <v>664</v>
      </c>
      <c r="L1131" s="38">
        <f t="shared" ref="L1131:M1131" si="2391">MIN(N1131,P1131,R1131,T1131,V1131,X1131,Z1131,AB1131,AD1131)</f>
        <v>519.04999999999995</v>
      </c>
      <c r="M1131" s="38">
        <f t="shared" si="2391"/>
        <v>664</v>
      </c>
      <c r="N1131" s="38">
        <f t="shared" si="2318"/>
        <v>519.04999999999995</v>
      </c>
      <c r="O1131" s="38">
        <f t="shared" si="2319"/>
        <v>664</v>
      </c>
      <c r="P1131" s="39"/>
      <c r="Q1131" s="39"/>
      <c r="R1131" s="39"/>
      <c r="S1131" s="39"/>
      <c r="T1131" s="39"/>
      <c r="U1131" s="39"/>
      <c r="V1131" s="39"/>
      <c r="W1131" s="39"/>
      <c r="X1131" s="39"/>
      <c r="Y1131" s="39"/>
      <c r="Z1131" s="39"/>
      <c r="AA1131" s="39"/>
      <c r="AB1131" s="39"/>
      <c r="AC1131" s="39"/>
      <c r="AD1131" s="40"/>
      <c r="AE1131" s="40"/>
      <c r="AF1131" s="41">
        <f t="shared" si="2193"/>
        <v>0</v>
      </c>
      <c r="AG1131" s="42"/>
    </row>
    <row r="1132" spans="1:33" ht="13.8">
      <c r="A1132" s="30" t="s">
        <v>5818</v>
      </c>
      <c r="B1132" s="30" t="s">
        <v>5819</v>
      </c>
      <c r="C1132" s="43"/>
      <c r="D1132" s="44"/>
      <c r="E1132" s="44"/>
      <c r="F1132" s="35">
        <f t="shared" si="2304"/>
        <v>0</v>
      </c>
      <c r="G1132" s="35">
        <f t="shared" si="2305"/>
        <v>0</v>
      </c>
      <c r="H1132" s="35">
        <f t="shared" si="2160"/>
        <v>0</v>
      </c>
      <c r="I1132" s="21">
        <f t="shared" si="2375"/>
        <v>28</v>
      </c>
      <c r="J1132" s="37">
        <f t="shared" ref="J1132:K1132" si="2392">MAX(N1132,P1132,R1132,T1132,V1132,X1132,Z1132,AB1132,AD1132)</f>
        <v>845.86</v>
      </c>
      <c r="K1132" s="37">
        <f t="shared" si="2392"/>
        <v>1083</v>
      </c>
      <c r="L1132" s="38">
        <f t="shared" ref="L1132:M1132" si="2393">MIN(N1132,P1132,R1132,T1132,V1132,X1132,Z1132,AB1132,AD1132)</f>
        <v>845.86</v>
      </c>
      <c r="M1132" s="38">
        <f t="shared" si="2393"/>
        <v>1083</v>
      </c>
      <c r="N1132" s="38">
        <f t="shared" si="2318"/>
        <v>845.86</v>
      </c>
      <c r="O1132" s="38">
        <f t="shared" si="2319"/>
        <v>1083</v>
      </c>
      <c r="P1132" s="39"/>
      <c r="Q1132" s="39"/>
      <c r="R1132" s="39"/>
      <c r="S1132" s="39"/>
      <c r="T1132" s="39"/>
      <c r="U1132" s="39"/>
      <c r="V1132" s="39"/>
      <c r="W1132" s="39"/>
      <c r="X1132" s="39"/>
      <c r="Y1132" s="39"/>
      <c r="Z1132" s="39"/>
      <c r="AA1132" s="39"/>
      <c r="AB1132" s="39"/>
      <c r="AC1132" s="39"/>
      <c r="AD1132" s="40"/>
      <c r="AE1132" s="40"/>
      <c r="AF1132" s="41">
        <f t="shared" si="2193"/>
        <v>0</v>
      </c>
      <c r="AG1132" s="42"/>
    </row>
    <row r="1133" spans="1:33" ht="13.8">
      <c r="A1133" s="30" t="s">
        <v>5820</v>
      </c>
      <c r="B1133" s="30" t="s">
        <v>5821</v>
      </c>
      <c r="C1133" s="43"/>
      <c r="D1133" s="44"/>
      <c r="E1133" s="44"/>
      <c r="F1133" s="35">
        <f t="shared" si="2304"/>
        <v>0</v>
      </c>
      <c r="G1133" s="35">
        <f t="shared" si="2305"/>
        <v>0</v>
      </c>
      <c r="H1133" s="35">
        <f t="shared" si="2160"/>
        <v>0</v>
      </c>
      <c r="I1133" s="21">
        <f t="shared" si="2375"/>
        <v>28</v>
      </c>
      <c r="J1133" s="37">
        <f t="shared" ref="J1133:K1133" si="2394">MAX(N1133,P1133,R1133,T1133,V1133,X1133,Z1133,AB1133,AD1133)</f>
        <v>224.28</v>
      </c>
      <c r="K1133" s="37">
        <f t="shared" si="2394"/>
        <v>287</v>
      </c>
      <c r="L1133" s="38">
        <f t="shared" ref="L1133:M1133" si="2395">MIN(N1133,P1133,R1133,T1133,V1133,X1133,Z1133,AB1133,AD1133)</f>
        <v>224.28</v>
      </c>
      <c r="M1133" s="38">
        <f t="shared" si="2395"/>
        <v>287</v>
      </c>
      <c r="N1133" s="38">
        <f t="shared" si="2318"/>
        <v>224.28</v>
      </c>
      <c r="O1133" s="38">
        <f t="shared" si="2319"/>
        <v>287</v>
      </c>
      <c r="P1133" s="39"/>
      <c r="Q1133" s="39"/>
      <c r="R1133" s="39"/>
      <c r="S1133" s="39"/>
      <c r="T1133" s="39"/>
      <c r="U1133" s="39"/>
      <c r="V1133" s="39"/>
      <c r="W1133" s="39"/>
      <c r="X1133" s="39"/>
      <c r="Y1133" s="39"/>
      <c r="Z1133" s="39"/>
      <c r="AA1133" s="39"/>
      <c r="AB1133" s="39"/>
      <c r="AC1133" s="39"/>
      <c r="AD1133" s="40"/>
      <c r="AE1133" s="40"/>
      <c r="AF1133" s="41">
        <f t="shared" si="2193"/>
        <v>0</v>
      </c>
      <c r="AG1133" s="42"/>
    </row>
    <row r="1134" spans="1:33" ht="13.8">
      <c r="A1134" s="30" t="s">
        <v>5822</v>
      </c>
      <c r="B1134" s="30" t="s">
        <v>5823</v>
      </c>
      <c r="C1134" s="43"/>
      <c r="D1134" s="44"/>
      <c r="E1134" s="44"/>
      <c r="F1134" s="35">
        <f t="shared" si="2304"/>
        <v>0</v>
      </c>
      <c r="G1134" s="35">
        <f t="shared" si="2305"/>
        <v>0</v>
      </c>
      <c r="H1134" s="35">
        <f t="shared" si="2160"/>
        <v>0</v>
      </c>
      <c r="I1134" s="21">
        <f t="shared" si="2375"/>
        <v>28</v>
      </c>
      <c r="J1134" s="37">
        <f t="shared" ref="J1134:K1134" si="2396">MAX(N1134,P1134,R1134,T1134,V1134,X1134,Z1134,AB1134,AD1134)</f>
        <v>192.24</v>
      </c>
      <c r="K1134" s="37">
        <f t="shared" si="2396"/>
        <v>246</v>
      </c>
      <c r="L1134" s="38">
        <f t="shared" ref="L1134:M1134" si="2397">MIN(N1134,P1134,R1134,T1134,V1134,X1134,Z1134,AB1134,AD1134)</f>
        <v>192.24</v>
      </c>
      <c r="M1134" s="38">
        <f t="shared" si="2397"/>
        <v>246</v>
      </c>
      <c r="N1134" s="38">
        <f t="shared" si="2318"/>
        <v>192.24</v>
      </c>
      <c r="O1134" s="38">
        <f t="shared" si="2319"/>
        <v>246</v>
      </c>
      <c r="P1134" s="39"/>
      <c r="Q1134" s="39"/>
      <c r="R1134" s="39"/>
      <c r="S1134" s="39"/>
      <c r="T1134" s="39"/>
      <c r="U1134" s="39"/>
      <c r="V1134" s="39"/>
      <c r="W1134" s="39"/>
      <c r="X1134" s="39"/>
      <c r="Y1134" s="39"/>
      <c r="Z1134" s="39"/>
      <c r="AA1134" s="39"/>
      <c r="AB1134" s="39"/>
      <c r="AC1134" s="39"/>
      <c r="AD1134" s="40"/>
      <c r="AE1134" s="40"/>
      <c r="AF1134" s="41">
        <f t="shared" si="2193"/>
        <v>0</v>
      </c>
      <c r="AG1134" s="42"/>
    </row>
    <row r="1135" spans="1:33" ht="13.8">
      <c r="A1135" s="30" t="s">
        <v>540</v>
      </c>
      <c r="B1135" s="30" t="s">
        <v>839</v>
      </c>
      <c r="C1135" s="43"/>
      <c r="D1135" s="44"/>
      <c r="E1135" s="44"/>
      <c r="F1135" s="35">
        <f t="shared" si="2304"/>
        <v>1</v>
      </c>
      <c r="G1135" s="35">
        <f t="shared" si="2305"/>
        <v>1</v>
      </c>
      <c r="H1135" s="35">
        <f t="shared" si="2160"/>
        <v>0</v>
      </c>
      <c r="I1135" s="17">
        <v>18</v>
      </c>
      <c r="J1135" s="37">
        <f t="shared" ref="J1135:K1135" si="2398">MAX(N1135,P1135,R1135,T1135,V1135,X1135,Z1135,AB1135,AD1135)</f>
        <v>520</v>
      </c>
      <c r="K1135" s="37">
        <f t="shared" si="2398"/>
        <v>665</v>
      </c>
      <c r="L1135" s="38">
        <f t="shared" ref="L1135:M1135" si="2399">MIN(N1135,P1135,R1135,T1135,V1135,X1135,Z1135,AB1135,AD1135)</f>
        <v>520</v>
      </c>
      <c r="M1135" s="38">
        <f t="shared" si="2399"/>
        <v>614</v>
      </c>
      <c r="N1135" s="38">
        <f t="shared" si="2318"/>
        <v>520</v>
      </c>
      <c r="O1135" s="38">
        <f t="shared" si="2319"/>
        <v>665</v>
      </c>
      <c r="P1135" s="39"/>
      <c r="Q1135" s="39"/>
      <c r="R1135" s="39"/>
      <c r="S1135" s="39"/>
      <c r="T1135" s="39"/>
      <c r="U1135" s="39"/>
      <c r="V1135" s="39">
        <f>VLOOKUP(A1135,Reo_LI,9,FALSE)</f>
        <v>520</v>
      </c>
      <c r="W1135" s="39">
        <f>VLOOKUP(A1135,Reo_LI,11,FALSE)</f>
        <v>614</v>
      </c>
      <c r="X1135" s="39"/>
      <c r="Y1135" s="39"/>
      <c r="Z1135" s="39"/>
      <c r="AA1135" s="39"/>
      <c r="AB1135" s="39"/>
      <c r="AC1135" s="39"/>
      <c r="AD1135" s="40"/>
      <c r="AE1135" s="40"/>
      <c r="AF1135" s="41">
        <f t="shared" si="2193"/>
        <v>0</v>
      </c>
      <c r="AG1135" s="42"/>
    </row>
    <row r="1136" spans="1:33" ht="13.8">
      <c r="A1136" s="30" t="s">
        <v>545</v>
      </c>
      <c r="B1136" s="30" t="s">
        <v>844</v>
      </c>
      <c r="C1136" s="43"/>
      <c r="D1136" s="44"/>
      <c r="E1136" s="44"/>
      <c r="F1136" s="35">
        <f t="shared" si="2304"/>
        <v>1</v>
      </c>
      <c r="G1136" s="35">
        <f t="shared" si="2305"/>
        <v>1</v>
      </c>
      <c r="H1136" s="35">
        <f t="shared" si="2160"/>
        <v>0</v>
      </c>
      <c r="I1136" s="17">
        <v>18</v>
      </c>
      <c r="J1136" s="37">
        <f t="shared" ref="J1136:K1136" si="2400">MAX(N1136,P1136,R1136,T1136,V1136,X1136,Z1136,AB1136,AD1136)</f>
        <v>865.08</v>
      </c>
      <c r="K1136" s="37">
        <f t="shared" si="2400"/>
        <v>1107</v>
      </c>
      <c r="L1136" s="38">
        <f t="shared" ref="L1136:M1136" si="2401">MIN(N1136,P1136,R1136,T1136,V1136,X1136,Z1136,AB1136,AD1136)</f>
        <v>767</v>
      </c>
      <c r="M1136" s="38">
        <f t="shared" si="2401"/>
        <v>906</v>
      </c>
      <c r="N1136" s="38">
        <f t="shared" si="2318"/>
        <v>865.08</v>
      </c>
      <c r="O1136" s="38">
        <f t="shared" si="2319"/>
        <v>1107</v>
      </c>
      <c r="P1136" s="39"/>
      <c r="Q1136" s="39"/>
      <c r="R1136" s="39"/>
      <c r="S1136" s="39"/>
      <c r="T1136" s="39"/>
      <c r="U1136" s="39"/>
      <c r="V1136" s="39">
        <f>VLOOKUP(A1136,Reo_LI,9,FALSE)</f>
        <v>767</v>
      </c>
      <c r="W1136" s="39">
        <f>VLOOKUP(A1136,Reo_LI,11,FALSE)</f>
        <v>906</v>
      </c>
      <c r="X1136" s="39"/>
      <c r="Y1136" s="39"/>
      <c r="Z1136" s="39"/>
      <c r="AA1136" s="39"/>
      <c r="AB1136" s="39"/>
      <c r="AC1136" s="39"/>
      <c r="AD1136" s="40"/>
      <c r="AE1136" s="40"/>
      <c r="AF1136" s="41">
        <f t="shared" si="2193"/>
        <v>0</v>
      </c>
      <c r="AG1136" s="42"/>
    </row>
    <row r="1137" spans="1:33" ht="13.8">
      <c r="A1137" s="30" t="s">
        <v>2894</v>
      </c>
      <c r="B1137" s="30" t="s">
        <v>2895</v>
      </c>
      <c r="C1137" s="43"/>
      <c r="D1137" s="44"/>
      <c r="E1137" s="44"/>
      <c r="F1137" s="35">
        <f t="shared" si="2304"/>
        <v>0</v>
      </c>
      <c r="G1137" s="35">
        <f t="shared" si="2305"/>
        <v>0</v>
      </c>
      <c r="H1137" s="35">
        <f t="shared" si="2160"/>
        <v>0</v>
      </c>
      <c r="I1137" s="17">
        <v>18</v>
      </c>
      <c r="J1137" s="37">
        <f t="shared" ref="J1137:K1137" si="2402">MAX(N1137,P1137,R1137,T1137,V1137,X1137,Z1137,AB1137,AD1137)</f>
        <v>506.23</v>
      </c>
      <c r="K1137" s="37">
        <f t="shared" si="2402"/>
        <v>648</v>
      </c>
      <c r="L1137" s="38">
        <f t="shared" ref="L1137:M1137" si="2403">MIN(N1137,P1137,R1137,T1137,V1137,X1137,Z1137,AB1137,AD1137)</f>
        <v>504</v>
      </c>
      <c r="M1137" s="38">
        <f t="shared" si="2403"/>
        <v>595</v>
      </c>
      <c r="N1137" s="38">
        <f t="shared" si="2318"/>
        <v>506.23</v>
      </c>
      <c r="O1137" s="38">
        <f t="shared" si="2319"/>
        <v>648</v>
      </c>
      <c r="P1137" s="39"/>
      <c r="Q1137" s="39"/>
      <c r="R1137" s="39"/>
      <c r="S1137" s="39"/>
      <c r="T1137" s="39"/>
      <c r="U1137" s="39"/>
      <c r="V1137" s="39">
        <f>VLOOKUP(A1137,Reo_LI,9,FALSE)</f>
        <v>504</v>
      </c>
      <c r="W1137" s="39">
        <f>VLOOKUP(A1137,Reo_LI,11,FALSE)</f>
        <v>595</v>
      </c>
      <c r="X1137" s="39"/>
      <c r="Y1137" s="39"/>
      <c r="Z1137" s="39"/>
      <c r="AA1137" s="39"/>
      <c r="AB1137" s="39"/>
      <c r="AC1137" s="39"/>
      <c r="AD1137" s="40"/>
      <c r="AE1137" s="40"/>
      <c r="AF1137" s="41">
        <f t="shared" si="2193"/>
        <v>0</v>
      </c>
      <c r="AG1137" s="42"/>
    </row>
    <row r="1138" spans="1:33" ht="13.8">
      <c r="A1138" s="30" t="s">
        <v>2896</v>
      </c>
      <c r="B1138" s="30" t="s">
        <v>2897</v>
      </c>
      <c r="C1138" s="43"/>
      <c r="D1138" s="44"/>
      <c r="E1138" s="44"/>
      <c r="F1138" s="35">
        <f t="shared" si="2304"/>
        <v>0</v>
      </c>
      <c r="G1138" s="35">
        <f t="shared" si="2305"/>
        <v>0</v>
      </c>
      <c r="H1138" s="35">
        <f t="shared" si="2160"/>
        <v>0</v>
      </c>
      <c r="I1138" s="17">
        <v>18</v>
      </c>
      <c r="J1138" s="37">
        <f t="shared" ref="J1138:K1138" si="2404">MAX(N1138,P1138,R1138,T1138,V1138,X1138,Z1138,AB1138,AD1138)</f>
        <v>451</v>
      </c>
      <c r="K1138" s="37">
        <f t="shared" si="2404"/>
        <v>576</v>
      </c>
      <c r="L1138" s="38">
        <f t="shared" ref="L1138:M1138" si="2405">MIN(N1138,P1138,R1138,T1138,V1138,X1138,Z1138,AB1138,AD1138)</f>
        <v>450</v>
      </c>
      <c r="M1138" s="38">
        <f t="shared" si="2405"/>
        <v>533</v>
      </c>
      <c r="N1138" s="38">
        <f t="shared" si="2318"/>
        <v>450</v>
      </c>
      <c r="O1138" s="38">
        <f t="shared" si="2319"/>
        <v>576</v>
      </c>
      <c r="P1138" s="39"/>
      <c r="Q1138" s="39"/>
      <c r="R1138" s="39"/>
      <c r="S1138" s="39"/>
      <c r="T1138" s="39"/>
      <c r="U1138" s="39"/>
      <c r="V1138" s="39">
        <f>VLOOKUP(A1138,Reo_LI,9,FALSE)</f>
        <v>451</v>
      </c>
      <c r="W1138" s="39">
        <f>VLOOKUP(A1138,Reo_LI,11,FALSE)</f>
        <v>533</v>
      </c>
      <c r="X1138" s="39"/>
      <c r="Y1138" s="39"/>
      <c r="Z1138" s="39"/>
      <c r="AA1138" s="39"/>
      <c r="AB1138" s="39"/>
      <c r="AC1138" s="39"/>
      <c r="AD1138" s="40"/>
      <c r="AE1138" s="40"/>
      <c r="AF1138" s="41">
        <f t="shared" si="2193"/>
        <v>0</v>
      </c>
      <c r="AG1138" s="42"/>
    </row>
    <row r="1139" spans="1:33" ht="13.8">
      <c r="A1139" s="30" t="s">
        <v>2898</v>
      </c>
      <c r="B1139" s="30" t="s">
        <v>2899</v>
      </c>
      <c r="C1139" s="43"/>
      <c r="D1139" s="44"/>
      <c r="E1139" s="44"/>
      <c r="F1139" s="35">
        <f t="shared" si="2304"/>
        <v>0</v>
      </c>
      <c r="G1139" s="35">
        <f t="shared" si="2305"/>
        <v>0</v>
      </c>
      <c r="H1139" s="35">
        <f t="shared" si="2160"/>
        <v>0</v>
      </c>
      <c r="I1139" s="17">
        <v>18</v>
      </c>
      <c r="J1139" s="37">
        <f t="shared" ref="J1139:K1139" si="2406">MAX(N1139,P1139,R1139,T1139,V1139,X1139,Z1139,AB1139,AD1139)</f>
        <v>440</v>
      </c>
      <c r="K1139" s="37">
        <f t="shared" si="2406"/>
        <v>562</v>
      </c>
      <c r="L1139" s="38">
        <f t="shared" ref="L1139:M1139" si="2407">MIN(N1139,P1139,R1139,T1139,V1139,X1139,Z1139,AB1139,AD1139)</f>
        <v>439</v>
      </c>
      <c r="M1139" s="38">
        <f t="shared" si="2407"/>
        <v>520</v>
      </c>
      <c r="N1139" s="38">
        <f t="shared" si="2318"/>
        <v>439</v>
      </c>
      <c r="O1139" s="38">
        <f t="shared" si="2319"/>
        <v>562</v>
      </c>
      <c r="P1139" s="39"/>
      <c r="Q1139" s="39"/>
      <c r="R1139" s="39"/>
      <c r="S1139" s="39"/>
      <c r="T1139" s="39"/>
      <c r="U1139" s="39"/>
      <c r="V1139" s="39">
        <f>VLOOKUP(A1139,Reo_LI,9,FALSE)</f>
        <v>440</v>
      </c>
      <c r="W1139" s="39">
        <f>VLOOKUP(A1139,Reo_LI,11,FALSE)</f>
        <v>520</v>
      </c>
      <c r="X1139" s="39"/>
      <c r="Y1139" s="39"/>
      <c r="Z1139" s="39"/>
      <c r="AA1139" s="39"/>
      <c r="AB1139" s="39"/>
      <c r="AC1139" s="39"/>
      <c r="AD1139" s="40"/>
      <c r="AE1139" s="40"/>
      <c r="AF1139" s="41">
        <f t="shared" si="2193"/>
        <v>0</v>
      </c>
      <c r="AG1139" s="42"/>
    </row>
    <row r="1140" spans="1:33" ht="27.6">
      <c r="A1140" s="30" t="s">
        <v>5824</v>
      </c>
      <c r="B1140" s="30" t="s">
        <v>5825</v>
      </c>
      <c r="C1140" s="43"/>
      <c r="D1140" s="44"/>
      <c r="E1140" s="44"/>
      <c r="F1140" s="35">
        <f t="shared" si="2304"/>
        <v>0</v>
      </c>
      <c r="G1140" s="35">
        <f t="shared" si="2305"/>
        <v>0</v>
      </c>
      <c r="H1140" s="35">
        <f t="shared" si="2160"/>
        <v>0</v>
      </c>
      <c r="I1140" s="21">
        <f t="shared" ref="I1140:I1149" si="2408">VLOOKUP(A1140,Old_Inventory,9,FALSE)</f>
        <v>28</v>
      </c>
      <c r="J1140" s="37">
        <f t="shared" ref="J1140:K1140" si="2409">MAX(N1140,P1140,R1140,T1140,V1140,X1140,Z1140,AB1140,AD1140)</f>
        <v>672.84</v>
      </c>
      <c r="K1140" s="37">
        <f t="shared" si="2409"/>
        <v>861</v>
      </c>
      <c r="L1140" s="38">
        <f t="shared" ref="L1140:M1140" si="2410">MIN(N1140,P1140,R1140,T1140,V1140,X1140,Z1140,AB1140,AD1140)</f>
        <v>672.84</v>
      </c>
      <c r="M1140" s="38">
        <f t="shared" si="2410"/>
        <v>861</v>
      </c>
      <c r="N1140" s="38">
        <f t="shared" si="2318"/>
        <v>672.84</v>
      </c>
      <c r="O1140" s="38">
        <f t="shared" si="2319"/>
        <v>861</v>
      </c>
      <c r="P1140" s="39"/>
      <c r="Q1140" s="39"/>
      <c r="R1140" s="39"/>
      <c r="S1140" s="39"/>
      <c r="T1140" s="39"/>
      <c r="U1140" s="39"/>
      <c r="V1140" s="39"/>
      <c r="W1140" s="39"/>
      <c r="X1140" s="39"/>
      <c r="Y1140" s="39"/>
      <c r="Z1140" s="39"/>
      <c r="AA1140" s="39"/>
      <c r="AB1140" s="39"/>
      <c r="AC1140" s="39"/>
      <c r="AD1140" s="40"/>
      <c r="AE1140" s="40"/>
      <c r="AF1140" s="41">
        <f t="shared" si="2193"/>
        <v>0</v>
      </c>
      <c r="AG1140" s="42"/>
    </row>
    <row r="1141" spans="1:33" ht="27.6">
      <c r="A1141" s="30" t="s">
        <v>5826</v>
      </c>
      <c r="B1141" s="30" t="s">
        <v>5827</v>
      </c>
      <c r="C1141" s="43"/>
      <c r="D1141" s="44"/>
      <c r="E1141" s="44"/>
      <c r="F1141" s="35">
        <f t="shared" si="2304"/>
        <v>0</v>
      </c>
      <c r="G1141" s="35">
        <f t="shared" si="2305"/>
        <v>0</v>
      </c>
      <c r="H1141" s="35">
        <f t="shared" si="2160"/>
        <v>0</v>
      </c>
      <c r="I1141" s="21">
        <f t="shared" si="2408"/>
        <v>28</v>
      </c>
      <c r="J1141" s="37">
        <f t="shared" ref="J1141:K1141" si="2411">MAX(N1141,P1141,R1141,T1141,V1141,X1141,Z1141,AB1141,AD1141)</f>
        <v>1730.16</v>
      </c>
      <c r="K1141" s="37">
        <f t="shared" si="2411"/>
        <v>2215</v>
      </c>
      <c r="L1141" s="38">
        <f t="shared" ref="L1141:M1141" si="2412">MIN(N1141,P1141,R1141,T1141,V1141,X1141,Z1141,AB1141,AD1141)</f>
        <v>1730.16</v>
      </c>
      <c r="M1141" s="38">
        <f t="shared" si="2412"/>
        <v>2215</v>
      </c>
      <c r="N1141" s="38">
        <f t="shared" si="2318"/>
        <v>1730.16</v>
      </c>
      <c r="O1141" s="38">
        <f t="shared" si="2319"/>
        <v>2215</v>
      </c>
      <c r="P1141" s="39"/>
      <c r="Q1141" s="39"/>
      <c r="R1141" s="39"/>
      <c r="S1141" s="39"/>
      <c r="T1141" s="39"/>
      <c r="U1141" s="39"/>
      <c r="V1141" s="39"/>
      <c r="W1141" s="39"/>
      <c r="X1141" s="39"/>
      <c r="Y1141" s="39"/>
      <c r="Z1141" s="39"/>
      <c r="AA1141" s="39"/>
      <c r="AB1141" s="39"/>
      <c r="AC1141" s="39"/>
      <c r="AD1141" s="40"/>
      <c r="AE1141" s="40"/>
      <c r="AF1141" s="41">
        <f t="shared" si="2193"/>
        <v>0</v>
      </c>
      <c r="AG1141" s="42"/>
    </row>
    <row r="1142" spans="1:33" ht="27.6">
      <c r="A1142" s="30" t="s">
        <v>5828</v>
      </c>
      <c r="B1142" s="30" t="s">
        <v>5829</v>
      </c>
      <c r="C1142" s="43"/>
      <c r="D1142" s="44"/>
      <c r="E1142" s="44"/>
      <c r="F1142" s="35">
        <f t="shared" si="2304"/>
        <v>0</v>
      </c>
      <c r="G1142" s="35">
        <f t="shared" si="2305"/>
        <v>0</v>
      </c>
      <c r="H1142" s="35">
        <f t="shared" si="2160"/>
        <v>0</v>
      </c>
      <c r="I1142" s="21">
        <f t="shared" si="2408"/>
        <v>28</v>
      </c>
      <c r="J1142" s="37">
        <f t="shared" ref="J1142:K1142" si="2413">MAX(N1142,P1142,R1142,T1142,V1142,X1142,Z1142,AB1142,AD1142)</f>
        <v>576.72</v>
      </c>
      <c r="K1142" s="37">
        <f t="shared" si="2413"/>
        <v>738</v>
      </c>
      <c r="L1142" s="38">
        <f t="shared" ref="L1142:M1142" si="2414">MIN(N1142,P1142,R1142,T1142,V1142,X1142,Z1142,AB1142,AD1142)</f>
        <v>576.72</v>
      </c>
      <c r="M1142" s="38">
        <f t="shared" si="2414"/>
        <v>738</v>
      </c>
      <c r="N1142" s="38">
        <f t="shared" si="2318"/>
        <v>576.72</v>
      </c>
      <c r="O1142" s="38">
        <f t="shared" si="2319"/>
        <v>738</v>
      </c>
      <c r="P1142" s="39"/>
      <c r="Q1142" s="39"/>
      <c r="R1142" s="39"/>
      <c r="S1142" s="39"/>
      <c r="T1142" s="39"/>
      <c r="U1142" s="39"/>
      <c r="V1142" s="39"/>
      <c r="W1142" s="39"/>
      <c r="X1142" s="39"/>
      <c r="Y1142" s="39"/>
      <c r="Z1142" s="39"/>
      <c r="AA1142" s="39"/>
      <c r="AB1142" s="39"/>
      <c r="AC1142" s="39"/>
      <c r="AD1142" s="40"/>
      <c r="AE1142" s="40"/>
      <c r="AF1142" s="41">
        <f t="shared" si="2193"/>
        <v>0</v>
      </c>
      <c r="AG1142" s="42"/>
    </row>
    <row r="1143" spans="1:33" ht="27.6">
      <c r="A1143" s="30" t="s">
        <v>5830</v>
      </c>
      <c r="B1143" s="30" t="s">
        <v>5831</v>
      </c>
      <c r="C1143" s="43"/>
      <c r="D1143" s="44"/>
      <c r="E1143" s="44"/>
      <c r="F1143" s="35">
        <f t="shared" si="2304"/>
        <v>0</v>
      </c>
      <c r="G1143" s="35">
        <f t="shared" si="2305"/>
        <v>0</v>
      </c>
      <c r="H1143" s="35">
        <f t="shared" si="2160"/>
        <v>0</v>
      </c>
      <c r="I1143" s="21">
        <f t="shared" si="2408"/>
        <v>28</v>
      </c>
      <c r="J1143" s="37">
        <f t="shared" ref="J1143:K1143" si="2415">MAX(N1143,P1143,R1143,T1143,V1143,X1143,Z1143,AB1143,AD1143)</f>
        <v>711.29</v>
      </c>
      <c r="K1143" s="37">
        <f t="shared" si="2415"/>
        <v>910</v>
      </c>
      <c r="L1143" s="38">
        <f t="shared" ref="L1143:M1143" si="2416">MIN(N1143,P1143,R1143,T1143,V1143,X1143,Z1143,AB1143,AD1143)</f>
        <v>711.29</v>
      </c>
      <c r="M1143" s="38">
        <f t="shared" si="2416"/>
        <v>910</v>
      </c>
      <c r="N1143" s="38">
        <f t="shared" si="2318"/>
        <v>711.29</v>
      </c>
      <c r="O1143" s="38">
        <f t="shared" si="2319"/>
        <v>910</v>
      </c>
      <c r="P1143" s="39"/>
      <c r="Q1143" s="39"/>
      <c r="R1143" s="39"/>
      <c r="S1143" s="39"/>
      <c r="T1143" s="39"/>
      <c r="U1143" s="39"/>
      <c r="V1143" s="39"/>
      <c r="W1143" s="39"/>
      <c r="X1143" s="39"/>
      <c r="Y1143" s="39"/>
      <c r="Z1143" s="39"/>
      <c r="AA1143" s="39"/>
      <c r="AB1143" s="39"/>
      <c r="AC1143" s="39"/>
      <c r="AD1143" s="40"/>
      <c r="AE1143" s="40"/>
      <c r="AF1143" s="41">
        <f t="shared" si="2193"/>
        <v>0</v>
      </c>
      <c r="AG1143" s="42"/>
    </row>
    <row r="1144" spans="1:33" ht="27.6">
      <c r="A1144" s="30" t="s">
        <v>5832</v>
      </c>
      <c r="B1144" s="30" t="s">
        <v>5833</v>
      </c>
      <c r="C1144" s="43"/>
      <c r="D1144" s="44"/>
      <c r="E1144" s="44"/>
      <c r="F1144" s="35">
        <f t="shared" si="2304"/>
        <v>0</v>
      </c>
      <c r="G1144" s="35">
        <f t="shared" si="2305"/>
        <v>0</v>
      </c>
      <c r="H1144" s="35">
        <f t="shared" si="2160"/>
        <v>0</v>
      </c>
      <c r="I1144" s="21">
        <f t="shared" si="2408"/>
        <v>28</v>
      </c>
      <c r="J1144" s="37">
        <f t="shared" ref="J1144:K1144" si="2417">MAX(N1144,P1144,R1144,T1144,V1144,X1144,Z1144,AB1144,AD1144)</f>
        <v>711.29</v>
      </c>
      <c r="K1144" s="37">
        <f t="shared" si="2417"/>
        <v>910</v>
      </c>
      <c r="L1144" s="38">
        <f t="shared" ref="L1144:M1144" si="2418">MIN(N1144,P1144,R1144,T1144,V1144,X1144,Z1144,AB1144,AD1144)</f>
        <v>711.29</v>
      </c>
      <c r="M1144" s="38">
        <f t="shared" si="2418"/>
        <v>910</v>
      </c>
      <c r="N1144" s="38">
        <f t="shared" si="2318"/>
        <v>711.29</v>
      </c>
      <c r="O1144" s="38">
        <f t="shared" si="2319"/>
        <v>910</v>
      </c>
      <c r="P1144" s="39"/>
      <c r="Q1144" s="39"/>
      <c r="R1144" s="39"/>
      <c r="S1144" s="39"/>
      <c r="T1144" s="39"/>
      <c r="U1144" s="39"/>
      <c r="V1144" s="39"/>
      <c r="W1144" s="39"/>
      <c r="X1144" s="39"/>
      <c r="Y1144" s="39"/>
      <c r="Z1144" s="39"/>
      <c r="AA1144" s="39"/>
      <c r="AB1144" s="39"/>
      <c r="AC1144" s="39"/>
      <c r="AD1144" s="40"/>
      <c r="AE1144" s="40"/>
      <c r="AF1144" s="41">
        <f t="shared" si="2193"/>
        <v>0</v>
      </c>
      <c r="AG1144" s="42"/>
    </row>
    <row r="1145" spans="1:33" ht="13.8">
      <c r="A1145" s="30" t="s">
        <v>5834</v>
      </c>
      <c r="B1145" s="30" t="s">
        <v>5835</v>
      </c>
      <c r="C1145" s="43"/>
      <c r="D1145" s="44"/>
      <c r="E1145" s="44"/>
      <c r="F1145" s="35">
        <f t="shared" si="2304"/>
        <v>0</v>
      </c>
      <c r="G1145" s="35">
        <f t="shared" si="2305"/>
        <v>0</v>
      </c>
      <c r="H1145" s="35">
        <f t="shared" si="2160"/>
        <v>0</v>
      </c>
      <c r="I1145" s="21">
        <f t="shared" si="2408"/>
        <v>28</v>
      </c>
      <c r="J1145" s="37">
        <f t="shared" ref="J1145:K1145" si="2419">MAX(N1145,P1145,R1145,T1145,V1145,X1145,Z1145,AB1145,AD1145)</f>
        <v>736.92</v>
      </c>
      <c r="K1145" s="37">
        <f t="shared" si="2419"/>
        <v>943</v>
      </c>
      <c r="L1145" s="38">
        <f t="shared" ref="L1145:M1145" si="2420">MIN(N1145,P1145,R1145,T1145,V1145,X1145,Z1145,AB1145,AD1145)</f>
        <v>736.92</v>
      </c>
      <c r="M1145" s="38">
        <f t="shared" si="2420"/>
        <v>943</v>
      </c>
      <c r="N1145" s="38">
        <f t="shared" si="2318"/>
        <v>736.92</v>
      </c>
      <c r="O1145" s="38">
        <f t="shared" si="2319"/>
        <v>943</v>
      </c>
      <c r="P1145" s="39"/>
      <c r="Q1145" s="39"/>
      <c r="R1145" s="39"/>
      <c r="S1145" s="39"/>
      <c r="T1145" s="39"/>
      <c r="U1145" s="39"/>
      <c r="V1145" s="39"/>
      <c r="W1145" s="39"/>
      <c r="X1145" s="39"/>
      <c r="Y1145" s="39"/>
      <c r="Z1145" s="39"/>
      <c r="AA1145" s="39"/>
      <c r="AB1145" s="39"/>
      <c r="AC1145" s="39"/>
      <c r="AD1145" s="40"/>
      <c r="AE1145" s="40"/>
      <c r="AF1145" s="41">
        <f t="shared" si="2193"/>
        <v>0</v>
      </c>
      <c r="AG1145" s="42"/>
    </row>
    <row r="1146" spans="1:33" ht="27.6">
      <c r="A1146" s="30" t="s">
        <v>5836</v>
      </c>
      <c r="B1146" s="30" t="s">
        <v>5837</v>
      </c>
      <c r="C1146" s="43"/>
      <c r="D1146" s="44"/>
      <c r="E1146" s="44"/>
      <c r="F1146" s="35">
        <f t="shared" si="2304"/>
        <v>0</v>
      </c>
      <c r="G1146" s="35">
        <f t="shared" si="2305"/>
        <v>0</v>
      </c>
      <c r="H1146" s="35">
        <f t="shared" si="2160"/>
        <v>0</v>
      </c>
      <c r="I1146" s="21">
        <f t="shared" si="2408"/>
        <v>28</v>
      </c>
      <c r="J1146" s="37">
        <f t="shared" ref="J1146:K1146" si="2421">MAX(N1146,P1146,R1146,T1146,V1146,X1146,Z1146,AB1146,AD1146)</f>
        <v>448.56</v>
      </c>
      <c r="K1146" s="37">
        <f t="shared" si="2421"/>
        <v>574</v>
      </c>
      <c r="L1146" s="38">
        <f t="shared" ref="L1146:M1146" si="2422">MIN(N1146,P1146,R1146,T1146,V1146,X1146,Z1146,AB1146,AD1146)</f>
        <v>448.56</v>
      </c>
      <c r="M1146" s="38">
        <f t="shared" si="2422"/>
        <v>574</v>
      </c>
      <c r="N1146" s="38">
        <f t="shared" si="2318"/>
        <v>448.56</v>
      </c>
      <c r="O1146" s="38">
        <f t="shared" si="2319"/>
        <v>574</v>
      </c>
      <c r="P1146" s="39"/>
      <c r="Q1146" s="39"/>
      <c r="R1146" s="39"/>
      <c r="S1146" s="39"/>
      <c r="T1146" s="39"/>
      <c r="U1146" s="39"/>
      <c r="V1146" s="39"/>
      <c r="W1146" s="39"/>
      <c r="X1146" s="39"/>
      <c r="Y1146" s="39"/>
      <c r="Z1146" s="39"/>
      <c r="AA1146" s="39"/>
      <c r="AB1146" s="39"/>
      <c r="AC1146" s="39"/>
      <c r="AD1146" s="40"/>
      <c r="AE1146" s="40"/>
      <c r="AF1146" s="41">
        <f t="shared" si="2193"/>
        <v>0</v>
      </c>
      <c r="AG1146" s="42"/>
    </row>
    <row r="1147" spans="1:33" ht="27.6">
      <c r="A1147" s="30" t="s">
        <v>5838</v>
      </c>
      <c r="B1147" s="30" t="s">
        <v>5839</v>
      </c>
      <c r="C1147" s="43"/>
      <c r="D1147" s="44"/>
      <c r="E1147" s="44"/>
      <c r="F1147" s="35">
        <f t="shared" si="2304"/>
        <v>0</v>
      </c>
      <c r="G1147" s="35">
        <f t="shared" si="2305"/>
        <v>0</v>
      </c>
      <c r="H1147" s="35">
        <f t="shared" si="2160"/>
        <v>0</v>
      </c>
      <c r="I1147" s="21">
        <f t="shared" si="2408"/>
        <v>28</v>
      </c>
      <c r="J1147" s="37">
        <f t="shared" ref="J1147:K1147" si="2423">MAX(N1147,P1147,R1147,T1147,V1147,X1147,Z1147,AB1147,AD1147)</f>
        <v>448.56</v>
      </c>
      <c r="K1147" s="37">
        <f t="shared" si="2423"/>
        <v>574</v>
      </c>
      <c r="L1147" s="38">
        <f t="shared" ref="L1147:M1147" si="2424">MIN(N1147,P1147,R1147,T1147,V1147,X1147,Z1147,AB1147,AD1147)</f>
        <v>448.56</v>
      </c>
      <c r="M1147" s="38">
        <f t="shared" si="2424"/>
        <v>574</v>
      </c>
      <c r="N1147" s="38">
        <f t="shared" si="2318"/>
        <v>448.56</v>
      </c>
      <c r="O1147" s="38">
        <f t="shared" si="2319"/>
        <v>574</v>
      </c>
      <c r="P1147" s="39"/>
      <c r="Q1147" s="39"/>
      <c r="R1147" s="39"/>
      <c r="S1147" s="39"/>
      <c r="T1147" s="39"/>
      <c r="U1147" s="39"/>
      <c r="V1147" s="39"/>
      <c r="W1147" s="39"/>
      <c r="X1147" s="39"/>
      <c r="Y1147" s="39"/>
      <c r="Z1147" s="39"/>
      <c r="AA1147" s="39"/>
      <c r="AB1147" s="39"/>
      <c r="AC1147" s="39"/>
      <c r="AD1147" s="40"/>
      <c r="AE1147" s="40"/>
      <c r="AF1147" s="41">
        <f t="shared" si="2193"/>
        <v>0</v>
      </c>
      <c r="AG1147" s="42"/>
    </row>
    <row r="1148" spans="1:33" ht="27.6">
      <c r="A1148" s="30" t="s">
        <v>5840</v>
      </c>
      <c r="B1148" s="30" t="s">
        <v>5841</v>
      </c>
      <c r="C1148" s="43"/>
      <c r="D1148" s="44"/>
      <c r="E1148" s="44"/>
      <c r="F1148" s="35">
        <f t="shared" si="2304"/>
        <v>0</v>
      </c>
      <c r="G1148" s="35">
        <f t="shared" si="2305"/>
        <v>0</v>
      </c>
      <c r="H1148" s="35">
        <f t="shared" si="2160"/>
        <v>0</v>
      </c>
      <c r="I1148" s="21">
        <f t="shared" si="2408"/>
        <v>28</v>
      </c>
      <c r="J1148" s="37">
        <f t="shared" ref="J1148:K1148" si="2425">MAX(N1148,P1148,R1148,T1148,V1148,X1148,Z1148,AB1148,AD1148)</f>
        <v>820.22</v>
      </c>
      <c r="K1148" s="37">
        <f t="shared" si="2425"/>
        <v>1050</v>
      </c>
      <c r="L1148" s="38">
        <f t="shared" ref="L1148:M1148" si="2426">MIN(N1148,P1148,R1148,T1148,V1148,X1148,Z1148,AB1148,AD1148)</f>
        <v>820.22</v>
      </c>
      <c r="M1148" s="38">
        <f t="shared" si="2426"/>
        <v>1050</v>
      </c>
      <c r="N1148" s="38">
        <f t="shared" si="2318"/>
        <v>820.22</v>
      </c>
      <c r="O1148" s="38">
        <f t="shared" si="2319"/>
        <v>1050</v>
      </c>
      <c r="P1148" s="39"/>
      <c r="Q1148" s="39"/>
      <c r="R1148" s="39"/>
      <c r="S1148" s="39"/>
      <c r="T1148" s="39"/>
      <c r="U1148" s="39"/>
      <c r="V1148" s="39"/>
      <c r="W1148" s="39"/>
      <c r="X1148" s="39"/>
      <c r="Y1148" s="39"/>
      <c r="Z1148" s="39"/>
      <c r="AA1148" s="39"/>
      <c r="AB1148" s="39"/>
      <c r="AC1148" s="39"/>
      <c r="AD1148" s="40"/>
      <c r="AE1148" s="40"/>
      <c r="AF1148" s="41">
        <f t="shared" si="2193"/>
        <v>0</v>
      </c>
      <c r="AG1148" s="42"/>
    </row>
    <row r="1149" spans="1:33" ht="27.6">
      <c r="A1149" s="30" t="s">
        <v>5842</v>
      </c>
      <c r="B1149" s="30" t="s">
        <v>5843</v>
      </c>
      <c r="C1149" s="43"/>
      <c r="D1149" s="44"/>
      <c r="E1149" s="44"/>
      <c r="F1149" s="35">
        <f t="shared" si="2304"/>
        <v>0</v>
      </c>
      <c r="G1149" s="35">
        <f t="shared" si="2305"/>
        <v>0</v>
      </c>
      <c r="H1149" s="35">
        <f t="shared" si="2160"/>
        <v>0</v>
      </c>
      <c r="I1149" s="21">
        <f t="shared" si="2408"/>
        <v>28</v>
      </c>
      <c r="J1149" s="37">
        <f t="shared" ref="J1149:K1149" si="2427">MAX(N1149,P1149,R1149,T1149,V1149,X1149,Z1149,AB1149,AD1149)</f>
        <v>711.29</v>
      </c>
      <c r="K1149" s="37">
        <f t="shared" si="2427"/>
        <v>910</v>
      </c>
      <c r="L1149" s="38">
        <f t="shared" ref="L1149:M1149" si="2428">MIN(N1149,P1149,R1149,T1149,V1149,X1149,Z1149,AB1149,AD1149)</f>
        <v>711.29</v>
      </c>
      <c r="M1149" s="38">
        <f t="shared" si="2428"/>
        <v>910</v>
      </c>
      <c r="N1149" s="38">
        <f t="shared" si="2318"/>
        <v>711.29</v>
      </c>
      <c r="O1149" s="38">
        <f t="shared" si="2319"/>
        <v>910</v>
      </c>
      <c r="P1149" s="39"/>
      <c r="Q1149" s="39"/>
      <c r="R1149" s="39"/>
      <c r="S1149" s="39"/>
      <c r="T1149" s="39"/>
      <c r="U1149" s="39"/>
      <c r="V1149" s="39"/>
      <c r="W1149" s="39"/>
      <c r="X1149" s="39"/>
      <c r="Y1149" s="39"/>
      <c r="Z1149" s="39"/>
      <c r="AA1149" s="39"/>
      <c r="AB1149" s="39"/>
      <c r="AC1149" s="39"/>
      <c r="AD1149" s="40"/>
      <c r="AE1149" s="40"/>
      <c r="AF1149" s="41">
        <f t="shared" si="2193"/>
        <v>0</v>
      </c>
      <c r="AG1149" s="42"/>
    </row>
    <row r="1150" spans="1:33" ht="27.6">
      <c r="A1150" s="30" t="s">
        <v>3636</v>
      </c>
      <c r="B1150" s="30" t="s">
        <v>3637</v>
      </c>
      <c r="C1150" s="43"/>
      <c r="D1150" s="44"/>
      <c r="E1150" s="44">
        <v>1</v>
      </c>
      <c r="F1150" s="35">
        <f t="shared" si="2304"/>
        <v>0</v>
      </c>
      <c r="G1150" s="35">
        <f t="shared" si="2305"/>
        <v>0</v>
      </c>
      <c r="H1150" s="35">
        <f t="shared" si="2160"/>
        <v>1</v>
      </c>
      <c r="I1150" s="17">
        <v>18</v>
      </c>
      <c r="J1150" s="37">
        <f t="shared" ref="J1150:K1150" si="2429">MAX(N1150,P1150,R1150,T1150,V1150,X1150,Z1150,AB1150,AD1150)</f>
        <v>719</v>
      </c>
      <c r="K1150" s="37">
        <f t="shared" si="2429"/>
        <v>920</v>
      </c>
      <c r="L1150" s="38">
        <f t="shared" ref="L1150:M1150" si="2430">MIN(N1150,P1150,R1150,T1150,V1150,X1150,Z1150,AB1150,AD1150)</f>
        <v>719</v>
      </c>
      <c r="M1150" s="38">
        <f t="shared" si="2430"/>
        <v>849</v>
      </c>
      <c r="N1150" s="38">
        <f t="shared" si="2318"/>
        <v>719</v>
      </c>
      <c r="O1150" s="38">
        <f t="shared" si="2319"/>
        <v>920</v>
      </c>
      <c r="P1150" s="39"/>
      <c r="Q1150" s="39"/>
      <c r="R1150" s="39"/>
      <c r="S1150" s="39"/>
      <c r="T1150" s="39"/>
      <c r="U1150" s="39"/>
      <c r="V1150" s="39"/>
      <c r="W1150" s="39"/>
      <c r="X1150" s="39">
        <f t="shared" ref="X1150:X1160" si="2431">VLOOKUP(A1150,Zeal,9,FALSE)</f>
        <v>719</v>
      </c>
      <c r="Y1150" s="39">
        <f t="shared" ref="Y1150:Y1160" si="2432">VLOOKUP(A1150,Zeal,11,FALSE)</f>
        <v>849</v>
      </c>
      <c r="Z1150" s="39"/>
      <c r="AA1150" s="39"/>
      <c r="AB1150" s="39"/>
      <c r="AC1150" s="39"/>
      <c r="AD1150" s="40"/>
      <c r="AE1150" s="40"/>
      <c r="AF1150" s="41">
        <f t="shared" si="2193"/>
        <v>-1</v>
      </c>
      <c r="AG1150" s="42"/>
    </row>
    <row r="1151" spans="1:33" ht="27.6">
      <c r="A1151" s="30" t="s">
        <v>3638</v>
      </c>
      <c r="B1151" s="30" t="s">
        <v>3639</v>
      </c>
      <c r="C1151" s="43"/>
      <c r="D1151" s="44"/>
      <c r="E1151" s="44">
        <v>1</v>
      </c>
      <c r="F1151" s="35">
        <f t="shared" si="2304"/>
        <v>0</v>
      </c>
      <c r="G1151" s="35">
        <f t="shared" si="2305"/>
        <v>0</v>
      </c>
      <c r="H1151" s="35">
        <f t="shared" si="2160"/>
        <v>1</v>
      </c>
      <c r="I1151" s="17">
        <v>18</v>
      </c>
      <c r="J1151" s="37">
        <f t="shared" ref="J1151:K1151" si="2433">MAX(N1151,P1151,R1151,T1151,V1151,X1151,Z1151,AB1151,AD1151)</f>
        <v>2081</v>
      </c>
      <c r="K1151" s="37">
        <f t="shared" si="2433"/>
        <v>2664</v>
      </c>
      <c r="L1151" s="38">
        <f t="shared" ref="L1151:M1151" si="2434">MIN(N1151,P1151,R1151,T1151,V1151,X1151,Z1151,AB1151,AD1151)</f>
        <v>2081</v>
      </c>
      <c r="M1151" s="38">
        <f t="shared" si="2434"/>
        <v>2664</v>
      </c>
      <c r="N1151" s="38">
        <f t="shared" si="2318"/>
        <v>2081</v>
      </c>
      <c r="O1151" s="38">
        <f t="shared" si="2319"/>
        <v>2664</v>
      </c>
      <c r="P1151" s="39"/>
      <c r="Q1151" s="39"/>
      <c r="R1151" s="39"/>
      <c r="S1151" s="39"/>
      <c r="T1151" s="39"/>
      <c r="U1151" s="39"/>
      <c r="V1151" s="39"/>
      <c r="W1151" s="39"/>
      <c r="X1151" s="39" t="str">
        <f t="shared" si="2431"/>
        <v>₹2082.00</v>
      </c>
      <c r="Y1151" s="39" t="str">
        <f t="shared" si="2432"/>
        <v>₹2457.00</v>
      </c>
      <c r="Z1151" s="39"/>
      <c r="AA1151" s="39"/>
      <c r="AB1151" s="39"/>
      <c r="AC1151" s="39"/>
      <c r="AD1151" s="40"/>
      <c r="AE1151" s="40"/>
      <c r="AF1151" s="41">
        <f t="shared" si="2193"/>
        <v>-1</v>
      </c>
      <c r="AG1151" s="42"/>
    </row>
    <row r="1152" spans="1:33" ht="13.8">
      <c r="A1152" s="30" t="s">
        <v>3646</v>
      </c>
      <c r="B1152" s="30" t="s">
        <v>3647</v>
      </c>
      <c r="C1152" s="43"/>
      <c r="D1152" s="44"/>
      <c r="E1152" s="44">
        <v>1</v>
      </c>
      <c r="F1152" s="35">
        <f t="shared" si="2304"/>
        <v>0</v>
      </c>
      <c r="G1152" s="35">
        <f t="shared" si="2305"/>
        <v>0</v>
      </c>
      <c r="H1152" s="35">
        <f t="shared" si="2160"/>
        <v>1</v>
      </c>
      <c r="I1152" s="17">
        <v>18</v>
      </c>
      <c r="J1152" s="37">
        <f t="shared" ref="J1152:K1152" si="2435">MAX(N1152,P1152,R1152,T1152,V1152,X1152,Z1152,AB1152,AD1152)</f>
        <v>499.82</v>
      </c>
      <c r="K1152" s="37">
        <f t="shared" si="2435"/>
        <v>640</v>
      </c>
      <c r="L1152" s="38">
        <f t="shared" ref="L1152:M1152" si="2436">MIN(N1152,P1152,R1152,T1152,V1152,X1152,Z1152,AB1152,AD1152)</f>
        <v>459</v>
      </c>
      <c r="M1152" s="38">
        <f t="shared" si="2436"/>
        <v>542</v>
      </c>
      <c r="N1152" s="38">
        <f t="shared" si="2318"/>
        <v>499.82</v>
      </c>
      <c r="O1152" s="38">
        <f t="shared" si="2319"/>
        <v>640</v>
      </c>
      <c r="P1152" s="39"/>
      <c r="Q1152" s="39"/>
      <c r="R1152" s="39"/>
      <c r="S1152" s="39"/>
      <c r="T1152" s="39"/>
      <c r="U1152" s="39"/>
      <c r="V1152" s="39"/>
      <c r="W1152" s="39"/>
      <c r="X1152" s="39">
        <f t="shared" si="2431"/>
        <v>459</v>
      </c>
      <c r="Y1152" s="39">
        <f t="shared" si="2432"/>
        <v>542</v>
      </c>
      <c r="Z1152" s="39"/>
      <c r="AA1152" s="39"/>
      <c r="AB1152" s="39"/>
      <c r="AC1152" s="39"/>
      <c r="AD1152" s="40"/>
      <c r="AE1152" s="40"/>
      <c r="AF1152" s="41">
        <f t="shared" si="2193"/>
        <v>-1</v>
      </c>
      <c r="AG1152" s="42"/>
    </row>
    <row r="1153" spans="1:33" ht="27.6">
      <c r="A1153" s="30" t="s">
        <v>3648</v>
      </c>
      <c r="B1153" s="30" t="s">
        <v>3649</v>
      </c>
      <c r="C1153" s="43"/>
      <c r="D1153" s="44"/>
      <c r="E1153" s="44">
        <v>1</v>
      </c>
      <c r="F1153" s="35">
        <f t="shared" si="2304"/>
        <v>0</v>
      </c>
      <c r="G1153" s="35">
        <f t="shared" si="2305"/>
        <v>0</v>
      </c>
      <c r="H1153" s="35">
        <f t="shared" si="2160"/>
        <v>1</v>
      </c>
      <c r="I1153" s="17">
        <v>18</v>
      </c>
      <c r="J1153" s="37">
        <f t="shared" ref="J1153:K1153" si="2437">MAX(N1153,P1153,R1153,T1153,V1153,X1153,Z1153,AB1153,AD1153)</f>
        <v>680</v>
      </c>
      <c r="K1153" s="37">
        <f t="shared" si="2437"/>
        <v>870</v>
      </c>
      <c r="L1153" s="38">
        <f t="shared" ref="L1153:M1153" si="2438">MIN(N1153,P1153,R1153,T1153,V1153,X1153,Z1153,AB1153,AD1153)</f>
        <v>680</v>
      </c>
      <c r="M1153" s="38">
        <f t="shared" si="2438"/>
        <v>803</v>
      </c>
      <c r="N1153" s="38">
        <f t="shared" si="2318"/>
        <v>680</v>
      </c>
      <c r="O1153" s="38">
        <f t="shared" si="2319"/>
        <v>870</v>
      </c>
      <c r="P1153" s="39"/>
      <c r="Q1153" s="39"/>
      <c r="R1153" s="39"/>
      <c r="S1153" s="39"/>
      <c r="T1153" s="39"/>
      <c r="U1153" s="39"/>
      <c r="V1153" s="39"/>
      <c r="W1153" s="39"/>
      <c r="X1153" s="39">
        <f t="shared" si="2431"/>
        <v>680</v>
      </c>
      <c r="Y1153" s="39">
        <f t="shared" si="2432"/>
        <v>803</v>
      </c>
      <c r="Z1153" s="39"/>
      <c r="AA1153" s="39"/>
      <c r="AB1153" s="39"/>
      <c r="AC1153" s="39"/>
      <c r="AD1153" s="40"/>
      <c r="AE1153" s="40"/>
      <c r="AF1153" s="41">
        <f t="shared" si="2193"/>
        <v>-1</v>
      </c>
      <c r="AG1153" s="42"/>
    </row>
    <row r="1154" spans="1:33" ht="27.6">
      <c r="A1154" s="30" t="s">
        <v>3650</v>
      </c>
      <c r="B1154" s="30" t="s">
        <v>3651</v>
      </c>
      <c r="C1154" s="43"/>
      <c r="D1154" s="44"/>
      <c r="E1154" s="44">
        <v>1</v>
      </c>
      <c r="F1154" s="35">
        <f t="shared" si="2304"/>
        <v>0</v>
      </c>
      <c r="G1154" s="35">
        <f t="shared" si="2305"/>
        <v>0</v>
      </c>
      <c r="H1154" s="35">
        <f t="shared" si="2160"/>
        <v>1</v>
      </c>
      <c r="I1154" s="17">
        <v>18</v>
      </c>
      <c r="J1154" s="37">
        <f t="shared" ref="J1154:K1154" si="2439">MAX(N1154,P1154,R1154,T1154,V1154,X1154,Z1154,AB1154,AD1154)</f>
        <v>366</v>
      </c>
      <c r="K1154" s="37">
        <f t="shared" si="2439"/>
        <v>468</v>
      </c>
      <c r="L1154" s="38">
        <f t="shared" ref="L1154:M1154" si="2440">MIN(N1154,P1154,R1154,T1154,V1154,X1154,Z1154,AB1154,AD1154)</f>
        <v>366</v>
      </c>
      <c r="M1154" s="38">
        <f t="shared" si="2440"/>
        <v>432</v>
      </c>
      <c r="N1154" s="38">
        <f t="shared" si="2318"/>
        <v>366</v>
      </c>
      <c r="O1154" s="38">
        <f t="shared" si="2319"/>
        <v>468</v>
      </c>
      <c r="P1154" s="39"/>
      <c r="Q1154" s="39"/>
      <c r="R1154" s="39"/>
      <c r="S1154" s="39"/>
      <c r="T1154" s="39"/>
      <c r="U1154" s="39"/>
      <c r="V1154" s="39"/>
      <c r="W1154" s="39"/>
      <c r="X1154" s="39">
        <f t="shared" si="2431"/>
        <v>366</v>
      </c>
      <c r="Y1154" s="39">
        <f t="shared" si="2432"/>
        <v>432</v>
      </c>
      <c r="Z1154" s="39"/>
      <c r="AA1154" s="39"/>
      <c r="AB1154" s="39"/>
      <c r="AC1154" s="39"/>
      <c r="AD1154" s="40"/>
      <c r="AE1154" s="40"/>
      <c r="AF1154" s="41">
        <f t="shared" si="2193"/>
        <v>-1</v>
      </c>
      <c r="AG1154" s="42"/>
    </row>
    <row r="1155" spans="1:33" ht="27.6">
      <c r="A1155" s="30" t="s">
        <v>3652</v>
      </c>
      <c r="B1155" s="30" t="s">
        <v>3653</v>
      </c>
      <c r="C1155" s="43"/>
      <c r="D1155" s="44"/>
      <c r="E1155" s="44">
        <v>1</v>
      </c>
      <c r="F1155" s="35">
        <f t="shared" ref="F1155:F1218" si="2441">IFERROR(SUMIF(Purchase_ItemCode, A1155, Purchase_Qty), 0)</f>
        <v>0</v>
      </c>
      <c r="G1155" s="35">
        <f t="shared" ref="G1155:G1218" si="2442">IFERROR(COUNTIF(Sales_PartCode, A1155), 0)</f>
        <v>0</v>
      </c>
      <c r="H1155" s="35">
        <f t="shared" si="2160"/>
        <v>1</v>
      </c>
      <c r="I1155" s="17">
        <v>18</v>
      </c>
      <c r="J1155" s="37">
        <f t="shared" ref="J1155:K1155" si="2443">MAX(N1155,P1155,R1155,T1155,V1155,X1155,Z1155,AB1155,AD1155)</f>
        <v>370</v>
      </c>
      <c r="K1155" s="37">
        <f t="shared" si="2443"/>
        <v>473</v>
      </c>
      <c r="L1155" s="38">
        <f t="shared" ref="L1155:M1155" si="2444">MIN(N1155,P1155,R1155,T1155,V1155,X1155,Z1155,AB1155,AD1155)</f>
        <v>370</v>
      </c>
      <c r="M1155" s="38">
        <f t="shared" si="2444"/>
        <v>437</v>
      </c>
      <c r="N1155" s="38">
        <f t="shared" si="2318"/>
        <v>370</v>
      </c>
      <c r="O1155" s="38">
        <f t="shared" si="2319"/>
        <v>473</v>
      </c>
      <c r="P1155" s="39"/>
      <c r="Q1155" s="39"/>
      <c r="R1155" s="39"/>
      <c r="S1155" s="39"/>
      <c r="T1155" s="39"/>
      <c r="U1155" s="39"/>
      <c r="V1155" s="39"/>
      <c r="W1155" s="39"/>
      <c r="X1155" s="39">
        <f t="shared" si="2431"/>
        <v>370</v>
      </c>
      <c r="Y1155" s="39">
        <f t="shared" si="2432"/>
        <v>437</v>
      </c>
      <c r="Z1155" s="39"/>
      <c r="AA1155" s="39"/>
      <c r="AB1155" s="39"/>
      <c r="AC1155" s="39"/>
      <c r="AD1155" s="40"/>
      <c r="AE1155" s="40"/>
      <c r="AF1155" s="41">
        <f t="shared" si="2193"/>
        <v>-1</v>
      </c>
      <c r="AG1155" s="42"/>
    </row>
    <row r="1156" spans="1:33" ht="27.6">
      <c r="A1156" s="30" t="s">
        <v>3654</v>
      </c>
      <c r="B1156" s="30" t="s">
        <v>3655</v>
      </c>
      <c r="C1156" s="43"/>
      <c r="D1156" s="44"/>
      <c r="E1156" s="44">
        <v>1</v>
      </c>
      <c r="F1156" s="35">
        <f t="shared" si="2441"/>
        <v>0</v>
      </c>
      <c r="G1156" s="35">
        <f t="shared" si="2442"/>
        <v>0</v>
      </c>
      <c r="H1156" s="35">
        <f t="shared" si="2160"/>
        <v>1</v>
      </c>
      <c r="I1156" s="17">
        <v>18</v>
      </c>
      <c r="J1156" s="37">
        <f t="shared" ref="J1156:K1156" si="2445">MAX(N1156,P1156,R1156,T1156,V1156,X1156,Z1156,AB1156,AD1156)</f>
        <v>544.67999999999995</v>
      </c>
      <c r="K1156" s="37">
        <f t="shared" si="2445"/>
        <v>697</v>
      </c>
      <c r="L1156" s="38">
        <f t="shared" ref="L1156:M1156" si="2446">MIN(N1156,P1156,R1156,T1156,V1156,X1156,Z1156,AB1156,AD1156)</f>
        <v>458</v>
      </c>
      <c r="M1156" s="38">
        <f t="shared" si="2446"/>
        <v>541</v>
      </c>
      <c r="N1156" s="38">
        <f t="shared" si="2318"/>
        <v>544.67999999999995</v>
      </c>
      <c r="O1156" s="38">
        <f t="shared" si="2319"/>
        <v>697</v>
      </c>
      <c r="P1156" s="39"/>
      <c r="Q1156" s="39"/>
      <c r="R1156" s="39"/>
      <c r="S1156" s="39"/>
      <c r="T1156" s="39"/>
      <c r="U1156" s="39"/>
      <c r="V1156" s="39"/>
      <c r="W1156" s="39"/>
      <c r="X1156" s="39">
        <f t="shared" si="2431"/>
        <v>458</v>
      </c>
      <c r="Y1156" s="39">
        <f t="shared" si="2432"/>
        <v>541</v>
      </c>
      <c r="Z1156" s="39"/>
      <c r="AA1156" s="39"/>
      <c r="AB1156" s="39"/>
      <c r="AC1156" s="39"/>
      <c r="AD1156" s="40"/>
      <c r="AE1156" s="40"/>
      <c r="AF1156" s="41">
        <f t="shared" si="2193"/>
        <v>-1</v>
      </c>
      <c r="AG1156" s="42"/>
    </row>
    <row r="1157" spans="1:33" ht="13.8">
      <c r="A1157" s="30" t="s">
        <v>3656</v>
      </c>
      <c r="B1157" s="30" t="s">
        <v>3657</v>
      </c>
      <c r="C1157" s="43"/>
      <c r="D1157" s="44"/>
      <c r="E1157" s="44">
        <v>1</v>
      </c>
      <c r="F1157" s="35">
        <f t="shared" si="2441"/>
        <v>0</v>
      </c>
      <c r="G1157" s="35">
        <f t="shared" si="2442"/>
        <v>0</v>
      </c>
      <c r="H1157" s="35">
        <f t="shared" si="2160"/>
        <v>1</v>
      </c>
      <c r="I1157" s="17">
        <v>18</v>
      </c>
      <c r="J1157" s="37">
        <f t="shared" ref="J1157:K1157" si="2447">MAX(N1157,P1157,R1157,T1157,V1157,X1157,Z1157,AB1157,AD1157)</f>
        <v>833</v>
      </c>
      <c r="K1157" s="37">
        <f t="shared" si="2447"/>
        <v>1065</v>
      </c>
      <c r="L1157" s="38">
        <f t="shared" ref="L1157:M1157" si="2448">MIN(N1157,P1157,R1157,T1157,V1157,X1157,Z1157,AB1157,AD1157)</f>
        <v>832</v>
      </c>
      <c r="M1157" s="38">
        <f t="shared" si="2448"/>
        <v>983</v>
      </c>
      <c r="N1157" s="38">
        <f t="shared" si="2318"/>
        <v>832</v>
      </c>
      <c r="O1157" s="38">
        <f t="shared" si="2319"/>
        <v>1065</v>
      </c>
      <c r="P1157" s="39"/>
      <c r="Q1157" s="39"/>
      <c r="R1157" s="39"/>
      <c r="S1157" s="39"/>
      <c r="T1157" s="39"/>
      <c r="U1157" s="39"/>
      <c r="V1157" s="39"/>
      <c r="W1157" s="39"/>
      <c r="X1157" s="39">
        <f t="shared" si="2431"/>
        <v>833</v>
      </c>
      <c r="Y1157" s="39">
        <f t="shared" si="2432"/>
        <v>983</v>
      </c>
      <c r="Z1157" s="39"/>
      <c r="AA1157" s="39"/>
      <c r="AB1157" s="39"/>
      <c r="AC1157" s="39"/>
      <c r="AD1157" s="40"/>
      <c r="AE1157" s="40"/>
      <c r="AF1157" s="41">
        <f t="shared" si="2193"/>
        <v>-1</v>
      </c>
      <c r="AG1157" s="42"/>
    </row>
    <row r="1158" spans="1:33" ht="13.8">
      <c r="A1158" s="30" t="s">
        <v>3658</v>
      </c>
      <c r="B1158" s="30" t="s">
        <v>3659</v>
      </c>
      <c r="C1158" s="43"/>
      <c r="D1158" s="44"/>
      <c r="E1158" s="44">
        <v>1</v>
      </c>
      <c r="F1158" s="35">
        <f t="shared" si="2441"/>
        <v>0</v>
      </c>
      <c r="G1158" s="35">
        <f t="shared" si="2442"/>
        <v>0</v>
      </c>
      <c r="H1158" s="35">
        <f t="shared" si="2160"/>
        <v>1</v>
      </c>
      <c r="I1158" s="17">
        <v>18</v>
      </c>
      <c r="J1158" s="37">
        <f t="shared" ref="J1158:K1158" si="2449">MAX(N1158,P1158,R1158,T1158,V1158,X1158,Z1158,AB1158,AD1158)</f>
        <v>823</v>
      </c>
      <c r="K1158" s="37">
        <f t="shared" si="2449"/>
        <v>1053</v>
      </c>
      <c r="L1158" s="38">
        <f t="shared" ref="L1158:M1158" si="2450">MIN(N1158,P1158,R1158,T1158,V1158,X1158,Z1158,AB1158,AD1158)</f>
        <v>822</v>
      </c>
      <c r="M1158" s="38">
        <f t="shared" si="2450"/>
        <v>972</v>
      </c>
      <c r="N1158" s="38">
        <f t="shared" si="2318"/>
        <v>822</v>
      </c>
      <c r="O1158" s="38">
        <f t="shared" si="2319"/>
        <v>1053</v>
      </c>
      <c r="P1158" s="39"/>
      <c r="Q1158" s="39"/>
      <c r="R1158" s="39"/>
      <c r="S1158" s="39"/>
      <c r="T1158" s="39"/>
      <c r="U1158" s="39"/>
      <c r="V1158" s="39"/>
      <c r="W1158" s="39"/>
      <c r="X1158" s="39">
        <f t="shared" si="2431"/>
        <v>823</v>
      </c>
      <c r="Y1158" s="39">
        <f t="shared" si="2432"/>
        <v>972</v>
      </c>
      <c r="Z1158" s="39"/>
      <c r="AA1158" s="39"/>
      <c r="AB1158" s="39"/>
      <c r="AC1158" s="39"/>
      <c r="AD1158" s="40"/>
      <c r="AE1158" s="40"/>
      <c r="AF1158" s="41">
        <f t="shared" si="2193"/>
        <v>-1</v>
      </c>
      <c r="AG1158" s="42"/>
    </row>
    <row r="1159" spans="1:33" ht="27.6">
      <c r="A1159" s="30" t="s">
        <v>3663</v>
      </c>
      <c r="B1159" s="30" t="s">
        <v>3664</v>
      </c>
      <c r="C1159" s="43"/>
      <c r="D1159" s="44"/>
      <c r="E1159" s="44">
        <v>1</v>
      </c>
      <c r="F1159" s="35">
        <f t="shared" si="2441"/>
        <v>0</v>
      </c>
      <c r="G1159" s="35">
        <f t="shared" si="2442"/>
        <v>0</v>
      </c>
      <c r="H1159" s="35">
        <f t="shared" si="2160"/>
        <v>1</v>
      </c>
      <c r="I1159" s="17">
        <v>18</v>
      </c>
      <c r="J1159" s="37">
        <f t="shared" ref="J1159:K1159" si="2451">MAX(N1159,P1159,R1159,T1159,V1159,X1159,Z1159,AB1159,AD1159)</f>
        <v>365</v>
      </c>
      <c r="K1159" s="37">
        <f t="shared" si="2451"/>
        <v>467</v>
      </c>
      <c r="L1159" s="38">
        <f t="shared" ref="L1159:M1159" si="2452">MIN(N1159,P1159,R1159,T1159,V1159,X1159,Z1159,AB1159,AD1159)</f>
        <v>365</v>
      </c>
      <c r="M1159" s="38">
        <f t="shared" si="2452"/>
        <v>431</v>
      </c>
      <c r="N1159" s="38">
        <f t="shared" si="2318"/>
        <v>365</v>
      </c>
      <c r="O1159" s="38">
        <f t="shared" si="2319"/>
        <v>467</v>
      </c>
      <c r="P1159" s="39"/>
      <c r="Q1159" s="39"/>
      <c r="R1159" s="39"/>
      <c r="S1159" s="39"/>
      <c r="T1159" s="39"/>
      <c r="U1159" s="39"/>
      <c r="V1159" s="39"/>
      <c r="W1159" s="39"/>
      <c r="X1159" s="39">
        <f t="shared" si="2431"/>
        <v>365</v>
      </c>
      <c r="Y1159" s="39">
        <f t="shared" si="2432"/>
        <v>431</v>
      </c>
      <c r="Z1159" s="39"/>
      <c r="AA1159" s="39"/>
      <c r="AB1159" s="39"/>
      <c r="AC1159" s="39"/>
      <c r="AD1159" s="40"/>
      <c r="AE1159" s="40"/>
      <c r="AF1159" s="41">
        <f t="shared" si="2193"/>
        <v>-1</v>
      </c>
      <c r="AG1159" s="42"/>
    </row>
    <row r="1160" spans="1:33" ht="13.8">
      <c r="A1160" s="33" t="s">
        <v>3665</v>
      </c>
      <c r="B1160" s="33" t="s">
        <v>3666</v>
      </c>
      <c r="C1160" s="34"/>
      <c r="D1160" s="35"/>
      <c r="E1160" s="35"/>
      <c r="F1160" s="35">
        <f t="shared" si="2441"/>
        <v>0</v>
      </c>
      <c r="G1160" s="35">
        <f t="shared" si="2442"/>
        <v>0</v>
      </c>
      <c r="H1160" s="35">
        <f t="shared" si="2160"/>
        <v>0</v>
      </c>
      <c r="I1160" s="17">
        <v>18</v>
      </c>
      <c r="J1160" s="37">
        <f t="shared" ref="J1160:K1160" si="2453">MAX(N1160,P1160,R1160,T1160,V1160,X1160,Z1160,AB1160,AD1160)</f>
        <v>712</v>
      </c>
      <c r="K1160" s="37">
        <f t="shared" si="2453"/>
        <v>910</v>
      </c>
      <c r="L1160" s="38">
        <f t="shared" ref="L1160:M1160" si="2454">MIN(N1160,P1160,R1160,T1160,V1160,X1160,Z1160,AB1160,AD1160)</f>
        <v>711</v>
      </c>
      <c r="M1160" s="38">
        <f t="shared" si="2454"/>
        <v>841</v>
      </c>
      <c r="N1160" s="38">
        <f t="shared" ref="N1160:N1223" si="2455">VLOOKUP(A1160,Inv_bef,5,FALSE)</f>
        <v>711</v>
      </c>
      <c r="O1160" s="38">
        <f t="shared" ref="O1160:O1223" si="2456">VLOOKUP(A1160,Inv_bef,6,FALSE)</f>
        <v>910</v>
      </c>
      <c r="P1160" s="39"/>
      <c r="Q1160" s="39"/>
      <c r="R1160" s="39"/>
      <c r="S1160" s="39"/>
      <c r="T1160" s="39"/>
      <c r="U1160" s="39"/>
      <c r="V1160" s="39"/>
      <c r="W1160" s="39"/>
      <c r="X1160" s="39">
        <f t="shared" si="2431"/>
        <v>712</v>
      </c>
      <c r="Y1160" s="39">
        <f t="shared" si="2432"/>
        <v>841</v>
      </c>
      <c r="Z1160" s="39"/>
      <c r="AA1160" s="39"/>
      <c r="AB1160" s="39"/>
      <c r="AC1160" s="39"/>
      <c r="AD1160" s="40"/>
      <c r="AE1160" s="40"/>
      <c r="AF1160" s="41">
        <f t="shared" si="2193"/>
        <v>0</v>
      </c>
      <c r="AG1160" s="42"/>
    </row>
    <row r="1161" spans="1:33" ht="13.8">
      <c r="A1161" s="30" t="s">
        <v>5844</v>
      </c>
      <c r="B1161" s="30" t="s">
        <v>5845</v>
      </c>
      <c r="C1161" s="43"/>
      <c r="D1161" s="44"/>
      <c r="E1161" s="44"/>
      <c r="F1161" s="35">
        <f t="shared" si="2441"/>
        <v>0</v>
      </c>
      <c r="G1161" s="35">
        <f t="shared" si="2442"/>
        <v>0</v>
      </c>
      <c r="H1161" s="35">
        <f t="shared" si="2160"/>
        <v>0</v>
      </c>
      <c r="I1161" s="21">
        <f t="shared" ref="I1161:I1186" si="2457">VLOOKUP(A1161,Old_Inventory,9,FALSE)</f>
        <v>28</v>
      </c>
      <c r="J1161" s="37">
        <f t="shared" ref="J1161:K1161" si="2458">MAX(N1161,P1161,R1161,T1161,V1161,X1161,Z1161,AB1161,AD1161)</f>
        <v>839.45</v>
      </c>
      <c r="K1161" s="37">
        <f t="shared" si="2458"/>
        <v>1074</v>
      </c>
      <c r="L1161" s="38">
        <f t="shared" ref="L1161:M1161" si="2459">MIN(N1161,P1161,R1161,T1161,V1161,X1161,Z1161,AB1161,AD1161)</f>
        <v>839.45</v>
      </c>
      <c r="M1161" s="38">
        <f t="shared" si="2459"/>
        <v>1074</v>
      </c>
      <c r="N1161" s="38">
        <f t="shared" si="2455"/>
        <v>839.45</v>
      </c>
      <c r="O1161" s="38">
        <f t="shared" si="2456"/>
        <v>1074</v>
      </c>
      <c r="P1161" s="39"/>
      <c r="Q1161" s="39"/>
      <c r="R1161" s="39"/>
      <c r="S1161" s="39"/>
      <c r="T1161" s="39"/>
      <c r="U1161" s="39"/>
      <c r="V1161" s="39"/>
      <c r="W1161" s="39"/>
      <c r="X1161" s="39"/>
      <c r="Y1161" s="39"/>
      <c r="Z1161" s="39"/>
      <c r="AA1161" s="39"/>
      <c r="AB1161" s="39"/>
      <c r="AC1161" s="39"/>
      <c r="AD1161" s="40"/>
      <c r="AE1161" s="40"/>
      <c r="AF1161" s="41">
        <f t="shared" si="2193"/>
        <v>0</v>
      </c>
      <c r="AG1161" s="42"/>
    </row>
    <row r="1162" spans="1:33" ht="27.6">
      <c r="A1162" s="30" t="s">
        <v>5846</v>
      </c>
      <c r="B1162" s="30" t="s">
        <v>5847</v>
      </c>
      <c r="C1162" s="43"/>
      <c r="D1162" s="44"/>
      <c r="E1162" s="44"/>
      <c r="F1162" s="35">
        <f t="shared" si="2441"/>
        <v>0</v>
      </c>
      <c r="G1162" s="35">
        <f t="shared" si="2442"/>
        <v>0</v>
      </c>
      <c r="H1162" s="35">
        <f t="shared" si="2160"/>
        <v>0</v>
      </c>
      <c r="I1162" s="21">
        <f t="shared" si="2457"/>
        <v>28</v>
      </c>
      <c r="J1162" s="37">
        <f t="shared" ref="J1162:K1162" si="2460">MAX(N1162,P1162,R1162,T1162,V1162,X1162,Z1162,AB1162,AD1162)</f>
        <v>1973.66</v>
      </c>
      <c r="K1162" s="37">
        <f t="shared" si="2460"/>
        <v>2526</v>
      </c>
      <c r="L1162" s="38">
        <f t="shared" ref="L1162:M1162" si="2461">MIN(N1162,P1162,R1162,T1162,V1162,X1162,Z1162,AB1162,AD1162)</f>
        <v>1973.66</v>
      </c>
      <c r="M1162" s="38">
        <f t="shared" si="2461"/>
        <v>2526</v>
      </c>
      <c r="N1162" s="38">
        <f t="shared" si="2455"/>
        <v>1973.66</v>
      </c>
      <c r="O1162" s="38">
        <f t="shared" si="2456"/>
        <v>2526</v>
      </c>
      <c r="P1162" s="39"/>
      <c r="Q1162" s="39"/>
      <c r="R1162" s="39"/>
      <c r="S1162" s="39"/>
      <c r="T1162" s="39"/>
      <c r="U1162" s="39"/>
      <c r="V1162" s="39"/>
      <c r="W1162" s="39"/>
      <c r="X1162" s="39"/>
      <c r="Y1162" s="39"/>
      <c r="Z1162" s="39"/>
      <c r="AA1162" s="39"/>
      <c r="AB1162" s="39"/>
      <c r="AC1162" s="39"/>
      <c r="AD1162" s="40"/>
      <c r="AE1162" s="40"/>
      <c r="AF1162" s="41">
        <f t="shared" si="2193"/>
        <v>0</v>
      </c>
      <c r="AG1162" s="42"/>
    </row>
    <row r="1163" spans="1:33" ht="27.6">
      <c r="A1163" s="30" t="s">
        <v>5848</v>
      </c>
      <c r="B1163" s="30" t="s">
        <v>5849</v>
      </c>
      <c r="C1163" s="43"/>
      <c r="D1163" s="44"/>
      <c r="E1163" s="44"/>
      <c r="F1163" s="35">
        <f t="shared" si="2441"/>
        <v>0</v>
      </c>
      <c r="G1163" s="35">
        <f t="shared" si="2442"/>
        <v>0</v>
      </c>
      <c r="H1163" s="35">
        <f t="shared" si="2160"/>
        <v>0</v>
      </c>
      <c r="I1163" s="21">
        <f t="shared" si="2457"/>
        <v>28</v>
      </c>
      <c r="J1163" s="37">
        <f t="shared" ref="J1163:K1163" si="2462">MAX(N1163,P1163,R1163,T1163,V1163,X1163,Z1163,AB1163,AD1163)</f>
        <v>768.96</v>
      </c>
      <c r="K1163" s="37">
        <f t="shared" si="2462"/>
        <v>984</v>
      </c>
      <c r="L1163" s="38">
        <f t="shared" ref="L1163:M1163" si="2463">MIN(N1163,P1163,R1163,T1163,V1163,X1163,Z1163,AB1163,AD1163)</f>
        <v>768.96</v>
      </c>
      <c r="M1163" s="38">
        <f t="shared" si="2463"/>
        <v>984</v>
      </c>
      <c r="N1163" s="38">
        <f t="shared" si="2455"/>
        <v>768.96</v>
      </c>
      <c r="O1163" s="38">
        <f t="shared" si="2456"/>
        <v>984</v>
      </c>
      <c r="P1163" s="39"/>
      <c r="Q1163" s="39"/>
      <c r="R1163" s="39"/>
      <c r="S1163" s="39"/>
      <c r="T1163" s="39"/>
      <c r="U1163" s="39"/>
      <c r="V1163" s="39"/>
      <c r="W1163" s="39"/>
      <c r="X1163" s="39"/>
      <c r="Y1163" s="39"/>
      <c r="Z1163" s="39"/>
      <c r="AA1163" s="39"/>
      <c r="AB1163" s="39"/>
      <c r="AC1163" s="39"/>
      <c r="AD1163" s="40"/>
      <c r="AE1163" s="40"/>
      <c r="AF1163" s="41">
        <f t="shared" si="2193"/>
        <v>0</v>
      </c>
      <c r="AG1163" s="42"/>
    </row>
    <row r="1164" spans="1:33" ht="27.6">
      <c r="A1164" s="30" t="s">
        <v>5850</v>
      </c>
      <c r="B1164" s="30" t="s">
        <v>5851</v>
      </c>
      <c r="C1164" s="43"/>
      <c r="D1164" s="44"/>
      <c r="E1164" s="44"/>
      <c r="F1164" s="35">
        <f t="shared" si="2441"/>
        <v>0</v>
      </c>
      <c r="G1164" s="35">
        <f t="shared" si="2442"/>
        <v>0</v>
      </c>
      <c r="H1164" s="35">
        <f t="shared" si="2160"/>
        <v>0</v>
      </c>
      <c r="I1164" s="21">
        <f t="shared" si="2457"/>
        <v>28</v>
      </c>
      <c r="J1164" s="37">
        <f t="shared" ref="J1164:K1164" si="2464">MAX(N1164,P1164,R1164,T1164,V1164,X1164,Z1164,AB1164,AD1164)</f>
        <v>935.57</v>
      </c>
      <c r="K1164" s="37">
        <f t="shared" si="2464"/>
        <v>1198</v>
      </c>
      <c r="L1164" s="38">
        <f t="shared" ref="L1164:M1164" si="2465">MIN(N1164,P1164,R1164,T1164,V1164,X1164,Z1164,AB1164,AD1164)</f>
        <v>935.57</v>
      </c>
      <c r="M1164" s="38">
        <f t="shared" si="2465"/>
        <v>1198</v>
      </c>
      <c r="N1164" s="38">
        <f t="shared" si="2455"/>
        <v>935.57</v>
      </c>
      <c r="O1164" s="38">
        <f t="shared" si="2456"/>
        <v>1198</v>
      </c>
      <c r="P1164" s="39"/>
      <c r="Q1164" s="39"/>
      <c r="R1164" s="39"/>
      <c r="S1164" s="39"/>
      <c r="T1164" s="39"/>
      <c r="U1164" s="39"/>
      <c r="V1164" s="39"/>
      <c r="W1164" s="39"/>
      <c r="X1164" s="39"/>
      <c r="Y1164" s="39"/>
      <c r="Z1164" s="39"/>
      <c r="AA1164" s="39"/>
      <c r="AB1164" s="39"/>
      <c r="AC1164" s="39"/>
      <c r="AD1164" s="40"/>
      <c r="AE1164" s="40"/>
      <c r="AF1164" s="41">
        <f t="shared" si="2193"/>
        <v>0</v>
      </c>
      <c r="AG1164" s="42"/>
    </row>
    <row r="1165" spans="1:33" ht="27.6">
      <c r="A1165" s="30" t="s">
        <v>5852</v>
      </c>
      <c r="B1165" s="30" t="s">
        <v>5853</v>
      </c>
      <c r="C1165" s="43"/>
      <c r="D1165" s="44"/>
      <c r="E1165" s="44"/>
      <c r="F1165" s="35">
        <f t="shared" si="2441"/>
        <v>0</v>
      </c>
      <c r="G1165" s="35">
        <f t="shared" si="2442"/>
        <v>0</v>
      </c>
      <c r="H1165" s="35">
        <f t="shared" si="2160"/>
        <v>0</v>
      </c>
      <c r="I1165" s="21">
        <f t="shared" si="2457"/>
        <v>28</v>
      </c>
      <c r="J1165" s="37">
        <f t="shared" ref="J1165:K1165" si="2466">MAX(N1165,P1165,R1165,T1165,V1165,X1165,Z1165,AB1165,AD1165)</f>
        <v>512.64</v>
      </c>
      <c r="K1165" s="37">
        <f t="shared" si="2466"/>
        <v>656</v>
      </c>
      <c r="L1165" s="38">
        <f t="shared" ref="L1165:M1165" si="2467">MIN(N1165,P1165,R1165,T1165,V1165,X1165,Z1165,AB1165,AD1165)</f>
        <v>512.64</v>
      </c>
      <c r="M1165" s="38">
        <f t="shared" si="2467"/>
        <v>656</v>
      </c>
      <c r="N1165" s="38">
        <f t="shared" si="2455"/>
        <v>512.64</v>
      </c>
      <c r="O1165" s="38">
        <f t="shared" si="2456"/>
        <v>656</v>
      </c>
      <c r="P1165" s="39"/>
      <c r="Q1165" s="39"/>
      <c r="R1165" s="39"/>
      <c r="S1165" s="39"/>
      <c r="T1165" s="39"/>
      <c r="U1165" s="39"/>
      <c r="V1165" s="39"/>
      <c r="W1165" s="39"/>
      <c r="X1165" s="39"/>
      <c r="Y1165" s="39"/>
      <c r="Z1165" s="39"/>
      <c r="AA1165" s="39"/>
      <c r="AB1165" s="39"/>
      <c r="AC1165" s="39"/>
      <c r="AD1165" s="40"/>
      <c r="AE1165" s="40"/>
      <c r="AF1165" s="41">
        <f t="shared" si="2193"/>
        <v>0</v>
      </c>
      <c r="AG1165" s="42"/>
    </row>
    <row r="1166" spans="1:33" ht="27.6">
      <c r="A1166" s="30" t="s">
        <v>5854</v>
      </c>
      <c r="B1166" s="30" t="s">
        <v>5855</v>
      </c>
      <c r="C1166" s="43"/>
      <c r="D1166" s="44"/>
      <c r="E1166" s="44"/>
      <c r="F1166" s="35">
        <f t="shared" si="2441"/>
        <v>0</v>
      </c>
      <c r="G1166" s="35">
        <f t="shared" si="2442"/>
        <v>0</v>
      </c>
      <c r="H1166" s="35">
        <f t="shared" si="2160"/>
        <v>0</v>
      </c>
      <c r="I1166" s="21">
        <f t="shared" si="2457"/>
        <v>28</v>
      </c>
      <c r="J1166" s="37">
        <f t="shared" ref="J1166:K1166" si="2468">MAX(N1166,P1166,R1166,T1166,V1166,X1166,Z1166,AB1166,AD1166)</f>
        <v>512.64</v>
      </c>
      <c r="K1166" s="37">
        <f t="shared" si="2468"/>
        <v>656</v>
      </c>
      <c r="L1166" s="38">
        <f t="shared" ref="L1166:M1166" si="2469">MIN(N1166,P1166,R1166,T1166,V1166,X1166,Z1166,AB1166,AD1166)</f>
        <v>512.64</v>
      </c>
      <c r="M1166" s="38">
        <f t="shared" si="2469"/>
        <v>656</v>
      </c>
      <c r="N1166" s="38">
        <f t="shared" si="2455"/>
        <v>512.64</v>
      </c>
      <c r="O1166" s="38">
        <f t="shared" si="2456"/>
        <v>656</v>
      </c>
      <c r="P1166" s="39"/>
      <c r="Q1166" s="39"/>
      <c r="R1166" s="39"/>
      <c r="S1166" s="39"/>
      <c r="T1166" s="39"/>
      <c r="U1166" s="39"/>
      <c r="V1166" s="39"/>
      <c r="W1166" s="39"/>
      <c r="X1166" s="39"/>
      <c r="Y1166" s="39"/>
      <c r="Z1166" s="39"/>
      <c r="AA1166" s="39"/>
      <c r="AB1166" s="39"/>
      <c r="AC1166" s="39"/>
      <c r="AD1166" s="40"/>
      <c r="AE1166" s="40"/>
      <c r="AF1166" s="41">
        <f t="shared" si="2193"/>
        <v>0</v>
      </c>
      <c r="AG1166" s="42"/>
    </row>
    <row r="1167" spans="1:33" ht="27.6">
      <c r="A1167" s="30" t="s">
        <v>5856</v>
      </c>
      <c r="B1167" s="30" t="s">
        <v>5857</v>
      </c>
      <c r="C1167" s="43"/>
      <c r="D1167" s="44"/>
      <c r="E1167" s="44"/>
      <c r="F1167" s="35">
        <f t="shared" si="2441"/>
        <v>0</v>
      </c>
      <c r="G1167" s="35">
        <f t="shared" si="2442"/>
        <v>0</v>
      </c>
      <c r="H1167" s="35">
        <f t="shared" si="2160"/>
        <v>0</v>
      </c>
      <c r="I1167" s="21">
        <f t="shared" si="2457"/>
        <v>28</v>
      </c>
      <c r="J1167" s="37">
        <f t="shared" ref="J1167:K1167" si="2470">MAX(N1167,P1167,R1167,T1167,V1167,X1167,Z1167,AB1167,AD1167)</f>
        <v>813.82</v>
      </c>
      <c r="K1167" s="37">
        <f t="shared" si="2470"/>
        <v>1042</v>
      </c>
      <c r="L1167" s="38">
        <f t="shared" ref="L1167:M1167" si="2471">MIN(N1167,P1167,R1167,T1167,V1167,X1167,Z1167,AB1167,AD1167)</f>
        <v>813.82</v>
      </c>
      <c r="M1167" s="38">
        <f t="shared" si="2471"/>
        <v>1042</v>
      </c>
      <c r="N1167" s="38">
        <f t="shared" si="2455"/>
        <v>813.82</v>
      </c>
      <c r="O1167" s="38">
        <f t="shared" si="2456"/>
        <v>1042</v>
      </c>
      <c r="P1167" s="39"/>
      <c r="Q1167" s="39"/>
      <c r="R1167" s="39"/>
      <c r="S1167" s="39"/>
      <c r="T1167" s="39"/>
      <c r="U1167" s="39"/>
      <c r="V1167" s="39"/>
      <c r="W1167" s="39"/>
      <c r="X1167" s="39"/>
      <c r="Y1167" s="39"/>
      <c r="Z1167" s="39"/>
      <c r="AA1167" s="39"/>
      <c r="AB1167" s="39"/>
      <c r="AC1167" s="39"/>
      <c r="AD1167" s="40"/>
      <c r="AE1167" s="40"/>
      <c r="AF1167" s="41">
        <f t="shared" si="2193"/>
        <v>0</v>
      </c>
      <c r="AG1167" s="42"/>
    </row>
    <row r="1168" spans="1:33" ht="27.6">
      <c r="A1168" s="30" t="s">
        <v>5858</v>
      </c>
      <c r="B1168" s="30" t="s">
        <v>5859</v>
      </c>
      <c r="C1168" s="43"/>
      <c r="D1168" s="44"/>
      <c r="E1168" s="44"/>
      <c r="F1168" s="35">
        <f t="shared" si="2441"/>
        <v>0</v>
      </c>
      <c r="G1168" s="35">
        <f t="shared" si="2442"/>
        <v>0</v>
      </c>
      <c r="H1168" s="35">
        <f t="shared" si="2160"/>
        <v>0</v>
      </c>
      <c r="I1168" s="21">
        <f t="shared" si="2457"/>
        <v>28</v>
      </c>
      <c r="J1168" s="37">
        <f t="shared" ref="J1168:K1168" si="2472">MAX(N1168,P1168,R1168,T1168,V1168,X1168,Z1168,AB1168,AD1168)</f>
        <v>807.41</v>
      </c>
      <c r="K1168" s="37">
        <f t="shared" si="2472"/>
        <v>1033</v>
      </c>
      <c r="L1168" s="38">
        <f t="shared" ref="L1168:M1168" si="2473">MIN(N1168,P1168,R1168,T1168,V1168,X1168,Z1168,AB1168,AD1168)</f>
        <v>807.41</v>
      </c>
      <c r="M1168" s="38">
        <f t="shared" si="2473"/>
        <v>1033</v>
      </c>
      <c r="N1168" s="38">
        <f t="shared" si="2455"/>
        <v>807.41</v>
      </c>
      <c r="O1168" s="38">
        <f t="shared" si="2456"/>
        <v>1033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39"/>
      <c r="AA1168" s="39"/>
      <c r="AB1168" s="39"/>
      <c r="AC1168" s="39"/>
      <c r="AD1168" s="40"/>
      <c r="AE1168" s="40"/>
      <c r="AF1168" s="41">
        <f t="shared" si="2193"/>
        <v>0</v>
      </c>
      <c r="AG1168" s="42"/>
    </row>
    <row r="1169" spans="1:33" ht="27.6">
      <c r="A1169" s="30" t="s">
        <v>5860</v>
      </c>
      <c r="B1169" s="30" t="s">
        <v>5861</v>
      </c>
      <c r="C1169" s="43"/>
      <c r="D1169" s="44"/>
      <c r="E1169" s="44"/>
      <c r="F1169" s="35">
        <f t="shared" si="2441"/>
        <v>0</v>
      </c>
      <c r="G1169" s="35">
        <f t="shared" si="2442"/>
        <v>0</v>
      </c>
      <c r="H1169" s="35">
        <f t="shared" si="2160"/>
        <v>0</v>
      </c>
      <c r="I1169" s="21">
        <f t="shared" si="2457"/>
        <v>28</v>
      </c>
      <c r="J1169" s="37">
        <f t="shared" ref="J1169:K1169" si="2474">MAX(N1169,P1169,R1169,T1169,V1169,X1169,Z1169,AB1169,AD1169)</f>
        <v>807.41</v>
      </c>
      <c r="K1169" s="37">
        <f t="shared" si="2474"/>
        <v>1033</v>
      </c>
      <c r="L1169" s="38">
        <f t="shared" ref="L1169:M1169" si="2475">MIN(N1169,P1169,R1169,T1169,V1169,X1169,Z1169,AB1169,AD1169)</f>
        <v>807.41</v>
      </c>
      <c r="M1169" s="38">
        <f t="shared" si="2475"/>
        <v>1033</v>
      </c>
      <c r="N1169" s="38">
        <f t="shared" si="2455"/>
        <v>807.41</v>
      </c>
      <c r="O1169" s="38">
        <f t="shared" si="2456"/>
        <v>1033</v>
      </c>
      <c r="P1169" s="39"/>
      <c r="Q1169" s="39"/>
      <c r="R1169" s="39"/>
      <c r="S1169" s="39"/>
      <c r="T1169" s="39"/>
      <c r="U1169" s="39"/>
      <c r="V1169" s="39"/>
      <c r="W1169" s="39"/>
      <c r="X1169" s="39"/>
      <c r="Y1169" s="39"/>
      <c r="Z1169" s="39"/>
      <c r="AA1169" s="39"/>
      <c r="AB1169" s="39"/>
      <c r="AC1169" s="39"/>
      <c r="AD1169" s="40"/>
      <c r="AE1169" s="40"/>
      <c r="AF1169" s="41">
        <f t="shared" si="2193"/>
        <v>0</v>
      </c>
      <c r="AG1169" s="42"/>
    </row>
    <row r="1170" spans="1:33" ht="27.6">
      <c r="A1170" s="30" t="s">
        <v>5862</v>
      </c>
      <c r="B1170" s="30" t="s">
        <v>5863</v>
      </c>
      <c r="C1170" s="43"/>
      <c r="D1170" s="44"/>
      <c r="E1170" s="44"/>
      <c r="F1170" s="35">
        <f t="shared" si="2441"/>
        <v>0</v>
      </c>
      <c r="G1170" s="35">
        <f t="shared" si="2442"/>
        <v>0</v>
      </c>
      <c r="H1170" s="35">
        <f t="shared" si="2160"/>
        <v>0</v>
      </c>
      <c r="I1170" s="21">
        <f t="shared" si="2457"/>
        <v>28</v>
      </c>
      <c r="J1170" s="37">
        <f t="shared" ref="J1170:K1170" si="2476">MAX(N1170,P1170,R1170,T1170,V1170,X1170,Z1170,AB1170,AD1170)</f>
        <v>653.62</v>
      </c>
      <c r="K1170" s="37">
        <f t="shared" si="2476"/>
        <v>837</v>
      </c>
      <c r="L1170" s="38">
        <f t="shared" ref="L1170:M1170" si="2477">MIN(N1170,P1170,R1170,T1170,V1170,X1170,Z1170,AB1170,AD1170)</f>
        <v>653.62</v>
      </c>
      <c r="M1170" s="38">
        <f t="shared" si="2477"/>
        <v>837</v>
      </c>
      <c r="N1170" s="38">
        <f t="shared" si="2455"/>
        <v>653.62</v>
      </c>
      <c r="O1170" s="38">
        <f t="shared" si="2456"/>
        <v>837</v>
      </c>
      <c r="P1170" s="39"/>
      <c r="Q1170" s="39"/>
      <c r="R1170" s="39"/>
      <c r="S1170" s="39"/>
      <c r="T1170" s="39"/>
      <c r="U1170" s="39"/>
      <c r="V1170" s="39"/>
      <c r="W1170" s="39"/>
      <c r="X1170" s="39"/>
      <c r="Y1170" s="39"/>
      <c r="Z1170" s="39"/>
      <c r="AA1170" s="39"/>
      <c r="AB1170" s="39"/>
      <c r="AC1170" s="39"/>
      <c r="AD1170" s="40"/>
      <c r="AE1170" s="40"/>
      <c r="AF1170" s="41">
        <f t="shared" si="2193"/>
        <v>0</v>
      </c>
      <c r="AG1170" s="42"/>
    </row>
    <row r="1171" spans="1:33" ht="13.8">
      <c r="A1171" s="30" t="s">
        <v>5864</v>
      </c>
      <c r="B1171" s="30" t="s">
        <v>5865</v>
      </c>
      <c r="C1171" s="43"/>
      <c r="D1171" s="44"/>
      <c r="E1171" s="44"/>
      <c r="F1171" s="35">
        <f t="shared" si="2441"/>
        <v>0</v>
      </c>
      <c r="G1171" s="35">
        <f t="shared" si="2442"/>
        <v>0</v>
      </c>
      <c r="H1171" s="35">
        <f t="shared" si="2160"/>
        <v>0</v>
      </c>
      <c r="I1171" s="21">
        <f t="shared" si="2457"/>
        <v>28</v>
      </c>
      <c r="J1171" s="37">
        <f t="shared" ref="J1171:K1171" si="2478">MAX(N1171,P1171,R1171,T1171,V1171,X1171,Z1171,AB1171,AD1171)</f>
        <v>717.7</v>
      </c>
      <c r="K1171" s="37">
        <f t="shared" si="2478"/>
        <v>919</v>
      </c>
      <c r="L1171" s="38">
        <f t="shared" ref="L1171:M1171" si="2479">MIN(N1171,P1171,R1171,T1171,V1171,X1171,Z1171,AB1171,AD1171)</f>
        <v>717.7</v>
      </c>
      <c r="M1171" s="38">
        <f t="shared" si="2479"/>
        <v>919</v>
      </c>
      <c r="N1171" s="38">
        <f t="shared" si="2455"/>
        <v>717.7</v>
      </c>
      <c r="O1171" s="38">
        <f t="shared" si="2456"/>
        <v>919</v>
      </c>
      <c r="P1171" s="39"/>
      <c r="Q1171" s="39"/>
      <c r="R1171" s="39"/>
      <c r="S1171" s="39"/>
      <c r="T1171" s="39"/>
      <c r="U1171" s="39"/>
      <c r="V1171" s="39"/>
      <c r="W1171" s="39"/>
      <c r="X1171" s="39"/>
      <c r="Y1171" s="39"/>
      <c r="Z1171" s="39"/>
      <c r="AA1171" s="39"/>
      <c r="AB1171" s="39"/>
      <c r="AC1171" s="39"/>
      <c r="AD1171" s="40"/>
      <c r="AE1171" s="40"/>
      <c r="AF1171" s="41">
        <f t="shared" si="2193"/>
        <v>0</v>
      </c>
      <c r="AG1171" s="42"/>
    </row>
    <row r="1172" spans="1:33" ht="13.8">
      <c r="A1172" s="30" t="s">
        <v>5866</v>
      </c>
      <c r="B1172" s="30" t="s">
        <v>5867</v>
      </c>
      <c r="C1172" s="43"/>
      <c r="D1172" s="44"/>
      <c r="E1172" s="44"/>
      <c r="F1172" s="35">
        <f t="shared" si="2441"/>
        <v>0</v>
      </c>
      <c r="G1172" s="35">
        <f t="shared" si="2442"/>
        <v>0</v>
      </c>
      <c r="H1172" s="35">
        <f t="shared" si="2160"/>
        <v>0</v>
      </c>
      <c r="I1172" s="21">
        <f t="shared" si="2457"/>
        <v>28</v>
      </c>
      <c r="J1172" s="37">
        <f t="shared" ref="J1172:K1172" si="2480">MAX(N1172,P1172,R1172,T1172,V1172,X1172,Z1172,AB1172,AD1172)</f>
        <v>653.62</v>
      </c>
      <c r="K1172" s="37">
        <f t="shared" si="2480"/>
        <v>837</v>
      </c>
      <c r="L1172" s="38">
        <f t="shared" ref="L1172:M1172" si="2481">MIN(N1172,P1172,R1172,T1172,V1172,X1172,Z1172,AB1172,AD1172)</f>
        <v>653.62</v>
      </c>
      <c r="M1172" s="38">
        <f t="shared" si="2481"/>
        <v>837</v>
      </c>
      <c r="N1172" s="38">
        <f t="shared" si="2455"/>
        <v>653.62</v>
      </c>
      <c r="O1172" s="38">
        <f t="shared" si="2456"/>
        <v>837</v>
      </c>
      <c r="P1172" s="39"/>
      <c r="Q1172" s="39"/>
      <c r="R1172" s="39"/>
      <c r="S1172" s="39"/>
      <c r="T1172" s="39"/>
      <c r="U1172" s="39"/>
      <c r="V1172" s="39"/>
      <c r="W1172" s="39"/>
      <c r="X1172" s="39"/>
      <c r="Y1172" s="39"/>
      <c r="Z1172" s="39"/>
      <c r="AA1172" s="39"/>
      <c r="AB1172" s="39"/>
      <c r="AC1172" s="39"/>
      <c r="AD1172" s="40"/>
      <c r="AE1172" s="40"/>
      <c r="AF1172" s="41">
        <f t="shared" si="2193"/>
        <v>0</v>
      </c>
      <c r="AG1172" s="42"/>
    </row>
    <row r="1173" spans="1:33" ht="13.8">
      <c r="A1173" s="30" t="s">
        <v>5868</v>
      </c>
      <c r="B1173" s="30" t="s">
        <v>5869</v>
      </c>
      <c r="C1173" s="43"/>
      <c r="D1173" s="44"/>
      <c r="E1173" s="44"/>
      <c r="F1173" s="35">
        <f t="shared" si="2441"/>
        <v>0</v>
      </c>
      <c r="G1173" s="35">
        <f t="shared" si="2442"/>
        <v>0</v>
      </c>
      <c r="H1173" s="35">
        <f t="shared" si="2160"/>
        <v>0</v>
      </c>
      <c r="I1173" s="21">
        <f t="shared" si="2457"/>
        <v>28</v>
      </c>
      <c r="J1173" s="37">
        <f t="shared" ref="J1173:K1173" si="2482">MAX(N1173,P1173,R1173,T1173,V1173,X1173,Z1173,AB1173,AD1173)</f>
        <v>653.62</v>
      </c>
      <c r="K1173" s="37">
        <f t="shared" si="2482"/>
        <v>837</v>
      </c>
      <c r="L1173" s="38">
        <f t="shared" ref="L1173:M1173" si="2483">MIN(N1173,P1173,R1173,T1173,V1173,X1173,Z1173,AB1173,AD1173)</f>
        <v>653.62</v>
      </c>
      <c r="M1173" s="38">
        <f t="shared" si="2483"/>
        <v>837</v>
      </c>
      <c r="N1173" s="38">
        <f t="shared" si="2455"/>
        <v>653.62</v>
      </c>
      <c r="O1173" s="38">
        <f t="shared" si="2456"/>
        <v>837</v>
      </c>
      <c r="P1173" s="39"/>
      <c r="Q1173" s="39"/>
      <c r="R1173" s="39"/>
      <c r="S1173" s="39"/>
      <c r="T1173" s="39"/>
      <c r="U1173" s="39"/>
      <c r="V1173" s="39"/>
      <c r="W1173" s="39"/>
      <c r="X1173" s="39"/>
      <c r="Y1173" s="39"/>
      <c r="Z1173" s="39"/>
      <c r="AA1173" s="39"/>
      <c r="AB1173" s="39"/>
      <c r="AC1173" s="39"/>
      <c r="AD1173" s="40"/>
      <c r="AE1173" s="40"/>
      <c r="AF1173" s="41">
        <f t="shared" si="2193"/>
        <v>0</v>
      </c>
      <c r="AG1173" s="42"/>
    </row>
    <row r="1174" spans="1:33" ht="13.8">
      <c r="A1174" s="30" t="s">
        <v>5870</v>
      </c>
      <c r="B1174" s="30" t="s">
        <v>5871</v>
      </c>
      <c r="C1174" s="43"/>
      <c r="D1174" s="44"/>
      <c r="E1174" s="44"/>
      <c r="F1174" s="35">
        <f t="shared" si="2441"/>
        <v>0</v>
      </c>
      <c r="G1174" s="35">
        <f t="shared" si="2442"/>
        <v>0</v>
      </c>
      <c r="H1174" s="35">
        <f t="shared" si="2160"/>
        <v>0</v>
      </c>
      <c r="I1174" s="21">
        <f t="shared" si="2457"/>
        <v>28</v>
      </c>
      <c r="J1174" s="37">
        <f t="shared" ref="J1174:K1174" si="2484">MAX(N1174,P1174,R1174,T1174,V1174,X1174,Z1174,AB1174,AD1174)</f>
        <v>506.23</v>
      </c>
      <c r="K1174" s="37">
        <f t="shared" si="2484"/>
        <v>648</v>
      </c>
      <c r="L1174" s="38">
        <f t="shared" ref="L1174:M1174" si="2485">MIN(N1174,P1174,R1174,T1174,V1174,X1174,Z1174,AB1174,AD1174)</f>
        <v>506.23</v>
      </c>
      <c r="M1174" s="38">
        <f t="shared" si="2485"/>
        <v>648</v>
      </c>
      <c r="N1174" s="38">
        <f t="shared" si="2455"/>
        <v>506.23</v>
      </c>
      <c r="O1174" s="38">
        <f t="shared" si="2456"/>
        <v>648</v>
      </c>
      <c r="P1174" s="39"/>
      <c r="Q1174" s="39"/>
      <c r="R1174" s="39"/>
      <c r="S1174" s="39"/>
      <c r="T1174" s="39"/>
      <c r="U1174" s="39"/>
      <c r="V1174" s="39"/>
      <c r="W1174" s="39"/>
      <c r="X1174" s="39"/>
      <c r="Y1174" s="39"/>
      <c r="Z1174" s="39"/>
      <c r="AA1174" s="39"/>
      <c r="AB1174" s="39"/>
      <c r="AC1174" s="39"/>
      <c r="AD1174" s="40"/>
      <c r="AE1174" s="40"/>
      <c r="AF1174" s="41">
        <f t="shared" si="2193"/>
        <v>0</v>
      </c>
      <c r="AG1174" s="42"/>
    </row>
    <row r="1175" spans="1:33" ht="27.6">
      <c r="A1175" s="30" t="s">
        <v>5872</v>
      </c>
      <c r="B1175" s="30" t="s">
        <v>5873</v>
      </c>
      <c r="C1175" s="43"/>
      <c r="D1175" s="44"/>
      <c r="E1175" s="44"/>
      <c r="F1175" s="35">
        <f t="shared" si="2441"/>
        <v>0</v>
      </c>
      <c r="G1175" s="35">
        <f t="shared" si="2442"/>
        <v>0</v>
      </c>
      <c r="H1175" s="35">
        <f t="shared" si="2160"/>
        <v>0</v>
      </c>
      <c r="I1175" s="21">
        <f t="shared" si="2457"/>
        <v>28</v>
      </c>
      <c r="J1175" s="37">
        <f t="shared" ref="J1175:K1175" si="2486">MAX(N1175,P1175,R1175,T1175,V1175,X1175,Z1175,AB1175,AD1175)</f>
        <v>538.27</v>
      </c>
      <c r="K1175" s="37">
        <f t="shared" si="2486"/>
        <v>689</v>
      </c>
      <c r="L1175" s="38">
        <f t="shared" ref="L1175:M1175" si="2487">MIN(N1175,P1175,R1175,T1175,V1175,X1175,Z1175,AB1175,AD1175)</f>
        <v>538.27</v>
      </c>
      <c r="M1175" s="38">
        <f t="shared" si="2487"/>
        <v>689</v>
      </c>
      <c r="N1175" s="38">
        <f t="shared" si="2455"/>
        <v>538.27</v>
      </c>
      <c r="O1175" s="38">
        <f t="shared" si="2456"/>
        <v>689</v>
      </c>
      <c r="P1175" s="39"/>
      <c r="Q1175" s="39"/>
      <c r="R1175" s="39"/>
      <c r="S1175" s="39"/>
      <c r="T1175" s="39"/>
      <c r="U1175" s="39"/>
      <c r="V1175" s="39"/>
      <c r="W1175" s="39"/>
      <c r="X1175" s="39"/>
      <c r="Y1175" s="39"/>
      <c r="Z1175" s="39"/>
      <c r="AA1175" s="39"/>
      <c r="AB1175" s="39"/>
      <c r="AC1175" s="39"/>
      <c r="AD1175" s="40"/>
      <c r="AE1175" s="40"/>
      <c r="AF1175" s="41">
        <f t="shared" si="2193"/>
        <v>0</v>
      </c>
      <c r="AG1175" s="42"/>
    </row>
    <row r="1176" spans="1:33" ht="27.6">
      <c r="A1176" s="30" t="s">
        <v>5874</v>
      </c>
      <c r="B1176" s="30" t="s">
        <v>5876</v>
      </c>
      <c r="C1176" s="43"/>
      <c r="D1176" s="44"/>
      <c r="E1176" s="44"/>
      <c r="F1176" s="35">
        <f t="shared" si="2441"/>
        <v>0</v>
      </c>
      <c r="G1176" s="35">
        <f t="shared" si="2442"/>
        <v>0</v>
      </c>
      <c r="H1176" s="35">
        <f t="shared" si="2160"/>
        <v>0</v>
      </c>
      <c r="I1176" s="21">
        <f t="shared" si="2457"/>
        <v>28</v>
      </c>
      <c r="J1176" s="37">
        <f t="shared" ref="J1176:K1176" si="2488">MAX(N1176,P1176,R1176,T1176,V1176,X1176,Z1176,AB1176,AD1176)</f>
        <v>506.23</v>
      </c>
      <c r="K1176" s="37">
        <f t="shared" si="2488"/>
        <v>648</v>
      </c>
      <c r="L1176" s="38">
        <f t="shared" ref="L1176:M1176" si="2489">MIN(N1176,P1176,R1176,T1176,V1176,X1176,Z1176,AB1176,AD1176)</f>
        <v>506.23</v>
      </c>
      <c r="M1176" s="38">
        <f t="shared" si="2489"/>
        <v>648</v>
      </c>
      <c r="N1176" s="38">
        <f t="shared" si="2455"/>
        <v>506.23</v>
      </c>
      <c r="O1176" s="38">
        <f t="shared" si="2456"/>
        <v>648</v>
      </c>
      <c r="P1176" s="39"/>
      <c r="Q1176" s="39"/>
      <c r="R1176" s="39"/>
      <c r="S1176" s="39"/>
      <c r="T1176" s="39"/>
      <c r="U1176" s="39"/>
      <c r="V1176" s="39"/>
      <c r="W1176" s="39"/>
      <c r="X1176" s="39"/>
      <c r="Y1176" s="39"/>
      <c r="Z1176" s="39"/>
      <c r="AA1176" s="39"/>
      <c r="AB1176" s="39"/>
      <c r="AC1176" s="39"/>
      <c r="AD1176" s="40"/>
      <c r="AE1176" s="40"/>
      <c r="AF1176" s="41">
        <f t="shared" si="2193"/>
        <v>0</v>
      </c>
      <c r="AG1176" s="42"/>
    </row>
    <row r="1177" spans="1:33" ht="27.6">
      <c r="A1177" s="30" t="s">
        <v>5877</v>
      </c>
      <c r="B1177" s="30" t="s">
        <v>5878</v>
      </c>
      <c r="C1177" s="43"/>
      <c r="D1177" s="44"/>
      <c r="E1177" s="44"/>
      <c r="F1177" s="35">
        <f t="shared" si="2441"/>
        <v>0</v>
      </c>
      <c r="G1177" s="35">
        <f t="shared" si="2442"/>
        <v>0</v>
      </c>
      <c r="H1177" s="35">
        <f t="shared" si="2160"/>
        <v>0</v>
      </c>
      <c r="I1177" s="21">
        <f t="shared" si="2457"/>
        <v>28</v>
      </c>
      <c r="J1177" s="37">
        <f t="shared" ref="J1177:K1177" si="2490">MAX(N1177,P1177,R1177,T1177,V1177,X1177,Z1177,AB1177,AD1177)</f>
        <v>390.89</v>
      </c>
      <c r="K1177" s="37">
        <f t="shared" si="2490"/>
        <v>500</v>
      </c>
      <c r="L1177" s="38">
        <f t="shared" ref="L1177:M1177" si="2491">MIN(N1177,P1177,R1177,T1177,V1177,X1177,Z1177,AB1177,AD1177)</f>
        <v>390.89</v>
      </c>
      <c r="M1177" s="38">
        <f t="shared" si="2491"/>
        <v>500</v>
      </c>
      <c r="N1177" s="38">
        <f t="shared" si="2455"/>
        <v>390.89</v>
      </c>
      <c r="O1177" s="38">
        <f t="shared" si="2456"/>
        <v>500</v>
      </c>
      <c r="P1177" s="39"/>
      <c r="Q1177" s="39"/>
      <c r="R1177" s="39"/>
      <c r="S1177" s="39"/>
      <c r="T1177" s="39"/>
      <c r="U1177" s="39"/>
      <c r="V1177" s="39"/>
      <c r="W1177" s="39"/>
      <c r="X1177" s="39"/>
      <c r="Y1177" s="39"/>
      <c r="Z1177" s="39"/>
      <c r="AA1177" s="39"/>
      <c r="AB1177" s="39"/>
      <c r="AC1177" s="39"/>
      <c r="AD1177" s="40"/>
      <c r="AE1177" s="40"/>
      <c r="AF1177" s="41">
        <f t="shared" si="2193"/>
        <v>0</v>
      </c>
      <c r="AG1177" s="42"/>
    </row>
    <row r="1178" spans="1:33" ht="13.8">
      <c r="A1178" s="30" t="s">
        <v>5879</v>
      </c>
      <c r="B1178" s="30" t="s">
        <v>5880</v>
      </c>
      <c r="C1178" s="43"/>
      <c r="D1178" s="44"/>
      <c r="E1178" s="44"/>
      <c r="F1178" s="35">
        <f t="shared" si="2441"/>
        <v>0</v>
      </c>
      <c r="G1178" s="35">
        <f t="shared" si="2442"/>
        <v>0</v>
      </c>
      <c r="H1178" s="35">
        <f t="shared" si="2160"/>
        <v>0</v>
      </c>
      <c r="I1178" s="21">
        <f t="shared" si="2457"/>
        <v>28</v>
      </c>
      <c r="J1178" s="37">
        <f t="shared" ref="J1178:K1178" si="2492">MAX(N1178,P1178,R1178,T1178,V1178,X1178,Z1178,AB1178,AD1178)</f>
        <v>160.19999999999999</v>
      </c>
      <c r="K1178" s="37">
        <f t="shared" si="2492"/>
        <v>205</v>
      </c>
      <c r="L1178" s="38">
        <f t="shared" ref="L1178:M1178" si="2493">MIN(N1178,P1178,R1178,T1178,V1178,X1178,Z1178,AB1178,AD1178)</f>
        <v>160.19999999999999</v>
      </c>
      <c r="M1178" s="38">
        <f t="shared" si="2493"/>
        <v>205</v>
      </c>
      <c r="N1178" s="38">
        <f t="shared" si="2455"/>
        <v>160.19999999999999</v>
      </c>
      <c r="O1178" s="38">
        <f t="shared" si="2456"/>
        <v>205</v>
      </c>
      <c r="P1178" s="39"/>
      <c r="Q1178" s="39"/>
      <c r="R1178" s="39"/>
      <c r="S1178" s="39"/>
      <c r="T1178" s="39"/>
      <c r="U1178" s="39"/>
      <c r="V1178" s="39"/>
      <c r="W1178" s="39"/>
      <c r="X1178" s="39"/>
      <c r="Y1178" s="39"/>
      <c r="Z1178" s="39"/>
      <c r="AA1178" s="39"/>
      <c r="AB1178" s="39"/>
      <c r="AC1178" s="39"/>
      <c r="AD1178" s="40"/>
      <c r="AE1178" s="40"/>
      <c r="AF1178" s="41">
        <f t="shared" si="2193"/>
        <v>0</v>
      </c>
      <c r="AG1178" s="42"/>
    </row>
    <row r="1179" spans="1:33" ht="27.6">
      <c r="A1179" s="30" t="s">
        <v>5881</v>
      </c>
      <c r="B1179" s="30" t="s">
        <v>5882</v>
      </c>
      <c r="C1179" s="43"/>
      <c r="D1179" s="44"/>
      <c r="E1179" s="44"/>
      <c r="F1179" s="35">
        <f t="shared" si="2441"/>
        <v>0</v>
      </c>
      <c r="G1179" s="35">
        <f t="shared" si="2442"/>
        <v>0</v>
      </c>
      <c r="H1179" s="35">
        <f t="shared" si="2160"/>
        <v>0</v>
      </c>
      <c r="I1179" s="21">
        <f t="shared" si="2457"/>
        <v>28</v>
      </c>
      <c r="J1179" s="37">
        <f t="shared" ref="J1179:K1179" si="2494">MAX(N1179,P1179,R1179,T1179,V1179,X1179,Z1179,AB1179,AD1179)</f>
        <v>211.46</v>
      </c>
      <c r="K1179" s="37">
        <f t="shared" si="2494"/>
        <v>271</v>
      </c>
      <c r="L1179" s="38">
        <f t="shared" ref="L1179:M1179" si="2495">MIN(N1179,P1179,R1179,T1179,V1179,X1179,Z1179,AB1179,AD1179)</f>
        <v>211.46</v>
      </c>
      <c r="M1179" s="38">
        <f t="shared" si="2495"/>
        <v>271</v>
      </c>
      <c r="N1179" s="38">
        <f t="shared" si="2455"/>
        <v>211.46</v>
      </c>
      <c r="O1179" s="38">
        <f t="shared" si="2456"/>
        <v>271</v>
      </c>
      <c r="P1179" s="39"/>
      <c r="Q1179" s="39"/>
      <c r="R1179" s="39"/>
      <c r="S1179" s="39"/>
      <c r="T1179" s="39"/>
      <c r="U1179" s="39"/>
      <c r="V1179" s="39"/>
      <c r="W1179" s="39"/>
      <c r="X1179" s="39"/>
      <c r="Y1179" s="39"/>
      <c r="Z1179" s="39"/>
      <c r="AA1179" s="39"/>
      <c r="AB1179" s="39"/>
      <c r="AC1179" s="39"/>
      <c r="AD1179" s="40"/>
      <c r="AE1179" s="40"/>
      <c r="AF1179" s="41">
        <f t="shared" si="2193"/>
        <v>0</v>
      </c>
      <c r="AG1179" s="42"/>
    </row>
    <row r="1180" spans="1:33" ht="27.6">
      <c r="A1180" s="30" t="s">
        <v>5883</v>
      </c>
      <c r="B1180" s="30" t="s">
        <v>5884</v>
      </c>
      <c r="C1180" s="43"/>
      <c r="D1180" s="44"/>
      <c r="E1180" s="44"/>
      <c r="F1180" s="35">
        <f t="shared" si="2441"/>
        <v>0</v>
      </c>
      <c r="G1180" s="35">
        <f t="shared" si="2442"/>
        <v>0</v>
      </c>
      <c r="H1180" s="35">
        <f t="shared" si="2160"/>
        <v>0</v>
      </c>
      <c r="I1180" s="21">
        <f t="shared" si="2457"/>
        <v>28</v>
      </c>
      <c r="J1180" s="37">
        <f t="shared" ref="J1180:K1180" si="2496">MAX(N1180,P1180,R1180,T1180,V1180,X1180,Z1180,AB1180,AD1180)</f>
        <v>538.27</v>
      </c>
      <c r="K1180" s="37">
        <f t="shared" si="2496"/>
        <v>689</v>
      </c>
      <c r="L1180" s="38">
        <f t="shared" ref="L1180:M1180" si="2497">MIN(N1180,P1180,R1180,T1180,V1180,X1180,Z1180,AB1180,AD1180)</f>
        <v>538.27</v>
      </c>
      <c r="M1180" s="38">
        <f t="shared" si="2497"/>
        <v>689</v>
      </c>
      <c r="N1180" s="38">
        <f t="shared" si="2455"/>
        <v>538.27</v>
      </c>
      <c r="O1180" s="38">
        <f t="shared" si="2456"/>
        <v>689</v>
      </c>
      <c r="P1180" s="39"/>
      <c r="Q1180" s="39"/>
      <c r="R1180" s="39"/>
      <c r="S1180" s="39"/>
      <c r="T1180" s="39"/>
      <c r="U1180" s="39"/>
      <c r="V1180" s="39"/>
      <c r="W1180" s="39"/>
      <c r="X1180" s="39"/>
      <c r="Y1180" s="39"/>
      <c r="Z1180" s="39"/>
      <c r="AA1180" s="39"/>
      <c r="AB1180" s="39"/>
      <c r="AC1180" s="39"/>
      <c r="AD1180" s="40"/>
      <c r="AE1180" s="40"/>
      <c r="AF1180" s="41">
        <f t="shared" si="2193"/>
        <v>0</v>
      </c>
      <c r="AG1180" s="42"/>
    </row>
    <row r="1181" spans="1:33" ht="27.6">
      <c r="A1181" s="30" t="s">
        <v>5885</v>
      </c>
      <c r="B1181" s="30" t="s">
        <v>5886</v>
      </c>
      <c r="C1181" s="43"/>
      <c r="D1181" s="44"/>
      <c r="E1181" s="44"/>
      <c r="F1181" s="35">
        <f t="shared" si="2441"/>
        <v>0</v>
      </c>
      <c r="G1181" s="35">
        <f t="shared" si="2442"/>
        <v>0</v>
      </c>
      <c r="H1181" s="35">
        <f t="shared" si="2160"/>
        <v>0</v>
      </c>
      <c r="I1181" s="21">
        <f t="shared" si="2457"/>
        <v>28</v>
      </c>
      <c r="J1181" s="37">
        <f t="shared" ref="J1181:K1181" si="2498">MAX(N1181,P1181,R1181,T1181,V1181,X1181,Z1181,AB1181,AD1181)</f>
        <v>538.27</v>
      </c>
      <c r="K1181" s="37">
        <f t="shared" si="2498"/>
        <v>689</v>
      </c>
      <c r="L1181" s="38">
        <f t="shared" ref="L1181:M1181" si="2499">MIN(N1181,P1181,R1181,T1181,V1181,X1181,Z1181,AB1181,AD1181)</f>
        <v>538.27</v>
      </c>
      <c r="M1181" s="38">
        <f t="shared" si="2499"/>
        <v>689</v>
      </c>
      <c r="N1181" s="38">
        <f t="shared" si="2455"/>
        <v>538.27</v>
      </c>
      <c r="O1181" s="38">
        <f t="shared" si="2456"/>
        <v>689</v>
      </c>
      <c r="P1181" s="39"/>
      <c r="Q1181" s="39"/>
      <c r="R1181" s="39"/>
      <c r="S1181" s="39"/>
      <c r="T1181" s="39"/>
      <c r="U1181" s="39"/>
      <c r="V1181" s="39"/>
      <c r="W1181" s="39"/>
      <c r="X1181" s="39"/>
      <c r="Y1181" s="39"/>
      <c r="Z1181" s="39"/>
      <c r="AA1181" s="39"/>
      <c r="AB1181" s="39"/>
      <c r="AC1181" s="39"/>
      <c r="AD1181" s="40"/>
      <c r="AE1181" s="40"/>
      <c r="AF1181" s="41">
        <f t="shared" si="2193"/>
        <v>0</v>
      </c>
      <c r="AG1181" s="42"/>
    </row>
    <row r="1182" spans="1:33" ht="13.8">
      <c r="A1182" s="30" t="s">
        <v>5887</v>
      </c>
      <c r="B1182" s="30" t="s">
        <v>5888</v>
      </c>
      <c r="C1182" s="43"/>
      <c r="D1182" s="44"/>
      <c r="E1182" s="44"/>
      <c r="F1182" s="35">
        <f t="shared" si="2441"/>
        <v>0</v>
      </c>
      <c r="G1182" s="35">
        <f t="shared" si="2442"/>
        <v>0</v>
      </c>
      <c r="H1182" s="35">
        <f t="shared" si="2160"/>
        <v>0</v>
      </c>
      <c r="I1182" s="21">
        <f t="shared" si="2457"/>
        <v>28</v>
      </c>
      <c r="J1182" s="37">
        <f t="shared" ref="J1182:K1182" si="2500">MAX(N1182,P1182,R1182,T1182,V1182,X1182,Z1182,AB1182,AD1182)</f>
        <v>929.16</v>
      </c>
      <c r="K1182" s="37">
        <f t="shared" si="2500"/>
        <v>1189</v>
      </c>
      <c r="L1182" s="38">
        <f t="shared" ref="L1182:M1182" si="2501">MIN(N1182,P1182,R1182,T1182,V1182,X1182,Z1182,AB1182,AD1182)</f>
        <v>929.16</v>
      </c>
      <c r="M1182" s="38">
        <f t="shared" si="2501"/>
        <v>1189</v>
      </c>
      <c r="N1182" s="38">
        <f t="shared" si="2455"/>
        <v>929.16</v>
      </c>
      <c r="O1182" s="38">
        <f t="shared" si="2456"/>
        <v>1189</v>
      </c>
      <c r="P1182" s="39"/>
      <c r="Q1182" s="39"/>
      <c r="R1182" s="39"/>
      <c r="S1182" s="39"/>
      <c r="T1182" s="39"/>
      <c r="U1182" s="39"/>
      <c r="V1182" s="39"/>
      <c r="W1182" s="39"/>
      <c r="X1182" s="39"/>
      <c r="Y1182" s="39"/>
      <c r="Z1182" s="39"/>
      <c r="AA1182" s="39"/>
      <c r="AB1182" s="39"/>
      <c r="AC1182" s="39"/>
      <c r="AD1182" s="40"/>
      <c r="AE1182" s="40"/>
      <c r="AF1182" s="41">
        <f t="shared" si="2193"/>
        <v>0</v>
      </c>
      <c r="AG1182" s="42"/>
    </row>
    <row r="1183" spans="1:33" ht="13.8">
      <c r="A1183" s="30" t="s">
        <v>5889</v>
      </c>
      <c r="B1183" s="30" t="s">
        <v>5890</v>
      </c>
      <c r="C1183" s="43"/>
      <c r="D1183" s="44"/>
      <c r="E1183" s="44"/>
      <c r="F1183" s="35">
        <f t="shared" si="2441"/>
        <v>0</v>
      </c>
      <c r="G1183" s="35">
        <f t="shared" si="2442"/>
        <v>0</v>
      </c>
      <c r="H1183" s="35">
        <f t="shared" si="2160"/>
        <v>0</v>
      </c>
      <c r="I1183" s="21">
        <f t="shared" si="2457"/>
        <v>28</v>
      </c>
      <c r="J1183" s="37">
        <f t="shared" ref="J1183:K1183" si="2502">MAX(N1183,P1183,R1183,T1183,V1183,X1183,Z1183,AB1183,AD1183)</f>
        <v>929.16</v>
      </c>
      <c r="K1183" s="37">
        <f t="shared" si="2502"/>
        <v>1189</v>
      </c>
      <c r="L1183" s="38">
        <f t="shared" ref="L1183:M1183" si="2503">MIN(N1183,P1183,R1183,T1183,V1183,X1183,Z1183,AB1183,AD1183)</f>
        <v>929.16</v>
      </c>
      <c r="M1183" s="38">
        <f t="shared" si="2503"/>
        <v>1189</v>
      </c>
      <c r="N1183" s="38">
        <f t="shared" si="2455"/>
        <v>929.16</v>
      </c>
      <c r="O1183" s="38">
        <f t="shared" si="2456"/>
        <v>1189</v>
      </c>
      <c r="P1183" s="39"/>
      <c r="Q1183" s="39"/>
      <c r="R1183" s="39"/>
      <c r="S1183" s="39"/>
      <c r="T1183" s="39"/>
      <c r="U1183" s="39"/>
      <c r="V1183" s="39"/>
      <c r="W1183" s="39"/>
      <c r="X1183" s="39"/>
      <c r="Y1183" s="39"/>
      <c r="Z1183" s="39"/>
      <c r="AA1183" s="39"/>
      <c r="AB1183" s="39"/>
      <c r="AC1183" s="39"/>
      <c r="AD1183" s="40"/>
      <c r="AE1183" s="40"/>
      <c r="AF1183" s="41">
        <f t="shared" si="2193"/>
        <v>0</v>
      </c>
      <c r="AG1183" s="42"/>
    </row>
    <row r="1184" spans="1:33" ht="13.8">
      <c r="A1184" s="30" t="s">
        <v>5891</v>
      </c>
      <c r="B1184" s="30" t="s">
        <v>5892</v>
      </c>
      <c r="C1184" s="43"/>
      <c r="D1184" s="44"/>
      <c r="E1184" s="44"/>
      <c r="F1184" s="35">
        <f t="shared" si="2441"/>
        <v>0</v>
      </c>
      <c r="G1184" s="35">
        <f t="shared" si="2442"/>
        <v>0</v>
      </c>
      <c r="H1184" s="35">
        <f t="shared" si="2160"/>
        <v>0</v>
      </c>
      <c r="I1184" s="21">
        <f t="shared" si="2457"/>
        <v>28</v>
      </c>
      <c r="J1184" s="37">
        <f t="shared" ref="J1184:K1184" si="2504">MAX(N1184,P1184,R1184,T1184,V1184,X1184,Z1184,AB1184,AD1184)</f>
        <v>487.01</v>
      </c>
      <c r="K1184" s="37">
        <f t="shared" si="2504"/>
        <v>623</v>
      </c>
      <c r="L1184" s="38">
        <f t="shared" ref="L1184:M1184" si="2505">MIN(N1184,P1184,R1184,T1184,V1184,X1184,Z1184,AB1184,AD1184)</f>
        <v>487.01</v>
      </c>
      <c r="M1184" s="38">
        <f t="shared" si="2505"/>
        <v>623</v>
      </c>
      <c r="N1184" s="38">
        <f t="shared" si="2455"/>
        <v>487.01</v>
      </c>
      <c r="O1184" s="38">
        <f t="shared" si="2456"/>
        <v>623</v>
      </c>
      <c r="P1184" s="39"/>
      <c r="Q1184" s="39"/>
      <c r="R1184" s="39"/>
      <c r="S1184" s="39"/>
      <c r="T1184" s="39"/>
      <c r="U1184" s="39"/>
      <c r="V1184" s="39"/>
      <c r="W1184" s="39"/>
      <c r="X1184" s="39"/>
      <c r="Y1184" s="39"/>
      <c r="Z1184" s="39"/>
      <c r="AA1184" s="39"/>
      <c r="AB1184" s="39"/>
      <c r="AC1184" s="39"/>
      <c r="AD1184" s="40"/>
      <c r="AE1184" s="40"/>
      <c r="AF1184" s="41">
        <f t="shared" si="2193"/>
        <v>0</v>
      </c>
      <c r="AG1184" s="42"/>
    </row>
    <row r="1185" spans="1:33" ht="13.8">
      <c r="A1185" s="30" t="s">
        <v>5893</v>
      </c>
      <c r="B1185" s="30" t="s">
        <v>5894</v>
      </c>
      <c r="C1185" s="43"/>
      <c r="D1185" s="44"/>
      <c r="E1185" s="44"/>
      <c r="F1185" s="35">
        <f t="shared" si="2441"/>
        <v>0</v>
      </c>
      <c r="G1185" s="35">
        <f t="shared" si="2442"/>
        <v>0</v>
      </c>
      <c r="H1185" s="35">
        <f t="shared" si="2160"/>
        <v>0</v>
      </c>
      <c r="I1185" s="21">
        <f t="shared" si="2457"/>
        <v>28</v>
      </c>
      <c r="J1185" s="37">
        <f t="shared" ref="J1185:K1185" si="2506">MAX(N1185,P1185,R1185,T1185,V1185,X1185,Z1185,AB1185,AD1185)</f>
        <v>237.1</v>
      </c>
      <c r="K1185" s="37">
        <f t="shared" si="2506"/>
        <v>303</v>
      </c>
      <c r="L1185" s="38">
        <f t="shared" ref="L1185:M1185" si="2507">MIN(N1185,P1185,R1185,T1185,V1185,X1185,Z1185,AB1185,AD1185)</f>
        <v>237.1</v>
      </c>
      <c r="M1185" s="38">
        <f t="shared" si="2507"/>
        <v>303</v>
      </c>
      <c r="N1185" s="38">
        <f t="shared" si="2455"/>
        <v>237.1</v>
      </c>
      <c r="O1185" s="38">
        <f t="shared" si="2456"/>
        <v>303</v>
      </c>
      <c r="P1185" s="39"/>
      <c r="Q1185" s="39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/>
      <c r="AC1185" s="39"/>
      <c r="AD1185" s="40"/>
      <c r="AE1185" s="40"/>
      <c r="AF1185" s="41">
        <f t="shared" si="2193"/>
        <v>0</v>
      </c>
      <c r="AG1185" s="42"/>
    </row>
    <row r="1186" spans="1:33" ht="27.6">
      <c r="A1186" s="30" t="s">
        <v>5895</v>
      </c>
      <c r="B1186" s="30" t="s">
        <v>5896</v>
      </c>
      <c r="C1186" s="43"/>
      <c r="D1186" s="44"/>
      <c r="E1186" s="44"/>
      <c r="F1186" s="35">
        <f t="shared" si="2441"/>
        <v>0</v>
      </c>
      <c r="G1186" s="35">
        <f t="shared" si="2442"/>
        <v>0</v>
      </c>
      <c r="H1186" s="35">
        <f t="shared" si="2160"/>
        <v>0</v>
      </c>
      <c r="I1186" s="21">
        <f t="shared" si="2457"/>
        <v>28</v>
      </c>
      <c r="J1186" s="37">
        <f t="shared" ref="J1186:K1186" si="2508">MAX(N1186,P1186,R1186,T1186,V1186,X1186,Z1186,AB1186,AD1186)</f>
        <v>70.489999999999995</v>
      </c>
      <c r="K1186" s="37">
        <f t="shared" si="2508"/>
        <v>90</v>
      </c>
      <c r="L1186" s="38">
        <f t="shared" ref="L1186:M1186" si="2509">MIN(N1186,P1186,R1186,T1186,V1186,X1186,Z1186,AB1186,AD1186)</f>
        <v>70.489999999999995</v>
      </c>
      <c r="M1186" s="38">
        <f t="shared" si="2509"/>
        <v>90</v>
      </c>
      <c r="N1186" s="38">
        <f t="shared" si="2455"/>
        <v>70.489999999999995</v>
      </c>
      <c r="O1186" s="38">
        <f t="shared" si="2456"/>
        <v>90</v>
      </c>
      <c r="P1186" s="39"/>
      <c r="Q1186" s="39"/>
      <c r="R1186" s="39"/>
      <c r="S1186" s="39"/>
      <c r="T1186" s="39"/>
      <c r="U1186" s="39"/>
      <c r="V1186" s="39"/>
      <c r="W1186" s="39"/>
      <c r="X1186" s="39"/>
      <c r="Y1186" s="39"/>
      <c r="Z1186" s="39"/>
      <c r="AA1186" s="39"/>
      <c r="AB1186" s="39"/>
      <c r="AC1186" s="39"/>
      <c r="AD1186" s="40"/>
      <c r="AE1186" s="40"/>
      <c r="AF1186" s="41">
        <f t="shared" si="2193"/>
        <v>0</v>
      </c>
      <c r="AG1186" s="42"/>
    </row>
    <row r="1187" spans="1:33" ht="13.8">
      <c r="A1187" s="30" t="s">
        <v>117</v>
      </c>
      <c r="B1187" s="30" t="s">
        <v>5897</v>
      </c>
      <c r="C1187" s="43"/>
      <c r="D1187" s="44">
        <v>2</v>
      </c>
      <c r="E1187" s="44">
        <v>2</v>
      </c>
      <c r="F1187" s="35">
        <f t="shared" si="2441"/>
        <v>6</v>
      </c>
      <c r="G1187" s="35">
        <f t="shared" si="2442"/>
        <v>6</v>
      </c>
      <c r="H1187" s="35">
        <f t="shared" si="2160"/>
        <v>2</v>
      </c>
      <c r="I1187" s="17">
        <v>18</v>
      </c>
      <c r="J1187" s="37">
        <f t="shared" ref="J1187:K1187" si="2510">MAX(N1187,P1187,R1187,T1187,V1187,X1187,Z1187,AB1187,AD1187)</f>
        <v>627.98</v>
      </c>
      <c r="K1187" s="37">
        <f t="shared" si="2510"/>
        <v>804</v>
      </c>
      <c r="L1187" s="38">
        <f t="shared" ref="L1187:M1187" si="2511">MIN(N1187,P1187,R1187,T1187,V1187,X1187,Z1187,AB1187,AD1187)</f>
        <v>569</v>
      </c>
      <c r="M1187" s="38">
        <f t="shared" si="2511"/>
        <v>672</v>
      </c>
      <c r="N1187" s="38">
        <f t="shared" si="2455"/>
        <v>627.98</v>
      </c>
      <c r="O1187" s="38">
        <f t="shared" si="2456"/>
        <v>804</v>
      </c>
      <c r="P1187" s="39"/>
      <c r="Q1187" s="39"/>
      <c r="R1187" s="39"/>
      <c r="S1187" s="39"/>
      <c r="T1187" s="39">
        <f>VLOOKUP(A1187,Magnus,9,FALSE)</f>
        <v>569</v>
      </c>
      <c r="U1187" s="39">
        <f>VLOOKUP(A1187,Magnus,11,FALSE)</f>
        <v>672</v>
      </c>
      <c r="V1187" s="39"/>
      <c r="W1187" s="39"/>
      <c r="X1187" s="39"/>
      <c r="Y1187" s="39"/>
      <c r="Z1187" s="39"/>
      <c r="AA1187" s="39"/>
      <c r="AB1187" s="39"/>
      <c r="AC1187" s="39"/>
      <c r="AD1187" s="40"/>
      <c r="AE1187" s="40"/>
      <c r="AF1187" s="41">
        <f t="shared" si="2193"/>
        <v>0</v>
      </c>
      <c r="AG1187" s="42"/>
    </row>
    <row r="1188" spans="1:33" ht="13.8">
      <c r="A1188" s="30" t="s">
        <v>709</v>
      </c>
      <c r="B1188" s="30" t="s">
        <v>710</v>
      </c>
      <c r="C1188" s="43"/>
      <c r="D1188" s="44">
        <v>1</v>
      </c>
      <c r="E1188" s="44">
        <v>1</v>
      </c>
      <c r="F1188" s="35">
        <f t="shared" si="2441"/>
        <v>2</v>
      </c>
      <c r="G1188" s="35">
        <f t="shared" si="2442"/>
        <v>2</v>
      </c>
      <c r="H1188" s="35">
        <f t="shared" si="2160"/>
        <v>1</v>
      </c>
      <c r="I1188" s="17">
        <v>18</v>
      </c>
      <c r="J1188" s="37">
        <f t="shared" ref="J1188:K1188" si="2512">MAX(N1188,P1188,R1188,T1188,V1188,X1188,Z1188,AB1188,AD1188)</f>
        <v>258.22000000000003</v>
      </c>
      <c r="K1188" s="37">
        <f t="shared" si="2512"/>
        <v>305</v>
      </c>
      <c r="L1188" s="38">
        <f t="shared" ref="L1188:M1188" si="2513">MIN(N1188,P1188,R1188,T1188,V1188,X1188,Z1188,AB1188,AD1188)</f>
        <v>129</v>
      </c>
      <c r="M1188" s="38">
        <f t="shared" si="2513"/>
        <v>153</v>
      </c>
      <c r="N1188" s="38">
        <f t="shared" si="2455"/>
        <v>258.22000000000003</v>
      </c>
      <c r="O1188" s="38">
        <f t="shared" si="2456"/>
        <v>305</v>
      </c>
      <c r="P1188" s="39"/>
      <c r="Q1188" s="39"/>
      <c r="R1188" s="39"/>
      <c r="S1188" s="39"/>
      <c r="T1188" s="39">
        <f>VLOOKUP(A1188,Magnus,9,FALSE)</f>
        <v>129</v>
      </c>
      <c r="U1188" s="39">
        <f>VLOOKUP(A1188,Magnus,11,FALSE)</f>
        <v>153</v>
      </c>
      <c r="V1188" s="39"/>
      <c r="W1188" s="39"/>
      <c r="X1188" s="39"/>
      <c r="Y1188" s="39"/>
      <c r="Z1188" s="39"/>
      <c r="AA1188" s="39"/>
      <c r="AB1188" s="39"/>
      <c r="AC1188" s="39"/>
      <c r="AD1188" s="40"/>
      <c r="AE1188" s="40"/>
      <c r="AF1188" s="41">
        <f t="shared" si="2193"/>
        <v>0</v>
      </c>
      <c r="AG1188" s="42"/>
    </row>
    <row r="1189" spans="1:33" ht="27.6">
      <c r="A1189" s="30" t="s">
        <v>2143</v>
      </c>
      <c r="B1189" s="30" t="s">
        <v>2144</v>
      </c>
      <c r="C1189" s="43"/>
      <c r="D1189" s="44"/>
      <c r="E1189" s="44"/>
      <c r="F1189" s="35">
        <f t="shared" si="2441"/>
        <v>0</v>
      </c>
      <c r="G1189" s="35">
        <f t="shared" si="2442"/>
        <v>0</v>
      </c>
      <c r="H1189" s="35">
        <f t="shared" si="2160"/>
        <v>0</v>
      </c>
      <c r="I1189" s="17">
        <v>18</v>
      </c>
      <c r="J1189" s="37">
        <f t="shared" ref="J1189:K1189" si="2514">MAX(N1189,P1189,R1189,T1189,V1189,X1189,Z1189,AB1189,AD1189)</f>
        <v>224.28</v>
      </c>
      <c r="K1189" s="37">
        <f t="shared" si="2514"/>
        <v>287</v>
      </c>
      <c r="L1189" s="38">
        <f t="shared" ref="L1189:M1189" si="2515">MIN(N1189,P1189,R1189,T1189,V1189,X1189,Z1189,AB1189,AD1189)</f>
        <v>198</v>
      </c>
      <c r="M1189" s="38">
        <f t="shared" si="2515"/>
        <v>234</v>
      </c>
      <c r="N1189" s="38">
        <f t="shared" si="2455"/>
        <v>224.28</v>
      </c>
      <c r="O1189" s="38">
        <f t="shared" si="2456"/>
        <v>287</v>
      </c>
      <c r="P1189" s="39"/>
      <c r="Q1189" s="39"/>
      <c r="R1189" s="39">
        <f>VLOOKUP(A1189,Primus,9,FALSE)</f>
        <v>198</v>
      </c>
      <c r="S1189" s="39">
        <f>VLOOKUP(A1189,Primus,11,FALSE)</f>
        <v>234</v>
      </c>
      <c r="T1189" s="39"/>
      <c r="U1189" s="39"/>
      <c r="V1189" s="39"/>
      <c r="W1189" s="39"/>
      <c r="X1189" s="39"/>
      <c r="Y1189" s="39"/>
      <c r="Z1189" s="39"/>
      <c r="AA1189" s="39"/>
      <c r="AB1189" s="39"/>
      <c r="AC1189" s="39"/>
      <c r="AD1189" s="40"/>
      <c r="AE1189" s="40"/>
      <c r="AF1189" s="41">
        <f t="shared" si="2193"/>
        <v>0</v>
      </c>
      <c r="AG1189" s="42"/>
    </row>
    <row r="1190" spans="1:33" ht="27.6">
      <c r="A1190" s="30" t="s">
        <v>1692</v>
      </c>
      <c r="B1190" s="30" t="s">
        <v>1693</v>
      </c>
      <c r="C1190" s="43"/>
      <c r="D1190" s="44"/>
      <c r="E1190" s="44"/>
      <c r="F1190" s="35">
        <f t="shared" si="2441"/>
        <v>0</v>
      </c>
      <c r="G1190" s="35">
        <f t="shared" si="2442"/>
        <v>0</v>
      </c>
      <c r="H1190" s="35">
        <f t="shared" si="2160"/>
        <v>0</v>
      </c>
      <c r="I1190" s="17">
        <v>18</v>
      </c>
      <c r="J1190" s="37">
        <f t="shared" ref="J1190:K1190" si="2516">MAX(N1190,P1190,R1190,T1190,V1190,X1190,Z1190,AB1190,AD1190)</f>
        <v>115.34</v>
      </c>
      <c r="K1190" s="37">
        <f t="shared" si="2516"/>
        <v>148</v>
      </c>
      <c r="L1190" s="38">
        <f t="shared" ref="L1190:M1190" si="2517">MIN(N1190,P1190,R1190,T1190,V1190,X1190,Z1190,AB1190,AD1190)</f>
        <v>103</v>
      </c>
      <c r="M1190" s="38">
        <f t="shared" si="2517"/>
        <v>122</v>
      </c>
      <c r="N1190" s="38">
        <f t="shared" si="2455"/>
        <v>115.34</v>
      </c>
      <c r="O1190" s="38">
        <f t="shared" si="2456"/>
        <v>148</v>
      </c>
      <c r="P1190" s="39">
        <f>VLOOKUP(A1190,MagnusNeo,9,FALSE)</f>
        <v>103</v>
      </c>
      <c r="Q1190" s="39">
        <f>VLOOKUP(A1190,MagnusNeo,11,FALSE)</f>
        <v>122</v>
      </c>
      <c r="R1190" s="39">
        <f>VLOOKUP(A1190,Primus,9,FALSE)</f>
        <v>103</v>
      </c>
      <c r="S1190" s="39">
        <f>VLOOKUP(A1190,Primus,11,FALSE)</f>
        <v>122</v>
      </c>
      <c r="T1190" s="39"/>
      <c r="U1190" s="39"/>
      <c r="V1190" s="39"/>
      <c r="W1190" s="39"/>
      <c r="X1190" s="39"/>
      <c r="Y1190" s="39"/>
      <c r="Z1190" s="39"/>
      <c r="AA1190" s="39"/>
      <c r="AB1190" s="39"/>
      <c r="AC1190" s="39"/>
      <c r="AD1190" s="40"/>
      <c r="AE1190" s="40"/>
      <c r="AF1190" s="41">
        <f t="shared" si="2193"/>
        <v>0</v>
      </c>
      <c r="AG1190" s="42"/>
    </row>
    <row r="1191" spans="1:33" ht="27.6">
      <c r="A1191" s="30" t="s">
        <v>5900</v>
      </c>
      <c r="B1191" s="30" t="s">
        <v>5901</v>
      </c>
      <c r="C1191" s="43"/>
      <c r="D1191" s="44"/>
      <c r="E1191" s="44"/>
      <c r="F1191" s="35">
        <f t="shared" si="2441"/>
        <v>0</v>
      </c>
      <c r="G1191" s="35">
        <f t="shared" si="2442"/>
        <v>0</v>
      </c>
      <c r="H1191" s="35">
        <f t="shared" si="2160"/>
        <v>0</v>
      </c>
      <c r="I1191" s="21">
        <f t="shared" ref="I1191:I1200" si="2518">VLOOKUP(A1191,Old_Inventory,9,FALSE)</f>
        <v>28</v>
      </c>
      <c r="J1191" s="37">
        <f t="shared" ref="J1191:K1191" si="2519">MAX(N1191,P1191,R1191,T1191,V1191,X1191,Z1191,AB1191,AD1191)</f>
        <v>762.55</v>
      </c>
      <c r="K1191" s="37">
        <f t="shared" si="2519"/>
        <v>976</v>
      </c>
      <c r="L1191" s="38">
        <f t="shared" ref="L1191:M1191" si="2520">MIN(N1191,P1191,R1191,T1191,V1191,X1191,Z1191,AB1191,AD1191)</f>
        <v>762.55</v>
      </c>
      <c r="M1191" s="38">
        <f t="shared" si="2520"/>
        <v>976</v>
      </c>
      <c r="N1191" s="38">
        <f t="shared" si="2455"/>
        <v>762.55</v>
      </c>
      <c r="O1191" s="38">
        <f t="shared" si="2456"/>
        <v>976</v>
      </c>
      <c r="P1191" s="39"/>
      <c r="Q1191" s="39"/>
      <c r="R1191" s="39"/>
      <c r="S1191" s="39"/>
      <c r="T1191" s="39"/>
      <c r="U1191" s="39"/>
      <c r="V1191" s="39"/>
      <c r="W1191" s="39"/>
      <c r="X1191" s="39"/>
      <c r="Y1191" s="39"/>
      <c r="Z1191" s="39"/>
      <c r="AA1191" s="39"/>
      <c r="AB1191" s="39"/>
      <c r="AC1191" s="39"/>
      <c r="AD1191" s="40"/>
      <c r="AE1191" s="40"/>
      <c r="AF1191" s="41">
        <f t="shared" si="2193"/>
        <v>0</v>
      </c>
      <c r="AG1191" s="42"/>
    </row>
    <row r="1192" spans="1:33" ht="27.6">
      <c r="A1192" s="30" t="s">
        <v>5902</v>
      </c>
      <c r="B1192" s="30" t="s">
        <v>5827</v>
      </c>
      <c r="C1192" s="43"/>
      <c r="D1192" s="44"/>
      <c r="E1192" s="44"/>
      <c r="F1192" s="35">
        <f t="shared" si="2441"/>
        <v>0</v>
      </c>
      <c r="G1192" s="35">
        <f t="shared" si="2442"/>
        <v>0</v>
      </c>
      <c r="H1192" s="35">
        <f t="shared" si="2160"/>
        <v>0</v>
      </c>
      <c r="I1192" s="21">
        <f t="shared" si="2518"/>
        <v>28</v>
      </c>
      <c r="J1192" s="37">
        <f t="shared" ref="J1192:K1192" si="2521">MAX(N1192,P1192,R1192,T1192,V1192,X1192,Z1192,AB1192,AD1192)</f>
        <v>1787.83</v>
      </c>
      <c r="K1192" s="37">
        <f t="shared" si="2521"/>
        <v>2288</v>
      </c>
      <c r="L1192" s="38">
        <f t="shared" ref="L1192:M1192" si="2522">MIN(N1192,P1192,R1192,T1192,V1192,X1192,Z1192,AB1192,AD1192)</f>
        <v>1787.83</v>
      </c>
      <c r="M1192" s="38">
        <f t="shared" si="2522"/>
        <v>2288</v>
      </c>
      <c r="N1192" s="38">
        <f t="shared" si="2455"/>
        <v>1787.83</v>
      </c>
      <c r="O1192" s="38">
        <f t="shared" si="2456"/>
        <v>2288</v>
      </c>
      <c r="P1192" s="39"/>
      <c r="Q1192" s="39"/>
      <c r="R1192" s="39"/>
      <c r="S1192" s="39"/>
      <c r="T1192" s="39"/>
      <c r="U1192" s="39"/>
      <c r="V1192" s="39"/>
      <c r="W1192" s="39"/>
      <c r="X1192" s="39"/>
      <c r="Y1192" s="39"/>
      <c r="Z1192" s="39"/>
      <c r="AA1192" s="39"/>
      <c r="AB1192" s="39"/>
      <c r="AC1192" s="39"/>
      <c r="AD1192" s="40"/>
      <c r="AE1192" s="40"/>
      <c r="AF1192" s="41">
        <f t="shared" si="2193"/>
        <v>0</v>
      </c>
      <c r="AG1192" s="42"/>
    </row>
    <row r="1193" spans="1:33" ht="27.6">
      <c r="A1193" s="30" t="s">
        <v>5903</v>
      </c>
      <c r="B1193" s="30" t="s">
        <v>5825</v>
      </c>
      <c r="C1193" s="43"/>
      <c r="D1193" s="44"/>
      <c r="E1193" s="44"/>
      <c r="F1193" s="35">
        <f t="shared" si="2441"/>
        <v>0</v>
      </c>
      <c r="G1193" s="35">
        <f t="shared" si="2442"/>
        <v>0</v>
      </c>
      <c r="H1193" s="35">
        <f t="shared" si="2160"/>
        <v>0</v>
      </c>
      <c r="I1193" s="21">
        <f t="shared" si="2518"/>
        <v>28</v>
      </c>
      <c r="J1193" s="37">
        <f t="shared" ref="J1193:K1193" si="2523">MAX(N1193,P1193,R1193,T1193,V1193,X1193,Z1193,AB1193,AD1193)</f>
        <v>698.47</v>
      </c>
      <c r="K1193" s="37">
        <f t="shared" si="2523"/>
        <v>894</v>
      </c>
      <c r="L1193" s="38">
        <f t="shared" ref="L1193:M1193" si="2524">MIN(N1193,P1193,R1193,T1193,V1193,X1193,Z1193,AB1193,AD1193)</f>
        <v>698.47</v>
      </c>
      <c r="M1193" s="38">
        <f t="shared" si="2524"/>
        <v>894</v>
      </c>
      <c r="N1193" s="38">
        <f t="shared" si="2455"/>
        <v>698.47</v>
      </c>
      <c r="O1193" s="38">
        <f t="shared" si="2456"/>
        <v>894</v>
      </c>
      <c r="P1193" s="39"/>
      <c r="Q1193" s="39"/>
      <c r="R1193" s="39"/>
      <c r="S1193" s="39"/>
      <c r="T1193" s="39"/>
      <c r="U1193" s="39"/>
      <c r="V1193" s="39"/>
      <c r="W1193" s="39"/>
      <c r="X1193" s="39"/>
      <c r="Y1193" s="39"/>
      <c r="Z1193" s="39"/>
      <c r="AA1193" s="39"/>
      <c r="AB1193" s="39"/>
      <c r="AC1193" s="39"/>
      <c r="AD1193" s="40"/>
      <c r="AE1193" s="40"/>
      <c r="AF1193" s="41">
        <f t="shared" si="2193"/>
        <v>0</v>
      </c>
      <c r="AG1193" s="42"/>
    </row>
    <row r="1194" spans="1:33" ht="27.6">
      <c r="A1194" s="30" t="s">
        <v>5904</v>
      </c>
      <c r="B1194" s="30" t="s">
        <v>5841</v>
      </c>
      <c r="C1194" s="43"/>
      <c r="D1194" s="44"/>
      <c r="E1194" s="44"/>
      <c r="F1194" s="35">
        <f t="shared" si="2441"/>
        <v>0</v>
      </c>
      <c r="G1194" s="35">
        <f t="shared" si="2442"/>
        <v>0</v>
      </c>
      <c r="H1194" s="35">
        <f t="shared" si="2160"/>
        <v>0</v>
      </c>
      <c r="I1194" s="21">
        <f t="shared" si="2518"/>
        <v>28</v>
      </c>
      <c r="J1194" s="37">
        <f t="shared" ref="J1194:K1194" si="2525">MAX(N1194,P1194,R1194,T1194,V1194,X1194,Z1194,AB1194,AD1194)</f>
        <v>845.86</v>
      </c>
      <c r="K1194" s="37">
        <f t="shared" si="2525"/>
        <v>1083</v>
      </c>
      <c r="L1194" s="38">
        <f t="shared" ref="L1194:M1194" si="2526">MIN(N1194,P1194,R1194,T1194,V1194,X1194,Z1194,AB1194,AD1194)</f>
        <v>845.86</v>
      </c>
      <c r="M1194" s="38">
        <f t="shared" si="2526"/>
        <v>1083</v>
      </c>
      <c r="N1194" s="38">
        <f t="shared" si="2455"/>
        <v>845.86</v>
      </c>
      <c r="O1194" s="38">
        <f t="shared" si="2456"/>
        <v>1083</v>
      </c>
      <c r="P1194" s="39"/>
      <c r="Q1194" s="39"/>
      <c r="R1194" s="39"/>
      <c r="S1194" s="39"/>
      <c r="T1194" s="39"/>
      <c r="U1194" s="39"/>
      <c r="V1194" s="39"/>
      <c r="W1194" s="39"/>
      <c r="X1194" s="39"/>
      <c r="Y1194" s="39"/>
      <c r="Z1194" s="39"/>
      <c r="AA1194" s="39"/>
      <c r="AB1194" s="39"/>
      <c r="AC1194" s="39"/>
      <c r="AD1194" s="40"/>
      <c r="AE1194" s="40"/>
      <c r="AF1194" s="41">
        <f t="shared" si="2193"/>
        <v>0</v>
      </c>
      <c r="AG1194" s="42"/>
    </row>
    <row r="1195" spans="1:33" ht="27.6">
      <c r="A1195" s="30" t="s">
        <v>5905</v>
      </c>
      <c r="B1195" s="30" t="s">
        <v>5837</v>
      </c>
      <c r="C1195" s="43"/>
      <c r="D1195" s="44"/>
      <c r="E1195" s="44"/>
      <c r="F1195" s="35">
        <f t="shared" si="2441"/>
        <v>0</v>
      </c>
      <c r="G1195" s="35">
        <f t="shared" si="2442"/>
        <v>0</v>
      </c>
      <c r="H1195" s="35">
        <f t="shared" si="2160"/>
        <v>0</v>
      </c>
      <c r="I1195" s="21">
        <f t="shared" si="2518"/>
        <v>28</v>
      </c>
      <c r="J1195" s="37">
        <f t="shared" ref="J1195:K1195" si="2527">MAX(N1195,P1195,R1195,T1195,V1195,X1195,Z1195,AB1195,AD1195)</f>
        <v>467.78</v>
      </c>
      <c r="K1195" s="37">
        <f t="shared" si="2527"/>
        <v>599</v>
      </c>
      <c r="L1195" s="38">
        <f t="shared" ref="L1195:M1195" si="2528">MIN(N1195,P1195,R1195,T1195,V1195,X1195,Z1195,AB1195,AD1195)</f>
        <v>467.78</v>
      </c>
      <c r="M1195" s="38">
        <f t="shared" si="2528"/>
        <v>599</v>
      </c>
      <c r="N1195" s="38">
        <f t="shared" si="2455"/>
        <v>467.78</v>
      </c>
      <c r="O1195" s="38">
        <f t="shared" si="2456"/>
        <v>599</v>
      </c>
      <c r="P1195" s="39"/>
      <c r="Q1195" s="39"/>
      <c r="R1195" s="39"/>
      <c r="S1195" s="39"/>
      <c r="T1195" s="39"/>
      <c r="U1195" s="39"/>
      <c r="V1195" s="39"/>
      <c r="W1195" s="39"/>
      <c r="X1195" s="39"/>
      <c r="Y1195" s="39"/>
      <c r="Z1195" s="39"/>
      <c r="AA1195" s="39"/>
      <c r="AB1195" s="39"/>
      <c r="AC1195" s="39"/>
      <c r="AD1195" s="40"/>
      <c r="AE1195" s="40"/>
      <c r="AF1195" s="41">
        <f t="shared" si="2193"/>
        <v>0</v>
      </c>
      <c r="AG1195" s="42"/>
    </row>
    <row r="1196" spans="1:33" ht="27.6">
      <c r="A1196" s="30" t="s">
        <v>5906</v>
      </c>
      <c r="B1196" s="30" t="s">
        <v>5839</v>
      </c>
      <c r="C1196" s="43"/>
      <c r="D1196" s="44"/>
      <c r="E1196" s="44"/>
      <c r="F1196" s="35">
        <f t="shared" si="2441"/>
        <v>0</v>
      </c>
      <c r="G1196" s="35">
        <f t="shared" si="2442"/>
        <v>0</v>
      </c>
      <c r="H1196" s="35">
        <f t="shared" si="2160"/>
        <v>0</v>
      </c>
      <c r="I1196" s="21">
        <f t="shared" si="2518"/>
        <v>28</v>
      </c>
      <c r="J1196" s="37">
        <f t="shared" ref="J1196:K1196" si="2529">MAX(N1196,P1196,R1196,T1196,V1196,X1196,Z1196,AB1196,AD1196)</f>
        <v>467.78</v>
      </c>
      <c r="K1196" s="37">
        <f t="shared" si="2529"/>
        <v>599</v>
      </c>
      <c r="L1196" s="38">
        <f t="shared" ref="L1196:M1196" si="2530">MIN(N1196,P1196,R1196,T1196,V1196,X1196,Z1196,AB1196,AD1196)</f>
        <v>467.78</v>
      </c>
      <c r="M1196" s="38">
        <f t="shared" si="2530"/>
        <v>599</v>
      </c>
      <c r="N1196" s="38">
        <f t="shared" si="2455"/>
        <v>467.78</v>
      </c>
      <c r="O1196" s="38">
        <f t="shared" si="2456"/>
        <v>599</v>
      </c>
      <c r="P1196" s="39"/>
      <c r="Q1196" s="39"/>
      <c r="R1196" s="39"/>
      <c r="S1196" s="39"/>
      <c r="T1196" s="39"/>
      <c r="U1196" s="39"/>
      <c r="V1196" s="39"/>
      <c r="W1196" s="39"/>
      <c r="X1196" s="39"/>
      <c r="Y1196" s="39"/>
      <c r="Z1196" s="39"/>
      <c r="AA1196" s="39"/>
      <c r="AB1196" s="39"/>
      <c r="AC1196" s="39"/>
      <c r="AD1196" s="40"/>
      <c r="AE1196" s="40"/>
      <c r="AF1196" s="41">
        <f t="shared" si="2193"/>
        <v>0</v>
      </c>
      <c r="AG1196" s="42"/>
    </row>
    <row r="1197" spans="1:33" ht="27.6">
      <c r="A1197" s="30" t="s">
        <v>5907</v>
      </c>
      <c r="B1197" s="30" t="s">
        <v>5843</v>
      </c>
      <c r="C1197" s="43"/>
      <c r="D1197" s="44"/>
      <c r="E1197" s="44"/>
      <c r="F1197" s="35">
        <f t="shared" si="2441"/>
        <v>0</v>
      </c>
      <c r="G1197" s="35">
        <f t="shared" si="2442"/>
        <v>0</v>
      </c>
      <c r="H1197" s="35">
        <f t="shared" si="2160"/>
        <v>0</v>
      </c>
      <c r="I1197" s="21">
        <f t="shared" si="2518"/>
        <v>28</v>
      </c>
      <c r="J1197" s="37">
        <f t="shared" ref="J1197:K1197" si="2531">MAX(N1197,P1197,R1197,T1197,V1197,X1197,Z1197,AB1197,AD1197)</f>
        <v>736.92</v>
      </c>
      <c r="K1197" s="37">
        <f t="shared" si="2531"/>
        <v>943</v>
      </c>
      <c r="L1197" s="38">
        <f t="shared" ref="L1197:M1197" si="2532">MIN(N1197,P1197,R1197,T1197,V1197,X1197,Z1197,AB1197,AD1197)</f>
        <v>736.92</v>
      </c>
      <c r="M1197" s="38">
        <f t="shared" si="2532"/>
        <v>943</v>
      </c>
      <c r="N1197" s="38">
        <f t="shared" si="2455"/>
        <v>736.92</v>
      </c>
      <c r="O1197" s="38">
        <f t="shared" si="2456"/>
        <v>943</v>
      </c>
      <c r="P1197" s="39"/>
      <c r="Q1197" s="39"/>
      <c r="R1197" s="39"/>
      <c r="S1197" s="39"/>
      <c r="T1197" s="39"/>
      <c r="U1197" s="39"/>
      <c r="V1197" s="39"/>
      <c r="W1197" s="39"/>
      <c r="X1197" s="39"/>
      <c r="Y1197" s="39"/>
      <c r="Z1197" s="39"/>
      <c r="AA1197" s="39"/>
      <c r="AB1197" s="39"/>
      <c r="AC1197" s="39"/>
      <c r="AD1197" s="40"/>
      <c r="AE1197" s="40"/>
      <c r="AF1197" s="41">
        <f t="shared" si="2193"/>
        <v>0</v>
      </c>
      <c r="AG1197" s="42"/>
    </row>
    <row r="1198" spans="1:33" ht="27.6">
      <c r="A1198" s="30" t="s">
        <v>5908</v>
      </c>
      <c r="B1198" s="30" t="s">
        <v>5831</v>
      </c>
      <c r="C1198" s="43"/>
      <c r="D1198" s="44"/>
      <c r="E1198" s="44"/>
      <c r="F1198" s="35">
        <f t="shared" si="2441"/>
        <v>0</v>
      </c>
      <c r="G1198" s="35">
        <f t="shared" si="2442"/>
        <v>0</v>
      </c>
      <c r="H1198" s="35">
        <f t="shared" si="2160"/>
        <v>0</v>
      </c>
      <c r="I1198" s="21">
        <f t="shared" si="2518"/>
        <v>28</v>
      </c>
      <c r="J1198" s="37">
        <f t="shared" ref="J1198:K1198" si="2533">MAX(N1198,P1198,R1198,T1198,V1198,X1198,Z1198,AB1198,AD1198)</f>
        <v>736.92</v>
      </c>
      <c r="K1198" s="37">
        <f t="shared" si="2533"/>
        <v>943</v>
      </c>
      <c r="L1198" s="38">
        <f t="shared" ref="L1198:M1198" si="2534">MIN(N1198,P1198,R1198,T1198,V1198,X1198,Z1198,AB1198,AD1198)</f>
        <v>736.92</v>
      </c>
      <c r="M1198" s="38">
        <f t="shared" si="2534"/>
        <v>943</v>
      </c>
      <c r="N1198" s="38">
        <f t="shared" si="2455"/>
        <v>736.92</v>
      </c>
      <c r="O1198" s="38">
        <f t="shared" si="2456"/>
        <v>943</v>
      </c>
      <c r="P1198" s="39"/>
      <c r="Q1198" s="39"/>
      <c r="R1198" s="39"/>
      <c r="S1198" s="39"/>
      <c r="T1198" s="39"/>
      <c r="U1198" s="39"/>
      <c r="V1198" s="39"/>
      <c r="W1198" s="39"/>
      <c r="X1198" s="39"/>
      <c r="Y1198" s="39"/>
      <c r="Z1198" s="39"/>
      <c r="AA1198" s="39"/>
      <c r="AB1198" s="39"/>
      <c r="AC1198" s="39"/>
      <c r="AD1198" s="40"/>
      <c r="AE1198" s="40"/>
      <c r="AF1198" s="41">
        <f t="shared" si="2193"/>
        <v>0</v>
      </c>
      <c r="AG1198" s="42"/>
    </row>
    <row r="1199" spans="1:33" ht="27.6">
      <c r="A1199" s="30" t="s">
        <v>5909</v>
      </c>
      <c r="B1199" s="30" t="s">
        <v>5829</v>
      </c>
      <c r="C1199" s="43"/>
      <c r="D1199" s="44"/>
      <c r="E1199" s="44"/>
      <c r="F1199" s="35">
        <f t="shared" si="2441"/>
        <v>0</v>
      </c>
      <c r="G1199" s="35">
        <f t="shared" si="2442"/>
        <v>0</v>
      </c>
      <c r="H1199" s="35">
        <f t="shared" si="2160"/>
        <v>0</v>
      </c>
      <c r="I1199" s="21">
        <f t="shared" si="2518"/>
        <v>28</v>
      </c>
      <c r="J1199" s="37">
        <f t="shared" ref="J1199:K1199" si="2535">MAX(N1199,P1199,R1199,T1199,V1199,X1199,Z1199,AB1199,AD1199)</f>
        <v>595.94000000000005</v>
      </c>
      <c r="K1199" s="37">
        <f t="shared" si="2535"/>
        <v>763</v>
      </c>
      <c r="L1199" s="38">
        <f t="shared" ref="L1199:M1199" si="2536">MIN(N1199,P1199,R1199,T1199,V1199,X1199,Z1199,AB1199,AD1199)</f>
        <v>595.94000000000005</v>
      </c>
      <c r="M1199" s="38">
        <f t="shared" si="2536"/>
        <v>763</v>
      </c>
      <c r="N1199" s="38">
        <f t="shared" si="2455"/>
        <v>595.94000000000005</v>
      </c>
      <c r="O1199" s="38">
        <f t="shared" si="2456"/>
        <v>763</v>
      </c>
      <c r="P1199" s="39"/>
      <c r="Q1199" s="39"/>
      <c r="R1199" s="39"/>
      <c r="S1199" s="39"/>
      <c r="T1199" s="39"/>
      <c r="U1199" s="39"/>
      <c r="V1199" s="39"/>
      <c r="W1199" s="39"/>
      <c r="X1199" s="39"/>
      <c r="Y1199" s="39"/>
      <c r="Z1199" s="39"/>
      <c r="AA1199" s="39"/>
      <c r="AB1199" s="39"/>
      <c r="AC1199" s="39"/>
      <c r="AD1199" s="40"/>
      <c r="AE1199" s="40"/>
      <c r="AF1199" s="41">
        <f t="shared" si="2193"/>
        <v>0</v>
      </c>
      <c r="AG1199" s="42"/>
    </row>
    <row r="1200" spans="1:33" ht="27.6">
      <c r="A1200" s="30" t="s">
        <v>5910</v>
      </c>
      <c r="B1200" s="30" t="s">
        <v>5833</v>
      </c>
      <c r="C1200" s="43"/>
      <c r="D1200" s="44"/>
      <c r="E1200" s="44"/>
      <c r="F1200" s="35">
        <f t="shared" si="2441"/>
        <v>0</v>
      </c>
      <c r="G1200" s="35">
        <f t="shared" si="2442"/>
        <v>0</v>
      </c>
      <c r="H1200" s="35">
        <f t="shared" si="2160"/>
        <v>0</v>
      </c>
      <c r="I1200" s="21">
        <f t="shared" si="2518"/>
        <v>28</v>
      </c>
      <c r="J1200" s="37">
        <f t="shared" ref="J1200:K1200" si="2537">MAX(N1200,P1200,R1200,T1200,V1200,X1200,Z1200,AB1200,AD1200)</f>
        <v>736.92</v>
      </c>
      <c r="K1200" s="37">
        <f t="shared" si="2537"/>
        <v>943</v>
      </c>
      <c r="L1200" s="38">
        <f t="shared" ref="L1200:M1200" si="2538">MIN(N1200,P1200,R1200,T1200,V1200,X1200,Z1200,AB1200,AD1200)</f>
        <v>736.92</v>
      </c>
      <c r="M1200" s="38">
        <f t="shared" si="2538"/>
        <v>943</v>
      </c>
      <c r="N1200" s="38">
        <f t="shared" si="2455"/>
        <v>736.92</v>
      </c>
      <c r="O1200" s="38">
        <f t="shared" si="2456"/>
        <v>943</v>
      </c>
      <c r="P1200" s="39"/>
      <c r="Q1200" s="39"/>
      <c r="R1200" s="39"/>
      <c r="S1200" s="39"/>
      <c r="T1200" s="39"/>
      <c r="U1200" s="39"/>
      <c r="V1200" s="39"/>
      <c r="W1200" s="39"/>
      <c r="X1200" s="39"/>
      <c r="Y1200" s="39"/>
      <c r="Z1200" s="39"/>
      <c r="AA1200" s="39"/>
      <c r="AB1200" s="39"/>
      <c r="AC1200" s="39"/>
      <c r="AD1200" s="40"/>
      <c r="AE1200" s="40"/>
      <c r="AF1200" s="41">
        <f t="shared" si="2193"/>
        <v>0</v>
      </c>
      <c r="AG1200" s="42"/>
    </row>
    <row r="1201" spans="1:33" ht="13.8">
      <c r="A1201" s="59" t="s">
        <v>196</v>
      </c>
      <c r="B1201" s="30" t="s">
        <v>2539</v>
      </c>
      <c r="C1201" s="43"/>
      <c r="D1201" s="44">
        <v>2</v>
      </c>
      <c r="E1201" s="44">
        <v>2</v>
      </c>
      <c r="F1201" s="35">
        <f t="shared" si="2441"/>
        <v>15</v>
      </c>
      <c r="G1201" s="35">
        <f t="shared" si="2442"/>
        <v>14</v>
      </c>
      <c r="H1201" s="35">
        <f t="shared" si="2160"/>
        <v>3</v>
      </c>
      <c r="I1201" s="17">
        <v>18</v>
      </c>
      <c r="J1201" s="37">
        <f t="shared" ref="J1201:K1201" si="2539">MAX(N1201,P1201,R1201,T1201,V1201,X1201,Z1201,AB1201,AD1201)</f>
        <v>839.45</v>
      </c>
      <c r="K1201" s="37">
        <f t="shared" si="2539"/>
        <v>1074</v>
      </c>
      <c r="L1201" s="38">
        <f t="shared" ref="L1201:M1201" si="2540">MIN(N1201,P1201,R1201,T1201,V1201,X1201,Z1201,AB1201,AD1201)</f>
        <v>740</v>
      </c>
      <c r="M1201" s="38">
        <f t="shared" si="2540"/>
        <v>874</v>
      </c>
      <c r="N1201" s="38">
        <f t="shared" si="2455"/>
        <v>839.45</v>
      </c>
      <c r="O1201" s="38">
        <f t="shared" si="2456"/>
        <v>1074</v>
      </c>
      <c r="P1201" s="39"/>
      <c r="Q1201" s="39"/>
      <c r="R1201" s="39"/>
      <c r="S1201" s="39"/>
      <c r="T1201" s="39">
        <f t="shared" ref="T1201:T1207" si="2541">VLOOKUP(A1201,Magnus,9,FALSE)</f>
        <v>740</v>
      </c>
      <c r="U1201" s="39">
        <f t="shared" ref="U1201:U1207" si="2542">VLOOKUP(A1201,Magnus,11,FALSE)</f>
        <v>874</v>
      </c>
      <c r="V1201" s="39"/>
      <c r="W1201" s="39"/>
      <c r="X1201" s="39"/>
      <c r="Y1201" s="39"/>
      <c r="Z1201" s="39"/>
      <c r="AA1201" s="39"/>
      <c r="AB1201" s="39"/>
      <c r="AC1201" s="39"/>
      <c r="AD1201" s="40"/>
      <c r="AE1201" s="40"/>
      <c r="AF1201" s="41">
        <f t="shared" si="2193"/>
        <v>-1</v>
      </c>
      <c r="AG1201" s="42">
        <v>2</v>
      </c>
    </row>
    <row r="1202" spans="1:33" ht="13.8">
      <c r="A1202" s="30" t="s">
        <v>214</v>
      </c>
      <c r="B1202" s="30" t="s">
        <v>2540</v>
      </c>
      <c r="C1202" s="43"/>
      <c r="D1202" s="44">
        <v>2</v>
      </c>
      <c r="E1202" s="44">
        <v>2</v>
      </c>
      <c r="F1202" s="35">
        <f t="shared" si="2441"/>
        <v>13</v>
      </c>
      <c r="G1202" s="35">
        <f t="shared" si="2442"/>
        <v>14</v>
      </c>
      <c r="H1202" s="35">
        <f t="shared" si="2160"/>
        <v>1</v>
      </c>
      <c r="I1202" s="17">
        <v>18</v>
      </c>
      <c r="J1202" s="37">
        <f t="shared" ref="J1202:K1202" si="2543">MAX(N1202,P1202,R1202,T1202,V1202,X1202,Z1202,AB1202,AD1202)</f>
        <v>621.58000000000004</v>
      </c>
      <c r="K1202" s="37">
        <f t="shared" si="2543"/>
        <v>796</v>
      </c>
      <c r="L1202" s="38">
        <f t="shared" ref="L1202:M1202" si="2544">MIN(N1202,P1202,R1202,T1202,V1202,X1202,Z1202,AB1202,AD1202)</f>
        <v>534</v>
      </c>
      <c r="M1202" s="38">
        <f t="shared" si="2544"/>
        <v>631</v>
      </c>
      <c r="N1202" s="38">
        <f t="shared" si="2455"/>
        <v>621.58000000000004</v>
      </c>
      <c r="O1202" s="38">
        <f t="shared" si="2456"/>
        <v>796</v>
      </c>
      <c r="P1202" s="39"/>
      <c r="Q1202" s="39"/>
      <c r="R1202" s="39"/>
      <c r="S1202" s="39"/>
      <c r="T1202" s="39">
        <f t="shared" si="2541"/>
        <v>534</v>
      </c>
      <c r="U1202" s="39">
        <f t="shared" si="2542"/>
        <v>631</v>
      </c>
      <c r="V1202" s="39"/>
      <c r="W1202" s="39"/>
      <c r="X1202" s="39"/>
      <c r="Y1202" s="39"/>
      <c r="Z1202" s="39"/>
      <c r="AA1202" s="39"/>
      <c r="AB1202" s="39"/>
      <c r="AC1202" s="39"/>
      <c r="AD1202" s="40"/>
      <c r="AE1202" s="40"/>
      <c r="AF1202" s="41">
        <f t="shared" si="2193"/>
        <v>1</v>
      </c>
      <c r="AG1202" s="42">
        <v>1</v>
      </c>
    </row>
    <row r="1203" spans="1:33" ht="13.8">
      <c r="A1203" s="30" t="s">
        <v>189</v>
      </c>
      <c r="B1203" s="30" t="s">
        <v>2541</v>
      </c>
      <c r="C1203" s="43"/>
      <c r="D1203" s="44">
        <v>2</v>
      </c>
      <c r="E1203" s="44">
        <v>2</v>
      </c>
      <c r="F1203" s="35">
        <f t="shared" si="2441"/>
        <v>11</v>
      </c>
      <c r="G1203" s="35">
        <f t="shared" si="2442"/>
        <v>12</v>
      </c>
      <c r="H1203" s="35">
        <f t="shared" si="2160"/>
        <v>1</v>
      </c>
      <c r="I1203" s="17">
        <v>18</v>
      </c>
      <c r="J1203" s="37">
        <f t="shared" ref="J1203:K1203" si="2545">MAX(N1203,P1203,R1203,T1203,V1203,X1203,Z1203,AB1203,AD1203)</f>
        <v>634.39</v>
      </c>
      <c r="K1203" s="37">
        <f t="shared" si="2545"/>
        <v>812</v>
      </c>
      <c r="L1203" s="38">
        <f t="shared" ref="L1203:M1203" si="2546">MIN(N1203,P1203,R1203,T1203,V1203,X1203,Z1203,AB1203,AD1203)</f>
        <v>536</v>
      </c>
      <c r="M1203" s="38">
        <f t="shared" si="2546"/>
        <v>633</v>
      </c>
      <c r="N1203" s="38">
        <f t="shared" si="2455"/>
        <v>634.39</v>
      </c>
      <c r="O1203" s="38">
        <f t="shared" si="2456"/>
        <v>812</v>
      </c>
      <c r="P1203" s="39"/>
      <c r="Q1203" s="39"/>
      <c r="R1203" s="39"/>
      <c r="S1203" s="39"/>
      <c r="T1203" s="39">
        <f t="shared" si="2541"/>
        <v>536</v>
      </c>
      <c r="U1203" s="39">
        <f t="shared" si="2542"/>
        <v>633</v>
      </c>
      <c r="V1203" s="39"/>
      <c r="W1203" s="39"/>
      <c r="X1203" s="39"/>
      <c r="Y1203" s="39"/>
      <c r="Z1203" s="39"/>
      <c r="AA1203" s="39"/>
      <c r="AB1203" s="39"/>
      <c r="AC1203" s="39"/>
      <c r="AD1203" s="40"/>
      <c r="AE1203" s="40"/>
      <c r="AF1203" s="41">
        <f t="shared" si="2193"/>
        <v>1</v>
      </c>
      <c r="AG1203" s="42">
        <v>1</v>
      </c>
    </row>
    <row r="1204" spans="1:33" ht="13.8">
      <c r="A1204" s="30" t="s">
        <v>341</v>
      </c>
      <c r="B1204" s="30" t="s">
        <v>876</v>
      </c>
      <c r="C1204" s="43"/>
      <c r="D1204" s="44">
        <v>1</v>
      </c>
      <c r="E1204" s="44"/>
      <c r="F1204" s="35">
        <f t="shared" si="2441"/>
        <v>4</v>
      </c>
      <c r="G1204" s="35">
        <f t="shared" si="2442"/>
        <v>3</v>
      </c>
      <c r="H1204" s="35">
        <f t="shared" si="2160"/>
        <v>1</v>
      </c>
      <c r="I1204" s="17">
        <v>18</v>
      </c>
      <c r="J1204" s="37">
        <f t="shared" ref="J1204:K1204" si="2547">MAX(N1204,P1204,R1204,T1204,V1204,X1204,Z1204,AB1204,AD1204)</f>
        <v>474.19</v>
      </c>
      <c r="K1204" s="37">
        <f t="shared" si="2547"/>
        <v>607</v>
      </c>
      <c r="L1204" s="38">
        <f t="shared" ref="L1204:M1204" si="2548">MIN(N1204,P1204,R1204,T1204,V1204,X1204,Z1204,AB1204,AD1204)</f>
        <v>368</v>
      </c>
      <c r="M1204" s="38">
        <f t="shared" si="2548"/>
        <v>435</v>
      </c>
      <c r="N1204" s="38">
        <f t="shared" si="2455"/>
        <v>474.19</v>
      </c>
      <c r="O1204" s="38">
        <f t="shared" si="2456"/>
        <v>607</v>
      </c>
      <c r="P1204" s="39"/>
      <c r="Q1204" s="39"/>
      <c r="R1204" s="39"/>
      <c r="S1204" s="39"/>
      <c r="T1204" s="39">
        <f t="shared" si="2541"/>
        <v>368</v>
      </c>
      <c r="U1204" s="39">
        <f t="shared" si="2542"/>
        <v>435</v>
      </c>
      <c r="V1204" s="39"/>
      <c r="W1204" s="39"/>
      <c r="X1204" s="39"/>
      <c r="Y1204" s="39"/>
      <c r="Z1204" s="39"/>
      <c r="AA1204" s="39"/>
      <c r="AB1204" s="39"/>
      <c r="AC1204" s="39"/>
      <c r="AD1204" s="40"/>
      <c r="AE1204" s="40"/>
      <c r="AF1204" s="41">
        <f t="shared" si="2193"/>
        <v>0</v>
      </c>
      <c r="AG1204" s="42"/>
    </row>
    <row r="1205" spans="1:33" ht="27.6">
      <c r="A1205" s="30" t="s">
        <v>188</v>
      </c>
      <c r="B1205" s="30" t="s">
        <v>2544</v>
      </c>
      <c r="C1205" s="43"/>
      <c r="D1205" s="44">
        <v>2</v>
      </c>
      <c r="E1205" s="44">
        <v>2</v>
      </c>
      <c r="F1205" s="35">
        <f t="shared" si="2441"/>
        <v>31</v>
      </c>
      <c r="G1205" s="35">
        <f t="shared" si="2442"/>
        <v>32</v>
      </c>
      <c r="H1205" s="35">
        <f t="shared" si="2160"/>
        <v>1</v>
      </c>
      <c r="I1205" s="17">
        <v>18</v>
      </c>
      <c r="J1205" s="37">
        <f t="shared" ref="J1205:K1205" si="2549">MAX(N1205,P1205,R1205,T1205,V1205,X1205,Z1205,AB1205,AD1205)</f>
        <v>512.64</v>
      </c>
      <c r="K1205" s="37">
        <f t="shared" si="2549"/>
        <v>656</v>
      </c>
      <c r="L1205" s="38">
        <f t="shared" ref="L1205:M1205" si="2550">MIN(N1205,P1205,R1205,T1205,V1205,X1205,Z1205,AB1205,AD1205)</f>
        <v>456</v>
      </c>
      <c r="M1205" s="38">
        <f t="shared" si="2550"/>
        <v>539</v>
      </c>
      <c r="N1205" s="38">
        <f t="shared" si="2455"/>
        <v>512.64</v>
      </c>
      <c r="O1205" s="38">
        <f t="shared" si="2456"/>
        <v>656</v>
      </c>
      <c r="P1205" s="39"/>
      <c r="Q1205" s="39"/>
      <c r="R1205" s="39"/>
      <c r="S1205" s="39"/>
      <c r="T1205" s="39">
        <f t="shared" si="2541"/>
        <v>456</v>
      </c>
      <c r="U1205" s="39">
        <f t="shared" si="2542"/>
        <v>539</v>
      </c>
      <c r="V1205" s="39"/>
      <c r="W1205" s="39"/>
      <c r="X1205" s="39"/>
      <c r="Y1205" s="39"/>
      <c r="Z1205" s="39"/>
      <c r="AA1205" s="39"/>
      <c r="AB1205" s="39"/>
      <c r="AC1205" s="39"/>
      <c r="AD1205" s="40"/>
      <c r="AE1205" s="40"/>
      <c r="AF1205" s="41">
        <f t="shared" si="2193"/>
        <v>1</v>
      </c>
      <c r="AG1205" s="42">
        <v>2</v>
      </c>
    </row>
    <row r="1206" spans="1:33" ht="27.6">
      <c r="A1206" s="30" t="s">
        <v>55</v>
      </c>
      <c r="B1206" s="30" t="s">
        <v>2545</v>
      </c>
      <c r="C1206" s="43"/>
      <c r="D1206" s="44">
        <v>2</v>
      </c>
      <c r="E1206" s="44">
        <v>2</v>
      </c>
      <c r="F1206" s="35">
        <f t="shared" si="2441"/>
        <v>25</v>
      </c>
      <c r="G1206" s="35">
        <f t="shared" si="2442"/>
        <v>27</v>
      </c>
      <c r="H1206" s="35">
        <f t="shared" si="2160"/>
        <v>0</v>
      </c>
      <c r="I1206" s="17">
        <v>18</v>
      </c>
      <c r="J1206" s="37">
        <f t="shared" ref="J1206:K1206" si="2551">MAX(N1206,P1206,R1206,T1206,V1206,X1206,Z1206,AB1206,AD1206)</f>
        <v>499.82</v>
      </c>
      <c r="K1206" s="37">
        <f t="shared" si="2551"/>
        <v>640</v>
      </c>
      <c r="L1206" s="38">
        <f t="shared" ref="L1206:M1206" si="2552">MIN(N1206,P1206,R1206,T1206,V1206,X1206,Z1206,AB1206,AD1206)</f>
        <v>436</v>
      </c>
      <c r="M1206" s="38">
        <f t="shared" si="2552"/>
        <v>515</v>
      </c>
      <c r="N1206" s="38">
        <f t="shared" si="2455"/>
        <v>499.82</v>
      </c>
      <c r="O1206" s="38">
        <f t="shared" si="2456"/>
        <v>640</v>
      </c>
      <c r="P1206" s="39"/>
      <c r="Q1206" s="39"/>
      <c r="R1206" s="39"/>
      <c r="S1206" s="39"/>
      <c r="T1206" s="39">
        <f t="shared" si="2541"/>
        <v>436</v>
      </c>
      <c r="U1206" s="39">
        <f t="shared" si="2542"/>
        <v>515</v>
      </c>
      <c r="V1206" s="39"/>
      <c r="W1206" s="39"/>
      <c r="X1206" s="39"/>
      <c r="Y1206" s="39"/>
      <c r="Z1206" s="39"/>
      <c r="AA1206" s="39"/>
      <c r="AB1206" s="39"/>
      <c r="AC1206" s="39"/>
      <c r="AD1206" s="40"/>
      <c r="AE1206" s="40"/>
      <c r="AF1206" s="41">
        <f t="shared" si="2193"/>
        <v>2</v>
      </c>
      <c r="AG1206" s="42">
        <v>2</v>
      </c>
    </row>
    <row r="1207" spans="1:33" ht="27.6">
      <c r="A1207" s="30" t="s">
        <v>2546</v>
      </c>
      <c r="B1207" s="30" t="s">
        <v>2547</v>
      </c>
      <c r="C1207" s="43"/>
      <c r="D1207" s="44">
        <v>0</v>
      </c>
      <c r="E1207" s="44"/>
      <c r="F1207" s="35">
        <f t="shared" si="2441"/>
        <v>0</v>
      </c>
      <c r="G1207" s="35">
        <f t="shared" si="2442"/>
        <v>0</v>
      </c>
      <c r="H1207" s="35">
        <f t="shared" si="2160"/>
        <v>0</v>
      </c>
      <c r="I1207" s="17">
        <v>18</v>
      </c>
      <c r="J1207" s="37">
        <f t="shared" ref="J1207:K1207" si="2553">MAX(N1207,P1207,R1207,T1207,V1207,X1207,Z1207,AB1207,AD1207)</f>
        <v>211.46</v>
      </c>
      <c r="K1207" s="37">
        <f t="shared" si="2553"/>
        <v>271</v>
      </c>
      <c r="L1207" s="38">
        <f t="shared" ref="L1207:M1207" si="2554">MIN(N1207,P1207,R1207,T1207,V1207,X1207,Z1207,AB1207,AD1207)</f>
        <v>182</v>
      </c>
      <c r="M1207" s="38">
        <f t="shared" si="2554"/>
        <v>215</v>
      </c>
      <c r="N1207" s="38">
        <f t="shared" si="2455"/>
        <v>211.46</v>
      </c>
      <c r="O1207" s="38">
        <f t="shared" si="2456"/>
        <v>271</v>
      </c>
      <c r="P1207" s="39"/>
      <c r="Q1207" s="39"/>
      <c r="R1207" s="39"/>
      <c r="S1207" s="39"/>
      <c r="T1207" s="39">
        <f t="shared" si="2541"/>
        <v>182</v>
      </c>
      <c r="U1207" s="39">
        <f t="shared" si="2542"/>
        <v>215</v>
      </c>
      <c r="V1207" s="39"/>
      <c r="W1207" s="39"/>
      <c r="X1207" s="39"/>
      <c r="Y1207" s="39"/>
      <c r="Z1207" s="39"/>
      <c r="AA1207" s="39"/>
      <c r="AB1207" s="39"/>
      <c r="AC1207" s="39"/>
      <c r="AD1207" s="40"/>
      <c r="AE1207" s="40"/>
      <c r="AF1207" s="41">
        <f t="shared" si="2193"/>
        <v>0</v>
      </c>
      <c r="AG1207" s="42"/>
    </row>
    <row r="1208" spans="1:33" ht="13.8">
      <c r="A1208" s="30" t="s">
        <v>5911</v>
      </c>
      <c r="B1208" s="30" t="s">
        <v>5912</v>
      </c>
      <c r="C1208" s="43"/>
      <c r="D1208" s="44">
        <v>0</v>
      </c>
      <c r="E1208" s="44">
        <v>1</v>
      </c>
      <c r="F1208" s="35">
        <f t="shared" si="2441"/>
        <v>0</v>
      </c>
      <c r="G1208" s="35">
        <f t="shared" si="2442"/>
        <v>0</v>
      </c>
      <c r="H1208" s="35">
        <f t="shared" si="2160"/>
        <v>1</v>
      </c>
      <c r="I1208" s="21">
        <v>18</v>
      </c>
      <c r="J1208" s="37">
        <f t="shared" ref="J1208:K1208" si="2555">MAX(N1208,P1208,R1208,T1208,V1208,X1208,Z1208,AB1208,AD1208)</f>
        <v>83.3</v>
      </c>
      <c r="K1208" s="37">
        <f t="shared" si="2555"/>
        <v>107</v>
      </c>
      <c r="L1208" s="38">
        <f t="shared" ref="L1208:M1208" si="2556">MIN(N1208,P1208,R1208,T1208,V1208,X1208,Z1208,AB1208,AD1208)</f>
        <v>83.3</v>
      </c>
      <c r="M1208" s="38">
        <f t="shared" si="2556"/>
        <v>107</v>
      </c>
      <c r="N1208" s="38">
        <f t="shared" si="2455"/>
        <v>83.3</v>
      </c>
      <c r="O1208" s="38">
        <f t="shared" si="2456"/>
        <v>107</v>
      </c>
      <c r="P1208" s="39"/>
      <c r="Q1208" s="39"/>
      <c r="R1208" s="39"/>
      <c r="S1208" s="39"/>
      <c r="T1208" s="39"/>
      <c r="U1208" s="39"/>
      <c r="V1208" s="39"/>
      <c r="W1208" s="39"/>
      <c r="X1208" s="39"/>
      <c r="Y1208" s="39"/>
      <c r="Z1208" s="39"/>
      <c r="AA1208" s="39"/>
      <c r="AB1208" s="39"/>
      <c r="AC1208" s="39"/>
      <c r="AD1208" s="40"/>
      <c r="AE1208" s="40"/>
      <c r="AF1208" s="41">
        <f t="shared" si="2193"/>
        <v>-1</v>
      </c>
      <c r="AG1208" s="42"/>
    </row>
    <row r="1209" spans="1:33" ht="27.6">
      <c r="A1209" s="30" t="s">
        <v>719</v>
      </c>
      <c r="B1209" s="30" t="s">
        <v>889</v>
      </c>
      <c r="C1209" s="43"/>
      <c r="D1209" s="44">
        <v>0</v>
      </c>
      <c r="E1209" s="44">
        <v>1</v>
      </c>
      <c r="F1209" s="35">
        <f t="shared" si="2441"/>
        <v>0</v>
      </c>
      <c r="G1209" s="35">
        <f t="shared" si="2442"/>
        <v>1</v>
      </c>
      <c r="H1209" s="35">
        <f t="shared" si="2160"/>
        <v>0</v>
      </c>
      <c r="I1209" s="17">
        <v>18</v>
      </c>
      <c r="J1209" s="37">
        <f t="shared" ref="J1209:K1209" si="2557">MAX(N1209,P1209,R1209,T1209,V1209,X1209,Z1209,AB1209,AD1209)</f>
        <v>134.57</v>
      </c>
      <c r="K1209" s="37">
        <f t="shared" si="2557"/>
        <v>172</v>
      </c>
      <c r="L1209" s="38">
        <f t="shared" ref="L1209:M1209" si="2558">MIN(N1209,P1209,R1209,T1209,V1209,X1209,Z1209,AB1209,AD1209)</f>
        <v>116</v>
      </c>
      <c r="M1209" s="38">
        <f t="shared" si="2558"/>
        <v>137</v>
      </c>
      <c r="N1209" s="38">
        <f t="shared" si="2455"/>
        <v>134.57</v>
      </c>
      <c r="O1209" s="38">
        <f t="shared" si="2456"/>
        <v>172</v>
      </c>
      <c r="P1209" s="39"/>
      <c r="Q1209" s="39"/>
      <c r="R1209" s="39"/>
      <c r="S1209" s="39"/>
      <c r="T1209" s="39">
        <f t="shared" ref="T1209:T1216" si="2559">VLOOKUP(A1209,Magnus,9,FALSE)</f>
        <v>116</v>
      </c>
      <c r="U1209" s="39">
        <f t="shared" ref="U1209:U1216" si="2560">VLOOKUP(A1209,Magnus,11,FALSE)</f>
        <v>137</v>
      </c>
      <c r="V1209" s="39"/>
      <c r="W1209" s="39"/>
      <c r="X1209" s="39"/>
      <c r="Y1209" s="39"/>
      <c r="Z1209" s="39"/>
      <c r="AA1209" s="39"/>
      <c r="AB1209" s="39"/>
      <c r="AC1209" s="39"/>
      <c r="AD1209" s="40"/>
      <c r="AE1209" s="40"/>
      <c r="AF1209" s="41">
        <f t="shared" si="2193"/>
        <v>0</v>
      </c>
      <c r="AG1209" s="42"/>
    </row>
    <row r="1210" spans="1:33" ht="27.6">
      <c r="A1210" s="30" t="s">
        <v>215</v>
      </c>
      <c r="B1210" s="30" t="s">
        <v>2548</v>
      </c>
      <c r="C1210" s="43"/>
      <c r="D1210" s="44">
        <v>2</v>
      </c>
      <c r="E1210" s="44">
        <v>2</v>
      </c>
      <c r="F1210" s="35">
        <f t="shared" si="2441"/>
        <v>10</v>
      </c>
      <c r="G1210" s="35">
        <f t="shared" si="2442"/>
        <v>11</v>
      </c>
      <c r="H1210" s="35">
        <f t="shared" si="2160"/>
        <v>1</v>
      </c>
      <c r="I1210" s="17">
        <v>18</v>
      </c>
      <c r="J1210" s="37">
        <f t="shared" ref="J1210:K1210" si="2561">MAX(N1210,P1210,R1210,T1210,V1210,X1210,Z1210,AB1210,AD1210)</f>
        <v>371.66</v>
      </c>
      <c r="K1210" s="37">
        <f t="shared" si="2561"/>
        <v>476</v>
      </c>
      <c r="L1210" s="38">
        <f t="shared" ref="L1210:M1210" si="2562">MIN(N1210,P1210,R1210,T1210,V1210,X1210,Z1210,AB1210,AD1210)</f>
        <v>336</v>
      </c>
      <c r="M1210" s="38">
        <f t="shared" si="2562"/>
        <v>397</v>
      </c>
      <c r="N1210" s="38">
        <f t="shared" si="2455"/>
        <v>371.66</v>
      </c>
      <c r="O1210" s="38">
        <f t="shared" si="2456"/>
        <v>476</v>
      </c>
      <c r="P1210" s="39"/>
      <c r="Q1210" s="39"/>
      <c r="R1210" s="39"/>
      <c r="S1210" s="39"/>
      <c r="T1210" s="39">
        <f t="shared" si="2559"/>
        <v>336</v>
      </c>
      <c r="U1210" s="39">
        <f t="shared" si="2560"/>
        <v>397</v>
      </c>
      <c r="V1210" s="39"/>
      <c r="W1210" s="39"/>
      <c r="X1210" s="39"/>
      <c r="Y1210" s="39"/>
      <c r="Z1210" s="39"/>
      <c r="AA1210" s="39"/>
      <c r="AB1210" s="39"/>
      <c r="AC1210" s="39"/>
      <c r="AD1210" s="40"/>
      <c r="AE1210" s="40"/>
      <c r="AF1210" s="41">
        <f t="shared" si="2193"/>
        <v>1</v>
      </c>
      <c r="AG1210" s="42">
        <v>1</v>
      </c>
    </row>
    <row r="1211" spans="1:33" ht="27.6">
      <c r="A1211" s="30" t="s">
        <v>209</v>
      </c>
      <c r="B1211" s="30" t="s">
        <v>2549</v>
      </c>
      <c r="C1211" s="43"/>
      <c r="D1211" s="44">
        <v>2</v>
      </c>
      <c r="E1211" s="44">
        <v>2</v>
      </c>
      <c r="F1211" s="35">
        <f t="shared" si="2441"/>
        <v>8</v>
      </c>
      <c r="G1211" s="35">
        <f t="shared" si="2442"/>
        <v>9</v>
      </c>
      <c r="H1211" s="35">
        <f t="shared" si="2160"/>
        <v>1</v>
      </c>
      <c r="I1211" s="17">
        <v>18</v>
      </c>
      <c r="J1211" s="37">
        <f t="shared" ref="J1211:K1211" si="2563">MAX(N1211,P1211,R1211,T1211,V1211,X1211,Z1211,AB1211,AD1211)</f>
        <v>378.07</v>
      </c>
      <c r="K1211" s="37">
        <f t="shared" si="2563"/>
        <v>484</v>
      </c>
      <c r="L1211" s="38">
        <f t="shared" ref="L1211:M1211" si="2564">MIN(N1211,P1211,R1211,T1211,V1211,X1211,Z1211,AB1211,AD1211)</f>
        <v>340</v>
      </c>
      <c r="M1211" s="38">
        <f t="shared" si="2564"/>
        <v>402</v>
      </c>
      <c r="N1211" s="38">
        <f t="shared" si="2455"/>
        <v>378.07</v>
      </c>
      <c r="O1211" s="38">
        <f t="shared" si="2456"/>
        <v>484</v>
      </c>
      <c r="P1211" s="39"/>
      <c r="Q1211" s="39"/>
      <c r="R1211" s="39"/>
      <c r="S1211" s="39"/>
      <c r="T1211" s="39">
        <f t="shared" si="2559"/>
        <v>340</v>
      </c>
      <c r="U1211" s="39">
        <f t="shared" si="2560"/>
        <v>402</v>
      </c>
      <c r="V1211" s="39"/>
      <c r="W1211" s="39"/>
      <c r="X1211" s="39"/>
      <c r="Y1211" s="39"/>
      <c r="Z1211" s="39"/>
      <c r="AA1211" s="39"/>
      <c r="AB1211" s="39"/>
      <c r="AC1211" s="39"/>
      <c r="AD1211" s="40"/>
      <c r="AE1211" s="40"/>
      <c r="AF1211" s="41">
        <f t="shared" si="2193"/>
        <v>1</v>
      </c>
      <c r="AG1211" s="42">
        <v>1</v>
      </c>
    </row>
    <row r="1212" spans="1:33" ht="13.8">
      <c r="A1212" s="30" t="s">
        <v>90</v>
      </c>
      <c r="B1212" s="30" t="s">
        <v>854</v>
      </c>
      <c r="C1212" s="43"/>
      <c r="D1212" s="44">
        <v>1</v>
      </c>
      <c r="E1212" s="44">
        <v>1</v>
      </c>
      <c r="F1212" s="35">
        <f t="shared" si="2441"/>
        <v>2</v>
      </c>
      <c r="G1212" s="35">
        <f t="shared" si="2442"/>
        <v>2</v>
      </c>
      <c r="H1212" s="35">
        <f t="shared" si="2160"/>
        <v>1</v>
      </c>
      <c r="I1212" s="17">
        <v>18</v>
      </c>
      <c r="J1212" s="37">
        <f t="shared" ref="J1212:K1212" si="2565">MAX(N1212,P1212,R1212,T1212,V1212,X1212,Z1212,AB1212,AD1212)</f>
        <v>813.82</v>
      </c>
      <c r="K1212" s="37">
        <f t="shared" si="2565"/>
        <v>1042</v>
      </c>
      <c r="L1212" s="38">
        <f t="shared" ref="L1212:M1212" si="2566">MIN(N1212,P1212,R1212,T1212,V1212,X1212,Z1212,AB1212,AD1212)</f>
        <v>701</v>
      </c>
      <c r="M1212" s="38">
        <f t="shared" si="2566"/>
        <v>828</v>
      </c>
      <c r="N1212" s="38">
        <f t="shared" si="2455"/>
        <v>813.82</v>
      </c>
      <c r="O1212" s="38">
        <f t="shared" si="2456"/>
        <v>1042</v>
      </c>
      <c r="P1212" s="39"/>
      <c r="Q1212" s="39"/>
      <c r="R1212" s="39"/>
      <c r="S1212" s="39"/>
      <c r="T1212" s="39">
        <f t="shared" si="2559"/>
        <v>701</v>
      </c>
      <c r="U1212" s="39">
        <f t="shared" si="2560"/>
        <v>828</v>
      </c>
      <c r="V1212" s="39"/>
      <c r="W1212" s="39"/>
      <c r="X1212" s="39"/>
      <c r="Y1212" s="39"/>
      <c r="Z1212" s="39"/>
      <c r="AA1212" s="39"/>
      <c r="AB1212" s="39"/>
      <c r="AC1212" s="39"/>
      <c r="AD1212" s="40"/>
      <c r="AE1212" s="40"/>
      <c r="AF1212" s="41">
        <f t="shared" si="2193"/>
        <v>0</v>
      </c>
      <c r="AG1212" s="42"/>
    </row>
    <row r="1213" spans="1:33" ht="13.8">
      <c r="A1213" s="30" t="s">
        <v>89</v>
      </c>
      <c r="B1213" s="30" t="s">
        <v>857</v>
      </c>
      <c r="C1213" s="43"/>
      <c r="D1213" s="44">
        <v>1</v>
      </c>
      <c r="E1213" s="44">
        <v>2</v>
      </c>
      <c r="F1213" s="35">
        <f t="shared" si="2441"/>
        <v>1</v>
      </c>
      <c r="G1213" s="35">
        <f t="shared" si="2442"/>
        <v>2</v>
      </c>
      <c r="H1213" s="35">
        <f t="shared" si="2160"/>
        <v>1</v>
      </c>
      <c r="I1213" s="17">
        <v>18</v>
      </c>
      <c r="J1213" s="37">
        <f t="shared" ref="J1213:K1213" si="2567">MAX(N1213,P1213,R1213,T1213,V1213,X1213,Z1213,AB1213,AD1213)</f>
        <v>801</v>
      </c>
      <c r="K1213" s="37">
        <f t="shared" si="2567"/>
        <v>1025</v>
      </c>
      <c r="L1213" s="38">
        <f t="shared" ref="L1213:M1213" si="2568">MIN(N1213,P1213,R1213,T1213,V1213,X1213,Z1213,AB1213,AD1213)</f>
        <v>682</v>
      </c>
      <c r="M1213" s="38">
        <f t="shared" si="2568"/>
        <v>805</v>
      </c>
      <c r="N1213" s="38">
        <f t="shared" si="2455"/>
        <v>801</v>
      </c>
      <c r="O1213" s="38">
        <f t="shared" si="2456"/>
        <v>1025</v>
      </c>
      <c r="P1213" s="39"/>
      <c r="Q1213" s="39"/>
      <c r="R1213" s="39"/>
      <c r="S1213" s="39"/>
      <c r="T1213" s="39">
        <f t="shared" si="2559"/>
        <v>682</v>
      </c>
      <c r="U1213" s="39">
        <f t="shared" si="2560"/>
        <v>805</v>
      </c>
      <c r="V1213" s="39"/>
      <c r="W1213" s="39"/>
      <c r="X1213" s="39"/>
      <c r="Y1213" s="39"/>
      <c r="Z1213" s="39"/>
      <c r="AA1213" s="39"/>
      <c r="AB1213" s="39"/>
      <c r="AC1213" s="39"/>
      <c r="AD1213" s="40"/>
      <c r="AE1213" s="40"/>
      <c r="AF1213" s="41">
        <f t="shared" si="2193"/>
        <v>0</v>
      </c>
      <c r="AG1213" s="42"/>
    </row>
    <row r="1214" spans="1:33" ht="13.8">
      <c r="A1214" s="30" t="s">
        <v>158</v>
      </c>
      <c r="B1214" s="30" t="s">
        <v>2550</v>
      </c>
      <c r="C1214" s="43"/>
      <c r="D1214" s="44">
        <v>2</v>
      </c>
      <c r="E1214" s="44">
        <v>1</v>
      </c>
      <c r="F1214" s="35">
        <f t="shared" si="2441"/>
        <v>14</v>
      </c>
      <c r="G1214" s="35">
        <f t="shared" si="2442"/>
        <v>13</v>
      </c>
      <c r="H1214" s="35">
        <f t="shared" si="2160"/>
        <v>2</v>
      </c>
      <c r="I1214" s="17">
        <v>18</v>
      </c>
      <c r="J1214" s="37">
        <f t="shared" ref="J1214:K1214" si="2569">MAX(N1214,P1214,R1214,T1214,V1214,X1214,Z1214,AB1214,AD1214)</f>
        <v>307.58</v>
      </c>
      <c r="K1214" s="37">
        <f t="shared" si="2569"/>
        <v>394</v>
      </c>
      <c r="L1214" s="38">
        <f t="shared" ref="L1214:M1214" si="2570">MIN(N1214,P1214,R1214,T1214,V1214,X1214,Z1214,AB1214,AD1214)</f>
        <v>290</v>
      </c>
      <c r="M1214" s="38">
        <f t="shared" si="2570"/>
        <v>343</v>
      </c>
      <c r="N1214" s="38">
        <f t="shared" si="2455"/>
        <v>307.58</v>
      </c>
      <c r="O1214" s="38">
        <f t="shared" si="2456"/>
        <v>394</v>
      </c>
      <c r="P1214" s="39"/>
      <c r="Q1214" s="39"/>
      <c r="R1214" s="39"/>
      <c r="S1214" s="39"/>
      <c r="T1214" s="39">
        <f t="shared" si="2559"/>
        <v>290</v>
      </c>
      <c r="U1214" s="39">
        <f t="shared" si="2560"/>
        <v>343</v>
      </c>
      <c r="V1214" s="39"/>
      <c r="W1214" s="39"/>
      <c r="X1214" s="39"/>
      <c r="Y1214" s="39"/>
      <c r="Z1214" s="39"/>
      <c r="AA1214" s="39"/>
      <c r="AB1214" s="39"/>
      <c r="AC1214" s="39"/>
      <c r="AD1214" s="40"/>
      <c r="AE1214" s="40"/>
      <c r="AF1214" s="41">
        <f t="shared" si="2193"/>
        <v>0</v>
      </c>
      <c r="AG1214" s="42"/>
    </row>
    <row r="1215" spans="1:33" ht="13.8">
      <c r="A1215" s="30" t="s">
        <v>2551</v>
      </c>
      <c r="B1215" s="30" t="s">
        <v>2552</v>
      </c>
      <c r="C1215" s="43"/>
      <c r="D1215" s="44">
        <v>0</v>
      </c>
      <c r="E1215" s="44">
        <v>3</v>
      </c>
      <c r="F1215" s="35">
        <f t="shared" si="2441"/>
        <v>0</v>
      </c>
      <c r="G1215" s="35">
        <f t="shared" si="2442"/>
        <v>0</v>
      </c>
      <c r="H1215" s="35">
        <f t="shared" si="2160"/>
        <v>3</v>
      </c>
      <c r="I1215" s="17">
        <v>18</v>
      </c>
      <c r="J1215" s="37">
        <f t="shared" ref="J1215:K1215" si="2571">MAX(N1215,P1215,R1215,T1215,V1215,X1215,Z1215,AB1215,AD1215)</f>
        <v>140.97999999999999</v>
      </c>
      <c r="K1215" s="37">
        <f t="shared" si="2571"/>
        <v>180</v>
      </c>
      <c r="L1215" s="38">
        <f t="shared" ref="L1215:M1215" si="2572">MIN(N1215,P1215,R1215,T1215,V1215,X1215,Z1215,AB1215,AD1215)</f>
        <v>110</v>
      </c>
      <c r="M1215" s="38">
        <f t="shared" si="2572"/>
        <v>130</v>
      </c>
      <c r="N1215" s="38">
        <f t="shared" si="2455"/>
        <v>140.97999999999999</v>
      </c>
      <c r="O1215" s="38">
        <f t="shared" si="2456"/>
        <v>180</v>
      </c>
      <c r="P1215" s="39"/>
      <c r="Q1215" s="39"/>
      <c r="R1215" s="39"/>
      <c r="S1215" s="39"/>
      <c r="T1215" s="39">
        <f t="shared" si="2559"/>
        <v>110</v>
      </c>
      <c r="U1215" s="39">
        <f t="shared" si="2560"/>
        <v>130</v>
      </c>
      <c r="V1215" s="39"/>
      <c r="W1215" s="39"/>
      <c r="X1215" s="39"/>
      <c r="Y1215" s="39"/>
      <c r="Z1215" s="39"/>
      <c r="AA1215" s="39"/>
      <c r="AB1215" s="39"/>
      <c r="AC1215" s="39"/>
      <c r="AD1215" s="40"/>
      <c r="AE1215" s="40"/>
      <c r="AF1215" s="41">
        <f t="shared" si="2193"/>
        <v>-3</v>
      </c>
      <c r="AG1215" s="42"/>
    </row>
    <row r="1216" spans="1:33" ht="27.6">
      <c r="A1216" s="30" t="s">
        <v>732</v>
      </c>
      <c r="B1216" s="30" t="s">
        <v>2553</v>
      </c>
      <c r="C1216" s="43"/>
      <c r="D1216" s="44">
        <v>0</v>
      </c>
      <c r="E1216" s="44">
        <v>2</v>
      </c>
      <c r="F1216" s="35">
        <f t="shared" si="2441"/>
        <v>0</v>
      </c>
      <c r="G1216" s="35">
        <f t="shared" si="2442"/>
        <v>2</v>
      </c>
      <c r="H1216" s="35">
        <f t="shared" si="2160"/>
        <v>0</v>
      </c>
      <c r="I1216" s="17">
        <v>18</v>
      </c>
      <c r="J1216" s="37">
        <f t="shared" ref="J1216:K1216" si="2573">MAX(N1216,P1216,R1216,T1216,V1216,X1216,Z1216,AB1216,AD1216)</f>
        <v>44.86</v>
      </c>
      <c r="K1216" s="37">
        <f t="shared" si="2573"/>
        <v>57</v>
      </c>
      <c r="L1216" s="38">
        <f t="shared" ref="L1216:M1216" si="2574">MIN(N1216,P1216,R1216,T1216,V1216,X1216,Z1216,AB1216,AD1216)</f>
        <v>38</v>
      </c>
      <c r="M1216" s="38">
        <f t="shared" si="2574"/>
        <v>45</v>
      </c>
      <c r="N1216" s="38">
        <f t="shared" si="2455"/>
        <v>44.86</v>
      </c>
      <c r="O1216" s="38">
        <f t="shared" si="2456"/>
        <v>57</v>
      </c>
      <c r="P1216" s="39"/>
      <c r="Q1216" s="39"/>
      <c r="R1216" s="39"/>
      <c r="S1216" s="39"/>
      <c r="T1216" s="39">
        <f t="shared" si="2559"/>
        <v>38</v>
      </c>
      <c r="U1216" s="39">
        <f t="shared" si="2560"/>
        <v>45</v>
      </c>
      <c r="V1216" s="39"/>
      <c r="W1216" s="39"/>
      <c r="X1216" s="39"/>
      <c r="Y1216" s="39"/>
      <c r="Z1216" s="39"/>
      <c r="AA1216" s="39"/>
      <c r="AB1216" s="39"/>
      <c r="AC1216" s="39"/>
      <c r="AD1216" s="40"/>
      <c r="AE1216" s="40"/>
      <c r="AF1216" s="41">
        <f t="shared" si="2193"/>
        <v>0</v>
      </c>
      <c r="AG1216" s="42"/>
    </row>
    <row r="1217" spans="1:33" ht="13.8">
      <c r="A1217" s="30" t="s">
        <v>3667</v>
      </c>
      <c r="B1217" s="30" t="s">
        <v>3668</v>
      </c>
      <c r="C1217" s="43"/>
      <c r="D1217" s="44"/>
      <c r="E1217" s="44"/>
      <c r="F1217" s="35">
        <f t="shared" si="2441"/>
        <v>0</v>
      </c>
      <c r="G1217" s="35">
        <f t="shared" si="2442"/>
        <v>0</v>
      </c>
      <c r="H1217" s="35">
        <f t="shared" si="2160"/>
        <v>0</v>
      </c>
      <c r="I1217" s="17">
        <v>18</v>
      </c>
      <c r="J1217" s="37">
        <f t="shared" ref="J1217:K1217" si="2575">MAX(N1217,P1217,R1217,T1217,V1217,X1217,Z1217,AB1217,AD1217)</f>
        <v>590</v>
      </c>
      <c r="K1217" s="37">
        <f t="shared" si="2575"/>
        <v>754</v>
      </c>
      <c r="L1217" s="38">
        <f t="shared" ref="L1217:M1217" si="2576">MIN(N1217,P1217,R1217,T1217,V1217,X1217,Z1217,AB1217,AD1217)</f>
        <v>589</v>
      </c>
      <c r="M1217" s="38">
        <f t="shared" si="2576"/>
        <v>697</v>
      </c>
      <c r="N1217" s="38">
        <f t="shared" si="2455"/>
        <v>589</v>
      </c>
      <c r="O1217" s="38">
        <f t="shared" si="2456"/>
        <v>754</v>
      </c>
      <c r="P1217" s="39"/>
      <c r="Q1217" s="39"/>
      <c r="R1217" s="39"/>
      <c r="S1217" s="39"/>
      <c r="T1217" s="39"/>
      <c r="U1217" s="39"/>
      <c r="V1217" s="39"/>
      <c r="W1217" s="39"/>
      <c r="X1217" s="39">
        <f t="shared" ref="X1217:X1227" si="2577">VLOOKUP(A1217,Zeal,9,FALSE)</f>
        <v>590</v>
      </c>
      <c r="Y1217" s="39">
        <f t="shared" ref="Y1217:Y1227" si="2578">VLOOKUP(A1217,Zeal,11,FALSE)</f>
        <v>697</v>
      </c>
      <c r="Z1217" s="39"/>
      <c r="AA1217" s="39"/>
      <c r="AB1217" s="39"/>
      <c r="AC1217" s="39"/>
      <c r="AD1217" s="40"/>
      <c r="AE1217" s="40"/>
      <c r="AF1217" s="41">
        <f t="shared" si="2193"/>
        <v>0</v>
      </c>
      <c r="AG1217" s="42"/>
    </row>
    <row r="1218" spans="1:33" ht="27.6">
      <c r="A1218" s="30" t="s">
        <v>3669</v>
      </c>
      <c r="B1218" s="30" t="s">
        <v>3670</v>
      </c>
      <c r="C1218" s="43"/>
      <c r="D1218" s="44"/>
      <c r="E1218" s="44"/>
      <c r="F1218" s="35">
        <f t="shared" si="2441"/>
        <v>0</v>
      </c>
      <c r="G1218" s="35">
        <f t="shared" si="2442"/>
        <v>0</v>
      </c>
      <c r="H1218" s="35">
        <f t="shared" si="2160"/>
        <v>0</v>
      </c>
      <c r="I1218" s="17">
        <v>18</v>
      </c>
      <c r="J1218" s="37">
        <f t="shared" ref="J1218:K1218" si="2579">MAX(N1218,P1218,R1218,T1218,V1218,X1218,Z1218,AB1218,AD1218)</f>
        <v>1715</v>
      </c>
      <c r="K1218" s="37">
        <f t="shared" si="2579"/>
        <v>2196</v>
      </c>
      <c r="L1218" s="38">
        <f t="shared" ref="L1218:M1218" si="2580">MIN(N1218,P1218,R1218,T1218,V1218,X1218,Z1218,AB1218,AD1218)</f>
        <v>1715</v>
      </c>
      <c r="M1218" s="38">
        <f t="shared" si="2580"/>
        <v>2196</v>
      </c>
      <c r="N1218" s="38">
        <f t="shared" si="2455"/>
        <v>1715</v>
      </c>
      <c r="O1218" s="38">
        <f t="shared" si="2456"/>
        <v>2196</v>
      </c>
      <c r="P1218" s="39"/>
      <c r="Q1218" s="39"/>
      <c r="R1218" s="39"/>
      <c r="S1218" s="39"/>
      <c r="T1218" s="39"/>
      <c r="U1218" s="39"/>
      <c r="V1218" s="39"/>
      <c r="W1218" s="39"/>
      <c r="X1218" s="39" t="str">
        <f t="shared" si="2577"/>
        <v>₹1716.00</v>
      </c>
      <c r="Y1218" s="39" t="str">
        <f t="shared" si="2578"/>
        <v>₹2025.00</v>
      </c>
      <c r="Z1218" s="39"/>
      <c r="AA1218" s="39"/>
      <c r="AB1218" s="39"/>
      <c r="AC1218" s="39"/>
      <c r="AD1218" s="40"/>
      <c r="AE1218" s="40"/>
      <c r="AF1218" s="41">
        <f t="shared" si="2193"/>
        <v>0</v>
      </c>
      <c r="AG1218" s="42"/>
    </row>
    <row r="1219" spans="1:33" ht="13.8">
      <c r="A1219" s="30" t="s">
        <v>3677</v>
      </c>
      <c r="B1219" s="30" t="s">
        <v>3678</v>
      </c>
      <c r="C1219" s="43"/>
      <c r="D1219" s="44"/>
      <c r="E1219" s="44">
        <v>1</v>
      </c>
      <c r="F1219" s="35">
        <f t="shared" ref="F1219:F1282" si="2581">IFERROR(SUMIF(Purchase_ItemCode, A1219, Purchase_Qty), 0)</f>
        <v>0</v>
      </c>
      <c r="G1219" s="35">
        <f t="shared" ref="G1219:G1282" si="2582">IFERROR(COUNTIF(Sales_PartCode, A1219), 0)</f>
        <v>0</v>
      </c>
      <c r="H1219" s="35">
        <f t="shared" si="2160"/>
        <v>1</v>
      </c>
      <c r="I1219" s="17">
        <v>18</v>
      </c>
      <c r="J1219" s="37">
        <f t="shared" ref="J1219:K1219" si="2583">MAX(N1219,P1219,R1219,T1219,V1219,X1219,Z1219,AB1219,AD1219)</f>
        <v>474.19</v>
      </c>
      <c r="K1219" s="37">
        <f t="shared" si="2583"/>
        <v>607</v>
      </c>
      <c r="L1219" s="38">
        <f t="shared" ref="L1219:M1219" si="2584">MIN(N1219,P1219,R1219,T1219,V1219,X1219,Z1219,AB1219,AD1219)</f>
        <v>467</v>
      </c>
      <c r="M1219" s="38">
        <f t="shared" si="2584"/>
        <v>552</v>
      </c>
      <c r="N1219" s="38">
        <f t="shared" si="2455"/>
        <v>474.19</v>
      </c>
      <c r="O1219" s="38">
        <f t="shared" si="2456"/>
        <v>607</v>
      </c>
      <c r="P1219" s="39"/>
      <c r="Q1219" s="39"/>
      <c r="R1219" s="39"/>
      <c r="S1219" s="39"/>
      <c r="T1219" s="39"/>
      <c r="U1219" s="39"/>
      <c r="V1219" s="39"/>
      <c r="W1219" s="39"/>
      <c r="X1219" s="39">
        <f t="shared" si="2577"/>
        <v>467</v>
      </c>
      <c r="Y1219" s="39">
        <f t="shared" si="2578"/>
        <v>552</v>
      </c>
      <c r="Z1219" s="39"/>
      <c r="AA1219" s="39"/>
      <c r="AB1219" s="39"/>
      <c r="AC1219" s="39"/>
      <c r="AD1219" s="40"/>
      <c r="AE1219" s="40"/>
      <c r="AF1219" s="41">
        <f t="shared" si="2193"/>
        <v>-1</v>
      </c>
      <c r="AG1219" s="42"/>
    </row>
    <row r="1220" spans="1:33" ht="13.8">
      <c r="A1220" s="30" t="s">
        <v>861</v>
      </c>
      <c r="B1220" s="30" t="s">
        <v>862</v>
      </c>
      <c r="C1220" s="43"/>
      <c r="D1220" s="44"/>
      <c r="E1220" s="44"/>
      <c r="F1220" s="35">
        <f t="shared" si="2581"/>
        <v>1</v>
      </c>
      <c r="G1220" s="35">
        <f t="shared" si="2582"/>
        <v>0</v>
      </c>
      <c r="H1220" s="35">
        <f t="shared" si="2160"/>
        <v>1</v>
      </c>
      <c r="I1220" s="17">
        <v>18</v>
      </c>
      <c r="J1220" s="37">
        <f t="shared" ref="J1220:K1220" si="2585">MAX(N1220,P1220,R1220,T1220,V1220,X1220,Z1220,AB1220,AD1220)</f>
        <v>556</v>
      </c>
      <c r="K1220" s="37">
        <f t="shared" si="2585"/>
        <v>711</v>
      </c>
      <c r="L1220" s="38">
        <f t="shared" ref="L1220:M1220" si="2586">MIN(N1220,P1220,R1220,T1220,V1220,X1220,Z1220,AB1220,AD1220)</f>
        <v>555</v>
      </c>
      <c r="M1220" s="38">
        <f t="shared" si="2586"/>
        <v>657</v>
      </c>
      <c r="N1220" s="38">
        <f t="shared" si="2455"/>
        <v>555</v>
      </c>
      <c r="O1220" s="38">
        <f t="shared" si="2456"/>
        <v>711</v>
      </c>
      <c r="P1220" s="39"/>
      <c r="Q1220" s="39"/>
      <c r="R1220" s="39"/>
      <c r="S1220" s="39"/>
      <c r="T1220" s="39"/>
      <c r="U1220" s="39"/>
      <c r="V1220" s="39"/>
      <c r="W1220" s="39"/>
      <c r="X1220" s="39">
        <f t="shared" si="2577"/>
        <v>556</v>
      </c>
      <c r="Y1220" s="39">
        <f t="shared" si="2578"/>
        <v>657</v>
      </c>
      <c r="Z1220" s="39"/>
      <c r="AA1220" s="39"/>
      <c r="AB1220" s="39"/>
      <c r="AC1220" s="39"/>
      <c r="AD1220" s="40"/>
      <c r="AE1220" s="40"/>
      <c r="AF1220" s="41">
        <f t="shared" si="2193"/>
        <v>-1</v>
      </c>
      <c r="AG1220" s="42"/>
    </row>
    <row r="1221" spans="1:33" ht="13.8">
      <c r="A1221" s="30" t="s">
        <v>3681</v>
      </c>
      <c r="B1221" s="30" t="s">
        <v>3682</v>
      </c>
      <c r="C1221" s="43"/>
      <c r="D1221" s="44"/>
      <c r="E1221" s="44"/>
      <c r="F1221" s="35">
        <f t="shared" si="2581"/>
        <v>0</v>
      </c>
      <c r="G1221" s="35">
        <f t="shared" si="2582"/>
        <v>0</v>
      </c>
      <c r="H1221" s="35">
        <f t="shared" si="2160"/>
        <v>0</v>
      </c>
      <c r="I1221" s="17">
        <v>18</v>
      </c>
      <c r="J1221" s="37">
        <f t="shared" ref="J1221:K1221" si="2587">MAX(N1221,P1221,R1221,T1221,V1221,X1221,Z1221,AB1221,AD1221)</f>
        <v>313.99</v>
      </c>
      <c r="K1221" s="37">
        <f t="shared" si="2587"/>
        <v>402</v>
      </c>
      <c r="L1221" s="38">
        <f t="shared" ref="L1221:M1221" si="2588">MIN(N1221,P1221,R1221,T1221,V1221,X1221,Z1221,AB1221,AD1221)</f>
        <v>274</v>
      </c>
      <c r="M1221" s="38">
        <f t="shared" si="2588"/>
        <v>324</v>
      </c>
      <c r="N1221" s="38">
        <f t="shared" si="2455"/>
        <v>313.99</v>
      </c>
      <c r="O1221" s="38">
        <f t="shared" si="2456"/>
        <v>402</v>
      </c>
      <c r="P1221" s="39"/>
      <c r="Q1221" s="39"/>
      <c r="R1221" s="39"/>
      <c r="S1221" s="39"/>
      <c r="T1221" s="39"/>
      <c r="U1221" s="39"/>
      <c r="V1221" s="39"/>
      <c r="W1221" s="39"/>
      <c r="X1221" s="39">
        <f t="shared" si="2577"/>
        <v>274</v>
      </c>
      <c r="Y1221" s="39">
        <f t="shared" si="2578"/>
        <v>324</v>
      </c>
      <c r="Z1221" s="39"/>
      <c r="AA1221" s="39"/>
      <c r="AB1221" s="39"/>
      <c r="AC1221" s="39"/>
      <c r="AD1221" s="40"/>
      <c r="AE1221" s="40"/>
      <c r="AF1221" s="41">
        <f t="shared" si="2193"/>
        <v>0</v>
      </c>
      <c r="AG1221" s="42"/>
    </row>
    <row r="1222" spans="1:33" ht="27.6">
      <c r="A1222" s="30" t="s">
        <v>3683</v>
      </c>
      <c r="B1222" s="30" t="s">
        <v>3684</v>
      </c>
      <c r="C1222" s="43"/>
      <c r="D1222" s="44"/>
      <c r="E1222" s="44"/>
      <c r="F1222" s="35">
        <f t="shared" si="2581"/>
        <v>0</v>
      </c>
      <c r="G1222" s="35">
        <f t="shared" si="2582"/>
        <v>0</v>
      </c>
      <c r="H1222" s="35">
        <f t="shared" si="2160"/>
        <v>0</v>
      </c>
      <c r="I1222" s="17">
        <v>18</v>
      </c>
      <c r="J1222" s="37">
        <f t="shared" ref="J1222:K1222" si="2589">MAX(N1222,P1222,R1222,T1222,V1222,X1222,Z1222,AB1222,AD1222)</f>
        <v>320.39999999999998</v>
      </c>
      <c r="K1222" s="37">
        <f t="shared" si="2589"/>
        <v>410</v>
      </c>
      <c r="L1222" s="38">
        <f t="shared" ref="L1222:M1222" si="2590">MIN(N1222,P1222,R1222,T1222,V1222,X1222,Z1222,AB1222,AD1222)</f>
        <v>296</v>
      </c>
      <c r="M1222" s="38">
        <f t="shared" si="2590"/>
        <v>350</v>
      </c>
      <c r="N1222" s="38">
        <f t="shared" si="2455"/>
        <v>320.39999999999998</v>
      </c>
      <c r="O1222" s="38">
        <f t="shared" si="2456"/>
        <v>410</v>
      </c>
      <c r="P1222" s="39"/>
      <c r="Q1222" s="39"/>
      <c r="R1222" s="39"/>
      <c r="S1222" s="39"/>
      <c r="T1222" s="39"/>
      <c r="U1222" s="39"/>
      <c r="V1222" s="39"/>
      <c r="W1222" s="39"/>
      <c r="X1222" s="39">
        <f t="shared" si="2577"/>
        <v>296</v>
      </c>
      <c r="Y1222" s="39">
        <f t="shared" si="2578"/>
        <v>350</v>
      </c>
      <c r="Z1222" s="39"/>
      <c r="AA1222" s="39"/>
      <c r="AB1222" s="39"/>
      <c r="AC1222" s="39"/>
      <c r="AD1222" s="40"/>
      <c r="AE1222" s="40"/>
      <c r="AF1222" s="41">
        <f t="shared" si="2193"/>
        <v>0</v>
      </c>
      <c r="AG1222" s="42"/>
    </row>
    <row r="1223" spans="1:33" ht="13.8">
      <c r="A1223" s="30" t="s">
        <v>3685</v>
      </c>
      <c r="B1223" s="30" t="s">
        <v>3686</v>
      </c>
      <c r="C1223" s="43"/>
      <c r="D1223" s="44"/>
      <c r="E1223" s="44">
        <v>1</v>
      </c>
      <c r="F1223" s="35">
        <f t="shared" si="2581"/>
        <v>0</v>
      </c>
      <c r="G1223" s="35">
        <f t="shared" si="2582"/>
        <v>0</v>
      </c>
      <c r="H1223" s="35">
        <f t="shared" si="2160"/>
        <v>1</v>
      </c>
      <c r="I1223" s="17">
        <v>18</v>
      </c>
      <c r="J1223" s="37">
        <f t="shared" ref="J1223:K1223" si="2591">MAX(N1223,P1223,R1223,T1223,V1223,X1223,Z1223,AB1223,AD1223)</f>
        <v>512.64</v>
      </c>
      <c r="K1223" s="37">
        <f t="shared" si="2591"/>
        <v>656</v>
      </c>
      <c r="L1223" s="38">
        <f t="shared" ref="L1223:M1223" si="2592">MIN(N1223,P1223,R1223,T1223,V1223,X1223,Z1223,AB1223,AD1223)</f>
        <v>512</v>
      </c>
      <c r="M1223" s="38">
        <f t="shared" si="2592"/>
        <v>605</v>
      </c>
      <c r="N1223" s="38">
        <f t="shared" si="2455"/>
        <v>512.64</v>
      </c>
      <c r="O1223" s="38">
        <f t="shared" si="2456"/>
        <v>656</v>
      </c>
      <c r="P1223" s="39"/>
      <c r="Q1223" s="39"/>
      <c r="R1223" s="39"/>
      <c r="S1223" s="39"/>
      <c r="T1223" s="39"/>
      <c r="U1223" s="39"/>
      <c r="V1223" s="39"/>
      <c r="W1223" s="39"/>
      <c r="X1223" s="39">
        <f t="shared" si="2577"/>
        <v>512</v>
      </c>
      <c r="Y1223" s="39">
        <f t="shared" si="2578"/>
        <v>605</v>
      </c>
      <c r="Z1223" s="39"/>
      <c r="AA1223" s="39"/>
      <c r="AB1223" s="39"/>
      <c r="AC1223" s="39"/>
      <c r="AD1223" s="40"/>
      <c r="AE1223" s="40"/>
      <c r="AF1223" s="41">
        <f t="shared" si="2193"/>
        <v>-1</v>
      </c>
      <c r="AG1223" s="42"/>
    </row>
    <row r="1224" spans="1:33" ht="13.8">
      <c r="A1224" s="30" t="s">
        <v>3687</v>
      </c>
      <c r="B1224" s="30" t="s">
        <v>3688</v>
      </c>
      <c r="C1224" s="43"/>
      <c r="D1224" s="44"/>
      <c r="E1224" s="44"/>
      <c r="F1224" s="35">
        <f t="shared" si="2581"/>
        <v>0</v>
      </c>
      <c r="G1224" s="35">
        <f t="shared" si="2582"/>
        <v>0</v>
      </c>
      <c r="H1224" s="35">
        <f t="shared" si="2160"/>
        <v>0</v>
      </c>
      <c r="I1224" s="17">
        <v>18</v>
      </c>
      <c r="J1224" s="37">
        <f t="shared" ref="J1224:K1224" si="2593">MAX(N1224,P1224,R1224,T1224,V1224,X1224,Z1224,AB1224,AD1224)</f>
        <v>653.62</v>
      </c>
      <c r="K1224" s="37">
        <f t="shared" si="2593"/>
        <v>837</v>
      </c>
      <c r="L1224" s="38">
        <f t="shared" ref="L1224:M1224" si="2594">MIN(N1224,P1224,R1224,T1224,V1224,X1224,Z1224,AB1224,AD1224)</f>
        <v>626</v>
      </c>
      <c r="M1224" s="38">
        <f t="shared" si="2594"/>
        <v>739</v>
      </c>
      <c r="N1224" s="38">
        <f t="shared" ref="N1224:N1287" si="2595">VLOOKUP(A1224,Inv_bef,5,FALSE)</f>
        <v>653.62</v>
      </c>
      <c r="O1224" s="38">
        <f t="shared" ref="O1224:O1287" si="2596">VLOOKUP(A1224,Inv_bef,6,FALSE)</f>
        <v>837</v>
      </c>
      <c r="P1224" s="39"/>
      <c r="Q1224" s="39"/>
      <c r="R1224" s="39"/>
      <c r="S1224" s="39"/>
      <c r="T1224" s="39"/>
      <c r="U1224" s="39"/>
      <c r="V1224" s="39"/>
      <c r="W1224" s="39"/>
      <c r="X1224" s="39">
        <f t="shared" si="2577"/>
        <v>626</v>
      </c>
      <c r="Y1224" s="39">
        <f t="shared" si="2578"/>
        <v>739</v>
      </c>
      <c r="Z1224" s="39"/>
      <c r="AA1224" s="39"/>
      <c r="AB1224" s="39"/>
      <c r="AC1224" s="39"/>
      <c r="AD1224" s="40"/>
      <c r="AE1224" s="40"/>
      <c r="AF1224" s="41">
        <f t="shared" si="2193"/>
        <v>0</v>
      </c>
      <c r="AG1224" s="42"/>
    </row>
    <row r="1225" spans="1:33" ht="13.8">
      <c r="A1225" s="30" t="s">
        <v>318</v>
      </c>
      <c r="B1225" s="30" t="s">
        <v>865</v>
      </c>
      <c r="C1225" s="43"/>
      <c r="D1225" s="44"/>
      <c r="E1225" s="44"/>
      <c r="F1225" s="35">
        <f t="shared" si="2581"/>
        <v>1</v>
      </c>
      <c r="G1225" s="35">
        <f t="shared" si="2582"/>
        <v>0</v>
      </c>
      <c r="H1225" s="35">
        <f t="shared" si="2160"/>
        <v>1</v>
      </c>
      <c r="I1225" s="17">
        <v>18</v>
      </c>
      <c r="J1225" s="37">
        <f t="shared" ref="J1225:K1225" si="2597">MAX(N1225,P1225,R1225,T1225,V1225,X1225,Z1225,AB1225,AD1225)</f>
        <v>653.62</v>
      </c>
      <c r="K1225" s="37">
        <f t="shared" si="2597"/>
        <v>837</v>
      </c>
      <c r="L1225" s="38">
        <f t="shared" ref="L1225:M1225" si="2598">MIN(N1225,P1225,R1225,T1225,V1225,X1225,Z1225,AB1225,AD1225)</f>
        <v>628</v>
      </c>
      <c r="M1225" s="38">
        <f t="shared" si="2598"/>
        <v>742</v>
      </c>
      <c r="N1225" s="38">
        <f t="shared" si="2595"/>
        <v>653.62</v>
      </c>
      <c r="O1225" s="38">
        <f t="shared" si="2596"/>
        <v>837</v>
      </c>
      <c r="P1225" s="39"/>
      <c r="Q1225" s="39"/>
      <c r="R1225" s="39"/>
      <c r="S1225" s="39"/>
      <c r="T1225" s="39"/>
      <c r="U1225" s="39"/>
      <c r="V1225" s="39"/>
      <c r="W1225" s="39"/>
      <c r="X1225" s="39">
        <f t="shared" si="2577"/>
        <v>628</v>
      </c>
      <c r="Y1225" s="39">
        <f t="shared" si="2578"/>
        <v>742</v>
      </c>
      <c r="Z1225" s="39"/>
      <c r="AA1225" s="39"/>
      <c r="AB1225" s="39"/>
      <c r="AC1225" s="39"/>
      <c r="AD1225" s="40"/>
      <c r="AE1225" s="40"/>
      <c r="AF1225" s="41">
        <f t="shared" si="2193"/>
        <v>-1</v>
      </c>
      <c r="AG1225" s="42"/>
    </row>
    <row r="1226" spans="1:33" ht="13.8">
      <c r="A1226" s="30" t="s">
        <v>3689</v>
      </c>
      <c r="B1226" s="30" t="s">
        <v>3690</v>
      </c>
      <c r="C1226" s="43"/>
      <c r="D1226" s="44"/>
      <c r="E1226" s="44"/>
      <c r="F1226" s="35">
        <f t="shared" si="2581"/>
        <v>0</v>
      </c>
      <c r="G1226" s="35">
        <f t="shared" si="2582"/>
        <v>0</v>
      </c>
      <c r="H1226" s="35">
        <f t="shared" si="2160"/>
        <v>0</v>
      </c>
      <c r="I1226" s="17">
        <v>18</v>
      </c>
      <c r="J1226" s="37">
        <f t="shared" ref="J1226:K1226" si="2599">MAX(N1226,P1226,R1226,T1226,V1226,X1226,Z1226,AB1226,AD1226)</f>
        <v>378.07</v>
      </c>
      <c r="K1226" s="37">
        <f t="shared" si="2599"/>
        <v>484</v>
      </c>
      <c r="L1226" s="38">
        <f t="shared" ref="L1226:M1226" si="2600">MIN(N1226,P1226,R1226,T1226,V1226,X1226,Z1226,AB1226,AD1226)</f>
        <v>304</v>
      </c>
      <c r="M1226" s="38">
        <f t="shared" si="2600"/>
        <v>359</v>
      </c>
      <c r="N1226" s="38">
        <f t="shared" si="2595"/>
        <v>378.07</v>
      </c>
      <c r="O1226" s="38">
        <f t="shared" si="2596"/>
        <v>484</v>
      </c>
      <c r="P1226" s="39"/>
      <c r="Q1226" s="39"/>
      <c r="R1226" s="39"/>
      <c r="S1226" s="39"/>
      <c r="T1226" s="39"/>
      <c r="U1226" s="39"/>
      <c r="V1226" s="39"/>
      <c r="W1226" s="39"/>
      <c r="X1226" s="39">
        <f t="shared" si="2577"/>
        <v>304</v>
      </c>
      <c r="Y1226" s="39">
        <f t="shared" si="2578"/>
        <v>359</v>
      </c>
      <c r="Z1226" s="39"/>
      <c r="AA1226" s="39"/>
      <c r="AB1226" s="39"/>
      <c r="AC1226" s="39"/>
      <c r="AD1226" s="40"/>
      <c r="AE1226" s="40"/>
      <c r="AF1226" s="41">
        <f t="shared" si="2193"/>
        <v>0</v>
      </c>
      <c r="AG1226" s="42"/>
    </row>
    <row r="1227" spans="1:33" ht="13.8">
      <c r="A1227" s="33" t="s">
        <v>3693</v>
      </c>
      <c r="B1227" s="33" t="s">
        <v>3694</v>
      </c>
      <c r="C1227" s="34"/>
      <c r="D1227" s="35"/>
      <c r="E1227" s="35"/>
      <c r="F1227" s="35">
        <f t="shared" si="2581"/>
        <v>0</v>
      </c>
      <c r="G1227" s="35">
        <f t="shared" si="2582"/>
        <v>0</v>
      </c>
      <c r="H1227" s="35">
        <f t="shared" si="2160"/>
        <v>0</v>
      </c>
      <c r="I1227" s="17">
        <v>18</v>
      </c>
      <c r="J1227" s="37">
        <f t="shared" ref="J1227:K1227" si="2601">MAX(N1227,P1227,R1227,T1227,V1227,X1227,Z1227,AB1227,AD1227)</f>
        <v>571</v>
      </c>
      <c r="K1227" s="37">
        <f t="shared" si="2601"/>
        <v>731</v>
      </c>
      <c r="L1227" s="38">
        <f t="shared" ref="L1227:M1227" si="2602">MIN(N1227,P1227,R1227,T1227,V1227,X1227,Z1227,AB1227,AD1227)</f>
        <v>571</v>
      </c>
      <c r="M1227" s="38">
        <f t="shared" si="2602"/>
        <v>674</v>
      </c>
      <c r="N1227" s="38">
        <f t="shared" si="2595"/>
        <v>571</v>
      </c>
      <c r="O1227" s="38">
        <f t="shared" si="2596"/>
        <v>731</v>
      </c>
      <c r="P1227" s="39"/>
      <c r="Q1227" s="39"/>
      <c r="R1227" s="39"/>
      <c r="S1227" s="39"/>
      <c r="T1227" s="39"/>
      <c r="U1227" s="39"/>
      <c r="V1227" s="39"/>
      <c r="W1227" s="39"/>
      <c r="X1227" s="39">
        <f t="shared" si="2577"/>
        <v>571</v>
      </c>
      <c r="Y1227" s="39">
        <f t="shared" si="2578"/>
        <v>674</v>
      </c>
      <c r="Z1227" s="39"/>
      <c r="AA1227" s="39"/>
      <c r="AB1227" s="39"/>
      <c r="AC1227" s="39"/>
      <c r="AD1227" s="40"/>
      <c r="AE1227" s="40"/>
      <c r="AF1227" s="41">
        <f t="shared" si="2193"/>
        <v>0</v>
      </c>
      <c r="AG1227" s="42"/>
    </row>
    <row r="1228" spans="1:33" ht="13.8">
      <c r="A1228" s="30" t="s">
        <v>385</v>
      </c>
      <c r="B1228" s="30" t="s">
        <v>870</v>
      </c>
      <c r="C1228" s="43"/>
      <c r="D1228" s="44"/>
      <c r="E1228" s="44"/>
      <c r="F1228" s="35">
        <f t="shared" si="2581"/>
        <v>4</v>
      </c>
      <c r="G1228" s="35">
        <f t="shared" si="2582"/>
        <v>2</v>
      </c>
      <c r="H1228" s="35">
        <f t="shared" si="2160"/>
        <v>2</v>
      </c>
      <c r="I1228" s="17">
        <v>18</v>
      </c>
      <c r="J1228" s="37">
        <f t="shared" ref="J1228:K1228" si="2603">MAX(N1228,P1228,R1228,T1228,V1228,X1228,Z1228,AB1228,AD1228)</f>
        <v>262.73</v>
      </c>
      <c r="K1228" s="37">
        <f t="shared" si="2603"/>
        <v>336</v>
      </c>
      <c r="L1228" s="38">
        <f t="shared" ref="L1228:M1228" si="2604">MIN(N1228,P1228,R1228,T1228,V1228,X1228,Z1228,AB1228,AD1228)</f>
        <v>255</v>
      </c>
      <c r="M1228" s="38">
        <f t="shared" si="2604"/>
        <v>301</v>
      </c>
      <c r="N1228" s="38">
        <f t="shared" si="2595"/>
        <v>262.73</v>
      </c>
      <c r="O1228" s="38">
        <f t="shared" si="2596"/>
        <v>336</v>
      </c>
      <c r="P1228" s="39">
        <f>VLOOKUP(A1228,MagnusNeo,9,FALSE)</f>
        <v>255</v>
      </c>
      <c r="Q1228" s="39">
        <f>VLOOKUP(A1228,MagnusNeo,11,FALSE)</f>
        <v>301</v>
      </c>
      <c r="R1228" s="39">
        <f>VLOOKUP(A1228,Primus,9,FALSE)</f>
        <v>255</v>
      </c>
      <c r="S1228" s="39">
        <f>VLOOKUP(A1228,Primus,11,FALSE)</f>
        <v>301</v>
      </c>
      <c r="T1228" s="39"/>
      <c r="U1228" s="39"/>
      <c r="V1228" s="39"/>
      <c r="W1228" s="39"/>
      <c r="X1228" s="39"/>
      <c r="Y1228" s="39"/>
      <c r="Z1228" s="39"/>
      <c r="AA1228" s="39"/>
      <c r="AB1228" s="39"/>
      <c r="AC1228" s="39"/>
      <c r="AD1228" s="40"/>
      <c r="AE1228" s="40"/>
      <c r="AF1228" s="41">
        <f t="shared" si="2193"/>
        <v>-2</v>
      </c>
      <c r="AG1228" s="42">
        <v>2</v>
      </c>
    </row>
    <row r="1229" spans="1:33" ht="13.8">
      <c r="A1229" s="30" t="s">
        <v>738</v>
      </c>
      <c r="B1229" s="30" t="s">
        <v>739</v>
      </c>
      <c r="C1229" s="43"/>
      <c r="D1229" s="44"/>
      <c r="E1229" s="44"/>
      <c r="F1229" s="35">
        <f t="shared" si="2581"/>
        <v>1</v>
      </c>
      <c r="G1229" s="35">
        <f t="shared" si="2582"/>
        <v>1</v>
      </c>
      <c r="H1229" s="35">
        <f t="shared" si="2160"/>
        <v>0</v>
      </c>
      <c r="I1229" s="17">
        <v>18</v>
      </c>
      <c r="J1229" s="37">
        <f t="shared" ref="J1229:K1229" si="2605">MAX(N1229,P1229,R1229,T1229,V1229,X1229,Z1229,AB1229,AD1229)</f>
        <v>339.62</v>
      </c>
      <c r="K1229" s="37">
        <f t="shared" si="2605"/>
        <v>435</v>
      </c>
      <c r="L1229" s="38">
        <f t="shared" ref="L1229:M1229" si="2606">MIN(N1229,P1229,R1229,T1229,V1229,X1229,Z1229,AB1229,AD1229)</f>
        <v>339.62</v>
      </c>
      <c r="M1229" s="38">
        <f t="shared" si="2606"/>
        <v>435</v>
      </c>
      <c r="N1229" s="38">
        <f t="shared" si="2595"/>
        <v>339.62</v>
      </c>
      <c r="O1229" s="38">
        <f t="shared" si="2596"/>
        <v>435</v>
      </c>
      <c r="P1229" s="39"/>
      <c r="Q1229" s="39"/>
      <c r="R1229" s="39"/>
      <c r="S1229" s="39"/>
      <c r="T1229" s="39"/>
      <c r="U1229" s="39"/>
      <c r="V1229" s="39"/>
      <c r="W1229" s="39"/>
      <c r="X1229" s="39"/>
      <c r="Y1229" s="39"/>
      <c r="Z1229" s="39"/>
      <c r="AA1229" s="39"/>
      <c r="AB1229" s="39"/>
      <c r="AC1229" s="39"/>
      <c r="AD1229" s="40"/>
      <c r="AE1229" s="40"/>
      <c r="AF1229" s="41">
        <f t="shared" si="2193"/>
        <v>0</v>
      </c>
      <c r="AG1229" s="42"/>
    </row>
    <row r="1230" spans="1:33" ht="13.8">
      <c r="A1230" s="30" t="s">
        <v>3695</v>
      </c>
      <c r="B1230" s="30" t="s">
        <v>3696</v>
      </c>
      <c r="C1230" s="43"/>
      <c r="D1230" s="44"/>
      <c r="E1230" s="44"/>
      <c r="F1230" s="35">
        <f t="shared" si="2581"/>
        <v>0</v>
      </c>
      <c r="G1230" s="35">
        <f t="shared" si="2582"/>
        <v>0</v>
      </c>
      <c r="H1230" s="35">
        <f t="shared" si="2160"/>
        <v>0</v>
      </c>
      <c r="I1230" s="17">
        <v>18</v>
      </c>
      <c r="J1230" s="37">
        <f t="shared" ref="J1230:K1230" si="2607">MAX(N1230,P1230,R1230,T1230,V1230,X1230,Z1230,AB1230,AD1230)</f>
        <v>467.78</v>
      </c>
      <c r="K1230" s="37">
        <f t="shared" si="2607"/>
        <v>599</v>
      </c>
      <c r="L1230" s="38">
        <f t="shared" ref="L1230:M1230" si="2608">MIN(N1230,P1230,R1230,T1230,V1230,X1230,Z1230,AB1230,AD1230)</f>
        <v>391</v>
      </c>
      <c r="M1230" s="38">
        <f t="shared" si="2608"/>
        <v>462</v>
      </c>
      <c r="N1230" s="38">
        <f t="shared" si="2595"/>
        <v>467.78</v>
      </c>
      <c r="O1230" s="38">
        <f t="shared" si="2596"/>
        <v>599</v>
      </c>
      <c r="P1230" s="39"/>
      <c r="Q1230" s="39"/>
      <c r="R1230" s="39"/>
      <c r="S1230" s="39"/>
      <c r="T1230" s="39"/>
      <c r="U1230" s="39"/>
      <c r="V1230" s="39"/>
      <c r="W1230" s="39"/>
      <c r="X1230" s="39">
        <f>VLOOKUP(A1230,Zeal,9,FALSE)</f>
        <v>391</v>
      </c>
      <c r="Y1230" s="39">
        <f>VLOOKUP(A1230,Zeal,11,FALSE)</f>
        <v>462</v>
      </c>
      <c r="Z1230" s="39"/>
      <c r="AA1230" s="39"/>
      <c r="AB1230" s="39"/>
      <c r="AC1230" s="39"/>
      <c r="AD1230" s="40"/>
      <c r="AE1230" s="40"/>
      <c r="AF1230" s="41">
        <f t="shared" si="2193"/>
        <v>0</v>
      </c>
      <c r="AG1230" s="42"/>
    </row>
    <row r="1231" spans="1:33" ht="27.6">
      <c r="A1231" s="30" t="s">
        <v>3697</v>
      </c>
      <c r="B1231" s="30" t="s">
        <v>3698</v>
      </c>
      <c r="C1231" s="43"/>
      <c r="D1231" s="44"/>
      <c r="E1231" s="44"/>
      <c r="F1231" s="35">
        <f t="shared" si="2581"/>
        <v>0</v>
      </c>
      <c r="G1231" s="35">
        <f t="shared" si="2582"/>
        <v>0</v>
      </c>
      <c r="H1231" s="35">
        <f t="shared" si="2160"/>
        <v>0</v>
      </c>
      <c r="I1231" s="17">
        <v>18</v>
      </c>
      <c r="J1231" s="37">
        <f t="shared" ref="J1231:K1231" si="2609">MAX(N1231,P1231,R1231,T1231,V1231,X1231,Z1231,AB1231,AD1231)</f>
        <v>512.64</v>
      </c>
      <c r="K1231" s="37">
        <f t="shared" si="2609"/>
        <v>656</v>
      </c>
      <c r="L1231" s="38">
        <f t="shared" ref="L1231:M1231" si="2610">MIN(N1231,P1231,R1231,T1231,V1231,X1231,Z1231,AB1231,AD1231)</f>
        <v>488</v>
      </c>
      <c r="M1231" s="38">
        <f t="shared" si="2610"/>
        <v>576</v>
      </c>
      <c r="N1231" s="38">
        <f t="shared" si="2595"/>
        <v>512.64</v>
      </c>
      <c r="O1231" s="38">
        <f t="shared" si="2596"/>
        <v>656</v>
      </c>
      <c r="P1231" s="39"/>
      <c r="Q1231" s="39"/>
      <c r="R1231" s="39"/>
      <c r="S1231" s="39"/>
      <c r="T1231" s="39"/>
      <c r="U1231" s="39"/>
      <c r="V1231" s="39"/>
      <c r="W1231" s="39"/>
      <c r="X1231" s="39">
        <f>VLOOKUP(A1231,Zeal,9,FALSE)</f>
        <v>488</v>
      </c>
      <c r="Y1231" s="39">
        <f>VLOOKUP(A1231,Zeal,11,FALSE)</f>
        <v>576</v>
      </c>
      <c r="Z1231" s="39"/>
      <c r="AA1231" s="39"/>
      <c r="AB1231" s="39"/>
      <c r="AC1231" s="39"/>
      <c r="AD1231" s="40"/>
      <c r="AE1231" s="40"/>
      <c r="AF1231" s="41">
        <f t="shared" si="2193"/>
        <v>0</v>
      </c>
      <c r="AG1231" s="42"/>
    </row>
    <row r="1232" spans="1:33" ht="13.8">
      <c r="A1232" s="33" t="s">
        <v>3699</v>
      </c>
      <c r="B1232" s="33" t="s">
        <v>3700</v>
      </c>
      <c r="C1232" s="34"/>
      <c r="D1232" s="35"/>
      <c r="E1232" s="35"/>
      <c r="F1232" s="35">
        <f t="shared" si="2581"/>
        <v>0</v>
      </c>
      <c r="G1232" s="35">
        <f t="shared" si="2582"/>
        <v>0</v>
      </c>
      <c r="H1232" s="35">
        <f t="shared" si="2160"/>
        <v>0</v>
      </c>
      <c r="I1232" s="17">
        <v>18</v>
      </c>
      <c r="J1232" s="37">
        <f t="shared" ref="J1232:K1232" si="2611">MAX(N1232,P1232,R1232,T1232,V1232,X1232,Z1232,AB1232,AD1232)</f>
        <v>381</v>
      </c>
      <c r="K1232" s="37">
        <f t="shared" si="2611"/>
        <v>487</v>
      </c>
      <c r="L1232" s="38">
        <f t="shared" ref="L1232:M1232" si="2612">MIN(N1232,P1232,R1232,T1232,V1232,X1232,Z1232,AB1232,AD1232)</f>
        <v>381</v>
      </c>
      <c r="M1232" s="38">
        <f t="shared" si="2612"/>
        <v>450</v>
      </c>
      <c r="N1232" s="38">
        <f t="shared" si="2595"/>
        <v>381</v>
      </c>
      <c r="O1232" s="38">
        <f t="shared" si="2596"/>
        <v>487</v>
      </c>
      <c r="P1232" s="39"/>
      <c r="Q1232" s="39"/>
      <c r="R1232" s="39"/>
      <c r="S1232" s="39"/>
      <c r="T1232" s="39"/>
      <c r="U1232" s="39"/>
      <c r="V1232" s="39"/>
      <c r="W1232" s="39"/>
      <c r="X1232" s="39">
        <f>VLOOKUP(A1232,Zeal,9,FALSE)</f>
        <v>381</v>
      </c>
      <c r="Y1232" s="39">
        <f>VLOOKUP(A1232,Zeal,11,FALSE)</f>
        <v>450</v>
      </c>
      <c r="Z1232" s="39"/>
      <c r="AA1232" s="39"/>
      <c r="AB1232" s="39"/>
      <c r="AC1232" s="39"/>
      <c r="AD1232" s="40"/>
      <c r="AE1232" s="40"/>
      <c r="AF1232" s="41">
        <f t="shared" si="2193"/>
        <v>0</v>
      </c>
      <c r="AG1232" s="42"/>
    </row>
    <row r="1233" spans="1:33" ht="13.8">
      <c r="A1233" s="33" t="s">
        <v>3701</v>
      </c>
      <c r="B1233" s="33" t="s">
        <v>3702</v>
      </c>
      <c r="C1233" s="34"/>
      <c r="D1233" s="35"/>
      <c r="E1233" s="35"/>
      <c r="F1233" s="35">
        <f t="shared" si="2581"/>
        <v>0</v>
      </c>
      <c r="G1233" s="35">
        <f t="shared" si="2582"/>
        <v>0</v>
      </c>
      <c r="H1233" s="35">
        <f t="shared" si="2160"/>
        <v>0</v>
      </c>
      <c r="I1233" s="17">
        <v>18</v>
      </c>
      <c r="J1233" s="37">
        <f t="shared" ref="J1233:K1233" si="2613">MAX(N1233,P1233,R1233,T1233,V1233,X1233,Z1233,AB1233,AD1233)</f>
        <v>55</v>
      </c>
      <c r="K1233" s="37">
        <f t="shared" si="2613"/>
        <v>70</v>
      </c>
      <c r="L1233" s="38">
        <f t="shared" ref="L1233:M1233" si="2614">MIN(N1233,P1233,R1233,T1233,V1233,X1233,Z1233,AB1233,AD1233)</f>
        <v>55</v>
      </c>
      <c r="M1233" s="38">
        <f t="shared" si="2614"/>
        <v>65</v>
      </c>
      <c r="N1233" s="38">
        <f t="shared" si="2595"/>
        <v>55</v>
      </c>
      <c r="O1233" s="38">
        <f t="shared" si="2596"/>
        <v>70</v>
      </c>
      <c r="P1233" s="39"/>
      <c r="Q1233" s="39"/>
      <c r="R1233" s="39"/>
      <c r="S1233" s="39"/>
      <c r="T1233" s="39"/>
      <c r="U1233" s="39"/>
      <c r="V1233" s="39"/>
      <c r="W1233" s="39"/>
      <c r="X1233" s="39">
        <f>VLOOKUP(A1233,Zeal,9,FALSE)</f>
        <v>55</v>
      </c>
      <c r="Y1233" s="39">
        <f>VLOOKUP(A1233,Zeal,11,FALSE)</f>
        <v>65</v>
      </c>
      <c r="Z1233" s="39"/>
      <c r="AA1233" s="39"/>
      <c r="AB1233" s="39"/>
      <c r="AC1233" s="39"/>
      <c r="AD1233" s="40"/>
      <c r="AE1233" s="40"/>
      <c r="AF1233" s="41">
        <f t="shared" si="2193"/>
        <v>0</v>
      </c>
      <c r="AG1233" s="42"/>
    </row>
    <row r="1234" spans="1:33" ht="13.8">
      <c r="A1234" s="33" t="s">
        <v>582</v>
      </c>
      <c r="B1234" s="33" t="s">
        <v>878</v>
      </c>
      <c r="C1234" s="34"/>
      <c r="D1234" s="35"/>
      <c r="E1234" s="35"/>
      <c r="F1234" s="35">
        <f t="shared" si="2581"/>
        <v>1</v>
      </c>
      <c r="G1234" s="35">
        <f t="shared" si="2582"/>
        <v>0</v>
      </c>
      <c r="H1234" s="35">
        <f t="shared" si="2160"/>
        <v>1</v>
      </c>
      <c r="I1234" s="17">
        <v>18</v>
      </c>
      <c r="J1234" s="37">
        <f t="shared" ref="J1234:K1234" si="2615">MAX(N1234,P1234,R1234,T1234,V1234,X1234,Z1234,AB1234,AD1234)</f>
        <v>423</v>
      </c>
      <c r="K1234" s="37">
        <f t="shared" si="2615"/>
        <v>542</v>
      </c>
      <c r="L1234" s="38">
        <f t="shared" ref="L1234:M1234" si="2616">MIN(N1234,P1234,R1234,T1234,V1234,X1234,Z1234,AB1234,AD1234)</f>
        <v>423</v>
      </c>
      <c r="M1234" s="38">
        <f t="shared" si="2616"/>
        <v>500</v>
      </c>
      <c r="N1234" s="38">
        <f t="shared" si="2595"/>
        <v>423</v>
      </c>
      <c r="O1234" s="38">
        <f t="shared" si="2596"/>
        <v>542</v>
      </c>
      <c r="P1234" s="39">
        <f>VLOOKUP(A1234,MagnusNeo,9,FALSE)</f>
        <v>423</v>
      </c>
      <c r="Q1234" s="39">
        <f>VLOOKUP(A1234,MagnusNeo,11,FALSE)</f>
        <v>500</v>
      </c>
      <c r="R1234" s="39"/>
      <c r="S1234" s="39"/>
      <c r="T1234" s="39"/>
      <c r="U1234" s="39"/>
      <c r="V1234" s="39"/>
      <c r="W1234" s="39"/>
      <c r="X1234" s="39"/>
      <c r="Y1234" s="39"/>
      <c r="Z1234" s="39"/>
      <c r="AA1234" s="39"/>
      <c r="AB1234" s="39"/>
      <c r="AC1234" s="39"/>
      <c r="AD1234" s="40"/>
      <c r="AE1234" s="40"/>
      <c r="AF1234" s="41">
        <f t="shared" si="2193"/>
        <v>-1</v>
      </c>
      <c r="AG1234" s="42"/>
    </row>
    <row r="1235" spans="1:33" ht="13.8">
      <c r="A1235" s="30" t="s">
        <v>2900</v>
      </c>
      <c r="B1235" s="30" t="s">
        <v>2901</v>
      </c>
      <c r="C1235" s="43"/>
      <c r="D1235" s="44"/>
      <c r="E1235" s="44"/>
      <c r="F1235" s="35">
        <f t="shared" si="2581"/>
        <v>0</v>
      </c>
      <c r="G1235" s="35">
        <f t="shared" si="2582"/>
        <v>0</v>
      </c>
      <c r="H1235" s="35">
        <f t="shared" si="2160"/>
        <v>0</v>
      </c>
      <c r="I1235" s="17">
        <v>18</v>
      </c>
      <c r="J1235" s="37">
        <f t="shared" ref="J1235:K1235" si="2617">MAX(N1235,P1235,R1235,T1235,V1235,X1235,Z1235,AB1235,AD1235)</f>
        <v>462</v>
      </c>
      <c r="K1235" s="37">
        <f t="shared" si="2617"/>
        <v>590</v>
      </c>
      <c r="L1235" s="38">
        <f t="shared" ref="L1235:M1235" si="2618">MIN(N1235,P1235,R1235,T1235,V1235,X1235,Z1235,AB1235,AD1235)</f>
        <v>461</v>
      </c>
      <c r="M1235" s="38">
        <f t="shared" si="2618"/>
        <v>546</v>
      </c>
      <c r="N1235" s="38">
        <f t="shared" si="2595"/>
        <v>461</v>
      </c>
      <c r="O1235" s="38">
        <f t="shared" si="2596"/>
        <v>590</v>
      </c>
      <c r="P1235" s="39"/>
      <c r="Q1235" s="39"/>
      <c r="R1235" s="39"/>
      <c r="S1235" s="39"/>
      <c r="T1235" s="39"/>
      <c r="U1235" s="39"/>
      <c r="V1235" s="39">
        <f>VLOOKUP(A1235,Reo_LI,9,FALSE)</f>
        <v>462</v>
      </c>
      <c r="W1235" s="39">
        <f>VLOOKUP(A1235,Reo_LI,11,FALSE)</f>
        <v>546</v>
      </c>
      <c r="X1235" s="39"/>
      <c r="Y1235" s="39"/>
      <c r="Z1235" s="39"/>
      <c r="AA1235" s="39"/>
      <c r="AB1235" s="39"/>
      <c r="AC1235" s="39"/>
      <c r="AD1235" s="40"/>
      <c r="AE1235" s="40"/>
      <c r="AF1235" s="41">
        <f t="shared" si="2193"/>
        <v>0</v>
      </c>
      <c r="AG1235" s="42"/>
    </row>
    <row r="1236" spans="1:33" ht="13.8">
      <c r="A1236" s="30" t="s">
        <v>536</v>
      </c>
      <c r="B1236" s="30" t="s">
        <v>883</v>
      </c>
      <c r="C1236" s="43"/>
      <c r="D1236" s="44"/>
      <c r="E1236" s="44"/>
      <c r="F1236" s="35">
        <f t="shared" si="2581"/>
        <v>1</v>
      </c>
      <c r="G1236" s="35">
        <f t="shared" si="2582"/>
        <v>1</v>
      </c>
      <c r="H1236" s="35">
        <f t="shared" si="2160"/>
        <v>0</v>
      </c>
      <c r="I1236" s="17">
        <v>18</v>
      </c>
      <c r="J1236" s="37">
        <f t="shared" ref="J1236:K1236" si="2619">MAX(N1236,P1236,R1236,T1236,V1236,X1236,Z1236,AB1236,AD1236)</f>
        <v>262.73</v>
      </c>
      <c r="K1236" s="37">
        <f t="shared" si="2619"/>
        <v>336</v>
      </c>
      <c r="L1236" s="38">
        <f t="shared" ref="L1236:M1236" si="2620">MIN(N1236,P1236,R1236,T1236,V1236,X1236,Z1236,AB1236,AD1236)</f>
        <v>203</v>
      </c>
      <c r="M1236" s="38">
        <f t="shared" si="2620"/>
        <v>240</v>
      </c>
      <c r="N1236" s="38">
        <f t="shared" si="2595"/>
        <v>262.73</v>
      </c>
      <c r="O1236" s="38">
        <f t="shared" si="2596"/>
        <v>336</v>
      </c>
      <c r="P1236" s="39"/>
      <c r="Q1236" s="39"/>
      <c r="R1236" s="39"/>
      <c r="S1236" s="39"/>
      <c r="T1236" s="39"/>
      <c r="U1236" s="39"/>
      <c r="V1236" s="39">
        <f>VLOOKUP(A1236,Reo_LI,9,FALSE)</f>
        <v>203</v>
      </c>
      <c r="W1236" s="39">
        <f>VLOOKUP(A1236,Reo_LI,11,FALSE)</f>
        <v>240</v>
      </c>
      <c r="X1236" s="39"/>
      <c r="Y1236" s="39"/>
      <c r="Z1236" s="39"/>
      <c r="AA1236" s="39"/>
      <c r="AB1236" s="39"/>
      <c r="AC1236" s="39"/>
      <c r="AD1236" s="40"/>
      <c r="AE1236" s="40"/>
      <c r="AF1236" s="41">
        <f t="shared" si="2193"/>
        <v>0</v>
      </c>
      <c r="AG1236" s="42"/>
    </row>
    <row r="1237" spans="1:33" ht="13.8">
      <c r="A1237" s="30" t="s">
        <v>539</v>
      </c>
      <c r="B1237" s="30" t="s">
        <v>887</v>
      </c>
      <c r="C1237" s="43"/>
      <c r="D1237" s="44"/>
      <c r="E1237" s="44"/>
      <c r="F1237" s="35">
        <f t="shared" si="2581"/>
        <v>1</v>
      </c>
      <c r="G1237" s="35">
        <f t="shared" si="2582"/>
        <v>1</v>
      </c>
      <c r="H1237" s="35">
        <f t="shared" si="2160"/>
        <v>0</v>
      </c>
      <c r="I1237" s="17">
        <v>18</v>
      </c>
      <c r="J1237" s="37">
        <f t="shared" ref="J1237:K1237" si="2621">MAX(N1237,P1237,R1237,T1237,V1237,X1237,Z1237,AB1237,AD1237)</f>
        <v>294.77</v>
      </c>
      <c r="K1237" s="37">
        <f t="shared" si="2621"/>
        <v>377</v>
      </c>
      <c r="L1237" s="38">
        <f t="shared" ref="L1237:M1237" si="2622">MIN(N1237,P1237,R1237,T1237,V1237,X1237,Z1237,AB1237,AD1237)</f>
        <v>196</v>
      </c>
      <c r="M1237" s="38">
        <f t="shared" si="2622"/>
        <v>232</v>
      </c>
      <c r="N1237" s="38">
        <f t="shared" si="2595"/>
        <v>294.77</v>
      </c>
      <c r="O1237" s="38">
        <f t="shared" si="2596"/>
        <v>377</v>
      </c>
      <c r="P1237" s="39"/>
      <c r="Q1237" s="39"/>
      <c r="R1237" s="39"/>
      <c r="S1237" s="39"/>
      <c r="T1237" s="39"/>
      <c r="U1237" s="39"/>
      <c r="V1237" s="39">
        <f>VLOOKUP(A1237,Reo_LI,9,FALSE)</f>
        <v>196</v>
      </c>
      <c r="W1237" s="39">
        <f>VLOOKUP(A1237,Reo_LI,11,FALSE)</f>
        <v>232</v>
      </c>
      <c r="X1237" s="39"/>
      <c r="Y1237" s="39"/>
      <c r="Z1237" s="39"/>
      <c r="AA1237" s="39"/>
      <c r="AB1237" s="39"/>
      <c r="AC1237" s="39"/>
      <c r="AD1237" s="40"/>
      <c r="AE1237" s="40"/>
      <c r="AF1237" s="41">
        <f t="shared" si="2193"/>
        <v>0</v>
      </c>
      <c r="AG1237" s="42"/>
    </row>
    <row r="1238" spans="1:33" ht="27.6">
      <c r="A1238" s="30" t="s">
        <v>750</v>
      </c>
      <c r="B1238" s="30" t="s">
        <v>893</v>
      </c>
      <c r="C1238" s="43"/>
      <c r="D1238" s="44">
        <v>2</v>
      </c>
      <c r="E1238" s="44">
        <v>1</v>
      </c>
      <c r="F1238" s="35">
        <f t="shared" si="2581"/>
        <v>2</v>
      </c>
      <c r="G1238" s="35">
        <f t="shared" si="2582"/>
        <v>1</v>
      </c>
      <c r="H1238" s="35">
        <f t="shared" si="2160"/>
        <v>2</v>
      </c>
      <c r="I1238" s="17">
        <v>18</v>
      </c>
      <c r="J1238" s="37">
        <f t="shared" ref="J1238:K1238" si="2623">MAX(N1238,P1238,R1238,T1238,V1238,X1238,Z1238,AB1238,AD1238)</f>
        <v>673.89</v>
      </c>
      <c r="K1238" s="37">
        <f t="shared" si="2623"/>
        <v>795</v>
      </c>
      <c r="L1238" s="38">
        <f t="shared" ref="L1238:M1238" si="2624">MIN(N1238,P1238,R1238,T1238,V1238,X1238,Z1238,AB1238,AD1238)</f>
        <v>248</v>
      </c>
      <c r="M1238" s="38">
        <f t="shared" si="2624"/>
        <v>293</v>
      </c>
      <c r="N1238" s="38">
        <f t="shared" si="2595"/>
        <v>673.89</v>
      </c>
      <c r="O1238" s="38">
        <f t="shared" si="2596"/>
        <v>795</v>
      </c>
      <c r="P1238" s="39"/>
      <c r="Q1238" s="39"/>
      <c r="R1238" s="39"/>
      <c r="S1238" s="39"/>
      <c r="T1238" s="39">
        <f t="shared" ref="T1238:T1246" si="2625">VLOOKUP(A1238,Magnus,9,FALSE)</f>
        <v>248</v>
      </c>
      <c r="U1238" s="39">
        <f t="shared" ref="U1238:U1246" si="2626">VLOOKUP(A1238,Magnus,11,FALSE)</f>
        <v>293</v>
      </c>
      <c r="V1238" s="39"/>
      <c r="W1238" s="39"/>
      <c r="X1238" s="39"/>
      <c r="Y1238" s="39"/>
      <c r="Z1238" s="39"/>
      <c r="AA1238" s="39"/>
      <c r="AB1238" s="39"/>
      <c r="AC1238" s="39"/>
      <c r="AD1238" s="40"/>
      <c r="AE1238" s="40"/>
      <c r="AF1238" s="41">
        <f t="shared" si="2193"/>
        <v>0</v>
      </c>
      <c r="AG1238" s="42"/>
    </row>
    <row r="1239" spans="1:33" ht="13.8">
      <c r="A1239" s="30" t="s">
        <v>752</v>
      </c>
      <c r="B1239" s="30" t="s">
        <v>897</v>
      </c>
      <c r="C1239" s="43"/>
      <c r="D1239" s="44">
        <v>2</v>
      </c>
      <c r="E1239" s="44">
        <v>1</v>
      </c>
      <c r="F1239" s="35">
        <f t="shared" si="2581"/>
        <v>2</v>
      </c>
      <c r="G1239" s="35">
        <f t="shared" si="2582"/>
        <v>2</v>
      </c>
      <c r="H1239" s="35">
        <f t="shared" si="2160"/>
        <v>1</v>
      </c>
      <c r="I1239" s="17">
        <v>18</v>
      </c>
      <c r="J1239" s="37">
        <f t="shared" ref="J1239:K1239" si="2627">MAX(N1239,P1239,R1239,T1239,V1239,X1239,Z1239,AB1239,AD1239)</f>
        <v>1347.77</v>
      </c>
      <c r="K1239" s="37">
        <f t="shared" si="2627"/>
        <v>1590</v>
      </c>
      <c r="L1239" s="38">
        <f t="shared" ref="L1239:M1239" si="2628">MIN(N1239,P1239,R1239,T1239,V1239,X1239,Z1239,AB1239,AD1239)</f>
        <v>166</v>
      </c>
      <c r="M1239" s="38">
        <f t="shared" si="2628"/>
        <v>196</v>
      </c>
      <c r="N1239" s="38">
        <f t="shared" si="2595"/>
        <v>1347.77</v>
      </c>
      <c r="O1239" s="38">
        <f t="shared" si="2596"/>
        <v>1590</v>
      </c>
      <c r="P1239" s="39"/>
      <c r="Q1239" s="39"/>
      <c r="R1239" s="39"/>
      <c r="S1239" s="39"/>
      <c r="T1239" s="39">
        <f t="shared" si="2625"/>
        <v>166</v>
      </c>
      <c r="U1239" s="39">
        <f t="shared" si="2626"/>
        <v>196</v>
      </c>
      <c r="V1239" s="39"/>
      <c r="W1239" s="39"/>
      <c r="X1239" s="39"/>
      <c r="Y1239" s="39"/>
      <c r="Z1239" s="39"/>
      <c r="AA1239" s="39"/>
      <c r="AB1239" s="39"/>
      <c r="AC1239" s="39"/>
      <c r="AD1239" s="40"/>
      <c r="AE1239" s="40"/>
      <c r="AF1239" s="41">
        <f t="shared" si="2193"/>
        <v>1</v>
      </c>
      <c r="AG1239" s="42"/>
    </row>
    <row r="1240" spans="1:33" ht="13.8">
      <c r="A1240" s="30" t="s">
        <v>400</v>
      </c>
      <c r="B1240" s="30" t="s">
        <v>920</v>
      </c>
      <c r="C1240" s="43"/>
      <c r="D1240" s="44">
        <v>1</v>
      </c>
      <c r="E1240" s="44"/>
      <c r="F1240" s="35">
        <f t="shared" si="2581"/>
        <v>4</v>
      </c>
      <c r="G1240" s="35">
        <f t="shared" si="2582"/>
        <v>4</v>
      </c>
      <c r="H1240" s="35">
        <f t="shared" si="2160"/>
        <v>0</v>
      </c>
      <c r="I1240" s="17">
        <v>18</v>
      </c>
      <c r="J1240" s="37">
        <f t="shared" ref="J1240:K1240" si="2629">MAX(N1240,P1240,R1240,T1240,V1240,X1240,Z1240,AB1240,AD1240)</f>
        <v>1050.9100000000001</v>
      </c>
      <c r="K1240" s="37">
        <f t="shared" si="2629"/>
        <v>1345</v>
      </c>
      <c r="L1240" s="38">
        <f t="shared" ref="L1240:M1240" si="2630">MIN(N1240,P1240,R1240,T1240,V1240,X1240,Z1240,AB1240,AD1240)</f>
        <v>978</v>
      </c>
      <c r="M1240" s="38">
        <f t="shared" si="2630"/>
        <v>1345</v>
      </c>
      <c r="N1240" s="38">
        <f t="shared" si="2595"/>
        <v>1050.9100000000001</v>
      </c>
      <c r="O1240" s="38">
        <f t="shared" si="2596"/>
        <v>1345</v>
      </c>
      <c r="P1240" s="39"/>
      <c r="Q1240" s="39"/>
      <c r="R1240" s="39"/>
      <c r="S1240" s="39"/>
      <c r="T1240" s="39">
        <f t="shared" si="2625"/>
        <v>978</v>
      </c>
      <c r="U1240" s="39" t="str">
        <f t="shared" si="2626"/>
        <v>₹1155.00</v>
      </c>
      <c r="V1240" s="39"/>
      <c r="W1240" s="39"/>
      <c r="X1240" s="39"/>
      <c r="Y1240" s="39"/>
      <c r="Z1240" s="39"/>
      <c r="AA1240" s="39"/>
      <c r="AB1240" s="39"/>
      <c r="AC1240" s="39"/>
      <c r="AD1240" s="40"/>
      <c r="AE1240" s="40"/>
      <c r="AF1240" s="41">
        <f t="shared" si="2193"/>
        <v>1</v>
      </c>
      <c r="AG1240" s="42">
        <v>2</v>
      </c>
    </row>
    <row r="1241" spans="1:33" ht="27.6">
      <c r="A1241" s="30" t="s">
        <v>210</v>
      </c>
      <c r="B1241" s="30" t="s">
        <v>940</v>
      </c>
      <c r="C1241" s="43"/>
      <c r="D1241" s="44">
        <v>2</v>
      </c>
      <c r="E1241" s="44"/>
      <c r="F1241" s="35">
        <f t="shared" si="2581"/>
        <v>9</v>
      </c>
      <c r="G1241" s="35">
        <f t="shared" si="2582"/>
        <v>5</v>
      </c>
      <c r="H1241" s="35">
        <f t="shared" si="2160"/>
        <v>4</v>
      </c>
      <c r="I1241" s="17">
        <v>18</v>
      </c>
      <c r="J1241" s="37">
        <f t="shared" ref="J1241:K1241" si="2631">MAX(N1241,P1241,R1241,T1241,V1241,X1241,Z1241,AB1241,AD1241)</f>
        <v>749.74</v>
      </c>
      <c r="K1241" s="37">
        <f t="shared" si="2631"/>
        <v>960</v>
      </c>
      <c r="L1241" s="38">
        <f t="shared" ref="L1241:M1241" si="2632">MIN(N1241,P1241,R1241,T1241,V1241,X1241,Z1241,AB1241,AD1241)</f>
        <v>673</v>
      </c>
      <c r="M1241" s="38">
        <f t="shared" si="2632"/>
        <v>795</v>
      </c>
      <c r="N1241" s="38">
        <f t="shared" si="2595"/>
        <v>749.74</v>
      </c>
      <c r="O1241" s="38">
        <f t="shared" si="2596"/>
        <v>960</v>
      </c>
      <c r="P1241" s="39">
        <f>VLOOKUP(A1241,MagnusNeo,9,FALSE)</f>
        <v>673</v>
      </c>
      <c r="Q1241" s="39">
        <f>VLOOKUP(A1241,MagnusNeo,11,FALSE)</f>
        <v>795</v>
      </c>
      <c r="R1241" s="39"/>
      <c r="S1241" s="39"/>
      <c r="T1241" s="39">
        <f t="shared" si="2625"/>
        <v>673</v>
      </c>
      <c r="U1241" s="39">
        <f t="shared" si="2626"/>
        <v>795</v>
      </c>
      <c r="V1241" s="39"/>
      <c r="W1241" s="39"/>
      <c r="X1241" s="39"/>
      <c r="Y1241" s="39"/>
      <c r="Z1241" s="39"/>
      <c r="AA1241" s="39"/>
      <c r="AB1241" s="39"/>
      <c r="AC1241" s="39"/>
      <c r="AD1241" s="40"/>
      <c r="AE1241" s="40"/>
      <c r="AF1241" s="41">
        <f t="shared" si="2193"/>
        <v>-2</v>
      </c>
      <c r="AG1241" s="42"/>
    </row>
    <row r="1242" spans="1:33" ht="27.6">
      <c r="A1242" s="30" t="s">
        <v>223</v>
      </c>
      <c r="B1242" s="30" t="s">
        <v>946</v>
      </c>
      <c r="C1242" s="43"/>
      <c r="D1242" s="44">
        <v>2</v>
      </c>
      <c r="E1242" s="44">
        <v>1</v>
      </c>
      <c r="F1242" s="35">
        <f t="shared" si="2581"/>
        <v>7</v>
      </c>
      <c r="G1242" s="35">
        <f t="shared" si="2582"/>
        <v>6</v>
      </c>
      <c r="H1242" s="35">
        <f t="shared" si="2160"/>
        <v>2</v>
      </c>
      <c r="I1242" s="17">
        <v>18</v>
      </c>
      <c r="J1242" s="37">
        <f t="shared" ref="J1242:K1242" si="2633">MAX(N1242,P1242,R1242,T1242,V1242,X1242,Z1242,AB1242,AD1242)</f>
        <v>768.96</v>
      </c>
      <c r="K1242" s="37">
        <f t="shared" si="2633"/>
        <v>984</v>
      </c>
      <c r="L1242" s="38">
        <f t="shared" ref="L1242:M1242" si="2634">MIN(N1242,P1242,R1242,T1242,V1242,X1242,Z1242,AB1242,AD1242)</f>
        <v>680</v>
      </c>
      <c r="M1242" s="38">
        <f t="shared" si="2634"/>
        <v>803</v>
      </c>
      <c r="N1242" s="38">
        <f t="shared" si="2595"/>
        <v>768.96</v>
      </c>
      <c r="O1242" s="38">
        <f t="shared" si="2596"/>
        <v>984</v>
      </c>
      <c r="P1242" s="39">
        <f>VLOOKUP(A1242,MagnusNeo,9,FALSE)</f>
        <v>680</v>
      </c>
      <c r="Q1242" s="39">
        <f>VLOOKUP(A1242,MagnusNeo,11,FALSE)</f>
        <v>803</v>
      </c>
      <c r="R1242" s="39"/>
      <c r="S1242" s="39"/>
      <c r="T1242" s="39">
        <f t="shared" si="2625"/>
        <v>680</v>
      </c>
      <c r="U1242" s="39">
        <f t="shared" si="2626"/>
        <v>803</v>
      </c>
      <c r="V1242" s="39"/>
      <c r="W1242" s="39"/>
      <c r="X1242" s="39"/>
      <c r="Y1242" s="39"/>
      <c r="Z1242" s="39"/>
      <c r="AA1242" s="39"/>
      <c r="AB1242" s="39"/>
      <c r="AC1242" s="39"/>
      <c r="AD1242" s="40"/>
      <c r="AE1242" s="40"/>
      <c r="AF1242" s="41">
        <f t="shared" si="2193"/>
        <v>0</v>
      </c>
      <c r="AG1242" s="42"/>
    </row>
    <row r="1243" spans="1:33" ht="27.6">
      <c r="A1243" s="30" t="s">
        <v>280</v>
      </c>
      <c r="B1243" s="30" t="s">
        <v>899</v>
      </c>
      <c r="C1243" s="43"/>
      <c r="D1243" s="44">
        <v>1</v>
      </c>
      <c r="E1243" s="44">
        <v>1</v>
      </c>
      <c r="F1243" s="35">
        <f t="shared" si="2581"/>
        <v>3</v>
      </c>
      <c r="G1243" s="35">
        <f t="shared" si="2582"/>
        <v>3</v>
      </c>
      <c r="H1243" s="35">
        <f t="shared" si="2160"/>
        <v>1</v>
      </c>
      <c r="I1243" s="17">
        <v>18</v>
      </c>
      <c r="J1243" s="37">
        <f t="shared" ref="J1243:K1243" si="2635">MAX(N1243,P1243,R1243,T1243,V1243,X1243,Z1243,AB1243,AD1243)</f>
        <v>538.27</v>
      </c>
      <c r="K1243" s="37">
        <f t="shared" si="2635"/>
        <v>689</v>
      </c>
      <c r="L1243" s="38">
        <f t="shared" ref="L1243:M1243" si="2636">MIN(N1243,P1243,R1243,T1243,V1243,X1243,Z1243,AB1243,AD1243)</f>
        <v>463</v>
      </c>
      <c r="M1243" s="38">
        <f t="shared" si="2636"/>
        <v>547</v>
      </c>
      <c r="N1243" s="38">
        <f t="shared" si="2595"/>
        <v>538.27</v>
      </c>
      <c r="O1243" s="38">
        <f t="shared" si="2596"/>
        <v>689</v>
      </c>
      <c r="P1243" s="39"/>
      <c r="Q1243" s="39"/>
      <c r="R1243" s="39"/>
      <c r="S1243" s="39"/>
      <c r="T1243" s="39">
        <f t="shared" si="2625"/>
        <v>463</v>
      </c>
      <c r="U1243" s="39">
        <f t="shared" si="2626"/>
        <v>547</v>
      </c>
      <c r="V1243" s="39"/>
      <c r="W1243" s="39"/>
      <c r="X1243" s="39"/>
      <c r="Y1243" s="39"/>
      <c r="Z1243" s="39"/>
      <c r="AA1243" s="39"/>
      <c r="AB1243" s="39"/>
      <c r="AC1243" s="39"/>
      <c r="AD1243" s="40"/>
      <c r="AE1243" s="40"/>
      <c r="AF1243" s="41">
        <f t="shared" si="2193"/>
        <v>0</v>
      </c>
      <c r="AG1243" s="42">
        <v>1</v>
      </c>
    </row>
    <row r="1244" spans="1:33" ht="27.6">
      <c r="A1244" s="30" t="s">
        <v>38</v>
      </c>
      <c r="B1244" s="30" t="s">
        <v>2559</v>
      </c>
      <c r="C1244" s="43"/>
      <c r="D1244" s="44">
        <v>2</v>
      </c>
      <c r="E1244" s="44">
        <v>1</v>
      </c>
      <c r="F1244" s="35">
        <f t="shared" si="2581"/>
        <v>12</v>
      </c>
      <c r="G1244" s="35">
        <f t="shared" si="2582"/>
        <v>12</v>
      </c>
      <c r="H1244" s="35">
        <f t="shared" si="2160"/>
        <v>1</v>
      </c>
      <c r="I1244" s="17">
        <v>18</v>
      </c>
      <c r="J1244" s="37">
        <f t="shared" ref="J1244:K1244" si="2637">MAX(N1244,P1244,R1244,T1244,V1244,X1244,Z1244,AB1244,AD1244)</f>
        <v>640.79999999999995</v>
      </c>
      <c r="K1244" s="37">
        <f t="shared" si="2637"/>
        <v>820</v>
      </c>
      <c r="L1244" s="38">
        <f t="shared" ref="L1244:M1244" si="2638">MIN(N1244,P1244,R1244,T1244,V1244,X1244,Z1244,AB1244,AD1244)</f>
        <v>554</v>
      </c>
      <c r="M1244" s="38">
        <f t="shared" si="2638"/>
        <v>654</v>
      </c>
      <c r="N1244" s="38">
        <f t="shared" si="2595"/>
        <v>640.79999999999995</v>
      </c>
      <c r="O1244" s="38">
        <f t="shared" si="2596"/>
        <v>820</v>
      </c>
      <c r="P1244" s="39"/>
      <c r="Q1244" s="39"/>
      <c r="R1244" s="39"/>
      <c r="S1244" s="39"/>
      <c r="T1244" s="39">
        <f t="shared" si="2625"/>
        <v>554</v>
      </c>
      <c r="U1244" s="39">
        <f t="shared" si="2626"/>
        <v>654</v>
      </c>
      <c r="V1244" s="39"/>
      <c r="W1244" s="39"/>
      <c r="X1244" s="39"/>
      <c r="Y1244" s="39"/>
      <c r="Z1244" s="39"/>
      <c r="AA1244" s="39"/>
      <c r="AB1244" s="39"/>
      <c r="AC1244" s="39"/>
      <c r="AD1244" s="40"/>
      <c r="AE1244" s="40"/>
      <c r="AF1244" s="41">
        <f t="shared" si="2193"/>
        <v>1</v>
      </c>
      <c r="AG1244" s="42">
        <v>1</v>
      </c>
    </row>
    <row r="1245" spans="1:33" ht="27.6">
      <c r="A1245" s="30" t="s">
        <v>177</v>
      </c>
      <c r="B1245" s="30" t="s">
        <v>2560</v>
      </c>
      <c r="C1245" s="43"/>
      <c r="D1245" s="44">
        <v>2</v>
      </c>
      <c r="E1245" s="44"/>
      <c r="F1245" s="35">
        <f t="shared" si="2581"/>
        <v>10</v>
      </c>
      <c r="G1245" s="35">
        <f t="shared" si="2582"/>
        <v>9</v>
      </c>
      <c r="H1245" s="35">
        <f t="shared" si="2160"/>
        <v>1</v>
      </c>
      <c r="I1245" s="17">
        <v>18</v>
      </c>
      <c r="J1245" s="37">
        <f t="shared" ref="J1245:K1245" si="2639">MAX(N1245,P1245,R1245,T1245,V1245,X1245,Z1245,AB1245,AD1245)</f>
        <v>583.13</v>
      </c>
      <c r="K1245" s="37">
        <f t="shared" si="2639"/>
        <v>746</v>
      </c>
      <c r="L1245" s="38">
        <f t="shared" ref="L1245:M1245" si="2640">MIN(N1245,P1245,R1245,T1245,V1245,X1245,Z1245,AB1245,AD1245)</f>
        <v>502</v>
      </c>
      <c r="M1245" s="38">
        <f t="shared" si="2640"/>
        <v>593</v>
      </c>
      <c r="N1245" s="38">
        <f t="shared" si="2595"/>
        <v>583.13</v>
      </c>
      <c r="O1245" s="38">
        <f t="shared" si="2596"/>
        <v>746</v>
      </c>
      <c r="P1245" s="39"/>
      <c r="Q1245" s="39"/>
      <c r="R1245" s="39"/>
      <c r="S1245" s="39"/>
      <c r="T1245" s="39">
        <f t="shared" si="2625"/>
        <v>502</v>
      </c>
      <c r="U1245" s="39">
        <f t="shared" si="2626"/>
        <v>593</v>
      </c>
      <c r="V1245" s="39"/>
      <c r="W1245" s="39"/>
      <c r="X1245" s="39"/>
      <c r="Y1245" s="39"/>
      <c r="Z1245" s="39"/>
      <c r="AA1245" s="39"/>
      <c r="AB1245" s="39"/>
      <c r="AC1245" s="39"/>
      <c r="AD1245" s="40"/>
      <c r="AE1245" s="40"/>
      <c r="AF1245" s="41">
        <f t="shared" si="2193"/>
        <v>1</v>
      </c>
      <c r="AG1245" s="42">
        <v>1</v>
      </c>
    </row>
    <row r="1246" spans="1:33" ht="27.6">
      <c r="A1246" s="30" t="s">
        <v>758</v>
      </c>
      <c r="B1246" s="30" t="s">
        <v>759</v>
      </c>
      <c r="C1246" s="43"/>
      <c r="D1246" s="44">
        <v>0</v>
      </c>
      <c r="E1246" s="44">
        <v>1</v>
      </c>
      <c r="F1246" s="35">
        <f t="shared" si="2581"/>
        <v>0</v>
      </c>
      <c r="G1246" s="35">
        <f t="shared" si="2582"/>
        <v>1</v>
      </c>
      <c r="H1246" s="35">
        <f t="shared" si="2160"/>
        <v>0</v>
      </c>
      <c r="I1246" s="17">
        <v>18</v>
      </c>
      <c r="J1246" s="37">
        <f t="shared" ref="J1246:K1246" si="2641">MAX(N1246,P1246,R1246,T1246,V1246,X1246,Z1246,AB1246,AD1246)</f>
        <v>249.91</v>
      </c>
      <c r="K1246" s="37">
        <f t="shared" si="2641"/>
        <v>320</v>
      </c>
      <c r="L1246" s="38">
        <f t="shared" ref="L1246:M1246" si="2642">MIN(N1246,P1246,R1246,T1246,V1246,X1246,Z1246,AB1246,AD1246)</f>
        <v>213</v>
      </c>
      <c r="M1246" s="38">
        <f t="shared" si="2642"/>
        <v>252</v>
      </c>
      <c r="N1246" s="38">
        <f t="shared" si="2595"/>
        <v>249.91</v>
      </c>
      <c r="O1246" s="38">
        <f t="shared" si="2596"/>
        <v>320</v>
      </c>
      <c r="P1246" s="39"/>
      <c r="Q1246" s="39"/>
      <c r="R1246" s="39"/>
      <c r="S1246" s="39"/>
      <c r="T1246" s="39">
        <f t="shared" si="2625"/>
        <v>213</v>
      </c>
      <c r="U1246" s="39">
        <f t="shared" si="2626"/>
        <v>252</v>
      </c>
      <c r="V1246" s="39"/>
      <c r="W1246" s="39"/>
      <c r="X1246" s="39"/>
      <c r="Y1246" s="39"/>
      <c r="Z1246" s="39"/>
      <c r="AA1246" s="39"/>
      <c r="AB1246" s="39"/>
      <c r="AC1246" s="39"/>
      <c r="AD1246" s="40"/>
      <c r="AE1246" s="40"/>
      <c r="AF1246" s="41">
        <f t="shared" si="2193"/>
        <v>0</v>
      </c>
      <c r="AG1246" s="42"/>
    </row>
    <row r="1247" spans="1:33" ht="27.6">
      <c r="A1247" s="30" t="s">
        <v>5914</v>
      </c>
      <c r="B1247" s="30" t="s">
        <v>5915</v>
      </c>
      <c r="C1247" s="43"/>
      <c r="D1247" s="44">
        <v>0</v>
      </c>
      <c r="E1247" s="44">
        <v>1</v>
      </c>
      <c r="F1247" s="35">
        <f t="shared" si="2581"/>
        <v>0</v>
      </c>
      <c r="G1247" s="35">
        <f t="shared" si="2582"/>
        <v>0</v>
      </c>
      <c r="H1247" s="35">
        <f t="shared" si="2160"/>
        <v>1</v>
      </c>
      <c r="I1247" s="21">
        <v>18</v>
      </c>
      <c r="J1247" s="37">
        <f t="shared" ref="J1247:K1247" si="2643">MAX(N1247,P1247,R1247,T1247,V1247,X1247,Z1247,AB1247,AD1247)</f>
        <v>83.3</v>
      </c>
      <c r="K1247" s="37">
        <f t="shared" si="2643"/>
        <v>107</v>
      </c>
      <c r="L1247" s="38">
        <f t="shared" ref="L1247:M1247" si="2644">MIN(N1247,P1247,R1247,T1247,V1247,X1247,Z1247,AB1247,AD1247)</f>
        <v>83.3</v>
      </c>
      <c r="M1247" s="38">
        <f t="shared" si="2644"/>
        <v>107</v>
      </c>
      <c r="N1247" s="38">
        <f t="shared" si="2595"/>
        <v>83.3</v>
      </c>
      <c r="O1247" s="38">
        <f t="shared" si="2596"/>
        <v>107</v>
      </c>
      <c r="P1247" s="39"/>
      <c r="Q1247" s="39"/>
      <c r="R1247" s="39"/>
      <c r="S1247" s="39"/>
      <c r="T1247" s="39"/>
      <c r="U1247" s="39"/>
      <c r="V1247" s="39"/>
      <c r="W1247" s="39"/>
      <c r="X1247" s="39"/>
      <c r="Y1247" s="39"/>
      <c r="Z1247" s="39"/>
      <c r="AA1247" s="39"/>
      <c r="AB1247" s="39"/>
      <c r="AC1247" s="39"/>
      <c r="AD1247" s="40"/>
      <c r="AE1247" s="40"/>
      <c r="AF1247" s="41">
        <f t="shared" si="2193"/>
        <v>-1</v>
      </c>
      <c r="AG1247" s="42"/>
    </row>
    <row r="1248" spans="1:33" ht="27.6">
      <c r="A1248" s="30" t="s">
        <v>2563</v>
      </c>
      <c r="B1248" s="30" t="s">
        <v>2564</v>
      </c>
      <c r="C1248" s="43"/>
      <c r="D1248" s="44">
        <v>0</v>
      </c>
      <c r="E1248" s="44">
        <v>1</v>
      </c>
      <c r="F1248" s="35">
        <f t="shared" si="2581"/>
        <v>0</v>
      </c>
      <c r="G1248" s="35">
        <f t="shared" si="2582"/>
        <v>0</v>
      </c>
      <c r="H1248" s="35">
        <f t="shared" si="2160"/>
        <v>1</v>
      </c>
      <c r="I1248" s="17">
        <v>18</v>
      </c>
      <c r="J1248" s="37">
        <f t="shared" ref="J1248:K1248" si="2645">MAX(N1248,P1248,R1248,T1248,V1248,X1248,Z1248,AB1248,AD1248)</f>
        <v>147.38</v>
      </c>
      <c r="K1248" s="37">
        <f t="shared" si="2645"/>
        <v>189</v>
      </c>
      <c r="L1248" s="38">
        <f t="shared" ref="L1248:M1248" si="2646">MIN(N1248,P1248,R1248,T1248,V1248,X1248,Z1248,AB1248,AD1248)</f>
        <v>133</v>
      </c>
      <c r="M1248" s="38">
        <f t="shared" si="2646"/>
        <v>157</v>
      </c>
      <c r="N1248" s="38">
        <f t="shared" si="2595"/>
        <v>147.38</v>
      </c>
      <c r="O1248" s="38">
        <f t="shared" si="2596"/>
        <v>189</v>
      </c>
      <c r="P1248" s="39"/>
      <c r="Q1248" s="39"/>
      <c r="R1248" s="39"/>
      <c r="S1248" s="39"/>
      <c r="T1248" s="39">
        <f t="shared" ref="T1248:T1253" si="2647">VLOOKUP(A1248,Magnus,9,FALSE)</f>
        <v>133</v>
      </c>
      <c r="U1248" s="39">
        <f t="shared" ref="U1248:U1253" si="2648">VLOOKUP(A1248,Magnus,11,FALSE)</f>
        <v>157</v>
      </c>
      <c r="V1248" s="39"/>
      <c r="W1248" s="39"/>
      <c r="X1248" s="39"/>
      <c r="Y1248" s="39"/>
      <c r="Z1248" s="39"/>
      <c r="AA1248" s="39"/>
      <c r="AB1248" s="39"/>
      <c r="AC1248" s="39"/>
      <c r="AD1248" s="40"/>
      <c r="AE1248" s="40"/>
      <c r="AF1248" s="41">
        <f t="shared" si="2193"/>
        <v>-1</v>
      </c>
      <c r="AG1248" s="42"/>
    </row>
    <row r="1249" spans="1:33" ht="27.6">
      <c r="A1249" s="30" t="s">
        <v>233</v>
      </c>
      <c r="B1249" s="30" t="s">
        <v>952</v>
      </c>
      <c r="C1249" s="43"/>
      <c r="D1249" s="44">
        <v>2</v>
      </c>
      <c r="E1249" s="44">
        <v>1</v>
      </c>
      <c r="F1249" s="35">
        <f t="shared" si="2581"/>
        <v>6</v>
      </c>
      <c r="G1249" s="35">
        <f t="shared" si="2582"/>
        <v>5</v>
      </c>
      <c r="H1249" s="35">
        <f t="shared" si="2160"/>
        <v>2</v>
      </c>
      <c r="I1249" s="17">
        <v>18</v>
      </c>
      <c r="J1249" s="37">
        <f t="shared" ref="J1249:K1249" si="2649">MAX(N1249,P1249,R1249,T1249,V1249,X1249,Z1249,AB1249,AD1249)</f>
        <v>448.56</v>
      </c>
      <c r="K1249" s="37">
        <f t="shared" si="2649"/>
        <v>574</v>
      </c>
      <c r="L1249" s="38">
        <f t="shared" ref="L1249:M1249" si="2650">MIN(N1249,P1249,R1249,T1249,V1249,X1249,Z1249,AB1249,AD1249)</f>
        <v>407</v>
      </c>
      <c r="M1249" s="38">
        <f t="shared" si="2650"/>
        <v>481</v>
      </c>
      <c r="N1249" s="38">
        <f t="shared" si="2595"/>
        <v>448.56</v>
      </c>
      <c r="O1249" s="38">
        <f t="shared" si="2596"/>
        <v>574</v>
      </c>
      <c r="P1249" s="39">
        <f>VLOOKUP(A1249,MagnusNeo,9,FALSE)</f>
        <v>407</v>
      </c>
      <c r="Q1249" s="39">
        <f>VLOOKUP(A1249,MagnusNeo,11,FALSE)</f>
        <v>481</v>
      </c>
      <c r="R1249" s="39"/>
      <c r="S1249" s="39"/>
      <c r="T1249" s="39">
        <f t="shared" si="2647"/>
        <v>407</v>
      </c>
      <c r="U1249" s="39">
        <f t="shared" si="2648"/>
        <v>481</v>
      </c>
      <c r="V1249" s="39"/>
      <c r="W1249" s="39"/>
      <c r="X1249" s="39"/>
      <c r="Y1249" s="39"/>
      <c r="Z1249" s="39"/>
      <c r="AA1249" s="39"/>
      <c r="AB1249" s="39"/>
      <c r="AC1249" s="39"/>
      <c r="AD1249" s="40"/>
      <c r="AE1249" s="40"/>
      <c r="AF1249" s="41">
        <f t="shared" si="2193"/>
        <v>0</v>
      </c>
      <c r="AG1249" s="42"/>
    </row>
    <row r="1250" spans="1:33" ht="27.6">
      <c r="A1250" s="30" t="s">
        <v>213</v>
      </c>
      <c r="B1250" s="30" t="s">
        <v>958</v>
      </c>
      <c r="C1250" s="43"/>
      <c r="D1250" s="44">
        <v>2</v>
      </c>
      <c r="E1250" s="44">
        <v>1</v>
      </c>
      <c r="F1250" s="35">
        <f t="shared" si="2581"/>
        <v>8</v>
      </c>
      <c r="G1250" s="35">
        <f t="shared" si="2582"/>
        <v>6</v>
      </c>
      <c r="H1250" s="35">
        <f t="shared" si="2160"/>
        <v>3</v>
      </c>
      <c r="I1250" s="17">
        <v>18</v>
      </c>
      <c r="J1250" s="37">
        <f t="shared" ref="J1250:K1250" si="2651">MAX(N1250,P1250,R1250,T1250,V1250,X1250,Z1250,AB1250,AD1250)</f>
        <v>467.78</v>
      </c>
      <c r="K1250" s="37">
        <f t="shared" si="2651"/>
        <v>599</v>
      </c>
      <c r="L1250" s="38">
        <f t="shared" ref="L1250:M1250" si="2652">MIN(N1250,P1250,R1250,T1250,V1250,X1250,Z1250,AB1250,AD1250)</f>
        <v>388</v>
      </c>
      <c r="M1250" s="38">
        <f t="shared" si="2652"/>
        <v>458</v>
      </c>
      <c r="N1250" s="38">
        <f t="shared" si="2595"/>
        <v>467.78</v>
      </c>
      <c r="O1250" s="38">
        <f t="shared" si="2596"/>
        <v>599</v>
      </c>
      <c r="P1250" s="39">
        <f>VLOOKUP(A1250,MagnusNeo,9,FALSE)</f>
        <v>388</v>
      </c>
      <c r="Q1250" s="39">
        <f>VLOOKUP(A1250,MagnusNeo,11,FALSE)</f>
        <v>458</v>
      </c>
      <c r="R1250" s="39"/>
      <c r="S1250" s="39"/>
      <c r="T1250" s="39">
        <f t="shared" si="2647"/>
        <v>388</v>
      </c>
      <c r="U1250" s="39">
        <f t="shared" si="2648"/>
        <v>458</v>
      </c>
      <c r="V1250" s="39"/>
      <c r="W1250" s="39"/>
      <c r="X1250" s="39"/>
      <c r="Y1250" s="39"/>
      <c r="Z1250" s="39"/>
      <c r="AA1250" s="39"/>
      <c r="AB1250" s="39"/>
      <c r="AC1250" s="39"/>
      <c r="AD1250" s="40"/>
      <c r="AE1250" s="40"/>
      <c r="AF1250" s="41">
        <f t="shared" si="2193"/>
        <v>-1</v>
      </c>
      <c r="AG1250" s="42"/>
    </row>
    <row r="1251" spans="1:33" ht="13.8">
      <c r="A1251" s="59" t="s">
        <v>1694</v>
      </c>
      <c r="B1251" s="59" t="s">
        <v>1695</v>
      </c>
      <c r="C1251" s="202"/>
      <c r="D1251" s="203">
        <v>1</v>
      </c>
      <c r="E1251" s="203">
        <v>1</v>
      </c>
      <c r="F1251" s="204">
        <f t="shared" si="2581"/>
        <v>0</v>
      </c>
      <c r="G1251" s="204">
        <f t="shared" si="2582"/>
        <v>0</v>
      </c>
      <c r="H1251" s="204">
        <f t="shared" si="2160"/>
        <v>1</v>
      </c>
      <c r="I1251" s="205">
        <v>18</v>
      </c>
      <c r="J1251" s="182">
        <f t="shared" ref="J1251:K1251" si="2653">MAX(N1251,P1251,R1251,T1251,V1251,X1251,Z1251,AB1251,AD1251)</f>
        <v>1012.46</v>
      </c>
      <c r="K1251" s="182">
        <f t="shared" si="2653"/>
        <v>1296</v>
      </c>
      <c r="L1251" s="38">
        <f t="shared" ref="L1251:M1251" si="2654">MIN(N1251,P1251,R1251,T1251,V1251,X1251,Z1251,AB1251,AD1251)</f>
        <v>914</v>
      </c>
      <c r="M1251" s="38">
        <f t="shared" si="2654"/>
        <v>1296</v>
      </c>
      <c r="N1251" s="38">
        <f t="shared" si="2595"/>
        <v>1012.46</v>
      </c>
      <c r="O1251" s="38">
        <f t="shared" si="2596"/>
        <v>1296</v>
      </c>
      <c r="P1251" s="39">
        <f>VLOOKUP(A1251,MagnusNeo,9,FALSE)</f>
        <v>914</v>
      </c>
      <c r="Q1251" s="39" t="str">
        <f>VLOOKUP(A1251,MagnusNeo,11,FALSE)</f>
        <v>₹1079.00</v>
      </c>
      <c r="R1251" s="39"/>
      <c r="S1251" s="39"/>
      <c r="T1251" s="39">
        <f t="shared" si="2647"/>
        <v>914</v>
      </c>
      <c r="U1251" s="39" t="str">
        <f t="shared" si="2648"/>
        <v>₹1079.00</v>
      </c>
      <c r="V1251" s="39"/>
      <c r="W1251" s="39"/>
      <c r="X1251" s="39"/>
      <c r="Y1251" s="39"/>
      <c r="Z1251" s="39"/>
      <c r="AA1251" s="39"/>
      <c r="AB1251" s="39"/>
      <c r="AC1251" s="39"/>
      <c r="AD1251" s="40"/>
      <c r="AE1251" s="40"/>
      <c r="AF1251" s="41">
        <f t="shared" si="2193"/>
        <v>0</v>
      </c>
      <c r="AG1251" s="42"/>
    </row>
    <row r="1252" spans="1:33" ht="13.8">
      <c r="A1252" s="30" t="s">
        <v>1698</v>
      </c>
      <c r="B1252" s="30" t="s">
        <v>1699</v>
      </c>
      <c r="C1252" s="43"/>
      <c r="D1252" s="44">
        <v>1</v>
      </c>
      <c r="E1252" s="44">
        <v>1</v>
      </c>
      <c r="F1252" s="35">
        <f t="shared" si="2581"/>
        <v>0</v>
      </c>
      <c r="G1252" s="35">
        <f t="shared" si="2582"/>
        <v>0</v>
      </c>
      <c r="H1252" s="35">
        <f t="shared" si="2160"/>
        <v>1</v>
      </c>
      <c r="I1252" s="17">
        <v>18</v>
      </c>
      <c r="J1252" s="37">
        <f t="shared" ref="J1252:K1252" si="2655">MAX(N1252,P1252,R1252,T1252,V1252,X1252,Z1252,AB1252,AD1252)</f>
        <v>1025.28</v>
      </c>
      <c r="K1252" s="37">
        <f t="shared" si="2655"/>
        <v>1312</v>
      </c>
      <c r="L1252" s="38">
        <f t="shared" ref="L1252:M1252" si="2656">MIN(N1252,P1252,R1252,T1252,V1252,X1252,Z1252,AB1252,AD1252)</f>
        <v>897</v>
      </c>
      <c r="M1252" s="38">
        <f t="shared" si="2656"/>
        <v>1312</v>
      </c>
      <c r="N1252" s="38">
        <f t="shared" si="2595"/>
        <v>1025.28</v>
      </c>
      <c r="O1252" s="38">
        <f t="shared" si="2596"/>
        <v>1312</v>
      </c>
      <c r="P1252" s="39">
        <f>VLOOKUP(A1252,MagnusNeo,9,FALSE)</f>
        <v>897</v>
      </c>
      <c r="Q1252" s="39" t="str">
        <f>VLOOKUP(A1252,MagnusNeo,11,FALSE)</f>
        <v>₹1059.00</v>
      </c>
      <c r="R1252" s="39"/>
      <c r="S1252" s="39"/>
      <c r="T1252" s="39">
        <f t="shared" si="2647"/>
        <v>897</v>
      </c>
      <c r="U1252" s="39" t="str">
        <f t="shared" si="2648"/>
        <v>₹1059.00</v>
      </c>
      <c r="V1252" s="39"/>
      <c r="W1252" s="39"/>
      <c r="X1252" s="39"/>
      <c r="Y1252" s="39"/>
      <c r="Z1252" s="39"/>
      <c r="AA1252" s="39"/>
      <c r="AB1252" s="39"/>
      <c r="AC1252" s="39"/>
      <c r="AD1252" s="40"/>
      <c r="AE1252" s="40"/>
      <c r="AF1252" s="41">
        <f t="shared" si="2193"/>
        <v>0</v>
      </c>
      <c r="AG1252" s="42"/>
    </row>
    <row r="1253" spans="1:33" ht="13.8">
      <c r="A1253" s="30" t="s">
        <v>184</v>
      </c>
      <c r="B1253" s="30" t="s">
        <v>2565</v>
      </c>
      <c r="C1253" s="43"/>
      <c r="D1253" s="44">
        <v>2</v>
      </c>
      <c r="E1253" s="44">
        <v>1</v>
      </c>
      <c r="F1253" s="35">
        <f t="shared" si="2581"/>
        <v>6</v>
      </c>
      <c r="G1253" s="35">
        <f t="shared" si="2582"/>
        <v>7</v>
      </c>
      <c r="H1253" s="35">
        <f t="shared" si="2160"/>
        <v>0</v>
      </c>
      <c r="I1253" s="17">
        <v>18</v>
      </c>
      <c r="J1253" s="37">
        <f t="shared" ref="J1253:K1253" si="2657">MAX(N1253,P1253,R1253,T1253,V1253,X1253,Z1253,AB1253,AD1253)</f>
        <v>390.89</v>
      </c>
      <c r="K1253" s="37">
        <f t="shared" si="2657"/>
        <v>500</v>
      </c>
      <c r="L1253" s="38">
        <f t="shared" ref="L1253:M1253" si="2658">MIN(N1253,P1253,R1253,T1253,V1253,X1253,Z1253,AB1253,AD1253)</f>
        <v>340</v>
      </c>
      <c r="M1253" s="38">
        <f t="shared" si="2658"/>
        <v>402</v>
      </c>
      <c r="N1253" s="38">
        <f t="shared" si="2595"/>
        <v>390.89</v>
      </c>
      <c r="O1253" s="38">
        <f t="shared" si="2596"/>
        <v>500</v>
      </c>
      <c r="P1253" s="39"/>
      <c r="Q1253" s="39"/>
      <c r="R1253" s="39"/>
      <c r="S1253" s="39"/>
      <c r="T1253" s="39">
        <f t="shared" si="2647"/>
        <v>340</v>
      </c>
      <c r="U1253" s="39">
        <f t="shared" si="2648"/>
        <v>402</v>
      </c>
      <c r="V1253" s="39"/>
      <c r="W1253" s="39"/>
      <c r="X1253" s="39"/>
      <c r="Y1253" s="39"/>
      <c r="Z1253" s="39"/>
      <c r="AA1253" s="39"/>
      <c r="AB1253" s="39"/>
      <c r="AC1253" s="39"/>
      <c r="AD1253" s="40"/>
      <c r="AE1253" s="40"/>
      <c r="AF1253" s="41">
        <f t="shared" si="2193"/>
        <v>2</v>
      </c>
      <c r="AG1253" s="42">
        <v>1</v>
      </c>
    </row>
    <row r="1254" spans="1:33" ht="27.6">
      <c r="A1254" s="30" t="s">
        <v>5916</v>
      </c>
      <c r="B1254" s="30" t="s">
        <v>5917</v>
      </c>
      <c r="C1254" s="43"/>
      <c r="D1254" s="44">
        <v>0</v>
      </c>
      <c r="E1254" s="44"/>
      <c r="F1254" s="35">
        <f t="shared" si="2581"/>
        <v>0</v>
      </c>
      <c r="G1254" s="35">
        <f t="shared" si="2582"/>
        <v>0</v>
      </c>
      <c r="H1254" s="35">
        <f t="shared" si="2160"/>
        <v>0</v>
      </c>
      <c r="I1254" s="21">
        <f>VLOOKUP(A1254,Old_Inventory,9,FALSE)</f>
        <v>28</v>
      </c>
      <c r="J1254" s="37">
        <f t="shared" ref="J1254:K1254" si="2659">MAX(N1254,P1254,R1254,T1254,V1254,X1254,Z1254,AB1254,AD1254)</f>
        <v>147.38</v>
      </c>
      <c r="K1254" s="37">
        <f t="shared" si="2659"/>
        <v>189</v>
      </c>
      <c r="L1254" s="38">
        <f t="shared" ref="L1254:M1254" si="2660">MIN(N1254,P1254,R1254,T1254,V1254,X1254,Z1254,AB1254,AD1254)</f>
        <v>147.38</v>
      </c>
      <c r="M1254" s="38">
        <f t="shared" si="2660"/>
        <v>189</v>
      </c>
      <c r="N1254" s="38">
        <f t="shared" si="2595"/>
        <v>147.38</v>
      </c>
      <c r="O1254" s="38">
        <f t="shared" si="2596"/>
        <v>189</v>
      </c>
      <c r="P1254" s="39"/>
      <c r="Q1254" s="39"/>
      <c r="R1254" s="39"/>
      <c r="S1254" s="39"/>
      <c r="T1254" s="39"/>
      <c r="U1254" s="39"/>
      <c r="V1254" s="39"/>
      <c r="W1254" s="39"/>
      <c r="X1254" s="39"/>
      <c r="Y1254" s="39"/>
      <c r="Z1254" s="39"/>
      <c r="AA1254" s="39"/>
      <c r="AB1254" s="39"/>
      <c r="AC1254" s="39"/>
      <c r="AD1254" s="40"/>
      <c r="AE1254" s="40"/>
      <c r="AF1254" s="41">
        <f t="shared" si="2193"/>
        <v>0</v>
      </c>
      <c r="AG1254" s="42"/>
    </row>
    <row r="1255" spans="1:33" ht="27.6">
      <c r="A1255" s="30" t="s">
        <v>5918</v>
      </c>
      <c r="B1255" s="30" t="s">
        <v>5919</v>
      </c>
      <c r="C1255" s="43"/>
      <c r="D1255" s="44">
        <v>0</v>
      </c>
      <c r="E1255" s="44">
        <v>1</v>
      </c>
      <c r="F1255" s="35">
        <f t="shared" si="2581"/>
        <v>0</v>
      </c>
      <c r="G1255" s="35">
        <f t="shared" si="2582"/>
        <v>0</v>
      </c>
      <c r="H1255" s="35">
        <f t="shared" si="2160"/>
        <v>1</v>
      </c>
      <c r="I1255" s="21">
        <v>18</v>
      </c>
      <c r="J1255" s="37">
        <f t="shared" ref="J1255:K1255" si="2661">MAX(N1255,P1255,R1255,T1255,V1255,X1255,Z1255,AB1255,AD1255)</f>
        <v>44.86</v>
      </c>
      <c r="K1255" s="37">
        <f t="shared" si="2661"/>
        <v>57</v>
      </c>
      <c r="L1255" s="38">
        <f t="shared" ref="L1255:M1255" si="2662">MIN(N1255,P1255,R1255,T1255,V1255,X1255,Z1255,AB1255,AD1255)</f>
        <v>44.86</v>
      </c>
      <c r="M1255" s="38">
        <f t="shared" si="2662"/>
        <v>57</v>
      </c>
      <c r="N1255" s="38">
        <f t="shared" si="2595"/>
        <v>44.86</v>
      </c>
      <c r="O1255" s="38">
        <f t="shared" si="2596"/>
        <v>57</v>
      </c>
      <c r="P1255" s="39"/>
      <c r="Q1255" s="39"/>
      <c r="R1255" s="39"/>
      <c r="S1255" s="39"/>
      <c r="T1255" s="39"/>
      <c r="U1255" s="39"/>
      <c r="V1255" s="39"/>
      <c r="W1255" s="39"/>
      <c r="X1255" s="39"/>
      <c r="Y1255" s="39"/>
      <c r="Z1255" s="39"/>
      <c r="AA1255" s="39"/>
      <c r="AB1255" s="39"/>
      <c r="AC1255" s="39"/>
      <c r="AD1255" s="40"/>
      <c r="AE1255" s="40"/>
      <c r="AF1255" s="41">
        <f t="shared" si="2193"/>
        <v>-1</v>
      </c>
      <c r="AG1255" s="42"/>
    </row>
    <row r="1256" spans="1:33" ht="27.6">
      <c r="A1256" s="30" t="s">
        <v>402</v>
      </c>
      <c r="B1256" s="30" t="s">
        <v>966</v>
      </c>
      <c r="C1256" s="43"/>
      <c r="D1256" s="44">
        <v>1</v>
      </c>
      <c r="E1256" s="44">
        <v>1</v>
      </c>
      <c r="F1256" s="35">
        <f t="shared" si="2581"/>
        <v>3</v>
      </c>
      <c r="G1256" s="35">
        <f t="shared" si="2582"/>
        <v>3</v>
      </c>
      <c r="H1256" s="35">
        <f t="shared" si="2160"/>
        <v>1</v>
      </c>
      <c r="I1256" s="17">
        <v>18</v>
      </c>
      <c r="J1256" s="37">
        <f t="shared" ref="J1256:K1256" si="2663">MAX(N1256,P1256,R1256,T1256,V1256,X1256,Z1256,AB1256,AD1256)</f>
        <v>865</v>
      </c>
      <c r="K1256" s="37">
        <f t="shared" si="2663"/>
        <v>1108</v>
      </c>
      <c r="L1256" s="38">
        <f t="shared" ref="L1256:M1256" si="2664">MIN(N1256,P1256,R1256,T1256,V1256,X1256,Z1256,AB1256,AD1256)</f>
        <v>752</v>
      </c>
      <c r="M1256" s="38">
        <f t="shared" si="2664"/>
        <v>888</v>
      </c>
      <c r="N1256" s="38">
        <f t="shared" si="2595"/>
        <v>865</v>
      </c>
      <c r="O1256" s="38">
        <f t="shared" si="2596"/>
        <v>1108</v>
      </c>
      <c r="P1256" s="39"/>
      <c r="Q1256" s="39"/>
      <c r="R1256" s="39"/>
      <c r="S1256" s="39"/>
      <c r="T1256" s="39">
        <f t="shared" ref="T1256:T1267" si="2665">VLOOKUP(A1256,Magnus,9,FALSE)</f>
        <v>752</v>
      </c>
      <c r="U1256" s="39">
        <f t="shared" ref="U1256:U1267" si="2666">VLOOKUP(A1256,Magnus,11,FALSE)</f>
        <v>888</v>
      </c>
      <c r="V1256" s="39"/>
      <c r="W1256" s="39"/>
      <c r="X1256" s="39"/>
      <c r="Y1256" s="39"/>
      <c r="Z1256" s="39"/>
      <c r="AA1256" s="39"/>
      <c r="AB1256" s="39"/>
      <c r="AC1256" s="39"/>
      <c r="AD1256" s="40"/>
      <c r="AE1256" s="40"/>
      <c r="AF1256" s="41">
        <f t="shared" si="2193"/>
        <v>0</v>
      </c>
      <c r="AG1256" s="42"/>
    </row>
    <row r="1257" spans="1:33" ht="27.6">
      <c r="A1257" s="30" t="s">
        <v>401</v>
      </c>
      <c r="B1257" s="30" t="s">
        <v>910</v>
      </c>
      <c r="C1257" s="43"/>
      <c r="D1257" s="44">
        <v>1</v>
      </c>
      <c r="E1257" s="44">
        <v>1</v>
      </c>
      <c r="F1257" s="35">
        <f t="shared" si="2581"/>
        <v>2</v>
      </c>
      <c r="G1257" s="35">
        <f t="shared" si="2582"/>
        <v>2</v>
      </c>
      <c r="H1257" s="35">
        <f t="shared" si="2160"/>
        <v>1</v>
      </c>
      <c r="I1257" s="17">
        <v>18</v>
      </c>
      <c r="J1257" s="37">
        <f t="shared" ref="J1257:K1257" si="2667">MAX(N1257,P1257,R1257,T1257,V1257,X1257,Z1257,AB1257,AD1257)</f>
        <v>621.75</v>
      </c>
      <c r="K1257" s="37">
        <f t="shared" si="2667"/>
        <v>796</v>
      </c>
      <c r="L1257" s="38">
        <f t="shared" ref="L1257:M1257" si="2668">MIN(N1257,P1257,R1257,T1257,V1257,X1257,Z1257,AB1257,AD1257)</f>
        <v>549</v>
      </c>
      <c r="M1257" s="38">
        <f t="shared" si="2668"/>
        <v>648</v>
      </c>
      <c r="N1257" s="38">
        <f t="shared" si="2595"/>
        <v>621.75</v>
      </c>
      <c r="O1257" s="38">
        <f t="shared" si="2596"/>
        <v>796</v>
      </c>
      <c r="P1257" s="39">
        <f>VLOOKUP(A1257,MagnusNeo,9,FALSE)</f>
        <v>549</v>
      </c>
      <c r="Q1257" s="39">
        <f>VLOOKUP(A1257,MagnusNeo,11,FALSE)</f>
        <v>648</v>
      </c>
      <c r="R1257" s="39"/>
      <c r="S1257" s="39"/>
      <c r="T1257" s="39">
        <f t="shared" si="2665"/>
        <v>549</v>
      </c>
      <c r="U1257" s="39">
        <f t="shared" si="2666"/>
        <v>648</v>
      </c>
      <c r="V1257" s="39"/>
      <c r="W1257" s="39"/>
      <c r="X1257" s="39"/>
      <c r="Y1257" s="39"/>
      <c r="Z1257" s="39"/>
      <c r="AA1257" s="39"/>
      <c r="AB1257" s="39"/>
      <c r="AC1257" s="39"/>
      <c r="AD1257" s="40"/>
      <c r="AE1257" s="40"/>
      <c r="AF1257" s="41">
        <f t="shared" si="2193"/>
        <v>0</v>
      </c>
      <c r="AG1257" s="42"/>
    </row>
    <row r="1258" spans="1:33" ht="27.6">
      <c r="A1258" s="30" t="s">
        <v>289</v>
      </c>
      <c r="B1258" s="30" t="s">
        <v>915</v>
      </c>
      <c r="C1258" s="43"/>
      <c r="D1258" s="44">
        <v>1</v>
      </c>
      <c r="E1258" s="44">
        <v>1</v>
      </c>
      <c r="F1258" s="35">
        <f t="shared" si="2581"/>
        <v>3</v>
      </c>
      <c r="G1258" s="35">
        <f t="shared" si="2582"/>
        <v>3</v>
      </c>
      <c r="H1258" s="35">
        <f t="shared" si="2160"/>
        <v>1</v>
      </c>
      <c r="I1258" s="17">
        <v>18</v>
      </c>
      <c r="J1258" s="37">
        <f t="shared" ref="J1258:K1258" si="2669">MAX(N1258,P1258,R1258,T1258,V1258,X1258,Z1258,AB1258,AD1258)</f>
        <v>625.57000000000005</v>
      </c>
      <c r="K1258" s="37">
        <f t="shared" si="2669"/>
        <v>801</v>
      </c>
      <c r="L1258" s="38">
        <f t="shared" ref="L1258:M1258" si="2670">MIN(N1258,P1258,R1258,T1258,V1258,X1258,Z1258,AB1258,AD1258)</f>
        <v>552</v>
      </c>
      <c r="M1258" s="38">
        <f t="shared" si="2670"/>
        <v>652</v>
      </c>
      <c r="N1258" s="38">
        <f t="shared" si="2595"/>
        <v>625.57000000000005</v>
      </c>
      <c r="O1258" s="38">
        <f t="shared" si="2596"/>
        <v>801</v>
      </c>
      <c r="P1258" s="39">
        <f>VLOOKUP(A1258,MagnusNeo,9,FALSE)</f>
        <v>552</v>
      </c>
      <c r="Q1258" s="39">
        <f>VLOOKUP(A1258,MagnusNeo,11,FALSE)</f>
        <v>652</v>
      </c>
      <c r="R1258" s="39"/>
      <c r="S1258" s="39"/>
      <c r="T1258" s="39">
        <f t="shared" si="2665"/>
        <v>552</v>
      </c>
      <c r="U1258" s="39">
        <f t="shared" si="2666"/>
        <v>652</v>
      </c>
      <c r="V1258" s="39"/>
      <c r="W1258" s="39"/>
      <c r="X1258" s="39"/>
      <c r="Y1258" s="39"/>
      <c r="Z1258" s="39"/>
      <c r="AA1258" s="39"/>
      <c r="AB1258" s="39"/>
      <c r="AC1258" s="39"/>
      <c r="AD1258" s="40"/>
      <c r="AE1258" s="40"/>
      <c r="AF1258" s="41">
        <f t="shared" si="2193"/>
        <v>0</v>
      </c>
      <c r="AG1258" s="42"/>
    </row>
    <row r="1259" spans="1:33" ht="13.8">
      <c r="A1259" s="30" t="s">
        <v>2567</v>
      </c>
      <c r="B1259" s="30" t="s">
        <v>5920</v>
      </c>
      <c r="C1259" s="43"/>
      <c r="D1259" s="44">
        <v>1</v>
      </c>
      <c r="E1259" s="44">
        <v>1</v>
      </c>
      <c r="F1259" s="35">
        <f t="shared" si="2581"/>
        <v>0</v>
      </c>
      <c r="G1259" s="35">
        <f t="shared" si="2582"/>
        <v>0</v>
      </c>
      <c r="H1259" s="35">
        <f t="shared" si="2160"/>
        <v>1</v>
      </c>
      <c r="I1259" s="17">
        <v>18</v>
      </c>
      <c r="J1259" s="37">
        <f t="shared" ref="J1259:K1259" si="2671">MAX(N1259,P1259,R1259,T1259,V1259,X1259,Z1259,AB1259,AD1259)</f>
        <v>434.46</v>
      </c>
      <c r="K1259" s="37">
        <f t="shared" si="2671"/>
        <v>556</v>
      </c>
      <c r="L1259" s="38">
        <f t="shared" ref="L1259:M1259" si="2672">MIN(N1259,P1259,R1259,T1259,V1259,X1259,Z1259,AB1259,AD1259)</f>
        <v>413</v>
      </c>
      <c r="M1259" s="38">
        <f t="shared" si="2672"/>
        <v>488</v>
      </c>
      <c r="N1259" s="38">
        <f t="shared" si="2595"/>
        <v>434.46</v>
      </c>
      <c r="O1259" s="38">
        <f t="shared" si="2596"/>
        <v>556</v>
      </c>
      <c r="P1259" s="39"/>
      <c r="Q1259" s="39"/>
      <c r="R1259" s="39"/>
      <c r="S1259" s="39"/>
      <c r="T1259" s="39">
        <f t="shared" si="2665"/>
        <v>413</v>
      </c>
      <c r="U1259" s="39">
        <f t="shared" si="2666"/>
        <v>488</v>
      </c>
      <c r="V1259" s="39"/>
      <c r="W1259" s="39"/>
      <c r="X1259" s="39"/>
      <c r="Y1259" s="39"/>
      <c r="Z1259" s="39"/>
      <c r="AA1259" s="39"/>
      <c r="AB1259" s="39"/>
      <c r="AC1259" s="39"/>
      <c r="AD1259" s="40"/>
      <c r="AE1259" s="40"/>
      <c r="AF1259" s="41">
        <f t="shared" si="2193"/>
        <v>0</v>
      </c>
      <c r="AG1259" s="42"/>
    </row>
    <row r="1260" spans="1:33" ht="27.6">
      <c r="A1260" s="30" t="s">
        <v>386</v>
      </c>
      <c r="B1260" s="30" t="s">
        <v>776</v>
      </c>
      <c r="C1260" s="43"/>
      <c r="D1260" s="44">
        <v>1</v>
      </c>
      <c r="E1260" s="44"/>
      <c r="F1260" s="35">
        <f t="shared" si="2581"/>
        <v>6</v>
      </c>
      <c r="G1260" s="35">
        <f t="shared" si="2582"/>
        <v>5</v>
      </c>
      <c r="H1260" s="35">
        <f t="shared" si="2160"/>
        <v>1</v>
      </c>
      <c r="I1260" s="17">
        <v>18</v>
      </c>
      <c r="J1260" s="37">
        <f t="shared" ref="J1260:K1260" si="2673">MAX(N1260,P1260,R1260,T1260,V1260,X1260,Z1260,AB1260,AD1260)</f>
        <v>533.94000000000005</v>
      </c>
      <c r="K1260" s="37">
        <f t="shared" si="2673"/>
        <v>683</v>
      </c>
      <c r="L1260" s="38">
        <f t="shared" ref="L1260:M1260" si="2674">MIN(N1260,P1260,R1260,T1260,V1260,X1260,Z1260,AB1260,AD1260)</f>
        <v>469</v>
      </c>
      <c r="M1260" s="38">
        <f t="shared" si="2674"/>
        <v>554</v>
      </c>
      <c r="N1260" s="38">
        <f t="shared" si="2595"/>
        <v>533.94000000000005</v>
      </c>
      <c r="O1260" s="38">
        <f t="shared" si="2596"/>
        <v>683</v>
      </c>
      <c r="P1260" s="39"/>
      <c r="Q1260" s="39"/>
      <c r="R1260" s="39"/>
      <c r="S1260" s="39"/>
      <c r="T1260" s="39">
        <f t="shared" si="2665"/>
        <v>469</v>
      </c>
      <c r="U1260" s="39">
        <f t="shared" si="2666"/>
        <v>554</v>
      </c>
      <c r="V1260" s="39"/>
      <c r="W1260" s="39"/>
      <c r="X1260" s="39"/>
      <c r="Y1260" s="39"/>
      <c r="Z1260" s="39"/>
      <c r="AA1260" s="39"/>
      <c r="AB1260" s="39"/>
      <c r="AC1260" s="39"/>
      <c r="AD1260" s="40"/>
      <c r="AE1260" s="40"/>
      <c r="AF1260" s="41">
        <f t="shared" si="2193"/>
        <v>0</v>
      </c>
      <c r="AG1260" s="42"/>
    </row>
    <row r="1261" spans="1:33" ht="27.6">
      <c r="A1261" s="30" t="s">
        <v>354</v>
      </c>
      <c r="B1261" s="30" t="s">
        <v>782</v>
      </c>
      <c r="C1261" s="43"/>
      <c r="D1261" s="44">
        <v>1</v>
      </c>
      <c r="E1261" s="44"/>
      <c r="F1261" s="35">
        <f t="shared" si="2581"/>
        <v>3</v>
      </c>
      <c r="G1261" s="35">
        <f t="shared" si="2582"/>
        <v>1</v>
      </c>
      <c r="H1261" s="35">
        <f t="shared" si="2160"/>
        <v>2</v>
      </c>
      <c r="I1261" s="17">
        <v>18</v>
      </c>
      <c r="J1261" s="37">
        <f t="shared" ref="J1261:K1261" si="2675">MAX(N1261,P1261,R1261,T1261,V1261,X1261,Z1261,AB1261,AD1261)</f>
        <v>484.9</v>
      </c>
      <c r="K1261" s="37">
        <f t="shared" si="2675"/>
        <v>621</v>
      </c>
      <c r="L1261" s="38">
        <f t="shared" ref="L1261:M1261" si="2676">MIN(N1261,P1261,R1261,T1261,V1261,X1261,Z1261,AB1261,AD1261)</f>
        <v>445</v>
      </c>
      <c r="M1261" s="38">
        <f t="shared" si="2676"/>
        <v>526</v>
      </c>
      <c r="N1261" s="38">
        <f t="shared" si="2595"/>
        <v>484.9</v>
      </c>
      <c r="O1261" s="38">
        <f t="shared" si="2596"/>
        <v>621</v>
      </c>
      <c r="P1261" s="39"/>
      <c r="Q1261" s="39"/>
      <c r="R1261" s="39"/>
      <c r="S1261" s="39"/>
      <c r="T1261" s="39">
        <f t="shared" si="2665"/>
        <v>445</v>
      </c>
      <c r="U1261" s="39">
        <f t="shared" si="2666"/>
        <v>526</v>
      </c>
      <c r="V1261" s="39"/>
      <c r="W1261" s="39"/>
      <c r="X1261" s="39"/>
      <c r="Y1261" s="39"/>
      <c r="Z1261" s="39"/>
      <c r="AA1261" s="39"/>
      <c r="AB1261" s="39"/>
      <c r="AC1261" s="39"/>
      <c r="AD1261" s="40"/>
      <c r="AE1261" s="40"/>
      <c r="AF1261" s="41">
        <f t="shared" si="2193"/>
        <v>-1</v>
      </c>
      <c r="AG1261" s="42"/>
    </row>
    <row r="1262" spans="1:33" ht="27.6">
      <c r="A1262" s="30" t="s">
        <v>787</v>
      </c>
      <c r="B1262" s="30" t="s">
        <v>788</v>
      </c>
      <c r="C1262" s="43"/>
      <c r="D1262" s="44">
        <v>0</v>
      </c>
      <c r="E1262" s="44">
        <v>1</v>
      </c>
      <c r="F1262" s="35">
        <f t="shared" si="2581"/>
        <v>0</v>
      </c>
      <c r="G1262" s="35">
        <f t="shared" si="2582"/>
        <v>1</v>
      </c>
      <c r="H1262" s="35">
        <f t="shared" si="2160"/>
        <v>0</v>
      </c>
      <c r="I1262" s="17">
        <v>18</v>
      </c>
      <c r="J1262" s="37">
        <f t="shared" ref="J1262:K1262" si="2677">MAX(N1262,P1262,R1262,T1262,V1262,X1262,Z1262,AB1262,AD1262)</f>
        <v>198.34</v>
      </c>
      <c r="K1262" s="37">
        <f t="shared" si="2677"/>
        <v>254</v>
      </c>
      <c r="L1262" s="38">
        <f t="shared" ref="L1262:M1262" si="2678">MIN(N1262,P1262,R1262,T1262,V1262,X1262,Z1262,AB1262,AD1262)</f>
        <v>186</v>
      </c>
      <c r="M1262" s="38">
        <f t="shared" si="2678"/>
        <v>220</v>
      </c>
      <c r="N1262" s="38">
        <f t="shared" si="2595"/>
        <v>198.34</v>
      </c>
      <c r="O1262" s="38">
        <f t="shared" si="2596"/>
        <v>254</v>
      </c>
      <c r="P1262" s="39"/>
      <c r="Q1262" s="39"/>
      <c r="R1262" s="39"/>
      <c r="S1262" s="39"/>
      <c r="T1262" s="39">
        <f t="shared" si="2665"/>
        <v>186</v>
      </c>
      <c r="U1262" s="39">
        <f t="shared" si="2666"/>
        <v>220</v>
      </c>
      <c r="V1262" s="39"/>
      <c r="W1262" s="39"/>
      <c r="X1262" s="39"/>
      <c r="Y1262" s="39"/>
      <c r="Z1262" s="39"/>
      <c r="AA1262" s="39"/>
      <c r="AB1262" s="39"/>
      <c r="AC1262" s="39"/>
      <c r="AD1262" s="40"/>
      <c r="AE1262" s="40"/>
      <c r="AF1262" s="41">
        <f t="shared" si="2193"/>
        <v>0</v>
      </c>
      <c r="AG1262" s="42"/>
    </row>
    <row r="1263" spans="1:33" ht="27.6">
      <c r="A1263" s="30" t="s">
        <v>290</v>
      </c>
      <c r="B1263" s="30" t="s">
        <v>793</v>
      </c>
      <c r="C1263" s="43"/>
      <c r="D1263" s="44">
        <v>1</v>
      </c>
      <c r="E1263" s="44">
        <v>1</v>
      </c>
      <c r="F1263" s="35">
        <f t="shared" si="2581"/>
        <v>2</v>
      </c>
      <c r="G1263" s="35">
        <f t="shared" si="2582"/>
        <v>2</v>
      </c>
      <c r="H1263" s="35">
        <f t="shared" si="2160"/>
        <v>1</v>
      </c>
      <c r="I1263" s="17">
        <v>18</v>
      </c>
      <c r="J1263" s="37">
        <f t="shared" ref="J1263:K1263" si="2679">MAX(N1263,P1263,R1263,T1263,V1263,X1263,Z1263,AB1263,AD1263)</f>
        <v>388.45</v>
      </c>
      <c r="K1263" s="37">
        <f t="shared" si="2679"/>
        <v>497</v>
      </c>
      <c r="L1263" s="38">
        <f t="shared" ref="L1263:M1263" si="2680">MIN(N1263,P1263,R1263,T1263,V1263,X1263,Z1263,AB1263,AD1263)</f>
        <v>346</v>
      </c>
      <c r="M1263" s="38">
        <f t="shared" si="2680"/>
        <v>409</v>
      </c>
      <c r="N1263" s="38">
        <f t="shared" si="2595"/>
        <v>388.45</v>
      </c>
      <c r="O1263" s="38">
        <f t="shared" si="2596"/>
        <v>497</v>
      </c>
      <c r="P1263" s="39">
        <f>VLOOKUP(A1263,MagnusNeo,9,FALSE)</f>
        <v>346</v>
      </c>
      <c r="Q1263" s="39">
        <f>VLOOKUP(A1263,MagnusNeo,11,FALSE)</f>
        <v>409</v>
      </c>
      <c r="R1263" s="39"/>
      <c r="S1263" s="39"/>
      <c r="T1263" s="39">
        <f t="shared" si="2665"/>
        <v>346</v>
      </c>
      <c r="U1263" s="39">
        <f t="shared" si="2666"/>
        <v>409</v>
      </c>
      <c r="V1263" s="39"/>
      <c r="W1263" s="39"/>
      <c r="X1263" s="39"/>
      <c r="Y1263" s="39"/>
      <c r="Z1263" s="39"/>
      <c r="AA1263" s="39"/>
      <c r="AB1263" s="39"/>
      <c r="AC1263" s="39"/>
      <c r="AD1263" s="40"/>
      <c r="AE1263" s="40"/>
      <c r="AF1263" s="41">
        <f t="shared" si="2193"/>
        <v>0</v>
      </c>
      <c r="AG1263" s="42"/>
    </row>
    <row r="1264" spans="1:33" ht="27.6">
      <c r="A1264" s="30" t="s">
        <v>291</v>
      </c>
      <c r="B1264" s="30" t="s">
        <v>796</v>
      </c>
      <c r="C1264" s="43"/>
      <c r="D1264" s="44">
        <v>1</v>
      </c>
      <c r="E1264" s="44">
        <v>1</v>
      </c>
      <c r="F1264" s="35">
        <f t="shared" si="2581"/>
        <v>2</v>
      </c>
      <c r="G1264" s="35">
        <f t="shared" si="2582"/>
        <v>2</v>
      </c>
      <c r="H1264" s="35">
        <f t="shared" si="2160"/>
        <v>1</v>
      </c>
      <c r="I1264" s="17">
        <v>18</v>
      </c>
      <c r="J1264" s="37">
        <f t="shared" ref="J1264:K1264" si="2681">MAX(N1264,P1264,R1264,T1264,V1264,X1264,Z1264,AB1264,AD1264)</f>
        <v>385.23</v>
      </c>
      <c r="K1264" s="37">
        <f t="shared" si="2681"/>
        <v>493</v>
      </c>
      <c r="L1264" s="38">
        <f t="shared" ref="L1264:M1264" si="2682">MIN(N1264,P1264,R1264,T1264,V1264,X1264,Z1264,AB1264,AD1264)</f>
        <v>345</v>
      </c>
      <c r="M1264" s="38">
        <f t="shared" si="2682"/>
        <v>408</v>
      </c>
      <c r="N1264" s="38">
        <f t="shared" si="2595"/>
        <v>385.23</v>
      </c>
      <c r="O1264" s="38">
        <f t="shared" si="2596"/>
        <v>493</v>
      </c>
      <c r="P1264" s="39">
        <f>VLOOKUP(A1264,MagnusNeo,9,FALSE)</f>
        <v>345</v>
      </c>
      <c r="Q1264" s="39">
        <f>VLOOKUP(A1264,MagnusNeo,11,FALSE)</f>
        <v>408</v>
      </c>
      <c r="R1264" s="39"/>
      <c r="S1264" s="39"/>
      <c r="T1264" s="39">
        <f t="shared" si="2665"/>
        <v>345</v>
      </c>
      <c r="U1264" s="39">
        <f t="shared" si="2666"/>
        <v>408</v>
      </c>
      <c r="V1264" s="39"/>
      <c r="W1264" s="39"/>
      <c r="X1264" s="39"/>
      <c r="Y1264" s="39"/>
      <c r="Z1264" s="39"/>
      <c r="AA1264" s="39"/>
      <c r="AB1264" s="39"/>
      <c r="AC1264" s="39"/>
      <c r="AD1264" s="40"/>
      <c r="AE1264" s="40"/>
      <c r="AF1264" s="41">
        <f t="shared" si="2193"/>
        <v>0</v>
      </c>
      <c r="AG1264" s="42"/>
    </row>
    <row r="1265" spans="1:33" ht="13.8">
      <c r="A1265" s="30" t="s">
        <v>392</v>
      </c>
      <c r="B1265" s="30" t="s">
        <v>800</v>
      </c>
      <c r="C1265" s="43"/>
      <c r="D1265" s="44">
        <v>1</v>
      </c>
      <c r="E1265" s="44">
        <v>2</v>
      </c>
      <c r="F1265" s="35">
        <f t="shared" si="2581"/>
        <v>1</v>
      </c>
      <c r="G1265" s="35">
        <f t="shared" si="2582"/>
        <v>2</v>
      </c>
      <c r="H1265" s="35">
        <f t="shared" si="2160"/>
        <v>1</v>
      </c>
      <c r="I1265" s="17">
        <v>18</v>
      </c>
      <c r="J1265" s="37">
        <f t="shared" ref="J1265:K1265" si="2683">MAX(N1265,P1265,R1265,T1265,V1265,X1265,Z1265,AB1265,AD1265)</f>
        <v>835.97</v>
      </c>
      <c r="K1265" s="37">
        <f t="shared" si="2683"/>
        <v>1070</v>
      </c>
      <c r="L1265" s="38">
        <f t="shared" ref="L1265:M1265" si="2684">MIN(N1265,P1265,R1265,T1265,V1265,X1265,Z1265,AB1265,AD1265)</f>
        <v>737</v>
      </c>
      <c r="M1265" s="38">
        <f t="shared" si="2684"/>
        <v>870</v>
      </c>
      <c r="N1265" s="38">
        <f t="shared" si="2595"/>
        <v>835.97</v>
      </c>
      <c r="O1265" s="38">
        <f t="shared" si="2596"/>
        <v>1070</v>
      </c>
      <c r="P1265" s="39">
        <f>VLOOKUP(A1265,MagnusNeo,9,FALSE)</f>
        <v>737</v>
      </c>
      <c r="Q1265" s="39">
        <f>VLOOKUP(A1265,MagnusNeo,11,FALSE)</f>
        <v>870</v>
      </c>
      <c r="R1265" s="39"/>
      <c r="S1265" s="39"/>
      <c r="T1265" s="39">
        <f t="shared" si="2665"/>
        <v>737</v>
      </c>
      <c r="U1265" s="39">
        <f t="shared" si="2666"/>
        <v>870</v>
      </c>
      <c r="V1265" s="39"/>
      <c r="W1265" s="39"/>
      <c r="X1265" s="39"/>
      <c r="Y1265" s="39"/>
      <c r="Z1265" s="39"/>
      <c r="AA1265" s="39"/>
      <c r="AB1265" s="39"/>
      <c r="AC1265" s="39"/>
      <c r="AD1265" s="40"/>
      <c r="AE1265" s="40"/>
      <c r="AF1265" s="41">
        <f t="shared" si="2193"/>
        <v>0</v>
      </c>
      <c r="AG1265" s="42"/>
    </row>
    <row r="1266" spans="1:33" ht="13.8">
      <c r="A1266" s="30" t="s">
        <v>403</v>
      </c>
      <c r="B1266" s="30" t="s">
        <v>804</v>
      </c>
      <c r="C1266" s="43"/>
      <c r="D1266" s="44">
        <v>1</v>
      </c>
      <c r="E1266" s="44">
        <v>1</v>
      </c>
      <c r="F1266" s="35">
        <f t="shared" si="2581"/>
        <v>1</v>
      </c>
      <c r="G1266" s="35">
        <f t="shared" si="2582"/>
        <v>1</v>
      </c>
      <c r="H1266" s="35">
        <f t="shared" si="2160"/>
        <v>1</v>
      </c>
      <c r="I1266" s="17">
        <v>18</v>
      </c>
      <c r="J1266" s="37">
        <f t="shared" ref="J1266:K1266" si="2685">MAX(N1266,P1266,R1266,T1266,V1266,X1266,Z1266,AB1266,AD1266)</f>
        <v>823.51</v>
      </c>
      <c r="K1266" s="37">
        <f t="shared" si="2685"/>
        <v>1054</v>
      </c>
      <c r="L1266" s="38">
        <f t="shared" ref="L1266:M1266" si="2686">MIN(N1266,P1266,R1266,T1266,V1266,X1266,Z1266,AB1266,AD1266)</f>
        <v>728</v>
      </c>
      <c r="M1266" s="38">
        <f t="shared" si="2686"/>
        <v>860</v>
      </c>
      <c r="N1266" s="38">
        <f t="shared" si="2595"/>
        <v>823.51</v>
      </c>
      <c r="O1266" s="38">
        <f t="shared" si="2596"/>
        <v>1054</v>
      </c>
      <c r="P1266" s="39">
        <f>VLOOKUP(A1266,MagnusNeo,9,FALSE)</f>
        <v>728</v>
      </c>
      <c r="Q1266" s="39">
        <f>VLOOKUP(A1266,MagnusNeo,11,FALSE)</f>
        <v>860</v>
      </c>
      <c r="R1266" s="39"/>
      <c r="S1266" s="39"/>
      <c r="T1266" s="39">
        <f t="shared" si="2665"/>
        <v>728</v>
      </c>
      <c r="U1266" s="39">
        <f t="shared" si="2666"/>
        <v>860</v>
      </c>
      <c r="V1266" s="39"/>
      <c r="W1266" s="39"/>
      <c r="X1266" s="39"/>
      <c r="Y1266" s="39"/>
      <c r="Z1266" s="39"/>
      <c r="AA1266" s="39"/>
      <c r="AB1266" s="39"/>
      <c r="AC1266" s="39"/>
      <c r="AD1266" s="40"/>
      <c r="AE1266" s="40"/>
      <c r="AF1266" s="41">
        <f t="shared" si="2193"/>
        <v>0</v>
      </c>
      <c r="AG1266" s="42"/>
    </row>
    <row r="1267" spans="1:33" ht="27.6">
      <c r="A1267" s="30" t="s">
        <v>807</v>
      </c>
      <c r="B1267" s="30" t="s">
        <v>5921</v>
      </c>
      <c r="C1267" s="43"/>
      <c r="D1267" s="44">
        <v>1</v>
      </c>
      <c r="E1267" s="44">
        <v>1</v>
      </c>
      <c r="F1267" s="35">
        <f t="shared" si="2581"/>
        <v>3</v>
      </c>
      <c r="G1267" s="35">
        <f t="shared" si="2582"/>
        <v>3</v>
      </c>
      <c r="H1267" s="35">
        <f t="shared" si="2160"/>
        <v>1</v>
      </c>
      <c r="I1267" s="17">
        <v>18</v>
      </c>
      <c r="J1267" s="37">
        <f t="shared" ref="J1267:K1267" si="2687">MAX(N1267,P1267,R1267,T1267,V1267,X1267,Z1267,AB1267,AD1267)</f>
        <v>318.70999999999998</v>
      </c>
      <c r="K1267" s="37">
        <f t="shared" si="2687"/>
        <v>408</v>
      </c>
      <c r="L1267" s="38">
        <f t="shared" ref="L1267:M1267" si="2688">MIN(N1267,P1267,R1267,T1267,V1267,X1267,Z1267,AB1267,AD1267)</f>
        <v>292</v>
      </c>
      <c r="M1267" s="38">
        <f t="shared" si="2688"/>
        <v>345</v>
      </c>
      <c r="N1267" s="38">
        <f t="shared" si="2595"/>
        <v>318.70999999999998</v>
      </c>
      <c r="O1267" s="38">
        <f t="shared" si="2596"/>
        <v>408</v>
      </c>
      <c r="P1267" s="39"/>
      <c r="Q1267" s="39"/>
      <c r="R1267" s="39"/>
      <c r="S1267" s="39"/>
      <c r="T1267" s="39">
        <f t="shared" si="2665"/>
        <v>292</v>
      </c>
      <c r="U1267" s="39">
        <f t="shared" si="2666"/>
        <v>345</v>
      </c>
      <c r="V1267" s="39"/>
      <c r="W1267" s="39"/>
      <c r="X1267" s="39"/>
      <c r="Y1267" s="39"/>
      <c r="Z1267" s="39"/>
      <c r="AA1267" s="39"/>
      <c r="AB1267" s="39"/>
      <c r="AC1267" s="39"/>
      <c r="AD1267" s="40"/>
      <c r="AE1267" s="40"/>
      <c r="AF1267" s="41">
        <f t="shared" si="2193"/>
        <v>0</v>
      </c>
      <c r="AG1267" s="42">
        <v>2</v>
      </c>
    </row>
    <row r="1268" spans="1:33" ht="13.8">
      <c r="A1268" s="33" t="s">
        <v>1708</v>
      </c>
      <c r="B1268" s="33" t="s">
        <v>1709</v>
      </c>
      <c r="C1268" s="34"/>
      <c r="D1268" s="35"/>
      <c r="E1268" s="35"/>
      <c r="F1268" s="35">
        <f t="shared" si="2581"/>
        <v>0</v>
      </c>
      <c r="G1268" s="35">
        <f t="shared" si="2582"/>
        <v>0</v>
      </c>
      <c r="H1268" s="35">
        <f t="shared" si="2160"/>
        <v>0</v>
      </c>
      <c r="I1268" s="17">
        <v>18</v>
      </c>
      <c r="J1268" s="37">
        <f t="shared" ref="J1268:K1268" si="2689">MAX(N1268,P1268,R1268,T1268,V1268,X1268,Z1268,AB1268,AD1268)</f>
        <v>264</v>
      </c>
      <c r="K1268" s="37">
        <f t="shared" si="2689"/>
        <v>338</v>
      </c>
      <c r="L1268" s="38">
        <f t="shared" ref="L1268:M1268" si="2690">MIN(N1268,P1268,R1268,T1268,V1268,X1268,Z1268,AB1268,AD1268)</f>
        <v>264</v>
      </c>
      <c r="M1268" s="38">
        <f t="shared" si="2690"/>
        <v>312</v>
      </c>
      <c r="N1268" s="38">
        <f t="shared" si="2595"/>
        <v>264</v>
      </c>
      <c r="O1268" s="38">
        <f t="shared" si="2596"/>
        <v>338</v>
      </c>
      <c r="P1268" s="39">
        <f>VLOOKUP(A1268,MagnusNeo,9,FALSE)</f>
        <v>264</v>
      </c>
      <c r="Q1268" s="39">
        <f>VLOOKUP(A1268,MagnusNeo,11,FALSE)</f>
        <v>312</v>
      </c>
      <c r="R1268" s="39"/>
      <c r="S1268" s="39"/>
      <c r="T1268" s="39"/>
      <c r="U1268" s="39"/>
      <c r="V1268" s="39"/>
      <c r="W1268" s="39"/>
      <c r="X1268" s="39"/>
      <c r="Y1268" s="39"/>
      <c r="Z1268" s="39"/>
      <c r="AA1268" s="39"/>
      <c r="AB1268" s="39"/>
      <c r="AC1268" s="39"/>
      <c r="AD1268" s="40"/>
      <c r="AE1268" s="40"/>
      <c r="AF1268" s="41">
        <f t="shared" si="2193"/>
        <v>0</v>
      </c>
      <c r="AG1268" s="42"/>
    </row>
    <row r="1269" spans="1:33" ht="13.8">
      <c r="A1269" s="30" t="s">
        <v>5922</v>
      </c>
      <c r="B1269" s="30" t="s">
        <v>5923</v>
      </c>
      <c r="C1269" s="43"/>
      <c r="D1269" s="44"/>
      <c r="E1269" s="44"/>
      <c r="F1269" s="35">
        <f t="shared" si="2581"/>
        <v>0</v>
      </c>
      <c r="G1269" s="35">
        <f t="shared" si="2582"/>
        <v>0</v>
      </c>
      <c r="H1269" s="35">
        <f t="shared" si="2160"/>
        <v>0</v>
      </c>
      <c r="I1269" s="21">
        <f t="shared" ref="I1269:I1288" si="2691">VLOOKUP(A1269,Old_Inventory,9,FALSE)</f>
        <v>28</v>
      </c>
      <c r="J1269" s="37">
        <f t="shared" ref="J1269:K1269" si="2692">MAX(N1269,P1269,R1269,T1269,V1269,X1269,Z1269,AB1269,AD1269)</f>
        <v>205.06</v>
      </c>
      <c r="K1269" s="37">
        <f t="shared" si="2692"/>
        <v>262</v>
      </c>
      <c r="L1269" s="38">
        <f t="shared" ref="L1269:M1269" si="2693">MIN(N1269,P1269,R1269,T1269,V1269,X1269,Z1269,AB1269,AD1269)</f>
        <v>205.06</v>
      </c>
      <c r="M1269" s="38">
        <f t="shared" si="2693"/>
        <v>262</v>
      </c>
      <c r="N1269" s="38">
        <f t="shared" si="2595"/>
        <v>205.06</v>
      </c>
      <c r="O1269" s="38">
        <f t="shared" si="2596"/>
        <v>262</v>
      </c>
      <c r="P1269" s="39"/>
      <c r="Q1269" s="39"/>
      <c r="R1269" s="39"/>
      <c r="S1269" s="39"/>
      <c r="T1269" s="39"/>
      <c r="U1269" s="39"/>
      <c r="V1269" s="39"/>
      <c r="W1269" s="39"/>
      <c r="X1269" s="39"/>
      <c r="Y1269" s="39"/>
      <c r="Z1269" s="39"/>
      <c r="AA1269" s="39"/>
      <c r="AB1269" s="39"/>
      <c r="AC1269" s="39"/>
      <c r="AD1269" s="40"/>
      <c r="AE1269" s="40"/>
      <c r="AF1269" s="41">
        <f t="shared" si="2193"/>
        <v>0</v>
      </c>
      <c r="AG1269" s="42"/>
    </row>
    <row r="1270" spans="1:33" ht="13.8">
      <c r="A1270" s="30" t="s">
        <v>5924</v>
      </c>
      <c r="B1270" s="30" t="s">
        <v>5925</v>
      </c>
      <c r="C1270" s="43"/>
      <c r="D1270" s="44"/>
      <c r="E1270" s="44"/>
      <c r="F1270" s="35">
        <f t="shared" si="2581"/>
        <v>0</v>
      </c>
      <c r="G1270" s="35">
        <f t="shared" si="2582"/>
        <v>0</v>
      </c>
      <c r="H1270" s="35">
        <f t="shared" si="2160"/>
        <v>0</v>
      </c>
      <c r="I1270" s="21">
        <f t="shared" si="2691"/>
        <v>28</v>
      </c>
      <c r="J1270" s="37">
        <f t="shared" ref="J1270:K1270" si="2694">MAX(N1270,P1270,R1270,T1270,V1270,X1270,Z1270,AB1270,AD1270)</f>
        <v>205.06</v>
      </c>
      <c r="K1270" s="37">
        <f t="shared" si="2694"/>
        <v>262</v>
      </c>
      <c r="L1270" s="38">
        <f t="shared" ref="L1270:M1270" si="2695">MIN(N1270,P1270,R1270,T1270,V1270,X1270,Z1270,AB1270,AD1270)</f>
        <v>205.06</v>
      </c>
      <c r="M1270" s="38">
        <f t="shared" si="2695"/>
        <v>262</v>
      </c>
      <c r="N1270" s="38">
        <f t="shared" si="2595"/>
        <v>205.06</v>
      </c>
      <c r="O1270" s="38">
        <f t="shared" si="2596"/>
        <v>262</v>
      </c>
      <c r="P1270" s="39"/>
      <c r="Q1270" s="39"/>
      <c r="R1270" s="39"/>
      <c r="S1270" s="39"/>
      <c r="T1270" s="39"/>
      <c r="U1270" s="39"/>
      <c r="V1270" s="39"/>
      <c r="W1270" s="39"/>
      <c r="X1270" s="39"/>
      <c r="Y1270" s="39"/>
      <c r="Z1270" s="39"/>
      <c r="AA1270" s="39"/>
      <c r="AB1270" s="39"/>
      <c r="AC1270" s="39"/>
      <c r="AD1270" s="40"/>
      <c r="AE1270" s="40"/>
      <c r="AF1270" s="41">
        <f t="shared" si="2193"/>
        <v>0</v>
      </c>
      <c r="AG1270" s="42"/>
    </row>
    <row r="1271" spans="1:33" ht="13.8">
      <c r="A1271" s="30" t="s">
        <v>5926</v>
      </c>
      <c r="B1271" s="30" t="s">
        <v>5927</v>
      </c>
      <c r="C1271" s="43"/>
      <c r="D1271" s="44"/>
      <c r="E1271" s="44"/>
      <c r="F1271" s="35">
        <f t="shared" si="2581"/>
        <v>0</v>
      </c>
      <c r="G1271" s="35">
        <f t="shared" si="2582"/>
        <v>0</v>
      </c>
      <c r="H1271" s="35">
        <f t="shared" si="2160"/>
        <v>0</v>
      </c>
      <c r="I1271" s="21">
        <f t="shared" si="2691"/>
        <v>28</v>
      </c>
      <c r="J1271" s="37">
        <f t="shared" ref="J1271:K1271" si="2696">MAX(N1271,P1271,R1271,T1271,V1271,X1271,Z1271,AB1271,AD1271)</f>
        <v>371.66</v>
      </c>
      <c r="K1271" s="37">
        <f t="shared" si="2696"/>
        <v>476</v>
      </c>
      <c r="L1271" s="38">
        <f t="shared" ref="L1271:M1271" si="2697">MIN(N1271,P1271,R1271,T1271,V1271,X1271,Z1271,AB1271,AD1271)</f>
        <v>371.66</v>
      </c>
      <c r="M1271" s="38">
        <f t="shared" si="2697"/>
        <v>476</v>
      </c>
      <c r="N1271" s="38">
        <f t="shared" si="2595"/>
        <v>371.66</v>
      </c>
      <c r="O1271" s="38">
        <f t="shared" si="2596"/>
        <v>476</v>
      </c>
      <c r="P1271" s="39"/>
      <c r="Q1271" s="39"/>
      <c r="R1271" s="39"/>
      <c r="S1271" s="39"/>
      <c r="T1271" s="39"/>
      <c r="U1271" s="39"/>
      <c r="V1271" s="39"/>
      <c r="W1271" s="39"/>
      <c r="X1271" s="39"/>
      <c r="Y1271" s="39"/>
      <c r="Z1271" s="39"/>
      <c r="AA1271" s="39"/>
      <c r="AB1271" s="39"/>
      <c r="AC1271" s="39"/>
      <c r="AD1271" s="40"/>
      <c r="AE1271" s="40"/>
      <c r="AF1271" s="41">
        <f t="shared" si="2193"/>
        <v>0</v>
      </c>
      <c r="AG1271" s="42"/>
    </row>
    <row r="1272" spans="1:33" ht="13.8">
      <c r="A1272" s="30" t="s">
        <v>5928</v>
      </c>
      <c r="B1272" s="30" t="s">
        <v>5929</v>
      </c>
      <c r="C1272" s="43"/>
      <c r="D1272" s="44"/>
      <c r="E1272" s="44"/>
      <c r="F1272" s="35">
        <f t="shared" si="2581"/>
        <v>0</v>
      </c>
      <c r="G1272" s="35">
        <f t="shared" si="2582"/>
        <v>0</v>
      </c>
      <c r="H1272" s="35">
        <f t="shared" si="2160"/>
        <v>0</v>
      </c>
      <c r="I1272" s="21">
        <f t="shared" si="2691"/>
        <v>28</v>
      </c>
      <c r="J1272" s="37">
        <f t="shared" ref="J1272:K1272" si="2698">MAX(N1272,P1272,R1272,T1272,V1272,X1272,Z1272,AB1272,AD1272)</f>
        <v>525.46</v>
      </c>
      <c r="K1272" s="37">
        <f t="shared" si="2698"/>
        <v>673</v>
      </c>
      <c r="L1272" s="38">
        <f t="shared" ref="L1272:M1272" si="2699">MIN(N1272,P1272,R1272,T1272,V1272,X1272,Z1272,AB1272,AD1272)</f>
        <v>525.46</v>
      </c>
      <c r="M1272" s="38">
        <f t="shared" si="2699"/>
        <v>673</v>
      </c>
      <c r="N1272" s="38">
        <f t="shared" si="2595"/>
        <v>525.46</v>
      </c>
      <c r="O1272" s="38">
        <f t="shared" si="2596"/>
        <v>673</v>
      </c>
      <c r="P1272" s="39"/>
      <c r="Q1272" s="39"/>
      <c r="R1272" s="39"/>
      <c r="S1272" s="39"/>
      <c r="T1272" s="39"/>
      <c r="U1272" s="39"/>
      <c r="V1272" s="39"/>
      <c r="W1272" s="39"/>
      <c r="X1272" s="39"/>
      <c r="Y1272" s="39"/>
      <c r="Z1272" s="39"/>
      <c r="AA1272" s="39"/>
      <c r="AB1272" s="39"/>
      <c r="AC1272" s="39"/>
      <c r="AD1272" s="40"/>
      <c r="AE1272" s="40"/>
      <c r="AF1272" s="41">
        <f t="shared" si="2193"/>
        <v>0</v>
      </c>
      <c r="AG1272" s="42"/>
    </row>
    <row r="1273" spans="1:33" ht="13.8">
      <c r="A1273" s="30" t="s">
        <v>5930</v>
      </c>
      <c r="B1273" s="30" t="s">
        <v>5931</v>
      </c>
      <c r="C1273" s="43"/>
      <c r="D1273" s="44"/>
      <c r="E1273" s="44"/>
      <c r="F1273" s="35">
        <f t="shared" si="2581"/>
        <v>0</v>
      </c>
      <c r="G1273" s="35">
        <f t="shared" si="2582"/>
        <v>0</v>
      </c>
      <c r="H1273" s="35">
        <f t="shared" si="2160"/>
        <v>0</v>
      </c>
      <c r="I1273" s="21">
        <f t="shared" si="2691"/>
        <v>28</v>
      </c>
      <c r="J1273" s="37">
        <f t="shared" ref="J1273:K1273" si="2700">MAX(N1273,P1273,R1273,T1273,V1273,X1273,Z1273,AB1273,AD1273)</f>
        <v>525.46</v>
      </c>
      <c r="K1273" s="37">
        <f t="shared" si="2700"/>
        <v>673</v>
      </c>
      <c r="L1273" s="38">
        <f t="shared" ref="L1273:M1273" si="2701">MIN(N1273,P1273,R1273,T1273,V1273,X1273,Z1273,AB1273,AD1273)</f>
        <v>525.46</v>
      </c>
      <c r="M1273" s="38">
        <f t="shared" si="2701"/>
        <v>673</v>
      </c>
      <c r="N1273" s="38">
        <f t="shared" si="2595"/>
        <v>525.46</v>
      </c>
      <c r="O1273" s="38">
        <f t="shared" si="2596"/>
        <v>673</v>
      </c>
      <c r="P1273" s="39"/>
      <c r="Q1273" s="39"/>
      <c r="R1273" s="39"/>
      <c r="S1273" s="39"/>
      <c r="T1273" s="39"/>
      <c r="U1273" s="39"/>
      <c r="V1273" s="39"/>
      <c r="W1273" s="39"/>
      <c r="X1273" s="39"/>
      <c r="Y1273" s="39"/>
      <c r="Z1273" s="39"/>
      <c r="AA1273" s="39"/>
      <c r="AB1273" s="39"/>
      <c r="AC1273" s="39"/>
      <c r="AD1273" s="40"/>
      <c r="AE1273" s="40"/>
      <c r="AF1273" s="41">
        <f t="shared" si="2193"/>
        <v>0</v>
      </c>
      <c r="AG1273" s="42"/>
    </row>
    <row r="1274" spans="1:33" ht="13.8">
      <c r="A1274" s="30" t="s">
        <v>5932</v>
      </c>
      <c r="B1274" s="30" t="s">
        <v>5933</v>
      </c>
      <c r="C1274" s="43"/>
      <c r="D1274" s="44"/>
      <c r="E1274" s="44"/>
      <c r="F1274" s="35">
        <f t="shared" si="2581"/>
        <v>0</v>
      </c>
      <c r="G1274" s="35">
        <f t="shared" si="2582"/>
        <v>0</v>
      </c>
      <c r="H1274" s="35">
        <f t="shared" si="2160"/>
        <v>0</v>
      </c>
      <c r="I1274" s="21">
        <f t="shared" si="2691"/>
        <v>28</v>
      </c>
      <c r="J1274" s="37">
        <f t="shared" ref="J1274:K1274" si="2702">MAX(N1274,P1274,R1274,T1274,V1274,X1274,Z1274,AB1274,AD1274)</f>
        <v>474.19</v>
      </c>
      <c r="K1274" s="37">
        <f t="shared" si="2702"/>
        <v>607</v>
      </c>
      <c r="L1274" s="38">
        <f t="shared" ref="L1274:M1274" si="2703">MIN(N1274,P1274,R1274,T1274,V1274,X1274,Z1274,AB1274,AD1274)</f>
        <v>474.19</v>
      </c>
      <c r="M1274" s="38">
        <f t="shared" si="2703"/>
        <v>607</v>
      </c>
      <c r="N1274" s="38">
        <f t="shared" si="2595"/>
        <v>474.19</v>
      </c>
      <c r="O1274" s="38">
        <f t="shared" si="2596"/>
        <v>607</v>
      </c>
      <c r="P1274" s="39"/>
      <c r="Q1274" s="39"/>
      <c r="R1274" s="39"/>
      <c r="S1274" s="39"/>
      <c r="T1274" s="39"/>
      <c r="U1274" s="39"/>
      <c r="V1274" s="39"/>
      <c r="W1274" s="39"/>
      <c r="X1274" s="39"/>
      <c r="Y1274" s="39"/>
      <c r="Z1274" s="39"/>
      <c r="AA1274" s="39"/>
      <c r="AB1274" s="39"/>
      <c r="AC1274" s="39"/>
      <c r="AD1274" s="40"/>
      <c r="AE1274" s="40"/>
      <c r="AF1274" s="41">
        <f t="shared" si="2193"/>
        <v>0</v>
      </c>
      <c r="AG1274" s="42"/>
    </row>
    <row r="1275" spans="1:33" ht="13.8">
      <c r="A1275" s="30" t="s">
        <v>5934</v>
      </c>
      <c r="B1275" s="30" t="s">
        <v>5935</v>
      </c>
      <c r="C1275" s="43"/>
      <c r="D1275" s="44"/>
      <c r="E1275" s="44"/>
      <c r="F1275" s="35">
        <f t="shared" si="2581"/>
        <v>0</v>
      </c>
      <c r="G1275" s="35">
        <f t="shared" si="2582"/>
        <v>0</v>
      </c>
      <c r="H1275" s="35">
        <f t="shared" si="2160"/>
        <v>0</v>
      </c>
      <c r="I1275" s="21">
        <f t="shared" si="2691"/>
        <v>28</v>
      </c>
      <c r="J1275" s="37">
        <f t="shared" ref="J1275:K1275" si="2704">MAX(N1275,P1275,R1275,T1275,V1275,X1275,Z1275,AB1275,AD1275)</f>
        <v>813.82</v>
      </c>
      <c r="K1275" s="37">
        <f t="shared" si="2704"/>
        <v>1042</v>
      </c>
      <c r="L1275" s="38">
        <f t="shared" ref="L1275:M1275" si="2705">MIN(N1275,P1275,R1275,T1275,V1275,X1275,Z1275,AB1275,AD1275)</f>
        <v>813.82</v>
      </c>
      <c r="M1275" s="38">
        <f t="shared" si="2705"/>
        <v>1042</v>
      </c>
      <c r="N1275" s="38">
        <f t="shared" si="2595"/>
        <v>813.82</v>
      </c>
      <c r="O1275" s="38">
        <f t="shared" si="2596"/>
        <v>1042</v>
      </c>
      <c r="P1275" s="39"/>
      <c r="Q1275" s="39"/>
      <c r="R1275" s="39"/>
      <c r="S1275" s="39"/>
      <c r="T1275" s="39"/>
      <c r="U1275" s="39"/>
      <c r="V1275" s="39"/>
      <c r="W1275" s="39"/>
      <c r="X1275" s="39"/>
      <c r="Y1275" s="39"/>
      <c r="Z1275" s="39"/>
      <c r="AA1275" s="39"/>
      <c r="AB1275" s="39"/>
      <c r="AC1275" s="39"/>
      <c r="AD1275" s="40"/>
      <c r="AE1275" s="40"/>
      <c r="AF1275" s="41">
        <f t="shared" si="2193"/>
        <v>0</v>
      </c>
      <c r="AG1275" s="42"/>
    </row>
    <row r="1276" spans="1:33" ht="13.8">
      <c r="A1276" s="30" t="s">
        <v>5936</v>
      </c>
      <c r="B1276" s="30" t="s">
        <v>5937</v>
      </c>
      <c r="C1276" s="43"/>
      <c r="D1276" s="44"/>
      <c r="E1276" s="44"/>
      <c r="F1276" s="35">
        <f t="shared" si="2581"/>
        <v>0</v>
      </c>
      <c r="G1276" s="35">
        <f t="shared" si="2582"/>
        <v>0</v>
      </c>
      <c r="H1276" s="35">
        <f t="shared" si="2160"/>
        <v>0</v>
      </c>
      <c r="I1276" s="21">
        <f t="shared" si="2691"/>
        <v>28</v>
      </c>
      <c r="J1276" s="37">
        <f t="shared" ref="J1276:K1276" si="2706">MAX(N1276,P1276,R1276,T1276,V1276,X1276,Z1276,AB1276,AD1276)</f>
        <v>589.54</v>
      </c>
      <c r="K1276" s="37">
        <f t="shared" si="2706"/>
        <v>755</v>
      </c>
      <c r="L1276" s="38">
        <f t="shared" ref="L1276:M1276" si="2707">MIN(N1276,P1276,R1276,T1276,V1276,X1276,Z1276,AB1276,AD1276)</f>
        <v>589.54</v>
      </c>
      <c r="M1276" s="38">
        <f t="shared" si="2707"/>
        <v>755</v>
      </c>
      <c r="N1276" s="38">
        <f t="shared" si="2595"/>
        <v>589.54</v>
      </c>
      <c r="O1276" s="38">
        <f t="shared" si="2596"/>
        <v>755</v>
      </c>
      <c r="P1276" s="39"/>
      <c r="Q1276" s="39"/>
      <c r="R1276" s="39"/>
      <c r="S1276" s="39"/>
      <c r="T1276" s="39"/>
      <c r="U1276" s="39"/>
      <c r="V1276" s="39"/>
      <c r="W1276" s="39"/>
      <c r="X1276" s="39"/>
      <c r="Y1276" s="39"/>
      <c r="Z1276" s="39"/>
      <c r="AA1276" s="39"/>
      <c r="AB1276" s="39"/>
      <c r="AC1276" s="39"/>
      <c r="AD1276" s="40"/>
      <c r="AE1276" s="40"/>
      <c r="AF1276" s="41">
        <f t="shared" si="2193"/>
        <v>0</v>
      </c>
      <c r="AG1276" s="42"/>
    </row>
    <row r="1277" spans="1:33" ht="27.6">
      <c r="A1277" s="30" t="s">
        <v>5938</v>
      </c>
      <c r="B1277" s="30" t="s">
        <v>5939</v>
      </c>
      <c r="C1277" s="43"/>
      <c r="D1277" s="44"/>
      <c r="E1277" s="44"/>
      <c r="F1277" s="35">
        <f t="shared" si="2581"/>
        <v>0</v>
      </c>
      <c r="G1277" s="35">
        <f t="shared" si="2582"/>
        <v>0</v>
      </c>
      <c r="H1277" s="35">
        <f t="shared" si="2160"/>
        <v>0</v>
      </c>
      <c r="I1277" s="21">
        <f t="shared" si="2691"/>
        <v>28</v>
      </c>
      <c r="J1277" s="37">
        <f t="shared" ref="J1277:K1277" si="2708">MAX(N1277,P1277,R1277,T1277,V1277,X1277,Z1277,AB1277,AD1277)</f>
        <v>1031.69</v>
      </c>
      <c r="K1277" s="37">
        <f t="shared" si="2708"/>
        <v>1321</v>
      </c>
      <c r="L1277" s="38">
        <f t="shared" ref="L1277:M1277" si="2709">MIN(N1277,P1277,R1277,T1277,V1277,X1277,Z1277,AB1277,AD1277)</f>
        <v>1031.69</v>
      </c>
      <c r="M1277" s="38">
        <f t="shared" si="2709"/>
        <v>1321</v>
      </c>
      <c r="N1277" s="38">
        <f t="shared" si="2595"/>
        <v>1031.69</v>
      </c>
      <c r="O1277" s="38">
        <f t="shared" si="2596"/>
        <v>1321</v>
      </c>
      <c r="P1277" s="39"/>
      <c r="Q1277" s="39"/>
      <c r="R1277" s="39"/>
      <c r="S1277" s="39"/>
      <c r="T1277" s="39"/>
      <c r="U1277" s="39"/>
      <c r="V1277" s="39"/>
      <c r="W1277" s="39"/>
      <c r="X1277" s="39"/>
      <c r="Y1277" s="39"/>
      <c r="Z1277" s="39"/>
      <c r="AA1277" s="39"/>
      <c r="AB1277" s="39"/>
      <c r="AC1277" s="39"/>
      <c r="AD1277" s="40"/>
      <c r="AE1277" s="40"/>
      <c r="AF1277" s="41">
        <f t="shared" si="2193"/>
        <v>0</v>
      </c>
      <c r="AG1277" s="42"/>
    </row>
    <row r="1278" spans="1:33" ht="27.6">
      <c r="A1278" s="30" t="s">
        <v>5940</v>
      </c>
      <c r="B1278" s="30" t="s">
        <v>5941</v>
      </c>
      <c r="C1278" s="43"/>
      <c r="D1278" s="44"/>
      <c r="E1278" s="44"/>
      <c r="F1278" s="35">
        <f t="shared" si="2581"/>
        <v>0</v>
      </c>
      <c r="G1278" s="35">
        <f t="shared" si="2582"/>
        <v>0</v>
      </c>
      <c r="H1278" s="35">
        <f t="shared" ref="H1278:H1532" si="2710">(E1278+F1278)-G1278</f>
        <v>0</v>
      </c>
      <c r="I1278" s="21">
        <f t="shared" si="2691"/>
        <v>28</v>
      </c>
      <c r="J1278" s="37">
        <f t="shared" ref="J1278:K1278" si="2711">MAX(N1278,P1278,R1278,T1278,V1278,X1278,Z1278,AB1278,AD1278)</f>
        <v>666.43</v>
      </c>
      <c r="K1278" s="37">
        <f t="shared" si="2711"/>
        <v>853</v>
      </c>
      <c r="L1278" s="38">
        <f t="shared" ref="L1278:M1278" si="2712">MIN(N1278,P1278,R1278,T1278,V1278,X1278,Z1278,AB1278,AD1278)</f>
        <v>666.43</v>
      </c>
      <c r="M1278" s="38">
        <f t="shared" si="2712"/>
        <v>853</v>
      </c>
      <c r="N1278" s="38">
        <f t="shared" si="2595"/>
        <v>666.43</v>
      </c>
      <c r="O1278" s="38">
        <f t="shared" si="2596"/>
        <v>853</v>
      </c>
      <c r="P1278" s="39"/>
      <c r="Q1278" s="39"/>
      <c r="R1278" s="39"/>
      <c r="S1278" s="39"/>
      <c r="T1278" s="39"/>
      <c r="U1278" s="39"/>
      <c r="V1278" s="39"/>
      <c r="W1278" s="39"/>
      <c r="X1278" s="39"/>
      <c r="Y1278" s="39"/>
      <c r="Z1278" s="39"/>
      <c r="AA1278" s="39"/>
      <c r="AB1278" s="39"/>
      <c r="AC1278" s="39"/>
      <c r="AD1278" s="40"/>
      <c r="AE1278" s="40"/>
      <c r="AF1278" s="41">
        <f t="shared" si="2193"/>
        <v>0</v>
      </c>
      <c r="AG1278" s="42"/>
    </row>
    <row r="1279" spans="1:33" ht="27.6">
      <c r="A1279" s="30" t="s">
        <v>5942</v>
      </c>
      <c r="B1279" s="30" t="s">
        <v>5943</v>
      </c>
      <c r="C1279" s="43"/>
      <c r="D1279" s="44"/>
      <c r="E1279" s="44"/>
      <c r="F1279" s="35">
        <f t="shared" si="2581"/>
        <v>0</v>
      </c>
      <c r="G1279" s="35">
        <f t="shared" si="2582"/>
        <v>0</v>
      </c>
      <c r="H1279" s="35">
        <f t="shared" si="2710"/>
        <v>0</v>
      </c>
      <c r="I1279" s="21">
        <f t="shared" si="2691"/>
        <v>28</v>
      </c>
      <c r="J1279" s="37">
        <f t="shared" ref="J1279:K1279" si="2713">MAX(N1279,P1279,R1279,T1279,V1279,X1279,Z1279,AB1279,AD1279)</f>
        <v>666.43</v>
      </c>
      <c r="K1279" s="37">
        <f t="shared" si="2713"/>
        <v>853</v>
      </c>
      <c r="L1279" s="38">
        <f t="shared" ref="L1279:M1279" si="2714">MIN(N1279,P1279,R1279,T1279,V1279,X1279,Z1279,AB1279,AD1279)</f>
        <v>666.43</v>
      </c>
      <c r="M1279" s="38">
        <f t="shared" si="2714"/>
        <v>853</v>
      </c>
      <c r="N1279" s="38">
        <f t="shared" si="2595"/>
        <v>666.43</v>
      </c>
      <c r="O1279" s="38">
        <f t="shared" si="2596"/>
        <v>853</v>
      </c>
      <c r="P1279" s="39"/>
      <c r="Q1279" s="39"/>
      <c r="R1279" s="39"/>
      <c r="S1279" s="39"/>
      <c r="T1279" s="39"/>
      <c r="U1279" s="39"/>
      <c r="V1279" s="39"/>
      <c r="W1279" s="39"/>
      <c r="X1279" s="39"/>
      <c r="Y1279" s="39"/>
      <c r="Z1279" s="39"/>
      <c r="AA1279" s="39"/>
      <c r="AB1279" s="39"/>
      <c r="AC1279" s="39"/>
      <c r="AD1279" s="40"/>
      <c r="AE1279" s="40"/>
      <c r="AF1279" s="41">
        <f t="shared" si="2193"/>
        <v>0</v>
      </c>
      <c r="AG1279" s="42"/>
    </row>
    <row r="1280" spans="1:33" ht="27.6">
      <c r="A1280" s="30" t="s">
        <v>5944</v>
      </c>
      <c r="B1280" s="30" t="s">
        <v>5945</v>
      </c>
      <c r="C1280" s="43"/>
      <c r="D1280" s="44"/>
      <c r="E1280" s="44"/>
      <c r="F1280" s="35">
        <f t="shared" si="2581"/>
        <v>0</v>
      </c>
      <c r="G1280" s="35">
        <f t="shared" si="2582"/>
        <v>0</v>
      </c>
      <c r="H1280" s="35">
        <f t="shared" si="2710"/>
        <v>0</v>
      </c>
      <c r="I1280" s="21">
        <f t="shared" si="2691"/>
        <v>28</v>
      </c>
      <c r="J1280" s="37">
        <f t="shared" ref="J1280:K1280" si="2715">MAX(N1280,P1280,R1280,T1280,V1280,X1280,Z1280,AB1280,AD1280)</f>
        <v>627.98</v>
      </c>
      <c r="K1280" s="37">
        <f t="shared" si="2715"/>
        <v>804</v>
      </c>
      <c r="L1280" s="38">
        <f t="shared" ref="L1280:M1280" si="2716">MIN(N1280,P1280,R1280,T1280,V1280,X1280,Z1280,AB1280,AD1280)</f>
        <v>627.98</v>
      </c>
      <c r="M1280" s="38">
        <f t="shared" si="2716"/>
        <v>804</v>
      </c>
      <c r="N1280" s="38">
        <f t="shared" si="2595"/>
        <v>627.98</v>
      </c>
      <c r="O1280" s="38">
        <f t="shared" si="2596"/>
        <v>804</v>
      </c>
      <c r="P1280" s="39"/>
      <c r="Q1280" s="39"/>
      <c r="R1280" s="39"/>
      <c r="S1280" s="39"/>
      <c r="T1280" s="39"/>
      <c r="U1280" s="39"/>
      <c r="V1280" s="39"/>
      <c r="W1280" s="39"/>
      <c r="X1280" s="39"/>
      <c r="Y1280" s="39"/>
      <c r="Z1280" s="39"/>
      <c r="AA1280" s="39"/>
      <c r="AB1280" s="39"/>
      <c r="AC1280" s="39"/>
      <c r="AD1280" s="40"/>
      <c r="AE1280" s="40"/>
      <c r="AF1280" s="41">
        <f t="shared" si="2193"/>
        <v>0</v>
      </c>
      <c r="AG1280" s="42"/>
    </row>
    <row r="1281" spans="1:33" ht="27.6">
      <c r="A1281" s="30" t="s">
        <v>5946</v>
      </c>
      <c r="B1281" s="30" t="s">
        <v>5947</v>
      </c>
      <c r="C1281" s="43"/>
      <c r="D1281" s="44"/>
      <c r="E1281" s="44"/>
      <c r="F1281" s="35">
        <f t="shared" si="2581"/>
        <v>0</v>
      </c>
      <c r="G1281" s="35">
        <f t="shared" si="2582"/>
        <v>0</v>
      </c>
      <c r="H1281" s="35">
        <f t="shared" si="2710"/>
        <v>0</v>
      </c>
      <c r="I1281" s="21">
        <f t="shared" si="2691"/>
        <v>28</v>
      </c>
      <c r="J1281" s="37">
        <f t="shared" ref="J1281:K1281" si="2717">MAX(N1281,P1281,R1281,T1281,V1281,X1281,Z1281,AB1281,AD1281)</f>
        <v>967.61</v>
      </c>
      <c r="K1281" s="37">
        <f t="shared" si="2717"/>
        <v>1239</v>
      </c>
      <c r="L1281" s="38">
        <f t="shared" ref="L1281:M1281" si="2718">MIN(N1281,P1281,R1281,T1281,V1281,X1281,Z1281,AB1281,AD1281)</f>
        <v>967.61</v>
      </c>
      <c r="M1281" s="38">
        <f t="shared" si="2718"/>
        <v>1239</v>
      </c>
      <c r="N1281" s="38">
        <f t="shared" si="2595"/>
        <v>967.61</v>
      </c>
      <c r="O1281" s="38">
        <f t="shared" si="2596"/>
        <v>1239</v>
      </c>
      <c r="P1281" s="39"/>
      <c r="Q1281" s="39"/>
      <c r="R1281" s="39"/>
      <c r="S1281" s="39"/>
      <c r="T1281" s="39"/>
      <c r="U1281" s="39"/>
      <c r="V1281" s="39"/>
      <c r="W1281" s="39"/>
      <c r="X1281" s="39"/>
      <c r="Y1281" s="39"/>
      <c r="Z1281" s="39"/>
      <c r="AA1281" s="39"/>
      <c r="AB1281" s="39"/>
      <c r="AC1281" s="39"/>
      <c r="AD1281" s="40"/>
      <c r="AE1281" s="40"/>
      <c r="AF1281" s="41">
        <f t="shared" si="2193"/>
        <v>0</v>
      </c>
      <c r="AG1281" s="42"/>
    </row>
    <row r="1282" spans="1:33" ht="27.6">
      <c r="A1282" s="30" t="s">
        <v>5948</v>
      </c>
      <c r="B1282" s="30" t="s">
        <v>5949</v>
      </c>
      <c r="C1282" s="43"/>
      <c r="D1282" s="44"/>
      <c r="E1282" s="44"/>
      <c r="F1282" s="35">
        <f t="shared" si="2581"/>
        <v>0</v>
      </c>
      <c r="G1282" s="35">
        <f t="shared" si="2582"/>
        <v>0</v>
      </c>
      <c r="H1282" s="35">
        <f t="shared" si="2710"/>
        <v>0</v>
      </c>
      <c r="I1282" s="21">
        <f t="shared" si="2691"/>
        <v>28</v>
      </c>
      <c r="J1282" s="37">
        <f t="shared" ref="J1282:K1282" si="2719">MAX(N1282,P1282,R1282,T1282,V1282,X1282,Z1282,AB1282,AD1282)</f>
        <v>954.79</v>
      </c>
      <c r="K1282" s="37">
        <f t="shared" si="2719"/>
        <v>1222</v>
      </c>
      <c r="L1282" s="38">
        <f t="shared" ref="L1282:M1282" si="2720">MIN(N1282,P1282,R1282,T1282,V1282,X1282,Z1282,AB1282,AD1282)</f>
        <v>954.79</v>
      </c>
      <c r="M1282" s="38">
        <f t="shared" si="2720"/>
        <v>1222</v>
      </c>
      <c r="N1282" s="38">
        <f t="shared" si="2595"/>
        <v>954.79</v>
      </c>
      <c r="O1282" s="38">
        <f t="shared" si="2596"/>
        <v>1222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39"/>
      <c r="AA1282" s="39"/>
      <c r="AB1282" s="39"/>
      <c r="AC1282" s="39"/>
      <c r="AD1282" s="40"/>
      <c r="AE1282" s="40"/>
      <c r="AF1282" s="41">
        <f t="shared" si="2193"/>
        <v>0</v>
      </c>
      <c r="AG1282" s="42"/>
    </row>
    <row r="1283" spans="1:33" ht="13.8">
      <c r="A1283" s="30" t="s">
        <v>5950</v>
      </c>
      <c r="B1283" s="30" t="s">
        <v>5951</v>
      </c>
      <c r="C1283" s="43"/>
      <c r="D1283" s="44"/>
      <c r="E1283" s="44"/>
      <c r="F1283" s="35">
        <f t="shared" ref="F1283:F1346" si="2721">IFERROR(SUMIF(Purchase_ItemCode, A1283, Purchase_Qty), 0)</f>
        <v>0</v>
      </c>
      <c r="G1283" s="35">
        <f t="shared" ref="G1283:G1346" si="2722">IFERROR(COUNTIF(Sales_PartCode, A1283), 0)</f>
        <v>0</v>
      </c>
      <c r="H1283" s="35">
        <f t="shared" si="2710"/>
        <v>0</v>
      </c>
      <c r="I1283" s="21">
        <f t="shared" si="2691"/>
        <v>28</v>
      </c>
      <c r="J1283" s="37">
        <f t="shared" ref="J1283:K1283" si="2723">MAX(N1283,P1283,R1283,T1283,V1283,X1283,Z1283,AB1283,AD1283)</f>
        <v>1121.4000000000001</v>
      </c>
      <c r="K1283" s="37">
        <f t="shared" si="2723"/>
        <v>1435</v>
      </c>
      <c r="L1283" s="38">
        <f t="shared" ref="L1283:M1283" si="2724">MIN(N1283,P1283,R1283,T1283,V1283,X1283,Z1283,AB1283,AD1283)</f>
        <v>1121.4000000000001</v>
      </c>
      <c r="M1283" s="38">
        <f t="shared" si="2724"/>
        <v>1435</v>
      </c>
      <c r="N1283" s="38">
        <f t="shared" si="2595"/>
        <v>1121.4000000000001</v>
      </c>
      <c r="O1283" s="38">
        <f t="shared" si="2596"/>
        <v>1435</v>
      </c>
      <c r="P1283" s="39"/>
      <c r="Q1283" s="39"/>
      <c r="R1283" s="39"/>
      <c r="S1283" s="39"/>
      <c r="T1283" s="39"/>
      <c r="U1283" s="39"/>
      <c r="V1283" s="39"/>
      <c r="W1283" s="39"/>
      <c r="X1283" s="39"/>
      <c r="Y1283" s="39"/>
      <c r="Z1283" s="39"/>
      <c r="AA1283" s="39"/>
      <c r="AB1283" s="39"/>
      <c r="AC1283" s="39"/>
      <c r="AD1283" s="40"/>
      <c r="AE1283" s="40"/>
      <c r="AF1283" s="41">
        <f t="shared" si="2193"/>
        <v>0</v>
      </c>
      <c r="AG1283" s="42"/>
    </row>
    <row r="1284" spans="1:33" ht="27.6">
      <c r="A1284" s="30" t="s">
        <v>5952</v>
      </c>
      <c r="B1284" s="30" t="s">
        <v>5953</v>
      </c>
      <c r="C1284" s="43"/>
      <c r="D1284" s="44"/>
      <c r="E1284" s="44"/>
      <c r="F1284" s="35">
        <f t="shared" si="2721"/>
        <v>0</v>
      </c>
      <c r="G1284" s="35">
        <f t="shared" si="2722"/>
        <v>0</v>
      </c>
      <c r="H1284" s="35">
        <f t="shared" si="2710"/>
        <v>0</v>
      </c>
      <c r="I1284" s="21">
        <f t="shared" si="2691"/>
        <v>28</v>
      </c>
      <c r="J1284" s="37">
        <f t="shared" ref="J1284:K1284" si="2725">MAX(N1284,P1284,R1284,T1284,V1284,X1284,Z1284,AB1284,AD1284)</f>
        <v>711.29</v>
      </c>
      <c r="K1284" s="37">
        <f t="shared" si="2725"/>
        <v>910</v>
      </c>
      <c r="L1284" s="38">
        <f t="shared" ref="L1284:M1284" si="2726">MIN(N1284,P1284,R1284,T1284,V1284,X1284,Z1284,AB1284,AD1284)</f>
        <v>711.29</v>
      </c>
      <c r="M1284" s="38">
        <f t="shared" si="2726"/>
        <v>910</v>
      </c>
      <c r="N1284" s="38">
        <f t="shared" si="2595"/>
        <v>711.29</v>
      </c>
      <c r="O1284" s="38">
        <f t="shared" si="2596"/>
        <v>910</v>
      </c>
      <c r="P1284" s="39"/>
      <c r="Q1284" s="39"/>
      <c r="R1284" s="39"/>
      <c r="S1284" s="39"/>
      <c r="T1284" s="39"/>
      <c r="U1284" s="39"/>
      <c r="V1284" s="39"/>
      <c r="W1284" s="39"/>
      <c r="X1284" s="39"/>
      <c r="Y1284" s="39"/>
      <c r="Z1284" s="39"/>
      <c r="AA1284" s="39"/>
      <c r="AB1284" s="39"/>
      <c r="AC1284" s="39"/>
      <c r="AD1284" s="40"/>
      <c r="AE1284" s="40"/>
      <c r="AF1284" s="41">
        <f t="shared" si="2193"/>
        <v>0</v>
      </c>
      <c r="AG1284" s="42"/>
    </row>
    <row r="1285" spans="1:33" ht="27.6">
      <c r="A1285" s="30" t="s">
        <v>5954</v>
      </c>
      <c r="B1285" s="30" t="s">
        <v>5955</v>
      </c>
      <c r="C1285" s="43"/>
      <c r="D1285" s="44"/>
      <c r="E1285" s="44"/>
      <c r="F1285" s="35">
        <f t="shared" si="2721"/>
        <v>0</v>
      </c>
      <c r="G1285" s="35">
        <f t="shared" si="2722"/>
        <v>0</v>
      </c>
      <c r="H1285" s="35">
        <f t="shared" si="2710"/>
        <v>0</v>
      </c>
      <c r="I1285" s="21">
        <f t="shared" si="2691"/>
        <v>28</v>
      </c>
      <c r="J1285" s="37">
        <f t="shared" ref="J1285:K1285" si="2727">MAX(N1285,P1285,R1285,T1285,V1285,X1285,Z1285,AB1285,AD1285)</f>
        <v>711.29</v>
      </c>
      <c r="K1285" s="37">
        <f t="shared" si="2727"/>
        <v>910</v>
      </c>
      <c r="L1285" s="38">
        <f t="shared" ref="L1285:M1285" si="2728">MIN(N1285,P1285,R1285,T1285,V1285,X1285,Z1285,AB1285,AD1285)</f>
        <v>711.29</v>
      </c>
      <c r="M1285" s="38">
        <f t="shared" si="2728"/>
        <v>910</v>
      </c>
      <c r="N1285" s="38">
        <f t="shared" si="2595"/>
        <v>711.29</v>
      </c>
      <c r="O1285" s="38">
        <f t="shared" si="2596"/>
        <v>910</v>
      </c>
      <c r="P1285" s="39"/>
      <c r="Q1285" s="39"/>
      <c r="R1285" s="39"/>
      <c r="S1285" s="39"/>
      <c r="T1285" s="39"/>
      <c r="U1285" s="39"/>
      <c r="V1285" s="39"/>
      <c r="W1285" s="39"/>
      <c r="X1285" s="39"/>
      <c r="Y1285" s="39"/>
      <c r="Z1285" s="39"/>
      <c r="AA1285" s="39"/>
      <c r="AB1285" s="39"/>
      <c r="AC1285" s="39"/>
      <c r="AD1285" s="40"/>
      <c r="AE1285" s="40"/>
      <c r="AF1285" s="41">
        <f t="shared" si="2193"/>
        <v>0</v>
      </c>
      <c r="AG1285" s="42"/>
    </row>
    <row r="1286" spans="1:33" ht="27.6">
      <c r="A1286" s="30" t="s">
        <v>5956</v>
      </c>
      <c r="B1286" s="30" t="s">
        <v>5957</v>
      </c>
      <c r="C1286" s="43"/>
      <c r="D1286" s="44"/>
      <c r="E1286" s="44"/>
      <c r="F1286" s="35">
        <f t="shared" si="2721"/>
        <v>0</v>
      </c>
      <c r="G1286" s="35">
        <f t="shared" si="2722"/>
        <v>0</v>
      </c>
      <c r="H1286" s="35">
        <f t="shared" si="2710"/>
        <v>0</v>
      </c>
      <c r="I1286" s="21">
        <f t="shared" si="2691"/>
        <v>28</v>
      </c>
      <c r="J1286" s="37">
        <f t="shared" ref="J1286:K1286" si="2729">MAX(N1286,P1286,R1286,T1286,V1286,X1286,Z1286,AB1286,AD1286)</f>
        <v>672.84</v>
      </c>
      <c r="K1286" s="37">
        <f t="shared" si="2729"/>
        <v>861</v>
      </c>
      <c r="L1286" s="38">
        <f t="shared" ref="L1286:M1286" si="2730">MIN(N1286,P1286,R1286,T1286,V1286,X1286,Z1286,AB1286,AD1286)</f>
        <v>672.84</v>
      </c>
      <c r="M1286" s="38">
        <f t="shared" si="2730"/>
        <v>861</v>
      </c>
      <c r="N1286" s="38">
        <f t="shared" si="2595"/>
        <v>672.84</v>
      </c>
      <c r="O1286" s="38">
        <f t="shared" si="2596"/>
        <v>861</v>
      </c>
      <c r="P1286" s="39"/>
      <c r="Q1286" s="39"/>
      <c r="R1286" s="39"/>
      <c r="S1286" s="39"/>
      <c r="T1286" s="39"/>
      <c r="U1286" s="39"/>
      <c r="V1286" s="39"/>
      <c r="W1286" s="39"/>
      <c r="X1286" s="39"/>
      <c r="Y1286" s="39"/>
      <c r="Z1286" s="39"/>
      <c r="AA1286" s="39"/>
      <c r="AB1286" s="39"/>
      <c r="AC1286" s="39"/>
      <c r="AD1286" s="40"/>
      <c r="AE1286" s="40"/>
      <c r="AF1286" s="41">
        <f t="shared" si="2193"/>
        <v>0</v>
      </c>
      <c r="AG1286" s="42"/>
    </row>
    <row r="1287" spans="1:33" ht="13.8">
      <c r="A1287" s="30" t="s">
        <v>5958</v>
      </c>
      <c r="B1287" s="30" t="s">
        <v>5959</v>
      </c>
      <c r="C1287" s="43"/>
      <c r="D1287" s="44"/>
      <c r="E1287" s="44"/>
      <c r="F1287" s="35">
        <f t="shared" si="2721"/>
        <v>0</v>
      </c>
      <c r="G1287" s="35">
        <f t="shared" si="2722"/>
        <v>0</v>
      </c>
      <c r="H1287" s="35">
        <f t="shared" si="2710"/>
        <v>0</v>
      </c>
      <c r="I1287" s="21">
        <f t="shared" si="2691"/>
        <v>28</v>
      </c>
      <c r="J1287" s="37">
        <f t="shared" ref="J1287:K1287" si="2731">MAX(N1287,P1287,R1287,T1287,V1287,X1287,Z1287,AB1287,AD1287)</f>
        <v>1031.69</v>
      </c>
      <c r="K1287" s="37">
        <f t="shared" si="2731"/>
        <v>1321</v>
      </c>
      <c r="L1287" s="38">
        <f t="shared" ref="L1287:M1287" si="2732">MIN(N1287,P1287,R1287,T1287,V1287,X1287,Z1287,AB1287,AD1287)</f>
        <v>1031.69</v>
      </c>
      <c r="M1287" s="38">
        <f t="shared" si="2732"/>
        <v>1321</v>
      </c>
      <c r="N1287" s="38">
        <f t="shared" si="2595"/>
        <v>1031.69</v>
      </c>
      <c r="O1287" s="38">
        <f t="shared" si="2596"/>
        <v>1321</v>
      </c>
      <c r="P1287" s="39"/>
      <c r="Q1287" s="39"/>
      <c r="R1287" s="39"/>
      <c r="S1287" s="39"/>
      <c r="T1287" s="39"/>
      <c r="U1287" s="39"/>
      <c r="V1287" s="39"/>
      <c r="W1287" s="39"/>
      <c r="X1287" s="39"/>
      <c r="Y1287" s="39"/>
      <c r="Z1287" s="39"/>
      <c r="AA1287" s="39"/>
      <c r="AB1287" s="39"/>
      <c r="AC1287" s="39"/>
      <c r="AD1287" s="40"/>
      <c r="AE1287" s="40"/>
      <c r="AF1287" s="41">
        <f t="shared" si="2193"/>
        <v>0</v>
      </c>
      <c r="AG1287" s="42"/>
    </row>
    <row r="1288" spans="1:33" ht="13.8">
      <c r="A1288" s="30" t="s">
        <v>5960</v>
      </c>
      <c r="B1288" s="30" t="s">
        <v>5961</v>
      </c>
      <c r="C1288" s="43"/>
      <c r="D1288" s="44"/>
      <c r="E1288" s="44"/>
      <c r="F1288" s="35">
        <f t="shared" si="2721"/>
        <v>0</v>
      </c>
      <c r="G1288" s="35">
        <f t="shared" si="2722"/>
        <v>0</v>
      </c>
      <c r="H1288" s="35">
        <f t="shared" si="2710"/>
        <v>0</v>
      </c>
      <c r="I1288" s="21">
        <f t="shared" si="2691"/>
        <v>28</v>
      </c>
      <c r="J1288" s="37">
        <f t="shared" ref="J1288:K1288" si="2733">MAX(N1288,P1288,R1288,T1288,V1288,X1288,Z1288,AB1288,AD1288)</f>
        <v>1018.87</v>
      </c>
      <c r="K1288" s="37">
        <f t="shared" si="2733"/>
        <v>1304</v>
      </c>
      <c r="L1288" s="38">
        <f t="shared" ref="L1288:M1288" si="2734">MIN(N1288,P1288,R1288,T1288,V1288,X1288,Z1288,AB1288,AD1288)</f>
        <v>1018.87</v>
      </c>
      <c r="M1288" s="38">
        <f t="shared" si="2734"/>
        <v>1304</v>
      </c>
      <c r="N1288" s="38">
        <f t="shared" ref="N1288:N1351" si="2735">VLOOKUP(A1288,Inv_bef,5,FALSE)</f>
        <v>1018.87</v>
      </c>
      <c r="O1288" s="38">
        <f t="shared" ref="O1288:O1351" si="2736">VLOOKUP(A1288,Inv_bef,6,FALSE)</f>
        <v>1304</v>
      </c>
      <c r="P1288" s="39"/>
      <c r="Q1288" s="39"/>
      <c r="R1288" s="39"/>
      <c r="S1288" s="39"/>
      <c r="T1288" s="39"/>
      <c r="U1288" s="39"/>
      <c r="V1288" s="39"/>
      <c r="W1288" s="39"/>
      <c r="X1288" s="39"/>
      <c r="Y1288" s="39"/>
      <c r="Z1288" s="39"/>
      <c r="AA1288" s="39"/>
      <c r="AB1288" s="39"/>
      <c r="AC1288" s="39"/>
      <c r="AD1288" s="40"/>
      <c r="AE1288" s="40"/>
      <c r="AF1288" s="41">
        <f t="shared" si="2193"/>
        <v>0</v>
      </c>
      <c r="AG1288" s="42"/>
    </row>
    <row r="1289" spans="1:33" ht="13.8">
      <c r="A1289" s="30" t="s">
        <v>216</v>
      </c>
      <c r="B1289" s="30" t="s">
        <v>2575</v>
      </c>
      <c r="C1289" s="43"/>
      <c r="D1289" s="44">
        <v>1</v>
      </c>
      <c r="E1289" s="44">
        <v>1</v>
      </c>
      <c r="F1289" s="35">
        <f t="shared" si="2721"/>
        <v>2</v>
      </c>
      <c r="G1289" s="35">
        <f t="shared" si="2722"/>
        <v>2</v>
      </c>
      <c r="H1289" s="35">
        <f t="shared" si="2710"/>
        <v>1</v>
      </c>
      <c r="I1289" s="17">
        <v>18</v>
      </c>
      <c r="J1289" s="37">
        <f t="shared" ref="J1289:K1289" si="2737">MAX(N1289,P1289,R1289,T1289,V1289,X1289,Z1289,AB1289,AD1289)</f>
        <v>1153.44</v>
      </c>
      <c r="K1289" s="37">
        <f t="shared" si="2737"/>
        <v>1476</v>
      </c>
      <c r="L1289" s="38">
        <f t="shared" ref="L1289:M1289" si="2738">MIN(N1289,P1289,R1289,T1289,V1289,X1289,Z1289,AB1289,AD1289)</f>
        <v>1153.44</v>
      </c>
      <c r="M1289" s="38">
        <f t="shared" si="2738"/>
        <v>1476</v>
      </c>
      <c r="N1289" s="38">
        <f t="shared" si="2735"/>
        <v>1153.44</v>
      </c>
      <c r="O1289" s="38">
        <f t="shared" si="2736"/>
        <v>1476</v>
      </c>
      <c r="P1289" s="39"/>
      <c r="Q1289" s="39"/>
      <c r="R1289" s="39"/>
      <c r="S1289" s="39"/>
      <c r="T1289" s="39" t="str">
        <f t="shared" ref="T1289:T1295" si="2739">VLOOKUP(A1289,Magnus,9,FALSE)</f>
        <v>₹1069.00</v>
      </c>
      <c r="U1289" s="39" t="str">
        <f t="shared" ref="U1289:U1295" si="2740">VLOOKUP(A1289,Magnus,11,FALSE)</f>
        <v>₹1262.00</v>
      </c>
      <c r="V1289" s="39"/>
      <c r="W1289" s="39"/>
      <c r="X1289" s="39"/>
      <c r="Y1289" s="39"/>
      <c r="Z1289" s="39"/>
      <c r="AA1289" s="39"/>
      <c r="AB1289" s="39"/>
      <c r="AC1289" s="39"/>
      <c r="AD1289" s="40"/>
      <c r="AE1289" s="40"/>
      <c r="AF1289" s="41">
        <f t="shared" si="2193"/>
        <v>0</v>
      </c>
      <c r="AG1289" s="42"/>
    </row>
    <row r="1290" spans="1:33" ht="27.6">
      <c r="A1290" s="30" t="s">
        <v>566</v>
      </c>
      <c r="B1290" s="30" t="s">
        <v>1710</v>
      </c>
      <c r="C1290" s="43"/>
      <c r="D1290" s="44">
        <v>1</v>
      </c>
      <c r="E1290" s="44">
        <v>2</v>
      </c>
      <c r="F1290" s="35">
        <f t="shared" si="2721"/>
        <v>3</v>
      </c>
      <c r="G1290" s="35">
        <f t="shared" si="2722"/>
        <v>4</v>
      </c>
      <c r="H1290" s="35">
        <f t="shared" si="2710"/>
        <v>1</v>
      </c>
      <c r="I1290" s="17">
        <v>18</v>
      </c>
      <c r="J1290" s="37">
        <f t="shared" ref="J1290:K1290" si="2741">MAX(N1290,P1290,R1290,T1290,V1290,X1290,Z1290,AB1290,AD1290)</f>
        <v>801</v>
      </c>
      <c r="K1290" s="37">
        <f t="shared" si="2741"/>
        <v>1025</v>
      </c>
      <c r="L1290" s="38">
        <f t="shared" ref="L1290:M1290" si="2742">MIN(N1290,P1290,R1290,T1290,V1290,X1290,Z1290,AB1290,AD1290)</f>
        <v>734</v>
      </c>
      <c r="M1290" s="38">
        <f t="shared" si="2742"/>
        <v>867</v>
      </c>
      <c r="N1290" s="38">
        <f t="shared" si="2735"/>
        <v>801</v>
      </c>
      <c r="O1290" s="38">
        <f t="shared" si="2736"/>
        <v>1025</v>
      </c>
      <c r="P1290" s="39">
        <f>VLOOKUP(A1290,MagnusNeo,9,FALSE)</f>
        <v>734</v>
      </c>
      <c r="Q1290" s="39">
        <f>VLOOKUP(A1290,MagnusNeo,11,FALSE)</f>
        <v>867</v>
      </c>
      <c r="R1290" s="39"/>
      <c r="S1290" s="39"/>
      <c r="T1290" s="39">
        <f t="shared" si="2739"/>
        <v>734</v>
      </c>
      <c r="U1290" s="39">
        <f t="shared" si="2740"/>
        <v>867</v>
      </c>
      <c r="V1290" s="39"/>
      <c r="W1290" s="39"/>
      <c r="X1290" s="39"/>
      <c r="Y1290" s="39"/>
      <c r="Z1290" s="39"/>
      <c r="AA1290" s="39"/>
      <c r="AB1290" s="39"/>
      <c r="AC1290" s="39"/>
      <c r="AD1290" s="40"/>
      <c r="AE1290" s="40"/>
      <c r="AF1290" s="41">
        <f t="shared" si="2193"/>
        <v>0</v>
      </c>
      <c r="AG1290" s="42"/>
    </row>
    <row r="1291" spans="1:33" ht="27.6">
      <c r="A1291" s="30" t="s">
        <v>810</v>
      </c>
      <c r="B1291" s="30" t="s">
        <v>1711</v>
      </c>
      <c r="C1291" s="43"/>
      <c r="D1291" s="44">
        <v>1</v>
      </c>
      <c r="E1291" s="44">
        <v>3</v>
      </c>
      <c r="F1291" s="35">
        <f t="shared" si="2721"/>
        <v>1</v>
      </c>
      <c r="G1291" s="35">
        <f t="shared" si="2722"/>
        <v>2</v>
      </c>
      <c r="H1291" s="35">
        <f t="shared" si="2710"/>
        <v>2</v>
      </c>
      <c r="I1291" s="17">
        <v>18</v>
      </c>
      <c r="J1291" s="37">
        <f t="shared" ref="J1291:K1291" si="2743">MAX(N1291,P1291,R1291,T1291,V1291,X1291,Z1291,AB1291,AD1291)</f>
        <v>807.41</v>
      </c>
      <c r="K1291" s="37">
        <f t="shared" si="2743"/>
        <v>1033</v>
      </c>
      <c r="L1291" s="38">
        <f t="shared" ref="L1291:M1291" si="2744">MIN(N1291,P1291,R1291,T1291,V1291,X1291,Z1291,AB1291,AD1291)</f>
        <v>739</v>
      </c>
      <c r="M1291" s="38">
        <f t="shared" si="2744"/>
        <v>873</v>
      </c>
      <c r="N1291" s="38">
        <f t="shared" si="2735"/>
        <v>807.41</v>
      </c>
      <c r="O1291" s="38">
        <f t="shared" si="2736"/>
        <v>1033</v>
      </c>
      <c r="P1291" s="39">
        <f>VLOOKUP(A1291,MagnusNeo,9,FALSE)</f>
        <v>739</v>
      </c>
      <c r="Q1291" s="39">
        <f>VLOOKUP(A1291,MagnusNeo,11,FALSE)</f>
        <v>873</v>
      </c>
      <c r="R1291" s="39"/>
      <c r="S1291" s="39"/>
      <c r="T1291" s="39">
        <f t="shared" si="2739"/>
        <v>739</v>
      </c>
      <c r="U1291" s="39">
        <f t="shared" si="2740"/>
        <v>873</v>
      </c>
      <c r="V1291" s="39"/>
      <c r="W1291" s="39"/>
      <c r="X1291" s="39"/>
      <c r="Y1291" s="39"/>
      <c r="Z1291" s="39"/>
      <c r="AA1291" s="39"/>
      <c r="AB1291" s="39"/>
      <c r="AC1291" s="39"/>
      <c r="AD1291" s="40"/>
      <c r="AE1291" s="40"/>
      <c r="AF1291" s="41">
        <f t="shared" ref="AF1291:AF1545" si="2745">D1291-H1291</f>
        <v>-1</v>
      </c>
      <c r="AG1291" s="42"/>
    </row>
    <row r="1292" spans="1:33" ht="13.8">
      <c r="A1292" s="30" t="s">
        <v>2583</v>
      </c>
      <c r="B1292" s="30" t="s">
        <v>2584</v>
      </c>
      <c r="C1292" s="43"/>
      <c r="D1292" s="44">
        <v>1</v>
      </c>
      <c r="E1292" s="44">
        <v>2</v>
      </c>
      <c r="F1292" s="35">
        <f t="shared" si="2721"/>
        <v>0</v>
      </c>
      <c r="G1292" s="35">
        <f t="shared" si="2722"/>
        <v>0</v>
      </c>
      <c r="H1292" s="35">
        <f t="shared" si="2710"/>
        <v>2</v>
      </c>
      <c r="I1292" s="17">
        <v>18</v>
      </c>
      <c r="J1292" s="37">
        <f t="shared" ref="J1292:K1292" si="2746">MAX(N1292,P1292,R1292,T1292,V1292,X1292,Z1292,AB1292,AD1292)</f>
        <v>583.13</v>
      </c>
      <c r="K1292" s="37">
        <f t="shared" si="2746"/>
        <v>746</v>
      </c>
      <c r="L1292" s="38">
        <f t="shared" ref="L1292:M1292" si="2747">MIN(N1292,P1292,R1292,T1292,V1292,X1292,Z1292,AB1292,AD1292)</f>
        <v>518</v>
      </c>
      <c r="M1292" s="38">
        <f t="shared" si="2747"/>
        <v>612</v>
      </c>
      <c r="N1292" s="38">
        <f t="shared" si="2735"/>
        <v>583.13</v>
      </c>
      <c r="O1292" s="38">
        <f t="shared" si="2736"/>
        <v>746</v>
      </c>
      <c r="P1292" s="39"/>
      <c r="Q1292" s="39"/>
      <c r="R1292" s="39"/>
      <c r="S1292" s="39"/>
      <c r="T1292" s="39">
        <f t="shared" si="2739"/>
        <v>518</v>
      </c>
      <c r="U1292" s="39">
        <f t="shared" si="2740"/>
        <v>612</v>
      </c>
      <c r="V1292" s="39"/>
      <c r="W1292" s="39"/>
      <c r="X1292" s="39"/>
      <c r="Y1292" s="39"/>
      <c r="Z1292" s="39"/>
      <c r="AA1292" s="39"/>
      <c r="AB1292" s="39"/>
      <c r="AC1292" s="39"/>
      <c r="AD1292" s="40"/>
      <c r="AE1292" s="40"/>
      <c r="AF1292" s="41">
        <f t="shared" si="2745"/>
        <v>-1</v>
      </c>
      <c r="AG1292" s="42"/>
    </row>
    <row r="1293" spans="1:33" ht="27.6">
      <c r="A1293" s="30" t="s">
        <v>74</v>
      </c>
      <c r="B1293" s="30" t="s">
        <v>948</v>
      </c>
      <c r="C1293" s="43"/>
      <c r="D1293" s="44">
        <v>1</v>
      </c>
      <c r="E1293" s="44">
        <v>1</v>
      </c>
      <c r="F1293" s="35">
        <f t="shared" si="2721"/>
        <v>3</v>
      </c>
      <c r="G1293" s="35">
        <f t="shared" si="2722"/>
        <v>3</v>
      </c>
      <c r="H1293" s="35">
        <f t="shared" si="2710"/>
        <v>1</v>
      </c>
      <c r="I1293" s="17">
        <v>18</v>
      </c>
      <c r="J1293" s="37">
        <f t="shared" ref="J1293:K1293" si="2748">MAX(N1293,P1293,R1293,T1293,V1293,X1293,Z1293,AB1293,AD1293)</f>
        <v>692.06</v>
      </c>
      <c r="K1293" s="37">
        <f t="shared" si="2748"/>
        <v>886</v>
      </c>
      <c r="L1293" s="38">
        <f t="shared" ref="L1293:M1293" si="2749">MIN(N1293,P1293,R1293,T1293,V1293,X1293,Z1293,AB1293,AD1293)</f>
        <v>642</v>
      </c>
      <c r="M1293" s="38">
        <f t="shared" si="2749"/>
        <v>758</v>
      </c>
      <c r="N1293" s="38">
        <f t="shared" si="2735"/>
        <v>692.06</v>
      </c>
      <c r="O1293" s="38">
        <f t="shared" si="2736"/>
        <v>886</v>
      </c>
      <c r="P1293" s="39"/>
      <c r="Q1293" s="39"/>
      <c r="R1293" s="39"/>
      <c r="S1293" s="39"/>
      <c r="T1293" s="39">
        <f t="shared" si="2739"/>
        <v>642</v>
      </c>
      <c r="U1293" s="39">
        <f t="shared" si="2740"/>
        <v>758</v>
      </c>
      <c r="V1293" s="39"/>
      <c r="W1293" s="39"/>
      <c r="X1293" s="39"/>
      <c r="Y1293" s="39"/>
      <c r="Z1293" s="39"/>
      <c r="AA1293" s="39"/>
      <c r="AB1293" s="39"/>
      <c r="AC1293" s="39"/>
      <c r="AD1293" s="40"/>
      <c r="AE1293" s="40"/>
      <c r="AF1293" s="41">
        <f t="shared" si="2745"/>
        <v>0</v>
      </c>
      <c r="AG1293" s="42"/>
    </row>
    <row r="1294" spans="1:33" ht="27.6">
      <c r="A1294" s="30" t="s">
        <v>812</v>
      </c>
      <c r="B1294" s="30" t="s">
        <v>951</v>
      </c>
      <c r="C1294" s="43"/>
      <c r="D1294" s="44">
        <v>1</v>
      </c>
      <c r="E1294" s="44">
        <v>2</v>
      </c>
      <c r="F1294" s="35">
        <f t="shared" si="2721"/>
        <v>1</v>
      </c>
      <c r="G1294" s="35">
        <f t="shared" si="2722"/>
        <v>2</v>
      </c>
      <c r="H1294" s="35">
        <f t="shared" si="2710"/>
        <v>1</v>
      </c>
      <c r="I1294" s="17">
        <v>18</v>
      </c>
      <c r="J1294" s="37">
        <f t="shared" ref="J1294:K1294" si="2750">MAX(N1294,P1294,R1294,T1294,V1294,X1294,Z1294,AB1294,AD1294)</f>
        <v>634.39</v>
      </c>
      <c r="K1294" s="37">
        <f t="shared" si="2750"/>
        <v>812</v>
      </c>
      <c r="L1294" s="38">
        <f t="shared" ref="L1294:M1294" si="2751">MIN(N1294,P1294,R1294,T1294,V1294,X1294,Z1294,AB1294,AD1294)</f>
        <v>584</v>
      </c>
      <c r="M1294" s="38">
        <f t="shared" si="2751"/>
        <v>690</v>
      </c>
      <c r="N1294" s="38">
        <f t="shared" si="2735"/>
        <v>634.39</v>
      </c>
      <c r="O1294" s="38">
        <f t="shared" si="2736"/>
        <v>812</v>
      </c>
      <c r="P1294" s="39"/>
      <c r="Q1294" s="39"/>
      <c r="R1294" s="39"/>
      <c r="S1294" s="39"/>
      <c r="T1294" s="39">
        <f t="shared" si="2739"/>
        <v>584</v>
      </c>
      <c r="U1294" s="39">
        <f t="shared" si="2740"/>
        <v>690</v>
      </c>
      <c r="V1294" s="39"/>
      <c r="W1294" s="39"/>
      <c r="X1294" s="39"/>
      <c r="Y1294" s="39"/>
      <c r="Z1294" s="39"/>
      <c r="AA1294" s="39"/>
      <c r="AB1294" s="39"/>
      <c r="AC1294" s="39"/>
      <c r="AD1294" s="40"/>
      <c r="AE1294" s="40"/>
      <c r="AF1294" s="41">
        <f t="shared" si="2745"/>
        <v>0</v>
      </c>
      <c r="AG1294" s="42">
        <v>1</v>
      </c>
    </row>
    <row r="1295" spans="1:33" ht="27.6">
      <c r="A1295" s="30" t="s">
        <v>2585</v>
      </c>
      <c r="B1295" s="30" t="s">
        <v>2586</v>
      </c>
      <c r="C1295" s="43"/>
      <c r="D1295" s="44">
        <v>1</v>
      </c>
      <c r="E1295" s="44">
        <v>1</v>
      </c>
      <c r="F1295" s="35">
        <f t="shared" si="2721"/>
        <v>0</v>
      </c>
      <c r="G1295" s="35">
        <f t="shared" si="2722"/>
        <v>0</v>
      </c>
      <c r="H1295" s="35">
        <f t="shared" si="2710"/>
        <v>1</v>
      </c>
      <c r="I1295" s="17">
        <v>18</v>
      </c>
      <c r="J1295" s="37">
        <f t="shared" ref="J1295:K1295" si="2752">MAX(N1295,P1295,R1295,T1295,V1295,X1295,Z1295,AB1295,AD1295)</f>
        <v>281.95</v>
      </c>
      <c r="K1295" s="37">
        <f t="shared" si="2752"/>
        <v>361</v>
      </c>
      <c r="L1295" s="38">
        <f t="shared" ref="L1295:M1295" si="2753">MIN(N1295,P1295,R1295,T1295,V1295,X1295,Z1295,AB1295,AD1295)</f>
        <v>237</v>
      </c>
      <c r="M1295" s="38">
        <f t="shared" si="2753"/>
        <v>280</v>
      </c>
      <c r="N1295" s="38">
        <f t="shared" si="2735"/>
        <v>281.95</v>
      </c>
      <c r="O1295" s="38">
        <f t="shared" si="2736"/>
        <v>361</v>
      </c>
      <c r="P1295" s="39"/>
      <c r="Q1295" s="39"/>
      <c r="R1295" s="39"/>
      <c r="S1295" s="39"/>
      <c r="T1295" s="39">
        <f t="shared" si="2739"/>
        <v>237</v>
      </c>
      <c r="U1295" s="39">
        <f t="shared" si="2740"/>
        <v>280</v>
      </c>
      <c r="V1295" s="39"/>
      <c r="W1295" s="39"/>
      <c r="X1295" s="39"/>
      <c r="Y1295" s="39"/>
      <c r="Z1295" s="39"/>
      <c r="AA1295" s="39"/>
      <c r="AB1295" s="39"/>
      <c r="AC1295" s="39"/>
      <c r="AD1295" s="40"/>
      <c r="AE1295" s="40"/>
      <c r="AF1295" s="41">
        <f t="shared" si="2745"/>
        <v>0</v>
      </c>
      <c r="AG1295" s="42"/>
    </row>
    <row r="1296" spans="1:33" ht="13.8">
      <c r="A1296" s="30" t="s">
        <v>5962</v>
      </c>
      <c r="B1296" s="30" t="s">
        <v>5963</v>
      </c>
      <c r="C1296" s="43"/>
      <c r="D1296" s="44">
        <v>0</v>
      </c>
      <c r="E1296" s="44">
        <v>1</v>
      </c>
      <c r="F1296" s="35">
        <f t="shared" si="2721"/>
        <v>0</v>
      </c>
      <c r="G1296" s="35">
        <f t="shared" si="2722"/>
        <v>0</v>
      </c>
      <c r="H1296" s="35">
        <f t="shared" si="2710"/>
        <v>1</v>
      </c>
      <c r="I1296" s="21">
        <v>18</v>
      </c>
      <c r="J1296" s="37">
        <f t="shared" ref="J1296:K1296" si="2754">MAX(N1296,P1296,R1296,T1296,V1296,X1296,Z1296,AB1296,AD1296)</f>
        <v>121.75</v>
      </c>
      <c r="K1296" s="37">
        <f t="shared" si="2754"/>
        <v>156</v>
      </c>
      <c r="L1296" s="38">
        <f t="shared" ref="L1296:M1296" si="2755">MIN(N1296,P1296,R1296,T1296,V1296,X1296,Z1296,AB1296,AD1296)</f>
        <v>121.75</v>
      </c>
      <c r="M1296" s="38">
        <f t="shared" si="2755"/>
        <v>156</v>
      </c>
      <c r="N1296" s="38">
        <f t="shared" si="2735"/>
        <v>121.75</v>
      </c>
      <c r="O1296" s="38">
        <f t="shared" si="2736"/>
        <v>156</v>
      </c>
      <c r="P1296" s="39"/>
      <c r="Q1296" s="39"/>
      <c r="R1296" s="39"/>
      <c r="S1296" s="39"/>
      <c r="T1296" s="39"/>
      <c r="U1296" s="39"/>
      <c r="V1296" s="39"/>
      <c r="W1296" s="39"/>
      <c r="X1296" s="39"/>
      <c r="Y1296" s="39"/>
      <c r="Z1296" s="39"/>
      <c r="AA1296" s="39"/>
      <c r="AB1296" s="39"/>
      <c r="AC1296" s="39"/>
      <c r="AD1296" s="40"/>
      <c r="AE1296" s="40"/>
      <c r="AF1296" s="41">
        <f t="shared" si="2745"/>
        <v>-1</v>
      </c>
      <c r="AG1296" s="42"/>
    </row>
    <row r="1297" spans="1:33" ht="27.6">
      <c r="A1297" s="30" t="s">
        <v>2587</v>
      </c>
      <c r="B1297" s="30" t="s">
        <v>2588</v>
      </c>
      <c r="C1297" s="43"/>
      <c r="D1297" s="44">
        <v>0</v>
      </c>
      <c r="E1297" s="44">
        <v>1</v>
      </c>
      <c r="F1297" s="35">
        <f t="shared" si="2721"/>
        <v>0</v>
      </c>
      <c r="G1297" s="35">
        <f t="shared" si="2722"/>
        <v>0</v>
      </c>
      <c r="H1297" s="35">
        <f t="shared" si="2710"/>
        <v>1</v>
      </c>
      <c r="I1297" s="17">
        <v>18</v>
      </c>
      <c r="J1297" s="37">
        <f t="shared" ref="J1297:K1297" si="2756">MAX(N1297,P1297,R1297,T1297,V1297,X1297,Z1297,AB1297,AD1297)</f>
        <v>166.61</v>
      </c>
      <c r="K1297" s="37">
        <f t="shared" si="2756"/>
        <v>213</v>
      </c>
      <c r="L1297" s="38">
        <f t="shared" ref="L1297:M1297" si="2757">MIN(N1297,P1297,R1297,T1297,V1297,X1297,Z1297,AB1297,AD1297)</f>
        <v>146</v>
      </c>
      <c r="M1297" s="38">
        <f t="shared" si="2757"/>
        <v>173</v>
      </c>
      <c r="N1297" s="38">
        <f t="shared" si="2735"/>
        <v>166.61</v>
      </c>
      <c r="O1297" s="38">
        <f t="shared" si="2736"/>
        <v>213</v>
      </c>
      <c r="P1297" s="39"/>
      <c r="Q1297" s="39"/>
      <c r="R1297" s="39"/>
      <c r="S1297" s="39"/>
      <c r="T1297" s="39">
        <f t="shared" ref="T1297:T1302" si="2758">VLOOKUP(A1297,Magnus,9,FALSE)</f>
        <v>146</v>
      </c>
      <c r="U1297" s="39">
        <f t="shared" ref="U1297:U1302" si="2759">VLOOKUP(A1297,Magnus,11,FALSE)</f>
        <v>173</v>
      </c>
      <c r="V1297" s="39"/>
      <c r="W1297" s="39"/>
      <c r="X1297" s="39"/>
      <c r="Y1297" s="39"/>
      <c r="Z1297" s="39"/>
      <c r="AA1297" s="39"/>
      <c r="AB1297" s="39"/>
      <c r="AC1297" s="39"/>
      <c r="AD1297" s="40"/>
      <c r="AE1297" s="40"/>
      <c r="AF1297" s="41">
        <f t="shared" si="2745"/>
        <v>-1</v>
      </c>
      <c r="AG1297" s="42"/>
    </row>
    <row r="1298" spans="1:33" ht="27.6">
      <c r="A1298" s="30" t="s">
        <v>297</v>
      </c>
      <c r="B1298" s="30" t="s">
        <v>814</v>
      </c>
      <c r="C1298" s="43"/>
      <c r="D1298" s="44">
        <v>1</v>
      </c>
      <c r="E1298" s="44">
        <v>2</v>
      </c>
      <c r="F1298" s="35">
        <f t="shared" si="2721"/>
        <v>2</v>
      </c>
      <c r="G1298" s="35">
        <f t="shared" si="2722"/>
        <v>3</v>
      </c>
      <c r="H1298" s="35">
        <f t="shared" si="2710"/>
        <v>1</v>
      </c>
      <c r="I1298" s="17">
        <v>18</v>
      </c>
      <c r="J1298" s="37">
        <f t="shared" ref="J1298:K1298" si="2760">MAX(N1298,P1298,R1298,T1298,V1298,X1298,Z1298,AB1298,AD1298)</f>
        <v>499.82</v>
      </c>
      <c r="K1298" s="37">
        <f t="shared" si="2760"/>
        <v>640</v>
      </c>
      <c r="L1298" s="38">
        <f t="shared" ref="L1298:M1298" si="2761">MIN(N1298,P1298,R1298,T1298,V1298,X1298,Z1298,AB1298,AD1298)</f>
        <v>468</v>
      </c>
      <c r="M1298" s="38">
        <f t="shared" si="2761"/>
        <v>553</v>
      </c>
      <c r="N1298" s="38">
        <f t="shared" si="2735"/>
        <v>499.82</v>
      </c>
      <c r="O1298" s="38">
        <f t="shared" si="2736"/>
        <v>640</v>
      </c>
      <c r="P1298" s="39">
        <f>VLOOKUP(A1298,MagnusNeo,9,FALSE)</f>
        <v>468</v>
      </c>
      <c r="Q1298" s="39">
        <f>VLOOKUP(A1298,MagnusNeo,11,FALSE)</f>
        <v>553</v>
      </c>
      <c r="R1298" s="39"/>
      <c r="S1298" s="39"/>
      <c r="T1298" s="39">
        <f t="shared" si="2758"/>
        <v>468</v>
      </c>
      <c r="U1298" s="39">
        <f t="shared" si="2759"/>
        <v>553</v>
      </c>
      <c r="V1298" s="39"/>
      <c r="W1298" s="39"/>
      <c r="X1298" s="39"/>
      <c r="Y1298" s="39"/>
      <c r="Z1298" s="39"/>
      <c r="AA1298" s="39"/>
      <c r="AB1298" s="39"/>
      <c r="AC1298" s="39"/>
      <c r="AD1298" s="40"/>
      <c r="AE1298" s="40"/>
      <c r="AF1298" s="41">
        <f t="shared" si="2745"/>
        <v>0</v>
      </c>
      <c r="AG1298" s="42"/>
    </row>
    <row r="1299" spans="1:33" ht="27.6">
      <c r="A1299" s="30" t="s">
        <v>267</v>
      </c>
      <c r="B1299" s="30" t="s">
        <v>1712</v>
      </c>
      <c r="C1299" s="43"/>
      <c r="D1299" s="44">
        <v>1</v>
      </c>
      <c r="E1299" s="44">
        <v>2</v>
      </c>
      <c r="F1299" s="35">
        <f t="shared" si="2721"/>
        <v>2</v>
      </c>
      <c r="G1299" s="35">
        <f t="shared" si="2722"/>
        <v>3</v>
      </c>
      <c r="H1299" s="35">
        <f t="shared" si="2710"/>
        <v>1</v>
      </c>
      <c r="I1299" s="17">
        <v>18</v>
      </c>
      <c r="J1299" s="37">
        <f t="shared" ref="J1299:K1299" si="2762">MAX(N1299,P1299,R1299,T1299,V1299,X1299,Z1299,AB1299,AD1299)</f>
        <v>487.01</v>
      </c>
      <c r="K1299" s="37">
        <f t="shared" si="2762"/>
        <v>623</v>
      </c>
      <c r="L1299" s="38">
        <f t="shared" ref="L1299:M1299" si="2763">MIN(N1299,P1299,R1299,T1299,V1299,X1299,Z1299,AB1299,AD1299)</f>
        <v>470</v>
      </c>
      <c r="M1299" s="38">
        <f t="shared" si="2763"/>
        <v>555</v>
      </c>
      <c r="N1299" s="38">
        <f t="shared" si="2735"/>
        <v>487.01</v>
      </c>
      <c r="O1299" s="38">
        <f t="shared" si="2736"/>
        <v>623</v>
      </c>
      <c r="P1299" s="39">
        <f>VLOOKUP(A1299,MagnusNeo,9,FALSE)</f>
        <v>470</v>
      </c>
      <c r="Q1299" s="39">
        <f>VLOOKUP(A1299,MagnusNeo,11,FALSE)</f>
        <v>555</v>
      </c>
      <c r="R1299" s="39"/>
      <c r="S1299" s="39"/>
      <c r="T1299" s="39">
        <f t="shared" si="2758"/>
        <v>470</v>
      </c>
      <c r="U1299" s="39">
        <f t="shared" si="2759"/>
        <v>555</v>
      </c>
      <c r="V1299" s="39"/>
      <c r="W1299" s="39"/>
      <c r="X1299" s="39"/>
      <c r="Y1299" s="39"/>
      <c r="Z1299" s="39"/>
      <c r="AA1299" s="39"/>
      <c r="AB1299" s="39"/>
      <c r="AC1299" s="39"/>
      <c r="AD1299" s="40"/>
      <c r="AE1299" s="40"/>
      <c r="AF1299" s="41">
        <f t="shared" si="2745"/>
        <v>0</v>
      </c>
      <c r="AG1299" s="42"/>
    </row>
    <row r="1300" spans="1:33" ht="13.8">
      <c r="A1300" s="30" t="s">
        <v>1713</v>
      </c>
      <c r="B1300" s="30" t="s">
        <v>1714</v>
      </c>
      <c r="C1300" s="43"/>
      <c r="D1300" s="44">
        <v>1</v>
      </c>
      <c r="E1300" s="44">
        <v>1</v>
      </c>
      <c r="F1300" s="35">
        <f t="shared" si="2721"/>
        <v>0</v>
      </c>
      <c r="G1300" s="35">
        <f t="shared" si="2722"/>
        <v>0</v>
      </c>
      <c r="H1300" s="35">
        <f t="shared" si="2710"/>
        <v>1</v>
      </c>
      <c r="I1300" s="17">
        <v>18</v>
      </c>
      <c r="J1300" s="37">
        <f t="shared" ref="J1300:K1300" si="2764">MAX(N1300,P1300,R1300,T1300,V1300,X1300,Z1300,AB1300,AD1300)</f>
        <v>1063.73</v>
      </c>
      <c r="K1300" s="37">
        <f t="shared" si="2764"/>
        <v>1362</v>
      </c>
      <c r="L1300" s="38">
        <f t="shared" ref="L1300:M1300" si="2765">MIN(N1300,P1300,R1300,T1300,V1300,X1300,Z1300,AB1300,AD1300)</f>
        <v>998</v>
      </c>
      <c r="M1300" s="38">
        <f t="shared" si="2765"/>
        <v>1362</v>
      </c>
      <c r="N1300" s="38">
        <f t="shared" si="2735"/>
        <v>1063.73</v>
      </c>
      <c r="O1300" s="38">
        <f t="shared" si="2736"/>
        <v>1362</v>
      </c>
      <c r="P1300" s="39">
        <f>VLOOKUP(A1300,MagnusNeo,9,FALSE)</f>
        <v>998</v>
      </c>
      <c r="Q1300" s="39" t="str">
        <f>VLOOKUP(A1300,MagnusNeo,11,FALSE)</f>
        <v>₹1178.00</v>
      </c>
      <c r="R1300" s="39"/>
      <c r="S1300" s="39"/>
      <c r="T1300" s="39">
        <f t="shared" si="2758"/>
        <v>998</v>
      </c>
      <c r="U1300" s="39" t="str">
        <f t="shared" si="2759"/>
        <v>₹1178.00</v>
      </c>
      <c r="V1300" s="39"/>
      <c r="W1300" s="39"/>
      <c r="X1300" s="39"/>
      <c r="Y1300" s="39"/>
      <c r="Z1300" s="39"/>
      <c r="AA1300" s="39"/>
      <c r="AB1300" s="39"/>
      <c r="AC1300" s="39"/>
      <c r="AD1300" s="40"/>
      <c r="AE1300" s="40"/>
      <c r="AF1300" s="41">
        <f t="shared" si="2745"/>
        <v>0</v>
      </c>
      <c r="AG1300" s="42"/>
    </row>
    <row r="1301" spans="1:33" ht="13.8">
      <c r="A1301" s="30" t="s">
        <v>1721</v>
      </c>
      <c r="B1301" s="30" t="s">
        <v>1722</v>
      </c>
      <c r="C1301" s="43"/>
      <c r="D1301" s="44">
        <v>1</v>
      </c>
      <c r="E1301" s="44">
        <v>1</v>
      </c>
      <c r="F1301" s="35">
        <f t="shared" si="2721"/>
        <v>0</v>
      </c>
      <c r="G1301" s="35">
        <f t="shared" si="2722"/>
        <v>0</v>
      </c>
      <c r="H1301" s="35">
        <f t="shared" si="2710"/>
        <v>1</v>
      </c>
      <c r="I1301" s="17">
        <v>18</v>
      </c>
      <c r="J1301" s="37">
        <f t="shared" ref="J1301:K1301" si="2766">MAX(N1301,P1301,R1301,T1301,V1301,X1301,Z1301,AB1301,AD1301)</f>
        <v>1050.9100000000001</v>
      </c>
      <c r="K1301" s="37">
        <f t="shared" si="2766"/>
        <v>1345</v>
      </c>
      <c r="L1301" s="38">
        <f t="shared" ref="L1301:M1301" si="2767">MIN(N1301,P1301,R1301,T1301,V1301,X1301,Z1301,AB1301,AD1301)</f>
        <v>986</v>
      </c>
      <c r="M1301" s="38">
        <f t="shared" si="2767"/>
        <v>1345</v>
      </c>
      <c r="N1301" s="38">
        <f t="shared" si="2735"/>
        <v>1050.9100000000001</v>
      </c>
      <c r="O1301" s="38">
        <f t="shared" si="2736"/>
        <v>1345</v>
      </c>
      <c r="P1301" s="39">
        <f>VLOOKUP(A1301,MagnusNeo,9,FALSE)</f>
        <v>986</v>
      </c>
      <c r="Q1301" s="39" t="str">
        <f>VLOOKUP(A1301,MagnusNeo,11,FALSE)</f>
        <v>₹1164.00</v>
      </c>
      <c r="R1301" s="39"/>
      <c r="S1301" s="39"/>
      <c r="T1301" s="39">
        <f t="shared" si="2758"/>
        <v>986</v>
      </c>
      <c r="U1301" s="39" t="str">
        <f t="shared" si="2759"/>
        <v>₹1164.00</v>
      </c>
      <c r="V1301" s="39"/>
      <c r="W1301" s="39"/>
      <c r="X1301" s="39"/>
      <c r="Y1301" s="39"/>
      <c r="Z1301" s="39"/>
      <c r="AA1301" s="39"/>
      <c r="AB1301" s="39"/>
      <c r="AC1301" s="39"/>
      <c r="AD1301" s="40"/>
      <c r="AE1301" s="40"/>
      <c r="AF1301" s="41">
        <f t="shared" si="2745"/>
        <v>0</v>
      </c>
      <c r="AG1301" s="42"/>
    </row>
    <row r="1302" spans="1:33" ht="13.8">
      <c r="A1302" s="30" t="s">
        <v>570</v>
      </c>
      <c r="B1302" s="30" t="s">
        <v>820</v>
      </c>
      <c r="C1302" s="43"/>
      <c r="D1302" s="44">
        <v>1</v>
      </c>
      <c r="E1302" s="44">
        <v>1</v>
      </c>
      <c r="F1302" s="35">
        <f t="shared" si="2721"/>
        <v>2</v>
      </c>
      <c r="G1302" s="35">
        <f t="shared" si="2722"/>
        <v>2</v>
      </c>
      <c r="H1302" s="35">
        <f t="shared" si="2710"/>
        <v>1</v>
      </c>
      <c r="I1302" s="17">
        <v>18</v>
      </c>
      <c r="J1302" s="37">
        <f t="shared" ref="J1302:K1302" si="2768">MAX(N1302,P1302,R1302,T1302,V1302,X1302,Z1302,AB1302,AD1302)</f>
        <v>410.11</v>
      </c>
      <c r="K1302" s="37">
        <f t="shared" si="2768"/>
        <v>525</v>
      </c>
      <c r="L1302" s="38">
        <f t="shared" ref="L1302:M1302" si="2769">MIN(N1302,P1302,R1302,T1302,V1302,X1302,Z1302,AB1302,AD1302)</f>
        <v>390</v>
      </c>
      <c r="M1302" s="38">
        <f t="shared" si="2769"/>
        <v>461</v>
      </c>
      <c r="N1302" s="38">
        <f t="shared" si="2735"/>
        <v>410.11</v>
      </c>
      <c r="O1302" s="38">
        <f t="shared" si="2736"/>
        <v>525</v>
      </c>
      <c r="P1302" s="39"/>
      <c r="Q1302" s="39"/>
      <c r="R1302" s="39"/>
      <c r="S1302" s="39"/>
      <c r="T1302" s="39">
        <f t="shared" si="2758"/>
        <v>390</v>
      </c>
      <c r="U1302" s="39">
        <f t="shared" si="2759"/>
        <v>461</v>
      </c>
      <c r="V1302" s="39"/>
      <c r="W1302" s="39"/>
      <c r="X1302" s="39"/>
      <c r="Y1302" s="39"/>
      <c r="Z1302" s="39"/>
      <c r="AA1302" s="39"/>
      <c r="AB1302" s="39"/>
      <c r="AC1302" s="39"/>
      <c r="AD1302" s="40"/>
      <c r="AE1302" s="40"/>
      <c r="AF1302" s="41">
        <f t="shared" si="2745"/>
        <v>0</v>
      </c>
      <c r="AG1302" s="42">
        <v>1</v>
      </c>
    </row>
    <row r="1303" spans="1:33" ht="13.8">
      <c r="A1303" s="30" t="s">
        <v>5964</v>
      </c>
      <c r="B1303" s="30" t="s">
        <v>5965</v>
      </c>
      <c r="C1303" s="43"/>
      <c r="D1303" s="44">
        <v>0</v>
      </c>
      <c r="E1303" s="44"/>
      <c r="F1303" s="35">
        <f t="shared" si="2721"/>
        <v>0</v>
      </c>
      <c r="G1303" s="35">
        <f t="shared" si="2722"/>
        <v>0</v>
      </c>
      <c r="H1303" s="35">
        <f t="shared" si="2710"/>
        <v>0</v>
      </c>
      <c r="I1303" s="21">
        <f>VLOOKUP(A1303,Old_Inventory,9,FALSE)</f>
        <v>28</v>
      </c>
      <c r="J1303" s="37">
        <f t="shared" ref="J1303:K1303" si="2770">MAX(N1303,P1303,R1303,T1303,V1303,X1303,Z1303,AB1303,AD1303)</f>
        <v>243.5</v>
      </c>
      <c r="K1303" s="37">
        <f t="shared" si="2770"/>
        <v>312</v>
      </c>
      <c r="L1303" s="38">
        <f t="shared" ref="L1303:M1303" si="2771">MIN(N1303,P1303,R1303,T1303,V1303,X1303,Z1303,AB1303,AD1303)</f>
        <v>243.5</v>
      </c>
      <c r="M1303" s="38">
        <f t="shared" si="2771"/>
        <v>312</v>
      </c>
      <c r="N1303" s="38">
        <f t="shared" si="2735"/>
        <v>243.5</v>
      </c>
      <c r="O1303" s="38">
        <f t="shared" si="2736"/>
        <v>312</v>
      </c>
      <c r="P1303" s="39"/>
      <c r="Q1303" s="39"/>
      <c r="R1303" s="39"/>
      <c r="S1303" s="39"/>
      <c r="T1303" s="39"/>
      <c r="U1303" s="39"/>
      <c r="V1303" s="39"/>
      <c r="W1303" s="39"/>
      <c r="X1303" s="39"/>
      <c r="Y1303" s="39"/>
      <c r="Z1303" s="39"/>
      <c r="AA1303" s="39"/>
      <c r="AB1303" s="39"/>
      <c r="AC1303" s="39"/>
      <c r="AD1303" s="40"/>
      <c r="AE1303" s="40"/>
      <c r="AF1303" s="41">
        <f t="shared" si="2745"/>
        <v>0</v>
      </c>
      <c r="AG1303" s="42"/>
    </row>
    <row r="1304" spans="1:33" ht="27.6">
      <c r="A1304" s="30" t="s">
        <v>5966</v>
      </c>
      <c r="B1304" s="30" t="s">
        <v>5967</v>
      </c>
      <c r="C1304" s="43"/>
      <c r="D1304" s="44">
        <v>0</v>
      </c>
      <c r="E1304" s="44">
        <v>1</v>
      </c>
      <c r="F1304" s="35">
        <f t="shared" si="2721"/>
        <v>0</v>
      </c>
      <c r="G1304" s="35">
        <f t="shared" si="2722"/>
        <v>0</v>
      </c>
      <c r="H1304" s="35">
        <f t="shared" si="2710"/>
        <v>1</v>
      </c>
      <c r="I1304" s="21">
        <v>18</v>
      </c>
      <c r="J1304" s="37">
        <f t="shared" ref="J1304:K1304" si="2772">MAX(N1304,P1304,R1304,T1304,V1304,X1304,Z1304,AB1304,AD1304)</f>
        <v>64.08</v>
      </c>
      <c r="K1304" s="37">
        <f t="shared" si="2772"/>
        <v>82</v>
      </c>
      <c r="L1304" s="38">
        <f t="shared" ref="L1304:M1304" si="2773">MIN(N1304,P1304,R1304,T1304,V1304,X1304,Z1304,AB1304,AD1304)</f>
        <v>64.08</v>
      </c>
      <c r="M1304" s="38">
        <f t="shared" si="2773"/>
        <v>82</v>
      </c>
      <c r="N1304" s="38">
        <f t="shared" si="2735"/>
        <v>64.08</v>
      </c>
      <c r="O1304" s="38">
        <f t="shared" si="2736"/>
        <v>82</v>
      </c>
      <c r="P1304" s="39"/>
      <c r="Q1304" s="39"/>
      <c r="R1304" s="39"/>
      <c r="S1304" s="39"/>
      <c r="T1304" s="39"/>
      <c r="U1304" s="39"/>
      <c r="V1304" s="39"/>
      <c r="W1304" s="39"/>
      <c r="X1304" s="39"/>
      <c r="Y1304" s="39"/>
      <c r="Z1304" s="39"/>
      <c r="AA1304" s="39"/>
      <c r="AB1304" s="39"/>
      <c r="AC1304" s="39"/>
      <c r="AD1304" s="40"/>
      <c r="AE1304" s="40"/>
      <c r="AF1304" s="41">
        <f t="shared" si="2745"/>
        <v>-1</v>
      </c>
      <c r="AG1304" s="42"/>
    </row>
    <row r="1305" spans="1:33" ht="13.8">
      <c r="A1305" s="30" t="s">
        <v>5968</v>
      </c>
      <c r="B1305" s="30" t="s">
        <v>5969</v>
      </c>
      <c r="C1305" s="43"/>
      <c r="D1305" s="44"/>
      <c r="E1305" s="44"/>
      <c r="F1305" s="35">
        <f t="shared" si="2721"/>
        <v>0</v>
      </c>
      <c r="G1305" s="35">
        <f t="shared" si="2722"/>
        <v>0</v>
      </c>
      <c r="H1305" s="35">
        <f t="shared" si="2710"/>
        <v>0</v>
      </c>
      <c r="I1305" s="21">
        <f t="shared" ref="I1305:I1314" si="2774">VLOOKUP(A1305,Old_Inventory,9,FALSE)</f>
        <v>28</v>
      </c>
      <c r="J1305" s="37">
        <f t="shared" ref="J1305:K1305" si="2775">MAX(N1305,P1305,R1305,T1305,V1305,X1305,Z1305,AB1305,AD1305)</f>
        <v>563.9</v>
      </c>
      <c r="K1305" s="37">
        <f t="shared" si="2775"/>
        <v>722</v>
      </c>
      <c r="L1305" s="38">
        <f t="shared" ref="L1305:M1305" si="2776">MIN(N1305,P1305,R1305,T1305,V1305,X1305,Z1305,AB1305,AD1305)</f>
        <v>563.9</v>
      </c>
      <c r="M1305" s="38">
        <f t="shared" si="2776"/>
        <v>722</v>
      </c>
      <c r="N1305" s="38">
        <f t="shared" si="2735"/>
        <v>563.9</v>
      </c>
      <c r="O1305" s="38">
        <f t="shared" si="2736"/>
        <v>722</v>
      </c>
      <c r="P1305" s="39"/>
      <c r="Q1305" s="39"/>
      <c r="R1305" s="39"/>
      <c r="S1305" s="39"/>
      <c r="T1305" s="39"/>
      <c r="U1305" s="39"/>
      <c r="V1305" s="39"/>
      <c r="W1305" s="39"/>
      <c r="X1305" s="39"/>
      <c r="Y1305" s="39"/>
      <c r="Z1305" s="39"/>
      <c r="AA1305" s="39"/>
      <c r="AB1305" s="39"/>
      <c r="AC1305" s="39"/>
      <c r="AD1305" s="40"/>
      <c r="AE1305" s="40"/>
      <c r="AF1305" s="41">
        <f t="shared" si="2745"/>
        <v>0</v>
      </c>
      <c r="AG1305" s="42"/>
    </row>
    <row r="1306" spans="1:33" ht="13.8">
      <c r="A1306" s="30" t="s">
        <v>5970</v>
      </c>
      <c r="B1306" s="30" t="s">
        <v>5971</v>
      </c>
      <c r="C1306" s="43"/>
      <c r="D1306" s="44"/>
      <c r="E1306" s="44"/>
      <c r="F1306" s="35">
        <f t="shared" si="2721"/>
        <v>0</v>
      </c>
      <c r="G1306" s="35">
        <f t="shared" si="2722"/>
        <v>0</v>
      </c>
      <c r="H1306" s="35">
        <f t="shared" si="2710"/>
        <v>0</v>
      </c>
      <c r="I1306" s="21">
        <f t="shared" si="2774"/>
        <v>28</v>
      </c>
      <c r="J1306" s="37">
        <f t="shared" ref="J1306:K1306" si="2777">MAX(N1306,P1306,R1306,T1306,V1306,X1306,Z1306,AB1306,AD1306)</f>
        <v>2095.42</v>
      </c>
      <c r="K1306" s="37">
        <f t="shared" si="2777"/>
        <v>2682</v>
      </c>
      <c r="L1306" s="38">
        <f t="shared" ref="L1306:M1306" si="2778">MIN(N1306,P1306,R1306,T1306,V1306,X1306,Z1306,AB1306,AD1306)</f>
        <v>2095.42</v>
      </c>
      <c r="M1306" s="38">
        <f t="shared" si="2778"/>
        <v>2682</v>
      </c>
      <c r="N1306" s="38">
        <f t="shared" si="2735"/>
        <v>2095.42</v>
      </c>
      <c r="O1306" s="38">
        <f t="shared" si="2736"/>
        <v>2682</v>
      </c>
      <c r="P1306" s="39"/>
      <c r="Q1306" s="39"/>
      <c r="R1306" s="39"/>
      <c r="S1306" s="39"/>
      <c r="T1306" s="39"/>
      <c r="U1306" s="39"/>
      <c r="V1306" s="39"/>
      <c r="W1306" s="39"/>
      <c r="X1306" s="39"/>
      <c r="Y1306" s="39"/>
      <c r="Z1306" s="39"/>
      <c r="AA1306" s="39"/>
      <c r="AB1306" s="39"/>
      <c r="AC1306" s="39"/>
      <c r="AD1306" s="40"/>
      <c r="AE1306" s="40"/>
      <c r="AF1306" s="41">
        <f t="shared" si="2745"/>
        <v>0</v>
      </c>
      <c r="AG1306" s="42"/>
    </row>
    <row r="1307" spans="1:33" ht="13.8">
      <c r="A1307" s="30" t="s">
        <v>5972</v>
      </c>
      <c r="B1307" s="30" t="s">
        <v>5973</v>
      </c>
      <c r="C1307" s="43"/>
      <c r="D1307" s="44"/>
      <c r="E1307" s="44"/>
      <c r="F1307" s="35">
        <f t="shared" si="2721"/>
        <v>0</v>
      </c>
      <c r="G1307" s="35">
        <f t="shared" si="2722"/>
        <v>0</v>
      </c>
      <c r="H1307" s="35">
        <f t="shared" si="2710"/>
        <v>0</v>
      </c>
      <c r="I1307" s="21">
        <f t="shared" si="2774"/>
        <v>28</v>
      </c>
      <c r="J1307" s="37">
        <f t="shared" ref="J1307:K1307" si="2779">MAX(N1307,P1307,R1307,T1307,V1307,X1307,Z1307,AB1307,AD1307)</f>
        <v>454.97</v>
      </c>
      <c r="K1307" s="37">
        <f t="shared" si="2779"/>
        <v>582</v>
      </c>
      <c r="L1307" s="38">
        <f t="shared" ref="L1307:M1307" si="2780">MIN(N1307,P1307,R1307,T1307,V1307,X1307,Z1307,AB1307,AD1307)</f>
        <v>454.97</v>
      </c>
      <c r="M1307" s="38">
        <f t="shared" si="2780"/>
        <v>582</v>
      </c>
      <c r="N1307" s="38">
        <f t="shared" si="2735"/>
        <v>454.97</v>
      </c>
      <c r="O1307" s="38">
        <f t="shared" si="2736"/>
        <v>582</v>
      </c>
      <c r="P1307" s="39"/>
      <c r="Q1307" s="39"/>
      <c r="R1307" s="39"/>
      <c r="S1307" s="39"/>
      <c r="T1307" s="39"/>
      <c r="U1307" s="39"/>
      <c r="V1307" s="39"/>
      <c r="W1307" s="39"/>
      <c r="X1307" s="39"/>
      <c r="Y1307" s="39"/>
      <c r="Z1307" s="39"/>
      <c r="AA1307" s="39"/>
      <c r="AB1307" s="39"/>
      <c r="AC1307" s="39"/>
      <c r="AD1307" s="40"/>
      <c r="AE1307" s="40"/>
      <c r="AF1307" s="41">
        <f t="shared" si="2745"/>
        <v>0</v>
      </c>
      <c r="AG1307" s="42"/>
    </row>
    <row r="1308" spans="1:33" ht="13.8">
      <c r="A1308" s="30" t="s">
        <v>5974</v>
      </c>
      <c r="B1308" s="30" t="s">
        <v>5975</v>
      </c>
      <c r="C1308" s="43"/>
      <c r="D1308" s="44"/>
      <c r="E1308" s="44"/>
      <c r="F1308" s="35">
        <f t="shared" si="2721"/>
        <v>0</v>
      </c>
      <c r="G1308" s="35">
        <f t="shared" si="2722"/>
        <v>0</v>
      </c>
      <c r="H1308" s="35">
        <f t="shared" si="2710"/>
        <v>0</v>
      </c>
      <c r="I1308" s="21">
        <f t="shared" si="2774"/>
        <v>28</v>
      </c>
      <c r="J1308" s="37">
        <f t="shared" ref="J1308:K1308" si="2781">MAX(N1308,P1308,R1308,T1308,V1308,X1308,Z1308,AB1308,AD1308)</f>
        <v>551.09</v>
      </c>
      <c r="K1308" s="37">
        <f t="shared" si="2781"/>
        <v>705</v>
      </c>
      <c r="L1308" s="38">
        <f t="shared" ref="L1308:M1308" si="2782">MIN(N1308,P1308,R1308,T1308,V1308,X1308,Z1308,AB1308,AD1308)</f>
        <v>551.09</v>
      </c>
      <c r="M1308" s="38">
        <f t="shared" si="2782"/>
        <v>705</v>
      </c>
      <c r="N1308" s="38">
        <f t="shared" si="2735"/>
        <v>551.09</v>
      </c>
      <c r="O1308" s="38">
        <f t="shared" si="2736"/>
        <v>705</v>
      </c>
      <c r="P1308" s="39"/>
      <c r="Q1308" s="39"/>
      <c r="R1308" s="39"/>
      <c r="S1308" s="39"/>
      <c r="T1308" s="39"/>
      <c r="U1308" s="39"/>
      <c r="V1308" s="39"/>
      <c r="W1308" s="39"/>
      <c r="X1308" s="39"/>
      <c r="Y1308" s="39"/>
      <c r="Z1308" s="39"/>
      <c r="AA1308" s="39"/>
      <c r="AB1308" s="39"/>
      <c r="AC1308" s="39"/>
      <c r="AD1308" s="40"/>
      <c r="AE1308" s="40"/>
      <c r="AF1308" s="41">
        <f t="shared" si="2745"/>
        <v>0</v>
      </c>
      <c r="AG1308" s="42"/>
    </row>
    <row r="1309" spans="1:33" ht="13.8">
      <c r="A1309" s="30" t="s">
        <v>5976</v>
      </c>
      <c r="B1309" s="30" t="s">
        <v>5978</v>
      </c>
      <c r="C1309" s="43"/>
      <c r="D1309" s="44"/>
      <c r="E1309" s="44"/>
      <c r="F1309" s="35">
        <f t="shared" si="2721"/>
        <v>0</v>
      </c>
      <c r="G1309" s="35">
        <f t="shared" si="2722"/>
        <v>0</v>
      </c>
      <c r="H1309" s="35">
        <f t="shared" si="2710"/>
        <v>0</v>
      </c>
      <c r="I1309" s="21">
        <f t="shared" si="2774"/>
        <v>28</v>
      </c>
      <c r="J1309" s="37">
        <f t="shared" ref="J1309:K1309" si="2783">MAX(N1309,P1309,R1309,T1309,V1309,X1309,Z1309,AB1309,AD1309)</f>
        <v>307.58</v>
      </c>
      <c r="K1309" s="37">
        <f t="shared" si="2783"/>
        <v>394</v>
      </c>
      <c r="L1309" s="38">
        <f t="shared" ref="L1309:M1309" si="2784">MIN(N1309,P1309,R1309,T1309,V1309,X1309,Z1309,AB1309,AD1309)</f>
        <v>307.58</v>
      </c>
      <c r="M1309" s="38">
        <f t="shared" si="2784"/>
        <v>394</v>
      </c>
      <c r="N1309" s="38">
        <f t="shared" si="2735"/>
        <v>307.58</v>
      </c>
      <c r="O1309" s="38">
        <f t="shared" si="2736"/>
        <v>394</v>
      </c>
      <c r="P1309" s="39"/>
      <c r="Q1309" s="39"/>
      <c r="R1309" s="39"/>
      <c r="S1309" s="39"/>
      <c r="T1309" s="39"/>
      <c r="U1309" s="39"/>
      <c r="V1309" s="39"/>
      <c r="W1309" s="39"/>
      <c r="X1309" s="39"/>
      <c r="Y1309" s="39"/>
      <c r="Z1309" s="39"/>
      <c r="AA1309" s="39"/>
      <c r="AB1309" s="39"/>
      <c r="AC1309" s="39"/>
      <c r="AD1309" s="40"/>
      <c r="AE1309" s="40"/>
      <c r="AF1309" s="41">
        <f t="shared" si="2745"/>
        <v>0</v>
      </c>
      <c r="AG1309" s="42"/>
    </row>
    <row r="1310" spans="1:33" ht="13.8">
      <c r="A1310" s="30" t="s">
        <v>5979</v>
      </c>
      <c r="B1310" s="30" t="s">
        <v>5980</v>
      </c>
      <c r="C1310" s="43"/>
      <c r="D1310" s="44"/>
      <c r="E1310" s="44"/>
      <c r="F1310" s="35">
        <f t="shared" si="2721"/>
        <v>0</v>
      </c>
      <c r="G1310" s="35">
        <f t="shared" si="2722"/>
        <v>0</v>
      </c>
      <c r="H1310" s="35">
        <f t="shared" si="2710"/>
        <v>0</v>
      </c>
      <c r="I1310" s="21">
        <f t="shared" si="2774"/>
        <v>28</v>
      </c>
      <c r="J1310" s="37">
        <f t="shared" ref="J1310:K1310" si="2785">MAX(N1310,P1310,R1310,T1310,V1310,X1310,Z1310,AB1310,AD1310)</f>
        <v>307.58</v>
      </c>
      <c r="K1310" s="37">
        <f t="shared" si="2785"/>
        <v>394</v>
      </c>
      <c r="L1310" s="38">
        <f t="shared" ref="L1310:M1310" si="2786">MIN(N1310,P1310,R1310,T1310,V1310,X1310,Z1310,AB1310,AD1310)</f>
        <v>307.58</v>
      </c>
      <c r="M1310" s="38">
        <f t="shared" si="2786"/>
        <v>394</v>
      </c>
      <c r="N1310" s="38">
        <f t="shared" si="2735"/>
        <v>307.58</v>
      </c>
      <c r="O1310" s="38">
        <f t="shared" si="2736"/>
        <v>394</v>
      </c>
      <c r="P1310" s="39"/>
      <c r="Q1310" s="39"/>
      <c r="R1310" s="39"/>
      <c r="S1310" s="39"/>
      <c r="T1310" s="39"/>
      <c r="U1310" s="39"/>
      <c r="V1310" s="39"/>
      <c r="W1310" s="39"/>
      <c r="X1310" s="39"/>
      <c r="Y1310" s="39"/>
      <c r="Z1310" s="39"/>
      <c r="AA1310" s="39"/>
      <c r="AB1310" s="39"/>
      <c r="AC1310" s="39"/>
      <c r="AD1310" s="40"/>
      <c r="AE1310" s="40"/>
      <c r="AF1310" s="41">
        <f t="shared" si="2745"/>
        <v>0</v>
      </c>
      <c r="AG1310" s="42"/>
    </row>
    <row r="1311" spans="1:33" ht="13.8">
      <c r="A1311" s="30" t="s">
        <v>5981</v>
      </c>
      <c r="B1311" s="30" t="s">
        <v>5982</v>
      </c>
      <c r="C1311" s="43"/>
      <c r="D1311" s="44"/>
      <c r="E1311" s="44"/>
      <c r="F1311" s="35">
        <f t="shared" si="2721"/>
        <v>0</v>
      </c>
      <c r="G1311" s="35">
        <f t="shared" si="2722"/>
        <v>0</v>
      </c>
      <c r="H1311" s="35">
        <f t="shared" si="2710"/>
        <v>0</v>
      </c>
      <c r="I1311" s="21">
        <f t="shared" si="2774"/>
        <v>28</v>
      </c>
      <c r="J1311" s="37">
        <f t="shared" ref="J1311:K1311" si="2787">MAX(N1311,P1311,R1311,T1311,V1311,X1311,Z1311,AB1311,AD1311)</f>
        <v>512.64</v>
      </c>
      <c r="K1311" s="37">
        <f t="shared" si="2787"/>
        <v>656</v>
      </c>
      <c r="L1311" s="38">
        <f t="shared" ref="L1311:M1311" si="2788">MIN(N1311,P1311,R1311,T1311,V1311,X1311,Z1311,AB1311,AD1311)</f>
        <v>512.64</v>
      </c>
      <c r="M1311" s="38">
        <f t="shared" si="2788"/>
        <v>656</v>
      </c>
      <c r="N1311" s="38">
        <f t="shared" si="2735"/>
        <v>512.64</v>
      </c>
      <c r="O1311" s="38">
        <f t="shared" si="2736"/>
        <v>656</v>
      </c>
      <c r="P1311" s="39"/>
      <c r="Q1311" s="39"/>
      <c r="R1311" s="39"/>
      <c r="S1311" s="39"/>
      <c r="T1311" s="39"/>
      <c r="U1311" s="39"/>
      <c r="V1311" s="39"/>
      <c r="W1311" s="39"/>
      <c r="X1311" s="39"/>
      <c r="Y1311" s="39"/>
      <c r="Z1311" s="39"/>
      <c r="AA1311" s="39"/>
      <c r="AB1311" s="39"/>
      <c r="AC1311" s="39"/>
      <c r="AD1311" s="40"/>
      <c r="AE1311" s="40"/>
      <c r="AF1311" s="41">
        <f t="shared" si="2745"/>
        <v>0</v>
      </c>
      <c r="AG1311" s="42"/>
    </row>
    <row r="1312" spans="1:33" ht="13.8">
      <c r="A1312" s="30" t="s">
        <v>5983</v>
      </c>
      <c r="B1312" s="30" t="s">
        <v>5984</v>
      </c>
      <c r="C1312" s="43"/>
      <c r="D1312" s="44"/>
      <c r="E1312" s="44"/>
      <c r="F1312" s="35">
        <f t="shared" si="2721"/>
        <v>0</v>
      </c>
      <c r="G1312" s="35">
        <f t="shared" si="2722"/>
        <v>0</v>
      </c>
      <c r="H1312" s="35">
        <f t="shared" si="2710"/>
        <v>0</v>
      </c>
      <c r="I1312" s="21">
        <f t="shared" si="2774"/>
        <v>28</v>
      </c>
      <c r="J1312" s="37">
        <f t="shared" ref="J1312:K1312" si="2789">MAX(N1312,P1312,R1312,T1312,V1312,X1312,Z1312,AB1312,AD1312)</f>
        <v>807.41</v>
      </c>
      <c r="K1312" s="37">
        <f t="shared" si="2789"/>
        <v>1033</v>
      </c>
      <c r="L1312" s="38">
        <f t="shared" ref="L1312:M1312" si="2790">MIN(N1312,P1312,R1312,T1312,V1312,X1312,Z1312,AB1312,AD1312)</f>
        <v>807.41</v>
      </c>
      <c r="M1312" s="38">
        <f t="shared" si="2790"/>
        <v>1033</v>
      </c>
      <c r="N1312" s="38">
        <f t="shared" si="2735"/>
        <v>807.41</v>
      </c>
      <c r="O1312" s="38">
        <f t="shared" si="2736"/>
        <v>1033</v>
      </c>
      <c r="P1312" s="39"/>
      <c r="Q1312" s="39"/>
      <c r="R1312" s="39"/>
      <c r="S1312" s="39"/>
      <c r="T1312" s="39"/>
      <c r="U1312" s="39"/>
      <c r="V1312" s="39"/>
      <c r="W1312" s="39"/>
      <c r="X1312" s="39"/>
      <c r="Y1312" s="39"/>
      <c r="Z1312" s="39"/>
      <c r="AA1312" s="39"/>
      <c r="AB1312" s="39"/>
      <c r="AC1312" s="39"/>
      <c r="AD1312" s="40"/>
      <c r="AE1312" s="40"/>
      <c r="AF1312" s="41">
        <f t="shared" si="2745"/>
        <v>0</v>
      </c>
      <c r="AG1312" s="42"/>
    </row>
    <row r="1313" spans="1:33" ht="13.8">
      <c r="A1313" s="30" t="s">
        <v>5985</v>
      </c>
      <c r="B1313" s="30" t="s">
        <v>5986</v>
      </c>
      <c r="C1313" s="43"/>
      <c r="D1313" s="44"/>
      <c r="E1313" s="44"/>
      <c r="F1313" s="35">
        <f t="shared" si="2721"/>
        <v>0</v>
      </c>
      <c r="G1313" s="35">
        <f t="shared" si="2722"/>
        <v>0</v>
      </c>
      <c r="H1313" s="35">
        <f t="shared" si="2710"/>
        <v>0</v>
      </c>
      <c r="I1313" s="21">
        <f t="shared" si="2774"/>
        <v>28</v>
      </c>
      <c r="J1313" s="37">
        <f t="shared" ref="J1313:K1313" si="2791">MAX(N1313,P1313,R1313,T1313,V1313,X1313,Z1313,AB1313,AD1313)</f>
        <v>807.41</v>
      </c>
      <c r="K1313" s="37">
        <f t="shared" si="2791"/>
        <v>1033</v>
      </c>
      <c r="L1313" s="38">
        <f t="shared" ref="L1313:M1313" si="2792">MIN(N1313,P1313,R1313,T1313,V1313,X1313,Z1313,AB1313,AD1313)</f>
        <v>807.41</v>
      </c>
      <c r="M1313" s="38">
        <f t="shared" si="2792"/>
        <v>1033</v>
      </c>
      <c r="N1313" s="38">
        <f t="shared" si="2735"/>
        <v>807.41</v>
      </c>
      <c r="O1313" s="38">
        <f t="shared" si="2736"/>
        <v>1033</v>
      </c>
      <c r="P1313" s="39"/>
      <c r="Q1313" s="39"/>
      <c r="R1313" s="39"/>
      <c r="S1313" s="39"/>
      <c r="T1313" s="39"/>
      <c r="U1313" s="39"/>
      <c r="V1313" s="39"/>
      <c r="W1313" s="39"/>
      <c r="X1313" s="39"/>
      <c r="Y1313" s="39"/>
      <c r="Z1313" s="39"/>
      <c r="AA1313" s="39"/>
      <c r="AB1313" s="39"/>
      <c r="AC1313" s="39"/>
      <c r="AD1313" s="40"/>
      <c r="AE1313" s="40"/>
      <c r="AF1313" s="41">
        <f t="shared" si="2745"/>
        <v>0</v>
      </c>
      <c r="AG1313" s="42"/>
    </row>
    <row r="1314" spans="1:33" ht="13.8">
      <c r="A1314" s="30" t="s">
        <v>5987</v>
      </c>
      <c r="B1314" s="30" t="s">
        <v>5988</v>
      </c>
      <c r="C1314" s="43"/>
      <c r="D1314" s="44"/>
      <c r="E1314" s="44"/>
      <c r="F1314" s="35">
        <f t="shared" si="2721"/>
        <v>0</v>
      </c>
      <c r="G1314" s="35">
        <f t="shared" si="2722"/>
        <v>0</v>
      </c>
      <c r="H1314" s="35">
        <f t="shared" si="2710"/>
        <v>0</v>
      </c>
      <c r="I1314" s="21">
        <f t="shared" si="2774"/>
        <v>28</v>
      </c>
      <c r="J1314" s="37">
        <f t="shared" ref="J1314:K1314" si="2793">MAX(N1314,P1314,R1314,T1314,V1314,X1314,Z1314,AB1314,AD1314)</f>
        <v>288.36</v>
      </c>
      <c r="K1314" s="37">
        <f t="shared" si="2793"/>
        <v>369</v>
      </c>
      <c r="L1314" s="38">
        <f t="shared" ref="L1314:M1314" si="2794">MIN(N1314,P1314,R1314,T1314,V1314,X1314,Z1314,AB1314,AD1314)</f>
        <v>288.36</v>
      </c>
      <c r="M1314" s="38">
        <f t="shared" si="2794"/>
        <v>369</v>
      </c>
      <c r="N1314" s="38">
        <f t="shared" si="2735"/>
        <v>288.36</v>
      </c>
      <c r="O1314" s="38">
        <f t="shared" si="2736"/>
        <v>369</v>
      </c>
      <c r="P1314" s="39"/>
      <c r="Q1314" s="39"/>
      <c r="R1314" s="39"/>
      <c r="S1314" s="39"/>
      <c r="T1314" s="39"/>
      <c r="U1314" s="39"/>
      <c r="V1314" s="39"/>
      <c r="W1314" s="39"/>
      <c r="X1314" s="39"/>
      <c r="Y1314" s="39"/>
      <c r="Z1314" s="39"/>
      <c r="AA1314" s="39"/>
      <c r="AB1314" s="39"/>
      <c r="AC1314" s="39"/>
      <c r="AD1314" s="40"/>
      <c r="AE1314" s="40"/>
      <c r="AF1314" s="41">
        <f t="shared" si="2745"/>
        <v>0</v>
      </c>
      <c r="AG1314" s="42"/>
    </row>
    <row r="1315" spans="1:33" ht="27.6">
      <c r="A1315" s="30" t="s">
        <v>2145</v>
      </c>
      <c r="B1315" s="30" t="s">
        <v>2146</v>
      </c>
      <c r="C1315" s="43"/>
      <c r="D1315" s="44"/>
      <c r="E1315" s="44"/>
      <c r="F1315" s="35">
        <f t="shared" si="2721"/>
        <v>0</v>
      </c>
      <c r="G1315" s="35">
        <f t="shared" si="2722"/>
        <v>0</v>
      </c>
      <c r="H1315" s="35">
        <f t="shared" si="2710"/>
        <v>0</v>
      </c>
      <c r="I1315" s="17">
        <v>18</v>
      </c>
      <c r="J1315" s="37">
        <f t="shared" ref="J1315:K1315" si="2795">MAX(N1315,P1315,R1315,T1315,V1315,X1315,Z1315,AB1315,AD1315)</f>
        <v>1480.25</v>
      </c>
      <c r="K1315" s="37">
        <f t="shared" si="2795"/>
        <v>1895</v>
      </c>
      <c r="L1315" s="38">
        <f t="shared" ref="L1315:M1315" si="2796">MIN(N1315,P1315,R1315,T1315,V1315,X1315,Z1315,AB1315,AD1315)</f>
        <v>1480.25</v>
      </c>
      <c r="M1315" s="38">
        <f t="shared" si="2796"/>
        <v>1895</v>
      </c>
      <c r="N1315" s="38">
        <f t="shared" si="2735"/>
        <v>1480.25</v>
      </c>
      <c r="O1315" s="38">
        <f t="shared" si="2736"/>
        <v>1895</v>
      </c>
      <c r="P1315" s="39"/>
      <c r="Q1315" s="39"/>
      <c r="R1315" s="39" t="str">
        <f t="shared" ref="R1315:R1326" si="2797">VLOOKUP(A1315,Primus,9,FALSE)</f>
        <v>₹1444.00</v>
      </c>
      <c r="S1315" s="39" t="str">
        <f t="shared" ref="S1315:S1326" si="2798">VLOOKUP(A1315,Primus,11,FALSE)</f>
        <v>₹1704.00</v>
      </c>
      <c r="T1315" s="39"/>
      <c r="U1315" s="39"/>
      <c r="V1315" s="39"/>
      <c r="W1315" s="39"/>
      <c r="X1315" s="39"/>
      <c r="Y1315" s="39"/>
      <c r="Z1315" s="39"/>
      <c r="AA1315" s="39"/>
      <c r="AB1315" s="39"/>
      <c r="AC1315" s="39"/>
      <c r="AD1315" s="40"/>
      <c r="AE1315" s="40"/>
      <c r="AF1315" s="41">
        <f t="shared" si="2745"/>
        <v>0</v>
      </c>
      <c r="AG1315" s="42"/>
    </row>
    <row r="1316" spans="1:33" ht="27.6">
      <c r="A1316" s="30" t="s">
        <v>2153</v>
      </c>
      <c r="B1316" s="30" t="s">
        <v>2154</v>
      </c>
      <c r="C1316" s="43"/>
      <c r="D1316" s="44"/>
      <c r="E1316" s="44"/>
      <c r="F1316" s="35">
        <f t="shared" si="2721"/>
        <v>0</v>
      </c>
      <c r="G1316" s="35">
        <f t="shared" si="2722"/>
        <v>0</v>
      </c>
      <c r="H1316" s="35">
        <f t="shared" si="2710"/>
        <v>0</v>
      </c>
      <c r="I1316" s="17">
        <v>18</v>
      </c>
      <c r="J1316" s="37">
        <f t="shared" ref="J1316:K1316" si="2799">MAX(N1316,P1316,R1316,T1316,V1316,X1316,Z1316,AB1316,AD1316)</f>
        <v>916.34</v>
      </c>
      <c r="K1316" s="37">
        <f t="shared" si="2799"/>
        <v>1173</v>
      </c>
      <c r="L1316" s="38">
        <f t="shared" ref="L1316:M1316" si="2800">MIN(N1316,P1316,R1316,T1316,V1316,X1316,Z1316,AB1316,AD1316)</f>
        <v>889</v>
      </c>
      <c r="M1316" s="38">
        <f t="shared" si="2800"/>
        <v>1173</v>
      </c>
      <c r="N1316" s="38">
        <f t="shared" si="2735"/>
        <v>916.34</v>
      </c>
      <c r="O1316" s="38">
        <f t="shared" si="2736"/>
        <v>1173</v>
      </c>
      <c r="P1316" s="39"/>
      <c r="Q1316" s="39"/>
      <c r="R1316" s="39">
        <f t="shared" si="2797"/>
        <v>889</v>
      </c>
      <c r="S1316" s="39" t="str">
        <f t="shared" si="2798"/>
        <v>₹1050.00</v>
      </c>
      <c r="T1316" s="39"/>
      <c r="U1316" s="39"/>
      <c r="V1316" s="39"/>
      <c r="W1316" s="39"/>
      <c r="X1316" s="39"/>
      <c r="Y1316" s="39"/>
      <c r="Z1316" s="39"/>
      <c r="AA1316" s="39"/>
      <c r="AB1316" s="39"/>
      <c r="AC1316" s="39"/>
      <c r="AD1316" s="40"/>
      <c r="AE1316" s="40"/>
      <c r="AF1316" s="41">
        <f t="shared" si="2745"/>
        <v>0</v>
      </c>
      <c r="AG1316" s="42"/>
    </row>
    <row r="1317" spans="1:33" ht="27.6">
      <c r="A1317" s="30" t="s">
        <v>2157</v>
      </c>
      <c r="B1317" s="30" t="s">
        <v>2158</v>
      </c>
      <c r="C1317" s="43"/>
      <c r="D1317" s="44"/>
      <c r="E1317" s="44"/>
      <c r="F1317" s="35">
        <f t="shared" si="2721"/>
        <v>0</v>
      </c>
      <c r="G1317" s="35">
        <f t="shared" si="2722"/>
        <v>0</v>
      </c>
      <c r="H1317" s="35">
        <f t="shared" si="2710"/>
        <v>0</v>
      </c>
      <c r="I1317" s="17">
        <v>18</v>
      </c>
      <c r="J1317" s="37">
        <f t="shared" ref="J1317:K1317" si="2801">MAX(N1317,P1317,R1317,T1317,V1317,X1317,Z1317,AB1317,AD1317)</f>
        <v>916.34</v>
      </c>
      <c r="K1317" s="37">
        <f t="shared" si="2801"/>
        <v>1173</v>
      </c>
      <c r="L1317" s="38">
        <f t="shared" ref="L1317:M1317" si="2802">MIN(N1317,P1317,R1317,T1317,V1317,X1317,Z1317,AB1317,AD1317)</f>
        <v>887</v>
      </c>
      <c r="M1317" s="38">
        <f t="shared" si="2802"/>
        <v>1173</v>
      </c>
      <c r="N1317" s="38">
        <f t="shared" si="2735"/>
        <v>916.34</v>
      </c>
      <c r="O1317" s="38">
        <f t="shared" si="2736"/>
        <v>1173</v>
      </c>
      <c r="P1317" s="39"/>
      <c r="Q1317" s="39"/>
      <c r="R1317" s="39">
        <f t="shared" si="2797"/>
        <v>887</v>
      </c>
      <c r="S1317" s="39" t="str">
        <f t="shared" si="2798"/>
        <v>₹1047.00</v>
      </c>
      <c r="T1317" s="39"/>
      <c r="U1317" s="39"/>
      <c r="V1317" s="39"/>
      <c r="W1317" s="39"/>
      <c r="X1317" s="39"/>
      <c r="Y1317" s="39"/>
      <c r="Z1317" s="39"/>
      <c r="AA1317" s="39"/>
      <c r="AB1317" s="39"/>
      <c r="AC1317" s="39"/>
      <c r="AD1317" s="40"/>
      <c r="AE1317" s="40"/>
      <c r="AF1317" s="41">
        <f t="shared" si="2745"/>
        <v>0</v>
      </c>
      <c r="AG1317" s="42"/>
    </row>
    <row r="1318" spans="1:33" ht="27.6">
      <c r="A1318" s="30" t="s">
        <v>2161</v>
      </c>
      <c r="B1318" s="30" t="s">
        <v>2163</v>
      </c>
      <c r="C1318" s="43"/>
      <c r="D1318" s="44"/>
      <c r="E1318" s="44"/>
      <c r="F1318" s="35">
        <f t="shared" si="2721"/>
        <v>0</v>
      </c>
      <c r="G1318" s="35">
        <f t="shared" si="2722"/>
        <v>0</v>
      </c>
      <c r="H1318" s="35">
        <f t="shared" si="2710"/>
        <v>0</v>
      </c>
      <c r="I1318" s="17">
        <v>18</v>
      </c>
      <c r="J1318" s="37">
        <f t="shared" ref="J1318:K1318" si="2803">MAX(N1318,P1318,R1318,T1318,V1318,X1318,Z1318,AB1318,AD1318)</f>
        <v>871.49</v>
      </c>
      <c r="K1318" s="37">
        <f t="shared" si="2803"/>
        <v>1116</v>
      </c>
      <c r="L1318" s="38">
        <f t="shared" ref="L1318:M1318" si="2804">MIN(N1318,P1318,R1318,T1318,V1318,X1318,Z1318,AB1318,AD1318)</f>
        <v>845</v>
      </c>
      <c r="M1318" s="38">
        <f t="shared" si="2804"/>
        <v>998</v>
      </c>
      <c r="N1318" s="38">
        <f t="shared" si="2735"/>
        <v>871.49</v>
      </c>
      <c r="O1318" s="38">
        <f t="shared" si="2736"/>
        <v>1116</v>
      </c>
      <c r="P1318" s="39"/>
      <c r="Q1318" s="39"/>
      <c r="R1318" s="39">
        <f t="shared" si="2797"/>
        <v>845</v>
      </c>
      <c r="S1318" s="39">
        <f t="shared" si="2798"/>
        <v>998</v>
      </c>
      <c r="T1318" s="39"/>
      <c r="U1318" s="39"/>
      <c r="V1318" s="39"/>
      <c r="W1318" s="39"/>
      <c r="X1318" s="39"/>
      <c r="Y1318" s="39"/>
      <c r="Z1318" s="39"/>
      <c r="AA1318" s="39"/>
      <c r="AB1318" s="39"/>
      <c r="AC1318" s="39"/>
      <c r="AD1318" s="40"/>
      <c r="AE1318" s="40"/>
      <c r="AF1318" s="41">
        <f t="shared" si="2745"/>
        <v>0</v>
      </c>
      <c r="AG1318" s="42"/>
    </row>
    <row r="1319" spans="1:33" ht="27.6">
      <c r="A1319" s="30" t="s">
        <v>2164</v>
      </c>
      <c r="B1319" s="30" t="s">
        <v>2165</v>
      </c>
      <c r="C1319" s="43"/>
      <c r="D1319" s="44"/>
      <c r="E1319" s="44"/>
      <c r="F1319" s="35">
        <f t="shared" si="2721"/>
        <v>0</v>
      </c>
      <c r="G1319" s="35">
        <f t="shared" si="2722"/>
        <v>0</v>
      </c>
      <c r="H1319" s="35">
        <f t="shared" si="2710"/>
        <v>0</v>
      </c>
      <c r="I1319" s="17">
        <v>18</v>
      </c>
      <c r="J1319" s="37">
        <f t="shared" ref="J1319:K1319" si="2805">MAX(N1319,P1319,R1319,T1319,V1319,X1319,Z1319,AB1319,AD1319)</f>
        <v>1320.05</v>
      </c>
      <c r="K1319" s="37">
        <f t="shared" si="2805"/>
        <v>1690</v>
      </c>
      <c r="L1319" s="38">
        <f t="shared" ref="L1319:M1319" si="2806">MIN(N1319,P1319,R1319,T1319,V1319,X1319,Z1319,AB1319,AD1319)</f>
        <v>1320.05</v>
      </c>
      <c r="M1319" s="38">
        <f t="shared" si="2806"/>
        <v>1690</v>
      </c>
      <c r="N1319" s="38">
        <f t="shared" si="2735"/>
        <v>1320.05</v>
      </c>
      <c r="O1319" s="38">
        <f t="shared" si="2736"/>
        <v>1690</v>
      </c>
      <c r="P1319" s="39"/>
      <c r="Q1319" s="39"/>
      <c r="R1319" s="39" t="str">
        <f t="shared" si="2797"/>
        <v>₹1283.00</v>
      </c>
      <c r="S1319" s="39" t="str">
        <f t="shared" si="2798"/>
        <v>₹1514.00</v>
      </c>
      <c r="T1319" s="39"/>
      <c r="U1319" s="39"/>
      <c r="V1319" s="39"/>
      <c r="W1319" s="39"/>
      <c r="X1319" s="39"/>
      <c r="Y1319" s="39"/>
      <c r="Z1319" s="39"/>
      <c r="AA1319" s="39"/>
      <c r="AB1319" s="39"/>
      <c r="AC1319" s="39"/>
      <c r="AD1319" s="40"/>
      <c r="AE1319" s="40"/>
      <c r="AF1319" s="41">
        <f t="shared" si="2745"/>
        <v>0</v>
      </c>
      <c r="AG1319" s="42"/>
    </row>
    <row r="1320" spans="1:33" ht="27.6">
      <c r="A1320" s="30" t="s">
        <v>2172</v>
      </c>
      <c r="B1320" s="30" t="s">
        <v>2173</v>
      </c>
      <c r="C1320" s="43"/>
      <c r="D1320" s="44"/>
      <c r="E1320" s="44"/>
      <c r="F1320" s="35">
        <f t="shared" si="2721"/>
        <v>0</v>
      </c>
      <c r="G1320" s="35">
        <f t="shared" si="2722"/>
        <v>0</v>
      </c>
      <c r="H1320" s="35">
        <f t="shared" si="2710"/>
        <v>0</v>
      </c>
      <c r="I1320" s="17">
        <v>18</v>
      </c>
      <c r="J1320" s="37">
        <f t="shared" ref="J1320:K1320" si="2807">MAX(N1320,P1320,R1320,T1320,V1320,X1320,Z1320,AB1320,AD1320)</f>
        <v>1307.23</v>
      </c>
      <c r="K1320" s="37">
        <f t="shared" si="2807"/>
        <v>1673</v>
      </c>
      <c r="L1320" s="38">
        <f t="shared" ref="L1320:M1320" si="2808">MIN(N1320,P1320,R1320,T1320,V1320,X1320,Z1320,AB1320,AD1320)</f>
        <v>1307.23</v>
      </c>
      <c r="M1320" s="38">
        <f t="shared" si="2808"/>
        <v>1673</v>
      </c>
      <c r="N1320" s="38">
        <f t="shared" si="2735"/>
        <v>1307.23</v>
      </c>
      <c r="O1320" s="38">
        <f t="shared" si="2736"/>
        <v>1673</v>
      </c>
      <c r="P1320" s="39"/>
      <c r="Q1320" s="39"/>
      <c r="R1320" s="39" t="str">
        <f t="shared" si="2797"/>
        <v>₹1273.00</v>
      </c>
      <c r="S1320" s="39" t="str">
        <f t="shared" si="2798"/>
        <v>₹1503.00</v>
      </c>
      <c r="T1320" s="39"/>
      <c r="U1320" s="39"/>
      <c r="V1320" s="39"/>
      <c r="W1320" s="39"/>
      <c r="X1320" s="39"/>
      <c r="Y1320" s="39"/>
      <c r="Z1320" s="39"/>
      <c r="AA1320" s="39"/>
      <c r="AB1320" s="39"/>
      <c r="AC1320" s="39"/>
      <c r="AD1320" s="40"/>
      <c r="AE1320" s="40"/>
      <c r="AF1320" s="41">
        <f t="shared" si="2745"/>
        <v>0</v>
      </c>
      <c r="AG1320" s="42"/>
    </row>
    <row r="1321" spans="1:33" ht="27.6">
      <c r="A1321" s="30" t="s">
        <v>398</v>
      </c>
      <c r="B1321" s="30" t="s">
        <v>823</v>
      </c>
      <c r="C1321" s="43"/>
      <c r="D1321" s="44">
        <v>1</v>
      </c>
      <c r="E1321" s="44"/>
      <c r="F1321" s="35">
        <f t="shared" si="2721"/>
        <v>3</v>
      </c>
      <c r="G1321" s="35">
        <f t="shared" si="2722"/>
        <v>3</v>
      </c>
      <c r="H1321" s="35">
        <f t="shared" si="2710"/>
        <v>0</v>
      </c>
      <c r="I1321" s="17">
        <v>18</v>
      </c>
      <c r="J1321" s="37">
        <f t="shared" ref="J1321:K1321" si="2809">MAX(N1321,P1321,R1321,T1321,V1321,X1321,Z1321,AB1321,AD1321)</f>
        <v>852.26</v>
      </c>
      <c r="K1321" s="37">
        <f t="shared" si="2809"/>
        <v>1091</v>
      </c>
      <c r="L1321" s="38">
        <f t="shared" ref="L1321:M1321" si="2810">MIN(N1321,P1321,R1321,T1321,V1321,X1321,Z1321,AB1321,AD1321)</f>
        <v>841</v>
      </c>
      <c r="M1321" s="38">
        <f t="shared" si="2810"/>
        <v>993</v>
      </c>
      <c r="N1321" s="38">
        <f t="shared" si="2735"/>
        <v>852.26</v>
      </c>
      <c r="O1321" s="38">
        <f t="shared" si="2736"/>
        <v>1091</v>
      </c>
      <c r="P1321" s="39"/>
      <c r="Q1321" s="39"/>
      <c r="R1321" s="39">
        <f t="shared" si="2797"/>
        <v>841</v>
      </c>
      <c r="S1321" s="39">
        <f t="shared" si="2798"/>
        <v>993</v>
      </c>
      <c r="T1321" s="39"/>
      <c r="U1321" s="39"/>
      <c r="V1321" s="39"/>
      <c r="W1321" s="39"/>
      <c r="X1321" s="39"/>
      <c r="Y1321" s="39"/>
      <c r="Z1321" s="39"/>
      <c r="AA1321" s="39"/>
      <c r="AB1321" s="39"/>
      <c r="AC1321" s="39"/>
      <c r="AD1321" s="40"/>
      <c r="AE1321" s="40"/>
      <c r="AF1321" s="41">
        <f t="shared" si="2745"/>
        <v>1</v>
      </c>
      <c r="AG1321" s="42">
        <v>1</v>
      </c>
    </row>
    <row r="1322" spans="1:33" ht="27.6">
      <c r="A1322" s="30" t="s">
        <v>2181</v>
      </c>
      <c r="B1322" s="30" t="s">
        <v>2182</v>
      </c>
      <c r="C1322" s="43"/>
      <c r="D1322" s="44"/>
      <c r="E1322" s="44"/>
      <c r="F1322" s="35">
        <f t="shared" si="2721"/>
        <v>0</v>
      </c>
      <c r="G1322" s="35">
        <f t="shared" si="2722"/>
        <v>0</v>
      </c>
      <c r="H1322" s="35">
        <f t="shared" si="2710"/>
        <v>0</v>
      </c>
      <c r="I1322" s="17">
        <v>18</v>
      </c>
      <c r="J1322" s="37">
        <f t="shared" ref="J1322:K1322" si="2811">MAX(N1322,P1322,R1322,T1322,V1322,X1322,Z1322,AB1322,AD1322)</f>
        <v>576.72</v>
      </c>
      <c r="K1322" s="37">
        <f t="shared" si="2811"/>
        <v>738</v>
      </c>
      <c r="L1322" s="38">
        <f t="shared" ref="L1322:M1322" si="2812">MIN(N1322,P1322,R1322,T1322,V1322,X1322,Z1322,AB1322,AD1322)</f>
        <v>564</v>
      </c>
      <c r="M1322" s="38">
        <f t="shared" si="2812"/>
        <v>666</v>
      </c>
      <c r="N1322" s="38">
        <f t="shared" si="2735"/>
        <v>576.72</v>
      </c>
      <c r="O1322" s="38">
        <f t="shared" si="2736"/>
        <v>738</v>
      </c>
      <c r="P1322" s="39"/>
      <c r="Q1322" s="39"/>
      <c r="R1322" s="39">
        <f t="shared" si="2797"/>
        <v>564</v>
      </c>
      <c r="S1322" s="39">
        <f t="shared" si="2798"/>
        <v>666</v>
      </c>
      <c r="T1322" s="39"/>
      <c r="U1322" s="39"/>
      <c r="V1322" s="39"/>
      <c r="W1322" s="39"/>
      <c r="X1322" s="39"/>
      <c r="Y1322" s="39"/>
      <c r="Z1322" s="39"/>
      <c r="AA1322" s="39"/>
      <c r="AB1322" s="39"/>
      <c r="AC1322" s="39"/>
      <c r="AD1322" s="40"/>
      <c r="AE1322" s="40"/>
      <c r="AF1322" s="41">
        <f t="shared" si="2745"/>
        <v>0</v>
      </c>
      <c r="AG1322" s="42"/>
    </row>
    <row r="1323" spans="1:33" ht="27.6">
      <c r="A1323" s="30" t="s">
        <v>2184</v>
      </c>
      <c r="B1323" s="30" t="s">
        <v>2185</v>
      </c>
      <c r="C1323" s="43"/>
      <c r="D1323" s="44"/>
      <c r="E1323" s="44"/>
      <c r="F1323" s="35">
        <f t="shared" si="2721"/>
        <v>0</v>
      </c>
      <c r="G1323" s="35">
        <f t="shared" si="2722"/>
        <v>0</v>
      </c>
      <c r="H1323" s="35">
        <f t="shared" si="2710"/>
        <v>0</v>
      </c>
      <c r="I1323" s="17">
        <v>18</v>
      </c>
      <c r="J1323" s="37">
        <f t="shared" ref="J1323:K1323" si="2813">MAX(N1323,P1323,R1323,T1323,V1323,X1323,Z1323,AB1323,AD1323)</f>
        <v>583.13</v>
      </c>
      <c r="K1323" s="37">
        <f t="shared" si="2813"/>
        <v>746</v>
      </c>
      <c r="L1323" s="38">
        <f t="shared" ref="L1323:M1323" si="2814">MIN(N1323,P1323,R1323,T1323,V1323,X1323,Z1323,AB1323,AD1323)</f>
        <v>567</v>
      </c>
      <c r="M1323" s="38">
        <f t="shared" si="2814"/>
        <v>670</v>
      </c>
      <c r="N1323" s="38">
        <f t="shared" si="2735"/>
        <v>583.13</v>
      </c>
      <c r="O1323" s="38">
        <f t="shared" si="2736"/>
        <v>746</v>
      </c>
      <c r="P1323" s="39"/>
      <c r="Q1323" s="39"/>
      <c r="R1323" s="39">
        <f t="shared" si="2797"/>
        <v>567</v>
      </c>
      <c r="S1323" s="39">
        <f t="shared" si="2798"/>
        <v>670</v>
      </c>
      <c r="T1323" s="39"/>
      <c r="U1323" s="39"/>
      <c r="V1323" s="39"/>
      <c r="W1323" s="39"/>
      <c r="X1323" s="39"/>
      <c r="Y1323" s="39"/>
      <c r="Z1323" s="39"/>
      <c r="AA1323" s="39"/>
      <c r="AB1323" s="39"/>
      <c r="AC1323" s="39"/>
      <c r="AD1323" s="40"/>
      <c r="AE1323" s="40"/>
      <c r="AF1323" s="41">
        <f t="shared" si="2745"/>
        <v>0</v>
      </c>
      <c r="AG1323" s="42"/>
    </row>
    <row r="1324" spans="1:33" ht="27.6">
      <c r="A1324" s="30" t="s">
        <v>497</v>
      </c>
      <c r="B1324" s="30" t="s">
        <v>826</v>
      </c>
      <c r="C1324" s="43"/>
      <c r="D1324" s="44"/>
      <c r="E1324" s="44">
        <v>1</v>
      </c>
      <c r="F1324" s="35">
        <f t="shared" si="2721"/>
        <v>1</v>
      </c>
      <c r="G1324" s="35">
        <f t="shared" si="2722"/>
        <v>2</v>
      </c>
      <c r="H1324" s="35">
        <f t="shared" si="2710"/>
        <v>0</v>
      </c>
      <c r="I1324" s="17">
        <v>18</v>
      </c>
      <c r="J1324" s="37">
        <f t="shared" ref="J1324:K1324" si="2815">MAX(N1324,P1324,R1324,T1324,V1324,X1324,Z1324,AB1324,AD1324)</f>
        <v>525.46</v>
      </c>
      <c r="K1324" s="37">
        <f t="shared" si="2815"/>
        <v>673</v>
      </c>
      <c r="L1324" s="38">
        <f t="shared" ref="L1324:M1324" si="2816">MIN(N1324,P1324,R1324,T1324,V1324,X1324,Z1324,AB1324,AD1324)</f>
        <v>515</v>
      </c>
      <c r="M1324" s="38">
        <f t="shared" si="2816"/>
        <v>608</v>
      </c>
      <c r="N1324" s="38">
        <f t="shared" si="2735"/>
        <v>525.46</v>
      </c>
      <c r="O1324" s="38">
        <f t="shared" si="2736"/>
        <v>673</v>
      </c>
      <c r="P1324" s="39"/>
      <c r="Q1324" s="39"/>
      <c r="R1324" s="39">
        <f t="shared" si="2797"/>
        <v>515</v>
      </c>
      <c r="S1324" s="39">
        <f t="shared" si="2798"/>
        <v>608</v>
      </c>
      <c r="T1324" s="39"/>
      <c r="U1324" s="39"/>
      <c r="V1324" s="39"/>
      <c r="W1324" s="39"/>
      <c r="X1324" s="39"/>
      <c r="Y1324" s="39"/>
      <c r="Z1324" s="39"/>
      <c r="AA1324" s="39"/>
      <c r="AB1324" s="39"/>
      <c r="AC1324" s="39"/>
      <c r="AD1324" s="40"/>
      <c r="AE1324" s="40"/>
      <c r="AF1324" s="41">
        <f t="shared" si="2745"/>
        <v>0</v>
      </c>
      <c r="AG1324" s="42"/>
    </row>
    <row r="1325" spans="1:33" ht="27.6">
      <c r="A1325" s="30" t="s">
        <v>837</v>
      </c>
      <c r="B1325" s="30" t="s">
        <v>960</v>
      </c>
      <c r="C1325" s="43"/>
      <c r="D1325" s="44">
        <v>1</v>
      </c>
      <c r="E1325" s="44"/>
      <c r="F1325" s="35">
        <f t="shared" si="2721"/>
        <v>1</v>
      </c>
      <c r="G1325" s="35">
        <f t="shared" si="2722"/>
        <v>0</v>
      </c>
      <c r="H1325" s="35">
        <f t="shared" si="2710"/>
        <v>1</v>
      </c>
      <c r="I1325" s="17">
        <v>18</v>
      </c>
      <c r="J1325" s="37">
        <f t="shared" ref="J1325:K1325" si="2817">MAX(N1325,P1325,R1325,T1325,V1325,X1325,Z1325,AB1325,AD1325)</f>
        <v>839.45</v>
      </c>
      <c r="K1325" s="37">
        <f t="shared" si="2817"/>
        <v>1074</v>
      </c>
      <c r="L1325" s="38">
        <f t="shared" ref="L1325:M1325" si="2818">MIN(N1325,P1325,R1325,T1325,V1325,X1325,Z1325,AB1325,AD1325)</f>
        <v>822</v>
      </c>
      <c r="M1325" s="38">
        <f t="shared" si="2818"/>
        <v>970</v>
      </c>
      <c r="N1325" s="38">
        <f t="shared" si="2735"/>
        <v>839.45</v>
      </c>
      <c r="O1325" s="38">
        <f t="shared" si="2736"/>
        <v>1074</v>
      </c>
      <c r="P1325" s="39"/>
      <c r="Q1325" s="39"/>
      <c r="R1325" s="39">
        <f t="shared" si="2797"/>
        <v>822</v>
      </c>
      <c r="S1325" s="39">
        <f t="shared" si="2798"/>
        <v>970</v>
      </c>
      <c r="T1325" s="39"/>
      <c r="U1325" s="39"/>
      <c r="V1325" s="39"/>
      <c r="W1325" s="39"/>
      <c r="X1325" s="39"/>
      <c r="Y1325" s="39"/>
      <c r="Z1325" s="39"/>
      <c r="AA1325" s="39"/>
      <c r="AB1325" s="39"/>
      <c r="AC1325" s="39"/>
      <c r="AD1325" s="40"/>
      <c r="AE1325" s="40"/>
      <c r="AF1325" s="41">
        <f t="shared" si="2745"/>
        <v>0</v>
      </c>
      <c r="AG1325" s="42">
        <v>1</v>
      </c>
    </row>
    <row r="1326" spans="1:33" ht="27.6">
      <c r="A1326" s="30" t="s">
        <v>2187</v>
      </c>
      <c r="B1326" s="30" t="s">
        <v>2188</v>
      </c>
      <c r="C1326" s="43"/>
      <c r="D1326" s="44"/>
      <c r="E1326" s="44"/>
      <c r="F1326" s="35">
        <f t="shared" si="2721"/>
        <v>0</v>
      </c>
      <c r="G1326" s="35">
        <f t="shared" si="2722"/>
        <v>0</v>
      </c>
      <c r="H1326" s="35">
        <f t="shared" si="2710"/>
        <v>0</v>
      </c>
      <c r="I1326" s="17">
        <v>18</v>
      </c>
      <c r="J1326" s="37">
        <f t="shared" ref="J1326:K1326" si="2819">MAX(N1326,P1326,R1326,T1326,V1326,X1326,Z1326,AB1326,AD1326)</f>
        <v>826.63</v>
      </c>
      <c r="K1326" s="37">
        <f t="shared" si="2819"/>
        <v>1058</v>
      </c>
      <c r="L1326" s="38">
        <f t="shared" ref="L1326:M1326" si="2820">MIN(N1326,P1326,R1326,T1326,V1326,X1326,Z1326,AB1326,AD1326)</f>
        <v>811</v>
      </c>
      <c r="M1326" s="38">
        <f t="shared" si="2820"/>
        <v>957</v>
      </c>
      <c r="N1326" s="38">
        <f t="shared" si="2735"/>
        <v>826.63</v>
      </c>
      <c r="O1326" s="38">
        <f t="shared" si="2736"/>
        <v>1058</v>
      </c>
      <c r="P1326" s="39"/>
      <c r="Q1326" s="39"/>
      <c r="R1326" s="39">
        <f t="shared" si="2797"/>
        <v>811</v>
      </c>
      <c r="S1326" s="39">
        <f t="shared" si="2798"/>
        <v>957</v>
      </c>
      <c r="T1326" s="39"/>
      <c r="U1326" s="39"/>
      <c r="V1326" s="39"/>
      <c r="W1326" s="39"/>
      <c r="X1326" s="39"/>
      <c r="Y1326" s="39"/>
      <c r="Z1326" s="39"/>
      <c r="AA1326" s="39"/>
      <c r="AB1326" s="39"/>
      <c r="AC1326" s="39"/>
      <c r="AD1326" s="40"/>
      <c r="AE1326" s="40"/>
      <c r="AF1326" s="41">
        <f t="shared" si="2745"/>
        <v>0</v>
      </c>
      <c r="AG1326" s="42"/>
    </row>
    <row r="1327" spans="1:33" ht="13.8">
      <c r="A1327" s="30" t="s">
        <v>145</v>
      </c>
      <c r="B1327" s="30" t="s">
        <v>962</v>
      </c>
      <c r="C1327" s="43"/>
      <c r="D1327" s="44">
        <v>2</v>
      </c>
      <c r="E1327" s="44">
        <v>2</v>
      </c>
      <c r="F1327" s="35">
        <f t="shared" si="2721"/>
        <v>14</v>
      </c>
      <c r="G1327" s="35">
        <f t="shared" si="2722"/>
        <v>15</v>
      </c>
      <c r="H1327" s="35">
        <f t="shared" si="2710"/>
        <v>1</v>
      </c>
      <c r="I1327" s="17">
        <v>18</v>
      </c>
      <c r="J1327" s="37">
        <f t="shared" ref="J1327:K1327" si="2821">MAX(N1327,P1327,R1327,T1327,V1327,X1327,Z1327,AB1327,AD1327)</f>
        <v>918.91</v>
      </c>
      <c r="K1327" s="37">
        <f t="shared" si="2821"/>
        <v>1176</v>
      </c>
      <c r="L1327" s="38">
        <f t="shared" ref="L1327:M1327" si="2822">MIN(N1327,P1327,R1327,T1327,V1327,X1327,Z1327,AB1327,AD1327)</f>
        <v>876</v>
      </c>
      <c r="M1327" s="38">
        <f t="shared" si="2822"/>
        <v>1176</v>
      </c>
      <c r="N1327" s="38">
        <f t="shared" si="2735"/>
        <v>918.91</v>
      </c>
      <c r="O1327" s="38">
        <f t="shared" si="2736"/>
        <v>1176</v>
      </c>
      <c r="P1327" s="39"/>
      <c r="Q1327" s="39"/>
      <c r="R1327" s="39"/>
      <c r="S1327" s="39"/>
      <c r="T1327" s="39">
        <f t="shared" ref="T1327:T1333" si="2823">VLOOKUP(A1327,Magnus,9,FALSE)</f>
        <v>876</v>
      </c>
      <c r="U1327" s="39" t="str">
        <f t="shared" ref="U1327:U1333" si="2824">VLOOKUP(A1327,Magnus,11,FALSE)</f>
        <v>₹1034.00</v>
      </c>
      <c r="V1327" s="39"/>
      <c r="W1327" s="39"/>
      <c r="X1327" s="39"/>
      <c r="Y1327" s="39"/>
      <c r="Z1327" s="39"/>
      <c r="AA1327" s="39"/>
      <c r="AB1327" s="39"/>
      <c r="AC1327" s="39"/>
      <c r="AD1327" s="40"/>
      <c r="AE1327" s="40"/>
      <c r="AF1327" s="41">
        <f t="shared" si="2745"/>
        <v>1</v>
      </c>
      <c r="AG1327" s="42">
        <v>2</v>
      </c>
    </row>
    <row r="1328" spans="1:33" ht="27.6">
      <c r="A1328" s="30" t="s">
        <v>224</v>
      </c>
      <c r="B1328" s="30" t="s">
        <v>1726</v>
      </c>
      <c r="C1328" s="43"/>
      <c r="D1328" s="44">
        <v>2</v>
      </c>
      <c r="E1328" s="44">
        <v>1</v>
      </c>
      <c r="F1328" s="35">
        <f t="shared" si="2721"/>
        <v>5</v>
      </c>
      <c r="G1328" s="35">
        <f t="shared" si="2722"/>
        <v>4</v>
      </c>
      <c r="H1328" s="35">
        <f t="shared" si="2710"/>
        <v>2</v>
      </c>
      <c r="I1328" s="17">
        <v>18</v>
      </c>
      <c r="J1328" s="37">
        <f t="shared" ref="J1328:K1328" si="2825">MAX(N1328,P1328,R1328,T1328,V1328,X1328,Z1328,AB1328,AD1328)</f>
        <v>630.54999999999995</v>
      </c>
      <c r="K1328" s="37">
        <f t="shared" si="2825"/>
        <v>807</v>
      </c>
      <c r="L1328" s="38">
        <f t="shared" ref="L1328:M1328" si="2826">MIN(N1328,P1328,R1328,T1328,V1328,X1328,Z1328,AB1328,AD1328)</f>
        <v>597</v>
      </c>
      <c r="M1328" s="38">
        <f t="shared" si="2826"/>
        <v>705</v>
      </c>
      <c r="N1328" s="38">
        <f t="shared" si="2735"/>
        <v>630.54999999999995</v>
      </c>
      <c r="O1328" s="38">
        <f t="shared" si="2736"/>
        <v>807</v>
      </c>
      <c r="P1328" s="39">
        <f>VLOOKUP(A1328,MagnusNeo,9,FALSE)</f>
        <v>597</v>
      </c>
      <c r="Q1328" s="39">
        <f>VLOOKUP(A1328,MagnusNeo,11,FALSE)</f>
        <v>705</v>
      </c>
      <c r="R1328" s="39"/>
      <c r="S1328" s="39"/>
      <c r="T1328" s="39">
        <f t="shared" si="2823"/>
        <v>597</v>
      </c>
      <c r="U1328" s="39">
        <f t="shared" si="2824"/>
        <v>705</v>
      </c>
      <c r="V1328" s="39"/>
      <c r="W1328" s="39"/>
      <c r="X1328" s="39"/>
      <c r="Y1328" s="39"/>
      <c r="Z1328" s="39"/>
      <c r="AA1328" s="39"/>
      <c r="AB1328" s="39"/>
      <c r="AC1328" s="39"/>
      <c r="AD1328" s="40"/>
      <c r="AE1328" s="40"/>
      <c r="AF1328" s="41">
        <f t="shared" si="2745"/>
        <v>0</v>
      </c>
      <c r="AG1328" s="42">
        <v>1</v>
      </c>
    </row>
    <row r="1329" spans="1:33" ht="27.6">
      <c r="A1329" s="30" t="s">
        <v>268</v>
      </c>
      <c r="B1329" s="30" t="s">
        <v>834</v>
      </c>
      <c r="C1329" s="43"/>
      <c r="D1329" s="44">
        <v>2</v>
      </c>
      <c r="E1329" s="44">
        <v>1</v>
      </c>
      <c r="F1329" s="35">
        <f t="shared" si="2721"/>
        <v>4</v>
      </c>
      <c r="G1329" s="35">
        <f t="shared" si="2722"/>
        <v>4</v>
      </c>
      <c r="H1329" s="35">
        <f t="shared" si="2710"/>
        <v>1</v>
      </c>
      <c r="I1329" s="17">
        <v>18</v>
      </c>
      <c r="J1329" s="37">
        <f t="shared" ref="J1329:K1329" si="2827">MAX(N1329,P1329,R1329,T1329,V1329,X1329,Z1329,AB1329,AD1329)</f>
        <v>623</v>
      </c>
      <c r="K1329" s="37">
        <f t="shared" si="2827"/>
        <v>798</v>
      </c>
      <c r="L1329" s="38">
        <f t="shared" ref="L1329:M1329" si="2828">MIN(N1329,P1329,R1329,T1329,V1329,X1329,Z1329,AB1329,AD1329)</f>
        <v>623</v>
      </c>
      <c r="M1329" s="38">
        <f t="shared" si="2828"/>
        <v>736</v>
      </c>
      <c r="N1329" s="38">
        <f t="shared" si="2735"/>
        <v>623</v>
      </c>
      <c r="O1329" s="38">
        <f t="shared" si="2736"/>
        <v>798</v>
      </c>
      <c r="P1329" s="39">
        <f>VLOOKUP(A1329,MagnusNeo,9,FALSE)</f>
        <v>623</v>
      </c>
      <c r="Q1329" s="39">
        <f>VLOOKUP(A1329,MagnusNeo,11,FALSE)</f>
        <v>736</v>
      </c>
      <c r="R1329" s="39"/>
      <c r="S1329" s="39"/>
      <c r="T1329" s="39">
        <f t="shared" si="2823"/>
        <v>623</v>
      </c>
      <c r="U1329" s="39">
        <f t="shared" si="2824"/>
        <v>736</v>
      </c>
      <c r="V1329" s="39"/>
      <c r="W1329" s="39"/>
      <c r="X1329" s="39"/>
      <c r="Y1329" s="39"/>
      <c r="Z1329" s="39"/>
      <c r="AA1329" s="39"/>
      <c r="AB1329" s="39"/>
      <c r="AC1329" s="39"/>
      <c r="AD1329" s="40"/>
      <c r="AE1329" s="40"/>
      <c r="AF1329" s="41">
        <f t="shared" si="2745"/>
        <v>1</v>
      </c>
      <c r="AG1329" s="42">
        <v>1</v>
      </c>
    </row>
    <row r="1330" spans="1:33" ht="27.6">
      <c r="A1330" s="30" t="s">
        <v>2591</v>
      </c>
      <c r="B1330" s="30" t="s">
        <v>2592</v>
      </c>
      <c r="C1330" s="43"/>
      <c r="D1330" s="44">
        <v>1</v>
      </c>
      <c r="E1330" s="44">
        <v>1</v>
      </c>
      <c r="F1330" s="35">
        <f t="shared" si="2721"/>
        <v>0</v>
      </c>
      <c r="G1330" s="35">
        <f t="shared" si="2722"/>
        <v>0</v>
      </c>
      <c r="H1330" s="35">
        <f t="shared" si="2710"/>
        <v>1</v>
      </c>
      <c r="I1330" s="17">
        <v>18</v>
      </c>
      <c r="J1330" s="37">
        <f t="shared" ref="J1330:K1330" si="2829">MAX(N1330,P1330,R1330,T1330,V1330,X1330,Z1330,AB1330,AD1330)</f>
        <v>485</v>
      </c>
      <c r="K1330" s="37">
        <f t="shared" si="2829"/>
        <v>620</v>
      </c>
      <c r="L1330" s="38">
        <f t="shared" ref="L1330:M1330" si="2830">MIN(N1330,P1330,R1330,T1330,V1330,X1330,Z1330,AB1330,AD1330)</f>
        <v>484</v>
      </c>
      <c r="M1330" s="38">
        <f t="shared" si="2830"/>
        <v>573</v>
      </c>
      <c r="N1330" s="38">
        <f t="shared" si="2735"/>
        <v>484</v>
      </c>
      <c r="O1330" s="38">
        <f t="shared" si="2736"/>
        <v>620</v>
      </c>
      <c r="P1330" s="39"/>
      <c r="Q1330" s="39"/>
      <c r="R1330" s="39"/>
      <c r="S1330" s="39"/>
      <c r="T1330" s="39">
        <f t="shared" si="2823"/>
        <v>485</v>
      </c>
      <c r="U1330" s="39">
        <f t="shared" si="2824"/>
        <v>573</v>
      </c>
      <c r="V1330" s="39"/>
      <c r="W1330" s="39"/>
      <c r="X1330" s="39"/>
      <c r="Y1330" s="39"/>
      <c r="Z1330" s="39"/>
      <c r="AA1330" s="39"/>
      <c r="AB1330" s="39"/>
      <c r="AC1330" s="39"/>
      <c r="AD1330" s="40"/>
      <c r="AE1330" s="40"/>
      <c r="AF1330" s="41">
        <f t="shared" si="2745"/>
        <v>0</v>
      </c>
      <c r="AG1330" s="42"/>
    </row>
    <row r="1331" spans="1:33" ht="27.6">
      <c r="A1331" s="30" t="s">
        <v>227</v>
      </c>
      <c r="B1331" s="30" t="s">
        <v>2595</v>
      </c>
      <c r="C1331" s="43"/>
      <c r="D1331" s="44">
        <v>2</v>
      </c>
      <c r="E1331" s="44">
        <v>1</v>
      </c>
      <c r="F1331" s="35">
        <f t="shared" si="2721"/>
        <v>12</v>
      </c>
      <c r="G1331" s="35">
        <f t="shared" si="2722"/>
        <v>11</v>
      </c>
      <c r="H1331" s="35">
        <f t="shared" si="2710"/>
        <v>2</v>
      </c>
      <c r="I1331" s="17">
        <v>18</v>
      </c>
      <c r="J1331" s="37">
        <f t="shared" ref="J1331:K1331" si="2831">MAX(N1331,P1331,R1331,T1331,V1331,X1331,Z1331,AB1331,AD1331)</f>
        <v>542</v>
      </c>
      <c r="K1331" s="37">
        <f t="shared" si="2831"/>
        <v>693</v>
      </c>
      <c r="L1331" s="38">
        <f t="shared" ref="L1331:M1331" si="2832">MIN(N1331,P1331,R1331,T1331,V1331,X1331,Z1331,AB1331,AD1331)</f>
        <v>542</v>
      </c>
      <c r="M1331" s="38">
        <f t="shared" si="2832"/>
        <v>640</v>
      </c>
      <c r="N1331" s="38">
        <f t="shared" si="2735"/>
        <v>542</v>
      </c>
      <c r="O1331" s="38">
        <f t="shared" si="2736"/>
        <v>693</v>
      </c>
      <c r="P1331" s="39"/>
      <c r="Q1331" s="39"/>
      <c r="R1331" s="39"/>
      <c r="S1331" s="39"/>
      <c r="T1331" s="39">
        <f t="shared" si="2823"/>
        <v>542</v>
      </c>
      <c r="U1331" s="39">
        <f t="shared" si="2824"/>
        <v>640</v>
      </c>
      <c r="V1331" s="39"/>
      <c r="W1331" s="39"/>
      <c r="X1331" s="39"/>
      <c r="Y1331" s="39"/>
      <c r="Z1331" s="39"/>
      <c r="AA1331" s="39"/>
      <c r="AB1331" s="39"/>
      <c r="AC1331" s="39"/>
      <c r="AD1331" s="40"/>
      <c r="AE1331" s="40"/>
      <c r="AF1331" s="41">
        <f t="shared" si="2745"/>
        <v>0</v>
      </c>
      <c r="AG1331" s="42">
        <v>1</v>
      </c>
    </row>
    <row r="1332" spans="1:33" ht="27.6">
      <c r="A1332" s="30" t="s">
        <v>154</v>
      </c>
      <c r="B1332" s="30" t="s">
        <v>842</v>
      </c>
      <c r="C1332" s="43"/>
      <c r="D1332" s="44">
        <v>1</v>
      </c>
      <c r="E1332" s="44">
        <v>1</v>
      </c>
      <c r="F1332" s="35">
        <f t="shared" si="2721"/>
        <v>10</v>
      </c>
      <c r="G1332" s="35">
        <f t="shared" si="2722"/>
        <v>9</v>
      </c>
      <c r="H1332" s="35">
        <f t="shared" si="2710"/>
        <v>2</v>
      </c>
      <c r="I1332" s="17">
        <v>18</v>
      </c>
      <c r="J1332" s="37">
        <f t="shared" ref="J1332:K1332" si="2833">MAX(N1332,P1332,R1332,T1332,V1332,X1332,Z1332,AB1332,AD1332)</f>
        <v>501</v>
      </c>
      <c r="K1332" s="37">
        <f t="shared" si="2833"/>
        <v>640</v>
      </c>
      <c r="L1332" s="38">
        <f t="shared" ref="L1332:M1332" si="2834">MIN(N1332,P1332,R1332,T1332,V1332,X1332,Z1332,AB1332,AD1332)</f>
        <v>500</v>
      </c>
      <c r="M1332" s="38">
        <f t="shared" si="2834"/>
        <v>592</v>
      </c>
      <c r="N1332" s="38">
        <f t="shared" si="2735"/>
        <v>500</v>
      </c>
      <c r="O1332" s="38">
        <f t="shared" si="2736"/>
        <v>640</v>
      </c>
      <c r="P1332" s="39"/>
      <c r="Q1332" s="39"/>
      <c r="R1332" s="39"/>
      <c r="S1332" s="39"/>
      <c r="T1332" s="39">
        <f t="shared" si="2823"/>
        <v>501</v>
      </c>
      <c r="U1332" s="39">
        <f t="shared" si="2824"/>
        <v>592</v>
      </c>
      <c r="V1332" s="39"/>
      <c r="W1332" s="39"/>
      <c r="X1332" s="39"/>
      <c r="Y1332" s="39"/>
      <c r="Z1332" s="39"/>
      <c r="AA1332" s="39"/>
      <c r="AB1332" s="39"/>
      <c r="AC1332" s="39"/>
      <c r="AD1332" s="40"/>
      <c r="AE1332" s="40"/>
      <c r="AF1332" s="41">
        <f t="shared" si="2745"/>
        <v>-1</v>
      </c>
      <c r="AG1332" s="42">
        <v>3</v>
      </c>
    </row>
    <row r="1333" spans="1:33" ht="27.6">
      <c r="A1333" s="30" t="s">
        <v>848</v>
      </c>
      <c r="B1333" s="30" t="s">
        <v>849</v>
      </c>
      <c r="C1333" s="43"/>
      <c r="D1333" s="44">
        <v>0</v>
      </c>
      <c r="E1333" s="44">
        <v>1</v>
      </c>
      <c r="F1333" s="35">
        <f t="shared" si="2721"/>
        <v>0</v>
      </c>
      <c r="G1333" s="35">
        <f t="shared" si="2722"/>
        <v>1</v>
      </c>
      <c r="H1333" s="35">
        <f t="shared" si="2710"/>
        <v>0</v>
      </c>
      <c r="I1333" s="17">
        <v>18</v>
      </c>
      <c r="J1333" s="37">
        <f t="shared" ref="J1333:K1333" si="2835">MAX(N1333,P1333,R1333,T1333,V1333,X1333,Z1333,AB1333,AD1333)</f>
        <v>210</v>
      </c>
      <c r="K1333" s="37">
        <f t="shared" si="2835"/>
        <v>269</v>
      </c>
      <c r="L1333" s="38">
        <f t="shared" ref="L1333:M1333" si="2836">MIN(N1333,P1333,R1333,T1333,V1333,X1333,Z1333,AB1333,AD1333)</f>
        <v>210</v>
      </c>
      <c r="M1333" s="38">
        <f t="shared" si="2836"/>
        <v>248</v>
      </c>
      <c r="N1333" s="38">
        <f t="shared" si="2735"/>
        <v>210</v>
      </c>
      <c r="O1333" s="38">
        <f t="shared" si="2736"/>
        <v>269</v>
      </c>
      <c r="P1333" s="39"/>
      <c r="Q1333" s="39"/>
      <c r="R1333" s="39"/>
      <c r="S1333" s="39"/>
      <c r="T1333" s="39">
        <f t="shared" si="2823"/>
        <v>210</v>
      </c>
      <c r="U1333" s="39">
        <f t="shared" si="2824"/>
        <v>248</v>
      </c>
      <c r="V1333" s="39"/>
      <c r="W1333" s="39"/>
      <c r="X1333" s="39"/>
      <c r="Y1333" s="39"/>
      <c r="Z1333" s="39"/>
      <c r="AA1333" s="39"/>
      <c r="AB1333" s="39"/>
      <c r="AC1333" s="39"/>
      <c r="AD1333" s="40"/>
      <c r="AE1333" s="40"/>
      <c r="AF1333" s="41">
        <f t="shared" si="2745"/>
        <v>0</v>
      </c>
      <c r="AG1333" s="42"/>
    </row>
    <row r="1334" spans="1:33" ht="27.6">
      <c r="A1334" s="30" t="s">
        <v>5991</v>
      </c>
      <c r="B1334" s="30" t="s">
        <v>5992</v>
      </c>
      <c r="C1334" s="43"/>
      <c r="D1334" s="44">
        <v>0</v>
      </c>
      <c r="E1334" s="44"/>
      <c r="F1334" s="35">
        <f t="shared" si="2721"/>
        <v>0</v>
      </c>
      <c r="G1334" s="35">
        <f t="shared" si="2722"/>
        <v>0</v>
      </c>
      <c r="H1334" s="35">
        <f t="shared" si="2710"/>
        <v>0</v>
      </c>
      <c r="I1334" s="21">
        <f>VLOOKUP(A1334,Old_Inventory,9,FALSE)</f>
        <v>28</v>
      </c>
      <c r="J1334" s="37">
        <f t="shared" ref="J1334:K1334" si="2837">MAX(N1334,P1334,R1334,T1334,V1334,X1334,Z1334,AB1334,AD1334)</f>
        <v>71.77</v>
      </c>
      <c r="K1334" s="37">
        <f t="shared" si="2837"/>
        <v>87</v>
      </c>
      <c r="L1334" s="38">
        <f t="shared" ref="L1334:M1334" si="2838">MIN(N1334,P1334,R1334,T1334,V1334,X1334,Z1334,AB1334,AD1334)</f>
        <v>71.77</v>
      </c>
      <c r="M1334" s="38">
        <f t="shared" si="2838"/>
        <v>87</v>
      </c>
      <c r="N1334" s="38">
        <f t="shared" si="2735"/>
        <v>71.77</v>
      </c>
      <c r="O1334" s="38">
        <f t="shared" si="2736"/>
        <v>87</v>
      </c>
      <c r="P1334" s="39"/>
      <c r="Q1334" s="39"/>
      <c r="R1334" s="39"/>
      <c r="S1334" s="39"/>
      <c r="T1334" s="39"/>
      <c r="U1334" s="39"/>
      <c r="V1334" s="39"/>
      <c r="W1334" s="39"/>
      <c r="X1334" s="39"/>
      <c r="Y1334" s="39"/>
      <c r="Z1334" s="39"/>
      <c r="AA1334" s="39"/>
      <c r="AB1334" s="39"/>
      <c r="AC1334" s="39"/>
      <c r="AD1334" s="40"/>
      <c r="AE1334" s="40"/>
      <c r="AF1334" s="41">
        <f t="shared" si="2745"/>
        <v>0</v>
      </c>
      <c r="AG1334" s="42"/>
    </row>
    <row r="1335" spans="1:33" ht="27.6">
      <c r="A1335" s="30" t="s">
        <v>2596</v>
      </c>
      <c r="B1335" s="30" t="s">
        <v>2597</v>
      </c>
      <c r="C1335" s="43"/>
      <c r="D1335" s="44">
        <v>0</v>
      </c>
      <c r="E1335" s="44"/>
      <c r="F1335" s="35">
        <f t="shared" si="2721"/>
        <v>0</v>
      </c>
      <c r="G1335" s="35">
        <f t="shared" si="2722"/>
        <v>0</v>
      </c>
      <c r="H1335" s="35">
        <f t="shared" si="2710"/>
        <v>0</v>
      </c>
      <c r="I1335" s="17">
        <v>18</v>
      </c>
      <c r="J1335" s="37">
        <f t="shared" ref="J1335:K1335" si="2839">MAX(N1335,P1335,R1335,T1335,V1335,X1335,Z1335,AB1335,AD1335)</f>
        <v>132</v>
      </c>
      <c r="K1335" s="37">
        <f t="shared" si="2839"/>
        <v>169</v>
      </c>
      <c r="L1335" s="38">
        <f t="shared" ref="L1335:M1335" si="2840">MIN(N1335,P1335,R1335,T1335,V1335,X1335,Z1335,AB1335,AD1335)</f>
        <v>132</v>
      </c>
      <c r="M1335" s="38">
        <f t="shared" si="2840"/>
        <v>156</v>
      </c>
      <c r="N1335" s="38">
        <f t="shared" si="2735"/>
        <v>132</v>
      </c>
      <c r="O1335" s="38">
        <f t="shared" si="2736"/>
        <v>169</v>
      </c>
      <c r="P1335" s="39"/>
      <c r="Q1335" s="39"/>
      <c r="R1335" s="39"/>
      <c r="S1335" s="39"/>
      <c r="T1335" s="39">
        <f t="shared" ref="T1335:T1340" si="2841">VLOOKUP(A1335,Magnus,9,FALSE)</f>
        <v>132</v>
      </c>
      <c r="U1335" s="39">
        <f t="shared" ref="U1335:U1340" si="2842">VLOOKUP(A1335,Magnus,11,FALSE)</f>
        <v>156</v>
      </c>
      <c r="V1335" s="39"/>
      <c r="W1335" s="39"/>
      <c r="X1335" s="39"/>
      <c r="Y1335" s="39"/>
      <c r="Z1335" s="39"/>
      <c r="AA1335" s="39"/>
      <c r="AB1335" s="39"/>
      <c r="AC1335" s="39"/>
      <c r="AD1335" s="40"/>
      <c r="AE1335" s="40"/>
      <c r="AF1335" s="41">
        <f t="shared" si="2745"/>
        <v>0</v>
      </c>
      <c r="AG1335" s="42"/>
    </row>
    <row r="1336" spans="1:33" ht="27.6">
      <c r="A1336" s="30" t="s">
        <v>300</v>
      </c>
      <c r="B1336" s="30" t="s">
        <v>853</v>
      </c>
      <c r="C1336" s="43"/>
      <c r="D1336" s="44">
        <v>2</v>
      </c>
      <c r="E1336" s="44">
        <v>2</v>
      </c>
      <c r="F1336" s="35">
        <f t="shared" si="2721"/>
        <v>4</v>
      </c>
      <c r="G1336" s="35">
        <f t="shared" si="2722"/>
        <v>4</v>
      </c>
      <c r="H1336" s="35">
        <f t="shared" si="2710"/>
        <v>2</v>
      </c>
      <c r="I1336" s="17">
        <v>18</v>
      </c>
      <c r="J1336" s="37">
        <f t="shared" ref="J1336:K1336" si="2843">MAX(N1336,P1336,R1336,T1336,V1336,X1336,Z1336,AB1336,AD1336)</f>
        <v>393</v>
      </c>
      <c r="K1336" s="37">
        <f t="shared" si="2843"/>
        <v>504</v>
      </c>
      <c r="L1336" s="38">
        <f t="shared" ref="L1336:M1336" si="2844">MIN(N1336,P1336,R1336,T1336,V1336,X1336,Z1336,AB1336,AD1336)</f>
        <v>393</v>
      </c>
      <c r="M1336" s="38">
        <f t="shared" si="2844"/>
        <v>464</v>
      </c>
      <c r="N1336" s="38">
        <f t="shared" si="2735"/>
        <v>393</v>
      </c>
      <c r="O1336" s="38">
        <f t="shared" si="2736"/>
        <v>504</v>
      </c>
      <c r="P1336" s="39">
        <f>VLOOKUP(A1336,MagnusNeo,9,FALSE)</f>
        <v>393</v>
      </c>
      <c r="Q1336" s="39">
        <f>VLOOKUP(A1336,MagnusNeo,11,FALSE)</f>
        <v>464</v>
      </c>
      <c r="R1336" s="39"/>
      <c r="S1336" s="39"/>
      <c r="T1336" s="39">
        <f t="shared" si="2841"/>
        <v>393</v>
      </c>
      <c r="U1336" s="39">
        <f t="shared" si="2842"/>
        <v>464</v>
      </c>
      <c r="V1336" s="39"/>
      <c r="W1336" s="39"/>
      <c r="X1336" s="39"/>
      <c r="Y1336" s="39"/>
      <c r="Z1336" s="39"/>
      <c r="AA1336" s="39"/>
      <c r="AB1336" s="39"/>
      <c r="AC1336" s="39"/>
      <c r="AD1336" s="40"/>
      <c r="AE1336" s="40"/>
      <c r="AF1336" s="41">
        <f t="shared" si="2745"/>
        <v>0</v>
      </c>
      <c r="AG1336" s="42">
        <v>1</v>
      </c>
    </row>
    <row r="1337" spans="1:33" ht="27.6">
      <c r="A1337" s="30" t="s">
        <v>226</v>
      </c>
      <c r="B1337" s="30" t="s">
        <v>858</v>
      </c>
      <c r="C1337" s="43"/>
      <c r="D1337" s="44">
        <v>2</v>
      </c>
      <c r="E1337" s="44">
        <v>2</v>
      </c>
      <c r="F1337" s="35">
        <f t="shared" si="2721"/>
        <v>4</v>
      </c>
      <c r="G1337" s="35">
        <f t="shared" si="2722"/>
        <v>4</v>
      </c>
      <c r="H1337" s="35">
        <f t="shared" si="2710"/>
        <v>2</v>
      </c>
      <c r="I1337" s="17">
        <v>18</v>
      </c>
      <c r="J1337" s="37">
        <f t="shared" ref="J1337:K1337" si="2845">MAX(N1337,P1337,R1337,T1337,V1337,X1337,Z1337,AB1337,AD1337)</f>
        <v>399</v>
      </c>
      <c r="K1337" s="37">
        <f t="shared" si="2845"/>
        <v>511</v>
      </c>
      <c r="L1337" s="38">
        <f t="shared" ref="L1337:M1337" si="2846">MIN(N1337,P1337,R1337,T1337,V1337,X1337,Z1337,AB1337,AD1337)</f>
        <v>399</v>
      </c>
      <c r="M1337" s="38">
        <f t="shared" si="2846"/>
        <v>471</v>
      </c>
      <c r="N1337" s="38">
        <f t="shared" si="2735"/>
        <v>399</v>
      </c>
      <c r="O1337" s="38">
        <f t="shared" si="2736"/>
        <v>511</v>
      </c>
      <c r="P1337" s="39">
        <f>VLOOKUP(A1337,MagnusNeo,9,FALSE)</f>
        <v>399</v>
      </c>
      <c r="Q1337" s="39">
        <f>VLOOKUP(A1337,MagnusNeo,11,FALSE)</f>
        <v>471</v>
      </c>
      <c r="R1337" s="39"/>
      <c r="S1337" s="39"/>
      <c r="T1337" s="39">
        <f t="shared" si="2841"/>
        <v>399</v>
      </c>
      <c r="U1337" s="39">
        <f t="shared" si="2842"/>
        <v>471</v>
      </c>
      <c r="V1337" s="39"/>
      <c r="W1337" s="39"/>
      <c r="X1337" s="39"/>
      <c r="Y1337" s="39"/>
      <c r="Z1337" s="39"/>
      <c r="AA1337" s="39"/>
      <c r="AB1337" s="39"/>
      <c r="AC1337" s="39"/>
      <c r="AD1337" s="40"/>
      <c r="AE1337" s="40"/>
      <c r="AF1337" s="41">
        <f t="shared" si="2745"/>
        <v>0</v>
      </c>
      <c r="AG1337" s="42">
        <v>1</v>
      </c>
    </row>
    <row r="1338" spans="1:33" ht="13.8">
      <c r="A1338" s="30" t="s">
        <v>866</v>
      </c>
      <c r="B1338" s="30" t="s">
        <v>867</v>
      </c>
      <c r="C1338" s="43"/>
      <c r="D1338" s="44">
        <v>1</v>
      </c>
      <c r="E1338" s="44">
        <v>2</v>
      </c>
      <c r="F1338" s="35">
        <f t="shared" si="2721"/>
        <v>0</v>
      </c>
      <c r="G1338" s="35">
        <f t="shared" si="2722"/>
        <v>1</v>
      </c>
      <c r="H1338" s="35">
        <f t="shared" si="2710"/>
        <v>1</v>
      </c>
      <c r="I1338" s="17">
        <v>18</v>
      </c>
      <c r="J1338" s="37">
        <f t="shared" ref="J1338:K1338" si="2847">MAX(N1338,P1338,R1338,T1338,V1338,X1338,Z1338,AB1338,AD1338)</f>
        <v>850.98</v>
      </c>
      <c r="K1338" s="37">
        <f t="shared" si="2847"/>
        <v>1037</v>
      </c>
      <c r="L1338" s="38">
        <f t="shared" ref="L1338:M1338" si="2848">MIN(N1338,P1338,R1338,T1338,V1338,X1338,Z1338,AB1338,AD1338)</f>
        <v>804</v>
      </c>
      <c r="M1338" s="38">
        <f t="shared" si="2848"/>
        <v>949</v>
      </c>
      <c r="N1338" s="38">
        <f t="shared" si="2735"/>
        <v>850.98</v>
      </c>
      <c r="O1338" s="38">
        <f t="shared" si="2736"/>
        <v>1037</v>
      </c>
      <c r="P1338" s="39">
        <f>VLOOKUP(A1338,MagnusNeo,9,FALSE)</f>
        <v>804</v>
      </c>
      <c r="Q1338" s="39">
        <f>VLOOKUP(A1338,MagnusNeo,11,FALSE)</f>
        <v>949</v>
      </c>
      <c r="R1338" s="39"/>
      <c r="S1338" s="39"/>
      <c r="T1338" s="39">
        <f t="shared" si="2841"/>
        <v>804</v>
      </c>
      <c r="U1338" s="39">
        <f t="shared" si="2842"/>
        <v>949</v>
      </c>
      <c r="V1338" s="39"/>
      <c r="W1338" s="39"/>
      <c r="X1338" s="39"/>
      <c r="Y1338" s="39"/>
      <c r="Z1338" s="39"/>
      <c r="AA1338" s="39"/>
      <c r="AB1338" s="39"/>
      <c r="AC1338" s="39"/>
      <c r="AD1338" s="40"/>
      <c r="AE1338" s="40"/>
      <c r="AF1338" s="41">
        <f t="shared" si="2745"/>
        <v>0</v>
      </c>
      <c r="AG1338" s="42"/>
    </row>
    <row r="1339" spans="1:33" ht="13.8">
      <c r="A1339" s="30" t="s">
        <v>827</v>
      </c>
      <c r="B1339" s="30" t="s">
        <v>871</v>
      </c>
      <c r="C1339" s="43"/>
      <c r="D1339" s="44">
        <v>1</v>
      </c>
      <c r="E1339" s="44">
        <v>1</v>
      </c>
      <c r="F1339" s="35">
        <f t="shared" si="2721"/>
        <v>1</v>
      </c>
      <c r="G1339" s="35">
        <f t="shared" si="2722"/>
        <v>1</v>
      </c>
      <c r="H1339" s="35">
        <f t="shared" si="2710"/>
        <v>1</v>
      </c>
      <c r="I1339" s="17">
        <v>18</v>
      </c>
      <c r="J1339" s="37">
        <f t="shared" ref="J1339:K1339" si="2849">MAX(N1339,P1339,R1339,T1339,V1339,X1339,Z1339,AB1339,AD1339)</f>
        <v>807</v>
      </c>
      <c r="K1339" s="37">
        <f t="shared" si="2849"/>
        <v>1033</v>
      </c>
      <c r="L1339" s="38">
        <f t="shared" ref="L1339:M1339" si="2850">MIN(N1339,P1339,R1339,T1339,V1339,X1339,Z1339,AB1339,AD1339)</f>
        <v>807</v>
      </c>
      <c r="M1339" s="38">
        <f t="shared" si="2850"/>
        <v>953</v>
      </c>
      <c r="N1339" s="38">
        <f t="shared" si="2735"/>
        <v>807</v>
      </c>
      <c r="O1339" s="38">
        <f t="shared" si="2736"/>
        <v>1033</v>
      </c>
      <c r="P1339" s="39">
        <f>VLOOKUP(A1339,MagnusNeo,9,FALSE)</f>
        <v>807</v>
      </c>
      <c r="Q1339" s="39">
        <f>VLOOKUP(A1339,MagnusNeo,11,FALSE)</f>
        <v>953</v>
      </c>
      <c r="R1339" s="39"/>
      <c r="S1339" s="39"/>
      <c r="T1339" s="39">
        <f t="shared" si="2841"/>
        <v>807</v>
      </c>
      <c r="U1339" s="39">
        <f t="shared" si="2842"/>
        <v>953</v>
      </c>
      <c r="V1339" s="39"/>
      <c r="W1339" s="39"/>
      <c r="X1339" s="39"/>
      <c r="Y1339" s="39"/>
      <c r="Z1339" s="39"/>
      <c r="AA1339" s="39"/>
      <c r="AB1339" s="39"/>
      <c r="AC1339" s="39"/>
      <c r="AD1339" s="40"/>
      <c r="AE1339" s="40"/>
      <c r="AF1339" s="41">
        <f t="shared" si="2745"/>
        <v>0</v>
      </c>
      <c r="AG1339" s="42">
        <v>1</v>
      </c>
    </row>
    <row r="1340" spans="1:33" ht="27.6">
      <c r="A1340" s="30" t="s">
        <v>208</v>
      </c>
      <c r="B1340" s="30" t="s">
        <v>2600</v>
      </c>
      <c r="C1340" s="43"/>
      <c r="D1340" s="44">
        <v>2</v>
      </c>
      <c r="E1340" s="44">
        <v>2</v>
      </c>
      <c r="F1340" s="35">
        <f t="shared" si="2721"/>
        <v>9</v>
      </c>
      <c r="G1340" s="35">
        <f t="shared" si="2722"/>
        <v>9</v>
      </c>
      <c r="H1340" s="35">
        <f t="shared" si="2710"/>
        <v>2</v>
      </c>
      <c r="I1340" s="17">
        <v>18</v>
      </c>
      <c r="J1340" s="37">
        <f t="shared" ref="J1340:K1340" si="2851">MAX(N1340,P1340,R1340,T1340,V1340,X1340,Z1340,AB1340,AD1340)</f>
        <v>340</v>
      </c>
      <c r="K1340" s="37">
        <f t="shared" si="2851"/>
        <v>434</v>
      </c>
      <c r="L1340" s="38">
        <f t="shared" ref="L1340:M1340" si="2852">MIN(N1340,P1340,R1340,T1340,V1340,X1340,Z1340,AB1340,AD1340)</f>
        <v>339</v>
      </c>
      <c r="M1340" s="38">
        <f t="shared" si="2852"/>
        <v>402</v>
      </c>
      <c r="N1340" s="38">
        <f t="shared" si="2735"/>
        <v>339</v>
      </c>
      <c r="O1340" s="38">
        <f t="shared" si="2736"/>
        <v>434</v>
      </c>
      <c r="P1340" s="39"/>
      <c r="Q1340" s="39"/>
      <c r="R1340" s="39"/>
      <c r="S1340" s="39"/>
      <c r="T1340" s="39">
        <f t="shared" si="2841"/>
        <v>340</v>
      </c>
      <c r="U1340" s="39">
        <f t="shared" si="2842"/>
        <v>402</v>
      </c>
      <c r="V1340" s="39"/>
      <c r="W1340" s="39"/>
      <c r="X1340" s="39"/>
      <c r="Y1340" s="39"/>
      <c r="Z1340" s="39"/>
      <c r="AA1340" s="39"/>
      <c r="AB1340" s="39"/>
      <c r="AC1340" s="39"/>
      <c r="AD1340" s="40"/>
      <c r="AE1340" s="40"/>
      <c r="AF1340" s="41">
        <f t="shared" si="2745"/>
        <v>0</v>
      </c>
      <c r="AG1340" s="42">
        <v>1</v>
      </c>
    </row>
    <row r="1341" spans="1:33" ht="27.6">
      <c r="A1341" s="30" t="s">
        <v>5995</v>
      </c>
      <c r="B1341" s="30" t="s">
        <v>5996</v>
      </c>
      <c r="C1341" s="43"/>
      <c r="D1341" s="44">
        <v>0</v>
      </c>
      <c r="E1341" s="44"/>
      <c r="F1341" s="35">
        <f t="shared" si="2721"/>
        <v>0</v>
      </c>
      <c r="G1341" s="35">
        <f t="shared" si="2722"/>
        <v>0</v>
      </c>
      <c r="H1341" s="35">
        <f t="shared" si="2710"/>
        <v>0</v>
      </c>
      <c r="I1341" s="21">
        <f>VLOOKUP(A1341,Old_Inventory,9,FALSE)</f>
        <v>28</v>
      </c>
      <c r="J1341" s="37">
        <f t="shared" ref="J1341:K1341" si="2853">MAX(N1341,P1341,R1341,T1341,V1341,X1341,Z1341,AB1341,AD1341)</f>
        <v>20.51</v>
      </c>
      <c r="K1341" s="37">
        <f t="shared" si="2853"/>
        <v>26</v>
      </c>
      <c r="L1341" s="38">
        <f t="shared" ref="L1341:M1341" si="2854">MIN(N1341,P1341,R1341,T1341,V1341,X1341,Z1341,AB1341,AD1341)</f>
        <v>20.51</v>
      </c>
      <c r="M1341" s="38">
        <f t="shared" si="2854"/>
        <v>26</v>
      </c>
      <c r="N1341" s="38">
        <f t="shared" si="2735"/>
        <v>20.51</v>
      </c>
      <c r="O1341" s="38">
        <f t="shared" si="2736"/>
        <v>26</v>
      </c>
      <c r="P1341" s="39"/>
      <c r="Q1341" s="39"/>
      <c r="R1341" s="39"/>
      <c r="S1341" s="39"/>
      <c r="T1341" s="39"/>
      <c r="U1341" s="39"/>
      <c r="V1341" s="39"/>
      <c r="W1341" s="39"/>
      <c r="X1341" s="39"/>
      <c r="Y1341" s="39"/>
      <c r="Z1341" s="39"/>
      <c r="AA1341" s="39"/>
      <c r="AB1341" s="39"/>
      <c r="AC1341" s="39"/>
      <c r="AD1341" s="40"/>
      <c r="AE1341" s="40"/>
      <c r="AF1341" s="41">
        <f t="shared" si="2745"/>
        <v>0</v>
      </c>
      <c r="AG1341" s="42"/>
    </row>
    <row r="1342" spans="1:33" ht="27.6">
      <c r="A1342" s="30" t="s">
        <v>5997</v>
      </c>
      <c r="B1342" s="30" t="s">
        <v>5998</v>
      </c>
      <c r="C1342" s="43"/>
      <c r="D1342" s="44">
        <v>0</v>
      </c>
      <c r="E1342" s="44"/>
      <c r="F1342" s="35">
        <f t="shared" si="2721"/>
        <v>0</v>
      </c>
      <c r="G1342" s="35">
        <f t="shared" si="2722"/>
        <v>0</v>
      </c>
      <c r="H1342" s="35">
        <f t="shared" si="2710"/>
        <v>0</v>
      </c>
      <c r="I1342" s="21">
        <f>VLOOKUP(A1342,Old_Inventory,9,FALSE)</f>
        <v>28</v>
      </c>
      <c r="J1342" s="37">
        <f t="shared" ref="J1342:K1342" si="2855">MAX(N1342,P1342,R1342,T1342,V1342,X1342,Z1342,AB1342,AD1342)</f>
        <v>20.51</v>
      </c>
      <c r="K1342" s="37">
        <f t="shared" si="2855"/>
        <v>26</v>
      </c>
      <c r="L1342" s="38">
        <f t="shared" ref="L1342:M1342" si="2856">MIN(N1342,P1342,R1342,T1342,V1342,X1342,Z1342,AB1342,AD1342)</f>
        <v>20.51</v>
      </c>
      <c r="M1342" s="38">
        <f t="shared" si="2856"/>
        <v>26</v>
      </c>
      <c r="N1342" s="38">
        <f t="shared" si="2735"/>
        <v>20.51</v>
      </c>
      <c r="O1342" s="38">
        <f t="shared" si="2736"/>
        <v>26</v>
      </c>
      <c r="P1342" s="39"/>
      <c r="Q1342" s="39"/>
      <c r="R1342" s="39"/>
      <c r="S1342" s="39"/>
      <c r="T1342" s="39"/>
      <c r="U1342" s="39"/>
      <c r="V1342" s="39"/>
      <c r="W1342" s="39"/>
      <c r="X1342" s="39"/>
      <c r="Y1342" s="39"/>
      <c r="Z1342" s="39"/>
      <c r="AA1342" s="39"/>
      <c r="AB1342" s="39"/>
      <c r="AC1342" s="39"/>
      <c r="AD1342" s="40"/>
      <c r="AE1342" s="40"/>
      <c r="AF1342" s="41">
        <f t="shared" si="2745"/>
        <v>0</v>
      </c>
      <c r="AG1342" s="42"/>
    </row>
    <row r="1343" spans="1:33" ht="13.8">
      <c r="A1343" s="30" t="s">
        <v>2904</v>
      </c>
      <c r="B1343" s="30" t="s">
        <v>6000</v>
      </c>
      <c r="C1343" s="43"/>
      <c r="D1343" s="44"/>
      <c r="E1343" s="44"/>
      <c r="F1343" s="35">
        <f t="shared" si="2721"/>
        <v>0</v>
      </c>
      <c r="G1343" s="35">
        <f t="shared" si="2722"/>
        <v>0</v>
      </c>
      <c r="H1343" s="35">
        <f t="shared" si="2710"/>
        <v>0</v>
      </c>
      <c r="I1343" s="17">
        <v>18</v>
      </c>
      <c r="J1343" s="37">
        <f t="shared" ref="J1343:K1343" si="2857">MAX(N1343,P1343,R1343,T1343,V1343,X1343,Z1343,AB1343,AD1343)</f>
        <v>711.29</v>
      </c>
      <c r="K1343" s="37">
        <f t="shared" si="2857"/>
        <v>910</v>
      </c>
      <c r="L1343" s="38">
        <f t="shared" ref="L1343:M1343" si="2858">MIN(N1343,P1343,R1343,T1343,V1343,X1343,Z1343,AB1343,AD1343)</f>
        <v>495</v>
      </c>
      <c r="M1343" s="38">
        <f t="shared" si="2858"/>
        <v>585</v>
      </c>
      <c r="N1343" s="38">
        <f t="shared" si="2735"/>
        <v>711.29</v>
      </c>
      <c r="O1343" s="38">
        <f t="shared" si="2736"/>
        <v>910</v>
      </c>
      <c r="P1343" s="39"/>
      <c r="Q1343" s="39"/>
      <c r="R1343" s="39"/>
      <c r="S1343" s="39"/>
      <c r="T1343" s="39"/>
      <c r="U1343" s="39"/>
      <c r="V1343" s="39">
        <f>VLOOKUP(A1343,Reo_LI,9,FALSE)</f>
        <v>495</v>
      </c>
      <c r="W1343" s="39">
        <f>VLOOKUP(A1343,Reo_LI,11,FALSE)</f>
        <v>585</v>
      </c>
      <c r="X1343" s="39"/>
      <c r="Y1343" s="39"/>
      <c r="Z1343" s="39"/>
      <c r="AA1343" s="39"/>
      <c r="AB1343" s="39"/>
      <c r="AC1343" s="39"/>
      <c r="AD1343" s="40"/>
      <c r="AE1343" s="40"/>
      <c r="AF1343" s="41">
        <f t="shared" si="2745"/>
        <v>0</v>
      </c>
      <c r="AG1343" s="42"/>
    </row>
    <row r="1344" spans="1:33" ht="13.8">
      <c r="A1344" s="30" t="s">
        <v>2906</v>
      </c>
      <c r="B1344" s="30" t="s">
        <v>6001</v>
      </c>
      <c r="C1344" s="43"/>
      <c r="D1344" s="44"/>
      <c r="E1344" s="44"/>
      <c r="F1344" s="35">
        <f t="shared" si="2721"/>
        <v>0</v>
      </c>
      <c r="G1344" s="35">
        <f t="shared" si="2722"/>
        <v>0</v>
      </c>
      <c r="H1344" s="35">
        <f t="shared" si="2710"/>
        <v>0</v>
      </c>
      <c r="I1344" s="17">
        <v>18</v>
      </c>
      <c r="J1344" s="37">
        <f t="shared" ref="J1344:K1344" si="2859">MAX(N1344,P1344,R1344,T1344,V1344,X1344,Z1344,AB1344,AD1344)</f>
        <v>711.29</v>
      </c>
      <c r="K1344" s="37">
        <f t="shared" si="2859"/>
        <v>910</v>
      </c>
      <c r="L1344" s="38">
        <f t="shared" ref="L1344:M1344" si="2860">MIN(N1344,P1344,R1344,T1344,V1344,X1344,Z1344,AB1344,AD1344)</f>
        <v>431</v>
      </c>
      <c r="M1344" s="38">
        <f t="shared" si="2860"/>
        <v>509</v>
      </c>
      <c r="N1344" s="38">
        <f t="shared" si="2735"/>
        <v>711.29</v>
      </c>
      <c r="O1344" s="38">
        <f t="shared" si="2736"/>
        <v>910</v>
      </c>
      <c r="P1344" s="39"/>
      <c r="Q1344" s="39"/>
      <c r="R1344" s="39"/>
      <c r="S1344" s="39"/>
      <c r="T1344" s="39"/>
      <c r="U1344" s="39"/>
      <c r="V1344" s="39">
        <f>VLOOKUP(A1344,Reo_LI,9,FALSE)</f>
        <v>431</v>
      </c>
      <c r="W1344" s="39">
        <f>VLOOKUP(A1344,Reo_LI,11,FALSE)</f>
        <v>509</v>
      </c>
      <c r="X1344" s="39"/>
      <c r="Y1344" s="39"/>
      <c r="Z1344" s="39"/>
      <c r="AA1344" s="39"/>
      <c r="AB1344" s="39"/>
      <c r="AC1344" s="39"/>
      <c r="AD1344" s="40"/>
      <c r="AE1344" s="40"/>
      <c r="AF1344" s="41">
        <f t="shared" si="2745"/>
        <v>0</v>
      </c>
      <c r="AG1344" s="42"/>
    </row>
    <row r="1345" spans="1:33" ht="13.8">
      <c r="A1345" s="30" t="s">
        <v>2908</v>
      </c>
      <c r="B1345" s="30" t="s">
        <v>2909</v>
      </c>
      <c r="C1345" s="43"/>
      <c r="D1345" s="44"/>
      <c r="E1345" s="44"/>
      <c r="F1345" s="35">
        <f t="shared" si="2721"/>
        <v>0</v>
      </c>
      <c r="G1345" s="35">
        <f t="shared" si="2722"/>
        <v>0</v>
      </c>
      <c r="H1345" s="35">
        <f t="shared" si="2710"/>
        <v>0</v>
      </c>
      <c r="I1345" s="17">
        <v>18</v>
      </c>
      <c r="J1345" s="37">
        <f t="shared" ref="J1345:K1345" si="2861">MAX(N1345,P1345,R1345,T1345,V1345,X1345,Z1345,AB1345,AD1345)</f>
        <v>820.22</v>
      </c>
      <c r="K1345" s="37">
        <f t="shared" si="2861"/>
        <v>1050</v>
      </c>
      <c r="L1345" s="38">
        <f t="shared" ref="L1345:M1345" si="2862">MIN(N1345,P1345,R1345,T1345,V1345,X1345,Z1345,AB1345,AD1345)</f>
        <v>559</v>
      </c>
      <c r="M1345" s="38">
        <f t="shared" si="2862"/>
        <v>660</v>
      </c>
      <c r="N1345" s="38">
        <f t="shared" si="2735"/>
        <v>820.22</v>
      </c>
      <c r="O1345" s="38">
        <f t="shared" si="2736"/>
        <v>1050</v>
      </c>
      <c r="P1345" s="39"/>
      <c r="Q1345" s="39"/>
      <c r="R1345" s="39"/>
      <c r="S1345" s="39"/>
      <c r="T1345" s="39"/>
      <c r="U1345" s="39"/>
      <c r="V1345" s="39">
        <f>VLOOKUP(A1345,Reo_LI,9,FALSE)</f>
        <v>559</v>
      </c>
      <c r="W1345" s="39">
        <f>VLOOKUP(A1345,Reo_LI,11,FALSE)</f>
        <v>660</v>
      </c>
      <c r="X1345" s="39"/>
      <c r="Y1345" s="39"/>
      <c r="Z1345" s="39"/>
      <c r="AA1345" s="39"/>
      <c r="AB1345" s="39"/>
      <c r="AC1345" s="39"/>
      <c r="AD1345" s="40"/>
      <c r="AE1345" s="40"/>
      <c r="AF1345" s="41">
        <f t="shared" si="2745"/>
        <v>0</v>
      </c>
      <c r="AG1345" s="42"/>
    </row>
    <row r="1346" spans="1:33" ht="13.8">
      <c r="A1346" s="30" t="s">
        <v>6002</v>
      </c>
      <c r="B1346" s="30" t="s">
        <v>6003</v>
      </c>
      <c r="C1346" s="43"/>
      <c r="D1346" s="44"/>
      <c r="E1346" s="44"/>
      <c r="F1346" s="35">
        <f t="shared" si="2721"/>
        <v>0</v>
      </c>
      <c r="G1346" s="35">
        <f t="shared" si="2722"/>
        <v>0</v>
      </c>
      <c r="H1346" s="35">
        <f t="shared" si="2710"/>
        <v>0</v>
      </c>
      <c r="I1346" s="21">
        <f>VLOOKUP(A1346,Old_Inventory,9,FALSE)</f>
        <v>28</v>
      </c>
      <c r="J1346" s="37">
        <f t="shared" ref="J1346:K1346" si="2863">MAX(N1346,P1346,R1346,T1346,V1346,X1346,Z1346,AB1346,AD1346)</f>
        <v>1730.16</v>
      </c>
      <c r="K1346" s="37">
        <f t="shared" si="2863"/>
        <v>2215</v>
      </c>
      <c r="L1346" s="38">
        <f t="shared" ref="L1346:M1346" si="2864">MIN(N1346,P1346,R1346,T1346,V1346,X1346,Z1346,AB1346,AD1346)</f>
        <v>1730.16</v>
      </c>
      <c r="M1346" s="38">
        <f t="shared" si="2864"/>
        <v>2215</v>
      </c>
      <c r="N1346" s="38">
        <f t="shared" si="2735"/>
        <v>1730.16</v>
      </c>
      <c r="O1346" s="38">
        <f t="shared" si="2736"/>
        <v>2215</v>
      </c>
      <c r="P1346" s="39"/>
      <c r="Q1346" s="39"/>
      <c r="R1346" s="39"/>
      <c r="S1346" s="39"/>
      <c r="T1346" s="39"/>
      <c r="U1346" s="39"/>
      <c r="V1346" s="39"/>
      <c r="W1346" s="39"/>
      <c r="X1346" s="39"/>
      <c r="Y1346" s="39"/>
      <c r="Z1346" s="39"/>
      <c r="AA1346" s="39"/>
      <c r="AB1346" s="39"/>
      <c r="AC1346" s="39"/>
      <c r="AD1346" s="40"/>
      <c r="AE1346" s="40"/>
      <c r="AF1346" s="41">
        <f t="shared" si="2745"/>
        <v>0</v>
      </c>
      <c r="AG1346" s="42"/>
    </row>
    <row r="1347" spans="1:33" ht="13.8">
      <c r="A1347" s="30" t="s">
        <v>2910</v>
      </c>
      <c r="B1347" s="30" t="s">
        <v>6004</v>
      </c>
      <c r="C1347" s="43"/>
      <c r="D1347" s="44"/>
      <c r="E1347" s="44"/>
      <c r="F1347" s="35">
        <f t="shared" ref="F1347:F1410" si="2865">IFERROR(SUMIF(Purchase_ItemCode, A1347, Purchase_Qty), 0)</f>
        <v>0</v>
      </c>
      <c r="G1347" s="35">
        <f t="shared" ref="G1347:G1410" si="2866">IFERROR(COUNTIF(Sales_PartCode, A1347), 0)</f>
        <v>0</v>
      </c>
      <c r="H1347" s="35">
        <f t="shared" si="2710"/>
        <v>0</v>
      </c>
      <c r="I1347" s="17">
        <v>18</v>
      </c>
      <c r="J1347" s="37">
        <f t="shared" ref="J1347:K1347" si="2867">MAX(N1347,P1347,R1347,T1347,V1347,X1347,Z1347,AB1347,AD1347)</f>
        <v>736.92</v>
      </c>
      <c r="K1347" s="37">
        <f t="shared" si="2867"/>
        <v>943</v>
      </c>
      <c r="L1347" s="38">
        <f t="shared" ref="L1347:M1347" si="2868">MIN(N1347,P1347,R1347,T1347,V1347,X1347,Z1347,AB1347,AD1347)</f>
        <v>579</v>
      </c>
      <c r="M1347" s="38">
        <f t="shared" si="2868"/>
        <v>684</v>
      </c>
      <c r="N1347" s="38">
        <f t="shared" si="2735"/>
        <v>736.92</v>
      </c>
      <c r="O1347" s="38">
        <f t="shared" si="2736"/>
        <v>943</v>
      </c>
      <c r="P1347" s="39"/>
      <c r="Q1347" s="39"/>
      <c r="R1347" s="39"/>
      <c r="S1347" s="39"/>
      <c r="T1347" s="39"/>
      <c r="U1347" s="39"/>
      <c r="V1347" s="39">
        <f t="shared" ref="V1347:V1354" si="2869">VLOOKUP(A1347,Reo_LI,9,FALSE)</f>
        <v>579</v>
      </c>
      <c r="W1347" s="39">
        <f t="shared" ref="W1347:W1354" si="2870">VLOOKUP(A1347,Reo_LI,11,FALSE)</f>
        <v>684</v>
      </c>
      <c r="X1347" s="39"/>
      <c r="Y1347" s="39"/>
      <c r="Z1347" s="39"/>
      <c r="AA1347" s="39"/>
      <c r="AB1347" s="39"/>
      <c r="AC1347" s="39"/>
      <c r="AD1347" s="40"/>
      <c r="AE1347" s="40"/>
      <c r="AF1347" s="41">
        <f t="shared" si="2745"/>
        <v>0</v>
      </c>
      <c r="AG1347" s="42"/>
    </row>
    <row r="1348" spans="1:33" ht="13.8">
      <c r="A1348" s="30" t="s">
        <v>2912</v>
      </c>
      <c r="B1348" s="30" t="s">
        <v>6005</v>
      </c>
      <c r="C1348" s="43"/>
      <c r="D1348" s="44"/>
      <c r="E1348" s="44"/>
      <c r="F1348" s="35">
        <f t="shared" si="2865"/>
        <v>0</v>
      </c>
      <c r="G1348" s="35">
        <f t="shared" si="2866"/>
        <v>0</v>
      </c>
      <c r="H1348" s="35">
        <f t="shared" si="2710"/>
        <v>0</v>
      </c>
      <c r="I1348" s="17">
        <v>18</v>
      </c>
      <c r="J1348" s="37">
        <f t="shared" ref="J1348:K1348" si="2871">MAX(N1348,P1348,R1348,T1348,V1348,X1348,Z1348,AB1348,AD1348)</f>
        <v>672.84</v>
      </c>
      <c r="K1348" s="37">
        <f t="shared" si="2871"/>
        <v>861</v>
      </c>
      <c r="L1348" s="38">
        <f t="shared" ref="L1348:M1348" si="2872">MIN(N1348,P1348,R1348,T1348,V1348,X1348,Z1348,AB1348,AD1348)</f>
        <v>493</v>
      </c>
      <c r="M1348" s="38">
        <f t="shared" si="2872"/>
        <v>582</v>
      </c>
      <c r="N1348" s="38">
        <f t="shared" si="2735"/>
        <v>672.84</v>
      </c>
      <c r="O1348" s="38">
        <f t="shared" si="2736"/>
        <v>861</v>
      </c>
      <c r="P1348" s="39"/>
      <c r="Q1348" s="39"/>
      <c r="R1348" s="39"/>
      <c r="S1348" s="39"/>
      <c r="T1348" s="39"/>
      <c r="U1348" s="39"/>
      <c r="V1348" s="39">
        <f t="shared" si="2869"/>
        <v>493</v>
      </c>
      <c r="W1348" s="39">
        <f t="shared" si="2870"/>
        <v>582</v>
      </c>
      <c r="X1348" s="39"/>
      <c r="Y1348" s="39"/>
      <c r="Z1348" s="39"/>
      <c r="AA1348" s="39"/>
      <c r="AB1348" s="39"/>
      <c r="AC1348" s="39"/>
      <c r="AD1348" s="40"/>
      <c r="AE1348" s="40"/>
      <c r="AF1348" s="41">
        <f t="shared" si="2745"/>
        <v>0</v>
      </c>
      <c r="AG1348" s="42"/>
    </row>
    <row r="1349" spans="1:33" ht="13.8">
      <c r="A1349" s="30" t="s">
        <v>2916</v>
      </c>
      <c r="B1349" s="30" t="s">
        <v>2917</v>
      </c>
      <c r="C1349" s="43"/>
      <c r="D1349" s="44"/>
      <c r="E1349" s="44"/>
      <c r="F1349" s="35">
        <f t="shared" si="2865"/>
        <v>0</v>
      </c>
      <c r="G1349" s="35">
        <f t="shared" si="2866"/>
        <v>0</v>
      </c>
      <c r="H1349" s="35">
        <f t="shared" si="2710"/>
        <v>0</v>
      </c>
      <c r="I1349" s="17">
        <v>18</v>
      </c>
      <c r="J1349" s="37">
        <f t="shared" ref="J1349:K1349" si="2873">MAX(N1349,P1349,R1349,T1349,V1349,X1349,Z1349,AB1349,AD1349)</f>
        <v>711.29</v>
      </c>
      <c r="K1349" s="37">
        <f t="shared" si="2873"/>
        <v>910</v>
      </c>
      <c r="L1349" s="38">
        <f t="shared" ref="L1349:M1349" si="2874">MIN(N1349,P1349,R1349,T1349,V1349,X1349,Z1349,AB1349,AD1349)</f>
        <v>493</v>
      </c>
      <c r="M1349" s="38">
        <f t="shared" si="2874"/>
        <v>582</v>
      </c>
      <c r="N1349" s="38">
        <f t="shared" si="2735"/>
        <v>711.29</v>
      </c>
      <c r="O1349" s="38">
        <f t="shared" si="2736"/>
        <v>910</v>
      </c>
      <c r="P1349" s="39"/>
      <c r="Q1349" s="39"/>
      <c r="R1349" s="39"/>
      <c r="S1349" s="39"/>
      <c r="T1349" s="39"/>
      <c r="U1349" s="39"/>
      <c r="V1349" s="39">
        <f t="shared" si="2869"/>
        <v>493</v>
      </c>
      <c r="W1349" s="39">
        <f t="shared" si="2870"/>
        <v>582</v>
      </c>
      <c r="X1349" s="39"/>
      <c r="Y1349" s="39"/>
      <c r="Z1349" s="39"/>
      <c r="AA1349" s="39"/>
      <c r="AB1349" s="39"/>
      <c r="AC1349" s="39"/>
      <c r="AD1349" s="40"/>
      <c r="AE1349" s="40"/>
      <c r="AF1349" s="41">
        <f t="shared" si="2745"/>
        <v>0</v>
      </c>
      <c r="AG1349" s="42"/>
    </row>
    <row r="1350" spans="1:33" ht="13.8">
      <c r="A1350" s="30" t="s">
        <v>2918</v>
      </c>
      <c r="B1350" s="30" t="s">
        <v>2919</v>
      </c>
      <c r="C1350" s="43"/>
      <c r="D1350" s="44"/>
      <c r="E1350" s="44"/>
      <c r="F1350" s="35">
        <f t="shared" si="2865"/>
        <v>0</v>
      </c>
      <c r="G1350" s="35">
        <f t="shared" si="2866"/>
        <v>0</v>
      </c>
      <c r="H1350" s="35">
        <f t="shared" si="2710"/>
        <v>0</v>
      </c>
      <c r="I1350" s="17">
        <v>18</v>
      </c>
      <c r="J1350" s="37">
        <f t="shared" ref="J1350:K1350" si="2875">MAX(N1350,P1350,R1350,T1350,V1350,X1350,Z1350,AB1350,AD1350)</f>
        <v>519.04999999999995</v>
      </c>
      <c r="K1350" s="37">
        <f t="shared" si="2875"/>
        <v>664</v>
      </c>
      <c r="L1350" s="38">
        <f t="shared" ref="L1350:M1350" si="2876">MIN(N1350,P1350,R1350,T1350,V1350,X1350,Z1350,AB1350,AD1350)</f>
        <v>482</v>
      </c>
      <c r="M1350" s="38">
        <f t="shared" si="2876"/>
        <v>569</v>
      </c>
      <c r="N1350" s="38">
        <f t="shared" si="2735"/>
        <v>519.04999999999995</v>
      </c>
      <c r="O1350" s="38">
        <f t="shared" si="2736"/>
        <v>664</v>
      </c>
      <c r="P1350" s="39"/>
      <c r="Q1350" s="39"/>
      <c r="R1350" s="39"/>
      <c r="S1350" s="39"/>
      <c r="T1350" s="39"/>
      <c r="U1350" s="39"/>
      <c r="V1350" s="39">
        <f t="shared" si="2869"/>
        <v>482</v>
      </c>
      <c r="W1350" s="39">
        <f t="shared" si="2870"/>
        <v>569</v>
      </c>
      <c r="X1350" s="39"/>
      <c r="Y1350" s="39"/>
      <c r="Z1350" s="39"/>
      <c r="AA1350" s="39"/>
      <c r="AB1350" s="39"/>
      <c r="AC1350" s="39"/>
      <c r="AD1350" s="40"/>
      <c r="AE1350" s="40"/>
      <c r="AF1350" s="41">
        <f t="shared" si="2745"/>
        <v>0</v>
      </c>
      <c r="AG1350" s="42"/>
    </row>
    <row r="1351" spans="1:33" ht="13.8">
      <c r="A1351" s="30" t="s">
        <v>2920</v>
      </c>
      <c r="B1351" s="30" t="s">
        <v>2921</v>
      </c>
      <c r="C1351" s="43"/>
      <c r="D1351" s="44"/>
      <c r="E1351" s="44"/>
      <c r="F1351" s="35">
        <f t="shared" si="2865"/>
        <v>0</v>
      </c>
      <c r="G1351" s="35">
        <f t="shared" si="2866"/>
        <v>0</v>
      </c>
      <c r="H1351" s="35">
        <f t="shared" si="2710"/>
        <v>0</v>
      </c>
      <c r="I1351" s="17">
        <v>18</v>
      </c>
      <c r="J1351" s="37">
        <f t="shared" ref="J1351:K1351" si="2877">MAX(N1351,P1351,R1351,T1351,V1351,X1351,Z1351,AB1351,AD1351)</f>
        <v>897.12</v>
      </c>
      <c r="K1351" s="37">
        <f t="shared" si="2877"/>
        <v>1148</v>
      </c>
      <c r="L1351" s="38">
        <f t="shared" ref="L1351:M1351" si="2878">MIN(N1351,P1351,R1351,T1351,V1351,X1351,Z1351,AB1351,AD1351)</f>
        <v>761</v>
      </c>
      <c r="M1351" s="38">
        <f t="shared" si="2878"/>
        <v>898</v>
      </c>
      <c r="N1351" s="38">
        <f t="shared" si="2735"/>
        <v>897.12</v>
      </c>
      <c r="O1351" s="38">
        <f t="shared" si="2736"/>
        <v>1148</v>
      </c>
      <c r="P1351" s="39"/>
      <c r="Q1351" s="39"/>
      <c r="R1351" s="39"/>
      <c r="S1351" s="39"/>
      <c r="T1351" s="39"/>
      <c r="U1351" s="39"/>
      <c r="V1351" s="39">
        <f t="shared" si="2869"/>
        <v>761</v>
      </c>
      <c r="W1351" s="39">
        <f t="shared" si="2870"/>
        <v>898</v>
      </c>
      <c r="X1351" s="39"/>
      <c r="Y1351" s="39"/>
      <c r="Z1351" s="39"/>
      <c r="AA1351" s="39"/>
      <c r="AB1351" s="39"/>
      <c r="AC1351" s="39"/>
      <c r="AD1351" s="40"/>
      <c r="AE1351" s="40"/>
      <c r="AF1351" s="41">
        <f t="shared" si="2745"/>
        <v>0</v>
      </c>
      <c r="AG1351" s="42"/>
    </row>
    <row r="1352" spans="1:33" ht="13.8">
      <c r="A1352" s="30" t="s">
        <v>2922</v>
      </c>
      <c r="B1352" s="30" t="s">
        <v>2923</v>
      </c>
      <c r="C1352" s="43"/>
      <c r="D1352" s="44"/>
      <c r="E1352" s="44"/>
      <c r="F1352" s="35">
        <f t="shared" si="2865"/>
        <v>0</v>
      </c>
      <c r="G1352" s="35">
        <f t="shared" si="2866"/>
        <v>0</v>
      </c>
      <c r="H1352" s="35">
        <f t="shared" si="2710"/>
        <v>0</v>
      </c>
      <c r="I1352" s="17">
        <v>18</v>
      </c>
      <c r="J1352" s="37">
        <f t="shared" ref="J1352:K1352" si="2879">MAX(N1352,P1352,R1352,T1352,V1352,X1352,Z1352,AB1352,AD1352)</f>
        <v>480.6</v>
      </c>
      <c r="K1352" s="37">
        <f t="shared" si="2879"/>
        <v>615</v>
      </c>
      <c r="L1352" s="38">
        <f t="shared" ref="L1352:M1352" si="2880">MIN(N1352,P1352,R1352,T1352,V1352,X1352,Z1352,AB1352,AD1352)</f>
        <v>437</v>
      </c>
      <c r="M1352" s="38">
        <f t="shared" si="2880"/>
        <v>516</v>
      </c>
      <c r="N1352" s="38">
        <f t="shared" ref="N1352:N1415" si="2881">VLOOKUP(A1352,Inv_bef,5,FALSE)</f>
        <v>480.6</v>
      </c>
      <c r="O1352" s="38">
        <f t="shared" ref="O1352:O1415" si="2882">VLOOKUP(A1352,Inv_bef,6,FALSE)</f>
        <v>615</v>
      </c>
      <c r="P1352" s="39"/>
      <c r="Q1352" s="39"/>
      <c r="R1352" s="39"/>
      <c r="S1352" s="39"/>
      <c r="T1352" s="39"/>
      <c r="U1352" s="39"/>
      <c r="V1352" s="39">
        <f t="shared" si="2869"/>
        <v>437</v>
      </c>
      <c r="W1352" s="39">
        <f t="shared" si="2870"/>
        <v>516</v>
      </c>
      <c r="X1352" s="39"/>
      <c r="Y1352" s="39"/>
      <c r="Z1352" s="39"/>
      <c r="AA1352" s="39"/>
      <c r="AB1352" s="39"/>
      <c r="AC1352" s="39"/>
      <c r="AD1352" s="40"/>
      <c r="AE1352" s="40"/>
      <c r="AF1352" s="41">
        <f t="shared" si="2745"/>
        <v>0</v>
      </c>
      <c r="AG1352" s="42"/>
    </row>
    <row r="1353" spans="1:33" ht="13.8">
      <c r="A1353" s="30" t="s">
        <v>2924</v>
      </c>
      <c r="B1353" s="30" t="s">
        <v>2925</v>
      </c>
      <c r="C1353" s="43"/>
      <c r="D1353" s="44"/>
      <c r="E1353" s="44"/>
      <c r="F1353" s="35">
        <f t="shared" si="2865"/>
        <v>0</v>
      </c>
      <c r="G1353" s="35">
        <f t="shared" si="2866"/>
        <v>0</v>
      </c>
      <c r="H1353" s="35">
        <f t="shared" si="2710"/>
        <v>0</v>
      </c>
      <c r="I1353" s="17">
        <v>18</v>
      </c>
      <c r="J1353" s="37">
        <f t="shared" ref="J1353:K1353" si="2883">MAX(N1353,P1353,R1353,T1353,V1353,X1353,Z1353,AB1353,AD1353)</f>
        <v>390.89</v>
      </c>
      <c r="K1353" s="37">
        <f t="shared" si="2883"/>
        <v>500</v>
      </c>
      <c r="L1353" s="38">
        <f t="shared" ref="L1353:M1353" si="2884">MIN(N1353,P1353,R1353,T1353,V1353,X1353,Z1353,AB1353,AD1353)</f>
        <v>376</v>
      </c>
      <c r="M1353" s="38">
        <f t="shared" si="2884"/>
        <v>444</v>
      </c>
      <c r="N1353" s="38">
        <f t="shared" si="2881"/>
        <v>390.89</v>
      </c>
      <c r="O1353" s="38">
        <f t="shared" si="2882"/>
        <v>500</v>
      </c>
      <c r="P1353" s="39"/>
      <c r="Q1353" s="39"/>
      <c r="R1353" s="39"/>
      <c r="S1353" s="39"/>
      <c r="T1353" s="39"/>
      <c r="U1353" s="39"/>
      <c r="V1353" s="39">
        <f t="shared" si="2869"/>
        <v>376</v>
      </c>
      <c r="W1353" s="39">
        <f t="shared" si="2870"/>
        <v>444</v>
      </c>
      <c r="X1353" s="39"/>
      <c r="Y1353" s="39"/>
      <c r="Z1353" s="39"/>
      <c r="AA1353" s="39"/>
      <c r="AB1353" s="39"/>
      <c r="AC1353" s="39"/>
      <c r="AD1353" s="40"/>
      <c r="AE1353" s="40"/>
      <c r="AF1353" s="41">
        <f t="shared" si="2745"/>
        <v>0</v>
      </c>
      <c r="AG1353" s="42"/>
    </row>
    <row r="1354" spans="1:33" ht="13.8">
      <c r="A1354" s="30" t="s">
        <v>2926</v>
      </c>
      <c r="B1354" s="30" t="s">
        <v>2927</v>
      </c>
      <c r="C1354" s="43"/>
      <c r="D1354" s="44"/>
      <c r="E1354" s="44"/>
      <c r="F1354" s="35">
        <f t="shared" si="2865"/>
        <v>0</v>
      </c>
      <c r="G1354" s="35">
        <f t="shared" si="2866"/>
        <v>0</v>
      </c>
      <c r="H1354" s="35">
        <f t="shared" si="2710"/>
        <v>0</v>
      </c>
      <c r="I1354" s="17">
        <v>18</v>
      </c>
      <c r="J1354" s="37">
        <f t="shared" ref="J1354:K1354" si="2885">MAX(N1354,P1354,R1354,T1354,V1354,X1354,Z1354,AB1354,AD1354)</f>
        <v>390.89</v>
      </c>
      <c r="K1354" s="37">
        <f t="shared" si="2885"/>
        <v>500</v>
      </c>
      <c r="L1354" s="38">
        <f t="shared" ref="L1354:M1354" si="2886">MIN(N1354,P1354,R1354,T1354,V1354,X1354,Z1354,AB1354,AD1354)</f>
        <v>376</v>
      </c>
      <c r="M1354" s="38">
        <f t="shared" si="2886"/>
        <v>444</v>
      </c>
      <c r="N1354" s="38">
        <f t="shared" si="2881"/>
        <v>390.89</v>
      </c>
      <c r="O1354" s="38">
        <f t="shared" si="2882"/>
        <v>500</v>
      </c>
      <c r="P1354" s="39"/>
      <c r="Q1354" s="39"/>
      <c r="R1354" s="39"/>
      <c r="S1354" s="39"/>
      <c r="T1354" s="39"/>
      <c r="U1354" s="39"/>
      <c r="V1354" s="39">
        <f t="shared" si="2869"/>
        <v>376</v>
      </c>
      <c r="W1354" s="39">
        <f t="shared" si="2870"/>
        <v>444</v>
      </c>
      <c r="X1354" s="39"/>
      <c r="Y1354" s="39"/>
      <c r="Z1354" s="39"/>
      <c r="AA1354" s="39"/>
      <c r="AB1354" s="39"/>
      <c r="AC1354" s="39"/>
      <c r="AD1354" s="40"/>
      <c r="AE1354" s="40"/>
      <c r="AF1354" s="41">
        <f t="shared" si="2745"/>
        <v>0</v>
      </c>
      <c r="AG1354" s="42"/>
    </row>
    <row r="1355" spans="1:33" ht="27.6">
      <c r="A1355" s="30" t="s">
        <v>2190</v>
      </c>
      <c r="B1355" s="30" t="s">
        <v>2191</v>
      </c>
      <c r="C1355" s="43"/>
      <c r="D1355" s="44"/>
      <c r="E1355" s="44"/>
      <c r="F1355" s="35">
        <f t="shared" si="2865"/>
        <v>0</v>
      </c>
      <c r="G1355" s="35">
        <f t="shared" si="2866"/>
        <v>0</v>
      </c>
      <c r="H1355" s="35">
        <f t="shared" si="2710"/>
        <v>0</v>
      </c>
      <c r="I1355" s="17">
        <v>18</v>
      </c>
      <c r="J1355" s="37">
        <f t="shared" ref="J1355:K1355" si="2887">MAX(N1355,P1355,R1355,T1355,V1355,X1355,Z1355,AB1355,AD1355)</f>
        <v>948.38</v>
      </c>
      <c r="K1355" s="37">
        <f t="shared" si="2887"/>
        <v>1214</v>
      </c>
      <c r="L1355" s="38">
        <f t="shared" ref="L1355:M1355" si="2888">MIN(N1355,P1355,R1355,T1355,V1355,X1355,Z1355,AB1355,AD1355)</f>
        <v>885</v>
      </c>
      <c r="M1355" s="38">
        <f t="shared" si="2888"/>
        <v>1214</v>
      </c>
      <c r="N1355" s="38">
        <f t="shared" si="2881"/>
        <v>948.38</v>
      </c>
      <c r="O1355" s="38">
        <f t="shared" si="2882"/>
        <v>1214</v>
      </c>
      <c r="P1355" s="39"/>
      <c r="Q1355" s="39"/>
      <c r="R1355" s="39">
        <f t="shared" ref="R1355:R1360" si="2889">VLOOKUP(A1355,Primus,9,FALSE)</f>
        <v>885</v>
      </c>
      <c r="S1355" s="39" t="str">
        <f t="shared" ref="S1355:S1360" si="2890">VLOOKUP(A1355,Primus,11,FALSE)</f>
        <v>₹1045.00</v>
      </c>
      <c r="T1355" s="39"/>
      <c r="U1355" s="39"/>
      <c r="V1355" s="39"/>
      <c r="W1355" s="39"/>
      <c r="X1355" s="39"/>
      <c r="Y1355" s="39"/>
      <c r="Z1355" s="39"/>
      <c r="AA1355" s="39"/>
      <c r="AB1355" s="39"/>
      <c r="AC1355" s="39"/>
      <c r="AD1355" s="40"/>
      <c r="AE1355" s="40"/>
      <c r="AF1355" s="41">
        <f t="shared" si="2745"/>
        <v>0</v>
      </c>
      <c r="AG1355" s="42"/>
    </row>
    <row r="1356" spans="1:33" ht="27.6">
      <c r="A1356" s="30" t="s">
        <v>2196</v>
      </c>
      <c r="B1356" s="30" t="s">
        <v>2197</v>
      </c>
      <c r="C1356" s="43"/>
      <c r="D1356" s="44"/>
      <c r="E1356" s="44"/>
      <c r="F1356" s="35">
        <f t="shared" si="2865"/>
        <v>0</v>
      </c>
      <c r="G1356" s="35">
        <f t="shared" si="2866"/>
        <v>0</v>
      </c>
      <c r="H1356" s="35">
        <f t="shared" si="2710"/>
        <v>0</v>
      </c>
      <c r="I1356" s="17">
        <v>18</v>
      </c>
      <c r="J1356" s="37">
        <f t="shared" ref="J1356:K1356" si="2891">MAX(N1356,P1356,R1356,T1356,V1356,X1356,Z1356,AB1356,AD1356)</f>
        <v>627.98</v>
      </c>
      <c r="K1356" s="37">
        <f t="shared" si="2891"/>
        <v>804</v>
      </c>
      <c r="L1356" s="38">
        <f t="shared" ref="L1356:M1356" si="2892">MIN(N1356,P1356,R1356,T1356,V1356,X1356,Z1356,AB1356,AD1356)</f>
        <v>585</v>
      </c>
      <c r="M1356" s="38">
        <f t="shared" si="2892"/>
        <v>691</v>
      </c>
      <c r="N1356" s="38">
        <f t="shared" si="2881"/>
        <v>627.98</v>
      </c>
      <c r="O1356" s="38">
        <f t="shared" si="2882"/>
        <v>804</v>
      </c>
      <c r="P1356" s="39"/>
      <c r="Q1356" s="39"/>
      <c r="R1356" s="39">
        <f t="shared" si="2889"/>
        <v>585</v>
      </c>
      <c r="S1356" s="39">
        <f t="shared" si="2890"/>
        <v>691</v>
      </c>
      <c r="T1356" s="39"/>
      <c r="U1356" s="39"/>
      <c r="V1356" s="39"/>
      <c r="W1356" s="39"/>
      <c r="X1356" s="39"/>
      <c r="Y1356" s="39"/>
      <c r="Z1356" s="39"/>
      <c r="AA1356" s="39"/>
      <c r="AB1356" s="39"/>
      <c r="AC1356" s="39"/>
      <c r="AD1356" s="40"/>
      <c r="AE1356" s="40"/>
      <c r="AF1356" s="41">
        <f t="shared" si="2745"/>
        <v>0</v>
      </c>
      <c r="AG1356" s="42"/>
    </row>
    <row r="1357" spans="1:33" ht="27.6">
      <c r="A1357" s="30" t="s">
        <v>2198</v>
      </c>
      <c r="B1357" s="30" t="s">
        <v>2199</v>
      </c>
      <c r="C1357" s="43"/>
      <c r="D1357" s="44"/>
      <c r="E1357" s="44"/>
      <c r="F1357" s="35">
        <f t="shared" si="2865"/>
        <v>0</v>
      </c>
      <c r="G1357" s="35">
        <f t="shared" si="2866"/>
        <v>0</v>
      </c>
      <c r="H1357" s="35">
        <f t="shared" si="2710"/>
        <v>0</v>
      </c>
      <c r="I1357" s="17">
        <v>18</v>
      </c>
      <c r="J1357" s="37">
        <f t="shared" ref="J1357:K1357" si="2893">MAX(N1357,P1357,R1357,T1357,V1357,X1357,Z1357,AB1357,AD1357)</f>
        <v>634.39</v>
      </c>
      <c r="K1357" s="37">
        <f t="shared" si="2893"/>
        <v>812</v>
      </c>
      <c r="L1357" s="38">
        <f t="shared" ref="L1357:M1357" si="2894">MIN(N1357,P1357,R1357,T1357,V1357,X1357,Z1357,AB1357,AD1357)</f>
        <v>593</v>
      </c>
      <c r="M1357" s="38">
        <f t="shared" si="2894"/>
        <v>700</v>
      </c>
      <c r="N1357" s="38">
        <f t="shared" si="2881"/>
        <v>634.39</v>
      </c>
      <c r="O1357" s="38">
        <f t="shared" si="2882"/>
        <v>812</v>
      </c>
      <c r="P1357" s="39"/>
      <c r="Q1357" s="39"/>
      <c r="R1357" s="39">
        <f t="shared" si="2889"/>
        <v>593</v>
      </c>
      <c r="S1357" s="39">
        <f t="shared" si="2890"/>
        <v>700</v>
      </c>
      <c r="T1357" s="39"/>
      <c r="U1357" s="39"/>
      <c r="V1357" s="39"/>
      <c r="W1357" s="39"/>
      <c r="X1357" s="39"/>
      <c r="Y1357" s="39"/>
      <c r="Z1357" s="39"/>
      <c r="AA1357" s="39"/>
      <c r="AB1357" s="39"/>
      <c r="AC1357" s="39"/>
      <c r="AD1357" s="40"/>
      <c r="AE1357" s="40"/>
      <c r="AF1357" s="41">
        <f t="shared" si="2745"/>
        <v>0</v>
      </c>
      <c r="AG1357" s="42"/>
    </row>
    <row r="1358" spans="1:33" ht="27.6">
      <c r="A1358" s="30" t="s">
        <v>2200</v>
      </c>
      <c r="B1358" s="30" t="s">
        <v>2201</v>
      </c>
      <c r="C1358" s="43"/>
      <c r="D1358" s="44"/>
      <c r="E1358" s="44">
        <v>1</v>
      </c>
      <c r="F1358" s="35">
        <f t="shared" si="2865"/>
        <v>0</v>
      </c>
      <c r="G1358" s="35">
        <f t="shared" si="2866"/>
        <v>0</v>
      </c>
      <c r="H1358" s="35">
        <f t="shared" si="2710"/>
        <v>1</v>
      </c>
      <c r="I1358" s="17">
        <v>18</v>
      </c>
      <c r="J1358" s="37">
        <f t="shared" ref="J1358:K1358" si="2895">MAX(N1358,P1358,R1358,T1358,V1358,X1358,Z1358,AB1358,AD1358)</f>
        <v>583.13</v>
      </c>
      <c r="K1358" s="37">
        <f t="shared" si="2895"/>
        <v>746</v>
      </c>
      <c r="L1358" s="38">
        <f t="shared" ref="L1358:M1358" si="2896">MIN(N1358,P1358,R1358,T1358,V1358,X1358,Z1358,AB1358,AD1358)</f>
        <v>552</v>
      </c>
      <c r="M1358" s="38">
        <f t="shared" si="2896"/>
        <v>652</v>
      </c>
      <c r="N1358" s="38">
        <f t="shared" si="2881"/>
        <v>583.13</v>
      </c>
      <c r="O1358" s="38">
        <f t="shared" si="2882"/>
        <v>746</v>
      </c>
      <c r="P1358" s="39"/>
      <c r="Q1358" s="39"/>
      <c r="R1358" s="39">
        <f t="shared" si="2889"/>
        <v>552</v>
      </c>
      <c r="S1358" s="39">
        <f t="shared" si="2890"/>
        <v>652</v>
      </c>
      <c r="T1358" s="39"/>
      <c r="U1358" s="39"/>
      <c r="V1358" s="39"/>
      <c r="W1358" s="39"/>
      <c r="X1358" s="39"/>
      <c r="Y1358" s="39"/>
      <c r="Z1358" s="39"/>
      <c r="AA1358" s="39"/>
      <c r="AB1358" s="39"/>
      <c r="AC1358" s="39"/>
      <c r="AD1358" s="40"/>
      <c r="AE1358" s="40"/>
      <c r="AF1358" s="41">
        <f t="shared" si="2745"/>
        <v>-1</v>
      </c>
      <c r="AG1358" s="42"/>
    </row>
    <row r="1359" spans="1:33" ht="13.8">
      <c r="A1359" s="30" t="s">
        <v>2202</v>
      </c>
      <c r="B1359" s="30" t="s">
        <v>2203</v>
      </c>
      <c r="C1359" s="43"/>
      <c r="D1359" s="44"/>
      <c r="E1359" s="44"/>
      <c r="F1359" s="35">
        <f t="shared" si="2865"/>
        <v>0</v>
      </c>
      <c r="G1359" s="35">
        <f t="shared" si="2866"/>
        <v>0</v>
      </c>
      <c r="H1359" s="35">
        <f t="shared" si="2710"/>
        <v>0</v>
      </c>
      <c r="I1359" s="17">
        <v>18</v>
      </c>
      <c r="J1359" s="37">
        <f t="shared" ref="J1359:K1359" si="2897">MAX(N1359,P1359,R1359,T1359,V1359,X1359,Z1359,AB1359,AD1359)</f>
        <v>916.34</v>
      </c>
      <c r="K1359" s="37">
        <f t="shared" si="2897"/>
        <v>1173</v>
      </c>
      <c r="L1359" s="38">
        <f t="shared" ref="L1359:M1359" si="2898">MIN(N1359,P1359,R1359,T1359,V1359,X1359,Z1359,AB1359,AD1359)</f>
        <v>867</v>
      </c>
      <c r="M1359" s="38">
        <f t="shared" si="2898"/>
        <v>1173</v>
      </c>
      <c r="N1359" s="38">
        <f t="shared" si="2881"/>
        <v>916.34</v>
      </c>
      <c r="O1359" s="38">
        <f t="shared" si="2882"/>
        <v>1173</v>
      </c>
      <c r="P1359" s="39"/>
      <c r="Q1359" s="39"/>
      <c r="R1359" s="39">
        <f t="shared" si="2889"/>
        <v>867</v>
      </c>
      <c r="S1359" s="39" t="str">
        <f t="shared" si="2890"/>
        <v>₹1024.00</v>
      </c>
      <c r="T1359" s="39"/>
      <c r="U1359" s="39"/>
      <c r="V1359" s="39"/>
      <c r="W1359" s="39"/>
      <c r="X1359" s="39"/>
      <c r="Y1359" s="39"/>
      <c r="Z1359" s="39"/>
      <c r="AA1359" s="39"/>
      <c r="AB1359" s="39"/>
      <c r="AC1359" s="39"/>
      <c r="AD1359" s="40"/>
      <c r="AE1359" s="40"/>
      <c r="AF1359" s="41">
        <f t="shared" si="2745"/>
        <v>0</v>
      </c>
      <c r="AG1359" s="42"/>
    </row>
    <row r="1360" spans="1:33" ht="13.8">
      <c r="A1360" s="30" t="s">
        <v>2205</v>
      </c>
      <c r="B1360" s="30" t="s">
        <v>2206</v>
      </c>
      <c r="C1360" s="43"/>
      <c r="D1360" s="44"/>
      <c r="E1360" s="44"/>
      <c r="F1360" s="35">
        <f t="shared" si="2865"/>
        <v>0</v>
      </c>
      <c r="G1360" s="35">
        <f t="shared" si="2866"/>
        <v>0</v>
      </c>
      <c r="H1360" s="35">
        <f t="shared" si="2710"/>
        <v>0</v>
      </c>
      <c r="I1360" s="17">
        <v>18</v>
      </c>
      <c r="J1360" s="37">
        <f t="shared" ref="J1360:K1360" si="2899">MAX(N1360,P1360,R1360,T1360,V1360,X1360,Z1360,AB1360,AD1360)</f>
        <v>903.53</v>
      </c>
      <c r="K1360" s="37">
        <f t="shared" si="2899"/>
        <v>1157</v>
      </c>
      <c r="L1360" s="38">
        <f t="shared" ref="L1360:M1360" si="2900">MIN(N1360,P1360,R1360,T1360,V1360,X1360,Z1360,AB1360,AD1360)</f>
        <v>853</v>
      </c>
      <c r="M1360" s="38">
        <f t="shared" si="2900"/>
        <v>1157</v>
      </c>
      <c r="N1360" s="38">
        <f t="shared" si="2881"/>
        <v>903.53</v>
      </c>
      <c r="O1360" s="38">
        <f t="shared" si="2882"/>
        <v>1157</v>
      </c>
      <c r="P1360" s="39"/>
      <c r="Q1360" s="39"/>
      <c r="R1360" s="39">
        <f t="shared" si="2889"/>
        <v>853</v>
      </c>
      <c r="S1360" s="39" t="str">
        <f t="shared" si="2890"/>
        <v>₹1007.00</v>
      </c>
      <c r="T1360" s="39"/>
      <c r="U1360" s="39"/>
      <c r="V1360" s="39"/>
      <c r="W1360" s="39"/>
      <c r="X1360" s="39"/>
      <c r="Y1360" s="39"/>
      <c r="Z1360" s="39"/>
      <c r="AA1360" s="39"/>
      <c r="AB1360" s="39"/>
      <c r="AC1360" s="39"/>
      <c r="AD1360" s="40"/>
      <c r="AE1360" s="40"/>
      <c r="AF1360" s="41">
        <f t="shared" si="2745"/>
        <v>0</v>
      </c>
      <c r="AG1360" s="42"/>
    </row>
    <row r="1361" spans="1:33" ht="13.8">
      <c r="A1361" s="30" t="s">
        <v>3703</v>
      </c>
      <c r="B1361" s="30" t="s">
        <v>3704</v>
      </c>
      <c r="C1361" s="43"/>
      <c r="D1361" s="44"/>
      <c r="E1361" s="44"/>
      <c r="F1361" s="35">
        <f t="shared" si="2865"/>
        <v>0</v>
      </c>
      <c r="G1361" s="35">
        <f t="shared" si="2866"/>
        <v>0</v>
      </c>
      <c r="H1361" s="35">
        <f t="shared" si="2710"/>
        <v>0</v>
      </c>
      <c r="I1361" s="17">
        <v>18</v>
      </c>
      <c r="J1361" s="37">
        <f t="shared" ref="J1361:K1361" si="2901">MAX(N1361,P1361,R1361,T1361,V1361,X1361,Z1361,AB1361,AD1361)</f>
        <v>205.06</v>
      </c>
      <c r="K1361" s="37">
        <f t="shared" si="2901"/>
        <v>262</v>
      </c>
      <c r="L1361" s="38">
        <f t="shared" ref="L1361:M1361" si="2902">MIN(N1361,P1361,R1361,T1361,V1361,X1361,Z1361,AB1361,AD1361)</f>
        <v>203</v>
      </c>
      <c r="M1361" s="38">
        <f t="shared" si="2902"/>
        <v>240</v>
      </c>
      <c r="N1361" s="38">
        <f t="shared" si="2881"/>
        <v>205.06</v>
      </c>
      <c r="O1361" s="38">
        <f t="shared" si="2882"/>
        <v>262</v>
      </c>
      <c r="P1361" s="39"/>
      <c r="Q1361" s="39"/>
      <c r="R1361" s="39"/>
      <c r="S1361" s="39"/>
      <c r="T1361" s="39"/>
      <c r="U1361" s="39"/>
      <c r="V1361" s="39"/>
      <c r="W1361" s="39"/>
      <c r="X1361" s="39">
        <f>VLOOKUP(A1361,Zeal,9,FALSE)</f>
        <v>203</v>
      </c>
      <c r="Y1361" s="39">
        <f>VLOOKUP(A1361,Zeal,11,FALSE)</f>
        <v>240</v>
      </c>
      <c r="Z1361" s="39"/>
      <c r="AA1361" s="39"/>
      <c r="AB1361" s="39"/>
      <c r="AC1361" s="39"/>
      <c r="AD1361" s="40"/>
      <c r="AE1361" s="40"/>
      <c r="AF1361" s="41">
        <f t="shared" si="2745"/>
        <v>0</v>
      </c>
      <c r="AG1361" s="42"/>
    </row>
    <row r="1362" spans="1:33" ht="13.8">
      <c r="A1362" s="30" t="s">
        <v>6008</v>
      </c>
      <c r="B1362" s="30" t="s">
        <v>6009</v>
      </c>
      <c r="C1362" s="43"/>
      <c r="D1362" s="44"/>
      <c r="E1362" s="44"/>
      <c r="F1362" s="35">
        <f t="shared" si="2865"/>
        <v>0</v>
      </c>
      <c r="G1362" s="35">
        <f t="shared" si="2866"/>
        <v>0</v>
      </c>
      <c r="H1362" s="35">
        <f t="shared" si="2710"/>
        <v>0</v>
      </c>
      <c r="I1362" s="21">
        <f t="shared" ref="I1362:I1369" si="2903">VLOOKUP(A1362,Old_Inventory,9,FALSE)</f>
        <v>28</v>
      </c>
      <c r="J1362" s="37">
        <f t="shared" ref="J1362:K1362" si="2904">MAX(N1362,P1362,R1362,T1362,V1362,X1362,Z1362,AB1362,AD1362)</f>
        <v>243.5</v>
      </c>
      <c r="K1362" s="37">
        <f t="shared" si="2904"/>
        <v>312</v>
      </c>
      <c r="L1362" s="38">
        <f t="shared" ref="L1362:M1362" si="2905">MIN(N1362,P1362,R1362,T1362,V1362,X1362,Z1362,AB1362,AD1362)</f>
        <v>243.5</v>
      </c>
      <c r="M1362" s="38">
        <f t="shared" si="2905"/>
        <v>312</v>
      </c>
      <c r="N1362" s="38">
        <f t="shared" si="2881"/>
        <v>243.5</v>
      </c>
      <c r="O1362" s="38">
        <f t="shared" si="2882"/>
        <v>312</v>
      </c>
      <c r="P1362" s="39"/>
      <c r="Q1362" s="39"/>
      <c r="R1362" s="39"/>
      <c r="S1362" s="39"/>
      <c r="T1362" s="39"/>
      <c r="U1362" s="39"/>
      <c r="V1362" s="39"/>
      <c r="W1362" s="39"/>
      <c r="X1362" s="39"/>
      <c r="Y1362" s="39"/>
      <c r="Z1362" s="39"/>
      <c r="AA1362" s="39"/>
      <c r="AB1362" s="39"/>
      <c r="AC1362" s="39"/>
      <c r="AD1362" s="40"/>
      <c r="AE1362" s="40"/>
      <c r="AF1362" s="41">
        <f t="shared" si="2745"/>
        <v>0</v>
      </c>
      <c r="AG1362" s="42"/>
    </row>
    <row r="1363" spans="1:33" ht="13.8">
      <c r="A1363" s="30" t="s">
        <v>6010</v>
      </c>
      <c r="B1363" s="30" t="s">
        <v>6011</v>
      </c>
      <c r="C1363" s="43"/>
      <c r="D1363" s="44"/>
      <c r="E1363" s="44"/>
      <c r="F1363" s="35">
        <f t="shared" si="2865"/>
        <v>0</v>
      </c>
      <c r="G1363" s="35">
        <f t="shared" si="2866"/>
        <v>0</v>
      </c>
      <c r="H1363" s="35">
        <f t="shared" si="2710"/>
        <v>0</v>
      </c>
      <c r="I1363" s="21">
        <f t="shared" si="2903"/>
        <v>28</v>
      </c>
      <c r="J1363" s="37">
        <f t="shared" ref="J1363:K1363" si="2906">MAX(N1363,P1363,R1363,T1363,V1363,X1363,Z1363,AB1363,AD1363)</f>
        <v>378.07</v>
      </c>
      <c r="K1363" s="37">
        <f t="shared" si="2906"/>
        <v>484</v>
      </c>
      <c r="L1363" s="38">
        <f t="shared" ref="L1363:M1363" si="2907">MIN(N1363,P1363,R1363,T1363,V1363,X1363,Z1363,AB1363,AD1363)</f>
        <v>378.07</v>
      </c>
      <c r="M1363" s="38">
        <f t="shared" si="2907"/>
        <v>484</v>
      </c>
      <c r="N1363" s="38">
        <f t="shared" si="2881"/>
        <v>378.07</v>
      </c>
      <c r="O1363" s="38">
        <f t="shared" si="2882"/>
        <v>484</v>
      </c>
      <c r="P1363" s="39"/>
      <c r="Q1363" s="39"/>
      <c r="R1363" s="39"/>
      <c r="S1363" s="39"/>
      <c r="T1363" s="39"/>
      <c r="U1363" s="39"/>
      <c r="V1363" s="39"/>
      <c r="W1363" s="39"/>
      <c r="X1363" s="39"/>
      <c r="Y1363" s="39"/>
      <c r="Z1363" s="39"/>
      <c r="AA1363" s="39"/>
      <c r="AB1363" s="39"/>
      <c r="AC1363" s="39"/>
      <c r="AD1363" s="40"/>
      <c r="AE1363" s="40"/>
      <c r="AF1363" s="41">
        <f t="shared" si="2745"/>
        <v>0</v>
      </c>
      <c r="AG1363" s="42"/>
    </row>
    <row r="1364" spans="1:33" ht="13.8">
      <c r="A1364" s="30" t="s">
        <v>6012</v>
      </c>
      <c r="B1364" s="30" t="s">
        <v>6013</v>
      </c>
      <c r="C1364" s="43"/>
      <c r="D1364" s="44"/>
      <c r="E1364" s="44"/>
      <c r="F1364" s="35">
        <f t="shared" si="2865"/>
        <v>0</v>
      </c>
      <c r="G1364" s="35">
        <f t="shared" si="2866"/>
        <v>0</v>
      </c>
      <c r="H1364" s="35">
        <f t="shared" si="2710"/>
        <v>0</v>
      </c>
      <c r="I1364" s="21">
        <f t="shared" si="2903"/>
        <v>28</v>
      </c>
      <c r="J1364" s="37">
        <f t="shared" ref="J1364:K1364" si="2908">MAX(N1364,P1364,R1364,T1364,V1364,X1364,Z1364,AB1364,AD1364)</f>
        <v>525.46</v>
      </c>
      <c r="K1364" s="37">
        <f t="shared" si="2908"/>
        <v>673</v>
      </c>
      <c r="L1364" s="38">
        <f t="shared" ref="L1364:M1364" si="2909">MIN(N1364,P1364,R1364,T1364,V1364,X1364,Z1364,AB1364,AD1364)</f>
        <v>525.46</v>
      </c>
      <c r="M1364" s="38">
        <f t="shared" si="2909"/>
        <v>673</v>
      </c>
      <c r="N1364" s="38">
        <f t="shared" si="2881"/>
        <v>525.46</v>
      </c>
      <c r="O1364" s="38">
        <f t="shared" si="2882"/>
        <v>673</v>
      </c>
      <c r="P1364" s="39"/>
      <c r="Q1364" s="39"/>
      <c r="R1364" s="39"/>
      <c r="S1364" s="39"/>
      <c r="T1364" s="39"/>
      <c r="U1364" s="39"/>
      <c r="V1364" s="39"/>
      <c r="W1364" s="39"/>
      <c r="X1364" s="39"/>
      <c r="Y1364" s="39"/>
      <c r="Z1364" s="39"/>
      <c r="AA1364" s="39"/>
      <c r="AB1364" s="39"/>
      <c r="AC1364" s="39"/>
      <c r="AD1364" s="40"/>
      <c r="AE1364" s="40"/>
      <c r="AF1364" s="41">
        <f t="shared" si="2745"/>
        <v>0</v>
      </c>
      <c r="AG1364" s="42"/>
    </row>
    <row r="1365" spans="1:33" ht="13.8">
      <c r="A1365" s="30" t="s">
        <v>6014</v>
      </c>
      <c r="B1365" s="30" t="s">
        <v>6015</v>
      </c>
      <c r="C1365" s="43"/>
      <c r="D1365" s="44"/>
      <c r="E1365" s="44"/>
      <c r="F1365" s="35">
        <f t="shared" si="2865"/>
        <v>0</v>
      </c>
      <c r="G1365" s="35">
        <f t="shared" si="2866"/>
        <v>0</v>
      </c>
      <c r="H1365" s="35">
        <f t="shared" si="2710"/>
        <v>0</v>
      </c>
      <c r="I1365" s="21">
        <f t="shared" si="2903"/>
        <v>28</v>
      </c>
      <c r="J1365" s="37">
        <f t="shared" ref="J1365:K1365" si="2910">MAX(N1365,P1365,R1365,T1365,V1365,X1365,Z1365,AB1365,AD1365)</f>
        <v>525.46</v>
      </c>
      <c r="K1365" s="37">
        <f t="shared" si="2910"/>
        <v>673</v>
      </c>
      <c r="L1365" s="38">
        <f t="shared" ref="L1365:M1365" si="2911">MIN(N1365,P1365,R1365,T1365,V1365,X1365,Z1365,AB1365,AD1365)</f>
        <v>525.46</v>
      </c>
      <c r="M1365" s="38">
        <f t="shared" si="2911"/>
        <v>673</v>
      </c>
      <c r="N1365" s="38">
        <f t="shared" si="2881"/>
        <v>525.46</v>
      </c>
      <c r="O1365" s="38">
        <f t="shared" si="2882"/>
        <v>673</v>
      </c>
      <c r="P1365" s="39"/>
      <c r="Q1365" s="39"/>
      <c r="R1365" s="39"/>
      <c r="S1365" s="39"/>
      <c r="T1365" s="39"/>
      <c r="U1365" s="39"/>
      <c r="V1365" s="39"/>
      <c r="W1365" s="39"/>
      <c r="X1365" s="39"/>
      <c r="Y1365" s="39"/>
      <c r="Z1365" s="39"/>
      <c r="AA1365" s="39"/>
      <c r="AB1365" s="39"/>
      <c r="AC1365" s="39"/>
      <c r="AD1365" s="40"/>
      <c r="AE1365" s="40"/>
      <c r="AF1365" s="41">
        <f t="shared" si="2745"/>
        <v>0</v>
      </c>
      <c r="AG1365" s="42"/>
    </row>
    <row r="1366" spans="1:33" ht="13.8">
      <c r="A1366" s="30" t="s">
        <v>6016</v>
      </c>
      <c r="B1366" s="30" t="s">
        <v>6017</v>
      </c>
      <c r="C1366" s="43"/>
      <c r="D1366" s="44"/>
      <c r="E1366" s="44"/>
      <c r="F1366" s="35">
        <f t="shared" si="2865"/>
        <v>0</v>
      </c>
      <c r="G1366" s="35">
        <f t="shared" si="2866"/>
        <v>0</v>
      </c>
      <c r="H1366" s="35">
        <f t="shared" si="2710"/>
        <v>0</v>
      </c>
      <c r="I1366" s="21">
        <f t="shared" si="2903"/>
        <v>28</v>
      </c>
      <c r="J1366" s="37">
        <f t="shared" ref="J1366:K1366" si="2912">MAX(N1366,P1366,R1366,T1366,V1366,X1366,Z1366,AB1366,AD1366)</f>
        <v>474.19</v>
      </c>
      <c r="K1366" s="37">
        <f t="shared" si="2912"/>
        <v>607</v>
      </c>
      <c r="L1366" s="38">
        <f t="shared" ref="L1366:M1366" si="2913">MIN(N1366,P1366,R1366,T1366,V1366,X1366,Z1366,AB1366,AD1366)</f>
        <v>474.19</v>
      </c>
      <c r="M1366" s="38">
        <f t="shared" si="2913"/>
        <v>607</v>
      </c>
      <c r="N1366" s="38">
        <f t="shared" si="2881"/>
        <v>474.19</v>
      </c>
      <c r="O1366" s="38">
        <f t="shared" si="2882"/>
        <v>607</v>
      </c>
      <c r="P1366" s="39"/>
      <c r="Q1366" s="39"/>
      <c r="R1366" s="39"/>
      <c r="S1366" s="39"/>
      <c r="T1366" s="39"/>
      <c r="U1366" s="39"/>
      <c r="V1366" s="39"/>
      <c r="W1366" s="39"/>
      <c r="X1366" s="39"/>
      <c r="Y1366" s="39"/>
      <c r="Z1366" s="39"/>
      <c r="AA1366" s="39"/>
      <c r="AB1366" s="39"/>
      <c r="AC1366" s="39"/>
      <c r="AD1366" s="40"/>
      <c r="AE1366" s="40"/>
      <c r="AF1366" s="41">
        <f t="shared" si="2745"/>
        <v>0</v>
      </c>
      <c r="AG1366" s="42"/>
    </row>
    <row r="1367" spans="1:33" ht="13.8">
      <c r="A1367" s="30" t="s">
        <v>6018</v>
      </c>
      <c r="B1367" s="30" t="s">
        <v>6019</v>
      </c>
      <c r="C1367" s="43"/>
      <c r="D1367" s="44"/>
      <c r="E1367" s="44"/>
      <c r="F1367" s="35">
        <f t="shared" si="2865"/>
        <v>0</v>
      </c>
      <c r="G1367" s="35">
        <f t="shared" si="2866"/>
        <v>0</v>
      </c>
      <c r="H1367" s="35">
        <f t="shared" si="2710"/>
        <v>0</v>
      </c>
      <c r="I1367" s="21">
        <f t="shared" si="2903"/>
        <v>28</v>
      </c>
      <c r="J1367" s="37">
        <f t="shared" ref="J1367:K1367" si="2914">MAX(N1367,P1367,R1367,T1367,V1367,X1367,Z1367,AB1367,AD1367)</f>
        <v>826.63</v>
      </c>
      <c r="K1367" s="37">
        <f t="shared" si="2914"/>
        <v>1058</v>
      </c>
      <c r="L1367" s="38">
        <f t="shared" ref="L1367:M1367" si="2915">MIN(N1367,P1367,R1367,T1367,V1367,X1367,Z1367,AB1367,AD1367)</f>
        <v>826.63</v>
      </c>
      <c r="M1367" s="38">
        <f t="shared" si="2915"/>
        <v>1058</v>
      </c>
      <c r="N1367" s="38">
        <f t="shared" si="2881"/>
        <v>826.63</v>
      </c>
      <c r="O1367" s="38">
        <f t="shared" si="2882"/>
        <v>1058</v>
      </c>
      <c r="P1367" s="39"/>
      <c r="Q1367" s="39"/>
      <c r="R1367" s="39"/>
      <c r="S1367" s="39"/>
      <c r="T1367" s="39"/>
      <c r="U1367" s="39"/>
      <c r="V1367" s="39"/>
      <c r="W1367" s="39"/>
      <c r="X1367" s="39"/>
      <c r="Y1367" s="39"/>
      <c r="Z1367" s="39"/>
      <c r="AA1367" s="39"/>
      <c r="AB1367" s="39"/>
      <c r="AC1367" s="39"/>
      <c r="AD1367" s="40"/>
      <c r="AE1367" s="40"/>
      <c r="AF1367" s="41">
        <f t="shared" si="2745"/>
        <v>0</v>
      </c>
      <c r="AG1367" s="42"/>
    </row>
    <row r="1368" spans="1:33" ht="13.8">
      <c r="A1368" s="30" t="s">
        <v>6020</v>
      </c>
      <c r="B1368" s="30" t="s">
        <v>6021</v>
      </c>
      <c r="C1368" s="43"/>
      <c r="D1368" s="44"/>
      <c r="E1368" s="44"/>
      <c r="F1368" s="35">
        <f t="shared" si="2865"/>
        <v>0</v>
      </c>
      <c r="G1368" s="35">
        <f t="shared" si="2866"/>
        <v>0</v>
      </c>
      <c r="H1368" s="35">
        <f t="shared" si="2710"/>
        <v>0</v>
      </c>
      <c r="I1368" s="21">
        <f t="shared" si="2903"/>
        <v>28</v>
      </c>
      <c r="J1368" s="37">
        <f t="shared" ref="J1368:K1368" si="2916">MAX(N1368,P1368,R1368,T1368,V1368,X1368,Z1368,AB1368,AD1368)</f>
        <v>1730.16</v>
      </c>
      <c r="K1368" s="37">
        <f t="shared" si="2916"/>
        <v>2215</v>
      </c>
      <c r="L1368" s="38">
        <f t="shared" ref="L1368:M1368" si="2917">MIN(N1368,P1368,R1368,T1368,V1368,X1368,Z1368,AB1368,AD1368)</f>
        <v>1730.16</v>
      </c>
      <c r="M1368" s="38">
        <f t="shared" si="2917"/>
        <v>2215</v>
      </c>
      <c r="N1368" s="38">
        <f t="shared" si="2881"/>
        <v>1730.16</v>
      </c>
      <c r="O1368" s="38">
        <f t="shared" si="2882"/>
        <v>2215</v>
      </c>
      <c r="P1368" s="39"/>
      <c r="Q1368" s="39"/>
      <c r="R1368" s="39"/>
      <c r="S1368" s="39"/>
      <c r="T1368" s="39"/>
      <c r="U1368" s="39"/>
      <c r="V1368" s="39"/>
      <c r="W1368" s="39"/>
      <c r="X1368" s="39"/>
      <c r="Y1368" s="39"/>
      <c r="Z1368" s="39"/>
      <c r="AA1368" s="39"/>
      <c r="AB1368" s="39"/>
      <c r="AC1368" s="39"/>
      <c r="AD1368" s="40"/>
      <c r="AE1368" s="40"/>
      <c r="AF1368" s="41">
        <f t="shared" si="2745"/>
        <v>0</v>
      </c>
      <c r="AG1368" s="42"/>
    </row>
    <row r="1369" spans="1:33" ht="13.8">
      <c r="A1369" s="30" t="s">
        <v>6022</v>
      </c>
      <c r="B1369" s="30" t="s">
        <v>6023</v>
      </c>
      <c r="C1369" s="43"/>
      <c r="D1369" s="44"/>
      <c r="E1369" s="44"/>
      <c r="F1369" s="35">
        <f t="shared" si="2865"/>
        <v>0</v>
      </c>
      <c r="G1369" s="35">
        <f t="shared" si="2866"/>
        <v>0</v>
      </c>
      <c r="H1369" s="35">
        <f t="shared" si="2710"/>
        <v>0</v>
      </c>
      <c r="I1369" s="21">
        <f t="shared" si="2903"/>
        <v>28</v>
      </c>
      <c r="J1369" s="37">
        <f t="shared" ref="J1369:K1369" si="2918">MAX(N1369,P1369,R1369,T1369,V1369,X1369,Z1369,AB1369,AD1369)</f>
        <v>410.11</v>
      </c>
      <c r="K1369" s="37">
        <f t="shared" si="2918"/>
        <v>525</v>
      </c>
      <c r="L1369" s="38">
        <f t="shared" ref="L1369:M1369" si="2919">MIN(N1369,P1369,R1369,T1369,V1369,X1369,Z1369,AB1369,AD1369)</f>
        <v>410.11</v>
      </c>
      <c r="M1369" s="38">
        <f t="shared" si="2919"/>
        <v>525</v>
      </c>
      <c r="N1369" s="38">
        <f t="shared" si="2881"/>
        <v>410.11</v>
      </c>
      <c r="O1369" s="38">
        <f t="shared" si="2882"/>
        <v>525</v>
      </c>
      <c r="P1369" s="39"/>
      <c r="Q1369" s="39"/>
      <c r="R1369" s="39"/>
      <c r="S1369" s="39"/>
      <c r="T1369" s="39"/>
      <c r="U1369" s="39"/>
      <c r="V1369" s="39"/>
      <c r="W1369" s="39"/>
      <c r="X1369" s="39"/>
      <c r="Y1369" s="39"/>
      <c r="Z1369" s="39"/>
      <c r="AA1369" s="39"/>
      <c r="AB1369" s="39"/>
      <c r="AC1369" s="39"/>
      <c r="AD1369" s="40"/>
      <c r="AE1369" s="40"/>
      <c r="AF1369" s="41">
        <f t="shared" si="2745"/>
        <v>0</v>
      </c>
      <c r="AG1369" s="42"/>
    </row>
    <row r="1370" spans="1:33" ht="13.8">
      <c r="A1370" s="30" t="s">
        <v>2928</v>
      </c>
      <c r="B1370" s="30" t="s">
        <v>6024</v>
      </c>
      <c r="C1370" s="43"/>
      <c r="D1370" s="44"/>
      <c r="E1370" s="44"/>
      <c r="F1370" s="35">
        <f t="shared" si="2865"/>
        <v>0</v>
      </c>
      <c r="G1370" s="35">
        <f t="shared" si="2866"/>
        <v>0</v>
      </c>
      <c r="H1370" s="35">
        <f t="shared" si="2710"/>
        <v>0</v>
      </c>
      <c r="I1370" s="17">
        <v>18</v>
      </c>
      <c r="J1370" s="37">
        <f t="shared" ref="J1370:K1370" si="2920">MAX(N1370,P1370,R1370,T1370,V1370,X1370,Z1370,AB1370,AD1370)</f>
        <v>711.29</v>
      </c>
      <c r="K1370" s="37">
        <f t="shared" si="2920"/>
        <v>910</v>
      </c>
      <c r="L1370" s="38">
        <f t="shared" ref="L1370:M1370" si="2921">MIN(N1370,P1370,R1370,T1370,V1370,X1370,Z1370,AB1370,AD1370)</f>
        <v>552</v>
      </c>
      <c r="M1370" s="38">
        <f t="shared" si="2921"/>
        <v>652</v>
      </c>
      <c r="N1370" s="38">
        <f t="shared" si="2881"/>
        <v>711.29</v>
      </c>
      <c r="O1370" s="38">
        <f t="shared" si="2882"/>
        <v>910</v>
      </c>
      <c r="P1370" s="39"/>
      <c r="Q1370" s="39"/>
      <c r="R1370" s="39"/>
      <c r="S1370" s="39"/>
      <c r="T1370" s="39"/>
      <c r="U1370" s="39"/>
      <c r="V1370" s="39">
        <f>VLOOKUP(A1370,Reo_LI,9,FALSE)</f>
        <v>552</v>
      </c>
      <c r="W1370" s="39">
        <f>VLOOKUP(A1370,Reo_LI,11,FALSE)</f>
        <v>652</v>
      </c>
      <c r="X1370" s="39"/>
      <c r="Y1370" s="39"/>
      <c r="Z1370" s="39"/>
      <c r="AA1370" s="39"/>
      <c r="AB1370" s="39"/>
      <c r="AC1370" s="39"/>
      <c r="AD1370" s="40"/>
      <c r="AE1370" s="40"/>
      <c r="AF1370" s="41">
        <f t="shared" si="2745"/>
        <v>0</v>
      </c>
      <c r="AG1370" s="42"/>
    </row>
    <row r="1371" spans="1:33" ht="13.8">
      <c r="A1371" s="30" t="s">
        <v>2932</v>
      </c>
      <c r="B1371" s="30" t="s">
        <v>6025</v>
      </c>
      <c r="C1371" s="43"/>
      <c r="D1371" s="44"/>
      <c r="E1371" s="44"/>
      <c r="F1371" s="35">
        <f t="shared" si="2865"/>
        <v>0</v>
      </c>
      <c r="G1371" s="35">
        <f t="shared" si="2866"/>
        <v>0</v>
      </c>
      <c r="H1371" s="35">
        <f t="shared" si="2710"/>
        <v>0</v>
      </c>
      <c r="I1371" s="17">
        <v>18</v>
      </c>
      <c r="J1371" s="37">
        <f t="shared" ref="J1371:K1371" si="2922">MAX(N1371,P1371,R1371,T1371,V1371,X1371,Z1371,AB1371,AD1371)</f>
        <v>711.29</v>
      </c>
      <c r="K1371" s="37">
        <f t="shared" si="2922"/>
        <v>910</v>
      </c>
      <c r="L1371" s="38">
        <f t="shared" ref="L1371:M1371" si="2923">MIN(N1371,P1371,R1371,T1371,V1371,X1371,Z1371,AB1371,AD1371)</f>
        <v>587</v>
      </c>
      <c r="M1371" s="38">
        <f t="shared" si="2923"/>
        <v>693</v>
      </c>
      <c r="N1371" s="38">
        <f t="shared" si="2881"/>
        <v>711.29</v>
      </c>
      <c r="O1371" s="38">
        <f t="shared" si="2882"/>
        <v>910</v>
      </c>
      <c r="P1371" s="39"/>
      <c r="Q1371" s="39"/>
      <c r="R1371" s="39"/>
      <c r="S1371" s="39"/>
      <c r="T1371" s="39"/>
      <c r="U1371" s="39"/>
      <c r="V1371" s="39">
        <f>VLOOKUP(A1371,Reo_LI,9,FALSE)</f>
        <v>587</v>
      </c>
      <c r="W1371" s="39">
        <f>VLOOKUP(A1371,Reo_LI,11,FALSE)</f>
        <v>693</v>
      </c>
      <c r="X1371" s="39"/>
      <c r="Y1371" s="39"/>
      <c r="Z1371" s="39"/>
      <c r="AA1371" s="39"/>
      <c r="AB1371" s="39"/>
      <c r="AC1371" s="39"/>
      <c r="AD1371" s="40"/>
      <c r="AE1371" s="40"/>
      <c r="AF1371" s="41">
        <f t="shared" si="2745"/>
        <v>0</v>
      </c>
      <c r="AG1371" s="42"/>
    </row>
    <row r="1372" spans="1:33" ht="13.8">
      <c r="A1372" s="30" t="s">
        <v>2934</v>
      </c>
      <c r="B1372" s="30" t="s">
        <v>2935</v>
      </c>
      <c r="C1372" s="43"/>
      <c r="D1372" s="44"/>
      <c r="E1372" s="44"/>
      <c r="F1372" s="35">
        <f t="shared" si="2865"/>
        <v>0</v>
      </c>
      <c r="G1372" s="35">
        <f t="shared" si="2866"/>
        <v>0</v>
      </c>
      <c r="H1372" s="35">
        <f t="shared" si="2710"/>
        <v>0</v>
      </c>
      <c r="I1372" s="17">
        <v>18</v>
      </c>
      <c r="J1372" s="37">
        <f t="shared" ref="J1372:K1372" si="2924">MAX(N1372,P1372,R1372,T1372,V1372,X1372,Z1372,AB1372,AD1372)</f>
        <v>621.58000000000004</v>
      </c>
      <c r="K1372" s="37">
        <f t="shared" si="2924"/>
        <v>796</v>
      </c>
      <c r="L1372" s="38">
        <f t="shared" ref="L1372:M1372" si="2925">MIN(N1372,P1372,R1372,T1372,V1372,X1372,Z1372,AB1372,AD1372)</f>
        <v>585</v>
      </c>
      <c r="M1372" s="38">
        <f t="shared" si="2925"/>
        <v>691</v>
      </c>
      <c r="N1372" s="38">
        <f t="shared" si="2881"/>
        <v>621.58000000000004</v>
      </c>
      <c r="O1372" s="38">
        <f t="shared" si="2882"/>
        <v>796</v>
      </c>
      <c r="P1372" s="39"/>
      <c r="Q1372" s="39"/>
      <c r="R1372" s="39"/>
      <c r="S1372" s="39"/>
      <c r="T1372" s="39"/>
      <c r="U1372" s="39"/>
      <c r="V1372" s="39">
        <f>VLOOKUP(A1372,Reo_LI,9,FALSE)</f>
        <v>585</v>
      </c>
      <c r="W1372" s="39">
        <f>VLOOKUP(A1372,Reo_LI,11,FALSE)</f>
        <v>691</v>
      </c>
      <c r="X1372" s="39"/>
      <c r="Y1372" s="39"/>
      <c r="Z1372" s="39"/>
      <c r="AA1372" s="39"/>
      <c r="AB1372" s="39"/>
      <c r="AC1372" s="39"/>
      <c r="AD1372" s="40"/>
      <c r="AE1372" s="40"/>
      <c r="AF1372" s="41">
        <f t="shared" si="2745"/>
        <v>0</v>
      </c>
      <c r="AG1372" s="42"/>
    </row>
    <row r="1373" spans="1:33" ht="13.8">
      <c r="A1373" s="30" t="s">
        <v>6026</v>
      </c>
      <c r="B1373" s="30" t="s">
        <v>6027</v>
      </c>
      <c r="C1373" s="43"/>
      <c r="D1373" s="44"/>
      <c r="E1373" s="44"/>
      <c r="F1373" s="35">
        <f t="shared" si="2865"/>
        <v>0</v>
      </c>
      <c r="G1373" s="35">
        <f t="shared" si="2866"/>
        <v>0</v>
      </c>
      <c r="H1373" s="35">
        <f t="shared" si="2710"/>
        <v>0</v>
      </c>
      <c r="I1373" s="21">
        <f>VLOOKUP(A1373,Old_Inventory,9,FALSE)</f>
        <v>28</v>
      </c>
      <c r="J1373" s="37">
        <f t="shared" ref="J1373:K1373" si="2926">MAX(N1373,P1373,R1373,T1373,V1373,X1373,Z1373,AB1373,AD1373)</f>
        <v>1730.16</v>
      </c>
      <c r="K1373" s="37">
        <f t="shared" si="2926"/>
        <v>2215</v>
      </c>
      <c r="L1373" s="38">
        <f t="shared" ref="L1373:M1373" si="2927">MIN(N1373,P1373,R1373,T1373,V1373,X1373,Z1373,AB1373,AD1373)</f>
        <v>1730.16</v>
      </c>
      <c r="M1373" s="38">
        <f t="shared" si="2927"/>
        <v>2215</v>
      </c>
      <c r="N1373" s="38">
        <f t="shared" si="2881"/>
        <v>1730.16</v>
      </c>
      <c r="O1373" s="38">
        <f t="shared" si="2882"/>
        <v>2215</v>
      </c>
      <c r="P1373" s="39"/>
      <c r="Q1373" s="39"/>
      <c r="R1373" s="39"/>
      <c r="S1373" s="39"/>
      <c r="T1373" s="39"/>
      <c r="U1373" s="39"/>
      <c r="V1373" s="39"/>
      <c r="W1373" s="39"/>
      <c r="X1373" s="39"/>
      <c r="Y1373" s="39"/>
      <c r="Z1373" s="39"/>
      <c r="AA1373" s="39"/>
      <c r="AB1373" s="39"/>
      <c r="AC1373" s="39"/>
      <c r="AD1373" s="40"/>
      <c r="AE1373" s="40"/>
      <c r="AF1373" s="41">
        <f t="shared" si="2745"/>
        <v>0</v>
      </c>
      <c r="AG1373" s="42"/>
    </row>
    <row r="1374" spans="1:33" ht="13.8">
      <c r="A1374" s="30" t="s">
        <v>6028</v>
      </c>
      <c r="B1374" s="30" t="s">
        <v>6029</v>
      </c>
      <c r="C1374" s="43"/>
      <c r="D1374" s="44"/>
      <c r="E1374" s="44"/>
      <c r="F1374" s="35">
        <f t="shared" si="2865"/>
        <v>0</v>
      </c>
      <c r="G1374" s="35">
        <f t="shared" si="2866"/>
        <v>0</v>
      </c>
      <c r="H1374" s="35">
        <f t="shared" si="2710"/>
        <v>0</v>
      </c>
      <c r="I1374" s="21">
        <f>VLOOKUP(A1374,Old_Inventory,9,FALSE)</f>
        <v>28</v>
      </c>
      <c r="J1374" s="37">
        <f t="shared" ref="J1374:K1374" si="2928">MAX(N1374,P1374,R1374,T1374,V1374,X1374,Z1374,AB1374,AD1374)</f>
        <v>762.55</v>
      </c>
      <c r="K1374" s="37">
        <f t="shared" si="2928"/>
        <v>976</v>
      </c>
      <c r="L1374" s="38">
        <f t="shared" ref="L1374:M1374" si="2929">MIN(N1374,P1374,R1374,T1374,V1374,X1374,Z1374,AB1374,AD1374)</f>
        <v>762.55</v>
      </c>
      <c r="M1374" s="38">
        <f t="shared" si="2929"/>
        <v>976</v>
      </c>
      <c r="N1374" s="38">
        <f t="shared" si="2881"/>
        <v>762.55</v>
      </c>
      <c r="O1374" s="38">
        <f t="shared" si="2882"/>
        <v>976</v>
      </c>
      <c r="P1374" s="39"/>
      <c r="Q1374" s="39"/>
      <c r="R1374" s="39"/>
      <c r="S1374" s="39"/>
      <c r="T1374" s="39"/>
      <c r="U1374" s="39"/>
      <c r="V1374" s="39"/>
      <c r="W1374" s="39"/>
      <c r="X1374" s="39"/>
      <c r="Y1374" s="39"/>
      <c r="Z1374" s="39"/>
      <c r="AA1374" s="39"/>
      <c r="AB1374" s="39"/>
      <c r="AC1374" s="39"/>
      <c r="AD1374" s="40"/>
      <c r="AE1374" s="40"/>
      <c r="AF1374" s="41">
        <f t="shared" si="2745"/>
        <v>0</v>
      </c>
      <c r="AG1374" s="42"/>
    </row>
    <row r="1375" spans="1:33" ht="13.8">
      <c r="A1375" s="30" t="s">
        <v>2936</v>
      </c>
      <c r="B1375" s="30" t="s">
        <v>6030</v>
      </c>
      <c r="C1375" s="43"/>
      <c r="D1375" s="44"/>
      <c r="E1375" s="44"/>
      <c r="F1375" s="35">
        <f t="shared" si="2865"/>
        <v>0</v>
      </c>
      <c r="G1375" s="35">
        <f t="shared" si="2866"/>
        <v>0</v>
      </c>
      <c r="H1375" s="35">
        <f t="shared" si="2710"/>
        <v>0</v>
      </c>
      <c r="I1375" s="17">
        <v>18</v>
      </c>
      <c r="J1375" s="37">
        <f t="shared" ref="J1375:K1375" si="2930">MAX(N1375,P1375,R1375,T1375,V1375,X1375,Z1375,AB1375,AD1375)</f>
        <v>672.84</v>
      </c>
      <c r="K1375" s="37">
        <f t="shared" si="2930"/>
        <v>861</v>
      </c>
      <c r="L1375" s="38">
        <f t="shared" ref="L1375:M1375" si="2931">MIN(N1375,P1375,R1375,T1375,V1375,X1375,Z1375,AB1375,AD1375)</f>
        <v>529</v>
      </c>
      <c r="M1375" s="38">
        <f t="shared" si="2931"/>
        <v>625</v>
      </c>
      <c r="N1375" s="38">
        <f t="shared" si="2881"/>
        <v>672.84</v>
      </c>
      <c r="O1375" s="38">
        <f t="shared" si="2882"/>
        <v>861</v>
      </c>
      <c r="P1375" s="39"/>
      <c r="Q1375" s="39"/>
      <c r="R1375" s="39"/>
      <c r="S1375" s="39"/>
      <c r="T1375" s="39"/>
      <c r="U1375" s="39"/>
      <c r="V1375" s="39">
        <f>VLOOKUP(A1375,Reo_LI,9,FALSE)</f>
        <v>529</v>
      </c>
      <c r="W1375" s="39">
        <f>VLOOKUP(A1375,Reo_LI,11,FALSE)</f>
        <v>625</v>
      </c>
      <c r="X1375" s="39"/>
      <c r="Y1375" s="39"/>
      <c r="Z1375" s="39"/>
      <c r="AA1375" s="39"/>
      <c r="AB1375" s="39"/>
      <c r="AC1375" s="39"/>
      <c r="AD1375" s="40"/>
      <c r="AE1375" s="40"/>
      <c r="AF1375" s="41">
        <f t="shared" si="2745"/>
        <v>0</v>
      </c>
      <c r="AG1375" s="42"/>
    </row>
    <row r="1376" spans="1:33" ht="13.8">
      <c r="A1376" s="30" t="s">
        <v>2938</v>
      </c>
      <c r="B1376" s="30" t="s">
        <v>2939</v>
      </c>
      <c r="C1376" s="43"/>
      <c r="D1376" s="44"/>
      <c r="E1376" s="44"/>
      <c r="F1376" s="35">
        <f t="shared" si="2865"/>
        <v>0</v>
      </c>
      <c r="G1376" s="35">
        <f t="shared" si="2866"/>
        <v>0</v>
      </c>
      <c r="H1376" s="35">
        <f t="shared" si="2710"/>
        <v>0</v>
      </c>
      <c r="I1376" s="17">
        <v>18</v>
      </c>
      <c r="J1376" s="37">
        <f t="shared" ref="J1376:K1376" si="2932">MAX(N1376,P1376,R1376,T1376,V1376,X1376,Z1376,AB1376,AD1376)</f>
        <v>525.46</v>
      </c>
      <c r="K1376" s="37">
        <f t="shared" si="2932"/>
        <v>673</v>
      </c>
      <c r="L1376" s="38">
        <f t="shared" ref="L1376:M1376" si="2933">MIN(N1376,P1376,R1376,T1376,V1376,X1376,Z1376,AB1376,AD1376)</f>
        <v>518</v>
      </c>
      <c r="M1376" s="38">
        <f t="shared" si="2933"/>
        <v>612</v>
      </c>
      <c r="N1376" s="38">
        <f t="shared" si="2881"/>
        <v>525.46</v>
      </c>
      <c r="O1376" s="38">
        <f t="shared" si="2882"/>
        <v>673</v>
      </c>
      <c r="P1376" s="39"/>
      <c r="Q1376" s="39"/>
      <c r="R1376" s="39"/>
      <c r="S1376" s="39"/>
      <c r="T1376" s="39"/>
      <c r="U1376" s="39"/>
      <c r="V1376" s="39">
        <f>VLOOKUP(A1376,Reo_LI,9,FALSE)</f>
        <v>518</v>
      </c>
      <c r="W1376" s="39">
        <f>VLOOKUP(A1376,Reo_LI,11,FALSE)</f>
        <v>612</v>
      </c>
      <c r="X1376" s="39"/>
      <c r="Y1376" s="39"/>
      <c r="Z1376" s="39"/>
      <c r="AA1376" s="39"/>
      <c r="AB1376" s="39"/>
      <c r="AC1376" s="39"/>
      <c r="AD1376" s="40"/>
      <c r="AE1376" s="40"/>
      <c r="AF1376" s="41">
        <f t="shared" si="2745"/>
        <v>0</v>
      </c>
      <c r="AG1376" s="42"/>
    </row>
    <row r="1377" spans="1:33" ht="13.8">
      <c r="A1377" s="30" t="s">
        <v>6031</v>
      </c>
      <c r="B1377" s="30" t="s">
        <v>6032</v>
      </c>
      <c r="C1377" s="43"/>
      <c r="D1377" s="44"/>
      <c r="E1377" s="44"/>
      <c r="F1377" s="35">
        <f t="shared" si="2865"/>
        <v>0</v>
      </c>
      <c r="G1377" s="35">
        <f t="shared" si="2866"/>
        <v>0</v>
      </c>
      <c r="H1377" s="35">
        <f t="shared" si="2710"/>
        <v>0</v>
      </c>
      <c r="I1377" s="21">
        <f t="shared" ref="I1377:I1407" si="2934">VLOOKUP(A1377,Old_Inventory,9,FALSE)</f>
        <v>28</v>
      </c>
      <c r="J1377" s="37">
        <f t="shared" ref="J1377:K1377" si="2935">MAX(N1377,P1377,R1377,T1377,V1377,X1377,Z1377,AB1377,AD1377)</f>
        <v>589.54</v>
      </c>
      <c r="K1377" s="37">
        <f t="shared" si="2935"/>
        <v>755</v>
      </c>
      <c r="L1377" s="38">
        <f t="shared" ref="L1377:M1377" si="2936">MIN(N1377,P1377,R1377,T1377,V1377,X1377,Z1377,AB1377,AD1377)</f>
        <v>589.54</v>
      </c>
      <c r="M1377" s="38">
        <f t="shared" si="2936"/>
        <v>755</v>
      </c>
      <c r="N1377" s="38">
        <f t="shared" si="2881"/>
        <v>589.54</v>
      </c>
      <c r="O1377" s="38">
        <f t="shared" si="2882"/>
        <v>755</v>
      </c>
      <c r="P1377" s="39"/>
      <c r="Q1377" s="39"/>
      <c r="R1377" s="39"/>
      <c r="S1377" s="39"/>
      <c r="T1377" s="39"/>
      <c r="U1377" s="39"/>
      <c r="V1377" s="39"/>
      <c r="W1377" s="39"/>
      <c r="X1377" s="39"/>
      <c r="Y1377" s="39"/>
      <c r="Z1377" s="39"/>
      <c r="AA1377" s="39"/>
      <c r="AB1377" s="39"/>
      <c r="AC1377" s="39"/>
      <c r="AD1377" s="40"/>
      <c r="AE1377" s="40"/>
      <c r="AF1377" s="41">
        <f t="shared" si="2745"/>
        <v>0</v>
      </c>
      <c r="AG1377" s="42"/>
    </row>
    <row r="1378" spans="1:33" ht="27.6">
      <c r="A1378" s="30" t="s">
        <v>6033</v>
      </c>
      <c r="B1378" s="30" t="s">
        <v>6034</v>
      </c>
      <c r="C1378" s="43"/>
      <c r="D1378" s="44"/>
      <c r="E1378" s="44"/>
      <c r="F1378" s="35">
        <f t="shared" si="2865"/>
        <v>0</v>
      </c>
      <c r="G1378" s="35">
        <f t="shared" si="2866"/>
        <v>0</v>
      </c>
      <c r="H1378" s="35">
        <f t="shared" si="2710"/>
        <v>0</v>
      </c>
      <c r="I1378" s="21">
        <f t="shared" si="2934"/>
        <v>28</v>
      </c>
      <c r="J1378" s="37">
        <f t="shared" ref="J1378:K1378" si="2937">MAX(N1378,P1378,R1378,T1378,V1378,X1378,Z1378,AB1378,AD1378)</f>
        <v>807.41</v>
      </c>
      <c r="K1378" s="37">
        <f t="shared" si="2937"/>
        <v>1033</v>
      </c>
      <c r="L1378" s="38">
        <f t="shared" ref="L1378:M1378" si="2938">MIN(N1378,P1378,R1378,T1378,V1378,X1378,Z1378,AB1378,AD1378)</f>
        <v>807.41</v>
      </c>
      <c r="M1378" s="38">
        <f t="shared" si="2938"/>
        <v>1033</v>
      </c>
      <c r="N1378" s="38">
        <f t="shared" si="2881"/>
        <v>807.41</v>
      </c>
      <c r="O1378" s="38">
        <f t="shared" si="2882"/>
        <v>1033</v>
      </c>
      <c r="P1378" s="39"/>
      <c r="Q1378" s="39"/>
      <c r="R1378" s="39"/>
      <c r="S1378" s="39"/>
      <c r="T1378" s="39"/>
      <c r="U1378" s="39"/>
      <c r="V1378" s="39"/>
      <c r="W1378" s="39"/>
      <c r="X1378" s="39"/>
      <c r="Y1378" s="39"/>
      <c r="Z1378" s="39"/>
      <c r="AA1378" s="39"/>
      <c r="AB1378" s="39"/>
      <c r="AC1378" s="39"/>
      <c r="AD1378" s="40"/>
      <c r="AE1378" s="40"/>
      <c r="AF1378" s="41">
        <f t="shared" si="2745"/>
        <v>0</v>
      </c>
      <c r="AG1378" s="42"/>
    </row>
    <row r="1379" spans="1:33" ht="13.8">
      <c r="A1379" s="30" t="s">
        <v>6035</v>
      </c>
      <c r="B1379" s="30" t="s">
        <v>6036</v>
      </c>
      <c r="C1379" s="43"/>
      <c r="D1379" s="44"/>
      <c r="E1379" s="44"/>
      <c r="F1379" s="35">
        <f t="shared" si="2865"/>
        <v>0</v>
      </c>
      <c r="G1379" s="35">
        <f t="shared" si="2866"/>
        <v>0</v>
      </c>
      <c r="H1379" s="35">
        <f t="shared" si="2710"/>
        <v>0</v>
      </c>
      <c r="I1379" s="21">
        <f t="shared" si="2934"/>
        <v>28</v>
      </c>
      <c r="J1379" s="37">
        <f t="shared" ref="J1379:K1379" si="2939">MAX(N1379,P1379,R1379,T1379,V1379,X1379,Z1379,AB1379,AD1379)</f>
        <v>1595.59</v>
      </c>
      <c r="K1379" s="37">
        <f t="shared" si="2939"/>
        <v>2042</v>
      </c>
      <c r="L1379" s="38">
        <f t="shared" ref="L1379:M1379" si="2940">MIN(N1379,P1379,R1379,T1379,V1379,X1379,Z1379,AB1379,AD1379)</f>
        <v>1595.59</v>
      </c>
      <c r="M1379" s="38">
        <f t="shared" si="2940"/>
        <v>2042</v>
      </c>
      <c r="N1379" s="38">
        <f t="shared" si="2881"/>
        <v>1595.59</v>
      </c>
      <c r="O1379" s="38">
        <f t="shared" si="2882"/>
        <v>2042</v>
      </c>
      <c r="P1379" s="39"/>
      <c r="Q1379" s="39"/>
      <c r="R1379" s="39"/>
      <c r="S1379" s="39"/>
      <c r="T1379" s="39"/>
      <c r="U1379" s="39"/>
      <c r="V1379" s="39"/>
      <c r="W1379" s="39"/>
      <c r="X1379" s="39"/>
      <c r="Y1379" s="39"/>
      <c r="Z1379" s="39"/>
      <c r="AA1379" s="39"/>
      <c r="AB1379" s="39"/>
      <c r="AC1379" s="39"/>
      <c r="AD1379" s="40"/>
      <c r="AE1379" s="40"/>
      <c r="AF1379" s="41">
        <f t="shared" si="2745"/>
        <v>0</v>
      </c>
      <c r="AG1379" s="42"/>
    </row>
    <row r="1380" spans="1:33" ht="13.8">
      <c r="A1380" s="30" t="s">
        <v>6037</v>
      </c>
      <c r="B1380" s="30" t="s">
        <v>6038</v>
      </c>
      <c r="C1380" s="43"/>
      <c r="D1380" s="44"/>
      <c r="E1380" s="44"/>
      <c r="F1380" s="35">
        <f t="shared" si="2865"/>
        <v>0</v>
      </c>
      <c r="G1380" s="35">
        <f t="shared" si="2866"/>
        <v>0</v>
      </c>
      <c r="H1380" s="35">
        <f t="shared" si="2710"/>
        <v>0</v>
      </c>
      <c r="I1380" s="21">
        <f t="shared" si="2934"/>
        <v>28</v>
      </c>
      <c r="J1380" s="37">
        <f t="shared" ref="J1380:K1380" si="2941">MAX(N1380,P1380,R1380,T1380,V1380,X1380,Z1380,AB1380,AD1380)</f>
        <v>685.66</v>
      </c>
      <c r="K1380" s="37">
        <f t="shared" si="2941"/>
        <v>878</v>
      </c>
      <c r="L1380" s="38">
        <f t="shared" ref="L1380:M1380" si="2942">MIN(N1380,P1380,R1380,T1380,V1380,X1380,Z1380,AB1380,AD1380)</f>
        <v>685.66</v>
      </c>
      <c r="M1380" s="38">
        <f t="shared" si="2942"/>
        <v>878</v>
      </c>
      <c r="N1380" s="38">
        <f t="shared" si="2881"/>
        <v>685.66</v>
      </c>
      <c r="O1380" s="38">
        <f t="shared" si="2882"/>
        <v>878</v>
      </c>
      <c r="P1380" s="39"/>
      <c r="Q1380" s="39"/>
      <c r="R1380" s="39"/>
      <c r="S1380" s="39"/>
      <c r="T1380" s="39"/>
      <c r="U1380" s="39"/>
      <c r="V1380" s="39"/>
      <c r="W1380" s="39"/>
      <c r="X1380" s="39"/>
      <c r="Y1380" s="39"/>
      <c r="Z1380" s="39"/>
      <c r="AA1380" s="39"/>
      <c r="AB1380" s="39"/>
      <c r="AC1380" s="39"/>
      <c r="AD1380" s="40"/>
      <c r="AE1380" s="40"/>
      <c r="AF1380" s="41">
        <f t="shared" si="2745"/>
        <v>0</v>
      </c>
      <c r="AG1380" s="42"/>
    </row>
    <row r="1381" spans="1:33" ht="13.8">
      <c r="A1381" s="30" t="s">
        <v>6039</v>
      </c>
      <c r="B1381" s="30" t="s">
        <v>6040</v>
      </c>
      <c r="C1381" s="43"/>
      <c r="D1381" s="44"/>
      <c r="E1381" s="44"/>
      <c r="F1381" s="35">
        <f t="shared" si="2865"/>
        <v>0</v>
      </c>
      <c r="G1381" s="35">
        <f t="shared" si="2866"/>
        <v>0</v>
      </c>
      <c r="H1381" s="35">
        <f t="shared" si="2710"/>
        <v>0</v>
      </c>
      <c r="I1381" s="21">
        <f t="shared" si="2934"/>
        <v>28</v>
      </c>
      <c r="J1381" s="37">
        <f t="shared" ref="J1381:K1381" si="2943">MAX(N1381,P1381,R1381,T1381,V1381,X1381,Z1381,AB1381,AD1381)</f>
        <v>807.41</v>
      </c>
      <c r="K1381" s="37">
        <f t="shared" si="2943"/>
        <v>1033</v>
      </c>
      <c r="L1381" s="38">
        <f t="shared" ref="L1381:M1381" si="2944">MIN(N1381,P1381,R1381,T1381,V1381,X1381,Z1381,AB1381,AD1381)</f>
        <v>807.41</v>
      </c>
      <c r="M1381" s="38">
        <f t="shared" si="2944"/>
        <v>1033</v>
      </c>
      <c r="N1381" s="38">
        <f t="shared" si="2881"/>
        <v>807.41</v>
      </c>
      <c r="O1381" s="38">
        <f t="shared" si="2882"/>
        <v>1033</v>
      </c>
      <c r="P1381" s="39"/>
      <c r="Q1381" s="39"/>
      <c r="R1381" s="39"/>
      <c r="S1381" s="39"/>
      <c r="T1381" s="39"/>
      <c r="U1381" s="39"/>
      <c r="V1381" s="39"/>
      <c r="W1381" s="39"/>
      <c r="X1381" s="39"/>
      <c r="Y1381" s="39"/>
      <c r="Z1381" s="39"/>
      <c r="AA1381" s="39"/>
      <c r="AB1381" s="39"/>
      <c r="AC1381" s="39"/>
      <c r="AD1381" s="40"/>
      <c r="AE1381" s="40"/>
      <c r="AF1381" s="41">
        <f t="shared" si="2745"/>
        <v>0</v>
      </c>
      <c r="AG1381" s="42"/>
    </row>
    <row r="1382" spans="1:33" ht="13.8">
      <c r="A1382" s="30" t="s">
        <v>6041</v>
      </c>
      <c r="B1382" s="30" t="s">
        <v>6042</v>
      </c>
      <c r="C1382" s="43"/>
      <c r="D1382" s="44"/>
      <c r="E1382" s="44"/>
      <c r="F1382" s="35">
        <f t="shared" si="2865"/>
        <v>0</v>
      </c>
      <c r="G1382" s="35">
        <f t="shared" si="2866"/>
        <v>0</v>
      </c>
      <c r="H1382" s="35">
        <f t="shared" si="2710"/>
        <v>0</v>
      </c>
      <c r="I1382" s="21">
        <f t="shared" si="2934"/>
        <v>28</v>
      </c>
      <c r="J1382" s="37">
        <f t="shared" ref="J1382:K1382" si="2945">MAX(N1382,P1382,R1382,T1382,V1382,X1382,Z1382,AB1382,AD1382)</f>
        <v>807.41</v>
      </c>
      <c r="K1382" s="37">
        <f t="shared" si="2945"/>
        <v>1033</v>
      </c>
      <c r="L1382" s="38">
        <f t="shared" ref="L1382:M1382" si="2946">MIN(N1382,P1382,R1382,T1382,V1382,X1382,Z1382,AB1382,AD1382)</f>
        <v>807.41</v>
      </c>
      <c r="M1382" s="38">
        <f t="shared" si="2946"/>
        <v>1033</v>
      </c>
      <c r="N1382" s="38">
        <f t="shared" si="2881"/>
        <v>807.41</v>
      </c>
      <c r="O1382" s="38">
        <f t="shared" si="2882"/>
        <v>1033</v>
      </c>
      <c r="P1382" s="39"/>
      <c r="Q1382" s="39"/>
      <c r="R1382" s="39"/>
      <c r="S1382" s="39"/>
      <c r="T1382" s="39"/>
      <c r="U1382" s="39"/>
      <c r="V1382" s="39"/>
      <c r="W1382" s="39"/>
      <c r="X1382" s="39"/>
      <c r="Y1382" s="39"/>
      <c r="Z1382" s="39"/>
      <c r="AA1382" s="39"/>
      <c r="AB1382" s="39"/>
      <c r="AC1382" s="39"/>
      <c r="AD1382" s="40"/>
      <c r="AE1382" s="40"/>
      <c r="AF1382" s="41">
        <f t="shared" si="2745"/>
        <v>0</v>
      </c>
      <c r="AG1382" s="42"/>
    </row>
    <row r="1383" spans="1:33" ht="13.8">
      <c r="A1383" s="30" t="s">
        <v>6043</v>
      </c>
      <c r="B1383" s="30" t="s">
        <v>6044</v>
      </c>
      <c r="C1383" s="43"/>
      <c r="D1383" s="44"/>
      <c r="E1383" s="44"/>
      <c r="F1383" s="35">
        <f t="shared" si="2865"/>
        <v>0</v>
      </c>
      <c r="G1383" s="35">
        <f t="shared" si="2866"/>
        <v>0</v>
      </c>
      <c r="H1383" s="35">
        <f t="shared" si="2710"/>
        <v>0</v>
      </c>
      <c r="I1383" s="21">
        <f t="shared" si="2934"/>
        <v>28</v>
      </c>
      <c r="J1383" s="37">
        <f t="shared" ref="J1383:K1383" si="2947">MAX(N1383,P1383,R1383,T1383,V1383,X1383,Z1383,AB1383,AD1383)</f>
        <v>845.86</v>
      </c>
      <c r="K1383" s="37">
        <f t="shared" si="2947"/>
        <v>1083</v>
      </c>
      <c r="L1383" s="38">
        <f t="shared" ref="L1383:M1383" si="2948">MIN(N1383,P1383,R1383,T1383,V1383,X1383,Z1383,AB1383,AD1383)</f>
        <v>845.86</v>
      </c>
      <c r="M1383" s="38">
        <f t="shared" si="2948"/>
        <v>1083</v>
      </c>
      <c r="N1383" s="38">
        <f t="shared" si="2881"/>
        <v>845.86</v>
      </c>
      <c r="O1383" s="38">
        <f t="shared" si="2882"/>
        <v>1083</v>
      </c>
      <c r="P1383" s="39"/>
      <c r="Q1383" s="39"/>
      <c r="R1383" s="39"/>
      <c r="S1383" s="39"/>
      <c r="T1383" s="39"/>
      <c r="U1383" s="39"/>
      <c r="V1383" s="39"/>
      <c r="W1383" s="39"/>
      <c r="X1383" s="39"/>
      <c r="Y1383" s="39"/>
      <c r="Z1383" s="39"/>
      <c r="AA1383" s="39"/>
      <c r="AB1383" s="39"/>
      <c r="AC1383" s="39"/>
      <c r="AD1383" s="40"/>
      <c r="AE1383" s="40"/>
      <c r="AF1383" s="41">
        <f t="shared" si="2745"/>
        <v>0</v>
      </c>
      <c r="AG1383" s="42"/>
    </row>
    <row r="1384" spans="1:33" ht="13.8">
      <c r="A1384" s="30" t="s">
        <v>6045</v>
      </c>
      <c r="B1384" s="30" t="s">
        <v>6046</v>
      </c>
      <c r="C1384" s="43"/>
      <c r="D1384" s="44"/>
      <c r="E1384" s="44"/>
      <c r="F1384" s="35">
        <f t="shared" si="2865"/>
        <v>0</v>
      </c>
      <c r="G1384" s="35">
        <f t="shared" si="2866"/>
        <v>0</v>
      </c>
      <c r="H1384" s="35">
        <f t="shared" si="2710"/>
        <v>0</v>
      </c>
      <c r="I1384" s="21">
        <f t="shared" si="2934"/>
        <v>28</v>
      </c>
      <c r="J1384" s="37">
        <f t="shared" ref="J1384:K1384" si="2949">MAX(N1384,P1384,R1384,T1384,V1384,X1384,Z1384,AB1384,AD1384)</f>
        <v>519.04999999999995</v>
      </c>
      <c r="K1384" s="37">
        <f t="shared" si="2949"/>
        <v>664</v>
      </c>
      <c r="L1384" s="38">
        <f t="shared" ref="L1384:M1384" si="2950">MIN(N1384,P1384,R1384,T1384,V1384,X1384,Z1384,AB1384,AD1384)</f>
        <v>519.04999999999995</v>
      </c>
      <c r="M1384" s="38">
        <f t="shared" si="2950"/>
        <v>664</v>
      </c>
      <c r="N1384" s="38">
        <f t="shared" si="2881"/>
        <v>519.04999999999995</v>
      </c>
      <c r="O1384" s="38">
        <f t="shared" si="2882"/>
        <v>664</v>
      </c>
      <c r="P1384" s="39"/>
      <c r="Q1384" s="39"/>
      <c r="R1384" s="39"/>
      <c r="S1384" s="39"/>
      <c r="T1384" s="39"/>
      <c r="U1384" s="39"/>
      <c r="V1384" s="39"/>
      <c r="W1384" s="39"/>
      <c r="X1384" s="39"/>
      <c r="Y1384" s="39"/>
      <c r="Z1384" s="39"/>
      <c r="AA1384" s="39"/>
      <c r="AB1384" s="39"/>
      <c r="AC1384" s="39"/>
      <c r="AD1384" s="40"/>
      <c r="AE1384" s="40"/>
      <c r="AF1384" s="41">
        <f t="shared" si="2745"/>
        <v>0</v>
      </c>
      <c r="AG1384" s="42"/>
    </row>
    <row r="1385" spans="1:33" ht="13.8">
      <c r="A1385" s="30" t="s">
        <v>6047</v>
      </c>
      <c r="B1385" s="30" t="s">
        <v>6048</v>
      </c>
      <c r="C1385" s="43"/>
      <c r="D1385" s="44"/>
      <c r="E1385" s="44"/>
      <c r="F1385" s="35">
        <f t="shared" si="2865"/>
        <v>0</v>
      </c>
      <c r="G1385" s="35">
        <f t="shared" si="2866"/>
        <v>0</v>
      </c>
      <c r="H1385" s="35">
        <f t="shared" si="2710"/>
        <v>0</v>
      </c>
      <c r="I1385" s="21">
        <f t="shared" si="2934"/>
        <v>28</v>
      </c>
      <c r="J1385" s="37">
        <f t="shared" ref="J1385:K1385" si="2951">MAX(N1385,P1385,R1385,T1385,V1385,X1385,Z1385,AB1385,AD1385)</f>
        <v>679.25</v>
      </c>
      <c r="K1385" s="37">
        <f t="shared" si="2951"/>
        <v>869</v>
      </c>
      <c r="L1385" s="38">
        <f t="shared" ref="L1385:M1385" si="2952">MIN(N1385,P1385,R1385,T1385,V1385,X1385,Z1385,AB1385,AD1385)</f>
        <v>679.25</v>
      </c>
      <c r="M1385" s="38">
        <f t="shared" si="2952"/>
        <v>869</v>
      </c>
      <c r="N1385" s="38">
        <f t="shared" si="2881"/>
        <v>679.25</v>
      </c>
      <c r="O1385" s="38">
        <f t="shared" si="2882"/>
        <v>869</v>
      </c>
      <c r="P1385" s="39"/>
      <c r="Q1385" s="39"/>
      <c r="R1385" s="39"/>
      <c r="S1385" s="39"/>
      <c r="T1385" s="39"/>
      <c r="U1385" s="39"/>
      <c r="V1385" s="39"/>
      <c r="W1385" s="39"/>
      <c r="X1385" s="39"/>
      <c r="Y1385" s="39"/>
      <c r="Z1385" s="39"/>
      <c r="AA1385" s="39"/>
      <c r="AB1385" s="39"/>
      <c r="AC1385" s="39"/>
      <c r="AD1385" s="40"/>
      <c r="AE1385" s="40"/>
      <c r="AF1385" s="41">
        <f t="shared" si="2745"/>
        <v>0</v>
      </c>
      <c r="AG1385" s="42"/>
    </row>
    <row r="1386" spans="1:33" ht="13.8">
      <c r="A1386" s="30" t="s">
        <v>6049</v>
      </c>
      <c r="B1386" s="30" t="s">
        <v>6050</v>
      </c>
      <c r="C1386" s="43"/>
      <c r="D1386" s="44"/>
      <c r="E1386" s="44"/>
      <c r="F1386" s="35">
        <f t="shared" si="2865"/>
        <v>0</v>
      </c>
      <c r="G1386" s="35">
        <f t="shared" si="2866"/>
        <v>0</v>
      </c>
      <c r="H1386" s="35">
        <f t="shared" si="2710"/>
        <v>0</v>
      </c>
      <c r="I1386" s="21">
        <f t="shared" si="2934"/>
        <v>28</v>
      </c>
      <c r="J1386" s="37">
        <f t="shared" ref="J1386:K1386" si="2953">MAX(N1386,P1386,R1386,T1386,V1386,X1386,Z1386,AB1386,AD1386)</f>
        <v>845.86</v>
      </c>
      <c r="K1386" s="37">
        <f t="shared" si="2953"/>
        <v>1083</v>
      </c>
      <c r="L1386" s="38">
        <f t="shared" ref="L1386:M1386" si="2954">MIN(N1386,P1386,R1386,T1386,V1386,X1386,Z1386,AB1386,AD1386)</f>
        <v>845.86</v>
      </c>
      <c r="M1386" s="38">
        <f t="shared" si="2954"/>
        <v>1083</v>
      </c>
      <c r="N1386" s="38">
        <f t="shared" si="2881"/>
        <v>845.86</v>
      </c>
      <c r="O1386" s="38">
        <f t="shared" si="2882"/>
        <v>1083</v>
      </c>
      <c r="P1386" s="39"/>
      <c r="Q1386" s="39"/>
      <c r="R1386" s="39"/>
      <c r="S1386" s="39"/>
      <c r="T1386" s="39"/>
      <c r="U1386" s="39"/>
      <c r="V1386" s="39"/>
      <c r="W1386" s="39"/>
      <c r="X1386" s="39"/>
      <c r="Y1386" s="39"/>
      <c r="Z1386" s="39"/>
      <c r="AA1386" s="39"/>
      <c r="AB1386" s="39"/>
      <c r="AC1386" s="39"/>
      <c r="AD1386" s="40"/>
      <c r="AE1386" s="40"/>
      <c r="AF1386" s="41">
        <f t="shared" si="2745"/>
        <v>0</v>
      </c>
      <c r="AG1386" s="42"/>
    </row>
    <row r="1387" spans="1:33" ht="13.8">
      <c r="A1387" s="30" t="s">
        <v>6051</v>
      </c>
      <c r="B1387" s="30" t="s">
        <v>6052</v>
      </c>
      <c r="C1387" s="43"/>
      <c r="D1387" s="44"/>
      <c r="E1387" s="44"/>
      <c r="F1387" s="35">
        <f t="shared" si="2865"/>
        <v>0</v>
      </c>
      <c r="G1387" s="35">
        <f t="shared" si="2866"/>
        <v>0</v>
      </c>
      <c r="H1387" s="35">
        <f t="shared" si="2710"/>
        <v>0</v>
      </c>
      <c r="I1387" s="21">
        <f t="shared" si="2934"/>
        <v>28</v>
      </c>
      <c r="J1387" s="37">
        <f t="shared" ref="J1387:K1387" si="2955">MAX(N1387,P1387,R1387,T1387,V1387,X1387,Z1387,AB1387,AD1387)</f>
        <v>852.26</v>
      </c>
      <c r="K1387" s="37">
        <f t="shared" si="2955"/>
        <v>1091</v>
      </c>
      <c r="L1387" s="38">
        <f t="shared" ref="L1387:M1387" si="2956">MIN(N1387,P1387,R1387,T1387,V1387,X1387,Z1387,AB1387,AD1387)</f>
        <v>852.26</v>
      </c>
      <c r="M1387" s="38">
        <f t="shared" si="2956"/>
        <v>1091</v>
      </c>
      <c r="N1387" s="38">
        <f t="shared" si="2881"/>
        <v>852.26</v>
      </c>
      <c r="O1387" s="38">
        <f t="shared" si="2882"/>
        <v>1091</v>
      </c>
      <c r="P1387" s="39"/>
      <c r="Q1387" s="39"/>
      <c r="R1387" s="39"/>
      <c r="S1387" s="39"/>
      <c r="T1387" s="39"/>
      <c r="U1387" s="39"/>
      <c r="V1387" s="39"/>
      <c r="W1387" s="39"/>
      <c r="X1387" s="39"/>
      <c r="Y1387" s="39"/>
      <c r="Z1387" s="39"/>
      <c r="AA1387" s="39"/>
      <c r="AB1387" s="39"/>
      <c r="AC1387" s="39"/>
      <c r="AD1387" s="40"/>
      <c r="AE1387" s="40"/>
      <c r="AF1387" s="41">
        <f t="shared" si="2745"/>
        <v>0</v>
      </c>
      <c r="AG1387" s="42"/>
    </row>
    <row r="1388" spans="1:33" ht="13.8">
      <c r="A1388" s="30" t="s">
        <v>6053</v>
      </c>
      <c r="B1388" s="30" t="s">
        <v>6054</v>
      </c>
      <c r="C1388" s="43"/>
      <c r="D1388" s="44"/>
      <c r="E1388" s="44"/>
      <c r="F1388" s="35">
        <f t="shared" si="2865"/>
        <v>0</v>
      </c>
      <c r="G1388" s="35">
        <f t="shared" si="2866"/>
        <v>0</v>
      </c>
      <c r="H1388" s="35">
        <f t="shared" si="2710"/>
        <v>0</v>
      </c>
      <c r="I1388" s="21">
        <f t="shared" si="2934"/>
        <v>28</v>
      </c>
      <c r="J1388" s="37">
        <f t="shared" ref="J1388:K1388" si="2957">MAX(N1388,P1388,R1388,T1388,V1388,X1388,Z1388,AB1388,AD1388)</f>
        <v>525.46</v>
      </c>
      <c r="K1388" s="37">
        <f t="shared" si="2957"/>
        <v>673</v>
      </c>
      <c r="L1388" s="38">
        <f t="shared" ref="L1388:M1388" si="2958">MIN(N1388,P1388,R1388,T1388,V1388,X1388,Z1388,AB1388,AD1388)</f>
        <v>525.46</v>
      </c>
      <c r="M1388" s="38">
        <f t="shared" si="2958"/>
        <v>673</v>
      </c>
      <c r="N1388" s="38">
        <f t="shared" si="2881"/>
        <v>525.46</v>
      </c>
      <c r="O1388" s="38">
        <f t="shared" si="2882"/>
        <v>673</v>
      </c>
      <c r="P1388" s="39"/>
      <c r="Q1388" s="39"/>
      <c r="R1388" s="39"/>
      <c r="S1388" s="39"/>
      <c r="T1388" s="39"/>
      <c r="U1388" s="39"/>
      <c r="V1388" s="39"/>
      <c r="W1388" s="39"/>
      <c r="X1388" s="39"/>
      <c r="Y1388" s="39"/>
      <c r="Z1388" s="39"/>
      <c r="AA1388" s="39"/>
      <c r="AB1388" s="39"/>
      <c r="AC1388" s="39"/>
      <c r="AD1388" s="40"/>
      <c r="AE1388" s="40"/>
      <c r="AF1388" s="41">
        <f t="shared" si="2745"/>
        <v>0</v>
      </c>
      <c r="AG1388" s="42"/>
    </row>
    <row r="1389" spans="1:33" ht="13.8">
      <c r="A1389" s="30" t="s">
        <v>6055</v>
      </c>
      <c r="B1389" s="30" t="s">
        <v>6056</v>
      </c>
      <c r="C1389" s="43"/>
      <c r="D1389" s="44"/>
      <c r="E1389" s="44"/>
      <c r="F1389" s="35">
        <f t="shared" si="2865"/>
        <v>0</v>
      </c>
      <c r="G1389" s="35">
        <f t="shared" si="2866"/>
        <v>0</v>
      </c>
      <c r="H1389" s="35">
        <f t="shared" si="2710"/>
        <v>0</v>
      </c>
      <c r="I1389" s="21">
        <f t="shared" si="2934"/>
        <v>28</v>
      </c>
      <c r="J1389" s="37">
        <f t="shared" ref="J1389:K1389" si="2959">MAX(N1389,P1389,R1389,T1389,V1389,X1389,Z1389,AB1389,AD1389)</f>
        <v>525.46</v>
      </c>
      <c r="K1389" s="37">
        <f t="shared" si="2959"/>
        <v>673</v>
      </c>
      <c r="L1389" s="38">
        <f t="shared" ref="L1389:M1389" si="2960">MIN(N1389,P1389,R1389,T1389,V1389,X1389,Z1389,AB1389,AD1389)</f>
        <v>525.46</v>
      </c>
      <c r="M1389" s="38">
        <f t="shared" si="2960"/>
        <v>673</v>
      </c>
      <c r="N1389" s="38">
        <f t="shared" si="2881"/>
        <v>525.46</v>
      </c>
      <c r="O1389" s="38">
        <f t="shared" si="2882"/>
        <v>673</v>
      </c>
      <c r="P1389" s="39"/>
      <c r="Q1389" s="39"/>
      <c r="R1389" s="39"/>
      <c r="S1389" s="39"/>
      <c r="T1389" s="39"/>
      <c r="U1389" s="39"/>
      <c r="V1389" s="39"/>
      <c r="W1389" s="39"/>
      <c r="X1389" s="39"/>
      <c r="Y1389" s="39"/>
      <c r="Z1389" s="39"/>
      <c r="AA1389" s="39"/>
      <c r="AB1389" s="39"/>
      <c r="AC1389" s="39"/>
      <c r="AD1389" s="40"/>
      <c r="AE1389" s="40"/>
      <c r="AF1389" s="41">
        <f t="shared" si="2745"/>
        <v>0</v>
      </c>
      <c r="AG1389" s="42"/>
    </row>
    <row r="1390" spans="1:33" ht="13.8">
      <c r="A1390" s="30" t="s">
        <v>6057</v>
      </c>
      <c r="B1390" s="30" t="s">
        <v>6058</v>
      </c>
      <c r="C1390" s="43"/>
      <c r="D1390" s="44"/>
      <c r="E1390" s="44"/>
      <c r="F1390" s="35">
        <f t="shared" si="2865"/>
        <v>0</v>
      </c>
      <c r="G1390" s="35">
        <f t="shared" si="2866"/>
        <v>0</v>
      </c>
      <c r="H1390" s="35">
        <f t="shared" si="2710"/>
        <v>0</v>
      </c>
      <c r="I1390" s="21">
        <f t="shared" si="2934"/>
        <v>28</v>
      </c>
      <c r="J1390" s="37">
        <f t="shared" ref="J1390:K1390" si="2961">MAX(N1390,P1390,R1390,T1390,V1390,X1390,Z1390,AB1390,AD1390)</f>
        <v>224.28</v>
      </c>
      <c r="K1390" s="37">
        <f t="shared" si="2961"/>
        <v>287</v>
      </c>
      <c r="L1390" s="38">
        <f t="shared" ref="L1390:M1390" si="2962">MIN(N1390,P1390,R1390,T1390,V1390,X1390,Z1390,AB1390,AD1390)</f>
        <v>224.28</v>
      </c>
      <c r="M1390" s="38">
        <f t="shared" si="2962"/>
        <v>287</v>
      </c>
      <c r="N1390" s="38">
        <f t="shared" si="2881"/>
        <v>224.28</v>
      </c>
      <c r="O1390" s="38">
        <f t="shared" si="2882"/>
        <v>287</v>
      </c>
      <c r="P1390" s="39"/>
      <c r="Q1390" s="39"/>
      <c r="R1390" s="39"/>
      <c r="S1390" s="39"/>
      <c r="T1390" s="39"/>
      <c r="U1390" s="39"/>
      <c r="V1390" s="39"/>
      <c r="W1390" s="39"/>
      <c r="X1390" s="39"/>
      <c r="Y1390" s="39"/>
      <c r="Z1390" s="39"/>
      <c r="AA1390" s="39"/>
      <c r="AB1390" s="39"/>
      <c r="AC1390" s="39"/>
      <c r="AD1390" s="40"/>
      <c r="AE1390" s="40"/>
      <c r="AF1390" s="41">
        <f t="shared" si="2745"/>
        <v>0</v>
      </c>
      <c r="AG1390" s="42"/>
    </row>
    <row r="1391" spans="1:33" ht="13.8">
      <c r="A1391" s="30" t="s">
        <v>6059</v>
      </c>
      <c r="B1391" s="30" t="s">
        <v>6060</v>
      </c>
      <c r="C1391" s="43"/>
      <c r="D1391" s="44"/>
      <c r="E1391" s="44"/>
      <c r="F1391" s="35">
        <f t="shared" si="2865"/>
        <v>0</v>
      </c>
      <c r="G1391" s="35">
        <f t="shared" si="2866"/>
        <v>0</v>
      </c>
      <c r="H1391" s="35">
        <f t="shared" si="2710"/>
        <v>0</v>
      </c>
      <c r="I1391" s="21">
        <f t="shared" si="2934"/>
        <v>28</v>
      </c>
      <c r="J1391" s="37">
        <f t="shared" ref="J1391:K1391" si="2963">MAX(N1391,P1391,R1391,T1391,V1391,X1391,Z1391,AB1391,AD1391)</f>
        <v>192.24</v>
      </c>
      <c r="K1391" s="37">
        <f t="shared" si="2963"/>
        <v>246</v>
      </c>
      <c r="L1391" s="38">
        <f t="shared" ref="L1391:M1391" si="2964">MIN(N1391,P1391,R1391,T1391,V1391,X1391,Z1391,AB1391,AD1391)</f>
        <v>192.24</v>
      </c>
      <c r="M1391" s="38">
        <f t="shared" si="2964"/>
        <v>246</v>
      </c>
      <c r="N1391" s="38">
        <f t="shared" si="2881"/>
        <v>192.24</v>
      </c>
      <c r="O1391" s="38">
        <f t="shared" si="2882"/>
        <v>246</v>
      </c>
      <c r="P1391" s="39"/>
      <c r="Q1391" s="39"/>
      <c r="R1391" s="39"/>
      <c r="S1391" s="39"/>
      <c r="T1391" s="39"/>
      <c r="U1391" s="39"/>
      <c r="V1391" s="39"/>
      <c r="W1391" s="39"/>
      <c r="X1391" s="39"/>
      <c r="Y1391" s="39"/>
      <c r="Z1391" s="39"/>
      <c r="AA1391" s="39"/>
      <c r="AB1391" s="39"/>
      <c r="AC1391" s="39"/>
      <c r="AD1391" s="40"/>
      <c r="AE1391" s="40"/>
      <c r="AF1391" s="41">
        <f t="shared" si="2745"/>
        <v>0</v>
      </c>
      <c r="AG1391" s="42"/>
    </row>
    <row r="1392" spans="1:33" ht="13.8">
      <c r="A1392" s="30" t="s">
        <v>6061</v>
      </c>
      <c r="B1392" s="30" t="s">
        <v>6062</v>
      </c>
      <c r="C1392" s="43"/>
      <c r="D1392" s="44"/>
      <c r="E1392" s="44"/>
      <c r="F1392" s="35">
        <f t="shared" si="2865"/>
        <v>0</v>
      </c>
      <c r="G1392" s="35">
        <f t="shared" si="2866"/>
        <v>0</v>
      </c>
      <c r="H1392" s="35">
        <f t="shared" si="2710"/>
        <v>0</v>
      </c>
      <c r="I1392" s="21">
        <f t="shared" si="2934"/>
        <v>28</v>
      </c>
      <c r="J1392" s="37">
        <f t="shared" ref="J1392:K1392" si="2965">MAX(N1392,P1392,R1392,T1392,V1392,X1392,Z1392,AB1392,AD1392)</f>
        <v>140.97999999999999</v>
      </c>
      <c r="K1392" s="37">
        <f t="shared" si="2965"/>
        <v>180</v>
      </c>
      <c r="L1392" s="38">
        <f t="shared" ref="L1392:M1392" si="2966">MIN(N1392,P1392,R1392,T1392,V1392,X1392,Z1392,AB1392,AD1392)</f>
        <v>140.97999999999999</v>
      </c>
      <c r="M1392" s="38">
        <f t="shared" si="2966"/>
        <v>180</v>
      </c>
      <c r="N1392" s="38">
        <f t="shared" si="2881"/>
        <v>140.97999999999999</v>
      </c>
      <c r="O1392" s="38">
        <f t="shared" si="2882"/>
        <v>180</v>
      </c>
      <c r="P1392" s="39"/>
      <c r="Q1392" s="39"/>
      <c r="R1392" s="39"/>
      <c r="S1392" s="39"/>
      <c r="T1392" s="39"/>
      <c r="U1392" s="39"/>
      <c r="V1392" s="39"/>
      <c r="W1392" s="39"/>
      <c r="X1392" s="39"/>
      <c r="Y1392" s="39"/>
      <c r="Z1392" s="39"/>
      <c r="AA1392" s="39"/>
      <c r="AB1392" s="39"/>
      <c r="AC1392" s="39"/>
      <c r="AD1392" s="40"/>
      <c r="AE1392" s="40"/>
      <c r="AF1392" s="41">
        <f t="shared" si="2745"/>
        <v>0</v>
      </c>
      <c r="AG1392" s="42"/>
    </row>
    <row r="1393" spans="1:33" ht="13.8">
      <c r="A1393" s="30" t="s">
        <v>6063</v>
      </c>
      <c r="B1393" s="30" t="s">
        <v>6064</v>
      </c>
      <c r="C1393" s="43"/>
      <c r="D1393" s="44"/>
      <c r="E1393" s="44"/>
      <c r="F1393" s="35">
        <f t="shared" si="2865"/>
        <v>0</v>
      </c>
      <c r="G1393" s="35">
        <f t="shared" si="2866"/>
        <v>0</v>
      </c>
      <c r="H1393" s="35">
        <f t="shared" si="2710"/>
        <v>0</v>
      </c>
      <c r="I1393" s="21">
        <f t="shared" si="2934"/>
        <v>28</v>
      </c>
      <c r="J1393" s="37">
        <f t="shared" ref="J1393:K1393" si="2967">MAX(N1393,P1393,R1393,T1393,V1393,X1393,Z1393,AB1393,AD1393)</f>
        <v>512.64</v>
      </c>
      <c r="K1393" s="37">
        <f t="shared" si="2967"/>
        <v>656</v>
      </c>
      <c r="L1393" s="38">
        <f t="shared" ref="L1393:M1393" si="2968">MIN(N1393,P1393,R1393,T1393,V1393,X1393,Z1393,AB1393,AD1393)</f>
        <v>512.64</v>
      </c>
      <c r="M1393" s="38">
        <f t="shared" si="2968"/>
        <v>656</v>
      </c>
      <c r="N1393" s="38">
        <f t="shared" si="2881"/>
        <v>512.64</v>
      </c>
      <c r="O1393" s="38">
        <f t="shared" si="2882"/>
        <v>656</v>
      </c>
      <c r="P1393" s="39"/>
      <c r="Q1393" s="39"/>
      <c r="R1393" s="39"/>
      <c r="S1393" s="39"/>
      <c r="T1393" s="39"/>
      <c r="U1393" s="39"/>
      <c r="V1393" s="39"/>
      <c r="W1393" s="39"/>
      <c r="X1393" s="39"/>
      <c r="Y1393" s="39"/>
      <c r="Z1393" s="39"/>
      <c r="AA1393" s="39"/>
      <c r="AB1393" s="39"/>
      <c r="AC1393" s="39"/>
      <c r="AD1393" s="40"/>
      <c r="AE1393" s="40"/>
      <c r="AF1393" s="41">
        <f t="shared" si="2745"/>
        <v>0</v>
      </c>
      <c r="AG1393" s="42"/>
    </row>
    <row r="1394" spans="1:33" ht="13.8">
      <c r="A1394" s="30" t="s">
        <v>6065</v>
      </c>
      <c r="B1394" s="30" t="s">
        <v>6066</v>
      </c>
      <c r="C1394" s="43"/>
      <c r="D1394" s="44"/>
      <c r="E1394" s="44"/>
      <c r="F1394" s="35">
        <f t="shared" si="2865"/>
        <v>0</v>
      </c>
      <c r="G1394" s="35">
        <f t="shared" si="2866"/>
        <v>0</v>
      </c>
      <c r="H1394" s="35">
        <f t="shared" si="2710"/>
        <v>0</v>
      </c>
      <c r="I1394" s="21">
        <f t="shared" si="2934"/>
        <v>28</v>
      </c>
      <c r="J1394" s="37">
        <f t="shared" ref="J1394:K1394" si="2969">MAX(N1394,P1394,R1394,T1394,V1394,X1394,Z1394,AB1394,AD1394)</f>
        <v>512.64</v>
      </c>
      <c r="K1394" s="37">
        <f t="shared" si="2969"/>
        <v>656</v>
      </c>
      <c r="L1394" s="38">
        <f t="shared" ref="L1394:M1394" si="2970">MIN(N1394,P1394,R1394,T1394,V1394,X1394,Z1394,AB1394,AD1394)</f>
        <v>512.64</v>
      </c>
      <c r="M1394" s="38">
        <f t="shared" si="2970"/>
        <v>656</v>
      </c>
      <c r="N1394" s="38">
        <f t="shared" si="2881"/>
        <v>512.64</v>
      </c>
      <c r="O1394" s="38">
        <f t="shared" si="2882"/>
        <v>656</v>
      </c>
      <c r="P1394" s="39"/>
      <c r="Q1394" s="39"/>
      <c r="R1394" s="39"/>
      <c r="S1394" s="39"/>
      <c r="T1394" s="39"/>
      <c r="U1394" s="39"/>
      <c r="V1394" s="39"/>
      <c r="W1394" s="39"/>
      <c r="X1394" s="39"/>
      <c r="Y1394" s="39"/>
      <c r="Z1394" s="39"/>
      <c r="AA1394" s="39"/>
      <c r="AB1394" s="39"/>
      <c r="AC1394" s="39"/>
      <c r="AD1394" s="40"/>
      <c r="AE1394" s="40"/>
      <c r="AF1394" s="41">
        <f t="shared" si="2745"/>
        <v>0</v>
      </c>
      <c r="AG1394" s="42"/>
    </row>
    <row r="1395" spans="1:33" ht="13.8">
      <c r="A1395" s="30" t="s">
        <v>6067</v>
      </c>
      <c r="B1395" s="30" t="s">
        <v>6068</v>
      </c>
      <c r="C1395" s="43"/>
      <c r="D1395" s="44"/>
      <c r="E1395" s="44"/>
      <c r="F1395" s="35">
        <f t="shared" si="2865"/>
        <v>0</v>
      </c>
      <c r="G1395" s="35">
        <f t="shared" si="2866"/>
        <v>0</v>
      </c>
      <c r="H1395" s="35">
        <f t="shared" si="2710"/>
        <v>0</v>
      </c>
      <c r="I1395" s="21">
        <f t="shared" si="2934"/>
        <v>28</v>
      </c>
      <c r="J1395" s="37">
        <f t="shared" ref="J1395:K1395" si="2971">MAX(N1395,P1395,R1395,T1395,V1395,X1395,Z1395,AB1395,AD1395)</f>
        <v>467.78</v>
      </c>
      <c r="K1395" s="37">
        <f t="shared" si="2971"/>
        <v>599</v>
      </c>
      <c r="L1395" s="38">
        <f t="shared" ref="L1395:M1395" si="2972">MIN(N1395,P1395,R1395,T1395,V1395,X1395,Z1395,AB1395,AD1395)</f>
        <v>467.78</v>
      </c>
      <c r="M1395" s="38">
        <f t="shared" si="2972"/>
        <v>599</v>
      </c>
      <c r="N1395" s="38">
        <f t="shared" si="2881"/>
        <v>467.78</v>
      </c>
      <c r="O1395" s="38">
        <f t="shared" si="2882"/>
        <v>599</v>
      </c>
      <c r="P1395" s="39"/>
      <c r="Q1395" s="39"/>
      <c r="R1395" s="39"/>
      <c r="S1395" s="39"/>
      <c r="T1395" s="39"/>
      <c r="U1395" s="39"/>
      <c r="V1395" s="39"/>
      <c r="W1395" s="39"/>
      <c r="X1395" s="39"/>
      <c r="Y1395" s="39"/>
      <c r="Z1395" s="39"/>
      <c r="AA1395" s="39"/>
      <c r="AB1395" s="39"/>
      <c r="AC1395" s="39"/>
      <c r="AD1395" s="40"/>
      <c r="AE1395" s="40"/>
      <c r="AF1395" s="41">
        <f t="shared" si="2745"/>
        <v>0</v>
      </c>
      <c r="AG1395" s="42"/>
    </row>
    <row r="1396" spans="1:33" ht="13.8">
      <c r="A1396" s="30" t="s">
        <v>6069</v>
      </c>
      <c r="B1396" s="30" t="s">
        <v>6070</v>
      </c>
      <c r="C1396" s="43"/>
      <c r="D1396" s="44"/>
      <c r="E1396" s="44"/>
      <c r="F1396" s="35">
        <f t="shared" si="2865"/>
        <v>0</v>
      </c>
      <c r="G1396" s="35">
        <f t="shared" si="2866"/>
        <v>0</v>
      </c>
      <c r="H1396" s="35">
        <f t="shared" si="2710"/>
        <v>0</v>
      </c>
      <c r="I1396" s="21">
        <f t="shared" si="2934"/>
        <v>28</v>
      </c>
      <c r="J1396" s="37">
        <f t="shared" ref="J1396:K1396" si="2973">MAX(N1396,P1396,R1396,T1396,V1396,X1396,Z1396,AB1396,AD1396)</f>
        <v>884.3</v>
      </c>
      <c r="K1396" s="37">
        <f t="shared" si="2973"/>
        <v>1132</v>
      </c>
      <c r="L1396" s="38">
        <f t="shared" ref="L1396:M1396" si="2974">MIN(N1396,P1396,R1396,T1396,V1396,X1396,Z1396,AB1396,AD1396)</f>
        <v>884.3</v>
      </c>
      <c r="M1396" s="38">
        <f t="shared" si="2974"/>
        <v>1132</v>
      </c>
      <c r="N1396" s="38">
        <f t="shared" si="2881"/>
        <v>884.3</v>
      </c>
      <c r="O1396" s="38">
        <f t="shared" si="2882"/>
        <v>1132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39"/>
      <c r="AA1396" s="39"/>
      <c r="AB1396" s="39"/>
      <c r="AC1396" s="39"/>
      <c r="AD1396" s="40"/>
      <c r="AE1396" s="40"/>
      <c r="AF1396" s="41">
        <f t="shared" si="2745"/>
        <v>0</v>
      </c>
      <c r="AG1396" s="42"/>
    </row>
    <row r="1397" spans="1:33" ht="13.8">
      <c r="A1397" s="30" t="s">
        <v>6071</v>
      </c>
      <c r="B1397" s="30" t="s">
        <v>6072</v>
      </c>
      <c r="C1397" s="43"/>
      <c r="D1397" s="44"/>
      <c r="E1397" s="44"/>
      <c r="F1397" s="35">
        <f t="shared" si="2865"/>
        <v>0</v>
      </c>
      <c r="G1397" s="35">
        <f t="shared" si="2866"/>
        <v>0</v>
      </c>
      <c r="H1397" s="35">
        <f t="shared" si="2710"/>
        <v>0</v>
      </c>
      <c r="I1397" s="21">
        <f t="shared" si="2934"/>
        <v>28</v>
      </c>
      <c r="J1397" s="37">
        <f t="shared" ref="J1397:K1397" si="2975">MAX(N1397,P1397,R1397,T1397,V1397,X1397,Z1397,AB1397,AD1397)</f>
        <v>884.3</v>
      </c>
      <c r="K1397" s="37">
        <f t="shared" si="2975"/>
        <v>1132</v>
      </c>
      <c r="L1397" s="38">
        <f t="shared" ref="L1397:M1397" si="2976">MIN(N1397,P1397,R1397,T1397,V1397,X1397,Z1397,AB1397,AD1397)</f>
        <v>884.3</v>
      </c>
      <c r="M1397" s="38">
        <f t="shared" si="2976"/>
        <v>1132</v>
      </c>
      <c r="N1397" s="38">
        <f t="shared" si="2881"/>
        <v>884.3</v>
      </c>
      <c r="O1397" s="38">
        <f t="shared" si="2882"/>
        <v>1132</v>
      </c>
      <c r="P1397" s="39"/>
      <c r="Q1397" s="39"/>
      <c r="R1397" s="39"/>
      <c r="S1397" s="39"/>
      <c r="T1397" s="39"/>
      <c r="U1397" s="39"/>
      <c r="V1397" s="39"/>
      <c r="W1397" s="39"/>
      <c r="X1397" s="39"/>
      <c r="Y1397" s="39"/>
      <c r="Z1397" s="39"/>
      <c r="AA1397" s="39"/>
      <c r="AB1397" s="39"/>
      <c r="AC1397" s="39"/>
      <c r="AD1397" s="40"/>
      <c r="AE1397" s="40"/>
      <c r="AF1397" s="41">
        <f t="shared" si="2745"/>
        <v>0</v>
      </c>
      <c r="AG1397" s="42"/>
    </row>
    <row r="1398" spans="1:33" ht="13.8">
      <c r="A1398" s="30" t="s">
        <v>6073</v>
      </c>
      <c r="B1398" s="30" t="s">
        <v>6074</v>
      </c>
      <c r="C1398" s="43"/>
      <c r="D1398" s="44"/>
      <c r="E1398" s="44"/>
      <c r="F1398" s="35">
        <f t="shared" si="2865"/>
        <v>0</v>
      </c>
      <c r="G1398" s="35">
        <f t="shared" si="2866"/>
        <v>0</v>
      </c>
      <c r="H1398" s="35">
        <f t="shared" si="2710"/>
        <v>0</v>
      </c>
      <c r="I1398" s="21">
        <f t="shared" si="2934"/>
        <v>28</v>
      </c>
      <c r="J1398" s="37">
        <f t="shared" ref="J1398:K1398" si="2977">MAX(N1398,P1398,R1398,T1398,V1398,X1398,Z1398,AB1398,AD1398)</f>
        <v>448.56</v>
      </c>
      <c r="K1398" s="37">
        <f t="shared" si="2977"/>
        <v>574</v>
      </c>
      <c r="L1398" s="38">
        <f t="shared" ref="L1398:M1398" si="2978">MIN(N1398,P1398,R1398,T1398,V1398,X1398,Z1398,AB1398,AD1398)</f>
        <v>448.56</v>
      </c>
      <c r="M1398" s="38">
        <f t="shared" si="2978"/>
        <v>574</v>
      </c>
      <c r="N1398" s="38">
        <f t="shared" si="2881"/>
        <v>448.56</v>
      </c>
      <c r="O1398" s="38">
        <f t="shared" si="2882"/>
        <v>574</v>
      </c>
      <c r="P1398" s="39"/>
      <c r="Q1398" s="39"/>
      <c r="R1398" s="39"/>
      <c r="S1398" s="39"/>
      <c r="T1398" s="39"/>
      <c r="U1398" s="39"/>
      <c r="V1398" s="39"/>
      <c r="W1398" s="39"/>
      <c r="X1398" s="39"/>
      <c r="Y1398" s="39"/>
      <c r="Z1398" s="39"/>
      <c r="AA1398" s="39"/>
      <c r="AB1398" s="39"/>
      <c r="AC1398" s="39"/>
      <c r="AD1398" s="40"/>
      <c r="AE1398" s="40"/>
      <c r="AF1398" s="41">
        <f t="shared" si="2745"/>
        <v>0</v>
      </c>
      <c r="AG1398" s="42"/>
    </row>
    <row r="1399" spans="1:33" ht="13.8">
      <c r="A1399" s="30" t="s">
        <v>6075</v>
      </c>
      <c r="B1399" s="30" t="s">
        <v>6076</v>
      </c>
      <c r="C1399" s="43"/>
      <c r="D1399" s="44"/>
      <c r="E1399" s="44"/>
      <c r="F1399" s="35">
        <f t="shared" si="2865"/>
        <v>0</v>
      </c>
      <c r="G1399" s="35">
        <f t="shared" si="2866"/>
        <v>0</v>
      </c>
      <c r="H1399" s="35">
        <f t="shared" si="2710"/>
        <v>0</v>
      </c>
      <c r="I1399" s="21">
        <f t="shared" si="2934"/>
        <v>28</v>
      </c>
      <c r="J1399" s="37">
        <f t="shared" ref="J1399:K1399" si="2979">MAX(N1399,P1399,R1399,T1399,V1399,X1399,Z1399,AB1399,AD1399)</f>
        <v>128.16</v>
      </c>
      <c r="K1399" s="37">
        <f t="shared" si="2979"/>
        <v>164</v>
      </c>
      <c r="L1399" s="38">
        <f t="shared" ref="L1399:M1399" si="2980">MIN(N1399,P1399,R1399,T1399,V1399,X1399,Z1399,AB1399,AD1399)</f>
        <v>128.16</v>
      </c>
      <c r="M1399" s="38">
        <f t="shared" si="2980"/>
        <v>164</v>
      </c>
      <c r="N1399" s="38">
        <f t="shared" si="2881"/>
        <v>128.16</v>
      </c>
      <c r="O1399" s="38">
        <f t="shared" si="2882"/>
        <v>164</v>
      </c>
      <c r="P1399" s="39"/>
      <c r="Q1399" s="39"/>
      <c r="R1399" s="39"/>
      <c r="S1399" s="39"/>
      <c r="T1399" s="39"/>
      <c r="U1399" s="39"/>
      <c r="V1399" s="39"/>
      <c r="W1399" s="39"/>
      <c r="X1399" s="39"/>
      <c r="Y1399" s="39"/>
      <c r="Z1399" s="39"/>
      <c r="AA1399" s="39"/>
      <c r="AB1399" s="39"/>
      <c r="AC1399" s="39"/>
      <c r="AD1399" s="40"/>
      <c r="AE1399" s="40"/>
      <c r="AF1399" s="41">
        <f t="shared" si="2745"/>
        <v>0</v>
      </c>
      <c r="AG1399" s="42"/>
    </row>
    <row r="1400" spans="1:33" ht="13.8">
      <c r="A1400" s="30" t="s">
        <v>6077</v>
      </c>
      <c r="B1400" s="30" t="s">
        <v>6078</v>
      </c>
      <c r="C1400" s="43"/>
      <c r="D1400" s="44"/>
      <c r="E1400" s="44"/>
      <c r="F1400" s="35">
        <f t="shared" si="2865"/>
        <v>0</v>
      </c>
      <c r="G1400" s="35">
        <f t="shared" si="2866"/>
        <v>0</v>
      </c>
      <c r="H1400" s="35">
        <f t="shared" si="2710"/>
        <v>0</v>
      </c>
      <c r="I1400" s="21">
        <f t="shared" si="2934"/>
        <v>28</v>
      </c>
      <c r="J1400" s="37">
        <f t="shared" ref="J1400:K1400" si="2981">MAX(N1400,P1400,R1400,T1400,V1400,X1400,Z1400,AB1400,AD1400)</f>
        <v>512.64</v>
      </c>
      <c r="K1400" s="37">
        <f t="shared" si="2981"/>
        <v>656</v>
      </c>
      <c r="L1400" s="38">
        <f t="shared" ref="L1400:M1400" si="2982">MIN(N1400,P1400,R1400,T1400,V1400,X1400,Z1400,AB1400,AD1400)</f>
        <v>512.64</v>
      </c>
      <c r="M1400" s="38">
        <f t="shared" si="2982"/>
        <v>656</v>
      </c>
      <c r="N1400" s="38">
        <f t="shared" si="2881"/>
        <v>512.64</v>
      </c>
      <c r="O1400" s="38">
        <f t="shared" si="2882"/>
        <v>656</v>
      </c>
      <c r="P1400" s="39"/>
      <c r="Q1400" s="39"/>
      <c r="R1400" s="39"/>
      <c r="S1400" s="39"/>
      <c r="T1400" s="39"/>
      <c r="U1400" s="39"/>
      <c r="V1400" s="39"/>
      <c r="W1400" s="39"/>
      <c r="X1400" s="39"/>
      <c r="Y1400" s="39"/>
      <c r="Z1400" s="39"/>
      <c r="AA1400" s="39"/>
      <c r="AB1400" s="39"/>
      <c r="AC1400" s="39"/>
      <c r="AD1400" s="40"/>
      <c r="AE1400" s="40"/>
      <c r="AF1400" s="41">
        <f t="shared" si="2745"/>
        <v>0</v>
      </c>
      <c r="AG1400" s="42"/>
    </row>
    <row r="1401" spans="1:33" ht="27.6">
      <c r="A1401" s="30" t="s">
        <v>6079</v>
      </c>
      <c r="B1401" s="30" t="s">
        <v>6080</v>
      </c>
      <c r="C1401" s="43"/>
      <c r="D1401" s="44"/>
      <c r="E1401" s="44"/>
      <c r="F1401" s="35">
        <f t="shared" si="2865"/>
        <v>0</v>
      </c>
      <c r="G1401" s="35">
        <f t="shared" si="2866"/>
        <v>0</v>
      </c>
      <c r="H1401" s="35">
        <f t="shared" si="2710"/>
        <v>0</v>
      </c>
      <c r="I1401" s="21">
        <f t="shared" si="2934"/>
        <v>28</v>
      </c>
      <c r="J1401" s="37">
        <f t="shared" ref="J1401:K1401" si="2983">MAX(N1401,P1401,R1401,T1401,V1401,X1401,Z1401,AB1401,AD1401)</f>
        <v>480.6</v>
      </c>
      <c r="K1401" s="37">
        <f t="shared" si="2983"/>
        <v>615</v>
      </c>
      <c r="L1401" s="38">
        <f t="shared" ref="L1401:M1401" si="2984">MIN(N1401,P1401,R1401,T1401,V1401,X1401,Z1401,AB1401,AD1401)</f>
        <v>480.6</v>
      </c>
      <c r="M1401" s="38">
        <f t="shared" si="2984"/>
        <v>615</v>
      </c>
      <c r="N1401" s="38">
        <f t="shared" si="2881"/>
        <v>480.6</v>
      </c>
      <c r="O1401" s="38">
        <f t="shared" si="2882"/>
        <v>615</v>
      </c>
      <c r="P1401" s="39"/>
      <c r="Q1401" s="39"/>
      <c r="R1401" s="39"/>
      <c r="S1401" s="39"/>
      <c r="T1401" s="39"/>
      <c r="U1401" s="39"/>
      <c r="V1401" s="39"/>
      <c r="W1401" s="39"/>
      <c r="X1401" s="39"/>
      <c r="Y1401" s="39"/>
      <c r="Z1401" s="39"/>
      <c r="AA1401" s="39"/>
      <c r="AB1401" s="39"/>
      <c r="AC1401" s="39"/>
      <c r="AD1401" s="40"/>
      <c r="AE1401" s="40"/>
      <c r="AF1401" s="41">
        <f t="shared" si="2745"/>
        <v>0</v>
      </c>
      <c r="AG1401" s="42"/>
    </row>
    <row r="1402" spans="1:33" ht="13.8">
      <c r="A1402" s="30" t="s">
        <v>6081</v>
      </c>
      <c r="B1402" s="30" t="s">
        <v>6082</v>
      </c>
      <c r="C1402" s="43"/>
      <c r="D1402" s="44"/>
      <c r="E1402" s="44"/>
      <c r="F1402" s="35">
        <f t="shared" si="2865"/>
        <v>0</v>
      </c>
      <c r="G1402" s="35">
        <f t="shared" si="2866"/>
        <v>0</v>
      </c>
      <c r="H1402" s="35">
        <f t="shared" si="2710"/>
        <v>0</v>
      </c>
      <c r="I1402" s="21">
        <f t="shared" si="2934"/>
        <v>28</v>
      </c>
      <c r="J1402" s="37">
        <f t="shared" ref="J1402:K1402" si="2985">MAX(N1402,P1402,R1402,T1402,V1402,X1402,Z1402,AB1402,AD1402)</f>
        <v>371.66</v>
      </c>
      <c r="K1402" s="37">
        <f t="shared" si="2985"/>
        <v>476</v>
      </c>
      <c r="L1402" s="38">
        <f t="shared" ref="L1402:M1402" si="2986">MIN(N1402,P1402,R1402,T1402,V1402,X1402,Z1402,AB1402,AD1402)</f>
        <v>371.66</v>
      </c>
      <c r="M1402" s="38">
        <f t="shared" si="2986"/>
        <v>476</v>
      </c>
      <c r="N1402" s="38">
        <f t="shared" si="2881"/>
        <v>371.66</v>
      </c>
      <c r="O1402" s="38">
        <f t="shared" si="2882"/>
        <v>476</v>
      </c>
      <c r="P1402" s="39"/>
      <c r="Q1402" s="39"/>
      <c r="R1402" s="39"/>
      <c r="S1402" s="39"/>
      <c r="T1402" s="39"/>
      <c r="U1402" s="39"/>
      <c r="V1402" s="39"/>
      <c r="W1402" s="39"/>
      <c r="X1402" s="39"/>
      <c r="Y1402" s="39"/>
      <c r="Z1402" s="39"/>
      <c r="AA1402" s="39"/>
      <c r="AB1402" s="39"/>
      <c r="AC1402" s="39"/>
      <c r="AD1402" s="40"/>
      <c r="AE1402" s="40"/>
      <c r="AF1402" s="41">
        <f t="shared" si="2745"/>
        <v>0</v>
      </c>
      <c r="AG1402" s="42"/>
    </row>
    <row r="1403" spans="1:33" ht="13.8">
      <c r="A1403" s="30" t="s">
        <v>6083</v>
      </c>
      <c r="B1403" s="30" t="s">
        <v>6084</v>
      </c>
      <c r="C1403" s="43"/>
      <c r="D1403" s="44"/>
      <c r="E1403" s="44"/>
      <c r="F1403" s="35">
        <f t="shared" si="2865"/>
        <v>0</v>
      </c>
      <c r="G1403" s="35">
        <f t="shared" si="2866"/>
        <v>0</v>
      </c>
      <c r="H1403" s="35">
        <f t="shared" si="2710"/>
        <v>0</v>
      </c>
      <c r="I1403" s="21">
        <f t="shared" si="2934"/>
        <v>28</v>
      </c>
      <c r="J1403" s="37">
        <f t="shared" ref="J1403:K1403" si="2987">MAX(N1403,P1403,R1403,T1403,V1403,X1403,Z1403,AB1403,AD1403)</f>
        <v>198.65</v>
      </c>
      <c r="K1403" s="37">
        <f t="shared" si="2987"/>
        <v>254</v>
      </c>
      <c r="L1403" s="38">
        <f t="shared" ref="L1403:M1403" si="2988">MIN(N1403,P1403,R1403,T1403,V1403,X1403,Z1403,AB1403,AD1403)</f>
        <v>198.65</v>
      </c>
      <c r="M1403" s="38">
        <f t="shared" si="2988"/>
        <v>254</v>
      </c>
      <c r="N1403" s="38">
        <f t="shared" si="2881"/>
        <v>198.65</v>
      </c>
      <c r="O1403" s="38">
        <f t="shared" si="2882"/>
        <v>254</v>
      </c>
      <c r="P1403" s="39"/>
      <c r="Q1403" s="39"/>
      <c r="R1403" s="39"/>
      <c r="S1403" s="39"/>
      <c r="T1403" s="39"/>
      <c r="U1403" s="39"/>
      <c r="V1403" s="39"/>
      <c r="W1403" s="39"/>
      <c r="X1403" s="39"/>
      <c r="Y1403" s="39"/>
      <c r="Z1403" s="39"/>
      <c r="AA1403" s="39"/>
      <c r="AB1403" s="39"/>
      <c r="AC1403" s="39"/>
      <c r="AD1403" s="40"/>
      <c r="AE1403" s="40"/>
      <c r="AF1403" s="41">
        <f t="shared" si="2745"/>
        <v>0</v>
      </c>
      <c r="AG1403" s="42"/>
    </row>
    <row r="1404" spans="1:33" ht="13.8">
      <c r="A1404" s="30" t="s">
        <v>6085</v>
      </c>
      <c r="B1404" s="30" t="s">
        <v>6086</v>
      </c>
      <c r="C1404" s="43"/>
      <c r="D1404" s="44"/>
      <c r="E1404" s="44"/>
      <c r="F1404" s="35">
        <f t="shared" si="2865"/>
        <v>0</v>
      </c>
      <c r="G1404" s="35">
        <f t="shared" si="2866"/>
        <v>0</v>
      </c>
      <c r="H1404" s="35">
        <f t="shared" si="2710"/>
        <v>0</v>
      </c>
      <c r="I1404" s="21">
        <f t="shared" si="2934"/>
        <v>28</v>
      </c>
      <c r="J1404" s="37">
        <f t="shared" ref="J1404:K1404" si="2989">MAX(N1404,P1404,R1404,T1404,V1404,X1404,Z1404,AB1404,AD1404)</f>
        <v>768.96</v>
      </c>
      <c r="K1404" s="37">
        <f t="shared" si="2989"/>
        <v>984</v>
      </c>
      <c r="L1404" s="38">
        <f t="shared" ref="L1404:M1404" si="2990">MIN(N1404,P1404,R1404,T1404,V1404,X1404,Z1404,AB1404,AD1404)</f>
        <v>768.96</v>
      </c>
      <c r="M1404" s="38">
        <f t="shared" si="2990"/>
        <v>984</v>
      </c>
      <c r="N1404" s="38">
        <f t="shared" si="2881"/>
        <v>768.96</v>
      </c>
      <c r="O1404" s="38">
        <f t="shared" si="2882"/>
        <v>984</v>
      </c>
      <c r="P1404" s="39"/>
      <c r="Q1404" s="39"/>
      <c r="R1404" s="39"/>
      <c r="S1404" s="39"/>
      <c r="T1404" s="39"/>
      <c r="U1404" s="39"/>
      <c r="V1404" s="39"/>
      <c r="W1404" s="39"/>
      <c r="X1404" s="39"/>
      <c r="Y1404" s="39"/>
      <c r="Z1404" s="39"/>
      <c r="AA1404" s="39"/>
      <c r="AB1404" s="39"/>
      <c r="AC1404" s="39"/>
      <c r="AD1404" s="40"/>
      <c r="AE1404" s="40"/>
      <c r="AF1404" s="41">
        <f t="shared" si="2745"/>
        <v>0</v>
      </c>
      <c r="AG1404" s="42"/>
    </row>
    <row r="1405" spans="1:33" ht="13.8">
      <c r="A1405" s="30" t="s">
        <v>6087</v>
      </c>
      <c r="B1405" s="30" t="s">
        <v>6088</v>
      </c>
      <c r="C1405" s="43"/>
      <c r="D1405" s="44"/>
      <c r="E1405" s="44"/>
      <c r="F1405" s="35">
        <f t="shared" si="2865"/>
        <v>0</v>
      </c>
      <c r="G1405" s="35">
        <f t="shared" si="2866"/>
        <v>0</v>
      </c>
      <c r="H1405" s="35">
        <f t="shared" si="2710"/>
        <v>0</v>
      </c>
      <c r="I1405" s="21">
        <f t="shared" si="2934"/>
        <v>28</v>
      </c>
      <c r="J1405" s="37">
        <f t="shared" ref="J1405:K1405" si="2991">MAX(N1405,P1405,R1405,T1405,V1405,X1405,Z1405,AB1405,AD1405)</f>
        <v>627.98</v>
      </c>
      <c r="K1405" s="37">
        <f t="shared" si="2991"/>
        <v>804</v>
      </c>
      <c r="L1405" s="38">
        <f t="shared" ref="L1405:M1405" si="2992">MIN(N1405,P1405,R1405,T1405,V1405,X1405,Z1405,AB1405,AD1405)</f>
        <v>627.98</v>
      </c>
      <c r="M1405" s="38">
        <f t="shared" si="2992"/>
        <v>804</v>
      </c>
      <c r="N1405" s="38">
        <f t="shared" si="2881"/>
        <v>627.98</v>
      </c>
      <c r="O1405" s="38">
        <f t="shared" si="2882"/>
        <v>804</v>
      </c>
      <c r="P1405" s="39"/>
      <c r="Q1405" s="39"/>
      <c r="R1405" s="39"/>
      <c r="S1405" s="39"/>
      <c r="T1405" s="39"/>
      <c r="U1405" s="39"/>
      <c r="V1405" s="39"/>
      <c r="W1405" s="39"/>
      <c r="X1405" s="39"/>
      <c r="Y1405" s="39"/>
      <c r="Z1405" s="39"/>
      <c r="AA1405" s="39"/>
      <c r="AB1405" s="39"/>
      <c r="AC1405" s="39"/>
      <c r="AD1405" s="40"/>
      <c r="AE1405" s="40"/>
      <c r="AF1405" s="41">
        <f t="shared" si="2745"/>
        <v>0</v>
      </c>
      <c r="AG1405" s="42"/>
    </row>
    <row r="1406" spans="1:33" ht="13.8">
      <c r="A1406" s="30" t="s">
        <v>6089</v>
      </c>
      <c r="B1406" s="30" t="s">
        <v>6090</v>
      </c>
      <c r="C1406" s="43"/>
      <c r="D1406" s="44"/>
      <c r="E1406" s="44"/>
      <c r="F1406" s="35">
        <f t="shared" si="2865"/>
        <v>0</v>
      </c>
      <c r="G1406" s="35">
        <f t="shared" si="2866"/>
        <v>0</v>
      </c>
      <c r="H1406" s="35">
        <f t="shared" si="2710"/>
        <v>0</v>
      </c>
      <c r="I1406" s="21">
        <f t="shared" si="2934"/>
        <v>28</v>
      </c>
      <c r="J1406" s="37">
        <f t="shared" ref="J1406:K1406" si="2993">MAX(N1406,P1406,R1406,T1406,V1406,X1406,Z1406,AB1406,AD1406)</f>
        <v>627.98</v>
      </c>
      <c r="K1406" s="37">
        <f t="shared" si="2993"/>
        <v>804</v>
      </c>
      <c r="L1406" s="38">
        <f t="shared" ref="L1406:M1406" si="2994">MIN(N1406,P1406,R1406,T1406,V1406,X1406,Z1406,AB1406,AD1406)</f>
        <v>627.98</v>
      </c>
      <c r="M1406" s="38">
        <f t="shared" si="2994"/>
        <v>804</v>
      </c>
      <c r="N1406" s="38">
        <f t="shared" si="2881"/>
        <v>627.98</v>
      </c>
      <c r="O1406" s="38">
        <f t="shared" si="2882"/>
        <v>804</v>
      </c>
      <c r="P1406" s="39"/>
      <c r="Q1406" s="39"/>
      <c r="R1406" s="39"/>
      <c r="S1406" s="39"/>
      <c r="T1406" s="39"/>
      <c r="U1406" s="39"/>
      <c r="V1406" s="39"/>
      <c r="W1406" s="39"/>
      <c r="X1406" s="39"/>
      <c r="Y1406" s="39"/>
      <c r="Z1406" s="39"/>
      <c r="AA1406" s="39"/>
      <c r="AB1406" s="39"/>
      <c r="AC1406" s="39"/>
      <c r="AD1406" s="40"/>
      <c r="AE1406" s="40"/>
      <c r="AF1406" s="41">
        <f t="shared" si="2745"/>
        <v>0</v>
      </c>
      <c r="AG1406" s="42"/>
    </row>
    <row r="1407" spans="1:33" ht="13.8">
      <c r="A1407" s="30" t="s">
        <v>6091</v>
      </c>
      <c r="B1407" s="30" t="s">
        <v>6092</v>
      </c>
      <c r="C1407" s="43"/>
      <c r="D1407" s="44"/>
      <c r="E1407" s="44"/>
      <c r="F1407" s="35">
        <f t="shared" si="2865"/>
        <v>0</v>
      </c>
      <c r="G1407" s="35">
        <f t="shared" si="2866"/>
        <v>0</v>
      </c>
      <c r="H1407" s="35">
        <f t="shared" si="2710"/>
        <v>0</v>
      </c>
      <c r="I1407" s="21">
        <f t="shared" si="2934"/>
        <v>28</v>
      </c>
      <c r="J1407" s="37">
        <f t="shared" ref="J1407:K1407" si="2995">MAX(N1407,P1407,R1407,T1407,V1407,X1407,Z1407,AB1407,AD1407)</f>
        <v>480.6</v>
      </c>
      <c r="K1407" s="37">
        <f t="shared" si="2995"/>
        <v>615</v>
      </c>
      <c r="L1407" s="38">
        <f t="shared" ref="L1407:M1407" si="2996">MIN(N1407,P1407,R1407,T1407,V1407,X1407,Z1407,AB1407,AD1407)</f>
        <v>480.6</v>
      </c>
      <c r="M1407" s="38">
        <f t="shared" si="2996"/>
        <v>615</v>
      </c>
      <c r="N1407" s="38">
        <f t="shared" si="2881"/>
        <v>480.6</v>
      </c>
      <c r="O1407" s="38">
        <f t="shared" si="2882"/>
        <v>615</v>
      </c>
      <c r="P1407" s="39"/>
      <c r="Q1407" s="39"/>
      <c r="R1407" s="39"/>
      <c r="S1407" s="39"/>
      <c r="T1407" s="39"/>
      <c r="U1407" s="39"/>
      <c r="V1407" s="39"/>
      <c r="W1407" s="39"/>
      <c r="X1407" s="39"/>
      <c r="Y1407" s="39"/>
      <c r="Z1407" s="39"/>
      <c r="AA1407" s="39"/>
      <c r="AB1407" s="39"/>
      <c r="AC1407" s="39"/>
      <c r="AD1407" s="40"/>
      <c r="AE1407" s="40"/>
      <c r="AF1407" s="41">
        <f t="shared" si="2745"/>
        <v>0</v>
      </c>
      <c r="AG1407" s="42"/>
    </row>
    <row r="1408" spans="1:33" ht="27.6">
      <c r="A1408" s="30" t="s">
        <v>2940</v>
      </c>
      <c r="B1408" s="30" t="s">
        <v>2941</v>
      </c>
      <c r="C1408" s="43"/>
      <c r="D1408" s="44"/>
      <c r="E1408" s="44"/>
      <c r="F1408" s="35">
        <f t="shared" si="2865"/>
        <v>0</v>
      </c>
      <c r="G1408" s="35">
        <f t="shared" si="2866"/>
        <v>0</v>
      </c>
      <c r="H1408" s="35">
        <f t="shared" si="2710"/>
        <v>0</v>
      </c>
      <c r="I1408" s="17">
        <v>18</v>
      </c>
      <c r="J1408" s="37">
        <f t="shared" ref="J1408:K1408" si="2997">MAX(N1408,P1408,R1408,T1408,V1408,X1408,Z1408,AB1408,AD1408)</f>
        <v>429.34</v>
      </c>
      <c r="K1408" s="37">
        <f t="shared" si="2997"/>
        <v>550</v>
      </c>
      <c r="L1408" s="38">
        <f t="shared" ref="L1408:M1408" si="2998">MIN(N1408,P1408,R1408,T1408,V1408,X1408,Z1408,AB1408,AD1408)</f>
        <v>424</v>
      </c>
      <c r="M1408" s="38">
        <f t="shared" si="2998"/>
        <v>501</v>
      </c>
      <c r="N1408" s="38">
        <f t="shared" si="2881"/>
        <v>429.34</v>
      </c>
      <c r="O1408" s="38">
        <f t="shared" si="2882"/>
        <v>550</v>
      </c>
      <c r="P1408" s="39"/>
      <c r="Q1408" s="39"/>
      <c r="R1408" s="39"/>
      <c r="S1408" s="39"/>
      <c r="T1408" s="39"/>
      <c r="U1408" s="39"/>
      <c r="V1408" s="39">
        <f>VLOOKUP(A1408,Reo_LI,9,FALSE)</f>
        <v>424</v>
      </c>
      <c r="W1408" s="39">
        <f>VLOOKUP(A1408,Reo_LI,11,FALSE)</f>
        <v>501</v>
      </c>
      <c r="X1408" s="39"/>
      <c r="Y1408" s="39"/>
      <c r="Z1408" s="39"/>
      <c r="AA1408" s="39"/>
      <c r="AB1408" s="39"/>
      <c r="AC1408" s="39"/>
      <c r="AD1408" s="40"/>
      <c r="AE1408" s="40"/>
      <c r="AF1408" s="41">
        <f t="shared" si="2745"/>
        <v>0</v>
      </c>
      <c r="AG1408" s="42"/>
    </row>
    <row r="1409" spans="1:33" ht="27.6">
      <c r="A1409" s="30" t="s">
        <v>2942</v>
      </c>
      <c r="B1409" s="30" t="s">
        <v>2943</v>
      </c>
      <c r="C1409" s="43"/>
      <c r="D1409" s="44"/>
      <c r="E1409" s="44"/>
      <c r="F1409" s="35">
        <f t="shared" si="2865"/>
        <v>0</v>
      </c>
      <c r="G1409" s="35">
        <f t="shared" si="2866"/>
        <v>0</v>
      </c>
      <c r="H1409" s="35">
        <f t="shared" si="2710"/>
        <v>0</v>
      </c>
      <c r="I1409" s="17">
        <v>18</v>
      </c>
      <c r="J1409" s="37">
        <f t="shared" ref="J1409:K1409" si="2999">MAX(N1409,P1409,R1409,T1409,V1409,X1409,Z1409,AB1409,AD1409)</f>
        <v>429.34</v>
      </c>
      <c r="K1409" s="37">
        <f t="shared" si="2999"/>
        <v>550</v>
      </c>
      <c r="L1409" s="38">
        <f t="shared" ref="L1409:M1409" si="3000">MIN(N1409,P1409,R1409,T1409,V1409,X1409,Z1409,AB1409,AD1409)</f>
        <v>396</v>
      </c>
      <c r="M1409" s="38">
        <f t="shared" si="3000"/>
        <v>468</v>
      </c>
      <c r="N1409" s="38">
        <f t="shared" si="2881"/>
        <v>429.34</v>
      </c>
      <c r="O1409" s="38">
        <f t="shared" si="2882"/>
        <v>550</v>
      </c>
      <c r="P1409" s="39"/>
      <c r="Q1409" s="39"/>
      <c r="R1409" s="39"/>
      <c r="S1409" s="39"/>
      <c r="T1409" s="39"/>
      <c r="U1409" s="39"/>
      <c r="V1409" s="39">
        <f>VLOOKUP(A1409,Reo_LI,9,FALSE)</f>
        <v>396</v>
      </c>
      <c r="W1409" s="39">
        <f>VLOOKUP(A1409,Reo_LI,11,FALSE)</f>
        <v>468</v>
      </c>
      <c r="X1409" s="39"/>
      <c r="Y1409" s="39"/>
      <c r="Z1409" s="39"/>
      <c r="AA1409" s="39"/>
      <c r="AB1409" s="39"/>
      <c r="AC1409" s="39"/>
      <c r="AD1409" s="40"/>
      <c r="AE1409" s="40"/>
      <c r="AF1409" s="41">
        <f t="shared" si="2745"/>
        <v>0</v>
      </c>
      <c r="AG1409" s="42"/>
    </row>
    <row r="1410" spans="1:33" ht="13.8">
      <c r="A1410" s="30" t="s">
        <v>2944</v>
      </c>
      <c r="B1410" s="30" t="s">
        <v>2945</v>
      </c>
      <c r="C1410" s="43"/>
      <c r="D1410" s="44"/>
      <c r="E1410" s="44"/>
      <c r="F1410" s="35">
        <f t="shared" si="2865"/>
        <v>0</v>
      </c>
      <c r="G1410" s="35">
        <f t="shared" si="2866"/>
        <v>0</v>
      </c>
      <c r="H1410" s="35">
        <f t="shared" si="2710"/>
        <v>0</v>
      </c>
      <c r="I1410" s="17">
        <v>18</v>
      </c>
      <c r="J1410" s="37">
        <f t="shared" ref="J1410:K1410" si="3001">MAX(N1410,P1410,R1410,T1410,V1410,X1410,Z1410,AB1410,AD1410)</f>
        <v>525.46</v>
      </c>
      <c r="K1410" s="37">
        <f t="shared" si="3001"/>
        <v>673</v>
      </c>
      <c r="L1410" s="38">
        <f t="shared" ref="L1410:M1410" si="3002">MIN(N1410,P1410,R1410,T1410,V1410,X1410,Z1410,AB1410,AD1410)</f>
        <v>480</v>
      </c>
      <c r="M1410" s="38">
        <f t="shared" si="3002"/>
        <v>567</v>
      </c>
      <c r="N1410" s="38">
        <f t="shared" si="2881"/>
        <v>525.46</v>
      </c>
      <c r="O1410" s="38">
        <f t="shared" si="2882"/>
        <v>673</v>
      </c>
      <c r="P1410" s="39"/>
      <c r="Q1410" s="39"/>
      <c r="R1410" s="39"/>
      <c r="S1410" s="39"/>
      <c r="T1410" s="39"/>
      <c r="U1410" s="39"/>
      <c r="V1410" s="39">
        <f>VLOOKUP(A1410,Reo_LI,9,FALSE)</f>
        <v>480</v>
      </c>
      <c r="W1410" s="39">
        <f>VLOOKUP(A1410,Reo_LI,11,FALSE)</f>
        <v>567</v>
      </c>
      <c r="X1410" s="39"/>
      <c r="Y1410" s="39"/>
      <c r="Z1410" s="39"/>
      <c r="AA1410" s="39"/>
      <c r="AB1410" s="39"/>
      <c r="AC1410" s="39"/>
      <c r="AD1410" s="40"/>
      <c r="AE1410" s="40"/>
      <c r="AF1410" s="41">
        <f t="shared" si="2745"/>
        <v>0</v>
      </c>
      <c r="AG1410" s="42"/>
    </row>
    <row r="1411" spans="1:33" ht="13.8">
      <c r="A1411" s="30" t="s">
        <v>2946</v>
      </c>
      <c r="B1411" s="30" t="s">
        <v>2947</v>
      </c>
      <c r="C1411" s="43"/>
      <c r="D1411" s="44"/>
      <c r="E1411" s="44"/>
      <c r="F1411" s="35">
        <f t="shared" ref="F1411:F1474" si="3003">IFERROR(SUMIF(Purchase_ItemCode, A1411, Purchase_Qty), 0)</f>
        <v>0</v>
      </c>
      <c r="G1411" s="35">
        <f t="shared" ref="G1411:G1474" si="3004">IFERROR(COUNTIF(Sales_PartCode, A1411), 0)</f>
        <v>0</v>
      </c>
      <c r="H1411" s="35">
        <f t="shared" si="2710"/>
        <v>0</v>
      </c>
      <c r="I1411" s="17">
        <v>18</v>
      </c>
      <c r="J1411" s="37">
        <f t="shared" ref="J1411:K1411" si="3005">MAX(N1411,P1411,R1411,T1411,V1411,X1411,Z1411,AB1411,AD1411)</f>
        <v>986.83</v>
      </c>
      <c r="K1411" s="37">
        <f t="shared" si="3005"/>
        <v>1263</v>
      </c>
      <c r="L1411" s="38">
        <f t="shared" ref="L1411:M1411" si="3006">MIN(N1411,P1411,R1411,T1411,V1411,X1411,Z1411,AB1411,AD1411)</f>
        <v>713</v>
      </c>
      <c r="M1411" s="38">
        <f t="shared" si="3006"/>
        <v>842</v>
      </c>
      <c r="N1411" s="38">
        <f t="shared" si="2881"/>
        <v>986.83</v>
      </c>
      <c r="O1411" s="38">
        <f t="shared" si="2882"/>
        <v>1263</v>
      </c>
      <c r="P1411" s="39"/>
      <c r="Q1411" s="39"/>
      <c r="R1411" s="39"/>
      <c r="S1411" s="39"/>
      <c r="T1411" s="39"/>
      <c r="U1411" s="39"/>
      <c r="V1411" s="39">
        <f>VLOOKUP(A1411,Reo_LI,9,FALSE)</f>
        <v>713</v>
      </c>
      <c r="W1411" s="39">
        <f>VLOOKUP(A1411,Reo_LI,11,FALSE)</f>
        <v>842</v>
      </c>
      <c r="X1411" s="39"/>
      <c r="Y1411" s="39"/>
      <c r="Z1411" s="39"/>
      <c r="AA1411" s="39"/>
      <c r="AB1411" s="39"/>
      <c r="AC1411" s="39"/>
      <c r="AD1411" s="40"/>
      <c r="AE1411" s="40"/>
      <c r="AF1411" s="41">
        <f t="shared" si="2745"/>
        <v>0</v>
      </c>
      <c r="AG1411" s="42"/>
    </row>
    <row r="1412" spans="1:33" ht="13.8">
      <c r="A1412" s="30" t="s">
        <v>2948</v>
      </c>
      <c r="B1412" s="30" t="s">
        <v>2949</v>
      </c>
      <c r="C1412" s="43"/>
      <c r="D1412" s="44"/>
      <c r="E1412" s="44"/>
      <c r="F1412" s="35">
        <f t="shared" si="3003"/>
        <v>0</v>
      </c>
      <c r="G1412" s="35">
        <f t="shared" si="3004"/>
        <v>0</v>
      </c>
      <c r="H1412" s="35">
        <f t="shared" si="2710"/>
        <v>0</v>
      </c>
      <c r="I1412" s="17">
        <v>18</v>
      </c>
      <c r="J1412" s="37">
        <f t="shared" ref="J1412:K1412" si="3007">MAX(N1412,P1412,R1412,T1412,V1412,X1412,Z1412,AB1412,AD1412)</f>
        <v>557.5</v>
      </c>
      <c r="K1412" s="37">
        <f t="shared" si="3007"/>
        <v>714</v>
      </c>
      <c r="L1412" s="38">
        <f t="shared" ref="L1412:M1412" si="3008">MIN(N1412,P1412,R1412,T1412,V1412,X1412,Z1412,AB1412,AD1412)</f>
        <v>498</v>
      </c>
      <c r="M1412" s="38">
        <f t="shared" si="3008"/>
        <v>588</v>
      </c>
      <c r="N1412" s="38">
        <f t="shared" si="2881"/>
        <v>557.5</v>
      </c>
      <c r="O1412" s="38">
        <f t="shared" si="2882"/>
        <v>714</v>
      </c>
      <c r="P1412" s="39"/>
      <c r="Q1412" s="39"/>
      <c r="R1412" s="39"/>
      <c r="S1412" s="39"/>
      <c r="T1412" s="39"/>
      <c r="U1412" s="39"/>
      <c r="V1412" s="39">
        <f>VLOOKUP(A1412,Reo_LI,9,FALSE)</f>
        <v>498</v>
      </c>
      <c r="W1412" s="39">
        <f>VLOOKUP(A1412,Reo_LI,11,FALSE)</f>
        <v>588</v>
      </c>
      <c r="X1412" s="39"/>
      <c r="Y1412" s="39"/>
      <c r="Z1412" s="39"/>
      <c r="AA1412" s="39"/>
      <c r="AB1412" s="39"/>
      <c r="AC1412" s="39"/>
      <c r="AD1412" s="40"/>
      <c r="AE1412" s="40"/>
      <c r="AF1412" s="41">
        <f t="shared" si="2745"/>
        <v>0</v>
      </c>
      <c r="AG1412" s="42"/>
    </row>
    <row r="1413" spans="1:33" ht="27.6">
      <c r="A1413" s="30" t="s">
        <v>6093</v>
      </c>
      <c r="B1413" s="30" t="s">
        <v>5849</v>
      </c>
      <c r="C1413" s="43"/>
      <c r="D1413" s="44"/>
      <c r="E1413" s="44"/>
      <c r="F1413" s="35">
        <f t="shared" si="3003"/>
        <v>0</v>
      </c>
      <c r="G1413" s="35">
        <f t="shared" si="3004"/>
        <v>0</v>
      </c>
      <c r="H1413" s="35">
        <f t="shared" si="2710"/>
        <v>0</v>
      </c>
      <c r="I1413" s="21">
        <f t="shared" ref="I1413:I1427" si="3009">VLOOKUP(A1413,Old_Inventory,9,FALSE)</f>
        <v>28</v>
      </c>
      <c r="J1413" s="37">
        <f t="shared" ref="J1413:K1413" si="3010">MAX(N1413,P1413,R1413,T1413,V1413,X1413,Z1413,AB1413,AD1413)</f>
        <v>410.11</v>
      </c>
      <c r="K1413" s="37">
        <f t="shared" si="3010"/>
        <v>525</v>
      </c>
      <c r="L1413" s="38">
        <f t="shared" ref="L1413:M1413" si="3011">MIN(N1413,P1413,R1413,T1413,V1413,X1413,Z1413,AB1413,AD1413)</f>
        <v>410.11</v>
      </c>
      <c r="M1413" s="38">
        <f t="shared" si="3011"/>
        <v>525</v>
      </c>
      <c r="N1413" s="38">
        <f t="shared" si="2881"/>
        <v>410.11</v>
      </c>
      <c r="O1413" s="38">
        <f t="shared" si="2882"/>
        <v>525</v>
      </c>
      <c r="P1413" s="39"/>
      <c r="Q1413" s="39"/>
      <c r="R1413" s="39"/>
      <c r="S1413" s="39"/>
      <c r="T1413" s="39"/>
      <c r="U1413" s="39"/>
      <c r="V1413" s="39"/>
      <c r="W1413" s="39"/>
      <c r="X1413" s="39"/>
      <c r="Y1413" s="39"/>
      <c r="Z1413" s="39"/>
      <c r="AA1413" s="39"/>
      <c r="AB1413" s="39"/>
      <c r="AC1413" s="39"/>
      <c r="AD1413" s="40"/>
      <c r="AE1413" s="40"/>
      <c r="AF1413" s="41">
        <f t="shared" si="2745"/>
        <v>0</v>
      </c>
      <c r="AG1413" s="42"/>
    </row>
    <row r="1414" spans="1:33" ht="27.6">
      <c r="A1414" s="30" t="s">
        <v>6094</v>
      </c>
      <c r="B1414" s="30" t="s">
        <v>6095</v>
      </c>
      <c r="C1414" s="43"/>
      <c r="D1414" s="44"/>
      <c r="E1414" s="44"/>
      <c r="F1414" s="35">
        <f t="shared" si="3003"/>
        <v>0</v>
      </c>
      <c r="G1414" s="35">
        <f t="shared" si="3004"/>
        <v>0</v>
      </c>
      <c r="H1414" s="35">
        <f t="shared" si="2710"/>
        <v>0</v>
      </c>
      <c r="I1414" s="21">
        <f t="shared" si="3009"/>
        <v>28</v>
      </c>
      <c r="J1414" s="37">
        <f t="shared" ref="J1414:K1414" si="3012">MAX(N1414,P1414,R1414,T1414,V1414,X1414,Z1414,AB1414,AD1414)</f>
        <v>813.82</v>
      </c>
      <c r="K1414" s="37">
        <f t="shared" si="3012"/>
        <v>1042</v>
      </c>
      <c r="L1414" s="38">
        <f t="shared" ref="L1414:M1414" si="3013">MIN(N1414,P1414,R1414,T1414,V1414,X1414,Z1414,AB1414,AD1414)</f>
        <v>813.82</v>
      </c>
      <c r="M1414" s="38">
        <f t="shared" si="3013"/>
        <v>1042</v>
      </c>
      <c r="N1414" s="38">
        <f t="shared" si="2881"/>
        <v>813.82</v>
      </c>
      <c r="O1414" s="38">
        <f t="shared" si="2882"/>
        <v>1042</v>
      </c>
      <c r="P1414" s="39"/>
      <c r="Q1414" s="39"/>
      <c r="R1414" s="39"/>
      <c r="S1414" s="39"/>
      <c r="T1414" s="39"/>
      <c r="U1414" s="39"/>
      <c r="V1414" s="39"/>
      <c r="W1414" s="39"/>
      <c r="X1414" s="39"/>
      <c r="Y1414" s="39"/>
      <c r="Z1414" s="39"/>
      <c r="AA1414" s="39"/>
      <c r="AB1414" s="39"/>
      <c r="AC1414" s="39"/>
      <c r="AD1414" s="40"/>
      <c r="AE1414" s="40"/>
      <c r="AF1414" s="41">
        <f t="shared" si="2745"/>
        <v>0</v>
      </c>
      <c r="AG1414" s="42"/>
    </row>
    <row r="1415" spans="1:33" ht="27.6">
      <c r="A1415" s="30" t="s">
        <v>6096</v>
      </c>
      <c r="B1415" s="30" t="s">
        <v>5863</v>
      </c>
      <c r="C1415" s="43"/>
      <c r="D1415" s="44"/>
      <c r="E1415" s="44"/>
      <c r="F1415" s="35">
        <f t="shared" si="3003"/>
        <v>0</v>
      </c>
      <c r="G1415" s="35">
        <f t="shared" si="3004"/>
        <v>0</v>
      </c>
      <c r="H1415" s="35">
        <f t="shared" si="2710"/>
        <v>0</v>
      </c>
      <c r="I1415" s="21">
        <f t="shared" si="3009"/>
        <v>28</v>
      </c>
      <c r="J1415" s="37">
        <f t="shared" ref="J1415:K1415" si="3014">MAX(N1415,P1415,R1415,T1415,V1415,X1415,Z1415,AB1415,AD1415)</f>
        <v>371.66</v>
      </c>
      <c r="K1415" s="37">
        <f t="shared" si="3014"/>
        <v>476</v>
      </c>
      <c r="L1415" s="38">
        <f t="shared" ref="L1415:M1415" si="3015">MIN(N1415,P1415,R1415,T1415,V1415,X1415,Z1415,AB1415,AD1415)</f>
        <v>371.66</v>
      </c>
      <c r="M1415" s="38">
        <f t="shared" si="3015"/>
        <v>476</v>
      </c>
      <c r="N1415" s="38">
        <f t="shared" si="2881"/>
        <v>371.66</v>
      </c>
      <c r="O1415" s="38">
        <f t="shared" si="2882"/>
        <v>476</v>
      </c>
      <c r="P1415" s="39"/>
      <c r="Q1415" s="39"/>
      <c r="R1415" s="39"/>
      <c r="S1415" s="39"/>
      <c r="T1415" s="39"/>
      <c r="U1415" s="39"/>
      <c r="V1415" s="39"/>
      <c r="W1415" s="39"/>
      <c r="X1415" s="39"/>
      <c r="Y1415" s="39"/>
      <c r="Z1415" s="39"/>
      <c r="AA1415" s="39"/>
      <c r="AB1415" s="39"/>
      <c r="AC1415" s="39"/>
      <c r="AD1415" s="40"/>
      <c r="AE1415" s="40"/>
      <c r="AF1415" s="41">
        <f t="shared" si="2745"/>
        <v>0</v>
      </c>
      <c r="AG1415" s="42"/>
    </row>
    <row r="1416" spans="1:33" ht="27.6">
      <c r="A1416" s="30" t="s">
        <v>6097</v>
      </c>
      <c r="B1416" s="30" t="s">
        <v>5859</v>
      </c>
      <c r="C1416" s="43"/>
      <c r="D1416" s="44"/>
      <c r="E1416" s="44"/>
      <c r="F1416" s="35">
        <f t="shared" si="3003"/>
        <v>0</v>
      </c>
      <c r="G1416" s="35">
        <f t="shared" si="3004"/>
        <v>0</v>
      </c>
      <c r="H1416" s="35">
        <f t="shared" si="2710"/>
        <v>0</v>
      </c>
      <c r="I1416" s="21">
        <f t="shared" si="3009"/>
        <v>28</v>
      </c>
      <c r="J1416" s="37">
        <f t="shared" ref="J1416:K1416" si="3016">MAX(N1416,P1416,R1416,T1416,V1416,X1416,Z1416,AB1416,AD1416)</f>
        <v>358.85</v>
      </c>
      <c r="K1416" s="37">
        <f t="shared" si="3016"/>
        <v>459</v>
      </c>
      <c r="L1416" s="38">
        <f t="shared" ref="L1416:M1416" si="3017">MIN(N1416,P1416,R1416,T1416,V1416,X1416,Z1416,AB1416,AD1416)</f>
        <v>358.85</v>
      </c>
      <c r="M1416" s="38">
        <f t="shared" si="3017"/>
        <v>459</v>
      </c>
      <c r="N1416" s="38">
        <f t="shared" ref="N1416:N1479" si="3018">VLOOKUP(A1416,Inv_bef,5,FALSE)</f>
        <v>358.85</v>
      </c>
      <c r="O1416" s="38">
        <f t="shared" ref="O1416:O1479" si="3019">VLOOKUP(A1416,Inv_bef,6,FALSE)</f>
        <v>459</v>
      </c>
      <c r="P1416" s="39"/>
      <c r="Q1416" s="39"/>
      <c r="R1416" s="39"/>
      <c r="S1416" s="39"/>
      <c r="T1416" s="39"/>
      <c r="U1416" s="39"/>
      <c r="V1416" s="39"/>
      <c r="W1416" s="39"/>
      <c r="X1416" s="39"/>
      <c r="Y1416" s="39"/>
      <c r="Z1416" s="39"/>
      <c r="AA1416" s="39"/>
      <c r="AB1416" s="39"/>
      <c r="AC1416" s="39"/>
      <c r="AD1416" s="40"/>
      <c r="AE1416" s="40"/>
      <c r="AF1416" s="41">
        <f t="shared" si="2745"/>
        <v>0</v>
      </c>
      <c r="AG1416" s="42"/>
    </row>
    <row r="1417" spans="1:33" ht="27.6">
      <c r="A1417" s="30" t="s">
        <v>6098</v>
      </c>
      <c r="B1417" s="30" t="s">
        <v>5861</v>
      </c>
      <c r="C1417" s="43"/>
      <c r="D1417" s="44"/>
      <c r="E1417" s="44"/>
      <c r="F1417" s="35">
        <f t="shared" si="3003"/>
        <v>0</v>
      </c>
      <c r="G1417" s="35">
        <f t="shared" si="3004"/>
        <v>0</v>
      </c>
      <c r="H1417" s="35">
        <f t="shared" si="2710"/>
        <v>0</v>
      </c>
      <c r="I1417" s="21">
        <f t="shared" si="3009"/>
        <v>28</v>
      </c>
      <c r="J1417" s="37">
        <f t="shared" ref="J1417:K1417" si="3020">MAX(N1417,P1417,R1417,T1417,V1417,X1417,Z1417,AB1417,AD1417)</f>
        <v>358.85</v>
      </c>
      <c r="K1417" s="37">
        <f t="shared" si="3020"/>
        <v>459</v>
      </c>
      <c r="L1417" s="38">
        <f t="shared" ref="L1417:M1417" si="3021">MIN(N1417,P1417,R1417,T1417,V1417,X1417,Z1417,AB1417,AD1417)</f>
        <v>358.85</v>
      </c>
      <c r="M1417" s="38">
        <f t="shared" si="3021"/>
        <v>459</v>
      </c>
      <c r="N1417" s="38">
        <f t="shared" si="3018"/>
        <v>358.85</v>
      </c>
      <c r="O1417" s="38">
        <f t="shared" si="3019"/>
        <v>459</v>
      </c>
      <c r="P1417" s="39"/>
      <c r="Q1417" s="39"/>
      <c r="R1417" s="39"/>
      <c r="S1417" s="39"/>
      <c r="T1417" s="39"/>
      <c r="U1417" s="39"/>
      <c r="V1417" s="39"/>
      <c r="W1417" s="39"/>
      <c r="X1417" s="39"/>
      <c r="Y1417" s="39"/>
      <c r="Z1417" s="39"/>
      <c r="AA1417" s="39"/>
      <c r="AB1417" s="39"/>
      <c r="AC1417" s="39"/>
      <c r="AD1417" s="40"/>
      <c r="AE1417" s="40"/>
      <c r="AF1417" s="41">
        <f t="shared" si="2745"/>
        <v>0</v>
      </c>
      <c r="AG1417" s="42"/>
    </row>
    <row r="1418" spans="1:33" ht="13.8">
      <c r="A1418" s="30" t="s">
        <v>6099</v>
      </c>
      <c r="B1418" s="30" t="s">
        <v>6100</v>
      </c>
      <c r="C1418" s="43"/>
      <c r="D1418" s="44"/>
      <c r="E1418" s="44"/>
      <c r="F1418" s="35">
        <f t="shared" si="3003"/>
        <v>0</v>
      </c>
      <c r="G1418" s="35">
        <f t="shared" si="3004"/>
        <v>0</v>
      </c>
      <c r="H1418" s="35">
        <f t="shared" si="2710"/>
        <v>0</v>
      </c>
      <c r="I1418" s="21">
        <f t="shared" si="3009"/>
        <v>28</v>
      </c>
      <c r="J1418" s="37">
        <f t="shared" ref="J1418:K1418" si="3022">MAX(N1418,P1418,R1418,T1418,V1418,X1418,Z1418,AB1418,AD1418)</f>
        <v>474.19</v>
      </c>
      <c r="K1418" s="37">
        <f t="shared" si="3022"/>
        <v>607</v>
      </c>
      <c r="L1418" s="38">
        <f t="shared" ref="L1418:M1418" si="3023">MIN(N1418,P1418,R1418,T1418,V1418,X1418,Z1418,AB1418,AD1418)</f>
        <v>474.19</v>
      </c>
      <c r="M1418" s="38">
        <f t="shared" si="3023"/>
        <v>607</v>
      </c>
      <c r="N1418" s="38">
        <f t="shared" si="3018"/>
        <v>474.19</v>
      </c>
      <c r="O1418" s="38">
        <f t="shared" si="3019"/>
        <v>607</v>
      </c>
      <c r="P1418" s="39"/>
      <c r="Q1418" s="39"/>
      <c r="R1418" s="39"/>
      <c r="S1418" s="39"/>
      <c r="T1418" s="39"/>
      <c r="U1418" s="39"/>
      <c r="V1418" s="39"/>
      <c r="W1418" s="39"/>
      <c r="X1418" s="39"/>
      <c r="Y1418" s="39"/>
      <c r="Z1418" s="39"/>
      <c r="AA1418" s="39"/>
      <c r="AB1418" s="39"/>
      <c r="AC1418" s="39"/>
      <c r="AD1418" s="40"/>
      <c r="AE1418" s="40"/>
      <c r="AF1418" s="41">
        <f t="shared" si="2745"/>
        <v>0</v>
      </c>
      <c r="AG1418" s="42"/>
    </row>
    <row r="1419" spans="1:33" ht="27.6">
      <c r="A1419" s="30" t="s">
        <v>6101</v>
      </c>
      <c r="B1419" s="30" t="s">
        <v>6102</v>
      </c>
      <c r="C1419" s="43"/>
      <c r="D1419" s="44"/>
      <c r="E1419" s="44"/>
      <c r="F1419" s="35">
        <f t="shared" si="3003"/>
        <v>0</v>
      </c>
      <c r="G1419" s="35">
        <f t="shared" si="3004"/>
        <v>0</v>
      </c>
      <c r="H1419" s="35">
        <f t="shared" si="2710"/>
        <v>0</v>
      </c>
      <c r="I1419" s="21">
        <f t="shared" si="3009"/>
        <v>28</v>
      </c>
      <c r="J1419" s="37">
        <f t="shared" ref="J1419:K1419" si="3024">MAX(N1419,P1419,R1419,T1419,V1419,X1419,Z1419,AB1419,AD1419)</f>
        <v>205.06</v>
      </c>
      <c r="K1419" s="37">
        <f t="shared" si="3024"/>
        <v>262</v>
      </c>
      <c r="L1419" s="38">
        <f t="shared" ref="L1419:M1419" si="3025">MIN(N1419,P1419,R1419,T1419,V1419,X1419,Z1419,AB1419,AD1419)</f>
        <v>205.06</v>
      </c>
      <c r="M1419" s="38">
        <f t="shared" si="3025"/>
        <v>262</v>
      </c>
      <c r="N1419" s="38">
        <f t="shared" si="3018"/>
        <v>205.06</v>
      </c>
      <c r="O1419" s="38">
        <f t="shared" si="3019"/>
        <v>262</v>
      </c>
      <c r="P1419" s="39"/>
      <c r="Q1419" s="39"/>
      <c r="R1419" s="39"/>
      <c r="S1419" s="39"/>
      <c r="T1419" s="39"/>
      <c r="U1419" s="39"/>
      <c r="V1419" s="39"/>
      <c r="W1419" s="39"/>
      <c r="X1419" s="39"/>
      <c r="Y1419" s="39"/>
      <c r="Z1419" s="39"/>
      <c r="AA1419" s="39"/>
      <c r="AB1419" s="39"/>
      <c r="AC1419" s="39"/>
      <c r="AD1419" s="40"/>
      <c r="AE1419" s="40"/>
      <c r="AF1419" s="41">
        <f t="shared" si="2745"/>
        <v>0</v>
      </c>
      <c r="AG1419" s="42"/>
    </row>
    <row r="1420" spans="1:33" ht="27.6">
      <c r="A1420" s="30" t="s">
        <v>6103</v>
      </c>
      <c r="B1420" s="30" t="s">
        <v>6104</v>
      </c>
      <c r="C1420" s="43"/>
      <c r="D1420" s="44"/>
      <c r="E1420" s="44"/>
      <c r="F1420" s="35">
        <f t="shared" si="3003"/>
        <v>0</v>
      </c>
      <c r="G1420" s="35">
        <f t="shared" si="3004"/>
        <v>0</v>
      </c>
      <c r="H1420" s="35">
        <f t="shared" si="2710"/>
        <v>0</v>
      </c>
      <c r="I1420" s="21">
        <f t="shared" si="3009"/>
        <v>28</v>
      </c>
      <c r="J1420" s="37">
        <f t="shared" ref="J1420:K1420" si="3026">MAX(N1420,P1420,R1420,T1420,V1420,X1420,Z1420,AB1420,AD1420)</f>
        <v>205.06</v>
      </c>
      <c r="K1420" s="37">
        <f t="shared" si="3026"/>
        <v>262</v>
      </c>
      <c r="L1420" s="38">
        <f t="shared" ref="L1420:M1420" si="3027">MIN(N1420,P1420,R1420,T1420,V1420,X1420,Z1420,AB1420,AD1420)</f>
        <v>205.06</v>
      </c>
      <c r="M1420" s="38">
        <f t="shared" si="3027"/>
        <v>262</v>
      </c>
      <c r="N1420" s="38">
        <f t="shared" si="3018"/>
        <v>205.06</v>
      </c>
      <c r="O1420" s="38">
        <f t="shared" si="3019"/>
        <v>262</v>
      </c>
      <c r="P1420" s="39"/>
      <c r="Q1420" s="39"/>
      <c r="R1420" s="39"/>
      <c r="S1420" s="39"/>
      <c r="T1420" s="39"/>
      <c r="U1420" s="39"/>
      <c r="V1420" s="39"/>
      <c r="W1420" s="39"/>
      <c r="X1420" s="39"/>
      <c r="Y1420" s="39"/>
      <c r="Z1420" s="39"/>
      <c r="AA1420" s="39"/>
      <c r="AB1420" s="39"/>
      <c r="AC1420" s="39"/>
      <c r="AD1420" s="40"/>
      <c r="AE1420" s="40"/>
      <c r="AF1420" s="41">
        <f t="shared" si="2745"/>
        <v>0</v>
      </c>
      <c r="AG1420" s="42"/>
    </row>
    <row r="1421" spans="1:33" ht="13.8">
      <c r="A1421" s="30" t="s">
        <v>6105</v>
      </c>
      <c r="B1421" s="30" t="s">
        <v>6106</v>
      </c>
      <c r="C1421" s="43"/>
      <c r="D1421" s="44"/>
      <c r="E1421" s="44"/>
      <c r="F1421" s="35">
        <f t="shared" si="3003"/>
        <v>0</v>
      </c>
      <c r="G1421" s="35">
        <f t="shared" si="3004"/>
        <v>0</v>
      </c>
      <c r="H1421" s="35">
        <f t="shared" si="2710"/>
        <v>0</v>
      </c>
      <c r="I1421" s="21">
        <f t="shared" si="3009"/>
        <v>28</v>
      </c>
      <c r="J1421" s="37">
        <f t="shared" ref="J1421:K1421" si="3028">MAX(N1421,P1421,R1421,T1421,V1421,X1421,Z1421,AB1421,AD1421)</f>
        <v>493.42</v>
      </c>
      <c r="K1421" s="37">
        <f t="shared" si="3028"/>
        <v>632</v>
      </c>
      <c r="L1421" s="38">
        <f t="shared" ref="L1421:M1421" si="3029">MIN(N1421,P1421,R1421,T1421,V1421,X1421,Z1421,AB1421,AD1421)</f>
        <v>493.42</v>
      </c>
      <c r="M1421" s="38">
        <f t="shared" si="3029"/>
        <v>632</v>
      </c>
      <c r="N1421" s="38">
        <f t="shared" si="3018"/>
        <v>493.42</v>
      </c>
      <c r="O1421" s="38">
        <f t="shared" si="3019"/>
        <v>632</v>
      </c>
      <c r="P1421" s="39"/>
      <c r="Q1421" s="39"/>
      <c r="R1421" s="39"/>
      <c r="S1421" s="39"/>
      <c r="T1421" s="39"/>
      <c r="U1421" s="39"/>
      <c r="V1421" s="39"/>
      <c r="W1421" s="39"/>
      <c r="X1421" s="39"/>
      <c r="Y1421" s="39"/>
      <c r="Z1421" s="39"/>
      <c r="AA1421" s="39"/>
      <c r="AB1421" s="39"/>
      <c r="AC1421" s="39"/>
      <c r="AD1421" s="40"/>
      <c r="AE1421" s="40"/>
      <c r="AF1421" s="41">
        <f t="shared" si="2745"/>
        <v>0</v>
      </c>
      <c r="AG1421" s="42"/>
    </row>
    <row r="1422" spans="1:33" ht="27.6">
      <c r="A1422" s="30" t="s">
        <v>6107</v>
      </c>
      <c r="B1422" s="30" t="s">
        <v>6108</v>
      </c>
      <c r="C1422" s="43"/>
      <c r="D1422" s="44"/>
      <c r="E1422" s="44"/>
      <c r="F1422" s="35">
        <f t="shared" si="3003"/>
        <v>0</v>
      </c>
      <c r="G1422" s="35">
        <f t="shared" si="3004"/>
        <v>0</v>
      </c>
      <c r="H1422" s="35">
        <f t="shared" si="2710"/>
        <v>0</v>
      </c>
      <c r="I1422" s="21">
        <f t="shared" si="3009"/>
        <v>28</v>
      </c>
      <c r="J1422" s="37">
        <f t="shared" ref="J1422:K1422" si="3030">MAX(N1422,P1422,R1422,T1422,V1422,X1422,Z1422,AB1422,AD1422)</f>
        <v>410.11</v>
      </c>
      <c r="K1422" s="37">
        <f t="shared" si="3030"/>
        <v>525</v>
      </c>
      <c r="L1422" s="38">
        <f t="shared" ref="L1422:M1422" si="3031">MIN(N1422,P1422,R1422,T1422,V1422,X1422,Z1422,AB1422,AD1422)</f>
        <v>410.11</v>
      </c>
      <c r="M1422" s="38">
        <f t="shared" si="3031"/>
        <v>525</v>
      </c>
      <c r="N1422" s="38">
        <f t="shared" si="3018"/>
        <v>410.11</v>
      </c>
      <c r="O1422" s="38">
        <f t="shared" si="3019"/>
        <v>525</v>
      </c>
      <c r="P1422" s="39"/>
      <c r="Q1422" s="39"/>
      <c r="R1422" s="39"/>
      <c r="S1422" s="39"/>
      <c r="T1422" s="39"/>
      <c r="U1422" s="39"/>
      <c r="V1422" s="39"/>
      <c r="W1422" s="39"/>
      <c r="X1422" s="39"/>
      <c r="Y1422" s="39"/>
      <c r="Z1422" s="39"/>
      <c r="AA1422" s="39"/>
      <c r="AB1422" s="39"/>
      <c r="AC1422" s="39"/>
      <c r="AD1422" s="40"/>
      <c r="AE1422" s="40"/>
      <c r="AF1422" s="41">
        <f t="shared" si="2745"/>
        <v>0</v>
      </c>
      <c r="AG1422" s="42"/>
    </row>
    <row r="1423" spans="1:33" ht="13.8">
      <c r="A1423" s="30" t="s">
        <v>6109</v>
      </c>
      <c r="B1423" s="30" t="s">
        <v>6110</v>
      </c>
      <c r="C1423" s="43"/>
      <c r="D1423" s="44"/>
      <c r="E1423" s="44"/>
      <c r="F1423" s="35">
        <f t="shared" si="3003"/>
        <v>0</v>
      </c>
      <c r="G1423" s="35">
        <f t="shared" si="3004"/>
        <v>0</v>
      </c>
      <c r="H1423" s="35">
        <f t="shared" si="2710"/>
        <v>0</v>
      </c>
      <c r="I1423" s="21">
        <f t="shared" si="3009"/>
        <v>28</v>
      </c>
      <c r="J1423" s="37">
        <f t="shared" ref="J1423:K1423" si="3032">MAX(N1423,P1423,R1423,T1423,V1423,X1423,Z1423,AB1423,AD1423)</f>
        <v>781.78</v>
      </c>
      <c r="K1423" s="37">
        <f t="shared" si="3032"/>
        <v>1001</v>
      </c>
      <c r="L1423" s="38">
        <f t="shared" ref="L1423:M1423" si="3033">MIN(N1423,P1423,R1423,T1423,V1423,X1423,Z1423,AB1423,AD1423)</f>
        <v>781.78</v>
      </c>
      <c r="M1423" s="38">
        <f t="shared" si="3033"/>
        <v>1001</v>
      </c>
      <c r="N1423" s="38">
        <f t="shared" si="3018"/>
        <v>781.78</v>
      </c>
      <c r="O1423" s="38">
        <f t="shared" si="3019"/>
        <v>1001</v>
      </c>
      <c r="P1423" s="39"/>
      <c r="Q1423" s="39"/>
      <c r="R1423" s="39"/>
      <c r="S1423" s="39"/>
      <c r="T1423" s="39"/>
      <c r="U1423" s="39"/>
      <c r="V1423" s="39"/>
      <c r="W1423" s="39"/>
      <c r="X1423" s="39"/>
      <c r="Y1423" s="39"/>
      <c r="Z1423" s="39"/>
      <c r="AA1423" s="39"/>
      <c r="AB1423" s="39"/>
      <c r="AC1423" s="39"/>
      <c r="AD1423" s="40"/>
      <c r="AE1423" s="40"/>
      <c r="AF1423" s="41">
        <f t="shared" si="2745"/>
        <v>0</v>
      </c>
      <c r="AG1423" s="42"/>
    </row>
    <row r="1424" spans="1:33" ht="27.6">
      <c r="A1424" s="30" t="s">
        <v>6111</v>
      </c>
      <c r="B1424" s="30" t="s">
        <v>6112</v>
      </c>
      <c r="C1424" s="43"/>
      <c r="D1424" s="44"/>
      <c r="E1424" s="44"/>
      <c r="F1424" s="35">
        <f t="shared" si="3003"/>
        <v>0</v>
      </c>
      <c r="G1424" s="35">
        <f t="shared" si="3004"/>
        <v>0</v>
      </c>
      <c r="H1424" s="35">
        <f t="shared" si="2710"/>
        <v>0</v>
      </c>
      <c r="I1424" s="21">
        <f t="shared" si="3009"/>
        <v>28</v>
      </c>
      <c r="J1424" s="37">
        <f t="shared" ref="J1424:K1424" si="3034">MAX(N1424,P1424,R1424,T1424,V1424,X1424,Z1424,AB1424,AD1424)</f>
        <v>2370.96</v>
      </c>
      <c r="K1424" s="37">
        <f t="shared" si="3034"/>
        <v>3035</v>
      </c>
      <c r="L1424" s="38">
        <f t="shared" ref="L1424:M1424" si="3035">MIN(N1424,P1424,R1424,T1424,V1424,X1424,Z1424,AB1424,AD1424)</f>
        <v>2370.96</v>
      </c>
      <c r="M1424" s="38">
        <f t="shared" si="3035"/>
        <v>3035</v>
      </c>
      <c r="N1424" s="38">
        <f t="shared" si="3018"/>
        <v>2370.96</v>
      </c>
      <c r="O1424" s="38">
        <f t="shared" si="3019"/>
        <v>3035</v>
      </c>
      <c r="P1424" s="39"/>
      <c r="Q1424" s="39"/>
      <c r="R1424" s="39"/>
      <c r="S1424" s="39"/>
      <c r="T1424" s="39"/>
      <c r="U1424" s="39"/>
      <c r="V1424" s="39"/>
      <c r="W1424" s="39"/>
      <c r="X1424" s="39"/>
      <c r="Y1424" s="39"/>
      <c r="Z1424" s="39"/>
      <c r="AA1424" s="39"/>
      <c r="AB1424" s="39"/>
      <c r="AC1424" s="39"/>
      <c r="AD1424" s="40"/>
      <c r="AE1424" s="40"/>
      <c r="AF1424" s="41">
        <f t="shared" si="2745"/>
        <v>0</v>
      </c>
      <c r="AG1424" s="42"/>
    </row>
    <row r="1425" spans="1:33" ht="13.8">
      <c r="A1425" s="30" t="s">
        <v>6113</v>
      </c>
      <c r="B1425" s="30" t="s">
        <v>6114</v>
      </c>
      <c r="C1425" s="43"/>
      <c r="D1425" s="44"/>
      <c r="E1425" s="44"/>
      <c r="F1425" s="35">
        <f t="shared" si="3003"/>
        <v>0</v>
      </c>
      <c r="G1425" s="35">
        <f t="shared" si="3004"/>
        <v>0</v>
      </c>
      <c r="H1425" s="35">
        <f t="shared" si="2710"/>
        <v>0</v>
      </c>
      <c r="I1425" s="21">
        <f t="shared" si="3009"/>
        <v>28</v>
      </c>
      <c r="J1425" s="37">
        <f t="shared" ref="J1425:K1425" si="3036">MAX(N1425,P1425,R1425,T1425,V1425,X1425,Z1425,AB1425,AD1425)</f>
        <v>602.35</v>
      </c>
      <c r="K1425" s="37">
        <f t="shared" si="3036"/>
        <v>771</v>
      </c>
      <c r="L1425" s="38">
        <f t="shared" ref="L1425:M1425" si="3037">MIN(N1425,P1425,R1425,T1425,V1425,X1425,Z1425,AB1425,AD1425)</f>
        <v>602.35</v>
      </c>
      <c r="M1425" s="38">
        <f t="shared" si="3037"/>
        <v>771</v>
      </c>
      <c r="N1425" s="38">
        <f t="shared" si="3018"/>
        <v>602.35</v>
      </c>
      <c r="O1425" s="38">
        <f t="shared" si="3019"/>
        <v>771</v>
      </c>
      <c r="P1425" s="39"/>
      <c r="Q1425" s="39"/>
      <c r="R1425" s="39"/>
      <c r="S1425" s="39"/>
      <c r="T1425" s="39"/>
      <c r="U1425" s="39"/>
      <c r="V1425" s="39"/>
      <c r="W1425" s="39"/>
      <c r="X1425" s="39"/>
      <c r="Y1425" s="39"/>
      <c r="Z1425" s="39"/>
      <c r="AA1425" s="39"/>
      <c r="AB1425" s="39"/>
      <c r="AC1425" s="39"/>
      <c r="AD1425" s="40"/>
      <c r="AE1425" s="40"/>
      <c r="AF1425" s="41">
        <f t="shared" si="2745"/>
        <v>0</v>
      </c>
      <c r="AG1425" s="42"/>
    </row>
    <row r="1426" spans="1:33" ht="13.8">
      <c r="A1426" s="30" t="s">
        <v>6115</v>
      </c>
      <c r="B1426" s="30" t="s">
        <v>6116</v>
      </c>
      <c r="C1426" s="43"/>
      <c r="D1426" s="44"/>
      <c r="E1426" s="44"/>
      <c r="F1426" s="35">
        <f t="shared" si="3003"/>
        <v>0</v>
      </c>
      <c r="G1426" s="35">
        <f t="shared" si="3004"/>
        <v>0</v>
      </c>
      <c r="H1426" s="35">
        <f t="shared" si="2710"/>
        <v>0</v>
      </c>
      <c r="I1426" s="21">
        <f t="shared" si="3009"/>
        <v>28</v>
      </c>
      <c r="J1426" s="37">
        <f t="shared" ref="J1426:K1426" si="3038">MAX(N1426,P1426,R1426,T1426,V1426,X1426,Z1426,AB1426,AD1426)</f>
        <v>762.55</v>
      </c>
      <c r="K1426" s="37">
        <f t="shared" si="3038"/>
        <v>976</v>
      </c>
      <c r="L1426" s="38">
        <f t="shared" ref="L1426:M1426" si="3039">MIN(N1426,P1426,R1426,T1426,V1426,X1426,Z1426,AB1426,AD1426)</f>
        <v>762.55</v>
      </c>
      <c r="M1426" s="38">
        <f t="shared" si="3039"/>
        <v>976</v>
      </c>
      <c r="N1426" s="38">
        <f t="shared" si="3018"/>
        <v>762.55</v>
      </c>
      <c r="O1426" s="38">
        <f t="shared" si="3019"/>
        <v>976</v>
      </c>
      <c r="P1426" s="39"/>
      <c r="Q1426" s="39"/>
      <c r="R1426" s="39"/>
      <c r="S1426" s="39"/>
      <c r="T1426" s="39"/>
      <c r="U1426" s="39"/>
      <c r="V1426" s="39"/>
      <c r="W1426" s="39"/>
      <c r="X1426" s="39"/>
      <c r="Y1426" s="39"/>
      <c r="Z1426" s="39"/>
      <c r="AA1426" s="39"/>
      <c r="AB1426" s="39"/>
      <c r="AC1426" s="39"/>
      <c r="AD1426" s="40"/>
      <c r="AE1426" s="40"/>
      <c r="AF1426" s="41">
        <f t="shared" si="2745"/>
        <v>0</v>
      </c>
      <c r="AG1426" s="42"/>
    </row>
    <row r="1427" spans="1:33" ht="13.8">
      <c r="A1427" s="30" t="s">
        <v>6117</v>
      </c>
      <c r="B1427" s="30" t="s">
        <v>6118</v>
      </c>
      <c r="C1427" s="43"/>
      <c r="D1427" s="44"/>
      <c r="E1427" s="44"/>
      <c r="F1427" s="35">
        <f t="shared" si="3003"/>
        <v>0</v>
      </c>
      <c r="G1427" s="35">
        <f t="shared" si="3004"/>
        <v>0</v>
      </c>
      <c r="H1427" s="35">
        <f t="shared" si="2710"/>
        <v>0</v>
      </c>
      <c r="I1427" s="21">
        <f t="shared" si="3009"/>
        <v>28</v>
      </c>
      <c r="J1427" s="37">
        <f t="shared" ref="J1427:K1427" si="3040">MAX(N1427,P1427,R1427,T1427,V1427,X1427,Z1427,AB1427,AD1427)</f>
        <v>410.11</v>
      </c>
      <c r="K1427" s="37">
        <f t="shared" si="3040"/>
        <v>525</v>
      </c>
      <c r="L1427" s="38">
        <f t="shared" ref="L1427:M1427" si="3041">MIN(N1427,P1427,R1427,T1427,V1427,X1427,Z1427,AB1427,AD1427)</f>
        <v>410.11</v>
      </c>
      <c r="M1427" s="38">
        <f t="shared" si="3041"/>
        <v>525</v>
      </c>
      <c r="N1427" s="38">
        <f t="shared" si="3018"/>
        <v>410.11</v>
      </c>
      <c r="O1427" s="38">
        <f t="shared" si="3019"/>
        <v>525</v>
      </c>
      <c r="P1427" s="39"/>
      <c r="Q1427" s="39"/>
      <c r="R1427" s="39"/>
      <c r="S1427" s="39"/>
      <c r="T1427" s="39"/>
      <c r="U1427" s="39"/>
      <c r="V1427" s="39"/>
      <c r="W1427" s="39"/>
      <c r="X1427" s="39"/>
      <c r="Y1427" s="39"/>
      <c r="Z1427" s="39"/>
      <c r="AA1427" s="39"/>
      <c r="AB1427" s="39"/>
      <c r="AC1427" s="39"/>
      <c r="AD1427" s="40"/>
      <c r="AE1427" s="40"/>
      <c r="AF1427" s="41">
        <f t="shared" si="2745"/>
        <v>0</v>
      </c>
      <c r="AG1427" s="42"/>
    </row>
    <row r="1428" spans="1:33" ht="13.8">
      <c r="A1428" s="30" t="s">
        <v>873</v>
      </c>
      <c r="B1428" s="30" t="s">
        <v>874</v>
      </c>
      <c r="C1428" s="43"/>
      <c r="D1428" s="44"/>
      <c r="E1428" s="44"/>
      <c r="F1428" s="35">
        <f t="shared" si="3003"/>
        <v>1</v>
      </c>
      <c r="G1428" s="35">
        <f t="shared" si="3004"/>
        <v>1</v>
      </c>
      <c r="H1428" s="35">
        <f t="shared" si="2710"/>
        <v>0</v>
      </c>
      <c r="I1428" s="21">
        <v>18</v>
      </c>
      <c r="J1428" s="37">
        <f t="shared" ref="J1428:K1428" si="3042">MAX(N1428,P1428,R1428,T1428,V1428,X1428,Z1428,AB1428,AD1428)</f>
        <v>410.11</v>
      </c>
      <c r="K1428" s="37">
        <f t="shared" si="3042"/>
        <v>525</v>
      </c>
      <c r="L1428" s="38">
        <f t="shared" ref="L1428:M1428" si="3043">MIN(N1428,P1428,R1428,T1428,V1428,X1428,Z1428,AB1428,AD1428)</f>
        <v>410.11</v>
      </c>
      <c r="M1428" s="38">
        <f t="shared" si="3043"/>
        <v>525</v>
      </c>
      <c r="N1428" s="38">
        <f t="shared" si="3018"/>
        <v>410.11</v>
      </c>
      <c r="O1428" s="38">
        <f t="shared" si="3019"/>
        <v>525</v>
      </c>
      <c r="P1428" s="39"/>
      <c r="Q1428" s="39"/>
      <c r="R1428" s="39"/>
      <c r="S1428" s="39"/>
      <c r="T1428" s="39"/>
      <c r="U1428" s="39"/>
      <c r="V1428" s="39"/>
      <c r="W1428" s="39"/>
      <c r="X1428" s="39"/>
      <c r="Y1428" s="39"/>
      <c r="Z1428" s="39"/>
      <c r="AA1428" s="39"/>
      <c r="AB1428" s="39"/>
      <c r="AC1428" s="39"/>
      <c r="AD1428" s="40"/>
      <c r="AE1428" s="40"/>
      <c r="AF1428" s="41">
        <f t="shared" si="2745"/>
        <v>0</v>
      </c>
      <c r="AG1428" s="42">
        <v>1</v>
      </c>
    </row>
    <row r="1429" spans="1:33" ht="13.8">
      <c r="A1429" s="30" t="s">
        <v>6119</v>
      </c>
      <c r="B1429" s="30" t="s">
        <v>6120</v>
      </c>
      <c r="C1429" s="43"/>
      <c r="D1429" s="44"/>
      <c r="E1429" s="44"/>
      <c r="F1429" s="35">
        <f t="shared" si="3003"/>
        <v>0</v>
      </c>
      <c r="G1429" s="35">
        <f t="shared" si="3004"/>
        <v>0</v>
      </c>
      <c r="H1429" s="35">
        <f t="shared" si="2710"/>
        <v>0</v>
      </c>
      <c r="I1429" s="21">
        <f t="shared" ref="I1429:I1460" si="3044">VLOOKUP(A1429,Old_Inventory,9,FALSE)</f>
        <v>28</v>
      </c>
      <c r="J1429" s="37">
        <f t="shared" ref="J1429:K1429" si="3045">MAX(N1429,P1429,R1429,T1429,V1429,X1429,Z1429,AB1429,AD1429)</f>
        <v>679.25</v>
      </c>
      <c r="K1429" s="37">
        <f t="shared" si="3045"/>
        <v>869</v>
      </c>
      <c r="L1429" s="38">
        <f t="shared" ref="L1429:M1429" si="3046">MIN(N1429,P1429,R1429,T1429,V1429,X1429,Z1429,AB1429,AD1429)</f>
        <v>679.25</v>
      </c>
      <c r="M1429" s="38">
        <f t="shared" si="3046"/>
        <v>869</v>
      </c>
      <c r="N1429" s="38">
        <f t="shared" si="3018"/>
        <v>679.25</v>
      </c>
      <c r="O1429" s="38">
        <f t="shared" si="3019"/>
        <v>869</v>
      </c>
      <c r="P1429" s="39"/>
      <c r="Q1429" s="39"/>
      <c r="R1429" s="39"/>
      <c r="S1429" s="39"/>
      <c r="T1429" s="39"/>
      <c r="U1429" s="39"/>
      <c r="V1429" s="39"/>
      <c r="W1429" s="39"/>
      <c r="X1429" s="39"/>
      <c r="Y1429" s="39"/>
      <c r="Z1429" s="39"/>
      <c r="AA1429" s="39"/>
      <c r="AB1429" s="39"/>
      <c r="AC1429" s="39"/>
      <c r="AD1429" s="40"/>
      <c r="AE1429" s="40"/>
      <c r="AF1429" s="41">
        <f t="shared" si="2745"/>
        <v>0</v>
      </c>
      <c r="AG1429" s="42"/>
    </row>
    <row r="1430" spans="1:33" ht="13.8">
      <c r="A1430" s="30" t="s">
        <v>6121</v>
      </c>
      <c r="B1430" s="30" t="s">
        <v>6122</v>
      </c>
      <c r="C1430" s="43"/>
      <c r="D1430" s="44"/>
      <c r="E1430" s="44"/>
      <c r="F1430" s="35">
        <f t="shared" si="3003"/>
        <v>0</v>
      </c>
      <c r="G1430" s="35">
        <f t="shared" si="3004"/>
        <v>0</v>
      </c>
      <c r="H1430" s="35">
        <f t="shared" si="2710"/>
        <v>0</v>
      </c>
      <c r="I1430" s="21">
        <f t="shared" si="3044"/>
        <v>28</v>
      </c>
      <c r="J1430" s="37">
        <f t="shared" ref="J1430:K1430" si="3047">MAX(N1430,P1430,R1430,T1430,V1430,X1430,Z1430,AB1430,AD1430)</f>
        <v>961.2</v>
      </c>
      <c r="K1430" s="37">
        <f t="shared" si="3047"/>
        <v>1230</v>
      </c>
      <c r="L1430" s="38">
        <f t="shared" ref="L1430:M1430" si="3048">MIN(N1430,P1430,R1430,T1430,V1430,X1430,Z1430,AB1430,AD1430)</f>
        <v>961.2</v>
      </c>
      <c r="M1430" s="38">
        <f t="shared" si="3048"/>
        <v>1230</v>
      </c>
      <c r="N1430" s="38">
        <f t="shared" si="3018"/>
        <v>961.2</v>
      </c>
      <c r="O1430" s="38">
        <f t="shared" si="3019"/>
        <v>1230</v>
      </c>
      <c r="P1430" s="39"/>
      <c r="Q1430" s="39"/>
      <c r="R1430" s="39"/>
      <c r="S1430" s="39"/>
      <c r="T1430" s="39"/>
      <c r="U1430" s="39"/>
      <c r="V1430" s="39"/>
      <c r="W1430" s="39"/>
      <c r="X1430" s="39"/>
      <c r="Y1430" s="39"/>
      <c r="Z1430" s="39"/>
      <c r="AA1430" s="39"/>
      <c r="AB1430" s="39"/>
      <c r="AC1430" s="39"/>
      <c r="AD1430" s="40"/>
      <c r="AE1430" s="40"/>
      <c r="AF1430" s="41">
        <f t="shared" si="2745"/>
        <v>0</v>
      </c>
      <c r="AG1430" s="42"/>
    </row>
    <row r="1431" spans="1:33" ht="13.8">
      <c r="A1431" s="30" t="s">
        <v>6123</v>
      </c>
      <c r="B1431" s="30" t="s">
        <v>6124</v>
      </c>
      <c r="C1431" s="43"/>
      <c r="D1431" s="44"/>
      <c r="E1431" s="44"/>
      <c r="F1431" s="35">
        <f t="shared" si="3003"/>
        <v>0</v>
      </c>
      <c r="G1431" s="35">
        <f t="shared" si="3004"/>
        <v>0</v>
      </c>
      <c r="H1431" s="35">
        <f t="shared" si="2710"/>
        <v>0</v>
      </c>
      <c r="I1431" s="21">
        <f t="shared" si="3044"/>
        <v>28</v>
      </c>
      <c r="J1431" s="37">
        <f t="shared" ref="J1431:K1431" si="3049">MAX(N1431,P1431,R1431,T1431,V1431,X1431,Z1431,AB1431,AD1431)</f>
        <v>961.2</v>
      </c>
      <c r="K1431" s="37">
        <f t="shared" si="3049"/>
        <v>1230</v>
      </c>
      <c r="L1431" s="38">
        <f t="shared" ref="L1431:M1431" si="3050">MIN(N1431,P1431,R1431,T1431,V1431,X1431,Z1431,AB1431,AD1431)</f>
        <v>961.2</v>
      </c>
      <c r="M1431" s="38">
        <f t="shared" si="3050"/>
        <v>1230</v>
      </c>
      <c r="N1431" s="38">
        <f t="shared" si="3018"/>
        <v>961.2</v>
      </c>
      <c r="O1431" s="38">
        <f t="shared" si="3019"/>
        <v>1230</v>
      </c>
      <c r="P1431" s="39"/>
      <c r="Q1431" s="39"/>
      <c r="R1431" s="39"/>
      <c r="S1431" s="39"/>
      <c r="T1431" s="39"/>
      <c r="U1431" s="39"/>
      <c r="V1431" s="39"/>
      <c r="W1431" s="39"/>
      <c r="X1431" s="39"/>
      <c r="Y1431" s="39"/>
      <c r="Z1431" s="39"/>
      <c r="AA1431" s="39"/>
      <c r="AB1431" s="39"/>
      <c r="AC1431" s="39"/>
      <c r="AD1431" s="40"/>
      <c r="AE1431" s="40"/>
      <c r="AF1431" s="41">
        <f t="shared" si="2745"/>
        <v>0</v>
      </c>
      <c r="AG1431" s="42"/>
    </row>
    <row r="1432" spans="1:33" ht="13.8">
      <c r="A1432" s="30" t="s">
        <v>6125</v>
      </c>
      <c r="B1432" s="30" t="s">
        <v>6126</v>
      </c>
      <c r="C1432" s="43"/>
      <c r="D1432" s="44"/>
      <c r="E1432" s="44"/>
      <c r="F1432" s="35">
        <f t="shared" si="3003"/>
        <v>0</v>
      </c>
      <c r="G1432" s="35">
        <f t="shared" si="3004"/>
        <v>0</v>
      </c>
      <c r="H1432" s="35">
        <f t="shared" si="2710"/>
        <v>0</v>
      </c>
      <c r="I1432" s="21">
        <f t="shared" si="3044"/>
        <v>28</v>
      </c>
      <c r="J1432" s="37">
        <f t="shared" ref="J1432:K1432" si="3051">MAX(N1432,P1432,R1432,T1432,V1432,X1432,Z1432,AB1432,AD1432)</f>
        <v>390.89</v>
      </c>
      <c r="K1432" s="37">
        <f t="shared" si="3051"/>
        <v>500</v>
      </c>
      <c r="L1432" s="38">
        <f t="shared" ref="L1432:M1432" si="3052">MIN(N1432,P1432,R1432,T1432,V1432,X1432,Z1432,AB1432,AD1432)</f>
        <v>390.89</v>
      </c>
      <c r="M1432" s="38">
        <f t="shared" si="3052"/>
        <v>500</v>
      </c>
      <c r="N1432" s="38">
        <f t="shared" si="3018"/>
        <v>390.89</v>
      </c>
      <c r="O1432" s="38">
        <f t="shared" si="3019"/>
        <v>500</v>
      </c>
      <c r="P1432" s="39"/>
      <c r="Q1432" s="39"/>
      <c r="R1432" s="39"/>
      <c r="S1432" s="39"/>
      <c r="T1432" s="39"/>
      <c r="U1432" s="39"/>
      <c r="V1432" s="39"/>
      <c r="W1432" s="39"/>
      <c r="X1432" s="39"/>
      <c r="Y1432" s="39"/>
      <c r="Z1432" s="39"/>
      <c r="AA1432" s="39"/>
      <c r="AB1432" s="39"/>
      <c r="AC1432" s="39"/>
      <c r="AD1432" s="40"/>
      <c r="AE1432" s="40"/>
      <c r="AF1432" s="41">
        <f t="shared" si="2745"/>
        <v>0</v>
      </c>
      <c r="AG1432" s="42"/>
    </row>
    <row r="1433" spans="1:33" ht="13.8">
      <c r="A1433" s="30" t="s">
        <v>6127</v>
      </c>
      <c r="B1433" s="30" t="s">
        <v>6128</v>
      </c>
      <c r="C1433" s="43"/>
      <c r="D1433" s="44"/>
      <c r="E1433" s="44"/>
      <c r="F1433" s="35">
        <f t="shared" si="3003"/>
        <v>0</v>
      </c>
      <c r="G1433" s="35">
        <f t="shared" si="3004"/>
        <v>0</v>
      </c>
      <c r="H1433" s="35">
        <f t="shared" si="2710"/>
        <v>0</v>
      </c>
      <c r="I1433" s="21">
        <f t="shared" si="3044"/>
        <v>28</v>
      </c>
      <c r="J1433" s="37">
        <f t="shared" ref="J1433:K1433" si="3053">MAX(N1433,P1433,R1433,T1433,V1433,X1433,Z1433,AB1433,AD1433)</f>
        <v>743.33</v>
      </c>
      <c r="K1433" s="37">
        <f t="shared" si="3053"/>
        <v>951</v>
      </c>
      <c r="L1433" s="38">
        <f t="shared" ref="L1433:M1433" si="3054">MIN(N1433,P1433,R1433,T1433,V1433,X1433,Z1433,AB1433,AD1433)</f>
        <v>743.33</v>
      </c>
      <c r="M1433" s="38">
        <f t="shared" si="3054"/>
        <v>951</v>
      </c>
      <c r="N1433" s="38">
        <f t="shared" si="3018"/>
        <v>743.33</v>
      </c>
      <c r="O1433" s="38">
        <f t="shared" si="3019"/>
        <v>951</v>
      </c>
      <c r="P1433" s="39"/>
      <c r="Q1433" s="39"/>
      <c r="R1433" s="39"/>
      <c r="S1433" s="39"/>
      <c r="T1433" s="39"/>
      <c r="U1433" s="39"/>
      <c r="V1433" s="39"/>
      <c r="W1433" s="39"/>
      <c r="X1433" s="39"/>
      <c r="Y1433" s="39"/>
      <c r="Z1433" s="39"/>
      <c r="AA1433" s="39"/>
      <c r="AB1433" s="39"/>
      <c r="AC1433" s="39"/>
      <c r="AD1433" s="40"/>
      <c r="AE1433" s="40"/>
      <c r="AF1433" s="41">
        <f t="shared" si="2745"/>
        <v>0</v>
      </c>
      <c r="AG1433" s="42"/>
    </row>
    <row r="1434" spans="1:33" ht="13.8">
      <c r="A1434" s="30" t="s">
        <v>6129</v>
      </c>
      <c r="B1434" s="30" t="s">
        <v>6130</v>
      </c>
      <c r="C1434" s="43"/>
      <c r="D1434" s="44"/>
      <c r="E1434" s="44"/>
      <c r="F1434" s="35">
        <f t="shared" si="3003"/>
        <v>0</v>
      </c>
      <c r="G1434" s="35">
        <f t="shared" si="3004"/>
        <v>0</v>
      </c>
      <c r="H1434" s="35">
        <f t="shared" si="2710"/>
        <v>0</v>
      </c>
      <c r="I1434" s="21">
        <f t="shared" si="3044"/>
        <v>28</v>
      </c>
      <c r="J1434" s="37">
        <f t="shared" ref="J1434:K1434" si="3055">MAX(N1434,P1434,R1434,T1434,V1434,X1434,Z1434,AB1434,AD1434)</f>
        <v>954.79</v>
      </c>
      <c r="K1434" s="37">
        <f t="shared" si="3055"/>
        <v>1222</v>
      </c>
      <c r="L1434" s="38">
        <f t="shared" ref="L1434:M1434" si="3056">MIN(N1434,P1434,R1434,T1434,V1434,X1434,Z1434,AB1434,AD1434)</f>
        <v>954.79</v>
      </c>
      <c r="M1434" s="38">
        <f t="shared" si="3056"/>
        <v>1222</v>
      </c>
      <c r="N1434" s="38">
        <f t="shared" si="3018"/>
        <v>954.79</v>
      </c>
      <c r="O1434" s="38">
        <f t="shared" si="3019"/>
        <v>1222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39"/>
      <c r="AA1434" s="39"/>
      <c r="AB1434" s="39"/>
      <c r="AC1434" s="39"/>
      <c r="AD1434" s="40"/>
      <c r="AE1434" s="40"/>
      <c r="AF1434" s="41">
        <f t="shared" si="2745"/>
        <v>0</v>
      </c>
      <c r="AG1434" s="42"/>
    </row>
    <row r="1435" spans="1:33" ht="13.8">
      <c r="A1435" s="30" t="s">
        <v>6131</v>
      </c>
      <c r="B1435" s="30" t="s">
        <v>6132</v>
      </c>
      <c r="C1435" s="43"/>
      <c r="D1435" s="44"/>
      <c r="E1435" s="44"/>
      <c r="F1435" s="35">
        <f t="shared" si="3003"/>
        <v>0</v>
      </c>
      <c r="G1435" s="35">
        <f t="shared" si="3004"/>
        <v>0</v>
      </c>
      <c r="H1435" s="35">
        <f t="shared" si="2710"/>
        <v>0</v>
      </c>
      <c r="I1435" s="21">
        <f t="shared" si="3044"/>
        <v>28</v>
      </c>
      <c r="J1435" s="37">
        <f t="shared" ref="J1435:K1435" si="3057">MAX(N1435,P1435,R1435,T1435,V1435,X1435,Z1435,AB1435,AD1435)</f>
        <v>743.33</v>
      </c>
      <c r="K1435" s="37">
        <f t="shared" si="3057"/>
        <v>951</v>
      </c>
      <c r="L1435" s="38">
        <f t="shared" ref="L1435:M1435" si="3058">MIN(N1435,P1435,R1435,T1435,V1435,X1435,Z1435,AB1435,AD1435)</f>
        <v>743.33</v>
      </c>
      <c r="M1435" s="38">
        <f t="shared" si="3058"/>
        <v>951</v>
      </c>
      <c r="N1435" s="38">
        <f t="shared" si="3018"/>
        <v>743.33</v>
      </c>
      <c r="O1435" s="38">
        <f t="shared" si="3019"/>
        <v>951</v>
      </c>
      <c r="P1435" s="39"/>
      <c r="Q1435" s="39"/>
      <c r="R1435" s="39"/>
      <c r="S1435" s="39"/>
      <c r="T1435" s="39"/>
      <c r="U1435" s="39"/>
      <c r="V1435" s="39"/>
      <c r="W1435" s="39"/>
      <c r="X1435" s="39"/>
      <c r="Y1435" s="39"/>
      <c r="Z1435" s="39"/>
      <c r="AA1435" s="39"/>
      <c r="AB1435" s="39"/>
      <c r="AC1435" s="39"/>
      <c r="AD1435" s="40"/>
      <c r="AE1435" s="40"/>
      <c r="AF1435" s="41">
        <f t="shared" si="2745"/>
        <v>0</v>
      </c>
      <c r="AG1435" s="42"/>
    </row>
    <row r="1436" spans="1:33" ht="13.8">
      <c r="A1436" s="30" t="s">
        <v>6133</v>
      </c>
      <c r="B1436" s="30" t="s">
        <v>6134</v>
      </c>
      <c r="C1436" s="43"/>
      <c r="D1436" s="44"/>
      <c r="E1436" s="44"/>
      <c r="F1436" s="35">
        <f t="shared" si="3003"/>
        <v>0</v>
      </c>
      <c r="G1436" s="35">
        <f t="shared" si="3004"/>
        <v>0</v>
      </c>
      <c r="H1436" s="35">
        <f t="shared" si="2710"/>
        <v>0</v>
      </c>
      <c r="I1436" s="21">
        <f t="shared" si="3044"/>
        <v>28</v>
      </c>
      <c r="J1436" s="37">
        <f t="shared" ref="J1436:K1436" si="3059">MAX(N1436,P1436,R1436,T1436,V1436,X1436,Z1436,AB1436,AD1436)</f>
        <v>2614.46</v>
      </c>
      <c r="K1436" s="37">
        <f t="shared" si="3059"/>
        <v>3347</v>
      </c>
      <c r="L1436" s="38">
        <f t="shared" ref="L1436:M1436" si="3060">MIN(N1436,P1436,R1436,T1436,V1436,X1436,Z1436,AB1436,AD1436)</f>
        <v>2614.46</v>
      </c>
      <c r="M1436" s="38">
        <f t="shared" si="3060"/>
        <v>3347</v>
      </c>
      <c r="N1436" s="38">
        <f t="shared" si="3018"/>
        <v>2614.46</v>
      </c>
      <c r="O1436" s="38">
        <f t="shared" si="3019"/>
        <v>3347</v>
      </c>
      <c r="P1436" s="39"/>
      <c r="Q1436" s="39"/>
      <c r="R1436" s="39"/>
      <c r="S1436" s="39"/>
      <c r="T1436" s="39"/>
      <c r="U1436" s="39"/>
      <c r="V1436" s="39"/>
      <c r="W1436" s="39"/>
      <c r="X1436" s="39"/>
      <c r="Y1436" s="39"/>
      <c r="Z1436" s="39"/>
      <c r="AA1436" s="39"/>
      <c r="AB1436" s="39"/>
      <c r="AC1436" s="39"/>
      <c r="AD1436" s="40"/>
      <c r="AE1436" s="40"/>
      <c r="AF1436" s="41">
        <f t="shared" si="2745"/>
        <v>0</v>
      </c>
      <c r="AG1436" s="42"/>
    </row>
    <row r="1437" spans="1:33" ht="13.8">
      <c r="A1437" s="30" t="s">
        <v>6135</v>
      </c>
      <c r="B1437" s="30" t="s">
        <v>6136</v>
      </c>
      <c r="C1437" s="43"/>
      <c r="D1437" s="44"/>
      <c r="E1437" s="44"/>
      <c r="F1437" s="35">
        <f t="shared" si="3003"/>
        <v>0</v>
      </c>
      <c r="G1437" s="35">
        <f t="shared" si="3004"/>
        <v>0</v>
      </c>
      <c r="H1437" s="35">
        <f t="shared" si="2710"/>
        <v>0</v>
      </c>
      <c r="I1437" s="21">
        <f t="shared" si="3044"/>
        <v>28</v>
      </c>
      <c r="J1437" s="37">
        <f t="shared" ref="J1437:K1437" si="3061">MAX(N1437,P1437,R1437,T1437,V1437,X1437,Z1437,AB1437,AD1437)</f>
        <v>480.6</v>
      </c>
      <c r="K1437" s="37">
        <f t="shared" si="3061"/>
        <v>615</v>
      </c>
      <c r="L1437" s="38">
        <f t="shared" ref="L1437:M1437" si="3062">MIN(N1437,P1437,R1437,T1437,V1437,X1437,Z1437,AB1437,AD1437)</f>
        <v>480.6</v>
      </c>
      <c r="M1437" s="38">
        <f t="shared" si="3062"/>
        <v>615</v>
      </c>
      <c r="N1437" s="38">
        <f t="shared" si="3018"/>
        <v>480.6</v>
      </c>
      <c r="O1437" s="38">
        <f t="shared" si="3019"/>
        <v>615</v>
      </c>
      <c r="P1437" s="39"/>
      <c r="Q1437" s="39"/>
      <c r="R1437" s="39"/>
      <c r="S1437" s="39"/>
      <c r="T1437" s="39"/>
      <c r="U1437" s="39"/>
      <c r="V1437" s="39"/>
      <c r="W1437" s="39"/>
      <c r="X1437" s="39"/>
      <c r="Y1437" s="39"/>
      <c r="Z1437" s="39"/>
      <c r="AA1437" s="39"/>
      <c r="AB1437" s="39"/>
      <c r="AC1437" s="39"/>
      <c r="AD1437" s="40"/>
      <c r="AE1437" s="40"/>
      <c r="AF1437" s="41">
        <f t="shared" si="2745"/>
        <v>0</v>
      </c>
      <c r="AG1437" s="42"/>
    </row>
    <row r="1438" spans="1:33" ht="13.8">
      <c r="A1438" s="30" t="s">
        <v>6137</v>
      </c>
      <c r="B1438" s="30" t="s">
        <v>6138</v>
      </c>
      <c r="C1438" s="43"/>
      <c r="D1438" s="44"/>
      <c r="E1438" s="44"/>
      <c r="F1438" s="35">
        <f t="shared" si="3003"/>
        <v>0</v>
      </c>
      <c r="G1438" s="35">
        <f t="shared" si="3004"/>
        <v>0</v>
      </c>
      <c r="H1438" s="35">
        <f t="shared" si="2710"/>
        <v>0</v>
      </c>
      <c r="I1438" s="21">
        <f t="shared" si="3044"/>
        <v>28</v>
      </c>
      <c r="J1438" s="37">
        <f t="shared" ref="J1438:K1438" si="3063">MAX(N1438,P1438,R1438,T1438,V1438,X1438,Z1438,AB1438,AD1438)</f>
        <v>179.42</v>
      </c>
      <c r="K1438" s="37">
        <f t="shared" si="3063"/>
        <v>230</v>
      </c>
      <c r="L1438" s="38">
        <f t="shared" ref="L1438:M1438" si="3064">MIN(N1438,P1438,R1438,T1438,V1438,X1438,Z1438,AB1438,AD1438)</f>
        <v>179.42</v>
      </c>
      <c r="M1438" s="38">
        <f t="shared" si="3064"/>
        <v>230</v>
      </c>
      <c r="N1438" s="38">
        <f t="shared" si="3018"/>
        <v>179.42</v>
      </c>
      <c r="O1438" s="38">
        <f t="shared" si="3019"/>
        <v>230</v>
      </c>
      <c r="P1438" s="39"/>
      <c r="Q1438" s="39"/>
      <c r="R1438" s="39"/>
      <c r="S1438" s="39"/>
      <c r="T1438" s="39"/>
      <c r="U1438" s="39"/>
      <c r="V1438" s="39"/>
      <c r="W1438" s="39"/>
      <c r="X1438" s="39"/>
      <c r="Y1438" s="39"/>
      <c r="Z1438" s="39"/>
      <c r="AA1438" s="39"/>
      <c r="AB1438" s="39"/>
      <c r="AC1438" s="39"/>
      <c r="AD1438" s="40"/>
      <c r="AE1438" s="40"/>
      <c r="AF1438" s="41">
        <f t="shared" si="2745"/>
        <v>0</v>
      </c>
      <c r="AG1438" s="42"/>
    </row>
    <row r="1439" spans="1:33" ht="13.8">
      <c r="A1439" s="30" t="s">
        <v>6139</v>
      </c>
      <c r="B1439" s="30" t="s">
        <v>6140</v>
      </c>
      <c r="C1439" s="43"/>
      <c r="D1439" s="44"/>
      <c r="E1439" s="44"/>
      <c r="F1439" s="35">
        <f t="shared" si="3003"/>
        <v>0</v>
      </c>
      <c r="G1439" s="35">
        <f t="shared" si="3004"/>
        <v>0</v>
      </c>
      <c r="H1439" s="35">
        <f t="shared" si="2710"/>
        <v>0</v>
      </c>
      <c r="I1439" s="21">
        <f t="shared" si="3044"/>
        <v>28</v>
      </c>
      <c r="J1439" s="37">
        <f t="shared" ref="J1439:K1439" si="3065">MAX(N1439,P1439,R1439,T1439,V1439,X1439,Z1439,AB1439,AD1439)</f>
        <v>397.3</v>
      </c>
      <c r="K1439" s="37">
        <f t="shared" si="3065"/>
        <v>509</v>
      </c>
      <c r="L1439" s="38">
        <f t="shared" ref="L1439:M1439" si="3066">MIN(N1439,P1439,R1439,T1439,V1439,X1439,Z1439,AB1439,AD1439)</f>
        <v>397.3</v>
      </c>
      <c r="M1439" s="38">
        <f t="shared" si="3066"/>
        <v>509</v>
      </c>
      <c r="N1439" s="38">
        <f t="shared" si="3018"/>
        <v>397.3</v>
      </c>
      <c r="O1439" s="38">
        <f t="shared" si="3019"/>
        <v>509</v>
      </c>
      <c r="P1439" s="39"/>
      <c r="Q1439" s="39"/>
      <c r="R1439" s="39"/>
      <c r="S1439" s="39"/>
      <c r="T1439" s="39"/>
      <c r="U1439" s="39"/>
      <c r="V1439" s="39"/>
      <c r="W1439" s="39"/>
      <c r="X1439" s="39"/>
      <c r="Y1439" s="39"/>
      <c r="Z1439" s="39"/>
      <c r="AA1439" s="39"/>
      <c r="AB1439" s="39"/>
      <c r="AC1439" s="39"/>
      <c r="AD1439" s="40"/>
      <c r="AE1439" s="40"/>
      <c r="AF1439" s="41">
        <f t="shared" si="2745"/>
        <v>0</v>
      </c>
      <c r="AG1439" s="42"/>
    </row>
    <row r="1440" spans="1:33" ht="13.8">
      <c r="A1440" s="30" t="s">
        <v>6141</v>
      </c>
      <c r="B1440" s="30" t="s">
        <v>6142</v>
      </c>
      <c r="C1440" s="43"/>
      <c r="D1440" s="44"/>
      <c r="E1440" s="44"/>
      <c r="F1440" s="35">
        <f t="shared" si="3003"/>
        <v>0</v>
      </c>
      <c r="G1440" s="35">
        <f t="shared" si="3004"/>
        <v>0</v>
      </c>
      <c r="H1440" s="35">
        <f t="shared" si="2710"/>
        <v>0</v>
      </c>
      <c r="I1440" s="21">
        <f t="shared" si="3044"/>
        <v>28</v>
      </c>
      <c r="J1440" s="37">
        <f t="shared" ref="J1440:K1440" si="3067">MAX(N1440,P1440,R1440,T1440,V1440,X1440,Z1440,AB1440,AD1440)</f>
        <v>275.54000000000002</v>
      </c>
      <c r="K1440" s="37">
        <f t="shared" si="3067"/>
        <v>353</v>
      </c>
      <c r="L1440" s="38">
        <f t="shared" ref="L1440:M1440" si="3068">MIN(N1440,P1440,R1440,T1440,V1440,X1440,Z1440,AB1440,AD1440)</f>
        <v>275.54000000000002</v>
      </c>
      <c r="M1440" s="38">
        <f t="shared" si="3068"/>
        <v>353</v>
      </c>
      <c r="N1440" s="38">
        <f t="shared" si="3018"/>
        <v>275.54000000000002</v>
      </c>
      <c r="O1440" s="38">
        <f t="shared" si="3019"/>
        <v>353</v>
      </c>
      <c r="P1440" s="39"/>
      <c r="Q1440" s="39"/>
      <c r="R1440" s="39"/>
      <c r="S1440" s="39"/>
      <c r="T1440" s="39"/>
      <c r="U1440" s="39"/>
      <c r="V1440" s="39"/>
      <c r="W1440" s="39"/>
      <c r="X1440" s="39"/>
      <c r="Y1440" s="39"/>
      <c r="Z1440" s="39"/>
      <c r="AA1440" s="39"/>
      <c r="AB1440" s="39"/>
      <c r="AC1440" s="39"/>
      <c r="AD1440" s="40"/>
      <c r="AE1440" s="40"/>
      <c r="AF1440" s="41">
        <f t="shared" si="2745"/>
        <v>0</v>
      </c>
      <c r="AG1440" s="42"/>
    </row>
    <row r="1441" spans="1:33" ht="13.8">
      <c r="A1441" s="30" t="s">
        <v>6143</v>
      </c>
      <c r="B1441" s="30" t="s">
        <v>6144</v>
      </c>
      <c r="C1441" s="43"/>
      <c r="D1441" s="44"/>
      <c r="E1441" s="44"/>
      <c r="F1441" s="35">
        <f t="shared" si="3003"/>
        <v>0</v>
      </c>
      <c r="G1441" s="35">
        <f t="shared" si="3004"/>
        <v>0</v>
      </c>
      <c r="H1441" s="35">
        <f t="shared" si="2710"/>
        <v>0</v>
      </c>
      <c r="I1441" s="21">
        <f t="shared" si="3044"/>
        <v>28</v>
      </c>
      <c r="J1441" s="37">
        <f t="shared" ref="J1441:K1441" si="3069">MAX(N1441,P1441,R1441,T1441,V1441,X1441,Z1441,AB1441,AD1441)</f>
        <v>704.88</v>
      </c>
      <c r="K1441" s="37">
        <f t="shared" si="3069"/>
        <v>902</v>
      </c>
      <c r="L1441" s="38">
        <f t="shared" ref="L1441:M1441" si="3070">MIN(N1441,P1441,R1441,T1441,V1441,X1441,Z1441,AB1441,AD1441)</f>
        <v>704.88</v>
      </c>
      <c r="M1441" s="38">
        <f t="shared" si="3070"/>
        <v>902</v>
      </c>
      <c r="N1441" s="38">
        <f t="shared" si="3018"/>
        <v>704.88</v>
      </c>
      <c r="O1441" s="38">
        <f t="shared" si="3019"/>
        <v>902</v>
      </c>
      <c r="P1441" s="39"/>
      <c r="Q1441" s="39"/>
      <c r="R1441" s="39"/>
      <c r="S1441" s="39"/>
      <c r="T1441" s="39"/>
      <c r="U1441" s="39"/>
      <c r="V1441" s="39"/>
      <c r="W1441" s="39"/>
      <c r="X1441" s="39"/>
      <c r="Y1441" s="39"/>
      <c r="Z1441" s="39"/>
      <c r="AA1441" s="39"/>
      <c r="AB1441" s="39"/>
      <c r="AC1441" s="39"/>
      <c r="AD1441" s="40"/>
      <c r="AE1441" s="40"/>
      <c r="AF1441" s="41">
        <f t="shared" si="2745"/>
        <v>0</v>
      </c>
      <c r="AG1441" s="42"/>
    </row>
    <row r="1442" spans="1:33" ht="13.8">
      <c r="A1442" s="30" t="s">
        <v>6145</v>
      </c>
      <c r="B1442" s="30" t="s">
        <v>6146</v>
      </c>
      <c r="C1442" s="43"/>
      <c r="D1442" s="44"/>
      <c r="E1442" s="44"/>
      <c r="F1442" s="35">
        <f t="shared" si="3003"/>
        <v>0</v>
      </c>
      <c r="G1442" s="35">
        <f t="shared" si="3004"/>
        <v>0</v>
      </c>
      <c r="H1442" s="35">
        <f t="shared" si="2710"/>
        <v>0</v>
      </c>
      <c r="I1442" s="21">
        <f t="shared" si="3044"/>
        <v>28</v>
      </c>
      <c r="J1442" s="37">
        <f t="shared" ref="J1442:K1442" si="3071">MAX(N1442,P1442,R1442,T1442,V1442,X1442,Z1442,AB1442,AD1442)</f>
        <v>704.88</v>
      </c>
      <c r="K1442" s="37">
        <f t="shared" si="3071"/>
        <v>902</v>
      </c>
      <c r="L1442" s="38">
        <f t="shared" ref="L1442:M1442" si="3072">MIN(N1442,P1442,R1442,T1442,V1442,X1442,Z1442,AB1442,AD1442)</f>
        <v>704.88</v>
      </c>
      <c r="M1442" s="38">
        <f t="shared" si="3072"/>
        <v>902</v>
      </c>
      <c r="N1442" s="38">
        <f t="shared" si="3018"/>
        <v>704.88</v>
      </c>
      <c r="O1442" s="38">
        <f t="shared" si="3019"/>
        <v>902</v>
      </c>
      <c r="P1442" s="39"/>
      <c r="Q1442" s="39"/>
      <c r="R1442" s="39"/>
      <c r="S1442" s="39"/>
      <c r="T1442" s="39"/>
      <c r="U1442" s="39"/>
      <c r="V1442" s="39"/>
      <c r="W1442" s="39"/>
      <c r="X1442" s="39"/>
      <c r="Y1442" s="39"/>
      <c r="Z1442" s="39"/>
      <c r="AA1442" s="39"/>
      <c r="AB1442" s="39"/>
      <c r="AC1442" s="39"/>
      <c r="AD1442" s="40"/>
      <c r="AE1442" s="40"/>
      <c r="AF1442" s="41">
        <f t="shared" si="2745"/>
        <v>0</v>
      </c>
      <c r="AG1442" s="42"/>
    </row>
    <row r="1443" spans="1:33" ht="13.8">
      <c r="A1443" s="30" t="s">
        <v>6147</v>
      </c>
      <c r="B1443" s="30" t="s">
        <v>6148</v>
      </c>
      <c r="C1443" s="43"/>
      <c r="D1443" s="44"/>
      <c r="E1443" s="44"/>
      <c r="F1443" s="35">
        <f t="shared" si="3003"/>
        <v>0</v>
      </c>
      <c r="G1443" s="35">
        <f t="shared" si="3004"/>
        <v>0</v>
      </c>
      <c r="H1443" s="35">
        <f t="shared" si="2710"/>
        <v>0</v>
      </c>
      <c r="I1443" s="21">
        <f t="shared" si="3044"/>
        <v>28</v>
      </c>
      <c r="J1443" s="37">
        <f t="shared" ref="J1443:K1443" si="3073">MAX(N1443,P1443,R1443,T1443,V1443,X1443,Z1443,AB1443,AD1443)</f>
        <v>756.14</v>
      </c>
      <c r="K1443" s="37">
        <f t="shared" si="3073"/>
        <v>968</v>
      </c>
      <c r="L1443" s="38">
        <f t="shared" ref="L1443:M1443" si="3074">MIN(N1443,P1443,R1443,T1443,V1443,X1443,Z1443,AB1443,AD1443)</f>
        <v>756.14</v>
      </c>
      <c r="M1443" s="38">
        <f t="shared" si="3074"/>
        <v>968</v>
      </c>
      <c r="N1443" s="38">
        <f t="shared" si="3018"/>
        <v>756.14</v>
      </c>
      <c r="O1443" s="38">
        <f t="shared" si="3019"/>
        <v>968</v>
      </c>
      <c r="P1443" s="39"/>
      <c r="Q1443" s="39"/>
      <c r="R1443" s="39"/>
      <c r="S1443" s="39"/>
      <c r="T1443" s="39"/>
      <c r="U1443" s="39"/>
      <c r="V1443" s="39"/>
      <c r="W1443" s="39"/>
      <c r="X1443" s="39"/>
      <c r="Y1443" s="39"/>
      <c r="Z1443" s="39"/>
      <c r="AA1443" s="39"/>
      <c r="AB1443" s="39"/>
      <c r="AC1443" s="39"/>
      <c r="AD1443" s="40"/>
      <c r="AE1443" s="40"/>
      <c r="AF1443" s="41">
        <f t="shared" si="2745"/>
        <v>0</v>
      </c>
      <c r="AG1443" s="42"/>
    </row>
    <row r="1444" spans="1:33" ht="13.8">
      <c r="A1444" s="30" t="s">
        <v>6149</v>
      </c>
      <c r="B1444" s="30" t="s">
        <v>6150</v>
      </c>
      <c r="C1444" s="43"/>
      <c r="D1444" s="44"/>
      <c r="E1444" s="44"/>
      <c r="F1444" s="35">
        <f t="shared" si="3003"/>
        <v>0</v>
      </c>
      <c r="G1444" s="35">
        <f t="shared" si="3004"/>
        <v>0</v>
      </c>
      <c r="H1444" s="35">
        <f t="shared" si="2710"/>
        <v>0</v>
      </c>
      <c r="I1444" s="21">
        <f t="shared" si="3044"/>
        <v>28</v>
      </c>
      <c r="J1444" s="37">
        <f t="shared" ref="J1444:K1444" si="3075">MAX(N1444,P1444,R1444,T1444,V1444,X1444,Z1444,AB1444,AD1444)</f>
        <v>384.48</v>
      </c>
      <c r="K1444" s="37">
        <f t="shared" si="3075"/>
        <v>492</v>
      </c>
      <c r="L1444" s="38">
        <f t="shared" ref="L1444:M1444" si="3076">MIN(N1444,P1444,R1444,T1444,V1444,X1444,Z1444,AB1444,AD1444)</f>
        <v>384.48</v>
      </c>
      <c r="M1444" s="38">
        <f t="shared" si="3076"/>
        <v>492</v>
      </c>
      <c r="N1444" s="38">
        <f t="shared" si="3018"/>
        <v>384.48</v>
      </c>
      <c r="O1444" s="38">
        <f t="shared" si="3019"/>
        <v>492</v>
      </c>
      <c r="P1444" s="39"/>
      <c r="Q1444" s="39"/>
      <c r="R1444" s="39"/>
      <c r="S1444" s="39"/>
      <c r="T1444" s="39"/>
      <c r="U1444" s="39"/>
      <c r="V1444" s="39"/>
      <c r="W1444" s="39"/>
      <c r="X1444" s="39"/>
      <c r="Y1444" s="39"/>
      <c r="Z1444" s="39"/>
      <c r="AA1444" s="39"/>
      <c r="AB1444" s="39"/>
      <c r="AC1444" s="39"/>
      <c r="AD1444" s="40"/>
      <c r="AE1444" s="40"/>
      <c r="AF1444" s="41">
        <f t="shared" si="2745"/>
        <v>0</v>
      </c>
      <c r="AG1444" s="42"/>
    </row>
    <row r="1445" spans="1:33" ht="13.8">
      <c r="A1445" s="30" t="s">
        <v>6151</v>
      </c>
      <c r="B1445" s="30" t="s">
        <v>6152</v>
      </c>
      <c r="C1445" s="43"/>
      <c r="D1445" s="44"/>
      <c r="E1445" s="44"/>
      <c r="F1445" s="35">
        <f t="shared" si="3003"/>
        <v>0</v>
      </c>
      <c r="G1445" s="35">
        <f t="shared" si="3004"/>
        <v>0</v>
      </c>
      <c r="H1445" s="35">
        <f t="shared" si="2710"/>
        <v>0</v>
      </c>
      <c r="I1445" s="21">
        <f t="shared" si="3044"/>
        <v>28</v>
      </c>
      <c r="J1445" s="37">
        <f t="shared" ref="J1445:K1445" si="3077">MAX(N1445,P1445,R1445,T1445,V1445,X1445,Z1445,AB1445,AD1445)</f>
        <v>384.48</v>
      </c>
      <c r="K1445" s="37">
        <f t="shared" si="3077"/>
        <v>492</v>
      </c>
      <c r="L1445" s="38">
        <f t="shared" ref="L1445:M1445" si="3078">MIN(N1445,P1445,R1445,T1445,V1445,X1445,Z1445,AB1445,AD1445)</f>
        <v>384.48</v>
      </c>
      <c r="M1445" s="38">
        <f t="shared" si="3078"/>
        <v>492</v>
      </c>
      <c r="N1445" s="38">
        <f t="shared" si="3018"/>
        <v>384.48</v>
      </c>
      <c r="O1445" s="38">
        <f t="shared" si="3019"/>
        <v>492</v>
      </c>
      <c r="P1445" s="39"/>
      <c r="Q1445" s="39"/>
      <c r="R1445" s="39"/>
      <c r="S1445" s="39"/>
      <c r="T1445" s="39"/>
      <c r="U1445" s="39"/>
      <c r="V1445" s="39"/>
      <c r="W1445" s="39"/>
      <c r="X1445" s="39"/>
      <c r="Y1445" s="39"/>
      <c r="Z1445" s="39"/>
      <c r="AA1445" s="39"/>
      <c r="AB1445" s="39"/>
      <c r="AC1445" s="39"/>
      <c r="AD1445" s="40"/>
      <c r="AE1445" s="40"/>
      <c r="AF1445" s="41">
        <f t="shared" si="2745"/>
        <v>0</v>
      </c>
      <c r="AG1445" s="42"/>
    </row>
    <row r="1446" spans="1:33" ht="13.8">
      <c r="A1446" s="30" t="s">
        <v>6153</v>
      </c>
      <c r="B1446" s="30" t="s">
        <v>6154</v>
      </c>
      <c r="C1446" s="43"/>
      <c r="D1446" s="44"/>
      <c r="E1446" s="44"/>
      <c r="F1446" s="35">
        <f t="shared" si="3003"/>
        <v>0</v>
      </c>
      <c r="G1446" s="35">
        <f t="shared" si="3004"/>
        <v>0</v>
      </c>
      <c r="H1446" s="35">
        <f t="shared" si="2710"/>
        <v>0</v>
      </c>
      <c r="I1446" s="21">
        <f t="shared" si="3044"/>
        <v>28</v>
      </c>
      <c r="J1446" s="37">
        <f t="shared" ref="J1446:K1446" si="3079">MAX(N1446,P1446,R1446,T1446,V1446,X1446,Z1446,AB1446,AD1446)</f>
        <v>717.7</v>
      </c>
      <c r="K1446" s="37">
        <f t="shared" si="3079"/>
        <v>919</v>
      </c>
      <c r="L1446" s="38">
        <f t="shared" ref="L1446:M1446" si="3080">MIN(N1446,P1446,R1446,T1446,V1446,X1446,Z1446,AB1446,AD1446)</f>
        <v>717.7</v>
      </c>
      <c r="M1446" s="38">
        <f t="shared" si="3080"/>
        <v>919</v>
      </c>
      <c r="N1446" s="38">
        <f t="shared" si="3018"/>
        <v>717.7</v>
      </c>
      <c r="O1446" s="38">
        <f t="shared" si="3019"/>
        <v>919</v>
      </c>
      <c r="P1446" s="39"/>
      <c r="Q1446" s="39"/>
      <c r="R1446" s="39"/>
      <c r="S1446" s="39"/>
      <c r="T1446" s="39"/>
      <c r="U1446" s="39"/>
      <c r="V1446" s="39"/>
      <c r="W1446" s="39"/>
      <c r="X1446" s="39"/>
      <c r="Y1446" s="39"/>
      <c r="Z1446" s="39"/>
      <c r="AA1446" s="39"/>
      <c r="AB1446" s="39"/>
      <c r="AC1446" s="39"/>
      <c r="AD1446" s="40"/>
      <c r="AE1446" s="40"/>
      <c r="AF1446" s="41">
        <f t="shared" si="2745"/>
        <v>0</v>
      </c>
      <c r="AG1446" s="42"/>
    </row>
    <row r="1447" spans="1:33" ht="13.8">
      <c r="A1447" s="30" t="s">
        <v>6155</v>
      </c>
      <c r="B1447" s="30" t="s">
        <v>6156</v>
      </c>
      <c r="C1447" s="43"/>
      <c r="D1447" s="44"/>
      <c r="E1447" s="44"/>
      <c r="F1447" s="35">
        <f t="shared" si="3003"/>
        <v>0</v>
      </c>
      <c r="G1447" s="35">
        <f t="shared" si="3004"/>
        <v>0</v>
      </c>
      <c r="H1447" s="35">
        <f t="shared" si="2710"/>
        <v>0</v>
      </c>
      <c r="I1447" s="21">
        <f t="shared" si="3044"/>
        <v>28</v>
      </c>
      <c r="J1447" s="37">
        <f t="shared" ref="J1447:K1447" si="3081">MAX(N1447,P1447,R1447,T1447,V1447,X1447,Z1447,AB1447,AD1447)</f>
        <v>403.7</v>
      </c>
      <c r="K1447" s="37">
        <f t="shared" si="3081"/>
        <v>517</v>
      </c>
      <c r="L1447" s="38">
        <f t="shared" ref="L1447:M1447" si="3082">MIN(N1447,P1447,R1447,T1447,V1447,X1447,Z1447,AB1447,AD1447)</f>
        <v>403.7</v>
      </c>
      <c r="M1447" s="38">
        <f t="shared" si="3082"/>
        <v>517</v>
      </c>
      <c r="N1447" s="38">
        <f t="shared" si="3018"/>
        <v>403.7</v>
      </c>
      <c r="O1447" s="38">
        <f t="shared" si="3019"/>
        <v>517</v>
      </c>
      <c r="P1447" s="39"/>
      <c r="Q1447" s="39"/>
      <c r="R1447" s="39"/>
      <c r="S1447" s="39"/>
      <c r="T1447" s="39"/>
      <c r="U1447" s="39"/>
      <c r="V1447" s="39"/>
      <c r="W1447" s="39"/>
      <c r="X1447" s="39"/>
      <c r="Y1447" s="39"/>
      <c r="Z1447" s="39"/>
      <c r="AA1447" s="39"/>
      <c r="AB1447" s="39"/>
      <c r="AC1447" s="39"/>
      <c r="AD1447" s="40"/>
      <c r="AE1447" s="40"/>
      <c r="AF1447" s="41">
        <f t="shared" si="2745"/>
        <v>0</v>
      </c>
      <c r="AG1447" s="42"/>
    </row>
    <row r="1448" spans="1:33" ht="13.8">
      <c r="A1448" s="30" t="s">
        <v>6157</v>
      </c>
      <c r="B1448" s="30" t="s">
        <v>6158</v>
      </c>
      <c r="C1448" s="43"/>
      <c r="D1448" s="44"/>
      <c r="E1448" s="44"/>
      <c r="F1448" s="35">
        <f t="shared" si="3003"/>
        <v>0</v>
      </c>
      <c r="G1448" s="35">
        <f t="shared" si="3004"/>
        <v>0</v>
      </c>
      <c r="H1448" s="35">
        <f t="shared" si="2710"/>
        <v>0</v>
      </c>
      <c r="I1448" s="21">
        <f t="shared" si="3044"/>
        <v>28</v>
      </c>
      <c r="J1448" s="37">
        <f t="shared" ref="J1448:K1448" si="3083">MAX(N1448,P1448,R1448,T1448,V1448,X1448,Z1448,AB1448,AD1448)</f>
        <v>403.7</v>
      </c>
      <c r="K1448" s="37">
        <f t="shared" si="3083"/>
        <v>517</v>
      </c>
      <c r="L1448" s="38">
        <f t="shared" ref="L1448:M1448" si="3084">MIN(N1448,P1448,R1448,T1448,V1448,X1448,Z1448,AB1448,AD1448)</f>
        <v>403.7</v>
      </c>
      <c r="M1448" s="38">
        <f t="shared" si="3084"/>
        <v>517</v>
      </c>
      <c r="N1448" s="38">
        <f t="shared" si="3018"/>
        <v>403.7</v>
      </c>
      <c r="O1448" s="38">
        <f t="shared" si="3019"/>
        <v>517</v>
      </c>
      <c r="P1448" s="39"/>
      <c r="Q1448" s="39"/>
      <c r="R1448" s="39"/>
      <c r="S1448" s="39"/>
      <c r="T1448" s="39"/>
      <c r="U1448" s="39"/>
      <c r="V1448" s="39"/>
      <c r="W1448" s="39"/>
      <c r="X1448" s="39"/>
      <c r="Y1448" s="39"/>
      <c r="Z1448" s="39"/>
      <c r="AA1448" s="39"/>
      <c r="AB1448" s="39"/>
      <c r="AC1448" s="39"/>
      <c r="AD1448" s="40"/>
      <c r="AE1448" s="40"/>
      <c r="AF1448" s="41">
        <f t="shared" si="2745"/>
        <v>0</v>
      </c>
      <c r="AG1448" s="42"/>
    </row>
    <row r="1449" spans="1:33" ht="27.6">
      <c r="A1449" s="30" t="s">
        <v>6159</v>
      </c>
      <c r="B1449" s="30" t="s">
        <v>6160</v>
      </c>
      <c r="C1449" s="43"/>
      <c r="D1449" s="44"/>
      <c r="E1449" s="44"/>
      <c r="F1449" s="35">
        <f t="shared" si="3003"/>
        <v>0</v>
      </c>
      <c r="G1449" s="35">
        <f t="shared" si="3004"/>
        <v>0</v>
      </c>
      <c r="H1449" s="35">
        <f t="shared" si="2710"/>
        <v>0</v>
      </c>
      <c r="I1449" s="21">
        <f t="shared" si="3044"/>
        <v>28</v>
      </c>
      <c r="J1449" s="37">
        <f t="shared" ref="J1449:K1449" si="3085">MAX(N1449,P1449,R1449,T1449,V1449,X1449,Z1449,AB1449,AD1449)</f>
        <v>794.59</v>
      </c>
      <c r="K1449" s="37">
        <f t="shared" si="3085"/>
        <v>1017</v>
      </c>
      <c r="L1449" s="38">
        <f t="shared" ref="L1449:M1449" si="3086">MIN(N1449,P1449,R1449,T1449,V1449,X1449,Z1449,AB1449,AD1449)</f>
        <v>794.59</v>
      </c>
      <c r="M1449" s="38">
        <f t="shared" si="3086"/>
        <v>1017</v>
      </c>
      <c r="N1449" s="38">
        <f t="shared" si="3018"/>
        <v>794.59</v>
      </c>
      <c r="O1449" s="38">
        <f t="shared" si="3019"/>
        <v>1017</v>
      </c>
      <c r="P1449" s="39"/>
      <c r="Q1449" s="39"/>
      <c r="R1449" s="39"/>
      <c r="S1449" s="39"/>
      <c r="T1449" s="39"/>
      <c r="U1449" s="39"/>
      <c r="V1449" s="39"/>
      <c r="W1449" s="39"/>
      <c r="X1449" s="39"/>
      <c r="Y1449" s="39"/>
      <c r="Z1449" s="39"/>
      <c r="AA1449" s="39"/>
      <c r="AB1449" s="39"/>
      <c r="AC1449" s="39"/>
      <c r="AD1449" s="40"/>
      <c r="AE1449" s="40"/>
      <c r="AF1449" s="41">
        <f t="shared" si="2745"/>
        <v>0</v>
      </c>
      <c r="AG1449" s="42"/>
    </row>
    <row r="1450" spans="1:33" ht="13.8">
      <c r="A1450" s="30" t="s">
        <v>6161</v>
      </c>
      <c r="B1450" s="30" t="s">
        <v>6162</v>
      </c>
      <c r="C1450" s="43"/>
      <c r="D1450" s="44"/>
      <c r="E1450" s="44"/>
      <c r="F1450" s="35">
        <f t="shared" si="3003"/>
        <v>0</v>
      </c>
      <c r="G1450" s="35">
        <f t="shared" si="3004"/>
        <v>0</v>
      </c>
      <c r="H1450" s="35">
        <f t="shared" si="2710"/>
        <v>0</v>
      </c>
      <c r="I1450" s="21">
        <f t="shared" si="3044"/>
        <v>28</v>
      </c>
      <c r="J1450" s="37">
        <f t="shared" ref="J1450:K1450" si="3087">MAX(N1450,P1450,R1450,T1450,V1450,X1450,Z1450,AB1450,AD1450)</f>
        <v>403.7</v>
      </c>
      <c r="K1450" s="37">
        <f t="shared" si="3087"/>
        <v>517</v>
      </c>
      <c r="L1450" s="38">
        <f t="shared" ref="L1450:M1450" si="3088">MIN(N1450,P1450,R1450,T1450,V1450,X1450,Z1450,AB1450,AD1450)</f>
        <v>403.7</v>
      </c>
      <c r="M1450" s="38">
        <f t="shared" si="3088"/>
        <v>517</v>
      </c>
      <c r="N1450" s="38">
        <f t="shared" si="3018"/>
        <v>403.7</v>
      </c>
      <c r="O1450" s="38">
        <f t="shared" si="3019"/>
        <v>517</v>
      </c>
      <c r="P1450" s="39"/>
      <c r="Q1450" s="39"/>
      <c r="R1450" s="39"/>
      <c r="S1450" s="39"/>
      <c r="T1450" s="39"/>
      <c r="U1450" s="39"/>
      <c r="V1450" s="39"/>
      <c r="W1450" s="39"/>
      <c r="X1450" s="39"/>
      <c r="Y1450" s="39"/>
      <c r="Z1450" s="39"/>
      <c r="AA1450" s="39"/>
      <c r="AB1450" s="39"/>
      <c r="AC1450" s="39"/>
      <c r="AD1450" s="40"/>
      <c r="AE1450" s="40"/>
      <c r="AF1450" s="41">
        <f t="shared" si="2745"/>
        <v>0</v>
      </c>
      <c r="AG1450" s="42"/>
    </row>
    <row r="1451" spans="1:33" ht="13.8">
      <c r="A1451" s="30" t="s">
        <v>6163</v>
      </c>
      <c r="B1451" s="30" t="s">
        <v>6164</v>
      </c>
      <c r="C1451" s="43"/>
      <c r="D1451" s="44"/>
      <c r="E1451" s="44"/>
      <c r="F1451" s="35">
        <f t="shared" si="3003"/>
        <v>0</v>
      </c>
      <c r="G1451" s="35">
        <f t="shared" si="3004"/>
        <v>0</v>
      </c>
      <c r="H1451" s="35">
        <f t="shared" si="2710"/>
        <v>0</v>
      </c>
      <c r="I1451" s="21">
        <f t="shared" si="3044"/>
        <v>28</v>
      </c>
      <c r="J1451" s="37">
        <f t="shared" ref="J1451:K1451" si="3089">MAX(N1451,P1451,R1451,T1451,V1451,X1451,Z1451,AB1451,AD1451)</f>
        <v>403.7</v>
      </c>
      <c r="K1451" s="37">
        <f t="shared" si="3089"/>
        <v>517</v>
      </c>
      <c r="L1451" s="38">
        <f t="shared" ref="L1451:M1451" si="3090">MIN(N1451,P1451,R1451,T1451,V1451,X1451,Z1451,AB1451,AD1451)</f>
        <v>403.7</v>
      </c>
      <c r="M1451" s="38">
        <f t="shared" si="3090"/>
        <v>517</v>
      </c>
      <c r="N1451" s="38">
        <f t="shared" si="3018"/>
        <v>403.7</v>
      </c>
      <c r="O1451" s="38">
        <f t="shared" si="3019"/>
        <v>517</v>
      </c>
      <c r="P1451" s="39"/>
      <c r="Q1451" s="39"/>
      <c r="R1451" s="39"/>
      <c r="S1451" s="39"/>
      <c r="T1451" s="39"/>
      <c r="U1451" s="39"/>
      <c r="V1451" s="39"/>
      <c r="W1451" s="39"/>
      <c r="X1451" s="39"/>
      <c r="Y1451" s="39"/>
      <c r="Z1451" s="39"/>
      <c r="AA1451" s="39"/>
      <c r="AB1451" s="39"/>
      <c r="AC1451" s="39"/>
      <c r="AD1451" s="40"/>
      <c r="AE1451" s="40"/>
      <c r="AF1451" s="41">
        <f t="shared" si="2745"/>
        <v>0</v>
      </c>
      <c r="AG1451" s="42"/>
    </row>
    <row r="1452" spans="1:33" ht="13.8">
      <c r="A1452" s="30" t="s">
        <v>6165</v>
      </c>
      <c r="B1452" s="30" t="s">
        <v>6166</v>
      </c>
      <c r="C1452" s="43"/>
      <c r="D1452" s="44"/>
      <c r="E1452" s="44"/>
      <c r="F1452" s="35">
        <f t="shared" si="3003"/>
        <v>0</v>
      </c>
      <c r="G1452" s="35">
        <f t="shared" si="3004"/>
        <v>0</v>
      </c>
      <c r="H1452" s="35">
        <f t="shared" si="2710"/>
        <v>0</v>
      </c>
      <c r="I1452" s="21">
        <f t="shared" si="3044"/>
        <v>28</v>
      </c>
      <c r="J1452" s="37">
        <f t="shared" ref="J1452:K1452" si="3091">MAX(N1452,P1452,R1452,T1452,V1452,X1452,Z1452,AB1452,AD1452)</f>
        <v>794.59</v>
      </c>
      <c r="K1452" s="37">
        <f t="shared" si="3091"/>
        <v>1017</v>
      </c>
      <c r="L1452" s="38">
        <f t="shared" ref="L1452:M1452" si="3092">MIN(N1452,P1452,R1452,T1452,V1452,X1452,Z1452,AB1452,AD1452)</f>
        <v>794.59</v>
      </c>
      <c r="M1452" s="38">
        <f t="shared" si="3092"/>
        <v>1017</v>
      </c>
      <c r="N1452" s="38">
        <f t="shared" si="3018"/>
        <v>794.59</v>
      </c>
      <c r="O1452" s="38">
        <f t="shared" si="3019"/>
        <v>1017</v>
      </c>
      <c r="P1452" s="39"/>
      <c r="Q1452" s="39"/>
      <c r="R1452" s="39"/>
      <c r="S1452" s="39"/>
      <c r="T1452" s="39"/>
      <c r="U1452" s="39"/>
      <c r="V1452" s="39"/>
      <c r="W1452" s="39"/>
      <c r="X1452" s="39"/>
      <c r="Y1452" s="39"/>
      <c r="Z1452" s="39"/>
      <c r="AA1452" s="39"/>
      <c r="AB1452" s="39"/>
      <c r="AC1452" s="39"/>
      <c r="AD1452" s="40"/>
      <c r="AE1452" s="40"/>
      <c r="AF1452" s="41">
        <f t="shared" si="2745"/>
        <v>0</v>
      </c>
      <c r="AG1452" s="42"/>
    </row>
    <row r="1453" spans="1:33" ht="13.8">
      <c r="A1453" s="30" t="s">
        <v>6167</v>
      </c>
      <c r="B1453" s="30" t="s">
        <v>6168</v>
      </c>
      <c r="C1453" s="43"/>
      <c r="D1453" s="44"/>
      <c r="E1453" s="44"/>
      <c r="F1453" s="35">
        <f t="shared" si="3003"/>
        <v>0</v>
      </c>
      <c r="G1453" s="35">
        <f t="shared" si="3004"/>
        <v>0</v>
      </c>
      <c r="H1453" s="35">
        <f t="shared" si="2710"/>
        <v>0</v>
      </c>
      <c r="I1453" s="21">
        <f t="shared" si="3044"/>
        <v>28</v>
      </c>
      <c r="J1453" s="37">
        <f t="shared" ref="J1453:K1453" si="3093">MAX(N1453,P1453,R1453,T1453,V1453,X1453,Z1453,AB1453,AD1453)</f>
        <v>403.7</v>
      </c>
      <c r="K1453" s="37">
        <f t="shared" si="3093"/>
        <v>517</v>
      </c>
      <c r="L1453" s="38">
        <f t="shared" ref="L1453:M1453" si="3094">MIN(N1453,P1453,R1453,T1453,V1453,X1453,Z1453,AB1453,AD1453)</f>
        <v>403.7</v>
      </c>
      <c r="M1453" s="38">
        <f t="shared" si="3094"/>
        <v>517</v>
      </c>
      <c r="N1453" s="38">
        <f t="shared" si="3018"/>
        <v>403.7</v>
      </c>
      <c r="O1453" s="38">
        <f t="shared" si="3019"/>
        <v>517</v>
      </c>
      <c r="P1453" s="39"/>
      <c r="Q1453" s="39"/>
      <c r="R1453" s="39"/>
      <c r="S1453" s="39"/>
      <c r="T1453" s="39"/>
      <c r="U1453" s="39"/>
      <c r="V1453" s="39"/>
      <c r="W1453" s="39"/>
      <c r="X1453" s="39"/>
      <c r="Y1453" s="39"/>
      <c r="Z1453" s="39"/>
      <c r="AA1453" s="39"/>
      <c r="AB1453" s="39"/>
      <c r="AC1453" s="39"/>
      <c r="AD1453" s="40"/>
      <c r="AE1453" s="40"/>
      <c r="AF1453" s="41">
        <f t="shared" si="2745"/>
        <v>0</v>
      </c>
      <c r="AG1453" s="42"/>
    </row>
    <row r="1454" spans="1:33" ht="13.8">
      <c r="A1454" s="30" t="s">
        <v>6169</v>
      </c>
      <c r="B1454" s="30" t="s">
        <v>6170</v>
      </c>
      <c r="C1454" s="43"/>
      <c r="D1454" s="44"/>
      <c r="E1454" s="44"/>
      <c r="F1454" s="35">
        <f t="shared" si="3003"/>
        <v>0</v>
      </c>
      <c r="G1454" s="35">
        <f t="shared" si="3004"/>
        <v>0</v>
      </c>
      <c r="H1454" s="35">
        <f t="shared" si="2710"/>
        <v>0</v>
      </c>
      <c r="I1454" s="21">
        <f t="shared" si="3044"/>
        <v>28</v>
      </c>
      <c r="J1454" s="37">
        <f t="shared" ref="J1454:K1454" si="3095">MAX(N1454,P1454,R1454,T1454,V1454,X1454,Z1454,AB1454,AD1454)</f>
        <v>403.7</v>
      </c>
      <c r="K1454" s="37">
        <f t="shared" si="3095"/>
        <v>517</v>
      </c>
      <c r="L1454" s="38">
        <f t="shared" ref="L1454:M1454" si="3096">MIN(N1454,P1454,R1454,T1454,V1454,X1454,Z1454,AB1454,AD1454)</f>
        <v>403.7</v>
      </c>
      <c r="M1454" s="38">
        <f t="shared" si="3096"/>
        <v>517</v>
      </c>
      <c r="N1454" s="38">
        <f t="shared" si="3018"/>
        <v>403.7</v>
      </c>
      <c r="O1454" s="38">
        <f t="shared" si="3019"/>
        <v>517</v>
      </c>
      <c r="P1454" s="39"/>
      <c r="Q1454" s="39"/>
      <c r="R1454" s="39"/>
      <c r="S1454" s="39"/>
      <c r="T1454" s="39"/>
      <c r="U1454" s="39"/>
      <c r="V1454" s="39"/>
      <c r="W1454" s="39"/>
      <c r="X1454" s="39"/>
      <c r="Y1454" s="39"/>
      <c r="Z1454" s="39"/>
      <c r="AA1454" s="39"/>
      <c r="AB1454" s="39"/>
      <c r="AC1454" s="39"/>
      <c r="AD1454" s="40"/>
      <c r="AE1454" s="40"/>
      <c r="AF1454" s="41">
        <f t="shared" si="2745"/>
        <v>0</v>
      </c>
      <c r="AG1454" s="42"/>
    </row>
    <row r="1455" spans="1:33" ht="27.6">
      <c r="A1455" s="30" t="s">
        <v>6171</v>
      </c>
      <c r="B1455" s="30" t="s">
        <v>6172</v>
      </c>
      <c r="C1455" s="43"/>
      <c r="D1455" s="44"/>
      <c r="E1455" s="44"/>
      <c r="F1455" s="35">
        <f t="shared" si="3003"/>
        <v>0</v>
      </c>
      <c r="G1455" s="35">
        <f t="shared" si="3004"/>
        <v>0</v>
      </c>
      <c r="H1455" s="35">
        <f t="shared" si="2710"/>
        <v>0</v>
      </c>
      <c r="I1455" s="21">
        <f t="shared" si="3044"/>
        <v>28</v>
      </c>
      <c r="J1455" s="37">
        <f t="shared" ref="J1455:K1455" si="3097">MAX(N1455,P1455,R1455,T1455,V1455,X1455,Z1455,AB1455,AD1455)</f>
        <v>1172.6600000000001</v>
      </c>
      <c r="K1455" s="37">
        <f t="shared" si="3097"/>
        <v>1501</v>
      </c>
      <c r="L1455" s="38">
        <f t="shared" ref="L1455:M1455" si="3098">MIN(N1455,P1455,R1455,T1455,V1455,X1455,Z1455,AB1455,AD1455)</f>
        <v>1172.6600000000001</v>
      </c>
      <c r="M1455" s="38">
        <f t="shared" si="3098"/>
        <v>1501</v>
      </c>
      <c r="N1455" s="38">
        <f t="shared" si="3018"/>
        <v>1172.6600000000001</v>
      </c>
      <c r="O1455" s="38">
        <f t="shared" si="3019"/>
        <v>1501</v>
      </c>
      <c r="P1455" s="39"/>
      <c r="Q1455" s="39"/>
      <c r="R1455" s="39"/>
      <c r="S1455" s="39"/>
      <c r="T1455" s="39"/>
      <c r="U1455" s="39"/>
      <c r="V1455" s="39"/>
      <c r="W1455" s="39"/>
      <c r="X1455" s="39"/>
      <c r="Y1455" s="39"/>
      <c r="Z1455" s="39"/>
      <c r="AA1455" s="39"/>
      <c r="AB1455" s="39"/>
      <c r="AC1455" s="39"/>
      <c r="AD1455" s="40"/>
      <c r="AE1455" s="40"/>
      <c r="AF1455" s="41">
        <f t="shared" si="2745"/>
        <v>0</v>
      </c>
      <c r="AG1455" s="42"/>
    </row>
    <row r="1456" spans="1:33" ht="27.6">
      <c r="A1456" s="30" t="s">
        <v>6173</v>
      </c>
      <c r="B1456" s="30" t="s">
        <v>6174</v>
      </c>
      <c r="C1456" s="43"/>
      <c r="D1456" s="44"/>
      <c r="E1456" s="44"/>
      <c r="F1456" s="35">
        <f t="shared" si="3003"/>
        <v>0</v>
      </c>
      <c r="G1456" s="35">
        <f t="shared" si="3004"/>
        <v>0</v>
      </c>
      <c r="H1456" s="35">
        <f t="shared" si="2710"/>
        <v>0</v>
      </c>
      <c r="I1456" s="21">
        <f t="shared" si="3044"/>
        <v>28</v>
      </c>
      <c r="J1456" s="37">
        <f t="shared" ref="J1456:K1456" si="3099">MAX(N1456,P1456,R1456,T1456,V1456,X1456,Z1456,AB1456,AD1456)</f>
        <v>736.92</v>
      </c>
      <c r="K1456" s="37">
        <f t="shared" si="3099"/>
        <v>943</v>
      </c>
      <c r="L1456" s="38">
        <f t="shared" ref="L1456:M1456" si="3100">MIN(N1456,P1456,R1456,T1456,V1456,X1456,Z1456,AB1456,AD1456)</f>
        <v>736.92</v>
      </c>
      <c r="M1456" s="38">
        <f t="shared" si="3100"/>
        <v>943</v>
      </c>
      <c r="N1456" s="38">
        <f t="shared" si="3018"/>
        <v>736.92</v>
      </c>
      <c r="O1456" s="38">
        <f t="shared" si="3019"/>
        <v>943</v>
      </c>
      <c r="P1456" s="39"/>
      <c r="Q1456" s="39"/>
      <c r="R1456" s="39"/>
      <c r="S1456" s="39"/>
      <c r="T1456" s="39"/>
      <c r="U1456" s="39"/>
      <c r="V1456" s="39"/>
      <c r="W1456" s="39"/>
      <c r="X1456" s="39"/>
      <c r="Y1456" s="39"/>
      <c r="Z1456" s="39"/>
      <c r="AA1456" s="39"/>
      <c r="AB1456" s="39"/>
      <c r="AC1456" s="39"/>
      <c r="AD1456" s="40"/>
      <c r="AE1456" s="40"/>
      <c r="AF1456" s="41">
        <f t="shared" si="2745"/>
        <v>0</v>
      </c>
      <c r="AG1456" s="42"/>
    </row>
    <row r="1457" spans="1:33" ht="27.6">
      <c r="A1457" s="30" t="s">
        <v>6175</v>
      </c>
      <c r="B1457" s="30" t="s">
        <v>6176</v>
      </c>
      <c r="C1457" s="43"/>
      <c r="D1457" s="44"/>
      <c r="E1457" s="44"/>
      <c r="F1457" s="35">
        <f t="shared" si="3003"/>
        <v>0</v>
      </c>
      <c r="G1457" s="35">
        <f t="shared" si="3004"/>
        <v>0</v>
      </c>
      <c r="H1457" s="35">
        <f t="shared" si="2710"/>
        <v>0</v>
      </c>
      <c r="I1457" s="21">
        <f t="shared" si="3044"/>
        <v>28</v>
      </c>
      <c r="J1457" s="37">
        <f t="shared" ref="J1457:K1457" si="3101">MAX(N1457,P1457,R1457,T1457,V1457,X1457,Z1457,AB1457,AD1457)</f>
        <v>743.33</v>
      </c>
      <c r="K1457" s="37">
        <f t="shared" si="3101"/>
        <v>951</v>
      </c>
      <c r="L1457" s="38">
        <f t="shared" ref="L1457:M1457" si="3102">MIN(N1457,P1457,R1457,T1457,V1457,X1457,Z1457,AB1457,AD1457)</f>
        <v>743.33</v>
      </c>
      <c r="M1457" s="38">
        <f t="shared" si="3102"/>
        <v>951</v>
      </c>
      <c r="N1457" s="38">
        <f t="shared" si="3018"/>
        <v>743.33</v>
      </c>
      <c r="O1457" s="38">
        <f t="shared" si="3019"/>
        <v>951</v>
      </c>
      <c r="P1457" s="39"/>
      <c r="Q1457" s="39"/>
      <c r="R1457" s="39"/>
      <c r="S1457" s="39"/>
      <c r="T1457" s="39"/>
      <c r="U1457" s="39"/>
      <c r="V1457" s="39"/>
      <c r="W1457" s="39"/>
      <c r="X1457" s="39"/>
      <c r="Y1457" s="39"/>
      <c r="Z1457" s="39"/>
      <c r="AA1457" s="39"/>
      <c r="AB1457" s="39"/>
      <c r="AC1457" s="39"/>
      <c r="AD1457" s="40"/>
      <c r="AE1457" s="40"/>
      <c r="AF1457" s="41">
        <f t="shared" si="2745"/>
        <v>0</v>
      </c>
      <c r="AG1457" s="42"/>
    </row>
    <row r="1458" spans="1:33" ht="27.6">
      <c r="A1458" s="30" t="s">
        <v>6177</v>
      </c>
      <c r="B1458" s="30" t="s">
        <v>6178</v>
      </c>
      <c r="C1458" s="43"/>
      <c r="D1458" s="44"/>
      <c r="E1458" s="44"/>
      <c r="F1458" s="35">
        <f t="shared" si="3003"/>
        <v>0</v>
      </c>
      <c r="G1458" s="35">
        <f t="shared" si="3004"/>
        <v>0</v>
      </c>
      <c r="H1458" s="35">
        <f t="shared" si="2710"/>
        <v>0</v>
      </c>
      <c r="I1458" s="21">
        <f t="shared" si="3044"/>
        <v>28</v>
      </c>
      <c r="J1458" s="37">
        <f t="shared" ref="J1458:K1458" si="3103">MAX(N1458,P1458,R1458,T1458,V1458,X1458,Z1458,AB1458,AD1458)</f>
        <v>698.47</v>
      </c>
      <c r="K1458" s="37">
        <f t="shared" si="3103"/>
        <v>894</v>
      </c>
      <c r="L1458" s="38">
        <f t="shared" ref="L1458:M1458" si="3104">MIN(N1458,P1458,R1458,T1458,V1458,X1458,Z1458,AB1458,AD1458)</f>
        <v>698.47</v>
      </c>
      <c r="M1458" s="38">
        <f t="shared" si="3104"/>
        <v>894</v>
      </c>
      <c r="N1458" s="38">
        <f t="shared" si="3018"/>
        <v>698.47</v>
      </c>
      <c r="O1458" s="38">
        <f t="shared" si="3019"/>
        <v>894</v>
      </c>
      <c r="P1458" s="39"/>
      <c r="Q1458" s="39"/>
      <c r="R1458" s="39"/>
      <c r="S1458" s="39"/>
      <c r="T1458" s="39"/>
      <c r="U1458" s="39"/>
      <c r="V1458" s="39"/>
      <c r="W1458" s="39"/>
      <c r="X1458" s="39"/>
      <c r="Y1458" s="39"/>
      <c r="Z1458" s="39"/>
      <c r="AA1458" s="39"/>
      <c r="AB1458" s="39"/>
      <c r="AC1458" s="39"/>
      <c r="AD1458" s="40"/>
      <c r="AE1458" s="40"/>
      <c r="AF1458" s="41">
        <f t="shared" si="2745"/>
        <v>0</v>
      </c>
      <c r="AG1458" s="42"/>
    </row>
    <row r="1459" spans="1:33" ht="27.6">
      <c r="A1459" s="30" t="s">
        <v>6179</v>
      </c>
      <c r="B1459" s="30" t="s">
        <v>6180</v>
      </c>
      <c r="C1459" s="43"/>
      <c r="D1459" s="44"/>
      <c r="E1459" s="44"/>
      <c r="F1459" s="35">
        <f t="shared" si="3003"/>
        <v>0</v>
      </c>
      <c r="G1459" s="35">
        <f t="shared" si="3004"/>
        <v>0</v>
      </c>
      <c r="H1459" s="35">
        <f t="shared" si="2710"/>
        <v>0</v>
      </c>
      <c r="I1459" s="21">
        <f t="shared" si="3044"/>
        <v>28</v>
      </c>
      <c r="J1459" s="37">
        <f t="shared" ref="J1459:K1459" si="3105">MAX(N1459,P1459,R1459,T1459,V1459,X1459,Z1459,AB1459,AD1459)</f>
        <v>1070.1400000000001</v>
      </c>
      <c r="K1459" s="37">
        <f t="shared" si="3105"/>
        <v>1370</v>
      </c>
      <c r="L1459" s="38">
        <f t="shared" ref="L1459:M1459" si="3106">MIN(N1459,P1459,R1459,T1459,V1459,X1459,Z1459,AB1459,AD1459)</f>
        <v>1070.1400000000001</v>
      </c>
      <c r="M1459" s="38">
        <f t="shared" si="3106"/>
        <v>1370</v>
      </c>
      <c r="N1459" s="38">
        <f t="shared" si="3018"/>
        <v>1070.1400000000001</v>
      </c>
      <c r="O1459" s="38">
        <f t="shared" si="3019"/>
        <v>1370</v>
      </c>
      <c r="P1459" s="39"/>
      <c r="Q1459" s="39"/>
      <c r="R1459" s="39"/>
      <c r="S1459" s="39"/>
      <c r="T1459" s="39"/>
      <c r="U1459" s="39"/>
      <c r="V1459" s="39"/>
      <c r="W1459" s="39"/>
      <c r="X1459" s="39"/>
      <c r="Y1459" s="39"/>
      <c r="Z1459" s="39"/>
      <c r="AA1459" s="39"/>
      <c r="AB1459" s="39"/>
      <c r="AC1459" s="39"/>
      <c r="AD1459" s="40"/>
      <c r="AE1459" s="40"/>
      <c r="AF1459" s="41">
        <f t="shared" si="2745"/>
        <v>0</v>
      </c>
      <c r="AG1459" s="42"/>
    </row>
    <row r="1460" spans="1:33" ht="27.6">
      <c r="A1460" s="30" t="s">
        <v>6181</v>
      </c>
      <c r="B1460" s="30" t="s">
        <v>6182</v>
      </c>
      <c r="C1460" s="43"/>
      <c r="D1460" s="44"/>
      <c r="E1460" s="44"/>
      <c r="F1460" s="35">
        <f t="shared" si="3003"/>
        <v>0</v>
      </c>
      <c r="G1460" s="35">
        <f t="shared" si="3004"/>
        <v>0</v>
      </c>
      <c r="H1460" s="35">
        <f t="shared" si="2710"/>
        <v>0</v>
      </c>
      <c r="I1460" s="21">
        <f t="shared" si="3044"/>
        <v>28</v>
      </c>
      <c r="J1460" s="37">
        <f t="shared" ref="J1460:K1460" si="3107">MAX(N1460,P1460,R1460,T1460,V1460,X1460,Z1460,AB1460,AD1460)</f>
        <v>1057.32</v>
      </c>
      <c r="K1460" s="37">
        <f t="shared" si="3107"/>
        <v>1353</v>
      </c>
      <c r="L1460" s="38">
        <f t="shared" ref="L1460:M1460" si="3108">MIN(N1460,P1460,R1460,T1460,V1460,X1460,Z1460,AB1460,AD1460)</f>
        <v>1057.32</v>
      </c>
      <c r="M1460" s="38">
        <f t="shared" si="3108"/>
        <v>1353</v>
      </c>
      <c r="N1460" s="38">
        <f t="shared" si="3018"/>
        <v>1057.32</v>
      </c>
      <c r="O1460" s="38">
        <f t="shared" si="3019"/>
        <v>1353</v>
      </c>
      <c r="P1460" s="39"/>
      <c r="Q1460" s="39"/>
      <c r="R1460" s="39"/>
      <c r="S1460" s="39"/>
      <c r="T1460" s="39"/>
      <c r="U1460" s="39"/>
      <c r="V1460" s="39"/>
      <c r="W1460" s="39"/>
      <c r="X1460" s="39"/>
      <c r="Y1460" s="39"/>
      <c r="Z1460" s="39"/>
      <c r="AA1460" s="39"/>
      <c r="AB1460" s="39"/>
      <c r="AC1460" s="39"/>
      <c r="AD1460" s="40"/>
      <c r="AE1460" s="40"/>
      <c r="AF1460" s="41">
        <f t="shared" si="2745"/>
        <v>0</v>
      </c>
      <c r="AG1460" s="42"/>
    </row>
    <row r="1461" spans="1:33" ht="13.8">
      <c r="A1461" s="30" t="s">
        <v>6183</v>
      </c>
      <c r="B1461" s="30" t="s">
        <v>6184</v>
      </c>
      <c r="C1461" s="43"/>
      <c r="D1461" s="44"/>
      <c r="E1461" s="44"/>
      <c r="F1461" s="35">
        <f t="shared" si="3003"/>
        <v>0</v>
      </c>
      <c r="G1461" s="35">
        <f t="shared" si="3004"/>
        <v>0</v>
      </c>
      <c r="H1461" s="35">
        <f t="shared" si="2710"/>
        <v>0</v>
      </c>
      <c r="I1461" s="21">
        <f t="shared" ref="I1461:I1478" si="3109">VLOOKUP(A1461,Old_Inventory,9,FALSE)</f>
        <v>28</v>
      </c>
      <c r="J1461" s="37">
        <f t="shared" ref="J1461:K1461" si="3110">MAX(N1461,P1461,R1461,T1461,V1461,X1461,Z1461,AB1461,AD1461)</f>
        <v>487.01</v>
      </c>
      <c r="K1461" s="37">
        <f t="shared" si="3110"/>
        <v>623</v>
      </c>
      <c r="L1461" s="38">
        <f t="shared" ref="L1461:M1461" si="3111">MIN(N1461,P1461,R1461,T1461,V1461,X1461,Z1461,AB1461,AD1461)</f>
        <v>487.01</v>
      </c>
      <c r="M1461" s="38">
        <f t="shared" si="3111"/>
        <v>623</v>
      </c>
      <c r="N1461" s="38">
        <f t="shared" si="3018"/>
        <v>487.01</v>
      </c>
      <c r="O1461" s="38">
        <f t="shared" si="3019"/>
        <v>623</v>
      </c>
      <c r="P1461" s="39"/>
      <c r="Q1461" s="39"/>
      <c r="R1461" s="39"/>
      <c r="S1461" s="39"/>
      <c r="T1461" s="39"/>
      <c r="U1461" s="39"/>
      <c r="V1461" s="39"/>
      <c r="W1461" s="39"/>
      <c r="X1461" s="39"/>
      <c r="Y1461" s="39"/>
      <c r="Z1461" s="39"/>
      <c r="AA1461" s="39"/>
      <c r="AB1461" s="39"/>
      <c r="AC1461" s="39"/>
      <c r="AD1461" s="40"/>
      <c r="AE1461" s="40"/>
      <c r="AF1461" s="41">
        <f t="shared" si="2745"/>
        <v>0</v>
      </c>
      <c r="AG1461" s="42"/>
    </row>
    <row r="1462" spans="1:33" ht="13.8">
      <c r="A1462" s="30" t="s">
        <v>6185</v>
      </c>
      <c r="B1462" s="30" t="s">
        <v>6186</v>
      </c>
      <c r="C1462" s="43"/>
      <c r="D1462" s="44"/>
      <c r="E1462" s="44"/>
      <c r="F1462" s="35">
        <f t="shared" si="3003"/>
        <v>0</v>
      </c>
      <c r="G1462" s="35">
        <f t="shared" si="3004"/>
        <v>0</v>
      </c>
      <c r="H1462" s="35">
        <f t="shared" si="2710"/>
        <v>0</v>
      </c>
      <c r="I1462" s="21">
        <f t="shared" si="3109"/>
        <v>28</v>
      </c>
      <c r="J1462" s="37">
        <f t="shared" ref="J1462:K1462" si="3112">MAX(N1462,P1462,R1462,T1462,V1462,X1462,Z1462,AB1462,AD1462)</f>
        <v>461.38</v>
      </c>
      <c r="K1462" s="37">
        <f t="shared" si="3112"/>
        <v>591</v>
      </c>
      <c r="L1462" s="38">
        <f t="shared" ref="L1462:M1462" si="3113">MIN(N1462,P1462,R1462,T1462,V1462,X1462,Z1462,AB1462,AD1462)</f>
        <v>461.38</v>
      </c>
      <c r="M1462" s="38">
        <f t="shared" si="3113"/>
        <v>591</v>
      </c>
      <c r="N1462" s="38">
        <f t="shared" si="3018"/>
        <v>461.38</v>
      </c>
      <c r="O1462" s="38">
        <f t="shared" si="3019"/>
        <v>591</v>
      </c>
      <c r="P1462" s="39"/>
      <c r="Q1462" s="39"/>
      <c r="R1462" s="39"/>
      <c r="S1462" s="39"/>
      <c r="T1462" s="39"/>
      <c r="U1462" s="39"/>
      <c r="V1462" s="39"/>
      <c r="W1462" s="39"/>
      <c r="X1462" s="39"/>
      <c r="Y1462" s="39"/>
      <c r="Z1462" s="39"/>
      <c r="AA1462" s="39"/>
      <c r="AB1462" s="39"/>
      <c r="AC1462" s="39"/>
      <c r="AD1462" s="40"/>
      <c r="AE1462" s="40"/>
      <c r="AF1462" s="41">
        <f t="shared" si="2745"/>
        <v>0</v>
      </c>
      <c r="AG1462" s="42"/>
    </row>
    <row r="1463" spans="1:33" ht="13.8">
      <c r="A1463" s="30" t="s">
        <v>6187</v>
      </c>
      <c r="B1463" s="30" t="s">
        <v>6188</v>
      </c>
      <c r="C1463" s="43"/>
      <c r="D1463" s="44"/>
      <c r="E1463" s="44"/>
      <c r="F1463" s="35">
        <f t="shared" si="3003"/>
        <v>0</v>
      </c>
      <c r="G1463" s="35">
        <f t="shared" si="3004"/>
        <v>0</v>
      </c>
      <c r="H1463" s="35">
        <f t="shared" si="2710"/>
        <v>0</v>
      </c>
      <c r="I1463" s="21">
        <f t="shared" si="3109"/>
        <v>28</v>
      </c>
      <c r="J1463" s="37">
        <f t="shared" ref="J1463:K1463" si="3114">MAX(N1463,P1463,R1463,T1463,V1463,X1463,Z1463,AB1463,AD1463)</f>
        <v>884.3</v>
      </c>
      <c r="K1463" s="37">
        <f t="shared" si="3114"/>
        <v>1132</v>
      </c>
      <c r="L1463" s="38">
        <f t="shared" ref="L1463:M1463" si="3115">MIN(N1463,P1463,R1463,T1463,V1463,X1463,Z1463,AB1463,AD1463)</f>
        <v>884.3</v>
      </c>
      <c r="M1463" s="38">
        <f t="shared" si="3115"/>
        <v>1132</v>
      </c>
      <c r="N1463" s="38">
        <f t="shared" si="3018"/>
        <v>884.3</v>
      </c>
      <c r="O1463" s="38">
        <f t="shared" si="3019"/>
        <v>1132</v>
      </c>
      <c r="P1463" s="39"/>
      <c r="Q1463" s="39"/>
      <c r="R1463" s="39"/>
      <c r="S1463" s="39"/>
      <c r="T1463" s="39"/>
      <c r="U1463" s="39"/>
      <c r="V1463" s="39"/>
      <c r="W1463" s="39"/>
      <c r="X1463" s="39"/>
      <c r="Y1463" s="39"/>
      <c r="Z1463" s="39"/>
      <c r="AA1463" s="39"/>
      <c r="AB1463" s="39"/>
      <c r="AC1463" s="39"/>
      <c r="AD1463" s="40"/>
      <c r="AE1463" s="40"/>
      <c r="AF1463" s="41">
        <f t="shared" si="2745"/>
        <v>0</v>
      </c>
      <c r="AG1463" s="42"/>
    </row>
    <row r="1464" spans="1:33" ht="13.8">
      <c r="A1464" s="30" t="s">
        <v>6189</v>
      </c>
      <c r="B1464" s="30" t="s">
        <v>6190</v>
      </c>
      <c r="C1464" s="43"/>
      <c r="D1464" s="44"/>
      <c r="E1464" s="44"/>
      <c r="F1464" s="35">
        <f t="shared" si="3003"/>
        <v>0</v>
      </c>
      <c r="G1464" s="35">
        <f t="shared" si="3004"/>
        <v>0</v>
      </c>
      <c r="H1464" s="35">
        <f t="shared" si="2710"/>
        <v>0</v>
      </c>
      <c r="I1464" s="21">
        <f t="shared" si="3109"/>
        <v>28</v>
      </c>
      <c r="J1464" s="37">
        <f t="shared" ref="J1464:K1464" si="3116">MAX(N1464,P1464,R1464,T1464,V1464,X1464,Z1464,AB1464,AD1464)</f>
        <v>410.11</v>
      </c>
      <c r="K1464" s="37">
        <f t="shared" si="3116"/>
        <v>525</v>
      </c>
      <c r="L1464" s="38">
        <f t="shared" ref="L1464:M1464" si="3117">MIN(N1464,P1464,R1464,T1464,V1464,X1464,Z1464,AB1464,AD1464)</f>
        <v>410.11</v>
      </c>
      <c r="M1464" s="38">
        <f t="shared" si="3117"/>
        <v>525</v>
      </c>
      <c r="N1464" s="38">
        <f t="shared" si="3018"/>
        <v>410.11</v>
      </c>
      <c r="O1464" s="38">
        <f t="shared" si="3019"/>
        <v>525</v>
      </c>
      <c r="P1464" s="39"/>
      <c r="Q1464" s="39"/>
      <c r="R1464" s="39"/>
      <c r="S1464" s="39"/>
      <c r="T1464" s="39"/>
      <c r="U1464" s="39"/>
      <c r="V1464" s="39"/>
      <c r="W1464" s="39"/>
      <c r="X1464" s="39"/>
      <c r="Y1464" s="39"/>
      <c r="Z1464" s="39"/>
      <c r="AA1464" s="39"/>
      <c r="AB1464" s="39"/>
      <c r="AC1464" s="39"/>
      <c r="AD1464" s="40"/>
      <c r="AE1464" s="40"/>
      <c r="AF1464" s="41">
        <f t="shared" si="2745"/>
        <v>0</v>
      </c>
      <c r="AG1464" s="42"/>
    </row>
    <row r="1465" spans="1:33" ht="13.8">
      <c r="A1465" s="30" t="s">
        <v>6191</v>
      </c>
      <c r="B1465" s="30" t="s">
        <v>6192</v>
      </c>
      <c r="C1465" s="43"/>
      <c r="D1465" s="44"/>
      <c r="E1465" s="44"/>
      <c r="F1465" s="35">
        <f t="shared" si="3003"/>
        <v>0</v>
      </c>
      <c r="G1465" s="35">
        <f t="shared" si="3004"/>
        <v>0</v>
      </c>
      <c r="H1465" s="35">
        <f t="shared" si="2710"/>
        <v>0</v>
      </c>
      <c r="I1465" s="21">
        <f t="shared" si="3109"/>
        <v>28</v>
      </c>
      <c r="J1465" s="37">
        <f t="shared" ref="J1465:K1465" si="3118">MAX(N1465,P1465,R1465,T1465,V1465,X1465,Z1465,AB1465,AD1465)</f>
        <v>384.48</v>
      </c>
      <c r="K1465" s="37">
        <f t="shared" si="3118"/>
        <v>492</v>
      </c>
      <c r="L1465" s="38">
        <f t="shared" ref="L1465:M1465" si="3119">MIN(N1465,P1465,R1465,T1465,V1465,X1465,Z1465,AB1465,AD1465)</f>
        <v>384.48</v>
      </c>
      <c r="M1465" s="38">
        <f t="shared" si="3119"/>
        <v>492</v>
      </c>
      <c r="N1465" s="38">
        <f t="shared" si="3018"/>
        <v>384.48</v>
      </c>
      <c r="O1465" s="38">
        <f t="shared" si="3019"/>
        <v>492</v>
      </c>
      <c r="P1465" s="39"/>
      <c r="Q1465" s="39"/>
      <c r="R1465" s="39"/>
      <c r="S1465" s="39"/>
      <c r="T1465" s="39"/>
      <c r="U1465" s="39"/>
      <c r="V1465" s="39"/>
      <c r="W1465" s="39"/>
      <c r="X1465" s="39"/>
      <c r="Y1465" s="39"/>
      <c r="Z1465" s="39"/>
      <c r="AA1465" s="39"/>
      <c r="AB1465" s="39"/>
      <c r="AC1465" s="39"/>
      <c r="AD1465" s="40"/>
      <c r="AE1465" s="40"/>
      <c r="AF1465" s="41">
        <f t="shared" si="2745"/>
        <v>0</v>
      </c>
      <c r="AG1465" s="42"/>
    </row>
    <row r="1466" spans="1:33" ht="13.8">
      <c r="A1466" s="30" t="s">
        <v>6193</v>
      </c>
      <c r="B1466" s="30" t="s">
        <v>6194</v>
      </c>
      <c r="C1466" s="43"/>
      <c r="D1466" s="44"/>
      <c r="E1466" s="44"/>
      <c r="F1466" s="35">
        <f t="shared" si="3003"/>
        <v>0</v>
      </c>
      <c r="G1466" s="35">
        <f t="shared" si="3004"/>
        <v>0</v>
      </c>
      <c r="H1466" s="35">
        <f t="shared" si="2710"/>
        <v>0</v>
      </c>
      <c r="I1466" s="21">
        <f t="shared" si="3109"/>
        <v>28</v>
      </c>
      <c r="J1466" s="37">
        <f t="shared" ref="J1466:K1466" si="3120">MAX(N1466,P1466,R1466,T1466,V1466,X1466,Z1466,AB1466,AD1466)</f>
        <v>384.48</v>
      </c>
      <c r="K1466" s="37">
        <f t="shared" si="3120"/>
        <v>492</v>
      </c>
      <c r="L1466" s="38">
        <f t="shared" ref="L1466:M1466" si="3121">MIN(N1466,P1466,R1466,T1466,V1466,X1466,Z1466,AB1466,AD1466)</f>
        <v>384.48</v>
      </c>
      <c r="M1466" s="38">
        <f t="shared" si="3121"/>
        <v>492</v>
      </c>
      <c r="N1466" s="38">
        <f t="shared" si="3018"/>
        <v>384.48</v>
      </c>
      <c r="O1466" s="38">
        <f t="shared" si="3019"/>
        <v>492</v>
      </c>
      <c r="P1466" s="39"/>
      <c r="Q1466" s="39"/>
      <c r="R1466" s="39"/>
      <c r="S1466" s="39"/>
      <c r="T1466" s="39"/>
      <c r="U1466" s="39"/>
      <c r="V1466" s="39"/>
      <c r="W1466" s="39"/>
      <c r="X1466" s="39"/>
      <c r="Y1466" s="39"/>
      <c r="Z1466" s="39"/>
      <c r="AA1466" s="39"/>
      <c r="AB1466" s="39"/>
      <c r="AC1466" s="39"/>
      <c r="AD1466" s="40"/>
      <c r="AE1466" s="40"/>
      <c r="AF1466" s="41">
        <f t="shared" si="2745"/>
        <v>0</v>
      </c>
      <c r="AG1466" s="42"/>
    </row>
    <row r="1467" spans="1:33" ht="13.8">
      <c r="A1467" s="30" t="s">
        <v>6195</v>
      </c>
      <c r="B1467" s="30" t="s">
        <v>6196</v>
      </c>
      <c r="C1467" s="43"/>
      <c r="D1467" s="44"/>
      <c r="E1467" s="44"/>
      <c r="F1467" s="35">
        <f t="shared" si="3003"/>
        <v>0</v>
      </c>
      <c r="G1467" s="35">
        <f t="shared" si="3004"/>
        <v>0</v>
      </c>
      <c r="H1467" s="35">
        <f t="shared" si="2710"/>
        <v>0</v>
      </c>
      <c r="I1467" s="21">
        <f t="shared" si="3109"/>
        <v>28</v>
      </c>
      <c r="J1467" s="37">
        <f t="shared" ref="J1467:K1467" si="3122">MAX(N1467,P1467,R1467,T1467,V1467,X1467,Z1467,AB1467,AD1467)</f>
        <v>519.04999999999995</v>
      </c>
      <c r="K1467" s="37">
        <f t="shared" si="3122"/>
        <v>664</v>
      </c>
      <c r="L1467" s="38">
        <f t="shared" ref="L1467:M1467" si="3123">MIN(N1467,P1467,R1467,T1467,V1467,X1467,Z1467,AB1467,AD1467)</f>
        <v>519.04999999999995</v>
      </c>
      <c r="M1467" s="38">
        <f t="shared" si="3123"/>
        <v>664</v>
      </c>
      <c r="N1467" s="38">
        <f t="shared" si="3018"/>
        <v>519.04999999999995</v>
      </c>
      <c r="O1467" s="38">
        <f t="shared" si="3019"/>
        <v>664</v>
      </c>
      <c r="P1467" s="39"/>
      <c r="Q1467" s="39"/>
      <c r="R1467" s="39"/>
      <c r="S1467" s="39"/>
      <c r="T1467" s="39"/>
      <c r="U1467" s="39"/>
      <c r="V1467" s="39"/>
      <c r="W1467" s="39"/>
      <c r="X1467" s="39"/>
      <c r="Y1467" s="39"/>
      <c r="Z1467" s="39"/>
      <c r="AA1467" s="39"/>
      <c r="AB1467" s="39"/>
      <c r="AC1467" s="39"/>
      <c r="AD1467" s="40"/>
      <c r="AE1467" s="40"/>
      <c r="AF1467" s="41">
        <f t="shared" si="2745"/>
        <v>0</v>
      </c>
      <c r="AG1467" s="42"/>
    </row>
    <row r="1468" spans="1:33" ht="13.8">
      <c r="A1468" s="30" t="s">
        <v>6197</v>
      </c>
      <c r="B1468" s="30" t="s">
        <v>6198</v>
      </c>
      <c r="C1468" s="43"/>
      <c r="D1468" s="44"/>
      <c r="E1468" s="44"/>
      <c r="F1468" s="35">
        <f t="shared" si="3003"/>
        <v>0</v>
      </c>
      <c r="G1468" s="35">
        <f t="shared" si="3004"/>
        <v>0</v>
      </c>
      <c r="H1468" s="35">
        <f t="shared" si="2710"/>
        <v>0</v>
      </c>
      <c r="I1468" s="21">
        <f t="shared" si="3109"/>
        <v>28</v>
      </c>
      <c r="J1468" s="37">
        <f t="shared" ref="J1468:K1468" si="3124">MAX(N1468,P1468,R1468,T1468,V1468,X1468,Z1468,AB1468,AD1468)</f>
        <v>243.5</v>
      </c>
      <c r="K1468" s="37">
        <f t="shared" si="3124"/>
        <v>312</v>
      </c>
      <c r="L1468" s="38">
        <f t="shared" ref="L1468:M1468" si="3125">MIN(N1468,P1468,R1468,T1468,V1468,X1468,Z1468,AB1468,AD1468)</f>
        <v>243.5</v>
      </c>
      <c r="M1468" s="38">
        <f t="shared" si="3125"/>
        <v>312</v>
      </c>
      <c r="N1468" s="38">
        <f t="shared" si="3018"/>
        <v>243.5</v>
      </c>
      <c r="O1468" s="38">
        <f t="shared" si="3019"/>
        <v>312</v>
      </c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39"/>
      <c r="AA1468" s="39"/>
      <c r="AB1468" s="39"/>
      <c r="AC1468" s="39"/>
      <c r="AD1468" s="40"/>
      <c r="AE1468" s="40"/>
      <c r="AF1468" s="41">
        <f t="shared" si="2745"/>
        <v>0</v>
      </c>
      <c r="AG1468" s="42"/>
    </row>
    <row r="1469" spans="1:33" ht="13.8">
      <c r="A1469" s="30" t="s">
        <v>6199</v>
      </c>
      <c r="B1469" s="30" t="s">
        <v>6200</v>
      </c>
      <c r="C1469" s="43"/>
      <c r="D1469" s="44"/>
      <c r="E1469" s="44"/>
      <c r="F1469" s="35">
        <f t="shared" si="3003"/>
        <v>0</v>
      </c>
      <c r="G1469" s="35">
        <f t="shared" si="3004"/>
        <v>0</v>
      </c>
      <c r="H1469" s="35">
        <f t="shared" si="2710"/>
        <v>0</v>
      </c>
      <c r="I1469" s="21">
        <f t="shared" si="3109"/>
        <v>28</v>
      </c>
      <c r="J1469" s="37">
        <f t="shared" ref="J1469:K1469" si="3126">MAX(N1469,P1469,R1469,T1469,V1469,X1469,Z1469,AB1469,AD1469)</f>
        <v>243.5</v>
      </c>
      <c r="K1469" s="37">
        <f t="shared" si="3126"/>
        <v>312</v>
      </c>
      <c r="L1469" s="38">
        <f t="shared" ref="L1469:M1469" si="3127">MIN(N1469,P1469,R1469,T1469,V1469,X1469,Z1469,AB1469,AD1469)</f>
        <v>243.5</v>
      </c>
      <c r="M1469" s="38">
        <f t="shared" si="3127"/>
        <v>312</v>
      </c>
      <c r="N1469" s="38">
        <f t="shared" si="3018"/>
        <v>243.5</v>
      </c>
      <c r="O1469" s="38">
        <f t="shared" si="3019"/>
        <v>312</v>
      </c>
      <c r="P1469" s="39"/>
      <c r="Q1469" s="39"/>
      <c r="R1469" s="39"/>
      <c r="S1469" s="39"/>
      <c r="T1469" s="39"/>
      <c r="U1469" s="39"/>
      <c r="V1469" s="39"/>
      <c r="W1469" s="39"/>
      <c r="X1469" s="39"/>
      <c r="Y1469" s="39"/>
      <c r="Z1469" s="39"/>
      <c r="AA1469" s="39"/>
      <c r="AB1469" s="39"/>
      <c r="AC1469" s="39"/>
      <c r="AD1469" s="40"/>
      <c r="AE1469" s="40"/>
      <c r="AF1469" s="41">
        <f t="shared" si="2745"/>
        <v>0</v>
      </c>
      <c r="AG1469" s="42"/>
    </row>
    <row r="1470" spans="1:33" ht="13.8">
      <c r="A1470" s="30" t="s">
        <v>6201</v>
      </c>
      <c r="B1470" s="30" t="s">
        <v>6202</v>
      </c>
      <c r="C1470" s="43"/>
      <c r="D1470" s="44"/>
      <c r="E1470" s="44"/>
      <c r="F1470" s="35">
        <f t="shared" si="3003"/>
        <v>0</v>
      </c>
      <c r="G1470" s="35">
        <f t="shared" si="3004"/>
        <v>0</v>
      </c>
      <c r="H1470" s="35">
        <f t="shared" si="2710"/>
        <v>0</v>
      </c>
      <c r="I1470" s="21">
        <f t="shared" si="3109"/>
        <v>28</v>
      </c>
      <c r="J1470" s="37">
        <f t="shared" ref="J1470:K1470" si="3128">MAX(N1470,P1470,R1470,T1470,V1470,X1470,Z1470,AB1470,AD1470)</f>
        <v>538.27</v>
      </c>
      <c r="K1470" s="37">
        <f t="shared" si="3128"/>
        <v>689</v>
      </c>
      <c r="L1470" s="38">
        <f t="shared" ref="L1470:M1470" si="3129">MIN(N1470,P1470,R1470,T1470,V1470,X1470,Z1470,AB1470,AD1470)</f>
        <v>538.27</v>
      </c>
      <c r="M1470" s="38">
        <f t="shared" si="3129"/>
        <v>689</v>
      </c>
      <c r="N1470" s="38">
        <f t="shared" si="3018"/>
        <v>538.27</v>
      </c>
      <c r="O1470" s="38">
        <f t="shared" si="3019"/>
        <v>689</v>
      </c>
      <c r="P1470" s="39"/>
      <c r="Q1470" s="39"/>
      <c r="R1470" s="39"/>
      <c r="S1470" s="39"/>
      <c r="T1470" s="39"/>
      <c r="U1470" s="39"/>
      <c r="V1470" s="39"/>
      <c r="W1470" s="39"/>
      <c r="X1470" s="39"/>
      <c r="Y1470" s="39"/>
      <c r="Z1470" s="39"/>
      <c r="AA1470" s="39"/>
      <c r="AB1470" s="39"/>
      <c r="AC1470" s="39"/>
      <c r="AD1470" s="40"/>
      <c r="AE1470" s="40"/>
      <c r="AF1470" s="41">
        <f t="shared" si="2745"/>
        <v>0</v>
      </c>
      <c r="AG1470" s="42"/>
    </row>
    <row r="1471" spans="1:33" ht="13.8">
      <c r="A1471" s="30" t="s">
        <v>6203</v>
      </c>
      <c r="B1471" s="30" t="s">
        <v>6204</v>
      </c>
      <c r="C1471" s="43"/>
      <c r="D1471" s="44"/>
      <c r="E1471" s="44"/>
      <c r="F1471" s="35">
        <f t="shared" si="3003"/>
        <v>0</v>
      </c>
      <c r="G1471" s="35">
        <f t="shared" si="3004"/>
        <v>0</v>
      </c>
      <c r="H1471" s="35">
        <f t="shared" si="2710"/>
        <v>0</v>
      </c>
      <c r="I1471" s="21">
        <f t="shared" si="3109"/>
        <v>28</v>
      </c>
      <c r="J1471" s="37">
        <f t="shared" ref="J1471:K1471" si="3130">MAX(N1471,P1471,R1471,T1471,V1471,X1471,Z1471,AB1471,AD1471)</f>
        <v>102.53</v>
      </c>
      <c r="K1471" s="37">
        <f t="shared" si="3130"/>
        <v>131</v>
      </c>
      <c r="L1471" s="38">
        <f t="shared" ref="L1471:M1471" si="3131">MIN(N1471,P1471,R1471,T1471,V1471,X1471,Z1471,AB1471,AD1471)</f>
        <v>102.53</v>
      </c>
      <c r="M1471" s="38">
        <f t="shared" si="3131"/>
        <v>131</v>
      </c>
      <c r="N1471" s="38">
        <f t="shared" si="3018"/>
        <v>102.53</v>
      </c>
      <c r="O1471" s="38">
        <f t="shared" si="3019"/>
        <v>131</v>
      </c>
      <c r="P1471" s="39"/>
      <c r="Q1471" s="39"/>
      <c r="R1471" s="39"/>
      <c r="S1471" s="39"/>
      <c r="T1471" s="39"/>
      <c r="U1471" s="39"/>
      <c r="V1471" s="39"/>
      <c r="W1471" s="39"/>
      <c r="X1471" s="39"/>
      <c r="Y1471" s="39"/>
      <c r="Z1471" s="39"/>
      <c r="AA1471" s="39"/>
      <c r="AB1471" s="39"/>
      <c r="AC1471" s="39"/>
      <c r="AD1471" s="40"/>
      <c r="AE1471" s="40"/>
      <c r="AF1471" s="41">
        <f t="shared" si="2745"/>
        <v>0</v>
      </c>
      <c r="AG1471" s="42"/>
    </row>
    <row r="1472" spans="1:33" ht="13.8">
      <c r="A1472" s="30" t="s">
        <v>6205</v>
      </c>
      <c r="B1472" s="30" t="s">
        <v>6206</v>
      </c>
      <c r="C1472" s="43"/>
      <c r="D1472" s="44"/>
      <c r="E1472" s="44"/>
      <c r="F1472" s="35">
        <f t="shared" si="3003"/>
        <v>0</v>
      </c>
      <c r="G1472" s="35">
        <f t="shared" si="3004"/>
        <v>0</v>
      </c>
      <c r="H1472" s="35">
        <f t="shared" si="2710"/>
        <v>0</v>
      </c>
      <c r="I1472" s="21">
        <f t="shared" si="3109"/>
        <v>28</v>
      </c>
      <c r="J1472" s="37">
        <f t="shared" ref="J1472:K1472" si="3132">MAX(N1472,P1472,R1472,T1472,V1472,X1472,Z1472,AB1472,AD1472)</f>
        <v>384.48</v>
      </c>
      <c r="K1472" s="37">
        <f t="shared" si="3132"/>
        <v>492</v>
      </c>
      <c r="L1472" s="38">
        <f t="shared" ref="L1472:M1472" si="3133">MIN(N1472,P1472,R1472,T1472,V1472,X1472,Z1472,AB1472,AD1472)</f>
        <v>384.48</v>
      </c>
      <c r="M1472" s="38">
        <f t="shared" si="3133"/>
        <v>492</v>
      </c>
      <c r="N1472" s="38">
        <f t="shared" si="3018"/>
        <v>384.48</v>
      </c>
      <c r="O1472" s="38">
        <f t="shared" si="3019"/>
        <v>492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39"/>
      <c r="AA1472" s="39"/>
      <c r="AB1472" s="39"/>
      <c r="AC1472" s="39"/>
      <c r="AD1472" s="40"/>
      <c r="AE1472" s="40"/>
      <c r="AF1472" s="41">
        <f t="shared" si="2745"/>
        <v>0</v>
      </c>
      <c r="AG1472" s="42"/>
    </row>
    <row r="1473" spans="1:33" ht="13.8">
      <c r="A1473" s="30" t="s">
        <v>6207</v>
      </c>
      <c r="B1473" s="30" t="s">
        <v>6208</v>
      </c>
      <c r="C1473" s="43"/>
      <c r="D1473" s="44"/>
      <c r="E1473" s="44"/>
      <c r="F1473" s="35">
        <f t="shared" si="3003"/>
        <v>0</v>
      </c>
      <c r="G1473" s="35">
        <f t="shared" si="3004"/>
        <v>0</v>
      </c>
      <c r="H1473" s="35">
        <f t="shared" si="2710"/>
        <v>0</v>
      </c>
      <c r="I1473" s="21">
        <f t="shared" si="3109"/>
        <v>28</v>
      </c>
      <c r="J1473" s="37">
        <f t="shared" ref="J1473:K1473" si="3134">MAX(N1473,P1473,R1473,T1473,V1473,X1473,Z1473,AB1473,AD1473)</f>
        <v>390.89</v>
      </c>
      <c r="K1473" s="37">
        <f t="shared" si="3134"/>
        <v>500</v>
      </c>
      <c r="L1473" s="38">
        <f t="shared" ref="L1473:M1473" si="3135">MIN(N1473,P1473,R1473,T1473,V1473,X1473,Z1473,AB1473,AD1473)</f>
        <v>390.89</v>
      </c>
      <c r="M1473" s="38">
        <f t="shared" si="3135"/>
        <v>500</v>
      </c>
      <c r="N1473" s="38">
        <f t="shared" si="3018"/>
        <v>390.89</v>
      </c>
      <c r="O1473" s="38">
        <f t="shared" si="3019"/>
        <v>500</v>
      </c>
      <c r="P1473" s="39"/>
      <c r="Q1473" s="39"/>
      <c r="R1473" s="39"/>
      <c r="S1473" s="39"/>
      <c r="T1473" s="39"/>
      <c r="U1473" s="39"/>
      <c r="V1473" s="39"/>
      <c r="W1473" s="39"/>
      <c r="X1473" s="39"/>
      <c r="Y1473" s="39"/>
      <c r="Z1473" s="39"/>
      <c r="AA1473" s="39"/>
      <c r="AB1473" s="39"/>
      <c r="AC1473" s="39"/>
      <c r="AD1473" s="40"/>
      <c r="AE1473" s="40"/>
      <c r="AF1473" s="41">
        <f t="shared" si="2745"/>
        <v>0</v>
      </c>
      <c r="AG1473" s="42"/>
    </row>
    <row r="1474" spans="1:33" ht="13.8">
      <c r="A1474" s="30" t="s">
        <v>6209</v>
      </c>
      <c r="B1474" s="30" t="s">
        <v>6210</v>
      </c>
      <c r="C1474" s="43"/>
      <c r="D1474" s="44"/>
      <c r="E1474" s="44"/>
      <c r="F1474" s="35">
        <f t="shared" si="3003"/>
        <v>0</v>
      </c>
      <c r="G1474" s="35">
        <f t="shared" si="3004"/>
        <v>0</v>
      </c>
      <c r="H1474" s="35">
        <f t="shared" si="2710"/>
        <v>0</v>
      </c>
      <c r="I1474" s="21">
        <f t="shared" si="3109"/>
        <v>28</v>
      </c>
      <c r="J1474" s="37">
        <f t="shared" ref="J1474:K1474" si="3136">MAX(N1474,P1474,R1474,T1474,V1474,X1474,Z1474,AB1474,AD1474)</f>
        <v>346.03</v>
      </c>
      <c r="K1474" s="37">
        <f t="shared" si="3136"/>
        <v>443</v>
      </c>
      <c r="L1474" s="38">
        <f t="shared" ref="L1474:M1474" si="3137">MIN(N1474,P1474,R1474,T1474,V1474,X1474,Z1474,AB1474,AD1474)</f>
        <v>346.03</v>
      </c>
      <c r="M1474" s="38">
        <f t="shared" si="3137"/>
        <v>443</v>
      </c>
      <c r="N1474" s="38">
        <f t="shared" si="3018"/>
        <v>346.03</v>
      </c>
      <c r="O1474" s="38">
        <f t="shared" si="3019"/>
        <v>443</v>
      </c>
      <c r="P1474" s="39"/>
      <c r="Q1474" s="39"/>
      <c r="R1474" s="39"/>
      <c r="S1474" s="39"/>
      <c r="T1474" s="39"/>
      <c r="U1474" s="39"/>
      <c r="V1474" s="39"/>
      <c r="W1474" s="39"/>
      <c r="X1474" s="39"/>
      <c r="Y1474" s="39"/>
      <c r="Z1474" s="39"/>
      <c r="AA1474" s="39"/>
      <c r="AB1474" s="39"/>
      <c r="AC1474" s="39"/>
      <c r="AD1474" s="40"/>
      <c r="AE1474" s="40"/>
      <c r="AF1474" s="41">
        <f t="shared" si="2745"/>
        <v>0</v>
      </c>
      <c r="AG1474" s="42"/>
    </row>
    <row r="1475" spans="1:33" ht="13.8">
      <c r="A1475" s="30" t="s">
        <v>6211</v>
      </c>
      <c r="B1475" s="30" t="s">
        <v>6212</v>
      </c>
      <c r="C1475" s="43"/>
      <c r="D1475" s="44"/>
      <c r="E1475" s="44"/>
      <c r="F1475" s="35">
        <f t="shared" ref="F1475:F1538" si="3138">IFERROR(SUMIF(Purchase_ItemCode, A1475, Purchase_Qty), 0)</f>
        <v>0</v>
      </c>
      <c r="G1475" s="35">
        <f t="shared" ref="G1475:G1538" si="3139">IFERROR(COUNTIF(Sales_PartCode, A1475), 0)</f>
        <v>0</v>
      </c>
      <c r="H1475" s="35">
        <f t="shared" si="2710"/>
        <v>0</v>
      </c>
      <c r="I1475" s="21">
        <f t="shared" si="3109"/>
        <v>28</v>
      </c>
      <c r="J1475" s="37">
        <f t="shared" ref="J1475:K1475" si="3140">MAX(N1475,P1475,R1475,T1475,V1475,X1475,Z1475,AB1475,AD1475)</f>
        <v>692.06</v>
      </c>
      <c r="K1475" s="37">
        <f t="shared" si="3140"/>
        <v>886</v>
      </c>
      <c r="L1475" s="38">
        <f t="shared" ref="L1475:M1475" si="3141">MIN(N1475,P1475,R1475,T1475,V1475,X1475,Z1475,AB1475,AD1475)</f>
        <v>692.06</v>
      </c>
      <c r="M1475" s="38">
        <f t="shared" si="3141"/>
        <v>886</v>
      </c>
      <c r="N1475" s="38">
        <f t="shared" si="3018"/>
        <v>692.06</v>
      </c>
      <c r="O1475" s="38">
        <f t="shared" si="3019"/>
        <v>886</v>
      </c>
      <c r="P1475" s="39"/>
      <c r="Q1475" s="39"/>
      <c r="R1475" s="39"/>
      <c r="S1475" s="39"/>
      <c r="T1475" s="39"/>
      <c r="U1475" s="39"/>
      <c r="V1475" s="39"/>
      <c r="W1475" s="39"/>
      <c r="X1475" s="39"/>
      <c r="Y1475" s="39"/>
      <c r="Z1475" s="39"/>
      <c r="AA1475" s="39"/>
      <c r="AB1475" s="39"/>
      <c r="AC1475" s="39"/>
      <c r="AD1475" s="40"/>
      <c r="AE1475" s="40"/>
      <c r="AF1475" s="41">
        <f t="shared" si="2745"/>
        <v>0</v>
      </c>
      <c r="AG1475" s="42"/>
    </row>
    <row r="1476" spans="1:33" ht="13.8">
      <c r="A1476" s="30" t="s">
        <v>6213</v>
      </c>
      <c r="B1476" s="30" t="s">
        <v>6214</v>
      </c>
      <c r="C1476" s="43"/>
      <c r="D1476" s="44"/>
      <c r="E1476" s="44"/>
      <c r="F1476" s="35">
        <f t="shared" si="3138"/>
        <v>0</v>
      </c>
      <c r="G1476" s="35">
        <f t="shared" si="3139"/>
        <v>0</v>
      </c>
      <c r="H1476" s="35">
        <f t="shared" si="2710"/>
        <v>0</v>
      </c>
      <c r="I1476" s="21">
        <f t="shared" si="3109"/>
        <v>28</v>
      </c>
      <c r="J1476" s="37">
        <f t="shared" ref="J1476:K1476" si="3142">MAX(N1476,P1476,R1476,T1476,V1476,X1476,Z1476,AB1476,AD1476)</f>
        <v>692.06</v>
      </c>
      <c r="K1476" s="37">
        <f t="shared" si="3142"/>
        <v>886</v>
      </c>
      <c r="L1476" s="38">
        <f t="shared" ref="L1476:M1476" si="3143">MIN(N1476,P1476,R1476,T1476,V1476,X1476,Z1476,AB1476,AD1476)</f>
        <v>692.06</v>
      </c>
      <c r="M1476" s="38">
        <f t="shared" si="3143"/>
        <v>886</v>
      </c>
      <c r="N1476" s="38">
        <f t="shared" si="3018"/>
        <v>692.06</v>
      </c>
      <c r="O1476" s="38">
        <f t="shared" si="3019"/>
        <v>886</v>
      </c>
      <c r="P1476" s="39"/>
      <c r="Q1476" s="39"/>
      <c r="R1476" s="39"/>
      <c r="S1476" s="39"/>
      <c r="T1476" s="39"/>
      <c r="U1476" s="39"/>
      <c r="V1476" s="39"/>
      <c r="W1476" s="39"/>
      <c r="X1476" s="39"/>
      <c r="Y1476" s="39"/>
      <c r="Z1476" s="39"/>
      <c r="AA1476" s="39"/>
      <c r="AB1476" s="39"/>
      <c r="AC1476" s="39"/>
      <c r="AD1476" s="40"/>
      <c r="AE1476" s="40"/>
      <c r="AF1476" s="41">
        <f t="shared" si="2745"/>
        <v>0</v>
      </c>
      <c r="AG1476" s="42"/>
    </row>
    <row r="1477" spans="1:33" ht="13.8">
      <c r="A1477" s="30" t="s">
        <v>6215</v>
      </c>
      <c r="B1477" s="30" t="s">
        <v>6216</v>
      </c>
      <c r="C1477" s="43"/>
      <c r="D1477" s="44"/>
      <c r="E1477" s="44"/>
      <c r="F1477" s="35">
        <f t="shared" si="3138"/>
        <v>0</v>
      </c>
      <c r="G1477" s="35">
        <f t="shared" si="3139"/>
        <v>0</v>
      </c>
      <c r="H1477" s="35">
        <f t="shared" si="2710"/>
        <v>0</v>
      </c>
      <c r="I1477" s="21">
        <f t="shared" si="3109"/>
        <v>28</v>
      </c>
      <c r="J1477" s="37">
        <f t="shared" ref="J1477:K1477" si="3144">MAX(N1477,P1477,R1477,T1477,V1477,X1477,Z1477,AB1477,AD1477)</f>
        <v>160.19999999999999</v>
      </c>
      <c r="K1477" s="37">
        <f t="shared" si="3144"/>
        <v>205</v>
      </c>
      <c r="L1477" s="38">
        <f t="shared" ref="L1477:M1477" si="3145">MIN(N1477,P1477,R1477,T1477,V1477,X1477,Z1477,AB1477,AD1477)</f>
        <v>160.19999999999999</v>
      </c>
      <c r="M1477" s="38">
        <f t="shared" si="3145"/>
        <v>205</v>
      </c>
      <c r="N1477" s="38">
        <f t="shared" si="3018"/>
        <v>160.19999999999999</v>
      </c>
      <c r="O1477" s="38">
        <f t="shared" si="3019"/>
        <v>205</v>
      </c>
      <c r="P1477" s="39"/>
      <c r="Q1477" s="39"/>
      <c r="R1477" s="39"/>
      <c r="S1477" s="39"/>
      <c r="T1477" s="39"/>
      <c r="U1477" s="39"/>
      <c r="V1477" s="39"/>
      <c r="W1477" s="39"/>
      <c r="X1477" s="39"/>
      <c r="Y1477" s="39"/>
      <c r="Z1477" s="39"/>
      <c r="AA1477" s="39"/>
      <c r="AB1477" s="39"/>
      <c r="AC1477" s="39"/>
      <c r="AD1477" s="40"/>
      <c r="AE1477" s="40"/>
      <c r="AF1477" s="41">
        <f t="shared" si="2745"/>
        <v>0</v>
      </c>
      <c r="AG1477" s="42"/>
    </row>
    <row r="1478" spans="1:33" ht="13.8">
      <c r="A1478" s="30" t="s">
        <v>6217</v>
      </c>
      <c r="B1478" s="30" t="s">
        <v>6218</v>
      </c>
      <c r="C1478" s="43"/>
      <c r="D1478" s="44"/>
      <c r="E1478" s="44"/>
      <c r="F1478" s="35">
        <f t="shared" si="3138"/>
        <v>0</v>
      </c>
      <c r="G1478" s="35">
        <f t="shared" si="3139"/>
        <v>0</v>
      </c>
      <c r="H1478" s="35">
        <f t="shared" si="2710"/>
        <v>0</v>
      </c>
      <c r="I1478" s="21">
        <f t="shared" si="3109"/>
        <v>28</v>
      </c>
      <c r="J1478" s="37">
        <f t="shared" ref="J1478:K1478" si="3146">MAX(N1478,P1478,R1478,T1478,V1478,X1478,Z1478,AB1478,AD1478)</f>
        <v>64.08</v>
      </c>
      <c r="K1478" s="37">
        <f t="shared" si="3146"/>
        <v>82</v>
      </c>
      <c r="L1478" s="38">
        <f t="shared" ref="L1478:M1478" si="3147">MIN(N1478,P1478,R1478,T1478,V1478,X1478,Z1478,AB1478,AD1478)</f>
        <v>64.08</v>
      </c>
      <c r="M1478" s="38">
        <f t="shared" si="3147"/>
        <v>82</v>
      </c>
      <c r="N1478" s="38">
        <f t="shared" si="3018"/>
        <v>64.08</v>
      </c>
      <c r="O1478" s="38">
        <f t="shared" si="3019"/>
        <v>82</v>
      </c>
      <c r="P1478" s="39"/>
      <c r="Q1478" s="39"/>
      <c r="R1478" s="39"/>
      <c r="S1478" s="39"/>
      <c r="T1478" s="39"/>
      <c r="U1478" s="39"/>
      <c r="V1478" s="39"/>
      <c r="W1478" s="39"/>
      <c r="X1478" s="39"/>
      <c r="Y1478" s="39"/>
      <c r="Z1478" s="39"/>
      <c r="AA1478" s="39"/>
      <c r="AB1478" s="39"/>
      <c r="AC1478" s="39"/>
      <c r="AD1478" s="40"/>
      <c r="AE1478" s="40"/>
      <c r="AF1478" s="41">
        <f t="shared" si="2745"/>
        <v>0</v>
      </c>
      <c r="AG1478" s="42"/>
    </row>
    <row r="1479" spans="1:33" ht="13.8">
      <c r="A1479" s="30" t="s">
        <v>879</v>
      </c>
      <c r="B1479" s="30" t="s">
        <v>880</v>
      </c>
      <c r="C1479" s="43"/>
      <c r="D1479" s="44"/>
      <c r="E1479" s="44">
        <v>1</v>
      </c>
      <c r="F1479" s="35">
        <f t="shared" si="3138"/>
        <v>0</v>
      </c>
      <c r="G1479" s="35">
        <f t="shared" si="3139"/>
        <v>1</v>
      </c>
      <c r="H1479" s="35">
        <f t="shared" si="2710"/>
        <v>0</v>
      </c>
      <c r="I1479" s="21">
        <v>18</v>
      </c>
      <c r="J1479" s="37">
        <f t="shared" ref="J1479:K1479" si="3148">MAX(N1479,P1479,R1479,T1479,V1479,X1479,Z1479,AB1479,AD1479)</f>
        <v>416.52</v>
      </c>
      <c r="K1479" s="37">
        <f t="shared" si="3148"/>
        <v>533</v>
      </c>
      <c r="L1479" s="38">
        <f t="shared" ref="L1479:M1479" si="3149">MIN(N1479,P1479,R1479,T1479,V1479,X1479,Z1479,AB1479,AD1479)</f>
        <v>416.52</v>
      </c>
      <c r="M1479" s="38">
        <f t="shared" si="3149"/>
        <v>533</v>
      </c>
      <c r="N1479" s="38">
        <f t="shared" si="3018"/>
        <v>416.52</v>
      </c>
      <c r="O1479" s="38">
        <f t="shared" si="3019"/>
        <v>533</v>
      </c>
      <c r="P1479" s="39"/>
      <c r="Q1479" s="39"/>
      <c r="R1479" s="39"/>
      <c r="S1479" s="39"/>
      <c r="T1479" s="39"/>
      <c r="U1479" s="39"/>
      <c r="V1479" s="39"/>
      <c r="W1479" s="39"/>
      <c r="X1479" s="39"/>
      <c r="Y1479" s="39"/>
      <c r="Z1479" s="39"/>
      <c r="AA1479" s="39"/>
      <c r="AB1479" s="39"/>
      <c r="AC1479" s="39"/>
      <c r="AD1479" s="40"/>
      <c r="AE1479" s="40"/>
      <c r="AF1479" s="41">
        <f t="shared" si="2745"/>
        <v>0</v>
      </c>
      <c r="AG1479" s="42"/>
    </row>
    <row r="1480" spans="1:33" ht="13.8">
      <c r="A1480" s="30" t="s">
        <v>6219</v>
      </c>
      <c r="B1480" s="30" t="s">
        <v>6220</v>
      </c>
      <c r="C1480" s="43"/>
      <c r="D1480" s="44"/>
      <c r="E1480" s="44"/>
      <c r="F1480" s="35">
        <f t="shared" si="3138"/>
        <v>0</v>
      </c>
      <c r="G1480" s="35">
        <f t="shared" si="3139"/>
        <v>0</v>
      </c>
      <c r="H1480" s="35">
        <f t="shared" si="2710"/>
        <v>0</v>
      </c>
      <c r="I1480" s="21">
        <f t="shared" ref="I1480:I1488" si="3150">VLOOKUP(A1480,Old_Inventory,9,FALSE)</f>
        <v>28</v>
      </c>
      <c r="J1480" s="37">
        <f t="shared" ref="J1480:K1480" si="3151">MAX(N1480,P1480,R1480,T1480,V1480,X1480,Z1480,AB1480,AD1480)</f>
        <v>6.41</v>
      </c>
      <c r="K1480" s="37">
        <f t="shared" si="3151"/>
        <v>8</v>
      </c>
      <c r="L1480" s="38">
        <f t="shared" ref="L1480:M1480" si="3152">MIN(N1480,P1480,R1480,T1480,V1480,X1480,Z1480,AB1480,AD1480)</f>
        <v>6.41</v>
      </c>
      <c r="M1480" s="38">
        <f t="shared" si="3152"/>
        <v>8</v>
      </c>
      <c r="N1480" s="38">
        <f t="shared" ref="N1480:N1543" si="3153">VLOOKUP(A1480,Inv_bef,5,FALSE)</f>
        <v>6.41</v>
      </c>
      <c r="O1480" s="38">
        <f t="shared" ref="O1480:O1543" si="3154">VLOOKUP(A1480,Inv_bef,6,FALSE)</f>
        <v>8</v>
      </c>
      <c r="P1480" s="39"/>
      <c r="Q1480" s="39"/>
      <c r="R1480" s="39"/>
      <c r="S1480" s="39"/>
      <c r="T1480" s="39"/>
      <c r="U1480" s="39"/>
      <c r="V1480" s="39"/>
      <c r="W1480" s="39"/>
      <c r="X1480" s="39"/>
      <c r="Y1480" s="39"/>
      <c r="Z1480" s="39"/>
      <c r="AA1480" s="39"/>
      <c r="AB1480" s="39"/>
      <c r="AC1480" s="39"/>
      <c r="AD1480" s="40"/>
      <c r="AE1480" s="40"/>
      <c r="AF1480" s="41">
        <f t="shared" si="2745"/>
        <v>0</v>
      </c>
      <c r="AG1480" s="42"/>
    </row>
    <row r="1481" spans="1:33" ht="13.8">
      <c r="A1481" s="30" t="s">
        <v>6221</v>
      </c>
      <c r="B1481" s="30" t="s">
        <v>6222</v>
      </c>
      <c r="C1481" s="43"/>
      <c r="D1481" s="44"/>
      <c r="E1481" s="44"/>
      <c r="F1481" s="35">
        <f t="shared" si="3138"/>
        <v>0</v>
      </c>
      <c r="G1481" s="35">
        <f t="shared" si="3139"/>
        <v>0</v>
      </c>
      <c r="H1481" s="35">
        <f t="shared" si="2710"/>
        <v>0</v>
      </c>
      <c r="I1481" s="21">
        <f t="shared" si="3150"/>
        <v>28</v>
      </c>
      <c r="J1481" s="37">
        <f t="shared" ref="J1481:K1481" si="3155">MAX(N1481,P1481,R1481,T1481,V1481,X1481,Z1481,AB1481,AD1481)</f>
        <v>6.41</v>
      </c>
      <c r="K1481" s="37">
        <f t="shared" si="3155"/>
        <v>8</v>
      </c>
      <c r="L1481" s="38">
        <f t="shared" ref="L1481:M1481" si="3156">MIN(N1481,P1481,R1481,T1481,V1481,X1481,Z1481,AB1481,AD1481)</f>
        <v>6.41</v>
      </c>
      <c r="M1481" s="38">
        <f t="shared" si="3156"/>
        <v>8</v>
      </c>
      <c r="N1481" s="38">
        <f t="shared" si="3153"/>
        <v>6.41</v>
      </c>
      <c r="O1481" s="38">
        <f t="shared" si="3154"/>
        <v>8</v>
      </c>
      <c r="P1481" s="39"/>
      <c r="Q1481" s="39"/>
      <c r="R1481" s="39"/>
      <c r="S1481" s="39"/>
      <c r="T1481" s="39"/>
      <c r="U1481" s="39"/>
      <c r="V1481" s="39"/>
      <c r="W1481" s="39"/>
      <c r="X1481" s="39"/>
      <c r="Y1481" s="39"/>
      <c r="Z1481" s="39"/>
      <c r="AA1481" s="39"/>
      <c r="AB1481" s="39"/>
      <c r="AC1481" s="39"/>
      <c r="AD1481" s="40"/>
      <c r="AE1481" s="40"/>
      <c r="AF1481" s="41">
        <f t="shared" si="2745"/>
        <v>0</v>
      </c>
      <c r="AG1481" s="42"/>
    </row>
    <row r="1482" spans="1:33" ht="13.8">
      <c r="A1482" s="30" t="s">
        <v>6223</v>
      </c>
      <c r="B1482" s="30" t="s">
        <v>6224</v>
      </c>
      <c r="C1482" s="43"/>
      <c r="D1482" s="44"/>
      <c r="E1482" s="44"/>
      <c r="F1482" s="35">
        <f t="shared" si="3138"/>
        <v>0</v>
      </c>
      <c r="G1482" s="35">
        <f t="shared" si="3139"/>
        <v>0</v>
      </c>
      <c r="H1482" s="35">
        <f t="shared" si="2710"/>
        <v>0</v>
      </c>
      <c r="I1482" s="21">
        <f t="shared" si="3150"/>
        <v>28</v>
      </c>
      <c r="J1482" s="37">
        <f t="shared" ref="J1482:K1482" si="3157">MAX(N1482,P1482,R1482,T1482,V1482,X1482,Z1482,AB1482,AD1482)</f>
        <v>358.85</v>
      </c>
      <c r="K1482" s="37">
        <f t="shared" si="3157"/>
        <v>459</v>
      </c>
      <c r="L1482" s="38">
        <f t="shared" ref="L1482:M1482" si="3158">MIN(N1482,P1482,R1482,T1482,V1482,X1482,Z1482,AB1482,AD1482)</f>
        <v>358.85</v>
      </c>
      <c r="M1482" s="38">
        <f t="shared" si="3158"/>
        <v>459</v>
      </c>
      <c r="N1482" s="38">
        <f t="shared" si="3153"/>
        <v>358.85</v>
      </c>
      <c r="O1482" s="38">
        <f t="shared" si="3154"/>
        <v>459</v>
      </c>
      <c r="P1482" s="39"/>
      <c r="Q1482" s="39"/>
      <c r="R1482" s="39"/>
      <c r="S1482" s="39"/>
      <c r="T1482" s="39"/>
      <c r="U1482" s="39"/>
      <c r="V1482" s="39"/>
      <c r="W1482" s="39"/>
      <c r="X1482" s="39"/>
      <c r="Y1482" s="39"/>
      <c r="Z1482" s="39"/>
      <c r="AA1482" s="39"/>
      <c r="AB1482" s="39"/>
      <c r="AC1482" s="39"/>
      <c r="AD1482" s="40"/>
      <c r="AE1482" s="40"/>
      <c r="AF1482" s="41">
        <f t="shared" si="2745"/>
        <v>0</v>
      </c>
      <c r="AG1482" s="42"/>
    </row>
    <row r="1483" spans="1:33" ht="13.8">
      <c r="A1483" s="30" t="s">
        <v>6225</v>
      </c>
      <c r="B1483" s="30" t="s">
        <v>6226</v>
      </c>
      <c r="C1483" s="43"/>
      <c r="D1483" s="44"/>
      <c r="E1483" s="44"/>
      <c r="F1483" s="35">
        <f t="shared" si="3138"/>
        <v>0</v>
      </c>
      <c r="G1483" s="35">
        <f t="shared" si="3139"/>
        <v>0</v>
      </c>
      <c r="H1483" s="35">
        <f t="shared" si="2710"/>
        <v>0</v>
      </c>
      <c r="I1483" s="21">
        <f t="shared" si="3150"/>
        <v>28</v>
      </c>
      <c r="J1483" s="37">
        <f t="shared" ref="J1483:K1483" si="3159">MAX(N1483,P1483,R1483,T1483,V1483,X1483,Z1483,AB1483,AD1483)</f>
        <v>288.36</v>
      </c>
      <c r="K1483" s="37">
        <f t="shared" si="3159"/>
        <v>369</v>
      </c>
      <c r="L1483" s="38">
        <f t="shared" ref="L1483:M1483" si="3160">MIN(N1483,P1483,R1483,T1483,V1483,X1483,Z1483,AB1483,AD1483)</f>
        <v>288.36</v>
      </c>
      <c r="M1483" s="38">
        <f t="shared" si="3160"/>
        <v>369</v>
      </c>
      <c r="N1483" s="38">
        <f t="shared" si="3153"/>
        <v>288.36</v>
      </c>
      <c r="O1483" s="38">
        <f t="shared" si="3154"/>
        <v>369</v>
      </c>
      <c r="P1483" s="39"/>
      <c r="Q1483" s="39"/>
      <c r="R1483" s="39"/>
      <c r="S1483" s="39"/>
      <c r="T1483" s="39"/>
      <c r="U1483" s="39"/>
      <c r="V1483" s="39"/>
      <c r="W1483" s="39"/>
      <c r="X1483" s="39"/>
      <c r="Y1483" s="39"/>
      <c r="Z1483" s="39"/>
      <c r="AA1483" s="39"/>
      <c r="AB1483" s="39"/>
      <c r="AC1483" s="39"/>
      <c r="AD1483" s="40"/>
      <c r="AE1483" s="40"/>
      <c r="AF1483" s="41">
        <f t="shared" si="2745"/>
        <v>0</v>
      </c>
      <c r="AG1483" s="42"/>
    </row>
    <row r="1484" spans="1:33" ht="13.8">
      <c r="A1484" s="30" t="s">
        <v>6227</v>
      </c>
      <c r="B1484" s="30" t="s">
        <v>6228</v>
      </c>
      <c r="C1484" s="43"/>
      <c r="D1484" s="44"/>
      <c r="E1484" s="44"/>
      <c r="F1484" s="35">
        <f t="shared" si="3138"/>
        <v>0</v>
      </c>
      <c r="G1484" s="35">
        <f t="shared" si="3139"/>
        <v>0</v>
      </c>
      <c r="H1484" s="35">
        <f t="shared" si="2710"/>
        <v>0</v>
      </c>
      <c r="I1484" s="21">
        <f t="shared" si="3150"/>
        <v>28</v>
      </c>
      <c r="J1484" s="37">
        <f t="shared" ref="J1484:K1484" si="3161">MAX(N1484,P1484,R1484,T1484,V1484,X1484,Z1484,AB1484,AD1484)</f>
        <v>153.79</v>
      </c>
      <c r="K1484" s="37">
        <f t="shared" si="3161"/>
        <v>197</v>
      </c>
      <c r="L1484" s="38">
        <f t="shared" ref="L1484:M1484" si="3162">MIN(N1484,P1484,R1484,T1484,V1484,X1484,Z1484,AB1484,AD1484)</f>
        <v>153.79</v>
      </c>
      <c r="M1484" s="38">
        <f t="shared" si="3162"/>
        <v>197</v>
      </c>
      <c r="N1484" s="38">
        <f t="shared" si="3153"/>
        <v>153.79</v>
      </c>
      <c r="O1484" s="38">
        <f t="shared" si="3154"/>
        <v>197</v>
      </c>
      <c r="P1484" s="39"/>
      <c r="Q1484" s="39"/>
      <c r="R1484" s="39"/>
      <c r="S1484" s="39"/>
      <c r="T1484" s="39"/>
      <c r="U1484" s="39"/>
      <c r="V1484" s="39"/>
      <c r="W1484" s="39"/>
      <c r="X1484" s="39"/>
      <c r="Y1484" s="39"/>
      <c r="Z1484" s="39"/>
      <c r="AA1484" s="39"/>
      <c r="AB1484" s="39"/>
      <c r="AC1484" s="39"/>
      <c r="AD1484" s="40"/>
      <c r="AE1484" s="40"/>
      <c r="AF1484" s="41">
        <f t="shared" si="2745"/>
        <v>0</v>
      </c>
      <c r="AG1484" s="42"/>
    </row>
    <row r="1485" spans="1:33" ht="13.8">
      <c r="A1485" s="30" t="s">
        <v>6229</v>
      </c>
      <c r="B1485" s="30" t="s">
        <v>6230</v>
      </c>
      <c r="C1485" s="43"/>
      <c r="D1485" s="44"/>
      <c r="E1485" s="44"/>
      <c r="F1485" s="35">
        <f t="shared" si="3138"/>
        <v>0</v>
      </c>
      <c r="G1485" s="35">
        <f t="shared" si="3139"/>
        <v>0</v>
      </c>
      <c r="H1485" s="35">
        <f t="shared" si="2710"/>
        <v>0</v>
      </c>
      <c r="I1485" s="21">
        <f t="shared" si="3150"/>
        <v>28</v>
      </c>
      <c r="J1485" s="37">
        <f t="shared" ref="J1485:K1485" si="3163">MAX(N1485,P1485,R1485,T1485,V1485,X1485,Z1485,AB1485,AD1485)</f>
        <v>711.29</v>
      </c>
      <c r="K1485" s="37">
        <f t="shared" si="3163"/>
        <v>910</v>
      </c>
      <c r="L1485" s="38">
        <f t="shared" ref="L1485:M1485" si="3164">MIN(N1485,P1485,R1485,T1485,V1485,X1485,Z1485,AB1485,AD1485)</f>
        <v>711.29</v>
      </c>
      <c r="M1485" s="38">
        <f t="shared" si="3164"/>
        <v>910</v>
      </c>
      <c r="N1485" s="38">
        <f t="shared" si="3153"/>
        <v>711.29</v>
      </c>
      <c r="O1485" s="38">
        <f t="shared" si="3154"/>
        <v>910</v>
      </c>
      <c r="P1485" s="39"/>
      <c r="Q1485" s="39"/>
      <c r="R1485" s="39"/>
      <c r="S1485" s="39"/>
      <c r="T1485" s="39"/>
      <c r="U1485" s="39"/>
      <c r="V1485" s="39"/>
      <c r="W1485" s="39"/>
      <c r="X1485" s="39"/>
      <c r="Y1485" s="39"/>
      <c r="Z1485" s="39"/>
      <c r="AA1485" s="39"/>
      <c r="AB1485" s="39"/>
      <c r="AC1485" s="39"/>
      <c r="AD1485" s="40"/>
      <c r="AE1485" s="40"/>
      <c r="AF1485" s="41">
        <f t="shared" si="2745"/>
        <v>0</v>
      </c>
      <c r="AG1485" s="42"/>
    </row>
    <row r="1486" spans="1:33" ht="13.8">
      <c r="A1486" s="30" t="s">
        <v>6231</v>
      </c>
      <c r="B1486" s="30" t="s">
        <v>6232</v>
      </c>
      <c r="C1486" s="43"/>
      <c r="D1486" s="44"/>
      <c r="E1486" s="44"/>
      <c r="F1486" s="35">
        <f t="shared" si="3138"/>
        <v>0</v>
      </c>
      <c r="G1486" s="35">
        <f t="shared" si="3139"/>
        <v>0</v>
      </c>
      <c r="H1486" s="35">
        <f t="shared" si="2710"/>
        <v>0</v>
      </c>
      <c r="I1486" s="21">
        <f t="shared" si="3150"/>
        <v>28</v>
      </c>
      <c r="J1486" s="37">
        <f t="shared" ref="J1486:K1486" si="3165">MAX(N1486,P1486,R1486,T1486,V1486,X1486,Z1486,AB1486,AD1486)</f>
        <v>461.38</v>
      </c>
      <c r="K1486" s="37">
        <f t="shared" si="3165"/>
        <v>591</v>
      </c>
      <c r="L1486" s="38">
        <f t="shared" ref="L1486:M1486" si="3166">MIN(N1486,P1486,R1486,T1486,V1486,X1486,Z1486,AB1486,AD1486)</f>
        <v>461.38</v>
      </c>
      <c r="M1486" s="38">
        <f t="shared" si="3166"/>
        <v>591</v>
      </c>
      <c r="N1486" s="38">
        <f t="shared" si="3153"/>
        <v>461.38</v>
      </c>
      <c r="O1486" s="38">
        <f t="shared" si="3154"/>
        <v>591</v>
      </c>
      <c r="P1486" s="39"/>
      <c r="Q1486" s="39"/>
      <c r="R1486" s="39"/>
      <c r="S1486" s="39"/>
      <c r="T1486" s="39"/>
      <c r="U1486" s="39"/>
      <c r="V1486" s="39"/>
      <c r="W1486" s="39"/>
      <c r="X1486" s="39"/>
      <c r="Y1486" s="39"/>
      <c r="Z1486" s="39"/>
      <c r="AA1486" s="39"/>
      <c r="AB1486" s="39"/>
      <c r="AC1486" s="39"/>
      <c r="AD1486" s="40"/>
      <c r="AE1486" s="40"/>
      <c r="AF1486" s="41">
        <f t="shared" si="2745"/>
        <v>0</v>
      </c>
      <c r="AG1486" s="42"/>
    </row>
    <row r="1487" spans="1:33" ht="13.8">
      <c r="A1487" s="30" t="s">
        <v>6233</v>
      </c>
      <c r="B1487" s="30" t="s">
        <v>6234</v>
      </c>
      <c r="C1487" s="43"/>
      <c r="D1487" s="44"/>
      <c r="E1487" s="44"/>
      <c r="F1487" s="35">
        <f t="shared" si="3138"/>
        <v>0</v>
      </c>
      <c r="G1487" s="35">
        <f t="shared" si="3139"/>
        <v>0</v>
      </c>
      <c r="H1487" s="35">
        <f t="shared" si="2710"/>
        <v>0</v>
      </c>
      <c r="I1487" s="21">
        <f t="shared" si="3150"/>
        <v>28</v>
      </c>
      <c r="J1487" s="37">
        <f t="shared" ref="J1487:K1487" si="3167">MAX(N1487,P1487,R1487,T1487,V1487,X1487,Z1487,AB1487,AD1487)</f>
        <v>461.38</v>
      </c>
      <c r="K1487" s="37">
        <f t="shared" si="3167"/>
        <v>591</v>
      </c>
      <c r="L1487" s="38">
        <f t="shared" ref="L1487:M1487" si="3168">MIN(N1487,P1487,R1487,T1487,V1487,X1487,Z1487,AB1487,AD1487)</f>
        <v>461.38</v>
      </c>
      <c r="M1487" s="38">
        <f t="shared" si="3168"/>
        <v>591</v>
      </c>
      <c r="N1487" s="38">
        <f t="shared" si="3153"/>
        <v>461.38</v>
      </c>
      <c r="O1487" s="38">
        <f t="shared" si="3154"/>
        <v>591</v>
      </c>
      <c r="P1487" s="39"/>
      <c r="Q1487" s="39"/>
      <c r="R1487" s="39"/>
      <c r="S1487" s="39"/>
      <c r="T1487" s="39"/>
      <c r="U1487" s="39"/>
      <c r="V1487" s="39"/>
      <c r="W1487" s="39"/>
      <c r="X1487" s="39"/>
      <c r="Y1487" s="39"/>
      <c r="Z1487" s="39"/>
      <c r="AA1487" s="39"/>
      <c r="AB1487" s="39"/>
      <c r="AC1487" s="39"/>
      <c r="AD1487" s="40"/>
      <c r="AE1487" s="40"/>
      <c r="AF1487" s="41">
        <f t="shared" si="2745"/>
        <v>0</v>
      </c>
      <c r="AG1487" s="42"/>
    </row>
    <row r="1488" spans="1:33" ht="13.8">
      <c r="A1488" s="30" t="s">
        <v>6235</v>
      </c>
      <c r="B1488" s="30" t="s">
        <v>6236</v>
      </c>
      <c r="C1488" s="43"/>
      <c r="D1488" s="44"/>
      <c r="E1488" s="44"/>
      <c r="F1488" s="35">
        <f t="shared" si="3138"/>
        <v>0</v>
      </c>
      <c r="G1488" s="35">
        <f t="shared" si="3139"/>
        <v>0</v>
      </c>
      <c r="H1488" s="35">
        <f t="shared" si="2710"/>
        <v>0</v>
      </c>
      <c r="I1488" s="21">
        <f t="shared" si="3150"/>
        <v>28</v>
      </c>
      <c r="J1488" s="37">
        <f t="shared" ref="J1488:K1488" si="3169">MAX(N1488,P1488,R1488,T1488,V1488,X1488,Z1488,AB1488,AD1488)</f>
        <v>608.76</v>
      </c>
      <c r="K1488" s="37">
        <f t="shared" si="3169"/>
        <v>779</v>
      </c>
      <c r="L1488" s="38">
        <f t="shared" ref="L1488:M1488" si="3170">MIN(N1488,P1488,R1488,T1488,V1488,X1488,Z1488,AB1488,AD1488)</f>
        <v>608.76</v>
      </c>
      <c r="M1488" s="38">
        <f t="shared" si="3170"/>
        <v>779</v>
      </c>
      <c r="N1488" s="38">
        <f t="shared" si="3153"/>
        <v>608.76</v>
      </c>
      <c r="O1488" s="38">
        <f t="shared" si="3154"/>
        <v>779</v>
      </c>
      <c r="P1488" s="39"/>
      <c r="Q1488" s="39"/>
      <c r="R1488" s="39"/>
      <c r="S1488" s="39"/>
      <c r="T1488" s="39"/>
      <c r="U1488" s="39"/>
      <c r="V1488" s="39"/>
      <c r="W1488" s="39"/>
      <c r="X1488" s="39"/>
      <c r="Y1488" s="39"/>
      <c r="Z1488" s="39"/>
      <c r="AA1488" s="39"/>
      <c r="AB1488" s="39"/>
      <c r="AC1488" s="39"/>
      <c r="AD1488" s="40"/>
      <c r="AE1488" s="40"/>
      <c r="AF1488" s="41">
        <f t="shared" si="2745"/>
        <v>0</v>
      </c>
      <c r="AG1488" s="42"/>
    </row>
    <row r="1489" spans="1:33" ht="13.8">
      <c r="A1489" s="30" t="s">
        <v>2208</v>
      </c>
      <c r="B1489" s="30" t="s">
        <v>2209</v>
      </c>
      <c r="C1489" s="43"/>
      <c r="D1489" s="44"/>
      <c r="E1489" s="44">
        <v>1</v>
      </c>
      <c r="F1489" s="35">
        <f t="shared" si="3138"/>
        <v>0</v>
      </c>
      <c r="G1489" s="35">
        <f t="shared" si="3139"/>
        <v>0</v>
      </c>
      <c r="H1489" s="35">
        <f t="shared" si="2710"/>
        <v>1</v>
      </c>
      <c r="I1489" s="17">
        <v>18</v>
      </c>
      <c r="J1489" s="37">
        <f t="shared" ref="J1489:K1489" si="3171">MAX(N1489,P1489,R1489,T1489,V1489,X1489,Z1489,AB1489,AD1489)</f>
        <v>563.9</v>
      </c>
      <c r="K1489" s="37">
        <f t="shared" si="3171"/>
        <v>722</v>
      </c>
      <c r="L1489" s="38">
        <f t="shared" ref="L1489:M1489" si="3172">MIN(N1489,P1489,R1489,T1489,V1489,X1489,Z1489,AB1489,AD1489)</f>
        <v>506</v>
      </c>
      <c r="M1489" s="38">
        <f t="shared" si="3172"/>
        <v>598</v>
      </c>
      <c r="N1489" s="38">
        <f t="shared" si="3153"/>
        <v>563.9</v>
      </c>
      <c r="O1489" s="38">
        <f t="shared" si="3154"/>
        <v>722</v>
      </c>
      <c r="P1489" s="39"/>
      <c r="Q1489" s="39"/>
      <c r="R1489" s="39">
        <f t="shared" ref="R1489:R1496" si="3173">VLOOKUP(A1489,Primus,9,FALSE)</f>
        <v>506</v>
      </c>
      <c r="S1489" s="39">
        <f t="shared" ref="S1489:S1496" si="3174">VLOOKUP(A1489,Primus,11,FALSE)</f>
        <v>598</v>
      </c>
      <c r="T1489" s="39"/>
      <c r="U1489" s="39"/>
      <c r="V1489" s="39"/>
      <c r="W1489" s="39"/>
      <c r="X1489" s="39"/>
      <c r="Y1489" s="39"/>
      <c r="Z1489" s="39"/>
      <c r="AA1489" s="39"/>
      <c r="AB1489" s="39"/>
      <c r="AC1489" s="39"/>
      <c r="AD1489" s="40"/>
      <c r="AE1489" s="40"/>
      <c r="AF1489" s="41">
        <f t="shared" si="2745"/>
        <v>-1</v>
      </c>
      <c r="AG1489" s="42"/>
    </row>
    <row r="1490" spans="1:33" ht="13.8">
      <c r="A1490" s="30" t="s">
        <v>2212</v>
      </c>
      <c r="B1490" s="30" t="s">
        <v>2213</v>
      </c>
      <c r="C1490" s="43"/>
      <c r="D1490" s="44"/>
      <c r="E1490" s="44">
        <v>1</v>
      </c>
      <c r="F1490" s="35">
        <f t="shared" si="3138"/>
        <v>0</v>
      </c>
      <c r="G1490" s="35">
        <f t="shared" si="3139"/>
        <v>0</v>
      </c>
      <c r="H1490" s="35">
        <f t="shared" si="2710"/>
        <v>1</v>
      </c>
      <c r="I1490" s="17">
        <v>18</v>
      </c>
      <c r="J1490" s="37">
        <f t="shared" ref="J1490:K1490" si="3175">MAX(N1490,P1490,R1490,T1490,V1490,X1490,Z1490,AB1490,AD1490)</f>
        <v>551.09</v>
      </c>
      <c r="K1490" s="37">
        <f t="shared" si="3175"/>
        <v>705</v>
      </c>
      <c r="L1490" s="38">
        <f t="shared" ref="L1490:M1490" si="3176">MIN(N1490,P1490,R1490,T1490,V1490,X1490,Z1490,AB1490,AD1490)</f>
        <v>518</v>
      </c>
      <c r="M1490" s="38">
        <f t="shared" si="3176"/>
        <v>612</v>
      </c>
      <c r="N1490" s="38">
        <f t="shared" si="3153"/>
        <v>551.09</v>
      </c>
      <c r="O1490" s="38">
        <f t="shared" si="3154"/>
        <v>705</v>
      </c>
      <c r="P1490" s="39"/>
      <c r="Q1490" s="39"/>
      <c r="R1490" s="39">
        <f t="shared" si="3173"/>
        <v>518</v>
      </c>
      <c r="S1490" s="39">
        <f t="shared" si="3174"/>
        <v>612</v>
      </c>
      <c r="T1490" s="39"/>
      <c r="U1490" s="39"/>
      <c r="V1490" s="39"/>
      <c r="W1490" s="39"/>
      <c r="X1490" s="39"/>
      <c r="Y1490" s="39"/>
      <c r="Z1490" s="39"/>
      <c r="AA1490" s="39"/>
      <c r="AB1490" s="39"/>
      <c r="AC1490" s="39"/>
      <c r="AD1490" s="40"/>
      <c r="AE1490" s="40"/>
      <c r="AF1490" s="41">
        <f t="shared" si="2745"/>
        <v>-1</v>
      </c>
      <c r="AG1490" s="42"/>
    </row>
    <row r="1491" spans="1:33" ht="27.6">
      <c r="A1491" s="30" t="s">
        <v>2214</v>
      </c>
      <c r="B1491" s="30" t="s">
        <v>2215</v>
      </c>
      <c r="C1491" s="43"/>
      <c r="D1491" s="44"/>
      <c r="E1491" s="44"/>
      <c r="F1491" s="35">
        <f t="shared" si="3138"/>
        <v>0</v>
      </c>
      <c r="G1491" s="35">
        <f t="shared" si="3139"/>
        <v>0</v>
      </c>
      <c r="H1491" s="35">
        <f t="shared" si="2710"/>
        <v>0</v>
      </c>
      <c r="I1491" s="17">
        <v>18</v>
      </c>
      <c r="J1491" s="37">
        <f t="shared" ref="J1491:K1491" si="3177">MAX(N1491,P1491,R1491,T1491,V1491,X1491,Z1491,AB1491,AD1491)</f>
        <v>1320.05</v>
      </c>
      <c r="K1491" s="37">
        <f t="shared" si="3177"/>
        <v>1690</v>
      </c>
      <c r="L1491" s="38">
        <f t="shared" ref="L1491:M1491" si="3178">MIN(N1491,P1491,R1491,T1491,V1491,X1491,Z1491,AB1491,AD1491)</f>
        <v>1320.05</v>
      </c>
      <c r="M1491" s="38">
        <f t="shared" si="3178"/>
        <v>1690</v>
      </c>
      <c r="N1491" s="38">
        <f t="shared" si="3153"/>
        <v>1320.05</v>
      </c>
      <c r="O1491" s="38">
        <f t="shared" si="3154"/>
        <v>1690</v>
      </c>
      <c r="P1491" s="39"/>
      <c r="Q1491" s="39"/>
      <c r="R1491" s="39" t="str">
        <f t="shared" si="3173"/>
        <v>₹1288.00</v>
      </c>
      <c r="S1491" s="39" t="str">
        <f t="shared" si="3174"/>
        <v>₹1520.00</v>
      </c>
      <c r="T1491" s="39"/>
      <c r="U1491" s="39"/>
      <c r="V1491" s="39"/>
      <c r="W1491" s="39"/>
      <c r="X1491" s="39"/>
      <c r="Y1491" s="39"/>
      <c r="Z1491" s="39"/>
      <c r="AA1491" s="39"/>
      <c r="AB1491" s="39"/>
      <c r="AC1491" s="39"/>
      <c r="AD1491" s="40"/>
      <c r="AE1491" s="40"/>
      <c r="AF1491" s="41">
        <f t="shared" si="2745"/>
        <v>0</v>
      </c>
      <c r="AG1491" s="42"/>
    </row>
    <row r="1492" spans="1:33" ht="27.6">
      <c r="A1492" s="30" t="s">
        <v>2221</v>
      </c>
      <c r="B1492" s="30" t="s">
        <v>2222</v>
      </c>
      <c r="C1492" s="43"/>
      <c r="D1492" s="44"/>
      <c r="E1492" s="44"/>
      <c r="F1492" s="35">
        <f t="shared" si="3138"/>
        <v>0</v>
      </c>
      <c r="G1492" s="35">
        <f t="shared" si="3139"/>
        <v>0</v>
      </c>
      <c r="H1492" s="35">
        <f t="shared" si="2710"/>
        <v>0</v>
      </c>
      <c r="I1492" s="17">
        <v>18</v>
      </c>
      <c r="J1492" s="37">
        <f t="shared" ref="J1492:K1492" si="3179">MAX(N1492,P1492,R1492,T1492,V1492,X1492,Z1492,AB1492,AD1492)</f>
        <v>826.63</v>
      </c>
      <c r="K1492" s="37">
        <f t="shared" si="3179"/>
        <v>1058</v>
      </c>
      <c r="L1492" s="38">
        <f t="shared" ref="L1492:M1492" si="3180">MIN(N1492,P1492,R1492,T1492,V1492,X1492,Z1492,AB1492,AD1492)</f>
        <v>797</v>
      </c>
      <c r="M1492" s="38">
        <f t="shared" si="3180"/>
        <v>941</v>
      </c>
      <c r="N1492" s="38">
        <f t="shared" si="3153"/>
        <v>826.63</v>
      </c>
      <c r="O1492" s="38">
        <f t="shared" si="3154"/>
        <v>1058</v>
      </c>
      <c r="P1492" s="39"/>
      <c r="Q1492" s="39"/>
      <c r="R1492" s="39">
        <f t="shared" si="3173"/>
        <v>797</v>
      </c>
      <c r="S1492" s="39">
        <f t="shared" si="3174"/>
        <v>941</v>
      </c>
      <c r="T1492" s="39"/>
      <c r="U1492" s="39"/>
      <c r="V1492" s="39"/>
      <c r="W1492" s="39"/>
      <c r="X1492" s="39"/>
      <c r="Y1492" s="39"/>
      <c r="Z1492" s="39"/>
      <c r="AA1492" s="39"/>
      <c r="AB1492" s="39"/>
      <c r="AC1492" s="39"/>
      <c r="AD1492" s="40"/>
      <c r="AE1492" s="40"/>
      <c r="AF1492" s="41">
        <f t="shared" si="2745"/>
        <v>0</v>
      </c>
      <c r="AG1492" s="42"/>
    </row>
    <row r="1493" spans="1:33" ht="27.6">
      <c r="A1493" s="30" t="s">
        <v>2226</v>
      </c>
      <c r="B1493" s="30" t="s">
        <v>2227</v>
      </c>
      <c r="C1493" s="43"/>
      <c r="D1493" s="44"/>
      <c r="E1493" s="44"/>
      <c r="F1493" s="35">
        <f t="shared" si="3138"/>
        <v>0</v>
      </c>
      <c r="G1493" s="35">
        <f t="shared" si="3139"/>
        <v>0</v>
      </c>
      <c r="H1493" s="35">
        <f t="shared" si="2710"/>
        <v>0</v>
      </c>
      <c r="I1493" s="17">
        <v>18</v>
      </c>
      <c r="J1493" s="37">
        <f t="shared" ref="J1493:K1493" si="3181">MAX(N1493,P1493,R1493,T1493,V1493,X1493,Z1493,AB1493,AD1493)</f>
        <v>833.04</v>
      </c>
      <c r="K1493" s="37">
        <f t="shared" si="3181"/>
        <v>1066</v>
      </c>
      <c r="L1493" s="38">
        <f t="shared" ref="L1493:M1493" si="3182">MIN(N1493,P1493,R1493,T1493,V1493,X1493,Z1493,AB1493,AD1493)</f>
        <v>811</v>
      </c>
      <c r="M1493" s="38">
        <f t="shared" si="3182"/>
        <v>957</v>
      </c>
      <c r="N1493" s="38">
        <f t="shared" si="3153"/>
        <v>833.04</v>
      </c>
      <c r="O1493" s="38">
        <f t="shared" si="3154"/>
        <v>1066</v>
      </c>
      <c r="P1493" s="39"/>
      <c r="Q1493" s="39"/>
      <c r="R1493" s="39">
        <f t="shared" si="3173"/>
        <v>811</v>
      </c>
      <c r="S1493" s="39">
        <f t="shared" si="3174"/>
        <v>957</v>
      </c>
      <c r="T1493" s="39"/>
      <c r="U1493" s="39"/>
      <c r="V1493" s="39"/>
      <c r="W1493" s="39"/>
      <c r="X1493" s="39"/>
      <c r="Y1493" s="39"/>
      <c r="Z1493" s="39"/>
      <c r="AA1493" s="39"/>
      <c r="AB1493" s="39"/>
      <c r="AC1493" s="39"/>
      <c r="AD1493" s="40"/>
      <c r="AE1493" s="40"/>
      <c r="AF1493" s="41">
        <f t="shared" si="2745"/>
        <v>0</v>
      </c>
      <c r="AG1493" s="42"/>
    </row>
    <row r="1494" spans="1:33" ht="27.6">
      <c r="A1494" s="30" t="s">
        <v>2228</v>
      </c>
      <c r="B1494" s="30" t="s">
        <v>2229</v>
      </c>
      <c r="C1494" s="43"/>
      <c r="D1494" s="44"/>
      <c r="E1494" s="44"/>
      <c r="F1494" s="35">
        <f t="shared" si="3138"/>
        <v>0</v>
      </c>
      <c r="G1494" s="35">
        <f t="shared" si="3139"/>
        <v>0</v>
      </c>
      <c r="H1494" s="35">
        <f t="shared" si="2710"/>
        <v>0</v>
      </c>
      <c r="I1494" s="17">
        <v>18</v>
      </c>
      <c r="J1494" s="37">
        <f t="shared" ref="J1494:K1494" si="3183">MAX(N1494,P1494,R1494,T1494,V1494,X1494,Z1494,AB1494,AD1494)</f>
        <v>781.78</v>
      </c>
      <c r="K1494" s="37">
        <f t="shared" si="3183"/>
        <v>1001</v>
      </c>
      <c r="L1494" s="38">
        <f t="shared" ref="L1494:M1494" si="3184">MIN(N1494,P1494,R1494,T1494,V1494,X1494,Z1494,AB1494,AD1494)</f>
        <v>762</v>
      </c>
      <c r="M1494" s="38">
        <f t="shared" si="3184"/>
        <v>900</v>
      </c>
      <c r="N1494" s="38">
        <f t="shared" si="3153"/>
        <v>781.78</v>
      </c>
      <c r="O1494" s="38">
        <f t="shared" si="3154"/>
        <v>1001</v>
      </c>
      <c r="P1494" s="39"/>
      <c r="Q1494" s="39"/>
      <c r="R1494" s="39">
        <f t="shared" si="3173"/>
        <v>762</v>
      </c>
      <c r="S1494" s="39">
        <f t="shared" si="3174"/>
        <v>900</v>
      </c>
      <c r="T1494" s="39"/>
      <c r="U1494" s="39"/>
      <c r="V1494" s="39"/>
      <c r="W1494" s="39"/>
      <c r="X1494" s="39"/>
      <c r="Y1494" s="39"/>
      <c r="Z1494" s="39"/>
      <c r="AA1494" s="39"/>
      <c r="AB1494" s="39"/>
      <c r="AC1494" s="39"/>
      <c r="AD1494" s="40"/>
      <c r="AE1494" s="40"/>
      <c r="AF1494" s="41">
        <f t="shared" si="2745"/>
        <v>0</v>
      </c>
      <c r="AG1494" s="42"/>
    </row>
    <row r="1495" spans="1:33" ht="27.6">
      <c r="A1495" s="30" t="s">
        <v>2234</v>
      </c>
      <c r="B1495" s="30" t="s">
        <v>2235</v>
      </c>
      <c r="C1495" s="43"/>
      <c r="D1495" s="44"/>
      <c r="E1495" s="44"/>
      <c r="F1495" s="35">
        <f t="shared" si="3138"/>
        <v>0</v>
      </c>
      <c r="G1495" s="35">
        <f t="shared" si="3139"/>
        <v>0</v>
      </c>
      <c r="H1495" s="35">
        <f t="shared" si="2710"/>
        <v>0</v>
      </c>
      <c r="I1495" s="17">
        <v>18</v>
      </c>
      <c r="J1495" s="37">
        <f t="shared" ref="J1495:K1495" si="3185">MAX(N1495,P1495,R1495,T1495,V1495,X1495,Z1495,AB1495,AD1495)</f>
        <v>1198.3</v>
      </c>
      <c r="K1495" s="37">
        <f t="shared" si="3185"/>
        <v>1534</v>
      </c>
      <c r="L1495" s="38">
        <f t="shared" ref="L1495:M1495" si="3186">MIN(N1495,P1495,R1495,T1495,V1495,X1495,Z1495,AB1495,AD1495)</f>
        <v>1198.3</v>
      </c>
      <c r="M1495" s="38">
        <f t="shared" si="3186"/>
        <v>1534</v>
      </c>
      <c r="N1495" s="38">
        <f t="shared" si="3153"/>
        <v>1198.3</v>
      </c>
      <c r="O1495" s="38">
        <f t="shared" si="3154"/>
        <v>1534</v>
      </c>
      <c r="P1495" s="39"/>
      <c r="Q1495" s="39"/>
      <c r="R1495" s="39" t="str">
        <f t="shared" si="3173"/>
        <v>₹1168.00</v>
      </c>
      <c r="S1495" s="39" t="str">
        <f t="shared" si="3174"/>
        <v>₹1379.00</v>
      </c>
      <c r="T1495" s="39"/>
      <c r="U1495" s="39"/>
      <c r="V1495" s="39"/>
      <c r="W1495" s="39"/>
      <c r="X1495" s="39"/>
      <c r="Y1495" s="39"/>
      <c r="Z1495" s="39"/>
      <c r="AA1495" s="39"/>
      <c r="AB1495" s="39"/>
      <c r="AC1495" s="39"/>
      <c r="AD1495" s="40"/>
      <c r="AE1495" s="40"/>
      <c r="AF1495" s="41">
        <f t="shared" si="2745"/>
        <v>0</v>
      </c>
      <c r="AG1495" s="42"/>
    </row>
    <row r="1496" spans="1:33" ht="27.6">
      <c r="A1496" s="30" t="s">
        <v>2242</v>
      </c>
      <c r="B1496" s="30" t="s">
        <v>2243</v>
      </c>
      <c r="C1496" s="43"/>
      <c r="D1496" s="44"/>
      <c r="E1496" s="44"/>
      <c r="F1496" s="35">
        <f t="shared" si="3138"/>
        <v>0</v>
      </c>
      <c r="G1496" s="35">
        <f t="shared" si="3139"/>
        <v>0</v>
      </c>
      <c r="H1496" s="35">
        <f t="shared" si="2710"/>
        <v>0</v>
      </c>
      <c r="I1496" s="17">
        <v>18</v>
      </c>
      <c r="J1496" s="37">
        <f t="shared" ref="J1496:K1496" si="3187">MAX(N1496,P1496,R1496,T1496,V1496,X1496,Z1496,AB1496,AD1496)</f>
        <v>1185.48</v>
      </c>
      <c r="K1496" s="37">
        <f t="shared" si="3187"/>
        <v>1517</v>
      </c>
      <c r="L1496" s="38">
        <f t="shared" ref="L1496:M1496" si="3188">MIN(N1496,P1496,R1496,T1496,V1496,X1496,Z1496,AB1496,AD1496)</f>
        <v>1185.48</v>
      </c>
      <c r="M1496" s="38">
        <f t="shared" si="3188"/>
        <v>1517</v>
      </c>
      <c r="N1496" s="38">
        <f t="shared" si="3153"/>
        <v>1185.48</v>
      </c>
      <c r="O1496" s="38">
        <f t="shared" si="3154"/>
        <v>1517</v>
      </c>
      <c r="P1496" s="39"/>
      <c r="Q1496" s="39"/>
      <c r="R1496" s="39" t="str">
        <f t="shared" si="3173"/>
        <v>₹1156.00</v>
      </c>
      <c r="S1496" s="39" t="str">
        <f t="shared" si="3174"/>
        <v>₹1365.00</v>
      </c>
      <c r="T1496" s="39"/>
      <c r="U1496" s="39"/>
      <c r="V1496" s="39"/>
      <c r="W1496" s="39"/>
      <c r="X1496" s="39"/>
      <c r="Y1496" s="39"/>
      <c r="Z1496" s="39"/>
      <c r="AA1496" s="39"/>
      <c r="AB1496" s="39"/>
      <c r="AC1496" s="39"/>
      <c r="AD1496" s="40"/>
      <c r="AE1496" s="40"/>
      <c r="AF1496" s="41">
        <f t="shared" si="2745"/>
        <v>0</v>
      </c>
      <c r="AG1496" s="42"/>
    </row>
    <row r="1497" spans="1:33" ht="13.8">
      <c r="A1497" s="30" t="s">
        <v>6237</v>
      </c>
      <c r="B1497" s="30" t="s">
        <v>6238</v>
      </c>
      <c r="C1497" s="43"/>
      <c r="D1497" s="44"/>
      <c r="E1497" s="44"/>
      <c r="F1497" s="35">
        <f t="shared" si="3138"/>
        <v>0</v>
      </c>
      <c r="G1497" s="35">
        <f t="shared" si="3139"/>
        <v>0</v>
      </c>
      <c r="H1497" s="35">
        <f t="shared" si="2710"/>
        <v>0</v>
      </c>
      <c r="I1497" s="21">
        <f t="shared" ref="I1497:I1528" si="3189">VLOOKUP(A1497,Old_Inventory,9,FALSE)</f>
        <v>28</v>
      </c>
      <c r="J1497" s="37">
        <f t="shared" ref="J1497:K1497" si="3190">MAX(N1497,P1497,R1497,T1497,V1497,X1497,Z1497,AB1497,AD1497)</f>
        <v>448.56</v>
      </c>
      <c r="K1497" s="37">
        <f t="shared" si="3190"/>
        <v>574</v>
      </c>
      <c r="L1497" s="38">
        <f t="shared" ref="L1497:M1497" si="3191">MIN(N1497,P1497,R1497,T1497,V1497,X1497,Z1497,AB1497,AD1497)</f>
        <v>448.56</v>
      </c>
      <c r="M1497" s="38">
        <f t="shared" si="3191"/>
        <v>574</v>
      </c>
      <c r="N1497" s="38">
        <f t="shared" si="3153"/>
        <v>448.56</v>
      </c>
      <c r="O1497" s="38">
        <f t="shared" si="3154"/>
        <v>574</v>
      </c>
      <c r="P1497" s="39"/>
      <c r="Q1497" s="39"/>
      <c r="R1497" s="39"/>
      <c r="S1497" s="39"/>
      <c r="T1497" s="39"/>
      <c r="U1497" s="39"/>
      <c r="V1497" s="39"/>
      <c r="W1497" s="39"/>
      <c r="X1497" s="39"/>
      <c r="Y1497" s="39"/>
      <c r="Z1497" s="39"/>
      <c r="AA1497" s="39"/>
      <c r="AB1497" s="39"/>
      <c r="AC1497" s="39"/>
      <c r="AD1497" s="40"/>
      <c r="AE1497" s="40"/>
      <c r="AF1497" s="41">
        <f t="shared" si="2745"/>
        <v>0</v>
      </c>
      <c r="AG1497" s="42"/>
    </row>
    <row r="1498" spans="1:33" ht="13.8">
      <c r="A1498" s="30" t="s">
        <v>6239</v>
      </c>
      <c r="B1498" s="30" t="s">
        <v>6240</v>
      </c>
      <c r="C1498" s="43"/>
      <c r="D1498" s="44"/>
      <c r="E1498" s="44"/>
      <c r="F1498" s="35">
        <f t="shared" si="3138"/>
        <v>0</v>
      </c>
      <c r="G1498" s="35">
        <f t="shared" si="3139"/>
        <v>0</v>
      </c>
      <c r="H1498" s="35">
        <f t="shared" si="2710"/>
        <v>0</v>
      </c>
      <c r="I1498" s="21">
        <f t="shared" si="3189"/>
        <v>28</v>
      </c>
      <c r="J1498" s="37">
        <f t="shared" ref="J1498:K1498" si="3192">MAX(N1498,P1498,R1498,T1498,V1498,X1498,Z1498,AB1498,AD1498)</f>
        <v>448.56</v>
      </c>
      <c r="K1498" s="37">
        <f t="shared" si="3192"/>
        <v>574</v>
      </c>
      <c r="L1498" s="38">
        <f t="shared" ref="L1498:M1498" si="3193">MIN(N1498,P1498,R1498,T1498,V1498,X1498,Z1498,AB1498,AD1498)</f>
        <v>448.56</v>
      </c>
      <c r="M1498" s="38">
        <f t="shared" si="3193"/>
        <v>574</v>
      </c>
      <c r="N1498" s="38">
        <f t="shared" si="3153"/>
        <v>448.56</v>
      </c>
      <c r="O1498" s="38">
        <f t="shared" si="3154"/>
        <v>574</v>
      </c>
      <c r="P1498" s="39"/>
      <c r="Q1498" s="39"/>
      <c r="R1498" s="39"/>
      <c r="S1498" s="39"/>
      <c r="T1498" s="39"/>
      <c r="U1498" s="39"/>
      <c r="V1498" s="39"/>
      <c r="W1498" s="39"/>
      <c r="X1498" s="39"/>
      <c r="Y1498" s="39"/>
      <c r="Z1498" s="39"/>
      <c r="AA1498" s="39"/>
      <c r="AB1498" s="39"/>
      <c r="AC1498" s="39"/>
      <c r="AD1498" s="40"/>
      <c r="AE1498" s="40"/>
      <c r="AF1498" s="41">
        <f t="shared" si="2745"/>
        <v>0</v>
      </c>
      <c r="AG1498" s="42"/>
    </row>
    <row r="1499" spans="1:33" ht="13.8">
      <c r="A1499" s="30" t="s">
        <v>6241</v>
      </c>
      <c r="B1499" s="30" t="s">
        <v>9605</v>
      </c>
      <c r="C1499" s="43"/>
      <c r="D1499" s="44"/>
      <c r="E1499" s="44"/>
      <c r="F1499" s="35">
        <f t="shared" si="3138"/>
        <v>0</v>
      </c>
      <c r="G1499" s="35">
        <f t="shared" si="3139"/>
        <v>0</v>
      </c>
      <c r="H1499" s="35">
        <f t="shared" si="2710"/>
        <v>0</v>
      </c>
      <c r="I1499" s="21">
        <f t="shared" si="3189"/>
        <v>28</v>
      </c>
      <c r="J1499" s="37">
        <f t="shared" ref="J1499:K1499" si="3194">MAX(N1499,P1499,R1499,T1499,V1499,X1499,Z1499,AB1499,AD1499)</f>
        <v>576.72</v>
      </c>
      <c r="K1499" s="37">
        <f t="shared" si="3194"/>
        <v>738</v>
      </c>
      <c r="L1499" s="38">
        <f t="shared" ref="L1499:M1499" si="3195">MIN(N1499,P1499,R1499,T1499,V1499,X1499,Z1499,AB1499,AD1499)</f>
        <v>576.72</v>
      </c>
      <c r="M1499" s="38">
        <f t="shared" si="3195"/>
        <v>738</v>
      </c>
      <c r="N1499" s="38">
        <f t="shared" si="3153"/>
        <v>576.72</v>
      </c>
      <c r="O1499" s="38">
        <f t="shared" si="3154"/>
        <v>738</v>
      </c>
      <c r="P1499" s="39"/>
      <c r="Q1499" s="39"/>
      <c r="R1499" s="39"/>
      <c r="S1499" s="39"/>
      <c r="T1499" s="39"/>
      <c r="U1499" s="39"/>
      <c r="V1499" s="39"/>
      <c r="W1499" s="39"/>
      <c r="X1499" s="39"/>
      <c r="Y1499" s="39"/>
      <c r="Z1499" s="39"/>
      <c r="AA1499" s="39"/>
      <c r="AB1499" s="39"/>
      <c r="AC1499" s="39"/>
      <c r="AD1499" s="40"/>
      <c r="AE1499" s="40"/>
      <c r="AF1499" s="41">
        <f t="shared" si="2745"/>
        <v>0</v>
      </c>
      <c r="AG1499" s="42"/>
    </row>
    <row r="1500" spans="1:33" ht="13.8">
      <c r="A1500" s="30" t="s">
        <v>6243</v>
      </c>
      <c r="B1500" s="30" t="s">
        <v>6244</v>
      </c>
      <c r="C1500" s="43"/>
      <c r="D1500" s="44"/>
      <c r="E1500" s="44"/>
      <c r="F1500" s="35">
        <f t="shared" si="3138"/>
        <v>0</v>
      </c>
      <c r="G1500" s="35">
        <f t="shared" si="3139"/>
        <v>0</v>
      </c>
      <c r="H1500" s="35">
        <f t="shared" si="2710"/>
        <v>0</v>
      </c>
      <c r="I1500" s="21">
        <f t="shared" si="3189"/>
        <v>28</v>
      </c>
      <c r="J1500" s="37">
        <f t="shared" ref="J1500:K1500" si="3196">MAX(N1500,P1500,R1500,T1500,V1500,X1500,Z1500,AB1500,AD1500)</f>
        <v>711.29</v>
      </c>
      <c r="K1500" s="37">
        <f t="shared" si="3196"/>
        <v>910</v>
      </c>
      <c r="L1500" s="38">
        <f t="shared" ref="L1500:M1500" si="3197">MIN(N1500,P1500,R1500,T1500,V1500,X1500,Z1500,AB1500,AD1500)</f>
        <v>711.29</v>
      </c>
      <c r="M1500" s="38">
        <f t="shared" si="3197"/>
        <v>910</v>
      </c>
      <c r="N1500" s="38">
        <f t="shared" si="3153"/>
        <v>711.29</v>
      </c>
      <c r="O1500" s="38">
        <f t="shared" si="3154"/>
        <v>910</v>
      </c>
      <c r="P1500" s="39"/>
      <c r="Q1500" s="39"/>
      <c r="R1500" s="39"/>
      <c r="S1500" s="39"/>
      <c r="T1500" s="39"/>
      <c r="U1500" s="39"/>
      <c r="V1500" s="39"/>
      <c r="W1500" s="39"/>
      <c r="X1500" s="39"/>
      <c r="Y1500" s="39"/>
      <c r="Z1500" s="39"/>
      <c r="AA1500" s="39"/>
      <c r="AB1500" s="39"/>
      <c r="AC1500" s="39"/>
      <c r="AD1500" s="40"/>
      <c r="AE1500" s="40"/>
      <c r="AF1500" s="41">
        <f t="shared" si="2745"/>
        <v>0</v>
      </c>
      <c r="AG1500" s="42"/>
    </row>
    <row r="1501" spans="1:33" ht="13.8">
      <c r="A1501" s="30" t="s">
        <v>6245</v>
      </c>
      <c r="B1501" s="30" t="s">
        <v>6246</v>
      </c>
      <c r="C1501" s="43"/>
      <c r="D1501" s="44"/>
      <c r="E1501" s="44"/>
      <c r="F1501" s="35">
        <f t="shared" si="3138"/>
        <v>0</v>
      </c>
      <c r="G1501" s="35">
        <f t="shared" si="3139"/>
        <v>0</v>
      </c>
      <c r="H1501" s="35">
        <f t="shared" si="2710"/>
        <v>0</v>
      </c>
      <c r="I1501" s="21">
        <f t="shared" si="3189"/>
        <v>28</v>
      </c>
      <c r="J1501" s="37">
        <f t="shared" ref="J1501:K1501" si="3198">MAX(N1501,P1501,R1501,T1501,V1501,X1501,Z1501,AB1501,AD1501)</f>
        <v>711.29</v>
      </c>
      <c r="K1501" s="37">
        <f t="shared" si="3198"/>
        <v>910</v>
      </c>
      <c r="L1501" s="38">
        <f t="shared" ref="L1501:M1501" si="3199">MIN(N1501,P1501,R1501,T1501,V1501,X1501,Z1501,AB1501,AD1501)</f>
        <v>711.29</v>
      </c>
      <c r="M1501" s="38">
        <f t="shared" si="3199"/>
        <v>910</v>
      </c>
      <c r="N1501" s="38">
        <f t="shared" si="3153"/>
        <v>711.29</v>
      </c>
      <c r="O1501" s="38">
        <f t="shared" si="3154"/>
        <v>910</v>
      </c>
      <c r="P1501" s="39"/>
      <c r="Q1501" s="39"/>
      <c r="R1501" s="39"/>
      <c r="S1501" s="39"/>
      <c r="T1501" s="39"/>
      <c r="U1501" s="39"/>
      <c r="V1501" s="39"/>
      <c r="W1501" s="39"/>
      <c r="X1501" s="39"/>
      <c r="Y1501" s="39"/>
      <c r="Z1501" s="39"/>
      <c r="AA1501" s="39"/>
      <c r="AB1501" s="39"/>
      <c r="AC1501" s="39"/>
      <c r="AD1501" s="40"/>
      <c r="AE1501" s="40"/>
      <c r="AF1501" s="41">
        <f t="shared" si="2745"/>
        <v>0</v>
      </c>
      <c r="AG1501" s="42"/>
    </row>
    <row r="1502" spans="1:33" ht="13.8">
      <c r="A1502" s="30" t="s">
        <v>6247</v>
      </c>
      <c r="B1502" s="30" t="s">
        <v>6248</v>
      </c>
      <c r="C1502" s="43"/>
      <c r="D1502" s="44"/>
      <c r="E1502" s="44"/>
      <c r="F1502" s="35">
        <f t="shared" si="3138"/>
        <v>0</v>
      </c>
      <c r="G1502" s="35">
        <f t="shared" si="3139"/>
        <v>0</v>
      </c>
      <c r="H1502" s="35">
        <f t="shared" si="2710"/>
        <v>0</v>
      </c>
      <c r="I1502" s="21">
        <f t="shared" si="3189"/>
        <v>28</v>
      </c>
      <c r="J1502" s="37">
        <f t="shared" ref="J1502:K1502" si="3200">MAX(N1502,P1502,R1502,T1502,V1502,X1502,Z1502,AB1502,AD1502)</f>
        <v>736.92</v>
      </c>
      <c r="K1502" s="37">
        <f t="shared" si="3200"/>
        <v>943</v>
      </c>
      <c r="L1502" s="38">
        <f t="shared" ref="L1502:M1502" si="3201">MIN(N1502,P1502,R1502,T1502,V1502,X1502,Z1502,AB1502,AD1502)</f>
        <v>736.92</v>
      </c>
      <c r="M1502" s="38">
        <f t="shared" si="3201"/>
        <v>943</v>
      </c>
      <c r="N1502" s="38">
        <f t="shared" si="3153"/>
        <v>736.92</v>
      </c>
      <c r="O1502" s="38">
        <f t="shared" si="3154"/>
        <v>943</v>
      </c>
      <c r="P1502" s="39"/>
      <c r="Q1502" s="39"/>
      <c r="R1502" s="39"/>
      <c r="S1502" s="39"/>
      <c r="T1502" s="39"/>
      <c r="U1502" s="39"/>
      <c r="V1502" s="39"/>
      <c r="W1502" s="39"/>
      <c r="X1502" s="39"/>
      <c r="Y1502" s="39"/>
      <c r="Z1502" s="39"/>
      <c r="AA1502" s="39"/>
      <c r="AB1502" s="39"/>
      <c r="AC1502" s="39"/>
      <c r="AD1502" s="40"/>
      <c r="AE1502" s="40"/>
      <c r="AF1502" s="41">
        <f t="shared" si="2745"/>
        <v>0</v>
      </c>
      <c r="AG1502" s="42"/>
    </row>
    <row r="1503" spans="1:33" ht="13.8">
      <c r="A1503" s="30" t="s">
        <v>6249</v>
      </c>
      <c r="B1503" s="30" t="s">
        <v>6250</v>
      </c>
      <c r="C1503" s="43"/>
      <c r="D1503" s="44"/>
      <c r="E1503" s="44"/>
      <c r="F1503" s="35">
        <f t="shared" si="3138"/>
        <v>0</v>
      </c>
      <c r="G1503" s="35">
        <f t="shared" si="3139"/>
        <v>0</v>
      </c>
      <c r="H1503" s="35">
        <f t="shared" si="2710"/>
        <v>0</v>
      </c>
      <c r="I1503" s="21">
        <f t="shared" si="3189"/>
        <v>28</v>
      </c>
      <c r="J1503" s="37">
        <f t="shared" ref="J1503:K1503" si="3202">MAX(N1503,P1503,R1503,T1503,V1503,X1503,Z1503,AB1503,AD1503)</f>
        <v>1730.16</v>
      </c>
      <c r="K1503" s="37">
        <f t="shared" si="3202"/>
        <v>2215</v>
      </c>
      <c r="L1503" s="38">
        <f t="shared" ref="L1503:M1503" si="3203">MIN(N1503,P1503,R1503,T1503,V1503,X1503,Z1503,AB1503,AD1503)</f>
        <v>1730.16</v>
      </c>
      <c r="M1503" s="38">
        <f t="shared" si="3203"/>
        <v>2215</v>
      </c>
      <c r="N1503" s="38">
        <f t="shared" si="3153"/>
        <v>1730.16</v>
      </c>
      <c r="O1503" s="38">
        <f t="shared" si="3154"/>
        <v>2215</v>
      </c>
      <c r="P1503" s="39"/>
      <c r="Q1503" s="39"/>
      <c r="R1503" s="39"/>
      <c r="S1503" s="39"/>
      <c r="T1503" s="39"/>
      <c r="U1503" s="39"/>
      <c r="V1503" s="39"/>
      <c r="W1503" s="39"/>
      <c r="X1503" s="39"/>
      <c r="Y1503" s="39"/>
      <c r="Z1503" s="39"/>
      <c r="AA1503" s="39"/>
      <c r="AB1503" s="39"/>
      <c r="AC1503" s="39"/>
      <c r="AD1503" s="40"/>
      <c r="AE1503" s="40"/>
      <c r="AF1503" s="41">
        <f t="shared" si="2745"/>
        <v>0</v>
      </c>
      <c r="AG1503" s="42"/>
    </row>
    <row r="1504" spans="1:33" ht="13.8">
      <c r="A1504" s="30" t="s">
        <v>6251</v>
      </c>
      <c r="B1504" s="30" t="s">
        <v>6252</v>
      </c>
      <c r="C1504" s="43"/>
      <c r="D1504" s="44"/>
      <c r="E1504" s="44"/>
      <c r="F1504" s="35">
        <f t="shared" si="3138"/>
        <v>0</v>
      </c>
      <c r="G1504" s="35">
        <f t="shared" si="3139"/>
        <v>0</v>
      </c>
      <c r="H1504" s="35">
        <f t="shared" si="2710"/>
        <v>0</v>
      </c>
      <c r="I1504" s="21">
        <f t="shared" si="3189"/>
        <v>28</v>
      </c>
      <c r="J1504" s="37">
        <f t="shared" ref="J1504:K1504" si="3204">MAX(N1504,P1504,R1504,T1504,V1504,X1504,Z1504,AB1504,AD1504)</f>
        <v>1730.16</v>
      </c>
      <c r="K1504" s="37">
        <f t="shared" si="3204"/>
        <v>2215</v>
      </c>
      <c r="L1504" s="38">
        <f t="shared" ref="L1504:M1504" si="3205">MIN(N1504,P1504,R1504,T1504,V1504,X1504,Z1504,AB1504,AD1504)</f>
        <v>1730.16</v>
      </c>
      <c r="M1504" s="38">
        <f t="shared" si="3205"/>
        <v>2215</v>
      </c>
      <c r="N1504" s="38">
        <f t="shared" si="3153"/>
        <v>1730.16</v>
      </c>
      <c r="O1504" s="38">
        <f t="shared" si="3154"/>
        <v>2215</v>
      </c>
      <c r="P1504" s="39"/>
      <c r="Q1504" s="39"/>
      <c r="R1504" s="39"/>
      <c r="S1504" s="39"/>
      <c r="T1504" s="39"/>
      <c r="U1504" s="39"/>
      <c r="V1504" s="39"/>
      <c r="W1504" s="39"/>
      <c r="X1504" s="39"/>
      <c r="Y1504" s="39"/>
      <c r="Z1504" s="39"/>
      <c r="AA1504" s="39"/>
      <c r="AB1504" s="39"/>
      <c r="AC1504" s="39"/>
      <c r="AD1504" s="40"/>
      <c r="AE1504" s="40"/>
      <c r="AF1504" s="41">
        <f t="shared" si="2745"/>
        <v>0</v>
      </c>
      <c r="AG1504" s="42"/>
    </row>
    <row r="1505" spans="1:33" ht="13.8">
      <c r="A1505" s="30" t="s">
        <v>6253</v>
      </c>
      <c r="B1505" s="30" t="s">
        <v>6254</v>
      </c>
      <c r="C1505" s="43"/>
      <c r="D1505" s="44"/>
      <c r="E1505" s="44"/>
      <c r="F1505" s="35">
        <f t="shared" si="3138"/>
        <v>0</v>
      </c>
      <c r="G1505" s="35">
        <f t="shared" si="3139"/>
        <v>0</v>
      </c>
      <c r="H1505" s="35">
        <f t="shared" si="2710"/>
        <v>0</v>
      </c>
      <c r="I1505" s="21">
        <f t="shared" si="3189"/>
        <v>28</v>
      </c>
      <c r="J1505" s="37">
        <f t="shared" ref="J1505:K1505" si="3206">MAX(N1505,P1505,R1505,T1505,V1505,X1505,Z1505,AB1505,AD1505)</f>
        <v>672.84</v>
      </c>
      <c r="K1505" s="37">
        <f t="shared" si="3206"/>
        <v>861</v>
      </c>
      <c r="L1505" s="38">
        <f t="shared" ref="L1505:M1505" si="3207">MIN(N1505,P1505,R1505,T1505,V1505,X1505,Z1505,AB1505,AD1505)</f>
        <v>672.84</v>
      </c>
      <c r="M1505" s="38">
        <f t="shared" si="3207"/>
        <v>861</v>
      </c>
      <c r="N1505" s="38">
        <f t="shared" si="3153"/>
        <v>672.84</v>
      </c>
      <c r="O1505" s="38">
        <f t="shared" si="3154"/>
        <v>861</v>
      </c>
      <c r="P1505" s="39"/>
      <c r="Q1505" s="39"/>
      <c r="R1505" s="39"/>
      <c r="S1505" s="39"/>
      <c r="T1505" s="39"/>
      <c r="U1505" s="39"/>
      <c r="V1505" s="39"/>
      <c r="W1505" s="39"/>
      <c r="X1505" s="39"/>
      <c r="Y1505" s="39"/>
      <c r="Z1505" s="39"/>
      <c r="AA1505" s="39"/>
      <c r="AB1505" s="39"/>
      <c r="AC1505" s="39"/>
      <c r="AD1505" s="40"/>
      <c r="AE1505" s="40"/>
      <c r="AF1505" s="41">
        <f t="shared" si="2745"/>
        <v>0</v>
      </c>
      <c r="AG1505" s="42"/>
    </row>
    <row r="1506" spans="1:33" ht="13.8">
      <c r="A1506" s="30" t="s">
        <v>6255</v>
      </c>
      <c r="B1506" s="30" t="s">
        <v>6256</v>
      </c>
      <c r="C1506" s="43"/>
      <c r="D1506" s="44"/>
      <c r="E1506" s="44"/>
      <c r="F1506" s="35">
        <f t="shared" si="3138"/>
        <v>0</v>
      </c>
      <c r="G1506" s="35">
        <f t="shared" si="3139"/>
        <v>0</v>
      </c>
      <c r="H1506" s="35">
        <f t="shared" si="2710"/>
        <v>0</v>
      </c>
      <c r="I1506" s="21">
        <f t="shared" si="3189"/>
        <v>28</v>
      </c>
      <c r="J1506" s="37">
        <f t="shared" ref="J1506:K1506" si="3208">MAX(N1506,P1506,R1506,T1506,V1506,X1506,Z1506,AB1506,AD1506)</f>
        <v>711.29</v>
      </c>
      <c r="K1506" s="37">
        <f t="shared" si="3208"/>
        <v>910</v>
      </c>
      <c r="L1506" s="38">
        <f t="shared" ref="L1506:M1506" si="3209">MIN(N1506,P1506,R1506,T1506,V1506,X1506,Z1506,AB1506,AD1506)</f>
        <v>711.29</v>
      </c>
      <c r="M1506" s="38">
        <f t="shared" si="3209"/>
        <v>910</v>
      </c>
      <c r="N1506" s="38">
        <f t="shared" si="3153"/>
        <v>711.29</v>
      </c>
      <c r="O1506" s="38">
        <f t="shared" si="3154"/>
        <v>910</v>
      </c>
      <c r="P1506" s="39"/>
      <c r="Q1506" s="39"/>
      <c r="R1506" s="39"/>
      <c r="S1506" s="39"/>
      <c r="T1506" s="39"/>
      <c r="U1506" s="39"/>
      <c r="V1506" s="39"/>
      <c r="W1506" s="39"/>
      <c r="X1506" s="39"/>
      <c r="Y1506" s="39"/>
      <c r="Z1506" s="39"/>
      <c r="AA1506" s="39"/>
      <c r="AB1506" s="39"/>
      <c r="AC1506" s="39"/>
      <c r="AD1506" s="40"/>
      <c r="AE1506" s="40"/>
      <c r="AF1506" s="41">
        <f t="shared" si="2745"/>
        <v>0</v>
      </c>
      <c r="AG1506" s="42"/>
    </row>
    <row r="1507" spans="1:33" ht="13.8">
      <c r="A1507" s="30" t="s">
        <v>6257</v>
      </c>
      <c r="B1507" s="30" t="s">
        <v>6258</v>
      </c>
      <c r="C1507" s="43"/>
      <c r="D1507" s="44"/>
      <c r="E1507" s="44"/>
      <c r="F1507" s="35">
        <f t="shared" si="3138"/>
        <v>0</v>
      </c>
      <c r="G1507" s="35">
        <f t="shared" si="3139"/>
        <v>0</v>
      </c>
      <c r="H1507" s="35">
        <f t="shared" si="2710"/>
        <v>0</v>
      </c>
      <c r="I1507" s="21">
        <f t="shared" si="3189"/>
        <v>28</v>
      </c>
      <c r="J1507" s="37">
        <f t="shared" ref="J1507:K1507" si="3210">MAX(N1507,P1507,R1507,T1507,V1507,X1507,Z1507,AB1507,AD1507)</f>
        <v>685.66</v>
      </c>
      <c r="K1507" s="37">
        <f t="shared" si="3210"/>
        <v>878</v>
      </c>
      <c r="L1507" s="38">
        <f t="shared" ref="L1507:M1507" si="3211">MIN(N1507,P1507,R1507,T1507,V1507,X1507,Z1507,AB1507,AD1507)</f>
        <v>685.66</v>
      </c>
      <c r="M1507" s="38">
        <f t="shared" si="3211"/>
        <v>878</v>
      </c>
      <c r="N1507" s="38">
        <f t="shared" si="3153"/>
        <v>685.66</v>
      </c>
      <c r="O1507" s="38">
        <f t="shared" si="3154"/>
        <v>878</v>
      </c>
      <c r="P1507" s="39"/>
      <c r="Q1507" s="39"/>
      <c r="R1507" s="39"/>
      <c r="S1507" s="39"/>
      <c r="T1507" s="39"/>
      <c r="U1507" s="39"/>
      <c r="V1507" s="39"/>
      <c r="W1507" s="39"/>
      <c r="X1507" s="39"/>
      <c r="Y1507" s="39"/>
      <c r="Z1507" s="39"/>
      <c r="AA1507" s="39"/>
      <c r="AB1507" s="39"/>
      <c r="AC1507" s="39"/>
      <c r="AD1507" s="40"/>
      <c r="AE1507" s="40"/>
      <c r="AF1507" s="41">
        <f t="shared" si="2745"/>
        <v>0</v>
      </c>
      <c r="AG1507" s="42"/>
    </row>
    <row r="1508" spans="1:33" ht="13.8">
      <c r="A1508" s="30" t="s">
        <v>6259</v>
      </c>
      <c r="B1508" s="30" t="s">
        <v>6260</v>
      </c>
      <c r="C1508" s="43"/>
      <c r="D1508" s="44"/>
      <c r="E1508" s="44"/>
      <c r="F1508" s="35">
        <f t="shared" si="3138"/>
        <v>0</v>
      </c>
      <c r="G1508" s="35">
        <f t="shared" si="3139"/>
        <v>0</v>
      </c>
      <c r="H1508" s="35">
        <f t="shared" si="2710"/>
        <v>0</v>
      </c>
      <c r="I1508" s="21">
        <f t="shared" si="3189"/>
        <v>28</v>
      </c>
      <c r="J1508" s="37">
        <f t="shared" ref="J1508:K1508" si="3212">MAX(N1508,P1508,R1508,T1508,V1508,X1508,Z1508,AB1508,AD1508)</f>
        <v>1595.59</v>
      </c>
      <c r="K1508" s="37">
        <f t="shared" si="3212"/>
        <v>2042</v>
      </c>
      <c r="L1508" s="38">
        <f t="shared" ref="L1508:M1508" si="3213">MIN(N1508,P1508,R1508,T1508,V1508,X1508,Z1508,AB1508,AD1508)</f>
        <v>1595.59</v>
      </c>
      <c r="M1508" s="38">
        <f t="shared" si="3213"/>
        <v>2042</v>
      </c>
      <c r="N1508" s="38">
        <f t="shared" si="3153"/>
        <v>1595.59</v>
      </c>
      <c r="O1508" s="38">
        <f t="shared" si="3154"/>
        <v>2042</v>
      </c>
      <c r="P1508" s="39"/>
      <c r="Q1508" s="39"/>
      <c r="R1508" s="39"/>
      <c r="S1508" s="39"/>
      <c r="T1508" s="39"/>
      <c r="U1508" s="39"/>
      <c r="V1508" s="39"/>
      <c r="W1508" s="39"/>
      <c r="X1508" s="39"/>
      <c r="Y1508" s="39"/>
      <c r="Z1508" s="39"/>
      <c r="AA1508" s="39"/>
      <c r="AB1508" s="39"/>
      <c r="AC1508" s="39"/>
      <c r="AD1508" s="40"/>
      <c r="AE1508" s="40"/>
      <c r="AF1508" s="41">
        <f t="shared" si="2745"/>
        <v>0</v>
      </c>
      <c r="AG1508" s="42"/>
    </row>
    <row r="1509" spans="1:33" ht="27.6">
      <c r="A1509" s="30" t="s">
        <v>6261</v>
      </c>
      <c r="B1509" s="30" t="s">
        <v>6262</v>
      </c>
      <c r="C1509" s="43"/>
      <c r="D1509" s="44"/>
      <c r="E1509" s="44"/>
      <c r="F1509" s="35">
        <f t="shared" si="3138"/>
        <v>0</v>
      </c>
      <c r="G1509" s="35">
        <f t="shared" si="3139"/>
        <v>0</v>
      </c>
      <c r="H1509" s="35">
        <f t="shared" si="2710"/>
        <v>0</v>
      </c>
      <c r="I1509" s="21">
        <f t="shared" si="3189"/>
        <v>28</v>
      </c>
      <c r="J1509" s="37">
        <f t="shared" ref="J1509:K1509" si="3214">MAX(N1509,P1509,R1509,T1509,V1509,X1509,Z1509,AB1509,AD1509)</f>
        <v>595.94000000000005</v>
      </c>
      <c r="K1509" s="37">
        <f t="shared" si="3214"/>
        <v>763</v>
      </c>
      <c r="L1509" s="38">
        <f t="shared" ref="L1509:M1509" si="3215">MIN(N1509,P1509,R1509,T1509,V1509,X1509,Z1509,AB1509,AD1509)</f>
        <v>595.94000000000005</v>
      </c>
      <c r="M1509" s="38">
        <f t="shared" si="3215"/>
        <v>763</v>
      </c>
      <c r="N1509" s="38">
        <f t="shared" si="3153"/>
        <v>595.94000000000005</v>
      </c>
      <c r="O1509" s="38">
        <f t="shared" si="3154"/>
        <v>763</v>
      </c>
      <c r="P1509" s="39"/>
      <c r="Q1509" s="39"/>
      <c r="R1509" s="39"/>
      <c r="S1509" s="39"/>
      <c r="T1509" s="39"/>
      <c r="U1509" s="39"/>
      <c r="V1509" s="39"/>
      <c r="W1509" s="39"/>
      <c r="X1509" s="39"/>
      <c r="Y1509" s="39"/>
      <c r="Z1509" s="39"/>
      <c r="AA1509" s="39"/>
      <c r="AB1509" s="39"/>
      <c r="AC1509" s="39"/>
      <c r="AD1509" s="40"/>
      <c r="AE1509" s="40"/>
      <c r="AF1509" s="41">
        <f t="shared" si="2745"/>
        <v>0</v>
      </c>
      <c r="AG1509" s="42"/>
    </row>
    <row r="1510" spans="1:33" ht="27.6">
      <c r="A1510" s="30" t="s">
        <v>6263</v>
      </c>
      <c r="B1510" s="30" t="s">
        <v>6264</v>
      </c>
      <c r="C1510" s="43"/>
      <c r="D1510" s="44"/>
      <c r="E1510" s="44"/>
      <c r="F1510" s="35">
        <f t="shared" si="3138"/>
        <v>0</v>
      </c>
      <c r="G1510" s="35">
        <f t="shared" si="3139"/>
        <v>0</v>
      </c>
      <c r="H1510" s="35">
        <f t="shared" si="2710"/>
        <v>0</v>
      </c>
      <c r="I1510" s="21">
        <f t="shared" si="3189"/>
        <v>28</v>
      </c>
      <c r="J1510" s="37">
        <f t="shared" ref="J1510:K1510" si="3216">MAX(N1510,P1510,R1510,T1510,V1510,X1510,Z1510,AB1510,AD1510)</f>
        <v>845.86</v>
      </c>
      <c r="K1510" s="37">
        <f t="shared" si="3216"/>
        <v>1083</v>
      </c>
      <c r="L1510" s="38">
        <f t="shared" ref="L1510:M1510" si="3217">MIN(N1510,P1510,R1510,T1510,V1510,X1510,Z1510,AB1510,AD1510)</f>
        <v>845.86</v>
      </c>
      <c r="M1510" s="38">
        <f t="shared" si="3217"/>
        <v>1083</v>
      </c>
      <c r="N1510" s="38">
        <f t="shared" si="3153"/>
        <v>845.86</v>
      </c>
      <c r="O1510" s="38">
        <f t="shared" si="3154"/>
        <v>1083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39"/>
      <c r="AA1510" s="39"/>
      <c r="AB1510" s="39"/>
      <c r="AC1510" s="39"/>
      <c r="AD1510" s="40"/>
      <c r="AE1510" s="40"/>
      <c r="AF1510" s="41">
        <f t="shared" si="2745"/>
        <v>0</v>
      </c>
      <c r="AG1510" s="42"/>
    </row>
    <row r="1511" spans="1:33" ht="13.8">
      <c r="A1511" s="30" t="s">
        <v>6265</v>
      </c>
      <c r="B1511" s="30" t="s">
        <v>6266</v>
      </c>
      <c r="C1511" s="43"/>
      <c r="D1511" s="44"/>
      <c r="E1511" s="44"/>
      <c r="F1511" s="35">
        <f t="shared" si="3138"/>
        <v>0</v>
      </c>
      <c r="G1511" s="35">
        <f t="shared" si="3139"/>
        <v>0</v>
      </c>
      <c r="H1511" s="35">
        <f t="shared" si="2710"/>
        <v>0</v>
      </c>
      <c r="I1511" s="21">
        <f t="shared" si="3189"/>
        <v>28</v>
      </c>
      <c r="J1511" s="37">
        <f t="shared" ref="J1511:K1511" si="3218">MAX(N1511,P1511,R1511,T1511,V1511,X1511,Z1511,AB1511,AD1511)</f>
        <v>807.41</v>
      </c>
      <c r="K1511" s="37">
        <f t="shared" si="3218"/>
        <v>1033</v>
      </c>
      <c r="L1511" s="38">
        <f t="shared" ref="L1511:M1511" si="3219">MIN(N1511,P1511,R1511,T1511,V1511,X1511,Z1511,AB1511,AD1511)</f>
        <v>807.41</v>
      </c>
      <c r="M1511" s="38">
        <f t="shared" si="3219"/>
        <v>1033</v>
      </c>
      <c r="N1511" s="38">
        <f t="shared" si="3153"/>
        <v>807.41</v>
      </c>
      <c r="O1511" s="38">
        <f t="shared" si="3154"/>
        <v>1033</v>
      </c>
      <c r="P1511" s="39"/>
      <c r="Q1511" s="39"/>
      <c r="R1511" s="39"/>
      <c r="S1511" s="39"/>
      <c r="T1511" s="39"/>
      <c r="U1511" s="39"/>
      <c r="V1511" s="39"/>
      <c r="W1511" s="39"/>
      <c r="X1511" s="39"/>
      <c r="Y1511" s="39"/>
      <c r="Z1511" s="39"/>
      <c r="AA1511" s="39"/>
      <c r="AB1511" s="39"/>
      <c r="AC1511" s="39"/>
      <c r="AD1511" s="40"/>
      <c r="AE1511" s="40"/>
      <c r="AF1511" s="41">
        <f t="shared" si="2745"/>
        <v>0</v>
      </c>
      <c r="AG1511" s="42"/>
    </row>
    <row r="1512" spans="1:33" ht="13.8">
      <c r="A1512" s="30" t="s">
        <v>6267</v>
      </c>
      <c r="B1512" s="30" t="s">
        <v>6268</v>
      </c>
      <c r="C1512" s="43"/>
      <c r="D1512" s="44"/>
      <c r="E1512" s="44"/>
      <c r="F1512" s="35">
        <f t="shared" si="3138"/>
        <v>0</v>
      </c>
      <c r="G1512" s="35">
        <f t="shared" si="3139"/>
        <v>0</v>
      </c>
      <c r="H1512" s="35">
        <f t="shared" si="2710"/>
        <v>0</v>
      </c>
      <c r="I1512" s="21">
        <f t="shared" si="3189"/>
        <v>28</v>
      </c>
      <c r="J1512" s="37">
        <f t="shared" ref="J1512:K1512" si="3220">MAX(N1512,P1512,R1512,T1512,V1512,X1512,Z1512,AB1512,AD1512)</f>
        <v>807.41</v>
      </c>
      <c r="K1512" s="37">
        <f t="shared" si="3220"/>
        <v>1033</v>
      </c>
      <c r="L1512" s="38">
        <f t="shared" ref="L1512:M1512" si="3221">MIN(N1512,P1512,R1512,T1512,V1512,X1512,Z1512,AB1512,AD1512)</f>
        <v>807.41</v>
      </c>
      <c r="M1512" s="38">
        <f t="shared" si="3221"/>
        <v>1033</v>
      </c>
      <c r="N1512" s="38">
        <f t="shared" si="3153"/>
        <v>807.41</v>
      </c>
      <c r="O1512" s="38">
        <f t="shared" si="3154"/>
        <v>1033</v>
      </c>
      <c r="P1512" s="39"/>
      <c r="Q1512" s="39"/>
      <c r="R1512" s="39"/>
      <c r="S1512" s="39"/>
      <c r="T1512" s="39"/>
      <c r="U1512" s="39"/>
      <c r="V1512" s="39"/>
      <c r="W1512" s="39"/>
      <c r="X1512" s="39"/>
      <c r="Y1512" s="39"/>
      <c r="Z1512" s="39"/>
      <c r="AA1512" s="39"/>
      <c r="AB1512" s="39"/>
      <c r="AC1512" s="39"/>
      <c r="AD1512" s="40"/>
      <c r="AE1512" s="40"/>
      <c r="AF1512" s="41">
        <f t="shared" si="2745"/>
        <v>0</v>
      </c>
      <c r="AG1512" s="42"/>
    </row>
    <row r="1513" spans="1:33" ht="13.8">
      <c r="A1513" s="30" t="s">
        <v>6269</v>
      </c>
      <c r="B1513" s="30" t="s">
        <v>6270</v>
      </c>
      <c r="C1513" s="43"/>
      <c r="D1513" s="44"/>
      <c r="E1513" s="44"/>
      <c r="F1513" s="35">
        <f t="shared" si="3138"/>
        <v>0</v>
      </c>
      <c r="G1513" s="35">
        <f t="shared" si="3139"/>
        <v>0</v>
      </c>
      <c r="H1513" s="35">
        <f t="shared" si="2710"/>
        <v>0</v>
      </c>
      <c r="I1513" s="21">
        <f t="shared" si="3189"/>
        <v>28</v>
      </c>
      <c r="J1513" s="37">
        <f t="shared" ref="J1513:K1513" si="3222">MAX(N1513,P1513,R1513,T1513,V1513,X1513,Z1513,AB1513,AD1513)</f>
        <v>807.41</v>
      </c>
      <c r="K1513" s="37">
        <f t="shared" si="3222"/>
        <v>1033</v>
      </c>
      <c r="L1513" s="38">
        <f t="shared" ref="L1513:M1513" si="3223">MIN(N1513,P1513,R1513,T1513,V1513,X1513,Z1513,AB1513,AD1513)</f>
        <v>807.41</v>
      </c>
      <c r="M1513" s="38">
        <f t="shared" si="3223"/>
        <v>1033</v>
      </c>
      <c r="N1513" s="38">
        <f t="shared" si="3153"/>
        <v>807.41</v>
      </c>
      <c r="O1513" s="38">
        <f t="shared" si="3154"/>
        <v>1033</v>
      </c>
      <c r="P1513" s="39"/>
      <c r="Q1513" s="39"/>
      <c r="R1513" s="39"/>
      <c r="S1513" s="39"/>
      <c r="T1513" s="39"/>
      <c r="U1513" s="39"/>
      <c r="V1513" s="39"/>
      <c r="W1513" s="39"/>
      <c r="X1513" s="39"/>
      <c r="Y1513" s="39"/>
      <c r="Z1513" s="39"/>
      <c r="AA1513" s="39"/>
      <c r="AB1513" s="39"/>
      <c r="AC1513" s="39"/>
      <c r="AD1513" s="40"/>
      <c r="AE1513" s="40"/>
      <c r="AF1513" s="41">
        <f t="shared" si="2745"/>
        <v>0</v>
      </c>
      <c r="AG1513" s="42"/>
    </row>
    <row r="1514" spans="1:33" ht="13.8">
      <c r="A1514" s="30" t="s">
        <v>6271</v>
      </c>
      <c r="B1514" s="30" t="s">
        <v>6272</v>
      </c>
      <c r="C1514" s="43"/>
      <c r="D1514" s="44"/>
      <c r="E1514" s="44"/>
      <c r="F1514" s="35">
        <f t="shared" si="3138"/>
        <v>0</v>
      </c>
      <c r="G1514" s="35">
        <f t="shared" si="3139"/>
        <v>0</v>
      </c>
      <c r="H1514" s="35">
        <f t="shared" si="2710"/>
        <v>0</v>
      </c>
      <c r="I1514" s="21">
        <f t="shared" si="3189"/>
        <v>28</v>
      </c>
      <c r="J1514" s="37">
        <f t="shared" ref="J1514:K1514" si="3224">MAX(N1514,P1514,R1514,T1514,V1514,X1514,Z1514,AB1514,AD1514)</f>
        <v>384.48</v>
      </c>
      <c r="K1514" s="37">
        <f t="shared" si="3224"/>
        <v>492</v>
      </c>
      <c r="L1514" s="38">
        <f t="shared" ref="L1514:M1514" si="3225">MIN(N1514,P1514,R1514,T1514,V1514,X1514,Z1514,AB1514,AD1514)</f>
        <v>384.48</v>
      </c>
      <c r="M1514" s="38">
        <f t="shared" si="3225"/>
        <v>492</v>
      </c>
      <c r="N1514" s="38">
        <f t="shared" si="3153"/>
        <v>384.48</v>
      </c>
      <c r="O1514" s="38">
        <f t="shared" si="3154"/>
        <v>492</v>
      </c>
      <c r="P1514" s="39"/>
      <c r="Q1514" s="39"/>
      <c r="R1514" s="39"/>
      <c r="S1514" s="39"/>
      <c r="T1514" s="39"/>
      <c r="U1514" s="39"/>
      <c r="V1514" s="39"/>
      <c r="W1514" s="39"/>
      <c r="X1514" s="39"/>
      <c r="Y1514" s="39"/>
      <c r="Z1514" s="39"/>
      <c r="AA1514" s="39"/>
      <c r="AB1514" s="39"/>
      <c r="AC1514" s="39"/>
      <c r="AD1514" s="40"/>
      <c r="AE1514" s="40"/>
      <c r="AF1514" s="41">
        <f t="shared" si="2745"/>
        <v>0</v>
      </c>
      <c r="AG1514" s="42"/>
    </row>
    <row r="1515" spans="1:33" ht="13.8">
      <c r="A1515" s="30" t="s">
        <v>6273</v>
      </c>
      <c r="B1515" s="30" t="s">
        <v>6274</v>
      </c>
      <c r="C1515" s="43"/>
      <c r="D1515" s="44"/>
      <c r="E1515" s="44"/>
      <c r="F1515" s="35">
        <f t="shared" si="3138"/>
        <v>0</v>
      </c>
      <c r="G1515" s="35">
        <f t="shared" si="3139"/>
        <v>0</v>
      </c>
      <c r="H1515" s="35">
        <f t="shared" si="2710"/>
        <v>0</v>
      </c>
      <c r="I1515" s="21">
        <f t="shared" si="3189"/>
        <v>28</v>
      </c>
      <c r="J1515" s="37">
        <f t="shared" ref="J1515:K1515" si="3226">MAX(N1515,P1515,R1515,T1515,V1515,X1515,Z1515,AB1515,AD1515)</f>
        <v>384.48</v>
      </c>
      <c r="K1515" s="37">
        <f t="shared" si="3226"/>
        <v>492</v>
      </c>
      <c r="L1515" s="38">
        <f t="shared" ref="L1515:M1515" si="3227">MIN(N1515,P1515,R1515,T1515,V1515,X1515,Z1515,AB1515,AD1515)</f>
        <v>384.48</v>
      </c>
      <c r="M1515" s="38">
        <f t="shared" si="3227"/>
        <v>492</v>
      </c>
      <c r="N1515" s="38">
        <f t="shared" si="3153"/>
        <v>384.48</v>
      </c>
      <c r="O1515" s="38">
        <f t="shared" si="3154"/>
        <v>492</v>
      </c>
      <c r="P1515" s="39"/>
      <c r="Q1515" s="39"/>
      <c r="R1515" s="39"/>
      <c r="S1515" s="39"/>
      <c r="T1515" s="39"/>
      <c r="U1515" s="39"/>
      <c r="V1515" s="39"/>
      <c r="W1515" s="39"/>
      <c r="X1515" s="39"/>
      <c r="Y1515" s="39"/>
      <c r="Z1515" s="39"/>
      <c r="AA1515" s="39"/>
      <c r="AB1515" s="39"/>
      <c r="AC1515" s="39"/>
      <c r="AD1515" s="40"/>
      <c r="AE1515" s="40"/>
      <c r="AF1515" s="41">
        <f t="shared" si="2745"/>
        <v>0</v>
      </c>
      <c r="AG1515" s="42"/>
    </row>
    <row r="1516" spans="1:33" ht="13.8">
      <c r="A1516" s="30" t="s">
        <v>6275</v>
      </c>
      <c r="B1516" s="30" t="s">
        <v>6276</v>
      </c>
      <c r="C1516" s="43"/>
      <c r="D1516" s="44"/>
      <c r="E1516" s="44"/>
      <c r="F1516" s="35">
        <f t="shared" si="3138"/>
        <v>0</v>
      </c>
      <c r="G1516" s="35">
        <f t="shared" si="3139"/>
        <v>0</v>
      </c>
      <c r="H1516" s="35">
        <f t="shared" si="2710"/>
        <v>0</v>
      </c>
      <c r="I1516" s="21">
        <f t="shared" si="3189"/>
        <v>28</v>
      </c>
      <c r="J1516" s="37">
        <f t="shared" ref="J1516:K1516" si="3228">MAX(N1516,P1516,R1516,T1516,V1516,X1516,Z1516,AB1516,AD1516)</f>
        <v>339.62</v>
      </c>
      <c r="K1516" s="37">
        <f t="shared" si="3228"/>
        <v>435</v>
      </c>
      <c r="L1516" s="38">
        <f t="shared" ref="L1516:M1516" si="3229">MIN(N1516,P1516,R1516,T1516,V1516,X1516,Z1516,AB1516,AD1516)</f>
        <v>339.62</v>
      </c>
      <c r="M1516" s="38">
        <f t="shared" si="3229"/>
        <v>435</v>
      </c>
      <c r="N1516" s="38">
        <f t="shared" si="3153"/>
        <v>339.62</v>
      </c>
      <c r="O1516" s="38">
        <f t="shared" si="3154"/>
        <v>435</v>
      </c>
      <c r="P1516" s="39"/>
      <c r="Q1516" s="39"/>
      <c r="R1516" s="39"/>
      <c r="S1516" s="39"/>
      <c r="T1516" s="39"/>
      <c r="U1516" s="39"/>
      <c r="V1516" s="39"/>
      <c r="W1516" s="39"/>
      <c r="X1516" s="39"/>
      <c r="Y1516" s="39"/>
      <c r="Z1516" s="39"/>
      <c r="AA1516" s="39"/>
      <c r="AB1516" s="39"/>
      <c r="AC1516" s="39"/>
      <c r="AD1516" s="40"/>
      <c r="AE1516" s="40"/>
      <c r="AF1516" s="41">
        <f t="shared" si="2745"/>
        <v>0</v>
      </c>
      <c r="AG1516" s="42"/>
    </row>
    <row r="1517" spans="1:33" ht="13.8">
      <c r="A1517" s="30" t="s">
        <v>6277</v>
      </c>
      <c r="B1517" s="30" t="s">
        <v>6278</v>
      </c>
      <c r="C1517" s="43"/>
      <c r="D1517" s="44"/>
      <c r="E1517" s="44"/>
      <c r="F1517" s="35">
        <f t="shared" si="3138"/>
        <v>0</v>
      </c>
      <c r="G1517" s="35">
        <f t="shared" si="3139"/>
        <v>0</v>
      </c>
      <c r="H1517" s="35">
        <f t="shared" si="2710"/>
        <v>0</v>
      </c>
      <c r="I1517" s="21">
        <f t="shared" si="3189"/>
        <v>28</v>
      </c>
      <c r="J1517" s="37">
        <f t="shared" ref="J1517:K1517" si="3230">MAX(N1517,P1517,R1517,T1517,V1517,X1517,Z1517,AB1517,AD1517)</f>
        <v>519.04999999999995</v>
      </c>
      <c r="K1517" s="37">
        <f t="shared" si="3230"/>
        <v>664</v>
      </c>
      <c r="L1517" s="38">
        <f t="shared" ref="L1517:M1517" si="3231">MIN(N1517,P1517,R1517,T1517,V1517,X1517,Z1517,AB1517,AD1517)</f>
        <v>519.04999999999995</v>
      </c>
      <c r="M1517" s="38">
        <f t="shared" si="3231"/>
        <v>664</v>
      </c>
      <c r="N1517" s="38">
        <f t="shared" si="3153"/>
        <v>519.04999999999995</v>
      </c>
      <c r="O1517" s="38">
        <f t="shared" si="3154"/>
        <v>664</v>
      </c>
      <c r="P1517" s="39"/>
      <c r="Q1517" s="39"/>
      <c r="R1517" s="39"/>
      <c r="S1517" s="39"/>
      <c r="T1517" s="39"/>
      <c r="U1517" s="39"/>
      <c r="V1517" s="39"/>
      <c r="W1517" s="39"/>
      <c r="X1517" s="39"/>
      <c r="Y1517" s="39"/>
      <c r="Z1517" s="39"/>
      <c r="AA1517" s="39"/>
      <c r="AB1517" s="39"/>
      <c r="AC1517" s="39"/>
      <c r="AD1517" s="40"/>
      <c r="AE1517" s="40"/>
      <c r="AF1517" s="41">
        <f t="shared" si="2745"/>
        <v>0</v>
      </c>
      <c r="AG1517" s="42"/>
    </row>
    <row r="1518" spans="1:33" ht="13.8">
      <c r="A1518" s="30" t="s">
        <v>6279</v>
      </c>
      <c r="B1518" s="30" t="s">
        <v>6280</v>
      </c>
      <c r="C1518" s="43"/>
      <c r="D1518" s="44"/>
      <c r="E1518" s="44"/>
      <c r="F1518" s="35">
        <f t="shared" si="3138"/>
        <v>0</v>
      </c>
      <c r="G1518" s="35">
        <f t="shared" si="3139"/>
        <v>0</v>
      </c>
      <c r="H1518" s="35">
        <f t="shared" si="2710"/>
        <v>0</v>
      </c>
      <c r="I1518" s="21">
        <f t="shared" si="3189"/>
        <v>28</v>
      </c>
      <c r="J1518" s="37">
        <f t="shared" ref="J1518:K1518" si="3232">MAX(N1518,P1518,R1518,T1518,V1518,X1518,Z1518,AB1518,AD1518)</f>
        <v>820.22</v>
      </c>
      <c r="K1518" s="37">
        <f t="shared" si="3232"/>
        <v>1050</v>
      </c>
      <c r="L1518" s="38">
        <f t="shared" ref="L1518:M1518" si="3233">MIN(N1518,P1518,R1518,T1518,V1518,X1518,Z1518,AB1518,AD1518)</f>
        <v>820.22</v>
      </c>
      <c r="M1518" s="38">
        <f t="shared" si="3233"/>
        <v>1050</v>
      </c>
      <c r="N1518" s="38">
        <f t="shared" si="3153"/>
        <v>820.22</v>
      </c>
      <c r="O1518" s="38">
        <f t="shared" si="3154"/>
        <v>1050</v>
      </c>
      <c r="P1518" s="39"/>
      <c r="Q1518" s="39"/>
      <c r="R1518" s="39"/>
      <c r="S1518" s="39"/>
      <c r="T1518" s="39"/>
      <c r="U1518" s="39"/>
      <c r="V1518" s="39"/>
      <c r="W1518" s="39"/>
      <c r="X1518" s="39"/>
      <c r="Y1518" s="39"/>
      <c r="Z1518" s="39"/>
      <c r="AA1518" s="39"/>
      <c r="AB1518" s="39"/>
      <c r="AC1518" s="39"/>
      <c r="AD1518" s="40"/>
      <c r="AE1518" s="40"/>
      <c r="AF1518" s="41">
        <f t="shared" si="2745"/>
        <v>0</v>
      </c>
      <c r="AG1518" s="42"/>
    </row>
    <row r="1519" spans="1:33" ht="13.8">
      <c r="A1519" s="30" t="s">
        <v>6281</v>
      </c>
      <c r="B1519" s="30" t="s">
        <v>6282</v>
      </c>
      <c r="C1519" s="43"/>
      <c r="D1519" s="44"/>
      <c r="E1519" s="44"/>
      <c r="F1519" s="35">
        <f t="shared" si="3138"/>
        <v>0</v>
      </c>
      <c r="G1519" s="35">
        <f t="shared" si="3139"/>
        <v>0</v>
      </c>
      <c r="H1519" s="35">
        <f t="shared" si="2710"/>
        <v>0</v>
      </c>
      <c r="I1519" s="21">
        <f t="shared" si="3189"/>
        <v>28</v>
      </c>
      <c r="J1519" s="37">
        <f t="shared" ref="J1519:K1519" si="3234">MAX(N1519,P1519,R1519,T1519,V1519,X1519,Z1519,AB1519,AD1519)</f>
        <v>384.48</v>
      </c>
      <c r="K1519" s="37">
        <f t="shared" si="3234"/>
        <v>492</v>
      </c>
      <c r="L1519" s="38">
        <f t="shared" ref="L1519:M1519" si="3235">MIN(N1519,P1519,R1519,T1519,V1519,X1519,Z1519,AB1519,AD1519)</f>
        <v>384.48</v>
      </c>
      <c r="M1519" s="38">
        <f t="shared" si="3235"/>
        <v>492</v>
      </c>
      <c r="N1519" s="38">
        <f t="shared" si="3153"/>
        <v>384.48</v>
      </c>
      <c r="O1519" s="38">
        <f t="shared" si="3154"/>
        <v>492</v>
      </c>
      <c r="P1519" s="39"/>
      <c r="Q1519" s="39"/>
      <c r="R1519" s="39"/>
      <c r="S1519" s="39"/>
      <c r="T1519" s="39"/>
      <c r="U1519" s="39"/>
      <c r="V1519" s="39"/>
      <c r="W1519" s="39"/>
      <c r="X1519" s="39"/>
      <c r="Y1519" s="39"/>
      <c r="Z1519" s="39"/>
      <c r="AA1519" s="39"/>
      <c r="AB1519" s="39"/>
      <c r="AC1519" s="39"/>
      <c r="AD1519" s="40"/>
      <c r="AE1519" s="40"/>
      <c r="AF1519" s="41">
        <f t="shared" si="2745"/>
        <v>0</v>
      </c>
      <c r="AG1519" s="42"/>
    </row>
    <row r="1520" spans="1:33" ht="13.8">
      <c r="A1520" s="30" t="s">
        <v>6283</v>
      </c>
      <c r="B1520" s="30" t="s">
        <v>6284</v>
      </c>
      <c r="C1520" s="43"/>
      <c r="D1520" s="44"/>
      <c r="E1520" s="44"/>
      <c r="F1520" s="35">
        <f t="shared" si="3138"/>
        <v>0</v>
      </c>
      <c r="G1520" s="35">
        <f t="shared" si="3139"/>
        <v>0</v>
      </c>
      <c r="H1520" s="35">
        <f t="shared" si="2710"/>
        <v>0</v>
      </c>
      <c r="I1520" s="21">
        <f t="shared" si="3189"/>
        <v>28</v>
      </c>
      <c r="J1520" s="37">
        <f t="shared" ref="J1520:K1520" si="3236">MAX(N1520,P1520,R1520,T1520,V1520,X1520,Z1520,AB1520,AD1520)</f>
        <v>224.28</v>
      </c>
      <c r="K1520" s="37">
        <f t="shared" si="3236"/>
        <v>287</v>
      </c>
      <c r="L1520" s="38">
        <f t="shared" ref="L1520:M1520" si="3237">MIN(N1520,P1520,R1520,T1520,V1520,X1520,Z1520,AB1520,AD1520)</f>
        <v>224.28</v>
      </c>
      <c r="M1520" s="38">
        <f t="shared" si="3237"/>
        <v>287</v>
      </c>
      <c r="N1520" s="38">
        <f t="shared" si="3153"/>
        <v>224.28</v>
      </c>
      <c r="O1520" s="38">
        <f t="shared" si="3154"/>
        <v>287</v>
      </c>
      <c r="P1520" s="39"/>
      <c r="Q1520" s="39"/>
      <c r="R1520" s="39"/>
      <c r="S1520" s="39"/>
      <c r="T1520" s="39"/>
      <c r="U1520" s="39"/>
      <c r="V1520" s="39"/>
      <c r="W1520" s="39"/>
      <c r="X1520" s="39"/>
      <c r="Y1520" s="39"/>
      <c r="Z1520" s="39"/>
      <c r="AA1520" s="39"/>
      <c r="AB1520" s="39"/>
      <c r="AC1520" s="39"/>
      <c r="AD1520" s="40"/>
      <c r="AE1520" s="40"/>
      <c r="AF1520" s="41">
        <f t="shared" si="2745"/>
        <v>0</v>
      </c>
      <c r="AG1520" s="42"/>
    </row>
    <row r="1521" spans="1:33" ht="13.8">
      <c r="A1521" s="30" t="s">
        <v>6285</v>
      </c>
      <c r="B1521" s="30" t="s">
        <v>6286</v>
      </c>
      <c r="C1521" s="43"/>
      <c r="D1521" s="44"/>
      <c r="E1521" s="44"/>
      <c r="F1521" s="35">
        <f t="shared" si="3138"/>
        <v>0</v>
      </c>
      <c r="G1521" s="35">
        <f t="shared" si="3139"/>
        <v>0</v>
      </c>
      <c r="H1521" s="35">
        <f t="shared" si="2710"/>
        <v>0</v>
      </c>
      <c r="I1521" s="21">
        <f t="shared" si="3189"/>
        <v>28</v>
      </c>
      <c r="J1521" s="37">
        <f t="shared" ref="J1521:K1521" si="3238">MAX(N1521,P1521,R1521,T1521,V1521,X1521,Z1521,AB1521,AD1521)</f>
        <v>224.28</v>
      </c>
      <c r="K1521" s="37">
        <f t="shared" si="3238"/>
        <v>287</v>
      </c>
      <c r="L1521" s="38">
        <f t="shared" ref="L1521:M1521" si="3239">MIN(N1521,P1521,R1521,T1521,V1521,X1521,Z1521,AB1521,AD1521)</f>
        <v>224.28</v>
      </c>
      <c r="M1521" s="38">
        <f t="shared" si="3239"/>
        <v>287</v>
      </c>
      <c r="N1521" s="38">
        <f t="shared" si="3153"/>
        <v>224.28</v>
      </c>
      <c r="O1521" s="38">
        <f t="shared" si="3154"/>
        <v>287</v>
      </c>
      <c r="P1521" s="39"/>
      <c r="Q1521" s="39"/>
      <c r="R1521" s="39"/>
      <c r="S1521" s="39"/>
      <c r="T1521" s="39"/>
      <c r="U1521" s="39"/>
      <c r="V1521" s="39"/>
      <c r="W1521" s="39"/>
      <c r="X1521" s="39"/>
      <c r="Y1521" s="39"/>
      <c r="Z1521" s="39"/>
      <c r="AA1521" s="39"/>
      <c r="AB1521" s="39"/>
      <c r="AC1521" s="39"/>
      <c r="AD1521" s="40"/>
      <c r="AE1521" s="40"/>
      <c r="AF1521" s="41">
        <f t="shared" si="2745"/>
        <v>0</v>
      </c>
      <c r="AG1521" s="42"/>
    </row>
    <row r="1522" spans="1:33" ht="13.8">
      <c r="A1522" s="30" t="s">
        <v>6287</v>
      </c>
      <c r="B1522" s="30" t="s">
        <v>6288</v>
      </c>
      <c r="C1522" s="43"/>
      <c r="D1522" s="44"/>
      <c r="E1522" s="44"/>
      <c r="F1522" s="35">
        <f t="shared" si="3138"/>
        <v>0</v>
      </c>
      <c r="G1522" s="35">
        <f t="shared" si="3139"/>
        <v>0</v>
      </c>
      <c r="H1522" s="35">
        <f t="shared" si="2710"/>
        <v>0</v>
      </c>
      <c r="I1522" s="21">
        <f t="shared" si="3189"/>
        <v>28</v>
      </c>
      <c r="J1522" s="37">
        <f t="shared" ref="J1522:K1522" si="3240">MAX(N1522,P1522,R1522,T1522,V1522,X1522,Z1522,AB1522,AD1522)</f>
        <v>301.18</v>
      </c>
      <c r="K1522" s="37">
        <f t="shared" si="3240"/>
        <v>386</v>
      </c>
      <c r="L1522" s="38">
        <f t="shared" ref="L1522:M1522" si="3241">MIN(N1522,P1522,R1522,T1522,V1522,X1522,Z1522,AB1522,AD1522)</f>
        <v>301.18</v>
      </c>
      <c r="M1522" s="38">
        <f t="shared" si="3241"/>
        <v>386</v>
      </c>
      <c r="N1522" s="38">
        <f t="shared" si="3153"/>
        <v>301.18</v>
      </c>
      <c r="O1522" s="38">
        <f t="shared" si="3154"/>
        <v>386</v>
      </c>
      <c r="P1522" s="39"/>
      <c r="Q1522" s="39"/>
      <c r="R1522" s="39"/>
      <c r="S1522" s="39"/>
      <c r="T1522" s="39"/>
      <c r="U1522" s="39"/>
      <c r="V1522" s="39"/>
      <c r="W1522" s="39"/>
      <c r="X1522" s="39"/>
      <c r="Y1522" s="39"/>
      <c r="Z1522" s="39"/>
      <c r="AA1522" s="39"/>
      <c r="AB1522" s="39"/>
      <c r="AC1522" s="39"/>
      <c r="AD1522" s="40"/>
      <c r="AE1522" s="40"/>
      <c r="AF1522" s="41">
        <f t="shared" si="2745"/>
        <v>0</v>
      </c>
      <c r="AG1522" s="42"/>
    </row>
    <row r="1523" spans="1:33" ht="13.8">
      <c r="A1523" s="30" t="s">
        <v>6289</v>
      </c>
      <c r="B1523" s="30" t="s">
        <v>6290</v>
      </c>
      <c r="C1523" s="43"/>
      <c r="D1523" s="44"/>
      <c r="E1523" s="44"/>
      <c r="F1523" s="35">
        <f t="shared" si="3138"/>
        <v>0</v>
      </c>
      <c r="G1523" s="35">
        <f t="shared" si="3139"/>
        <v>0</v>
      </c>
      <c r="H1523" s="35">
        <f t="shared" si="2710"/>
        <v>0</v>
      </c>
      <c r="I1523" s="21">
        <f t="shared" si="3189"/>
        <v>28</v>
      </c>
      <c r="J1523" s="37">
        <f t="shared" ref="J1523:K1523" si="3242">MAX(N1523,P1523,R1523,T1523,V1523,X1523,Z1523,AB1523,AD1523)</f>
        <v>140.97999999999999</v>
      </c>
      <c r="K1523" s="37">
        <f t="shared" si="3242"/>
        <v>180</v>
      </c>
      <c r="L1523" s="38">
        <f t="shared" ref="L1523:M1523" si="3243">MIN(N1523,P1523,R1523,T1523,V1523,X1523,Z1523,AB1523,AD1523)</f>
        <v>140.97999999999999</v>
      </c>
      <c r="M1523" s="38">
        <f t="shared" si="3243"/>
        <v>180</v>
      </c>
      <c r="N1523" s="38">
        <f t="shared" si="3153"/>
        <v>140.97999999999999</v>
      </c>
      <c r="O1523" s="38">
        <f t="shared" si="3154"/>
        <v>180</v>
      </c>
      <c r="P1523" s="39"/>
      <c r="Q1523" s="39"/>
      <c r="R1523" s="39"/>
      <c r="S1523" s="39"/>
      <c r="T1523" s="39"/>
      <c r="U1523" s="39"/>
      <c r="V1523" s="39"/>
      <c r="W1523" s="39"/>
      <c r="X1523" s="39"/>
      <c r="Y1523" s="39"/>
      <c r="Z1523" s="39"/>
      <c r="AA1523" s="39"/>
      <c r="AB1523" s="39"/>
      <c r="AC1523" s="39"/>
      <c r="AD1523" s="40"/>
      <c r="AE1523" s="40"/>
      <c r="AF1523" s="41">
        <f t="shared" si="2745"/>
        <v>0</v>
      </c>
      <c r="AG1523" s="42"/>
    </row>
    <row r="1524" spans="1:33" ht="13.8">
      <c r="A1524" s="30" t="s">
        <v>6291</v>
      </c>
      <c r="B1524" s="30" t="s">
        <v>6292</v>
      </c>
      <c r="C1524" s="43"/>
      <c r="D1524" s="44"/>
      <c r="E1524" s="44"/>
      <c r="F1524" s="35">
        <f t="shared" si="3138"/>
        <v>0</v>
      </c>
      <c r="G1524" s="35">
        <f t="shared" si="3139"/>
        <v>0</v>
      </c>
      <c r="H1524" s="35">
        <f t="shared" si="2710"/>
        <v>0</v>
      </c>
      <c r="I1524" s="21">
        <f t="shared" si="3189"/>
        <v>28</v>
      </c>
      <c r="J1524" s="37">
        <f t="shared" ref="J1524:K1524" si="3244">MAX(N1524,P1524,R1524,T1524,V1524,X1524,Z1524,AB1524,AD1524)</f>
        <v>512.64</v>
      </c>
      <c r="K1524" s="37">
        <f t="shared" si="3244"/>
        <v>656</v>
      </c>
      <c r="L1524" s="38">
        <f t="shared" ref="L1524:M1524" si="3245">MIN(N1524,P1524,R1524,T1524,V1524,X1524,Z1524,AB1524,AD1524)</f>
        <v>512.64</v>
      </c>
      <c r="M1524" s="38">
        <f t="shared" si="3245"/>
        <v>656</v>
      </c>
      <c r="N1524" s="38">
        <f t="shared" si="3153"/>
        <v>512.64</v>
      </c>
      <c r="O1524" s="38">
        <f t="shared" si="3154"/>
        <v>656</v>
      </c>
      <c r="P1524" s="39"/>
      <c r="Q1524" s="39"/>
      <c r="R1524" s="39"/>
      <c r="S1524" s="39"/>
      <c r="T1524" s="39"/>
      <c r="U1524" s="39"/>
      <c r="V1524" s="39"/>
      <c r="W1524" s="39"/>
      <c r="X1524" s="39"/>
      <c r="Y1524" s="39"/>
      <c r="Z1524" s="39"/>
      <c r="AA1524" s="39"/>
      <c r="AB1524" s="39"/>
      <c r="AC1524" s="39"/>
      <c r="AD1524" s="40"/>
      <c r="AE1524" s="40"/>
      <c r="AF1524" s="41">
        <f t="shared" si="2745"/>
        <v>0</v>
      </c>
      <c r="AG1524" s="42"/>
    </row>
    <row r="1525" spans="1:33" ht="13.8">
      <c r="A1525" s="30" t="s">
        <v>6293</v>
      </c>
      <c r="B1525" s="30" t="s">
        <v>6294</v>
      </c>
      <c r="C1525" s="43"/>
      <c r="D1525" s="44"/>
      <c r="E1525" s="44"/>
      <c r="F1525" s="35">
        <f t="shared" si="3138"/>
        <v>0</v>
      </c>
      <c r="G1525" s="35">
        <f t="shared" si="3139"/>
        <v>0</v>
      </c>
      <c r="H1525" s="35">
        <f t="shared" si="2710"/>
        <v>0</v>
      </c>
      <c r="I1525" s="21">
        <f t="shared" si="3189"/>
        <v>28</v>
      </c>
      <c r="J1525" s="37">
        <f t="shared" ref="J1525:K1525" si="3246">MAX(N1525,P1525,R1525,T1525,V1525,X1525,Z1525,AB1525,AD1525)</f>
        <v>512.64</v>
      </c>
      <c r="K1525" s="37">
        <f t="shared" si="3246"/>
        <v>656</v>
      </c>
      <c r="L1525" s="38">
        <f t="shared" ref="L1525:M1525" si="3247">MIN(N1525,P1525,R1525,T1525,V1525,X1525,Z1525,AB1525,AD1525)</f>
        <v>512.64</v>
      </c>
      <c r="M1525" s="38">
        <f t="shared" si="3247"/>
        <v>656</v>
      </c>
      <c r="N1525" s="38">
        <f t="shared" si="3153"/>
        <v>512.64</v>
      </c>
      <c r="O1525" s="38">
        <f t="shared" si="3154"/>
        <v>656</v>
      </c>
      <c r="P1525" s="39"/>
      <c r="Q1525" s="39"/>
      <c r="R1525" s="39"/>
      <c r="S1525" s="39"/>
      <c r="T1525" s="39"/>
      <c r="U1525" s="39"/>
      <c r="V1525" s="39"/>
      <c r="W1525" s="39"/>
      <c r="X1525" s="39"/>
      <c r="Y1525" s="39"/>
      <c r="Z1525" s="39"/>
      <c r="AA1525" s="39"/>
      <c r="AB1525" s="39"/>
      <c r="AC1525" s="39"/>
      <c r="AD1525" s="40"/>
      <c r="AE1525" s="40"/>
      <c r="AF1525" s="41">
        <f t="shared" si="2745"/>
        <v>0</v>
      </c>
      <c r="AG1525" s="42"/>
    </row>
    <row r="1526" spans="1:33" ht="13.8">
      <c r="A1526" s="30" t="s">
        <v>6295</v>
      </c>
      <c r="B1526" s="30" t="s">
        <v>9606</v>
      </c>
      <c r="C1526" s="43"/>
      <c r="D1526" s="44"/>
      <c r="E1526" s="44"/>
      <c r="F1526" s="35">
        <f t="shared" si="3138"/>
        <v>0</v>
      </c>
      <c r="G1526" s="35">
        <f t="shared" si="3139"/>
        <v>0</v>
      </c>
      <c r="H1526" s="35">
        <f t="shared" si="2710"/>
        <v>0</v>
      </c>
      <c r="I1526" s="21">
        <f t="shared" si="3189"/>
        <v>28</v>
      </c>
      <c r="J1526" s="37">
        <f t="shared" ref="J1526:K1526" si="3248">MAX(N1526,P1526,R1526,T1526,V1526,X1526,Z1526,AB1526,AD1526)</f>
        <v>467.78</v>
      </c>
      <c r="K1526" s="37">
        <f t="shared" si="3248"/>
        <v>599</v>
      </c>
      <c r="L1526" s="38">
        <f t="shared" ref="L1526:M1526" si="3249">MIN(N1526,P1526,R1526,T1526,V1526,X1526,Z1526,AB1526,AD1526)</f>
        <v>467.78</v>
      </c>
      <c r="M1526" s="38">
        <f t="shared" si="3249"/>
        <v>599</v>
      </c>
      <c r="N1526" s="38">
        <f t="shared" si="3153"/>
        <v>467.78</v>
      </c>
      <c r="O1526" s="38">
        <f t="shared" si="3154"/>
        <v>599</v>
      </c>
      <c r="P1526" s="39"/>
      <c r="Q1526" s="39"/>
      <c r="R1526" s="39"/>
      <c r="S1526" s="39"/>
      <c r="T1526" s="39"/>
      <c r="U1526" s="39"/>
      <c r="V1526" s="39"/>
      <c r="W1526" s="39"/>
      <c r="X1526" s="39"/>
      <c r="Y1526" s="39"/>
      <c r="Z1526" s="39"/>
      <c r="AA1526" s="39"/>
      <c r="AB1526" s="39"/>
      <c r="AC1526" s="39"/>
      <c r="AD1526" s="40"/>
      <c r="AE1526" s="40"/>
      <c r="AF1526" s="41">
        <f t="shared" si="2745"/>
        <v>0</v>
      </c>
      <c r="AG1526" s="42"/>
    </row>
    <row r="1527" spans="1:33" ht="13.8">
      <c r="A1527" s="30" t="s">
        <v>6297</v>
      </c>
      <c r="B1527" s="30" t="s">
        <v>6298</v>
      </c>
      <c r="C1527" s="43"/>
      <c r="D1527" s="44"/>
      <c r="E1527" s="44"/>
      <c r="F1527" s="35">
        <f t="shared" si="3138"/>
        <v>0</v>
      </c>
      <c r="G1527" s="35">
        <f t="shared" si="3139"/>
        <v>0</v>
      </c>
      <c r="H1527" s="35">
        <f t="shared" si="2710"/>
        <v>0</v>
      </c>
      <c r="I1527" s="21">
        <f t="shared" si="3189"/>
        <v>28</v>
      </c>
      <c r="J1527" s="37">
        <f t="shared" ref="J1527:K1527" si="3250">MAX(N1527,P1527,R1527,T1527,V1527,X1527,Z1527,AB1527,AD1527)</f>
        <v>884.3</v>
      </c>
      <c r="K1527" s="37">
        <f t="shared" si="3250"/>
        <v>1132</v>
      </c>
      <c r="L1527" s="38">
        <f t="shared" ref="L1527:M1527" si="3251">MIN(N1527,P1527,R1527,T1527,V1527,X1527,Z1527,AB1527,AD1527)</f>
        <v>884.3</v>
      </c>
      <c r="M1527" s="38">
        <f t="shared" si="3251"/>
        <v>1132</v>
      </c>
      <c r="N1527" s="38">
        <f t="shared" si="3153"/>
        <v>884.3</v>
      </c>
      <c r="O1527" s="38">
        <f t="shared" si="3154"/>
        <v>1132</v>
      </c>
      <c r="P1527" s="39"/>
      <c r="Q1527" s="39"/>
      <c r="R1527" s="39"/>
      <c r="S1527" s="39"/>
      <c r="T1527" s="39"/>
      <c r="U1527" s="39"/>
      <c r="V1527" s="39"/>
      <c r="W1527" s="39"/>
      <c r="X1527" s="39"/>
      <c r="Y1527" s="39"/>
      <c r="Z1527" s="39"/>
      <c r="AA1527" s="39"/>
      <c r="AB1527" s="39"/>
      <c r="AC1527" s="39"/>
      <c r="AD1527" s="40"/>
      <c r="AE1527" s="40"/>
      <c r="AF1527" s="41">
        <f t="shared" si="2745"/>
        <v>0</v>
      </c>
      <c r="AG1527" s="42"/>
    </row>
    <row r="1528" spans="1:33" ht="13.8">
      <c r="A1528" s="30" t="s">
        <v>6299</v>
      </c>
      <c r="B1528" s="30" t="s">
        <v>6300</v>
      </c>
      <c r="C1528" s="43"/>
      <c r="D1528" s="44"/>
      <c r="E1528" s="44"/>
      <c r="F1528" s="35">
        <f t="shared" si="3138"/>
        <v>0</v>
      </c>
      <c r="G1528" s="35">
        <f t="shared" si="3139"/>
        <v>0</v>
      </c>
      <c r="H1528" s="35">
        <f t="shared" si="2710"/>
        <v>0</v>
      </c>
      <c r="I1528" s="21">
        <f t="shared" si="3189"/>
        <v>28</v>
      </c>
      <c r="J1528" s="37">
        <f t="shared" ref="J1528:K1528" si="3252">MAX(N1528,P1528,R1528,T1528,V1528,X1528,Z1528,AB1528,AD1528)</f>
        <v>884.3</v>
      </c>
      <c r="K1528" s="37">
        <f t="shared" si="3252"/>
        <v>1132</v>
      </c>
      <c r="L1528" s="38">
        <f t="shared" ref="L1528:M1528" si="3253">MIN(N1528,P1528,R1528,T1528,V1528,X1528,Z1528,AB1528,AD1528)</f>
        <v>884.3</v>
      </c>
      <c r="M1528" s="38">
        <f t="shared" si="3253"/>
        <v>1132</v>
      </c>
      <c r="N1528" s="38">
        <f t="shared" si="3153"/>
        <v>884.3</v>
      </c>
      <c r="O1528" s="38">
        <f t="shared" si="3154"/>
        <v>1132</v>
      </c>
      <c r="P1528" s="39"/>
      <c r="Q1528" s="39"/>
      <c r="R1528" s="39"/>
      <c r="S1528" s="39"/>
      <c r="T1528" s="39"/>
      <c r="U1528" s="39"/>
      <c r="V1528" s="39"/>
      <c r="W1528" s="39"/>
      <c r="X1528" s="39"/>
      <c r="Y1528" s="39"/>
      <c r="Z1528" s="39"/>
      <c r="AA1528" s="39"/>
      <c r="AB1528" s="39"/>
      <c r="AC1528" s="39"/>
      <c r="AD1528" s="40"/>
      <c r="AE1528" s="40"/>
      <c r="AF1528" s="41">
        <f t="shared" si="2745"/>
        <v>0</v>
      </c>
      <c r="AG1528" s="42"/>
    </row>
    <row r="1529" spans="1:33" ht="13.8">
      <c r="A1529" s="30" t="s">
        <v>6301</v>
      </c>
      <c r="B1529" s="30" t="s">
        <v>6302</v>
      </c>
      <c r="C1529" s="43"/>
      <c r="D1529" s="44"/>
      <c r="E1529" s="44"/>
      <c r="F1529" s="35">
        <f t="shared" si="3138"/>
        <v>0</v>
      </c>
      <c r="G1529" s="35">
        <f t="shared" si="3139"/>
        <v>0</v>
      </c>
      <c r="H1529" s="35">
        <f t="shared" si="2710"/>
        <v>0</v>
      </c>
      <c r="I1529" s="21">
        <f t="shared" ref="I1529:I1547" si="3254">VLOOKUP(A1529,Old_Inventory,9,FALSE)</f>
        <v>28</v>
      </c>
      <c r="J1529" s="37">
        <f t="shared" ref="J1529:K1529" si="3255">MAX(N1529,P1529,R1529,T1529,V1529,X1529,Z1529,AB1529,AD1529)</f>
        <v>448.56</v>
      </c>
      <c r="K1529" s="37">
        <f t="shared" si="3255"/>
        <v>574</v>
      </c>
      <c r="L1529" s="38">
        <f t="shared" ref="L1529:M1529" si="3256">MIN(N1529,P1529,R1529,T1529,V1529,X1529,Z1529,AB1529,AD1529)</f>
        <v>448.56</v>
      </c>
      <c r="M1529" s="38">
        <f t="shared" si="3256"/>
        <v>574</v>
      </c>
      <c r="N1529" s="38">
        <f t="shared" si="3153"/>
        <v>448.56</v>
      </c>
      <c r="O1529" s="38">
        <f t="shared" si="3154"/>
        <v>574</v>
      </c>
      <c r="P1529" s="39"/>
      <c r="Q1529" s="39"/>
      <c r="R1529" s="39"/>
      <c r="S1529" s="39"/>
      <c r="T1529" s="39"/>
      <c r="U1529" s="39"/>
      <c r="V1529" s="39"/>
      <c r="W1529" s="39"/>
      <c r="X1529" s="39"/>
      <c r="Y1529" s="39"/>
      <c r="Z1529" s="39"/>
      <c r="AA1529" s="39"/>
      <c r="AB1529" s="39"/>
      <c r="AC1529" s="39"/>
      <c r="AD1529" s="40"/>
      <c r="AE1529" s="40"/>
      <c r="AF1529" s="41">
        <f t="shared" si="2745"/>
        <v>0</v>
      </c>
      <c r="AG1529" s="42"/>
    </row>
    <row r="1530" spans="1:33" ht="13.8">
      <c r="A1530" s="30" t="s">
        <v>6303</v>
      </c>
      <c r="B1530" s="30" t="s">
        <v>6304</v>
      </c>
      <c r="C1530" s="43"/>
      <c r="D1530" s="44"/>
      <c r="E1530" s="44"/>
      <c r="F1530" s="35">
        <f t="shared" si="3138"/>
        <v>0</v>
      </c>
      <c r="G1530" s="35">
        <f t="shared" si="3139"/>
        <v>0</v>
      </c>
      <c r="H1530" s="35">
        <f t="shared" si="2710"/>
        <v>0</v>
      </c>
      <c r="I1530" s="21">
        <f t="shared" si="3254"/>
        <v>28</v>
      </c>
      <c r="J1530" s="37">
        <f t="shared" ref="J1530:K1530" si="3257">MAX(N1530,P1530,R1530,T1530,V1530,X1530,Z1530,AB1530,AD1530)</f>
        <v>128.16</v>
      </c>
      <c r="K1530" s="37">
        <f t="shared" si="3257"/>
        <v>164</v>
      </c>
      <c r="L1530" s="38">
        <f t="shared" ref="L1530:M1530" si="3258">MIN(N1530,P1530,R1530,T1530,V1530,X1530,Z1530,AB1530,AD1530)</f>
        <v>128.16</v>
      </c>
      <c r="M1530" s="38">
        <f t="shared" si="3258"/>
        <v>164</v>
      </c>
      <c r="N1530" s="38">
        <f t="shared" si="3153"/>
        <v>128.16</v>
      </c>
      <c r="O1530" s="38">
        <f t="shared" si="3154"/>
        <v>164</v>
      </c>
      <c r="P1530" s="39"/>
      <c r="Q1530" s="39"/>
      <c r="R1530" s="39"/>
      <c r="S1530" s="39"/>
      <c r="T1530" s="39"/>
      <c r="U1530" s="39"/>
      <c r="V1530" s="39"/>
      <c r="W1530" s="39"/>
      <c r="X1530" s="39"/>
      <c r="Y1530" s="39"/>
      <c r="Z1530" s="39"/>
      <c r="AA1530" s="39"/>
      <c r="AB1530" s="39"/>
      <c r="AC1530" s="39"/>
      <c r="AD1530" s="40"/>
      <c r="AE1530" s="40"/>
      <c r="AF1530" s="41">
        <f t="shared" si="2745"/>
        <v>0</v>
      </c>
      <c r="AG1530" s="42"/>
    </row>
    <row r="1531" spans="1:33" ht="27.6">
      <c r="A1531" s="30" t="s">
        <v>6305</v>
      </c>
      <c r="B1531" s="30" t="s">
        <v>6306</v>
      </c>
      <c r="C1531" s="43"/>
      <c r="D1531" s="44"/>
      <c r="E1531" s="44"/>
      <c r="F1531" s="35">
        <f t="shared" si="3138"/>
        <v>0</v>
      </c>
      <c r="G1531" s="35">
        <f t="shared" si="3139"/>
        <v>0</v>
      </c>
      <c r="H1531" s="35">
        <f t="shared" si="2710"/>
        <v>0</v>
      </c>
      <c r="I1531" s="21">
        <f t="shared" si="3254"/>
        <v>28</v>
      </c>
      <c r="J1531" s="37">
        <f t="shared" ref="J1531:K1531" si="3259">MAX(N1531,P1531,R1531,T1531,V1531,X1531,Z1531,AB1531,AD1531)</f>
        <v>512.64</v>
      </c>
      <c r="K1531" s="37">
        <f t="shared" si="3259"/>
        <v>656</v>
      </c>
      <c r="L1531" s="38">
        <f t="shared" ref="L1531:M1531" si="3260">MIN(N1531,P1531,R1531,T1531,V1531,X1531,Z1531,AB1531,AD1531)</f>
        <v>512.64</v>
      </c>
      <c r="M1531" s="38">
        <f t="shared" si="3260"/>
        <v>656</v>
      </c>
      <c r="N1531" s="38">
        <f t="shared" si="3153"/>
        <v>512.64</v>
      </c>
      <c r="O1531" s="38">
        <f t="shared" si="3154"/>
        <v>656</v>
      </c>
      <c r="P1531" s="39"/>
      <c r="Q1531" s="39"/>
      <c r="R1531" s="39"/>
      <c r="S1531" s="39"/>
      <c r="T1531" s="39"/>
      <c r="U1531" s="39"/>
      <c r="V1531" s="39"/>
      <c r="W1531" s="39"/>
      <c r="X1531" s="39"/>
      <c r="Y1531" s="39"/>
      <c r="Z1531" s="39"/>
      <c r="AA1531" s="39"/>
      <c r="AB1531" s="39"/>
      <c r="AC1531" s="39"/>
      <c r="AD1531" s="40"/>
      <c r="AE1531" s="40"/>
      <c r="AF1531" s="41">
        <f t="shared" si="2745"/>
        <v>0</v>
      </c>
      <c r="AG1531" s="42"/>
    </row>
    <row r="1532" spans="1:33" ht="27.6">
      <c r="A1532" s="30" t="s">
        <v>6307</v>
      </c>
      <c r="B1532" s="30" t="s">
        <v>6308</v>
      </c>
      <c r="C1532" s="43"/>
      <c r="D1532" s="44"/>
      <c r="E1532" s="44"/>
      <c r="F1532" s="35">
        <f t="shared" si="3138"/>
        <v>0</v>
      </c>
      <c r="G1532" s="35">
        <f t="shared" si="3139"/>
        <v>0</v>
      </c>
      <c r="H1532" s="35">
        <f t="shared" si="2710"/>
        <v>0</v>
      </c>
      <c r="I1532" s="21">
        <f t="shared" si="3254"/>
        <v>28</v>
      </c>
      <c r="J1532" s="37">
        <f t="shared" ref="J1532:K1532" si="3261">MAX(N1532,P1532,R1532,T1532,V1532,X1532,Z1532,AB1532,AD1532)</f>
        <v>480.6</v>
      </c>
      <c r="K1532" s="37">
        <f t="shared" si="3261"/>
        <v>615</v>
      </c>
      <c r="L1532" s="38">
        <f t="shared" ref="L1532:M1532" si="3262">MIN(N1532,P1532,R1532,T1532,V1532,X1532,Z1532,AB1532,AD1532)</f>
        <v>480.6</v>
      </c>
      <c r="M1532" s="38">
        <f t="shared" si="3262"/>
        <v>615</v>
      </c>
      <c r="N1532" s="38">
        <f t="shared" si="3153"/>
        <v>480.6</v>
      </c>
      <c r="O1532" s="38">
        <f t="shared" si="3154"/>
        <v>615</v>
      </c>
      <c r="P1532" s="39"/>
      <c r="Q1532" s="39"/>
      <c r="R1532" s="39"/>
      <c r="S1532" s="39"/>
      <c r="T1532" s="39"/>
      <c r="U1532" s="39"/>
      <c r="V1532" s="39"/>
      <c r="W1532" s="39"/>
      <c r="X1532" s="39"/>
      <c r="Y1532" s="39"/>
      <c r="Z1532" s="39"/>
      <c r="AA1532" s="39"/>
      <c r="AB1532" s="39"/>
      <c r="AC1532" s="39"/>
      <c r="AD1532" s="40"/>
      <c r="AE1532" s="40"/>
      <c r="AF1532" s="41">
        <f t="shared" si="2745"/>
        <v>0</v>
      </c>
      <c r="AG1532" s="42"/>
    </row>
    <row r="1533" spans="1:33" ht="13.8">
      <c r="A1533" s="30" t="s">
        <v>6309</v>
      </c>
      <c r="B1533" s="30" t="s">
        <v>6310</v>
      </c>
      <c r="C1533" s="43"/>
      <c r="D1533" s="44"/>
      <c r="E1533" s="44"/>
      <c r="F1533" s="35">
        <f t="shared" si="3138"/>
        <v>0</v>
      </c>
      <c r="G1533" s="35">
        <f t="shared" si="3139"/>
        <v>0</v>
      </c>
      <c r="H1533" s="35">
        <f t="shared" ref="H1533:H1787" si="3263">(E1533+F1533)-G1533</f>
        <v>0</v>
      </c>
      <c r="I1533" s="21">
        <f t="shared" si="3254"/>
        <v>28</v>
      </c>
      <c r="J1533" s="37">
        <f t="shared" ref="J1533:K1533" si="3264">MAX(N1533,P1533,R1533,T1533,V1533,X1533,Z1533,AB1533,AD1533)</f>
        <v>371.66</v>
      </c>
      <c r="K1533" s="37">
        <f t="shared" si="3264"/>
        <v>476</v>
      </c>
      <c r="L1533" s="38">
        <f t="shared" ref="L1533:M1533" si="3265">MIN(N1533,P1533,R1533,T1533,V1533,X1533,Z1533,AB1533,AD1533)</f>
        <v>371.66</v>
      </c>
      <c r="M1533" s="38">
        <f t="shared" si="3265"/>
        <v>476</v>
      </c>
      <c r="N1533" s="38">
        <f t="shared" si="3153"/>
        <v>371.66</v>
      </c>
      <c r="O1533" s="38">
        <f t="shared" si="3154"/>
        <v>476</v>
      </c>
      <c r="P1533" s="39"/>
      <c r="Q1533" s="39"/>
      <c r="R1533" s="39"/>
      <c r="S1533" s="39"/>
      <c r="T1533" s="39"/>
      <c r="U1533" s="39"/>
      <c r="V1533" s="39"/>
      <c r="W1533" s="39"/>
      <c r="X1533" s="39"/>
      <c r="Y1533" s="39"/>
      <c r="Z1533" s="39"/>
      <c r="AA1533" s="39"/>
      <c r="AB1533" s="39"/>
      <c r="AC1533" s="39"/>
      <c r="AD1533" s="40"/>
      <c r="AE1533" s="40"/>
      <c r="AF1533" s="41">
        <f t="shared" si="2745"/>
        <v>0</v>
      </c>
      <c r="AG1533" s="42"/>
    </row>
    <row r="1534" spans="1:33" ht="13.8">
      <c r="A1534" s="30" t="s">
        <v>6311</v>
      </c>
      <c r="B1534" s="30" t="s">
        <v>6312</v>
      </c>
      <c r="C1534" s="43"/>
      <c r="D1534" s="44"/>
      <c r="E1534" s="44"/>
      <c r="F1534" s="35">
        <f t="shared" si="3138"/>
        <v>0</v>
      </c>
      <c r="G1534" s="35">
        <f t="shared" si="3139"/>
        <v>0</v>
      </c>
      <c r="H1534" s="35">
        <f t="shared" si="3263"/>
        <v>0</v>
      </c>
      <c r="I1534" s="21">
        <f t="shared" si="3254"/>
        <v>28</v>
      </c>
      <c r="J1534" s="37">
        <f t="shared" ref="J1534:K1534" si="3266">MAX(N1534,P1534,R1534,T1534,V1534,X1534,Z1534,AB1534,AD1534)</f>
        <v>198.65</v>
      </c>
      <c r="K1534" s="37">
        <f t="shared" si="3266"/>
        <v>254</v>
      </c>
      <c r="L1534" s="38">
        <f t="shared" ref="L1534:M1534" si="3267">MIN(N1534,P1534,R1534,T1534,V1534,X1534,Z1534,AB1534,AD1534)</f>
        <v>198.65</v>
      </c>
      <c r="M1534" s="38">
        <f t="shared" si="3267"/>
        <v>254</v>
      </c>
      <c r="N1534" s="38">
        <f t="shared" si="3153"/>
        <v>198.65</v>
      </c>
      <c r="O1534" s="38">
        <f t="shared" si="3154"/>
        <v>254</v>
      </c>
      <c r="P1534" s="39"/>
      <c r="Q1534" s="39"/>
      <c r="R1534" s="39"/>
      <c r="S1534" s="39"/>
      <c r="T1534" s="39"/>
      <c r="U1534" s="39"/>
      <c r="V1534" s="39"/>
      <c r="W1534" s="39"/>
      <c r="X1534" s="39"/>
      <c r="Y1534" s="39"/>
      <c r="Z1534" s="39"/>
      <c r="AA1534" s="39"/>
      <c r="AB1534" s="39"/>
      <c r="AC1534" s="39"/>
      <c r="AD1534" s="40"/>
      <c r="AE1534" s="40"/>
      <c r="AF1534" s="41">
        <f t="shared" si="2745"/>
        <v>0</v>
      </c>
      <c r="AG1534" s="42"/>
    </row>
    <row r="1535" spans="1:33" ht="13.8">
      <c r="A1535" s="30" t="s">
        <v>6313</v>
      </c>
      <c r="B1535" s="30" t="s">
        <v>6314</v>
      </c>
      <c r="C1535" s="43"/>
      <c r="D1535" s="44"/>
      <c r="E1535" s="44"/>
      <c r="F1535" s="35">
        <f t="shared" si="3138"/>
        <v>0</v>
      </c>
      <c r="G1535" s="35">
        <f t="shared" si="3139"/>
        <v>0</v>
      </c>
      <c r="H1535" s="35">
        <f t="shared" si="3263"/>
        <v>0</v>
      </c>
      <c r="I1535" s="21">
        <f t="shared" si="3254"/>
        <v>28</v>
      </c>
      <c r="J1535" s="37">
        <f t="shared" ref="J1535:K1535" si="3268">MAX(N1535,P1535,R1535,T1535,V1535,X1535,Z1535,AB1535,AD1535)</f>
        <v>768.96</v>
      </c>
      <c r="K1535" s="37">
        <f t="shared" si="3268"/>
        <v>984</v>
      </c>
      <c r="L1535" s="38">
        <f t="shared" ref="L1535:M1535" si="3269">MIN(N1535,P1535,R1535,T1535,V1535,X1535,Z1535,AB1535,AD1535)</f>
        <v>768.96</v>
      </c>
      <c r="M1535" s="38">
        <f t="shared" si="3269"/>
        <v>984</v>
      </c>
      <c r="N1535" s="38">
        <f t="shared" si="3153"/>
        <v>768.96</v>
      </c>
      <c r="O1535" s="38">
        <f t="shared" si="3154"/>
        <v>984</v>
      </c>
      <c r="P1535" s="39"/>
      <c r="Q1535" s="39"/>
      <c r="R1535" s="39"/>
      <c r="S1535" s="39"/>
      <c r="T1535" s="39"/>
      <c r="U1535" s="39"/>
      <c r="V1535" s="39"/>
      <c r="W1535" s="39"/>
      <c r="X1535" s="39"/>
      <c r="Y1535" s="39"/>
      <c r="Z1535" s="39"/>
      <c r="AA1535" s="39"/>
      <c r="AB1535" s="39"/>
      <c r="AC1535" s="39"/>
      <c r="AD1535" s="40"/>
      <c r="AE1535" s="40"/>
      <c r="AF1535" s="41">
        <f t="shared" si="2745"/>
        <v>0</v>
      </c>
      <c r="AG1535" s="42"/>
    </row>
    <row r="1536" spans="1:33" ht="13.8">
      <c r="A1536" s="30" t="s">
        <v>6315</v>
      </c>
      <c r="B1536" s="30" t="s">
        <v>6316</v>
      </c>
      <c r="C1536" s="43"/>
      <c r="D1536" s="44"/>
      <c r="E1536" s="44"/>
      <c r="F1536" s="35">
        <f t="shared" si="3138"/>
        <v>0</v>
      </c>
      <c r="G1536" s="35">
        <f t="shared" si="3139"/>
        <v>0</v>
      </c>
      <c r="H1536" s="35">
        <f t="shared" si="3263"/>
        <v>0</v>
      </c>
      <c r="I1536" s="21">
        <f t="shared" si="3254"/>
        <v>28</v>
      </c>
      <c r="J1536" s="37">
        <f t="shared" ref="J1536:K1536" si="3270">MAX(N1536,P1536,R1536,T1536,V1536,X1536,Z1536,AB1536,AD1536)</f>
        <v>627.98</v>
      </c>
      <c r="K1536" s="37">
        <f t="shared" si="3270"/>
        <v>804</v>
      </c>
      <c r="L1536" s="38">
        <f t="shared" ref="L1536:M1536" si="3271">MIN(N1536,P1536,R1536,T1536,V1536,X1536,Z1536,AB1536,AD1536)</f>
        <v>627.98</v>
      </c>
      <c r="M1536" s="38">
        <f t="shared" si="3271"/>
        <v>804</v>
      </c>
      <c r="N1536" s="38">
        <f t="shared" si="3153"/>
        <v>627.98</v>
      </c>
      <c r="O1536" s="38">
        <f t="shared" si="3154"/>
        <v>804</v>
      </c>
      <c r="P1536" s="39"/>
      <c r="Q1536" s="39"/>
      <c r="R1536" s="39"/>
      <c r="S1536" s="39"/>
      <c r="T1536" s="39"/>
      <c r="U1536" s="39"/>
      <c r="V1536" s="39"/>
      <c r="W1536" s="39"/>
      <c r="X1536" s="39"/>
      <c r="Y1536" s="39"/>
      <c r="Z1536" s="39"/>
      <c r="AA1536" s="39"/>
      <c r="AB1536" s="39"/>
      <c r="AC1536" s="39"/>
      <c r="AD1536" s="40"/>
      <c r="AE1536" s="40"/>
      <c r="AF1536" s="41">
        <f t="shared" si="2745"/>
        <v>0</v>
      </c>
      <c r="AG1536" s="42"/>
    </row>
    <row r="1537" spans="1:33" ht="13.8">
      <c r="A1537" s="30" t="s">
        <v>6317</v>
      </c>
      <c r="B1537" s="30" t="s">
        <v>6318</v>
      </c>
      <c r="C1537" s="43"/>
      <c r="D1537" s="44"/>
      <c r="E1537" s="44"/>
      <c r="F1537" s="35">
        <f t="shared" si="3138"/>
        <v>0</v>
      </c>
      <c r="G1537" s="35">
        <f t="shared" si="3139"/>
        <v>0</v>
      </c>
      <c r="H1537" s="35">
        <f t="shared" si="3263"/>
        <v>0</v>
      </c>
      <c r="I1537" s="21">
        <f t="shared" si="3254"/>
        <v>28</v>
      </c>
      <c r="J1537" s="37">
        <f t="shared" ref="J1537:K1537" si="3272">MAX(N1537,P1537,R1537,T1537,V1537,X1537,Z1537,AB1537,AD1537)</f>
        <v>627.98</v>
      </c>
      <c r="K1537" s="37">
        <f t="shared" si="3272"/>
        <v>804</v>
      </c>
      <c r="L1537" s="38">
        <f t="shared" ref="L1537:M1537" si="3273">MIN(N1537,P1537,R1537,T1537,V1537,X1537,Z1537,AB1537,AD1537)</f>
        <v>627.98</v>
      </c>
      <c r="M1537" s="38">
        <f t="shared" si="3273"/>
        <v>804</v>
      </c>
      <c r="N1537" s="38">
        <f t="shared" si="3153"/>
        <v>627.98</v>
      </c>
      <c r="O1537" s="38">
        <f t="shared" si="3154"/>
        <v>804</v>
      </c>
      <c r="P1537" s="39"/>
      <c r="Q1537" s="39"/>
      <c r="R1537" s="39"/>
      <c r="S1537" s="39"/>
      <c r="T1537" s="39"/>
      <c r="U1537" s="39"/>
      <c r="V1537" s="39"/>
      <c r="W1537" s="39"/>
      <c r="X1537" s="39"/>
      <c r="Y1537" s="39"/>
      <c r="Z1537" s="39"/>
      <c r="AA1537" s="39"/>
      <c r="AB1537" s="39"/>
      <c r="AC1537" s="39"/>
      <c r="AD1537" s="40"/>
      <c r="AE1537" s="40"/>
      <c r="AF1537" s="41">
        <f t="shared" si="2745"/>
        <v>0</v>
      </c>
      <c r="AG1537" s="42"/>
    </row>
    <row r="1538" spans="1:33" ht="13.8">
      <c r="A1538" s="30" t="s">
        <v>6319</v>
      </c>
      <c r="B1538" s="30" t="s">
        <v>6320</v>
      </c>
      <c r="C1538" s="43"/>
      <c r="D1538" s="44"/>
      <c r="E1538" s="44"/>
      <c r="F1538" s="35">
        <f t="shared" si="3138"/>
        <v>0</v>
      </c>
      <c r="G1538" s="35">
        <f t="shared" si="3139"/>
        <v>0</v>
      </c>
      <c r="H1538" s="35">
        <f t="shared" si="3263"/>
        <v>0</v>
      </c>
      <c r="I1538" s="21">
        <f t="shared" si="3254"/>
        <v>28</v>
      </c>
      <c r="J1538" s="37">
        <f t="shared" ref="J1538:K1538" si="3274">MAX(N1538,P1538,R1538,T1538,V1538,X1538,Z1538,AB1538,AD1538)</f>
        <v>480.6</v>
      </c>
      <c r="K1538" s="37">
        <f t="shared" si="3274"/>
        <v>615</v>
      </c>
      <c r="L1538" s="38">
        <f t="shared" ref="L1538:M1538" si="3275">MIN(N1538,P1538,R1538,T1538,V1538,X1538,Z1538,AB1538,AD1538)</f>
        <v>480.6</v>
      </c>
      <c r="M1538" s="38">
        <f t="shared" si="3275"/>
        <v>615</v>
      </c>
      <c r="N1538" s="38">
        <f t="shared" si="3153"/>
        <v>480.6</v>
      </c>
      <c r="O1538" s="38">
        <f t="shared" si="3154"/>
        <v>615</v>
      </c>
      <c r="P1538" s="39"/>
      <c r="Q1538" s="39"/>
      <c r="R1538" s="39"/>
      <c r="S1538" s="39"/>
      <c r="T1538" s="39"/>
      <c r="U1538" s="39"/>
      <c r="V1538" s="39"/>
      <c r="W1538" s="39"/>
      <c r="X1538" s="39"/>
      <c r="Y1538" s="39"/>
      <c r="Z1538" s="39"/>
      <c r="AA1538" s="39"/>
      <c r="AB1538" s="39"/>
      <c r="AC1538" s="39"/>
      <c r="AD1538" s="40"/>
      <c r="AE1538" s="40"/>
      <c r="AF1538" s="41">
        <f t="shared" si="2745"/>
        <v>0</v>
      </c>
      <c r="AG1538" s="42"/>
    </row>
    <row r="1539" spans="1:33" ht="13.8">
      <c r="A1539" s="30" t="s">
        <v>6321</v>
      </c>
      <c r="B1539" s="30" t="s">
        <v>6322</v>
      </c>
      <c r="C1539" s="43"/>
      <c r="D1539" s="44"/>
      <c r="E1539" s="44"/>
      <c r="F1539" s="35">
        <f t="shared" ref="F1539:F1602" si="3276">IFERROR(SUMIF(Purchase_ItemCode, A1539, Purchase_Qty), 0)</f>
        <v>0</v>
      </c>
      <c r="G1539" s="35">
        <f t="shared" ref="G1539:G1602" si="3277">IFERROR(COUNTIF(Sales_PartCode, A1539), 0)</f>
        <v>0</v>
      </c>
      <c r="H1539" s="35">
        <f t="shared" si="3263"/>
        <v>0</v>
      </c>
      <c r="I1539" s="21">
        <f t="shared" si="3254"/>
        <v>28</v>
      </c>
      <c r="J1539" s="37">
        <f t="shared" ref="J1539:K1539" si="3278">MAX(N1539,P1539,R1539,T1539,V1539,X1539,Z1539,AB1539,AD1539)</f>
        <v>128.16</v>
      </c>
      <c r="K1539" s="37">
        <f t="shared" si="3278"/>
        <v>164</v>
      </c>
      <c r="L1539" s="38">
        <f t="shared" ref="L1539:M1539" si="3279">MIN(N1539,P1539,R1539,T1539,V1539,X1539,Z1539,AB1539,AD1539)</f>
        <v>128.16</v>
      </c>
      <c r="M1539" s="38">
        <f t="shared" si="3279"/>
        <v>164</v>
      </c>
      <c r="N1539" s="38">
        <f t="shared" si="3153"/>
        <v>128.16</v>
      </c>
      <c r="O1539" s="38">
        <f t="shared" si="3154"/>
        <v>164</v>
      </c>
      <c r="P1539" s="39"/>
      <c r="Q1539" s="39"/>
      <c r="R1539" s="39"/>
      <c r="S1539" s="39"/>
      <c r="T1539" s="39"/>
      <c r="U1539" s="39"/>
      <c r="V1539" s="39"/>
      <c r="W1539" s="39"/>
      <c r="X1539" s="39"/>
      <c r="Y1539" s="39"/>
      <c r="Z1539" s="39"/>
      <c r="AA1539" s="39"/>
      <c r="AB1539" s="39"/>
      <c r="AC1539" s="39"/>
      <c r="AD1539" s="40"/>
      <c r="AE1539" s="40"/>
      <c r="AF1539" s="41">
        <f t="shared" si="2745"/>
        <v>0</v>
      </c>
      <c r="AG1539" s="42"/>
    </row>
    <row r="1540" spans="1:33" ht="13.8">
      <c r="A1540" s="30" t="s">
        <v>6323</v>
      </c>
      <c r="B1540" s="30" t="s">
        <v>6324</v>
      </c>
      <c r="C1540" s="43"/>
      <c r="D1540" s="44"/>
      <c r="E1540" s="44"/>
      <c r="F1540" s="35">
        <f t="shared" si="3276"/>
        <v>0</v>
      </c>
      <c r="G1540" s="35">
        <f t="shared" si="3277"/>
        <v>0</v>
      </c>
      <c r="H1540" s="35">
        <f t="shared" si="3263"/>
        <v>0</v>
      </c>
      <c r="I1540" s="21">
        <f t="shared" si="3254"/>
        <v>28</v>
      </c>
      <c r="J1540" s="37">
        <f t="shared" ref="J1540:K1540" si="3280">MAX(N1540,P1540,R1540,T1540,V1540,X1540,Z1540,AB1540,AD1540)</f>
        <v>512.64</v>
      </c>
      <c r="K1540" s="37">
        <f t="shared" si="3280"/>
        <v>656</v>
      </c>
      <c r="L1540" s="38">
        <f t="shared" ref="L1540:M1540" si="3281">MIN(N1540,P1540,R1540,T1540,V1540,X1540,Z1540,AB1540,AD1540)</f>
        <v>512.64</v>
      </c>
      <c r="M1540" s="38">
        <f t="shared" si="3281"/>
        <v>656</v>
      </c>
      <c r="N1540" s="38">
        <f t="shared" si="3153"/>
        <v>512.64</v>
      </c>
      <c r="O1540" s="38">
        <f t="shared" si="3154"/>
        <v>656</v>
      </c>
      <c r="P1540" s="39"/>
      <c r="Q1540" s="39"/>
      <c r="R1540" s="39"/>
      <c r="S1540" s="39"/>
      <c r="T1540" s="39"/>
      <c r="U1540" s="39"/>
      <c r="V1540" s="39"/>
      <c r="W1540" s="39"/>
      <c r="X1540" s="39"/>
      <c r="Y1540" s="39"/>
      <c r="Z1540" s="39"/>
      <c r="AA1540" s="39"/>
      <c r="AB1540" s="39"/>
      <c r="AC1540" s="39"/>
      <c r="AD1540" s="40"/>
      <c r="AE1540" s="40"/>
      <c r="AF1540" s="41">
        <f t="shared" si="2745"/>
        <v>0</v>
      </c>
      <c r="AG1540" s="42"/>
    </row>
    <row r="1541" spans="1:33" ht="13.8">
      <c r="A1541" s="30" t="s">
        <v>6325</v>
      </c>
      <c r="B1541" s="30" t="s">
        <v>6326</v>
      </c>
      <c r="C1541" s="43"/>
      <c r="D1541" s="44"/>
      <c r="E1541" s="44"/>
      <c r="F1541" s="35">
        <f t="shared" si="3276"/>
        <v>0</v>
      </c>
      <c r="G1541" s="35">
        <f t="shared" si="3277"/>
        <v>0</v>
      </c>
      <c r="H1541" s="35">
        <f t="shared" si="3263"/>
        <v>0</v>
      </c>
      <c r="I1541" s="21">
        <f t="shared" si="3254"/>
        <v>28</v>
      </c>
      <c r="J1541" s="37">
        <f t="shared" ref="J1541:K1541" si="3282">MAX(N1541,P1541,R1541,T1541,V1541,X1541,Z1541,AB1541,AD1541)</f>
        <v>512.64</v>
      </c>
      <c r="K1541" s="37">
        <f t="shared" si="3282"/>
        <v>656</v>
      </c>
      <c r="L1541" s="38">
        <f t="shared" ref="L1541:M1541" si="3283">MIN(N1541,P1541,R1541,T1541,V1541,X1541,Z1541,AB1541,AD1541)</f>
        <v>512.64</v>
      </c>
      <c r="M1541" s="38">
        <f t="shared" si="3283"/>
        <v>656</v>
      </c>
      <c r="N1541" s="38">
        <f t="shared" si="3153"/>
        <v>512.64</v>
      </c>
      <c r="O1541" s="38">
        <f t="shared" si="3154"/>
        <v>656</v>
      </c>
      <c r="P1541" s="39"/>
      <c r="Q1541" s="39"/>
      <c r="R1541" s="39"/>
      <c r="S1541" s="39"/>
      <c r="T1541" s="39"/>
      <c r="U1541" s="39"/>
      <c r="V1541" s="39"/>
      <c r="W1541" s="39"/>
      <c r="X1541" s="39"/>
      <c r="Y1541" s="39"/>
      <c r="Z1541" s="39"/>
      <c r="AA1541" s="39"/>
      <c r="AB1541" s="39"/>
      <c r="AC1541" s="39"/>
      <c r="AD1541" s="40"/>
      <c r="AE1541" s="40"/>
      <c r="AF1541" s="41">
        <f t="shared" si="2745"/>
        <v>0</v>
      </c>
      <c r="AG1541" s="42"/>
    </row>
    <row r="1542" spans="1:33" ht="13.8">
      <c r="A1542" s="30" t="s">
        <v>6327</v>
      </c>
      <c r="B1542" s="30" t="s">
        <v>6328</v>
      </c>
      <c r="C1542" s="43"/>
      <c r="D1542" s="44"/>
      <c r="E1542" s="44"/>
      <c r="F1542" s="35">
        <f t="shared" si="3276"/>
        <v>0</v>
      </c>
      <c r="G1542" s="35">
        <f t="shared" si="3277"/>
        <v>0</v>
      </c>
      <c r="H1542" s="35">
        <f t="shared" si="3263"/>
        <v>0</v>
      </c>
      <c r="I1542" s="21">
        <f t="shared" si="3254"/>
        <v>28</v>
      </c>
      <c r="J1542" s="37">
        <f t="shared" ref="J1542:K1542" si="3284">MAX(N1542,P1542,R1542,T1542,V1542,X1542,Z1542,AB1542,AD1542)</f>
        <v>487.01</v>
      </c>
      <c r="K1542" s="37">
        <f t="shared" si="3284"/>
        <v>623</v>
      </c>
      <c r="L1542" s="38">
        <f t="shared" ref="L1542:M1542" si="3285">MIN(N1542,P1542,R1542,T1542,V1542,X1542,Z1542,AB1542,AD1542)</f>
        <v>487.01</v>
      </c>
      <c r="M1542" s="38">
        <f t="shared" si="3285"/>
        <v>623</v>
      </c>
      <c r="N1542" s="38">
        <f t="shared" si="3153"/>
        <v>487.01</v>
      </c>
      <c r="O1542" s="38">
        <f t="shared" si="3154"/>
        <v>623</v>
      </c>
      <c r="P1542" s="39"/>
      <c r="Q1542" s="39"/>
      <c r="R1542" s="39"/>
      <c r="S1542" s="39"/>
      <c r="T1542" s="39"/>
      <c r="U1542" s="39"/>
      <c r="V1542" s="39"/>
      <c r="W1542" s="39"/>
      <c r="X1542" s="39"/>
      <c r="Y1542" s="39"/>
      <c r="Z1542" s="39"/>
      <c r="AA1542" s="39"/>
      <c r="AB1542" s="39"/>
      <c r="AC1542" s="39"/>
      <c r="AD1542" s="40"/>
      <c r="AE1542" s="40"/>
      <c r="AF1542" s="41">
        <f t="shared" si="2745"/>
        <v>0</v>
      </c>
      <c r="AG1542" s="42"/>
    </row>
    <row r="1543" spans="1:33" ht="13.8">
      <c r="A1543" s="30" t="s">
        <v>6329</v>
      </c>
      <c r="B1543" s="30" t="s">
        <v>6330</v>
      </c>
      <c r="C1543" s="43"/>
      <c r="D1543" s="44"/>
      <c r="E1543" s="44"/>
      <c r="F1543" s="35">
        <f t="shared" si="3276"/>
        <v>0</v>
      </c>
      <c r="G1543" s="35">
        <f t="shared" si="3277"/>
        <v>0</v>
      </c>
      <c r="H1543" s="35">
        <f t="shared" si="3263"/>
        <v>0</v>
      </c>
      <c r="I1543" s="21">
        <f t="shared" si="3254"/>
        <v>28</v>
      </c>
      <c r="J1543" s="37">
        <f t="shared" ref="J1543:K1543" si="3286">MAX(N1543,P1543,R1543,T1543,V1543,X1543,Z1543,AB1543,AD1543)</f>
        <v>884.3</v>
      </c>
      <c r="K1543" s="37">
        <f t="shared" si="3286"/>
        <v>1132</v>
      </c>
      <c r="L1543" s="38">
        <f t="shared" ref="L1543:M1543" si="3287">MIN(N1543,P1543,R1543,T1543,V1543,X1543,Z1543,AB1543,AD1543)</f>
        <v>884.3</v>
      </c>
      <c r="M1543" s="38">
        <f t="shared" si="3287"/>
        <v>1132</v>
      </c>
      <c r="N1543" s="38">
        <f t="shared" si="3153"/>
        <v>884.3</v>
      </c>
      <c r="O1543" s="38">
        <f t="shared" si="3154"/>
        <v>1132</v>
      </c>
      <c r="P1543" s="39"/>
      <c r="Q1543" s="39"/>
      <c r="R1543" s="39"/>
      <c r="S1543" s="39"/>
      <c r="T1543" s="39"/>
      <c r="U1543" s="39"/>
      <c r="V1543" s="39"/>
      <c r="W1543" s="39"/>
      <c r="X1543" s="39"/>
      <c r="Y1543" s="39"/>
      <c r="Z1543" s="39"/>
      <c r="AA1543" s="39"/>
      <c r="AB1543" s="39"/>
      <c r="AC1543" s="39"/>
      <c r="AD1543" s="40"/>
      <c r="AE1543" s="40"/>
      <c r="AF1543" s="41">
        <f t="shared" si="2745"/>
        <v>0</v>
      </c>
      <c r="AG1543" s="42"/>
    </row>
    <row r="1544" spans="1:33" ht="13.8">
      <c r="A1544" s="30" t="s">
        <v>6331</v>
      </c>
      <c r="B1544" s="30" t="s">
        <v>6332</v>
      </c>
      <c r="C1544" s="43"/>
      <c r="D1544" s="44"/>
      <c r="E1544" s="44"/>
      <c r="F1544" s="35">
        <f t="shared" si="3276"/>
        <v>0</v>
      </c>
      <c r="G1544" s="35">
        <f t="shared" si="3277"/>
        <v>0</v>
      </c>
      <c r="H1544" s="35">
        <f t="shared" si="3263"/>
        <v>0</v>
      </c>
      <c r="I1544" s="21">
        <f t="shared" si="3254"/>
        <v>28</v>
      </c>
      <c r="J1544" s="37">
        <f t="shared" ref="J1544:K1544" si="3288">MAX(N1544,P1544,R1544,T1544,V1544,X1544,Z1544,AB1544,AD1544)</f>
        <v>897.12</v>
      </c>
      <c r="K1544" s="37">
        <f t="shared" si="3288"/>
        <v>1148</v>
      </c>
      <c r="L1544" s="38">
        <f t="shared" ref="L1544:M1544" si="3289">MIN(N1544,P1544,R1544,T1544,V1544,X1544,Z1544,AB1544,AD1544)</f>
        <v>897.12</v>
      </c>
      <c r="M1544" s="38">
        <f t="shared" si="3289"/>
        <v>1148</v>
      </c>
      <c r="N1544" s="38">
        <f t="shared" ref="N1544:N1607" si="3290">VLOOKUP(A1544,Inv_bef,5,FALSE)</f>
        <v>897.12</v>
      </c>
      <c r="O1544" s="38">
        <f t="shared" ref="O1544:O1607" si="3291">VLOOKUP(A1544,Inv_bef,6,FALSE)</f>
        <v>1148</v>
      </c>
      <c r="P1544" s="39"/>
      <c r="Q1544" s="39"/>
      <c r="R1544" s="39"/>
      <c r="S1544" s="39"/>
      <c r="T1544" s="39"/>
      <c r="U1544" s="39"/>
      <c r="V1544" s="39"/>
      <c r="W1544" s="39"/>
      <c r="X1544" s="39"/>
      <c r="Y1544" s="39"/>
      <c r="Z1544" s="39"/>
      <c r="AA1544" s="39"/>
      <c r="AB1544" s="39"/>
      <c r="AC1544" s="39"/>
      <c r="AD1544" s="40"/>
      <c r="AE1544" s="40"/>
      <c r="AF1544" s="41">
        <f t="shared" si="2745"/>
        <v>0</v>
      </c>
      <c r="AG1544" s="42"/>
    </row>
    <row r="1545" spans="1:33" ht="13.8">
      <c r="A1545" s="30" t="s">
        <v>6333</v>
      </c>
      <c r="B1545" s="30" t="s">
        <v>6334</v>
      </c>
      <c r="C1545" s="43"/>
      <c r="D1545" s="44"/>
      <c r="E1545" s="44"/>
      <c r="F1545" s="35">
        <f t="shared" si="3276"/>
        <v>0</v>
      </c>
      <c r="G1545" s="35">
        <f t="shared" si="3277"/>
        <v>0</v>
      </c>
      <c r="H1545" s="35">
        <f t="shared" si="3263"/>
        <v>0</v>
      </c>
      <c r="I1545" s="21">
        <f t="shared" si="3254"/>
        <v>28</v>
      </c>
      <c r="J1545" s="37">
        <f t="shared" ref="J1545:K1545" si="3292">MAX(N1545,P1545,R1545,T1545,V1545,X1545,Z1545,AB1545,AD1545)</f>
        <v>448.56</v>
      </c>
      <c r="K1545" s="37">
        <f t="shared" si="3292"/>
        <v>574</v>
      </c>
      <c r="L1545" s="38">
        <f t="shared" ref="L1545:M1545" si="3293">MIN(N1545,P1545,R1545,T1545,V1545,X1545,Z1545,AB1545,AD1545)</f>
        <v>448.56</v>
      </c>
      <c r="M1545" s="38">
        <f t="shared" si="3293"/>
        <v>574</v>
      </c>
      <c r="N1545" s="38">
        <f t="shared" si="3290"/>
        <v>448.56</v>
      </c>
      <c r="O1545" s="38">
        <f t="shared" si="3291"/>
        <v>574</v>
      </c>
      <c r="P1545" s="39"/>
      <c r="Q1545" s="39"/>
      <c r="R1545" s="39"/>
      <c r="S1545" s="39"/>
      <c r="T1545" s="39"/>
      <c r="U1545" s="39"/>
      <c r="V1545" s="39"/>
      <c r="W1545" s="39"/>
      <c r="X1545" s="39"/>
      <c r="Y1545" s="39"/>
      <c r="Z1545" s="39"/>
      <c r="AA1545" s="39"/>
      <c r="AB1545" s="39"/>
      <c r="AC1545" s="39"/>
      <c r="AD1545" s="40"/>
      <c r="AE1545" s="40"/>
      <c r="AF1545" s="41">
        <f t="shared" si="2745"/>
        <v>0</v>
      </c>
      <c r="AG1545" s="42"/>
    </row>
    <row r="1546" spans="1:33" ht="13.8">
      <c r="A1546" s="30" t="s">
        <v>6335</v>
      </c>
      <c r="B1546" s="30" t="s">
        <v>6336</v>
      </c>
      <c r="C1546" s="43"/>
      <c r="D1546" s="44"/>
      <c r="E1546" s="44"/>
      <c r="F1546" s="35">
        <f t="shared" si="3276"/>
        <v>0</v>
      </c>
      <c r="G1546" s="35">
        <f t="shared" si="3277"/>
        <v>0</v>
      </c>
      <c r="H1546" s="35">
        <f t="shared" si="3263"/>
        <v>0</v>
      </c>
      <c r="I1546" s="21">
        <f t="shared" si="3254"/>
        <v>28</v>
      </c>
      <c r="J1546" s="37">
        <f t="shared" ref="J1546:K1546" si="3294">MAX(N1546,P1546,R1546,T1546,V1546,X1546,Z1546,AB1546,AD1546)</f>
        <v>140.97999999999999</v>
      </c>
      <c r="K1546" s="37">
        <f t="shared" si="3294"/>
        <v>180</v>
      </c>
      <c r="L1546" s="38">
        <f t="shared" ref="L1546:M1546" si="3295">MIN(N1546,P1546,R1546,T1546,V1546,X1546,Z1546,AB1546,AD1546)</f>
        <v>140.97999999999999</v>
      </c>
      <c r="M1546" s="38">
        <f t="shared" si="3295"/>
        <v>180</v>
      </c>
      <c r="N1546" s="38">
        <f t="shared" si="3290"/>
        <v>140.97999999999999</v>
      </c>
      <c r="O1546" s="38">
        <f t="shared" si="3291"/>
        <v>180</v>
      </c>
      <c r="P1546" s="39"/>
      <c r="Q1546" s="39"/>
      <c r="R1546" s="39"/>
      <c r="S1546" s="39"/>
      <c r="T1546" s="39"/>
      <c r="U1546" s="39"/>
      <c r="V1546" s="39"/>
      <c r="W1546" s="39"/>
      <c r="X1546" s="39"/>
      <c r="Y1546" s="39"/>
      <c r="Z1546" s="39"/>
      <c r="AA1546" s="39"/>
      <c r="AB1546" s="39"/>
      <c r="AC1546" s="39"/>
      <c r="AD1546" s="40"/>
      <c r="AE1546" s="40"/>
      <c r="AF1546" s="41">
        <f t="shared" ref="AF1546:AF1800" si="3296">D1546-H1546</f>
        <v>0</v>
      </c>
      <c r="AG1546" s="42"/>
    </row>
    <row r="1547" spans="1:33" ht="27.6">
      <c r="A1547" s="30" t="s">
        <v>6337</v>
      </c>
      <c r="B1547" s="30" t="s">
        <v>6338</v>
      </c>
      <c r="C1547" s="43"/>
      <c r="D1547" s="44"/>
      <c r="E1547" s="44"/>
      <c r="F1547" s="35">
        <f t="shared" si="3276"/>
        <v>0</v>
      </c>
      <c r="G1547" s="35">
        <f t="shared" si="3277"/>
        <v>0</v>
      </c>
      <c r="H1547" s="35">
        <f t="shared" si="3263"/>
        <v>0</v>
      </c>
      <c r="I1547" s="21">
        <f t="shared" si="3254"/>
        <v>28</v>
      </c>
      <c r="J1547" s="37">
        <f t="shared" ref="J1547:K1547" si="3297">MAX(N1547,P1547,R1547,T1547,V1547,X1547,Z1547,AB1547,AD1547)</f>
        <v>551.09</v>
      </c>
      <c r="K1547" s="37">
        <f t="shared" si="3297"/>
        <v>705</v>
      </c>
      <c r="L1547" s="38">
        <f t="shared" ref="L1547:M1547" si="3298">MIN(N1547,P1547,R1547,T1547,V1547,X1547,Z1547,AB1547,AD1547)</f>
        <v>551.09</v>
      </c>
      <c r="M1547" s="38">
        <f t="shared" si="3298"/>
        <v>705</v>
      </c>
      <c r="N1547" s="38">
        <f t="shared" si="3290"/>
        <v>551.09</v>
      </c>
      <c r="O1547" s="38">
        <f t="shared" si="3291"/>
        <v>705</v>
      </c>
      <c r="P1547" s="39"/>
      <c r="Q1547" s="39"/>
      <c r="R1547" s="39"/>
      <c r="S1547" s="39"/>
      <c r="T1547" s="39"/>
      <c r="U1547" s="39"/>
      <c r="V1547" s="39"/>
      <c r="W1547" s="39"/>
      <c r="X1547" s="39"/>
      <c r="Y1547" s="39"/>
      <c r="Z1547" s="39"/>
      <c r="AA1547" s="39"/>
      <c r="AB1547" s="39"/>
      <c r="AC1547" s="39"/>
      <c r="AD1547" s="40"/>
      <c r="AE1547" s="40"/>
      <c r="AF1547" s="41">
        <f t="shared" si="3296"/>
        <v>0</v>
      </c>
      <c r="AG1547" s="42"/>
    </row>
    <row r="1548" spans="1:33" ht="27.6">
      <c r="A1548" s="30" t="s">
        <v>2601</v>
      </c>
      <c r="B1548" s="30" t="s">
        <v>2602</v>
      </c>
      <c r="C1548" s="43"/>
      <c r="D1548" s="44"/>
      <c r="E1548" s="44"/>
      <c r="F1548" s="35">
        <f t="shared" si="3276"/>
        <v>0</v>
      </c>
      <c r="G1548" s="35">
        <f t="shared" si="3277"/>
        <v>0</v>
      </c>
      <c r="H1548" s="35">
        <f t="shared" si="3263"/>
        <v>0</v>
      </c>
      <c r="I1548" s="17">
        <v>18</v>
      </c>
      <c r="J1548" s="37">
        <f t="shared" ref="J1548:K1548" si="3299">MAX(N1548,P1548,R1548,T1548,V1548,X1548,Z1548,AB1548,AD1548)</f>
        <v>589.54</v>
      </c>
      <c r="K1548" s="37">
        <f t="shared" si="3299"/>
        <v>755</v>
      </c>
      <c r="L1548" s="38">
        <f t="shared" ref="L1548:M1548" si="3300">MIN(N1548,P1548,R1548,T1548,V1548,X1548,Z1548,AB1548,AD1548)</f>
        <v>530</v>
      </c>
      <c r="M1548" s="38">
        <f t="shared" si="3300"/>
        <v>626</v>
      </c>
      <c r="N1548" s="38">
        <f t="shared" si="3290"/>
        <v>589.54</v>
      </c>
      <c r="O1548" s="38">
        <f t="shared" si="3291"/>
        <v>755</v>
      </c>
      <c r="P1548" s="39"/>
      <c r="Q1548" s="39"/>
      <c r="R1548" s="39"/>
      <c r="S1548" s="39"/>
      <c r="T1548" s="39">
        <f>VLOOKUP(A1548,Magnus,9,FALSE)</f>
        <v>530</v>
      </c>
      <c r="U1548" s="39">
        <f>VLOOKUP(A1548,Magnus,11,FALSE)</f>
        <v>626</v>
      </c>
      <c r="V1548" s="39"/>
      <c r="W1548" s="39"/>
      <c r="X1548" s="39"/>
      <c r="Y1548" s="39"/>
      <c r="Z1548" s="39"/>
      <c r="AA1548" s="39"/>
      <c r="AB1548" s="39"/>
      <c r="AC1548" s="39"/>
      <c r="AD1548" s="40"/>
      <c r="AE1548" s="40"/>
      <c r="AF1548" s="41">
        <f t="shared" si="3296"/>
        <v>0</v>
      </c>
      <c r="AG1548" s="42"/>
    </row>
    <row r="1549" spans="1:33" ht="13.8">
      <c r="A1549" s="30" t="s">
        <v>6339</v>
      </c>
      <c r="B1549" s="30" t="s">
        <v>6340</v>
      </c>
      <c r="C1549" s="43"/>
      <c r="D1549" s="44"/>
      <c r="E1549" s="44"/>
      <c r="F1549" s="35">
        <f t="shared" si="3276"/>
        <v>0</v>
      </c>
      <c r="G1549" s="35">
        <f t="shared" si="3277"/>
        <v>0</v>
      </c>
      <c r="H1549" s="35">
        <f t="shared" si="3263"/>
        <v>0</v>
      </c>
      <c r="I1549" s="21">
        <f t="shared" ref="I1549:I1554" si="3301">VLOOKUP(A1549,Old_Inventory,9,FALSE)</f>
        <v>28</v>
      </c>
      <c r="J1549" s="37">
        <f t="shared" ref="J1549:K1549" si="3302">MAX(N1549,P1549,R1549,T1549,V1549,X1549,Z1549,AB1549,AD1549)</f>
        <v>371.66</v>
      </c>
      <c r="K1549" s="37">
        <f t="shared" si="3302"/>
        <v>476</v>
      </c>
      <c r="L1549" s="38">
        <f t="shared" ref="L1549:M1549" si="3303">MIN(N1549,P1549,R1549,T1549,V1549,X1549,Z1549,AB1549,AD1549)</f>
        <v>371.66</v>
      </c>
      <c r="M1549" s="38">
        <f t="shared" si="3303"/>
        <v>476</v>
      </c>
      <c r="N1549" s="38">
        <f t="shared" si="3290"/>
        <v>371.66</v>
      </c>
      <c r="O1549" s="38">
        <f t="shared" si="3291"/>
        <v>476</v>
      </c>
      <c r="P1549" s="39"/>
      <c r="Q1549" s="39"/>
      <c r="R1549" s="39"/>
      <c r="S1549" s="39"/>
      <c r="T1549" s="39"/>
      <c r="U1549" s="39"/>
      <c r="V1549" s="39"/>
      <c r="W1549" s="39"/>
      <c r="X1549" s="39"/>
      <c r="Y1549" s="39"/>
      <c r="Z1549" s="39"/>
      <c r="AA1549" s="39"/>
      <c r="AB1549" s="39"/>
      <c r="AC1549" s="39"/>
      <c r="AD1549" s="40"/>
      <c r="AE1549" s="40"/>
      <c r="AF1549" s="41">
        <f t="shared" si="3296"/>
        <v>0</v>
      </c>
      <c r="AG1549" s="42"/>
    </row>
    <row r="1550" spans="1:33" ht="13.8">
      <c r="A1550" s="30" t="s">
        <v>6341</v>
      </c>
      <c r="B1550" s="30" t="s">
        <v>6342</v>
      </c>
      <c r="C1550" s="43"/>
      <c r="D1550" s="44"/>
      <c r="E1550" s="44"/>
      <c r="F1550" s="35">
        <f t="shared" si="3276"/>
        <v>0</v>
      </c>
      <c r="G1550" s="35">
        <f t="shared" si="3277"/>
        <v>0</v>
      </c>
      <c r="H1550" s="35">
        <f t="shared" si="3263"/>
        <v>0</v>
      </c>
      <c r="I1550" s="21">
        <f t="shared" si="3301"/>
        <v>28</v>
      </c>
      <c r="J1550" s="37">
        <f t="shared" ref="J1550:K1550" si="3304">MAX(N1550,P1550,R1550,T1550,V1550,X1550,Z1550,AB1550,AD1550)</f>
        <v>307.58</v>
      </c>
      <c r="K1550" s="37">
        <f t="shared" si="3304"/>
        <v>394</v>
      </c>
      <c r="L1550" s="38">
        <f t="shared" ref="L1550:M1550" si="3305">MIN(N1550,P1550,R1550,T1550,V1550,X1550,Z1550,AB1550,AD1550)</f>
        <v>307.58</v>
      </c>
      <c r="M1550" s="38">
        <f t="shared" si="3305"/>
        <v>394</v>
      </c>
      <c r="N1550" s="38">
        <f t="shared" si="3290"/>
        <v>307.58</v>
      </c>
      <c r="O1550" s="38">
        <f t="shared" si="3291"/>
        <v>394</v>
      </c>
      <c r="P1550" s="39"/>
      <c r="Q1550" s="39"/>
      <c r="R1550" s="39"/>
      <c r="S1550" s="39"/>
      <c r="T1550" s="39"/>
      <c r="U1550" s="39"/>
      <c r="V1550" s="39"/>
      <c r="W1550" s="39"/>
      <c r="X1550" s="39"/>
      <c r="Y1550" s="39"/>
      <c r="Z1550" s="39"/>
      <c r="AA1550" s="39"/>
      <c r="AB1550" s="39"/>
      <c r="AC1550" s="39"/>
      <c r="AD1550" s="40"/>
      <c r="AE1550" s="40"/>
      <c r="AF1550" s="41">
        <f t="shared" si="3296"/>
        <v>0</v>
      </c>
      <c r="AG1550" s="42"/>
    </row>
    <row r="1551" spans="1:33" ht="13.8">
      <c r="A1551" s="30" t="s">
        <v>6343</v>
      </c>
      <c r="B1551" s="30" t="s">
        <v>6344</v>
      </c>
      <c r="C1551" s="43"/>
      <c r="D1551" s="44"/>
      <c r="E1551" s="44"/>
      <c r="F1551" s="35">
        <f t="shared" si="3276"/>
        <v>0</v>
      </c>
      <c r="G1551" s="35">
        <f t="shared" si="3277"/>
        <v>0</v>
      </c>
      <c r="H1551" s="35">
        <f t="shared" si="3263"/>
        <v>0</v>
      </c>
      <c r="I1551" s="21">
        <f t="shared" si="3301"/>
        <v>28</v>
      </c>
      <c r="J1551" s="37">
        <f t="shared" ref="J1551:K1551" si="3306">MAX(N1551,P1551,R1551,T1551,V1551,X1551,Z1551,AB1551,AD1551)</f>
        <v>768.96</v>
      </c>
      <c r="K1551" s="37">
        <f t="shared" si="3306"/>
        <v>984</v>
      </c>
      <c r="L1551" s="38">
        <f t="shared" ref="L1551:M1551" si="3307">MIN(N1551,P1551,R1551,T1551,V1551,X1551,Z1551,AB1551,AD1551)</f>
        <v>768.96</v>
      </c>
      <c r="M1551" s="38">
        <f t="shared" si="3307"/>
        <v>984</v>
      </c>
      <c r="N1551" s="38">
        <f t="shared" si="3290"/>
        <v>768.96</v>
      </c>
      <c r="O1551" s="38">
        <f t="shared" si="3291"/>
        <v>984</v>
      </c>
      <c r="P1551" s="39"/>
      <c r="Q1551" s="39"/>
      <c r="R1551" s="39"/>
      <c r="S1551" s="39"/>
      <c r="T1551" s="39"/>
      <c r="U1551" s="39"/>
      <c r="V1551" s="39"/>
      <c r="W1551" s="39"/>
      <c r="X1551" s="39"/>
      <c r="Y1551" s="39"/>
      <c r="Z1551" s="39"/>
      <c r="AA1551" s="39"/>
      <c r="AB1551" s="39"/>
      <c r="AC1551" s="39"/>
      <c r="AD1551" s="40"/>
      <c r="AE1551" s="40"/>
      <c r="AF1551" s="41">
        <f t="shared" si="3296"/>
        <v>0</v>
      </c>
      <c r="AG1551" s="42"/>
    </row>
    <row r="1552" spans="1:33" ht="13.8">
      <c r="A1552" s="30" t="s">
        <v>6345</v>
      </c>
      <c r="B1552" s="30" t="s">
        <v>6346</v>
      </c>
      <c r="C1552" s="43"/>
      <c r="D1552" s="44"/>
      <c r="E1552" s="44"/>
      <c r="F1552" s="35">
        <f t="shared" si="3276"/>
        <v>0</v>
      </c>
      <c r="G1552" s="35">
        <f t="shared" si="3277"/>
        <v>0</v>
      </c>
      <c r="H1552" s="35">
        <f t="shared" si="3263"/>
        <v>0</v>
      </c>
      <c r="I1552" s="21">
        <f t="shared" si="3301"/>
        <v>28</v>
      </c>
      <c r="J1552" s="37">
        <f t="shared" ref="J1552:K1552" si="3308">MAX(N1552,P1552,R1552,T1552,V1552,X1552,Z1552,AB1552,AD1552)</f>
        <v>627.98</v>
      </c>
      <c r="K1552" s="37">
        <f t="shared" si="3308"/>
        <v>804</v>
      </c>
      <c r="L1552" s="38">
        <f t="shared" ref="L1552:M1552" si="3309">MIN(N1552,P1552,R1552,T1552,V1552,X1552,Z1552,AB1552,AD1552)</f>
        <v>627.98</v>
      </c>
      <c r="M1552" s="38">
        <f t="shared" si="3309"/>
        <v>804</v>
      </c>
      <c r="N1552" s="38">
        <f t="shared" si="3290"/>
        <v>627.98</v>
      </c>
      <c r="O1552" s="38">
        <f t="shared" si="3291"/>
        <v>804</v>
      </c>
      <c r="P1552" s="39"/>
      <c r="Q1552" s="39"/>
      <c r="R1552" s="39"/>
      <c r="S1552" s="39"/>
      <c r="T1552" s="39"/>
      <c r="U1552" s="39"/>
      <c r="V1552" s="39"/>
      <c r="W1552" s="39"/>
      <c r="X1552" s="39"/>
      <c r="Y1552" s="39"/>
      <c r="Z1552" s="39"/>
      <c r="AA1552" s="39"/>
      <c r="AB1552" s="39"/>
      <c r="AC1552" s="39"/>
      <c r="AD1552" s="40"/>
      <c r="AE1552" s="40"/>
      <c r="AF1552" s="41">
        <f t="shared" si="3296"/>
        <v>0</v>
      </c>
      <c r="AG1552" s="42"/>
    </row>
    <row r="1553" spans="1:33" ht="13.8">
      <c r="A1553" s="30" t="s">
        <v>6347</v>
      </c>
      <c r="B1553" s="30" t="s">
        <v>6348</v>
      </c>
      <c r="C1553" s="43"/>
      <c r="D1553" s="44"/>
      <c r="E1553" s="44"/>
      <c r="F1553" s="35">
        <f t="shared" si="3276"/>
        <v>0</v>
      </c>
      <c r="G1553" s="35">
        <f t="shared" si="3277"/>
        <v>0</v>
      </c>
      <c r="H1553" s="35">
        <f t="shared" si="3263"/>
        <v>0</v>
      </c>
      <c r="I1553" s="21">
        <f t="shared" si="3301"/>
        <v>28</v>
      </c>
      <c r="J1553" s="37">
        <f t="shared" ref="J1553:K1553" si="3310">MAX(N1553,P1553,R1553,T1553,V1553,X1553,Z1553,AB1553,AD1553)</f>
        <v>627.98</v>
      </c>
      <c r="K1553" s="37">
        <f t="shared" si="3310"/>
        <v>804</v>
      </c>
      <c r="L1553" s="38">
        <f t="shared" ref="L1553:M1553" si="3311">MIN(N1553,P1553,R1553,T1553,V1553,X1553,Z1553,AB1553,AD1553)</f>
        <v>627.98</v>
      </c>
      <c r="M1553" s="38">
        <f t="shared" si="3311"/>
        <v>804</v>
      </c>
      <c r="N1553" s="38">
        <f t="shared" si="3290"/>
        <v>627.98</v>
      </c>
      <c r="O1553" s="38">
        <f t="shared" si="3291"/>
        <v>804</v>
      </c>
      <c r="P1553" s="39"/>
      <c r="Q1553" s="39"/>
      <c r="R1553" s="39"/>
      <c r="S1553" s="39"/>
      <c r="T1553" s="39"/>
      <c r="U1553" s="39"/>
      <c r="V1553" s="39"/>
      <c r="W1553" s="39"/>
      <c r="X1553" s="39"/>
      <c r="Y1553" s="39"/>
      <c r="Z1553" s="39"/>
      <c r="AA1553" s="39"/>
      <c r="AB1553" s="39"/>
      <c r="AC1553" s="39"/>
      <c r="AD1553" s="40"/>
      <c r="AE1553" s="40"/>
      <c r="AF1553" s="41">
        <f t="shared" si="3296"/>
        <v>0</v>
      </c>
      <c r="AG1553" s="42"/>
    </row>
    <row r="1554" spans="1:33" ht="13.8">
      <c r="A1554" s="30" t="s">
        <v>6349</v>
      </c>
      <c r="B1554" s="30" t="s">
        <v>6350</v>
      </c>
      <c r="C1554" s="43"/>
      <c r="D1554" s="44"/>
      <c r="E1554" s="44"/>
      <c r="F1554" s="35">
        <f t="shared" si="3276"/>
        <v>0</v>
      </c>
      <c r="G1554" s="35">
        <f t="shared" si="3277"/>
        <v>0</v>
      </c>
      <c r="H1554" s="35">
        <f t="shared" si="3263"/>
        <v>0</v>
      </c>
      <c r="I1554" s="21">
        <f t="shared" si="3301"/>
        <v>28</v>
      </c>
      <c r="J1554" s="37">
        <f t="shared" ref="J1554:K1554" si="3312">MAX(N1554,P1554,R1554,T1554,V1554,X1554,Z1554,AB1554,AD1554)</f>
        <v>487.01</v>
      </c>
      <c r="K1554" s="37">
        <f t="shared" si="3312"/>
        <v>623</v>
      </c>
      <c r="L1554" s="38">
        <f t="shared" ref="L1554:M1554" si="3313">MIN(N1554,P1554,R1554,T1554,V1554,X1554,Z1554,AB1554,AD1554)</f>
        <v>487.01</v>
      </c>
      <c r="M1554" s="38">
        <f t="shared" si="3313"/>
        <v>623</v>
      </c>
      <c r="N1554" s="38">
        <f t="shared" si="3290"/>
        <v>487.01</v>
      </c>
      <c r="O1554" s="38">
        <f t="shared" si="3291"/>
        <v>623</v>
      </c>
      <c r="P1554" s="39"/>
      <c r="Q1554" s="39"/>
      <c r="R1554" s="39"/>
      <c r="S1554" s="39"/>
      <c r="T1554" s="39"/>
      <c r="U1554" s="39"/>
      <c r="V1554" s="39"/>
      <c r="W1554" s="39"/>
      <c r="X1554" s="39"/>
      <c r="Y1554" s="39"/>
      <c r="Z1554" s="39"/>
      <c r="AA1554" s="39"/>
      <c r="AB1554" s="39"/>
      <c r="AC1554" s="39"/>
      <c r="AD1554" s="40"/>
      <c r="AE1554" s="40"/>
      <c r="AF1554" s="41">
        <f t="shared" si="3296"/>
        <v>0</v>
      </c>
      <c r="AG1554" s="42"/>
    </row>
    <row r="1555" spans="1:33" ht="13.8">
      <c r="A1555" s="30" t="s">
        <v>3707</v>
      </c>
      <c r="B1555" s="30" t="s">
        <v>6351</v>
      </c>
      <c r="C1555" s="43"/>
      <c r="D1555" s="44"/>
      <c r="E1555" s="44"/>
      <c r="F1555" s="35">
        <f t="shared" si="3276"/>
        <v>0</v>
      </c>
      <c r="G1555" s="35">
        <f t="shared" si="3277"/>
        <v>0</v>
      </c>
      <c r="H1555" s="35">
        <f t="shared" si="3263"/>
        <v>0</v>
      </c>
      <c r="I1555" s="17">
        <v>18</v>
      </c>
      <c r="J1555" s="37">
        <f t="shared" ref="J1555:K1555" si="3314">MAX(N1555,P1555,R1555,T1555,V1555,X1555,Z1555,AB1555,AD1555)</f>
        <v>999.65</v>
      </c>
      <c r="K1555" s="37">
        <f t="shared" si="3314"/>
        <v>1280</v>
      </c>
      <c r="L1555" s="38">
        <f t="shared" ref="L1555:M1555" si="3315">MIN(N1555,P1555,R1555,T1555,V1555,X1555,Z1555,AB1555,AD1555)</f>
        <v>578</v>
      </c>
      <c r="M1555" s="38">
        <f t="shared" si="3315"/>
        <v>683</v>
      </c>
      <c r="N1555" s="38">
        <f t="shared" si="3290"/>
        <v>999.65</v>
      </c>
      <c r="O1555" s="38">
        <f t="shared" si="3291"/>
        <v>1280</v>
      </c>
      <c r="P1555" s="39"/>
      <c r="Q1555" s="39"/>
      <c r="R1555" s="39"/>
      <c r="S1555" s="39"/>
      <c r="T1555" s="39"/>
      <c r="U1555" s="39"/>
      <c r="V1555" s="39"/>
      <c r="W1555" s="39"/>
      <c r="X1555" s="39">
        <f>VLOOKUP(A1555,Zeal,9,FALSE)</f>
        <v>578</v>
      </c>
      <c r="Y1555" s="39">
        <f>VLOOKUP(A1555,Zeal,11,FALSE)</f>
        <v>683</v>
      </c>
      <c r="Z1555" s="39"/>
      <c r="AA1555" s="39"/>
      <c r="AB1555" s="39"/>
      <c r="AC1555" s="39"/>
      <c r="AD1555" s="40"/>
      <c r="AE1555" s="40"/>
      <c r="AF1555" s="41">
        <f t="shared" si="3296"/>
        <v>0</v>
      </c>
      <c r="AG1555" s="42"/>
    </row>
    <row r="1556" spans="1:33" ht="13.8">
      <c r="A1556" s="30" t="s">
        <v>3709</v>
      </c>
      <c r="B1556" s="30" t="s">
        <v>3710</v>
      </c>
      <c r="C1556" s="43"/>
      <c r="D1556" s="44"/>
      <c r="E1556" s="44"/>
      <c r="F1556" s="35">
        <f t="shared" si="3276"/>
        <v>0</v>
      </c>
      <c r="G1556" s="35">
        <f t="shared" si="3277"/>
        <v>0</v>
      </c>
      <c r="H1556" s="35">
        <f t="shared" si="3263"/>
        <v>0</v>
      </c>
      <c r="I1556" s="17">
        <v>18</v>
      </c>
      <c r="J1556" s="37">
        <f t="shared" ref="J1556:K1556" si="3316">MAX(N1556,P1556,R1556,T1556,V1556,X1556,Z1556,AB1556,AD1556)</f>
        <v>1807.06</v>
      </c>
      <c r="K1556" s="37">
        <f t="shared" si="3316"/>
        <v>2313</v>
      </c>
      <c r="L1556" s="38">
        <f t="shared" ref="L1556:M1556" si="3317">MIN(N1556,P1556,R1556,T1556,V1556,X1556,Z1556,AB1556,AD1556)</f>
        <v>1807.06</v>
      </c>
      <c r="M1556" s="38">
        <f t="shared" si="3317"/>
        <v>2313</v>
      </c>
      <c r="N1556" s="38">
        <f t="shared" si="3290"/>
        <v>1807.06</v>
      </c>
      <c r="O1556" s="38">
        <f t="shared" si="3291"/>
        <v>2313</v>
      </c>
      <c r="P1556" s="39"/>
      <c r="Q1556" s="39"/>
      <c r="R1556" s="39"/>
      <c r="S1556" s="39"/>
      <c r="T1556" s="39"/>
      <c r="U1556" s="39"/>
      <c r="V1556" s="39"/>
      <c r="W1556" s="39"/>
      <c r="X1556" s="39" t="str">
        <f>VLOOKUP(A1556,Zeal,9,FALSE)</f>
        <v>₹1728.00</v>
      </c>
      <c r="Y1556" s="39" t="str">
        <f>VLOOKUP(A1556,Zeal,11,FALSE)</f>
        <v>₹2040.00</v>
      </c>
      <c r="Z1556" s="39"/>
      <c r="AA1556" s="39"/>
      <c r="AB1556" s="39"/>
      <c r="AC1556" s="39"/>
      <c r="AD1556" s="40"/>
      <c r="AE1556" s="40"/>
      <c r="AF1556" s="41">
        <f t="shared" si="3296"/>
        <v>0</v>
      </c>
      <c r="AG1556" s="42"/>
    </row>
    <row r="1557" spans="1:33" ht="13.8">
      <c r="A1557" s="30" t="s">
        <v>3717</v>
      </c>
      <c r="B1557" s="30" t="s">
        <v>3718</v>
      </c>
      <c r="C1557" s="43"/>
      <c r="D1557" s="44"/>
      <c r="E1557" s="44"/>
      <c r="F1557" s="35">
        <f t="shared" si="3276"/>
        <v>0</v>
      </c>
      <c r="G1557" s="35">
        <f t="shared" si="3277"/>
        <v>0</v>
      </c>
      <c r="H1557" s="35">
        <f t="shared" si="3263"/>
        <v>0</v>
      </c>
      <c r="I1557" s="17">
        <v>18</v>
      </c>
      <c r="J1557" s="37">
        <f t="shared" ref="J1557:K1557" si="3318">MAX(N1557,P1557,R1557,T1557,V1557,X1557,Z1557,AB1557,AD1557)</f>
        <v>833.04</v>
      </c>
      <c r="K1557" s="37">
        <f t="shared" si="3318"/>
        <v>1066</v>
      </c>
      <c r="L1557" s="38">
        <f t="shared" ref="L1557:M1557" si="3319">MIN(N1557,P1557,R1557,T1557,V1557,X1557,Z1557,AB1557,AD1557)</f>
        <v>436</v>
      </c>
      <c r="M1557" s="38">
        <f t="shared" si="3319"/>
        <v>515</v>
      </c>
      <c r="N1557" s="38">
        <f t="shared" si="3290"/>
        <v>833.04</v>
      </c>
      <c r="O1557" s="38">
        <f t="shared" si="3291"/>
        <v>1066</v>
      </c>
      <c r="P1557" s="39"/>
      <c r="Q1557" s="39"/>
      <c r="R1557" s="39"/>
      <c r="S1557" s="39"/>
      <c r="T1557" s="39"/>
      <c r="U1557" s="39"/>
      <c r="V1557" s="39"/>
      <c r="W1557" s="39"/>
      <c r="X1557" s="39">
        <f>VLOOKUP(A1557,Zeal,9,FALSE)</f>
        <v>436</v>
      </c>
      <c r="Y1557" s="39">
        <f>VLOOKUP(A1557,Zeal,11,FALSE)</f>
        <v>515</v>
      </c>
      <c r="Z1557" s="39"/>
      <c r="AA1557" s="39"/>
      <c r="AB1557" s="39"/>
      <c r="AC1557" s="39"/>
      <c r="AD1557" s="40"/>
      <c r="AE1557" s="40"/>
      <c r="AF1557" s="41">
        <f t="shared" si="3296"/>
        <v>0</v>
      </c>
      <c r="AG1557" s="42"/>
    </row>
    <row r="1558" spans="1:33" ht="13.8">
      <c r="A1558" s="30" t="s">
        <v>3719</v>
      </c>
      <c r="B1558" s="30" t="s">
        <v>6352</v>
      </c>
      <c r="C1558" s="43"/>
      <c r="D1558" s="44"/>
      <c r="E1558" s="44"/>
      <c r="F1558" s="35">
        <f t="shared" si="3276"/>
        <v>0</v>
      </c>
      <c r="G1558" s="35">
        <f t="shared" si="3277"/>
        <v>0</v>
      </c>
      <c r="H1558" s="35">
        <f t="shared" si="3263"/>
        <v>0</v>
      </c>
      <c r="I1558" s="17">
        <v>18</v>
      </c>
      <c r="J1558" s="37">
        <f t="shared" ref="J1558:K1558" si="3320">MAX(N1558,P1558,R1558,T1558,V1558,X1558,Z1558,AB1558,AD1558)</f>
        <v>595.94000000000005</v>
      </c>
      <c r="K1558" s="37">
        <f t="shared" si="3320"/>
        <v>763</v>
      </c>
      <c r="L1558" s="38">
        <f t="shared" ref="L1558:M1558" si="3321">MIN(N1558,P1558,R1558,T1558,V1558,X1558,Z1558,AB1558,AD1558)</f>
        <v>576</v>
      </c>
      <c r="M1558" s="38">
        <f t="shared" si="3321"/>
        <v>680</v>
      </c>
      <c r="N1558" s="38">
        <f t="shared" si="3290"/>
        <v>595.94000000000005</v>
      </c>
      <c r="O1558" s="38">
        <f t="shared" si="3291"/>
        <v>763</v>
      </c>
      <c r="P1558" s="39"/>
      <c r="Q1558" s="39"/>
      <c r="R1558" s="39"/>
      <c r="S1558" s="39"/>
      <c r="T1558" s="39"/>
      <c r="U1558" s="39"/>
      <c r="V1558" s="39"/>
      <c r="W1558" s="39"/>
      <c r="X1558" s="39">
        <f>VLOOKUP(A1558,Zeal,9,FALSE)</f>
        <v>576</v>
      </c>
      <c r="Y1558" s="39">
        <f>VLOOKUP(A1558,Zeal,11,FALSE)</f>
        <v>680</v>
      </c>
      <c r="Z1558" s="39"/>
      <c r="AA1558" s="39"/>
      <c r="AB1558" s="39"/>
      <c r="AC1558" s="39"/>
      <c r="AD1558" s="40"/>
      <c r="AE1558" s="40"/>
      <c r="AF1558" s="41">
        <f t="shared" si="3296"/>
        <v>0</v>
      </c>
      <c r="AG1558" s="42"/>
    </row>
    <row r="1559" spans="1:33" ht="13.8">
      <c r="A1559" s="30" t="s">
        <v>3721</v>
      </c>
      <c r="B1559" s="30" t="s">
        <v>3722</v>
      </c>
      <c r="C1559" s="43"/>
      <c r="D1559" s="44"/>
      <c r="E1559" s="44"/>
      <c r="F1559" s="35">
        <f t="shared" si="3276"/>
        <v>0</v>
      </c>
      <c r="G1559" s="35">
        <f t="shared" si="3277"/>
        <v>0</v>
      </c>
      <c r="H1559" s="35">
        <f t="shared" si="3263"/>
        <v>0</v>
      </c>
      <c r="I1559" s="17">
        <v>18</v>
      </c>
      <c r="J1559" s="37">
        <f t="shared" ref="J1559:K1559" si="3322">MAX(N1559,P1559,R1559,T1559,V1559,X1559,Z1559,AB1559,AD1559)</f>
        <v>333.22</v>
      </c>
      <c r="K1559" s="37">
        <f t="shared" si="3322"/>
        <v>427</v>
      </c>
      <c r="L1559" s="38">
        <f t="shared" ref="L1559:M1559" si="3323">MIN(N1559,P1559,R1559,T1559,V1559,X1559,Z1559,AB1559,AD1559)</f>
        <v>320</v>
      </c>
      <c r="M1559" s="38">
        <f t="shared" si="3323"/>
        <v>378</v>
      </c>
      <c r="N1559" s="38">
        <f t="shared" si="3290"/>
        <v>333.22</v>
      </c>
      <c r="O1559" s="38">
        <f t="shared" si="3291"/>
        <v>427</v>
      </c>
      <c r="P1559" s="39"/>
      <c r="Q1559" s="39"/>
      <c r="R1559" s="39"/>
      <c r="S1559" s="39"/>
      <c r="T1559" s="39"/>
      <c r="U1559" s="39"/>
      <c r="V1559" s="39"/>
      <c r="W1559" s="39"/>
      <c r="X1559" s="39">
        <f>VLOOKUP(A1559,Zeal,9,FALSE)</f>
        <v>320</v>
      </c>
      <c r="Y1559" s="39">
        <f>VLOOKUP(A1559,Zeal,11,FALSE)</f>
        <v>378</v>
      </c>
      <c r="Z1559" s="39"/>
      <c r="AA1559" s="39"/>
      <c r="AB1559" s="39"/>
      <c r="AC1559" s="39"/>
      <c r="AD1559" s="40"/>
      <c r="AE1559" s="40"/>
      <c r="AF1559" s="41">
        <f t="shared" si="3296"/>
        <v>0</v>
      </c>
      <c r="AG1559" s="42"/>
    </row>
    <row r="1560" spans="1:33" ht="13.8">
      <c r="A1560" s="30" t="s">
        <v>6353</v>
      </c>
      <c r="B1560" s="30" t="s">
        <v>6354</v>
      </c>
      <c r="C1560" s="43"/>
      <c r="D1560" s="44"/>
      <c r="E1560" s="44"/>
      <c r="F1560" s="35">
        <f t="shared" si="3276"/>
        <v>0</v>
      </c>
      <c r="G1560" s="35">
        <f t="shared" si="3277"/>
        <v>0</v>
      </c>
      <c r="H1560" s="35">
        <f t="shared" si="3263"/>
        <v>0</v>
      </c>
      <c r="I1560" s="21">
        <f>VLOOKUP(A1560,Old_Inventory,9,FALSE)</f>
        <v>28</v>
      </c>
      <c r="J1560" s="37">
        <f t="shared" ref="J1560:K1560" si="3324">MAX(N1560,P1560,R1560,T1560,V1560,X1560,Z1560,AB1560,AD1560)</f>
        <v>333.22</v>
      </c>
      <c r="K1560" s="37">
        <f t="shared" si="3324"/>
        <v>427</v>
      </c>
      <c r="L1560" s="38">
        <f t="shared" ref="L1560:M1560" si="3325">MIN(N1560,P1560,R1560,T1560,V1560,X1560,Z1560,AB1560,AD1560)</f>
        <v>333.22</v>
      </c>
      <c r="M1560" s="38">
        <f t="shared" si="3325"/>
        <v>427</v>
      </c>
      <c r="N1560" s="38">
        <f t="shared" si="3290"/>
        <v>333.22</v>
      </c>
      <c r="O1560" s="38">
        <f t="shared" si="3291"/>
        <v>427</v>
      </c>
      <c r="P1560" s="39"/>
      <c r="Q1560" s="39"/>
      <c r="R1560" s="39"/>
      <c r="S1560" s="39"/>
      <c r="T1560" s="39"/>
      <c r="U1560" s="39"/>
      <c r="V1560" s="39"/>
      <c r="W1560" s="39"/>
      <c r="X1560" s="39"/>
      <c r="Y1560" s="39"/>
      <c r="Z1560" s="39"/>
      <c r="AA1560" s="39"/>
      <c r="AB1560" s="39"/>
      <c r="AC1560" s="39"/>
      <c r="AD1560" s="40"/>
      <c r="AE1560" s="40"/>
      <c r="AF1560" s="41">
        <f t="shared" si="3296"/>
        <v>0</v>
      </c>
      <c r="AG1560" s="42"/>
    </row>
    <row r="1561" spans="1:33" ht="13.8">
      <c r="A1561" s="30" t="s">
        <v>3725</v>
      </c>
      <c r="B1561" s="30" t="s">
        <v>3726</v>
      </c>
      <c r="C1561" s="43"/>
      <c r="D1561" s="44"/>
      <c r="E1561" s="44"/>
      <c r="F1561" s="35">
        <f t="shared" si="3276"/>
        <v>0</v>
      </c>
      <c r="G1561" s="35">
        <f t="shared" si="3277"/>
        <v>0</v>
      </c>
      <c r="H1561" s="35">
        <f t="shared" si="3263"/>
        <v>0</v>
      </c>
      <c r="I1561" s="17">
        <v>18</v>
      </c>
      <c r="J1561" s="37">
        <f t="shared" ref="J1561:K1561" si="3326">MAX(N1561,P1561,R1561,T1561,V1561,X1561,Z1561,AB1561,AD1561)</f>
        <v>852.26</v>
      </c>
      <c r="K1561" s="37">
        <f t="shared" si="3326"/>
        <v>1091</v>
      </c>
      <c r="L1561" s="38">
        <f t="shared" ref="L1561:M1561" si="3327">MIN(N1561,P1561,R1561,T1561,V1561,X1561,Z1561,AB1561,AD1561)</f>
        <v>526</v>
      </c>
      <c r="M1561" s="38">
        <f t="shared" si="3327"/>
        <v>621</v>
      </c>
      <c r="N1561" s="38">
        <f t="shared" si="3290"/>
        <v>852.26</v>
      </c>
      <c r="O1561" s="38">
        <f t="shared" si="3291"/>
        <v>1091</v>
      </c>
      <c r="P1561" s="39"/>
      <c r="Q1561" s="39"/>
      <c r="R1561" s="39"/>
      <c r="S1561" s="39"/>
      <c r="T1561" s="39"/>
      <c r="U1561" s="39"/>
      <c r="V1561" s="39"/>
      <c r="W1561" s="39"/>
      <c r="X1561" s="39">
        <f t="shared" ref="X1561:X1566" si="3328">VLOOKUP(A1561,Zeal,9,FALSE)</f>
        <v>526</v>
      </c>
      <c r="Y1561" s="39">
        <f t="shared" ref="Y1561:Y1566" si="3329">VLOOKUP(A1561,Zeal,11,FALSE)</f>
        <v>621</v>
      </c>
      <c r="Z1561" s="39"/>
      <c r="AA1561" s="39"/>
      <c r="AB1561" s="39"/>
      <c r="AC1561" s="39"/>
      <c r="AD1561" s="40"/>
      <c r="AE1561" s="40"/>
      <c r="AF1561" s="41">
        <f t="shared" si="3296"/>
        <v>0</v>
      </c>
      <c r="AG1561" s="42"/>
    </row>
    <row r="1562" spans="1:33" ht="13.8">
      <c r="A1562" s="30" t="s">
        <v>3727</v>
      </c>
      <c r="B1562" s="30" t="s">
        <v>3728</v>
      </c>
      <c r="C1562" s="43"/>
      <c r="D1562" s="44"/>
      <c r="E1562" s="44"/>
      <c r="F1562" s="35">
        <f t="shared" si="3276"/>
        <v>0</v>
      </c>
      <c r="G1562" s="35">
        <f t="shared" si="3277"/>
        <v>0</v>
      </c>
      <c r="H1562" s="35">
        <f t="shared" si="3263"/>
        <v>0</v>
      </c>
      <c r="I1562" s="17">
        <v>18</v>
      </c>
      <c r="J1562" s="37">
        <f t="shared" ref="J1562:K1562" si="3330">MAX(N1562,P1562,R1562,T1562,V1562,X1562,Z1562,AB1562,AD1562)</f>
        <v>711.29</v>
      </c>
      <c r="K1562" s="37">
        <f t="shared" si="3330"/>
        <v>910</v>
      </c>
      <c r="L1562" s="38">
        <f t="shared" ref="L1562:M1562" si="3331">MIN(N1562,P1562,R1562,T1562,V1562,X1562,Z1562,AB1562,AD1562)</f>
        <v>684</v>
      </c>
      <c r="M1562" s="38">
        <f t="shared" si="3331"/>
        <v>808</v>
      </c>
      <c r="N1562" s="38">
        <f t="shared" si="3290"/>
        <v>711.29</v>
      </c>
      <c r="O1562" s="38">
        <f t="shared" si="3291"/>
        <v>910</v>
      </c>
      <c r="P1562" s="39"/>
      <c r="Q1562" s="39"/>
      <c r="R1562" s="39"/>
      <c r="S1562" s="39"/>
      <c r="T1562" s="39"/>
      <c r="U1562" s="39"/>
      <c r="V1562" s="39"/>
      <c r="W1562" s="39"/>
      <c r="X1562" s="39">
        <f t="shared" si="3328"/>
        <v>684</v>
      </c>
      <c r="Y1562" s="39">
        <f t="shared" si="3329"/>
        <v>808</v>
      </c>
      <c r="Z1562" s="39"/>
      <c r="AA1562" s="39"/>
      <c r="AB1562" s="39"/>
      <c r="AC1562" s="39"/>
      <c r="AD1562" s="40"/>
      <c r="AE1562" s="40"/>
      <c r="AF1562" s="41">
        <f t="shared" si="3296"/>
        <v>0</v>
      </c>
      <c r="AG1562" s="42"/>
    </row>
    <row r="1563" spans="1:33" ht="13.8">
      <c r="A1563" s="30" t="s">
        <v>3729</v>
      </c>
      <c r="B1563" s="30" t="s">
        <v>3730</v>
      </c>
      <c r="C1563" s="43"/>
      <c r="D1563" s="44"/>
      <c r="E1563" s="44"/>
      <c r="F1563" s="35">
        <f t="shared" si="3276"/>
        <v>0</v>
      </c>
      <c r="G1563" s="35">
        <f t="shared" si="3277"/>
        <v>0</v>
      </c>
      <c r="H1563" s="35">
        <f t="shared" si="3263"/>
        <v>0</v>
      </c>
      <c r="I1563" s="17">
        <v>18</v>
      </c>
      <c r="J1563" s="37">
        <f t="shared" ref="J1563:K1563" si="3332">MAX(N1563,P1563,R1563,T1563,V1563,X1563,Z1563,AB1563,AD1563)</f>
        <v>948.38</v>
      </c>
      <c r="K1563" s="37">
        <f t="shared" si="3332"/>
        <v>1214</v>
      </c>
      <c r="L1563" s="38">
        <f t="shared" ref="L1563:M1563" si="3333">MIN(N1563,P1563,R1563,T1563,V1563,X1563,Z1563,AB1563,AD1563)</f>
        <v>686</v>
      </c>
      <c r="M1563" s="38">
        <f t="shared" si="3333"/>
        <v>810</v>
      </c>
      <c r="N1563" s="38">
        <f t="shared" si="3290"/>
        <v>948.38</v>
      </c>
      <c r="O1563" s="38">
        <f t="shared" si="3291"/>
        <v>1214</v>
      </c>
      <c r="P1563" s="39"/>
      <c r="Q1563" s="39"/>
      <c r="R1563" s="39"/>
      <c r="S1563" s="39"/>
      <c r="T1563" s="39"/>
      <c r="U1563" s="39"/>
      <c r="V1563" s="39"/>
      <c r="W1563" s="39"/>
      <c r="X1563" s="39">
        <f t="shared" si="3328"/>
        <v>686</v>
      </c>
      <c r="Y1563" s="39">
        <f t="shared" si="3329"/>
        <v>810</v>
      </c>
      <c r="Z1563" s="39"/>
      <c r="AA1563" s="39"/>
      <c r="AB1563" s="39"/>
      <c r="AC1563" s="39"/>
      <c r="AD1563" s="40"/>
      <c r="AE1563" s="40"/>
      <c r="AF1563" s="41">
        <f t="shared" si="3296"/>
        <v>0</v>
      </c>
      <c r="AG1563" s="42"/>
    </row>
    <row r="1564" spans="1:33" ht="13.8">
      <c r="A1564" s="30" t="s">
        <v>3731</v>
      </c>
      <c r="B1564" s="30" t="s">
        <v>3732</v>
      </c>
      <c r="C1564" s="43"/>
      <c r="D1564" s="44"/>
      <c r="E1564" s="44"/>
      <c r="F1564" s="35">
        <f t="shared" si="3276"/>
        <v>0</v>
      </c>
      <c r="G1564" s="35">
        <f t="shared" si="3277"/>
        <v>0</v>
      </c>
      <c r="H1564" s="35">
        <f t="shared" si="3263"/>
        <v>0</v>
      </c>
      <c r="I1564" s="17">
        <v>18</v>
      </c>
      <c r="J1564" s="37">
        <f t="shared" ref="J1564:K1564" si="3334">MAX(N1564,P1564,R1564,T1564,V1564,X1564,Z1564,AB1564,AD1564)</f>
        <v>717.7</v>
      </c>
      <c r="K1564" s="37">
        <f t="shared" si="3334"/>
        <v>919</v>
      </c>
      <c r="L1564" s="38">
        <f t="shared" ref="L1564:M1564" si="3335">MIN(N1564,P1564,R1564,T1564,V1564,X1564,Z1564,AB1564,AD1564)</f>
        <v>309</v>
      </c>
      <c r="M1564" s="38">
        <f t="shared" si="3335"/>
        <v>365</v>
      </c>
      <c r="N1564" s="38">
        <f t="shared" si="3290"/>
        <v>717.7</v>
      </c>
      <c r="O1564" s="38">
        <f t="shared" si="3291"/>
        <v>919</v>
      </c>
      <c r="P1564" s="39"/>
      <c r="Q1564" s="39"/>
      <c r="R1564" s="39"/>
      <c r="S1564" s="39"/>
      <c r="T1564" s="39"/>
      <c r="U1564" s="39"/>
      <c r="V1564" s="39"/>
      <c r="W1564" s="39"/>
      <c r="X1564" s="39">
        <f t="shared" si="3328"/>
        <v>309</v>
      </c>
      <c r="Y1564" s="39">
        <f t="shared" si="3329"/>
        <v>365</v>
      </c>
      <c r="Z1564" s="39"/>
      <c r="AA1564" s="39"/>
      <c r="AB1564" s="39"/>
      <c r="AC1564" s="39"/>
      <c r="AD1564" s="40"/>
      <c r="AE1564" s="40"/>
      <c r="AF1564" s="41">
        <f t="shared" si="3296"/>
        <v>0</v>
      </c>
      <c r="AG1564" s="42"/>
    </row>
    <row r="1565" spans="1:33" ht="13.8">
      <c r="A1565" s="30"/>
      <c r="B1565" s="30" t="s">
        <v>3734</v>
      </c>
      <c r="C1565" s="43"/>
      <c r="D1565" s="44"/>
      <c r="E1565" s="44"/>
      <c r="F1565" s="35">
        <f t="shared" si="3276"/>
        <v>0</v>
      </c>
      <c r="G1565" s="35">
        <f t="shared" si="3277"/>
        <v>0</v>
      </c>
      <c r="H1565" s="35">
        <f t="shared" si="3263"/>
        <v>0</v>
      </c>
      <c r="I1565" s="17">
        <v>18</v>
      </c>
      <c r="J1565" s="37" t="e">
        <f t="shared" ref="J1565:K1565" si="3336">MAX(N1565,P1565,R1565,T1565,V1565,X1565,Z1565,AB1565,AD1565)</f>
        <v>#N/A</v>
      </c>
      <c r="K1565" s="37" t="e">
        <f t="shared" si="3336"/>
        <v>#N/A</v>
      </c>
      <c r="L1565" s="38" t="e">
        <f t="shared" ref="L1565:M1565" si="3337">MIN(N1565,P1565,R1565,T1565,V1565,X1565,Z1565,AB1565,AD1565)</f>
        <v>#N/A</v>
      </c>
      <c r="M1565" s="38" t="e">
        <f t="shared" si="3337"/>
        <v>#N/A</v>
      </c>
      <c r="N1565" s="38" t="e">
        <f t="shared" si="3290"/>
        <v>#N/A</v>
      </c>
      <c r="O1565" s="38" t="e">
        <f t="shared" si="3291"/>
        <v>#N/A</v>
      </c>
      <c r="P1565" s="39"/>
      <c r="Q1565" s="39"/>
      <c r="R1565" s="39"/>
      <c r="S1565" s="39"/>
      <c r="T1565" s="39"/>
      <c r="U1565" s="39"/>
      <c r="V1565" s="39"/>
      <c r="W1565" s="39"/>
      <c r="X1565" s="39" t="e">
        <f t="shared" si="3328"/>
        <v>#N/A</v>
      </c>
      <c r="Y1565" s="39" t="e">
        <f t="shared" si="3329"/>
        <v>#N/A</v>
      </c>
      <c r="Z1565" s="39"/>
      <c r="AA1565" s="39"/>
      <c r="AB1565" s="39"/>
      <c r="AC1565" s="39"/>
      <c r="AD1565" s="40"/>
      <c r="AE1565" s="40"/>
      <c r="AF1565" s="41">
        <f t="shared" si="3296"/>
        <v>0</v>
      </c>
      <c r="AG1565" s="42"/>
    </row>
    <row r="1566" spans="1:33" ht="13.8">
      <c r="A1566" s="30" t="s">
        <v>3739</v>
      </c>
      <c r="B1566" s="30" t="s">
        <v>3740</v>
      </c>
      <c r="C1566" s="43"/>
      <c r="D1566" s="44"/>
      <c r="E1566" s="44"/>
      <c r="F1566" s="35">
        <f t="shared" si="3276"/>
        <v>0</v>
      </c>
      <c r="G1566" s="35">
        <f t="shared" si="3277"/>
        <v>0</v>
      </c>
      <c r="H1566" s="35">
        <f t="shared" si="3263"/>
        <v>0</v>
      </c>
      <c r="I1566" s="17">
        <v>18</v>
      </c>
      <c r="J1566" s="37">
        <f t="shared" ref="J1566:K1566" si="3338">MAX(N1566,P1566,R1566,T1566,V1566,X1566,Z1566,AB1566,AD1566)</f>
        <v>480.6</v>
      </c>
      <c r="K1566" s="37">
        <f t="shared" si="3338"/>
        <v>615</v>
      </c>
      <c r="L1566" s="38">
        <f t="shared" ref="L1566:M1566" si="3339">MIN(N1566,P1566,R1566,T1566,V1566,X1566,Z1566,AB1566,AD1566)</f>
        <v>446</v>
      </c>
      <c r="M1566" s="38">
        <f t="shared" si="3339"/>
        <v>527</v>
      </c>
      <c r="N1566" s="38">
        <f t="shared" si="3290"/>
        <v>480.6</v>
      </c>
      <c r="O1566" s="38">
        <f t="shared" si="3291"/>
        <v>615</v>
      </c>
      <c r="P1566" s="39"/>
      <c r="Q1566" s="39"/>
      <c r="R1566" s="39"/>
      <c r="S1566" s="39"/>
      <c r="T1566" s="39"/>
      <c r="U1566" s="39"/>
      <c r="V1566" s="39"/>
      <c r="W1566" s="39"/>
      <c r="X1566" s="39">
        <f t="shared" si="3328"/>
        <v>446</v>
      </c>
      <c r="Y1566" s="39">
        <f t="shared" si="3329"/>
        <v>527</v>
      </c>
      <c r="Z1566" s="39"/>
      <c r="AA1566" s="39"/>
      <c r="AB1566" s="39"/>
      <c r="AC1566" s="39"/>
      <c r="AD1566" s="40"/>
      <c r="AE1566" s="40"/>
      <c r="AF1566" s="41">
        <f t="shared" si="3296"/>
        <v>0</v>
      </c>
      <c r="AG1566" s="42"/>
    </row>
    <row r="1567" spans="1:33" ht="13.8">
      <c r="A1567" s="30" t="s">
        <v>884</v>
      </c>
      <c r="B1567" s="30" t="s">
        <v>885</v>
      </c>
      <c r="C1567" s="43"/>
      <c r="D1567" s="44">
        <v>0</v>
      </c>
      <c r="E1567" s="44">
        <v>1</v>
      </c>
      <c r="F1567" s="35">
        <f t="shared" si="3276"/>
        <v>0</v>
      </c>
      <c r="G1567" s="35">
        <f t="shared" si="3277"/>
        <v>1</v>
      </c>
      <c r="H1567" s="35">
        <f t="shared" si="3263"/>
        <v>0</v>
      </c>
      <c r="I1567" s="21">
        <v>18</v>
      </c>
      <c r="J1567" s="37">
        <f t="shared" ref="J1567:K1567" si="3340">MAX(N1567,P1567,R1567,T1567,V1567,X1567,Z1567,AB1567,AD1567)</f>
        <v>68.73</v>
      </c>
      <c r="K1567" s="37">
        <f t="shared" si="3340"/>
        <v>88</v>
      </c>
      <c r="L1567" s="38">
        <f t="shared" ref="L1567:M1567" si="3341">MIN(N1567,P1567,R1567,T1567,V1567,X1567,Z1567,AB1567,AD1567)</f>
        <v>68.73</v>
      </c>
      <c r="M1567" s="38">
        <f t="shared" si="3341"/>
        <v>88</v>
      </c>
      <c r="N1567" s="38">
        <f t="shared" si="3290"/>
        <v>68.73</v>
      </c>
      <c r="O1567" s="38">
        <f t="shared" si="3291"/>
        <v>88</v>
      </c>
      <c r="P1567" s="39"/>
      <c r="Q1567" s="39"/>
      <c r="R1567" s="39"/>
      <c r="S1567" s="39"/>
      <c r="T1567" s="39"/>
      <c r="U1567" s="39"/>
      <c r="V1567" s="39"/>
      <c r="W1567" s="39"/>
      <c r="X1567" s="39"/>
      <c r="Y1567" s="39"/>
      <c r="Z1567" s="39"/>
      <c r="AA1567" s="39"/>
      <c r="AB1567" s="39"/>
      <c r="AC1567" s="39"/>
      <c r="AD1567" s="40"/>
      <c r="AE1567" s="40"/>
      <c r="AF1567" s="41">
        <f t="shared" si="3296"/>
        <v>0</v>
      </c>
      <c r="AG1567" s="42"/>
    </row>
    <row r="1568" spans="1:33" ht="27.6">
      <c r="A1568" s="30" t="s">
        <v>6355</v>
      </c>
      <c r="B1568" s="30" t="s">
        <v>6357</v>
      </c>
      <c r="C1568" s="43"/>
      <c r="D1568" s="44"/>
      <c r="E1568" s="44"/>
      <c r="F1568" s="35">
        <f t="shared" si="3276"/>
        <v>0</v>
      </c>
      <c r="G1568" s="35">
        <f t="shared" si="3277"/>
        <v>0</v>
      </c>
      <c r="H1568" s="35">
        <f t="shared" si="3263"/>
        <v>0</v>
      </c>
      <c r="I1568" s="21">
        <f>VLOOKUP(A1568,Old_Inventory,9,FALSE)</f>
        <v>28</v>
      </c>
      <c r="J1568" s="37">
        <f t="shared" ref="J1568:K1568" si="3342">MAX(N1568,P1568,R1568,T1568,V1568,X1568,Z1568,AB1568,AD1568)</f>
        <v>124.39</v>
      </c>
      <c r="K1568" s="37">
        <f t="shared" si="3342"/>
        <v>159</v>
      </c>
      <c r="L1568" s="38">
        <f t="shared" ref="L1568:M1568" si="3343">MIN(N1568,P1568,R1568,T1568,V1568,X1568,Z1568,AB1568,AD1568)</f>
        <v>124.39</v>
      </c>
      <c r="M1568" s="38">
        <f t="shared" si="3343"/>
        <v>159</v>
      </c>
      <c r="N1568" s="38">
        <f t="shared" si="3290"/>
        <v>124.39</v>
      </c>
      <c r="O1568" s="38">
        <f t="shared" si="3291"/>
        <v>159</v>
      </c>
      <c r="P1568" s="39"/>
      <c r="Q1568" s="39"/>
      <c r="R1568" s="39"/>
      <c r="S1568" s="39"/>
      <c r="T1568" s="39"/>
      <c r="U1568" s="39"/>
      <c r="V1568" s="39"/>
      <c r="W1568" s="39"/>
      <c r="X1568" s="39"/>
      <c r="Y1568" s="39"/>
      <c r="Z1568" s="39"/>
      <c r="AA1568" s="39"/>
      <c r="AB1568" s="39"/>
      <c r="AC1568" s="39"/>
      <c r="AD1568" s="40"/>
      <c r="AE1568" s="40"/>
      <c r="AF1568" s="41">
        <f t="shared" si="3296"/>
        <v>0</v>
      </c>
      <c r="AG1568" s="42"/>
    </row>
    <row r="1569" spans="1:33" ht="13.8">
      <c r="A1569" s="30" t="s">
        <v>6358</v>
      </c>
      <c r="B1569" s="30" t="s">
        <v>6359</v>
      </c>
      <c r="C1569" s="43"/>
      <c r="D1569" s="44"/>
      <c r="E1569" s="44"/>
      <c r="F1569" s="35">
        <f t="shared" si="3276"/>
        <v>0</v>
      </c>
      <c r="G1569" s="35">
        <f t="shared" si="3277"/>
        <v>0</v>
      </c>
      <c r="H1569" s="35">
        <f t="shared" si="3263"/>
        <v>0</v>
      </c>
      <c r="I1569" s="21">
        <f>VLOOKUP(A1569,Old_Inventory,9,FALSE)</f>
        <v>28</v>
      </c>
      <c r="J1569" s="37">
        <f t="shared" ref="J1569:K1569" si="3344">MAX(N1569,P1569,R1569,T1569,V1569,X1569,Z1569,AB1569,AD1569)</f>
        <v>240.74</v>
      </c>
      <c r="K1569" s="37">
        <f t="shared" si="3344"/>
        <v>308</v>
      </c>
      <c r="L1569" s="38">
        <f t="shared" ref="L1569:M1569" si="3345">MIN(N1569,P1569,R1569,T1569,V1569,X1569,Z1569,AB1569,AD1569)</f>
        <v>240.74</v>
      </c>
      <c r="M1569" s="38">
        <f t="shared" si="3345"/>
        <v>308</v>
      </c>
      <c r="N1569" s="38">
        <f t="shared" si="3290"/>
        <v>240.74</v>
      </c>
      <c r="O1569" s="38">
        <f t="shared" si="3291"/>
        <v>308</v>
      </c>
      <c r="P1569" s="39"/>
      <c r="Q1569" s="39"/>
      <c r="R1569" s="39"/>
      <c r="S1569" s="39"/>
      <c r="T1569" s="39"/>
      <c r="U1569" s="39"/>
      <c r="V1569" s="39"/>
      <c r="W1569" s="39"/>
      <c r="X1569" s="39"/>
      <c r="Y1569" s="39"/>
      <c r="Z1569" s="39"/>
      <c r="AA1569" s="39"/>
      <c r="AB1569" s="39"/>
      <c r="AC1569" s="39"/>
      <c r="AD1569" s="40"/>
      <c r="AE1569" s="40"/>
      <c r="AF1569" s="41">
        <f t="shared" si="3296"/>
        <v>0</v>
      </c>
      <c r="AG1569" s="42"/>
    </row>
    <row r="1570" spans="1:33" ht="27.6">
      <c r="A1570" s="30" t="s">
        <v>6360</v>
      </c>
      <c r="B1570" s="30" t="s">
        <v>6361</v>
      </c>
      <c r="C1570" s="43"/>
      <c r="D1570" s="44"/>
      <c r="E1570" s="44"/>
      <c r="F1570" s="35">
        <f t="shared" si="3276"/>
        <v>0</v>
      </c>
      <c r="G1570" s="35">
        <f t="shared" si="3277"/>
        <v>0</v>
      </c>
      <c r="H1570" s="35">
        <f t="shared" si="3263"/>
        <v>0</v>
      </c>
      <c r="I1570" s="21">
        <f>VLOOKUP(A1570,Old_Inventory,9,FALSE)</f>
        <v>28</v>
      </c>
      <c r="J1570" s="37">
        <f t="shared" ref="J1570:K1570" si="3346">MAX(N1570,P1570,R1570,T1570,V1570,X1570,Z1570,AB1570,AD1570)</f>
        <v>76.56</v>
      </c>
      <c r="K1570" s="37">
        <f t="shared" si="3346"/>
        <v>98</v>
      </c>
      <c r="L1570" s="38">
        <f t="shared" ref="L1570:M1570" si="3347">MIN(N1570,P1570,R1570,T1570,V1570,X1570,Z1570,AB1570,AD1570)</f>
        <v>76.56</v>
      </c>
      <c r="M1570" s="38">
        <f t="shared" si="3347"/>
        <v>98</v>
      </c>
      <c r="N1570" s="38">
        <f t="shared" si="3290"/>
        <v>76.56</v>
      </c>
      <c r="O1570" s="38">
        <f t="shared" si="3291"/>
        <v>98</v>
      </c>
      <c r="P1570" s="39"/>
      <c r="Q1570" s="39"/>
      <c r="R1570" s="39"/>
      <c r="S1570" s="39"/>
      <c r="T1570" s="39"/>
      <c r="U1570" s="39"/>
      <c r="V1570" s="39"/>
      <c r="W1570" s="39"/>
      <c r="X1570" s="39"/>
      <c r="Y1570" s="39"/>
      <c r="Z1570" s="39"/>
      <c r="AA1570" s="39"/>
      <c r="AB1570" s="39"/>
      <c r="AC1570" s="39"/>
      <c r="AD1570" s="40"/>
      <c r="AE1570" s="40"/>
      <c r="AF1570" s="41">
        <f t="shared" si="3296"/>
        <v>0</v>
      </c>
      <c r="AG1570" s="42"/>
    </row>
    <row r="1571" spans="1:33" ht="13.8">
      <c r="A1571" s="33" t="s">
        <v>3741</v>
      </c>
      <c r="B1571" s="33" t="s">
        <v>3742</v>
      </c>
      <c r="C1571" s="34"/>
      <c r="D1571" s="35"/>
      <c r="E1571" s="35"/>
      <c r="F1571" s="35">
        <f t="shared" si="3276"/>
        <v>0</v>
      </c>
      <c r="G1571" s="35">
        <f t="shared" si="3277"/>
        <v>0</v>
      </c>
      <c r="H1571" s="35">
        <f t="shared" si="3263"/>
        <v>0</v>
      </c>
      <c r="I1571" s="17">
        <v>18</v>
      </c>
      <c r="J1571" s="37">
        <f t="shared" ref="J1571:K1571" si="3348">MAX(N1571,P1571,R1571,T1571,V1571,X1571,Z1571,AB1571,AD1571)</f>
        <v>584</v>
      </c>
      <c r="K1571" s="37">
        <f t="shared" si="3348"/>
        <v>746</v>
      </c>
      <c r="L1571" s="38">
        <f t="shared" ref="L1571:M1571" si="3349">MIN(N1571,P1571,R1571,T1571,V1571,X1571,Z1571,AB1571,AD1571)</f>
        <v>583</v>
      </c>
      <c r="M1571" s="38">
        <f t="shared" si="3349"/>
        <v>690</v>
      </c>
      <c r="N1571" s="38">
        <f t="shared" si="3290"/>
        <v>583</v>
      </c>
      <c r="O1571" s="38">
        <f t="shared" si="3291"/>
        <v>746</v>
      </c>
      <c r="P1571" s="39"/>
      <c r="Q1571" s="39"/>
      <c r="R1571" s="39"/>
      <c r="S1571" s="39"/>
      <c r="T1571" s="39"/>
      <c r="U1571" s="39"/>
      <c r="V1571" s="39"/>
      <c r="W1571" s="39"/>
      <c r="X1571" s="39">
        <f>VLOOKUP(A1571,Zeal,9,FALSE)</f>
        <v>584</v>
      </c>
      <c r="Y1571" s="39">
        <f>VLOOKUP(A1571,Zeal,11,FALSE)</f>
        <v>690</v>
      </c>
      <c r="Z1571" s="39"/>
      <c r="AA1571" s="39"/>
      <c r="AB1571" s="39"/>
      <c r="AC1571" s="39"/>
      <c r="AD1571" s="40"/>
      <c r="AE1571" s="40"/>
      <c r="AF1571" s="41">
        <f t="shared" si="3296"/>
        <v>0</v>
      </c>
      <c r="AG1571" s="42"/>
    </row>
    <row r="1572" spans="1:33" ht="13.8">
      <c r="A1572" s="33" t="s">
        <v>3743</v>
      </c>
      <c r="B1572" s="33" t="s">
        <v>3744</v>
      </c>
      <c r="C1572" s="34"/>
      <c r="D1572" s="35"/>
      <c r="E1572" s="35"/>
      <c r="F1572" s="35">
        <f t="shared" si="3276"/>
        <v>0</v>
      </c>
      <c r="G1572" s="35">
        <f t="shared" si="3277"/>
        <v>0</v>
      </c>
      <c r="H1572" s="35">
        <f t="shared" si="3263"/>
        <v>0</v>
      </c>
      <c r="I1572" s="17">
        <v>18</v>
      </c>
      <c r="J1572" s="37">
        <f t="shared" ref="J1572:K1572" si="3350">MAX(N1572,P1572,R1572,T1572,V1572,X1572,Z1572,AB1572,AD1572)</f>
        <v>64</v>
      </c>
      <c r="K1572" s="37">
        <f t="shared" si="3350"/>
        <v>81</v>
      </c>
      <c r="L1572" s="38">
        <f t="shared" ref="L1572:M1572" si="3351">MIN(N1572,P1572,R1572,T1572,V1572,X1572,Z1572,AB1572,AD1572)</f>
        <v>63</v>
      </c>
      <c r="M1572" s="38">
        <f t="shared" si="3351"/>
        <v>76</v>
      </c>
      <c r="N1572" s="38">
        <f t="shared" si="3290"/>
        <v>63</v>
      </c>
      <c r="O1572" s="38">
        <f t="shared" si="3291"/>
        <v>81</v>
      </c>
      <c r="P1572" s="39"/>
      <c r="Q1572" s="39"/>
      <c r="R1572" s="39"/>
      <c r="S1572" s="39"/>
      <c r="T1572" s="39"/>
      <c r="U1572" s="39"/>
      <c r="V1572" s="39"/>
      <c r="W1572" s="39"/>
      <c r="X1572" s="39">
        <f>VLOOKUP(A1572,Zeal,9,FALSE)</f>
        <v>64</v>
      </c>
      <c r="Y1572" s="39">
        <f>VLOOKUP(A1572,Zeal,11,FALSE)</f>
        <v>76</v>
      </c>
      <c r="Z1572" s="39"/>
      <c r="AA1572" s="39"/>
      <c r="AB1572" s="39"/>
      <c r="AC1572" s="39"/>
      <c r="AD1572" s="40"/>
      <c r="AE1572" s="40"/>
      <c r="AF1572" s="41">
        <f t="shared" si="3296"/>
        <v>0</v>
      </c>
      <c r="AG1572" s="42"/>
    </row>
    <row r="1573" spans="1:33" ht="13.8">
      <c r="A1573" s="30" t="s">
        <v>6362</v>
      </c>
      <c r="B1573" s="30" t="s">
        <v>6363</v>
      </c>
      <c r="C1573" s="43"/>
      <c r="D1573" s="44"/>
      <c r="E1573" s="44"/>
      <c r="F1573" s="35">
        <f t="shared" si="3276"/>
        <v>0</v>
      </c>
      <c r="G1573" s="35">
        <f t="shared" si="3277"/>
        <v>0</v>
      </c>
      <c r="H1573" s="35">
        <f t="shared" si="3263"/>
        <v>0</v>
      </c>
      <c r="I1573" s="21">
        <f t="shared" ref="I1573:I1594" si="3352">VLOOKUP(A1573,Old_Inventory,9,FALSE)</f>
        <v>28</v>
      </c>
      <c r="J1573" s="37">
        <f t="shared" ref="J1573:K1573" si="3353">MAX(N1573,P1573,R1573,T1573,V1573,X1573,Z1573,AB1573,AD1573)</f>
        <v>243.5</v>
      </c>
      <c r="K1573" s="37">
        <f t="shared" si="3353"/>
        <v>312</v>
      </c>
      <c r="L1573" s="38">
        <f t="shared" ref="L1573:M1573" si="3354">MIN(N1573,P1573,R1573,T1573,V1573,X1573,Z1573,AB1573,AD1573)</f>
        <v>243.5</v>
      </c>
      <c r="M1573" s="38">
        <f t="shared" si="3354"/>
        <v>312</v>
      </c>
      <c r="N1573" s="38">
        <f t="shared" si="3290"/>
        <v>243.5</v>
      </c>
      <c r="O1573" s="38">
        <f t="shared" si="3291"/>
        <v>312</v>
      </c>
      <c r="P1573" s="39"/>
      <c r="Q1573" s="39"/>
      <c r="R1573" s="39"/>
      <c r="S1573" s="39"/>
      <c r="T1573" s="39"/>
      <c r="U1573" s="39"/>
      <c r="V1573" s="39"/>
      <c r="W1573" s="39"/>
      <c r="X1573" s="39"/>
      <c r="Y1573" s="39"/>
      <c r="Z1573" s="39"/>
      <c r="AA1573" s="39"/>
      <c r="AB1573" s="39"/>
      <c r="AC1573" s="39"/>
      <c r="AD1573" s="40"/>
      <c r="AE1573" s="40"/>
      <c r="AF1573" s="41">
        <f t="shared" si="3296"/>
        <v>0</v>
      </c>
      <c r="AG1573" s="42"/>
    </row>
    <row r="1574" spans="1:33" ht="13.8">
      <c r="A1574" s="30" t="s">
        <v>6364</v>
      </c>
      <c r="B1574" s="30" t="s">
        <v>6365</v>
      </c>
      <c r="C1574" s="43"/>
      <c r="D1574" s="44"/>
      <c r="E1574" s="44"/>
      <c r="F1574" s="35">
        <f t="shared" si="3276"/>
        <v>0</v>
      </c>
      <c r="G1574" s="35">
        <f t="shared" si="3277"/>
        <v>0</v>
      </c>
      <c r="H1574" s="35">
        <f t="shared" si="3263"/>
        <v>0</v>
      </c>
      <c r="I1574" s="21">
        <f t="shared" si="3352"/>
        <v>28</v>
      </c>
      <c r="J1574" s="37">
        <f t="shared" ref="J1574:K1574" si="3355">MAX(N1574,P1574,R1574,T1574,V1574,X1574,Z1574,AB1574,AD1574)</f>
        <v>243.5</v>
      </c>
      <c r="K1574" s="37">
        <f t="shared" si="3355"/>
        <v>312</v>
      </c>
      <c r="L1574" s="38">
        <f t="shared" ref="L1574:M1574" si="3356">MIN(N1574,P1574,R1574,T1574,V1574,X1574,Z1574,AB1574,AD1574)</f>
        <v>243.5</v>
      </c>
      <c r="M1574" s="38">
        <f t="shared" si="3356"/>
        <v>312</v>
      </c>
      <c r="N1574" s="38">
        <f t="shared" si="3290"/>
        <v>243.5</v>
      </c>
      <c r="O1574" s="38">
        <f t="shared" si="3291"/>
        <v>312</v>
      </c>
      <c r="P1574" s="39"/>
      <c r="Q1574" s="39"/>
      <c r="R1574" s="39"/>
      <c r="S1574" s="39"/>
      <c r="T1574" s="39"/>
      <c r="U1574" s="39"/>
      <c r="V1574" s="39"/>
      <c r="W1574" s="39"/>
      <c r="X1574" s="39"/>
      <c r="Y1574" s="39"/>
      <c r="Z1574" s="39"/>
      <c r="AA1574" s="39"/>
      <c r="AB1574" s="39"/>
      <c r="AC1574" s="39"/>
      <c r="AD1574" s="40"/>
      <c r="AE1574" s="40"/>
      <c r="AF1574" s="41">
        <f t="shared" si="3296"/>
        <v>0</v>
      </c>
      <c r="AG1574" s="42"/>
    </row>
    <row r="1575" spans="1:33" ht="13.8">
      <c r="A1575" s="30" t="s">
        <v>6367</v>
      </c>
      <c r="B1575" s="30" t="s">
        <v>6368</v>
      </c>
      <c r="C1575" s="43"/>
      <c r="D1575" s="44"/>
      <c r="E1575" s="44"/>
      <c r="F1575" s="35">
        <f t="shared" si="3276"/>
        <v>0</v>
      </c>
      <c r="G1575" s="35">
        <f t="shared" si="3277"/>
        <v>0</v>
      </c>
      <c r="H1575" s="35">
        <f t="shared" si="3263"/>
        <v>0</v>
      </c>
      <c r="I1575" s="21">
        <f t="shared" si="3352"/>
        <v>28</v>
      </c>
      <c r="J1575" s="37">
        <f t="shared" ref="J1575:K1575" si="3357">MAX(N1575,P1575,R1575,T1575,V1575,X1575,Z1575,AB1575,AD1575)</f>
        <v>442.15</v>
      </c>
      <c r="K1575" s="37">
        <f t="shared" si="3357"/>
        <v>566</v>
      </c>
      <c r="L1575" s="38">
        <f t="shared" ref="L1575:M1575" si="3358">MIN(N1575,P1575,R1575,T1575,V1575,X1575,Z1575,AB1575,AD1575)</f>
        <v>442.15</v>
      </c>
      <c r="M1575" s="38">
        <f t="shared" si="3358"/>
        <v>566</v>
      </c>
      <c r="N1575" s="38">
        <f t="shared" si="3290"/>
        <v>442.15</v>
      </c>
      <c r="O1575" s="38">
        <f t="shared" si="3291"/>
        <v>566</v>
      </c>
      <c r="P1575" s="39"/>
      <c r="Q1575" s="39"/>
      <c r="R1575" s="39"/>
      <c r="S1575" s="39"/>
      <c r="T1575" s="39"/>
      <c r="U1575" s="39"/>
      <c r="V1575" s="39"/>
      <c r="W1575" s="39"/>
      <c r="X1575" s="39"/>
      <c r="Y1575" s="39"/>
      <c r="Z1575" s="39"/>
      <c r="AA1575" s="39"/>
      <c r="AB1575" s="39"/>
      <c r="AC1575" s="39"/>
      <c r="AD1575" s="40"/>
      <c r="AE1575" s="40"/>
      <c r="AF1575" s="41">
        <f t="shared" si="3296"/>
        <v>0</v>
      </c>
      <c r="AG1575" s="42"/>
    </row>
    <row r="1576" spans="1:33" ht="13.8">
      <c r="A1576" s="30" t="s">
        <v>6369</v>
      </c>
      <c r="B1576" s="30" t="s">
        <v>6370</v>
      </c>
      <c r="C1576" s="43"/>
      <c r="D1576" s="44"/>
      <c r="E1576" s="44"/>
      <c r="F1576" s="35">
        <f t="shared" si="3276"/>
        <v>0</v>
      </c>
      <c r="G1576" s="35">
        <f t="shared" si="3277"/>
        <v>0</v>
      </c>
      <c r="H1576" s="35">
        <f t="shared" si="3263"/>
        <v>0</v>
      </c>
      <c r="I1576" s="21">
        <f t="shared" si="3352"/>
        <v>28</v>
      </c>
      <c r="J1576" s="37">
        <f t="shared" ref="J1576:K1576" si="3359">MAX(N1576,P1576,R1576,T1576,V1576,X1576,Z1576,AB1576,AD1576)</f>
        <v>429.34</v>
      </c>
      <c r="K1576" s="37">
        <f t="shared" si="3359"/>
        <v>550</v>
      </c>
      <c r="L1576" s="38">
        <f t="shared" ref="L1576:M1576" si="3360">MIN(N1576,P1576,R1576,T1576,V1576,X1576,Z1576,AB1576,AD1576)</f>
        <v>429.34</v>
      </c>
      <c r="M1576" s="38">
        <f t="shared" si="3360"/>
        <v>550</v>
      </c>
      <c r="N1576" s="38">
        <f t="shared" si="3290"/>
        <v>429.34</v>
      </c>
      <c r="O1576" s="38">
        <f t="shared" si="3291"/>
        <v>550</v>
      </c>
      <c r="P1576" s="39"/>
      <c r="Q1576" s="39"/>
      <c r="R1576" s="39"/>
      <c r="S1576" s="39"/>
      <c r="T1576" s="39"/>
      <c r="U1576" s="39"/>
      <c r="V1576" s="39"/>
      <c r="W1576" s="39"/>
      <c r="X1576" s="39"/>
      <c r="Y1576" s="39"/>
      <c r="Z1576" s="39"/>
      <c r="AA1576" s="39"/>
      <c r="AB1576" s="39"/>
      <c r="AC1576" s="39"/>
      <c r="AD1576" s="40"/>
      <c r="AE1576" s="40"/>
      <c r="AF1576" s="41">
        <f t="shared" si="3296"/>
        <v>0</v>
      </c>
      <c r="AG1576" s="42"/>
    </row>
    <row r="1577" spans="1:33" ht="13.8">
      <c r="A1577" s="30" t="s">
        <v>6371</v>
      </c>
      <c r="B1577" s="30" t="s">
        <v>6372</v>
      </c>
      <c r="C1577" s="43"/>
      <c r="D1577" s="44"/>
      <c r="E1577" s="44"/>
      <c r="F1577" s="35">
        <f t="shared" si="3276"/>
        <v>0</v>
      </c>
      <c r="G1577" s="35">
        <f t="shared" si="3277"/>
        <v>0</v>
      </c>
      <c r="H1577" s="35">
        <f t="shared" si="3263"/>
        <v>0</v>
      </c>
      <c r="I1577" s="21">
        <f t="shared" si="3352"/>
        <v>28</v>
      </c>
      <c r="J1577" s="37">
        <f t="shared" ref="J1577:K1577" si="3361">MAX(N1577,P1577,R1577,T1577,V1577,X1577,Z1577,AB1577,AD1577)</f>
        <v>429.34</v>
      </c>
      <c r="K1577" s="37">
        <f t="shared" si="3361"/>
        <v>550</v>
      </c>
      <c r="L1577" s="38">
        <f t="shared" ref="L1577:M1577" si="3362">MIN(N1577,P1577,R1577,T1577,V1577,X1577,Z1577,AB1577,AD1577)</f>
        <v>429.34</v>
      </c>
      <c r="M1577" s="38">
        <f t="shared" si="3362"/>
        <v>550</v>
      </c>
      <c r="N1577" s="38">
        <f t="shared" si="3290"/>
        <v>429.34</v>
      </c>
      <c r="O1577" s="38">
        <f t="shared" si="3291"/>
        <v>550</v>
      </c>
      <c r="P1577" s="39"/>
      <c r="Q1577" s="39"/>
      <c r="R1577" s="39"/>
      <c r="S1577" s="39"/>
      <c r="T1577" s="39"/>
      <c r="U1577" s="39"/>
      <c r="V1577" s="39"/>
      <c r="W1577" s="39"/>
      <c r="X1577" s="39"/>
      <c r="Y1577" s="39"/>
      <c r="Z1577" s="39"/>
      <c r="AA1577" s="39"/>
      <c r="AB1577" s="39"/>
      <c r="AC1577" s="39"/>
      <c r="AD1577" s="40"/>
      <c r="AE1577" s="40"/>
      <c r="AF1577" s="41">
        <f t="shared" si="3296"/>
        <v>0</v>
      </c>
      <c r="AG1577" s="42"/>
    </row>
    <row r="1578" spans="1:33" ht="13.8">
      <c r="A1578" s="30" t="s">
        <v>6373</v>
      </c>
      <c r="B1578" s="30" t="s">
        <v>6374</v>
      </c>
      <c r="C1578" s="43"/>
      <c r="D1578" s="44"/>
      <c r="E1578" s="44"/>
      <c r="F1578" s="35">
        <f t="shared" si="3276"/>
        <v>0</v>
      </c>
      <c r="G1578" s="35">
        <f t="shared" si="3277"/>
        <v>0</v>
      </c>
      <c r="H1578" s="35">
        <f t="shared" si="3263"/>
        <v>0</v>
      </c>
      <c r="I1578" s="21">
        <f t="shared" si="3352"/>
        <v>28</v>
      </c>
      <c r="J1578" s="37">
        <f t="shared" ref="J1578:K1578" si="3363">MAX(N1578,P1578,R1578,T1578,V1578,X1578,Z1578,AB1578,AD1578)</f>
        <v>480.6</v>
      </c>
      <c r="K1578" s="37">
        <f t="shared" si="3363"/>
        <v>615</v>
      </c>
      <c r="L1578" s="38">
        <f t="shared" ref="L1578:M1578" si="3364">MIN(N1578,P1578,R1578,T1578,V1578,X1578,Z1578,AB1578,AD1578)</f>
        <v>480.6</v>
      </c>
      <c r="M1578" s="38">
        <f t="shared" si="3364"/>
        <v>615</v>
      </c>
      <c r="N1578" s="38">
        <f t="shared" si="3290"/>
        <v>480.6</v>
      </c>
      <c r="O1578" s="38">
        <f t="shared" si="3291"/>
        <v>615</v>
      </c>
      <c r="P1578" s="39"/>
      <c r="Q1578" s="39"/>
      <c r="R1578" s="39"/>
      <c r="S1578" s="39"/>
      <c r="T1578" s="39"/>
      <c r="U1578" s="39"/>
      <c r="V1578" s="39"/>
      <c r="W1578" s="39"/>
      <c r="X1578" s="39"/>
      <c r="Y1578" s="39"/>
      <c r="Z1578" s="39"/>
      <c r="AA1578" s="39"/>
      <c r="AB1578" s="39"/>
      <c r="AC1578" s="39"/>
      <c r="AD1578" s="40"/>
      <c r="AE1578" s="40"/>
      <c r="AF1578" s="41">
        <f t="shared" si="3296"/>
        <v>0</v>
      </c>
      <c r="AG1578" s="42"/>
    </row>
    <row r="1579" spans="1:33" ht="13.8">
      <c r="A1579" s="30" t="s">
        <v>6375</v>
      </c>
      <c r="B1579" s="30" t="s">
        <v>6376</v>
      </c>
      <c r="C1579" s="43"/>
      <c r="D1579" s="44"/>
      <c r="E1579" s="44"/>
      <c r="F1579" s="35">
        <f t="shared" si="3276"/>
        <v>0</v>
      </c>
      <c r="G1579" s="35">
        <f t="shared" si="3277"/>
        <v>0</v>
      </c>
      <c r="H1579" s="35">
        <f t="shared" si="3263"/>
        <v>0</v>
      </c>
      <c r="I1579" s="21">
        <f t="shared" si="3352"/>
        <v>28</v>
      </c>
      <c r="J1579" s="37">
        <f t="shared" ref="J1579:K1579" si="3365">MAX(N1579,P1579,R1579,T1579,V1579,X1579,Z1579,AB1579,AD1579)</f>
        <v>813.82</v>
      </c>
      <c r="K1579" s="37">
        <f t="shared" si="3365"/>
        <v>1042</v>
      </c>
      <c r="L1579" s="38">
        <f t="shared" ref="L1579:M1579" si="3366">MIN(N1579,P1579,R1579,T1579,V1579,X1579,Z1579,AB1579,AD1579)</f>
        <v>813.82</v>
      </c>
      <c r="M1579" s="38">
        <f t="shared" si="3366"/>
        <v>1042</v>
      </c>
      <c r="N1579" s="38">
        <f t="shared" si="3290"/>
        <v>813.82</v>
      </c>
      <c r="O1579" s="38">
        <f t="shared" si="3291"/>
        <v>1042</v>
      </c>
      <c r="P1579" s="39"/>
      <c r="Q1579" s="39"/>
      <c r="R1579" s="39"/>
      <c r="S1579" s="39"/>
      <c r="T1579" s="39"/>
      <c r="U1579" s="39"/>
      <c r="V1579" s="39"/>
      <c r="W1579" s="39"/>
      <c r="X1579" s="39"/>
      <c r="Y1579" s="39"/>
      <c r="Z1579" s="39"/>
      <c r="AA1579" s="39"/>
      <c r="AB1579" s="39"/>
      <c r="AC1579" s="39"/>
      <c r="AD1579" s="40"/>
      <c r="AE1579" s="40"/>
      <c r="AF1579" s="41">
        <f t="shared" si="3296"/>
        <v>0</v>
      </c>
      <c r="AG1579" s="42"/>
    </row>
    <row r="1580" spans="1:33" ht="13.8">
      <c r="A1580" s="30" t="s">
        <v>6377</v>
      </c>
      <c r="B1580" s="30" t="s">
        <v>6378</v>
      </c>
      <c r="C1580" s="43"/>
      <c r="D1580" s="44"/>
      <c r="E1580" s="44"/>
      <c r="F1580" s="35">
        <f t="shared" si="3276"/>
        <v>0</v>
      </c>
      <c r="G1580" s="35">
        <f t="shared" si="3277"/>
        <v>0</v>
      </c>
      <c r="H1580" s="35">
        <f t="shared" si="3263"/>
        <v>0</v>
      </c>
      <c r="I1580" s="21">
        <f t="shared" si="3352"/>
        <v>28</v>
      </c>
      <c r="J1580" s="37">
        <f t="shared" ref="J1580:K1580" si="3367">MAX(N1580,P1580,R1580,T1580,V1580,X1580,Z1580,AB1580,AD1580)</f>
        <v>493.42</v>
      </c>
      <c r="K1580" s="37">
        <f t="shared" si="3367"/>
        <v>632</v>
      </c>
      <c r="L1580" s="38">
        <f t="shared" ref="L1580:M1580" si="3368">MIN(N1580,P1580,R1580,T1580,V1580,X1580,Z1580,AB1580,AD1580)</f>
        <v>493.42</v>
      </c>
      <c r="M1580" s="38">
        <f t="shared" si="3368"/>
        <v>632</v>
      </c>
      <c r="N1580" s="38">
        <f t="shared" si="3290"/>
        <v>493.42</v>
      </c>
      <c r="O1580" s="38">
        <f t="shared" si="3291"/>
        <v>632</v>
      </c>
      <c r="P1580" s="39"/>
      <c r="Q1580" s="39"/>
      <c r="R1580" s="39"/>
      <c r="S1580" s="39"/>
      <c r="T1580" s="39"/>
      <c r="U1580" s="39"/>
      <c r="V1580" s="39"/>
      <c r="W1580" s="39"/>
      <c r="X1580" s="39"/>
      <c r="Y1580" s="39"/>
      <c r="Z1580" s="39"/>
      <c r="AA1580" s="39"/>
      <c r="AB1580" s="39"/>
      <c r="AC1580" s="39"/>
      <c r="AD1580" s="40"/>
      <c r="AE1580" s="40"/>
      <c r="AF1580" s="41">
        <f t="shared" si="3296"/>
        <v>0</v>
      </c>
      <c r="AG1580" s="42"/>
    </row>
    <row r="1581" spans="1:33" ht="13.8">
      <c r="A1581" s="30" t="s">
        <v>6379</v>
      </c>
      <c r="B1581" s="30" t="s">
        <v>6380</v>
      </c>
      <c r="C1581" s="43"/>
      <c r="D1581" s="44"/>
      <c r="E1581" s="44"/>
      <c r="F1581" s="35">
        <f t="shared" si="3276"/>
        <v>0</v>
      </c>
      <c r="G1581" s="35">
        <f t="shared" si="3277"/>
        <v>0</v>
      </c>
      <c r="H1581" s="35">
        <f t="shared" si="3263"/>
        <v>0</v>
      </c>
      <c r="I1581" s="21">
        <f t="shared" si="3352"/>
        <v>28</v>
      </c>
      <c r="J1581" s="37">
        <f t="shared" ref="J1581:K1581" si="3369">MAX(N1581,P1581,R1581,T1581,V1581,X1581,Z1581,AB1581,AD1581)</f>
        <v>493.42</v>
      </c>
      <c r="K1581" s="37">
        <f t="shared" si="3369"/>
        <v>632</v>
      </c>
      <c r="L1581" s="38">
        <f t="shared" ref="L1581:M1581" si="3370">MIN(N1581,P1581,R1581,T1581,V1581,X1581,Z1581,AB1581,AD1581)</f>
        <v>493.42</v>
      </c>
      <c r="M1581" s="38">
        <f t="shared" si="3370"/>
        <v>632</v>
      </c>
      <c r="N1581" s="38">
        <f t="shared" si="3290"/>
        <v>493.42</v>
      </c>
      <c r="O1581" s="38">
        <f t="shared" si="3291"/>
        <v>632</v>
      </c>
      <c r="P1581" s="39"/>
      <c r="Q1581" s="39"/>
      <c r="R1581" s="39"/>
      <c r="S1581" s="39"/>
      <c r="T1581" s="39"/>
      <c r="U1581" s="39"/>
      <c r="V1581" s="39"/>
      <c r="W1581" s="39"/>
      <c r="X1581" s="39"/>
      <c r="Y1581" s="39"/>
      <c r="Z1581" s="39"/>
      <c r="AA1581" s="39"/>
      <c r="AB1581" s="39"/>
      <c r="AC1581" s="39"/>
      <c r="AD1581" s="40"/>
      <c r="AE1581" s="40"/>
      <c r="AF1581" s="41">
        <f t="shared" si="3296"/>
        <v>0</v>
      </c>
      <c r="AG1581" s="42"/>
    </row>
    <row r="1582" spans="1:33" ht="13.8">
      <c r="A1582" s="30" t="s">
        <v>6382</v>
      </c>
      <c r="B1582" s="30" t="s">
        <v>6383</v>
      </c>
      <c r="C1582" s="43"/>
      <c r="D1582" s="44"/>
      <c r="E1582" s="44"/>
      <c r="F1582" s="35">
        <f t="shared" si="3276"/>
        <v>0</v>
      </c>
      <c r="G1582" s="35">
        <f t="shared" si="3277"/>
        <v>0</v>
      </c>
      <c r="H1582" s="35">
        <f t="shared" si="3263"/>
        <v>0</v>
      </c>
      <c r="I1582" s="21">
        <f t="shared" si="3352"/>
        <v>28</v>
      </c>
      <c r="J1582" s="37">
        <f t="shared" ref="J1582:K1582" si="3371">MAX(N1582,P1582,R1582,T1582,V1582,X1582,Z1582,AB1582,AD1582)</f>
        <v>576.72</v>
      </c>
      <c r="K1582" s="37">
        <f t="shared" si="3371"/>
        <v>738</v>
      </c>
      <c r="L1582" s="38">
        <f t="shared" ref="L1582:M1582" si="3372">MIN(N1582,P1582,R1582,T1582,V1582,X1582,Z1582,AB1582,AD1582)</f>
        <v>576.72</v>
      </c>
      <c r="M1582" s="38">
        <f t="shared" si="3372"/>
        <v>738</v>
      </c>
      <c r="N1582" s="38">
        <f t="shared" si="3290"/>
        <v>576.72</v>
      </c>
      <c r="O1582" s="38">
        <f t="shared" si="3291"/>
        <v>738</v>
      </c>
      <c r="P1582" s="39"/>
      <c r="Q1582" s="39"/>
      <c r="R1582" s="39"/>
      <c r="S1582" s="39"/>
      <c r="T1582" s="39"/>
      <c r="U1582" s="39"/>
      <c r="V1582" s="39"/>
      <c r="W1582" s="39"/>
      <c r="X1582" s="39"/>
      <c r="Y1582" s="39"/>
      <c r="Z1582" s="39"/>
      <c r="AA1582" s="39"/>
      <c r="AB1582" s="39"/>
      <c r="AC1582" s="39"/>
      <c r="AD1582" s="40"/>
      <c r="AE1582" s="40"/>
      <c r="AF1582" s="41">
        <f t="shared" si="3296"/>
        <v>0</v>
      </c>
      <c r="AG1582" s="42"/>
    </row>
    <row r="1583" spans="1:33" ht="13.8">
      <c r="A1583" s="30" t="s">
        <v>6384</v>
      </c>
      <c r="B1583" s="30" t="s">
        <v>6385</v>
      </c>
      <c r="C1583" s="43"/>
      <c r="D1583" s="44"/>
      <c r="E1583" s="44"/>
      <c r="F1583" s="35">
        <f t="shared" si="3276"/>
        <v>0</v>
      </c>
      <c r="G1583" s="35">
        <f t="shared" si="3277"/>
        <v>0</v>
      </c>
      <c r="H1583" s="35">
        <f t="shared" si="3263"/>
        <v>0</v>
      </c>
      <c r="I1583" s="21">
        <f t="shared" si="3352"/>
        <v>28</v>
      </c>
      <c r="J1583" s="37">
        <f t="shared" ref="J1583:K1583" si="3373">MAX(N1583,P1583,R1583,T1583,V1583,X1583,Z1583,AB1583,AD1583)</f>
        <v>711.29</v>
      </c>
      <c r="K1583" s="37">
        <f t="shared" si="3373"/>
        <v>910</v>
      </c>
      <c r="L1583" s="38">
        <f t="shared" ref="L1583:M1583" si="3374">MIN(N1583,P1583,R1583,T1583,V1583,X1583,Z1583,AB1583,AD1583)</f>
        <v>711.29</v>
      </c>
      <c r="M1583" s="38">
        <f t="shared" si="3374"/>
        <v>910</v>
      </c>
      <c r="N1583" s="38">
        <f t="shared" si="3290"/>
        <v>711.29</v>
      </c>
      <c r="O1583" s="38">
        <f t="shared" si="3291"/>
        <v>910</v>
      </c>
      <c r="P1583" s="39"/>
      <c r="Q1583" s="39"/>
      <c r="R1583" s="39"/>
      <c r="S1583" s="39"/>
      <c r="T1583" s="39"/>
      <c r="U1583" s="39"/>
      <c r="V1583" s="39"/>
      <c r="W1583" s="39"/>
      <c r="X1583" s="39"/>
      <c r="Y1583" s="39"/>
      <c r="Z1583" s="39"/>
      <c r="AA1583" s="39"/>
      <c r="AB1583" s="39"/>
      <c r="AC1583" s="39"/>
      <c r="AD1583" s="40"/>
      <c r="AE1583" s="40"/>
      <c r="AF1583" s="41">
        <f t="shared" si="3296"/>
        <v>0</v>
      </c>
      <c r="AG1583" s="42"/>
    </row>
    <row r="1584" spans="1:33" ht="13.8">
      <c r="A1584" s="30" t="s">
        <v>6386</v>
      </c>
      <c r="B1584" s="30" t="s">
        <v>6387</v>
      </c>
      <c r="C1584" s="43"/>
      <c r="D1584" s="44"/>
      <c r="E1584" s="44"/>
      <c r="F1584" s="35">
        <f t="shared" si="3276"/>
        <v>0</v>
      </c>
      <c r="G1584" s="35">
        <f t="shared" si="3277"/>
        <v>0</v>
      </c>
      <c r="H1584" s="35">
        <f t="shared" si="3263"/>
        <v>0</v>
      </c>
      <c r="I1584" s="21">
        <f t="shared" si="3352"/>
        <v>28</v>
      </c>
      <c r="J1584" s="37">
        <f t="shared" ref="J1584:K1584" si="3375">MAX(N1584,P1584,R1584,T1584,V1584,X1584,Z1584,AB1584,AD1584)</f>
        <v>711.29</v>
      </c>
      <c r="K1584" s="37">
        <f t="shared" si="3375"/>
        <v>910</v>
      </c>
      <c r="L1584" s="38">
        <f t="shared" ref="L1584:M1584" si="3376">MIN(N1584,P1584,R1584,T1584,V1584,X1584,Z1584,AB1584,AD1584)</f>
        <v>711.29</v>
      </c>
      <c r="M1584" s="38">
        <f t="shared" si="3376"/>
        <v>910</v>
      </c>
      <c r="N1584" s="38">
        <f t="shared" si="3290"/>
        <v>711.29</v>
      </c>
      <c r="O1584" s="38">
        <f t="shared" si="3291"/>
        <v>910</v>
      </c>
      <c r="P1584" s="39"/>
      <c r="Q1584" s="39"/>
      <c r="R1584" s="39"/>
      <c r="S1584" s="39"/>
      <c r="T1584" s="39"/>
      <c r="U1584" s="39"/>
      <c r="V1584" s="39"/>
      <c r="W1584" s="39"/>
      <c r="X1584" s="39"/>
      <c r="Y1584" s="39"/>
      <c r="Z1584" s="39"/>
      <c r="AA1584" s="39"/>
      <c r="AB1584" s="39"/>
      <c r="AC1584" s="39"/>
      <c r="AD1584" s="40"/>
      <c r="AE1584" s="40"/>
      <c r="AF1584" s="41">
        <f t="shared" si="3296"/>
        <v>0</v>
      </c>
      <c r="AG1584" s="42"/>
    </row>
    <row r="1585" spans="1:33" ht="13.8">
      <c r="A1585" s="30" t="s">
        <v>6388</v>
      </c>
      <c r="B1585" s="30" t="s">
        <v>6389</v>
      </c>
      <c r="C1585" s="43"/>
      <c r="D1585" s="44"/>
      <c r="E1585" s="44"/>
      <c r="F1585" s="35">
        <f t="shared" si="3276"/>
        <v>0</v>
      </c>
      <c r="G1585" s="35">
        <f t="shared" si="3277"/>
        <v>0</v>
      </c>
      <c r="H1585" s="35">
        <f t="shared" si="3263"/>
        <v>0</v>
      </c>
      <c r="I1585" s="21">
        <f t="shared" si="3352"/>
        <v>28</v>
      </c>
      <c r="J1585" s="37">
        <f t="shared" ref="J1585:K1585" si="3377">MAX(N1585,P1585,R1585,T1585,V1585,X1585,Z1585,AB1585,AD1585)</f>
        <v>736.92</v>
      </c>
      <c r="K1585" s="37">
        <f t="shared" si="3377"/>
        <v>943</v>
      </c>
      <c r="L1585" s="38">
        <f t="shared" ref="L1585:M1585" si="3378">MIN(N1585,P1585,R1585,T1585,V1585,X1585,Z1585,AB1585,AD1585)</f>
        <v>736.92</v>
      </c>
      <c r="M1585" s="38">
        <f t="shared" si="3378"/>
        <v>943</v>
      </c>
      <c r="N1585" s="38">
        <f t="shared" si="3290"/>
        <v>736.92</v>
      </c>
      <c r="O1585" s="38">
        <f t="shared" si="3291"/>
        <v>943</v>
      </c>
      <c r="P1585" s="39"/>
      <c r="Q1585" s="39"/>
      <c r="R1585" s="39"/>
      <c r="S1585" s="39"/>
      <c r="T1585" s="39"/>
      <c r="U1585" s="39"/>
      <c r="V1585" s="39"/>
      <c r="W1585" s="39"/>
      <c r="X1585" s="39"/>
      <c r="Y1585" s="39"/>
      <c r="Z1585" s="39"/>
      <c r="AA1585" s="39"/>
      <c r="AB1585" s="39"/>
      <c r="AC1585" s="39"/>
      <c r="AD1585" s="40"/>
      <c r="AE1585" s="40"/>
      <c r="AF1585" s="41">
        <f t="shared" si="3296"/>
        <v>0</v>
      </c>
      <c r="AG1585" s="42"/>
    </row>
    <row r="1586" spans="1:33" ht="13.8">
      <c r="A1586" s="30" t="s">
        <v>6390</v>
      </c>
      <c r="B1586" s="30" t="s">
        <v>6391</v>
      </c>
      <c r="C1586" s="43"/>
      <c r="D1586" s="44"/>
      <c r="E1586" s="44"/>
      <c r="F1586" s="35">
        <f t="shared" si="3276"/>
        <v>0</v>
      </c>
      <c r="G1586" s="35">
        <f t="shared" si="3277"/>
        <v>0</v>
      </c>
      <c r="H1586" s="35">
        <f t="shared" si="3263"/>
        <v>0</v>
      </c>
      <c r="I1586" s="21">
        <f t="shared" si="3352"/>
        <v>28</v>
      </c>
      <c r="J1586" s="37">
        <f t="shared" ref="J1586:K1586" si="3379">MAX(N1586,P1586,R1586,T1586,V1586,X1586,Z1586,AB1586,AD1586)</f>
        <v>1730.16</v>
      </c>
      <c r="K1586" s="37">
        <f t="shared" si="3379"/>
        <v>2215</v>
      </c>
      <c r="L1586" s="38">
        <f t="shared" ref="L1586:M1586" si="3380">MIN(N1586,P1586,R1586,T1586,V1586,X1586,Z1586,AB1586,AD1586)</f>
        <v>1730.16</v>
      </c>
      <c r="M1586" s="38">
        <f t="shared" si="3380"/>
        <v>2215</v>
      </c>
      <c r="N1586" s="38">
        <f t="shared" si="3290"/>
        <v>1730.16</v>
      </c>
      <c r="O1586" s="38">
        <f t="shared" si="3291"/>
        <v>2215</v>
      </c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39"/>
      <c r="AA1586" s="39"/>
      <c r="AB1586" s="39"/>
      <c r="AC1586" s="39"/>
      <c r="AD1586" s="40"/>
      <c r="AE1586" s="40"/>
      <c r="AF1586" s="41">
        <f t="shared" si="3296"/>
        <v>0</v>
      </c>
      <c r="AG1586" s="42"/>
    </row>
    <row r="1587" spans="1:33" ht="13.8">
      <c r="A1587" s="30" t="s">
        <v>6392</v>
      </c>
      <c r="B1587" s="30" t="s">
        <v>6393</v>
      </c>
      <c r="C1587" s="43"/>
      <c r="D1587" s="44"/>
      <c r="E1587" s="44"/>
      <c r="F1587" s="35">
        <f t="shared" si="3276"/>
        <v>0</v>
      </c>
      <c r="G1587" s="35">
        <f t="shared" si="3277"/>
        <v>0</v>
      </c>
      <c r="H1587" s="35">
        <f t="shared" si="3263"/>
        <v>0</v>
      </c>
      <c r="I1587" s="21">
        <f t="shared" si="3352"/>
        <v>28</v>
      </c>
      <c r="J1587" s="37">
        <f t="shared" ref="J1587:K1587" si="3381">MAX(N1587,P1587,R1587,T1587,V1587,X1587,Z1587,AB1587,AD1587)</f>
        <v>820.22</v>
      </c>
      <c r="K1587" s="37">
        <f t="shared" si="3381"/>
        <v>1050</v>
      </c>
      <c r="L1587" s="38">
        <f t="shared" ref="L1587:M1587" si="3382">MIN(N1587,P1587,R1587,T1587,V1587,X1587,Z1587,AB1587,AD1587)</f>
        <v>820.22</v>
      </c>
      <c r="M1587" s="38">
        <f t="shared" si="3382"/>
        <v>1050</v>
      </c>
      <c r="N1587" s="38">
        <f t="shared" si="3290"/>
        <v>820.22</v>
      </c>
      <c r="O1587" s="38">
        <f t="shared" si="3291"/>
        <v>1050</v>
      </c>
      <c r="P1587" s="39"/>
      <c r="Q1587" s="39"/>
      <c r="R1587" s="39"/>
      <c r="S1587" s="39"/>
      <c r="T1587" s="39"/>
      <c r="U1587" s="39"/>
      <c r="V1587" s="39"/>
      <c r="W1587" s="39"/>
      <c r="X1587" s="39"/>
      <c r="Y1587" s="39"/>
      <c r="Z1587" s="39"/>
      <c r="AA1587" s="39"/>
      <c r="AB1587" s="39"/>
      <c r="AC1587" s="39"/>
      <c r="AD1587" s="40"/>
      <c r="AE1587" s="40"/>
      <c r="AF1587" s="41">
        <f t="shared" si="3296"/>
        <v>0</v>
      </c>
      <c r="AG1587" s="42"/>
    </row>
    <row r="1588" spans="1:33" ht="13.8">
      <c r="A1588" s="30" t="s">
        <v>6394</v>
      </c>
      <c r="B1588" s="30" t="s">
        <v>6395</v>
      </c>
      <c r="C1588" s="43"/>
      <c r="D1588" s="44"/>
      <c r="E1588" s="44"/>
      <c r="F1588" s="35">
        <f t="shared" si="3276"/>
        <v>0</v>
      </c>
      <c r="G1588" s="35">
        <f t="shared" si="3277"/>
        <v>0</v>
      </c>
      <c r="H1588" s="35">
        <f t="shared" si="3263"/>
        <v>0</v>
      </c>
      <c r="I1588" s="21">
        <f t="shared" si="3352"/>
        <v>18</v>
      </c>
      <c r="J1588" s="37">
        <f t="shared" ref="J1588:K1588" si="3383">MAX(N1588,P1588,R1588,T1588,V1588,X1588,Z1588,AB1588,AD1588)</f>
        <v>484.95</v>
      </c>
      <c r="K1588" s="37">
        <f t="shared" si="3383"/>
        <v>572</v>
      </c>
      <c r="L1588" s="38">
        <f t="shared" ref="L1588:M1588" si="3384">MIN(N1588,P1588,R1588,T1588,V1588,X1588,Z1588,AB1588,AD1588)</f>
        <v>484.95</v>
      </c>
      <c r="M1588" s="38">
        <f t="shared" si="3384"/>
        <v>572</v>
      </c>
      <c r="N1588" s="38">
        <f t="shared" si="3290"/>
        <v>484.95</v>
      </c>
      <c r="O1588" s="38">
        <f t="shared" si="3291"/>
        <v>572</v>
      </c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39"/>
      <c r="AA1588" s="39"/>
      <c r="AB1588" s="39"/>
      <c r="AC1588" s="39"/>
      <c r="AD1588" s="40"/>
      <c r="AE1588" s="40"/>
      <c r="AF1588" s="41">
        <f t="shared" si="3296"/>
        <v>0</v>
      </c>
      <c r="AG1588" s="42"/>
    </row>
    <row r="1589" spans="1:33" ht="13.8">
      <c r="A1589" s="30" t="s">
        <v>6396</v>
      </c>
      <c r="B1589" s="30" t="s">
        <v>6397</v>
      </c>
      <c r="C1589" s="43"/>
      <c r="D1589" s="44"/>
      <c r="E1589" s="44"/>
      <c r="F1589" s="35">
        <f t="shared" si="3276"/>
        <v>0</v>
      </c>
      <c r="G1589" s="35">
        <f t="shared" si="3277"/>
        <v>0</v>
      </c>
      <c r="H1589" s="35">
        <f t="shared" si="3263"/>
        <v>0</v>
      </c>
      <c r="I1589" s="21">
        <f t="shared" si="3352"/>
        <v>28</v>
      </c>
      <c r="J1589" s="37">
        <f t="shared" ref="J1589:K1589" si="3385">MAX(N1589,P1589,R1589,T1589,V1589,X1589,Z1589,AB1589,AD1589)</f>
        <v>711.29</v>
      </c>
      <c r="K1589" s="37">
        <f t="shared" si="3385"/>
        <v>910</v>
      </c>
      <c r="L1589" s="38">
        <f t="shared" ref="L1589:M1589" si="3386">MIN(N1589,P1589,R1589,T1589,V1589,X1589,Z1589,AB1589,AD1589)</f>
        <v>711.29</v>
      </c>
      <c r="M1589" s="38">
        <f t="shared" si="3386"/>
        <v>910</v>
      </c>
      <c r="N1589" s="38">
        <f t="shared" si="3290"/>
        <v>711.29</v>
      </c>
      <c r="O1589" s="38">
        <f t="shared" si="3291"/>
        <v>910</v>
      </c>
      <c r="P1589" s="39"/>
      <c r="Q1589" s="39"/>
      <c r="R1589" s="39"/>
      <c r="S1589" s="39"/>
      <c r="T1589" s="39"/>
      <c r="U1589" s="39"/>
      <c r="V1589" s="39"/>
      <c r="W1589" s="39"/>
      <c r="X1589" s="39"/>
      <c r="Y1589" s="39"/>
      <c r="Z1589" s="39"/>
      <c r="AA1589" s="39"/>
      <c r="AB1589" s="39"/>
      <c r="AC1589" s="39"/>
      <c r="AD1589" s="40"/>
      <c r="AE1589" s="40"/>
      <c r="AF1589" s="41">
        <f t="shared" si="3296"/>
        <v>0</v>
      </c>
      <c r="AG1589" s="42"/>
    </row>
    <row r="1590" spans="1:33" ht="13.8">
      <c r="A1590" s="30" t="s">
        <v>6398</v>
      </c>
      <c r="B1590" s="30" t="s">
        <v>6399</v>
      </c>
      <c r="C1590" s="43"/>
      <c r="D1590" s="44"/>
      <c r="E1590" s="44"/>
      <c r="F1590" s="35">
        <f t="shared" si="3276"/>
        <v>0</v>
      </c>
      <c r="G1590" s="35">
        <f t="shared" si="3277"/>
        <v>0</v>
      </c>
      <c r="H1590" s="35">
        <f t="shared" si="3263"/>
        <v>0</v>
      </c>
      <c r="I1590" s="21">
        <f t="shared" si="3352"/>
        <v>28</v>
      </c>
      <c r="J1590" s="37">
        <f t="shared" ref="J1590:K1590" si="3387">MAX(N1590,P1590,R1590,T1590,V1590,X1590,Z1590,AB1590,AD1590)</f>
        <v>711.29</v>
      </c>
      <c r="K1590" s="37">
        <f t="shared" si="3387"/>
        <v>910</v>
      </c>
      <c r="L1590" s="38">
        <f t="shared" ref="L1590:M1590" si="3388">MIN(N1590,P1590,R1590,T1590,V1590,X1590,Z1590,AB1590,AD1590)</f>
        <v>711.29</v>
      </c>
      <c r="M1590" s="38">
        <f t="shared" si="3388"/>
        <v>910</v>
      </c>
      <c r="N1590" s="38">
        <f t="shared" si="3290"/>
        <v>711.29</v>
      </c>
      <c r="O1590" s="38">
        <f t="shared" si="3291"/>
        <v>910</v>
      </c>
      <c r="P1590" s="39"/>
      <c r="Q1590" s="39"/>
      <c r="R1590" s="39"/>
      <c r="S1590" s="39"/>
      <c r="T1590" s="39"/>
      <c r="U1590" s="39"/>
      <c r="V1590" s="39"/>
      <c r="W1590" s="39"/>
      <c r="X1590" s="39"/>
      <c r="Y1590" s="39"/>
      <c r="Z1590" s="39"/>
      <c r="AA1590" s="39"/>
      <c r="AB1590" s="39"/>
      <c r="AC1590" s="39"/>
      <c r="AD1590" s="40"/>
      <c r="AE1590" s="40"/>
      <c r="AF1590" s="41">
        <f t="shared" si="3296"/>
        <v>0</v>
      </c>
      <c r="AG1590" s="42"/>
    </row>
    <row r="1591" spans="1:33" ht="13.8">
      <c r="A1591" s="30" t="s">
        <v>6400</v>
      </c>
      <c r="B1591" s="30" t="s">
        <v>6401</v>
      </c>
      <c r="C1591" s="43"/>
      <c r="D1591" s="44"/>
      <c r="E1591" s="44"/>
      <c r="F1591" s="35">
        <f t="shared" si="3276"/>
        <v>0</v>
      </c>
      <c r="G1591" s="35">
        <f t="shared" si="3277"/>
        <v>0</v>
      </c>
      <c r="H1591" s="35">
        <f t="shared" si="3263"/>
        <v>0</v>
      </c>
      <c r="I1591" s="21">
        <f t="shared" si="3352"/>
        <v>28</v>
      </c>
      <c r="J1591" s="37">
        <f t="shared" ref="J1591:K1591" si="3389">MAX(N1591,P1591,R1591,T1591,V1591,X1591,Z1591,AB1591,AD1591)</f>
        <v>736.92</v>
      </c>
      <c r="K1591" s="37">
        <f t="shared" si="3389"/>
        <v>943</v>
      </c>
      <c r="L1591" s="38">
        <f t="shared" ref="L1591:M1591" si="3390">MIN(N1591,P1591,R1591,T1591,V1591,X1591,Z1591,AB1591,AD1591)</f>
        <v>736.92</v>
      </c>
      <c r="M1591" s="38">
        <f t="shared" si="3390"/>
        <v>943</v>
      </c>
      <c r="N1591" s="38">
        <f t="shared" si="3290"/>
        <v>736.92</v>
      </c>
      <c r="O1591" s="38">
        <f t="shared" si="3291"/>
        <v>943</v>
      </c>
      <c r="P1591" s="39"/>
      <c r="Q1591" s="39"/>
      <c r="R1591" s="39"/>
      <c r="S1591" s="39"/>
      <c r="T1591" s="39"/>
      <c r="U1591" s="39"/>
      <c r="V1591" s="39"/>
      <c r="W1591" s="39"/>
      <c r="X1591" s="39"/>
      <c r="Y1591" s="39"/>
      <c r="Z1591" s="39"/>
      <c r="AA1591" s="39"/>
      <c r="AB1591" s="39"/>
      <c r="AC1591" s="39"/>
      <c r="AD1591" s="40"/>
      <c r="AE1591" s="40"/>
      <c r="AF1591" s="41">
        <f t="shared" si="3296"/>
        <v>0</v>
      </c>
      <c r="AG1591" s="42"/>
    </row>
    <row r="1592" spans="1:33" ht="13.8">
      <c r="A1592" s="30" t="s">
        <v>6402</v>
      </c>
      <c r="B1592" s="30" t="s">
        <v>6403</v>
      </c>
      <c r="C1592" s="43"/>
      <c r="D1592" s="44"/>
      <c r="E1592" s="44"/>
      <c r="F1592" s="35">
        <f t="shared" si="3276"/>
        <v>0</v>
      </c>
      <c r="G1592" s="35">
        <f t="shared" si="3277"/>
        <v>0</v>
      </c>
      <c r="H1592" s="35">
        <f t="shared" si="3263"/>
        <v>0</v>
      </c>
      <c r="I1592" s="21">
        <f t="shared" si="3352"/>
        <v>28</v>
      </c>
      <c r="J1592" s="37">
        <f t="shared" ref="J1592:K1592" si="3391">MAX(N1592,P1592,R1592,T1592,V1592,X1592,Z1592,AB1592,AD1592)</f>
        <v>672.84</v>
      </c>
      <c r="K1592" s="37">
        <f t="shared" si="3391"/>
        <v>861</v>
      </c>
      <c r="L1592" s="38">
        <f t="shared" ref="L1592:M1592" si="3392">MIN(N1592,P1592,R1592,T1592,V1592,X1592,Z1592,AB1592,AD1592)</f>
        <v>672.84</v>
      </c>
      <c r="M1592" s="38">
        <f t="shared" si="3392"/>
        <v>861</v>
      </c>
      <c r="N1592" s="38">
        <f t="shared" si="3290"/>
        <v>672.84</v>
      </c>
      <c r="O1592" s="38">
        <f t="shared" si="3291"/>
        <v>861</v>
      </c>
      <c r="P1592" s="39"/>
      <c r="Q1592" s="39"/>
      <c r="R1592" s="39"/>
      <c r="S1592" s="39"/>
      <c r="T1592" s="39"/>
      <c r="U1592" s="39"/>
      <c r="V1592" s="39"/>
      <c r="W1592" s="39"/>
      <c r="X1592" s="39"/>
      <c r="Y1592" s="39"/>
      <c r="Z1592" s="39"/>
      <c r="AA1592" s="39"/>
      <c r="AB1592" s="39"/>
      <c r="AC1592" s="39"/>
      <c r="AD1592" s="40"/>
      <c r="AE1592" s="40"/>
      <c r="AF1592" s="41">
        <f t="shared" si="3296"/>
        <v>0</v>
      </c>
      <c r="AG1592" s="42"/>
    </row>
    <row r="1593" spans="1:33" ht="13.8">
      <c r="A1593" s="30" t="s">
        <v>6404</v>
      </c>
      <c r="B1593" s="30" t="s">
        <v>6405</v>
      </c>
      <c r="C1593" s="43"/>
      <c r="D1593" s="44"/>
      <c r="E1593" s="44"/>
      <c r="F1593" s="35">
        <f t="shared" si="3276"/>
        <v>0</v>
      </c>
      <c r="G1593" s="35">
        <f t="shared" si="3277"/>
        <v>0</v>
      </c>
      <c r="H1593" s="35">
        <f t="shared" si="3263"/>
        <v>0</v>
      </c>
      <c r="I1593" s="21">
        <f t="shared" si="3352"/>
        <v>28</v>
      </c>
      <c r="J1593" s="37">
        <f t="shared" ref="J1593:K1593" si="3393">MAX(N1593,P1593,R1593,T1593,V1593,X1593,Z1593,AB1593,AD1593)</f>
        <v>820.22</v>
      </c>
      <c r="K1593" s="37">
        <f t="shared" si="3393"/>
        <v>1050</v>
      </c>
      <c r="L1593" s="38">
        <f t="shared" ref="L1593:M1593" si="3394">MIN(N1593,P1593,R1593,T1593,V1593,X1593,Z1593,AB1593,AD1593)</f>
        <v>820.22</v>
      </c>
      <c r="M1593" s="38">
        <f t="shared" si="3394"/>
        <v>1050</v>
      </c>
      <c r="N1593" s="38">
        <f t="shared" si="3290"/>
        <v>820.22</v>
      </c>
      <c r="O1593" s="38">
        <f t="shared" si="3291"/>
        <v>1050</v>
      </c>
      <c r="P1593" s="39"/>
      <c r="Q1593" s="39"/>
      <c r="R1593" s="39"/>
      <c r="S1593" s="39"/>
      <c r="T1593" s="39"/>
      <c r="U1593" s="39"/>
      <c r="V1593" s="39"/>
      <c r="W1593" s="39"/>
      <c r="X1593" s="39"/>
      <c r="Y1593" s="39"/>
      <c r="Z1593" s="39"/>
      <c r="AA1593" s="39"/>
      <c r="AB1593" s="39"/>
      <c r="AC1593" s="39"/>
      <c r="AD1593" s="40"/>
      <c r="AE1593" s="40"/>
      <c r="AF1593" s="41">
        <f t="shared" si="3296"/>
        <v>0</v>
      </c>
      <c r="AG1593" s="42"/>
    </row>
    <row r="1594" spans="1:33" ht="13.8">
      <c r="A1594" s="30" t="s">
        <v>6406</v>
      </c>
      <c r="B1594" s="30" t="s">
        <v>5982</v>
      </c>
      <c r="C1594" s="43"/>
      <c r="D1594" s="44"/>
      <c r="E1594" s="44"/>
      <c r="F1594" s="35">
        <f t="shared" si="3276"/>
        <v>0</v>
      </c>
      <c r="G1594" s="35">
        <f t="shared" si="3277"/>
        <v>0</v>
      </c>
      <c r="H1594" s="35">
        <f t="shared" si="3263"/>
        <v>0</v>
      </c>
      <c r="I1594" s="21">
        <f t="shared" si="3352"/>
        <v>28</v>
      </c>
      <c r="J1594" s="37">
        <f t="shared" ref="J1594:K1594" si="3395">MAX(N1594,P1594,R1594,T1594,V1594,X1594,Z1594,AB1594,AD1594)</f>
        <v>711.29</v>
      </c>
      <c r="K1594" s="37">
        <f t="shared" si="3395"/>
        <v>910</v>
      </c>
      <c r="L1594" s="38">
        <f t="shared" ref="L1594:M1594" si="3396">MIN(N1594,P1594,R1594,T1594,V1594,X1594,Z1594,AB1594,AD1594)</f>
        <v>711.29</v>
      </c>
      <c r="M1594" s="38">
        <f t="shared" si="3396"/>
        <v>910</v>
      </c>
      <c r="N1594" s="38">
        <f t="shared" si="3290"/>
        <v>711.29</v>
      </c>
      <c r="O1594" s="38">
        <f t="shared" si="3291"/>
        <v>910</v>
      </c>
      <c r="P1594" s="39"/>
      <c r="Q1594" s="39"/>
      <c r="R1594" s="39"/>
      <c r="S1594" s="39"/>
      <c r="T1594" s="39"/>
      <c r="U1594" s="39"/>
      <c r="V1594" s="39"/>
      <c r="W1594" s="39"/>
      <c r="X1594" s="39"/>
      <c r="Y1594" s="39"/>
      <c r="Z1594" s="39"/>
      <c r="AA1594" s="39"/>
      <c r="AB1594" s="39"/>
      <c r="AC1594" s="39"/>
      <c r="AD1594" s="40"/>
      <c r="AE1594" s="40"/>
      <c r="AF1594" s="41">
        <f t="shared" si="3296"/>
        <v>0</v>
      </c>
      <c r="AG1594" s="42"/>
    </row>
    <row r="1595" spans="1:33" ht="13.8">
      <c r="A1595" s="30" t="s">
        <v>3747</v>
      </c>
      <c r="B1595" s="30" t="s">
        <v>6409</v>
      </c>
      <c r="C1595" s="43"/>
      <c r="D1595" s="44"/>
      <c r="E1595" s="44"/>
      <c r="F1595" s="35">
        <f t="shared" si="3276"/>
        <v>0</v>
      </c>
      <c r="G1595" s="35">
        <f t="shared" si="3277"/>
        <v>0</v>
      </c>
      <c r="H1595" s="35">
        <f t="shared" si="3263"/>
        <v>0</v>
      </c>
      <c r="I1595" s="17">
        <v>18</v>
      </c>
      <c r="J1595" s="37">
        <f t="shared" ref="J1595:K1595" si="3397">MAX(N1595,P1595,R1595,T1595,V1595,X1595,Z1595,AB1595,AD1595)</f>
        <v>448.56</v>
      </c>
      <c r="K1595" s="37">
        <f t="shared" si="3397"/>
        <v>574</v>
      </c>
      <c r="L1595" s="38">
        <f t="shared" ref="L1595:M1595" si="3398">MIN(N1595,P1595,R1595,T1595,V1595,X1595,Z1595,AB1595,AD1595)</f>
        <v>281</v>
      </c>
      <c r="M1595" s="38">
        <f t="shared" si="3398"/>
        <v>332</v>
      </c>
      <c r="N1595" s="38">
        <f t="shared" si="3290"/>
        <v>448.56</v>
      </c>
      <c r="O1595" s="38">
        <f t="shared" si="3291"/>
        <v>574</v>
      </c>
      <c r="P1595" s="39"/>
      <c r="Q1595" s="39"/>
      <c r="R1595" s="39"/>
      <c r="S1595" s="39"/>
      <c r="T1595" s="39"/>
      <c r="U1595" s="39"/>
      <c r="V1595" s="39"/>
      <c r="W1595" s="39"/>
      <c r="X1595" s="39">
        <f>VLOOKUP(A1595,Zeal,9,FALSE)</f>
        <v>281</v>
      </c>
      <c r="Y1595" s="39">
        <f>VLOOKUP(A1595,Zeal,11,FALSE)</f>
        <v>332</v>
      </c>
      <c r="Z1595" s="39"/>
      <c r="AA1595" s="39"/>
      <c r="AB1595" s="39"/>
      <c r="AC1595" s="39"/>
      <c r="AD1595" s="40"/>
      <c r="AE1595" s="40"/>
      <c r="AF1595" s="41">
        <f t="shared" si="3296"/>
        <v>0</v>
      </c>
      <c r="AG1595" s="42"/>
    </row>
    <row r="1596" spans="1:33" ht="13.8">
      <c r="A1596" s="30" t="s">
        <v>3749</v>
      </c>
      <c r="B1596" s="30" t="s">
        <v>6410</v>
      </c>
      <c r="C1596" s="43"/>
      <c r="D1596" s="44"/>
      <c r="E1596" s="44"/>
      <c r="F1596" s="35">
        <f t="shared" si="3276"/>
        <v>0</v>
      </c>
      <c r="G1596" s="35">
        <f t="shared" si="3277"/>
        <v>0</v>
      </c>
      <c r="H1596" s="35">
        <f t="shared" si="3263"/>
        <v>0</v>
      </c>
      <c r="I1596" s="17">
        <v>18</v>
      </c>
      <c r="J1596" s="37">
        <f t="shared" ref="J1596:K1596" si="3399">MAX(N1596,P1596,R1596,T1596,V1596,X1596,Z1596,AB1596,AD1596)</f>
        <v>448.56</v>
      </c>
      <c r="K1596" s="37">
        <f t="shared" si="3399"/>
        <v>574</v>
      </c>
      <c r="L1596" s="38">
        <f t="shared" ref="L1596:M1596" si="3400">MIN(N1596,P1596,R1596,T1596,V1596,X1596,Z1596,AB1596,AD1596)</f>
        <v>275</v>
      </c>
      <c r="M1596" s="38">
        <f t="shared" si="3400"/>
        <v>325</v>
      </c>
      <c r="N1596" s="38">
        <f t="shared" si="3290"/>
        <v>448.56</v>
      </c>
      <c r="O1596" s="38">
        <f t="shared" si="3291"/>
        <v>574</v>
      </c>
      <c r="P1596" s="39"/>
      <c r="Q1596" s="39"/>
      <c r="R1596" s="39"/>
      <c r="S1596" s="39"/>
      <c r="T1596" s="39"/>
      <c r="U1596" s="39"/>
      <c r="V1596" s="39"/>
      <c r="W1596" s="39"/>
      <c r="X1596" s="39">
        <f>VLOOKUP(A1596,Zeal,9,FALSE)</f>
        <v>275</v>
      </c>
      <c r="Y1596" s="39">
        <f>VLOOKUP(A1596,Zeal,11,FALSE)</f>
        <v>325</v>
      </c>
      <c r="Z1596" s="39"/>
      <c r="AA1596" s="39"/>
      <c r="AB1596" s="39"/>
      <c r="AC1596" s="39"/>
      <c r="AD1596" s="40"/>
      <c r="AE1596" s="40"/>
      <c r="AF1596" s="41">
        <f t="shared" si="3296"/>
        <v>0</v>
      </c>
      <c r="AG1596" s="42"/>
    </row>
    <row r="1597" spans="1:33" ht="13.8">
      <c r="A1597" s="30" t="s">
        <v>6411</v>
      </c>
      <c r="B1597" s="30" t="s">
        <v>6412</v>
      </c>
      <c r="C1597" s="43"/>
      <c r="D1597" s="44"/>
      <c r="E1597" s="44"/>
      <c r="F1597" s="35">
        <f t="shared" si="3276"/>
        <v>0</v>
      </c>
      <c r="G1597" s="35">
        <f t="shared" si="3277"/>
        <v>0</v>
      </c>
      <c r="H1597" s="35">
        <f t="shared" si="3263"/>
        <v>0</v>
      </c>
      <c r="I1597" s="21">
        <f>VLOOKUP(A1597,Old_Inventory,9,FALSE)</f>
        <v>28</v>
      </c>
      <c r="J1597" s="37">
        <f t="shared" ref="J1597:K1597" si="3401">MAX(N1597,P1597,R1597,T1597,V1597,X1597,Z1597,AB1597,AD1597)</f>
        <v>576.72</v>
      </c>
      <c r="K1597" s="37">
        <f t="shared" si="3401"/>
        <v>738</v>
      </c>
      <c r="L1597" s="38">
        <f t="shared" ref="L1597:M1597" si="3402">MIN(N1597,P1597,R1597,T1597,V1597,X1597,Z1597,AB1597,AD1597)</f>
        <v>576.72</v>
      </c>
      <c r="M1597" s="38">
        <f t="shared" si="3402"/>
        <v>738</v>
      </c>
      <c r="N1597" s="38">
        <f t="shared" si="3290"/>
        <v>576.72</v>
      </c>
      <c r="O1597" s="38">
        <f t="shared" si="3291"/>
        <v>738</v>
      </c>
      <c r="P1597" s="39"/>
      <c r="Q1597" s="39"/>
      <c r="R1597" s="39"/>
      <c r="S1597" s="39"/>
      <c r="T1597" s="39"/>
      <c r="U1597" s="39"/>
      <c r="V1597" s="39"/>
      <c r="W1597" s="39"/>
      <c r="X1597" s="39"/>
      <c r="Y1597" s="39"/>
      <c r="Z1597" s="39"/>
      <c r="AA1597" s="39"/>
      <c r="AB1597" s="39"/>
      <c r="AC1597" s="39"/>
      <c r="AD1597" s="40"/>
      <c r="AE1597" s="40"/>
      <c r="AF1597" s="41">
        <f t="shared" si="3296"/>
        <v>0</v>
      </c>
      <c r="AG1597" s="42"/>
    </row>
    <row r="1598" spans="1:33" ht="13.8">
      <c r="A1598" s="30" t="s">
        <v>6413</v>
      </c>
      <c r="B1598" s="30" t="s">
        <v>6414</v>
      </c>
      <c r="C1598" s="43"/>
      <c r="D1598" s="44"/>
      <c r="E1598" s="44"/>
      <c r="F1598" s="35">
        <f t="shared" si="3276"/>
        <v>0</v>
      </c>
      <c r="G1598" s="35">
        <f t="shared" si="3277"/>
        <v>0</v>
      </c>
      <c r="H1598" s="35">
        <f t="shared" si="3263"/>
        <v>0</v>
      </c>
      <c r="I1598" s="21">
        <f>VLOOKUP(A1598,Old_Inventory,9,FALSE)</f>
        <v>28</v>
      </c>
      <c r="J1598" s="37">
        <f t="shared" ref="J1598:K1598" si="3403">MAX(N1598,P1598,R1598,T1598,V1598,X1598,Z1598,AB1598,AD1598)</f>
        <v>711.29</v>
      </c>
      <c r="K1598" s="37">
        <f t="shared" si="3403"/>
        <v>910</v>
      </c>
      <c r="L1598" s="38">
        <f t="shared" ref="L1598:M1598" si="3404">MIN(N1598,P1598,R1598,T1598,V1598,X1598,Z1598,AB1598,AD1598)</f>
        <v>711.29</v>
      </c>
      <c r="M1598" s="38">
        <f t="shared" si="3404"/>
        <v>910</v>
      </c>
      <c r="N1598" s="38">
        <f t="shared" si="3290"/>
        <v>711.29</v>
      </c>
      <c r="O1598" s="38">
        <f t="shared" si="3291"/>
        <v>910</v>
      </c>
      <c r="P1598" s="39"/>
      <c r="Q1598" s="39"/>
      <c r="R1598" s="39"/>
      <c r="S1598" s="39"/>
      <c r="T1598" s="39"/>
      <c r="U1598" s="39"/>
      <c r="V1598" s="39"/>
      <c r="W1598" s="39"/>
      <c r="X1598" s="39"/>
      <c r="Y1598" s="39"/>
      <c r="Z1598" s="39"/>
      <c r="AA1598" s="39"/>
      <c r="AB1598" s="39"/>
      <c r="AC1598" s="39"/>
      <c r="AD1598" s="40"/>
      <c r="AE1598" s="40"/>
      <c r="AF1598" s="41">
        <f t="shared" si="3296"/>
        <v>0</v>
      </c>
      <c r="AG1598" s="42"/>
    </row>
    <row r="1599" spans="1:33" ht="13.8">
      <c r="A1599" s="30" t="s">
        <v>6415</v>
      </c>
      <c r="B1599" s="30" t="s">
        <v>6416</v>
      </c>
      <c r="C1599" s="43"/>
      <c r="D1599" s="44"/>
      <c r="E1599" s="44"/>
      <c r="F1599" s="35">
        <f t="shared" si="3276"/>
        <v>0</v>
      </c>
      <c r="G1599" s="35">
        <f t="shared" si="3277"/>
        <v>0</v>
      </c>
      <c r="H1599" s="35">
        <f t="shared" si="3263"/>
        <v>0</v>
      </c>
      <c r="I1599" s="21">
        <f>VLOOKUP(A1599,Old_Inventory,9,FALSE)</f>
        <v>28</v>
      </c>
      <c r="J1599" s="37">
        <f t="shared" ref="J1599:K1599" si="3405">MAX(N1599,P1599,R1599,T1599,V1599,X1599,Z1599,AB1599,AD1599)</f>
        <v>711.29</v>
      </c>
      <c r="K1599" s="37">
        <f t="shared" si="3405"/>
        <v>910</v>
      </c>
      <c r="L1599" s="38">
        <f t="shared" ref="L1599:M1599" si="3406">MIN(N1599,P1599,R1599,T1599,V1599,X1599,Z1599,AB1599,AD1599)</f>
        <v>711.29</v>
      </c>
      <c r="M1599" s="38">
        <f t="shared" si="3406"/>
        <v>910</v>
      </c>
      <c r="N1599" s="38">
        <f t="shared" si="3290"/>
        <v>711.29</v>
      </c>
      <c r="O1599" s="38">
        <f t="shared" si="3291"/>
        <v>910</v>
      </c>
      <c r="P1599" s="39"/>
      <c r="Q1599" s="39"/>
      <c r="R1599" s="39"/>
      <c r="S1599" s="39"/>
      <c r="T1599" s="39"/>
      <c r="U1599" s="39"/>
      <c r="V1599" s="39"/>
      <c r="W1599" s="39"/>
      <c r="X1599" s="39"/>
      <c r="Y1599" s="39"/>
      <c r="Z1599" s="39"/>
      <c r="AA1599" s="39"/>
      <c r="AB1599" s="39"/>
      <c r="AC1599" s="39"/>
      <c r="AD1599" s="40"/>
      <c r="AE1599" s="40"/>
      <c r="AF1599" s="41">
        <f t="shared" si="3296"/>
        <v>0</v>
      </c>
      <c r="AG1599" s="42"/>
    </row>
    <row r="1600" spans="1:33" ht="13.8">
      <c r="A1600" s="30" t="s">
        <v>2950</v>
      </c>
      <c r="B1600" s="30" t="s">
        <v>6417</v>
      </c>
      <c r="C1600" s="43"/>
      <c r="D1600" s="44"/>
      <c r="E1600" s="44"/>
      <c r="F1600" s="35">
        <f t="shared" si="3276"/>
        <v>0</v>
      </c>
      <c r="G1600" s="35">
        <f t="shared" si="3277"/>
        <v>0</v>
      </c>
      <c r="H1600" s="35">
        <f t="shared" si="3263"/>
        <v>0</v>
      </c>
      <c r="I1600" s="17">
        <v>18</v>
      </c>
      <c r="J1600" s="37">
        <f t="shared" ref="J1600:K1600" si="3407">MAX(N1600,P1600,R1600,T1600,V1600,X1600,Z1600,AB1600,AD1600)</f>
        <v>711.29</v>
      </c>
      <c r="K1600" s="37">
        <f t="shared" si="3407"/>
        <v>910</v>
      </c>
      <c r="L1600" s="38">
        <f t="shared" ref="L1600:M1600" si="3408">MIN(N1600,P1600,R1600,T1600,V1600,X1600,Z1600,AB1600,AD1600)</f>
        <v>492</v>
      </c>
      <c r="M1600" s="38">
        <f t="shared" si="3408"/>
        <v>581</v>
      </c>
      <c r="N1600" s="38">
        <f t="shared" si="3290"/>
        <v>711.29</v>
      </c>
      <c r="O1600" s="38">
        <f t="shared" si="3291"/>
        <v>910</v>
      </c>
      <c r="P1600" s="39"/>
      <c r="Q1600" s="39"/>
      <c r="R1600" s="39"/>
      <c r="S1600" s="39"/>
      <c r="T1600" s="39"/>
      <c r="U1600" s="39"/>
      <c r="V1600" s="39">
        <f t="shared" ref="V1600:V1606" si="3409">VLOOKUP(A1600,Reo_LI,9,FALSE)</f>
        <v>492</v>
      </c>
      <c r="W1600" s="39">
        <f t="shared" ref="W1600:W1606" si="3410">VLOOKUP(A1600,Reo_LI,11,FALSE)</f>
        <v>581</v>
      </c>
      <c r="X1600" s="39"/>
      <c r="Y1600" s="39"/>
      <c r="Z1600" s="39"/>
      <c r="AA1600" s="39"/>
      <c r="AB1600" s="39"/>
      <c r="AC1600" s="39"/>
      <c r="AD1600" s="40"/>
      <c r="AE1600" s="40"/>
      <c r="AF1600" s="41">
        <f t="shared" si="3296"/>
        <v>0</v>
      </c>
      <c r="AG1600" s="42"/>
    </row>
    <row r="1601" spans="1:33" ht="13.8">
      <c r="A1601" s="30" t="s">
        <v>2952</v>
      </c>
      <c r="B1601" s="30" t="s">
        <v>6418</v>
      </c>
      <c r="C1601" s="43"/>
      <c r="D1601" s="44"/>
      <c r="E1601" s="44"/>
      <c r="F1601" s="35">
        <f t="shared" si="3276"/>
        <v>0</v>
      </c>
      <c r="G1601" s="35">
        <f t="shared" si="3277"/>
        <v>0</v>
      </c>
      <c r="H1601" s="35">
        <f t="shared" si="3263"/>
        <v>0</v>
      </c>
      <c r="I1601" s="17">
        <v>18</v>
      </c>
      <c r="J1601" s="37">
        <f t="shared" ref="J1601:K1601" si="3411">MAX(N1601,P1601,R1601,T1601,V1601,X1601,Z1601,AB1601,AD1601)</f>
        <v>711.29</v>
      </c>
      <c r="K1601" s="37">
        <f t="shared" si="3411"/>
        <v>910</v>
      </c>
      <c r="L1601" s="38">
        <f t="shared" ref="L1601:M1601" si="3412">MIN(N1601,P1601,R1601,T1601,V1601,X1601,Z1601,AB1601,AD1601)</f>
        <v>551</v>
      </c>
      <c r="M1601" s="38">
        <f t="shared" si="3412"/>
        <v>651</v>
      </c>
      <c r="N1601" s="38">
        <f t="shared" si="3290"/>
        <v>711.29</v>
      </c>
      <c r="O1601" s="38">
        <f t="shared" si="3291"/>
        <v>910</v>
      </c>
      <c r="P1601" s="39"/>
      <c r="Q1601" s="39"/>
      <c r="R1601" s="39"/>
      <c r="S1601" s="39"/>
      <c r="T1601" s="39"/>
      <c r="U1601" s="39"/>
      <c r="V1601" s="39">
        <f t="shared" si="3409"/>
        <v>551</v>
      </c>
      <c r="W1601" s="39">
        <f t="shared" si="3410"/>
        <v>651</v>
      </c>
      <c r="X1601" s="39"/>
      <c r="Y1601" s="39"/>
      <c r="Z1601" s="39"/>
      <c r="AA1601" s="39"/>
      <c r="AB1601" s="39"/>
      <c r="AC1601" s="39"/>
      <c r="AD1601" s="40"/>
      <c r="AE1601" s="40"/>
      <c r="AF1601" s="41">
        <f t="shared" si="3296"/>
        <v>0</v>
      </c>
      <c r="AG1601" s="42"/>
    </row>
    <row r="1602" spans="1:33" ht="13.8">
      <c r="A1602" s="30" t="s">
        <v>2954</v>
      </c>
      <c r="B1602" s="30" t="s">
        <v>6419</v>
      </c>
      <c r="C1602" s="43"/>
      <c r="D1602" s="44"/>
      <c r="E1602" s="44"/>
      <c r="F1602" s="35">
        <f t="shared" si="3276"/>
        <v>0</v>
      </c>
      <c r="G1602" s="35">
        <f t="shared" si="3277"/>
        <v>0</v>
      </c>
      <c r="H1602" s="35">
        <f t="shared" si="3263"/>
        <v>0</v>
      </c>
      <c r="I1602" s="17">
        <v>18</v>
      </c>
      <c r="J1602" s="37">
        <f t="shared" ref="J1602:K1602" si="3413">MAX(N1602,P1602,R1602,T1602,V1602,X1602,Z1602,AB1602,AD1602)</f>
        <v>820.22</v>
      </c>
      <c r="K1602" s="37">
        <f t="shared" si="3413"/>
        <v>1050</v>
      </c>
      <c r="L1602" s="38">
        <f t="shared" ref="L1602:M1602" si="3414">MIN(N1602,P1602,R1602,T1602,V1602,X1602,Z1602,AB1602,AD1602)</f>
        <v>635</v>
      </c>
      <c r="M1602" s="38">
        <f t="shared" si="3414"/>
        <v>750</v>
      </c>
      <c r="N1602" s="38">
        <f t="shared" si="3290"/>
        <v>820.22</v>
      </c>
      <c r="O1602" s="38">
        <f t="shared" si="3291"/>
        <v>1050</v>
      </c>
      <c r="P1602" s="39"/>
      <c r="Q1602" s="39"/>
      <c r="R1602" s="39"/>
      <c r="S1602" s="39"/>
      <c r="T1602" s="39"/>
      <c r="U1602" s="39"/>
      <c r="V1602" s="39">
        <f t="shared" si="3409"/>
        <v>635</v>
      </c>
      <c r="W1602" s="39">
        <f t="shared" si="3410"/>
        <v>750</v>
      </c>
      <c r="X1602" s="39"/>
      <c r="Y1602" s="39"/>
      <c r="Z1602" s="39"/>
      <c r="AA1602" s="39"/>
      <c r="AB1602" s="39"/>
      <c r="AC1602" s="39"/>
      <c r="AD1602" s="40"/>
      <c r="AE1602" s="40"/>
      <c r="AF1602" s="41">
        <f t="shared" si="3296"/>
        <v>0</v>
      </c>
      <c r="AG1602" s="42"/>
    </row>
    <row r="1603" spans="1:33" ht="13.8">
      <c r="A1603" s="30" t="s">
        <v>2956</v>
      </c>
      <c r="B1603" s="30" t="s">
        <v>2957</v>
      </c>
      <c r="C1603" s="43"/>
      <c r="D1603" s="44"/>
      <c r="E1603" s="44"/>
      <c r="F1603" s="35">
        <f t="shared" ref="F1603:F1666" si="3415">IFERROR(SUMIF(Purchase_ItemCode, A1603, Purchase_Qty), 0)</f>
        <v>0</v>
      </c>
      <c r="G1603" s="35">
        <f t="shared" ref="G1603:G1666" si="3416">IFERROR(COUNTIF(Sales_PartCode, A1603), 0)</f>
        <v>0</v>
      </c>
      <c r="H1603" s="35">
        <f t="shared" si="3263"/>
        <v>0</v>
      </c>
      <c r="I1603" s="17">
        <v>18</v>
      </c>
      <c r="J1603" s="37">
        <f t="shared" ref="J1603:K1603" si="3417">MAX(N1603,P1603,R1603,T1603,V1603,X1603,Z1603,AB1603,AD1603)</f>
        <v>1730.16</v>
      </c>
      <c r="K1603" s="37">
        <f t="shared" si="3417"/>
        <v>2215</v>
      </c>
      <c r="L1603" s="38">
        <f t="shared" ref="L1603:M1603" si="3418">MIN(N1603,P1603,R1603,T1603,V1603,X1603,Z1603,AB1603,AD1603)</f>
        <v>933</v>
      </c>
      <c r="M1603" s="38">
        <f t="shared" si="3418"/>
        <v>2215</v>
      </c>
      <c r="N1603" s="38">
        <f t="shared" si="3290"/>
        <v>1730.16</v>
      </c>
      <c r="O1603" s="38">
        <f t="shared" si="3291"/>
        <v>2215</v>
      </c>
      <c r="P1603" s="39"/>
      <c r="Q1603" s="39"/>
      <c r="R1603" s="39"/>
      <c r="S1603" s="39"/>
      <c r="T1603" s="39"/>
      <c r="U1603" s="39"/>
      <c r="V1603" s="39">
        <f t="shared" si="3409"/>
        <v>933</v>
      </c>
      <c r="W1603" s="39" t="str">
        <f t="shared" si="3410"/>
        <v>₹1101.00</v>
      </c>
      <c r="X1603" s="39"/>
      <c r="Y1603" s="39"/>
      <c r="Z1603" s="39"/>
      <c r="AA1603" s="39"/>
      <c r="AB1603" s="39"/>
      <c r="AC1603" s="39"/>
      <c r="AD1603" s="40"/>
      <c r="AE1603" s="40"/>
      <c r="AF1603" s="41">
        <f t="shared" si="3296"/>
        <v>0</v>
      </c>
      <c r="AG1603" s="42"/>
    </row>
    <row r="1604" spans="1:33" ht="13.8">
      <c r="A1604" s="30" t="s">
        <v>2960</v>
      </c>
      <c r="B1604" s="30" t="s">
        <v>6420</v>
      </c>
      <c r="C1604" s="43"/>
      <c r="D1604" s="44"/>
      <c r="E1604" s="44"/>
      <c r="F1604" s="35">
        <f t="shared" si="3415"/>
        <v>0</v>
      </c>
      <c r="G1604" s="35">
        <f t="shared" si="3416"/>
        <v>0</v>
      </c>
      <c r="H1604" s="35">
        <f t="shared" si="3263"/>
        <v>0</v>
      </c>
      <c r="I1604" s="17">
        <v>18</v>
      </c>
      <c r="J1604" s="37">
        <f t="shared" ref="J1604:K1604" si="3419">MAX(N1604,P1604,R1604,T1604,V1604,X1604,Z1604,AB1604,AD1604)</f>
        <v>736.92</v>
      </c>
      <c r="K1604" s="37">
        <f t="shared" si="3419"/>
        <v>943</v>
      </c>
      <c r="L1604" s="38">
        <f t="shared" ref="L1604:M1604" si="3420">MIN(N1604,P1604,R1604,T1604,V1604,X1604,Z1604,AB1604,AD1604)</f>
        <v>474</v>
      </c>
      <c r="M1604" s="38">
        <f t="shared" si="3420"/>
        <v>560</v>
      </c>
      <c r="N1604" s="38">
        <f t="shared" si="3290"/>
        <v>736.92</v>
      </c>
      <c r="O1604" s="38">
        <f t="shared" si="3291"/>
        <v>943</v>
      </c>
      <c r="P1604" s="39"/>
      <c r="Q1604" s="39"/>
      <c r="R1604" s="39"/>
      <c r="S1604" s="39"/>
      <c r="T1604" s="39"/>
      <c r="U1604" s="39"/>
      <c r="V1604" s="39">
        <f t="shared" si="3409"/>
        <v>474</v>
      </c>
      <c r="W1604" s="39">
        <f t="shared" si="3410"/>
        <v>560</v>
      </c>
      <c r="X1604" s="39"/>
      <c r="Y1604" s="39"/>
      <c r="Z1604" s="39"/>
      <c r="AA1604" s="39"/>
      <c r="AB1604" s="39"/>
      <c r="AC1604" s="39"/>
      <c r="AD1604" s="40"/>
      <c r="AE1604" s="40"/>
      <c r="AF1604" s="41">
        <f t="shared" si="3296"/>
        <v>0</v>
      </c>
      <c r="AG1604" s="42"/>
    </row>
    <row r="1605" spans="1:33" ht="13.8">
      <c r="A1605" s="30" t="s">
        <v>2962</v>
      </c>
      <c r="B1605" s="30" t="s">
        <v>6421</v>
      </c>
      <c r="C1605" s="43"/>
      <c r="D1605" s="44"/>
      <c r="E1605" s="44"/>
      <c r="F1605" s="35">
        <f t="shared" si="3415"/>
        <v>0</v>
      </c>
      <c r="G1605" s="35">
        <f t="shared" si="3416"/>
        <v>0</v>
      </c>
      <c r="H1605" s="35">
        <f t="shared" si="3263"/>
        <v>0</v>
      </c>
      <c r="I1605" s="17">
        <v>18</v>
      </c>
      <c r="J1605" s="37">
        <f t="shared" ref="J1605:K1605" si="3421">MAX(N1605,P1605,R1605,T1605,V1605,X1605,Z1605,AB1605,AD1605)</f>
        <v>672.84</v>
      </c>
      <c r="K1605" s="37">
        <f t="shared" si="3421"/>
        <v>861</v>
      </c>
      <c r="L1605" s="38">
        <f t="shared" ref="L1605:M1605" si="3422">MIN(N1605,P1605,R1605,T1605,V1605,X1605,Z1605,AB1605,AD1605)</f>
        <v>464</v>
      </c>
      <c r="M1605" s="38">
        <f t="shared" si="3422"/>
        <v>548</v>
      </c>
      <c r="N1605" s="38">
        <f t="shared" si="3290"/>
        <v>672.84</v>
      </c>
      <c r="O1605" s="38">
        <f t="shared" si="3291"/>
        <v>861</v>
      </c>
      <c r="P1605" s="39"/>
      <c r="Q1605" s="39"/>
      <c r="R1605" s="39"/>
      <c r="S1605" s="39"/>
      <c r="T1605" s="39"/>
      <c r="U1605" s="39"/>
      <c r="V1605" s="39">
        <f t="shared" si="3409"/>
        <v>464</v>
      </c>
      <c r="W1605" s="39">
        <f t="shared" si="3410"/>
        <v>548</v>
      </c>
      <c r="X1605" s="39"/>
      <c r="Y1605" s="39"/>
      <c r="Z1605" s="39"/>
      <c r="AA1605" s="39"/>
      <c r="AB1605" s="39"/>
      <c r="AC1605" s="39"/>
      <c r="AD1605" s="40"/>
      <c r="AE1605" s="40"/>
      <c r="AF1605" s="41">
        <f t="shared" si="3296"/>
        <v>0</v>
      </c>
      <c r="AG1605" s="42"/>
    </row>
    <row r="1606" spans="1:33" ht="13.8">
      <c r="A1606" s="30" t="s">
        <v>2964</v>
      </c>
      <c r="B1606" s="30" t="s">
        <v>6422</v>
      </c>
      <c r="C1606" s="43"/>
      <c r="D1606" s="44"/>
      <c r="E1606" s="44"/>
      <c r="F1606" s="35">
        <f t="shared" si="3415"/>
        <v>0</v>
      </c>
      <c r="G1606" s="35">
        <f t="shared" si="3416"/>
        <v>0</v>
      </c>
      <c r="H1606" s="35">
        <f t="shared" si="3263"/>
        <v>0</v>
      </c>
      <c r="I1606" s="17">
        <v>18</v>
      </c>
      <c r="J1606" s="37">
        <f t="shared" ref="J1606:K1606" si="3423">MAX(N1606,P1606,R1606,T1606,V1606,X1606,Z1606,AB1606,AD1606)</f>
        <v>711.29</v>
      </c>
      <c r="K1606" s="37">
        <f t="shared" si="3423"/>
        <v>910</v>
      </c>
      <c r="L1606" s="38">
        <f t="shared" ref="L1606:M1606" si="3424">MIN(N1606,P1606,R1606,T1606,V1606,X1606,Z1606,AB1606,AD1606)</f>
        <v>499</v>
      </c>
      <c r="M1606" s="38">
        <f t="shared" si="3424"/>
        <v>589</v>
      </c>
      <c r="N1606" s="38">
        <f t="shared" si="3290"/>
        <v>711.29</v>
      </c>
      <c r="O1606" s="38">
        <f t="shared" si="3291"/>
        <v>910</v>
      </c>
      <c r="P1606" s="39"/>
      <c r="Q1606" s="39"/>
      <c r="R1606" s="39"/>
      <c r="S1606" s="39"/>
      <c r="T1606" s="39"/>
      <c r="U1606" s="39"/>
      <c r="V1606" s="39">
        <f t="shared" si="3409"/>
        <v>499</v>
      </c>
      <c r="W1606" s="39">
        <f t="shared" si="3410"/>
        <v>589</v>
      </c>
      <c r="X1606" s="39"/>
      <c r="Y1606" s="39"/>
      <c r="Z1606" s="39"/>
      <c r="AA1606" s="39"/>
      <c r="AB1606" s="39"/>
      <c r="AC1606" s="39"/>
      <c r="AD1606" s="40"/>
      <c r="AE1606" s="40"/>
      <c r="AF1606" s="41">
        <f t="shared" si="3296"/>
        <v>0</v>
      </c>
      <c r="AG1606" s="42"/>
    </row>
    <row r="1607" spans="1:33" ht="13.8">
      <c r="A1607" s="30" t="s">
        <v>6423</v>
      </c>
      <c r="B1607" s="30" t="s">
        <v>6424</v>
      </c>
      <c r="C1607" s="43"/>
      <c r="D1607" s="44"/>
      <c r="E1607" s="44"/>
      <c r="F1607" s="35">
        <f t="shared" si="3415"/>
        <v>0</v>
      </c>
      <c r="G1607" s="35">
        <f t="shared" si="3416"/>
        <v>0</v>
      </c>
      <c r="H1607" s="35">
        <f t="shared" si="3263"/>
        <v>0</v>
      </c>
      <c r="I1607" s="21">
        <f t="shared" ref="I1607:I1622" si="3425">VLOOKUP(A1607,Old_Inventory,9,FALSE)</f>
        <v>28</v>
      </c>
      <c r="J1607" s="37">
        <f t="shared" ref="J1607:K1607" si="3426">MAX(N1607,P1607,R1607,T1607,V1607,X1607,Z1607,AB1607,AD1607)</f>
        <v>140.97999999999999</v>
      </c>
      <c r="K1607" s="37">
        <f t="shared" si="3426"/>
        <v>180</v>
      </c>
      <c r="L1607" s="38">
        <f t="shared" ref="L1607:M1607" si="3427">MIN(N1607,P1607,R1607,T1607,V1607,X1607,Z1607,AB1607,AD1607)</f>
        <v>140.97999999999999</v>
      </c>
      <c r="M1607" s="38">
        <f t="shared" si="3427"/>
        <v>180</v>
      </c>
      <c r="N1607" s="38">
        <f t="shared" si="3290"/>
        <v>140.97999999999999</v>
      </c>
      <c r="O1607" s="38">
        <f t="shared" si="3291"/>
        <v>180</v>
      </c>
      <c r="P1607" s="39"/>
      <c r="Q1607" s="39"/>
      <c r="R1607" s="39"/>
      <c r="S1607" s="39"/>
      <c r="T1607" s="39"/>
      <c r="U1607" s="39"/>
      <c r="V1607" s="39"/>
      <c r="W1607" s="39"/>
      <c r="X1607" s="39"/>
      <c r="Y1607" s="39"/>
      <c r="Z1607" s="39"/>
      <c r="AA1607" s="39"/>
      <c r="AB1607" s="39"/>
      <c r="AC1607" s="39"/>
      <c r="AD1607" s="40"/>
      <c r="AE1607" s="40"/>
      <c r="AF1607" s="41">
        <f t="shared" si="3296"/>
        <v>0</v>
      </c>
      <c r="AG1607" s="42"/>
    </row>
    <row r="1608" spans="1:33" ht="13.8">
      <c r="A1608" s="30" t="s">
        <v>6425</v>
      </c>
      <c r="B1608" s="30" t="s">
        <v>6426</v>
      </c>
      <c r="C1608" s="43"/>
      <c r="D1608" s="44"/>
      <c r="E1608" s="44"/>
      <c r="F1608" s="35">
        <f t="shared" si="3415"/>
        <v>0</v>
      </c>
      <c r="G1608" s="35">
        <f t="shared" si="3416"/>
        <v>0</v>
      </c>
      <c r="H1608" s="35">
        <f t="shared" si="3263"/>
        <v>0</v>
      </c>
      <c r="I1608" s="21">
        <f t="shared" si="3425"/>
        <v>28</v>
      </c>
      <c r="J1608" s="37">
        <f t="shared" ref="J1608:K1608" si="3428">MAX(N1608,P1608,R1608,T1608,V1608,X1608,Z1608,AB1608,AD1608)</f>
        <v>512.64</v>
      </c>
      <c r="K1608" s="37">
        <f t="shared" si="3428"/>
        <v>656</v>
      </c>
      <c r="L1608" s="38">
        <f t="shared" ref="L1608:M1608" si="3429">MIN(N1608,P1608,R1608,T1608,V1608,X1608,Z1608,AB1608,AD1608)</f>
        <v>512.64</v>
      </c>
      <c r="M1608" s="38">
        <f t="shared" si="3429"/>
        <v>656</v>
      </c>
      <c r="N1608" s="38">
        <f t="shared" ref="N1608:N1671" si="3430">VLOOKUP(A1608,Inv_bef,5,FALSE)</f>
        <v>512.64</v>
      </c>
      <c r="O1608" s="38">
        <f t="shared" ref="O1608:O1671" si="3431">VLOOKUP(A1608,Inv_bef,6,FALSE)</f>
        <v>656</v>
      </c>
      <c r="P1608" s="39"/>
      <c r="Q1608" s="39"/>
      <c r="R1608" s="39"/>
      <c r="S1608" s="39"/>
      <c r="T1608" s="39"/>
      <c r="U1608" s="39"/>
      <c r="V1608" s="39"/>
      <c r="W1608" s="39"/>
      <c r="X1608" s="39"/>
      <c r="Y1608" s="39"/>
      <c r="Z1608" s="39"/>
      <c r="AA1608" s="39"/>
      <c r="AB1608" s="39"/>
      <c r="AC1608" s="39"/>
      <c r="AD1608" s="40"/>
      <c r="AE1608" s="40"/>
      <c r="AF1608" s="41">
        <f t="shared" si="3296"/>
        <v>0</v>
      </c>
      <c r="AG1608" s="42"/>
    </row>
    <row r="1609" spans="1:33" ht="13.8">
      <c r="A1609" s="30" t="s">
        <v>6427</v>
      </c>
      <c r="B1609" s="30" t="s">
        <v>6428</v>
      </c>
      <c r="C1609" s="43"/>
      <c r="D1609" s="44"/>
      <c r="E1609" s="44"/>
      <c r="F1609" s="35">
        <f t="shared" si="3415"/>
        <v>0</v>
      </c>
      <c r="G1609" s="35">
        <f t="shared" si="3416"/>
        <v>0</v>
      </c>
      <c r="H1609" s="35">
        <f t="shared" si="3263"/>
        <v>0</v>
      </c>
      <c r="I1609" s="21">
        <f t="shared" si="3425"/>
        <v>28</v>
      </c>
      <c r="J1609" s="37">
        <f t="shared" ref="J1609:K1609" si="3432">MAX(N1609,P1609,R1609,T1609,V1609,X1609,Z1609,AB1609,AD1609)</f>
        <v>512.64</v>
      </c>
      <c r="K1609" s="37">
        <f t="shared" si="3432"/>
        <v>656</v>
      </c>
      <c r="L1609" s="38">
        <f t="shared" ref="L1609:M1609" si="3433">MIN(N1609,P1609,R1609,T1609,V1609,X1609,Z1609,AB1609,AD1609)</f>
        <v>512.64</v>
      </c>
      <c r="M1609" s="38">
        <f t="shared" si="3433"/>
        <v>656</v>
      </c>
      <c r="N1609" s="38">
        <f t="shared" si="3430"/>
        <v>512.64</v>
      </c>
      <c r="O1609" s="38">
        <f t="shared" si="3431"/>
        <v>656</v>
      </c>
      <c r="P1609" s="39"/>
      <c r="Q1609" s="39"/>
      <c r="R1609" s="39"/>
      <c r="S1609" s="39"/>
      <c r="T1609" s="39"/>
      <c r="U1609" s="39"/>
      <c r="V1609" s="39"/>
      <c r="W1609" s="39"/>
      <c r="X1609" s="39"/>
      <c r="Y1609" s="39"/>
      <c r="Z1609" s="39"/>
      <c r="AA1609" s="39"/>
      <c r="AB1609" s="39"/>
      <c r="AC1609" s="39"/>
      <c r="AD1609" s="40"/>
      <c r="AE1609" s="40"/>
      <c r="AF1609" s="41">
        <f t="shared" si="3296"/>
        <v>0</v>
      </c>
      <c r="AG1609" s="42"/>
    </row>
    <row r="1610" spans="1:33" ht="13.8">
      <c r="A1610" s="30" t="s">
        <v>6429</v>
      </c>
      <c r="B1610" s="30" t="s">
        <v>6430</v>
      </c>
      <c r="C1610" s="43"/>
      <c r="D1610" s="44"/>
      <c r="E1610" s="44"/>
      <c r="F1610" s="35">
        <f t="shared" si="3415"/>
        <v>0</v>
      </c>
      <c r="G1610" s="35">
        <f t="shared" si="3416"/>
        <v>0</v>
      </c>
      <c r="H1610" s="35">
        <f t="shared" si="3263"/>
        <v>0</v>
      </c>
      <c r="I1610" s="21">
        <f t="shared" si="3425"/>
        <v>28</v>
      </c>
      <c r="J1610" s="37">
        <f t="shared" ref="J1610:K1610" si="3434">MAX(N1610,P1610,R1610,T1610,V1610,X1610,Z1610,AB1610,AD1610)</f>
        <v>467.78</v>
      </c>
      <c r="K1610" s="37">
        <f t="shared" si="3434"/>
        <v>599</v>
      </c>
      <c r="L1610" s="38">
        <f t="shared" ref="L1610:M1610" si="3435">MIN(N1610,P1610,R1610,T1610,V1610,X1610,Z1610,AB1610,AD1610)</f>
        <v>467.78</v>
      </c>
      <c r="M1610" s="38">
        <f t="shared" si="3435"/>
        <v>599</v>
      </c>
      <c r="N1610" s="38">
        <f t="shared" si="3430"/>
        <v>467.78</v>
      </c>
      <c r="O1610" s="38">
        <f t="shared" si="3431"/>
        <v>599</v>
      </c>
      <c r="P1610" s="39"/>
      <c r="Q1610" s="39"/>
      <c r="R1610" s="39"/>
      <c r="S1610" s="39"/>
      <c r="T1610" s="39"/>
      <c r="U1610" s="39"/>
      <c r="V1610" s="39"/>
      <c r="W1610" s="39"/>
      <c r="X1610" s="39"/>
      <c r="Y1610" s="39"/>
      <c r="Z1610" s="39"/>
      <c r="AA1610" s="39"/>
      <c r="AB1610" s="39"/>
      <c r="AC1610" s="39"/>
      <c r="AD1610" s="40"/>
      <c r="AE1610" s="40"/>
      <c r="AF1610" s="41">
        <f t="shared" si="3296"/>
        <v>0</v>
      </c>
      <c r="AG1610" s="42"/>
    </row>
    <row r="1611" spans="1:33" ht="13.8">
      <c r="A1611" s="30" t="s">
        <v>6431</v>
      </c>
      <c r="B1611" s="30" t="s">
        <v>6432</v>
      </c>
      <c r="C1611" s="43"/>
      <c r="D1611" s="44"/>
      <c r="E1611" s="44"/>
      <c r="F1611" s="35">
        <f t="shared" si="3415"/>
        <v>0</v>
      </c>
      <c r="G1611" s="35">
        <f t="shared" si="3416"/>
        <v>0</v>
      </c>
      <c r="H1611" s="35">
        <f t="shared" si="3263"/>
        <v>0</v>
      </c>
      <c r="I1611" s="21">
        <f t="shared" si="3425"/>
        <v>28</v>
      </c>
      <c r="J1611" s="37">
        <f t="shared" ref="J1611:K1611" si="3436">MAX(N1611,P1611,R1611,T1611,V1611,X1611,Z1611,AB1611,AD1611)</f>
        <v>884.3</v>
      </c>
      <c r="K1611" s="37">
        <f t="shared" si="3436"/>
        <v>1132</v>
      </c>
      <c r="L1611" s="38">
        <f t="shared" ref="L1611:M1611" si="3437">MIN(N1611,P1611,R1611,T1611,V1611,X1611,Z1611,AB1611,AD1611)</f>
        <v>884.3</v>
      </c>
      <c r="M1611" s="38">
        <f t="shared" si="3437"/>
        <v>1132</v>
      </c>
      <c r="N1611" s="38">
        <f t="shared" si="3430"/>
        <v>884.3</v>
      </c>
      <c r="O1611" s="38">
        <f t="shared" si="3431"/>
        <v>1132</v>
      </c>
      <c r="P1611" s="39"/>
      <c r="Q1611" s="39"/>
      <c r="R1611" s="39"/>
      <c r="S1611" s="39"/>
      <c r="T1611" s="39"/>
      <c r="U1611" s="39"/>
      <c r="V1611" s="39"/>
      <c r="W1611" s="39"/>
      <c r="X1611" s="39"/>
      <c r="Y1611" s="39"/>
      <c r="Z1611" s="39"/>
      <c r="AA1611" s="39"/>
      <c r="AB1611" s="39"/>
      <c r="AC1611" s="39"/>
      <c r="AD1611" s="40"/>
      <c r="AE1611" s="40"/>
      <c r="AF1611" s="41">
        <f t="shared" si="3296"/>
        <v>0</v>
      </c>
      <c r="AG1611" s="42"/>
    </row>
    <row r="1612" spans="1:33" ht="13.8">
      <c r="A1612" s="30" t="s">
        <v>6433</v>
      </c>
      <c r="B1612" s="30" t="s">
        <v>6434</v>
      </c>
      <c r="C1612" s="43"/>
      <c r="D1612" s="44"/>
      <c r="E1612" s="44"/>
      <c r="F1612" s="35">
        <f t="shared" si="3415"/>
        <v>0</v>
      </c>
      <c r="G1612" s="35">
        <f t="shared" si="3416"/>
        <v>0</v>
      </c>
      <c r="H1612" s="35">
        <f t="shared" si="3263"/>
        <v>0</v>
      </c>
      <c r="I1612" s="21">
        <f t="shared" si="3425"/>
        <v>28</v>
      </c>
      <c r="J1612" s="37">
        <f t="shared" ref="J1612:K1612" si="3438">MAX(N1612,P1612,R1612,T1612,V1612,X1612,Z1612,AB1612,AD1612)</f>
        <v>884.3</v>
      </c>
      <c r="K1612" s="37">
        <f t="shared" si="3438"/>
        <v>1132</v>
      </c>
      <c r="L1612" s="38">
        <f t="shared" ref="L1612:M1612" si="3439">MIN(N1612,P1612,R1612,T1612,V1612,X1612,Z1612,AB1612,AD1612)</f>
        <v>884.3</v>
      </c>
      <c r="M1612" s="38">
        <f t="shared" si="3439"/>
        <v>1132</v>
      </c>
      <c r="N1612" s="38">
        <f t="shared" si="3430"/>
        <v>884.3</v>
      </c>
      <c r="O1612" s="38">
        <f t="shared" si="3431"/>
        <v>1132</v>
      </c>
      <c r="P1612" s="39"/>
      <c r="Q1612" s="39"/>
      <c r="R1612" s="39"/>
      <c r="S1612" s="39"/>
      <c r="T1612" s="39"/>
      <c r="U1612" s="39"/>
      <c r="V1612" s="39"/>
      <c r="W1612" s="39"/>
      <c r="X1612" s="39"/>
      <c r="Y1612" s="39"/>
      <c r="Z1612" s="39"/>
      <c r="AA1612" s="39"/>
      <c r="AB1612" s="39"/>
      <c r="AC1612" s="39"/>
      <c r="AD1612" s="40"/>
      <c r="AE1612" s="40"/>
      <c r="AF1612" s="41">
        <f t="shared" si="3296"/>
        <v>0</v>
      </c>
      <c r="AG1612" s="42"/>
    </row>
    <row r="1613" spans="1:33" ht="13.8">
      <c r="A1613" s="30" t="s">
        <v>6435</v>
      </c>
      <c r="B1613" s="30" t="s">
        <v>6436</v>
      </c>
      <c r="C1613" s="43"/>
      <c r="D1613" s="44"/>
      <c r="E1613" s="44"/>
      <c r="F1613" s="35">
        <f t="shared" si="3415"/>
        <v>0</v>
      </c>
      <c r="G1613" s="35">
        <f t="shared" si="3416"/>
        <v>0</v>
      </c>
      <c r="H1613" s="35">
        <f t="shared" si="3263"/>
        <v>0</v>
      </c>
      <c r="I1613" s="21">
        <f t="shared" si="3425"/>
        <v>28</v>
      </c>
      <c r="J1613" s="37">
        <f t="shared" ref="J1613:K1613" si="3440">MAX(N1613,P1613,R1613,T1613,V1613,X1613,Z1613,AB1613,AD1613)</f>
        <v>448.56</v>
      </c>
      <c r="K1613" s="37">
        <f t="shared" si="3440"/>
        <v>574</v>
      </c>
      <c r="L1613" s="38">
        <f t="shared" ref="L1613:M1613" si="3441">MIN(N1613,P1613,R1613,T1613,V1613,X1613,Z1613,AB1613,AD1613)</f>
        <v>448.56</v>
      </c>
      <c r="M1613" s="38">
        <f t="shared" si="3441"/>
        <v>574</v>
      </c>
      <c r="N1613" s="38">
        <f t="shared" si="3430"/>
        <v>448.56</v>
      </c>
      <c r="O1613" s="38">
        <f t="shared" si="3431"/>
        <v>574</v>
      </c>
      <c r="P1613" s="39"/>
      <c r="Q1613" s="39"/>
      <c r="R1613" s="39"/>
      <c r="S1613" s="39"/>
      <c r="T1613" s="39"/>
      <c r="U1613" s="39"/>
      <c r="V1613" s="39"/>
      <c r="W1613" s="39"/>
      <c r="X1613" s="39"/>
      <c r="Y1613" s="39"/>
      <c r="Z1613" s="39"/>
      <c r="AA1613" s="39"/>
      <c r="AB1613" s="39"/>
      <c r="AC1613" s="39"/>
      <c r="AD1613" s="40"/>
      <c r="AE1613" s="40"/>
      <c r="AF1613" s="41">
        <f t="shared" si="3296"/>
        <v>0</v>
      </c>
      <c r="AG1613" s="42"/>
    </row>
    <row r="1614" spans="1:33" ht="13.8">
      <c r="A1614" s="30" t="s">
        <v>6437</v>
      </c>
      <c r="B1614" s="30" t="s">
        <v>6438</v>
      </c>
      <c r="C1614" s="43"/>
      <c r="D1614" s="44"/>
      <c r="E1614" s="44"/>
      <c r="F1614" s="35">
        <f t="shared" si="3415"/>
        <v>0</v>
      </c>
      <c r="G1614" s="35">
        <f t="shared" si="3416"/>
        <v>0</v>
      </c>
      <c r="H1614" s="35">
        <f t="shared" si="3263"/>
        <v>0</v>
      </c>
      <c r="I1614" s="21">
        <f t="shared" si="3425"/>
        <v>28</v>
      </c>
      <c r="J1614" s="37">
        <f t="shared" ref="J1614:K1614" si="3442">MAX(N1614,P1614,R1614,T1614,V1614,X1614,Z1614,AB1614,AD1614)</f>
        <v>128.16</v>
      </c>
      <c r="K1614" s="37">
        <f t="shared" si="3442"/>
        <v>164</v>
      </c>
      <c r="L1614" s="38">
        <f t="shared" ref="L1614:M1614" si="3443">MIN(N1614,P1614,R1614,T1614,V1614,X1614,Z1614,AB1614,AD1614)</f>
        <v>128.16</v>
      </c>
      <c r="M1614" s="38">
        <f t="shared" si="3443"/>
        <v>164</v>
      </c>
      <c r="N1614" s="38">
        <f t="shared" si="3430"/>
        <v>128.16</v>
      </c>
      <c r="O1614" s="38">
        <f t="shared" si="3431"/>
        <v>164</v>
      </c>
      <c r="P1614" s="39"/>
      <c r="Q1614" s="39"/>
      <c r="R1614" s="39"/>
      <c r="S1614" s="39"/>
      <c r="T1614" s="39"/>
      <c r="U1614" s="39"/>
      <c r="V1614" s="39"/>
      <c r="W1614" s="39"/>
      <c r="X1614" s="39"/>
      <c r="Y1614" s="39"/>
      <c r="Z1614" s="39"/>
      <c r="AA1614" s="39"/>
      <c r="AB1614" s="39"/>
      <c r="AC1614" s="39"/>
      <c r="AD1614" s="40"/>
      <c r="AE1614" s="40"/>
      <c r="AF1614" s="41">
        <f t="shared" si="3296"/>
        <v>0</v>
      </c>
      <c r="AG1614" s="42"/>
    </row>
    <row r="1615" spans="1:33" ht="13.8">
      <c r="A1615" s="30" t="s">
        <v>6439</v>
      </c>
      <c r="B1615" s="30" t="s">
        <v>6440</v>
      </c>
      <c r="C1615" s="43"/>
      <c r="D1615" s="44"/>
      <c r="E1615" s="44"/>
      <c r="F1615" s="35">
        <f t="shared" si="3415"/>
        <v>0</v>
      </c>
      <c r="G1615" s="35">
        <f t="shared" si="3416"/>
        <v>0</v>
      </c>
      <c r="H1615" s="35">
        <f t="shared" si="3263"/>
        <v>0</v>
      </c>
      <c r="I1615" s="21">
        <f t="shared" si="3425"/>
        <v>28</v>
      </c>
      <c r="J1615" s="37">
        <f t="shared" ref="J1615:K1615" si="3444">MAX(N1615,P1615,R1615,T1615,V1615,X1615,Z1615,AB1615,AD1615)</f>
        <v>512.64</v>
      </c>
      <c r="K1615" s="37">
        <f t="shared" si="3444"/>
        <v>656</v>
      </c>
      <c r="L1615" s="38">
        <f t="shared" ref="L1615:M1615" si="3445">MIN(N1615,P1615,R1615,T1615,V1615,X1615,Z1615,AB1615,AD1615)</f>
        <v>512.64</v>
      </c>
      <c r="M1615" s="38">
        <f t="shared" si="3445"/>
        <v>656</v>
      </c>
      <c r="N1615" s="38">
        <f t="shared" si="3430"/>
        <v>512.64</v>
      </c>
      <c r="O1615" s="38">
        <f t="shared" si="3431"/>
        <v>656</v>
      </c>
      <c r="P1615" s="39"/>
      <c r="Q1615" s="39"/>
      <c r="R1615" s="39"/>
      <c r="S1615" s="39"/>
      <c r="T1615" s="39"/>
      <c r="U1615" s="39"/>
      <c r="V1615" s="39"/>
      <c r="W1615" s="39"/>
      <c r="X1615" s="39"/>
      <c r="Y1615" s="39"/>
      <c r="Z1615" s="39"/>
      <c r="AA1615" s="39"/>
      <c r="AB1615" s="39"/>
      <c r="AC1615" s="39"/>
      <c r="AD1615" s="40"/>
      <c r="AE1615" s="40"/>
      <c r="AF1615" s="41">
        <f t="shared" si="3296"/>
        <v>0</v>
      </c>
      <c r="AG1615" s="42"/>
    </row>
    <row r="1616" spans="1:33" ht="27.6">
      <c r="A1616" s="30" t="s">
        <v>6441</v>
      </c>
      <c r="B1616" s="30" t="s">
        <v>6442</v>
      </c>
      <c r="C1616" s="43"/>
      <c r="D1616" s="44"/>
      <c r="E1616" s="44"/>
      <c r="F1616" s="35">
        <f t="shared" si="3415"/>
        <v>0</v>
      </c>
      <c r="G1616" s="35">
        <f t="shared" si="3416"/>
        <v>0</v>
      </c>
      <c r="H1616" s="35">
        <f t="shared" si="3263"/>
        <v>0</v>
      </c>
      <c r="I1616" s="21">
        <f t="shared" si="3425"/>
        <v>28</v>
      </c>
      <c r="J1616" s="37">
        <f t="shared" ref="J1616:K1616" si="3446">MAX(N1616,P1616,R1616,T1616,V1616,X1616,Z1616,AB1616,AD1616)</f>
        <v>480.6</v>
      </c>
      <c r="K1616" s="37">
        <f t="shared" si="3446"/>
        <v>615</v>
      </c>
      <c r="L1616" s="38">
        <f t="shared" ref="L1616:M1616" si="3447">MIN(N1616,P1616,R1616,T1616,V1616,X1616,Z1616,AB1616,AD1616)</f>
        <v>480.6</v>
      </c>
      <c r="M1616" s="38">
        <f t="shared" si="3447"/>
        <v>615</v>
      </c>
      <c r="N1616" s="38">
        <f t="shared" si="3430"/>
        <v>480.6</v>
      </c>
      <c r="O1616" s="38">
        <f t="shared" si="3431"/>
        <v>615</v>
      </c>
      <c r="P1616" s="39"/>
      <c r="Q1616" s="39"/>
      <c r="R1616" s="39"/>
      <c r="S1616" s="39"/>
      <c r="T1616" s="39"/>
      <c r="U1616" s="39"/>
      <c r="V1616" s="39"/>
      <c r="W1616" s="39"/>
      <c r="X1616" s="39"/>
      <c r="Y1616" s="39"/>
      <c r="Z1616" s="39"/>
      <c r="AA1616" s="39"/>
      <c r="AB1616" s="39"/>
      <c r="AC1616" s="39"/>
      <c r="AD1616" s="40"/>
      <c r="AE1616" s="40"/>
      <c r="AF1616" s="41">
        <f t="shared" si="3296"/>
        <v>0</v>
      </c>
      <c r="AG1616" s="42"/>
    </row>
    <row r="1617" spans="1:33" ht="13.8">
      <c r="A1617" s="30" t="s">
        <v>6443</v>
      </c>
      <c r="B1617" s="30" t="s">
        <v>6444</v>
      </c>
      <c r="C1617" s="43"/>
      <c r="D1617" s="44"/>
      <c r="E1617" s="44"/>
      <c r="F1617" s="35">
        <f t="shared" si="3415"/>
        <v>0</v>
      </c>
      <c r="G1617" s="35">
        <f t="shared" si="3416"/>
        <v>0</v>
      </c>
      <c r="H1617" s="35">
        <f t="shared" si="3263"/>
        <v>0</v>
      </c>
      <c r="I1617" s="21">
        <f t="shared" si="3425"/>
        <v>28</v>
      </c>
      <c r="J1617" s="37">
        <f t="shared" ref="J1617:K1617" si="3448">MAX(N1617,P1617,R1617,T1617,V1617,X1617,Z1617,AB1617,AD1617)</f>
        <v>371.66</v>
      </c>
      <c r="K1617" s="37">
        <f t="shared" si="3448"/>
        <v>476</v>
      </c>
      <c r="L1617" s="38">
        <f t="shared" ref="L1617:M1617" si="3449">MIN(N1617,P1617,R1617,T1617,V1617,X1617,Z1617,AB1617,AD1617)</f>
        <v>371.66</v>
      </c>
      <c r="M1617" s="38">
        <f t="shared" si="3449"/>
        <v>476</v>
      </c>
      <c r="N1617" s="38">
        <f t="shared" si="3430"/>
        <v>371.66</v>
      </c>
      <c r="O1617" s="38">
        <f t="shared" si="3431"/>
        <v>476</v>
      </c>
      <c r="P1617" s="39"/>
      <c r="Q1617" s="39"/>
      <c r="R1617" s="39"/>
      <c r="S1617" s="39"/>
      <c r="T1617" s="39"/>
      <c r="U1617" s="39"/>
      <c r="V1617" s="39"/>
      <c r="W1617" s="39"/>
      <c r="X1617" s="39"/>
      <c r="Y1617" s="39"/>
      <c r="Z1617" s="39"/>
      <c r="AA1617" s="39"/>
      <c r="AB1617" s="39"/>
      <c r="AC1617" s="39"/>
      <c r="AD1617" s="40"/>
      <c r="AE1617" s="40"/>
      <c r="AF1617" s="41">
        <f t="shared" si="3296"/>
        <v>0</v>
      </c>
      <c r="AG1617" s="42"/>
    </row>
    <row r="1618" spans="1:33" ht="13.8">
      <c r="A1618" s="30" t="s">
        <v>6445</v>
      </c>
      <c r="B1618" s="30" t="s">
        <v>6446</v>
      </c>
      <c r="C1618" s="43"/>
      <c r="D1618" s="44"/>
      <c r="E1618" s="44"/>
      <c r="F1618" s="35">
        <f t="shared" si="3415"/>
        <v>0</v>
      </c>
      <c r="G1618" s="35">
        <f t="shared" si="3416"/>
        <v>0</v>
      </c>
      <c r="H1618" s="35">
        <f t="shared" si="3263"/>
        <v>0</v>
      </c>
      <c r="I1618" s="21">
        <f t="shared" si="3425"/>
        <v>28</v>
      </c>
      <c r="J1618" s="37">
        <f t="shared" ref="J1618:K1618" si="3450">MAX(N1618,P1618,R1618,T1618,V1618,X1618,Z1618,AB1618,AD1618)</f>
        <v>198.65</v>
      </c>
      <c r="K1618" s="37">
        <f t="shared" si="3450"/>
        <v>254</v>
      </c>
      <c r="L1618" s="38">
        <f t="shared" ref="L1618:M1618" si="3451">MIN(N1618,P1618,R1618,T1618,V1618,X1618,Z1618,AB1618,AD1618)</f>
        <v>198.65</v>
      </c>
      <c r="M1618" s="38">
        <f t="shared" si="3451"/>
        <v>254</v>
      </c>
      <c r="N1618" s="38">
        <f t="shared" si="3430"/>
        <v>198.65</v>
      </c>
      <c r="O1618" s="38">
        <f t="shared" si="3431"/>
        <v>254</v>
      </c>
      <c r="P1618" s="39"/>
      <c r="Q1618" s="39"/>
      <c r="R1618" s="39"/>
      <c r="S1618" s="39"/>
      <c r="T1618" s="39"/>
      <c r="U1618" s="39"/>
      <c r="V1618" s="39"/>
      <c r="W1618" s="39"/>
      <c r="X1618" s="39"/>
      <c r="Y1618" s="39"/>
      <c r="Z1618" s="39"/>
      <c r="AA1618" s="39"/>
      <c r="AB1618" s="39"/>
      <c r="AC1618" s="39"/>
      <c r="AD1618" s="40"/>
      <c r="AE1618" s="40"/>
      <c r="AF1618" s="41">
        <f t="shared" si="3296"/>
        <v>0</v>
      </c>
      <c r="AG1618" s="42"/>
    </row>
    <row r="1619" spans="1:33" ht="13.8">
      <c r="A1619" s="30" t="s">
        <v>6447</v>
      </c>
      <c r="B1619" s="30" t="s">
        <v>6448</v>
      </c>
      <c r="C1619" s="43"/>
      <c r="D1619" s="44"/>
      <c r="E1619" s="44"/>
      <c r="F1619" s="35">
        <f t="shared" si="3415"/>
        <v>0</v>
      </c>
      <c r="G1619" s="35">
        <f t="shared" si="3416"/>
        <v>0</v>
      </c>
      <c r="H1619" s="35">
        <f t="shared" si="3263"/>
        <v>0</v>
      </c>
      <c r="I1619" s="21">
        <f t="shared" si="3425"/>
        <v>28</v>
      </c>
      <c r="J1619" s="37">
        <f t="shared" ref="J1619:K1619" si="3452">MAX(N1619,P1619,R1619,T1619,V1619,X1619,Z1619,AB1619,AD1619)</f>
        <v>768.96</v>
      </c>
      <c r="K1619" s="37">
        <f t="shared" si="3452"/>
        <v>984</v>
      </c>
      <c r="L1619" s="38">
        <f t="shared" ref="L1619:M1619" si="3453">MIN(N1619,P1619,R1619,T1619,V1619,X1619,Z1619,AB1619,AD1619)</f>
        <v>768.96</v>
      </c>
      <c r="M1619" s="38">
        <f t="shared" si="3453"/>
        <v>984</v>
      </c>
      <c r="N1619" s="38">
        <f t="shared" si="3430"/>
        <v>768.96</v>
      </c>
      <c r="O1619" s="38">
        <f t="shared" si="3431"/>
        <v>984</v>
      </c>
      <c r="P1619" s="39"/>
      <c r="Q1619" s="39"/>
      <c r="R1619" s="39"/>
      <c r="S1619" s="39"/>
      <c r="T1619" s="39"/>
      <c r="U1619" s="39"/>
      <c r="V1619" s="39"/>
      <c r="W1619" s="39"/>
      <c r="X1619" s="39"/>
      <c r="Y1619" s="39"/>
      <c r="Z1619" s="39"/>
      <c r="AA1619" s="39"/>
      <c r="AB1619" s="39"/>
      <c r="AC1619" s="39"/>
      <c r="AD1619" s="40"/>
      <c r="AE1619" s="40"/>
      <c r="AF1619" s="41">
        <f t="shared" si="3296"/>
        <v>0</v>
      </c>
      <c r="AG1619" s="42"/>
    </row>
    <row r="1620" spans="1:33" ht="13.8">
      <c r="A1620" s="30" t="s">
        <v>6449</v>
      </c>
      <c r="B1620" s="30" t="s">
        <v>6450</v>
      </c>
      <c r="C1620" s="43"/>
      <c r="D1620" s="44"/>
      <c r="E1620" s="44"/>
      <c r="F1620" s="35">
        <f t="shared" si="3415"/>
        <v>0</v>
      </c>
      <c r="G1620" s="35">
        <f t="shared" si="3416"/>
        <v>0</v>
      </c>
      <c r="H1620" s="35">
        <f t="shared" si="3263"/>
        <v>0</v>
      </c>
      <c r="I1620" s="21">
        <f t="shared" si="3425"/>
        <v>28</v>
      </c>
      <c r="J1620" s="37">
        <f t="shared" ref="J1620:K1620" si="3454">MAX(N1620,P1620,R1620,T1620,V1620,X1620,Z1620,AB1620,AD1620)</f>
        <v>627.98</v>
      </c>
      <c r="K1620" s="37">
        <f t="shared" si="3454"/>
        <v>804</v>
      </c>
      <c r="L1620" s="38">
        <f t="shared" ref="L1620:M1620" si="3455">MIN(N1620,P1620,R1620,T1620,V1620,X1620,Z1620,AB1620,AD1620)</f>
        <v>627.98</v>
      </c>
      <c r="M1620" s="38">
        <f t="shared" si="3455"/>
        <v>804</v>
      </c>
      <c r="N1620" s="38">
        <f t="shared" si="3430"/>
        <v>627.98</v>
      </c>
      <c r="O1620" s="38">
        <f t="shared" si="3431"/>
        <v>804</v>
      </c>
      <c r="P1620" s="39"/>
      <c r="Q1620" s="39"/>
      <c r="R1620" s="39"/>
      <c r="S1620" s="39"/>
      <c r="T1620" s="39"/>
      <c r="U1620" s="39"/>
      <c r="V1620" s="39"/>
      <c r="W1620" s="39"/>
      <c r="X1620" s="39"/>
      <c r="Y1620" s="39"/>
      <c r="Z1620" s="39"/>
      <c r="AA1620" s="39"/>
      <c r="AB1620" s="39"/>
      <c r="AC1620" s="39"/>
      <c r="AD1620" s="40"/>
      <c r="AE1620" s="40"/>
      <c r="AF1620" s="41">
        <f t="shared" si="3296"/>
        <v>0</v>
      </c>
      <c r="AG1620" s="42"/>
    </row>
    <row r="1621" spans="1:33" ht="13.8">
      <c r="A1621" s="30" t="s">
        <v>6451</v>
      </c>
      <c r="B1621" s="30" t="s">
        <v>6452</v>
      </c>
      <c r="C1621" s="43"/>
      <c r="D1621" s="44"/>
      <c r="E1621" s="44"/>
      <c r="F1621" s="35">
        <f t="shared" si="3415"/>
        <v>0</v>
      </c>
      <c r="G1621" s="35">
        <f t="shared" si="3416"/>
        <v>0</v>
      </c>
      <c r="H1621" s="35">
        <f t="shared" si="3263"/>
        <v>0</v>
      </c>
      <c r="I1621" s="21">
        <f t="shared" si="3425"/>
        <v>28</v>
      </c>
      <c r="J1621" s="37">
        <f t="shared" ref="J1621:K1621" si="3456">MAX(N1621,P1621,R1621,T1621,V1621,X1621,Z1621,AB1621,AD1621)</f>
        <v>627.98</v>
      </c>
      <c r="K1621" s="37">
        <f t="shared" si="3456"/>
        <v>804</v>
      </c>
      <c r="L1621" s="38">
        <f t="shared" ref="L1621:M1621" si="3457">MIN(N1621,P1621,R1621,T1621,V1621,X1621,Z1621,AB1621,AD1621)</f>
        <v>627.98</v>
      </c>
      <c r="M1621" s="38">
        <f t="shared" si="3457"/>
        <v>804</v>
      </c>
      <c r="N1621" s="38">
        <f t="shared" si="3430"/>
        <v>627.98</v>
      </c>
      <c r="O1621" s="38">
        <f t="shared" si="3431"/>
        <v>804</v>
      </c>
      <c r="P1621" s="39"/>
      <c r="Q1621" s="39"/>
      <c r="R1621" s="39"/>
      <c r="S1621" s="39"/>
      <c r="T1621" s="39"/>
      <c r="U1621" s="39"/>
      <c r="V1621" s="39"/>
      <c r="W1621" s="39"/>
      <c r="X1621" s="39"/>
      <c r="Y1621" s="39"/>
      <c r="Z1621" s="39"/>
      <c r="AA1621" s="39"/>
      <c r="AB1621" s="39"/>
      <c r="AC1621" s="39"/>
      <c r="AD1621" s="40"/>
      <c r="AE1621" s="40"/>
      <c r="AF1621" s="41">
        <f t="shared" si="3296"/>
        <v>0</v>
      </c>
      <c r="AG1621" s="42"/>
    </row>
    <row r="1622" spans="1:33" ht="13.8">
      <c r="A1622" s="30" t="s">
        <v>6453</v>
      </c>
      <c r="B1622" s="30" t="s">
        <v>6454</v>
      </c>
      <c r="C1622" s="43"/>
      <c r="D1622" s="44"/>
      <c r="E1622" s="44"/>
      <c r="F1622" s="35">
        <f t="shared" si="3415"/>
        <v>0</v>
      </c>
      <c r="G1622" s="35">
        <f t="shared" si="3416"/>
        <v>0</v>
      </c>
      <c r="H1622" s="35">
        <f t="shared" si="3263"/>
        <v>0</v>
      </c>
      <c r="I1622" s="21">
        <f t="shared" si="3425"/>
        <v>28</v>
      </c>
      <c r="J1622" s="37">
        <f t="shared" ref="J1622:K1622" si="3458">MAX(N1622,P1622,R1622,T1622,V1622,X1622,Z1622,AB1622,AD1622)</f>
        <v>480.6</v>
      </c>
      <c r="K1622" s="37">
        <f t="shared" si="3458"/>
        <v>615</v>
      </c>
      <c r="L1622" s="38">
        <f t="shared" ref="L1622:M1622" si="3459">MIN(N1622,P1622,R1622,T1622,V1622,X1622,Z1622,AB1622,AD1622)</f>
        <v>480.6</v>
      </c>
      <c r="M1622" s="38">
        <f t="shared" si="3459"/>
        <v>615</v>
      </c>
      <c r="N1622" s="38">
        <f t="shared" si="3430"/>
        <v>480.6</v>
      </c>
      <c r="O1622" s="38">
        <f t="shared" si="3431"/>
        <v>615</v>
      </c>
      <c r="P1622" s="39"/>
      <c r="Q1622" s="39"/>
      <c r="R1622" s="39"/>
      <c r="S1622" s="39"/>
      <c r="T1622" s="39"/>
      <c r="U1622" s="39"/>
      <c r="V1622" s="39"/>
      <c r="W1622" s="39"/>
      <c r="X1622" s="39"/>
      <c r="Y1622" s="39"/>
      <c r="Z1622" s="39"/>
      <c r="AA1622" s="39"/>
      <c r="AB1622" s="39"/>
      <c r="AC1622" s="39"/>
      <c r="AD1622" s="40"/>
      <c r="AE1622" s="40"/>
      <c r="AF1622" s="41">
        <f t="shared" si="3296"/>
        <v>0</v>
      </c>
      <c r="AG1622" s="42"/>
    </row>
    <row r="1623" spans="1:33" ht="13.8">
      <c r="A1623" s="30" t="s">
        <v>465</v>
      </c>
      <c r="B1623" s="30" t="s">
        <v>888</v>
      </c>
      <c r="C1623" s="43"/>
      <c r="D1623" s="44">
        <v>1</v>
      </c>
      <c r="E1623" s="44"/>
      <c r="F1623" s="35">
        <f t="shared" si="3415"/>
        <v>3</v>
      </c>
      <c r="G1623" s="35">
        <f t="shared" si="3416"/>
        <v>1</v>
      </c>
      <c r="H1623" s="35">
        <f t="shared" si="3263"/>
        <v>2</v>
      </c>
      <c r="I1623" s="17">
        <v>18</v>
      </c>
      <c r="J1623" s="37">
        <f t="shared" ref="J1623:K1623" si="3460">MAX(N1623,P1623,R1623,T1623,V1623,X1623,Z1623,AB1623,AD1623)</f>
        <v>160.19999999999999</v>
      </c>
      <c r="K1623" s="37">
        <f t="shared" si="3460"/>
        <v>205</v>
      </c>
      <c r="L1623" s="38">
        <f t="shared" ref="L1623:M1623" si="3461">MIN(N1623,P1623,R1623,T1623,V1623,X1623,Z1623,AB1623,AD1623)</f>
        <v>131</v>
      </c>
      <c r="M1623" s="38">
        <f t="shared" si="3461"/>
        <v>155</v>
      </c>
      <c r="N1623" s="38">
        <f t="shared" si="3430"/>
        <v>160.19999999999999</v>
      </c>
      <c r="O1623" s="38">
        <f t="shared" si="3431"/>
        <v>205</v>
      </c>
      <c r="P1623" s="39"/>
      <c r="Q1623" s="39"/>
      <c r="R1623" s="39"/>
      <c r="S1623" s="39"/>
      <c r="T1623" s="39"/>
      <c r="U1623" s="39"/>
      <c r="V1623" s="39">
        <f>VLOOKUP(A1623,Reo_LI,9,FALSE)</f>
        <v>131</v>
      </c>
      <c r="W1623" s="39">
        <f>VLOOKUP(A1623,Reo_LI,11,FALSE)</f>
        <v>155</v>
      </c>
      <c r="X1623" s="39"/>
      <c r="Y1623" s="39"/>
      <c r="Z1623" s="39"/>
      <c r="AA1623" s="39"/>
      <c r="AB1623" s="39"/>
      <c r="AC1623" s="39"/>
      <c r="AD1623" s="40"/>
      <c r="AE1623" s="40"/>
      <c r="AF1623" s="41">
        <f t="shared" si="3296"/>
        <v>-1</v>
      </c>
      <c r="AG1623" s="42"/>
    </row>
    <row r="1624" spans="1:33" ht="13.8">
      <c r="A1624" s="30" t="s">
        <v>462</v>
      </c>
      <c r="B1624" s="30" t="s">
        <v>1001</v>
      </c>
      <c r="C1624" s="43"/>
      <c r="D1624" s="44">
        <v>1</v>
      </c>
      <c r="E1624" s="44">
        <v>2</v>
      </c>
      <c r="F1624" s="35">
        <f t="shared" si="3415"/>
        <v>3</v>
      </c>
      <c r="G1624" s="35">
        <f t="shared" si="3416"/>
        <v>3</v>
      </c>
      <c r="H1624" s="35">
        <f t="shared" si="3263"/>
        <v>2</v>
      </c>
      <c r="I1624" s="17">
        <v>18</v>
      </c>
      <c r="J1624" s="37">
        <f t="shared" ref="J1624:K1624" si="3462">MAX(N1624,P1624,R1624,T1624,V1624,X1624,Z1624,AB1624,AD1624)</f>
        <v>153.79</v>
      </c>
      <c r="K1624" s="37">
        <f t="shared" si="3462"/>
        <v>197</v>
      </c>
      <c r="L1624" s="38">
        <f t="shared" ref="L1624:M1624" si="3463">MIN(N1624,P1624,R1624,T1624,V1624,X1624,Z1624,AB1624,AD1624)</f>
        <v>137</v>
      </c>
      <c r="M1624" s="38">
        <f t="shared" si="3463"/>
        <v>162</v>
      </c>
      <c r="N1624" s="38">
        <f t="shared" si="3430"/>
        <v>153.79</v>
      </c>
      <c r="O1624" s="38">
        <f t="shared" si="3431"/>
        <v>197</v>
      </c>
      <c r="P1624" s="39"/>
      <c r="Q1624" s="39"/>
      <c r="R1624" s="39"/>
      <c r="S1624" s="39"/>
      <c r="T1624" s="39"/>
      <c r="U1624" s="39"/>
      <c r="V1624" s="39">
        <f>VLOOKUP(A1624,Reo_LI,9,FALSE)</f>
        <v>137</v>
      </c>
      <c r="W1624" s="39">
        <f>VLOOKUP(A1624,Reo_LI,11,FALSE)</f>
        <v>162</v>
      </c>
      <c r="X1624" s="39"/>
      <c r="Y1624" s="39"/>
      <c r="Z1624" s="39"/>
      <c r="AA1624" s="39"/>
      <c r="AB1624" s="39"/>
      <c r="AC1624" s="39"/>
      <c r="AD1624" s="40"/>
      <c r="AE1624" s="40"/>
      <c r="AF1624" s="41">
        <f t="shared" si="3296"/>
        <v>-1</v>
      </c>
      <c r="AG1624" s="42">
        <v>1</v>
      </c>
    </row>
    <row r="1625" spans="1:33" ht="13.8">
      <c r="A1625" s="30" t="s">
        <v>6455</v>
      </c>
      <c r="B1625" s="30" t="s">
        <v>6456</v>
      </c>
      <c r="C1625" s="43"/>
      <c r="D1625" s="44"/>
      <c r="E1625" s="44"/>
      <c r="F1625" s="35">
        <f t="shared" si="3415"/>
        <v>0</v>
      </c>
      <c r="G1625" s="35">
        <f t="shared" si="3416"/>
        <v>0</v>
      </c>
      <c r="H1625" s="35">
        <f t="shared" si="3263"/>
        <v>0</v>
      </c>
      <c r="I1625" s="21">
        <f t="shared" ref="I1625:I1642" si="3464">VLOOKUP(A1625,Old_Inventory,9,FALSE)</f>
        <v>28</v>
      </c>
      <c r="J1625" s="37">
        <f t="shared" ref="J1625:K1625" si="3465">MAX(N1625,P1625,R1625,T1625,V1625,X1625,Z1625,AB1625,AD1625)</f>
        <v>307.58</v>
      </c>
      <c r="K1625" s="37">
        <f t="shared" si="3465"/>
        <v>394</v>
      </c>
      <c r="L1625" s="38">
        <f t="shared" ref="L1625:M1625" si="3466">MIN(N1625,P1625,R1625,T1625,V1625,X1625,Z1625,AB1625,AD1625)</f>
        <v>307.58</v>
      </c>
      <c r="M1625" s="38">
        <f t="shared" si="3466"/>
        <v>394</v>
      </c>
      <c r="N1625" s="38">
        <f t="shared" si="3430"/>
        <v>307.58</v>
      </c>
      <c r="O1625" s="38">
        <f t="shared" si="3431"/>
        <v>394</v>
      </c>
      <c r="P1625" s="39"/>
      <c r="Q1625" s="39"/>
      <c r="R1625" s="39"/>
      <c r="S1625" s="39"/>
      <c r="T1625" s="39"/>
      <c r="U1625" s="39"/>
      <c r="V1625" s="39"/>
      <c r="W1625" s="39"/>
      <c r="X1625" s="39"/>
      <c r="Y1625" s="39"/>
      <c r="Z1625" s="39"/>
      <c r="AA1625" s="39"/>
      <c r="AB1625" s="39"/>
      <c r="AC1625" s="39"/>
      <c r="AD1625" s="40"/>
      <c r="AE1625" s="40"/>
      <c r="AF1625" s="41">
        <f t="shared" si="3296"/>
        <v>0</v>
      </c>
      <c r="AG1625" s="42"/>
    </row>
    <row r="1626" spans="1:33" ht="13.8">
      <c r="A1626" s="30" t="s">
        <v>6457</v>
      </c>
      <c r="B1626" s="30" t="s">
        <v>6458</v>
      </c>
      <c r="C1626" s="43"/>
      <c r="D1626" s="44"/>
      <c r="E1626" s="44"/>
      <c r="F1626" s="35">
        <f t="shared" si="3415"/>
        <v>0</v>
      </c>
      <c r="G1626" s="35">
        <f t="shared" si="3416"/>
        <v>0</v>
      </c>
      <c r="H1626" s="35">
        <f t="shared" si="3263"/>
        <v>0</v>
      </c>
      <c r="I1626" s="21">
        <f t="shared" si="3464"/>
        <v>28</v>
      </c>
      <c r="J1626" s="37">
        <f t="shared" ref="J1626:K1626" si="3467">MAX(N1626,P1626,R1626,T1626,V1626,X1626,Z1626,AB1626,AD1626)</f>
        <v>704.88</v>
      </c>
      <c r="K1626" s="37">
        <f t="shared" si="3467"/>
        <v>902</v>
      </c>
      <c r="L1626" s="38">
        <f t="shared" ref="L1626:M1626" si="3468">MIN(N1626,P1626,R1626,T1626,V1626,X1626,Z1626,AB1626,AD1626)</f>
        <v>704.88</v>
      </c>
      <c r="M1626" s="38">
        <f t="shared" si="3468"/>
        <v>902</v>
      </c>
      <c r="N1626" s="38">
        <f t="shared" si="3430"/>
        <v>704.88</v>
      </c>
      <c r="O1626" s="38">
        <f t="shared" si="3431"/>
        <v>902</v>
      </c>
      <c r="P1626" s="39"/>
      <c r="Q1626" s="39"/>
      <c r="R1626" s="39"/>
      <c r="S1626" s="39"/>
      <c r="T1626" s="39"/>
      <c r="U1626" s="39"/>
      <c r="V1626" s="39"/>
      <c r="W1626" s="39"/>
      <c r="X1626" s="39"/>
      <c r="Y1626" s="39"/>
      <c r="Z1626" s="39"/>
      <c r="AA1626" s="39"/>
      <c r="AB1626" s="39"/>
      <c r="AC1626" s="39"/>
      <c r="AD1626" s="40"/>
      <c r="AE1626" s="40"/>
      <c r="AF1626" s="41">
        <f t="shared" si="3296"/>
        <v>0</v>
      </c>
      <c r="AG1626" s="42"/>
    </row>
    <row r="1627" spans="1:33" ht="13.8">
      <c r="A1627" s="30" t="s">
        <v>6459</v>
      </c>
      <c r="B1627" s="30" t="s">
        <v>6460</v>
      </c>
      <c r="C1627" s="43"/>
      <c r="D1627" s="44"/>
      <c r="E1627" s="44"/>
      <c r="F1627" s="35">
        <f t="shared" si="3415"/>
        <v>0</v>
      </c>
      <c r="G1627" s="35">
        <f t="shared" si="3416"/>
        <v>0</v>
      </c>
      <c r="H1627" s="35">
        <f t="shared" si="3263"/>
        <v>0</v>
      </c>
      <c r="I1627" s="21">
        <f t="shared" si="3464"/>
        <v>28</v>
      </c>
      <c r="J1627" s="37">
        <f t="shared" ref="J1627:K1627" si="3469">MAX(N1627,P1627,R1627,T1627,V1627,X1627,Z1627,AB1627,AD1627)</f>
        <v>512.64</v>
      </c>
      <c r="K1627" s="37">
        <f t="shared" si="3469"/>
        <v>656</v>
      </c>
      <c r="L1627" s="38">
        <f t="shared" ref="L1627:M1627" si="3470">MIN(N1627,P1627,R1627,T1627,V1627,X1627,Z1627,AB1627,AD1627)</f>
        <v>512.64</v>
      </c>
      <c r="M1627" s="38">
        <f t="shared" si="3470"/>
        <v>656</v>
      </c>
      <c r="N1627" s="38">
        <f t="shared" si="3430"/>
        <v>512.64</v>
      </c>
      <c r="O1627" s="38">
        <f t="shared" si="3431"/>
        <v>656</v>
      </c>
      <c r="P1627" s="39"/>
      <c r="Q1627" s="39"/>
      <c r="R1627" s="39"/>
      <c r="S1627" s="39"/>
      <c r="T1627" s="39"/>
      <c r="U1627" s="39"/>
      <c r="V1627" s="39"/>
      <c r="W1627" s="39"/>
      <c r="X1627" s="39"/>
      <c r="Y1627" s="39"/>
      <c r="Z1627" s="39"/>
      <c r="AA1627" s="39"/>
      <c r="AB1627" s="39"/>
      <c r="AC1627" s="39"/>
      <c r="AD1627" s="40"/>
      <c r="AE1627" s="40"/>
      <c r="AF1627" s="41">
        <f t="shared" si="3296"/>
        <v>0</v>
      </c>
      <c r="AG1627" s="42"/>
    </row>
    <row r="1628" spans="1:33" ht="13.8">
      <c r="A1628" s="30" t="s">
        <v>6461</v>
      </c>
      <c r="B1628" s="30" t="s">
        <v>6462</v>
      </c>
      <c r="C1628" s="43"/>
      <c r="D1628" s="44"/>
      <c r="E1628" s="44"/>
      <c r="F1628" s="35">
        <f t="shared" si="3415"/>
        <v>0</v>
      </c>
      <c r="G1628" s="35">
        <f t="shared" si="3416"/>
        <v>0</v>
      </c>
      <c r="H1628" s="35">
        <f t="shared" si="3263"/>
        <v>0</v>
      </c>
      <c r="I1628" s="21">
        <f t="shared" si="3464"/>
        <v>28</v>
      </c>
      <c r="J1628" s="37">
        <f t="shared" ref="J1628:K1628" si="3471">MAX(N1628,P1628,R1628,T1628,V1628,X1628,Z1628,AB1628,AD1628)</f>
        <v>326.81</v>
      </c>
      <c r="K1628" s="37">
        <f t="shared" si="3471"/>
        <v>418</v>
      </c>
      <c r="L1628" s="38">
        <f t="shared" ref="L1628:M1628" si="3472">MIN(N1628,P1628,R1628,T1628,V1628,X1628,Z1628,AB1628,AD1628)</f>
        <v>326.81</v>
      </c>
      <c r="M1628" s="38">
        <f t="shared" si="3472"/>
        <v>418</v>
      </c>
      <c r="N1628" s="38">
        <f t="shared" si="3430"/>
        <v>326.81</v>
      </c>
      <c r="O1628" s="38">
        <f t="shared" si="3431"/>
        <v>418</v>
      </c>
      <c r="P1628" s="39"/>
      <c r="Q1628" s="39"/>
      <c r="R1628" s="39"/>
      <c r="S1628" s="39"/>
      <c r="T1628" s="39"/>
      <c r="U1628" s="39"/>
      <c r="V1628" s="39"/>
      <c r="W1628" s="39"/>
      <c r="X1628" s="39"/>
      <c r="Y1628" s="39"/>
      <c r="Z1628" s="39"/>
      <c r="AA1628" s="39"/>
      <c r="AB1628" s="39"/>
      <c r="AC1628" s="39"/>
      <c r="AD1628" s="40"/>
      <c r="AE1628" s="40"/>
      <c r="AF1628" s="41">
        <f t="shared" si="3296"/>
        <v>0</v>
      </c>
      <c r="AG1628" s="42"/>
    </row>
    <row r="1629" spans="1:33" ht="13.8">
      <c r="A1629" s="30" t="s">
        <v>6463</v>
      </c>
      <c r="B1629" s="30" t="s">
        <v>6464</v>
      </c>
      <c r="C1629" s="43"/>
      <c r="D1629" s="44"/>
      <c r="E1629" s="44"/>
      <c r="F1629" s="35">
        <f t="shared" si="3415"/>
        <v>0</v>
      </c>
      <c r="G1629" s="35">
        <f t="shared" si="3416"/>
        <v>0</v>
      </c>
      <c r="H1629" s="35">
        <f t="shared" si="3263"/>
        <v>0</v>
      </c>
      <c r="I1629" s="21">
        <f t="shared" si="3464"/>
        <v>28</v>
      </c>
      <c r="J1629" s="37">
        <f t="shared" ref="J1629:K1629" si="3473">MAX(N1629,P1629,R1629,T1629,V1629,X1629,Z1629,AB1629,AD1629)</f>
        <v>140.97999999999999</v>
      </c>
      <c r="K1629" s="37">
        <f t="shared" si="3473"/>
        <v>180</v>
      </c>
      <c r="L1629" s="38">
        <f t="shared" ref="L1629:M1629" si="3474">MIN(N1629,P1629,R1629,T1629,V1629,X1629,Z1629,AB1629,AD1629)</f>
        <v>140.97999999999999</v>
      </c>
      <c r="M1629" s="38">
        <f t="shared" si="3474"/>
        <v>180</v>
      </c>
      <c r="N1629" s="38">
        <f t="shared" si="3430"/>
        <v>140.97999999999999</v>
      </c>
      <c r="O1629" s="38">
        <f t="shared" si="3431"/>
        <v>180</v>
      </c>
      <c r="P1629" s="39"/>
      <c r="Q1629" s="39"/>
      <c r="R1629" s="39"/>
      <c r="S1629" s="39"/>
      <c r="T1629" s="39"/>
      <c r="U1629" s="39"/>
      <c r="V1629" s="39"/>
      <c r="W1629" s="39"/>
      <c r="X1629" s="39"/>
      <c r="Y1629" s="39"/>
      <c r="Z1629" s="39"/>
      <c r="AA1629" s="39"/>
      <c r="AB1629" s="39"/>
      <c r="AC1629" s="39"/>
      <c r="AD1629" s="40"/>
      <c r="AE1629" s="40"/>
      <c r="AF1629" s="41">
        <f t="shared" si="3296"/>
        <v>0</v>
      </c>
      <c r="AG1629" s="42"/>
    </row>
    <row r="1630" spans="1:33" ht="13.8">
      <c r="A1630" s="30" t="s">
        <v>6465</v>
      </c>
      <c r="B1630" s="30" t="s">
        <v>6466</v>
      </c>
      <c r="C1630" s="43"/>
      <c r="D1630" s="44"/>
      <c r="E1630" s="44"/>
      <c r="F1630" s="35">
        <f t="shared" si="3415"/>
        <v>0</v>
      </c>
      <c r="G1630" s="35">
        <f t="shared" si="3416"/>
        <v>0</v>
      </c>
      <c r="H1630" s="35">
        <f t="shared" si="3263"/>
        <v>0</v>
      </c>
      <c r="I1630" s="21">
        <f t="shared" si="3464"/>
        <v>28</v>
      </c>
      <c r="J1630" s="37">
        <f t="shared" ref="J1630:K1630" si="3475">MAX(N1630,P1630,R1630,T1630,V1630,X1630,Z1630,AB1630,AD1630)</f>
        <v>640.79999999999995</v>
      </c>
      <c r="K1630" s="37">
        <f t="shared" si="3475"/>
        <v>820</v>
      </c>
      <c r="L1630" s="38">
        <f t="shared" ref="L1630:M1630" si="3476">MIN(N1630,P1630,R1630,T1630,V1630,X1630,Z1630,AB1630,AD1630)</f>
        <v>640.79999999999995</v>
      </c>
      <c r="M1630" s="38">
        <f t="shared" si="3476"/>
        <v>820</v>
      </c>
      <c r="N1630" s="38">
        <f t="shared" si="3430"/>
        <v>640.79999999999995</v>
      </c>
      <c r="O1630" s="38">
        <f t="shared" si="3431"/>
        <v>820</v>
      </c>
      <c r="P1630" s="39"/>
      <c r="Q1630" s="39"/>
      <c r="R1630" s="39"/>
      <c r="S1630" s="39"/>
      <c r="T1630" s="39"/>
      <c r="U1630" s="39"/>
      <c r="V1630" s="39"/>
      <c r="W1630" s="39"/>
      <c r="X1630" s="39"/>
      <c r="Y1630" s="39"/>
      <c r="Z1630" s="39"/>
      <c r="AA1630" s="39"/>
      <c r="AB1630" s="39"/>
      <c r="AC1630" s="39"/>
      <c r="AD1630" s="40"/>
      <c r="AE1630" s="40"/>
      <c r="AF1630" s="41">
        <f t="shared" si="3296"/>
        <v>0</v>
      </c>
      <c r="AG1630" s="42"/>
    </row>
    <row r="1631" spans="1:33" ht="13.8">
      <c r="A1631" s="30" t="s">
        <v>6467</v>
      </c>
      <c r="B1631" s="30" t="s">
        <v>6468</v>
      </c>
      <c r="C1631" s="43"/>
      <c r="D1631" s="44"/>
      <c r="E1631" s="44"/>
      <c r="F1631" s="35">
        <f t="shared" si="3415"/>
        <v>0</v>
      </c>
      <c r="G1631" s="35">
        <f t="shared" si="3416"/>
        <v>0</v>
      </c>
      <c r="H1631" s="35">
        <f t="shared" si="3263"/>
        <v>0</v>
      </c>
      <c r="I1631" s="21">
        <f t="shared" si="3464"/>
        <v>18</v>
      </c>
      <c r="J1631" s="37">
        <f t="shared" ref="J1631:K1631" si="3477">MAX(N1631,P1631,R1631,T1631,V1631,X1631,Z1631,AB1631,AD1631)</f>
        <v>270.81</v>
      </c>
      <c r="K1631" s="37">
        <f t="shared" si="3477"/>
        <v>320</v>
      </c>
      <c r="L1631" s="38">
        <f t="shared" ref="L1631:M1631" si="3478">MIN(N1631,P1631,R1631,T1631,V1631,X1631,Z1631,AB1631,AD1631)</f>
        <v>270.81</v>
      </c>
      <c r="M1631" s="38">
        <f t="shared" si="3478"/>
        <v>320</v>
      </c>
      <c r="N1631" s="38">
        <f t="shared" si="3430"/>
        <v>270.81</v>
      </c>
      <c r="O1631" s="38">
        <f t="shared" si="3431"/>
        <v>320</v>
      </c>
      <c r="P1631" s="39"/>
      <c r="Q1631" s="39"/>
      <c r="R1631" s="39"/>
      <c r="S1631" s="39"/>
      <c r="T1631" s="39"/>
      <c r="U1631" s="39"/>
      <c r="V1631" s="39"/>
      <c r="W1631" s="39"/>
      <c r="X1631" s="39"/>
      <c r="Y1631" s="39"/>
      <c r="Z1631" s="39"/>
      <c r="AA1631" s="39"/>
      <c r="AB1631" s="39"/>
      <c r="AC1631" s="39"/>
      <c r="AD1631" s="40"/>
      <c r="AE1631" s="40"/>
      <c r="AF1631" s="41">
        <f t="shared" si="3296"/>
        <v>0</v>
      </c>
      <c r="AG1631" s="42"/>
    </row>
    <row r="1632" spans="1:33" ht="27.6">
      <c r="A1632" s="30" t="s">
        <v>6469</v>
      </c>
      <c r="B1632" s="30" t="s">
        <v>6470</v>
      </c>
      <c r="C1632" s="43"/>
      <c r="D1632" s="44"/>
      <c r="E1632" s="44"/>
      <c r="F1632" s="35">
        <f t="shared" si="3415"/>
        <v>0</v>
      </c>
      <c r="G1632" s="35">
        <f t="shared" si="3416"/>
        <v>0</v>
      </c>
      <c r="H1632" s="35">
        <f t="shared" si="3263"/>
        <v>0</v>
      </c>
      <c r="I1632" s="21">
        <f t="shared" si="3464"/>
        <v>28</v>
      </c>
      <c r="J1632" s="37">
        <f t="shared" ref="J1632:K1632" si="3479">MAX(N1632,P1632,R1632,T1632,V1632,X1632,Z1632,AB1632,AD1632)</f>
        <v>698.47</v>
      </c>
      <c r="K1632" s="37">
        <f t="shared" si="3479"/>
        <v>894</v>
      </c>
      <c r="L1632" s="38">
        <f t="shared" ref="L1632:M1632" si="3480">MIN(N1632,P1632,R1632,T1632,V1632,X1632,Z1632,AB1632,AD1632)</f>
        <v>698.47</v>
      </c>
      <c r="M1632" s="38">
        <f t="shared" si="3480"/>
        <v>894</v>
      </c>
      <c r="N1632" s="38">
        <f t="shared" si="3430"/>
        <v>698.47</v>
      </c>
      <c r="O1632" s="38">
        <f t="shared" si="3431"/>
        <v>894</v>
      </c>
      <c r="P1632" s="39"/>
      <c r="Q1632" s="39"/>
      <c r="R1632" s="39"/>
      <c r="S1632" s="39"/>
      <c r="T1632" s="39"/>
      <c r="U1632" s="39"/>
      <c r="V1632" s="39"/>
      <c r="W1632" s="39"/>
      <c r="X1632" s="39"/>
      <c r="Y1632" s="39"/>
      <c r="Z1632" s="39"/>
      <c r="AA1632" s="39"/>
      <c r="AB1632" s="39"/>
      <c r="AC1632" s="39"/>
      <c r="AD1632" s="40"/>
      <c r="AE1632" s="40"/>
      <c r="AF1632" s="41">
        <f t="shared" si="3296"/>
        <v>0</v>
      </c>
      <c r="AG1632" s="42"/>
    </row>
    <row r="1633" spans="1:33" ht="13.8">
      <c r="A1633" s="30" t="s">
        <v>6471</v>
      </c>
      <c r="B1633" s="30" t="s">
        <v>6472</v>
      </c>
      <c r="C1633" s="43"/>
      <c r="D1633" s="44"/>
      <c r="E1633" s="44"/>
      <c r="F1633" s="35">
        <f t="shared" si="3415"/>
        <v>0</v>
      </c>
      <c r="G1633" s="35">
        <f t="shared" si="3416"/>
        <v>0</v>
      </c>
      <c r="H1633" s="35">
        <f t="shared" si="3263"/>
        <v>0</v>
      </c>
      <c r="I1633" s="21">
        <f t="shared" si="3464"/>
        <v>28</v>
      </c>
      <c r="J1633" s="37">
        <f t="shared" ref="J1633:K1633" si="3481">MAX(N1633,P1633,R1633,T1633,V1633,X1633,Z1633,AB1633,AD1633)</f>
        <v>288.36</v>
      </c>
      <c r="K1633" s="37">
        <f t="shared" si="3481"/>
        <v>369</v>
      </c>
      <c r="L1633" s="38">
        <f t="shared" ref="L1633:M1633" si="3482">MIN(N1633,P1633,R1633,T1633,V1633,X1633,Z1633,AB1633,AD1633)</f>
        <v>288.36</v>
      </c>
      <c r="M1633" s="38">
        <f t="shared" si="3482"/>
        <v>369</v>
      </c>
      <c r="N1633" s="38">
        <f t="shared" si="3430"/>
        <v>288.36</v>
      </c>
      <c r="O1633" s="38">
        <f t="shared" si="3431"/>
        <v>369</v>
      </c>
      <c r="P1633" s="39"/>
      <c r="Q1633" s="39"/>
      <c r="R1633" s="39"/>
      <c r="S1633" s="39"/>
      <c r="T1633" s="39"/>
      <c r="U1633" s="39"/>
      <c r="V1633" s="39"/>
      <c r="W1633" s="39"/>
      <c r="X1633" s="39"/>
      <c r="Y1633" s="39"/>
      <c r="Z1633" s="39"/>
      <c r="AA1633" s="39"/>
      <c r="AB1633" s="39"/>
      <c r="AC1633" s="39"/>
      <c r="AD1633" s="40"/>
      <c r="AE1633" s="40"/>
      <c r="AF1633" s="41">
        <f t="shared" si="3296"/>
        <v>0</v>
      </c>
      <c r="AG1633" s="42"/>
    </row>
    <row r="1634" spans="1:33" ht="13.8">
      <c r="A1634" s="30" t="s">
        <v>6473</v>
      </c>
      <c r="B1634" s="30" t="s">
        <v>6474</v>
      </c>
      <c r="C1634" s="43"/>
      <c r="D1634" s="44"/>
      <c r="E1634" s="44"/>
      <c r="F1634" s="35">
        <f t="shared" si="3415"/>
        <v>0</v>
      </c>
      <c r="G1634" s="35">
        <f t="shared" si="3416"/>
        <v>0</v>
      </c>
      <c r="H1634" s="35">
        <f t="shared" si="3263"/>
        <v>0</v>
      </c>
      <c r="I1634" s="21">
        <f t="shared" si="3464"/>
        <v>28</v>
      </c>
      <c r="J1634" s="37">
        <f t="shared" ref="J1634:K1634" si="3483">MAX(N1634,P1634,R1634,T1634,V1634,X1634,Z1634,AB1634,AD1634)</f>
        <v>217.87</v>
      </c>
      <c r="K1634" s="37">
        <f t="shared" si="3483"/>
        <v>279</v>
      </c>
      <c r="L1634" s="38">
        <f t="shared" ref="L1634:M1634" si="3484">MIN(N1634,P1634,R1634,T1634,V1634,X1634,Z1634,AB1634,AD1634)</f>
        <v>217.87</v>
      </c>
      <c r="M1634" s="38">
        <f t="shared" si="3484"/>
        <v>279</v>
      </c>
      <c r="N1634" s="38">
        <f t="shared" si="3430"/>
        <v>217.87</v>
      </c>
      <c r="O1634" s="38">
        <f t="shared" si="3431"/>
        <v>279</v>
      </c>
      <c r="P1634" s="39"/>
      <c r="Q1634" s="39"/>
      <c r="R1634" s="39"/>
      <c r="S1634" s="39"/>
      <c r="T1634" s="39"/>
      <c r="U1634" s="39"/>
      <c r="V1634" s="39"/>
      <c r="W1634" s="39"/>
      <c r="X1634" s="39"/>
      <c r="Y1634" s="39"/>
      <c r="Z1634" s="39"/>
      <c r="AA1634" s="39"/>
      <c r="AB1634" s="39"/>
      <c r="AC1634" s="39"/>
      <c r="AD1634" s="40"/>
      <c r="AE1634" s="40"/>
      <c r="AF1634" s="41">
        <f t="shared" si="3296"/>
        <v>0</v>
      </c>
      <c r="AG1634" s="42"/>
    </row>
    <row r="1635" spans="1:33" ht="13.8">
      <c r="A1635" s="30" t="s">
        <v>6475</v>
      </c>
      <c r="B1635" s="30" t="s">
        <v>6476</v>
      </c>
      <c r="C1635" s="43"/>
      <c r="D1635" s="44"/>
      <c r="E1635" s="44"/>
      <c r="F1635" s="35">
        <f t="shared" si="3415"/>
        <v>0</v>
      </c>
      <c r="G1635" s="35">
        <f t="shared" si="3416"/>
        <v>0</v>
      </c>
      <c r="H1635" s="35">
        <f t="shared" si="3263"/>
        <v>0</v>
      </c>
      <c r="I1635" s="21">
        <f t="shared" si="3464"/>
        <v>28</v>
      </c>
      <c r="J1635" s="37">
        <f t="shared" ref="J1635:K1635" si="3485">MAX(N1635,P1635,R1635,T1635,V1635,X1635,Z1635,AB1635,AD1635)</f>
        <v>275.54000000000002</v>
      </c>
      <c r="K1635" s="37">
        <f t="shared" si="3485"/>
        <v>353</v>
      </c>
      <c r="L1635" s="38">
        <f t="shared" ref="L1635:M1635" si="3486">MIN(N1635,P1635,R1635,T1635,V1635,X1635,Z1635,AB1635,AD1635)</f>
        <v>275.54000000000002</v>
      </c>
      <c r="M1635" s="38">
        <f t="shared" si="3486"/>
        <v>353</v>
      </c>
      <c r="N1635" s="38">
        <f t="shared" si="3430"/>
        <v>275.54000000000002</v>
      </c>
      <c r="O1635" s="38">
        <f t="shared" si="3431"/>
        <v>353</v>
      </c>
      <c r="P1635" s="39"/>
      <c r="Q1635" s="39"/>
      <c r="R1635" s="39"/>
      <c r="S1635" s="39"/>
      <c r="T1635" s="39"/>
      <c r="U1635" s="39"/>
      <c r="V1635" s="39"/>
      <c r="W1635" s="39"/>
      <c r="X1635" s="39"/>
      <c r="Y1635" s="39"/>
      <c r="Z1635" s="39"/>
      <c r="AA1635" s="39"/>
      <c r="AB1635" s="39"/>
      <c r="AC1635" s="39"/>
      <c r="AD1635" s="40"/>
      <c r="AE1635" s="40"/>
      <c r="AF1635" s="41">
        <f t="shared" si="3296"/>
        <v>0</v>
      </c>
      <c r="AG1635" s="42"/>
    </row>
    <row r="1636" spans="1:33" ht="13.8">
      <c r="A1636" s="30" t="s">
        <v>6477</v>
      </c>
      <c r="B1636" s="30" t="s">
        <v>6478</v>
      </c>
      <c r="C1636" s="43"/>
      <c r="D1636" s="44"/>
      <c r="E1636" s="44"/>
      <c r="F1636" s="35">
        <f t="shared" si="3415"/>
        <v>0</v>
      </c>
      <c r="G1636" s="35">
        <f t="shared" si="3416"/>
        <v>0</v>
      </c>
      <c r="H1636" s="35">
        <f t="shared" si="3263"/>
        <v>0</v>
      </c>
      <c r="I1636" s="21">
        <f t="shared" si="3464"/>
        <v>28</v>
      </c>
      <c r="J1636" s="37">
        <f t="shared" ref="J1636:K1636" si="3487">MAX(N1636,P1636,R1636,T1636,V1636,X1636,Z1636,AB1636,AD1636)</f>
        <v>416.52</v>
      </c>
      <c r="K1636" s="37">
        <f t="shared" si="3487"/>
        <v>533</v>
      </c>
      <c r="L1636" s="38">
        <f t="shared" ref="L1636:M1636" si="3488">MIN(N1636,P1636,R1636,T1636,V1636,X1636,Z1636,AB1636,AD1636)</f>
        <v>416.52</v>
      </c>
      <c r="M1636" s="38">
        <f t="shared" si="3488"/>
        <v>533</v>
      </c>
      <c r="N1636" s="38">
        <f t="shared" si="3430"/>
        <v>416.52</v>
      </c>
      <c r="O1636" s="38">
        <f t="shared" si="3431"/>
        <v>533</v>
      </c>
      <c r="P1636" s="39"/>
      <c r="Q1636" s="39"/>
      <c r="R1636" s="39"/>
      <c r="S1636" s="39"/>
      <c r="T1636" s="39"/>
      <c r="U1636" s="39"/>
      <c r="V1636" s="39"/>
      <c r="W1636" s="39"/>
      <c r="X1636" s="39"/>
      <c r="Y1636" s="39"/>
      <c r="Z1636" s="39"/>
      <c r="AA1636" s="39"/>
      <c r="AB1636" s="39"/>
      <c r="AC1636" s="39"/>
      <c r="AD1636" s="40"/>
      <c r="AE1636" s="40"/>
      <c r="AF1636" s="41">
        <f t="shared" si="3296"/>
        <v>0</v>
      </c>
      <c r="AG1636" s="42"/>
    </row>
    <row r="1637" spans="1:33" ht="13.8">
      <c r="A1637" s="30" t="s">
        <v>6479</v>
      </c>
      <c r="B1637" s="30" t="s">
        <v>6480</v>
      </c>
      <c r="C1637" s="43"/>
      <c r="D1637" s="44"/>
      <c r="E1637" s="44"/>
      <c r="F1637" s="35">
        <f t="shared" si="3415"/>
        <v>0</v>
      </c>
      <c r="G1637" s="35">
        <f t="shared" si="3416"/>
        <v>0</v>
      </c>
      <c r="H1637" s="35">
        <f t="shared" si="3263"/>
        <v>0</v>
      </c>
      <c r="I1637" s="21">
        <f t="shared" si="3464"/>
        <v>28</v>
      </c>
      <c r="J1637" s="37">
        <f t="shared" ref="J1637:K1637" si="3489">MAX(N1637,P1637,R1637,T1637,V1637,X1637,Z1637,AB1637,AD1637)</f>
        <v>416.52</v>
      </c>
      <c r="K1637" s="37">
        <f t="shared" si="3489"/>
        <v>533</v>
      </c>
      <c r="L1637" s="38">
        <f t="shared" ref="L1637:M1637" si="3490">MIN(N1637,P1637,R1637,T1637,V1637,X1637,Z1637,AB1637,AD1637)</f>
        <v>416.52</v>
      </c>
      <c r="M1637" s="38">
        <f t="shared" si="3490"/>
        <v>533</v>
      </c>
      <c r="N1637" s="38">
        <f t="shared" si="3430"/>
        <v>416.52</v>
      </c>
      <c r="O1637" s="38">
        <f t="shared" si="3431"/>
        <v>533</v>
      </c>
      <c r="P1637" s="39"/>
      <c r="Q1637" s="39"/>
      <c r="R1637" s="39"/>
      <c r="S1637" s="39"/>
      <c r="T1637" s="39"/>
      <c r="U1637" s="39"/>
      <c r="V1637" s="39"/>
      <c r="W1637" s="39"/>
      <c r="X1637" s="39"/>
      <c r="Y1637" s="39"/>
      <c r="Z1637" s="39"/>
      <c r="AA1637" s="39"/>
      <c r="AB1637" s="39"/>
      <c r="AC1637" s="39"/>
      <c r="AD1637" s="40"/>
      <c r="AE1637" s="40"/>
      <c r="AF1637" s="41">
        <f t="shared" si="3296"/>
        <v>0</v>
      </c>
      <c r="AG1637" s="42"/>
    </row>
    <row r="1638" spans="1:33" ht="13.8">
      <c r="A1638" s="30" t="s">
        <v>6481</v>
      </c>
      <c r="B1638" s="30" t="s">
        <v>6482</v>
      </c>
      <c r="C1638" s="43"/>
      <c r="D1638" s="44"/>
      <c r="E1638" s="44"/>
      <c r="F1638" s="35">
        <f t="shared" si="3415"/>
        <v>0</v>
      </c>
      <c r="G1638" s="35">
        <f t="shared" si="3416"/>
        <v>0</v>
      </c>
      <c r="H1638" s="35">
        <f t="shared" si="3263"/>
        <v>0</v>
      </c>
      <c r="I1638" s="21">
        <f t="shared" si="3464"/>
        <v>28</v>
      </c>
      <c r="J1638" s="37">
        <f t="shared" ref="J1638:K1638" si="3491">MAX(N1638,P1638,R1638,T1638,V1638,X1638,Z1638,AB1638,AD1638)</f>
        <v>121.75</v>
      </c>
      <c r="K1638" s="37">
        <f t="shared" si="3491"/>
        <v>156</v>
      </c>
      <c r="L1638" s="38">
        <f t="shared" ref="L1638:M1638" si="3492">MIN(N1638,P1638,R1638,T1638,V1638,X1638,Z1638,AB1638,AD1638)</f>
        <v>121.75</v>
      </c>
      <c r="M1638" s="38">
        <f t="shared" si="3492"/>
        <v>156</v>
      </c>
      <c r="N1638" s="38">
        <f t="shared" si="3430"/>
        <v>121.75</v>
      </c>
      <c r="O1638" s="38">
        <f t="shared" si="3431"/>
        <v>156</v>
      </c>
      <c r="P1638" s="39"/>
      <c r="Q1638" s="39"/>
      <c r="R1638" s="39"/>
      <c r="S1638" s="39"/>
      <c r="T1638" s="39"/>
      <c r="U1638" s="39"/>
      <c r="V1638" s="39"/>
      <c r="W1638" s="39"/>
      <c r="X1638" s="39"/>
      <c r="Y1638" s="39"/>
      <c r="Z1638" s="39"/>
      <c r="AA1638" s="39"/>
      <c r="AB1638" s="39"/>
      <c r="AC1638" s="39"/>
      <c r="AD1638" s="40"/>
      <c r="AE1638" s="40"/>
      <c r="AF1638" s="41">
        <f t="shared" si="3296"/>
        <v>0</v>
      </c>
      <c r="AG1638" s="42"/>
    </row>
    <row r="1639" spans="1:33" ht="13.8">
      <c r="A1639" s="30" t="s">
        <v>6483</v>
      </c>
      <c r="B1639" s="30" t="s">
        <v>6484</v>
      </c>
      <c r="C1639" s="43"/>
      <c r="D1639" s="44"/>
      <c r="E1639" s="44"/>
      <c r="F1639" s="35">
        <f t="shared" si="3415"/>
        <v>0</v>
      </c>
      <c r="G1639" s="35">
        <f t="shared" si="3416"/>
        <v>0</v>
      </c>
      <c r="H1639" s="35">
        <f t="shared" si="3263"/>
        <v>0</v>
      </c>
      <c r="I1639" s="21">
        <f t="shared" si="3464"/>
        <v>28</v>
      </c>
      <c r="J1639" s="37">
        <f t="shared" ref="J1639:K1639" si="3493">MAX(N1639,P1639,R1639,T1639,V1639,X1639,Z1639,AB1639,AD1639)</f>
        <v>121.75</v>
      </c>
      <c r="K1639" s="37">
        <f t="shared" si="3493"/>
        <v>156</v>
      </c>
      <c r="L1639" s="38">
        <f t="shared" ref="L1639:M1639" si="3494">MIN(N1639,P1639,R1639,T1639,V1639,X1639,Z1639,AB1639,AD1639)</f>
        <v>121.75</v>
      </c>
      <c r="M1639" s="38">
        <f t="shared" si="3494"/>
        <v>156</v>
      </c>
      <c r="N1639" s="38">
        <f t="shared" si="3430"/>
        <v>121.75</v>
      </c>
      <c r="O1639" s="38">
        <f t="shared" si="3431"/>
        <v>156</v>
      </c>
      <c r="P1639" s="39"/>
      <c r="Q1639" s="39"/>
      <c r="R1639" s="39"/>
      <c r="S1639" s="39"/>
      <c r="T1639" s="39"/>
      <c r="U1639" s="39"/>
      <c r="V1639" s="39"/>
      <c r="W1639" s="39"/>
      <c r="X1639" s="39"/>
      <c r="Y1639" s="39"/>
      <c r="Z1639" s="39"/>
      <c r="AA1639" s="39"/>
      <c r="AB1639" s="39"/>
      <c r="AC1639" s="39"/>
      <c r="AD1639" s="40"/>
      <c r="AE1639" s="40"/>
      <c r="AF1639" s="41">
        <f t="shared" si="3296"/>
        <v>0</v>
      </c>
      <c r="AG1639" s="42"/>
    </row>
    <row r="1640" spans="1:33" ht="27.6">
      <c r="A1640" s="30" t="s">
        <v>6485</v>
      </c>
      <c r="B1640" s="30" t="s">
        <v>6486</v>
      </c>
      <c r="C1640" s="43"/>
      <c r="D1640" s="44"/>
      <c r="E1640" s="44"/>
      <c r="F1640" s="35">
        <f t="shared" si="3415"/>
        <v>0</v>
      </c>
      <c r="G1640" s="35">
        <f t="shared" si="3416"/>
        <v>0</v>
      </c>
      <c r="H1640" s="35">
        <f t="shared" si="3263"/>
        <v>0</v>
      </c>
      <c r="I1640" s="21">
        <f t="shared" si="3464"/>
        <v>18</v>
      </c>
      <c r="J1640" s="37">
        <f t="shared" ref="J1640:K1640" si="3495">MAX(N1640,P1640,R1640,T1640,V1640,X1640,Z1640,AB1640,AD1640)</f>
        <v>62.98</v>
      </c>
      <c r="K1640" s="37">
        <f t="shared" si="3495"/>
        <v>74</v>
      </c>
      <c r="L1640" s="38">
        <f t="shared" ref="L1640:M1640" si="3496">MIN(N1640,P1640,R1640,T1640,V1640,X1640,Z1640,AB1640,AD1640)</f>
        <v>62.98</v>
      </c>
      <c r="M1640" s="38">
        <f t="shared" si="3496"/>
        <v>74</v>
      </c>
      <c r="N1640" s="38">
        <f t="shared" si="3430"/>
        <v>62.98</v>
      </c>
      <c r="O1640" s="38">
        <f t="shared" si="3431"/>
        <v>74</v>
      </c>
      <c r="P1640" s="39"/>
      <c r="Q1640" s="39"/>
      <c r="R1640" s="39"/>
      <c r="S1640" s="39"/>
      <c r="T1640" s="39"/>
      <c r="U1640" s="39"/>
      <c r="V1640" s="39"/>
      <c r="W1640" s="39"/>
      <c r="X1640" s="39"/>
      <c r="Y1640" s="39"/>
      <c r="Z1640" s="39"/>
      <c r="AA1640" s="39"/>
      <c r="AB1640" s="39"/>
      <c r="AC1640" s="39"/>
      <c r="AD1640" s="40"/>
      <c r="AE1640" s="40"/>
      <c r="AF1640" s="41">
        <f t="shared" si="3296"/>
        <v>0</v>
      </c>
      <c r="AG1640" s="42"/>
    </row>
    <row r="1641" spans="1:33" ht="13.8">
      <c r="A1641" s="30" t="s">
        <v>6487</v>
      </c>
      <c r="B1641" s="30" t="s">
        <v>6488</v>
      </c>
      <c r="C1641" s="43"/>
      <c r="D1641" s="44"/>
      <c r="E1641" s="44"/>
      <c r="F1641" s="35">
        <f t="shared" si="3415"/>
        <v>0</v>
      </c>
      <c r="G1641" s="35">
        <f t="shared" si="3416"/>
        <v>0</v>
      </c>
      <c r="H1641" s="35">
        <f t="shared" si="3263"/>
        <v>0</v>
      </c>
      <c r="I1641" s="21">
        <f t="shared" si="3464"/>
        <v>28</v>
      </c>
      <c r="J1641" s="37">
        <f t="shared" ref="J1641:K1641" si="3497">MAX(N1641,P1641,R1641,T1641,V1641,X1641,Z1641,AB1641,AD1641)</f>
        <v>416.52</v>
      </c>
      <c r="K1641" s="37">
        <f t="shared" si="3497"/>
        <v>533</v>
      </c>
      <c r="L1641" s="38">
        <f t="shared" ref="L1641:M1641" si="3498">MIN(N1641,P1641,R1641,T1641,V1641,X1641,Z1641,AB1641,AD1641)</f>
        <v>416.52</v>
      </c>
      <c r="M1641" s="38">
        <f t="shared" si="3498"/>
        <v>533</v>
      </c>
      <c r="N1641" s="38">
        <f t="shared" si="3430"/>
        <v>416.52</v>
      </c>
      <c r="O1641" s="38">
        <f t="shared" si="3431"/>
        <v>533</v>
      </c>
      <c r="P1641" s="39"/>
      <c r="Q1641" s="39"/>
      <c r="R1641" s="39"/>
      <c r="S1641" s="39"/>
      <c r="T1641" s="39"/>
      <c r="U1641" s="39"/>
      <c r="V1641" s="39"/>
      <c r="W1641" s="39"/>
      <c r="X1641" s="39"/>
      <c r="Y1641" s="39"/>
      <c r="Z1641" s="39"/>
      <c r="AA1641" s="39"/>
      <c r="AB1641" s="39"/>
      <c r="AC1641" s="39"/>
      <c r="AD1641" s="40"/>
      <c r="AE1641" s="40"/>
      <c r="AF1641" s="41">
        <f t="shared" si="3296"/>
        <v>0</v>
      </c>
      <c r="AG1641" s="42"/>
    </row>
    <row r="1642" spans="1:33" ht="13.8">
      <c r="A1642" s="30" t="s">
        <v>6489</v>
      </c>
      <c r="B1642" s="30" t="s">
        <v>6490</v>
      </c>
      <c r="C1642" s="43"/>
      <c r="D1642" s="44"/>
      <c r="E1642" s="44"/>
      <c r="F1642" s="35">
        <f t="shared" si="3415"/>
        <v>0</v>
      </c>
      <c r="G1642" s="35">
        <f t="shared" si="3416"/>
        <v>0</v>
      </c>
      <c r="H1642" s="35">
        <f t="shared" si="3263"/>
        <v>0</v>
      </c>
      <c r="I1642" s="21">
        <f t="shared" si="3464"/>
        <v>28</v>
      </c>
      <c r="J1642" s="37">
        <f t="shared" ref="J1642:K1642" si="3499">MAX(N1642,P1642,R1642,T1642,V1642,X1642,Z1642,AB1642,AD1642)</f>
        <v>115.34</v>
      </c>
      <c r="K1642" s="37">
        <f t="shared" si="3499"/>
        <v>148</v>
      </c>
      <c r="L1642" s="38">
        <f t="shared" ref="L1642:M1642" si="3500">MIN(N1642,P1642,R1642,T1642,V1642,X1642,Z1642,AB1642,AD1642)</f>
        <v>115.34</v>
      </c>
      <c r="M1642" s="38">
        <f t="shared" si="3500"/>
        <v>148</v>
      </c>
      <c r="N1642" s="38">
        <f t="shared" si="3430"/>
        <v>115.34</v>
      </c>
      <c r="O1642" s="38">
        <f t="shared" si="3431"/>
        <v>148</v>
      </c>
      <c r="P1642" s="39"/>
      <c r="Q1642" s="39"/>
      <c r="R1642" s="39"/>
      <c r="S1642" s="39"/>
      <c r="T1642" s="39"/>
      <c r="U1642" s="39"/>
      <c r="V1642" s="39"/>
      <c r="W1642" s="39"/>
      <c r="X1642" s="39"/>
      <c r="Y1642" s="39"/>
      <c r="Z1642" s="39"/>
      <c r="AA1642" s="39"/>
      <c r="AB1642" s="39"/>
      <c r="AC1642" s="39"/>
      <c r="AD1642" s="40"/>
      <c r="AE1642" s="40"/>
      <c r="AF1642" s="41">
        <f t="shared" si="3296"/>
        <v>0</v>
      </c>
      <c r="AG1642" s="42"/>
    </row>
    <row r="1643" spans="1:33" ht="27.6">
      <c r="A1643" s="30" t="s">
        <v>91</v>
      </c>
      <c r="B1643" s="30" t="s">
        <v>895</v>
      </c>
      <c r="C1643" s="43"/>
      <c r="D1643" s="44">
        <v>2</v>
      </c>
      <c r="E1643" s="44">
        <v>3</v>
      </c>
      <c r="F1643" s="35">
        <f t="shared" si="3415"/>
        <v>10</v>
      </c>
      <c r="G1643" s="35">
        <f t="shared" si="3416"/>
        <v>10</v>
      </c>
      <c r="H1643" s="35">
        <f t="shared" si="3263"/>
        <v>3</v>
      </c>
      <c r="I1643" s="17">
        <v>18</v>
      </c>
      <c r="J1643" s="37">
        <f t="shared" ref="J1643:K1643" si="3501">MAX(N1643,P1643,R1643,T1643,V1643,X1643,Z1643,AB1643,AD1643)</f>
        <v>118</v>
      </c>
      <c r="K1643" s="182">
        <f t="shared" si="3501"/>
        <v>152</v>
      </c>
      <c r="L1643" s="38">
        <f t="shared" ref="L1643:M1643" si="3502">MIN(N1643,P1643,R1643,T1643,V1643,X1643,Z1643,AB1643,AD1643)</f>
        <v>118</v>
      </c>
      <c r="M1643" s="38">
        <f t="shared" si="3502"/>
        <v>140</v>
      </c>
      <c r="N1643" s="38">
        <f t="shared" si="3430"/>
        <v>118</v>
      </c>
      <c r="O1643" s="38">
        <f t="shared" si="3431"/>
        <v>152</v>
      </c>
      <c r="P1643" s="39">
        <f>VLOOKUP(A1643,MagnusNeo,9,FALSE)</f>
        <v>118</v>
      </c>
      <c r="Q1643" s="39">
        <f>VLOOKUP(A1643,MagnusNeo,11,FALSE)</f>
        <v>140</v>
      </c>
      <c r="R1643" s="39">
        <f>VLOOKUP(A1643,Primus,9,FALSE)</f>
        <v>118</v>
      </c>
      <c r="S1643" s="39">
        <f>VLOOKUP(A1643,Primus,11,FALSE)</f>
        <v>140</v>
      </c>
      <c r="T1643" s="39">
        <f>VLOOKUP(A1643,Magnus,9,FALSE)</f>
        <v>118</v>
      </c>
      <c r="U1643" s="39">
        <f>VLOOKUP(A1643,Magnus,11,FALSE)</f>
        <v>140</v>
      </c>
      <c r="V1643" s="39"/>
      <c r="W1643" s="39"/>
      <c r="X1643" s="39"/>
      <c r="Y1643" s="39"/>
      <c r="Z1643" s="39"/>
      <c r="AA1643" s="39"/>
      <c r="AB1643" s="39"/>
      <c r="AC1643" s="39"/>
      <c r="AD1643" s="40"/>
      <c r="AE1643" s="40"/>
      <c r="AF1643" s="41">
        <f t="shared" si="3296"/>
        <v>-1</v>
      </c>
      <c r="AG1643" s="42"/>
    </row>
    <row r="1644" spans="1:33" ht="13.8">
      <c r="A1644" s="30" t="s">
        <v>6491</v>
      </c>
      <c r="B1644" s="30" t="s">
        <v>6492</v>
      </c>
      <c r="C1644" s="43"/>
      <c r="D1644" s="44"/>
      <c r="E1644" s="44"/>
      <c r="F1644" s="35">
        <f t="shared" si="3415"/>
        <v>0</v>
      </c>
      <c r="G1644" s="35">
        <f t="shared" si="3416"/>
        <v>0</v>
      </c>
      <c r="H1644" s="35">
        <f t="shared" si="3263"/>
        <v>0</v>
      </c>
      <c r="I1644" s="21">
        <f>VLOOKUP(A1644,Old_Inventory,9,FALSE)</f>
        <v>28</v>
      </c>
      <c r="J1644" s="37">
        <f t="shared" ref="J1644:K1644" si="3503">MAX(N1644,P1644,R1644,T1644,V1644,X1644,Z1644,AB1644,AD1644)</f>
        <v>6.41</v>
      </c>
      <c r="K1644" s="37">
        <f t="shared" si="3503"/>
        <v>8</v>
      </c>
      <c r="L1644" s="38">
        <f t="shared" ref="L1644:M1644" si="3504">MIN(N1644,P1644,R1644,T1644,V1644,X1644,Z1644,AB1644,AD1644)</f>
        <v>6.41</v>
      </c>
      <c r="M1644" s="38">
        <f t="shared" si="3504"/>
        <v>8</v>
      </c>
      <c r="N1644" s="38">
        <f t="shared" si="3430"/>
        <v>6.41</v>
      </c>
      <c r="O1644" s="38">
        <f t="shared" si="3431"/>
        <v>8</v>
      </c>
      <c r="P1644" s="39"/>
      <c r="Q1644" s="39"/>
      <c r="R1644" s="39"/>
      <c r="S1644" s="39"/>
      <c r="T1644" s="39"/>
      <c r="U1644" s="39"/>
      <c r="V1644" s="39"/>
      <c r="W1644" s="39"/>
      <c r="X1644" s="39"/>
      <c r="Y1644" s="39"/>
      <c r="Z1644" s="39"/>
      <c r="AA1644" s="39"/>
      <c r="AB1644" s="39"/>
      <c r="AC1644" s="39"/>
      <c r="AD1644" s="40"/>
      <c r="AE1644" s="40"/>
      <c r="AF1644" s="41">
        <f t="shared" si="3296"/>
        <v>0</v>
      </c>
      <c r="AG1644" s="42"/>
    </row>
    <row r="1645" spans="1:33" ht="13.8">
      <c r="A1645" s="30" t="s">
        <v>554</v>
      </c>
      <c r="B1645" s="30" t="s">
        <v>901</v>
      </c>
      <c r="C1645" s="43"/>
      <c r="D1645" s="44"/>
      <c r="E1645" s="44"/>
      <c r="F1645" s="35">
        <f t="shared" si="3415"/>
        <v>10</v>
      </c>
      <c r="G1645" s="35">
        <f t="shared" si="3416"/>
        <v>1</v>
      </c>
      <c r="H1645" s="35">
        <f t="shared" si="3263"/>
        <v>9</v>
      </c>
      <c r="I1645" s="17">
        <v>18</v>
      </c>
      <c r="J1645" s="37">
        <f t="shared" ref="J1645:K1645" si="3505">MAX(N1645,P1645,R1645,T1645,V1645,X1645,Z1645,AB1645,AD1645)</f>
        <v>61</v>
      </c>
      <c r="K1645" s="37">
        <f t="shared" si="3505"/>
        <v>78</v>
      </c>
      <c r="L1645" s="38">
        <f t="shared" ref="L1645:M1645" si="3506">MIN(N1645,P1645,R1645,T1645,V1645,X1645,Z1645,AB1645,AD1645)</f>
        <v>61</v>
      </c>
      <c r="M1645" s="38">
        <f t="shared" si="3506"/>
        <v>72</v>
      </c>
      <c r="N1645" s="38">
        <f t="shared" si="3430"/>
        <v>61</v>
      </c>
      <c r="O1645" s="38">
        <f t="shared" si="3431"/>
        <v>78</v>
      </c>
      <c r="P1645" s="39"/>
      <c r="Q1645" s="39"/>
      <c r="R1645" s="39"/>
      <c r="S1645" s="39"/>
      <c r="T1645" s="39">
        <f>VLOOKUP(A1645,Magnus,9,FALSE)</f>
        <v>61</v>
      </c>
      <c r="U1645" s="39">
        <f>VLOOKUP(A1645,Magnus,11,FALSE)</f>
        <v>72</v>
      </c>
      <c r="V1645" s="39"/>
      <c r="W1645" s="39"/>
      <c r="X1645" s="39"/>
      <c r="Y1645" s="39"/>
      <c r="Z1645" s="39"/>
      <c r="AA1645" s="39"/>
      <c r="AB1645" s="39"/>
      <c r="AC1645" s="39"/>
      <c r="AD1645" s="40"/>
      <c r="AE1645" s="40"/>
      <c r="AF1645" s="41">
        <f t="shared" si="3296"/>
        <v>-9</v>
      </c>
      <c r="AG1645" s="42"/>
    </row>
    <row r="1646" spans="1:33" ht="27.6">
      <c r="A1646" s="30" t="s">
        <v>6493</v>
      </c>
      <c r="B1646" s="30" t="s">
        <v>6494</v>
      </c>
      <c r="C1646" s="43"/>
      <c r="D1646" s="44"/>
      <c r="E1646" s="44"/>
      <c r="F1646" s="35">
        <f t="shared" si="3415"/>
        <v>0</v>
      </c>
      <c r="G1646" s="35">
        <f t="shared" si="3416"/>
        <v>0</v>
      </c>
      <c r="H1646" s="35">
        <f t="shared" si="3263"/>
        <v>0</v>
      </c>
      <c r="I1646" s="21">
        <f>VLOOKUP(A1646,Old_Inventory,9,FALSE)</f>
        <v>18</v>
      </c>
      <c r="J1646" s="37">
        <f t="shared" ref="J1646:K1646" si="3507">MAX(N1646,P1646,R1646,T1646,V1646,X1646,Z1646,AB1646,AD1646)</f>
        <v>163.75</v>
      </c>
      <c r="K1646" s="37">
        <f t="shared" si="3507"/>
        <v>193</v>
      </c>
      <c r="L1646" s="38">
        <f t="shared" ref="L1646:M1646" si="3508">MIN(N1646,P1646,R1646,T1646,V1646,X1646,Z1646,AB1646,AD1646)</f>
        <v>163.75</v>
      </c>
      <c r="M1646" s="38">
        <f t="shared" si="3508"/>
        <v>193</v>
      </c>
      <c r="N1646" s="38">
        <f t="shared" si="3430"/>
        <v>163.75</v>
      </c>
      <c r="O1646" s="38">
        <f t="shared" si="3431"/>
        <v>193</v>
      </c>
      <c r="P1646" s="39"/>
      <c r="Q1646" s="39"/>
      <c r="R1646" s="39"/>
      <c r="S1646" s="39"/>
      <c r="T1646" s="39"/>
      <c r="U1646" s="39"/>
      <c r="V1646" s="39"/>
      <c r="W1646" s="39"/>
      <c r="X1646" s="39"/>
      <c r="Y1646" s="39"/>
      <c r="Z1646" s="39"/>
      <c r="AA1646" s="39"/>
      <c r="AB1646" s="39"/>
      <c r="AC1646" s="39"/>
      <c r="AD1646" s="40"/>
      <c r="AE1646" s="40"/>
      <c r="AF1646" s="41">
        <f t="shared" si="3296"/>
        <v>0</v>
      </c>
      <c r="AG1646" s="42"/>
    </row>
    <row r="1647" spans="1:33" ht="13.8">
      <c r="A1647" s="30" t="s">
        <v>6495</v>
      </c>
      <c r="B1647" s="30" t="s">
        <v>6496</v>
      </c>
      <c r="C1647" s="43"/>
      <c r="D1647" s="44"/>
      <c r="E1647" s="44"/>
      <c r="F1647" s="35">
        <f t="shared" si="3415"/>
        <v>0</v>
      </c>
      <c r="G1647" s="35">
        <f t="shared" si="3416"/>
        <v>0</v>
      </c>
      <c r="H1647" s="35">
        <f t="shared" si="3263"/>
        <v>0</v>
      </c>
      <c r="I1647" s="21">
        <f>VLOOKUP(A1647,Old_Inventory,9,FALSE)</f>
        <v>18</v>
      </c>
      <c r="J1647" s="37">
        <f t="shared" ref="J1647:K1647" si="3509">MAX(N1647,P1647,R1647,T1647,V1647,X1647,Z1647,AB1647,AD1647)</f>
        <v>88.17</v>
      </c>
      <c r="K1647" s="37">
        <f t="shared" si="3509"/>
        <v>104</v>
      </c>
      <c r="L1647" s="38">
        <f t="shared" ref="L1647:M1647" si="3510">MIN(N1647,P1647,R1647,T1647,V1647,X1647,Z1647,AB1647,AD1647)</f>
        <v>88.17</v>
      </c>
      <c r="M1647" s="38">
        <f t="shared" si="3510"/>
        <v>104</v>
      </c>
      <c r="N1647" s="38">
        <f t="shared" si="3430"/>
        <v>88.17</v>
      </c>
      <c r="O1647" s="38">
        <f t="shared" si="3431"/>
        <v>104</v>
      </c>
      <c r="P1647" s="39"/>
      <c r="Q1647" s="39"/>
      <c r="R1647" s="39"/>
      <c r="S1647" s="39"/>
      <c r="T1647" s="39"/>
      <c r="U1647" s="39"/>
      <c r="V1647" s="39"/>
      <c r="W1647" s="39"/>
      <c r="X1647" s="39"/>
      <c r="Y1647" s="39"/>
      <c r="Z1647" s="39"/>
      <c r="AA1647" s="39"/>
      <c r="AB1647" s="39"/>
      <c r="AC1647" s="39"/>
      <c r="AD1647" s="40"/>
      <c r="AE1647" s="40"/>
      <c r="AF1647" s="41">
        <f t="shared" si="3296"/>
        <v>0</v>
      </c>
      <c r="AG1647" s="42"/>
    </row>
    <row r="1648" spans="1:33" ht="13.8">
      <c r="A1648" s="30" t="s">
        <v>2603</v>
      </c>
      <c r="B1648" s="30" t="s">
        <v>2604</v>
      </c>
      <c r="C1648" s="43"/>
      <c r="D1648" s="44"/>
      <c r="E1648" s="44"/>
      <c r="F1648" s="35">
        <f t="shared" si="3415"/>
        <v>0</v>
      </c>
      <c r="G1648" s="35">
        <f t="shared" si="3416"/>
        <v>0</v>
      </c>
      <c r="H1648" s="35">
        <f t="shared" si="3263"/>
        <v>0</v>
      </c>
      <c r="I1648" s="17">
        <v>18</v>
      </c>
      <c r="J1648" s="37">
        <f t="shared" ref="J1648:K1648" si="3511">MAX(N1648,P1648,R1648,T1648,V1648,X1648,Z1648,AB1648,AD1648)</f>
        <v>8</v>
      </c>
      <c r="K1648" s="37">
        <f t="shared" si="3511"/>
        <v>10</v>
      </c>
      <c r="L1648" s="38">
        <f t="shared" ref="L1648:M1648" si="3512">MIN(N1648,P1648,R1648,T1648,V1648,X1648,Z1648,AB1648,AD1648)</f>
        <v>7</v>
      </c>
      <c r="M1648" s="38">
        <f t="shared" si="3512"/>
        <v>9</v>
      </c>
      <c r="N1648" s="38">
        <f t="shared" si="3430"/>
        <v>7</v>
      </c>
      <c r="O1648" s="38">
        <f t="shared" si="3431"/>
        <v>9</v>
      </c>
      <c r="P1648" s="39"/>
      <c r="Q1648" s="39"/>
      <c r="R1648" s="39"/>
      <c r="S1648" s="39"/>
      <c r="T1648" s="39">
        <f>VLOOKUP(A1648,Magnus,9,FALSE)</f>
        <v>8</v>
      </c>
      <c r="U1648" s="39">
        <f>VLOOKUP(A1648,Magnus,11,FALSE)</f>
        <v>10</v>
      </c>
      <c r="V1648" s="39"/>
      <c r="W1648" s="39"/>
      <c r="X1648" s="39">
        <f>VLOOKUP(A1648,Zeal,9,FALSE)</f>
        <v>8</v>
      </c>
      <c r="Y1648" s="39">
        <f>VLOOKUP(A1648,Zeal,11,FALSE)</f>
        <v>10</v>
      </c>
      <c r="Z1648" s="39"/>
      <c r="AA1648" s="39"/>
      <c r="AB1648" s="39"/>
      <c r="AC1648" s="39"/>
      <c r="AD1648" s="40"/>
      <c r="AE1648" s="40"/>
      <c r="AF1648" s="41">
        <f t="shared" si="3296"/>
        <v>0</v>
      </c>
      <c r="AG1648" s="42"/>
    </row>
    <row r="1649" spans="1:33" ht="13.8">
      <c r="A1649" s="30" t="s">
        <v>6497</v>
      </c>
      <c r="B1649" s="30" t="s">
        <v>6498</v>
      </c>
      <c r="C1649" s="43"/>
      <c r="D1649" s="44"/>
      <c r="E1649" s="44"/>
      <c r="F1649" s="35">
        <f t="shared" si="3415"/>
        <v>0</v>
      </c>
      <c r="G1649" s="35">
        <f t="shared" si="3416"/>
        <v>0</v>
      </c>
      <c r="H1649" s="35">
        <f t="shared" si="3263"/>
        <v>0</v>
      </c>
      <c r="I1649" s="21">
        <f>VLOOKUP(A1649,Old_Inventory,9,FALSE)</f>
        <v>18</v>
      </c>
      <c r="J1649" s="37">
        <f t="shared" ref="J1649:K1649" si="3513">MAX(N1649,P1649,R1649,T1649,V1649,X1649,Z1649,AB1649,AD1649)</f>
        <v>503.84</v>
      </c>
      <c r="K1649" s="37">
        <f t="shared" si="3513"/>
        <v>595</v>
      </c>
      <c r="L1649" s="38">
        <f t="shared" ref="L1649:M1649" si="3514">MIN(N1649,P1649,R1649,T1649,V1649,X1649,Z1649,AB1649,AD1649)</f>
        <v>503.84</v>
      </c>
      <c r="M1649" s="38">
        <f t="shared" si="3514"/>
        <v>595</v>
      </c>
      <c r="N1649" s="38">
        <f t="shared" si="3430"/>
        <v>503.84</v>
      </c>
      <c r="O1649" s="38">
        <f t="shared" si="3431"/>
        <v>595</v>
      </c>
      <c r="P1649" s="39"/>
      <c r="Q1649" s="39"/>
      <c r="R1649" s="39"/>
      <c r="S1649" s="39"/>
      <c r="T1649" s="39"/>
      <c r="U1649" s="39"/>
      <c r="V1649" s="39"/>
      <c r="W1649" s="39"/>
      <c r="X1649" s="39"/>
      <c r="Y1649" s="39"/>
      <c r="Z1649" s="39"/>
      <c r="AA1649" s="39"/>
      <c r="AB1649" s="39"/>
      <c r="AC1649" s="39"/>
      <c r="AD1649" s="40"/>
      <c r="AE1649" s="40"/>
      <c r="AF1649" s="41">
        <f t="shared" si="3296"/>
        <v>0</v>
      </c>
      <c r="AG1649" s="42"/>
    </row>
    <row r="1650" spans="1:33" ht="13.8">
      <c r="A1650" s="30" t="s">
        <v>6499</v>
      </c>
      <c r="B1650" s="30" t="s">
        <v>6500</v>
      </c>
      <c r="C1650" s="43"/>
      <c r="D1650" s="44"/>
      <c r="E1650" s="44"/>
      <c r="F1650" s="35">
        <f t="shared" si="3415"/>
        <v>0</v>
      </c>
      <c r="G1650" s="35">
        <f t="shared" si="3416"/>
        <v>0</v>
      </c>
      <c r="H1650" s="35">
        <f t="shared" si="3263"/>
        <v>0</v>
      </c>
      <c r="I1650" s="21">
        <f>VLOOKUP(A1650,Old_Inventory,9,FALSE)</f>
        <v>18</v>
      </c>
      <c r="J1650" s="37">
        <f t="shared" ref="J1650:K1650" si="3515">MAX(N1650,P1650,R1650,T1650,V1650,X1650,Z1650,AB1650,AD1650)</f>
        <v>466.05</v>
      </c>
      <c r="K1650" s="37">
        <f t="shared" si="3515"/>
        <v>550</v>
      </c>
      <c r="L1650" s="38">
        <f t="shared" ref="L1650:M1650" si="3516">MIN(N1650,P1650,R1650,T1650,V1650,X1650,Z1650,AB1650,AD1650)</f>
        <v>466.05</v>
      </c>
      <c r="M1650" s="38">
        <f t="shared" si="3516"/>
        <v>550</v>
      </c>
      <c r="N1650" s="38">
        <f t="shared" si="3430"/>
        <v>466.05</v>
      </c>
      <c r="O1650" s="38">
        <f t="shared" si="3431"/>
        <v>550</v>
      </c>
      <c r="P1650" s="39"/>
      <c r="Q1650" s="39"/>
      <c r="R1650" s="39"/>
      <c r="S1650" s="39"/>
      <c r="T1650" s="39"/>
      <c r="U1650" s="39"/>
      <c r="V1650" s="39"/>
      <c r="W1650" s="39"/>
      <c r="X1650" s="39"/>
      <c r="Y1650" s="39"/>
      <c r="Z1650" s="39"/>
      <c r="AA1650" s="39"/>
      <c r="AB1650" s="39"/>
      <c r="AC1650" s="39"/>
      <c r="AD1650" s="40"/>
      <c r="AE1650" s="40"/>
      <c r="AF1650" s="41">
        <f t="shared" si="3296"/>
        <v>0</v>
      </c>
      <c r="AG1650" s="42"/>
    </row>
    <row r="1651" spans="1:33" ht="27.6">
      <c r="A1651" s="30" t="s">
        <v>6501</v>
      </c>
      <c r="B1651" s="30" t="s">
        <v>6502</v>
      </c>
      <c r="C1651" s="43"/>
      <c r="D1651" s="44"/>
      <c r="E1651" s="44"/>
      <c r="F1651" s="35">
        <f t="shared" si="3415"/>
        <v>0</v>
      </c>
      <c r="G1651" s="35">
        <f t="shared" si="3416"/>
        <v>0</v>
      </c>
      <c r="H1651" s="35">
        <f t="shared" si="3263"/>
        <v>0</v>
      </c>
      <c r="I1651" s="21">
        <f>VLOOKUP(A1651,Old_Inventory,9,FALSE)</f>
        <v>18</v>
      </c>
      <c r="J1651" s="37">
        <f t="shared" ref="J1651:K1651" si="3517">MAX(N1651,P1651,R1651,T1651,V1651,X1651,Z1651,AB1651,AD1651)</f>
        <v>151.15</v>
      </c>
      <c r="K1651" s="37">
        <f t="shared" si="3517"/>
        <v>178</v>
      </c>
      <c r="L1651" s="38">
        <f t="shared" ref="L1651:M1651" si="3518">MIN(N1651,P1651,R1651,T1651,V1651,X1651,Z1651,AB1651,AD1651)</f>
        <v>151.15</v>
      </c>
      <c r="M1651" s="38">
        <f t="shared" si="3518"/>
        <v>178</v>
      </c>
      <c r="N1651" s="38">
        <f t="shared" si="3430"/>
        <v>151.15</v>
      </c>
      <c r="O1651" s="38">
        <f t="shared" si="3431"/>
        <v>178</v>
      </c>
      <c r="P1651" s="39"/>
      <c r="Q1651" s="39"/>
      <c r="R1651" s="39"/>
      <c r="S1651" s="39"/>
      <c r="T1651" s="39"/>
      <c r="U1651" s="39"/>
      <c r="V1651" s="39"/>
      <c r="W1651" s="39"/>
      <c r="X1651" s="39"/>
      <c r="Y1651" s="39"/>
      <c r="Z1651" s="39"/>
      <c r="AA1651" s="39"/>
      <c r="AB1651" s="39"/>
      <c r="AC1651" s="39"/>
      <c r="AD1651" s="40"/>
      <c r="AE1651" s="40"/>
      <c r="AF1651" s="41">
        <f t="shared" si="3296"/>
        <v>0</v>
      </c>
      <c r="AG1651" s="42"/>
    </row>
    <row r="1652" spans="1:33" ht="13.8">
      <c r="A1652" s="30" t="s">
        <v>6503</v>
      </c>
      <c r="B1652" s="30" t="s">
        <v>6504</v>
      </c>
      <c r="C1652" s="43"/>
      <c r="D1652" s="44"/>
      <c r="E1652" s="44"/>
      <c r="F1652" s="35">
        <f t="shared" si="3415"/>
        <v>0</v>
      </c>
      <c r="G1652" s="35">
        <f t="shared" si="3416"/>
        <v>0</v>
      </c>
      <c r="H1652" s="35">
        <f t="shared" si="3263"/>
        <v>0</v>
      </c>
      <c r="I1652" s="21">
        <f>VLOOKUP(A1652,Old_Inventory,9,FALSE)</f>
        <v>18</v>
      </c>
      <c r="J1652" s="37">
        <f t="shared" ref="J1652:K1652" si="3519">MAX(N1652,P1652,R1652,T1652,V1652,X1652,Z1652,AB1652,AD1652)</f>
        <v>81.87</v>
      </c>
      <c r="K1652" s="37">
        <f t="shared" si="3519"/>
        <v>97</v>
      </c>
      <c r="L1652" s="38">
        <f t="shared" ref="L1652:M1652" si="3520">MIN(N1652,P1652,R1652,T1652,V1652,X1652,Z1652,AB1652,AD1652)</f>
        <v>81.87</v>
      </c>
      <c r="M1652" s="38">
        <f t="shared" si="3520"/>
        <v>97</v>
      </c>
      <c r="N1652" s="38">
        <f t="shared" si="3430"/>
        <v>81.87</v>
      </c>
      <c r="O1652" s="38">
        <f t="shared" si="3431"/>
        <v>97</v>
      </c>
      <c r="P1652" s="39"/>
      <c r="Q1652" s="39"/>
      <c r="R1652" s="39"/>
      <c r="S1652" s="39"/>
      <c r="T1652" s="39"/>
      <c r="U1652" s="39"/>
      <c r="V1652" s="39"/>
      <c r="W1652" s="39"/>
      <c r="X1652" s="39"/>
      <c r="Y1652" s="39"/>
      <c r="Z1652" s="39"/>
      <c r="AA1652" s="39"/>
      <c r="AB1652" s="39"/>
      <c r="AC1652" s="39"/>
      <c r="AD1652" s="40"/>
      <c r="AE1652" s="40"/>
      <c r="AF1652" s="41">
        <f t="shared" si="3296"/>
        <v>0</v>
      </c>
      <c r="AG1652" s="42"/>
    </row>
    <row r="1653" spans="1:33" ht="13.8">
      <c r="A1653" s="30" t="s">
        <v>6505</v>
      </c>
      <c r="B1653" s="30" t="s">
        <v>6506</v>
      </c>
      <c r="C1653" s="43"/>
      <c r="D1653" s="44"/>
      <c r="E1653" s="44"/>
      <c r="F1653" s="35">
        <f t="shared" si="3415"/>
        <v>0</v>
      </c>
      <c r="G1653" s="35">
        <f t="shared" si="3416"/>
        <v>0</v>
      </c>
      <c r="H1653" s="35">
        <f t="shared" si="3263"/>
        <v>0</v>
      </c>
      <c r="I1653" s="21">
        <f>VLOOKUP(A1653,Old_Inventory,9,FALSE)</f>
        <v>18</v>
      </c>
      <c r="J1653" s="37">
        <f t="shared" ref="J1653:K1653" si="3521">MAX(N1653,P1653,R1653,T1653,V1653,X1653,Z1653,AB1653,AD1653)</f>
        <v>25.19</v>
      </c>
      <c r="K1653" s="37">
        <f t="shared" si="3521"/>
        <v>30</v>
      </c>
      <c r="L1653" s="38">
        <f t="shared" ref="L1653:M1653" si="3522">MIN(N1653,P1653,R1653,T1653,V1653,X1653,Z1653,AB1653,AD1653)</f>
        <v>25.19</v>
      </c>
      <c r="M1653" s="38">
        <f t="shared" si="3522"/>
        <v>30</v>
      </c>
      <c r="N1653" s="38">
        <f t="shared" si="3430"/>
        <v>25.19</v>
      </c>
      <c r="O1653" s="38">
        <f t="shared" si="3431"/>
        <v>30</v>
      </c>
      <c r="P1653" s="39"/>
      <c r="Q1653" s="39"/>
      <c r="R1653" s="39"/>
      <c r="S1653" s="39"/>
      <c r="T1653" s="39"/>
      <c r="U1653" s="39"/>
      <c r="V1653" s="39"/>
      <c r="W1653" s="39"/>
      <c r="X1653" s="39"/>
      <c r="Y1653" s="39"/>
      <c r="Z1653" s="39"/>
      <c r="AA1653" s="39"/>
      <c r="AB1653" s="39"/>
      <c r="AC1653" s="39"/>
      <c r="AD1653" s="40"/>
      <c r="AE1653" s="40"/>
      <c r="AF1653" s="41">
        <f t="shared" si="3296"/>
        <v>0</v>
      </c>
      <c r="AG1653" s="42"/>
    </row>
    <row r="1654" spans="1:33" ht="13.8">
      <c r="A1654" s="30" t="s">
        <v>565</v>
      </c>
      <c r="B1654" s="30" t="s">
        <v>6507</v>
      </c>
      <c r="C1654" s="43"/>
      <c r="D1654" s="44">
        <v>2</v>
      </c>
      <c r="E1654" s="44">
        <v>2</v>
      </c>
      <c r="F1654" s="35">
        <f t="shared" si="3415"/>
        <v>8</v>
      </c>
      <c r="G1654" s="35">
        <f t="shared" si="3416"/>
        <v>8</v>
      </c>
      <c r="H1654" s="35">
        <f t="shared" si="3263"/>
        <v>2</v>
      </c>
      <c r="I1654" s="17">
        <v>18</v>
      </c>
      <c r="J1654" s="37">
        <f t="shared" ref="J1654:K1654" si="3523">MAX(N1654,P1654,R1654,T1654,V1654,X1654,Z1654,AB1654,AD1654)</f>
        <v>128.16</v>
      </c>
      <c r="K1654" s="37">
        <f t="shared" si="3523"/>
        <v>164</v>
      </c>
      <c r="L1654" s="38">
        <f t="shared" ref="L1654:M1654" si="3524">MIN(N1654,P1654,R1654,T1654,V1654,X1654,Z1654,AB1654,AD1654)</f>
        <v>82</v>
      </c>
      <c r="M1654" s="38">
        <f t="shared" si="3524"/>
        <v>97</v>
      </c>
      <c r="N1654" s="38">
        <f t="shared" si="3430"/>
        <v>128.16</v>
      </c>
      <c r="O1654" s="38">
        <f t="shared" si="3431"/>
        <v>164</v>
      </c>
      <c r="P1654" s="39">
        <f>VLOOKUP(A1654,MagnusNeo,9,FALSE)</f>
        <v>82</v>
      </c>
      <c r="Q1654" s="39">
        <f>VLOOKUP(A1654,MagnusNeo,11,FALSE)</f>
        <v>97</v>
      </c>
      <c r="R1654" s="39">
        <f>VLOOKUP(A1654,Primus,9,FALSE)</f>
        <v>82</v>
      </c>
      <c r="S1654" s="39">
        <f>VLOOKUP(A1654,Primus,11,FALSE)</f>
        <v>97</v>
      </c>
      <c r="T1654" s="39">
        <f t="shared" ref="T1654:T1661" si="3525">VLOOKUP(A1654,Magnus,9,FALSE)</f>
        <v>82</v>
      </c>
      <c r="U1654" s="39">
        <f t="shared" ref="U1654:U1661" si="3526">VLOOKUP(A1654,Magnus,11,FALSE)</f>
        <v>97</v>
      </c>
      <c r="V1654" s="39"/>
      <c r="W1654" s="39"/>
      <c r="X1654" s="39"/>
      <c r="Y1654" s="39"/>
      <c r="Z1654" s="39"/>
      <c r="AA1654" s="39"/>
      <c r="AB1654" s="39"/>
      <c r="AC1654" s="39"/>
      <c r="AD1654" s="40"/>
      <c r="AE1654" s="40"/>
      <c r="AF1654" s="41">
        <f t="shared" si="3296"/>
        <v>0</v>
      </c>
      <c r="AG1654" s="42"/>
    </row>
    <row r="1655" spans="1:33" ht="27.6">
      <c r="A1655" s="30" t="s">
        <v>406</v>
      </c>
      <c r="B1655" s="30" t="s">
        <v>6508</v>
      </c>
      <c r="C1655" s="43"/>
      <c r="D1655" s="44">
        <v>1</v>
      </c>
      <c r="E1655" s="44">
        <v>1</v>
      </c>
      <c r="F1655" s="35">
        <f t="shared" si="3415"/>
        <v>7</v>
      </c>
      <c r="G1655" s="35">
        <f t="shared" si="3416"/>
        <v>6</v>
      </c>
      <c r="H1655" s="35">
        <f t="shared" si="3263"/>
        <v>2</v>
      </c>
      <c r="I1655" s="17">
        <v>18</v>
      </c>
      <c r="J1655" s="37">
        <f t="shared" ref="J1655:K1655" si="3527">MAX(N1655,P1655,R1655,T1655,V1655,X1655,Z1655,AB1655,AD1655)</f>
        <v>83.3</v>
      </c>
      <c r="K1655" s="37">
        <f t="shared" si="3527"/>
        <v>107</v>
      </c>
      <c r="L1655" s="38">
        <f t="shared" ref="L1655:M1655" si="3528">MIN(N1655,P1655,R1655,T1655,V1655,X1655,Z1655,AB1655,AD1655)</f>
        <v>58</v>
      </c>
      <c r="M1655" s="38">
        <f t="shared" si="3528"/>
        <v>69</v>
      </c>
      <c r="N1655" s="38">
        <f t="shared" si="3430"/>
        <v>83.3</v>
      </c>
      <c r="O1655" s="38">
        <f t="shared" si="3431"/>
        <v>107</v>
      </c>
      <c r="P1655" s="39">
        <f>VLOOKUP(A1655,MagnusNeo,9,FALSE)</f>
        <v>58</v>
      </c>
      <c r="Q1655" s="39">
        <f>VLOOKUP(A1655,MagnusNeo,11,FALSE)</f>
        <v>69</v>
      </c>
      <c r="R1655" s="39">
        <f>VLOOKUP(A1655,Primus,9,FALSE)</f>
        <v>58</v>
      </c>
      <c r="S1655" s="39">
        <f>VLOOKUP(A1655,Primus,11,FALSE)</f>
        <v>69</v>
      </c>
      <c r="T1655" s="39">
        <f t="shared" si="3525"/>
        <v>58</v>
      </c>
      <c r="U1655" s="39">
        <f t="shared" si="3526"/>
        <v>69</v>
      </c>
      <c r="V1655" s="39"/>
      <c r="W1655" s="39"/>
      <c r="X1655" s="39"/>
      <c r="Y1655" s="39"/>
      <c r="Z1655" s="39"/>
      <c r="AA1655" s="39"/>
      <c r="AB1655" s="39"/>
      <c r="AC1655" s="39"/>
      <c r="AD1655" s="40"/>
      <c r="AE1655" s="40"/>
      <c r="AF1655" s="41">
        <f t="shared" si="3296"/>
        <v>-1</v>
      </c>
      <c r="AG1655" s="42">
        <v>1</v>
      </c>
    </row>
    <row r="1656" spans="1:33" ht="27.6">
      <c r="A1656" s="30" t="s">
        <v>552</v>
      </c>
      <c r="B1656" s="30" t="s">
        <v>6509</v>
      </c>
      <c r="C1656" s="43"/>
      <c r="D1656" s="44">
        <v>1</v>
      </c>
      <c r="E1656" s="44">
        <v>1</v>
      </c>
      <c r="F1656" s="35">
        <f t="shared" si="3415"/>
        <v>5</v>
      </c>
      <c r="G1656" s="35">
        <f t="shared" si="3416"/>
        <v>4</v>
      </c>
      <c r="H1656" s="35">
        <f t="shared" si="3263"/>
        <v>2</v>
      </c>
      <c r="I1656" s="17">
        <v>18</v>
      </c>
      <c r="J1656" s="37">
        <f t="shared" ref="J1656:K1656" si="3529">MAX(N1656,P1656,R1656,T1656,V1656,X1656,Z1656,AB1656,AD1656)</f>
        <v>83.3</v>
      </c>
      <c r="K1656" s="37">
        <f t="shared" si="3529"/>
        <v>107</v>
      </c>
      <c r="L1656" s="38">
        <f t="shared" ref="L1656:M1656" si="3530">MIN(N1656,P1656,R1656,T1656,V1656,X1656,Z1656,AB1656,AD1656)</f>
        <v>58</v>
      </c>
      <c r="M1656" s="38">
        <f t="shared" si="3530"/>
        <v>69</v>
      </c>
      <c r="N1656" s="38">
        <f t="shared" si="3430"/>
        <v>83.3</v>
      </c>
      <c r="O1656" s="38">
        <f t="shared" si="3431"/>
        <v>107</v>
      </c>
      <c r="P1656" s="39">
        <f>VLOOKUP(A1656,MagnusNeo,9,FALSE)</f>
        <v>58</v>
      </c>
      <c r="Q1656" s="39">
        <f>VLOOKUP(A1656,MagnusNeo,11,FALSE)</f>
        <v>69</v>
      </c>
      <c r="R1656" s="39">
        <f>VLOOKUP(A1656,Primus,9,FALSE)</f>
        <v>58</v>
      </c>
      <c r="S1656" s="39">
        <f>VLOOKUP(A1656,Primus,11,FALSE)</f>
        <v>69</v>
      </c>
      <c r="T1656" s="39">
        <f t="shared" si="3525"/>
        <v>58</v>
      </c>
      <c r="U1656" s="39">
        <f t="shared" si="3526"/>
        <v>69</v>
      </c>
      <c r="V1656" s="39"/>
      <c r="W1656" s="39"/>
      <c r="X1656" s="39"/>
      <c r="Y1656" s="39"/>
      <c r="Z1656" s="39"/>
      <c r="AA1656" s="39"/>
      <c r="AB1656" s="39"/>
      <c r="AC1656" s="39"/>
      <c r="AD1656" s="40"/>
      <c r="AE1656" s="40"/>
      <c r="AF1656" s="41">
        <f t="shared" si="3296"/>
        <v>-1</v>
      </c>
      <c r="AG1656" s="42">
        <v>1</v>
      </c>
    </row>
    <row r="1657" spans="1:33" ht="13.8">
      <c r="A1657" s="30" t="s">
        <v>1736</v>
      </c>
      <c r="B1657" s="30" t="s">
        <v>6510</v>
      </c>
      <c r="C1657" s="43"/>
      <c r="D1657" s="44">
        <v>1</v>
      </c>
      <c r="E1657" s="44">
        <v>1</v>
      </c>
      <c r="F1657" s="35">
        <f t="shared" si="3415"/>
        <v>0</v>
      </c>
      <c r="G1657" s="35">
        <f t="shared" si="3416"/>
        <v>0</v>
      </c>
      <c r="H1657" s="35">
        <f t="shared" si="3263"/>
        <v>1</v>
      </c>
      <c r="I1657" s="17">
        <v>18</v>
      </c>
      <c r="J1657" s="37">
        <f t="shared" ref="J1657:K1657" si="3531">MAX(N1657,P1657,R1657,T1657,V1657,X1657,Z1657,AB1657,AD1657)</f>
        <v>102.53</v>
      </c>
      <c r="K1657" s="37">
        <f t="shared" si="3531"/>
        <v>131</v>
      </c>
      <c r="L1657" s="38">
        <f t="shared" ref="L1657:M1657" si="3532">MIN(N1657,P1657,R1657,T1657,V1657,X1657,Z1657,AB1657,AD1657)</f>
        <v>72</v>
      </c>
      <c r="M1657" s="38">
        <f t="shared" si="3532"/>
        <v>85</v>
      </c>
      <c r="N1657" s="38">
        <f t="shared" si="3430"/>
        <v>102.53</v>
      </c>
      <c r="O1657" s="38">
        <f t="shared" si="3431"/>
        <v>131</v>
      </c>
      <c r="P1657" s="39">
        <f>VLOOKUP(A1657,MagnusNeo,9,FALSE)</f>
        <v>72</v>
      </c>
      <c r="Q1657" s="39">
        <f>VLOOKUP(A1657,MagnusNeo,11,FALSE)</f>
        <v>85</v>
      </c>
      <c r="R1657" s="39">
        <f>VLOOKUP(A1657,Primus,9,FALSE)</f>
        <v>72</v>
      </c>
      <c r="S1657" s="39">
        <f>VLOOKUP(A1657,Primus,11,FALSE)</f>
        <v>85</v>
      </c>
      <c r="T1657" s="39">
        <f t="shared" si="3525"/>
        <v>72</v>
      </c>
      <c r="U1657" s="39">
        <f t="shared" si="3526"/>
        <v>85</v>
      </c>
      <c r="V1657" s="39"/>
      <c r="W1657" s="39"/>
      <c r="X1657" s="39"/>
      <c r="Y1657" s="39"/>
      <c r="Z1657" s="39"/>
      <c r="AA1657" s="39"/>
      <c r="AB1657" s="39"/>
      <c r="AC1657" s="39"/>
      <c r="AD1657" s="40"/>
      <c r="AE1657" s="40"/>
      <c r="AF1657" s="41">
        <f t="shared" si="3296"/>
        <v>0</v>
      </c>
      <c r="AG1657" s="42"/>
    </row>
    <row r="1658" spans="1:33" ht="13.8">
      <c r="A1658" s="30" t="s">
        <v>516</v>
      </c>
      <c r="B1658" s="30" t="s">
        <v>908</v>
      </c>
      <c r="C1658" s="43"/>
      <c r="D1658" s="44">
        <v>1</v>
      </c>
      <c r="E1658" s="44">
        <v>1</v>
      </c>
      <c r="F1658" s="35">
        <f t="shared" si="3415"/>
        <v>4</v>
      </c>
      <c r="G1658" s="35">
        <f t="shared" si="3416"/>
        <v>3</v>
      </c>
      <c r="H1658" s="35">
        <f t="shared" si="3263"/>
        <v>2</v>
      </c>
      <c r="I1658" s="17">
        <v>18</v>
      </c>
      <c r="J1658" s="37">
        <f t="shared" ref="J1658:K1658" si="3533">MAX(N1658,P1658,R1658,T1658,V1658,X1658,Z1658,AB1658,AD1658)</f>
        <v>96.12</v>
      </c>
      <c r="K1658" s="37">
        <f t="shared" si="3533"/>
        <v>123</v>
      </c>
      <c r="L1658" s="38">
        <f t="shared" ref="L1658:M1658" si="3534">MIN(N1658,P1658,R1658,T1658,V1658,X1658,Z1658,AB1658,AD1658)</f>
        <v>66</v>
      </c>
      <c r="M1658" s="38">
        <f t="shared" si="3534"/>
        <v>78</v>
      </c>
      <c r="N1658" s="38">
        <f t="shared" si="3430"/>
        <v>96.12</v>
      </c>
      <c r="O1658" s="38">
        <f t="shared" si="3431"/>
        <v>123</v>
      </c>
      <c r="P1658" s="39">
        <f>VLOOKUP(A1658,MagnusNeo,9,FALSE)</f>
        <v>66</v>
      </c>
      <c r="Q1658" s="39">
        <f>VLOOKUP(A1658,MagnusNeo,11,FALSE)</f>
        <v>78</v>
      </c>
      <c r="R1658" s="39">
        <f>VLOOKUP(A1658,Primus,9,FALSE)</f>
        <v>66</v>
      </c>
      <c r="S1658" s="39">
        <f>VLOOKUP(A1658,Primus,11,FALSE)</f>
        <v>78</v>
      </c>
      <c r="T1658" s="39">
        <f t="shared" si="3525"/>
        <v>66</v>
      </c>
      <c r="U1658" s="39">
        <f t="shared" si="3526"/>
        <v>78</v>
      </c>
      <c r="V1658" s="39"/>
      <c r="W1658" s="39"/>
      <c r="X1658" s="39"/>
      <c r="Y1658" s="39"/>
      <c r="Z1658" s="39"/>
      <c r="AA1658" s="39"/>
      <c r="AB1658" s="39"/>
      <c r="AC1658" s="39"/>
      <c r="AD1658" s="40"/>
      <c r="AE1658" s="40"/>
      <c r="AF1658" s="41">
        <f t="shared" si="3296"/>
        <v>-1</v>
      </c>
      <c r="AG1658" s="42">
        <v>1</v>
      </c>
    </row>
    <row r="1659" spans="1:33" ht="13.8">
      <c r="A1659" s="30" t="s">
        <v>912</v>
      </c>
      <c r="B1659" s="30" t="s">
        <v>2606</v>
      </c>
      <c r="C1659" s="43"/>
      <c r="D1659" s="44"/>
      <c r="E1659" s="44">
        <v>1</v>
      </c>
      <c r="F1659" s="35">
        <f t="shared" si="3415"/>
        <v>0</v>
      </c>
      <c r="G1659" s="35">
        <f t="shared" si="3416"/>
        <v>1</v>
      </c>
      <c r="H1659" s="35">
        <f t="shared" si="3263"/>
        <v>0</v>
      </c>
      <c r="I1659" s="17">
        <v>18</v>
      </c>
      <c r="J1659" s="37">
        <f t="shared" ref="J1659:K1659" si="3535">MAX(N1659,P1659,R1659,T1659,V1659,X1659,Z1659,AB1659,AD1659)</f>
        <v>89.71</v>
      </c>
      <c r="K1659" s="37">
        <f t="shared" si="3535"/>
        <v>115</v>
      </c>
      <c r="L1659" s="38">
        <f t="shared" ref="L1659:M1659" si="3536">MIN(N1659,P1659,R1659,T1659,V1659,X1659,Z1659,AB1659,AD1659)</f>
        <v>69</v>
      </c>
      <c r="M1659" s="38">
        <f t="shared" si="3536"/>
        <v>82</v>
      </c>
      <c r="N1659" s="38">
        <f t="shared" si="3430"/>
        <v>89.71</v>
      </c>
      <c r="O1659" s="38">
        <f t="shared" si="3431"/>
        <v>115</v>
      </c>
      <c r="P1659" s="39"/>
      <c r="Q1659" s="39"/>
      <c r="R1659" s="39"/>
      <c r="S1659" s="39"/>
      <c r="T1659" s="39">
        <f t="shared" si="3525"/>
        <v>69</v>
      </c>
      <c r="U1659" s="39">
        <f t="shared" si="3526"/>
        <v>82</v>
      </c>
      <c r="V1659" s="39"/>
      <c r="W1659" s="39"/>
      <c r="X1659" s="39"/>
      <c r="Y1659" s="39"/>
      <c r="Z1659" s="39"/>
      <c r="AA1659" s="39"/>
      <c r="AB1659" s="39"/>
      <c r="AC1659" s="39"/>
      <c r="AD1659" s="40"/>
      <c r="AE1659" s="40"/>
      <c r="AF1659" s="41">
        <f t="shared" si="3296"/>
        <v>0</v>
      </c>
      <c r="AG1659" s="42"/>
    </row>
    <row r="1660" spans="1:33" ht="13.8">
      <c r="A1660" s="30" t="s">
        <v>914</v>
      </c>
      <c r="B1660" s="30" t="s">
        <v>2608</v>
      </c>
      <c r="C1660" s="43"/>
      <c r="D1660" s="44"/>
      <c r="E1660" s="44">
        <v>1</v>
      </c>
      <c r="F1660" s="35">
        <f t="shared" si="3415"/>
        <v>0</v>
      </c>
      <c r="G1660" s="35">
        <f t="shared" si="3416"/>
        <v>1</v>
      </c>
      <c r="H1660" s="35">
        <f t="shared" si="3263"/>
        <v>0</v>
      </c>
      <c r="I1660" s="17">
        <v>18</v>
      </c>
      <c r="J1660" s="37">
        <f t="shared" ref="J1660:K1660" si="3537">MAX(N1660,P1660,R1660,T1660,V1660,X1660,Z1660,AB1660,AD1660)</f>
        <v>89.71</v>
      </c>
      <c r="K1660" s="37">
        <f t="shared" si="3537"/>
        <v>115</v>
      </c>
      <c r="L1660" s="38">
        <f t="shared" ref="L1660:M1660" si="3538">MIN(N1660,P1660,R1660,T1660,V1660,X1660,Z1660,AB1660,AD1660)</f>
        <v>69</v>
      </c>
      <c r="M1660" s="38">
        <f t="shared" si="3538"/>
        <v>82</v>
      </c>
      <c r="N1660" s="38">
        <f t="shared" si="3430"/>
        <v>89.71</v>
      </c>
      <c r="O1660" s="38">
        <f t="shared" si="3431"/>
        <v>115</v>
      </c>
      <c r="P1660" s="39"/>
      <c r="Q1660" s="39"/>
      <c r="R1660" s="39"/>
      <c r="S1660" s="39"/>
      <c r="T1660" s="39">
        <f t="shared" si="3525"/>
        <v>69</v>
      </c>
      <c r="U1660" s="39">
        <f t="shared" si="3526"/>
        <v>82</v>
      </c>
      <c r="V1660" s="39"/>
      <c r="W1660" s="39"/>
      <c r="X1660" s="39"/>
      <c r="Y1660" s="39"/>
      <c r="Z1660" s="39"/>
      <c r="AA1660" s="39"/>
      <c r="AB1660" s="39"/>
      <c r="AC1660" s="39"/>
      <c r="AD1660" s="40"/>
      <c r="AE1660" s="40"/>
      <c r="AF1660" s="41">
        <f t="shared" si="3296"/>
        <v>0</v>
      </c>
      <c r="AG1660" s="42"/>
    </row>
    <row r="1661" spans="1:33" ht="13.8">
      <c r="A1661" s="30" t="s">
        <v>466</v>
      </c>
      <c r="B1661" s="30" t="s">
        <v>1018</v>
      </c>
      <c r="C1661" s="43"/>
      <c r="D1661" s="44"/>
      <c r="E1661" s="44">
        <v>1</v>
      </c>
      <c r="F1661" s="35">
        <f t="shared" si="3415"/>
        <v>3</v>
      </c>
      <c r="G1661" s="35">
        <f t="shared" si="3416"/>
        <v>1</v>
      </c>
      <c r="H1661" s="35">
        <f t="shared" si="3263"/>
        <v>3</v>
      </c>
      <c r="I1661" s="17">
        <v>18</v>
      </c>
      <c r="J1661" s="37">
        <f t="shared" ref="J1661:K1661" si="3539">MAX(N1661,P1661,R1661,T1661,V1661,X1661,Z1661,AB1661,AD1661)</f>
        <v>94.47</v>
      </c>
      <c r="K1661" s="37">
        <f t="shared" si="3539"/>
        <v>111</v>
      </c>
      <c r="L1661" s="38">
        <f t="shared" ref="L1661:M1661" si="3540">MIN(N1661,P1661,R1661,T1661,V1661,X1661,Z1661,AB1661,AD1661)</f>
        <v>80</v>
      </c>
      <c r="M1661" s="38">
        <f t="shared" si="3540"/>
        <v>95</v>
      </c>
      <c r="N1661" s="38">
        <f t="shared" si="3430"/>
        <v>94.47</v>
      </c>
      <c r="O1661" s="38">
        <f t="shared" si="3431"/>
        <v>111</v>
      </c>
      <c r="P1661" s="39"/>
      <c r="Q1661" s="39"/>
      <c r="R1661" s="39"/>
      <c r="S1661" s="39"/>
      <c r="T1661" s="39">
        <f t="shared" si="3525"/>
        <v>80</v>
      </c>
      <c r="U1661" s="39">
        <f t="shared" si="3526"/>
        <v>95</v>
      </c>
      <c r="V1661" s="39"/>
      <c r="W1661" s="39"/>
      <c r="X1661" s="39">
        <f t="shared" ref="X1661:X1675" si="3541">VLOOKUP(A1661,Zeal,9,FALSE)</f>
        <v>80</v>
      </c>
      <c r="Y1661" s="39">
        <f t="shared" ref="Y1661:Y1675" si="3542">VLOOKUP(A1661,Zeal,11,FALSE)</f>
        <v>95</v>
      </c>
      <c r="Z1661" s="39"/>
      <c r="AA1661" s="39"/>
      <c r="AB1661" s="39"/>
      <c r="AC1661" s="39"/>
      <c r="AD1661" s="40"/>
      <c r="AE1661" s="40"/>
      <c r="AF1661" s="41">
        <f t="shared" si="3296"/>
        <v>-3</v>
      </c>
      <c r="AG1661" s="42"/>
    </row>
    <row r="1662" spans="1:33" ht="13.8">
      <c r="A1662" s="30" t="s">
        <v>918</v>
      </c>
      <c r="B1662" s="30" t="s">
        <v>919</v>
      </c>
      <c r="C1662" s="43"/>
      <c r="D1662" s="44"/>
      <c r="E1662" s="44">
        <v>1</v>
      </c>
      <c r="F1662" s="35">
        <f t="shared" si="3415"/>
        <v>0</v>
      </c>
      <c r="G1662" s="35">
        <f t="shared" si="3416"/>
        <v>1</v>
      </c>
      <c r="H1662" s="35">
        <f t="shared" si="3263"/>
        <v>0</v>
      </c>
      <c r="I1662" s="17">
        <v>18</v>
      </c>
      <c r="J1662" s="37">
        <f t="shared" ref="J1662:K1662" si="3543">MAX(N1662,P1662,R1662,T1662,V1662,X1662,Z1662,AB1662,AD1662)</f>
        <v>256.32</v>
      </c>
      <c r="K1662" s="37">
        <f t="shared" si="3543"/>
        <v>328</v>
      </c>
      <c r="L1662" s="38">
        <f t="shared" ref="L1662:M1662" si="3544">MIN(N1662,P1662,R1662,T1662,V1662,X1662,Z1662,AB1662,AD1662)</f>
        <v>212</v>
      </c>
      <c r="M1662" s="38">
        <f t="shared" si="3544"/>
        <v>251</v>
      </c>
      <c r="N1662" s="38">
        <f t="shared" si="3430"/>
        <v>256.32</v>
      </c>
      <c r="O1662" s="38">
        <f t="shared" si="3431"/>
        <v>328</v>
      </c>
      <c r="P1662" s="39"/>
      <c r="Q1662" s="39"/>
      <c r="R1662" s="39"/>
      <c r="S1662" s="39"/>
      <c r="T1662" s="39"/>
      <c r="U1662" s="39"/>
      <c r="V1662" s="39"/>
      <c r="W1662" s="39"/>
      <c r="X1662" s="39">
        <f t="shared" si="3541"/>
        <v>212</v>
      </c>
      <c r="Y1662" s="39">
        <f t="shared" si="3542"/>
        <v>251</v>
      </c>
      <c r="Z1662" s="39"/>
      <c r="AA1662" s="39"/>
      <c r="AB1662" s="39"/>
      <c r="AC1662" s="39"/>
      <c r="AD1662" s="40"/>
      <c r="AE1662" s="40"/>
      <c r="AF1662" s="41">
        <f t="shared" si="3296"/>
        <v>0</v>
      </c>
      <c r="AG1662" s="42"/>
    </row>
    <row r="1663" spans="1:33" ht="13.8">
      <c r="A1663" s="30" t="s">
        <v>1021</v>
      </c>
      <c r="B1663" s="30" t="s">
        <v>1022</v>
      </c>
      <c r="C1663" s="43"/>
      <c r="D1663" s="44"/>
      <c r="E1663" s="44"/>
      <c r="F1663" s="35">
        <f t="shared" si="3415"/>
        <v>1</v>
      </c>
      <c r="G1663" s="35">
        <f t="shared" si="3416"/>
        <v>0</v>
      </c>
      <c r="H1663" s="35">
        <f t="shared" si="3263"/>
        <v>1</v>
      </c>
      <c r="I1663" s="17">
        <v>18</v>
      </c>
      <c r="J1663" s="37">
        <f t="shared" ref="J1663:K1663" si="3545">MAX(N1663,P1663,R1663,T1663,V1663,X1663,Z1663,AB1663,AD1663)</f>
        <v>134.57</v>
      </c>
      <c r="K1663" s="37">
        <f t="shared" si="3545"/>
        <v>172</v>
      </c>
      <c r="L1663" s="38">
        <f t="shared" ref="L1663:M1663" si="3546">MIN(N1663,P1663,R1663,T1663,V1663,X1663,Z1663,AB1663,AD1663)</f>
        <v>101</v>
      </c>
      <c r="M1663" s="38">
        <f t="shared" si="3546"/>
        <v>120</v>
      </c>
      <c r="N1663" s="38">
        <f t="shared" si="3430"/>
        <v>134.57</v>
      </c>
      <c r="O1663" s="38">
        <f t="shared" si="3431"/>
        <v>172</v>
      </c>
      <c r="P1663" s="39"/>
      <c r="Q1663" s="39"/>
      <c r="R1663" s="39"/>
      <c r="S1663" s="39"/>
      <c r="T1663" s="39"/>
      <c r="U1663" s="39"/>
      <c r="V1663" s="39"/>
      <c r="W1663" s="39"/>
      <c r="X1663" s="39">
        <f t="shared" si="3541"/>
        <v>101</v>
      </c>
      <c r="Y1663" s="39">
        <f t="shared" si="3542"/>
        <v>120</v>
      </c>
      <c r="Z1663" s="39"/>
      <c r="AA1663" s="39"/>
      <c r="AB1663" s="39"/>
      <c r="AC1663" s="39"/>
      <c r="AD1663" s="40"/>
      <c r="AE1663" s="40"/>
      <c r="AF1663" s="41">
        <f t="shared" si="3296"/>
        <v>-1</v>
      </c>
      <c r="AG1663" s="42"/>
    </row>
    <row r="1664" spans="1:33" ht="13.8">
      <c r="A1664" s="30" t="s">
        <v>3753</v>
      </c>
      <c r="B1664" s="30" t="s">
        <v>3754</v>
      </c>
      <c r="C1664" s="43"/>
      <c r="D1664" s="44"/>
      <c r="E1664" s="44"/>
      <c r="F1664" s="35">
        <f t="shared" si="3415"/>
        <v>0</v>
      </c>
      <c r="G1664" s="35">
        <f t="shared" si="3416"/>
        <v>0</v>
      </c>
      <c r="H1664" s="35">
        <f t="shared" si="3263"/>
        <v>0</v>
      </c>
      <c r="I1664" s="17">
        <v>18</v>
      </c>
      <c r="J1664" s="37">
        <f t="shared" ref="J1664:K1664" si="3547">MAX(N1664,P1664,R1664,T1664,V1664,X1664,Z1664,AB1664,AD1664)</f>
        <v>25.63</v>
      </c>
      <c r="K1664" s="37">
        <f t="shared" si="3547"/>
        <v>33</v>
      </c>
      <c r="L1664" s="38">
        <f t="shared" ref="L1664:M1664" si="3548">MIN(N1664,P1664,R1664,T1664,V1664,X1664,Z1664,AB1664,AD1664)</f>
        <v>16</v>
      </c>
      <c r="M1664" s="38">
        <f t="shared" si="3548"/>
        <v>19</v>
      </c>
      <c r="N1664" s="38">
        <f t="shared" si="3430"/>
        <v>25.63</v>
      </c>
      <c r="O1664" s="38">
        <f t="shared" si="3431"/>
        <v>33</v>
      </c>
      <c r="P1664" s="39"/>
      <c r="Q1664" s="39"/>
      <c r="R1664" s="39"/>
      <c r="S1664" s="39"/>
      <c r="T1664" s="39"/>
      <c r="U1664" s="39"/>
      <c r="V1664" s="39"/>
      <c r="W1664" s="39"/>
      <c r="X1664" s="39">
        <f t="shared" si="3541"/>
        <v>16</v>
      </c>
      <c r="Y1664" s="39">
        <f t="shared" si="3542"/>
        <v>19</v>
      </c>
      <c r="Z1664" s="39"/>
      <c r="AA1664" s="39"/>
      <c r="AB1664" s="39"/>
      <c r="AC1664" s="39"/>
      <c r="AD1664" s="40"/>
      <c r="AE1664" s="40"/>
      <c r="AF1664" s="41">
        <f t="shared" si="3296"/>
        <v>0</v>
      </c>
      <c r="AG1664" s="42"/>
    </row>
    <row r="1665" spans="1:33" ht="13.8">
      <c r="A1665" s="30" t="s">
        <v>3755</v>
      </c>
      <c r="B1665" s="30" t="s">
        <v>3756</v>
      </c>
      <c r="C1665" s="43"/>
      <c r="D1665" s="44"/>
      <c r="E1665" s="44"/>
      <c r="F1665" s="35">
        <f t="shared" si="3415"/>
        <v>0</v>
      </c>
      <c r="G1665" s="35">
        <f t="shared" si="3416"/>
        <v>0</v>
      </c>
      <c r="H1665" s="35">
        <f t="shared" si="3263"/>
        <v>0</v>
      </c>
      <c r="I1665" s="17">
        <v>18</v>
      </c>
      <c r="J1665" s="37">
        <f t="shared" ref="J1665:K1665" si="3549">MAX(N1665,P1665,R1665,T1665,V1665,X1665,Z1665,AB1665,AD1665)</f>
        <v>506.23</v>
      </c>
      <c r="K1665" s="37">
        <f t="shared" si="3549"/>
        <v>648</v>
      </c>
      <c r="L1665" s="38">
        <f t="shared" ref="L1665:M1665" si="3550">MIN(N1665,P1665,R1665,T1665,V1665,X1665,Z1665,AB1665,AD1665)</f>
        <v>329</v>
      </c>
      <c r="M1665" s="38">
        <f t="shared" si="3550"/>
        <v>389</v>
      </c>
      <c r="N1665" s="38">
        <f t="shared" si="3430"/>
        <v>506.23</v>
      </c>
      <c r="O1665" s="38">
        <f t="shared" si="3431"/>
        <v>648</v>
      </c>
      <c r="P1665" s="39"/>
      <c r="Q1665" s="39"/>
      <c r="R1665" s="39"/>
      <c r="S1665" s="39"/>
      <c r="T1665" s="39"/>
      <c r="U1665" s="39"/>
      <c r="V1665" s="39"/>
      <c r="W1665" s="39"/>
      <c r="X1665" s="39">
        <f t="shared" si="3541"/>
        <v>329</v>
      </c>
      <c r="Y1665" s="39">
        <f t="shared" si="3542"/>
        <v>389</v>
      </c>
      <c r="Z1665" s="39"/>
      <c r="AA1665" s="39"/>
      <c r="AB1665" s="39"/>
      <c r="AC1665" s="39"/>
      <c r="AD1665" s="40"/>
      <c r="AE1665" s="40"/>
      <c r="AF1665" s="41">
        <f t="shared" si="3296"/>
        <v>0</v>
      </c>
      <c r="AG1665" s="42"/>
    </row>
    <row r="1666" spans="1:33" ht="13.8">
      <c r="A1666" s="30" t="s">
        <v>3757</v>
      </c>
      <c r="B1666" s="30" t="s">
        <v>3758</v>
      </c>
      <c r="C1666" s="43"/>
      <c r="D1666" s="44"/>
      <c r="E1666" s="44">
        <v>1</v>
      </c>
      <c r="F1666" s="35">
        <f t="shared" si="3415"/>
        <v>0</v>
      </c>
      <c r="G1666" s="35">
        <f t="shared" si="3416"/>
        <v>0</v>
      </c>
      <c r="H1666" s="35">
        <f t="shared" si="3263"/>
        <v>1</v>
      </c>
      <c r="I1666" s="17">
        <v>18</v>
      </c>
      <c r="J1666" s="37">
        <f t="shared" ref="J1666:K1666" si="3551">MAX(N1666,P1666,R1666,T1666,V1666,X1666,Z1666,AB1666,AD1666)</f>
        <v>147.38</v>
      </c>
      <c r="K1666" s="37">
        <f t="shared" si="3551"/>
        <v>189</v>
      </c>
      <c r="L1666" s="38">
        <f t="shared" ref="L1666:M1666" si="3552">MIN(N1666,P1666,R1666,T1666,V1666,X1666,Z1666,AB1666,AD1666)</f>
        <v>113</v>
      </c>
      <c r="M1666" s="38">
        <f t="shared" si="3552"/>
        <v>134</v>
      </c>
      <c r="N1666" s="38">
        <f t="shared" si="3430"/>
        <v>147.38</v>
      </c>
      <c r="O1666" s="38">
        <f t="shared" si="3431"/>
        <v>189</v>
      </c>
      <c r="P1666" s="39"/>
      <c r="Q1666" s="39"/>
      <c r="R1666" s="39"/>
      <c r="S1666" s="39"/>
      <c r="T1666" s="39"/>
      <c r="U1666" s="39"/>
      <c r="V1666" s="39"/>
      <c r="W1666" s="39"/>
      <c r="X1666" s="39">
        <f t="shared" si="3541"/>
        <v>113</v>
      </c>
      <c r="Y1666" s="39">
        <f t="shared" si="3542"/>
        <v>134</v>
      </c>
      <c r="Z1666" s="39"/>
      <c r="AA1666" s="39"/>
      <c r="AB1666" s="39"/>
      <c r="AC1666" s="39"/>
      <c r="AD1666" s="40"/>
      <c r="AE1666" s="40"/>
      <c r="AF1666" s="41">
        <f t="shared" si="3296"/>
        <v>-1</v>
      </c>
      <c r="AG1666" s="42"/>
    </row>
    <row r="1667" spans="1:33" ht="13.8">
      <c r="A1667" s="30" t="s">
        <v>3759</v>
      </c>
      <c r="B1667" s="30" t="s">
        <v>3760</v>
      </c>
      <c r="C1667" s="43"/>
      <c r="D1667" s="44"/>
      <c r="E1667" s="44"/>
      <c r="F1667" s="35">
        <f t="shared" ref="F1667:F1730" si="3553">IFERROR(SUMIF(Purchase_ItemCode, A1667, Purchase_Qty), 0)</f>
        <v>0</v>
      </c>
      <c r="G1667" s="35">
        <f t="shared" ref="G1667:G1730" si="3554">IFERROR(COUNTIF(Sales_PartCode, A1667), 0)</f>
        <v>0</v>
      </c>
      <c r="H1667" s="35">
        <f t="shared" si="3263"/>
        <v>0</v>
      </c>
      <c r="I1667" s="17">
        <v>18</v>
      </c>
      <c r="J1667" s="37">
        <f t="shared" ref="J1667:K1667" si="3555">MAX(N1667,P1667,R1667,T1667,V1667,X1667,Z1667,AB1667,AD1667)</f>
        <v>25.63</v>
      </c>
      <c r="K1667" s="37">
        <f t="shared" si="3555"/>
        <v>33</v>
      </c>
      <c r="L1667" s="38">
        <f t="shared" ref="L1667:M1667" si="3556">MIN(N1667,P1667,R1667,T1667,V1667,X1667,Z1667,AB1667,AD1667)</f>
        <v>11</v>
      </c>
      <c r="M1667" s="38">
        <f t="shared" si="3556"/>
        <v>13</v>
      </c>
      <c r="N1667" s="38">
        <f t="shared" si="3430"/>
        <v>25.63</v>
      </c>
      <c r="O1667" s="38">
        <f t="shared" si="3431"/>
        <v>33</v>
      </c>
      <c r="P1667" s="39"/>
      <c r="Q1667" s="39"/>
      <c r="R1667" s="39"/>
      <c r="S1667" s="39"/>
      <c r="T1667" s="39"/>
      <c r="U1667" s="39"/>
      <c r="V1667" s="39"/>
      <c r="W1667" s="39"/>
      <c r="X1667" s="39">
        <f t="shared" si="3541"/>
        <v>11</v>
      </c>
      <c r="Y1667" s="39">
        <f t="shared" si="3542"/>
        <v>13</v>
      </c>
      <c r="Z1667" s="39"/>
      <c r="AA1667" s="39"/>
      <c r="AB1667" s="39"/>
      <c r="AC1667" s="39"/>
      <c r="AD1667" s="40"/>
      <c r="AE1667" s="40"/>
      <c r="AF1667" s="41">
        <f t="shared" si="3296"/>
        <v>0</v>
      </c>
      <c r="AG1667" s="42"/>
    </row>
    <row r="1668" spans="1:33" ht="13.8">
      <c r="A1668" s="30" t="s">
        <v>3761</v>
      </c>
      <c r="B1668" s="30" t="s">
        <v>3762</v>
      </c>
      <c r="C1668" s="43"/>
      <c r="D1668" s="44"/>
      <c r="E1668" s="44"/>
      <c r="F1668" s="35">
        <f t="shared" si="3553"/>
        <v>0</v>
      </c>
      <c r="G1668" s="35">
        <f t="shared" si="3554"/>
        <v>0</v>
      </c>
      <c r="H1668" s="35">
        <f t="shared" si="3263"/>
        <v>0</v>
      </c>
      <c r="I1668" s="17">
        <v>18</v>
      </c>
      <c r="J1668" s="37">
        <f t="shared" ref="J1668:K1668" si="3557">MAX(N1668,P1668,R1668,T1668,V1668,X1668,Z1668,AB1668,AD1668)</f>
        <v>358.85</v>
      </c>
      <c r="K1668" s="37">
        <f t="shared" si="3557"/>
        <v>459</v>
      </c>
      <c r="L1668" s="38">
        <f t="shared" ref="L1668:M1668" si="3558">MIN(N1668,P1668,R1668,T1668,V1668,X1668,Z1668,AB1668,AD1668)</f>
        <v>305</v>
      </c>
      <c r="M1668" s="38">
        <f t="shared" si="3558"/>
        <v>360</v>
      </c>
      <c r="N1668" s="38">
        <f t="shared" si="3430"/>
        <v>358.85</v>
      </c>
      <c r="O1668" s="38">
        <f t="shared" si="3431"/>
        <v>459</v>
      </c>
      <c r="P1668" s="39"/>
      <c r="Q1668" s="39"/>
      <c r="R1668" s="39"/>
      <c r="S1668" s="39"/>
      <c r="T1668" s="39"/>
      <c r="U1668" s="39"/>
      <c r="V1668" s="39"/>
      <c r="W1668" s="39"/>
      <c r="X1668" s="39">
        <f t="shared" si="3541"/>
        <v>305</v>
      </c>
      <c r="Y1668" s="39">
        <f t="shared" si="3542"/>
        <v>360</v>
      </c>
      <c r="Z1668" s="39"/>
      <c r="AA1668" s="39"/>
      <c r="AB1668" s="39"/>
      <c r="AC1668" s="39"/>
      <c r="AD1668" s="40"/>
      <c r="AE1668" s="40"/>
      <c r="AF1668" s="41">
        <f t="shared" si="3296"/>
        <v>0</v>
      </c>
      <c r="AG1668" s="42"/>
    </row>
    <row r="1669" spans="1:33" ht="13.8">
      <c r="A1669" s="30" t="s">
        <v>3765</v>
      </c>
      <c r="B1669" s="30" t="s">
        <v>3766</v>
      </c>
      <c r="C1669" s="43"/>
      <c r="D1669" s="44"/>
      <c r="E1669" s="44">
        <v>1</v>
      </c>
      <c r="F1669" s="35">
        <f t="shared" si="3553"/>
        <v>0</v>
      </c>
      <c r="G1669" s="35">
        <f t="shared" si="3554"/>
        <v>0</v>
      </c>
      <c r="H1669" s="35">
        <f t="shared" si="3263"/>
        <v>1</v>
      </c>
      <c r="I1669" s="17">
        <v>18</v>
      </c>
      <c r="J1669" s="37">
        <f t="shared" ref="J1669:K1669" si="3559">MAX(N1669,P1669,R1669,T1669,V1669,X1669,Z1669,AB1669,AD1669)</f>
        <v>160.19999999999999</v>
      </c>
      <c r="K1669" s="37">
        <f t="shared" si="3559"/>
        <v>205</v>
      </c>
      <c r="L1669" s="38">
        <f t="shared" ref="L1669:M1669" si="3560">MIN(N1669,P1669,R1669,T1669,V1669,X1669,Z1669,AB1669,AD1669)</f>
        <v>118</v>
      </c>
      <c r="M1669" s="38">
        <f t="shared" si="3560"/>
        <v>140</v>
      </c>
      <c r="N1669" s="38">
        <f t="shared" si="3430"/>
        <v>160.19999999999999</v>
      </c>
      <c r="O1669" s="38">
        <f t="shared" si="3431"/>
        <v>205</v>
      </c>
      <c r="P1669" s="39"/>
      <c r="Q1669" s="39"/>
      <c r="R1669" s="39"/>
      <c r="S1669" s="39"/>
      <c r="T1669" s="39"/>
      <c r="U1669" s="39"/>
      <c r="V1669" s="39"/>
      <c r="W1669" s="39"/>
      <c r="X1669" s="39">
        <f t="shared" si="3541"/>
        <v>118</v>
      </c>
      <c r="Y1669" s="39">
        <f t="shared" si="3542"/>
        <v>140</v>
      </c>
      <c r="Z1669" s="39"/>
      <c r="AA1669" s="39"/>
      <c r="AB1669" s="39"/>
      <c r="AC1669" s="39"/>
      <c r="AD1669" s="40"/>
      <c r="AE1669" s="40"/>
      <c r="AF1669" s="41">
        <f t="shared" si="3296"/>
        <v>-1</v>
      </c>
      <c r="AG1669" s="42"/>
    </row>
    <row r="1670" spans="1:33" ht="13.8">
      <c r="A1670" s="30" t="s">
        <v>3767</v>
      </c>
      <c r="B1670" s="30" t="s">
        <v>3768</v>
      </c>
      <c r="C1670" s="43"/>
      <c r="D1670" s="44"/>
      <c r="E1670" s="44"/>
      <c r="F1670" s="35">
        <f t="shared" si="3553"/>
        <v>0</v>
      </c>
      <c r="G1670" s="35">
        <f t="shared" si="3554"/>
        <v>0</v>
      </c>
      <c r="H1670" s="35">
        <f t="shared" si="3263"/>
        <v>0</v>
      </c>
      <c r="I1670" s="17">
        <v>18</v>
      </c>
      <c r="J1670" s="37">
        <f t="shared" ref="J1670:K1670" si="3561">MAX(N1670,P1670,R1670,T1670,V1670,X1670,Z1670,AB1670,AD1670)</f>
        <v>390.89</v>
      </c>
      <c r="K1670" s="37">
        <f t="shared" si="3561"/>
        <v>500</v>
      </c>
      <c r="L1670" s="38">
        <f t="shared" ref="L1670:M1670" si="3562">MIN(N1670,P1670,R1670,T1670,V1670,X1670,Z1670,AB1670,AD1670)</f>
        <v>249</v>
      </c>
      <c r="M1670" s="38">
        <f t="shared" si="3562"/>
        <v>294</v>
      </c>
      <c r="N1670" s="38">
        <f t="shared" si="3430"/>
        <v>390.89</v>
      </c>
      <c r="O1670" s="38">
        <f t="shared" si="3431"/>
        <v>500</v>
      </c>
      <c r="P1670" s="39"/>
      <c r="Q1670" s="39"/>
      <c r="R1670" s="39"/>
      <c r="S1670" s="39"/>
      <c r="T1670" s="39"/>
      <c r="U1670" s="39"/>
      <c r="V1670" s="39"/>
      <c r="W1670" s="39"/>
      <c r="X1670" s="39">
        <f t="shared" si="3541"/>
        <v>249</v>
      </c>
      <c r="Y1670" s="39">
        <f t="shared" si="3542"/>
        <v>294</v>
      </c>
      <c r="Z1670" s="39"/>
      <c r="AA1670" s="39"/>
      <c r="AB1670" s="39"/>
      <c r="AC1670" s="39"/>
      <c r="AD1670" s="40"/>
      <c r="AE1670" s="40"/>
      <c r="AF1670" s="41">
        <f t="shared" si="3296"/>
        <v>0</v>
      </c>
      <c r="AG1670" s="42"/>
    </row>
    <row r="1671" spans="1:33" ht="13.8">
      <c r="A1671" s="30" t="s">
        <v>3769</v>
      </c>
      <c r="B1671" s="30" t="s">
        <v>3770</v>
      </c>
      <c r="C1671" s="43"/>
      <c r="D1671" s="44"/>
      <c r="E1671" s="44"/>
      <c r="F1671" s="35">
        <f t="shared" si="3553"/>
        <v>0</v>
      </c>
      <c r="G1671" s="35">
        <f t="shared" si="3554"/>
        <v>0</v>
      </c>
      <c r="H1671" s="35">
        <f t="shared" si="3263"/>
        <v>0</v>
      </c>
      <c r="I1671" s="17">
        <v>18</v>
      </c>
      <c r="J1671" s="37">
        <f t="shared" ref="J1671:K1671" si="3563">MAX(N1671,P1671,R1671,T1671,V1671,X1671,Z1671,AB1671,AD1671)</f>
        <v>173.02</v>
      </c>
      <c r="K1671" s="37">
        <f t="shared" si="3563"/>
        <v>221</v>
      </c>
      <c r="L1671" s="38">
        <f t="shared" ref="L1671:M1671" si="3564">MIN(N1671,P1671,R1671,T1671,V1671,X1671,Z1671,AB1671,AD1671)</f>
        <v>141</v>
      </c>
      <c r="M1671" s="38">
        <f t="shared" si="3564"/>
        <v>167</v>
      </c>
      <c r="N1671" s="38">
        <f t="shared" si="3430"/>
        <v>173.02</v>
      </c>
      <c r="O1671" s="38">
        <f t="shared" si="3431"/>
        <v>221</v>
      </c>
      <c r="P1671" s="39"/>
      <c r="Q1671" s="39"/>
      <c r="R1671" s="39"/>
      <c r="S1671" s="39"/>
      <c r="T1671" s="39"/>
      <c r="U1671" s="39"/>
      <c r="V1671" s="39"/>
      <c r="W1671" s="39"/>
      <c r="X1671" s="39">
        <f t="shared" si="3541"/>
        <v>141</v>
      </c>
      <c r="Y1671" s="39">
        <f t="shared" si="3542"/>
        <v>167</v>
      </c>
      <c r="Z1671" s="39"/>
      <c r="AA1671" s="39"/>
      <c r="AB1671" s="39"/>
      <c r="AC1671" s="39"/>
      <c r="AD1671" s="40"/>
      <c r="AE1671" s="40"/>
      <c r="AF1671" s="41">
        <f t="shared" si="3296"/>
        <v>0</v>
      </c>
      <c r="AG1671" s="42"/>
    </row>
    <row r="1672" spans="1:33" ht="13.8">
      <c r="A1672" s="30" t="s">
        <v>85</v>
      </c>
      <c r="B1672" s="30" t="s">
        <v>924</v>
      </c>
      <c r="C1672" s="43"/>
      <c r="D1672" s="44"/>
      <c r="E1672" s="44"/>
      <c r="F1672" s="35">
        <f t="shared" si="3553"/>
        <v>5</v>
      </c>
      <c r="G1672" s="35">
        <f t="shared" si="3554"/>
        <v>3</v>
      </c>
      <c r="H1672" s="35">
        <f t="shared" si="3263"/>
        <v>2</v>
      </c>
      <c r="I1672" s="17">
        <v>18</v>
      </c>
      <c r="J1672" s="37">
        <f t="shared" ref="J1672:K1672" si="3565">MAX(N1672,P1672,R1672,T1672,V1672,X1672,Z1672,AB1672,AD1672)</f>
        <v>166.61</v>
      </c>
      <c r="K1672" s="37">
        <f t="shared" si="3565"/>
        <v>213</v>
      </c>
      <c r="L1672" s="38">
        <f t="shared" ref="L1672:M1672" si="3566">MIN(N1672,P1672,R1672,T1672,V1672,X1672,Z1672,AB1672,AD1672)</f>
        <v>61</v>
      </c>
      <c r="M1672" s="38">
        <f t="shared" si="3566"/>
        <v>72</v>
      </c>
      <c r="N1672" s="38">
        <f t="shared" ref="N1672:N1735" si="3567">VLOOKUP(A1672,Inv_bef,5,FALSE)</f>
        <v>166.61</v>
      </c>
      <c r="O1672" s="38">
        <f t="shared" ref="O1672:O1735" si="3568">VLOOKUP(A1672,Inv_bef,6,FALSE)</f>
        <v>213</v>
      </c>
      <c r="P1672" s="39">
        <f>VLOOKUP(A1672,MagnusNeo,9,FALSE)</f>
        <v>61</v>
      </c>
      <c r="Q1672" s="39">
        <f>VLOOKUP(A1672,MagnusNeo,11,FALSE)</f>
        <v>72</v>
      </c>
      <c r="R1672" s="39"/>
      <c r="S1672" s="39"/>
      <c r="T1672" s="39">
        <f>VLOOKUP(A1672,Magnus,9,FALSE)</f>
        <v>61</v>
      </c>
      <c r="U1672" s="39">
        <f>VLOOKUP(A1672,Magnus,11,FALSE)</f>
        <v>72</v>
      </c>
      <c r="V1672" s="39"/>
      <c r="W1672" s="39"/>
      <c r="X1672" s="39">
        <f t="shared" si="3541"/>
        <v>61</v>
      </c>
      <c r="Y1672" s="39">
        <f t="shared" si="3542"/>
        <v>72</v>
      </c>
      <c r="Z1672" s="39"/>
      <c r="AA1672" s="39"/>
      <c r="AB1672" s="39"/>
      <c r="AC1672" s="39"/>
      <c r="AD1672" s="40"/>
      <c r="AE1672" s="40"/>
      <c r="AF1672" s="41">
        <f t="shared" si="3296"/>
        <v>-2</v>
      </c>
      <c r="AG1672" s="42"/>
    </row>
    <row r="1673" spans="1:33" ht="13.8">
      <c r="A1673" s="30" t="s">
        <v>84</v>
      </c>
      <c r="B1673" s="30" t="s">
        <v>941</v>
      </c>
      <c r="C1673" s="43"/>
      <c r="D1673" s="44"/>
      <c r="E1673" s="44"/>
      <c r="F1673" s="35">
        <f t="shared" si="3553"/>
        <v>3</v>
      </c>
      <c r="G1673" s="35">
        <f t="shared" si="3554"/>
        <v>1</v>
      </c>
      <c r="H1673" s="35">
        <f t="shared" si="3263"/>
        <v>2</v>
      </c>
      <c r="I1673" s="17">
        <v>18</v>
      </c>
      <c r="J1673" s="37">
        <f t="shared" ref="J1673:K1673" si="3569">MAX(N1673,P1673,R1673,T1673,V1673,X1673,Z1673,AB1673,AD1673)</f>
        <v>166.61</v>
      </c>
      <c r="K1673" s="37">
        <f t="shared" si="3569"/>
        <v>213</v>
      </c>
      <c r="L1673" s="38">
        <f t="shared" ref="L1673:M1673" si="3570">MIN(N1673,P1673,R1673,T1673,V1673,X1673,Z1673,AB1673,AD1673)</f>
        <v>58</v>
      </c>
      <c r="M1673" s="38">
        <f t="shared" si="3570"/>
        <v>69</v>
      </c>
      <c r="N1673" s="38">
        <f t="shared" si="3567"/>
        <v>166.61</v>
      </c>
      <c r="O1673" s="38">
        <f t="shared" si="3568"/>
        <v>213</v>
      </c>
      <c r="P1673" s="39">
        <f>VLOOKUP(A1673,MagnusNeo,9,FALSE)</f>
        <v>58</v>
      </c>
      <c r="Q1673" s="39">
        <f>VLOOKUP(A1673,MagnusNeo,11,FALSE)</f>
        <v>69</v>
      </c>
      <c r="R1673" s="39"/>
      <c r="S1673" s="39"/>
      <c r="T1673" s="39">
        <f>VLOOKUP(A1673,Magnus,9,FALSE)</f>
        <v>58</v>
      </c>
      <c r="U1673" s="39">
        <f>VLOOKUP(A1673,Magnus,11,FALSE)</f>
        <v>69</v>
      </c>
      <c r="V1673" s="39"/>
      <c r="W1673" s="39"/>
      <c r="X1673" s="39">
        <f t="shared" si="3541"/>
        <v>58</v>
      </c>
      <c r="Y1673" s="39">
        <f t="shared" si="3542"/>
        <v>69</v>
      </c>
      <c r="Z1673" s="39"/>
      <c r="AA1673" s="39"/>
      <c r="AB1673" s="39"/>
      <c r="AC1673" s="39"/>
      <c r="AD1673" s="40"/>
      <c r="AE1673" s="40"/>
      <c r="AF1673" s="41">
        <f t="shared" si="3296"/>
        <v>-2</v>
      </c>
      <c r="AG1673" s="42"/>
    </row>
    <row r="1674" spans="1:33" ht="13.8">
      <c r="A1674" s="30" t="s">
        <v>3773</v>
      </c>
      <c r="B1674" s="30" t="s">
        <v>3774</v>
      </c>
      <c r="C1674" s="43"/>
      <c r="D1674" s="44"/>
      <c r="E1674" s="44"/>
      <c r="F1674" s="35">
        <f t="shared" si="3553"/>
        <v>0</v>
      </c>
      <c r="G1674" s="35">
        <f t="shared" si="3554"/>
        <v>0</v>
      </c>
      <c r="H1674" s="35">
        <f t="shared" si="3263"/>
        <v>0</v>
      </c>
      <c r="I1674" s="17">
        <v>18</v>
      </c>
      <c r="J1674" s="37">
        <f t="shared" ref="J1674:K1674" si="3571">MAX(N1674,P1674,R1674,T1674,V1674,X1674,Z1674,AB1674,AD1674)</f>
        <v>153.79</v>
      </c>
      <c r="K1674" s="37">
        <f t="shared" si="3571"/>
        <v>197</v>
      </c>
      <c r="L1674" s="38">
        <f t="shared" ref="L1674:M1674" si="3572">MIN(N1674,P1674,R1674,T1674,V1674,X1674,Z1674,AB1674,AD1674)</f>
        <v>121</v>
      </c>
      <c r="M1674" s="38">
        <f t="shared" si="3572"/>
        <v>143</v>
      </c>
      <c r="N1674" s="38">
        <f t="shared" si="3567"/>
        <v>153.79</v>
      </c>
      <c r="O1674" s="38">
        <f t="shared" si="3568"/>
        <v>197</v>
      </c>
      <c r="P1674" s="39"/>
      <c r="Q1674" s="39"/>
      <c r="R1674" s="39"/>
      <c r="S1674" s="39"/>
      <c r="T1674" s="39"/>
      <c r="U1674" s="39"/>
      <c r="V1674" s="39"/>
      <c r="W1674" s="39"/>
      <c r="X1674" s="39">
        <f t="shared" si="3541"/>
        <v>121</v>
      </c>
      <c r="Y1674" s="39">
        <f t="shared" si="3542"/>
        <v>143</v>
      </c>
      <c r="Z1674" s="39"/>
      <c r="AA1674" s="39"/>
      <c r="AB1674" s="39"/>
      <c r="AC1674" s="39"/>
      <c r="AD1674" s="40"/>
      <c r="AE1674" s="40"/>
      <c r="AF1674" s="41">
        <f t="shared" si="3296"/>
        <v>0</v>
      </c>
      <c r="AG1674" s="42"/>
    </row>
    <row r="1675" spans="1:33" ht="13.8">
      <c r="A1675" s="30" t="s">
        <v>3775</v>
      </c>
      <c r="B1675" s="30" t="s">
        <v>3776</v>
      </c>
      <c r="C1675" s="43"/>
      <c r="D1675" s="44"/>
      <c r="E1675" s="44"/>
      <c r="F1675" s="35">
        <f t="shared" si="3553"/>
        <v>0</v>
      </c>
      <c r="G1675" s="35">
        <f t="shared" si="3554"/>
        <v>0</v>
      </c>
      <c r="H1675" s="35">
        <f t="shared" si="3263"/>
        <v>0</v>
      </c>
      <c r="I1675" s="17">
        <v>18</v>
      </c>
      <c r="J1675" s="37">
        <f t="shared" ref="J1675:K1675" si="3573">MAX(N1675,P1675,R1675,T1675,V1675,X1675,Z1675,AB1675,AD1675)</f>
        <v>96.12</v>
      </c>
      <c r="K1675" s="37">
        <f t="shared" si="3573"/>
        <v>123</v>
      </c>
      <c r="L1675" s="38">
        <f t="shared" ref="L1675:M1675" si="3574">MIN(N1675,P1675,R1675,T1675,V1675,X1675,Z1675,AB1675,AD1675)</f>
        <v>79</v>
      </c>
      <c r="M1675" s="38">
        <f t="shared" si="3574"/>
        <v>94</v>
      </c>
      <c r="N1675" s="38">
        <f t="shared" si="3567"/>
        <v>96.12</v>
      </c>
      <c r="O1675" s="38">
        <f t="shared" si="3568"/>
        <v>123</v>
      </c>
      <c r="P1675" s="39"/>
      <c r="Q1675" s="39"/>
      <c r="R1675" s="39"/>
      <c r="S1675" s="39"/>
      <c r="T1675" s="39"/>
      <c r="U1675" s="39"/>
      <c r="V1675" s="39"/>
      <c r="W1675" s="39"/>
      <c r="X1675" s="39">
        <f t="shared" si="3541"/>
        <v>79</v>
      </c>
      <c r="Y1675" s="39">
        <f t="shared" si="3542"/>
        <v>94</v>
      </c>
      <c r="Z1675" s="39"/>
      <c r="AA1675" s="39"/>
      <c r="AB1675" s="39"/>
      <c r="AC1675" s="39"/>
      <c r="AD1675" s="40"/>
      <c r="AE1675" s="40"/>
      <c r="AF1675" s="41">
        <f t="shared" si="3296"/>
        <v>0</v>
      </c>
      <c r="AG1675" s="42"/>
    </row>
    <row r="1676" spans="1:33" ht="13.8">
      <c r="A1676" s="30" t="s">
        <v>474</v>
      </c>
      <c r="B1676" s="30" t="s">
        <v>943</v>
      </c>
      <c r="C1676" s="43"/>
      <c r="D1676" s="44">
        <v>1</v>
      </c>
      <c r="E1676" s="44">
        <v>2</v>
      </c>
      <c r="F1676" s="35">
        <f t="shared" si="3553"/>
        <v>1</v>
      </c>
      <c r="G1676" s="35">
        <f t="shared" si="3554"/>
        <v>2</v>
      </c>
      <c r="H1676" s="35">
        <f t="shared" si="3263"/>
        <v>1</v>
      </c>
      <c r="I1676" s="17">
        <v>18</v>
      </c>
      <c r="J1676" s="37">
        <f t="shared" ref="J1676:K1676" si="3575">MAX(N1676,P1676,R1676,T1676,V1676,X1676,Z1676,AB1676,AD1676)</f>
        <v>128.16</v>
      </c>
      <c r="K1676" s="37">
        <f t="shared" si="3575"/>
        <v>164</v>
      </c>
      <c r="L1676" s="38">
        <f t="shared" ref="L1676:M1676" si="3576">MIN(N1676,P1676,R1676,T1676,V1676,X1676,Z1676,AB1676,AD1676)</f>
        <v>98</v>
      </c>
      <c r="M1676" s="38">
        <f t="shared" si="3576"/>
        <v>116</v>
      </c>
      <c r="N1676" s="38">
        <f t="shared" si="3567"/>
        <v>128.16</v>
      </c>
      <c r="O1676" s="38">
        <f t="shared" si="3568"/>
        <v>164</v>
      </c>
      <c r="P1676" s="39">
        <f>VLOOKUP(A1676,MagnusNeo,9,FALSE)</f>
        <v>98</v>
      </c>
      <c r="Q1676" s="39">
        <f>VLOOKUP(A1676,MagnusNeo,11,FALSE)</f>
        <v>116</v>
      </c>
      <c r="R1676" s="39">
        <f>VLOOKUP(A1676,Primus,9,FALSE)</f>
        <v>98</v>
      </c>
      <c r="S1676" s="39">
        <f>VLOOKUP(A1676,Primus,11,FALSE)</f>
        <v>116</v>
      </c>
      <c r="T1676" s="39">
        <f>VLOOKUP(A1676,Magnus,9,FALSE)</f>
        <v>98</v>
      </c>
      <c r="U1676" s="39">
        <f>VLOOKUP(A1676,Magnus,11,FALSE)</f>
        <v>116</v>
      </c>
      <c r="V1676" s="39"/>
      <c r="W1676" s="39"/>
      <c r="X1676" s="39"/>
      <c r="Y1676" s="39"/>
      <c r="Z1676" s="39"/>
      <c r="AA1676" s="39"/>
      <c r="AB1676" s="39"/>
      <c r="AC1676" s="39"/>
      <c r="AD1676" s="40"/>
      <c r="AE1676" s="40"/>
      <c r="AF1676" s="41">
        <f t="shared" si="3296"/>
        <v>0</v>
      </c>
      <c r="AG1676" s="42"/>
    </row>
    <row r="1677" spans="1:33" ht="13.8">
      <c r="A1677" s="30" t="s">
        <v>75</v>
      </c>
      <c r="B1677" s="30" t="s">
        <v>945</v>
      </c>
      <c r="C1677" s="43"/>
      <c r="D1677" s="44">
        <v>2</v>
      </c>
      <c r="E1677" s="44">
        <v>1</v>
      </c>
      <c r="F1677" s="35">
        <f t="shared" si="3553"/>
        <v>9</v>
      </c>
      <c r="G1677" s="35">
        <f t="shared" si="3554"/>
        <v>8</v>
      </c>
      <c r="H1677" s="35">
        <f t="shared" si="3263"/>
        <v>2</v>
      </c>
      <c r="I1677" s="17">
        <v>18</v>
      </c>
      <c r="J1677" s="37">
        <f t="shared" ref="J1677:K1677" si="3577">MAX(N1677,P1677,R1677,T1677,V1677,X1677,Z1677,AB1677,AD1677)</f>
        <v>576.72</v>
      </c>
      <c r="K1677" s="37">
        <f t="shared" si="3577"/>
        <v>738</v>
      </c>
      <c r="L1677" s="38">
        <f t="shared" ref="L1677:M1677" si="3578">MIN(N1677,P1677,R1677,T1677,V1677,X1677,Z1677,AB1677,AD1677)</f>
        <v>264</v>
      </c>
      <c r="M1677" s="38">
        <f t="shared" si="3578"/>
        <v>312</v>
      </c>
      <c r="N1677" s="38">
        <f t="shared" si="3567"/>
        <v>576.72</v>
      </c>
      <c r="O1677" s="38">
        <f t="shared" si="3568"/>
        <v>738</v>
      </c>
      <c r="P1677" s="39"/>
      <c r="Q1677" s="39"/>
      <c r="R1677" s="39">
        <f>VLOOKUP(A1677,Primus,9,FALSE)</f>
        <v>264</v>
      </c>
      <c r="S1677" s="39">
        <f>VLOOKUP(A1677,Primus,11,FALSE)</f>
        <v>312</v>
      </c>
      <c r="T1677" s="39">
        <f>VLOOKUP(A1677,Magnus,9,FALSE)</f>
        <v>264</v>
      </c>
      <c r="U1677" s="39">
        <f>VLOOKUP(A1677,Magnus,11,FALSE)</f>
        <v>312</v>
      </c>
      <c r="V1677" s="39"/>
      <c r="W1677" s="39"/>
      <c r="X1677" s="39"/>
      <c r="Y1677" s="39"/>
      <c r="Z1677" s="39"/>
      <c r="AA1677" s="39"/>
      <c r="AB1677" s="39"/>
      <c r="AC1677" s="39"/>
      <c r="AD1677" s="40"/>
      <c r="AE1677" s="40"/>
      <c r="AF1677" s="41">
        <f t="shared" si="3296"/>
        <v>0</v>
      </c>
      <c r="AG1677" s="42">
        <v>1</v>
      </c>
    </row>
    <row r="1678" spans="1:33" ht="13.8">
      <c r="A1678" s="30" t="s">
        <v>79</v>
      </c>
      <c r="B1678" s="30" t="s">
        <v>950</v>
      </c>
      <c r="C1678" s="43"/>
      <c r="D1678" s="44">
        <v>2</v>
      </c>
      <c r="E1678" s="44">
        <v>1</v>
      </c>
      <c r="F1678" s="35">
        <f t="shared" si="3553"/>
        <v>9</v>
      </c>
      <c r="G1678" s="35">
        <f t="shared" si="3554"/>
        <v>8</v>
      </c>
      <c r="H1678" s="35">
        <f t="shared" si="3263"/>
        <v>2</v>
      </c>
      <c r="I1678" s="17">
        <v>18</v>
      </c>
      <c r="J1678" s="37">
        <f t="shared" ref="J1678:K1678" si="3579">MAX(N1678,P1678,R1678,T1678,V1678,X1678,Z1678,AB1678,AD1678)</f>
        <v>499.82</v>
      </c>
      <c r="K1678" s="37">
        <f t="shared" si="3579"/>
        <v>640</v>
      </c>
      <c r="L1678" s="38">
        <f t="shared" ref="L1678:M1678" si="3580">MIN(N1678,P1678,R1678,T1678,V1678,X1678,Z1678,AB1678,AD1678)</f>
        <v>218</v>
      </c>
      <c r="M1678" s="38">
        <f t="shared" si="3580"/>
        <v>258</v>
      </c>
      <c r="N1678" s="38">
        <f t="shared" si="3567"/>
        <v>499.82</v>
      </c>
      <c r="O1678" s="38">
        <f t="shared" si="3568"/>
        <v>640</v>
      </c>
      <c r="P1678" s="39">
        <f>VLOOKUP(A1678,MagnusNeo,9,FALSE)</f>
        <v>218</v>
      </c>
      <c r="Q1678" s="39">
        <f>VLOOKUP(A1678,MagnusNeo,11,FALSE)</f>
        <v>258</v>
      </c>
      <c r="R1678" s="39">
        <f>VLOOKUP(A1678,Primus,9,FALSE)</f>
        <v>218</v>
      </c>
      <c r="S1678" s="39">
        <f>VLOOKUP(A1678,Primus,11,FALSE)</f>
        <v>258</v>
      </c>
      <c r="T1678" s="39">
        <f>VLOOKUP(A1678,Magnus,9,FALSE)</f>
        <v>218</v>
      </c>
      <c r="U1678" s="39">
        <f>VLOOKUP(A1678,Magnus,11,FALSE)</f>
        <v>258</v>
      </c>
      <c r="V1678" s="39"/>
      <c r="W1678" s="39"/>
      <c r="X1678" s="39"/>
      <c r="Y1678" s="39"/>
      <c r="Z1678" s="39"/>
      <c r="AA1678" s="39"/>
      <c r="AB1678" s="39"/>
      <c r="AC1678" s="39"/>
      <c r="AD1678" s="40"/>
      <c r="AE1678" s="40"/>
      <c r="AF1678" s="41">
        <f t="shared" si="3296"/>
        <v>0</v>
      </c>
      <c r="AG1678" s="42"/>
    </row>
    <row r="1679" spans="1:33" ht="13.8">
      <c r="A1679" s="30" t="s">
        <v>473</v>
      </c>
      <c r="B1679" s="30" t="s">
        <v>954</v>
      </c>
      <c r="C1679" s="43"/>
      <c r="D1679" s="44">
        <v>1</v>
      </c>
      <c r="E1679" s="44">
        <v>1</v>
      </c>
      <c r="F1679" s="35">
        <f t="shared" si="3553"/>
        <v>1</v>
      </c>
      <c r="G1679" s="35">
        <f t="shared" si="3554"/>
        <v>1</v>
      </c>
      <c r="H1679" s="35">
        <f t="shared" si="3263"/>
        <v>1</v>
      </c>
      <c r="I1679" s="17">
        <v>18</v>
      </c>
      <c r="J1679" s="37">
        <f t="shared" ref="J1679:K1679" si="3581">MAX(N1679,P1679,R1679,T1679,V1679,X1679,Z1679,AB1679,AD1679)</f>
        <v>134.57</v>
      </c>
      <c r="K1679" s="37">
        <f t="shared" si="3581"/>
        <v>172</v>
      </c>
      <c r="L1679" s="38">
        <f t="shared" ref="L1679:M1679" si="3582">MIN(N1679,P1679,R1679,T1679,V1679,X1679,Z1679,AB1679,AD1679)</f>
        <v>116</v>
      </c>
      <c r="M1679" s="38">
        <f t="shared" si="3582"/>
        <v>137</v>
      </c>
      <c r="N1679" s="38">
        <f t="shared" si="3567"/>
        <v>134.57</v>
      </c>
      <c r="O1679" s="38">
        <f t="shared" si="3568"/>
        <v>172</v>
      </c>
      <c r="P1679" s="39"/>
      <c r="Q1679" s="39"/>
      <c r="R1679" s="39"/>
      <c r="S1679" s="39"/>
      <c r="T1679" s="39">
        <f>VLOOKUP(A1679,Magnus,9,FALSE)</f>
        <v>116</v>
      </c>
      <c r="U1679" s="39">
        <f>VLOOKUP(A1679,Magnus,11,FALSE)</f>
        <v>137</v>
      </c>
      <c r="V1679" s="39"/>
      <c r="W1679" s="39"/>
      <c r="X1679" s="39"/>
      <c r="Y1679" s="39"/>
      <c r="Z1679" s="39"/>
      <c r="AA1679" s="39"/>
      <c r="AB1679" s="39"/>
      <c r="AC1679" s="39"/>
      <c r="AD1679" s="40"/>
      <c r="AE1679" s="40"/>
      <c r="AF1679" s="41">
        <f t="shared" si="3296"/>
        <v>0</v>
      </c>
      <c r="AG1679" s="42"/>
    </row>
    <row r="1680" spans="1:33" ht="13.8">
      <c r="A1680" s="30" t="s">
        <v>6511</v>
      </c>
      <c r="B1680" s="30" t="s">
        <v>6512</v>
      </c>
      <c r="C1680" s="43"/>
      <c r="D1680" s="44"/>
      <c r="E1680" s="44"/>
      <c r="F1680" s="35">
        <f t="shared" si="3553"/>
        <v>0</v>
      </c>
      <c r="G1680" s="35">
        <f t="shared" si="3554"/>
        <v>0</v>
      </c>
      <c r="H1680" s="35">
        <f t="shared" si="3263"/>
        <v>0</v>
      </c>
      <c r="I1680" s="21">
        <f>VLOOKUP(A1680,Old_Inventory,9,FALSE)</f>
        <v>28</v>
      </c>
      <c r="J1680" s="37">
        <f t="shared" ref="J1680:K1680" si="3583">MAX(N1680,P1680,R1680,T1680,V1680,X1680,Z1680,AB1680,AD1680)</f>
        <v>595.94000000000005</v>
      </c>
      <c r="K1680" s="37">
        <f t="shared" si="3583"/>
        <v>763</v>
      </c>
      <c r="L1680" s="38">
        <f t="shared" ref="L1680:M1680" si="3584">MIN(N1680,P1680,R1680,T1680,V1680,X1680,Z1680,AB1680,AD1680)</f>
        <v>595.94000000000005</v>
      </c>
      <c r="M1680" s="38">
        <f t="shared" si="3584"/>
        <v>763</v>
      </c>
      <c r="N1680" s="38">
        <f t="shared" si="3567"/>
        <v>595.94000000000005</v>
      </c>
      <c r="O1680" s="38">
        <f t="shared" si="3568"/>
        <v>763</v>
      </c>
      <c r="P1680" s="39"/>
      <c r="Q1680" s="39"/>
      <c r="R1680" s="39"/>
      <c r="S1680" s="39"/>
      <c r="T1680" s="39"/>
      <c r="U1680" s="39"/>
      <c r="V1680" s="39"/>
      <c r="W1680" s="39"/>
      <c r="X1680" s="39"/>
      <c r="Y1680" s="39"/>
      <c r="Z1680" s="39"/>
      <c r="AA1680" s="39"/>
      <c r="AB1680" s="39"/>
      <c r="AC1680" s="39"/>
      <c r="AD1680" s="40"/>
      <c r="AE1680" s="40"/>
      <c r="AF1680" s="41">
        <f t="shared" si="3296"/>
        <v>0</v>
      </c>
      <c r="AG1680" s="42"/>
    </row>
    <row r="1681" spans="1:33" ht="13.8">
      <c r="A1681" s="30" t="s">
        <v>1614</v>
      </c>
      <c r="B1681" s="30" t="s">
        <v>6513</v>
      </c>
      <c r="C1681" s="43"/>
      <c r="D1681" s="44">
        <v>1</v>
      </c>
      <c r="E1681" s="44">
        <v>2</v>
      </c>
      <c r="F1681" s="35">
        <f t="shared" si="3553"/>
        <v>0</v>
      </c>
      <c r="G1681" s="35">
        <f t="shared" si="3554"/>
        <v>0</v>
      </c>
      <c r="H1681" s="35">
        <f t="shared" si="3263"/>
        <v>2</v>
      </c>
      <c r="I1681" s="17">
        <v>18</v>
      </c>
      <c r="J1681" s="37">
        <f t="shared" ref="J1681:K1681" si="3585">MAX(N1681,P1681,R1681,T1681,V1681,X1681,Z1681,AB1681,AD1681)</f>
        <v>243.5</v>
      </c>
      <c r="K1681" s="37">
        <f t="shared" si="3585"/>
        <v>312</v>
      </c>
      <c r="L1681" s="38">
        <f t="shared" ref="L1681:M1681" si="3586">MIN(N1681,P1681,R1681,T1681,V1681,X1681,Z1681,AB1681,AD1681)</f>
        <v>126</v>
      </c>
      <c r="M1681" s="38">
        <f t="shared" si="3586"/>
        <v>149</v>
      </c>
      <c r="N1681" s="38">
        <f t="shared" si="3567"/>
        <v>243.5</v>
      </c>
      <c r="O1681" s="38">
        <f t="shared" si="3568"/>
        <v>312</v>
      </c>
      <c r="P1681" s="39"/>
      <c r="Q1681" s="39"/>
      <c r="R1681" s="39"/>
      <c r="S1681" s="39"/>
      <c r="T1681" s="39">
        <f>VLOOKUP(A1681,Magnus,9,FALSE)</f>
        <v>126</v>
      </c>
      <c r="U1681" s="39">
        <f>VLOOKUP(A1681,Magnus,11,FALSE)</f>
        <v>149</v>
      </c>
      <c r="V1681" s="39"/>
      <c r="W1681" s="39"/>
      <c r="X1681" s="39"/>
      <c r="Y1681" s="39"/>
      <c r="Z1681" s="39"/>
      <c r="AA1681" s="39"/>
      <c r="AB1681" s="39"/>
      <c r="AC1681" s="39"/>
      <c r="AD1681" s="40"/>
      <c r="AE1681" s="40"/>
      <c r="AF1681" s="41">
        <f t="shared" si="3296"/>
        <v>-1</v>
      </c>
      <c r="AG1681" s="42"/>
    </row>
    <row r="1682" spans="1:33" ht="13.8">
      <c r="A1682" s="30" t="s">
        <v>496</v>
      </c>
      <c r="B1682" s="30" t="s">
        <v>956</v>
      </c>
      <c r="C1682" s="43"/>
      <c r="D1682" s="44"/>
      <c r="E1682" s="44"/>
      <c r="F1682" s="35">
        <f t="shared" si="3553"/>
        <v>1</v>
      </c>
      <c r="G1682" s="35">
        <f t="shared" si="3554"/>
        <v>1</v>
      </c>
      <c r="H1682" s="35">
        <f t="shared" si="3263"/>
        <v>0</v>
      </c>
      <c r="I1682" s="17">
        <v>18</v>
      </c>
      <c r="J1682" s="37">
        <f t="shared" ref="J1682:K1682" si="3587">MAX(N1682,P1682,R1682,T1682,V1682,X1682,Z1682,AB1682,AD1682)</f>
        <v>186</v>
      </c>
      <c r="K1682" s="37">
        <f t="shared" si="3587"/>
        <v>239</v>
      </c>
      <c r="L1682" s="38">
        <f t="shared" ref="L1682:M1682" si="3588">MIN(N1682,P1682,R1682,T1682,V1682,X1682,Z1682,AB1682,AD1682)</f>
        <v>186</v>
      </c>
      <c r="M1682" s="38">
        <f t="shared" si="3588"/>
        <v>220</v>
      </c>
      <c r="N1682" s="38">
        <f t="shared" si="3567"/>
        <v>186</v>
      </c>
      <c r="O1682" s="38">
        <f t="shared" si="3568"/>
        <v>239</v>
      </c>
      <c r="P1682" s="39">
        <f>VLOOKUP(A1682,MagnusNeo,9,FALSE)</f>
        <v>186</v>
      </c>
      <c r="Q1682" s="39">
        <f>VLOOKUP(A1682,MagnusNeo,11,FALSE)</f>
        <v>220</v>
      </c>
      <c r="R1682" s="39">
        <f>VLOOKUP(A1682,Primus,9,FALSE)</f>
        <v>186</v>
      </c>
      <c r="S1682" s="39">
        <f>VLOOKUP(A1682,Primus,11,FALSE)</f>
        <v>220</v>
      </c>
      <c r="T1682" s="39"/>
      <c r="U1682" s="39"/>
      <c r="V1682" s="39"/>
      <c r="W1682" s="39"/>
      <c r="X1682" s="39"/>
      <c r="Y1682" s="39"/>
      <c r="Z1682" s="39"/>
      <c r="AA1682" s="39"/>
      <c r="AB1682" s="39"/>
      <c r="AC1682" s="39"/>
      <c r="AD1682" s="40"/>
      <c r="AE1682" s="40"/>
      <c r="AF1682" s="41">
        <f t="shared" si="3296"/>
        <v>0</v>
      </c>
      <c r="AG1682" s="42"/>
    </row>
    <row r="1683" spans="1:33" ht="13.8">
      <c r="A1683" s="30" t="s">
        <v>2271</v>
      </c>
      <c r="B1683" s="30" t="s">
        <v>2272</v>
      </c>
      <c r="C1683" s="43"/>
      <c r="D1683" s="44">
        <v>1</v>
      </c>
      <c r="E1683" s="44">
        <v>1</v>
      </c>
      <c r="F1683" s="35">
        <f t="shared" si="3553"/>
        <v>0</v>
      </c>
      <c r="G1683" s="35">
        <f t="shared" si="3554"/>
        <v>0</v>
      </c>
      <c r="H1683" s="35">
        <f t="shared" si="3263"/>
        <v>1</v>
      </c>
      <c r="I1683" s="17">
        <v>18</v>
      </c>
      <c r="J1683" s="37">
        <f t="shared" ref="J1683:K1683" si="3589">MAX(N1683,P1683,R1683,T1683,V1683,X1683,Z1683,AB1683,AD1683)</f>
        <v>519.04999999999995</v>
      </c>
      <c r="K1683" s="37">
        <f t="shared" si="3589"/>
        <v>664</v>
      </c>
      <c r="L1683" s="38">
        <f t="shared" ref="L1683:M1683" si="3590">MIN(N1683,P1683,R1683,T1683,V1683,X1683,Z1683,AB1683,AD1683)</f>
        <v>198</v>
      </c>
      <c r="M1683" s="38">
        <f t="shared" si="3590"/>
        <v>234</v>
      </c>
      <c r="N1683" s="38">
        <f t="shared" si="3567"/>
        <v>519.04999999999995</v>
      </c>
      <c r="O1683" s="38">
        <f t="shared" si="3568"/>
        <v>664</v>
      </c>
      <c r="P1683" s="39"/>
      <c r="Q1683" s="39"/>
      <c r="R1683" s="39">
        <f>VLOOKUP(A1683,Primus,9,FALSE)</f>
        <v>198</v>
      </c>
      <c r="S1683" s="39">
        <f>VLOOKUP(A1683,Primus,11,FALSE)</f>
        <v>234</v>
      </c>
      <c r="T1683" s="39"/>
      <c r="U1683" s="39"/>
      <c r="V1683" s="39"/>
      <c r="W1683" s="39"/>
      <c r="X1683" s="39"/>
      <c r="Y1683" s="39"/>
      <c r="Z1683" s="39"/>
      <c r="AA1683" s="39"/>
      <c r="AB1683" s="39"/>
      <c r="AC1683" s="39"/>
      <c r="AD1683" s="40"/>
      <c r="AE1683" s="40"/>
      <c r="AF1683" s="41">
        <f t="shared" si="3296"/>
        <v>0</v>
      </c>
      <c r="AG1683" s="42"/>
    </row>
    <row r="1684" spans="1:33" ht="13.8">
      <c r="A1684" s="30" t="s">
        <v>317</v>
      </c>
      <c r="B1684" s="30" t="s">
        <v>959</v>
      </c>
      <c r="C1684" s="43"/>
      <c r="D1684" s="44">
        <v>1</v>
      </c>
      <c r="E1684" s="44">
        <v>1</v>
      </c>
      <c r="F1684" s="35">
        <f t="shared" si="3553"/>
        <v>7</v>
      </c>
      <c r="G1684" s="35">
        <f t="shared" si="3554"/>
        <v>6</v>
      </c>
      <c r="H1684" s="35">
        <f t="shared" si="3263"/>
        <v>2</v>
      </c>
      <c r="I1684" s="17">
        <v>18</v>
      </c>
      <c r="J1684" s="37">
        <f t="shared" ref="J1684:K1684" si="3591">MAX(N1684,P1684,R1684,T1684,V1684,X1684,Z1684,AB1684,AD1684)</f>
        <v>121.75</v>
      </c>
      <c r="K1684" s="37">
        <f t="shared" si="3591"/>
        <v>156</v>
      </c>
      <c r="L1684" s="38">
        <f t="shared" ref="L1684:M1684" si="3592">MIN(N1684,P1684,R1684,T1684,V1684,X1684,Z1684,AB1684,AD1684)</f>
        <v>101</v>
      </c>
      <c r="M1684" s="38">
        <f t="shared" si="3592"/>
        <v>120</v>
      </c>
      <c r="N1684" s="38">
        <f t="shared" si="3567"/>
        <v>121.75</v>
      </c>
      <c r="O1684" s="38">
        <f t="shared" si="3568"/>
        <v>156</v>
      </c>
      <c r="P1684" s="39">
        <f>VLOOKUP(A1684,MagnusNeo,9,FALSE)</f>
        <v>101</v>
      </c>
      <c r="Q1684" s="39">
        <f>VLOOKUP(A1684,MagnusNeo,11,FALSE)</f>
        <v>120</v>
      </c>
      <c r="R1684" s="39">
        <f>VLOOKUP(A1684,Primus,9,FALSE)</f>
        <v>101</v>
      </c>
      <c r="S1684" s="39">
        <f>VLOOKUP(A1684,Primus,11,FALSE)</f>
        <v>120</v>
      </c>
      <c r="T1684" s="39">
        <f>VLOOKUP(A1684,Magnus,9,FALSE)</f>
        <v>101</v>
      </c>
      <c r="U1684" s="39">
        <f>VLOOKUP(A1684,Magnus,11,FALSE)</f>
        <v>120</v>
      </c>
      <c r="V1684" s="39"/>
      <c r="W1684" s="39"/>
      <c r="X1684" s="39"/>
      <c r="Y1684" s="39"/>
      <c r="Z1684" s="39"/>
      <c r="AA1684" s="39"/>
      <c r="AB1684" s="39"/>
      <c r="AC1684" s="39"/>
      <c r="AD1684" s="40"/>
      <c r="AE1684" s="40"/>
      <c r="AF1684" s="41">
        <f t="shared" si="3296"/>
        <v>-1</v>
      </c>
      <c r="AG1684" s="42"/>
    </row>
    <row r="1685" spans="1:33" ht="13.8">
      <c r="A1685" s="30" t="s">
        <v>301</v>
      </c>
      <c r="B1685" s="30" t="s">
        <v>965</v>
      </c>
      <c r="C1685" s="43"/>
      <c r="D1685" s="44">
        <v>1</v>
      </c>
      <c r="E1685" s="44">
        <v>1</v>
      </c>
      <c r="F1685" s="35">
        <f t="shared" si="3553"/>
        <v>4</v>
      </c>
      <c r="G1685" s="35">
        <f t="shared" si="3554"/>
        <v>4</v>
      </c>
      <c r="H1685" s="35">
        <f t="shared" si="3263"/>
        <v>1</v>
      </c>
      <c r="I1685" s="17">
        <v>18</v>
      </c>
      <c r="J1685" s="37">
        <f t="shared" ref="J1685:K1685" si="3593">MAX(N1685,P1685,R1685,T1685,V1685,X1685,Z1685,AB1685,AD1685)</f>
        <v>422.93</v>
      </c>
      <c r="K1685" s="37">
        <f t="shared" si="3593"/>
        <v>541</v>
      </c>
      <c r="L1685" s="38">
        <f t="shared" ref="L1685:M1685" si="3594">MIN(N1685,P1685,R1685,T1685,V1685,X1685,Z1685,AB1685,AD1685)</f>
        <v>371</v>
      </c>
      <c r="M1685" s="38">
        <f t="shared" si="3594"/>
        <v>438</v>
      </c>
      <c r="N1685" s="38">
        <f t="shared" si="3567"/>
        <v>422.93</v>
      </c>
      <c r="O1685" s="38">
        <f t="shared" si="3568"/>
        <v>541</v>
      </c>
      <c r="P1685" s="39">
        <f>VLOOKUP(A1685,MagnusNeo,9,FALSE)</f>
        <v>371</v>
      </c>
      <c r="Q1685" s="39">
        <f>VLOOKUP(A1685,MagnusNeo,11,FALSE)</f>
        <v>438</v>
      </c>
      <c r="R1685" s="39">
        <f>VLOOKUP(A1685,Primus,9,FALSE)</f>
        <v>371</v>
      </c>
      <c r="S1685" s="39">
        <f>VLOOKUP(A1685,Primus,11,FALSE)</f>
        <v>438</v>
      </c>
      <c r="T1685" s="39">
        <f>VLOOKUP(A1685,Magnus,9,FALSE)</f>
        <v>371</v>
      </c>
      <c r="U1685" s="39">
        <f>VLOOKUP(A1685,Magnus,11,FALSE)</f>
        <v>438</v>
      </c>
      <c r="V1685" s="39"/>
      <c r="W1685" s="39"/>
      <c r="X1685" s="39"/>
      <c r="Y1685" s="39"/>
      <c r="Z1685" s="39"/>
      <c r="AA1685" s="39"/>
      <c r="AB1685" s="39"/>
      <c r="AC1685" s="39"/>
      <c r="AD1685" s="40"/>
      <c r="AE1685" s="40"/>
      <c r="AF1685" s="41">
        <f t="shared" si="3296"/>
        <v>0</v>
      </c>
      <c r="AG1685" s="42"/>
    </row>
    <row r="1686" spans="1:33" ht="13.8">
      <c r="A1686" s="30" t="s">
        <v>1742</v>
      </c>
      <c r="B1686" s="30" t="s">
        <v>1743</v>
      </c>
      <c r="C1686" s="43"/>
      <c r="D1686" s="44"/>
      <c r="E1686" s="44"/>
      <c r="F1686" s="35">
        <f t="shared" si="3553"/>
        <v>0</v>
      </c>
      <c r="G1686" s="35">
        <f t="shared" si="3554"/>
        <v>0</v>
      </c>
      <c r="H1686" s="35">
        <f t="shared" si="3263"/>
        <v>0</v>
      </c>
      <c r="I1686" s="17">
        <v>18</v>
      </c>
      <c r="J1686" s="37">
        <f t="shared" ref="J1686:K1686" si="3595">MAX(N1686,P1686,R1686,T1686,V1686,X1686,Z1686,AB1686,AD1686)</f>
        <v>76.900000000000006</v>
      </c>
      <c r="K1686" s="37">
        <f t="shared" si="3595"/>
        <v>98</v>
      </c>
      <c r="L1686" s="38">
        <f t="shared" ref="L1686:M1686" si="3596">MIN(N1686,P1686,R1686,T1686,V1686,X1686,Z1686,AB1686,AD1686)</f>
        <v>74</v>
      </c>
      <c r="M1686" s="38">
        <f t="shared" si="3596"/>
        <v>88</v>
      </c>
      <c r="N1686" s="38">
        <f t="shared" si="3567"/>
        <v>76.900000000000006</v>
      </c>
      <c r="O1686" s="38">
        <f t="shared" si="3568"/>
        <v>98</v>
      </c>
      <c r="P1686" s="39">
        <f>VLOOKUP(A1686,MagnusNeo,9,FALSE)</f>
        <v>74</v>
      </c>
      <c r="Q1686" s="39">
        <f>VLOOKUP(A1686,MagnusNeo,11,FALSE)</f>
        <v>88</v>
      </c>
      <c r="R1686" s="39"/>
      <c r="S1686" s="39"/>
      <c r="T1686" s="39"/>
      <c r="U1686" s="39"/>
      <c r="V1686" s="39"/>
      <c r="W1686" s="39"/>
      <c r="X1686" s="39"/>
      <c r="Y1686" s="39"/>
      <c r="Z1686" s="39"/>
      <c r="AA1686" s="39"/>
      <c r="AB1686" s="39"/>
      <c r="AC1686" s="39"/>
      <c r="AD1686" s="40"/>
      <c r="AE1686" s="40"/>
      <c r="AF1686" s="41">
        <f t="shared" si="3296"/>
        <v>0</v>
      </c>
      <c r="AG1686" s="42"/>
    </row>
    <row r="1687" spans="1:33" ht="13.8">
      <c r="A1687" s="30" t="s">
        <v>1744</v>
      </c>
      <c r="B1687" s="30" t="s">
        <v>1745</v>
      </c>
      <c r="C1687" s="43"/>
      <c r="D1687" s="44"/>
      <c r="E1687" s="44"/>
      <c r="F1687" s="35">
        <f t="shared" si="3553"/>
        <v>0</v>
      </c>
      <c r="G1687" s="35">
        <f t="shared" si="3554"/>
        <v>0</v>
      </c>
      <c r="H1687" s="35">
        <f t="shared" si="3263"/>
        <v>0</v>
      </c>
      <c r="I1687" s="17">
        <v>18</v>
      </c>
      <c r="J1687" s="37">
        <f t="shared" ref="J1687:K1687" si="3597">MAX(N1687,P1687,R1687,T1687,V1687,X1687,Z1687,AB1687,AD1687)</f>
        <v>147.38</v>
      </c>
      <c r="K1687" s="37">
        <f t="shared" si="3597"/>
        <v>189</v>
      </c>
      <c r="L1687" s="38">
        <f t="shared" ref="L1687:M1687" si="3598">MIN(N1687,P1687,R1687,T1687,V1687,X1687,Z1687,AB1687,AD1687)</f>
        <v>138</v>
      </c>
      <c r="M1687" s="38">
        <f t="shared" si="3598"/>
        <v>163</v>
      </c>
      <c r="N1687" s="38">
        <f t="shared" si="3567"/>
        <v>147.38</v>
      </c>
      <c r="O1687" s="38">
        <f t="shared" si="3568"/>
        <v>189</v>
      </c>
      <c r="P1687" s="39">
        <f>VLOOKUP(A1687,MagnusNeo,9,FALSE)</f>
        <v>138</v>
      </c>
      <c r="Q1687" s="39">
        <f>VLOOKUP(A1687,MagnusNeo,11,FALSE)</f>
        <v>163</v>
      </c>
      <c r="R1687" s="39">
        <f t="shared" ref="R1687:R1693" si="3599">VLOOKUP(A1687,Primus,9,FALSE)</f>
        <v>138</v>
      </c>
      <c r="S1687" s="39">
        <f t="shared" ref="S1687:S1693" si="3600">VLOOKUP(A1687,Primus,11,FALSE)</f>
        <v>163</v>
      </c>
      <c r="T1687" s="39">
        <f>VLOOKUP(A1687,Magnus,9,FALSE)</f>
        <v>138</v>
      </c>
      <c r="U1687" s="39">
        <f>VLOOKUP(A1687,Magnus,11,FALSE)</f>
        <v>163</v>
      </c>
      <c r="V1687" s="39"/>
      <c r="W1687" s="39"/>
      <c r="X1687" s="39"/>
      <c r="Y1687" s="39"/>
      <c r="Z1687" s="39"/>
      <c r="AA1687" s="39"/>
      <c r="AB1687" s="39"/>
      <c r="AC1687" s="39"/>
      <c r="AD1687" s="40"/>
      <c r="AE1687" s="40"/>
      <c r="AF1687" s="41">
        <f t="shared" si="3296"/>
        <v>0</v>
      </c>
      <c r="AG1687" s="42"/>
    </row>
    <row r="1688" spans="1:33" ht="13.8">
      <c r="A1688" s="30" t="s">
        <v>162</v>
      </c>
      <c r="B1688" s="30" t="s">
        <v>1746</v>
      </c>
      <c r="C1688" s="43"/>
      <c r="D1688" s="44">
        <v>5</v>
      </c>
      <c r="E1688" s="44">
        <v>2</v>
      </c>
      <c r="F1688" s="35">
        <f t="shared" si="3553"/>
        <v>25</v>
      </c>
      <c r="G1688" s="35">
        <f t="shared" si="3554"/>
        <v>20</v>
      </c>
      <c r="H1688" s="35">
        <f t="shared" si="3263"/>
        <v>7</v>
      </c>
      <c r="I1688" s="17">
        <v>18</v>
      </c>
      <c r="J1688" s="37">
        <f t="shared" ref="J1688:K1688" si="3601">MAX(N1688,P1688,R1688,T1688,V1688,X1688,Z1688,AB1688,AD1688)</f>
        <v>19.22</v>
      </c>
      <c r="K1688" s="37">
        <f t="shared" si="3601"/>
        <v>25</v>
      </c>
      <c r="L1688" s="38">
        <f t="shared" ref="L1688:M1688" si="3602">MIN(N1688,P1688,R1688,T1688,V1688,X1688,Z1688,AB1688,AD1688)</f>
        <v>15</v>
      </c>
      <c r="M1688" s="38">
        <f t="shared" si="3602"/>
        <v>18</v>
      </c>
      <c r="N1688" s="38">
        <f t="shared" si="3567"/>
        <v>19.22</v>
      </c>
      <c r="O1688" s="38">
        <f t="shared" si="3568"/>
        <v>25</v>
      </c>
      <c r="P1688" s="39">
        <f>VLOOKUP(A1688,MagnusNeo,9,FALSE)</f>
        <v>15</v>
      </c>
      <c r="Q1688" s="39">
        <f>VLOOKUP(A1688,MagnusNeo,11,FALSE)</f>
        <v>18</v>
      </c>
      <c r="R1688" s="39">
        <f t="shared" si="3599"/>
        <v>15</v>
      </c>
      <c r="S1688" s="39">
        <f t="shared" si="3600"/>
        <v>18</v>
      </c>
      <c r="T1688" s="39">
        <f>VLOOKUP(A1688,Magnus,9,FALSE)</f>
        <v>15</v>
      </c>
      <c r="U1688" s="39">
        <f>VLOOKUP(A1688,Magnus,11,FALSE)</f>
        <v>18</v>
      </c>
      <c r="V1688" s="39"/>
      <c r="W1688" s="39"/>
      <c r="X1688" s="39"/>
      <c r="Y1688" s="39"/>
      <c r="Z1688" s="39"/>
      <c r="AA1688" s="39"/>
      <c r="AB1688" s="39"/>
      <c r="AC1688" s="39"/>
      <c r="AD1688" s="40"/>
      <c r="AE1688" s="40"/>
      <c r="AF1688" s="41">
        <f t="shared" si="3296"/>
        <v>-2</v>
      </c>
      <c r="AG1688" s="42">
        <v>0</v>
      </c>
    </row>
    <row r="1689" spans="1:33" ht="13.8">
      <c r="A1689" s="30" t="s">
        <v>335</v>
      </c>
      <c r="B1689" s="30" t="s">
        <v>968</v>
      </c>
      <c r="C1689" s="43"/>
      <c r="D1689" s="44">
        <v>1</v>
      </c>
      <c r="E1689" s="44">
        <v>2</v>
      </c>
      <c r="F1689" s="35">
        <f t="shared" si="3553"/>
        <v>1</v>
      </c>
      <c r="G1689" s="35">
        <f t="shared" si="3554"/>
        <v>4</v>
      </c>
      <c r="H1689" s="35">
        <f t="shared" si="3263"/>
        <v>-1</v>
      </c>
      <c r="I1689" s="17">
        <v>18</v>
      </c>
      <c r="J1689" s="37">
        <f t="shared" ref="J1689:K1689" si="3603">MAX(N1689,P1689,R1689,T1689,V1689,X1689,Z1689,AB1689,AD1689)</f>
        <v>243.5</v>
      </c>
      <c r="K1689" s="37">
        <f t="shared" si="3603"/>
        <v>312</v>
      </c>
      <c r="L1689" s="38">
        <f t="shared" ref="L1689:M1689" si="3604">MIN(N1689,P1689,R1689,T1689,V1689,X1689,Z1689,AB1689,AD1689)</f>
        <v>237</v>
      </c>
      <c r="M1689" s="38">
        <f t="shared" si="3604"/>
        <v>280</v>
      </c>
      <c r="N1689" s="38">
        <f t="shared" si="3567"/>
        <v>243.5</v>
      </c>
      <c r="O1689" s="38">
        <f t="shared" si="3568"/>
        <v>312</v>
      </c>
      <c r="P1689" s="39"/>
      <c r="Q1689" s="39"/>
      <c r="R1689" s="39">
        <f t="shared" si="3599"/>
        <v>237</v>
      </c>
      <c r="S1689" s="39">
        <f t="shared" si="3600"/>
        <v>280</v>
      </c>
      <c r="T1689" s="39"/>
      <c r="U1689" s="39"/>
      <c r="V1689" s="39"/>
      <c r="W1689" s="39"/>
      <c r="X1689" s="39"/>
      <c r="Y1689" s="39"/>
      <c r="Z1689" s="39"/>
      <c r="AA1689" s="39"/>
      <c r="AB1689" s="39"/>
      <c r="AC1689" s="39"/>
      <c r="AD1689" s="40"/>
      <c r="AE1689" s="40"/>
      <c r="AF1689" s="41">
        <f t="shared" si="3296"/>
        <v>2</v>
      </c>
      <c r="AG1689" s="42">
        <v>1</v>
      </c>
    </row>
    <row r="1690" spans="1:33" ht="13.8">
      <c r="A1690" s="30" t="s">
        <v>2275</v>
      </c>
      <c r="B1690" s="30" t="s">
        <v>2276</v>
      </c>
      <c r="C1690" s="43"/>
      <c r="D1690" s="44">
        <v>1</v>
      </c>
      <c r="E1690" s="44">
        <v>1</v>
      </c>
      <c r="F1690" s="35">
        <f t="shared" si="3553"/>
        <v>0</v>
      </c>
      <c r="G1690" s="35">
        <f t="shared" si="3554"/>
        <v>0</v>
      </c>
      <c r="H1690" s="35">
        <f t="shared" si="3263"/>
        <v>1</v>
      </c>
      <c r="I1690" s="17">
        <v>18</v>
      </c>
      <c r="J1690" s="37">
        <f t="shared" ref="J1690:K1690" si="3605">MAX(N1690,P1690,R1690,T1690,V1690,X1690,Z1690,AB1690,AD1690)</f>
        <v>115.34</v>
      </c>
      <c r="K1690" s="37">
        <f t="shared" si="3605"/>
        <v>148</v>
      </c>
      <c r="L1690" s="38">
        <f t="shared" ref="L1690:M1690" si="3606">MIN(N1690,P1690,R1690,T1690,V1690,X1690,Z1690,AB1690,AD1690)</f>
        <v>110</v>
      </c>
      <c r="M1690" s="38">
        <f t="shared" si="3606"/>
        <v>130</v>
      </c>
      <c r="N1690" s="38">
        <f t="shared" si="3567"/>
        <v>115.34</v>
      </c>
      <c r="O1690" s="38">
        <f t="shared" si="3568"/>
        <v>148</v>
      </c>
      <c r="P1690" s="39"/>
      <c r="Q1690" s="39"/>
      <c r="R1690" s="39">
        <f t="shared" si="3599"/>
        <v>110</v>
      </c>
      <c r="S1690" s="39">
        <f t="shared" si="3600"/>
        <v>130</v>
      </c>
      <c r="T1690" s="39"/>
      <c r="U1690" s="39"/>
      <c r="V1690" s="39"/>
      <c r="W1690" s="39"/>
      <c r="X1690" s="39"/>
      <c r="Y1690" s="39"/>
      <c r="Z1690" s="39"/>
      <c r="AA1690" s="39"/>
      <c r="AB1690" s="39"/>
      <c r="AC1690" s="39"/>
      <c r="AD1690" s="40"/>
      <c r="AE1690" s="40"/>
      <c r="AF1690" s="41">
        <f t="shared" si="3296"/>
        <v>0</v>
      </c>
      <c r="AG1690" s="42"/>
    </row>
    <row r="1691" spans="1:33" ht="13.8">
      <c r="A1691" s="30" t="s">
        <v>494</v>
      </c>
      <c r="B1691" s="30" t="s">
        <v>973</v>
      </c>
      <c r="C1691" s="43"/>
      <c r="D1691" s="44"/>
      <c r="E1691" s="44"/>
      <c r="F1691" s="35">
        <f t="shared" si="3553"/>
        <v>10</v>
      </c>
      <c r="G1691" s="35">
        <f t="shared" si="3554"/>
        <v>1</v>
      </c>
      <c r="H1691" s="35">
        <f t="shared" si="3263"/>
        <v>9</v>
      </c>
      <c r="I1691" s="17">
        <v>18</v>
      </c>
      <c r="J1691" s="37">
        <f t="shared" ref="J1691:K1691" si="3607">MAX(N1691,P1691,R1691,T1691,V1691,X1691,Z1691,AB1691,AD1691)</f>
        <v>38.450000000000003</v>
      </c>
      <c r="K1691" s="37">
        <f t="shared" si="3607"/>
        <v>49</v>
      </c>
      <c r="L1691" s="38">
        <f t="shared" ref="L1691:M1691" si="3608">MIN(N1691,P1691,R1691,T1691,V1691,X1691,Z1691,AB1691,AD1691)</f>
        <v>19</v>
      </c>
      <c r="M1691" s="38">
        <f t="shared" si="3608"/>
        <v>23</v>
      </c>
      <c r="N1691" s="38">
        <f t="shared" si="3567"/>
        <v>38.450000000000003</v>
      </c>
      <c r="O1691" s="38">
        <f t="shared" si="3568"/>
        <v>49</v>
      </c>
      <c r="P1691" s="39">
        <f>VLOOKUP(A1691,MagnusNeo,9,FALSE)</f>
        <v>19</v>
      </c>
      <c r="Q1691" s="39">
        <f>VLOOKUP(A1691,MagnusNeo,11,FALSE)</f>
        <v>23</v>
      </c>
      <c r="R1691" s="39">
        <f t="shared" si="3599"/>
        <v>19</v>
      </c>
      <c r="S1691" s="39">
        <f t="shared" si="3600"/>
        <v>23</v>
      </c>
      <c r="T1691" s="39">
        <f>VLOOKUP(A1691,Magnus,9,FALSE)</f>
        <v>19</v>
      </c>
      <c r="U1691" s="39">
        <f>VLOOKUP(A1691,Magnus,11,FALSE)</f>
        <v>23</v>
      </c>
      <c r="V1691" s="39"/>
      <c r="W1691" s="39"/>
      <c r="X1691" s="39"/>
      <c r="Y1691" s="39"/>
      <c r="Z1691" s="39"/>
      <c r="AA1691" s="39"/>
      <c r="AB1691" s="39"/>
      <c r="AC1691" s="39"/>
      <c r="AD1691" s="40"/>
      <c r="AE1691" s="40"/>
      <c r="AF1691" s="41">
        <f t="shared" si="3296"/>
        <v>-9</v>
      </c>
      <c r="AG1691" s="42"/>
    </row>
    <row r="1692" spans="1:33" ht="27.6">
      <c r="A1692" s="30" t="s">
        <v>328</v>
      </c>
      <c r="B1692" s="30" t="s">
        <v>1747</v>
      </c>
      <c r="C1692" s="43"/>
      <c r="D1692" s="44">
        <v>2</v>
      </c>
      <c r="E1692" s="44">
        <v>2</v>
      </c>
      <c r="F1692" s="35">
        <f t="shared" si="3553"/>
        <v>11</v>
      </c>
      <c r="G1692" s="35">
        <f t="shared" si="3554"/>
        <v>7</v>
      </c>
      <c r="H1692" s="35">
        <f t="shared" si="3263"/>
        <v>6</v>
      </c>
      <c r="I1692" s="17">
        <v>18</v>
      </c>
      <c r="J1692" s="37">
        <f t="shared" ref="J1692:K1692" si="3609">MAX(N1692,P1692,R1692,T1692,V1692,X1692,Z1692,AB1692,AD1692)</f>
        <v>57.67</v>
      </c>
      <c r="K1692" s="37">
        <f t="shared" si="3609"/>
        <v>74</v>
      </c>
      <c r="L1692" s="38">
        <f t="shared" ref="L1692:M1692" si="3610">MIN(N1692,P1692,R1692,T1692,V1692,X1692,Z1692,AB1692,AD1692)</f>
        <v>47</v>
      </c>
      <c r="M1692" s="38">
        <f t="shared" si="3610"/>
        <v>56</v>
      </c>
      <c r="N1692" s="38">
        <f t="shared" si="3567"/>
        <v>57.67</v>
      </c>
      <c r="O1692" s="38">
        <f t="shared" si="3568"/>
        <v>74</v>
      </c>
      <c r="P1692" s="39">
        <f>VLOOKUP(A1692,MagnusNeo,9,FALSE)</f>
        <v>47</v>
      </c>
      <c r="Q1692" s="39">
        <f>VLOOKUP(A1692,MagnusNeo,11,FALSE)</f>
        <v>56</v>
      </c>
      <c r="R1692" s="39">
        <f t="shared" si="3599"/>
        <v>47</v>
      </c>
      <c r="S1692" s="39">
        <f t="shared" si="3600"/>
        <v>56</v>
      </c>
      <c r="T1692" s="39">
        <f>VLOOKUP(A1692,Magnus,9,FALSE)</f>
        <v>47</v>
      </c>
      <c r="U1692" s="39">
        <f>VLOOKUP(A1692,Magnus,11,FALSE)</f>
        <v>56</v>
      </c>
      <c r="V1692" s="39"/>
      <c r="W1692" s="39"/>
      <c r="X1692" s="39"/>
      <c r="Y1692" s="39"/>
      <c r="Z1692" s="39"/>
      <c r="AA1692" s="39"/>
      <c r="AB1692" s="39"/>
      <c r="AC1692" s="39"/>
      <c r="AD1692" s="40"/>
      <c r="AE1692" s="40"/>
      <c r="AF1692" s="41">
        <f t="shared" si="3296"/>
        <v>-4</v>
      </c>
      <c r="AG1692" s="42"/>
    </row>
    <row r="1693" spans="1:33" ht="13.8">
      <c r="A1693" s="30" t="s">
        <v>493</v>
      </c>
      <c r="B1693" s="30" t="s">
        <v>975</v>
      </c>
      <c r="C1693" s="43"/>
      <c r="D1693" s="44">
        <v>1</v>
      </c>
      <c r="E1693" s="44"/>
      <c r="F1693" s="35">
        <f t="shared" si="3553"/>
        <v>5</v>
      </c>
      <c r="G1693" s="35">
        <f t="shared" si="3554"/>
        <v>2</v>
      </c>
      <c r="H1693" s="35">
        <f t="shared" si="3263"/>
        <v>3</v>
      </c>
      <c r="I1693" s="17">
        <v>18</v>
      </c>
      <c r="J1693" s="37">
        <f t="shared" ref="J1693:K1693" si="3611">MAX(N1693,P1693,R1693,T1693,V1693,X1693,Z1693,AB1693,AD1693)</f>
        <v>44.86</v>
      </c>
      <c r="K1693" s="37">
        <f t="shared" si="3611"/>
        <v>57</v>
      </c>
      <c r="L1693" s="38">
        <f t="shared" ref="L1693:M1693" si="3612">MIN(N1693,P1693,R1693,T1693,V1693,X1693,Z1693,AB1693,AD1693)</f>
        <v>38</v>
      </c>
      <c r="M1693" s="38">
        <f t="shared" si="3612"/>
        <v>45</v>
      </c>
      <c r="N1693" s="38">
        <f t="shared" si="3567"/>
        <v>44.86</v>
      </c>
      <c r="O1693" s="38">
        <f t="shared" si="3568"/>
        <v>57</v>
      </c>
      <c r="P1693" s="39"/>
      <c r="Q1693" s="39"/>
      <c r="R1693" s="39">
        <f t="shared" si="3599"/>
        <v>38</v>
      </c>
      <c r="S1693" s="39">
        <f t="shared" si="3600"/>
        <v>45</v>
      </c>
      <c r="T1693" s="39">
        <f>VLOOKUP(A1693,Magnus,9,FALSE)</f>
        <v>38</v>
      </c>
      <c r="U1693" s="39">
        <f>VLOOKUP(A1693,Magnus,11,FALSE)</f>
        <v>45</v>
      </c>
      <c r="V1693" s="39"/>
      <c r="W1693" s="39"/>
      <c r="X1693" s="39"/>
      <c r="Y1693" s="39"/>
      <c r="Z1693" s="39"/>
      <c r="AA1693" s="39"/>
      <c r="AB1693" s="39"/>
      <c r="AC1693" s="39"/>
      <c r="AD1693" s="40"/>
      <c r="AE1693" s="40"/>
      <c r="AF1693" s="41">
        <f t="shared" si="3296"/>
        <v>-2</v>
      </c>
      <c r="AG1693" s="42"/>
    </row>
    <row r="1694" spans="1:33" ht="13.8">
      <c r="A1694" s="30" t="s">
        <v>2615</v>
      </c>
      <c r="B1694" s="30" t="s">
        <v>6515</v>
      </c>
      <c r="C1694" s="43"/>
      <c r="D1694" s="44"/>
      <c r="E1694" s="44"/>
      <c r="F1694" s="35">
        <f t="shared" si="3553"/>
        <v>0</v>
      </c>
      <c r="G1694" s="35">
        <f t="shared" si="3554"/>
        <v>0</v>
      </c>
      <c r="H1694" s="35">
        <f t="shared" si="3263"/>
        <v>0</v>
      </c>
      <c r="I1694" s="17">
        <v>18</v>
      </c>
      <c r="J1694" s="37">
        <f t="shared" ref="J1694:K1694" si="3613">MAX(N1694,P1694,R1694,T1694,V1694,X1694,Z1694,AB1694,AD1694)</f>
        <v>147.38</v>
      </c>
      <c r="K1694" s="37">
        <f t="shared" si="3613"/>
        <v>189</v>
      </c>
      <c r="L1694" s="38">
        <f t="shared" ref="L1694:M1694" si="3614">MIN(N1694,P1694,R1694,T1694,V1694,X1694,Z1694,AB1694,AD1694)</f>
        <v>140</v>
      </c>
      <c r="M1694" s="38">
        <f t="shared" si="3614"/>
        <v>166</v>
      </c>
      <c r="N1694" s="38">
        <f t="shared" si="3567"/>
        <v>147.38</v>
      </c>
      <c r="O1694" s="38">
        <f t="shared" si="3568"/>
        <v>189</v>
      </c>
      <c r="P1694" s="39"/>
      <c r="Q1694" s="39"/>
      <c r="R1694" s="39"/>
      <c r="S1694" s="39"/>
      <c r="T1694" s="39">
        <f>VLOOKUP(A1694,Magnus,9,FALSE)</f>
        <v>140</v>
      </c>
      <c r="U1694" s="39">
        <f>VLOOKUP(A1694,Magnus,11,FALSE)</f>
        <v>166</v>
      </c>
      <c r="V1694" s="39"/>
      <c r="W1694" s="39"/>
      <c r="X1694" s="39"/>
      <c r="Y1694" s="39"/>
      <c r="Z1694" s="39"/>
      <c r="AA1694" s="39"/>
      <c r="AB1694" s="39"/>
      <c r="AC1694" s="39"/>
      <c r="AD1694" s="40"/>
      <c r="AE1694" s="40"/>
      <c r="AF1694" s="41">
        <f t="shared" si="3296"/>
        <v>0</v>
      </c>
      <c r="AG1694" s="42"/>
    </row>
    <row r="1695" spans="1:33" ht="13.8">
      <c r="A1695" s="30" t="s">
        <v>2617</v>
      </c>
      <c r="B1695" s="30" t="s">
        <v>6516</v>
      </c>
      <c r="C1695" s="43"/>
      <c r="D1695" s="44"/>
      <c r="E1695" s="44"/>
      <c r="F1695" s="35">
        <f t="shared" si="3553"/>
        <v>0</v>
      </c>
      <c r="G1695" s="35">
        <f t="shared" si="3554"/>
        <v>0</v>
      </c>
      <c r="H1695" s="35">
        <f t="shared" si="3263"/>
        <v>0</v>
      </c>
      <c r="I1695" s="17">
        <v>18</v>
      </c>
      <c r="J1695" s="37">
        <f t="shared" ref="J1695:K1695" si="3615">MAX(N1695,P1695,R1695,T1695,V1695,X1695,Z1695,AB1695,AD1695)</f>
        <v>134.57</v>
      </c>
      <c r="K1695" s="37">
        <f t="shared" si="3615"/>
        <v>172</v>
      </c>
      <c r="L1695" s="38">
        <f t="shared" ref="L1695:M1695" si="3616">MIN(N1695,P1695,R1695,T1695,V1695,X1695,Z1695,AB1695,AD1695)</f>
        <v>126</v>
      </c>
      <c r="M1695" s="38">
        <f t="shared" si="3616"/>
        <v>149</v>
      </c>
      <c r="N1695" s="38">
        <f t="shared" si="3567"/>
        <v>134.57</v>
      </c>
      <c r="O1695" s="38">
        <f t="shared" si="3568"/>
        <v>172</v>
      </c>
      <c r="P1695" s="39"/>
      <c r="Q1695" s="39"/>
      <c r="R1695" s="39"/>
      <c r="S1695" s="39"/>
      <c r="T1695" s="39">
        <f>VLOOKUP(A1695,Magnus,9,FALSE)</f>
        <v>126</v>
      </c>
      <c r="U1695" s="39">
        <f>VLOOKUP(A1695,Magnus,11,FALSE)</f>
        <v>149</v>
      </c>
      <c r="V1695" s="39"/>
      <c r="W1695" s="39"/>
      <c r="X1695" s="39"/>
      <c r="Y1695" s="39"/>
      <c r="Z1695" s="39"/>
      <c r="AA1695" s="39"/>
      <c r="AB1695" s="39"/>
      <c r="AC1695" s="39"/>
      <c r="AD1695" s="40"/>
      <c r="AE1695" s="40"/>
      <c r="AF1695" s="41">
        <f t="shared" si="3296"/>
        <v>0</v>
      </c>
      <c r="AG1695" s="42"/>
    </row>
    <row r="1696" spans="1:33" ht="13.8">
      <c r="A1696" s="33" t="s">
        <v>94</v>
      </c>
      <c r="B1696" s="33" t="s">
        <v>1043</v>
      </c>
      <c r="C1696" s="34"/>
      <c r="D1696" s="35">
        <v>2</v>
      </c>
      <c r="E1696" s="35">
        <v>5</v>
      </c>
      <c r="F1696" s="35">
        <f t="shared" si="3553"/>
        <v>17</v>
      </c>
      <c r="G1696" s="35">
        <f t="shared" si="3554"/>
        <v>18</v>
      </c>
      <c r="H1696" s="35">
        <f t="shared" si="3263"/>
        <v>4</v>
      </c>
      <c r="I1696" s="17">
        <v>18</v>
      </c>
      <c r="J1696" s="37">
        <f t="shared" ref="J1696:K1696" si="3617">MAX(N1696,P1696,R1696,T1696,V1696,X1696,Z1696,AB1696,AD1696)</f>
        <v>37</v>
      </c>
      <c r="K1696" s="37">
        <f t="shared" si="3617"/>
        <v>48</v>
      </c>
      <c r="L1696" s="38">
        <f t="shared" ref="L1696:M1696" si="3618">MIN(N1696,P1696,R1696,T1696,V1696,X1696,Z1696,AB1696,AD1696)</f>
        <v>37</v>
      </c>
      <c r="M1696" s="38">
        <f t="shared" si="3618"/>
        <v>44</v>
      </c>
      <c r="N1696" s="38">
        <f t="shared" si="3567"/>
        <v>37</v>
      </c>
      <c r="O1696" s="38">
        <f t="shared" si="3568"/>
        <v>48</v>
      </c>
      <c r="P1696" s="39">
        <f>VLOOKUP(A1696,MagnusNeo,9,FALSE)</f>
        <v>37</v>
      </c>
      <c r="Q1696" s="39">
        <f>VLOOKUP(A1696,MagnusNeo,11,FALSE)</f>
        <v>44</v>
      </c>
      <c r="R1696" s="39"/>
      <c r="S1696" s="39"/>
      <c r="T1696" s="39"/>
      <c r="U1696" s="39"/>
      <c r="V1696" s="39"/>
      <c r="W1696" s="39"/>
      <c r="X1696" s="39"/>
      <c r="Y1696" s="39"/>
      <c r="Z1696" s="39"/>
      <c r="AA1696" s="39"/>
      <c r="AB1696" s="39"/>
      <c r="AC1696" s="39"/>
      <c r="AD1696" s="40"/>
      <c r="AE1696" s="40"/>
      <c r="AF1696" s="41">
        <f t="shared" si="3296"/>
        <v>-2</v>
      </c>
      <c r="AG1696" s="42">
        <v>4</v>
      </c>
    </row>
    <row r="1697" spans="1:33" ht="13.8">
      <c r="A1697" s="33" t="s">
        <v>292</v>
      </c>
      <c r="B1697" s="33" t="s">
        <v>979</v>
      </c>
      <c r="C1697" s="34"/>
      <c r="D1697" s="35"/>
      <c r="E1697" s="35"/>
      <c r="F1697" s="35">
        <f t="shared" si="3553"/>
        <v>2</v>
      </c>
      <c r="G1697" s="35">
        <f t="shared" si="3554"/>
        <v>1</v>
      </c>
      <c r="H1697" s="35">
        <f t="shared" si="3263"/>
        <v>1</v>
      </c>
      <c r="I1697" s="17">
        <v>18</v>
      </c>
      <c r="J1697" s="37">
        <f t="shared" ref="J1697:K1697" si="3619">MAX(N1697,P1697,R1697,T1697,V1697,X1697,Z1697,AB1697,AD1697)</f>
        <v>214</v>
      </c>
      <c r="K1697" s="37">
        <f t="shared" si="3619"/>
        <v>274</v>
      </c>
      <c r="L1697" s="38">
        <f t="shared" ref="L1697:M1697" si="3620">MIN(N1697,P1697,R1697,T1697,V1697,X1697,Z1697,AB1697,AD1697)</f>
        <v>214</v>
      </c>
      <c r="M1697" s="38">
        <f t="shared" si="3620"/>
        <v>253</v>
      </c>
      <c r="N1697" s="38">
        <f t="shared" si="3567"/>
        <v>214</v>
      </c>
      <c r="O1697" s="38">
        <f t="shared" si="3568"/>
        <v>274</v>
      </c>
      <c r="P1697" s="39">
        <f>VLOOKUP(A1697,MagnusNeo,9,FALSE)</f>
        <v>214</v>
      </c>
      <c r="Q1697" s="39">
        <f>VLOOKUP(A1697,MagnusNeo,11,FALSE)</f>
        <v>253</v>
      </c>
      <c r="R1697" s="39"/>
      <c r="S1697" s="39"/>
      <c r="T1697" s="39"/>
      <c r="U1697" s="39"/>
      <c r="V1697" s="39"/>
      <c r="W1697" s="39"/>
      <c r="X1697" s="39"/>
      <c r="Y1697" s="39"/>
      <c r="Z1697" s="39"/>
      <c r="AA1697" s="39"/>
      <c r="AB1697" s="39"/>
      <c r="AC1697" s="39"/>
      <c r="AD1697" s="40"/>
      <c r="AE1697" s="40"/>
      <c r="AF1697" s="41">
        <f t="shared" si="3296"/>
        <v>-1</v>
      </c>
      <c r="AG1697" s="42"/>
    </row>
    <row r="1698" spans="1:33" ht="13.8">
      <c r="A1698" s="30" t="s">
        <v>6517</v>
      </c>
      <c r="B1698" s="30" t="s">
        <v>6518</v>
      </c>
      <c r="C1698" s="43"/>
      <c r="D1698" s="44"/>
      <c r="E1698" s="44"/>
      <c r="F1698" s="35">
        <f t="shared" si="3553"/>
        <v>0</v>
      </c>
      <c r="G1698" s="35">
        <f t="shared" si="3554"/>
        <v>0</v>
      </c>
      <c r="H1698" s="35">
        <f t="shared" si="3263"/>
        <v>0</v>
      </c>
      <c r="I1698" s="21">
        <f t="shared" ref="I1698:I1706" si="3621">VLOOKUP(A1698,Old_Inventory,9,FALSE)</f>
        <v>18</v>
      </c>
      <c r="J1698" s="37">
        <f t="shared" ref="J1698:K1698" si="3622">MAX(N1698,P1698,R1698,T1698,V1698,X1698,Z1698,AB1698,AD1698)</f>
        <v>170.05</v>
      </c>
      <c r="K1698" s="37">
        <f t="shared" si="3622"/>
        <v>201</v>
      </c>
      <c r="L1698" s="38">
        <f t="shared" ref="L1698:M1698" si="3623">MIN(N1698,P1698,R1698,T1698,V1698,X1698,Z1698,AB1698,AD1698)</f>
        <v>170.05</v>
      </c>
      <c r="M1698" s="38">
        <f t="shared" si="3623"/>
        <v>201</v>
      </c>
      <c r="N1698" s="38">
        <f t="shared" si="3567"/>
        <v>170.05</v>
      </c>
      <c r="O1698" s="38">
        <f t="shared" si="3568"/>
        <v>201</v>
      </c>
      <c r="P1698" s="39"/>
      <c r="Q1698" s="39"/>
      <c r="R1698" s="39"/>
      <c r="S1698" s="39"/>
      <c r="T1698" s="39"/>
      <c r="U1698" s="39"/>
      <c r="V1698" s="39"/>
      <c r="W1698" s="39"/>
      <c r="X1698" s="39"/>
      <c r="Y1698" s="39"/>
      <c r="Z1698" s="39"/>
      <c r="AA1698" s="39"/>
      <c r="AB1698" s="39"/>
      <c r="AC1698" s="39"/>
      <c r="AD1698" s="40"/>
      <c r="AE1698" s="40"/>
      <c r="AF1698" s="41">
        <f t="shared" si="3296"/>
        <v>0</v>
      </c>
      <c r="AG1698" s="42"/>
    </row>
    <row r="1699" spans="1:33" ht="13.8">
      <c r="A1699" s="30" t="s">
        <v>6519</v>
      </c>
      <c r="B1699" s="30" t="s">
        <v>6520</v>
      </c>
      <c r="C1699" s="43"/>
      <c r="D1699" s="44"/>
      <c r="E1699" s="44"/>
      <c r="F1699" s="35">
        <f t="shared" si="3553"/>
        <v>0</v>
      </c>
      <c r="G1699" s="35">
        <f t="shared" si="3554"/>
        <v>0</v>
      </c>
      <c r="H1699" s="35">
        <f t="shared" si="3263"/>
        <v>0</v>
      </c>
      <c r="I1699" s="21">
        <f t="shared" si="3621"/>
        <v>28</v>
      </c>
      <c r="J1699" s="37">
        <f t="shared" ref="J1699:K1699" si="3624">MAX(N1699,P1699,R1699,T1699,V1699,X1699,Z1699,AB1699,AD1699)</f>
        <v>108.94</v>
      </c>
      <c r="K1699" s="37">
        <f t="shared" si="3624"/>
        <v>139</v>
      </c>
      <c r="L1699" s="38">
        <f t="shared" ref="L1699:M1699" si="3625">MIN(N1699,P1699,R1699,T1699,V1699,X1699,Z1699,AB1699,AD1699)</f>
        <v>108.94</v>
      </c>
      <c r="M1699" s="38">
        <f t="shared" si="3625"/>
        <v>139</v>
      </c>
      <c r="N1699" s="38">
        <f t="shared" si="3567"/>
        <v>108.94</v>
      </c>
      <c r="O1699" s="38">
        <f t="shared" si="3568"/>
        <v>139</v>
      </c>
      <c r="P1699" s="39"/>
      <c r="Q1699" s="39"/>
      <c r="R1699" s="39"/>
      <c r="S1699" s="39"/>
      <c r="T1699" s="39"/>
      <c r="U1699" s="39"/>
      <c r="V1699" s="39"/>
      <c r="W1699" s="39"/>
      <c r="X1699" s="39"/>
      <c r="Y1699" s="39"/>
      <c r="Z1699" s="39"/>
      <c r="AA1699" s="39"/>
      <c r="AB1699" s="39"/>
      <c r="AC1699" s="39"/>
      <c r="AD1699" s="40"/>
      <c r="AE1699" s="40"/>
      <c r="AF1699" s="41">
        <f t="shared" si="3296"/>
        <v>0</v>
      </c>
      <c r="AG1699" s="42"/>
    </row>
    <row r="1700" spans="1:33" ht="27.6">
      <c r="A1700" s="30" t="s">
        <v>6521</v>
      </c>
      <c r="B1700" s="30" t="s">
        <v>6522</v>
      </c>
      <c r="C1700" s="43"/>
      <c r="D1700" s="44"/>
      <c r="E1700" s="44"/>
      <c r="F1700" s="35">
        <f t="shared" si="3553"/>
        <v>0</v>
      </c>
      <c r="G1700" s="35">
        <f t="shared" si="3554"/>
        <v>0</v>
      </c>
      <c r="H1700" s="35">
        <f t="shared" si="3263"/>
        <v>0</v>
      </c>
      <c r="I1700" s="21">
        <f t="shared" si="3621"/>
        <v>28</v>
      </c>
      <c r="J1700" s="37">
        <f t="shared" ref="J1700:K1700" si="3626">MAX(N1700,P1700,R1700,T1700,V1700,X1700,Z1700,AB1700,AD1700)</f>
        <v>9695.5499999999993</v>
      </c>
      <c r="K1700" s="37">
        <f t="shared" si="3626"/>
        <v>12410</v>
      </c>
      <c r="L1700" s="38">
        <f t="shared" ref="L1700:M1700" si="3627">MIN(N1700,P1700,R1700,T1700,V1700,X1700,Z1700,AB1700,AD1700)</f>
        <v>9695.5499999999993</v>
      </c>
      <c r="M1700" s="38">
        <f t="shared" si="3627"/>
        <v>12410</v>
      </c>
      <c r="N1700" s="38">
        <f t="shared" si="3567"/>
        <v>9695.5499999999993</v>
      </c>
      <c r="O1700" s="38">
        <f t="shared" si="3568"/>
        <v>12410</v>
      </c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39"/>
      <c r="AA1700" s="39"/>
      <c r="AB1700" s="39"/>
      <c r="AC1700" s="39"/>
      <c r="AD1700" s="40"/>
      <c r="AE1700" s="40"/>
      <c r="AF1700" s="41">
        <f t="shared" si="3296"/>
        <v>0</v>
      </c>
      <c r="AG1700" s="42"/>
    </row>
    <row r="1701" spans="1:33" ht="13.8">
      <c r="A1701" s="30" t="s">
        <v>6523</v>
      </c>
      <c r="B1701" s="30" t="s">
        <v>6524</v>
      </c>
      <c r="C1701" s="43"/>
      <c r="D1701" s="44"/>
      <c r="E1701" s="44"/>
      <c r="F1701" s="35">
        <f t="shared" si="3553"/>
        <v>0</v>
      </c>
      <c r="G1701" s="35">
        <f t="shared" si="3554"/>
        <v>0</v>
      </c>
      <c r="H1701" s="35">
        <f t="shared" si="3263"/>
        <v>0</v>
      </c>
      <c r="I1701" s="21">
        <f t="shared" si="3621"/>
        <v>28</v>
      </c>
      <c r="J1701" s="37">
        <f t="shared" ref="J1701:K1701" si="3628">MAX(N1701,P1701,R1701,T1701,V1701,X1701,Z1701,AB1701,AD1701)</f>
        <v>9695.5499999999993</v>
      </c>
      <c r="K1701" s="37">
        <f t="shared" si="3628"/>
        <v>12410</v>
      </c>
      <c r="L1701" s="38">
        <f t="shared" ref="L1701:M1701" si="3629">MIN(N1701,P1701,R1701,T1701,V1701,X1701,Z1701,AB1701,AD1701)</f>
        <v>9695.5499999999993</v>
      </c>
      <c r="M1701" s="38">
        <f t="shared" si="3629"/>
        <v>12410</v>
      </c>
      <c r="N1701" s="38">
        <f t="shared" si="3567"/>
        <v>9695.5499999999993</v>
      </c>
      <c r="O1701" s="38">
        <f t="shared" si="3568"/>
        <v>12410</v>
      </c>
      <c r="P1701" s="39"/>
      <c r="Q1701" s="39"/>
      <c r="R1701" s="39"/>
      <c r="S1701" s="39"/>
      <c r="T1701" s="39"/>
      <c r="U1701" s="39"/>
      <c r="V1701" s="39"/>
      <c r="W1701" s="39"/>
      <c r="X1701" s="39"/>
      <c r="Y1701" s="39"/>
      <c r="Z1701" s="39"/>
      <c r="AA1701" s="39"/>
      <c r="AB1701" s="39"/>
      <c r="AC1701" s="39"/>
      <c r="AD1701" s="40"/>
      <c r="AE1701" s="40"/>
      <c r="AF1701" s="41">
        <f t="shared" si="3296"/>
        <v>0</v>
      </c>
      <c r="AG1701" s="42"/>
    </row>
    <row r="1702" spans="1:33" ht="27.6">
      <c r="A1702" s="30" t="s">
        <v>6525</v>
      </c>
      <c r="B1702" s="30" t="s">
        <v>6526</v>
      </c>
      <c r="C1702" s="43"/>
      <c r="D1702" s="44"/>
      <c r="E1702" s="44"/>
      <c r="F1702" s="35">
        <f t="shared" si="3553"/>
        <v>0</v>
      </c>
      <c r="G1702" s="35">
        <f t="shared" si="3554"/>
        <v>0</v>
      </c>
      <c r="H1702" s="35">
        <f t="shared" si="3263"/>
        <v>0</v>
      </c>
      <c r="I1702" s="21">
        <f t="shared" si="3621"/>
        <v>28</v>
      </c>
      <c r="J1702" s="37">
        <f t="shared" ref="J1702:K1702" si="3630">MAX(N1702,P1702,R1702,T1702,V1702,X1702,Z1702,AB1702,AD1702)</f>
        <v>15509.19</v>
      </c>
      <c r="K1702" s="37">
        <f t="shared" si="3630"/>
        <v>19852</v>
      </c>
      <c r="L1702" s="38">
        <f t="shared" ref="L1702:M1702" si="3631">MIN(N1702,P1702,R1702,T1702,V1702,X1702,Z1702,AB1702,AD1702)</f>
        <v>15509.19</v>
      </c>
      <c r="M1702" s="38">
        <f t="shared" si="3631"/>
        <v>19852</v>
      </c>
      <c r="N1702" s="38">
        <f t="shared" si="3567"/>
        <v>15509.19</v>
      </c>
      <c r="O1702" s="38">
        <f t="shared" si="3568"/>
        <v>19852</v>
      </c>
      <c r="P1702" s="39"/>
      <c r="Q1702" s="39"/>
      <c r="R1702" s="39"/>
      <c r="S1702" s="39"/>
      <c r="T1702" s="39"/>
      <c r="U1702" s="39"/>
      <c r="V1702" s="39"/>
      <c r="W1702" s="39"/>
      <c r="X1702" s="39"/>
      <c r="Y1702" s="39"/>
      <c r="Z1702" s="39"/>
      <c r="AA1702" s="39"/>
      <c r="AB1702" s="39"/>
      <c r="AC1702" s="39"/>
      <c r="AD1702" s="40"/>
      <c r="AE1702" s="40"/>
      <c r="AF1702" s="41">
        <f t="shared" si="3296"/>
        <v>0</v>
      </c>
      <c r="AG1702" s="42"/>
    </row>
    <row r="1703" spans="1:33" ht="13.8">
      <c r="A1703" s="30" t="s">
        <v>6527</v>
      </c>
      <c r="B1703" s="30" t="s">
        <v>6528</v>
      </c>
      <c r="C1703" s="43"/>
      <c r="D1703" s="44"/>
      <c r="E1703" s="44"/>
      <c r="F1703" s="35">
        <f t="shared" si="3553"/>
        <v>0</v>
      </c>
      <c r="G1703" s="35">
        <f t="shared" si="3554"/>
        <v>0</v>
      </c>
      <c r="H1703" s="35">
        <f t="shared" si="3263"/>
        <v>0</v>
      </c>
      <c r="I1703" s="21">
        <f t="shared" si="3621"/>
        <v>28</v>
      </c>
      <c r="J1703" s="37">
        <f t="shared" ref="J1703:K1703" si="3632">MAX(N1703,P1703,R1703,T1703,V1703,X1703,Z1703,AB1703,AD1703)</f>
        <v>15509.19</v>
      </c>
      <c r="K1703" s="37">
        <f t="shared" si="3632"/>
        <v>19852</v>
      </c>
      <c r="L1703" s="38">
        <f t="shared" ref="L1703:M1703" si="3633">MIN(N1703,P1703,R1703,T1703,V1703,X1703,Z1703,AB1703,AD1703)</f>
        <v>15509.19</v>
      </c>
      <c r="M1703" s="38">
        <f t="shared" si="3633"/>
        <v>19852</v>
      </c>
      <c r="N1703" s="38">
        <f t="shared" si="3567"/>
        <v>15509.19</v>
      </c>
      <c r="O1703" s="38">
        <f t="shared" si="3568"/>
        <v>19852</v>
      </c>
      <c r="P1703" s="39"/>
      <c r="Q1703" s="39"/>
      <c r="R1703" s="39"/>
      <c r="S1703" s="39"/>
      <c r="T1703" s="39"/>
      <c r="U1703" s="39"/>
      <c r="V1703" s="39"/>
      <c r="W1703" s="39"/>
      <c r="X1703" s="39"/>
      <c r="Y1703" s="39"/>
      <c r="Z1703" s="39"/>
      <c r="AA1703" s="39"/>
      <c r="AB1703" s="39"/>
      <c r="AC1703" s="39"/>
      <c r="AD1703" s="40"/>
      <c r="AE1703" s="40"/>
      <c r="AF1703" s="41">
        <f t="shared" si="3296"/>
        <v>0</v>
      </c>
      <c r="AG1703" s="42"/>
    </row>
    <row r="1704" spans="1:33" ht="27.6">
      <c r="A1704" s="30" t="s">
        <v>6529</v>
      </c>
      <c r="B1704" s="30" t="s">
        <v>6530</v>
      </c>
      <c r="C1704" s="43"/>
      <c r="D1704" s="44"/>
      <c r="E1704" s="44"/>
      <c r="F1704" s="35">
        <f t="shared" si="3553"/>
        <v>0</v>
      </c>
      <c r="G1704" s="35">
        <f t="shared" si="3554"/>
        <v>0</v>
      </c>
      <c r="H1704" s="35">
        <f t="shared" si="3263"/>
        <v>0</v>
      </c>
      <c r="I1704" s="21">
        <f t="shared" si="3621"/>
        <v>28</v>
      </c>
      <c r="J1704" s="37">
        <f t="shared" ref="J1704:K1704" si="3634">MAX(N1704,P1704,R1704,T1704,V1704,X1704,Z1704,AB1704,AD1704)</f>
        <v>9695.5499999999993</v>
      </c>
      <c r="K1704" s="37">
        <f t="shared" si="3634"/>
        <v>12410</v>
      </c>
      <c r="L1704" s="38">
        <f t="shared" ref="L1704:M1704" si="3635">MIN(N1704,P1704,R1704,T1704,V1704,X1704,Z1704,AB1704,AD1704)</f>
        <v>9695.5499999999993</v>
      </c>
      <c r="M1704" s="38">
        <f t="shared" si="3635"/>
        <v>12410</v>
      </c>
      <c r="N1704" s="38">
        <f t="shared" si="3567"/>
        <v>9695.5499999999993</v>
      </c>
      <c r="O1704" s="38">
        <f t="shared" si="3568"/>
        <v>12410</v>
      </c>
      <c r="P1704" s="39"/>
      <c r="Q1704" s="39"/>
      <c r="R1704" s="39"/>
      <c r="S1704" s="39"/>
      <c r="T1704" s="39"/>
      <c r="U1704" s="39"/>
      <c r="V1704" s="39"/>
      <c r="W1704" s="39"/>
      <c r="X1704" s="39"/>
      <c r="Y1704" s="39"/>
      <c r="Z1704" s="39"/>
      <c r="AA1704" s="39"/>
      <c r="AB1704" s="39"/>
      <c r="AC1704" s="39"/>
      <c r="AD1704" s="40"/>
      <c r="AE1704" s="40"/>
      <c r="AF1704" s="41">
        <f t="shared" si="3296"/>
        <v>0</v>
      </c>
      <c r="AG1704" s="42"/>
    </row>
    <row r="1705" spans="1:33" ht="27.6">
      <c r="A1705" s="30" t="s">
        <v>6531</v>
      </c>
      <c r="B1705" s="30" t="s">
        <v>6532</v>
      </c>
      <c r="C1705" s="43"/>
      <c r="D1705" s="44"/>
      <c r="E1705" s="44"/>
      <c r="F1705" s="35">
        <f t="shared" si="3553"/>
        <v>0</v>
      </c>
      <c r="G1705" s="35">
        <f t="shared" si="3554"/>
        <v>0</v>
      </c>
      <c r="H1705" s="35">
        <f t="shared" si="3263"/>
        <v>0</v>
      </c>
      <c r="I1705" s="21">
        <f t="shared" si="3621"/>
        <v>28</v>
      </c>
      <c r="J1705" s="37">
        <f t="shared" ref="J1705:K1705" si="3636">MAX(N1705,P1705,R1705,T1705,V1705,X1705,Z1705,AB1705,AD1705)</f>
        <v>15509.19</v>
      </c>
      <c r="K1705" s="37">
        <f t="shared" si="3636"/>
        <v>19852</v>
      </c>
      <c r="L1705" s="38">
        <f t="shared" ref="L1705:M1705" si="3637">MIN(N1705,P1705,R1705,T1705,V1705,X1705,Z1705,AB1705,AD1705)</f>
        <v>15509.19</v>
      </c>
      <c r="M1705" s="38">
        <f t="shared" si="3637"/>
        <v>19852</v>
      </c>
      <c r="N1705" s="38">
        <f t="shared" si="3567"/>
        <v>15509.19</v>
      </c>
      <c r="O1705" s="38">
        <f t="shared" si="3568"/>
        <v>19852</v>
      </c>
      <c r="P1705" s="39"/>
      <c r="Q1705" s="39"/>
      <c r="R1705" s="39"/>
      <c r="S1705" s="39"/>
      <c r="T1705" s="39"/>
      <c r="U1705" s="39"/>
      <c r="V1705" s="39"/>
      <c r="W1705" s="39"/>
      <c r="X1705" s="39"/>
      <c r="Y1705" s="39"/>
      <c r="Z1705" s="39"/>
      <c r="AA1705" s="39"/>
      <c r="AB1705" s="39"/>
      <c r="AC1705" s="39"/>
      <c r="AD1705" s="40"/>
      <c r="AE1705" s="40"/>
      <c r="AF1705" s="41">
        <f t="shared" si="3296"/>
        <v>0</v>
      </c>
      <c r="AG1705" s="42"/>
    </row>
    <row r="1706" spans="1:33" ht="13.8">
      <c r="A1706" s="30" t="s">
        <v>6533</v>
      </c>
      <c r="B1706" s="30" t="s">
        <v>6534</v>
      </c>
      <c r="C1706" s="43"/>
      <c r="D1706" s="44"/>
      <c r="E1706" s="44"/>
      <c r="F1706" s="35">
        <f t="shared" si="3553"/>
        <v>0</v>
      </c>
      <c r="G1706" s="35">
        <f t="shared" si="3554"/>
        <v>0</v>
      </c>
      <c r="H1706" s="35">
        <f t="shared" si="3263"/>
        <v>0</v>
      </c>
      <c r="I1706" s="21">
        <f t="shared" si="3621"/>
        <v>28</v>
      </c>
      <c r="J1706" s="37">
        <f t="shared" ref="J1706:K1706" si="3638">MAX(N1706,P1706,R1706,T1706,V1706,X1706,Z1706,AB1706,AD1706)</f>
        <v>9695.5499999999993</v>
      </c>
      <c r="K1706" s="37">
        <f t="shared" si="3638"/>
        <v>12410</v>
      </c>
      <c r="L1706" s="38">
        <f t="shared" ref="L1706:M1706" si="3639">MIN(N1706,P1706,R1706,T1706,V1706,X1706,Z1706,AB1706,AD1706)</f>
        <v>9695.5499999999993</v>
      </c>
      <c r="M1706" s="38">
        <f t="shared" si="3639"/>
        <v>12410</v>
      </c>
      <c r="N1706" s="38">
        <f t="shared" si="3567"/>
        <v>9695.5499999999993</v>
      </c>
      <c r="O1706" s="38">
        <f t="shared" si="3568"/>
        <v>12410</v>
      </c>
      <c r="P1706" s="39"/>
      <c r="Q1706" s="39"/>
      <c r="R1706" s="39"/>
      <c r="S1706" s="39"/>
      <c r="T1706" s="39"/>
      <c r="U1706" s="39"/>
      <c r="V1706" s="39"/>
      <c r="W1706" s="39"/>
      <c r="X1706" s="39"/>
      <c r="Y1706" s="39"/>
      <c r="Z1706" s="39"/>
      <c r="AA1706" s="39"/>
      <c r="AB1706" s="39"/>
      <c r="AC1706" s="39"/>
      <c r="AD1706" s="40"/>
      <c r="AE1706" s="40"/>
      <c r="AF1706" s="41">
        <f t="shared" si="3296"/>
        <v>0</v>
      </c>
      <c r="AG1706" s="42"/>
    </row>
    <row r="1707" spans="1:33" ht="13.8">
      <c r="A1707" s="33" t="s">
        <v>2619</v>
      </c>
      <c r="B1707" s="33" t="s">
        <v>2620</v>
      </c>
      <c r="C1707" s="34"/>
      <c r="D1707" s="35"/>
      <c r="E1707" s="35"/>
      <c r="F1707" s="35">
        <f t="shared" si="3553"/>
        <v>0</v>
      </c>
      <c r="G1707" s="35">
        <f t="shared" si="3554"/>
        <v>0</v>
      </c>
      <c r="H1707" s="35">
        <f t="shared" si="3263"/>
        <v>0</v>
      </c>
      <c r="I1707" s="17">
        <v>18</v>
      </c>
      <c r="J1707" s="37">
        <f t="shared" ref="J1707:K1707" si="3640">MAX(N1707,P1707,R1707,T1707,V1707,X1707,Z1707,AB1707,AD1707)</f>
        <v>16</v>
      </c>
      <c r="K1707" s="37">
        <f t="shared" si="3640"/>
        <v>19</v>
      </c>
      <c r="L1707" s="38">
        <f t="shared" ref="L1707:M1707" si="3641">MIN(N1707,P1707,R1707,T1707,V1707,X1707,Z1707,AB1707,AD1707)</f>
        <v>16</v>
      </c>
      <c r="M1707" s="38">
        <f t="shared" si="3641"/>
        <v>19</v>
      </c>
      <c r="N1707" s="38">
        <f t="shared" si="3567"/>
        <v>16</v>
      </c>
      <c r="O1707" s="38">
        <f t="shared" si="3568"/>
        <v>19</v>
      </c>
      <c r="P1707" s="39"/>
      <c r="Q1707" s="39"/>
      <c r="R1707" s="39"/>
      <c r="S1707" s="39"/>
      <c r="T1707" s="39">
        <f>VLOOKUP(A1707,Magnus,9,FALSE)</f>
        <v>16</v>
      </c>
      <c r="U1707" s="39">
        <f>VLOOKUP(A1707,Magnus,11,FALSE)</f>
        <v>19</v>
      </c>
      <c r="V1707" s="39"/>
      <c r="W1707" s="39"/>
      <c r="X1707" s="39"/>
      <c r="Y1707" s="39"/>
      <c r="Z1707" s="39"/>
      <c r="AA1707" s="39"/>
      <c r="AB1707" s="39"/>
      <c r="AC1707" s="39"/>
      <c r="AD1707" s="40"/>
      <c r="AE1707" s="40"/>
      <c r="AF1707" s="41">
        <f t="shared" si="3296"/>
        <v>0</v>
      </c>
      <c r="AG1707" s="42"/>
    </row>
    <row r="1708" spans="1:33" ht="13.8">
      <c r="A1708" s="30" t="s">
        <v>6535</v>
      </c>
      <c r="B1708" s="30" t="s">
        <v>6536</v>
      </c>
      <c r="C1708" s="43"/>
      <c r="D1708" s="44"/>
      <c r="E1708" s="44"/>
      <c r="F1708" s="35">
        <f t="shared" si="3553"/>
        <v>0</v>
      </c>
      <c r="G1708" s="35">
        <f t="shared" si="3554"/>
        <v>0</v>
      </c>
      <c r="H1708" s="35">
        <f t="shared" si="3263"/>
        <v>0</v>
      </c>
      <c r="I1708" s="21">
        <f t="shared" ref="I1708:I1714" si="3642">VLOOKUP(A1708,Old_Inventory,9,FALSE)</f>
        <v>18</v>
      </c>
      <c r="J1708" s="37">
        <f t="shared" ref="J1708:K1708" si="3643">MAX(N1708,P1708,R1708,T1708,V1708,X1708,Z1708,AB1708,AD1708)</f>
        <v>18.89</v>
      </c>
      <c r="K1708" s="37">
        <f t="shared" si="3643"/>
        <v>22</v>
      </c>
      <c r="L1708" s="38">
        <f t="shared" ref="L1708:M1708" si="3644">MIN(N1708,P1708,R1708,T1708,V1708,X1708,Z1708,AB1708,AD1708)</f>
        <v>18.89</v>
      </c>
      <c r="M1708" s="38">
        <f t="shared" si="3644"/>
        <v>22</v>
      </c>
      <c r="N1708" s="38">
        <f t="shared" si="3567"/>
        <v>18.89</v>
      </c>
      <c r="O1708" s="38">
        <f t="shared" si="3568"/>
        <v>22</v>
      </c>
      <c r="P1708" s="39"/>
      <c r="Q1708" s="39"/>
      <c r="R1708" s="39"/>
      <c r="S1708" s="39"/>
      <c r="T1708" s="39"/>
      <c r="U1708" s="39"/>
      <c r="V1708" s="39"/>
      <c r="W1708" s="39"/>
      <c r="X1708" s="39"/>
      <c r="Y1708" s="39"/>
      <c r="Z1708" s="39"/>
      <c r="AA1708" s="39"/>
      <c r="AB1708" s="39"/>
      <c r="AC1708" s="39"/>
      <c r="AD1708" s="40"/>
      <c r="AE1708" s="40"/>
      <c r="AF1708" s="41">
        <f t="shared" si="3296"/>
        <v>0</v>
      </c>
      <c r="AG1708" s="42"/>
    </row>
    <row r="1709" spans="1:33" ht="13.8">
      <c r="A1709" s="30" t="s">
        <v>6537</v>
      </c>
      <c r="B1709" s="30" t="s">
        <v>6538</v>
      </c>
      <c r="C1709" s="43"/>
      <c r="D1709" s="44"/>
      <c r="E1709" s="44"/>
      <c r="F1709" s="35">
        <f t="shared" si="3553"/>
        <v>0</v>
      </c>
      <c r="G1709" s="35">
        <f t="shared" si="3554"/>
        <v>0</v>
      </c>
      <c r="H1709" s="35">
        <f t="shared" si="3263"/>
        <v>0</v>
      </c>
      <c r="I1709" s="21">
        <f t="shared" si="3642"/>
        <v>28</v>
      </c>
      <c r="J1709" s="37">
        <f t="shared" ref="J1709:K1709" si="3645">MAX(N1709,P1709,R1709,T1709,V1709,X1709,Z1709,AB1709,AD1709)</f>
        <v>9695.5499999999993</v>
      </c>
      <c r="K1709" s="37">
        <f t="shared" si="3645"/>
        <v>12410</v>
      </c>
      <c r="L1709" s="38">
        <f t="shared" ref="L1709:M1709" si="3646">MIN(N1709,P1709,R1709,T1709,V1709,X1709,Z1709,AB1709,AD1709)</f>
        <v>9695.5499999999993</v>
      </c>
      <c r="M1709" s="38">
        <f t="shared" si="3646"/>
        <v>12410</v>
      </c>
      <c r="N1709" s="38">
        <f t="shared" si="3567"/>
        <v>9695.5499999999993</v>
      </c>
      <c r="O1709" s="38">
        <f t="shared" si="3568"/>
        <v>12410</v>
      </c>
      <c r="P1709" s="39"/>
      <c r="Q1709" s="39"/>
      <c r="R1709" s="39"/>
      <c r="S1709" s="39"/>
      <c r="T1709" s="39"/>
      <c r="U1709" s="39"/>
      <c r="V1709" s="39"/>
      <c r="W1709" s="39"/>
      <c r="X1709" s="39"/>
      <c r="Y1709" s="39"/>
      <c r="Z1709" s="39"/>
      <c r="AA1709" s="39"/>
      <c r="AB1709" s="39"/>
      <c r="AC1709" s="39"/>
      <c r="AD1709" s="40"/>
      <c r="AE1709" s="40"/>
      <c r="AF1709" s="41">
        <f t="shared" si="3296"/>
        <v>0</v>
      </c>
      <c r="AG1709" s="42"/>
    </row>
    <row r="1710" spans="1:33" ht="13.8">
      <c r="A1710" s="30" t="s">
        <v>6539</v>
      </c>
      <c r="B1710" s="30" t="s">
        <v>6540</v>
      </c>
      <c r="C1710" s="43"/>
      <c r="D1710" s="44"/>
      <c r="E1710" s="44"/>
      <c r="F1710" s="35">
        <f t="shared" si="3553"/>
        <v>0</v>
      </c>
      <c r="G1710" s="35">
        <f t="shared" si="3554"/>
        <v>0</v>
      </c>
      <c r="H1710" s="35">
        <f t="shared" si="3263"/>
        <v>0</v>
      </c>
      <c r="I1710" s="21">
        <f t="shared" si="3642"/>
        <v>28</v>
      </c>
      <c r="J1710" s="37">
        <f t="shared" ref="J1710:K1710" si="3647">MAX(N1710,P1710,R1710,T1710,V1710,X1710,Z1710,AB1710,AD1710)</f>
        <v>89.71</v>
      </c>
      <c r="K1710" s="37">
        <f t="shared" si="3647"/>
        <v>115</v>
      </c>
      <c r="L1710" s="38">
        <f t="shared" ref="L1710:M1710" si="3648">MIN(N1710,P1710,R1710,T1710,V1710,X1710,Z1710,AB1710,AD1710)</f>
        <v>89.71</v>
      </c>
      <c r="M1710" s="38">
        <f t="shared" si="3648"/>
        <v>115</v>
      </c>
      <c r="N1710" s="38">
        <f t="shared" si="3567"/>
        <v>89.71</v>
      </c>
      <c r="O1710" s="38">
        <f t="shared" si="3568"/>
        <v>115</v>
      </c>
      <c r="P1710" s="39"/>
      <c r="Q1710" s="39"/>
      <c r="R1710" s="39"/>
      <c r="S1710" s="39"/>
      <c r="T1710" s="39"/>
      <c r="U1710" s="39"/>
      <c r="V1710" s="39"/>
      <c r="W1710" s="39"/>
      <c r="X1710" s="39"/>
      <c r="Y1710" s="39"/>
      <c r="Z1710" s="39"/>
      <c r="AA1710" s="39"/>
      <c r="AB1710" s="39"/>
      <c r="AC1710" s="39"/>
      <c r="AD1710" s="40"/>
      <c r="AE1710" s="40"/>
      <c r="AF1710" s="41">
        <f t="shared" si="3296"/>
        <v>0</v>
      </c>
      <c r="AG1710" s="42"/>
    </row>
    <row r="1711" spans="1:33" ht="13.8">
      <c r="A1711" s="30" t="s">
        <v>6541</v>
      </c>
      <c r="B1711" s="30" t="s">
        <v>6542</v>
      </c>
      <c r="C1711" s="43"/>
      <c r="D1711" s="44"/>
      <c r="E1711" s="44"/>
      <c r="F1711" s="35">
        <f t="shared" si="3553"/>
        <v>0</v>
      </c>
      <c r="G1711" s="35">
        <f t="shared" si="3554"/>
        <v>0</v>
      </c>
      <c r="H1711" s="35">
        <f t="shared" si="3263"/>
        <v>0</v>
      </c>
      <c r="I1711" s="21">
        <f t="shared" si="3642"/>
        <v>18</v>
      </c>
      <c r="J1711" s="37">
        <f t="shared" ref="J1711:K1711" si="3649">MAX(N1711,P1711,R1711,T1711,V1711,X1711,Z1711,AB1711,AD1711)</f>
        <v>75.58</v>
      </c>
      <c r="K1711" s="37">
        <f t="shared" si="3649"/>
        <v>89</v>
      </c>
      <c r="L1711" s="38">
        <f t="shared" ref="L1711:M1711" si="3650">MIN(N1711,P1711,R1711,T1711,V1711,X1711,Z1711,AB1711,AD1711)</f>
        <v>75.58</v>
      </c>
      <c r="M1711" s="38">
        <f t="shared" si="3650"/>
        <v>89</v>
      </c>
      <c r="N1711" s="38">
        <f t="shared" si="3567"/>
        <v>75.58</v>
      </c>
      <c r="O1711" s="38">
        <f t="shared" si="3568"/>
        <v>89</v>
      </c>
      <c r="P1711" s="39"/>
      <c r="Q1711" s="39"/>
      <c r="R1711" s="39"/>
      <c r="S1711" s="39"/>
      <c r="T1711" s="39"/>
      <c r="U1711" s="39"/>
      <c r="V1711" s="39"/>
      <c r="W1711" s="39"/>
      <c r="X1711" s="39"/>
      <c r="Y1711" s="39"/>
      <c r="Z1711" s="39"/>
      <c r="AA1711" s="39"/>
      <c r="AB1711" s="39"/>
      <c r="AC1711" s="39"/>
      <c r="AD1711" s="40"/>
      <c r="AE1711" s="40"/>
      <c r="AF1711" s="41">
        <f t="shared" si="3296"/>
        <v>0</v>
      </c>
      <c r="AG1711" s="42"/>
    </row>
    <row r="1712" spans="1:33" ht="27.6">
      <c r="A1712" s="30" t="s">
        <v>6543</v>
      </c>
      <c r="B1712" s="30" t="s">
        <v>6544</v>
      </c>
      <c r="C1712" s="43"/>
      <c r="D1712" s="44"/>
      <c r="E1712" s="44"/>
      <c r="F1712" s="35">
        <f t="shared" si="3553"/>
        <v>0</v>
      </c>
      <c r="G1712" s="35">
        <f t="shared" si="3554"/>
        <v>0</v>
      </c>
      <c r="H1712" s="35">
        <f t="shared" si="3263"/>
        <v>0</v>
      </c>
      <c r="I1712" s="21">
        <f t="shared" si="3642"/>
        <v>18</v>
      </c>
      <c r="J1712" s="37">
        <f t="shared" ref="J1712:K1712" si="3651">MAX(N1712,P1712,R1712,T1712,V1712,X1712,Z1712,AB1712,AD1712)</f>
        <v>69.28</v>
      </c>
      <c r="K1712" s="37">
        <f t="shared" si="3651"/>
        <v>82</v>
      </c>
      <c r="L1712" s="38">
        <f t="shared" ref="L1712:M1712" si="3652">MIN(N1712,P1712,R1712,T1712,V1712,X1712,Z1712,AB1712,AD1712)</f>
        <v>69.28</v>
      </c>
      <c r="M1712" s="38">
        <f t="shared" si="3652"/>
        <v>82</v>
      </c>
      <c r="N1712" s="38">
        <f t="shared" si="3567"/>
        <v>69.28</v>
      </c>
      <c r="O1712" s="38">
        <f t="shared" si="3568"/>
        <v>82</v>
      </c>
      <c r="P1712" s="39"/>
      <c r="Q1712" s="39"/>
      <c r="R1712" s="39"/>
      <c r="S1712" s="39"/>
      <c r="T1712" s="39"/>
      <c r="U1712" s="39"/>
      <c r="V1712" s="39"/>
      <c r="W1712" s="39"/>
      <c r="X1712" s="39"/>
      <c r="Y1712" s="39"/>
      <c r="Z1712" s="39"/>
      <c r="AA1712" s="39"/>
      <c r="AB1712" s="39"/>
      <c r="AC1712" s="39"/>
      <c r="AD1712" s="40"/>
      <c r="AE1712" s="40"/>
      <c r="AF1712" s="41">
        <f t="shared" si="3296"/>
        <v>0</v>
      </c>
      <c r="AG1712" s="42"/>
    </row>
    <row r="1713" spans="1:33" ht="13.8">
      <c r="A1713" s="30" t="s">
        <v>6545</v>
      </c>
      <c r="B1713" s="30" t="s">
        <v>6546</v>
      </c>
      <c r="C1713" s="43"/>
      <c r="D1713" s="44"/>
      <c r="E1713" s="44"/>
      <c r="F1713" s="35">
        <f t="shared" si="3553"/>
        <v>0</v>
      </c>
      <c r="G1713" s="35">
        <f t="shared" si="3554"/>
        <v>0</v>
      </c>
      <c r="H1713" s="35">
        <f t="shared" si="3263"/>
        <v>0</v>
      </c>
      <c r="I1713" s="21">
        <f t="shared" si="3642"/>
        <v>18</v>
      </c>
      <c r="J1713" s="37">
        <f t="shared" ref="J1713:K1713" si="3653">MAX(N1713,P1713,R1713,T1713,V1713,X1713,Z1713,AB1713,AD1713)</f>
        <v>75.58</v>
      </c>
      <c r="K1713" s="37">
        <f t="shared" si="3653"/>
        <v>89</v>
      </c>
      <c r="L1713" s="38">
        <f t="shared" ref="L1713:M1713" si="3654">MIN(N1713,P1713,R1713,T1713,V1713,X1713,Z1713,AB1713,AD1713)</f>
        <v>75.58</v>
      </c>
      <c r="M1713" s="38">
        <f t="shared" si="3654"/>
        <v>89</v>
      </c>
      <c r="N1713" s="38">
        <f t="shared" si="3567"/>
        <v>75.58</v>
      </c>
      <c r="O1713" s="38">
        <f t="shared" si="3568"/>
        <v>89</v>
      </c>
      <c r="P1713" s="39"/>
      <c r="Q1713" s="39"/>
      <c r="R1713" s="39"/>
      <c r="S1713" s="39"/>
      <c r="T1713" s="39"/>
      <c r="U1713" s="39"/>
      <c r="V1713" s="39"/>
      <c r="W1713" s="39"/>
      <c r="X1713" s="39"/>
      <c r="Y1713" s="39"/>
      <c r="Z1713" s="39"/>
      <c r="AA1713" s="39"/>
      <c r="AB1713" s="39"/>
      <c r="AC1713" s="39"/>
      <c r="AD1713" s="40"/>
      <c r="AE1713" s="40"/>
      <c r="AF1713" s="41">
        <f t="shared" si="3296"/>
        <v>0</v>
      </c>
      <c r="AG1713" s="42"/>
    </row>
    <row r="1714" spans="1:33" ht="13.8">
      <c r="A1714" s="30" t="s">
        <v>6547</v>
      </c>
      <c r="B1714" s="30" t="s">
        <v>6548</v>
      </c>
      <c r="C1714" s="43"/>
      <c r="D1714" s="44"/>
      <c r="E1714" s="44"/>
      <c r="F1714" s="35">
        <f t="shared" si="3553"/>
        <v>0</v>
      </c>
      <c r="G1714" s="35">
        <f t="shared" si="3554"/>
        <v>0</v>
      </c>
      <c r="H1714" s="35">
        <f t="shared" si="3263"/>
        <v>0</v>
      </c>
      <c r="I1714" s="21">
        <f t="shared" si="3642"/>
        <v>28</v>
      </c>
      <c r="J1714" s="37">
        <f t="shared" ref="J1714:K1714" si="3655">MAX(N1714,P1714,R1714,T1714,V1714,X1714,Z1714,AB1714,AD1714)</f>
        <v>9695.5499999999993</v>
      </c>
      <c r="K1714" s="37">
        <f t="shared" si="3655"/>
        <v>12410</v>
      </c>
      <c r="L1714" s="38">
        <f t="shared" ref="L1714:M1714" si="3656">MIN(N1714,P1714,R1714,T1714,V1714,X1714,Z1714,AB1714,AD1714)</f>
        <v>9695.5499999999993</v>
      </c>
      <c r="M1714" s="38">
        <f t="shared" si="3656"/>
        <v>12410</v>
      </c>
      <c r="N1714" s="38">
        <f t="shared" si="3567"/>
        <v>9695.5499999999993</v>
      </c>
      <c r="O1714" s="38">
        <f t="shared" si="3568"/>
        <v>12410</v>
      </c>
      <c r="P1714" s="39"/>
      <c r="Q1714" s="39"/>
      <c r="R1714" s="39"/>
      <c r="S1714" s="39"/>
      <c r="T1714" s="39"/>
      <c r="U1714" s="39"/>
      <c r="V1714" s="39"/>
      <c r="W1714" s="39"/>
      <c r="X1714" s="39"/>
      <c r="Y1714" s="39"/>
      <c r="Z1714" s="39"/>
      <c r="AA1714" s="39"/>
      <c r="AB1714" s="39"/>
      <c r="AC1714" s="39"/>
      <c r="AD1714" s="40"/>
      <c r="AE1714" s="40"/>
      <c r="AF1714" s="41">
        <f t="shared" si="3296"/>
        <v>0</v>
      </c>
      <c r="AG1714" s="42"/>
    </row>
    <row r="1715" spans="1:33" ht="13.8">
      <c r="A1715" s="30" t="s">
        <v>88</v>
      </c>
      <c r="B1715" s="30" t="s">
        <v>1050</v>
      </c>
      <c r="C1715" s="43"/>
      <c r="D1715" s="44">
        <v>5</v>
      </c>
      <c r="E1715" s="44">
        <v>28</v>
      </c>
      <c r="F1715" s="35">
        <f t="shared" si="3553"/>
        <v>30</v>
      </c>
      <c r="G1715" s="35">
        <f t="shared" si="3554"/>
        <v>38</v>
      </c>
      <c r="H1715" s="35">
        <f t="shared" si="3263"/>
        <v>20</v>
      </c>
      <c r="I1715" s="17">
        <v>18</v>
      </c>
      <c r="J1715" s="37">
        <f t="shared" ref="J1715:K1715" si="3657">MAX(N1715,P1715,R1715,T1715,V1715,X1715,Z1715,AB1715,AD1715)</f>
        <v>13</v>
      </c>
      <c r="K1715" s="37">
        <f t="shared" si="3657"/>
        <v>17</v>
      </c>
      <c r="L1715" s="38">
        <f t="shared" ref="L1715:M1715" si="3658">MIN(N1715,P1715,R1715,T1715,V1715,X1715,Z1715,AB1715,AD1715)</f>
        <v>5</v>
      </c>
      <c r="M1715" s="38">
        <f t="shared" si="3658"/>
        <v>6</v>
      </c>
      <c r="N1715" s="38">
        <f t="shared" si="3567"/>
        <v>13</v>
      </c>
      <c r="O1715" s="38">
        <f t="shared" si="3568"/>
        <v>17</v>
      </c>
      <c r="P1715" s="39">
        <f>VLOOKUP(A1715,MagnusNeo,9,FALSE)</f>
        <v>5</v>
      </c>
      <c r="Q1715" s="39">
        <f>VLOOKUP(A1715,MagnusNeo,11,FALSE)</f>
        <v>6</v>
      </c>
      <c r="R1715" s="39">
        <f>VLOOKUP(A1715,Primus,9,FALSE)</f>
        <v>5</v>
      </c>
      <c r="S1715" s="39">
        <f>VLOOKUP(A1715,Primus,11,FALSE)</f>
        <v>6</v>
      </c>
      <c r="T1715" s="39">
        <f>VLOOKUP(A1715,Magnus,9,FALSE)</f>
        <v>5</v>
      </c>
      <c r="U1715" s="39">
        <f>VLOOKUP(A1715,Magnus,11,FALSE)</f>
        <v>6</v>
      </c>
      <c r="V1715" s="39"/>
      <c r="W1715" s="39"/>
      <c r="X1715" s="39">
        <f>VLOOKUP(A1715,Zeal,9,FALSE)</f>
        <v>5</v>
      </c>
      <c r="Y1715" s="39">
        <f>VLOOKUP(A1715,Zeal,11,FALSE)</f>
        <v>6</v>
      </c>
      <c r="Z1715" s="39"/>
      <c r="AA1715" s="39"/>
      <c r="AB1715" s="39">
        <f>VLOOKUP(A1715,Nexus,9,FALSE)</f>
        <v>5</v>
      </c>
      <c r="AC1715" s="39">
        <f>VLOOKUP(A1715,Nexus,11,FALSE)</f>
        <v>6</v>
      </c>
      <c r="AD1715" s="40"/>
      <c r="AE1715" s="40"/>
      <c r="AF1715" s="41">
        <f t="shared" si="3296"/>
        <v>-15</v>
      </c>
      <c r="AG1715" s="42"/>
    </row>
    <row r="1716" spans="1:33" ht="13.8">
      <c r="A1716" s="30" t="s">
        <v>2621</v>
      </c>
      <c r="B1716" s="30" t="s">
        <v>2622</v>
      </c>
      <c r="C1716" s="43"/>
      <c r="D1716" s="44"/>
      <c r="E1716" s="44"/>
      <c r="F1716" s="35">
        <f t="shared" si="3553"/>
        <v>0</v>
      </c>
      <c r="G1716" s="35">
        <f t="shared" si="3554"/>
        <v>0</v>
      </c>
      <c r="H1716" s="35">
        <f t="shared" si="3263"/>
        <v>0</v>
      </c>
      <c r="I1716" s="17">
        <v>18</v>
      </c>
      <c r="J1716" s="37">
        <f t="shared" ref="J1716:K1716" si="3659">MAX(N1716,P1716,R1716,T1716,V1716,X1716,Z1716,AB1716,AD1716)</f>
        <v>75.58</v>
      </c>
      <c r="K1716" s="37">
        <f t="shared" si="3659"/>
        <v>89</v>
      </c>
      <c r="L1716" s="38">
        <f t="shared" ref="L1716:M1716" si="3660">MIN(N1716,P1716,R1716,T1716,V1716,X1716,Z1716,AB1716,AD1716)</f>
        <v>61</v>
      </c>
      <c r="M1716" s="38">
        <f t="shared" si="3660"/>
        <v>72</v>
      </c>
      <c r="N1716" s="38">
        <f t="shared" si="3567"/>
        <v>75.58</v>
      </c>
      <c r="O1716" s="38">
        <f t="shared" si="3568"/>
        <v>89</v>
      </c>
      <c r="P1716" s="39"/>
      <c r="Q1716" s="39"/>
      <c r="R1716" s="39"/>
      <c r="S1716" s="39"/>
      <c r="T1716" s="39">
        <f>VLOOKUP(A1716,Magnus,9,FALSE)</f>
        <v>61</v>
      </c>
      <c r="U1716" s="39">
        <f>VLOOKUP(A1716,Magnus,11,FALSE)</f>
        <v>72</v>
      </c>
      <c r="V1716" s="39"/>
      <c r="W1716" s="39"/>
      <c r="X1716" s="39">
        <f>VLOOKUP(A1716,Zeal,9,FALSE)</f>
        <v>61</v>
      </c>
      <c r="Y1716" s="39">
        <f>VLOOKUP(A1716,Zeal,11,FALSE)</f>
        <v>72</v>
      </c>
      <c r="Z1716" s="39"/>
      <c r="AA1716" s="39"/>
      <c r="AB1716" s="39"/>
      <c r="AC1716" s="39"/>
      <c r="AD1716" s="40"/>
      <c r="AE1716" s="40"/>
      <c r="AF1716" s="41">
        <f t="shared" si="3296"/>
        <v>0</v>
      </c>
      <c r="AG1716" s="42"/>
    </row>
    <row r="1717" spans="1:33" ht="27.6">
      <c r="A1717" s="30" t="s">
        <v>1750</v>
      </c>
      <c r="B1717" s="30" t="s">
        <v>1751</v>
      </c>
      <c r="C1717" s="43"/>
      <c r="D1717" s="44"/>
      <c r="E1717" s="44"/>
      <c r="F1717" s="35">
        <f t="shared" si="3553"/>
        <v>0</v>
      </c>
      <c r="G1717" s="35">
        <f t="shared" si="3554"/>
        <v>0</v>
      </c>
      <c r="H1717" s="35">
        <f t="shared" si="3263"/>
        <v>0</v>
      </c>
      <c r="I1717" s="17">
        <v>18</v>
      </c>
      <c r="J1717" s="37">
        <f t="shared" ref="J1717:K1717" si="3661">MAX(N1717,P1717,R1717,T1717,V1717,X1717,Z1717,AB1717,AD1717)</f>
        <v>19.22</v>
      </c>
      <c r="K1717" s="37">
        <f t="shared" si="3661"/>
        <v>25</v>
      </c>
      <c r="L1717" s="38">
        <f t="shared" ref="L1717:M1717" si="3662">MIN(N1717,P1717,R1717,T1717,V1717,X1717,Z1717,AB1717,AD1717)</f>
        <v>19</v>
      </c>
      <c r="M1717" s="38">
        <f t="shared" si="3662"/>
        <v>23</v>
      </c>
      <c r="N1717" s="38">
        <f t="shared" si="3567"/>
        <v>19.22</v>
      </c>
      <c r="O1717" s="38">
        <f t="shared" si="3568"/>
        <v>25</v>
      </c>
      <c r="P1717" s="39">
        <f>VLOOKUP(A1717,MagnusNeo,9,FALSE)</f>
        <v>19</v>
      </c>
      <c r="Q1717" s="39">
        <f>VLOOKUP(A1717,MagnusNeo,11,FALSE)</f>
        <v>23</v>
      </c>
      <c r="R1717" s="39"/>
      <c r="S1717" s="39"/>
      <c r="T1717" s="39">
        <f>VLOOKUP(A1717,Magnus,9,FALSE)</f>
        <v>19</v>
      </c>
      <c r="U1717" s="39">
        <f>VLOOKUP(A1717,Magnus,11,FALSE)</f>
        <v>23</v>
      </c>
      <c r="V1717" s="39"/>
      <c r="W1717" s="39"/>
      <c r="X1717" s="39">
        <f>VLOOKUP(A1717,Zeal,9,FALSE)</f>
        <v>19</v>
      </c>
      <c r="Y1717" s="39">
        <f>VLOOKUP(A1717,Zeal,11,FALSE)</f>
        <v>23</v>
      </c>
      <c r="Z1717" s="39"/>
      <c r="AA1717" s="39"/>
      <c r="AB1717" s="39"/>
      <c r="AC1717" s="39"/>
      <c r="AD1717" s="40"/>
      <c r="AE1717" s="40"/>
      <c r="AF1717" s="41">
        <f t="shared" si="3296"/>
        <v>0</v>
      </c>
      <c r="AG1717" s="42"/>
    </row>
    <row r="1718" spans="1:33" ht="13.8">
      <c r="A1718" s="30" t="s">
        <v>6549</v>
      </c>
      <c r="B1718" s="30" t="s">
        <v>6550</v>
      </c>
      <c r="C1718" s="43"/>
      <c r="D1718" s="44"/>
      <c r="E1718" s="44"/>
      <c r="F1718" s="35">
        <f t="shared" si="3553"/>
        <v>0</v>
      </c>
      <c r="G1718" s="35">
        <f t="shared" si="3554"/>
        <v>0</v>
      </c>
      <c r="H1718" s="35">
        <f t="shared" si="3263"/>
        <v>0</v>
      </c>
      <c r="I1718" s="21">
        <f>VLOOKUP(A1718,Old_Inventory,9,FALSE)</f>
        <v>18</v>
      </c>
      <c r="J1718" s="37">
        <f t="shared" ref="J1718:K1718" si="3663">MAX(N1718,P1718,R1718,T1718,V1718,X1718,Z1718,AB1718,AD1718)</f>
        <v>6.3</v>
      </c>
      <c r="K1718" s="37">
        <f t="shared" si="3663"/>
        <v>7</v>
      </c>
      <c r="L1718" s="38">
        <f t="shared" ref="L1718:M1718" si="3664">MIN(N1718,P1718,R1718,T1718,V1718,X1718,Z1718,AB1718,AD1718)</f>
        <v>6.3</v>
      </c>
      <c r="M1718" s="38">
        <f t="shared" si="3664"/>
        <v>7</v>
      </c>
      <c r="N1718" s="38">
        <f t="shared" si="3567"/>
        <v>6.3</v>
      </c>
      <c r="O1718" s="38">
        <f t="shared" si="3568"/>
        <v>7</v>
      </c>
      <c r="P1718" s="39"/>
      <c r="Q1718" s="39"/>
      <c r="R1718" s="39"/>
      <c r="S1718" s="39"/>
      <c r="T1718" s="39"/>
      <c r="U1718" s="39"/>
      <c r="V1718" s="39"/>
      <c r="W1718" s="39"/>
      <c r="X1718" s="39"/>
      <c r="Y1718" s="39"/>
      <c r="Z1718" s="39"/>
      <c r="AA1718" s="39"/>
      <c r="AB1718" s="39"/>
      <c r="AC1718" s="39"/>
      <c r="AD1718" s="40"/>
      <c r="AE1718" s="40"/>
      <c r="AF1718" s="41">
        <f t="shared" si="3296"/>
        <v>0</v>
      </c>
      <c r="AG1718" s="42"/>
    </row>
    <row r="1719" spans="1:33" ht="13.8">
      <c r="A1719" s="33" t="s">
        <v>2623</v>
      </c>
      <c r="B1719" s="33" t="s">
        <v>2624</v>
      </c>
      <c r="C1719" s="34"/>
      <c r="D1719" s="35"/>
      <c r="E1719" s="35"/>
      <c r="F1719" s="35">
        <f t="shared" si="3553"/>
        <v>0</v>
      </c>
      <c r="G1719" s="35">
        <f t="shared" si="3554"/>
        <v>0</v>
      </c>
      <c r="H1719" s="35">
        <f t="shared" si="3263"/>
        <v>0</v>
      </c>
      <c r="I1719" s="17">
        <v>18</v>
      </c>
      <c r="J1719" s="37">
        <f t="shared" ref="J1719:K1719" si="3665">MAX(N1719,P1719,R1719,T1719,V1719,X1719,Z1719,AB1719,AD1719)</f>
        <v>102</v>
      </c>
      <c r="K1719" s="37">
        <f t="shared" si="3665"/>
        <v>130</v>
      </c>
      <c r="L1719" s="38">
        <f t="shared" ref="L1719:M1719" si="3666">MIN(N1719,P1719,R1719,T1719,V1719,X1719,Z1719,AB1719,AD1719)</f>
        <v>101</v>
      </c>
      <c r="M1719" s="38">
        <f t="shared" si="3666"/>
        <v>121</v>
      </c>
      <c r="N1719" s="38">
        <f t="shared" si="3567"/>
        <v>101</v>
      </c>
      <c r="O1719" s="38">
        <f t="shared" si="3568"/>
        <v>130</v>
      </c>
      <c r="P1719" s="39"/>
      <c r="Q1719" s="39"/>
      <c r="R1719" s="39"/>
      <c r="S1719" s="39"/>
      <c r="T1719" s="39">
        <f>VLOOKUP(A1719,Magnus,9,FALSE)</f>
        <v>102</v>
      </c>
      <c r="U1719" s="39">
        <f>VLOOKUP(A1719,Magnus,11,FALSE)</f>
        <v>121</v>
      </c>
      <c r="V1719" s="39"/>
      <c r="W1719" s="39"/>
      <c r="X1719" s="39"/>
      <c r="Y1719" s="39"/>
      <c r="Z1719" s="39"/>
      <c r="AA1719" s="39"/>
      <c r="AB1719" s="39"/>
      <c r="AC1719" s="39"/>
      <c r="AD1719" s="40"/>
      <c r="AE1719" s="40"/>
      <c r="AF1719" s="41">
        <f t="shared" si="3296"/>
        <v>0</v>
      </c>
      <c r="AG1719" s="42"/>
    </row>
    <row r="1720" spans="1:33" ht="13.8">
      <c r="A1720" s="30" t="s">
        <v>6551</v>
      </c>
      <c r="B1720" s="30" t="s">
        <v>6552</v>
      </c>
      <c r="C1720" s="43"/>
      <c r="D1720" s="44"/>
      <c r="E1720" s="44"/>
      <c r="F1720" s="35">
        <f t="shared" si="3553"/>
        <v>0</v>
      </c>
      <c r="G1720" s="35">
        <f t="shared" si="3554"/>
        <v>0</v>
      </c>
      <c r="H1720" s="35">
        <f t="shared" si="3263"/>
        <v>0</v>
      </c>
      <c r="I1720" s="21">
        <f>VLOOKUP(A1720,Old_Inventory,9,FALSE)</f>
        <v>18</v>
      </c>
      <c r="J1720" s="37">
        <f t="shared" ref="J1720:K1720" si="3667">MAX(N1720,P1720,R1720,T1720,V1720,X1720,Z1720,AB1720,AD1720)</f>
        <v>12.6</v>
      </c>
      <c r="K1720" s="37">
        <f t="shared" si="3667"/>
        <v>15</v>
      </c>
      <c r="L1720" s="38">
        <f t="shared" ref="L1720:M1720" si="3668">MIN(N1720,P1720,R1720,T1720,V1720,X1720,Z1720,AB1720,AD1720)</f>
        <v>12.6</v>
      </c>
      <c r="M1720" s="38">
        <f t="shared" si="3668"/>
        <v>15</v>
      </c>
      <c r="N1720" s="38">
        <f t="shared" si="3567"/>
        <v>12.6</v>
      </c>
      <c r="O1720" s="38">
        <f t="shared" si="3568"/>
        <v>15</v>
      </c>
      <c r="P1720" s="39"/>
      <c r="Q1720" s="39"/>
      <c r="R1720" s="39"/>
      <c r="S1720" s="39"/>
      <c r="T1720" s="39"/>
      <c r="U1720" s="39"/>
      <c r="V1720" s="39"/>
      <c r="W1720" s="39"/>
      <c r="X1720" s="39"/>
      <c r="Y1720" s="39"/>
      <c r="Z1720" s="39"/>
      <c r="AA1720" s="39"/>
      <c r="AB1720" s="39"/>
      <c r="AC1720" s="39"/>
      <c r="AD1720" s="40"/>
      <c r="AE1720" s="40"/>
      <c r="AF1720" s="41">
        <f t="shared" si="3296"/>
        <v>0</v>
      </c>
      <c r="AG1720" s="42"/>
    </row>
    <row r="1721" spans="1:33" ht="13.8">
      <c r="A1721" s="33" t="s">
        <v>319</v>
      </c>
      <c r="B1721" s="33" t="s">
        <v>984</v>
      </c>
      <c r="C1721" s="34"/>
      <c r="D1721" s="35">
        <v>50</v>
      </c>
      <c r="E1721" s="35">
        <v>8</v>
      </c>
      <c r="F1721" s="35">
        <f t="shared" si="3553"/>
        <v>144</v>
      </c>
      <c r="G1721" s="35">
        <f t="shared" si="3554"/>
        <v>1</v>
      </c>
      <c r="H1721" s="35">
        <f t="shared" si="3263"/>
        <v>151</v>
      </c>
      <c r="I1721" s="17">
        <v>18</v>
      </c>
      <c r="J1721" s="37">
        <f t="shared" ref="J1721:K1721" si="3669">MAX(N1721,P1721,R1721,T1721,V1721,X1721,Z1721,AB1721,AD1721)</f>
        <v>37</v>
      </c>
      <c r="K1721" s="37">
        <f t="shared" si="3669"/>
        <v>44</v>
      </c>
      <c r="L1721" s="38">
        <f t="shared" ref="L1721:M1721" si="3670">MIN(N1721,P1721,R1721,T1721,V1721,X1721,Z1721,AB1721,AD1721)</f>
        <v>37</v>
      </c>
      <c r="M1721" s="38">
        <f t="shared" si="3670"/>
        <v>43</v>
      </c>
      <c r="N1721" s="38">
        <f t="shared" si="3567"/>
        <v>37</v>
      </c>
      <c r="O1721" s="38">
        <f t="shared" si="3568"/>
        <v>43</v>
      </c>
      <c r="P1721" s="39"/>
      <c r="Q1721" s="39"/>
      <c r="R1721" s="39"/>
      <c r="S1721" s="39"/>
      <c r="T1721" s="39">
        <f>VLOOKUP(A1721,Magnus,9,FALSE)</f>
        <v>37</v>
      </c>
      <c r="U1721" s="39">
        <f>VLOOKUP(A1721,Magnus,11,FALSE)</f>
        <v>44</v>
      </c>
      <c r="V1721" s="39"/>
      <c r="W1721" s="39"/>
      <c r="X1721" s="39"/>
      <c r="Y1721" s="39"/>
      <c r="Z1721" s="39"/>
      <c r="AA1721" s="39"/>
      <c r="AB1721" s="39"/>
      <c r="AC1721" s="39"/>
      <c r="AD1721" s="40"/>
      <c r="AE1721" s="40"/>
      <c r="AF1721" s="41">
        <f t="shared" si="3296"/>
        <v>-101</v>
      </c>
      <c r="AG1721" s="42">
        <v>50</v>
      </c>
    </row>
    <row r="1722" spans="1:33" ht="13.8">
      <c r="A1722" s="33" t="s">
        <v>1752</v>
      </c>
      <c r="B1722" s="33" t="s">
        <v>1753</v>
      </c>
      <c r="C1722" s="34"/>
      <c r="D1722" s="35"/>
      <c r="E1722" s="35"/>
      <c r="F1722" s="35">
        <f t="shared" si="3553"/>
        <v>0</v>
      </c>
      <c r="G1722" s="35">
        <f t="shared" si="3554"/>
        <v>0</v>
      </c>
      <c r="H1722" s="35">
        <f t="shared" si="3263"/>
        <v>0</v>
      </c>
      <c r="I1722" s="17">
        <v>18</v>
      </c>
      <c r="J1722" s="37">
        <f t="shared" ref="J1722:K1722" si="3671">MAX(N1722,P1722,R1722,T1722,V1722,X1722,Z1722,AB1722,AD1722)</f>
        <v>31</v>
      </c>
      <c r="K1722" s="37">
        <f t="shared" si="3671"/>
        <v>37</v>
      </c>
      <c r="L1722" s="38">
        <f t="shared" ref="L1722:M1722" si="3672">MIN(N1722,P1722,R1722,T1722,V1722,X1722,Z1722,AB1722,AD1722)</f>
        <v>31</v>
      </c>
      <c r="M1722" s="38">
        <f t="shared" si="3672"/>
        <v>37</v>
      </c>
      <c r="N1722" s="38">
        <f t="shared" si="3567"/>
        <v>31</v>
      </c>
      <c r="O1722" s="38">
        <f t="shared" si="3568"/>
        <v>37</v>
      </c>
      <c r="P1722" s="39">
        <f>VLOOKUP(A1722,MagnusNeo,9,FALSE)</f>
        <v>31</v>
      </c>
      <c r="Q1722" s="39">
        <f>VLOOKUP(A1722,MagnusNeo,11,FALSE)</f>
        <v>37</v>
      </c>
      <c r="R1722" s="39"/>
      <c r="S1722" s="39"/>
      <c r="T1722" s="39"/>
      <c r="U1722" s="39"/>
      <c r="V1722" s="39"/>
      <c r="W1722" s="39"/>
      <c r="X1722" s="39"/>
      <c r="Y1722" s="39"/>
      <c r="Z1722" s="39"/>
      <c r="AA1722" s="39"/>
      <c r="AB1722" s="39"/>
      <c r="AC1722" s="39"/>
      <c r="AD1722" s="40"/>
      <c r="AE1722" s="40"/>
      <c r="AF1722" s="41">
        <f t="shared" si="3296"/>
        <v>0</v>
      </c>
      <c r="AG1722" s="42"/>
    </row>
    <row r="1723" spans="1:33" ht="13.8">
      <c r="A1723" s="33" t="s">
        <v>1755</v>
      </c>
      <c r="B1723" s="33" t="s">
        <v>1756</v>
      </c>
      <c r="C1723" s="34"/>
      <c r="D1723" s="35"/>
      <c r="E1723" s="35">
        <v>5</v>
      </c>
      <c r="F1723" s="35">
        <f t="shared" si="3553"/>
        <v>0</v>
      </c>
      <c r="G1723" s="35">
        <f t="shared" si="3554"/>
        <v>0</v>
      </c>
      <c r="H1723" s="35">
        <f t="shared" si="3263"/>
        <v>5</v>
      </c>
      <c r="I1723" s="17">
        <v>18</v>
      </c>
      <c r="J1723" s="37">
        <f t="shared" ref="J1723:K1723" si="3673">MAX(N1723,P1723,R1723,T1723,V1723,X1723,Z1723,AB1723,AD1723)</f>
        <v>70</v>
      </c>
      <c r="K1723" s="37">
        <f t="shared" si="3673"/>
        <v>90</v>
      </c>
      <c r="L1723" s="38">
        <f t="shared" ref="L1723:M1723" si="3674">MIN(N1723,P1723,R1723,T1723,V1723,X1723,Z1723,AB1723,AD1723)</f>
        <v>70</v>
      </c>
      <c r="M1723" s="38">
        <f t="shared" si="3674"/>
        <v>83</v>
      </c>
      <c r="N1723" s="38">
        <f t="shared" si="3567"/>
        <v>70</v>
      </c>
      <c r="O1723" s="38">
        <f t="shared" si="3568"/>
        <v>90</v>
      </c>
      <c r="P1723" s="39">
        <f>VLOOKUP(A1723,MagnusNeo,9,FALSE)</f>
        <v>70</v>
      </c>
      <c r="Q1723" s="39">
        <f>VLOOKUP(A1723,MagnusNeo,11,FALSE)</f>
        <v>83</v>
      </c>
      <c r="R1723" s="39"/>
      <c r="S1723" s="39"/>
      <c r="T1723" s="39"/>
      <c r="U1723" s="39"/>
      <c r="V1723" s="39"/>
      <c r="W1723" s="39"/>
      <c r="X1723" s="39"/>
      <c r="Y1723" s="39"/>
      <c r="Z1723" s="39"/>
      <c r="AA1723" s="39"/>
      <c r="AB1723" s="39"/>
      <c r="AC1723" s="39"/>
      <c r="AD1723" s="40"/>
      <c r="AE1723" s="40"/>
      <c r="AF1723" s="41">
        <f t="shared" si="3296"/>
        <v>-5</v>
      </c>
      <c r="AG1723" s="42"/>
    </row>
    <row r="1724" spans="1:33" ht="13.8">
      <c r="A1724" s="30" t="s">
        <v>6553</v>
      </c>
      <c r="B1724" s="30" t="s">
        <v>6554</v>
      </c>
      <c r="C1724" s="43"/>
      <c r="D1724" s="44"/>
      <c r="E1724" s="44"/>
      <c r="F1724" s="35">
        <f t="shared" si="3553"/>
        <v>0</v>
      </c>
      <c r="G1724" s="35">
        <f t="shared" si="3554"/>
        <v>0</v>
      </c>
      <c r="H1724" s="35">
        <f t="shared" si="3263"/>
        <v>0</v>
      </c>
      <c r="I1724" s="21">
        <f t="shared" ref="I1724:I1736" si="3675">VLOOKUP(A1724,Old_Inventory,9,FALSE)</f>
        <v>18</v>
      </c>
      <c r="J1724" s="37">
        <f t="shared" ref="J1724:K1724" si="3676">MAX(N1724,P1724,R1724,T1724,V1724,X1724,Z1724,AB1724,AD1724)</f>
        <v>18.89</v>
      </c>
      <c r="K1724" s="37">
        <f t="shared" si="3676"/>
        <v>22</v>
      </c>
      <c r="L1724" s="38">
        <f t="shared" ref="L1724:M1724" si="3677">MIN(N1724,P1724,R1724,T1724,V1724,X1724,Z1724,AB1724,AD1724)</f>
        <v>18.89</v>
      </c>
      <c r="M1724" s="38">
        <f t="shared" si="3677"/>
        <v>22</v>
      </c>
      <c r="N1724" s="38">
        <f t="shared" si="3567"/>
        <v>18.89</v>
      </c>
      <c r="O1724" s="38">
        <f t="shared" si="3568"/>
        <v>22</v>
      </c>
      <c r="P1724" s="39"/>
      <c r="Q1724" s="39"/>
      <c r="R1724" s="39"/>
      <c r="S1724" s="39"/>
      <c r="T1724" s="39"/>
      <c r="U1724" s="39"/>
      <c r="V1724" s="39"/>
      <c r="W1724" s="39"/>
      <c r="X1724" s="39"/>
      <c r="Y1724" s="39"/>
      <c r="Z1724" s="39"/>
      <c r="AA1724" s="39"/>
      <c r="AB1724" s="39"/>
      <c r="AC1724" s="39"/>
      <c r="AD1724" s="40"/>
      <c r="AE1724" s="40"/>
      <c r="AF1724" s="41">
        <f t="shared" si="3296"/>
        <v>0</v>
      </c>
      <c r="AG1724" s="42"/>
    </row>
    <row r="1725" spans="1:33" ht="13.8">
      <c r="A1725" s="30" t="s">
        <v>6555</v>
      </c>
      <c r="B1725" s="30" t="s">
        <v>6556</v>
      </c>
      <c r="C1725" s="43"/>
      <c r="D1725" s="44"/>
      <c r="E1725" s="44"/>
      <c r="F1725" s="35">
        <f t="shared" si="3553"/>
        <v>0</v>
      </c>
      <c r="G1725" s="35">
        <f t="shared" si="3554"/>
        <v>0</v>
      </c>
      <c r="H1725" s="35">
        <f t="shared" si="3263"/>
        <v>0</v>
      </c>
      <c r="I1725" s="21">
        <f t="shared" si="3675"/>
        <v>18</v>
      </c>
      <c r="J1725" s="37">
        <f t="shared" ref="J1725:K1725" si="3678">MAX(N1725,P1725,R1725,T1725,V1725,X1725,Z1725,AB1725,AD1725)</f>
        <v>16767.490000000002</v>
      </c>
      <c r="K1725" s="37">
        <f t="shared" si="3678"/>
        <v>19786</v>
      </c>
      <c r="L1725" s="38">
        <f t="shared" ref="L1725:M1725" si="3679">MIN(N1725,P1725,R1725,T1725,V1725,X1725,Z1725,AB1725,AD1725)</f>
        <v>16767.490000000002</v>
      </c>
      <c r="M1725" s="38">
        <f t="shared" si="3679"/>
        <v>19786</v>
      </c>
      <c r="N1725" s="38">
        <f t="shared" si="3567"/>
        <v>16767.490000000002</v>
      </c>
      <c r="O1725" s="38">
        <f t="shared" si="3568"/>
        <v>19786</v>
      </c>
      <c r="P1725" s="39"/>
      <c r="Q1725" s="39"/>
      <c r="R1725" s="39"/>
      <c r="S1725" s="39"/>
      <c r="T1725" s="39"/>
      <c r="U1725" s="39"/>
      <c r="V1725" s="39"/>
      <c r="W1725" s="39"/>
      <c r="X1725" s="39"/>
      <c r="Y1725" s="39"/>
      <c r="Z1725" s="39"/>
      <c r="AA1725" s="39"/>
      <c r="AB1725" s="39"/>
      <c r="AC1725" s="39"/>
      <c r="AD1725" s="40"/>
      <c r="AE1725" s="40"/>
      <c r="AF1725" s="41">
        <f t="shared" si="3296"/>
        <v>0</v>
      </c>
      <c r="AG1725" s="42"/>
    </row>
    <row r="1726" spans="1:33" ht="13.8">
      <c r="A1726" s="30" t="s">
        <v>6557</v>
      </c>
      <c r="B1726" s="30" t="s">
        <v>6558</v>
      </c>
      <c r="C1726" s="43"/>
      <c r="D1726" s="44"/>
      <c r="E1726" s="44"/>
      <c r="F1726" s="35">
        <f t="shared" si="3553"/>
        <v>0</v>
      </c>
      <c r="G1726" s="35">
        <f t="shared" si="3554"/>
        <v>0</v>
      </c>
      <c r="H1726" s="35">
        <f t="shared" si="3263"/>
        <v>0</v>
      </c>
      <c r="I1726" s="21">
        <f t="shared" si="3675"/>
        <v>18</v>
      </c>
      <c r="J1726" s="37">
        <f t="shared" ref="J1726:K1726" si="3680">MAX(N1726,P1726,R1726,T1726,V1726,X1726,Z1726,AB1726,AD1726)</f>
        <v>13494.01</v>
      </c>
      <c r="K1726" s="37">
        <f t="shared" si="3680"/>
        <v>15923</v>
      </c>
      <c r="L1726" s="38">
        <f t="shared" ref="L1726:M1726" si="3681">MIN(N1726,P1726,R1726,T1726,V1726,X1726,Z1726,AB1726,AD1726)</f>
        <v>13494.01</v>
      </c>
      <c r="M1726" s="38">
        <f t="shared" si="3681"/>
        <v>15923</v>
      </c>
      <c r="N1726" s="38">
        <f t="shared" si="3567"/>
        <v>13494.01</v>
      </c>
      <c r="O1726" s="38">
        <f t="shared" si="3568"/>
        <v>15923</v>
      </c>
      <c r="P1726" s="39"/>
      <c r="Q1726" s="39"/>
      <c r="R1726" s="39"/>
      <c r="S1726" s="39"/>
      <c r="T1726" s="39"/>
      <c r="U1726" s="39"/>
      <c r="V1726" s="39"/>
      <c r="W1726" s="39"/>
      <c r="X1726" s="39"/>
      <c r="Y1726" s="39"/>
      <c r="Z1726" s="39"/>
      <c r="AA1726" s="39"/>
      <c r="AB1726" s="39"/>
      <c r="AC1726" s="39"/>
      <c r="AD1726" s="40"/>
      <c r="AE1726" s="40"/>
      <c r="AF1726" s="41">
        <f t="shared" si="3296"/>
        <v>0</v>
      </c>
      <c r="AG1726" s="42"/>
    </row>
    <row r="1727" spans="1:33" ht="13.8">
      <c r="A1727" s="30" t="s">
        <v>6559</v>
      </c>
      <c r="B1727" s="30" t="s">
        <v>6560</v>
      </c>
      <c r="C1727" s="43"/>
      <c r="D1727" s="44"/>
      <c r="E1727" s="44"/>
      <c r="F1727" s="35">
        <f t="shared" si="3553"/>
        <v>0</v>
      </c>
      <c r="G1727" s="35">
        <f t="shared" si="3554"/>
        <v>0</v>
      </c>
      <c r="H1727" s="35">
        <f t="shared" si="3263"/>
        <v>0</v>
      </c>
      <c r="I1727" s="21">
        <f t="shared" si="3675"/>
        <v>18</v>
      </c>
      <c r="J1727" s="37">
        <f t="shared" ref="J1727:K1727" si="3682">MAX(N1727,P1727,R1727,T1727,V1727,X1727,Z1727,AB1727,AD1727)</f>
        <v>188.94</v>
      </c>
      <c r="K1727" s="37">
        <f t="shared" si="3682"/>
        <v>223</v>
      </c>
      <c r="L1727" s="38">
        <f t="shared" ref="L1727:M1727" si="3683">MIN(N1727,P1727,R1727,T1727,V1727,X1727,Z1727,AB1727,AD1727)</f>
        <v>188.94</v>
      </c>
      <c r="M1727" s="38">
        <f t="shared" si="3683"/>
        <v>223</v>
      </c>
      <c r="N1727" s="38">
        <f t="shared" si="3567"/>
        <v>188.94</v>
      </c>
      <c r="O1727" s="38">
        <f t="shared" si="3568"/>
        <v>223</v>
      </c>
      <c r="P1727" s="39"/>
      <c r="Q1727" s="39"/>
      <c r="R1727" s="39"/>
      <c r="S1727" s="39"/>
      <c r="T1727" s="39"/>
      <c r="U1727" s="39"/>
      <c r="V1727" s="39"/>
      <c r="W1727" s="39"/>
      <c r="X1727" s="39"/>
      <c r="Y1727" s="39"/>
      <c r="Z1727" s="39"/>
      <c r="AA1727" s="39"/>
      <c r="AB1727" s="39"/>
      <c r="AC1727" s="39"/>
      <c r="AD1727" s="40"/>
      <c r="AE1727" s="40"/>
      <c r="AF1727" s="41">
        <f t="shared" si="3296"/>
        <v>0</v>
      </c>
      <c r="AG1727" s="42"/>
    </row>
    <row r="1728" spans="1:33" ht="13.8">
      <c r="A1728" s="30" t="s">
        <v>6561</v>
      </c>
      <c r="B1728" s="30" t="s">
        <v>6562</v>
      </c>
      <c r="C1728" s="43"/>
      <c r="D1728" s="44"/>
      <c r="E1728" s="44"/>
      <c r="F1728" s="35">
        <f t="shared" si="3553"/>
        <v>0</v>
      </c>
      <c r="G1728" s="35">
        <f t="shared" si="3554"/>
        <v>0</v>
      </c>
      <c r="H1728" s="35">
        <f t="shared" si="3263"/>
        <v>0</v>
      </c>
      <c r="I1728" s="21">
        <f t="shared" si="3675"/>
        <v>18</v>
      </c>
      <c r="J1728" s="37">
        <f t="shared" ref="J1728:K1728" si="3684">MAX(N1728,P1728,R1728,T1728,V1728,X1728,Z1728,AB1728,AD1728)</f>
        <v>6.3</v>
      </c>
      <c r="K1728" s="37">
        <f t="shared" si="3684"/>
        <v>7</v>
      </c>
      <c r="L1728" s="38">
        <f t="shared" ref="L1728:M1728" si="3685">MIN(N1728,P1728,R1728,T1728,V1728,X1728,Z1728,AB1728,AD1728)</f>
        <v>6.3</v>
      </c>
      <c r="M1728" s="38">
        <f t="shared" si="3685"/>
        <v>7</v>
      </c>
      <c r="N1728" s="38">
        <f t="shared" si="3567"/>
        <v>6.3</v>
      </c>
      <c r="O1728" s="38">
        <f t="shared" si="3568"/>
        <v>7</v>
      </c>
      <c r="P1728" s="39"/>
      <c r="Q1728" s="39"/>
      <c r="R1728" s="39"/>
      <c r="S1728" s="39"/>
      <c r="T1728" s="39"/>
      <c r="U1728" s="39"/>
      <c r="V1728" s="39"/>
      <c r="W1728" s="39"/>
      <c r="X1728" s="39"/>
      <c r="Y1728" s="39"/>
      <c r="Z1728" s="39"/>
      <c r="AA1728" s="39"/>
      <c r="AB1728" s="39"/>
      <c r="AC1728" s="39"/>
      <c r="AD1728" s="40"/>
      <c r="AE1728" s="40"/>
      <c r="AF1728" s="41">
        <f t="shared" si="3296"/>
        <v>0</v>
      </c>
      <c r="AG1728" s="42"/>
    </row>
    <row r="1729" spans="1:33" ht="13.8">
      <c r="A1729" s="30" t="s">
        <v>6563</v>
      </c>
      <c r="B1729" s="30" t="s">
        <v>6564</v>
      </c>
      <c r="C1729" s="43"/>
      <c r="D1729" s="44"/>
      <c r="E1729" s="44"/>
      <c r="F1729" s="35">
        <f t="shared" si="3553"/>
        <v>0</v>
      </c>
      <c r="G1729" s="35">
        <f t="shared" si="3554"/>
        <v>0</v>
      </c>
      <c r="H1729" s="35">
        <f t="shared" si="3263"/>
        <v>0</v>
      </c>
      <c r="I1729" s="21">
        <f t="shared" si="3675"/>
        <v>18</v>
      </c>
      <c r="J1729" s="37">
        <f t="shared" ref="J1729:K1729" si="3686">MAX(N1729,P1729,R1729,T1729,V1729,X1729,Z1729,AB1729,AD1729)</f>
        <v>18.89</v>
      </c>
      <c r="K1729" s="37">
        <f t="shared" si="3686"/>
        <v>22</v>
      </c>
      <c r="L1729" s="38">
        <f t="shared" ref="L1729:M1729" si="3687">MIN(N1729,P1729,R1729,T1729,V1729,X1729,Z1729,AB1729,AD1729)</f>
        <v>18.89</v>
      </c>
      <c r="M1729" s="38">
        <f t="shared" si="3687"/>
        <v>22</v>
      </c>
      <c r="N1729" s="38">
        <f t="shared" si="3567"/>
        <v>18.89</v>
      </c>
      <c r="O1729" s="38">
        <f t="shared" si="3568"/>
        <v>22</v>
      </c>
      <c r="P1729" s="39"/>
      <c r="Q1729" s="39"/>
      <c r="R1729" s="39"/>
      <c r="S1729" s="39"/>
      <c r="T1729" s="39"/>
      <c r="U1729" s="39"/>
      <c r="V1729" s="39"/>
      <c r="W1729" s="39"/>
      <c r="X1729" s="39"/>
      <c r="Y1729" s="39"/>
      <c r="Z1729" s="39"/>
      <c r="AA1729" s="39"/>
      <c r="AB1729" s="39"/>
      <c r="AC1729" s="39"/>
      <c r="AD1729" s="40"/>
      <c r="AE1729" s="40"/>
      <c r="AF1729" s="41">
        <f t="shared" si="3296"/>
        <v>0</v>
      </c>
      <c r="AG1729" s="42"/>
    </row>
    <row r="1730" spans="1:33" ht="13.8">
      <c r="A1730" s="30" t="s">
        <v>6565</v>
      </c>
      <c r="B1730" s="30" t="s">
        <v>6566</v>
      </c>
      <c r="C1730" s="43"/>
      <c r="D1730" s="44"/>
      <c r="E1730" s="44"/>
      <c r="F1730" s="35">
        <f t="shared" si="3553"/>
        <v>0</v>
      </c>
      <c r="G1730" s="35">
        <f t="shared" si="3554"/>
        <v>0</v>
      </c>
      <c r="H1730" s="35">
        <f t="shared" si="3263"/>
        <v>0</v>
      </c>
      <c r="I1730" s="21">
        <f t="shared" si="3675"/>
        <v>18</v>
      </c>
      <c r="J1730" s="37">
        <f t="shared" ref="J1730:K1730" si="3688">MAX(N1730,P1730,R1730,T1730,V1730,X1730,Z1730,AB1730,AD1730)</f>
        <v>18.89</v>
      </c>
      <c r="K1730" s="37">
        <f t="shared" si="3688"/>
        <v>22</v>
      </c>
      <c r="L1730" s="38">
        <f t="shared" ref="L1730:M1730" si="3689">MIN(N1730,P1730,R1730,T1730,V1730,X1730,Z1730,AB1730,AD1730)</f>
        <v>18.89</v>
      </c>
      <c r="M1730" s="38">
        <f t="shared" si="3689"/>
        <v>22</v>
      </c>
      <c r="N1730" s="38">
        <f t="shared" si="3567"/>
        <v>18.89</v>
      </c>
      <c r="O1730" s="38">
        <f t="shared" si="3568"/>
        <v>22</v>
      </c>
      <c r="P1730" s="39"/>
      <c r="Q1730" s="39"/>
      <c r="R1730" s="39"/>
      <c r="S1730" s="39"/>
      <c r="T1730" s="39"/>
      <c r="U1730" s="39"/>
      <c r="V1730" s="39"/>
      <c r="W1730" s="39"/>
      <c r="X1730" s="39"/>
      <c r="Y1730" s="39"/>
      <c r="Z1730" s="39"/>
      <c r="AA1730" s="39"/>
      <c r="AB1730" s="39"/>
      <c r="AC1730" s="39"/>
      <c r="AD1730" s="40"/>
      <c r="AE1730" s="40"/>
      <c r="AF1730" s="41">
        <f t="shared" si="3296"/>
        <v>0</v>
      </c>
      <c r="AG1730" s="42"/>
    </row>
    <row r="1731" spans="1:33" ht="27.6">
      <c r="A1731" s="30" t="s">
        <v>6567</v>
      </c>
      <c r="B1731" s="30" t="s">
        <v>6568</v>
      </c>
      <c r="C1731" s="43"/>
      <c r="D1731" s="44"/>
      <c r="E1731" s="44"/>
      <c r="F1731" s="35">
        <f t="shared" ref="F1731:F1794" si="3690">IFERROR(SUMIF(Purchase_ItemCode, A1731, Purchase_Qty), 0)</f>
        <v>0</v>
      </c>
      <c r="G1731" s="35">
        <f t="shared" ref="G1731:G1794" si="3691">IFERROR(COUNTIF(Sales_PartCode, A1731), 0)</f>
        <v>0</v>
      </c>
      <c r="H1731" s="35">
        <f t="shared" si="3263"/>
        <v>0</v>
      </c>
      <c r="I1731" s="21">
        <f t="shared" si="3675"/>
        <v>12</v>
      </c>
      <c r="J1731" s="37">
        <f t="shared" ref="J1731:K1731" si="3692">MAX(N1731,P1731,R1731,T1731,V1731,X1731,Z1731,AB1731,AD1731)</f>
        <v>236.82</v>
      </c>
      <c r="K1731" s="37">
        <f t="shared" si="3692"/>
        <v>265</v>
      </c>
      <c r="L1731" s="38">
        <f t="shared" ref="L1731:M1731" si="3693">MIN(N1731,P1731,R1731,T1731,V1731,X1731,Z1731,AB1731,AD1731)</f>
        <v>236.82</v>
      </c>
      <c r="M1731" s="38">
        <f t="shared" si="3693"/>
        <v>265</v>
      </c>
      <c r="N1731" s="38">
        <f t="shared" si="3567"/>
        <v>236.82</v>
      </c>
      <c r="O1731" s="38">
        <f t="shared" si="3568"/>
        <v>265</v>
      </c>
      <c r="P1731" s="39"/>
      <c r="Q1731" s="39"/>
      <c r="R1731" s="39"/>
      <c r="S1731" s="39"/>
      <c r="T1731" s="39"/>
      <c r="U1731" s="39"/>
      <c r="V1731" s="39"/>
      <c r="W1731" s="39"/>
      <c r="X1731" s="39"/>
      <c r="Y1731" s="39"/>
      <c r="Z1731" s="39"/>
      <c r="AA1731" s="39"/>
      <c r="AB1731" s="39"/>
      <c r="AC1731" s="39"/>
      <c r="AD1731" s="40"/>
      <c r="AE1731" s="40"/>
      <c r="AF1731" s="41">
        <f t="shared" si="3296"/>
        <v>0</v>
      </c>
      <c r="AG1731" s="42"/>
    </row>
    <row r="1732" spans="1:33" ht="13.8">
      <c r="A1732" s="30" t="s">
        <v>6569</v>
      </c>
      <c r="B1732" s="30" t="s">
        <v>6570</v>
      </c>
      <c r="C1732" s="43"/>
      <c r="D1732" s="44"/>
      <c r="E1732" s="44"/>
      <c r="F1732" s="35">
        <f t="shared" si="3690"/>
        <v>0</v>
      </c>
      <c r="G1732" s="35">
        <f t="shared" si="3691"/>
        <v>0</v>
      </c>
      <c r="H1732" s="35">
        <f t="shared" si="3263"/>
        <v>0</v>
      </c>
      <c r="I1732" s="21">
        <f t="shared" si="3675"/>
        <v>18</v>
      </c>
      <c r="J1732" s="37">
        <f t="shared" ref="J1732:K1732" si="3694">MAX(N1732,P1732,R1732,T1732,V1732,X1732,Z1732,AB1732,AD1732)</f>
        <v>125.96</v>
      </c>
      <c r="K1732" s="37">
        <f t="shared" si="3694"/>
        <v>149</v>
      </c>
      <c r="L1732" s="38">
        <f t="shared" ref="L1732:M1732" si="3695">MIN(N1732,P1732,R1732,T1732,V1732,X1732,Z1732,AB1732,AD1732)</f>
        <v>125.96</v>
      </c>
      <c r="M1732" s="38">
        <f t="shared" si="3695"/>
        <v>149</v>
      </c>
      <c r="N1732" s="38">
        <f t="shared" si="3567"/>
        <v>125.96</v>
      </c>
      <c r="O1732" s="38">
        <f t="shared" si="3568"/>
        <v>149</v>
      </c>
      <c r="P1732" s="39"/>
      <c r="Q1732" s="39"/>
      <c r="R1732" s="39"/>
      <c r="S1732" s="39"/>
      <c r="T1732" s="39"/>
      <c r="U1732" s="39"/>
      <c r="V1732" s="39"/>
      <c r="W1732" s="39"/>
      <c r="X1732" s="39"/>
      <c r="Y1732" s="39"/>
      <c r="Z1732" s="39"/>
      <c r="AA1732" s="39"/>
      <c r="AB1732" s="39"/>
      <c r="AC1732" s="39"/>
      <c r="AD1732" s="40"/>
      <c r="AE1732" s="40"/>
      <c r="AF1732" s="41">
        <f t="shared" si="3296"/>
        <v>0</v>
      </c>
      <c r="AG1732" s="42"/>
    </row>
    <row r="1733" spans="1:33" ht="13.8">
      <c r="A1733" s="30" t="s">
        <v>6571</v>
      </c>
      <c r="B1733" s="30" t="s">
        <v>6572</v>
      </c>
      <c r="C1733" s="43"/>
      <c r="D1733" s="44"/>
      <c r="E1733" s="44"/>
      <c r="F1733" s="35">
        <f t="shared" si="3690"/>
        <v>0</v>
      </c>
      <c r="G1733" s="35">
        <f t="shared" si="3691"/>
        <v>0</v>
      </c>
      <c r="H1733" s="35">
        <f t="shared" si="3263"/>
        <v>0</v>
      </c>
      <c r="I1733" s="21">
        <f t="shared" si="3675"/>
        <v>18</v>
      </c>
      <c r="J1733" s="37">
        <f t="shared" ref="J1733:K1733" si="3696">MAX(N1733,P1733,R1733,T1733,V1733,X1733,Z1733,AB1733,AD1733)</f>
        <v>37.79</v>
      </c>
      <c r="K1733" s="37">
        <f t="shared" si="3696"/>
        <v>45</v>
      </c>
      <c r="L1733" s="38">
        <f t="shared" ref="L1733:M1733" si="3697">MIN(N1733,P1733,R1733,T1733,V1733,X1733,Z1733,AB1733,AD1733)</f>
        <v>37.79</v>
      </c>
      <c r="M1733" s="38">
        <f t="shared" si="3697"/>
        <v>45</v>
      </c>
      <c r="N1733" s="38">
        <f t="shared" si="3567"/>
        <v>37.79</v>
      </c>
      <c r="O1733" s="38">
        <f t="shared" si="3568"/>
        <v>45</v>
      </c>
      <c r="P1733" s="39"/>
      <c r="Q1733" s="39"/>
      <c r="R1733" s="39"/>
      <c r="S1733" s="39"/>
      <c r="T1733" s="39"/>
      <c r="U1733" s="39"/>
      <c r="V1733" s="39"/>
      <c r="W1733" s="39"/>
      <c r="X1733" s="39"/>
      <c r="Y1733" s="39"/>
      <c r="Z1733" s="39"/>
      <c r="AA1733" s="39"/>
      <c r="AB1733" s="39"/>
      <c r="AC1733" s="39"/>
      <c r="AD1733" s="40"/>
      <c r="AE1733" s="40"/>
      <c r="AF1733" s="41">
        <f t="shared" si="3296"/>
        <v>0</v>
      </c>
      <c r="AG1733" s="42"/>
    </row>
    <row r="1734" spans="1:33" ht="13.8">
      <c r="A1734" s="30" t="s">
        <v>6573</v>
      </c>
      <c r="B1734" s="30" t="s">
        <v>6574</v>
      </c>
      <c r="C1734" s="43"/>
      <c r="D1734" s="44"/>
      <c r="E1734" s="44"/>
      <c r="F1734" s="35">
        <f t="shared" si="3690"/>
        <v>0</v>
      </c>
      <c r="G1734" s="35">
        <f t="shared" si="3691"/>
        <v>0</v>
      </c>
      <c r="H1734" s="35">
        <f t="shared" si="3263"/>
        <v>0</v>
      </c>
      <c r="I1734" s="21">
        <f t="shared" si="3675"/>
        <v>18</v>
      </c>
      <c r="J1734" s="37">
        <f t="shared" ref="J1734:K1734" si="3698">MAX(N1734,P1734,R1734,T1734,V1734,X1734,Z1734,AB1734,AD1734)</f>
        <v>132.26</v>
      </c>
      <c r="K1734" s="37">
        <f t="shared" si="3698"/>
        <v>156</v>
      </c>
      <c r="L1734" s="38">
        <f t="shared" ref="L1734:M1734" si="3699">MIN(N1734,P1734,R1734,T1734,V1734,X1734,Z1734,AB1734,AD1734)</f>
        <v>132.26</v>
      </c>
      <c r="M1734" s="38">
        <f t="shared" si="3699"/>
        <v>156</v>
      </c>
      <c r="N1734" s="38">
        <f t="shared" si="3567"/>
        <v>132.26</v>
      </c>
      <c r="O1734" s="38">
        <f t="shared" si="3568"/>
        <v>156</v>
      </c>
      <c r="P1734" s="39"/>
      <c r="Q1734" s="39"/>
      <c r="R1734" s="39"/>
      <c r="S1734" s="39"/>
      <c r="T1734" s="39"/>
      <c r="U1734" s="39"/>
      <c r="V1734" s="39"/>
      <c r="W1734" s="39"/>
      <c r="X1734" s="39"/>
      <c r="Y1734" s="39"/>
      <c r="Z1734" s="39"/>
      <c r="AA1734" s="39"/>
      <c r="AB1734" s="39"/>
      <c r="AC1734" s="39"/>
      <c r="AD1734" s="40"/>
      <c r="AE1734" s="40"/>
      <c r="AF1734" s="41">
        <f t="shared" si="3296"/>
        <v>0</v>
      </c>
      <c r="AG1734" s="42"/>
    </row>
    <row r="1735" spans="1:33" ht="13.8">
      <c r="A1735" s="30" t="s">
        <v>6575</v>
      </c>
      <c r="B1735" s="30" t="s">
        <v>6576</v>
      </c>
      <c r="C1735" s="43"/>
      <c r="D1735" s="44"/>
      <c r="E1735" s="44"/>
      <c r="F1735" s="35">
        <f t="shared" si="3690"/>
        <v>0</v>
      </c>
      <c r="G1735" s="35">
        <f t="shared" si="3691"/>
        <v>0</v>
      </c>
      <c r="H1735" s="35">
        <f t="shared" si="3263"/>
        <v>0</v>
      </c>
      <c r="I1735" s="21">
        <f t="shared" si="3675"/>
        <v>18</v>
      </c>
      <c r="J1735" s="37">
        <f t="shared" ref="J1735:K1735" si="3700">MAX(N1735,P1735,R1735,T1735,V1735,X1735,Z1735,AB1735,AD1735)</f>
        <v>138.56</v>
      </c>
      <c r="K1735" s="37">
        <f t="shared" si="3700"/>
        <v>163</v>
      </c>
      <c r="L1735" s="38">
        <f t="shared" ref="L1735:M1735" si="3701">MIN(N1735,P1735,R1735,T1735,V1735,X1735,Z1735,AB1735,AD1735)</f>
        <v>138.56</v>
      </c>
      <c r="M1735" s="38">
        <f t="shared" si="3701"/>
        <v>163</v>
      </c>
      <c r="N1735" s="38">
        <f t="shared" si="3567"/>
        <v>138.56</v>
      </c>
      <c r="O1735" s="38">
        <f t="shared" si="3568"/>
        <v>163</v>
      </c>
      <c r="P1735" s="39"/>
      <c r="Q1735" s="39"/>
      <c r="R1735" s="39"/>
      <c r="S1735" s="39"/>
      <c r="T1735" s="39"/>
      <c r="U1735" s="39"/>
      <c r="V1735" s="39"/>
      <c r="W1735" s="39"/>
      <c r="X1735" s="39"/>
      <c r="Y1735" s="39"/>
      <c r="Z1735" s="39"/>
      <c r="AA1735" s="39"/>
      <c r="AB1735" s="39"/>
      <c r="AC1735" s="39"/>
      <c r="AD1735" s="40"/>
      <c r="AE1735" s="40"/>
      <c r="AF1735" s="41">
        <f t="shared" si="3296"/>
        <v>0</v>
      </c>
      <c r="AG1735" s="42"/>
    </row>
    <row r="1736" spans="1:33" ht="27.6">
      <c r="A1736" s="30" t="s">
        <v>6577</v>
      </c>
      <c r="B1736" s="30" t="s">
        <v>6578</v>
      </c>
      <c r="C1736" s="43"/>
      <c r="D1736" s="44"/>
      <c r="E1736" s="44"/>
      <c r="F1736" s="35">
        <f t="shared" si="3690"/>
        <v>0</v>
      </c>
      <c r="G1736" s="35">
        <f t="shared" si="3691"/>
        <v>0</v>
      </c>
      <c r="H1736" s="35">
        <f t="shared" si="3263"/>
        <v>0</v>
      </c>
      <c r="I1736" s="21">
        <f t="shared" si="3675"/>
        <v>12</v>
      </c>
      <c r="J1736" s="37">
        <f t="shared" ref="J1736:K1736" si="3702">MAX(N1736,P1736,R1736,T1736,V1736,X1736,Z1736,AB1736,AD1736)</f>
        <v>236.82</v>
      </c>
      <c r="K1736" s="37">
        <f t="shared" si="3702"/>
        <v>265</v>
      </c>
      <c r="L1736" s="38">
        <f t="shared" ref="L1736:M1736" si="3703">MIN(N1736,P1736,R1736,T1736,V1736,X1736,Z1736,AB1736,AD1736)</f>
        <v>236.82</v>
      </c>
      <c r="M1736" s="38">
        <f t="shared" si="3703"/>
        <v>265</v>
      </c>
      <c r="N1736" s="38">
        <f t="shared" ref="N1736:N1799" si="3704">VLOOKUP(A1736,Inv_bef,5,FALSE)</f>
        <v>236.82</v>
      </c>
      <c r="O1736" s="38">
        <f t="shared" ref="O1736:O1799" si="3705">VLOOKUP(A1736,Inv_bef,6,FALSE)</f>
        <v>265</v>
      </c>
      <c r="P1736" s="39"/>
      <c r="Q1736" s="39"/>
      <c r="R1736" s="39"/>
      <c r="S1736" s="39"/>
      <c r="T1736" s="39"/>
      <c r="U1736" s="39"/>
      <c r="V1736" s="39"/>
      <c r="W1736" s="39"/>
      <c r="X1736" s="39"/>
      <c r="Y1736" s="39"/>
      <c r="Z1736" s="39"/>
      <c r="AA1736" s="39"/>
      <c r="AB1736" s="39"/>
      <c r="AC1736" s="39"/>
      <c r="AD1736" s="40"/>
      <c r="AE1736" s="40"/>
      <c r="AF1736" s="41">
        <f t="shared" si="3296"/>
        <v>0</v>
      </c>
      <c r="AG1736" s="42"/>
    </row>
    <row r="1737" spans="1:33" ht="13.8">
      <c r="A1737" s="30" t="s">
        <v>1757</v>
      </c>
      <c r="B1737" s="30" t="s">
        <v>6579</v>
      </c>
      <c r="C1737" s="43"/>
      <c r="D1737" s="44"/>
      <c r="E1737" s="44"/>
      <c r="F1737" s="35">
        <f t="shared" si="3690"/>
        <v>0</v>
      </c>
      <c r="G1737" s="35">
        <f t="shared" si="3691"/>
        <v>0</v>
      </c>
      <c r="H1737" s="35">
        <f t="shared" si="3263"/>
        <v>0</v>
      </c>
      <c r="I1737" s="17">
        <v>18</v>
      </c>
      <c r="J1737" s="37">
        <f t="shared" ref="J1737:K1737" si="3706">MAX(N1737,P1737,R1737,T1737,V1737,X1737,Z1737,AB1737,AD1737)</f>
        <v>26</v>
      </c>
      <c r="K1737" s="37">
        <f t="shared" si="3706"/>
        <v>31</v>
      </c>
      <c r="L1737" s="38">
        <f t="shared" ref="L1737:M1737" si="3707">MIN(N1737,P1737,R1737,T1737,V1737,X1737,Z1737,AB1737,AD1737)</f>
        <v>26</v>
      </c>
      <c r="M1737" s="38">
        <f t="shared" si="3707"/>
        <v>31</v>
      </c>
      <c r="N1737" s="38">
        <f t="shared" si="3704"/>
        <v>26</v>
      </c>
      <c r="O1737" s="38">
        <f t="shared" si="3705"/>
        <v>31</v>
      </c>
      <c r="P1737" s="39">
        <f>VLOOKUP(A1737,MagnusNeo,9,FALSE)</f>
        <v>26</v>
      </c>
      <c r="Q1737" s="39">
        <f>VLOOKUP(A1737,MagnusNeo,11,FALSE)</f>
        <v>31</v>
      </c>
      <c r="R1737" s="39">
        <f>VLOOKUP(A1737,Primus,9,FALSE)</f>
        <v>26</v>
      </c>
      <c r="S1737" s="39">
        <f>VLOOKUP(A1737,Primus,11,FALSE)</f>
        <v>31</v>
      </c>
      <c r="T1737" s="39">
        <f>VLOOKUP(A1737,Magnus,9,FALSE)</f>
        <v>26</v>
      </c>
      <c r="U1737" s="39">
        <f>VLOOKUP(A1737,Magnus,11,FALSE)</f>
        <v>31</v>
      </c>
      <c r="V1737" s="39"/>
      <c r="W1737" s="39"/>
      <c r="X1737" s="39">
        <f>VLOOKUP(A1737,Zeal,9,FALSE)</f>
        <v>26</v>
      </c>
      <c r="Y1737" s="39">
        <f>VLOOKUP(A1737,Zeal,11,FALSE)</f>
        <v>31</v>
      </c>
      <c r="Z1737" s="39"/>
      <c r="AA1737" s="39"/>
      <c r="AB1737" s="39"/>
      <c r="AC1737" s="39"/>
      <c r="AD1737" s="40"/>
      <c r="AE1737" s="40"/>
      <c r="AF1737" s="41">
        <f t="shared" si="3296"/>
        <v>0</v>
      </c>
      <c r="AG1737" s="42"/>
    </row>
    <row r="1738" spans="1:33" ht="13.8">
      <c r="A1738" s="30" t="s">
        <v>1759</v>
      </c>
      <c r="B1738" s="30" t="s">
        <v>1760</v>
      </c>
      <c r="C1738" s="43"/>
      <c r="D1738" s="44"/>
      <c r="E1738" s="44"/>
      <c r="F1738" s="35">
        <f t="shared" si="3690"/>
        <v>0</v>
      </c>
      <c r="G1738" s="35">
        <f t="shared" si="3691"/>
        <v>0</v>
      </c>
      <c r="H1738" s="35">
        <f t="shared" si="3263"/>
        <v>0</v>
      </c>
      <c r="I1738" s="17">
        <v>18</v>
      </c>
      <c r="J1738" s="37">
        <f t="shared" ref="J1738:K1738" si="3708">MAX(N1738,P1738,R1738,T1738,V1738,X1738,Z1738,AB1738,AD1738)</f>
        <v>31.49</v>
      </c>
      <c r="K1738" s="37">
        <f t="shared" si="3708"/>
        <v>37</v>
      </c>
      <c r="L1738" s="38">
        <f t="shared" ref="L1738:M1738" si="3709">MIN(N1738,P1738,R1738,T1738,V1738,X1738,Z1738,AB1738,AD1738)</f>
        <v>30</v>
      </c>
      <c r="M1738" s="38">
        <f t="shared" si="3709"/>
        <v>36</v>
      </c>
      <c r="N1738" s="38">
        <f t="shared" si="3704"/>
        <v>31.49</v>
      </c>
      <c r="O1738" s="38">
        <f t="shared" si="3705"/>
        <v>37</v>
      </c>
      <c r="P1738" s="39">
        <f>VLOOKUP(A1738,MagnusNeo,9,FALSE)</f>
        <v>30</v>
      </c>
      <c r="Q1738" s="39">
        <f>VLOOKUP(A1738,MagnusNeo,11,FALSE)</f>
        <v>36</v>
      </c>
      <c r="R1738" s="39">
        <f>VLOOKUP(A1738,Primus,9,FALSE)</f>
        <v>30</v>
      </c>
      <c r="S1738" s="39">
        <f>VLOOKUP(A1738,Primus,11,FALSE)</f>
        <v>36</v>
      </c>
      <c r="T1738" s="39">
        <f>VLOOKUP(A1738,Magnus,9,FALSE)</f>
        <v>30</v>
      </c>
      <c r="U1738" s="39">
        <f>VLOOKUP(A1738,Magnus,11,FALSE)</f>
        <v>36</v>
      </c>
      <c r="V1738" s="39"/>
      <c r="W1738" s="39"/>
      <c r="X1738" s="39">
        <f>VLOOKUP(A1738,Zeal,9,FALSE)</f>
        <v>30</v>
      </c>
      <c r="Y1738" s="39">
        <f>VLOOKUP(A1738,Zeal,11,FALSE)</f>
        <v>36</v>
      </c>
      <c r="Z1738" s="39"/>
      <c r="AA1738" s="39"/>
      <c r="AB1738" s="39">
        <f>VLOOKUP(A1738,Nexus,9,FALSE)</f>
        <v>30</v>
      </c>
      <c r="AC1738" s="39">
        <f>VLOOKUP(A1738,Nexus,11,FALSE)</f>
        <v>36</v>
      </c>
      <c r="AD1738" s="40"/>
      <c r="AE1738" s="40"/>
      <c r="AF1738" s="41">
        <f t="shared" si="3296"/>
        <v>0</v>
      </c>
      <c r="AG1738" s="42"/>
    </row>
    <row r="1739" spans="1:33" ht="13.8">
      <c r="A1739" s="30" t="s">
        <v>6580</v>
      </c>
      <c r="B1739" s="30" t="s">
        <v>6581</v>
      </c>
      <c r="C1739" s="43"/>
      <c r="D1739" s="44"/>
      <c r="E1739" s="44"/>
      <c r="F1739" s="35">
        <f t="shared" si="3690"/>
        <v>0</v>
      </c>
      <c r="G1739" s="35">
        <f t="shared" si="3691"/>
        <v>0</v>
      </c>
      <c r="H1739" s="35">
        <f t="shared" si="3263"/>
        <v>0</v>
      </c>
      <c r="I1739" s="21">
        <f t="shared" ref="I1739:I1770" si="3710">VLOOKUP(A1739,Old_Inventory,9,FALSE)</f>
        <v>18</v>
      </c>
      <c r="J1739" s="37">
        <f t="shared" ref="J1739:K1739" si="3711">MAX(N1739,P1739,R1739,T1739,V1739,X1739,Z1739,AB1739,AD1739)</f>
        <v>6.3</v>
      </c>
      <c r="K1739" s="37">
        <f t="shared" si="3711"/>
        <v>7</v>
      </c>
      <c r="L1739" s="38">
        <f t="shared" ref="L1739:M1739" si="3712">MIN(N1739,P1739,R1739,T1739,V1739,X1739,Z1739,AB1739,AD1739)</f>
        <v>6.3</v>
      </c>
      <c r="M1739" s="38">
        <f t="shared" si="3712"/>
        <v>7</v>
      </c>
      <c r="N1739" s="38">
        <f t="shared" si="3704"/>
        <v>6.3</v>
      </c>
      <c r="O1739" s="38">
        <f t="shared" si="3705"/>
        <v>7</v>
      </c>
      <c r="P1739" s="39"/>
      <c r="Q1739" s="39"/>
      <c r="R1739" s="39"/>
      <c r="S1739" s="39"/>
      <c r="T1739" s="39"/>
      <c r="U1739" s="39"/>
      <c r="V1739" s="39"/>
      <c r="W1739" s="39"/>
      <c r="X1739" s="39"/>
      <c r="Y1739" s="39"/>
      <c r="Z1739" s="39"/>
      <c r="AA1739" s="39"/>
      <c r="AB1739" s="39"/>
      <c r="AC1739" s="39"/>
      <c r="AD1739" s="40"/>
      <c r="AE1739" s="40"/>
      <c r="AF1739" s="41">
        <f t="shared" si="3296"/>
        <v>0</v>
      </c>
      <c r="AG1739" s="42"/>
    </row>
    <row r="1740" spans="1:33" ht="13.8">
      <c r="A1740" s="30" t="s">
        <v>6582</v>
      </c>
      <c r="B1740" s="30" t="s">
        <v>6583</v>
      </c>
      <c r="C1740" s="43"/>
      <c r="D1740" s="44"/>
      <c r="E1740" s="44"/>
      <c r="F1740" s="35">
        <f t="shared" si="3690"/>
        <v>0</v>
      </c>
      <c r="G1740" s="35">
        <f t="shared" si="3691"/>
        <v>0</v>
      </c>
      <c r="H1740" s="35">
        <f t="shared" si="3263"/>
        <v>0</v>
      </c>
      <c r="I1740" s="21">
        <f t="shared" si="3710"/>
        <v>18</v>
      </c>
      <c r="J1740" s="37">
        <f t="shared" ref="J1740:K1740" si="3713">MAX(N1740,P1740,R1740,T1740,V1740,X1740,Z1740,AB1740,AD1740)</f>
        <v>6.3</v>
      </c>
      <c r="K1740" s="37">
        <f t="shared" si="3713"/>
        <v>7</v>
      </c>
      <c r="L1740" s="38">
        <f t="shared" ref="L1740:M1740" si="3714">MIN(N1740,P1740,R1740,T1740,V1740,X1740,Z1740,AB1740,AD1740)</f>
        <v>6.3</v>
      </c>
      <c r="M1740" s="38">
        <f t="shared" si="3714"/>
        <v>7</v>
      </c>
      <c r="N1740" s="38">
        <f t="shared" si="3704"/>
        <v>6.3</v>
      </c>
      <c r="O1740" s="38">
        <f t="shared" si="3705"/>
        <v>7</v>
      </c>
      <c r="P1740" s="39"/>
      <c r="Q1740" s="39"/>
      <c r="R1740" s="39"/>
      <c r="S1740" s="39"/>
      <c r="T1740" s="39"/>
      <c r="U1740" s="39"/>
      <c r="V1740" s="39"/>
      <c r="W1740" s="39"/>
      <c r="X1740" s="39"/>
      <c r="Y1740" s="39"/>
      <c r="Z1740" s="39"/>
      <c r="AA1740" s="39"/>
      <c r="AB1740" s="39"/>
      <c r="AC1740" s="39"/>
      <c r="AD1740" s="40"/>
      <c r="AE1740" s="40"/>
      <c r="AF1740" s="41">
        <f t="shared" si="3296"/>
        <v>0</v>
      </c>
      <c r="AG1740" s="42"/>
    </row>
    <row r="1741" spans="1:33" ht="13.8">
      <c r="A1741" s="30" t="s">
        <v>6584</v>
      </c>
      <c r="B1741" s="30" t="s">
        <v>6585</v>
      </c>
      <c r="C1741" s="43"/>
      <c r="D1741" s="44"/>
      <c r="E1741" s="44"/>
      <c r="F1741" s="35">
        <f t="shared" si="3690"/>
        <v>0</v>
      </c>
      <c r="G1741" s="35">
        <f t="shared" si="3691"/>
        <v>0</v>
      </c>
      <c r="H1741" s="35">
        <f t="shared" si="3263"/>
        <v>0</v>
      </c>
      <c r="I1741" s="21">
        <f t="shared" si="3710"/>
        <v>18</v>
      </c>
      <c r="J1741" s="37">
        <f t="shared" ref="J1741:K1741" si="3715">MAX(N1741,P1741,R1741,T1741,V1741,X1741,Z1741,AB1741,AD1741)</f>
        <v>6.3</v>
      </c>
      <c r="K1741" s="37">
        <f t="shared" si="3715"/>
        <v>7</v>
      </c>
      <c r="L1741" s="38">
        <f t="shared" ref="L1741:M1741" si="3716">MIN(N1741,P1741,R1741,T1741,V1741,X1741,Z1741,AB1741,AD1741)</f>
        <v>6.3</v>
      </c>
      <c r="M1741" s="38">
        <f t="shared" si="3716"/>
        <v>7</v>
      </c>
      <c r="N1741" s="38">
        <f t="shared" si="3704"/>
        <v>6.3</v>
      </c>
      <c r="O1741" s="38">
        <f t="shared" si="3705"/>
        <v>7</v>
      </c>
      <c r="P1741" s="39"/>
      <c r="Q1741" s="39"/>
      <c r="R1741" s="39"/>
      <c r="S1741" s="39"/>
      <c r="T1741" s="39"/>
      <c r="U1741" s="39"/>
      <c r="V1741" s="39"/>
      <c r="W1741" s="39"/>
      <c r="X1741" s="39"/>
      <c r="Y1741" s="39"/>
      <c r="Z1741" s="39"/>
      <c r="AA1741" s="39"/>
      <c r="AB1741" s="39"/>
      <c r="AC1741" s="39"/>
      <c r="AD1741" s="40"/>
      <c r="AE1741" s="40"/>
      <c r="AF1741" s="41">
        <f t="shared" si="3296"/>
        <v>0</v>
      </c>
      <c r="AG1741" s="42"/>
    </row>
    <row r="1742" spans="1:33" ht="13.8">
      <c r="A1742" s="30" t="s">
        <v>6586</v>
      </c>
      <c r="B1742" s="30" t="s">
        <v>6587</v>
      </c>
      <c r="C1742" s="43"/>
      <c r="D1742" s="44"/>
      <c r="E1742" s="44"/>
      <c r="F1742" s="35">
        <f t="shared" si="3690"/>
        <v>0</v>
      </c>
      <c r="G1742" s="35">
        <f t="shared" si="3691"/>
        <v>0</v>
      </c>
      <c r="H1742" s="35">
        <f t="shared" si="3263"/>
        <v>0</v>
      </c>
      <c r="I1742" s="21">
        <f t="shared" si="3710"/>
        <v>18</v>
      </c>
      <c r="J1742" s="37">
        <f t="shared" ref="J1742:K1742" si="3717">MAX(N1742,P1742,R1742,T1742,V1742,X1742,Z1742,AB1742,AD1742)</f>
        <v>6.3</v>
      </c>
      <c r="K1742" s="37">
        <f t="shared" si="3717"/>
        <v>7</v>
      </c>
      <c r="L1742" s="38">
        <f t="shared" ref="L1742:M1742" si="3718">MIN(N1742,P1742,R1742,T1742,V1742,X1742,Z1742,AB1742,AD1742)</f>
        <v>6.3</v>
      </c>
      <c r="M1742" s="38">
        <f t="shared" si="3718"/>
        <v>7</v>
      </c>
      <c r="N1742" s="38">
        <f t="shared" si="3704"/>
        <v>6.3</v>
      </c>
      <c r="O1742" s="38">
        <f t="shared" si="3705"/>
        <v>7</v>
      </c>
      <c r="P1742" s="39"/>
      <c r="Q1742" s="39"/>
      <c r="R1742" s="39"/>
      <c r="S1742" s="39"/>
      <c r="T1742" s="39"/>
      <c r="U1742" s="39"/>
      <c r="V1742" s="39"/>
      <c r="W1742" s="39"/>
      <c r="X1742" s="39"/>
      <c r="Y1742" s="39"/>
      <c r="Z1742" s="39"/>
      <c r="AA1742" s="39"/>
      <c r="AB1742" s="39"/>
      <c r="AC1742" s="39"/>
      <c r="AD1742" s="40"/>
      <c r="AE1742" s="40"/>
      <c r="AF1742" s="41">
        <f t="shared" si="3296"/>
        <v>0</v>
      </c>
      <c r="AG1742" s="42"/>
    </row>
    <row r="1743" spans="1:33" ht="13.8">
      <c r="A1743" s="30" t="s">
        <v>6588</v>
      </c>
      <c r="B1743" s="30" t="s">
        <v>6589</v>
      </c>
      <c r="C1743" s="43"/>
      <c r="D1743" s="44"/>
      <c r="E1743" s="44"/>
      <c r="F1743" s="35">
        <f t="shared" si="3690"/>
        <v>0</v>
      </c>
      <c r="G1743" s="35">
        <f t="shared" si="3691"/>
        <v>0</v>
      </c>
      <c r="H1743" s="35">
        <f t="shared" si="3263"/>
        <v>0</v>
      </c>
      <c r="I1743" s="21">
        <f t="shared" si="3710"/>
        <v>18</v>
      </c>
      <c r="J1743" s="37">
        <f t="shared" ref="J1743:K1743" si="3719">MAX(N1743,P1743,R1743,T1743,V1743,X1743,Z1743,AB1743,AD1743)</f>
        <v>6.3</v>
      </c>
      <c r="K1743" s="37">
        <f t="shared" si="3719"/>
        <v>7</v>
      </c>
      <c r="L1743" s="38">
        <f t="shared" ref="L1743:M1743" si="3720">MIN(N1743,P1743,R1743,T1743,V1743,X1743,Z1743,AB1743,AD1743)</f>
        <v>6.3</v>
      </c>
      <c r="M1743" s="38">
        <f t="shared" si="3720"/>
        <v>7</v>
      </c>
      <c r="N1743" s="38">
        <f t="shared" si="3704"/>
        <v>6.3</v>
      </c>
      <c r="O1743" s="38">
        <f t="shared" si="3705"/>
        <v>7</v>
      </c>
      <c r="P1743" s="39"/>
      <c r="Q1743" s="39"/>
      <c r="R1743" s="39"/>
      <c r="S1743" s="39"/>
      <c r="T1743" s="39"/>
      <c r="U1743" s="39"/>
      <c r="V1743" s="39"/>
      <c r="W1743" s="39"/>
      <c r="X1743" s="39"/>
      <c r="Y1743" s="39"/>
      <c r="Z1743" s="39"/>
      <c r="AA1743" s="39"/>
      <c r="AB1743" s="39"/>
      <c r="AC1743" s="39"/>
      <c r="AD1743" s="40"/>
      <c r="AE1743" s="40"/>
      <c r="AF1743" s="41">
        <f t="shared" si="3296"/>
        <v>0</v>
      </c>
      <c r="AG1743" s="42"/>
    </row>
    <row r="1744" spans="1:33" ht="13.8">
      <c r="A1744" s="30" t="s">
        <v>6590</v>
      </c>
      <c r="B1744" s="30" t="s">
        <v>6591</v>
      </c>
      <c r="C1744" s="43"/>
      <c r="D1744" s="44"/>
      <c r="E1744" s="44"/>
      <c r="F1744" s="35">
        <f t="shared" si="3690"/>
        <v>0</v>
      </c>
      <c r="G1744" s="35">
        <f t="shared" si="3691"/>
        <v>0</v>
      </c>
      <c r="H1744" s="35">
        <f t="shared" si="3263"/>
        <v>0</v>
      </c>
      <c r="I1744" s="21">
        <f t="shared" si="3710"/>
        <v>18</v>
      </c>
      <c r="J1744" s="37">
        <f t="shared" ref="J1744:K1744" si="3721">MAX(N1744,P1744,R1744,T1744,V1744,X1744,Z1744,AB1744,AD1744)</f>
        <v>6.3</v>
      </c>
      <c r="K1744" s="37">
        <f t="shared" si="3721"/>
        <v>7</v>
      </c>
      <c r="L1744" s="38">
        <f t="shared" ref="L1744:M1744" si="3722">MIN(N1744,P1744,R1744,T1744,V1744,X1744,Z1744,AB1744,AD1744)</f>
        <v>6.3</v>
      </c>
      <c r="M1744" s="38">
        <f t="shared" si="3722"/>
        <v>7</v>
      </c>
      <c r="N1744" s="38">
        <f t="shared" si="3704"/>
        <v>6.3</v>
      </c>
      <c r="O1744" s="38">
        <f t="shared" si="3705"/>
        <v>7</v>
      </c>
      <c r="P1744" s="39"/>
      <c r="Q1744" s="39"/>
      <c r="R1744" s="39"/>
      <c r="S1744" s="39"/>
      <c r="T1744" s="39"/>
      <c r="U1744" s="39"/>
      <c r="V1744" s="39"/>
      <c r="W1744" s="39"/>
      <c r="X1744" s="39"/>
      <c r="Y1744" s="39"/>
      <c r="Z1744" s="39"/>
      <c r="AA1744" s="39"/>
      <c r="AB1744" s="39"/>
      <c r="AC1744" s="39"/>
      <c r="AD1744" s="40"/>
      <c r="AE1744" s="40"/>
      <c r="AF1744" s="41">
        <f t="shared" si="3296"/>
        <v>0</v>
      </c>
      <c r="AG1744" s="42"/>
    </row>
    <row r="1745" spans="1:33" ht="13.8">
      <c r="A1745" s="30" t="s">
        <v>6592</v>
      </c>
      <c r="B1745" s="30" t="s">
        <v>6593</v>
      </c>
      <c r="C1745" s="43"/>
      <c r="D1745" s="44"/>
      <c r="E1745" s="44"/>
      <c r="F1745" s="35">
        <f t="shared" si="3690"/>
        <v>0</v>
      </c>
      <c r="G1745" s="35">
        <f t="shared" si="3691"/>
        <v>0</v>
      </c>
      <c r="H1745" s="35">
        <f t="shared" si="3263"/>
        <v>0</v>
      </c>
      <c r="I1745" s="21">
        <f t="shared" si="3710"/>
        <v>18</v>
      </c>
      <c r="J1745" s="37">
        <f t="shared" ref="J1745:K1745" si="3723">MAX(N1745,P1745,R1745,T1745,V1745,X1745,Z1745,AB1745,AD1745)</f>
        <v>6.3</v>
      </c>
      <c r="K1745" s="37">
        <f t="shared" si="3723"/>
        <v>7</v>
      </c>
      <c r="L1745" s="38">
        <f t="shared" ref="L1745:M1745" si="3724">MIN(N1745,P1745,R1745,T1745,V1745,X1745,Z1745,AB1745,AD1745)</f>
        <v>6.3</v>
      </c>
      <c r="M1745" s="38">
        <f t="shared" si="3724"/>
        <v>7</v>
      </c>
      <c r="N1745" s="38">
        <f t="shared" si="3704"/>
        <v>6.3</v>
      </c>
      <c r="O1745" s="38">
        <f t="shared" si="3705"/>
        <v>7</v>
      </c>
      <c r="P1745" s="39"/>
      <c r="Q1745" s="39"/>
      <c r="R1745" s="39"/>
      <c r="S1745" s="39"/>
      <c r="T1745" s="39"/>
      <c r="U1745" s="39"/>
      <c r="V1745" s="39"/>
      <c r="W1745" s="39"/>
      <c r="X1745" s="39"/>
      <c r="Y1745" s="39"/>
      <c r="Z1745" s="39"/>
      <c r="AA1745" s="39"/>
      <c r="AB1745" s="39"/>
      <c r="AC1745" s="39"/>
      <c r="AD1745" s="40"/>
      <c r="AE1745" s="40"/>
      <c r="AF1745" s="41">
        <f t="shared" si="3296"/>
        <v>0</v>
      </c>
      <c r="AG1745" s="42"/>
    </row>
    <row r="1746" spans="1:33" ht="13.8">
      <c r="A1746" s="30" t="s">
        <v>6594</v>
      </c>
      <c r="B1746" s="30" t="s">
        <v>6595</v>
      </c>
      <c r="C1746" s="43"/>
      <c r="D1746" s="44"/>
      <c r="E1746" s="44"/>
      <c r="F1746" s="35">
        <f t="shared" si="3690"/>
        <v>0</v>
      </c>
      <c r="G1746" s="35">
        <f t="shared" si="3691"/>
        <v>0</v>
      </c>
      <c r="H1746" s="35">
        <f t="shared" si="3263"/>
        <v>0</v>
      </c>
      <c r="I1746" s="21">
        <f t="shared" si="3710"/>
        <v>18</v>
      </c>
      <c r="J1746" s="37">
        <f t="shared" ref="J1746:K1746" si="3725">MAX(N1746,P1746,R1746,T1746,V1746,X1746,Z1746,AB1746,AD1746)</f>
        <v>6.3</v>
      </c>
      <c r="K1746" s="37">
        <f t="shared" si="3725"/>
        <v>7</v>
      </c>
      <c r="L1746" s="38">
        <f t="shared" ref="L1746:M1746" si="3726">MIN(N1746,P1746,R1746,T1746,V1746,X1746,Z1746,AB1746,AD1746)</f>
        <v>6.3</v>
      </c>
      <c r="M1746" s="38">
        <f t="shared" si="3726"/>
        <v>7</v>
      </c>
      <c r="N1746" s="38">
        <f t="shared" si="3704"/>
        <v>6.3</v>
      </c>
      <c r="O1746" s="38">
        <f t="shared" si="3705"/>
        <v>7</v>
      </c>
      <c r="P1746" s="39"/>
      <c r="Q1746" s="39"/>
      <c r="R1746" s="39"/>
      <c r="S1746" s="39"/>
      <c r="T1746" s="39"/>
      <c r="U1746" s="39"/>
      <c r="V1746" s="39"/>
      <c r="W1746" s="39"/>
      <c r="X1746" s="39"/>
      <c r="Y1746" s="39"/>
      <c r="Z1746" s="39"/>
      <c r="AA1746" s="39"/>
      <c r="AB1746" s="39"/>
      <c r="AC1746" s="39"/>
      <c r="AD1746" s="40"/>
      <c r="AE1746" s="40"/>
      <c r="AF1746" s="41">
        <f t="shared" si="3296"/>
        <v>0</v>
      </c>
      <c r="AG1746" s="42"/>
    </row>
    <row r="1747" spans="1:33" ht="13.8">
      <c r="A1747" s="30" t="s">
        <v>6596</v>
      </c>
      <c r="B1747" s="30" t="s">
        <v>6597</v>
      </c>
      <c r="C1747" s="43"/>
      <c r="D1747" s="44"/>
      <c r="E1747" s="44"/>
      <c r="F1747" s="35">
        <f t="shared" si="3690"/>
        <v>0</v>
      </c>
      <c r="G1747" s="35">
        <f t="shared" si="3691"/>
        <v>0</v>
      </c>
      <c r="H1747" s="35">
        <f t="shared" si="3263"/>
        <v>0</v>
      </c>
      <c r="I1747" s="21">
        <f t="shared" si="3710"/>
        <v>18</v>
      </c>
      <c r="J1747" s="37">
        <f t="shared" ref="J1747:K1747" si="3727">MAX(N1747,P1747,R1747,T1747,V1747,X1747,Z1747,AB1747,AD1747)</f>
        <v>6.3</v>
      </c>
      <c r="K1747" s="37">
        <f t="shared" si="3727"/>
        <v>7</v>
      </c>
      <c r="L1747" s="38">
        <f t="shared" ref="L1747:M1747" si="3728">MIN(N1747,P1747,R1747,T1747,V1747,X1747,Z1747,AB1747,AD1747)</f>
        <v>6.3</v>
      </c>
      <c r="M1747" s="38">
        <f t="shared" si="3728"/>
        <v>7</v>
      </c>
      <c r="N1747" s="38">
        <f t="shared" si="3704"/>
        <v>6.3</v>
      </c>
      <c r="O1747" s="38">
        <f t="shared" si="3705"/>
        <v>7</v>
      </c>
      <c r="P1747" s="39"/>
      <c r="Q1747" s="39"/>
      <c r="R1747" s="39"/>
      <c r="S1747" s="39"/>
      <c r="T1747" s="39"/>
      <c r="U1747" s="39"/>
      <c r="V1747" s="39"/>
      <c r="W1747" s="39"/>
      <c r="X1747" s="39"/>
      <c r="Y1747" s="39"/>
      <c r="Z1747" s="39"/>
      <c r="AA1747" s="39"/>
      <c r="AB1747" s="39"/>
      <c r="AC1747" s="39"/>
      <c r="AD1747" s="40"/>
      <c r="AE1747" s="40"/>
      <c r="AF1747" s="41">
        <f t="shared" si="3296"/>
        <v>0</v>
      </c>
      <c r="AG1747" s="42"/>
    </row>
    <row r="1748" spans="1:33" ht="13.8">
      <c r="A1748" s="30" t="s">
        <v>6598</v>
      </c>
      <c r="B1748" s="30" t="s">
        <v>6599</v>
      </c>
      <c r="C1748" s="43"/>
      <c r="D1748" s="44"/>
      <c r="E1748" s="44"/>
      <c r="F1748" s="35">
        <f t="shared" si="3690"/>
        <v>0</v>
      </c>
      <c r="G1748" s="35">
        <f t="shared" si="3691"/>
        <v>0</v>
      </c>
      <c r="H1748" s="35">
        <f t="shared" si="3263"/>
        <v>0</v>
      </c>
      <c r="I1748" s="21">
        <f t="shared" si="3710"/>
        <v>18</v>
      </c>
      <c r="J1748" s="37">
        <f t="shared" ref="J1748:K1748" si="3729">MAX(N1748,P1748,R1748,T1748,V1748,X1748,Z1748,AB1748,AD1748)</f>
        <v>6.3</v>
      </c>
      <c r="K1748" s="37">
        <f t="shared" si="3729"/>
        <v>7</v>
      </c>
      <c r="L1748" s="38">
        <f t="shared" ref="L1748:M1748" si="3730">MIN(N1748,P1748,R1748,T1748,V1748,X1748,Z1748,AB1748,AD1748)</f>
        <v>6.3</v>
      </c>
      <c r="M1748" s="38">
        <f t="shared" si="3730"/>
        <v>7</v>
      </c>
      <c r="N1748" s="38">
        <f t="shared" si="3704"/>
        <v>6.3</v>
      </c>
      <c r="O1748" s="38">
        <f t="shared" si="3705"/>
        <v>7</v>
      </c>
      <c r="P1748" s="39"/>
      <c r="Q1748" s="39"/>
      <c r="R1748" s="39"/>
      <c r="S1748" s="39"/>
      <c r="T1748" s="39"/>
      <c r="U1748" s="39"/>
      <c r="V1748" s="39"/>
      <c r="W1748" s="39"/>
      <c r="X1748" s="39"/>
      <c r="Y1748" s="39"/>
      <c r="Z1748" s="39"/>
      <c r="AA1748" s="39"/>
      <c r="AB1748" s="39"/>
      <c r="AC1748" s="39"/>
      <c r="AD1748" s="40"/>
      <c r="AE1748" s="40"/>
      <c r="AF1748" s="41">
        <f t="shared" si="3296"/>
        <v>0</v>
      </c>
      <c r="AG1748" s="42"/>
    </row>
    <row r="1749" spans="1:33" ht="13.8">
      <c r="A1749" s="30" t="s">
        <v>6600</v>
      </c>
      <c r="B1749" s="30" t="s">
        <v>6601</v>
      </c>
      <c r="C1749" s="43"/>
      <c r="D1749" s="44"/>
      <c r="E1749" s="44"/>
      <c r="F1749" s="35">
        <f t="shared" si="3690"/>
        <v>0</v>
      </c>
      <c r="G1749" s="35">
        <f t="shared" si="3691"/>
        <v>0</v>
      </c>
      <c r="H1749" s="35">
        <f t="shared" si="3263"/>
        <v>0</v>
      </c>
      <c r="I1749" s="21">
        <f t="shared" si="3710"/>
        <v>18</v>
      </c>
      <c r="J1749" s="37">
        <f t="shared" ref="J1749:K1749" si="3731">MAX(N1749,P1749,R1749,T1749,V1749,X1749,Z1749,AB1749,AD1749)</f>
        <v>6.3</v>
      </c>
      <c r="K1749" s="37">
        <f t="shared" si="3731"/>
        <v>7</v>
      </c>
      <c r="L1749" s="38">
        <f t="shared" ref="L1749:M1749" si="3732">MIN(N1749,P1749,R1749,T1749,V1749,X1749,Z1749,AB1749,AD1749)</f>
        <v>6.3</v>
      </c>
      <c r="M1749" s="38">
        <f t="shared" si="3732"/>
        <v>7</v>
      </c>
      <c r="N1749" s="38">
        <f t="shared" si="3704"/>
        <v>6.3</v>
      </c>
      <c r="O1749" s="38">
        <f t="shared" si="3705"/>
        <v>7</v>
      </c>
      <c r="P1749" s="39"/>
      <c r="Q1749" s="39"/>
      <c r="R1749" s="39"/>
      <c r="S1749" s="39"/>
      <c r="T1749" s="39"/>
      <c r="U1749" s="39"/>
      <c r="V1749" s="39"/>
      <c r="W1749" s="39"/>
      <c r="X1749" s="39"/>
      <c r="Y1749" s="39"/>
      <c r="Z1749" s="39"/>
      <c r="AA1749" s="39"/>
      <c r="AB1749" s="39"/>
      <c r="AC1749" s="39"/>
      <c r="AD1749" s="40"/>
      <c r="AE1749" s="40"/>
      <c r="AF1749" s="41">
        <f t="shared" si="3296"/>
        <v>0</v>
      </c>
      <c r="AG1749" s="42"/>
    </row>
    <row r="1750" spans="1:33" ht="13.8">
      <c r="A1750" s="30" t="s">
        <v>6602</v>
      </c>
      <c r="B1750" s="30" t="s">
        <v>6603</v>
      </c>
      <c r="C1750" s="43"/>
      <c r="D1750" s="44"/>
      <c r="E1750" s="44"/>
      <c r="F1750" s="35">
        <f t="shared" si="3690"/>
        <v>0</v>
      </c>
      <c r="G1750" s="35">
        <f t="shared" si="3691"/>
        <v>0</v>
      </c>
      <c r="H1750" s="35">
        <f t="shared" si="3263"/>
        <v>0</v>
      </c>
      <c r="I1750" s="21">
        <f t="shared" si="3710"/>
        <v>18</v>
      </c>
      <c r="J1750" s="37">
        <f t="shared" ref="J1750:K1750" si="3733">MAX(N1750,P1750,R1750,T1750,V1750,X1750,Z1750,AB1750,AD1750)</f>
        <v>6.3</v>
      </c>
      <c r="K1750" s="37">
        <f t="shared" si="3733"/>
        <v>7</v>
      </c>
      <c r="L1750" s="38">
        <f t="shared" ref="L1750:M1750" si="3734">MIN(N1750,P1750,R1750,T1750,V1750,X1750,Z1750,AB1750,AD1750)</f>
        <v>6.3</v>
      </c>
      <c r="M1750" s="38">
        <f t="shared" si="3734"/>
        <v>7</v>
      </c>
      <c r="N1750" s="38">
        <f t="shared" si="3704"/>
        <v>6.3</v>
      </c>
      <c r="O1750" s="38">
        <f t="shared" si="3705"/>
        <v>7</v>
      </c>
      <c r="P1750" s="39"/>
      <c r="Q1750" s="39"/>
      <c r="R1750" s="39"/>
      <c r="S1750" s="39"/>
      <c r="T1750" s="39"/>
      <c r="U1750" s="39"/>
      <c r="V1750" s="39"/>
      <c r="W1750" s="39"/>
      <c r="X1750" s="39"/>
      <c r="Y1750" s="39"/>
      <c r="Z1750" s="39"/>
      <c r="AA1750" s="39"/>
      <c r="AB1750" s="39"/>
      <c r="AC1750" s="39"/>
      <c r="AD1750" s="40"/>
      <c r="AE1750" s="40"/>
      <c r="AF1750" s="41">
        <f t="shared" si="3296"/>
        <v>0</v>
      </c>
      <c r="AG1750" s="42"/>
    </row>
    <row r="1751" spans="1:33" ht="13.8">
      <c r="A1751" s="30" t="s">
        <v>6604</v>
      </c>
      <c r="B1751" s="30" t="s">
        <v>6605</v>
      </c>
      <c r="C1751" s="43"/>
      <c r="D1751" s="44"/>
      <c r="E1751" s="44"/>
      <c r="F1751" s="35">
        <f t="shared" si="3690"/>
        <v>0</v>
      </c>
      <c r="G1751" s="35">
        <f t="shared" si="3691"/>
        <v>0</v>
      </c>
      <c r="H1751" s="35">
        <f t="shared" si="3263"/>
        <v>0</v>
      </c>
      <c r="I1751" s="21">
        <f t="shared" si="3710"/>
        <v>18</v>
      </c>
      <c r="J1751" s="37">
        <f t="shared" ref="J1751:K1751" si="3735">MAX(N1751,P1751,R1751,T1751,V1751,X1751,Z1751,AB1751,AD1751)</f>
        <v>6.3</v>
      </c>
      <c r="K1751" s="37">
        <f t="shared" si="3735"/>
        <v>7</v>
      </c>
      <c r="L1751" s="38">
        <f t="shared" ref="L1751:M1751" si="3736">MIN(N1751,P1751,R1751,T1751,V1751,X1751,Z1751,AB1751,AD1751)</f>
        <v>6.3</v>
      </c>
      <c r="M1751" s="38">
        <f t="shared" si="3736"/>
        <v>7</v>
      </c>
      <c r="N1751" s="38">
        <f t="shared" si="3704"/>
        <v>6.3</v>
      </c>
      <c r="O1751" s="38">
        <f t="shared" si="3705"/>
        <v>7</v>
      </c>
      <c r="P1751" s="39"/>
      <c r="Q1751" s="39"/>
      <c r="R1751" s="39"/>
      <c r="S1751" s="39"/>
      <c r="T1751" s="39"/>
      <c r="U1751" s="39"/>
      <c r="V1751" s="39"/>
      <c r="W1751" s="39"/>
      <c r="X1751" s="39"/>
      <c r="Y1751" s="39"/>
      <c r="Z1751" s="39"/>
      <c r="AA1751" s="39"/>
      <c r="AB1751" s="39"/>
      <c r="AC1751" s="39"/>
      <c r="AD1751" s="40"/>
      <c r="AE1751" s="40"/>
      <c r="AF1751" s="41">
        <f t="shared" si="3296"/>
        <v>0</v>
      </c>
      <c r="AG1751" s="42"/>
    </row>
    <row r="1752" spans="1:33" ht="13.8">
      <c r="A1752" s="30" t="s">
        <v>6606</v>
      </c>
      <c r="B1752" s="30" t="s">
        <v>6607</v>
      </c>
      <c r="C1752" s="43"/>
      <c r="D1752" s="44"/>
      <c r="E1752" s="44"/>
      <c r="F1752" s="35">
        <f t="shared" si="3690"/>
        <v>0</v>
      </c>
      <c r="G1752" s="35">
        <f t="shared" si="3691"/>
        <v>0</v>
      </c>
      <c r="H1752" s="35">
        <f t="shared" si="3263"/>
        <v>0</v>
      </c>
      <c r="I1752" s="21">
        <f t="shared" si="3710"/>
        <v>18</v>
      </c>
      <c r="J1752" s="37">
        <f t="shared" ref="J1752:K1752" si="3737">MAX(N1752,P1752,R1752,T1752,V1752,X1752,Z1752,AB1752,AD1752)</f>
        <v>6.3</v>
      </c>
      <c r="K1752" s="37">
        <f t="shared" si="3737"/>
        <v>7</v>
      </c>
      <c r="L1752" s="38">
        <f t="shared" ref="L1752:M1752" si="3738">MIN(N1752,P1752,R1752,T1752,V1752,X1752,Z1752,AB1752,AD1752)</f>
        <v>6.3</v>
      </c>
      <c r="M1752" s="38">
        <f t="shared" si="3738"/>
        <v>7</v>
      </c>
      <c r="N1752" s="38">
        <f t="shared" si="3704"/>
        <v>6.3</v>
      </c>
      <c r="O1752" s="38">
        <f t="shared" si="3705"/>
        <v>7</v>
      </c>
      <c r="P1752" s="39"/>
      <c r="Q1752" s="39"/>
      <c r="R1752" s="39"/>
      <c r="S1752" s="39"/>
      <c r="T1752" s="39"/>
      <c r="U1752" s="39"/>
      <c r="V1752" s="39"/>
      <c r="W1752" s="39"/>
      <c r="X1752" s="39"/>
      <c r="Y1752" s="39"/>
      <c r="Z1752" s="39"/>
      <c r="AA1752" s="39"/>
      <c r="AB1752" s="39"/>
      <c r="AC1752" s="39"/>
      <c r="AD1752" s="40"/>
      <c r="AE1752" s="40"/>
      <c r="AF1752" s="41">
        <f t="shared" si="3296"/>
        <v>0</v>
      </c>
      <c r="AG1752" s="42"/>
    </row>
    <row r="1753" spans="1:33" ht="13.8">
      <c r="A1753" s="30" t="s">
        <v>6608</v>
      </c>
      <c r="B1753" s="30" t="s">
        <v>6609</v>
      </c>
      <c r="C1753" s="43"/>
      <c r="D1753" s="44"/>
      <c r="E1753" s="44"/>
      <c r="F1753" s="35">
        <f t="shared" si="3690"/>
        <v>0</v>
      </c>
      <c r="G1753" s="35">
        <f t="shared" si="3691"/>
        <v>0</v>
      </c>
      <c r="H1753" s="35">
        <f t="shared" si="3263"/>
        <v>0</v>
      </c>
      <c r="I1753" s="21">
        <f t="shared" si="3710"/>
        <v>18</v>
      </c>
      <c r="J1753" s="37">
        <f t="shared" ref="J1753:K1753" si="3739">MAX(N1753,P1753,R1753,T1753,V1753,X1753,Z1753,AB1753,AD1753)</f>
        <v>6.3</v>
      </c>
      <c r="K1753" s="37">
        <f t="shared" si="3739"/>
        <v>7</v>
      </c>
      <c r="L1753" s="38">
        <f t="shared" ref="L1753:M1753" si="3740">MIN(N1753,P1753,R1753,T1753,V1753,X1753,Z1753,AB1753,AD1753)</f>
        <v>6.3</v>
      </c>
      <c r="M1753" s="38">
        <f t="shared" si="3740"/>
        <v>7</v>
      </c>
      <c r="N1753" s="38">
        <f t="shared" si="3704"/>
        <v>6.3</v>
      </c>
      <c r="O1753" s="38">
        <f t="shared" si="3705"/>
        <v>7</v>
      </c>
      <c r="P1753" s="39"/>
      <c r="Q1753" s="39"/>
      <c r="R1753" s="39"/>
      <c r="S1753" s="39"/>
      <c r="T1753" s="39"/>
      <c r="U1753" s="39"/>
      <c r="V1753" s="39"/>
      <c r="W1753" s="39"/>
      <c r="X1753" s="39"/>
      <c r="Y1753" s="39"/>
      <c r="Z1753" s="39"/>
      <c r="AA1753" s="39"/>
      <c r="AB1753" s="39"/>
      <c r="AC1753" s="39"/>
      <c r="AD1753" s="40"/>
      <c r="AE1753" s="40"/>
      <c r="AF1753" s="41">
        <f t="shared" si="3296"/>
        <v>0</v>
      </c>
      <c r="AG1753" s="42"/>
    </row>
    <row r="1754" spans="1:33" ht="13.8">
      <c r="A1754" s="30" t="s">
        <v>6610</v>
      </c>
      <c r="B1754" s="30" t="s">
        <v>6611</v>
      </c>
      <c r="C1754" s="43"/>
      <c r="D1754" s="44"/>
      <c r="E1754" s="44"/>
      <c r="F1754" s="35">
        <f t="shared" si="3690"/>
        <v>0</v>
      </c>
      <c r="G1754" s="35">
        <f t="shared" si="3691"/>
        <v>0</v>
      </c>
      <c r="H1754" s="35">
        <f t="shared" si="3263"/>
        <v>0</v>
      </c>
      <c r="I1754" s="21">
        <f t="shared" si="3710"/>
        <v>18</v>
      </c>
      <c r="J1754" s="37">
        <f t="shared" ref="J1754:K1754" si="3741">MAX(N1754,P1754,R1754,T1754,V1754,X1754,Z1754,AB1754,AD1754)</f>
        <v>6.3</v>
      </c>
      <c r="K1754" s="37">
        <f t="shared" si="3741"/>
        <v>7</v>
      </c>
      <c r="L1754" s="38">
        <f t="shared" ref="L1754:M1754" si="3742">MIN(N1754,P1754,R1754,T1754,V1754,X1754,Z1754,AB1754,AD1754)</f>
        <v>6.3</v>
      </c>
      <c r="M1754" s="38">
        <f t="shared" si="3742"/>
        <v>7</v>
      </c>
      <c r="N1754" s="38">
        <f t="shared" si="3704"/>
        <v>6.3</v>
      </c>
      <c r="O1754" s="38">
        <f t="shared" si="3705"/>
        <v>7</v>
      </c>
      <c r="P1754" s="39"/>
      <c r="Q1754" s="39"/>
      <c r="R1754" s="39"/>
      <c r="S1754" s="39"/>
      <c r="T1754" s="39"/>
      <c r="U1754" s="39"/>
      <c r="V1754" s="39"/>
      <c r="W1754" s="39"/>
      <c r="X1754" s="39"/>
      <c r="Y1754" s="39"/>
      <c r="Z1754" s="39"/>
      <c r="AA1754" s="39"/>
      <c r="AB1754" s="39"/>
      <c r="AC1754" s="39"/>
      <c r="AD1754" s="40"/>
      <c r="AE1754" s="40"/>
      <c r="AF1754" s="41">
        <f t="shared" si="3296"/>
        <v>0</v>
      </c>
      <c r="AG1754" s="42"/>
    </row>
    <row r="1755" spans="1:33" ht="13.8">
      <c r="A1755" s="30" t="s">
        <v>6612</v>
      </c>
      <c r="B1755" s="30" t="s">
        <v>6613</v>
      </c>
      <c r="C1755" s="43"/>
      <c r="D1755" s="44"/>
      <c r="E1755" s="44"/>
      <c r="F1755" s="35">
        <f t="shared" si="3690"/>
        <v>0</v>
      </c>
      <c r="G1755" s="35">
        <f t="shared" si="3691"/>
        <v>0</v>
      </c>
      <c r="H1755" s="35">
        <f t="shared" si="3263"/>
        <v>0</v>
      </c>
      <c r="I1755" s="21">
        <f t="shared" si="3710"/>
        <v>18</v>
      </c>
      <c r="J1755" s="37">
        <f t="shared" ref="J1755:K1755" si="3743">MAX(N1755,P1755,R1755,T1755,V1755,X1755,Z1755,AB1755,AD1755)</f>
        <v>6.3</v>
      </c>
      <c r="K1755" s="37">
        <f t="shared" si="3743"/>
        <v>7</v>
      </c>
      <c r="L1755" s="38">
        <f t="shared" ref="L1755:M1755" si="3744">MIN(N1755,P1755,R1755,T1755,V1755,X1755,Z1755,AB1755,AD1755)</f>
        <v>6.3</v>
      </c>
      <c r="M1755" s="38">
        <f t="shared" si="3744"/>
        <v>7</v>
      </c>
      <c r="N1755" s="38">
        <f t="shared" si="3704"/>
        <v>6.3</v>
      </c>
      <c r="O1755" s="38">
        <f t="shared" si="3705"/>
        <v>7</v>
      </c>
      <c r="P1755" s="39"/>
      <c r="Q1755" s="39"/>
      <c r="R1755" s="39"/>
      <c r="S1755" s="39"/>
      <c r="T1755" s="39"/>
      <c r="U1755" s="39"/>
      <c r="V1755" s="39"/>
      <c r="W1755" s="39"/>
      <c r="X1755" s="39"/>
      <c r="Y1755" s="39"/>
      <c r="Z1755" s="39"/>
      <c r="AA1755" s="39"/>
      <c r="AB1755" s="39"/>
      <c r="AC1755" s="39"/>
      <c r="AD1755" s="40"/>
      <c r="AE1755" s="40"/>
      <c r="AF1755" s="41">
        <f t="shared" si="3296"/>
        <v>0</v>
      </c>
      <c r="AG1755" s="42"/>
    </row>
    <row r="1756" spans="1:33" ht="13.8">
      <c r="A1756" s="30" t="s">
        <v>6614</v>
      </c>
      <c r="B1756" s="30" t="s">
        <v>6615</v>
      </c>
      <c r="C1756" s="43"/>
      <c r="D1756" s="44"/>
      <c r="E1756" s="44"/>
      <c r="F1756" s="35">
        <f t="shared" si="3690"/>
        <v>0</v>
      </c>
      <c r="G1756" s="35">
        <f t="shared" si="3691"/>
        <v>0</v>
      </c>
      <c r="H1756" s="35">
        <f t="shared" si="3263"/>
        <v>0</v>
      </c>
      <c r="I1756" s="21">
        <f t="shared" si="3710"/>
        <v>18</v>
      </c>
      <c r="J1756" s="37">
        <f t="shared" ref="J1756:K1756" si="3745">MAX(N1756,P1756,R1756,T1756,V1756,X1756,Z1756,AB1756,AD1756)</f>
        <v>6.3</v>
      </c>
      <c r="K1756" s="37">
        <f t="shared" si="3745"/>
        <v>7</v>
      </c>
      <c r="L1756" s="38">
        <f t="shared" ref="L1756:M1756" si="3746">MIN(N1756,P1756,R1756,T1756,V1756,X1756,Z1756,AB1756,AD1756)</f>
        <v>6.3</v>
      </c>
      <c r="M1756" s="38">
        <f t="shared" si="3746"/>
        <v>7</v>
      </c>
      <c r="N1756" s="38">
        <f t="shared" si="3704"/>
        <v>6.3</v>
      </c>
      <c r="O1756" s="38">
        <f t="shared" si="3705"/>
        <v>7</v>
      </c>
      <c r="P1756" s="39"/>
      <c r="Q1756" s="39"/>
      <c r="R1756" s="39"/>
      <c r="S1756" s="39"/>
      <c r="T1756" s="39"/>
      <c r="U1756" s="39"/>
      <c r="V1756" s="39"/>
      <c r="W1756" s="39"/>
      <c r="X1756" s="39"/>
      <c r="Y1756" s="39"/>
      <c r="Z1756" s="39"/>
      <c r="AA1756" s="39"/>
      <c r="AB1756" s="39"/>
      <c r="AC1756" s="39"/>
      <c r="AD1756" s="40"/>
      <c r="AE1756" s="40"/>
      <c r="AF1756" s="41">
        <f t="shared" si="3296"/>
        <v>0</v>
      </c>
      <c r="AG1756" s="42"/>
    </row>
    <row r="1757" spans="1:33" ht="13.8">
      <c r="A1757" s="30" t="s">
        <v>6616</v>
      </c>
      <c r="B1757" s="30" t="s">
        <v>6617</v>
      </c>
      <c r="C1757" s="43"/>
      <c r="D1757" s="44"/>
      <c r="E1757" s="44"/>
      <c r="F1757" s="35">
        <f t="shared" si="3690"/>
        <v>0</v>
      </c>
      <c r="G1757" s="35">
        <f t="shared" si="3691"/>
        <v>0</v>
      </c>
      <c r="H1757" s="35">
        <f t="shared" si="3263"/>
        <v>0</v>
      </c>
      <c r="I1757" s="21">
        <f t="shared" si="3710"/>
        <v>18</v>
      </c>
      <c r="J1757" s="37">
        <f t="shared" ref="J1757:K1757" si="3747">MAX(N1757,P1757,R1757,T1757,V1757,X1757,Z1757,AB1757,AD1757)</f>
        <v>6.3</v>
      </c>
      <c r="K1757" s="37">
        <f t="shared" si="3747"/>
        <v>7</v>
      </c>
      <c r="L1757" s="38">
        <f t="shared" ref="L1757:M1757" si="3748">MIN(N1757,P1757,R1757,T1757,V1757,X1757,Z1757,AB1757,AD1757)</f>
        <v>6.3</v>
      </c>
      <c r="M1757" s="38">
        <f t="shared" si="3748"/>
        <v>7</v>
      </c>
      <c r="N1757" s="38">
        <f t="shared" si="3704"/>
        <v>6.3</v>
      </c>
      <c r="O1757" s="38">
        <f t="shared" si="3705"/>
        <v>7</v>
      </c>
      <c r="P1757" s="39"/>
      <c r="Q1757" s="39"/>
      <c r="R1757" s="39"/>
      <c r="S1757" s="39"/>
      <c r="T1757" s="39"/>
      <c r="U1757" s="39"/>
      <c r="V1757" s="39"/>
      <c r="W1757" s="39"/>
      <c r="X1757" s="39"/>
      <c r="Y1757" s="39"/>
      <c r="Z1757" s="39"/>
      <c r="AA1757" s="39"/>
      <c r="AB1757" s="39"/>
      <c r="AC1757" s="39"/>
      <c r="AD1757" s="40"/>
      <c r="AE1757" s="40"/>
      <c r="AF1757" s="41">
        <f t="shared" si="3296"/>
        <v>0</v>
      </c>
      <c r="AG1757" s="42"/>
    </row>
    <row r="1758" spans="1:33" ht="13.8">
      <c r="A1758" s="30" t="s">
        <v>6618</v>
      </c>
      <c r="B1758" s="30" t="s">
        <v>6619</v>
      </c>
      <c r="C1758" s="43"/>
      <c r="D1758" s="44"/>
      <c r="E1758" s="44"/>
      <c r="F1758" s="35">
        <f t="shared" si="3690"/>
        <v>0</v>
      </c>
      <c r="G1758" s="35">
        <f t="shared" si="3691"/>
        <v>0</v>
      </c>
      <c r="H1758" s="35">
        <f t="shared" si="3263"/>
        <v>0</v>
      </c>
      <c r="I1758" s="21">
        <f t="shared" si="3710"/>
        <v>18</v>
      </c>
      <c r="J1758" s="37">
        <f t="shared" ref="J1758:K1758" si="3749">MAX(N1758,P1758,R1758,T1758,V1758,X1758,Z1758,AB1758,AD1758)</f>
        <v>6.3</v>
      </c>
      <c r="K1758" s="37">
        <f t="shared" si="3749"/>
        <v>7</v>
      </c>
      <c r="L1758" s="38">
        <f t="shared" ref="L1758:M1758" si="3750">MIN(N1758,P1758,R1758,T1758,V1758,X1758,Z1758,AB1758,AD1758)</f>
        <v>6.3</v>
      </c>
      <c r="M1758" s="38">
        <f t="shared" si="3750"/>
        <v>7</v>
      </c>
      <c r="N1758" s="38">
        <f t="shared" si="3704"/>
        <v>6.3</v>
      </c>
      <c r="O1758" s="38">
        <f t="shared" si="3705"/>
        <v>7</v>
      </c>
      <c r="P1758" s="39"/>
      <c r="Q1758" s="39"/>
      <c r="R1758" s="39"/>
      <c r="S1758" s="39"/>
      <c r="T1758" s="39"/>
      <c r="U1758" s="39"/>
      <c r="V1758" s="39"/>
      <c r="W1758" s="39"/>
      <c r="X1758" s="39"/>
      <c r="Y1758" s="39"/>
      <c r="Z1758" s="39"/>
      <c r="AA1758" s="39"/>
      <c r="AB1758" s="39"/>
      <c r="AC1758" s="39"/>
      <c r="AD1758" s="40"/>
      <c r="AE1758" s="40"/>
      <c r="AF1758" s="41">
        <f t="shared" si="3296"/>
        <v>0</v>
      </c>
      <c r="AG1758" s="42"/>
    </row>
    <row r="1759" spans="1:33" ht="13.8">
      <c r="A1759" s="30" t="s">
        <v>6620</v>
      </c>
      <c r="B1759" s="30" t="s">
        <v>6621</v>
      </c>
      <c r="C1759" s="43"/>
      <c r="D1759" s="44"/>
      <c r="E1759" s="44"/>
      <c r="F1759" s="35">
        <f t="shared" si="3690"/>
        <v>0</v>
      </c>
      <c r="G1759" s="35">
        <f t="shared" si="3691"/>
        <v>0</v>
      </c>
      <c r="H1759" s="35">
        <f t="shared" si="3263"/>
        <v>0</v>
      </c>
      <c r="I1759" s="21">
        <f t="shared" si="3710"/>
        <v>18</v>
      </c>
      <c r="J1759" s="37">
        <f t="shared" ref="J1759:K1759" si="3751">MAX(N1759,P1759,R1759,T1759,V1759,X1759,Z1759,AB1759,AD1759)</f>
        <v>6.3</v>
      </c>
      <c r="K1759" s="37">
        <f t="shared" si="3751"/>
        <v>7</v>
      </c>
      <c r="L1759" s="38">
        <f t="shared" ref="L1759:M1759" si="3752">MIN(N1759,P1759,R1759,T1759,V1759,X1759,Z1759,AB1759,AD1759)</f>
        <v>6.3</v>
      </c>
      <c r="M1759" s="38">
        <f t="shared" si="3752"/>
        <v>7</v>
      </c>
      <c r="N1759" s="38">
        <f t="shared" si="3704"/>
        <v>6.3</v>
      </c>
      <c r="O1759" s="38">
        <f t="shared" si="3705"/>
        <v>7</v>
      </c>
      <c r="P1759" s="39"/>
      <c r="Q1759" s="39"/>
      <c r="R1759" s="39"/>
      <c r="S1759" s="39"/>
      <c r="T1759" s="39"/>
      <c r="U1759" s="39"/>
      <c r="V1759" s="39"/>
      <c r="W1759" s="39"/>
      <c r="X1759" s="39"/>
      <c r="Y1759" s="39"/>
      <c r="Z1759" s="39"/>
      <c r="AA1759" s="39"/>
      <c r="AB1759" s="39"/>
      <c r="AC1759" s="39"/>
      <c r="AD1759" s="40"/>
      <c r="AE1759" s="40"/>
      <c r="AF1759" s="41">
        <f t="shared" si="3296"/>
        <v>0</v>
      </c>
      <c r="AG1759" s="42"/>
    </row>
    <row r="1760" spans="1:33" ht="13.8">
      <c r="A1760" s="30" t="s">
        <v>6622</v>
      </c>
      <c r="B1760" s="30" t="s">
        <v>6623</v>
      </c>
      <c r="C1760" s="43"/>
      <c r="D1760" s="44"/>
      <c r="E1760" s="44"/>
      <c r="F1760" s="35">
        <f t="shared" si="3690"/>
        <v>0</v>
      </c>
      <c r="G1760" s="35">
        <f t="shared" si="3691"/>
        <v>0</v>
      </c>
      <c r="H1760" s="35">
        <f t="shared" si="3263"/>
        <v>0</v>
      </c>
      <c r="I1760" s="21">
        <f t="shared" si="3710"/>
        <v>18</v>
      </c>
      <c r="J1760" s="37">
        <f t="shared" ref="J1760:K1760" si="3753">MAX(N1760,P1760,R1760,T1760,V1760,X1760,Z1760,AB1760,AD1760)</f>
        <v>6.3</v>
      </c>
      <c r="K1760" s="37">
        <f t="shared" si="3753"/>
        <v>7</v>
      </c>
      <c r="L1760" s="38">
        <f t="shared" ref="L1760:M1760" si="3754">MIN(N1760,P1760,R1760,T1760,V1760,X1760,Z1760,AB1760,AD1760)</f>
        <v>6.3</v>
      </c>
      <c r="M1760" s="38">
        <f t="shared" si="3754"/>
        <v>7</v>
      </c>
      <c r="N1760" s="38">
        <f t="shared" si="3704"/>
        <v>6.3</v>
      </c>
      <c r="O1760" s="38">
        <f t="shared" si="3705"/>
        <v>7</v>
      </c>
      <c r="P1760" s="39"/>
      <c r="Q1760" s="39"/>
      <c r="R1760" s="39"/>
      <c r="S1760" s="39"/>
      <c r="T1760" s="39"/>
      <c r="U1760" s="39"/>
      <c r="V1760" s="39"/>
      <c r="W1760" s="39"/>
      <c r="X1760" s="39"/>
      <c r="Y1760" s="39"/>
      <c r="Z1760" s="39"/>
      <c r="AA1760" s="39"/>
      <c r="AB1760" s="39"/>
      <c r="AC1760" s="39"/>
      <c r="AD1760" s="40"/>
      <c r="AE1760" s="40"/>
      <c r="AF1760" s="41">
        <f t="shared" si="3296"/>
        <v>0</v>
      </c>
      <c r="AG1760" s="42"/>
    </row>
    <row r="1761" spans="1:33" ht="13.8">
      <c r="A1761" s="30" t="s">
        <v>6624</v>
      </c>
      <c r="B1761" s="30" t="s">
        <v>6625</v>
      </c>
      <c r="C1761" s="43"/>
      <c r="D1761" s="44"/>
      <c r="E1761" s="44"/>
      <c r="F1761" s="35">
        <f t="shared" si="3690"/>
        <v>0</v>
      </c>
      <c r="G1761" s="35">
        <f t="shared" si="3691"/>
        <v>0</v>
      </c>
      <c r="H1761" s="35">
        <f t="shared" si="3263"/>
        <v>0</v>
      </c>
      <c r="I1761" s="21">
        <f t="shared" si="3710"/>
        <v>18</v>
      </c>
      <c r="J1761" s="37">
        <f t="shared" ref="J1761:K1761" si="3755">MAX(N1761,P1761,R1761,T1761,V1761,X1761,Z1761,AB1761,AD1761)</f>
        <v>12.6</v>
      </c>
      <c r="K1761" s="37">
        <f t="shared" si="3755"/>
        <v>15</v>
      </c>
      <c r="L1761" s="38">
        <f t="shared" ref="L1761:M1761" si="3756">MIN(N1761,P1761,R1761,T1761,V1761,X1761,Z1761,AB1761,AD1761)</f>
        <v>12.6</v>
      </c>
      <c r="M1761" s="38">
        <f t="shared" si="3756"/>
        <v>15</v>
      </c>
      <c r="N1761" s="38">
        <f t="shared" si="3704"/>
        <v>12.6</v>
      </c>
      <c r="O1761" s="38">
        <f t="shared" si="3705"/>
        <v>15</v>
      </c>
      <c r="P1761" s="39"/>
      <c r="Q1761" s="39"/>
      <c r="R1761" s="39"/>
      <c r="S1761" s="39"/>
      <c r="T1761" s="39"/>
      <c r="U1761" s="39"/>
      <c r="V1761" s="39"/>
      <c r="W1761" s="39"/>
      <c r="X1761" s="39"/>
      <c r="Y1761" s="39"/>
      <c r="Z1761" s="39"/>
      <c r="AA1761" s="39"/>
      <c r="AB1761" s="39"/>
      <c r="AC1761" s="39"/>
      <c r="AD1761" s="40"/>
      <c r="AE1761" s="40"/>
      <c r="AF1761" s="41">
        <f t="shared" si="3296"/>
        <v>0</v>
      </c>
      <c r="AG1761" s="42"/>
    </row>
    <row r="1762" spans="1:33" ht="13.8">
      <c r="A1762" s="30" t="s">
        <v>6626</v>
      </c>
      <c r="B1762" s="30" t="s">
        <v>6627</v>
      </c>
      <c r="C1762" s="43"/>
      <c r="D1762" s="44"/>
      <c r="E1762" s="44"/>
      <c r="F1762" s="35">
        <f t="shared" si="3690"/>
        <v>0</v>
      </c>
      <c r="G1762" s="35">
        <f t="shared" si="3691"/>
        <v>0</v>
      </c>
      <c r="H1762" s="35">
        <f t="shared" si="3263"/>
        <v>0</v>
      </c>
      <c r="I1762" s="21">
        <f t="shared" si="3710"/>
        <v>18</v>
      </c>
      <c r="J1762" s="37">
        <f t="shared" ref="J1762:K1762" si="3757">MAX(N1762,P1762,R1762,T1762,V1762,X1762,Z1762,AB1762,AD1762)</f>
        <v>6.3</v>
      </c>
      <c r="K1762" s="37">
        <f t="shared" si="3757"/>
        <v>7</v>
      </c>
      <c r="L1762" s="38">
        <f t="shared" ref="L1762:M1762" si="3758">MIN(N1762,P1762,R1762,T1762,V1762,X1762,Z1762,AB1762,AD1762)</f>
        <v>6.3</v>
      </c>
      <c r="M1762" s="38">
        <f t="shared" si="3758"/>
        <v>7</v>
      </c>
      <c r="N1762" s="38">
        <f t="shared" si="3704"/>
        <v>6.3</v>
      </c>
      <c r="O1762" s="38">
        <f t="shared" si="3705"/>
        <v>7</v>
      </c>
      <c r="P1762" s="39"/>
      <c r="Q1762" s="39"/>
      <c r="R1762" s="39"/>
      <c r="S1762" s="39"/>
      <c r="T1762" s="39"/>
      <c r="U1762" s="39"/>
      <c r="V1762" s="39"/>
      <c r="W1762" s="39"/>
      <c r="X1762" s="39"/>
      <c r="Y1762" s="39"/>
      <c r="Z1762" s="39"/>
      <c r="AA1762" s="39"/>
      <c r="AB1762" s="39"/>
      <c r="AC1762" s="39"/>
      <c r="AD1762" s="40"/>
      <c r="AE1762" s="40"/>
      <c r="AF1762" s="41">
        <f t="shared" si="3296"/>
        <v>0</v>
      </c>
      <c r="AG1762" s="42"/>
    </row>
    <row r="1763" spans="1:33" ht="13.8">
      <c r="A1763" s="30" t="s">
        <v>6628</v>
      </c>
      <c r="B1763" s="30" t="s">
        <v>6629</v>
      </c>
      <c r="C1763" s="43"/>
      <c r="D1763" s="44"/>
      <c r="E1763" s="44"/>
      <c r="F1763" s="35">
        <f t="shared" si="3690"/>
        <v>0</v>
      </c>
      <c r="G1763" s="35">
        <f t="shared" si="3691"/>
        <v>0</v>
      </c>
      <c r="H1763" s="35">
        <f t="shared" si="3263"/>
        <v>0</v>
      </c>
      <c r="I1763" s="21">
        <f t="shared" si="3710"/>
        <v>18</v>
      </c>
      <c r="J1763" s="37">
        <f t="shared" ref="J1763:K1763" si="3759">MAX(N1763,P1763,R1763,T1763,V1763,X1763,Z1763,AB1763,AD1763)</f>
        <v>6.3</v>
      </c>
      <c r="K1763" s="37">
        <f t="shared" si="3759"/>
        <v>7</v>
      </c>
      <c r="L1763" s="38">
        <f t="shared" ref="L1763:M1763" si="3760">MIN(N1763,P1763,R1763,T1763,V1763,X1763,Z1763,AB1763,AD1763)</f>
        <v>6.3</v>
      </c>
      <c r="M1763" s="38">
        <f t="shared" si="3760"/>
        <v>7</v>
      </c>
      <c r="N1763" s="38">
        <f t="shared" si="3704"/>
        <v>6.3</v>
      </c>
      <c r="O1763" s="38">
        <f t="shared" si="3705"/>
        <v>7</v>
      </c>
      <c r="P1763" s="39"/>
      <c r="Q1763" s="39"/>
      <c r="R1763" s="39"/>
      <c r="S1763" s="39"/>
      <c r="T1763" s="39"/>
      <c r="U1763" s="39"/>
      <c r="V1763" s="39"/>
      <c r="W1763" s="39"/>
      <c r="X1763" s="39"/>
      <c r="Y1763" s="39"/>
      <c r="Z1763" s="39"/>
      <c r="AA1763" s="39"/>
      <c r="AB1763" s="39"/>
      <c r="AC1763" s="39"/>
      <c r="AD1763" s="40"/>
      <c r="AE1763" s="40"/>
      <c r="AF1763" s="41">
        <f t="shared" si="3296"/>
        <v>0</v>
      </c>
      <c r="AG1763" s="42"/>
    </row>
    <row r="1764" spans="1:33" ht="13.8">
      <c r="A1764" s="30" t="s">
        <v>6630</v>
      </c>
      <c r="B1764" s="30" t="s">
        <v>6631</v>
      </c>
      <c r="C1764" s="43"/>
      <c r="D1764" s="44"/>
      <c r="E1764" s="44"/>
      <c r="F1764" s="35">
        <f t="shared" si="3690"/>
        <v>0</v>
      </c>
      <c r="G1764" s="35">
        <f t="shared" si="3691"/>
        <v>0</v>
      </c>
      <c r="H1764" s="35">
        <f t="shared" si="3263"/>
        <v>0</v>
      </c>
      <c r="I1764" s="21">
        <f t="shared" si="3710"/>
        <v>18</v>
      </c>
      <c r="J1764" s="37">
        <f t="shared" ref="J1764:K1764" si="3761">MAX(N1764,P1764,R1764,T1764,V1764,X1764,Z1764,AB1764,AD1764)</f>
        <v>6.3</v>
      </c>
      <c r="K1764" s="37">
        <f t="shared" si="3761"/>
        <v>7</v>
      </c>
      <c r="L1764" s="38">
        <f t="shared" ref="L1764:M1764" si="3762">MIN(N1764,P1764,R1764,T1764,V1764,X1764,Z1764,AB1764,AD1764)</f>
        <v>6.3</v>
      </c>
      <c r="M1764" s="38">
        <f t="shared" si="3762"/>
        <v>7</v>
      </c>
      <c r="N1764" s="38">
        <f t="shared" si="3704"/>
        <v>6.3</v>
      </c>
      <c r="O1764" s="38">
        <f t="shared" si="3705"/>
        <v>7</v>
      </c>
      <c r="P1764" s="39"/>
      <c r="Q1764" s="39"/>
      <c r="R1764" s="39"/>
      <c r="S1764" s="39"/>
      <c r="T1764" s="39"/>
      <c r="U1764" s="39"/>
      <c r="V1764" s="39"/>
      <c r="W1764" s="39"/>
      <c r="X1764" s="39"/>
      <c r="Y1764" s="39"/>
      <c r="Z1764" s="39"/>
      <c r="AA1764" s="39"/>
      <c r="AB1764" s="39"/>
      <c r="AC1764" s="39"/>
      <c r="AD1764" s="40"/>
      <c r="AE1764" s="40"/>
      <c r="AF1764" s="41">
        <f t="shared" si="3296"/>
        <v>0</v>
      </c>
      <c r="AG1764" s="42"/>
    </row>
    <row r="1765" spans="1:33" ht="13.8">
      <c r="A1765" s="30" t="s">
        <v>6632</v>
      </c>
      <c r="B1765" s="30" t="s">
        <v>6633</v>
      </c>
      <c r="C1765" s="43"/>
      <c r="D1765" s="44"/>
      <c r="E1765" s="44"/>
      <c r="F1765" s="35">
        <f t="shared" si="3690"/>
        <v>0</v>
      </c>
      <c r="G1765" s="35">
        <f t="shared" si="3691"/>
        <v>0</v>
      </c>
      <c r="H1765" s="35">
        <f t="shared" si="3263"/>
        <v>0</v>
      </c>
      <c r="I1765" s="21">
        <f t="shared" si="3710"/>
        <v>18</v>
      </c>
      <c r="J1765" s="37">
        <f t="shared" ref="J1765:K1765" si="3763">MAX(N1765,P1765,R1765,T1765,V1765,X1765,Z1765,AB1765,AD1765)</f>
        <v>6.3</v>
      </c>
      <c r="K1765" s="37">
        <f t="shared" si="3763"/>
        <v>7</v>
      </c>
      <c r="L1765" s="38">
        <f t="shared" ref="L1765:M1765" si="3764">MIN(N1765,P1765,R1765,T1765,V1765,X1765,Z1765,AB1765,AD1765)</f>
        <v>6.3</v>
      </c>
      <c r="M1765" s="38">
        <f t="shared" si="3764"/>
        <v>7</v>
      </c>
      <c r="N1765" s="38">
        <f t="shared" si="3704"/>
        <v>6.3</v>
      </c>
      <c r="O1765" s="38">
        <f t="shared" si="3705"/>
        <v>7</v>
      </c>
      <c r="P1765" s="39"/>
      <c r="Q1765" s="39"/>
      <c r="R1765" s="39"/>
      <c r="S1765" s="39"/>
      <c r="T1765" s="39"/>
      <c r="U1765" s="39"/>
      <c r="V1765" s="39"/>
      <c r="W1765" s="39"/>
      <c r="X1765" s="39"/>
      <c r="Y1765" s="39"/>
      <c r="Z1765" s="39"/>
      <c r="AA1765" s="39"/>
      <c r="AB1765" s="39"/>
      <c r="AC1765" s="39"/>
      <c r="AD1765" s="40"/>
      <c r="AE1765" s="40"/>
      <c r="AF1765" s="41">
        <f t="shared" si="3296"/>
        <v>0</v>
      </c>
      <c r="AG1765" s="42"/>
    </row>
    <row r="1766" spans="1:33" ht="13.8">
      <c r="A1766" s="30" t="s">
        <v>6634</v>
      </c>
      <c r="B1766" s="30" t="s">
        <v>6635</v>
      </c>
      <c r="C1766" s="43"/>
      <c r="D1766" s="44"/>
      <c r="E1766" s="44"/>
      <c r="F1766" s="35">
        <f t="shared" si="3690"/>
        <v>0</v>
      </c>
      <c r="G1766" s="35">
        <f t="shared" si="3691"/>
        <v>0</v>
      </c>
      <c r="H1766" s="35">
        <f t="shared" si="3263"/>
        <v>0</v>
      </c>
      <c r="I1766" s="21">
        <f t="shared" si="3710"/>
        <v>18</v>
      </c>
      <c r="J1766" s="37">
        <f t="shared" ref="J1766:K1766" si="3765">MAX(N1766,P1766,R1766,T1766,V1766,X1766,Z1766,AB1766,AD1766)</f>
        <v>6.3</v>
      </c>
      <c r="K1766" s="37">
        <f t="shared" si="3765"/>
        <v>7</v>
      </c>
      <c r="L1766" s="38">
        <f t="shared" ref="L1766:M1766" si="3766">MIN(N1766,P1766,R1766,T1766,V1766,X1766,Z1766,AB1766,AD1766)</f>
        <v>6.3</v>
      </c>
      <c r="M1766" s="38">
        <f t="shared" si="3766"/>
        <v>7</v>
      </c>
      <c r="N1766" s="38">
        <f t="shared" si="3704"/>
        <v>6.3</v>
      </c>
      <c r="O1766" s="38">
        <f t="shared" si="3705"/>
        <v>7</v>
      </c>
      <c r="P1766" s="39"/>
      <c r="Q1766" s="39"/>
      <c r="R1766" s="39"/>
      <c r="S1766" s="39"/>
      <c r="T1766" s="39"/>
      <c r="U1766" s="39"/>
      <c r="V1766" s="39"/>
      <c r="W1766" s="39"/>
      <c r="X1766" s="39"/>
      <c r="Y1766" s="39"/>
      <c r="Z1766" s="39"/>
      <c r="AA1766" s="39"/>
      <c r="AB1766" s="39"/>
      <c r="AC1766" s="39"/>
      <c r="AD1766" s="40"/>
      <c r="AE1766" s="40"/>
      <c r="AF1766" s="41">
        <f t="shared" si="3296"/>
        <v>0</v>
      </c>
      <c r="AG1766" s="42"/>
    </row>
    <row r="1767" spans="1:33" ht="13.8">
      <c r="A1767" s="30" t="s">
        <v>6636</v>
      </c>
      <c r="B1767" s="30" t="s">
        <v>6637</v>
      </c>
      <c r="C1767" s="43"/>
      <c r="D1767" s="44"/>
      <c r="E1767" s="44"/>
      <c r="F1767" s="35">
        <f t="shared" si="3690"/>
        <v>0</v>
      </c>
      <c r="G1767" s="35">
        <f t="shared" si="3691"/>
        <v>0</v>
      </c>
      <c r="H1767" s="35">
        <f t="shared" si="3263"/>
        <v>0</v>
      </c>
      <c r="I1767" s="21">
        <f t="shared" si="3710"/>
        <v>18</v>
      </c>
      <c r="J1767" s="37">
        <f t="shared" ref="J1767:K1767" si="3767">MAX(N1767,P1767,R1767,T1767,V1767,X1767,Z1767,AB1767,AD1767)</f>
        <v>6.3</v>
      </c>
      <c r="K1767" s="37">
        <f t="shared" si="3767"/>
        <v>7</v>
      </c>
      <c r="L1767" s="38">
        <f t="shared" ref="L1767:M1767" si="3768">MIN(N1767,P1767,R1767,T1767,V1767,X1767,Z1767,AB1767,AD1767)</f>
        <v>6.3</v>
      </c>
      <c r="M1767" s="38">
        <f t="shared" si="3768"/>
        <v>7</v>
      </c>
      <c r="N1767" s="38">
        <f t="shared" si="3704"/>
        <v>6.3</v>
      </c>
      <c r="O1767" s="38">
        <f t="shared" si="3705"/>
        <v>7</v>
      </c>
      <c r="P1767" s="39"/>
      <c r="Q1767" s="39"/>
      <c r="R1767" s="39"/>
      <c r="S1767" s="39"/>
      <c r="T1767" s="39"/>
      <c r="U1767" s="39"/>
      <c r="V1767" s="39"/>
      <c r="W1767" s="39"/>
      <c r="X1767" s="39"/>
      <c r="Y1767" s="39"/>
      <c r="Z1767" s="39"/>
      <c r="AA1767" s="39"/>
      <c r="AB1767" s="39"/>
      <c r="AC1767" s="39"/>
      <c r="AD1767" s="40"/>
      <c r="AE1767" s="40"/>
      <c r="AF1767" s="41">
        <f t="shared" si="3296"/>
        <v>0</v>
      </c>
      <c r="AG1767" s="42"/>
    </row>
    <row r="1768" spans="1:33" ht="13.8">
      <c r="A1768" s="30" t="s">
        <v>6638</v>
      </c>
      <c r="B1768" s="30" t="s">
        <v>6639</v>
      </c>
      <c r="C1768" s="43"/>
      <c r="D1768" s="44"/>
      <c r="E1768" s="44"/>
      <c r="F1768" s="35">
        <f t="shared" si="3690"/>
        <v>0</v>
      </c>
      <c r="G1768" s="35">
        <f t="shared" si="3691"/>
        <v>0</v>
      </c>
      <c r="H1768" s="35">
        <f t="shared" si="3263"/>
        <v>0</v>
      </c>
      <c r="I1768" s="21">
        <f t="shared" si="3710"/>
        <v>18</v>
      </c>
      <c r="J1768" s="37">
        <f t="shared" ref="J1768:K1768" si="3769">MAX(N1768,P1768,R1768,T1768,V1768,X1768,Z1768,AB1768,AD1768)</f>
        <v>6.3</v>
      </c>
      <c r="K1768" s="37">
        <f t="shared" si="3769"/>
        <v>7</v>
      </c>
      <c r="L1768" s="38">
        <f t="shared" ref="L1768:M1768" si="3770">MIN(N1768,P1768,R1768,T1768,V1768,X1768,Z1768,AB1768,AD1768)</f>
        <v>6.3</v>
      </c>
      <c r="M1768" s="38">
        <f t="shared" si="3770"/>
        <v>7</v>
      </c>
      <c r="N1768" s="38">
        <f t="shared" si="3704"/>
        <v>6.3</v>
      </c>
      <c r="O1768" s="38">
        <f t="shared" si="3705"/>
        <v>7</v>
      </c>
      <c r="P1768" s="39"/>
      <c r="Q1768" s="39"/>
      <c r="R1768" s="39"/>
      <c r="S1768" s="39"/>
      <c r="T1768" s="39"/>
      <c r="U1768" s="39"/>
      <c r="V1768" s="39"/>
      <c r="W1768" s="39"/>
      <c r="X1768" s="39"/>
      <c r="Y1768" s="39"/>
      <c r="Z1768" s="39"/>
      <c r="AA1768" s="39"/>
      <c r="AB1768" s="39"/>
      <c r="AC1768" s="39"/>
      <c r="AD1768" s="40"/>
      <c r="AE1768" s="40"/>
      <c r="AF1768" s="41">
        <f t="shared" si="3296"/>
        <v>0</v>
      </c>
      <c r="AG1768" s="42"/>
    </row>
    <row r="1769" spans="1:33" ht="13.8">
      <c r="A1769" s="30" t="s">
        <v>6640</v>
      </c>
      <c r="B1769" s="30" t="s">
        <v>6641</v>
      </c>
      <c r="C1769" s="43"/>
      <c r="D1769" s="44"/>
      <c r="E1769" s="44"/>
      <c r="F1769" s="35">
        <f t="shared" si="3690"/>
        <v>0</v>
      </c>
      <c r="G1769" s="35">
        <f t="shared" si="3691"/>
        <v>0</v>
      </c>
      <c r="H1769" s="35">
        <f t="shared" si="3263"/>
        <v>0</v>
      </c>
      <c r="I1769" s="21">
        <f t="shared" si="3710"/>
        <v>18</v>
      </c>
      <c r="J1769" s="37">
        <f t="shared" ref="J1769:K1769" si="3771">MAX(N1769,P1769,R1769,T1769,V1769,X1769,Z1769,AB1769,AD1769)</f>
        <v>6.3</v>
      </c>
      <c r="K1769" s="37">
        <f t="shared" si="3771"/>
        <v>7</v>
      </c>
      <c r="L1769" s="38">
        <f t="shared" ref="L1769:M1769" si="3772">MIN(N1769,P1769,R1769,T1769,V1769,X1769,Z1769,AB1769,AD1769)</f>
        <v>6.3</v>
      </c>
      <c r="M1769" s="38">
        <f t="shared" si="3772"/>
        <v>7</v>
      </c>
      <c r="N1769" s="38">
        <f t="shared" si="3704"/>
        <v>6.3</v>
      </c>
      <c r="O1769" s="38">
        <f t="shared" si="3705"/>
        <v>7</v>
      </c>
      <c r="P1769" s="39"/>
      <c r="Q1769" s="39"/>
      <c r="R1769" s="39"/>
      <c r="S1769" s="39"/>
      <c r="T1769" s="39"/>
      <c r="U1769" s="39"/>
      <c r="V1769" s="39"/>
      <c r="W1769" s="39"/>
      <c r="X1769" s="39"/>
      <c r="Y1769" s="39"/>
      <c r="Z1769" s="39"/>
      <c r="AA1769" s="39"/>
      <c r="AB1769" s="39"/>
      <c r="AC1769" s="39"/>
      <c r="AD1769" s="40"/>
      <c r="AE1769" s="40"/>
      <c r="AF1769" s="41">
        <f t="shared" si="3296"/>
        <v>0</v>
      </c>
      <c r="AG1769" s="42"/>
    </row>
    <row r="1770" spans="1:33" ht="13.8">
      <c r="A1770" s="30" t="s">
        <v>6642</v>
      </c>
      <c r="B1770" s="30" t="s">
        <v>6643</v>
      </c>
      <c r="C1770" s="43"/>
      <c r="D1770" s="44"/>
      <c r="E1770" s="44"/>
      <c r="F1770" s="35">
        <f t="shared" si="3690"/>
        <v>0</v>
      </c>
      <c r="G1770" s="35">
        <f t="shared" si="3691"/>
        <v>0</v>
      </c>
      <c r="H1770" s="35">
        <f t="shared" si="3263"/>
        <v>0</v>
      </c>
      <c r="I1770" s="21">
        <f t="shared" si="3710"/>
        <v>18</v>
      </c>
      <c r="J1770" s="37">
        <f t="shared" ref="J1770:K1770" si="3773">MAX(N1770,P1770,R1770,T1770,V1770,X1770,Z1770,AB1770,AD1770)</f>
        <v>6.3</v>
      </c>
      <c r="K1770" s="37">
        <f t="shared" si="3773"/>
        <v>7</v>
      </c>
      <c r="L1770" s="38">
        <f t="shared" ref="L1770:M1770" si="3774">MIN(N1770,P1770,R1770,T1770,V1770,X1770,Z1770,AB1770,AD1770)</f>
        <v>6.3</v>
      </c>
      <c r="M1770" s="38">
        <f t="shared" si="3774"/>
        <v>7</v>
      </c>
      <c r="N1770" s="38">
        <f t="shared" si="3704"/>
        <v>6.3</v>
      </c>
      <c r="O1770" s="38">
        <f t="shared" si="3705"/>
        <v>7</v>
      </c>
      <c r="P1770" s="39"/>
      <c r="Q1770" s="39"/>
      <c r="R1770" s="39"/>
      <c r="S1770" s="39"/>
      <c r="T1770" s="39"/>
      <c r="U1770" s="39"/>
      <c r="V1770" s="39"/>
      <c r="W1770" s="39"/>
      <c r="X1770" s="39"/>
      <c r="Y1770" s="39"/>
      <c r="Z1770" s="39"/>
      <c r="AA1770" s="39"/>
      <c r="AB1770" s="39"/>
      <c r="AC1770" s="39"/>
      <c r="AD1770" s="40"/>
      <c r="AE1770" s="40"/>
      <c r="AF1770" s="41">
        <f t="shared" si="3296"/>
        <v>0</v>
      </c>
      <c r="AG1770" s="42"/>
    </row>
    <row r="1771" spans="1:33" ht="13.8">
      <c r="A1771" s="30" t="s">
        <v>6644</v>
      </c>
      <c r="B1771" s="30" t="s">
        <v>6645</v>
      </c>
      <c r="C1771" s="43"/>
      <c r="D1771" s="44"/>
      <c r="E1771" s="44"/>
      <c r="F1771" s="35">
        <f t="shared" si="3690"/>
        <v>0</v>
      </c>
      <c r="G1771" s="35">
        <f t="shared" si="3691"/>
        <v>0</v>
      </c>
      <c r="H1771" s="35">
        <f t="shared" si="3263"/>
        <v>0</v>
      </c>
      <c r="I1771" s="21">
        <f t="shared" ref="I1771:I1802" si="3775">VLOOKUP(A1771,Old_Inventory,9,FALSE)</f>
        <v>18</v>
      </c>
      <c r="J1771" s="37">
        <f t="shared" ref="J1771:K1771" si="3776">MAX(N1771,P1771,R1771,T1771,V1771,X1771,Z1771,AB1771,AD1771)</f>
        <v>6.3</v>
      </c>
      <c r="K1771" s="37">
        <f t="shared" si="3776"/>
        <v>7</v>
      </c>
      <c r="L1771" s="38">
        <f t="shared" ref="L1771:M1771" si="3777">MIN(N1771,P1771,R1771,T1771,V1771,X1771,Z1771,AB1771,AD1771)</f>
        <v>6.3</v>
      </c>
      <c r="M1771" s="38">
        <f t="shared" si="3777"/>
        <v>7</v>
      </c>
      <c r="N1771" s="38">
        <f t="shared" si="3704"/>
        <v>6.3</v>
      </c>
      <c r="O1771" s="38">
        <f t="shared" si="3705"/>
        <v>7</v>
      </c>
      <c r="P1771" s="39"/>
      <c r="Q1771" s="39"/>
      <c r="R1771" s="39"/>
      <c r="S1771" s="39"/>
      <c r="T1771" s="39"/>
      <c r="U1771" s="39"/>
      <c r="V1771" s="39"/>
      <c r="W1771" s="39"/>
      <c r="X1771" s="39"/>
      <c r="Y1771" s="39"/>
      <c r="Z1771" s="39"/>
      <c r="AA1771" s="39"/>
      <c r="AB1771" s="39"/>
      <c r="AC1771" s="39"/>
      <c r="AD1771" s="40"/>
      <c r="AE1771" s="40"/>
      <c r="AF1771" s="41">
        <f t="shared" si="3296"/>
        <v>0</v>
      </c>
      <c r="AG1771" s="42"/>
    </row>
    <row r="1772" spans="1:33" ht="13.8">
      <c r="A1772" s="30" t="s">
        <v>6646</v>
      </c>
      <c r="B1772" s="30" t="s">
        <v>6647</v>
      </c>
      <c r="C1772" s="43"/>
      <c r="D1772" s="44"/>
      <c r="E1772" s="44"/>
      <c r="F1772" s="35">
        <f t="shared" si="3690"/>
        <v>0</v>
      </c>
      <c r="G1772" s="35">
        <f t="shared" si="3691"/>
        <v>0</v>
      </c>
      <c r="H1772" s="35">
        <f t="shared" si="3263"/>
        <v>0</v>
      </c>
      <c r="I1772" s="21">
        <f t="shared" si="3775"/>
        <v>18</v>
      </c>
      <c r="J1772" s="37">
        <f t="shared" ref="J1772:K1772" si="3778">MAX(N1772,P1772,R1772,T1772,V1772,X1772,Z1772,AB1772,AD1772)</f>
        <v>6.3</v>
      </c>
      <c r="K1772" s="37">
        <f t="shared" si="3778"/>
        <v>7</v>
      </c>
      <c r="L1772" s="38">
        <f t="shared" ref="L1772:M1772" si="3779">MIN(N1772,P1772,R1772,T1772,V1772,X1772,Z1772,AB1772,AD1772)</f>
        <v>6.3</v>
      </c>
      <c r="M1772" s="38">
        <f t="shared" si="3779"/>
        <v>7</v>
      </c>
      <c r="N1772" s="38">
        <f t="shared" si="3704"/>
        <v>6.3</v>
      </c>
      <c r="O1772" s="38">
        <f t="shared" si="3705"/>
        <v>7</v>
      </c>
      <c r="P1772" s="39"/>
      <c r="Q1772" s="39"/>
      <c r="R1772" s="39"/>
      <c r="S1772" s="39"/>
      <c r="T1772" s="39"/>
      <c r="U1772" s="39"/>
      <c r="V1772" s="39"/>
      <c r="W1772" s="39"/>
      <c r="X1772" s="39"/>
      <c r="Y1772" s="39"/>
      <c r="Z1772" s="39"/>
      <c r="AA1772" s="39"/>
      <c r="AB1772" s="39"/>
      <c r="AC1772" s="39"/>
      <c r="AD1772" s="40"/>
      <c r="AE1772" s="40"/>
      <c r="AF1772" s="41">
        <f t="shared" si="3296"/>
        <v>0</v>
      </c>
      <c r="AG1772" s="42"/>
    </row>
    <row r="1773" spans="1:33" ht="13.8">
      <c r="A1773" s="30" t="s">
        <v>6648</v>
      </c>
      <c r="B1773" s="30" t="s">
        <v>6649</v>
      </c>
      <c r="C1773" s="43"/>
      <c r="D1773" s="44"/>
      <c r="E1773" s="44"/>
      <c r="F1773" s="35">
        <f t="shared" si="3690"/>
        <v>0</v>
      </c>
      <c r="G1773" s="35">
        <f t="shared" si="3691"/>
        <v>0</v>
      </c>
      <c r="H1773" s="35">
        <f t="shared" si="3263"/>
        <v>0</v>
      </c>
      <c r="I1773" s="21">
        <f t="shared" si="3775"/>
        <v>18</v>
      </c>
      <c r="J1773" s="37">
        <f t="shared" ref="J1773:K1773" si="3780">MAX(N1773,P1773,R1773,T1773,V1773,X1773,Z1773,AB1773,AD1773)</f>
        <v>6.3</v>
      </c>
      <c r="K1773" s="37">
        <f t="shared" si="3780"/>
        <v>7</v>
      </c>
      <c r="L1773" s="38">
        <f t="shared" ref="L1773:M1773" si="3781">MIN(N1773,P1773,R1773,T1773,V1773,X1773,Z1773,AB1773,AD1773)</f>
        <v>6.3</v>
      </c>
      <c r="M1773" s="38">
        <f t="shared" si="3781"/>
        <v>7</v>
      </c>
      <c r="N1773" s="38">
        <f t="shared" si="3704"/>
        <v>6.3</v>
      </c>
      <c r="O1773" s="38">
        <f t="shared" si="3705"/>
        <v>7</v>
      </c>
      <c r="P1773" s="39"/>
      <c r="Q1773" s="39"/>
      <c r="R1773" s="39"/>
      <c r="S1773" s="39"/>
      <c r="T1773" s="39"/>
      <c r="U1773" s="39"/>
      <c r="V1773" s="39"/>
      <c r="W1773" s="39"/>
      <c r="X1773" s="39"/>
      <c r="Y1773" s="39"/>
      <c r="Z1773" s="39"/>
      <c r="AA1773" s="39"/>
      <c r="AB1773" s="39"/>
      <c r="AC1773" s="39"/>
      <c r="AD1773" s="40"/>
      <c r="AE1773" s="40"/>
      <c r="AF1773" s="41">
        <f t="shared" si="3296"/>
        <v>0</v>
      </c>
      <c r="AG1773" s="42"/>
    </row>
    <row r="1774" spans="1:33" ht="13.8">
      <c r="A1774" s="30" t="s">
        <v>6650</v>
      </c>
      <c r="B1774" s="30" t="s">
        <v>6651</v>
      </c>
      <c r="C1774" s="43"/>
      <c r="D1774" s="44"/>
      <c r="E1774" s="44"/>
      <c r="F1774" s="35">
        <f t="shared" si="3690"/>
        <v>0</v>
      </c>
      <c r="G1774" s="35">
        <f t="shared" si="3691"/>
        <v>0</v>
      </c>
      <c r="H1774" s="35">
        <f t="shared" si="3263"/>
        <v>0</v>
      </c>
      <c r="I1774" s="21">
        <f t="shared" si="3775"/>
        <v>18</v>
      </c>
      <c r="J1774" s="37">
        <f t="shared" ref="J1774:K1774" si="3782">MAX(N1774,P1774,R1774,T1774,V1774,X1774,Z1774,AB1774,AD1774)</f>
        <v>6.3</v>
      </c>
      <c r="K1774" s="37">
        <f t="shared" si="3782"/>
        <v>7</v>
      </c>
      <c r="L1774" s="38">
        <f t="shared" ref="L1774:M1774" si="3783">MIN(N1774,P1774,R1774,T1774,V1774,X1774,Z1774,AB1774,AD1774)</f>
        <v>6.3</v>
      </c>
      <c r="M1774" s="38">
        <f t="shared" si="3783"/>
        <v>7</v>
      </c>
      <c r="N1774" s="38">
        <f t="shared" si="3704"/>
        <v>6.3</v>
      </c>
      <c r="O1774" s="38">
        <f t="shared" si="3705"/>
        <v>7</v>
      </c>
      <c r="P1774" s="39"/>
      <c r="Q1774" s="39"/>
      <c r="R1774" s="39"/>
      <c r="S1774" s="39"/>
      <c r="T1774" s="39"/>
      <c r="U1774" s="39"/>
      <c r="V1774" s="39"/>
      <c r="W1774" s="39"/>
      <c r="X1774" s="39"/>
      <c r="Y1774" s="39"/>
      <c r="Z1774" s="39"/>
      <c r="AA1774" s="39"/>
      <c r="AB1774" s="39"/>
      <c r="AC1774" s="39"/>
      <c r="AD1774" s="40"/>
      <c r="AE1774" s="40"/>
      <c r="AF1774" s="41">
        <f t="shared" si="3296"/>
        <v>0</v>
      </c>
      <c r="AG1774" s="42"/>
    </row>
    <row r="1775" spans="1:33" ht="13.8">
      <c r="A1775" s="30" t="s">
        <v>6652</v>
      </c>
      <c r="B1775" s="30" t="s">
        <v>6653</v>
      </c>
      <c r="C1775" s="43"/>
      <c r="D1775" s="44"/>
      <c r="E1775" s="44"/>
      <c r="F1775" s="35">
        <f t="shared" si="3690"/>
        <v>0</v>
      </c>
      <c r="G1775" s="35">
        <f t="shared" si="3691"/>
        <v>0</v>
      </c>
      <c r="H1775" s="35">
        <f t="shared" si="3263"/>
        <v>0</v>
      </c>
      <c r="I1775" s="21">
        <f t="shared" si="3775"/>
        <v>18</v>
      </c>
      <c r="J1775" s="37">
        <f t="shared" ref="J1775:K1775" si="3784">MAX(N1775,P1775,R1775,T1775,V1775,X1775,Z1775,AB1775,AD1775)</f>
        <v>6.3</v>
      </c>
      <c r="K1775" s="37">
        <f t="shared" si="3784"/>
        <v>7</v>
      </c>
      <c r="L1775" s="38">
        <f t="shared" ref="L1775:M1775" si="3785">MIN(N1775,P1775,R1775,T1775,V1775,X1775,Z1775,AB1775,AD1775)</f>
        <v>6.3</v>
      </c>
      <c r="M1775" s="38">
        <f t="shared" si="3785"/>
        <v>7</v>
      </c>
      <c r="N1775" s="38">
        <f t="shared" si="3704"/>
        <v>6.3</v>
      </c>
      <c r="O1775" s="38">
        <f t="shared" si="3705"/>
        <v>7</v>
      </c>
      <c r="P1775" s="39"/>
      <c r="Q1775" s="39"/>
      <c r="R1775" s="39"/>
      <c r="S1775" s="39"/>
      <c r="T1775" s="39"/>
      <c r="U1775" s="39"/>
      <c r="V1775" s="39"/>
      <c r="W1775" s="39"/>
      <c r="X1775" s="39"/>
      <c r="Y1775" s="39"/>
      <c r="Z1775" s="39"/>
      <c r="AA1775" s="39"/>
      <c r="AB1775" s="39"/>
      <c r="AC1775" s="39"/>
      <c r="AD1775" s="40"/>
      <c r="AE1775" s="40"/>
      <c r="AF1775" s="41">
        <f t="shared" si="3296"/>
        <v>0</v>
      </c>
      <c r="AG1775" s="42"/>
    </row>
    <row r="1776" spans="1:33" ht="13.8">
      <c r="A1776" s="30" t="s">
        <v>6654</v>
      </c>
      <c r="B1776" s="30" t="s">
        <v>6655</v>
      </c>
      <c r="C1776" s="43"/>
      <c r="D1776" s="44"/>
      <c r="E1776" s="44"/>
      <c r="F1776" s="35">
        <f t="shared" si="3690"/>
        <v>0</v>
      </c>
      <c r="G1776" s="35">
        <f t="shared" si="3691"/>
        <v>0</v>
      </c>
      <c r="H1776" s="35">
        <f t="shared" si="3263"/>
        <v>0</v>
      </c>
      <c r="I1776" s="21">
        <f t="shared" si="3775"/>
        <v>18</v>
      </c>
      <c r="J1776" s="37">
        <f t="shared" ref="J1776:K1776" si="3786">MAX(N1776,P1776,R1776,T1776,V1776,X1776,Z1776,AB1776,AD1776)</f>
        <v>6.3</v>
      </c>
      <c r="K1776" s="37">
        <f t="shared" si="3786"/>
        <v>7</v>
      </c>
      <c r="L1776" s="38">
        <f t="shared" ref="L1776:M1776" si="3787">MIN(N1776,P1776,R1776,T1776,V1776,X1776,Z1776,AB1776,AD1776)</f>
        <v>6.3</v>
      </c>
      <c r="M1776" s="38">
        <f t="shared" si="3787"/>
        <v>7</v>
      </c>
      <c r="N1776" s="38">
        <f t="shared" si="3704"/>
        <v>6.3</v>
      </c>
      <c r="O1776" s="38">
        <f t="shared" si="3705"/>
        <v>7</v>
      </c>
      <c r="P1776" s="39"/>
      <c r="Q1776" s="39"/>
      <c r="R1776" s="39"/>
      <c r="S1776" s="39"/>
      <c r="T1776" s="39"/>
      <c r="U1776" s="39"/>
      <c r="V1776" s="39"/>
      <c r="W1776" s="39"/>
      <c r="X1776" s="39"/>
      <c r="Y1776" s="39"/>
      <c r="Z1776" s="39"/>
      <c r="AA1776" s="39"/>
      <c r="AB1776" s="39"/>
      <c r="AC1776" s="39"/>
      <c r="AD1776" s="40"/>
      <c r="AE1776" s="40"/>
      <c r="AF1776" s="41">
        <f t="shared" si="3296"/>
        <v>0</v>
      </c>
      <c r="AG1776" s="42"/>
    </row>
    <row r="1777" spans="1:33" ht="13.8">
      <c r="A1777" s="30" t="s">
        <v>6656</v>
      </c>
      <c r="B1777" s="30" t="s">
        <v>6657</v>
      </c>
      <c r="C1777" s="43"/>
      <c r="D1777" s="44"/>
      <c r="E1777" s="44"/>
      <c r="F1777" s="35">
        <f t="shared" si="3690"/>
        <v>0</v>
      </c>
      <c r="G1777" s="35">
        <f t="shared" si="3691"/>
        <v>0</v>
      </c>
      <c r="H1777" s="35">
        <f t="shared" si="3263"/>
        <v>0</v>
      </c>
      <c r="I1777" s="21">
        <f t="shared" si="3775"/>
        <v>18</v>
      </c>
      <c r="J1777" s="37">
        <f t="shared" ref="J1777:K1777" si="3788">MAX(N1777,P1777,R1777,T1777,V1777,X1777,Z1777,AB1777,AD1777)</f>
        <v>18.89</v>
      </c>
      <c r="K1777" s="37">
        <f t="shared" si="3788"/>
        <v>22</v>
      </c>
      <c r="L1777" s="38">
        <f t="shared" ref="L1777:M1777" si="3789">MIN(N1777,P1777,R1777,T1777,V1777,X1777,Z1777,AB1777,AD1777)</f>
        <v>18.89</v>
      </c>
      <c r="M1777" s="38">
        <f t="shared" si="3789"/>
        <v>22</v>
      </c>
      <c r="N1777" s="38">
        <f t="shared" si="3704"/>
        <v>18.89</v>
      </c>
      <c r="O1777" s="38">
        <f t="shared" si="3705"/>
        <v>22</v>
      </c>
      <c r="P1777" s="39"/>
      <c r="Q1777" s="39"/>
      <c r="R1777" s="39"/>
      <c r="S1777" s="39"/>
      <c r="T1777" s="39"/>
      <c r="U1777" s="39"/>
      <c r="V1777" s="39"/>
      <c r="W1777" s="39"/>
      <c r="X1777" s="39"/>
      <c r="Y1777" s="39"/>
      <c r="Z1777" s="39"/>
      <c r="AA1777" s="39"/>
      <c r="AB1777" s="39"/>
      <c r="AC1777" s="39"/>
      <c r="AD1777" s="40"/>
      <c r="AE1777" s="40"/>
      <c r="AF1777" s="41">
        <f t="shared" si="3296"/>
        <v>0</v>
      </c>
      <c r="AG1777" s="42"/>
    </row>
    <row r="1778" spans="1:33" ht="13.8">
      <c r="A1778" s="30" t="s">
        <v>6658</v>
      </c>
      <c r="B1778" s="30" t="s">
        <v>6659</v>
      </c>
      <c r="C1778" s="43"/>
      <c r="D1778" s="44"/>
      <c r="E1778" s="44"/>
      <c r="F1778" s="35">
        <f t="shared" si="3690"/>
        <v>0</v>
      </c>
      <c r="G1778" s="35">
        <f t="shared" si="3691"/>
        <v>0</v>
      </c>
      <c r="H1778" s="35">
        <f t="shared" si="3263"/>
        <v>0</v>
      </c>
      <c r="I1778" s="21">
        <f t="shared" si="3775"/>
        <v>18</v>
      </c>
      <c r="J1778" s="37">
        <f t="shared" ref="J1778:K1778" si="3790">MAX(N1778,P1778,R1778,T1778,V1778,X1778,Z1778,AB1778,AD1778)</f>
        <v>6.3</v>
      </c>
      <c r="K1778" s="37">
        <f t="shared" si="3790"/>
        <v>7</v>
      </c>
      <c r="L1778" s="38">
        <f t="shared" ref="L1778:M1778" si="3791">MIN(N1778,P1778,R1778,T1778,V1778,X1778,Z1778,AB1778,AD1778)</f>
        <v>6.3</v>
      </c>
      <c r="M1778" s="38">
        <f t="shared" si="3791"/>
        <v>7</v>
      </c>
      <c r="N1778" s="38">
        <f t="shared" si="3704"/>
        <v>6.3</v>
      </c>
      <c r="O1778" s="38">
        <f t="shared" si="3705"/>
        <v>7</v>
      </c>
      <c r="P1778" s="39"/>
      <c r="Q1778" s="39"/>
      <c r="R1778" s="39"/>
      <c r="S1778" s="39"/>
      <c r="T1778" s="39"/>
      <c r="U1778" s="39"/>
      <c r="V1778" s="39"/>
      <c r="W1778" s="39"/>
      <c r="X1778" s="39"/>
      <c r="Y1778" s="39"/>
      <c r="Z1778" s="39"/>
      <c r="AA1778" s="39"/>
      <c r="AB1778" s="39"/>
      <c r="AC1778" s="39"/>
      <c r="AD1778" s="40"/>
      <c r="AE1778" s="40"/>
      <c r="AF1778" s="41">
        <f t="shared" si="3296"/>
        <v>0</v>
      </c>
      <c r="AG1778" s="42"/>
    </row>
    <row r="1779" spans="1:33" ht="13.8">
      <c r="A1779" s="30" t="s">
        <v>6660</v>
      </c>
      <c r="B1779" s="30" t="s">
        <v>6661</v>
      </c>
      <c r="C1779" s="43"/>
      <c r="D1779" s="44"/>
      <c r="E1779" s="44"/>
      <c r="F1779" s="35">
        <f t="shared" si="3690"/>
        <v>0</v>
      </c>
      <c r="G1779" s="35">
        <f t="shared" si="3691"/>
        <v>0</v>
      </c>
      <c r="H1779" s="35">
        <f t="shared" si="3263"/>
        <v>0</v>
      </c>
      <c r="I1779" s="21">
        <f t="shared" si="3775"/>
        <v>18</v>
      </c>
      <c r="J1779" s="37">
        <f t="shared" ref="J1779:K1779" si="3792">MAX(N1779,P1779,R1779,T1779,V1779,X1779,Z1779,AB1779,AD1779)</f>
        <v>6.3</v>
      </c>
      <c r="K1779" s="37">
        <f t="shared" si="3792"/>
        <v>7</v>
      </c>
      <c r="L1779" s="38">
        <f t="shared" ref="L1779:M1779" si="3793">MIN(N1779,P1779,R1779,T1779,V1779,X1779,Z1779,AB1779,AD1779)</f>
        <v>6.3</v>
      </c>
      <c r="M1779" s="38">
        <f t="shared" si="3793"/>
        <v>7</v>
      </c>
      <c r="N1779" s="38">
        <f t="shared" si="3704"/>
        <v>6.3</v>
      </c>
      <c r="O1779" s="38">
        <f t="shared" si="3705"/>
        <v>7</v>
      </c>
      <c r="P1779" s="39"/>
      <c r="Q1779" s="39"/>
      <c r="R1779" s="39"/>
      <c r="S1779" s="39"/>
      <c r="T1779" s="39"/>
      <c r="U1779" s="39"/>
      <c r="V1779" s="39"/>
      <c r="W1779" s="39"/>
      <c r="X1779" s="39"/>
      <c r="Y1779" s="39"/>
      <c r="Z1779" s="39"/>
      <c r="AA1779" s="39"/>
      <c r="AB1779" s="39"/>
      <c r="AC1779" s="39"/>
      <c r="AD1779" s="40"/>
      <c r="AE1779" s="40"/>
      <c r="AF1779" s="41">
        <f t="shared" si="3296"/>
        <v>0</v>
      </c>
      <c r="AG1779" s="42"/>
    </row>
    <row r="1780" spans="1:33" ht="13.8">
      <c r="A1780" s="30" t="s">
        <v>6662</v>
      </c>
      <c r="B1780" s="30" t="s">
        <v>6663</v>
      </c>
      <c r="C1780" s="43"/>
      <c r="D1780" s="44"/>
      <c r="E1780" s="44"/>
      <c r="F1780" s="35">
        <f t="shared" si="3690"/>
        <v>0</v>
      </c>
      <c r="G1780" s="35">
        <f t="shared" si="3691"/>
        <v>0</v>
      </c>
      <c r="H1780" s="35">
        <f t="shared" si="3263"/>
        <v>0</v>
      </c>
      <c r="I1780" s="21">
        <f t="shared" si="3775"/>
        <v>18</v>
      </c>
      <c r="J1780" s="37">
        <f t="shared" ref="J1780:K1780" si="3794">MAX(N1780,P1780,R1780,T1780,V1780,X1780,Z1780,AB1780,AD1780)</f>
        <v>6.3</v>
      </c>
      <c r="K1780" s="37">
        <f t="shared" si="3794"/>
        <v>7</v>
      </c>
      <c r="L1780" s="38">
        <f t="shared" ref="L1780:M1780" si="3795">MIN(N1780,P1780,R1780,T1780,V1780,X1780,Z1780,AB1780,AD1780)</f>
        <v>6.3</v>
      </c>
      <c r="M1780" s="38">
        <f t="shared" si="3795"/>
        <v>7</v>
      </c>
      <c r="N1780" s="38">
        <f t="shared" si="3704"/>
        <v>6.3</v>
      </c>
      <c r="O1780" s="38">
        <f t="shared" si="3705"/>
        <v>7</v>
      </c>
      <c r="P1780" s="39"/>
      <c r="Q1780" s="39"/>
      <c r="R1780" s="39"/>
      <c r="S1780" s="39"/>
      <c r="T1780" s="39"/>
      <c r="U1780" s="39"/>
      <c r="V1780" s="39"/>
      <c r="W1780" s="39"/>
      <c r="X1780" s="39"/>
      <c r="Y1780" s="39"/>
      <c r="Z1780" s="39"/>
      <c r="AA1780" s="39"/>
      <c r="AB1780" s="39"/>
      <c r="AC1780" s="39"/>
      <c r="AD1780" s="40"/>
      <c r="AE1780" s="40"/>
      <c r="AF1780" s="41">
        <f t="shared" si="3296"/>
        <v>0</v>
      </c>
      <c r="AG1780" s="42"/>
    </row>
    <row r="1781" spans="1:33" ht="13.8">
      <c r="A1781" s="30" t="s">
        <v>6664</v>
      </c>
      <c r="B1781" s="30" t="s">
        <v>6665</v>
      </c>
      <c r="C1781" s="43"/>
      <c r="D1781" s="44"/>
      <c r="E1781" s="44"/>
      <c r="F1781" s="35">
        <f t="shared" si="3690"/>
        <v>0</v>
      </c>
      <c r="G1781" s="35">
        <f t="shared" si="3691"/>
        <v>0</v>
      </c>
      <c r="H1781" s="35">
        <f t="shared" si="3263"/>
        <v>0</v>
      </c>
      <c r="I1781" s="21">
        <f t="shared" si="3775"/>
        <v>18</v>
      </c>
      <c r="J1781" s="37">
        <f t="shared" ref="J1781:K1781" si="3796">MAX(N1781,P1781,R1781,T1781,V1781,X1781,Z1781,AB1781,AD1781)</f>
        <v>6.3</v>
      </c>
      <c r="K1781" s="37">
        <f t="shared" si="3796"/>
        <v>7</v>
      </c>
      <c r="L1781" s="38">
        <f t="shared" ref="L1781:M1781" si="3797">MIN(N1781,P1781,R1781,T1781,V1781,X1781,Z1781,AB1781,AD1781)</f>
        <v>6.3</v>
      </c>
      <c r="M1781" s="38">
        <f t="shared" si="3797"/>
        <v>7</v>
      </c>
      <c r="N1781" s="38">
        <f t="shared" si="3704"/>
        <v>6.3</v>
      </c>
      <c r="O1781" s="38">
        <f t="shared" si="3705"/>
        <v>7</v>
      </c>
      <c r="P1781" s="39"/>
      <c r="Q1781" s="39"/>
      <c r="R1781" s="39"/>
      <c r="S1781" s="39"/>
      <c r="T1781" s="39"/>
      <c r="U1781" s="39"/>
      <c r="V1781" s="39"/>
      <c r="W1781" s="39"/>
      <c r="X1781" s="39"/>
      <c r="Y1781" s="39"/>
      <c r="Z1781" s="39"/>
      <c r="AA1781" s="39"/>
      <c r="AB1781" s="39"/>
      <c r="AC1781" s="39"/>
      <c r="AD1781" s="40"/>
      <c r="AE1781" s="40"/>
      <c r="AF1781" s="41">
        <f t="shared" si="3296"/>
        <v>0</v>
      </c>
      <c r="AG1781" s="42"/>
    </row>
    <row r="1782" spans="1:33" ht="13.8">
      <c r="A1782" s="30" t="s">
        <v>6666</v>
      </c>
      <c r="B1782" s="30" t="s">
        <v>6667</v>
      </c>
      <c r="C1782" s="43"/>
      <c r="D1782" s="44"/>
      <c r="E1782" s="44"/>
      <c r="F1782" s="35">
        <f t="shared" si="3690"/>
        <v>0</v>
      </c>
      <c r="G1782" s="35">
        <f t="shared" si="3691"/>
        <v>0</v>
      </c>
      <c r="H1782" s="35">
        <f t="shared" si="3263"/>
        <v>0</v>
      </c>
      <c r="I1782" s="21">
        <f t="shared" si="3775"/>
        <v>18</v>
      </c>
      <c r="J1782" s="37">
        <f t="shared" ref="J1782:K1782" si="3798">MAX(N1782,P1782,R1782,T1782,V1782,X1782,Z1782,AB1782,AD1782)</f>
        <v>6.3</v>
      </c>
      <c r="K1782" s="37">
        <f t="shared" si="3798"/>
        <v>7</v>
      </c>
      <c r="L1782" s="38">
        <f t="shared" ref="L1782:M1782" si="3799">MIN(N1782,P1782,R1782,T1782,V1782,X1782,Z1782,AB1782,AD1782)</f>
        <v>6.3</v>
      </c>
      <c r="M1782" s="38">
        <f t="shared" si="3799"/>
        <v>7</v>
      </c>
      <c r="N1782" s="38">
        <f t="shared" si="3704"/>
        <v>6.3</v>
      </c>
      <c r="O1782" s="38">
        <f t="shared" si="3705"/>
        <v>7</v>
      </c>
      <c r="P1782" s="39"/>
      <c r="Q1782" s="39"/>
      <c r="R1782" s="39"/>
      <c r="S1782" s="39"/>
      <c r="T1782" s="39"/>
      <c r="U1782" s="39"/>
      <c r="V1782" s="39"/>
      <c r="W1782" s="39"/>
      <c r="X1782" s="39"/>
      <c r="Y1782" s="39"/>
      <c r="Z1782" s="39"/>
      <c r="AA1782" s="39"/>
      <c r="AB1782" s="39"/>
      <c r="AC1782" s="39"/>
      <c r="AD1782" s="40"/>
      <c r="AE1782" s="40"/>
      <c r="AF1782" s="41">
        <f t="shared" si="3296"/>
        <v>0</v>
      </c>
      <c r="AG1782" s="42"/>
    </row>
    <row r="1783" spans="1:33" ht="13.8">
      <c r="A1783" s="30" t="s">
        <v>6668</v>
      </c>
      <c r="B1783" s="30" t="s">
        <v>6669</v>
      </c>
      <c r="C1783" s="43"/>
      <c r="D1783" s="44"/>
      <c r="E1783" s="44"/>
      <c r="F1783" s="35">
        <f t="shared" si="3690"/>
        <v>0</v>
      </c>
      <c r="G1783" s="35">
        <f t="shared" si="3691"/>
        <v>0</v>
      </c>
      <c r="H1783" s="35">
        <f t="shared" si="3263"/>
        <v>0</v>
      </c>
      <c r="I1783" s="21">
        <f t="shared" si="3775"/>
        <v>18</v>
      </c>
      <c r="J1783" s="37">
        <f t="shared" ref="J1783:K1783" si="3800">MAX(N1783,P1783,R1783,T1783,V1783,X1783,Z1783,AB1783,AD1783)</f>
        <v>6.3</v>
      </c>
      <c r="K1783" s="37">
        <f t="shared" si="3800"/>
        <v>7</v>
      </c>
      <c r="L1783" s="38">
        <f t="shared" ref="L1783:M1783" si="3801">MIN(N1783,P1783,R1783,T1783,V1783,X1783,Z1783,AB1783,AD1783)</f>
        <v>6.3</v>
      </c>
      <c r="M1783" s="38">
        <f t="shared" si="3801"/>
        <v>7</v>
      </c>
      <c r="N1783" s="38">
        <f t="shared" si="3704"/>
        <v>6.3</v>
      </c>
      <c r="O1783" s="38">
        <f t="shared" si="3705"/>
        <v>7</v>
      </c>
      <c r="P1783" s="39"/>
      <c r="Q1783" s="39"/>
      <c r="R1783" s="39"/>
      <c r="S1783" s="39"/>
      <c r="T1783" s="39"/>
      <c r="U1783" s="39"/>
      <c r="V1783" s="39"/>
      <c r="W1783" s="39"/>
      <c r="X1783" s="39"/>
      <c r="Y1783" s="39"/>
      <c r="Z1783" s="39"/>
      <c r="AA1783" s="39"/>
      <c r="AB1783" s="39"/>
      <c r="AC1783" s="39"/>
      <c r="AD1783" s="40"/>
      <c r="AE1783" s="40"/>
      <c r="AF1783" s="41">
        <f t="shared" si="3296"/>
        <v>0</v>
      </c>
      <c r="AG1783" s="42"/>
    </row>
    <row r="1784" spans="1:33" ht="13.8">
      <c r="A1784" s="30" t="s">
        <v>6670</v>
      </c>
      <c r="B1784" s="30" t="s">
        <v>6671</v>
      </c>
      <c r="C1784" s="43"/>
      <c r="D1784" s="44"/>
      <c r="E1784" s="44"/>
      <c r="F1784" s="35">
        <f t="shared" si="3690"/>
        <v>0</v>
      </c>
      <c r="G1784" s="35">
        <f t="shared" si="3691"/>
        <v>0</v>
      </c>
      <c r="H1784" s="35">
        <f t="shared" si="3263"/>
        <v>0</v>
      </c>
      <c r="I1784" s="21">
        <f t="shared" si="3775"/>
        <v>18</v>
      </c>
      <c r="J1784" s="37">
        <f t="shared" ref="J1784:K1784" si="3802">MAX(N1784,P1784,R1784,T1784,V1784,X1784,Z1784,AB1784,AD1784)</f>
        <v>6.3</v>
      </c>
      <c r="K1784" s="37">
        <f t="shared" si="3802"/>
        <v>7</v>
      </c>
      <c r="L1784" s="38">
        <f t="shared" ref="L1784:M1784" si="3803">MIN(N1784,P1784,R1784,T1784,V1784,X1784,Z1784,AB1784,AD1784)</f>
        <v>6.3</v>
      </c>
      <c r="M1784" s="38">
        <f t="shared" si="3803"/>
        <v>7</v>
      </c>
      <c r="N1784" s="38">
        <f t="shared" si="3704"/>
        <v>6.3</v>
      </c>
      <c r="O1784" s="38">
        <f t="shared" si="3705"/>
        <v>7</v>
      </c>
      <c r="P1784" s="39"/>
      <c r="Q1784" s="39"/>
      <c r="R1784" s="39"/>
      <c r="S1784" s="39"/>
      <c r="T1784" s="39"/>
      <c r="U1784" s="39"/>
      <c r="V1784" s="39"/>
      <c r="W1784" s="39"/>
      <c r="X1784" s="39"/>
      <c r="Y1784" s="39"/>
      <c r="Z1784" s="39"/>
      <c r="AA1784" s="39"/>
      <c r="AB1784" s="39"/>
      <c r="AC1784" s="39"/>
      <c r="AD1784" s="40"/>
      <c r="AE1784" s="40"/>
      <c r="AF1784" s="41">
        <f t="shared" si="3296"/>
        <v>0</v>
      </c>
      <c r="AG1784" s="42"/>
    </row>
    <row r="1785" spans="1:33" ht="13.8">
      <c r="A1785" s="30" t="s">
        <v>6672</v>
      </c>
      <c r="B1785" s="30" t="s">
        <v>6673</v>
      </c>
      <c r="C1785" s="43"/>
      <c r="D1785" s="44"/>
      <c r="E1785" s="44"/>
      <c r="F1785" s="35">
        <f t="shared" si="3690"/>
        <v>0</v>
      </c>
      <c r="G1785" s="35">
        <f t="shared" si="3691"/>
        <v>0</v>
      </c>
      <c r="H1785" s="35">
        <f t="shared" si="3263"/>
        <v>0</v>
      </c>
      <c r="I1785" s="21">
        <f t="shared" si="3775"/>
        <v>18</v>
      </c>
      <c r="J1785" s="37">
        <f t="shared" ref="J1785:K1785" si="3804">MAX(N1785,P1785,R1785,T1785,V1785,X1785,Z1785,AB1785,AD1785)</f>
        <v>6.3</v>
      </c>
      <c r="K1785" s="37">
        <f t="shared" si="3804"/>
        <v>7</v>
      </c>
      <c r="L1785" s="38">
        <f t="shared" ref="L1785:M1785" si="3805">MIN(N1785,P1785,R1785,T1785,V1785,X1785,Z1785,AB1785,AD1785)</f>
        <v>6.3</v>
      </c>
      <c r="M1785" s="38">
        <f t="shared" si="3805"/>
        <v>7</v>
      </c>
      <c r="N1785" s="38">
        <f t="shared" si="3704"/>
        <v>6.3</v>
      </c>
      <c r="O1785" s="38">
        <f t="shared" si="3705"/>
        <v>7</v>
      </c>
      <c r="P1785" s="39"/>
      <c r="Q1785" s="39"/>
      <c r="R1785" s="39"/>
      <c r="S1785" s="39"/>
      <c r="T1785" s="39"/>
      <c r="U1785" s="39"/>
      <c r="V1785" s="39"/>
      <c r="W1785" s="39"/>
      <c r="X1785" s="39"/>
      <c r="Y1785" s="39"/>
      <c r="Z1785" s="39"/>
      <c r="AA1785" s="39"/>
      <c r="AB1785" s="39"/>
      <c r="AC1785" s="39"/>
      <c r="AD1785" s="40"/>
      <c r="AE1785" s="40"/>
      <c r="AF1785" s="41">
        <f t="shared" si="3296"/>
        <v>0</v>
      </c>
      <c r="AG1785" s="42"/>
    </row>
    <row r="1786" spans="1:33" ht="13.8">
      <c r="A1786" s="30" t="s">
        <v>6674</v>
      </c>
      <c r="B1786" s="30" t="s">
        <v>6675</v>
      </c>
      <c r="C1786" s="43"/>
      <c r="D1786" s="44"/>
      <c r="E1786" s="44"/>
      <c r="F1786" s="35">
        <f t="shared" si="3690"/>
        <v>0</v>
      </c>
      <c r="G1786" s="35">
        <f t="shared" si="3691"/>
        <v>0</v>
      </c>
      <c r="H1786" s="35">
        <f t="shared" si="3263"/>
        <v>0</v>
      </c>
      <c r="I1786" s="21">
        <f t="shared" si="3775"/>
        <v>18</v>
      </c>
      <c r="J1786" s="37">
        <f t="shared" ref="J1786:K1786" si="3806">MAX(N1786,P1786,R1786,T1786,V1786,X1786,Z1786,AB1786,AD1786)</f>
        <v>6.3</v>
      </c>
      <c r="K1786" s="37">
        <f t="shared" si="3806"/>
        <v>7</v>
      </c>
      <c r="L1786" s="38">
        <f t="shared" ref="L1786:M1786" si="3807">MIN(N1786,P1786,R1786,T1786,V1786,X1786,Z1786,AB1786,AD1786)</f>
        <v>6.3</v>
      </c>
      <c r="M1786" s="38">
        <f t="shared" si="3807"/>
        <v>7</v>
      </c>
      <c r="N1786" s="38">
        <f t="shared" si="3704"/>
        <v>6.3</v>
      </c>
      <c r="O1786" s="38">
        <f t="shared" si="3705"/>
        <v>7</v>
      </c>
      <c r="P1786" s="39"/>
      <c r="Q1786" s="39"/>
      <c r="R1786" s="39"/>
      <c r="S1786" s="39"/>
      <c r="T1786" s="39"/>
      <c r="U1786" s="39"/>
      <c r="V1786" s="39"/>
      <c r="W1786" s="39"/>
      <c r="X1786" s="39"/>
      <c r="Y1786" s="39"/>
      <c r="Z1786" s="39"/>
      <c r="AA1786" s="39"/>
      <c r="AB1786" s="39"/>
      <c r="AC1786" s="39"/>
      <c r="AD1786" s="40"/>
      <c r="AE1786" s="40"/>
      <c r="AF1786" s="41">
        <f t="shared" si="3296"/>
        <v>0</v>
      </c>
      <c r="AG1786" s="42"/>
    </row>
    <row r="1787" spans="1:33" ht="13.8">
      <c r="A1787" s="30" t="s">
        <v>6676</v>
      </c>
      <c r="B1787" s="30" t="s">
        <v>6677</v>
      </c>
      <c r="C1787" s="43"/>
      <c r="D1787" s="44"/>
      <c r="E1787" s="44"/>
      <c r="F1787" s="35">
        <f t="shared" si="3690"/>
        <v>0</v>
      </c>
      <c r="G1787" s="35">
        <f t="shared" si="3691"/>
        <v>0</v>
      </c>
      <c r="H1787" s="35">
        <f t="shared" si="3263"/>
        <v>0</v>
      </c>
      <c r="I1787" s="21">
        <f t="shared" si="3775"/>
        <v>18</v>
      </c>
      <c r="J1787" s="37">
        <f t="shared" ref="J1787:K1787" si="3808">MAX(N1787,P1787,R1787,T1787,V1787,X1787,Z1787,AB1787,AD1787)</f>
        <v>6.3</v>
      </c>
      <c r="K1787" s="37">
        <f t="shared" si="3808"/>
        <v>7</v>
      </c>
      <c r="L1787" s="38">
        <f t="shared" ref="L1787:M1787" si="3809">MIN(N1787,P1787,R1787,T1787,V1787,X1787,Z1787,AB1787,AD1787)</f>
        <v>6.3</v>
      </c>
      <c r="M1787" s="38">
        <f t="shared" si="3809"/>
        <v>7</v>
      </c>
      <c r="N1787" s="38">
        <f t="shared" si="3704"/>
        <v>6.3</v>
      </c>
      <c r="O1787" s="38">
        <f t="shared" si="3705"/>
        <v>7</v>
      </c>
      <c r="P1787" s="39"/>
      <c r="Q1787" s="39"/>
      <c r="R1787" s="39"/>
      <c r="S1787" s="39"/>
      <c r="T1787" s="39"/>
      <c r="U1787" s="39"/>
      <c r="V1787" s="39"/>
      <c r="W1787" s="39"/>
      <c r="X1787" s="39"/>
      <c r="Y1787" s="39"/>
      <c r="Z1787" s="39"/>
      <c r="AA1787" s="39"/>
      <c r="AB1787" s="39"/>
      <c r="AC1787" s="39"/>
      <c r="AD1787" s="40"/>
      <c r="AE1787" s="40"/>
      <c r="AF1787" s="41">
        <f t="shared" si="3296"/>
        <v>0</v>
      </c>
      <c r="AG1787" s="42"/>
    </row>
    <row r="1788" spans="1:33" ht="13.8">
      <c r="A1788" s="30" t="s">
        <v>6678</v>
      </c>
      <c r="B1788" s="30" t="s">
        <v>6679</v>
      </c>
      <c r="C1788" s="43"/>
      <c r="D1788" s="44"/>
      <c r="E1788" s="44"/>
      <c r="F1788" s="35">
        <f t="shared" si="3690"/>
        <v>0</v>
      </c>
      <c r="G1788" s="35">
        <f t="shared" si="3691"/>
        <v>0</v>
      </c>
      <c r="H1788" s="35">
        <f t="shared" ref="H1788:H2042" si="3810">(E1788+F1788)-G1788</f>
        <v>0</v>
      </c>
      <c r="I1788" s="21">
        <f t="shared" si="3775"/>
        <v>18</v>
      </c>
      <c r="J1788" s="37">
        <f t="shared" ref="J1788:K1788" si="3811">MAX(N1788,P1788,R1788,T1788,V1788,X1788,Z1788,AB1788,AD1788)</f>
        <v>6.3</v>
      </c>
      <c r="K1788" s="37">
        <f t="shared" si="3811"/>
        <v>7</v>
      </c>
      <c r="L1788" s="38">
        <f t="shared" ref="L1788:M1788" si="3812">MIN(N1788,P1788,R1788,T1788,V1788,X1788,Z1788,AB1788,AD1788)</f>
        <v>6.3</v>
      </c>
      <c r="M1788" s="38">
        <f t="shared" si="3812"/>
        <v>7</v>
      </c>
      <c r="N1788" s="38">
        <f t="shared" si="3704"/>
        <v>6.3</v>
      </c>
      <c r="O1788" s="38">
        <f t="shared" si="3705"/>
        <v>7</v>
      </c>
      <c r="P1788" s="39"/>
      <c r="Q1788" s="39"/>
      <c r="R1788" s="39"/>
      <c r="S1788" s="39"/>
      <c r="T1788" s="39"/>
      <c r="U1788" s="39"/>
      <c r="V1788" s="39"/>
      <c r="W1788" s="39"/>
      <c r="X1788" s="39"/>
      <c r="Y1788" s="39"/>
      <c r="Z1788" s="39"/>
      <c r="AA1788" s="39"/>
      <c r="AB1788" s="39"/>
      <c r="AC1788" s="39"/>
      <c r="AD1788" s="40"/>
      <c r="AE1788" s="40"/>
      <c r="AF1788" s="41">
        <f t="shared" si="3296"/>
        <v>0</v>
      </c>
      <c r="AG1788" s="42"/>
    </row>
    <row r="1789" spans="1:33" ht="13.8">
      <c r="A1789" s="30" t="s">
        <v>6680</v>
      </c>
      <c r="B1789" s="30" t="s">
        <v>6681</v>
      </c>
      <c r="C1789" s="43"/>
      <c r="D1789" s="44"/>
      <c r="E1789" s="44"/>
      <c r="F1789" s="35">
        <f t="shared" si="3690"/>
        <v>0</v>
      </c>
      <c r="G1789" s="35">
        <f t="shared" si="3691"/>
        <v>0</v>
      </c>
      <c r="H1789" s="35">
        <f t="shared" si="3810"/>
        <v>0</v>
      </c>
      <c r="I1789" s="21">
        <f t="shared" si="3775"/>
        <v>18</v>
      </c>
      <c r="J1789" s="37">
        <f t="shared" ref="J1789:K1789" si="3813">MAX(N1789,P1789,R1789,T1789,V1789,X1789,Z1789,AB1789,AD1789)</f>
        <v>6.3</v>
      </c>
      <c r="K1789" s="37">
        <f t="shared" si="3813"/>
        <v>7</v>
      </c>
      <c r="L1789" s="38">
        <f t="shared" ref="L1789:M1789" si="3814">MIN(N1789,P1789,R1789,T1789,V1789,X1789,Z1789,AB1789,AD1789)</f>
        <v>6.3</v>
      </c>
      <c r="M1789" s="38">
        <f t="shared" si="3814"/>
        <v>7</v>
      </c>
      <c r="N1789" s="38">
        <f t="shared" si="3704"/>
        <v>6.3</v>
      </c>
      <c r="O1789" s="38">
        <f t="shared" si="3705"/>
        <v>7</v>
      </c>
      <c r="P1789" s="39"/>
      <c r="Q1789" s="39"/>
      <c r="R1789" s="39"/>
      <c r="S1789" s="39"/>
      <c r="T1789" s="39"/>
      <c r="U1789" s="39"/>
      <c r="V1789" s="39"/>
      <c r="W1789" s="39"/>
      <c r="X1789" s="39"/>
      <c r="Y1789" s="39"/>
      <c r="Z1789" s="39"/>
      <c r="AA1789" s="39"/>
      <c r="AB1789" s="39"/>
      <c r="AC1789" s="39"/>
      <c r="AD1789" s="40"/>
      <c r="AE1789" s="40"/>
      <c r="AF1789" s="41">
        <f t="shared" si="3296"/>
        <v>0</v>
      </c>
      <c r="AG1789" s="42"/>
    </row>
    <row r="1790" spans="1:33" ht="13.8">
      <c r="A1790" s="30" t="s">
        <v>6682</v>
      </c>
      <c r="B1790" s="30" t="s">
        <v>6683</v>
      </c>
      <c r="C1790" s="43"/>
      <c r="D1790" s="44"/>
      <c r="E1790" s="44"/>
      <c r="F1790" s="35">
        <f t="shared" si="3690"/>
        <v>0</v>
      </c>
      <c r="G1790" s="35">
        <f t="shared" si="3691"/>
        <v>0</v>
      </c>
      <c r="H1790" s="35">
        <f t="shared" si="3810"/>
        <v>0</v>
      </c>
      <c r="I1790" s="21">
        <f t="shared" si="3775"/>
        <v>18</v>
      </c>
      <c r="J1790" s="37">
        <f t="shared" ref="J1790:K1790" si="3815">MAX(N1790,P1790,R1790,T1790,V1790,X1790,Z1790,AB1790,AD1790)</f>
        <v>6.3</v>
      </c>
      <c r="K1790" s="37">
        <f t="shared" si="3815"/>
        <v>7</v>
      </c>
      <c r="L1790" s="38">
        <f t="shared" ref="L1790:M1790" si="3816">MIN(N1790,P1790,R1790,T1790,V1790,X1790,Z1790,AB1790,AD1790)</f>
        <v>6.3</v>
      </c>
      <c r="M1790" s="38">
        <f t="shared" si="3816"/>
        <v>7</v>
      </c>
      <c r="N1790" s="38">
        <f t="shared" si="3704"/>
        <v>6.3</v>
      </c>
      <c r="O1790" s="38">
        <f t="shared" si="3705"/>
        <v>7</v>
      </c>
      <c r="P1790" s="39"/>
      <c r="Q1790" s="39"/>
      <c r="R1790" s="39"/>
      <c r="S1790" s="39"/>
      <c r="T1790" s="39"/>
      <c r="U1790" s="39"/>
      <c r="V1790" s="39"/>
      <c r="W1790" s="39"/>
      <c r="X1790" s="39"/>
      <c r="Y1790" s="39"/>
      <c r="Z1790" s="39"/>
      <c r="AA1790" s="39"/>
      <c r="AB1790" s="39"/>
      <c r="AC1790" s="39"/>
      <c r="AD1790" s="40"/>
      <c r="AE1790" s="40"/>
      <c r="AF1790" s="41">
        <f t="shared" si="3296"/>
        <v>0</v>
      </c>
      <c r="AG1790" s="42"/>
    </row>
    <row r="1791" spans="1:33" ht="13.8">
      <c r="A1791" s="30" t="s">
        <v>6684</v>
      </c>
      <c r="B1791" s="30" t="s">
        <v>6685</v>
      </c>
      <c r="C1791" s="43"/>
      <c r="D1791" s="44"/>
      <c r="E1791" s="44"/>
      <c r="F1791" s="35">
        <f t="shared" si="3690"/>
        <v>0</v>
      </c>
      <c r="G1791" s="35">
        <f t="shared" si="3691"/>
        <v>0</v>
      </c>
      <c r="H1791" s="35">
        <f t="shared" si="3810"/>
        <v>0</v>
      </c>
      <c r="I1791" s="21">
        <f t="shared" si="3775"/>
        <v>18</v>
      </c>
      <c r="J1791" s="37">
        <f t="shared" ref="J1791:K1791" si="3817">MAX(N1791,P1791,R1791,T1791,V1791,X1791,Z1791,AB1791,AD1791)</f>
        <v>6.3</v>
      </c>
      <c r="K1791" s="37">
        <f t="shared" si="3817"/>
        <v>7</v>
      </c>
      <c r="L1791" s="38">
        <f t="shared" ref="L1791:M1791" si="3818">MIN(N1791,P1791,R1791,T1791,V1791,X1791,Z1791,AB1791,AD1791)</f>
        <v>6.3</v>
      </c>
      <c r="M1791" s="38">
        <f t="shared" si="3818"/>
        <v>7</v>
      </c>
      <c r="N1791" s="38">
        <f t="shared" si="3704"/>
        <v>6.3</v>
      </c>
      <c r="O1791" s="38">
        <f t="shared" si="3705"/>
        <v>7</v>
      </c>
      <c r="P1791" s="39"/>
      <c r="Q1791" s="39"/>
      <c r="R1791" s="39"/>
      <c r="S1791" s="39"/>
      <c r="T1791" s="39"/>
      <c r="U1791" s="39"/>
      <c r="V1791" s="39"/>
      <c r="W1791" s="39"/>
      <c r="X1791" s="39"/>
      <c r="Y1791" s="39"/>
      <c r="Z1791" s="39"/>
      <c r="AA1791" s="39"/>
      <c r="AB1791" s="39"/>
      <c r="AC1791" s="39"/>
      <c r="AD1791" s="40"/>
      <c r="AE1791" s="40"/>
      <c r="AF1791" s="41">
        <f t="shared" si="3296"/>
        <v>0</v>
      </c>
      <c r="AG1791" s="42"/>
    </row>
    <row r="1792" spans="1:33" ht="13.8">
      <c r="A1792" s="30" t="s">
        <v>6686</v>
      </c>
      <c r="B1792" s="30" t="s">
        <v>6687</v>
      </c>
      <c r="C1792" s="43"/>
      <c r="D1792" s="44"/>
      <c r="E1792" s="44"/>
      <c r="F1792" s="35">
        <f t="shared" si="3690"/>
        <v>0</v>
      </c>
      <c r="G1792" s="35">
        <f t="shared" si="3691"/>
        <v>0</v>
      </c>
      <c r="H1792" s="35">
        <f t="shared" si="3810"/>
        <v>0</v>
      </c>
      <c r="I1792" s="21">
        <f t="shared" si="3775"/>
        <v>18</v>
      </c>
      <c r="J1792" s="37">
        <f t="shared" ref="J1792:K1792" si="3819">MAX(N1792,P1792,R1792,T1792,V1792,X1792,Z1792,AB1792,AD1792)</f>
        <v>6.3</v>
      </c>
      <c r="K1792" s="37">
        <f t="shared" si="3819"/>
        <v>7</v>
      </c>
      <c r="L1792" s="38">
        <f t="shared" ref="L1792:M1792" si="3820">MIN(N1792,P1792,R1792,T1792,V1792,X1792,Z1792,AB1792,AD1792)</f>
        <v>6.3</v>
      </c>
      <c r="M1792" s="38">
        <f t="shared" si="3820"/>
        <v>7</v>
      </c>
      <c r="N1792" s="38">
        <f t="shared" si="3704"/>
        <v>6.3</v>
      </c>
      <c r="O1792" s="38">
        <f t="shared" si="3705"/>
        <v>7</v>
      </c>
      <c r="P1792" s="39"/>
      <c r="Q1792" s="39"/>
      <c r="R1792" s="39"/>
      <c r="S1792" s="39"/>
      <c r="T1792" s="39"/>
      <c r="U1792" s="39"/>
      <c r="V1792" s="39"/>
      <c r="W1792" s="39"/>
      <c r="X1792" s="39"/>
      <c r="Y1792" s="39"/>
      <c r="Z1792" s="39"/>
      <c r="AA1792" s="39"/>
      <c r="AB1792" s="39"/>
      <c r="AC1792" s="39"/>
      <c r="AD1792" s="40"/>
      <c r="AE1792" s="40"/>
      <c r="AF1792" s="41">
        <f t="shared" si="3296"/>
        <v>0</v>
      </c>
      <c r="AG1792" s="42"/>
    </row>
    <row r="1793" spans="1:33" ht="13.8">
      <c r="A1793" s="30" t="s">
        <v>6688</v>
      </c>
      <c r="B1793" s="30" t="s">
        <v>6689</v>
      </c>
      <c r="C1793" s="43"/>
      <c r="D1793" s="44"/>
      <c r="E1793" s="44"/>
      <c r="F1793" s="35">
        <f t="shared" si="3690"/>
        <v>0</v>
      </c>
      <c r="G1793" s="35">
        <f t="shared" si="3691"/>
        <v>0</v>
      </c>
      <c r="H1793" s="35">
        <f t="shared" si="3810"/>
        <v>0</v>
      </c>
      <c r="I1793" s="21">
        <f t="shared" si="3775"/>
        <v>18</v>
      </c>
      <c r="J1793" s="37">
        <f t="shared" ref="J1793:K1793" si="3821">MAX(N1793,P1793,R1793,T1793,V1793,X1793,Z1793,AB1793,AD1793)</f>
        <v>6.3</v>
      </c>
      <c r="K1793" s="37">
        <f t="shared" si="3821"/>
        <v>7</v>
      </c>
      <c r="L1793" s="38">
        <f t="shared" ref="L1793:M1793" si="3822">MIN(N1793,P1793,R1793,T1793,V1793,X1793,Z1793,AB1793,AD1793)</f>
        <v>6.3</v>
      </c>
      <c r="M1793" s="38">
        <f t="shared" si="3822"/>
        <v>7</v>
      </c>
      <c r="N1793" s="38">
        <f t="shared" si="3704"/>
        <v>6.3</v>
      </c>
      <c r="O1793" s="38">
        <f t="shared" si="3705"/>
        <v>7</v>
      </c>
      <c r="P1793" s="39"/>
      <c r="Q1793" s="39"/>
      <c r="R1793" s="39"/>
      <c r="S1793" s="39"/>
      <c r="T1793" s="39"/>
      <c r="U1793" s="39"/>
      <c r="V1793" s="39"/>
      <c r="W1793" s="39"/>
      <c r="X1793" s="39"/>
      <c r="Y1793" s="39"/>
      <c r="Z1793" s="39"/>
      <c r="AA1793" s="39"/>
      <c r="AB1793" s="39"/>
      <c r="AC1793" s="39"/>
      <c r="AD1793" s="40"/>
      <c r="AE1793" s="40"/>
      <c r="AF1793" s="41">
        <f t="shared" si="3296"/>
        <v>0</v>
      </c>
      <c r="AG1793" s="42"/>
    </row>
    <row r="1794" spans="1:33" ht="13.8">
      <c r="A1794" s="30" t="s">
        <v>6690</v>
      </c>
      <c r="B1794" s="30" t="s">
        <v>6691</v>
      </c>
      <c r="C1794" s="43"/>
      <c r="D1794" s="44"/>
      <c r="E1794" s="44"/>
      <c r="F1794" s="35">
        <f t="shared" si="3690"/>
        <v>0</v>
      </c>
      <c r="G1794" s="35">
        <f t="shared" si="3691"/>
        <v>0</v>
      </c>
      <c r="H1794" s="35">
        <f t="shared" si="3810"/>
        <v>0</v>
      </c>
      <c r="I1794" s="21">
        <f t="shared" si="3775"/>
        <v>18</v>
      </c>
      <c r="J1794" s="37">
        <f t="shared" ref="J1794:K1794" si="3823">MAX(N1794,P1794,R1794,T1794,V1794,X1794,Z1794,AB1794,AD1794)</f>
        <v>6.3</v>
      </c>
      <c r="K1794" s="37">
        <f t="shared" si="3823"/>
        <v>7</v>
      </c>
      <c r="L1794" s="38">
        <f t="shared" ref="L1794:M1794" si="3824">MIN(N1794,P1794,R1794,T1794,V1794,X1794,Z1794,AB1794,AD1794)</f>
        <v>6.3</v>
      </c>
      <c r="M1794" s="38">
        <f t="shared" si="3824"/>
        <v>7</v>
      </c>
      <c r="N1794" s="38">
        <f t="shared" si="3704"/>
        <v>6.3</v>
      </c>
      <c r="O1794" s="38">
        <f t="shared" si="3705"/>
        <v>7</v>
      </c>
      <c r="P1794" s="39"/>
      <c r="Q1794" s="39"/>
      <c r="R1794" s="39"/>
      <c r="S1794" s="39"/>
      <c r="T1794" s="39"/>
      <c r="U1794" s="39"/>
      <c r="V1794" s="39"/>
      <c r="W1794" s="39"/>
      <c r="X1794" s="39"/>
      <c r="Y1794" s="39"/>
      <c r="Z1794" s="39"/>
      <c r="AA1794" s="39"/>
      <c r="AB1794" s="39"/>
      <c r="AC1794" s="39"/>
      <c r="AD1794" s="40"/>
      <c r="AE1794" s="40"/>
      <c r="AF1794" s="41">
        <f t="shared" si="3296"/>
        <v>0</v>
      </c>
      <c r="AG1794" s="42"/>
    </row>
    <row r="1795" spans="1:33" ht="13.8">
      <c r="A1795" s="30" t="s">
        <v>6692</v>
      </c>
      <c r="B1795" s="30" t="s">
        <v>6693</v>
      </c>
      <c r="C1795" s="43"/>
      <c r="D1795" s="44"/>
      <c r="E1795" s="44"/>
      <c r="F1795" s="35">
        <f t="shared" ref="F1795:F1858" si="3825">IFERROR(SUMIF(Purchase_ItemCode, A1795, Purchase_Qty), 0)</f>
        <v>0</v>
      </c>
      <c r="G1795" s="35">
        <f t="shared" ref="G1795:G1858" si="3826">IFERROR(COUNTIF(Sales_PartCode, A1795), 0)</f>
        <v>0</v>
      </c>
      <c r="H1795" s="35">
        <f t="shared" si="3810"/>
        <v>0</v>
      </c>
      <c r="I1795" s="21">
        <f t="shared" si="3775"/>
        <v>18</v>
      </c>
      <c r="J1795" s="37">
        <f t="shared" ref="J1795:K1795" si="3827">MAX(N1795,P1795,R1795,T1795,V1795,X1795,Z1795,AB1795,AD1795)</f>
        <v>6.3</v>
      </c>
      <c r="K1795" s="37">
        <f t="shared" si="3827"/>
        <v>7</v>
      </c>
      <c r="L1795" s="38">
        <f t="shared" ref="L1795:M1795" si="3828">MIN(N1795,P1795,R1795,T1795,V1795,X1795,Z1795,AB1795,AD1795)</f>
        <v>6.3</v>
      </c>
      <c r="M1795" s="38">
        <f t="shared" si="3828"/>
        <v>7</v>
      </c>
      <c r="N1795" s="38">
        <f t="shared" si="3704"/>
        <v>6.3</v>
      </c>
      <c r="O1795" s="38">
        <f t="shared" si="3705"/>
        <v>7</v>
      </c>
      <c r="P1795" s="39"/>
      <c r="Q1795" s="39"/>
      <c r="R1795" s="39"/>
      <c r="S1795" s="39"/>
      <c r="T1795" s="39"/>
      <c r="U1795" s="39"/>
      <c r="V1795" s="39"/>
      <c r="W1795" s="39"/>
      <c r="X1795" s="39"/>
      <c r="Y1795" s="39"/>
      <c r="Z1795" s="39"/>
      <c r="AA1795" s="39"/>
      <c r="AB1795" s="39"/>
      <c r="AC1795" s="39"/>
      <c r="AD1795" s="40"/>
      <c r="AE1795" s="40"/>
      <c r="AF1795" s="41">
        <f t="shared" si="3296"/>
        <v>0</v>
      </c>
      <c r="AG1795" s="42"/>
    </row>
    <row r="1796" spans="1:33" ht="13.8">
      <c r="A1796" s="30" t="s">
        <v>6694</v>
      </c>
      <c r="B1796" s="30" t="s">
        <v>6695</v>
      </c>
      <c r="C1796" s="43"/>
      <c r="D1796" s="44"/>
      <c r="E1796" s="44"/>
      <c r="F1796" s="35">
        <f t="shared" si="3825"/>
        <v>0</v>
      </c>
      <c r="G1796" s="35">
        <f t="shared" si="3826"/>
        <v>0</v>
      </c>
      <c r="H1796" s="35">
        <f t="shared" si="3810"/>
        <v>0</v>
      </c>
      <c r="I1796" s="21">
        <f t="shared" si="3775"/>
        <v>18</v>
      </c>
      <c r="J1796" s="37">
        <f t="shared" ref="J1796:K1796" si="3829">MAX(N1796,P1796,R1796,T1796,V1796,X1796,Z1796,AB1796,AD1796)</f>
        <v>6.3</v>
      </c>
      <c r="K1796" s="37">
        <f t="shared" si="3829"/>
        <v>7</v>
      </c>
      <c r="L1796" s="38">
        <f t="shared" ref="L1796:M1796" si="3830">MIN(N1796,P1796,R1796,T1796,V1796,X1796,Z1796,AB1796,AD1796)</f>
        <v>6.3</v>
      </c>
      <c r="M1796" s="38">
        <f t="shared" si="3830"/>
        <v>7</v>
      </c>
      <c r="N1796" s="38">
        <f t="shared" si="3704"/>
        <v>6.3</v>
      </c>
      <c r="O1796" s="38">
        <f t="shared" si="3705"/>
        <v>7</v>
      </c>
      <c r="P1796" s="39"/>
      <c r="Q1796" s="39"/>
      <c r="R1796" s="39"/>
      <c r="S1796" s="39"/>
      <c r="T1796" s="39"/>
      <c r="U1796" s="39"/>
      <c r="V1796" s="39"/>
      <c r="W1796" s="39"/>
      <c r="X1796" s="39"/>
      <c r="Y1796" s="39"/>
      <c r="Z1796" s="39"/>
      <c r="AA1796" s="39"/>
      <c r="AB1796" s="39"/>
      <c r="AC1796" s="39"/>
      <c r="AD1796" s="40"/>
      <c r="AE1796" s="40"/>
      <c r="AF1796" s="41">
        <f t="shared" si="3296"/>
        <v>0</v>
      </c>
      <c r="AG1796" s="42"/>
    </row>
    <row r="1797" spans="1:33" ht="13.8">
      <c r="A1797" s="30" t="s">
        <v>6696</v>
      </c>
      <c r="B1797" s="30" t="s">
        <v>6697</v>
      </c>
      <c r="C1797" s="43"/>
      <c r="D1797" s="44"/>
      <c r="E1797" s="44"/>
      <c r="F1797" s="35">
        <f t="shared" si="3825"/>
        <v>0</v>
      </c>
      <c r="G1797" s="35">
        <f t="shared" si="3826"/>
        <v>0</v>
      </c>
      <c r="H1797" s="35">
        <f t="shared" si="3810"/>
        <v>0</v>
      </c>
      <c r="I1797" s="21">
        <f t="shared" si="3775"/>
        <v>18</v>
      </c>
      <c r="J1797" s="37">
        <f t="shared" ref="J1797:K1797" si="3831">MAX(N1797,P1797,R1797,T1797,V1797,X1797,Z1797,AB1797,AD1797)</f>
        <v>6.3</v>
      </c>
      <c r="K1797" s="37">
        <f t="shared" si="3831"/>
        <v>7</v>
      </c>
      <c r="L1797" s="38">
        <f t="shared" ref="L1797:M1797" si="3832">MIN(N1797,P1797,R1797,T1797,V1797,X1797,Z1797,AB1797,AD1797)</f>
        <v>6.3</v>
      </c>
      <c r="M1797" s="38">
        <f t="shared" si="3832"/>
        <v>7</v>
      </c>
      <c r="N1797" s="38">
        <f t="shared" si="3704"/>
        <v>6.3</v>
      </c>
      <c r="O1797" s="38">
        <f t="shared" si="3705"/>
        <v>7</v>
      </c>
      <c r="P1797" s="39"/>
      <c r="Q1797" s="39"/>
      <c r="R1797" s="39"/>
      <c r="S1797" s="39"/>
      <c r="T1797" s="39"/>
      <c r="U1797" s="39"/>
      <c r="V1797" s="39"/>
      <c r="W1797" s="39"/>
      <c r="X1797" s="39"/>
      <c r="Y1797" s="39"/>
      <c r="Z1797" s="39"/>
      <c r="AA1797" s="39"/>
      <c r="AB1797" s="39"/>
      <c r="AC1797" s="39"/>
      <c r="AD1797" s="40"/>
      <c r="AE1797" s="40"/>
      <c r="AF1797" s="41">
        <f t="shared" si="3296"/>
        <v>0</v>
      </c>
      <c r="AG1797" s="42"/>
    </row>
    <row r="1798" spans="1:33" ht="13.8">
      <c r="A1798" s="30" t="s">
        <v>6698</v>
      </c>
      <c r="B1798" s="30" t="s">
        <v>6699</v>
      </c>
      <c r="C1798" s="43"/>
      <c r="D1798" s="44"/>
      <c r="E1798" s="44"/>
      <c r="F1798" s="35">
        <f t="shared" si="3825"/>
        <v>0</v>
      </c>
      <c r="G1798" s="35">
        <f t="shared" si="3826"/>
        <v>0</v>
      </c>
      <c r="H1798" s="35">
        <f t="shared" si="3810"/>
        <v>0</v>
      </c>
      <c r="I1798" s="21">
        <f t="shared" si="3775"/>
        <v>18</v>
      </c>
      <c r="J1798" s="37">
        <f t="shared" ref="J1798:K1798" si="3833">MAX(N1798,P1798,R1798,T1798,V1798,X1798,Z1798,AB1798,AD1798)</f>
        <v>6.3</v>
      </c>
      <c r="K1798" s="37">
        <f t="shared" si="3833"/>
        <v>7</v>
      </c>
      <c r="L1798" s="38">
        <f t="shared" ref="L1798:M1798" si="3834">MIN(N1798,P1798,R1798,T1798,V1798,X1798,Z1798,AB1798,AD1798)</f>
        <v>6.3</v>
      </c>
      <c r="M1798" s="38">
        <f t="shared" si="3834"/>
        <v>7</v>
      </c>
      <c r="N1798" s="38">
        <f t="shared" si="3704"/>
        <v>6.3</v>
      </c>
      <c r="O1798" s="38">
        <f t="shared" si="3705"/>
        <v>7</v>
      </c>
      <c r="P1798" s="39"/>
      <c r="Q1798" s="39"/>
      <c r="R1798" s="39"/>
      <c r="S1798" s="39"/>
      <c r="T1798" s="39"/>
      <c r="U1798" s="39"/>
      <c r="V1798" s="39"/>
      <c r="W1798" s="39"/>
      <c r="X1798" s="39"/>
      <c r="Y1798" s="39"/>
      <c r="Z1798" s="39"/>
      <c r="AA1798" s="39"/>
      <c r="AB1798" s="39"/>
      <c r="AC1798" s="39"/>
      <c r="AD1798" s="40"/>
      <c r="AE1798" s="40"/>
      <c r="AF1798" s="41">
        <f t="shared" si="3296"/>
        <v>0</v>
      </c>
      <c r="AG1798" s="42"/>
    </row>
    <row r="1799" spans="1:33" ht="13.8">
      <c r="A1799" s="30" t="s">
        <v>6700</v>
      </c>
      <c r="B1799" s="30" t="s">
        <v>6701</v>
      </c>
      <c r="C1799" s="43"/>
      <c r="D1799" s="44"/>
      <c r="E1799" s="44"/>
      <c r="F1799" s="35">
        <f t="shared" si="3825"/>
        <v>0</v>
      </c>
      <c r="G1799" s="35">
        <f t="shared" si="3826"/>
        <v>0</v>
      </c>
      <c r="H1799" s="35">
        <f t="shared" si="3810"/>
        <v>0</v>
      </c>
      <c r="I1799" s="21">
        <f t="shared" si="3775"/>
        <v>18</v>
      </c>
      <c r="J1799" s="37">
        <f t="shared" ref="J1799:K1799" si="3835">MAX(N1799,P1799,R1799,T1799,V1799,X1799,Z1799,AB1799,AD1799)</f>
        <v>6.3</v>
      </c>
      <c r="K1799" s="37">
        <f t="shared" si="3835"/>
        <v>7</v>
      </c>
      <c r="L1799" s="38">
        <f t="shared" ref="L1799:M1799" si="3836">MIN(N1799,P1799,R1799,T1799,V1799,X1799,Z1799,AB1799,AD1799)</f>
        <v>6.3</v>
      </c>
      <c r="M1799" s="38">
        <f t="shared" si="3836"/>
        <v>7</v>
      </c>
      <c r="N1799" s="38">
        <f t="shared" si="3704"/>
        <v>6.3</v>
      </c>
      <c r="O1799" s="38">
        <f t="shared" si="3705"/>
        <v>7</v>
      </c>
      <c r="P1799" s="39"/>
      <c r="Q1799" s="39"/>
      <c r="R1799" s="39"/>
      <c r="S1799" s="39"/>
      <c r="T1799" s="39"/>
      <c r="U1799" s="39"/>
      <c r="V1799" s="39"/>
      <c r="W1799" s="39"/>
      <c r="X1799" s="39"/>
      <c r="Y1799" s="39"/>
      <c r="Z1799" s="39"/>
      <c r="AA1799" s="39"/>
      <c r="AB1799" s="39"/>
      <c r="AC1799" s="39"/>
      <c r="AD1799" s="40"/>
      <c r="AE1799" s="40"/>
      <c r="AF1799" s="41">
        <f t="shared" si="3296"/>
        <v>0</v>
      </c>
      <c r="AG1799" s="42"/>
    </row>
    <row r="1800" spans="1:33" ht="27.6">
      <c r="A1800" s="30" t="s">
        <v>6702</v>
      </c>
      <c r="B1800" s="30" t="s">
        <v>6703</v>
      </c>
      <c r="C1800" s="43"/>
      <c r="D1800" s="44"/>
      <c r="E1800" s="44"/>
      <c r="F1800" s="35">
        <f t="shared" si="3825"/>
        <v>0</v>
      </c>
      <c r="G1800" s="35">
        <f t="shared" si="3826"/>
        <v>0</v>
      </c>
      <c r="H1800" s="35">
        <f t="shared" si="3810"/>
        <v>0</v>
      </c>
      <c r="I1800" s="21">
        <f t="shared" si="3775"/>
        <v>18</v>
      </c>
      <c r="J1800" s="37">
        <f t="shared" ref="J1800:K1800" si="3837">MAX(N1800,P1800,R1800,T1800,V1800,X1800,Z1800,AB1800,AD1800)</f>
        <v>6.3</v>
      </c>
      <c r="K1800" s="37">
        <f t="shared" si="3837"/>
        <v>7</v>
      </c>
      <c r="L1800" s="38">
        <f t="shared" ref="L1800:M1800" si="3838">MIN(N1800,P1800,R1800,T1800,V1800,X1800,Z1800,AB1800,AD1800)</f>
        <v>6.3</v>
      </c>
      <c r="M1800" s="38">
        <f t="shared" si="3838"/>
        <v>7</v>
      </c>
      <c r="N1800" s="38">
        <f t="shared" ref="N1800:N1863" si="3839">VLOOKUP(A1800,Inv_bef,5,FALSE)</f>
        <v>6.3</v>
      </c>
      <c r="O1800" s="38">
        <f t="shared" ref="O1800:O1863" si="3840">VLOOKUP(A1800,Inv_bef,6,FALSE)</f>
        <v>7</v>
      </c>
      <c r="P1800" s="39"/>
      <c r="Q1800" s="39"/>
      <c r="R1800" s="39"/>
      <c r="S1800" s="39"/>
      <c r="T1800" s="39"/>
      <c r="U1800" s="39"/>
      <c r="V1800" s="39"/>
      <c r="W1800" s="39"/>
      <c r="X1800" s="39"/>
      <c r="Y1800" s="39"/>
      <c r="Z1800" s="39"/>
      <c r="AA1800" s="39"/>
      <c r="AB1800" s="39"/>
      <c r="AC1800" s="39"/>
      <c r="AD1800" s="40"/>
      <c r="AE1800" s="40"/>
      <c r="AF1800" s="41">
        <f t="shared" si="3296"/>
        <v>0</v>
      </c>
      <c r="AG1800" s="42"/>
    </row>
    <row r="1801" spans="1:33" ht="13.8">
      <c r="A1801" s="30" t="s">
        <v>6704</v>
      </c>
      <c r="B1801" s="30" t="s">
        <v>6705</v>
      </c>
      <c r="C1801" s="43"/>
      <c r="D1801" s="44"/>
      <c r="E1801" s="44"/>
      <c r="F1801" s="35">
        <f t="shared" si="3825"/>
        <v>0</v>
      </c>
      <c r="G1801" s="35">
        <f t="shared" si="3826"/>
        <v>0</v>
      </c>
      <c r="H1801" s="35">
        <f t="shared" si="3810"/>
        <v>0</v>
      </c>
      <c r="I1801" s="21">
        <f t="shared" si="3775"/>
        <v>18</v>
      </c>
      <c r="J1801" s="37">
        <f t="shared" ref="J1801:K1801" si="3841">MAX(N1801,P1801,R1801,T1801,V1801,X1801,Z1801,AB1801,AD1801)</f>
        <v>6.3</v>
      </c>
      <c r="K1801" s="37">
        <f t="shared" si="3841"/>
        <v>7</v>
      </c>
      <c r="L1801" s="38">
        <f t="shared" ref="L1801:M1801" si="3842">MIN(N1801,P1801,R1801,T1801,V1801,X1801,Z1801,AB1801,AD1801)</f>
        <v>6.3</v>
      </c>
      <c r="M1801" s="38">
        <f t="shared" si="3842"/>
        <v>7</v>
      </c>
      <c r="N1801" s="38">
        <f t="shared" si="3839"/>
        <v>6.3</v>
      </c>
      <c r="O1801" s="38">
        <f t="shared" si="3840"/>
        <v>7</v>
      </c>
      <c r="P1801" s="39"/>
      <c r="Q1801" s="39"/>
      <c r="R1801" s="39"/>
      <c r="S1801" s="39"/>
      <c r="T1801" s="39"/>
      <c r="U1801" s="39"/>
      <c r="V1801" s="39"/>
      <c r="W1801" s="39"/>
      <c r="X1801" s="39"/>
      <c r="Y1801" s="39"/>
      <c r="Z1801" s="39"/>
      <c r="AA1801" s="39"/>
      <c r="AB1801" s="39"/>
      <c r="AC1801" s="39"/>
      <c r="AD1801" s="40"/>
      <c r="AE1801" s="40"/>
      <c r="AF1801" s="41">
        <f t="shared" ref="AF1801:AF2055" si="3843">D1801-H1801</f>
        <v>0</v>
      </c>
      <c r="AG1801" s="42"/>
    </row>
    <row r="1802" spans="1:33" ht="13.8">
      <c r="A1802" s="30" t="s">
        <v>6706</v>
      </c>
      <c r="B1802" s="30" t="s">
        <v>6707</v>
      </c>
      <c r="C1802" s="43"/>
      <c r="D1802" s="44"/>
      <c r="E1802" s="44"/>
      <c r="F1802" s="35">
        <f t="shared" si="3825"/>
        <v>0</v>
      </c>
      <c r="G1802" s="35">
        <f t="shared" si="3826"/>
        <v>0</v>
      </c>
      <c r="H1802" s="35">
        <f t="shared" si="3810"/>
        <v>0</v>
      </c>
      <c r="I1802" s="21">
        <f t="shared" si="3775"/>
        <v>18</v>
      </c>
      <c r="J1802" s="37">
        <f t="shared" ref="J1802:K1802" si="3844">MAX(N1802,P1802,R1802,T1802,V1802,X1802,Z1802,AB1802,AD1802)</f>
        <v>6.3</v>
      </c>
      <c r="K1802" s="37">
        <f t="shared" si="3844"/>
        <v>7</v>
      </c>
      <c r="L1802" s="38">
        <f t="shared" ref="L1802:M1802" si="3845">MIN(N1802,P1802,R1802,T1802,V1802,X1802,Z1802,AB1802,AD1802)</f>
        <v>6.3</v>
      </c>
      <c r="M1802" s="38">
        <f t="shared" si="3845"/>
        <v>7</v>
      </c>
      <c r="N1802" s="38">
        <f t="shared" si="3839"/>
        <v>6.3</v>
      </c>
      <c r="O1802" s="38">
        <f t="shared" si="3840"/>
        <v>7</v>
      </c>
      <c r="P1802" s="39"/>
      <c r="Q1802" s="39"/>
      <c r="R1802" s="39"/>
      <c r="S1802" s="39"/>
      <c r="T1802" s="39"/>
      <c r="U1802" s="39"/>
      <c r="V1802" s="39"/>
      <c r="W1802" s="39"/>
      <c r="X1802" s="39"/>
      <c r="Y1802" s="39"/>
      <c r="Z1802" s="39"/>
      <c r="AA1802" s="39"/>
      <c r="AB1802" s="39"/>
      <c r="AC1802" s="39"/>
      <c r="AD1802" s="40"/>
      <c r="AE1802" s="40"/>
      <c r="AF1802" s="41">
        <f t="shared" si="3843"/>
        <v>0</v>
      </c>
      <c r="AG1802" s="42"/>
    </row>
    <row r="1803" spans="1:33" ht="13.8">
      <c r="A1803" s="30" t="s">
        <v>6708</v>
      </c>
      <c r="B1803" s="30" t="s">
        <v>6709</v>
      </c>
      <c r="C1803" s="43"/>
      <c r="D1803" s="44"/>
      <c r="E1803" s="44"/>
      <c r="F1803" s="35">
        <f t="shared" si="3825"/>
        <v>0</v>
      </c>
      <c r="G1803" s="35">
        <f t="shared" si="3826"/>
        <v>0</v>
      </c>
      <c r="H1803" s="35">
        <f t="shared" si="3810"/>
        <v>0</v>
      </c>
      <c r="I1803" s="21">
        <f t="shared" ref="I1803:I1818" si="3846">VLOOKUP(A1803,Old_Inventory,9,FALSE)</f>
        <v>18</v>
      </c>
      <c r="J1803" s="37">
        <f t="shared" ref="J1803:K1803" si="3847">MAX(N1803,P1803,R1803,T1803,V1803,X1803,Z1803,AB1803,AD1803)</f>
        <v>6.3</v>
      </c>
      <c r="K1803" s="37">
        <f t="shared" si="3847"/>
        <v>7</v>
      </c>
      <c r="L1803" s="38">
        <f t="shared" ref="L1803:M1803" si="3848">MIN(N1803,P1803,R1803,T1803,V1803,X1803,Z1803,AB1803,AD1803)</f>
        <v>6.3</v>
      </c>
      <c r="M1803" s="38">
        <f t="shared" si="3848"/>
        <v>7</v>
      </c>
      <c r="N1803" s="38">
        <f t="shared" si="3839"/>
        <v>6.3</v>
      </c>
      <c r="O1803" s="38">
        <f t="shared" si="3840"/>
        <v>7</v>
      </c>
      <c r="P1803" s="39"/>
      <c r="Q1803" s="39"/>
      <c r="R1803" s="39"/>
      <c r="S1803" s="39"/>
      <c r="T1803" s="39"/>
      <c r="U1803" s="39"/>
      <c r="V1803" s="39"/>
      <c r="W1803" s="39"/>
      <c r="X1803" s="39"/>
      <c r="Y1803" s="39"/>
      <c r="Z1803" s="39"/>
      <c r="AA1803" s="39"/>
      <c r="AB1803" s="39"/>
      <c r="AC1803" s="39"/>
      <c r="AD1803" s="40"/>
      <c r="AE1803" s="40"/>
      <c r="AF1803" s="41">
        <f t="shared" si="3843"/>
        <v>0</v>
      </c>
      <c r="AG1803" s="42"/>
    </row>
    <row r="1804" spans="1:33" ht="13.8">
      <c r="A1804" s="30" t="s">
        <v>6710</v>
      </c>
      <c r="B1804" s="30" t="s">
        <v>6711</v>
      </c>
      <c r="C1804" s="43"/>
      <c r="D1804" s="44"/>
      <c r="E1804" s="44"/>
      <c r="F1804" s="35">
        <f t="shared" si="3825"/>
        <v>0</v>
      </c>
      <c r="G1804" s="35">
        <f t="shared" si="3826"/>
        <v>0</v>
      </c>
      <c r="H1804" s="35">
        <f t="shared" si="3810"/>
        <v>0</v>
      </c>
      <c r="I1804" s="21">
        <f t="shared" si="3846"/>
        <v>18</v>
      </c>
      <c r="J1804" s="37">
        <f t="shared" ref="J1804:K1804" si="3849">MAX(N1804,P1804,R1804,T1804,V1804,X1804,Z1804,AB1804,AD1804)</f>
        <v>6.3</v>
      </c>
      <c r="K1804" s="37">
        <f t="shared" si="3849"/>
        <v>7</v>
      </c>
      <c r="L1804" s="38">
        <f t="shared" ref="L1804:M1804" si="3850">MIN(N1804,P1804,R1804,T1804,V1804,X1804,Z1804,AB1804,AD1804)</f>
        <v>6.3</v>
      </c>
      <c r="M1804" s="38">
        <f t="shared" si="3850"/>
        <v>7</v>
      </c>
      <c r="N1804" s="38">
        <f t="shared" si="3839"/>
        <v>6.3</v>
      </c>
      <c r="O1804" s="38">
        <f t="shared" si="3840"/>
        <v>7</v>
      </c>
      <c r="P1804" s="39"/>
      <c r="Q1804" s="39"/>
      <c r="R1804" s="39"/>
      <c r="S1804" s="39"/>
      <c r="T1804" s="39"/>
      <c r="U1804" s="39"/>
      <c r="V1804" s="39"/>
      <c r="W1804" s="39"/>
      <c r="X1804" s="39"/>
      <c r="Y1804" s="39"/>
      <c r="Z1804" s="39"/>
      <c r="AA1804" s="39"/>
      <c r="AB1804" s="39"/>
      <c r="AC1804" s="39"/>
      <c r="AD1804" s="40"/>
      <c r="AE1804" s="40"/>
      <c r="AF1804" s="41">
        <f t="shared" si="3843"/>
        <v>0</v>
      </c>
      <c r="AG1804" s="42"/>
    </row>
    <row r="1805" spans="1:33" ht="13.8">
      <c r="A1805" s="30" t="s">
        <v>6712</v>
      </c>
      <c r="B1805" s="30" t="s">
        <v>6713</v>
      </c>
      <c r="C1805" s="43"/>
      <c r="D1805" s="44"/>
      <c r="E1805" s="44"/>
      <c r="F1805" s="35">
        <f t="shared" si="3825"/>
        <v>0</v>
      </c>
      <c r="G1805" s="35">
        <f t="shared" si="3826"/>
        <v>0</v>
      </c>
      <c r="H1805" s="35">
        <f t="shared" si="3810"/>
        <v>0</v>
      </c>
      <c r="I1805" s="21">
        <f t="shared" si="3846"/>
        <v>18</v>
      </c>
      <c r="J1805" s="37">
        <f t="shared" ref="J1805:K1805" si="3851">MAX(N1805,P1805,R1805,T1805,V1805,X1805,Z1805,AB1805,AD1805)</f>
        <v>6.3</v>
      </c>
      <c r="K1805" s="37">
        <f t="shared" si="3851"/>
        <v>7</v>
      </c>
      <c r="L1805" s="38">
        <f t="shared" ref="L1805:M1805" si="3852">MIN(N1805,P1805,R1805,T1805,V1805,X1805,Z1805,AB1805,AD1805)</f>
        <v>6.3</v>
      </c>
      <c r="M1805" s="38">
        <f t="shared" si="3852"/>
        <v>7</v>
      </c>
      <c r="N1805" s="38">
        <f t="shared" si="3839"/>
        <v>6.3</v>
      </c>
      <c r="O1805" s="38">
        <f t="shared" si="3840"/>
        <v>7</v>
      </c>
      <c r="P1805" s="39"/>
      <c r="Q1805" s="39"/>
      <c r="R1805" s="39"/>
      <c r="S1805" s="39"/>
      <c r="T1805" s="39"/>
      <c r="U1805" s="39"/>
      <c r="V1805" s="39"/>
      <c r="W1805" s="39"/>
      <c r="X1805" s="39"/>
      <c r="Y1805" s="39"/>
      <c r="Z1805" s="39"/>
      <c r="AA1805" s="39"/>
      <c r="AB1805" s="39"/>
      <c r="AC1805" s="39"/>
      <c r="AD1805" s="40"/>
      <c r="AE1805" s="40"/>
      <c r="AF1805" s="41">
        <f t="shared" si="3843"/>
        <v>0</v>
      </c>
      <c r="AG1805" s="42"/>
    </row>
    <row r="1806" spans="1:33" ht="13.8">
      <c r="A1806" s="30" t="s">
        <v>6714</v>
      </c>
      <c r="B1806" s="30" t="s">
        <v>6715</v>
      </c>
      <c r="C1806" s="43"/>
      <c r="D1806" s="44"/>
      <c r="E1806" s="44"/>
      <c r="F1806" s="35">
        <f t="shared" si="3825"/>
        <v>0</v>
      </c>
      <c r="G1806" s="35">
        <f t="shared" si="3826"/>
        <v>0</v>
      </c>
      <c r="H1806" s="35">
        <f t="shared" si="3810"/>
        <v>0</v>
      </c>
      <c r="I1806" s="21">
        <f t="shared" si="3846"/>
        <v>18</v>
      </c>
      <c r="J1806" s="37">
        <f t="shared" ref="J1806:K1806" si="3853">MAX(N1806,P1806,R1806,T1806,V1806,X1806,Z1806,AB1806,AD1806)</f>
        <v>6.3</v>
      </c>
      <c r="K1806" s="37">
        <f t="shared" si="3853"/>
        <v>7</v>
      </c>
      <c r="L1806" s="38">
        <f t="shared" ref="L1806:M1806" si="3854">MIN(N1806,P1806,R1806,T1806,V1806,X1806,Z1806,AB1806,AD1806)</f>
        <v>6.3</v>
      </c>
      <c r="M1806" s="38">
        <f t="shared" si="3854"/>
        <v>7</v>
      </c>
      <c r="N1806" s="38">
        <f t="shared" si="3839"/>
        <v>6.3</v>
      </c>
      <c r="O1806" s="38">
        <f t="shared" si="3840"/>
        <v>7</v>
      </c>
      <c r="P1806" s="39"/>
      <c r="Q1806" s="39"/>
      <c r="R1806" s="39"/>
      <c r="S1806" s="39"/>
      <c r="T1806" s="39"/>
      <c r="U1806" s="39"/>
      <c r="V1806" s="39"/>
      <c r="W1806" s="39"/>
      <c r="X1806" s="39"/>
      <c r="Y1806" s="39"/>
      <c r="Z1806" s="39"/>
      <c r="AA1806" s="39"/>
      <c r="AB1806" s="39"/>
      <c r="AC1806" s="39"/>
      <c r="AD1806" s="40"/>
      <c r="AE1806" s="40"/>
      <c r="AF1806" s="41">
        <f t="shared" si="3843"/>
        <v>0</v>
      </c>
      <c r="AG1806" s="42"/>
    </row>
    <row r="1807" spans="1:33" ht="13.8">
      <c r="A1807" s="30" t="s">
        <v>6716</v>
      </c>
      <c r="B1807" s="30" t="s">
        <v>6717</v>
      </c>
      <c r="C1807" s="43"/>
      <c r="D1807" s="44"/>
      <c r="E1807" s="44"/>
      <c r="F1807" s="35">
        <f t="shared" si="3825"/>
        <v>0</v>
      </c>
      <c r="G1807" s="35">
        <f t="shared" si="3826"/>
        <v>0</v>
      </c>
      <c r="H1807" s="35">
        <f t="shared" si="3810"/>
        <v>0</v>
      </c>
      <c r="I1807" s="21">
        <f t="shared" si="3846"/>
        <v>18</v>
      </c>
      <c r="J1807" s="37">
        <f t="shared" ref="J1807:K1807" si="3855">MAX(N1807,P1807,R1807,T1807,V1807,X1807,Z1807,AB1807,AD1807)</f>
        <v>6.3</v>
      </c>
      <c r="K1807" s="37">
        <f t="shared" si="3855"/>
        <v>7</v>
      </c>
      <c r="L1807" s="38">
        <f t="shared" ref="L1807:M1807" si="3856">MIN(N1807,P1807,R1807,T1807,V1807,X1807,Z1807,AB1807,AD1807)</f>
        <v>6.3</v>
      </c>
      <c r="M1807" s="38">
        <f t="shared" si="3856"/>
        <v>7</v>
      </c>
      <c r="N1807" s="38">
        <f t="shared" si="3839"/>
        <v>6.3</v>
      </c>
      <c r="O1807" s="38">
        <f t="shared" si="3840"/>
        <v>7</v>
      </c>
      <c r="P1807" s="39"/>
      <c r="Q1807" s="39"/>
      <c r="R1807" s="39"/>
      <c r="S1807" s="39"/>
      <c r="T1807" s="39"/>
      <c r="U1807" s="39"/>
      <c r="V1807" s="39"/>
      <c r="W1807" s="39"/>
      <c r="X1807" s="39"/>
      <c r="Y1807" s="39"/>
      <c r="Z1807" s="39"/>
      <c r="AA1807" s="39"/>
      <c r="AB1807" s="39"/>
      <c r="AC1807" s="39"/>
      <c r="AD1807" s="40"/>
      <c r="AE1807" s="40"/>
      <c r="AF1807" s="41">
        <f t="shared" si="3843"/>
        <v>0</v>
      </c>
      <c r="AG1807" s="42"/>
    </row>
    <row r="1808" spans="1:33" ht="13.8">
      <c r="A1808" s="30" t="s">
        <v>6718</v>
      </c>
      <c r="B1808" s="30" t="s">
        <v>6719</v>
      </c>
      <c r="C1808" s="43"/>
      <c r="D1808" s="44"/>
      <c r="E1808" s="44"/>
      <c r="F1808" s="35">
        <f t="shared" si="3825"/>
        <v>0</v>
      </c>
      <c r="G1808" s="35">
        <f t="shared" si="3826"/>
        <v>0</v>
      </c>
      <c r="H1808" s="35">
        <f t="shared" si="3810"/>
        <v>0</v>
      </c>
      <c r="I1808" s="21">
        <f t="shared" si="3846"/>
        <v>18</v>
      </c>
      <c r="J1808" s="37">
        <f t="shared" ref="J1808:K1808" si="3857">MAX(N1808,P1808,R1808,T1808,V1808,X1808,Z1808,AB1808,AD1808)</f>
        <v>6.3</v>
      </c>
      <c r="K1808" s="37">
        <f t="shared" si="3857"/>
        <v>7</v>
      </c>
      <c r="L1808" s="38">
        <f t="shared" ref="L1808:M1808" si="3858">MIN(N1808,P1808,R1808,T1808,V1808,X1808,Z1808,AB1808,AD1808)</f>
        <v>6.3</v>
      </c>
      <c r="M1808" s="38">
        <f t="shared" si="3858"/>
        <v>7</v>
      </c>
      <c r="N1808" s="38">
        <f t="shared" si="3839"/>
        <v>6.3</v>
      </c>
      <c r="O1808" s="38">
        <f t="shared" si="3840"/>
        <v>7</v>
      </c>
      <c r="P1808" s="39"/>
      <c r="Q1808" s="39"/>
      <c r="R1808" s="39"/>
      <c r="S1808" s="39"/>
      <c r="T1808" s="39"/>
      <c r="U1808" s="39"/>
      <c r="V1808" s="39"/>
      <c r="W1808" s="39"/>
      <c r="X1808" s="39"/>
      <c r="Y1808" s="39"/>
      <c r="Z1808" s="39"/>
      <c r="AA1808" s="39"/>
      <c r="AB1808" s="39"/>
      <c r="AC1808" s="39"/>
      <c r="AD1808" s="40"/>
      <c r="AE1808" s="40"/>
      <c r="AF1808" s="41">
        <f t="shared" si="3843"/>
        <v>0</v>
      </c>
      <c r="AG1808" s="42"/>
    </row>
    <row r="1809" spans="1:33" ht="13.8">
      <c r="A1809" s="30" t="s">
        <v>6720</v>
      </c>
      <c r="B1809" s="30" t="s">
        <v>6721</v>
      </c>
      <c r="C1809" s="43"/>
      <c r="D1809" s="44"/>
      <c r="E1809" s="44"/>
      <c r="F1809" s="35">
        <f t="shared" si="3825"/>
        <v>0</v>
      </c>
      <c r="G1809" s="35">
        <f t="shared" si="3826"/>
        <v>0</v>
      </c>
      <c r="H1809" s="35">
        <f t="shared" si="3810"/>
        <v>0</v>
      </c>
      <c r="I1809" s="21">
        <f t="shared" si="3846"/>
        <v>18</v>
      </c>
      <c r="J1809" s="37">
        <f t="shared" ref="J1809:K1809" si="3859">MAX(N1809,P1809,R1809,T1809,V1809,X1809,Z1809,AB1809,AD1809)</f>
        <v>6.3</v>
      </c>
      <c r="K1809" s="37">
        <f t="shared" si="3859"/>
        <v>7</v>
      </c>
      <c r="L1809" s="38">
        <f t="shared" ref="L1809:M1809" si="3860">MIN(N1809,P1809,R1809,T1809,V1809,X1809,Z1809,AB1809,AD1809)</f>
        <v>6.3</v>
      </c>
      <c r="M1809" s="38">
        <f t="shared" si="3860"/>
        <v>7</v>
      </c>
      <c r="N1809" s="38">
        <f t="shared" si="3839"/>
        <v>6.3</v>
      </c>
      <c r="O1809" s="38">
        <f t="shared" si="3840"/>
        <v>7</v>
      </c>
      <c r="P1809" s="39"/>
      <c r="Q1809" s="39"/>
      <c r="R1809" s="39"/>
      <c r="S1809" s="39"/>
      <c r="T1809" s="39"/>
      <c r="U1809" s="39"/>
      <c r="V1809" s="39"/>
      <c r="W1809" s="39"/>
      <c r="X1809" s="39"/>
      <c r="Y1809" s="39"/>
      <c r="Z1809" s="39"/>
      <c r="AA1809" s="39"/>
      <c r="AB1809" s="39"/>
      <c r="AC1809" s="39"/>
      <c r="AD1809" s="40"/>
      <c r="AE1809" s="40"/>
      <c r="AF1809" s="41">
        <f t="shared" si="3843"/>
        <v>0</v>
      </c>
      <c r="AG1809" s="42"/>
    </row>
    <row r="1810" spans="1:33" ht="13.8">
      <c r="A1810" s="30" t="s">
        <v>6722</v>
      </c>
      <c r="B1810" s="30" t="s">
        <v>6723</v>
      </c>
      <c r="C1810" s="43"/>
      <c r="D1810" s="44"/>
      <c r="E1810" s="44"/>
      <c r="F1810" s="35">
        <f t="shared" si="3825"/>
        <v>0</v>
      </c>
      <c r="G1810" s="35">
        <f t="shared" si="3826"/>
        <v>0</v>
      </c>
      <c r="H1810" s="35">
        <f t="shared" si="3810"/>
        <v>0</v>
      </c>
      <c r="I1810" s="21">
        <f t="shared" si="3846"/>
        <v>18</v>
      </c>
      <c r="J1810" s="37">
        <f t="shared" ref="J1810:K1810" si="3861">MAX(N1810,P1810,R1810,T1810,V1810,X1810,Z1810,AB1810,AD1810)</f>
        <v>6.3</v>
      </c>
      <c r="K1810" s="37">
        <f t="shared" si="3861"/>
        <v>7</v>
      </c>
      <c r="L1810" s="38">
        <f t="shared" ref="L1810:M1810" si="3862">MIN(N1810,P1810,R1810,T1810,V1810,X1810,Z1810,AB1810,AD1810)</f>
        <v>6.3</v>
      </c>
      <c r="M1810" s="38">
        <f t="shared" si="3862"/>
        <v>7</v>
      </c>
      <c r="N1810" s="38">
        <f t="shared" si="3839"/>
        <v>6.3</v>
      </c>
      <c r="O1810" s="38">
        <f t="shared" si="3840"/>
        <v>7</v>
      </c>
      <c r="P1810" s="39"/>
      <c r="Q1810" s="39"/>
      <c r="R1810" s="39"/>
      <c r="S1810" s="39"/>
      <c r="T1810" s="39"/>
      <c r="U1810" s="39"/>
      <c r="V1810" s="39"/>
      <c r="W1810" s="39"/>
      <c r="X1810" s="39"/>
      <c r="Y1810" s="39"/>
      <c r="Z1810" s="39"/>
      <c r="AA1810" s="39"/>
      <c r="AB1810" s="39"/>
      <c r="AC1810" s="39"/>
      <c r="AD1810" s="40"/>
      <c r="AE1810" s="40"/>
      <c r="AF1810" s="41">
        <f t="shared" si="3843"/>
        <v>0</v>
      </c>
      <c r="AG1810" s="42"/>
    </row>
    <row r="1811" spans="1:33" ht="13.8">
      <c r="A1811" s="30" t="s">
        <v>6724</v>
      </c>
      <c r="B1811" s="30" t="s">
        <v>6725</v>
      </c>
      <c r="C1811" s="43"/>
      <c r="D1811" s="44"/>
      <c r="E1811" s="44"/>
      <c r="F1811" s="35">
        <f t="shared" si="3825"/>
        <v>0</v>
      </c>
      <c r="G1811" s="35">
        <f t="shared" si="3826"/>
        <v>0</v>
      </c>
      <c r="H1811" s="35">
        <f t="shared" si="3810"/>
        <v>0</v>
      </c>
      <c r="I1811" s="21">
        <f t="shared" si="3846"/>
        <v>18</v>
      </c>
      <c r="J1811" s="37">
        <f t="shared" ref="J1811:K1811" si="3863">MAX(N1811,P1811,R1811,T1811,V1811,X1811,Z1811,AB1811,AD1811)</f>
        <v>6.3</v>
      </c>
      <c r="K1811" s="37">
        <f t="shared" si="3863"/>
        <v>7</v>
      </c>
      <c r="L1811" s="38">
        <f t="shared" ref="L1811:M1811" si="3864">MIN(N1811,P1811,R1811,T1811,V1811,X1811,Z1811,AB1811,AD1811)</f>
        <v>6.3</v>
      </c>
      <c r="M1811" s="38">
        <f t="shared" si="3864"/>
        <v>7</v>
      </c>
      <c r="N1811" s="38">
        <f t="shared" si="3839"/>
        <v>6.3</v>
      </c>
      <c r="O1811" s="38">
        <f t="shared" si="3840"/>
        <v>7</v>
      </c>
      <c r="P1811" s="39"/>
      <c r="Q1811" s="39"/>
      <c r="R1811" s="39"/>
      <c r="S1811" s="39"/>
      <c r="T1811" s="39"/>
      <c r="U1811" s="39"/>
      <c r="V1811" s="39"/>
      <c r="W1811" s="39"/>
      <c r="X1811" s="39"/>
      <c r="Y1811" s="39"/>
      <c r="Z1811" s="39"/>
      <c r="AA1811" s="39"/>
      <c r="AB1811" s="39"/>
      <c r="AC1811" s="39"/>
      <c r="AD1811" s="40"/>
      <c r="AE1811" s="40"/>
      <c r="AF1811" s="41">
        <f t="shared" si="3843"/>
        <v>0</v>
      </c>
      <c r="AG1811" s="42"/>
    </row>
    <row r="1812" spans="1:33" ht="13.8">
      <c r="A1812" s="30" t="s">
        <v>6726</v>
      </c>
      <c r="B1812" s="30" t="s">
        <v>6727</v>
      </c>
      <c r="C1812" s="43"/>
      <c r="D1812" s="44"/>
      <c r="E1812" s="44"/>
      <c r="F1812" s="35">
        <f t="shared" si="3825"/>
        <v>0</v>
      </c>
      <c r="G1812" s="35">
        <f t="shared" si="3826"/>
        <v>0</v>
      </c>
      <c r="H1812" s="35">
        <f t="shared" si="3810"/>
        <v>0</v>
      </c>
      <c r="I1812" s="21">
        <f t="shared" si="3846"/>
        <v>18</v>
      </c>
      <c r="J1812" s="37">
        <f t="shared" ref="J1812:K1812" si="3865">MAX(N1812,P1812,R1812,T1812,V1812,X1812,Z1812,AB1812,AD1812)</f>
        <v>6.3</v>
      </c>
      <c r="K1812" s="37">
        <f t="shared" si="3865"/>
        <v>7</v>
      </c>
      <c r="L1812" s="38">
        <f t="shared" ref="L1812:M1812" si="3866">MIN(N1812,P1812,R1812,T1812,V1812,X1812,Z1812,AB1812,AD1812)</f>
        <v>6.3</v>
      </c>
      <c r="M1812" s="38">
        <f t="shared" si="3866"/>
        <v>7</v>
      </c>
      <c r="N1812" s="38">
        <f t="shared" si="3839"/>
        <v>6.3</v>
      </c>
      <c r="O1812" s="38">
        <f t="shared" si="3840"/>
        <v>7</v>
      </c>
      <c r="P1812" s="39"/>
      <c r="Q1812" s="39"/>
      <c r="R1812" s="39"/>
      <c r="S1812" s="39"/>
      <c r="T1812" s="39"/>
      <c r="U1812" s="39"/>
      <c r="V1812" s="39"/>
      <c r="W1812" s="39"/>
      <c r="X1812" s="39"/>
      <c r="Y1812" s="39"/>
      <c r="Z1812" s="39"/>
      <c r="AA1812" s="39"/>
      <c r="AB1812" s="39"/>
      <c r="AC1812" s="39"/>
      <c r="AD1812" s="40"/>
      <c r="AE1812" s="40"/>
      <c r="AF1812" s="41">
        <f t="shared" si="3843"/>
        <v>0</v>
      </c>
      <c r="AG1812" s="42"/>
    </row>
    <row r="1813" spans="1:33" ht="27.6">
      <c r="A1813" s="30" t="s">
        <v>6728</v>
      </c>
      <c r="B1813" s="30" t="s">
        <v>6729</v>
      </c>
      <c r="C1813" s="43"/>
      <c r="D1813" s="44"/>
      <c r="E1813" s="44"/>
      <c r="F1813" s="35">
        <f t="shared" si="3825"/>
        <v>0</v>
      </c>
      <c r="G1813" s="35">
        <f t="shared" si="3826"/>
        <v>0</v>
      </c>
      <c r="H1813" s="35">
        <f t="shared" si="3810"/>
        <v>0</v>
      </c>
      <c r="I1813" s="21">
        <f t="shared" si="3846"/>
        <v>18</v>
      </c>
      <c r="J1813" s="37">
        <f t="shared" ref="J1813:K1813" si="3867">MAX(N1813,P1813,R1813,T1813,V1813,X1813,Z1813,AB1813,AD1813)</f>
        <v>6.3</v>
      </c>
      <c r="K1813" s="37">
        <f t="shared" si="3867"/>
        <v>7</v>
      </c>
      <c r="L1813" s="38">
        <f t="shared" ref="L1813:M1813" si="3868">MIN(N1813,P1813,R1813,T1813,V1813,X1813,Z1813,AB1813,AD1813)</f>
        <v>6.3</v>
      </c>
      <c r="M1813" s="38">
        <f t="shared" si="3868"/>
        <v>7</v>
      </c>
      <c r="N1813" s="38">
        <f t="shared" si="3839"/>
        <v>6.3</v>
      </c>
      <c r="O1813" s="38">
        <f t="shared" si="3840"/>
        <v>7</v>
      </c>
      <c r="P1813" s="39"/>
      <c r="Q1813" s="39"/>
      <c r="R1813" s="39"/>
      <c r="S1813" s="39"/>
      <c r="T1813" s="39"/>
      <c r="U1813" s="39"/>
      <c r="V1813" s="39"/>
      <c r="W1813" s="39"/>
      <c r="X1813" s="39"/>
      <c r="Y1813" s="39"/>
      <c r="Z1813" s="39"/>
      <c r="AA1813" s="39"/>
      <c r="AB1813" s="39"/>
      <c r="AC1813" s="39"/>
      <c r="AD1813" s="40"/>
      <c r="AE1813" s="40"/>
      <c r="AF1813" s="41">
        <f t="shared" si="3843"/>
        <v>0</v>
      </c>
      <c r="AG1813" s="42"/>
    </row>
    <row r="1814" spans="1:33" ht="13.8">
      <c r="A1814" s="30" t="s">
        <v>6730</v>
      </c>
      <c r="B1814" s="30" t="s">
        <v>6731</v>
      </c>
      <c r="C1814" s="43"/>
      <c r="D1814" s="44"/>
      <c r="E1814" s="44"/>
      <c r="F1814" s="35">
        <f t="shared" si="3825"/>
        <v>0</v>
      </c>
      <c r="G1814" s="35">
        <f t="shared" si="3826"/>
        <v>0</v>
      </c>
      <c r="H1814" s="35">
        <f t="shared" si="3810"/>
        <v>0</v>
      </c>
      <c r="I1814" s="21">
        <f t="shared" si="3846"/>
        <v>18</v>
      </c>
      <c r="J1814" s="37">
        <f t="shared" ref="J1814:K1814" si="3869">MAX(N1814,P1814,R1814,T1814,V1814,X1814,Z1814,AB1814,AD1814)</f>
        <v>6.3</v>
      </c>
      <c r="K1814" s="37">
        <f t="shared" si="3869"/>
        <v>7</v>
      </c>
      <c r="L1814" s="38">
        <f t="shared" ref="L1814:M1814" si="3870">MIN(N1814,P1814,R1814,T1814,V1814,X1814,Z1814,AB1814,AD1814)</f>
        <v>6.3</v>
      </c>
      <c r="M1814" s="38">
        <f t="shared" si="3870"/>
        <v>7</v>
      </c>
      <c r="N1814" s="38">
        <f t="shared" si="3839"/>
        <v>6.3</v>
      </c>
      <c r="O1814" s="38">
        <f t="shared" si="3840"/>
        <v>7</v>
      </c>
      <c r="P1814" s="39"/>
      <c r="Q1814" s="39"/>
      <c r="R1814" s="39"/>
      <c r="S1814" s="39"/>
      <c r="T1814" s="39"/>
      <c r="U1814" s="39"/>
      <c r="V1814" s="39"/>
      <c r="W1814" s="39"/>
      <c r="X1814" s="39"/>
      <c r="Y1814" s="39"/>
      <c r="Z1814" s="39"/>
      <c r="AA1814" s="39"/>
      <c r="AB1814" s="39"/>
      <c r="AC1814" s="39"/>
      <c r="AD1814" s="40"/>
      <c r="AE1814" s="40"/>
      <c r="AF1814" s="41">
        <f t="shared" si="3843"/>
        <v>0</v>
      </c>
      <c r="AG1814" s="42"/>
    </row>
    <row r="1815" spans="1:33" ht="13.8">
      <c r="A1815" s="30" t="s">
        <v>6732</v>
      </c>
      <c r="B1815" s="30" t="s">
        <v>6733</v>
      </c>
      <c r="C1815" s="43"/>
      <c r="D1815" s="44"/>
      <c r="E1815" s="44"/>
      <c r="F1815" s="35">
        <f t="shared" si="3825"/>
        <v>0</v>
      </c>
      <c r="G1815" s="35">
        <f t="shared" si="3826"/>
        <v>0</v>
      </c>
      <c r="H1815" s="35">
        <f t="shared" si="3810"/>
        <v>0</v>
      </c>
      <c r="I1815" s="21">
        <f t="shared" si="3846"/>
        <v>18</v>
      </c>
      <c r="J1815" s="37">
        <f t="shared" ref="J1815:K1815" si="3871">MAX(N1815,P1815,R1815,T1815,V1815,X1815,Z1815,AB1815,AD1815)</f>
        <v>6.3</v>
      </c>
      <c r="K1815" s="37">
        <f t="shared" si="3871"/>
        <v>7</v>
      </c>
      <c r="L1815" s="38">
        <f t="shared" ref="L1815:M1815" si="3872">MIN(N1815,P1815,R1815,T1815,V1815,X1815,Z1815,AB1815,AD1815)</f>
        <v>6.3</v>
      </c>
      <c r="M1815" s="38">
        <f t="shared" si="3872"/>
        <v>7</v>
      </c>
      <c r="N1815" s="38">
        <f t="shared" si="3839"/>
        <v>6.3</v>
      </c>
      <c r="O1815" s="38">
        <f t="shared" si="3840"/>
        <v>7</v>
      </c>
      <c r="P1815" s="39"/>
      <c r="Q1815" s="39"/>
      <c r="R1815" s="39"/>
      <c r="S1815" s="39"/>
      <c r="T1815" s="39"/>
      <c r="U1815" s="39"/>
      <c r="V1815" s="39"/>
      <c r="W1815" s="39"/>
      <c r="X1815" s="39"/>
      <c r="Y1815" s="39"/>
      <c r="Z1815" s="39"/>
      <c r="AA1815" s="39"/>
      <c r="AB1815" s="39"/>
      <c r="AC1815" s="39"/>
      <c r="AD1815" s="40"/>
      <c r="AE1815" s="40"/>
      <c r="AF1815" s="41">
        <f t="shared" si="3843"/>
        <v>0</v>
      </c>
      <c r="AG1815" s="42"/>
    </row>
    <row r="1816" spans="1:33" ht="13.8">
      <c r="A1816" s="30" t="s">
        <v>6734</v>
      </c>
      <c r="B1816" s="30" t="s">
        <v>6735</v>
      </c>
      <c r="C1816" s="43"/>
      <c r="D1816" s="44"/>
      <c r="E1816" s="44"/>
      <c r="F1816" s="35">
        <f t="shared" si="3825"/>
        <v>0</v>
      </c>
      <c r="G1816" s="35">
        <f t="shared" si="3826"/>
        <v>0</v>
      </c>
      <c r="H1816" s="35">
        <f t="shared" si="3810"/>
        <v>0</v>
      </c>
      <c r="I1816" s="21">
        <f t="shared" si="3846"/>
        <v>18</v>
      </c>
      <c r="J1816" s="37">
        <f t="shared" ref="J1816:K1816" si="3873">MAX(N1816,P1816,R1816,T1816,V1816,X1816,Z1816,AB1816,AD1816)</f>
        <v>6.3</v>
      </c>
      <c r="K1816" s="37">
        <f t="shared" si="3873"/>
        <v>7</v>
      </c>
      <c r="L1816" s="38">
        <f t="shared" ref="L1816:M1816" si="3874">MIN(N1816,P1816,R1816,T1816,V1816,X1816,Z1816,AB1816,AD1816)</f>
        <v>6.3</v>
      </c>
      <c r="M1816" s="38">
        <f t="shared" si="3874"/>
        <v>7</v>
      </c>
      <c r="N1816" s="38">
        <f t="shared" si="3839"/>
        <v>6.3</v>
      </c>
      <c r="O1816" s="38">
        <f t="shared" si="3840"/>
        <v>7</v>
      </c>
      <c r="P1816" s="39"/>
      <c r="Q1816" s="39"/>
      <c r="R1816" s="39"/>
      <c r="S1816" s="39"/>
      <c r="T1816" s="39"/>
      <c r="U1816" s="39"/>
      <c r="V1816" s="39"/>
      <c r="W1816" s="39"/>
      <c r="X1816" s="39"/>
      <c r="Y1816" s="39"/>
      <c r="Z1816" s="39"/>
      <c r="AA1816" s="39"/>
      <c r="AB1816" s="39"/>
      <c r="AC1816" s="39"/>
      <c r="AD1816" s="40"/>
      <c r="AE1816" s="40"/>
      <c r="AF1816" s="41">
        <f t="shared" si="3843"/>
        <v>0</v>
      </c>
      <c r="AG1816" s="42"/>
    </row>
    <row r="1817" spans="1:33" ht="13.8">
      <c r="A1817" s="30" t="s">
        <v>6736</v>
      </c>
      <c r="B1817" s="30" t="s">
        <v>6737</v>
      </c>
      <c r="C1817" s="43"/>
      <c r="D1817" s="44"/>
      <c r="E1817" s="44"/>
      <c r="F1817" s="35">
        <f t="shared" si="3825"/>
        <v>0</v>
      </c>
      <c r="G1817" s="35">
        <f t="shared" si="3826"/>
        <v>0</v>
      </c>
      <c r="H1817" s="35">
        <f t="shared" si="3810"/>
        <v>0</v>
      </c>
      <c r="I1817" s="21">
        <f t="shared" si="3846"/>
        <v>18</v>
      </c>
      <c r="J1817" s="37">
        <f t="shared" ref="J1817:K1817" si="3875">MAX(N1817,P1817,R1817,T1817,V1817,X1817,Z1817,AB1817,AD1817)</f>
        <v>12.6</v>
      </c>
      <c r="K1817" s="37">
        <f t="shared" si="3875"/>
        <v>15</v>
      </c>
      <c r="L1817" s="38">
        <f t="shared" ref="L1817:M1817" si="3876">MIN(N1817,P1817,R1817,T1817,V1817,X1817,Z1817,AB1817,AD1817)</f>
        <v>12.6</v>
      </c>
      <c r="M1817" s="38">
        <f t="shared" si="3876"/>
        <v>15</v>
      </c>
      <c r="N1817" s="38">
        <f t="shared" si="3839"/>
        <v>12.6</v>
      </c>
      <c r="O1817" s="38">
        <f t="shared" si="3840"/>
        <v>15</v>
      </c>
      <c r="P1817" s="39"/>
      <c r="Q1817" s="39"/>
      <c r="R1817" s="39"/>
      <c r="S1817" s="39"/>
      <c r="T1817" s="39"/>
      <c r="U1817" s="39"/>
      <c r="V1817" s="39"/>
      <c r="W1817" s="39"/>
      <c r="X1817" s="39"/>
      <c r="Y1817" s="39"/>
      <c r="Z1817" s="39"/>
      <c r="AA1817" s="39"/>
      <c r="AB1817" s="39"/>
      <c r="AC1817" s="39"/>
      <c r="AD1817" s="40"/>
      <c r="AE1817" s="40"/>
      <c r="AF1817" s="41">
        <f t="shared" si="3843"/>
        <v>0</v>
      </c>
      <c r="AG1817" s="42"/>
    </row>
    <row r="1818" spans="1:33" ht="13.8">
      <c r="A1818" s="30" t="s">
        <v>6738</v>
      </c>
      <c r="B1818" s="30" t="s">
        <v>6739</v>
      </c>
      <c r="C1818" s="43"/>
      <c r="D1818" s="44"/>
      <c r="E1818" s="44"/>
      <c r="F1818" s="35">
        <f t="shared" si="3825"/>
        <v>0</v>
      </c>
      <c r="G1818" s="35">
        <f t="shared" si="3826"/>
        <v>0</v>
      </c>
      <c r="H1818" s="35">
        <f t="shared" si="3810"/>
        <v>0</v>
      </c>
      <c r="I1818" s="21">
        <f t="shared" si="3846"/>
        <v>18</v>
      </c>
      <c r="J1818" s="37">
        <f t="shared" ref="J1818:K1818" si="3877">MAX(N1818,P1818,R1818,T1818,V1818,X1818,Z1818,AB1818,AD1818)</f>
        <v>6.3</v>
      </c>
      <c r="K1818" s="37">
        <f t="shared" si="3877"/>
        <v>7</v>
      </c>
      <c r="L1818" s="38">
        <f t="shared" ref="L1818:M1818" si="3878">MIN(N1818,P1818,R1818,T1818,V1818,X1818,Z1818,AB1818,AD1818)</f>
        <v>6.3</v>
      </c>
      <c r="M1818" s="38">
        <f t="shared" si="3878"/>
        <v>7</v>
      </c>
      <c r="N1818" s="38">
        <f t="shared" si="3839"/>
        <v>6.3</v>
      </c>
      <c r="O1818" s="38">
        <f t="shared" si="3840"/>
        <v>7</v>
      </c>
      <c r="P1818" s="39"/>
      <c r="Q1818" s="39"/>
      <c r="R1818" s="39"/>
      <c r="S1818" s="39"/>
      <c r="T1818" s="39"/>
      <c r="U1818" s="39"/>
      <c r="V1818" s="39"/>
      <c r="W1818" s="39"/>
      <c r="X1818" s="39"/>
      <c r="Y1818" s="39"/>
      <c r="Z1818" s="39"/>
      <c r="AA1818" s="39"/>
      <c r="AB1818" s="39"/>
      <c r="AC1818" s="39"/>
      <c r="AD1818" s="40"/>
      <c r="AE1818" s="40"/>
      <c r="AF1818" s="41">
        <f t="shared" si="3843"/>
        <v>0</v>
      </c>
      <c r="AG1818" s="42"/>
    </row>
    <row r="1819" spans="1:33" ht="13.8">
      <c r="A1819" s="30" t="s">
        <v>2627</v>
      </c>
      <c r="B1819" s="30" t="s">
        <v>2628</v>
      </c>
      <c r="C1819" s="43"/>
      <c r="D1819" s="44"/>
      <c r="E1819" s="44"/>
      <c r="F1819" s="35">
        <f t="shared" si="3825"/>
        <v>0</v>
      </c>
      <c r="G1819" s="35">
        <f t="shared" si="3826"/>
        <v>0</v>
      </c>
      <c r="H1819" s="35">
        <f t="shared" si="3810"/>
        <v>0</v>
      </c>
      <c r="I1819" s="17">
        <v>18</v>
      </c>
      <c r="J1819" s="37">
        <f t="shared" ref="J1819:K1819" si="3879">MAX(N1819,P1819,R1819,T1819,V1819,X1819,Z1819,AB1819,AD1819)</f>
        <v>734</v>
      </c>
      <c r="K1819" s="37">
        <f t="shared" si="3879"/>
        <v>923</v>
      </c>
      <c r="L1819" s="38">
        <f t="shared" ref="L1819:M1819" si="3880">MIN(N1819,P1819,R1819,T1819,V1819,X1819,Z1819,AB1819,AD1819)</f>
        <v>721</v>
      </c>
      <c r="M1819" s="38">
        <f t="shared" si="3880"/>
        <v>867</v>
      </c>
      <c r="N1819" s="38">
        <f t="shared" si="3839"/>
        <v>721</v>
      </c>
      <c r="O1819" s="38">
        <f t="shared" si="3840"/>
        <v>923</v>
      </c>
      <c r="P1819" s="39"/>
      <c r="Q1819" s="39"/>
      <c r="R1819" s="39"/>
      <c r="S1819" s="39"/>
      <c r="T1819" s="39">
        <f>VLOOKUP(A1819,Magnus,9,FALSE)</f>
        <v>734</v>
      </c>
      <c r="U1819" s="39">
        <f>VLOOKUP(A1819,Magnus,11,FALSE)</f>
        <v>867</v>
      </c>
      <c r="V1819" s="39"/>
      <c r="W1819" s="39"/>
      <c r="X1819" s="39">
        <f>VLOOKUP(A1819,Zeal,9,FALSE)</f>
        <v>734</v>
      </c>
      <c r="Y1819" s="39">
        <f>VLOOKUP(A1819,Zeal,11,FALSE)</f>
        <v>867</v>
      </c>
      <c r="Z1819" s="39"/>
      <c r="AA1819" s="39"/>
      <c r="AB1819" s="39"/>
      <c r="AC1819" s="39"/>
      <c r="AD1819" s="40"/>
      <c r="AE1819" s="40"/>
      <c r="AF1819" s="41">
        <f t="shared" si="3843"/>
        <v>0</v>
      </c>
      <c r="AG1819" s="42"/>
    </row>
    <row r="1820" spans="1:33" ht="13.8">
      <c r="A1820" s="30" t="s">
        <v>3780</v>
      </c>
      <c r="B1820" s="30" t="s">
        <v>3781</v>
      </c>
      <c r="C1820" s="43"/>
      <c r="D1820" s="44"/>
      <c r="E1820" s="44"/>
      <c r="F1820" s="35">
        <f t="shared" si="3825"/>
        <v>0</v>
      </c>
      <c r="G1820" s="35">
        <f t="shared" si="3826"/>
        <v>0</v>
      </c>
      <c r="H1820" s="35">
        <f t="shared" si="3810"/>
        <v>0</v>
      </c>
      <c r="I1820" s="17">
        <v>18</v>
      </c>
      <c r="J1820" s="37">
        <f t="shared" ref="J1820:K1820" si="3881">MAX(N1820,P1820,R1820,T1820,V1820,X1820,Z1820,AB1820,AD1820)</f>
        <v>1448.54</v>
      </c>
      <c r="K1820" s="37">
        <f t="shared" si="3881"/>
        <v>1709</v>
      </c>
      <c r="L1820" s="38">
        <f t="shared" ref="L1820:M1820" si="3882">MIN(N1820,P1820,R1820,T1820,V1820,X1820,Z1820,AB1820,AD1820)</f>
        <v>720</v>
      </c>
      <c r="M1820" s="38">
        <f t="shared" si="3882"/>
        <v>850</v>
      </c>
      <c r="N1820" s="38">
        <f t="shared" si="3839"/>
        <v>1448.54</v>
      </c>
      <c r="O1820" s="38">
        <f t="shared" si="3840"/>
        <v>1709</v>
      </c>
      <c r="P1820" s="39"/>
      <c r="Q1820" s="39"/>
      <c r="R1820" s="39"/>
      <c r="S1820" s="39"/>
      <c r="T1820" s="39"/>
      <c r="U1820" s="39"/>
      <c r="V1820" s="39"/>
      <c r="W1820" s="39"/>
      <c r="X1820" s="39">
        <f>VLOOKUP(A1820,Zeal,9,FALSE)</f>
        <v>720</v>
      </c>
      <c r="Y1820" s="39">
        <f>VLOOKUP(A1820,Zeal,11,FALSE)</f>
        <v>850</v>
      </c>
      <c r="Z1820" s="39"/>
      <c r="AA1820" s="39"/>
      <c r="AB1820" s="39"/>
      <c r="AC1820" s="39"/>
      <c r="AD1820" s="40"/>
      <c r="AE1820" s="40"/>
      <c r="AF1820" s="41">
        <f t="shared" si="3843"/>
        <v>0</v>
      </c>
      <c r="AG1820" s="42"/>
    </row>
    <row r="1821" spans="1:33" ht="13.8">
      <c r="A1821" s="30" t="s">
        <v>6740</v>
      </c>
      <c r="B1821" s="30" t="s">
        <v>6741</v>
      </c>
      <c r="C1821" s="43"/>
      <c r="D1821" s="44"/>
      <c r="E1821" s="44"/>
      <c r="F1821" s="35">
        <f t="shared" si="3825"/>
        <v>0</v>
      </c>
      <c r="G1821" s="35">
        <f t="shared" si="3826"/>
        <v>0</v>
      </c>
      <c r="H1821" s="35">
        <f t="shared" si="3810"/>
        <v>0</v>
      </c>
      <c r="I1821" s="21">
        <f>VLOOKUP(A1821,Old_Inventory,9,FALSE)</f>
        <v>18</v>
      </c>
      <c r="J1821" s="37">
        <f t="shared" ref="J1821:K1821" si="3883">MAX(N1821,P1821,R1821,T1821,V1821,X1821,Z1821,AB1821,AD1821)</f>
        <v>736.87</v>
      </c>
      <c r="K1821" s="37">
        <f t="shared" si="3883"/>
        <v>870</v>
      </c>
      <c r="L1821" s="38">
        <f t="shared" ref="L1821:M1821" si="3884">MIN(N1821,P1821,R1821,T1821,V1821,X1821,Z1821,AB1821,AD1821)</f>
        <v>736.87</v>
      </c>
      <c r="M1821" s="38">
        <f t="shared" si="3884"/>
        <v>870</v>
      </c>
      <c r="N1821" s="38">
        <f t="shared" si="3839"/>
        <v>736.87</v>
      </c>
      <c r="O1821" s="38">
        <f t="shared" si="3840"/>
        <v>870</v>
      </c>
      <c r="P1821" s="39"/>
      <c r="Q1821" s="39"/>
      <c r="R1821" s="39"/>
      <c r="S1821" s="39"/>
      <c r="T1821" s="39"/>
      <c r="U1821" s="39"/>
      <c r="V1821" s="39"/>
      <c r="W1821" s="39"/>
      <c r="X1821" s="39"/>
      <c r="Y1821" s="39"/>
      <c r="Z1821" s="39"/>
      <c r="AA1821" s="39"/>
      <c r="AB1821" s="39"/>
      <c r="AC1821" s="39"/>
      <c r="AD1821" s="40"/>
      <c r="AE1821" s="40"/>
      <c r="AF1821" s="41">
        <f t="shared" si="3843"/>
        <v>0</v>
      </c>
      <c r="AG1821" s="42"/>
    </row>
    <row r="1822" spans="1:33" ht="13.8">
      <c r="A1822" s="30" t="s">
        <v>6742</v>
      </c>
      <c r="B1822" s="30" t="s">
        <v>6743</v>
      </c>
      <c r="C1822" s="43"/>
      <c r="D1822" s="44"/>
      <c r="E1822" s="44"/>
      <c r="F1822" s="35">
        <f t="shared" si="3825"/>
        <v>0</v>
      </c>
      <c r="G1822" s="35">
        <f t="shared" si="3826"/>
        <v>0</v>
      </c>
      <c r="H1822" s="35">
        <f t="shared" si="3810"/>
        <v>0</v>
      </c>
      <c r="I1822" s="21">
        <f>VLOOKUP(A1822,Old_Inventory,9,FALSE)</f>
        <v>18</v>
      </c>
      <c r="J1822" s="37">
        <f t="shared" ref="J1822:K1822" si="3885">MAX(N1822,P1822,R1822,T1822,V1822,X1822,Z1822,AB1822,AD1822)</f>
        <v>717.97</v>
      </c>
      <c r="K1822" s="37">
        <f t="shared" si="3885"/>
        <v>847</v>
      </c>
      <c r="L1822" s="38">
        <f t="shared" ref="L1822:M1822" si="3886">MIN(N1822,P1822,R1822,T1822,V1822,X1822,Z1822,AB1822,AD1822)</f>
        <v>717.97</v>
      </c>
      <c r="M1822" s="38">
        <f t="shared" si="3886"/>
        <v>847</v>
      </c>
      <c r="N1822" s="38">
        <f t="shared" si="3839"/>
        <v>717.97</v>
      </c>
      <c r="O1822" s="38">
        <f t="shared" si="3840"/>
        <v>847</v>
      </c>
      <c r="P1822" s="39"/>
      <c r="Q1822" s="39"/>
      <c r="R1822" s="39"/>
      <c r="S1822" s="39"/>
      <c r="T1822" s="39"/>
      <c r="U1822" s="39"/>
      <c r="V1822" s="39"/>
      <c r="W1822" s="39"/>
      <c r="X1822" s="39"/>
      <c r="Y1822" s="39"/>
      <c r="Z1822" s="39"/>
      <c r="AA1822" s="39"/>
      <c r="AB1822" s="39"/>
      <c r="AC1822" s="39"/>
      <c r="AD1822" s="40"/>
      <c r="AE1822" s="40"/>
      <c r="AF1822" s="41">
        <f t="shared" si="3843"/>
        <v>0</v>
      </c>
      <c r="AG1822" s="42"/>
    </row>
    <row r="1823" spans="1:33" ht="13.8">
      <c r="A1823" s="30" t="s">
        <v>2277</v>
      </c>
      <c r="B1823" s="30" t="s">
        <v>6744</v>
      </c>
      <c r="C1823" s="43"/>
      <c r="D1823" s="44"/>
      <c r="E1823" s="44"/>
      <c r="F1823" s="35">
        <f t="shared" si="3825"/>
        <v>0</v>
      </c>
      <c r="G1823" s="35">
        <f t="shared" si="3826"/>
        <v>0</v>
      </c>
      <c r="H1823" s="35">
        <f t="shared" si="3810"/>
        <v>0</v>
      </c>
      <c r="I1823" s="17">
        <v>18</v>
      </c>
      <c r="J1823" s="37">
        <f t="shared" ref="J1823:K1823" si="3887">MAX(N1823,P1823,R1823,T1823,V1823,X1823,Z1823,AB1823,AD1823)</f>
        <v>3052</v>
      </c>
      <c r="K1823" s="37">
        <f t="shared" si="3887"/>
        <v>3602</v>
      </c>
      <c r="L1823" s="38">
        <f t="shared" ref="L1823:M1823" si="3888">MIN(N1823,P1823,R1823,T1823,V1823,X1823,Z1823,AB1823,AD1823)</f>
        <v>3052</v>
      </c>
      <c r="M1823" s="38">
        <f t="shared" si="3888"/>
        <v>3602</v>
      </c>
      <c r="N1823" s="38">
        <f t="shared" si="3839"/>
        <v>3052</v>
      </c>
      <c r="O1823" s="38">
        <f t="shared" si="3840"/>
        <v>3602</v>
      </c>
      <c r="P1823" s="39"/>
      <c r="Q1823" s="39"/>
      <c r="R1823" s="39" t="str">
        <f>VLOOKUP(A1823,Primus,9,FALSE)</f>
        <v>₹3053.00</v>
      </c>
      <c r="S1823" s="39" t="str">
        <f>VLOOKUP(A1823,Primus,11,FALSE)</f>
        <v>₹3603.00</v>
      </c>
      <c r="T1823" s="39"/>
      <c r="U1823" s="39"/>
      <c r="V1823" s="39"/>
      <c r="W1823" s="39"/>
      <c r="X1823" s="39"/>
      <c r="Y1823" s="39"/>
      <c r="Z1823" s="39"/>
      <c r="AA1823" s="39"/>
      <c r="AB1823" s="39"/>
      <c r="AC1823" s="39"/>
      <c r="AD1823" s="40"/>
      <c r="AE1823" s="40"/>
      <c r="AF1823" s="41">
        <f t="shared" si="3843"/>
        <v>0</v>
      </c>
      <c r="AG1823" s="42"/>
    </row>
    <row r="1824" spans="1:33" ht="27.6">
      <c r="A1824" s="30" t="s">
        <v>6745</v>
      </c>
      <c r="B1824" s="30" t="s">
        <v>6746</v>
      </c>
      <c r="C1824" s="43"/>
      <c r="D1824" s="44"/>
      <c r="E1824" s="44"/>
      <c r="F1824" s="35">
        <f t="shared" si="3825"/>
        <v>0</v>
      </c>
      <c r="G1824" s="35">
        <f t="shared" si="3826"/>
        <v>0</v>
      </c>
      <c r="H1824" s="35">
        <f t="shared" si="3810"/>
        <v>0</v>
      </c>
      <c r="I1824" s="21">
        <f>VLOOKUP(A1824,Old_Inventory,9,FALSE)</f>
        <v>18</v>
      </c>
      <c r="J1824" s="37">
        <f t="shared" ref="J1824:K1824" si="3889">MAX(N1824,P1824,R1824,T1824,V1824,X1824,Z1824,AB1824,AD1824)</f>
        <v>2695.54</v>
      </c>
      <c r="K1824" s="37">
        <f t="shared" si="3889"/>
        <v>3181</v>
      </c>
      <c r="L1824" s="38">
        <f t="shared" ref="L1824:M1824" si="3890">MIN(N1824,P1824,R1824,T1824,V1824,X1824,Z1824,AB1824,AD1824)</f>
        <v>2695.54</v>
      </c>
      <c r="M1824" s="38">
        <f t="shared" si="3890"/>
        <v>3181</v>
      </c>
      <c r="N1824" s="38">
        <f t="shared" si="3839"/>
        <v>2695.54</v>
      </c>
      <c r="O1824" s="38">
        <f t="shared" si="3840"/>
        <v>3181</v>
      </c>
      <c r="P1824" s="39"/>
      <c r="Q1824" s="39"/>
      <c r="R1824" s="39"/>
      <c r="S1824" s="39"/>
      <c r="T1824" s="39"/>
      <c r="U1824" s="39"/>
      <c r="V1824" s="39"/>
      <c r="W1824" s="39"/>
      <c r="X1824" s="39"/>
      <c r="Y1824" s="39"/>
      <c r="Z1824" s="39"/>
      <c r="AA1824" s="39"/>
      <c r="AB1824" s="39"/>
      <c r="AC1824" s="39"/>
      <c r="AD1824" s="40"/>
      <c r="AE1824" s="40"/>
      <c r="AF1824" s="41">
        <f t="shared" si="3843"/>
        <v>0</v>
      </c>
      <c r="AG1824" s="42"/>
    </row>
    <row r="1825" spans="1:33" ht="13.8">
      <c r="A1825" s="30" t="s">
        <v>105</v>
      </c>
      <c r="B1825" s="30" t="s">
        <v>1061</v>
      </c>
      <c r="C1825" s="43"/>
      <c r="D1825" s="44">
        <v>1</v>
      </c>
      <c r="E1825" s="44">
        <v>2</v>
      </c>
      <c r="F1825" s="35">
        <f t="shared" si="3825"/>
        <v>5</v>
      </c>
      <c r="G1825" s="35">
        <f t="shared" si="3826"/>
        <v>6</v>
      </c>
      <c r="H1825" s="35">
        <f t="shared" si="3810"/>
        <v>1</v>
      </c>
      <c r="I1825" s="17">
        <v>18</v>
      </c>
      <c r="J1825" s="37">
        <f t="shared" ref="J1825:K1825" si="3891">MAX(N1825,P1825,R1825,T1825,V1825,X1825,Z1825,AB1825,AD1825)</f>
        <v>2431.0300000000002</v>
      </c>
      <c r="K1825" s="37">
        <f t="shared" si="3891"/>
        <v>2869</v>
      </c>
      <c r="L1825" s="38">
        <f t="shared" ref="L1825:M1825" si="3892">MIN(N1825,P1825,R1825,T1825,V1825,X1825,Z1825,AB1825,AD1825)</f>
        <v>2431.0300000000002</v>
      </c>
      <c r="M1825" s="38">
        <f t="shared" si="3892"/>
        <v>2869</v>
      </c>
      <c r="N1825" s="38">
        <f t="shared" si="3839"/>
        <v>2431.0300000000002</v>
      </c>
      <c r="O1825" s="38">
        <f t="shared" si="3840"/>
        <v>2869</v>
      </c>
      <c r="P1825" s="39"/>
      <c r="Q1825" s="39"/>
      <c r="R1825" s="39" t="str">
        <f>VLOOKUP(A1825,Primus,9,FALSE)</f>
        <v>₹2055.00</v>
      </c>
      <c r="S1825" s="39" t="str">
        <f>VLOOKUP(A1825,Primus,11,FALSE)</f>
        <v>₹2425.00</v>
      </c>
      <c r="T1825" s="39"/>
      <c r="U1825" s="39"/>
      <c r="V1825" s="39"/>
      <c r="W1825" s="39"/>
      <c r="X1825" s="39"/>
      <c r="Y1825" s="39"/>
      <c r="Z1825" s="39"/>
      <c r="AA1825" s="39"/>
      <c r="AB1825" s="39"/>
      <c r="AC1825" s="39"/>
      <c r="AD1825" s="40"/>
      <c r="AE1825" s="40"/>
      <c r="AF1825" s="41">
        <f t="shared" si="3843"/>
        <v>0</v>
      </c>
      <c r="AG1825" s="42">
        <v>1</v>
      </c>
    </row>
    <row r="1826" spans="1:33" ht="13.8">
      <c r="A1826" s="30" t="s">
        <v>108</v>
      </c>
      <c r="B1826" s="30" t="s">
        <v>1062</v>
      </c>
      <c r="C1826" s="43"/>
      <c r="D1826" s="44">
        <v>1</v>
      </c>
      <c r="E1826" s="44">
        <v>2</v>
      </c>
      <c r="F1826" s="35">
        <f t="shared" si="3825"/>
        <v>5</v>
      </c>
      <c r="G1826" s="35">
        <f t="shared" si="3826"/>
        <v>6</v>
      </c>
      <c r="H1826" s="35">
        <f t="shared" si="3810"/>
        <v>1</v>
      </c>
      <c r="I1826" s="17">
        <v>18</v>
      </c>
      <c r="J1826" s="37">
        <f t="shared" ref="J1826:K1826" si="3893">MAX(N1826,P1826,R1826,T1826,V1826,X1826,Z1826,AB1826,AD1826)</f>
        <v>573.12</v>
      </c>
      <c r="K1826" s="37">
        <f t="shared" si="3893"/>
        <v>676</v>
      </c>
      <c r="L1826" s="38">
        <f t="shared" ref="L1826:M1826" si="3894">MIN(N1826,P1826,R1826,T1826,V1826,X1826,Z1826,AB1826,AD1826)</f>
        <v>539</v>
      </c>
      <c r="M1826" s="38">
        <f t="shared" si="3894"/>
        <v>637</v>
      </c>
      <c r="N1826" s="38">
        <f t="shared" si="3839"/>
        <v>573.12</v>
      </c>
      <c r="O1826" s="38">
        <f t="shared" si="3840"/>
        <v>676</v>
      </c>
      <c r="P1826" s="39"/>
      <c r="Q1826" s="39"/>
      <c r="R1826" s="39">
        <f>VLOOKUP(A1826,Primus,9,FALSE)</f>
        <v>539</v>
      </c>
      <c r="S1826" s="39">
        <f>VLOOKUP(A1826,Primus,11,FALSE)</f>
        <v>637</v>
      </c>
      <c r="T1826" s="39"/>
      <c r="U1826" s="39"/>
      <c r="V1826" s="39"/>
      <c r="W1826" s="39"/>
      <c r="X1826" s="39"/>
      <c r="Y1826" s="39"/>
      <c r="Z1826" s="39"/>
      <c r="AA1826" s="39"/>
      <c r="AB1826" s="39"/>
      <c r="AC1826" s="39"/>
      <c r="AD1826" s="40"/>
      <c r="AE1826" s="40"/>
      <c r="AF1826" s="41">
        <f t="shared" si="3843"/>
        <v>0</v>
      </c>
      <c r="AG1826" s="42">
        <v>1</v>
      </c>
    </row>
    <row r="1827" spans="1:33" ht="13.8">
      <c r="A1827" s="30" t="s">
        <v>113</v>
      </c>
      <c r="B1827" s="30" t="s">
        <v>2287</v>
      </c>
      <c r="C1827" s="43"/>
      <c r="D1827" s="44">
        <v>2</v>
      </c>
      <c r="E1827" s="44">
        <v>2</v>
      </c>
      <c r="F1827" s="35">
        <f t="shared" si="3825"/>
        <v>10</v>
      </c>
      <c r="G1827" s="35">
        <f t="shared" si="3826"/>
        <v>11</v>
      </c>
      <c r="H1827" s="35">
        <f t="shared" si="3810"/>
        <v>1</v>
      </c>
      <c r="I1827" s="17">
        <v>18</v>
      </c>
      <c r="J1827" s="37">
        <f t="shared" ref="J1827:K1827" si="3895">MAX(N1827,P1827,R1827,T1827,V1827,X1827,Z1827,AB1827,AD1827)</f>
        <v>2771.12</v>
      </c>
      <c r="K1827" s="37">
        <f t="shared" si="3895"/>
        <v>3270</v>
      </c>
      <c r="L1827" s="38">
        <f t="shared" ref="L1827:M1827" si="3896">MIN(N1827,P1827,R1827,T1827,V1827,X1827,Z1827,AB1827,AD1827)</f>
        <v>2771.12</v>
      </c>
      <c r="M1827" s="38">
        <f t="shared" si="3896"/>
        <v>3270</v>
      </c>
      <c r="N1827" s="38">
        <f t="shared" si="3839"/>
        <v>2771.12</v>
      </c>
      <c r="O1827" s="38">
        <f t="shared" si="3840"/>
        <v>3270</v>
      </c>
      <c r="P1827" s="39"/>
      <c r="Q1827" s="39"/>
      <c r="R1827" s="39" t="str">
        <f>VLOOKUP(A1827,Primus,9,FALSE)</f>
        <v>₹2286.00</v>
      </c>
      <c r="S1827" s="39" t="str">
        <f>VLOOKUP(A1827,Primus,11,FALSE)</f>
        <v>₹2698.00</v>
      </c>
      <c r="T1827" s="39"/>
      <c r="U1827" s="39"/>
      <c r="V1827" s="39"/>
      <c r="W1827" s="39"/>
      <c r="X1827" s="39"/>
      <c r="Y1827" s="39"/>
      <c r="Z1827" s="39"/>
      <c r="AA1827" s="39"/>
      <c r="AB1827" s="39"/>
      <c r="AC1827" s="39"/>
      <c r="AD1827" s="40"/>
      <c r="AE1827" s="40"/>
      <c r="AF1827" s="41">
        <f t="shared" si="3843"/>
        <v>1</v>
      </c>
      <c r="AG1827" s="42">
        <v>1</v>
      </c>
    </row>
    <row r="1828" spans="1:33" ht="13.8">
      <c r="A1828" s="30" t="s">
        <v>2294</v>
      </c>
      <c r="B1828" s="30" t="s">
        <v>2295</v>
      </c>
      <c r="C1828" s="43"/>
      <c r="D1828" s="44"/>
      <c r="E1828" s="44"/>
      <c r="F1828" s="35">
        <f t="shared" si="3825"/>
        <v>0</v>
      </c>
      <c r="G1828" s="35">
        <f t="shared" si="3826"/>
        <v>0</v>
      </c>
      <c r="H1828" s="35">
        <f t="shared" si="3810"/>
        <v>0</v>
      </c>
      <c r="I1828" s="17">
        <v>18</v>
      </c>
      <c r="J1828" s="37">
        <f t="shared" ref="J1828:K1828" si="3897">MAX(N1828,P1828,R1828,T1828,V1828,X1828,Z1828,AB1828,AD1828)</f>
        <v>3530.81</v>
      </c>
      <c r="K1828" s="37">
        <f t="shared" si="3897"/>
        <v>4519</v>
      </c>
      <c r="L1828" s="38">
        <f t="shared" ref="L1828:M1828" si="3898">MIN(N1828,P1828,R1828,T1828,V1828,X1828,Z1828,AB1828,AD1828)</f>
        <v>3530.81</v>
      </c>
      <c r="M1828" s="38">
        <f t="shared" si="3898"/>
        <v>4519</v>
      </c>
      <c r="N1828" s="38">
        <f t="shared" si="3839"/>
        <v>3530.81</v>
      </c>
      <c r="O1828" s="38">
        <f t="shared" si="3840"/>
        <v>4519</v>
      </c>
      <c r="P1828" s="39"/>
      <c r="Q1828" s="39"/>
      <c r="R1828" s="39" t="str">
        <f>VLOOKUP(A1828,Primus,9,FALSE)</f>
        <v>₹3188.00</v>
      </c>
      <c r="S1828" s="39" t="str">
        <f>VLOOKUP(A1828,Primus,11,FALSE)</f>
        <v>₹3762.00</v>
      </c>
      <c r="T1828" s="39"/>
      <c r="U1828" s="39"/>
      <c r="V1828" s="39"/>
      <c r="W1828" s="39"/>
      <c r="X1828" s="39"/>
      <c r="Y1828" s="39"/>
      <c r="Z1828" s="39"/>
      <c r="AA1828" s="39"/>
      <c r="AB1828" s="39"/>
      <c r="AC1828" s="39"/>
      <c r="AD1828" s="40"/>
      <c r="AE1828" s="40"/>
      <c r="AF1828" s="41">
        <f t="shared" si="3843"/>
        <v>0</v>
      </c>
      <c r="AG1828" s="42"/>
    </row>
    <row r="1829" spans="1:33" ht="13.8">
      <c r="A1829" s="30" t="s">
        <v>6747</v>
      </c>
      <c r="B1829" s="30" t="s">
        <v>6748</v>
      </c>
      <c r="C1829" s="43"/>
      <c r="D1829" s="44"/>
      <c r="E1829" s="44"/>
      <c r="F1829" s="35">
        <f t="shared" si="3825"/>
        <v>0</v>
      </c>
      <c r="G1829" s="35">
        <f t="shared" si="3826"/>
        <v>0</v>
      </c>
      <c r="H1829" s="35">
        <f t="shared" si="3810"/>
        <v>0</v>
      </c>
      <c r="I1829" s="21">
        <f>VLOOKUP(A1829,Old_Inventory,9,FALSE)</f>
        <v>28</v>
      </c>
      <c r="J1829" s="37">
        <f t="shared" ref="J1829:K1829" si="3899">MAX(N1829,P1829,R1829,T1829,V1829,X1829,Z1829,AB1829,AD1829)</f>
        <v>602.35</v>
      </c>
      <c r="K1829" s="37">
        <f t="shared" si="3899"/>
        <v>771</v>
      </c>
      <c r="L1829" s="38">
        <f t="shared" ref="L1829:M1829" si="3900">MIN(N1829,P1829,R1829,T1829,V1829,X1829,Z1829,AB1829,AD1829)</f>
        <v>602.35</v>
      </c>
      <c r="M1829" s="38">
        <f t="shared" si="3900"/>
        <v>771</v>
      </c>
      <c r="N1829" s="38">
        <f t="shared" si="3839"/>
        <v>602.35</v>
      </c>
      <c r="O1829" s="38">
        <f t="shared" si="3840"/>
        <v>771</v>
      </c>
      <c r="P1829" s="39"/>
      <c r="Q1829" s="39"/>
      <c r="R1829" s="39"/>
      <c r="S1829" s="39"/>
      <c r="T1829" s="39"/>
      <c r="U1829" s="39"/>
      <c r="V1829" s="39"/>
      <c r="W1829" s="39"/>
      <c r="X1829" s="39"/>
      <c r="Y1829" s="39"/>
      <c r="Z1829" s="39"/>
      <c r="AA1829" s="39"/>
      <c r="AB1829" s="39"/>
      <c r="AC1829" s="39"/>
      <c r="AD1829" s="40"/>
      <c r="AE1829" s="40"/>
      <c r="AF1829" s="41">
        <f t="shared" si="3843"/>
        <v>0</v>
      </c>
      <c r="AG1829" s="42"/>
    </row>
    <row r="1830" spans="1:33" ht="13.8">
      <c r="A1830" s="30" t="s">
        <v>2968</v>
      </c>
      <c r="B1830" s="30" t="s">
        <v>2969</v>
      </c>
      <c r="C1830" s="43"/>
      <c r="D1830" s="44"/>
      <c r="E1830" s="44"/>
      <c r="F1830" s="35">
        <f t="shared" si="3825"/>
        <v>0</v>
      </c>
      <c r="G1830" s="35">
        <f t="shared" si="3826"/>
        <v>0</v>
      </c>
      <c r="H1830" s="35">
        <f t="shared" si="3810"/>
        <v>0</v>
      </c>
      <c r="I1830" s="17">
        <v>18</v>
      </c>
      <c r="J1830" s="37">
        <f t="shared" ref="J1830:K1830" si="3901">MAX(N1830,P1830,R1830,T1830,V1830,X1830,Z1830,AB1830,AD1830)</f>
        <v>964</v>
      </c>
      <c r="K1830" s="37">
        <f t="shared" si="3901"/>
        <v>1234</v>
      </c>
      <c r="L1830" s="38">
        <f t="shared" ref="L1830:M1830" si="3902">MIN(N1830,P1830,R1830,T1830,V1830,X1830,Z1830,AB1830,AD1830)</f>
        <v>964</v>
      </c>
      <c r="M1830" s="38">
        <f t="shared" si="3902"/>
        <v>1234</v>
      </c>
      <c r="N1830" s="38">
        <f t="shared" si="3839"/>
        <v>964</v>
      </c>
      <c r="O1830" s="38">
        <f t="shared" si="3840"/>
        <v>1234</v>
      </c>
      <c r="P1830" s="39"/>
      <c r="Q1830" s="39"/>
      <c r="R1830" s="39"/>
      <c r="S1830" s="39"/>
      <c r="T1830" s="39"/>
      <c r="U1830" s="39"/>
      <c r="V1830" s="39">
        <f>VLOOKUP(A1830,Reo_LI,9,FALSE)</f>
        <v>964</v>
      </c>
      <c r="W1830" s="39" t="str">
        <f>VLOOKUP(A1830,Reo_LI,11,FALSE)</f>
        <v>₹1138.00</v>
      </c>
      <c r="X1830" s="39">
        <f>VLOOKUP(A1830,Zeal,9,FALSE)</f>
        <v>964</v>
      </c>
      <c r="Y1830" s="39" t="str">
        <f>VLOOKUP(A1830,Zeal,11,FALSE)</f>
        <v>₹1138.00</v>
      </c>
      <c r="Z1830" s="39"/>
      <c r="AA1830" s="39"/>
      <c r="AB1830" s="39"/>
      <c r="AC1830" s="39"/>
      <c r="AD1830" s="40"/>
      <c r="AE1830" s="40"/>
      <c r="AF1830" s="41">
        <f t="shared" si="3843"/>
        <v>0</v>
      </c>
      <c r="AG1830" s="42"/>
    </row>
    <row r="1831" spans="1:33" ht="13.8">
      <c r="A1831" s="30" t="s">
        <v>2629</v>
      </c>
      <c r="B1831" s="30" t="s">
        <v>2630</v>
      </c>
      <c r="C1831" s="43"/>
      <c r="D1831" s="44"/>
      <c r="E1831" s="44"/>
      <c r="F1831" s="35">
        <f t="shared" si="3825"/>
        <v>0</v>
      </c>
      <c r="G1831" s="35">
        <f t="shared" si="3826"/>
        <v>0</v>
      </c>
      <c r="H1831" s="35">
        <f t="shared" si="3810"/>
        <v>0</v>
      </c>
      <c r="I1831" s="17">
        <v>18</v>
      </c>
      <c r="J1831" s="37">
        <f t="shared" ref="J1831:K1831" si="3903">MAX(N1831,P1831,R1831,T1831,V1831,X1831,Z1831,AB1831,AD1831)</f>
        <v>984</v>
      </c>
      <c r="K1831" s="37">
        <f t="shared" si="3903"/>
        <v>1259</v>
      </c>
      <c r="L1831" s="38">
        <f t="shared" ref="L1831:M1831" si="3904">MIN(N1831,P1831,R1831,T1831,V1831,X1831,Z1831,AB1831,AD1831)</f>
        <v>983</v>
      </c>
      <c r="M1831" s="38">
        <f t="shared" si="3904"/>
        <v>1259</v>
      </c>
      <c r="N1831" s="38">
        <f t="shared" si="3839"/>
        <v>983</v>
      </c>
      <c r="O1831" s="38">
        <f t="shared" si="3840"/>
        <v>1259</v>
      </c>
      <c r="P1831" s="39"/>
      <c r="Q1831" s="39"/>
      <c r="R1831" s="39"/>
      <c r="S1831" s="39"/>
      <c r="T1831" s="39">
        <f>VLOOKUP(A1831,Magnus,9,FALSE)</f>
        <v>984</v>
      </c>
      <c r="U1831" s="39" t="str">
        <f>VLOOKUP(A1831,Magnus,11,FALSE)</f>
        <v>₹1162.00</v>
      </c>
      <c r="V1831" s="39"/>
      <c r="W1831" s="39"/>
      <c r="X1831" s="39"/>
      <c r="Y1831" s="39"/>
      <c r="Z1831" s="39"/>
      <c r="AA1831" s="39"/>
      <c r="AB1831" s="39"/>
      <c r="AC1831" s="39"/>
      <c r="AD1831" s="40"/>
      <c r="AE1831" s="40"/>
      <c r="AF1831" s="41">
        <f t="shared" si="3843"/>
        <v>0</v>
      </c>
      <c r="AG1831" s="42"/>
    </row>
    <row r="1832" spans="1:33" ht="13.8">
      <c r="A1832" s="30" t="s">
        <v>6749</v>
      </c>
      <c r="B1832" s="30" t="s">
        <v>6750</v>
      </c>
      <c r="C1832" s="43"/>
      <c r="D1832" s="44"/>
      <c r="E1832" s="44"/>
      <c r="F1832" s="35">
        <f t="shared" si="3825"/>
        <v>0</v>
      </c>
      <c r="G1832" s="35">
        <f t="shared" si="3826"/>
        <v>0</v>
      </c>
      <c r="H1832" s="35">
        <f t="shared" si="3810"/>
        <v>0</v>
      </c>
      <c r="I1832" s="21">
        <f>VLOOKUP(A1832,Old_Inventory,9,FALSE)</f>
        <v>18</v>
      </c>
      <c r="J1832" s="37">
        <f t="shared" ref="J1832:K1832" si="3905">MAX(N1832,P1832,R1832,T1832,V1832,X1832,Z1832,AB1832,AD1832)</f>
        <v>1127.3399999999999</v>
      </c>
      <c r="K1832" s="37">
        <f t="shared" si="3905"/>
        <v>1330</v>
      </c>
      <c r="L1832" s="38">
        <f t="shared" ref="L1832:M1832" si="3906">MIN(N1832,P1832,R1832,T1832,V1832,X1832,Z1832,AB1832,AD1832)</f>
        <v>1127.3399999999999</v>
      </c>
      <c r="M1832" s="38">
        <f t="shared" si="3906"/>
        <v>1330</v>
      </c>
      <c r="N1832" s="38">
        <f t="shared" si="3839"/>
        <v>1127.3399999999999</v>
      </c>
      <c r="O1832" s="38">
        <f t="shared" si="3840"/>
        <v>1330</v>
      </c>
      <c r="P1832" s="39"/>
      <c r="Q1832" s="39"/>
      <c r="R1832" s="39"/>
      <c r="S1832" s="39"/>
      <c r="T1832" s="39"/>
      <c r="U1832" s="39"/>
      <c r="V1832" s="39"/>
      <c r="W1832" s="39"/>
      <c r="X1832" s="39"/>
      <c r="Y1832" s="39"/>
      <c r="Z1832" s="39"/>
      <c r="AA1832" s="39"/>
      <c r="AB1832" s="39"/>
      <c r="AC1832" s="39"/>
      <c r="AD1832" s="40"/>
      <c r="AE1832" s="40"/>
      <c r="AF1832" s="41">
        <f t="shared" si="3843"/>
        <v>0</v>
      </c>
      <c r="AG1832" s="42"/>
    </row>
    <row r="1833" spans="1:33" ht="13.8">
      <c r="A1833" s="30" t="s">
        <v>2634</v>
      </c>
      <c r="B1833" s="30" t="s">
        <v>6751</v>
      </c>
      <c r="C1833" s="43"/>
      <c r="D1833" s="44"/>
      <c r="E1833" s="44"/>
      <c r="F1833" s="35">
        <f t="shared" si="3825"/>
        <v>0</v>
      </c>
      <c r="G1833" s="35">
        <f t="shared" si="3826"/>
        <v>0</v>
      </c>
      <c r="H1833" s="35">
        <f t="shared" si="3810"/>
        <v>0</v>
      </c>
      <c r="I1833" s="17">
        <v>18</v>
      </c>
      <c r="J1833" s="37">
        <f t="shared" ref="J1833:K1833" si="3907">MAX(N1833,P1833,R1833,T1833,V1833,X1833,Z1833,AB1833,AD1833)</f>
        <v>918</v>
      </c>
      <c r="K1833" s="37">
        <f t="shared" si="3907"/>
        <v>1055</v>
      </c>
      <c r="L1833" s="38">
        <f t="shared" ref="L1833:M1833" si="3908">MIN(N1833,P1833,R1833,T1833,V1833,X1833,Z1833,AB1833,AD1833)</f>
        <v>894.32</v>
      </c>
      <c r="M1833" s="38">
        <f t="shared" si="3908"/>
        <v>1055</v>
      </c>
      <c r="N1833" s="38">
        <f t="shared" si="3839"/>
        <v>894.32</v>
      </c>
      <c r="O1833" s="38">
        <f t="shared" si="3840"/>
        <v>1055</v>
      </c>
      <c r="P1833" s="39"/>
      <c r="Q1833" s="39"/>
      <c r="R1833" s="39"/>
      <c r="S1833" s="39"/>
      <c r="T1833" s="39">
        <f>VLOOKUP(A1833,Magnus,9,FALSE)</f>
        <v>918</v>
      </c>
      <c r="U1833" s="39" t="str">
        <f>VLOOKUP(A1833,Magnus,11,FALSE)</f>
        <v>₹1084.00</v>
      </c>
      <c r="V1833" s="39"/>
      <c r="W1833" s="39"/>
      <c r="X1833" s="39"/>
      <c r="Y1833" s="39"/>
      <c r="Z1833" s="39"/>
      <c r="AA1833" s="39"/>
      <c r="AB1833" s="39"/>
      <c r="AC1833" s="39"/>
      <c r="AD1833" s="40"/>
      <c r="AE1833" s="40"/>
      <c r="AF1833" s="41">
        <f t="shared" si="3843"/>
        <v>0</v>
      </c>
      <c r="AG1833" s="42"/>
    </row>
    <row r="1834" spans="1:33" ht="13.8">
      <c r="A1834" s="30" t="s">
        <v>155</v>
      </c>
      <c r="B1834" s="30" t="s">
        <v>991</v>
      </c>
      <c r="C1834" s="43"/>
      <c r="D1834" s="44">
        <v>0</v>
      </c>
      <c r="E1834" s="44">
        <v>1</v>
      </c>
      <c r="F1834" s="35">
        <f t="shared" si="3825"/>
        <v>1</v>
      </c>
      <c r="G1834" s="35">
        <f t="shared" si="3826"/>
        <v>1</v>
      </c>
      <c r="H1834" s="35">
        <f t="shared" si="3810"/>
        <v>1</v>
      </c>
      <c r="I1834" s="17">
        <v>18</v>
      </c>
      <c r="J1834" s="37">
        <f t="shared" ref="J1834:K1834" si="3909">MAX(N1834,P1834,R1834,T1834,V1834,X1834,Z1834,AB1834,AD1834)</f>
        <v>909.94</v>
      </c>
      <c r="K1834" s="37">
        <f t="shared" si="3909"/>
        <v>1165</v>
      </c>
      <c r="L1834" s="38">
        <f t="shared" ref="L1834:M1834" si="3910">MIN(N1834,P1834,R1834,T1834,V1834,X1834,Z1834,AB1834,AD1834)</f>
        <v>900</v>
      </c>
      <c r="M1834" s="38">
        <f t="shared" si="3910"/>
        <v>1165</v>
      </c>
      <c r="N1834" s="38">
        <f t="shared" si="3839"/>
        <v>909.94</v>
      </c>
      <c r="O1834" s="38">
        <f t="shared" si="3840"/>
        <v>1165</v>
      </c>
      <c r="P1834" s="39"/>
      <c r="Q1834" s="39"/>
      <c r="R1834" s="39"/>
      <c r="S1834" s="39"/>
      <c r="T1834" s="39">
        <f>VLOOKUP(A1834,Magnus,9,FALSE)</f>
        <v>900</v>
      </c>
      <c r="U1834" s="39" t="str">
        <f>VLOOKUP(A1834,Magnus,11,FALSE)</f>
        <v>₹1062.00</v>
      </c>
      <c r="V1834" s="39"/>
      <c r="W1834" s="39"/>
      <c r="X1834" s="39"/>
      <c r="Y1834" s="39"/>
      <c r="Z1834" s="39"/>
      <c r="AA1834" s="39"/>
      <c r="AB1834" s="39"/>
      <c r="AC1834" s="39"/>
      <c r="AD1834" s="40"/>
      <c r="AE1834" s="40"/>
      <c r="AF1834" s="41">
        <f t="shared" si="3843"/>
        <v>-1</v>
      </c>
      <c r="AG1834" s="42"/>
    </row>
    <row r="1835" spans="1:33" ht="13.8">
      <c r="A1835" s="30" t="s">
        <v>2307</v>
      </c>
      <c r="B1835" s="30" t="s">
        <v>6752</v>
      </c>
      <c r="C1835" s="43"/>
      <c r="D1835" s="44"/>
      <c r="E1835" s="44"/>
      <c r="F1835" s="35">
        <f t="shared" si="3825"/>
        <v>0</v>
      </c>
      <c r="G1835" s="35">
        <f t="shared" si="3826"/>
        <v>0</v>
      </c>
      <c r="H1835" s="35">
        <f t="shared" si="3810"/>
        <v>0</v>
      </c>
      <c r="I1835" s="17">
        <v>18</v>
      </c>
      <c r="J1835" s="37">
        <f t="shared" ref="J1835:K1835" si="3911">MAX(N1835,P1835,R1835,T1835,V1835,X1835,Z1835,AB1835,AD1835)</f>
        <v>2158</v>
      </c>
      <c r="K1835" s="37">
        <f t="shared" si="3911"/>
        <v>2762</v>
      </c>
      <c r="L1835" s="38">
        <f t="shared" ref="L1835:M1835" si="3912">MIN(N1835,P1835,R1835,T1835,V1835,X1835,Z1835,AB1835,AD1835)</f>
        <v>2158</v>
      </c>
      <c r="M1835" s="38">
        <f t="shared" si="3912"/>
        <v>2762</v>
      </c>
      <c r="N1835" s="38">
        <f t="shared" si="3839"/>
        <v>2158</v>
      </c>
      <c r="O1835" s="38">
        <f t="shared" si="3840"/>
        <v>2762</v>
      </c>
      <c r="P1835" s="39"/>
      <c r="Q1835" s="39"/>
      <c r="R1835" s="39" t="str">
        <f>VLOOKUP(A1835,Primus,9,FALSE)</f>
        <v>₹2159.00</v>
      </c>
      <c r="S1835" s="39" t="str">
        <f>VLOOKUP(A1835,Primus,11,FALSE)</f>
        <v>₹2548.00</v>
      </c>
      <c r="T1835" s="39"/>
      <c r="U1835" s="39"/>
      <c r="V1835" s="39"/>
      <c r="W1835" s="39"/>
      <c r="X1835" s="39"/>
      <c r="Y1835" s="39"/>
      <c r="Z1835" s="39"/>
      <c r="AA1835" s="39"/>
      <c r="AB1835" s="39"/>
      <c r="AC1835" s="39"/>
      <c r="AD1835" s="40"/>
      <c r="AE1835" s="40"/>
      <c r="AF1835" s="41">
        <f t="shared" si="3843"/>
        <v>0</v>
      </c>
      <c r="AG1835" s="42"/>
    </row>
    <row r="1836" spans="1:33" ht="13.8">
      <c r="A1836" s="30" t="s">
        <v>6753</v>
      </c>
      <c r="B1836" s="30" t="s">
        <v>6754</v>
      </c>
      <c r="C1836" s="43"/>
      <c r="D1836" s="44"/>
      <c r="E1836" s="44"/>
      <c r="F1836" s="35">
        <f t="shared" si="3825"/>
        <v>0</v>
      </c>
      <c r="G1836" s="35">
        <f t="shared" si="3826"/>
        <v>0</v>
      </c>
      <c r="H1836" s="35">
        <f t="shared" si="3810"/>
        <v>0</v>
      </c>
      <c r="I1836" s="21">
        <f>VLOOKUP(A1836,Old_Inventory,9,FALSE)</f>
        <v>28</v>
      </c>
      <c r="J1836" s="37">
        <f t="shared" ref="J1836:K1836" si="3913">MAX(N1836,P1836,R1836,T1836,V1836,X1836,Z1836,AB1836,AD1836)</f>
        <v>121.75</v>
      </c>
      <c r="K1836" s="37">
        <f t="shared" si="3913"/>
        <v>156</v>
      </c>
      <c r="L1836" s="38">
        <f t="shared" ref="L1836:M1836" si="3914">MIN(N1836,P1836,R1836,T1836,V1836,X1836,Z1836,AB1836,AD1836)</f>
        <v>121.75</v>
      </c>
      <c r="M1836" s="38">
        <f t="shared" si="3914"/>
        <v>156</v>
      </c>
      <c r="N1836" s="38">
        <f t="shared" si="3839"/>
        <v>121.75</v>
      </c>
      <c r="O1836" s="38">
        <f t="shared" si="3840"/>
        <v>156</v>
      </c>
      <c r="P1836" s="39"/>
      <c r="Q1836" s="39"/>
      <c r="R1836" s="39"/>
      <c r="S1836" s="39"/>
      <c r="T1836" s="39"/>
      <c r="U1836" s="39"/>
      <c r="V1836" s="39"/>
      <c r="W1836" s="39"/>
      <c r="X1836" s="39"/>
      <c r="Y1836" s="39"/>
      <c r="Z1836" s="39"/>
      <c r="AA1836" s="39"/>
      <c r="AB1836" s="39"/>
      <c r="AC1836" s="39"/>
      <c r="AD1836" s="40"/>
      <c r="AE1836" s="40"/>
      <c r="AF1836" s="41">
        <f t="shared" si="3843"/>
        <v>0</v>
      </c>
      <c r="AG1836" s="42"/>
    </row>
    <row r="1837" spans="1:33" ht="13.8">
      <c r="A1837" s="30" t="s">
        <v>6755</v>
      </c>
      <c r="B1837" s="30" t="s">
        <v>6756</v>
      </c>
      <c r="C1837" s="43"/>
      <c r="D1837" s="44"/>
      <c r="E1837" s="44"/>
      <c r="F1837" s="35">
        <f t="shared" si="3825"/>
        <v>0</v>
      </c>
      <c r="G1837" s="35">
        <f t="shared" si="3826"/>
        <v>0</v>
      </c>
      <c r="H1837" s="35">
        <f t="shared" si="3810"/>
        <v>0</v>
      </c>
      <c r="I1837" s="21">
        <f>VLOOKUP(A1837,Old_Inventory,9,FALSE)</f>
        <v>28</v>
      </c>
      <c r="J1837" s="37">
        <f t="shared" ref="J1837:K1837" si="3915">MAX(N1837,P1837,R1837,T1837,V1837,X1837,Z1837,AB1837,AD1837)</f>
        <v>121.75</v>
      </c>
      <c r="K1837" s="37">
        <f t="shared" si="3915"/>
        <v>156</v>
      </c>
      <c r="L1837" s="38">
        <f t="shared" ref="L1837:M1837" si="3916">MIN(N1837,P1837,R1837,T1837,V1837,X1837,Z1837,AB1837,AD1837)</f>
        <v>121.75</v>
      </c>
      <c r="M1837" s="38">
        <f t="shared" si="3916"/>
        <v>156</v>
      </c>
      <c r="N1837" s="38">
        <f t="shared" si="3839"/>
        <v>121.75</v>
      </c>
      <c r="O1837" s="38">
        <f t="shared" si="3840"/>
        <v>156</v>
      </c>
      <c r="P1837" s="39"/>
      <c r="Q1837" s="39"/>
      <c r="R1837" s="39"/>
      <c r="S1837" s="39"/>
      <c r="T1837" s="39"/>
      <c r="U1837" s="39"/>
      <c r="V1837" s="39"/>
      <c r="W1837" s="39"/>
      <c r="X1837" s="39"/>
      <c r="Y1837" s="39"/>
      <c r="Z1837" s="39"/>
      <c r="AA1837" s="39"/>
      <c r="AB1837" s="39"/>
      <c r="AC1837" s="39"/>
      <c r="AD1837" s="40"/>
      <c r="AE1837" s="40"/>
      <c r="AF1837" s="41">
        <f t="shared" si="3843"/>
        <v>0</v>
      </c>
      <c r="AG1837" s="42"/>
    </row>
    <row r="1838" spans="1:33" ht="13.8">
      <c r="A1838" s="30" t="s">
        <v>6757</v>
      </c>
      <c r="B1838" s="30" t="s">
        <v>6758</v>
      </c>
      <c r="C1838" s="43"/>
      <c r="D1838" s="44"/>
      <c r="E1838" s="44"/>
      <c r="F1838" s="35">
        <f t="shared" si="3825"/>
        <v>0</v>
      </c>
      <c r="G1838" s="35">
        <f t="shared" si="3826"/>
        <v>0</v>
      </c>
      <c r="H1838" s="35">
        <f t="shared" si="3810"/>
        <v>0</v>
      </c>
      <c r="I1838" s="21">
        <f>VLOOKUP(A1838,Old_Inventory,9,FALSE)</f>
        <v>18</v>
      </c>
      <c r="J1838" s="37">
        <f t="shared" ref="J1838:K1838" si="3917">MAX(N1838,P1838,R1838,T1838,V1838,X1838,Z1838,AB1838,AD1838)</f>
        <v>37.79</v>
      </c>
      <c r="K1838" s="37">
        <f t="shared" si="3917"/>
        <v>45</v>
      </c>
      <c r="L1838" s="38">
        <f t="shared" ref="L1838:M1838" si="3918">MIN(N1838,P1838,R1838,T1838,V1838,X1838,Z1838,AB1838,AD1838)</f>
        <v>37.79</v>
      </c>
      <c r="M1838" s="38">
        <f t="shared" si="3918"/>
        <v>45</v>
      </c>
      <c r="N1838" s="38">
        <f t="shared" si="3839"/>
        <v>37.79</v>
      </c>
      <c r="O1838" s="38">
        <f t="shared" si="3840"/>
        <v>45</v>
      </c>
      <c r="P1838" s="39"/>
      <c r="Q1838" s="39"/>
      <c r="R1838" s="39"/>
      <c r="S1838" s="39"/>
      <c r="T1838" s="39"/>
      <c r="U1838" s="39"/>
      <c r="V1838" s="39"/>
      <c r="W1838" s="39"/>
      <c r="X1838" s="39"/>
      <c r="Y1838" s="39"/>
      <c r="Z1838" s="39"/>
      <c r="AA1838" s="39"/>
      <c r="AB1838" s="39"/>
      <c r="AC1838" s="39"/>
      <c r="AD1838" s="40"/>
      <c r="AE1838" s="40"/>
      <c r="AF1838" s="41">
        <f t="shared" si="3843"/>
        <v>0</v>
      </c>
      <c r="AG1838" s="42"/>
    </row>
    <row r="1839" spans="1:33" ht="13.8">
      <c r="A1839" s="30" t="s">
        <v>6759</v>
      </c>
      <c r="B1839" s="30" t="s">
        <v>6760</v>
      </c>
      <c r="C1839" s="43"/>
      <c r="D1839" s="44"/>
      <c r="E1839" s="44"/>
      <c r="F1839" s="35">
        <f t="shared" si="3825"/>
        <v>0</v>
      </c>
      <c r="G1839" s="35">
        <f t="shared" si="3826"/>
        <v>0</v>
      </c>
      <c r="H1839" s="35">
        <f t="shared" si="3810"/>
        <v>0</v>
      </c>
      <c r="I1839" s="21">
        <f>VLOOKUP(A1839,Old_Inventory,9,FALSE)</f>
        <v>18</v>
      </c>
      <c r="J1839" s="37">
        <f t="shared" ref="J1839:K1839" si="3919">MAX(N1839,P1839,R1839,T1839,V1839,X1839,Z1839,AB1839,AD1839)</f>
        <v>113.36</v>
      </c>
      <c r="K1839" s="37">
        <f t="shared" si="3919"/>
        <v>134</v>
      </c>
      <c r="L1839" s="38">
        <f t="shared" ref="L1839:M1839" si="3920">MIN(N1839,P1839,R1839,T1839,V1839,X1839,Z1839,AB1839,AD1839)</f>
        <v>113.36</v>
      </c>
      <c r="M1839" s="38">
        <f t="shared" si="3920"/>
        <v>134</v>
      </c>
      <c r="N1839" s="38">
        <f t="shared" si="3839"/>
        <v>113.36</v>
      </c>
      <c r="O1839" s="38">
        <f t="shared" si="3840"/>
        <v>134</v>
      </c>
      <c r="P1839" s="39"/>
      <c r="Q1839" s="39"/>
      <c r="R1839" s="39"/>
      <c r="S1839" s="39"/>
      <c r="T1839" s="39"/>
      <c r="U1839" s="39"/>
      <c r="V1839" s="39"/>
      <c r="W1839" s="39"/>
      <c r="X1839" s="39"/>
      <c r="Y1839" s="39"/>
      <c r="Z1839" s="39"/>
      <c r="AA1839" s="39"/>
      <c r="AB1839" s="39"/>
      <c r="AC1839" s="39"/>
      <c r="AD1839" s="40"/>
      <c r="AE1839" s="40"/>
      <c r="AF1839" s="41">
        <f t="shared" si="3843"/>
        <v>0</v>
      </c>
      <c r="AG1839" s="42"/>
    </row>
    <row r="1840" spans="1:33" ht="13.8">
      <c r="A1840" s="30" t="s">
        <v>6761</v>
      </c>
      <c r="B1840" s="30" t="s">
        <v>6762</v>
      </c>
      <c r="C1840" s="43"/>
      <c r="D1840" s="44"/>
      <c r="E1840" s="44"/>
      <c r="F1840" s="35">
        <f t="shared" si="3825"/>
        <v>0</v>
      </c>
      <c r="G1840" s="35">
        <f t="shared" si="3826"/>
        <v>0</v>
      </c>
      <c r="H1840" s="35">
        <f t="shared" si="3810"/>
        <v>0</v>
      </c>
      <c r="I1840" s="21">
        <f>VLOOKUP(A1840,Old_Inventory,9,FALSE)</f>
        <v>28</v>
      </c>
      <c r="J1840" s="37">
        <f t="shared" ref="J1840:K1840" si="3921">MAX(N1840,P1840,R1840,T1840,V1840,X1840,Z1840,AB1840,AD1840)</f>
        <v>384.48</v>
      </c>
      <c r="K1840" s="37">
        <f t="shared" si="3921"/>
        <v>492</v>
      </c>
      <c r="L1840" s="38">
        <f t="shared" ref="L1840:M1840" si="3922">MIN(N1840,P1840,R1840,T1840,V1840,X1840,Z1840,AB1840,AD1840)</f>
        <v>384.48</v>
      </c>
      <c r="M1840" s="38">
        <f t="shared" si="3922"/>
        <v>492</v>
      </c>
      <c r="N1840" s="38">
        <f t="shared" si="3839"/>
        <v>384.48</v>
      </c>
      <c r="O1840" s="38">
        <f t="shared" si="3840"/>
        <v>492</v>
      </c>
      <c r="P1840" s="39"/>
      <c r="Q1840" s="39"/>
      <c r="R1840" s="39"/>
      <c r="S1840" s="39"/>
      <c r="T1840" s="39"/>
      <c r="U1840" s="39"/>
      <c r="V1840" s="39"/>
      <c r="W1840" s="39"/>
      <c r="X1840" s="39"/>
      <c r="Y1840" s="39"/>
      <c r="Z1840" s="39"/>
      <c r="AA1840" s="39"/>
      <c r="AB1840" s="39"/>
      <c r="AC1840" s="39"/>
      <c r="AD1840" s="40"/>
      <c r="AE1840" s="40"/>
      <c r="AF1840" s="41">
        <f t="shared" si="3843"/>
        <v>0</v>
      </c>
      <c r="AG1840" s="42"/>
    </row>
    <row r="1841" spans="1:33" ht="13.8">
      <c r="A1841" s="30" t="s">
        <v>258</v>
      </c>
      <c r="B1841" s="30" t="s">
        <v>993</v>
      </c>
      <c r="C1841" s="43"/>
      <c r="D1841" s="44">
        <v>2</v>
      </c>
      <c r="E1841" s="44"/>
      <c r="F1841" s="35">
        <f t="shared" si="3825"/>
        <v>15</v>
      </c>
      <c r="G1841" s="35">
        <f t="shared" si="3826"/>
        <v>10</v>
      </c>
      <c r="H1841" s="35">
        <f t="shared" si="3810"/>
        <v>5</v>
      </c>
      <c r="I1841" s="17">
        <v>18</v>
      </c>
      <c r="J1841" s="37">
        <f t="shared" ref="J1841:K1841" si="3923">MAX(N1841,P1841,R1841,T1841,V1841,X1841,Z1841,AB1841,AD1841)</f>
        <v>70.489999999999995</v>
      </c>
      <c r="K1841" s="37">
        <f t="shared" si="3923"/>
        <v>90</v>
      </c>
      <c r="L1841" s="38">
        <f t="shared" ref="L1841:M1841" si="3924">MIN(N1841,P1841,R1841,T1841,V1841,X1841,Z1841,AB1841,AD1841)</f>
        <v>70</v>
      </c>
      <c r="M1841" s="38">
        <f t="shared" si="3924"/>
        <v>83</v>
      </c>
      <c r="N1841" s="38">
        <f t="shared" si="3839"/>
        <v>70.489999999999995</v>
      </c>
      <c r="O1841" s="38">
        <f t="shared" si="3840"/>
        <v>90</v>
      </c>
      <c r="P1841" s="39">
        <f>VLOOKUP(A1841,MagnusNeo,9,FALSE)</f>
        <v>70</v>
      </c>
      <c r="Q1841" s="39">
        <f>VLOOKUP(A1841,MagnusNeo,11,FALSE)</f>
        <v>83</v>
      </c>
      <c r="R1841" s="39">
        <f>VLOOKUP(A1841,Primus,9,FALSE)</f>
        <v>70</v>
      </c>
      <c r="S1841" s="39">
        <f>VLOOKUP(A1841,Primus,11,FALSE)</f>
        <v>83</v>
      </c>
      <c r="T1841" s="39">
        <f>VLOOKUP(A1841,Magnus,9,FALSE)</f>
        <v>70</v>
      </c>
      <c r="U1841" s="39">
        <f>VLOOKUP(A1841,Magnus,11,FALSE)</f>
        <v>83</v>
      </c>
      <c r="V1841" s="39"/>
      <c r="W1841" s="39"/>
      <c r="X1841" s="39">
        <f>VLOOKUP(A1841,Zeal,9,FALSE)</f>
        <v>70</v>
      </c>
      <c r="Y1841" s="39">
        <f>VLOOKUP(A1841,Zeal,11,FALSE)</f>
        <v>83</v>
      </c>
      <c r="Z1841" s="39"/>
      <c r="AA1841" s="39"/>
      <c r="AB1841" s="39">
        <f>VLOOKUP(A1841,Nexus,9,FALSE)</f>
        <v>70</v>
      </c>
      <c r="AC1841" s="39">
        <f>VLOOKUP(A1841,Nexus,11,FALSE)</f>
        <v>83</v>
      </c>
      <c r="AD1841" s="40"/>
      <c r="AE1841" s="40"/>
      <c r="AF1841" s="41">
        <f t="shared" si="3843"/>
        <v>-3</v>
      </c>
      <c r="AG1841" s="42"/>
    </row>
    <row r="1842" spans="1:33" ht="13.8">
      <c r="A1842" s="30" t="s">
        <v>302</v>
      </c>
      <c r="B1842" s="30" t="s">
        <v>1006</v>
      </c>
      <c r="C1842" s="43"/>
      <c r="D1842" s="44">
        <v>2</v>
      </c>
      <c r="E1842" s="44">
        <v>3</v>
      </c>
      <c r="F1842" s="35">
        <f t="shared" si="3825"/>
        <v>5</v>
      </c>
      <c r="G1842" s="35">
        <f t="shared" si="3826"/>
        <v>2</v>
      </c>
      <c r="H1842" s="35">
        <f t="shared" si="3810"/>
        <v>6</v>
      </c>
      <c r="I1842" s="17">
        <v>18</v>
      </c>
      <c r="J1842" s="37">
        <f t="shared" ref="J1842:K1842" si="3925">MAX(N1842,P1842,R1842,T1842,V1842,X1842,Z1842,AB1842,AD1842)</f>
        <v>118</v>
      </c>
      <c r="K1842" s="37">
        <f t="shared" si="3925"/>
        <v>152</v>
      </c>
      <c r="L1842" s="38">
        <f t="shared" ref="L1842:M1842" si="3926">MIN(N1842,P1842,R1842,T1842,V1842,X1842,Z1842,AB1842,AD1842)</f>
        <v>118</v>
      </c>
      <c r="M1842" s="38">
        <f t="shared" si="3926"/>
        <v>140</v>
      </c>
      <c r="N1842" s="38">
        <f t="shared" si="3839"/>
        <v>118</v>
      </c>
      <c r="O1842" s="38">
        <f t="shared" si="3840"/>
        <v>152</v>
      </c>
      <c r="P1842" s="39">
        <f>VLOOKUP(A1842,MagnusNeo,9,FALSE)</f>
        <v>118</v>
      </c>
      <c r="Q1842" s="39">
        <f>VLOOKUP(A1842,MagnusNeo,11,FALSE)</f>
        <v>140</v>
      </c>
      <c r="R1842" s="39">
        <f>VLOOKUP(A1842,Primus,9,FALSE)</f>
        <v>118</v>
      </c>
      <c r="S1842" s="39">
        <f>VLOOKUP(A1842,Primus,11,FALSE)</f>
        <v>140</v>
      </c>
      <c r="T1842" s="39">
        <f>VLOOKUP(A1842,Magnus,9,FALSE)</f>
        <v>118</v>
      </c>
      <c r="U1842" s="39">
        <f>VLOOKUP(A1842,Magnus,11,FALSE)</f>
        <v>140</v>
      </c>
      <c r="V1842" s="39"/>
      <c r="W1842" s="39"/>
      <c r="X1842" s="39"/>
      <c r="Y1842" s="39"/>
      <c r="Z1842" s="39"/>
      <c r="AA1842" s="39"/>
      <c r="AB1842" s="39"/>
      <c r="AC1842" s="39"/>
      <c r="AD1842" s="40"/>
      <c r="AE1842" s="40"/>
      <c r="AF1842" s="41">
        <f t="shared" si="3843"/>
        <v>-4</v>
      </c>
      <c r="AG1842" s="42"/>
    </row>
    <row r="1843" spans="1:33" ht="13.8">
      <c r="A1843" s="30" t="s">
        <v>6763</v>
      </c>
      <c r="B1843" s="30" t="s">
        <v>6764</v>
      </c>
      <c r="C1843" s="43"/>
      <c r="D1843" s="44"/>
      <c r="E1843" s="44"/>
      <c r="F1843" s="35">
        <f t="shared" si="3825"/>
        <v>0</v>
      </c>
      <c r="G1843" s="35">
        <f t="shared" si="3826"/>
        <v>0</v>
      </c>
      <c r="H1843" s="35">
        <f t="shared" si="3810"/>
        <v>0</v>
      </c>
      <c r="I1843" s="21">
        <f>VLOOKUP(A1843,Old_Inventory,9,FALSE)</f>
        <v>28</v>
      </c>
      <c r="J1843" s="37">
        <f t="shared" ref="J1843:K1843" si="3927">MAX(N1843,P1843,R1843,T1843,V1843,X1843,Z1843,AB1843,AD1843)</f>
        <v>70.489999999999995</v>
      </c>
      <c r="K1843" s="37">
        <f t="shared" si="3927"/>
        <v>90</v>
      </c>
      <c r="L1843" s="38">
        <f t="shared" ref="L1843:M1843" si="3928">MIN(N1843,P1843,R1843,T1843,V1843,X1843,Z1843,AB1843,AD1843)</f>
        <v>70.489999999999995</v>
      </c>
      <c r="M1843" s="38">
        <f t="shared" si="3928"/>
        <v>90</v>
      </c>
      <c r="N1843" s="38">
        <f t="shared" si="3839"/>
        <v>70.489999999999995</v>
      </c>
      <c r="O1843" s="38">
        <f t="shared" si="3840"/>
        <v>90</v>
      </c>
      <c r="P1843" s="39"/>
      <c r="Q1843" s="39"/>
      <c r="R1843" s="39"/>
      <c r="S1843" s="39"/>
      <c r="T1843" s="39"/>
      <c r="U1843" s="39"/>
      <c r="V1843" s="39"/>
      <c r="W1843" s="39"/>
      <c r="X1843" s="39"/>
      <c r="Y1843" s="39"/>
      <c r="Z1843" s="39"/>
      <c r="AA1843" s="39"/>
      <c r="AB1843" s="39"/>
      <c r="AC1843" s="39"/>
      <c r="AD1843" s="40"/>
      <c r="AE1843" s="40"/>
      <c r="AF1843" s="41">
        <f t="shared" si="3843"/>
        <v>0</v>
      </c>
      <c r="AG1843" s="42"/>
    </row>
    <row r="1844" spans="1:33" ht="13.8">
      <c r="A1844" s="30" t="s">
        <v>2972</v>
      </c>
      <c r="B1844" s="30" t="s">
        <v>2973</v>
      </c>
      <c r="C1844" s="43"/>
      <c r="D1844" s="44"/>
      <c r="E1844" s="44"/>
      <c r="F1844" s="35">
        <f t="shared" si="3825"/>
        <v>0</v>
      </c>
      <c r="G1844" s="35">
        <f t="shared" si="3826"/>
        <v>0</v>
      </c>
      <c r="H1844" s="35">
        <f t="shared" si="3810"/>
        <v>0</v>
      </c>
      <c r="I1844" s="17">
        <v>18</v>
      </c>
      <c r="J1844" s="37">
        <f t="shared" ref="J1844:K1844" si="3929">MAX(N1844,P1844,R1844,T1844,V1844,X1844,Z1844,AB1844,AD1844)</f>
        <v>115.34</v>
      </c>
      <c r="K1844" s="37">
        <f t="shared" si="3929"/>
        <v>148</v>
      </c>
      <c r="L1844" s="38">
        <f t="shared" ref="L1844:M1844" si="3930">MIN(N1844,P1844,R1844,T1844,V1844,X1844,Z1844,AB1844,AD1844)</f>
        <v>112</v>
      </c>
      <c r="M1844" s="38">
        <f t="shared" si="3930"/>
        <v>133</v>
      </c>
      <c r="N1844" s="38">
        <f t="shared" si="3839"/>
        <v>115.34</v>
      </c>
      <c r="O1844" s="38">
        <f t="shared" si="3840"/>
        <v>148</v>
      </c>
      <c r="P1844" s="39"/>
      <c r="Q1844" s="39"/>
      <c r="R1844" s="39"/>
      <c r="S1844" s="39"/>
      <c r="T1844" s="39"/>
      <c r="U1844" s="39"/>
      <c r="V1844" s="39">
        <f>VLOOKUP(A1844,Reo_LI,9,FALSE)</f>
        <v>112</v>
      </c>
      <c r="W1844" s="39">
        <f>VLOOKUP(A1844,Reo_LI,11,FALSE)</f>
        <v>133</v>
      </c>
      <c r="X1844" s="39">
        <f>VLOOKUP(A1844,Zeal,9,FALSE)</f>
        <v>112</v>
      </c>
      <c r="Y1844" s="39">
        <f>VLOOKUP(A1844,Zeal,11,FALSE)</f>
        <v>133</v>
      </c>
      <c r="Z1844" s="39"/>
      <c r="AA1844" s="39"/>
      <c r="AB1844" s="39"/>
      <c r="AC1844" s="39"/>
      <c r="AD1844" s="40"/>
      <c r="AE1844" s="40"/>
      <c r="AF1844" s="41">
        <f t="shared" si="3843"/>
        <v>0</v>
      </c>
      <c r="AG1844" s="42"/>
    </row>
    <row r="1845" spans="1:33" ht="13.8">
      <c r="A1845" s="30" t="s">
        <v>2325</v>
      </c>
      <c r="B1845" s="30" t="s">
        <v>2326</v>
      </c>
      <c r="C1845" s="43"/>
      <c r="D1845" s="44">
        <v>4</v>
      </c>
      <c r="E1845" s="44">
        <v>5</v>
      </c>
      <c r="F1845" s="35">
        <f t="shared" si="3825"/>
        <v>0</v>
      </c>
      <c r="G1845" s="35">
        <f t="shared" si="3826"/>
        <v>0</v>
      </c>
      <c r="H1845" s="35">
        <f t="shared" si="3810"/>
        <v>5</v>
      </c>
      <c r="I1845" s="17">
        <v>18</v>
      </c>
      <c r="J1845" s="37">
        <f t="shared" ref="J1845:K1845" si="3931">MAX(N1845,P1845,R1845,T1845,V1845,X1845,Z1845,AB1845,AD1845)</f>
        <v>31.49</v>
      </c>
      <c r="K1845" s="37">
        <f t="shared" si="3931"/>
        <v>37</v>
      </c>
      <c r="L1845" s="38">
        <f t="shared" ref="L1845:M1845" si="3932">MIN(N1845,P1845,R1845,T1845,V1845,X1845,Z1845,AB1845,AD1845)</f>
        <v>24</v>
      </c>
      <c r="M1845" s="38">
        <f t="shared" si="3932"/>
        <v>29</v>
      </c>
      <c r="N1845" s="38">
        <f t="shared" si="3839"/>
        <v>31.49</v>
      </c>
      <c r="O1845" s="38">
        <f t="shared" si="3840"/>
        <v>37</v>
      </c>
      <c r="P1845" s="39"/>
      <c r="Q1845" s="39"/>
      <c r="R1845" s="39">
        <f>VLOOKUP(A1845,Primus,9,FALSE)</f>
        <v>24</v>
      </c>
      <c r="S1845" s="39">
        <f>VLOOKUP(A1845,Primus,11,FALSE)</f>
        <v>29</v>
      </c>
      <c r="T1845" s="39">
        <f>VLOOKUP(A1845,Magnus,9,FALSE)</f>
        <v>24</v>
      </c>
      <c r="U1845" s="39">
        <f>VLOOKUP(A1845,Magnus,11,FALSE)</f>
        <v>29</v>
      </c>
      <c r="V1845" s="39"/>
      <c r="W1845" s="39"/>
      <c r="X1845" s="39"/>
      <c r="Y1845" s="39"/>
      <c r="Z1845" s="39"/>
      <c r="AA1845" s="39"/>
      <c r="AB1845" s="39"/>
      <c r="AC1845" s="39"/>
      <c r="AD1845" s="40"/>
      <c r="AE1845" s="40"/>
      <c r="AF1845" s="41">
        <f t="shared" si="3843"/>
        <v>-1</v>
      </c>
      <c r="AG1845" s="42"/>
    </row>
    <row r="1846" spans="1:33" ht="13.8">
      <c r="A1846" s="30" t="s">
        <v>265</v>
      </c>
      <c r="B1846" s="30" t="s">
        <v>1763</v>
      </c>
      <c r="C1846" s="43"/>
      <c r="D1846" s="44">
        <v>4</v>
      </c>
      <c r="E1846" s="44">
        <v>4</v>
      </c>
      <c r="F1846" s="35">
        <f t="shared" si="3825"/>
        <v>21</v>
      </c>
      <c r="G1846" s="35">
        <f t="shared" si="3826"/>
        <v>14</v>
      </c>
      <c r="H1846" s="35">
        <f t="shared" si="3810"/>
        <v>11</v>
      </c>
      <c r="I1846" s="17">
        <v>18</v>
      </c>
      <c r="J1846" s="37">
        <f t="shared" ref="J1846:J2100" si="3933">MAX(N1846,P1846,R1846,T1846,V1846,X1846,Z1846,AB1846,AD1846)</f>
        <v>25.19</v>
      </c>
      <c r="K1846" s="37">
        <v>50</v>
      </c>
      <c r="L1846" s="38">
        <f t="shared" ref="L1846:M1846" si="3934">MIN(N1846,P1846,R1846,T1846,V1846,X1846,Z1846,AB1846,AD1846)</f>
        <v>15</v>
      </c>
      <c r="M1846" s="38">
        <f t="shared" si="3934"/>
        <v>18</v>
      </c>
      <c r="N1846" s="38">
        <f t="shared" si="3839"/>
        <v>25.19</v>
      </c>
      <c r="O1846" s="38">
        <f t="shared" si="3840"/>
        <v>30</v>
      </c>
      <c r="P1846" s="39">
        <f>VLOOKUP(A1846,MagnusNeo,9,FALSE)</f>
        <v>15</v>
      </c>
      <c r="Q1846" s="39">
        <f>VLOOKUP(A1846,MagnusNeo,11,FALSE)</f>
        <v>18</v>
      </c>
      <c r="R1846" s="39">
        <f>VLOOKUP(A1846,Primus,9,FALSE)</f>
        <v>15</v>
      </c>
      <c r="S1846" s="39">
        <f>VLOOKUP(A1846,Primus,11,FALSE)</f>
        <v>18</v>
      </c>
      <c r="T1846" s="39">
        <f>VLOOKUP(A1846,Magnus,9,FALSE)</f>
        <v>15</v>
      </c>
      <c r="U1846" s="39">
        <f>VLOOKUP(A1846,Magnus,11,FALSE)</f>
        <v>18</v>
      </c>
      <c r="V1846" s="39"/>
      <c r="W1846" s="39"/>
      <c r="X1846" s="39">
        <f>VLOOKUP(A1846,Zeal,9,FALSE)</f>
        <v>15</v>
      </c>
      <c r="Y1846" s="39">
        <f>VLOOKUP(A1846,Zeal,11,FALSE)</f>
        <v>18</v>
      </c>
      <c r="Z1846" s="39"/>
      <c r="AA1846" s="39"/>
      <c r="AB1846" s="39"/>
      <c r="AC1846" s="39"/>
      <c r="AD1846" s="40"/>
      <c r="AE1846" s="40"/>
      <c r="AF1846" s="41">
        <f t="shared" si="3843"/>
        <v>-7</v>
      </c>
      <c r="AG1846" s="42">
        <v>2</v>
      </c>
    </row>
    <row r="1847" spans="1:33" ht="13.8">
      <c r="A1847" s="30" t="s">
        <v>2642</v>
      </c>
      <c r="B1847" s="30" t="s">
        <v>2643</v>
      </c>
      <c r="C1847" s="43"/>
      <c r="D1847" s="44"/>
      <c r="E1847" s="44"/>
      <c r="F1847" s="35">
        <f t="shared" si="3825"/>
        <v>0</v>
      </c>
      <c r="G1847" s="35">
        <f t="shared" si="3826"/>
        <v>0</v>
      </c>
      <c r="H1847" s="35">
        <f t="shared" si="3810"/>
        <v>0</v>
      </c>
      <c r="I1847" s="17">
        <v>18</v>
      </c>
      <c r="J1847" s="37">
        <f t="shared" si="3933"/>
        <v>12.6</v>
      </c>
      <c r="K1847" s="37">
        <f t="shared" ref="K1847:K2101" si="3935">MAX(O1847,Q1847,S1847,U1847,W1847,Y1847,AA1847,AC1847,AE1847)</f>
        <v>15</v>
      </c>
      <c r="L1847" s="38">
        <f t="shared" ref="L1847:M1847" si="3936">MIN(N1847,P1847,R1847,T1847,V1847,X1847,Z1847,AB1847,AD1847)</f>
        <v>5</v>
      </c>
      <c r="M1847" s="38">
        <f t="shared" si="3936"/>
        <v>6</v>
      </c>
      <c r="N1847" s="38">
        <f t="shared" si="3839"/>
        <v>12.6</v>
      </c>
      <c r="O1847" s="38">
        <f t="shared" si="3840"/>
        <v>15</v>
      </c>
      <c r="P1847" s="39"/>
      <c r="Q1847" s="39"/>
      <c r="R1847" s="39"/>
      <c r="S1847" s="39"/>
      <c r="T1847" s="39">
        <f>VLOOKUP(A1847,Magnus,9,FALSE)</f>
        <v>5</v>
      </c>
      <c r="U1847" s="39">
        <f>VLOOKUP(A1847,Magnus,11,FALSE)</f>
        <v>6</v>
      </c>
      <c r="V1847" s="39"/>
      <c r="W1847" s="39"/>
      <c r="X1847" s="39">
        <f>VLOOKUP(A1847,Zeal,9,FALSE)</f>
        <v>5</v>
      </c>
      <c r="Y1847" s="39">
        <f>VLOOKUP(A1847,Zeal,11,FALSE)</f>
        <v>6</v>
      </c>
      <c r="Z1847" s="39"/>
      <c r="AA1847" s="39"/>
      <c r="AB1847" s="39"/>
      <c r="AC1847" s="39"/>
      <c r="AD1847" s="40"/>
      <c r="AE1847" s="40"/>
      <c r="AF1847" s="41">
        <f t="shared" si="3843"/>
        <v>0</v>
      </c>
      <c r="AG1847" s="42"/>
    </row>
    <row r="1848" spans="1:33" ht="13.8">
      <c r="A1848" s="30" t="s">
        <v>3783</v>
      </c>
      <c r="B1848" s="30" t="s">
        <v>3784</v>
      </c>
      <c r="C1848" s="43"/>
      <c r="D1848" s="44"/>
      <c r="E1848" s="44"/>
      <c r="F1848" s="35">
        <f t="shared" si="3825"/>
        <v>0</v>
      </c>
      <c r="G1848" s="35">
        <f t="shared" si="3826"/>
        <v>0</v>
      </c>
      <c r="H1848" s="35">
        <f t="shared" si="3810"/>
        <v>0</v>
      </c>
      <c r="I1848" s="17">
        <v>18</v>
      </c>
      <c r="J1848" s="37">
        <f t="shared" si="3933"/>
        <v>37.79</v>
      </c>
      <c r="K1848" s="37">
        <f t="shared" si="3935"/>
        <v>45</v>
      </c>
      <c r="L1848" s="38">
        <f t="shared" ref="L1848:M1848" si="3937">MIN(N1848,P1848,R1848,T1848,V1848,X1848,Z1848,AB1848,AD1848)</f>
        <v>24</v>
      </c>
      <c r="M1848" s="38">
        <f t="shared" si="3937"/>
        <v>29</v>
      </c>
      <c r="N1848" s="38">
        <f t="shared" si="3839"/>
        <v>37.79</v>
      </c>
      <c r="O1848" s="38">
        <f t="shared" si="3840"/>
        <v>45</v>
      </c>
      <c r="P1848" s="39"/>
      <c r="Q1848" s="39"/>
      <c r="R1848" s="39"/>
      <c r="S1848" s="39"/>
      <c r="T1848" s="39"/>
      <c r="U1848" s="39"/>
      <c r="V1848" s="39"/>
      <c r="W1848" s="39"/>
      <c r="X1848" s="39">
        <f>VLOOKUP(A1848,Zeal,9,FALSE)</f>
        <v>24</v>
      </c>
      <c r="Y1848" s="39">
        <f>VLOOKUP(A1848,Zeal,11,FALSE)</f>
        <v>29</v>
      </c>
      <c r="Z1848" s="39"/>
      <c r="AA1848" s="39"/>
      <c r="AB1848" s="39"/>
      <c r="AC1848" s="39"/>
      <c r="AD1848" s="40"/>
      <c r="AE1848" s="40"/>
      <c r="AF1848" s="41">
        <f t="shared" si="3843"/>
        <v>0</v>
      </c>
      <c r="AG1848" s="42"/>
    </row>
    <row r="1849" spans="1:33" ht="13.8">
      <c r="A1849" s="30" t="s">
        <v>2976</v>
      </c>
      <c r="B1849" s="30" t="s">
        <v>2977</v>
      </c>
      <c r="C1849" s="43"/>
      <c r="D1849" s="44"/>
      <c r="E1849" s="44"/>
      <c r="F1849" s="35">
        <f t="shared" si="3825"/>
        <v>0</v>
      </c>
      <c r="G1849" s="35">
        <f t="shared" si="3826"/>
        <v>0</v>
      </c>
      <c r="H1849" s="35">
        <f t="shared" si="3810"/>
        <v>0</v>
      </c>
      <c r="I1849" s="17">
        <v>18</v>
      </c>
      <c r="J1849" s="37">
        <f t="shared" si="3933"/>
        <v>25.19</v>
      </c>
      <c r="K1849" s="37">
        <f t="shared" si="3935"/>
        <v>30</v>
      </c>
      <c r="L1849" s="38">
        <f t="shared" ref="L1849:M1849" si="3938">MIN(N1849,P1849,R1849,T1849,V1849,X1849,Z1849,AB1849,AD1849)</f>
        <v>25</v>
      </c>
      <c r="M1849" s="38">
        <f t="shared" si="3938"/>
        <v>30</v>
      </c>
      <c r="N1849" s="38">
        <f t="shared" si="3839"/>
        <v>25.19</v>
      </c>
      <c r="O1849" s="38">
        <f t="shared" si="3840"/>
        <v>30</v>
      </c>
      <c r="P1849" s="39"/>
      <c r="Q1849" s="39"/>
      <c r="R1849" s="39"/>
      <c r="S1849" s="39"/>
      <c r="T1849" s="39"/>
      <c r="U1849" s="39"/>
      <c r="V1849" s="39">
        <f>VLOOKUP(A1849,Reo_LI,9,FALSE)</f>
        <v>25</v>
      </c>
      <c r="W1849" s="39">
        <f>VLOOKUP(A1849,Reo_LI,11,FALSE)</f>
        <v>30</v>
      </c>
      <c r="X1849" s="39">
        <f>VLOOKUP(A1849,Zeal,9,FALSE)</f>
        <v>25</v>
      </c>
      <c r="Y1849" s="39">
        <f>VLOOKUP(A1849,Zeal,11,FALSE)</f>
        <v>30</v>
      </c>
      <c r="Z1849" s="39"/>
      <c r="AA1849" s="39"/>
      <c r="AB1849" s="39"/>
      <c r="AC1849" s="39"/>
      <c r="AD1849" s="40"/>
      <c r="AE1849" s="40"/>
      <c r="AF1849" s="41">
        <f t="shared" si="3843"/>
        <v>0</v>
      </c>
      <c r="AG1849" s="42"/>
    </row>
    <row r="1850" spans="1:33" ht="13.8">
      <c r="A1850" s="30" t="s">
        <v>6765</v>
      </c>
      <c r="B1850" s="30" t="s">
        <v>6766</v>
      </c>
      <c r="C1850" s="43"/>
      <c r="D1850" s="44"/>
      <c r="E1850" s="44"/>
      <c r="F1850" s="35">
        <f t="shared" si="3825"/>
        <v>0</v>
      </c>
      <c r="G1850" s="35">
        <f t="shared" si="3826"/>
        <v>0</v>
      </c>
      <c r="H1850" s="35">
        <f t="shared" si="3810"/>
        <v>0</v>
      </c>
      <c r="I1850" s="21">
        <f t="shared" ref="I1850:I1855" si="3939">VLOOKUP(A1850,Old_Inventory,9,FALSE)</f>
        <v>18</v>
      </c>
      <c r="J1850" s="37">
        <f t="shared" si="3933"/>
        <v>18.89</v>
      </c>
      <c r="K1850" s="37">
        <f t="shared" si="3935"/>
        <v>22</v>
      </c>
      <c r="L1850" s="38">
        <f t="shared" ref="L1850:M1850" si="3940">MIN(N1850,P1850,R1850,T1850,V1850,X1850,Z1850,AB1850,AD1850)</f>
        <v>18.89</v>
      </c>
      <c r="M1850" s="38">
        <f t="shared" si="3940"/>
        <v>22</v>
      </c>
      <c r="N1850" s="38">
        <f t="shared" si="3839"/>
        <v>18.89</v>
      </c>
      <c r="O1850" s="38">
        <f t="shared" si="3840"/>
        <v>22</v>
      </c>
      <c r="P1850" s="39"/>
      <c r="Q1850" s="39"/>
      <c r="R1850" s="39"/>
      <c r="S1850" s="39"/>
      <c r="T1850" s="39"/>
      <c r="U1850" s="39"/>
      <c r="V1850" s="39"/>
      <c r="W1850" s="39"/>
      <c r="X1850" s="39"/>
      <c r="Y1850" s="39"/>
      <c r="Z1850" s="39"/>
      <c r="AA1850" s="39"/>
      <c r="AB1850" s="39"/>
      <c r="AC1850" s="39"/>
      <c r="AD1850" s="40"/>
      <c r="AE1850" s="40"/>
      <c r="AF1850" s="41">
        <f t="shared" si="3843"/>
        <v>0</v>
      </c>
      <c r="AG1850" s="42"/>
    </row>
    <row r="1851" spans="1:33" ht="13.8">
      <c r="A1851" s="30" t="s">
        <v>6767</v>
      </c>
      <c r="B1851" s="30" t="s">
        <v>6768</v>
      </c>
      <c r="C1851" s="43"/>
      <c r="D1851" s="44"/>
      <c r="E1851" s="44"/>
      <c r="F1851" s="35">
        <f t="shared" si="3825"/>
        <v>0</v>
      </c>
      <c r="G1851" s="35">
        <f t="shared" si="3826"/>
        <v>0</v>
      </c>
      <c r="H1851" s="35">
        <f t="shared" si="3810"/>
        <v>0</v>
      </c>
      <c r="I1851" s="21">
        <f t="shared" si="3939"/>
        <v>18</v>
      </c>
      <c r="J1851" s="37">
        <f t="shared" si="3933"/>
        <v>12.6</v>
      </c>
      <c r="K1851" s="37">
        <f t="shared" si="3935"/>
        <v>15</v>
      </c>
      <c r="L1851" s="38">
        <f t="shared" ref="L1851:M1851" si="3941">MIN(N1851,P1851,R1851,T1851,V1851,X1851,Z1851,AB1851,AD1851)</f>
        <v>12.6</v>
      </c>
      <c r="M1851" s="38">
        <f t="shared" si="3941"/>
        <v>15</v>
      </c>
      <c r="N1851" s="38">
        <f t="shared" si="3839"/>
        <v>12.6</v>
      </c>
      <c r="O1851" s="38">
        <f t="shared" si="3840"/>
        <v>15</v>
      </c>
      <c r="P1851" s="39"/>
      <c r="Q1851" s="39"/>
      <c r="R1851" s="39"/>
      <c r="S1851" s="39"/>
      <c r="T1851" s="39"/>
      <c r="U1851" s="39"/>
      <c r="V1851" s="39"/>
      <c r="W1851" s="39"/>
      <c r="X1851" s="39"/>
      <c r="Y1851" s="39"/>
      <c r="Z1851" s="39"/>
      <c r="AA1851" s="39"/>
      <c r="AB1851" s="39"/>
      <c r="AC1851" s="39"/>
      <c r="AD1851" s="40"/>
      <c r="AE1851" s="40"/>
      <c r="AF1851" s="41">
        <f t="shared" si="3843"/>
        <v>0</v>
      </c>
      <c r="AG1851" s="42"/>
    </row>
    <row r="1852" spans="1:33" ht="13.8">
      <c r="A1852" s="30" t="s">
        <v>6769</v>
      </c>
      <c r="B1852" s="30" t="s">
        <v>6770</v>
      </c>
      <c r="C1852" s="43"/>
      <c r="D1852" s="44"/>
      <c r="E1852" s="44"/>
      <c r="F1852" s="35">
        <f t="shared" si="3825"/>
        <v>0</v>
      </c>
      <c r="G1852" s="35">
        <f t="shared" si="3826"/>
        <v>0</v>
      </c>
      <c r="H1852" s="35">
        <f t="shared" si="3810"/>
        <v>0</v>
      </c>
      <c r="I1852" s="21">
        <f t="shared" si="3939"/>
        <v>18</v>
      </c>
      <c r="J1852" s="37">
        <f t="shared" si="3933"/>
        <v>314.89999999999998</v>
      </c>
      <c r="K1852" s="37">
        <f t="shared" si="3935"/>
        <v>372</v>
      </c>
      <c r="L1852" s="38">
        <f t="shared" ref="L1852:M1852" si="3942">MIN(N1852,P1852,R1852,T1852,V1852,X1852,Z1852,AB1852,AD1852)</f>
        <v>314.89999999999998</v>
      </c>
      <c r="M1852" s="38">
        <f t="shared" si="3942"/>
        <v>372</v>
      </c>
      <c r="N1852" s="38">
        <f t="shared" si="3839"/>
        <v>314.89999999999998</v>
      </c>
      <c r="O1852" s="38">
        <f t="shared" si="3840"/>
        <v>372</v>
      </c>
      <c r="P1852" s="39"/>
      <c r="Q1852" s="39"/>
      <c r="R1852" s="39"/>
      <c r="S1852" s="39"/>
      <c r="T1852" s="39"/>
      <c r="U1852" s="39"/>
      <c r="V1852" s="39"/>
      <c r="W1852" s="39"/>
      <c r="X1852" s="39"/>
      <c r="Y1852" s="39"/>
      <c r="Z1852" s="39"/>
      <c r="AA1852" s="39"/>
      <c r="AB1852" s="39"/>
      <c r="AC1852" s="39"/>
      <c r="AD1852" s="40"/>
      <c r="AE1852" s="40"/>
      <c r="AF1852" s="41">
        <f t="shared" si="3843"/>
        <v>0</v>
      </c>
      <c r="AG1852" s="42"/>
    </row>
    <row r="1853" spans="1:33" ht="13.8">
      <c r="A1853" s="30" t="s">
        <v>6771</v>
      </c>
      <c r="B1853" s="30" t="s">
        <v>6772</v>
      </c>
      <c r="C1853" s="43"/>
      <c r="D1853" s="44"/>
      <c r="E1853" s="44"/>
      <c r="F1853" s="35">
        <f t="shared" si="3825"/>
        <v>0</v>
      </c>
      <c r="G1853" s="35">
        <f t="shared" si="3826"/>
        <v>0</v>
      </c>
      <c r="H1853" s="35">
        <f t="shared" si="3810"/>
        <v>0</v>
      </c>
      <c r="I1853" s="21">
        <f t="shared" si="3939"/>
        <v>18</v>
      </c>
      <c r="J1853" s="37">
        <f t="shared" si="3933"/>
        <v>251.92</v>
      </c>
      <c r="K1853" s="37">
        <f t="shared" si="3935"/>
        <v>297</v>
      </c>
      <c r="L1853" s="38">
        <f t="shared" ref="L1853:M1853" si="3943">MIN(N1853,P1853,R1853,T1853,V1853,X1853,Z1853,AB1853,AD1853)</f>
        <v>251.92</v>
      </c>
      <c r="M1853" s="38">
        <f t="shared" si="3943"/>
        <v>297</v>
      </c>
      <c r="N1853" s="38">
        <f t="shared" si="3839"/>
        <v>251.92</v>
      </c>
      <c r="O1853" s="38">
        <f t="shared" si="3840"/>
        <v>297</v>
      </c>
      <c r="P1853" s="39"/>
      <c r="Q1853" s="39"/>
      <c r="R1853" s="39"/>
      <c r="S1853" s="39"/>
      <c r="T1853" s="39"/>
      <c r="U1853" s="39"/>
      <c r="V1853" s="39"/>
      <c r="W1853" s="39"/>
      <c r="X1853" s="39"/>
      <c r="Y1853" s="39"/>
      <c r="Z1853" s="39"/>
      <c r="AA1853" s="39"/>
      <c r="AB1853" s="39"/>
      <c r="AC1853" s="39"/>
      <c r="AD1853" s="40"/>
      <c r="AE1853" s="40"/>
      <c r="AF1853" s="41">
        <f t="shared" si="3843"/>
        <v>0</v>
      </c>
      <c r="AG1853" s="42"/>
    </row>
    <row r="1854" spans="1:33" ht="13.8">
      <c r="A1854" s="30" t="s">
        <v>6773</v>
      </c>
      <c r="B1854" s="30" t="s">
        <v>6774</v>
      </c>
      <c r="C1854" s="43"/>
      <c r="D1854" s="44"/>
      <c r="E1854" s="44"/>
      <c r="F1854" s="35">
        <f t="shared" si="3825"/>
        <v>0</v>
      </c>
      <c r="G1854" s="35">
        <f t="shared" si="3826"/>
        <v>0</v>
      </c>
      <c r="H1854" s="35">
        <f t="shared" si="3810"/>
        <v>0</v>
      </c>
      <c r="I1854" s="21">
        <f t="shared" si="3939"/>
        <v>18</v>
      </c>
      <c r="J1854" s="37">
        <f t="shared" si="3933"/>
        <v>251.92</v>
      </c>
      <c r="K1854" s="37">
        <f t="shared" si="3935"/>
        <v>297</v>
      </c>
      <c r="L1854" s="38">
        <f t="shared" ref="L1854:M1854" si="3944">MIN(N1854,P1854,R1854,T1854,V1854,X1854,Z1854,AB1854,AD1854)</f>
        <v>251.92</v>
      </c>
      <c r="M1854" s="38">
        <f t="shared" si="3944"/>
        <v>297</v>
      </c>
      <c r="N1854" s="38">
        <f t="shared" si="3839"/>
        <v>251.92</v>
      </c>
      <c r="O1854" s="38">
        <f t="shared" si="3840"/>
        <v>297</v>
      </c>
      <c r="P1854" s="39"/>
      <c r="Q1854" s="39"/>
      <c r="R1854" s="39"/>
      <c r="S1854" s="39"/>
      <c r="T1854" s="39"/>
      <c r="U1854" s="39"/>
      <c r="V1854" s="39"/>
      <c r="W1854" s="39"/>
      <c r="X1854" s="39"/>
      <c r="Y1854" s="39"/>
      <c r="Z1854" s="39"/>
      <c r="AA1854" s="39"/>
      <c r="AB1854" s="39"/>
      <c r="AC1854" s="39"/>
      <c r="AD1854" s="40"/>
      <c r="AE1854" s="40"/>
      <c r="AF1854" s="41">
        <f t="shared" si="3843"/>
        <v>0</v>
      </c>
      <c r="AG1854" s="42"/>
    </row>
    <row r="1855" spans="1:33" ht="13.8">
      <c r="A1855" s="30" t="s">
        <v>6775</v>
      </c>
      <c r="B1855" s="30" t="s">
        <v>6776</v>
      </c>
      <c r="C1855" s="43"/>
      <c r="D1855" s="44"/>
      <c r="E1855" s="44"/>
      <c r="F1855" s="35">
        <f t="shared" si="3825"/>
        <v>0</v>
      </c>
      <c r="G1855" s="35">
        <f t="shared" si="3826"/>
        <v>0</v>
      </c>
      <c r="H1855" s="35">
        <f t="shared" si="3810"/>
        <v>0</v>
      </c>
      <c r="I1855" s="21">
        <f t="shared" si="3939"/>
        <v>18</v>
      </c>
      <c r="J1855" s="37">
        <f t="shared" si="3933"/>
        <v>6.3</v>
      </c>
      <c r="K1855" s="37">
        <f t="shared" si="3935"/>
        <v>7</v>
      </c>
      <c r="L1855" s="38">
        <f t="shared" ref="L1855:M1855" si="3945">MIN(N1855,P1855,R1855,T1855,V1855,X1855,Z1855,AB1855,AD1855)</f>
        <v>6.3</v>
      </c>
      <c r="M1855" s="38">
        <f t="shared" si="3945"/>
        <v>7</v>
      </c>
      <c r="N1855" s="38">
        <f t="shared" si="3839"/>
        <v>6.3</v>
      </c>
      <c r="O1855" s="38">
        <f t="shared" si="3840"/>
        <v>7</v>
      </c>
      <c r="P1855" s="39"/>
      <c r="Q1855" s="39"/>
      <c r="R1855" s="39"/>
      <c r="S1855" s="39"/>
      <c r="T1855" s="39"/>
      <c r="U1855" s="39"/>
      <c r="V1855" s="39"/>
      <c r="W1855" s="39"/>
      <c r="X1855" s="39"/>
      <c r="Y1855" s="39"/>
      <c r="Z1855" s="39"/>
      <c r="AA1855" s="39"/>
      <c r="AB1855" s="39"/>
      <c r="AC1855" s="39"/>
      <c r="AD1855" s="40"/>
      <c r="AE1855" s="40"/>
      <c r="AF1855" s="41">
        <f t="shared" si="3843"/>
        <v>0</v>
      </c>
      <c r="AG1855" s="42"/>
    </row>
    <row r="1856" spans="1:33" ht="13.8">
      <c r="A1856" s="30" t="s">
        <v>3786</v>
      </c>
      <c r="B1856" s="30" t="s">
        <v>3787</v>
      </c>
      <c r="C1856" s="43"/>
      <c r="D1856" s="44"/>
      <c r="E1856" s="44"/>
      <c r="F1856" s="35">
        <f t="shared" si="3825"/>
        <v>0</v>
      </c>
      <c r="G1856" s="35">
        <f t="shared" si="3826"/>
        <v>0</v>
      </c>
      <c r="H1856" s="35">
        <f t="shared" si="3810"/>
        <v>0</v>
      </c>
      <c r="I1856" s="17">
        <v>18</v>
      </c>
      <c r="J1856" s="37">
        <f t="shared" si="3933"/>
        <v>57.67</v>
      </c>
      <c r="K1856" s="37">
        <f t="shared" si="3935"/>
        <v>74</v>
      </c>
      <c r="L1856" s="38">
        <f t="shared" ref="L1856:M1856" si="3946">MIN(N1856,P1856,R1856,T1856,V1856,X1856,Z1856,AB1856,AD1856)</f>
        <v>57</v>
      </c>
      <c r="M1856" s="38">
        <f t="shared" si="3946"/>
        <v>68</v>
      </c>
      <c r="N1856" s="38">
        <f t="shared" si="3839"/>
        <v>57.67</v>
      </c>
      <c r="O1856" s="38">
        <f t="shared" si="3840"/>
        <v>74</v>
      </c>
      <c r="P1856" s="39"/>
      <c r="Q1856" s="39"/>
      <c r="R1856" s="39"/>
      <c r="S1856" s="39"/>
      <c r="T1856" s="39"/>
      <c r="U1856" s="39"/>
      <c r="V1856" s="39"/>
      <c r="W1856" s="39"/>
      <c r="X1856" s="39">
        <f t="shared" ref="X1856:X1871" si="3947">VLOOKUP(A1856,Zeal,9,FALSE)</f>
        <v>57</v>
      </c>
      <c r="Y1856" s="39">
        <f t="shared" ref="Y1856:Y1871" si="3948">VLOOKUP(A1856,Zeal,11,FALSE)</f>
        <v>68</v>
      </c>
      <c r="Z1856" s="39"/>
      <c r="AA1856" s="39"/>
      <c r="AB1856" s="39"/>
      <c r="AC1856" s="39"/>
      <c r="AD1856" s="40"/>
      <c r="AE1856" s="40"/>
      <c r="AF1856" s="41">
        <f t="shared" si="3843"/>
        <v>0</v>
      </c>
      <c r="AG1856" s="42"/>
    </row>
    <row r="1857" spans="1:33" ht="13.8">
      <c r="A1857" s="30" t="s">
        <v>3788</v>
      </c>
      <c r="B1857" s="30" t="s">
        <v>3789</v>
      </c>
      <c r="C1857" s="43"/>
      <c r="D1857" s="44"/>
      <c r="E1857" s="44"/>
      <c r="F1857" s="35">
        <f t="shared" si="3825"/>
        <v>0</v>
      </c>
      <c r="G1857" s="35">
        <f t="shared" si="3826"/>
        <v>0</v>
      </c>
      <c r="H1857" s="35">
        <f t="shared" si="3810"/>
        <v>0</v>
      </c>
      <c r="I1857" s="17">
        <v>18</v>
      </c>
      <c r="J1857" s="37">
        <f t="shared" si="3933"/>
        <v>57.67</v>
      </c>
      <c r="K1857" s="37">
        <f t="shared" si="3935"/>
        <v>74</v>
      </c>
      <c r="L1857" s="38">
        <f t="shared" ref="L1857:M1857" si="3949">MIN(N1857,P1857,R1857,T1857,V1857,X1857,Z1857,AB1857,AD1857)</f>
        <v>57</v>
      </c>
      <c r="M1857" s="38">
        <f t="shared" si="3949"/>
        <v>68</v>
      </c>
      <c r="N1857" s="38">
        <f t="shared" si="3839"/>
        <v>57.67</v>
      </c>
      <c r="O1857" s="38">
        <f t="shared" si="3840"/>
        <v>74</v>
      </c>
      <c r="P1857" s="39"/>
      <c r="Q1857" s="39"/>
      <c r="R1857" s="39"/>
      <c r="S1857" s="39"/>
      <c r="T1857" s="39"/>
      <c r="U1857" s="39"/>
      <c r="V1857" s="39"/>
      <c r="W1857" s="39"/>
      <c r="X1857" s="39">
        <f t="shared" si="3947"/>
        <v>57</v>
      </c>
      <c r="Y1857" s="39">
        <f t="shared" si="3948"/>
        <v>68</v>
      </c>
      <c r="Z1857" s="39"/>
      <c r="AA1857" s="39"/>
      <c r="AB1857" s="39"/>
      <c r="AC1857" s="39"/>
      <c r="AD1857" s="40"/>
      <c r="AE1857" s="40"/>
      <c r="AF1857" s="41">
        <f t="shared" si="3843"/>
        <v>0</v>
      </c>
      <c r="AG1857" s="42"/>
    </row>
    <row r="1858" spans="1:33" ht="27.6">
      <c r="A1858" s="30" t="s">
        <v>3790</v>
      </c>
      <c r="B1858" s="30" t="s">
        <v>3791</v>
      </c>
      <c r="C1858" s="43"/>
      <c r="D1858" s="44"/>
      <c r="E1858" s="44"/>
      <c r="F1858" s="35">
        <f t="shared" si="3825"/>
        <v>0</v>
      </c>
      <c r="G1858" s="35">
        <f t="shared" si="3826"/>
        <v>0</v>
      </c>
      <c r="H1858" s="35">
        <f t="shared" si="3810"/>
        <v>0</v>
      </c>
      <c r="I1858" s="17">
        <v>18</v>
      </c>
      <c r="J1858" s="37">
        <f t="shared" si="3933"/>
        <v>51.26</v>
      </c>
      <c r="K1858" s="37">
        <f t="shared" si="3935"/>
        <v>66</v>
      </c>
      <c r="L1858" s="38">
        <f t="shared" ref="L1858:M1858" si="3950">MIN(N1858,P1858,R1858,T1858,V1858,X1858,Z1858,AB1858,AD1858)</f>
        <v>49</v>
      </c>
      <c r="M1858" s="38">
        <f t="shared" si="3950"/>
        <v>58</v>
      </c>
      <c r="N1858" s="38">
        <f t="shared" si="3839"/>
        <v>51.26</v>
      </c>
      <c r="O1858" s="38">
        <f t="shared" si="3840"/>
        <v>66</v>
      </c>
      <c r="P1858" s="39"/>
      <c r="Q1858" s="39"/>
      <c r="R1858" s="39"/>
      <c r="S1858" s="39"/>
      <c r="T1858" s="39"/>
      <c r="U1858" s="39"/>
      <c r="V1858" s="39"/>
      <c r="W1858" s="39"/>
      <c r="X1858" s="39">
        <f t="shared" si="3947"/>
        <v>49</v>
      </c>
      <c r="Y1858" s="39">
        <f t="shared" si="3948"/>
        <v>58</v>
      </c>
      <c r="Z1858" s="39"/>
      <c r="AA1858" s="39"/>
      <c r="AB1858" s="39"/>
      <c r="AC1858" s="39"/>
      <c r="AD1858" s="40"/>
      <c r="AE1858" s="40"/>
      <c r="AF1858" s="41">
        <f t="shared" si="3843"/>
        <v>0</v>
      </c>
      <c r="AG1858" s="42"/>
    </row>
    <row r="1859" spans="1:33" ht="27.6">
      <c r="A1859" s="30" t="s">
        <v>3792</v>
      </c>
      <c r="B1859" s="30" t="s">
        <v>3793</v>
      </c>
      <c r="C1859" s="43"/>
      <c r="D1859" s="44"/>
      <c r="E1859" s="44"/>
      <c r="F1859" s="35">
        <f t="shared" ref="F1859:F1922" si="3951">IFERROR(SUMIF(Purchase_ItemCode, A1859, Purchase_Qty), 0)</f>
        <v>0</v>
      </c>
      <c r="G1859" s="35">
        <f t="shared" ref="G1859:G1922" si="3952">IFERROR(COUNTIF(Sales_PartCode, A1859), 0)</f>
        <v>0</v>
      </c>
      <c r="H1859" s="35">
        <f t="shared" si="3810"/>
        <v>0</v>
      </c>
      <c r="I1859" s="17">
        <v>18</v>
      </c>
      <c r="J1859" s="37">
        <f t="shared" si="3933"/>
        <v>51.26</v>
      </c>
      <c r="K1859" s="37">
        <f t="shared" si="3935"/>
        <v>66</v>
      </c>
      <c r="L1859" s="38">
        <f t="shared" ref="L1859:M1859" si="3953">MIN(N1859,P1859,R1859,T1859,V1859,X1859,Z1859,AB1859,AD1859)</f>
        <v>49</v>
      </c>
      <c r="M1859" s="38">
        <f t="shared" si="3953"/>
        <v>58</v>
      </c>
      <c r="N1859" s="38">
        <f t="shared" si="3839"/>
        <v>51.26</v>
      </c>
      <c r="O1859" s="38">
        <f t="shared" si="3840"/>
        <v>66</v>
      </c>
      <c r="P1859" s="39"/>
      <c r="Q1859" s="39"/>
      <c r="R1859" s="39"/>
      <c r="S1859" s="39"/>
      <c r="T1859" s="39"/>
      <c r="U1859" s="39"/>
      <c r="V1859" s="39"/>
      <c r="W1859" s="39"/>
      <c r="X1859" s="39">
        <f t="shared" si="3947"/>
        <v>49</v>
      </c>
      <c r="Y1859" s="39">
        <f t="shared" si="3948"/>
        <v>58</v>
      </c>
      <c r="Z1859" s="39"/>
      <c r="AA1859" s="39"/>
      <c r="AB1859" s="39"/>
      <c r="AC1859" s="39"/>
      <c r="AD1859" s="40"/>
      <c r="AE1859" s="40"/>
      <c r="AF1859" s="41">
        <f t="shared" si="3843"/>
        <v>0</v>
      </c>
      <c r="AG1859" s="42"/>
    </row>
    <row r="1860" spans="1:33" ht="13.8">
      <c r="A1860" s="30" t="s">
        <v>3794</v>
      </c>
      <c r="B1860" s="30" t="s">
        <v>3795</v>
      </c>
      <c r="C1860" s="43"/>
      <c r="D1860" s="44"/>
      <c r="E1860" s="44"/>
      <c r="F1860" s="35">
        <f t="shared" si="3951"/>
        <v>0</v>
      </c>
      <c r="G1860" s="35">
        <f t="shared" si="3952"/>
        <v>0</v>
      </c>
      <c r="H1860" s="35">
        <f t="shared" si="3810"/>
        <v>0</v>
      </c>
      <c r="I1860" s="17">
        <v>18</v>
      </c>
      <c r="J1860" s="37">
        <f t="shared" si="3933"/>
        <v>38.450000000000003</v>
      </c>
      <c r="K1860" s="37">
        <f t="shared" si="3935"/>
        <v>49</v>
      </c>
      <c r="L1860" s="38">
        <f t="shared" ref="L1860:M1860" si="3954">MIN(N1860,P1860,R1860,T1860,V1860,X1860,Z1860,AB1860,AD1860)</f>
        <v>36</v>
      </c>
      <c r="M1860" s="38">
        <f t="shared" si="3954"/>
        <v>43</v>
      </c>
      <c r="N1860" s="38">
        <f t="shared" si="3839"/>
        <v>38.450000000000003</v>
      </c>
      <c r="O1860" s="38">
        <f t="shared" si="3840"/>
        <v>49</v>
      </c>
      <c r="P1860" s="39"/>
      <c r="Q1860" s="39"/>
      <c r="R1860" s="39"/>
      <c r="S1860" s="39"/>
      <c r="T1860" s="39"/>
      <c r="U1860" s="39"/>
      <c r="V1860" s="39"/>
      <c r="W1860" s="39"/>
      <c r="X1860" s="39">
        <f t="shared" si="3947"/>
        <v>36</v>
      </c>
      <c r="Y1860" s="39">
        <f t="shared" si="3948"/>
        <v>43</v>
      </c>
      <c r="Z1860" s="39"/>
      <c r="AA1860" s="39"/>
      <c r="AB1860" s="39"/>
      <c r="AC1860" s="39"/>
      <c r="AD1860" s="40"/>
      <c r="AE1860" s="40"/>
      <c r="AF1860" s="41">
        <f t="shared" si="3843"/>
        <v>0</v>
      </c>
      <c r="AG1860" s="42"/>
    </row>
    <row r="1861" spans="1:33" ht="13.8">
      <c r="A1861" s="30" t="s">
        <v>3796</v>
      </c>
      <c r="B1861" s="30" t="s">
        <v>3797</v>
      </c>
      <c r="C1861" s="43"/>
      <c r="D1861" s="44"/>
      <c r="E1861" s="44"/>
      <c r="F1861" s="35">
        <f t="shared" si="3951"/>
        <v>0</v>
      </c>
      <c r="G1861" s="35">
        <f t="shared" si="3952"/>
        <v>0</v>
      </c>
      <c r="H1861" s="35">
        <f t="shared" si="3810"/>
        <v>0</v>
      </c>
      <c r="I1861" s="17">
        <v>18</v>
      </c>
      <c r="J1861" s="37">
        <f t="shared" si="3933"/>
        <v>38.450000000000003</v>
      </c>
      <c r="K1861" s="37">
        <f t="shared" si="3935"/>
        <v>49</v>
      </c>
      <c r="L1861" s="38">
        <f t="shared" ref="L1861:M1861" si="3955">MIN(N1861,P1861,R1861,T1861,V1861,X1861,Z1861,AB1861,AD1861)</f>
        <v>37</v>
      </c>
      <c r="M1861" s="38">
        <f t="shared" si="3955"/>
        <v>44</v>
      </c>
      <c r="N1861" s="38">
        <f t="shared" si="3839"/>
        <v>38.450000000000003</v>
      </c>
      <c r="O1861" s="38">
        <f t="shared" si="3840"/>
        <v>49</v>
      </c>
      <c r="P1861" s="39"/>
      <c r="Q1861" s="39"/>
      <c r="R1861" s="39"/>
      <c r="S1861" s="39"/>
      <c r="T1861" s="39"/>
      <c r="U1861" s="39"/>
      <c r="V1861" s="39"/>
      <c r="W1861" s="39"/>
      <c r="X1861" s="39">
        <f t="shared" si="3947"/>
        <v>37</v>
      </c>
      <c r="Y1861" s="39">
        <f t="shared" si="3948"/>
        <v>44</v>
      </c>
      <c r="Z1861" s="39"/>
      <c r="AA1861" s="39"/>
      <c r="AB1861" s="39"/>
      <c r="AC1861" s="39"/>
      <c r="AD1861" s="40"/>
      <c r="AE1861" s="40"/>
      <c r="AF1861" s="41">
        <f t="shared" si="3843"/>
        <v>0</v>
      </c>
      <c r="AG1861" s="42"/>
    </row>
    <row r="1862" spans="1:33" ht="27.6">
      <c r="A1862" s="30" t="s">
        <v>3800</v>
      </c>
      <c r="B1862" s="30" t="s">
        <v>3801</v>
      </c>
      <c r="C1862" s="43"/>
      <c r="D1862" s="44"/>
      <c r="E1862" s="44"/>
      <c r="F1862" s="35">
        <f t="shared" si="3951"/>
        <v>0</v>
      </c>
      <c r="G1862" s="35">
        <f t="shared" si="3952"/>
        <v>0</v>
      </c>
      <c r="H1862" s="35">
        <f t="shared" si="3810"/>
        <v>0</v>
      </c>
      <c r="I1862" s="17">
        <v>18</v>
      </c>
      <c r="J1862" s="37">
        <f t="shared" si="3933"/>
        <v>89.71</v>
      </c>
      <c r="K1862" s="37">
        <f t="shared" si="3935"/>
        <v>115</v>
      </c>
      <c r="L1862" s="38">
        <f t="shared" ref="L1862:M1862" si="3956">MIN(N1862,P1862,R1862,T1862,V1862,X1862,Z1862,AB1862,AD1862)</f>
        <v>82</v>
      </c>
      <c r="M1862" s="38">
        <f t="shared" si="3956"/>
        <v>97</v>
      </c>
      <c r="N1862" s="38">
        <f t="shared" si="3839"/>
        <v>89.71</v>
      </c>
      <c r="O1862" s="38">
        <f t="shared" si="3840"/>
        <v>115</v>
      </c>
      <c r="P1862" s="39"/>
      <c r="Q1862" s="39"/>
      <c r="R1862" s="39"/>
      <c r="S1862" s="39"/>
      <c r="T1862" s="39"/>
      <c r="U1862" s="39"/>
      <c r="V1862" s="39"/>
      <c r="W1862" s="39"/>
      <c r="X1862" s="39">
        <f t="shared" si="3947"/>
        <v>82</v>
      </c>
      <c r="Y1862" s="39">
        <f t="shared" si="3948"/>
        <v>97</v>
      </c>
      <c r="Z1862" s="39"/>
      <c r="AA1862" s="39"/>
      <c r="AB1862" s="39"/>
      <c r="AC1862" s="39"/>
      <c r="AD1862" s="40"/>
      <c r="AE1862" s="40"/>
      <c r="AF1862" s="41">
        <f t="shared" si="3843"/>
        <v>0</v>
      </c>
      <c r="AG1862" s="42"/>
    </row>
    <row r="1863" spans="1:33" ht="27.6">
      <c r="A1863" s="30" t="s">
        <v>3802</v>
      </c>
      <c r="B1863" s="30" t="s">
        <v>3803</v>
      </c>
      <c r="C1863" s="43"/>
      <c r="D1863" s="44"/>
      <c r="E1863" s="44"/>
      <c r="F1863" s="35">
        <f t="shared" si="3951"/>
        <v>0</v>
      </c>
      <c r="G1863" s="35">
        <f t="shared" si="3952"/>
        <v>0</v>
      </c>
      <c r="H1863" s="35">
        <f t="shared" si="3810"/>
        <v>0</v>
      </c>
      <c r="I1863" s="17">
        <v>18</v>
      </c>
      <c r="J1863" s="37">
        <f t="shared" si="3933"/>
        <v>89.71</v>
      </c>
      <c r="K1863" s="37">
        <f t="shared" si="3935"/>
        <v>115</v>
      </c>
      <c r="L1863" s="38">
        <f t="shared" ref="L1863:M1863" si="3957">MIN(N1863,P1863,R1863,T1863,V1863,X1863,Z1863,AB1863,AD1863)</f>
        <v>82</v>
      </c>
      <c r="M1863" s="38">
        <f t="shared" si="3957"/>
        <v>97</v>
      </c>
      <c r="N1863" s="38">
        <f t="shared" si="3839"/>
        <v>89.71</v>
      </c>
      <c r="O1863" s="38">
        <f t="shared" si="3840"/>
        <v>115</v>
      </c>
      <c r="P1863" s="39"/>
      <c r="Q1863" s="39"/>
      <c r="R1863" s="39"/>
      <c r="S1863" s="39"/>
      <c r="T1863" s="39"/>
      <c r="U1863" s="39"/>
      <c r="V1863" s="39"/>
      <c r="W1863" s="39"/>
      <c r="X1863" s="39">
        <f t="shared" si="3947"/>
        <v>82</v>
      </c>
      <c r="Y1863" s="39">
        <f t="shared" si="3948"/>
        <v>97</v>
      </c>
      <c r="Z1863" s="39"/>
      <c r="AA1863" s="39"/>
      <c r="AB1863" s="39"/>
      <c r="AC1863" s="39"/>
      <c r="AD1863" s="40"/>
      <c r="AE1863" s="40"/>
      <c r="AF1863" s="41">
        <f t="shared" si="3843"/>
        <v>0</v>
      </c>
      <c r="AG1863" s="42"/>
    </row>
    <row r="1864" spans="1:33" ht="13.8">
      <c r="A1864" s="30" t="s">
        <v>3804</v>
      </c>
      <c r="B1864" s="30" t="s">
        <v>3805</v>
      </c>
      <c r="C1864" s="43"/>
      <c r="D1864" s="44"/>
      <c r="E1864" s="44"/>
      <c r="F1864" s="35">
        <f t="shared" si="3951"/>
        <v>0</v>
      </c>
      <c r="G1864" s="35">
        <f t="shared" si="3952"/>
        <v>0</v>
      </c>
      <c r="H1864" s="35">
        <f t="shared" si="3810"/>
        <v>0</v>
      </c>
      <c r="I1864" s="17">
        <v>18</v>
      </c>
      <c r="J1864" s="37">
        <f t="shared" si="3933"/>
        <v>19.22</v>
      </c>
      <c r="K1864" s="37">
        <f t="shared" si="3935"/>
        <v>25</v>
      </c>
      <c r="L1864" s="38">
        <f t="shared" ref="L1864:M1864" si="3958">MIN(N1864,P1864,R1864,T1864,V1864,X1864,Z1864,AB1864,AD1864)</f>
        <v>13</v>
      </c>
      <c r="M1864" s="38">
        <f t="shared" si="3958"/>
        <v>16</v>
      </c>
      <c r="N1864" s="38">
        <f t="shared" ref="N1864:N1927" si="3959">VLOOKUP(A1864,Inv_bef,5,FALSE)</f>
        <v>19.22</v>
      </c>
      <c r="O1864" s="38">
        <f t="shared" ref="O1864:O1927" si="3960">VLOOKUP(A1864,Inv_bef,6,FALSE)</f>
        <v>25</v>
      </c>
      <c r="P1864" s="39"/>
      <c r="Q1864" s="39"/>
      <c r="R1864" s="39"/>
      <c r="S1864" s="39"/>
      <c r="T1864" s="39"/>
      <c r="U1864" s="39"/>
      <c r="V1864" s="39"/>
      <c r="W1864" s="39"/>
      <c r="X1864" s="39">
        <f t="shared" si="3947"/>
        <v>13</v>
      </c>
      <c r="Y1864" s="39">
        <f t="shared" si="3948"/>
        <v>16</v>
      </c>
      <c r="Z1864" s="39"/>
      <c r="AA1864" s="39"/>
      <c r="AB1864" s="39"/>
      <c r="AC1864" s="39"/>
      <c r="AD1864" s="40"/>
      <c r="AE1864" s="40"/>
      <c r="AF1864" s="41">
        <f t="shared" si="3843"/>
        <v>0</v>
      </c>
      <c r="AG1864" s="42"/>
    </row>
    <row r="1865" spans="1:33" ht="13.8">
      <c r="A1865" s="30" t="s">
        <v>3806</v>
      </c>
      <c r="B1865" s="30" t="s">
        <v>3807</v>
      </c>
      <c r="C1865" s="43"/>
      <c r="D1865" s="44"/>
      <c r="E1865" s="44"/>
      <c r="F1865" s="35">
        <f t="shared" si="3951"/>
        <v>0</v>
      </c>
      <c r="G1865" s="35">
        <f t="shared" si="3952"/>
        <v>0</v>
      </c>
      <c r="H1865" s="35">
        <f t="shared" si="3810"/>
        <v>0</v>
      </c>
      <c r="I1865" s="17">
        <v>18</v>
      </c>
      <c r="J1865" s="37">
        <f t="shared" si="3933"/>
        <v>96.12</v>
      </c>
      <c r="K1865" s="37">
        <f t="shared" si="3935"/>
        <v>123</v>
      </c>
      <c r="L1865" s="38">
        <f t="shared" ref="L1865:M1865" si="3961">MIN(N1865,P1865,R1865,T1865,V1865,X1865,Z1865,AB1865,AD1865)</f>
        <v>92</v>
      </c>
      <c r="M1865" s="38">
        <f t="shared" si="3961"/>
        <v>109</v>
      </c>
      <c r="N1865" s="38">
        <f t="shared" si="3959"/>
        <v>96.12</v>
      </c>
      <c r="O1865" s="38">
        <f t="shared" si="3960"/>
        <v>123</v>
      </c>
      <c r="P1865" s="39"/>
      <c r="Q1865" s="39"/>
      <c r="R1865" s="39"/>
      <c r="S1865" s="39"/>
      <c r="T1865" s="39"/>
      <c r="U1865" s="39"/>
      <c r="V1865" s="39"/>
      <c r="W1865" s="39"/>
      <c r="X1865" s="39">
        <f t="shared" si="3947"/>
        <v>92</v>
      </c>
      <c r="Y1865" s="39">
        <f t="shared" si="3948"/>
        <v>109</v>
      </c>
      <c r="Z1865" s="39"/>
      <c r="AA1865" s="39"/>
      <c r="AB1865" s="39"/>
      <c r="AC1865" s="39"/>
      <c r="AD1865" s="40"/>
      <c r="AE1865" s="40"/>
      <c r="AF1865" s="41">
        <f t="shared" si="3843"/>
        <v>0</v>
      </c>
      <c r="AG1865" s="42"/>
    </row>
    <row r="1866" spans="1:33" ht="13.8">
      <c r="A1866" s="30" t="s">
        <v>3808</v>
      </c>
      <c r="B1866" s="30" t="s">
        <v>3809</v>
      </c>
      <c r="C1866" s="43"/>
      <c r="D1866" s="44"/>
      <c r="E1866" s="44"/>
      <c r="F1866" s="35">
        <f t="shared" si="3951"/>
        <v>0</v>
      </c>
      <c r="G1866" s="35">
        <f t="shared" si="3952"/>
        <v>0</v>
      </c>
      <c r="H1866" s="35">
        <f t="shared" si="3810"/>
        <v>0</v>
      </c>
      <c r="I1866" s="17">
        <v>18</v>
      </c>
      <c r="J1866" s="37">
        <f t="shared" si="3933"/>
        <v>57.67</v>
      </c>
      <c r="K1866" s="37">
        <f t="shared" si="3935"/>
        <v>74</v>
      </c>
      <c r="L1866" s="38">
        <f t="shared" ref="L1866:M1866" si="3962">MIN(N1866,P1866,R1866,T1866,V1866,X1866,Z1866,AB1866,AD1866)</f>
        <v>57</v>
      </c>
      <c r="M1866" s="38">
        <f t="shared" si="3962"/>
        <v>68</v>
      </c>
      <c r="N1866" s="38">
        <f t="shared" si="3959"/>
        <v>57.67</v>
      </c>
      <c r="O1866" s="38">
        <f t="shared" si="3960"/>
        <v>74</v>
      </c>
      <c r="P1866" s="39"/>
      <c r="Q1866" s="39"/>
      <c r="R1866" s="39"/>
      <c r="S1866" s="39"/>
      <c r="T1866" s="39"/>
      <c r="U1866" s="39"/>
      <c r="V1866" s="39"/>
      <c r="W1866" s="39"/>
      <c r="X1866" s="39">
        <f t="shared" si="3947"/>
        <v>57</v>
      </c>
      <c r="Y1866" s="39">
        <f t="shared" si="3948"/>
        <v>68</v>
      </c>
      <c r="Z1866" s="39"/>
      <c r="AA1866" s="39"/>
      <c r="AB1866" s="39"/>
      <c r="AC1866" s="39"/>
      <c r="AD1866" s="40"/>
      <c r="AE1866" s="40"/>
      <c r="AF1866" s="41">
        <f t="shared" si="3843"/>
        <v>0</v>
      </c>
      <c r="AG1866" s="42"/>
    </row>
    <row r="1867" spans="1:33" ht="13.8">
      <c r="A1867" s="30" t="s">
        <v>3810</v>
      </c>
      <c r="B1867" s="30" t="s">
        <v>3811</v>
      </c>
      <c r="C1867" s="43"/>
      <c r="D1867" s="44"/>
      <c r="E1867" s="44"/>
      <c r="F1867" s="35">
        <f t="shared" si="3951"/>
        <v>0</v>
      </c>
      <c r="G1867" s="35">
        <f t="shared" si="3952"/>
        <v>0</v>
      </c>
      <c r="H1867" s="35">
        <f t="shared" si="3810"/>
        <v>0</v>
      </c>
      <c r="I1867" s="17">
        <v>18</v>
      </c>
      <c r="J1867" s="37">
        <f t="shared" si="3933"/>
        <v>57.67</v>
      </c>
      <c r="K1867" s="37">
        <f t="shared" si="3935"/>
        <v>74</v>
      </c>
      <c r="L1867" s="38">
        <f t="shared" ref="L1867:M1867" si="3963">MIN(N1867,P1867,R1867,T1867,V1867,X1867,Z1867,AB1867,AD1867)</f>
        <v>57</v>
      </c>
      <c r="M1867" s="38">
        <f t="shared" si="3963"/>
        <v>68</v>
      </c>
      <c r="N1867" s="38">
        <f t="shared" si="3959"/>
        <v>57.67</v>
      </c>
      <c r="O1867" s="38">
        <f t="shared" si="3960"/>
        <v>74</v>
      </c>
      <c r="P1867" s="39"/>
      <c r="Q1867" s="39"/>
      <c r="R1867" s="39"/>
      <c r="S1867" s="39"/>
      <c r="T1867" s="39"/>
      <c r="U1867" s="39"/>
      <c r="V1867" s="39"/>
      <c r="W1867" s="39"/>
      <c r="X1867" s="39">
        <f t="shared" si="3947"/>
        <v>57</v>
      </c>
      <c r="Y1867" s="39">
        <f t="shared" si="3948"/>
        <v>68</v>
      </c>
      <c r="Z1867" s="39"/>
      <c r="AA1867" s="39"/>
      <c r="AB1867" s="39"/>
      <c r="AC1867" s="39"/>
      <c r="AD1867" s="40"/>
      <c r="AE1867" s="40"/>
      <c r="AF1867" s="41">
        <f t="shared" si="3843"/>
        <v>0</v>
      </c>
      <c r="AG1867" s="42"/>
    </row>
    <row r="1868" spans="1:33" ht="27.6">
      <c r="A1868" s="30" t="s">
        <v>3812</v>
      </c>
      <c r="B1868" s="30" t="s">
        <v>3813</v>
      </c>
      <c r="C1868" s="43"/>
      <c r="D1868" s="44"/>
      <c r="E1868" s="44"/>
      <c r="F1868" s="35">
        <f t="shared" si="3951"/>
        <v>0</v>
      </c>
      <c r="G1868" s="35">
        <f t="shared" si="3952"/>
        <v>0</v>
      </c>
      <c r="H1868" s="35">
        <f t="shared" si="3810"/>
        <v>0</v>
      </c>
      <c r="I1868" s="17">
        <v>18</v>
      </c>
      <c r="J1868" s="37">
        <f t="shared" si="3933"/>
        <v>51.26</v>
      </c>
      <c r="K1868" s="37">
        <f t="shared" si="3935"/>
        <v>66</v>
      </c>
      <c r="L1868" s="38">
        <f t="shared" ref="L1868:M1868" si="3964">MIN(N1868,P1868,R1868,T1868,V1868,X1868,Z1868,AB1868,AD1868)</f>
        <v>49</v>
      </c>
      <c r="M1868" s="38">
        <f t="shared" si="3964"/>
        <v>58</v>
      </c>
      <c r="N1868" s="38">
        <f t="shared" si="3959"/>
        <v>51.26</v>
      </c>
      <c r="O1868" s="38">
        <f t="shared" si="3960"/>
        <v>66</v>
      </c>
      <c r="P1868" s="39"/>
      <c r="Q1868" s="39"/>
      <c r="R1868" s="39"/>
      <c r="S1868" s="39"/>
      <c r="T1868" s="39"/>
      <c r="U1868" s="39"/>
      <c r="V1868" s="39"/>
      <c r="W1868" s="39"/>
      <c r="X1868" s="39">
        <f t="shared" si="3947"/>
        <v>49</v>
      </c>
      <c r="Y1868" s="39">
        <f t="shared" si="3948"/>
        <v>58</v>
      </c>
      <c r="Z1868" s="39"/>
      <c r="AA1868" s="39"/>
      <c r="AB1868" s="39"/>
      <c r="AC1868" s="39"/>
      <c r="AD1868" s="40"/>
      <c r="AE1868" s="40"/>
      <c r="AF1868" s="41">
        <f t="shared" si="3843"/>
        <v>0</v>
      </c>
      <c r="AG1868" s="42"/>
    </row>
    <row r="1869" spans="1:33" ht="27.6">
      <c r="A1869" s="30" t="s">
        <v>3814</v>
      </c>
      <c r="B1869" s="30" t="s">
        <v>3815</v>
      </c>
      <c r="C1869" s="43"/>
      <c r="D1869" s="44"/>
      <c r="E1869" s="44"/>
      <c r="F1869" s="35">
        <f t="shared" si="3951"/>
        <v>0</v>
      </c>
      <c r="G1869" s="35">
        <f t="shared" si="3952"/>
        <v>0</v>
      </c>
      <c r="H1869" s="35">
        <f t="shared" si="3810"/>
        <v>0</v>
      </c>
      <c r="I1869" s="17">
        <v>18</v>
      </c>
      <c r="J1869" s="37">
        <f t="shared" si="3933"/>
        <v>51.26</v>
      </c>
      <c r="K1869" s="37">
        <f t="shared" si="3935"/>
        <v>66</v>
      </c>
      <c r="L1869" s="38">
        <f t="shared" ref="L1869:M1869" si="3965">MIN(N1869,P1869,R1869,T1869,V1869,X1869,Z1869,AB1869,AD1869)</f>
        <v>49</v>
      </c>
      <c r="M1869" s="38">
        <f t="shared" si="3965"/>
        <v>58</v>
      </c>
      <c r="N1869" s="38">
        <f t="shared" si="3959"/>
        <v>51.26</v>
      </c>
      <c r="O1869" s="38">
        <f t="shared" si="3960"/>
        <v>66</v>
      </c>
      <c r="P1869" s="39"/>
      <c r="Q1869" s="39"/>
      <c r="R1869" s="39"/>
      <c r="S1869" s="39"/>
      <c r="T1869" s="39"/>
      <c r="U1869" s="39"/>
      <c r="V1869" s="39"/>
      <c r="W1869" s="39"/>
      <c r="X1869" s="39">
        <f t="shared" si="3947"/>
        <v>49</v>
      </c>
      <c r="Y1869" s="39">
        <f t="shared" si="3948"/>
        <v>58</v>
      </c>
      <c r="Z1869" s="39"/>
      <c r="AA1869" s="39"/>
      <c r="AB1869" s="39"/>
      <c r="AC1869" s="39"/>
      <c r="AD1869" s="40"/>
      <c r="AE1869" s="40"/>
      <c r="AF1869" s="41">
        <f t="shared" si="3843"/>
        <v>0</v>
      </c>
      <c r="AG1869" s="42"/>
    </row>
    <row r="1870" spans="1:33" ht="13.8">
      <c r="A1870" s="30" t="s">
        <v>3816</v>
      </c>
      <c r="B1870" s="30" t="s">
        <v>3817</v>
      </c>
      <c r="C1870" s="43"/>
      <c r="D1870" s="44"/>
      <c r="E1870" s="44"/>
      <c r="F1870" s="35">
        <f t="shared" si="3951"/>
        <v>0</v>
      </c>
      <c r="G1870" s="35">
        <f t="shared" si="3952"/>
        <v>0</v>
      </c>
      <c r="H1870" s="35">
        <f t="shared" si="3810"/>
        <v>0</v>
      </c>
      <c r="I1870" s="17">
        <v>18</v>
      </c>
      <c r="J1870" s="37">
        <f t="shared" si="3933"/>
        <v>38.450000000000003</v>
      </c>
      <c r="K1870" s="37">
        <f t="shared" si="3935"/>
        <v>49</v>
      </c>
      <c r="L1870" s="38">
        <f t="shared" ref="L1870:M1870" si="3966">MIN(N1870,P1870,R1870,T1870,V1870,X1870,Z1870,AB1870,AD1870)</f>
        <v>36</v>
      </c>
      <c r="M1870" s="38">
        <f t="shared" si="3966"/>
        <v>43</v>
      </c>
      <c r="N1870" s="38">
        <f t="shared" si="3959"/>
        <v>38.450000000000003</v>
      </c>
      <c r="O1870" s="38">
        <f t="shared" si="3960"/>
        <v>49</v>
      </c>
      <c r="P1870" s="39"/>
      <c r="Q1870" s="39"/>
      <c r="R1870" s="39"/>
      <c r="S1870" s="39"/>
      <c r="T1870" s="39"/>
      <c r="U1870" s="39"/>
      <c r="V1870" s="39"/>
      <c r="W1870" s="39"/>
      <c r="X1870" s="39">
        <f t="shared" si="3947"/>
        <v>36</v>
      </c>
      <c r="Y1870" s="39">
        <f t="shared" si="3948"/>
        <v>43</v>
      </c>
      <c r="Z1870" s="39"/>
      <c r="AA1870" s="39"/>
      <c r="AB1870" s="39"/>
      <c r="AC1870" s="39"/>
      <c r="AD1870" s="40"/>
      <c r="AE1870" s="40"/>
      <c r="AF1870" s="41">
        <f t="shared" si="3843"/>
        <v>0</v>
      </c>
      <c r="AG1870" s="42"/>
    </row>
    <row r="1871" spans="1:33" ht="13.8">
      <c r="A1871" s="30" t="s">
        <v>3820</v>
      </c>
      <c r="B1871" s="30" t="s">
        <v>3821</v>
      </c>
      <c r="C1871" s="43"/>
      <c r="D1871" s="44"/>
      <c r="E1871" s="44"/>
      <c r="F1871" s="35">
        <f t="shared" si="3951"/>
        <v>0</v>
      </c>
      <c r="G1871" s="35">
        <f t="shared" si="3952"/>
        <v>0</v>
      </c>
      <c r="H1871" s="35">
        <f t="shared" si="3810"/>
        <v>0</v>
      </c>
      <c r="I1871" s="17">
        <v>18</v>
      </c>
      <c r="J1871" s="37">
        <f t="shared" si="3933"/>
        <v>38.450000000000003</v>
      </c>
      <c r="K1871" s="37">
        <f t="shared" si="3935"/>
        <v>49</v>
      </c>
      <c r="L1871" s="38">
        <f t="shared" ref="L1871:M1871" si="3967">MIN(N1871,P1871,R1871,T1871,V1871,X1871,Z1871,AB1871,AD1871)</f>
        <v>37</v>
      </c>
      <c r="M1871" s="38">
        <f t="shared" si="3967"/>
        <v>44</v>
      </c>
      <c r="N1871" s="38">
        <f t="shared" si="3959"/>
        <v>38.450000000000003</v>
      </c>
      <c r="O1871" s="38">
        <f t="shared" si="3960"/>
        <v>49</v>
      </c>
      <c r="P1871" s="39"/>
      <c r="Q1871" s="39"/>
      <c r="R1871" s="39"/>
      <c r="S1871" s="39"/>
      <c r="T1871" s="39"/>
      <c r="U1871" s="39"/>
      <c r="V1871" s="39"/>
      <c r="W1871" s="39"/>
      <c r="X1871" s="39">
        <f t="shared" si="3947"/>
        <v>37</v>
      </c>
      <c r="Y1871" s="39">
        <f t="shared" si="3948"/>
        <v>44</v>
      </c>
      <c r="Z1871" s="39"/>
      <c r="AA1871" s="39"/>
      <c r="AB1871" s="39"/>
      <c r="AC1871" s="39"/>
      <c r="AD1871" s="40"/>
      <c r="AE1871" s="40"/>
      <c r="AF1871" s="41">
        <f t="shared" si="3843"/>
        <v>0</v>
      </c>
      <c r="AG1871" s="42"/>
    </row>
    <row r="1872" spans="1:33" ht="13.8">
      <c r="A1872" s="30" t="s">
        <v>6777</v>
      </c>
      <c r="B1872" s="30" t="s">
        <v>6778</v>
      </c>
      <c r="C1872" s="43"/>
      <c r="D1872" s="44"/>
      <c r="E1872" s="44"/>
      <c r="F1872" s="35">
        <f t="shared" si="3951"/>
        <v>0</v>
      </c>
      <c r="G1872" s="35">
        <f t="shared" si="3952"/>
        <v>0</v>
      </c>
      <c r="H1872" s="35">
        <f t="shared" si="3810"/>
        <v>0</v>
      </c>
      <c r="I1872" s="21">
        <f>VLOOKUP(A1872,Old_Inventory,9,FALSE)</f>
        <v>28</v>
      </c>
      <c r="J1872" s="37">
        <f t="shared" si="3933"/>
        <v>89.71</v>
      </c>
      <c r="K1872" s="37">
        <f t="shared" si="3935"/>
        <v>115</v>
      </c>
      <c r="L1872" s="38">
        <f t="shared" ref="L1872:M1872" si="3968">MIN(N1872,P1872,R1872,T1872,V1872,X1872,Z1872,AB1872,AD1872)</f>
        <v>89.71</v>
      </c>
      <c r="M1872" s="38">
        <f t="shared" si="3968"/>
        <v>115</v>
      </c>
      <c r="N1872" s="38">
        <f t="shared" si="3959"/>
        <v>89.71</v>
      </c>
      <c r="O1872" s="38">
        <f t="shared" si="3960"/>
        <v>115</v>
      </c>
      <c r="P1872" s="39"/>
      <c r="Q1872" s="39"/>
      <c r="R1872" s="39"/>
      <c r="S1872" s="39"/>
      <c r="T1872" s="39"/>
      <c r="U1872" s="39"/>
      <c r="V1872" s="39"/>
      <c r="W1872" s="39"/>
      <c r="X1872" s="39"/>
      <c r="Y1872" s="39"/>
      <c r="Z1872" s="39"/>
      <c r="AA1872" s="39"/>
      <c r="AB1872" s="39"/>
      <c r="AC1872" s="39"/>
      <c r="AD1872" s="40"/>
      <c r="AE1872" s="40"/>
      <c r="AF1872" s="41">
        <f t="shared" si="3843"/>
        <v>0</v>
      </c>
      <c r="AG1872" s="42"/>
    </row>
    <row r="1873" spans="1:33" ht="13.8">
      <c r="A1873" s="30" t="s">
        <v>6779</v>
      </c>
      <c r="B1873" s="30" t="s">
        <v>6780</v>
      </c>
      <c r="C1873" s="43"/>
      <c r="D1873" s="44"/>
      <c r="E1873" s="44"/>
      <c r="F1873" s="35">
        <f t="shared" si="3951"/>
        <v>0</v>
      </c>
      <c r="G1873" s="35">
        <f t="shared" si="3952"/>
        <v>0</v>
      </c>
      <c r="H1873" s="35">
        <f t="shared" si="3810"/>
        <v>0</v>
      </c>
      <c r="I1873" s="21">
        <f>VLOOKUP(A1873,Old_Inventory,9,FALSE)</f>
        <v>28</v>
      </c>
      <c r="J1873" s="37">
        <f t="shared" si="3933"/>
        <v>89.71</v>
      </c>
      <c r="K1873" s="37">
        <f t="shared" si="3935"/>
        <v>115</v>
      </c>
      <c r="L1873" s="38">
        <f t="shared" ref="L1873:M1873" si="3969">MIN(N1873,P1873,R1873,T1873,V1873,X1873,Z1873,AB1873,AD1873)</f>
        <v>89.71</v>
      </c>
      <c r="M1873" s="38">
        <f t="shared" si="3969"/>
        <v>115</v>
      </c>
      <c r="N1873" s="38">
        <f t="shared" si="3959"/>
        <v>89.71</v>
      </c>
      <c r="O1873" s="38">
        <f t="shared" si="3960"/>
        <v>115</v>
      </c>
      <c r="P1873" s="39"/>
      <c r="Q1873" s="39"/>
      <c r="R1873" s="39"/>
      <c r="S1873" s="39"/>
      <c r="T1873" s="39"/>
      <c r="U1873" s="39"/>
      <c r="V1873" s="39"/>
      <c r="W1873" s="39"/>
      <c r="X1873" s="39"/>
      <c r="Y1873" s="39"/>
      <c r="Z1873" s="39"/>
      <c r="AA1873" s="39"/>
      <c r="AB1873" s="39"/>
      <c r="AC1873" s="39"/>
      <c r="AD1873" s="40"/>
      <c r="AE1873" s="40"/>
      <c r="AF1873" s="41">
        <f t="shared" si="3843"/>
        <v>0</v>
      </c>
      <c r="AG1873" s="42"/>
    </row>
    <row r="1874" spans="1:33" ht="13.8">
      <c r="A1874" s="30" t="s">
        <v>6781</v>
      </c>
      <c r="B1874" s="30" t="s">
        <v>6782</v>
      </c>
      <c r="C1874" s="43"/>
      <c r="D1874" s="44"/>
      <c r="E1874" s="44"/>
      <c r="F1874" s="35">
        <f t="shared" si="3951"/>
        <v>0</v>
      </c>
      <c r="G1874" s="35">
        <f t="shared" si="3952"/>
        <v>0</v>
      </c>
      <c r="H1874" s="35">
        <f t="shared" si="3810"/>
        <v>0</v>
      </c>
      <c r="I1874" s="21">
        <f>VLOOKUP(A1874,Old_Inventory,9,FALSE)</f>
        <v>28</v>
      </c>
      <c r="J1874" s="37">
        <f t="shared" si="3933"/>
        <v>19.22</v>
      </c>
      <c r="K1874" s="37">
        <f t="shared" si="3935"/>
        <v>25</v>
      </c>
      <c r="L1874" s="38">
        <f t="shared" ref="L1874:M1874" si="3970">MIN(N1874,P1874,R1874,T1874,V1874,X1874,Z1874,AB1874,AD1874)</f>
        <v>19.22</v>
      </c>
      <c r="M1874" s="38">
        <f t="shared" si="3970"/>
        <v>25</v>
      </c>
      <c r="N1874" s="38">
        <f t="shared" si="3959"/>
        <v>19.22</v>
      </c>
      <c r="O1874" s="38">
        <f t="shared" si="3960"/>
        <v>25</v>
      </c>
      <c r="P1874" s="39"/>
      <c r="Q1874" s="39"/>
      <c r="R1874" s="39"/>
      <c r="S1874" s="39"/>
      <c r="T1874" s="39"/>
      <c r="U1874" s="39"/>
      <c r="V1874" s="39"/>
      <c r="W1874" s="39"/>
      <c r="X1874" s="39"/>
      <c r="Y1874" s="39"/>
      <c r="Z1874" s="39"/>
      <c r="AA1874" s="39"/>
      <c r="AB1874" s="39"/>
      <c r="AC1874" s="39"/>
      <c r="AD1874" s="40"/>
      <c r="AE1874" s="40"/>
      <c r="AF1874" s="41">
        <f t="shared" si="3843"/>
        <v>0</v>
      </c>
      <c r="AG1874" s="42"/>
    </row>
    <row r="1875" spans="1:33" ht="13.8">
      <c r="A1875" s="30" t="s">
        <v>6783</v>
      </c>
      <c r="B1875" s="30" t="s">
        <v>6784</v>
      </c>
      <c r="C1875" s="43"/>
      <c r="D1875" s="44"/>
      <c r="E1875" s="44"/>
      <c r="F1875" s="35">
        <f t="shared" si="3951"/>
        <v>0</v>
      </c>
      <c r="G1875" s="35">
        <f t="shared" si="3952"/>
        <v>0</v>
      </c>
      <c r="H1875" s="35">
        <f t="shared" si="3810"/>
        <v>0</v>
      </c>
      <c r="I1875" s="21">
        <f>VLOOKUP(A1875,Old_Inventory,9,FALSE)</f>
        <v>28</v>
      </c>
      <c r="J1875" s="37">
        <f t="shared" si="3933"/>
        <v>96.12</v>
      </c>
      <c r="K1875" s="37">
        <f t="shared" si="3935"/>
        <v>123</v>
      </c>
      <c r="L1875" s="38">
        <f t="shared" ref="L1875:M1875" si="3971">MIN(N1875,P1875,R1875,T1875,V1875,X1875,Z1875,AB1875,AD1875)</f>
        <v>96.12</v>
      </c>
      <c r="M1875" s="38">
        <f t="shared" si="3971"/>
        <v>123</v>
      </c>
      <c r="N1875" s="38">
        <f t="shared" si="3959"/>
        <v>96.12</v>
      </c>
      <c r="O1875" s="38">
        <f t="shared" si="3960"/>
        <v>123</v>
      </c>
      <c r="P1875" s="39"/>
      <c r="Q1875" s="39"/>
      <c r="R1875" s="39"/>
      <c r="S1875" s="39"/>
      <c r="T1875" s="39"/>
      <c r="U1875" s="39"/>
      <c r="V1875" s="39"/>
      <c r="W1875" s="39"/>
      <c r="X1875" s="39"/>
      <c r="Y1875" s="39"/>
      <c r="Z1875" s="39"/>
      <c r="AA1875" s="39"/>
      <c r="AB1875" s="39"/>
      <c r="AC1875" s="39"/>
      <c r="AD1875" s="40"/>
      <c r="AE1875" s="40"/>
      <c r="AF1875" s="41">
        <f t="shared" si="3843"/>
        <v>0</v>
      </c>
      <c r="AG1875" s="42"/>
    </row>
    <row r="1876" spans="1:33" ht="27.6">
      <c r="A1876" s="30" t="s">
        <v>3822</v>
      </c>
      <c r="B1876" s="30" t="s">
        <v>3823</v>
      </c>
      <c r="C1876" s="43"/>
      <c r="D1876" s="44"/>
      <c r="E1876" s="44"/>
      <c r="F1876" s="35">
        <f t="shared" si="3951"/>
        <v>0</v>
      </c>
      <c r="G1876" s="35">
        <f t="shared" si="3952"/>
        <v>0</v>
      </c>
      <c r="H1876" s="35">
        <f t="shared" si="3810"/>
        <v>0</v>
      </c>
      <c r="I1876" s="17">
        <v>18</v>
      </c>
      <c r="J1876" s="37">
        <f t="shared" si="3933"/>
        <v>32.04</v>
      </c>
      <c r="K1876" s="37">
        <f t="shared" si="3935"/>
        <v>41</v>
      </c>
      <c r="L1876" s="38">
        <f t="shared" ref="L1876:M1876" si="3972">MIN(N1876,P1876,R1876,T1876,V1876,X1876,Z1876,AB1876,AD1876)</f>
        <v>26</v>
      </c>
      <c r="M1876" s="38">
        <f t="shared" si="3972"/>
        <v>31</v>
      </c>
      <c r="N1876" s="38">
        <f t="shared" si="3959"/>
        <v>32.04</v>
      </c>
      <c r="O1876" s="38">
        <f t="shared" si="3960"/>
        <v>41</v>
      </c>
      <c r="P1876" s="39"/>
      <c r="Q1876" s="39"/>
      <c r="R1876" s="39"/>
      <c r="S1876" s="39"/>
      <c r="T1876" s="39"/>
      <c r="U1876" s="39"/>
      <c r="V1876" s="39"/>
      <c r="W1876" s="39"/>
      <c r="X1876" s="39">
        <f>VLOOKUP(A1876,Zeal,9,FALSE)</f>
        <v>26</v>
      </c>
      <c r="Y1876" s="39">
        <f>VLOOKUP(A1876,Zeal,11,FALSE)</f>
        <v>31</v>
      </c>
      <c r="Z1876" s="39"/>
      <c r="AA1876" s="39"/>
      <c r="AB1876" s="39"/>
      <c r="AC1876" s="39"/>
      <c r="AD1876" s="40"/>
      <c r="AE1876" s="40"/>
      <c r="AF1876" s="41">
        <f t="shared" si="3843"/>
        <v>0</v>
      </c>
      <c r="AG1876" s="42"/>
    </row>
    <row r="1877" spans="1:33" ht="13.8">
      <c r="A1877" s="30" t="s">
        <v>6785</v>
      </c>
      <c r="B1877" s="30" t="s">
        <v>6786</v>
      </c>
      <c r="C1877" s="43"/>
      <c r="D1877" s="44"/>
      <c r="E1877" s="44"/>
      <c r="F1877" s="35">
        <f t="shared" si="3951"/>
        <v>0</v>
      </c>
      <c r="G1877" s="35">
        <f t="shared" si="3952"/>
        <v>0</v>
      </c>
      <c r="H1877" s="35">
        <f t="shared" si="3810"/>
        <v>0</v>
      </c>
      <c r="I1877" s="21">
        <f t="shared" ref="I1877:I1906" si="3973">VLOOKUP(A1877,Old_Inventory,9,FALSE)</f>
        <v>18</v>
      </c>
      <c r="J1877" s="37">
        <f t="shared" si="3933"/>
        <v>62.98</v>
      </c>
      <c r="K1877" s="37">
        <f t="shared" si="3935"/>
        <v>74</v>
      </c>
      <c r="L1877" s="38">
        <f t="shared" ref="L1877:M1877" si="3974">MIN(N1877,P1877,R1877,T1877,V1877,X1877,Z1877,AB1877,AD1877)</f>
        <v>62.98</v>
      </c>
      <c r="M1877" s="38">
        <f t="shared" si="3974"/>
        <v>74</v>
      </c>
      <c r="N1877" s="38">
        <f t="shared" si="3959"/>
        <v>62.98</v>
      </c>
      <c r="O1877" s="38">
        <f t="shared" si="3960"/>
        <v>74</v>
      </c>
      <c r="P1877" s="39"/>
      <c r="Q1877" s="39"/>
      <c r="R1877" s="39"/>
      <c r="S1877" s="39"/>
      <c r="T1877" s="39"/>
      <c r="U1877" s="39"/>
      <c r="V1877" s="39"/>
      <c r="W1877" s="39"/>
      <c r="X1877" s="39"/>
      <c r="Y1877" s="39"/>
      <c r="Z1877" s="39"/>
      <c r="AA1877" s="39"/>
      <c r="AB1877" s="39"/>
      <c r="AC1877" s="39"/>
      <c r="AD1877" s="40"/>
      <c r="AE1877" s="40"/>
      <c r="AF1877" s="41">
        <f t="shared" si="3843"/>
        <v>0</v>
      </c>
      <c r="AG1877" s="42"/>
    </row>
    <row r="1878" spans="1:33" ht="13.8">
      <c r="A1878" s="30" t="s">
        <v>6787</v>
      </c>
      <c r="B1878" s="30" t="s">
        <v>6788</v>
      </c>
      <c r="C1878" s="43"/>
      <c r="D1878" s="44"/>
      <c r="E1878" s="44"/>
      <c r="F1878" s="35">
        <f t="shared" si="3951"/>
        <v>0</v>
      </c>
      <c r="G1878" s="35">
        <f t="shared" si="3952"/>
        <v>0</v>
      </c>
      <c r="H1878" s="35">
        <f t="shared" si="3810"/>
        <v>0</v>
      </c>
      <c r="I1878" s="21">
        <f t="shared" si="3973"/>
        <v>18</v>
      </c>
      <c r="J1878" s="37">
        <f t="shared" si="3933"/>
        <v>6.3</v>
      </c>
      <c r="K1878" s="37">
        <f t="shared" si="3935"/>
        <v>7</v>
      </c>
      <c r="L1878" s="38">
        <f t="shared" ref="L1878:M1878" si="3975">MIN(N1878,P1878,R1878,T1878,V1878,X1878,Z1878,AB1878,AD1878)</f>
        <v>6.3</v>
      </c>
      <c r="M1878" s="38">
        <f t="shared" si="3975"/>
        <v>7</v>
      </c>
      <c r="N1878" s="38">
        <f t="shared" si="3959"/>
        <v>6.3</v>
      </c>
      <c r="O1878" s="38">
        <f t="shared" si="3960"/>
        <v>7</v>
      </c>
      <c r="P1878" s="39"/>
      <c r="Q1878" s="39"/>
      <c r="R1878" s="39"/>
      <c r="S1878" s="39"/>
      <c r="T1878" s="39"/>
      <c r="U1878" s="39"/>
      <c r="V1878" s="39"/>
      <c r="W1878" s="39"/>
      <c r="X1878" s="39"/>
      <c r="Y1878" s="39"/>
      <c r="Z1878" s="39"/>
      <c r="AA1878" s="39"/>
      <c r="AB1878" s="39"/>
      <c r="AC1878" s="39"/>
      <c r="AD1878" s="40"/>
      <c r="AE1878" s="40"/>
      <c r="AF1878" s="41">
        <f t="shared" si="3843"/>
        <v>0</v>
      </c>
      <c r="AG1878" s="42"/>
    </row>
    <row r="1879" spans="1:33" ht="13.8">
      <c r="A1879" s="30" t="s">
        <v>6789</v>
      </c>
      <c r="B1879" s="30" t="s">
        <v>6790</v>
      </c>
      <c r="C1879" s="43"/>
      <c r="D1879" s="44"/>
      <c r="E1879" s="44"/>
      <c r="F1879" s="35">
        <f t="shared" si="3951"/>
        <v>0</v>
      </c>
      <c r="G1879" s="35">
        <f t="shared" si="3952"/>
        <v>0</v>
      </c>
      <c r="H1879" s="35">
        <f t="shared" si="3810"/>
        <v>0</v>
      </c>
      <c r="I1879" s="21">
        <f t="shared" si="3973"/>
        <v>18</v>
      </c>
      <c r="J1879" s="37">
        <f t="shared" si="3933"/>
        <v>31.49</v>
      </c>
      <c r="K1879" s="37">
        <f t="shared" si="3935"/>
        <v>37</v>
      </c>
      <c r="L1879" s="38">
        <f t="shared" ref="L1879:M1879" si="3976">MIN(N1879,P1879,R1879,T1879,V1879,X1879,Z1879,AB1879,AD1879)</f>
        <v>31.49</v>
      </c>
      <c r="M1879" s="38">
        <f t="shared" si="3976"/>
        <v>37</v>
      </c>
      <c r="N1879" s="38">
        <f t="shared" si="3959"/>
        <v>31.49</v>
      </c>
      <c r="O1879" s="38">
        <f t="shared" si="3960"/>
        <v>37</v>
      </c>
      <c r="P1879" s="39"/>
      <c r="Q1879" s="39"/>
      <c r="R1879" s="39"/>
      <c r="S1879" s="39"/>
      <c r="T1879" s="39"/>
      <c r="U1879" s="39"/>
      <c r="V1879" s="39"/>
      <c r="W1879" s="39"/>
      <c r="X1879" s="39"/>
      <c r="Y1879" s="39"/>
      <c r="Z1879" s="39"/>
      <c r="AA1879" s="39"/>
      <c r="AB1879" s="39"/>
      <c r="AC1879" s="39"/>
      <c r="AD1879" s="40"/>
      <c r="AE1879" s="40"/>
      <c r="AF1879" s="41">
        <f t="shared" si="3843"/>
        <v>0</v>
      </c>
      <c r="AG1879" s="42"/>
    </row>
    <row r="1880" spans="1:33" ht="13.8">
      <c r="A1880" s="30" t="s">
        <v>6791</v>
      </c>
      <c r="B1880" s="30" t="s">
        <v>6792</v>
      </c>
      <c r="C1880" s="43"/>
      <c r="D1880" s="44"/>
      <c r="E1880" s="44"/>
      <c r="F1880" s="35">
        <f t="shared" si="3951"/>
        <v>0</v>
      </c>
      <c r="G1880" s="35">
        <f t="shared" si="3952"/>
        <v>0</v>
      </c>
      <c r="H1880" s="35">
        <f t="shared" si="3810"/>
        <v>0</v>
      </c>
      <c r="I1880" s="21">
        <f t="shared" si="3973"/>
        <v>18</v>
      </c>
      <c r="J1880" s="37">
        <f t="shared" si="3933"/>
        <v>6.3</v>
      </c>
      <c r="K1880" s="37">
        <f t="shared" si="3935"/>
        <v>7</v>
      </c>
      <c r="L1880" s="38">
        <f t="shared" ref="L1880:M1880" si="3977">MIN(N1880,P1880,R1880,T1880,V1880,X1880,Z1880,AB1880,AD1880)</f>
        <v>6.3</v>
      </c>
      <c r="M1880" s="38">
        <f t="shared" si="3977"/>
        <v>7</v>
      </c>
      <c r="N1880" s="38">
        <f t="shared" si="3959"/>
        <v>6.3</v>
      </c>
      <c r="O1880" s="38">
        <f t="shared" si="3960"/>
        <v>7</v>
      </c>
      <c r="P1880" s="39"/>
      <c r="Q1880" s="39"/>
      <c r="R1880" s="39"/>
      <c r="S1880" s="39"/>
      <c r="T1880" s="39"/>
      <c r="U1880" s="39"/>
      <c r="V1880" s="39"/>
      <c r="W1880" s="39"/>
      <c r="X1880" s="39"/>
      <c r="Y1880" s="39"/>
      <c r="Z1880" s="39"/>
      <c r="AA1880" s="39"/>
      <c r="AB1880" s="39"/>
      <c r="AC1880" s="39"/>
      <c r="AD1880" s="40"/>
      <c r="AE1880" s="40"/>
      <c r="AF1880" s="41">
        <f t="shared" si="3843"/>
        <v>0</v>
      </c>
      <c r="AG1880" s="42"/>
    </row>
    <row r="1881" spans="1:33" ht="13.8">
      <c r="A1881" s="30" t="s">
        <v>6793</v>
      </c>
      <c r="B1881" s="30" t="s">
        <v>6794</v>
      </c>
      <c r="C1881" s="43"/>
      <c r="D1881" s="44"/>
      <c r="E1881" s="44"/>
      <c r="F1881" s="35">
        <f t="shared" si="3951"/>
        <v>0</v>
      </c>
      <c r="G1881" s="35">
        <f t="shared" si="3952"/>
        <v>0</v>
      </c>
      <c r="H1881" s="35">
        <f t="shared" si="3810"/>
        <v>0</v>
      </c>
      <c r="I1881" s="21">
        <f t="shared" si="3973"/>
        <v>18</v>
      </c>
      <c r="J1881" s="37">
        <f t="shared" si="3933"/>
        <v>6.3</v>
      </c>
      <c r="K1881" s="37">
        <f t="shared" si="3935"/>
        <v>7</v>
      </c>
      <c r="L1881" s="38">
        <f t="shared" ref="L1881:M1881" si="3978">MIN(N1881,P1881,R1881,T1881,V1881,X1881,Z1881,AB1881,AD1881)</f>
        <v>6.3</v>
      </c>
      <c r="M1881" s="38">
        <f t="shared" si="3978"/>
        <v>7</v>
      </c>
      <c r="N1881" s="38">
        <f t="shared" si="3959"/>
        <v>6.3</v>
      </c>
      <c r="O1881" s="38">
        <f t="shared" si="3960"/>
        <v>7</v>
      </c>
      <c r="P1881" s="39"/>
      <c r="Q1881" s="39"/>
      <c r="R1881" s="39"/>
      <c r="S1881" s="39"/>
      <c r="T1881" s="39"/>
      <c r="U1881" s="39"/>
      <c r="V1881" s="39"/>
      <c r="W1881" s="39"/>
      <c r="X1881" s="39"/>
      <c r="Y1881" s="39"/>
      <c r="Z1881" s="39"/>
      <c r="AA1881" s="39"/>
      <c r="AB1881" s="39"/>
      <c r="AC1881" s="39"/>
      <c r="AD1881" s="40"/>
      <c r="AE1881" s="40"/>
      <c r="AF1881" s="41">
        <f t="shared" si="3843"/>
        <v>0</v>
      </c>
      <c r="AG1881" s="42"/>
    </row>
    <row r="1882" spans="1:33" ht="13.8">
      <c r="A1882" s="30" t="s">
        <v>6795</v>
      </c>
      <c r="B1882" s="30" t="s">
        <v>6796</v>
      </c>
      <c r="C1882" s="43"/>
      <c r="D1882" s="44"/>
      <c r="E1882" s="44"/>
      <c r="F1882" s="35">
        <f t="shared" si="3951"/>
        <v>0</v>
      </c>
      <c r="G1882" s="35">
        <f t="shared" si="3952"/>
        <v>0</v>
      </c>
      <c r="H1882" s="35">
        <f t="shared" si="3810"/>
        <v>0</v>
      </c>
      <c r="I1882" s="21">
        <f t="shared" si="3973"/>
        <v>18</v>
      </c>
      <c r="J1882" s="37">
        <f t="shared" si="3933"/>
        <v>6.3</v>
      </c>
      <c r="K1882" s="37">
        <f t="shared" si="3935"/>
        <v>7</v>
      </c>
      <c r="L1882" s="38">
        <f t="shared" ref="L1882:M1882" si="3979">MIN(N1882,P1882,R1882,T1882,V1882,X1882,Z1882,AB1882,AD1882)</f>
        <v>6.3</v>
      </c>
      <c r="M1882" s="38">
        <f t="shared" si="3979"/>
        <v>7</v>
      </c>
      <c r="N1882" s="38">
        <f t="shared" si="3959"/>
        <v>6.3</v>
      </c>
      <c r="O1882" s="38">
        <f t="shared" si="3960"/>
        <v>7</v>
      </c>
      <c r="P1882" s="39"/>
      <c r="Q1882" s="39"/>
      <c r="R1882" s="39"/>
      <c r="S1882" s="39"/>
      <c r="T1882" s="39"/>
      <c r="U1882" s="39"/>
      <c r="V1882" s="39"/>
      <c r="W1882" s="39"/>
      <c r="X1882" s="39"/>
      <c r="Y1882" s="39"/>
      <c r="Z1882" s="39"/>
      <c r="AA1882" s="39"/>
      <c r="AB1882" s="39"/>
      <c r="AC1882" s="39"/>
      <c r="AD1882" s="40"/>
      <c r="AE1882" s="40"/>
      <c r="AF1882" s="41">
        <f t="shared" si="3843"/>
        <v>0</v>
      </c>
      <c r="AG1882" s="42"/>
    </row>
    <row r="1883" spans="1:33" ht="13.8">
      <c r="A1883" s="30" t="s">
        <v>6797</v>
      </c>
      <c r="B1883" s="30" t="s">
        <v>6798</v>
      </c>
      <c r="C1883" s="43"/>
      <c r="D1883" s="44"/>
      <c r="E1883" s="44"/>
      <c r="F1883" s="35">
        <f t="shared" si="3951"/>
        <v>0</v>
      </c>
      <c r="G1883" s="35">
        <f t="shared" si="3952"/>
        <v>0</v>
      </c>
      <c r="H1883" s="35">
        <f t="shared" si="3810"/>
        <v>0</v>
      </c>
      <c r="I1883" s="21">
        <f t="shared" si="3973"/>
        <v>18</v>
      </c>
      <c r="J1883" s="37">
        <f t="shared" si="3933"/>
        <v>12.6</v>
      </c>
      <c r="K1883" s="37">
        <f t="shared" si="3935"/>
        <v>15</v>
      </c>
      <c r="L1883" s="38">
        <f t="shared" ref="L1883:M1883" si="3980">MIN(N1883,P1883,R1883,T1883,V1883,X1883,Z1883,AB1883,AD1883)</f>
        <v>12.6</v>
      </c>
      <c r="M1883" s="38">
        <f t="shared" si="3980"/>
        <v>15</v>
      </c>
      <c r="N1883" s="38">
        <f t="shared" si="3959"/>
        <v>12.6</v>
      </c>
      <c r="O1883" s="38">
        <f t="shared" si="3960"/>
        <v>15</v>
      </c>
      <c r="P1883" s="39"/>
      <c r="Q1883" s="39"/>
      <c r="R1883" s="39"/>
      <c r="S1883" s="39"/>
      <c r="T1883" s="39"/>
      <c r="U1883" s="39"/>
      <c r="V1883" s="39"/>
      <c r="W1883" s="39"/>
      <c r="X1883" s="39"/>
      <c r="Y1883" s="39"/>
      <c r="Z1883" s="39"/>
      <c r="AA1883" s="39"/>
      <c r="AB1883" s="39"/>
      <c r="AC1883" s="39"/>
      <c r="AD1883" s="40"/>
      <c r="AE1883" s="40"/>
      <c r="AF1883" s="41">
        <f t="shared" si="3843"/>
        <v>0</v>
      </c>
      <c r="AG1883" s="42"/>
    </row>
    <row r="1884" spans="1:33" ht="13.8">
      <c r="A1884" s="30" t="s">
        <v>6799</v>
      </c>
      <c r="B1884" s="30" t="s">
        <v>6800</v>
      </c>
      <c r="C1884" s="43"/>
      <c r="D1884" s="44"/>
      <c r="E1884" s="44"/>
      <c r="F1884" s="35">
        <f t="shared" si="3951"/>
        <v>0</v>
      </c>
      <c r="G1884" s="35">
        <f t="shared" si="3952"/>
        <v>0</v>
      </c>
      <c r="H1884" s="35">
        <f t="shared" si="3810"/>
        <v>0</v>
      </c>
      <c r="I1884" s="21">
        <f t="shared" si="3973"/>
        <v>18</v>
      </c>
      <c r="J1884" s="37">
        <f t="shared" si="3933"/>
        <v>12.6</v>
      </c>
      <c r="K1884" s="37">
        <f t="shared" si="3935"/>
        <v>15</v>
      </c>
      <c r="L1884" s="38">
        <f t="shared" ref="L1884:M1884" si="3981">MIN(N1884,P1884,R1884,T1884,V1884,X1884,Z1884,AB1884,AD1884)</f>
        <v>12.6</v>
      </c>
      <c r="M1884" s="38">
        <f t="shared" si="3981"/>
        <v>15</v>
      </c>
      <c r="N1884" s="38">
        <f t="shared" si="3959"/>
        <v>12.6</v>
      </c>
      <c r="O1884" s="38">
        <f t="shared" si="3960"/>
        <v>15</v>
      </c>
      <c r="P1884" s="39"/>
      <c r="Q1884" s="39"/>
      <c r="R1884" s="39"/>
      <c r="S1884" s="39"/>
      <c r="T1884" s="39"/>
      <c r="U1884" s="39"/>
      <c r="V1884" s="39"/>
      <c r="W1884" s="39"/>
      <c r="X1884" s="39"/>
      <c r="Y1884" s="39"/>
      <c r="Z1884" s="39"/>
      <c r="AA1884" s="39"/>
      <c r="AB1884" s="39"/>
      <c r="AC1884" s="39"/>
      <c r="AD1884" s="40"/>
      <c r="AE1884" s="40"/>
      <c r="AF1884" s="41">
        <f t="shared" si="3843"/>
        <v>0</v>
      </c>
      <c r="AG1884" s="42"/>
    </row>
    <row r="1885" spans="1:33" ht="13.8">
      <c r="A1885" s="30" t="s">
        <v>6801</v>
      </c>
      <c r="B1885" s="30" t="s">
        <v>6802</v>
      </c>
      <c r="C1885" s="43"/>
      <c r="D1885" s="44"/>
      <c r="E1885" s="44"/>
      <c r="F1885" s="35">
        <f t="shared" si="3951"/>
        <v>0</v>
      </c>
      <c r="G1885" s="35">
        <f t="shared" si="3952"/>
        <v>0</v>
      </c>
      <c r="H1885" s="35">
        <f t="shared" si="3810"/>
        <v>0</v>
      </c>
      <c r="I1885" s="21">
        <f t="shared" si="3973"/>
        <v>18</v>
      </c>
      <c r="J1885" s="37">
        <f t="shared" si="3933"/>
        <v>12.6</v>
      </c>
      <c r="K1885" s="37">
        <f t="shared" si="3935"/>
        <v>15</v>
      </c>
      <c r="L1885" s="38">
        <f t="shared" ref="L1885:M1885" si="3982">MIN(N1885,P1885,R1885,T1885,V1885,X1885,Z1885,AB1885,AD1885)</f>
        <v>12.6</v>
      </c>
      <c r="M1885" s="38">
        <f t="shared" si="3982"/>
        <v>15</v>
      </c>
      <c r="N1885" s="38">
        <f t="shared" si="3959"/>
        <v>12.6</v>
      </c>
      <c r="O1885" s="38">
        <f t="shared" si="3960"/>
        <v>15</v>
      </c>
      <c r="P1885" s="39"/>
      <c r="Q1885" s="39"/>
      <c r="R1885" s="39"/>
      <c r="S1885" s="39"/>
      <c r="T1885" s="39"/>
      <c r="U1885" s="39"/>
      <c r="V1885" s="39"/>
      <c r="W1885" s="39"/>
      <c r="X1885" s="39"/>
      <c r="Y1885" s="39"/>
      <c r="Z1885" s="39"/>
      <c r="AA1885" s="39"/>
      <c r="AB1885" s="39"/>
      <c r="AC1885" s="39"/>
      <c r="AD1885" s="40"/>
      <c r="AE1885" s="40"/>
      <c r="AF1885" s="41">
        <f t="shared" si="3843"/>
        <v>0</v>
      </c>
      <c r="AG1885" s="42"/>
    </row>
    <row r="1886" spans="1:33" ht="13.8">
      <c r="A1886" s="30" t="s">
        <v>6803</v>
      </c>
      <c r="B1886" s="30" t="s">
        <v>6804</v>
      </c>
      <c r="C1886" s="43"/>
      <c r="D1886" s="44"/>
      <c r="E1886" s="44"/>
      <c r="F1886" s="35">
        <f t="shared" si="3951"/>
        <v>0</v>
      </c>
      <c r="G1886" s="35">
        <f t="shared" si="3952"/>
        <v>0</v>
      </c>
      <c r="H1886" s="35">
        <f t="shared" si="3810"/>
        <v>0</v>
      </c>
      <c r="I1886" s="21">
        <f t="shared" si="3973"/>
        <v>18</v>
      </c>
      <c r="J1886" s="37">
        <f t="shared" si="3933"/>
        <v>6.3</v>
      </c>
      <c r="K1886" s="37">
        <f t="shared" si="3935"/>
        <v>7</v>
      </c>
      <c r="L1886" s="38">
        <f t="shared" ref="L1886:M1886" si="3983">MIN(N1886,P1886,R1886,T1886,V1886,X1886,Z1886,AB1886,AD1886)</f>
        <v>6.3</v>
      </c>
      <c r="M1886" s="38">
        <f t="shared" si="3983"/>
        <v>7</v>
      </c>
      <c r="N1886" s="38">
        <f t="shared" si="3959"/>
        <v>6.3</v>
      </c>
      <c r="O1886" s="38">
        <f t="shared" si="3960"/>
        <v>7</v>
      </c>
      <c r="P1886" s="39"/>
      <c r="Q1886" s="39"/>
      <c r="R1886" s="39"/>
      <c r="S1886" s="39"/>
      <c r="T1886" s="39"/>
      <c r="U1886" s="39"/>
      <c r="V1886" s="39"/>
      <c r="W1886" s="39"/>
      <c r="X1886" s="39"/>
      <c r="Y1886" s="39"/>
      <c r="Z1886" s="39"/>
      <c r="AA1886" s="39"/>
      <c r="AB1886" s="39"/>
      <c r="AC1886" s="39"/>
      <c r="AD1886" s="40"/>
      <c r="AE1886" s="40"/>
      <c r="AF1886" s="41">
        <f t="shared" si="3843"/>
        <v>0</v>
      </c>
      <c r="AG1886" s="42"/>
    </row>
    <row r="1887" spans="1:33" ht="13.8">
      <c r="A1887" s="30" t="s">
        <v>6805</v>
      </c>
      <c r="B1887" s="30" t="s">
        <v>6806</v>
      </c>
      <c r="C1887" s="43"/>
      <c r="D1887" s="44"/>
      <c r="E1887" s="44"/>
      <c r="F1887" s="35">
        <f t="shared" si="3951"/>
        <v>0</v>
      </c>
      <c r="G1887" s="35">
        <f t="shared" si="3952"/>
        <v>0</v>
      </c>
      <c r="H1887" s="35">
        <f t="shared" si="3810"/>
        <v>0</v>
      </c>
      <c r="I1887" s="21">
        <f t="shared" si="3973"/>
        <v>18</v>
      </c>
      <c r="J1887" s="37">
        <f t="shared" si="3933"/>
        <v>6.3</v>
      </c>
      <c r="K1887" s="37">
        <f t="shared" si="3935"/>
        <v>7</v>
      </c>
      <c r="L1887" s="38">
        <f t="shared" ref="L1887:M1887" si="3984">MIN(N1887,P1887,R1887,T1887,V1887,X1887,Z1887,AB1887,AD1887)</f>
        <v>6.3</v>
      </c>
      <c r="M1887" s="38">
        <f t="shared" si="3984"/>
        <v>7</v>
      </c>
      <c r="N1887" s="38">
        <f t="shared" si="3959"/>
        <v>6.3</v>
      </c>
      <c r="O1887" s="38">
        <f t="shared" si="3960"/>
        <v>7</v>
      </c>
      <c r="P1887" s="39"/>
      <c r="Q1887" s="39"/>
      <c r="R1887" s="39"/>
      <c r="S1887" s="39"/>
      <c r="T1887" s="39"/>
      <c r="U1887" s="39"/>
      <c r="V1887" s="39"/>
      <c r="W1887" s="39"/>
      <c r="X1887" s="39"/>
      <c r="Y1887" s="39"/>
      <c r="Z1887" s="39"/>
      <c r="AA1887" s="39"/>
      <c r="AB1887" s="39"/>
      <c r="AC1887" s="39"/>
      <c r="AD1887" s="40"/>
      <c r="AE1887" s="40"/>
      <c r="AF1887" s="41">
        <f t="shared" si="3843"/>
        <v>0</v>
      </c>
      <c r="AG1887" s="42"/>
    </row>
    <row r="1888" spans="1:33" ht="13.8">
      <c r="A1888" s="30" t="s">
        <v>6807</v>
      </c>
      <c r="B1888" s="30" t="s">
        <v>6808</v>
      </c>
      <c r="C1888" s="43"/>
      <c r="D1888" s="44"/>
      <c r="E1888" s="44"/>
      <c r="F1888" s="35">
        <f t="shared" si="3951"/>
        <v>0</v>
      </c>
      <c r="G1888" s="35">
        <f t="shared" si="3952"/>
        <v>0</v>
      </c>
      <c r="H1888" s="35">
        <f t="shared" si="3810"/>
        <v>0</v>
      </c>
      <c r="I1888" s="21">
        <f t="shared" si="3973"/>
        <v>18</v>
      </c>
      <c r="J1888" s="37">
        <f t="shared" si="3933"/>
        <v>12.6</v>
      </c>
      <c r="K1888" s="37">
        <f t="shared" si="3935"/>
        <v>15</v>
      </c>
      <c r="L1888" s="38">
        <f t="shared" ref="L1888:M1888" si="3985">MIN(N1888,P1888,R1888,T1888,V1888,X1888,Z1888,AB1888,AD1888)</f>
        <v>12.6</v>
      </c>
      <c r="M1888" s="38">
        <f t="shared" si="3985"/>
        <v>15</v>
      </c>
      <c r="N1888" s="38">
        <f t="shared" si="3959"/>
        <v>12.6</v>
      </c>
      <c r="O1888" s="38">
        <f t="shared" si="3960"/>
        <v>15</v>
      </c>
      <c r="P1888" s="39"/>
      <c r="Q1888" s="39"/>
      <c r="R1888" s="39"/>
      <c r="S1888" s="39"/>
      <c r="T1888" s="39"/>
      <c r="U1888" s="39"/>
      <c r="V1888" s="39"/>
      <c r="W1888" s="39"/>
      <c r="X1888" s="39"/>
      <c r="Y1888" s="39"/>
      <c r="Z1888" s="39"/>
      <c r="AA1888" s="39"/>
      <c r="AB1888" s="39"/>
      <c r="AC1888" s="39"/>
      <c r="AD1888" s="40"/>
      <c r="AE1888" s="40"/>
      <c r="AF1888" s="41">
        <f t="shared" si="3843"/>
        <v>0</v>
      </c>
      <c r="AG1888" s="42"/>
    </row>
    <row r="1889" spans="1:33" ht="13.8">
      <c r="A1889" s="30" t="s">
        <v>6809</v>
      </c>
      <c r="B1889" s="30" t="s">
        <v>6810</v>
      </c>
      <c r="C1889" s="43"/>
      <c r="D1889" s="44"/>
      <c r="E1889" s="44"/>
      <c r="F1889" s="35">
        <f t="shared" si="3951"/>
        <v>0</v>
      </c>
      <c r="G1889" s="35">
        <f t="shared" si="3952"/>
        <v>0</v>
      </c>
      <c r="H1889" s="35">
        <f t="shared" si="3810"/>
        <v>0</v>
      </c>
      <c r="I1889" s="21">
        <f t="shared" si="3973"/>
        <v>18</v>
      </c>
      <c r="J1889" s="37">
        <f t="shared" si="3933"/>
        <v>25.19</v>
      </c>
      <c r="K1889" s="37">
        <f t="shared" si="3935"/>
        <v>30</v>
      </c>
      <c r="L1889" s="38">
        <f t="shared" ref="L1889:M1889" si="3986">MIN(N1889,P1889,R1889,T1889,V1889,X1889,Z1889,AB1889,AD1889)</f>
        <v>25.19</v>
      </c>
      <c r="M1889" s="38">
        <f t="shared" si="3986"/>
        <v>30</v>
      </c>
      <c r="N1889" s="38">
        <f t="shared" si="3959"/>
        <v>25.19</v>
      </c>
      <c r="O1889" s="38">
        <f t="shared" si="3960"/>
        <v>30</v>
      </c>
      <c r="P1889" s="39"/>
      <c r="Q1889" s="39"/>
      <c r="R1889" s="39"/>
      <c r="S1889" s="39"/>
      <c r="T1889" s="39"/>
      <c r="U1889" s="39"/>
      <c r="V1889" s="39"/>
      <c r="W1889" s="39"/>
      <c r="X1889" s="39"/>
      <c r="Y1889" s="39"/>
      <c r="Z1889" s="39"/>
      <c r="AA1889" s="39"/>
      <c r="AB1889" s="39"/>
      <c r="AC1889" s="39"/>
      <c r="AD1889" s="40"/>
      <c r="AE1889" s="40"/>
      <c r="AF1889" s="41">
        <f t="shared" si="3843"/>
        <v>0</v>
      </c>
      <c r="AG1889" s="42"/>
    </row>
    <row r="1890" spans="1:33" ht="13.8">
      <c r="A1890" s="30" t="s">
        <v>6811</v>
      </c>
      <c r="B1890" s="30" t="s">
        <v>6812</v>
      </c>
      <c r="C1890" s="43"/>
      <c r="D1890" s="44"/>
      <c r="E1890" s="44"/>
      <c r="F1890" s="35">
        <f t="shared" si="3951"/>
        <v>0</v>
      </c>
      <c r="G1890" s="35">
        <f t="shared" si="3952"/>
        <v>0</v>
      </c>
      <c r="H1890" s="35">
        <f t="shared" si="3810"/>
        <v>0</v>
      </c>
      <c r="I1890" s="21">
        <f t="shared" si="3973"/>
        <v>18</v>
      </c>
      <c r="J1890" s="37">
        <f t="shared" si="3933"/>
        <v>6.3</v>
      </c>
      <c r="K1890" s="37">
        <f t="shared" si="3935"/>
        <v>7</v>
      </c>
      <c r="L1890" s="38">
        <f t="shared" ref="L1890:M1890" si="3987">MIN(N1890,P1890,R1890,T1890,V1890,X1890,Z1890,AB1890,AD1890)</f>
        <v>6.3</v>
      </c>
      <c r="M1890" s="38">
        <f t="shared" si="3987"/>
        <v>7</v>
      </c>
      <c r="N1890" s="38">
        <f t="shared" si="3959"/>
        <v>6.3</v>
      </c>
      <c r="O1890" s="38">
        <f t="shared" si="3960"/>
        <v>7</v>
      </c>
      <c r="P1890" s="39"/>
      <c r="Q1890" s="39"/>
      <c r="R1890" s="39"/>
      <c r="S1890" s="39"/>
      <c r="T1890" s="39"/>
      <c r="U1890" s="39"/>
      <c r="V1890" s="39"/>
      <c r="W1890" s="39"/>
      <c r="X1890" s="39"/>
      <c r="Y1890" s="39"/>
      <c r="Z1890" s="39"/>
      <c r="AA1890" s="39"/>
      <c r="AB1890" s="39"/>
      <c r="AC1890" s="39"/>
      <c r="AD1890" s="40"/>
      <c r="AE1890" s="40"/>
      <c r="AF1890" s="41">
        <f t="shared" si="3843"/>
        <v>0</v>
      </c>
      <c r="AG1890" s="42"/>
    </row>
    <row r="1891" spans="1:33" ht="13.8">
      <c r="A1891" s="30" t="s">
        <v>6813</v>
      </c>
      <c r="B1891" s="30" t="s">
        <v>6814</v>
      </c>
      <c r="C1891" s="43"/>
      <c r="D1891" s="44"/>
      <c r="E1891" s="44"/>
      <c r="F1891" s="35">
        <f t="shared" si="3951"/>
        <v>0</v>
      </c>
      <c r="G1891" s="35">
        <f t="shared" si="3952"/>
        <v>0</v>
      </c>
      <c r="H1891" s="35">
        <f t="shared" si="3810"/>
        <v>0</v>
      </c>
      <c r="I1891" s="21">
        <f t="shared" si="3973"/>
        <v>18</v>
      </c>
      <c r="J1891" s="37">
        <f t="shared" si="3933"/>
        <v>25.19</v>
      </c>
      <c r="K1891" s="37">
        <f t="shared" si="3935"/>
        <v>30</v>
      </c>
      <c r="L1891" s="38">
        <f t="shared" ref="L1891:M1891" si="3988">MIN(N1891,P1891,R1891,T1891,V1891,X1891,Z1891,AB1891,AD1891)</f>
        <v>25.19</v>
      </c>
      <c r="M1891" s="38">
        <f t="shared" si="3988"/>
        <v>30</v>
      </c>
      <c r="N1891" s="38">
        <f t="shared" si="3959"/>
        <v>25.19</v>
      </c>
      <c r="O1891" s="38">
        <f t="shared" si="3960"/>
        <v>30</v>
      </c>
      <c r="P1891" s="39"/>
      <c r="Q1891" s="39"/>
      <c r="R1891" s="39"/>
      <c r="S1891" s="39"/>
      <c r="T1891" s="39"/>
      <c r="U1891" s="39"/>
      <c r="V1891" s="39"/>
      <c r="W1891" s="39"/>
      <c r="X1891" s="39"/>
      <c r="Y1891" s="39"/>
      <c r="Z1891" s="39"/>
      <c r="AA1891" s="39"/>
      <c r="AB1891" s="39"/>
      <c r="AC1891" s="39"/>
      <c r="AD1891" s="40"/>
      <c r="AE1891" s="40"/>
      <c r="AF1891" s="41">
        <f t="shared" si="3843"/>
        <v>0</v>
      </c>
      <c r="AG1891" s="42"/>
    </row>
    <row r="1892" spans="1:33" ht="27.6">
      <c r="A1892" s="30" t="s">
        <v>6815</v>
      </c>
      <c r="B1892" s="30" t="s">
        <v>6816</v>
      </c>
      <c r="C1892" s="43"/>
      <c r="D1892" s="44"/>
      <c r="E1892" s="44"/>
      <c r="F1892" s="35">
        <f t="shared" si="3951"/>
        <v>0</v>
      </c>
      <c r="G1892" s="35">
        <f t="shared" si="3952"/>
        <v>0</v>
      </c>
      <c r="H1892" s="35">
        <f t="shared" si="3810"/>
        <v>0</v>
      </c>
      <c r="I1892" s="21">
        <f t="shared" si="3973"/>
        <v>18</v>
      </c>
      <c r="J1892" s="37">
        <f t="shared" si="3933"/>
        <v>6.3</v>
      </c>
      <c r="K1892" s="37">
        <f t="shared" si="3935"/>
        <v>7</v>
      </c>
      <c r="L1892" s="38">
        <f t="shared" ref="L1892:M1892" si="3989">MIN(N1892,P1892,R1892,T1892,V1892,X1892,Z1892,AB1892,AD1892)</f>
        <v>6.3</v>
      </c>
      <c r="M1892" s="38">
        <f t="shared" si="3989"/>
        <v>7</v>
      </c>
      <c r="N1892" s="38">
        <f t="shared" si="3959"/>
        <v>6.3</v>
      </c>
      <c r="O1892" s="38">
        <f t="shared" si="3960"/>
        <v>7</v>
      </c>
      <c r="P1892" s="39"/>
      <c r="Q1892" s="39"/>
      <c r="R1892" s="39"/>
      <c r="S1892" s="39"/>
      <c r="T1892" s="39"/>
      <c r="U1892" s="39"/>
      <c r="V1892" s="39"/>
      <c r="W1892" s="39"/>
      <c r="X1892" s="39"/>
      <c r="Y1892" s="39"/>
      <c r="Z1892" s="39"/>
      <c r="AA1892" s="39"/>
      <c r="AB1892" s="39"/>
      <c r="AC1892" s="39"/>
      <c r="AD1892" s="40"/>
      <c r="AE1892" s="40"/>
      <c r="AF1892" s="41">
        <f t="shared" si="3843"/>
        <v>0</v>
      </c>
      <c r="AG1892" s="42"/>
    </row>
    <row r="1893" spans="1:33" ht="13.8">
      <c r="A1893" s="30" t="s">
        <v>6817</v>
      </c>
      <c r="B1893" s="30" t="s">
        <v>6818</v>
      </c>
      <c r="C1893" s="43"/>
      <c r="D1893" s="44"/>
      <c r="E1893" s="44"/>
      <c r="F1893" s="35">
        <f t="shared" si="3951"/>
        <v>0</v>
      </c>
      <c r="G1893" s="35">
        <f t="shared" si="3952"/>
        <v>0</v>
      </c>
      <c r="H1893" s="35">
        <f t="shared" si="3810"/>
        <v>0</v>
      </c>
      <c r="I1893" s="21">
        <f t="shared" si="3973"/>
        <v>18</v>
      </c>
      <c r="J1893" s="37">
        <f t="shared" si="3933"/>
        <v>12.6</v>
      </c>
      <c r="K1893" s="37">
        <f t="shared" si="3935"/>
        <v>15</v>
      </c>
      <c r="L1893" s="38">
        <f t="shared" ref="L1893:M1893" si="3990">MIN(N1893,P1893,R1893,T1893,V1893,X1893,Z1893,AB1893,AD1893)</f>
        <v>12.6</v>
      </c>
      <c r="M1893" s="38">
        <f t="shared" si="3990"/>
        <v>15</v>
      </c>
      <c r="N1893" s="38">
        <f t="shared" si="3959"/>
        <v>12.6</v>
      </c>
      <c r="O1893" s="38">
        <f t="shared" si="3960"/>
        <v>15</v>
      </c>
      <c r="P1893" s="39"/>
      <c r="Q1893" s="39"/>
      <c r="R1893" s="39"/>
      <c r="S1893" s="39"/>
      <c r="T1893" s="39"/>
      <c r="U1893" s="39"/>
      <c r="V1893" s="39"/>
      <c r="W1893" s="39"/>
      <c r="X1893" s="39"/>
      <c r="Y1893" s="39"/>
      <c r="Z1893" s="39"/>
      <c r="AA1893" s="39"/>
      <c r="AB1893" s="39"/>
      <c r="AC1893" s="39"/>
      <c r="AD1893" s="40"/>
      <c r="AE1893" s="40"/>
      <c r="AF1893" s="41">
        <f t="shared" si="3843"/>
        <v>0</v>
      </c>
      <c r="AG1893" s="42"/>
    </row>
    <row r="1894" spans="1:33" ht="13.8">
      <c r="A1894" s="30" t="s">
        <v>6819</v>
      </c>
      <c r="B1894" s="30" t="s">
        <v>6820</v>
      </c>
      <c r="C1894" s="43"/>
      <c r="D1894" s="44"/>
      <c r="E1894" s="44"/>
      <c r="F1894" s="35">
        <f t="shared" si="3951"/>
        <v>0</v>
      </c>
      <c r="G1894" s="35">
        <f t="shared" si="3952"/>
        <v>0</v>
      </c>
      <c r="H1894" s="35">
        <f t="shared" si="3810"/>
        <v>0</v>
      </c>
      <c r="I1894" s="21">
        <f t="shared" si="3973"/>
        <v>18</v>
      </c>
      <c r="J1894" s="37">
        <f t="shared" si="3933"/>
        <v>12.6</v>
      </c>
      <c r="K1894" s="37">
        <f t="shared" si="3935"/>
        <v>15</v>
      </c>
      <c r="L1894" s="38">
        <f t="shared" ref="L1894:M1894" si="3991">MIN(N1894,P1894,R1894,T1894,V1894,X1894,Z1894,AB1894,AD1894)</f>
        <v>12.6</v>
      </c>
      <c r="M1894" s="38">
        <f t="shared" si="3991"/>
        <v>15</v>
      </c>
      <c r="N1894" s="38">
        <f t="shared" si="3959"/>
        <v>12.6</v>
      </c>
      <c r="O1894" s="38">
        <f t="shared" si="3960"/>
        <v>15</v>
      </c>
      <c r="P1894" s="39"/>
      <c r="Q1894" s="39"/>
      <c r="R1894" s="39"/>
      <c r="S1894" s="39"/>
      <c r="T1894" s="39"/>
      <c r="U1894" s="39"/>
      <c r="V1894" s="39"/>
      <c r="W1894" s="39"/>
      <c r="X1894" s="39"/>
      <c r="Y1894" s="39"/>
      <c r="Z1894" s="39"/>
      <c r="AA1894" s="39"/>
      <c r="AB1894" s="39"/>
      <c r="AC1894" s="39"/>
      <c r="AD1894" s="40"/>
      <c r="AE1894" s="40"/>
      <c r="AF1894" s="41">
        <f t="shared" si="3843"/>
        <v>0</v>
      </c>
      <c r="AG1894" s="42"/>
    </row>
    <row r="1895" spans="1:33" ht="13.8">
      <c r="A1895" s="30" t="s">
        <v>6821</v>
      </c>
      <c r="B1895" s="30" t="s">
        <v>6822</v>
      </c>
      <c r="C1895" s="43"/>
      <c r="D1895" s="44"/>
      <c r="E1895" s="44"/>
      <c r="F1895" s="35">
        <f t="shared" si="3951"/>
        <v>0</v>
      </c>
      <c r="G1895" s="35">
        <f t="shared" si="3952"/>
        <v>0</v>
      </c>
      <c r="H1895" s="35">
        <f t="shared" si="3810"/>
        <v>0</v>
      </c>
      <c r="I1895" s="21">
        <f t="shared" si="3973"/>
        <v>18</v>
      </c>
      <c r="J1895" s="37">
        <f t="shared" si="3933"/>
        <v>6.3</v>
      </c>
      <c r="K1895" s="37">
        <f t="shared" si="3935"/>
        <v>7</v>
      </c>
      <c r="L1895" s="38">
        <f t="shared" ref="L1895:M1895" si="3992">MIN(N1895,P1895,R1895,T1895,V1895,X1895,Z1895,AB1895,AD1895)</f>
        <v>6.3</v>
      </c>
      <c r="M1895" s="38">
        <f t="shared" si="3992"/>
        <v>7</v>
      </c>
      <c r="N1895" s="38">
        <f t="shared" si="3959"/>
        <v>6.3</v>
      </c>
      <c r="O1895" s="38">
        <f t="shared" si="3960"/>
        <v>7</v>
      </c>
      <c r="P1895" s="39"/>
      <c r="Q1895" s="39"/>
      <c r="R1895" s="39"/>
      <c r="S1895" s="39"/>
      <c r="T1895" s="39"/>
      <c r="U1895" s="39"/>
      <c r="V1895" s="39"/>
      <c r="W1895" s="39"/>
      <c r="X1895" s="39"/>
      <c r="Y1895" s="39"/>
      <c r="Z1895" s="39"/>
      <c r="AA1895" s="39"/>
      <c r="AB1895" s="39"/>
      <c r="AC1895" s="39"/>
      <c r="AD1895" s="40"/>
      <c r="AE1895" s="40"/>
      <c r="AF1895" s="41">
        <f t="shared" si="3843"/>
        <v>0</v>
      </c>
      <c r="AG1895" s="42"/>
    </row>
    <row r="1896" spans="1:33" ht="13.8">
      <c r="A1896" s="30" t="s">
        <v>6823</v>
      </c>
      <c r="B1896" s="30" t="s">
        <v>6824</v>
      </c>
      <c r="C1896" s="43"/>
      <c r="D1896" s="44"/>
      <c r="E1896" s="44"/>
      <c r="F1896" s="35">
        <f t="shared" si="3951"/>
        <v>0</v>
      </c>
      <c r="G1896" s="35">
        <f t="shared" si="3952"/>
        <v>0</v>
      </c>
      <c r="H1896" s="35">
        <f t="shared" si="3810"/>
        <v>0</v>
      </c>
      <c r="I1896" s="21">
        <f t="shared" si="3973"/>
        <v>18</v>
      </c>
      <c r="J1896" s="37">
        <f t="shared" si="3933"/>
        <v>6.3</v>
      </c>
      <c r="K1896" s="37">
        <f t="shared" si="3935"/>
        <v>7</v>
      </c>
      <c r="L1896" s="38">
        <f t="shared" ref="L1896:M1896" si="3993">MIN(N1896,P1896,R1896,T1896,V1896,X1896,Z1896,AB1896,AD1896)</f>
        <v>6.3</v>
      </c>
      <c r="M1896" s="38">
        <f t="shared" si="3993"/>
        <v>7</v>
      </c>
      <c r="N1896" s="38">
        <f t="shared" si="3959"/>
        <v>6.3</v>
      </c>
      <c r="O1896" s="38">
        <f t="shared" si="3960"/>
        <v>7</v>
      </c>
      <c r="P1896" s="39"/>
      <c r="Q1896" s="39"/>
      <c r="R1896" s="39"/>
      <c r="S1896" s="39"/>
      <c r="T1896" s="39"/>
      <c r="U1896" s="39"/>
      <c r="V1896" s="39"/>
      <c r="W1896" s="39"/>
      <c r="X1896" s="39"/>
      <c r="Y1896" s="39"/>
      <c r="Z1896" s="39"/>
      <c r="AA1896" s="39"/>
      <c r="AB1896" s="39"/>
      <c r="AC1896" s="39"/>
      <c r="AD1896" s="40"/>
      <c r="AE1896" s="40"/>
      <c r="AF1896" s="41">
        <f t="shared" si="3843"/>
        <v>0</v>
      </c>
      <c r="AG1896" s="42"/>
    </row>
    <row r="1897" spans="1:33" ht="27.6">
      <c r="A1897" s="30" t="s">
        <v>6825</v>
      </c>
      <c r="B1897" s="30" t="s">
        <v>6826</v>
      </c>
      <c r="C1897" s="43"/>
      <c r="D1897" s="44"/>
      <c r="E1897" s="44"/>
      <c r="F1897" s="35">
        <f t="shared" si="3951"/>
        <v>0</v>
      </c>
      <c r="G1897" s="35">
        <f t="shared" si="3952"/>
        <v>0</v>
      </c>
      <c r="H1897" s="35">
        <f t="shared" si="3810"/>
        <v>0</v>
      </c>
      <c r="I1897" s="21">
        <f t="shared" si="3973"/>
        <v>18</v>
      </c>
      <c r="J1897" s="37">
        <f t="shared" si="3933"/>
        <v>12.6</v>
      </c>
      <c r="K1897" s="37">
        <f t="shared" si="3935"/>
        <v>15</v>
      </c>
      <c r="L1897" s="38">
        <f t="shared" ref="L1897:M1897" si="3994">MIN(N1897,P1897,R1897,T1897,V1897,X1897,Z1897,AB1897,AD1897)</f>
        <v>12.6</v>
      </c>
      <c r="M1897" s="38">
        <f t="shared" si="3994"/>
        <v>15</v>
      </c>
      <c r="N1897" s="38">
        <f t="shared" si="3959"/>
        <v>12.6</v>
      </c>
      <c r="O1897" s="38">
        <f t="shared" si="3960"/>
        <v>15</v>
      </c>
      <c r="P1897" s="39"/>
      <c r="Q1897" s="39"/>
      <c r="R1897" s="39"/>
      <c r="S1897" s="39"/>
      <c r="T1897" s="39"/>
      <c r="U1897" s="39"/>
      <c r="V1897" s="39"/>
      <c r="W1897" s="39"/>
      <c r="X1897" s="39"/>
      <c r="Y1897" s="39"/>
      <c r="Z1897" s="39"/>
      <c r="AA1897" s="39"/>
      <c r="AB1897" s="39"/>
      <c r="AC1897" s="39"/>
      <c r="AD1897" s="40"/>
      <c r="AE1897" s="40"/>
      <c r="AF1897" s="41">
        <f t="shared" si="3843"/>
        <v>0</v>
      </c>
      <c r="AG1897" s="42"/>
    </row>
    <row r="1898" spans="1:33" ht="13.8">
      <c r="A1898" s="30" t="s">
        <v>6827</v>
      </c>
      <c r="B1898" s="30" t="s">
        <v>6828</v>
      </c>
      <c r="C1898" s="43"/>
      <c r="D1898" s="44"/>
      <c r="E1898" s="44"/>
      <c r="F1898" s="35">
        <f t="shared" si="3951"/>
        <v>0</v>
      </c>
      <c r="G1898" s="35">
        <f t="shared" si="3952"/>
        <v>0</v>
      </c>
      <c r="H1898" s="35">
        <f t="shared" si="3810"/>
        <v>0</v>
      </c>
      <c r="I1898" s="21">
        <f t="shared" si="3973"/>
        <v>18</v>
      </c>
      <c r="J1898" s="37">
        <f t="shared" si="3933"/>
        <v>12.6</v>
      </c>
      <c r="K1898" s="37">
        <f t="shared" si="3935"/>
        <v>15</v>
      </c>
      <c r="L1898" s="38">
        <f t="shared" ref="L1898:M1898" si="3995">MIN(N1898,P1898,R1898,T1898,V1898,X1898,Z1898,AB1898,AD1898)</f>
        <v>12.6</v>
      </c>
      <c r="M1898" s="38">
        <f t="shared" si="3995"/>
        <v>15</v>
      </c>
      <c r="N1898" s="38">
        <f t="shared" si="3959"/>
        <v>12.6</v>
      </c>
      <c r="O1898" s="38">
        <f t="shared" si="3960"/>
        <v>15</v>
      </c>
      <c r="P1898" s="39"/>
      <c r="Q1898" s="39"/>
      <c r="R1898" s="39"/>
      <c r="S1898" s="39"/>
      <c r="T1898" s="39"/>
      <c r="U1898" s="39"/>
      <c r="V1898" s="39"/>
      <c r="W1898" s="39"/>
      <c r="X1898" s="39"/>
      <c r="Y1898" s="39"/>
      <c r="Z1898" s="39"/>
      <c r="AA1898" s="39"/>
      <c r="AB1898" s="39"/>
      <c r="AC1898" s="39"/>
      <c r="AD1898" s="40"/>
      <c r="AE1898" s="40"/>
      <c r="AF1898" s="41">
        <f t="shared" si="3843"/>
        <v>0</v>
      </c>
      <c r="AG1898" s="42"/>
    </row>
    <row r="1899" spans="1:33" ht="27.6">
      <c r="A1899" s="30" t="s">
        <v>6829</v>
      </c>
      <c r="B1899" s="30" t="s">
        <v>6830</v>
      </c>
      <c r="C1899" s="43"/>
      <c r="D1899" s="44"/>
      <c r="E1899" s="44"/>
      <c r="F1899" s="35">
        <f t="shared" si="3951"/>
        <v>0</v>
      </c>
      <c r="G1899" s="35">
        <f t="shared" si="3952"/>
        <v>0</v>
      </c>
      <c r="H1899" s="35">
        <f t="shared" si="3810"/>
        <v>0</v>
      </c>
      <c r="I1899" s="21">
        <f t="shared" si="3973"/>
        <v>18</v>
      </c>
      <c r="J1899" s="37">
        <f t="shared" si="3933"/>
        <v>390.48</v>
      </c>
      <c r="K1899" s="37">
        <f t="shared" si="3935"/>
        <v>461</v>
      </c>
      <c r="L1899" s="38">
        <f t="shared" ref="L1899:M1899" si="3996">MIN(N1899,P1899,R1899,T1899,V1899,X1899,Z1899,AB1899,AD1899)</f>
        <v>390.48</v>
      </c>
      <c r="M1899" s="38">
        <f t="shared" si="3996"/>
        <v>461</v>
      </c>
      <c r="N1899" s="38">
        <f t="shared" si="3959"/>
        <v>390.48</v>
      </c>
      <c r="O1899" s="38">
        <f t="shared" si="3960"/>
        <v>461</v>
      </c>
      <c r="P1899" s="39"/>
      <c r="Q1899" s="39"/>
      <c r="R1899" s="39"/>
      <c r="S1899" s="39"/>
      <c r="T1899" s="39"/>
      <c r="U1899" s="39"/>
      <c r="V1899" s="39"/>
      <c r="W1899" s="39"/>
      <c r="X1899" s="39"/>
      <c r="Y1899" s="39"/>
      <c r="Z1899" s="39"/>
      <c r="AA1899" s="39"/>
      <c r="AB1899" s="39"/>
      <c r="AC1899" s="39"/>
      <c r="AD1899" s="40"/>
      <c r="AE1899" s="40"/>
      <c r="AF1899" s="41">
        <f t="shared" si="3843"/>
        <v>0</v>
      </c>
      <c r="AG1899" s="42"/>
    </row>
    <row r="1900" spans="1:33" ht="27.6">
      <c r="A1900" s="30" t="s">
        <v>6831</v>
      </c>
      <c r="B1900" s="30" t="s">
        <v>6832</v>
      </c>
      <c r="C1900" s="43"/>
      <c r="D1900" s="44"/>
      <c r="E1900" s="44"/>
      <c r="F1900" s="35">
        <f t="shared" si="3951"/>
        <v>0</v>
      </c>
      <c r="G1900" s="35">
        <f t="shared" si="3952"/>
        <v>0</v>
      </c>
      <c r="H1900" s="35">
        <f t="shared" si="3810"/>
        <v>0</v>
      </c>
      <c r="I1900" s="21">
        <f t="shared" si="3973"/>
        <v>18</v>
      </c>
      <c r="J1900" s="37">
        <f t="shared" si="3933"/>
        <v>390.48</v>
      </c>
      <c r="K1900" s="37">
        <f t="shared" si="3935"/>
        <v>461</v>
      </c>
      <c r="L1900" s="38">
        <f t="shared" ref="L1900:M1900" si="3997">MIN(N1900,P1900,R1900,T1900,V1900,X1900,Z1900,AB1900,AD1900)</f>
        <v>390.48</v>
      </c>
      <c r="M1900" s="38">
        <f t="shared" si="3997"/>
        <v>461</v>
      </c>
      <c r="N1900" s="38">
        <f t="shared" si="3959"/>
        <v>390.48</v>
      </c>
      <c r="O1900" s="38">
        <f t="shared" si="3960"/>
        <v>461</v>
      </c>
      <c r="P1900" s="39"/>
      <c r="Q1900" s="39"/>
      <c r="R1900" s="39"/>
      <c r="S1900" s="39"/>
      <c r="T1900" s="39"/>
      <c r="U1900" s="39"/>
      <c r="V1900" s="39"/>
      <c r="W1900" s="39"/>
      <c r="X1900" s="39"/>
      <c r="Y1900" s="39"/>
      <c r="Z1900" s="39"/>
      <c r="AA1900" s="39"/>
      <c r="AB1900" s="39"/>
      <c r="AC1900" s="39"/>
      <c r="AD1900" s="40"/>
      <c r="AE1900" s="40"/>
      <c r="AF1900" s="41">
        <f t="shared" si="3843"/>
        <v>0</v>
      </c>
      <c r="AG1900" s="42"/>
    </row>
    <row r="1901" spans="1:33" ht="13.8">
      <c r="A1901" s="30" t="s">
        <v>6833</v>
      </c>
      <c r="B1901" s="30" t="s">
        <v>6834</v>
      </c>
      <c r="C1901" s="43"/>
      <c r="D1901" s="44"/>
      <c r="E1901" s="44"/>
      <c r="F1901" s="35">
        <f t="shared" si="3951"/>
        <v>0</v>
      </c>
      <c r="G1901" s="35">
        <f t="shared" si="3952"/>
        <v>0</v>
      </c>
      <c r="H1901" s="35">
        <f t="shared" si="3810"/>
        <v>0</v>
      </c>
      <c r="I1901" s="21">
        <f t="shared" si="3973"/>
        <v>18</v>
      </c>
      <c r="J1901" s="37">
        <f t="shared" si="3933"/>
        <v>18.89</v>
      </c>
      <c r="K1901" s="37">
        <f t="shared" si="3935"/>
        <v>22</v>
      </c>
      <c r="L1901" s="38">
        <f t="shared" ref="L1901:M1901" si="3998">MIN(N1901,P1901,R1901,T1901,V1901,X1901,Z1901,AB1901,AD1901)</f>
        <v>18.89</v>
      </c>
      <c r="M1901" s="38">
        <f t="shared" si="3998"/>
        <v>22</v>
      </c>
      <c r="N1901" s="38">
        <f t="shared" si="3959"/>
        <v>18.89</v>
      </c>
      <c r="O1901" s="38">
        <f t="shared" si="3960"/>
        <v>22</v>
      </c>
      <c r="P1901" s="39"/>
      <c r="Q1901" s="39"/>
      <c r="R1901" s="39"/>
      <c r="S1901" s="39"/>
      <c r="T1901" s="39"/>
      <c r="U1901" s="39"/>
      <c r="V1901" s="39"/>
      <c r="W1901" s="39"/>
      <c r="X1901" s="39"/>
      <c r="Y1901" s="39"/>
      <c r="Z1901" s="39"/>
      <c r="AA1901" s="39"/>
      <c r="AB1901" s="39"/>
      <c r="AC1901" s="39"/>
      <c r="AD1901" s="40"/>
      <c r="AE1901" s="40"/>
      <c r="AF1901" s="41">
        <f t="shared" si="3843"/>
        <v>0</v>
      </c>
      <c r="AG1901" s="42"/>
    </row>
    <row r="1902" spans="1:33" ht="13.8">
      <c r="A1902" s="30" t="s">
        <v>6835</v>
      </c>
      <c r="B1902" s="30" t="s">
        <v>6836</v>
      </c>
      <c r="C1902" s="43"/>
      <c r="D1902" s="44"/>
      <c r="E1902" s="44"/>
      <c r="F1902" s="35">
        <f t="shared" si="3951"/>
        <v>0</v>
      </c>
      <c r="G1902" s="35">
        <f t="shared" si="3952"/>
        <v>0</v>
      </c>
      <c r="H1902" s="35">
        <f t="shared" si="3810"/>
        <v>0</v>
      </c>
      <c r="I1902" s="21">
        <f t="shared" si="3973"/>
        <v>18</v>
      </c>
      <c r="J1902" s="37">
        <f t="shared" si="3933"/>
        <v>18.89</v>
      </c>
      <c r="K1902" s="37">
        <f t="shared" si="3935"/>
        <v>22</v>
      </c>
      <c r="L1902" s="38">
        <f t="shared" ref="L1902:M1902" si="3999">MIN(N1902,P1902,R1902,T1902,V1902,X1902,Z1902,AB1902,AD1902)</f>
        <v>18.89</v>
      </c>
      <c r="M1902" s="38">
        <f t="shared" si="3999"/>
        <v>22</v>
      </c>
      <c r="N1902" s="38">
        <f t="shared" si="3959"/>
        <v>18.89</v>
      </c>
      <c r="O1902" s="38">
        <f t="shared" si="3960"/>
        <v>22</v>
      </c>
      <c r="P1902" s="39"/>
      <c r="Q1902" s="39"/>
      <c r="R1902" s="39"/>
      <c r="S1902" s="39"/>
      <c r="T1902" s="39"/>
      <c r="U1902" s="39"/>
      <c r="V1902" s="39"/>
      <c r="W1902" s="39"/>
      <c r="X1902" s="39"/>
      <c r="Y1902" s="39"/>
      <c r="Z1902" s="39"/>
      <c r="AA1902" s="39"/>
      <c r="AB1902" s="39"/>
      <c r="AC1902" s="39"/>
      <c r="AD1902" s="40"/>
      <c r="AE1902" s="40"/>
      <c r="AF1902" s="41">
        <f t="shared" si="3843"/>
        <v>0</v>
      </c>
      <c r="AG1902" s="42"/>
    </row>
    <row r="1903" spans="1:33" ht="27.6">
      <c r="A1903" s="30" t="s">
        <v>6837</v>
      </c>
      <c r="B1903" s="30" t="s">
        <v>6838</v>
      </c>
      <c r="C1903" s="43"/>
      <c r="D1903" s="44"/>
      <c r="E1903" s="44"/>
      <c r="F1903" s="35">
        <f t="shared" si="3951"/>
        <v>0</v>
      </c>
      <c r="G1903" s="35">
        <f t="shared" si="3952"/>
        <v>0</v>
      </c>
      <c r="H1903" s="35">
        <f t="shared" si="3810"/>
        <v>0</v>
      </c>
      <c r="I1903" s="21">
        <f t="shared" si="3973"/>
        <v>18</v>
      </c>
      <c r="J1903" s="37">
        <f t="shared" si="3933"/>
        <v>18.89</v>
      </c>
      <c r="K1903" s="37">
        <f t="shared" si="3935"/>
        <v>22</v>
      </c>
      <c r="L1903" s="38">
        <f t="shared" ref="L1903:M1903" si="4000">MIN(N1903,P1903,R1903,T1903,V1903,X1903,Z1903,AB1903,AD1903)</f>
        <v>18.89</v>
      </c>
      <c r="M1903" s="38">
        <f t="shared" si="4000"/>
        <v>22</v>
      </c>
      <c r="N1903" s="38">
        <f t="shared" si="3959"/>
        <v>18.89</v>
      </c>
      <c r="O1903" s="38">
        <f t="shared" si="3960"/>
        <v>22</v>
      </c>
      <c r="P1903" s="39"/>
      <c r="Q1903" s="39"/>
      <c r="R1903" s="39"/>
      <c r="S1903" s="39"/>
      <c r="T1903" s="39"/>
      <c r="U1903" s="39"/>
      <c r="V1903" s="39"/>
      <c r="W1903" s="39"/>
      <c r="X1903" s="39"/>
      <c r="Y1903" s="39"/>
      <c r="Z1903" s="39"/>
      <c r="AA1903" s="39"/>
      <c r="AB1903" s="39"/>
      <c r="AC1903" s="39"/>
      <c r="AD1903" s="40"/>
      <c r="AE1903" s="40"/>
      <c r="AF1903" s="41">
        <f t="shared" si="3843"/>
        <v>0</v>
      </c>
      <c r="AG1903" s="42"/>
    </row>
    <row r="1904" spans="1:33" ht="13.8">
      <c r="A1904" s="30" t="s">
        <v>6839</v>
      </c>
      <c r="B1904" s="30" t="s">
        <v>6840</v>
      </c>
      <c r="C1904" s="43"/>
      <c r="D1904" s="44"/>
      <c r="E1904" s="44"/>
      <c r="F1904" s="35">
        <f t="shared" si="3951"/>
        <v>0</v>
      </c>
      <c r="G1904" s="35">
        <f t="shared" si="3952"/>
        <v>0</v>
      </c>
      <c r="H1904" s="35">
        <f t="shared" si="3810"/>
        <v>0</v>
      </c>
      <c r="I1904" s="21">
        <f t="shared" si="3973"/>
        <v>18</v>
      </c>
      <c r="J1904" s="37">
        <f t="shared" si="3933"/>
        <v>12.6</v>
      </c>
      <c r="K1904" s="37">
        <f t="shared" si="3935"/>
        <v>15</v>
      </c>
      <c r="L1904" s="38">
        <f t="shared" ref="L1904:M1904" si="4001">MIN(N1904,P1904,R1904,T1904,V1904,X1904,Z1904,AB1904,AD1904)</f>
        <v>12.6</v>
      </c>
      <c r="M1904" s="38">
        <f t="shared" si="4001"/>
        <v>15</v>
      </c>
      <c r="N1904" s="38">
        <f t="shared" si="3959"/>
        <v>12.6</v>
      </c>
      <c r="O1904" s="38">
        <f t="shared" si="3960"/>
        <v>15</v>
      </c>
      <c r="P1904" s="39"/>
      <c r="Q1904" s="39"/>
      <c r="R1904" s="39"/>
      <c r="S1904" s="39"/>
      <c r="T1904" s="39"/>
      <c r="U1904" s="39"/>
      <c r="V1904" s="39"/>
      <c r="W1904" s="39"/>
      <c r="X1904" s="39"/>
      <c r="Y1904" s="39"/>
      <c r="Z1904" s="39"/>
      <c r="AA1904" s="39"/>
      <c r="AB1904" s="39"/>
      <c r="AC1904" s="39"/>
      <c r="AD1904" s="40"/>
      <c r="AE1904" s="40"/>
      <c r="AF1904" s="41">
        <f t="shared" si="3843"/>
        <v>0</v>
      </c>
      <c r="AG1904" s="42"/>
    </row>
    <row r="1905" spans="1:33" ht="13.8">
      <c r="A1905" s="30" t="s">
        <v>6841</v>
      </c>
      <c r="B1905" s="30" t="s">
        <v>6842</v>
      </c>
      <c r="C1905" s="43"/>
      <c r="D1905" s="44"/>
      <c r="E1905" s="44"/>
      <c r="F1905" s="35">
        <f t="shared" si="3951"/>
        <v>0</v>
      </c>
      <c r="G1905" s="35">
        <f t="shared" si="3952"/>
        <v>0</v>
      </c>
      <c r="H1905" s="35">
        <f t="shared" si="3810"/>
        <v>0</v>
      </c>
      <c r="I1905" s="21">
        <f t="shared" si="3973"/>
        <v>18</v>
      </c>
      <c r="J1905" s="37">
        <f t="shared" si="3933"/>
        <v>585.71</v>
      </c>
      <c r="K1905" s="37">
        <f t="shared" si="3935"/>
        <v>691</v>
      </c>
      <c r="L1905" s="38">
        <f t="shared" ref="L1905:M1905" si="4002">MIN(N1905,P1905,R1905,T1905,V1905,X1905,Z1905,AB1905,AD1905)</f>
        <v>585.71</v>
      </c>
      <c r="M1905" s="38">
        <f t="shared" si="4002"/>
        <v>691</v>
      </c>
      <c r="N1905" s="38">
        <f t="shared" si="3959"/>
        <v>585.71</v>
      </c>
      <c r="O1905" s="38">
        <f t="shared" si="3960"/>
        <v>691</v>
      </c>
      <c r="P1905" s="39"/>
      <c r="Q1905" s="39"/>
      <c r="R1905" s="39"/>
      <c r="S1905" s="39"/>
      <c r="T1905" s="39"/>
      <c r="U1905" s="39"/>
      <c r="V1905" s="39"/>
      <c r="W1905" s="39"/>
      <c r="X1905" s="39"/>
      <c r="Y1905" s="39"/>
      <c r="Z1905" s="39"/>
      <c r="AA1905" s="39"/>
      <c r="AB1905" s="39"/>
      <c r="AC1905" s="39"/>
      <c r="AD1905" s="40"/>
      <c r="AE1905" s="40"/>
      <c r="AF1905" s="41">
        <f t="shared" si="3843"/>
        <v>0</v>
      </c>
      <c r="AG1905" s="42"/>
    </row>
    <row r="1906" spans="1:33" ht="13.8">
      <c r="A1906" s="30" t="s">
        <v>6843</v>
      </c>
      <c r="B1906" s="30" t="s">
        <v>6844</v>
      </c>
      <c r="C1906" s="43"/>
      <c r="D1906" s="44"/>
      <c r="E1906" s="44"/>
      <c r="F1906" s="35">
        <f t="shared" si="3951"/>
        <v>0</v>
      </c>
      <c r="G1906" s="35">
        <f t="shared" si="3952"/>
        <v>0</v>
      </c>
      <c r="H1906" s="35">
        <f t="shared" si="3810"/>
        <v>0</v>
      </c>
      <c r="I1906" s="21">
        <f t="shared" si="3973"/>
        <v>18</v>
      </c>
      <c r="J1906" s="37">
        <f t="shared" si="3933"/>
        <v>6.3</v>
      </c>
      <c r="K1906" s="37">
        <f t="shared" si="3935"/>
        <v>7</v>
      </c>
      <c r="L1906" s="38">
        <f t="shared" ref="L1906:M1906" si="4003">MIN(N1906,P1906,R1906,T1906,V1906,X1906,Z1906,AB1906,AD1906)</f>
        <v>6.3</v>
      </c>
      <c r="M1906" s="38">
        <f t="shared" si="4003"/>
        <v>7</v>
      </c>
      <c r="N1906" s="38">
        <f t="shared" si="3959"/>
        <v>6.3</v>
      </c>
      <c r="O1906" s="38">
        <f t="shared" si="3960"/>
        <v>7</v>
      </c>
      <c r="P1906" s="39"/>
      <c r="Q1906" s="39"/>
      <c r="R1906" s="39"/>
      <c r="S1906" s="39"/>
      <c r="T1906" s="39"/>
      <c r="U1906" s="39"/>
      <c r="V1906" s="39"/>
      <c r="W1906" s="39"/>
      <c r="X1906" s="39"/>
      <c r="Y1906" s="39"/>
      <c r="Z1906" s="39"/>
      <c r="AA1906" s="39"/>
      <c r="AB1906" s="39"/>
      <c r="AC1906" s="39"/>
      <c r="AD1906" s="40"/>
      <c r="AE1906" s="40"/>
      <c r="AF1906" s="41">
        <f t="shared" si="3843"/>
        <v>0</v>
      </c>
      <c r="AG1906" s="42"/>
    </row>
    <row r="1907" spans="1:33" ht="13.8">
      <c r="A1907" s="30" t="s">
        <v>2644</v>
      </c>
      <c r="B1907" s="30" t="s">
        <v>2645</v>
      </c>
      <c r="C1907" s="43"/>
      <c r="D1907" s="44"/>
      <c r="E1907" s="44"/>
      <c r="F1907" s="35">
        <f t="shared" si="3951"/>
        <v>0</v>
      </c>
      <c r="G1907" s="35">
        <f t="shared" si="3952"/>
        <v>0</v>
      </c>
      <c r="H1907" s="35">
        <f t="shared" si="3810"/>
        <v>0</v>
      </c>
      <c r="I1907" s="17">
        <v>18</v>
      </c>
      <c r="J1907" s="37">
        <f t="shared" si="3933"/>
        <v>384</v>
      </c>
      <c r="K1907" s="37">
        <f t="shared" si="3935"/>
        <v>454</v>
      </c>
      <c r="L1907" s="38">
        <f t="shared" ref="L1907:M1907" si="4004">MIN(N1907,P1907,R1907,T1907,V1907,X1907,Z1907,AB1907,AD1907)</f>
        <v>377.88</v>
      </c>
      <c r="M1907" s="38">
        <f t="shared" si="4004"/>
        <v>446</v>
      </c>
      <c r="N1907" s="38">
        <f t="shared" si="3959"/>
        <v>377.88</v>
      </c>
      <c r="O1907" s="38">
        <f t="shared" si="3960"/>
        <v>446</v>
      </c>
      <c r="P1907" s="39"/>
      <c r="Q1907" s="39"/>
      <c r="R1907" s="39"/>
      <c r="S1907" s="39"/>
      <c r="T1907" s="39">
        <f>VLOOKUP(A1907,Magnus,9,FALSE)</f>
        <v>384</v>
      </c>
      <c r="U1907" s="39">
        <f>VLOOKUP(A1907,Magnus,11,FALSE)</f>
        <v>454</v>
      </c>
      <c r="V1907" s="39"/>
      <c r="W1907" s="39"/>
      <c r="X1907" s="39"/>
      <c r="Y1907" s="39"/>
      <c r="Z1907" s="39"/>
      <c r="AA1907" s="39"/>
      <c r="AB1907" s="39"/>
      <c r="AC1907" s="39"/>
      <c r="AD1907" s="40"/>
      <c r="AE1907" s="40"/>
      <c r="AF1907" s="41">
        <f t="shared" si="3843"/>
        <v>0</v>
      </c>
      <c r="AG1907" s="42"/>
    </row>
    <row r="1908" spans="1:33" ht="13.8">
      <c r="A1908" s="30" t="s">
        <v>6845</v>
      </c>
      <c r="B1908" s="30" t="s">
        <v>6846</v>
      </c>
      <c r="C1908" s="43"/>
      <c r="D1908" s="44"/>
      <c r="E1908" s="44"/>
      <c r="F1908" s="35">
        <f t="shared" si="3951"/>
        <v>0</v>
      </c>
      <c r="G1908" s="35">
        <f t="shared" si="3952"/>
        <v>0</v>
      </c>
      <c r="H1908" s="35">
        <f t="shared" si="3810"/>
        <v>0</v>
      </c>
      <c r="I1908" s="21">
        <f>VLOOKUP(A1908,Old_Inventory,9,FALSE)</f>
        <v>18</v>
      </c>
      <c r="J1908" s="37">
        <f t="shared" si="3933"/>
        <v>25.19</v>
      </c>
      <c r="K1908" s="37">
        <f t="shared" si="3935"/>
        <v>30</v>
      </c>
      <c r="L1908" s="38">
        <f t="shared" ref="L1908:M1908" si="4005">MIN(N1908,P1908,R1908,T1908,V1908,X1908,Z1908,AB1908,AD1908)</f>
        <v>25.19</v>
      </c>
      <c r="M1908" s="38">
        <f t="shared" si="4005"/>
        <v>30</v>
      </c>
      <c r="N1908" s="38">
        <f t="shared" si="3959"/>
        <v>25.19</v>
      </c>
      <c r="O1908" s="38">
        <f t="shared" si="3960"/>
        <v>30</v>
      </c>
      <c r="P1908" s="39"/>
      <c r="Q1908" s="39"/>
      <c r="R1908" s="39"/>
      <c r="S1908" s="39"/>
      <c r="T1908" s="39"/>
      <c r="U1908" s="39"/>
      <c r="V1908" s="39"/>
      <c r="W1908" s="39"/>
      <c r="X1908" s="39"/>
      <c r="Y1908" s="39"/>
      <c r="Z1908" s="39"/>
      <c r="AA1908" s="39"/>
      <c r="AB1908" s="39"/>
      <c r="AC1908" s="39"/>
      <c r="AD1908" s="40"/>
      <c r="AE1908" s="40"/>
      <c r="AF1908" s="41">
        <f t="shared" si="3843"/>
        <v>0</v>
      </c>
      <c r="AG1908" s="42"/>
    </row>
    <row r="1909" spans="1:33" ht="13.8">
      <c r="A1909" s="30" t="s">
        <v>6847</v>
      </c>
      <c r="B1909" s="30" t="s">
        <v>6848</v>
      </c>
      <c r="C1909" s="43"/>
      <c r="D1909" s="44"/>
      <c r="E1909" s="44"/>
      <c r="F1909" s="35">
        <f t="shared" si="3951"/>
        <v>0</v>
      </c>
      <c r="G1909" s="35">
        <f t="shared" si="3952"/>
        <v>0</v>
      </c>
      <c r="H1909" s="35">
        <f t="shared" si="3810"/>
        <v>0</v>
      </c>
      <c r="I1909" s="21">
        <f>VLOOKUP(A1909,Old_Inventory,9,FALSE)</f>
        <v>18</v>
      </c>
      <c r="J1909" s="37">
        <f t="shared" si="3933"/>
        <v>18.89</v>
      </c>
      <c r="K1909" s="37">
        <f t="shared" si="3935"/>
        <v>22</v>
      </c>
      <c r="L1909" s="38">
        <f t="shared" ref="L1909:M1909" si="4006">MIN(N1909,P1909,R1909,T1909,V1909,X1909,Z1909,AB1909,AD1909)</f>
        <v>18.89</v>
      </c>
      <c r="M1909" s="38">
        <f t="shared" si="4006"/>
        <v>22</v>
      </c>
      <c r="N1909" s="38">
        <f t="shared" si="3959"/>
        <v>18.89</v>
      </c>
      <c r="O1909" s="38">
        <f t="shared" si="3960"/>
        <v>22</v>
      </c>
      <c r="P1909" s="39"/>
      <c r="Q1909" s="39"/>
      <c r="R1909" s="39"/>
      <c r="S1909" s="39"/>
      <c r="T1909" s="39"/>
      <c r="U1909" s="39"/>
      <c r="V1909" s="39"/>
      <c r="W1909" s="39"/>
      <c r="X1909" s="39"/>
      <c r="Y1909" s="39"/>
      <c r="Z1909" s="39"/>
      <c r="AA1909" s="39"/>
      <c r="AB1909" s="39"/>
      <c r="AC1909" s="39"/>
      <c r="AD1909" s="40"/>
      <c r="AE1909" s="40"/>
      <c r="AF1909" s="41">
        <f t="shared" si="3843"/>
        <v>0</v>
      </c>
      <c r="AG1909" s="42"/>
    </row>
    <row r="1910" spans="1:33" ht="13.8">
      <c r="A1910" s="30" t="s">
        <v>6849</v>
      </c>
      <c r="B1910" s="30" t="s">
        <v>6850</v>
      </c>
      <c r="C1910" s="43"/>
      <c r="D1910" s="44"/>
      <c r="E1910" s="44"/>
      <c r="F1910" s="35">
        <f t="shared" si="3951"/>
        <v>0</v>
      </c>
      <c r="G1910" s="35">
        <f t="shared" si="3952"/>
        <v>0</v>
      </c>
      <c r="H1910" s="35">
        <f t="shared" si="3810"/>
        <v>0</v>
      </c>
      <c r="I1910" s="21">
        <f>VLOOKUP(A1910,Old_Inventory,9,FALSE)</f>
        <v>18</v>
      </c>
      <c r="J1910" s="37">
        <f t="shared" si="3933"/>
        <v>25.19</v>
      </c>
      <c r="K1910" s="37">
        <f t="shared" si="3935"/>
        <v>30</v>
      </c>
      <c r="L1910" s="38">
        <f t="shared" ref="L1910:M1910" si="4007">MIN(N1910,P1910,R1910,T1910,V1910,X1910,Z1910,AB1910,AD1910)</f>
        <v>25.19</v>
      </c>
      <c r="M1910" s="38">
        <f t="shared" si="4007"/>
        <v>30</v>
      </c>
      <c r="N1910" s="38">
        <f t="shared" si="3959"/>
        <v>25.19</v>
      </c>
      <c r="O1910" s="38">
        <f t="shared" si="3960"/>
        <v>30</v>
      </c>
      <c r="P1910" s="39"/>
      <c r="Q1910" s="39"/>
      <c r="R1910" s="39"/>
      <c r="S1910" s="39"/>
      <c r="T1910" s="39"/>
      <c r="U1910" s="39"/>
      <c r="V1910" s="39"/>
      <c r="W1910" s="39"/>
      <c r="X1910" s="39"/>
      <c r="Y1910" s="39"/>
      <c r="Z1910" s="39"/>
      <c r="AA1910" s="39"/>
      <c r="AB1910" s="39"/>
      <c r="AC1910" s="39"/>
      <c r="AD1910" s="40"/>
      <c r="AE1910" s="40"/>
      <c r="AF1910" s="41">
        <f t="shared" si="3843"/>
        <v>0</v>
      </c>
      <c r="AG1910" s="42"/>
    </row>
    <row r="1911" spans="1:33" ht="13.8">
      <c r="A1911" s="30" t="s">
        <v>6851</v>
      </c>
      <c r="B1911" s="30" t="s">
        <v>6852</v>
      </c>
      <c r="C1911" s="43"/>
      <c r="D1911" s="44"/>
      <c r="E1911" s="44"/>
      <c r="F1911" s="35">
        <f t="shared" si="3951"/>
        <v>0</v>
      </c>
      <c r="G1911" s="35">
        <f t="shared" si="3952"/>
        <v>0</v>
      </c>
      <c r="H1911" s="35">
        <f t="shared" si="3810"/>
        <v>0</v>
      </c>
      <c r="I1911" s="21">
        <f>VLOOKUP(A1911,Old_Inventory,9,FALSE)</f>
        <v>18</v>
      </c>
      <c r="J1911" s="37">
        <f t="shared" si="3933"/>
        <v>12.6</v>
      </c>
      <c r="K1911" s="37">
        <f t="shared" si="3935"/>
        <v>15</v>
      </c>
      <c r="L1911" s="38">
        <f t="shared" ref="L1911:M1911" si="4008">MIN(N1911,P1911,R1911,T1911,V1911,X1911,Z1911,AB1911,AD1911)</f>
        <v>12.6</v>
      </c>
      <c r="M1911" s="38">
        <f t="shared" si="4008"/>
        <v>15</v>
      </c>
      <c r="N1911" s="38">
        <f t="shared" si="3959"/>
        <v>12.6</v>
      </c>
      <c r="O1911" s="38">
        <f t="shared" si="3960"/>
        <v>15</v>
      </c>
      <c r="P1911" s="39"/>
      <c r="Q1911" s="39"/>
      <c r="R1911" s="39"/>
      <c r="S1911" s="39"/>
      <c r="T1911" s="39"/>
      <c r="U1911" s="39"/>
      <c r="V1911" s="39"/>
      <c r="W1911" s="39"/>
      <c r="X1911" s="39"/>
      <c r="Y1911" s="39"/>
      <c r="Z1911" s="39"/>
      <c r="AA1911" s="39"/>
      <c r="AB1911" s="39"/>
      <c r="AC1911" s="39"/>
      <c r="AD1911" s="40"/>
      <c r="AE1911" s="40"/>
      <c r="AF1911" s="41">
        <f t="shared" si="3843"/>
        <v>0</v>
      </c>
      <c r="AG1911" s="42"/>
    </row>
    <row r="1912" spans="1:33" ht="27.6">
      <c r="A1912" s="30" t="s">
        <v>3824</v>
      </c>
      <c r="B1912" s="30" t="s">
        <v>3825</v>
      </c>
      <c r="C1912" s="43"/>
      <c r="D1912" s="44"/>
      <c r="E1912" s="44"/>
      <c r="F1912" s="35">
        <f t="shared" si="3951"/>
        <v>0</v>
      </c>
      <c r="G1912" s="35">
        <f t="shared" si="3952"/>
        <v>0</v>
      </c>
      <c r="H1912" s="35">
        <f t="shared" si="3810"/>
        <v>0</v>
      </c>
      <c r="I1912" s="17">
        <v>18</v>
      </c>
      <c r="J1912" s="37">
        <f t="shared" si="3933"/>
        <v>12.6</v>
      </c>
      <c r="K1912" s="37">
        <f t="shared" si="3935"/>
        <v>15</v>
      </c>
      <c r="L1912" s="38">
        <f t="shared" ref="L1912:M1912" si="4009">MIN(N1912,P1912,R1912,T1912,V1912,X1912,Z1912,AB1912,AD1912)</f>
        <v>11</v>
      </c>
      <c r="M1912" s="38">
        <f t="shared" si="4009"/>
        <v>13</v>
      </c>
      <c r="N1912" s="38">
        <f t="shared" si="3959"/>
        <v>12.6</v>
      </c>
      <c r="O1912" s="38">
        <f t="shared" si="3960"/>
        <v>15</v>
      </c>
      <c r="P1912" s="39"/>
      <c r="Q1912" s="39"/>
      <c r="R1912" s="39"/>
      <c r="S1912" s="39"/>
      <c r="T1912" s="39"/>
      <c r="U1912" s="39"/>
      <c r="V1912" s="39"/>
      <c r="W1912" s="39"/>
      <c r="X1912" s="39">
        <f>VLOOKUP(A1912,Zeal,9,FALSE)</f>
        <v>11</v>
      </c>
      <c r="Y1912" s="39">
        <f>VLOOKUP(A1912,Zeal,11,FALSE)</f>
        <v>13</v>
      </c>
      <c r="Z1912" s="39"/>
      <c r="AA1912" s="39"/>
      <c r="AB1912" s="39"/>
      <c r="AC1912" s="39"/>
      <c r="AD1912" s="40"/>
      <c r="AE1912" s="40"/>
      <c r="AF1912" s="41">
        <f t="shared" si="3843"/>
        <v>0</v>
      </c>
      <c r="AG1912" s="42"/>
    </row>
    <row r="1913" spans="1:33" ht="13.8">
      <c r="A1913" s="30" t="s">
        <v>6853</v>
      </c>
      <c r="B1913" s="30" t="s">
        <v>6854</v>
      </c>
      <c r="C1913" s="43"/>
      <c r="D1913" s="44"/>
      <c r="E1913" s="44"/>
      <c r="F1913" s="35">
        <f t="shared" si="3951"/>
        <v>0</v>
      </c>
      <c r="G1913" s="35">
        <f t="shared" si="3952"/>
        <v>0</v>
      </c>
      <c r="H1913" s="35">
        <f t="shared" si="3810"/>
        <v>0</v>
      </c>
      <c r="I1913" s="21">
        <f t="shared" ref="I1913:I1921" si="4010">VLOOKUP(A1913,Old_Inventory,9,FALSE)</f>
        <v>18</v>
      </c>
      <c r="J1913" s="37">
        <f t="shared" si="3933"/>
        <v>18.89</v>
      </c>
      <c r="K1913" s="37">
        <f t="shared" si="3935"/>
        <v>22</v>
      </c>
      <c r="L1913" s="38">
        <f t="shared" ref="L1913:M1913" si="4011">MIN(N1913,P1913,R1913,T1913,V1913,X1913,Z1913,AB1913,AD1913)</f>
        <v>18.89</v>
      </c>
      <c r="M1913" s="38">
        <f t="shared" si="4011"/>
        <v>22</v>
      </c>
      <c r="N1913" s="38">
        <f t="shared" si="3959"/>
        <v>18.89</v>
      </c>
      <c r="O1913" s="38">
        <f t="shared" si="3960"/>
        <v>22</v>
      </c>
      <c r="P1913" s="39"/>
      <c r="Q1913" s="39"/>
      <c r="R1913" s="39"/>
      <c r="S1913" s="39"/>
      <c r="T1913" s="39"/>
      <c r="U1913" s="39"/>
      <c r="V1913" s="39"/>
      <c r="W1913" s="39"/>
      <c r="X1913" s="39"/>
      <c r="Y1913" s="39"/>
      <c r="Z1913" s="39"/>
      <c r="AA1913" s="39"/>
      <c r="AB1913" s="39"/>
      <c r="AC1913" s="39"/>
      <c r="AD1913" s="40"/>
      <c r="AE1913" s="40"/>
      <c r="AF1913" s="41">
        <f t="shared" si="3843"/>
        <v>0</v>
      </c>
      <c r="AG1913" s="42"/>
    </row>
    <row r="1914" spans="1:33" ht="13.8">
      <c r="A1914" s="30" t="s">
        <v>6855</v>
      </c>
      <c r="B1914" s="30" t="s">
        <v>6856</v>
      </c>
      <c r="C1914" s="43"/>
      <c r="D1914" s="44"/>
      <c r="E1914" s="44"/>
      <c r="F1914" s="35">
        <f t="shared" si="3951"/>
        <v>0</v>
      </c>
      <c r="G1914" s="35">
        <f t="shared" si="3952"/>
        <v>0</v>
      </c>
      <c r="H1914" s="35">
        <f t="shared" si="3810"/>
        <v>0</v>
      </c>
      <c r="I1914" s="21">
        <f t="shared" si="4010"/>
        <v>18</v>
      </c>
      <c r="J1914" s="37">
        <f t="shared" si="3933"/>
        <v>12.6</v>
      </c>
      <c r="K1914" s="37">
        <f t="shared" si="3935"/>
        <v>15</v>
      </c>
      <c r="L1914" s="38">
        <f t="shared" ref="L1914:M1914" si="4012">MIN(N1914,P1914,R1914,T1914,V1914,X1914,Z1914,AB1914,AD1914)</f>
        <v>12.6</v>
      </c>
      <c r="M1914" s="38">
        <f t="shared" si="4012"/>
        <v>15</v>
      </c>
      <c r="N1914" s="38">
        <f t="shared" si="3959"/>
        <v>12.6</v>
      </c>
      <c r="O1914" s="38">
        <f t="shared" si="3960"/>
        <v>15</v>
      </c>
      <c r="P1914" s="39"/>
      <c r="Q1914" s="39"/>
      <c r="R1914" s="39"/>
      <c r="S1914" s="39"/>
      <c r="T1914" s="39"/>
      <c r="U1914" s="39"/>
      <c r="V1914" s="39"/>
      <c r="W1914" s="39"/>
      <c r="X1914" s="39"/>
      <c r="Y1914" s="39"/>
      <c r="Z1914" s="39"/>
      <c r="AA1914" s="39"/>
      <c r="AB1914" s="39"/>
      <c r="AC1914" s="39"/>
      <c r="AD1914" s="40"/>
      <c r="AE1914" s="40"/>
      <c r="AF1914" s="41">
        <f t="shared" si="3843"/>
        <v>0</v>
      </c>
      <c r="AG1914" s="42"/>
    </row>
    <row r="1915" spans="1:33" ht="13.8">
      <c r="A1915" s="30" t="s">
        <v>6857</v>
      </c>
      <c r="B1915" s="30" t="s">
        <v>6858</v>
      </c>
      <c r="C1915" s="43"/>
      <c r="D1915" s="44"/>
      <c r="E1915" s="44"/>
      <c r="F1915" s="35">
        <f t="shared" si="3951"/>
        <v>0</v>
      </c>
      <c r="G1915" s="35">
        <f t="shared" si="3952"/>
        <v>0</v>
      </c>
      <c r="H1915" s="35">
        <f t="shared" si="3810"/>
        <v>0</v>
      </c>
      <c r="I1915" s="21">
        <f t="shared" si="4010"/>
        <v>18</v>
      </c>
      <c r="J1915" s="37">
        <f t="shared" si="3933"/>
        <v>88.17</v>
      </c>
      <c r="K1915" s="37">
        <f t="shared" si="3935"/>
        <v>104</v>
      </c>
      <c r="L1915" s="38">
        <f t="shared" ref="L1915:M1915" si="4013">MIN(N1915,P1915,R1915,T1915,V1915,X1915,Z1915,AB1915,AD1915)</f>
        <v>88.17</v>
      </c>
      <c r="M1915" s="38">
        <f t="shared" si="4013"/>
        <v>104</v>
      </c>
      <c r="N1915" s="38">
        <f t="shared" si="3959"/>
        <v>88.17</v>
      </c>
      <c r="O1915" s="38">
        <f t="shared" si="3960"/>
        <v>104</v>
      </c>
      <c r="P1915" s="39"/>
      <c r="Q1915" s="39"/>
      <c r="R1915" s="39"/>
      <c r="S1915" s="39"/>
      <c r="T1915" s="39"/>
      <c r="U1915" s="39"/>
      <c r="V1915" s="39"/>
      <c r="W1915" s="39"/>
      <c r="X1915" s="39"/>
      <c r="Y1915" s="39"/>
      <c r="Z1915" s="39"/>
      <c r="AA1915" s="39"/>
      <c r="AB1915" s="39"/>
      <c r="AC1915" s="39"/>
      <c r="AD1915" s="40"/>
      <c r="AE1915" s="40"/>
      <c r="AF1915" s="41">
        <f t="shared" si="3843"/>
        <v>0</v>
      </c>
      <c r="AG1915" s="42"/>
    </row>
    <row r="1916" spans="1:33" ht="13.8">
      <c r="A1916" s="30" t="s">
        <v>6859</v>
      </c>
      <c r="B1916" s="30" t="s">
        <v>6860</v>
      </c>
      <c r="C1916" s="43"/>
      <c r="D1916" s="44"/>
      <c r="E1916" s="44"/>
      <c r="F1916" s="35">
        <f t="shared" si="3951"/>
        <v>0</v>
      </c>
      <c r="G1916" s="35">
        <f t="shared" si="3952"/>
        <v>0</v>
      </c>
      <c r="H1916" s="35">
        <f t="shared" si="3810"/>
        <v>0</v>
      </c>
      <c r="I1916" s="21">
        <f t="shared" si="4010"/>
        <v>5</v>
      </c>
      <c r="J1916" s="37">
        <f t="shared" si="3933"/>
        <v>12.31</v>
      </c>
      <c r="K1916" s="37">
        <f t="shared" si="3935"/>
        <v>13</v>
      </c>
      <c r="L1916" s="38">
        <f t="shared" ref="L1916:M1916" si="4014">MIN(N1916,P1916,R1916,T1916,V1916,X1916,Z1916,AB1916,AD1916)</f>
        <v>12.31</v>
      </c>
      <c r="M1916" s="38">
        <f t="shared" si="4014"/>
        <v>13</v>
      </c>
      <c r="N1916" s="38">
        <f t="shared" si="3959"/>
        <v>12.31</v>
      </c>
      <c r="O1916" s="38">
        <f t="shared" si="3960"/>
        <v>13</v>
      </c>
      <c r="P1916" s="39"/>
      <c r="Q1916" s="39"/>
      <c r="R1916" s="39"/>
      <c r="S1916" s="39"/>
      <c r="T1916" s="39"/>
      <c r="U1916" s="39"/>
      <c r="V1916" s="39"/>
      <c r="W1916" s="39"/>
      <c r="X1916" s="39"/>
      <c r="Y1916" s="39"/>
      <c r="Z1916" s="39"/>
      <c r="AA1916" s="39"/>
      <c r="AB1916" s="39"/>
      <c r="AC1916" s="39"/>
      <c r="AD1916" s="40"/>
      <c r="AE1916" s="40"/>
      <c r="AF1916" s="41">
        <f t="shared" si="3843"/>
        <v>0</v>
      </c>
      <c r="AG1916" s="42"/>
    </row>
    <row r="1917" spans="1:33" ht="13.8">
      <c r="A1917" s="30" t="s">
        <v>6861</v>
      </c>
      <c r="B1917" s="30" t="s">
        <v>6862</v>
      </c>
      <c r="C1917" s="43"/>
      <c r="D1917" s="44"/>
      <c r="E1917" s="44"/>
      <c r="F1917" s="35">
        <f t="shared" si="3951"/>
        <v>0</v>
      </c>
      <c r="G1917" s="35">
        <f t="shared" si="3952"/>
        <v>0</v>
      </c>
      <c r="H1917" s="35">
        <f t="shared" si="3810"/>
        <v>0</v>
      </c>
      <c r="I1917" s="21">
        <f t="shared" si="4010"/>
        <v>18</v>
      </c>
      <c r="J1917" s="37">
        <f t="shared" si="3933"/>
        <v>12.6</v>
      </c>
      <c r="K1917" s="37">
        <f t="shared" si="3935"/>
        <v>15</v>
      </c>
      <c r="L1917" s="38">
        <f t="shared" ref="L1917:M1917" si="4015">MIN(N1917,P1917,R1917,T1917,V1917,X1917,Z1917,AB1917,AD1917)</f>
        <v>12.6</v>
      </c>
      <c r="M1917" s="38">
        <f t="shared" si="4015"/>
        <v>15</v>
      </c>
      <c r="N1917" s="38">
        <f t="shared" si="3959"/>
        <v>12.6</v>
      </c>
      <c r="O1917" s="38">
        <f t="shared" si="3960"/>
        <v>15</v>
      </c>
      <c r="P1917" s="39"/>
      <c r="Q1917" s="39"/>
      <c r="R1917" s="39"/>
      <c r="S1917" s="39"/>
      <c r="T1917" s="39"/>
      <c r="U1917" s="39"/>
      <c r="V1917" s="39"/>
      <c r="W1917" s="39"/>
      <c r="X1917" s="39"/>
      <c r="Y1917" s="39"/>
      <c r="Z1917" s="39"/>
      <c r="AA1917" s="39"/>
      <c r="AB1917" s="39"/>
      <c r="AC1917" s="39"/>
      <c r="AD1917" s="40"/>
      <c r="AE1917" s="40"/>
      <c r="AF1917" s="41">
        <f t="shared" si="3843"/>
        <v>0</v>
      </c>
      <c r="AG1917" s="42"/>
    </row>
    <row r="1918" spans="1:33" ht="27.6">
      <c r="A1918" s="30" t="s">
        <v>6863</v>
      </c>
      <c r="B1918" s="30" t="s">
        <v>6864</v>
      </c>
      <c r="C1918" s="43"/>
      <c r="D1918" s="44"/>
      <c r="E1918" s="44"/>
      <c r="F1918" s="35">
        <f t="shared" si="3951"/>
        <v>0</v>
      </c>
      <c r="G1918" s="35">
        <f t="shared" si="3952"/>
        <v>0</v>
      </c>
      <c r="H1918" s="35">
        <f t="shared" si="3810"/>
        <v>0</v>
      </c>
      <c r="I1918" s="21">
        <f t="shared" si="4010"/>
        <v>18</v>
      </c>
      <c r="J1918" s="37">
        <f t="shared" si="3933"/>
        <v>12.6</v>
      </c>
      <c r="K1918" s="37">
        <f t="shared" si="3935"/>
        <v>15</v>
      </c>
      <c r="L1918" s="38">
        <f t="shared" ref="L1918:M1918" si="4016">MIN(N1918,P1918,R1918,T1918,V1918,X1918,Z1918,AB1918,AD1918)</f>
        <v>12.6</v>
      </c>
      <c r="M1918" s="38">
        <f t="shared" si="4016"/>
        <v>15</v>
      </c>
      <c r="N1918" s="38">
        <f t="shared" si="3959"/>
        <v>12.6</v>
      </c>
      <c r="O1918" s="38">
        <f t="shared" si="3960"/>
        <v>15</v>
      </c>
      <c r="P1918" s="39"/>
      <c r="Q1918" s="39"/>
      <c r="R1918" s="39"/>
      <c r="S1918" s="39"/>
      <c r="T1918" s="39"/>
      <c r="U1918" s="39"/>
      <c r="V1918" s="39"/>
      <c r="W1918" s="39"/>
      <c r="X1918" s="39"/>
      <c r="Y1918" s="39"/>
      <c r="Z1918" s="39"/>
      <c r="AA1918" s="39"/>
      <c r="AB1918" s="39"/>
      <c r="AC1918" s="39"/>
      <c r="AD1918" s="40"/>
      <c r="AE1918" s="40"/>
      <c r="AF1918" s="41">
        <f t="shared" si="3843"/>
        <v>0</v>
      </c>
      <c r="AG1918" s="42"/>
    </row>
    <row r="1919" spans="1:33" ht="27.6">
      <c r="A1919" s="30" t="s">
        <v>6865</v>
      </c>
      <c r="B1919" s="30" t="s">
        <v>6866</v>
      </c>
      <c r="C1919" s="43"/>
      <c r="D1919" s="44"/>
      <c r="E1919" s="44"/>
      <c r="F1919" s="35">
        <f t="shared" si="3951"/>
        <v>0</v>
      </c>
      <c r="G1919" s="35">
        <f t="shared" si="3952"/>
        <v>0</v>
      </c>
      <c r="H1919" s="35">
        <f t="shared" si="3810"/>
        <v>0</v>
      </c>
      <c r="I1919" s="21">
        <f t="shared" si="4010"/>
        <v>18</v>
      </c>
      <c r="J1919" s="37">
        <f t="shared" si="3933"/>
        <v>12.6</v>
      </c>
      <c r="K1919" s="37">
        <f t="shared" si="3935"/>
        <v>15</v>
      </c>
      <c r="L1919" s="38">
        <f t="shared" ref="L1919:M1919" si="4017">MIN(N1919,P1919,R1919,T1919,V1919,X1919,Z1919,AB1919,AD1919)</f>
        <v>12.6</v>
      </c>
      <c r="M1919" s="38">
        <f t="shared" si="4017"/>
        <v>15</v>
      </c>
      <c r="N1919" s="38">
        <f t="shared" si="3959"/>
        <v>12.6</v>
      </c>
      <c r="O1919" s="38">
        <f t="shared" si="3960"/>
        <v>15</v>
      </c>
      <c r="P1919" s="39"/>
      <c r="Q1919" s="39"/>
      <c r="R1919" s="39"/>
      <c r="S1919" s="39"/>
      <c r="T1919" s="39"/>
      <c r="U1919" s="39"/>
      <c r="V1919" s="39"/>
      <c r="W1919" s="39"/>
      <c r="X1919" s="39"/>
      <c r="Y1919" s="39"/>
      <c r="Z1919" s="39"/>
      <c r="AA1919" s="39"/>
      <c r="AB1919" s="39"/>
      <c r="AC1919" s="39"/>
      <c r="AD1919" s="40"/>
      <c r="AE1919" s="40"/>
      <c r="AF1919" s="41">
        <f t="shared" si="3843"/>
        <v>0</v>
      </c>
      <c r="AG1919" s="42"/>
    </row>
    <row r="1920" spans="1:33" ht="13.8">
      <c r="A1920" s="30" t="s">
        <v>6867</v>
      </c>
      <c r="B1920" s="30" t="s">
        <v>6868</v>
      </c>
      <c r="C1920" s="43"/>
      <c r="D1920" s="44"/>
      <c r="E1920" s="44"/>
      <c r="F1920" s="35">
        <f t="shared" si="3951"/>
        <v>0</v>
      </c>
      <c r="G1920" s="35">
        <f t="shared" si="3952"/>
        <v>0</v>
      </c>
      <c r="H1920" s="35">
        <f t="shared" si="3810"/>
        <v>0</v>
      </c>
      <c r="I1920" s="21">
        <f t="shared" si="4010"/>
        <v>18</v>
      </c>
      <c r="J1920" s="37">
        <f t="shared" si="3933"/>
        <v>12.6</v>
      </c>
      <c r="K1920" s="37">
        <f t="shared" si="3935"/>
        <v>15</v>
      </c>
      <c r="L1920" s="38">
        <f t="shared" ref="L1920:M1920" si="4018">MIN(N1920,P1920,R1920,T1920,V1920,X1920,Z1920,AB1920,AD1920)</f>
        <v>12.6</v>
      </c>
      <c r="M1920" s="38">
        <f t="shared" si="4018"/>
        <v>15</v>
      </c>
      <c r="N1920" s="38">
        <f t="shared" si="3959"/>
        <v>12.6</v>
      </c>
      <c r="O1920" s="38">
        <f t="shared" si="3960"/>
        <v>15</v>
      </c>
      <c r="P1920" s="39"/>
      <c r="Q1920" s="39"/>
      <c r="R1920" s="39"/>
      <c r="S1920" s="39"/>
      <c r="T1920" s="39"/>
      <c r="U1920" s="39"/>
      <c r="V1920" s="39"/>
      <c r="W1920" s="39"/>
      <c r="X1920" s="39"/>
      <c r="Y1920" s="39"/>
      <c r="Z1920" s="39"/>
      <c r="AA1920" s="39"/>
      <c r="AB1920" s="39"/>
      <c r="AC1920" s="39"/>
      <c r="AD1920" s="40"/>
      <c r="AE1920" s="40"/>
      <c r="AF1920" s="41">
        <f t="shared" si="3843"/>
        <v>0</v>
      </c>
      <c r="AG1920" s="42"/>
    </row>
    <row r="1921" spans="1:33" ht="13.8">
      <c r="A1921" s="30" t="s">
        <v>6869</v>
      </c>
      <c r="B1921" s="30" t="s">
        <v>6870</v>
      </c>
      <c r="C1921" s="43"/>
      <c r="D1921" s="44"/>
      <c r="E1921" s="44"/>
      <c r="F1921" s="35">
        <f t="shared" si="3951"/>
        <v>0</v>
      </c>
      <c r="G1921" s="35">
        <f t="shared" si="3952"/>
        <v>0</v>
      </c>
      <c r="H1921" s="35">
        <f t="shared" si="3810"/>
        <v>0</v>
      </c>
      <c r="I1921" s="21">
        <f t="shared" si="4010"/>
        <v>18</v>
      </c>
      <c r="J1921" s="37">
        <f t="shared" si="3933"/>
        <v>12.6</v>
      </c>
      <c r="K1921" s="37">
        <f t="shared" si="3935"/>
        <v>15</v>
      </c>
      <c r="L1921" s="38">
        <f t="shared" ref="L1921:M1921" si="4019">MIN(N1921,P1921,R1921,T1921,V1921,X1921,Z1921,AB1921,AD1921)</f>
        <v>12.6</v>
      </c>
      <c r="M1921" s="38">
        <f t="shared" si="4019"/>
        <v>15</v>
      </c>
      <c r="N1921" s="38">
        <f t="shared" si="3959"/>
        <v>12.6</v>
      </c>
      <c r="O1921" s="38">
        <f t="shared" si="3960"/>
        <v>15</v>
      </c>
      <c r="P1921" s="39"/>
      <c r="Q1921" s="39"/>
      <c r="R1921" s="39"/>
      <c r="S1921" s="39"/>
      <c r="T1921" s="39"/>
      <c r="U1921" s="39"/>
      <c r="V1921" s="39"/>
      <c r="W1921" s="39"/>
      <c r="X1921" s="39"/>
      <c r="Y1921" s="39"/>
      <c r="Z1921" s="39"/>
      <c r="AA1921" s="39"/>
      <c r="AB1921" s="39"/>
      <c r="AC1921" s="39"/>
      <c r="AD1921" s="40"/>
      <c r="AE1921" s="40"/>
      <c r="AF1921" s="41">
        <f t="shared" si="3843"/>
        <v>0</v>
      </c>
      <c r="AG1921" s="42"/>
    </row>
    <row r="1922" spans="1:33" ht="13.8">
      <c r="A1922" s="30" t="s">
        <v>3826</v>
      </c>
      <c r="B1922" s="30" t="s">
        <v>3827</v>
      </c>
      <c r="C1922" s="43"/>
      <c r="D1922" s="44"/>
      <c r="E1922" s="44"/>
      <c r="F1922" s="35">
        <f t="shared" si="3951"/>
        <v>0</v>
      </c>
      <c r="G1922" s="35">
        <f t="shared" si="3952"/>
        <v>0</v>
      </c>
      <c r="H1922" s="35">
        <f t="shared" si="3810"/>
        <v>0</v>
      </c>
      <c r="I1922" s="17">
        <v>18</v>
      </c>
      <c r="J1922" s="37">
        <f t="shared" si="3933"/>
        <v>283.41000000000003</v>
      </c>
      <c r="K1922" s="37">
        <f t="shared" si="3935"/>
        <v>334</v>
      </c>
      <c r="L1922" s="38">
        <f t="shared" ref="L1922:M1922" si="4020">MIN(N1922,P1922,R1922,T1922,V1922,X1922,Z1922,AB1922,AD1922)</f>
        <v>269</v>
      </c>
      <c r="M1922" s="38">
        <f t="shared" si="4020"/>
        <v>318</v>
      </c>
      <c r="N1922" s="38">
        <f t="shared" si="3959"/>
        <v>283.41000000000003</v>
      </c>
      <c r="O1922" s="38">
        <f t="shared" si="3960"/>
        <v>334</v>
      </c>
      <c r="P1922" s="39"/>
      <c r="Q1922" s="39"/>
      <c r="R1922" s="39"/>
      <c r="S1922" s="39"/>
      <c r="T1922" s="39"/>
      <c r="U1922" s="39"/>
      <c r="V1922" s="39"/>
      <c r="W1922" s="39"/>
      <c r="X1922" s="39">
        <f>VLOOKUP(A1922,Zeal,9,FALSE)</f>
        <v>269</v>
      </c>
      <c r="Y1922" s="39">
        <f>VLOOKUP(A1922,Zeal,11,FALSE)</f>
        <v>318</v>
      </c>
      <c r="Z1922" s="39"/>
      <c r="AA1922" s="39"/>
      <c r="AB1922" s="39"/>
      <c r="AC1922" s="39"/>
      <c r="AD1922" s="40"/>
      <c r="AE1922" s="40"/>
      <c r="AF1922" s="41">
        <f t="shared" si="3843"/>
        <v>0</v>
      </c>
      <c r="AG1922" s="42"/>
    </row>
    <row r="1923" spans="1:33" ht="13.8">
      <c r="A1923" s="30" t="s">
        <v>6871</v>
      </c>
      <c r="B1923" s="30" t="s">
        <v>6872</v>
      </c>
      <c r="C1923" s="43"/>
      <c r="D1923" s="44"/>
      <c r="E1923" s="44"/>
      <c r="F1923" s="35">
        <f t="shared" ref="F1923:F1986" si="4021">IFERROR(SUMIF(Purchase_ItemCode, A1923, Purchase_Qty), 0)</f>
        <v>0</v>
      </c>
      <c r="G1923" s="35">
        <f t="shared" ref="G1923:G1986" si="4022">IFERROR(COUNTIF(Sales_PartCode, A1923), 0)</f>
        <v>0</v>
      </c>
      <c r="H1923" s="35">
        <f t="shared" si="3810"/>
        <v>0</v>
      </c>
      <c r="I1923" s="21">
        <f t="shared" ref="I1923:I1928" si="4023">VLOOKUP(A1923,Old_Inventory,9,FALSE)</f>
        <v>18</v>
      </c>
      <c r="J1923" s="37">
        <f t="shared" si="3933"/>
        <v>207.83</v>
      </c>
      <c r="K1923" s="37">
        <f t="shared" si="3935"/>
        <v>245</v>
      </c>
      <c r="L1923" s="38">
        <f t="shared" ref="L1923:M1923" si="4024">MIN(N1923,P1923,R1923,T1923,V1923,X1923,Z1923,AB1923,AD1923)</f>
        <v>207.83</v>
      </c>
      <c r="M1923" s="38">
        <f t="shared" si="4024"/>
        <v>245</v>
      </c>
      <c r="N1923" s="38">
        <f t="shared" si="3959"/>
        <v>207.83</v>
      </c>
      <c r="O1923" s="38">
        <f t="shared" si="3960"/>
        <v>245</v>
      </c>
      <c r="P1923" s="39"/>
      <c r="Q1923" s="39"/>
      <c r="R1923" s="39"/>
      <c r="S1923" s="39"/>
      <c r="T1923" s="39"/>
      <c r="U1923" s="39"/>
      <c r="V1923" s="39"/>
      <c r="W1923" s="39"/>
      <c r="X1923" s="39"/>
      <c r="Y1923" s="39"/>
      <c r="Z1923" s="39"/>
      <c r="AA1923" s="39"/>
      <c r="AB1923" s="39"/>
      <c r="AC1923" s="39"/>
      <c r="AD1923" s="40"/>
      <c r="AE1923" s="40"/>
      <c r="AF1923" s="41">
        <f t="shared" si="3843"/>
        <v>0</v>
      </c>
      <c r="AG1923" s="42"/>
    </row>
    <row r="1924" spans="1:33" ht="13.8">
      <c r="A1924" s="30" t="s">
        <v>6873</v>
      </c>
      <c r="B1924" s="30" t="s">
        <v>6874</v>
      </c>
      <c r="C1924" s="43"/>
      <c r="D1924" s="44"/>
      <c r="E1924" s="44"/>
      <c r="F1924" s="35">
        <f t="shared" si="4021"/>
        <v>0</v>
      </c>
      <c r="G1924" s="35">
        <f t="shared" si="4022"/>
        <v>0</v>
      </c>
      <c r="H1924" s="35">
        <f t="shared" si="3810"/>
        <v>0</v>
      </c>
      <c r="I1924" s="21">
        <f t="shared" si="4023"/>
        <v>18</v>
      </c>
      <c r="J1924" s="37">
        <f t="shared" si="3933"/>
        <v>100.77</v>
      </c>
      <c r="K1924" s="37">
        <f t="shared" si="3935"/>
        <v>119</v>
      </c>
      <c r="L1924" s="38">
        <f t="shared" ref="L1924:M1924" si="4025">MIN(N1924,P1924,R1924,T1924,V1924,X1924,Z1924,AB1924,AD1924)</f>
        <v>100.77</v>
      </c>
      <c r="M1924" s="38">
        <f t="shared" si="4025"/>
        <v>119</v>
      </c>
      <c r="N1924" s="38">
        <f t="shared" si="3959"/>
        <v>100.77</v>
      </c>
      <c r="O1924" s="38">
        <f t="shared" si="3960"/>
        <v>119</v>
      </c>
      <c r="P1924" s="39"/>
      <c r="Q1924" s="39"/>
      <c r="R1924" s="39"/>
      <c r="S1924" s="39"/>
      <c r="T1924" s="39"/>
      <c r="U1924" s="39"/>
      <c r="V1924" s="39"/>
      <c r="W1924" s="39"/>
      <c r="X1924" s="39"/>
      <c r="Y1924" s="39"/>
      <c r="Z1924" s="39"/>
      <c r="AA1924" s="39"/>
      <c r="AB1924" s="39"/>
      <c r="AC1924" s="39"/>
      <c r="AD1924" s="40"/>
      <c r="AE1924" s="40"/>
      <c r="AF1924" s="41">
        <f t="shared" si="3843"/>
        <v>0</v>
      </c>
      <c r="AG1924" s="42"/>
    </row>
    <row r="1925" spans="1:33" ht="13.8">
      <c r="A1925" s="30" t="s">
        <v>6875</v>
      </c>
      <c r="B1925" s="30" t="s">
        <v>6876</v>
      </c>
      <c r="C1925" s="43"/>
      <c r="D1925" s="44"/>
      <c r="E1925" s="44"/>
      <c r="F1925" s="35">
        <f t="shared" si="4021"/>
        <v>0</v>
      </c>
      <c r="G1925" s="35">
        <f t="shared" si="4022"/>
        <v>0</v>
      </c>
      <c r="H1925" s="35">
        <f t="shared" si="3810"/>
        <v>0</v>
      </c>
      <c r="I1925" s="21">
        <f t="shared" si="4023"/>
        <v>18</v>
      </c>
      <c r="J1925" s="37">
        <f t="shared" si="3933"/>
        <v>12.6</v>
      </c>
      <c r="K1925" s="37">
        <f t="shared" si="3935"/>
        <v>15</v>
      </c>
      <c r="L1925" s="38">
        <f t="shared" ref="L1925:M1925" si="4026">MIN(N1925,P1925,R1925,T1925,V1925,X1925,Z1925,AB1925,AD1925)</f>
        <v>12.6</v>
      </c>
      <c r="M1925" s="38">
        <f t="shared" si="4026"/>
        <v>15</v>
      </c>
      <c r="N1925" s="38">
        <f t="shared" si="3959"/>
        <v>12.6</v>
      </c>
      <c r="O1925" s="38">
        <f t="shared" si="3960"/>
        <v>15</v>
      </c>
      <c r="P1925" s="39"/>
      <c r="Q1925" s="39"/>
      <c r="R1925" s="39"/>
      <c r="S1925" s="39"/>
      <c r="T1925" s="39"/>
      <c r="U1925" s="39"/>
      <c r="V1925" s="39"/>
      <c r="W1925" s="39"/>
      <c r="X1925" s="39"/>
      <c r="Y1925" s="39"/>
      <c r="Z1925" s="39"/>
      <c r="AA1925" s="39"/>
      <c r="AB1925" s="39"/>
      <c r="AC1925" s="39"/>
      <c r="AD1925" s="40"/>
      <c r="AE1925" s="40"/>
      <c r="AF1925" s="41">
        <f t="shared" si="3843"/>
        <v>0</v>
      </c>
      <c r="AG1925" s="42"/>
    </row>
    <row r="1926" spans="1:33" ht="13.8">
      <c r="A1926" s="30" t="s">
        <v>6877</v>
      </c>
      <c r="B1926" s="30" t="s">
        <v>6878</v>
      </c>
      <c r="C1926" s="43"/>
      <c r="D1926" s="44"/>
      <c r="E1926" s="44"/>
      <c r="F1926" s="35">
        <f t="shared" si="4021"/>
        <v>0</v>
      </c>
      <c r="G1926" s="35">
        <f t="shared" si="4022"/>
        <v>0</v>
      </c>
      <c r="H1926" s="35">
        <f t="shared" si="3810"/>
        <v>0</v>
      </c>
      <c r="I1926" s="21">
        <f t="shared" si="4023"/>
        <v>18</v>
      </c>
      <c r="J1926" s="37">
        <f t="shared" si="3933"/>
        <v>12.6</v>
      </c>
      <c r="K1926" s="37">
        <f t="shared" si="3935"/>
        <v>15</v>
      </c>
      <c r="L1926" s="38">
        <f t="shared" ref="L1926:M1926" si="4027">MIN(N1926,P1926,R1926,T1926,V1926,X1926,Z1926,AB1926,AD1926)</f>
        <v>12.6</v>
      </c>
      <c r="M1926" s="38">
        <f t="shared" si="4027"/>
        <v>15</v>
      </c>
      <c r="N1926" s="38">
        <f t="shared" si="3959"/>
        <v>12.6</v>
      </c>
      <c r="O1926" s="38">
        <f t="shared" si="3960"/>
        <v>15</v>
      </c>
      <c r="P1926" s="39"/>
      <c r="Q1926" s="39"/>
      <c r="R1926" s="39"/>
      <c r="S1926" s="39"/>
      <c r="T1926" s="39"/>
      <c r="U1926" s="39"/>
      <c r="V1926" s="39"/>
      <c r="W1926" s="39"/>
      <c r="X1926" s="39"/>
      <c r="Y1926" s="39"/>
      <c r="Z1926" s="39"/>
      <c r="AA1926" s="39"/>
      <c r="AB1926" s="39"/>
      <c r="AC1926" s="39"/>
      <c r="AD1926" s="40"/>
      <c r="AE1926" s="40"/>
      <c r="AF1926" s="41">
        <f t="shared" si="3843"/>
        <v>0</v>
      </c>
      <c r="AG1926" s="42"/>
    </row>
    <row r="1927" spans="1:33" ht="13.8">
      <c r="A1927" s="30" t="s">
        <v>6879</v>
      </c>
      <c r="B1927" s="30" t="s">
        <v>6880</v>
      </c>
      <c r="C1927" s="43"/>
      <c r="D1927" s="44"/>
      <c r="E1927" s="44"/>
      <c r="F1927" s="35">
        <f t="shared" si="4021"/>
        <v>0</v>
      </c>
      <c r="G1927" s="35">
        <f t="shared" si="4022"/>
        <v>0</v>
      </c>
      <c r="H1927" s="35">
        <f t="shared" si="3810"/>
        <v>0</v>
      </c>
      <c r="I1927" s="21">
        <f t="shared" si="4023"/>
        <v>18</v>
      </c>
      <c r="J1927" s="37">
        <f t="shared" si="3933"/>
        <v>12.6</v>
      </c>
      <c r="K1927" s="37">
        <f t="shared" si="3935"/>
        <v>15</v>
      </c>
      <c r="L1927" s="38">
        <f t="shared" ref="L1927:M1927" si="4028">MIN(N1927,P1927,R1927,T1927,V1927,X1927,Z1927,AB1927,AD1927)</f>
        <v>12.6</v>
      </c>
      <c r="M1927" s="38">
        <f t="shared" si="4028"/>
        <v>15</v>
      </c>
      <c r="N1927" s="38">
        <f t="shared" si="3959"/>
        <v>12.6</v>
      </c>
      <c r="O1927" s="38">
        <f t="shared" si="3960"/>
        <v>15</v>
      </c>
      <c r="P1927" s="39"/>
      <c r="Q1927" s="39"/>
      <c r="R1927" s="39"/>
      <c r="S1927" s="39"/>
      <c r="T1927" s="39"/>
      <c r="U1927" s="39"/>
      <c r="V1927" s="39"/>
      <c r="W1927" s="39"/>
      <c r="X1927" s="39"/>
      <c r="Y1927" s="39"/>
      <c r="Z1927" s="39"/>
      <c r="AA1927" s="39"/>
      <c r="AB1927" s="39"/>
      <c r="AC1927" s="39"/>
      <c r="AD1927" s="40"/>
      <c r="AE1927" s="40"/>
      <c r="AF1927" s="41">
        <f t="shared" si="3843"/>
        <v>0</v>
      </c>
      <c r="AG1927" s="42"/>
    </row>
    <row r="1928" spans="1:33" ht="27.6">
      <c r="A1928" s="30" t="s">
        <v>6881</v>
      </c>
      <c r="B1928" s="30" t="s">
        <v>6882</v>
      </c>
      <c r="C1928" s="43"/>
      <c r="D1928" s="44"/>
      <c r="E1928" s="44"/>
      <c r="F1928" s="35">
        <f t="shared" si="4021"/>
        <v>0</v>
      </c>
      <c r="G1928" s="35">
        <f t="shared" si="4022"/>
        <v>0</v>
      </c>
      <c r="H1928" s="35">
        <f t="shared" si="3810"/>
        <v>0</v>
      </c>
      <c r="I1928" s="21">
        <f t="shared" si="4023"/>
        <v>18</v>
      </c>
      <c r="J1928" s="37">
        <f t="shared" si="3933"/>
        <v>12.6</v>
      </c>
      <c r="K1928" s="37">
        <f t="shared" si="3935"/>
        <v>15</v>
      </c>
      <c r="L1928" s="38">
        <f t="shared" ref="L1928:M1928" si="4029">MIN(N1928,P1928,R1928,T1928,V1928,X1928,Z1928,AB1928,AD1928)</f>
        <v>12.6</v>
      </c>
      <c r="M1928" s="38">
        <f t="shared" si="4029"/>
        <v>15</v>
      </c>
      <c r="N1928" s="38">
        <f t="shared" ref="N1928:N1991" si="4030">VLOOKUP(A1928,Inv_bef,5,FALSE)</f>
        <v>12.6</v>
      </c>
      <c r="O1928" s="38">
        <f t="shared" ref="O1928:O1991" si="4031">VLOOKUP(A1928,Inv_bef,6,FALSE)</f>
        <v>15</v>
      </c>
      <c r="P1928" s="39"/>
      <c r="Q1928" s="39"/>
      <c r="R1928" s="39"/>
      <c r="S1928" s="39"/>
      <c r="T1928" s="39"/>
      <c r="U1928" s="39"/>
      <c r="V1928" s="39"/>
      <c r="W1928" s="39"/>
      <c r="X1928" s="39"/>
      <c r="Y1928" s="39"/>
      <c r="Z1928" s="39"/>
      <c r="AA1928" s="39"/>
      <c r="AB1928" s="39"/>
      <c r="AC1928" s="39"/>
      <c r="AD1928" s="40"/>
      <c r="AE1928" s="40"/>
      <c r="AF1928" s="41">
        <f t="shared" si="3843"/>
        <v>0</v>
      </c>
      <c r="AG1928" s="42"/>
    </row>
    <row r="1929" spans="1:33" ht="13.8">
      <c r="A1929" s="30" t="s">
        <v>2646</v>
      </c>
      <c r="B1929" s="30" t="s">
        <v>2647</v>
      </c>
      <c r="C1929" s="43"/>
      <c r="D1929" s="44"/>
      <c r="E1929" s="44"/>
      <c r="F1929" s="35">
        <f t="shared" si="4021"/>
        <v>0</v>
      </c>
      <c r="G1929" s="35">
        <f t="shared" si="4022"/>
        <v>0</v>
      </c>
      <c r="H1929" s="35">
        <f t="shared" si="3810"/>
        <v>0</v>
      </c>
      <c r="I1929" s="17">
        <v>18</v>
      </c>
      <c r="J1929" s="37">
        <f t="shared" si="3933"/>
        <v>18.89</v>
      </c>
      <c r="K1929" s="37">
        <f t="shared" si="3935"/>
        <v>22</v>
      </c>
      <c r="L1929" s="38">
        <f t="shared" ref="L1929:M1929" si="4032">MIN(N1929,P1929,R1929,T1929,V1929,X1929,Z1929,AB1929,AD1929)</f>
        <v>16</v>
      </c>
      <c r="M1929" s="38">
        <f t="shared" si="4032"/>
        <v>19</v>
      </c>
      <c r="N1929" s="38">
        <f t="shared" si="4030"/>
        <v>18.89</v>
      </c>
      <c r="O1929" s="38">
        <f t="shared" si="4031"/>
        <v>22</v>
      </c>
      <c r="P1929" s="39"/>
      <c r="Q1929" s="39"/>
      <c r="R1929" s="39"/>
      <c r="S1929" s="39"/>
      <c r="T1929" s="39">
        <f>VLOOKUP(A1929,Magnus,9,FALSE)</f>
        <v>16</v>
      </c>
      <c r="U1929" s="39">
        <f>VLOOKUP(A1929,Magnus,11,FALSE)</f>
        <v>19</v>
      </c>
      <c r="V1929" s="39"/>
      <c r="W1929" s="39"/>
      <c r="X1929" s="39">
        <f>VLOOKUP(A1929,Zeal,9,FALSE)</f>
        <v>16</v>
      </c>
      <c r="Y1929" s="39">
        <f>VLOOKUP(A1929,Zeal,11,FALSE)</f>
        <v>19</v>
      </c>
      <c r="Z1929" s="39"/>
      <c r="AA1929" s="39"/>
      <c r="AB1929" s="39"/>
      <c r="AC1929" s="39"/>
      <c r="AD1929" s="40"/>
      <c r="AE1929" s="40"/>
      <c r="AF1929" s="41">
        <f t="shared" si="3843"/>
        <v>0</v>
      </c>
      <c r="AG1929" s="42"/>
    </row>
    <row r="1930" spans="1:33" ht="13.8">
      <c r="A1930" s="30" t="s">
        <v>6883</v>
      </c>
      <c r="B1930" s="30" t="s">
        <v>6884</v>
      </c>
      <c r="C1930" s="43"/>
      <c r="D1930" s="44"/>
      <c r="E1930" s="44"/>
      <c r="F1930" s="35">
        <f t="shared" si="4021"/>
        <v>0</v>
      </c>
      <c r="G1930" s="35">
        <f t="shared" si="4022"/>
        <v>0</v>
      </c>
      <c r="H1930" s="35">
        <f t="shared" si="3810"/>
        <v>0</v>
      </c>
      <c r="I1930" s="21">
        <f>VLOOKUP(A1930,Old_Inventory,9,FALSE)</f>
        <v>18</v>
      </c>
      <c r="J1930" s="37">
        <f t="shared" si="3933"/>
        <v>18.89</v>
      </c>
      <c r="K1930" s="37">
        <f t="shared" si="3935"/>
        <v>22</v>
      </c>
      <c r="L1930" s="38">
        <f t="shared" ref="L1930:M1930" si="4033">MIN(N1930,P1930,R1930,T1930,V1930,X1930,Z1930,AB1930,AD1930)</f>
        <v>18.89</v>
      </c>
      <c r="M1930" s="38">
        <f t="shared" si="4033"/>
        <v>22</v>
      </c>
      <c r="N1930" s="38">
        <f t="shared" si="4030"/>
        <v>18.89</v>
      </c>
      <c r="O1930" s="38">
        <f t="shared" si="4031"/>
        <v>22</v>
      </c>
      <c r="P1930" s="39"/>
      <c r="Q1930" s="39"/>
      <c r="R1930" s="39"/>
      <c r="S1930" s="39"/>
      <c r="T1930" s="39"/>
      <c r="U1930" s="39"/>
      <c r="V1930" s="39"/>
      <c r="W1930" s="39"/>
      <c r="X1930" s="39"/>
      <c r="Y1930" s="39"/>
      <c r="Z1930" s="39"/>
      <c r="AA1930" s="39"/>
      <c r="AB1930" s="39"/>
      <c r="AC1930" s="39"/>
      <c r="AD1930" s="40"/>
      <c r="AE1930" s="40"/>
      <c r="AF1930" s="41">
        <f t="shared" si="3843"/>
        <v>0</v>
      </c>
      <c r="AG1930" s="42"/>
    </row>
    <row r="1931" spans="1:33" ht="13.8">
      <c r="A1931" s="30" t="s">
        <v>6885</v>
      </c>
      <c r="B1931" s="30" t="s">
        <v>6886</v>
      </c>
      <c r="C1931" s="43"/>
      <c r="D1931" s="44"/>
      <c r="E1931" s="44"/>
      <c r="F1931" s="35">
        <f t="shared" si="4021"/>
        <v>0</v>
      </c>
      <c r="G1931" s="35">
        <f t="shared" si="4022"/>
        <v>0</v>
      </c>
      <c r="H1931" s="35">
        <f t="shared" si="3810"/>
        <v>0</v>
      </c>
      <c r="I1931" s="21">
        <f>VLOOKUP(A1931,Old_Inventory,9,FALSE)</f>
        <v>18</v>
      </c>
      <c r="J1931" s="37">
        <f t="shared" si="3933"/>
        <v>12.6</v>
      </c>
      <c r="K1931" s="37">
        <f t="shared" si="3935"/>
        <v>15</v>
      </c>
      <c r="L1931" s="38">
        <f t="shared" ref="L1931:M1931" si="4034">MIN(N1931,P1931,R1931,T1931,V1931,X1931,Z1931,AB1931,AD1931)</f>
        <v>12.6</v>
      </c>
      <c r="M1931" s="38">
        <f t="shared" si="4034"/>
        <v>15</v>
      </c>
      <c r="N1931" s="38">
        <f t="shared" si="4030"/>
        <v>12.6</v>
      </c>
      <c r="O1931" s="38">
        <f t="shared" si="4031"/>
        <v>15</v>
      </c>
      <c r="P1931" s="39"/>
      <c r="Q1931" s="39"/>
      <c r="R1931" s="39"/>
      <c r="S1931" s="39"/>
      <c r="T1931" s="39"/>
      <c r="U1931" s="39"/>
      <c r="V1931" s="39"/>
      <c r="W1931" s="39"/>
      <c r="X1931" s="39"/>
      <c r="Y1931" s="39"/>
      <c r="Z1931" s="39"/>
      <c r="AA1931" s="39"/>
      <c r="AB1931" s="39"/>
      <c r="AC1931" s="39"/>
      <c r="AD1931" s="40"/>
      <c r="AE1931" s="40"/>
      <c r="AF1931" s="41">
        <f t="shared" si="3843"/>
        <v>0</v>
      </c>
      <c r="AG1931" s="42"/>
    </row>
    <row r="1932" spans="1:33" ht="13.8">
      <c r="A1932" s="30" t="s">
        <v>6887</v>
      </c>
      <c r="B1932" s="30" t="s">
        <v>6888</v>
      </c>
      <c r="C1932" s="43"/>
      <c r="D1932" s="44"/>
      <c r="E1932" s="44"/>
      <c r="F1932" s="35">
        <f t="shared" si="4021"/>
        <v>0</v>
      </c>
      <c r="G1932" s="35">
        <f t="shared" si="4022"/>
        <v>0</v>
      </c>
      <c r="H1932" s="35">
        <f t="shared" si="3810"/>
        <v>0</v>
      </c>
      <c r="I1932" s="21">
        <f>VLOOKUP(A1932,Old_Inventory,9,FALSE)</f>
        <v>18</v>
      </c>
      <c r="J1932" s="37">
        <f t="shared" si="3933"/>
        <v>62.98</v>
      </c>
      <c r="K1932" s="37">
        <f t="shared" si="3935"/>
        <v>74</v>
      </c>
      <c r="L1932" s="38">
        <f t="shared" ref="L1932:M1932" si="4035">MIN(N1932,P1932,R1932,T1932,V1932,X1932,Z1932,AB1932,AD1932)</f>
        <v>62.98</v>
      </c>
      <c r="M1932" s="38">
        <f t="shared" si="4035"/>
        <v>74</v>
      </c>
      <c r="N1932" s="38">
        <f t="shared" si="4030"/>
        <v>62.98</v>
      </c>
      <c r="O1932" s="38">
        <f t="shared" si="4031"/>
        <v>74</v>
      </c>
      <c r="P1932" s="39"/>
      <c r="Q1932" s="39"/>
      <c r="R1932" s="39"/>
      <c r="S1932" s="39"/>
      <c r="T1932" s="39"/>
      <c r="U1932" s="39"/>
      <c r="V1932" s="39"/>
      <c r="W1932" s="39"/>
      <c r="X1932" s="39"/>
      <c r="Y1932" s="39"/>
      <c r="Z1932" s="39"/>
      <c r="AA1932" s="39"/>
      <c r="AB1932" s="39"/>
      <c r="AC1932" s="39"/>
      <c r="AD1932" s="40"/>
      <c r="AE1932" s="40"/>
      <c r="AF1932" s="41">
        <f t="shared" si="3843"/>
        <v>0</v>
      </c>
      <c r="AG1932" s="42"/>
    </row>
    <row r="1933" spans="1:33" ht="13.8">
      <c r="A1933" s="30" t="s">
        <v>6889</v>
      </c>
      <c r="B1933" s="30" t="s">
        <v>6890</v>
      </c>
      <c r="C1933" s="43"/>
      <c r="D1933" s="44"/>
      <c r="E1933" s="44"/>
      <c r="F1933" s="35">
        <f t="shared" si="4021"/>
        <v>0</v>
      </c>
      <c r="G1933" s="35">
        <f t="shared" si="4022"/>
        <v>0</v>
      </c>
      <c r="H1933" s="35">
        <f t="shared" si="3810"/>
        <v>0</v>
      </c>
      <c r="I1933" s="21">
        <f>VLOOKUP(A1933,Old_Inventory,9,FALSE)</f>
        <v>18</v>
      </c>
      <c r="J1933" s="37">
        <f t="shared" si="3933"/>
        <v>18.89</v>
      </c>
      <c r="K1933" s="37">
        <f t="shared" si="3935"/>
        <v>22</v>
      </c>
      <c r="L1933" s="38">
        <f t="shared" ref="L1933:M1933" si="4036">MIN(N1933,P1933,R1933,T1933,V1933,X1933,Z1933,AB1933,AD1933)</f>
        <v>18.89</v>
      </c>
      <c r="M1933" s="38">
        <f t="shared" si="4036"/>
        <v>22</v>
      </c>
      <c r="N1933" s="38">
        <f t="shared" si="4030"/>
        <v>18.89</v>
      </c>
      <c r="O1933" s="38">
        <f t="shared" si="4031"/>
        <v>22</v>
      </c>
      <c r="P1933" s="39"/>
      <c r="Q1933" s="39"/>
      <c r="R1933" s="39"/>
      <c r="S1933" s="39"/>
      <c r="T1933" s="39"/>
      <c r="U1933" s="39"/>
      <c r="V1933" s="39"/>
      <c r="W1933" s="39"/>
      <c r="X1933" s="39"/>
      <c r="Y1933" s="39"/>
      <c r="Z1933" s="39"/>
      <c r="AA1933" s="39"/>
      <c r="AB1933" s="39"/>
      <c r="AC1933" s="39"/>
      <c r="AD1933" s="40"/>
      <c r="AE1933" s="40"/>
      <c r="AF1933" s="41">
        <f t="shared" si="3843"/>
        <v>0</v>
      </c>
      <c r="AG1933" s="42"/>
    </row>
    <row r="1934" spans="1:33" ht="13.8">
      <c r="A1934" s="33" t="s">
        <v>1765</v>
      </c>
      <c r="B1934" s="33" t="s">
        <v>1766</v>
      </c>
      <c r="C1934" s="34"/>
      <c r="D1934" s="35"/>
      <c r="E1934" s="35"/>
      <c r="F1934" s="35">
        <f t="shared" si="4021"/>
        <v>0</v>
      </c>
      <c r="G1934" s="35">
        <f t="shared" si="4022"/>
        <v>0</v>
      </c>
      <c r="H1934" s="35">
        <f t="shared" si="3810"/>
        <v>0</v>
      </c>
      <c r="I1934" s="17">
        <v>18</v>
      </c>
      <c r="J1934" s="37">
        <f t="shared" si="3933"/>
        <v>7</v>
      </c>
      <c r="K1934" s="37">
        <f t="shared" si="3935"/>
        <v>9</v>
      </c>
      <c r="L1934" s="38">
        <f t="shared" ref="L1934:M1934" si="4037">MIN(N1934,P1934,R1934,T1934,V1934,X1934,Z1934,AB1934,AD1934)</f>
        <v>7</v>
      </c>
      <c r="M1934" s="38">
        <f t="shared" si="4037"/>
        <v>9</v>
      </c>
      <c r="N1934" s="38">
        <f t="shared" si="4030"/>
        <v>7</v>
      </c>
      <c r="O1934" s="38">
        <f t="shared" si="4031"/>
        <v>9</v>
      </c>
      <c r="P1934" s="39">
        <f>VLOOKUP(A1934,MagnusNeo,9,FALSE)</f>
        <v>7</v>
      </c>
      <c r="Q1934" s="39">
        <f>VLOOKUP(A1934,MagnusNeo,11,FALSE)</f>
        <v>9</v>
      </c>
      <c r="R1934" s="39"/>
      <c r="S1934" s="39"/>
      <c r="T1934" s="39"/>
      <c r="U1934" s="39"/>
      <c r="V1934" s="39"/>
      <c r="W1934" s="39"/>
      <c r="X1934" s="39"/>
      <c r="Y1934" s="39"/>
      <c r="Z1934" s="39"/>
      <c r="AA1934" s="39"/>
      <c r="AB1934" s="39"/>
      <c r="AC1934" s="39"/>
      <c r="AD1934" s="40"/>
      <c r="AE1934" s="40"/>
      <c r="AF1934" s="41">
        <f t="shared" si="3843"/>
        <v>0</v>
      </c>
      <c r="AG1934" s="42"/>
    </row>
    <row r="1935" spans="1:33" ht="13.8">
      <c r="A1935" s="30" t="s">
        <v>2336</v>
      </c>
      <c r="B1935" s="30" t="s">
        <v>2337</v>
      </c>
      <c r="C1935" s="43"/>
      <c r="D1935" s="44"/>
      <c r="E1935" s="44"/>
      <c r="F1935" s="35">
        <f t="shared" si="4021"/>
        <v>0</v>
      </c>
      <c r="G1935" s="35">
        <f t="shared" si="4022"/>
        <v>0</v>
      </c>
      <c r="H1935" s="35">
        <f t="shared" si="3810"/>
        <v>0</v>
      </c>
      <c r="I1935" s="17">
        <v>18</v>
      </c>
      <c r="J1935" s="37">
        <f t="shared" si="3933"/>
        <v>1020.28</v>
      </c>
      <c r="K1935" s="37">
        <f t="shared" si="3935"/>
        <v>1204</v>
      </c>
      <c r="L1935" s="38">
        <f t="shared" ref="L1935:M1935" si="4038">MIN(N1935,P1935,R1935,T1935,V1935,X1935,Z1935,AB1935,AD1935)</f>
        <v>842</v>
      </c>
      <c r="M1935" s="38">
        <f t="shared" si="4038"/>
        <v>994</v>
      </c>
      <c r="N1935" s="38">
        <f t="shared" si="4030"/>
        <v>1020.28</v>
      </c>
      <c r="O1935" s="38">
        <f t="shared" si="4031"/>
        <v>1204</v>
      </c>
      <c r="P1935" s="39"/>
      <c r="Q1935" s="39"/>
      <c r="R1935" s="39">
        <f>VLOOKUP(A1935,Primus,9,FALSE)</f>
        <v>842</v>
      </c>
      <c r="S1935" s="39">
        <f>VLOOKUP(A1935,Primus,11,FALSE)</f>
        <v>994</v>
      </c>
      <c r="T1935" s="39"/>
      <c r="U1935" s="39"/>
      <c r="V1935" s="39"/>
      <c r="W1935" s="39"/>
      <c r="X1935" s="39"/>
      <c r="Y1935" s="39"/>
      <c r="Z1935" s="39"/>
      <c r="AA1935" s="39"/>
      <c r="AB1935" s="39"/>
      <c r="AC1935" s="39"/>
      <c r="AD1935" s="40"/>
      <c r="AE1935" s="40"/>
      <c r="AF1935" s="41">
        <f t="shared" si="3843"/>
        <v>0</v>
      </c>
      <c r="AG1935" s="42"/>
    </row>
    <row r="1936" spans="1:33" ht="13.8">
      <c r="A1936" s="30" t="s">
        <v>2341</v>
      </c>
      <c r="B1936" s="30" t="s">
        <v>2342</v>
      </c>
      <c r="C1936" s="43"/>
      <c r="D1936" s="44"/>
      <c r="E1936" s="44"/>
      <c r="F1936" s="35">
        <f t="shared" si="4021"/>
        <v>0</v>
      </c>
      <c r="G1936" s="35">
        <f t="shared" si="4022"/>
        <v>0</v>
      </c>
      <c r="H1936" s="35">
        <f t="shared" si="3810"/>
        <v>0</v>
      </c>
      <c r="I1936" s="17">
        <v>18</v>
      </c>
      <c r="J1936" s="37">
        <f t="shared" si="3933"/>
        <v>44.09</v>
      </c>
      <c r="K1936" s="37">
        <f t="shared" si="3935"/>
        <v>52</v>
      </c>
      <c r="L1936" s="38">
        <f t="shared" ref="L1936:M1936" si="4039">MIN(N1936,P1936,R1936,T1936,V1936,X1936,Z1936,AB1936,AD1936)</f>
        <v>29</v>
      </c>
      <c r="M1936" s="38">
        <f t="shared" si="4039"/>
        <v>35</v>
      </c>
      <c r="N1936" s="38">
        <f t="shared" si="4030"/>
        <v>44.09</v>
      </c>
      <c r="O1936" s="38">
        <f t="shared" si="4031"/>
        <v>52</v>
      </c>
      <c r="P1936" s="39"/>
      <c r="Q1936" s="39"/>
      <c r="R1936" s="39">
        <f>VLOOKUP(A1936,Primus,9,FALSE)</f>
        <v>29</v>
      </c>
      <c r="S1936" s="39">
        <f>VLOOKUP(A1936,Primus,11,FALSE)</f>
        <v>35</v>
      </c>
      <c r="T1936" s="39"/>
      <c r="U1936" s="39"/>
      <c r="V1936" s="39"/>
      <c r="W1936" s="39"/>
      <c r="X1936" s="39"/>
      <c r="Y1936" s="39"/>
      <c r="Z1936" s="39"/>
      <c r="AA1936" s="39"/>
      <c r="AB1936" s="39"/>
      <c r="AC1936" s="39"/>
      <c r="AD1936" s="40"/>
      <c r="AE1936" s="40"/>
      <c r="AF1936" s="41">
        <f t="shared" si="3843"/>
        <v>0</v>
      </c>
      <c r="AG1936" s="42"/>
    </row>
    <row r="1937" spans="1:33" ht="13.8">
      <c r="A1937" s="30" t="s">
        <v>2347</v>
      </c>
      <c r="B1937" s="30" t="s">
        <v>2348</v>
      </c>
      <c r="C1937" s="43"/>
      <c r="D1937" s="44"/>
      <c r="E1937" s="44"/>
      <c r="F1937" s="35">
        <f t="shared" si="4021"/>
        <v>0</v>
      </c>
      <c r="G1937" s="35">
        <f t="shared" si="4022"/>
        <v>0</v>
      </c>
      <c r="H1937" s="35">
        <f t="shared" si="3810"/>
        <v>0</v>
      </c>
      <c r="I1937" s="17">
        <v>18</v>
      </c>
      <c r="J1937" s="37">
        <f t="shared" si="3933"/>
        <v>1020.28</v>
      </c>
      <c r="K1937" s="37">
        <f t="shared" si="3935"/>
        <v>1204</v>
      </c>
      <c r="L1937" s="38">
        <f t="shared" ref="L1937:M1937" si="4040">MIN(N1937,P1937,R1937,T1937,V1937,X1937,Z1937,AB1937,AD1937)</f>
        <v>842</v>
      </c>
      <c r="M1937" s="38">
        <f t="shared" si="4040"/>
        <v>994</v>
      </c>
      <c r="N1937" s="38">
        <f t="shared" si="4030"/>
        <v>1020.28</v>
      </c>
      <c r="O1937" s="38">
        <f t="shared" si="4031"/>
        <v>1204</v>
      </c>
      <c r="P1937" s="39"/>
      <c r="Q1937" s="39"/>
      <c r="R1937" s="39">
        <f>VLOOKUP(A1937,Primus,9,FALSE)</f>
        <v>842</v>
      </c>
      <c r="S1937" s="39">
        <f>VLOOKUP(A1937,Primus,11,FALSE)</f>
        <v>994</v>
      </c>
      <c r="T1937" s="39"/>
      <c r="U1937" s="39"/>
      <c r="V1937" s="39"/>
      <c r="W1937" s="39"/>
      <c r="X1937" s="39"/>
      <c r="Y1937" s="39"/>
      <c r="Z1937" s="39"/>
      <c r="AA1937" s="39"/>
      <c r="AB1937" s="39"/>
      <c r="AC1937" s="39"/>
      <c r="AD1937" s="40"/>
      <c r="AE1937" s="40"/>
      <c r="AF1937" s="41">
        <f t="shared" si="3843"/>
        <v>0</v>
      </c>
      <c r="AG1937" s="42"/>
    </row>
    <row r="1938" spans="1:33" ht="13.8">
      <c r="A1938" s="33" t="s">
        <v>1768</v>
      </c>
      <c r="B1938" s="33" t="s">
        <v>1769</v>
      </c>
      <c r="C1938" s="34"/>
      <c r="D1938" s="35"/>
      <c r="E1938" s="35"/>
      <c r="F1938" s="35">
        <f t="shared" si="4021"/>
        <v>0</v>
      </c>
      <c r="G1938" s="35">
        <f t="shared" si="4022"/>
        <v>0</v>
      </c>
      <c r="H1938" s="35">
        <f t="shared" si="3810"/>
        <v>0</v>
      </c>
      <c r="I1938" s="17">
        <v>18</v>
      </c>
      <c r="J1938" s="37">
        <f t="shared" si="3933"/>
        <v>4</v>
      </c>
      <c r="K1938" s="37">
        <f t="shared" si="3935"/>
        <v>5</v>
      </c>
      <c r="L1938" s="38">
        <f t="shared" ref="L1938:M1938" si="4041">MIN(N1938,P1938,R1938,T1938,V1938,X1938,Z1938,AB1938,AD1938)</f>
        <v>4</v>
      </c>
      <c r="M1938" s="38">
        <f t="shared" si="4041"/>
        <v>5</v>
      </c>
      <c r="N1938" s="38">
        <f t="shared" si="4030"/>
        <v>4</v>
      </c>
      <c r="O1938" s="38">
        <f t="shared" si="4031"/>
        <v>5</v>
      </c>
      <c r="P1938" s="39">
        <f>VLOOKUP(A1938,MagnusNeo,9,FALSE)</f>
        <v>4</v>
      </c>
      <c r="Q1938" s="39">
        <f>VLOOKUP(A1938,MagnusNeo,11,FALSE)</f>
        <v>5</v>
      </c>
      <c r="R1938" s="39">
        <f>VLOOKUP(A1938,Primus,9,FALSE)</f>
        <v>4</v>
      </c>
      <c r="S1938" s="39">
        <f>VLOOKUP(A1938,Primus,11,FALSE)</f>
        <v>5</v>
      </c>
      <c r="T1938" s="39"/>
      <c r="U1938" s="39"/>
      <c r="V1938" s="39"/>
      <c r="W1938" s="39"/>
      <c r="X1938" s="39">
        <f>VLOOKUP(A1938,Zeal,9,FALSE)</f>
        <v>4</v>
      </c>
      <c r="Y1938" s="39">
        <f>VLOOKUP(A1938,Zeal,11,FALSE)</f>
        <v>5</v>
      </c>
      <c r="Z1938" s="39"/>
      <c r="AA1938" s="39"/>
      <c r="AB1938" s="39">
        <f>VLOOKUP(A1938,Nexus,9,FALSE)</f>
        <v>4</v>
      </c>
      <c r="AC1938" s="39">
        <f>VLOOKUP(A1938,Nexus,11,FALSE)</f>
        <v>5</v>
      </c>
      <c r="AD1938" s="40"/>
      <c r="AE1938" s="40"/>
      <c r="AF1938" s="41">
        <f t="shared" si="3843"/>
        <v>0</v>
      </c>
      <c r="AG1938" s="42"/>
    </row>
    <row r="1939" spans="1:33" ht="13.8">
      <c r="A1939" s="33" t="s">
        <v>1771</v>
      </c>
      <c r="B1939" s="33" t="s">
        <v>1772</v>
      </c>
      <c r="C1939" s="34"/>
      <c r="D1939" s="35"/>
      <c r="E1939" s="35"/>
      <c r="F1939" s="35">
        <f t="shared" si="4021"/>
        <v>0</v>
      </c>
      <c r="G1939" s="35">
        <f t="shared" si="4022"/>
        <v>0</v>
      </c>
      <c r="H1939" s="35">
        <f t="shared" si="3810"/>
        <v>0</v>
      </c>
      <c r="I1939" s="17">
        <v>18</v>
      </c>
      <c r="J1939" s="37">
        <f t="shared" si="3933"/>
        <v>11</v>
      </c>
      <c r="K1939" s="37">
        <f t="shared" si="3935"/>
        <v>13</v>
      </c>
      <c r="L1939" s="38">
        <f t="shared" ref="L1939:M1939" si="4042">MIN(N1939,P1939,R1939,T1939,V1939,X1939,Z1939,AB1939,AD1939)</f>
        <v>11</v>
      </c>
      <c r="M1939" s="38">
        <f t="shared" si="4042"/>
        <v>13</v>
      </c>
      <c r="N1939" s="38">
        <f t="shared" si="4030"/>
        <v>11</v>
      </c>
      <c r="O1939" s="38">
        <f t="shared" si="4031"/>
        <v>13</v>
      </c>
      <c r="P1939" s="39">
        <f>VLOOKUP(A1939,MagnusNeo,9,FALSE)</f>
        <v>11</v>
      </c>
      <c r="Q1939" s="39">
        <f>VLOOKUP(A1939,MagnusNeo,11,FALSE)</f>
        <v>13</v>
      </c>
      <c r="R1939" s="39"/>
      <c r="S1939" s="39"/>
      <c r="T1939" s="39"/>
      <c r="U1939" s="39"/>
      <c r="V1939" s="39"/>
      <c r="W1939" s="39"/>
      <c r="X1939" s="39"/>
      <c r="Y1939" s="39"/>
      <c r="Z1939" s="39"/>
      <c r="AA1939" s="39"/>
      <c r="AB1939" s="39"/>
      <c r="AC1939" s="39"/>
      <c r="AD1939" s="40"/>
      <c r="AE1939" s="40"/>
      <c r="AF1939" s="41">
        <f t="shared" si="3843"/>
        <v>0</v>
      </c>
      <c r="AG1939" s="42"/>
    </row>
    <row r="1940" spans="1:33" ht="13.8">
      <c r="A1940" s="30" t="s">
        <v>6891</v>
      </c>
      <c r="B1940" s="30" t="s">
        <v>6892</v>
      </c>
      <c r="C1940" s="43"/>
      <c r="D1940" s="44"/>
      <c r="E1940" s="44"/>
      <c r="F1940" s="35">
        <f t="shared" si="4021"/>
        <v>0</v>
      </c>
      <c r="G1940" s="35">
        <f t="shared" si="4022"/>
        <v>0</v>
      </c>
      <c r="H1940" s="35">
        <f t="shared" si="3810"/>
        <v>0</v>
      </c>
      <c r="I1940" s="21">
        <f t="shared" ref="I1940:I1945" si="4043">VLOOKUP(A1940,Old_Inventory,9,FALSE)</f>
        <v>18</v>
      </c>
      <c r="J1940" s="37">
        <f t="shared" si="3933"/>
        <v>25.19</v>
      </c>
      <c r="K1940" s="37">
        <f t="shared" si="3935"/>
        <v>30</v>
      </c>
      <c r="L1940" s="38">
        <f t="shared" ref="L1940:M1940" si="4044">MIN(N1940,P1940,R1940,T1940,V1940,X1940,Z1940,AB1940,AD1940)</f>
        <v>25.19</v>
      </c>
      <c r="M1940" s="38">
        <f t="shared" si="4044"/>
        <v>30</v>
      </c>
      <c r="N1940" s="38">
        <f t="shared" si="4030"/>
        <v>25.19</v>
      </c>
      <c r="O1940" s="38">
        <f t="shared" si="4031"/>
        <v>30</v>
      </c>
      <c r="P1940" s="39"/>
      <c r="Q1940" s="39"/>
      <c r="R1940" s="39"/>
      <c r="S1940" s="39"/>
      <c r="T1940" s="39"/>
      <c r="U1940" s="39"/>
      <c r="V1940" s="39"/>
      <c r="W1940" s="39"/>
      <c r="X1940" s="39"/>
      <c r="Y1940" s="39"/>
      <c r="Z1940" s="39"/>
      <c r="AA1940" s="39"/>
      <c r="AB1940" s="39"/>
      <c r="AC1940" s="39"/>
      <c r="AD1940" s="40"/>
      <c r="AE1940" s="40"/>
      <c r="AF1940" s="41">
        <f t="shared" si="3843"/>
        <v>0</v>
      </c>
      <c r="AG1940" s="42"/>
    </row>
    <row r="1941" spans="1:33" ht="27.6">
      <c r="A1941" s="30" t="s">
        <v>6893</v>
      </c>
      <c r="B1941" s="30" t="s">
        <v>6894</v>
      </c>
      <c r="C1941" s="43"/>
      <c r="D1941" s="44"/>
      <c r="E1941" s="44"/>
      <c r="F1941" s="35">
        <f t="shared" si="4021"/>
        <v>0</v>
      </c>
      <c r="G1941" s="35">
        <f t="shared" si="4022"/>
        <v>0</v>
      </c>
      <c r="H1941" s="35">
        <f t="shared" si="3810"/>
        <v>0</v>
      </c>
      <c r="I1941" s="21">
        <f t="shared" si="4043"/>
        <v>18</v>
      </c>
      <c r="J1941" s="37">
        <f t="shared" si="3933"/>
        <v>314.89999999999998</v>
      </c>
      <c r="K1941" s="37">
        <f t="shared" si="3935"/>
        <v>372</v>
      </c>
      <c r="L1941" s="38">
        <f t="shared" ref="L1941:M1941" si="4045">MIN(N1941,P1941,R1941,T1941,V1941,X1941,Z1941,AB1941,AD1941)</f>
        <v>314.89999999999998</v>
      </c>
      <c r="M1941" s="38">
        <f t="shared" si="4045"/>
        <v>372</v>
      </c>
      <c r="N1941" s="38">
        <f t="shared" si="4030"/>
        <v>314.89999999999998</v>
      </c>
      <c r="O1941" s="38">
        <f t="shared" si="4031"/>
        <v>372</v>
      </c>
      <c r="P1941" s="39"/>
      <c r="Q1941" s="39"/>
      <c r="R1941" s="39"/>
      <c r="S1941" s="39"/>
      <c r="T1941" s="39"/>
      <c r="U1941" s="39"/>
      <c r="V1941" s="39"/>
      <c r="W1941" s="39"/>
      <c r="X1941" s="39"/>
      <c r="Y1941" s="39"/>
      <c r="Z1941" s="39"/>
      <c r="AA1941" s="39"/>
      <c r="AB1941" s="39"/>
      <c r="AC1941" s="39"/>
      <c r="AD1941" s="40"/>
      <c r="AE1941" s="40"/>
      <c r="AF1941" s="41">
        <f t="shared" si="3843"/>
        <v>0</v>
      </c>
      <c r="AG1941" s="42"/>
    </row>
    <row r="1942" spans="1:33" ht="13.8">
      <c r="A1942" s="30" t="s">
        <v>6895</v>
      </c>
      <c r="B1942" s="30" t="s">
        <v>6896</v>
      </c>
      <c r="C1942" s="43"/>
      <c r="D1942" s="44"/>
      <c r="E1942" s="44"/>
      <c r="F1942" s="35">
        <f t="shared" si="4021"/>
        <v>0</v>
      </c>
      <c r="G1942" s="35">
        <f t="shared" si="4022"/>
        <v>0</v>
      </c>
      <c r="H1942" s="35">
        <f t="shared" si="3810"/>
        <v>0</v>
      </c>
      <c r="I1942" s="21">
        <f t="shared" si="4043"/>
        <v>18</v>
      </c>
      <c r="J1942" s="37">
        <f t="shared" si="3933"/>
        <v>251.92</v>
      </c>
      <c r="K1942" s="37">
        <f t="shared" si="3935"/>
        <v>297</v>
      </c>
      <c r="L1942" s="38">
        <f t="shared" ref="L1942:M1942" si="4046">MIN(N1942,P1942,R1942,T1942,V1942,X1942,Z1942,AB1942,AD1942)</f>
        <v>251.92</v>
      </c>
      <c r="M1942" s="38">
        <f t="shared" si="4046"/>
        <v>297</v>
      </c>
      <c r="N1942" s="38">
        <f t="shared" si="4030"/>
        <v>251.92</v>
      </c>
      <c r="O1942" s="38">
        <f t="shared" si="4031"/>
        <v>297</v>
      </c>
      <c r="P1942" s="39"/>
      <c r="Q1942" s="39"/>
      <c r="R1942" s="39"/>
      <c r="S1942" s="39"/>
      <c r="T1942" s="39"/>
      <c r="U1942" s="39"/>
      <c r="V1942" s="39"/>
      <c r="W1942" s="39"/>
      <c r="X1942" s="39"/>
      <c r="Y1942" s="39"/>
      <c r="Z1942" s="39"/>
      <c r="AA1942" s="39"/>
      <c r="AB1942" s="39"/>
      <c r="AC1942" s="39"/>
      <c r="AD1942" s="40"/>
      <c r="AE1942" s="40"/>
      <c r="AF1942" s="41">
        <f t="shared" si="3843"/>
        <v>0</v>
      </c>
      <c r="AG1942" s="42"/>
    </row>
    <row r="1943" spans="1:33" ht="13.8">
      <c r="A1943" s="30" t="s">
        <v>6897</v>
      </c>
      <c r="B1943" s="30" t="s">
        <v>6898</v>
      </c>
      <c r="C1943" s="43"/>
      <c r="D1943" s="44"/>
      <c r="E1943" s="44"/>
      <c r="F1943" s="35">
        <f t="shared" si="4021"/>
        <v>0</v>
      </c>
      <c r="G1943" s="35">
        <f t="shared" si="4022"/>
        <v>0</v>
      </c>
      <c r="H1943" s="35">
        <f t="shared" si="3810"/>
        <v>0</v>
      </c>
      <c r="I1943" s="21">
        <f t="shared" si="4043"/>
        <v>18</v>
      </c>
      <c r="J1943" s="37">
        <f t="shared" si="3933"/>
        <v>251.92</v>
      </c>
      <c r="K1943" s="37">
        <f t="shared" si="3935"/>
        <v>297</v>
      </c>
      <c r="L1943" s="38">
        <f t="shared" ref="L1943:M1943" si="4047">MIN(N1943,P1943,R1943,T1943,V1943,X1943,Z1943,AB1943,AD1943)</f>
        <v>251.92</v>
      </c>
      <c r="M1943" s="38">
        <f t="shared" si="4047"/>
        <v>297</v>
      </c>
      <c r="N1943" s="38">
        <f t="shared" si="4030"/>
        <v>251.92</v>
      </c>
      <c r="O1943" s="38">
        <f t="shared" si="4031"/>
        <v>297</v>
      </c>
      <c r="P1943" s="39"/>
      <c r="Q1943" s="39"/>
      <c r="R1943" s="39"/>
      <c r="S1943" s="39"/>
      <c r="T1943" s="39"/>
      <c r="U1943" s="39"/>
      <c r="V1943" s="39"/>
      <c r="W1943" s="39"/>
      <c r="X1943" s="39"/>
      <c r="Y1943" s="39"/>
      <c r="Z1943" s="39"/>
      <c r="AA1943" s="39"/>
      <c r="AB1943" s="39"/>
      <c r="AC1943" s="39"/>
      <c r="AD1943" s="40"/>
      <c r="AE1943" s="40"/>
      <c r="AF1943" s="41">
        <f t="shared" si="3843"/>
        <v>0</v>
      </c>
      <c r="AG1943" s="42"/>
    </row>
    <row r="1944" spans="1:33" ht="27.6">
      <c r="A1944" s="30" t="s">
        <v>6899</v>
      </c>
      <c r="B1944" s="30" t="s">
        <v>6900</v>
      </c>
      <c r="C1944" s="43"/>
      <c r="D1944" s="44"/>
      <c r="E1944" s="44"/>
      <c r="F1944" s="35">
        <f t="shared" si="4021"/>
        <v>0</v>
      </c>
      <c r="G1944" s="35">
        <f t="shared" si="4022"/>
        <v>0</v>
      </c>
      <c r="H1944" s="35">
        <f t="shared" si="3810"/>
        <v>0</v>
      </c>
      <c r="I1944" s="21">
        <f t="shared" si="4043"/>
        <v>18</v>
      </c>
      <c r="J1944" s="37">
        <f t="shared" si="3933"/>
        <v>6.3</v>
      </c>
      <c r="K1944" s="37">
        <f t="shared" si="3935"/>
        <v>7</v>
      </c>
      <c r="L1944" s="38">
        <f t="shared" ref="L1944:M1944" si="4048">MIN(N1944,P1944,R1944,T1944,V1944,X1944,Z1944,AB1944,AD1944)</f>
        <v>6.3</v>
      </c>
      <c r="M1944" s="38">
        <f t="shared" si="4048"/>
        <v>7</v>
      </c>
      <c r="N1944" s="38">
        <f t="shared" si="4030"/>
        <v>6.3</v>
      </c>
      <c r="O1944" s="38">
        <f t="shared" si="4031"/>
        <v>7</v>
      </c>
      <c r="P1944" s="39"/>
      <c r="Q1944" s="39"/>
      <c r="R1944" s="39"/>
      <c r="S1944" s="39"/>
      <c r="T1944" s="39"/>
      <c r="U1944" s="39"/>
      <c r="V1944" s="39"/>
      <c r="W1944" s="39"/>
      <c r="X1944" s="39"/>
      <c r="Y1944" s="39"/>
      <c r="Z1944" s="39"/>
      <c r="AA1944" s="39"/>
      <c r="AB1944" s="39"/>
      <c r="AC1944" s="39"/>
      <c r="AD1944" s="40"/>
      <c r="AE1944" s="40"/>
      <c r="AF1944" s="41">
        <f t="shared" si="3843"/>
        <v>0</v>
      </c>
      <c r="AG1944" s="42"/>
    </row>
    <row r="1945" spans="1:33" ht="13.8">
      <c r="A1945" s="30" t="s">
        <v>6901</v>
      </c>
      <c r="B1945" s="30" t="s">
        <v>6902</v>
      </c>
      <c r="C1945" s="43"/>
      <c r="D1945" s="44"/>
      <c r="E1945" s="44"/>
      <c r="F1945" s="35">
        <f t="shared" si="4021"/>
        <v>0</v>
      </c>
      <c r="G1945" s="35">
        <f t="shared" si="4022"/>
        <v>0</v>
      </c>
      <c r="H1945" s="35">
        <f t="shared" si="3810"/>
        <v>0</v>
      </c>
      <c r="I1945" s="21">
        <f t="shared" si="4043"/>
        <v>18</v>
      </c>
      <c r="J1945" s="37">
        <f t="shared" si="3933"/>
        <v>6.3</v>
      </c>
      <c r="K1945" s="37">
        <f t="shared" si="3935"/>
        <v>7</v>
      </c>
      <c r="L1945" s="38">
        <f t="shared" ref="L1945:M1945" si="4049">MIN(N1945,P1945,R1945,T1945,V1945,X1945,Z1945,AB1945,AD1945)</f>
        <v>6.3</v>
      </c>
      <c r="M1945" s="38">
        <f t="shared" si="4049"/>
        <v>7</v>
      </c>
      <c r="N1945" s="38">
        <f t="shared" si="4030"/>
        <v>6.3</v>
      </c>
      <c r="O1945" s="38">
        <f t="shared" si="4031"/>
        <v>7</v>
      </c>
      <c r="P1945" s="39"/>
      <c r="Q1945" s="39"/>
      <c r="R1945" s="39"/>
      <c r="S1945" s="39"/>
      <c r="T1945" s="39"/>
      <c r="U1945" s="39"/>
      <c r="V1945" s="39"/>
      <c r="W1945" s="39"/>
      <c r="X1945" s="39"/>
      <c r="Y1945" s="39"/>
      <c r="Z1945" s="39"/>
      <c r="AA1945" s="39"/>
      <c r="AB1945" s="39"/>
      <c r="AC1945" s="39"/>
      <c r="AD1945" s="40"/>
      <c r="AE1945" s="40"/>
      <c r="AF1945" s="41">
        <f t="shared" si="3843"/>
        <v>0</v>
      </c>
      <c r="AG1945" s="42"/>
    </row>
    <row r="1946" spans="1:33" ht="13.8">
      <c r="A1946" s="30" t="s">
        <v>2978</v>
      </c>
      <c r="B1946" s="30" t="s">
        <v>2979</v>
      </c>
      <c r="C1946" s="43"/>
      <c r="D1946" s="44"/>
      <c r="E1946" s="44"/>
      <c r="F1946" s="35">
        <f t="shared" si="4021"/>
        <v>0</v>
      </c>
      <c r="G1946" s="35">
        <f t="shared" si="4022"/>
        <v>0</v>
      </c>
      <c r="H1946" s="35">
        <f t="shared" si="3810"/>
        <v>0</v>
      </c>
      <c r="I1946" s="17">
        <v>18</v>
      </c>
      <c r="J1946" s="37">
        <f t="shared" si="3933"/>
        <v>6.3</v>
      </c>
      <c r="K1946" s="37">
        <f t="shared" si="3935"/>
        <v>7</v>
      </c>
      <c r="L1946" s="38">
        <f t="shared" ref="L1946:M1946" si="4050">MIN(N1946,P1946,R1946,T1946,V1946,X1946,Z1946,AB1946,AD1946)</f>
        <v>3</v>
      </c>
      <c r="M1946" s="38">
        <f t="shared" si="4050"/>
        <v>4</v>
      </c>
      <c r="N1946" s="38">
        <f t="shared" si="4030"/>
        <v>6.3</v>
      </c>
      <c r="O1946" s="38">
        <f t="shared" si="4031"/>
        <v>7</v>
      </c>
      <c r="P1946" s="39"/>
      <c r="Q1946" s="39"/>
      <c r="R1946" s="39"/>
      <c r="S1946" s="39"/>
      <c r="T1946" s="39"/>
      <c r="U1946" s="39"/>
      <c r="V1946" s="39">
        <f>VLOOKUP(A1946,Reo_LI,9,FALSE)</f>
        <v>3</v>
      </c>
      <c r="W1946" s="39">
        <f>VLOOKUP(A1946,Reo_LI,11,FALSE)</f>
        <v>4</v>
      </c>
      <c r="X1946" s="39">
        <f>VLOOKUP(A1946,Zeal,9,FALSE)</f>
        <v>3</v>
      </c>
      <c r="Y1946" s="39">
        <f>VLOOKUP(A1946,Zeal,11,FALSE)</f>
        <v>4</v>
      </c>
      <c r="Z1946" s="39"/>
      <c r="AA1946" s="39"/>
      <c r="AB1946" s="39"/>
      <c r="AC1946" s="39"/>
      <c r="AD1946" s="40"/>
      <c r="AE1946" s="40"/>
      <c r="AF1946" s="41">
        <f t="shared" si="3843"/>
        <v>0</v>
      </c>
      <c r="AG1946" s="42"/>
    </row>
    <row r="1947" spans="1:33" ht="13.8">
      <c r="A1947" s="30" t="s">
        <v>6903</v>
      </c>
      <c r="B1947" s="30" t="s">
        <v>6904</v>
      </c>
      <c r="C1947" s="43"/>
      <c r="D1947" s="44"/>
      <c r="E1947" s="44"/>
      <c r="F1947" s="35">
        <f t="shared" si="4021"/>
        <v>0</v>
      </c>
      <c r="G1947" s="35">
        <f t="shared" si="4022"/>
        <v>0</v>
      </c>
      <c r="H1947" s="35">
        <f t="shared" si="3810"/>
        <v>0</v>
      </c>
      <c r="I1947" s="21">
        <f t="shared" ref="I1947:I1959" si="4051">VLOOKUP(A1947,Old_Inventory,9,FALSE)</f>
        <v>18</v>
      </c>
      <c r="J1947" s="37">
        <f t="shared" si="3933"/>
        <v>12.6</v>
      </c>
      <c r="K1947" s="37">
        <f t="shared" si="3935"/>
        <v>15</v>
      </c>
      <c r="L1947" s="38">
        <f t="shared" ref="L1947:M1947" si="4052">MIN(N1947,P1947,R1947,T1947,V1947,X1947,Z1947,AB1947,AD1947)</f>
        <v>12.6</v>
      </c>
      <c r="M1947" s="38">
        <f t="shared" si="4052"/>
        <v>15</v>
      </c>
      <c r="N1947" s="38">
        <f t="shared" si="4030"/>
        <v>12.6</v>
      </c>
      <c r="O1947" s="38">
        <f t="shared" si="4031"/>
        <v>15</v>
      </c>
      <c r="P1947" s="39"/>
      <c r="Q1947" s="39"/>
      <c r="R1947" s="39"/>
      <c r="S1947" s="39"/>
      <c r="T1947" s="39"/>
      <c r="U1947" s="39"/>
      <c r="V1947" s="39"/>
      <c r="W1947" s="39"/>
      <c r="X1947" s="39"/>
      <c r="Y1947" s="39"/>
      <c r="Z1947" s="39"/>
      <c r="AA1947" s="39"/>
      <c r="AB1947" s="39"/>
      <c r="AC1947" s="39"/>
      <c r="AD1947" s="40"/>
      <c r="AE1947" s="40"/>
      <c r="AF1947" s="41">
        <f t="shared" si="3843"/>
        <v>0</v>
      </c>
      <c r="AG1947" s="42"/>
    </row>
    <row r="1948" spans="1:33" ht="13.8">
      <c r="A1948" s="30" t="s">
        <v>6905</v>
      </c>
      <c r="B1948" s="30" t="s">
        <v>6906</v>
      </c>
      <c r="C1948" s="43"/>
      <c r="D1948" s="44"/>
      <c r="E1948" s="44"/>
      <c r="F1948" s="35">
        <f t="shared" si="4021"/>
        <v>0</v>
      </c>
      <c r="G1948" s="35">
        <f t="shared" si="4022"/>
        <v>0</v>
      </c>
      <c r="H1948" s="35">
        <f t="shared" si="3810"/>
        <v>0</v>
      </c>
      <c r="I1948" s="21">
        <f t="shared" si="4051"/>
        <v>18</v>
      </c>
      <c r="J1948" s="37">
        <f t="shared" si="3933"/>
        <v>62.98</v>
      </c>
      <c r="K1948" s="37">
        <f t="shared" si="3935"/>
        <v>74</v>
      </c>
      <c r="L1948" s="38">
        <f t="shared" ref="L1948:M1948" si="4053">MIN(N1948,P1948,R1948,T1948,V1948,X1948,Z1948,AB1948,AD1948)</f>
        <v>62.98</v>
      </c>
      <c r="M1948" s="38">
        <f t="shared" si="4053"/>
        <v>74</v>
      </c>
      <c r="N1948" s="38">
        <f t="shared" si="4030"/>
        <v>62.98</v>
      </c>
      <c r="O1948" s="38">
        <f t="shared" si="4031"/>
        <v>74</v>
      </c>
      <c r="P1948" s="39"/>
      <c r="Q1948" s="39"/>
      <c r="R1948" s="39"/>
      <c r="S1948" s="39"/>
      <c r="T1948" s="39"/>
      <c r="U1948" s="39"/>
      <c r="V1948" s="39"/>
      <c r="W1948" s="39"/>
      <c r="X1948" s="39"/>
      <c r="Y1948" s="39"/>
      <c r="Z1948" s="39"/>
      <c r="AA1948" s="39"/>
      <c r="AB1948" s="39"/>
      <c r="AC1948" s="39"/>
      <c r="AD1948" s="40"/>
      <c r="AE1948" s="40"/>
      <c r="AF1948" s="41">
        <f t="shared" si="3843"/>
        <v>0</v>
      </c>
      <c r="AG1948" s="42"/>
    </row>
    <row r="1949" spans="1:33" ht="13.8">
      <c r="A1949" s="30" t="s">
        <v>6907</v>
      </c>
      <c r="B1949" s="30" t="s">
        <v>6908</v>
      </c>
      <c r="C1949" s="43"/>
      <c r="D1949" s="44"/>
      <c r="E1949" s="44"/>
      <c r="F1949" s="35">
        <f t="shared" si="4021"/>
        <v>0</v>
      </c>
      <c r="G1949" s="35">
        <f t="shared" si="4022"/>
        <v>0</v>
      </c>
      <c r="H1949" s="35">
        <f t="shared" si="3810"/>
        <v>0</v>
      </c>
      <c r="I1949" s="21">
        <f t="shared" si="4051"/>
        <v>18</v>
      </c>
      <c r="J1949" s="37">
        <f t="shared" si="3933"/>
        <v>62.98</v>
      </c>
      <c r="K1949" s="37">
        <f t="shared" si="3935"/>
        <v>74</v>
      </c>
      <c r="L1949" s="38">
        <f t="shared" ref="L1949:M1949" si="4054">MIN(N1949,P1949,R1949,T1949,V1949,X1949,Z1949,AB1949,AD1949)</f>
        <v>62.98</v>
      </c>
      <c r="M1949" s="38">
        <f t="shared" si="4054"/>
        <v>74</v>
      </c>
      <c r="N1949" s="38">
        <f t="shared" si="4030"/>
        <v>62.98</v>
      </c>
      <c r="O1949" s="38">
        <f t="shared" si="4031"/>
        <v>74</v>
      </c>
      <c r="P1949" s="39"/>
      <c r="Q1949" s="39"/>
      <c r="R1949" s="39"/>
      <c r="S1949" s="39"/>
      <c r="T1949" s="39"/>
      <c r="U1949" s="39"/>
      <c r="V1949" s="39"/>
      <c r="W1949" s="39"/>
      <c r="X1949" s="39"/>
      <c r="Y1949" s="39"/>
      <c r="Z1949" s="39"/>
      <c r="AA1949" s="39"/>
      <c r="AB1949" s="39"/>
      <c r="AC1949" s="39"/>
      <c r="AD1949" s="40"/>
      <c r="AE1949" s="40"/>
      <c r="AF1949" s="41">
        <f t="shared" si="3843"/>
        <v>0</v>
      </c>
      <c r="AG1949" s="42"/>
    </row>
    <row r="1950" spans="1:33" ht="27.6">
      <c r="A1950" s="30" t="s">
        <v>6909</v>
      </c>
      <c r="B1950" s="30" t="s">
        <v>6910</v>
      </c>
      <c r="C1950" s="43"/>
      <c r="D1950" s="44"/>
      <c r="E1950" s="44"/>
      <c r="F1950" s="35">
        <f t="shared" si="4021"/>
        <v>0</v>
      </c>
      <c r="G1950" s="35">
        <f t="shared" si="4022"/>
        <v>0</v>
      </c>
      <c r="H1950" s="35">
        <f t="shared" si="3810"/>
        <v>0</v>
      </c>
      <c r="I1950" s="21">
        <f t="shared" si="4051"/>
        <v>18</v>
      </c>
      <c r="J1950" s="37">
        <f t="shared" si="3933"/>
        <v>12.6</v>
      </c>
      <c r="K1950" s="37">
        <f t="shared" si="3935"/>
        <v>15</v>
      </c>
      <c r="L1950" s="38">
        <f t="shared" ref="L1950:M1950" si="4055">MIN(N1950,P1950,R1950,T1950,V1950,X1950,Z1950,AB1950,AD1950)</f>
        <v>12.6</v>
      </c>
      <c r="M1950" s="38">
        <f t="shared" si="4055"/>
        <v>15</v>
      </c>
      <c r="N1950" s="38">
        <f t="shared" si="4030"/>
        <v>12.6</v>
      </c>
      <c r="O1950" s="38">
        <f t="shared" si="4031"/>
        <v>15</v>
      </c>
      <c r="P1950" s="39"/>
      <c r="Q1950" s="39"/>
      <c r="R1950" s="39"/>
      <c r="S1950" s="39"/>
      <c r="T1950" s="39"/>
      <c r="U1950" s="39"/>
      <c r="V1950" s="39"/>
      <c r="W1950" s="39"/>
      <c r="X1950" s="39"/>
      <c r="Y1950" s="39"/>
      <c r="Z1950" s="39"/>
      <c r="AA1950" s="39"/>
      <c r="AB1950" s="39"/>
      <c r="AC1950" s="39"/>
      <c r="AD1950" s="40"/>
      <c r="AE1950" s="40"/>
      <c r="AF1950" s="41">
        <f t="shared" si="3843"/>
        <v>0</v>
      </c>
      <c r="AG1950" s="42"/>
    </row>
    <row r="1951" spans="1:33" ht="13.8">
      <c r="A1951" s="30" t="s">
        <v>6911</v>
      </c>
      <c r="B1951" s="30" t="s">
        <v>6912</v>
      </c>
      <c r="C1951" s="43"/>
      <c r="D1951" s="44"/>
      <c r="E1951" s="44"/>
      <c r="F1951" s="35">
        <f t="shared" si="4021"/>
        <v>0</v>
      </c>
      <c r="G1951" s="35">
        <f t="shared" si="4022"/>
        <v>0</v>
      </c>
      <c r="H1951" s="35">
        <f t="shared" si="3810"/>
        <v>0</v>
      </c>
      <c r="I1951" s="21">
        <f t="shared" si="4051"/>
        <v>18</v>
      </c>
      <c r="J1951" s="37">
        <f t="shared" si="3933"/>
        <v>69.28</v>
      </c>
      <c r="K1951" s="37">
        <f t="shared" si="3935"/>
        <v>82</v>
      </c>
      <c r="L1951" s="38">
        <f t="shared" ref="L1951:M1951" si="4056">MIN(N1951,P1951,R1951,T1951,V1951,X1951,Z1951,AB1951,AD1951)</f>
        <v>69.28</v>
      </c>
      <c r="M1951" s="38">
        <f t="shared" si="4056"/>
        <v>82</v>
      </c>
      <c r="N1951" s="38">
        <f t="shared" si="4030"/>
        <v>69.28</v>
      </c>
      <c r="O1951" s="38">
        <f t="shared" si="4031"/>
        <v>82</v>
      </c>
      <c r="P1951" s="39"/>
      <c r="Q1951" s="39"/>
      <c r="R1951" s="39"/>
      <c r="S1951" s="39"/>
      <c r="T1951" s="39"/>
      <c r="U1951" s="39"/>
      <c r="V1951" s="39"/>
      <c r="W1951" s="39"/>
      <c r="X1951" s="39"/>
      <c r="Y1951" s="39"/>
      <c r="Z1951" s="39"/>
      <c r="AA1951" s="39"/>
      <c r="AB1951" s="39"/>
      <c r="AC1951" s="39"/>
      <c r="AD1951" s="40"/>
      <c r="AE1951" s="40"/>
      <c r="AF1951" s="41">
        <f t="shared" si="3843"/>
        <v>0</v>
      </c>
      <c r="AG1951" s="42"/>
    </row>
    <row r="1952" spans="1:33" ht="13.8">
      <c r="A1952" s="30" t="s">
        <v>6913</v>
      </c>
      <c r="B1952" s="30" t="s">
        <v>6914</v>
      </c>
      <c r="C1952" s="43"/>
      <c r="D1952" s="44"/>
      <c r="E1952" s="44"/>
      <c r="F1952" s="35">
        <f t="shared" si="4021"/>
        <v>0</v>
      </c>
      <c r="G1952" s="35">
        <f t="shared" si="4022"/>
        <v>0</v>
      </c>
      <c r="H1952" s="35">
        <f t="shared" si="3810"/>
        <v>0</v>
      </c>
      <c r="I1952" s="21">
        <f t="shared" si="4051"/>
        <v>18</v>
      </c>
      <c r="J1952" s="37">
        <f t="shared" si="3933"/>
        <v>69.28</v>
      </c>
      <c r="K1952" s="37">
        <f t="shared" si="3935"/>
        <v>82</v>
      </c>
      <c r="L1952" s="38">
        <f t="shared" ref="L1952:M1952" si="4057">MIN(N1952,P1952,R1952,T1952,V1952,X1952,Z1952,AB1952,AD1952)</f>
        <v>69.28</v>
      </c>
      <c r="M1952" s="38">
        <f t="shared" si="4057"/>
        <v>82</v>
      </c>
      <c r="N1952" s="38">
        <f t="shared" si="4030"/>
        <v>69.28</v>
      </c>
      <c r="O1952" s="38">
        <f t="shared" si="4031"/>
        <v>82</v>
      </c>
      <c r="P1952" s="39"/>
      <c r="Q1952" s="39"/>
      <c r="R1952" s="39"/>
      <c r="S1952" s="39"/>
      <c r="T1952" s="39"/>
      <c r="U1952" s="39"/>
      <c r="V1952" s="39"/>
      <c r="W1952" s="39"/>
      <c r="X1952" s="39"/>
      <c r="Y1952" s="39"/>
      <c r="Z1952" s="39"/>
      <c r="AA1952" s="39"/>
      <c r="AB1952" s="39"/>
      <c r="AC1952" s="39"/>
      <c r="AD1952" s="40"/>
      <c r="AE1952" s="40"/>
      <c r="AF1952" s="41">
        <f t="shared" si="3843"/>
        <v>0</v>
      </c>
      <c r="AG1952" s="42"/>
    </row>
    <row r="1953" spans="1:33" ht="13.8">
      <c r="A1953" s="30" t="s">
        <v>6915</v>
      </c>
      <c r="B1953" s="30" t="s">
        <v>6916</v>
      </c>
      <c r="C1953" s="43"/>
      <c r="D1953" s="44"/>
      <c r="E1953" s="44"/>
      <c r="F1953" s="35">
        <f t="shared" si="4021"/>
        <v>0</v>
      </c>
      <c r="G1953" s="35">
        <f t="shared" si="4022"/>
        <v>0</v>
      </c>
      <c r="H1953" s="35">
        <f t="shared" si="3810"/>
        <v>0</v>
      </c>
      <c r="I1953" s="21">
        <f t="shared" si="4051"/>
        <v>18</v>
      </c>
      <c r="J1953" s="37">
        <f t="shared" si="3933"/>
        <v>314.89999999999998</v>
      </c>
      <c r="K1953" s="37">
        <f t="shared" si="3935"/>
        <v>372</v>
      </c>
      <c r="L1953" s="38">
        <f t="shared" ref="L1953:M1953" si="4058">MIN(N1953,P1953,R1953,T1953,V1953,X1953,Z1953,AB1953,AD1953)</f>
        <v>314.89999999999998</v>
      </c>
      <c r="M1953" s="38">
        <f t="shared" si="4058"/>
        <v>372</v>
      </c>
      <c r="N1953" s="38">
        <f t="shared" si="4030"/>
        <v>314.89999999999998</v>
      </c>
      <c r="O1953" s="38">
        <f t="shared" si="4031"/>
        <v>372</v>
      </c>
      <c r="P1953" s="39"/>
      <c r="Q1953" s="39"/>
      <c r="R1953" s="39"/>
      <c r="S1953" s="39"/>
      <c r="T1953" s="39"/>
      <c r="U1953" s="39"/>
      <c r="V1953" s="39"/>
      <c r="W1953" s="39"/>
      <c r="X1953" s="39"/>
      <c r="Y1953" s="39"/>
      <c r="Z1953" s="39"/>
      <c r="AA1953" s="39"/>
      <c r="AB1953" s="39"/>
      <c r="AC1953" s="39"/>
      <c r="AD1953" s="40"/>
      <c r="AE1953" s="40"/>
      <c r="AF1953" s="41">
        <f t="shared" si="3843"/>
        <v>0</v>
      </c>
      <c r="AG1953" s="42"/>
    </row>
    <row r="1954" spans="1:33" ht="13.8">
      <c r="A1954" s="30" t="s">
        <v>6917</v>
      </c>
      <c r="B1954" s="30" t="s">
        <v>6918</v>
      </c>
      <c r="C1954" s="43"/>
      <c r="D1954" s="44"/>
      <c r="E1954" s="44"/>
      <c r="F1954" s="35">
        <f t="shared" si="4021"/>
        <v>0</v>
      </c>
      <c r="G1954" s="35">
        <f t="shared" si="4022"/>
        <v>0</v>
      </c>
      <c r="H1954" s="35">
        <f t="shared" si="3810"/>
        <v>0</v>
      </c>
      <c r="I1954" s="21">
        <f t="shared" si="4051"/>
        <v>18</v>
      </c>
      <c r="J1954" s="37">
        <f t="shared" si="3933"/>
        <v>251.92</v>
      </c>
      <c r="K1954" s="37">
        <f t="shared" si="3935"/>
        <v>297</v>
      </c>
      <c r="L1954" s="38">
        <f t="shared" ref="L1954:M1954" si="4059">MIN(N1954,P1954,R1954,T1954,V1954,X1954,Z1954,AB1954,AD1954)</f>
        <v>251.92</v>
      </c>
      <c r="M1954" s="38">
        <f t="shared" si="4059"/>
        <v>297</v>
      </c>
      <c r="N1954" s="38">
        <f t="shared" si="4030"/>
        <v>251.92</v>
      </c>
      <c r="O1954" s="38">
        <f t="shared" si="4031"/>
        <v>297</v>
      </c>
      <c r="P1954" s="39"/>
      <c r="Q1954" s="39"/>
      <c r="R1954" s="39"/>
      <c r="S1954" s="39"/>
      <c r="T1954" s="39"/>
      <c r="U1954" s="39"/>
      <c r="V1954" s="39"/>
      <c r="W1954" s="39"/>
      <c r="X1954" s="39"/>
      <c r="Y1954" s="39"/>
      <c r="Z1954" s="39"/>
      <c r="AA1954" s="39"/>
      <c r="AB1954" s="39"/>
      <c r="AC1954" s="39"/>
      <c r="AD1954" s="40"/>
      <c r="AE1954" s="40"/>
      <c r="AF1954" s="41">
        <f t="shared" si="3843"/>
        <v>0</v>
      </c>
      <c r="AG1954" s="42"/>
    </row>
    <row r="1955" spans="1:33" ht="13.8">
      <c r="A1955" s="30" t="s">
        <v>6919</v>
      </c>
      <c r="B1955" s="30" t="s">
        <v>6920</v>
      </c>
      <c r="C1955" s="43"/>
      <c r="D1955" s="44"/>
      <c r="E1955" s="44"/>
      <c r="F1955" s="35">
        <f t="shared" si="4021"/>
        <v>0</v>
      </c>
      <c r="G1955" s="35">
        <f t="shared" si="4022"/>
        <v>0</v>
      </c>
      <c r="H1955" s="35">
        <f t="shared" si="3810"/>
        <v>0</v>
      </c>
      <c r="I1955" s="21">
        <f t="shared" si="4051"/>
        <v>18</v>
      </c>
      <c r="J1955" s="37">
        <f t="shared" si="3933"/>
        <v>251.92</v>
      </c>
      <c r="K1955" s="37">
        <f t="shared" si="3935"/>
        <v>297</v>
      </c>
      <c r="L1955" s="38">
        <f t="shared" ref="L1955:M1955" si="4060">MIN(N1955,P1955,R1955,T1955,V1955,X1955,Z1955,AB1955,AD1955)</f>
        <v>251.92</v>
      </c>
      <c r="M1955" s="38">
        <f t="shared" si="4060"/>
        <v>297</v>
      </c>
      <c r="N1955" s="38">
        <f t="shared" si="4030"/>
        <v>251.92</v>
      </c>
      <c r="O1955" s="38">
        <f t="shared" si="4031"/>
        <v>297</v>
      </c>
      <c r="P1955" s="39"/>
      <c r="Q1955" s="39"/>
      <c r="R1955" s="39"/>
      <c r="S1955" s="39"/>
      <c r="T1955" s="39"/>
      <c r="U1955" s="39"/>
      <c r="V1955" s="39"/>
      <c r="W1955" s="39"/>
      <c r="X1955" s="39"/>
      <c r="Y1955" s="39"/>
      <c r="Z1955" s="39"/>
      <c r="AA1955" s="39"/>
      <c r="AB1955" s="39"/>
      <c r="AC1955" s="39"/>
      <c r="AD1955" s="40"/>
      <c r="AE1955" s="40"/>
      <c r="AF1955" s="41">
        <f t="shared" si="3843"/>
        <v>0</v>
      </c>
      <c r="AG1955" s="42"/>
    </row>
    <row r="1956" spans="1:33" ht="27.6">
      <c r="A1956" s="30" t="s">
        <v>6921</v>
      </c>
      <c r="B1956" s="30" t="s">
        <v>6922</v>
      </c>
      <c r="C1956" s="43"/>
      <c r="D1956" s="44"/>
      <c r="E1956" s="44"/>
      <c r="F1956" s="35">
        <f t="shared" si="4021"/>
        <v>0</v>
      </c>
      <c r="G1956" s="35">
        <f t="shared" si="4022"/>
        <v>0</v>
      </c>
      <c r="H1956" s="35">
        <f t="shared" si="3810"/>
        <v>0</v>
      </c>
      <c r="I1956" s="21">
        <f t="shared" si="4051"/>
        <v>18</v>
      </c>
      <c r="J1956" s="37">
        <f t="shared" si="3933"/>
        <v>25.19</v>
      </c>
      <c r="K1956" s="37">
        <f t="shared" si="3935"/>
        <v>30</v>
      </c>
      <c r="L1956" s="38">
        <f t="shared" ref="L1956:M1956" si="4061">MIN(N1956,P1956,R1956,T1956,V1956,X1956,Z1956,AB1956,AD1956)</f>
        <v>25.19</v>
      </c>
      <c r="M1956" s="38">
        <f t="shared" si="4061"/>
        <v>30</v>
      </c>
      <c r="N1956" s="38">
        <f t="shared" si="4030"/>
        <v>25.19</v>
      </c>
      <c r="O1956" s="38">
        <f t="shared" si="4031"/>
        <v>30</v>
      </c>
      <c r="P1956" s="39"/>
      <c r="Q1956" s="39"/>
      <c r="R1956" s="39"/>
      <c r="S1956" s="39"/>
      <c r="T1956" s="39"/>
      <c r="U1956" s="39"/>
      <c r="V1956" s="39"/>
      <c r="W1956" s="39"/>
      <c r="X1956" s="39"/>
      <c r="Y1956" s="39"/>
      <c r="Z1956" s="39"/>
      <c r="AA1956" s="39"/>
      <c r="AB1956" s="39"/>
      <c r="AC1956" s="39"/>
      <c r="AD1956" s="40"/>
      <c r="AE1956" s="40"/>
      <c r="AF1956" s="41">
        <f t="shared" si="3843"/>
        <v>0</v>
      </c>
      <c r="AG1956" s="42"/>
    </row>
    <row r="1957" spans="1:33" ht="13.8">
      <c r="A1957" s="30" t="s">
        <v>6923</v>
      </c>
      <c r="B1957" s="30" t="s">
        <v>6924</v>
      </c>
      <c r="C1957" s="43"/>
      <c r="D1957" s="44"/>
      <c r="E1957" s="44"/>
      <c r="F1957" s="35">
        <f t="shared" si="4021"/>
        <v>0</v>
      </c>
      <c r="G1957" s="35">
        <f t="shared" si="4022"/>
        <v>0</v>
      </c>
      <c r="H1957" s="35">
        <f t="shared" si="3810"/>
        <v>0</v>
      </c>
      <c r="I1957" s="21">
        <f t="shared" si="4051"/>
        <v>18</v>
      </c>
      <c r="J1957" s="37">
        <f t="shared" si="3933"/>
        <v>18.89</v>
      </c>
      <c r="K1957" s="37">
        <f t="shared" si="3935"/>
        <v>22</v>
      </c>
      <c r="L1957" s="38">
        <f t="shared" ref="L1957:M1957" si="4062">MIN(N1957,P1957,R1957,T1957,V1957,X1957,Z1957,AB1957,AD1957)</f>
        <v>18.89</v>
      </c>
      <c r="M1957" s="38">
        <f t="shared" si="4062"/>
        <v>22</v>
      </c>
      <c r="N1957" s="38">
        <f t="shared" si="4030"/>
        <v>18.89</v>
      </c>
      <c r="O1957" s="38">
        <f t="shared" si="4031"/>
        <v>22</v>
      </c>
      <c r="P1957" s="39"/>
      <c r="Q1957" s="39"/>
      <c r="R1957" s="39"/>
      <c r="S1957" s="39"/>
      <c r="T1957" s="39"/>
      <c r="U1957" s="39"/>
      <c r="V1957" s="39"/>
      <c r="W1957" s="39"/>
      <c r="X1957" s="39"/>
      <c r="Y1957" s="39"/>
      <c r="Z1957" s="39"/>
      <c r="AA1957" s="39"/>
      <c r="AB1957" s="39"/>
      <c r="AC1957" s="39"/>
      <c r="AD1957" s="40"/>
      <c r="AE1957" s="40"/>
      <c r="AF1957" s="41">
        <f t="shared" si="3843"/>
        <v>0</v>
      </c>
      <c r="AG1957" s="42"/>
    </row>
    <row r="1958" spans="1:33" ht="13.8">
      <c r="A1958" s="30" t="s">
        <v>6925</v>
      </c>
      <c r="B1958" s="30" t="s">
        <v>6926</v>
      </c>
      <c r="C1958" s="43"/>
      <c r="D1958" s="44"/>
      <c r="E1958" s="44"/>
      <c r="F1958" s="35">
        <f t="shared" si="4021"/>
        <v>0</v>
      </c>
      <c r="G1958" s="35">
        <f t="shared" si="4022"/>
        <v>0</v>
      </c>
      <c r="H1958" s="35">
        <f t="shared" si="3810"/>
        <v>0</v>
      </c>
      <c r="I1958" s="21">
        <f t="shared" si="4051"/>
        <v>18</v>
      </c>
      <c r="J1958" s="37">
        <f t="shared" si="3933"/>
        <v>6.3</v>
      </c>
      <c r="K1958" s="37">
        <f t="shared" si="3935"/>
        <v>7</v>
      </c>
      <c r="L1958" s="38">
        <f t="shared" ref="L1958:M1958" si="4063">MIN(N1958,P1958,R1958,T1958,V1958,X1958,Z1958,AB1958,AD1958)</f>
        <v>6.3</v>
      </c>
      <c r="M1958" s="38">
        <f t="shared" si="4063"/>
        <v>7</v>
      </c>
      <c r="N1958" s="38">
        <f t="shared" si="4030"/>
        <v>6.3</v>
      </c>
      <c r="O1958" s="38">
        <f t="shared" si="4031"/>
        <v>7</v>
      </c>
      <c r="P1958" s="39"/>
      <c r="Q1958" s="39"/>
      <c r="R1958" s="39"/>
      <c r="S1958" s="39"/>
      <c r="T1958" s="39"/>
      <c r="U1958" s="39"/>
      <c r="V1958" s="39"/>
      <c r="W1958" s="39"/>
      <c r="X1958" s="39"/>
      <c r="Y1958" s="39"/>
      <c r="Z1958" s="39"/>
      <c r="AA1958" s="39"/>
      <c r="AB1958" s="39"/>
      <c r="AC1958" s="39"/>
      <c r="AD1958" s="40"/>
      <c r="AE1958" s="40"/>
      <c r="AF1958" s="41">
        <f t="shared" si="3843"/>
        <v>0</v>
      </c>
      <c r="AG1958" s="42"/>
    </row>
    <row r="1959" spans="1:33" ht="13.8">
      <c r="A1959" s="30" t="s">
        <v>6927</v>
      </c>
      <c r="B1959" s="30" t="s">
        <v>6928</v>
      </c>
      <c r="C1959" s="43"/>
      <c r="D1959" s="44"/>
      <c r="E1959" s="44"/>
      <c r="F1959" s="35">
        <f t="shared" si="4021"/>
        <v>0</v>
      </c>
      <c r="G1959" s="35">
        <f t="shared" si="4022"/>
        <v>0</v>
      </c>
      <c r="H1959" s="35">
        <f t="shared" si="3810"/>
        <v>0</v>
      </c>
      <c r="I1959" s="21">
        <f t="shared" si="4051"/>
        <v>18</v>
      </c>
      <c r="J1959" s="37">
        <f t="shared" si="3933"/>
        <v>56.68</v>
      </c>
      <c r="K1959" s="37">
        <f t="shared" si="3935"/>
        <v>67</v>
      </c>
      <c r="L1959" s="38">
        <f t="shared" ref="L1959:M1959" si="4064">MIN(N1959,P1959,R1959,T1959,V1959,X1959,Z1959,AB1959,AD1959)</f>
        <v>56.68</v>
      </c>
      <c r="M1959" s="38">
        <f t="shared" si="4064"/>
        <v>67</v>
      </c>
      <c r="N1959" s="38">
        <f t="shared" si="4030"/>
        <v>56.68</v>
      </c>
      <c r="O1959" s="38">
        <f t="shared" si="4031"/>
        <v>67</v>
      </c>
      <c r="P1959" s="39"/>
      <c r="Q1959" s="39"/>
      <c r="R1959" s="39"/>
      <c r="S1959" s="39"/>
      <c r="T1959" s="39"/>
      <c r="U1959" s="39"/>
      <c r="V1959" s="39"/>
      <c r="W1959" s="39"/>
      <c r="X1959" s="39"/>
      <c r="Y1959" s="39"/>
      <c r="Z1959" s="39"/>
      <c r="AA1959" s="39"/>
      <c r="AB1959" s="39"/>
      <c r="AC1959" s="39"/>
      <c r="AD1959" s="40"/>
      <c r="AE1959" s="40"/>
      <c r="AF1959" s="41">
        <f t="shared" si="3843"/>
        <v>0</v>
      </c>
      <c r="AG1959" s="42"/>
    </row>
    <row r="1960" spans="1:33" ht="27.6">
      <c r="A1960" s="30" t="s">
        <v>2359</v>
      </c>
      <c r="B1960" s="30" t="s">
        <v>2360</v>
      </c>
      <c r="C1960" s="43"/>
      <c r="D1960" s="44"/>
      <c r="E1960" s="44"/>
      <c r="F1960" s="35">
        <f t="shared" si="4021"/>
        <v>0</v>
      </c>
      <c r="G1960" s="35">
        <f t="shared" si="4022"/>
        <v>0</v>
      </c>
      <c r="H1960" s="35">
        <f t="shared" si="3810"/>
        <v>0</v>
      </c>
      <c r="I1960" s="17">
        <v>18</v>
      </c>
      <c r="J1960" s="37">
        <f t="shared" si="3933"/>
        <v>37.79</v>
      </c>
      <c r="K1960" s="37">
        <f t="shared" si="3935"/>
        <v>45</v>
      </c>
      <c r="L1960" s="38">
        <f t="shared" ref="L1960:M1960" si="4065">MIN(N1960,P1960,R1960,T1960,V1960,X1960,Z1960,AB1960,AD1960)</f>
        <v>25</v>
      </c>
      <c r="M1960" s="38">
        <f t="shared" si="4065"/>
        <v>30</v>
      </c>
      <c r="N1960" s="38">
        <f t="shared" si="4030"/>
        <v>37.79</v>
      </c>
      <c r="O1960" s="38">
        <f t="shared" si="4031"/>
        <v>45</v>
      </c>
      <c r="P1960" s="39"/>
      <c r="Q1960" s="39"/>
      <c r="R1960" s="39">
        <f t="shared" ref="R1960:R1965" si="4066">VLOOKUP(A1960,Primus,9,FALSE)</f>
        <v>25</v>
      </c>
      <c r="S1960" s="39">
        <f t="shared" ref="S1960:S1965" si="4067">VLOOKUP(A1960,Primus,11,FALSE)</f>
        <v>30</v>
      </c>
      <c r="T1960" s="39"/>
      <c r="U1960" s="39"/>
      <c r="V1960" s="39"/>
      <c r="W1960" s="39"/>
      <c r="X1960" s="39"/>
      <c r="Y1960" s="39"/>
      <c r="Z1960" s="39"/>
      <c r="AA1960" s="39"/>
      <c r="AB1960" s="39"/>
      <c r="AC1960" s="39"/>
      <c r="AD1960" s="40"/>
      <c r="AE1960" s="40"/>
      <c r="AF1960" s="41">
        <f t="shared" si="3843"/>
        <v>0</v>
      </c>
      <c r="AG1960" s="42"/>
    </row>
    <row r="1961" spans="1:33" ht="27.6">
      <c r="A1961" s="30" t="s">
        <v>2365</v>
      </c>
      <c r="B1961" s="30" t="s">
        <v>2366</v>
      </c>
      <c r="C1961" s="43"/>
      <c r="D1961" s="44"/>
      <c r="E1961" s="44"/>
      <c r="F1961" s="35">
        <f t="shared" si="4021"/>
        <v>0</v>
      </c>
      <c r="G1961" s="35">
        <f t="shared" si="4022"/>
        <v>0</v>
      </c>
      <c r="H1961" s="35">
        <f t="shared" si="3810"/>
        <v>0</v>
      </c>
      <c r="I1961" s="17">
        <v>18</v>
      </c>
      <c r="J1961" s="37">
        <f t="shared" si="3933"/>
        <v>62.98</v>
      </c>
      <c r="K1961" s="37">
        <f t="shared" si="3935"/>
        <v>74</v>
      </c>
      <c r="L1961" s="38">
        <f t="shared" ref="L1961:M1961" si="4068">MIN(N1961,P1961,R1961,T1961,V1961,X1961,Z1961,AB1961,AD1961)</f>
        <v>35</v>
      </c>
      <c r="M1961" s="38">
        <f t="shared" si="4068"/>
        <v>42</v>
      </c>
      <c r="N1961" s="38">
        <f t="shared" si="4030"/>
        <v>62.98</v>
      </c>
      <c r="O1961" s="38">
        <f t="shared" si="4031"/>
        <v>74</v>
      </c>
      <c r="P1961" s="39"/>
      <c r="Q1961" s="39"/>
      <c r="R1961" s="39">
        <f t="shared" si="4066"/>
        <v>35</v>
      </c>
      <c r="S1961" s="39">
        <f t="shared" si="4067"/>
        <v>42</v>
      </c>
      <c r="T1961" s="39"/>
      <c r="U1961" s="39"/>
      <c r="V1961" s="39"/>
      <c r="W1961" s="39"/>
      <c r="X1961" s="39"/>
      <c r="Y1961" s="39"/>
      <c r="Z1961" s="39"/>
      <c r="AA1961" s="39"/>
      <c r="AB1961" s="39"/>
      <c r="AC1961" s="39"/>
      <c r="AD1961" s="40"/>
      <c r="AE1961" s="40"/>
      <c r="AF1961" s="41">
        <f t="shared" si="3843"/>
        <v>0</v>
      </c>
      <c r="AG1961" s="42"/>
    </row>
    <row r="1962" spans="1:33" ht="13.8">
      <c r="A1962" s="30" t="s">
        <v>2367</v>
      </c>
      <c r="B1962" s="30" t="s">
        <v>2368</v>
      </c>
      <c r="C1962" s="43"/>
      <c r="D1962" s="44"/>
      <c r="E1962" s="44"/>
      <c r="F1962" s="35">
        <f t="shared" si="4021"/>
        <v>0</v>
      </c>
      <c r="G1962" s="35">
        <f t="shared" si="4022"/>
        <v>0</v>
      </c>
      <c r="H1962" s="35">
        <f t="shared" si="3810"/>
        <v>0</v>
      </c>
      <c r="I1962" s="17">
        <v>18</v>
      </c>
      <c r="J1962" s="37">
        <f t="shared" si="3933"/>
        <v>6.41</v>
      </c>
      <c r="K1962" s="37">
        <f t="shared" si="3935"/>
        <v>8</v>
      </c>
      <c r="L1962" s="38">
        <f t="shared" ref="L1962:M1962" si="4069">MIN(N1962,P1962,R1962,T1962,V1962,X1962,Z1962,AB1962,AD1962)</f>
        <v>5</v>
      </c>
      <c r="M1962" s="38">
        <f t="shared" si="4069"/>
        <v>6</v>
      </c>
      <c r="N1962" s="38">
        <f t="shared" si="4030"/>
        <v>6.41</v>
      </c>
      <c r="O1962" s="38">
        <f t="shared" si="4031"/>
        <v>8</v>
      </c>
      <c r="P1962" s="39"/>
      <c r="Q1962" s="39"/>
      <c r="R1962" s="39">
        <f t="shared" si="4066"/>
        <v>5</v>
      </c>
      <c r="S1962" s="39">
        <f t="shared" si="4067"/>
        <v>6</v>
      </c>
      <c r="T1962" s="39"/>
      <c r="U1962" s="39"/>
      <c r="V1962" s="39"/>
      <c r="W1962" s="39"/>
      <c r="X1962" s="39"/>
      <c r="Y1962" s="39"/>
      <c r="Z1962" s="39"/>
      <c r="AA1962" s="39"/>
      <c r="AB1962" s="39"/>
      <c r="AC1962" s="39"/>
      <c r="AD1962" s="40"/>
      <c r="AE1962" s="40"/>
      <c r="AF1962" s="41">
        <f t="shared" si="3843"/>
        <v>0</v>
      </c>
      <c r="AG1962" s="42"/>
    </row>
    <row r="1963" spans="1:33" ht="27.6">
      <c r="A1963" s="30" t="s">
        <v>2369</v>
      </c>
      <c r="B1963" s="30" t="s">
        <v>2370</v>
      </c>
      <c r="C1963" s="43"/>
      <c r="D1963" s="44"/>
      <c r="E1963" s="44"/>
      <c r="F1963" s="35">
        <f t="shared" si="4021"/>
        <v>0</v>
      </c>
      <c r="G1963" s="35">
        <f t="shared" si="4022"/>
        <v>0</v>
      </c>
      <c r="H1963" s="35">
        <f t="shared" si="3810"/>
        <v>0</v>
      </c>
      <c r="I1963" s="17">
        <v>18</v>
      </c>
      <c r="J1963" s="37">
        <f t="shared" si="3933"/>
        <v>38.450000000000003</v>
      </c>
      <c r="K1963" s="37">
        <f t="shared" si="3935"/>
        <v>49</v>
      </c>
      <c r="L1963" s="38">
        <f t="shared" ref="L1963:M1963" si="4070">MIN(N1963,P1963,R1963,T1963,V1963,X1963,Z1963,AB1963,AD1963)</f>
        <v>25</v>
      </c>
      <c r="M1963" s="38">
        <f t="shared" si="4070"/>
        <v>30</v>
      </c>
      <c r="N1963" s="38">
        <f t="shared" si="4030"/>
        <v>38.450000000000003</v>
      </c>
      <c r="O1963" s="38">
        <f t="shared" si="4031"/>
        <v>49</v>
      </c>
      <c r="P1963" s="39"/>
      <c r="Q1963" s="39"/>
      <c r="R1963" s="39">
        <f t="shared" si="4066"/>
        <v>25</v>
      </c>
      <c r="S1963" s="39">
        <f t="shared" si="4067"/>
        <v>30</v>
      </c>
      <c r="T1963" s="39"/>
      <c r="U1963" s="39"/>
      <c r="V1963" s="39"/>
      <c r="W1963" s="39"/>
      <c r="X1963" s="39"/>
      <c r="Y1963" s="39"/>
      <c r="Z1963" s="39"/>
      <c r="AA1963" s="39"/>
      <c r="AB1963" s="39"/>
      <c r="AC1963" s="39"/>
      <c r="AD1963" s="40"/>
      <c r="AE1963" s="40"/>
      <c r="AF1963" s="41">
        <f t="shared" si="3843"/>
        <v>0</v>
      </c>
      <c r="AG1963" s="42"/>
    </row>
    <row r="1964" spans="1:33" ht="27.6">
      <c r="A1964" s="30" t="s">
        <v>2373</v>
      </c>
      <c r="B1964" s="30" t="s">
        <v>2374</v>
      </c>
      <c r="C1964" s="43"/>
      <c r="D1964" s="44"/>
      <c r="E1964" s="44"/>
      <c r="F1964" s="35">
        <f t="shared" si="4021"/>
        <v>0</v>
      </c>
      <c r="G1964" s="35">
        <f t="shared" si="4022"/>
        <v>0</v>
      </c>
      <c r="H1964" s="35">
        <f t="shared" si="3810"/>
        <v>0</v>
      </c>
      <c r="I1964" s="17">
        <v>18</v>
      </c>
      <c r="J1964" s="37">
        <f t="shared" si="3933"/>
        <v>64.08</v>
      </c>
      <c r="K1964" s="37">
        <f t="shared" si="3935"/>
        <v>82</v>
      </c>
      <c r="L1964" s="38">
        <f t="shared" ref="L1964:M1964" si="4071">MIN(N1964,P1964,R1964,T1964,V1964,X1964,Z1964,AB1964,AD1964)</f>
        <v>33</v>
      </c>
      <c r="M1964" s="38">
        <f t="shared" si="4071"/>
        <v>39</v>
      </c>
      <c r="N1964" s="38">
        <f t="shared" si="4030"/>
        <v>64.08</v>
      </c>
      <c r="O1964" s="38">
        <f t="shared" si="4031"/>
        <v>82</v>
      </c>
      <c r="P1964" s="39"/>
      <c r="Q1964" s="39"/>
      <c r="R1964" s="39">
        <f t="shared" si="4066"/>
        <v>33</v>
      </c>
      <c r="S1964" s="39">
        <f t="shared" si="4067"/>
        <v>39</v>
      </c>
      <c r="T1964" s="39"/>
      <c r="U1964" s="39"/>
      <c r="V1964" s="39"/>
      <c r="W1964" s="39"/>
      <c r="X1964" s="39"/>
      <c r="Y1964" s="39"/>
      <c r="Z1964" s="39"/>
      <c r="AA1964" s="39"/>
      <c r="AB1964" s="39"/>
      <c r="AC1964" s="39"/>
      <c r="AD1964" s="40"/>
      <c r="AE1964" s="40"/>
      <c r="AF1964" s="41">
        <f t="shared" si="3843"/>
        <v>0</v>
      </c>
      <c r="AG1964" s="42"/>
    </row>
    <row r="1965" spans="1:33" ht="27.6">
      <c r="A1965" s="30" t="s">
        <v>2375</v>
      </c>
      <c r="B1965" s="30" t="s">
        <v>2376</v>
      </c>
      <c r="C1965" s="43"/>
      <c r="D1965" s="44"/>
      <c r="E1965" s="44"/>
      <c r="F1965" s="35">
        <f t="shared" si="4021"/>
        <v>0</v>
      </c>
      <c r="G1965" s="35">
        <f t="shared" si="4022"/>
        <v>0</v>
      </c>
      <c r="H1965" s="35">
        <f t="shared" si="3810"/>
        <v>0</v>
      </c>
      <c r="I1965" s="17">
        <v>18</v>
      </c>
      <c r="J1965" s="37">
        <f t="shared" si="3933"/>
        <v>6.41</v>
      </c>
      <c r="K1965" s="37">
        <f t="shared" si="3935"/>
        <v>8</v>
      </c>
      <c r="L1965" s="38">
        <f t="shared" ref="L1965:M1965" si="4072">MIN(N1965,P1965,R1965,T1965,V1965,X1965,Z1965,AB1965,AD1965)</f>
        <v>5</v>
      </c>
      <c r="M1965" s="38">
        <f t="shared" si="4072"/>
        <v>6</v>
      </c>
      <c r="N1965" s="38">
        <f t="shared" si="4030"/>
        <v>6.41</v>
      </c>
      <c r="O1965" s="38">
        <f t="shared" si="4031"/>
        <v>8</v>
      </c>
      <c r="P1965" s="39"/>
      <c r="Q1965" s="39"/>
      <c r="R1965" s="39">
        <f t="shared" si="4066"/>
        <v>5</v>
      </c>
      <c r="S1965" s="39">
        <f t="shared" si="4067"/>
        <v>6</v>
      </c>
      <c r="T1965" s="39"/>
      <c r="U1965" s="39"/>
      <c r="V1965" s="39"/>
      <c r="W1965" s="39"/>
      <c r="X1965" s="39"/>
      <c r="Y1965" s="39"/>
      <c r="Z1965" s="39"/>
      <c r="AA1965" s="39"/>
      <c r="AB1965" s="39"/>
      <c r="AC1965" s="39"/>
      <c r="AD1965" s="40"/>
      <c r="AE1965" s="40"/>
      <c r="AF1965" s="41">
        <f t="shared" si="3843"/>
        <v>0</v>
      </c>
      <c r="AG1965" s="42"/>
    </row>
    <row r="1966" spans="1:33" ht="13.8">
      <c r="A1966" s="30" t="s">
        <v>3830</v>
      </c>
      <c r="B1966" s="30" t="s">
        <v>3831</v>
      </c>
      <c r="C1966" s="43"/>
      <c r="D1966" s="44"/>
      <c r="E1966" s="44"/>
      <c r="F1966" s="35">
        <f t="shared" si="4021"/>
        <v>0</v>
      </c>
      <c r="G1966" s="35">
        <f t="shared" si="4022"/>
        <v>0</v>
      </c>
      <c r="H1966" s="35">
        <f t="shared" si="3810"/>
        <v>0</v>
      </c>
      <c r="I1966" s="17">
        <v>18</v>
      </c>
      <c r="J1966" s="37">
        <f t="shared" si="3933"/>
        <v>20</v>
      </c>
      <c r="K1966" s="37">
        <f t="shared" si="3935"/>
        <v>25</v>
      </c>
      <c r="L1966" s="38">
        <f t="shared" ref="L1966:M1966" si="4073">MIN(N1966,P1966,R1966,T1966,V1966,X1966,Z1966,AB1966,AD1966)</f>
        <v>20</v>
      </c>
      <c r="M1966" s="38">
        <f t="shared" si="4073"/>
        <v>24</v>
      </c>
      <c r="N1966" s="38">
        <f t="shared" si="4030"/>
        <v>20</v>
      </c>
      <c r="O1966" s="38">
        <f t="shared" si="4031"/>
        <v>25</v>
      </c>
      <c r="P1966" s="39"/>
      <c r="Q1966" s="39"/>
      <c r="R1966" s="39"/>
      <c r="S1966" s="39"/>
      <c r="T1966" s="39"/>
      <c r="U1966" s="39"/>
      <c r="V1966" s="39"/>
      <c r="W1966" s="39"/>
      <c r="X1966" s="39">
        <f t="shared" ref="X1966:X1972" si="4074">VLOOKUP(A1966,Zeal,9,FALSE)</f>
        <v>20</v>
      </c>
      <c r="Y1966" s="39">
        <f t="shared" ref="Y1966:Y1972" si="4075">VLOOKUP(A1966,Zeal,11,FALSE)</f>
        <v>24</v>
      </c>
      <c r="Z1966" s="39"/>
      <c r="AA1966" s="39"/>
      <c r="AB1966" s="39"/>
      <c r="AC1966" s="39"/>
      <c r="AD1966" s="40"/>
      <c r="AE1966" s="40"/>
      <c r="AF1966" s="41">
        <f t="shared" si="3843"/>
        <v>0</v>
      </c>
      <c r="AG1966" s="42"/>
    </row>
    <row r="1967" spans="1:33" ht="13.8">
      <c r="A1967" s="30" t="s">
        <v>3832</v>
      </c>
      <c r="B1967" s="30" t="s">
        <v>3833</v>
      </c>
      <c r="C1967" s="43"/>
      <c r="D1967" s="44"/>
      <c r="E1967" s="44"/>
      <c r="F1967" s="35">
        <f t="shared" si="4021"/>
        <v>0</v>
      </c>
      <c r="G1967" s="35">
        <f t="shared" si="4022"/>
        <v>0</v>
      </c>
      <c r="H1967" s="35">
        <f t="shared" si="3810"/>
        <v>0</v>
      </c>
      <c r="I1967" s="17">
        <v>18</v>
      </c>
      <c r="J1967" s="37">
        <f t="shared" si="3933"/>
        <v>57.67</v>
      </c>
      <c r="K1967" s="37">
        <f t="shared" si="3935"/>
        <v>74</v>
      </c>
      <c r="L1967" s="38">
        <f t="shared" ref="L1967:M1967" si="4076">MIN(N1967,P1967,R1967,T1967,V1967,X1967,Z1967,AB1967,AD1967)</f>
        <v>54</v>
      </c>
      <c r="M1967" s="38">
        <f t="shared" si="4076"/>
        <v>64</v>
      </c>
      <c r="N1967" s="38">
        <f t="shared" si="4030"/>
        <v>57.67</v>
      </c>
      <c r="O1967" s="38">
        <f t="shared" si="4031"/>
        <v>74</v>
      </c>
      <c r="P1967" s="39"/>
      <c r="Q1967" s="39"/>
      <c r="R1967" s="39"/>
      <c r="S1967" s="39"/>
      <c r="T1967" s="39"/>
      <c r="U1967" s="39"/>
      <c r="V1967" s="39"/>
      <c r="W1967" s="39"/>
      <c r="X1967" s="39">
        <f t="shared" si="4074"/>
        <v>54</v>
      </c>
      <c r="Y1967" s="39">
        <f t="shared" si="4075"/>
        <v>64</v>
      </c>
      <c r="Z1967" s="39"/>
      <c r="AA1967" s="39"/>
      <c r="AB1967" s="39"/>
      <c r="AC1967" s="39"/>
      <c r="AD1967" s="40"/>
      <c r="AE1967" s="40"/>
      <c r="AF1967" s="41">
        <f t="shared" si="3843"/>
        <v>0</v>
      </c>
      <c r="AG1967" s="42"/>
    </row>
    <row r="1968" spans="1:33" ht="13.8">
      <c r="A1968" s="30" t="s">
        <v>3834</v>
      </c>
      <c r="B1968" s="30" t="s">
        <v>3835</v>
      </c>
      <c r="C1968" s="43"/>
      <c r="D1968" s="44"/>
      <c r="E1968" s="44"/>
      <c r="F1968" s="35">
        <f t="shared" si="4021"/>
        <v>0</v>
      </c>
      <c r="G1968" s="35">
        <f t="shared" si="4022"/>
        <v>0</v>
      </c>
      <c r="H1968" s="35">
        <f t="shared" si="3810"/>
        <v>0</v>
      </c>
      <c r="I1968" s="17">
        <v>18</v>
      </c>
      <c r="J1968" s="37">
        <f t="shared" si="3933"/>
        <v>57.67</v>
      </c>
      <c r="K1968" s="37">
        <f t="shared" si="3935"/>
        <v>74</v>
      </c>
      <c r="L1968" s="38">
        <f t="shared" ref="L1968:M1968" si="4077">MIN(N1968,P1968,R1968,T1968,V1968,X1968,Z1968,AB1968,AD1968)</f>
        <v>54</v>
      </c>
      <c r="M1968" s="38">
        <f t="shared" si="4077"/>
        <v>64</v>
      </c>
      <c r="N1968" s="38">
        <f t="shared" si="4030"/>
        <v>57.67</v>
      </c>
      <c r="O1968" s="38">
        <f t="shared" si="4031"/>
        <v>74</v>
      </c>
      <c r="P1968" s="39"/>
      <c r="Q1968" s="39"/>
      <c r="R1968" s="39"/>
      <c r="S1968" s="39"/>
      <c r="T1968" s="39"/>
      <c r="U1968" s="39"/>
      <c r="V1968" s="39"/>
      <c r="W1968" s="39"/>
      <c r="X1968" s="39">
        <f t="shared" si="4074"/>
        <v>54</v>
      </c>
      <c r="Y1968" s="39">
        <f t="shared" si="4075"/>
        <v>64</v>
      </c>
      <c r="Z1968" s="39"/>
      <c r="AA1968" s="39"/>
      <c r="AB1968" s="39"/>
      <c r="AC1968" s="39"/>
      <c r="AD1968" s="40"/>
      <c r="AE1968" s="40"/>
      <c r="AF1968" s="41">
        <f t="shared" si="3843"/>
        <v>0</v>
      </c>
      <c r="AG1968" s="42"/>
    </row>
    <row r="1969" spans="1:33" ht="27.6">
      <c r="A1969" s="30" t="s">
        <v>3836</v>
      </c>
      <c r="B1969" s="30" t="s">
        <v>3837</v>
      </c>
      <c r="C1969" s="43"/>
      <c r="D1969" s="44"/>
      <c r="E1969" s="44"/>
      <c r="F1969" s="35">
        <f t="shared" si="4021"/>
        <v>0</v>
      </c>
      <c r="G1969" s="35">
        <f t="shared" si="4022"/>
        <v>0</v>
      </c>
      <c r="H1969" s="35">
        <f t="shared" si="3810"/>
        <v>0</v>
      </c>
      <c r="I1969" s="17">
        <v>18</v>
      </c>
      <c r="J1969" s="37">
        <f t="shared" si="3933"/>
        <v>32.04</v>
      </c>
      <c r="K1969" s="37">
        <f t="shared" si="3935"/>
        <v>41</v>
      </c>
      <c r="L1969" s="38">
        <f t="shared" ref="L1969:M1969" si="4078">MIN(N1969,P1969,R1969,T1969,V1969,X1969,Z1969,AB1969,AD1969)</f>
        <v>26</v>
      </c>
      <c r="M1969" s="38">
        <f t="shared" si="4078"/>
        <v>31</v>
      </c>
      <c r="N1969" s="38">
        <f t="shared" si="4030"/>
        <v>32.04</v>
      </c>
      <c r="O1969" s="38">
        <f t="shared" si="4031"/>
        <v>41</v>
      </c>
      <c r="P1969" s="39"/>
      <c r="Q1969" s="39"/>
      <c r="R1969" s="39"/>
      <c r="S1969" s="39"/>
      <c r="T1969" s="39"/>
      <c r="U1969" s="39"/>
      <c r="V1969" s="39"/>
      <c r="W1969" s="39"/>
      <c r="X1969" s="39">
        <f t="shared" si="4074"/>
        <v>26</v>
      </c>
      <c r="Y1969" s="39">
        <f t="shared" si="4075"/>
        <v>31</v>
      </c>
      <c r="Z1969" s="39"/>
      <c r="AA1969" s="39"/>
      <c r="AB1969" s="39"/>
      <c r="AC1969" s="39"/>
      <c r="AD1969" s="40"/>
      <c r="AE1969" s="40"/>
      <c r="AF1969" s="41">
        <f t="shared" si="3843"/>
        <v>0</v>
      </c>
      <c r="AG1969" s="42"/>
    </row>
    <row r="1970" spans="1:33" ht="13.8">
      <c r="A1970" s="30" t="s">
        <v>3840</v>
      </c>
      <c r="B1970" s="30" t="s">
        <v>3841</v>
      </c>
      <c r="C1970" s="43"/>
      <c r="D1970" s="44"/>
      <c r="E1970" s="44"/>
      <c r="F1970" s="35">
        <f t="shared" si="4021"/>
        <v>0</v>
      </c>
      <c r="G1970" s="35">
        <f t="shared" si="4022"/>
        <v>0</v>
      </c>
      <c r="H1970" s="35">
        <f t="shared" si="3810"/>
        <v>0</v>
      </c>
      <c r="I1970" s="17">
        <v>18</v>
      </c>
      <c r="J1970" s="37">
        <f t="shared" si="3933"/>
        <v>275.54000000000002</v>
      </c>
      <c r="K1970" s="37">
        <f t="shared" si="3935"/>
        <v>353</v>
      </c>
      <c r="L1970" s="38">
        <f t="shared" ref="L1970:M1970" si="4079">MIN(N1970,P1970,R1970,T1970,V1970,X1970,Z1970,AB1970,AD1970)</f>
        <v>269</v>
      </c>
      <c r="M1970" s="38">
        <f t="shared" si="4079"/>
        <v>318</v>
      </c>
      <c r="N1970" s="38">
        <f t="shared" si="4030"/>
        <v>275.54000000000002</v>
      </c>
      <c r="O1970" s="38">
        <f t="shared" si="4031"/>
        <v>353</v>
      </c>
      <c r="P1970" s="39"/>
      <c r="Q1970" s="39"/>
      <c r="R1970" s="39"/>
      <c r="S1970" s="39"/>
      <c r="T1970" s="39"/>
      <c r="U1970" s="39"/>
      <c r="V1970" s="39"/>
      <c r="W1970" s="39"/>
      <c r="X1970" s="39">
        <f t="shared" si="4074"/>
        <v>269</v>
      </c>
      <c r="Y1970" s="39">
        <f t="shared" si="4075"/>
        <v>318</v>
      </c>
      <c r="Z1970" s="39"/>
      <c r="AA1970" s="39"/>
      <c r="AB1970" s="39"/>
      <c r="AC1970" s="39"/>
      <c r="AD1970" s="40"/>
      <c r="AE1970" s="40"/>
      <c r="AF1970" s="41">
        <f t="shared" si="3843"/>
        <v>0</v>
      </c>
      <c r="AG1970" s="42"/>
    </row>
    <row r="1971" spans="1:33" ht="13.8">
      <c r="A1971" s="30" t="s">
        <v>3842</v>
      </c>
      <c r="B1971" s="30" t="s">
        <v>3843</v>
      </c>
      <c r="C1971" s="43"/>
      <c r="D1971" s="44"/>
      <c r="E1971" s="44"/>
      <c r="F1971" s="35">
        <f t="shared" si="4021"/>
        <v>0</v>
      </c>
      <c r="G1971" s="35">
        <f t="shared" si="4022"/>
        <v>0</v>
      </c>
      <c r="H1971" s="35">
        <f t="shared" si="3810"/>
        <v>0</v>
      </c>
      <c r="I1971" s="17">
        <v>18</v>
      </c>
      <c r="J1971" s="37">
        <f t="shared" si="3933"/>
        <v>275.54000000000002</v>
      </c>
      <c r="K1971" s="37">
        <f t="shared" si="3935"/>
        <v>353</v>
      </c>
      <c r="L1971" s="38">
        <f t="shared" ref="L1971:M1971" si="4080">MIN(N1971,P1971,R1971,T1971,V1971,X1971,Z1971,AB1971,AD1971)</f>
        <v>269</v>
      </c>
      <c r="M1971" s="38">
        <f t="shared" si="4080"/>
        <v>318</v>
      </c>
      <c r="N1971" s="38">
        <f t="shared" si="4030"/>
        <v>275.54000000000002</v>
      </c>
      <c r="O1971" s="38">
        <f t="shared" si="4031"/>
        <v>353</v>
      </c>
      <c r="P1971" s="39"/>
      <c r="Q1971" s="39"/>
      <c r="R1971" s="39"/>
      <c r="S1971" s="39"/>
      <c r="T1971" s="39"/>
      <c r="U1971" s="39"/>
      <c r="V1971" s="39"/>
      <c r="W1971" s="39"/>
      <c r="X1971" s="39">
        <f t="shared" si="4074"/>
        <v>269</v>
      </c>
      <c r="Y1971" s="39">
        <f t="shared" si="4075"/>
        <v>318</v>
      </c>
      <c r="Z1971" s="39"/>
      <c r="AA1971" s="39"/>
      <c r="AB1971" s="39"/>
      <c r="AC1971" s="39"/>
      <c r="AD1971" s="40"/>
      <c r="AE1971" s="40"/>
      <c r="AF1971" s="41">
        <f t="shared" si="3843"/>
        <v>0</v>
      </c>
      <c r="AG1971" s="42"/>
    </row>
    <row r="1972" spans="1:33" ht="13.8">
      <c r="A1972" s="30" t="s">
        <v>3844</v>
      </c>
      <c r="B1972" s="30" t="s">
        <v>3845</v>
      </c>
      <c r="C1972" s="43"/>
      <c r="D1972" s="44"/>
      <c r="E1972" s="44"/>
      <c r="F1972" s="35">
        <f t="shared" si="4021"/>
        <v>0</v>
      </c>
      <c r="G1972" s="35">
        <f t="shared" si="4022"/>
        <v>0</v>
      </c>
      <c r="H1972" s="35">
        <f t="shared" si="3810"/>
        <v>0</v>
      </c>
      <c r="I1972" s="17">
        <v>18</v>
      </c>
      <c r="J1972" s="37">
        <f t="shared" si="3933"/>
        <v>19.22</v>
      </c>
      <c r="K1972" s="37">
        <f t="shared" si="3935"/>
        <v>25</v>
      </c>
      <c r="L1972" s="38">
        <f t="shared" ref="L1972:M1972" si="4081">MIN(N1972,P1972,R1972,T1972,V1972,X1972,Z1972,AB1972,AD1972)</f>
        <v>16</v>
      </c>
      <c r="M1972" s="38">
        <f t="shared" si="4081"/>
        <v>19</v>
      </c>
      <c r="N1972" s="38">
        <f t="shared" si="4030"/>
        <v>19.22</v>
      </c>
      <c r="O1972" s="38">
        <f t="shared" si="4031"/>
        <v>25</v>
      </c>
      <c r="P1972" s="39"/>
      <c r="Q1972" s="39"/>
      <c r="R1972" s="39"/>
      <c r="S1972" s="39"/>
      <c r="T1972" s="39"/>
      <c r="U1972" s="39"/>
      <c r="V1972" s="39"/>
      <c r="W1972" s="39"/>
      <c r="X1972" s="39">
        <f t="shared" si="4074"/>
        <v>16</v>
      </c>
      <c r="Y1972" s="39">
        <f t="shared" si="4075"/>
        <v>19</v>
      </c>
      <c r="Z1972" s="39"/>
      <c r="AA1972" s="39"/>
      <c r="AB1972" s="39"/>
      <c r="AC1972" s="39"/>
      <c r="AD1972" s="40"/>
      <c r="AE1972" s="40"/>
      <c r="AF1972" s="41">
        <f t="shared" si="3843"/>
        <v>0</v>
      </c>
      <c r="AG1972" s="42"/>
    </row>
    <row r="1973" spans="1:33" ht="13.8">
      <c r="A1973" s="30" t="s">
        <v>6930</v>
      </c>
      <c r="B1973" s="30" t="s">
        <v>6931</v>
      </c>
      <c r="C1973" s="43"/>
      <c r="D1973" s="44"/>
      <c r="E1973" s="44"/>
      <c r="F1973" s="35">
        <f t="shared" si="4021"/>
        <v>0</v>
      </c>
      <c r="G1973" s="35">
        <f t="shared" si="4022"/>
        <v>0</v>
      </c>
      <c r="H1973" s="35">
        <f t="shared" si="3810"/>
        <v>0</v>
      </c>
      <c r="I1973" s="21">
        <f>VLOOKUP(A1973,Old_Inventory,9,FALSE)</f>
        <v>18</v>
      </c>
      <c r="J1973" s="37">
        <f t="shared" si="3933"/>
        <v>12.6</v>
      </c>
      <c r="K1973" s="37">
        <f t="shared" si="3935"/>
        <v>15</v>
      </c>
      <c r="L1973" s="38">
        <f t="shared" ref="L1973:M1973" si="4082">MIN(N1973,P1973,R1973,T1973,V1973,X1973,Z1973,AB1973,AD1973)</f>
        <v>12.6</v>
      </c>
      <c r="M1973" s="38">
        <f t="shared" si="4082"/>
        <v>15</v>
      </c>
      <c r="N1973" s="38">
        <f t="shared" si="4030"/>
        <v>12.6</v>
      </c>
      <c r="O1973" s="38">
        <f t="shared" si="4031"/>
        <v>15</v>
      </c>
      <c r="P1973" s="39"/>
      <c r="Q1973" s="39"/>
      <c r="R1973" s="39"/>
      <c r="S1973" s="39"/>
      <c r="T1973" s="39"/>
      <c r="U1973" s="39"/>
      <c r="V1973" s="39"/>
      <c r="W1973" s="39"/>
      <c r="X1973" s="39"/>
      <c r="Y1973" s="39"/>
      <c r="Z1973" s="39"/>
      <c r="AA1973" s="39"/>
      <c r="AB1973" s="39"/>
      <c r="AC1973" s="39"/>
      <c r="AD1973" s="40"/>
      <c r="AE1973" s="40"/>
      <c r="AF1973" s="41">
        <f t="shared" si="3843"/>
        <v>0</v>
      </c>
      <c r="AG1973" s="42"/>
    </row>
    <row r="1974" spans="1:33" ht="13.8">
      <c r="A1974" s="30" t="s">
        <v>3846</v>
      </c>
      <c r="B1974" s="30" t="s">
        <v>3847</v>
      </c>
      <c r="C1974" s="43"/>
      <c r="D1974" s="44"/>
      <c r="E1974" s="44"/>
      <c r="F1974" s="35">
        <f t="shared" si="4021"/>
        <v>0</v>
      </c>
      <c r="G1974" s="35">
        <f t="shared" si="4022"/>
        <v>0</v>
      </c>
      <c r="H1974" s="35">
        <f t="shared" si="3810"/>
        <v>0</v>
      </c>
      <c r="I1974" s="17">
        <v>18</v>
      </c>
      <c r="J1974" s="37">
        <f t="shared" si="3933"/>
        <v>57</v>
      </c>
      <c r="K1974" s="37">
        <f t="shared" si="3935"/>
        <v>68</v>
      </c>
      <c r="L1974" s="38">
        <f t="shared" ref="L1974:M1974" si="4083">MIN(N1974,P1974,R1974,T1974,V1974,X1974,Z1974,AB1974,AD1974)</f>
        <v>56</v>
      </c>
      <c r="M1974" s="38">
        <f t="shared" si="4083"/>
        <v>66</v>
      </c>
      <c r="N1974" s="38">
        <f t="shared" si="4030"/>
        <v>56</v>
      </c>
      <c r="O1974" s="38">
        <f t="shared" si="4031"/>
        <v>66</v>
      </c>
      <c r="P1974" s="39"/>
      <c r="Q1974" s="39"/>
      <c r="R1974" s="39"/>
      <c r="S1974" s="39"/>
      <c r="T1974" s="39"/>
      <c r="U1974" s="39"/>
      <c r="V1974" s="39"/>
      <c r="W1974" s="39"/>
      <c r="X1974" s="39">
        <f t="shared" ref="X1974:X1981" si="4084">VLOOKUP(A1974,Zeal,9,FALSE)</f>
        <v>57</v>
      </c>
      <c r="Y1974" s="39">
        <f t="shared" ref="Y1974:Y1981" si="4085">VLOOKUP(A1974,Zeal,11,FALSE)</f>
        <v>68</v>
      </c>
      <c r="Z1974" s="39"/>
      <c r="AA1974" s="39"/>
      <c r="AB1974" s="39"/>
      <c r="AC1974" s="39"/>
      <c r="AD1974" s="40"/>
      <c r="AE1974" s="40"/>
      <c r="AF1974" s="41">
        <f t="shared" si="3843"/>
        <v>0</v>
      </c>
      <c r="AG1974" s="42"/>
    </row>
    <row r="1975" spans="1:33" ht="13.8">
      <c r="A1975" s="30" t="s">
        <v>3850</v>
      </c>
      <c r="B1975" s="30" t="s">
        <v>3851</v>
      </c>
      <c r="C1975" s="43"/>
      <c r="D1975" s="44"/>
      <c r="E1975" s="44"/>
      <c r="F1975" s="35">
        <f t="shared" si="4021"/>
        <v>0</v>
      </c>
      <c r="G1975" s="35">
        <f t="shared" si="4022"/>
        <v>0</v>
      </c>
      <c r="H1975" s="35">
        <f t="shared" si="3810"/>
        <v>0</v>
      </c>
      <c r="I1975" s="17">
        <v>18</v>
      </c>
      <c r="J1975" s="37">
        <f t="shared" si="3933"/>
        <v>57</v>
      </c>
      <c r="K1975" s="37">
        <f t="shared" si="3935"/>
        <v>68</v>
      </c>
      <c r="L1975" s="38">
        <f t="shared" ref="L1975:M1975" si="4086">MIN(N1975,P1975,R1975,T1975,V1975,X1975,Z1975,AB1975,AD1975)</f>
        <v>56</v>
      </c>
      <c r="M1975" s="38">
        <f t="shared" si="4086"/>
        <v>66</v>
      </c>
      <c r="N1975" s="38">
        <f t="shared" si="4030"/>
        <v>56</v>
      </c>
      <c r="O1975" s="38">
        <f t="shared" si="4031"/>
        <v>66</v>
      </c>
      <c r="P1975" s="39"/>
      <c r="Q1975" s="39"/>
      <c r="R1975" s="39"/>
      <c r="S1975" s="39"/>
      <c r="T1975" s="39"/>
      <c r="U1975" s="39"/>
      <c r="V1975" s="39"/>
      <c r="W1975" s="39"/>
      <c r="X1975" s="39">
        <f t="shared" si="4084"/>
        <v>57</v>
      </c>
      <c r="Y1975" s="39">
        <f t="shared" si="4085"/>
        <v>68</v>
      </c>
      <c r="Z1975" s="39"/>
      <c r="AA1975" s="39"/>
      <c r="AB1975" s="39"/>
      <c r="AC1975" s="39"/>
      <c r="AD1975" s="40"/>
      <c r="AE1975" s="40"/>
      <c r="AF1975" s="41">
        <f t="shared" si="3843"/>
        <v>0</v>
      </c>
      <c r="AG1975" s="42"/>
    </row>
    <row r="1976" spans="1:33" ht="13.8">
      <c r="A1976" s="30" t="s">
        <v>3854</v>
      </c>
      <c r="B1976" s="30" t="s">
        <v>3855</v>
      </c>
      <c r="C1976" s="43"/>
      <c r="D1976" s="44"/>
      <c r="E1976" s="44"/>
      <c r="F1976" s="35">
        <f t="shared" si="4021"/>
        <v>0</v>
      </c>
      <c r="G1976" s="35">
        <f t="shared" si="4022"/>
        <v>0</v>
      </c>
      <c r="H1976" s="35">
        <f t="shared" si="3810"/>
        <v>0</v>
      </c>
      <c r="I1976" s="17">
        <v>18</v>
      </c>
      <c r="J1976" s="37">
        <f t="shared" si="3933"/>
        <v>49</v>
      </c>
      <c r="K1976" s="37">
        <f t="shared" si="3935"/>
        <v>58</v>
      </c>
      <c r="L1976" s="38">
        <f t="shared" ref="L1976:M1976" si="4087">MIN(N1976,P1976,R1976,T1976,V1976,X1976,Z1976,AB1976,AD1976)</f>
        <v>49</v>
      </c>
      <c r="M1976" s="38">
        <f t="shared" si="4087"/>
        <v>58</v>
      </c>
      <c r="N1976" s="38">
        <f t="shared" si="4030"/>
        <v>49</v>
      </c>
      <c r="O1976" s="38">
        <f t="shared" si="4031"/>
        <v>58</v>
      </c>
      <c r="P1976" s="39"/>
      <c r="Q1976" s="39"/>
      <c r="R1976" s="39"/>
      <c r="S1976" s="39"/>
      <c r="T1976" s="39"/>
      <c r="U1976" s="39"/>
      <c r="V1976" s="39"/>
      <c r="W1976" s="39"/>
      <c r="X1976" s="39">
        <f t="shared" si="4084"/>
        <v>49</v>
      </c>
      <c r="Y1976" s="39">
        <f t="shared" si="4085"/>
        <v>58</v>
      </c>
      <c r="Z1976" s="39"/>
      <c r="AA1976" s="39"/>
      <c r="AB1976" s="39"/>
      <c r="AC1976" s="39"/>
      <c r="AD1976" s="40"/>
      <c r="AE1976" s="40"/>
      <c r="AF1976" s="41">
        <f t="shared" si="3843"/>
        <v>0</v>
      </c>
      <c r="AG1976" s="42"/>
    </row>
    <row r="1977" spans="1:33" ht="13.8">
      <c r="A1977" s="30" t="s">
        <v>3856</v>
      </c>
      <c r="B1977" s="30" t="s">
        <v>3857</v>
      </c>
      <c r="C1977" s="43"/>
      <c r="D1977" s="44"/>
      <c r="E1977" s="44"/>
      <c r="F1977" s="35">
        <f t="shared" si="4021"/>
        <v>0</v>
      </c>
      <c r="G1977" s="35">
        <f t="shared" si="4022"/>
        <v>0</v>
      </c>
      <c r="H1977" s="35">
        <f t="shared" si="3810"/>
        <v>0</v>
      </c>
      <c r="I1977" s="17">
        <v>18</v>
      </c>
      <c r="J1977" s="37">
        <f t="shared" si="3933"/>
        <v>49</v>
      </c>
      <c r="K1977" s="37">
        <f t="shared" si="3935"/>
        <v>58</v>
      </c>
      <c r="L1977" s="38">
        <f t="shared" ref="L1977:M1977" si="4088">MIN(N1977,P1977,R1977,T1977,V1977,X1977,Z1977,AB1977,AD1977)</f>
        <v>49</v>
      </c>
      <c r="M1977" s="38">
        <f t="shared" si="4088"/>
        <v>58</v>
      </c>
      <c r="N1977" s="38">
        <f t="shared" si="4030"/>
        <v>49</v>
      </c>
      <c r="O1977" s="38">
        <f t="shared" si="4031"/>
        <v>58</v>
      </c>
      <c r="P1977" s="39"/>
      <c r="Q1977" s="39"/>
      <c r="R1977" s="39"/>
      <c r="S1977" s="39"/>
      <c r="T1977" s="39"/>
      <c r="U1977" s="39"/>
      <c r="V1977" s="39"/>
      <c r="W1977" s="39"/>
      <c r="X1977" s="39">
        <f t="shared" si="4084"/>
        <v>49</v>
      </c>
      <c r="Y1977" s="39">
        <f t="shared" si="4085"/>
        <v>58</v>
      </c>
      <c r="Z1977" s="39"/>
      <c r="AA1977" s="39"/>
      <c r="AB1977" s="39"/>
      <c r="AC1977" s="39"/>
      <c r="AD1977" s="40"/>
      <c r="AE1977" s="40"/>
      <c r="AF1977" s="41">
        <f t="shared" si="3843"/>
        <v>0</v>
      </c>
      <c r="AG1977" s="42"/>
    </row>
    <row r="1978" spans="1:33" ht="13.8">
      <c r="A1978" s="30" t="s">
        <v>3858</v>
      </c>
      <c r="B1978" s="30" t="s">
        <v>3859</v>
      </c>
      <c r="C1978" s="43"/>
      <c r="D1978" s="44"/>
      <c r="E1978" s="44"/>
      <c r="F1978" s="35">
        <f t="shared" si="4021"/>
        <v>0</v>
      </c>
      <c r="G1978" s="35">
        <f t="shared" si="4022"/>
        <v>0</v>
      </c>
      <c r="H1978" s="35">
        <f t="shared" si="3810"/>
        <v>0</v>
      </c>
      <c r="I1978" s="17">
        <v>18</v>
      </c>
      <c r="J1978" s="37">
        <f t="shared" si="3933"/>
        <v>36</v>
      </c>
      <c r="K1978" s="37">
        <f t="shared" si="3935"/>
        <v>43</v>
      </c>
      <c r="L1978" s="38">
        <f t="shared" ref="L1978:M1978" si="4089">MIN(N1978,P1978,R1978,T1978,V1978,X1978,Z1978,AB1978,AD1978)</f>
        <v>35</v>
      </c>
      <c r="M1978" s="38">
        <f t="shared" si="4089"/>
        <v>42</v>
      </c>
      <c r="N1978" s="38">
        <f t="shared" si="4030"/>
        <v>35</v>
      </c>
      <c r="O1978" s="38">
        <f t="shared" si="4031"/>
        <v>42</v>
      </c>
      <c r="P1978" s="39"/>
      <c r="Q1978" s="39"/>
      <c r="R1978" s="39"/>
      <c r="S1978" s="39"/>
      <c r="T1978" s="39"/>
      <c r="U1978" s="39"/>
      <c r="V1978" s="39"/>
      <c r="W1978" s="39"/>
      <c r="X1978" s="39">
        <f t="shared" si="4084"/>
        <v>36</v>
      </c>
      <c r="Y1978" s="39">
        <f t="shared" si="4085"/>
        <v>43</v>
      </c>
      <c r="Z1978" s="39"/>
      <c r="AA1978" s="39"/>
      <c r="AB1978" s="39"/>
      <c r="AC1978" s="39"/>
      <c r="AD1978" s="40"/>
      <c r="AE1978" s="40"/>
      <c r="AF1978" s="41">
        <f t="shared" si="3843"/>
        <v>0</v>
      </c>
      <c r="AG1978" s="42"/>
    </row>
    <row r="1979" spans="1:33" ht="13.8">
      <c r="A1979" s="30" t="s">
        <v>3862</v>
      </c>
      <c r="B1979" s="30" t="s">
        <v>3863</v>
      </c>
      <c r="C1979" s="43"/>
      <c r="D1979" s="44"/>
      <c r="E1979" s="44"/>
      <c r="F1979" s="35">
        <f t="shared" si="4021"/>
        <v>0</v>
      </c>
      <c r="G1979" s="35">
        <f t="shared" si="4022"/>
        <v>0</v>
      </c>
      <c r="H1979" s="35">
        <f t="shared" si="3810"/>
        <v>0</v>
      </c>
      <c r="I1979" s="17">
        <v>18</v>
      </c>
      <c r="J1979" s="37">
        <f t="shared" si="3933"/>
        <v>37</v>
      </c>
      <c r="K1979" s="37">
        <f t="shared" si="3935"/>
        <v>44</v>
      </c>
      <c r="L1979" s="38">
        <f t="shared" ref="L1979:M1979" si="4090">MIN(N1979,P1979,R1979,T1979,V1979,X1979,Z1979,AB1979,AD1979)</f>
        <v>37</v>
      </c>
      <c r="M1979" s="38">
        <f t="shared" si="4090"/>
        <v>43</v>
      </c>
      <c r="N1979" s="38">
        <f t="shared" si="4030"/>
        <v>37</v>
      </c>
      <c r="O1979" s="38">
        <f t="shared" si="4031"/>
        <v>43</v>
      </c>
      <c r="P1979" s="39"/>
      <c r="Q1979" s="39"/>
      <c r="R1979" s="39"/>
      <c r="S1979" s="39"/>
      <c r="T1979" s="39"/>
      <c r="U1979" s="39"/>
      <c r="V1979" s="39"/>
      <c r="W1979" s="39"/>
      <c r="X1979" s="39">
        <f t="shared" si="4084"/>
        <v>37</v>
      </c>
      <c r="Y1979" s="39">
        <f t="shared" si="4085"/>
        <v>44</v>
      </c>
      <c r="Z1979" s="39"/>
      <c r="AA1979" s="39"/>
      <c r="AB1979" s="39"/>
      <c r="AC1979" s="39"/>
      <c r="AD1979" s="40"/>
      <c r="AE1979" s="40"/>
      <c r="AF1979" s="41">
        <f t="shared" si="3843"/>
        <v>0</v>
      </c>
      <c r="AG1979" s="42"/>
    </row>
    <row r="1980" spans="1:33" ht="13.8">
      <c r="A1980" s="30" t="s">
        <v>3866</v>
      </c>
      <c r="B1980" s="30" t="s">
        <v>3867</v>
      </c>
      <c r="C1980" s="43"/>
      <c r="D1980" s="44"/>
      <c r="E1980" s="44"/>
      <c r="F1980" s="35">
        <f t="shared" si="4021"/>
        <v>0</v>
      </c>
      <c r="G1980" s="35">
        <f t="shared" si="4022"/>
        <v>0</v>
      </c>
      <c r="H1980" s="35">
        <f t="shared" si="3810"/>
        <v>0</v>
      </c>
      <c r="I1980" s="17">
        <v>18</v>
      </c>
      <c r="J1980" s="37">
        <f t="shared" si="3933"/>
        <v>82</v>
      </c>
      <c r="K1980" s="37">
        <f t="shared" si="3935"/>
        <v>97</v>
      </c>
      <c r="L1980" s="38">
        <f t="shared" ref="L1980:M1980" si="4091">MIN(N1980,P1980,R1980,T1980,V1980,X1980,Z1980,AB1980,AD1980)</f>
        <v>82</v>
      </c>
      <c r="M1980" s="38">
        <f t="shared" si="4091"/>
        <v>96</v>
      </c>
      <c r="N1980" s="38">
        <f t="shared" si="4030"/>
        <v>82</v>
      </c>
      <c r="O1980" s="38">
        <f t="shared" si="4031"/>
        <v>96</v>
      </c>
      <c r="P1980" s="39"/>
      <c r="Q1980" s="39"/>
      <c r="R1980" s="39"/>
      <c r="S1980" s="39"/>
      <c r="T1980" s="39"/>
      <c r="U1980" s="39"/>
      <c r="V1980" s="39"/>
      <c r="W1980" s="39"/>
      <c r="X1980" s="39">
        <f t="shared" si="4084"/>
        <v>82</v>
      </c>
      <c r="Y1980" s="39">
        <f t="shared" si="4085"/>
        <v>97</v>
      </c>
      <c r="Z1980" s="39"/>
      <c r="AA1980" s="39"/>
      <c r="AB1980" s="39"/>
      <c r="AC1980" s="39"/>
      <c r="AD1980" s="40"/>
      <c r="AE1980" s="40"/>
      <c r="AF1980" s="41">
        <f t="shared" si="3843"/>
        <v>0</v>
      </c>
      <c r="AG1980" s="42"/>
    </row>
    <row r="1981" spans="1:33" ht="13.8">
      <c r="A1981" s="30" t="s">
        <v>3868</v>
      </c>
      <c r="B1981" s="30" t="s">
        <v>3869</v>
      </c>
      <c r="C1981" s="43"/>
      <c r="D1981" s="44"/>
      <c r="E1981" s="44"/>
      <c r="F1981" s="35">
        <f t="shared" si="4021"/>
        <v>0</v>
      </c>
      <c r="G1981" s="35">
        <f t="shared" si="4022"/>
        <v>0</v>
      </c>
      <c r="H1981" s="35">
        <f t="shared" si="3810"/>
        <v>0</v>
      </c>
      <c r="I1981" s="17">
        <v>18</v>
      </c>
      <c r="J1981" s="37">
        <f t="shared" si="3933"/>
        <v>82</v>
      </c>
      <c r="K1981" s="37">
        <f t="shared" si="3935"/>
        <v>97</v>
      </c>
      <c r="L1981" s="38">
        <f t="shared" ref="L1981:M1981" si="4092">MIN(N1981,P1981,R1981,T1981,V1981,X1981,Z1981,AB1981,AD1981)</f>
        <v>82</v>
      </c>
      <c r="M1981" s="38">
        <f t="shared" si="4092"/>
        <v>96</v>
      </c>
      <c r="N1981" s="38">
        <f t="shared" si="4030"/>
        <v>82</v>
      </c>
      <c r="O1981" s="38">
        <f t="shared" si="4031"/>
        <v>96</v>
      </c>
      <c r="P1981" s="39"/>
      <c r="Q1981" s="39"/>
      <c r="R1981" s="39"/>
      <c r="S1981" s="39"/>
      <c r="T1981" s="39"/>
      <c r="U1981" s="39"/>
      <c r="V1981" s="39"/>
      <c r="W1981" s="39"/>
      <c r="X1981" s="39">
        <f t="shared" si="4084"/>
        <v>82</v>
      </c>
      <c r="Y1981" s="39">
        <f t="shared" si="4085"/>
        <v>97</v>
      </c>
      <c r="Z1981" s="39"/>
      <c r="AA1981" s="39"/>
      <c r="AB1981" s="39"/>
      <c r="AC1981" s="39"/>
      <c r="AD1981" s="40"/>
      <c r="AE1981" s="40"/>
      <c r="AF1981" s="41">
        <f t="shared" si="3843"/>
        <v>0</v>
      </c>
      <c r="AG1981" s="42"/>
    </row>
    <row r="1982" spans="1:33" ht="13.8">
      <c r="A1982" s="30" t="s">
        <v>6932</v>
      </c>
      <c r="B1982" s="30" t="s">
        <v>6933</v>
      </c>
      <c r="C1982" s="43"/>
      <c r="D1982" s="44"/>
      <c r="E1982" s="44"/>
      <c r="F1982" s="35">
        <f t="shared" si="4021"/>
        <v>0</v>
      </c>
      <c r="G1982" s="35">
        <f t="shared" si="4022"/>
        <v>0</v>
      </c>
      <c r="H1982" s="35">
        <f t="shared" si="3810"/>
        <v>0</v>
      </c>
      <c r="I1982" s="21">
        <f>VLOOKUP(A1982,Old_Inventory,9,FALSE)</f>
        <v>28</v>
      </c>
      <c r="J1982" s="37">
        <f t="shared" si="3933"/>
        <v>6.41</v>
      </c>
      <c r="K1982" s="37">
        <f t="shared" si="3935"/>
        <v>8</v>
      </c>
      <c r="L1982" s="38">
        <f t="shared" ref="L1982:M1982" si="4093">MIN(N1982,P1982,R1982,T1982,V1982,X1982,Z1982,AB1982,AD1982)</f>
        <v>6.41</v>
      </c>
      <c r="M1982" s="38">
        <f t="shared" si="4093"/>
        <v>8</v>
      </c>
      <c r="N1982" s="38">
        <f t="shared" si="4030"/>
        <v>6.41</v>
      </c>
      <c r="O1982" s="38">
        <f t="shared" si="4031"/>
        <v>8</v>
      </c>
      <c r="P1982" s="39"/>
      <c r="Q1982" s="39"/>
      <c r="R1982" s="39"/>
      <c r="S1982" s="39"/>
      <c r="T1982" s="39"/>
      <c r="U1982" s="39"/>
      <c r="V1982" s="39"/>
      <c r="W1982" s="39"/>
      <c r="X1982" s="39"/>
      <c r="Y1982" s="39"/>
      <c r="Z1982" s="39"/>
      <c r="AA1982" s="39"/>
      <c r="AB1982" s="39"/>
      <c r="AC1982" s="39"/>
      <c r="AD1982" s="40"/>
      <c r="AE1982" s="40"/>
      <c r="AF1982" s="41">
        <f t="shared" si="3843"/>
        <v>0</v>
      </c>
      <c r="AG1982" s="42"/>
    </row>
    <row r="1983" spans="1:33" ht="13.8">
      <c r="A1983" s="30" t="s">
        <v>3870</v>
      </c>
      <c r="B1983" s="30" t="s">
        <v>3871</v>
      </c>
      <c r="C1983" s="43"/>
      <c r="D1983" s="44"/>
      <c r="E1983" s="44"/>
      <c r="F1983" s="35">
        <f t="shared" si="4021"/>
        <v>0</v>
      </c>
      <c r="G1983" s="35">
        <f t="shared" si="4022"/>
        <v>0</v>
      </c>
      <c r="H1983" s="35">
        <f t="shared" si="3810"/>
        <v>0</v>
      </c>
      <c r="I1983" s="17">
        <v>18</v>
      </c>
      <c r="J1983" s="37">
        <f t="shared" si="3933"/>
        <v>92</v>
      </c>
      <c r="K1983" s="37">
        <f t="shared" si="3935"/>
        <v>109</v>
      </c>
      <c r="L1983" s="38">
        <f t="shared" ref="L1983:M1983" si="4094">MIN(N1983,P1983,R1983,T1983,V1983,X1983,Z1983,AB1983,AD1983)</f>
        <v>92</v>
      </c>
      <c r="M1983" s="38">
        <f t="shared" si="4094"/>
        <v>108</v>
      </c>
      <c r="N1983" s="38">
        <f t="shared" si="4030"/>
        <v>92</v>
      </c>
      <c r="O1983" s="38">
        <f t="shared" si="4031"/>
        <v>108</v>
      </c>
      <c r="P1983" s="39"/>
      <c r="Q1983" s="39"/>
      <c r="R1983" s="39"/>
      <c r="S1983" s="39"/>
      <c r="T1983" s="39"/>
      <c r="U1983" s="39"/>
      <c r="V1983" s="39"/>
      <c r="W1983" s="39"/>
      <c r="X1983" s="39">
        <f>VLOOKUP(A1983,Zeal,9,FALSE)</f>
        <v>92</v>
      </c>
      <c r="Y1983" s="39">
        <f>VLOOKUP(A1983,Zeal,11,FALSE)</f>
        <v>109</v>
      </c>
      <c r="Z1983" s="39"/>
      <c r="AA1983" s="39"/>
      <c r="AB1983" s="39"/>
      <c r="AC1983" s="39"/>
      <c r="AD1983" s="40"/>
      <c r="AE1983" s="40"/>
      <c r="AF1983" s="41">
        <f t="shared" si="3843"/>
        <v>0</v>
      </c>
      <c r="AG1983" s="42"/>
    </row>
    <row r="1984" spans="1:33" ht="27.6">
      <c r="A1984" s="30" t="s">
        <v>3872</v>
      </c>
      <c r="B1984" s="30" t="s">
        <v>3873</v>
      </c>
      <c r="C1984" s="43"/>
      <c r="D1984" s="44"/>
      <c r="E1984" s="44"/>
      <c r="F1984" s="35">
        <f t="shared" si="4021"/>
        <v>0</v>
      </c>
      <c r="G1984" s="35">
        <f t="shared" si="4022"/>
        <v>0</v>
      </c>
      <c r="H1984" s="35">
        <f t="shared" si="3810"/>
        <v>0</v>
      </c>
      <c r="I1984" s="17">
        <v>18</v>
      </c>
      <c r="J1984" s="37">
        <f t="shared" si="3933"/>
        <v>26</v>
      </c>
      <c r="K1984" s="37">
        <f t="shared" si="3935"/>
        <v>31</v>
      </c>
      <c r="L1984" s="38">
        <f t="shared" ref="L1984:M1984" si="4095">MIN(N1984,P1984,R1984,T1984,V1984,X1984,Z1984,AB1984,AD1984)</f>
        <v>26</v>
      </c>
      <c r="M1984" s="38">
        <f t="shared" si="4095"/>
        <v>30</v>
      </c>
      <c r="N1984" s="38">
        <f t="shared" si="4030"/>
        <v>26</v>
      </c>
      <c r="O1984" s="38">
        <f t="shared" si="4031"/>
        <v>30</v>
      </c>
      <c r="P1984" s="39"/>
      <c r="Q1984" s="39"/>
      <c r="R1984" s="39"/>
      <c r="S1984" s="39"/>
      <c r="T1984" s="39"/>
      <c r="U1984" s="39"/>
      <c r="V1984" s="39"/>
      <c r="W1984" s="39"/>
      <c r="X1984" s="39">
        <f>VLOOKUP(A1984,Zeal,9,FALSE)</f>
        <v>26</v>
      </c>
      <c r="Y1984" s="39">
        <f>VLOOKUP(A1984,Zeal,11,FALSE)</f>
        <v>31</v>
      </c>
      <c r="Z1984" s="39"/>
      <c r="AA1984" s="39"/>
      <c r="AB1984" s="39"/>
      <c r="AC1984" s="39"/>
      <c r="AD1984" s="40"/>
      <c r="AE1984" s="40"/>
      <c r="AF1984" s="41">
        <f t="shared" si="3843"/>
        <v>0</v>
      </c>
      <c r="AG1984" s="42"/>
    </row>
    <row r="1985" spans="1:33" ht="27.6">
      <c r="A1985" s="30" t="s">
        <v>6934</v>
      </c>
      <c r="B1985" s="30" t="s">
        <v>6935</v>
      </c>
      <c r="C1985" s="43"/>
      <c r="D1985" s="44"/>
      <c r="E1985" s="44"/>
      <c r="F1985" s="35">
        <f t="shared" si="4021"/>
        <v>0</v>
      </c>
      <c r="G1985" s="35">
        <f t="shared" si="4022"/>
        <v>0</v>
      </c>
      <c r="H1985" s="35">
        <f t="shared" si="3810"/>
        <v>0</v>
      </c>
      <c r="I1985" s="21">
        <f t="shared" ref="I1985:I1990" si="4096">VLOOKUP(A1985,Old_Inventory,9,FALSE)</f>
        <v>18</v>
      </c>
      <c r="J1985" s="37">
        <f t="shared" si="3933"/>
        <v>6.3</v>
      </c>
      <c r="K1985" s="37">
        <f t="shared" si="3935"/>
        <v>7</v>
      </c>
      <c r="L1985" s="38">
        <f t="shared" ref="L1985:M1985" si="4097">MIN(N1985,P1985,R1985,T1985,V1985,X1985,Z1985,AB1985,AD1985)</f>
        <v>6.3</v>
      </c>
      <c r="M1985" s="38">
        <f t="shared" si="4097"/>
        <v>7</v>
      </c>
      <c r="N1985" s="38">
        <f t="shared" si="4030"/>
        <v>6.3</v>
      </c>
      <c r="O1985" s="38">
        <f t="shared" si="4031"/>
        <v>7</v>
      </c>
      <c r="P1985" s="39"/>
      <c r="Q1985" s="39"/>
      <c r="R1985" s="39"/>
      <c r="S1985" s="39"/>
      <c r="T1985" s="39"/>
      <c r="U1985" s="39"/>
      <c r="V1985" s="39"/>
      <c r="W1985" s="39"/>
      <c r="X1985" s="39"/>
      <c r="Y1985" s="39"/>
      <c r="Z1985" s="39"/>
      <c r="AA1985" s="39"/>
      <c r="AB1985" s="39"/>
      <c r="AC1985" s="39"/>
      <c r="AD1985" s="40"/>
      <c r="AE1985" s="40"/>
      <c r="AF1985" s="41">
        <f t="shared" si="3843"/>
        <v>0</v>
      </c>
      <c r="AG1985" s="42"/>
    </row>
    <row r="1986" spans="1:33" ht="27.6">
      <c r="A1986" s="30" t="s">
        <v>6936</v>
      </c>
      <c r="B1986" s="30" t="s">
        <v>6937</v>
      </c>
      <c r="C1986" s="43"/>
      <c r="D1986" s="44"/>
      <c r="E1986" s="44"/>
      <c r="F1986" s="35">
        <f t="shared" si="4021"/>
        <v>0</v>
      </c>
      <c r="G1986" s="35">
        <f t="shared" si="4022"/>
        <v>0</v>
      </c>
      <c r="H1986" s="35">
        <f t="shared" si="3810"/>
        <v>0</v>
      </c>
      <c r="I1986" s="21">
        <f t="shared" si="4096"/>
        <v>18</v>
      </c>
      <c r="J1986" s="37">
        <f t="shared" si="3933"/>
        <v>314.89999999999998</v>
      </c>
      <c r="K1986" s="37">
        <f t="shared" si="3935"/>
        <v>372</v>
      </c>
      <c r="L1986" s="38">
        <f t="shared" ref="L1986:M1986" si="4098">MIN(N1986,P1986,R1986,T1986,V1986,X1986,Z1986,AB1986,AD1986)</f>
        <v>314.89999999999998</v>
      </c>
      <c r="M1986" s="38">
        <f t="shared" si="4098"/>
        <v>372</v>
      </c>
      <c r="N1986" s="38">
        <f t="shared" si="4030"/>
        <v>314.89999999999998</v>
      </c>
      <c r="O1986" s="38">
        <f t="shared" si="4031"/>
        <v>372</v>
      </c>
      <c r="P1986" s="39"/>
      <c r="Q1986" s="39"/>
      <c r="R1986" s="39"/>
      <c r="S1986" s="39"/>
      <c r="T1986" s="39"/>
      <c r="U1986" s="39"/>
      <c r="V1986" s="39"/>
      <c r="W1986" s="39"/>
      <c r="X1986" s="39"/>
      <c r="Y1986" s="39"/>
      <c r="Z1986" s="39"/>
      <c r="AA1986" s="39"/>
      <c r="AB1986" s="39"/>
      <c r="AC1986" s="39"/>
      <c r="AD1986" s="40"/>
      <c r="AE1986" s="40"/>
      <c r="AF1986" s="41">
        <f t="shared" si="3843"/>
        <v>0</v>
      </c>
      <c r="AG1986" s="42"/>
    </row>
    <row r="1987" spans="1:33" ht="13.8">
      <c r="A1987" s="30" t="s">
        <v>6938</v>
      </c>
      <c r="B1987" s="30" t="s">
        <v>6939</v>
      </c>
      <c r="C1987" s="43"/>
      <c r="D1987" s="44"/>
      <c r="E1987" s="44"/>
      <c r="F1987" s="35">
        <f t="shared" ref="F1987:F2050" si="4099">IFERROR(SUMIF(Purchase_ItemCode, A1987, Purchase_Qty), 0)</f>
        <v>0</v>
      </c>
      <c r="G1987" s="35">
        <f t="shared" ref="G1987:G2050" si="4100">IFERROR(COUNTIF(Sales_PartCode, A1987), 0)</f>
        <v>0</v>
      </c>
      <c r="H1987" s="35">
        <f t="shared" si="3810"/>
        <v>0</v>
      </c>
      <c r="I1987" s="21">
        <f t="shared" si="4096"/>
        <v>18</v>
      </c>
      <c r="J1987" s="37">
        <f t="shared" si="3933"/>
        <v>6.3</v>
      </c>
      <c r="K1987" s="37">
        <f t="shared" si="3935"/>
        <v>7</v>
      </c>
      <c r="L1987" s="38">
        <f t="shared" ref="L1987:M1987" si="4101">MIN(N1987,P1987,R1987,T1987,V1987,X1987,Z1987,AB1987,AD1987)</f>
        <v>6.3</v>
      </c>
      <c r="M1987" s="38">
        <f t="shared" si="4101"/>
        <v>7</v>
      </c>
      <c r="N1987" s="38">
        <f t="shared" si="4030"/>
        <v>6.3</v>
      </c>
      <c r="O1987" s="38">
        <f t="shared" si="4031"/>
        <v>7</v>
      </c>
      <c r="P1987" s="39"/>
      <c r="Q1987" s="39"/>
      <c r="R1987" s="39"/>
      <c r="S1987" s="39"/>
      <c r="T1987" s="39"/>
      <c r="U1987" s="39"/>
      <c r="V1987" s="39"/>
      <c r="W1987" s="39"/>
      <c r="X1987" s="39"/>
      <c r="Y1987" s="39"/>
      <c r="Z1987" s="39"/>
      <c r="AA1987" s="39"/>
      <c r="AB1987" s="39"/>
      <c r="AC1987" s="39"/>
      <c r="AD1987" s="40"/>
      <c r="AE1987" s="40"/>
      <c r="AF1987" s="41">
        <f t="shared" si="3843"/>
        <v>0</v>
      </c>
      <c r="AG1987" s="42"/>
    </row>
    <row r="1988" spans="1:33" ht="13.8">
      <c r="A1988" s="30" t="s">
        <v>6940</v>
      </c>
      <c r="B1988" s="30" t="s">
        <v>6941</v>
      </c>
      <c r="C1988" s="43"/>
      <c r="D1988" s="44"/>
      <c r="E1988" s="44"/>
      <c r="F1988" s="35">
        <f t="shared" si="4099"/>
        <v>0</v>
      </c>
      <c r="G1988" s="35">
        <f t="shared" si="4100"/>
        <v>0</v>
      </c>
      <c r="H1988" s="35">
        <f t="shared" si="3810"/>
        <v>0</v>
      </c>
      <c r="I1988" s="21">
        <f t="shared" si="4096"/>
        <v>18</v>
      </c>
      <c r="J1988" s="37">
        <f t="shared" si="3933"/>
        <v>390.48</v>
      </c>
      <c r="K1988" s="37">
        <f t="shared" si="3935"/>
        <v>461</v>
      </c>
      <c r="L1988" s="38">
        <f t="shared" ref="L1988:M1988" si="4102">MIN(N1988,P1988,R1988,T1988,V1988,X1988,Z1988,AB1988,AD1988)</f>
        <v>390.48</v>
      </c>
      <c r="M1988" s="38">
        <f t="shared" si="4102"/>
        <v>461</v>
      </c>
      <c r="N1988" s="38">
        <f t="shared" si="4030"/>
        <v>390.48</v>
      </c>
      <c r="O1988" s="38">
        <f t="shared" si="4031"/>
        <v>461</v>
      </c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39"/>
      <c r="AA1988" s="39"/>
      <c r="AB1988" s="39"/>
      <c r="AC1988" s="39"/>
      <c r="AD1988" s="40"/>
      <c r="AE1988" s="40"/>
      <c r="AF1988" s="41">
        <f t="shared" si="3843"/>
        <v>0</v>
      </c>
      <c r="AG1988" s="42"/>
    </row>
    <row r="1989" spans="1:33" ht="13.8">
      <c r="A1989" s="30" t="s">
        <v>6942</v>
      </c>
      <c r="B1989" s="30" t="s">
        <v>6943</v>
      </c>
      <c r="C1989" s="43"/>
      <c r="D1989" s="44"/>
      <c r="E1989" s="44"/>
      <c r="F1989" s="35">
        <f t="shared" si="4099"/>
        <v>0</v>
      </c>
      <c r="G1989" s="35">
        <f t="shared" si="4100"/>
        <v>0</v>
      </c>
      <c r="H1989" s="35">
        <f t="shared" si="3810"/>
        <v>0</v>
      </c>
      <c r="I1989" s="21">
        <f t="shared" si="4096"/>
        <v>18</v>
      </c>
      <c r="J1989" s="37">
        <f t="shared" si="3933"/>
        <v>390.48</v>
      </c>
      <c r="K1989" s="37">
        <f t="shared" si="3935"/>
        <v>461</v>
      </c>
      <c r="L1989" s="38">
        <f t="shared" ref="L1989:M1989" si="4103">MIN(N1989,P1989,R1989,T1989,V1989,X1989,Z1989,AB1989,AD1989)</f>
        <v>390.48</v>
      </c>
      <c r="M1989" s="38">
        <f t="shared" si="4103"/>
        <v>461</v>
      </c>
      <c r="N1989" s="38">
        <f t="shared" si="4030"/>
        <v>390.48</v>
      </c>
      <c r="O1989" s="38">
        <f t="shared" si="4031"/>
        <v>461</v>
      </c>
      <c r="P1989" s="39"/>
      <c r="Q1989" s="39"/>
      <c r="R1989" s="39"/>
      <c r="S1989" s="39"/>
      <c r="T1989" s="39"/>
      <c r="U1989" s="39"/>
      <c r="V1989" s="39"/>
      <c r="W1989" s="39"/>
      <c r="X1989" s="39"/>
      <c r="Y1989" s="39"/>
      <c r="Z1989" s="39"/>
      <c r="AA1989" s="39"/>
      <c r="AB1989" s="39"/>
      <c r="AC1989" s="39"/>
      <c r="AD1989" s="40"/>
      <c r="AE1989" s="40"/>
      <c r="AF1989" s="41">
        <f t="shared" si="3843"/>
        <v>0</v>
      </c>
      <c r="AG1989" s="42"/>
    </row>
    <row r="1990" spans="1:33" ht="13.8">
      <c r="A1990" s="30" t="s">
        <v>6944</v>
      </c>
      <c r="B1990" s="30" t="s">
        <v>6945</v>
      </c>
      <c r="C1990" s="43"/>
      <c r="D1990" s="44"/>
      <c r="E1990" s="44"/>
      <c r="F1990" s="35">
        <f t="shared" si="4099"/>
        <v>0</v>
      </c>
      <c r="G1990" s="35">
        <f t="shared" si="4100"/>
        <v>0</v>
      </c>
      <c r="H1990" s="35">
        <f t="shared" si="3810"/>
        <v>0</v>
      </c>
      <c r="I1990" s="21">
        <f t="shared" si="4096"/>
        <v>18</v>
      </c>
      <c r="J1990" s="37">
        <f t="shared" si="3933"/>
        <v>390.48</v>
      </c>
      <c r="K1990" s="37">
        <f t="shared" si="3935"/>
        <v>461</v>
      </c>
      <c r="L1990" s="38">
        <f t="shared" ref="L1990:M1990" si="4104">MIN(N1990,P1990,R1990,T1990,V1990,X1990,Z1990,AB1990,AD1990)</f>
        <v>390.48</v>
      </c>
      <c r="M1990" s="38">
        <f t="shared" si="4104"/>
        <v>461</v>
      </c>
      <c r="N1990" s="38">
        <f t="shared" si="4030"/>
        <v>390.48</v>
      </c>
      <c r="O1990" s="38">
        <f t="shared" si="4031"/>
        <v>461</v>
      </c>
      <c r="P1990" s="39"/>
      <c r="Q1990" s="39"/>
      <c r="R1990" s="39"/>
      <c r="S1990" s="39"/>
      <c r="T1990" s="39"/>
      <c r="U1990" s="39"/>
      <c r="V1990" s="39"/>
      <c r="W1990" s="39"/>
      <c r="X1990" s="39"/>
      <c r="Y1990" s="39"/>
      <c r="Z1990" s="39"/>
      <c r="AA1990" s="39"/>
      <c r="AB1990" s="39"/>
      <c r="AC1990" s="39"/>
      <c r="AD1990" s="40"/>
      <c r="AE1990" s="40"/>
      <c r="AF1990" s="41">
        <f t="shared" si="3843"/>
        <v>0</v>
      </c>
      <c r="AG1990" s="42"/>
    </row>
    <row r="1991" spans="1:33" ht="13.8">
      <c r="A1991" s="30" t="s">
        <v>2980</v>
      </c>
      <c r="B1991" s="30" t="s">
        <v>2981</v>
      </c>
      <c r="C1991" s="43"/>
      <c r="D1991" s="44"/>
      <c r="E1991" s="44"/>
      <c r="F1991" s="35">
        <f t="shared" si="4099"/>
        <v>0</v>
      </c>
      <c r="G1991" s="35">
        <f t="shared" si="4100"/>
        <v>0</v>
      </c>
      <c r="H1991" s="35">
        <f t="shared" si="3810"/>
        <v>0</v>
      </c>
      <c r="I1991" s="17">
        <v>18</v>
      </c>
      <c r="J1991" s="37">
        <f t="shared" si="3933"/>
        <v>128.16</v>
      </c>
      <c r="K1991" s="37">
        <f t="shared" si="3935"/>
        <v>164</v>
      </c>
      <c r="L1991" s="38">
        <f t="shared" ref="L1991:M1991" si="4105">MIN(N1991,P1991,R1991,T1991,V1991,X1991,Z1991,AB1991,AD1991)</f>
        <v>124</v>
      </c>
      <c r="M1991" s="38">
        <f t="shared" si="4105"/>
        <v>147</v>
      </c>
      <c r="N1991" s="38">
        <f t="shared" si="4030"/>
        <v>128.16</v>
      </c>
      <c r="O1991" s="38">
        <f t="shared" si="4031"/>
        <v>164</v>
      </c>
      <c r="P1991" s="39"/>
      <c r="Q1991" s="39"/>
      <c r="R1991" s="39"/>
      <c r="S1991" s="39"/>
      <c r="T1991" s="39"/>
      <c r="U1991" s="39"/>
      <c r="V1991" s="39">
        <f>VLOOKUP(A1991,Reo_LI,9,FALSE)</f>
        <v>124</v>
      </c>
      <c r="W1991" s="39">
        <f>VLOOKUP(A1991,Reo_LI,11,FALSE)</f>
        <v>147</v>
      </c>
      <c r="X1991" s="39">
        <f>VLOOKUP(A1991,Zeal,9,FALSE)</f>
        <v>124</v>
      </c>
      <c r="Y1991" s="39">
        <f>VLOOKUP(A1991,Zeal,11,FALSE)</f>
        <v>147</v>
      </c>
      <c r="Z1991" s="39"/>
      <c r="AA1991" s="39"/>
      <c r="AB1991" s="39"/>
      <c r="AC1991" s="39"/>
      <c r="AD1991" s="40"/>
      <c r="AE1991" s="40"/>
      <c r="AF1991" s="41">
        <f t="shared" si="3843"/>
        <v>0</v>
      </c>
      <c r="AG1991" s="42"/>
    </row>
    <row r="1992" spans="1:33" ht="13.8">
      <c r="A1992" s="30" t="s">
        <v>355</v>
      </c>
      <c r="B1992" s="30" t="s">
        <v>1009</v>
      </c>
      <c r="C1992" s="43"/>
      <c r="D1992" s="44">
        <v>1</v>
      </c>
      <c r="E1992" s="44">
        <v>1</v>
      </c>
      <c r="F1992" s="35">
        <f t="shared" si="4099"/>
        <v>2</v>
      </c>
      <c r="G1992" s="35">
        <f t="shared" si="4100"/>
        <v>3</v>
      </c>
      <c r="H1992" s="35">
        <f t="shared" si="3810"/>
        <v>0</v>
      </c>
      <c r="I1992" s="17">
        <v>18</v>
      </c>
      <c r="J1992" s="37">
        <f t="shared" si="3933"/>
        <v>185.83</v>
      </c>
      <c r="K1992" s="37">
        <f t="shared" si="3935"/>
        <v>238</v>
      </c>
      <c r="L1992" s="38">
        <f t="shared" ref="L1992:M1992" si="4106">MIN(N1992,P1992,R1992,T1992,V1992,X1992,Z1992,AB1992,AD1992)</f>
        <v>158</v>
      </c>
      <c r="M1992" s="38">
        <f t="shared" si="4106"/>
        <v>187</v>
      </c>
      <c r="N1992" s="38">
        <f t="shared" ref="N1992:N2055" si="4107">VLOOKUP(A1992,Inv_bef,5,FALSE)</f>
        <v>185.83</v>
      </c>
      <c r="O1992" s="38">
        <f t="shared" ref="O1992:O2055" si="4108">VLOOKUP(A1992,Inv_bef,6,FALSE)</f>
        <v>238</v>
      </c>
      <c r="P1992" s="39"/>
      <c r="Q1992" s="39"/>
      <c r="R1992" s="39"/>
      <c r="S1992" s="39"/>
      <c r="T1992" s="39">
        <f>VLOOKUP(A1992,Magnus,9,FALSE)</f>
        <v>158</v>
      </c>
      <c r="U1992" s="39">
        <f>VLOOKUP(A1992,Magnus,11,FALSE)</f>
        <v>187</v>
      </c>
      <c r="V1992" s="39"/>
      <c r="W1992" s="39"/>
      <c r="X1992" s="39"/>
      <c r="Y1992" s="39"/>
      <c r="Z1992" s="39"/>
      <c r="AA1992" s="39"/>
      <c r="AB1992" s="39"/>
      <c r="AC1992" s="39"/>
      <c r="AD1992" s="40"/>
      <c r="AE1992" s="40"/>
      <c r="AF1992" s="41">
        <f t="shared" si="3843"/>
        <v>1</v>
      </c>
      <c r="AG1992" s="42">
        <v>0</v>
      </c>
    </row>
    <row r="1993" spans="1:33" ht="13.8">
      <c r="A1993" s="30" t="s">
        <v>6946</v>
      </c>
      <c r="B1993" s="30" t="s">
        <v>6947</v>
      </c>
      <c r="C1993" s="43"/>
      <c r="D1993" s="44"/>
      <c r="E1993" s="44"/>
      <c r="F1993" s="35">
        <f t="shared" si="4099"/>
        <v>0</v>
      </c>
      <c r="G1993" s="35">
        <f t="shared" si="4100"/>
        <v>0</v>
      </c>
      <c r="H1993" s="35">
        <f t="shared" si="3810"/>
        <v>0</v>
      </c>
      <c r="I1993" s="21">
        <f>VLOOKUP(A1993,Old_Inventory,9,FALSE)</f>
        <v>28</v>
      </c>
      <c r="J1993" s="37">
        <f t="shared" si="3933"/>
        <v>121.75</v>
      </c>
      <c r="K1993" s="37">
        <f t="shared" si="3935"/>
        <v>156</v>
      </c>
      <c r="L1993" s="38">
        <f t="shared" ref="L1993:M1993" si="4109">MIN(N1993,P1993,R1993,T1993,V1993,X1993,Z1993,AB1993,AD1993)</f>
        <v>121.75</v>
      </c>
      <c r="M1993" s="38">
        <f t="shared" si="4109"/>
        <v>156</v>
      </c>
      <c r="N1993" s="38">
        <f t="shared" si="4107"/>
        <v>121.75</v>
      </c>
      <c r="O1993" s="38">
        <f t="shared" si="4108"/>
        <v>156</v>
      </c>
      <c r="P1993" s="39"/>
      <c r="Q1993" s="39"/>
      <c r="R1993" s="39"/>
      <c r="S1993" s="39"/>
      <c r="T1993" s="39"/>
      <c r="U1993" s="39"/>
      <c r="V1993" s="39"/>
      <c r="W1993" s="39"/>
      <c r="X1993" s="39"/>
      <c r="Y1993" s="39"/>
      <c r="Z1993" s="39"/>
      <c r="AA1993" s="39"/>
      <c r="AB1993" s="39"/>
      <c r="AC1993" s="39"/>
      <c r="AD1993" s="40"/>
      <c r="AE1993" s="40"/>
      <c r="AF1993" s="41">
        <f t="shared" si="3843"/>
        <v>0</v>
      </c>
      <c r="AG1993" s="42"/>
    </row>
    <row r="1994" spans="1:33" ht="13.8">
      <c r="A1994" s="30" t="s">
        <v>3874</v>
      </c>
      <c r="B1994" s="30" t="s">
        <v>3875</v>
      </c>
      <c r="C1994" s="43"/>
      <c r="D1994" s="44"/>
      <c r="E1994" s="44"/>
      <c r="F1994" s="35">
        <f t="shared" si="4099"/>
        <v>0</v>
      </c>
      <c r="G1994" s="35">
        <f t="shared" si="4100"/>
        <v>0</v>
      </c>
      <c r="H1994" s="35">
        <f t="shared" si="3810"/>
        <v>0</v>
      </c>
      <c r="I1994" s="17">
        <v>18</v>
      </c>
      <c r="J1994" s="37">
        <f t="shared" si="3933"/>
        <v>173.02</v>
      </c>
      <c r="K1994" s="37">
        <f t="shared" si="3935"/>
        <v>221</v>
      </c>
      <c r="L1994" s="38">
        <f t="shared" ref="L1994:M1994" si="4110">MIN(N1994,P1994,R1994,T1994,V1994,X1994,Z1994,AB1994,AD1994)</f>
        <v>169</v>
      </c>
      <c r="M1994" s="38">
        <f t="shared" si="4110"/>
        <v>200</v>
      </c>
      <c r="N1994" s="38">
        <f t="shared" si="4107"/>
        <v>173.02</v>
      </c>
      <c r="O1994" s="38">
        <f t="shared" si="4108"/>
        <v>221</v>
      </c>
      <c r="P1994" s="39"/>
      <c r="Q1994" s="39"/>
      <c r="R1994" s="39"/>
      <c r="S1994" s="39"/>
      <c r="T1994" s="39"/>
      <c r="U1994" s="39"/>
      <c r="V1994" s="39"/>
      <c r="W1994" s="39"/>
      <c r="X1994" s="39">
        <f>VLOOKUP(A1994,Zeal,9,FALSE)</f>
        <v>169</v>
      </c>
      <c r="Y1994" s="39">
        <f>VLOOKUP(A1994,Zeal,11,FALSE)</f>
        <v>200</v>
      </c>
      <c r="Z1994" s="39"/>
      <c r="AA1994" s="39"/>
      <c r="AB1994" s="39"/>
      <c r="AC1994" s="39"/>
      <c r="AD1994" s="40"/>
      <c r="AE1994" s="40"/>
      <c r="AF1994" s="41">
        <f t="shared" si="3843"/>
        <v>0</v>
      </c>
      <c r="AG1994" s="42"/>
    </row>
    <row r="1995" spans="1:33" ht="13.8">
      <c r="A1995" s="30" t="s">
        <v>327</v>
      </c>
      <c r="B1995" s="30" t="s">
        <v>1012</v>
      </c>
      <c r="C1995" s="43"/>
      <c r="D1995" s="44">
        <v>1</v>
      </c>
      <c r="E1995" s="44"/>
      <c r="F1995" s="35">
        <f t="shared" si="4099"/>
        <v>4</v>
      </c>
      <c r="G1995" s="35">
        <f t="shared" si="4100"/>
        <v>2</v>
      </c>
      <c r="H1995" s="35">
        <f t="shared" si="3810"/>
        <v>2</v>
      </c>
      <c r="I1995" s="17">
        <v>18</v>
      </c>
      <c r="J1995" s="37">
        <f t="shared" si="3933"/>
        <v>160.19999999999999</v>
      </c>
      <c r="K1995" s="37">
        <f t="shared" si="3935"/>
        <v>205</v>
      </c>
      <c r="L1995" s="38">
        <f t="shared" ref="L1995:M1995" si="4111">MIN(N1995,P1995,R1995,T1995,V1995,X1995,Z1995,AB1995,AD1995)</f>
        <v>133</v>
      </c>
      <c r="M1995" s="38">
        <f t="shared" si="4111"/>
        <v>157</v>
      </c>
      <c r="N1995" s="38">
        <f t="shared" si="4107"/>
        <v>160.19999999999999</v>
      </c>
      <c r="O1995" s="38">
        <f t="shared" si="4108"/>
        <v>205</v>
      </c>
      <c r="P1995" s="39">
        <f>VLOOKUP(A1995,MagnusNeo,9,FALSE)</f>
        <v>133</v>
      </c>
      <c r="Q1995" s="39">
        <f>VLOOKUP(A1995,MagnusNeo,11,FALSE)</f>
        <v>157</v>
      </c>
      <c r="R1995" s="39">
        <f>VLOOKUP(A1995,Primus,9,FALSE)</f>
        <v>133</v>
      </c>
      <c r="S1995" s="39">
        <f>VLOOKUP(A1995,Primus,11,FALSE)</f>
        <v>157</v>
      </c>
      <c r="T1995" s="39">
        <f>VLOOKUP(A1995,Magnus,9,FALSE)</f>
        <v>133</v>
      </c>
      <c r="U1995" s="39">
        <f>VLOOKUP(A1995,Magnus,11,FALSE)</f>
        <v>157</v>
      </c>
      <c r="V1995" s="39"/>
      <c r="W1995" s="39"/>
      <c r="X1995" s="39"/>
      <c r="Y1995" s="39"/>
      <c r="Z1995" s="39"/>
      <c r="AA1995" s="39"/>
      <c r="AB1995" s="39"/>
      <c r="AC1995" s="39"/>
      <c r="AD1995" s="40"/>
      <c r="AE1995" s="40"/>
      <c r="AF1995" s="41">
        <f t="shared" si="3843"/>
        <v>-1</v>
      </c>
      <c r="AG1995" s="42">
        <v>2</v>
      </c>
    </row>
    <row r="1996" spans="1:33" ht="13.8">
      <c r="A1996" s="33" t="s">
        <v>3878</v>
      </c>
      <c r="B1996" s="33" t="s">
        <v>3879</v>
      </c>
      <c r="C1996" s="34"/>
      <c r="D1996" s="35"/>
      <c r="E1996" s="35"/>
      <c r="F1996" s="35">
        <f t="shared" si="4099"/>
        <v>0</v>
      </c>
      <c r="G1996" s="35">
        <f t="shared" si="4100"/>
        <v>0</v>
      </c>
      <c r="H1996" s="35">
        <f t="shared" si="3810"/>
        <v>0</v>
      </c>
      <c r="I1996" s="17">
        <v>18</v>
      </c>
      <c r="J1996" s="37">
        <f t="shared" si="3933"/>
        <v>133</v>
      </c>
      <c r="K1996" s="37">
        <f t="shared" si="3935"/>
        <v>170</v>
      </c>
      <c r="L1996" s="38">
        <f t="shared" ref="L1996:M1996" si="4112">MIN(N1996,P1996,R1996,T1996,V1996,X1996,Z1996,AB1996,AD1996)</f>
        <v>133</v>
      </c>
      <c r="M1996" s="38">
        <f t="shared" si="4112"/>
        <v>157</v>
      </c>
      <c r="N1996" s="38">
        <f t="shared" si="4107"/>
        <v>133</v>
      </c>
      <c r="O1996" s="38">
        <f t="shared" si="4108"/>
        <v>170</v>
      </c>
      <c r="P1996" s="39"/>
      <c r="Q1996" s="39"/>
      <c r="R1996" s="39"/>
      <c r="S1996" s="39"/>
      <c r="T1996" s="39"/>
      <c r="U1996" s="39"/>
      <c r="V1996" s="39"/>
      <c r="W1996" s="39"/>
      <c r="X1996" s="39">
        <f>VLOOKUP(A1996,Zeal,9,FALSE)</f>
        <v>133</v>
      </c>
      <c r="Y1996" s="39">
        <f>VLOOKUP(A1996,Zeal,11,FALSE)</f>
        <v>157</v>
      </c>
      <c r="Z1996" s="39"/>
      <c r="AA1996" s="39"/>
      <c r="AB1996" s="39"/>
      <c r="AC1996" s="39"/>
      <c r="AD1996" s="40"/>
      <c r="AE1996" s="40"/>
      <c r="AF1996" s="41">
        <f t="shared" si="3843"/>
        <v>0</v>
      </c>
      <c r="AG1996" s="42"/>
    </row>
    <row r="1997" spans="1:33" ht="13.8">
      <c r="A1997" s="30" t="s">
        <v>6948</v>
      </c>
      <c r="B1997" s="30" t="s">
        <v>6949</v>
      </c>
      <c r="C1997" s="43"/>
      <c r="D1997" s="44"/>
      <c r="E1997" s="44"/>
      <c r="F1997" s="35">
        <f t="shared" si="4099"/>
        <v>0</v>
      </c>
      <c r="G1997" s="35">
        <f t="shared" si="4100"/>
        <v>0</v>
      </c>
      <c r="H1997" s="35">
        <f t="shared" si="3810"/>
        <v>0</v>
      </c>
      <c r="I1997" s="21">
        <f>VLOOKUP(A1997,Old_Inventory,9,FALSE)</f>
        <v>18</v>
      </c>
      <c r="J1997" s="37">
        <f t="shared" si="3933"/>
        <v>1341.47</v>
      </c>
      <c r="K1997" s="37">
        <f t="shared" si="3935"/>
        <v>1583</v>
      </c>
      <c r="L1997" s="38">
        <f t="shared" ref="L1997:M1997" si="4113">MIN(N1997,P1997,R1997,T1997,V1997,X1997,Z1997,AB1997,AD1997)</f>
        <v>1341.47</v>
      </c>
      <c r="M1997" s="38">
        <f t="shared" si="4113"/>
        <v>1583</v>
      </c>
      <c r="N1997" s="38">
        <f t="shared" si="4107"/>
        <v>1341.47</v>
      </c>
      <c r="O1997" s="38">
        <f t="shared" si="4108"/>
        <v>1583</v>
      </c>
      <c r="P1997" s="39"/>
      <c r="Q1997" s="39"/>
      <c r="R1997" s="39"/>
      <c r="S1997" s="39"/>
      <c r="T1997" s="39"/>
      <c r="U1997" s="39"/>
      <c r="V1997" s="39"/>
      <c r="W1997" s="39"/>
      <c r="X1997" s="39"/>
      <c r="Y1997" s="39"/>
      <c r="Z1997" s="39"/>
      <c r="AA1997" s="39"/>
      <c r="AB1997" s="39"/>
      <c r="AC1997" s="39"/>
      <c r="AD1997" s="40"/>
      <c r="AE1997" s="40"/>
      <c r="AF1997" s="41">
        <f t="shared" si="3843"/>
        <v>0</v>
      </c>
      <c r="AG1997" s="42"/>
    </row>
    <row r="1998" spans="1:33" ht="13.8">
      <c r="A1998" s="30" t="s">
        <v>6950</v>
      </c>
      <c r="B1998" s="30" t="s">
        <v>6951</v>
      </c>
      <c r="C1998" s="43"/>
      <c r="D1998" s="44"/>
      <c r="E1998" s="44"/>
      <c r="F1998" s="35">
        <f t="shared" si="4099"/>
        <v>0</v>
      </c>
      <c r="G1998" s="35">
        <f t="shared" si="4100"/>
        <v>0</v>
      </c>
      <c r="H1998" s="35">
        <f t="shared" si="3810"/>
        <v>0</v>
      </c>
      <c r="I1998" s="21">
        <f>VLOOKUP(A1998,Old_Inventory,9,FALSE)</f>
        <v>18</v>
      </c>
      <c r="J1998" s="37">
        <f t="shared" si="3933"/>
        <v>1341.47</v>
      </c>
      <c r="K1998" s="37">
        <f t="shared" si="3935"/>
        <v>1583</v>
      </c>
      <c r="L1998" s="38">
        <f t="shared" ref="L1998:M1998" si="4114">MIN(N1998,P1998,R1998,T1998,V1998,X1998,Z1998,AB1998,AD1998)</f>
        <v>1341.47</v>
      </c>
      <c r="M1998" s="38">
        <f t="shared" si="4114"/>
        <v>1583</v>
      </c>
      <c r="N1998" s="38">
        <f t="shared" si="4107"/>
        <v>1341.47</v>
      </c>
      <c r="O1998" s="38">
        <f t="shared" si="4108"/>
        <v>1583</v>
      </c>
      <c r="P1998" s="39"/>
      <c r="Q1998" s="39"/>
      <c r="R1998" s="39"/>
      <c r="S1998" s="39"/>
      <c r="T1998" s="39"/>
      <c r="U1998" s="39"/>
      <c r="V1998" s="39"/>
      <c r="W1998" s="39"/>
      <c r="X1998" s="39"/>
      <c r="Y1998" s="39"/>
      <c r="Z1998" s="39"/>
      <c r="AA1998" s="39"/>
      <c r="AB1998" s="39"/>
      <c r="AC1998" s="39"/>
      <c r="AD1998" s="40"/>
      <c r="AE1998" s="40"/>
      <c r="AF1998" s="41">
        <f t="shared" si="3843"/>
        <v>0</v>
      </c>
      <c r="AG1998" s="42"/>
    </row>
    <row r="1999" spans="1:33" ht="13.8">
      <c r="A1999" s="30" t="s">
        <v>6952</v>
      </c>
      <c r="B1999" s="30" t="s">
        <v>6953</v>
      </c>
      <c r="C1999" s="43"/>
      <c r="D1999" s="44"/>
      <c r="E1999" s="44"/>
      <c r="F1999" s="35">
        <f t="shared" si="4099"/>
        <v>0</v>
      </c>
      <c r="G1999" s="35">
        <f t="shared" si="4100"/>
        <v>0</v>
      </c>
      <c r="H1999" s="35">
        <f t="shared" si="3810"/>
        <v>0</v>
      </c>
      <c r="I1999" s="21">
        <f>VLOOKUP(A1999,Old_Inventory,9,FALSE)</f>
        <v>18</v>
      </c>
      <c r="J1999" s="37">
        <f t="shared" si="3933"/>
        <v>510.14</v>
      </c>
      <c r="K1999" s="37">
        <f t="shared" si="3935"/>
        <v>602</v>
      </c>
      <c r="L1999" s="38">
        <f t="shared" ref="L1999:M1999" si="4115">MIN(N1999,P1999,R1999,T1999,V1999,X1999,Z1999,AB1999,AD1999)</f>
        <v>510.14</v>
      </c>
      <c r="M1999" s="38">
        <f t="shared" si="4115"/>
        <v>602</v>
      </c>
      <c r="N1999" s="38">
        <f t="shared" si="4107"/>
        <v>510.14</v>
      </c>
      <c r="O1999" s="38">
        <f t="shared" si="4108"/>
        <v>602</v>
      </c>
      <c r="P1999" s="39"/>
      <c r="Q1999" s="39"/>
      <c r="R1999" s="39"/>
      <c r="S1999" s="39"/>
      <c r="T1999" s="39"/>
      <c r="U1999" s="39"/>
      <c r="V1999" s="39"/>
      <c r="W1999" s="39"/>
      <c r="X1999" s="39"/>
      <c r="Y1999" s="39"/>
      <c r="Z1999" s="39"/>
      <c r="AA1999" s="39"/>
      <c r="AB1999" s="39"/>
      <c r="AC1999" s="39"/>
      <c r="AD1999" s="40"/>
      <c r="AE1999" s="40"/>
      <c r="AF1999" s="41">
        <f t="shared" si="3843"/>
        <v>0</v>
      </c>
      <c r="AG1999" s="42"/>
    </row>
    <row r="2000" spans="1:33" ht="13.8">
      <c r="A2000" s="30" t="s">
        <v>6954</v>
      </c>
      <c r="B2000" s="30" t="s">
        <v>6955</v>
      </c>
      <c r="C2000" s="43"/>
      <c r="D2000" s="44"/>
      <c r="E2000" s="44"/>
      <c r="F2000" s="35">
        <f t="shared" si="4099"/>
        <v>0</v>
      </c>
      <c r="G2000" s="35">
        <f t="shared" si="4100"/>
        <v>0</v>
      </c>
      <c r="H2000" s="35">
        <f t="shared" si="3810"/>
        <v>0</v>
      </c>
      <c r="I2000" s="21">
        <f>VLOOKUP(A2000,Old_Inventory,9,FALSE)</f>
        <v>28</v>
      </c>
      <c r="J2000" s="37">
        <f t="shared" si="3933"/>
        <v>1172.6600000000001</v>
      </c>
      <c r="K2000" s="37">
        <f t="shared" si="3935"/>
        <v>1501</v>
      </c>
      <c r="L2000" s="38">
        <f t="shared" ref="L2000:M2000" si="4116">MIN(N2000,P2000,R2000,T2000,V2000,X2000,Z2000,AB2000,AD2000)</f>
        <v>1172.6600000000001</v>
      </c>
      <c r="M2000" s="38">
        <f t="shared" si="4116"/>
        <v>1501</v>
      </c>
      <c r="N2000" s="38">
        <f t="shared" si="4107"/>
        <v>1172.6600000000001</v>
      </c>
      <c r="O2000" s="38">
        <f t="shared" si="4108"/>
        <v>1501</v>
      </c>
      <c r="P2000" s="39"/>
      <c r="Q2000" s="39"/>
      <c r="R2000" s="39"/>
      <c r="S2000" s="39"/>
      <c r="T2000" s="39"/>
      <c r="U2000" s="39"/>
      <c r="V2000" s="39"/>
      <c r="W2000" s="39"/>
      <c r="X2000" s="39"/>
      <c r="Y2000" s="39"/>
      <c r="Z2000" s="39"/>
      <c r="AA2000" s="39"/>
      <c r="AB2000" s="39"/>
      <c r="AC2000" s="39"/>
      <c r="AD2000" s="40"/>
      <c r="AE2000" s="40"/>
      <c r="AF2000" s="41">
        <f t="shared" si="3843"/>
        <v>0</v>
      </c>
      <c r="AG2000" s="42"/>
    </row>
    <row r="2001" spans="1:33" ht="13.8">
      <c r="A2001" s="30" t="s">
        <v>6956</v>
      </c>
      <c r="B2001" s="30" t="s">
        <v>6957</v>
      </c>
      <c r="C2001" s="43"/>
      <c r="D2001" s="44"/>
      <c r="E2001" s="44"/>
      <c r="F2001" s="35">
        <f t="shared" si="4099"/>
        <v>0</v>
      </c>
      <c r="G2001" s="35">
        <f t="shared" si="4100"/>
        <v>0</v>
      </c>
      <c r="H2001" s="35">
        <f t="shared" si="3810"/>
        <v>0</v>
      </c>
      <c r="I2001" s="21">
        <f>VLOOKUP(A2001,Old_Inventory,9,FALSE)</f>
        <v>28</v>
      </c>
      <c r="J2001" s="37">
        <f t="shared" si="3933"/>
        <v>1364.9</v>
      </c>
      <c r="K2001" s="37">
        <f t="shared" si="3935"/>
        <v>1747</v>
      </c>
      <c r="L2001" s="38">
        <f t="shared" ref="L2001:M2001" si="4117">MIN(N2001,P2001,R2001,T2001,V2001,X2001,Z2001,AB2001,AD2001)</f>
        <v>1364.9</v>
      </c>
      <c r="M2001" s="38">
        <f t="shared" si="4117"/>
        <v>1747</v>
      </c>
      <c r="N2001" s="38">
        <f t="shared" si="4107"/>
        <v>1364.9</v>
      </c>
      <c r="O2001" s="38">
        <f t="shared" si="4108"/>
        <v>1747</v>
      </c>
      <c r="P2001" s="39"/>
      <c r="Q2001" s="39"/>
      <c r="R2001" s="39"/>
      <c r="S2001" s="39"/>
      <c r="T2001" s="39"/>
      <c r="U2001" s="39"/>
      <c r="V2001" s="39"/>
      <c r="W2001" s="39"/>
      <c r="X2001" s="39"/>
      <c r="Y2001" s="39"/>
      <c r="Z2001" s="39"/>
      <c r="AA2001" s="39"/>
      <c r="AB2001" s="39"/>
      <c r="AC2001" s="39"/>
      <c r="AD2001" s="40"/>
      <c r="AE2001" s="40"/>
      <c r="AF2001" s="41">
        <f t="shared" si="3843"/>
        <v>0</v>
      </c>
      <c r="AG2001" s="42"/>
    </row>
    <row r="2002" spans="1:33" ht="27.6">
      <c r="A2002" s="30" t="s">
        <v>2982</v>
      </c>
      <c r="B2002" s="30" t="s">
        <v>2983</v>
      </c>
      <c r="C2002" s="43"/>
      <c r="D2002" s="44"/>
      <c r="E2002" s="44"/>
      <c r="F2002" s="35">
        <f t="shared" si="4099"/>
        <v>0</v>
      </c>
      <c r="G2002" s="35">
        <f t="shared" si="4100"/>
        <v>0</v>
      </c>
      <c r="H2002" s="35">
        <f t="shared" si="3810"/>
        <v>0</v>
      </c>
      <c r="I2002" s="17">
        <v>18</v>
      </c>
      <c r="J2002" s="37">
        <f t="shared" si="3933"/>
        <v>1503</v>
      </c>
      <c r="K2002" s="37">
        <f t="shared" si="3935"/>
        <v>1924</v>
      </c>
      <c r="L2002" s="38">
        <f t="shared" ref="L2002:M2002" si="4118">MIN(N2002,P2002,R2002,T2002,V2002,X2002,Z2002,AB2002,AD2002)</f>
        <v>1503</v>
      </c>
      <c r="M2002" s="38">
        <f t="shared" si="4118"/>
        <v>1924</v>
      </c>
      <c r="N2002" s="38">
        <f t="shared" si="4107"/>
        <v>1503</v>
      </c>
      <c r="O2002" s="38">
        <f t="shared" si="4108"/>
        <v>1924</v>
      </c>
      <c r="P2002" s="39"/>
      <c r="Q2002" s="39"/>
      <c r="R2002" s="39"/>
      <c r="S2002" s="39"/>
      <c r="T2002" s="39"/>
      <c r="U2002" s="39"/>
      <c r="V2002" s="39" t="str">
        <f>VLOOKUP(A2002,Reo_LI,9,FALSE)</f>
        <v>₹1504.00</v>
      </c>
      <c r="W2002" s="39" t="str">
        <f>VLOOKUP(A2002,Reo_LI,11,FALSE)</f>
        <v>₹1775.00</v>
      </c>
      <c r="X2002" s="39"/>
      <c r="Y2002" s="39"/>
      <c r="Z2002" s="39"/>
      <c r="AA2002" s="39"/>
      <c r="AB2002" s="39"/>
      <c r="AC2002" s="39"/>
      <c r="AD2002" s="40"/>
      <c r="AE2002" s="40"/>
      <c r="AF2002" s="41">
        <f t="shared" si="3843"/>
        <v>0</v>
      </c>
      <c r="AG2002" s="42"/>
    </row>
    <row r="2003" spans="1:33" ht="27.6">
      <c r="A2003" s="30" t="s">
        <v>6958</v>
      </c>
      <c r="B2003" s="30" t="s">
        <v>6959</v>
      </c>
      <c r="C2003" s="43"/>
      <c r="D2003" s="44"/>
      <c r="E2003" s="44"/>
      <c r="F2003" s="35">
        <f t="shared" si="4099"/>
        <v>0</v>
      </c>
      <c r="G2003" s="35">
        <f t="shared" si="4100"/>
        <v>0</v>
      </c>
      <c r="H2003" s="35">
        <f t="shared" si="3810"/>
        <v>0</v>
      </c>
      <c r="I2003" s="21">
        <f>VLOOKUP(A2003,Old_Inventory,9,FALSE)</f>
        <v>28</v>
      </c>
      <c r="J2003" s="37">
        <f t="shared" si="3933"/>
        <v>1159.8499999999999</v>
      </c>
      <c r="K2003" s="37">
        <f t="shared" si="3935"/>
        <v>1485</v>
      </c>
      <c r="L2003" s="38">
        <f t="shared" ref="L2003:M2003" si="4119">MIN(N2003,P2003,R2003,T2003,V2003,X2003,Z2003,AB2003,AD2003)</f>
        <v>1159.8499999999999</v>
      </c>
      <c r="M2003" s="38">
        <f t="shared" si="4119"/>
        <v>1485</v>
      </c>
      <c r="N2003" s="38">
        <f t="shared" si="4107"/>
        <v>1159.8499999999999</v>
      </c>
      <c r="O2003" s="38">
        <f t="shared" si="4108"/>
        <v>1485</v>
      </c>
      <c r="P2003" s="39"/>
      <c r="Q2003" s="39"/>
      <c r="R2003" s="39"/>
      <c r="S2003" s="39"/>
      <c r="T2003" s="39"/>
      <c r="U2003" s="39"/>
      <c r="V2003" s="39"/>
      <c r="W2003" s="39"/>
      <c r="X2003" s="39"/>
      <c r="Y2003" s="39"/>
      <c r="Z2003" s="39"/>
      <c r="AA2003" s="39"/>
      <c r="AB2003" s="39"/>
      <c r="AC2003" s="39"/>
      <c r="AD2003" s="40"/>
      <c r="AE2003" s="40"/>
      <c r="AF2003" s="41">
        <f t="shared" si="3843"/>
        <v>0</v>
      </c>
      <c r="AG2003" s="42"/>
    </row>
    <row r="2004" spans="1:33" ht="13.8">
      <c r="A2004" s="30" t="s">
        <v>3880</v>
      </c>
      <c r="B2004" s="30" t="s">
        <v>3881</v>
      </c>
      <c r="C2004" s="43"/>
      <c r="D2004" s="44"/>
      <c r="E2004" s="44"/>
      <c r="F2004" s="35">
        <f t="shared" si="4099"/>
        <v>0</v>
      </c>
      <c r="G2004" s="35">
        <f t="shared" si="4100"/>
        <v>0</v>
      </c>
      <c r="H2004" s="35">
        <f t="shared" si="3810"/>
        <v>0</v>
      </c>
      <c r="I2004" s="17">
        <v>18</v>
      </c>
      <c r="J2004" s="37">
        <f t="shared" si="3933"/>
        <v>1498.92</v>
      </c>
      <c r="K2004" s="37">
        <f t="shared" si="3935"/>
        <v>1769</v>
      </c>
      <c r="L2004" s="38">
        <f t="shared" ref="L2004:M2004" si="4120">MIN(N2004,P2004,R2004,T2004,V2004,X2004,Z2004,AB2004,AD2004)</f>
        <v>1498.92</v>
      </c>
      <c r="M2004" s="38">
        <f t="shared" si="4120"/>
        <v>1769</v>
      </c>
      <c r="N2004" s="38">
        <f t="shared" si="4107"/>
        <v>1498.92</v>
      </c>
      <c r="O2004" s="38">
        <f t="shared" si="4108"/>
        <v>1769</v>
      </c>
      <c r="P2004" s="39"/>
      <c r="Q2004" s="39"/>
      <c r="R2004" s="39"/>
      <c r="S2004" s="39"/>
      <c r="T2004" s="39"/>
      <c r="U2004" s="39"/>
      <c r="V2004" s="39"/>
      <c r="W2004" s="39"/>
      <c r="X2004" s="39" t="str">
        <f>VLOOKUP(A2004,Zeal,9,FALSE)</f>
        <v>₹1308.00</v>
      </c>
      <c r="Y2004" s="39" t="str">
        <f>VLOOKUP(A2004,Zeal,11,FALSE)</f>
        <v>₹1544.00</v>
      </c>
      <c r="Z2004" s="39"/>
      <c r="AA2004" s="39"/>
      <c r="AB2004" s="39"/>
      <c r="AC2004" s="39"/>
      <c r="AD2004" s="40"/>
      <c r="AE2004" s="40"/>
      <c r="AF2004" s="41">
        <f t="shared" si="3843"/>
        <v>0</v>
      </c>
      <c r="AG2004" s="42"/>
    </row>
    <row r="2005" spans="1:33" ht="13.8">
      <c r="A2005" s="30" t="s">
        <v>404</v>
      </c>
      <c r="B2005" s="30" t="s">
        <v>1014</v>
      </c>
      <c r="C2005" s="43"/>
      <c r="D2005" s="44">
        <v>1</v>
      </c>
      <c r="E2005" s="44">
        <v>1</v>
      </c>
      <c r="F2005" s="35">
        <f t="shared" si="4099"/>
        <v>2</v>
      </c>
      <c r="G2005" s="35">
        <f t="shared" si="4100"/>
        <v>2</v>
      </c>
      <c r="H2005" s="35">
        <f t="shared" si="3810"/>
        <v>1</v>
      </c>
      <c r="I2005" s="17">
        <v>18</v>
      </c>
      <c r="J2005" s="37">
        <f t="shared" si="3933"/>
        <v>1946.08</v>
      </c>
      <c r="K2005" s="37">
        <f t="shared" si="3935"/>
        <v>2296</v>
      </c>
      <c r="L2005" s="38">
        <f t="shared" ref="L2005:M2005" si="4121">MIN(N2005,P2005,R2005,T2005,V2005,X2005,Z2005,AB2005,AD2005)</f>
        <v>1946.08</v>
      </c>
      <c r="M2005" s="38">
        <f t="shared" si="4121"/>
        <v>2296</v>
      </c>
      <c r="N2005" s="38">
        <f t="shared" si="4107"/>
        <v>1946.08</v>
      </c>
      <c r="O2005" s="38">
        <f t="shared" si="4108"/>
        <v>2296</v>
      </c>
      <c r="P2005" s="39" t="str">
        <f>VLOOKUP(A2005,MagnusNeo,9,FALSE)</f>
        <v>₹1292.00</v>
      </c>
      <c r="Q2005" s="39" t="str">
        <f>VLOOKUP(A2005,MagnusNeo,11,FALSE)</f>
        <v>₹1525.00</v>
      </c>
      <c r="R2005" s="39"/>
      <c r="S2005" s="39"/>
      <c r="T2005" s="39" t="str">
        <f>VLOOKUP(A2005,Magnus,9,FALSE)</f>
        <v>₹1292.00</v>
      </c>
      <c r="U2005" s="39" t="str">
        <f>VLOOKUP(A2005,Magnus,11,FALSE)</f>
        <v>₹1525.00</v>
      </c>
      <c r="V2005" s="39"/>
      <c r="W2005" s="39"/>
      <c r="X2005" s="39"/>
      <c r="Y2005" s="39"/>
      <c r="Z2005" s="39"/>
      <c r="AA2005" s="39"/>
      <c r="AB2005" s="39"/>
      <c r="AC2005" s="39"/>
      <c r="AD2005" s="40"/>
      <c r="AE2005" s="40"/>
      <c r="AF2005" s="41">
        <f t="shared" si="3843"/>
        <v>0</v>
      </c>
      <c r="AG2005" s="42"/>
    </row>
    <row r="2006" spans="1:33" ht="13.8">
      <c r="A2006" s="30" t="s">
        <v>2380</v>
      </c>
      <c r="B2006" s="30" t="s">
        <v>2382</v>
      </c>
      <c r="C2006" s="43"/>
      <c r="D2006" s="44"/>
      <c r="E2006" s="44"/>
      <c r="F2006" s="35">
        <f t="shared" si="4099"/>
        <v>0</v>
      </c>
      <c r="G2006" s="35">
        <f t="shared" si="4100"/>
        <v>0</v>
      </c>
      <c r="H2006" s="35">
        <f t="shared" si="3810"/>
        <v>0</v>
      </c>
      <c r="I2006" s="17">
        <v>18</v>
      </c>
      <c r="J2006" s="37">
        <f t="shared" si="3933"/>
        <v>1423.35</v>
      </c>
      <c r="K2006" s="37">
        <f t="shared" si="3935"/>
        <v>1680</v>
      </c>
      <c r="L2006" s="38">
        <f t="shared" ref="L2006:M2006" si="4122">MIN(N2006,P2006,R2006,T2006,V2006,X2006,Z2006,AB2006,AD2006)</f>
        <v>1423.35</v>
      </c>
      <c r="M2006" s="38">
        <f t="shared" si="4122"/>
        <v>1680</v>
      </c>
      <c r="N2006" s="38">
        <f t="shared" si="4107"/>
        <v>1423.35</v>
      </c>
      <c r="O2006" s="38">
        <f t="shared" si="4108"/>
        <v>1680</v>
      </c>
      <c r="P2006" s="39"/>
      <c r="Q2006" s="39"/>
      <c r="R2006" s="39" t="str">
        <f>VLOOKUP(A2006,Primus,9,FALSE)</f>
        <v>₹1413.00</v>
      </c>
      <c r="S2006" s="39" t="str">
        <f>VLOOKUP(A2006,Primus,11,FALSE)</f>
        <v>₹1668.00</v>
      </c>
      <c r="T2006" s="39"/>
      <c r="U2006" s="39"/>
      <c r="V2006" s="39"/>
      <c r="W2006" s="39"/>
      <c r="X2006" s="39"/>
      <c r="Y2006" s="39"/>
      <c r="Z2006" s="39"/>
      <c r="AA2006" s="39"/>
      <c r="AB2006" s="39"/>
      <c r="AC2006" s="39"/>
      <c r="AD2006" s="40"/>
      <c r="AE2006" s="40"/>
      <c r="AF2006" s="41">
        <f t="shared" si="3843"/>
        <v>0</v>
      </c>
      <c r="AG2006" s="42"/>
    </row>
    <row r="2007" spans="1:33" ht="13.8">
      <c r="A2007" s="30" t="s">
        <v>6960</v>
      </c>
      <c r="B2007" s="30" t="s">
        <v>6961</v>
      </c>
      <c r="C2007" s="43"/>
      <c r="D2007" s="44"/>
      <c r="E2007" s="44"/>
      <c r="F2007" s="35">
        <f t="shared" si="4099"/>
        <v>0</v>
      </c>
      <c r="G2007" s="35">
        <f t="shared" si="4100"/>
        <v>0</v>
      </c>
      <c r="H2007" s="35">
        <f t="shared" si="3810"/>
        <v>0</v>
      </c>
      <c r="I2007" s="21">
        <f>VLOOKUP(A2007,Old_Inventory,9,FALSE)</f>
        <v>28</v>
      </c>
      <c r="J2007" s="37">
        <f t="shared" si="3933"/>
        <v>1441.8</v>
      </c>
      <c r="K2007" s="37">
        <f t="shared" si="3935"/>
        <v>1846</v>
      </c>
      <c r="L2007" s="38">
        <f t="shared" ref="L2007:M2007" si="4123">MIN(N2007,P2007,R2007,T2007,V2007,X2007,Z2007,AB2007,AD2007)</f>
        <v>1441.8</v>
      </c>
      <c r="M2007" s="38">
        <f t="shared" si="4123"/>
        <v>1846</v>
      </c>
      <c r="N2007" s="38">
        <f t="shared" si="4107"/>
        <v>1441.8</v>
      </c>
      <c r="O2007" s="38">
        <f t="shared" si="4108"/>
        <v>1846</v>
      </c>
      <c r="P2007" s="39"/>
      <c r="Q2007" s="39"/>
      <c r="R2007" s="39"/>
      <c r="S2007" s="39"/>
      <c r="T2007" s="39"/>
      <c r="U2007" s="39"/>
      <c r="V2007" s="39"/>
      <c r="W2007" s="39"/>
      <c r="X2007" s="39"/>
      <c r="Y2007" s="39"/>
      <c r="Z2007" s="39"/>
      <c r="AA2007" s="39"/>
      <c r="AB2007" s="39"/>
      <c r="AC2007" s="39"/>
      <c r="AD2007" s="40"/>
      <c r="AE2007" s="40"/>
      <c r="AF2007" s="41">
        <f t="shared" si="3843"/>
        <v>0</v>
      </c>
      <c r="AG2007" s="42"/>
    </row>
    <row r="2008" spans="1:33" ht="13.8">
      <c r="A2008" s="30" t="s">
        <v>6962</v>
      </c>
      <c r="B2008" s="30" t="s">
        <v>6963</v>
      </c>
      <c r="C2008" s="43"/>
      <c r="D2008" s="44"/>
      <c r="E2008" s="44"/>
      <c r="F2008" s="35">
        <f t="shared" si="4099"/>
        <v>0</v>
      </c>
      <c r="G2008" s="35">
        <f t="shared" si="4100"/>
        <v>0</v>
      </c>
      <c r="H2008" s="35">
        <f t="shared" si="3810"/>
        <v>0</v>
      </c>
      <c r="I2008" s="21">
        <f>VLOOKUP(A2008,Old_Inventory,9,FALSE)</f>
        <v>18</v>
      </c>
      <c r="J2008" s="37">
        <f t="shared" si="3933"/>
        <v>2015.36</v>
      </c>
      <c r="K2008" s="37">
        <f t="shared" si="3935"/>
        <v>2378</v>
      </c>
      <c r="L2008" s="38">
        <f t="shared" ref="L2008:M2008" si="4124">MIN(N2008,P2008,R2008,T2008,V2008,X2008,Z2008,AB2008,AD2008)</f>
        <v>2015.36</v>
      </c>
      <c r="M2008" s="38">
        <f t="shared" si="4124"/>
        <v>2378</v>
      </c>
      <c r="N2008" s="38">
        <f t="shared" si="4107"/>
        <v>2015.36</v>
      </c>
      <c r="O2008" s="38">
        <f t="shared" si="4108"/>
        <v>2378</v>
      </c>
      <c r="P2008" s="39"/>
      <c r="Q2008" s="39"/>
      <c r="R2008" s="39"/>
      <c r="S2008" s="39"/>
      <c r="T2008" s="39"/>
      <c r="U2008" s="39"/>
      <c r="V2008" s="39"/>
      <c r="W2008" s="39"/>
      <c r="X2008" s="39"/>
      <c r="Y2008" s="39"/>
      <c r="Z2008" s="39"/>
      <c r="AA2008" s="39"/>
      <c r="AB2008" s="39"/>
      <c r="AC2008" s="39"/>
      <c r="AD2008" s="40"/>
      <c r="AE2008" s="40"/>
      <c r="AF2008" s="41">
        <f t="shared" si="3843"/>
        <v>0</v>
      </c>
      <c r="AG2008" s="42"/>
    </row>
    <row r="2009" spans="1:33" ht="13.8">
      <c r="A2009" s="30" t="s">
        <v>6964</v>
      </c>
      <c r="B2009" s="30" t="s">
        <v>6965</v>
      </c>
      <c r="C2009" s="43"/>
      <c r="D2009" s="44"/>
      <c r="E2009" s="44"/>
      <c r="F2009" s="35">
        <f t="shared" si="4099"/>
        <v>0</v>
      </c>
      <c r="G2009" s="35">
        <f t="shared" si="4100"/>
        <v>0</v>
      </c>
      <c r="H2009" s="35">
        <f t="shared" si="3810"/>
        <v>0</v>
      </c>
      <c r="I2009" s="21">
        <f>VLOOKUP(A2009,Old_Inventory,9,FALSE)</f>
        <v>18</v>
      </c>
      <c r="J2009" s="37">
        <f t="shared" si="3933"/>
        <v>233.03</v>
      </c>
      <c r="K2009" s="37">
        <f t="shared" si="3935"/>
        <v>275</v>
      </c>
      <c r="L2009" s="38">
        <f t="shared" ref="L2009:M2009" si="4125">MIN(N2009,P2009,R2009,T2009,V2009,X2009,Z2009,AB2009,AD2009)</f>
        <v>233.03</v>
      </c>
      <c r="M2009" s="38">
        <f t="shared" si="4125"/>
        <v>275</v>
      </c>
      <c r="N2009" s="38">
        <f t="shared" si="4107"/>
        <v>233.03</v>
      </c>
      <c r="O2009" s="38">
        <f t="shared" si="4108"/>
        <v>275</v>
      </c>
      <c r="P2009" s="39"/>
      <c r="Q2009" s="39"/>
      <c r="R2009" s="39"/>
      <c r="S2009" s="39"/>
      <c r="T2009" s="39"/>
      <c r="U2009" s="39"/>
      <c r="V2009" s="39"/>
      <c r="W2009" s="39"/>
      <c r="X2009" s="39"/>
      <c r="Y2009" s="39"/>
      <c r="Z2009" s="39"/>
      <c r="AA2009" s="39"/>
      <c r="AB2009" s="39"/>
      <c r="AC2009" s="39"/>
      <c r="AD2009" s="40"/>
      <c r="AE2009" s="40"/>
      <c r="AF2009" s="41">
        <f t="shared" si="3843"/>
        <v>0</v>
      </c>
      <c r="AG2009" s="42"/>
    </row>
    <row r="2010" spans="1:33" ht="13.8">
      <c r="A2010" s="30" t="s">
        <v>896</v>
      </c>
      <c r="B2010" s="30" t="s">
        <v>1779</v>
      </c>
      <c r="C2010" s="43"/>
      <c r="D2010" s="44">
        <v>1</v>
      </c>
      <c r="E2010" s="44">
        <v>5</v>
      </c>
      <c r="F2010" s="35">
        <f t="shared" si="4099"/>
        <v>8</v>
      </c>
      <c r="G2010" s="35">
        <f t="shared" si="4100"/>
        <v>9</v>
      </c>
      <c r="H2010" s="35">
        <f t="shared" si="3810"/>
        <v>4</v>
      </c>
      <c r="I2010" s="17">
        <v>18</v>
      </c>
      <c r="J2010" s="37">
        <f t="shared" si="3933"/>
        <v>125.96</v>
      </c>
      <c r="K2010" s="37">
        <f t="shared" si="3935"/>
        <v>149</v>
      </c>
      <c r="L2010" s="38">
        <f t="shared" ref="L2010:M2010" si="4126">MIN(N2010,P2010,R2010,T2010,V2010,X2010,Z2010,AB2010,AD2010)</f>
        <v>125</v>
      </c>
      <c r="M2010" s="38">
        <f t="shared" si="4126"/>
        <v>148</v>
      </c>
      <c r="N2010" s="38">
        <f t="shared" si="4107"/>
        <v>125.96</v>
      </c>
      <c r="O2010" s="38">
        <f t="shared" si="4108"/>
        <v>149</v>
      </c>
      <c r="P2010" s="39">
        <f>VLOOKUP(A2010,MagnusNeo,9,FALSE)</f>
        <v>125</v>
      </c>
      <c r="Q2010" s="39">
        <f>VLOOKUP(A2010,MagnusNeo,11,FALSE)</f>
        <v>148</v>
      </c>
      <c r="R2010" s="39"/>
      <c r="S2010" s="39"/>
      <c r="T2010" s="39">
        <f>VLOOKUP(A2010,Magnus,9,FALSE)</f>
        <v>125</v>
      </c>
      <c r="U2010" s="39">
        <f>VLOOKUP(A2010,Magnus,11,FALSE)</f>
        <v>148</v>
      </c>
      <c r="V2010" s="39">
        <f>VLOOKUP(A2010,Reo_LI,9,FALSE)</f>
        <v>125</v>
      </c>
      <c r="W2010" s="39">
        <f>VLOOKUP(A2010,Reo_LI,11,FALSE)</f>
        <v>148</v>
      </c>
      <c r="X2010" s="39">
        <f>VLOOKUP(A2010,Zeal,9,FALSE)</f>
        <v>125</v>
      </c>
      <c r="Y2010" s="39">
        <f>VLOOKUP(A2010,Zeal,11,FALSE)</f>
        <v>148</v>
      </c>
      <c r="Z2010" s="39"/>
      <c r="AA2010" s="39"/>
      <c r="AB2010" s="39"/>
      <c r="AC2010" s="39"/>
      <c r="AD2010" s="40"/>
      <c r="AE2010" s="40"/>
      <c r="AF2010" s="41">
        <f t="shared" si="3843"/>
        <v>-3</v>
      </c>
      <c r="AG2010" s="42"/>
    </row>
    <row r="2011" spans="1:33" ht="13.8">
      <c r="A2011" s="30" t="s">
        <v>2992</v>
      </c>
      <c r="B2011" s="30" t="s">
        <v>2993</v>
      </c>
      <c r="C2011" s="43"/>
      <c r="D2011" s="44"/>
      <c r="E2011" s="44"/>
      <c r="F2011" s="35">
        <f t="shared" si="4099"/>
        <v>0</v>
      </c>
      <c r="G2011" s="35">
        <f t="shared" si="4100"/>
        <v>0</v>
      </c>
      <c r="H2011" s="35">
        <f t="shared" si="3810"/>
        <v>0</v>
      </c>
      <c r="I2011" s="17">
        <v>18</v>
      </c>
      <c r="J2011" s="37">
        <f t="shared" si="3933"/>
        <v>193</v>
      </c>
      <c r="K2011" s="37">
        <f t="shared" si="3935"/>
        <v>247</v>
      </c>
      <c r="L2011" s="38">
        <f t="shared" ref="L2011:M2011" si="4127">MIN(N2011,P2011,R2011,T2011,V2011,X2011,Z2011,AB2011,AD2011)</f>
        <v>193</v>
      </c>
      <c r="M2011" s="38">
        <f t="shared" si="4127"/>
        <v>228</v>
      </c>
      <c r="N2011" s="38">
        <f t="shared" si="4107"/>
        <v>193</v>
      </c>
      <c r="O2011" s="38">
        <f t="shared" si="4108"/>
        <v>247</v>
      </c>
      <c r="P2011" s="39"/>
      <c r="Q2011" s="39"/>
      <c r="R2011" s="39"/>
      <c r="S2011" s="39"/>
      <c r="T2011" s="39"/>
      <c r="U2011" s="39"/>
      <c r="V2011" s="39">
        <f>VLOOKUP(A2011,Reo_LI,9,FALSE)</f>
        <v>193</v>
      </c>
      <c r="W2011" s="39">
        <f>VLOOKUP(A2011,Reo_LI,11,FALSE)</f>
        <v>228</v>
      </c>
      <c r="X2011" s="39"/>
      <c r="Y2011" s="39"/>
      <c r="Z2011" s="39"/>
      <c r="AA2011" s="39"/>
      <c r="AB2011" s="39"/>
      <c r="AC2011" s="39"/>
      <c r="AD2011" s="40"/>
      <c r="AE2011" s="40"/>
      <c r="AF2011" s="41">
        <f t="shared" si="3843"/>
        <v>0</v>
      </c>
      <c r="AG2011" s="42"/>
    </row>
    <row r="2012" spans="1:33" ht="13.8">
      <c r="A2012" s="30" t="s">
        <v>6966</v>
      </c>
      <c r="B2012" s="30" t="s">
        <v>6967</v>
      </c>
      <c r="C2012" s="43"/>
      <c r="D2012" s="44"/>
      <c r="E2012" s="44"/>
      <c r="F2012" s="35">
        <f t="shared" si="4099"/>
        <v>0</v>
      </c>
      <c r="G2012" s="35">
        <f t="shared" si="4100"/>
        <v>0</v>
      </c>
      <c r="H2012" s="35">
        <f t="shared" si="3810"/>
        <v>0</v>
      </c>
      <c r="I2012" s="21">
        <f>VLOOKUP(A2012,Old_Inventory,9,FALSE)</f>
        <v>18</v>
      </c>
      <c r="J2012" s="37">
        <f t="shared" si="3933"/>
        <v>94.47</v>
      </c>
      <c r="K2012" s="37">
        <f t="shared" si="3935"/>
        <v>111</v>
      </c>
      <c r="L2012" s="38">
        <f t="shared" ref="L2012:M2012" si="4128">MIN(N2012,P2012,R2012,T2012,V2012,X2012,Z2012,AB2012,AD2012)</f>
        <v>94.47</v>
      </c>
      <c r="M2012" s="38">
        <f t="shared" si="4128"/>
        <v>111</v>
      </c>
      <c r="N2012" s="38">
        <f t="shared" si="4107"/>
        <v>94.47</v>
      </c>
      <c r="O2012" s="38">
        <f t="shared" si="4108"/>
        <v>111</v>
      </c>
      <c r="P2012" s="39"/>
      <c r="Q2012" s="39"/>
      <c r="R2012" s="39"/>
      <c r="S2012" s="39"/>
      <c r="T2012" s="39"/>
      <c r="U2012" s="39"/>
      <c r="V2012" s="39"/>
      <c r="W2012" s="39"/>
      <c r="X2012" s="39"/>
      <c r="Y2012" s="39"/>
      <c r="Z2012" s="39"/>
      <c r="AA2012" s="39"/>
      <c r="AB2012" s="39"/>
      <c r="AC2012" s="39"/>
      <c r="AD2012" s="40"/>
      <c r="AE2012" s="40"/>
      <c r="AF2012" s="41">
        <f t="shared" si="3843"/>
        <v>0</v>
      </c>
      <c r="AG2012" s="42"/>
    </row>
    <row r="2013" spans="1:33" ht="27.6">
      <c r="A2013" s="30" t="s">
        <v>2994</v>
      </c>
      <c r="B2013" s="30" t="s">
        <v>2995</v>
      </c>
      <c r="C2013" s="43"/>
      <c r="D2013" s="44"/>
      <c r="E2013" s="44"/>
      <c r="F2013" s="35">
        <f t="shared" si="4099"/>
        <v>0</v>
      </c>
      <c r="G2013" s="35">
        <f t="shared" si="4100"/>
        <v>0</v>
      </c>
      <c r="H2013" s="35">
        <f t="shared" si="3810"/>
        <v>0</v>
      </c>
      <c r="I2013" s="17">
        <v>18</v>
      </c>
      <c r="J2013" s="37">
        <f t="shared" si="3933"/>
        <v>151.15</v>
      </c>
      <c r="K2013" s="37">
        <f t="shared" si="3935"/>
        <v>178</v>
      </c>
      <c r="L2013" s="38">
        <f t="shared" ref="L2013:M2013" si="4129">MIN(N2013,P2013,R2013,T2013,V2013,X2013,Z2013,AB2013,AD2013)</f>
        <v>135</v>
      </c>
      <c r="M2013" s="38">
        <f t="shared" si="4129"/>
        <v>160</v>
      </c>
      <c r="N2013" s="38">
        <f t="shared" si="4107"/>
        <v>151.15</v>
      </c>
      <c r="O2013" s="38">
        <f t="shared" si="4108"/>
        <v>178</v>
      </c>
      <c r="P2013" s="39"/>
      <c r="Q2013" s="39"/>
      <c r="R2013" s="39"/>
      <c r="S2013" s="39"/>
      <c r="T2013" s="39"/>
      <c r="U2013" s="39"/>
      <c r="V2013" s="39">
        <f>VLOOKUP(A2013,Reo_LI,9,FALSE)</f>
        <v>135</v>
      </c>
      <c r="W2013" s="39">
        <f>VLOOKUP(A2013,Reo_LI,11,FALSE)</f>
        <v>160</v>
      </c>
      <c r="X2013" s="39"/>
      <c r="Y2013" s="39"/>
      <c r="Z2013" s="39"/>
      <c r="AA2013" s="39"/>
      <c r="AB2013" s="39"/>
      <c r="AC2013" s="39"/>
      <c r="AD2013" s="40"/>
      <c r="AE2013" s="40"/>
      <c r="AF2013" s="41">
        <f t="shared" si="3843"/>
        <v>0</v>
      </c>
      <c r="AG2013" s="42"/>
    </row>
    <row r="2014" spans="1:33" ht="27.6">
      <c r="A2014" s="30" t="s">
        <v>6968</v>
      </c>
      <c r="B2014" s="30" t="s">
        <v>6969</v>
      </c>
      <c r="C2014" s="43"/>
      <c r="D2014" s="44"/>
      <c r="E2014" s="44"/>
      <c r="F2014" s="35">
        <f t="shared" si="4099"/>
        <v>0</v>
      </c>
      <c r="G2014" s="35">
        <f t="shared" si="4100"/>
        <v>0</v>
      </c>
      <c r="H2014" s="35">
        <f t="shared" si="3810"/>
        <v>0</v>
      </c>
      <c r="I2014" s="21">
        <f>VLOOKUP(A2014,Old_Inventory,9,FALSE)</f>
        <v>18</v>
      </c>
      <c r="J2014" s="37">
        <f t="shared" si="3933"/>
        <v>138.56</v>
      </c>
      <c r="K2014" s="37">
        <f t="shared" si="3935"/>
        <v>163</v>
      </c>
      <c r="L2014" s="38">
        <f t="shared" ref="L2014:M2014" si="4130">MIN(N2014,P2014,R2014,T2014,V2014,X2014,Z2014,AB2014,AD2014)</f>
        <v>138.56</v>
      </c>
      <c r="M2014" s="38">
        <f t="shared" si="4130"/>
        <v>163</v>
      </c>
      <c r="N2014" s="38">
        <f t="shared" si="4107"/>
        <v>138.56</v>
      </c>
      <c r="O2014" s="38">
        <f t="shared" si="4108"/>
        <v>163</v>
      </c>
      <c r="P2014" s="39"/>
      <c r="Q2014" s="39"/>
      <c r="R2014" s="39"/>
      <c r="S2014" s="39"/>
      <c r="T2014" s="39"/>
      <c r="U2014" s="39"/>
      <c r="V2014" s="39"/>
      <c r="W2014" s="39"/>
      <c r="X2014" s="39"/>
      <c r="Y2014" s="39"/>
      <c r="Z2014" s="39"/>
      <c r="AA2014" s="39"/>
      <c r="AB2014" s="39"/>
      <c r="AC2014" s="39"/>
      <c r="AD2014" s="40"/>
      <c r="AE2014" s="40"/>
      <c r="AF2014" s="41">
        <f t="shared" si="3843"/>
        <v>0</v>
      </c>
      <c r="AG2014" s="42"/>
    </row>
    <row r="2015" spans="1:33" ht="13.8">
      <c r="A2015" s="30" t="s">
        <v>2648</v>
      </c>
      <c r="B2015" s="30" t="s">
        <v>6970</v>
      </c>
      <c r="C2015" s="43"/>
      <c r="D2015" s="44"/>
      <c r="E2015" s="44"/>
      <c r="F2015" s="35">
        <f t="shared" si="4099"/>
        <v>0</v>
      </c>
      <c r="G2015" s="35">
        <f t="shared" si="4100"/>
        <v>0</v>
      </c>
      <c r="H2015" s="35">
        <f t="shared" si="3810"/>
        <v>0</v>
      </c>
      <c r="I2015" s="17">
        <v>18</v>
      </c>
      <c r="J2015" s="37">
        <f t="shared" si="3933"/>
        <v>138.56</v>
      </c>
      <c r="K2015" s="37">
        <f t="shared" si="3935"/>
        <v>163</v>
      </c>
      <c r="L2015" s="38">
        <f t="shared" ref="L2015:M2015" si="4131">MIN(N2015,P2015,R2015,T2015,V2015,X2015,Z2015,AB2015,AD2015)</f>
        <v>80</v>
      </c>
      <c r="M2015" s="38">
        <f t="shared" si="4131"/>
        <v>95</v>
      </c>
      <c r="N2015" s="38">
        <f t="shared" si="4107"/>
        <v>138.56</v>
      </c>
      <c r="O2015" s="38">
        <f t="shared" si="4108"/>
        <v>163</v>
      </c>
      <c r="P2015" s="39"/>
      <c r="Q2015" s="39"/>
      <c r="R2015" s="39"/>
      <c r="S2015" s="39"/>
      <c r="T2015" s="39">
        <f>VLOOKUP(A2015,Magnus,9,FALSE)</f>
        <v>80</v>
      </c>
      <c r="U2015" s="39">
        <f>VLOOKUP(A2015,Magnus,11,FALSE)</f>
        <v>95</v>
      </c>
      <c r="V2015" s="39"/>
      <c r="W2015" s="39"/>
      <c r="X2015" s="39"/>
      <c r="Y2015" s="39"/>
      <c r="Z2015" s="39"/>
      <c r="AA2015" s="39"/>
      <c r="AB2015" s="39"/>
      <c r="AC2015" s="39"/>
      <c r="AD2015" s="40"/>
      <c r="AE2015" s="40"/>
      <c r="AF2015" s="41">
        <f t="shared" si="3843"/>
        <v>0</v>
      </c>
      <c r="AG2015" s="42"/>
    </row>
    <row r="2016" spans="1:33" ht="13.8">
      <c r="A2016" s="30" t="s">
        <v>2650</v>
      </c>
      <c r="B2016" s="30" t="s">
        <v>6971</v>
      </c>
      <c r="C2016" s="43"/>
      <c r="D2016" s="44"/>
      <c r="E2016" s="44"/>
      <c r="F2016" s="35">
        <f t="shared" si="4099"/>
        <v>0</v>
      </c>
      <c r="G2016" s="35">
        <f t="shared" si="4100"/>
        <v>0</v>
      </c>
      <c r="H2016" s="35">
        <f t="shared" si="3810"/>
        <v>0</v>
      </c>
      <c r="I2016" s="17">
        <v>18</v>
      </c>
      <c r="J2016" s="37">
        <f t="shared" si="3933"/>
        <v>138.56</v>
      </c>
      <c r="K2016" s="37">
        <f t="shared" si="3935"/>
        <v>163</v>
      </c>
      <c r="L2016" s="38">
        <f t="shared" ref="L2016:M2016" si="4132">MIN(N2016,P2016,R2016,T2016,V2016,X2016,Z2016,AB2016,AD2016)</f>
        <v>115</v>
      </c>
      <c r="M2016" s="38">
        <f t="shared" si="4132"/>
        <v>136</v>
      </c>
      <c r="N2016" s="38">
        <f t="shared" si="4107"/>
        <v>138.56</v>
      </c>
      <c r="O2016" s="38">
        <f t="shared" si="4108"/>
        <v>163</v>
      </c>
      <c r="P2016" s="39"/>
      <c r="Q2016" s="39"/>
      <c r="R2016" s="39"/>
      <c r="S2016" s="39"/>
      <c r="T2016" s="39">
        <f>VLOOKUP(A2016,Magnus,9,FALSE)</f>
        <v>115</v>
      </c>
      <c r="U2016" s="39">
        <f>VLOOKUP(A2016,Magnus,11,FALSE)</f>
        <v>136</v>
      </c>
      <c r="V2016" s="39"/>
      <c r="W2016" s="39"/>
      <c r="X2016" s="39"/>
      <c r="Y2016" s="39"/>
      <c r="Z2016" s="39"/>
      <c r="AA2016" s="39"/>
      <c r="AB2016" s="39"/>
      <c r="AC2016" s="39"/>
      <c r="AD2016" s="40"/>
      <c r="AE2016" s="40"/>
      <c r="AF2016" s="41">
        <f t="shared" si="3843"/>
        <v>0</v>
      </c>
      <c r="AG2016" s="42"/>
    </row>
    <row r="2017" spans="1:33" ht="13.8">
      <c r="A2017" s="30" t="s">
        <v>2652</v>
      </c>
      <c r="B2017" s="30" t="s">
        <v>6972</v>
      </c>
      <c r="C2017" s="43"/>
      <c r="D2017" s="44"/>
      <c r="E2017" s="44"/>
      <c r="F2017" s="35">
        <f t="shared" si="4099"/>
        <v>0</v>
      </c>
      <c r="G2017" s="35">
        <f t="shared" si="4100"/>
        <v>0</v>
      </c>
      <c r="H2017" s="35">
        <f t="shared" si="3810"/>
        <v>0</v>
      </c>
      <c r="I2017" s="17">
        <v>18</v>
      </c>
      <c r="J2017" s="37">
        <f t="shared" si="3933"/>
        <v>138.56</v>
      </c>
      <c r="K2017" s="37">
        <f t="shared" si="3935"/>
        <v>167</v>
      </c>
      <c r="L2017" s="38">
        <f t="shared" ref="L2017:M2017" si="4133">MIN(N2017,P2017,R2017,T2017,V2017,X2017,Z2017,AB2017,AD2017)</f>
        <v>131</v>
      </c>
      <c r="M2017" s="38">
        <f t="shared" si="4133"/>
        <v>155</v>
      </c>
      <c r="N2017" s="38">
        <f t="shared" si="4107"/>
        <v>138.56</v>
      </c>
      <c r="O2017" s="38">
        <f t="shared" si="4108"/>
        <v>167</v>
      </c>
      <c r="P2017" s="39"/>
      <c r="Q2017" s="39"/>
      <c r="R2017" s="39"/>
      <c r="S2017" s="39"/>
      <c r="T2017" s="39">
        <f>VLOOKUP(A2017,Magnus,9,FALSE)</f>
        <v>131</v>
      </c>
      <c r="U2017" s="39">
        <f>VLOOKUP(A2017,Magnus,11,FALSE)</f>
        <v>155</v>
      </c>
      <c r="V2017" s="39"/>
      <c r="W2017" s="39"/>
      <c r="X2017" s="39"/>
      <c r="Y2017" s="39"/>
      <c r="Z2017" s="39"/>
      <c r="AA2017" s="39"/>
      <c r="AB2017" s="39"/>
      <c r="AC2017" s="39"/>
      <c r="AD2017" s="40"/>
      <c r="AE2017" s="40"/>
      <c r="AF2017" s="41">
        <f t="shared" si="3843"/>
        <v>0</v>
      </c>
      <c r="AG2017" s="42"/>
    </row>
    <row r="2018" spans="1:33" ht="13.8">
      <c r="A2018" s="30" t="s">
        <v>2654</v>
      </c>
      <c r="B2018" s="30" t="s">
        <v>6973</v>
      </c>
      <c r="C2018" s="43"/>
      <c r="D2018" s="44"/>
      <c r="E2018" s="44"/>
      <c r="F2018" s="35">
        <f t="shared" si="4099"/>
        <v>0</v>
      </c>
      <c r="G2018" s="35">
        <f t="shared" si="4100"/>
        <v>0</v>
      </c>
      <c r="H2018" s="35">
        <f t="shared" si="3810"/>
        <v>0</v>
      </c>
      <c r="I2018" s="17">
        <v>18</v>
      </c>
      <c r="J2018" s="37">
        <f t="shared" si="3933"/>
        <v>138.56</v>
      </c>
      <c r="K2018" s="37">
        <f t="shared" si="3935"/>
        <v>163</v>
      </c>
      <c r="L2018" s="38">
        <f t="shared" ref="L2018:M2018" si="4134">MIN(N2018,P2018,R2018,T2018,V2018,X2018,Z2018,AB2018,AD2018)</f>
        <v>114</v>
      </c>
      <c r="M2018" s="38">
        <f t="shared" si="4134"/>
        <v>135</v>
      </c>
      <c r="N2018" s="38">
        <f t="shared" si="4107"/>
        <v>138.56</v>
      </c>
      <c r="O2018" s="38">
        <f t="shared" si="4108"/>
        <v>163</v>
      </c>
      <c r="P2018" s="39"/>
      <c r="Q2018" s="39"/>
      <c r="R2018" s="39"/>
      <c r="S2018" s="39"/>
      <c r="T2018" s="39">
        <f>VLOOKUP(A2018,Magnus,9,FALSE)</f>
        <v>114</v>
      </c>
      <c r="U2018" s="39">
        <f>VLOOKUP(A2018,Magnus,11,FALSE)</f>
        <v>135</v>
      </c>
      <c r="V2018" s="39"/>
      <c r="W2018" s="39"/>
      <c r="X2018" s="39"/>
      <c r="Y2018" s="39"/>
      <c r="Z2018" s="39"/>
      <c r="AA2018" s="39"/>
      <c r="AB2018" s="39"/>
      <c r="AC2018" s="39"/>
      <c r="AD2018" s="40"/>
      <c r="AE2018" s="40"/>
      <c r="AF2018" s="41">
        <f t="shared" si="3843"/>
        <v>0</v>
      </c>
      <c r="AG2018" s="42"/>
    </row>
    <row r="2019" spans="1:33" ht="13.8">
      <c r="A2019" s="30" t="s">
        <v>2658</v>
      </c>
      <c r="B2019" s="30" t="s">
        <v>2659</v>
      </c>
      <c r="C2019" s="43"/>
      <c r="D2019" s="44"/>
      <c r="E2019" s="44"/>
      <c r="F2019" s="35">
        <f t="shared" si="4099"/>
        <v>0</v>
      </c>
      <c r="G2019" s="35">
        <f t="shared" si="4100"/>
        <v>0</v>
      </c>
      <c r="H2019" s="35">
        <f t="shared" si="3810"/>
        <v>0</v>
      </c>
      <c r="I2019" s="17">
        <v>18</v>
      </c>
      <c r="J2019" s="37">
        <f t="shared" si="3933"/>
        <v>144.85</v>
      </c>
      <c r="K2019" s="37">
        <f t="shared" si="3935"/>
        <v>171</v>
      </c>
      <c r="L2019" s="38">
        <f t="shared" ref="L2019:M2019" si="4135">MIN(N2019,P2019,R2019,T2019,V2019,X2019,Z2019,AB2019,AD2019)</f>
        <v>115</v>
      </c>
      <c r="M2019" s="38">
        <f t="shared" si="4135"/>
        <v>136</v>
      </c>
      <c r="N2019" s="38">
        <f t="shared" si="4107"/>
        <v>144.85</v>
      </c>
      <c r="O2019" s="38">
        <f t="shared" si="4108"/>
        <v>171</v>
      </c>
      <c r="P2019" s="39"/>
      <c r="Q2019" s="39"/>
      <c r="R2019" s="39"/>
      <c r="S2019" s="39"/>
      <c r="T2019" s="39">
        <f>VLOOKUP(A2019,Magnus,9,FALSE)</f>
        <v>115</v>
      </c>
      <c r="U2019" s="39">
        <f>VLOOKUP(A2019,Magnus,11,FALSE)</f>
        <v>136</v>
      </c>
      <c r="V2019" s="39"/>
      <c r="W2019" s="39"/>
      <c r="X2019" s="39"/>
      <c r="Y2019" s="39"/>
      <c r="Z2019" s="39"/>
      <c r="AA2019" s="39"/>
      <c r="AB2019" s="39"/>
      <c r="AC2019" s="39"/>
      <c r="AD2019" s="40"/>
      <c r="AE2019" s="40"/>
      <c r="AF2019" s="41">
        <f t="shared" si="3843"/>
        <v>0</v>
      </c>
      <c r="AG2019" s="42"/>
    </row>
    <row r="2020" spans="1:33" ht="13.8">
      <c r="A2020" s="30" t="s">
        <v>1781</v>
      </c>
      <c r="B2020" s="30" t="s">
        <v>1782</v>
      </c>
      <c r="C2020" s="43"/>
      <c r="D2020" s="44"/>
      <c r="E2020" s="44"/>
      <c r="F2020" s="35">
        <f t="shared" si="4099"/>
        <v>0</v>
      </c>
      <c r="G2020" s="35">
        <f t="shared" si="4100"/>
        <v>0</v>
      </c>
      <c r="H2020" s="35">
        <f t="shared" si="3810"/>
        <v>0</v>
      </c>
      <c r="I2020" s="17">
        <v>18</v>
      </c>
      <c r="J2020" s="37">
        <f t="shared" si="3933"/>
        <v>245.62</v>
      </c>
      <c r="K2020" s="37">
        <f t="shared" si="3935"/>
        <v>290</v>
      </c>
      <c r="L2020" s="38">
        <f t="shared" ref="L2020:M2020" si="4136">MIN(N2020,P2020,R2020,T2020,V2020,X2020,Z2020,AB2020,AD2020)</f>
        <v>232</v>
      </c>
      <c r="M2020" s="38">
        <f t="shared" si="4136"/>
        <v>274</v>
      </c>
      <c r="N2020" s="38">
        <f t="shared" si="4107"/>
        <v>245.62</v>
      </c>
      <c r="O2020" s="38">
        <f t="shared" si="4108"/>
        <v>290</v>
      </c>
      <c r="P2020" s="39">
        <f t="shared" ref="P2020:P2027" si="4137">VLOOKUP(A2020,MagnusNeo,9,FALSE)</f>
        <v>232</v>
      </c>
      <c r="Q2020" s="39">
        <f t="shared" ref="Q2020:Q2027" si="4138">VLOOKUP(A2020,MagnusNeo,11,FALSE)</f>
        <v>274</v>
      </c>
      <c r="R2020" s="39"/>
      <c r="S2020" s="39"/>
      <c r="T2020" s="39"/>
      <c r="U2020" s="39"/>
      <c r="V2020" s="39"/>
      <c r="W2020" s="39"/>
      <c r="X2020" s="39"/>
      <c r="Y2020" s="39"/>
      <c r="Z2020" s="39"/>
      <c r="AA2020" s="39"/>
      <c r="AB2020" s="39"/>
      <c r="AC2020" s="39"/>
      <c r="AD2020" s="40"/>
      <c r="AE2020" s="40"/>
      <c r="AF2020" s="41">
        <f t="shared" si="3843"/>
        <v>0</v>
      </c>
      <c r="AG2020" s="42"/>
    </row>
    <row r="2021" spans="1:33" ht="27.6">
      <c r="A2021" s="30" t="s">
        <v>561</v>
      </c>
      <c r="B2021" s="30" t="s">
        <v>1019</v>
      </c>
      <c r="C2021" s="43"/>
      <c r="D2021" s="44">
        <v>1</v>
      </c>
      <c r="E2021" s="44">
        <v>1</v>
      </c>
      <c r="F2021" s="35">
        <f t="shared" si="4099"/>
        <v>5</v>
      </c>
      <c r="G2021" s="35">
        <f t="shared" si="4100"/>
        <v>1</v>
      </c>
      <c r="H2021" s="35">
        <f t="shared" si="3810"/>
        <v>5</v>
      </c>
      <c r="I2021" s="17">
        <v>18</v>
      </c>
      <c r="J2021" s="37">
        <f t="shared" si="3933"/>
        <v>226.73</v>
      </c>
      <c r="K2021" s="37">
        <f t="shared" si="3935"/>
        <v>268</v>
      </c>
      <c r="L2021" s="38">
        <f t="shared" ref="L2021:M2021" si="4139">MIN(N2021,P2021,R2021,T2021,V2021,X2021,Z2021,AB2021,AD2021)</f>
        <v>219</v>
      </c>
      <c r="M2021" s="38">
        <f t="shared" si="4139"/>
        <v>259</v>
      </c>
      <c r="N2021" s="38">
        <f t="shared" si="4107"/>
        <v>226.73</v>
      </c>
      <c r="O2021" s="38">
        <f t="shared" si="4108"/>
        <v>268</v>
      </c>
      <c r="P2021" s="39">
        <f t="shared" si="4137"/>
        <v>219</v>
      </c>
      <c r="Q2021" s="39">
        <f t="shared" si="4138"/>
        <v>259</v>
      </c>
      <c r="R2021" s="39">
        <f t="shared" ref="R2021:R2029" si="4140">VLOOKUP(A2021,Primus,9,FALSE)</f>
        <v>219</v>
      </c>
      <c r="S2021" s="39">
        <f t="shared" ref="S2021:S2029" si="4141">VLOOKUP(A2021,Primus,11,FALSE)</f>
        <v>259</v>
      </c>
      <c r="T2021" s="39">
        <f t="shared" ref="T2021:T2027" si="4142">VLOOKUP(A2021,Magnus,9,FALSE)</f>
        <v>219</v>
      </c>
      <c r="U2021" s="39">
        <f t="shared" ref="U2021:U2027" si="4143">VLOOKUP(A2021,Magnus,11,FALSE)</f>
        <v>259</v>
      </c>
      <c r="V2021" s="39"/>
      <c r="W2021" s="39"/>
      <c r="X2021" s="39">
        <f>VLOOKUP(A2021,Zeal,9,FALSE)</f>
        <v>219</v>
      </c>
      <c r="Y2021" s="39">
        <f>VLOOKUP(A2021,Zeal,11,FALSE)</f>
        <v>259</v>
      </c>
      <c r="Z2021" s="39"/>
      <c r="AA2021" s="39"/>
      <c r="AB2021" s="39">
        <f>VLOOKUP(A2021,Nexus,9,FALSE)</f>
        <v>219</v>
      </c>
      <c r="AC2021" s="39">
        <f>VLOOKUP(A2021,Nexus,11,FALSE)</f>
        <v>259</v>
      </c>
      <c r="AD2021" s="40"/>
      <c r="AE2021" s="40"/>
      <c r="AF2021" s="41">
        <f t="shared" si="3843"/>
        <v>-4</v>
      </c>
      <c r="AG2021" s="42"/>
    </row>
    <row r="2022" spans="1:33" ht="13.8">
      <c r="A2022" s="30" t="s">
        <v>555</v>
      </c>
      <c r="B2022" s="30" t="s">
        <v>1023</v>
      </c>
      <c r="C2022" s="43"/>
      <c r="D2022" s="44">
        <v>4</v>
      </c>
      <c r="E2022" s="44">
        <v>4</v>
      </c>
      <c r="F2022" s="35">
        <f t="shared" si="4099"/>
        <v>10</v>
      </c>
      <c r="G2022" s="35">
        <f t="shared" si="4100"/>
        <v>6</v>
      </c>
      <c r="H2022" s="35">
        <f t="shared" si="3810"/>
        <v>8</v>
      </c>
      <c r="I2022" s="17">
        <v>18</v>
      </c>
      <c r="J2022" s="37">
        <f t="shared" si="3933"/>
        <v>75.58</v>
      </c>
      <c r="K2022" s="37">
        <f t="shared" si="3935"/>
        <v>89</v>
      </c>
      <c r="L2022" s="38">
        <f t="shared" ref="L2022:M2022" si="4144">MIN(N2022,P2022,R2022,T2022,V2022,X2022,Z2022,AB2022,AD2022)</f>
        <v>71</v>
      </c>
      <c r="M2022" s="38">
        <f t="shared" si="4144"/>
        <v>84</v>
      </c>
      <c r="N2022" s="38">
        <f t="shared" si="4107"/>
        <v>75.58</v>
      </c>
      <c r="O2022" s="38">
        <f t="shared" si="4108"/>
        <v>89</v>
      </c>
      <c r="P2022" s="39">
        <f t="shared" si="4137"/>
        <v>71</v>
      </c>
      <c r="Q2022" s="39">
        <f t="shared" si="4138"/>
        <v>84</v>
      </c>
      <c r="R2022" s="39">
        <f t="shared" si="4140"/>
        <v>71</v>
      </c>
      <c r="S2022" s="39">
        <f t="shared" si="4141"/>
        <v>84</v>
      </c>
      <c r="T2022" s="39">
        <f t="shared" si="4142"/>
        <v>71</v>
      </c>
      <c r="U2022" s="39">
        <f t="shared" si="4143"/>
        <v>84</v>
      </c>
      <c r="V2022" s="39"/>
      <c r="W2022" s="39"/>
      <c r="X2022" s="39"/>
      <c r="Y2022" s="39"/>
      <c r="Z2022" s="39"/>
      <c r="AA2022" s="39"/>
      <c r="AB2022" s="39"/>
      <c r="AC2022" s="39"/>
      <c r="AD2022" s="40"/>
      <c r="AE2022" s="40"/>
      <c r="AF2022" s="41">
        <f t="shared" si="3843"/>
        <v>-4</v>
      </c>
      <c r="AG2022" s="42">
        <v>2</v>
      </c>
    </row>
    <row r="2023" spans="1:33" ht="13.8">
      <c r="A2023" s="30" t="s">
        <v>118</v>
      </c>
      <c r="B2023" s="30" t="s">
        <v>1027</v>
      </c>
      <c r="C2023" s="43"/>
      <c r="D2023" s="44">
        <v>4</v>
      </c>
      <c r="E2023" s="44">
        <v>4</v>
      </c>
      <c r="F2023" s="35">
        <f t="shared" si="4099"/>
        <v>10</v>
      </c>
      <c r="G2023" s="35">
        <f t="shared" si="4100"/>
        <v>11</v>
      </c>
      <c r="H2023" s="35">
        <f t="shared" si="3810"/>
        <v>3</v>
      </c>
      <c r="I2023" s="17">
        <v>18</v>
      </c>
      <c r="J2023" s="37">
        <f t="shared" si="3933"/>
        <v>56.68</v>
      </c>
      <c r="K2023" s="37">
        <f t="shared" si="3935"/>
        <v>67</v>
      </c>
      <c r="L2023" s="38">
        <f t="shared" ref="L2023:M2023" si="4145">MIN(N2023,P2023,R2023,T2023,V2023,X2023,Z2023,AB2023,AD2023)</f>
        <v>53</v>
      </c>
      <c r="M2023" s="38">
        <f t="shared" si="4145"/>
        <v>63</v>
      </c>
      <c r="N2023" s="38">
        <f t="shared" si="4107"/>
        <v>56.68</v>
      </c>
      <c r="O2023" s="38">
        <f t="shared" si="4108"/>
        <v>67</v>
      </c>
      <c r="P2023" s="39">
        <f t="shared" si="4137"/>
        <v>53</v>
      </c>
      <c r="Q2023" s="39">
        <f t="shared" si="4138"/>
        <v>63</v>
      </c>
      <c r="R2023" s="39">
        <f t="shared" si="4140"/>
        <v>53</v>
      </c>
      <c r="S2023" s="39">
        <f t="shared" si="4141"/>
        <v>63</v>
      </c>
      <c r="T2023" s="39">
        <f t="shared" si="4142"/>
        <v>53</v>
      </c>
      <c r="U2023" s="39">
        <f t="shared" si="4143"/>
        <v>63</v>
      </c>
      <c r="V2023" s="39"/>
      <c r="W2023" s="39"/>
      <c r="X2023" s="39"/>
      <c r="Y2023" s="39"/>
      <c r="Z2023" s="39"/>
      <c r="AA2023" s="39"/>
      <c r="AB2023" s="39"/>
      <c r="AC2023" s="39"/>
      <c r="AD2023" s="40"/>
      <c r="AE2023" s="40"/>
      <c r="AF2023" s="41">
        <f t="shared" si="3843"/>
        <v>1</v>
      </c>
      <c r="AG2023" s="42">
        <v>2</v>
      </c>
    </row>
    <row r="2024" spans="1:33" ht="13.8">
      <c r="A2024" s="30" t="s">
        <v>59</v>
      </c>
      <c r="B2024" s="30" t="s">
        <v>1032</v>
      </c>
      <c r="C2024" s="43"/>
      <c r="D2024" s="44">
        <v>4</v>
      </c>
      <c r="E2024" s="44">
        <v>4</v>
      </c>
      <c r="F2024" s="35">
        <f t="shared" si="4099"/>
        <v>5</v>
      </c>
      <c r="G2024" s="35">
        <f t="shared" si="4100"/>
        <v>6</v>
      </c>
      <c r="H2024" s="35">
        <f t="shared" si="3810"/>
        <v>3</v>
      </c>
      <c r="I2024" s="17">
        <v>18</v>
      </c>
      <c r="J2024" s="37">
        <f t="shared" si="3933"/>
        <v>31.49</v>
      </c>
      <c r="K2024" s="37">
        <f t="shared" si="3935"/>
        <v>37</v>
      </c>
      <c r="L2024" s="38">
        <f t="shared" ref="L2024:M2024" si="4146">MIN(N2024,P2024,R2024,T2024,V2024,X2024,Z2024,AB2024,AD2024)</f>
        <v>29</v>
      </c>
      <c r="M2024" s="38">
        <f t="shared" si="4146"/>
        <v>35</v>
      </c>
      <c r="N2024" s="38">
        <f t="shared" si="4107"/>
        <v>31.49</v>
      </c>
      <c r="O2024" s="38">
        <f t="shared" si="4108"/>
        <v>37</v>
      </c>
      <c r="P2024" s="39">
        <f t="shared" si="4137"/>
        <v>29</v>
      </c>
      <c r="Q2024" s="39">
        <f t="shared" si="4138"/>
        <v>35</v>
      </c>
      <c r="R2024" s="39">
        <f t="shared" si="4140"/>
        <v>29</v>
      </c>
      <c r="S2024" s="39">
        <f t="shared" si="4141"/>
        <v>35</v>
      </c>
      <c r="T2024" s="39">
        <f t="shared" si="4142"/>
        <v>29</v>
      </c>
      <c r="U2024" s="39">
        <f t="shared" si="4143"/>
        <v>35</v>
      </c>
      <c r="V2024" s="39"/>
      <c r="W2024" s="39"/>
      <c r="X2024" s="39"/>
      <c r="Y2024" s="39"/>
      <c r="Z2024" s="39"/>
      <c r="AA2024" s="39"/>
      <c r="AB2024" s="39"/>
      <c r="AC2024" s="39"/>
      <c r="AD2024" s="40"/>
      <c r="AE2024" s="40"/>
      <c r="AF2024" s="41">
        <f t="shared" si="3843"/>
        <v>1</v>
      </c>
      <c r="AG2024" s="42">
        <v>2</v>
      </c>
    </row>
    <row r="2025" spans="1:33" ht="13.8">
      <c r="A2025" s="30" t="s">
        <v>130</v>
      </c>
      <c r="B2025" s="30" t="s">
        <v>1036</v>
      </c>
      <c r="C2025" s="43"/>
      <c r="D2025" s="44">
        <v>4</v>
      </c>
      <c r="E2025" s="44">
        <v>4</v>
      </c>
      <c r="F2025" s="35">
        <f t="shared" si="4099"/>
        <v>15</v>
      </c>
      <c r="G2025" s="35">
        <f t="shared" si="4100"/>
        <v>14</v>
      </c>
      <c r="H2025" s="35">
        <f t="shared" si="3810"/>
        <v>5</v>
      </c>
      <c r="I2025" s="17">
        <v>18</v>
      </c>
      <c r="J2025" s="37">
        <f t="shared" si="3933"/>
        <v>56.68</v>
      </c>
      <c r="K2025" s="37">
        <f t="shared" si="3935"/>
        <v>67</v>
      </c>
      <c r="L2025" s="38">
        <f t="shared" ref="L2025:M2025" si="4147">MIN(N2025,P2025,R2025,T2025,V2025,X2025,Z2025,AB2025,AD2025)</f>
        <v>54</v>
      </c>
      <c r="M2025" s="38">
        <f t="shared" si="4147"/>
        <v>64</v>
      </c>
      <c r="N2025" s="38">
        <f t="shared" si="4107"/>
        <v>56.68</v>
      </c>
      <c r="O2025" s="38">
        <f t="shared" si="4108"/>
        <v>67</v>
      </c>
      <c r="P2025" s="39">
        <f t="shared" si="4137"/>
        <v>54</v>
      </c>
      <c r="Q2025" s="39">
        <f t="shared" si="4138"/>
        <v>64</v>
      </c>
      <c r="R2025" s="39">
        <f t="shared" si="4140"/>
        <v>54</v>
      </c>
      <c r="S2025" s="39">
        <f t="shared" si="4141"/>
        <v>64</v>
      </c>
      <c r="T2025" s="39">
        <f t="shared" si="4142"/>
        <v>54</v>
      </c>
      <c r="U2025" s="39">
        <f t="shared" si="4143"/>
        <v>64</v>
      </c>
      <c r="V2025" s="39"/>
      <c r="W2025" s="39"/>
      <c r="X2025" s="39"/>
      <c r="Y2025" s="39"/>
      <c r="Z2025" s="39"/>
      <c r="AA2025" s="39"/>
      <c r="AB2025" s="39"/>
      <c r="AC2025" s="39"/>
      <c r="AD2025" s="40"/>
      <c r="AE2025" s="40"/>
      <c r="AF2025" s="41">
        <f t="shared" si="3843"/>
        <v>-1</v>
      </c>
      <c r="AG2025" s="42">
        <v>5</v>
      </c>
    </row>
    <row r="2026" spans="1:33" ht="13.8">
      <c r="A2026" s="30" t="s">
        <v>324</v>
      </c>
      <c r="B2026" s="30" t="s">
        <v>1038</v>
      </c>
      <c r="C2026" s="43"/>
      <c r="D2026" s="44">
        <v>4</v>
      </c>
      <c r="E2026" s="44">
        <v>4</v>
      </c>
      <c r="F2026" s="35">
        <f t="shared" si="4099"/>
        <v>10</v>
      </c>
      <c r="G2026" s="35">
        <f t="shared" si="4100"/>
        <v>6</v>
      </c>
      <c r="H2026" s="35">
        <f t="shared" si="3810"/>
        <v>8</v>
      </c>
      <c r="I2026" s="17">
        <v>18</v>
      </c>
      <c r="J2026" s="37">
        <f t="shared" si="3933"/>
        <v>75.58</v>
      </c>
      <c r="K2026" s="37">
        <f t="shared" si="3935"/>
        <v>89</v>
      </c>
      <c r="L2026" s="38">
        <f t="shared" ref="L2026:M2026" si="4148">MIN(N2026,P2026,R2026,T2026,V2026,X2026,Z2026,AB2026,AD2026)</f>
        <v>74</v>
      </c>
      <c r="M2026" s="38">
        <f t="shared" si="4148"/>
        <v>88</v>
      </c>
      <c r="N2026" s="38">
        <f t="shared" si="4107"/>
        <v>75.58</v>
      </c>
      <c r="O2026" s="38">
        <f t="shared" si="4108"/>
        <v>89</v>
      </c>
      <c r="P2026" s="39">
        <f t="shared" si="4137"/>
        <v>74</v>
      </c>
      <c r="Q2026" s="39">
        <f t="shared" si="4138"/>
        <v>88</v>
      </c>
      <c r="R2026" s="39">
        <f t="shared" si="4140"/>
        <v>74</v>
      </c>
      <c r="S2026" s="39">
        <f t="shared" si="4141"/>
        <v>88</v>
      </c>
      <c r="T2026" s="39">
        <f t="shared" si="4142"/>
        <v>74</v>
      </c>
      <c r="U2026" s="39">
        <f t="shared" si="4143"/>
        <v>88</v>
      </c>
      <c r="V2026" s="39"/>
      <c r="W2026" s="39"/>
      <c r="X2026" s="39"/>
      <c r="Y2026" s="39"/>
      <c r="Z2026" s="39"/>
      <c r="AA2026" s="39"/>
      <c r="AB2026" s="39"/>
      <c r="AC2026" s="39"/>
      <c r="AD2026" s="40"/>
      <c r="AE2026" s="40"/>
      <c r="AF2026" s="41">
        <f t="shared" si="3843"/>
        <v>-4</v>
      </c>
      <c r="AG2026" s="42">
        <v>2</v>
      </c>
    </row>
    <row r="2027" spans="1:33" ht="13.8">
      <c r="A2027" s="30" t="s">
        <v>325</v>
      </c>
      <c r="B2027" s="30" t="s">
        <v>1040</v>
      </c>
      <c r="C2027" s="43"/>
      <c r="D2027" s="44">
        <v>4</v>
      </c>
      <c r="E2027" s="44">
        <v>4</v>
      </c>
      <c r="F2027" s="35">
        <f t="shared" si="4099"/>
        <v>15</v>
      </c>
      <c r="G2027" s="35">
        <f t="shared" si="4100"/>
        <v>12</v>
      </c>
      <c r="H2027" s="35">
        <f t="shared" si="3810"/>
        <v>7</v>
      </c>
      <c r="I2027" s="17">
        <v>18</v>
      </c>
      <c r="J2027" s="37">
        <f t="shared" si="3933"/>
        <v>57</v>
      </c>
      <c r="K2027" s="37">
        <f t="shared" si="3935"/>
        <v>68</v>
      </c>
      <c r="L2027" s="38">
        <f t="shared" ref="L2027:M2027" si="4149">MIN(N2027,P2027,R2027,T2027,V2027,X2027,Z2027,AB2027,AD2027)</f>
        <v>57</v>
      </c>
      <c r="M2027" s="38">
        <f t="shared" si="4149"/>
        <v>68</v>
      </c>
      <c r="N2027" s="38">
        <f t="shared" si="4107"/>
        <v>57</v>
      </c>
      <c r="O2027" s="38">
        <f t="shared" si="4108"/>
        <v>68</v>
      </c>
      <c r="P2027" s="39">
        <f t="shared" si="4137"/>
        <v>57</v>
      </c>
      <c r="Q2027" s="39">
        <f t="shared" si="4138"/>
        <v>68</v>
      </c>
      <c r="R2027" s="39">
        <f t="shared" si="4140"/>
        <v>57</v>
      </c>
      <c r="S2027" s="39">
        <f t="shared" si="4141"/>
        <v>68</v>
      </c>
      <c r="T2027" s="39">
        <f t="shared" si="4142"/>
        <v>57</v>
      </c>
      <c r="U2027" s="39">
        <f t="shared" si="4143"/>
        <v>68</v>
      </c>
      <c r="V2027" s="39"/>
      <c r="W2027" s="39"/>
      <c r="X2027" s="39"/>
      <c r="Y2027" s="39"/>
      <c r="Z2027" s="39"/>
      <c r="AA2027" s="39"/>
      <c r="AB2027" s="39"/>
      <c r="AC2027" s="39"/>
      <c r="AD2027" s="40"/>
      <c r="AE2027" s="40"/>
      <c r="AF2027" s="41">
        <f t="shared" si="3843"/>
        <v>-3</v>
      </c>
      <c r="AG2027" s="42">
        <v>2</v>
      </c>
    </row>
    <row r="2028" spans="1:33" ht="13.8">
      <c r="A2028" s="30" t="s">
        <v>2393</v>
      </c>
      <c r="B2028" s="30" t="s">
        <v>2394</v>
      </c>
      <c r="C2028" s="43"/>
      <c r="D2028" s="44">
        <v>0</v>
      </c>
      <c r="E2028" s="44"/>
      <c r="F2028" s="35">
        <f t="shared" si="4099"/>
        <v>0</v>
      </c>
      <c r="G2028" s="35">
        <f t="shared" si="4100"/>
        <v>0</v>
      </c>
      <c r="H2028" s="35">
        <f t="shared" si="3810"/>
        <v>0</v>
      </c>
      <c r="I2028" s="17">
        <v>18</v>
      </c>
      <c r="J2028" s="37">
        <f t="shared" si="3933"/>
        <v>57</v>
      </c>
      <c r="K2028" s="37">
        <f t="shared" si="3935"/>
        <v>68</v>
      </c>
      <c r="L2028" s="38">
        <f t="shared" ref="L2028:M2028" si="4150">MIN(N2028,P2028,R2028,T2028,V2028,X2028,Z2028,AB2028,AD2028)</f>
        <v>56.68</v>
      </c>
      <c r="M2028" s="38">
        <f t="shared" si="4150"/>
        <v>67</v>
      </c>
      <c r="N2028" s="38">
        <f t="shared" si="4107"/>
        <v>56.68</v>
      </c>
      <c r="O2028" s="38">
        <f t="shared" si="4108"/>
        <v>67</v>
      </c>
      <c r="P2028" s="39"/>
      <c r="Q2028" s="39"/>
      <c r="R2028" s="39">
        <f t="shared" si="4140"/>
        <v>57</v>
      </c>
      <c r="S2028" s="39">
        <f t="shared" si="4141"/>
        <v>68</v>
      </c>
      <c r="T2028" s="39"/>
      <c r="U2028" s="39"/>
      <c r="V2028" s="39"/>
      <c r="W2028" s="39"/>
      <c r="X2028" s="39"/>
      <c r="Y2028" s="39"/>
      <c r="Z2028" s="39"/>
      <c r="AA2028" s="39"/>
      <c r="AB2028" s="39"/>
      <c r="AC2028" s="39"/>
      <c r="AD2028" s="40"/>
      <c r="AE2028" s="40"/>
      <c r="AF2028" s="41">
        <f t="shared" si="3843"/>
        <v>0</v>
      </c>
      <c r="AG2028" s="42"/>
    </row>
    <row r="2029" spans="1:33" ht="13.8">
      <c r="A2029" s="30" t="s">
        <v>597</v>
      </c>
      <c r="B2029" s="30" t="s">
        <v>1045</v>
      </c>
      <c r="C2029" s="43"/>
      <c r="D2029" s="44">
        <v>4</v>
      </c>
      <c r="E2029" s="44">
        <v>3</v>
      </c>
      <c r="F2029" s="35">
        <f t="shared" si="4099"/>
        <v>10</v>
      </c>
      <c r="G2029" s="35">
        <f t="shared" si="4100"/>
        <v>8</v>
      </c>
      <c r="H2029" s="35">
        <f t="shared" si="3810"/>
        <v>5</v>
      </c>
      <c r="I2029" s="17">
        <v>18</v>
      </c>
      <c r="J2029" s="37">
        <f t="shared" si="3933"/>
        <v>62.98</v>
      </c>
      <c r="K2029" s="37">
        <f t="shared" si="3935"/>
        <v>74</v>
      </c>
      <c r="L2029" s="38">
        <f t="shared" ref="L2029:M2029" si="4151">MIN(N2029,P2029,R2029,T2029,V2029,X2029,Z2029,AB2029,AD2029)</f>
        <v>60</v>
      </c>
      <c r="M2029" s="38">
        <f t="shared" si="4151"/>
        <v>71</v>
      </c>
      <c r="N2029" s="38">
        <f t="shared" si="4107"/>
        <v>62.98</v>
      </c>
      <c r="O2029" s="38">
        <f t="shared" si="4108"/>
        <v>74</v>
      </c>
      <c r="P2029" s="39">
        <f>VLOOKUP(A2029,MagnusNeo,9,FALSE)</f>
        <v>60</v>
      </c>
      <c r="Q2029" s="39">
        <f>VLOOKUP(A2029,MagnusNeo,11,FALSE)</f>
        <v>71</v>
      </c>
      <c r="R2029" s="39">
        <f t="shared" si="4140"/>
        <v>60</v>
      </c>
      <c r="S2029" s="39">
        <f t="shared" si="4141"/>
        <v>71</v>
      </c>
      <c r="T2029" s="39">
        <f>VLOOKUP(A2029,Magnus,9,FALSE)</f>
        <v>60</v>
      </c>
      <c r="U2029" s="39">
        <f>VLOOKUP(A2029,Magnus,11,FALSE)</f>
        <v>71</v>
      </c>
      <c r="V2029" s="39"/>
      <c r="W2029" s="39"/>
      <c r="X2029" s="39"/>
      <c r="Y2029" s="39"/>
      <c r="Z2029" s="39"/>
      <c r="AA2029" s="39"/>
      <c r="AB2029" s="39"/>
      <c r="AC2029" s="39"/>
      <c r="AD2029" s="40"/>
      <c r="AE2029" s="40"/>
      <c r="AF2029" s="41">
        <f t="shared" si="3843"/>
        <v>-1</v>
      </c>
      <c r="AG2029" s="42"/>
    </row>
    <row r="2030" spans="1:33" ht="13.8">
      <c r="A2030" s="30" t="s">
        <v>6974</v>
      </c>
      <c r="B2030" s="30" t="s">
        <v>6975</v>
      </c>
      <c r="C2030" s="43"/>
      <c r="D2030" s="44"/>
      <c r="E2030" s="44"/>
      <c r="F2030" s="35">
        <f t="shared" si="4099"/>
        <v>0</v>
      </c>
      <c r="G2030" s="35">
        <f t="shared" si="4100"/>
        <v>0</v>
      </c>
      <c r="H2030" s="35">
        <f t="shared" si="3810"/>
        <v>0</v>
      </c>
      <c r="I2030" s="21">
        <f>VLOOKUP(A2030,Old_Inventory,9,FALSE)</f>
        <v>28</v>
      </c>
      <c r="J2030" s="37">
        <f t="shared" si="3933"/>
        <v>576.72</v>
      </c>
      <c r="K2030" s="37">
        <f t="shared" si="3935"/>
        <v>738</v>
      </c>
      <c r="L2030" s="38">
        <f t="shared" ref="L2030:M2030" si="4152">MIN(N2030,P2030,R2030,T2030,V2030,X2030,Z2030,AB2030,AD2030)</f>
        <v>576.72</v>
      </c>
      <c r="M2030" s="38">
        <f t="shared" si="4152"/>
        <v>738</v>
      </c>
      <c r="N2030" s="38">
        <f t="shared" si="4107"/>
        <v>576.72</v>
      </c>
      <c r="O2030" s="38">
        <f t="shared" si="4108"/>
        <v>738</v>
      </c>
      <c r="P2030" s="39"/>
      <c r="Q2030" s="39"/>
      <c r="R2030" s="39"/>
      <c r="S2030" s="39"/>
      <c r="T2030" s="39"/>
      <c r="U2030" s="39"/>
      <c r="V2030" s="39"/>
      <c r="W2030" s="39"/>
      <c r="X2030" s="39"/>
      <c r="Y2030" s="39"/>
      <c r="Z2030" s="39"/>
      <c r="AA2030" s="39"/>
      <c r="AB2030" s="39"/>
      <c r="AC2030" s="39"/>
      <c r="AD2030" s="40"/>
      <c r="AE2030" s="40"/>
      <c r="AF2030" s="41">
        <f t="shared" si="3843"/>
        <v>0</v>
      </c>
      <c r="AG2030" s="42"/>
    </row>
    <row r="2031" spans="1:33" ht="13.8">
      <c r="A2031" s="30" t="s">
        <v>6976</v>
      </c>
      <c r="B2031" s="30" t="s">
        <v>6977</v>
      </c>
      <c r="C2031" s="43"/>
      <c r="D2031" s="44"/>
      <c r="E2031" s="44"/>
      <c r="F2031" s="35">
        <f t="shared" si="4099"/>
        <v>0</v>
      </c>
      <c r="G2031" s="35">
        <f t="shared" si="4100"/>
        <v>0</v>
      </c>
      <c r="H2031" s="35">
        <f t="shared" si="3810"/>
        <v>0</v>
      </c>
      <c r="I2031" s="21">
        <f>VLOOKUP(A2031,Old_Inventory,9,FALSE)</f>
        <v>18</v>
      </c>
      <c r="J2031" s="37">
        <f t="shared" si="3933"/>
        <v>510.14</v>
      </c>
      <c r="K2031" s="37">
        <f t="shared" si="3935"/>
        <v>602</v>
      </c>
      <c r="L2031" s="38">
        <f t="shared" ref="L2031:M2031" si="4153">MIN(N2031,P2031,R2031,T2031,V2031,X2031,Z2031,AB2031,AD2031)</f>
        <v>510.14</v>
      </c>
      <c r="M2031" s="38">
        <f t="shared" si="4153"/>
        <v>602</v>
      </c>
      <c r="N2031" s="38">
        <f t="shared" si="4107"/>
        <v>510.14</v>
      </c>
      <c r="O2031" s="38">
        <f t="shared" si="4108"/>
        <v>602</v>
      </c>
      <c r="P2031" s="39"/>
      <c r="Q2031" s="39"/>
      <c r="R2031" s="39"/>
      <c r="S2031" s="39"/>
      <c r="T2031" s="39"/>
      <c r="U2031" s="39"/>
      <c r="V2031" s="39"/>
      <c r="W2031" s="39"/>
      <c r="X2031" s="39"/>
      <c r="Y2031" s="39"/>
      <c r="Z2031" s="39"/>
      <c r="AA2031" s="39"/>
      <c r="AB2031" s="39"/>
      <c r="AC2031" s="39"/>
      <c r="AD2031" s="40"/>
      <c r="AE2031" s="40"/>
      <c r="AF2031" s="41">
        <f t="shared" si="3843"/>
        <v>0</v>
      </c>
      <c r="AG2031" s="42"/>
    </row>
    <row r="2032" spans="1:33" ht="13.8">
      <c r="A2032" s="30" t="s">
        <v>6978</v>
      </c>
      <c r="B2032" s="30" t="s">
        <v>6979</v>
      </c>
      <c r="C2032" s="43"/>
      <c r="D2032" s="44"/>
      <c r="E2032" s="44"/>
      <c r="F2032" s="35">
        <f t="shared" si="4099"/>
        <v>0</v>
      </c>
      <c r="G2032" s="35">
        <f t="shared" si="4100"/>
        <v>0</v>
      </c>
      <c r="H2032" s="35">
        <f t="shared" si="3810"/>
        <v>0</v>
      </c>
      <c r="I2032" s="21">
        <f>VLOOKUP(A2032,Old_Inventory,9,FALSE)</f>
        <v>18</v>
      </c>
      <c r="J2032" s="37">
        <f t="shared" si="3933"/>
        <v>6.3</v>
      </c>
      <c r="K2032" s="37">
        <f t="shared" si="3935"/>
        <v>7</v>
      </c>
      <c r="L2032" s="38">
        <f t="shared" ref="L2032:M2032" si="4154">MIN(N2032,P2032,R2032,T2032,V2032,X2032,Z2032,AB2032,AD2032)</f>
        <v>6.3</v>
      </c>
      <c r="M2032" s="38">
        <f t="shared" si="4154"/>
        <v>7</v>
      </c>
      <c r="N2032" s="38">
        <f t="shared" si="4107"/>
        <v>6.3</v>
      </c>
      <c r="O2032" s="38">
        <f t="shared" si="4108"/>
        <v>7</v>
      </c>
      <c r="P2032" s="39"/>
      <c r="Q2032" s="39"/>
      <c r="R2032" s="39"/>
      <c r="S2032" s="39"/>
      <c r="T2032" s="39"/>
      <c r="U2032" s="39"/>
      <c r="V2032" s="39"/>
      <c r="W2032" s="39"/>
      <c r="X2032" s="39"/>
      <c r="Y2032" s="39"/>
      <c r="Z2032" s="39"/>
      <c r="AA2032" s="39"/>
      <c r="AB2032" s="39"/>
      <c r="AC2032" s="39"/>
      <c r="AD2032" s="40"/>
      <c r="AE2032" s="40"/>
      <c r="AF2032" s="41">
        <f t="shared" si="3843"/>
        <v>0</v>
      </c>
      <c r="AG2032" s="42"/>
    </row>
    <row r="2033" spans="1:33" ht="27.6">
      <c r="A2033" s="30" t="s">
        <v>6980</v>
      </c>
      <c r="B2033" s="30" t="s">
        <v>6981</v>
      </c>
      <c r="C2033" s="43"/>
      <c r="D2033" s="44"/>
      <c r="E2033" s="44"/>
      <c r="F2033" s="35">
        <f t="shared" si="4099"/>
        <v>0</v>
      </c>
      <c r="G2033" s="35">
        <f t="shared" si="4100"/>
        <v>0</v>
      </c>
      <c r="H2033" s="35">
        <f t="shared" si="3810"/>
        <v>0</v>
      </c>
      <c r="I2033" s="21">
        <f>VLOOKUP(A2033,Old_Inventory,9,FALSE)</f>
        <v>18</v>
      </c>
      <c r="J2033" s="37">
        <f t="shared" si="3933"/>
        <v>648.69000000000005</v>
      </c>
      <c r="K2033" s="37">
        <f t="shared" si="3935"/>
        <v>765</v>
      </c>
      <c r="L2033" s="38">
        <f t="shared" ref="L2033:M2033" si="4155">MIN(N2033,P2033,R2033,T2033,V2033,X2033,Z2033,AB2033,AD2033)</f>
        <v>648.69000000000005</v>
      </c>
      <c r="M2033" s="38">
        <f t="shared" si="4155"/>
        <v>765</v>
      </c>
      <c r="N2033" s="38">
        <f t="shared" si="4107"/>
        <v>648.69000000000005</v>
      </c>
      <c r="O2033" s="38">
        <f t="shared" si="4108"/>
        <v>765</v>
      </c>
      <c r="P2033" s="39"/>
      <c r="Q2033" s="39"/>
      <c r="R2033" s="39"/>
      <c r="S2033" s="39"/>
      <c r="T2033" s="39"/>
      <c r="U2033" s="39"/>
      <c r="V2033" s="39"/>
      <c r="W2033" s="39"/>
      <c r="X2033" s="39"/>
      <c r="Y2033" s="39"/>
      <c r="Z2033" s="39"/>
      <c r="AA2033" s="39"/>
      <c r="AB2033" s="39"/>
      <c r="AC2033" s="39"/>
      <c r="AD2033" s="40"/>
      <c r="AE2033" s="40"/>
      <c r="AF2033" s="41">
        <f t="shared" si="3843"/>
        <v>0</v>
      </c>
      <c r="AG2033" s="42"/>
    </row>
    <row r="2034" spans="1:33" ht="27.6">
      <c r="A2034" s="30" t="s">
        <v>250</v>
      </c>
      <c r="B2034" s="30" t="s">
        <v>1047</v>
      </c>
      <c r="C2034" s="43"/>
      <c r="D2034" s="44">
        <v>2</v>
      </c>
      <c r="E2034" s="44">
        <v>2</v>
      </c>
      <c r="F2034" s="35">
        <f t="shared" si="4099"/>
        <v>2</v>
      </c>
      <c r="G2034" s="35">
        <f t="shared" si="4100"/>
        <v>4</v>
      </c>
      <c r="H2034" s="35">
        <f t="shared" si="3810"/>
        <v>0</v>
      </c>
      <c r="I2034" s="17">
        <v>18</v>
      </c>
      <c r="J2034" s="37">
        <f t="shared" si="3933"/>
        <v>608</v>
      </c>
      <c r="K2034" s="37">
        <f t="shared" si="3935"/>
        <v>779</v>
      </c>
      <c r="L2034" s="38">
        <f t="shared" ref="L2034:M2034" si="4156">MIN(N2034,P2034,R2034,T2034,V2034,X2034,Z2034,AB2034,AD2034)</f>
        <v>608</v>
      </c>
      <c r="M2034" s="38">
        <f t="shared" si="4156"/>
        <v>718</v>
      </c>
      <c r="N2034" s="38">
        <f t="shared" si="4107"/>
        <v>608</v>
      </c>
      <c r="O2034" s="38">
        <f t="shared" si="4108"/>
        <v>779</v>
      </c>
      <c r="P2034" s="39">
        <f>VLOOKUP(A2034,MagnusNeo,9,FALSE)</f>
        <v>608</v>
      </c>
      <c r="Q2034" s="39">
        <f>VLOOKUP(A2034,MagnusNeo,11,FALSE)</f>
        <v>718</v>
      </c>
      <c r="R2034" s="39"/>
      <c r="S2034" s="39"/>
      <c r="T2034" s="39">
        <f>VLOOKUP(A2034,Magnus,9,FALSE)</f>
        <v>608</v>
      </c>
      <c r="U2034" s="39">
        <f>VLOOKUP(A2034,Magnus,11,FALSE)</f>
        <v>718</v>
      </c>
      <c r="V2034" s="39"/>
      <c r="W2034" s="39"/>
      <c r="X2034" s="39"/>
      <c r="Y2034" s="39"/>
      <c r="Z2034" s="39"/>
      <c r="AA2034" s="39"/>
      <c r="AB2034" s="39"/>
      <c r="AC2034" s="39"/>
      <c r="AD2034" s="40"/>
      <c r="AE2034" s="40"/>
      <c r="AF2034" s="41">
        <f t="shared" si="3843"/>
        <v>2</v>
      </c>
      <c r="AG2034" s="42"/>
    </row>
    <row r="2035" spans="1:33" ht="27.6">
      <c r="A2035" s="30" t="s">
        <v>2660</v>
      </c>
      <c r="B2035" s="30" t="s">
        <v>2661</v>
      </c>
      <c r="C2035" s="43"/>
      <c r="D2035" s="44"/>
      <c r="E2035" s="44"/>
      <c r="F2035" s="35">
        <f t="shared" si="4099"/>
        <v>0</v>
      </c>
      <c r="G2035" s="35">
        <f t="shared" si="4100"/>
        <v>0</v>
      </c>
      <c r="H2035" s="35">
        <f t="shared" si="3810"/>
        <v>0</v>
      </c>
      <c r="I2035" s="17">
        <v>18</v>
      </c>
      <c r="J2035" s="37">
        <f t="shared" si="3933"/>
        <v>617.20000000000005</v>
      </c>
      <c r="K2035" s="37">
        <f t="shared" si="3935"/>
        <v>728</v>
      </c>
      <c r="L2035" s="38">
        <f t="shared" ref="L2035:M2035" si="4157">MIN(N2035,P2035,R2035,T2035,V2035,X2035,Z2035,AB2035,AD2035)</f>
        <v>541</v>
      </c>
      <c r="M2035" s="38">
        <f t="shared" si="4157"/>
        <v>639</v>
      </c>
      <c r="N2035" s="38">
        <f t="shared" si="4107"/>
        <v>617.20000000000005</v>
      </c>
      <c r="O2035" s="38">
        <f t="shared" si="4108"/>
        <v>728</v>
      </c>
      <c r="P2035" s="39"/>
      <c r="Q2035" s="39"/>
      <c r="R2035" s="39"/>
      <c r="S2035" s="39"/>
      <c r="T2035" s="39">
        <f>VLOOKUP(A2035,Magnus,9,FALSE)</f>
        <v>541</v>
      </c>
      <c r="U2035" s="39">
        <f>VLOOKUP(A2035,Magnus,11,FALSE)</f>
        <v>639</v>
      </c>
      <c r="V2035" s="39"/>
      <c r="W2035" s="39"/>
      <c r="X2035" s="39"/>
      <c r="Y2035" s="39"/>
      <c r="Z2035" s="39"/>
      <c r="AA2035" s="39"/>
      <c r="AB2035" s="39"/>
      <c r="AC2035" s="39"/>
      <c r="AD2035" s="40"/>
      <c r="AE2035" s="40"/>
      <c r="AF2035" s="41">
        <f t="shared" si="3843"/>
        <v>0</v>
      </c>
      <c r="AG2035" s="42"/>
    </row>
    <row r="2036" spans="1:33" ht="13.8">
      <c r="A2036" s="30" t="s">
        <v>2396</v>
      </c>
      <c r="B2036" s="30" t="s">
        <v>2398</v>
      </c>
      <c r="C2036" s="43"/>
      <c r="D2036" s="44"/>
      <c r="E2036" s="44"/>
      <c r="F2036" s="35">
        <f t="shared" si="4099"/>
        <v>0</v>
      </c>
      <c r="G2036" s="35">
        <f t="shared" si="4100"/>
        <v>0</v>
      </c>
      <c r="H2036" s="35">
        <f t="shared" si="3810"/>
        <v>0</v>
      </c>
      <c r="I2036" s="17">
        <v>18</v>
      </c>
      <c r="J2036" s="37">
        <f t="shared" si="3933"/>
        <v>653.62</v>
      </c>
      <c r="K2036" s="37">
        <f t="shared" si="3935"/>
        <v>837</v>
      </c>
      <c r="L2036" s="38">
        <f t="shared" ref="L2036:M2036" si="4158">MIN(N2036,P2036,R2036,T2036,V2036,X2036,Z2036,AB2036,AD2036)</f>
        <v>635</v>
      </c>
      <c r="M2036" s="38">
        <f t="shared" si="4158"/>
        <v>750</v>
      </c>
      <c r="N2036" s="38">
        <f t="shared" si="4107"/>
        <v>653.62</v>
      </c>
      <c r="O2036" s="38">
        <f t="shared" si="4108"/>
        <v>837</v>
      </c>
      <c r="P2036" s="39"/>
      <c r="Q2036" s="39"/>
      <c r="R2036" s="39">
        <f>VLOOKUP(A2036,Primus,9,FALSE)</f>
        <v>635</v>
      </c>
      <c r="S2036" s="39">
        <f>VLOOKUP(A2036,Primus,11,FALSE)</f>
        <v>750</v>
      </c>
      <c r="T2036" s="39"/>
      <c r="U2036" s="39"/>
      <c r="V2036" s="39"/>
      <c r="W2036" s="39"/>
      <c r="X2036" s="39"/>
      <c r="Y2036" s="39"/>
      <c r="Z2036" s="39"/>
      <c r="AA2036" s="39"/>
      <c r="AB2036" s="39"/>
      <c r="AC2036" s="39"/>
      <c r="AD2036" s="40"/>
      <c r="AE2036" s="40"/>
      <c r="AF2036" s="41">
        <f t="shared" si="3843"/>
        <v>0</v>
      </c>
      <c r="AG2036" s="42"/>
    </row>
    <row r="2037" spans="1:33" ht="13.8">
      <c r="A2037" s="30" t="s">
        <v>6982</v>
      </c>
      <c r="B2037" s="30" t="s">
        <v>6983</v>
      </c>
      <c r="C2037" s="43"/>
      <c r="D2037" s="44"/>
      <c r="E2037" s="44"/>
      <c r="F2037" s="35">
        <f t="shared" si="4099"/>
        <v>0</v>
      </c>
      <c r="G2037" s="35">
        <f t="shared" si="4100"/>
        <v>0</v>
      </c>
      <c r="H2037" s="35">
        <f t="shared" si="3810"/>
        <v>0</v>
      </c>
      <c r="I2037" s="21">
        <f>VLOOKUP(A2037,Old_Inventory,9,FALSE)</f>
        <v>18</v>
      </c>
      <c r="J2037" s="37">
        <f t="shared" si="3933"/>
        <v>535.33000000000004</v>
      </c>
      <c r="K2037" s="37">
        <f t="shared" si="3935"/>
        <v>632</v>
      </c>
      <c r="L2037" s="38">
        <f t="shared" ref="L2037:M2037" si="4159">MIN(N2037,P2037,R2037,T2037,V2037,X2037,Z2037,AB2037,AD2037)</f>
        <v>535.33000000000004</v>
      </c>
      <c r="M2037" s="38">
        <f t="shared" si="4159"/>
        <v>632</v>
      </c>
      <c r="N2037" s="38">
        <f t="shared" si="4107"/>
        <v>535.33000000000004</v>
      </c>
      <c r="O2037" s="38">
        <f t="shared" si="4108"/>
        <v>632</v>
      </c>
      <c r="P2037" s="39"/>
      <c r="Q2037" s="39"/>
      <c r="R2037" s="39"/>
      <c r="S2037" s="39"/>
      <c r="T2037" s="39"/>
      <c r="U2037" s="39"/>
      <c r="V2037" s="39"/>
      <c r="W2037" s="39"/>
      <c r="X2037" s="39"/>
      <c r="Y2037" s="39"/>
      <c r="Z2037" s="39"/>
      <c r="AA2037" s="39"/>
      <c r="AB2037" s="39"/>
      <c r="AC2037" s="39"/>
      <c r="AD2037" s="40"/>
      <c r="AE2037" s="40"/>
      <c r="AF2037" s="41">
        <f t="shared" si="3843"/>
        <v>0</v>
      </c>
      <c r="AG2037" s="42"/>
    </row>
    <row r="2038" spans="1:33" ht="27.6">
      <c r="A2038" s="30" t="s">
        <v>2996</v>
      </c>
      <c r="B2038" s="30" t="s">
        <v>2997</v>
      </c>
      <c r="C2038" s="43"/>
      <c r="D2038" s="44"/>
      <c r="E2038" s="44"/>
      <c r="F2038" s="35">
        <f t="shared" si="4099"/>
        <v>0</v>
      </c>
      <c r="G2038" s="35">
        <f t="shared" si="4100"/>
        <v>0</v>
      </c>
      <c r="H2038" s="35">
        <f t="shared" si="3810"/>
        <v>0</v>
      </c>
      <c r="I2038" s="17">
        <v>18</v>
      </c>
      <c r="J2038" s="37">
        <f t="shared" si="3933"/>
        <v>608</v>
      </c>
      <c r="K2038" s="37">
        <f t="shared" si="3935"/>
        <v>764</v>
      </c>
      <c r="L2038" s="38">
        <f t="shared" ref="L2038:M2038" si="4160">MIN(N2038,P2038,R2038,T2038,V2038,X2038,Z2038,AB2038,AD2038)</f>
        <v>597</v>
      </c>
      <c r="M2038" s="38">
        <f t="shared" si="4160"/>
        <v>718</v>
      </c>
      <c r="N2038" s="38">
        <f t="shared" si="4107"/>
        <v>597</v>
      </c>
      <c r="O2038" s="38">
        <f t="shared" si="4108"/>
        <v>764</v>
      </c>
      <c r="P2038" s="39"/>
      <c r="Q2038" s="39"/>
      <c r="R2038" s="39"/>
      <c r="S2038" s="39"/>
      <c r="T2038" s="39"/>
      <c r="U2038" s="39"/>
      <c r="V2038" s="39">
        <f>VLOOKUP(A2038,Reo_LI,9,FALSE)</f>
        <v>608</v>
      </c>
      <c r="W2038" s="39">
        <f>VLOOKUP(A2038,Reo_LI,11,FALSE)</f>
        <v>718</v>
      </c>
      <c r="X2038" s="39">
        <f>VLOOKUP(A2038,Zeal,9,FALSE)</f>
        <v>608</v>
      </c>
      <c r="Y2038" s="39">
        <f>VLOOKUP(A2038,Zeal,11,FALSE)</f>
        <v>718</v>
      </c>
      <c r="Z2038" s="39"/>
      <c r="AA2038" s="39"/>
      <c r="AB2038" s="39"/>
      <c r="AC2038" s="39"/>
      <c r="AD2038" s="40"/>
      <c r="AE2038" s="40"/>
      <c r="AF2038" s="41">
        <f t="shared" si="3843"/>
        <v>0</v>
      </c>
      <c r="AG2038" s="42"/>
    </row>
    <row r="2039" spans="1:33" ht="13.8">
      <c r="A2039" s="30" t="s">
        <v>6984</v>
      </c>
      <c r="B2039" s="30" t="s">
        <v>6985</v>
      </c>
      <c r="C2039" s="43"/>
      <c r="D2039" s="44"/>
      <c r="E2039" s="44"/>
      <c r="F2039" s="35">
        <f t="shared" si="4099"/>
        <v>0</v>
      </c>
      <c r="G2039" s="35">
        <f t="shared" si="4100"/>
        <v>0</v>
      </c>
      <c r="H2039" s="35">
        <f t="shared" si="3810"/>
        <v>0</v>
      </c>
      <c r="I2039" s="21">
        <f t="shared" ref="I2039:I2045" si="4161">VLOOKUP(A2039,Old_Inventory,9,FALSE)</f>
        <v>18</v>
      </c>
      <c r="J2039" s="37">
        <f t="shared" si="3933"/>
        <v>163.75</v>
      </c>
      <c r="K2039" s="37">
        <f t="shared" si="3935"/>
        <v>193</v>
      </c>
      <c r="L2039" s="38">
        <f t="shared" ref="L2039:M2039" si="4162">MIN(N2039,P2039,R2039,T2039,V2039,X2039,Z2039,AB2039,AD2039)</f>
        <v>163.75</v>
      </c>
      <c r="M2039" s="38">
        <f t="shared" si="4162"/>
        <v>193</v>
      </c>
      <c r="N2039" s="38">
        <f t="shared" si="4107"/>
        <v>163.75</v>
      </c>
      <c r="O2039" s="38">
        <f t="shared" si="4108"/>
        <v>193</v>
      </c>
      <c r="P2039" s="39"/>
      <c r="Q2039" s="39"/>
      <c r="R2039" s="39"/>
      <c r="S2039" s="39"/>
      <c r="T2039" s="39"/>
      <c r="U2039" s="39"/>
      <c r="V2039" s="39"/>
      <c r="W2039" s="39"/>
      <c r="X2039" s="39"/>
      <c r="Y2039" s="39"/>
      <c r="Z2039" s="39"/>
      <c r="AA2039" s="39"/>
      <c r="AB2039" s="39"/>
      <c r="AC2039" s="39"/>
      <c r="AD2039" s="40"/>
      <c r="AE2039" s="40"/>
      <c r="AF2039" s="41">
        <f t="shared" si="3843"/>
        <v>0</v>
      </c>
      <c r="AG2039" s="42"/>
    </row>
    <row r="2040" spans="1:33" ht="13.8">
      <c r="A2040" s="30" t="s">
        <v>6986</v>
      </c>
      <c r="B2040" s="30" t="s">
        <v>6987</v>
      </c>
      <c r="C2040" s="43"/>
      <c r="D2040" s="44"/>
      <c r="E2040" s="44"/>
      <c r="F2040" s="35">
        <f t="shared" si="4099"/>
        <v>0</v>
      </c>
      <c r="G2040" s="35">
        <f t="shared" si="4100"/>
        <v>0</v>
      </c>
      <c r="H2040" s="35">
        <f t="shared" si="3810"/>
        <v>0</v>
      </c>
      <c r="I2040" s="21">
        <f t="shared" si="4161"/>
        <v>18</v>
      </c>
      <c r="J2040" s="37">
        <f t="shared" si="3933"/>
        <v>453.46</v>
      </c>
      <c r="K2040" s="37">
        <f t="shared" si="3935"/>
        <v>535</v>
      </c>
      <c r="L2040" s="38">
        <f t="shared" ref="L2040:M2040" si="4163">MIN(N2040,P2040,R2040,T2040,V2040,X2040,Z2040,AB2040,AD2040)</f>
        <v>453.46</v>
      </c>
      <c r="M2040" s="38">
        <f t="shared" si="4163"/>
        <v>535</v>
      </c>
      <c r="N2040" s="38">
        <f t="shared" si="4107"/>
        <v>453.46</v>
      </c>
      <c r="O2040" s="38">
        <f t="shared" si="4108"/>
        <v>535</v>
      </c>
      <c r="P2040" s="39"/>
      <c r="Q2040" s="39"/>
      <c r="R2040" s="39"/>
      <c r="S2040" s="39"/>
      <c r="T2040" s="39"/>
      <c r="U2040" s="39"/>
      <c r="V2040" s="39"/>
      <c r="W2040" s="39"/>
      <c r="X2040" s="39"/>
      <c r="Y2040" s="39"/>
      <c r="Z2040" s="39"/>
      <c r="AA2040" s="39"/>
      <c r="AB2040" s="39"/>
      <c r="AC2040" s="39"/>
      <c r="AD2040" s="40"/>
      <c r="AE2040" s="40"/>
      <c r="AF2040" s="41">
        <f t="shared" si="3843"/>
        <v>0</v>
      </c>
      <c r="AG2040" s="42"/>
    </row>
    <row r="2041" spans="1:33" ht="13.8">
      <c r="A2041" s="30" t="s">
        <v>6988</v>
      </c>
      <c r="B2041" s="30" t="s">
        <v>6989</v>
      </c>
      <c r="C2041" s="43"/>
      <c r="D2041" s="44"/>
      <c r="E2041" s="44"/>
      <c r="F2041" s="35">
        <f t="shared" si="4099"/>
        <v>0</v>
      </c>
      <c r="G2041" s="35">
        <f t="shared" si="4100"/>
        <v>0</v>
      </c>
      <c r="H2041" s="35">
        <f t="shared" si="3810"/>
        <v>0</v>
      </c>
      <c r="I2041" s="21">
        <f t="shared" si="4161"/>
        <v>18</v>
      </c>
      <c r="J2041" s="37">
        <f t="shared" si="3933"/>
        <v>94.47</v>
      </c>
      <c r="K2041" s="37">
        <f t="shared" si="3935"/>
        <v>111</v>
      </c>
      <c r="L2041" s="38">
        <f t="shared" ref="L2041:M2041" si="4164">MIN(N2041,P2041,R2041,T2041,V2041,X2041,Z2041,AB2041,AD2041)</f>
        <v>94.47</v>
      </c>
      <c r="M2041" s="38">
        <f t="shared" si="4164"/>
        <v>111</v>
      </c>
      <c r="N2041" s="38">
        <f t="shared" si="4107"/>
        <v>94.47</v>
      </c>
      <c r="O2041" s="38">
        <f t="shared" si="4108"/>
        <v>111</v>
      </c>
      <c r="P2041" s="39"/>
      <c r="Q2041" s="39"/>
      <c r="R2041" s="39"/>
      <c r="S2041" s="39"/>
      <c r="T2041" s="39"/>
      <c r="U2041" s="39"/>
      <c r="V2041" s="39"/>
      <c r="W2041" s="39"/>
      <c r="X2041" s="39"/>
      <c r="Y2041" s="39"/>
      <c r="Z2041" s="39"/>
      <c r="AA2041" s="39"/>
      <c r="AB2041" s="39"/>
      <c r="AC2041" s="39"/>
      <c r="AD2041" s="40"/>
      <c r="AE2041" s="40"/>
      <c r="AF2041" s="41">
        <f t="shared" si="3843"/>
        <v>0</v>
      </c>
      <c r="AG2041" s="42"/>
    </row>
    <row r="2042" spans="1:33" ht="13.8">
      <c r="A2042" s="30" t="s">
        <v>6990</v>
      </c>
      <c r="B2042" s="30" t="s">
        <v>6991</v>
      </c>
      <c r="C2042" s="43"/>
      <c r="D2042" s="44"/>
      <c r="E2042" s="44"/>
      <c r="F2042" s="35">
        <f t="shared" si="4099"/>
        <v>0</v>
      </c>
      <c r="G2042" s="35">
        <f t="shared" si="4100"/>
        <v>0</v>
      </c>
      <c r="H2042" s="35">
        <f t="shared" si="3810"/>
        <v>0</v>
      </c>
      <c r="I2042" s="21">
        <f t="shared" si="4161"/>
        <v>18</v>
      </c>
      <c r="J2042" s="37">
        <f t="shared" si="3933"/>
        <v>176.34</v>
      </c>
      <c r="K2042" s="37">
        <f t="shared" si="3935"/>
        <v>208</v>
      </c>
      <c r="L2042" s="38">
        <f t="shared" ref="L2042:M2042" si="4165">MIN(N2042,P2042,R2042,T2042,V2042,X2042,Z2042,AB2042,AD2042)</f>
        <v>176.34</v>
      </c>
      <c r="M2042" s="38">
        <f t="shared" si="4165"/>
        <v>208</v>
      </c>
      <c r="N2042" s="38">
        <f t="shared" si="4107"/>
        <v>176.34</v>
      </c>
      <c r="O2042" s="38">
        <f t="shared" si="4108"/>
        <v>208</v>
      </c>
      <c r="P2042" s="39"/>
      <c r="Q2042" s="39"/>
      <c r="R2042" s="39"/>
      <c r="S2042" s="39"/>
      <c r="T2042" s="39"/>
      <c r="U2042" s="39"/>
      <c r="V2042" s="39"/>
      <c r="W2042" s="39"/>
      <c r="X2042" s="39"/>
      <c r="Y2042" s="39"/>
      <c r="Z2042" s="39"/>
      <c r="AA2042" s="39"/>
      <c r="AB2042" s="39"/>
      <c r="AC2042" s="39"/>
      <c r="AD2042" s="40"/>
      <c r="AE2042" s="40"/>
      <c r="AF2042" s="41">
        <f t="shared" si="3843"/>
        <v>0</v>
      </c>
      <c r="AG2042" s="42"/>
    </row>
    <row r="2043" spans="1:33" ht="13.8">
      <c r="A2043" s="30" t="s">
        <v>6992</v>
      </c>
      <c r="B2043" s="30" t="s">
        <v>6993</v>
      </c>
      <c r="C2043" s="43"/>
      <c r="D2043" s="44"/>
      <c r="E2043" s="44"/>
      <c r="F2043" s="35">
        <f t="shared" si="4099"/>
        <v>0</v>
      </c>
      <c r="G2043" s="35">
        <f t="shared" si="4100"/>
        <v>0</v>
      </c>
      <c r="H2043" s="35">
        <f t="shared" ref="H2043:H2297" si="4166">(E2043+F2043)-G2043</f>
        <v>0</v>
      </c>
      <c r="I2043" s="21">
        <f t="shared" si="4161"/>
        <v>18</v>
      </c>
      <c r="J2043" s="37">
        <f t="shared" si="3933"/>
        <v>50.38</v>
      </c>
      <c r="K2043" s="37">
        <f t="shared" si="3935"/>
        <v>59</v>
      </c>
      <c r="L2043" s="38">
        <f t="shared" ref="L2043:M2043" si="4167">MIN(N2043,P2043,R2043,T2043,V2043,X2043,Z2043,AB2043,AD2043)</f>
        <v>50.38</v>
      </c>
      <c r="M2043" s="38">
        <f t="shared" si="4167"/>
        <v>59</v>
      </c>
      <c r="N2043" s="38">
        <f t="shared" si="4107"/>
        <v>50.38</v>
      </c>
      <c r="O2043" s="38">
        <f t="shared" si="4108"/>
        <v>59</v>
      </c>
      <c r="P2043" s="39"/>
      <c r="Q2043" s="39"/>
      <c r="R2043" s="39"/>
      <c r="S2043" s="39"/>
      <c r="T2043" s="39"/>
      <c r="U2043" s="39"/>
      <c r="V2043" s="39"/>
      <c r="W2043" s="39"/>
      <c r="X2043" s="39"/>
      <c r="Y2043" s="39"/>
      <c r="Z2043" s="39"/>
      <c r="AA2043" s="39"/>
      <c r="AB2043" s="39"/>
      <c r="AC2043" s="39"/>
      <c r="AD2043" s="40"/>
      <c r="AE2043" s="40"/>
      <c r="AF2043" s="41">
        <f t="shared" si="3843"/>
        <v>0</v>
      </c>
      <c r="AG2043" s="42"/>
    </row>
    <row r="2044" spans="1:33" ht="13.8">
      <c r="A2044" s="30" t="s">
        <v>6994</v>
      </c>
      <c r="B2044" s="30" t="s">
        <v>6995</v>
      </c>
      <c r="C2044" s="43"/>
      <c r="D2044" s="44"/>
      <c r="E2044" s="44"/>
      <c r="F2044" s="35">
        <f t="shared" si="4099"/>
        <v>0</v>
      </c>
      <c r="G2044" s="35">
        <f t="shared" si="4100"/>
        <v>0</v>
      </c>
      <c r="H2044" s="35">
        <f t="shared" si="4166"/>
        <v>0</v>
      </c>
      <c r="I2044" s="21">
        <f t="shared" si="4161"/>
        <v>18</v>
      </c>
      <c r="J2044" s="37">
        <f t="shared" si="3933"/>
        <v>44.09</v>
      </c>
      <c r="K2044" s="37">
        <f t="shared" si="3935"/>
        <v>52</v>
      </c>
      <c r="L2044" s="38">
        <f t="shared" ref="L2044:M2044" si="4168">MIN(N2044,P2044,R2044,T2044,V2044,X2044,Z2044,AB2044,AD2044)</f>
        <v>44.09</v>
      </c>
      <c r="M2044" s="38">
        <f t="shared" si="4168"/>
        <v>52</v>
      </c>
      <c r="N2044" s="38">
        <f t="shared" si="4107"/>
        <v>44.09</v>
      </c>
      <c r="O2044" s="38">
        <f t="shared" si="4108"/>
        <v>52</v>
      </c>
      <c r="P2044" s="39"/>
      <c r="Q2044" s="39"/>
      <c r="R2044" s="39"/>
      <c r="S2044" s="39"/>
      <c r="T2044" s="39"/>
      <c r="U2044" s="39"/>
      <c r="V2044" s="39"/>
      <c r="W2044" s="39"/>
      <c r="X2044" s="39"/>
      <c r="Y2044" s="39"/>
      <c r="Z2044" s="39"/>
      <c r="AA2044" s="39"/>
      <c r="AB2044" s="39"/>
      <c r="AC2044" s="39"/>
      <c r="AD2044" s="40"/>
      <c r="AE2044" s="40"/>
      <c r="AF2044" s="41">
        <f t="shared" si="3843"/>
        <v>0</v>
      </c>
      <c r="AG2044" s="42"/>
    </row>
    <row r="2045" spans="1:33" ht="13.8">
      <c r="A2045" s="30" t="s">
        <v>6996</v>
      </c>
      <c r="B2045" s="30" t="s">
        <v>6997</v>
      </c>
      <c r="C2045" s="43"/>
      <c r="D2045" s="44"/>
      <c r="E2045" s="44"/>
      <c r="F2045" s="35">
        <f t="shared" si="4099"/>
        <v>0</v>
      </c>
      <c r="G2045" s="35">
        <f t="shared" si="4100"/>
        <v>0</v>
      </c>
      <c r="H2045" s="35">
        <f t="shared" si="4166"/>
        <v>0</v>
      </c>
      <c r="I2045" s="21">
        <f t="shared" si="4161"/>
        <v>18</v>
      </c>
      <c r="J2045" s="37">
        <f t="shared" si="3933"/>
        <v>176.34</v>
      </c>
      <c r="K2045" s="37">
        <f t="shared" si="3935"/>
        <v>208</v>
      </c>
      <c r="L2045" s="38">
        <f t="shared" ref="L2045:M2045" si="4169">MIN(N2045,P2045,R2045,T2045,V2045,X2045,Z2045,AB2045,AD2045)</f>
        <v>176.34</v>
      </c>
      <c r="M2045" s="38">
        <f t="shared" si="4169"/>
        <v>208</v>
      </c>
      <c r="N2045" s="38">
        <f t="shared" si="4107"/>
        <v>176.34</v>
      </c>
      <c r="O2045" s="38">
        <f t="shared" si="4108"/>
        <v>208</v>
      </c>
      <c r="P2045" s="39"/>
      <c r="Q2045" s="39"/>
      <c r="R2045" s="39"/>
      <c r="S2045" s="39"/>
      <c r="T2045" s="39"/>
      <c r="U2045" s="39"/>
      <c r="V2045" s="39"/>
      <c r="W2045" s="39"/>
      <c r="X2045" s="39"/>
      <c r="Y2045" s="39"/>
      <c r="Z2045" s="39"/>
      <c r="AA2045" s="39"/>
      <c r="AB2045" s="39"/>
      <c r="AC2045" s="39"/>
      <c r="AD2045" s="40"/>
      <c r="AE2045" s="40"/>
      <c r="AF2045" s="41">
        <f t="shared" si="3843"/>
        <v>0</v>
      </c>
      <c r="AG2045" s="42"/>
    </row>
    <row r="2046" spans="1:33" ht="13.8">
      <c r="A2046" s="30" t="s">
        <v>6998</v>
      </c>
      <c r="B2046" s="30" t="s">
        <v>6999</v>
      </c>
      <c r="C2046" s="43"/>
      <c r="D2046" s="44"/>
      <c r="E2046" s="44">
        <v>2</v>
      </c>
      <c r="F2046" s="35">
        <f t="shared" si="4099"/>
        <v>0</v>
      </c>
      <c r="G2046" s="35">
        <f t="shared" si="4100"/>
        <v>0</v>
      </c>
      <c r="H2046" s="35">
        <f t="shared" si="4166"/>
        <v>2</v>
      </c>
      <c r="I2046" s="21"/>
      <c r="J2046" s="37">
        <f t="shared" si="3933"/>
        <v>0</v>
      </c>
      <c r="K2046" s="37">
        <f t="shared" si="3935"/>
        <v>0</v>
      </c>
      <c r="L2046" s="38">
        <f t="shared" ref="L2046:M2046" si="4170">MIN(N2046,P2046,R2046,T2046,V2046,X2046,Z2046,AB2046,AD2046)</f>
        <v>0</v>
      </c>
      <c r="M2046" s="38">
        <f t="shared" si="4170"/>
        <v>0</v>
      </c>
      <c r="N2046" s="38">
        <f t="shared" si="4107"/>
        <v>0</v>
      </c>
      <c r="O2046" s="38">
        <f t="shared" si="4108"/>
        <v>0</v>
      </c>
      <c r="P2046" s="39"/>
      <c r="Q2046" s="39"/>
      <c r="R2046" s="39"/>
      <c r="S2046" s="39"/>
      <c r="T2046" s="39"/>
      <c r="U2046" s="39"/>
      <c r="V2046" s="39"/>
      <c r="W2046" s="39"/>
      <c r="X2046" s="39"/>
      <c r="Y2046" s="39"/>
      <c r="Z2046" s="39"/>
      <c r="AA2046" s="39"/>
      <c r="AB2046" s="39"/>
      <c r="AC2046" s="39"/>
      <c r="AD2046" s="40"/>
      <c r="AE2046" s="40"/>
      <c r="AF2046" s="41">
        <f t="shared" si="3843"/>
        <v>-2</v>
      </c>
      <c r="AG2046" s="42"/>
    </row>
    <row r="2047" spans="1:33" ht="13.8">
      <c r="A2047" s="30" t="s">
        <v>7000</v>
      </c>
      <c r="B2047" s="30" t="s">
        <v>7001</v>
      </c>
      <c r="C2047" s="43"/>
      <c r="D2047" s="44"/>
      <c r="E2047" s="44">
        <v>1</v>
      </c>
      <c r="F2047" s="35">
        <f t="shared" si="4099"/>
        <v>0</v>
      </c>
      <c r="G2047" s="35">
        <f t="shared" si="4100"/>
        <v>0</v>
      </c>
      <c r="H2047" s="35">
        <f t="shared" si="4166"/>
        <v>1</v>
      </c>
      <c r="I2047" s="21"/>
      <c r="J2047" s="37">
        <f t="shared" si="3933"/>
        <v>0</v>
      </c>
      <c r="K2047" s="37">
        <f t="shared" si="3935"/>
        <v>0</v>
      </c>
      <c r="L2047" s="38">
        <f t="shared" ref="L2047:M2047" si="4171">MIN(N2047,P2047,R2047,T2047,V2047,X2047,Z2047,AB2047,AD2047)</f>
        <v>0</v>
      </c>
      <c r="M2047" s="38">
        <f t="shared" si="4171"/>
        <v>0</v>
      </c>
      <c r="N2047" s="38">
        <f t="shared" si="4107"/>
        <v>0</v>
      </c>
      <c r="O2047" s="38">
        <f t="shared" si="4108"/>
        <v>0</v>
      </c>
      <c r="P2047" s="39"/>
      <c r="Q2047" s="39"/>
      <c r="R2047" s="39"/>
      <c r="S2047" s="39"/>
      <c r="T2047" s="39"/>
      <c r="U2047" s="39"/>
      <c r="V2047" s="39"/>
      <c r="W2047" s="39"/>
      <c r="X2047" s="39"/>
      <c r="Y2047" s="39"/>
      <c r="Z2047" s="39"/>
      <c r="AA2047" s="39"/>
      <c r="AB2047" s="39"/>
      <c r="AC2047" s="39"/>
      <c r="AD2047" s="40"/>
      <c r="AE2047" s="40"/>
      <c r="AF2047" s="41">
        <f t="shared" si="3843"/>
        <v>-1</v>
      </c>
      <c r="AG2047" s="42"/>
    </row>
    <row r="2048" spans="1:33" ht="13.8">
      <c r="A2048" s="30" t="s">
        <v>7002</v>
      </c>
      <c r="B2048" s="30" t="s">
        <v>7003</v>
      </c>
      <c r="C2048" s="43"/>
      <c r="D2048" s="44"/>
      <c r="E2048" s="44"/>
      <c r="F2048" s="35">
        <f t="shared" si="4099"/>
        <v>0</v>
      </c>
      <c r="G2048" s="35">
        <f t="shared" si="4100"/>
        <v>0</v>
      </c>
      <c r="H2048" s="35">
        <f t="shared" si="4166"/>
        <v>0</v>
      </c>
      <c r="I2048" s="21">
        <f t="shared" ref="I2048:I2065" si="4172">VLOOKUP(A2048,Old_Inventory,9,FALSE)</f>
        <v>18</v>
      </c>
      <c r="J2048" s="37">
        <f t="shared" si="3933"/>
        <v>6.3</v>
      </c>
      <c r="K2048" s="37">
        <f t="shared" si="3935"/>
        <v>7</v>
      </c>
      <c r="L2048" s="38">
        <f t="shared" ref="L2048:M2048" si="4173">MIN(N2048,P2048,R2048,T2048,V2048,X2048,Z2048,AB2048,AD2048)</f>
        <v>6.3</v>
      </c>
      <c r="M2048" s="38">
        <f t="shared" si="4173"/>
        <v>7</v>
      </c>
      <c r="N2048" s="38">
        <f t="shared" si="4107"/>
        <v>6.3</v>
      </c>
      <c r="O2048" s="38">
        <f t="shared" si="4108"/>
        <v>7</v>
      </c>
      <c r="P2048" s="39"/>
      <c r="Q2048" s="39"/>
      <c r="R2048" s="39"/>
      <c r="S2048" s="39"/>
      <c r="T2048" s="39"/>
      <c r="U2048" s="39"/>
      <c r="V2048" s="39"/>
      <c r="W2048" s="39"/>
      <c r="X2048" s="39"/>
      <c r="Y2048" s="39"/>
      <c r="Z2048" s="39"/>
      <c r="AA2048" s="39"/>
      <c r="AB2048" s="39"/>
      <c r="AC2048" s="39"/>
      <c r="AD2048" s="40"/>
      <c r="AE2048" s="40"/>
      <c r="AF2048" s="41">
        <f t="shared" si="3843"/>
        <v>0</v>
      </c>
      <c r="AG2048" s="42"/>
    </row>
    <row r="2049" spans="1:33" ht="13.8">
      <c r="A2049" s="30" t="s">
        <v>7004</v>
      </c>
      <c r="B2049" s="30" t="s">
        <v>7005</v>
      </c>
      <c r="C2049" s="43"/>
      <c r="D2049" s="44"/>
      <c r="E2049" s="44"/>
      <c r="F2049" s="35">
        <f t="shared" si="4099"/>
        <v>0</v>
      </c>
      <c r="G2049" s="35">
        <f t="shared" si="4100"/>
        <v>0</v>
      </c>
      <c r="H2049" s="35">
        <f t="shared" si="4166"/>
        <v>0</v>
      </c>
      <c r="I2049" s="21">
        <f t="shared" si="4172"/>
        <v>18</v>
      </c>
      <c r="J2049" s="37">
        <f t="shared" si="3933"/>
        <v>6.3</v>
      </c>
      <c r="K2049" s="37">
        <f t="shared" si="3935"/>
        <v>7</v>
      </c>
      <c r="L2049" s="38">
        <f t="shared" ref="L2049:M2049" si="4174">MIN(N2049,P2049,R2049,T2049,V2049,X2049,Z2049,AB2049,AD2049)</f>
        <v>6.3</v>
      </c>
      <c r="M2049" s="38">
        <f t="shared" si="4174"/>
        <v>7</v>
      </c>
      <c r="N2049" s="38">
        <f t="shared" si="4107"/>
        <v>6.3</v>
      </c>
      <c r="O2049" s="38">
        <f t="shared" si="4108"/>
        <v>7</v>
      </c>
      <c r="P2049" s="39"/>
      <c r="Q2049" s="39"/>
      <c r="R2049" s="39"/>
      <c r="S2049" s="39"/>
      <c r="T2049" s="39"/>
      <c r="U2049" s="39"/>
      <c r="V2049" s="39"/>
      <c r="W2049" s="39"/>
      <c r="X2049" s="39"/>
      <c r="Y2049" s="39"/>
      <c r="Z2049" s="39"/>
      <c r="AA2049" s="39"/>
      <c r="AB2049" s="39"/>
      <c r="AC2049" s="39"/>
      <c r="AD2049" s="40"/>
      <c r="AE2049" s="40"/>
      <c r="AF2049" s="41">
        <f t="shared" si="3843"/>
        <v>0</v>
      </c>
      <c r="AG2049" s="42"/>
    </row>
    <row r="2050" spans="1:33" ht="13.8">
      <c r="A2050" s="30" t="s">
        <v>7006</v>
      </c>
      <c r="B2050" s="30" t="s">
        <v>7007</v>
      </c>
      <c r="C2050" s="43"/>
      <c r="D2050" s="44"/>
      <c r="E2050" s="44"/>
      <c r="F2050" s="35">
        <f t="shared" si="4099"/>
        <v>0</v>
      </c>
      <c r="G2050" s="35">
        <f t="shared" si="4100"/>
        <v>0</v>
      </c>
      <c r="H2050" s="35">
        <f t="shared" si="4166"/>
        <v>0</v>
      </c>
      <c r="I2050" s="21">
        <f t="shared" si="4172"/>
        <v>18</v>
      </c>
      <c r="J2050" s="37">
        <f t="shared" si="3933"/>
        <v>6.3</v>
      </c>
      <c r="K2050" s="37">
        <f t="shared" si="3935"/>
        <v>7</v>
      </c>
      <c r="L2050" s="38">
        <f t="shared" ref="L2050:M2050" si="4175">MIN(N2050,P2050,R2050,T2050,V2050,X2050,Z2050,AB2050,AD2050)</f>
        <v>6.3</v>
      </c>
      <c r="M2050" s="38">
        <f t="shared" si="4175"/>
        <v>7</v>
      </c>
      <c r="N2050" s="38">
        <f t="shared" si="4107"/>
        <v>6.3</v>
      </c>
      <c r="O2050" s="38">
        <f t="shared" si="4108"/>
        <v>7</v>
      </c>
      <c r="P2050" s="39"/>
      <c r="Q2050" s="39"/>
      <c r="R2050" s="39"/>
      <c r="S2050" s="39"/>
      <c r="T2050" s="39"/>
      <c r="U2050" s="39"/>
      <c r="V2050" s="39"/>
      <c r="W2050" s="39"/>
      <c r="X2050" s="39"/>
      <c r="Y2050" s="39"/>
      <c r="Z2050" s="39"/>
      <c r="AA2050" s="39"/>
      <c r="AB2050" s="39"/>
      <c r="AC2050" s="39"/>
      <c r="AD2050" s="40"/>
      <c r="AE2050" s="40"/>
      <c r="AF2050" s="41">
        <f t="shared" si="3843"/>
        <v>0</v>
      </c>
      <c r="AG2050" s="42"/>
    </row>
    <row r="2051" spans="1:33" ht="13.8">
      <c r="A2051" s="30" t="s">
        <v>7008</v>
      </c>
      <c r="B2051" s="30" t="s">
        <v>7009</v>
      </c>
      <c r="C2051" s="43"/>
      <c r="D2051" s="44"/>
      <c r="E2051" s="44"/>
      <c r="F2051" s="35">
        <f t="shared" ref="F2051:F2114" si="4176">IFERROR(SUMIF(Purchase_ItemCode, A2051, Purchase_Qty), 0)</f>
        <v>0</v>
      </c>
      <c r="G2051" s="35">
        <f t="shared" ref="G2051:G2114" si="4177">IFERROR(COUNTIF(Sales_PartCode, A2051), 0)</f>
        <v>0</v>
      </c>
      <c r="H2051" s="35">
        <f t="shared" si="4166"/>
        <v>0</v>
      </c>
      <c r="I2051" s="21">
        <f t="shared" si="4172"/>
        <v>18</v>
      </c>
      <c r="J2051" s="37">
        <f t="shared" si="3933"/>
        <v>6.3</v>
      </c>
      <c r="K2051" s="37">
        <f t="shared" si="3935"/>
        <v>7</v>
      </c>
      <c r="L2051" s="38">
        <f t="shared" ref="L2051:M2051" si="4178">MIN(N2051,P2051,R2051,T2051,V2051,X2051,Z2051,AB2051,AD2051)</f>
        <v>6.3</v>
      </c>
      <c r="M2051" s="38">
        <f t="shared" si="4178"/>
        <v>7</v>
      </c>
      <c r="N2051" s="38">
        <f t="shared" si="4107"/>
        <v>6.3</v>
      </c>
      <c r="O2051" s="38">
        <f t="shared" si="4108"/>
        <v>7</v>
      </c>
      <c r="P2051" s="39"/>
      <c r="Q2051" s="39"/>
      <c r="R2051" s="39"/>
      <c r="S2051" s="39"/>
      <c r="T2051" s="39"/>
      <c r="U2051" s="39"/>
      <c r="V2051" s="39"/>
      <c r="W2051" s="39"/>
      <c r="X2051" s="39"/>
      <c r="Y2051" s="39"/>
      <c r="Z2051" s="39"/>
      <c r="AA2051" s="39"/>
      <c r="AB2051" s="39"/>
      <c r="AC2051" s="39"/>
      <c r="AD2051" s="40"/>
      <c r="AE2051" s="40"/>
      <c r="AF2051" s="41">
        <f t="shared" si="3843"/>
        <v>0</v>
      </c>
      <c r="AG2051" s="42"/>
    </row>
    <row r="2052" spans="1:33" ht="13.8">
      <c r="A2052" s="30" t="s">
        <v>7010</v>
      </c>
      <c r="B2052" s="30" t="s">
        <v>7011</v>
      </c>
      <c r="C2052" s="43"/>
      <c r="D2052" s="44"/>
      <c r="E2052" s="44"/>
      <c r="F2052" s="35">
        <f t="shared" si="4176"/>
        <v>0</v>
      </c>
      <c r="G2052" s="35">
        <f t="shared" si="4177"/>
        <v>0</v>
      </c>
      <c r="H2052" s="35">
        <f t="shared" si="4166"/>
        <v>0</v>
      </c>
      <c r="I2052" s="21">
        <f t="shared" si="4172"/>
        <v>18</v>
      </c>
      <c r="J2052" s="37">
        <f t="shared" si="3933"/>
        <v>25.19</v>
      </c>
      <c r="K2052" s="37">
        <f t="shared" si="3935"/>
        <v>30</v>
      </c>
      <c r="L2052" s="38">
        <f t="shared" ref="L2052:M2052" si="4179">MIN(N2052,P2052,R2052,T2052,V2052,X2052,Z2052,AB2052,AD2052)</f>
        <v>25.19</v>
      </c>
      <c r="M2052" s="38">
        <f t="shared" si="4179"/>
        <v>30</v>
      </c>
      <c r="N2052" s="38">
        <f t="shared" si="4107"/>
        <v>25.19</v>
      </c>
      <c r="O2052" s="38">
        <f t="shared" si="4108"/>
        <v>30</v>
      </c>
      <c r="P2052" s="39"/>
      <c r="Q2052" s="39"/>
      <c r="R2052" s="39"/>
      <c r="S2052" s="39"/>
      <c r="T2052" s="39"/>
      <c r="U2052" s="39"/>
      <c r="V2052" s="39"/>
      <c r="W2052" s="39"/>
      <c r="X2052" s="39"/>
      <c r="Y2052" s="39"/>
      <c r="Z2052" s="39"/>
      <c r="AA2052" s="39"/>
      <c r="AB2052" s="39"/>
      <c r="AC2052" s="39"/>
      <c r="AD2052" s="40"/>
      <c r="AE2052" s="40"/>
      <c r="AF2052" s="41">
        <f t="shared" si="3843"/>
        <v>0</v>
      </c>
      <c r="AG2052" s="42"/>
    </row>
    <row r="2053" spans="1:33" ht="13.8">
      <c r="A2053" s="30" t="s">
        <v>7012</v>
      </c>
      <c r="B2053" s="30" t="s">
        <v>7013</v>
      </c>
      <c r="C2053" s="43"/>
      <c r="D2053" s="44"/>
      <c r="E2053" s="44"/>
      <c r="F2053" s="35">
        <f t="shared" si="4176"/>
        <v>0</v>
      </c>
      <c r="G2053" s="35">
        <f t="shared" si="4177"/>
        <v>0</v>
      </c>
      <c r="H2053" s="35">
        <f t="shared" si="4166"/>
        <v>0</v>
      </c>
      <c r="I2053" s="21">
        <f t="shared" si="4172"/>
        <v>18</v>
      </c>
      <c r="J2053" s="37">
        <f t="shared" si="3933"/>
        <v>31.49</v>
      </c>
      <c r="K2053" s="37">
        <f t="shared" si="3935"/>
        <v>37</v>
      </c>
      <c r="L2053" s="38">
        <f t="shared" ref="L2053:M2053" si="4180">MIN(N2053,P2053,R2053,T2053,V2053,X2053,Z2053,AB2053,AD2053)</f>
        <v>31.49</v>
      </c>
      <c r="M2053" s="38">
        <f t="shared" si="4180"/>
        <v>37</v>
      </c>
      <c r="N2053" s="38">
        <f t="shared" si="4107"/>
        <v>31.49</v>
      </c>
      <c r="O2053" s="38">
        <f t="shared" si="4108"/>
        <v>37</v>
      </c>
      <c r="P2053" s="39"/>
      <c r="Q2053" s="39"/>
      <c r="R2053" s="39"/>
      <c r="S2053" s="39"/>
      <c r="T2053" s="39"/>
      <c r="U2053" s="39"/>
      <c r="V2053" s="39"/>
      <c r="W2053" s="39"/>
      <c r="X2053" s="39"/>
      <c r="Y2053" s="39"/>
      <c r="Z2053" s="39"/>
      <c r="AA2053" s="39"/>
      <c r="AB2053" s="39"/>
      <c r="AC2053" s="39"/>
      <c r="AD2053" s="40"/>
      <c r="AE2053" s="40"/>
      <c r="AF2053" s="41">
        <f t="shared" si="3843"/>
        <v>0</v>
      </c>
      <c r="AG2053" s="42"/>
    </row>
    <row r="2054" spans="1:33" ht="27.6">
      <c r="A2054" s="30" t="s">
        <v>7014</v>
      </c>
      <c r="B2054" s="30" t="s">
        <v>7015</v>
      </c>
      <c r="C2054" s="43"/>
      <c r="D2054" s="44"/>
      <c r="E2054" s="44"/>
      <c r="F2054" s="35">
        <f t="shared" si="4176"/>
        <v>0</v>
      </c>
      <c r="G2054" s="35">
        <f t="shared" si="4177"/>
        <v>0</v>
      </c>
      <c r="H2054" s="35">
        <f t="shared" si="4166"/>
        <v>0</v>
      </c>
      <c r="I2054" s="21">
        <f t="shared" si="4172"/>
        <v>5</v>
      </c>
      <c r="J2054" s="37">
        <f t="shared" si="3933"/>
        <v>301.60000000000002</v>
      </c>
      <c r="K2054" s="37">
        <f t="shared" si="3935"/>
        <v>317</v>
      </c>
      <c r="L2054" s="38">
        <f t="shared" ref="L2054:M2054" si="4181">MIN(N2054,P2054,R2054,T2054,V2054,X2054,Z2054,AB2054,AD2054)</f>
        <v>301.60000000000002</v>
      </c>
      <c r="M2054" s="38">
        <f t="shared" si="4181"/>
        <v>317</v>
      </c>
      <c r="N2054" s="38">
        <f t="shared" si="4107"/>
        <v>301.60000000000002</v>
      </c>
      <c r="O2054" s="38">
        <f t="shared" si="4108"/>
        <v>317</v>
      </c>
      <c r="P2054" s="39"/>
      <c r="Q2054" s="39"/>
      <c r="R2054" s="39"/>
      <c r="S2054" s="39"/>
      <c r="T2054" s="39"/>
      <c r="U2054" s="39"/>
      <c r="V2054" s="39"/>
      <c r="W2054" s="39"/>
      <c r="X2054" s="39"/>
      <c r="Y2054" s="39"/>
      <c r="Z2054" s="39"/>
      <c r="AA2054" s="39"/>
      <c r="AB2054" s="39"/>
      <c r="AC2054" s="39"/>
      <c r="AD2054" s="40"/>
      <c r="AE2054" s="40"/>
      <c r="AF2054" s="41">
        <f t="shared" si="3843"/>
        <v>0</v>
      </c>
      <c r="AG2054" s="42"/>
    </row>
    <row r="2055" spans="1:33" ht="13.8">
      <c r="A2055" s="30" t="s">
        <v>7016</v>
      </c>
      <c r="B2055" s="30" t="s">
        <v>7017</v>
      </c>
      <c r="C2055" s="43"/>
      <c r="D2055" s="44"/>
      <c r="E2055" s="44"/>
      <c r="F2055" s="35">
        <f t="shared" si="4176"/>
        <v>0</v>
      </c>
      <c r="G2055" s="35">
        <f t="shared" si="4177"/>
        <v>0</v>
      </c>
      <c r="H2055" s="35">
        <f t="shared" si="4166"/>
        <v>0</v>
      </c>
      <c r="I2055" s="21">
        <f t="shared" si="4172"/>
        <v>28</v>
      </c>
      <c r="J2055" s="37">
        <f t="shared" si="3933"/>
        <v>519.04999999999995</v>
      </c>
      <c r="K2055" s="37">
        <f t="shared" si="3935"/>
        <v>664</v>
      </c>
      <c r="L2055" s="38">
        <f t="shared" ref="L2055:M2055" si="4182">MIN(N2055,P2055,R2055,T2055,V2055,X2055,Z2055,AB2055,AD2055)</f>
        <v>519.04999999999995</v>
      </c>
      <c r="M2055" s="38">
        <f t="shared" si="4182"/>
        <v>664</v>
      </c>
      <c r="N2055" s="38">
        <f t="shared" si="4107"/>
        <v>519.04999999999995</v>
      </c>
      <c r="O2055" s="38">
        <f t="shared" si="4108"/>
        <v>664</v>
      </c>
      <c r="P2055" s="39"/>
      <c r="Q2055" s="39"/>
      <c r="R2055" s="39"/>
      <c r="S2055" s="39"/>
      <c r="T2055" s="39"/>
      <c r="U2055" s="39"/>
      <c r="V2055" s="39"/>
      <c r="W2055" s="39"/>
      <c r="X2055" s="39"/>
      <c r="Y2055" s="39"/>
      <c r="Z2055" s="39"/>
      <c r="AA2055" s="39"/>
      <c r="AB2055" s="39"/>
      <c r="AC2055" s="39"/>
      <c r="AD2055" s="40"/>
      <c r="AE2055" s="40"/>
      <c r="AF2055" s="41">
        <f t="shared" si="3843"/>
        <v>0</v>
      </c>
      <c r="AG2055" s="42"/>
    </row>
    <row r="2056" spans="1:33" ht="13.8">
      <c r="A2056" s="30" t="s">
        <v>7018</v>
      </c>
      <c r="B2056" s="30" t="s">
        <v>7019</v>
      </c>
      <c r="C2056" s="43"/>
      <c r="D2056" s="44"/>
      <c r="E2056" s="44"/>
      <c r="F2056" s="35">
        <f t="shared" si="4176"/>
        <v>0</v>
      </c>
      <c r="G2056" s="35">
        <f t="shared" si="4177"/>
        <v>0</v>
      </c>
      <c r="H2056" s="35">
        <f t="shared" si="4166"/>
        <v>0</v>
      </c>
      <c r="I2056" s="21">
        <f t="shared" si="4172"/>
        <v>5</v>
      </c>
      <c r="J2056" s="37">
        <f t="shared" si="3933"/>
        <v>141.57</v>
      </c>
      <c r="K2056" s="37">
        <f t="shared" si="3935"/>
        <v>149</v>
      </c>
      <c r="L2056" s="38">
        <f t="shared" ref="L2056:M2056" si="4183">MIN(N2056,P2056,R2056,T2056,V2056,X2056,Z2056,AB2056,AD2056)</f>
        <v>141.57</v>
      </c>
      <c r="M2056" s="38">
        <f t="shared" si="4183"/>
        <v>149</v>
      </c>
      <c r="N2056" s="38">
        <f t="shared" ref="N2056:N2124" si="4184">VLOOKUP(A2056,Inv_bef,5,FALSE)</f>
        <v>141.57</v>
      </c>
      <c r="O2056" s="38">
        <f t="shared" ref="O2056:O2124" si="4185">VLOOKUP(A2056,Inv_bef,6,FALSE)</f>
        <v>149</v>
      </c>
      <c r="P2056" s="39"/>
      <c r="Q2056" s="39"/>
      <c r="R2056" s="39"/>
      <c r="S2056" s="39"/>
      <c r="T2056" s="39"/>
      <c r="U2056" s="39"/>
      <c r="V2056" s="39"/>
      <c r="W2056" s="39"/>
      <c r="X2056" s="39"/>
      <c r="Y2056" s="39"/>
      <c r="Z2056" s="39"/>
      <c r="AA2056" s="39"/>
      <c r="AB2056" s="39"/>
      <c r="AC2056" s="39"/>
      <c r="AD2056" s="40"/>
      <c r="AE2056" s="40"/>
      <c r="AF2056" s="41">
        <f t="shared" ref="AF2056:AF2272" si="4186">D2056-H2056</f>
        <v>0</v>
      </c>
      <c r="AG2056" s="42"/>
    </row>
    <row r="2057" spans="1:33" ht="13.8">
      <c r="A2057" s="30" t="s">
        <v>7020</v>
      </c>
      <c r="B2057" s="30" t="s">
        <v>7021</v>
      </c>
      <c r="C2057" s="43"/>
      <c r="D2057" s="44"/>
      <c r="E2057" s="44"/>
      <c r="F2057" s="35">
        <f t="shared" si="4176"/>
        <v>0</v>
      </c>
      <c r="G2057" s="35">
        <f t="shared" si="4177"/>
        <v>0</v>
      </c>
      <c r="H2057" s="35">
        <f t="shared" si="4166"/>
        <v>0</v>
      </c>
      <c r="I2057" s="21">
        <f t="shared" si="4172"/>
        <v>5</v>
      </c>
      <c r="J2057" s="37">
        <f t="shared" si="3933"/>
        <v>233.89</v>
      </c>
      <c r="K2057" s="37">
        <f t="shared" si="3935"/>
        <v>246</v>
      </c>
      <c r="L2057" s="38">
        <f t="shared" ref="L2057:M2057" si="4187">MIN(N2057,P2057,R2057,T2057,V2057,X2057,Z2057,AB2057,AD2057)</f>
        <v>233.89</v>
      </c>
      <c r="M2057" s="38">
        <f t="shared" si="4187"/>
        <v>246</v>
      </c>
      <c r="N2057" s="38">
        <f t="shared" si="4184"/>
        <v>233.89</v>
      </c>
      <c r="O2057" s="38">
        <f t="shared" si="4185"/>
        <v>246</v>
      </c>
      <c r="P2057" s="39"/>
      <c r="Q2057" s="39"/>
      <c r="R2057" s="39"/>
      <c r="S2057" s="39"/>
      <c r="T2057" s="39"/>
      <c r="U2057" s="39"/>
      <c r="V2057" s="39"/>
      <c r="W2057" s="39"/>
      <c r="X2057" s="39"/>
      <c r="Y2057" s="39"/>
      <c r="Z2057" s="39"/>
      <c r="AA2057" s="39"/>
      <c r="AB2057" s="39"/>
      <c r="AC2057" s="39"/>
      <c r="AD2057" s="40"/>
      <c r="AE2057" s="40"/>
      <c r="AF2057" s="41">
        <f t="shared" si="4186"/>
        <v>0</v>
      </c>
      <c r="AG2057" s="42"/>
    </row>
    <row r="2058" spans="1:33" ht="13.8">
      <c r="A2058" s="30" t="s">
        <v>7022</v>
      </c>
      <c r="B2058" s="30" t="s">
        <v>7023</v>
      </c>
      <c r="C2058" s="43"/>
      <c r="D2058" s="44"/>
      <c r="E2058" s="44"/>
      <c r="F2058" s="35">
        <f t="shared" si="4176"/>
        <v>0</v>
      </c>
      <c r="G2058" s="35">
        <f t="shared" si="4177"/>
        <v>0</v>
      </c>
      <c r="H2058" s="35">
        <f t="shared" si="4166"/>
        <v>0</v>
      </c>
      <c r="I2058" s="21">
        <f t="shared" si="4172"/>
        <v>28</v>
      </c>
      <c r="J2058" s="37">
        <f t="shared" si="3933"/>
        <v>685.66</v>
      </c>
      <c r="K2058" s="37">
        <f t="shared" si="3935"/>
        <v>878</v>
      </c>
      <c r="L2058" s="38">
        <f t="shared" ref="L2058:M2058" si="4188">MIN(N2058,P2058,R2058,T2058,V2058,X2058,Z2058,AB2058,AD2058)</f>
        <v>685.66</v>
      </c>
      <c r="M2058" s="38">
        <f t="shared" si="4188"/>
        <v>878</v>
      </c>
      <c r="N2058" s="38">
        <f t="shared" si="4184"/>
        <v>685.66</v>
      </c>
      <c r="O2058" s="38">
        <f t="shared" si="4185"/>
        <v>878</v>
      </c>
      <c r="P2058" s="39"/>
      <c r="Q2058" s="39"/>
      <c r="R2058" s="39"/>
      <c r="S2058" s="39"/>
      <c r="T2058" s="39"/>
      <c r="U2058" s="39"/>
      <c r="V2058" s="39"/>
      <c r="W2058" s="39"/>
      <c r="X2058" s="39"/>
      <c r="Y2058" s="39"/>
      <c r="Z2058" s="39"/>
      <c r="AA2058" s="39"/>
      <c r="AB2058" s="39"/>
      <c r="AC2058" s="39"/>
      <c r="AD2058" s="40"/>
      <c r="AE2058" s="40"/>
      <c r="AF2058" s="41">
        <f t="shared" si="4186"/>
        <v>0</v>
      </c>
      <c r="AG2058" s="42"/>
    </row>
    <row r="2059" spans="1:33" ht="13.8">
      <c r="A2059" s="30" t="s">
        <v>7024</v>
      </c>
      <c r="B2059" s="30" t="s">
        <v>7025</v>
      </c>
      <c r="C2059" s="43"/>
      <c r="D2059" s="44"/>
      <c r="E2059" s="44"/>
      <c r="F2059" s="35">
        <f t="shared" si="4176"/>
        <v>0</v>
      </c>
      <c r="G2059" s="35">
        <f t="shared" si="4177"/>
        <v>0</v>
      </c>
      <c r="H2059" s="35">
        <f t="shared" si="4166"/>
        <v>0</v>
      </c>
      <c r="I2059" s="21">
        <f t="shared" si="4172"/>
        <v>28</v>
      </c>
      <c r="J2059" s="37">
        <f t="shared" si="3933"/>
        <v>3383.42</v>
      </c>
      <c r="K2059" s="37">
        <f t="shared" si="3935"/>
        <v>4331</v>
      </c>
      <c r="L2059" s="38">
        <f t="shared" ref="L2059:M2059" si="4189">MIN(N2059,P2059,R2059,T2059,V2059,X2059,Z2059,AB2059,AD2059)</f>
        <v>3383.42</v>
      </c>
      <c r="M2059" s="38">
        <f t="shared" si="4189"/>
        <v>4331</v>
      </c>
      <c r="N2059" s="38">
        <f t="shared" si="4184"/>
        <v>3383.42</v>
      </c>
      <c r="O2059" s="38">
        <f t="shared" si="4185"/>
        <v>4331</v>
      </c>
      <c r="P2059" s="39"/>
      <c r="Q2059" s="39"/>
      <c r="R2059" s="39"/>
      <c r="S2059" s="39"/>
      <c r="T2059" s="39"/>
      <c r="U2059" s="39"/>
      <c r="V2059" s="39"/>
      <c r="W2059" s="39"/>
      <c r="X2059" s="39"/>
      <c r="Y2059" s="39"/>
      <c r="Z2059" s="39"/>
      <c r="AA2059" s="39"/>
      <c r="AB2059" s="39"/>
      <c r="AC2059" s="39"/>
      <c r="AD2059" s="40"/>
      <c r="AE2059" s="40"/>
      <c r="AF2059" s="41">
        <f t="shared" si="4186"/>
        <v>0</v>
      </c>
      <c r="AG2059" s="42"/>
    </row>
    <row r="2060" spans="1:33" ht="13.8">
      <c r="A2060" s="30" t="s">
        <v>7026</v>
      </c>
      <c r="B2060" s="30" t="s">
        <v>7027</v>
      </c>
      <c r="C2060" s="43"/>
      <c r="D2060" s="44"/>
      <c r="E2060" s="44"/>
      <c r="F2060" s="35">
        <f t="shared" si="4176"/>
        <v>0</v>
      </c>
      <c r="G2060" s="35">
        <f t="shared" si="4177"/>
        <v>0</v>
      </c>
      <c r="H2060" s="35">
        <f t="shared" si="4166"/>
        <v>0</v>
      </c>
      <c r="I2060" s="21">
        <f t="shared" si="4172"/>
        <v>28</v>
      </c>
      <c r="J2060" s="37">
        <f t="shared" si="3933"/>
        <v>1031.69</v>
      </c>
      <c r="K2060" s="37">
        <f t="shared" si="3935"/>
        <v>1321</v>
      </c>
      <c r="L2060" s="38">
        <f t="shared" ref="L2060:M2060" si="4190">MIN(N2060,P2060,R2060,T2060,V2060,X2060,Z2060,AB2060,AD2060)</f>
        <v>1031.69</v>
      </c>
      <c r="M2060" s="38">
        <f t="shared" si="4190"/>
        <v>1321</v>
      </c>
      <c r="N2060" s="38">
        <f t="shared" si="4184"/>
        <v>1031.69</v>
      </c>
      <c r="O2060" s="38">
        <f t="shared" si="4185"/>
        <v>1321</v>
      </c>
      <c r="P2060" s="39"/>
      <c r="Q2060" s="39"/>
      <c r="R2060" s="39"/>
      <c r="S2060" s="39"/>
      <c r="T2060" s="39"/>
      <c r="U2060" s="39"/>
      <c r="V2060" s="39"/>
      <c r="W2060" s="39"/>
      <c r="X2060" s="39"/>
      <c r="Y2060" s="39"/>
      <c r="Z2060" s="39"/>
      <c r="AA2060" s="39"/>
      <c r="AB2060" s="39"/>
      <c r="AC2060" s="39"/>
      <c r="AD2060" s="40"/>
      <c r="AE2060" s="40"/>
      <c r="AF2060" s="41">
        <f t="shared" si="4186"/>
        <v>0</v>
      </c>
      <c r="AG2060" s="42"/>
    </row>
    <row r="2061" spans="1:33" ht="13.8">
      <c r="A2061" s="30" t="s">
        <v>7028</v>
      </c>
      <c r="B2061" s="30" t="s">
        <v>7029</v>
      </c>
      <c r="C2061" s="43"/>
      <c r="D2061" s="44"/>
      <c r="E2061" s="44"/>
      <c r="F2061" s="35">
        <f t="shared" si="4176"/>
        <v>0</v>
      </c>
      <c r="G2061" s="35">
        <f t="shared" si="4177"/>
        <v>0</v>
      </c>
      <c r="H2061" s="35">
        <f t="shared" si="4166"/>
        <v>0</v>
      </c>
      <c r="I2061" s="21">
        <f t="shared" si="4172"/>
        <v>28</v>
      </c>
      <c r="J2061" s="37">
        <f t="shared" si="3933"/>
        <v>1166.26</v>
      </c>
      <c r="K2061" s="37">
        <f t="shared" si="3935"/>
        <v>1493</v>
      </c>
      <c r="L2061" s="38">
        <f t="shared" ref="L2061:M2061" si="4191">MIN(N2061,P2061,R2061,T2061,V2061,X2061,Z2061,AB2061,AD2061)</f>
        <v>1166.26</v>
      </c>
      <c r="M2061" s="38">
        <f t="shared" si="4191"/>
        <v>1493</v>
      </c>
      <c r="N2061" s="38">
        <f t="shared" si="4184"/>
        <v>1166.26</v>
      </c>
      <c r="O2061" s="38">
        <f t="shared" si="4185"/>
        <v>1493</v>
      </c>
      <c r="P2061" s="39"/>
      <c r="Q2061" s="39"/>
      <c r="R2061" s="39"/>
      <c r="S2061" s="39"/>
      <c r="T2061" s="39"/>
      <c r="U2061" s="39"/>
      <c r="V2061" s="39"/>
      <c r="W2061" s="39"/>
      <c r="X2061" s="39"/>
      <c r="Y2061" s="39"/>
      <c r="Z2061" s="39"/>
      <c r="AA2061" s="39"/>
      <c r="AB2061" s="39"/>
      <c r="AC2061" s="39"/>
      <c r="AD2061" s="40"/>
      <c r="AE2061" s="40"/>
      <c r="AF2061" s="41">
        <f t="shared" si="4186"/>
        <v>0</v>
      </c>
      <c r="AG2061" s="42"/>
    </row>
    <row r="2062" spans="1:33" ht="13.8">
      <c r="A2062" s="30" t="s">
        <v>7030</v>
      </c>
      <c r="B2062" s="30" t="s">
        <v>7031</v>
      </c>
      <c r="C2062" s="43"/>
      <c r="D2062" s="44"/>
      <c r="E2062" s="44"/>
      <c r="F2062" s="35">
        <f t="shared" si="4176"/>
        <v>0</v>
      </c>
      <c r="G2062" s="35">
        <f t="shared" si="4177"/>
        <v>0</v>
      </c>
      <c r="H2062" s="35">
        <f t="shared" si="4166"/>
        <v>0</v>
      </c>
      <c r="I2062" s="21">
        <f t="shared" si="4172"/>
        <v>28</v>
      </c>
      <c r="J2062" s="37">
        <f t="shared" si="3933"/>
        <v>256.32</v>
      </c>
      <c r="K2062" s="37">
        <f t="shared" si="3935"/>
        <v>328</v>
      </c>
      <c r="L2062" s="38">
        <f t="shared" ref="L2062:M2062" si="4192">MIN(N2062,P2062,R2062,T2062,V2062,X2062,Z2062,AB2062,AD2062)</f>
        <v>256.32</v>
      </c>
      <c r="M2062" s="38">
        <f t="shared" si="4192"/>
        <v>328</v>
      </c>
      <c r="N2062" s="38">
        <f t="shared" si="4184"/>
        <v>256.32</v>
      </c>
      <c r="O2062" s="38">
        <f t="shared" si="4185"/>
        <v>328</v>
      </c>
      <c r="P2062" s="39"/>
      <c r="Q2062" s="39"/>
      <c r="R2062" s="39"/>
      <c r="S2062" s="39"/>
      <c r="T2062" s="39"/>
      <c r="U2062" s="39"/>
      <c r="V2062" s="39"/>
      <c r="W2062" s="39"/>
      <c r="X2062" s="39"/>
      <c r="Y2062" s="39"/>
      <c r="Z2062" s="39"/>
      <c r="AA2062" s="39"/>
      <c r="AB2062" s="39"/>
      <c r="AC2062" s="39"/>
      <c r="AD2062" s="40"/>
      <c r="AE2062" s="40"/>
      <c r="AF2062" s="41">
        <f t="shared" si="4186"/>
        <v>0</v>
      </c>
      <c r="AG2062" s="42"/>
    </row>
    <row r="2063" spans="1:33" ht="13.8">
      <c r="A2063" s="30" t="s">
        <v>7032</v>
      </c>
      <c r="B2063" s="30" t="s">
        <v>7033</v>
      </c>
      <c r="C2063" s="43"/>
      <c r="D2063" s="44"/>
      <c r="E2063" s="44"/>
      <c r="F2063" s="35">
        <f t="shared" si="4176"/>
        <v>0</v>
      </c>
      <c r="G2063" s="35">
        <f t="shared" si="4177"/>
        <v>0</v>
      </c>
      <c r="H2063" s="35">
        <f t="shared" si="4166"/>
        <v>0</v>
      </c>
      <c r="I2063" s="21">
        <f t="shared" si="4172"/>
        <v>28</v>
      </c>
      <c r="J2063" s="37">
        <f t="shared" si="3933"/>
        <v>294.77</v>
      </c>
      <c r="K2063" s="37">
        <f t="shared" si="3935"/>
        <v>377</v>
      </c>
      <c r="L2063" s="38">
        <f t="shared" ref="L2063:M2063" si="4193">MIN(N2063,P2063,R2063,T2063,V2063,X2063,Z2063,AB2063,AD2063)</f>
        <v>294.77</v>
      </c>
      <c r="M2063" s="38">
        <f t="shared" si="4193"/>
        <v>377</v>
      </c>
      <c r="N2063" s="38">
        <f t="shared" si="4184"/>
        <v>294.77</v>
      </c>
      <c r="O2063" s="38">
        <f t="shared" si="4185"/>
        <v>377</v>
      </c>
      <c r="P2063" s="39"/>
      <c r="Q2063" s="39"/>
      <c r="R2063" s="39"/>
      <c r="S2063" s="39"/>
      <c r="T2063" s="39"/>
      <c r="U2063" s="39"/>
      <c r="V2063" s="39"/>
      <c r="W2063" s="39"/>
      <c r="X2063" s="39"/>
      <c r="Y2063" s="39"/>
      <c r="Z2063" s="39"/>
      <c r="AA2063" s="39"/>
      <c r="AB2063" s="39"/>
      <c r="AC2063" s="39"/>
      <c r="AD2063" s="40"/>
      <c r="AE2063" s="40"/>
      <c r="AF2063" s="41">
        <f t="shared" si="4186"/>
        <v>0</v>
      </c>
      <c r="AG2063" s="42"/>
    </row>
    <row r="2064" spans="1:33" ht="13.8">
      <c r="A2064" s="30" t="s">
        <v>7034</v>
      </c>
      <c r="B2064" s="30" t="s">
        <v>7035</v>
      </c>
      <c r="C2064" s="43"/>
      <c r="D2064" s="44"/>
      <c r="E2064" s="44"/>
      <c r="F2064" s="35">
        <f t="shared" si="4176"/>
        <v>0</v>
      </c>
      <c r="G2064" s="35">
        <f t="shared" si="4177"/>
        <v>0</v>
      </c>
      <c r="H2064" s="35">
        <f t="shared" si="4166"/>
        <v>0</v>
      </c>
      <c r="I2064" s="21">
        <f t="shared" si="4172"/>
        <v>28</v>
      </c>
      <c r="J2064" s="37">
        <f t="shared" si="3933"/>
        <v>3876.84</v>
      </c>
      <c r="K2064" s="37">
        <f t="shared" si="3935"/>
        <v>4962</v>
      </c>
      <c r="L2064" s="38">
        <f t="shared" ref="L2064:M2064" si="4194">MIN(N2064,P2064,R2064,T2064,V2064,X2064,Z2064,AB2064,AD2064)</f>
        <v>3876.84</v>
      </c>
      <c r="M2064" s="38">
        <f t="shared" si="4194"/>
        <v>4962</v>
      </c>
      <c r="N2064" s="38">
        <f t="shared" si="4184"/>
        <v>3876.84</v>
      </c>
      <c r="O2064" s="38">
        <f t="shared" si="4185"/>
        <v>4962</v>
      </c>
      <c r="P2064" s="39"/>
      <c r="Q2064" s="39"/>
      <c r="R2064" s="39"/>
      <c r="S2064" s="39"/>
      <c r="T2064" s="39"/>
      <c r="U2064" s="39"/>
      <c r="V2064" s="39"/>
      <c r="W2064" s="39"/>
      <c r="X2064" s="39"/>
      <c r="Y2064" s="39"/>
      <c r="Z2064" s="39"/>
      <c r="AA2064" s="39"/>
      <c r="AB2064" s="39"/>
      <c r="AC2064" s="39"/>
      <c r="AD2064" s="40"/>
      <c r="AE2064" s="40"/>
      <c r="AF2064" s="41">
        <f t="shared" si="4186"/>
        <v>0</v>
      </c>
      <c r="AG2064" s="42"/>
    </row>
    <row r="2065" spans="1:33" ht="13.8">
      <c r="A2065" s="30" t="s">
        <v>7036</v>
      </c>
      <c r="B2065" s="30" t="s">
        <v>7037</v>
      </c>
      <c r="C2065" s="43"/>
      <c r="D2065" s="44"/>
      <c r="E2065" s="44"/>
      <c r="F2065" s="35">
        <f t="shared" si="4176"/>
        <v>0</v>
      </c>
      <c r="G2065" s="35">
        <f t="shared" si="4177"/>
        <v>0</v>
      </c>
      <c r="H2065" s="35">
        <f t="shared" si="4166"/>
        <v>0</v>
      </c>
      <c r="I2065" s="21">
        <f t="shared" si="4172"/>
        <v>28</v>
      </c>
      <c r="J2065" s="37">
        <f t="shared" si="3933"/>
        <v>775.37</v>
      </c>
      <c r="K2065" s="37">
        <f t="shared" si="3935"/>
        <v>992</v>
      </c>
      <c r="L2065" s="38">
        <f t="shared" ref="L2065:M2065" si="4195">MIN(N2065,P2065,R2065,T2065,V2065,X2065,Z2065,AB2065,AD2065)</f>
        <v>775.37</v>
      </c>
      <c r="M2065" s="38">
        <f t="shared" si="4195"/>
        <v>992</v>
      </c>
      <c r="N2065" s="38">
        <f t="shared" si="4184"/>
        <v>775.37</v>
      </c>
      <c r="O2065" s="38">
        <f t="shared" si="4185"/>
        <v>992</v>
      </c>
      <c r="P2065" s="39"/>
      <c r="Q2065" s="39"/>
      <c r="R2065" s="39"/>
      <c r="S2065" s="39"/>
      <c r="T2065" s="39"/>
      <c r="U2065" s="39"/>
      <c r="V2065" s="39"/>
      <c r="W2065" s="39"/>
      <c r="X2065" s="39"/>
      <c r="Y2065" s="39"/>
      <c r="Z2065" s="39"/>
      <c r="AA2065" s="39"/>
      <c r="AB2065" s="39"/>
      <c r="AC2065" s="39"/>
      <c r="AD2065" s="40"/>
      <c r="AE2065" s="40"/>
      <c r="AF2065" s="41">
        <f t="shared" si="4186"/>
        <v>0</v>
      </c>
      <c r="AG2065" s="42"/>
    </row>
    <row r="2066" spans="1:33" ht="27.6">
      <c r="A2066" s="30" t="s">
        <v>2664</v>
      </c>
      <c r="B2066" s="30" t="s">
        <v>7038</v>
      </c>
      <c r="C2066" s="43"/>
      <c r="D2066" s="44"/>
      <c r="E2066" s="44"/>
      <c r="F2066" s="35">
        <f t="shared" si="4176"/>
        <v>0</v>
      </c>
      <c r="G2066" s="35">
        <f t="shared" si="4177"/>
        <v>0</v>
      </c>
      <c r="H2066" s="35">
        <f t="shared" si="4166"/>
        <v>0</v>
      </c>
      <c r="I2066" s="17">
        <v>18</v>
      </c>
      <c r="J2066" s="37">
        <f t="shared" si="3933"/>
        <v>1134.22</v>
      </c>
      <c r="K2066" s="37">
        <f t="shared" si="3935"/>
        <v>1452</v>
      </c>
      <c r="L2066" s="38">
        <f t="shared" ref="L2066:M2066" si="4196">MIN(N2066,P2066,R2066,T2066,V2066,X2066,Z2066,AB2066,AD2066)</f>
        <v>1134.22</v>
      </c>
      <c r="M2066" s="38">
        <f t="shared" si="4196"/>
        <v>1452</v>
      </c>
      <c r="N2066" s="38">
        <f t="shared" si="4184"/>
        <v>1134.22</v>
      </c>
      <c r="O2066" s="38">
        <f t="shared" si="4185"/>
        <v>1452</v>
      </c>
      <c r="P2066" s="39"/>
      <c r="Q2066" s="39"/>
      <c r="R2066" s="39"/>
      <c r="S2066" s="39"/>
      <c r="T2066" s="39" t="str">
        <f>VLOOKUP(A2066,Magnus,9,FALSE)</f>
        <v>₹1133.00</v>
      </c>
      <c r="U2066" s="39" t="str">
        <f>VLOOKUP(A2066,Magnus,11,FALSE)</f>
        <v>₹1337.00</v>
      </c>
      <c r="V2066" s="39" t="str">
        <f>VLOOKUP(A2066,Reo_LI,9,FALSE)</f>
        <v>₹1133.00</v>
      </c>
      <c r="W2066" s="39" t="str">
        <f>VLOOKUP(A2066,Reo_LI,11,FALSE)</f>
        <v>₹1337.00</v>
      </c>
      <c r="X2066" s="39" t="str">
        <f>VLOOKUP(A2066,Zeal,9,FALSE)</f>
        <v>₹1133.00</v>
      </c>
      <c r="Y2066" s="39" t="str">
        <f>VLOOKUP(A2066,Zeal,11,FALSE)</f>
        <v>₹1337.00</v>
      </c>
      <c r="Z2066" s="39" t="str">
        <f>VLOOKUP(A2066,Reo_80,9,FALSE)</f>
        <v>₹1133.00</v>
      </c>
      <c r="AA2066" s="39" t="str">
        <f>VLOOKUP(A2066,Reo_80,11,FALSE)</f>
        <v>₹1337.00</v>
      </c>
      <c r="AB2066" s="39"/>
      <c r="AC2066" s="39"/>
      <c r="AD2066" s="40"/>
      <c r="AE2066" s="40"/>
      <c r="AF2066" s="41">
        <f t="shared" si="4186"/>
        <v>0</v>
      </c>
      <c r="AG2066" s="42"/>
    </row>
    <row r="2067" spans="1:33" ht="13.8">
      <c r="A2067" s="30" t="s">
        <v>7039</v>
      </c>
      <c r="B2067" s="30" t="s">
        <v>7040</v>
      </c>
      <c r="C2067" s="43"/>
      <c r="D2067" s="44"/>
      <c r="E2067" s="44"/>
      <c r="F2067" s="35">
        <f t="shared" si="4176"/>
        <v>0</v>
      </c>
      <c r="G2067" s="35">
        <f t="shared" si="4177"/>
        <v>0</v>
      </c>
      <c r="H2067" s="35">
        <f t="shared" si="4166"/>
        <v>0</v>
      </c>
      <c r="I2067" s="21">
        <f>VLOOKUP(A2067,Old_Inventory,9,FALSE)</f>
        <v>28</v>
      </c>
      <c r="J2067" s="37">
        <f t="shared" si="3933"/>
        <v>1025.28</v>
      </c>
      <c r="K2067" s="37">
        <f t="shared" si="3935"/>
        <v>1312</v>
      </c>
      <c r="L2067" s="38">
        <f t="shared" ref="L2067:M2067" si="4197">MIN(N2067,P2067,R2067,T2067,V2067,X2067,Z2067,AB2067,AD2067)</f>
        <v>1025.28</v>
      </c>
      <c r="M2067" s="38">
        <f t="shared" si="4197"/>
        <v>1312</v>
      </c>
      <c r="N2067" s="38">
        <f t="shared" si="4184"/>
        <v>1025.28</v>
      </c>
      <c r="O2067" s="38">
        <f t="shared" si="4185"/>
        <v>1312</v>
      </c>
      <c r="P2067" s="39"/>
      <c r="Q2067" s="39"/>
      <c r="R2067" s="39"/>
      <c r="S2067" s="39"/>
      <c r="T2067" s="39"/>
      <c r="U2067" s="39"/>
      <c r="V2067" s="39"/>
      <c r="W2067" s="39"/>
      <c r="X2067" s="39"/>
      <c r="Y2067" s="39"/>
      <c r="Z2067" s="39"/>
      <c r="AA2067" s="39"/>
      <c r="AB2067" s="39"/>
      <c r="AC2067" s="39"/>
      <c r="AD2067" s="40"/>
      <c r="AE2067" s="40"/>
      <c r="AF2067" s="41">
        <f t="shared" si="4186"/>
        <v>0</v>
      </c>
      <c r="AG2067" s="42"/>
    </row>
    <row r="2068" spans="1:33" ht="13.8">
      <c r="A2068" s="30" t="s">
        <v>2399</v>
      </c>
      <c r="B2068" s="30" t="s">
        <v>7041</v>
      </c>
      <c r="C2068" s="43"/>
      <c r="D2068" s="44"/>
      <c r="E2068" s="44"/>
      <c r="F2068" s="35">
        <f t="shared" si="4176"/>
        <v>0</v>
      </c>
      <c r="G2068" s="35">
        <f t="shared" si="4177"/>
        <v>0</v>
      </c>
      <c r="H2068" s="35">
        <f t="shared" si="4166"/>
        <v>0</v>
      </c>
      <c r="I2068" s="17">
        <v>18</v>
      </c>
      <c r="J2068" s="37">
        <f t="shared" si="3933"/>
        <v>1569.96</v>
      </c>
      <c r="K2068" s="37">
        <f t="shared" si="3935"/>
        <v>2010</v>
      </c>
      <c r="L2068" s="38">
        <f t="shared" ref="L2068:M2068" si="4198">MIN(N2068,P2068,R2068,T2068,V2068,X2068,Z2068,AB2068,AD2068)</f>
        <v>1569.96</v>
      </c>
      <c r="M2068" s="38">
        <f t="shared" si="4198"/>
        <v>2010</v>
      </c>
      <c r="N2068" s="38">
        <f t="shared" si="4184"/>
        <v>1569.96</v>
      </c>
      <c r="O2068" s="38">
        <f t="shared" si="4185"/>
        <v>2010</v>
      </c>
      <c r="P2068" s="39"/>
      <c r="Q2068" s="39"/>
      <c r="R2068" s="39" t="str">
        <f>VLOOKUP(A2068,Primus,9,FALSE)</f>
        <v>₹1475.00</v>
      </c>
      <c r="S2068" s="39" t="str">
        <f>VLOOKUP(A2068,Primus,11,FALSE)</f>
        <v>₹1741.00</v>
      </c>
      <c r="T2068" s="39"/>
      <c r="U2068" s="39"/>
      <c r="V2068" s="39"/>
      <c r="W2068" s="39"/>
      <c r="X2068" s="39"/>
      <c r="Y2068" s="39"/>
      <c r="Z2068" s="39"/>
      <c r="AA2068" s="39"/>
      <c r="AB2068" s="39" t="str">
        <f>VLOOKUP(A2068,Nexus,9,FALSE)</f>
        <v>₹1475.00</v>
      </c>
      <c r="AC2068" s="39" t="str">
        <f>VLOOKUP(A2068,Nexus,11,FALSE)</f>
        <v>₹1741.00</v>
      </c>
      <c r="AD2068" s="40"/>
      <c r="AE2068" s="40"/>
      <c r="AF2068" s="41">
        <f t="shared" si="4186"/>
        <v>0</v>
      </c>
      <c r="AG2068" s="42"/>
    </row>
    <row r="2069" spans="1:33" ht="13.8">
      <c r="A2069" s="30" t="s">
        <v>7042</v>
      </c>
      <c r="B2069" s="30" t="s">
        <v>7043</v>
      </c>
      <c r="C2069" s="43"/>
      <c r="D2069" s="44"/>
      <c r="E2069" s="44"/>
      <c r="F2069" s="35">
        <f t="shared" si="4176"/>
        <v>0</v>
      </c>
      <c r="G2069" s="35">
        <f t="shared" si="4177"/>
        <v>0</v>
      </c>
      <c r="H2069" s="35">
        <f t="shared" si="4166"/>
        <v>0</v>
      </c>
      <c r="I2069" s="21">
        <f>VLOOKUP(A2069,Old_Inventory,9,FALSE)</f>
        <v>18</v>
      </c>
      <c r="J2069" s="37">
        <f t="shared" si="3933"/>
        <v>1410.75</v>
      </c>
      <c r="K2069" s="37">
        <f t="shared" si="3935"/>
        <v>1665</v>
      </c>
      <c r="L2069" s="38">
        <f t="shared" ref="L2069:M2069" si="4199">MIN(N2069,P2069,R2069,T2069,V2069,X2069,Z2069,AB2069,AD2069)</f>
        <v>1410.75</v>
      </c>
      <c r="M2069" s="38">
        <f t="shared" si="4199"/>
        <v>1665</v>
      </c>
      <c r="N2069" s="38">
        <f t="shared" si="4184"/>
        <v>1410.75</v>
      </c>
      <c r="O2069" s="38">
        <f t="shared" si="4185"/>
        <v>1665</v>
      </c>
      <c r="P2069" s="39"/>
      <c r="Q2069" s="39"/>
      <c r="R2069" s="39"/>
      <c r="S2069" s="39"/>
      <c r="T2069" s="39"/>
      <c r="U2069" s="39"/>
      <c r="V2069" s="39"/>
      <c r="W2069" s="39"/>
      <c r="X2069" s="39"/>
      <c r="Y2069" s="39"/>
      <c r="Z2069" s="39"/>
      <c r="AA2069" s="39"/>
      <c r="AB2069" s="39"/>
      <c r="AC2069" s="39"/>
      <c r="AD2069" s="40"/>
      <c r="AE2069" s="40"/>
      <c r="AF2069" s="41">
        <f t="shared" si="4186"/>
        <v>0</v>
      </c>
      <c r="AG2069" s="42"/>
    </row>
    <row r="2070" spans="1:33" ht="27.6">
      <c r="A2070" s="30" t="s">
        <v>7044</v>
      </c>
      <c r="B2070" s="30" t="s">
        <v>7045</v>
      </c>
      <c r="C2070" s="43"/>
      <c r="D2070" s="44"/>
      <c r="E2070" s="44"/>
      <c r="F2070" s="35">
        <f t="shared" si="4176"/>
        <v>0</v>
      </c>
      <c r="G2070" s="35">
        <f t="shared" si="4177"/>
        <v>0</v>
      </c>
      <c r="H2070" s="35">
        <f t="shared" si="4166"/>
        <v>0</v>
      </c>
      <c r="I2070" s="21">
        <f>VLOOKUP(A2070,Old_Inventory,9,FALSE)</f>
        <v>18</v>
      </c>
      <c r="J2070" s="37">
        <f t="shared" si="3933"/>
        <v>2941.17</v>
      </c>
      <c r="K2070" s="37">
        <f t="shared" si="3935"/>
        <v>3471</v>
      </c>
      <c r="L2070" s="38">
        <f t="shared" ref="L2070:M2070" si="4200">MIN(N2070,P2070,R2070,T2070,V2070,X2070,Z2070,AB2070,AD2070)</f>
        <v>2941.17</v>
      </c>
      <c r="M2070" s="38">
        <f t="shared" si="4200"/>
        <v>3471</v>
      </c>
      <c r="N2070" s="38">
        <f t="shared" si="4184"/>
        <v>2941.17</v>
      </c>
      <c r="O2070" s="38">
        <f t="shared" si="4185"/>
        <v>3471</v>
      </c>
      <c r="P2070" s="39"/>
      <c r="Q2070" s="39"/>
      <c r="R2070" s="39"/>
      <c r="S2070" s="39"/>
      <c r="T2070" s="39"/>
      <c r="U2070" s="39"/>
      <c r="V2070" s="39"/>
      <c r="W2070" s="39"/>
      <c r="X2070" s="39"/>
      <c r="Y2070" s="39"/>
      <c r="Z2070" s="39"/>
      <c r="AA2070" s="39"/>
      <c r="AB2070" s="39"/>
      <c r="AC2070" s="39"/>
      <c r="AD2070" s="40"/>
      <c r="AE2070" s="40"/>
      <c r="AF2070" s="41">
        <f t="shared" si="4186"/>
        <v>0</v>
      </c>
      <c r="AG2070" s="42"/>
    </row>
    <row r="2071" spans="1:33" ht="13.8">
      <c r="A2071" s="30" t="s">
        <v>7046</v>
      </c>
      <c r="B2071" s="30" t="s">
        <v>7047</v>
      </c>
      <c r="C2071" s="43"/>
      <c r="D2071" s="44"/>
      <c r="E2071" s="44"/>
      <c r="F2071" s="35">
        <f t="shared" si="4176"/>
        <v>0</v>
      </c>
      <c r="G2071" s="35">
        <f t="shared" si="4177"/>
        <v>0</v>
      </c>
      <c r="H2071" s="35">
        <f t="shared" si="4166"/>
        <v>0</v>
      </c>
      <c r="I2071" s="21">
        <f>VLOOKUP(A2071,Old_Inventory,9,FALSE)</f>
        <v>18</v>
      </c>
      <c r="J2071" s="37">
        <f t="shared" si="3933"/>
        <v>1612.29</v>
      </c>
      <c r="K2071" s="37">
        <f t="shared" si="3935"/>
        <v>1902</v>
      </c>
      <c r="L2071" s="38">
        <f t="shared" ref="L2071:M2071" si="4201">MIN(N2071,P2071,R2071,T2071,V2071,X2071,Z2071,AB2071,AD2071)</f>
        <v>1612.29</v>
      </c>
      <c r="M2071" s="38">
        <f t="shared" si="4201"/>
        <v>1902</v>
      </c>
      <c r="N2071" s="38">
        <f t="shared" si="4184"/>
        <v>1612.29</v>
      </c>
      <c r="O2071" s="38">
        <f t="shared" si="4185"/>
        <v>1902</v>
      </c>
      <c r="P2071" s="39"/>
      <c r="Q2071" s="39"/>
      <c r="R2071" s="39"/>
      <c r="S2071" s="39"/>
      <c r="T2071" s="39"/>
      <c r="U2071" s="39"/>
      <c r="V2071" s="39"/>
      <c r="W2071" s="39"/>
      <c r="X2071" s="39"/>
      <c r="Y2071" s="39"/>
      <c r="Z2071" s="39"/>
      <c r="AA2071" s="39"/>
      <c r="AB2071" s="39"/>
      <c r="AC2071" s="39"/>
      <c r="AD2071" s="40"/>
      <c r="AE2071" s="40"/>
      <c r="AF2071" s="41">
        <f t="shared" si="4186"/>
        <v>0</v>
      </c>
      <c r="AG2071" s="42"/>
    </row>
    <row r="2072" spans="1:33" ht="13.8">
      <c r="A2072" s="30" t="s">
        <v>7048</v>
      </c>
      <c r="B2072" s="30" t="s">
        <v>7049</v>
      </c>
      <c r="C2072" s="43"/>
      <c r="D2072" s="44"/>
      <c r="E2072" s="44"/>
      <c r="F2072" s="35">
        <f t="shared" si="4176"/>
        <v>0</v>
      </c>
      <c r="G2072" s="35">
        <f t="shared" si="4177"/>
        <v>0</v>
      </c>
      <c r="H2072" s="35">
        <f t="shared" si="4166"/>
        <v>0</v>
      </c>
      <c r="I2072" s="21">
        <f>VLOOKUP(A2072,Old_Inventory,9,FALSE)</f>
        <v>18</v>
      </c>
      <c r="J2072" s="37">
        <f t="shared" si="3933"/>
        <v>1624.88</v>
      </c>
      <c r="K2072" s="37">
        <f t="shared" si="3935"/>
        <v>1917</v>
      </c>
      <c r="L2072" s="38">
        <f t="shared" ref="L2072:M2072" si="4202">MIN(N2072,P2072,R2072,T2072,V2072,X2072,Z2072,AB2072,AD2072)</f>
        <v>1624.88</v>
      </c>
      <c r="M2072" s="38">
        <f t="shared" si="4202"/>
        <v>1917</v>
      </c>
      <c r="N2072" s="38">
        <f t="shared" si="4184"/>
        <v>1624.88</v>
      </c>
      <c r="O2072" s="38">
        <f t="shared" si="4185"/>
        <v>1917</v>
      </c>
      <c r="P2072" s="39"/>
      <c r="Q2072" s="39"/>
      <c r="R2072" s="39"/>
      <c r="S2072" s="39"/>
      <c r="T2072" s="39"/>
      <c r="U2072" s="39"/>
      <c r="V2072" s="39"/>
      <c r="W2072" s="39"/>
      <c r="X2072" s="39"/>
      <c r="Y2072" s="39"/>
      <c r="Z2072" s="39"/>
      <c r="AA2072" s="39"/>
      <c r="AB2072" s="39"/>
      <c r="AC2072" s="39"/>
      <c r="AD2072" s="40"/>
      <c r="AE2072" s="40"/>
      <c r="AF2072" s="41">
        <f t="shared" si="4186"/>
        <v>0</v>
      </c>
      <c r="AG2072" s="42"/>
    </row>
    <row r="2073" spans="1:33" ht="13.8">
      <c r="A2073" s="30" t="s">
        <v>7050</v>
      </c>
      <c r="B2073" s="30" t="s">
        <v>7051</v>
      </c>
      <c r="C2073" s="43"/>
      <c r="D2073" s="44"/>
      <c r="E2073" s="44"/>
      <c r="F2073" s="35">
        <f t="shared" si="4176"/>
        <v>0</v>
      </c>
      <c r="G2073" s="35">
        <f t="shared" si="4177"/>
        <v>0</v>
      </c>
      <c r="H2073" s="35">
        <f t="shared" si="4166"/>
        <v>0</v>
      </c>
      <c r="I2073" s="21">
        <f>VLOOKUP(A2073,Old_Inventory,9,FALSE)</f>
        <v>18</v>
      </c>
      <c r="J2073" s="37">
        <f t="shared" si="3933"/>
        <v>1146.24</v>
      </c>
      <c r="K2073" s="37">
        <f t="shared" si="3935"/>
        <v>1353</v>
      </c>
      <c r="L2073" s="38">
        <f t="shared" ref="L2073:M2073" si="4203">MIN(N2073,P2073,R2073,T2073,V2073,X2073,Z2073,AB2073,AD2073)</f>
        <v>1146.24</v>
      </c>
      <c r="M2073" s="38">
        <f t="shared" si="4203"/>
        <v>1353</v>
      </c>
      <c r="N2073" s="38">
        <f t="shared" si="4184"/>
        <v>1146.24</v>
      </c>
      <c r="O2073" s="38">
        <f t="shared" si="4185"/>
        <v>1353</v>
      </c>
      <c r="P2073" s="39"/>
      <c r="Q2073" s="39"/>
      <c r="R2073" s="39"/>
      <c r="S2073" s="39"/>
      <c r="T2073" s="39"/>
      <c r="U2073" s="39"/>
      <c r="V2073" s="39"/>
      <c r="W2073" s="39"/>
      <c r="X2073" s="39"/>
      <c r="Y2073" s="39"/>
      <c r="Z2073" s="39"/>
      <c r="AA2073" s="39"/>
      <c r="AB2073" s="39"/>
      <c r="AC2073" s="39"/>
      <c r="AD2073" s="40"/>
      <c r="AE2073" s="40"/>
      <c r="AF2073" s="41">
        <f t="shared" si="4186"/>
        <v>0</v>
      </c>
      <c r="AG2073" s="42"/>
    </row>
    <row r="2074" spans="1:33" ht="13.8">
      <c r="A2074" s="33" t="s">
        <v>2670</v>
      </c>
      <c r="B2074" s="33" t="s">
        <v>2671</v>
      </c>
      <c r="C2074" s="34"/>
      <c r="D2074" s="35"/>
      <c r="E2074" s="35"/>
      <c r="F2074" s="35">
        <f t="shared" si="4176"/>
        <v>0</v>
      </c>
      <c r="G2074" s="35">
        <f t="shared" si="4177"/>
        <v>0</v>
      </c>
      <c r="H2074" s="35">
        <f t="shared" si="4166"/>
        <v>0</v>
      </c>
      <c r="I2074" s="17">
        <v>18</v>
      </c>
      <c r="J2074" s="37">
        <f t="shared" si="3933"/>
        <v>420</v>
      </c>
      <c r="K2074" s="37">
        <f t="shared" si="3935"/>
        <v>495</v>
      </c>
      <c r="L2074" s="38">
        <f t="shared" ref="L2074:M2074" si="4204">MIN(N2074,P2074,R2074,T2074,V2074,X2074,Z2074,AB2074,AD2074)</f>
        <v>413</v>
      </c>
      <c r="M2074" s="38">
        <f t="shared" si="4204"/>
        <v>488</v>
      </c>
      <c r="N2074" s="38">
        <f t="shared" si="4184"/>
        <v>420</v>
      </c>
      <c r="O2074" s="38">
        <f t="shared" si="4185"/>
        <v>495</v>
      </c>
      <c r="P2074" s="39"/>
      <c r="Q2074" s="39"/>
      <c r="R2074" s="39"/>
      <c r="S2074" s="39"/>
      <c r="T2074" s="39">
        <f>VLOOKUP(A2074,Magnus,9,FALSE)</f>
        <v>413</v>
      </c>
      <c r="U2074" s="39">
        <f>VLOOKUP(A2074,Magnus,11,FALSE)</f>
        <v>488</v>
      </c>
      <c r="V2074" s="39"/>
      <c r="W2074" s="39"/>
      <c r="X2074" s="39"/>
      <c r="Y2074" s="39"/>
      <c r="Z2074" s="39"/>
      <c r="AA2074" s="39"/>
      <c r="AB2074" s="39"/>
      <c r="AC2074" s="39"/>
      <c r="AD2074" s="40"/>
      <c r="AE2074" s="40"/>
      <c r="AF2074" s="41">
        <f t="shared" si="4186"/>
        <v>0</v>
      </c>
      <c r="AG2074" s="42"/>
    </row>
    <row r="2075" spans="1:33" ht="13.8">
      <c r="A2075" s="30" t="s">
        <v>2408</v>
      </c>
      <c r="B2075" s="30" t="s">
        <v>7052</v>
      </c>
      <c r="C2075" s="43"/>
      <c r="D2075" s="44"/>
      <c r="E2075" s="44"/>
      <c r="F2075" s="35">
        <f t="shared" si="4176"/>
        <v>0</v>
      </c>
      <c r="G2075" s="35">
        <f t="shared" si="4177"/>
        <v>0</v>
      </c>
      <c r="H2075" s="35">
        <f t="shared" si="4166"/>
        <v>0</v>
      </c>
      <c r="I2075" s="17">
        <v>18</v>
      </c>
      <c r="J2075" s="37">
        <f t="shared" si="3933"/>
        <v>3131</v>
      </c>
      <c r="K2075" s="37">
        <f t="shared" si="3935"/>
        <v>3694</v>
      </c>
      <c r="L2075" s="38">
        <f t="shared" ref="L2075:M2075" si="4205">MIN(N2075,P2075,R2075,T2075,V2075,X2075,Z2075,AB2075,AD2075)</f>
        <v>3131</v>
      </c>
      <c r="M2075" s="38">
        <f t="shared" si="4205"/>
        <v>3694</v>
      </c>
      <c r="N2075" s="38">
        <f t="shared" si="4184"/>
        <v>3131</v>
      </c>
      <c r="O2075" s="38">
        <f t="shared" si="4185"/>
        <v>3694</v>
      </c>
      <c r="P2075" s="39"/>
      <c r="Q2075" s="39"/>
      <c r="R2075" s="39" t="str">
        <f>VLOOKUP(A2075,Primus,9,FALSE)</f>
        <v>₹3131.00</v>
      </c>
      <c r="S2075" s="39" t="str">
        <f>VLOOKUP(A2075,Primus,11,FALSE)</f>
        <v>₹3695.00</v>
      </c>
      <c r="T2075" s="39"/>
      <c r="U2075" s="39"/>
      <c r="V2075" s="39"/>
      <c r="W2075" s="39"/>
      <c r="X2075" s="39"/>
      <c r="Y2075" s="39"/>
      <c r="Z2075" s="39"/>
      <c r="AA2075" s="39"/>
      <c r="AB2075" s="39"/>
      <c r="AC2075" s="39"/>
      <c r="AD2075" s="40"/>
      <c r="AE2075" s="40"/>
      <c r="AF2075" s="41">
        <f t="shared" si="4186"/>
        <v>0</v>
      </c>
      <c r="AG2075" s="42"/>
    </row>
    <row r="2076" spans="1:33" ht="27.6">
      <c r="A2076" s="30" t="s">
        <v>7053</v>
      </c>
      <c r="B2076" s="30" t="s">
        <v>7054</v>
      </c>
      <c r="C2076" s="43"/>
      <c r="D2076" s="44"/>
      <c r="E2076" s="44"/>
      <c r="F2076" s="35">
        <f t="shared" si="4176"/>
        <v>0</v>
      </c>
      <c r="G2076" s="35">
        <f t="shared" si="4177"/>
        <v>0</v>
      </c>
      <c r="H2076" s="35">
        <f t="shared" si="4166"/>
        <v>0</v>
      </c>
      <c r="I2076" s="21">
        <f>VLOOKUP(A2076,Old_Inventory,9,FALSE)</f>
        <v>18</v>
      </c>
      <c r="J2076" s="37">
        <f t="shared" si="3933"/>
        <v>1801.23</v>
      </c>
      <c r="K2076" s="37">
        <f t="shared" si="3935"/>
        <v>2125</v>
      </c>
      <c r="L2076" s="38">
        <f t="shared" ref="L2076:M2076" si="4206">MIN(N2076,P2076,R2076,T2076,V2076,X2076,Z2076,AB2076,AD2076)</f>
        <v>1801.23</v>
      </c>
      <c r="M2076" s="38">
        <f t="shared" si="4206"/>
        <v>2125</v>
      </c>
      <c r="N2076" s="38">
        <f t="shared" si="4184"/>
        <v>1801.23</v>
      </c>
      <c r="O2076" s="38">
        <f t="shared" si="4185"/>
        <v>2125</v>
      </c>
      <c r="P2076" s="39"/>
      <c r="Q2076" s="39"/>
      <c r="R2076" s="39"/>
      <c r="S2076" s="39"/>
      <c r="T2076" s="39"/>
      <c r="U2076" s="39"/>
      <c r="V2076" s="39"/>
      <c r="W2076" s="39"/>
      <c r="X2076" s="39"/>
      <c r="Y2076" s="39"/>
      <c r="Z2076" s="39"/>
      <c r="AA2076" s="39"/>
      <c r="AB2076" s="39"/>
      <c r="AC2076" s="39"/>
      <c r="AD2076" s="40"/>
      <c r="AE2076" s="40"/>
      <c r="AF2076" s="41">
        <f t="shared" si="4186"/>
        <v>0</v>
      </c>
      <c r="AG2076" s="42"/>
    </row>
    <row r="2077" spans="1:33" ht="27.6">
      <c r="A2077" s="30" t="s">
        <v>7055</v>
      </c>
      <c r="B2077" s="30" t="s">
        <v>7056</v>
      </c>
      <c r="C2077" s="43"/>
      <c r="D2077" s="44"/>
      <c r="E2077" s="44"/>
      <c r="F2077" s="35">
        <f t="shared" si="4176"/>
        <v>0</v>
      </c>
      <c r="G2077" s="35">
        <f t="shared" si="4177"/>
        <v>0</v>
      </c>
      <c r="H2077" s="35">
        <f t="shared" si="4166"/>
        <v>0</v>
      </c>
      <c r="I2077" s="21">
        <f>VLOOKUP(A2077,Old_Inventory,9,FALSE)</f>
        <v>18</v>
      </c>
      <c r="J2077" s="37">
        <f t="shared" si="3933"/>
        <v>2034.25</v>
      </c>
      <c r="K2077" s="37">
        <f t="shared" si="3935"/>
        <v>2400</v>
      </c>
      <c r="L2077" s="38">
        <f t="shared" ref="L2077:M2077" si="4207">MIN(N2077,P2077,R2077,T2077,V2077,X2077,Z2077,AB2077,AD2077)</f>
        <v>2034.25</v>
      </c>
      <c r="M2077" s="38">
        <f t="shared" si="4207"/>
        <v>2400</v>
      </c>
      <c r="N2077" s="38">
        <f t="shared" si="4184"/>
        <v>2034.25</v>
      </c>
      <c r="O2077" s="38">
        <f t="shared" si="4185"/>
        <v>2400</v>
      </c>
      <c r="P2077" s="39"/>
      <c r="Q2077" s="39"/>
      <c r="R2077" s="39"/>
      <c r="S2077" s="39"/>
      <c r="T2077" s="39"/>
      <c r="U2077" s="39"/>
      <c r="V2077" s="39"/>
      <c r="W2077" s="39"/>
      <c r="X2077" s="39"/>
      <c r="Y2077" s="39"/>
      <c r="Z2077" s="39"/>
      <c r="AA2077" s="39"/>
      <c r="AB2077" s="39"/>
      <c r="AC2077" s="39"/>
      <c r="AD2077" s="40"/>
      <c r="AE2077" s="40"/>
      <c r="AF2077" s="41">
        <f t="shared" si="4186"/>
        <v>0</v>
      </c>
      <c r="AG2077" s="42"/>
    </row>
    <row r="2078" spans="1:33" ht="27.6">
      <c r="A2078" s="30" t="s">
        <v>2999</v>
      </c>
      <c r="B2078" s="30" t="s">
        <v>3000</v>
      </c>
      <c r="C2078" s="43"/>
      <c r="D2078" s="44"/>
      <c r="E2078" s="44"/>
      <c r="F2078" s="35">
        <f t="shared" si="4176"/>
        <v>0</v>
      </c>
      <c r="G2078" s="35">
        <f t="shared" si="4177"/>
        <v>0</v>
      </c>
      <c r="H2078" s="35">
        <f t="shared" si="4166"/>
        <v>0</v>
      </c>
      <c r="I2078" s="17">
        <v>18</v>
      </c>
      <c r="J2078" s="37">
        <f t="shared" si="3933"/>
        <v>1876.8</v>
      </c>
      <c r="K2078" s="37">
        <f t="shared" si="3935"/>
        <v>2215</v>
      </c>
      <c r="L2078" s="38">
        <f t="shared" ref="L2078:M2078" si="4208">MIN(N2078,P2078,R2078,T2078,V2078,X2078,Z2078,AB2078,AD2078)</f>
        <v>1876.8</v>
      </c>
      <c r="M2078" s="38">
        <f t="shared" si="4208"/>
        <v>2215</v>
      </c>
      <c r="N2078" s="38">
        <f t="shared" si="4184"/>
        <v>1876.8</v>
      </c>
      <c r="O2078" s="38">
        <f t="shared" si="4185"/>
        <v>2215</v>
      </c>
      <c r="P2078" s="39"/>
      <c r="Q2078" s="39"/>
      <c r="R2078" s="39"/>
      <c r="S2078" s="39"/>
      <c r="T2078" s="39"/>
      <c r="U2078" s="39"/>
      <c r="V2078" s="39" t="str">
        <f>VLOOKUP(A2078,Reo_LI,9,FALSE)</f>
        <v>₹1645.00</v>
      </c>
      <c r="W2078" s="39" t="str">
        <f>VLOOKUP(A2078,Reo_LI,11,FALSE)</f>
        <v>₹1942.00</v>
      </c>
      <c r="X2078" s="39"/>
      <c r="Y2078" s="39"/>
      <c r="Z2078" s="39"/>
      <c r="AA2078" s="39"/>
      <c r="AB2078" s="39"/>
      <c r="AC2078" s="39"/>
      <c r="AD2078" s="40"/>
      <c r="AE2078" s="40"/>
      <c r="AF2078" s="41">
        <f t="shared" si="4186"/>
        <v>0</v>
      </c>
      <c r="AG2078" s="42"/>
    </row>
    <row r="2079" spans="1:33" ht="27.6">
      <c r="A2079" s="30" t="s">
        <v>3887</v>
      </c>
      <c r="B2079" s="30" t="s">
        <v>3888</v>
      </c>
      <c r="C2079" s="43"/>
      <c r="D2079" s="44"/>
      <c r="E2079" s="44"/>
      <c r="F2079" s="35">
        <f t="shared" si="4176"/>
        <v>0</v>
      </c>
      <c r="G2079" s="35">
        <f t="shared" si="4177"/>
        <v>0</v>
      </c>
      <c r="H2079" s="35">
        <f t="shared" si="4166"/>
        <v>0</v>
      </c>
      <c r="I2079" s="17">
        <v>18</v>
      </c>
      <c r="J2079" s="37">
        <f t="shared" si="3933"/>
        <v>2500.31</v>
      </c>
      <c r="K2079" s="37">
        <f t="shared" si="3935"/>
        <v>2950</v>
      </c>
      <c r="L2079" s="38">
        <f t="shared" ref="L2079:M2079" si="4209">MIN(N2079,P2079,R2079,T2079,V2079,X2079,Z2079,AB2079,AD2079)</f>
        <v>2500.31</v>
      </c>
      <c r="M2079" s="38">
        <f t="shared" si="4209"/>
        <v>2950</v>
      </c>
      <c r="N2079" s="38">
        <f t="shared" si="4184"/>
        <v>2500.31</v>
      </c>
      <c r="O2079" s="38">
        <f t="shared" si="4185"/>
        <v>2950</v>
      </c>
      <c r="P2079" s="39"/>
      <c r="Q2079" s="39"/>
      <c r="R2079" s="39"/>
      <c r="S2079" s="39"/>
      <c r="T2079" s="39"/>
      <c r="U2079" s="39"/>
      <c r="V2079" s="39"/>
      <c r="W2079" s="39"/>
      <c r="X2079" s="39" t="str">
        <f>VLOOKUP(A2079,Zeal,9,FALSE)</f>
        <v>₹2480.00</v>
      </c>
      <c r="Y2079" s="39" t="str">
        <f>VLOOKUP(A2079,Zeal,11,FALSE)</f>
        <v>₹2927.00</v>
      </c>
      <c r="Z2079" s="39"/>
      <c r="AA2079" s="39"/>
      <c r="AB2079" s="39"/>
      <c r="AC2079" s="39"/>
      <c r="AD2079" s="40"/>
      <c r="AE2079" s="40"/>
      <c r="AF2079" s="41">
        <f t="shared" si="4186"/>
        <v>0</v>
      </c>
      <c r="AG2079" s="42"/>
    </row>
    <row r="2080" spans="1:33" ht="27.6">
      <c r="A2080" s="30" t="s">
        <v>2672</v>
      </c>
      <c r="B2080" s="30" t="s">
        <v>2673</v>
      </c>
      <c r="C2080" s="43"/>
      <c r="D2080" s="44"/>
      <c r="E2080" s="44"/>
      <c r="F2080" s="35">
        <f t="shared" si="4176"/>
        <v>0</v>
      </c>
      <c r="G2080" s="35">
        <f t="shared" si="4177"/>
        <v>0</v>
      </c>
      <c r="H2080" s="35">
        <f t="shared" si="4166"/>
        <v>0</v>
      </c>
      <c r="I2080" s="17">
        <v>18</v>
      </c>
      <c r="J2080" s="37">
        <f t="shared" si="3933"/>
        <v>2661</v>
      </c>
      <c r="K2080" s="37">
        <f t="shared" si="3935"/>
        <v>3140</v>
      </c>
      <c r="L2080" s="38">
        <f t="shared" ref="L2080:M2080" si="4210">MIN(N2080,P2080,R2080,T2080,V2080,X2080,Z2080,AB2080,AD2080)</f>
        <v>2661</v>
      </c>
      <c r="M2080" s="38">
        <f t="shared" si="4210"/>
        <v>3140</v>
      </c>
      <c r="N2080" s="38">
        <f t="shared" si="4184"/>
        <v>2661</v>
      </c>
      <c r="O2080" s="38">
        <f t="shared" si="4185"/>
        <v>3140</v>
      </c>
      <c r="P2080" s="39"/>
      <c r="Q2080" s="39"/>
      <c r="R2080" s="39"/>
      <c r="S2080" s="39"/>
      <c r="T2080" s="39" t="str">
        <f>VLOOKUP(A2080,Magnus,9,FALSE)</f>
        <v>₹2661.00</v>
      </c>
      <c r="U2080" s="39" t="str">
        <f>VLOOKUP(A2080,Magnus,11,FALSE)</f>
        <v>₹3140.00</v>
      </c>
      <c r="V2080" s="39"/>
      <c r="W2080" s="39"/>
      <c r="X2080" s="39"/>
      <c r="Y2080" s="39"/>
      <c r="Z2080" s="39"/>
      <c r="AA2080" s="39"/>
      <c r="AB2080" s="39"/>
      <c r="AC2080" s="39"/>
      <c r="AD2080" s="40"/>
      <c r="AE2080" s="40"/>
      <c r="AF2080" s="41">
        <f t="shared" si="4186"/>
        <v>0</v>
      </c>
      <c r="AG2080" s="42"/>
    </row>
    <row r="2081" spans="1:33" ht="13.8">
      <c r="A2081" s="30" t="s">
        <v>605</v>
      </c>
      <c r="B2081" s="30" t="s">
        <v>1049</v>
      </c>
      <c r="C2081" s="43"/>
      <c r="D2081" s="44">
        <v>2</v>
      </c>
      <c r="E2081" s="44">
        <v>4</v>
      </c>
      <c r="F2081" s="35">
        <f t="shared" si="4176"/>
        <v>4</v>
      </c>
      <c r="G2081" s="35">
        <f t="shared" si="4177"/>
        <v>7</v>
      </c>
      <c r="H2081" s="35">
        <f t="shared" si="4166"/>
        <v>1</v>
      </c>
      <c r="I2081" s="17">
        <v>18</v>
      </c>
      <c r="J2081" s="37">
        <f t="shared" si="3933"/>
        <v>214.13</v>
      </c>
      <c r="K2081" s="37">
        <f t="shared" si="3935"/>
        <v>253</v>
      </c>
      <c r="L2081" s="38">
        <f t="shared" ref="L2081:M2081" si="4211">MIN(N2081,P2081,R2081,T2081,V2081,X2081,Z2081,AB2081,AD2081)</f>
        <v>210</v>
      </c>
      <c r="M2081" s="38">
        <f t="shared" si="4211"/>
        <v>248</v>
      </c>
      <c r="N2081" s="38">
        <f t="shared" si="4184"/>
        <v>214.13</v>
      </c>
      <c r="O2081" s="38">
        <f t="shared" si="4185"/>
        <v>253</v>
      </c>
      <c r="P2081" s="39"/>
      <c r="Q2081" s="39"/>
      <c r="R2081" s="39"/>
      <c r="S2081" s="39"/>
      <c r="T2081" s="39">
        <f>VLOOKUP(A2081,Magnus,9,FALSE)</f>
        <v>210</v>
      </c>
      <c r="U2081" s="39">
        <f>VLOOKUP(A2081,Magnus,11,FALSE)</f>
        <v>248</v>
      </c>
      <c r="V2081" s="39"/>
      <c r="W2081" s="39"/>
      <c r="X2081" s="39"/>
      <c r="Y2081" s="39"/>
      <c r="Z2081" s="39"/>
      <c r="AA2081" s="39"/>
      <c r="AB2081" s="39"/>
      <c r="AC2081" s="39"/>
      <c r="AD2081" s="40"/>
      <c r="AE2081" s="40"/>
      <c r="AF2081" s="41">
        <f t="shared" si="4186"/>
        <v>1</v>
      </c>
      <c r="AG2081" s="42"/>
    </row>
    <row r="2082" spans="1:33" ht="27.6">
      <c r="A2082" s="30" t="s">
        <v>7057</v>
      </c>
      <c r="B2082" s="30" t="s">
        <v>7058</v>
      </c>
      <c r="C2082" s="43"/>
      <c r="D2082" s="44"/>
      <c r="E2082" s="44"/>
      <c r="F2082" s="35">
        <f t="shared" si="4176"/>
        <v>0</v>
      </c>
      <c r="G2082" s="35">
        <f t="shared" si="4177"/>
        <v>0</v>
      </c>
      <c r="H2082" s="35">
        <f t="shared" si="4166"/>
        <v>0</v>
      </c>
      <c r="I2082" s="21">
        <f>VLOOKUP(A2082,Old_Inventory,9,FALSE)</f>
        <v>18</v>
      </c>
      <c r="J2082" s="37">
        <f t="shared" si="3933"/>
        <v>2538.09</v>
      </c>
      <c r="K2082" s="37">
        <f t="shared" si="3935"/>
        <v>2995</v>
      </c>
      <c r="L2082" s="38">
        <f t="shared" ref="L2082:M2082" si="4212">MIN(N2082,P2082,R2082,T2082,V2082,X2082,Z2082,AB2082,AD2082)</f>
        <v>2538.09</v>
      </c>
      <c r="M2082" s="38">
        <f t="shared" si="4212"/>
        <v>2995</v>
      </c>
      <c r="N2082" s="38">
        <f t="shared" si="4184"/>
        <v>2538.09</v>
      </c>
      <c r="O2082" s="38">
        <f t="shared" si="4185"/>
        <v>2995</v>
      </c>
      <c r="P2082" s="39"/>
      <c r="Q2082" s="39"/>
      <c r="R2082" s="39"/>
      <c r="S2082" s="39"/>
      <c r="T2082" s="39"/>
      <c r="U2082" s="39"/>
      <c r="V2082" s="39"/>
      <c r="W2082" s="39"/>
      <c r="X2082" s="39"/>
      <c r="Y2082" s="39"/>
      <c r="Z2082" s="39"/>
      <c r="AA2082" s="39"/>
      <c r="AB2082" s="39"/>
      <c r="AC2082" s="39"/>
      <c r="AD2082" s="40"/>
      <c r="AE2082" s="40"/>
      <c r="AF2082" s="41">
        <f t="shared" si="4186"/>
        <v>0</v>
      </c>
      <c r="AG2082" s="42"/>
    </row>
    <row r="2083" spans="1:33" ht="27.6">
      <c r="A2083" s="30" t="s">
        <v>7059</v>
      </c>
      <c r="B2083" s="30" t="s">
        <v>7060</v>
      </c>
      <c r="C2083" s="43"/>
      <c r="D2083" s="44"/>
      <c r="E2083" s="44"/>
      <c r="F2083" s="35">
        <f t="shared" si="4176"/>
        <v>0</v>
      </c>
      <c r="G2083" s="35">
        <f t="shared" si="4177"/>
        <v>0</v>
      </c>
      <c r="H2083" s="35">
        <f t="shared" si="4166"/>
        <v>0</v>
      </c>
      <c r="I2083" s="21">
        <f>VLOOKUP(A2083,Old_Inventory,9,FALSE)</f>
        <v>18</v>
      </c>
      <c r="J2083" s="37">
        <f t="shared" si="3933"/>
        <v>2752.23</v>
      </c>
      <c r="K2083" s="37">
        <f t="shared" si="3935"/>
        <v>3248</v>
      </c>
      <c r="L2083" s="38">
        <f t="shared" ref="L2083:M2083" si="4213">MIN(N2083,P2083,R2083,T2083,V2083,X2083,Z2083,AB2083,AD2083)</f>
        <v>2752.23</v>
      </c>
      <c r="M2083" s="38">
        <f t="shared" si="4213"/>
        <v>3248</v>
      </c>
      <c r="N2083" s="38">
        <f t="shared" si="4184"/>
        <v>2752.23</v>
      </c>
      <c r="O2083" s="38">
        <f t="shared" si="4185"/>
        <v>3248</v>
      </c>
      <c r="P2083" s="39"/>
      <c r="Q2083" s="39"/>
      <c r="R2083" s="39"/>
      <c r="S2083" s="39"/>
      <c r="T2083" s="39"/>
      <c r="U2083" s="39"/>
      <c r="V2083" s="39"/>
      <c r="W2083" s="39"/>
      <c r="X2083" s="39"/>
      <c r="Y2083" s="39"/>
      <c r="Z2083" s="39"/>
      <c r="AA2083" s="39"/>
      <c r="AB2083" s="39"/>
      <c r="AC2083" s="39"/>
      <c r="AD2083" s="40"/>
      <c r="AE2083" s="40"/>
      <c r="AF2083" s="41">
        <f t="shared" si="4186"/>
        <v>0</v>
      </c>
      <c r="AG2083" s="42"/>
    </row>
    <row r="2084" spans="1:33" ht="13.8">
      <c r="A2084" s="33" t="s">
        <v>2691</v>
      </c>
      <c r="B2084" s="33" t="s">
        <v>2692</v>
      </c>
      <c r="C2084" s="34"/>
      <c r="D2084" s="35"/>
      <c r="E2084" s="35"/>
      <c r="F2084" s="35">
        <f t="shared" si="4176"/>
        <v>0</v>
      </c>
      <c r="G2084" s="35">
        <f t="shared" si="4177"/>
        <v>0</v>
      </c>
      <c r="H2084" s="35">
        <f t="shared" si="4166"/>
        <v>0</v>
      </c>
      <c r="I2084" s="17">
        <v>18</v>
      </c>
      <c r="J2084" s="37">
        <f t="shared" si="3933"/>
        <v>130</v>
      </c>
      <c r="K2084" s="37">
        <f t="shared" si="3935"/>
        <v>154</v>
      </c>
      <c r="L2084" s="38">
        <f t="shared" ref="L2084:M2084" si="4214">MIN(N2084,P2084,R2084,T2084,V2084,X2084,Z2084,AB2084,AD2084)</f>
        <v>129</v>
      </c>
      <c r="M2084" s="38">
        <f t="shared" si="4214"/>
        <v>153</v>
      </c>
      <c r="N2084" s="38">
        <f t="shared" si="4184"/>
        <v>129</v>
      </c>
      <c r="O2084" s="38">
        <f t="shared" si="4185"/>
        <v>153</v>
      </c>
      <c r="P2084" s="39"/>
      <c r="Q2084" s="39"/>
      <c r="R2084" s="39"/>
      <c r="S2084" s="39"/>
      <c r="T2084" s="39">
        <f>VLOOKUP(A2084,Magnus,9,FALSE)</f>
        <v>130</v>
      </c>
      <c r="U2084" s="39">
        <f>VLOOKUP(A2084,Magnus,11,FALSE)</f>
        <v>154</v>
      </c>
      <c r="V2084" s="39"/>
      <c r="W2084" s="39"/>
      <c r="X2084" s="39"/>
      <c r="Y2084" s="39"/>
      <c r="Z2084" s="39"/>
      <c r="AA2084" s="39"/>
      <c r="AB2084" s="39"/>
      <c r="AC2084" s="39"/>
      <c r="AD2084" s="40"/>
      <c r="AE2084" s="40"/>
      <c r="AF2084" s="41">
        <f t="shared" si="4186"/>
        <v>0</v>
      </c>
      <c r="AG2084" s="42"/>
    </row>
    <row r="2085" spans="1:33" ht="27.6">
      <c r="A2085" s="30" t="s">
        <v>7061</v>
      </c>
      <c r="B2085" s="30" t="s">
        <v>7062</v>
      </c>
      <c r="C2085" s="43"/>
      <c r="D2085" s="44"/>
      <c r="E2085" s="44"/>
      <c r="F2085" s="35">
        <f t="shared" si="4176"/>
        <v>0</v>
      </c>
      <c r="G2085" s="35">
        <f t="shared" si="4177"/>
        <v>0</v>
      </c>
      <c r="H2085" s="35">
        <f t="shared" si="4166"/>
        <v>0</v>
      </c>
      <c r="I2085" s="21">
        <f>VLOOKUP(A2085,Old_Inventory,9,FALSE)</f>
        <v>18</v>
      </c>
      <c r="J2085" s="37">
        <f t="shared" si="3933"/>
        <v>3010.44</v>
      </c>
      <c r="K2085" s="37">
        <f t="shared" si="3935"/>
        <v>3552</v>
      </c>
      <c r="L2085" s="38">
        <f t="shared" ref="L2085:M2085" si="4215">MIN(N2085,P2085,R2085,T2085,V2085,X2085,Z2085,AB2085,AD2085)</f>
        <v>3010.44</v>
      </c>
      <c r="M2085" s="38">
        <f t="shared" si="4215"/>
        <v>3552</v>
      </c>
      <c r="N2085" s="38">
        <f t="shared" si="4184"/>
        <v>3010.44</v>
      </c>
      <c r="O2085" s="38">
        <f t="shared" si="4185"/>
        <v>3552</v>
      </c>
      <c r="P2085" s="39"/>
      <c r="Q2085" s="39"/>
      <c r="R2085" s="39"/>
      <c r="S2085" s="39"/>
      <c r="T2085" s="39"/>
      <c r="U2085" s="39"/>
      <c r="V2085" s="39"/>
      <c r="W2085" s="39"/>
      <c r="X2085" s="39"/>
      <c r="Y2085" s="39"/>
      <c r="Z2085" s="39"/>
      <c r="AA2085" s="39"/>
      <c r="AB2085" s="39"/>
      <c r="AC2085" s="39"/>
      <c r="AD2085" s="40"/>
      <c r="AE2085" s="40"/>
      <c r="AF2085" s="41">
        <f t="shared" si="4186"/>
        <v>0</v>
      </c>
      <c r="AG2085" s="42"/>
    </row>
    <row r="2086" spans="1:33" ht="27.6">
      <c r="A2086" s="30" t="s">
        <v>728</v>
      </c>
      <c r="B2086" s="30" t="s">
        <v>1054</v>
      </c>
      <c r="C2086" s="43"/>
      <c r="D2086" s="44"/>
      <c r="E2086" s="44">
        <v>1</v>
      </c>
      <c r="F2086" s="35">
        <f t="shared" si="4176"/>
        <v>1</v>
      </c>
      <c r="G2086" s="35">
        <f t="shared" si="4177"/>
        <v>1</v>
      </c>
      <c r="H2086" s="35">
        <f t="shared" si="4166"/>
        <v>1</v>
      </c>
      <c r="I2086" s="17">
        <v>18</v>
      </c>
      <c r="J2086" s="37">
        <f t="shared" si="3933"/>
        <v>3237.17</v>
      </c>
      <c r="K2086" s="37">
        <f t="shared" si="3935"/>
        <v>3820</v>
      </c>
      <c r="L2086" s="38">
        <f t="shared" ref="L2086:M2086" si="4216">MIN(N2086,P2086,R2086,T2086,V2086,X2086,Z2086,AB2086,AD2086)</f>
        <v>3237.17</v>
      </c>
      <c r="M2086" s="38">
        <f t="shared" si="4216"/>
        <v>3820</v>
      </c>
      <c r="N2086" s="38">
        <f t="shared" si="4184"/>
        <v>3237.17</v>
      </c>
      <c r="O2086" s="38">
        <f t="shared" si="4185"/>
        <v>3820</v>
      </c>
      <c r="P2086" s="39"/>
      <c r="Q2086" s="39"/>
      <c r="R2086" s="39"/>
      <c r="S2086" s="39"/>
      <c r="T2086" s="39" t="str">
        <f>VLOOKUP(A2086,Magnus,9,FALSE)</f>
        <v>₹2942.00</v>
      </c>
      <c r="U2086" s="39" t="str">
        <f>VLOOKUP(A2086,Magnus,11,FALSE)</f>
        <v>₹3472.00</v>
      </c>
      <c r="V2086" s="39"/>
      <c r="W2086" s="39"/>
      <c r="X2086" s="39"/>
      <c r="Y2086" s="39"/>
      <c r="Z2086" s="39"/>
      <c r="AA2086" s="39"/>
      <c r="AB2086" s="39"/>
      <c r="AC2086" s="39"/>
      <c r="AD2086" s="40"/>
      <c r="AE2086" s="40"/>
      <c r="AF2086" s="41">
        <f t="shared" si="4186"/>
        <v>-1</v>
      </c>
      <c r="AG2086" s="42"/>
    </row>
    <row r="2087" spans="1:33" ht="13.8">
      <c r="A2087" s="30" t="s">
        <v>7063</v>
      </c>
      <c r="B2087" s="30" t="s">
        <v>7064</v>
      </c>
      <c r="C2087" s="43"/>
      <c r="D2087" s="44"/>
      <c r="E2087" s="44"/>
      <c r="F2087" s="35">
        <f t="shared" si="4176"/>
        <v>0</v>
      </c>
      <c r="G2087" s="35">
        <f t="shared" si="4177"/>
        <v>0</v>
      </c>
      <c r="H2087" s="35">
        <f t="shared" si="4166"/>
        <v>0</v>
      </c>
      <c r="I2087" s="21">
        <f>VLOOKUP(A2087,Old_Inventory,9,FALSE)</f>
        <v>18</v>
      </c>
      <c r="J2087" s="37">
        <f t="shared" si="3933"/>
        <v>3079.72</v>
      </c>
      <c r="K2087" s="37">
        <f t="shared" si="3935"/>
        <v>3634</v>
      </c>
      <c r="L2087" s="38">
        <f t="shared" ref="L2087:M2087" si="4217">MIN(N2087,P2087,R2087,T2087,V2087,X2087,Z2087,AB2087,AD2087)</f>
        <v>3079.72</v>
      </c>
      <c r="M2087" s="38">
        <f t="shared" si="4217"/>
        <v>3634</v>
      </c>
      <c r="N2087" s="38">
        <f t="shared" si="4184"/>
        <v>3079.72</v>
      </c>
      <c r="O2087" s="38">
        <f t="shared" si="4185"/>
        <v>3634</v>
      </c>
      <c r="P2087" s="39"/>
      <c r="Q2087" s="39"/>
      <c r="R2087" s="39"/>
      <c r="S2087" s="39"/>
      <c r="T2087" s="39"/>
      <c r="U2087" s="39"/>
      <c r="V2087" s="39"/>
      <c r="W2087" s="39"/>
      <c r="X2087" s="39"/>
      <c r="Y2087" s="39"/>
      <c r="Z2087" s="39"/>
      <c r="AA2087" s="39"/>
      <c r="AB2087" s="39"/>
      <c r="AC2087" s="39"/>
      <c r="AD2087" s="40"/>
      <c r="AE2087" s="40"/>
      <c r="AF2087" s="41">
        <f t="shared" si="4186"/>
        <v>0</v>
      </c>
      <c r="AG2087" s="42"/>
    </row>
    <row r="2088" spans="1:33" ht="13.8">
      <c r="A2088" s="30" t="s">
        <v>7065</v>
      </c>
      <c r="B2088" s="30" t="s">
        <v>7066</v>
      </c>
      <c r="C2088" s="43"/>
      <c r="D2088" s="44"/>
      <c r="E2088" s="44"/>
      <c r="F2088" s="35">
        <f t="shared" si="4176"/>
        <v>0</v>
      </c>
      <c r="G2088" s="35">
        <f t="shared" si="4177"/>
        <v>0</v>
      </c>
      <c r="H2088" s="35">
        <f t="shared" si="4166"/>
        <v>0</v>
      </c>
      <c r="I2088" s="21">
        <f>VLOOKUP(A2088,Old_Inventory,9,FALSE)</f>
        <v>18</v>
      </c>
      <c r="J2088" s="37">
        <f t="shared" si="3933"/>
        <v>3281.26</v>
      </c>
      <c r="K2088" s="37">
        <f t="shared" si="3935"/>
        <v>3872</v>
      </c>
      <c r="L2088" s="38">
        <f t="shared" ref="L2088:M2088" si="4218">MIN(N2088,P2088,R2088,T2088,V2088,X2088,Z2088,AB2088,AD2088)</f>
        <v>3281.26</v>
      </c>
      <c r="M2088" s="38">
        <f t="shared" si="4218"/>
        <v>3872</v>
      </c>
      <c r="N2088" s="38">
        <f t="shared" si="4184"/>
        <v>3281.26</v>
      </c>
      <c r="O2088" s="38">
        <f t="shared" si="4185"/>
        <v>3872</v>
      </c>
      <c r="P2088" s="39"/>
      <c r="Q2088" s="39"/>
      <c r="R2088" s="39"/>
      <c r="S2088" s="39"/>
      <c r="T2088" s="39"/>
      <c r="U2088" s="39"/>
      <c r="V2088" s="39"/>
      <c r="W2088" s="39"/>
      <c r="X2088" s="39"/>
      <c r="Y2088" s="39"/>
      <c r="Z2088" s="39"/>
      <c r="AA2088" s="39"/>
      <c r="AB2088" s="39"/>
      <c r="AC2088" s="39"/>
      <c r="AD2088" s="40"/>
      <c r="AE2088" s="40"/>
      <c r="AF2088" s="41">
        <f t="shared" si="4186"/>
        <v>0</v>
      </c>
      <c r="AG2088" s="42"/>
    </row>
    <row r="2089" spans="1:33" ht="27.6">
      <c r="A2089" s="30" t="s">
        <v>7067</v>
      </c>
      <c r="B2089" s="30" t="s">
        <v>7068</v>
      </c>
      <c r="C2089" s="43"/>
      <c r="D2089" s="44"/>
      <c r="E2089" s="44"/>
      <c r="F2089" s="35">
        <f t="shared" si="4176"/>
        <v>0</v>
      </c>
      <c r="G2089" s="35">
        <f t="shared" si="4177"/>
        <v>0</v>
      </c>
      <c r="H2089" s="35">
        <f t="shared" si="4166"/>
        <v>0</v>
      </c>
      <c r="I2089" s="21">
        <f>VLOOKUP(A2089,Old_Inventory,9,FALSE)</f>
        <v>18</v>
      </c>
      <c r="J2089" s="37">
        <f t="shared" si="3933"/>
        <v>4588.93</v>
      </c>
      <c r="K2089" s="37">
        <f t="shared" si="3935"/>
        <v>5415</v>
      </c>
      <c r="L2089" s="38">
        <f t="shared" ref="L2089:M2089" si="4219">MIN(N2089,P2089,R2089,T2089,V2089,X2089,Z2089,AB2089,AD2089)</f>
        <v>4588.93</v>
      </c>
      <c r="M2089" s="38">
        <f t="shared" si="4219"/>
        <v>5415</v>
      </c>
      <c r="N2089" s="38">
        <f t="shared" si="4184"/>
        <v>4588.93</v>
      </c>
      <c r="O2089" s="38">
        <f t="shared" si="4185"/>
        <v>5415</v>
      </c>
      <c r="P2089" s="39"/>
      <c r="Q2089" s="39"/>
      <c r="R2089" s="39"/>
      <c r="S2089" s="39"/>
      <c r="T2089" s="39"/>
      <c r="U2089" s="39"/>
      <c r="V2089" s="39"/>
      <c r="W2089" s="39"/>
      <c r="X2089" s="39"/>
      <c r="Y2089" s="39"/>
      <c r="Z2089" s="39"/>
      <c r="AA2089" s="39"/>
      <c r="AB2089" s="39"/>
      <c r="AC2089" s="39"/>
      <c r="AD2089" s="40"/>
      <c r="AE2089" s="40"/>
      <c r="AF2089" s="41">
        <f t="shared" si="4186"/>
        <v>0</v>
      </c>
      <c r="AG2089" s="42"/>
    </row>
    <row r="2090" spans="1:33" ht="13.8">
      <c r="A2090" s="30" t="s">
        <v>2418</v>
      </c>
      <c r="B2090" s="30" t="s">
        <v>2419</v>
      </c>
      <c r="C2090" s="43"/>
      <c r="D2090" s="44"/>
      <c r="E2090" s="44"/>
      <c r="F2090" s="35">
        <f t="shared" si="4176"/>
        <v>0</v>
      </c>
      <c r="G2090" s="35">
        <f t="shared" si="4177"/>
        <v>0</v>
      </c>
      <c r="H2090" s="35">
        <f t="shared" si="4166"/>
        <v>0</v>
      </c>
      <c r="I2090" s="17">
        <v>18</v>
      </c>
      <c r="J2090" s="37">
        <f t="shared" si="3933"/>
        <v>3621.35</v>
      </c>
      <c r="K2090" s="37">
        <f t="shared" si="3935"/>
        <v>4273</v>
      </c>
      <c r="L2090" s="38">
        <f t="shared" ref="L2090:M2090" si="4220">MIN(N2090,P2090,R2090,T2090,V2090,X2090,Z2090,AB2090,AD2090)</f>
        <v>3621.35</v>
      </c>
      <c r="M2090" s="38">
        <f t="shared" si="4220"/>
        <v>4273</v>
      </c>
      <c r="N2090" s="38">
        <f t="shared" si="4184"/>
        <v>3621.35</v>
      </c>
      <c r="O2090" s="38">
        <f t="shared" si="4185"/>
        <v>4273</v>
      </c>
      <c r="P2090" s="39"/>
      <c r="Q2090" s="39"/>
      <c r="R2090" s="39" t="str">
        <f>VLOOKUP(A2090,Primus,9,FALSE)</f>
        <v>₹3007.00</v>
      </c>
      <c r="S2090" s="39" t="str">
        <f>VLOOKUP(A2090,Primus,11,FALSE)</f>
        <v>₹3549.00</v>
      </c>
      <c r="T2090" s="39"/>
      <c r="U2090" s="39"/>
      <c r="V2090" s="39"/>
      <c r="W2090" s="39"/>
      <c r="X2090" s="39"/>
      <c r="Y2090" s="39"/>
      <c r="Z2090" s="39"/>
      <c r="AA2090" s="39"/>
      <c r="AB2090" s="39"/>
      <c r="AC2090" s="39"/>
      <c r="AD2090" s="40"/>
      <c r="AE2090" s="40"/>
      <c r="AF2090" s="41">
        <f t="shared" si="4186"/>
        <v>0</v>
      </c>
      <c r="AG2090" s="42"/>
    </row>
    <row r="2091" spans="1:33" ht="27.6">
      <c r="A2091" s="30" t="s">
        <v>2719</v>
      </c>
      <c r="B2091" s="30" t="s">
        <v>1054</v>
      </c>
      <c r="C2091" s="43"/>
      <c r="D2091" s="44"/>
      <c r="E2091" s="44"/>
      <c r="F2091" s="35">
        <f t="shared" si="4176"/>
        <v>0</v>
      </c>
      <c r="G2091" s="35">
        <f t="shared" si="4177"/>
        <v>0</v>
      </c>
      <c r="H2091" s="35">
        <f t="shared" si="4166"/>
        <v>0</v>
      </c>
      <c r="I2091" s="17">
        <v>18</v>
      </c>
      <c r="J2091" s="37">
        <f t="shared" si="3933"/>
        <v>2972.66</v>
      </c>
      <c r="K2091" s="37">
        <f t="shared" si="3935"/>
        <v>3508</v>
      </c>
      <c r="L2091" s="38">
        <f t="shared" ref="L2091:M2091" si="4221">MIN(N2091,P2091,R2091,T2091,V2091,X2091,Z2091,AB2091,AD2091)</f>
        <v>2972.66</v>
      </c>
      <c r="M2091" s="38">
        <f t="shared" si="4221"/>
        <v>3508</v>
      </c>
      <c r="N2091" s="38">
        <f t="shared" si="4184"/>
        <v>2972.66</v>
      </c>
      <c r="O2091" s="38">
        <f t="shared" si="4185"/>
        <v>3508</v>
      </c>
      <c r="P2091" s="39"/>
      <c r="Q2091" s="39"/>
      <c r="R2091" s="39"/>
      <c r="S2091" s="39"/>
      <c r="T2091" s="39" t="str">
        <f>VLOOKUP(A2091,Magnus,9,FALSE)</f>
        <v>₹2942.00</v>
      </c>
      <c r="U2091" s="39" t="str">
        <f>VLOOKUP(A2091,Magnus,11,FALSE)</f>
        <v>₹3472.00</v>
      </c>
      <c r="V2091" s="39"/>
      <c r="W2091" s="39"/>
      <c r="X2091" s="39"/>
      <c r="Y2091" s="39"/>
      <c r="Z2091" s="39"/>
      <c r="AA2091" s="39"/>
      <c r="AB2091" s="39"/>
      <c r="AC2091" s="39"/>
      <c r="AD2091" s="40"/>
      <c r="AE2091" s="40"/>
      <c r="AF2091" s="41">
        <f t="shared" si="4186"/>
        <v>0</v>
      </c>
      <c r="AG2091" s="42"/>
    </row>
    <row r="2092" spans="1:33" ht="27.6">
      <c r="A2092" s="30" t="s">
        <v>1057</v>
      </c>
      <c r="B2092" s="30" t="s">
        <v>2729</v>
      </c>
      <c r="C2092" s="43"/>
      <c r="D2092" s="44"/>
      <c r="E2092" s="44"/>
      <c r="F2092" s="35">
        <f t="shared" si="4176"/>
        <v>1</v>
      </c>
      <c r="G2092" s="35">
        <f t="shared" si="4177"/>
        <v>1</v>
      </c>
      <c r="H2092" s="35">
        <f t="shared" si="4166"/>
        <v>0</v>
      </c>
      <c r="I2092" s="17">
        <v>18</v>
      </c>
      <c r="J2092" s="37">
        <f t="shared" si="3933"/>
        <v>3104.91</v>
      </c>
      <c r="K2092" s="37">
        <f t="shared" si="3935"/>
        <v>3664</v>
      </c>
      <c r="L2092" s="38">
        <f t="shared" ref="L2092:M2092" si="4222">MIN(N2092,P2092,R2092,T2092,V2092,X2092,Z2092,AB2092,AD2092)</f>
        <v>3104.91</v>
      </c>
      <c r="M2092" s="38">
        <f t="shared" si="4222"/>
        <v>3664</v>
      </c>
      <c r="N2092" s="38">
        <f t="shared" si="4184"/>
        <v>3104.91</v>
      </c>
      <c r="O2092" s="38">
        <f t="shared" si="4185"/>
        <v>3664</v>
      </c>
      <c r="P2092" s="39"/>
      <c r="Q2092" s="39"/>
      <c r="R2092" s="39"/>
      <c r="S2092" s="39"/>
      <c r="T2092" s="39" t="str">
        <f>VLOOKUP(A2092,Magnus,9,FALSE)</f>
        <v>₹3873.00</v>
      </c>
      <c r="U2092" s="39" t="str">
        <f>VLOOKUP(A2092,Magnus,11,FALSE)</f>
        <v>₹4571.00</v>
      </c>
      <c r="V2092" s="39"/>
      <c r="W2092" s="39"/>
      <c r="X2092" s="39"/>
      <c r="Y2092" s="39"/>
      <c r="Z2092" s="39"/>
      <c r="AA2092" s="39"/>
      <c r="AB2092" s="39"/>
      <c r="AC2092" s="39"/>
      <c r="AD2092" s="40"/>
      <c r="AE2092" s="40"/>
      <c r="AF2092" s="41">
        <f t="shared" si="4186"/>
        <v>0</v>
      </c>
      <c r="AG2092" s="42"/>
    </row>
    <row r="2093" spans="1:33" ht="13.8">
      <c r="A2093" s="33" t="s">
        <v>3890</v>
      </c>
      <c r="B2093" s="33" t="s">
        <v>3891</v>
      </c>
      <c r="C2093" s="34"/>
      <c r="D2093" s="35"/>
      <c r="E2093" s="35"/>
      <c r="F2093" s="35">
        <f t="shared" si="4176"/>
        <v>0</v>
      </c>
      <c r="G2093" s="35">
        <f t="shared" si="4177"/>
        <v>0</v>
      </c>
      <c r="H2093" s="35">
        <f t="shared" si="4166"/>
        <v>0</v>
      </c>
      <c r="I2093" s="17">
        <v>18</v>
      </c>
      <c r="J2093" s="37">
        <f t="shared" si="3933"/>
        <v>2989</v>
      </c>
      <c r="K2093" s="37">
        <f t="shared" si="3935"/>
        <v>3527</v>
      </c>
      <c r="L2093" s="38">
        <f t="shared" ref="L2093:M2093" si="4223">MIN(N2093,P2093,R2093,T2093,V2093,X2093,Z2093,AB2093,AD2093)</f>
        <v>2989</v>
      </c>
      <c r="M2093" s="38">
        <f t="shared" si="4223"/>
        <v>3527</v>
      </c>
      <c r="N2093" s="38">
        <f t="shared" si="4184"/>
        <v>2989</v>
      </c>
      <c r="O2093" s="38">
        <f t="shared" si="4185"/>
        <v>3527</v>
      </c>
      <c r="P2093" s="39"/>
      <c r="Q2093" s="39"/>
      <c r="R2093" s="39"/>
      <c r="S2093" s="39"/>
      <c r="T2093" s="39"/>
      <c r="U2093" s="39"/>
      <c r="V2093" s="39"/>
      <c r="W2093" s="39"/>
      <c r="X2093" s="39" t="str">
        <f>VLOOKUP(A2093,Zeal,9,FALSE)</f>
        <v>₹3657.00</v>
      </c>
      <c r="Y2093" s="39" t="str">
        <f>VLOOKUP(A2093,Zeal,11,FALSE)</f>
        <v>₹4316.00</v>
      </c>
      <c r="Z2093" s="39"/>
      <c r="AA2093" s="39"/>
      <c r="AB2093" s="39"/>
      <c r="AC2093" s="39"/>
      <c r="AD2093" s="40"/>
      <c r="AE2093" s="40"/>
      <c r="AF2093" s="41">
        <f t="shared" si="4186"/>
        <v>0</v>
      </c>
      <c r="AG2093" s="42"/>
    </row>
    <row r="2094" spans="1:33" ht="13.8">
      <c r="A2094" s="33" t="s">
        <v>577</v>
      </c>
      <c r="B2094" s="33" t="s">
        <v>1107</v>
      </c>
      <c r="C2094" s="34"/>
      <c r="D2094" s="35"/>
      <c r="E2094" s="35"/>
      <c r="F2094" s="35">
        <f t="shared" si="4176"/>
        <v>1</v>
      </c>
      <c r="G2094" s="35">
        <f t="shared" si="4177"/>
        <v>0</v>
      </c>
      <c r="H2094" s="35">
        <f t="shared" si="4166"/>
        <v>1</v>
      </c>
      <c r="I2094" s="17">
        <v>18</v>
      </c>
      <c r="J2094" s="37">
        <f t="shared" si="3933"/>
        <v>2794</v>
      </c>
      <c r="K2094" s="37">
        <f t="shared" si="3935"/>
        <v>3297</v>
      </c>
      <c r="L2094" s="38">
        <f t="shared" ref="L2094:M2094" si="4224">MIN(N2094,P2094,R2094,T2094,V2094,X2094,Z2094,AB2094,AD2094)</f>
        <v>2794</v>
      </c>
      <c r="M2094" s="38">
        <f t="shared" si="4224"/>
        <v>3297</v>
      </c>
      <c r="N2094" s="38">
        <f t="shared" si="4184"/>
        <v>2794</v>
      </c>
      <c r="O2094" s="38">
        <f t="shared" si="4185"/>
        <v>3297</v>
      </c>
      <c r="P2094" s="39"/>
      <c r="Q2094" s="39"/>
      <c r="R2094" s="39"/>
      <c r="S2094" s="39"/>
      <c r="T2094" s="39" t="str">
        <f>VLOOKUP(A2094,Magnus,9,FALSE)</f>
        <v>₹2794.00</v>
      </c>
      <c r="U2094" s="39" t="str">
        <f>VLOOKUP(A2094,Magnus,11,FALSE)</f>
        <v>₹3297.00</v>
      </c>
      <c r="V2094" s="39"/>
      <c r="W2094" s="39"/>
      <c r="X2094" s="39"/>
      <c r="Y2094" s="39"/>
      <c r="Z2094" s="39"/>
      <c r="AA2094" s="39"/>
      <c r="AB2094" s="39"/>
      <c r="AC2094" s="39"/>
      <c r="AD2094" s="40"/>
      <c r="AE2094" s="40"/>
      <c r="AF2094" s="41">
        <f t="shared" si="4186"/>
        <v>-1</v>
      </c>
      <c r="AG2094" s="42"/>
    </row>
    <row r="2095" spans="1:33" ht="13.8">
      <c r="A2095" s="33" t="s">
        <v>3896</v>
      </c>
      <c r="B2095" s="33" t="s">
        <v>3897</v>
      </c>
      <c r="C2095" s="34"/>
      <c r="D2095" s="35"/>
      <c r="E2095" s="35"/>
      <c r="F2095" s="35">
        <f t="shared" si="4176"/>
        <v>0</v>
      </c>
      <c r="G2095" s="35">
        <f t="shared" si="4177"/>
        <v>0</v>
      </c>
      <c r="H2095" s="35">
        <f t="shared" si="4166"/>
        <v>0</v>
      </c>
      <c r="I2095" s="17">
        <v>18</v>
      </c>
      <c r="J2095" s="37">
        <f t="shared" si="3933"/>
        <v>2745</v>
      </c>
      <c r="K2095" s="37">
        <f t="shared" si="3935"/>
        <v>3239</v>
      </c>
      <c r="L2095" s="38">
        <f t="shared" ref="L2095:M2095" si="4225">MIN(N2095,P2095,R2095,T2095,V2095,X2095,Z2095,AB2095,AD2095)</f>
        <v>2745</v>
      </c>
      <c r="M2095" s="38">
        <f t="shared" si="4225"/>
        <v>3239</v>
      </c>
      <c r="N2095" s="38">
        <f t="shared" si="4184"/>
        <v>2745</v>
      </c>
      <c r="O2095" s="38">
        <f t="shared" si="4185"/>
        <v>3239</v>
      </c>
      <c r="P2095" s="39"/>
      <c r="Q2095" s="39"/>
      <c r="R2095" s="39"/>
      <c r="S2095" s="39"/>
      <c r="T2095" s="39"/>
      <c r="U2095" s="39"/>
      <c r="V2095" s="39"/>
      <c r="W2095" s="39"/>
      <c r="X2095" s="39" t="str">
        <f>VLOOKUP(A2095,Zeal,9,FALSE)</f>
        <v>₹2745.00</v>
      </c>
      <c r="Y2095" s="39" t="str">
        <f>VLOOKUP(A2095,Zeal,11,FALSE)</f>
        <v>₹3240.00</v>
      </c>
      <c r="Z2095" s="39"/>
      <c r="AA2095" s="39"/>
      <c r="AB2095" s="39"/>
      <c r="AC2095" s="39"/>
      <c r="AD2095" s="40"/>
      <c r="AE2095" s="40"/>
      <c r="AF2095" s="41">
        <f t="shared" si="4186"/>
        <v>0</v>
      </c>
      <c r="AG2095" s="42"/>
    </row>
    <row r="2096" spans="1:33" ht="13.8">
      <c r="A2096" s="30" t="s">
        <v>7069</v>
      </c>
      <c r="B2096" s="30" t="s">
        <v>7070</v>
      </c>
      <c r="C2096" s="43"/>
      <c r="D2096" s="44"/>
      <c r="E2096" s="44"/>
      <c r="F2096" s="35">
        <f t="shared" si="4176"/>
        <v>0</v>
      </c>
      <c r="G2096" s="35">
        <f t="shared" si="4177"/>
        <v>0</v>
      </c>
      <c r="H2096" s="35">
        <f t="shared" si="4166"/>
        <v>0</v>
      </c>
      <c r="I2096" s="21">
        <f t="shared" ref="I2096:I2112" si="4226">VLOOKUP(A2096,Old_Inventory,9,FALSE)</f>
        <v>18</v>
      </c>
      <c r="J2096" s="37">
        <f t="shared" si="3933"/>
        <v>12.6</v>
      </c>
      <c r="K2096" s="37">
        <f t="shared" si="3935"/>
        <v>15</v>
      </c>
      <c r="L2096" s="38">
        <f t="shared" ref="L2096:M2096" si="4227">MIN(N2096,P2096,R2096,T2096,V2096,X2096,Z2096,AB2096,AD2096)</f>
        <v>12.6</v>
      </c>
      <c r="M2096" s="38">
        <f t="shared" si="4227"/>
        <v>15</v>
      </c>
      <c r="N2096" s="38">
        <f t="shared" si="4184"/>
        <v>12.6</v>
      </c>
      <c r="O2096" s="38">
        <f t="shared" si="4185"/>
        <v>15</v>
      </c>
      <c r="P2096" s="39"/>
      <c r="Q2096" s="39"/>
      <c r="R2096" s="39"/>
      <c r="S2096" s="39"/>
      <c r="T2096" s="39"/>
      <c r="U2096" s="39"/>
      <c r="V2096" s="39"/>
      <c r="W2096" s="39"/>
      <c r="X2096" s="39"/>
      <c r="Y2096" s="39"/>
      <c r="Z2096" s="39"/>
      <c r="AA2096" s="39"/>
      <c r="AB2096" s="39"/>
      <c r="AC2096" s="39"/>
      <c r="AD2096" s="40"/>
      <c r="AE2096" s="40"/>
      <c r="AF2096" s="41">
        <f t="shared" si="4186"/>
        <v>0</v>
      </c>
      <c r="AG2096" s="42"/>
    </row>
    <row r="2097" spans="1:33" ht="13.8">
      <c r="A2097" s="30" t="s">
        <v>7071</v>
      </c>
      <c r="B2097" s="30" t="s">
        <v>7072</v>
      </c>
      <c r="C2097" s="43"/>
      <c r="D2097" s="44"/>
      <c r="E2097" s="44"/>
      <c r="F2097" s="35">
        <f t="shared" si="4176"/>
        <v>0</v>
      </c>
      <c r="G2097" s="35">
        <f t="shared" si="4177"/>
        <v>0</v>
      </c>
      <c r="H2097" s="35">
        <f t="shared" si="4166"/>
        <v>0</v>
      </c>
      <c r="I2097" s="21">
        <f t="shared" si="4226"/>
        <v>18</v>
      </c>
      <c r="J2097" s="37">
        <f t="shared" si="3933"/>
        <v>12.6</v>
      </c>
      <c r="K2097" s="37">
        <f t="shared" si="3935"/>
        <v>15</v>
      </c>
      <c r="L2097" s="38">
        <f t="shared" ref="L2097:M2097" si="4228">MIN(N2097,P2097,R2097,T2097,V2097,X2097,Z2097,AB2097,AD2097)</f>
        <v>12.6</v>
      </c>
      <c r="M2097" s="38">
        <f t="shared" si="4228"/>
        <v>15</v>
      </c>
      <c r="N2097" s="38">
        <f t="shared" si="4184"/>
        <v>12.6</v>
      </c>
      <c r="O2097" s="38">
        <f t="shared" si="4185"/>
        <v>15</v>
      </c>
      <c r="P2097" s="39"/>
      <c r="Q2097" s="39"/>
      <c r="R2097" s="39"/>
      <c r="S2097" s="39"/>
      <c r="T2097" s="39"/>
      <c r="U2097" s="39"/>
      <c r="V2097" s="39"/>
      <c r="W2097" s="39"/>
      <c r="X2097" s="39"/>
      <c r="Y2097" s="39"/>
      <c r="Z2097" s="39"/>
      <c r="AA2097" s="39"/>
      <c r="AB2097" s="39"/>
      <c r="AC2097" s="39"/>
      <c r="AD2097" s="40"/>
      <c r="AE2097" s="40"/>
      <c r="AF2097" s="41">
        <f t="shared" si="4186"/>
        <v>0</v>
      </c>
      <c r="AG2097" s="42"/>
    </row>
    <row r="2098" spans="1:33" ht="13.8">
      <c r="A2098" s="30" t="s">
        <v>7073</v>
      </c>
      <c r="B2098" s="30" t="s">
        <v>7074</v>
      </c>
      <c r="C2098" s="43"/>
      <c r="D2098" s="44"/>
      <c r="E2098" s="44"/>
      <c r="F2098" s="35">
        <f t="shared" si="4176"/>
        <v>0</v>
      </c>
      <c r="G2098" s="35">
        <f t="shared" si="4177"/>
        <v>0</v>
      </c>
      <c r="H2098" s="35">
        <f t="shared" si="4166"/>
        <v>0</v>
      </c>
      <c r="I2098" s="21">
        <f t="shared" si="4226"/>
        <v>18</v>
      </c>
      <c r="J2098" s="37">
        <f t="shared" si="3933"/>
        <v>25.19</v>
      </c>
      <c r="K2098" s="37">
        <f t="shared" si="3935"/>
        <v>30</v>
      </c>
      <c r="L2098" s="38">
        <f t="shared" ref="L2098:M2098" si="4229">MIN(N2098,P2098,R2098,T2098,V2098,X2098,Z2098,AB2098,AD2098)</f>
        <v>25.19</v>
      </c>
      <c r="M2098" s="38">
        <f t="shared" si="4229"/>
        <v>30</v>
      </c>
      <c r="N2098" s="38">
        <f t="shared" si="4184"/>
        <v>25.19</v>
      </c>
      <c r="O2098" s="38">
        <f t="shared" si="4185"/>
        <v>30</v>
      </c>
      <c r="P2098" s="39"/>
      <c r="Q2098" s="39"/>
      <c r="R2098" s="39"/>
      <c r="S2098" s="39"/>
      <c r="T2098" s="39"/>
      <c r="U2098" s="39"/>
      <c r="V2098" s="39"/>
      <c r="W2098" s="39"/>
      <c r="X2098" s="39"/>
      <c r="Y2098" s="39"/>
      <c r="Z2098" s="39"/>
      <c r="AA2098" s="39"/>
      <c r="AB2098" s="39"/>
      <c r="AC2098" s="39"/>
      <c r="AD2098" s="40"/>
      <c r="AE2098" s="40"/>
      <c r="AF2098" s="41">
        <f t="shared" si="4186"/>
        <v>0</v>
      </c>
      <c r="AG2098" s="42"/>
    </row>
    <row r="2099" spans="1:33" ht="13.8">
      <c r="A2099" s="30" t="s">
        <v>7075</v>
      </c>
      <c r="B2099" s="30" t="s">
        <v>7076</v>
      </c>
      <c r="C2099" s="43"/>
      <c r="D2099" s="44"/>
      <c r="E2099" s="44"/>
      <c r="F2099" s="35">
        <f t="shared" si="4176"/>
        <v>0</v>
      </c>
      <c r="G2099" s="35">
        <f t="shared" si="4177"/>
        <v>0</v>
      </c>
      <c r="H2099" s="35">
        <f t="shared" si="4166"/>
        <v>0</v>
      </c>
      <c r="I2099" s="21">
        <f t="shared" si="4226"/>
        <v>18</v>
      </c>
      <c r="J2099" s="37">
        <f t="shared" si="3933"/>
        <v>94.47</v>
      </c>
      <c r="K2099" s="37">
        <f t="shared" si="3935"/>
        <v>111</v>
      </c>
      <c r="L2099" s="38">
        <f t="shared" ref="L2099:M2099" si="4230">MIN(N2099,P2099,R2099,T2099,V2099,X2099,Z2099,AB2099,AD2099)</f>
        <v>94.47</v>
      </c>
      <c r="M2099" s="38">
        <f t="shared" si="4230"/>
        <v>111</v>
      </c>
      <c r="N2099" s="38">
        <f t="shared" si="4184"/>
        <v>94.47</v>
      </c>
      <c r="O2099" s="38">
        <f t="shared" si="4185"/>
        <v>111</v>
      </c>
      <c r="P2099" s="39"/>
      <c r="Q2099" s="39"/>
      <c r="R2099" s="39"/>
      <c r="S2099" s="39"/>
      <c r="T2099" s="39"/>
      <c r="U2099" s="39"/>
      <c r="V2099" s="39"/>
      <c r="W2099" s="39"/>
      <c r="X2099" s="39"/>
      <c r="Y2099" s="39"/>
      <c r="Z2099" s="39"/>
      <c r="AA2099" s="39"/>
      <c r="AB2099" s="39"/>
      <c r="AC2099" s="39"/>
      <c r="AD2099" s="40"/>
      <c r="AE2099" s="40"/>
      <c r="AF2099" s="41">
        <f t="shared" si="4186"/>
        <v>0</v>
      </c>
      <c r="AG2099" s="42"/>
    </row>
    <row r="2100" spans="1:33" ht="13.8">
      <c r="A2100" s="30" t="s">
        <v>7077</v>
      </c>
      <c r="B2100" s="30" t="s">
        <v>7078</v>
      </c>
      <c r="C2100" s="43"/>
      <c r="D2100" s="44"/>
      <c r="E2100" s="44"/>
      <c r="F2100" s="35">
        <f t="shared" si="4176"/>
        <v>0</v>
      </c>
      <c r="G2100" s="35">
        <f t="shared" si="4177"/>
        <v>0</v>
      </c>
      <c r="H2100" s="35">
        <f t="shared" si="4166"/>
        <v>0</v>
      </c>
      <c r="I2100" s="21">
        <f t="shared" si="4226"/>
        <v>18</v>
      </c>
      <c r="J2100" s="37">
        <f t="shared" si="3933"/>
        <v>182.64</v>
      </c>
      <c r="K2100" s="37">
        <f t="shared" si="3935"/>
        <v>216</v>
      </c>
      <c r="L2100" s="38">
        <f t="shared" ref="L2100:M2100" si="4231">MIN(N2100,P2100,R2100,T2100,V2100,X2100,Z2100,AB2100,AD2100)</f>
        <v>182.64</v>
      </c>
      <c r="M2100" s="38">
        <f t="shared" si="4231"/>
        <v>216</v>
      </c>
      <c r="N2100" s="38">
        <f t="shared" si="4184"/>
        <v>182.64</v>
      </c>
      <c r="O2100" s="38">
        <f t="shared" si="4185"/>
        <v>216</v>
      </c>
      <c r="P2100" s="39"/>
      <c r="Q2100" s="39"/>
      <c r="R2100" s="39"/>
      <c r="S2100" s="39"/>
      <c r="T2100" s="39"/>
      <c r="U2100" s="39"/>
      <c r="V2100" s="39"/>
      <c r="W2100" s="39"/>
      <c r="X2100" s="39"/>
      <c r="Y2100" s="39"/>
      <c r="Z2100" s="39"/>
      <c r="AA2100" s="39"/>
      <c r="AB2100" s="39"/>
      <c r="AC2100" s="39"/>
      <c r="AD2100" s="40"/>
      <c r="AE2100" s="40"/>
      <c r="AF2100" s="41">
        <f t="shared" si="4186"/>
        <v>0</v>
      </c>
      <c r="AG2100" s="42"/>
    </row>
    <row r="2101" spans="1:33" ht="13.8">
      <c r="A2101" s="30" t="s">
        <v>7079</v>
      </c>
      <c r="B2101" s="30" t="s">
        <v>7080</v>
      </c>
      <c r="C2101" s="43"/>
      <c r="D2101" s="44"/>
      <c r="E2101" s="44"/>
      <c r="F2101" s="35">
        <f t="shared" si="4176"/>
        <v>0</v>
      </c>
      <c r="G2101" s="35">
        <f t="shared" si="4177"/>
        <v>0</v>
      </c>
      <c r="H2101" s="35">
        <f t="shared" si="4166"/>
        <v>0</v>
      </c>
      <c r="I2101" s="21">
        <f t="shared" si="4226"/>
        <v>18</v>
      </c>
      <c r="J2101" s="37">
        <f t="shared" ref="J2101:J2283" si="4232">MAX(N2101,P2101,R2101,T2101,V2101,X2101,Z2101,AB2101,AD2101)</f>
        <v>88.17</v>
      </c>
      <c r="K2101" s="37">
        <f t="shared" si="3935"/>
        <v>104</v>
      </c>
      <c r="L2101" s="38">
        <f t="shared" ref="L2101:M2101" si="4233">MIN(N2101,P2101,R2101,T2101,V2101,X2101,Z2101,AB2101,AD2101)</f>
        <v>88.17</v>
      </c>
      <c r="M2101" s="38">
        <f t="shared" si="4233"/>
        <v>104</v>
      </c>
      <c r="N2101" s="38">
        <f t="shared" si="4184"/>
        <v>88.17</v>
      </c>
      <c r="O2101" s="38">
        <f t="shared" si="4185"/>
        <v>104</v>
      </c>
      <c r="P2101" s="39"/>
      <c r="Q2101" s="39"/>
      <c r="R2101" s="39"/>
      <c r="S2101" s="39"/>
      <c r="T2101" s="39"/>
      <c r="U2101" s="39"/>
      <c r="V2101" s="39"/>
      <c r="W2101" s="39"/>
      <c r="X2101" s="39"/>
      <c r="Y2101" s="39"/>
      <c r="Z2101" s="39"/>
      <c r="AA2101" s="39"/>
      <c r="AB2101" s="39"/>
      <c r="AC2101" s="39"/>
      <c r="AD2101" s="40"/>
      <c r="AE2101" s="40"/>
      <c r="AF2101" s="41">
        <f t="shared" si="4186"/>
        <v>0</v>
      </c>
      <c r="AG2101" s="42"/>
    </row>
    <row r="2102" spans="1:33" ht="13.8">
      <c r="A2102" s="30" t="s">
        <v>7081</v>
      </c>
      <c r="B2102" s="30" t="s">
        <v>7082</v>
      </c>
      <c r="C2102" s="43"/>
      <c r="D2102" s="44"/>
      <c r="E2102" s="44"/>
      <c r="F2102" s="35">
        <f t="shared" si="4176"/>
        <v>0</v>
      </c>
      <c r="G2102" s="35">
        <f t="shared" si="4177"/>
        <v>0</v>
      </c>
      <c r="H2102" s="35">
        <f t="shared" si="4166"/>
        <v>0</v>
      </c>
      <c r="I2102" s="21">
        <f t="shared" si="4226"/>
        <v>18</v>
      </c>
      <c r="J2102" s="37">
        <f t="shared" si="4232"/>
        <v>75.58</v>
      </c>
      <c r="K2102" s="37">
        <f t="shared" ref="K2102:K2283" si="4234">MAX(O2102,Q2102,S2102,U2102,W2102,Y2102,AA2102,AC2102,AE2102)</f>
        <v>89</v>
      </c>
      <c r="L2102" s="38">
        <f t="shared" ref="L2102:M2102" si="4235">MIN(N2102,P2102,R2102,T2102,V2102,X2102,Z2102,AB2102,AD2102)</f>
        <v>75.58</v>
      </c>
      <c r="M2102" s="38">
        <f t="shared" si="4235"/>
        <v>89</v>
      </c>
      <c r="N2102" s="38">
        <f t="shared" si="4184"/>
        <v>75.58</v>
      </c>
      <c r="O2102" s="38">
        <f t="shared" si="4185"/>
        <v>89</v>
      </c>
      <c r="P2102" s="39"/>
      <c r="Q2102" s="39"/>
      <c r="R2102" s="39"/>
      <c r="S2102" s="39"/>
      <c r="T2102" s="39"/>
      <c r="U2102" s="39"/>
      <c r="V2102" s="39"/>
      <c r="W2102" s="39"/>
      <c r="X2102" s="39"/>
      <c r="Y2102" s="39"/>
      <c r="Z2102" s="39"/>
      <c r="AA2102" s="39"/>
      <c r="AB2102" s="39"/>
      <c r="AC2102" s="39"/>
      <c r="AD2102" s="40"/>
      <c r="AE2102" s="40"/>
      <c r="AF2102" s="41">
        <f t="shared" si="4186"/>
        <v>0</v>
      </c>
      <c r="AG2102" s="42"/>
    </row>
    <row r="2103" spans="1:33" ht="13.8">
      <c r="A2103" s="30" t="s">
        <v>7083</v>
      </c>
      <c r="B2103" s="30" t="s">
        <v>7084</v>
      </c>
      <c r="C2103" s="43"/>
      <c r="D2103" s="44"/>
      <c r="E2103" s="44"/>
      <c r="F2103" s="35">
        <f t="shared" si="4176"/>
        <v>0</v>
      </c>
      <c r="G2103" s="35">
        <f t="shared" si="4177"/>
        <v>0</v>
      </c>
      <c r="H2103" s="35">
        <f t="shared" si="4166"/>
        <v>0</v>
      </c>
      <c r="I2103" s="21">
        <f t="shared" si="4226"/>
        <v>18</v>
      </c>
      <c r="J2103" s="37">
        <f t="shared" si="4232"/>
        <v>88.17</v>
      </c>
      <c r="K2103" s="37">
        <f t="shared" si="4234"/>
        <v>104</v>
      </c>
      <c r="L2103" s="38">
        <f t="shared" ref="L2103:M2103" si="4236">MIN(N2103,P2103,R2103,T2103,V2103,X2103,Z2103,AB2103,AD2103)</f>
        <v>88.17</v>
      </c>
      <c r="M2103" s="38">
        <f t="shared" si="4236"/>
        <v>104</v>
      </c>
      <c r="N2103" s="38">
        <f t="shared" si="4184"/>
        <v>88.17</v>
      </c>
      <c r="O2103" s="38">
        <f t="shared" si="4185"/>
        <v>104</v>
      </c>
      <c r="P2103" s="39"/>
      <c r="Q2103" s="39"/>
      <c r="R2103" s="39"/>
      <c r="S2103" s="39"/>
      <c r="T2103" s="39"/>
      <c r="U2103" s="39"/>
      <c r="V2103" s="39"/>
      <c r="W2103" s="39"/>
      <c r="X2103" s="39"/>
      <c r="Y2103" s="39"/>
      <c r="Z2103" s="39"/>
      <c r="AA2103" s="39"/>
      <c r="AB2103" s="39"/>
      <c r="AC2103" s="39"/>
      <c r="AD2103" s="40"/>
      <c r="AE2103" s="40"/>
      <c r="AF2103" s="41">
        <f t="shared" si="4186"/>
        <v>0</v>
      </c>
      <c r="AG2103" s="42"/>
    </row>
    <row r="2104" spans="1:33" ht="13.8">
      <c r="A2104" s="30" t="s">
        <v>7085</v>
      </c>
      <c r="B2104" s="30" t="s">
        <v>7086</v>
      </c>
      <c r="C2104" s="43"/>
      <c r="D2104" s="44"/>
      <c r="E2104" s="44"/>
      <c r="F2104" s="35">
        <f t="shared" si="4176"/>
        <v>0</v>
      </c>
      <c r="G2104" s="35">
        <f t="shared" si="4177"/>
        <v>0</v>
      </c>
      <c r="H2104" s="35">
        <f t="shared" si="4166"/>
        <v>0</v>
      </c>
      <c r="I2104" s="21">
        <f t="shared" si="4226"/>
        <v>18</v>
      </c>
      <c r="J2104" s="37">
        <f t="shared" si="4232"/>
        <v>69.28</v>
      </c>
      <c r="K2104" s="37">
        <f t="shared" si="4234"/>
        <v>82</v>
      </c>
      <c r="L2104" s="38">
        <f t="shared" ref="L2104:M2104" si="4237">MIN(N2104,P2104,R2104,T2104,V2104,X2104,Z2104,AB2104,AD2104)</f>
        <v>69.28</v>
      </c>
      <c r="M2104" s="38">
        <f t="shared" si="4237"/>
        <v>82</v>
      </c>
      <c r="N2104" s="38">
        <f t="shared" si="4184"/>
        <v>69.28</v>
      </c>
      <c r="O2104" s="38">
        <f t="shared" si="4185"/>
        <v>82</v>
      </c>
      <c r="P2104" s="39"/>
      <c r="Q2104" s="39"/>
      <c r="R2104" s="39"/>
      <c r="S2104" s="39"/>
      <c r="T2104" s="39"/>
      <c r="U2104" s="39"/>
      <c r="V2104" s="39"/>
      <c r="W2104" s="39"/>
      <c r="X2104" s="39"/>
      <c r="Y2104" s="39"/>
      <c r="Z2104" s="39"/>
      <c r="AA2104" s="39"/>
      <c r="AB2104" s="39"/>
      <c r="AC2104" s="39"/>
      <c r="AD2104" s="40"/>
      <c r="AE2104" s="40"/>
      <c r="AF2104" s="41">
        <f t="shared" si="4186"/>
        <v>0</v>
      </c>
      <c r="AG2104" s="42"/>
    </row>
    <row r="2105" spans="1:33" ht="13.8">
      <c r="A2105" s="30" t="s">
        <v>7087</v>
      </c>
      <c r="B2105" s="30" t="s">
        <v>7088</v>
      </c>
      <c r="C2105" s="43"/>
      <c r="D2105" s="44"/>
      <c r="E2105" s="44"/>
      <c r="F2105" s="35">
        <f t="shared" si="4176"/>
        <v>0</v>
      </c>
      <c r="G2105" s="35">
        <f t="shared" si="4177"/>
        <v>0</v>
      </c>
      <c r="H2105" s="35">
        <f t="shared" si="4166"/>
        <v>0</v>
      </c>
      <c r="I2105" s="21">
        <f t="shared" si="4226"/>
        <v>18</v>
      </c>
      <c r="J2105" s="37">
        <f t="shared" si="4232"/>
        <v>12.6</v>
      </c>
      <c r="K2105" s="37">
        <f t="shared" si="4234"/>
        <v>15</v>
      </c>
      <c r="L2105" s="38">
        <f t="shared" ref="L2105:M2105" si="4238">MIN(N2105,P2105,R2105,T2105,V2105,X2105,Z2105,AB2105,AD2105)</f>
        <v>12.6</v>
      </c>
      <c r="M2105" s="38">
        <f t="shared" si="4238"/>
        <v>15</v>
      </c>
      <c r="N2105" s="38">
        <f t="shared" si="4184"/>
        <v>12.6</v>
      </c>
      <c r="O2105" s="38">
        <f t="shared" si="4185"/>
        <v>15</v>
      </c>
      <c r="P2105" s="39"/>
      <c r="Q2105" s="39"/>
      <c r="R2105" s="39"/>
      <c r="S2105" s="39"/>
      <c r="T2105" s="39"/>
      <c r="U2105" s="39"/>
      <c r="V2105" s="39"/>
      <c r="W2105" s="39"/>
      <c r="X2105" s="39"/>
      <c r="Y2105" s="39"/>
      <c r="Z2105" s="39"/>
      <c r="AA2105" s="39"/>
      <c r="AB2105" s="39"/>
      <c r="AC2105" s="39"/>
      <c r="AD2105" s="40"/>
      <c r="AE2105" s="40"/>
      <c r="AF2105" s="41">
        <f t="shared" si="4186"/>
        <v>0</v>
      </c>
      <c r="AG2105" s="42"/>
    </row>
    <row r="2106" spans="1:33" ht="13.8">
      <c r="A2106" s="30" t="s">
        <v>245</v>
      </c>
      <c r="B2106" s="30" t="s">
        <v>1059</v>
      </c>
      <c r="C2106" s="43"/>
      <c r="D2106" s="44">
        <v>4</v>
      </c>
      <c r="E2106" s="44">
        <v>1</v>
      </c>
      <c r="F2106" s="35">
        <f t="shared" si="4176"/>
        <v>12</v>
      </c>
      <c r="G2106" s="35">
        <f t="shared" si="4177"/>
        <v>12</v>
      </c>
      <c r="H2106" s="35">
        <f t="shared" si="4166"/>
        <v>1</v>
      </c>
      <c r="I2106" s="21">
        <f t="shared" si="4226"/>
        <v>18</v>
      </c>
      <c r="J2106" s="37">
        <f t="shared" si="4232"/>
        <v>302.3</v>
      </c>
      <c r="K2106" s="37">
        <f t="shared" si="4234"/>
        <v>357</v>
      </c>
      <c r="L2106" s="38">
        <f t="shared" ref="L2106:M2106" si="4239">MIN(N2106,P2106,R2106,T2106,V2106,X2106,Z2106,AB2106,AD2106)</f>
        <v>302.3</v>
      </c>
      <c r="M2106" s="38">
        <f t="shared" si="4239"/>
        <v>357</v>
      </c>
      <c r="N2106" s="38">
        <f t="shared" si="4184"/>
        <v>302.3</v>
      </c>
      <c r="O2106" s="38">
        <f t="shared" si="4185"/>
        <v>357</v>
      </c>
      <c r="P2106" s="39"/>
      <c r="Q2106" s="39"/>
      <c r="R2106" s="39"/>
      <c r="S2106" s="39"/>
      <c r="T2106" s="39"/>
      <c r="U2106" s="39"/>
      <c r="V2106" s="39"/>
      <c r="W2106" s="39"/>
      <c r="X2106" s="39"/>
      <c r="Y2106" s="39"/>
      <c r="Z2106" s="39"/>
      <c r="AA2106" s="39"/>
      <c r="AB2106" s="39"/>
      <c r="AC2106" s="39"/>
      <c r="AD2106" s="40"/>
      <c r="AE2106" s="40"/>
      <c r="AF2106" s="41">
        <f t="shared" si="4186"/>
        <v>3</v>
      </c>
      <c r="AG2106" s="42">
        <v>2</v>
      </c>
    </row>
    <row r="2107" spans="1:33" ht="13.8">
      <c r="A2107" s="30" t="s">
        <v>7089</v>
      </c>
      <c r="B2107" s="30" t="s">
        <v>7090</v>
      </c>
      <c r="C2107" s="43"/>
      <c r="D2107" s="44"/>
      <c r="E2107" s="44"/>
      <c r="F2107" s="35">
        <f t="shared" si="4176"/>
        <v>0</v>
      </c>
      <c r="G2107" s="35">
        <f t="shared" si="4177"/>
        <v>0</v>
      </c>
      <c r="H2107" s="35">
        <f t="shared" si="4166"/>
        <v>0</v>
      </c>
      <c r="I2107" s="21">
        <f t="shared" si="4226"/>
        <v>18</v>
      </c>
      <c r="J2107" s="37">
        <f t="shared" si="4232"/>
        <v>484.95</v>
      </c>
      <c r="K2107" s="37">
        <f t="shared" si="4234"/>
        <v>572</v>
      </c>
      <c r="L2107" s="38">
        <f t="shared" ref="L2107:M2107" si="4240">MIN(N2107,P2107,R2107,T2107,V2107,X2107,Z2107,AB2107,AD2107)</f>
        <v>484.95</v>
      </c>
      <c r="M2107" s="38">
        <f t="shared" si="4240"/>
        <v>572</v>
      </c>
      <c r="N2107" s="38">
        <f t="shared" si="4184"/>
        <v>484.95</v>
      </c>
      <c r="O2107" s="38">
        <f t="shared" si="4185"/>
        <v>572</v>
      </c>
      <c r="P2107" s="39"/>
      <c r="Q2107" s="39"/>
      <c r="R2107" s="39"/>
      <c r="S2107" s="39"/>
      <c r="T2107" s="39"/>
      <c r="U2107" s="39"/>
      <c r="V2107" s="39"/>
      <c r="W2107" s="39"/>
      <c r="X2107" s="39"/>
      <c r="Y2107" s="39"/>
      <c r="Z2107" s="39"/>
      <c r="AA2107" s="39"/>
      <c r="AB2107" s="39"/>
      <c r="AC2107" s="39"/>
      <c r="AD2107" s="40"/>
      <c r="AE2107" s="40"/>
      <c r="AF2107" s="41">
        <f t="shared" si="4186"/>
        <v>0</v>
      </c>
      <c r="AG2107" s="42"/>
    </row>
    <row r="2108" spans="1:33" ht="27.6">
      <c r="A2108" s="30" t="s">
        <v>7091</v>
      </c>
      <c r="B2108" s="30" t="s">
        <v>7092</v>
      </c>
      <c r="C2108" s="43"/>
      <c r="D2108" s="44"/>
      <c r="E2108" s="44"/>
      <c r="F2108" s="35">
        <f t="shared" si="4176"/>
        <v>0</v>
      </c>
      <c r="G2108" s="35">
        <f t="shared" si="4177"/>
        <v>0</v>
      </c>
      <c r="H2108" s="35">
        <f t="shared" si="4166"/>
        <v>0</v>
      </c>
      <c r="I2108" s="21">
        <f t="shared" si="4226"/>
        <v>18</v>
      </c>
      <c r="J2108" s="37">
        <f t="shared" si="4232"/>
        <v>1095.8499999999999</v>
      </c>
      <c r="K2108" s="37">
        <f t="shared" si="4234"/>
        <v>1293</v>
      </c>
      <c r="L2108" s="38">
        <f t="shared" ref="L2108:M2108" si="4241">MIN(N2108,P2108,R2108,T2108,V2108,X2108,Z2108,AB2108,AD2108)</f>
        <v>1095.8499999999999</v>
      </c>
      <c r="M2108" s="38">
        <f t="shared" si="4241"/>
        <v>1293</v>
      </c>
      <c r="N2108" s="38">
        <f t="shared" si="4184"/>
        <v>1095.8499999999999</v>
      </c>
      <c r="O2108" s="38">
        <f t="shared" si="4185"/>
        <v>1293</v>
      </c>
      <c r="P2108" s="39"/>
      <c r="Q2108" s="39"/>
      <c r="R2108" s="39"/>
      <c r="S2108" s="39"/>
      <c r="T2108" s="39"/>
      <c r="U2108" s="39"/>
      <c r="V2108" s="39"/>
      <c r="W2108" s="39"/>
      <c r="X2108" s="39"/>
      <c r="Y2108" s="39"/>
      <c r="Z2108" s="39"/>
      <c r="AA2108" s="39"/>
      <c r="AB2108" s="39"/>
      <c r="AC2108" s="39"/>
      <c r="AD2108" s="40"/>
      <c r="AE2108" s="40"/>
      <c r="AF2108" s="41">
        <f t="shared" si="4186"/>
        <v>0</v>
      </c>
      <c r="AG2108" s="42"/>
    </row>
    <row r="2109" spans="1:33" ht="13.8">
      <c r="A2109" s="30" t="s">
        <v>7093</v>
      </c>
      <c r="B2109" s="30" t="s">
        <v>7094</v>
      </c>
      <c r="C2109" s="43"/>
      <c r="D2109" s="44"/>
      <c r="E2109" s="44"/>
      <c r="F2109" s="35">
        <f t="shared" si="4176"/>
        <v>0</v>
      </c>
      <c r="G2109" s="35">
        <f t="shared" si="4177"/>
        <v>0</v>
      </c>
      <c r="H2109" s="35">
        <f t="shared" si="4166"/>
        <v>0</v>
      </c>
      <c r="I2109" s="21">
        <f t="shared" si="4226"/>
        <v>28</v>
      </c>
      <c r="J2109" s="37">
        <f t="shared" si="4232"/>
        <v>1403.35</v>
      </c>
      <c r="K2109" s="37">
        <f t="shared" si="4234"/>
        <v>1796</v>
      </c>
      <c r="L2109" s="38">
        <f t="shared" ref="L2109:M2109" si="4242">MIN(N2109,P2109,R2109,T2109,V2109,X2109,Z2109,AB2109,AD2109)</f>
        <v>1403.35</v>
      </c>
      <c r="M2109" s="38">
        <f t="shared" si="4242"/>
        <v>1796</v>
      </c>
      <c r="N2109" s="38">
        <f t="shared" si="4184"/>
        <v>1403.35</v>
      </c>
      <c r="O2109" s="38">
        <f t="shared" si="4185"/>
        <v>1796</v>
      </c>
      <c r="P2109" s="39"/>
      <c r="Q2109" s="39"/>
      <c r="R2109" s="39"/>
      <c r="S2109" s="39"/>
      <c r="T2109" s="39"/>
      <c r="U2109" s="39"/>
      <c r="V2109" s="39"/>
      <c r="W2109" s="39"/>
      <c r="X2109" s="39"/>
      <c r="Y2109" s="39"/>
      <c r="Z2109" s="39"/>
      <c r="AA2109" s="39"/>
      <c r="AB2109" s="39"/>
      <c r="AC2109" s="39"/>
      <c r="AD2109" s="40"/>
      <c r="AE2109" s="40"/>
      <c r="AF2109" s="41">
        <f t="shared" si="4186"/>
        <v>0</v>
      </c>
      <c r="AG2109" s="42"/>
    </row>
    <row r="2110" spans="1:33" ht="27.6">
      <c r="A2110" s="30" t="s">
        <v>7095</v>
      </c>
      <c r="B2110" s="30" t="s">
        <v>7096</v>
      </c>
      <c r="C2110" s="43"/>
      <c r="D2110" s="44"/>
      <c r="E2110" s="44"/>
      <c r="F2110" s="35">
        <f t="shared" si="4176"/>
        <v>0</v>
      </c>
      <c r="G2110" s="35">
        <f t="shared" si="4177"/>
        <v>0</v>
      </c>
      <c r="H2110" s="35">
        <f t="shared" si="4166"/>
        <v>0</v>
      </c>
      <c r="I2110" s="21">
        <f t="shared" si="4226"/>
        <v>18</v>
      </c>
      <c r="J2110" s="37">
        <f t="shared" si="4232"/>
        <v>251.92</v>
      </c>
      <c r="K2110" s="37">
        <f t="shared" si="4234"/>
        <v>297</v>
      </c>
      <c r="L2110" s="38">
        <f t="shared" ref="L2110:M2110" si="4243">MIN(N2110,P2110,R2110,T2110,V2110,X2110,Z2110,AB2110,AD2110)</f>
        <v>251.92</v>
      </c>
      <c r="M2110" s="38">
        <f t="shared" si="4243"/>
        <v>297</v>
      </c>
      <c r="N2110" s="38">
        <f t="shared" si="4184"/>
        <v>251.92</v>
      </c>
      <c r="O2110" s="38">
        <f t="shared" si="4185"/>
        <v>297</v>
      </c>
      <c r="P2110" s="39"/>
      <c r="Q2110" s="39"/>
      <c r="R2110" s="39"/>
      <c r="S2110" s="39"/>
      <c r="T2110" s="39"/>
      <c r="U2110" s="39"/>
      <c r="V2110" s="39"/>
      <c r="W2110" s="39"/>
      <c r="X2110" s="39"/>
      <c r="Y2110" s="39"/>
      <c r="Z2110" s="39"/>
      <c r="AA2110" s="39"/>
      <c r="AB2110" s="39"/>
      <c r="AC2110" s="39"/>
      <c r="AD2110" s="40"/>
      <c r="AE2110" s="40"/>
      <c r="AF2110" s="41">
        <f t="shared" si="4186"/>
        <v>0</v>
      </c>
      <c r="AG2110" s="42"/>
    </row>
    <row r="2111" spans="1:33" ht="13.8">
      <c r="A2111" s="30" t="s">
        <v>7097</v>
      </c>
      <c r="B2111" s="30" t="s">
        <v>7098</v>
      </c>
      <c r="C2111" s="43"/>
      <c r="D2111" s="44"/>
      <c r="E2111" s="44"/>
      <c r="F2111" s="35">
        <f t="shared" si="4176"/>
        <v>0</v>
      </c>
      <c r="G2111" s="35">
        <f t="shared" si="4177"/>
        <v>0</v>
      </c>
      <c r="H2111" s="35">
        <f t="shared" si="4166"/>
        <v>0</v>
      </c>
      <c r="I2111" s="21">
        <f t="shared" si="4226"/>
        <v>18</v>
      </c>
      <c r="J2111" s="37">
        <f t="shared" si="4232"/>
        <v>610.91</v>
      </c>
      <c r="K2111" s="37">
        <f t="shared" si="4234"/>
        <v>721</v>
      </c>
      <c r="L2111" s="38">
        <f t="shared" ref="L2111:M2111" si="4244">MIN(N2111,P2111,R2111,T2111,V2111,X2111,Z2111,AB2111,AD2111)</f>
        <v>610.91</v>
      </c>
      <c r="M2111" s="38">
        <f t="shared" si="4244"/>
        <v>721</v>
      </c>
      <c r="N2111" s="38">
        <f t="shared" si="4184"/>
        <v>610.91</v>
      </c>
      <c r="O2111" s="38">
        <f t="shared" si="4185"/>
        <v>721</v>
      </c>
      <c r="P2111" s="39"/>
      <c r="Q2111" s="39"/>
      <c r="R2111" s="39"/>
      <c r="S2111" s="39"/>
      <c r="T2111" s="39"/>
      <c r="U2111" s="39"/>
      <c r="V2111" s="39"/>
      <c r="W2111" s="39"/>
      <c r="X2111" s="39"/>
      <c r="Y2111" s="39"/>
      <c r="Z2111" s="39"/>
      <c r="AA2111" s="39"/>
      <c r="AB2111" s="39"/>
      <c r="AC2111" s="39"/>
      <c r="AD2111" s="40"/>
      <c r="AE2111" s="40"/>
      <c r="AF2111" s="41">
        <f t="shared" si="4186"/>
        <v>0</v>
      </c>
      <c r="AG2111" s="42"/>
    </row>
    <row r="2112" spans="1:33" ht="27.6">
      <c r="A2112" s="30" t="s">
        <v>7099</v>
      </c>
      <c r="B2112" s="30" t="s">
        <v>7100</v>
      </c>
      <c r="C2112" s="43"/>
      <c r="D2112" s="44"/>
      <c r="E2112" s="44"/>
      <c r="F2112" s="35">
        <f t="shared" si="4176"/>
        <v>0</v>
      </c>
      <c r="G2112" s="35">
        <f t="shared" si="4177"/>
        <v>0</v>
      </c>
      <c r="H2112" s="35">
        <f t="shared" si="4166"/>
        <v>0</v>
      </c>
      <c r="I2112" s="21">
        <f t="shared" si="4226"/>
        <v>18</v>
      </c>
      <c r="J2112" s="37">
        <f t="shared" si="4232"/>
        <v>516.44000000000005</v>
      </c>
      <c r="K2112" s="37">
        <f t="shared" si="4234"/>
        <v>609</v>
      </c>
      <c r="L2112" s="38">
        <f t="shared" ref="L2112:M2112" si="4245">MIN(N2112,P2112,R2112,T2112,V2112,X2112,Z2112,AB2112,AD2112)</f>
        <v>516.44000000000005</v>
      </c>
      <c r="M2112" s="38">
        <f t="shared" si="4245"/>
        <v>609</v>
      </c>
      <c r="N2112" s="38">
        <f t="shared" si="4184"/>
        <v>516.44000000000005</v>
      </c>
      <c r="O2112" s="38">
        <f t="shared" si="4185"/>
        <v>609</v>
      </c>
      <c r="P2112" s="39"/>
      <c r="Q2112" s="39"/>
      <c r="R2112" s="39"/>
      <c r="S2112" s="39"/>
      <c r="T2112" s="39"/>
      <c r="U2112" s="39"/>
      <c r="V2112" s="39"/>
      <c r="W2112" s="39"/>
      <c r="X2112" s="39"/>
      <c r="Y2112" s="39"/>
      <c r="Z2112" s="39"/>
      <c r="AA2112" s="39"/>
      <c r="AB2112" s="39"/>
      <c r="AC2112" s="39"/>
      <c r="AD2112" s="40"/>
      <c r="AE2112" s="40"/>
      <c r="AF2112" s="41">
        <f t="shared" si="4186"/>
        <v>0</v>
      </c>
      <c r="AG2112" s="42"/>
    </row>
    <row r="2113" spans="1:33" ht="27.6">
      <c r="A2113" s="30" t="s">
        <v>190</v>
      </c>
      <c r="B2113" s="30" t="s">
        <v>1064</v>
      </c>
      <c r="C2113" s="43"/>
      <c r="D2113" s="44">
        <v>1</v>
      </c>
      <c r="E2113" s="44">
        <v>2</v>
      </c>
      <c r="F2113" s="35">
        <f t="shared" si="4176"/>
        <v>0</v>
      </c>
      <c r="G2113" s="35">
        <f t="shared" si="4177"/>
        <v>2</v>
      </c>
      <c r="H2113" s="35">
        <f t="shared" si="4166"/>
        <v>0</v>
      </c>
      <c r="I2113" s="17">
        <v>18</v>
      </c>
      <c r="J2113" s="37">
        <f t="shared" si="4232"/>
        <v>151.15</v>
      </c>
      <c r="K2113" s="37">
        <f t="shared" si="4234"/>
        <v>178</v>
      </c>
      <c r="L2113" s="38">
        <f t="shared" ref="L2113:M2113" si="4246">MIN(N2113,P2113,R2113,T2113,V2113,X2113,Z2113,AB2113,AD2113)</f>
        <v>149</v>
      </c>
      <c r="M2113" s="38">
        <f t="shared" si="4246"/>
        <v>176</v>
      </c>
      <c r="N2113" s="38">
        <f t="shared" si="4184"/>
        <v>151.15</v>
      </c>
      <c r="O2113" s="38">
        <f t="shared" si="4185"/>
        <v>178</v>
      </c>
      <c r="P2113" s="39"/>
      <c r="Q2113" s="39"/>
      <c r="R2113" s="39"/>
      <c r="S2113" s="39"/>
      <c r="T2113" s="39">
        <f>VLOOKUP(A2113,Magnus,9,FALSE)</f>
        <v>149</v>
      </c>
      <c r="U2113" s="39">
        <f>VLOOKUP(A2113,Magnus,11,FALSE)</f>
        <v>176</v>
      </c>
      <c r="V2113" s="39"/>
      <c r="W2113" s="39"/>
      <c r="X2113" s="39"/>
      <c r="Y2113" s="39"/>
      <c r="Z2113" s="39"/>
      <c r="AA2113" s="39"/>
      <c r="AB2113" s="39"/>
      <c r="AC2113" s="39"/>
      <c r="AD2113" s="40"/>
      <c r="AE2113" s="40"/>
      <c r="AF2113" s="41">
        <f t="shared" si="4186"/>
        <v>1</v>
      </c>
      <c r="AG2113" s="42"/>
    </row>
    <row r="2114" spans="1:33" ht="13.8">
      <c r="A2114" s="30" t="s">
        <v>7101</v>
      </c>
      <c r="B2114" s="30" t="s">
        <v>7102</v>
      </c>
      <c r="C2114" s="43"/>
      <c r="D2114" s="44"/>
      <c r="E2114" s="44"/>
      <c r="F2114" s="35">
        <f t="shared" si="4176"/>
        <v>0</v>
      </c>
      <c r="G2114" s="35">
        <f t="shared" si="4177"/>
        <v>0</v>
      </c>
      <c r="H2114" s="35">
        <f t="shared" si="4166"/>
        <v>0</v>
      </c>
      <c r="I2114" s="21">
        <f>VLOOKUP(A2114,Old_Inventory,9,FALSE)</f>
        <v>18</v>
      </c>
      <c r="J2114" s="37">
        <f t="shared" si="4232"/>
        <v>365.28</v>
      </c>
      <c r="K2114" s="37">
        <f t="shared" si="4234"/>
        <v>431</v>
      </c>
      <c r="L2114" s="38">
        <f t="shared" ref="L2114:M2114" si="4247">MIN(N2114,P2114,R2114,T2114,V2114,X2114,Z2114,AB2114,AD2114)</f>
        <v>365.28</v>
      </c>
      <c r="M2114" s="38">
        <f t="shared" si="4247"/>
        <v>431</v>
      </c>
      <c r="N2114" s="38">
        <f t="shared" si="4184"/>
        <v>365.28</v>
      </c>
      <c r="O2114" s="38">
        <f t="shared" si="4185"/>
        <v>431</v>
      </c>
      <c r="P2114" s="39"/>
      <c r="Q2114" s="39"/>
      <c r="R2114" s="39"/>
      <c r="S2114" s="39"/>
      <c r="T2114" s="39"/>
      <c r="U2114" s="39"/>
      <c r="V2114" s="39"/>
      <c r="W2114" s="39"/>
      <c r="X2114" s="39"/>
      <c r="Y2114" s="39"/>
      <c r="Z2114" s="39"/>
      <c r="AA2114" s="39"/>
      <c r="AB2114" s="39"/>
      <c r="AC2114" s="39"/>
      <c r="AD2114" s="40"/>
      <c r="AE2114" s="40"/>
      <c r="AF2114" s="41">
        <f t="shared" si="4186"/>
        <v>0</v>
      </c>
      <c r="AG2114" s="42"/>
    </row>
    <row r="2115" spans="1:33" ht="27.6">
      <c r="A2115" s="30" t="s">
        <v>7103</v>
      </c>
      <c r="B2115" s="30" t="s">
        <v>7104</v>
      </c>
      <c r="C2115" s="43"/>
      <c r="D2115" s="44"/>
      <c r="E2115" s="44"/>
      <c r="F2115" s="35">
        <f t="shared" ref="F2115:F2178" si="4248">IFERROR(SUMIF(Purchase_ItemCode, A2115, Purchase_Qty), 0)</f>
        <v>0</v>
      </c>
      <c r="G2115" s="35">
        <f t="shared" ref="G2115:G2178" si="4249">IFERROR(COUNTIF(Sales_PartCode, A2115), 0)</f>
        <v>0</v>
      </c>
      <c r="H2115" s="35">
        <f t="shared" si="4166"/>
        <v>0</v>
      </c>
      <c r="I2115" s="21">
        <f>VLOOKUP(A2115,Old_Inventory,9,FALSE)</f>
        <v>18</v>
      </c>
      <c r="J2115" s="37">
        <f t="shared" si="4232"/>
        <v>214.13</v>
      </c>
      <c r="K2115" s="37">
        <f t="shared" si="4234"/>
        <v>253</v>
      </c>
      <c r="L2115" s="38">
        <f t="shared" ref="L2115:M2115" si="4250">MIN(N2115,P2115,R2115,T2115,V2115,X2115,Z2115,AB2115,AD2115)</f>
        <v>214.13</v>
      </c>
      <c r="M2115" s="38">
        <f t="shared" si="4250"/>
        <v>253</v>
      </c>
      <c r="N2115" s="38">
        <f t="shared" si="4184"/>
        <v>214.13</v>
      </c>
      <c r="O2115" s="38">
        <f t="shared" si="4185"/>
        <v>253</v>
      </c>
      <c r="P2115" s="39"/>
      <c r="Q2115" s="39"/>
      <c r="R2115" s="39"/>
      <c r="S2115" s="39"/>
      <c r="T2115" s="39"/>
      <c r="U2115" s="39"/>
      <c r="V2115" s="39"/>
      <c r="W2115" s="39"/>
      <c r="X2115" s="39"/>
      <c r="Y2115" s="39"/>
      <c r="Z2115" s="39"/>
      <c r="AA2115" s="39"/>
      <c r="AB2115" s="39"/>
      <c r="AC2115" s="39"/>
      <c r="AD2115" s="40"/>
      <c r="AE2115" s="40"/>
      <c r="AF2115" s="41">
        <f t="shared" si="4186"/>
        <v>0</v>
      </c>
      <c r="AG2115" s="42"/>
    </row>
    <row r="2116" spans="1:33" ht="27.6">
      <c r="A2116" s="30" t="s">
        <v>7105</v>
      </c>
      <c r="B2116" s="30" t="s">
        <v>7106</v>
      </c>
      <c r="C2116" s="43"/>
      <c r="D2116" s="44"/>
      <c r="E2116" s="44"/>
      <c r="F2116" s="35">
        <f t="shared" si="4248"/>
        <v>0</v>
      </c>
      <c r="G2116" s="35">
        <f t="shared" si="4249"/>
        <v>0</v>
      </c>
      <c r="H2116" s="35">
        <f t="shared" si="4166"/>
        <v>0</v>
      </c>
      <c r="I2116" s="21">
        <f>VLOOKUP(A2116,Old_Inventory,9,FALSE)</f>
        <v>18</v>
      </c>
      <c r="J2116" s="37">
        <f t="shared" si="4232"/>
        <v>629.79999999999995</v>
      </c>
      <c r="K2116" s="37">
        <f t="shared" si="4234"/>
        <v>743</v>
      </c>
      <c r="L2116" s="38">
        <f t="shared" ref="L2116:M2116" si="4251">MIN(N2116,P2116,R2116,T2116,V2116,X2116,Z2116,AB2116,AD2116)</f>
        <v>629.79999999999995</v>
      </c>
      <c r="M2116" s="38">
        <f t="shared" si="4251"/>
        <v>743</v>
      </c>
      <c r="N2116" s="38">
        <f t="shared" si="4184"/>
        <v>629.79999999999995</v>
      </c>
      <c r="O2116" s="38">
        <f t="shared" si="4185"/>
        <v>743</v>
      </c>
      <c r="P2116" s="39"/>
      <c r="Q2116" s="39"/>
      <c r="R2116" s="39"/>
      <c r="S2116" s="39"/>
      <c r="T2116" s="39"/>
      <c r="U2116" s="39"/>
      <c r="V2116" s="39"/>
      <c r="W2116" s="39"/>
      <c r="X2116" s="39"/>
      <c r="Y2116" s="39"/>
      <c r="Z2116" s="39"/>
      <c r="AA2116" s="39"/>
      <c r="AB2116" s="39"/>
      <c r="AC2116" s="39"/>
      <c r="AD2116" s="40"/>
      <c r="AE2116" s="40"/>
      <c r="AF2116" s="41">
        <f t="shared" si="4186"/>
        <v>0</v>
      </c>
      <c r="AG2116" s="42"/>
    </row>
    <row r="2117" spans="1:33" ht="13.8">
      <c r="A2117" s="30" t="s">
        <v>2425</v>
      </c>
      <c r="B2117" s="30" t="s">
        <v>2426</v>
      </c>
      <c r="C2117" s="43"/>
      <c r="D2117" s="44"/>
      <c r="E2117" s="44"/>
      <c r="F2117" s="35">
        <f t="shared" si="4248"/>
        <v>0</v>
      </c>
      <c r="G2117" s="35">
        <f t="shared" si="4249"/>
        <v>0</v>
      </c>
      <c r="H2117" s="35">
        <f t="shared" si="4166"/>
        <v>0</v>
      </c>
      <c r="I2117" s="17">
        <v>18</v>
      </c>
      <c r="J2117" s="37">
        <f t="shared" si="4232"/>
        <v>913.21</v>
      </c>
      <c r="K2117" s="37">
        <f t="shared" si="4234"/>
        <v>1078</v>
      </c>
      <c r="L2117" s="38">
        <f t="shared" ref="L2117:M2117" si="4252">MIN(N2117,P2117,R2117,T2117,V2117,X2117,Z2117,AB2117,AD2117)</f>
        <v>682</v>
      </c>
      <c r="M2117" s="38">
        <f t="shared" si="4252"/>
        <v>805</v>
      </c>
      <c r="N2117" s="38">
        <f t="shared" si="4184"/>
        <v>913.21</v>
      </c>
      <c r="O2117" s="38">
        <f t="shared" si="4185"/>
        <v>1078</v>
      </c>
      <c r="P2117" s="39"/>
      <c r="Q2117" s="39"/>
      <c r="R2117" s="39">
        <f>VLOOKUP(A2117,Primus,9,FALSE)</f>
        <v>682</v>
      </c>
      <c r="S2117" s="39">
        <f>VLOOKUP(A2117,Primus,11,FALSE)</f>
        <v>805</v>
      </c>
      <c r="T2117" s="39"/>
      <c r="U2117" s="39"/>
      <c r="V2117" s="39"/>
      <c r="W2117" s="39"/>
      <c r="X2117" s="39"/>
      <c r="Y2117" s="39"/>
      <c r="Z2117" s="39"/>
      <c r="AA2117" s="39"/>
      <c r="AB2117" s="39"/>
      <c r="AC2117" s="39"/>
      <c r="AD2117" s="40"/>
      <c r="AE2117" s="40"/>
      <c r="AF2117" s="41">
        <f t="shared" si="4186"/>
        <v>0</v>
      </c>
      <c r="AG2117" s="42"/>
    </row>
    <row r="2118" spans="1:33" ht="13.8">
      <c r="A2118" s="30" t="s">
        <v>3007</v>
      </c>
      <c r="B2118" s="30" t="s">
        <v>3008</v>
      </c>
      <c r="C2118" s="43"/>
      <c r="D2118" s="44"/>
      <c r="E2118" s="44"/>
      <c r="F2118" s="35">
        <f t="shared" si="4248"/>
        <v>0</v>
      </c>
      <c r="G2118" s="35">
        <f t="shared" si="4249"/>
        <v>0</v>
      </c>
      <c r="H2118" s="35">
        <f t="shared" si="4166"/>
        <v>0</v>
      </c>
      <c r="I2118" s="17">
        <v>18</v>
      </c>
      <c r="J2118" s="37">
        <f t="shared" si="4232"/>
        <v>587</v>
      </c>
      <c r="K2118" s="37">
        <f t="shared" si="4234"/>
        <v>751</v>
      </c>
      <c r="L2118" s="38">
        <f t="shared" ref="L2118:M2118" si="4253">MIN(N2118,P2118,R2118,T2118,V2118,X2118,Z2118,AB2118,AD2118)</f>
        <v>587</v>
      </c>
      <c r="M2118" s="38">
        <f t="shared" si="4253"/>
        <v>693</v>
      </c>
      <c r="N2118" s="38">
        <f t="shared" si="4184"/>
        <v>587</v>
      </c>
      <c r="O2118" s="38">
        <f t="shared" si="4185"/>
        <v>751</v>
      </c>
      <c r="P2118" s="39"/>
      <c r="Q2118" s="39"/>
      <c r="R2118" s="39"/>
      <c r="S2118" s="39"/>
      <c r="T2118" s="39"/>
      <c r="U2118" s="39"/>
      <c r="V2118" s="39">
        <f>VLOOKUP(A2118,Reo_LI,9,FALSE)</f>
        <v>587</v>
      </c>
      <c r="W2118" s="39">
        <f>VLOOKUP(A2118,Reo_LI,11,FALSE)</f>
        <v>693</v>
      </c>
      <c r="X2118" s="39"/>
      <c r="Y2118" s="39"/>
      <c r="Z2118" s="39"/>
      <c r="AA2118" s="39"/>
      <c r="AB2118" s="39"/>
      <c r="AC2118" s="39"/>
      <c r="AD2118" s="40"/>
      <c r="AE2118" s="40"/>
      <c r="AF2118" s="41">
        <f t="shared" si="4186"/>
        <v>0</v>
      </c>
      <c r="AG2118" s="42"/>
    </row>
    <row r="2119" spans="1:33" ht="13.8">
      <c r="A2119" s="30" t="s">
        <v>7107</v>
      </c>
      <c r="B2119" s="30" t="s">
        <v>7108</v>
      </c>
      <c r="C2119" s="43"/>
      <c r="D2119" s="44"/>
      <c r="E2119" s="44"/>
      <c r="F2119" s="35">
        <f t="shared" si="4248"/>
        <v>0</v>
      </c>
      <c r="G2119" s="35">
        <f t="shared" si="4249"/>
        <v>0</v>
      </c>
      <c r="H2119" s="35">
        <f t="shared" si="4166"/>
        <v>0</v>
      </c>
      <c r="I2119" s="21">
        <f t="shared" ref="I2119:I2124" si="4254">VLOOKUP(A2119,Old_Inventory,9,FALSE)</f>
        <v>18</v>
      </c>
      <c r="J2119" s="37">
        <f t="shared" si="4232"/>
        <v>12.6</v>
      </c>
      <c r="K2119" s="37">
        <f t="shared" si="4234"/>
        <v>15</v>
      </c>
      <c r="L2119" s="38">
        <f t="shared" ref="L2119:M2119" si="4255">MIN(N2119,P2119,R2119,T2119,V2119,X2119,Z2119,AB2119,AD2119)</f>
        <v>12.6</v>
      </c>
      <c r="M2119" s="38">
        <f t="shared" si="4255"/>
        <v>15</v>
      </c>
      <c r="N2119" s="38">
        <f t="shared" si="4184"/>
        <v>12.6</v>
      </c>
      <c r="O2119" s="38">
        <f t="shared" si="4185"/>
        <v>15</v>
      </c>
      <c r="P2119" s="39"/>
      <c r="Q2119" s="39"/>
      <c r="R2119" s="39"/>
      <c r="S2119" s="39"/>
      <c r="T2119" s="39"/>
      <c r="U2119" s="39"/>
      <c r="V2119" s="39"/>
      <c r="W2119" s="39"/>
      <c r="X2119" s="39"/>
      <c r="Y2119" s="39"/>
      <c r="Z2119" s="39"/>
      <c r="AA2119" s="39"/>
      <c r="AB2119" s="39"/>
      <c r="AC2119" s="39"/>
      <c r="AD2119" s="40"/>
      <c r="AE2119" s="40"/>
      <c r="AF2119" s="41">
        <f t="shared" si="4186"/>
        <v>0</v>
      </c>
      <c r="AG2119" s="42"/>
    </row>
    <row r="2120" spans="1:33" ht="13.8">
      <c r="A2120" s="30" t="s">
        <v>7109</v>
      </c>
      <c r="B2120" s="30" t="s">
        <v>7110</v>
      </c>
      <c r="C2120" s="43"/>
      <c r="D2120" s="44"/>
      <c r="E2120" s="44"/>
      <c r="F2120" s="35">
        <f t="shared" si="4248"/>
        <v>0</v>
      </c>
      <c r="G2120" s="35">
        <f t="shared" si="4249"/>
        <v>0</v>
      </c>
      <c r="H2120" s="35">
        <f t="shared" si="4166"/>
        <v>0</v>
      </c>
      <c r="I2120" s="21">
        <f t="shared" si="4254"/>
        <v>18</v>
      </c>
      <c r="J2120" s="37">
        <f t="shared" si="4232"/>
        <v>12.6</v>
      </c>
      <c r="K2120" s="37">
        <f t="shared" si="4234"/>
        <v>15</v>
      </c>
      <c r="L2120" s="38">
        <f t="shared" ref="L2120:M2120" si="4256">MIN(N2120,P2120,R2120,T2120,V2120,X2120,Z2120,AB2120,AD2120)</f>
        <v>12.6</v>
      </c>
      <c r="M2120" s="38">
        <f t="shared" si="4256"/>
        <v>15</v>
      </c>
      <c r="N2120" s="38">
        <f t="shared" si="4184"/>
        <v>12.6</v>
      </c>
      <c r="O2120" s="38">
        <f t="shared" si="4185"/>
        <v>15</v>
      </c>
      <c r="P2120" s="39"/>
      <c r="Q2120" s="39"/>
      <c r="R2120" s="39"/>
      <c r="S2120" s="39"/>
      <c r="T2120" s="39"/>
      <c r="U2120" s="39"/>
      <c r="V2120" s="39"/>
      <c r="W2120" s="39"/>
      <c r="X2120" s="39"/>
      <c r="Y2120" s="39"/>
      <c r="Z2120" s="39"/>
      <c r="AA2120" s="39"/>
      <c r="AB2120" s="39"/>
      <c r="AC2120" s="39"/>
      <c r="AD2120" s="40"/>
      <c r="AE2120" s="40"/>
      <c r="AF2120" s="41">
        <f t="shared" si="4186"/>
        <v>0</v>
      </c>
      <c r="AG2120" s="42"/>
    </row>
    <row r="2121" spans="1:33" ht="13.8">
      <c r="A2121" s="30" t="s">
        <v>7111</v>
      </c>
      <c r="B2121" s="30" t="s">
        <v>7112</v>
      </c>
      <c r="C2121" s="43"/>
      <c r="D2121" s="44"/>
      <c r="E2121" s="44"/>
      <c r="F2121" s="35">
        <f t="shared" si="4248"/>
        <v>0</v>
      </c>
      <c r="G2121" s="35">
        <f t="shared" si="4249"/>
        <v>0</v>
      </c>
      <c r="H2121" s="35">
        <f t="shared" si="4166"/>
        <v>0</v>
      </c>
      <c r="I2121" s="21">
        <f t="shared" si="4254"/>
        <v>18</v>
      </c>
      <c r="J2121" s="37">
        <f t="shared" si="4232"/>
        <v>25.19</v>
      </c>
      <c r="K2121" s="37">
        <f t="shared" si="4234"/>
        <v>30</v>
      </c>
      <c r="L2121" s="38">
        <f t="shared" ref="L2121:M2121" si="4257">MIN(N2121,P2121,R2121,T2121,V2121,X2121,Z2121,AB2121,AD2121)</f>
        <v>25.19</v>
      </c>
      <c r="M2121" s="38">
        <f t="shared" si="4257"/>
        <v>30</v>
      </c>
      <c r="N2121" s="38">
        <f t="shared" si="4184"/>
        <v>25.19</v>
      </c>
      <c r="O2121" s="38">
        <f t="shared" si="4185"/>
        <v>30</v>
      </c>
      <c r="P2121" s="39"/>
      <c r="Q2121" s="39"/>
      <c r="R2121" s="39"/>
      <c r="S2121" s="39"/>
      <c r="T2121" s="39"/>
      <c r="U2121" s="39"/>
      <c r="V2121" s="39"/>
      <c r="W2121" s="39"/>
      <c r="X2121" s="39"/>
      <c r="Y2121" s="39"/>
      <c r="Z2121" s="39"/>
      <c r="AA2121" s="39"/>
      <c r="AB2121" s="39"/>
      <c r="AC2121" s="39"/>
      <c r="AD2121" s="40"/>
      <c r="AE2121" s="40"/>
      <c r="AF2121" s="41">
        <f t="shared" si="4186"/>
        <v>0</v>
      </c>
      <c r="AG2121" s="42"/>
    </row>
    <row r="2122" spans="1:33" ht="13.8">
      <c r="A2122" s="30" t="s">
        <v>7113</v>
      </c>
      <c r="B2122" s="30" t="s">
        <v>7114</v>
      </c>
      <c r="C2122" s="43"/>
      <c r="D2122" s="44"/>
      <c r="E2122" s="44"/>
      <c r="F2122" s="35">
        <f t="shared" si="4248"/>
        <v>0</v>
      </c>
      <c r="G2122" s="35">
        <f t="shared" si="4249"/>
        <v>0</v>
      </c>
      <c r="H2122" s="35">
        <f t="shared" si="4166"/>
        <v>0</v>
      </c>
      <c r="I2122" s="21">
        <f t="shared" si="4254"/>
        <v>18</v>
      </c>
      <c r="J2122" s="37">
        <f t="shared" si="4232"/>
        <v>94.47</v>
      </c>
      <c r="K2122" s="37">
        <f t="shared" si="4234"/>
        <v>111</v>
      </c>
      <c r="L2122" s="38">
        <f t="shared" ref="L2122:M2122" si="4258">MIN(N2122,P2122,R2122,T2122,V2122,X2122,Z2122,AB2122,AD2122)</f>
        <v>94.47</v>
      </c>
      <c r="M2122" s="38">
        <f t="shared" si="4258"/>
        <v>111</v>
      </c>
      <c r="N2122" s="38">
        <f t="shared" si="4184"/>
        <v>94.47</v>
      </c>
      <c r="O2122" s="38">
        <f t="shared" si="4185"/>
        <v>111</v>
      </c>
      <c r="P2122" s="39"/>
      <c r="Q2122" s="39"/>
      <c r="R2122" s="39"/>
      <c r="S2122" s="39"/>
      <c r="T2122" s="39"/>
      <c r="U2122" s="39"/>
      <c r="V2122" s="39"/>
      <c r="W2122" s="39"/>
      <c r="X2122" s="39"/>
      <c r="Y2122" s="39"/>
      <c r="Z2122" s="39"/>
      <c r="AA2122" s="39"/>
      <c r="AB2122" s="39"/>
      <c r="AC2122" s="39"/>
      <c r="AD2122" s="40"/>
      <c r="AE2122" s="40"/>
      <c r="AF2122" s="41">
        <f t="shared" si="4186"/>
        <v>0</v>
      </c>
      <c r="AG2122" s="42"/>
    </row>
    <row r="2123" spans="1:33" ht="13.8">
      <c r="A2123" s="30" t="s">
        <v>7115</v>
      </c>
      <c r="B2123" s="30" t="s">
        <v>7116</v>
      </c>
      <c r="C2123" s="43"/>
      <c r="D2123" s="44"/>
      <c r="E2123" s="44"/>
      <c r="F2123" s="35">
        <f t="shared" si="4248"/>
        <v>0</v>
      </c>
      <c r="G2123" s="35">
        <f t="shared" si="4249"/>
        <v>0</v>
      </c>
      <c r="H2123" s="35">
        <f t="shared" si="4166"/>
        <v>0</v>
      </c>
      <c r="I2123" s="21">
        <f t="shared" si="4254"/>
        <v>18</v>
      </c>
      <c r="J2123" s="37">
        <f t="shared" si="4232"/>
        <v>12.6</v>
      </c>
      <c r="K2123" s="37">
        <f t="shared" si="4234"/>
        <v>15</v>
      </c>
      <c r="L2123" s="38">
        <f t="shared" ref="L2123:M2123" si="4259">MIN(N2123,P2123,R2123,T2123,V2123,X2123,Z2123,AB2123,AD2123)</f>
        <v>12.6</v>
      </c>
      <c r="M2123" s="38">
        <f t="shared" si="4259"/>
        <v>15</v>
      </c>
      <c r="N2123" s="38">
        <f t="shared" si="4184"/>
        <v>12.6</v>
      </c>
      <c r="O2123" s="38">
        <f t="shared" si="4185"/>
        <v>15</v>
      </c>
      <c r="P2123" s="39"/>
      <c r="Q2123" s="39"/>
      <c r="R2123" s="39"/>
      <c r="S2123" s="39"/>
      <c r="T2123" s="39"/>
      <c r="U2123" s="39"/>
      <c r="V2123" s="39"/>
      <c r="W2123" s="39"/>
      <c r="X2123" s="39"/>
      <c r="Y2123" s="39"/>
      <c r="Z2123" s="39"/>
      <c r="AA2123" s="39"/>
      <c r="AB2123" s="39"/>
      <c r="AC2123" s="39"/>
      <c r="AD2123" s="40"/>
      <c r="AE2123" s="40"/>
      <c r="AF2123" s="41">
        <f t="shared" si="4186"/>
        <v>0</v>
      </c>
      <c r="AG2123" s="42"/>
    </row>
    <row r="2124" spans="1:33" ht="13.8">
      <c r="A2124" s="30" t="s">
        <v>7117</v>
      </c>
      <c r="B2124" s="30" t="s">
        <v>7118</v>
      </c>
      <c r="C2124" s="43"/>
      <c r="D2124" s="44"/>
      <c r="E2124" s="44"/>
      <c r="F2124" s="35">
        <f t="shared" si="4248"/>
        <v>0</v>
      </c>
      <c r="G2124" s="35">
        <f t="shared" si="4249"/>
        <v>0</v>
      </c>
      <c r="H2124" s="35">
        <f t="shared" si="4166"/>
        <v>0</v>
      </c>
      <c r="I2124" s="21">
        <f t="shared" si="4254"/>
        <v>18</v>
      </c>
      <c r="J2124" s="37">
        <f t="shared" si="4232"/>
        <v>12.6</v>
      </c>
      <c r="K2124" s="37">
        <f t="shared" si="4234"/>
        <v>15</v>
      </c>
      <c r="L2124" s="38">
        <f t="shared" ref="L2124:M2124" si="4260">MIN(N2124,P2124,R2124,T2124,V2124,X2124,Z2124,AB2124,AD2124)</f>
        <v>12.6</v>
      </c>
      <c r="M2124" s="38">
        <f t="shared" si="4260"/>
        <v>15</v>
      </c>
      <c r="N2124" s="38">
        <f t="shared" si="4184"/>
        <v>12.6</v>
      </c>
      <c r="O2124" s="38">
        <f t="shared" si="4185"/>
        <v>15</v>
      </c>
      <c r="P2124" s="39"/>
      <c r="Q2124" s="39"/>
      <c r="R2124" s="39"/>
      <c r="S2124" s="39"/>
      <c r="T2124" s="39"/>
      <c r="U2124" s="39"/>
      <c r="V2124" s="39"/>
      <c r="W2124" s="39"/>
      <c r="X2124" s="39"/>
      <c r="Y2124" s="39"/>
      <c r="Z2124" s="39"/>
      <c r="AA2124" s="39"/>
      <c r="AB2124" s="39"/>
      <c r="AC2124" s="39"/>
      <c r="AD2124" s="40"/>
      <c r="AE2124" s="40"/>
      <c r="AF2124" s="41">
        <f t="shared" si="4186"/>
        <v>0</v>
      </c>
      <c r="AG2124" s="42"/>
    </row>
    <row r="2125" spans="1:33" ht="13.8">
      <c r="A2125" s="30" t="s">
        <v>2775</v>
      </c>
      <c r="B2125" s="30" t="s">
        <v>2776</v>
      </c>
      <c r="C2125" s="43"/>
      <c r="D2125" s="44"/>
      <c r="E2125" s="44"/>
      <c r="F2125" s="35">
        <f t="shared" si="4248"/>
        <v>0</v>
      </c>
      <c r="G2125" s="35">
        <f t="shared" si="4249"/>
        <v>0</v>
      </c>
      <c r="H2125" s="35">
        <f t="shared" si="4166"/>
        <v>0</v>
      </c>
      <c r="I2125" s="17">
        <v>18</v>
      </c>
      <c r="J2125" s="37">
        <f t="shared" si="4232"/>
        <v>0</v>
      </c>
      <c r="K2125" s="37">
        <f t="shared" si="4234"/>
        <v>0</v>
      </c>
      <c r="L2125" s="38">
        <f t="shared" ref="L2125:M2125" si="4261">MIN(N2125,P2125,R2125,T2125,V2125,X2125,Z2125,AB2125,AD2125)</f>
        <v>0</v>
      </c>
      <c r="M2125" s="38">
        <f t="shared" si="4261"/>
        <v>0</v>
      </c>
      <c r="N2125" s="38"/>
      <c r="O2125" s="38"/>
      <c r="P2125" s="39"/>
      <c r="Q2125" s="39"/>
      <c r="R2125" s="39"/>
      <c r="S2125" s="39"/>
      <c r="T2125" s="39" t="str">
        <f>VLOOKUP(A2125,Magnus,9,FALSE)</f>
        <v>₹2486.00</v>
      </c>
      <c r="U2125" s="39" t="str">
        <f>VLOOKUP(A2125,Magnus,11,FALSE)</f>
        <v>₹2934.00</v>
      </c>
      <c r="V2125" s="39"/>
      <c r="W2125" s="39"/>
      <c r="X2125" s="39"/>
      <c r="Y2125" s="39"/>
      <c r="Z2125" s="39"/>
      <c r="AA2125" s="39"/>
      <c r="AB2125" s="39"/>
      <c r="AC2125" s="39"/>
      <c r="AD2125" s="40" t="str">
        <f>VLOOKUP(A2125,Accessories,10,FALSE)</f>
        <v>₹2486.00</v>
      </c>
      <c r="AE2125" s="40" t="str">
        <f>VLOOKUP(A2125,Accessories,12,FALSE)</f>
        <v>₹2934.00</v>
      </c>
      <c r="AF2125" s="41">
        <f t="shared" si="4186"/>
        <v>0</v>
      </c>
      <c r="AG2125" s="42"/>
    </row>
    <row r="2126" spans="1:33" ht="27.6">
      <c r="A2126" s="30" t="s">
        <v>7119</v>
      </c>
      <c r="B2126" s="30" t="s">
        <v>7120</v>
      </c>
      <c r="C2126" s="43"/>
      <c r="D2126" s="44"/>
      <c r="E2126" s="44"/>
      <c r="F2126" s="35">
        <f t="shared" si="4248"/>
        <v>0</v>
      </c>
      <c r="G2126" s="35">
        <f t="shared" si="4249"/>
        <v>0</v>
      </c>
      <c r="H2126" s="35">
        <f t="shared" si="4166"/>
        <v>0</v>
      </c>
      <c r="I2126" s="21">
        <f>VLOOKUP(A2126,Old_Inventory,9,FALSE)</f>
        <v>18</v>
      </c>
      <c r="J2126" s="37">
        <f t="shared" si="4232"/>
        <v>45702.14</v>
      </c>
      <c r="K2126" s="37">
        <f t="shared" si="4234"/>
        <v>53929</v>
      </c>
      <c r="L2126" s="38">
        <f t="shared" ref="L2126:M2126" si="4262">MIN(N2126,P2126,R2126,T2126,V2126,X2126,Z2126,AB2126,AD2126)</f>
        <v>45702.14</v>
      </c>
      <c r="M2126" s="38">
        <f t="shared" si="4262"/>
        <v>53929</v>
      </c>
      <c r="N2126" s="38">
        <f t="shared" ref="N2126:N2157" si="4263">VLOOKUP(A2126,Inv_bef,5,FALSE)</f>
        <v>45702.14</v>
      </c>
      <c r="O2126" s="38">
        <f t="shared" ref="O2126:O2157" si="4264">VLOOKUP(A2126,Inv_bef,6,FALSE)</f>
        <v>53929</v>
      </c>
      <c r="P2126" s="39"/>
      <c r="Q2126" s="39"/>
      <c r="R2126" s="39"/>
      <c r="S2126" s="39"/>
      <c r="T2126" s="39"/>
      <c r="U2126" s="39"/>
      <c r="V2126" s="39"/>
      <c r="W2126" s="39"/>
      <c r="X2126" s="39"/>
      <c r="Y2126" s="39"/>
      <c r="Z2126" s="39"/>
      <c r="AA2126" s="39"/>
      <c r="AB2126" s="39"/>
      <c r="AC2126" s="39"/>
      <c r="AD2126" s="40"/>
      <c r="AE2126" s="40"/>
      <c r="AF2126" s="41">
        <f t="shared" si="4186"/>
        <v>0</v>
      </c>
      <c r="AG2126" s="42"/>
    </row>
    <row r="2127" spans="1:33" ht="27.6">
      <c r="A2127" s="30" t="s">
        <v>7121</v>
      </c>
      <c r="B2127" s="30" t="s">
        <v>7122</v>
      </c>
      <c r="C2127" s="43"/>
      <c r="D2127" s="44"/>
      <c r="E2127" s="44"/>
      <c r="F2127" s="35">
        <f t="shared" si="4248"/>
        <v>0</v>
      </c>
      <c r="G2127" s="35">
        <f t="shared" si="4249"/>
        <v>0</v>
      </c>
      <c r="H2127" s="35">
        <f t="shared" si="4166"/>
        <v>0</v>
      </c>
      <c r="I2127" s="21">
        <f>VLOOKUP(A2127,Old_Inventory,9,FALSE)</f>
        <v>18</v>
      </c>
      <c r="J2127" s="37">
        <f t="shared" si="4232"/>
        <v>42791.040000000001</v>
      </c>
      <c r="K2127" s="37">
        <f t="shared" si="4234"/>
        <v>50493</v>
      </c>
      <c r="L2127" s="38">
        <f t="shared" ref="L2127:M2127" si="4265">MIN(N2127,P2127,R2127,T2127,V2127,X2127,Z2127,AB2127,AD2127)</f>
        <v>42791.040000000001</v>
      </c>
      <c r="M2127" s="38">
        <f t="shared" si="4265"/>
        <v>50493</v>
      </c>
      <c r="N2127" s="38">
        <f t="shared" si="4263"/>
        <v>42791.040000000001</v>
      </c>
      <c r="O2127" s="38">
        <f t="shared" si="4264"/>
        <v>50493</v>
      </c>
      <c r="P2127" s="39"/>
      <c r="Q2127" s="39"/>
      <c r="R2127" s="39"/>
      <c r="S2127" s="39"/>
      <c r="T2127" s="39"/>
      <c r="U2127" s="39"/>
      <c r="V2127" s="39"/>
      <c r="W2127" s="39"/>
      <c r="X2127" s="39"/>
      <c r="Y2127" s="39"/>
      <c r="Z2127" s="39"/>
      <c r="AA2127" s="39"/>
      <c r="AB2127" s="39"/>
      <c r="AC2127" s="39"/>
      <c r="AD2127" s="40"/>
      <c r="AE2127" s="40"/>
      <c r="AF2127" s="41">
        <f t="shared" si="4186"/>
        <v>0</v>
      </c>
      <c r="AG2127" s="42"/>
    </row>
    <row r="2128" spans="1:33" ht="27.6">
      <c r="A2128" s="30" t="s">
        <v>7123</v>
      </c>
      <c r="B2128" s="30" t="s">
        <v>7124</v>
      </c>
      <c r="C2128" s="43"/>
      <c r="D2128" s="44"/>
      <c r="E2128" s="44"/>
      <c r="F2128" s="35">
        <f t="shared" si="4248"/>
        <v>0</v>
      </c>
      <c r="G2128" s="35">
        <f t="shared" si="4249"/>
        <v>0</v>
      </c>
      <c r="H2128" s="35">
        <f t="shared" si="4166"/>
        <v>0</v>
      </c>
      <c r="I2128" s="21">
        <f>VLOOKUP(A2128,Old_Inventory,9,FALSE)</f>
        <v>18</v>
      </c>
      <c r="J2128" s="37">
        <f t="shared" si="4232"/>
        <v>30867.55</v>
      </c>
      <c r="K2128" s="37">
        <f t="shared" si="4234"/>
        <v>36424</v>
      </c>
      <c r="L2128" s="38">
        <f t="shared" ref="L2128:M2128" si="4266">MIN(N2128,P2128,R2128,T2128,V2128,X2128,Z2128,AB2128,AD2128)</f>
        <v>30867.55</v>
      </c>
      <c r="M2128" s="38">
        <f t="shared" si="4266"/>
        <v>36424</v>
      </c>
      <c r="N2128" s="38">
        <f t="shared" si="4263"/>
        <v>30867.55</v>
      </c>
      <c r="O2128" s="38">
        <f t="shared" si="4264"/>
        <v>36424</v>
      </c>
      <c r="P2128" s="39"/>
      <c r="Q2128" s="39"/>
      <c r="R2128" s="39"/>
      <c r="S2128" s="39"/>
      <c r="T2128" s="39"/>
      <c r="U2128" s="39"/>
      <c r="V2128" s="39"/>
      <c r="W2128" s="39"/>
      <c r="X2128" s="39"/>
      <c r="Y2128" s="39"/>
      <c r="Z2128" s="39"/>
      <c r="AA2128" s="39"/>
      <c r="AB2128" s="39"/>
      <c r="AC2128" s="39"/>
      <c r="AD2128" s="40"/>
      <c r="AE2128" s="40"/>
      <c r="AF2128" s="41">
        <f t="shared" si="4186"/>
        <v>0</v>
      </c>
      <c r="AG2128" s="42"/>
    </row>
    <row r="2129" spans="1:33" ht="13.8">
      <c r="A2129" s="30" t="s">
        <v>7125</v>
      </c>
      <c r="B2129" s="30" t="s">
        <v>7126</v>
      </c>
      <c r="C2129" s="43"/>
      <c r="D2129" s="44"/>
      <c r="E2129" s="44"/>
      <c r="F2129" s="35">
        <f t="shared" si="4248"/>
        <v>0</v>
      </c>
      <c r="G2129" s="35">
        <f t="shared" si="4249"/>
        <v>0</v>
      </c>
      <c r="H2129" s="35">
        <f t="shared" si="4166"/>
        <v>0</v>
      </c>
      <c r="I2129" s="21">
        <f>VLOOKUP(A2129,Old_Inventory,9,FALSE)</f>
        <v>5</v>
      </c>
      <c r="J2129" s="37">
        <f t="shared" si="4232"/>
        <v>20156.98</v>
      </c>
      <c r="K2129" s="37">
        <f t="shared" si="4234"/>
        <v>21165</v>
      </c>
      <c r="L2129" s="38">
        <f t="shared" ref="L2129:M2129" si="4267">MIN(N2129,P2129,R2129,T2129,V2129,X2129,Z2129,AB2129,AD2129)</f>
        <v>20156.98</v>
      </c>
      <c r="M2129" s="38">
        <f t="shared" si="4267"/>
        <v>21165</v>
      </c>
      <c r="N2129" s="38">
        <f t="shared" si="4263"/>
        <v>20156.98</v>
      </c>
      <c r="O2129" s="38">
        <f t="shared" si="4264"/>
        <v>21165</v>
      </c>
      <c r="P2129" s="39"/>
      <c r="Q2129" s="39"/>
      <c r="R2129" s="39"/>
      <c r="S2129" s="39"/>
      <c r="T2129" s="39"/>
      <c r="U2129" s="39"/>
      <c r="V2129" s="39"/>
      <c r="W2129" s="39"/>
      <c r="X2129" s="39"/>
      <c r="Y2129" s="39"/>
      <c r="Z2129" s="39"/>
      <c r="AA2129" s="39"/>
      <c r="AB2129" s="39"/>
      <c r="AC2129" s="39"/>
      <c r="AD2129" s="40"/>
      <c r="AE2129" s="40"/>
      <c r="AF2129" s="41">
        <f t="shared" si="4186"/>
        <v>0</v>
      </c>
      <c r="AG2129" s="42"/>
    </row>
    <row r="2130" spans="1:33" ht="13.8">
      <c r="A2130" s="30" t="s">
        <v>7127</v>
      </c>
      <c r="B2130" s="30" t="s">
        <v>7128</v>
      </c>
      <c r="C2130" s="43" t="s">
        <v>7129</v>
      </c>
      <c r="D2130" s="44"/>
      <c r="E2130" s="44">
        <v>1</v>
      </c>
      <c r="F2130" s="35">
        <f t="shared" si="4248"/>
        <v>0</v>
      </c>
      <c r="G2130" s="35">
        <f t="shared" si="4249"/>
        <v>0</v>
      </c>
      <c r="H2130" s="35">
        <f t="shared" si="4166"/>
        <v>1</v>
      </c>
      <c r="I2130" s="21"/>
      <c r="J2130" s="37">
        <f t="shared" si="4232"/>
        <v>0</v>
      </c>
      <c r="K2130" s="37">
        <f t="shared" si="4234"/>
        <v>0</v>
      </c>
      <c r="L2130" s="38">
        <f t="shared" ref="L2130:M2130" si="4268">MIN(N2130,P2130,R2130,T2130,V2130,X2130,Z2130,AB2130,AD2130)</f>
        <v>0</v>
      </c>
      <c r="M2130" s="38">
        <f t="shared" si="4268"/>
        <v>0</v>
      </c>
      <c r="N2130" s="38">
        <f t="shared" si="4263"/>
        <v>0</v>
      </c>
      <c r="O2130" s="38">
        <f t="shared" si="4264"/>
        <v>0</v>
      </c>
      <c r="P2130" s="39"/>
      <c r="Q2130" s="39"/>
      <c r="R2130" s="39"/>
      <c r="S2130" s="39"/>
      <c r="T2130" s="39"/>
      <c r="U2130" s="39"/>
      <c r="V2130" s="39"/>
      <c r="W2130" s="39"/>
      <c r="X2130" s="39"/>
      <c r="Y2130" s="39"/>
      <c r="Z2130" s="39"/>
      <c r="AA2130" s="39"/>
      <c r="AB2130" s="39"/>
      <c r="AC2130" s="39"/>
      <c r="AD2130" s="40"/>
      <c r="AE2130" s="40"/>
      <c r="AF2130" s="41">
        <f t="shared" si="4186"/>
        <v>-1</v>
      </c>
      <c r="AG2130" s="42"/>
    </row>
    <row r="2131" spans="1:33" ht="13.8">
      <c r="A2131" s="30" t="s">
        <v>7130</v>
      </c>
      <c r="B2131" s="30" t="s">
        <v>7131</v>
      </c>
      <c r="C2131" s="43"/>
      <c r="D2131" s="44"/>
      <c r="E2131" s="44"/>
      <c r="F2131" s="35">
        <f t="shared" si="4248"/>
        <v>0</v>
      </c>
      <c r="G2131" s="35">
        <f t="shared" si="4249"/>
        <v>0</v>
      </c>
      <c r="H2131" s="35">
        <f t="shared" si="4166"/>
        <v>0</v>
      </c>
      <c r="I2131" s="21">
        <f>VLOOKUP(A2131,Old_Inventory,9,FALSE)</f>
        <v>18</v>
      </c>
      <c r="J2131" s="37">
        <f t="shared" si="4232"/>
        <v>12.6</v>
      </c>
      <c r="K2131" s="37">
        <f t="shared" si="4234"/>
        <v>15</v>
      </c>
      <c r="L2131" s="38">
        <f t="shared" ref="L2131:M2131" si="4269">MIN(N2131,P2131,R2131,T2131,V2131,X2131,Z2131,AB2131,AD2131)</f>
        <v>12.6</v>
      </c>
      <c r="M2131" s="38">
        <f t="shared" si="4269"/>
        <v>15</v>
      </c>
      <c r="N2131" s="38">
        <f t="shared" si="4263"/>
        <v>12.6</v>
      </c>
      <c r="O2131" s="38">
        <f t="shared" si="4264"/>
        <v>15</v>
      </c>
      <c r="P2131" s="39"/>
      <c r="Q2131" s="39"/>
      <c r="R2131" s="39"/>
      <c r="S2131" s="39"/>
      <c r="T2131" s="39"/>
      <c r="U2131" s="39"/>
      <c r="V2131" s="39"/>
      <c r="W2131" s="39"/>
      <c r="X2131" s="39"/>
      <c r="Y2131" s="39"/>
      <c r="Z2131" s="39"/>
      <c r="AA2131" s="39"/>
      <c r="AB2131" s="39"/>
      <c r="AC2131" s="39"/>
      <c r="AD2131" s="40"/>
      <c r="AE2131" s="40"/>
      <c r="AF2131" s="41">
        <f t="shared" si="4186"/>
        <v>0</v>
      </c>
      <c r="AG2131" s="42"/>
    </row>
    <row r="2132" spans="1:33" ht="27.6">
      <c r="A2132" s="30" t="s">
        <v>7132</v>
      </c>
      <c r="B2132" s="30" t="s">
        <v>7133</v>
      </c>
      <c r="C2132" s="43"/>
      <c r="D2132" s="44"/>
      <c r="E2132" s="44"/>
      <c r="F2132" s="35">
        <f t="shared" si="4248"/>
        <v>0</v>
      </c>
      <c r="G2132" s="35">
        <f t="shared" si="4249"/>
        <v>0</v>
      </c>
      <c r="H2132" s="35">
        <f t="shared" si="4166"/>
        <v>0</v>
      </c>
      <c r="I2132" s="21">
        <f>VLOOKUP(A2132,Old_Inventory,9,FALSE)</f>
        <v>18</v>
      </c>
      <c r="J2132" s="37">
        <f t="shared" si="4232"/>
        <v>88.17</v>
      </c>
      <c r="K2132" s="37">
        <f t="shared" si="4234"/>
        <v>104</v>
      </c>
      <c r="L2132" s="38">
        <f t="shared" ref="L2132:M2132" si="4270">MIN(N2132,P2132,R2132,T2132,V2132,X2132,Z2132,AB2132,AD2132)</f>
        <v>88.17</v>
      </c>
      <c r="M2132" s="38">
        <f t="shared" si="4270"/>
        <v>104</v>
      </c>
      <c r="N2132" s="38">
        <f t="shared" si="4263"/>
        <v>88.17</v>
      </c>
      <c r="O2132" s="38">
        <f t="shared" si="4264"/>
        <v>104</v>
      </c>
      <c r="P2132" s="39"/>
      <c r="Q2132" s="39"/>
      <c r="R2132" s="39"/>
      <c r="S2132" s="39"/>
      <c r="T2132" s="39"/>
      <c r="U2132" s="39"/>
      <c r="V2132" s="39"/>
      <c r="W2132" s="39"/>
      <c r="X2132" s="39"/>
      <c r="Y2132" s="39"/>
      <c r="Z2132" s="39"/>
      <c r="AA2132" s="39"/>
      <c r="AB2132" s="39"/>
      <c r="AC2132" s="39"/>
      <c r="AD2132" s="40"/>
      <c r="AE2132" s="40"/>
      <c r="AF2132" s="41">
        <f t="shared" si="4186"/>
        <v>0</v>
      </c>
      <c r="AG2132" s="42"/>
    </row>
    <row r="2133" spans="1:33" ht="13.8">
      <c r="A2133" s="30" t="s">
        <v>7134</v>
      </c>
      <c r="B2133" s="30" t="s">
        <v>7135</v>
      </c>
      <c r="C2133" s="43"/>
      <c r="D2133" s="44"/>
      <c r="E2133" s="44"/>
      <c r="F2133" s="35">
        <f t="shared" si="4248"/>
        <v>0</v>
      </c>
      <c r="G2133" s="35">
        <f t="shared" si="4249"/>
        <v>0</v>
      </c>
      <c r="H2133" s="35">
        <f t="shared" si="4166"/>
        <v>0</v>
      </c>
      <c r="I2133" s="21">
        <f>VLOOKUP(A2133,Old_Inventory,9,FALSE)</f>
        <v>18</v>
      </c>
      <c r="J2133" s="37">
        <f t="shared" si="4232"/>
        <v>12.6</v>
      </c>
      <c r="K2133" s="37">
        <f t="shared" si="4234"/>
        <v>15</v>
      </c>
      <c r="L2133" s="38">
        <f t="shared" ref="L2133:M2133" si="4271">MIN(N2133,P2133,R2133,T2133,V2133,X2133,Z2133,AB2133,AD2133)</f>
        <v>12.6</v>
      </c>
      <c r="M2133" s="38">
        <f t="shared" si="4271"/>
        <v>15</v>
      </c>
      <c r="N2133" s="38">
        <f t="shared" si="4263"/>
        <v>12.6</v>
      </c>
      <c r="O2133" s="38">
        <f t="shared" si="4264"/>
        <v>15</v>
      </c>
      <c r="P2133" s="39"/>
      <c r="Q2133" s="39"/>
      <c r="R2133" s="39"/>
      <c r="S2133" s="39"/>
      <c r="T2133" s="39"/>
      <c r="U2133" s="39"/>
      <c r="V2133" s="39"/>
      <c r="W2133" s="39"/>
      <c r="X2133" s="39"/>
      <c r="Y2133" s="39"/>
      <c r="Z2133" s="39"/>
      <c r="AA2133" s="39"/>
      <c r="AB2133" s="39"/>
      <c r="AC2133" s="39"/>
      <c r="AD2133" s="40"/>
      <c r="AE2133" s="40"/>
      <c r="AF2133" s="41">
        <f t="shared" si="4186"/>
        <v>0</v>
      </c>
      <c r="AG2133" s="42"/>
    </row>
    <row r="2134" spans="1:33" ht="13.8">
      <c r="A2134" s="33" t="s">
        <v>3953</v>
      </c>
      <c r="B2134" s="33" t="s">
        <v>3954</v>
      </c>
      <c r="C2134" s="34"/>
      <c r="D2134" s="35"/>
      <c r="E2134" s="35"/>
      <c r="F2134" s="35">
        <f t="shared" si="4248"/>
        <v>0</v>
      </c>
      <c r="G2134" s="35">
        <f t="shared" si="4249"/>
        <v>0</v>
      </c>
      <c r="H2134" s="35">
        <f t="shared" si="4166"/>
        <v>0</v>
      </c>
      <c r="I2134" s="17">
        <v>18</v>
      </c>
      <c r="J2134" s="37">
        <f t="shared" si="4232"/>
        <v>11</v>
      </c>
      <c r="K2134" s="37">
        <f t="shared" si="4234"/>
        <v>13</v>
      </c>
      <c r="L2134" s="38">
        <f t="shared" ref="L2134:M2134" si="4272">MIN(N2134,P2134,R2134,T2134,V2134,X2134,Z2134,AB2134,AD2134)</f>
        <v>11</v>
      </c>
      <c r="M2134" s="38">
        <f t="shared" si="4272"/>
        <v>13</v>
      </c>
      <c r="N2134" s="38">
        <f t="shared" si="4263"/>
        <v>11</v>
      </c>
      <c r="O2134" s="38">
        <f t="shared" si="4264"/>
        <v>13</v>
      </c>
      <c r="P2134" s="39"/>
      <c r="Q2134" s="39"/>
      <c r="R2134" s="39"/>
      <c r="S2134" s="39"/>
      <c r="T2134" s="39"/>
      <c r="U2134" s="39"/>
      <c r="V2134" s="39"/>
      <c r="W2134" s="39"/>
      <c r="X2134" s="39"/>
      <c r="Y2134" s="39"/>
      <c r="Z2134" s="39"/>
      <c r="AA2134" s="39"/>
      <c r="AB2134" s="39">
        <f t="shared" ref="AB2134:AB2155" si="4273">VLOOKUP(A2134,Nexus,9,FALSE)</f>
        <v>11</v>
      </c>
      <c r="AC2134" s="39">
        <f t="shared" ref="AC2134:AC2155" si="4274">VLOOKUP(A2134,Nexus,11,FALSE)</f>
        <v>13</v>
      </c>
      <c r="AD2134" s="40"/>
      <c r="AE2134" s="40"/>
      <c r="AF2134" s="41">
        <f t="shared" si="4186"/>
        <v>0</v>
      </c>
      <c r="AG2134" s="42"/>
    </row>
    <row r="2135" spans="1:33" ht="13.8">
      <c r="A2135" s="33" t="s">
        <v>3956</v>
      </c>
      <c r="B2135" s="33" t="s">
        <v>3957</v>
      </c>
      <c r="C2135" s="34"/>
      <c r="D2135" s="35"/>
      <c r="E2135" s="35"/>
      <c r="F2135" s="35">
        <f t="shared" si="4248"/>
        <v>0</v>
      </c>
      <c r="G2135" s="35">
        <f t="shared" si="4249"/>
        <v>0</v>
      </c>
      <c r="H2135" s="35">
        <f t="shared" si="4166"/>
        <v>0</v>
      </c>
      <c r="I2135" s="17">
        <v>18</v>
      </c>
      <c r="J2135" s="37">
        <f t="shared" si="4232"/>
        <v>22</v>
      </c>
      <c r="K2135" s="37">
        <f t="shared" si="4234"/>
        <v>28</v>
      </c>
      <c r="L2135" s="38">
        <f t="shared" ref="L2135:M2135" si="4275">MIN(N2135,P2135,R2135,T2135,V2135,X2135,Z2135,AB2135,AD2135)</f>
        <v>22</v>
      </c>
      <c r="M2135" s="38">
        <f t="shared" si="4275"/>
        <v>26</v>
      </c>
      <c r="N2135" s="38">
        <f t="shared" si="4263"/>
        <v>22</v>
      </c>
      <c r="O2135" s="38">
        <f t="shared" si="4264"/>
        <v>28</v>
      </c>
      <c r="P2135" s="39"/>
      <c r="Q2135" s="39"/>
      <c r="R2135" s="39"/>
      <c r="S2135" s="39"/>
      <c r="T2135" s="39"/>
      <c r="U2135" s="39"/>
      <c r="V2135" s="39"/>
      <c r="W2135" s="39"/>
      <c r="X2135" s="39"/>
      <c r="Y2135" s="39"/>
      <c r="Z2135" s="39"/>
      <c r="AA2135" s="39"/>
      <c r="AB2135" s="39">
        <f t="shared" si="4273"/>
        <v>22</v>
      </c>
      <c r="AC2135" s="39">
        <f t="shared" si="4274"/>
        <v>26</v>
      </c>
      <c r="AD2135" s="40"/>
      <c r="AE2135" s="40"/>
      <c r="AF2135" s="41">
        <f t="shared" si="4186"/>
        <v>0</v>
      </c>
      <c r="AG2135" s="42"/>
    </row>
    <row r="2136" spans="1:33" ht="13.8">
      <c r="A2136" s="33" t="s">
        <v>3959</v>
      </c>
      <c r="B2136" s="33" t="s">
        <v>3960</v>
      </c>
      <c r="C2136" s="34"/>
      <c r="D2136" s="35"/>
      <c r="E2136" s="35"/>
      <c r="F2136" s="35">
        <f t="shared" si="4248"/>
        <v>0</v>
      </c>
      <c r="G2136" s="35">
        <f t="shared" si="4249"/>
        <v>0</v>
      </c>
      <c r="H2136" s="35">
        <f t="shared" si="4166"/>
        <v>0</v>
      </c>
      <c r="I2136" s="17">
        <v>18</v>
      </c>
      <c r="J2136" s="37">
        <f t="shared" si="4232"/>
        <v>18</v>
      </c>
      <c r="K2136" s="37">
        <f t="shared" si="4234"/>
        <v>22</v>
      </c>
      <c r="L2136" s="38">
        <f t="shared" ref="L2136:M2136" si="4276">MIN(N2136,P2136,R2136,T2136,V2136,X2136,Z2136,AB2136,AD2136)</f>
        <v>17</v>
      </c>
      <c r="M2136" s="38">
        <f t="shared" si="4276"/>
        <v>22</v>
      </c>
      <c r="N2136" s="38">
        <f t="shared" si="4263"/>
        <v>17</v>
      </c>
      <c r="O2136" s="38">
        <f t="shared" si="4264"/>
        <v>22</v>
      </c>
      <c r="P2136" s="39"/>
      <c r="Q2136" s="39"/>
      <c r="R2136" s="39"/>
      <c r="S2136" s="39"/>
      <c r="T2136" s="39"/>
      <c r="U2136" s="39"/>
      <c r="V2136" s="39"/>
      <c r="W2136" s="39"/>
      <c r="X2136" s="39"/>
      <c r="Y2136" s="39"/>
      <c r="Z2136" s="39"/>
      <c r="AA2136" s="39"/>
      <c r="AB2136" s="39">
        <f t="shared" si="4273"/>
        <v>18</v>
      </c>
      <c r="AC2136" s="39">
        <f t="shared" si="4274"/>
        <v>22</v>
      </c>
      <c r="AD2136" s="40"/>
      <c r="AE2136" s="40"/>
      <c r="AF2136" s="41">
        <f t="shared" si="4186"/>
        <v>0</v>
      </c>
      <c r="AG2136" s="42"/>
    </row>
    <row r="2137" spans="1:33" ht="13.8">
      <c r="A2137" s="33" t="s">
        <v>3961</v>
      </c>
      <c r="B2137" s="33" t="s">
        <v>3962</v>
      </c>
      <c r="C2137" s="34"/>
      <c r="D2137" s="35"/>
      <c r="E2137" s="35"/>
      <c r="F2137" s="35">
        <f t="shared" si="4248"/>
        <v>0</v>
      </c>
      <c r="G2137" s="35">
        <f t="shared" si="4249"/>
        <v>0</v>
      </c>
      <c r="H2137" s="35">
        <f t="shared" si="4166"/>
        <v>0</v>
      </c>
      <c r="I2137" s="17">
        <v>18</v>
      </c>
      <c r="J2137" s="37">
        <f t="shared" si="4232"/>
        <v>2</v>
      </c>
      <c r="K2137" s="37">
        <f t="shared" si="4234"/>
        <v>3</v>
      </c>
      <c r="L2137" s="38">
        <f t="shared" ref="L2137:M2137" si="4277">MIN(N2137,P2137,R2137,T2137,V2137,X2137,Z2137,AB2137,AD2137)</f>
        <v>1</v>
      </c>
      <c r="M2137" s="38">
        <f t="shared" si="4277"/>
        <v>1</v>
      </c>
      <c r="N2137" s="38">
        <f t="shared" si="4263"/>
        <v>1</v>
      </c>
      <c r="O2137" s="38">
        <f t="shared" si="4264"/>
        <v>1</v>
      </c>
      <c r="P2137" s="39"/>
      <c r="Q2137" s="39"/>
      <c r="R2137" s="39"/>
      <c r="S2137" s="39"/>
      <c r="T2137" s="39"/>
      <c r="U2137" s="39"/>
      <c r="V2137" s="39"/>
      <c r="W2137" s="39"/>
      <c r="X2137" s="39"/>
      <c r="Y2137" s="39"/>
      <c r="Z2137" s="39"/>
      <c r="AA2137" s="39"/>
      <c r="AB2137" s="39">
        <f t="shared" si="4273"/>
        <v>2</v>
      </c>
      <c r="AC2137" s="39">
        <f t="shared" si="4274"/>
        <v>3</v>
      </c>
      <c r="AD2137" s="40"/>
      <c r="AE2137" s="40"/>
      <c r="AF2137" s="41">
        <f t="shared" si="4186"/>
        <v>0</v>
      </c>
      <c r="AG2137" s="42"/>
    </row>
    <row r="2138" spans="1:33" ht="13.8">
      <c r="A2138" s="33" t="s">
        <v>3964</v>
      </c>
      <c r="B2138" s="33" t="s">
        <v>3965</v>
      </c>
      <c r="C2138" s="34"/>
      <c r="D2138" s="35"/>
      <c r="E2138" s="35"/>
      <c r="F2138" s="35">
        <f t="shared" si="4248"/>
        <v>0</v>
      </c>
      <c r="G2138" s="35">
        <f t="shared" si="4249"/>
        <v>0</v>
      </c>
      <c r="H2138" s="35">
        <f t="shared" si="4166"/>
        <v>0</v>
      </c>
      <c r="I2138" s="17">
        <v>18</v>
      </c>
      <c r="J2138" s="37">
        <f t="shared" si="4232"/>
        <v>13</v>
      </c>
      <c r="K2138" s="37">
        <f t="shared" si="4234"/>
        <v>16</v>
      </c>
      <c r="L2138" s="38">
        <f t="shared" ref="L2138:M2138" si="4278">MIN(N2138,P2138,R2138,T2138,V2138,X2138,Z2138,AB2138,AD2138)</f>
        <v>12</v>
      </c>
      <c r="M2138" s="38">
        <f t="shared" si="4278"/>
        <v>14</v>
      </c>
      <c r="N2138" s="38">
        <f t="shared" si="4263"/>
        <v>12</v>
      </c>
      <c r="O2138" s="38">
        <f t="shared" si="4264"/>
        <v>14</v>
      </c>
      <c r="P2138" s="39"/>
      <c r="Q2138" s="39"/>
      <c r="R2138" s="39"/>
      <c r="S2138" s="39"/>
      <c r="T2138" s="39"/>
      <c r="U2138" s="39"/>
      <c r="V2138" s="39"/>
      <c r="W2138" s="39"/>
      <c r="X2138" s="39"/>
      <c r="Y2138" s="39"/>
      <c r="Z2138" s="39"/>
      <c r="AA2138" s="39"/>
      <c r="AB2138" s="39">
        <f t="shared" si="4273"/>
        <v>13</v>
      </c>
      <c r="AC2138" s="39">
        <f t="shared" si="4274"/>
        <v>16</v>
      </c>
      <c r="AD2138" s="40"/>
      <c r="AE2138" s="40"/>
      <c r="AF2138" s="41">
        <f t="shared" si="4186"/>
        <v>0</v>
      </c>
      <c r="AG2138" s="42"/>
    </row>
    <row r="2139" spans="1:33" ht="13.8">
      <c r="A2139" s="33" t="s">
        <v>263</v>
      </c>
      <c r="B2139" s="33" t="s">
        <v>1109</v>
      </c>
      <c r="C2139" s="34"/>
      <c r="D2139" s="35"/>
      <c r="E2139" s="35"/>
      <c r="F2139" s="35">
        <f t="shared" si="4248"/>
        <v>200</v>
      </c>
      <c r="G2139" s="35">
        <f t="shared" si="4249"/>
        <v>0</v>
      </c>
      <c r="H2139" s="35">
        <f t="shared" si="4166"/>
        <v>200</v>
      </c>
      <c r="I2139" s="17">
        <v>18</v>
      </c>
      <c r="J2139" s="37">
        <f t="shared" si="4232"/>
        <v>4</v>
      </c>
      <c r="K2139" s="37">
        <f t="shared" si="4234"/>
        <v>5</v>
      </c>
      <c r="L2139" s="38">
        <f t="shared" ref="L2139:M2139" si="4279">MIN(N2139,P2139,R2139,T2139,V2139,X2139,Z2139,AB2139,AD2139)</f>
        <v>4</v>
      </c>
      <c r="M2139" s="38">
        <f t="shared" si="4279"/>
        <v>5</v>
      </c>
      <c r="N2139" s="38">
        <f t="shared" si="4263"/>
        <v>4</v>
      </c>
      <c r="O2139" s="38">
        <f t="shared" si="4264"/>
        <v>5</v>
      </c>
      <c r="P2139" s="39"/>
      <c r="Q2139" s="39"/>
      <c r="R2139" s="39"/>
      <c r="S2139" s="39"/>
      <c r="T2139" s="39"/>
      <c r="U2139" s="39"/>
      <c r="V2139" s="39"/>
      <c r="W2139" s="39"/>
      <c r="X2139" s="39"/>
      <c r="Y2139" s="39"/>
      <c r="Z2139" s="39"/>
      <c r="AA2139" s="39"/>
      <c r="AB2139" s="39">
        <f t="shared" si="4273"/>
        <v>4</v>
      </c>
      <c r="AC2139" s="39">
        <f t="shared" si="4274"/>
        <v>5</v>
      </c>
      <c r="AD2139" s="40">
        <f>VLOOKUP(A2139,Accessories,10,FALSE)</f>
        <v>4</v>
      </c>
      <c r="AE2139" s="40">
        <f>VLOOKUP(A2139,Accessories,12,FALSE)</f>
        <v>5</v>
      </c>
      <c r="AF2139" s="41">
        <f t="shared" si="4186"/>
        <v>-200</v>
      </c>
      <c r="AG2139" s="42"/>
    </row>
    <row r="2140" spans="1:33" ht="13.8">
      <c r="A2140" s="33" t="s">
        <v>3967</v>
      </c>
      <c r="B2140" s="33" t="s">
        <v>3968</v>
      </c>
      <c r="C2140" s="34"/>
      <c r="D2140" s="35"/>
      <c r="E2140" s="35"/>
      <c r="F2140" s="35">
        <f t="shared" si="4248"/>
        <v>0</v>
      </c>
      <c r="G2140" s="35">
        <f t="shared" si="4249"/>
        <v>0</v>
      </c>
      <c r="H2140" s="35">
        <f t="shared" si="4166"/>
        <v>0</v>
      </c>
      <c r="I2140" s="17">
        <v>18</v>
      </c>
      <c r="J2140" s="37">
        <f t="shared" si="4232"/>
        <v>11</v>
      </c>
      <c r="K2140" s="37">
        <f t="shared" si="4234"/>
        <v>13</v>
      </c>
      <c r="L2140" s="38">
        <f t="shared" ref="L2140:M2140" si="4280">MIN(N2140,P2140,R2140,T2140,V2140,X2140,Z2140,AB2140,AD2140)</f>
        <v>11</v>
      </c>
      <c r="M2140" s="38">
        <f t="shared" si="4280"/>
        <v>13</v>
      </c>
      <c r="N2140" s="38">
        <f t="shared" si="4263"/>
        <v>11</v>
      </c>
      <c r="O2140" s="38">
        <f t="shared" si="4264"/>
        <v>13</v>
      </c>
      <c r="P2140" s="39"/>
      <c r="Q2140" s="39"/>
      <c r="R2140" s="39"/>
      <c r="S2140" s="39"/>
      <c r="T2140" s="39"/>
      <c r="U2140" s="39"/>
      <c r="V2140" s="39"/>
      <c r="W2140" s="39"/>
      <c r="X2140" s="39"/>
      <c r="Y2140" s="39"/>
      <c r="Z2140" s="39"/>
      <c r="AA2140" s="39"/>
      <c r="AB2140" s="39">
        <f t="shared" si="4273"/>
        <v>11</v>
      </c>
      <c r="AC2140" s="39">
        <f t="shared" si="4274"/>
        <v>13</v>
      </c>
      <c r="AD2140" s="40"/>
      <c r="AE2140" s="40"/>
      <c r="AF2140" s="41">
        <f t="shared" si="4186"/>
        <v>0</v>
      </c>
      <c r="AG2140" s="42"/>
    </row>
    <row r="2141" spans="1:33" ht="13.8">
      <c r="A2141" s="33" t="s">
        <v>3970</v>
      </c>
      <c r="B2141" s="33" t="s">
        <v>3971</v>
      </c>
      <c r="C2141" s="34"/>
      <c r="D2141" s="35"/>
      <c r="E2141" s="35"/>
      <c r="F2141" s="35">
        <f t="shared" si="4248"/>
        <v>0</v>
      </c>
      <c r="G2141" s="35">
        <f t="shared" si="4249"/>
        <v>0</v>
      </c>
      <c r="H2141" s="35">
        <f t="shared" si="4166"/>
        <v>0</v>
      </c>
      <c r="I2141" s="17">
        <v>18</v>
      </c>
      <c r="J2141" s="37">
        <f t="shared" si="4232"/>
        <v>7</v>
      </c>
      <c r="K2141" s="37">
        <f t="shared" si="4234"/>
        <v>9</v>
      </c>
      <c r="L2141" s="38">
        <f t="shared" ref="L2141:M2141" si="4281">MIN(N2141,P2141,R2141,T2141,V2141,X2141,Z2141,AB2141,AD2141)</f>
        <v>6</v>
      </c>
      <c r="M2141" s="38">
        <f t="shared" si="4281"/>
        <v>7</v>
      </c>
      <c r="N2141" s="38">
        <f t="shared" si="4263"/>
        <v>6</v>
      </c>
      <c r="O2141" s="38">
        <f t="shared" si="4264"/>
        <v>7</v>
      </c>
      <c r="P2141" s="39"/>
      <c r="Q2141" s="39"/>
      <c r="R2141" s="39"/>
      <c r="S2141" s="39"/>
      <c r="T2141" s="39"/>
      <c r="U2141" s="39"/>
      <c r="V2141" s="39"/>
      <c r="W2141" s="39"/>
      <c r="X2141" s="39"/>
      <c r="Y2141" s="39"/>
      <c r="Z2141" s="39"/>
      <c r="AA2141" s="39"/>
      <c r="AB2141" s="39">
        <f t="shared" si="4273"/>
        <v>7</v>
      </c>
      <c r="AC2141" s="39">
        <f t="shared" si="4274"/>
        <v>9</v>
      </c>
      <c r="AD2141" s="40"/>
      <c r="AE2141" s="40"/>
      <c r="AF2141" s="41">
        <f t="shared" si="4186"/>
        <v>0</v>
      </c>
      <c r="AG2141" s="42"/>
    </row>
    <row r="2142" spans="1:33" ht="13.8">
      <c r="A2142" s="33" t="s">
        <v>3974</v>
      </c>
      <c r="B2142" s="33" t="s">
        <v>3975</v>
      </c>
      <c r="C2142" s="34"/>
      <c r="D2142" s="35"/>
      <c r="E2142" s="35"/>
      <c r="F2142" s="35">
        <f t="shared" si="4248"/>
        <v>0</v>
      </c>
      <c r="G2142" s="35">
        <f t="shared" si="4249"/>
        <v>0</v>
      </c>
      <c r="H2142" s="35">
        <f t="shared" si="4166"/>
        <v>0</v>
      </c>
      <c r="I2142" s="17">
        <v>18</v>
      </c>
      <c r="J2142" s="37">
        <f t="shared" si="4232"/>
        <v>5</v>
      </c>
      <c r="K2142" s="37">
        <f t="shared" si="4234"/>
        <v>6</v>
      </c>
      <c r="L2142" s="38">
        <f t="shared" ref="L2142:M2142" si="4282">MIN(N2142,P2142,R2142,T2142,V2142,X2142,Z2142,AB2142,AD2142)</f>
        <v>5</v>
      </c>
      <c r="M2142" s="38">
        <f t="shared" si="4282"/>
        <v>6</v>
      </c>
      <c r="N2142" s="38">
        <f t="shared" si="4263"/>
        <v>5</v>
      </c>
      <c r="O2142" s="38">
        <f t="shared" si="4264"/>
        <v>6</v>
      </c>
      <c r="P2142" s="39"/>
      <c r="Q2142" s="39"/>
      <c r="R2142" s="39"/>
      <c r="S2142" s="39"/>
      <c r="T2142" s="39"/>
      <c r="U2142" s="39"/>
      <c r="V2142" s="39"/>
      <c r="W2142" s="39"/>
      <c r="X2142" s="39"/>
      <c r="Y2142" s="39"/>
      <c r="Z2142" s="39"/>
      <c r="AA2142" s="39"/>
      <c r="AB2142" s="39">
        <f t="shared" si="4273"/>
        <v>5</v>
      </c>
      <c r="AC2142" s="39">
        <f t="shared" si="4274"/>
        <v>6</v>
      </c>
      <c r="AD2142" s="40"/>
      <c r="AE2142" s="40"/>
      <c r="AF2142" s="41">
        <f t="shared" si="4186"/>
        <v>0</v>
      </c>
      <c r="AG2142" s="42"/>
    </row>
    <row r="2143" spans="1:33" ht="13.8">
      <c r="A2143" s="33" t="s">
        <v>262</v>
      </c>
      <c r="B2143" s="33" t="s">
        <v>1112</v>
      </c>
      <c r="C2143" s="34"/>
      <c r="D2143" s="35"/>
      <c r="E2143" s="35">
        <v>23</v>
      </c>
      <c r="F2143" s="35">
        <f t="shared" si="4248"/>
        <v>120</v>
      </c>
      <c r="G2143" s="35">
        <f t="shared" si="4249"/>
        <v>0</v>
      </c>
      <c r="H2143" s="35">
        <f t="shared" si="4166"/>
        <v>143</v>
      </c>
      <c r="I2143" s="17">
        <v>18</v>
      </c>
      <c r="J2143" s="37">
        <f t="shared" si="4232"/>
        <v>3</v>
      </c>
      <c r="K2143" s="37">
        <f t="shared" si="4234"/>
        <v>4</v>
      </c>
      <c r="L2143" s="38">
        <f t="shared" ref="L2143:M2143" si="4283">MIN(N2143,P2143,R2143,T2143,V2143,X2143,Z2143,AB2143,AD2143)</f>
        <v>2</v>
      </c>
      <c r="M2143" s="38">
        <f t="shared" si="4283"/>
        <v>3</v>
      </c>
      <c r="N2143" s="38">
        <f t="shared" si="4263"/>
        <v>2</v>
      </c>
      <c r="O2143" s="38">
        <f t="shared" si="4264"/>
        <v>3</v>
      </c>
      <c r="P2143" s="39"/>
      <c r="Q2143" s="39"/>
      <c r="R2143" s="39"/>
      <c r="S2143" s="39"/>
      <c r="T2143" s="39"/>
      <c r="U2143" s="39"/>
      <c r="V2143" s="39"/>
      <c r="W2143" s="39"/>
      <c r="X2143" s="39"/>
      <c r="Y2143" s="39"/>
      <c r="Z2143" s="39"/>
      <c r="AA2143" s="39"/>
      <c r="AB2143" s="39">
        <f t="shared" si="4273"/>
        <v>3</v>
      </c>
      <c r="AC2143" s="39">
        <f t="shared" si="4274"/>
        <v>4</v>
      </c>
      <c r="AD2143" s="40"/>
      <c r="AE2143" s="40"/>
      <c r="AF2143" s="41">
        <f t="shared" si="4186"/>
        <v>-143</v>
      </c>
      <c r="AG2143" s="42"/>
    </row>
    <row r="2144" spans="1:33" ht="13.8">
      <c r="A2144" s="33" t="s">
        <v>3977</v>
      </c>
      <c r="B2144" s="33" t="s">
        <v>3978</v>
      </c>
      <c r="C2144" s="34"/>
      <c r="D2144" s="35"/>
      <c r="E2144" s="35"/>
      <c r="F2144" s="35">
        <f t="shared" si="4248"/>
        <v>0</v>
      </c>
      <c r="G2144" s="35">
        <f t="shared" si="4249"/>
        <v>0</v>
      </c>
      <c r="H2144" s="35">
        <f t="shared" si="4166"/>
        <v>0</v>
      </c>
      <c r="I2144" s="17">
        <v>18</v>
      </c>
      <c r="J2144" s="37">
        <f t="shared" si="4232"/>
        <v>9</v>
      </c>
      <c r="K2144" s="37">
        <f t="shared" si="4234"/>
        <v>11</v>
      </c>
      <c r="L2144" s="38">
        <f t="shared" ref="L2144:M2144" si="4284">MIN(N2144,P2144,R2144,T2144,V2144,X2144,Z2144,AB2144,AD2144)</f>
        <v>9</v>
      </c>
      <c r="M2144" s="38">
        <f t="shared" si="4284"/>
        <v>10</v>
      </c>
      <c r="N2144" s="38">
        <f t="shared" si="4263"/>
        <v>9</v>
      </c>
      <c r="O2144" s="38">
        <f t="shared" si="4264"/>
        <v>10</v>
      </c>
      <c r="P2144" s="39"/>
      <c r="Q2144" s="39"/>
      <c r="R2144" s="39"/>
      <c r="S2144" s="39"/>
      <c r="T2144" s="39"/>
      <c r="U2144" s="39"/>
      <c r="V2144" s="39"/>
      <c r="W2144" s="39"/>
      <c r="X2144" s="39"/>
      <c r="Y2144" s="39"/>
      <c r="Z2144" s="39"/>
      <c r="AA2144" s="39"/>
      <c r="AB2144" s="39">
        <f t="shared" si="4273"/>
        <v>9</v>
      </c>
      <c r="AC2144" s="39">
        <f t="shared" si="4274"/>
        <v>11</v>
      </c>
      <c r="AD2144" s="40"/>
      <c r="AE2144" s="40"/>
      <c r="AF2144" s="41">
        <f t="shared" si="4186"/>
        <v>0</v>
      </c>
      <c r="AG2144" s="42"/>
    </row>
    <row r="2145" spans="1:33" ht="13.8">
      <c r="A2145" s="33" t="s">
        <v>3979</v>
      </c>
      <c r="B2145" s="33" t="s">
        <v>3980</v>
      </c>
      <c r="C2145" s="34"/>
      <c r="D2145" s="35"/>
      <c r="E2145" s="35"/>
      <c r="F2145" s="35">
        <f t="shared" si="4248"/>
        <v>0</v>
      </c>
      <c r="G2145" s="35">
        <f t="shared" si="4249"/>
        <v>0</v>
      </c>
      <c r="H2145" s="35">
        <f t="shared" si="4166"/>
        <v>0</v>
      </c>
      <c r="I2145" s="17">
        <v>18</v>
      </c>
      <c r="J2145" s="37">
        <f t="shared" si="4232"/>
        <v>30</v>
      </c>
      <c r="K2145" s="37">
        <f t="shared" si="4234"/>
        <v>36</v>
      </c>
      <c r="L2145" s="38">
        <f t="shared" ref="L2145:M2145" si="4285">MIN(N2145,P2145,R2145,T2145,V2145,X2145,Z2145,AB2145,AD2145)</f>
        <v>29</v>
      </c>
      <c r="M2145" s="38">
        <f t="shared" si="4285"/>
        <v>35</v>
      </c>
      <c r="N2145" s="38">
        <f t="shared" si="4263"/>
        <v>29</v>
      </c>
      <c r="O2145" s="38">
        <f t="shared" si="4264"/>
        <v>35</v>
      </c>
      <c r="P2145" s="39"/>
      <c r="Q2145" s="39"/>
      <c r="R2145" s="39"/>
      <c r="S2145" s="39"/>
      <c r="T2145" s="39"/>
      <c r="U2145" s="39"/>
      <c r="V2145" s="39"/>
      <c r="W2145" s="39"/>
      <c r="X2145" s="39"/>
      <c r="Y2145" s="39"/>
      <c r="Z2145" s="39"/>
      <c r="AA2145" s="39"/>
      <c r="AB2145" s="39">
        <f t="shared" si="4273"/>
        <v>30</v>
      </c>
      <c r="AC2145" s="39">
        <f t="shared" si="4274"/>
        <v>36</v>
      </c>
      <c r="AD2145" s="40"/>
      <c r="AE2145" s="40"/>
      <c r="AF2145" s="41">
        <f t="shared" si="4186"/>
        <v>0</v>
      </c>
      <c r="AG2145" s="42"/>
    </row>
    <row r="2146" spans="1:33" ht="13.8">
      <c r="A2146" s="33" t="s">
        <v>3982</v>
      </c>
      <c r="B2146" s="33" t="s">
        <v>3983</v>
      </c>
      <c r="C2146" s="34"/>
      <c r="D2146" s="35"/>
      <c r="E2146" s="35"/>
      <c r="F2146" s="35">
        <f t="shared" si="4248"/>
        <v>0</v>
      </c>
      <c r="G2146" s="35">
        <f t="shared" si="4249"/>
        <v>0</v>
      </c>
      <c r="H2146" s="35">
        <f t="shared" si="4166"/>
        <v>0</v>
      </c>
      <c r="I2146" s="17">
        <v>18</v>
      </c>
      <c r="J2146" s="37">
        <f t="shared" si="4232"/>
        <v>5</v>
      </c>
      <c r="K2146" s="37">
        <f t="shared" si="4234"/>
        <v>6</v>
      </c>
      <c r="L2146" s="38">
        <f t="shared" ref="L2146:M2146" si="4286">MIN(N2146,P2146,R2146,T2146,V2146,X2146,Z2146,AB2146,AD2146)</f>
        <v>5</v>
      </c>
      <c r="M2146" s="38">
        <f t="shared" si="4286"/>
        <v>6</v>
      </c>
      <c r="N2146" s="38">
        <f t="shared" si="4263"/>
        <v>5</v>
      </c>
      <c r="O2146" s="38">
        <f t="shared" si="4264"/>
        <v>6</v>
      </c>
      <c r="P2146" s="39"/>
      <c r="Q2146" s="39"/>
      <c r="R2146" s="39"/>
      <c r="S2146" s="39"/>
      <c r="T2146" s="39"/>
      <c r="U2146" s="39"/>
      <c r="V2146" s="39"/>
      <c r="W2146" s="39"/>
      <c r="X2146" s="39"/>
      <c r="Y2146" s="39"/>
      <c r="Z2146" s="39"/>
      <c r="AA2146" s="39"/>
      <c r="AB2146" s="39">
        <f t="shared" si="4273"/>
        <v>5</v>
      </c>
      <c r="AC2146" s="39">
        <f t="shared" si="4274"/>
        <v>6</v>
      </c>
      <c r="AD2146" s="40"/>
      <c r="AE2146" s="40"/>
      <c r="AF2146" s="41">
        <f t="shared" si="4186"/>
        <v>0</v>
      </c>
      <c r="AG2146" s="42"/>
    </row>
    <row r="2147" spans="1:33" ht="13.8">
      <c r="A2147" s="33" t="s">
        <v>3984</v>
      </c>
      <c r="B2147" s="33" t="s">
        <v>3985</v>
      </c>
      <c r="C2147" s="34"/>
      <c r="D2147" s="35"/>
      <c r="E2147" s="35"/>
      <c r="F2147" s="35">
        <f t="shared" si="4248"/>
        <v>0</v>
      </c>
      <c r="G2147" s="35">
        <f t="shared" si="4249"/>
        <v>0</v>
      </c>
      <c r="H2147" s="35">
        <f t="shared" si="4166"/>
        <v>0</v>
      </c>
      <c r="I2147" s="17">
        <v>18</v>
      </c>
      <c r="J2147" s="37">
        <f t="shared" si="4232"/>
        <v>15</v>
      </c>
      <c r="K2147" s="37">
        <f t="shared" si="4234"/>
        <v>18</v>
      </c>
      <c r="L2147" s="38">
        <f t="shared" ref="L2147:M2147" si="4287">MIN(N2147,P2147,R2147,T2147,V2147,X2147,Z2147,AB2147,AD2147)</f>
        <v>15</v>
      </c>
      <c r="M2147" s="38">
        <f t="shared" si="4287"/>
        <v>17</v>
      </c>
      <c r="N2147" s="38">
        <f t="shared" si="4263"/>
        <v>15</v>
      </c>
      <c r="O2147" s="38">
        <f t="shared" si="4264"/>
        <v>17</v>
      </c>
      <c r="P2147" s="39"/>
      <c r="Q2147" s="39"/>
      <c r="R2147" s="39"/>
      <c r="S2147" s="39"/>
      <c r="T2147" s="39"/>
      <c r="U2147" s="39"/>
      <c r="V2147" s="39"/>
      <c r="W2147" s="39"/>
      <c r="X2147" s="39"/>
      <c r="Y2147" s="39"/>
      <c r="Z2147" s="39"/>
      <c r="AA2147" s="39"/>
      <c r="AB2147" s="39">
        <f t="shared" si="4273"/>
        <v>15</v>
      </c>
      <c r="AC2147" s="39">
        <f t="shared" si="4274"/>
        <v>18</v>
      </c>
      <c r="AD2147" s="40"/>
      <c r="AE2147" s="40"/>
      <c r="AF2147" s="41">
        <f t="shared" si="4186"/>
        <v>0</v>
      </c>
      <c r="AG2147" s="42"/>
    </row>
    <row r="2148" spans="1:33" ht="13.8">
      <c r="A2148" s="33" t="s">
        <v>3986</v>
      </c>
      <c r="B2148" s="33" t="s">
        <v>3987</v>
      </c>
      <c r="C2148" s="34"/>
      <c r="D2148" s="35"/>
      <c r="E2148" s="35"/>
      <c r="F2148" s="35">
        <f t="shared" si="4248"/>
        <v>0</v>
      </c>
      <c r="G2148" s="35">
        <f t="shared" si="4249"/>
        <v>0</v>
      </c>
      <c r="H2148" s="35">
        <f t="shared" si="4166"/>
        <v>0</v>
      </c>
      <c r="I2148" s="17">
        <v>18</v>
      </c>
      <c r="J2148" s="37">
        <f t="shared" si="4232"/>
        <v>4</v>
      </c>
      <c r="K2148" s="37">
        <f t="shared" si="4234"/>
        <v>5</v>
      </c>
      <c r="L2148" s="38">
        <f t="shared" ref="L2148:M2148" si="4288">MIN(N2148,P2148,R2148,T2148,V2148,X2148,Z2148,AB2148,AD2148)</f>
        <v>4</v>
      </c>
      <c r="M2148" s="38">
        <f t="shared" si="4288"/>
        <v>4</v>
      </c>
      <c r="N2148" s="38">
        <f t="shared" si="4263"/>
        <v>4</v>
      </c>
      <c r="O2148" s="38">
        <f t="shared" si="4264"/>
        <v>4</v>
      </c>
      <c r="P2148" s="39"/>
      <c r="Q2148" s="39"/>
      <c r="R2148" s="39"/>
      <c r="S2148" s="39"/>
      <c r="T2148" s="39"/>
      <c r="U2148" s="39"/>
      <c r="V2148" s="39"/>
      <c r="W2148" s="39"/>
      <c r="X2148" s="39"/>
      <c r="Y2148" s="39"/>
      <c r="Z2148" s="39"/>
      <c r="AA2148" s="39"/>
      <c r="AB2148" s="39">
        <f t="shared" si="4273"/>
        <v>4</v>
      </c>
      <c r="AC2148" s="39">
        <f t="shared" si="4274"/>
        <v>5</v>
      </c>
      <c r="AD2148" s="40"/>
      <c r="AE2148" s="40"/>
      <c r="AF2148" s="41">
        <f t="shared" si="4186"/>
        <v>0</v>
      </c>
      <c r="AG2148" s="42"/>
    </row>
    <row r="2149" spans="1:33" ht="13.8">
      <c r="A2149" s="33" t="s">
        <v>3988</v>
      </c>
      <c r="B2149" s="33" t="s">
        <v>3989</v>
      </c>
      <c r="C2149" s="34"/>
      <c r="D2149" s="35"/>
      <c r="E2149" s="35"/>
      <c r="F2149" s="35">
        <f t="shared" si="4248"/>
        <v>0</v>
      </c>
      <c r="G2149" s="35">
        <f t="shared" si="4249"/>
        <v>0</v>
      </c>
      <c r="H2149" s="35">
        <f t="shared" si="4166"/>
        <v>0</v>
      </c>
      <c r="I2149" s="17">
        <v>18</v>
      </c>
      <c r="J2149" s="37">
        <f t="shared" si="4232"/>
        <v>30</v>
      </c>
      <c r="K2149" s="37">
        <f t="shared" si="4234"/>
        <v>37</v>
      </c>
      <c r="L2149" s="38">
        <f t="shared" ref="L2149:M2149" si="4289">MIN(N2149,P2149,R2149,T2149,V2149,X2149,Z2149,AB2149,AD2149)</f>
        <v>29</v>
      </c>
      <c r="M2149" s="38">
        <f t="shared" si="4289"/>
        <v>36</v>
      </c>
      <c r="N2149" s="38">
        <f t="shared" si="4263"/>
        <v>29</v>
      </c>
      <c r="O2149" s="38">
        <f t="shared" si="4264"/>
        <v>37</v>
      </c>
      <c r="P2149" s="39"/>
      <c r="Q2149" s="39"/>
      <c r="R2149" s="39"/>
      <c r="S2149" s="39"/>
      <c r="T2149" s="39"/>
      <c r="U2149" s="39"/>
      <c r="V2149" s="39"/>
      <c r="W2149" s="39"/>
      <c r="X2149" s="39"/>
      <c r="Y2149" s="39"/>
      <c r="Z2149" s="39"/>
      <c r="AA2149" s="39"/>
      <c r="AB2149" s="39">
        <f t="shared" si="4273"/>
        <v>30</v>
      </c>
      <c r="AC2149" s="39">
        <f t="shared" si="4274"/>
        <v>36</v>
      </c>
      <c r="AD2149" s="40"/>
      <c r="AE2149" s="40"/>
      <c r="AF2149" s="41">
        <f t="shared" si="4186"/>
        <v>0</v>
      </c>
      <c r="AG2149" s="42"/>
    </row>
    <row r="2150" spans="1:33" ht="13.8">
      <c r="A2150" s="33" t="s">
        <v>3992</v>
      </c>
      <c r="B2150" s="33" t="s">
        <v>3993</v>
      </c>
      <c r="C2150" s="34"/>
      <c r="D2150" s="35"/>
      <c r="E2150" s="35"/>
      <c r="F2150" s="35">
        <f t="shared" si="4248"/>
        <v>0</v>
      </c>
      <c r="G2150" s="35">
        <f t="shared" si="4249"/>
        <v>0</v>
      </c>
      <c r="H2150" s="35">
        <f t="shared" si="4166"/>
        <v>0</v>
      </c>
      <c r="I2150" s="17">
        <v>18</v>
      </c>
      <c r="J2150" s="37">
        <f t="shared" si="4232"/>
        <v>21</v>
      </c>
      <c r="K2150" s="37">
        <f t="shared" si="4234"/>
        <v>25</v>
      </c>
      <c r="L2150" s="38">
        <f t="shared" ref="L2150:M2150" si="4290">MIN(N2150,P2150,R2150,T2150,V2150,X2150,Z2150,AB2150,AD2150)</f>
        <v>21</v>
      </c>
      <c r="M2150" s="38">
        <f t="shared" si="4290"/>
        <v>24</v>
      </c>
      <c r="N2150" s="38">
        <f t="shared" si="4263"/>
        <v>21</v>
      </c>
      <c r="O2150" s="38">
        <f t="shared" si="4264"/>
        <v>24</v>
      </c>
      <c r="P2150" s="39"/>
      <c r="Q2150" s="39"/>
      <c r="R2150" s="39"/>
      <c r="S2150" s="39"/>
      <c r="T2150" s="39"/>
      <c r="U2150" s="39"/>
      <c r="V2150" s="39"/>
      <c r="W2150" s="39"/>
      <c r="X2150" s="39"/>
      <c r="Y2150" s="39"/>
      <c r="Z2150" s="39"/>
      <c r="AA2150" s="39"/>
      <c r="AB2150" s="39">
        <f t="shared" si="4273"/>
        <v>21</v>
      </c>
      <c r="AC2150" s="39">
        <f t="shared" si="4274"/>
        <v>25</v>
      </c>
      <c r="AD2150" s="40"/>
      <c r="AE2150" s="40"/>
      <c r="AF2150" s="41">
        <f t="shared" si="4186"/>
        <v>0</v>
      </c>
      <c r="AG2150" s="42"/>
    </row>
    <row r="2151" spans="1:33" ht="13.8">
      <c r="A2151" s="33" t="s">
        <v>3994</v>
      </c>
      <c r="B2151" s="33" t="s">
        <v>3995</v>
      </c>
      <c r="C2151" s="34"/>
      <c r="D2151" s="35"/>
      <c r="E2151" s="35">
        <v>2</v>
      </c>
      <c r="F2151" s="35">
        <f t="shared" si="4248"/>
        <v>0</v>
      </c>
      <c r="G2151" s="35">
        <f t="shared" si="4249"/>
        <v>0</v>
      </c>
      <c r="H2151" s="35">
        <f t="shared" si="4166"/>
        <v>2</v>
      </c>
      <c r="I2151" s="17">
        <v>18</v>
      </c>
      <c r="J2151" s="37">
        <f t="shared" si="4232"/>
        <v>129</v>
      </c>
      <c r="K2151" s="37">
        <f t="shared" si="4234"/>
        <v>153</v>
      </c>
      <c r="L2151" s="38">
        <f t="shared" ref="L2151:M2151" si="4291">MIN(N2151,P2151,R2151,T2151,V2151,X2151,Z2151,AB2151,AD2151)</f>
        <v>128</v>
      </c>
      <c r="M2151" s="38">
        <f t="shared" si="4291"/>
        <v>151</v>
      </c>
      <c r="N2151" s="38">
        <f t="shared" si="4263"/>
        <v>128</v>
      </c>
      <c r="O2151" s="38">
        <f t="shared" si="4264"/>
        <v>151</v>
      </c>
      <c r="P2151" s="39"/>
      <c r="Q2151" s="39"/>
      <c r="R2151" s="39"/>
      <c r="S2151" s="39"/>
      <c r="T2151" s="39"/>
      <c r="U2151" s="39"/>
      <c r="V2151" s="39"/>
      <c r="W2151" s="39"/>
      <c r="X2151" s="39"/>
      <c r="Y2151" s="39"/>
      <c r="Z2151" s="39"/>
      <c r="AA2151" s="39"/>
      <c r="AB2151" s="39">
        <f t="shared" si="4273"/>
        <v>129</v>
      </c>
      <c r="AC2151" s="39">
        <f t="shared" si="4274"/>
        <v>153</v>
      </c>
      <c r="AD2151" s="40"/>
      <c r="AE2151" s="40"/>
      <c r="AF2151" s="41">
        <f t="shared" si="4186"/>
        <v>-2</v>
      </c>
      <c r="AG2151" s="42"/>
    </row>
    <row r="2152" spans="1:33" ht="13.8">
      <c r="A2152" s="33" t="s">
        <v>643</v>
      </c>
      <c r="B2152" s="33" t="s">
        <v>1066</v>
      </c>
      <c r="C2152" s="34"/>
      <c r="D2152" s="35"/>
      <c r="E2152" s="35">
        <v>2</v>
      </c>
      <c r="F2152" s="35">
        <f t="shared" si="4248"/>
        <v>5</v>
      </c>
      <c r="G2152" s="35">
        <f t="shared" si="4249"/>
        <v>2</v>
      </c>
      <c r="H2152" s="35">
        <f t="shared" si="4166"/>
        <v>5</v>
      </c>
      <c r="I2152" s="17">
        <v>18</v>
      </c>
      <c r="J2152" s="37">
        <f t="shared" si="4232"/>
        <v>107</v>
      </c>
      <c r="K2152" s="37">
        <f t="shared" si="4234"/>
        <v>127</v>
      </c>
      <c r="L2152" s="38">
        <f t="shared" ref="L2152:M2152" si="4292">MIN(N2152,P2152,R2152,T2152,V2152,X2152,Z2152,AB2152,AD2152)</f>
        <v>106</v>
      </c>
      <c r="M2152" s="38">
        <f t="shared" si="4292"/>
        <v>125</v>
      </c>
      <c r="N2152" s="38">
        <f t="shared" si="4263"/>
        <v>106</v>
      </c>
      <c r="O2152" s="38">
        <f t="shared" si="4264"/>
        <v>125</v>
      </c>
      <c r="P2152" s="39"/>
      <c r="Q2152" s="39"/>
      <c r="R2152" s="39"/>
      <c r="S2152" s="39"/>
      <c r="T2152" s="39"/>
      <c r="U2152" s="39"/>
      <c r="V2152" s="39"/>
      <c r="W2152" s="39"/>
      <c r="X2152" s="39"/>
      <c r="Y2152" s="39"/>
      <c r="Z2152" s="39"/>
      <c r="AA2152" s="39"/>
      <c r="AB2152" s="39">
        <f t="shared" si="4273"/>
        <v>107</v>
      </c>
      <c r="AC2152" s="39">
        <f t="shared" si="4274"/>
        <v>127</v>
      </c>
      <c r="AD2152" s="40"/>
      <c r="AE2152" s="40"/>
      <c r="AF2152" s="41">
        <f t="shared" si="4186"/>
        <v>-5</v>
      </c>
      <c r="AG2152" s="42"/>
    </row>
    <row r="2153" spans="1:33" ht="13.8">
      <c r="A2153" s="33" t="s">
        <v>3998</v>
      </c>
      <c r="B2153" s="33" t="s">
        <v>3999</v>
      </c>
      <c r="C2153" s="34"/>
      <c r="D2153" s="35"/>
      <c r="E2153" s="35"/>
      <c r="F2153" s="35">
        <f t="shared" si="4248"/>
        <v>0</v>
      </c>
      <c r="G2153" s="35">
        <f t="shared" si="4249"/>
        <v>0</v>
      </c>
      <c r="H2153" s="35">
        <f t="shared" si="4166"/>
        <v>0</v>
      </c>
      <c r="I2153" s="17">
        <v>18</v>
      </c>
      <c r="J2153" s="37">
        <f t="shared" si="4232"/>
        <v>5</v>
      </c>
      <c r="K2153" s="37">
        <f t="shared" si="4234"/>
        <v>6</v>
      </c>
      <c r="L2153" s="38">
        <f t="shared" ref="L2153:M2153" si="4293">MIN(N2153,P2153,R2153,T2153,V2153,X2153,Z2153,AB2153,AD2153)</f>
        <v>5</v>
      </c>
      <c r="M2153" s="38">
        <f t="shared" si="4293"/>
        <v>6</v>
      </c>
      <c r="N2153" s="38">
        <f t="shared" si="4263"/>
        <v>5</v>
      </c>
      <c r="O2153" s="38">
        <f t="shared" si="4264"/>
        <v>6</v>
      </c>
      <c r="P2153" s="39"/>
      <c r="Q2153" s="39"/>
      <c r="R2153" s="39"/>
      <c r="S2153" s="39"/>
      <c r="T2153" s="39"/>
      <c r="U2153" s="39"/>
      <c r="V2153" s="39"/>
      <c r="W2153" s="39"/>
      <c r="X2153" s="39"/>
      <c r="Y2153" s="39"/>
      <c r="Z2153" s="39"/>
      <c r="AA2153" s="39"/>
      <c r="AB2153" s="39">
        <f t="shared" si="4273"/>
        <v>5</v>
      </c>
      <c r="AC2153" s="39">
        <f t="shared" si="4274"/>
        <v>6</v>
      </c>
      <c r="AD2153" s="40"/>
      <c r="AE2153" s="40"/>
      <c r="AF2153" s="41">
        <f t="shared" si="4186"/>
        <v>0</v>
      </c>
      <c r="AG2153" s="42"/>
    </row>
    <row r="2154" spans="1:33" ht="13.8">
      <c r="A2154" s="33" t="s">
        <v>4001</v>
      </c>
      <c r="B2154" s="33" t="s">
        <v>4002</v>
      </c>
      <c r="C2154" s="34"/>
      <c r="D2154" s="35"/>
      <c r="E2154" s="35"/>
      <c r="F2154" s="35">
        <f t="shared" si="4248"/>
        <v>0</v>
      </c>
      <c r="G2154" s="35">
        <f t="shared" si="4249"/>
        <v>0</v>
      </c>
      <c r="H2154" s="35">
        <f t="shared" si="4166"/>
        <v>0</v>
      </c>
      <c r="I2154" s="17">
        <v>18</v>
      </c>
      <c r="J2154" s="37">
        <f t="shared" si="4232"/>
        <v>11</v>
      </c>
      <c r="K2154" s="37">
        <f t="shared" si="4234"/>
        <v>13</v>
      </c>
      <c r="L2154" s="38">
        <f t="shared" ref="L2154:M2154" si="4294">MIN(N2154,P2154,R2154,T2154,V2154,X2154,Z2154,AB2154,AD2154)</f>
        <v>11</v>
      </c>
      <c r="M2154" s="38">
        <f t="shared" si="4294"/>
        <v>13</v>
      </c>
      <c r="N2154" s="38">
        <f t="shared" si="4263"/>
        <v>11</v>
      </c>
      <c r="O2154" s="38">
        <f t="shared" si="4264"/>
        <v>13</v>
      </c>
      <c r="P2154" s="39"/>
      <c r="Q2154" s="39"/>
      <c r="R2154" s="39"/>
      <c r="S2154" s="39"/>
      <c r="T2154" s="39"/>
      <c r="U2154" s="39"/>
      <c r="V2154" s="39"/>
      <c r="W2154" s="39"/>
      <c r="X2154" s="39"/>
      <c r="Y2154" s="39"/>
      <c r="Z2154" s="39"/>
      <c r="AA2154" s="39"/>
      <c r="AB2154" s="39">
        <f t="shared" si="4273"/>
        <v>11</v>
      </c>
      <c r="AC2154" s="39">
        <f t="shared" si="4274"/>
        <v>13</v>
      </c>
      <c r="AD2154" s="40"/>
      <c r="AE2154" s="40"/>
      <c r="AF2154" s="41">
        <f t="shared" si="4186"/>
        <v>0</v>
      </c>
      <c r="AG2154" s="42"/>
    </row>
    <row r="2155" spans="1:33" ht="13.8">
      <c r="A2155" s="33" t="s">
        <v>4004</v>
      </c>
      <c r="B2155" s="33" t="s">
        <v>4005</v>
      </c>
      <c r="C2155" s="34"/>
      <c r="D2155" s="35"/>
      <c r="E2155" s="35"/>
      <c r="F2155" s="35">
        <f t="shared" si="4248"/>
        <v>0</v>
      </c>
      <c r="G2155" s="35">
        <f t="shared" si="4249"/>
        <v>0</v>
      </c>
      <c r="H2155" s="35">
        <f t="shared" si="4166"/>
        <v>0</v>
      </c>
      <c r="I2155" s="17">
        <v>18</v>
      </c>
      <c r="J2155" s="37">
        <f t="shared" si="4232"/>
        <v>241</v>
      </c>
      <c r="K2155" s="37">
        <f t="shared" si="4234"/>
        <v>285</v>
      </c>
      <c r="L2155" s="38">
        <f t="shared" ref="L2155:M2155" si="4295">MIN(N2155,P2155,R2155,T2155,V2155,X2155,Z2155,AB2155,AD2155)</f>
        <v>240</v>
      </c>
      <c r="M2155" s="38">
        <f t="shared" si="4295"/>
        <v>284</v>
      </c>
      <c r="N2155" s="38">
        <f t="shared" si="4263"/>
        <v>240</v>
      </c>
      <c r="O2155" s="38">
        <f t="shared" si="4264"/>
        <v>284</v>
      </c>
      <c r="P2155" s="39"/>
      <c r="Q2155" s="39"/>
      <c r="R2155" s="39"/>
      <c r="S2155" s="39"/>
      <c r="T2155" s="39"/>
      <c r="U2155" s="39"/>
      <c r="V2155" s="39"/>
      <c r="W2155" s="39"/>
      <c r="X2155" s="39"/>
      <c r="Y2155" s="39"/>
      <c r="Z2155" s="39"/>
      <c r="AA2155" s="39"/>
      <c r="AB2155" s="39">
        <f t="shared" si="4273"/>
        <v>241</v>
      </c>
      <c r="AC2155" s="39">
        <f t="shared" si="4274"/>
        <v>285</v>
      </c>
      <c r="AD2155" s="40"/>
      <c r="AE2155" s="40"/>
      <c r="AF2155" s="41">
        <f t="shared" si="4186"/>
        <v>0</v>
      </c>
      <c r="AG2155" s="42"/>
    </row>
    <row r="2156" spans="1:33" ht="13.8">
      <c r="A2156" s="30" t="s">
        <v>760</v>
      </c>
      <c r="B2156" s="30" t="s">
        <v>1114</v>
      </c>
      <c r="C2156" s="43"/>
      <c r="D2156" s="44"/>
      <c r="E2156" s="44"/>
      <c r="F2156" s="35">
        <f t="shared" si="4248"/>
        <v>50</v>
      </c>
      <c r="G2156" s="35">
        <f t="shared" si="4249"/>
        <v>0</v>
      </c>
      <c r="H2156" s="35">
        <f t="shared" si="4166"/>
        <v>50</v>
      </c>
      <c r="I2156" s="17">
        <v>18</v>
      </c>
      <c r="J2156" s="37">
        <f t="shared" si="4232"/>
        <v>13</v>
      </c>
      <c r="K2156" s="37">
        <f t="shared" si="4234"/>
        <v>16</v>
      </c>
      <c r="L2156" s="38">
        <f t="shared" ref="L2156:M2156" si="4296">MIN(N2156,P2156,R2156,T2156,V2156,X2156,Z2156,AB2156,AD2156)</f>
        <v>0</v>
      </c>
      <c r="M2156" s="38">
        <f t="shared" si="4296"/>
        <v>0</v>
      </c>
      <c r="N2156" s="38">
        <f t="shared" si="4263"/>
        <v>0</v>
      </c>
      <c r="O2156" s="38">
        <f t="shared" si="4264"/>
        <v>0</v>
      </c>
      <c r="P2156" s="39"/>
      <c r="Q2156" s="39"/>
      <c r="R2156" s="39"/>
      <c r="S2156" s="39"/>
      <c r="T2156" s="39"/>
      <c r="U2156" s="39"/>
      <c r="V2156" s="39"/>
      <c r="W2156" s="39"/>
      <c r="X2156" s="39"/>
      <c r="Y2156" s="39"/>
      <c r="Z2156" s="39"/>
      <c r="AA2156" s="39"/>
      <c r="AB2156" s="39"/>
      <c r="AC2156" s="39"/>
      <c r="AD2156" s="40">
        <f>VLOOKUP(A2156,Accessories,10,FALSE)</f>
        <v>13</v>
      </c>
      <c r="AE2156" s="40">
        <f>VLOOKUP(A2156,Accessories,12,FALSE)</f>
        <v>16</v>
      </c>
      <c r="AF2156" s="41">
        <f t="shared" si="4186"/>
        <v>-50</v>
      </c>
      <c r="AG2156" s="42"/>
    </row>
    <row r="2157" spans="1:33" ht="13.8">
      <c r="A2157" s="33" t="s">
        <v>4007</v>
      </c>
      <c r="B2157" s="33" t="s">
        <v>4008</v>
      </c>
      <c r="C2157" s="34"/>
      <c r="D2157" s="35"/>
      <c r="E2157" s="35"/>
      <c r="F2157" s="35">
        <f t="shared" si="4248"/>
        <v>0</v>
      </c>
      <c r="G2157" s="35">
        <f t="shared" si="4249"/>
        <v>0</v>
      </c>
      <c r="H2157" s="35">
        <f t="shared" si="4166"/>
        <v>0</v>
      </c>
      <c r="I2157" s="17">
        <v>18</v>
      </c>
      <c r="J2157" s="37">
        <f t="shared" si="4232"/>
        <v>8</v>
      </c>
      <c r="K2157" s="37">
        <f t="shared" si="4234"/>
        <v>10</v>
      </c>
      <c r="L2157" s="38">
        <f t="shared" ref="L2157:M2157" si="4297">MIN(N2157,P2157,R2157,T2157,V2157,X2157,Z2157,AB2157,AD2157)</f>
        <v>7</v>
      </c>
      <c r="M2157" s="38">
        <f t="shared" si="4297"/>
        <v>9</v>
      </c>
      <c r="N2157" s="38">
        <f t="shared" si="4263"/>
        <v>7</v>
      </c>
      <c r="O2157" s="38">
        <f t="shared" si="4264"/>
        <v>9</v>
      </c>
      <c r="P2157" s="39"/>
      <c r="Q2157" s="39"/>
      <c r="R2157" s="39"/>
      <c r="S2157" s="39"/>
      <c r="T2157" s="39"/>
      <c r="U2157" s="39"/>
      <c r="V2157" s="39"/>
      <c r="W2157" s="39"/>
      <c r="X2157" s="39"/>
      <c r="Y2157" s="39"/>
      <c r="Z2157" s="39"/>
      <c r="AA2157" s="39"/>
      <c r="AB2157" s="39">
        <f t="shared" ref="AB2157:AB2164" si="4298">VLOOKUP(A2157,Nexus,9,FALSE)</f>
        <v>8</v>
      </c>
      <c r="AC2157" s="39">
        <f t="shared" ref="AC2157:AC2164" si="4299">VLOOKUP(A2157,Nexus,11,FALSE)</f>
        <v>10</v>
      </c>
      <c r="AD2157" s="40"/>
      <c r="AE2157" s="40"/>
      <c r="AF2157" s="41">
        <f t="shared" si="4186"/>
        <v>0</v>
      </c>
      <c r="AG2157" s="42"/>
    </row>
    <row r="2158" spans="1:33" ht="13.8">
      <c r="A2158" s="33" t="s">
        <v>4010</v>
      </c>
      <c r="B2158" s="33" t="s">
        <v>4011</v>
      </c>
      <c r="C2158" s="34"/>
      <c r="D2158" s="35"/>
      <c r="E2158" s="35"/>
      <c r="F2158" s="35">
        <f t="shared" si="4248"/>
        <v>0</v>
      </c>
      <c r="G2158" s="35">
        <f t="shared" si="4249"/>
        <v>0</v>
      </c>
      <c r="H2158" s="35">
        <f t="shared" si="4166"/>
        <v>0</v>
      </c>
      <c r="I2158" s="17">
        <v>18</v>
      </c>
      <c r="J2158" s="37">
        <f t="shared" si="4232"/>
        <v>18</v>
      </c>
      <c r="K2158" s="37">
        <f t="shared" si="4234"/>
        <v>22</v>
      </c>
      <c r="L2158" s="38">
        <f t="shared" ref="L2158:M2158" si="4300">MIN(N2158,P2158,R2158,T2158,V2158,X2158,Z2158,AB2158,AD2158)</f>
        <v>17</v>
      </c>
      <c r="M2158" s="38">
        <f t="shared" si="4300"/>
        <v>20</v>
      </c>
      <c r="N2158" s="38">
        <f t="shared" ref="N2158:N2182" si="4301">VLOOKUP(A2158,Inv_bef,5,FALSE)</f>
        <v>17</v>
      </c>
      <c r="O2158" s="38">
        <f t="shared" ref="O2158:O2182" si="4302">VLOOKUP(A2158,Inv_bef,6,FALSE)</f>
        <v>20</v>
      </c>
      <c r="P2158" s="39"/>
      <c r="Q2158" s="39"/>
      <c r="R2158" s="39"/>
      <c r="S2158" s="39"/>
      <c r="T2158" s="39"/>
      <c r="U2158" s="39"/>
      <c r="V2158" s="39"/>
      <c r="W2158" s="39"/>
      <c r="X2158" s="39"/>
      <c r="Y2158" s="39"/>
      <c r="Z2158" s="39"/>
      <c r="AA2158" s="39"/>
      <c r="AB2158" s="39">
        <f t="shared" si="4298"/>
        <v>18</v>
      </c>
      <c r="AC2158" s="39">
        <f t="shared" si="4299"/>
        <v>22</v>
      </c>
      <c r="AD2158" s="40"/>
      <c r="AE2158" s="40"/>
      <c r="AF2158" s="41">
        <f t="shared" si="4186"/>
        <v>0</v>
      </c>
      <c r="AG2158" s="42"/>
    </row>
    <row r="2159" spans="1:33" ht="13.8">
      <c r="A2159" s="33" t="s">
        <v>1787</v>
      </c>
      <c r="B2159" s="33" t="s">
        <v>1788</v>
      </c>
      <c r="C2159" s="34"/>
      <c r="D2159" s="35"/>
      <c r="E2159" s="35"/>
      <c r="F2159" s="35">
        <f t="shared" si="4248"/>
        <v>0</v>
      </c>
      <c r="G2159" s="35">
        <f t="shared" si="4249"/>
        <v>0</v>
      </c>
      <c r="H2159" s="35">
        <f t="shared" si="4166"/>
        <v>0</v>
      </c>
      <c r="I2159" s="17">
        <v>18</v>
      </c>
      <c r="J2159" s="37">
        <f t="shared" si="4232"/>
        <v>5</v>
      </c>
      <c r="K2159" s="37">
        <f t="shared" si="4234"/>
        <v>6</v>
      </c>
      <c r="L2159" s="38">
        <f t="shared" ref="L2159:M2159" si="4303">MIN(N2159,P2159,R2159,T2159,V2159,X2159,Z2159,AB2159,AD2159)</f>
        <v>5</v>
      </c>
      <c r="M2159" s="38">
        <f t="shared" si="4303"/>
        <v>6</v>
      </c>
      <c r="N2159" s="38">
        <f t="shared" si="4301"/>
        <v>5</v>
      </c>
      <c r="O2159" s="38">
        <f t="shared" si="4302"/>
        <v>6</v>
      </c>
      <c r="P2159" s="39">
        <f>VLOOKUP(A2159,MagnusNeo,9,FALSE)</f>
        <v>5</v>
      </c>
      <c r="Q2159" s="39">
        <f>VLOOKUP(A2159,MagnusNeo,11,FALSE)</f>
        <v>6</v>
      </c>
      <c r="R2159" s="39"/>
      <c r="S2159" s="39"/>
      <c r="T2159" s="39"/>
      <c r="U2159" s="39"/>
      <c r="V2159" s="39"/>
      <c r="W2159" s="39"/>
      <c r="X2159" s="39"/>
      <c r="Y2159" s="39"/>
      <c r="Z2159" s="39"/>
      <c r="AA2159" s="39"/>
      <c r="AB2159" s="39">
        <f t="shared" si="4298"/>
        <v>5</v>
      </c>
      <c r="AC2159" s="39">
        <f t="shared" si="4299"/>
        <v>6</v>
      </c>
      <c r="AD2159" s="40"/>
      <c r="AE2159" s="40"/>
      <c r="AF2159" s="41">
        <f t="shared" si="4186"/>
        <v>0</v>
      </c>
      <c r="AG2159" s="42"/>
    </row>
    <row r="2160" spans="1:33" ht="13.8">
      <c r="A2160" s="33" t="s">
        <v>4014</v>
      </c>
      <c r="B2160" s="33" t="s">
        <v>4015</v>
      </c>
      <c r="C2160" s="34"/>
      <c r="D2160" s="35"/>
      <c r="E2160" s="35">
        <v>4</v>
      </c>
      <c r="F2160" s="35">
        <f t="shared" si="4248"/>
        <v>0</v>
      </c>
      <c r="G2160" s="35">
        <f t="shared" si="4249"/>
        <v>0</v>
      </c>
      <c r="H2160" s="35">
        <f t="shared" si="4166"/>
        <v>4</v>
      </c>
      <c r="I2160" s="17">
        <v>18</v>
      </c>
      <c r="J2160" s="37">
        <f t="shared" si="4232"/>
        <v>11</v>
      </c>
      <c r="K2160" s="37">
        <f t="shared" si="4234"/>
        <v>13</v>
      </c>
      <c r="L2160" s="38">
        <f t="shared" ref="L2160:M2160" si="4304">MIN(N2160,P2160,R2160,T2160,V2160,X2160,Z2160,AB2160,AD2160)</f>
        <v>11</v>
      </c>
      <c r="M2160" s="38">
        <f t="shared" si="4304"/>
        <v>13</v>
      </c>
      <c r="N2160" s="38">
        <f t="shared" si="4301"/>
        <v>11</v>
      </c>
      <c r="O2160" s="38">
        <f t="shared" si="4302"/>
        <v>13</v>
      </c>
      <c r="P2160" s="39"/>
      <c r="Q2160" s="39"/>
      <c r="R2160" s="39"/>
      <c r="S2160" s="39"/>
      <c r="T2160" s="39"/>
      <c r="U2160" s="39"/>
      <c r="V2160" s="39"/>
      <c r="W2160" s="39"/>
      <c r="X2160" s="39"/>
      <c r="Y2160" s="39"/>
      <c r="Z2160" s="39"/>
      <c r="AA2160" s="39"/>
      <c r="AB2160" s="39">
        <f t="shared" si="4298"/>
        <v>11</v>
      </c>
      <c r="AC2160" s="39">
        <f t="shared" si="4299"/>
        <v>13</v>
      </c>
      <c r="AD2160" s="40"/>
      <c r="AE2160" s="40"/>
      <c r="AF2160" s="41">
        <f t="shared" si="4186"/>
        <v>-4</v>
      </c>
      <c r="AG2160" s="42"/>
    </row>
    <row r="2161" spans="1:33" ht="13.8">
      <c r="A2161" s="33" t="s">
        <v>4017</v>
      </c>
      <c r="B2161" s="33" t="s">
        <v>4018</v>
      </c>
      <c r="C2161" s="34"/>
      <c r="D2161" s="35"/>
      <c r="E2161" s="35"/>
      <c r="F2161" s="35">
        <f t="shared" si="4248"/>
        <v>0</v>
      </c>
      <c r="G2161" s="35">
        <f t="shared" si="4249"/>
        <v>0</v>
      </c>
      <c r="H2161" s="35">
        <f t="shared" si="4166"/>
        <v>0</v>
      </c>
      <c r="I2161" s="17">
        <v>18</v>
      </c>
      <c r="J2161" s="37">
        <f t="shared" si="4232"/>
        <v>4</v>
      </c>
      <c r="K2161" s="37">
        <f t="shared" si="4234"/>
        <v>5</v>
      </c>
      <c r="L2161" s="38">
        <f t="shared" ref="L2161:M2161" si="4305">MIN(N2161,P2161,R2161,T2161,V2161,X2161,Z2161,AB2161,AD2161)</f>
        <v>4</v>
      </c>
      <c r="M2161" s="38">
        <f t="shared" si="4305"/>
        <v>4</v>
      </c>
      <c r="N2161" s="38">
        <f t="shared" si="4301"/>
        <v>4</v>
      </c>
      <c r="O2161" s="38">
        <f t="shared" si="4302"/>
        <v>4</v>
      </c>
      <c r="P2161" s="39"/>
      <c r="Q2161" s="39"/>
      <c r="R2161" s="39"/>
      <c r="S2161" s="39"/>
      <c r="T2161" s="39"/>
      <c r="U2161" s="39"/>
      <c r="V2161" s="39"/>
      <c r="W2161" s="39"/>
      <c r="X2161" s="39"/>
      <c r="Y2161" s="39"/>
      <c r="Z2161" s="39"/>
      <c r="AA2161" s="39"/>
      <c r="AB2161" s="39">
        <f t="shared" si="4298"/>
        <v>4</v>
      </c>
      <c r="AC2161" s="39">
        <f t="shared" si="4299"/>
        <v>5</v>
      </c>
      <c r="AD2161" s="40"/>
      <c r="AE2161" s="40"/>
      <c r="AF2161" s="41">
        <f t="shared" si="4186"/>
        <v>0</v>
      </c>
      <c r="AG2161" s="42"/>
    </row>
    <row r="2162" spans="1:33" ht="13.8">
      <c r="A2162" s="33" t="s">
        <v>4020</v>
      </c>
      <c r="B2162" s="33" t="s">
        <v>4021</v>
      </c>
      <c r="C2162" s="34"/>
      <c r="D2162" s="35"/>
      <c r="E2162" s="35"/>
      <c r="F2162" s="35">
        <f t="shared" si="4248"/>
        <v>0</v>
      </c>
      <c r="G2162" s="35">
        <f t="shared" si="4249"/>
        <v>0</v>
      </c>
      <c r="H2162" s="35">
        <f t="shared" si="4166"/>
        <v>0</v>
      </c>
      <c r="I2162" s="17">
        <v>18</v>
      </c>
      <c r="J2162" s="37">
        <f t="shared" si="4232"/>
        <v>7</v>
      </c>
      <c r="K2162" s="37">
        <f t="shared" si="4234"/>
        <v>9</v>
      </c>
      <c r="L2162" s="38">
        <f t="shared" ref="L2162:M2162" si="4306">MIN(N2162,P2162,R2162,T2162,V2162,X2162,Z2162,AB2162,AD2162)</f>
        <v>6</v>
      </c>
      <c r="M2162" s="38">
        <f t="shared" si="4306"/>
        <v>7</v>
      </c>
      <c r="N2162" s="38">
        <f t="shared" si="4301"/>
        <v>6</v>
      </c>
      <c r="O2162" s="38">
        <f t="shared" si="4302"/>
        <v>7</v>
      </c>
      <c r="P2162" s="39"/>
      <c r="Q2162" s="39"/>
      <c r="R2162" s="39"/>
      <c r="S2162" s="39"/>
      <c r="T2162" s="39"/>
      <c r="U2162" s="39"/>
      <c r="V2162" s="39"/>
      <c r="W2162" s="39"/>
      <c r="X2162" s="39"/>
      <c r="Y2162" s="39"/>
      <c r="Z2162" s="39"/>
      <c r="AA2162" s="39"/>
      <c r="AB2162" s="39">
        <f t="shared" si="4298"/>
        <v>7</v>
      </c>
      <c r="AC2162" s="39">
        <f t="shared" si="4299"/>
        <v>9</v>
      </c>
      <c r="AD2162" s="40"/>
      <c r="AE2162" s="40"/>
      <c r="AF2162" s="41">
        <f t="shared" si="4186"/>
        <v>0</v>
      </c>
      <c r="AG2162" s="42"/>
    </row>
    <row r="2163" spans="1:33" ht="13.8">
      <c r="A2163" s="33" t="s">
        <v>4022</v>
      </c>
      <c r="B2163" s="33" t="s">
        <v>4023</v>
      </c>
      <c r="C2163" s="34"/>
      <c r="D2163" s="35"/>
      <c r="E2163" s="35"/>
      <c r="F2163" s="35">
        <f t="shared" si="4248"/>
        <v>0</v>
      </c>
      <c r="G2163" s="35">
        <f t="shared" si="4249"/>
        <v>0</v>
      </c>
      <c r="H2163" s="35">
        <f t="shared" si="4166"/>
        <v>0</v>
      </c>
      <c r="I2163" s="17">
        <v>18</v>
      </c>
      <c r="J2163" s="37">
        <f t="shared" si="4232"/>
        <v>13</v>
      </c>
      <c r="K2163" s="37">
        <f t="shared" si="4234"/>
        <v>16</v>
      </c>
      <c r="L2163" s="38">
        <f t="shared" ref="L2163:M2163" si="4307">MIN(N2163,P2163,R2163,T2163,V2163,X2163,Z2163,AB2163,AD2163)</f>
        <v>12</v>
      </c>
      <c r="M2163" s="38">
        <f t="shared" si="4307"/>
        <v>16</v>
      </c>
      <c r="N2163" s="38">
        <f t="shared" si="4301"/>
        <v>12</v>
      </c>
      <c r="O2163" s="38">
        <f t="shared" si="4302"/>
        <v>16</v>
      </c>
      <c r="P2163" s="39"/>
      <c r="Q2163" s="39"/>
      <c r="R2163" s="39"/>
      <c r="S2163" s="39"/>
      <c r="T2163" s="39"/>
      <c r="U2163" s="39"/>
      <c r="V2163" s="39"/>
      <c r="W2163" s="39"/>
      <c r="X2163" s="39"/>
      <c r="Y2163" s="39"/>
      <c r="Z2163" s="39"/>
      <c r="AA2163" s="39"/>
      <c r="AB2163" s="39">
        <f t="shared" si="4298"/>
        <v>13</v>
      </c>
      <c r="AC2163" s="39">
        <f t="shared" si="4299"/>
        <v>16</v>
      </c>
      <c r="AD2163" s="40"/>
      <c r="AE2163" s="40"/>
      <c r="AF2163" s="41">
        <f t="shared" si="4186"/>
        <v>0</v>
      </c>
      <c r="AG2163" s="42"/>
    </row>
    <row r="2164" spans="1:33" ht="13.8">
      <c r="A2164" s="33" t="s">
        <v>4025</v>
      </c>
      <c r="B2164" s="33" t="s">
        <v>4026</v>
      </c>
      <c r="C2164" s="34"/>
      <c r="D2164" s="35"/>
      <c r="E2164" s="35"/>
      <c r="F2164" s="35">
        <f t="shared" si="4248"/>
        <v>0</v>
      </c>
      <c r="G2164" s="35">
        <f t="shared" si="4249"/>
        <v>0</v>
      </c>
      <c r="H2164" s="35">
        <f t="shared" si="4166"/>
        <v>0</v>
      </c>
      <c r="I2164" s="17">
        <v>18</v>
      </c>
      <c r="J2164" s="37">
        <f t="shared" si="4232"/>
        <v>4</v>
      </c>
      <c r="K2164" s="37">
        <f t="shared" si="4234"/>
        <v>5</v>
      </c>
      <c r="L2164" s="38">
        <f t="shared" ref="L2164:M2164" si="4308">MIN(N2164,P2164,R2164,T2164,V2164,X2164,Z2164,AB2164,AD2164)</f>
        <v>4</v>
      </c>
      <c r="M2164" s="38">
        <f t="shared" si="4308"/>
        <v>4</v>
      </c>
      <c r="N2164" s="38">
        <f t="shared" si="4301"/>
        <v>4</v>
      </c>
      <c r="O2164" s="38">
        <f t="shared" si="4302"/>
        <v>4</v>
      </c>
      <c r="P2164" s="39"/>
      <c r="Q2164" s="39"/>
      <c r="R2164" s="39"/>
      <c r="S2164" s="39"/>
      <c r="T2164" s="39"/>
      <c r="U2164" s="39"/>
      <c r="V2164" s="39"/>
      <c r="W2164" s="39"/>
      <c r="X2164" s="39"/>
      <c r="Y2164" s="39"/>
      <c r="Z2164" s="39"/>
      <c r="AA2164" s="39"/>
      <c r="AB2164" s="39">
        <f t="shared" si="4298"/>
        <v>4</v>
      </c>
      <c r="AC2164" s="39">
        <f t="shared" si="4299"/>
        <v>5</v>
      </c>
      <c r="AD2164" s="40"/>
      <c r="AE2164" s="40"/>
      <c r="AF2164" s="41">
        <f t="shared" si="4186"/>
        <v>0</v>
      </c>
      <c r="AG2164" s="42"/>
    </row>
    <row r="2165" spans="1:33" ht="13.8">
      <c r="A2165" s="30" t="s">
        <v>7136</v>
      </c>
      <c r="B2165" s="30" t="s">
        <v>7137</v>
      </c>
      <c r="C2165" s="43"/>
      <c r="D2165" s="44"/>
      <c r="E2165" s="44"/>
      <c r="F2165" s="35">
        <f t="shared" si="4248"/>
        <v>0</v>
      </c>
      <c r="G2165" s="35">
        <f t="shared" si="4249"/>
        <v>0</v>
      </c>
      <c r="H2165" s="35">
        <f t="shared" si="4166"/>
        <v>0</v>
      </c>
      <c r="I2165" s="21">
        <f t="shared" ref="I2165:I2177" si="4309">VLOOKUP(A2165,Old_Inventory,9,FALSE)</f>
        <v>18</v>
      </c>
      <c r="J2165" s="37">
        <f t="shared" si="4232"/>
        <v>18.89</v>
      </c>
      <c r="K2165" s="37">
        <f t="shared" si="4234"/>
        <v>22</v>
      </c>
      <c r="L2165" s="38">
        <f t="shared" ref="L2165:M2165" si="4310">MIN(N2165,P2165,R2165,T2165,V2165,X2165,Z2165,AB2165,AD2165)</f>
        <v>18.89</v>
      </c>
      <c r="M2165" s="38">
        <f t="shared" si="4310"/>
        <v>22</v>
      </c>
      <c r="N2165" s="38">
        <f t="shared" si="4301"/>
        <v>18.89</v>
      </c>
      <c r="O2165" s="38">
        <f t="shared" si="4302"/>
        <v>22</v>
      </c>
      <c r="P2165" s="39"/>
      <c r="Q2165" s="39"/>
      <c r="R2165" s="39"/>
      <c r="S2165" s="39"/>
      <c r="T2165" s="39"/>
      <c r="U2165" s="39"/>
      <c r="V2165" s="39"/>
      <c r="W2165" s="39"/>
      <c r="X2165" s="39"/>
      <c r="Y2165" s="39"/>
      <c r="Z2165" s="39"/>
      <c r="AA2165" s="39"/>
      <c r="AB2165" s="39"/>
      <c r="AC2165" s="39"/>
      <c r="AD2165" s="40"/>
      <c r="AE2165" s="40"/>
      <c r="AF2165" s="41">
        <f t="shared" si="4186"/>
        <v>0</v>
      </c>
      <c r="AG2165" s="42"/>
    </row>
    <row r="2166" spans="1:33" ht="13.8">
      <c r="A2166" s="30" t="s">
        <v>7138</v>
      </c>
      <c r="B2166" s="30" t="s">
        <v>7139</v>
      </c>
      <c r="C2166" s="43"/>
      <c r="D2166" s="44"/>
      <c r="E2166" s="44"/>
      <c r="F2166" s="35">
        <f t="shared" si="4248"/>
        <v>0</v>
      </c>
      <c r="G2166" s="35">
        <f t="shared" si="4249"/>
        <v>0</v>
      </c>
      <c r="H2166" s="35">
        <f t="shared" si="4166"/>
        <v>0</v>
      </c>
      <c r="I2166" s="21">
        <f t="shared" si="4309"/>
        <v>18</v>
      </c>
      <c r="J2166" s="37">
        <f t="shared" si="4232"/>
        <v>1385.56</v>
      </c>
      <c r="K2166" s="37">
        <f t="shared" si="4234"/>
        <v>1635</v>
      </c>
      <c r="L2166" s="38">
        <f t="shared" ref="L2166:M2166" si="4311">MIN(N2166,P2166,R2166,T2166,V2166,X2166,Z2166,AB2166,AD2166)</f>
        <v>1385.56</v>
      </c>
      <c r="M2166" s="38">
        <f t="shared" si="4311"/>
        <v>1635</v>
      </c>
      <c r="N2166" s="38">
        <f t="shared" si="4301"/>
        <v>1385.56</v>
      </c>
      <c r="O2166" s="38">
        <f t="shared" si="4302"/>
        <v>1635</v>
      </c>
      <c r="P2166" s="39"/>
      <c r="Q2166" s="39"/>
      <c r="R2166" s="39"/>
      <c r="S2166" s="39"/>
      <c r="T2166" s="39"/>
      <c r="U2166" s="39"/>
      <c r="V2166" s="39"/>
      <c r="W2166" s="39"/>
      <c r="X2166" s="39"/>
      <c r="Y2166" s="39"/>
      <c r="Z2166" s="39"/>
      <c r="AA2166" s="39"/>
      <c r="AB2166" s="39"/>
      <c r="AC2166" s="39"/>
      <c r="AD2166" s="40"/>
      <c r="AE2166" s="40"/>
      <c r="AF2166" s="41">
        <f t="shared" si="4186"/>
        <v>0</v>
      </c>
      <c r="AG2166" s="42"/>
    </row>
    <row r="2167" spans="1:33" ht="13.8">
      <c r="A2167" s="30" t="s">
        <v>7140</v>
      </c>
      <c r="B2167" s="30" t="s">
        <v>7141</v>
      </c>
      <c r="C2167" s="43"/>
      <c r="D2167" s="44"/>
      <c r="E2167" s="44"/>
      <c r="F2167" s="35">
        <f t="shared" si="4248"/>
        <v>0</v>
      </c>
      <c r="G2167" s="35">
        <f t="shared" si="4249"/>
        <v>0</v>
      </c>
      <c r="H2167" s="35">
        <f t="shared" si="4166"/>
        <v>0</v>
      </c>
      <c r="I2167" s="21">
        <f t="shared" si="4309"/>
        <v>18</v>
      </c>
      <c r="J2167" s="37">
        <f t="shared" si="4232"/>
        <v>1379.26</v>
      </c>
      <c r="K2167" s="37">
        <f t="shared" si="4234"/>
        <v>1628</v>
      </c>
      <c r="L2167" s="38">
        <f t="shared" ref="L2167:M2167" si="4312">MIN(N2167,P2167,R2167,T2167,V2167,X2167,Z2167,AB2167,AD2167)</f>
        <v>1379.26</v>
      </c>
      <c r="M2167" s="38">
        <f t="shared" si="4312"/>
        <v>1628</v>
      </c>
      <c r="N2167" s="38">
        <f t="shared" si="4301"/>
        <v>1379.26</v>
      </c>
      <c r="O2167" s="38">
        <f t="shared" si="4302"/>
        <v>1628</v>
      </c>
      <c r="P2167" s="39"/>
      <c r="Q2167" s="39"/>
      <c r="R2167" s="39"/>
      <c r="S2167" s="39"/>
      <c r="T2167" s="39"/>
      <c r="U2167" s="39"/>
      <c r="V2167" s="39"/>
      <c r="W2167" s="39"/>
      <c r="X2167" s="39"/>
      <c r="Y2167" s="39"/>
      <c r="Z2167" s="39"/>
      <c r="AA2167" s="39"/>
      <c r="AB2167" s="39"/>
      <c r="AC2167" s="39"/>
      <c r="AD2167" s="40"/>
      <c r="AE2167" s="40"/>
      <c r="AF2167" s="41">
        <f t="shared" si="4186"/>
        <v>0</v>
      </c>
      <c r="AG2167" s="42"/>
    </row>
    <row r="2168" spans="1:33" ht="13.8">
      <c r="A2168" s="30" t="s">
        <v>7142</v>
      </c>
      <c r="B2168" s="30" t="s">
        <v>7143</v>
      </c>
      <c r="C2168" s="43"/>
      <c r="D2168" s="44"/>
      <c r="E2168" s="44"/>
      <c r="F2168" s="35">
        <f t="shared" si="4248"/>
        <v>0</v>
      </c>
      <c r="G2168" s="35">
        <f t="shared" si="4249"/>
        <v>0</v>
      </c>
      <c r="H2168" s="35">
        <f t="shared" si="4166"/>
        <v>0</v>
      </c>
      <c r="I2168" s="21">
        <f t="shared" si="4309"/>
        <v>18</v>
      </c>
      <c r="J2168" s="37">
        <f t="shared" si="4232"/>
        <v>2002.76</v>
      </c>
      <c r="K2168" s="37">
        <f t="shared" si="4234"/>
        <v>2363</v>
      </c>
      <c r="L2168" s="38">
        <f t="shared" ref="L2168:M2168" si="4313">MIN(N2168,P2168,R2168,T2168,V2168,X2168,Z2168,AB2168,AD2168)</f>
        <v>2002.76</v>
      </c>
      <c r="M2168" s="38">
        <f t="shared" si="4313"/>
        <v>2363</v>
      </c>
      <c r="N2168" s="38">
        <f t="shared" si="4301"/>
        <v>2002.76</v>
      </c>
      <c r="O2168" s="38">
        <f t="shared" si="4302"/>
        <v>2363</v>
      </c>
      <c r="P2168" s="39"/>
      <c r="Q2168" s="39"/>
      <c r="R2168" s="39"/>
      <c r="S2168" s="39"/>
      <c r="T2168" s="39"/>
      <c r="U2168" s="39"/>
      <c r="V2168" s="39"/>
      <c r="W2168" s="39"/>
      <c r="X2168" s="39"/>
      <c r="Y2168" s="39"/>
      <c r="Z2168" s="39"/>
      <c r="AA2168" s="39"/>
      <c r="AB2168" s="39"/>
      <c r="AC2168" s="39"/>
      <c r="AD2168" s="40"/>
      <c r="AE2168" s="40"/>
      <c r="AF2168" s="41">
        <f t="shared" si="4186"/>
        <v>0</v>
      </c>
      <c r="AG2168" s="42"/>
    </row>
    <row r="2169" spans="1:33" ht="13.8">
      <c r="A2169" s="30" t="s">
        <v>7144</v>
      </c>
      <c r="B2169" s="30" t="s">
        <v>7145</v>
      </c>
      <c r="C2169" s="43"/>
      <c r="D2169" s="44"/>
      <c r="E2169" s="44"/>
      <c r="F2169" s="35">
        <f t="shared" si="4248"/>
        <v>0</v>
      </c>
      <c r="G2169" s="35">
        <f t="shared" si="4249"/>
        <v>0</v>
      </c>
      <c r="H2169" s="35">
        <f t="shared" si="4166"/>
        <v>0</v>
      </c>
      <c r="I2169" s="21">
        <f t="shared" si="4309"/>
        <v>18</v>
      </c>
      <c r="J2169" s="37">
        <f t="shared" si="4232"/>
        <v>592.01</v>
      </c>
      <c r="K2169" s="37">
        <f t="shared" si="4234"/>
        <v>699</v>
      </c>
      <c r="L2169" s="38">
        <f t="shared" ref="L2169:M2169" si="4314">MIN(N2169,P2169,R2169,T2169,V2169,X2169,Z2169,AB2169,AD2169)</f>
        <v>592.01</v>
      </c>
      <c r="M2169" s="38">
        <f t="shared" si="4314"/>
        <v>699</v>
      </c>
      <c r="N2169" s="38">
        <f t="shared" si="4301"/>
        <v>592.01</v>
      </c>
      <c r="O2169" s="38">
        <f t="shared" si="4302"/>
        <v>699</v>
      </c>
      <c r="P2169" s="39"/>
      <c r="Q2169" s="39"/>
      <c r="R2169" s="39"/>
      <c r="S2169" s="39"/>
      <c r="T2169" s="39"/>
      <c r="U2169" s="39"/>
      <c r="V2169" s="39"/>
      <c r="W2169" s="39"/>
      <c r="X2169" s="39"/>
      <c r="Y2169" s="39"/>
      <c r="Z2169" s="39"/>
      <c r="AA2169" s="39"/>
      <c r="AB2169" s="39"/>
      <c r="AC2169" s="39"/>
      <c r="AD2169" s="40"/>
      <c r="AE2169" s="40"/>
      <c r="AF2169" s="41">
        <f t="shared" si="4186"/>
        <v>0</v>
      </c>
      <c r="AG2169" s="42"/>
    </row>
    <row r="2170" spans="1:33" ht="13.8">
      <c r="A2170" s="30" t="s">
        <v>7146</v>
      </c>
      <c r="B2170" s="30" t="s">
        <v>7147</v>
      </c>
      <c r="C2170" s="43"/>
      <c r="D2170" s="44"/>
      <c r="E2170" s="44"/>
      <c r="F2170" s="35">
        <f t="shared" si="4248"/>
        <v>0</v>
      </c>
      <c r="G2170" s="35">
        <f t="shared" si="4249"/>
        <v>0</v>
      </c>
      <c r="H2170" s="35">
        <f t="shared" si="4166"/>
        <v>0</v>
      </c>
      <c r="I2170" s="21">
        <f t="shared" si="4309"/>
        <v>18</v>
      </c>
      <c r="J2170" s="37">
        <f t="shared" si="4232"/>
        <v>1505.22</v>
      </c>
      <c r="K2170" s="37">
        <f t="shared" si="4234"/>
        <v>1776</v>
      </c>
      <c r="L2170" s="38">
        <f t="shared" ref="L2170:M2170" si="4315">MIN(N2170,P2170,R2170,T2170,V2170,X2170,Z2170,AB2170,AD2170)</f>
        <v>1505.22</v>
      </c>
      <c r="M2170" s="38">
        <f t="shared" si="4315"/>
        <v>1776</v>
      </c>
      <c r="N2170" s="38">
        <f t="shared" si="4301"/>
        <v>1505.22</v>
      </c>
      <c r="O2170" s="38">
        <f t="shared" si="4302"/>
        <v>1776</v>
      </c>
      <c r="P2170" s="39"/>
      <c r="Q2170" s="39"/>
      <c r="R2170" s="39"/>
      <c r="S2170" s="39"/>
      <c r="T2170" s="39"/>
      <c r="U2170" s="39"/>
      <c r="V2170" s="39"/>
      <c r="W2170" s="39"/>
      <c r="X2170" s="39"/>
      <c r="Y2170" s="39"/>
      <c r="Z2170" s="39"/>
      <c r="AA2170" s="39"/>
      <c r="AB2170" s="39"/>
      <c r="AC2170" s="39"/>
      <c r="AD2170" s="40"/>
      <c r="AE2170" s="40"/>
      <c r="AF2170" s="41">
        <f t="shared" si="4186"/>
        <v>0</v>
      </c>
      <c r="AG2170" s="42"/>
    </row>
    <row r="2171" spans="1:33" ht="13.8">
      <c r="A2171" s="30" t="s">
        <v>7148</v>
      </c>
      <c r="B2171" s="30" t="s">
        <v>7149</v>
      </c>
      <c r="C2171" s="43"/>
      <c r="D2171" s="44"/>
      <c r="E2171" s="44"/>
      <c r="F2171" s="35">
        <f t="shared" si="4248"/>
        <v>0</v>
      </c>
      <c r="G2171" s="35">
        <f t="shared" si="4249"/>
        <v>0</v>
      </c>
      <c r="H2171" s="35">
        <f t="shared" si="4166"/>
        <v>0</v>
      </c>
      <c r="I2171" s="21">
        <f t="shared" si="4309"/>
        <v>18</v>
      </c>
      <c r="J2171" s="37">
        <f t="shared" si="4232"/>
        <v>245.62</v>
      </c>
      <c r="K2171" s="37">
        <f t="shared" si="4234"/>
        <v>290</v>
      </c>
      <c r="L2171" s="38">
        <f t="shared" ref="L2171:M2171" si="4316">MIN(N2171,P2171,R2171,T2171,V2171,X2171,Z2171,AB2171,AD2171)</f>
        <v>245.62</v>
      </c>
      <c r="M2171" s="38">
        <f t="shared" si="4316"/>
        <v>290</v>
      </c>
      <c r="N2171" s="38">
        <f t="shared" si="4301"/>
        <v>245.62</v>
      </c>
      <c r="O2171" s="38">
        <f t="shared" si="4302"/>
        <v>290</v>
      </c>
      <c r="P2171" s="39"/>
      <c r="Q2171" s="39"/>
      <c r="R2171" s="39"/>
      <c r="S2171" s="39"/>
      <c r="T2171" s="39"/>
      <c r="U2171" s="39"/>
      <c r="V2171" s="39"/>
      <c r="W2171" s="39"/>
      <c r="X2171" s="39"/>
      <c r="Y2171" s="39"/>
      <c r="Z2171" s="39"/>
      <c r="AA2171" s="39"/>
      <c r="AB2171" s="39"/>
      <c r="AC2171" s="39"/>
      <c r="AD2171" s="40"/>
      <c r="AE2171" s="40"/>
      <c r="AF2171" s="41">
        <f t="shared" si="4186"/>
        <v>0</v>
      </c>
      <c r="AG2171" s="42"/>
    </row>
    <row r="2172" spans="1:33" ht="13.8">
      <c r="A2172" s="30" t="s">
        <v>7150</v>
      </c>
      <c r="B2172" s="30" t="s">
        <v>7151</v>
      </c>
      <c r="C2172" s="43"/>
      <c r="D2172" s="44"/>
      <c r="E2172" s="44"/>
      <c r="F2172" s="35">
        <f t="shared" si="4248"/>
        <v>0</v>
      </c>
      <c r="G2172" s="35">
        <f t="shared" si="4249"/>
        <v>0</v>
      </c>
      <c r="H2172" s="35">
        <f t="shared" si="4166"/>
        <v>0</v>
      </c>
      <c r="I2172" s="21">
        <f t="shared" si="4309"/>
        <v>18</v>
      </c>
      <c r="J2172" s="37">
        <f t="shared" si="4232"/>
        <v>270.81</v>
      </c>
      <c r="K2172" s="37">
        <f t="shared" si="4234"/>
        <v>320</v>
      </c>
      <c r="L2172" s="38">
        <f t="shared" ref="L2172:M2172" si="4317">MIN(N2172,P2172,R2172,T2172,V2172,X2172,Z2172,AB2172,AD2172)</f>
        <v>270.81</v>
      </c>
      <c r="M2172" s="38">
        <f t="shared" si="4317"/>
        <v>320</v>
      </c>
      <c r="N2172" s="38">
        <f t="shared" si="4301"/>
        <v>270.81</v>
      </c>
      <c r="O2172" s="38">
        <f t="shared" si="4302"/>
        <v>320</v>
      </c>
      <c r="P2172" s="39"/>
      <c r="Q2172" s="39"/>
      <c r="R2172" s="39"/>
      <c r="S2172" s="39"/>
      <c r="T2172" s="39"/>
      <c r="U2172" s="39"/>
      <c r="V2172" s="39"/>
      <c r="W2172" s="39"/>
      <c r="X2172" s="39"/>
      <c r="Y2172" s="39"/>
      <c r="Z2172" s="39"/>
      <c r="AA2172" s="39"/>
      <c r="AB2172" s="39"/>
      <c r="AC2172" s="39"/>
      <c r="AD2172" s="40"/>
      <c r="AE2172" s="40"/>
      <c r="AF2172" s="41">
        <f t="shared" si="4186"/>
        <v>0</v>
      </c>
      <c r="AG2172" s="42"/>
    </row>
    <row r="2173" spans="1:33" ht="13.8">
      <c r="A2173" s="30" t="s">
        <v>7152</v>
      </c>
      <c r="B2173" s="30" t="s">
        <v>7153</v>
      </c>
      <c r="C2173" s="43"/>
      <c r="D2173" s="44"/>
      <c r="E2173" s="44"/>
      <c r="F2173" s="35">
        <f t="shared" si="4248"/>
        <v>0</v>
      </c>
      <c r="G2173" s="35">
        <f t="shared" si="4249"/>
        <v>0</v>
      </c>
      <c r="H2173" s="35">
        <f t="shared" si="4166"/>
        <v>0</v>
      </c>
      <c r="I2173" s="21">
        <f t="shared" si="4309"/>
        <v>18</v>
      </c>
      <c r="J2173" s="37">
        <f t="shared" si="4232"/>
        <v>12.6</v>
      </c>
      <c r="K2173" s="37">
        <f t="shared" si="4234"/>
        <v>15</v>
      </c>
      <c r="L2173" s="38">
        <f t="shared" ref="L2173:M2173" si="4318">MIN(N2173,P2173,R2173,T2173,V2173,X2173,Z2173,AB2173,AD2173)</f>
        <v>12.6</v>
      </c>
      <c r="M2173" s="38">
        <f t="shared" si="4318"/>
        <v>15</v>
      </c>
      <c r="N2173" s="38">
        <f t="shared" si="4301"/>
        <v>12.6</v>
      </c>
      <c r="O2173" s="38">
        <f t="shared" si="4302"/>
        <v>15</v>
      </c>
      <c r="P2173" s="39"/>
      <c r="Q2173" s="39"/>
      <c r="R2173" s="39"/>
      <c r="S2173" s="39"/>
      <c r="T2173" s="39"/>
      <c r="U2173" s="39"/>
      <c r="V2173" s="39"/>
      <c r="W2173" s="39"/>
      <c r="X2173" s="39"/>
      <c r="Y2173" s="39"/>
      <c r="Z2173" s="39"/>
      <c r="AA2173" s="39"/>
      <c r="AB2173" s="39"/>
      <c r="AC2173" s="39"/>
      <c r="AD2173" s="40"/>
      <c r="AE2173" s="40"/>
      <c r="AF2173" s="41">
        <f t="shared" si="4186"/>
        <v>0</v>
      </c>
      <c r="AG2173" s="42"/>
    </row>
    <row r="2174" spans="1:33" ht="13.8">
      <c r="A2174" s="30" t="s">
        <v>7154</v>
      </c>
      <c r="B2174" s="30" t="s">
        <v>7155</v>
      </c>
      <c r="C2174" s="43"/>
      <c r="D2174" s="44"/>
      <c r="E2174" s="44"/>
      <c r="F2174" s="35">
        <f t="shared" si="4248"/>
        <v>0</v>
      </c>
      <c r="G2174" s="35">
        <f t="shared" si="4249"/>
        <v>0</v>
      </c>
      <c r="H2174" s="35">
        <f t="shared" si="4166"/>
        <v>0</v>
      </c>
      <c r="I2174" s="21">
        <f t="shared" si="4309"/>
        <v>18</v>
      </c>
      <c r="J2174" s="37">
        <f t="shared" si="4232"/>
        <v>6.3</v>
      </c>
      <c r="K2174" s="37">
        <f t="shared" si="4234"/>
        <v>7</v>
      </c>
      <c r="L2174" s="38">
        <f t="shared" ref="L2174:M2174" si="4319">MIN(N2174,P2174,R2174,T2174,V2174,X2174,Z2174,AB2174,AD2174)</f>
        <v>6.3</v>
      </c>
      <c r="M2174" s="38">
        <f t="shared" si="4319"/>
        <v>7</v>
      </c>
      <c r="N2174" s="38">
        <f t="shared" si="4301"/>
        <v>6.3</v>
      </c>
      <c r="O2174" s="38">
        <f t="shared" si="4302"/>
        <v>7</v>
      </c>
      <c r="P2174" s="39"/>
      <c r="Q2174" s="39"/>
      <c r="R2174" s="39"/>
      <c r="S2174" s="39"/>
      <c r="T2174" s="39"/>
      <c r="U2174" s="39"/>
      <c r="V2174" s="39"/>
      <c r="W2174" s="39"/>
      <c r="X2174" s="39"/>
      <c r="Y2174" s="39"/>
      <c r="Z2174" s="39"/>
      <c r="AA2174" s="39"/>
      <c r="AB2174" s="39"/>
      <c r="AC2174" s="39"/>
      <c r="AD2174" s="40"/>
      <c r="AE2174" s="40"/>
      <c r="AF2174" s="41">
        <f t="shared" si="4186"/>
        <v>0</v>
      </c>
      <c r="AG2174" s="42"/>
    </row>
    <row r="2175" spans="1:33" ht="13.8">
      <c r="A2175" s="30" t="s">
        <v>7156</v>
      </c>
      <c r="B2175" s="30" t="s">
        <v>7157</v>
      </c>
      <c r="C2175" s="43"/>
      <c r="D2175" s="44"/>
      <c r="E2175" s="44"/>
      <c r="F2175" s="35">
        <f t="shared" si="4248"/>
        <v>0</v>
      </c>
      <c r="G2175" s="35">
        <f t="shared" si="4249"/>
        <v>0</v>
      </c>
      <c r="H2175" s="35">
        <f t="shared" si="4166"/>
        <v>0</v>
      </c>
      <c r="I2175" s="21">
        <f t="shared" si="4309"/>
        <v>18</v>
      </c>
      <c r="J2175" s="37">
        <f t="shared" si="4232"/>
        <v>31.49</v>
      </c>
      <c r="K2175" s="37">
        <f t="shared" si="4234"/>
        <v>37</v>
      </c>
      <c r="L2175" s="38">
        <f t="shared" ref="L2175:M2175" si="4320">MIN(N2175,P2175,R2175,T2175,V2175,X2175,Z2175,AB2175,AD2175)</f>
        <v>31.49</v>
      </c>
      <c r="M2175" s="38">
        <f t="shared" si="4320"/>
        <v>37</v>
      </c>
      <c r="N2175" s="38">
        <f t="shared" si="4301"/>
        <v>31.49</v>
      </c>
      <c r="O2175" s="38">
        <f t="shared" si="4302"/>
        <v>37</v>
      </c>
      <c r="P2175" s="39"/>
      <c r="Q2175" s="39"/>
      <c r="R2175" s="39"/>
      <c r="S2175" s="39"/>
      <c r="T2175" s="39"/>
      <c r="U2175" s="39"/>
      <c r="V2175" s="39"/>
      <c r="W2175" s="39"/>
      <c r="X2175" s="39"/>
      <c r="Y2175" s="39"/>
      <c r="Z2175" s="39"/>
      <c r="AA2175" s="39"/>
      <c r="AB2175" s="39"/>
      <c r="AC2175" s="39"/>
      <c r="AD2175" s="40"/>
      <c r="AE2175" s="40"/>
      <c r="AF2175" s="41">
        <f t="shared" si="4186"/>
        <v>0</v>
      </c>
      <c r="AG2175" s="42"/>
    </row>
    <row r="2176" spans="1:33" ht="13.8">
      <c r="A2176" s="30" t="s">
        <v>7158</v>
      </c>
      <c r="B2176" s="30" t="s">
        <v>7159</v>
      </c>
      <c r="C2176" s="43"/>
      <c r="D2176" s="44"/>
      <c r="E2176" s="44"/>
      <c r="F2176" s="35">
        <f t="shared" si="4248"/>
        <v>0</v>
      </c>
      <c r="G2176" s="35">
        <f t="shared" si="4249"/>
        <v>0</v>
      </c>
      <c r="H2176" s="35">
        <f t="shared" si="4166"/>
        <v>0</v>
      </c>
      <c r="I2176" s="21">
        <f t="shared" si="4309"/>
        <v>18</v>
      </c>
      <c r="J2176" s="37">
        <f t="shared" si="4232"/>
        <v>25.19</v>
      </c>
      <c r="K2176" s="37">
        <f t="shared" si="4234"/>
        <v>30</v>
      </c>
      <c r="L2176" s="38">
        <f t="shared" ref="L2176:M2176" si="4321">MIN(N2176,P2176,R2176,T2176,V2176,X2176,Z2176,AB2176,AD2176)</f>
        <v>25.19</v>
      </c>
      <c r="M2176" s="38">
        <f t="shared" si="4321"/>
        <v>30</v>
      </c>
      <c r="N2176" s="38">
        <f t="shared" si="4301"/>
        <v>25.19</v>
      </c>
      <c r="O2176" s="38">
        <f t="shared" si="4302"/>
        <v>30</v>
      </c>
      <c r="P2176" s="39"/>
      <c r="Q2176" s="39"/>
      <c r="R2176" s="39"/>
      <c r="S2176" s="39"/>
      <c r="T2176" s="39"/>
      <c r="U2176" s="39"/>
      <c r="V2176" s="39"/>
      <c r="W2176" s="39"/>
      <c r="X2176" s="39"/>
      <c r="Y2176" s="39"/>
      <c r="Z2176" s="39"/>
      <c r="AA2176" s="39"/>
      <c r="AB2176" s="39"/>
      <c r="AC2176" s="39"/>
      <c r="AD2176" s="40"/>
      <c r="AE2176" s="40"/>
      <c r="AF2176" s="41">
        <f t="shared" si="4186"/>
        <v>0</v>
      </c>
      <c r="AG2176" s="42"/>
    </row>
    <row r="2177" spans="1:33" ht="13.8">
      <c r="A2177" s="30" t="s">
        <v>7160</v>
      </c>
      <c r="B2177" s="30" t="s">
        <v>7161</v>
      </c>
      <c r="C2177" s="43"/>
      <c r="D2177" s="44"/>
      <c r="E2177" s="44"/>
      <c r="F2177" s="35">
        <f t="shared" si="4248"/>
        <v>0</v>
      </c>
      <c r="G2177" s="35">
        <f t="shared" si="4249"/>
        <v>0</v>
      </c>
      <c r="H2177" s="35">
        <f t="shared" si="4166"/>
        <v>0</v>
      </c>
      <c r="I2177" s="21">
        <f t="shared" si="4309"/>
        <v>18</v>
      </c>
      <c r="J2177" s="37">
        <f t="shared" si="4232"/>
        <v>25.19</v>
      </c>
      <c r="K2177" s="37">
        <f t="shared" si="4234"/>
        <v>30</v>
      </c>
      <c r="L2177" s="38">
        <f t="shared" ref="L2177:M2177" si="4322">MIN(N2177,P2177,R2177,T2177,V2177,X2177,Z2177,AB2177,AD2177)</f>
        <v>25.19</v>
      </c>
      <c r="M2177" s="38">
        <f t="shared" si="4322"/>
        <v>30</v>
      </c>
      <c r="N2177" s="38">
        <f t="shared" si="4301"/>
        <v>25.19</v>
      </c>
      <c r="O2177" s="38">
        <f t="shared" si="4302"/>
        <v>30</v>
      </c>
      <c r="P2177" s="39"/>
      <c r="Q2177" s="39"/>
      <c r="R2177" s="39"/>
      <c r="S2177" s="39"/>
      <c r="T2177" s="39"/>
      <c r="U2177" s="39"/>
      <c r="V2177" s="39"/>
      <c r="W2177" s="39"/>
      <c r="X2177" s="39"/>
      <c r="Y2177" s="39"/>
      <c r="Z2177" s="39"/>
      <c r="AA2177" s="39"/>
      <c r="AB2177" s="39"/>
      <c r="AC2177" s="39"/>
      <c r="AD2177" s="40"/>
      <c r="AE2177" s="40"/>
      <c r="AF2177" s="41">
        <f t="shared" si="4186"/>
        <v>0</v>
      </c>
      <c r="AG2177" s="42"/>
    </row>
    <row r="2178" spans="1:33" ht="13.8">
      <c r="A2178" s="30" t="s">
        <v>1790</v>
      </c>
      <c r="B2178" s="30" t="s">
        <v>1791</v>
      </c>
      <c r="C2178" s="43"/>
      <c r="D2178" s="44"/>
      <c r="E2178" s="44"/>
      <c r="F2178" s="35">
        <f t="shared" si="4248"/>
        <v>0</v>
      </c>
      <c r="G2178" s="35">
        <f t="shared" si="4249"/>
        <v>0</v>
      </c>
      <c r="H2178" s="35">
        <f t="shared" si="4166"/>
        <v>0</v>
      </c>
      <c r="I2178" s="17">
        <v>18</v>
      </c>
      <c r="J2178" s="37">
        <f t="shared" si="4232"/>
        <v>18.89</v>
      </c>
      <c r="K2178" s="37">
        <f t="shared" si="4234"/>
        <v>22</v>
      </c>
      <c r="L2178" s="38">
        <f t="shared" ref="L2178:M2178" si="4323">MIN(N2178,P2178,R2178,T2178,V2178,X2178,Z2178,AB2178,AD2178)</f>
        <v>5</v>
      </c>
      <c r="M2178" s="38">
        <f t="shared" si="4323"/>
        <v>6</v>
      </c>
      <c r="N2178" s="38">
        <f t="shared" si="4301"/>
        <v>18.89</v>
      </c>
      <c r="O2178" s="38">
        <f t="shared" si="4302"/>
        <v>22</v>
      </c>
      <c r="P2178" s="39">
        <f>VLOOKUP(A2178,MagnusNeo,9,FALSE)</f>
        <v>5</v>
      </c>
      <c r="Q2178" s="39">
        <f>VLOOKUP(A2178,MagnusNeo,11,FALSE)</f>
        <v>6</v>
      </c>
      <c r="R2178" s="39"/>
      <c r="S2178" s="39"/>
      <c r="T2178" s="39"/>
      <c r="U2178" s="39"/>
      <c r="V2178" s="39"/>
      <c r="W2178" s="39"/>
      <c r="X2178" s="39"/>
      <c r="Y2178" s="39"/>
      <c r="Z2178" s="39"/>
      <c r="AA2178" s="39"/>
      <c r="AB2178" s="39"/>
      <c r="AC2178" s="39"/>
      <c r="AD2178" s="40"/>
      <c r="AE2178" s="40"/>
      <c r="AF2178" s="41">
        <f t="shared" si="4186"/>
        <v>0</v>
      </c>
      <c r="AG2178" s="42"/>
    </row>
    <row r="2179" spans="1:33" ht="13.8">
      <c r="A2179" s="30" t="s">
        <v>7162</v>
      </c>
      <c r="B2179" s="30" t="s">
        <v>7163</v>
      </c>
      <c r="C2179" s="43"/>
      <c r="D2179" s="44"/>
      <c r="E2179" s="44"/>
      <c r="F2179" s="35">
        <f t="shared" ref="F2179:F2242" si="4324">IFERROR(SUMIF(Purchase_ItemCode, A2179, Purchase_Qty), 0)</f>
        <v>0</v>
      </c>
      <c r="G2179" s="35">
        <f t="shared" ref="G2179:G2242" si="4325">IFERROR(COUNTIF(Sales_PartCode, A2179), 0)</f>
        <v>0</v>
      </c>
      <c r="H2179" s="35">
        <f t="shared" si="4166"/>
        <v>0</v>
      </c>
      <c r="I2179" s="21">
        <f>VLOOKUP(A2179,Old_Inventory,9,FALSE)</f>
        <v>18</v>
      </c>
      <c r="J2179" s="37">
        <f t="shared" si="4232"/>
        <v>56.68</v>
      </c>
      <c r="K2179" s="37">
        <f t="shared" si="4234"/>
        <v>67</v>
      </c>
      <c r="L2179" s="38">
        <f t="shared" ref="L2179:M2179" si="4326">MIN(N2179,P2179,R2179,T2179,V2179,X2179,Z2179,AB2179,AD2179)</f>
        <v>56.68</v>
      </c>
      <c r="M2179" s="38">
        <f t="shared" si="4326"/>
        <v>67</v>
      </c>
      <c r="N2179" s="38">
        <f t="shared" si="4301"/>
        <v>56.68</v>
      </c>
      <c r="O2179" s="38">
        <f t="shared" si="4302"/>
        <v>67</v>
      </c>
      <c r="P2179" s="39"/>
      <c r="Q2179" s="39"/>
      <c r="R2179" s="39"/>
      <c r="S2179" s="39"/>
      <c r="T2179" s="39"/>
      <c r="U2179" s="39"/>
      <c r="V2179" s="39"/>
      <c r="W2179" s="39"/>
      <c r="X2179" s="39"/>
      <c r="Y2179" s="39"/>
      <c r="Z2179" s="39"/>
      <c r="AA2179" s="39"/>
      <c r="AB2179" s="39"/>
      <c r="AC2179" s="39"/>
      <c r="AD2179" s="40"/>
      <c r="AE2179" s="40"/>
      <c r="AF2179" s="41">
        <f t="shared" si="4186"/>
        <v>0</v>
      </c>
      <c r="AG2179" s="42"/>
    </row>
    <row r="2180" spans="1:33" ht="13.8">
      <c r="A2180" s="30" t="s">
        <v>7164</v>
      </c>
      <c r="B2180" s="30" t="s">
        <v>7165</v>
      </c>
      <c r="C2180" s="43"/>
      <c r="D2180" s="44"/>
      <c r="E2180" s="44"/>
      <c r="F2180" s="35">
        <f t="shared" si="4324"/>
        <v>0</v>
      </c>
      <c r="G2180" s="35">
        <f t="shared" si="4325"/>
        <v>0</v>
      </c>
      <c r="H2180" s="35">
        <f t="shared" si="4166"/>
        <v>0</v>
      </c>
      <c r="I2180" s="21">
        <f>VLOOKUP(A2180,Old_Inventory,9,FALSE)</f>
        <v>18</v>
      </c>
      <c r="J2180" s="37">
        <f t="shared" si="4232"/>
        <v>478.65</v>
      </c>
      <c r="K2180" s="37">
        <f t="shared" si="4234"/>
        <v>565</v>
      </c>
      <c r="L2180" s="38">
        <f t="shared" ref="L2180:M2180" si="4327">MIN(N2180,P2180,R2180,T2180,V2180,X2180,Z2180,AB2180,AD2180)</f>
        <v>478.65</v>
      </c>
      <c r="M2180" s="38">
        <f t="shared" si="4327"/>
        <v>565</v>
      </c>
      <c r="N2180" s="38">
        <f t="shared" si="4301"/>
        <v>478.65</v>
      </c>
      <c r="O2180" s="38">
        <f t="shared" si="4302"/>
        <v>565</v>
      </c>
      <c r="P2180" s="39"/>
      <c r="Q2180" s="39"/>
      <c r="R2180" s="39"/>
      <c r="S2180" s="39"/>
      <c r="T2180" s="39"/>
      <c r="U2180" s="39"/>
      <c r="V2180" s="39"/>
      <c r="W2180" s="39"/>
      <c r="X2180" s="39"/>
      <c r="Y2180" s="39"/>
      <c r="Z2180" s="39"/>
      <c r="AA2180" s="39"/>
      <c r="AB2180" s="39"/>
      <c r="AC2180" s="39"/>
      <c r="AD2180" s="40"/>
      <c r="AE2180" s="40"/>
      <c r="AF2180" s="41">
        <f t="shared" si="4186"/>
        <v>0</v>
      </c>
      <c r="AG2180" s="42"/>
    </row>
    <row r="2181" spans="1:33" ht="13.8">
      <c r="A2181" s="30" t="s">
        <v>7167</v>
      </c>
      <c r="B2181" s="30" t="s">
        <v>7168</v>
      </c>
      <c r="C2181" s="43"/>
      <c r="D2181" s="44"/>
      <c r="E2181" s="44"/>
      <c r="F2181" s="35">
        <f t="shared" si="4324"/>
        <v>0</v>
      </c>
      <c r="G2181" s="35">
        <f t="shared" si="4325"/>
        <v>0</v>
      </c>
      <c r="H2181" s="35">
        <f t="shared" si="4166"/>
        <v>0</v>
      </c>
      <c r="I2181" s="21">
        <f>VLOOKUP(A2181,Old_Inventory,9,FALSE)</f>
        <v>18</v>
      </c>
      <c r="J2181" s="37">
        <f t="shared" si="4232"/>
        <v>163.75</v>
      </c>
      <c r="K2181" s="37">
        <f t="shared" si="4234"/>
        <v>193</v>
      </c>
      <c r="L2181" s="38">
        <f t="shared" ref="L2181:M2181" si="4328">MIN(N2181,P2181,R2181,T2181,V2181,X2181,Z2181,AB2181,AD2181)</f>
        <v>163.75</v>
      </c>
      <c r="M2181" s="38">
        <f t="shared" si="4328"/>
        <v>193</v>
      </c>
      <c r="N2181" s="38">
        <f t="shared" si="4301"/>
        <v>163.75</v>
      </c>
      <c r="O2181" s="38">
        <f t="shared" si="4302"/>
        <v>193</v>
      </c>
      <c r="P2181" s="39"/>
      <c r="Q2181" s="39"/>
      <c r="R2181" s="39"/>
      <c r="S2181" s="39"/>
      <c r="T2181" s="39"/>
      <c r="U2181" s="39"/>
      <c r="V2181" s="39"/>
      <c r="W2181" s="39"/>
      <c r="X2181" s="39"/>
      <c r="Y2181" s="39"/>
      <c r="Z2181" s="39"/>
      <c r="AA2181" s="39"/>
      <c r="AB2181" s="39"/>
      <c r="AC2181" s="39"/>
      <c r="AD2181" s="40"/>
      <c r="AE2181" s="40"/>
      <c r="AF2181" s="41">
        <f t="shared" si="4186"/>
        <v>0</v>
      </c>
      <c r="AG2181" s="42"/>
    </row>
    <row r="2182" spans="1:33" ht="13.8">
      <c r="A2182" s="30" t="s">
        <v>7169</v>
      </c>
      <c r="B2182" s="30" t="s">
        <v>7170</v>
      </c>
      <c r="C2182" s="43"/>
      <c r="D2182" s="44"/>
      <c r="E2182" s="44"/>
      <c r="F2182" s="35">
        <f t="shared" si="4324"/>
        <v>0</v>
      </c>
      <c r="G2182" s="35">
        <f t="shared" si="4325"/>
        <v>0</v>
      </c>
      <c r="H2182" s="35">
        <f t="shared" si="4166"/>
        <v>0</v>
      </c>
      <c r="I2182" s="21">
        <f>VLOOKUP(A2182,Old_Inventory,9,FALSE)</f>
        <v>18</v>
      </c>
      <c r="J2182" s="37">
        <f t="shared" si="4232"/>
        <v>2764.82</v>
      </c>
      <c r="K2182" s="37">
        <f t="shared" si="4234"/>
        <v>3262</v>
      </c>
      <c r="L2182" s="38">
        <f t="shared" ref="L2182:M2182" si="4329">MIN(N2182,P2182,R2182,T2182,V2182,X2182,Z2182,AB2182,AD2182)</f>
        <v>2764.82</v>
      </c>
      <c r="M2182" s="38">
        <f t="shared" si="4329"/>
        <v>3262</v>
      </c>
      <c r="N2182" s="38">
        <f t="shared" si="4301"/>
        <v>2764.82</v>
      </c>
      <c r="O2182" s="38">
        <f t="shared" si="4302"/>
        <v>3262</v>
      </c>
      <c r="P2182" s="39"/>
      <c r="Q2182" s="39"/>
      <c r="R2182" s="39"/>
      <c r="S2182" s="39"/>
      <c r="T2182" s="39"/>
      <c r="U2182" s="39"/>
      <c r="V2182" s="39"/>
      <c r="W2182" s="39"/>
      <c r="X2182" s="39"/>
      <c r="Y2182" s="39"/>
      <c r="Z2182" s="39"/>
      <c r="AA2182" s="39"/>
      <c r="AB2182" s="39"/>
      <c r="AC2182" s="39"/>
      <c r="AD2182" s="40"/>
      <c r="AE2182" s="40"/>
      <c r="AF2182" s="41">
        <f t="shared" si="4186"/>
        <v>0</v>
      </c>
      <c r="AG2182" s="42"/>
    </row>
    <row r="2183" spans="1:33" ht="13.8">
      <c r="A2183" s="30" t="s">
        <v>4641</v>
      </c>
      <c r="B2183" s="30" t="s">
        <v>4642</v>
      </c>
      <c r="C2183" s="43"/>
      <c r="D2183" s="44"/>
      <c r="E2183" s="44"/>
      <c r="F2183" s="35">
        <f t="shared" si="4324"/>
        <v>0</v>
      </c>
      <c r="G2183" s="35">
        <f t="shared" si="4325"/>
        <v>0</v>
      </c>
      <c r="H2183" s="35">
        <f t="shared" si="4166"/>
        <v>0</v>
      </c>
      <c r="I2183" s="17">
        <v>18</v>
      </c>
      <c r="J2183" s="37">
        <f t="shared" si="4232"/>
        <v>520</v>
      </c>
      <c r="K2183" s="37">
        <f t="shared" si="4234"/>
        <v>614</v>
      </c>
      <c r="L2183" s="38">
        <f t="shared" ref="L2183:M2183" si="4330">MIN(N2183,P2183,R2183,T2183,V2183,X2183,Z2183,AB2183,AD2183)</f>
        <v>520</v>
      </c>
      <c r="M2183" s="38">
        <f t="shared" si="4330"/>
        <v>614</v>
      </c>
      <c r="N2183" s="38"/>
      <c r="O2183" s="38"/>
      <c r="P2183" s="206"/>
      <c r="Q2183" s="206"/>
      <c r="R2183" s="206"/>
      <c r="S2183" s="206"/>
      <c r="T2183" s="206"/>
      <c r="U2183" s="206"/>
      <c r="V2183" s="206"/>
      <c r="W2183" s="206"/>
      <c r="X2183" s="206"/>
      <c r="Y2183" s="206"/>
      <c r="Z2183" s="206"/>
      <c r="AA2183" s="206"/>
      <c r="AB2183" s="206"/>
      <c r="AC2183" s="206"/>
      <c r="AD2183" s="40">
        <f t="shared" ref="AD2183:AD2190" si="4331">VLOOKUP(A2183,Accessories,10,FALSE)</f>
        <v>520</v>
      </c>
      <c r="AE2183" s="40">
        <f t="shared" ref="AE2183:AE2190" si="4332">VLOOKUP(A2183,Accessories,12,FALSE)</f>
        <v>614</v>
      </c>
      <c r="AF2183" s="41">
        <f t="shared" si="4186"/>
        <v>0</v>
      </c>
      <c r="AG2183" s="42"/>
    </row>
    <row r="2184" spans="1:33" ht="13.8">
      <c r="A2184" s="30" t="s">
        <v>4644</v>
      </c>
      <c r="B2184" s="30" t="s">
        <v>4645</v>
      </c>
      <c r="C2184" s="43"/>
      <c r="D2184" s="44"/>
      <c r="E2184" s="44"/>
      <c r="F2184" s="35">
        <f t="shared" si="4324"/>
        <v>0</v>
      </c>
      <c r="G2184" s="35">
        <f t="shared" si="4325"/>
        <v>0</v>
      </c>
      <c r="H2184" s="35">
        <f t="shared" si="4166"/>
        <v>0</v>
      </c>
      <c r="I2184" s="17">
        <v>18</v>
      </c>
      <c r="J2184" s="37">
        <f t="shared" si="4232"/>
        <v>114</v>
      </c>
      <c r="K2184" s="37">
        <f t="shared" si="4234"/>
        <v>135</v>
      </c>
      <c r="L2184" s="38">
        <f t="shared" ref="L2184:M2184" si="4333">MIN(N2184,P2184,R2184,T2184,V2184,X2184,Z2184,AB2184,AD2184)</f>
        <v>114</v>
      </c>
      <c r="M2184" s="38">
        <f t="shared" si="4333"/>
        <v>135</v>
      </c>
      <c r="N2184" s="38"/>
      <c r="O2184" s="38"/>
      <c r="P2184" s="206"/>
      <c r="Q2184" s="206"/>
      <c r="R2184" s="206"/>
      <c r="S2184" s="206"/>
      <c r="T2184" s="206"/>
      <c r="U2184" s="206"/>
      <c r="V2184" s="206"/>
      <c r="W2184" s="206"/>
      <c r="X2184" s="206"/>
      <c r="Y2184" s="206"/>
      <c r="Z2184" s="206"/>
      <c r="AA2184" s="206"/>
      <c r="AB2184" s="206"/>
      <c r="AC2184" s="206"/>
      <c r="AD2184" s="40">
        <f t="shared" si="4331"/>
        <v>114</v>
      </c>
      <c r="AE2184" s="40">
        <f t="shared" si="4332"/>
        <v>135</v>
      </c>
      <c r="AF2184" s="41">
        <f t="shared" si="4186"/>
        <v>0</v>
      </c>
      <c r="AG2184" s="42"/>
    </row>
    <row r="2185" spans="1:33" ht="13.8">
      <c r="A2185" s="30" t="s">
        <v>4646</v>
      </c>
      <c r="B2185" s="30" t="s">
        <v>4647</v>
      </c>
      <c r="C2185" s="43"/>
      <c r="D2185" s="44"/>
      <c r="E2185" s="44"/>
      <c r="F2185" s="35">
        <f t="shared" si="4324"/>
        <v>0</v>
      </c>
      <c r="G2185" s="35">
        <f t="shared" si="4325"/>
        <v>0</v>
      </c>
      <c r="H2185" s="35">
        <f t="shared" si="4166"/>
        <v>0</v>
      </c>
      <c r="I2185" s="17">
        <v>18</v>
      </c>
      <c r="J2185" s="37">
        <f t="shared" si="4232"/>
        <v>359</v>
      </c>
      <c r="K2185" s="37">
        <f t="shared" si="4234"/>
        <v>424</v>
      </c>
      <c r="L2185" s="38">
        <f t="shared" ref="L2185:M2185" si="4334">MIN(N2185,P2185,R2185,T2185,V2185,X2185,Z2185,AB2185,AD2185)</f>
        <v>359</v>
      </c>
      <c r="M2185" s="38">
        <f t="shared" si="4334"/>
        <v>424</v>
      </c>
      <c r="N2185" s="38"/>
      <c r="O2185" s="38"/>
      <c r="P2185" s="206"/>
      <c r="Q2185" s="206"/>
      <c r="R2185" s="206"/>
      <c r="S2185" s="206"/>
      <c r="T2185" s="206"/>
      <c r="U2185" s="206"/>
      <c r="V2185" s="206"/>
      <c r="W2185" s="206"/>
      <c r="X2185" s="206"/>
      <c r="Y2185" s="206"/>
      <c r="Z2185" s="206"/>
      <c r="AA2185" s="206"/>
      <c r="AB2185" s="206"/>
      <c r="AC2185" s="206"/>
      <c r="AD2185" s="40">
        <f t="shared" si="4331"/>
        <v>359</v>
      </c>
      <c r="AE2185" s="40">
        <f t="shared" si="4332"/>
        <v>424</v>
      </c>
      <c r="AF2185" s="41">
        <f t="shared" si="4186"/>
        <v>0</v>
      </c>
      <c r="AG2185" s="42"/>
    </row>
    <row r="2186" spans="1:33" ht="13.8">
      <c r="A2186" s="30" t="s">
        <v>4649</v>
      </c>
      <c r="B2186" s="30" t="s">
        <v>4650</v>
      </c>
      <c r="C2186" s="43"/>
      <c r="D2186" s="44"/>
      <c r="E2186" s="44"/>
      <c r="F2186" s="35">
        <f t="shared" si="4324"/>
        <v>0</v>
      </c>
      <c r="G2186" s="35">
        <f t="shared" si="4325"/>
        <v>0</v>
      </c>
      <c r="H2186" s="35">
        <f t="shared" si="4166"/>
        <v>0</v>
      </c>
      <c r="I2186" s="17">
        <v>18</v>
      </c>
      <c r="J2186" s="37">
        <f t="shared" si="4232"/>
        <v>686</v>
      </c>
      <c r="K2186" s="37">
        <f t="shared" si="4234"/>
        <v>810</v>
      </c>
      <c r="L2186" s="38">
        <f t="shared" ref="L2186:M2186" si="4335">MIN(N2186,P2186,R2186,T2186,V2186,X2186,Z2186,AB2186,AD2186)</f>
        <v>686</v>
      </c>
      <c r="M2186" s="38">
        <f t="shared" si="4335"/>
        <v>810</v>
      </c>
      <c r="N2186" s="38"/>
      <c r="O2186" s="38"/>
      <c r="P2186" s="206"/>
      <c r="Q2186" s="206"/>
      <c r="R2186" s="206"/>
      <c r="S2186" s="206"/>
      <c r="T2186" s="206"/>
      <c r="U2186" s="206"/>
      <c r="V2186" s="206"/>
      <c r="W2186" s="206"/>
      <c r="X2186" s="206"/>
      <c r="Y2186" s="206"/>
      <c r="Z2186" s="206"/>
      <c r="AA2186" s="206"/>
      <c r="AB2186" s="206"/>
      <c r="AC2186" s="206"/>
      <c r="AD2186" s="40">
        <f t="shared" si="4331"/>
        <v>686</v>
      </c>
      <c r="AE2186" s="40">
        <f t="shared" si="4332"/>
        <v>810</v>
      </c>
      <c r="AF2186" s="41">
        <f t="shared" si="4186"/>
        <v>0</v>
      </c>
      <c r="AG2186" s="42"/>
    </row>
    <row r="2187" spans="1:33" ht="13.8">
      <c r="A2187" s="30" t="s">
        <v>4652</v>
      </c>
      <c r="B2187" s="30" t="s">
        <v>4653</v>
      </c>
      <c r="C2187" s="43"/>
      <c r="D2187" s="44"/>
      <c r="E2187" s="44"/>
      <c r="F2187" s="35">
        <f t="shared" si="4324"/>
        <v>0</v>
      </c>
      <c r="G2187" s="35">
        <f t="shared" si="4325"/>
        <v>0</v>
      </c>
      <c r="H2187" s="35">
        <f t="shared" si="4166"/>
        <v>0</v>
      </c>
      <c r="I2187" s="17">
        <v>18</v>
      </c>
      <c r="J2187" s="37">
        <f t="shared" si="4232"/>
        <v>0</v>
      </c>
      <c r="K2187" s="37">
        <f t="shared" si="4234"/>
        <v>0</v>
      </c>
      <c r="L2187" s="38">
        <f t="shared" ref="L2187:M2187" si="4336">MIN(N2187,P2187,R2187,T2187,V2187,X2187,Z2187,AB2187,AD2187)</f>
        <v>0</v>
      </c>
      <c r="M2187" s="38">
        <f t="shared" si="4336"/>
        <v>0</v>
      </c>
      <c r="N2187" s="38"/>
      <c r="O2187" s="38"/>
      <c r="P2187" s="206"/>
      <c r="Q2187" s="206"/>
      <c r="R2187" s="206"/>
      <c r="S2187" s="206"/>
      <c r="T2187" s="206"/>
      <c r="U2187" s="206"/>
      <c r="V2187" s="206"/>
      <c r="W2187" s="206"/>
      <c r="X2187" s="206"/>
      <c r="Y2187" s="206"/>
      <c r="Z2187" s="206"/>
      <c r="AA2187" s="206"/>
      <c r="AB2187" s="206"/>
      <c r="AC2187" s="206"/>
      <c r="AD2187" s="40" t="str">
        <f t="shared" si="4331"/>
        <v>₹1429.00</v>
      </c>
      <c r="AE2187" s="40" t="str">
        <f t="shared" si="4332"/>
        <v>₹1687.00</v>
      </c>
      <c r="AF2187" s="41">
        <f t="shared" si="4186"/>
        <v>0</v>
      </c>
      <c r="AG2187" s="42"/>
    </row>
    <row r="2188" spans="1:33" ht="13.8">
      <c r="A2188" s="30" t="s">
        <v>4660</v>
      </c>
      <c r="B2188" s="30" t="s">
        <v>4661</v>
      </c>
      <c r="C2188" s="43"/>
      <c r="D2188" s="44"/>
      <c r="E2188" s="44"/>
      <c r="F2188" s="35">
        <f t="shared" si="4324"/>
        <v>0</v>
      </c>
      <c r="G2188" s="35">
        <f t="shared" si="4325"/>
        <v>0</v>
      </c>
      <c r="H2188" s="35">
        <f t="shared" si="4166"/>
        <v>0</v>
      </c>
      <c r="I2188" s="17">
        <v>18</v>
      </c>
      <c r="J2188" s="37">
        <f t="shared" si="4232"/>
        <v>0</v>
      </c>
      <c r="K2188" s="37">
        <f t="shared" si="4234"/>
        <v>0</v>
      </c>
      <c r="L2188" s="38">
        <f t="shared" ref="L2188:M2188" si="4337">MIN(N2188,P2188,R2188,T2188,V2188,X2188,Z2188,AB2188,AD2188)</f>
        <v>0</v>
      </c>
      <c r="M2188" s="38">
        <f t="shared" si="4337"/>
        <v>0</v>
      </c>
      <c r="N2188" s="38"/>
      <c r="O2188" s="38"/>
      <c r="P2188" s="206"/>
      <c r="Q2188" s="206"/>
      <c r="R2188" s="206"/>
      <c r="S2188" s="206"/>
      <c r="T2188" s="206"/>
      <c r="U2188" s="206"/>
      <c r="V2188" s="206"/>
      <c r="W2188" s="206"/>
      <c r="X2188" s="206"/>
      <c r="Y2188" s="206"/>
      <c r="Z2188" s="206"/>
      <c r="AA2188" s="206"/>
      <c r="AB2188" s="206"/>
      <c r="AC2188" s="206"/>
      <c r="AD2188" s="40" t="str">
        <f t="shared" si="4331"/>
        <v>₹1429.00</v>
      </c>
      <c r="AE2188" s="40" t="str">
        <f t="shared" si="4332"/>
        <v>₹1687.00</v>
      </c>
      <c r="AF2188" s="41">
        <f t="shared" si="4186"/>
        <v>0</v>
      </c>
      <c r="AG2188" s="42"/>
    </row>
    <row r="2189" spans="1:33" ht="13.8">
      <c r="A2189" s="30" t="s">
        <v>4662</v>
      </c>
      <c r="B2189" s="30" t="s">
        <v>4663</v>
      </c>
      <c r="C2189" s="43"/>
      <c r="D2189" s="44"/>
      <c r="E2189" s="44"/>
      <c r="F2189" s="35">
        <f t="shared" si="4324"/>
        <v>0</v>
      </c>
      <c r="G2189" s="35">
        <f t="shared" si="4325"/>
        <v>0</v>
      </c>
      <c r="H2189" s="35">
        <f t="shared" si="4166"/>
        <v>0</v>
      </c>
      <c r="I2189" s="17">
        <v>18</v>
      </c>
      <c r="J2189" s="37">
        <f t="shared" si="4232"/>
        <v>0</v>
      </c>
      <c r="K2189" s="37">
        <f t="shared" si="4234"/>
        <v>0</v>
      </c>
      <c r="L2189" s="38">
        <f t="shared" ref="L2189:M2189" si="4338">MIN(N2189,P2189,R2189,T2189,V2189,X2189,Z2189,AB2189,AD2189)</f>
        <v>0</v>
      </c>
      <c r="M2189" s="38">
        <f t="shared" si="4338"/>
        <v>0</v>
      </c>
      <c r="N2189" s="38"/>
      <c r="O2189" s="38"/>
      <c r="P2189" s="206"/>
      <c r="Q2189" s="206"/>
      <c r="R2189" s="206"/>
      <c r="S2189" s="206"/>
      <c r="T2189" s="206"/>
      <c r="U2189" s="206"/>
      <c r="V2189" s="206"/>
      <c r="W2189" s="206"/>
      <c r="X2189" s="206"/>
      <c r="Y2189" s="206"/>
      <c r="Z2189" s="206"/>
      <c r="AA2189" s="206"/>
      <c r="AB2189" s="206"/>
      <c r="AC2189" s="206"/>
      <c r="AD2189" s="40" t="str">
        <f t="shared" si="4331"/>
        <v>₹2885.00</v>
      </c>
      <c r="AE2189" s="40" t="str">
        <f t="shared" si="4332"/>
        <v>₹3405.00</v>
      </c>
      <c r="AF2189" s="41">
        <f t="shared" si="4186"/>
        <v>0</v>
      </c>
      <c r="AG2189" s="42"/>
    </row>
    <row r="2190" spans="1:33" ht="13.8">
      <c r="A2190" s="30" t="s">
        <v>4668</v>
      </c>
      <c r="B2190" s="30" t="s">
        <v>4669</v>
      </c>
      <c r="C2190" s="43"/>
      <c r="D2190" s="44"/>
      <c r="E2190" s="44"/>
      <c r="F2190" s="35">
        <f t="shared" si="4324"/>
        <v>0</v>
      </c>
      <c r="G2190" s="35">
        <f t="shared" si="4325"/>
        <v>0</v>
      </c>
      <c r="H2190" s="35">
        <f t="shared" si="4166"/>
        <v>0</v>
      </c>
      <c r="I2190" s="17">
        <v>18</v>
      </c>
      <c r="J2190" s="37">
        <f t="shared" si="4232"/>
        <v>0</v>
      </c>
      <c r="K2190" s="37">
        <f t="shared" si="4234"/>
        <v>0</v>
      </c>
      <c r="L2190" s="38">
        <f t="shared" ref="L2190:M2190" si="4339">MIN(N2190,P2190,R2190,T2190,V2190,X2190,Z2190,AB2190,AD2190)</f>
        <v>0</v>
      </c>
      <c r="M2190" s="38">
        <f t="shared" si="4339"/>
        <v>0</v>
      </c>
      <c r="N2190" s="38"/>
      <c r="O2190" s="38"/>
      <c r="P2190" s="206"/>
      <c r="Q2190" s="206"/>
      <c r="R2190" s="206"/>
      <c r="S2190" s="206"/>
      <c r="T2190" s="206"/>
      <c r="U2190" s="206"/>
      <c r="V2190" s="206"/>
      <c r="W2190" s="206"/>
      <c r="X2190" s="206"/>
      <c r="Y2190" s="206"/>
      <c r="Z2190" s="206"/>
      <c r="AA2190" s="206"/>
      <c r="AB2190" s="206"/>
      <c r="AC2190" s="206"/>
      <c r="AD2190" s="40" t="str">
        <f t="shared" si="4331"/>
        <v>₹2980.00</v>
      </c>
      <c r="AE2190" s="40" t="str">
        <f t="shared" si="4332"/>
        <v>₹3517.00</v>
      </c>
      <c r="AF2190" s="41">
        <f t="shared" si="4186"/>
        <v>0</v>
      </c>
      <c r="AG2190" s="42"/>
    </row>
    <row r="2191" spans="1:33" ht="13.8">
      <c r="A2191" s="30" t="s">
        <v>2787</v>
      </c>
      <c r="B2191" s="30" t="s">
        <v>2788</v>
      </c>
      <c r="C2191" s="43"/>
      <c r="D2191" s="44"/>
      <c r="E2191" s="44"/>
      <c r="F2191" s="35">
        <f t="shared" si="4324"/>
        <v>0</v>
      </c>
      <c r="G2191" s="35">
        <f t="shared" si="4325"/>
        <v>0</v>
      </c>
      <c r="H2191" s="35">
        <f t="shared" si="4166"/>
        <v>0</v>
      </c>
      <c r="I2191" s="17">
        <v>18</v>
      </c>
      <c r="J2191" s="37">
        <f t="shared" si="4232"/>
        <v>752</v>
      </c>
      <c r="K2191" s="37">
        <f t="shared" si="4234"/>
        <v>888</v>
      </c>
      <c r="L2191" s="38">
        <f t="shared" ref="L2191:M2191" si="4340">MIN(N2191,P2191,R2191,T2191,V2191,X2191,Z2191,AB2191,AD2191)</f>
        <v>752</v>
      </c>
      <c r="M2191" s="38">
        <f t="shared" si="4340"/>
        <v>888</v>
      </c>
      <c r="N2191" s="38"/>
      <c r="O2191" s="38"/>
      <c r="P2191" s="39"/>
      <c r="Q2191" s="39"/>
      <c r="R2191" s="39"/>
      <c r="S2191" s="39"/>
      <c r="T2191" s="39">
        <f t="shared" ref="T2191:T2197" si="4341">VLOOKUP(A2191,Magnus,9,FALSE)</f>
        <v>752</v>
      </c>
      <c r="U2191" s="39">
        <f t="shared" ref="U2191:U2197" si="4342">VLOOKUP(A2191,Magnus,11,FALSE)</f>
        <v>888</v>
      </c>
      <c r="V2191" s="39"/>
      <c r="W2191" s="39"/>
      <c r="X2191" s="39"/>
      <c r="Y2191" s="39"/>
      <c r="Z2191" s="39"/>
      <c r="AA2191" s="39"/>
      <c r="AB2191" s="39"/>
      <c r="AC2191" s="39"/>
      <c r="AD2191" s="40"/>
      <c r="AE2191" s="40"/>
      <c r="AF2191" s="41">
        <f t="shared" si="4186"/>
        <v>0</v>
      </c>
      <c r="AG2191" s="42"/>
    </row>
    <row r="2192" spans="1:33" ht="13.8">
      <c r="A2192" s="30" t="s">
        <v>2795</v>
      </c>
      <c r="B2192" s="30" t="s">
        <v>2796</v>
      </c>
      <c r="C2192" s="43"/>
      <c r="D2192" s="44"/>
      <c r="E2192" s="44"/>
      <c r="F2192" s="35">
        <f t="shared" si="4324"/>
        <v>0</v>
      </c>
      <c r="G2192" s="35">
        <f t="shared" si="4325"/>
        <v>0</v>
      </c>
      <c r="H2192" s="35">
        <f t="shared" si="4166"/>
        <v>0</v>
      </c>
      <c r="I2192" s="17">
        <v>18</v>
      </c>
      <c r="J2192" s="37">
        <f t="shared" si="4232"/>
        <v>126</v>
      </c>
      <c r="K2192" s="37">
        <f t="shared" si="4234"/>
        <v>149</v>
      </c>
      <c r="L2192" s="38">
        <f t="shared" ref="L2192:M2192" si="4343">MIN(N2192,P2192,R2192,T2192,V2192,X2192,Z2192,AB2192,AD2192)</f>
        <v>126</v>
      </c>
      <c r="M2192" s="38">
        <f t="shared" si="4343"/>
        <v>149</v>
      </c>
      <c r="N2192" s="38"/>
      <c r="O2192" s="38"/>
      <c r="P2192" s="39"/>
      <c r="Q2192" s="39"/>
      <c r="R2192" s="39"/>
      <c r="S2192" s="39"/>
      <c r="T2192" s="39">
        <f t="shared" si="4341"/>
        <v>126</v>
      </c>
      <c r="U2192" s="39">
        <f t="shared" si="4342"/>
        <v>149</v>
      </c>
      <c r="V2192" s="39"/>
      <c r="W2192" s="39"/>
      <c r="X2192" s="39"/>
      <c r="Y2192" s="39"/>
      <c r="Z2192" s="39"/>
      <c r="AA2192" s="39"/>
      <c r="AB2192" s="39"/>
      <c r="AC2192" s="39"/>
      <c r="AD2192" s="40"/>
      <c r="AE2192" s="40"/>
      <c r="AF2192" s="41">
        <f t="shared" si="4186"/>
        <v>0</v>
      </c>
      <c r="AG2192" s="42"/>
    </row>
    <row r="2193" spans="1:33" ht="13.8">
      <c r="A2193" s="30" t="s">
        <v>2805</v>
      </c>
      <c r="B2193" s="30" t="s">
        <v>2806</v>
      </c>
      <c r="C2193" s="43"/>
      <c r="D2193" s="44"/>
      <c r="E2193" s="44"/>
      <c r="F2193" s="35">
        <f t="shared" si="4324"/>
        <v>0</v>
      </c>
      <c r="G2193" s="35">
        <f t="shared" si="4325"/>
        <v>0</v>
      </c>
      <c r="H2193" s="35">
        <f t="shared" si="4166"/>
        <v>0</v>
      </c>
      <c r="I2193" s="17">
        <v>18</v>
      </c>
      <c r="J2193" s="37">
        <f t="shared" si="4232"/>
        <v>46</v>
      </c>
      <c r="K2193" s="37">
        <f t="shared" si="4234"/>
        <v>55</v>
      </c>
      <c r="L2193" s="38">
        <f t="shared" ref="L2193:M2193" si="4344">MIN(N2193,P2193,R2193,T2193,V2193,X2193,Z2193,AB2193,AD2193)</f>
        <v>46</v>
      </c>
      <c r="M2193" s="38">
        <f t="shared" si="4344"/>
        <v>55</v>
      </c>
      <c r="N2193" s="38"/>
      <c r="O2193" s="38"/>
      <c r="P2193" s="39"/>
      <c r="Q2193" s="39"/>
      <c r="R2193" s="39"/>
      <c r="S2193" s="39"/>
      <c r="T2193" s="39">
        <f t="shared" si="4341"/>
        <v>46</v>
      </c>
      <c r="U2193" s="39">
        <f t="shared" si="4342"/>
        <v>55</v>
      </c>
      <c r="V2193" s="39"/>
      <c r="W2193" s="39"/>
      <c r="X2193" s="39"/>
      <c r="Y2193" s="39"/>
      <c r="Z2193" s="39"/>
      <c r="AA2193" s="39"/>
      <c r="AB2193" s="39"/>
      <c r="AC2193" s="39"/>
      <c r="AD2193" s="40"/>
      <c r="AE2193" s="40"/>
      <c r="AF2193" s="41">
        <f t="shared" si="4186"/>
        <v>0</v>
      </c>
      <c r="AG2193" s="42"/>
    </row>
    <row r="2194" spans="1:33" ht="13.8">
      <c r="A2194" s="30" t="s">
        <v>2807</v>
      </c>
      <c r="B2194" s="30" t="s">
        <v>2808</v>
      </c>
      <c r="C2194" s="43"/>
      <c r="D2194" s="44"/>
      <c r="E2194" s="44"/>
      <c r="F2194" s="35">
        <f t="shared" si="4324"/>
        <v>0</v>
      </c>
      <c r="G2194" s="35">
        <f t="shared" si="4325"/>
        <v>0</v>
      </c>
      <c r="H2194" s="35">
        <f t="shared" si="4166"/>
        <v>0</v>
      </c>
      <c r="I2194" s="17">
        <v>18</v>
      </c>
      <c r="J2194" s="37">
        <f t="shared" si="4232"/>
        <v>291</v>
      </c>
      <c r="K2194" s="37">
        <f t="shared" si="4234"/>
        <v>344</v>
      </c>
      <c r="L2194" s="38">
        <f t="shared" ref="L2194:M2194" si="4345">MIN(N2194,P2194,R2194,T2194,V2194,X2194,Z2194,AB2194,AD2194)</f>
        <v>291</v>
      </c>
      <c r="M2194" s="38">
        <f t="shared" si="4345"/>
        <v>344</v>
      </c>
      <c r="N2194" s="38"/>
      <c r="O2194" s="38"/>
      <c r="P2194" s="39"/>
      <c r="Q2194" s="39"/>
      <c r="R2194" s="39"/>
      <c r="S2194" s="39"/>
      <c r="T2194" s="39">
        <f t="shared" si="4341"/>
        <v>291</v>
      </c>
      <c r="U2194" s="39">
        <f t="shared" si="4342"/>
        <v>344</v>
      </c>
      <c r="V2194" s="39"/>
      <c r="W2194" s="39"/>
      <c r="X2194" s="39"/>
      <c r="Y2194" s="39"/>
      <c r="Z2194" s="39"/>
      <c r="AA2194" s="39"/>
      <c r="AB2194" s="39"/>
      <c r="AC2194" s="39"/>
      <c r="AD2194" s="40"/>
      <c r="AE2194" s="40"/>
      <c r="AF2194" s="41">
        <f t="shared" si="4186"/>
        <v>0</v>
      </c>
      <c r="AG2194" s="42"/>
    </row>
    <row r="2195" spans="1:33" ht="13.8">
      <c r="A2195" s="30" t="s">
        <v>2811</v>
      </c>
      <c r="B2195" s="30" t="s">
        <v>2812</v>
      </c>
      <c r="C2195" s="43"/>
      <c r="D2195" s="44"/>
      <c r="E2195" s="44"/>
      <c r="F2195" s="35">
        <f t="shared" si="4324"/>
        <v>0</v>
      </c>
      <c r="G2195" s="35">
        <f t="shared" si="4325"/>
        <v>0</v>
      </c>
      <c r="H2195" s="35">
        <f t="shared" si="4166"/>
        <v>0</v>
      </c>
      <c r="I2195" s="17">
        <v>18</v>
      </c>
      <c r="J2195" s="37">
        <f t="shared" si="4232"/>
        <v>244</v>
      </c>
      <c r="K2195" s="37">
        <f t="shared" si="4234"/>
        <v>288</v>
      </c>
      <c r="L2195" s="38">
        <f t="shared" ref="L2195:M2195" si="4346">MIN(N2195,P2195,R2195,T2195,V2195,X2195,Z2195,AB2195,AD2195)</f>
        <v>244</v>
      </c>
      <c r="M2195" s="38">
        <f t="shared" si="4346"/>
        <v>288</v>
      </c>
      <c r="N2195" s="38"/>
      <c r="O2195" s="38"/>
      <c r="P2195" s="39"/>
      <c r="Q2195" s="39"/>
      <c r="R2195" s="39"/>
      <c r="S2195" s="39"/>
      <c r="T2195" s="39">
        <f t="shared" si="4341"/>
        <v>244</v>
      </c>
      <c r="U2195" s="39">
        <f t="shared" si="4342"/>
        <v>288</v>
      </c>
      <c r="V2195" s="39"/>
      <c r="W2195" s="39"/>
      <c r="X2195" s="39"/>
      <c r="Y2195" s="39"/>
      <c r="Z2195" s="39"/>
      <c r="AA2195" s="39"/>
      <c r="AB2195" s="39"/>
      <c r="AC2195" s="39"/>
      <c r="AD2195" s="40"/>
      <c r="AE2195" s="40"/>
      <c r="AF2195" s="41">
        <f t="shared" si="4186"/>
        <v>0</v>
      </c>
      <c r="AG2195" s="42"/>
    </row>
    <row r="2196" spans="1:33" ht="13.8">
      <c r="A2196" s="30" t="s">
        <v>2819</v>
      </c>
      <c r="B2196" s="30" t="s">
        <v>2820</v>
      </c>
      <c r="C2196" s="43"/>
      <c r="D2196" s="44"/>
      <c r="E2196" s="44"/>
      <c r="F2196" s="35">
        <f t="shared" si="4324"/>
        <v>0</v>
      </c>
      <c r="G2196" s="35">
        <f t="shared" si="4325"/>
        <v>0</v>
      </c>
      <c r="H2196" s="35">
        <f t="shared" si="4166"/>
        <v>0</v>
      </c>
      <c r="I2196" s="17">
        <v>18</v>
      </c>
      <c r="J2196" s="37">
        <f t="shared" si="4232"/>
        <v>125</v>
      </c>
      <c r="K2196" s="37">
        <f t="shared" si="4234"/>
        <v>148</v>
      </c>
      <c r="L2196" s="38">
        <f t="shared" ref="L2196:M2196" si="4347">MIN(N2196,P2196,R2196,T2196,V2196,X2196,Z2196,AB2196,AD2196)</f>
        <v>125</v>
      </c>
      <c r="M2196" s="38">
        <f t="shared" si="4347"/>
        <v>148</v>
      </c>
      <c r="N2196" s="38"/>
      <c r="O2196" s="38"/>
      <c r="P2196" s="39"/>
      <c r="Q2196" s="39"/>
      <c r="R2196" s="39"/>
      <c r="S2196" s="39"/>
      <c r="T2196" s="39">
        <f t="shared" si="4341"/>
        <v>125</v>
      </c>
      <c r="U2196" s="39">
        <f t="shared" si="4342"/>
        <v>148</v>
      </c>
      <c r="V2196" s="39"/>
      <c r="W2196" s="39"/>
      <c r="X2196" s="39"/>
      <c r="Y2196" s="39"/>
      <c r="Z2196" s="39"/>
      <c r="AA2196" s="39"/>
      <c r="AB2196" s="39"/>
      <c r="AC2196" s="39"/>
      <c r="AD2196" s="40"/>
      <c r="AE2196" s="40"/>
      <c r="AF2196" s="41">
        <f t="shared" si="4186"/>
        <v>0</v>
      </c>
      <c r="AG2196" s="42"/>
    </row>
    <row r="2197" spans="1:33" ht="13.8">
      <c r="A2197" s="30" t="s">
        <v>2823</v>
      </c>
      <c r="B2197" s="30" t="s">
        <v>2824</v>
      </c>
      <c r="C2197" s="43"/>
      <c r="D2197" s="44"/>
      <c r="E2197" s="44"/>
      <c r="F2197" s="35">
        <f t="shared" si="4324"/>
        <v>0</v>
      </c>
      <c r="G2197" s="35">
        <f t="shared" si="4325"/>
        <v>0</v>
      </c>
      <c r="H2197" s="35">
        <f t="shared" si="4166"/>
        <v>0</v>
      </c>
      <c r="I2197" s="17">
        <v>18</v>
      </c>
      <c r="J2197" s="37">
        <f t="shared" si="4232"/>
        <v>116</v>
      </c>
      <c r="K2197" s="37">
        <f t="shared" si="4234"/>
        <v>137</v>
      </c>
      <c r="L2197" s="38">
        <f t="shared" ref="L2197:M2197" si="4348">MIN(N2197,P2197,R2197,T2197,V2197,X2197,Z2197,AB2197,AD2197)</f>
        <v>116</v>
      </c>
      <c r="M2197" s="38">
        <f t="shared" si="4348"/>
        <v>137</v>
      </c>
      <c r="N2197" s="38"/>
      <c r="O2197" s="38"/>
      <c r="P2197" s="39"/>
      <c r="Q2197" s="39"/>
      <c r="R2197" s="39"/>
      <c r="S2197" s="39"/>
      <c r="T2197" s="39">
        <f t="shared" si="4341"/>
        <v>116</v>
      </c>
      <c r="U2197" s="39">
        <f t="shared" si="4342"/>
        <v>137</v>
      </c>
      <c r="V2197" s="39"/>
      <c r="W2197" s="39"/>
      <c r="X2197" s="39"/>
      <c r="Y2197" s="39"/>
      <c r="Z2197" s="39"/>
      <c r="AA2197" s="39"/>
      <c r="AB2197" s="39"/>
      <c r="AC2197" s="39"/>
      <c r="AD2197" s="40"/>
      <c r="AE2197" s="40"/>
      <c r="AF2197" s="41">
        <f t="shared" si="4186"/>
        <v>0</v>
      </c>
      <c r="AG2197" s="42"/>
    </row>
    <row r="2198" spans="1:33" ht="13.8">
      <c r="A2198" s="30" t="s">
        <v>1793</v>
      </c>
      <c r="B2198" s="30" t="s">
        <v>1794</v>
      </c>
      <c r="C2198" s="43"/>
      <c r="D2198" s="44"/>
      <c r="E2198" s="44"/>
      <c r="F2198" s="35">
        <f t="shared" si="4324"/>
        <v>0</v>
      </c>
      <c r="G2198" s="35">
        <f t="shared" si="4325"/>
        <v>0</v>
      </c>
      <c r="H2198" s="35">
        <f t="shared" si="4166"/>
        <v>0</v>
      </c>
      <c r="I2198" s="17">
        <v>18</v>
      </c>
      <c r="J2198" s="37">
        <f t="shared" si="4232"/>
        <v>247</v>
      </c>
      <c r="K2198" s="37">
        <f t="shared" si="4234"/>
        <v>292</v>
      </c>
      <c r="L2198" s="38">
        <f t="shared" ref="L2198:M2198" si="4349">MIN(N2198,P2198,R2198,T2198,V2198,X2198,Z2198,AB2198,AD2198)</f>
        <v>247</v>
      </c>
      <c r="M2198" s="38">
        <f t="shared" si="4349"/>
        <v>292</v>
      </c>
      <c r="N2198" s="38"/>
      <c r="O2198" s="38"/>
      <c r="P2198" s="39">
        <f>VLOOKUP(A2198,MagnusNeo,9,FALSE)</f>
        <v>247</v>
      </c>
      <c r="Q2198" s="39">
        <f>VLOOKUP(A2198,MagnusNeo,11,FALSE)</f>
        <v>292</v>
      </c>
      <c r="R2198" s="39"/>
      <c r="S2198" s="39"/>
      <c r="T2198" s="39"/>
      <c r="U2198" s="39"/>
      <c r="V2198" s="39"/>
      <c r="W2198" s="39"/>
      <c r="X2198" s="39"/>
      <c r="Y2198" s="39"/>
      <c r="Z2198" s="39"/>
      <c r="AA2198" s="39"/>
      <c r="AB2198" s="39"/>
      <c r="AC2198" s="39"/>
      <c r="AD2198" s="40"/>
      <c r="AE2198" s="40"/>
      <c r="AF2198" s="41">
        <f t="shared" si="4186"/>
        <v>0</v>
      </c>
      <c r="AG2198" s="42"/>
    </row>
    <row r="2199" spans="1:33" ht="13.8">
      <c r="A2199" s="30" t="s">
        <v>1795</v>
      </c>
      <c r="B2199" s="30" t="s">
        <v>1796</v>
      </c>
      <c r="C2199" s="43"/>
      <c r="D2199" s="44"/>
      <c r="E2199" s="44"/>
      <c r="F2199" s="35">
        <f t="shared" si="4324"/>
        <v>0</v>
      </c>
      <c r="G2199" s="35">
        <f t="shared" si="4325"/>
        <v>0</v>
      </c>
      <c r="H2199" s="35">
        <f t="shared" si="4166"/>
        <v>0</v>
      </c>
      <c r="I2199" s="17">
        <v>18</v>
      </c>
      <c r="J2199" s="37">
        <f t="shared" si="4232"/>
        <v>247</v>
      </c>
      <c r="K2199" s="37">
        <f t="shared" si="4234"/>
        <v>292</v>
      </c>
      <c r="L2199" s="38">
        <f t="shared" ref="L2199:M2199" si="4350">MIN(N2199,P2199,R2199,T2199,V2199,X2199,Z2199,AB2199,AD2199)</f>
        <v>247</v>
      </c>
      <c r="M2199" s="38">
        <f t="shared" si="4350"/>
        <v>292</v>
      </c>
      <c r="N2199" s="38"/>
      <c r="O2199" s="38"/>
      <c r="P2199" s="39">
        <f>VLOOKUP(A2199,MagnusNeo,9,FALSE)</f>
        <v>247</v>
      </c>
      <c r="Q2199" s="39">
        <f>VLOOKUP(A2199,MagnusNeo,11,FALSE)</f>
        <v>292</v>
      </c>
      <c r="R2199" s="39"/>
      <c r="S2199" s="39"/>
      <c r="T2199" s="39"/>
      <c r="U2199" s="39"/>
      <c r="V2199" s="39"/>
      <c r="W2199" s="39"/>
      <c r="X2199" s="39"/>
      <c r="Y2199" s="39"/>
      <c r="Z2199" s="39"/>
      <c r="AA2199" s="39"/>
      <c r="AB2199" s="39"/>
      <c r="AC2199" s="39"/>
      <c r="AD2199" s="40"/>
      <c r="AE2199" s="40"/>
      <c r="AF2199" s="41">
        <f t="shared" si="4186"/>
        <v>0</v>
      </c>
      <c r="AG2199" s="42"/>
    </row>
    <row r="2200" spans="1:33" ht="13.8">
      <c r="A2200" s="30" t="s">
        <v>4675</v>
      </c>
      <c r="B2200" s="30" t="s">
        <v>4676</v>
      </c>
      <c r="C2200" s="43"/>
      <c r="D2200" s="44"/>
      <c r="E2200" s="44"/>
      <c r="F2200" s="35">
        <f t="shared" si="4324"/>
        <v>0</v>
      </c>
      <c r="G2200" s="35">
        <f t="shared" si="4325"/>
        <v>0</v>
      </c>
      <c r="H2200" s="35">
        <f t="shared" si="4166"/>
        <v>0</v>
      </c>
      <c r="I2200" s="17">
        <v>18</v>
      </c>
      <c r="J2200" s="37">
        <f t="shared" si="4232"/>
        <v>0</v>
      </c>
      <c r="K2200" s="37">
        <f t="shared" si="4234"/>
        <v>0</v>
      </c>
      <c r="L2200" s="38">
        <f t="shared" ref="L2200:M2200" si="4351">MIN(N2200,P2200,R2200,T2200,V2200,X2200,Z2200,AB2200,AD2200)</f>
        <v>0</v>
      </c>
      <c r="M2200" s="38">
        <f t="shared" si="4351"/>
        <v>0</v>
      </c>
      <c r="N2200" s="38"/>
      <c r="O2200" s="38"/>
      <c r="P2200" s="206"/>
      <c r="Q2200" s="206"/>
      <c r="R2200" s="206"/>
      <c r="S2200" s="206"/>
      <c r="T2200" s="206"/>
      <c r="U2200" s="206"/>
      <c r="V2200" s="206"/>
      <c r="W2200" s="206"/>
      <c r="X2200" s="206"/>
      <c r="Y2200" s="206"/>
      <c r="Z2200" s="206"/>
      <c r="AA2200" s="206"/>
      <c r="AB2200" s="206"/>
      <c r="AC2200" s="206"/>
      <c r="AD2200" s="40" t="str">
        <f>VLOOKUP(A2200,Accessories,10,FALSE)</f>
        <v>₹1488.00</v>
      </c>
      <c r="AE2200" s="40" t="str">
        <f>VLOOKUP(A2200,Accessories,12,FALSE)</f>
        <v>₹1756.00</v>
      </c>
      <c r="AF2200" s="41">
        <f t="shared" si="4186"/>
        <v>0</v>
      </c>
      <c r="AG2200" s="42"/>
    </row>
    <row r="2201" spans="1:33" ht="13.8">
      <c r="A2201" s="30" t="s">
        <v>7171</v>
      </c>
      <c r="B2201" s="30" t="s">
        <v>7172</v>
      </c>
      <c r="C2201" s="43"/>
      <c r="D2201" s="44"/>
      <c r="E2201" s="44"/>
      <c r="F2201" s="35">
        <f t="shared" si="4324"/>
        <v>0</v>
      </c>
      <c r="G2201" s="35">
        <f t="shared" si="4325"/>
        <v>0</v>
      </c>
      <c r="H2201" s="35">
        <f t="shared" si="4166"/>
        <v>0</v>
      </c>
      <c r="I2201" s="21">
        <f t="shared" ref="I2201:I2219" si="4352">VLOOKUP(A2201,Old_Inventory,9,FALSE)</f>
        <v>12</v>
      </c>
      <c r="J2201" s="37">
        <f t="shared" si="4232"/>
        <v>124.64</v>
      </c>
      <c r="K2201" s="37">
        <f t="shared" si="4234"/>
        <v>140</v>
      </c>
      <c r="L2201" s="38">
        <f t="shared" ref="L2201:M2201" si="4353">MIN(N2201,P2201,R2201,T2201,V2201,X2201,Z2201,AB2201,AD2201)</f>
        <v>124.64</v>
      </c>
      <c r="M2201" s="38">
        <f t="shared" si="4353"/>
        <v>140</v>
      </c>
      <c r="N2201" s="38">
        <f t="shared" ref="N2201:N2232" si="4354">VLOOKUP(A2201,Inv_bef,5,FALSE)</f>
        <v>124.64</v>
      </c>
      <c r="O2201" s="38">
        <f t="shared" ref="O2201:O2232" si="4355">VLOOKUP(A2201,Inv_bef,6,FALSE)</f>
        <v>140</v>
      </c>
      <c r="P2201" s="39"/>
      <c r="Q2201" s="39"/>
      <c r="R2201" s="39"/>
      <c r="S2201" s="39"/>
      <c r="T2201" s="39"/>
      <c r="U2201" s="39"/>
      <c r="V2201" s="39"/>
      <c r="W2201" s="39"/>
      <c r="X2201" s="39"/>
      <c r="Y2201" s="39"/>
      <c r="Z2201" s="39"/>
      <c r="AA2201" s="39"/>
      <c r="AB2201" s="39"/>
      <c r="AC2201" s="39"/>
      <c r="AD2201" s="40"/>
      <c r="AE2201" s="40"/>
      <c r="AF2201" s="41">
        <f t="shared" si="4186"/>
        <v>0</v>
      </c>
      <c r="AG2201" s="42"/>
    </row>
    <row r="2202" spans="1:33" ht="13.8">
      <c r="A2202" s="30" t="s">
        <v>7173</v>
      </c>
      <c r="B2202" s="30" t="s">
        <v>7174</v>
      </c>
      <c r="C2202" s="43"/>
      <c r="D2202" s="44"/>
      <c r="E2202" s="44"/>
      <c r="F2202" s="35">
        <f t="shared" si="4324"/>
        <v>0</v>
      </c>
      <c r="G2202" s="35">
        <f t="shared" si="4325"/>
        <v>0</v>
      </c>
      <c r="H2202" s="35">
        <f t="shared" si="4166"/>
        <v>0</v>
      </c>
      <c r="I2202" s="21">
        <f t="shared" si="4352"/>
        <v>12</v>
      </c>
      <c r="J2202" s="37">
        <f t="shared" si="4232"/>
        <v>623.20000000000005</v>
      </c>
      <c r="K2202" s="37">
        <f t="shared" si="4234"/>
        <v>698</v>
      </c>
      <c r="L2202" s="38">
        <f t="shared" ref="L2202:M2202" si="4356">MIN(N2202,P2202,R2202,T2202,V2202,X2202,Z2202,AB2202,AD2202)</f>
        <v>623.20000000000005</v>
      </c>
      <c r="M2202" s="38">
        <f t="shared" si="4356"/>
        <v>698</v>
      </c>
      <c r="N2202" s="38">
        <f t="shared" si="4354"/>
        <v>623.20000000000005</v>
      </c>
      <c r="O2202" s="38">
        <f t="shared" si="4355"/>
        <v>698</v>
      </c>
      <c r="P2202" s="39"/>
      <c r="Q2202" s="39"/>
      <c r="R2202" s="39"/>
      <c r="S2202" s="39"/>
      <c r="T2202" s="39"/>
      <c r="U2202" s="39"/>
      <c r="V2202" s="39"/>
      <c r="W2202" s="39"/>
      <c r="X2202" s="39"/>
      <c r="Y2202" s="39"/>
      <c r="Z2202" s="39"/>
      <c r="AA2202" s="39"/>
      <c r="AB2202" s="39"/>
      <c r="AC2202" s="39"/>
      <c r="AD2202" s="40"/>
      <c r="AE2202" s="40"/>
      <c r="AF2202" s="41">
        <f t="shared" si="4186"/>
        <v>0</v>
      </c>
      <c r="AG2202" s="42"/>
    </row>
    <row r="2203" spans="1:33" ht="13.8">
      <c r="A2203" s="30" t="s">
        <v>7175</v>
      </c>
      <c r="B2203" s="30" t="s">
        <v>7176</v>
      </c>
      <c r="C2203" s="43"/>
      <c r="D2203" s="44"/>
      <c r="E2203" s="44"/>
      <c r="F2203" s="35">
        <f t="shared" si="4324"/>
        <v>0</v>
      </c>
      <c r="G2203" s="35">
        <f t="shared" si="4325"/>
        <v>0</v>
      </c>
      <c r="H2203" s="35">
        <f t="shared" si="4166"/>
        <v>0</v>
      </c>
      <c r="I2203" s="21">
        <f t="shared" si="4352"/>
        <v>18</v>
      </c>
      <c r="J2203" s="37">
        <f t="shared" si="4232"/>
        <v>94.47</v>
      </c>
      <c r="K2203" s="37">
        <f t="shared" si="4234"/>
        <v>111</v>
      </c>
      <c r="L2203" s="38">
        <f t="shared" ref="L2203:M2203" si="4357">MIN(N2203,P2203,R2203,T2203,V2203,X2203,Z2203,AB2203,AD2203)</f>
        <v>94.47</v>
      </c>
      <c r="M2203" s="38">
        <f t="shared" si="4357"/>
        <v>111</v>
      </c>
      <c r="N2203" s="38">
        <f t="shared" si="4354"/>
        <v>94.47</v>
      </c>
      <c r="O2203" s="38">
        <f t="shared" si="4355"/>
        <v>111</v>
      </c>
      <c r="P2203" s="39"/>
      <c r="Q2203" s="39"/>
      <c r="R2203" s="39"/>
      <c r="S2203" s="39"/>
      <c r="T2203" s="39"/>
      <c r="U2203" s="39"/>
      <c r="V2203" s="39"/>
      <c r="W2203" s="39"/>
      <c r="X2203" s="39"/>
      <c r="Y2203" s="39"/>
      <c r="Z2203" s="39"/>
      <c r="AA2203" s="39"/>
      <c r="AB2203" s="39"/>
      <c r="AC2203" s="39"/>
      <c r="AD2203" s="40"/>
      <c r="AE2203" s="40"/>
      <c r="AF2203" s="41">
        <f t="shared" si="4186"/>
        <v>0</v>
      </c>
      <c r="AG2203" s="42"/>
    </row>
    <row r="2204" spans="1:33" ht="13.8">
      <c r="A2204" s="30" t="s">
        <v>7177</v>
      </c>
      <c r="B2204" s="30" t="s">
        <v>7178</v>
      </c>
      <c r="C2204" s="43"/>
      <c r="D2204" s="44"/>
      <c r="E2204" s="44"/>
      <c r="F2204" s="35">
        <f t="shared" si="4324"/>
        <v>0</v>
      </c>
      <c r="G2204" s="35">
        <f t="shared" si="4325"/>
        <v>0</v>
      </c>
      <c r="H2204" s="35">
        <f t="shared" si="4166"/>
        <v>0</v>
      </c>
      <c r="I2204" s="21">
        <f t="shared" si="4352"/>
        <v>18</v>
      </c>
      <c r="J2204" s="37">
        <f t="shared" si="4232"/>
        <v>163.75</v>
      </c>
      <c r="K2204" s="37">
        <f t="shared" si="4234"/>
        <v>193</v>
      </c>
      <c r="L2204" s="38">
        <f t="shared" ref="L2204:M2204" si="4358">MIN(N2204,P2204,R2204,T2204,V2204,X2204,Z2204,AB2204,AD2204)</f>
        <v>163.75</v>
      </c>
      <c r="M2204" s="38">
        <f t="shared" si="4358"/>
        <v>193</v>
      </c>
      <c r="N2204" s="38">
        <f t="shared" si="4354"/>
        <v>163.75</v>
      </c>
      <c r="O2204" s="38">
        <f t="shared" si="4355"/>
        <v>193</v>
      </c>
      <c r="P2204" s="39"/>
      <c r="Q2204" s="39"/>
      <c r="R2204" s="39"/>
      <c r="S2204" s="39"/>
      <c r="T2204" s="39"/>
      <c r="U2204" s="39"/>
      <c r="V2204" s="39"/>
      <c r="W2204" s="39"/>
      <c r="X2204" s="39"/>
      <c r="Y2204" s="39"/>
      <c r="Z2204" s="39"/>
      <c r="AA2204" s="39"/>
      <c r="AB2204" s="39"/>
      <c r="AC2204" s="39"/>
      <c r="AD2204" s="40"/>
      <c r="AE2204" s="40"/>
      <c r="AF2204" s="41">
        <f t="shared" si="4186"/>
        <v>0</v>
      </c>
      <c r="AG2204" s="42"/>
    </row>
    <row r="2205" spans="1:33" ht="13.8">
      <c r="A2205" s="30" t="s">
        <v>7179</v>
      </c>
      <c r="B2205" s="30" t="s">
        <v>7180</v>
      </c>
      <c r="C2205" s="43"/>
      <c r="D2205" s="44"/>
      <c r="E2205" s="44"/>
      <c r="F2205" s="35">
        <f t="shared" si="4324"/>
        <v>0</v>
      </c>
      <c r="G2205" s="35">
        <f t="shared" si="4325"/>
        <v>0</v>
      </c>
      <c r="H2205" s="35">
        <f t="shared" si="4166"/>
        <v>0</v>
      </c>
      <c r="I2205" s="21">
        <f t="shared" si="4352"/>
        <v>18</v>
      </c>
      <c r="J2205" s="37">
        <f t="shared" si="4232"/>
        <v>62.98</v>
      </c>
      <c r="K2205" s="37">
        <f t="shared" si="4234"/>
        <v>74</v>
      </c>
      <c r="L2205" s="38">
        <f t="shared" ref="L2205:M2205" si="4359">MIN(N2205,P2205,R2205,T2205,V2205,X2205,Z2205,AB2205,AD2205)</f>
        <v>62.98</v>
      </c>
      <c r="M2205" s="38">
        <f t="shared" si="4359"/>
        <v>74</v>
      </c>
      <c r="N2205" s="38">
        <f t="shared" si="4354"/>
        <v>62.98</v>
      </c>
      <c r="O2205" s="38">
        <f t="shared" si="4355"/>
        <v>74</v>
      </c>
      <c r="P2205" s="39"/>
      <c r="Q2205" s="39"/>
      <c r="R2205" s="39"/>
      <c r="S2205" s="39"/>
      <c r="T2205" s="39"/>
      <c r="U2205" s="39"/>
      <c r="V2205" s="39"/>
      <c r="W2205" s="39"/>
      <c r="X2205" s="39"/>
      <c r="Y2205" s="39"/>
      <c r="Z2205" s="39"/>
      <c r="AA2205" s="39"/>
      <c r="AB2205" s="39"/>
      <c r="AC2205" s="39"/>
      <c r="AD2205" s="40"/>
      <c r="AE2205" s="40"/>
      <c r="AF2205" s="41">
        <f t="shared" si="4186"/>
        <v>0</v>
      </c>
      <c r="AG2205" s="42"/>
    </row>
    <row r="2206" spans="1:33" ht="13.8">
      <c r="A2206" s="30" t="s">
        <v>7181</v>
      </c>
      <c r="B2206" s="30" t="s">
        <v>7182</v>
      </c>
      <c r="C2206" s="43"/>
      <c r="D2206" s="44"/>
      <c r="E2206" s="44"/>
      <c r="F2206" s="35">
        <f t="shared" si="4324"/>
        <v>0</v>
      </c>
      <c r="G2206" s="35">
        <f t="shared" si="4325"/>
        <v>0</v>
      </c>
      <c r="H2206" s="35">
        <f t="shared" si="4166"/>
        <v>0</v>
      </c>
      <c r="I2206" s="21">
        <f t="shared" si="4352"/>
        <v>18</v>
      </c>
      <c r="J2206" s="37">
        <f t="shared" si="4232"/>
        <v>31.49</v>
      </c>
      <c r="K2206" s="37">
        <f t="shared" si="4234"/>
        <v>37</v>
      </c>
      <c r="L2206" s="38">
        <f t="shared" ref="L2206:M2206" si="4360">MIN(N2206,P2206,R2206,T2206,V2206,X2206,Z2206,AB2206,AD2206)</f>
        <v>31.49</v>
      </c>
      <c r="M2206" s="38">
        <f t="shared" si="4360"/>
        <v>37</v>
      </c>
      <c r="N2206" s="38">
        <f t="shared" si="4354"/>
        <v>31.49</v>
      </c>
      <c r="O2206" s="38">
        <f t="shared" si="4355"/>
        <v>37</v>
      </c>
      <c r="P2206" s="39"/>
      <c r="Q2206" s="39"/>
      <c r="R2206" s="39"/>
      <c r="S2206" s="39"/>
      <c r="T2206" s="39"/>
      <c r="U2206" s="39"/>
      <c r="V2206" s="39"/>
      <c r="W2206" s="39"/>
      <c r="X2206" s="39"/>
      <c r="Y2206" s="39"/>
      <c r="Z2206" s="39"/>
      <c r="AA2206" s="39"/>
      <c r="AB2206" s="39"/>
      <c r="AC2206" s="39"/>
      <c r="AD2206" s="40"/>
      <c r="AE2206" s="40"/>
      <c r="AF2206" s="41">
        <f t="shared" si="4186"/>
        <v>0</v>
      </c>
      <c r="AG2206" s="42"/>
    </row>
    <row r="2207" spans="1:33" ht="13.8">
      <c r="A2207" s="30" t="s">
        <v>7183</v>
      </c>
      <c r="B2207" s="30" t="s">
        <v>7184</v>
      </c>
      <c r="C2207" s="43"/>
      <c r="D2207" s="44"/>
      <c r="E2207" s="44"/>
      <c r="F2207" s="35">
        <f t="shared" si="4324"/>
        <v>0</v>
      </c>
      <c r="G2207" s="35">
        <f t="shared" si="4325"/>
        <v>0</v>
      </c>
      <c r="H2207" s="35">
        <f t="shared" si="4166"/>
        <v>0</v>
      </c>
      <c r="I2207" s="21">
        <f t="shared" si="4352"/>
        <v>18</v>
      </c>
      <c r="J2207" s="37">
        <f t="shared" si="4232"/>
        <v>270.81</v>
      </c>
      <c r="K2207" s="37">
        <f t="shared" si="4234"/>
        <v>320</v>
      </c>
      <c r="L2207" s="38">
        <f t="shared" ref="L2207:M2207" si="4361">MIN(N2207,P2207,R2207,T2207,V2207,X2207,Z2207,AB2207,AD2207)</f>
        <v>270.81</v>
      </c>
      <c r="M2207" s="38">
        <f t="shared" si="4361"/>
        <v>320</v>
      </c>
      <c r="N2207" s="38">
        <f t="shared" si="4354"/>
        <v>270.81</v>
      </c>
      <c r="O2207" s="38">
        <f t="shared" si="4355"/>
        <v>320</v>
      </c>
      <c r="P2207" s="39"/>
      <c r="Q2207" s="39"/>
      <c r="R2207" s="39"/>
      <c r="S2207" s="39"/>
      <c r="T2207" s="39"/>
      <c r="U2207" s="39"/>
      <c r="V2207" s="39"/>
      <c r="W2207" s="39"/>
      <c r="X2207" s="39"/>
      <c r="Y2207" s="39"/>
      <c r="Z2207" s="39"/>
      <c r="AA2207" s="39"/>
      <c r="AB2207" s="39"/>
      <c r="AC2207" s="39"/>
      <c r="AD2207" s="40"/>
      <c r="AE2207" s="40"/>
      <c r="AF2207" s="41">
        <f t="shared" si="4186"/>
        <v>0</v>
      </c>
      <c r="AG2207" s="42"/>
    </row>
    <row r="2208" spans="1:33" ht="13.8">
      <c r="A2208" s="30" t="s">
        <v>7185</v>
      </c>
      <c r="B2208" s="30" t="s">
        <v>7186</v>
      </c>
      <c r="C2208" s="43"/>
      <c r="D2208" s="44"/>
      <c r="E2208" s="44"/>
      <c r="F2208" s="35">
        <f t="shared" si="4324"/>
        <v>0</v>
      </c>
      <c r="G2208" s="35">
        <f t="shared" si="4325"/>
        <v>0</v>
      </c>
      <c r="H2208" s="35">
        <f t="shared" si="4166"/>
        <v>0</v>
      </c>
      <c r="I2208" s="21">
        <f t="shared" si="4352"/>
        <v>18</v>
      </c>
      <c r="J2208" s="37">
        <f t="shared" si="4232"/>
        <v>62.98</v>
      </c>
      <c r="K2208" s="37">
        <f t="shared" si="4234"/>
        <v>74</v>
      </c>
      <c r="L2208" s="38">
        <f t="shared" ref="L2208:M2208" si="4362">MIN(N2208,P2208,R2208,T2208,V2208,X2208,Z2208,AB2208,AD2208)</f>
        <v>62.98</v>
      </c>
      <c r="M2208" s="38">
        <f t="shared" si="4362"/>
        <v>74</v>
      </c>
      <c r="N2208" s="38">
        <f t="shared" si="4354"/>
        <v>62.98</v>
      </c>
      <c r="O2208" s="38">
        <f t="shared" si="4355"/>
        <v>74</v>
      </c>
      <c r="P2208" s="39"/>
      <c r="Q2208" s="39"/>
      <c r="R2208" s="39"/>
      <c r="S2208" s="39"/>
      <c r="T2208" s="39"/>
      <c r="U2208" s="39"/>
      <c r="V2208" s="39"/>
      <c r="W2208" s="39"/>
      <c r="X2208" s="39"/>
      <c r="Y2208" s="39"/>
      <c r="Z2208" s="39"/>
      <c r="AA2208" s="39"/>
      <c r="AB2208" s="39"/>
      <c r="AC2208" s="39"/>
      <c r="AD2208" s="40"/>
      <c r="AE2208" s="40"/>
      <c r="AF2208" s="41">
        <f t="shared" si="4186"/>
        <v>0</v>
      </c>
      <c r="AG2208" s="42"/>
    </row>
    <row r="2209" spans="1:33" ht="13.8">
      <c r="A2209" s="30" t="s">
        <v>7187</v>
      </c>
      <c r="B2209" s="30" t="s">
        <v>7188</v>
      </c>
      <c r="C2209" s="43"/>
      <c r="D2209" s="44"/>
      <c r="E2209" s="44"/>
      <c r="F2209" s="35">
        <f t="shared" si="4324"/>
        <v>0</v>
      </c>
      <c r="G2209" s="35">
        <f t="shared" si="4325"/>
        <v>0</v>
      </c>
      <c r="H2209" s="35">
        <f t="shared" si="4166"/>
        <v>0</v>
      </c>
      <c r="I2209" s="21">
        <f t="shared" si="4352"/>
        <v>18</v>
      </c>
      <c r="J2209" s="37">
        <f t="shared" si="4232"/>
        <v>62.98</v>
      </c>
      <c r="K2209" s="37">
        <f t="shared" si="4234"/>
        <v>74</v>
      </c>
      <c r="L2209" s="38">
        <f t="shared" ref="L2209:M2209" si="4363">MIN(N2209,P2209,R2209,T2209,V2209,X2209,Z2209,AB2209,AD2209)</f>
        <v>62.98</v>
      </c>
      <c r="M2209" s="38">
        <f t="shared" si="4363"/>
        <v>74</v>
      </c>
      <c r="N2209" s="38">
        <f t="shared" si="4354"/>
        <v>62.98</v>
      </c>
      <c r="O2209" s="38">
        <f t="shared" si="4355"/>
        <v>74</v>
      </c>
      <c r="P2209" s="39"/>
      <c r="Q2209" s="39"/>
      <c r="R2209" s="39"/>
      <c r="S2209" s="39"/>
      <c r="T2209" s="39"/>
      <c r="U2209" s="39"/>
      <c r="V2209" s="39"/>
      <c r="W2209" s="39"/>
      <c r="X2209" s="39"/>
      <c r="Y2209" s="39"/>
      <c r="Z2209" s="39"/>
      <c r="AA2209" s="39"/>
      <c r="AB2209" s="39"/>
      <c r="AC2209" s="39"/>
      <c r="AD2209" s="40"/>
      <c r="AE2209" s="40"/>
      <c r="AF2209" s="41">
        <f t="shared" si="4186"/>
        <v>0</v>
      </c>
      <c r="AG2209" s="42"/>
    </row>
    <row r="2210" spans="1:33" ht="13.8">
      <c r="A2210" s="30" t="s">
        <v>7190</v>
      </c>
      <c r="B2210" s="30" t="s">
        <v>7191</v>
      </c>
      <c r="C2210" s="43"/>
      <c r="D2210" s="44"/>
      <c r="E2210" s="44"/>
      <c r="F2210" s="35">
        <f t="shared" si="4324"/>
        <v>0</v>
      </c>
      <c r="G2210" s="35">
        <f t="shared" si="4325"/>
        <v>0</v>
      </c>
      <c r="H2210" s="35">
        <f t="shared" si="4166"/>
        <v>0</v>
      </c>
      <c r="I2210" s="21">
        <f t="shared" si="4352"/>
        <v>18</v>
      </c>
      <c r="J2210" s="37">
        <f t="shared" si="4232"/>
        <v>138.56</v>
      </c>
      <c r="K2210" s="37">
        <f t="shared" si="4234"/>
        <v>163</v>
      </c>
      <c r="L2210" s="38">
        <f t="shared" ref="L2210:M2210" si="4364">MIN(N2210,P2210,R2210,T2210,V2210,X2210,Z2210,AB2210,AD2210)</f>
        <v>138.56</v>
      </c>
      <c r="M2210" s="38">
        <f t="shared" si="4364"/>
        <v>163</v>
      </c>
      <c r="N2210" s="38">
        <f t="shared" si="4354"/>
        <v>138.56</v>
      </c>
      <c r="O2210" s="38">
        <f t="shared" si="4355"/>
        <v>163</v>
      </c>
      <c r="P2210" s="39"/>
      <c r="Q2210" s="39"/>
      <c r="R2210" s="39"/>
      <c r="S2210" s="39"/>
      <c r="T2210" s="39"/>
      <c r="U2210" s="39"/>
      <c r="V2210" s="39"/>
      <c r="W2210" s="39"/>
      <c r="X2210" s="39"/>
      <c r="Y2210" s="39"/>
      <c r="Z2210" s="39"/>
      <c r="AA2210" s="39"/>
      <c r="AB2210" s="39"/>
      <c r="AC2210" s="39"/>
      <c r="AD2210" s="40"/>
      <c r="AE2210" s="40"/>
      <c r="AF2210" s="41">
        <f t="shared" si="4186"/>
        <v>0</v>
      </c>
      <c r="AG2210" s="42"/>
    </row>
    <row r="2211" spans="1:33" ht="13.8">
      <c r="A2211" s="30" t="s">
        <v>7192</v>
      </c>
      <c r="B2211" s="30" t="s">
        <v>7193</v>
      </c>
      <c r="C2211" s="43"/>
      <c r="D2211" s="44"/>
      <c r="E2211" s="44"/>
      <c r="F2211" s="35">
        <f t="shared" si="4324"/>
        <v>0</v>
      </c>
      <c r="G2211" s="35">
        <f t="shared" si="4325"/>
        <v>0</v>
      </c>
      <c r="H2211" s="35">
        <f t="shared" si="4166"/>
        <v>0</v>
      </c>
      <c r="I2211" s="21">
        <f t="shared" si="4352"/>
        <v>18</v>
      </c>
      <c r="J2211" s="37">
        <f t="shared" si="4232"/>
        <v>37.79</v>
      </c>
      <c r="K2211" s="37">
        <f t="shared" si="4234"/>
        <v>45</v>
      </c>
      <c r="L2211" s="38">
        <f t="shared" ref="L2211:M2211" si="4365">MIN(N2211,P2211,R2211,T2211,V2211,X2211,Z2211,AB2211,AD2211)</f>
        <v>37.79</v>
      </c>
      <c r="M2211" s="38">
        <f t="shared" si="4365"/>
        <v>45</v>
      </c>
      <c r="N2211" s="38">
        <f t="shared" si="4354"/>
        <v>37.79</v>
      </c>
      <c r="O2211" s="38">
        <f t="shared" si="4355"/>
        <v>45</v>
      </c>
      <c r="P2211" s="39"/>
      <c r="Q2211" s="39"/>
      <c r="R2211" s="39"/>
      <c r="S2211" s="39"/>
      <c r="T2211" s="39"/>
      <c r="U2211" s="39"/>
      <c r="V2211" s="39"/>
      <c r="W2211" s="39"/>
      <c r="X2211" s="39"/>
      <c r="Y2211" s="39"/>
      <c r="Z2211" s="39"/>
      <c r="AA2211" s="39"/>
      <c r="AB2211" s="39"/>
      <c r="AC2211" s="39"/>
      <c r="AD2211" s="40"/>
      <c r="AE2211" s="40"/>
      <c r="AF2211" s="41">
        <f t="shared" si="4186"/>
        <v>0</v>
      </c>
      <c r="AG2211" s="42"/>
    </row>
    <row r="2212" spans="1:33" ht="13.8">
      <c r="A2212" s="30" t="s">
        <v>7194</v>
      </c>
      <c r="B2212" s="30" t="s">
        <v>7195</v>
      </c>
      <c r="C2212" s="43"/>
      <c r="D2212" s="44"/>
      <c r="E2212" s="44"/>
      <c r="F2212" s="35">
        <f t="shared" si="4324"/>
        <v>0</v>
      </c>
      <c r="G2212" s="35">
        <f t="shared" si="4325"/>
        <v>0</v>
      </c>
      <c r="H2212" s="35">
        <f t="shared" si="4166"/>
        <v>0</v>
      </c>
      <c r="I2212" s="21">
        <f t="shared" si="4352"/>
        <v>18</v>
      </c>
      <c r="J2212" s="37">
        <f t="shared" si="4232"/>
        <v>4402.3</v>
      </c>
      <c r="K2212" s="37">
        <f t="shared" si="4234"/>
        <v>5195</v>
      </c>
      <c r="L2212" s="38">
        <f t="shared" ref="L2212:M2212" si="4366">MIN(N2212,P2212,R2212,T2212,V2212,X2212,Z2212,AB2212,AD2212)</f>
        <v>4402.3</v>
      </c>
      <c r="M2212" s="38">
        <f t="shared" si="4366"/>
        <v>5195</v>
      </c>
      <c r="N2212" s="38">
        <f t="shared" si="4354"/>
        <v>4402.3</v>
      </c>
      <c r="O2212" s="38">
        <f t="shared" si="4355"/>
        <v>5195</v>
      </c>
      <c r="P2212" s="39"/>
      <c r="Q2212" s="39"/>
      <c r="R2212" s="39"/>
      <c r="S2212" s="39"/>
      <c r="T2212" s="39"/>
      <c r="U2212" s="39"/>
      <c r="V2212" s="39"/>
      <c r="W2212" s="39"/>
      <c r="X2212" s="39"/>
      <c r="Y2212" s="39"/>
      <c r="Z2212" s="39"/>
      <c r="AA2212" s="39"/>
      <c r="AB2212" s="39"/>
      <c r="AC2212" s="39"/>
      <c r="AD2212" s="40"/>
      <c r="AE2212" s="40"/>
      <c r="AF2212" s="41">
        <f t="shared" si="4186"/>
        <v>0</v>
      </c>
      <c r="AG2212" s="42"/>
    </row>
    <row r="2213" spans="1:33" ht="13.8">
      <c r="A2213" s="30" t="s">
        <v>7196</v>
      </c>
      <c r="B2213" s="30" t="s">
        <v>7197</v>
      </c>
      <c r="C2213" s="43"/>
      <c r="D2213" s="44"/>
      <c r="E2213" s="44"/>
      <c r="F2213" s="35">
        <f t="shared" si="4324"/>
        <v>0</v>
      </c>
      <c r="G2213" s="35">
        <f t="shared" si="4325"/>
        <v>0</v>
      </c>
      <c r="H2213" s="35">
        <f t="shared" si="4166"/>
        <v>0</v>
      </c>
      <c r="I2213" s="21">
        <f t="shared" si="4352"/>
        <v>18</v>
      </c>
      <c r="J2213" s="37">
        <f t="shared" si="4232"/>
        <v>18.89</v>
      </c>
      <c r="K2213" s="37">
        <f t="shared" si="4234"/>
        <v>22</v>
      </c>
      <c r="L2213" s="38">
        <f t="shared" ref="L2213:M2213" si="4367">MIN(N2213,P2213,R2213,T2213,V2213,X2213,Z2213,AB2213,AD2213)</f>
        <v>18.89</v>
      </c>
      <c r="M2213" s="38">
        <f t="shared" si="4367"/>
        <v>22</v>
      </c>
      <c r="N2213" s="38">
        <f t="shared" si="4354"/>
        <v>18.89</v>
      </c>
      <c r="O2213" s="38">
        <f t="shared" si="4355"/>
        <v>22</v>
      </c>
      <c r="P2213" s="39"/>
      <c r="Q2213" s="39"/>
      <c r="R2213" s="39"/>
      <c r="S2213" s="39"/>
      <c r="T2213" s="39"/>
      <c r="U2213" s="39"/>
      <c r="V2213" s="39"/>
      <c r="W2213" s="39"/>
      <c r="X2213" s="39"/>
      <c r="Y2213" s="39"/>
      <c r="Z2213" s="39"/>
      <c r="AA2213" s="39"/>
      <c r="AB2213" s="39"/>
      <c r="AC2213" s="39"/>
      <c r="AD2213" s="40"/>
      <c r="AE2213" s="40"/>
      <c r="AF2213" s="41">
        <f t="shared" si="4186"/>
        <v>0</v>
      </c>
      <c r="AG2213" s="42"/>
    </row>
    <row r="2214" spans="1:33" ht="27.6">
      <c r="A2214" s="30" t="s">
        <v>7198</v>
      </c>
      <c r="B2214" s="30" t="s">
        <v>7199</v>
      </c>
      <c r="C2214" s="43"/>
      <c r="D2214" s="44"/>
      <c r="E2214" s="44"/>
      <c r="F2214" s="35">
        <f t="shared" si="4324"/>
        <v>0</v>
      </c>
      <c r="G2214" s="35">
        <f t="shared" si="4325"/>
        <v>0</v>
      </c>
      <c r="H2214" s="35">
        <f t="shared" si="4166"/>
        <v>0</v>
      </c>
      <c r="I2214" s="21">
        <f t="shared" si="4352"/>
        <v>18</v>
      </c>
      <c r="J2214" s="37">
        <f t="shared" si="4232"/>
        <v>182.64</v>
      </c>
      <c r="K2214" s="37">
        <f t="shared" si="4234"/>
        <v>216</v>
      </c>
      <c r="L2214" s="38">
        <f t="shared" ref="L2214:M2214" si="4368">MIN(N2214,P2214,R2214,T2214,V2214,X2214,Z2214,AB2214,AD2214)</f>
        <v>182.64</v>
      </c>
      <c r="M2214" s="38">
        <f t="shared" si="4368"/>
        <v>216</v>
      </c>
      <c r="N2214" s="38">
        <f t="shared" si="4354"/>
        <v>182.64</v>
      </c>
      <c r="O2214" s="38">
        <f t="shared" si="4355"/>
        <v>216</v>
      </c>
      <c r="P2214" s="39"/>
      <c r="Q2214" s="39"/>
      <c r="R2214" s="39"/>
      <c r="S2214" s="39"/>
      <c r="T2214" s="39"/>
      <c r="U2214" s="39"/>
      <c r="V2214" s="39"/>
      <c r="W2214" s="39"/>
      <c r="X2214" s="39"/>
      <c r="Y2214" s="39"/>
      <c r="Z2214" s="39"/>
      <c r="AA2214" s="39"/>
      <c r="AB2214" s="39"/>
      <c r="AC2214" s="39"/>
      <c r="AD2214" s="40"/>
      <c r="AE2214" s="40"/>
      <c r="AF2214" s="41">
        <f t="shared" si="4186"/>
        <v>0</v>
      </c>
      <c r="AG2214" s="42"/>
    </row>
    <row r="2215" spans="1:33" ht="13.8">
      <c r="A2215" s="30" t="s">
        <v>7200</v>
      </c>
      <c r="B2215" s="30" t="s">
        <v>7201</v>
      </c>
      <c r="C2215" s="43"/>
      <c r="D2215" s="44"/>
      <c r="E2215" s="44"/>
      <c r="F2215" s="35">
        <f t="shared" si="4324"/>
        <v>0</v>
      </c>
      <c r="G2215" s="35">
        <f t="shared" si="4325"/>
        <v>0</v>
      </c>
      <c r="H2215" s="35">
        <f t="shared" si="4166"/>
        <v>0</v>
      </c>
      <c r="I2215" s="21">
        <f t="shared" si="4352"/>
        <v>18</v>
      </c>
      <c r="J2215" s="37">
        <f t="shared" si="4232"/>
        <v>188.94</v>
      </c>
      <c r="K2215" s="37">
        <f t="shared" si="4234"/>
        <v>223</v>
      </c>
      <c r="L2215" s="38">
        <f t="shared" ref="L2215:M2215" si="4369">MIN(N2215,P2215,R2215,T2215,V2215,X2215,Z2215,AB2215,AD2215)</f>
        <v>188.94</v>
      </c>
      <c r="M2215" s="38">
        <f t="shared" si="4369"/>
        <v>223</v>
      </c>
      <c r="N2215" s="38">
        <f t="shared" si="4354"/>
        <v>188.94</v>
      </c>
      <c r="O2215" s="38">
        <f t="shared" si="4355"/>
        <v>223</v>
      </c>
      <c r="P2215" s="39"/>
      <c r="Q2215" s="39"/>
      <c r="R2215" s="39"/>
      <c r="S2215" s="39"/>
      <c r="T2215" s="39"/>
      <c r="U2215" s="39"/>
      <c r="V2215" s="39"/>
      <c r="W2215" s="39"/>
      <c r="X2215" s="39"/>
      <c r="Y2215" s="39"/>
      <c r="Z2215" s="39"/>
      <c r="AA2215" s="39"/>
      <c r="AB2215" s="39"/>
      <c r="AC2215" s="39"/>
      <c r="AD2215" s="40"/>
      <c r="AE2215" s="40"/>
      <c r="AF2215" s="41">
        <f t="shared" si="4186"/>
        <v>0</v>
      </c>
      <c r="AG2215" s="42"/>
    </row>
    <row r="2216" spans="1:33" ht="13.8">
      <c r="A2216" s="30" t="s">
        <v>7202</v>
      </c>
      <c r="B2216" s="30" t="s">
        <v>7203</v>
      </c>
      <c r="C2216" s="43"/>
      <c r="D2216" s="44"/>
      <c r="E2216" s="44"/>
      <c r="F2216" s="35">
        <f t="shared" si="4324"/>
        <v>0</v>
      </c>
      <c r="G2216" s="35">
        <f t="shared" si="4325"/>
        <v>0</v>
      </c>
      <c r="H2216" s="35">
        <f t="shared" si="4166"/>
        <v>0</v>
      </c>
      <c r="I2216" s="21">
        <f t="shared" si="4352"/>
        <v>12</v>
      </c>
      <c r="J2216" s="37">
        <f t="shared" si="4232"/>
        <v>18.7</v>
      </c>
      <c r="K2216" s="37">
        <f t="shared" si="4234"/>
        <v>21</v>
      </c>
      <c r="L2216" s="38">
        <f t="shared" ref="L2216:M2216" si="4370">MIN(N2216,P2216,R2216,T2216,V2216,X2216,Z2216,AB2216,AD2216)</f>
        <v>18.7</v>
      </c>
      <c r="M2216" s="38">
        <f t="shared" si="4370"/>
        <v>21</v>
      </c>
      <c r="N2216" s="38">
        <f t="shared" si="4354"/>
        <v>18.7</v>
      </c>
      <c r="O2216" s="38">
        <f t="shared" si="4355"/>
        <v>21</v>
      </c>
      <c r="P2216" s="39"/>
      <c r="Q2216" s="39"/>
      <c r="R2216" s="39"/>
      <c r="S2216" s="39"/>
      <c r="T2216" s="39"/>
      <c r="U2216" s="39"/>
      <c r="V2216" s="39"/>
      <c r="W2216" s="39"/>
      <c r="X2216" s="39"/>
      <c r="Y2216" s="39"/>
      <c r="Z2216" s="39"/>
      <c r="AA2216" s="39"/>
      <c r="AB2216" s="39"/>
      <c r="AC2216" s="39"/>
      <c r="AD2216" s="40"/>
      <c r="AE2216" s="40"/>
      <c r="AF2216" s="41">
        <f t="shared" si="4186"/>
        <v>0</v>
      </c>
      <c r="AG2216" s="42"/>
    </row>
    <row r="2217" spans="1:33" ht="13.8">
      <c r="A2217" s="30" t="s">
        <v>7204</v>
      </c>
      <c r="B2217" s="30" t="s">
        <v>7205</v>
      </c>
      <c r="C2217" s="43"/>
      <c r="D2217" s="44"/>
      <c r="E2217" s="44"/>
      <c r="F2217" s="35">
        <f t="shared" si="4324"/>
        <v>0</v>
      </c>
      <c r="G2217" s="35">
        <f t="shared" si="4325"/>
        <v>0</v>
      </c>
      <c r="H2217" s="35">
        <f t="shared" si="4166"/>
        <v>0</v>
      </c>
      <c r="I2217" s="21">
        <f t="shared" si="4352"/>
        <v>18</v>
      </c>
      <c r="J2217" s="37">
        <f t="shared" si="4232"/>
        <v>182.64</v>
      </c>
      <c r="K2217" s="37">
        <f t="shared" si="4234"/>
        <v>216</v>
      </c>
      <c r="L2217" s="38">
        <f t="shared" ref="L2217:M2217" si="4371">MIN(N2217,P2217,R2217,T2217,V2217,X2217,Z2217,AB2217,AD2217)</f>
        <v>182.64</v>
      </c>
      <c r="M2217" s="38">
        <f t="shared" si="4371"/>
        <v>216</v>
      </c>
      <c r="N2217" s="38">
        <f t="shared" si="4354"/>
        <v>182.64</v>
      </c>
      <c r="O2217" s="38">
        <f t="shared" si="4355"/>
        <v>216</v>
      </c>
      <c r="P2217" s="39"/>
      <c r="Q2217" s="39"/>
      <c r="R2217" s="39"/>
      <c r="S2217" s="39"/>
      <c r="T2217" s="39"/>
      <c r="U2217" s="39"/>
      <c r="V2217" s="39"/>
      <c r="W2217" s="39"/>
      <c r="X2217" s="39"/>
      <c r="Y2217" s="39"/>
      <c r="Z2217" s="39"/>
      <c r="AA2217" s="39"/>
      <c r="AB2217" s="39"/>
      <c r="AC2217" s="39"/>
      <c r="AD2217" s="40"/>
      <c r="AE2217" s="40"/>
      <c r="AF2217" s="41">
        <f t="shared" si="4186"/>
        <v>0</v>
      </c>
      <c r="AG2217" s="42"/>
    </row>
    <row r="2218" spans="1:33" ht="13.8">
      <c r="A2218" s="30" t="s">
        <v>7206</v>
      </c>
      <c r="B2218" s="30" t="s">
        <v>7207</v>
      </c>
      <c r="C2218" s="43"/>
      <c r="D2218" s="44"/>
      <c r="E2218" s="44"/>
      <c r="F2218" s="35">
        <f t="shared" si="4324"/>
        <v>0</v>
      </c>
      <c r="G2218" s="35">
        <f t="shared" si="4325"/>
        <v>0</v>
      </c>
      <c r="H2218" s="35">
        <f t="shared" si="4166"/>
        <v>0</v>
      </c>
      <c r="I2218" s="21">
        <f t="shared" si="4352"/>
        <v>12</v>
      </c>
      <c r="J2218" s="37">
        <f t="shared" si="4232"/>
        <v>18.7</v>
      </c>
      <c r="K2218" s="37">
        <f t="shared" si="4234"/>
        <v>21</v>
      </c>
      <c r="L2218" s="38">
        <f t="shared" ref="L2218:M2218" si="4372">MIN(N2218,P2218,R2218,T2218,V2218,X2218,Z2218,AB2218,AD2218)</f>
        <v>18.7</v>
      </c>
      <c r="M2218" s="38">
        <f t="shared" si="4372"/>
        <v>21</v>
      </c>
      <c r="N2218" s="38">
        <f t="shared" si="4354"/>
        <v>18.7</v>
      </c>
      <c r="O2218" s="38">
        <f t="shared" si="4355"/>
        <v>21</v>
      </c>
      <c r="P2218" s="39"/>
      <c r="Q2218" s="39"/>
      <c r="R2218" s="39"/>
      <c r="S2218" s="39"/>
      <c r="T2218" s="39"/>
      <c r="U2218" s="39"/>
      <c r="V2218" s="39"/>
      <c r="W2218" s="39"/>
      <c r="X2218" s="39"/>
      <c r="Y2218" s="39"/>
      <c r="Z2218" s="39"/>
      <c r="AA2218" s="39"/>
      <c r="AB2218" s="39"/>
      <c r="AC2218" s="39"/>
      <c r="AD2218" s="40"/>
      <c r="AE2218" s="40"/>
      <c r="AF2218" s="41">
        <f t="shared" si="4186"/>
        <v>0</v>
      </c>
      <c r="AG2218" s="42"/>
    </row>
    <row r="2219" spans="1:33" ht="13.8">
      <c r="A2219" s="30" t="s">
        <v>7208</v>
      </c>
      <c r="B2219" s="30" t="s">
        <v>7209</v>
      </c>
      <c r="C2219" s="43"/>
      <c r="D2219" s="44"/>
      <c r="E2219" s="44"/>
      <c r="F2219" s="35">
        <f t="shared" si="4324"/>
        <v>0</v>
      </c>
      <c r="G2219" s="35">
        <f t="shared" si="4325"/>
        <v>0</v>
      </c>
      <c r="H2219" s="35">
        <f t="shared" si="4166"/>
        <v>0</v>
      </c>
      <c r="I2219" s="21">
        <f t="shared" si="4352"/>
        <v>12</v>
      </c>
      <c r="J2219" s="37">
        <f t="shared" si="4232"/>
        <v>31.16</v>
      </c>
      <c r="K2219" s="37">
        <f t="shared" si="4234"/>
        <v>35</v>
      </c>
      <c r="L2219" s="38">
        <f t="shared" ref="L2219:M2219" si="4373">MIN(N2219,P2219,R2219,T2219,V2219,X2219,Z2219,AB2219,AD2219)</f>
        <v>31.16</v>
      </c>
      <c r="M2219" s="38">
        <f t="shared" si="4373"/>
        <v>35</v>
      </c>
      <c r="N2219" s="38">
        <f t="shared" si="4354"/>
        <v>31.16</v>
      </c>
      <c r="O2219" s="38">
        <f t="shared" si="4355"/>
        <v>35</v>
      </c>
      <c r="P2219" s="39"/>
      <c r="Q2219" s="39"/>
      <c r="R2219" s="39"/>
      <c r="S2219" s="39"/>
      <c r="T2219" s="39"/>
      <c r="U2219" s="39"/>
      <c r="V2219" s="39"/>
      <c r="W2219" s="39"/>
      <c r="X2219" s="39"/>
      <c r="Y2219" s="39"/>
      <c r="Z2219" s="39"/>
      <c r="AA2219" s="39"/>
      <c r="AB2219" s="39"/>
      <c r="AC2219" s="39"/>
      <c r="AD2219" s="40"/>
      <c r="AE2219" s="40"/>
      <c r="AF2219" s="41">
        <f t="shared" si="4186"/>
        <v>0</v>
      </c>
      <c r="AG2219" s="42"/>
    </row>
    <row r="2220" spans="1:33" ht="13.8">
      <c r="A2220" s="30" t="s">
        <v>1797</v>
      </c>
      <c r="B2220" s="30" t="s">
        <v>1798</v>
      </c>
      <c r="C2220" s="43"/>
      <c r="D2220" s="44"/>
      <c r="E2220" s="44"/>
      <c r="F2220" s="35">
        <f t="shared" si="4324"/>
        <v>0</v>
      </c>
      <c r="G2220" s="35">
        <f t="shared" si="4325"/>
        <v>0</v>
      </c>
      <c r="H2220" s="35">
        <f t="shared" si="4166"/>
        <v>0</v>
      </c>
      <c r="I2220" s="17">
        <v>18</v>
      </c>
      <c r="J2220" s="37">
        <f t="shared" si="4232"/>
        <v>277.11</v>
      </c>
      <c r="K2220" s="37">
        <f t="shared" si="4234"/>
        <v>327</v>
      </c>
      <c r="L2220" s="38">
        <f t="shared" ref="L2220:M2220" si="4374">MIN(N2220,P2220,R2220,T2220,V2220,X2220,Z2220,AB2220,AD2220)</f>
        <v>244</v>
      </c>
      <c r="M2220" s="38">
        <f t="shared" si="4374"/>
        <v>288</v>
      </c>
      <c r="N2220" s="38">
        <f t="shared" si="4354"/>
        <v>277.11</v>
      </c>
      <c r="O2220" s="38">
        <f t="shared" si="4355"/>
        <v>327</v>
      </c>
      <c r="P2220" s="39">
        <f>VLOOKUP(A2220,MagnusNeo,9,FALSE)</f>
        <v>244</v>
      </c>
      <c r="Q2220" s="39">
        <f>VLOOKUP(A2220,MagnusNeo,11,FALSE)</f>
        <v>288</v>
      </c>
      <c r="R2220" s="39"/>
      <c r="S2220" s="39"/>
      <c r="T2220" s="39"/>
      <c r="U2220" s="39"/>
      <c r="V2220" s="39"/>
      <c r="W2220" s="39"/>
      <c r="X2220" s="39"/>
      <c r="Y2220" s="39"/>
      <c r="Z2220" s="39"/>
      <c r="AA2220" s="39"/>
      <c r="AB2220" s="39"/>
      <c r="AC2220" s="39"/>
      <c r="AD2220" s="40"/>
      <c r="AE2220" s="40"/>
      <c r="AF2220" s="41">
        <f t="shared" si="4186"/>
        <v>0</v>
      </c>
      <c r="AG2220" s="42"/>
    </row>
    <row r="2221" spans="1:33" ht="13.8">
      <c r="A2221" s="30" t="s">
        <v>7210</v>
      </c>
      <c r="B2221" s="30" t="s">
        <v>7211</v>
      </c>
      <c r="C2221" s="43"/>
      <c r="D2221" s="44"/>
      <c r="E2221" s="44"/>
      <c r="F2221" s="35">
        <f t="shared" si="4324"/>
        <v>0</v>
      </c>
      <c r="G2221" s="35">
        <f t="shared" si="4325"/>
        <v>0</v>
      </c>
      <c r="H2221" s="35">
        <f t="shared" si="4166"/>
        <v>0</v>
      </c>
      <c r="I2221" s="21">
        <f t="shared" ref="I2221:I2252" si="4375">VLOOKUP(A2221,Old_Inventory,9,FALSE)</f>
        <v>18</v>
      </c>
      <c r="J2221" s="37">
        <f t="shared" si="4232"/>
        <v>182.64</v>
      </c>
      <c r="K2221" s="37">
        <f t="shared" si="4234"/>
        <v>216</v>
      </c>
      <c r="L2221" s="38">
        <f t="shared" ref="L2221:M2221" si="4376">MIN(N2221,P2221,R2221,T2221,V2221,X2221,Z2221,AB2221,AD2221)</f>
        <v>182.64</v>
      </c>
      <c r="M2221" s="38">
        <f t="shared" si="4376"/>
        <v>216</v>
      </c>
      <c r="N2221" s="38">
        <f t="shared" si="4354"/>
        <v>182.64</v>
      </c>
      <c r="O2221" s="38">
        <f t="shared" si="4355"/>
        <v>216</v>
      </c>
      <c r="P2221" s="39"/>
      <c r="Q2221" s="39"/>
      <c r="R2221" s="39"/>
      <c r="S2221" s="39"/>
      <c r="T2221" s="39"/>
      <c r="U2221" s="39"/>
      <c r="V2221" s="39"/>
      <c r="W2221" s="39"/>
      <c r="X2221" s="39"/>
      <c r="Y2221" s="39"/>
      <c r="Z2221" s="39"/>
      <c r="AA2221" s="39"/>
      <c r="AB2221" s="39"/>
      <c r="AC2221" s="39"/>
      <c r="AD2221" s="40"/>
      <c r="AE2221" s="40"/>
      <c r="AF2221" s="41">
        <f t="shared" si="4186"/>
        <v>0</v>
      </c>
      <c r="AG2221" s="42"/>
    </row>
    <row r="2222" spans="1:33" ht="13.8">
      <c r="A2222" s="30" t="s">
        <v>7212</v>
      </c>
      <c r="B2222" s="30" t="s">
        <v>7213</v>
      </c>
      <c r="C2222" s="43"/>
      <c r="D2222" s="44"/>
      <c r="E2222" s="44"/>
      <c r="F2222" s="35">
        <f t="shared" si="4324"/>
        <v>0</v>
      </c>
      <c r="G2222" s="35">
        <f t="shared" si="4325"/>
        <v>0</v>
      </c>
      <c r="H2222" s="35">
        <f t="shared" si="4166"/>
        <v>0</v>
      </c>
      <c r="I2222" s="21">
        <f t="shared" si="4375"/>
        <v>18</v>
      </c>
      <c r="J2222" s="37">
        <f t="shared" si="4232"/>
        <v>484.95</v>
      </c>
      <c r="K2222" s="37">
        <f t="shared" si="4234"/>
        <v>572</v>
      </c>
      <c r="L2222" s="38">
        <f t="shared" ref="L2222:M2222" si="4377">MIN(N2222,P2222,R2222,T2222,V2222,X2222,Z2222,AB2222,AD2222)</f>
        <v>484.95</v>
      </c>
      <c r="M2222" s="38">
        <f t="shared" si="4377"/>
        <v>572</v>
      </c>
      <c r="N2222" s="38">
        <f t="shared" si="4354"/>
        <v>484.95</v>
      </c>
      <c r="O2222" s="38">
        <f t="shared" si="4355"/>
        <v>572</v>
      </c>
      <c r="P2222" s="39"/>
      <c r="Q2222" s="39"/>
      <c r="R2222" s="39"/>
      <c r="S2222" s="39"/>
      <c r="T2222" s="39"/>
      <c r="U2222" s="39"/>
      <c r="V2222" s="39"/>
      <c r="W2222" s="39"/>
      <c r="X2222" s="39"/>
      <c r="Y2222" s="39"/>
      <c r="Z2222" s="39"/>
      <c r="AA2222" s="39"/>
      <c r="AB2222" s="39"/>
      <c r="AC2222" s="39"/>
      <c r="AD2222" s="40"/>
      <c r="AE2222" s="40"/>
      <c r="AF2222" s="41">
        <f t="shared" si="4186"/>
        <v>0</v>
      </c>
      <c r="AG2222" s="42"/>
    </row>
    <row r="2223" spans="1:33" ht="13.8">
      <c r="A2223" s="30" t="s">
        <v>7214</v>
      </c>
      <c r="B2223" s="30" t="s">
        <v>7215</v>
      </c>
      <c r="C2223" s="43"/>
      <c r="D2223" s="44"/>
      <c r="E2223" s="44"/>
      <c r="F2223" s="35">
        <f t="shared" si="4324"/>
        <v>0</v>
      </c>
      <c r="G2223" s="35">
        <f t="shared" si="4325"/>
        <v>0</v>
      </c>
      <c r="H2223" s="35">
        <f t="shared" si="4166"/>
        <v>0</v>
      </c>
      <c r="I2223" s="21">
        <f t="shared" si="4375"/>
        <v>18</v>
      </c>
      <c r="J2223" s="37">
        <f t="shared" si="4232"/>
        <v>25.19</v>
      </c>
      <c r="K2223" s="37">
        <f t="shared" si="4234"/>
        <v>30</v>
      </c>
      <c r="L2223" s="38">
        <f t="shared" ref="L2223:M2223" si="4378">MIN(N2223,P2223,R2223,T2223,V2223,X2223,Z2223,AB2223,AD2223)</f>
        <v>25.19</v>
      </c>
      <c r="M2223" s="38">
        <f t="shared" si="4378"/>
        <v>30</v>
      </c>
      <c r="N2223" s="38">
        <f t="shared" si="4354"/>
        <v>25.19</v>
      </c>
      <c r="O2223" s="38">
        <f t="shared" si="4355"/>
        <v>30</v>
      </c>
      <c r="P2223" s="39"/>
      <c r="Q2223" s="39"/>
      <c r="R2223" s="39"/>
      <c r="S2223" s="39"/>
      <c r="T2223" s="39"/>
      <c r="U2223" s="39"/>
      <c r="V2223" s="39"/>
      <c r="W2223" s="39"/>
      <c r="X2223" s="39"/>
      <c r="Y2223" s="39"/>
      <c r="Z2223" s="39"/>
      <c r="AA2223" s="39"/>
      <c r="AB2223" s="39"/>
      <c r="AC2223" s="39"/>
      <c r="AD2223" s="40"/>
      <c r="AE2223" s="40"/>
      <c r="AF2223" s="41">
        <f t="shared" si="4186"/>
        <v>0</v>
      </c>
      <c r="AG2223" s="42"/>
    </row>
    <row r="2224" spans="1:33" ht="13.8">
      <c r="A2224" s="30" t="s">
        <v>7216</v>
      </c>
      <c r="B2224" s="30" t="s">
        <v>7217</v>
      </c>
      <c r="C2224" s="43"/>
      <c r="D2224" s="44"/>
      <c r="E2224" s="44"/>
      <c r="F2224" s="35">
        <f t="shared" si="4324"/>
        <v>0</v>
      </c>
      <c r="G2224" s="35">
        <f t="shared" si="4325"/>
        <v>0</v>
      </c>
      <c r="H2224" s="35">
        <f t="shared" si="4166"/>
        <v>0</v>
      </c>
      <c r="I2224" s="21">
        <f t="shared" si="4375"/>
        <v>18</v>
      </c>
      <c r="J2224" s="37">
        <f t="shared" si="4232"/>
        <v>182.64</v>
      </c>
      <c r="K2224" s="37">
        <f t="shared" si="4234"/>
        <v>216</v>
      </c>
      <c r="L2224" s="38">
        <f t="shared" ref="L2224:M2224" si="4379">MIN(N2224,P2224,R2224,T2224,V2224,X2224,Z2224,AB2224,AD2224)</f>
        <v>182.64</v>
      </c>
      <c r="M2224" s="38">
        <f t="shared" si="4379"/>
        <v>216</v>
      </c>
      <c r="N2224" s="38">
        <f t="shared" si="4354"/>
        <v>182.64</v>
      </c>
      <c r="O2224" s="38">
        <f t="shared" si="4355"/>
        <v>216</v>
      </c>
      <c r="P2224" s="39"/>
      <c r="Q2224" s="39"/>
      <c r="R2224" s="39"/>
      <c r="S2224" s="39"/>
      <c r="T2224" s="39"/>
      <c r="U2224" s="39"/>
      <c r="V2224" s="39"/>
      <c r="W2224" s="39"/>
      <c r="X2224" s="39"/>
      <c r="Y2224" s="39"/>
      <c r="Z2224" s="39"/>
      <c r="AA2224" s="39"/>
      <c r="AB2224" s="39"/>
      <c r="AC2224" s="39"/>
      <c r="AD2224" s="40"/>
      <c r="AE2224" s="40"/>
      <c r="AF2224" s="41">
        <f t="shared" si="4186"/>
        <v>0</v>
      </c>
      <c r="AG2224" s="42"/>
    </row>
    <row r="2225" spans="1:33" ht="13.8">
      <c r="A2225" s="30" t="s">
        <v>7218</v>
      </c>
      <c r="B2225" s="30" t="s">
        <v>7219</v>
      </c>
      <c r="C2225" s="43"/>
      <c r="D2225" s="44"/>
      <c r="E2225" s="44"/>
      <c r="F2225" s="35">
        <f t="shared" si="4324"/>
        <v>0</v>
      </c>
      <c r="G2225" s="35">
        <f t="shared" si="4325"/>
        <v>0</v>
      </c>
      <c r="H2225" s="35">
        <f t="shared" si="4166"/>
        <v>0</v>
      </c>
      <c r="I2225" s="21">
        <f t="shared" si="4375"/>
        <v>18</v>
      </c>
      <c r="J2225" s="37">
        <f t="shared" si="4232"/>
        <v>113.36</v>
      </c>
      <c r="K2225" s="37">
        <f t="shared" si="4234"/>
        <v>134</v>
      </c>
      <c r="L2225" s="38">
        <f t="shared" ref="L2225:M2225" si="4380">MIN(N2225,P2225,R2225,T2225,V2225,X2225,Z2225,AB2225,AD2225)</f>
        <v>113.36</v>
      </c>
      <c r="M2225" s="38">
        <f t="shared" si="4380"/>
        <v>134</v>
      </c>
      <c r="N2225" s="38">
        <f t="shared" si="4354"/>
        <v>113.36</v>
      </c>
      <c r="O2225" s="38">
        <f t="shared" si="4355"/>
        <v>134</v>
      </c>
      <c r="P2225" s="39"/>
      <c r="Q2225" s="39"/>
      <c r="R2225" s="39"/>
      <c r="S2225" s="39"/>
      <c r="T2225" s="39"/>
      <c r="U2225" s="39"/>
      <c r="V2225" s="39"/>
      <c r="W2225" s="39"/>
      <c r="X2225" s="39"/>
      <c r="Y2225" s="39"/>
      <c r="Z2225" s="39"/>
      <c r="AA2225" s="39"/>
      <c r="AB2225" s="39"/>
      <c r="AC2225" s="39"/>
      <c r="AD2225" s="40"/>
      <c r="AE2225" s="40"/>
      <c r="AF2225" s="41">
        <f t="shared" si="4186"/>
        <v>0</v>
      </c>
      <c r="AG2225" s="42"/>
    </row>
    <row r="2226" spans="1:33" ht="13.8">
      <c r="A2226" s="30" t="s">
        <v>7220</v>
      </c>
      <c r="B2226" s="30" t="s">
        <v>7221</v>
      </c>
      <c r="C2226" s="43"/>
      <c r="D2226" s="44"/>
      <c r="E2226" s="44"/>
      <c r="F2226" s="35">
        <f t="shared" si="4324"/>
        <v>0</v>
      </c>
      <c r="G2226" s="35">
        <f t="shared" si="4325"/>
        <v>0</v>
      </c>
      <c r="H2226" s="35">
        <f t="shared" si="4166"/>
        <v>0</v>
      </c>
      <c r="I2226" s="21">
        <f t="shared" si="4375"/>
        <v>18</v>
      </c>
      <c r="J2226" s="37">
        <f t="shared" si="4232"/>
        <v>125.96</v>
      </c>
      <c r="K2226" s="37">
        <f t="shared" si="4234"/>
        <v>149</v>
      </c>
      <c r="L2226" s="38">
        <f t="shared" ref="L2226:M2226" si="4381">MIN(N2226,P2226,R2226,T2226,V2226,X2226,Z2226,AB2226,AD2226)</f>
        <v>125.96</v>
      </c>
      <c r="M2226" s="38">
        <f t="shared" si="4381"/>
        <v>149</v>
      </c>
      <c r="N2226" s="38">
        <f t="shared" si="4354"/>
        <v>125.96</v>
      </c>
      <c r="O2226" s="38">
        <f t="shared" si="4355"/>
        <v>149</v>
      </c>
      <c r="P2226" s="39"/>
      <c r="Q2226" s="39"/>
      <c r="R2226" s="39"/>
      <c r="S2226" s="39"/>
      <c r="T2226" s="39"/>
      <c r="U2226" s="39"/>
      <c r="V2226" s="39"/>
      <c r="W2226" s="39"/>
      <c r="X2226" s="39"/>
      <c r="Y2226" s="39"/>
      <c r="Z2226" s="39"/>
      <c r="AA2226" s="39"/>
      <c r="AB2226" s="39"/>
      <c r="AC2226" s="39"/>
      <c r="AD2226" s="40"/>
      <c r="AE2226" s="40"/>
      <c r="AF2226" s="41">
        <f t="shared" si="4186"/>
        <v>0</v>
      </c>
      <c r="AG2226" s="42"/>
    </row>
    <row r="2227" spans="1:33" ht="13.8">
      <c r="A2227" s="30" t="s">
        <v>7222</v>
      </c>
      <c r="B2227" s="30" t="s">
        <v>7223</v>
      </c>
      <c r="C2227" s="43"/>
      <c r="D2227" s="44"/>
      <c r="E2227" s="44"/>
      <c r="F2227" s="35">
        <f t="shared" si="4324"/>
        <v>0</v>
      </c>
      <c r="G2227" s="35">
        <f t="shared" si="4325"/>
        <v>0</v>
      </c>
      <c r="H2227" s="35">
        <f t="shared" si="4166"/>
        <v>0</v>
      </c>
      <c r="I2227" s="21">
        <f t="shared" si="4375"/>
        <v>18</v>
      </c>
      <c r="J2227" s="37">
        <f t="shared" si="4232"/>
        <v>686.48</v>
      </c>
      <c r="K2227" s="37">
        <f t="shared" si="4234"/>
        <v>810</v>
      </c>
      <c r="L2227" s="38">
        <f t="shared" ref="L2227:M2227" si="4382">MIN(N2227,P2227,R2227,T2227,V2227,X2227,Z2227,AB2227,AD2227)</f>
        <v>686.48</v>
      </c>
      <c r="M2227" s="38">
        <f t="shared" si="4382"/>
        <v>810</v>
      </c>
      <c r="N2227" s="38">
        <f t="shared" si="4354"/>
        <v>686.48</v>
      </c>
      <c r="O2227" s="38">
        <f t="shared" si="4355"/>
        <v>810</v>
      </c>
      <c r="P2227" s="39"/>
      <c r="Q2227" s="39"/>
      <c r="R2227" s="39"/>
      <c r="S2227" s="39"/>
      <c r="T2227" s="39"/>
      <c r="U2227" s="39"/>
      <c r="V2227" s="39"/>
      <c r="W2227" s="39"/>
      <c r="X2227" s="39"/>
      <c r="Y2227" s="39"/>
      <c r="Z2227" s="39"/>
      <c r="AA2227" s="39"/>
      <c r="AB2227" s="39"/>
      <c r="AC2227" s="39"/>
      <c r="AD2227" s="40"/>
      <c r="AE2227" s="40"/>
      <c r="AF2227" s="41">
        <f t="shared" si="4186"/>
        <v>0</v>
      </c>
      <c r="AG2227" s="42"/>
    </row>
    <row r="2228" spans="1:33" ht="13.8">
      <c r="A2228" s="30" t="s">
        <v>7224</v>
      </c>
      <c r="B2228" s="30" t="s">
        <v>7225</v>
      </c>
      <c r="C2228" s="43"/>
      <c r="D2228" s="44"/>
      <c r="E2228" s="44"/>
      <c r="F2228" s="35">
        <f t="shared" si="4324"/>
        <v>0</v>
      </c>
      <c r="G2228" s="35">
        <f t="shared" si="4325"/>
        <v>0</v>
      </c>
      <c r="H2228" s="35">
        <f t="shared" si="4166"/>
        <v>0</v>
      </c>
      <c r="I2228" s="21">
        <f t="shared" si="4375"/>
        <v>18</v>
      </c>
      <c r="J2228" s="37">
        <f t="shared" si="4232"/>
        <v>144.85</v>
      </c>
      <c r="K2228" s="37">
        <f t="shared" si="4234"/>
        <v>171</v>
      </c>
      <c r="L2228" s="38">
        <f t="shared" ref="L2228:M2228" si="4383">MIN(N2228,P2228,R2228,T2228,V2228,X2228,Z2228,AB2228,AD2228)</f>
        <v>144.85</v>
      </c>
      <c r="M2228" s="38">
        <f t="shared" si="4383"/>
        <v>171</v>
      </c>
      <c r="N2228" s="38">
        <f t="shared" si="4354"/>
        <v>144.85</v>
      </c>
      <c r="O2228" s="38">
        <f t="shared" si="4355"/>
        <v>171</v>
      </c>
      <c r="P2228" s="39"/>
      <c r="Q2228" s="39"/>
      <c r="R2228" s="39"/>
      <c r="S2228" s="39"/>
      <c r="T2228" s="39"/>
      <c r="U2228" s="39"/>
      <c r="V2228" s="39"/>
      <c r="W2228" s="39"/>
      <c r="X2228" s="39"/>
      <c r="Y2228" s="39"/>
      <c r="Z2228" s="39"/>
      <c r="AA2228" s="39"/>
      <c r="AB2228" s="39"/>
      <c r="AC2228" s="39"/>
      <c r="AD2228" s="40"/>
      <c r="AE2228" s="40"/>
      <c r="AF2228" s="41">
        <f t="shared" si="4186"/>
        <v>0</v>
      </c>
      <c r="AG2228" s="42"/>
    </row>
    <row r="2229" spans="1:33" ht="13.8">
      <c r="A2229" s="30" t="s">
        <v>7226</v>
      </c>
      <c r="B2229" s="30" t="s">
        <v>7227</v>
      </c>
      <c r="C2229" s="43"/>
      <c r="D2229" s="44"/>
      <c r="E2229" s="44"/>
      <c r="F2229" s="35">
        <f t="shared" si="4324"/>
        <v>0</v>
      </c>
      <c r="G2229" s="35">
        <f t="shared" si="4325"/>
        <v>0</v>
      </c>
      <c r="H2229" s="35">
        <f t="shared" si="4166"/>
        <v>0</v>
      </c>
      <c r="I2229" s="21">
        <f t="shared" si="4375"/>
        <v>18</v>
      </c>
      <c r="J2229" s="37">
        <f t="shared" si="4232"/>
        <v>484.95</v>
      </c>
      <c r="K2229" s="37">
        <f t="shared" si="4234"/>
        <v>572</v>
      </c>
      <c r="L2229" s="38">
        <f t="shared" ref="L2229:M2229" si="4384">MIN(N2229,P2229,R2229,T2229,V2229,X2229,Z2229,AB2229,AD2229)</f>
        <v>484.95</v>
      </c>
      <c r="M2229" s="38">
        <f t="shared" si="4384"/>
        <v>572</v>
      </c>
      <c r="N2229" s="38">
        <f t="shared" si="4354"/>
        <v>484.95</v>
      </c>
      <c r="O2229" s="38">
        <f t="shared" si="4355"/>
        <v>572</v>
      </c>
      <c r="P2229" s="39"/>
      <c r="Q2229" s="39"/>
      <c r="R2229" s="39"/>
      <c r="S2229" s="39"/>
      <c r="T2229" s="39"/>
      <c r="U2229" s="39"/>
      <c r="V2229" s="39"/>
      <c r="W2229" s="39"/>
      <c r="X2229" s="39"/>
      <c r="Y2229" s="39"/>
      <c r="Z2229" s="39"/>
      <c r="AA2229" s="39"/>
      <c r="AB2229" s="39"/>
      <c r="AC2229" s="39"/>
      <c r="AD2229" s="40"/>
      <c r="AE2229" s="40"/>
      <c r="AF2229" s="41">
        <f t="shared" si="4186"/>
        <v>0</v>
      </c>
      <c r="AG2229" s="42"/>
    </row>
    <row r="2230" spans="1:33" ht="13.8">
      <c r="A2230" s="30" t="s">
        <v>7228</v>
      </c>
      <c r="B2230" s="30" t="s">
        <v>7229</v>
      </c>
      <c r="C2230" s="43"/>
      <c r="D2230" s="44"/>
      <c r="E2230" s="44"/>
      <c r="F2230" s="35">
        <f t="shared" si="4324"/>
        <v>0</v>
      </c>
      <c r="G2230" s="35">
        <f t="shared" si="4325"/>
        <v>0</v>
      </c>
      <c r="H2230" s="35">
        <f t="shared" si="4166"/>
        <v>0</v>
      </c>
      <c r="I2230" s="21">
        <f t="shared" si="4375"/>
        <v>18</v>
      </c>
      <c r="J2230" s="37">
        <f t="shared" si="4232"/>
        <v>270.81</v>
      </c>
      <c r="K2230" s="37">
        <f t="shared" si="4234"/>
        <v>320</v>
      </c>
      <c r="L2230" s="38">
        <f t="shared" ref="L2230:M2230" si="4385">MIN(N2230,P2230,R2230,T2230,V2230,X2230,Z2230,AB2230,AD2230)</f>
        <v>270.81</v>
      </c>
      <c r="M2230" s="38">
        <f t="shared" si="4385"/>
        <v>320</v>
      </c>
      <c r="N2230" s="38">
        <f t="shared" si="4354"/>
        <v>270.81</v>
      </c>
      <c r="O2230" s="38">
        <f t="shared" si="4355"/>
        <v>320</v>
      </c>
      <c r="P2230" s="39"/>
      <c r="Q2230" s="39"/>
      <c r="R2230" s="39"/>
      <c r="S2230" s="39"/>
      <c r="T2230" s="39"/>
      <c r="U2230" s="39"/>
      <c r="V2230" s="39"/>
      <c r="W2230" s="39"/>
      <c r="X2230" s="39"/>
      <c r="Y2230" s="39"/>
      <c r="Z2230" s="39"/>
      <c r="AA2230" s="39"/>
      <c r="AB2230" s="39"/>
      <c r="AC2230" s="39"/>
      <c r="AD2230" s="40"/>
      <c r="AE2230" s="40"/>
      <c r="AF2230" s="41">
        <f t="shared" si="4186"/>
        <v>0</v>
      </c>
      <c r="AG2230" s="42"/>
    </row>
    <row r="2231" spans="1:33" ht="13.8">
      <c r="A2231" s="30" t="s">
        <v>7230</v>
      </c>
      <c r="B2231" s="30" t="s">
        <v>7231</v>
      </c>
      <c r="C2231" s="43"/>
      <c r="D2231" s="44"/>
      <c r="E2231" s="44"/>
      <c r="F2231" s="35">
        <f t="shared" si="4324"/>
        <v>0</v>
      </c>
      <c r="G2231" s="35">
        <f t="shared" si="4325"/>
        <v>0</v>
      </c>
      <c r="H2231" s="35">
        <f t="shared" si="4166"/>
        <v>0</v>
      </c>
      <c r="I2231" s="21">
        <f t="shared" si="4375"/>
        <v>18</v>
      </c>
      <c r="J2231" s="37">
        <f t="shared" si="4232"/>
        <v>314.89999999999998</v>
      </c>
      <c r="K2231" s="37">
        <f t="shared" si="4234"/>
        <v>372</v>
      </c>
      <c r="L2231" s="38">
        <f t="shared" ref="L2231:M2231" si="4386">MIN(N2231,P2231,R2231,T2231,V2231,X2231,Z2231,AB2231,AD2231)</f>
        <v>314.89999999999998</v>
      </c>
      <c r="M2231" s="38">
        <f t="shared" si="4386"/>
        <v>372</v>
      </c>
      <c r="N2231" s="38">
        <f t="shared" si="4354"/>
        <v>314.89999999999998</v>
      </c>
      <c r="O2231" s="38">
        <f t="shared" si="4355"/>
        <v>372</v>
      </c>
      <c r="P2231" s="39"/>
      <c r="Q2231" s="39"/>
      <c r="R2231" s="39"/>
      <c r="S2231" s="39"/>
      <c r="T2231" s="39"/>
      <c r="U2231" s="39"/>
      <c r="V2231" s="39"/>
      <c r="W2231" s="39"/>
      <c r="X2231" s="39"/>
      <c r="Y2231" s="39"/>
      <c r="Z2231" s="39"/>
      <c r="AA2231" s="39"/>
      <c r="AB2231" s="39"/>
      <c r="AC2231" s="39"/>
      <c r="AD2231" s="40"/>
      <c r="AE2231" s="40"/>
      <c r="AF2231" s="41">
        <f t="shared" si="4186"/>
        <v>0</v>
      </c>
      <c r="AG2231" s="42"/>
    </row>
    <row r="2232" spans="1:33" ht="13.8">
      <c r="A2232" s="30" t="s">
        <v>7232</v>
      </c>
      <c r="B2232" s="30" t="s">
        <v>7233</v>
      </c>
      <c r="C2232" s="43"/>
      <c r="D2232" s="44"/>
      <c r="E2232" s="44"/>
      <c r="F2232" s="35">
        <f t="shared" si="4324"/>
        <v>0</v>
      </c>
      <c r="G2232" s="35">
        <f t="shared" si="4325"/>
        <v>0</v>
      </c>
      <c r="H2232" s="35">
        <f t="shared" si="4166"/>
        <v>0</v>
      </c>
      <c r="I2232" s="21">
        <f t="shared" si="4375"/>
        <v>18</v>
      </c>
      <c r="J2232" s="37">
        <f t="shared" si="4232"/>
        <v>484.95</v>
      </c>
      <c r="K2232" s="37">
        <f t="shared" si="4234"/>
        <v>572</v>
      </c>
      <c r="L2232" s="38">
        <f t="shared" ref="L2232:M2232" si="4387">MIN(N2232,P2232,R2232,T2232,V2232,X2232,Z2232,AB2232,AD2232)</f>
        <v>484.95</v>
      </c>
      <c r="M2232" s="38">
        <f t="shared" si="4387"/>
        <v>572</v>
      </c>
      <c r="N2232" s="38">
        <f t="shared" si="4354"/>
        <v>484.95</v>
      </c>
      <c r="O2232" s="38">
        <f t="shared" si="4355"/>
        <v>572</v>
      </c>
      <c r="P2232" s="39"/>
      <c r="Q2232" s="39"/>
      <c r="R2232" s="39"/>
      <c r="S2232" s="39"/>
      <c r="T2232" s="39"/>
      <c r="U2232" s="39"/>
      <c r="V2232" s="39"/>
      <c r="W2232" s="39"/>
      <c r="X2232" s="39"/>
      <c r="Y2232" s="39"/>
      <c r="Z2232" s="39"/>
      <c r="AA2232" s="39"/>
      <c r="AB2232" s="39"/>
      <c r="AC2232" s="39"/>
      <c r="AD2232" s="40"/>
      <c r="AE2232" s="40"/>
      <c r="AF2232" s="41">
        <f t="shared" si="4186"/>
        <v>0</v>
      </c>
      <c r="AG2232" s="42"/>
    </row>
    <row r="2233" spans="1:33" ht="27.6">
      <c r="A2233" s="30" t="s">
        <v>7234</v>
      </c>
      <c r="B2233" s="30" t="s">
        <v>7235</v>
      </c>
      <c r="C2233" s="43"/>
      <c r="D2233" s="44"/>
      <c r="E2233" s="44"/>
      <c r="F2233" s="35">
        <f t="shared" si="4324"/>
        <v>0</v>
      </c>
      <c r="G2233" s="35">
        <f t="shared" si="4325"/>
        <v>0</v>
      </c>
      <c r="H2233" s="35">
        <f t="shared" si="4166"/>
        <v>0</v>
      </c>
      <c r="I2233" s="21">
        <f t="shared" si="4375"/>
        <v>18</v>
      </c>
      <c r="J2233" s="37">
        <f t="shared" si="4232"/>
        <v>289.70999999999998</v>
      </c>
      <c r="K2233" s="37">
        <f t="shared" si="4234"/>
        <v>342</v>
      </c>
      <c r="L2233" s="38">
        <f t="shared" ref="L2233:M2233" si="4388">MIN(N2233,P2233,R2233,T2233,V2233,X2233,Z2233,AB2233,AD2233)</f>
        <v>289.70999999999998</v>
      </c>
      <c r="M2233" s="38">
        <f t="shared" si="4388"/>
        <v>342</v>
      </c>
      <c r="N2233" s="38">
        <f t="shared" ref="N2233:N2264" si="4389">VLOOKUP(A2233,Inv_bef,5,FALSE)</f>
        <v>289.70999999999998</v>
      </c>
      <c r="O2233" s="38">
        <f t="shared" ref="O2233:O2264" si="4390">VLOOKUP(A2233,Inv_bef,6,FALSE)</f>
        <v>342</v>
      </c>
      <c r="P2233" s="39"/>
      <c r="Q2233" s="39"/>
      <c r="R2233" s="39"/>
      <c r="S2233" s="39"/>
      <c r="T2233" s="39"/>
      <c r="U2233" s="39"/>
      <c r="V2233" s="39"/>
      <c r="W2233" s="39"/>
      <c r="X2233" s="39"/>
      <c r="Y2233" s="39"/>
      <c r="Z2233" s="39"/>
      <c r="AA2233" s="39"/>
      <c r="AB2233" s="39"/>
      <c r="AC2233" s="39"/>
      <c r="AD2233" s="40"/>
      <c r="AE2233" s="40"/>
      <c r="AF2233" s="41">
        <f t="shared" si="4186"/>
        <v>0</v>
      </c>
      <c r="AG2233" s="42"/>
    </row>
    <row r="2234" spans="1:33" ht="27.6">
      <c r="A2234" s="30" t="s">
        <v>7236</v>
      </c>
      <c r="B2234" s="30" t="s">
        <v>7237</v>
      </c>
      <c r="C2234" s="43"/>
      <c r="D2234" s="44"/>
      <c r="E2234" s="44"/>
      <c r="F2234" s="35">
        <f t="shared" si="4324"/>
        <v>0</v>
      </c>
      <c r="G2234" s="35">
        <f t="shared" si="4325"/>
        <v>0</v>
      </c>
      <c r="H2234" s="35">
        <f t="shared" si="4166"/>
        <v>0</v>
      </c>
      <c r="I2234" s="21">
        <f t="shared" si="4375"/>
        <v>18</v>
      </c>
      <c r="J2234" s="37">
        <f t="shared" si="4232"/>
        <v>466.05</v>
      </c>
      <c r="K2234" s="37">
        <f t="shared" si="4234"/>
        <v>550</v>
      </c>
      <c r="L2234" s="38">
        <f t="shared" ref="L2234:M2234" si="4391">MIN(N2234,P2234,R2234,T2234,V2234,X2234,Z2234,AB2234,AD2234)</f>
        <v>466.05</v>
      </c>
      <c r="M2234" s="38">
        <f t="shared" si="4391"/>
        <v>550</v>
      </c>
      <c r="N2234" s="38">
        <f t="shared" si="4389"/>
        <v>466.05</v>
      </c>
      <c r="O2234" s="38">
        <f t="shared" si="4390"/>
        <v>550</v>
      </c>
      <c r="P2234" s="39"/>
      <c r="Q2234" s="39"/>
      <c r="R2234" s="39"/>
      <c r="S2234" s="39"/>
      <c r="T2234" s="39"/>
      <c r="U2234" s="39"/>
      <c r="V2234" s="39"/>
      <c r="W2234" s="39"/>
      <c r="X2234" s="39"/>
      <c r="Y2234" s="39"/>
      <c r="Z2234" s="39"/>
      <c r="AA2234" s="39"/>
      <c r="AB2234" s="39"/>
      <c r="AC2234" s="39"/>
      <c r="AD2234" s="40"/>
      <c r="AE2234" s="40"/>
      <c r="AF2234" s="41">
        <f t="shared" si="4186"/>
        <v>0</v>
      </c>
      <c r="AG2234" s="42"/>
    </row>
    <row r="2235" spans="1:33" ht="27.6">
      <c r="A2235" s="30" t="s">
        <v>7238</v>
      </c>
      <c r="B2235" s="30" t="s">
        <v>7239</v>
      </c>
      <c r="C2235" s="43"/>
      <c r="D2235" s="44"/>
      <c r="E2235" s="44"/>
      <c r="F2235" s="35">
        <f t="shared" si="4324"/>
        <v>0</v>
      </c>
      <c r="G2235" s="35">
        <f t="shared" si="4325"/>
        <v>0</v>
      </c>
      <c r="H2235" s="35">
        <f t="shared" si="4166"/>
        <v>0</v>
      </c>
      <c r="I2235" s="21">
        <f t="shared" si="4375"/>
        <v>18</v>
      </c>
      <c r="J2235" s="37">
        <f t="shared" si="4232"/>
        <v>667.59</v>
      </c>
      <c r="K2235" s="37">
        <f t="shared" si="4234"/>
        <v>788</v>
      </c>
      <c r="L2235" s="38">
        <f t="shared" ref="L2235:M2235" si="4392">MIN(N2235,P2235,R2235,T2235,V2235,X2235,Z2235,AB2235,AD2235)</f>
        <v>667.59</v>
      </c>
      <c r="M2235" s="38">
        <f t="shared" si="4392"/>
        <v>788</v>
      </c>
      <c r="N2235" s="38">
        <f t="shared" si="4389"/>
        <v>667.59</v>
      </c>
      <c r="O2235" s="38">
        <f t="shared" si="4390"/>
        <v>788</v>
      </c>
      <c r="P2235" s="39"/>
      <c r="Q2235" s="39"/>
      <c r="R2235" s="39"/>
      <c r="S2235" s="39"/>
      <c r="T2235" s="39"/>
      <c r="U2235" s="39"/>
      <c r="V2235" s="39"/>
      <c r="W2235" s="39"/>
      <c r="X2235" s="39"/>
      <c r="Y2235" s="39"/>
      <c r="Z2235" s="39"/>
      <c r="AA2235" s="39"/>
      <c r="AB2235" s="39"/>
      <c r="AC2235" s="39"/>
      <c r="AD2235" s="40"/>
      <c r="AE2235" s="40"/>
      <c r="AF2235" s="41">
        <f t="shared" si="4186"/>
        <v>0</v>
      </c>
      <c r="AG2235" s="42"/>
    </row>
    <row r="2236" spans="1:33" ht="13.8">
      <c r="A2236" s="30" t="s">
        <v>7240</v>
      </c>
      <c r="B2236" s="30" t="s">
        <v>7241</v>
      </c>
      <c r="C2236" s="43"/>
      <c r="D2236" s="44"/>
      <c r="E2236" s="44"/>
      <c r="F2236" s="35">
        <f t="shared" si="4324"/>
        <v>0</v>
      </c>
      <c r="G2236" s="35">
        <f t="shared" si="4325"/>
        <v>0</v>
      </c>
      <c r="H2236" s="35">
        <f t="shared" si="4166"/>
        <v>0</v>
      </c>
      <c r="I2236" s="21">
        <f t="shared" si="4375"/>
        <v>18</v>
      </c>
      <c r="J2236" s="37">
        <f t="shared" si="4232"/>
        <v>314.89999999999998</v>
      </c>
      <c r="K2236" s="37">
        <f t="shared" si="4234"/>
        <v>372</v>
      </c>
      <c r="L2236" s="38">
        <f t="shared" ref="L2236:M2236" si="4393">MIN(N2236,P2236,R2236,T2236,V2236,X2236,Z2236,AB2236,AD2236)</f>
        <v>314.89999999999998</v>
      </c>
      <c r="M2236" s="38">
        <f t="shared" si="4393"/>
        <v>372</v>
      </c>
      <c r="N2236" s="38">
        <f t="shared" si="4389"/>
        <v>314.89999999999998</v>
      </c>
      <c r="O2236" s="38">
        <f t="shared" si="4390"/>
        <v>372</v>
      </c>
      <c r="P2236" s="39"/>
      <c r="Q2236" s="39"/>
      <c r="R2236" s="39"/>
      <c r="S2236" s="39"/>
      <c r="T2236" s="39"/>
      <c r="U2236" s="39"/>
      <c r="V2236" s="39"/>
      <c r="W2236" s="39"/>
      <c r="X2236" s="39"/>
      <c r="Y2236" s="39"/>
      <c r="Z2236" s="39"/>
      <c r="AA2236" s="39"/>
      <c r="AB2236" s="39"/>
      <c r="AC2236" s="39"/>
      <c r="AD2236" s="40"/>
      <c r="AE2236" s="40"/>
      <c r="AF2236" s="41">
        <f t="shared" si="4186"/>
        <v>0</v>
      </c>
      <c r="AG2236" s="42"/>
    </row>
    <row r="2237" spans="1:33" ht="13.8">
      <c r="A2237" s="30" t="s">
        <v>7242</v>
      </c>
      <c r="B2237" s="30" t="s">
        <v>7243</v>
      </c>
      <c r="C2237" s="43"/>
      <c r="D2237" s="44"/>
      <c r="E2237" s="44"/>
      <c r="F2237" s="35">
        <f t="shared" si="4324"/>
        <v>0</v>
      </c>
      <c r="G2237" s="35">
        <f t="shared" si="4325"/>
        <v>0</v>
      </c>
      <c r="H2237" s="35">
        <f t="shared" si="4166"/>
        <v>0</v>
      </c>
      <c r="I2237" s="21">
        <f t="shared" si="4375"/>
        <v>18</v>
      </c>
      <c r="J2237" s="37">
        <f t="shared" si="4232"/>
        <v>25.19</v>
      </c>
      <c r="K2237" s="37">
        <f t="shared" si="4234"/>
        <v>30</v>
      </c>
      <c r="L2237" s="38">
        <f t="shared" ref="L2237:M2237" si="4394">MIN(N2237,P2237,R2237,T2237,V2237,X2237,Z2237,AB2237,AD2237)</f>
        <v>25.19</v>
      </c>
      <c r="M2237" s="38">
        <f t="shared" si="4394"/>
        <v>30</v>
      </c>
      <c r="N2237" s="38">
        <f t="shared" si="4389"/>
        <v>25.19</v>
      </c>
      <c r="O2237" s="38">
        <f t="shared" si="4390"/>
        <v>30</v>
      </c>
      <c r="P2237" s="39"/>
      <c r="Q2237" s="39"/>
      <c r="R2237" s="39"/>
      <c r="S2237" s="39"/>
      <c r="T2237" s="39"/>
      <c r="U2237" s="39"/>
      <c r="V2237" s="39"/>
      <c r="W2237" s="39"/>
      <c r="X2237" s="39"/>
      <c r="Y2237" s="39"/>
      <c r="Z2237" s="39"/>
      <c r="AA2237" s="39"/>
      <c r="AB2237" s="39"/>
      <c r="AC2237" s="39"/>
      <c r="AD2237" s="40"/>
      <c r="AE2237" s="40"/>
      <c r="AF2237" s="41">
        <f t="shared" si="4186"/>
        <v>0</v>
      </c>
      <c r="AG2237" s="42"/>
    </row>
    <row r="2238" spans="1:33" ht="13.8">
      <c r="A2238" s="30" t="s">
        <v>7244</v>
      </c>
      <c r="B2238" s="30" t="s">
        <v>7245</v>
      </c>
      <c r="C2238" s="43"/>
      <c r="D2238" s="44"/>
      <c r="E2238" s="44"/>
      <c r="F2238" s="35">
        <f t="shared" si="4324"/>
        <v>0</v>
      </c>
      <c r="G2238" s="35">
        <f t="shared" si="4325"/>
        <v>0</v>
      </c>
      <c r="H2238" s="35">
        <f t="shared" si="4166"/>
        <v>0</v>
      </c>
      <c r="I2238" s="21">
        <f t="shared" si="4375"/>
        <v>18</v>
      </c>
      <c r="J2238" s="37">
        <f t="shared" si="4232"/>
        <v>31.49</v>
      </c>
      <c r="K2238" s="37">
        <f t="shared" si="4234"/>
        <v>37</v>
      </c>
      <c r="L2238" s="38">
        <f t="shared" ref="L2238:M2238" si="4395">MIN(N2238,P2238,R2238,T2238,V2238,X2238,Z2238,AB2238,AD2238)</f>
        <v>31.49</v>
      </c>
      <c r="M2238" s="38">
        <f t="shared" si="4395"/>
        <v>37</v>
      </c>
      <c r="N2238" s="38">
        <f t="shared" si="4389"/>
        <v>31.49</v>
      </c>
      <c r="O2238" s="38">
        <f t="shared" si="4390"/>
        <v>37</v>
      </c>
      <c r="P2238" s="39"/>
      <c r="Q2238" s="39"/>
      <c r="R2238" s="39"/>
      <c r="S2238" s="39"/>
      <c r="T2238" s="39"/>
      <c r="U2238" s="39"/>
      <c r="V2238" s="39"/>
      <c r="W2238" s="39"/>
      <c r="X2238" s="39"/>
      <c r="Y2238" s="39"/>
      <c r="Z2238" s="39"/>
      <c r="AA2238" s="39"/>
      <c r="AB2238" s="39"/>
      <c r="AC2238" s="39"/>
      <c r="AD2238" s="40"/>
      <c r="AE2238" s="40"/>
      <c r="AF2238" s="41">
        <f t="shared" si="4186"/>
        <v>0</v>
      </c>
      <c r="AG2238" s="42"/>
    </row>
    <row r="2239" spans="1:33" ht="27.6">
      <c r="A2239" s="30" t="s">
        <v>7246</v>
      </c>
      <c r="B2239" s="30" t="s">
        <v>7247</v>
      </c>
      <c r="C2239" s="43"/>
      <c r="D2239" s="44"/>
      <c r="E2239" s="44"/>
      <c r="F2239" s="35">
        <f t="shared" si="4324"/>
        <v>0</v>
      </c>
      <c r="G2239" s="35">
        <f t="shared" si="4325"/>
        <v>0</v>
      </c>
      <c r="H2239" s="35">
        <f t="shared" si="4166"/>
        <v>0</v>
      </c>
      <c r="I2239" s="21">
        <f t="shared" si="4375"/>
        <v>18</v>
      </c>
      <c r="J2239" s="37">
        <f t="shared" si="4232"/>
        <v>18.89</v>
      </c>
      <c r="K2239" s="37">
        <f t="shared" si="4234"/>
        <v>22</v>
      </c>
      <c r="L2239" s="38">
        <f t="shared" ref="L2239:M2239" si="4396">MIN(N2239,P2239,R2239,T2239,V2239,X2239,Z2239,AB2239,AD2239)</f>
        <v>18.89</v>
      </c>
      <c r="M2239" s="38">
        <f t="shared" si="4396"/>
        <v>22</v>
      </c>
      <c r="N2239" s="38">
        <f t="shared" si="4389"/>
        <v>18.89</v>
      </c>
      <c r="O2239" s="38">
        <f t="shared" si="4390"/>
        <v>22</v>
      </c>
      <c r="P2239" s="39"/>
      <c r="Q2239" s="39"/>
      <c r="R2239" s="39"/>
      <c r="S2239" s="39"/>
      <c r="T2239" s="39"/>
      <c r="U2239" s="39"/>
      <c r="V2239" s="39"/>
      <c r="W2239" s="39"/>
      <c r="X2239" s="39"/>
      <c r="Y2239" s="39"/>
      <c r="Z2239" s="39"/>
      <c r="AA2239" s="39"/>
      <c r="AB2239" s="39"/>
      <c r="AC2239" s="39"/>
      <c r="AD2239" s="40"/>
      <c r="AE2239" s="40"/>
      <c r="AF2239" s="41">
        <f t="shared" si="4186"/>
        <v>0</v>
      </c>
      <c r="AG2239" s="42"/>
    </row>
    <row r="2240" spans="1:33" ht="27.6">
      <c r="A2240" s="30" t="s">
        <v>7248</v>
      </c>
      <c r="B2240" s="30" t="s">
        <v>7249</v>
      </c>
      <c r="C2240" s="43"/>
      <c r="D2240" s="44"/>
      <c r="E2240" s="44"/>
      <c r="F2240" s="35">
        <f t="shared" si="4324"/>
        <v>0</v>
      </c>
      <c r="G2240" s="35">
        <f t="shared" si="4325"/>
        <v>0</v>
      </c>
      <c r="H2240" s="35">
        <f t="shared" si="4166"/>
        <v>0</v>
      </c>
      <c r="I2240" s="21">
        <f t="shared" si="4375"/>
        <v>18</v>
      </c>
      <c r="J2240" s="37">
        <f t="shared" si="4232"/>
        <v>31.49</v>
      </c>
      <c r="K2240" s="37">
        <f t="shared" si="4234"/>
        <v>37</v>
      </c>
      <c r="L2240" s="38">
        <f t="shared" ref="L2240:M2240" si="4397">MIN(N2240,P2240,R2240,T2240,V2240,X2240,Z2240,AB2240,AD2240)</f>
        <v>31.49</v>
      </c>
      <c r="M2240" s="38">
        <f t="shared" si="4397"/>
        <v>37</v>
      </c>
      <c r="N2240" s="38">
        <f t="shared" si="4389"/>
        <v>31.49</v>
      </c>
      <c r="O2240" s="38">
        <f t="shared" si="4390"/>
        <v>37</v>
      </c>
      <c r="P2240" s="39"/>
      <c r="Q2240" s="39"/>
      <c r="R2240" s="39"/>
      <c r="S2240" s="39"/>
      <c r="T2240" s="39"/>
      <c r="U2240" s="39"/>
      <c r="V2240" s="39"/>
      <c r="W2240" s="39"/>
      <c r="X2240" s="39"/>
      <c r="Y2240" s="39"/>
      <c r="Z2240" s="39"/>
      <c r="AA2240" s="39"/>
      <c r="AB2240" s="39"/>
      <c r="AC2240" s="39"/>
      <c r="AD2240" s="40"/>
      <c r="AE2240" s="40"/>
      <c r="AF2240" s="41">
        <f t="shared" si="4186"/>
        <v>0</v>
      </c>
      <c r="AG2240" s="42"/>
    </row>
    <row r="2241" spans="1:33" ht="13.8">
      <c r="A2241" s="30" t="s">
        <v>7250</v>
      </c>
      <c r="B2241" s="30" t="s">
        <v>7251</v>
      </c>
      <c r="C2241" s="43"/>
      <c r="D2241" s="44"/>
      <c r="E2241" s="44"/>
      <c r="F2241" s="35">
        <f t="shared" si="4324"/>
        <v>0</v>
      </c>
      <c r="G2241" s="35">
        <f t="shared" si="4325"/>
        <v>0</v>
      </c>
      <c r="H2241" s="35">
        <f t="shared" si="4166"/>
        <v>0</v>
      </c>
      <c r="I2241" s="21">
        <f t="shared" si="4375"/>
        <v>18</v>
      </c>
      <c r="J2241" s="37">
        <f t="shared" si="4232"/>
        <v>491.24</v>
      </c>
      <c r="K2241" s="37">
        <f t="shared" si="4234"/>
        <v>580</v>
      </c>
      <c r="L2241" s="38">
        <f t="shared" ref="L2241:M2241" si="4398">MIN(N2241,P2241,R2241,T2241,V2241,X2241,Z2241,AB2241,AD2241)</f>
        <v>491.24</v>
      </c>
      <c r="M2241" s="38">
        <f t="shared" si="4398"/>
        <v>580</v>
      </c>
      <c r="N2241" s="38">
        <f t="shared" si="4389"/>
        <v>491.24</v>
      </c>
      <c r="O2241" s="38">
        <f t="shared" si="4390"/>
        <v>580</v>
      </c>
      <c r="P2241" s="39"/>
      <c r="Q2241" s="39"/>
      <c r="R2241" s="39"/>
      <c r="S2241" s="39"/>
      <c r="T2241" s="39"/>
      <c r="U2241" s="39"/>
      <c r="V2241" s="39"/>
      <c r="W2241" s="39"/>
      <c r="X2241" s="39"/>
      <c r="Y2241" s="39"/>
      <c r="Z2241" s="39"/>
      <c r="AA2241" s="39"/>
      <c r="AB2241" s="39"/>
      <c r="AC2241" s="39"/>
      <c r="AD2241" s="40"/>
      <c r="AE2241" s="40"/>
      <c r="AF2241" s="41">
        <f t="shared" si="4186"/>
        <v>0</v>
      </c>
      <c r="AG2241" s="42"/>
    </row>
    <row r="2242" spans="1:33" ht="13.8">
      <c r="A2242" s="30" t="s">
        <v>7252</v>
      </c>
      <c r="B2242" s="30" t="s">
        <v>7253</v>
      </c>
      <c r="C2242" s="43"/>
      <c r="D2242" s="44"/>
      <c r="E2242" s="44"/>
      <c r="F2242" s="35">
        <f t="shared" si="4324"/>
        <v>0</v>
      </c>
      <c r="G2242" s="35">
        <f t="shared" si="4325"/>
        <v>0</v>
      </c>
      <c r="H2242" s="35">
        <f t="shared" si="4166"/>
        <v>0</v>
      </c>
      <c r="I2242" s="21">
        <f t="shared" si="4375"/>
        <v>18</v>
      </c>
      <c r="J2242" s="37">
        <f t="shared" si="4232"/>
        <v>201.54</v>
      </c>
      <c r="K2242" s="37">
        <f t="shared" si="4234"/>
        <v>238</v>
      </c>
      <c r="L2242" s="38">
        <f t="shared" ref="L2242:M2242" si="4399">MIN(N2242,P2242,R2242,T2242,V2242,X2242,Z2242,AB2242,AD2242)</f>
        <v>201.54</v>
      </c>
      <c r="M2242" s="38">
        <f t="shared" si="4399"/>
        <v>238</v>
      </c>
      <c r="N2242" s="38">
        <f t="shared" si="4389"/>
        <v>201.54</v>
      </c>
      <c r="O2242" s="38">
        <f t="shared" si="4390"/>
        <v>238</v>
      </c>
      <c r="P2242" s="39"/>
      <c r="Q2242" s="39"/>
      <c r="R2242" s="39"/>
      <c r="S2242" s="39"/>
      <c r="T2242" s="39"/>
      <c r="U2242" s="39"/>
      <c r="V2242" s="39"/>
      <c r="W2242" s="39"/>
      <c r="X2242" s="39"/>
      <c r="Y2242" s="39"/>
      <c r="Z2242" s="39"/>
      <c r="AA2242" s="39"/>
      <c r="AB2242" s="39"/>
      <c r="AC2242" s="39"/>
      <c r="AD2242" s="40"/>
      <c r="AE2242" s="40"/>
      <c r="AF2242" s="41">
        <f t="shared" si="4186"/>
        <v>0</v>
      </c>
      <c r="AG2242" s="42"/>
    </row>
    <row r="2243" spans="1:33" ht="13.8">
      <c r="A2243" s="30" t="s">
        <v>7254</v>
      </c>
      <c r="B2243" s="30" t="s">
        <v>7255</v>
      </c>
      <c r="C2243" s="43"/>
      <c r="D2243" s="44"/>
      <c r="E2243" s="44"/>
      <c r="F2243" s="35">
        <f t="shared" ref="F2243:F2306" si="4400">IFERROR(SUMIF(Purchase_ItemCode, A2243, Purchase_Qty), 0)</f>
        <v>0</v>
      </c>
      <c r="G2243" s="35">
        <f t="shared" ref="G2243:G2306" si="4401">IFERROR(COUNTIF(Sales_PartCode, A2243), 0)</f>
        <v>0</v>
      </c>
      <c r="H2243" s="35">
        <f t="shared" si="4166"/>
        <v>0</v>
      </c>
      <c r="I2243" s="21">
        <f t="shared" si="4375"/>
        <v>18</v>
      </c>
      <c r="J2243" s="37">
        <f t="shared" si="4232"/>
        <v>277.11</v>
      </c>
      <c r="K2243" s="37">
        <f t="shared" si="4234"/>
        <v>327</v>
      </c>
      <c r="L2243" s="38">
        <f t="shared" ref="L2243:M2243" si="4402">MIN(N2243,P2243,R2243,T2243,V2243,X2243,Z2243,AB2243,AD2243)</f>
        <v>277.11</v>
      </c>
      <c r="M2243" s="38">
        <f t="shared" si="4402"/>
        <v>327</v>
      </c>
      <c r="N2243" s="38">
        <f t="shared" si="4389"/>
        <v>277.11</v>
      </c>
      <c r="O2243" s="38">
        <f t="shared" si="4390"/>
        <v>327</v>
      </c>
      <c r="P2243" s="39"/>
      <c r="Q2243" s="39"/>
      <c r="R2243" s="39"/>
      <c r="S2243" s="39"/>
      <c r="T2243" s="39"/>
      <c r="U2243" s="39"/>
      <c r="V2243" s="39"/>
      <c r="W2243" s="39"/>
      <c r="X2243" s="39"/>
      <c r="Y2243" s="39"/>
      <c r="Z2243" s="39"/>
      <c r="AA2243" s="39"/>
      <c r="AB2243" s="39"/>
      <c r="AC2243" s="39"/>
      <c r="AD2243" s="40"/>
      <c r="AE2243" s="40"/>
      <c r="AF2243" s="41">
        <f t="shared" si="4186"/>
        <v>0</v>
      </c>
      <c r="AG2243" s="42"/>
    </row>
    <row r="2244" spans="1:33" ht="27.6">
      <c r="A2244" s="30" t="s">
        <v>7256</v>
      </c>
      <c r="B2244" s="30" t="s">
        <v>7257</v>
      </c>
      <c r="C2244" s="43"/>
      <c r="D2244" s="44"/>
      <c r="E2244" s="44"/>
      <c r="F2244" s="35">
        <f t="shared" si="4400"/>
        <v>0</v>
      </c>
      <c r="G2244" s="35">
        <f t="shared" si="4401"/>
        <v>0</v>
      </c>
      <c r="H2244" s="35">
        <f t="shared" si="4166"/>
        <v>0</v>
      </c>
      <c r="I2244" s="21">
        <f t="shared" si="4375"/>
        <v>18</v>
      </c>
      <c r="J2244" s="37">
        <f t="shared" si="4232"/>
        <v>308.60000000000002</v>
      </c>
      <c r="K2244" s="37">
        <f t="shared" si="4234"/>
        <v>364</v>
      </c>
      <c r="L2244" s="38">
        <f t="shared" ref="L2244:M2244" si="4403">MIN(N2244,P2244,R2244,T2244,V2244,X2244,Z2244,AB2244,AD2244)</f>
        <v>308.60000000000002</v>
      </c>
      <c r="M2244" s="38">
        <f t="shared" si="4403"/>
        <v>364</v>
      </c>
      <c r="N2244" s="38">
        <f t="shared" si="4389"/>
        <v>308.60000000000002</v>
      </c>
      <c r="O2244" s="38">
        <f t="shared" si="4390"/>
        <v>364</v>
      </c>
      <c r="P2244" s="39"/>
      <c r="Q2244" s="39"/>
      <c r="R2244" s="39"/>
      <c r="S2244" s="39"/>
      <c r="T2244" s="39"/>
      <c r="U2244" s="39"/>
      <c r="V2244" s="39"/>
      <c r="W2244" s="39"/>
      <c r="X2244" s="39"/>
      <c r="Y2244" s="39"/>
      <c r="Z2244" s="39"/>
      <c r="AA2244" s="39"/>
      <c r="AB2244" s="39"/>
      <c r="AC2244" s="39"/>
      <c r="AD2244" s="40"/>
      <c r="AE2244" s="40"/>
      <c r="AF2244" s="41">
        <f t="shared" si="4186"/>
        <v>0</v>
      </c>
      <c r="AG2244" s="42"/>
    </row>
    <row r="2245" spans="1:33" ht="13.8">
      <c r="A2245" s="30" t="s">
        <v>7258</v>
      </c>
      <c r="B2245" s="30" t="s">
        <v>7259</v>
      </c>
      <c r="C2245" s="43"/>
      <c r="D2245" s="44"/>
      <c r="E2245" s="44"/>
      <c r="F2245" s="35">
        <f t="shared" si="4400"/>
        <v>0</v>
      </c>
      <c r="G2245" s="35">
        <f t="shared" si="4401"/>
        <v>0</v>
      </c>
      <c r="H2245" s="35">
        <f t="shared" si="4166"/>
        <v>0</v>
      </c>
      <c r="I2245" s="21">
        <f t="shared" si="4375"/>
        <v>18</v>
      </c>
      <c r="J2245" s="37">
        <f t="shared" si="4232"/>
        <v>132.26</v>
      </c>
      <c r="K2245" s="37">
        <f t="shared" si="4234"/>
        <v>156</v>
      </c>
      <c r="L2245" s="38">
        <f t="shared" ref="L2245:M2245" si="4404">MIN(N2245,P2245,R2245,T2245,V2245,X2245,Z2245,AB2245,AD2245)</f>
        <v>132.26</v>
      </c>
      <c r="M2245" s="38">
        <f t="shared" si="4404"/>
        <v>156</v>
      </c>
      <c r="N2245" s="38">
        <f t="shared" si="4389"/>
        <v>132.26</v>
      </c>
      <c r="O2245" s="38">
        <f t="shared" si="4390"/>
        <v>156</v>
      </c>
      <c r="P2245" s="39"/>
      <c r="Q2245" s="39"/>
      <c r="R2245" s="39"/>
      <c r="S2245" s="39"/>
      <c r="T2245" s="39"/>
      <c r="U2245" s="39"/>
      <c r="V2245" s="39"/>
      <c r="W2245" s="39"/>
      <c r="X2245" s="39"/>
      <c r="Y2245" s="39"/>
      <c r="Z2245" s="39"/>
      <c r="AA2245" s="39"/>
      <c r="AB2245" s="39"/>
      <c r="AC2245" s="39"/>
      <c r="AD2245" s="40"/>
      <c r="AE2245" s="40"/>
      <c r="AF2245" s="41">
        <f t="shared" si="4186"/>
        <v>0</v>
      </c>
      <c r="AG2245" s="42"/>
    </row>
    <row r="2246" spans="1:33" ht="13.8">
      <c r="A2246" s="30" t="s">
        <v>7260</v>
      </c>
      <c r="B2246" s="30" t="s">
        <v>7261</v>
      </c>
      <c r="C2246" s="43"/>
      <c r="D2246" s="44"/>
      <c r="E2246" s="44"/>
      <c r="F2246" s="35">
        <f t="shared" si="4400"/>
        <v>0</v>
      </c>
      <c r="G2246" s="35">
        <f t="shared" si="4401"/>
        <v>0</v>
      </c>
      <c r="H2246" s="35">
        <f t="shared" si="4166"/>
        <v>0</v>
      </c>
      <c r="I2246" s="21">
        <f t="shared" si="4375"/>
        <v>18</v>
      </c>
      <c r="J2246" s="37">
        <f t="shared" si="4232"/>
        <v>138.56</v>
      </c>
      <c r="K2246" s="37">
        <f t="shared" si="4234"/>
        <v>163</v>
      </c>
      <c r="L2246" s="38">
        <f t="shared" ref="L2246:M2246" si="4405">MIN(N2246,P2246,R2246,T2246,V2246,X2246,Z2246,AB2246,AD2246)</f>
        <v>138.56</v>
      </c>
      <c r="M2246" s="38">
        <f t="shared" si="4405"/>
        <v>163</v>
      </c>
      <c r="N2246" s="38">
        <f t="shared" si="4389"/>
        <v>138.56</v>
      </c>
      <c r="O2246" s="38">
        <f t="shared" si="4390"/>
        <v>163</v>
      </c>
      <c r="P2246" s="39"/>
      <c r="Q2246" s="39"/>
      <c r="R2246" s="39"/>
      <c r="S2246" s="39"/>
      <c r="T2246" s="39"/>
      <c r="U2246" s="39"/>
      <c r="V2246" s="39"/>
      <c r="W2246" s="39"/>
      <c r="X2246" s="39"/>
      <c r="Y2246" s="39"/>
      <c r="Z2246" s="39"/>
      <c r="AA2246" s="39"/>
      <c r="AB2246" s="39"/>
      <c r="AC2246" s="39"/>
      <c r="AD2246" s="40"/>
      <c r="AE2246" s="40"/>
      <c r="AF2246" s="41">
        <f t="shared" si="4186"/>
        <v>0</v>
      </c>
      <c r="AG2246" s="42"/>
    </row>
    <row r="2247" spans="1:33" ht="13.8">
      <c r="A2247" s="30" t="s">
        <v>7262</v>
      </c>
      <c r="B2247" s="30" t="s">
        <v>7263</v>
      </c>
      <c r="C2247" s="43"/>
      <c r="D2247" s="44"/>
      <c r="E2247" s="44"/>
      <c r="F2247" s="35">
        <f t="shared" si="4400"/>
        <v>0</v>
      </c>
      <c r="G2247" s="35">
        <f t="shared" si="4401"/>
        <v>0</v>
      </c>
      <c r="H2247" s="35">
        <f t="shared" si="4166"/>
        <v>0</v>
      </c>
      <c r="I2247" s="21">
        <f t="shared" si="4375"/>
        <v>18</v>
      </c>
      <c r="J2247" s="37">
        <f t="shared" si="4232"/>
        <v>566.82000000000005</v>
      </c>
      <c r="K2247" s="37">
        <f t="shared" si="4234"/>
        <v>669</v>
      </c>
      <c r="L2247" s="38">
        <f t="shared" ref="L2247:M2247" si="4406">MIN(N2247,P2247,R2247,T2247,V2247,X2247,Z2247,AB2247,AD2247)</f>
        <v>566.82000000000005</v>
      </c>
      <c r="M2247" s="38">
        <f t="shared" si="4406"/>
        <v>669</v>
      </c>
      <c r="N2247" s="38">
        <f t="shared" si="4389"/>
        <v>566.82000000000005</v>
      </c>
      <c r="O2247" s="38">
        <f t="shared" si="4390"/>
        <v>669</v>
      </c>
      <c r="P2247" s="39"/>
      <c r="Q2247" s="39"/>
      <c r="R2247" s="39"/>
      <c r="S2247" s="39"/>
      <c r="T2247" s="39"/>
      <c r="U2247" s="39"/>
      <c r="V2247" s="39"/>
      <c r="W2247" s="39"/>
      <c r="X2247" s="39"/>
      <c r="Y2247" s="39"/>
      <c r="Z2247" s="39"/>
      <c r="AA2247" s="39"/>
      <c r="AB2247" s="39"/>
      <c r="AC2247" s="39"/>
      <c r="AD2247" s="40"/>
      <c r="AE2247" s="40"/>
      <c r="AF2247" s="41">
        <f t="shared" si="4186"/>
        <v>0</v>
      </c>
      <c r="AG2247" s="42"/>
    </row>
    <row r="2248" spans="1:33" ht="13.8">
      <c r="A2248" s="30" t="s">
        <v>7264</v>
      </c>
      <c r="B2248" s="30" t="s">
        <v>7265</v>
      </c>
      <c r="C2248" s="43"/>
      <c r="D2248" s="44"/>
      <c r="E2248" s="44"/>
      <c r="F2248" s="35">
        <f t="shared" si="4400"/>
        <v>0</v>
      </c>
      <c r="G2248" s="35">
        <f t="shared" si="4401"/>
        <v>0</v>
      </c>
      <c r="H2248" s="35">
        <f t="shared" si="4166"/>
        <v>0</v>
      </c>
      <c r="I2248" s="21">
        <f t="shared" si="4375"/>
        <v>18</v>
      </c>
      <c r="J2248" s="37">
        <f t="shared" si="4232"/>
        <v>6.3</v>
      </c>
      <c r="K2248" s="37">
        <f t="shared" si="4234"/>
        <v>7</v>
      </c>
      <c r="L2248" s="38">
        <f t="shared" ref="L2248:M2248" si="4407">MIN(N2248,P2248,R2248,T2248,V2248,X2248,Z2248,AB2248,AD2248)</f>
        <v>6.3</v>
      </c>
      <c r="M2248" s="38">
        <f t="shared" si="4407"/>
        <v>7</v>
      </c>
      <c r="N2248" s="38">
        <f t="shared" si="4389"/>
        <v>6.3</v>
      </c>
      <c r="O2248" s="38">
        <f t="shared" si="4390"/>
        <v>7</v>
      </c>
      <c r="P2248" s="39"/>
      <c r="Q2248" s="39"/>
      <c r="R2248" s="39"/>
      <c r="S2248" s="39"/>
      <c r="T2248" s="39"/>
      <c r="U2248" s="39"/>
      <c r="V2248" s="39"/>
      <c r="W2248" s="39"/>
      <c r="X2248" s="39"/>
      <c r="Y2248" s="39"/>
      <c r="Z2248" s="39"/>
      <c r="AA2248" s="39"/>
      <c r="AB2248" s="39"/>
      <c r="AC2248" s="39"/>
      <c r="AD2248" s="40"/>
      <c r="AE2248" s="40"/>
      <c r="AF2248" s="41">
        <f t="shared" si="4186"/>
        <v>0</v>
      </c>
      <c r="AG2248" s="42"/>
    </row>
    <row r="2249" spans="1:33" ht="13.8">
      <c r="A2249" s="30" t="s">
        <v>7266</v>
      </c>
      <c r="B2249" s="30" t="s">
        <v>7267</v>
      </c>
      <c r="C2249" s="43"/>
      <c r="D2249" s="44"/>
      <c r="E2249" s="44"/>
      <c r="F2249" s="35">
        <f t="shared" si="4400"/>
        <v>0</v>
      </c>
      <c r="G2249" s="35">
        <f t="shared" si="4401"/>
        <v>0</v>
      </c>
      <c r="H2249" s="35">
        <f t="shared" si="4166"/>
        <v>0</v>
      </c>
      <c r="I2249" s="21">
        <f t="shared" si="4375"/>
        <v>18</v>
      </c>
      <c r="J2249" s="37">
        <f t="shared" si="4232"/>
        <v>6.3</v>
      </c>
      <c r="K2249" s="37">
        <f t="shared" si="4234"/>
        <v>7</v>
      </c>
      <c r="L2249" s="38">
        <f t="shared" ref="L2249:M2249" si="4408">MIN(N2249,P2249,R2249,T2249,V2249,X2249,Z2249,AB2249,AD2249)</f>
        <v>6.3</v>
      </c>
      <c r="M2249" s="38">
        <f t="shared" si="4408"/>
        <v>7</v>
      </c>
      <c r="N2249" s="38">
        <f t="shared" si="4389"/>
        <v>6.3</v>
      </c>
      <c r="O2249" s="38">
        <f t="shared" si="4390"/>
        <v>7</v>
      </c>
      <c r="P2249" s="39"/>
      <c r="Q2249" s="39"/>
      <c r="R2249" s="39"/>
      <c r="S2249" s="39"/>
      <c r="T2249" s="39"/>
      <c r="U2249" s="39"/>
      <c r="V2249" s="39"/>
      <c r="W2249" s="39"/>
      <c r="X2249" s="39"/>
      <c r="Y2249" s="39"/>
      <c r="Z2249" s="39"/>
      <c r="AA2249" s="39"/>
      <c r="AB2249" s="39"/>
      <c r="AC2249" s="39"/>
      <c r="AD2249" s="40"/>
      <c r="AE2249" s="40"/>
      <c r="AF2249" s="41">
        <f t="shared" si="4186"/>
        <v>0</v>
      </c>
      <c r="AG2249" s="42"/>
    </row>
    <row r="2250" spans="1:33" ht="13.8">
      <c r="A2250" s="30" t="s">
        <v>7268</v>
      </c>
      <c r="B2250" s="30" t="s">
        <v>7269</v>
      </c>
      <c r="C2250" s="43"/>
      <c r="D2250" s="44"/>
      <c r="E2250" s="44"/>
      <c r="F2250" s="35">
        <f t="shared" si="4400"/>
        <v>0</v>
      </c>
      <c r="G2250" s="35">
        <f t="shared" si="4401"/>
        <v>0</v>
      </c>
      <c r="H2250" s="35">
        <f t="shared" si="4166"/>
        <v>0</v>
      </c>
      <c r="I2250" s="21">
        <f t="shared" si="4375"/>
        <v>18</v>
      </c>
      <c r="J2250" s="37">
        <f t="shared" si="4232"/>
        <v>6.3</v>
      </c>
      <c r="K2250" s="37">
        <f t="shared" si="4234"/>
        <v>7</v>
      </c>
      <c r="L2250" s="38">
        <f t="shared" ref="L2250:M2250" si="4409">MIN(N2250,P2250,R2250,T2250,V2250,X2250,Z2250,AB2250,AD2250)</f>
        <v>6.3</v>
      </c>
      <c r="M2250" s="38">
        <f t="shared" si="4409"/>
        <v>7</v>
      </c>
      <c r="N2250" s="38">
        <f t="shared" si="4389"/>
        <v>6.3</v>
      </c>
      <c r="O2250" s="38">
        <f t="shared" si="4390"/>
        <v>7</v>
      </c>
      <c r="P2250" s="39"/>
      <c r="Q2250" s="39"/>
      <c r="R2250" s="39"/>
      <c r="S2250" s="39"/>
      <c r="T2250" s="39"/>
      <c r="U2250" s="39"/>
      <c r="V2250" s="39"/>
      <c r="W2250" s="39"/>
      <c r="X2250" s="39"/>
      <c r="Y2250" s="39"/>
      <c r="Z2250" s="39"/>
      <c r="AA2250" s="39"/>
      <c r="AB2250" s="39"/>
      <c r="AC2250" s="39"/>
      <c r="AD2250" s="40"/>
      <c r="AE2250" s="40"/>
      <c r="AF2250" s="41">
        <f t="shared" si="4186"/>
        <v>0</v>
      </c>
      <c r="AG2250" s="42"/>
    </row>
    <row r="2251" spans="1:33" ht="13.8">
      <c r="A2251" s="30" t="s">
        <v>7270</v>
      </c>
      <c r="B2251" s="30" t="s">
        <v>7271</v>
      </c>
      <c r="C2251" s="43"/>
      <c r="D2251" s="44"/>
      <c r="E2251" s="44"/>
      <c r="F2251" s="35">
        <f t="shared" si="4400"/>
        <v>0</v>
      </c>
      <c r="G2251" s="35">
        <f t="shared" si="4401"/>
        <v>0</v>
      </c>
      <c r="H2251" s="35">
        <f t="shared" si="4166"/>
        <v>0</v>
      </c>
      <c r="I2251" s="21">
        <f t="shared" si="4375"/>
        <v>18</v>
      </c>
      <c r="J2251" s="37">
        <f t="shared" si="4232"/>
        <v>6.3</v>
      </c>
      <c r="K2251" s="37">
        <f t="shared" si="4234"/>
        <v>7</v>
      </c>
      <c r="L2251" s="38">
        <f t="shared" ref="L2251:M2251" si="4410">MIN(N2251,P2251,R2251,T2251,V2251,X2251,Z2251,AB2251,AD2251)</f>
        <v>6.3</v>
      </c>
      <c r="M2251" s="38">
        <f t="shared" si="4410"/>
        <v>7</v>
      </c>
      <c r="N2251" s="38">
        <f t="shared" si="4389"/>
        <v>6.3</v>
      </c>
      <c r="O2251" s="38">
        <f t="shared" si="4390"/>
        <v>7</v>
      </c>
      <c r="P2251" s="39"/>
      <c r="Q2251" s="39"/>
      <c r="R2251" s="39"/>
      <c r="S2251" s="39"/>
      <c r="T2251" s="39"/>
      <c r="U2251" s="39"/>
      <c r="V2251" s="39"/>
      <c r="W2251" s="39"/>
      <c r="X2251" s="39"/>
      <c r="Y2251" s="39"/>
      <c r="Z2251" s="39"/>
      <c r="AA2251" s="39"/>
      <c r="AB2251" s="39"/>
      <c r="AC2251" s="39"/>
      <c r="AD2251" s="40"/>
      <c r="AE2251" s="40"/>
      <c r="AF2251" s="41">
        <f t="shared" si="4186"/>
        <v>0</v>
      </c>
      <c r="AG2251" s="42"/>
    </row>
    <row r="2252" spans="1:33" ht="13.8">
      <c r="A2252" s="30" t="s">
        <v>7272</v>
      </c>
      <c r="B2252" s="30" t="s">
        <v>7273</v>
      </c>
      <c r="C2252" s="43"/>
      <c r="D2252" s="44"/>
      <c r="E2252" s="44"/>
      <c r="F2252" s="35">
        <f t="shared" si="4400"/>
        <v>0</v>
      </c>
      <c r="G2252" s="35">
        <f t="shared" si="4401"/>
        <v>0</v>
      </c>
      <c r="H2252" s="35">
        <f t="shared" si="4166"/>
        <v>0</v>
      </c>
      <c r="I2252" s="21">
        <f t="shared" si="4375"/>
        <v>12</v>
      </c>
      <c r="J2252" s="37">
        <f t="shared" si="4232"/>
        <v>280.44</v>
      </c>
      <c r="K2252" s="37">
        <f t="shared" si="4234"/>
        <v>314</v>
      </c>
      <c r="L2252" s="38">
        <f t="shared" ref="L2252:M2252" si="4411">MIN(N2252,P2252,R2252,T2252,V2252,X2252,Z2252,AB2252,AD2252)</f>
        <v>280.44</v>
      </c>
      <c r="M2252" s="38">
        <f t="shared" si="4411"/>
        <v>314</v>
      </c>
      <c r="N2252" s="38">
        <f t="shared" si="4389"/>
        <v>280.44</v>
      </c>
      <c r="O2252" s="38">
        <f t="shared" si="4390"/>
        <v>314</v>
      </c>
      <c r="P2252" s="39"/>
      <c r="Q2252" s="39"/>
      <c r="R2252" s="39"/>
      <c r="S2252" s="39"/>
      <c r="T2252" s="39"/>
      <c r="U2252" s="39"/>
      <c r="V2252" s="39"/>
      <c r="W2252" s="39"/>
      <c r="X2252" s="39"/>
      <c r="Y2252" s="39"/>
      <c r="Z2252" s="39"/>
      <c r="AA2252" s="39"/>
      <c r="AB2252" s="39"/>
      <c r="AC2252" s="39"/>
      <c r="AD2252" s="40"/>
      <c r="AE2252" s="40"/>
      <c r="AF2252" s="41">
        <f t="shared" si="4186"/>
        <v>0</v>
      </c>
      <c r="AG2252" s="42"/>
    </row>
    <row r="2253" spans="1:33" ht="13.8">
      <c r="A2253" s="30" t="s">
        <v>7274</v>
      </c>
      <c r="B2253" s="30" t="s">
        <v>7275</v>
      </c>
      <c r="C2253" s="43"/>
      <c r="D2253" s="44"/>
      <c r="E2253" s="44"/>
      <c r="F2253" s="35">
        <f t="shared" si="4400"/>
        <v>0</v>
      </c>
      <c r="G2253" s="35">
        <f t="shared" si="4401"/>
        <v>0</v>
      </c>
      <c r="H2253" s="35">
        <f t="shared" si="4166"/>
        <v>0</v>
      </c>
      <c r="I2253" s="21">
        <f t="shared" ref="I2253:I2272" si="4412">VLOOKUP(A2253,Old_Inventory,9,FALSE)</f>
        <v>5</v>
      </c>
      <c r="J2253" s="37">
        <f t="shared" si="4232"/>
        <v>18.47</v>
      </c>
      <c r="K2253" s="37">
        <f t="shared" si="4234"/>
        <v>19</v>
      </c>
      <c r="L2253" s="38">
        <f t="shared" ref="L2253:M2253" si="4413">MIN(N2253,P2253,R2253,T2253,V2253,X2253,Z2253,AB2253,AD2253)</f>
        <v>18.47</v>
      </c>
      <c r="M2253" s="38">
        <f t="shared" si="4413"/>
        <v>19</v>
      </c>
      <c r="N2253" s="38">
        <f t="shared" si="4389"/>
        <v>18.47</v>
      </c>
      <c r="O2253" s="38">
        <f t="shared" si="4390"/>
        <v>19</v>
      </c>
      <c r="P2253" s="39"/>
      <c r="Q2253" s="39"/>
      <c r="R2253" s="39"/>
      <c r="S2253" s="39"/>
      <c r="T2253" s="39"/>
      <c r="U2253" s="39"/>
      <c r="V2253" s="39"/>
      <c r="W2253" s="39"/>
      <c r="X2253" s="39"/>
      <c r="Y2253" s="39"/>
      <c r="Z2253" s="39"/>
      <c r="AA2253" s="39"/>
      <c r="AB2253" s="39"/>
      <c r="AC2253" s="39"/>
      <c r="AD2253" s="40"/>
      <c r="AE2253" s="40"/>
      <c r="AF2253" s="41">
        <f t="shared" si="4186"/>
        <v>0</v>
      </c>
      <c r="AG2253" s="42"/>
    </row>
    <row r="2254" spans="1:33" ht="27.6">
      <c r="A2254" s="30" t="s">
        <v>7276</v>
      </c>
      <c r="B2254" s="30" t="s">
        <v>7277</v>
      </c>
      <c r="C2254" s="43"/>
      <c r="D2254" s="44"/>
      <c r="E2254" s="44"/>
      <c r="F2254" s="35">
        <f t="shared" si="4400"/>
        <v>0</v>
      </c>
      <c r="G2254" s="35">
        <f t="shared" si="4401"/>
        <v>0</v>
      </c>
      <c r="H2254" s="35">
        <f t="shared" si="4166"/>
        <v>0</v>
      </c>
      <c r="I2254" s="21">
        <f t="shared" si="4412"/>
        <v>18</v>
      </c>
      <c r="J2254" s="37">
        <f t="shared" si="4232"/>
        <v>919.51</v>
      </c>
      <c r="K2254" s="37">
        <f t="shared" si="4234"/>
        <v>1085</v>
      </c>
      <c r="L2254" s="38">
        <f t="shared" ref="L2254:M2254" si="4414">MIN(N2254,P2254,R2254,T2254,V2254,X2254,Z2254,AB2254,AD2254)</f>
        <v>919.51</v>
      </c>
      <c r="M2254" s="38">
        <f t="shared" si="4414"/>
        <v>1085</v>
      </c>
      <c r="N2254" s="38">
        <f t="shared" si="4389"/>
        <v>919.51</v>
      </c>
      <c r="O2254" s="38">
        <f t="shared" si="4390"/>
        <v>1085</v>
      </c>
      <c r="P2254" s="39"/>
      <c r="Q2254" s="39"/>
      <c r="R2254" s="39"/>
      <c r="S2254" s="39"/>
      <c r="T2254" s="39"/>
      <c r="U2254" s="39"/>
      <c r="V2254" s="39"/>
      <c r="W2254" s="39"/>
      <c r="X2254" s="39"/>
      <c r="Y2254" s="39"/>
      <c r="Z2254" s="39"/>
      <c r="AA2254" s="39"/>
      <c r="AB2254" s="39"/>
      <c r="AC2254" s="39"/>
      <c r="AD2254" s="40"/>
      <c r="AE2254" s="40"/>
      <c r="AF2254" s="41">
        <f t="shared" si="4186"/>
        <v>0</v>
      </c>
      <c r="AG2254" s="42"/>
    </row>
    <row r="2255" spans="1:33" ht="13.8">
      <c r="A2255" s="30" t="s">
        <v>7278</v>
      </c>
      <c r="B2255" s="30" t="s">
        <v>7279</v>
      </c>
      <c r="C2255" s="43"/>
      <c r="D2255" s="44"/>
      <c r="E2255" s="44"/>
      <c r="F2255" s="35">
        <f t="shared" si="4400"/>
        <v>0</v>
      </c>
      <c r="G2255" s="35">
        <f t="shared" si="4401"/>
        <v>0</v>
      </c>
      <c r="H2255" s="35">
        <f t="shared" si="4166"/>
        <v>0</v>
      </c>
      <c r="I2255" s="21">
        <f t="shared" si="4412"/>
        <v>12</v>
      </c>
      <c r="J2255" s="37">
        <f t="shared" si="4232"/>
        <v>218.12</v>
      </c>
      <c r="K2255" s="37">
        <f t="shared" si="4234"/>
        <v>244</v>
      </c>
      <c r="L2255" s="38">
        <f t="shared" ref="L2255:M2255" si="4415">MIN(N2255,P2255,R2255,T2255,V2255,X2255,Z2255,AB2255,AD2255)</f>
        <v>218.12</v>
      </c>
      <c r="M2255" s="38">
        <f t="shared" si="4415"/>
        <v>244</v>
      </c>
      <c r="N2255" s="38">
        <f t="shared" si="4389"/>
        <v>218.12</v>
      </c>
      <c r="O2255" s="38">
        <f t="shared" si="4390"/>
        <v>244</v>
      </c>
      <c r="P2255" s="39"/>
      <c r="Q2255" s="39"/>
      <c r="R2255" s="39"/>
      <c r="S2255" s="39"/>
      <c r="T2255" s="39"/>
      <c r="U2255" s="39"/>
      <c r="V2255" s="39"/>
      <c r="W2255" s="39"/>
      <c r="X2255" s="39"/>
      <c r="Y2255" s="39"/>
      <c r="Z2255" s="39"/>
      <c r="AA2255" s="39"/>
      <c r="AB2255" s="39"/>
      <c r="AC2255" s="39"/>
      <c r="AD2255" s="40"/>
      <c r="AE2255" s="40"/>
      <c r="AF2255" s="41">
        <f t="shared" si="4186"/>
        <v>0</v>
      </c>
      <c r="AG2255" s="42"/>
    </row>
    <row r="2256" spans="1:33" ht="27.6">
      <c r="A2256" s="30" t="s">
        <v>7280</v>
      </c>
      <c r="B2256" s="30" t="s">
        <v>7281</v>
      </c>
      <c r="C2256" s="43"/>
      <c r="D2256" s="44"/>
      <c r="E2256" s="44"/>
      <c r="F2256" s="35">
        <f t="shared" si="4400"/>
        <v>0</v>
      </c>
      <c r="G2256" s="35">
        <f t="shared" si="4401"/>
        <v>0</v>
      </c>
      <c r="H2256" s="35">
        <f t="shared" si="4166"/>
        <v>0</v>
      </c>
      <c r="I2256" s="21">
        <f t="shared" si="4412"/>
        <v>12</v>
      </c>
      <c r="J2256" s="37">
        <f t="shared" si="4232"/>
        <v>629.42999999999995</v>
      </c>
      <c r="K2256" s="37">
        <f t="shared" si="4234"/>
        <v>705</v>
      </c>
      <c r="L2256" s="38">
        <f t="shared" ref="L2256:M2256" si="4416">MIN(N2256,P2256,R2256,T2256,V2256,X2256,Z2256,AB2256,AD2256)</f>
        <v>629.42999999999995</v>
      </c>
      <c r="M2256" s="38">
        <f t="shared" si="4416"/>
        <v>705</v>
      </c>
      <c r="N2256" s="38">
        <f t="shared" si="4389"/>
        <v>629.42999999999995</v>
      </c>
      <c r="O2256" s="38">
        <f t="shared" si="4390"/>
        <v>705</v>
      </c>
      <c r="P2256" s="39"/>
      <c r="Q2256" s="39"/>
      <c r="R2256" s="39"/>
      <c r="S2256" s="39"/>
      <c r="T2256" s="39"/>
      <c r="U2256" s="39"/>
      <c r="V2256" s="39"/>
      <c r="W2256" s="39"/>
      <c r="X2256" s="39"/>
      <c r="Y2256" s="39"/>
      <c r="Z2256" s="39"/>
      <c r="AA2256" s="39"/>
      <c r="AB2256" s="39"/>
      <c r="AC2256" s="39"/>
      <c r="AD2256" s="40"/>
      <c r="AE2256" s="40"/>
      <c r="AF2256" s="41">
        <f t="shared" si="4186"/>
        <v>0</v>
      </c>
      <c r="AG2256" s="42"/>
    </row>
    <row r="2257" spans="1:33" ht="27.6">
      <c r="A2257" s="30" t="s">
        <v>7282</v>
      </c>
      <c r="B2257" s="30" t="s">
        <v>7283</v>
      </c>
      <c r="C2257" s="43"/>
      <c r="D2257" s="44"/>
      <c r="E2257" s="44"/>
      <c r="F2257" s="35">
        <f t="shared" si="4400"/>
        <v>0</v>
      </c>
      <c r="G2257" s="35">
        <f t="shared" si="4401"/>
        <v>0</v>
      </c>
      <c r="H2257" s="35">
        <f t="shared" si="4166"/>
        <v>0</v>
      </c>
      <c r="I2257" s="21">
        <f t="shared" si="4412"/>
        <v>5</v>
      </c>
      <c r="J2257" s="37">
        <f t="shared" si="4232"/>
        <v>12.31</v>
      </c>
      <c r="K2257" s="37">
        <f t="shared" si="4234"/>
        <v>13</v>
      </c>
      <c r="L2257" s="38">
        <f t="shared" ref="L2257:M2257" si="4417">MIN(N2257,P2257,R2257,T2257,V2257,X2257,Z2257,AB2257,AD2257)</f>
        <v>12.31</v>
      </c>
      <c r="M2257" s="38">
        <f t="shared" si="4417"/>
        <v>13</v>
      </c>
      <c r="N2257" s="38">
        <f t="shared" si="4389"/>
        <v>12.31</v>
      </c>
      <c r="O2257" s="38">
        <f t="shared" si="4390"/>
        <v>13</v>
      </c>
      <c r="P2257" s="39"/>
      <c r="Q2257" s="39"/>
      <c r="R2257" s="39"/>
      <c r="S2257" s="39"/>
      <c r="T2257" s="39"/>
      <c r="U2257" s="39"/>
      <c r="V2257" s="39"/>
      <c r="W2257" s="39"/>
      <c r="X2257" s="39"/>
      <c r="Y2257" s="39"/>
      <c r="Z2257" s="39"/>
      <c r="AA2257" s="39"/>
      <c r="AB2257" s="39"/>
      <c r="AC2257" s="39"/>
      <c r="AD2257" s="40"/>
      <c r="AE2257" s="40"/>
      <c r="AF2257" s="41">
        <f t="shared" si="4186"/>
        <v>0</v>
      </c>
      <c r="AG2257" s="42"/>
    </row>
    <row r="2258" spans="1:33" ht="27.6">
      <c r="A2258" s="30" t="s">
        <v>7284</v>
      </c>
      <c r="B2258" s="30" t="s">
        <v>7285</v>
      </c>
      <c r="C2258" s="43"/>
      <c r="D2258" s="44"/>
      <c r="E2258" s="44"/>
      <c r="F2258" s="35">
        <f t="shared" si="4400"/>
        <v>0</v>
      </c>
      <c r="G2258" s="35">
        <f t="shared" si="4401"/>
        <v>0</v>
      </c>
      <c r="H2258" s="35">
        <f t="shared" si="4166"/>
        <v>0</v>
      </c>
      <c r="I2258" s="21">
        <f t="shared" si="4412"/>
        <v>5</v>
      </c>
      <c r="J2258" s="37">
        <f t="shared" si="4232"/>
        <v>1157.1400000000001</v>
      </c>
      <c r="K2258" s="37">
        <f t="shared" si="4234"/>
        <v>1215</v>
      </c>
      <c r="L2258" s="38">
        <f t="shared" ref="L2258:M2258" si="4418">MIN(N2258,P2258,R2258,T2258,V2258,X2258,Z2258,AB2258,AD2258)</f>
        <v>1157.1400000000001</v>
      </c>
      <c r="M2258" s="38">
        <f t="shared" si="4418"/>
        <v>1215</v>
      </c>
      <c r="N2258" s="38">
        <f t="shared" si="4389"/>
        <v>1157.1400000000001</v>
      </c>
      <c r="O2258" s="38">
        <f t="shared" si="4390"/>
        <v>1215</v>
      </c>
      <c r="P2258" s="39"/>
      <c r="Q2258" s="39"/>
      <c r="R2258" s="39"/>
      <c r="S2258" s="39"/>
      <c r="T2258" s="39"/>
      <c r="U2258" s="39"/>
      <c r="V2258" s="39"/>
      <c r="W2258" s="39"/>
      <c r="X2258" s="39"/>
      <c r="Y2258" s="39"/>
      <c r="Z2258" s="39"/>
      <c r="AA2258" s="39"/>
      <c r="AB2258" s="39"/>
      <c r="AC2258" s="39"/>
      <c r="AD2258" s="40"/>
      <c r="AE2258" s="40"/>
      <c r="AF2258" s="41">
        <f t="shared" si="4186"/>
        <v>0</v>
      </c>
      <c r="AG2258" s="42"/>
    </row>
    <row r="2259" spans="1:33" ht="13.8">
      <c r="A2259" s="30" t="s">
        <v>7286</v>
      </c>
      <c r="B2259" s="30" t="s">
        <v>7287</v>
      </c>
      <c r="C2259" s="43"/>
      <c r="D2259" s="44"/>
      <c r="E2259" s="44"/>
      <c r="F2259" s="35">
        <f t="shared" si="4400"/>
        <v>0</v>
      </c>
      <c r="G2259" s="35">
        <f t="shared" si="4401"/>
        <v>0</v>
      </c>
      <c r="H2259" s="35">
        <f t="shared" si="4166"/>
        <v>0</v>
      </c>
      <c r="I2259" s="21">
        <f t="shared" si="4412"/>
        <v>18</v>
      </c>
      <c r="J2259" s="37">
        <f t="shared" si="4232"/>
        <v>1643.78</v>
      </c>
      <c r="K2259" s="37">
        <f t="shared" si="4234"/>
        <v>1940</v>
      </c>
      <c r="L2259" s="38">
        <f t="shared" ref="L2259:M2259" si="4419">MIN(N2259,P2259,R2259,T2259,V2259,X2259,Z2259,AB2259,AD2259)</f>
        <v>1643.78</v>
      </c>
      <c r="M2259" s="38">
        <f t="shared" si="4419"/>
        <v>1940</v>
      </c>
      <c r="N2259" s="38">
        <f t="shared" si="4389"/>
        <v>1643.78</v>
      </c>
      <c r="O2259" s="38">
        <f t="shared" si="4390"/>
        <v>1940</v>
      </c>
      <c r="P2259" s="39"/>
      <c r="Q2259" s="39"/>
      <c r="R2259" s="39"/>
      <c r="S2259" s="39"/>
      <c r="T2259" s="39"/>
      <c r="U2259" s="39"/>
      <c r="V2259" s="39"/>
      <c r="W2259" s="39"/>
      <c r="X2259" s="39"/>
      <c r="Y2259" s="39"/>
      <c r="Z2259" s="39"/>
      <c r="AA2259" s="39"/>
      <c r="AB2259" s="39"/>
      <c r="AC2259" s="39"/>
      <c r="AD2259" s="40"/>
      <c r="AE2259" s="40"/>
      <c r="AF2259" s="41">
        <f t="shared" si="4186"/>
        <v>0</v>
      </c>
      <c r="AG2259" s="42"/>
    </row>
    <row r="2260" spans="1:33" ht="13.8">
      <c r="A2260" s="30" t="s">
        <v>7288</v>
      </c>
      <c r="B2260" s="30" t="s">
        <v>7289</v>
      </c>
      <c r="C2260" s="43"/>
      <c r="D2260" s="44"/>
      <c r="E2260" s="44"/>
      <c r="F2260" s="35">
        <f t="shared" si="4400"/>
        <v>0</v>
      </c>
      <c r="G2260" s="35">
        <f t="shared" si="4401"/>
        <v>0</v>
      </c>
      <c r="H2260" s="35">
        <f t="shared" si="4166"/>
        <v>0</v>
      </c>
      <c r="I2260" s="21">
        <f t="shared" si="4412"/>
        <v>18</v>
      </c>
      <c r="J2260" s="37">
        <f t="shared" si="4232"/>
        <v>18.89</v>
      </c>
      <c r="K2260" s="37">
        <f t="shared" si="4234"/>
        <v>22</v>
      </c>
      <c r="L2260" s="38">
        <f t="shared" ref="L2260:M2260" si="4420">MIN(N2260,P2260,R2260,T2260,V2260,X2260,Z2260,AB2260,AD2260)</f>
        <v>18.89</v>
      </c>
      <c r="M2260" s="38">
        <f t="shared" si="4420"/>
        <v>22</v>
      </c>
      <c r="N2260" s="38">
        <f t="shared" si="4389"/>
        <v>18.89</v>
      </c>
      <c r="O2260" s="38">
        <f t="shared" si="4390"/>
        <v>22</v>
      </c>
      <c r="P2260" s="39"/>
      <c r="Q2260" s="39"/>
      <c r="R2260" s="39"/>
      <c r="S2260" s="39"/>
      <c r="T2260" s="39"/>
      <c r="U2260" s="39"/>
      <c r="V2260" s="39"/>
      <c r="W2260" s="39"/>
      <c r="X2260" s="39"/>
      <c r="Y2260" s="39"/>
      <c r="Z2260" s="39"/>
      <c r="AA2260" s="39"/>
      <c r="AB2260" s="39"/>
      <c r="AC2260" s="39"/>
      <c r="AD2260" s="40"/>
      <c r="AE2260" s="40"/>
      <c r="AF2260" s="41">
        <f t="shared" si="4186"/>
        <v>0</v>
      </c>
      <c r="AG2260" s="42"/>
    </row>
    <row r="2261" spans="1:33" ht="13.8">
      <c r="A2261" s="30" t="s">
        <v>7290</v>
      </c>
      <c r="B2261" s="30" t="s">
        <v>7291</v>
      </c>
      <c r="C2261" s="43"/>
      <c r="D2261" s="44"/>
      <c r="E2261" s="44"/>
      <c r="F2261" s="35">
        <f t="shared" si="4400"/>
        <v>0</v>
      </c>
      <c r="G2261" s="35">
        <f t="shared" si="4401"/>
        <v>0</v>
      </c>
      <c r="H2261" s="35">
        <f t="shared" si="4166"/>
        <v>0</v>
      </c>
      <c r="I2261" s="21">
        <f t="shared" si="4412"/>
        <v>5</v>
      </c>
      <c r="J2261" s="37">
        <f t="shared" si="4232"/>
        <v>2092.6999999999998</v>
      </c>
      <c r="K2261" s="37">
        <f t="shared" si="4234"/>
        <v>2197</v>
      </c>
      <c r="L2261" s="38">
        <f t="shared" ref="L2261:M2261" si="4421">MIN(N2261,P2261,R2261,T2261,V2261,X2261,Z2261,AB2261,AD2261)</f>
        <v>2092.6999999999998</v>
      </c>
      <c r="M2261" s="38">
        <f t="shared" si="4421"/>
        <v>2197</v>
      </c>
      <c r="N2261" s="38">
        <f t="shared" si="4389"/>
        <v>2092.6999999999998</v>
      </c>
      <c r="O2261" s="38">
        <f t="shared" si="4390"/>
        <v>2197</v>
      </c>
      <c r="P2261" s="39"/>
      <c r="Q2261" s="39"/>
      <c r="R2261" s="39"/>
      <c r="S2261" s="39"/>
      <c r="T2261" s="39"/>
      <c r="U2261" s="39"/>
      <c r="V2261" s="39"/>
      <c r="W2261" s="39"/>
      <c r="X2261" s="39"/>
      <c r="Y2261" s="39"/>
      <c r="Z2261" s="39"/>
      <c r="AA2261" s="39"/>
      <c r="AB2261" s="39"/>
      <c r="AC2261" s="39"/>
      <c r="AD2261" s="40"/>
      <c r="AE2261" s="40"/>
      <c r="AF2261" s="41">
        <f t="shared" si="4186"/>
        <v>0</v>
      </c>
      <c r="AG2261" s="42"/>
    </row>
    <row r="2262" spans="1:33" ht="13.8">
      <c r="A2262" s="30" t="s">
        <v>7292</v>
      </c>
      <c r="B2262" s="30" t="s">
        <v>7293</v>
      </c>
      <c r="C2262" s="43"/>
      <c r="D2262" s="44"/>
      <c r="E2262" s="44"/>
      <c r="F2262" s="35">
        <f t="shared" si="4400"/>
        <v>0</v>
      </c>
      <c r="G2262" s="35">
        <f t="shared" si="4401"/>
        <v>0</v>
      </c>
      <c r="H2262" s="35">
        <f t="shared" si="4166"/>
        <v>0</v>
      </c>
      <c r="I2262" s="21">
        <f t="shared" si="4412"/>
        <v>18</v>
      </c>
      <c r="J2262" s="37">
        <f t="shared" si="4232"/>
        <v>296.01</v>
      </c>
      <c r="K2262" s="37">
        <f t="shared" si="4234"/>
        <v>349</v>
      </c>
      <c r="L2262" s="38">
        <f t="shared" ref="L2262:M2262" si="4422">MIN(N2262,P2262,R2262,T2262,V2262,X2262,Z2262,AB2262,AD2262)</f>
        <v>296.01</v>
      </c>
      <c r="M2262" s="38">
        <f t="shared" si="4422"/>
        <v>349</v>
      </c>
      <c r="N2262" s="38">
        <f t="shared" si="4389"/>
        <v>296.01</v>
      </c>
      <c r="O2262" s="38">
        <f t="shared" si="4390"/>
        <v>349</v>
      </c>
      <c r="P2262" s="39"/>
      <c r="Q2262" s="39"/>
      <c r="R2262" s="39"/>
      <c r="S2262" s="39"/>
      <c r="T2262" s="39"/>
      <c r="U2262" s="39"/>
      <c r="V2262" s="39"/>
      <c r="W2262" s="39"/>
      <c r="X2262" s="39"/>
      <c r="Y2262" s="39"/>
      <c r="Z2262" s="39"/>
      <c r="AA2262" s="39"/>
      <c r="AB2262" s="39"/>
      <c r="AC2262" s="39"/>
      <c r="AD2262" s="40"/>
      <c r="AE2262" s="40"/>
      <c r="AF2262" s="41">
        <f t="shared" si="4186"/>
        <v>0</v>
      </c>
      <c r="AG2262" s="42"/>
    </row>
    <row r="2263" spans="1:33" ht="13.8">
      <c r="A2263" s="30" t="s">
        <v>7294</v>
      </c>
      <c r="B2263" s="30" t="s">
        <v>7295</v>
      </c>
      <c r="C2263" s="43"/>
      <c r="D2263" s="44"/>
      <c r="E2263" s="44"/>
      <c r="F2263" s="35">
        <f t="shared" si="4400"/>
        <v>0</v>
      </c>
      <c r="G2263" s="35">
        <f t="shared" si="4401"/>
        <v>0</v>
      </c>
      <c r="H2263" s="35">
        <f t="shared" si="4166"/>
        <v>0</v>
      </c>
      <c r="I2263" s="21">
        <f t="shared" si="4412"/>
        <v>18</v>
      </c>
      <c r="J2263" s="37">
        <f t="shared" si="4232"/>
        <v>503.84</v>
      </c>
      <c r="K2263" s="37">
        <f t="shared" si="4234"/>
        <v>595</v>
      </c>
      <c r="L2263" s="38">
        <f t="shared" ref="L2263:M2263" si="4423">MIN(N2263,P2263,R2263,T2263,V2263,X2263,Z2263,AB2263,AD2263)</f>
        <v>503.84</v>
      </c>
      <c r="M2263" s="38">
        <f t="shared" si="4423"/>
        <v>595</v>
      </c>
      <c r="N2263" s="38">
        <f t="shared" si="4389"/>
        <v>503.84</v>
      </c>
      <c r="O2263" s="38">
        <f t="shared" si="4390"/>
        <v>595</v>
      </c>
      <c r="P2263" s="39"/>
      <c r="Q2263" s="39"/>
      <c r="R2263" s="39"/>
      <c r="S2263" s="39"/>
      <c r="T2263" s="39"/>
      <c r="U2263" s="39"/>
      <c r="V2263" s="39"/>
      <c r="W2263" s="39"/>
      <c r="X2263" s="39"/>
      <c r="Y2263" s="39"/>
      <c r="Z2263" s="39"/>
      <c r="AA2263" s="39"/>
      <c r="AB2263" s="39"/>
      <c r="AC2263" s="39"/>
      <c r="AD2263" s="40"/>
      <c r="AE2263" s="40"/>
      <c r="AF2263" s="41">
        <f t="shared" si="4186"/>
        <v>0</v>
      </c>
      <c r="AG2263" s="42"/>
    </row>
    <row r="2264" spans="1:33" ht="13.8">
      <c r="A2264" s="30" t="s">
        <v>7296</v>
      </c>
      <c r="B2264" s="30" t="s">
        <v>7297</v>
      </c>
      <c r="C2264" s="43"/>
      <c r="D2264" s="44"/>
      <c r="E2264" s="44"/>
      <c r="F2264" s="35">
        <f t="shared" si="4400"/>
        <v>0</v>
      </c>
      <c r="G2264" s="35">
        <f t="shared" si="4401"/>
        <v>0</v>
      </c>
      <c r="H2264" s="35">
        <f t="shared" si="4166"/>
        <v>0</v>
      </c>
      <c r="I2264" s="21">
        <f t="shared" si="4412"/>
        <v>12</v>
      </c>
      <c r="J2264" s="37">
        <f t="shared" si="4232"/>
        <v>124.64</v>
      </c>
      <c r="K2264" s="37">
        <f t="shared" si="4234"/>
        <v>140</v>
      </c>
      <c r="L2264" s="38">
        <f t="shared" ref="L2264:M2264" si="4424">MIN(N2264,P2264,R2264,T2264,V2264,X2264,Z2264,AB2264,AD2264)</f>
        <v>124.64</v>
      </c>
      <c r="M2264" s="38">
        <f t="shared" si="4424"/>
        <v>140</v>
      </c>
      <c r="N2264" s="38">
        <f t="shared" si="4389"/>
        <v>124.64</v>
      </c>
      <c r="O2264" s="38">
        <f t="shared" si="4390"/>
        <v>140</v>
      </c>
      <c r="P2264" s="39"/>
      <c r="Q2264" s="39"/>
      <c r="R2264" s="39"/>
      <c r="S2264" s="39"/>
      <c r="T2264" s="39"/>
      <c r="U2264" s="39"/>
      <c r="V2264" s="39"/>
      <c r="W2264" s="39"/>
      <c r="X2264" s="39"/>
      <c r="Y2264" s="39"/>
      <c r="Z2264" s="39"/>
      <c r="AA2264" s="39"/>
      <c r="AB2264" s="39"/>
      <c r="AC2264" s="39"/>
      <c r="AD2264" s="40"/>
      <c r="AE2264" s="40"/>
      <c r="AF2264" s="41">
        <f t="shared" si="4186"/>
        <v>0</v>
      </c>
      <c r="AG2264" s="42"/>
    </row>
    <row r="2265" spans="1:33" ht="13.8">
      <c r="A2265" s="30" t="s">
        <v>7298</v>
      </c>
      <c r="B2265" s="30" t="s">
        <v>7299</v>
      </c>
      <c r="C2265" s="43"/>
      <c r="D2265" s="44"/>
      <c r="E2265" s="44"/>
      <c r="F2265" s="35">
        <f t="shared" si="4400"/>
        <v>0</v>
      </c>
      <c r="G2265" s="35">
        <f t="shared" si="4401"/>
        <v>0</v>
      </c>
      <c r="H2265" s="35">
        <f t="shared" si="4166"/>
        <v>0</v>
      </c>
      <c r="I2265" s="21">
        <f t="shared" si="4412"/>
        <v>12</v>
      </c>
      <c r="J2265" s="37">
        <f t="shared" si="4232"/>
        <v>124.64</v>
      </c>
      <c r="K2265" s="37">
        <f t="shared" si="4234"/>
        <v>140</v>
      </c>
      <c r="L2265" s="38">
        <f t="shared" ref="L2265:M2265" si="4425">MIN(N2265,P2265,R2265,T2265,V2265,X2265,Z2265,AB2265,AD2265)</f>
        <v>124.64</v>
      </c>
      <c r="M2265" s="38">
        <f t="shared" si="4425"/>
        <v>140</v>
      </c>
      <c r="N2265" s="38">
        <f t="shared" ref="N2265:N2282" si="4426">VLOOKUP(A2265,Inv_bef,5,FALSE)</f>
        <v>124.64</v>
      </c>
      <c r="O2265" s="38">
        <f t="shared" ref="O2265:O2282" si="4427">VLOOKUP(A2265,Inv_bef,6,FALSE)</f>
        <v>140</v>
      </c>
      <c r="P2265" s="39"/>
      <c r="Q2265" s="39"/>
      <c r="R2265" s="39"/>
      <c r="S2265" s="39"/>
      <c r="T2265" s="39"/>
      <c r="U2265" s="39"/>
      <c r="V2265" s="39"/>
      <c r="W2265" s="39"/>
      <c r="X2265" s="39"/>
      <c r="Y2265" s="39"/>
      <c r="Z2265" s="39"/>
      <c r="AA2265" s="39"/>
      <c r="AB2265" s="39"/>
      <c r="AC2265" s="39"/>
      <c r="AD2265" s="40"/>
      <c r="AE2265" s="40"/>
      <c r="AF2265" s="41">
        <f t="shared" si="4186"/>
        <v>0</v>
      </c>
      <c r="AG2265" s="42"/>
    </row>
    <row r="2266" spans="1:33" ht="13.8">
      <c r="A2266" s="30" t="s">
        <v>7300</v>
      </c>
      <c r="B2266" s="30" t="s">
        <v>7301</v>
      </c>
      <c r="C2266" s="43"/>
      <c r="D2266" s="44"/>
      <c r="E2266" s="44"/>
      <c r="F2266" s="35">
        <f t="shared" si="4400"/>
        <v>0</v>
      </c>
      <c r="G2266" s="35">
        <f t="shared" si="4401"/>
        <v>0</v>
      </c>
      <c r="H2266" s="35">
        <f t="shared" si="4166"/>
        <v>0</v>
      </c>
      <c r="I2266" s="21">
        <f t="shared" si="4412"/>
        <v>18</v>
      </c>
      <c r="J2266" s="37">
        <f t="shared" si="4232"/>
        <v>88.17</v>
      </c>
      <c r="K2266" s="37">
        <f t="shared" si="4234"/>
        <v>104</v>
      </c>
      <c r="L2266" s="38">
        <f t="shared" ref="L2266:M2266" si="4428">MIN(N2266,P2266,R2266,T2266,V2266,X2266,Z2266,AB2266,AD2266)</f>
        <v>88.17</v>
      </c>
      <c r="M2266" s="38">
        <f t="shared" si="4428"/>
        <v>104</v>
      </c>
      <c r="N2266" s="38">
        <f t="shared" si="4426"/>
        <v>88.17</v>
      </c>
      <c r="O2266" s="38">
        <f t="shared" si="4427"/>
        <v>104</v>
      </c>
      <c r="P2266" s="39"/>
      <c r="Q2266" s="39"/>
      <c r="R2266" s="39"/>
      <c r="S2266" s="39"/>
      <c r="T2266" s="39"/>
      <c r="U2266" s="39"/>
      <c r="V2266" s="39"/>
      <c r="W2266" s="39"/>
      <c r="X2266" s="39"/>
      <c r="Y2266" s="39"/>
      <c r="Z2266" s="39"/>
      <c r="AA2266" s="39"/>
      <c r="AB2266" s="39"/>
      <c r="AC2266" s="39"/>
      <c r="AD2266" s="40"/>
      <c r="AE2266" s="40"/>
      <c r="AF2266" s="41">
        <f t="shared" si="4186"/>
        <v>0</v>
      </c>
      <c r="AG2266" s="42"/>
    </row>
    <row r="2267" spans="1:33" ht="13.8">
      <c r="A2267" s="30" t="s">
        <v>7302</v>
      </c>
      <c r="B2267" s="30" t="s">
        <v>7303</v>
      </c>
      <c r="C2267" s="43"/>
      <c r="D2267" s="44"/>
      <c r="E2267" s="44"/>
      <c r="F2267" s="35">
        <f t="shared" si="4400"/>
        <v>0</v>
      </c>
      <c r="G2267" s="35">
        <f t="shared" si="4401"/>
        <v>0</v>
      </c>
      <c r="H2267" s="35">
        <f t="shared" si="4166"/>
        <v>0</v>
      </c>
      <c r="I2267" s="21">
        <f t="shared" si="4412"/>
        <v>28</v>
      </c>
      <c r="J2267" s="37">
        <f t="shared" si="4232"/>
        <v>264631.12</v>
      </c>
      <c r="K2267" s="37">
        <f t="shared" si="4234"/>
        <v>338728</v>
      </c>
      <c r="L2267" s="38">
        <f t="shared" ref="L2267:M2267" si="4429">MIN(N2267,P2267,R2267,T2267,V2267,X2267,Z2267,AB2267,AD2267)</f>
        <v>264631.12</v>
      </c>
      <c r="M2267" s="38">
        <f t="shared" si="4429"/>
        <v>338728</v>
      </c>
      <c r="N2267" s="38">
        <f t="shared" si="4426"/>
        <v>264631.12</v>
      </c>
      <c r="O2267" s="38">
        <f t="shared" si="4427"/>
        <v>338728</v>
      </c>
      <c r="P2267" s="39"/>
      <c r="Q2267" s="39"/>
      <c r="R2267" s="39"/>
      <c r="S2267" s="39"/>
      <c r="T2267" s="39"/>
      <c r="U2267" s="39"/>
      <c r="V2267" s="39"/>
      <c r="W2267" s="39"/>
      <c r="X2267" s="39"/>
      <c r="Y2267" s="39"/>
      <c r="Z2267" s="39"/>
      <c r="AA2267" s="39"/>
      <c r="AB2267" s="39"/>
      <c r="AC2267" s="39"/>
      <c r="AD2267" s="40"/>
      <c r="AE2267" s="40"/>
      <c r="AF2267" s="41">
        <f t="shared" si="4186"/>
        <v>0</v>
      </c>
      <c r="AG2267" s="42"/>
    </row>
    <row r="2268" spans="1:33" ht="13.8">
      <c r="A2268" s="30" t="s">
        <v>7304</v>
      </c>
      <c r="B2268" s="30" t="s">
        <v>7305</v>
      </c>
      <c r="C2268" s="43"/>
      <c r="D2268" s="44"/>
      <c r="E2268" s="44"/>
      <c r="F2268" s="35">
        <f t="shared" si="4400"/>
        <v>0</v>
      </c>
      <c r="G2268" s="35">
        <f t="shared" si="4401"/>
        <v>0</v>
      </c>
      <c r="H2268" s="35">
        <f t="shared" si="4166"/>
        <v>0</v>
      </c>
      <c r="I2268" s="21">
        <f t="shared" si="4412"/>
        <v>28</v>
      </c>
      <c r="J2268" s="37">
        <f t="shared" si="4232"/>
        <v>280637.96999999997</v>
      </c>
      <c r="K2268" s="37">
        <f t="shared" si="4234"/>
        <v>359217</v>
      </c>
      <c r="L2268" s="38">
        <f t="shared" ref="L2268:M2268" si="4430">MIN(N2268,P2268,R2268,T2268,V2268,X2268,Z2268,AB2268,AD2268)</f>
        <v>280637.96999999997</v>
      </c>
      <c r="M2268" s="38">
        <f t="shared" si="4430"/>
        <v>359217</v>
      </c>
      <c r="N2268" s="38">
        <f t="shared" si="4426"/>
        <v>280637.96999999997</v>
      </c>
      <c r="O2268" s="38">
        <f t="shared" si="4427"/>
        <v>359217</v>
      </c>
      <c r="P2268" s="39"/>
      <c r="Q2268" s="39"/>
      <c r="R2268" s="39"/>
      <c r="S2268" s="39"/>
      <c r="T2268" s="39"/>
      <c r="U2268" s="39"/>
      <c r="V2268" s="39"/>
      <c r="W2268" s="39"/>
      <c r="X2268" s="39"/>
      <c r="Y2268" s="39"/>
      <c r="Z2268" s="39"/>
      <c r="AA2268" s="39"/>
      <c r="AB2268" s="39"/>
      <c r="AC2268" s="39"/>
      <c r="AD2268" s="40"/>
      <c r="AE2268" s="40"/>
      <c r="AF2268" s="41">
        <f t="shared" si="4186"/>
        <v>0</v>
      </c>
      <c r="AG2268" s="42"/>
    </row>
    <row r="2269" spans="1:33" ht="13.8">
      <c r="A2269" s="30" t="s">
        <v>7306</v>
      </c>
      <c r="B2269" s="30" t="s">
        <v>7307</v>
      </c>
      <c r="C2269" s="43"/>
      <c r="D2269" s="44"/>
      <c r="E2269" s="44"/>
      <c r="F2269" s="35">
        <f t="shared" si="4400"/>
        <v>0</v>
      </c>
      <c r="G2269" s="35">
        <f t="shared" si="4401"/>
        <v>0</v>
      </c>
      <c r="H2269" s="35">
        <f t="shared" si="4166"/>
        <v>0</v>
      </c>
      <c r="I2269" s="21">
        <f t="shared" si="4412"/>
        <v>28</v>
      </c>
      <c r="J2269" s="37">
        <f t="shared" si="4232"/>
        <v>269740.74</v>
      </c>
      <c r="K2269" s="37">
        <f t="shared" si="4234"/>
        <v>345268</v>
      </c>
      <c r="L2269" s="38">
        <f t="shared" ref="L2269:M2269" si="4431">MIN(N2269,P2269,R2269,T2269,V2269,X2269,Z2269,AB2269,AD2269)</f>
        <v>269740.74</v>
      </c>
      <c r="M2269" s="38">
        <f t="shared" si="4431"/>
        <v>345268</v>
      </c>
      <c r="N2269" s="38">
        <f t="shared" si="4426"/>
        <v>269740.74</v>
      </c>
      <c r="O2269" s="38">
        <f t="shared" si="4427"/>
        <v>345268</v>
      </c>
      <c r="P2269" s="39"/>
      <c r="Q2269" s="39"/>
      <c r="R2269" s="39"/>
      <c r="S2269" s="39"/>
      <c r="T2269" s="39"/>
      <c r="U2269" s="39"/>
      <c r="V2269" s="39"/>
      <c r="W2269" s="39"/>
      <c r="X2269" s="39"/>
      <c r="Y2269" s="39"/>
      <c r="Z2269" s="39"/>
      <c r="AA2269" s="39"/>
      <c r="AB2269" s="39"/>
      <c r="AC2269" s="39"/>
      <c r="AD2269" s="40"/>
      <c r="AE2269" s="40"/>
      <c r="AF2269" s="41">
        <f t="shared" si="4186"/>
        <v>0</v>
      </c>
      <c r="AG2269" s="42"/>
    </row>
    <row r="2270" spans="1:33" ht="13.8">
      <c r="A2270" s="30" t="s">
        <v>7308</v>
      </c>
      <c r="B2270" s="30" t="s">
        <v>7309</v>
      </c>
      <c r="C2270" s="43"/>
      <c r="D2270" s="44"/>
      <c r="E2270" s="44"/>
      <c r="F2270" s="35">
        <f t="shared" si="4400"/>
        <v>0</v>
      </c>
      <c r="G2270" s="35">
        <f t="shared" si="4401"/>
        <v>0</v>
      </c>
      <c r="H2270" s="35">
        <f t="shared" si="4166"/>
        <v>0</v>
      </c>
      <c r="I2270" s="21">
        <f t="shared" si="4412"/>
        <v>28</v>
      </c>
      <c r="J2270" s="37">
        <f t="shared" si="4232"/>
        <v>254687.47</v>
      </c>
      <c r="K2270" s="37">
        <f t="shared" si="4234"/>
        <v>326000</v>
      </c>
      <c r="L2270" s="38">
        <f t="shared" ref="L2270:M2270" si="4432">MIN(N2270,P2270,R2270,T2270,V2270,X2270,Z2270,AB2270,AD2270)</f>
        <v>254687.47</v>
      </c>
      <c r="M2270" s="38">
        <f t="shared" si="4432"/>
        <v>326000</v>
      </c>
      <c r="N2270" s="38">
        <f t="shared" si="4426"/>
        <v>254687.47</v>
      </c>
      <c r="O2270" s="38">
        <f t="shared" si="4427"/>
        <v>326000</v>
      </c>
      <c r="P2270" s="39"/>
      <c r="Q2270" s="39"/>
      <c r="R2270" s="39"/>
      <c r="S2270" s="39"/>
      <c r="T2270" s="39"/>
      <c r="U2270" s="39"/>
      <c r="V2270" s="39"/>
      <c r="W2270" s="39"/>
      <c r="X2270" s="39"/>
      <c r="Y2270" s="39"/>
      <c r="Z2270" s="39"/>
      <c r="AA2270" s="39"/>
      <c r="AB2270" s="39"/>
      <c r="AC2270" s="39"/>
      <c r="AD2270" s="40"/>
      <c r="AE2270" s="40"/>
      <c r="AF2270" s="41">
        <f t="shared" si="4186"/>
        <v>0</v>
      </c>
      <c r="AG2270" s="42"/>
    </row>
    <row r="2271" spans="1:33" ht="13.8">
      <c r="A2271" s="30" t="s">
        <v>7310</v>
      </c>
      <c r="B2271" s="30" t="s">
        <v>7311</v>
      </c>
      <c r="C2271" s="43"/>
      <c r="D2271" s="44"/>
      <c r="E2271" s="44"/>
      <c r="F2271" s="35">
        <f t="shared" si="4400"/>
        <v>0</v>
      </c>
      <c r="G2271" s="35">
        <f t="shared" si="4401"/>
        <v>0</v>
      </c>
      <c r="H2271" s="35">
        <f t="shared" si="4166"/>
        <v>0</v>
      </c>
      <c r="I2271" s="21">
        <f t="shared" si="4412"/>
        <v>28</v>
      </c>
      <c r="J2271" s="37">
        <f t="shared" si="4232"/>
        <v>255574.9</v>
      </c>
      <c r="K2271" s="37">
        <f t="shared" si="4234"/>
        <v>327136</v>
      </c>
      <c r="L2271" s="38">
        <f t="shared" ref="L2271:M2271" si="4433">MIN(N2271,P2271,R2271,T2271,V2271,X2271,Z2271,AB2271,AD2271)</f>
        <v>255574.9</v>
      </c>
      <c r="M2271" s="38">
        <f t="shared" si="4433"/>
        <v>327136</v>
      </c>
      <c r="N2271" s="38">
        <f t="shared" si="4426"/>
        <v>255574.9</v>
      </c>
      <c r="O2271" s="38">
        <f t="shared" si="4427"/>
        <v>327136</v>
      </c>
      <c r="P2271" s="39"/>
      <c r="Q2271" s="39"/>
      <c r="R2271" s="39"/>
      <c r="S2271" s="39"/>
      <c r="T2271" s="39"/>
      <c r="U2271" s="39"/>
      <c r="V2271" s="39"/>
      <c r="W2271" s="39"/>
      <c r="X2271" s="39"/>
      <c r="Y2271" s="39"/>
      <c r="Z2271" s="39"/>
      <c r="AA2271" s="39"/>
      <c r="AB2271" s="39"/>
      <c r="AC2271" s="39"/>
      <c r="AD2271" s="40"/>
      <c r="AE2271" s="40"/>
      <c r="AF2271" s="41">
        <f t="shared" si="4186"/>
        <v>0</v>
      </c>
      <c r="AG2271" s="42"/>
    </row>
    <row r="2272" spans="1:33" ht="13.8">
      <c r="A2272" s="30" t="s">
        <v>7312</v>
      </c>
      <c r="B2272" s="30" t="s">
        <v>7313</v>
      </c>
      <c r="C2272" s="43"/>
      <c r="D2272" s="44"/>
      <c r="E2272" s="44"/>
      <c r="F2272" s="35">
        <f t="shared" si="4400"/>
        <v>0</v>
      </c>
      <c r="G2272" s="35">
        <f t="shared" si="4401"/>
        <v>0</v>
      </c>
      <c r="H2272" s="35">
        <f t="shared" si="4166"/>
        <v>0</v>
      </c>
      <c r="I2272" s="21">
        <f t="shared" si="4412"/>
        <v>18</v>
      </c>
      <c r="J2272" s="37">
        <f t="shared" si="4232"/>
        <v>9602.2099999999991</v>
      </c>
      <c r="K2272" s="37">
        <f t="shared" si="4234"/>
        <v>11331</v>
      </c>
      <c r="L2272" s="38">
        <f t="shared" ref="L2272:M2272" si="4434">MIN(N2272,P2272,R2272,T2272,V2272,X2272,Z2272,AB2272,AD2272)</f>
        <v>9602.2099999999991</v>
      </c>
      <c r="M2272" s="38">
        <f t="shared" si="4434"/>
        <v>11331</v>
      </c>
      <c r="N2272" s="38">
        <f t="shared" si="4426"/>
        <v>9602.2099999999991</v>
      </c>
      <c r="O2272" s="38">
        <f t="shared" si="4427"/>
        <v>11331</v>
      </c>
      <c r="P2272" s="39"/>
      <c r="Q2272" s="39"/>
      <c r="R2272" s="39"/>
      <c r="S2272" s="39"/>
      <c r="T2272" s="39"/>
      <c r="U2272" s="39"/>
      <c r="V2272" s="39"/>
      <c r="W2272" s="39"/>
      <c r="X2272" s="39"/>
      <c r="Y2272" s="39"/>
      <c r="Z2272" s="39"/>
      <c r="AA2272" s="39"/>
      <c r="AB2272" s="39"/>
      <c r="AC2272" s="39"/>
      <c r="AD2272" s="40"/>
      <c r="AE2272" s="40"/>
      <c r="AF2272" s="41">
        <f t="shared" si="4186"/>
        <v>0</v>
      </c>
      <c r="AG2272" s="42"/>
    </row>
    <row r="2273" spans="1:33" ht="13.8">
      <c r="A2273" s="30" t="s">
        <v>998</v>
      </c>
      <c r="B2273" s="30" t="s">
        <v>1072</v>
      </c>
      <c r="C2273" s="43"/>
      <c r="D2273" s="44"/>
      <c r="E2273" s="44"/>
      <c r="F2273" s="35">
        <f t="shared" si="4400"/>
        <v>4</v>
      </c>
      <c r="G2273" s="35">
        <f t="shared" si="4401"/>
        <v>4</v>
      </c>
      <c r="H2273" s="35">
        <f t="shared" si="4166"/>
        <v>0</v>
      </c>
      <c r="I2273" s="21">
        <v>18</v>
      </c>
      <c r="J2273" s="37">
        <f t="shared" si="4232"/>
        <v>0</v>
      </c>
      <c r="K2273" s="37">
        <f t="shared" si="4234"/>
        <v>0</v>
      </c>
      <c r="L2273" s="38">
        <f t="shared" ref="L2273:M2273" si="4435">MIN(N2273,P2273,R2273,T2273,V2273,X2273,Z2273,AB2273,AD2273)</f>
        <v>0</v>
      </c>
      <c r="M2273" s="38">
        <f t="shared" si="4435"/>
        <v>0</v>
      </c>
      <c r="N2273" s="38">
        <f t="shared" si="4426"/>
        <v>0</v>
      </c>
      <c r="O2273" s="38">
        <f t="shared" si="4427"/>
        <v>0</v>
      </c>
      <c r="P2273" s="39"/>
      <c r="Q2273" s="39"/>
      <c r="R2273" s="39"/>
      <c r="S2273" s="39"/>
      <c r="T2273" s="39"/>
      <c r="U2273" s="39"/>
      <c r="V2273" s="39"/>
      <c r="W2273" s="39"/>
      <c r="X2273" s="39"/>
      <c r="Y2273" s="39"/>
      <c r="Z2273" s="39"/>
      <c r="AA2273" s="39"/>
      <c r="AB2273" s="39"/>
      <c r="AC2273" s="39"/>
      <c r="AD2273" s="40"/>
      <c r="AE2273" s="40"/>
      <c r="AF2273" s="42"/>
      <c r="AG2273" s="42"/>
    </row>
    <row r="2274" spans="1:33" ht="13.8">
      <c r="A2274" s="30" t="s">
        <v>147</v>
      </c>
      <c r="B2274" s="30" t="s">
        <v>1117</v>
      </c>
      <c r="C2274" s="43"/>
      <c r="D2274" s="44">
        <v>3</v>
      </c>
      <c r="E2274" s="44">
        <v>3</v>
      </c>
      <c r="F2274" s="35">
        <f t="shared" si="4400"/>
        <v>20</v>
      </c>
      <c r="G2274" s="35">
        <f t="shared" si="4401"/>
        <v>13</v>
      </c>
      <c r="H2274" s="35">
        <f t="shared" si="4166"/>
        <v>10</v>
      </c>
      <c r="I2274" s="21"/>
      <c r="J2274" s="37">
        <f t="shared" si="4232"/>
        <v>0</v>
      </c>
      <c r="K2274" s="37">
        <f t="shared" si="4234"/>
        <v>0</v>
      </c>
      <c r="L2274" s="38">
        <f t="shared" ref="L2274:M2274" si="4436">MIN(N2274,P2274,R2274,T2274,V2274,X2274,Z2274,AB2274,AD2274)</f>
        <v>0</v>
      </c>
      <c r="M2274" s="38">
        <f t="shared" si="4436"/>
        <v>0</v>
      </c>
      <c r="N2274" s="38">
        <f t="shared" si="4426"/>
        <v>0</v>
      </c>
      <c r="O2274" s="38">
        <f t="shared" si="4427"/>
        <v>0</v>
      </c>
      <c r="P2274" s="39"/>
      <c r="Q2274" s="39"/>
      <c r="R2274" s="39"/>
      <c r="S2274" s="39"/>
      <c r="T2274" s="39"/>
      <c r="U2274" s="39"/>
      <c r="V2274" s="39"/>
      <c r="W2274" s="39"/>
      <c r="X2274" s="39"/>
      <c r="Y2274" s="39"/>
      <c r="Z2274" s="39"/>
      <c r="AA2274" s="39"/>
      <c r="AB2274" s="39"/>
      <c r="AC2274" s="39"/>
      <c r="AD2274" s="40"/>
      <c r="AE2274" s="40"/>
      <c r="AF2274" s="41">
        <f t="shared" ref="AF2274:AF2282" si="4437">D2274-H2274</f>
        <v>-7</v>
      </c>
      <c r="AG2274" s="42"/>
    </row>
    <row r="2275" spans="1:33" ht="13.8">
      <c r="A2275" s="30" t="s">
        <v>64</v>
      </c>
      <c r="B2275" s="30" t="s">
        <v>1120</v>
      </c>
      <c r="C2275" s="43"/>
      <c r="D2275" s="44">
        <v>3</v>
      </c>
      <c r="E2275" s="44">
        <v>14</v>
      </c>
      <c r="F2275" s="35">
        <f t="shared" si="4400"/>
        <v>110</v>
      </c>
      <c r="G2275" s="35">
        <f t="shared" si="4401"/>
        <v>118</v>
      </c>
      <c r="H2275" s="35">
        <f t="shared" si="4166"/>
        <v>6</v>
      </c>
      <c r="I2275" s="21">
        <v>18</v>
      </c>
      <c r="J2275" s="37">
        <f t="shared" si="4232"/>
        <v>267.8</v>
      </c>
      <c r="K2275" s="37">
        <f t="shared" si="4234"/>
        <v>316</v>
      </c>
      <c r="L2275" s="38">
        <f t="shared" ref="L2275:M2275" si="4438">MIN(N2275,P2275,R2275,T2275,V2275,X2275,Z2275,AB2275,AD2275)</f>
        <v>267.8</v>
      </c>
      <c r="M2275" s="38">
        <f t="shared" si="4438"/>
        <v>316</v>
      </c>
      <c r="N2275" s="38">
        <f t="shared" si="4426"/>
        <v>267.8</v>
      </c>
      <c r="O2275" s="38">
        <f t="shared" si="4427"/>
        <v>316</v>
      </c>
      <c r="P2275" s="39"/>
      <c r="Q2275" s="39"/>
      <c r="R2275" s="39"/>
      <c r="S2275" s="39"/>
      <c r="T2275" s="39"/>
      <c r="U2275" s="39"/>
      <c r="V2275" s="39"/>
      <c r="W2275" s="39"/>
      <c r="X2275" s="39"/>
      <c r="Y2275" s="39"/>
      <c r="Z2275" s="39"/>
      <c r="AA2275" s="39"/>
      <c r="AB2275" s="39"/>
      <c r="AC2275" s="39"/>
      <c r="AD2275" s="40"/>
      <c r="AE2275" s="40"/>
      <c r="AF2275" s="41">
        <f t="shared" si="4437"/>
        <v>-3</v>
      </c>
      <c r="AG2275" s="42"/>
    </row>
    <row r="2276" spans="1:33" ht="13.8">
      <c r="A2276" s="30" t="s">
        <v>76</v>
      </c>
      <c r="B2276" s="30" t="s">
        <v>1129</v>
      </c>
      <c r="C2276" s="43"/>
      <c r="D2276" s="44">
        <v>6</v>
      </c>
      <c r="E2276" s="44">
        <v>28</v>
      </c>
      <c r="F2276" s="35">
        <f t="shared" si="4400"/>
        <v>133</v>
      </c>
      <c r="G2276" s="35">
        <f t="shared" si="4401"/>
        <v>139</v>
      </c>
      <c r="H2276" s="35">
        <f t="shared" si="4166"/>
        <v>22</v>
      </c>
      <c r="I2276" s="21">
        <v>18</v>
      </c>
      <c r="J2276" s="37">
        <f t="shared" si="4232"/>
        <v>943.22</v>
      </c>
      <c r="K2276" s="37">
        <f t="shared" si="4234"/>
        <v>1113</v>
      </c>
      <c r="L2276" s="38">
        <f t="shared" ref="L2276:M2276" si="4439">MIN(N2276,P2276,R2276,T2276,V2276,X2276,Z2276,AB2276,AD2276)</f>
        <v>943.22</v>
      </c>
      <c r="M2276" s="38">
        <f t="shared" si="4439"/>
        <v>1113</v>
      </c>
      <c r="N2276" s="38">
        <f t="shared" si="4426"/>
        <v>943.22</v>
      </c>
      <c r="O2276" s="38">
        <f t="shared" si="4427"/>
        <v>1113</v>
      </c>
      <c r="P2276" s="39"/>
      <c r="Q2276" s="39"/>
      <c r="R2276" s="39"/>
      <c r="S2276" s="39"/>
      <c r="T2276" s="39"/>
      <c r="U2276" s="39"/>
      <c r="V2276" s="39"/>
      <c r="W2276" s="39"/>
      <c r="X2276" s="39"/>
      <c r="Y2276" s="39"/>
      <c r="Z2276" s="39"/>
      <c r="AA2276" s="39"/>
      <c r="AB2276" s="39"/>
      <c r="AC2276" s="39"/>
      <c r="AD2276" s="40"/>
      <c r="AE2276" s="40"/>
      <c r="AF2276" s="41">
        <f t="shared" si="4437"/>
        <v>-16</v>
      </c>
      <c r="AG2276" s="42"/>
    </row>
    <row r="2277" spans="1:33" ht="13.8">
      <c r="A2277" s="30" t="s">
        <v>1031</v>
      </c>
      <c r="B2277" s="30" t="s">
        <v>1139</v>
      </c>
      <c r="C2277" s="43"/>
      <c r="D2277" s="44">
        <v>2</v>
      </c>
      <c r="E2277" s="44">
        <v>4</v>
      </c>
      <c r="F2277" s="35">
        <f t="shared" si="4400"/>
        <v>4</v>
      </c>
      <c r="G2277" s="35">
        <f t="shared" si="4401"/>
        <v>7</v>
      </c>
      <c r="H2277" s="35">
        <f t="shared" si="4166"/>
        <v>1</v>
      </c>
      <c r="I2277" s="21"/>
      <c r="J2277" s="37">
        <f t="shared" si="4232"/>
        <v>0</v>
      </c>
      <c r="K2277" s="37">
        <f t="shared" si="4234"/>
        <v>0</v>
      </c>
      <c r="L2277" s="38">
        <f t="shared" ref="L2277:M2277" si="4440">MIN(N2277,P2277,R2277,T2277,V2277,X2277,Z2277,AB2277,AD2277)</f>
        <v>0</v>
      </c>
      <c r="M2277" s="38">
        <f t="shared" si="4440"/>
        <v>0</v>
      </c>
      <c r="N2277" s="38">
        <f t="shared" si="4426"/>
        <v>0</v>
      </c>
      <c r="O2277" s="38">
        <f t="shared" si="4427"/>
        <v>0</v>
      </c>
      <c r="P2277" s="39"/>
      <c r="Q2277" s="39"/>
      <c r="R2277" s="39"/>
      <c r="S2277" s="39"/>
      <c r="T2277" s="39"/>
      <c r="U2277" s="39"/>
      <c r="V2277" s="39"/>
      <c r="W2277" s="39"/>
      <c r="X2277" s="39"/>
      <c r="Y2277" s="39"/>
      <c r="Z2277" s="39"/>
      <c r="AA2277" s="39"/>
      <c r="AB2277" s="39"/>
      <c r="AC2277" s="39"/>
      <c r="AD2277" s="40"/>
      <c r="AE2277" s="40"/>
      <c r="AF2277" s="41">
        <f t="shared" si="4437"/>
        <v>1</v>
      </c>
      <c r="AG2277" s="42">
        <v>0</v>
      </c>
    </row>
    <row r="2278" spans="1:33" ht="13.8">
      <c r="A2278" s="30" t="s">
        <v>7314</v>
      </c>
      <c r="B2278" s="30" t="s">
        <v>7315</v>
      </c>
      <c r="C2278" s="43"/>
      <c r="D2278" s="44"/>
      <c r="E2278" s="44">
        <v>2</v>
      </c>
      <c r="F2278" s="35">
        <f t="shared" si="4400"/>
        <v>0</v>
      </c>
      <c r="G2278" s="35">
        <f t="shared" si="4401"/>
        <v>0</v>
      </c>
      <c r="H2278" s="35">
        <f t="shared" si="4166"/>
        <v>2</v>
      </c>
      <c r="I2278" s="21"/>
      <c r="J2278" s="37">
        <f t="shared" si="4232"/>
        <v>0</v>
      </c>
      <c r="K2278" s="37">
        <f t="shared" si="4234"/>
        <v>0</v>
      </c>
      <c r="L2278" s="38">
        <f t="shared" ref="L2278:M2278" si="4441">MIN(N2278,P2278,R2278,T2278,V2278,X2278,Z2278,AB2278,AD2278)</f>
        <v>0</v>
      </c>
      <c r="M2278" s="38">
        <f t="shared" si="4441"/>
        <v>0</v>
      </c>
      <c r="N2278" s="38">
        <f t="shared" si="4426"/>
        <v>0</v>
      </c>
      <c r="O2278" s="38">
        <f t="shared" si="4427"/>
        <v>0</v>
      </c>
      <c r="P2278" s="39"/>
      <c r="Q2278" s="39"/>
      <c r="R2278" s="39"/>
      <c r="S2278" s="39"/>
      <c r="T2278" s="39"/>
      <c r="U2278" s="39"/>
      <c r="V2278" s="39"/>
      <c r="W2278" s="39"/>
      <c r="X2278" s="39"/>
      <c r="Y2278" s="39"/>
      <c r="Z2278" s="39"/>
      <c r="AA2278" s="39"/>
      <c r="AB2278" s="39"/>
      <c r="AC2278" s="39"/>
      <c r="AD2278" s="40"/>
      <c r="AE2278" s="40"/>
      <c r="AF2278" s="41">
        <f t="shared" si="4437"/>
        <v>-2</v>
      </c>
      <c r="AG2278" s="42"/>
    </row>
    <row r="2279" spans="1:33" ht="13.8">
      <c r="A2279" s="30" t="s">
        <v>70</v>
      </c>
      <c r="B2279" s="30" t="s">
        <v>7316</v>
      </c>
      <c r="C2279" s="43"/>
      <c r="D2279" s="44">
        <v>5</v>
      </c>
      <c r="E2279" s="44">
        <v>28</v>
      </c>
      <c r="F2279" s="35">
        <f t="shared" si="4400"/>
        <v>274</v>
      </c>
      <c r="G2279" s="35">
        <f t="shared" si="4401"/>
        <v>267</v>
      </c>
      <c r="H2279" s="35">
        <f t="shared" si="4166"/>
        <v>35</v>
      </c>
      <c r="I2279" s="21">
        <v>18</v>
      </c>
      <c r="J2279" s="37">
        <f t="shared" si="4232"/>
        <v>261.86</v>
      </c>
      <c r="K2279" s="37">
        <f t="shared" si="4234"/>
        <v>309</v>
      </c>
      <c r="L2279" s="38">
        <f t="shared" ref="L2279:M2279" si="4442">MIN(N2279,P2279,R2279,T2279,V2279,X2279,Z2279,AB2279,AD2279)</f>
        <v>261.86</v>
      </c>
      <c r="M2279" s="38">
        <f t="shared" si="4442"/>
        <v>309</v>
      </c>
      <c r="N2279" s="38">
        <f t="shared" si="4426"/>
        <v>261.86</v>
      </c>
      <c r="O2279" s="38">
        <f t="shared" si="4427"/>
        <v>309</v>
      </c>
      <c r="P2279" s="39"/>
      <c r="Q2279" s="39"/>
      <c r="R2279" s="39"/>
      <c r="S2279" s="39"/>
      <c r="T2279" s="39"/>
      <c r="U2279" s="39"/>
      <c r="V2279" s="39"/>
      <c r="W2279" s="39"/>
      <c r="X2279" s="39"/>
      <c r="Y2279" s="39"/>
      <c r="Z2279" s="39"/>
      <c r="AA2279" s="39"/>
      <c r="AB2279" s="39"/>
      <c r="AC2279" s="39"/>
      <c r="AD2279" s="40"/>
      <c r="AE2279" s="40"/>
      <c r="AF2279" s="41">
        <f t="shared" si="4437"/>
        <v>-30</v>
      </c>
      <c r="AG2279" s="42">
        <v>0</v>
      </c>
    </row>
    <row r="2280" spans="1:33" ht="13.8">
      <c r="A2280" s="30" t="s">
        <v>179</v>
      </c>
      <c r="B2280" s="30" t="s">
        <v>7317</v>
      </c>
      <c r="C2280" s="43"/>
      <c r="D2280" s="44">
        <v>2</v>
      </c>
      <c r="E2280" s="44">
        <v>2</v>
      </c>
      <c r="F2280" s="35">
        <f t="shared" si="4400"/>
        <v>20</v>
      </c>
      <c r="G2280" s="35">
        <f t="shared" si="4401"/>
        <v>16</v>
      </c>
      <c r="H2280" s="35">
        <f t="shared" si="4166"/>
        <v>6</v>
      </c>
      <c r="I2280" s="21"/>
      <c r="J2280" s="37">
        <f t="shared" si="4232"/>
        <v>0</v>
      </c>
      <c r="K2280" s="37">
        <f t="shared" si="4234"/>
        <v>0</v>
      </c>
      <c r="L2280" s="38">
        <f t="shared" ref="L2280:M2280" si="4443">MIN(N2280,P2280,R2280,T2280,V2280,X2280,Z2280,AB2280,AD2280)</f>
        <v>0</v>
      </c>
      <c r="M2280" s="38">
        <f t="shared" si="4443"/>
        <v>0</v>
      </c>
      <c r="N2280" s="38">
        <f t="shared" si="4426"/>
        <v>0</v>
      </c>
      <c r="O2280" s="38">
        <f t="shared" si="4427"/>
        <v>0</v>
      </c>
      <c r="P2280" s="39"/>
      <c r="Q2280" s="39"/>
      <c r="R2280" s="39"/>
      <c r="S2280" s="39"/>
      <c r="T2280" s="39"/>
      <c r="U2280" s="39"/>
      <c r="V2280" s="39"/>
      <c r="W2280" s="39"/>
      <c r="X2280" s="39"/>
      <c r="Y2280" s="39"/>
      <c r="Z2280" s="39"/>
      <c r="AA2280" s="39"/>
      <c r="AB2280" s="39"/>
      <c r="AC2280" s="39"/>
      <c r="AD2280" s="40"/>
      <c r="AE2280" s="40"/>
      <c r="AF2280" s="41">
        <f t="shared" si="4437"/>
        <v>-4</v>
      </c>
      <c r="AG2280" s="42"/>
    </row>
    <row r="2281" spans="1:33" ht="13.8">
      <c r="A2281" s="30" t="s">
        <v>377</v>
      </c>
      <c r="B2281" s="30" t="s">
        <v>1265</v>
      </c>
      <c r="C2281" s="43"/>
      <c r="D2281" s="44">
        <v>5</v>
      </c>
      <c r="E2281" s="44">
        <v>12</v>
      </c>
      <c r="F2281" s="35">
        <f t="shared" si="4400"/>
        <v>0</v>
      </c>
      <c r="G2281" s="35">
        <f t="shared" si="4401"/>
        <v>6</v>
      </c>
      <c r="H2281" s="35">
        <f t="shared" si="4166"/>
        <v>6</v>
      </c>
      <c r="I2281" s="21"/>
      <c r="J2281" s="37">
        <f t="shared" si="4232"/>
        <v>0</v>
      </c>
      <c r="K2281" s="37">
        <f t="shared" si="4234"/>
        <v>0</v>
      </c>
      <c r="L2281" s="38">
        <f t="shared" ref="L2281:M2281" si="4444">MIN(N2281,P2281,R2281,T2281,V2281,X2281,Z2281,AB2281,AD2281)</f>
        <v>0</v>
      </c>
      <c r="M2281" s="38">
        <f t="shared" si="4444"/>
        <v>0</v>
      </c>
      <c r="N2281" s="38">
        <f t="shared" si="4426"/>
        <v>0</v>
      </c>
      <c r="O2281" s="38">
        <f t="shared" si="4427"/>
        <v>0</v>
      </c>
      <c r="P2281" s="39"/>
      <c r="Q2281" s="39"/>
      <c r="R2281" s="39"/>
      <c r="S2281" s="39"/>
      <c r="T2281" s="39"/>
      <c r="U2281" s="39"/>
      <c r="V2281" s="39"/>
      <c r="W2281" s="39"/>
      <c r="X2281" s="39"/>
      <c r="Y2281" s="39"/>
      <c r="Z2281" s="39"/>
      <c r="AA2281" s="39"/>
      <c r="AB2281" s="39"/>
      <c r="AC2281" s="39"/>
      <c r="AD2281" s="40"/>
      <c r="AE2281" s="40"/>
      <c r="AF2281" s="41">
        <f t="shared" si="4437"/>
        <v>-1</v>
      </c>
      <c r="AG2281" s="42"/>
    </row>
    <row r="2282" spans="1:33" ht="13.8">
      <c r="A2282" s="30" t="s">
        <v>408</v>
      </c>
      <c r="B2282" s="30" t="s">
        <v>7318</v>
      </c>
      <c r="C2282" s="43"/>
      <c r="D2282" s="44">
        <v>2</v>
      </c>
      <c r="E2282" s="44">
        <v>4</v>
      </c>
      <c r="F2282" s="35">
        <f t="shared" si="4400"/>
        <v>8</v>
      </c>
      <c r="G2282" s="35">
        <f t="shared" si="4401"/>
        <v>16</v>
      </c>
      <c r="H2282" s="35">
        <f t="shared" si="4166"/>
        <v>-4</v>
      </c>
      <c r="I2282" s="21">
        <v>18</v>
      </c>
      <c r="J2282" s="37">
        <f t="shared" si="4232"/>
        <v>84.75</v>
      </c>
      <c r="K2282" s="37">
        <f t="shared" si="4234"/>
        <v>100</v>
      </c>
      <c r="L2282" s="38">
        <f t="shared" ref="L2282:M2282" si="4445">MIN(N2282,P2282,R2282,T2282,V2282,X2282,Z2282,AB2282,AD2282)</f>
        <v>84.75</v>
      </c>
      <c r="M2282" s="38">
        <f t="shared" si="4445"/>
        <v>100</v>
      </c>
      <c r="N2282" s="38">
        <f t="shared" si="4426"/>
        <v>84.75</v>
      </c>
      <c r="O2282" s="38">
        <f t="shared" si="4427"/>
        <v>100</v>
      </c>
      <c r="P2282" s="39"/>
      <c r="Q2282" s="39"/>
      <c r="R2282" s="39"/>
      <c r="S2282" s="39"/>
      <c r="T2282" s="39"/>
      <c r="U2282" s="39"/>
      <c r="V2282" s="39"/>
      <c r="W2282" s="39"/>
      <c r="X2282" s="39"/>
      <c r="Y2282" s="39"/>
      <c r="Z2282" s="39"/>
      <c r="AA2282" s="39"/>
      <c r="AB2282" s="39"/>
      <c r="AC2282" s="39"/>
      <c r="AD2282" s="40"/>
      <c r="AE2282" s="40"/>
      <c r="AF2282" s="41">
        <f t="shared" si="4437"/>
        <v>6</v>
      </c>
      <c r="AG2282" s="42"/>
    </row>
    <row r="2283" spans="1:33" ht="13.8">
      <c r="A2283" s="30" t="s">
        <v>1002</v>
      </c>
      <c r="B2283" s="30" t="s">
        <v>1150</v>
      </c>
      <c r="C2283" s="43"/>
      <c r="D2283" s="44"/>
      <c r="E2283" s="44"/>
      <c r="F2283" s="35">
        <f t="shared" si="4400"/>
        <v>10</v>
      </c>
      <c r="G2283" s="35">
        <f t="shared" si="4401"/>
        <v>0</v>
      </c>
      <c r="H2283" s="35">
        <f t="shared" si="4166"/>
        <v>10</v>
      </c>
      <c r="I2283" s="21">
        <v>18</v>
      </c>
      <c r="J2283" s="37">
        <f t="shared" si="4232"/>
        <v>0</v>
      </c>
      <c r="K2283" s="37">
        <f t="shared" si="4234"/>
        <v>0</v>
      </c>
      <c r="L2283" s="38">
        <f t="shared" ref="L2283:M2283" si="4446">MIN(N2283,P2283,R2283,T2283,V2283,X2283,Z2283,AB2283,AD2283)</f>
        <v>0</v>
      </c>
      <c r="M2283" s="38">
        <f t="shared" si="4446"/>
        <v>0</v>
      </c>
      <c r="N2283" s="38"/>
      <c r="O2283" s="38"/>
      <c r="P2283" s="39"/>
      <c r="Q2283" s="39"/>
      <c r="R2283" s="39"/>
      <c r="S2283" s="39"/>
      <c r="T2283" s="39"/>
      <c r="U2283" s="39"/>
      <c r="V2283" s="39"/>
      <c r="W2283" s="39"/>
      <c r="X2283" s="39"/>
      <c r="Y2283" s="39"/>
      <c r="Z2283" s="39"/>
      <c r="AA2283" s="39"/>
      <c r="AB2283" s="39"/>
      <c r="AC2283" s="39"/>
      <c r="AD2283" s="40"/>
      <c r="AE2283" s="40"/>
      <c r="AF2283" s="42"/>
      <c r="AG2283" s="42"/>
    </row>
    <row r="2284" spans="1:33" ht="13.8">
      <c r="A2284" s="30" t="s">
        <v>416</v>
      </c>
      <c r="B2284" s="30" t="s">
        <v>7319</v>
      </c>
      <c r="C2284" s="43" t="s">
        <v>1322</v>
      </c>
      <c r="D2284" s="44"/>
      <c r="E2284" s="44"/>
      <c r="F2284" s="35">
        <f t="shared" si="4400"/>
        <v>2</v>
      </c>
      <c r="G2284" s="35">
        <f t="shared" si="4401"/>
        <v>2</v>
      </c>
      <c r="H2284" s="35">
        <f t="shared" si="4166"/>
        <v>0</v>
      </c>
      <c r="I2284" s="21">
        <v>18</v>
      </c>
      <c r="J2284" s="37">
        <v>35715</v>
      </c>
      <c r="K2284" s="37">
        <v>37500</v>
      </c>
      <c r="L2284" s="37">
        <v>35715</v>
      </c>
      <c r="M2284" s="37">
        <v>37500</v>
      </c>
      <c r="N2284" s="37">
        <v>35715</v>
      </c>
      <c r="O2284" s="37">
        <v>37500</v>
      </c>
      <c r="P2284" s="39"/>
      <c r="Q2284" s="39"/>
      <c r="R2284" s="39"/>
      <c r="S2284" s="39"/>
      <c r="T2284" s="39"/>
      <c r="U2284" s="39"/>
      <c r="V2284" s="39"/>
      <c r="W2284" s="39"/>
      <c r="X2284" s="39"/>
      <c r="Y2284" s="39"/>
      <c r="Z2284" s="39"/>
      <c r="AA2284" s="39"/>
      <c r="AB2284" s="39"/>
      <c r="AC2284" s="39"/>
      <c r="AD2284" s="40"/>
      <c r="AE2284" s="40"/>
      <c r="AF2284" s="41">
        <f t="shared" ref="AF2284:AF2297" si="4447">D2284-H2284</f>
        <v>0</v>
      </c>
      <c r="AG2284" s="42"/>
    </row>
    <row r="2285" spans="1:33" ht="13.8">
      <c r="A2285" s="30" t="s">
        <v>202</v>
      </c>
      <c r="B2285" s="30" t="s">
        <v>1158</v>
      </c>
      <c r="C2285" s="43"/>
      <c r="D2285" s="44">
        <v>3</v>
      </c>
      <c r="E2285" s="44">
        <v>9</v>
      </c>
      <c r="F2285" s="35">
        <f t="shared" si="4400"/>
        <v>20</v>
      </c>
      <c r="G2285" s="35">
        <f t="shared" si="4401"/>
        <v>16</v>
      </c>
      <c r="H2285" s="35">
        <f t="shared" si="4166"/>
        <v>13</v>
      </c>
      <c r="I2285" s="21">
        <v>18</v>
      </c>
      <c r="J2285" s="37">
        <f t="shared" ref="J2285:K2285" si="4448">MAX(N2285,P2285,R2285,T2285,V2285,X2285,Z2285,AB2285,AD2285)</f>
        <v>169.5</v>
      </c>
      <c r="K2285" s="37">
        <f t="shared" si="4448"/>
        <v>200</v>
      </c>
      <c r="L2285" s="38">
        <f t="shared" ref="L2285:M2285" si="4449">MIN(N2285,P2285,R2285,T2285,V2285,X2285,Z2285,AB2285,AD2285)</f>
        <v>169.5</v>
      </c>
      <c r="M2285" s="38">
        <f t="shared" si="4449"/>
        <v>200</v>
      </c>
      <c r="N2285" s="38">
        <f t="shared" ref="N2285:N2302" si="4450">VLOOKUP(A2285,Inv_bef,5,FALSE)</f>
        <v>169.5</v>
      </c>
      <c r="O2285" s="38">
        <f t="shared" ref="O2285:O2302" si="4451">VLOOKUP(A2285,Inv_bef,6,FALSE)</f>
        <v>200</v>
      </c>
      <c r="P2285" s="39"/>
      <c r="Q2285" s="39"/>
      <c r="R2285" s="39"/>
      <c r="S2285" s="39"/>
      <c r="T2285" s="39"/>
      <c r="U2285" s="39"/>
      <c r="V2285" s="39"/>
      <c r="W2285" s="39"/>
      <c r="X2285" s="39"/>
      <c r="Y2285" s="39"/>
      <c r="Z2285" s="39"/>
      <c r="AA2285" s="39"/>
      <c r="AB2285" s="39"/>
      <c r="AC2285" s="39"/>
      <c r="AD2285" s="40"/>
      <c r="AE2285" s="40"/>
      <c r="AF2285" s="41">
        <f t="shared" si="4447"/>
        <v>-10</v>
      </c>
      <c r="AG2285" s="42"/>
    </row>
    <row r="2286" spans="1:33" ht="13.8">
      <c r="A2286" s="30" t="s">
        <v>315</v>
      </c>
      <c r="B2286" s="30" t="s">
        <v>1162</v>
      </c>
      <c r="C2286" s="43"/>
      <c r="D2286" s="44"/>
      <c r="E2286" s="44">
        <v>1</v>
      </c>
      <c r="F2286" s="35">
        <f t="shared" si="4400"/>
        <v>9</v>
      </c>
      <c r="G2286" s="35">
        <f t="shared" si="4401"/>
        <v>3</v>
      </c>
      <c r="H2286" s="35">
        <f t="shared" si="4166"/>
        <v>7</v>
      </c>
      <c r="I2286" s="21">
        <v>18</v>
      </c>
      <c r="J2286" s="37">
        <v>1294</v>
      </c>
      <c r="K2286" s="37">
        <v>1527</v>
      </c>
      <c r="L2286" s="38" t="e">
        <f t="shared" ref="L2286:M2286" si="4452">MIN(N2286,P2286,R2286,T2286,V2286,X2286,Z2286,AB2286,AD2286)</f>
        <v>#N/A</v>
      </c>
      <c r="M2286" s="38" t="e">
        <f t="shared" si="4452"/>
        <v>#N/A</v>
      </c>
      <c r="N2286" s="38" t="e">
        <f t="shared" si="4450"/>
        <v>#N/A</v>
      </c>
      <c r="O2286" s="38" t="e">
        <f t="shared" si="4451"/>
        <v>#N/A</v>
      </c>
      <c r="P2286" s="39"/>
      <c r="Q2286" s="39"/>
      <c r="R2286" s="39"/>
      <c r="S2286" s="39"/>
      <c r="T2286" s="39"/>
      <c r="U2286" s="39"/>
      <c r="V2286" s="39"/>
      <c r="W2286" s="39"/>
      <c r="X2286" s="39"/>
      <c r="Y2286" s="39"/>
      <c r="Z2286" s="39"/>
      <c r="AA2286" s="39"/>
      <c r="AB2286" s="39"/>
      <c r="AC2286" s="39"/>
      <c r="AD2286" s="40"/>
      <c r="AE2286" s="40"/>
      <c r="AF2286" s="41">
        <f t="shared" si="4447"/>
        <v>-7</v>
      </c>
      <c r="AG2286" s="42"/>
    </row>
    <row r="2287" spans="1:33" ht="13.8">
      <c r="A2287" s="30" t="s">
        <v>1088</v>
      </c>
      <c r="B2287" s="30" t="s">
        <v>7322</v>
      </c>
      <c r="C2287" s="43"/>
      <c r="D2287" s="44">
        <v>2</v>
      </c>
      <c r="E2287" s="44">
        <v>8</v>
      </c>
      <c r="F2287" s="35">
        <f t="shared" si="4400"/>
        <v>0</v>
      </c>
      <c r="G2287" s="35">
        <f t="shared" si="4401"/>
        <v>7</v>
      </c>
      <c r="H2287" s="35">
        <f t="shared" si="4166"/>
        <v>1</v>
      </c>
      <c r="I2287" s="21">
        <v>18</v>
      </c>
      <c r="J2287" s="37">
        <f t="shared" ref="J2287:K2287" si="4453">MAX(N2287,P2287,R2287,T2287,V2287,X2287,Z2287,AB2287,AD2287)</f>
        <v>0</v>
      </c>
      <c r="K2287" s="37">
        <f t="shared" si="4453"/>
        <v>0</v>
      </c>
      <c r="L2287" s="38">
        <f t="shared" ref="L2287:M2287" si="4454">MIN(N2287,P2287,R2287,T2287,V2287,X2287,Z2287,AB2287,AD2287)</f>
        <v>0</v>
      </c>
      <c r="M2287" s="38">
        <f t="shared" si="4454"/>
        <v>0</v>
      </c>
      <c r="N2287" s="38">
        <f t="shared" si="4450"/>
        <v>0</v>
      </c>
      <c r="O2287" s="38">
        <f t="shared" si="4451"/>
        <v>0</v>
      </c>
      <c r="P2287" s="39"/>
      <c r="Q2287" s="39"/>
      <c r="R2287" s="39"/>
      <c r="S2287" s="39"/>
      <c r="T2287" s="39"/>
      <c r="U2287" s="39"/>
      <c r="V2287" s="39"/>
      <c r="W2287" s="39"/>
      <c r="X2287" s="39"/>
      <c r="Y2287" s="39"/>
      <c r="Z2287" s="39"/>
      <c r="AA2287" s="39"/>
      <c r="AB2287" s="39"/>
      <c r="AC2287" s="39"/>
      <c r="AD2287" s="40"/>
      <c r="AE2287" s="40"/>
      <c r="AF2287" s="41">
        <f t="shared" si="4447"/>
        <v>1</v>
      </c>
      <c r="AG2287" s="42"/>
    </row>
    <row r="2288" spans="1:33" ht="13.8">
      <c r="A2288" s="30" t="s">
        <v>7323</v>
      </c>
      <c r="B2288" s="30" t="s">
        <v>7324</v>
      </c>
      <c r="C2288" s="43"/>
      <c r="D2288" s="44"/>
      <c r="E2288" s="44">
        <v>1</v>
      </c>
      <c r="F2288" s="35">
        <f t="shared" si="4400"/>
        <v>0</v>
      </c>
      <c r="G2288" s="35">
        <f t="shared" si="4401"/>
        <v>0</v>
      </c>
      <c r="H2288" s="35">
        <f t="shared" si="4166"/>
        <v>1</v>
      </c>
      <c r="I2288" s="21"/>
      <c r="J2288" s="37">
        <f t="shared" ref="J2288:K2288" si="4455">MAX(N2288,P2288,R2288,T2288,V2288,X2288,Z2288,AB2288,AD2288)</f>
        <v>0</v>
      </c>
      <c r="K2288" s="37">
        <f t="shared" si="4455"/>
        <v>0</v>
      </c>
      <c r="L2288" s="38">
        <f t="shared" ref="L2288:M2288" si="4456">MIN(N2288,P2288,R2288,T2288,V2288,X2288,Z2288,AB2288,AD2288)</f>
        <v>0</v>
      </c>
      <c r="M2288" s="38">
        <f t="shared" si="4456"/>
        <v>0</v>
      </c>
      <c r="N2288" s="38">
        <f t="shared" si="4450"/>
        <v>0</v>
      </c>
      <c r="O2288" s="38">
        <f t="shared" si="4451"/>
        <v>0</v>
      </c>
      <c r="P2288" s="39"/>
      <c r="Q2288" s="39"/>
      <c r="R2288" s="39"/>
      <c r="S2288" s="39"/>
      <c r="T2288" s="39"/>
      <c r="U2288" s="39"/>
      <c r="V2288" s="39"/>
      <c r="W2288" s="39"/>
      <c r="X2288" s="39"/>
      <c r="Y2288" s="39"/>
      <c r="Z2288" s="39"/>
      <c r="AA2288" s="39"/>
      <c r="AB2288" s="39"/>
      <c r="AC2288" s="39"/>
      <c r="AD2288" s="40"/>
      <c r="AE2288" s="40"/>
      <c r="AF2288" s="41">
        <f t="shared" si="4447"/>
        <v>-1</v>
      </c>
      <c r="AG2288" s="42"/>
    </row>
    <row r="2289" spans="1:33" ht="13.8">
      <c r="A2289" s="30" t="s">
        <v>7325</v>
      </c>
      <c r="B2289" s="30" t="s">
        <v>7326</v>
      </c>
      <c r="C2289" s="43"/>
      <c r="D2289" s="44"/>
      <c r="E2289" s="44">
        <v>1</v>
      </c>
      <c r="F2289" s="35">
        <f t="shared" si="4400"/>
        <v>0</v>
      </c>
      <c r="G2289" s="35">
        <f t="shared" si="4401"/>
        <v>0</v>
      </c>
      <c r="H2289" s="35">
        <f t="shared" si="4166"/>
        <v>1</v>
      </c>
      <c r="I2289" s="21"/>
      <c r="J2289" s="37">
        <f t="shared" ref="J2289:K2289" si="4457">MAX(N2289,P2289,R2289,T2289,V2289,X2289,Z2289,AB2289,AD2289)</f>
        <v>0</v>
      </c>
      <c r="K2289" s="37">
        <f t="shared" si="4457"/>
        <v>0</v>
      </c>
      <c r="L2289" s="38">
        <f t="shared" ref="L2289:M2289" si="4458">MIN(N2289,P2289,R2289,T2289,V2289,X2289,Z2289,AB2289,AD2289)</f>
        <v>0</v>
      </c>
      <c r="M2289" s="38">
        <f t="shared" si="4458"/>
        <v>0</v>
      </c>
      <c r="N2289" s="38">
        <f t="shared" si="4450"/>
        <v>0</v>
      </c>
      <c r="O2289" s="38">
        <f t="shared" si="4451"/>
        <v>0</v>
      </c>
      <c r="P2289" s="39"/>
      <c r="Q2289" s="39"/>
      <c r="R2289" s="39"/>
      <c r="S2289" s="39"/>
      <c r="T2289" s="39"/>
      <c r="U2289" s="39"/>
      <c r="V2289" s="39"/>
      <c r="W2289" s="39"/>
      <c r="X2289" s="39"/>
      <c r="Y2289" s="39"/>
      <c r="Z2289" s="39"/>
      <c r="AA2289" s="39"/>
      <c r="AB2289" s="39"/>
      <c r="AC2289" s="39"/>
      <c r="AD2289" s="40"/>
      <c r="AE2289" s="40"/>
      <c r="AF2289" s="41">
        <f t="shared" si="4447"/>
        <v>-1</v>
      </c>
      <c r="AG2289" s="42"/>
    </row>
    <row r="2290" spans="1:33" ht="13.8">
      <c r="A2290" s="30" t="s">
        <v>1010</v>
      </c>
      <c r="B2290" s="30" t="s">
        <v>1169</v>
      </c>
      <c r="C2290" s="43"/>
      <c r="D2290" s="44">
        <v>1</v>
      </c>
      <c r="E2290" s="44">
        <v>6</v>
      </c>
      <c r="F2290" s="35">
        <f t="shared" si="4400"/>
        <v>10</v>
      </c>
      <c r="G2290" s="35">
        <f t="shared" si="4401"/>
        <v>3</v>
      </c>
      <c r="H2290" s="35">
        <f t="shared" si="4166"/>
        <v>13</v>
      </c>
      <c r="I2290" s="21"/>
      <c r="J2290" s="37">
        <f t="shared" ref="J2290:K2290" si="4459">MAX(N2290,P2290,R2290,T2290,V2290,X2290,Z2290,AB2290,AD2290)</f>
        <v>0</v>
      </c>
      <c r="K2290" s="37">
        <f t="shared" si="4459"/>
        <v>0</v>
      </c>
      <c r="L2290" s="38">
        <f t="shared" ref="L2290:M2290" si="4460">MIN(N2290,P2290,R2290,T2290,V2290,X2290,Z2290,AB2290,AD2290)</f>
        <v>0</v>
      </c>
      <c r="M2290" s="38">
        <f t="shared" si="4460"/>
        <v>0</v>
      </c>
      <c r="N2290" s="38">
        <f t="shared" si="4450"/>
        <v>0</v>
      </c>
      <c r="O2290" s="38">
        <f t="shared" si="4451"/>
        <v>0</v>
      </c>
      <c r="P2290" s="39"/>
      <c r="Q2290" s="39"/>
      <c r="R2290" s="39"/>
      <c r="S2290" s="39"/>
      <c r="T2290" s="39"/>
      <c r="U2290" s="39"/>
      <c r="V2290" s="39"/>
      <c r="W2290" s="39"/>
      <c r="X2290" s="39"/>
      <c r="Y2290" s="39"/>
      <c r="Z2290" s="39"/>
      <c r="AA2290" s="39"/>
      <c r="AB2290" s="39"/>
      <c r="AC2290" s="39"/>
      <c r="AD2290" s="40"/>
      <c r="AE2290" s="40"/>
      <c r="AF2290" s="41">
        <f t="shared" si="4447"/>
        <v>-12</v>
      </c>
      <c r="AG2290" s="42"/>
    </row>
    <row r="2291" spans="1:33" ht="13.8">
      <c r="A2291" s="30" t="s">
        <v>1093</v>
      </c>
      <c r="B2291" s="30" t="s">
        <v>7327</v>
      </c>
      <c r="C2291" s="43"/>
      <c r="D2291" s="44"/>
      <c r="E2291" s="44">
        <v>18</v>
      </c>
      <c r="F2291" s="35">
        <f t="shared" si="4400"/>
        <v>0</v>
      </c>
      <c r="G2291" s="35">
        <f t="shared" si="4401"/>
        <v>13</v>
      </c>
      <c r="H2291" s="35">
        <f t="shared" si="4166"/>
        <v>5</v>
      </c>
      <c r="I2291" s="21"/>
      <c r="J2291" s="37">
        <f t="shared" ref="J2291:K2291" si="4461">MAX(N2291,P2291,R2291,T2291,V2291,X2291,Z2291,AB2291,AD2291)</f>
        <v>0</v>
      </c>
      <c r="K2291" s="37">
        <f t="shared" si="4461"/>
        <v>0</v>
      </c>
      <c r="L2291" s="38">
        <f t="shared" ref="L2291:M2291" si="4462">MIN(N2291,P2291,R2291,T2291,V2291,X2291,Z2291,AB2291,AD2291)</f>
        <v>0</v>
      </c>
      <c r="M2291" s="38">
        <f t="shared" si="4462"/>
        <v>0</v>
      </c>
      <c r="N2291" s="38">
        <f t="shared" si="4450"/>
        <v>0</v>
      </c>
      <c r="O2291" s="38">
        <f t="shared" si="4451"/>
        <v>0</v>
      </c>
      <c r="P2291" s="39"/>
      <c r="Q2291" s="39"/>
      <c r="R2291" s="39"/>
      <c r="S2291" s="39"/>
      <c r="T2291" s="39"/>
      <c r="U2291" s="39"/>
      <c r="V2291" s="39"/>
      <c r="W2291" s="39"/>
      <c r="X2291" s="39"/>
      <c r="Y2291" s="39"/>
      <c r="Z2291" s="39"/>
      <c r="AA2291" s="39"/>
      <c r="AB2291" s="39"/>
      <c r="AC2291" s="39"/>
      <c r="AD2291" s="40"/>
      <c r="AE2291" s="40"/>
      <c r="AF2291" s="41">
        <f t="shared" si="4447"/>
        <v>-5</v>
      </c>
      <c r="AG2291" s="42"/>
    </row>
    <row r="2292" spans="1:33" ht="13.8">
      <c r="A2292" s="30" t="s">
        <v>217</v>
      </c>
      <c r="B2292" s="30" t="s">
        <v>1484</v>
      </c>
      <c r="C2292" s="43"/>
      <c r="D2292" s="44">
        <v>2</v>
      </c>
      <c r="E2292" s="44">
        <v>3</v>
      </c>
      <c r="F2292" s="35">
        <f t="shared" si="4400"/>
        <v>28</v>
      </c>
      <c r="G2292" s="35">
        <f t="shared" si="4401"/>
        <v>28</v>
      </c>
      <c r="H2292" s="35">
        <f t="shared" si="4166"/>
        <v>3</v>
      </c>
      <c r="I2292" s="21"/>
      <c r="J2292" s="37">
        <f t="shared" ref="J2292:K2292" si="4463">MAX(N2292,P2292,R2292,T2292,V2292,X2292,Z2292,AB2292,AD2292)</f>
        <v>0</v>
      </c>
      <c r="K2292" s="37">
        <f t="shared" si="4463"/>
        <v>0</v>
      </c>
      <c r="L2292" s="38">
        <f t="shared" ref="L2292:M2292" si="4464">MIN(N2292,P2292,R2292,T2292,V2292,X2292,Z2292,AB2292,AD2292)</f>
        <v>0</v>
      </c>
      <c r="M2292" s="38">
        <f t="shared" si="4464"/>
        <v>0</v>
      </c>
      <c r="N2292" s="38">
        <f t="shared" si="4450"/>
        <v>0</v>
      </c>
      <c r="O2292" s="38">
        <f t="shared" si="4451"/>
        <v>0</v>
      </c>
      <c r="P2292" s="39"/>
      <c r="Q2292" s="39"/>
      <c r="R2292" s="39"/>
      <c r="S2292" s="39"/>
      <c r="T2292" s="39"/>
      <c r="U2292" s="39"/>
      <c r="V2292" s="39"/>
      <c r="W2292" s="39"/>
      <c r="X2292" s="39"/>
      <c r="Y2292" s="39"/>
      <c r="Z2292" s="39"/>
      <c r="AA2292" s="39"/>
      <c r="AB2292" s="39"/>
      <c r="AC2292" s="39"/>
      <c r="AD2292" s="40"/>
      <c r="AE2292" s="40"/>
      <c r="AF2292" s="41">
        <f t="shared" si="4447"/>
        <v>-1</v>
      </c>
      <c r="AG2292" s="42"/>
    </row>
    <row r="2293" spans="1:33" ht="13.8">
      <c r="A2293" s="30" t="s">
        <v>243</v>
      </c>
      <c r="B2293" s="30" t="s">
        <v>1172</v>
      </c>
      <c r="C2293" s="43"/>
      <c r="D2293" s="44">
        <v>2</v>
      </c>
      <c r="E2293" s="44">
        <v>9</v>
      </c>
      <c r="F2293" s="35">
        <f t="shared" si="4400"/>
        <v>50</v>
      </c>
      <c r="G2293" s="35">
        <f t="shared" si="4401"/>
        <v>16</v>
      </c>
      <c r="H2293" s="35">
        <f t="shared" si="4166"/>
        <v>43</v>
      </c>
      <c r="I2293" s="21">
        <v>18</v>
      </c>
      <c r="J2293" s="37">
        <f t="shared" ref="J2293:K2293" si="4465">MAX(N2293,P2293,R2293,T2293,V2293,X2293,Z2293,AB2293,AD2293)</f>
        <v>0</v>
      </c>
      <c r="K2293" s="37">
        <f t="shared" si="4465"/>
        <v>0</v>
      </c>
      <c r="L2293" s="38">
        <f t="shared" ref="L2293:M2293" si="4466">MIN(N2293,P2293,R2293,T2293,V2293,X2293,Z2293,AB2293,AD2293)</f>
        <v>0</v>
      </c>
      <c r="M2293" s="38">
        <f t="shared" si="4466"/>
        <v>0</v>
      </c>
      <c r="N2293" s="38">
        <f t="shared" si="4450"/>
        <v>0</v>
      </c>
      <c r="O2293" s="38">
        <f t="shared" si="4451"/>
        <v>0</v>
      </c>
      <c r="P2293" s="39"/>
      <c r="Q2293" s="39"/>
      <c r="R2293" s="39"/>
      <c r="S2293" s="39"/>
      <c r="T2293" s="39"/>
      <c r="U2293" s="39"/>
      <c r="V2293" s="39"/>
      <c r="W2293" s="39"/>
      <c r="X2293" s="39"/>
      <c r="Y2293" s="39"/>
      <c r="Z2293" s="39"/>
      <c r="AA2293" s="39"/>
      <c r="AB2293" s="39"/>
      <c r="AC2293" s="39"/>
      <c r="AD2293" s="40"/>
      <c r="AE2293" s="40"/>
      <c r="AF2293" s="41">
        <f t="shared" si="4447"/>
        <v>-41</v>
      </c>
      <c r="AG2293" s="42"/>
    </row>
    <row r="2294" spans="1:33" ht="13.8">
      <c r="A2294" s="30" t="s">
        <v>1095</v>
      </c>
      <c r="B2294" s="30" t="s">
        <v>7328</v>
      </c>
      <c r="C2294" s="43"/>
      <c r="D2294" s="44">
        <v>2</v>
      </c>
      <c r="E2294" s="44">
        <v>8</v>
      </c>
      <c r="F2294" s="35">
        <f t="shared" si="4400"/>
        <v>0</v>
      </c>
      <c r="G2294" s="35">
        <f t="shared" si="4401"/>
        <v>7</v>
      </c>
      <c r="H2294" s="35">
        <f t="shared" si="4166"/>
        <v>1</v>
      </c>
      <c r="I2294" s="21">
        <v>18</v>
      </c>
      <c r="J2294" s="37">
        <f t="shared" ref="J2294:K2294" si="4467">MAX(N2294,P2294,R2294,T2294,V2294,X2294,Z2294,AB2294,AD2294)</f>
        <v>0</v>
      </c>
      <c r="K2294" s="37">
        <f t="shared" si="4467"/>
        <v>0</v>
      </c>
      <c r="L2294" s="38">
        <f t="shared" ref="L2294:M2294" si="4468">MIN(N2294,P2294,R2294,T2294,V2294,X2294,Z2294,AB2294,AD2294)</f>
        <v>0</v>
      </c>
      <c r="M2294" s="38">
        <f t="shared" si="4468"/>
        <v>0</v>
      </c>
      <c r="N2294" s="38">
        <f t="shared" si="4450"/>
        <v>0</v>
      </c>
      <c r="O2294" s="38">
        <f t="shared" si="4451"/>
        <v>0</v>
      </c>
      <c r="P2294" s="39"/>
      <c r="Q2294" s="39"/>
      <c r="R2294" s="39"/>
      <c r="S2294" s="39"/>
      <c r="T2294" s="39"/>
      <c r="U2294" s="39"/>
      <c r="V2294" s="39"/>
      <c r="W2294" s="39"/>
      <c r="X2294" s="39"/>
      <c r="Y2294" s="39"/>
      <c r="Z2294" s="39"/>
      <c r="AA2294" s="39"/>
      <c r="AB2294" s="39"/>
      <c r="AC2294" s="39"/>
      <c r="AD2294" s="40"/>
      <c r="AE2294" s="40"/>
      <c r="AF2294" s="41">
        <f t="shared" si="4447"/>
        <v>1</v>
      </c>
      <c r="AG2294" s="42"/>
    </row>
    <row r="2295" spans="1:33" ht="13.8">
      <c r="A2295" s="30" t="s">
        <v>133</v>
      </c>
      <c r="B2295" s="30" t="s">
        <v>1176</v>
      </c>
      <c r="C2295" s="43"/>
      <c r="D2295" s="44">
        <v>3</v>
      </c>
      <c r="E2295" s="44">
        <v>11</v>
      </c>
      <c r="F2295" s="35">
        <f t="shared" si="4400"/>
        <v>80</v>
      </c>
      <c r="G2295" s="35">
        <f t="shared" si="4401"/>
        <v>14</v>
      </c>
      <c r="H2295" s="35">
        <f t="shared" si="4166"/>
        <v>77</v>
      </c>
      <c r="I2295" s="21">
        <v>18</v>
      </c>
      <c r="J2295" s="37">
        <f t="shared" ref="J2295:K2295" si="4469">MAX(N2295,P2295,R2295,T2295,V2295,X2295,Z2295,AB2295,AD2295)</f>
        <v>0</v>
      </c>
      <c r="K2295" s="37">
        <f t="shared" si="4469"/>
        <v>0</v>
      </c>
      <c r="L2295" s="38">
        <f t="shared" ref="L2295:M2295" si="4470">MIN(N2295,P2295,R2295,T2295,V2295,X2295,Z2295,AB2295,AD2295)</f>
        <v>0</v>
      </c>
      <c r="M2295" s="38">
        <f t="shared" si="4470"/>
        <v>0</v>
      </c>
      <c r="N2295" s="38">
        <f t="shared" si="4450"/>
        <v>0</v>
      </c>
      <c r="O2295" s="38">
        <f t="shared" si="4451"/>
        <v>0</v>
      </c>
      <c r="P2295" s="39"/>
      <c r="Q2295" s="39"/>
      <c r="R2295" s="39"/>
      <c r="S2295" s="39"/>
      <c r="T2295" s="39"/>
      <c r="U2295" s="39"/>
      <c r="V2295" s="39"/>
      <c r="W2295" s="39"/>
      <c r="X2295" s="39"/>
      <c r="Y2295" s="39"/>
      <c r="Z2295" s="39"/>
      <c r="AA2295" s="39"/>
      <c r="AB2295" s="39"/>
      <c r="AC2295" s="39"/>
      <c r="AD2295" s="40"/>
      <c r="AE2295" s="40"/>
      <c r="AF2295" s="41">
        <f t="shared" si="4447"/>
        <v>-74</v>
      </c>
      <c r="AG2295" s="42"/>
    </row>
    <row r="2296" spans="1:33" ht="13.8">
      <c r="A2296" s="30" t="s">
        <v>131</v>
      </c>
      <c r="B2296" s="30" t="s">
        <v>1184</v>
      </c>
      <c r="C2296" s="43"/>
      <c r="D2296" s="44">
        <v>2</v>
      </c>
      <c r="E2296" s="44">
        <v>8</v>
      </c>
      <c r="F2296" s="35">
        <f t="shared" si="4400"/>
        <v>60</v>
      </c>
      <c r="G2296" s="35">
        <f t="shared" si="4401"/>
        <v>13</v>
      </c>
      <c r="H2296" s="35">
        <f t="shared" si="4166"/>
        <v>55</v>
      </c>
      <c r="I2296" s="21">
        <v>18</v>
      </c>
      <c r="J2296" s="37">
        <f t="shared" ref="J2296:K2296" si="4471">MAX(N2296,P2296,R2296,T2296,V2296,X2296,Z2296,AB2296,AD2296)</f>
        <v>0</v>
      </c>
      <c r="K2296" s="37">
        <f t="shared" si="4471"/>
        <v>0</v>
      </c>
      <c r="L2296" s="38">
        <f t="shared" ref="L2296:M2296" si="4472">MIN(N2296,P2296,R2296,T2296,V2296,X2296,Z2296,AB2296,AD2296)</f>
        <v>0</v>
      </c>
      <c r="M2296" s="38">
        <f t="shared" si="4472"/>
        <v>0</v>
      </c>
      <c r="N2296" s="38">
        <f t="shared" si="4450"/>
        <v>0</v>
      </c>
      <c r="O2296" s="38">
        <f t="shared" si="4451"/>
        <v>0</v>
      </c>
      <c r="P2296" s="39"/>
      <c r="Q2296" s="39"/>
      <c r="R2296" s="39"/>
      <c r="S2296" s="39"/>
      <c r="T2296" s="39"/>
      <c r="U2296" s="39"/>
      <c r="V2296" s="39"/>
      <c r="W2296" s="39"/>
      <c r="X2296" s="39"/>
      <c r="Y2296" s="39"/>
      <c r="Z2296" s="39"/>
      <c r="AA2296" s="39"/>
      <c r="AB2296" s="39"/>
      <c r="AC2296" s="39"/>
      <c r="AD2296" s="40"/>
      <c r="AE2296" s="40"/>
      <c r="AF2296" s="41">
        <f t="shared" si="4447"/>
        <v>-53</v>
      </c>
      <c r="AG2296" s="42"/>
    </row>
    <row r="2297" spans="1:33" ht="13.8">
      <c r="A2297" s="30" t="s">
        <v>176</v>
      </c>
      <c r="B2297" s="30" t="s">
        <v>1187</v>
      </c>
      <c r="C2297" s="43"/>
      <c r="D2297" s="44">
        <v>2</v>
      </c>
      <c r="E2297" s="44">
        <v>1</v>
      </c>
      <c r="F2297" s="35">
        <f t="shared" si="4400"/>
        <v>8</v>
      </c>
      <c r="G2297" s="35">
        <f t="shared" si="4401"/>
        <v>9</v>
      </c>
      <c r="H2297" s="35">
        <f t="shared" si="4166"/>
        <v>0</v>
      </c>
      <c r="I2297" s="21"/>
      <c r="J2297" s="37">
        <f t="shared" ref="J2297:K2297" si="4473">MAX(N2297,P2297,R2297,T2297,V2297,X2297,Z2297,AB2297,AD2297)</f>
        <v>156.25</v>
      </c>
      <c r="K2297" s="37">
        <f t="shared" si="4473"/>
        <v>200</v>
      </c>
      <c r="L2297" s="38">
        <f t="shared" ref="L2297:M2297" si="4474">MIN(N2297,P2297,R2297,T2297,V2297,X2297,Z2297,AB2297,AD2297)</f>
        <v>156.25</v>
      </c>
      <c r="M2297" s="38">
        <f t="shared" si="4474"/>
        <v>200</v>
      </c>
      <c r="N2297" s="38">
        <f t="shared" si="4450"/>
        <v>156.25</v>
      </c>
      <c r="O2297" s="38">
        <f t="shared" si="4451"/>
        <v>200</v>
      </c>
      <c r="P2297" s="39"/>
      <c r="Q2297" s="39"/>
      <c r="R2297" s="39"/>
      <c r="S2297" s="39"/>
      <c r="T2297" s="39"/>
      <c r="U2297" s="39"/>
      <c r="V2297" s="39"/>
      <c r="W2297" s="39"/>
      <c r="X2297" s="39"/>
      <c r="Y2297" s="39"/>
      <c r="Z2297" s="39"/>
      <c r="AA2297" s="39"/>
      <c r="AB2297" s="39"/>
      <c r="AC2297" s="39"/>
      <c r="AD2297" s="40"/>
      <c r="AE2297" s="40"/>
      <c r="AF2297" s="41">
        <f t="shared" si="4447"/>
        <v>2</v>
      </c>
      <c r="AG2297" s="42">
        <v>0</v>
      </c>
    </row>
    <row r="2298" spans="1:33" ht="13.8">
      <c r="A2298" s="30" t="s">
        <v>51</v>
      </c>
      <c r="B2298" s="30" t="s">
        <v>1190</v>
      </c>
      <c r="C2298" s="43"/>
      <c r="D2298" s="44"/>
      <c r="E2298" s="44"/>
      <c r="F2298" s="35">
        <f t="shared" si="4400"/>
        <v>43</v>
      </c>
      <c r="G2298" s="35">
        <f t="shared" si="4401"/>
        <v>39</v>
      </c>
      <c r="H2298" s="35">
        <f t="shared" ref="H2298:H2552" si="4475">(E2298+F2298)-G2298</f>
        <v>4</v>
      </c>
      <c r="I2298" s="21">
        <v>18</v>
      </c>
      <c r="J2298" s="37">
        <f t="shared" ref="J2298:K2298" si="4476">MAX(N2298,P2298,R2298,T2298,V2298,X2298,Z2298,AB2298,AD2298)</f>
        <v>84.75</v>
      </c>
      <c r="K2298" s="37">
        <f t="shared" si="4476"/>
        <v>100</v>
      </c>
      <c r="L2298" s="38">
        <f t="shared" ref="L2298:M2298" si="4477">MIN(N2298,P2298,R2298,T2298,V2298,X2298,Z2298,AB2298,AD2298)</f>
        <v>84.75</v>
      </c>
      <c r="M2298" s="38">
        <f t="shared" si="4477"/>
        <v>100</v>
      </c>
      <c r="N2298" s="38">
        <f t="shared" si="4450"/>
        <v>84.75</v>
      </c>
      <c r="O2298" s="38">
        <f t="shared" si="4451"/>
        <v>100</v>
      </c>
      <c r="P2298" s="39"/>
      <c r="Q2298" s="39"/>
      <c r="R2298" s="39"/>
      <c r="S2298" s="39"/>
      <c r="T2298" s="39"/>
      <c r="U2298" s="39"/>
      <c r="V2298" s="39"/>
      <c r="W2298" s="39"/>
      <c r="X2298" s="39"/>
      <c r="Y2298" s="39"/>
      <c r="Z2298" s="39"/>
      <c r="AA2298" s="39"/>
      <c r="AB2298" s="39"/>
      <c r="AC2298" s="39"/>
      <c r="AD2298" s="40"/>
      <c r="AE2298" s="40"/>
      <c r="AF2298" s="42"/>
      <c r="AG2298" s="42"/>
    </row>
    <row r="2299" spans="1:33" ht="13.8">
      <c r="A2299" s="30" t="s">
        <v>7329</v>
      </c>
      <c r="B2299" s="30" t="s">
        <v>7330</v>
      </c>
      <c r="C2299" s="43"/>
      <c r="D2299" s="44">
        <v>2</v>
      </c>
      <c r="E2299" s="44">
        <v>3</v>
      </c>
      <c r="F2299" s="35">
        <f t="shared" si="4400"/>
        <v>0</v>
      </c>
      <c r="G2299" s="35">
        <f t="shared" si="4401"/>
        <v>0</v>
      </c>
      <c r="H2299" s="35">
        <f t="shared" si="4475"/>
        <v>3</v>
      </c>
      <c r="I2299" s="21"/>
      <c r="J2299" s="37">
        <f t="shared" ref="J2299:K2299" si="4478">MAX(N2299,P2299,R2299,T2299,V2299,X2299,Z2299,AB2299,AD2299)</f>
        <v>0</v>
      </c>
      <c r="K2299" s="37">
        <f t="shared" si="4478"/>
        <v>0</v>
      </c>
      <c r="L2299" s="38">
        <f t="shared" ref="L2299:M2299" si="4479">MIN(N2299,P2299,R2299,T2299,V2299,X2299,Z2299,AB2299,AD2299)</f>
        <v>0</v>
      </c>
      <c r="M2299" s="38">
        <f t="shared" si="4479"/>
        <v>0</v>
      </c>
      <c r="N2299" s="38">
        <f t="shared" si="4450"/>
        <v>0</v>
      </c>
      <c r="O2299" s="38">
        <f t="shared" si="4451"/>
        <v>0</v>
      </c>
      <c r="P2299" s="39"/>
      <c r="Q2299" s="39"/>
      <c r="R2299" s="39"/>
      <c r="S2299" s="39"/>
      <c r="T2299" s="39"/>
      <c r="U2299" s="39"/>
      <c r="V2299" s="39"/>
      <c r="W2299" s="39"/>
      <c r="X2299" s="39"/>
      <c r="Y2299" s="39"/>
      <c r="Z2299" s="39"/>
      <c r="AA2299" s="39"/>
      <c r="AB2299" s="39"/>
      <c r="AC2299" s="39"/>
      <c r="AD2299" s="40"/>
      <c r="AE2299" s="40"/>
      <c r="AF2299" s="41">
        <f t="shared" ref="AF2299:AF2302" si="4480">D2299-H2299</f>
        <v>-1</v>
      </c>
      <c r="AG2299" s="42"/>
    </row>
    <row r="2300" spans="1:33" ht="13.8">
      <c r="A2300" s="30" t="s">
        <v>129</v>
      </c>
      <c r="B2300" s="30" t="s">
        <v>1199</v>
      </c>
      <c r="C2300" s="43"/>
      <c r="D2300" s="44">
        <v>5</v>
      </c>
      <c r="E2300" s="44">
        <v>29</v>
      </c>
      <c r="F2300" s="35">
        <f t="shared" si="4400"/>
        <v>72</v>
      </c>
      <c r="G2300" s="35">
        <f t="shared" si="4401"/>
        <v>67</v>
      </c>
      <c r="H2300" s="35">
        <f t="shared" si="4475"/>
        <v>34</v>
      </c>
      <c r="I2300" s="21">
        <v>18</v>
      </c>
      <c r="J2300" s="37">
        <f t="shared" ref="J2300:K2300" si="4481">MAX(N2300,P2300,R2300,T2300,V2300,X2300,Z2300,AB2300,AD2300)</f>
        <v>0</v>
      </c>
      <c r="K2300" s="37">
        <f t="shared" si="4481"/>
        <v>250</v>
      </c>
      <c r="L2300" s="38">
        <f t="shared" ref="L2300:M2300" si="4482">MIN(N2300,P2300,R2300,T2300,V2300,X2300,Z2300,AB2300,AD2300)</f>
        <v>0</v>
      </c>
      <c r="M2300" s="38">
        <f t="shared" si="4482"/>
        <v>250</v>
      </c>
      <c r="N2300" s="38">
        <f t="shared" si="4450"/>
        <v>0</v>
      </c>
      <c r="O2300" s="38">
        <f t="shared" si="4451"/>
        <v>250</v>
      </c>
      <c r="P2300" s="39"/>
      <c r="Q2300" s="39"/>
      <c r="R2300" s="39"/>
      <c r="S2300" s="39"/>
      <c r="T2300" s="39"/>
      <c r="U2300" s="39"/>
      <c r="V2300" s="39"/>
      <c r="W2300" s="39"/>
      <c r="X2300" s="39"/>
      <c r="Y2300" s="39"/>
      <c r="Z2300" s="39"/>
      <c r="AA2300" s="39"/>
      <c r="AB2300" s="39"/>
      <c r="AC2300" s="39"/>
      <c r="AD2300" s="40"/>
      <c r="AE2300" s="40"/>
      <c r="AF2300" s="41">
        <f t="shared" si="4480"/>
        <v>-29</v>
      </c>
      <c r="AG2300" s="42"/>
    </row>
    <row r="2301" spans="1:33" ht="13.8">
      <c r="A2301" s="30" t="s">
        <v>1028</v>
      </c>
      <c r="B2301" s="30" t="s">
        <v>1206</v>
      </c>
      <c r="C2301" s="43"/>
      <c r="D2301" s="44">
        <v>2</v>
      </c>
      <c r="E2301" s="44">
        <v>7</v>
      </c>
      <c r="F2301" s="35">
        <f t="shared" si="4400"/>
        <v>10</v>
      </c>
      <c r="G2301" s="35">
        <f t="shared" si="4401"/>
        <v>14</v>
      </c>
      <c r="H2301" s="35">
        <f t="shared" si="4475"/>
        <v>3</v>
      </c>
      <c r="I2301" s="21">
        <v>18</v>
      </c>
      <c r="J2301" s="37">
        <f t="shared" ref="J2301:K2301" si="4483">MAX(N2301,P2301,R2301,T2301,V2301,X2301,Z2301,AB2301,AD2301)</f>
        <v>0</v>
      </c>
      <c r="K2301" s="37">
        <f t="shared" si="4483"/>
        <v>0</v>
      </c>
      <c r="L2301" s="38">
        <f t="shared" ref="L2301:M2301" si="4484">MIN(N2301,P2301,R2301,T2301,V2301,X2301,Z2301,AB2301,AD2301)</f>
        <v>0</v>
      </c>
      <c r="M2301" s="38">
        <f t="shared" si="4484"/>
        <v>0</v>
      </c>
      <c r="N2301" s="38">
        <f t="shared" si="4450"/>
        <v>0</v>
      </c>
      <c r="O2301" s="38">
        <f t="shared" si="4451"/>
        <v>0</v>
      </c>
      <c r="P2301" s="39"/>
      <c r="Q2301" s="39"/>
      <c r="R2301" s="39"/>
      <c r="S2301" s="39"/>
      <c r="T2301" s="39"/>
      <c r="U2301" s="39"/>
      <c r="V2301" s="39"/>
      <c r="W2301" s="39"/>
      <c r="X2301" s="39"/>
      <c r="Y2301" s="39"/>
      <c r="Z2301" s="39"/>
      <c r="AA2301" s="39"/>
      <c r="AB2301" s="39"/>
      <c r="AC2301" s="39"/>
      <c r="AD2301" s="40"/>
      <c r="AE2301" s="40"/>
      <c r="AF2301" s="41">
        <f t="shared" si="4480"/>
        <v>-1</v>
      </c>
      <c r="AG2301" s="42"/>
    </row>
    <row r="2302" spans="1:33" ht="13.8">
      <c r="A2302" s="30" t="s">
        <v>7331</v>
      </c>
      <c r="B2302" s="30" t="s">
        <v>7332</v>
      </c>
      <c r="C2302" s="43"/>
      <c r="D2302" s="44">
        <v>1</v>
      </c>
      <c r="E2302" s="44">
        <v>6</v>
      </c>
      <c r="F2302" s="35">
        <f t="shared" si="4400"/>
        <v>0</v>
      </c>
      <c r="G2302" s="35">
        <f t="shared" si="4401"/>
        <v>0</v>
      </c>
      <c r="H2302" s="35">
        <f t="shared" si="4475"/>
        <v>6</v>
      </c>
      <c r="I2302" s="21">
        <v>18</v>
      </c>
      <c r="J2302" s="37">
        <f t="shared" ref="J2302:K2302" si="4485">MAX(N2302,P2302,R2302,T2302,V2302,X2302,Z2302,AB2302,AD2302)</f>
        <v>0</v>
      </c>
      <c r="K2302" s="37">
        <f t="shared" si="4485"/>
        <v>0</v>
      </c>
      <c r="L2302" s="38">
        <f t="shared" ref="L2302:M2302" si="4486">MIN(N2302,P2302,R2302,T2302,V2302,X2302,Z2302,AB2302,AD2302)</f>
        <v>0</v>
      </c>
      <c r="M2302" s="38">
        <f t="shared" si="4486"/>
        <v>0</v>
      </c>
      <c r="N2302" s="38">
        <f t="shared" si="4450"/>
        <v>0</v>
      </c>
      <c r="O2302" s="38">
        <f t="shared" si="4451"/>
        <v>0</v>
      </c>
      <c r="P2302" s="39"/>
      <c r="Q2302" s="39"/>
      <c r="R2302" s="39"/>
      <c r="S2302" s="39"/>
      <c r="T2302" s="39"/>
      <c r="U2302" s="39"/>
      <c r="V2302" s="39"/>
      <c r="W2302" s="39"/>
      <c r="X2302" s="39"/>
      <c r="Y2302" s="39"/>
      <c r="Z2302" s="39"/>
      <c r="AA2302" s="39"/>
      <c r="AB2302" s="39"/>
      <c r="AC2302" s="39"/>
      <c r="AD2302" s="40"/>
      <c r="AE2302" s="40"/>
      <c r="AF2302" s="41">
        <f t="shared" si="4480"/>
        <v>-5</v>
      </c>
      <c r="AG2302" s="42"/>
    </row>
    <row r="2303" spans="1:33" ht="14.4">
      <c r="A2303" s="65" t="s">
        <v>1029</v>
      </c>
      <c r="B2303" s="30" t="s">
        <v>1105</v>
      </c>
      <c r="C2303" s="43"/>
      <c r="D2303" s="44"/>
      <c r="E2303" s="44"/>
      <c r="F2303" s="35">
        <f t="shared" si="4400"/>
        <v>10</v>
      </c>
      <c r="G2303" s="35">
        <f t="shared" si="4401"/>
        <v>2</v>
      </c>
      <c r="H2303" s="35">
        <f t="shared" si="4475"/>
        <v>8</v>
      </c>
      <c r="I2303" s="21">
        <v>18</v>
      </c>
      <c r="J2303" s="37">
        <f t="shared" ref="J2303:K2303" si="4487">MAX(N2303,P2303,R2303,T2303,V2303,X2303,Z2303,AB2303,AD2303)</f>
        <v>0</v>
      </c>
      <c r="K2303" s="37">
        <f t="shared" si="4487"/>
        <v>0</v>
      </c>
      <c r="L2303" s="38">
        <f t="shared" ref="L2303:M2303" si="4488">MIN(N2303,P2303,R2303,T2303,V2303,X2303,Z2303,AB2303,AD2303)</f>
        <v>0</v>
      </c>
      <c r="M2303" s="38">
        <f t="shared" si="4488"/>
        <v>0</v>
      </c>
      <c r="N2303" s="38"/>
      <c r="O2303" s="38"/>
      <c r="P2303" s="39"/>
      <c r="Q2303" s="39"/>
      <c r="R2303" s="39"/>
      <c r="S2303" s="39"/>
      <c r="T2303" s="39"/>
      <c r="U2303" s="39"/>
      <c r="V2303" s="39"/>
      <c r="W2303" s="39"/>
      <c r="X2303" s="39"/>
      <c r="Y2303" s="39"/>
      <c r="Z2303" s="39"/>
      <c r="AA2303" s="39"/>
      <c r="AB2303" s="39"/>
      <c r="AC2303" s="39"/>
      <c r="AD2303" s="40"/>
      <c r="AE2303" s="40"/>
      <c r="AF2303" s="42"/>
      <c r="AG2303" s="42"/>
    </row>
    <row r="2304" spans="1:33" ht="13.8">
      <c r="A2304" s="30" t="s">
        <v>1329</v>
      </c>
      <c r="B2304" s="30" t="s">
        <v>7333</v>
      </c>
      <c r="C2304" s="43"/>
      <c r="D2304" s="44"/>
      <c r="E2304" s="44">
        <v>1</v>
      </c>
      <c r="F2304" s="35">
        <f t="shared" si="4400"/>
        <v>0</v>
      </c>
      <c r="G2304" s="35">
        <f t="shared" si="4401"/>
        <v>1</v>
      </c>
      <c r="H2304" s="35">
        <f t="shared" si="4475"/>
        <v>0</v>
      </c>
      <c r="I2304" s="21">
        <v>18</v>
      </c>
      <c r="J2304" s="37">
        <f t="shared" ref="J2304:K2304" si="4489">MAX(N2304,P2304,R2304,T2304,V2304,X2304,Z2304,AB2304,AD2304)</f>
        <v>169.49</v>
      </c>
      <c r="K2304" s="37">
        <f t="shared" si="4489"/>
        <v>200</v>
      </c>
      <c r="L2304" s="38">
        <f t="shared" ref="L2304:M2304" si="4490">MIN(N2304,P2304,R2304,T2304,V2304,X2304,Z2304,AB2304,AD2304)</f>
        <v>169.49</v>
      </c>
      <c r="M2304" s="38">
        <f t="shared" si="4490"/>
        <v>200</v>
      </c>
      <c r="N2304" s="38">
        <f t="shared" ref="N2304:N2313" si="4491">VLOOKUP(A2304,Inv_bef,5,FALSE)</f>
        <v>169.49</v>
      </c>
      <c r="O2304" s="38">
        <f t="shared" ref="O2304:O2313" si="4492">VLOOKUP(A2304,Inv_bef,6,FALSE)</f>
        <v>200</v>
      </c>
      <c r="P2304" s="39"/>
      <c r="Q2304" s="39"/>
      <c r="R2304" s="39"/>
      <c r="S2304" s="39"/>
      <c r="T2304" s="39"/>
      <c r="U2304" s="39"/>
      <c r="V2304" s="39"/>
      <c r="W2304" s="39"/>
      <c r="X2304" s="39"/>
      <c r="Y2304" s="39"/>
      <c r="Z2304" s="39"/>
      <c r="AA2304" s="39"/>
      <c r="AB2304" s="39"/>
      <c r="AC2304" s="39"/>
      <c r="AD2304" s="40"/>
      <c r="AE2304" s="40"/>
      <c r="AF2304" s="41">
        <f t="shared" ref="AF2304:AF2308" si="4493">D2304-H2304</f>
        <v>0</v>
      </c>
      <c r="AG2304" s="42"/>
    </row>
    <row r="2305" spans="1:33" ht="13.8">
      <c r="A2305" s="30" t="s">
        <v>126</v>
      </c>
      <c r="B2305" s="30" t="s">
        <v>1213</v>
      </c>
      <c r="C2305" s="43"/>
      <c r="D2305" s="44"/>
      <c r="E2305" s="44"/>
      <c r="F2305" s="35">
        <f t="shared" si="4400"/>
        <v>210</v>
      </c>
      <c r="G2305" s="35">
        <f t="shared" si="4401"/>
        <v>109</v>
      </c>
      <c r="H2305" s="35">
        <f t="shared" si="4475"/>
        <v>101</v>
      </c>
      <c r="I2305" s="21">
        <v>18</v>
      </c>
      <c r="J2305" s="37">
        <f t="shared" ref="J2305:K2305" si="4494">MAX(N2305,P2305,R2305,T2305,V2305,X2305,Z2305,AB2305,AD2305)</f>
        <v>127.12</v>
      </c>
      <c r="K2305" s="37">
        <f t="shared" si="4494"/>
        <v>150</v>
      </c>
      <c r="L2305" s="38">
        <f t="shared" ref="L2305:M2305" si="4495">MIN(N2305,P2305,R2305,T2305,V2305,X2305,Z2305,AB2305,AD2305)</f>
        <v>127.12</v>
      </c>
      <c r="M2305" s="38">
        <f t="shared" si="4495"/>
        <v>150</v>
      </c>
      <c r="N2305" s="38">
        <f t="shared" si="4491"/>
        <v>127.12</v>
      </c>
      <c r="O2305" s="38">
        <f t="shared" si="4492"/>
        <v>150</v>
      </c>
      <c r="P2305" s="39"/>
      <c r="Q2305" s="39"/>
      <c r="R2305" s="39"/>
      <c r="S2305" s="39"/>
      <c r="T2305" s="39"/>
      <c r="U2305" s="39"/>
      <c r="V2305" s="39"/>
      <c r="W2305" s="39"/>
      <c r="X2305" s="39"/>
      <c r="Y2305" s="39"/>
      <c r="Z2305" s="39"/>
      <c r="AA2305" s="39"/>
      <c r="AB2305" s="39"/>
      <c r="AC2305" s="39"/>
      <c r="AD2305" s="40"/>
      <c r="AE2305" s="40"/>
      <c r="AF2305" s="41">
        <f t="shared" si="4493"/>
        <v>-101</v>
      </c>
      <c r="AG2305" s="42"/>
    </row>
    <row r="2306" spans="1:33" ht="13.8">
      <c r="A2306" s="30" t="s">
        <v>7334</v>
      </c>
      <c r="B2306" s="30" t="s">
        <v>7335</v>
      </c>
      <c r="C2306" s="43"/>
      <c r="D2306" s="44">
        <v>1</v>
      </c>
      <c r="E2306" s="44">
        <v>2</v>
      </c>
      <c r="F2306" s="35">
        <f t="shared" si="4400"/>
        <v>0</v>
      </c>
      <c r="G2306" s="35">
        <f t="shared" si="4401"/>
        <v>0</v>
      </c>
      <c r="H2306" s="35">
        <f t="shared" si="4475"/>
        <v>2</v>
      </c>
      <c r="I2306" s="21"/>
      <c r="J2306" s="37">
        <f t="shared" ref="J2306:K2306" si="4496">MAX(N2306,P2306,R2306,T2306,V2306,X2306,Z2306,AB2306,AD2306)</f>
        <v>0</v>
      </c>
      <c r="K2306" s="37">
        <f t="shared" si="4496"/>
        <v>0</v>
      </c>
      <c r="L2306" s="38">
        <f t="shared" ref="L2306:M2306" si="4497">MIN(N2306,P2306,R2306,T2306,V2306,X2306,Z2306,AB2306,AD2306)</f>
        <v>0</v>
      </c>
      <c r="M2306" s="38">
        <f t="shared" si="4497"/>
        <v>0</v>
      </c>
      <c r="N2306" s="38">
        <f t="shared" si="4491"/>
        <v>0</v>
      </c>
      <c r="O2306" s="38">
        <f t="shared" si="4492"/>
        <v>0</v>
      </c>
      <c r="P2306" s="39"/>
      <c r="Q2306" s="39"/>
      <c r="R2306" s="39"/>
      <c r="S2306" s="39"/>
      <c r="T2306" s="39"/>
      <c r="U2306" s="39"/>
      <c r="V2306" s="39"/>
      <c r="W2306" s="39"/>
      <c r="X2306" s="39"/>
      <c r="Y2306" s="39"/>
      <c r="Z2306" s="39"/>
      <c r="AA2306" s="39"/>
      <c r="AB2306" s="39"/>
      <c r="AC2306" s="39"/>
      <c r="AD2306" s="40"/>
      <c r="AE2306" s="40"/>
      <c r="AF2306" s="41">
        <f t="shared" si="4493"/>
        <v>-1</v>
      </c>
      <c r="AG2306" s="42"/>
    </row>
    <row r="2307" spans="1:33" ht="13.8">
      <c r="A2307" s="30" t="s">
        <v>316</v>
      </c>
      <c r="B2307" s="30" t="s">
        <v>1220</v>
      </c>
      <c r="C2307" s="43"/>
      <c r="D2307" s="44"/>
      <c r="E2307" s="44"/>
      <c r="F2307" s="35">
        <f t="shared" ref="F2307:F2370" si="4498">IFERROR(SUMIF(Purchase_ItemCode, A2307, Purchase_Qty), 0)</f>
        <v>7</v>
      </c>
      <c r="G2307" s="35">
        <f t="shared" ref="G2307:G2370" si="4499">IFERROR(COUNTIF(Sales_PartCode, A2307), 0)</f>
        <v>2</v>
      </c>
      <c r="H2307" s="35">
        <f t="shared" si="4475"/>
        <v>5</v>
      </c>
      <c r="I2307" s="21"/>
      <c r="J2307" s="37">
        <f t="shared" ref="J2307:K2307" si="4500">MAX(N2307,P2307,R2307,T2307,V2307,X2307,Z2307,AB2307,AD2307)</f>
        <v>0</v>
      </c>
      <c r="K2307" s="37">
        <f t="shared" si="4500"/>
        <v>0</v>
      </c>
      <c r="L2307" s="38">
        <f t="shared" ref="L2307:M2307" si="4501">MIN(N2307,P2307,R2307,T2307,V2307,X2307,Z2307,AB2307,AD2307)</f>
        <v>0</v>
      </c>
      <c r="M2307" s="38">
        <f t="shared" si="4501"/>
        <v>0</v>
      </c>
      <c r="N2307" s="38">
        <f t="shared" si="4491"/>
        <v>0</v>
      </c>
      <c r="O2307" s="38">
        <f t="shared" si="4492"/>
        <v>0</v>
      </c>
      <c r="P2307" s="39"/>
      <c r="Q2307" s="39"/>
      <c r="R2307" s="39"/>
      <c r="S2307" s="39"/>
      <c r="T2307" s="39"/>
      <c r="U2307" s="39"/>
      <c r="V2307" s="39"/>
      <c r="W2307" s="39"/>
      <c r="X2307" s="39"/>
      <c r="Y2307" s="39"/>
      <c r="Z2307" s="39"/>
      <c r="AA2307" s="39"/>
      <c r="AB2307" s="39"/>
      <c r="AC2307" s="39"/>
      <c r="AD2307" s="40"/>
      <c r="AE2307" s="40"/>
      <c r="AF2307" s="41">
        <f t="shared" si="4493"/>
        <v>-5</v>
      </c>
      <c r="AG2307" s="42"/>
    </row>
    <row r="2308" spans="1:33" ht="27.6">
      <c r="A2308" s="30" t="s">
        <v>183</v>
      </c>
      <c r="B2308" s="30" t="s">
        <v>9645</v>
      </c>
      <c r="C2308" s="43"/>
      <c r="D2308" s="44">
        <v>2</v>
      </c>
      <c r="E2308" s="44">
        <v>3</v>
      </c>
      <c r="F2308" s="35">
        <f t="shared" si="4498"/>
        <v>75</v>
      </c>
      <c r="G2308" s="35">
        <f t="shared" si="4499"/>
        <v>78</v>
      </c>
      <c r="H2308" s="35">
        <f t="shared" si="4475"/>
        <v>0</v>
      </c>
      <c r="I2308" s="21">
        <v>18</v>
      </c>
      <c r="J2308" s="37">
        <f t="shared" ref="J2308:K2308" si="4502">MAX(N2308,P2308,R2308,T2308,V2308,X2308,Z2308,AB2308,AD2308)</f>
        <v>0</v>
      </c>
      <c r="K2308" s="37">
        <f t="shared" si="4502"/>
        <v>0</v>
      </c>
      <c r="L2308" s="38">
        <f t="shared" ref="L2308:M2308" si="4503">MIN(N2308,P2308,R2308,T2308,V2308,X2308,Z2308,AB2308,AD2308)</f>
        <v>0</v>
      </c>
      <c r="M2308" s="38">
        <f t="shared" si="4503"/>
        <v>0</v>
      </c>
      <c r="N2308" s="38">
        <f t="shared" si="4491"/>
        <v>0</v>
      </c>
      <c r="O2308" s="38">
        <f t="shared" si="4492"/>
        <v>0</v>
      </c>
      <c r="P2308" s="39"/>
      <c r="Q2308" s="39"/>
      <c r="R2308" s="39"/>
      <c r="S2308" s="39"/>
      <c r="T2308" s="39"/>
      <c r="U2308" s="39"/>
      <c r="V2308" s="39"/>
      <c r="W2308" s="39"/>
      <c r="X2308" s="39"/>
      <c r="Y2308" s="39"/>
      <c r="Z2308" s="39"/>
      <c r="AA2308" s="39"/>
      <c r="AB2308" s="39"/>
      <c r="AC2308" s="39"/>
      <c r="AD2308" s="40"/>
      <c r="AE2308" s="40"/>
      <c r="AF2308" s="41">
        <f t="shared" si="4493"/>
        <v>2</v>
      </c>
      <c r="AG2308" s="42">
        <v>0</v>
      </c>
    </row>
    <row r="2309" spans="1:33" ht="13.8">
      <c r="A2309" s="30" t="s">
        <v>100</v>
      </c>
      <c r="B2309" s="30" t="s">
        <v>1227</v>
      </c>
      <c r="C2309" s="43"/>
      <c r="D2309" s="44"/>
      <c r="E2309" s="44"/>
      <c r="F2309" s="35">
        <f t="shared" si="4498"/>
        <v>10</v>
      </c>
      <c r="G2309" s="35">
        <f t="shared" si="4499"/>
        <v>9</v>
      </c>
      <c r="H2309" s="35">
        <f t="shared" si="4475"/>
        <v>1</v>
      </c>
      <c r="I2309" s="21">
        <v>18</v>
      </c>
      <c r="J2309" s="37">
        <f t="shared" ref="J2309:K2309" si="4504">MAX(N2309,P2309,R2309,T2309,V2309,X2309,Z2309,AB2309,AD2309)</f>
        <v>851.56</v>
      </c>
      <c r="K2309" s="37">
        <f t="shared" si="4504"/>
        <v>1090</v>
      </c>
      <c r="L2309" s="38">
        <f t="shared" ref="L2309:M2309" si="4505">MIN(N2309,P2309,R2309,T2309,V2309,X2309,Z2309,AB2309,AD2309)</f>
        <v>851.56</v>
      </c>
      <c r="M2309" s="38">
        <f t="shared" si="4505"/>
        <v>1090</v>
      </c>
      <c r="N2309" s="38">
        <f t="shared" si="4491"/>
        <v>851.56</v>
      </c>
      <c r="O2309" s="38">
        <f t="shared" si="4492"/>
        <v>1090</v>
      </c>
      <c r="P2309" s="39"/>
      <c r="Q2309" s="39"/>
      <c r="R2309" s="39"/>
      <c r="S2309" s="39"/>
      <c r="T2309" s="39"/>
      <c r="U2309" s="39"/>
      <c r="V2309" s="39"/>
      <c r="W2309" s="39"/>
      <c r="X2309" s="39"/>
      <c r="Y2309" s="39"/>
      <c r="Z2309" s="39"/>
      <c r="AA2309" s="39"/>
      <c r="AB2309" s="39"/>
      <c r="AC2309" s="39"/>
      <c r="AD2309" s="40"/>
      <c r="AE2309" s="40"/>
      <c r="AF2309" s="42"/>
      <c r="AG2309" s="42"/>
    </row>
    <row r="2310" spans="1:33" ht="13.8">
      <c r="A2310" s="33" t="s">
        <v>1800</v>
      </c>
      <c r="B2310" s="33" t="s">
        <v>1801</v>
      </c>
      <c r="C2310" s="34"/>
      <c r="D2310" s="35"/>
      <c r="E2310" s="35"/>
      <c r="F2310" s="35">
        <f t="shared" si="4498"/>
        <v>0</v>
      </c>
      <c r="G2310" s="35">
        <f t="shared" si="4499"/>
        <v>0</v>
      </c>
      <c r="H2310" s="35">
        <f t="shared" si="4475"/>
        <v>0</v>
      </c>
      <c r="I2310" s="17">
        <v>18</v>
      </c>
      <c r="J2310" s="37">
        <f t="shared" ref="J2310:K2310" si="4506">MAX(N2310,P2310,R2310,T2310,V2310,X2310,Z2310,AB2310,AD2310)</f>
        <v>448</v>
      </c>
      <c r="K2310" s="37">
        <f t="shared" si="4506"/>
        <v>529</v>
      </c>
      <c r="L2310" s="38">
        <f t="shared" ref="L2310:M2310" si="4507">MIN(N2310,P2310,R2310,T2310,V2310,X2310,Z2310,AB2310,AD2310)</f>
        <v>448</v>
      </c>
      <c r="M2310" s="38">
        <f t="shared" si="4507"/>
        <v>529</v>
      </c>
      <c r="N2310" s="38">
        <f t="shared" si="4491"/>
        <v>448</v>
      </c>
      <c r="O2310" s="38">
        <f t="shared" si="4492"/>
        <v>529</v>
      </c>
      <c r="P2310" s="39">
        <f>VLOOKUP(A2310,MagnusNeo,9,FALSE)</f>
        <v>448</v>
      </c>
      <c r="Q2310" s="39">
        <f>VLOOKUP(A2310,MagnusNeo,11,FALSE)</f>
        <v>529</v>
      </c>
      <c r="R2310" s="39"/>
      <c r="S2310" s="39"/>
      <c r="T2310" s="39"/>
      <c r="U2310" s="39"/>
      <c r="V2310" s="39"/>
      <c r="W2310" s="39"/>
      <c r="X2310" s="39"/>
      <c r="Y2310" s="39"/>
      <c r="Z2310" s="39"/>
      <c r="AA2310" s="39"/>
      <c r="AB2310" s="39"/>
      <c r="AC2310" s="39"/>
      <c r="AD2310" s="40"/>
      <c r="AE2310" s="40"/>
      <c r="AF2310" s="41">
        <f t="shared" ref="AF2310:AF2564" si="4508">D2310-H2310</f>
        <v>0</v>
      </c>
      <c r="AG2310" s="42"/>
    </row>
    <row r="2311" spans="1:33" ht="13.8">
      <c r="A2311" s="33" t="s">
        <v>4042</v>
      </c>
      <c r="B2311" s="33" t="s">
        <v>7339</v>
      </c>
      <c r="C2311" s="34"/>
      <c r="D2311" s="35"/>
      <c r="E2311" s="35"/>
      <c r="F2311" s="35">
        <f t="shared" si="4498"/>
        <v>0</v>
      </c>
      <c r="G2311" s="35">
        <f t="shared" si="4499"/>
        <v>0</v>
      </c>
      <c r="H2311" s="35">
        <f t="shared" si="4475"/>
        <v>0</v>
      </c>
      <c r="I2311" s="17">
        <v>18</v>
      </c>
      <c r="J2311" s="37">
        <f t="shared" ref="J2311:K2311" si="4509">MAX(N2311,P2311,R2311,T2311,V2311,X2311,Z2311,AB2311,AD2311)</f>
        <v>186</v>
      </c>
      <c r="K2311" s="37">
        <f t="shared" si="4509"/>
        <v>237</v>
      </c>
      <c r="L2311" s="38">
        <f t="shared" ref="L2311:M2311" si="4510">MIN(N2311,P2311,R2311,T2311,V2311,X2311,Z2311,AB2311,AD2311)</f>
        <v>185</v>
      </c>
      <c r="M2311" s="38">
        <f t="shared" si="4510"/>
        <v>220</v>
      </c>
      <c r="N2311" s="38">
        <f t="shared" si="4491"/>
        <v>185</v>
      </c>
      <c r="O2311" s="38">
        <f t="shared" si="4492"/>
        <v>237</v>
      </c>
      <c r="P2311" s="39"/>
      <c r="Q2311" s="39"/>
      <c r="R2311" s="39"/>
      <c r="S2311" s="39"/>
      <c r="T2311" s="39"/>
      <c r="U2311" s="39"/>
      <c r="V2311" s="39"/>
      <c r="W2311" s="39"/>
      <c r="X2311" s="39"/>
      <c r="Y2311" s="39"/>
      <c r="Z2311" s="39"/>
      <c r="AA2311" s="39"/>
      <c r="AB2311" s="39">
        <f>VLOOKUP(A2311,Nexus,9,FALSE)</f>
        <v>186</v>
      </c>
      <c r="AC2311" s="39">
        <f>VLOOKUP(A2311,Nexus,11,FALSE)</f>
        <v>220</v>
      </c>
      <c r="AD2311" s="40"/>
      <c r="AE2311" s="40"/>
      <c r="AF2311" s="41">
        <f t="shared" si="4508"/>
        <v>0</v>
      </c>
      <c r="AG2311" s="42"/>
    </row>
    <row r="2312" spans="1:33" ht="13.8">
      <c r="A2312" s="33" t="s">
        <v>4051</v>
      </c>
      <c r="B2312" s="33" t="s">
        <v>7340</v>
      </c>
      <c r="C2312" s="34"/>
      <c r="D2312" s="35"/>
      <c r="E2312" s="35"/>
      <c r="F2312" s="35">
        <f t="shared" si="4498"/>
        <v>0</v>
      </c>
      <c r="G2312" s="35">
        <f t="shared" si="4499"/>
        <v>0</v>
      </c>
      <c r="H2312" s="35">
        <f t="shared" si="4475"/>
        <v>0</v>
      </c>
      <c r="I2312" s="17">
        <v>18</v>
      </c>
      <c r="J2312" s="37">
        <f t="shared" ref="J2312:K2312" si="4511">MAX(N2312,P2312,R2312,T2312,V2312,X2312,Z2312,AB2312,AD2312)</f>
        <v>363</v>
      </c>
      <c r="K2312" s="37">
        <f t="shared" si="4511"/>
        <v>464</v>
      </c>
      <c r="L2312" s="38">
        <f t="shared" ref="L2312:M2312" si="4512">MIN(N2312,P2312,R2312,T2312,V2312,X2312,Z2312,AB2312,AD2312)</f>
        <v>362</v>
      </c>
      <c r="M2312" s="38">
        <f t="shared" si="4512"/>
        <v>429</v>
      </c>
      <c r="N2312" s="38">
        <f t="shared" si="4491"/>
        <v>362</v>
      </c>
      <c r="O2312" s="38">
        <f t="shared" si="4492"/>
        <v>464</v>
      </c>
      <c r="P2312" s="39"/>
      <c r="Q2312" s="39"/>
      <c r="R2312" s="39"/>
      <c r="S2312" s="39"/>
      <c r="T2312" s="39"/>
      <c r="U2312" s="39"/>
      <c r="V2312" s="39"/>
      <c r="W2312" s="39"/>
      <c r="X2312" s="39"/>
      <c r="Y2312" s="39"/>
      <c r="Z2312" s="39"/>
      <c r="AA2312" s="39"/>
      <c r="AB2312" s="39">
        <f>VLOOKUP(A2312,Nexus,9,FALSE)</f>
        <v>363</v>
      </c>
      <c r="AC2312" s="39">
        <f>VLOOKUP(A2312,Nexus,11,FALSE)</f>
        <v>429</v>
      </c>
      <c r="AD2312" s="40"/>
      <c r="AE2312" s="40"/>
      <c r="AF2312" s="41">
        <f t="shared" si="4508"/>
        <v>0</v>
      </c>
      <c r="AG2312" s="42"/>
    </row>
    <row r="2313" spans="1:33" ht="13.8">
      <c r="A2313" s="33" t="s">
        <v>4054</v>
      </c>
      <c r="B2313" s="33" t="s">
        <v>7341</v>
      </c>
      <c r="C2313" s="34"/>
      <c r="D2313" s="35"/>
      <c r="E2313" s="35"/>
      <c r="F2313" s="35">
        <f t="shared" si="4498"/>
        <v>0</v>
      </c>
      <c r="G2313" s="35">
        <f t="shared" si="4499"/>
        <v>0</v>
      </c>
      <c r="H2313" s="35">
        <f t="shared" si="4475"/>
        <v>0</v>
      </c>
      <c r="I2313" s="17">
        <v>18</v>
      </c>
      <c r="J2313" s="37">
        <f t="shared" ref="J2313:K2313" si="4513">MAX(N2313,P2313,R2313,T2313,V2313,X2313,Z2313,AB2313,AD2313)</f>
        <v>29</v>
      </c>
      <c r="K2313" s="37">
        <f t="shared" si="4513"/>
        <v>36</v>
      </c>
      <c r="L2313" s="38">
        <f t="shared" ref="L2313:M2313" si="4514">MIN(N2313,P2313,R2313,T2313,V2313,X2313,Z2313,AB2313,AD2313)</f>
        <v>28</v>
      </c>
      <c r="M2313" s="38">
        <f t="shared" si="4514"/>
        <v>35</v>
      </c>
      <c r="N2313" s="38">
        <f t="shared" si="4491"/>
        <v>28</v>
      </c>
      <c r="O2313" s="38">
        <f t="shared" si="4492"/>
        <v>36</v>
      </c>
      <c r="P2313" s="39"/>
      <c r="Q2313" s="39"/>
      <c r="R2313" s="39"/>
      <c r="S2313" s="39"/>
      <c r="T2313" s="39"/>
      <c r="U2313" s="39"/>
      <c r="V2313" s="39"/>
      <c r="W2313" s="39"/>
      <c r="X2313" s="39"/>
      <c r="Y2313" s="39"/>
      <c r="Z2313" s="39"/>
      <c r="AA2313" s="39"/>
      <c r="AB2313" s="39">
        <f>VLOOKUP(A2313,Nexus,9,FALSE)</f>
        <v>29</v>
      </c>
      <c r="AC2313" s="39">
        <f>VLOOKUP(A2313,Nexus,11,FALSE)</f>
        <v>35</v>
      </c>
      <c r="AD2313" s="40"/>
      <c r="AE2313" s="40"/>
      <c r="AF2313" s="41">
        <f t="shared" si="4508"/>
        <v>0</v>
      </c>
      <c r="AG2313" s="42"/>
    </row>
    <row r="2314" spans="1:33" ht="13.8">
      <c r="A2314" s="30" t="s">
        <v>46</v>
      </c>
      <c r="B2314" s="30" t="s">
        <v>2827</v>
      </c>
      <c r="C2314" s="43"/>
      <c r="D2314" s="44"/>
      <c r="E2314" s="44"/>
      <c r="F2314" s="35">
        <f t="shared" si="4498"/>
        <v>3</v>
      </c>
      <c r="G2314" s="35">
        <f t="shared" si="4499"/>
        <v>2</v>
      </c>
      <c r="H2314" s="35">
        <f t="shared" si="4475"/>
        <v>1</v>
      </c>
      <c r="I2314" s="17">
        <v>5</v>
      </c>
      <c r="J2314" s="37">
        <f t="shared" ref="J2314:K2314" si="4515">MAX(N2314,P2314,R2314,T2314,V2314,X2314,Z2314,AB2314,AD2314)</f>
        <v>0</v>
      </c>
      <c r="K2314" s="37">
        <f t="shared" si="4515"/>
        <v>0</v>
      </c>
      <c r="L2314" s="38">
        <f t="shared" ref="L2314:M2314" si="4516">MIN(N2314,P2314,R2314,T2314,V2314,X2314,Z2314,AB2314,AD2314)</f>
        <v>0</v>
      </c>
      <c r="M2314" s="38">
        <f t="shared" si="4516"/>
        <v>0</v>
      </c>
      <c r="N2314" s="38"/>
      <c r="O2314" s="38"/>
      <c r="P2314" s="39"/>
      <c r="Q2314" s="39"/>
      <c r="R2314" s="39"/>
      <c r="S2314" s="39"/>
      <c r="T2314" s="39" t="str">
        <f>VLOOKUP(A2314,Magnus,9,FALSE)</f>
        <v>₹4946.00</v>
      </c>
      <c r="U2314" s="39" t="str">
        <f>VLOOKUP(A2314,Magnus,11,FALSE)</f>
        <v>₹5194.00</v>
      </c>
      <c r="V2314" s="39"/>
      <c r="W2314" s="39"/>
      <c r="X2314" s="39"/>
      <c r="Y2314" s="39"/>
      <c r="Z2314" s="39"/>
      <c r="AA2314" s="39"/>
      <c r="AB2314" s="39"/>
      <c r="AC2314" s="39"/>
      <c r="AD2314" s="40"/>
      <c r="AE2314" s="40"/>
      <c r="AF2314" s="41">
        <f t="shared" si="4508"/>
        <v>-1</v>
      </c>
      <c r="AG2314" s="42"/>
    </row>
    <row r="2315" spans="1:33" ht="13.8">
      <c r="A2315" s="30" t="s">
        <v>2830</v>
      </c>
      <c r="B2315" s="30" t="s">
        <v>2831</v>
      </c>
      <c r="C2315" s="43"/>
      <c r="D2315" s="44"/>
      <c r="E2315" s="44"/>
      <c r="F2315" s="35">
        <f t="shared" si="4498"/>
        <v>0</v>
      </c>
      <c r="G2315" s="35">
        <f t="shared" si="4499"/>
        <v>0</v>
      </c>
      <c r="H2315" s="35">
        <f t="shared" si="4475"/>
        <v>0</v>
      </c>
      <c r="I2315" s="17">
        <v>18</v>
      </c>
      <c r="J2315" s="37">
        <f t="shared" ref="J2315:K2315" si="4517">MAX(N2315,P2315,R2315,T2315,V2315,X2315,Z2315,AB2315,AD2315)</f>
        <v>241</v>
      </c>
      <c r="K2315" s="37">
        <f t="shared" si="4517"/>
        <v>285</v>
      </c>
      <c r="L2315" s="38">
        <f t="shared" ref="L2315:M2315" si="4518">MIN(N2315,P2315,R2315,T2315,V2315,X2315,Z2315,AB2315,AD2315)</f>
        <v>241</v>
      </c>
      <c r="M2315" s="38">
        <f t="shared" si="4518"/>
        <v>285</v>
      </c>
      <c r="N2315" s="38"/>
      <c r="O2315" s="38"/>
      <c r="P2315" s="39"/>
      <c r="Q2315" s="39"/>
      <c r="R2315" s="39"/>
      <c r="S2315" s="39"/>
      <c r="T2315" s="39">
        <f>VLOOKUP(A2315,Magnus,9,FALSE)</f>
        <v>241</v>
      </c>
      <c r="U2315" s="39">
        <f>VLOOKUP(A2315,Magnus,11,FALSE)</f>
        <v>285</v>
      </c>
      <c r="V2315" s="39"/>
      <c r="W2315" s="39"/>
      <c r="X2315" s="39"/>
      <c r="Y2315" s="39"/>
      <c r="Z2315" s="39"/>
      <c r="AA2315" s="39"/>
      <c r="AB2315" s="39"/>
      <c r="AC2315" s="39"/>
      <c r="AD2315" s="40"/>
      <c r="AE2315" s="40"/>
      <c r="AF2315" s="41">
        <f t="shared" si="4508"/>
        <v>0</v>
      </c>
      <c r="AG2315" s="42"/>
    </row>
    <row r="2316" spans="1:33" ht="13.8">
      <c r="A2316" s="30" t="s">
        <v>633</v>
      </c>
      <c r="B2316" s="30" t="s">
        <v>2827</v>
      </c>
      <c r="C2316" s="43" t="s">
        <v>9646</v>
      </c>
      <c r="D2316" s="44">
        <v>2</v>
      </c>
      <c r="E2316" s="44"/>
      <c r="F2316" s="35">
        <f t="shared" si="4498"/>
        <v>12</v>
      </c>
      <c r="G2316" s="35">
        <f t="shared" si="4499"/>
        <v>12</v>
      </c>
      <c r="H2316" s="35">
        <f t="shared" si="4475"/>
        <v>0</v>
      </c>
      <c r="I2316" s="21">
        <v>5</v>
      </c>
      <c r="J2316" s="37">
        <f t="shared" ref="J2316:K2316" si="4519">MAX(N2316,P2316,R2316,T2316,V2316,X2316,Z2316,AB2316,AD2316)</f>
        <v>5113.0200000000004</v>
      </c>
      <c r="K2316" s="37">
        <f t="shared" si="4519"/>
        <v>5368.67</v>
      </c>
      <c r="L2316" s="38">
        <f t="shared" ref="L2316:M2316" si="4520">MIN(N2316,P2316,R2316,T2316,V2316,X2316,Z2316,AB2316,AD2316)</f>
        <v>5113.0200000000004</v>
      </c>
      <c r="M2316" s="38">
        <f t="shared" si="4520"/>
        <v>5368.67</v>
      </c>
      <c r="N2316" s="38">
        <f t="shared" ref="N2316:N2347" si="4521">VLOOKUP(A2316,Inv_bef,5,FALSE)</f>
        <v>5113.0200000000004</v>
      </c>
      <c r="O2316" s="38">
        <f t="shared" ref="O2316:O2347" si="4522">VLOOKUP(A2316,Inv_bef,6,FALSE)</f>
        <v>5368.67</v>
      </c>
      <c r="P2316" s="39"/>
      <c r="Q2316" s="39"/>
      <c r="R2316" s="39"/>
      <c r="S2316" s="39"/>
      <c r="T2316" s="39"/>
      <c r="U2316" s="39"/>
      <c r="V2316" s="39"/>
      <c r="W2316" s="39"/>
      <c r="X2316" s="39"/>
      <c r="Y2316" s="39"/>
      <c r="Z2316" s="39"/>
      <c r="AA2316" s="39"/>
      <c r="AB2316" s="39"/>
      <c r="AC2316" s="39"/>
      <c r="AD2316" s="40"/>
      <c r="AE2316" s="40"/>
      <c r="AF2316" s="41">
        <f t="shared" si="4508"/>
        <v>2</v>
      </c>
      <c r="AG2316" s="42">
        <v>0</v>
      </c>
    </row>
    <row r="2317" spans="1:33" ht="13.8">
      <c r="A2317" s="30" t="s">
        <v>7342</v>
      </c>
      <c r="B2317" s="30" t="s">
        <v>7343</v>
      </c>
      <c r="C2317" s="43"/>
      <c r="D2317" s="44"/>
      <c r="E2317" s="44"/>
      <c r="F2317" s="35">
        <f t="shared" si="4498"/>
        <v>0</v>
      </c>
      <c r="G2317" s="35">
        <f t="shared" si="4499"/>
        <v>0</v>
      </c>
      <c r="H2317" s="35">
        <f t="shared" si="4475"/>
        <v>0</v>
      </c>
      <c r="I2317" s="21">
        <f t="shared" ref="I2317:I2327" si="4523">VLOOKUP(A2317,Old_Inventory,9,FALSE)</f>
        <v>18</v>
      </c>
      <c r="J2317" s="37">
        <f t="shared" ref="J2317:K2317" si="4524">MAX(N2317,P2317,R2317,T2317,V2317,X2317,Z2317,AB2317,AD2317)</f>
        <v>289.70999999999998</v>
      </c>
      <c r="K2317" s="37">
        <f t="shared" si="4524"/>
        <v>342</v>
      </c>
      <c r="L2317" s="38">
        <f t="shared" ref="L2317:M2317" si="4525">MIN(N2317,P2317,R2317,T2317,V2317,X2317,Z2317,AB2317,AD2317)</f>
        <v>289.70999999999998</v>
      </c>
      <c r="M2317" s="38">
        <f t="shared" si="4525"/>
        <v>342</v>
      </c>
      <c r="N2317" s="38">
        <f t="shared" si="4521"/>
        <v>289.70999999999998</v>
      </c>
      <c r="O2317" s="38">
        <f t="shared" si="4522"/>
        <v>342</v>
      </c>
      <c r="P2317" s="39"/>
      <c r="Q2317" s="39"/>
      <c r="R2317" s="39"/>
      <c r="S2317" s="39"/>
      <c r="T2317" s="39"/>
      <c r="U2317" s="39"/>
      <c r="V2317" s="39"/>
      <c r="W2317" s="39"/>
      <c r="X2317" s="39"/>
      <c r="Y2317" s="39"/>
      <c r="Z2317" s="39"/>
      <c r="AA2317" s="39"/>
      <c r="AB2317" s="39"/>
      <c r="AC2317" s="39"/>
      <c r="AD2317" s="40"/>
      <c r="AE2317" s="40"/>
      <c r="AF2317" s="41">
        <f t="shared" si="4508"/>
        <v>0</v>
      </c>
      <c r="AG2317" s="42"/>
    </row>
    <row r="2318" spans="1:33" ht="13.8">
      <c r="A2318" s="30" t="s">
        <v>7344</v>
      </c>
      <c r="B2318" s="30" t="s">
        <v>7345</v>
      </c>
      <c r="C2318" s="43"/>
      <c r="D2318" s="44"/>
      <c r="E2318" s="44"/>
      <c r="F2318" s="35">
        <f t="shared" si="4498"/>
        <v>0</v>
      </c>
      <c r="G2318" s="35">
        <f t="shared" si="4499"/>
        <v>0</v>
      </c>
      <c r="H2318" s="35">
        <f t="shared" si="4475"/>
        <v>0</v>
      </c>
      <c r="I2318" s="21">
        <f t="shared" si="4523"/>
        <v>18</v>
      </c>
      <c r="J2318" s="37">
        <f t="shared" ref="J2318:K2318" si="4526">MAX(N2318,P2318,R2318,T2318,V2318,X2318,Z2318,AB2318,AD2318)</f>
        <v>170.05</v>
      </c>
      <c r="K2318" s="37">
        <f t="shared" si="4526"/>
        <v>201</v>
      </c>
      <c r="L2318" s="38">
        <f t="shared" ref="L2318:M2318" si="4527">MIN(N2318,P2318,R2318,T2318,V2318,X2318,Z2318,AB2318,AD2318)</f>
        <v>170.05</v>
      </c>
      <c r="M2318" s="38">
        <f t="shared" si="4527"/>
        <v>201</v>
      </c>
      <c r="N2318" s="38">
        <f t="shared" si="4521"/>
        <v>170.05</v>
      </c>
      <c r="O2318" s="38">
        <f t="shared" si="4522"/>
        <v>201</v>
      </c>
      <c r="P2318" s="39"/>
      <c r="Q2318" s="39"/>
      <c r="R2318" s="39"/>
      <c r="S2318" s="39"/>
      <c r="T2318" s="39"/>
      <c r="U2318" s="39"/>
      <c r="V2318" s="39"/>
      <c r="W2318" s="39"/>
      <c r="X2318" s="39"/>
      <c r="Y2318" s="39"/>
      <c r="Z2318" s="39"/>
      <c r="AA2318" s="39"/>
      <c r="AB2318" s="39"/>
      <c r="AC2318" s="39"/>
      <c r="AD2318" s="40"/>
      <c r="AE2318" s="40"/>
      <c r="AF2318" s="41">
        <f t="shared" si="4508"/>
        <v>0</v>
      </c>
      <c r="AG2318" s="42"/>
    </row>
    <row r="2319" spans="1:33" ht="13.8">
      <c r="A2319" s="30" t="s">
        <v>7346</v>
      </c>
      <c r="B2319" s="30" t="s">
        <v>7347</v>
      </c>
      <c r="C2319" s="43"/>
      <c r="D2319" s="44"/>
      <c r="E2319" s="44"/>
      <c r="F2319" s="35">
        <f t="shared" si="4498"/>
        <v>0</v>
      </c>
      <c r="G2319" s="35">
        <f t="shared" si="4499"/>
        <v>0</v>
      </c>
      <c r="H2319" s="35">
        <f t="shared" si="4475"/>
        <v>0</v>
      </c>
      <c r="I2319" s="21">
        <f t="shared" si="4523"/>
        <v>18</v>
      </c>
      <c r="J2319" s="37">
        <f t="shared" ref="J2319:K2319" si="4528">MAX(N2319,P2319,R2319,T2319,V2319,X2319,Z2319,AB2319,AD2319)</f>
        <v>176.34</v>
      </c>
      <c r="K2319" s="37">
        <f t="shared" si="4528"/>
        <v>208</v>
      </c>
      <c r="L2319" s="38">
        <f t="shared" ref="L2319:M2319" si="4529">MIN(N2319,P2319,R2319,T2319,V2319,X2319,Z2319,AB2319,AD2319)</f>
        <v>176.34</v>
      </c>
      <c r="M2319" s="38">
        <f t="shared" si="4529"/>
        <v>208</v>
      </c>
      <c r="N2319" s="38">
        <f t="shared" si="4521"/>
        <v>176.34</v>
      </c>
      <c r="O2319" s="38">
        <f t="shared" si="4522"/>
        <v>208</v>
      </c>
      <c r="P2319" s="39"/>
      <c r="Q2319" s="39"/>
      <c r="R2319" s="39"/>
      <c r="S2319" s="39"/>
      <c r="T2319" s="39"/>
      <c r="U2319" s="39"/>
      <c r="V2319" s="39"/>
      <c r="W2319" s="39"/>
      <c r="X2319" s="39"/>
      <c r="Y2319" s="39"/>
      <c r="Z2319" s="39"/>
      <c r="AA2319" s="39"/>
      <c r="AB2319" s="39"/>
      <c r="AC2319" s="39"/>
      <c r="AD2319" s="40"/>
      <c r="AE2319" s="40"/>
      <c r="AF2319" s="41">
        <f t="shared" si="4508"/>
        <v>0</v>
      </c>
      <c r="AG2319" s="42"/>
    </row>
    <row r="2320" spans="1:33" ht="13.8">
      <c r="A2320" s="30" t="s">
        <v>7348</v>
      </c>
      <c r="B2320" s="30" t="s">
        <v>7349</v>
      </c>
      <c r="C2320" s="43"/>
      <c r="D2320" s="44"/>
      <c r="E2320" s="44"/>
      <c r="F2320" s="35">
        <f t="shared" si="4498"/>
        <v>0</v>
      </c>
      <c r="G2320" s="35">
        <f t="shared" si="4499"/>
        <v>0</v>
      </c>
      <c r="H2320" s="35">
        <f t="shared" si="4475"/>
        <v>0</v>
      </c>
      <c r="I2320" s="21">
        <f t="shared" si="4523"/>
        <v>18</v>
      </c>
      <c r="J2320" s="37">
        <f t="shared" ref="J2320:K2320" si="4530">MAX(N2320,P2320,R2320,T2320,V2320,X2320,Z2320,AB2320,AD2320)</f>
        <v>440.86</v>
      </c>
      <c r="K2320" s="37">
        <f t="shared" si="4530"/>
        <v>520</v>
      </c>
      <c r="L2320" s="38">
        <f t="shared" ref="L2320:M2320" si="4531">MIN(N2320,P2320,R2320,T2320,V2320,X2320,Z2320,AB2320,AD2320)</f>
        <v>440.86</v>
      </c>
      <c r="M2320" s="38">
        <f t="shared" si="4531"/>
        <v>520</v>
      </c>
      <c r="N2320" s="38">
        <f t="shared" si="4521"/>
        <v>440.86</v>
      </c>
      <c r="O2320" s="38">
        <f t="shared" si="4522"/>
        <v>520</v>
      </c>
      <c r="P2320" s="39"/>
      <c r="Q2320" s="39"/>
      <c r="R2320" s="39"/>
      <c r="S2320" s="39"/>
      <c r="T2320" s="39"/>
      <c r="U2320" s="39"/>
      <c r="V2320" s="39"/>
      <c r="W2320" s="39"/>
      <c r="X2320" s="39"/>
      <c r="Y2320" s="39"/>
      <c r="Z2320" s="39"/>
      <c r="AA2320" s="39"/>
      <c r="AB2320" s="39"/>
      <c r="AC2320" s="39"/>
      <c r="AD2320" s="40"/>
      <c r="AE2320" s="40"/>
      <c r="AF2320" s="41">
        <f t="shared" si="4508"/>
        <v>0</v>
      </c>
      <c r="AG2320" s="42"/>
    </row>
    <row r="2321" spans="1:33" ht="13.8">
      <c r="A2321" s="30" t="s">
        <v>7350</v>
      </c>
      <c r="B2321" s="30" t="s">
        <v>7351</v>
      </c>
      <c r="C2321" s="43"/>
      <c r="D2321" s="44"/>
      <c r="E2321" s="44"/>
      <c r="F2321" s="35">
        <f t="shared" si="4498"/>
        <v>0</v>
      </c>
      <c r="G2321" s="35">
        <f t="shared" si="4499"/>
        <v>0</v>
      </c>
      <c r="H2321" s="35">
        <f t="shared" si="4475"/>
        <v>0</v>
      </c>
      <c r="I2321" s="21">
        <f t="shared" si="4523"/>
        <v>18</v>
      </c>
      <c r="J2321" s="37">
        <f t="shared" ref="J2321:K2321" si="4532">MAX(N2321,P2321,R2321,T2321,V2321,X2321,Z2321,AB2321,AD2321)</f>
        <v>72235.87</v>
      </c>
      <c r="K2321" s="37">
        <f t="shared" si="4532"/>
        <v>85238</v>
      </c>
      <c r="L2321" s="38">
        <f t="shared" ref="L2321:M2321" si="4533">MIN(N2321,P2321,R2321,T2321,V2321,X2321,Z2321,AB2321,AD2321)</f>
        <v>72235.87</v>
      </c>
      <c r="M2321" s="38">
        <f t="shared" si="4533"/>
        <v>85238</v>
      </c>
      <c r="N2321" s="38">
        <f t="shared" si="4521"/>
        <v>72235.87</v>
      </c>
      <c r="O2321" s="38">
        <f t="shared" si="4522"/>
        <v>85238</v>
      </c>
      <c r="P2321" s="39"/>
      <c r="Q2321" s="39"/>
      <c r="R2321" s="39"/>
      <c r="S2321" s="39"/>
      <c r="T2321" s="39"/>
      <c r="U2321" s="39"/>
      <c r="V2321" s="39"/>
      <c r="W2321" s="39"/>
      <c r="X2321" s="39"/>
      <c r="Y2321" s="39"/>
      <c r="Z2321" s="39"/>
      <c r="AA2321" s="39"/>
      <c r="AB2321" s="39"/>
      <c r="AC2321" s="39"/>
      <c r="AD2321" s="40"/>
      <c r="AE2321" s="40"/>
      <c r="AF2321" s="41">
        <f t="shared" si="4508"/>
        <v>0</v>
      </c>
      <c r="AG2321" s="42"/>
    </row>
    <row r="2322" spans="1:33" ht="13.8">
      <c r="A2322" s="30" t="s">
        <v>7352</v>
      </c>
      <c r="B2322" s="30" t="s">
        <v>7353</v>
      </c>
      <c r="C2322" s="43"/>
      <c r="D2322" s="44"/>
      <c r="E2322" s="44"/>
      <c r="F2322" s="35">
        <f t="shared" si="4498"/>
        <v>0</v>
      </c>
      <c r="G2322" s="35">
        <f t="shared" si="4499"/>
        <v>0</v>
      </c>
      <c r="H2322" s="35">
        <f t="shared" si="4475"/>
        <v>0</v>
      </c>
      <c r="I2322" s="21">
        <f t="shared" si="4523"/>
        <v>18</v>
      </c>
      <c r="J2322" s="37">
        <f t="shared" ref="J2322:K2322" si="4534">MAX(N2322,P2322,R2322,T2322,V2322,X2322,Z2322,AB2322,AD2322)</f>
        <v>80263.3</v>
      </c>
      <c r="K2322" s="37">
        <f t="shared" si="4534"/>
        <v>94711</v>
      </c>
      <c r="L2322" s="38">
        <f t="shared" ref="L2322:M2322" si="4535">MIN(N2322,P2322,R2322,T2322,V2322,X2322,Z2322,AB2322,AD2322)</f>
        <v>80263.3</v>
      </c>
      <c r="M2322" s="38">
        <f t="shared" si="4535"/>
        <v>94711</v>
      </c>
      <c r="N2322" s="38">
        <f t="shared" si="4521"/>
        <v>80263.3</v>
      </c>
      <c r="O2322" s="38">
        <f t="shared" si="4522"/>
        <v>94711</v>
      </c>
      <c r="P2322" s="39"/>
      <c r="Q2322" s="39"/>
      <c r="R2322" s="39"/>
      <c r="S2322" s="39"/>
      <c r="T2322" s="39"/>
      <c r="U2322" s="39"/>
      <c r="V2322" s="39"/>
      <c r="W2322" s="39"/>
      <c r="X2322" s="39"/>
      <c r="Y2322" s="39"/>
      <c r="Z2322" s="39"/>
      <c r="AA2322" s="39"/>
      <c r="AB2322" s="39"/>
      <c r="AC2322" s="39"/>
      <c r="AD2322" s="40"/>
      <c r="AE2322" s="40"/>
      <c r="AF2322" s="41">
        <f t="shared" si="4508"/>
        <v>0</v>
      </c>
      <c r="AG2322" s="42"/>
    </row>
    <row r="2323" spans="1:33" ht="13.8">
      <c r="A2323" s="30" t="s">
        <v>7354</v>
      </c>
      <c r="B2323" s="30" t="s">
        <v>7355</v>
      </c>
      <c r="C2323" s="43"/>
      <c r="D2323" s="44"/>
      <c r="E2323" s="44"/>
      <c r="F2323" s="35">
        <f t="shared" si="4498"/>
        <v>0</v>
      </c>
      <c r="G2323" s="35">
        <f t="shared" si="4499"/>
        <v>0</v>
      </c>
      <c r="H2323" s="35">
        <f t="shared" si="4475"/>
        <v>0</v>
      </c>
      <c r="I2323" s="21">
        <f t="shared" si="4523"/>
        <v>18</v>
      </c>
      <c r="J2323" s="37">
        <f t="shared" ref="J2323:K2323" si="4536">MAX(N2323,P2323,R2323,T2323,V2323,X2323,Z2323,AB2323,AD2323)</f>
        <v>79081.34</v>
      </c>
      <c r="K2323" s="37">
        <f t="shared" si="4536"/>
        <v>93316</v>
      </c>
      <c r="L2323" s="38">
        <f t="shared" ref="L2323:M2323" si="4537">MIN(N2323,P2323,R2323,T2323,V2323,X2323,Z2323,AB2323,AD2323)</f>
        <v>79081.34</v>
      </c>
      <c r="M2323" s="38">
        <f t="shared" si="4537"/>
        <v>93316</v>
      </c>
      <c r="N2323" s="38">
        <f t="shared" si="4521"/>
        <v>79081.34</v>
      </c>
      <c r="O2323" s="38">
        <f t="shared" si="4522"/>
        <v>93316</v>
      </c>
      <c r="P2323" s="39"/>
      <c r="Q2323" s="39"/>
      <c r="R2323" s="39"/>
      <c r="S2323" s="39"/>
      <c r="T2323" s="39"/>
      <c r="U2323" s="39"/>
      <c r="V2323" s="39"/>
      <c r="W2323" s="39"/>
      <c r="X2323" s="39"/>
      <c r="Y2323" s="39"/>
      <c r="Z2323" s="39"/>
      <c r="AA2323" s="39"/>
      <c r="AB2323" s="39"/>
      <c r="AC2323" s="39"/>
      <c r="AD2323" s="40"/>
      <c r="AE2323" s="40"/>
      <c r="AF2323" s="41">
        <f t="shared" si="4508"/>
        <v>0</v>
      </c>
      <c r="AG2323" s="42"/>
    </row>
    <row r="2324" spans="1:33" ht="13.8">
      <c r="A2324" s="30" t="s">
        <v>7356</v>
      </c>
      <c r="B2324" s="30" t="s">
        <v>7357</v>
      </c>
      <c r="C2324" s="43"/>
      <c r="D2324" s="44"/>
      <c r="E2324" s="44"/>
      <c r="F2324" s="35">
        <f t="shared" si="4498"/>
        <v>0</v>
      </c>
      <c r="G2324" s="35">
        <f t="shared" si="4499"/>
        <v>0</v>
      </c>
      <c r="H2324" s="35">
        <f t="shared" si="4475"/>
        <v>0</v>
      </c>
      <c r="I2324" s="21">
        <f t="shared" si="4523"/>
        <v>18</v>
      </c>
      <c r="J2324" s="37">
        <f t="shared" ref="J2324:K2324" si="4538">MAX(N2324,P2324,R2324,T2324,V2324,X2324,Z2324,AB2324,AD2324)</f>
        <v>20541.89</v>
      </c>
      <c r="K2324" s="37">
        <f t="shared" si="4538"/>
        <v>24239</v>
      </c>
      <c r="L2324" s="38">
        <f t="shared" ref="L2324:M2324" si="4539">MIN(N2324,P2324,R2324,T2324,V2324,X2324,Z2324,AB2324,AD2324)</f>
        <v>20541.89</v>
      </c>
      <c r="M2324" s="38">
        <f t="shared" si="4539"/>
        <v>24239</v>
      </c>
      <c r="N2324" s="38">
        <f t="shared" si="4521"/>
        <v>20541.89</v>
      </c>
      <c r="O2324" s="38">
        <f t="shared" si="4522"/>
        <v>24239</v>
      </c>
      <c r="P2324" s="39"/>
      <c r="Q2324" s="39"/>
      <c r="R2324" s="39"/>
      <c r="S2324" s="39"/>
      <c r="T2324" s="39"/>
      <c r="U2324" s="39"/>
      <c r="V2324" s="39"/>
      <c r="W2324" s="39"/>
      <c r="X2324" s="39"/>
      <c r="Y2324" s="39"/>
      <c r="Z2324" s="39"/>
      <c r="AA2324" s="39"/>
      <c r="AB2324" s="39"/>
      <c r="AC2324" s="39"/>
      <c r="AD2324" s="40"/>
      <c r="AE2324" s="40"/>
      <c r="AF2324" s="41">
        <f t="shared" si="4508"/>
        <v>0</v>
      </c>
      <c r="AG2324" s="42"/>
    </row>
    <row r="2325" spans="1:33" ht="13.8">
      <c r="A2325" s="30" t="s">
        <v>7358</v>
      </c>
      <c r="B2325" s="30" t="s">
        <v>7359</v>
      </c>
      <c r="C2325" s="43"/>
      <c r="D2325" s="44"/>
      <c r="E2325" s="44"/>
      <c r="F2325" s="35">
        <f t="shared" si="4498"/>
        <v>0</v>
      </c>
      <c r="G2325" s="35">
        <f t="shared" si="4499"/>
        <v>0</v>
      </c>
      <c r="H2325" s="35">
        <f t="shared" si="4475"/>
        <v>0</v>
      </c>
      <c r="I2325" s="21">
        <f t="shared" si="4523"/>
        <v>18</v>
      </c>
      <c r="J2325" s="37">
        <f t="shared" ref="J2325:K2325" si="4540">MAX(N2325,P2325,R2325,T2325,V2325,X2325,Z2325,AB2325,AD2325)</f>
        <v>4509.37</v>
      </c>
      <c r="K2325" s="37">
        <f t="shared" si="4540"/>
        <v>5321</v>
      </c>
      <c r="L2325" s="38">
        <f t="shared" ref="L2325:M2325" si="4541">MIN(N2325,P2325,R2325,T2325,V2325,X2325,Z2325,AB2325,AD2325)</f>
        <v>4509.37</v>
      </c>
      <c r="M2325" s="38">
        <f t="shared" si="4541"/>
        <v>5321</v>
      </c>
      <c r="N2325" s="38">
        <f t="shared" si="4521"/>
        <v>4509.37</v>
      </c>
      <c r="O2325" s="38">
        <f t="shared" si="4522"/>
        <v>5321</v>
      </c>
      <c r="P2325" s="39"/>
      <c r="Q2325" s="39"/>
      <c r="R2325" s="39"/>
      <c r="S2325" s="39"/>
      <c r="T2325" s="39"/>
      <c r="U2325" s="39"/>
      <c r="V2325" s="39"/>
      <c r="W2325" s="39"/>
      <c r="X2325" s="39"/>
      <c r="Y2325" s="39"/>
      <c r="Z2325" s="39"/>
      <c r="AA2325" s="39"/>
      <c r="AB2325" s="39"/>
      <c r="AC2325" s="39"/>
      <c r="AD2325" s="40"/>
      <c r="AE2325" s="40"/>
      <c r="AF2325" s="41">
        <f t="shared" si="4508"/>
        <v>0</v>
      </c>
      <c r="AG2325" s="42"/>
    </row>
    <row r="2326" spans="1:33" ht="13.8">
      <c r="A2326" s="30" t="s">
        <v>7360</v>
      </c>
      <c r="B2326" s="30" t="s">
        <v>7361</v>
      </c>
      <c r="C2326" s="43"/>
      <c r="D2326" s="44"/>
      <c r="E2326" s="44"/>
      <c r="F2326" s="35">
        <f t="shared" si="4498"/>
        <v>0</v>
      </c>
      <c r="G2326" s="35">
        <f t="shared" si="4499"/>
        <v>0</v>
      </c>
      <c r="H2326" s="35">
        <f t="shared" si="4475"/>
        <v>0</v>
      </c>
      <c r="I2326" s="21">
        <f t="shared" si="4523"/>
        <v>18</v>
      </c>
      <c r="J2326" s="37">
        <f t="shared" ref="J2326:K2326" si="4542">MAX(N2326,P2326,R2326,T2326,V2326,X2326,Z2326,AB2326,AD2326)</f>
        <v>982.49</v>
      </c>
      <c r="K2326" s="37">
        <f t="shared" si="4542"/>
        <v>1159</v>
      </c>
      <c r="L2326" s="38">
        <f t="shared" ref="L2326:M2326" si="4543">MIN(N2326,P2326,R2326,T2326,V2326,X2326,Z2326,AB2326,AD2326)</f>
        <v>982.49</v>
      </c>
      <c r="M2326" s="38">
        <f t="shared" si="4543"/>
        <v>1159</v>
      </c>
      <c r="N2326" s="38">
        <f t="shared" si="4521"/>
        <v>982.49</v>
      </c>
      <c r="O2326" s="38">
        <f t="shared" si="4522"/>
        <v>1159</v>
      </c>
      <c r="P2326" s="39"/>
      <c r="Q2326" s="39"/>
      <c r="R2326" s="39"/>
      <c r="S2326" s="39"/>
      <c r="T2326" s="39"/>
      <c r="U2326" s="39"/>
      <c r="V2326" s="39"/>
      <c r="W2326" s="39"/>
      <c r="X2326" s="39"/>
      <c r="Y2326" s="39"/>
      <c r="Z2326" s="39"/>
      <c r="AA2326" s="39"/>
      <c r="AB2326" s="39"/>
      <c r="AC2326" s="39"/>
      <c r="AD2326" s="40"/>
      <c r="AE2326" s="40"/>
      <c r="AF2326" s="41">
        <f t="shared" si="4508"/>
        <v>0</v>
      </c>
      <c r="AG2326" s="42"/>
    </row>
    <row r="2327" spans="1:33" ht="13.8">
      <c r="A2327" s="30" t="s">
        <v>7362</v>
      </c>
      <c r="B2327" s="30" t="s">
        <v>7363</v>
      </c>
      <c r="C2327" s="43"/>
      <c r="D2327" s="44"/>
      <c r="E2327" s="44"/>
      <c r="F2327" s="35">
        <f t="shared" si="4498"/>
        <v>0</v>
      </c>
      <c r="G2327" s="35">
        <f t="shared" si="4499"/>
        <v>0</v>
      </c>
      <c r="H2327" s="35">
        <f t="shared" si="4475"/>
        <v>0</v>
      </c>
      <c r="I2327" s="21">
        <f t="shared" si="4523"/>
        <v>18</v>
      </c>
      <c r="J2327" s="37">
        <f t="shared" ref="J2327:K2327" si="4544">MAX(N2327,P2327,R2327,T2327,V2327,X2327,Z2327,AB2327,AD2327)</f>
        <v>86430.24</v>
      </c>
      <c r="K2327" s="37">
        <f t="shared" si="4544"/>
        <v>101988</v>
      </c>
      <c r="L2327" s="38">
        <f t="shared" ref="L2327:M2327" si="4545">MIN(N2327,P2327,R2327,T2327,V2327,X2327,Z2327,AB2327,AD2327)</f>
        <v>86430.24</v>
      </c>
      <c r="M2327" s="38">
        <f t="shared" si="4545"/>
        <v>101988</v>
      </c>
      <c r="N2327" s="38">
        <f t="shared" si="4521"/>
        <v>86430.24</v>
      </c>
      <c r="O2327" s="38">
        <f t="shared" si="4522"/>
        <v>101988</v>
      </c>
      <c r="P2327" s="39"/>
      <c r="Q2327" s="39"/>
      <c r="R2327" s="39"/>
      <c r="S2327" s="39"/>
      <c r="T2327" s="39"/>
      <c r="U2327" s="39"/>
      <c r="V2327" s="39"/>
      <c r="W2327" s="39"/>
      <c r="X2327" s="39"/>
      <c r="Y2327" s="39"/>
      <c r="Z2327" s="39"/>
      <c r="AA2327" s="39"/>
      <c r="AB2327" s="39"/>
      <c r="AC2327" s="39"/>
      <c r="AD2327" s="40"/>
      <c r="AE2327" s="40"/>
      <c r="AF2327" s="41">
        <f t="shared" si="4508"/>
        <v>0</v>
      </c>
      <c r="AG2327" s="42"/>
    </row>
    <row r="2328" spans="1:33" ht="13.8">
      <c r="A2328" s="33" t="s">
        <v>359</v>
      </c>
      <c r="B2328" s="33" t="s">
        <v>1118</v>
      </c>
      <c r="C2328" s="34"/>
      <c r="D2328" s="35">
        <v>2</v>
      </c>
      <c r="E2328" s="35"/>
      <c r="F2328" s="35">
        <f t="shared" si="4498"/>
        <v>2</v>
      </c>
      <c r="G2328" s="35">
        <f t="shared" si="4499"/>
        <v>1</v>
      </c>
      <c r="H2328" s="35">
        <f t="shared" si="4475"/>
        <v>1</v>
      </c>
      <c r="I2328" s="17">
        <v>18</v>
      </c>
      <c r="J2328" s="37">
        <f t="shared" ref="J2328:K2328" si="4546">MAX(N2328,P2328,R2328,T2328,V2328,X2328,Z2328,AB2328,AD2328)</f>
        <v>615</v>
      </c>
      <c r="K2328" s="37">
        <f t="shared" si="4546"/>
        <v>787</v>
      </c>
      <c r="L2328" s="38">
        <f t="shared" ref="L2328:M2328" si="4547">MIN(N2328,P2328,R2328,T2328,V2328,X2328,Z2328,AB2328,AD2328)</f>
        <v>615</v>
      </c>
      <c r="M2328" s="38">
        <f t="shared" si="4547"/>
        <v>726</v>
      </c>
      <c r="N2328" s="38">
        <f t="shared" si="4521"/>
        <v>615</v>
      </c>
      <c r="O2328" s="38">
        <f t="shared" si="4522"/>
        <v>787</v>
      </c>
      <c r="P2328" s="39"/>
      <c r="Q2328" s="39"/>
      <c r="R2328" s="39"/>
      <c r="S2328" s="39"/>
      <c r="T2328" s="39"/>
      <c r="U2328" s="39"/>
      <c r="V2328" s="39"/>
      <c r="W2328" s="39"/>
      <c r="X2328" s="39"/>
      <c r="Y2328" s="39"/>
      <c r="Z2328" s="39"/>
      <c r="AA2328" s="39"/>
      <c r="AB2328" s="39">
        <f t="shared" ref="AB2328:AB2359" si="4548">VLOOKUP(A2328,Nexus,9,FALSE)</f>
        <v>615</v>
      </c>
      <c r="AC2328" s="39">
        <f t="shared" ref="AC2328:AC2359" si="4549">VLOOKUP(A2328,Nexus,11,FALSE)</f>
        <v>726</v>
      </c>
      <c r="AD2328" s="40"/>
      <c r="AE2328" s="40"/>
      <c r="AF2328" s="41">
        <f t="shared" si="4508"/>
        <v>1</v>
      </c>
      <c r="AG2328" s="42">
        <v>2</v>
      </c>
    </row>
    <row r="2329" spans="1:33" ht="13.8">
      <c r="A2329" s="33" t="s">
        <v>4072</v>
      </c>
      <c r="B2329" s="33" t="s">
        <v>4073</v>
      </c>
      <c r="C2329" s="34"/>
      <c r="D2329" s="35"/>
      <c r="E2329" s="35"/>
      <c r="F2329" s="35">
        <f t="shared" si="4498"/>
        <v>0</v>
      </c>
      <c r="G2329" s="35">
        <f t="shared" si="4499"/>
        <v>0</v>
      </c>
      <c r="H2329" s="35">
        <f t="shared" si="4475"/>
        <v>0</v>
      </c>
      <c r="I2329" s="17">
        <v>18</v>
      </c>
      <c r="J2329" s="37">
        <f t="shared" ref="J2329:K2329" si="4550">MAX(N2329,P2329,R2329,T2329,V2329,X2329,Z2329,AB2329,AD2329)</f>
        <v>58</v>
      </c>
      <c r="K2329" s="37">
        <f t="shared" si="4550"/>
        <v>73</v>
      </c>
      <c r="L2329" s="38">
        <f t="shared" ref="L2329:M2329" si="4551">MIN(N2329,P2329,R2329,T2329,V2329,X2329,Z2329,AB2329,AD2329)</f>
        <v>57</v>
      </c>
      <c r="M2329" s="38">
        <f t="shared" si="4551"/>
        <v>69</v>
      </c>
      <c r="N2329" s="38">
        <f t="shared" si="4521"/>
        <v>57</v>
      </c>
      <c r="O2329" s="38">
        <f t="shared" si="4522"/>
        <v>73</v>
      </c>
      <c r="P2329" s="39"/>
      <c r="Q2329" s="39"/>
      <c r="R2329" s="39"/>
      <c r="S2329" s="39"/>
      <c r="T2329" s="39"/>
      <c r="U2329" s="39"/>
      <c r="V2329" s="39"/>
      <c r="W2329" s="39"/>
      <c r="X2329" s="39"/>
      <c r="Y2329" s="39"/>
      <c r="Z2329" s="39"/>
      <c r="AA2329" s="39"/>
      <c r="AB2329" s="39">
        <f t="shared" si="4548"/>
        <v>58</v>
      </c>
      <c r="AC2329" s="39">
        <f t="shared" si="4549"/>
        <v>69</v>
      </c>
      <c r="AD2329" s="40"/>
      <c r="AE2329" s="40"/>
      <c r="AF2329" s="41">
        <f t="shared" si="4508"/>
        <v>0</v>
      </c>
      <c r="AG2329" s="42"/>
    </row>
    <row r="2330" spans="1:33" ht="13.8">
      <c r="A2330" s="33" t="s">
        <v>4075</v>
      </c>
      <c r="B2330" s="33" t="s">
        <v>4076</v>
      </c>
      <c r="C2330" s="34"/>
      <c r="D2330" s="35"/>
      <c r="E2330" s="35"/>
      <c r="F2330" s="35">
        <f t="shared" si="4498"/>
        <v>0</v>
      </c>
      <c r="G2330" s="35">
        <f t="shared" si="4499"/>
        <v>0</v>
      </c>
      <c r="H2330" s="35">
        <f t="shared" si="4475"/>
        <v>0</v>
      </c>
      <c r="I2330" s="17">
        <v>18</v>
      </c>
      <c r="J2330" s="37">
        <f t="shared" ref="J2330:K2330" si="4552">MAX(N2330,P2330,R2330,T2330,V2330,X2330,Z2330,AB2330,AD2330)</f>
        <v>589</v>
      </c>
      <c r="K2330" s="37">
        <f t="shared" si="4552"/>
        <v>753</v>
      </c>
      <c r="L2330" s="38">
        <f t="shared" ref="L2330:M2330" si="4553">MIN(N2330,P2330,R2330,T2330,V2330,X2330,Z2330,AB2330,AD2330)</f>
        <v>588</v>
      </c>
      <c r="M2330" s="38">
        <f t="shared" si="4553"/>
        <v>696</v>
      </c>
      <c r="N2330" s="38">
        <f t="shared" si="4521"/>
        <v>588</v>
      </c>
      <c r="O2330" s="38">
        <f t="shared" si="4522"/>
        <v>753</v>
      </c>
      <c r="P2330" s="39"/>
      <c r="Q2330" s="39"/>
      <c r="R2330" s="39"/>
      <c r="S2330" s="39"/>
      <c r="T2330" s="39"/>
      <c r="U2330" s="39"/>
      <c r="V2330" s="39"/>
      <c r="W2330" s="39"/>
      <c r="X2330" s="39"/>
      <c r="Y2330" s="39"/>
      <c r="Z2330" s="39"/>
      <c r="AA2330" s="39"/>
      <c r="AB2330" s="39">
        <f t="shared" si="4548"/>
        <v>589</v>
      </c>
      <c r="AC2330" s="39">
        <f t="shared" si="4549"/>
        <v>696</v>
      </c>
      <c r="AD2330" s="40"/>
      <c r="AE2330" s="40"/>
      <c r="AF2330" s="41">
        <f t="shared" si="4508"/>
        <v>0</v>
      </c>
      <c r="AG2330" s="42"/>
    </row>
    <row r="2331" spans="1:33" ht="13.8">
      <c r="A2331" s="33" t="s">
        <v>283</v>
      </c>
      <c r="B2331" s="33" t="s">
        <v>1244</v>
      </c>
      <c r="C2331" s="34"/>
      <c r="D2331" s="35">
        <v>1</v>
      </c>
      <c r="E2331" s="35">
        <v>1</v>
      </c>
      <c r="F2331" s="35">
        <f t="shared" si="4498"/>
        <v>8</v>
      </c>
      <c r="G2331" s="35">
        <f t="shared" si="4499"/>
        <v>5</v>
      </c>
      <c r="H2331" s="35">
        <f t="shared" si="4475"/>
        <v>4</v>
      </c>
      <c r="I2331" s="17">
        <v>18</v>
      </c>
      <c r="J2331" s="37">
        <f t="shared" ref="J2331:K2331" si="4554">MAX(N2331,P2331,R2331,T2331,V2331,X2331,Z2331,AB2331,AD2331)</f>
        <v>144</v>
      </c>
      <c r="K2331" s="37">
        <f t="shared" si="4554"/>
        <v>170</v>
      </c>
      <c r="L2331" s="38">
        <f t="shared" ref="L2331:M2331" si="4555">MIN(N2331,P2331,R2331,T2331,V2331,X2331,Z2331,AB2331,AD2331)</f>
        <v>144</v>
      </c>
      <c r="M2331" s="38">
        <f t="shared" si="4555"/>
        <v>170</v>
      </c>
      <c r="N2331" s="38">
        <f t="shared" si="4521"/>
        <v>144</v>
      </c>
      <c r="O2331" s="38">
        <f t="shared" si="4522"/>
        <v>170</v>
      </c>
      <c r="P2331" s="39"/>
      <c r="Q2331" s="39"/>
      <c r="R2331" s="39"/>
      <c r="S2331" s="39"/>
      <c r="T2331" s="39"/>
      <c r="U2331" s="39"/>
      <c r="V2331" s="39"/>
      <c r="W2331" s="39"/>
      <c r="X2331" s="39"/>
      <c r="Y2331" s="39"/>
      <c r="Z2331" s="39"/>
      <c r="AA2331" s="39"/>
      <c r="AB2331" s="39">
        <f t="shared" si="4548"/>
        <v>144</v>
      </c>
      <c r="AC2331" s="39">
        <f t="shared" si="4549"/>
        <v>170</v>
      </c>
      <c r="AD2331" s="40"/>
      <c r="AE2331" s="40"/>
      <c r="AF2331" s="41">
        <f t="shared" si="4508"/>
        <v>-3</v>
      </c>
      <c r="AG2331" s="42">
        <v>3</v>
      </c>
    </row>
    <row r="2332" spans="1:33" ht="13.8">
      <c r="A2332" s="33" t="s">
        <v>852</v>
      </c>
      <c r="B2332" s="33" t="s">
        <v>4079</v>
      </c>
      <c r="C2332" s="34"/>
      <c r="D2332" s="35">
        <v>1</v>
      </c>
      <c r="E2332" s="35">
        <v>7</v>
      </c>
      <c r="F2332" s="35">
        <f t="shared" si="4498"/>
        <v>0</v>
      </c>
      <c r="G2332" s="35">
        <f t="shared" si="4499"/>
        <v>5</v>
      </c>
      <c r="H2332" s="35">
        <f t="shared" si="4475"/>
        <v>2</v>
      </c>
      <c r="I2332" s="17">
        <v>18</v>
      </c>
      <c r="J2332" s="37">
        <f t="shared" ref="J2332:K2332" si="4556">MAX(N2332,P2332,R2332,T2332,V2332,X2332,Z2332,AB2332,AD2332)</f>
        <v>144</v>
      </c>
      <c r="K2332" s="37">
        <f t="shared" si="4556"/>
        <v>170</v>
      </c>
      <c r="L2332" s="38">
        <f t="shared" ref="L2332:M2332" si="4557">MIN(N2332,P2332,R2332,T2332,V2332,X2332,Z2332,AB2332,AD2332)</f>
        <v>144</v>
      </c>
      <c r="M2332" s="38">
        <f t="shared" si="4557"/>
        <v>170</v>
      </c>
      <c r="N2332" s="38">
        <f t="shared" si="4521"/>
        <v>144</v>
      </c>
      <c r="O2332" s="38">
        <f t="shared" si="4522"/>
        <v>170</v>
      </c>
      <c r="P2332" s="39"/>
      <c r="Q2332" s="39"/>
      <c r="R2332" s="39"/>
      <c r="S2332" s="39"/>
      <c r="T2332" s="39"/>
      <c r="U2332" s="39"/>
      <c r="V2332" s="39"/>
      <c r="W2332" s="39"/>
      <c r="X2332" s="39"/>
      <c r="Y2332" s="39"/>
      <c r="Z2332" s="39"/>
      <c r="AA2332" s="39"/>
      <c r="AB2332" s="39">
        <f t="shared" si="4548"/>
        <v>144</v>
      </c>
      <c r="AC2332" s="39">
        <f t="shared" si="4549"/>
        <v>170</v>
      </c>
      <c r="AD2332" s="40"/>
      <c r="AE2332" s="40"/>
      <c r="AF2332" s="41">
        <f t="shared" si="4508"/>
        <v>-1</v>
      </c>
      <c r="AG2332" s="42"/>
    </row>
    <row r="2333" spans="1:33" ht="13.8">
      <c r="A2333" s="33" t="s">
        <v>4081</v>
      </c>
      <c r="B2333" s="33" t="s">
        <v>4082</v>
      </c>
      <c r="C2333" s="34"/>
      <c r="D2333" s="35"/>
      <c r="E2333" s="35"/>
      <c r="F2333" s="35">
        <f t="shared" si="4498"/>
        <v>0</v>
      </c>
      <c r="G2333" s="35">
        <f t="shared" si="4499"/>
        <v>0</v>
      </c>
      <c r="H2333" s="35">
        <f t="shared" si="4475"/>
        <v>0</v>
      </c>
      <c r="I2333" s="17">
        <v>18</v>
      </c>
      <c r="J2333" s="37">
        <f t="shared" ref="J2333:K2333" si="4558">MAX(N2333,P2333,R2333,T2333,V2333,X2333,Z2333,AB2333,AD2333)</f>
        <v>79</v>
      </c>
      <c r="K2333" s="37">
        <f t="shared" si="4558"/>
        <v>100</v>
      </c>
      <c r="L2333" s="38">
        <f t="shared" ref="L2333:M2333" si="4559">MIN(N2333,P2333,R2333,T2333,V2333,X2333,Z2333,AB2333,AD2333)</f>
        <v>78</v>
      </c>
      <c r="M2333" s="38">
        <f t="shared" si="4559"/>
        <v>94</v>
      </c>
      <c r="N2333" s="38">
        <f t="shared" si="4521"/>
        <v>78</v>
      </c>
      <c r="O2333" s="38">
        <f t="shared" si="4522"/>
        <v>100</v>
      </c>
      <c r="P2333" s="39"/>
      <c r="Q2333" s="39"/>
      <c r="R2333" s="39"/>
      <c r="S2333" s="39"/>
      <c r="T2333" s="39"/>
      <c r="U2333" s="39"/>
      <c r="V2333" s="39"/>
      <c r="W2333" s="39"/>
      <c r="X2333" s="39"/>
      <c r="Y2333" s="39"/>
      <c r="Z2333" s="39"/>
      <c r="AA2333" s="39"/>
      <c r="AB2333" s="39">
        <f t="shared" si="4548"/>
        <v>79</v>
      </c>
      <c r="AC2333" s="39">
        <f t="shared" si="4549"/>
        <v>94</v>
      </c>
      <c r="AD2333" s="40"/>
      <c r="AE2333" s="40"/>
      <c r="AF2333" s="41">
        <f t="shared" si="4508"/>
        <v>0</v>
      </c>
      <c r="AG2333" s="42"/>
    </row>
    <row r="2334" spans="1:33" ht="13.8">
      <c r="A2334" s="33" t="s">
        <v>241</v>
      </c>
      <c r="B2334" s="33" t="s">
        <v>1246</v>
      </c>
      <c r="C2334" s="34"/>
      <c r="D2334" s="35"/>
      <c r="E2334" s="35"/>
      <c r="F2334" s="35">
        <f t="shared" si="4498"/>
        <v>1</v>
      </c>
      <c r="G2334" s="35">
        <f t="shared" si="4499"/>
        <v>0</v>
      </c>
      <c r="H2334" s="35">
        <f t="shared" si="4475"/>
        <v>1</v>
      </c>
      <c r="I2334" s="17">
        <v>18</v>
      </c>
      <c r="J2334" s="37">
        <f t="shared" ref="J2334:K2334" si="4560">MAX(N2334,P2334,R2334,T2334,V2334,X2334,Z2334,AB2334,AD2334)</f>
        <v>787</v>
      </c>
      <c r="K2334" s="37">
        <f t="shared" si="4560"/>
        <v>1007</v>
      </c>
      <c r="L2334" s="38">
        <f t="shared" ref="L2334:M2334" si="4561">MIN(N2334,P2334,R2334,T2334,V2334,X2334,Z2334,AB2334,AD2334)</f>
        <v>787</v>
      </c>
      <c r="M2334" s="38">
        <f t="shared" si="4561"/>
        <v>929</v>
      </c>
      <c r="N2334" s="38">
        <f t="shared" si="4521"/>
        <v>787</v>
      </c>
      <c r="O2334" s="38">
        <f t="shared" si="4522"/>
        <v>1007</v>
      </c>
      <c r="P2334" s="39"/>
      <c r="Q2334" s="39"/>
      <c r="R2334" s="39"/>
      <c r="S2334" s="39"/>
      <c r="T2334" s="39"/>
      <c r="U2334" s="39"/>
      <c r="V2334" s="39"/>
      <c r="W2334" s="39"/>
      <c r="X2334" s="39"/>
      <c r="Y2334" s="39"/>
      <c r="Z2334" s="39"/>
      <c r="AA2334" s="39"/>
      <c r="AB2334" s="39">
        <f t="shared" si="4548"/>
        <v>787</v>
      </c>
      <c r="AC2334" s="39">
        <f t="shared" si="4549"/>
        <v>929</v>
      </c>
      <c r="AD2334" s="40"/>
      <c r="AE2334" s="40"/>
      <c r="AF2334" s="41">
        <f t="shared" si="4508"/>
        <v>-1</v>
      </c>
      <c r="AG2334" s="42"/>
    </row>
    <row r="2335" spans="1:33" ht="13.8">
      <c r="A2335" s="33" t="s">
        <v>222</v>
      </c>
      <c r="B2335" s="33" t="s">
        <v>1249</v>
      </c>
      <c r="C2335" s="34"/>
      <c r="D2335" s="35"/>
      <c r="E2335" s="35"/>
      <c r="F2335" s="35">
        <f t="shared" si="4498"/>
        <v>1</v>
      </c>
      <c r="G2335" s="35">
        <f t="shared" si="4499"/>
        <v>0</v>
      </c>
      <c r="H2335" s="35">
        <f t="shared" si="4475"/>
        <v>1</v>
      </c>
      <c r="I2335" s="17">
        <v>18</v>
      </c>
      <c r="J2335" s="37">
        <f t="shared" ref="J2335:K2335" si="4562">MAX(N2335,P2335,R2335,T2335,V2335,X2335,Z2335,AB2335,AD2335)</f>
        <v>1557</v>
      </c>
      <c r="K2335" s="37">
        <f t="shared" si="4562"/>
        <v>1993</v>
      </c>
      <c r="L2335" s="38">
        <f t="shared" ref="L2335:M2335" si="4563">MIN(N2335,P2335,R2335,T2335,V2335,X2335,Z2335,AB2335,AD2335)</f>
        <v>1557</v>
      </c>
      <c r="M2335" s="38">
        <f t="shared" si="4563"/>
        <v>1993</v>
      </c>
      <c r="N2335" s="38">
        <f t="shared" si="4521"/>
        <v>1557</v>
      </c>
      <c r="O2335" s="38">
        <f t="shared" si="4522"/>
        <v>1993</v>
      </c>
      <c r="P2335" s="39"/>
      <c r="Q2335" s="39"/>
      <c r="R2335" s="39"/>
      <c r="S2335" s="39"/>
      <c r="T2335" s="39"/>
      <c r="U2335" s="39"/>
      <c r="V2335" s="39"/>
      <c r="W2335" s="39"/>
      <c r="X2335" s="39"/>
      <c r="Y2335" s="39"/>
      <c r="Z2335" s="39"/>
      <c r="AA2335" s="39"/>
      <c r="AB2335" s="39" t="str">
        <f t="shared" si="4548"/>
        <v>₹1557.00</v>
      </c>
      <c r="AC2335" s="39" t="str">
        <f t="shared" si="4549"/>
        <v>₹1838.00</v>
      </c>
      <c r="AD2335" s="40"/>
      <c r="AE2335" s="40"/>
      <c r="AF2335" s="41">
        <f t="shared" si="4508"/>
        <v>-1</v>
      </c>
      <c r="AG2335" s="42"/>
    </row>
    <row r="2336" spans="1:33" ht="13.8">
      <c r="A2336" s="33" t="s">
        <v>221</v>
      </c>
      <c r="B2336" s="33" t="s">
        <v>1252</v>
      </c>
      <c r="C2336" s="34"/>
      <c r="D2336" s="35"/>
      <c r="E2336" s="35"/>
      <c r="F2336" s="35">
        <f t="shared" si="4498"/>
        <v>1</v>
      </c>
      <c r="G2336" s="35">
        <f t="shared" si="4499"/>
        <v>0</v>
      </c>
      <c r="H2336" s="35">
        <f t="shared" si="4475"/>
        <v>1</v>
      </c>
      <c r="I2336" s="17">
        <v>18</v>
      </c>
      <c r="J2336" s="37">
        <f t="shared" ref="J2336:K2336" si="4564">MAX(N2336,P2336,R2336,T2336,V2336,X2336,Z2336,AB2336,AD2336)</f>
        <v>1612</v>
      </c>
      <c r="K2336" s="37">
        <f t="shared" si="4564"/>
        <v>2063</v>
      </c>
      <c r="L2336" s="38">
        <f t="shared" ref="L2336:M2336" si="4565">MIN(N2336,P2336,R2336,T2336,V2336,X2336,Z2336,AB2336,AD2336)</f>
        <v>1612</v>
      </c>
      <c r="M2336" s="38">
        <f t="shared" si="4565"/>
        <v>2063</v>
      </c>
      <c r="N2336" s="38">
        <f t="shared" si="4521"/>
        <v>1612</v>
      </c>
      <c r="O2336" s="38">
        <f t="shared" si="4522"/>
        <v>2063</v>
      </c>
      <c r="P2336" s="39"/>
      <c r="Q2336" s="39"/>
      <c r="R2336" s="39"/>
      <c r="S2336" s="39"/>
      <c r="T2336" s="39"/>
      <c r="U2336" s="39"/>
      <c r="V2336" s="39"/>
      <c r="W2336" s="39"/>
      <c r="X2336" s="39"/>
      <c r="Y2336" s="39"/>
      <c r="Z2336" s="39"/>
      <c r="AA2336" s="39"/>
      <c r="AB2336" s="39" t="str">
        <f t="shared" si="4548"/>
        <v>₹1612.00</v>
      </c>
      <c r="AC2336" s="39" t="str">
        <f t="shared" si="4549"/>
        <v>₹1903.00</v>
      </c>
      <c r="AD2336" s="40"/>
      <c r="AE2336" s="40"/>
      <c r="AF2336" s="41">
        <f t="shared" si="4508"/>
        <v>-1</v>
      </c>
      <c r="AG2336" s="42"/>
    </row>
    <row r="2337" spans="1:33" ht="13.8">
      <c r="A2337" s="33" t="s">
        <v>4095</v>
      </c>
      <c r="B2337" s="33" t="s">
        <v>4096</v>
      </c>
      <c r="C2337" s="34"/>
      <c r="D2337" s="35"/>
      <c r="E2337" s="35"/>
      <c r="F2337" s="35">
        <f t="shared" si="4498"/>
        <v>0</v>
      </c>
      <c r="G2337" s="35">
        <f t="shared" si="4499"/>
        <v>0</v>
      </c>
      <c r="H2337" s="35">
        <f t="shared" si="4475"/>
        <v>0</v>
      </c>
      <c r="I2337" s="17">
        <v>18</v>
      </c>
      <c r="J2337" s="37">
        <f t="shared" ref="J2337:K2337" si="4566">MAX(N2337,P2337,R2337,T2337,V2337,X2337,Z2337,AB2337,AD2337)</f>
        <v>2711</v>
      </c>
      <c r="K2337" s="37">
        <f t="shared" si="4566"/>
        <v>3470</v>
      </c>
      <c r="L2337" s="38">
        <f t="shared" ref="L2337:M2337" si="4567">MIN(N2337,P2337,R2337,T2337,V2337,X2337,Z2337,AB2337,AD2337)</f>
        <v>2711</v>
      </c>
      <c r="M2337" s="38">
        <f t="shared" si="4567"/>
        <v>3470</v>
      </c>
      <c r="N2337" s="38">
        <f t="shared" si="4521"/>
        <v>2711</v>
      </c>
      <c r="O2337" s="38">
        <f t="shared" si="4522"/>
        <v>3470</v>
      </c>
      <c r="P2337" s="39"/>
      <c r="Q2337" s="39"/>
      <c r="R2337" s="39"/>
      <c r="S2337" s="39"/>
      <c r="T2337" s="39"/>
      <c r="U2337" s="39"/>
      <c r="V2337" s="39"/>
      <c r="W2337" s="39"/>
      <c r="X2337" s="39"/>
      <c r="Y2337" s="39"/>
      <c r="Z2337" s="39"/>
      <c r="AA2337" s="39"/>
      <c r="AB2337" s="39" t="str">
        <f t="shared" si="4548"/>
        <v>₹2711.00</v>
      </c>
      <c r="AC2337" s="39" t="str">
        <f t="shared" si="4549"/>
        <v>₹3199.00</v>
      </c>
      <c r="AD2337" s="40"/>
      <c r="AE2337" s="40"/>
      <c r="AF2337" s="41">
        <f t="shared" si="4508"/>
        <v>0</v>
      </c>
      <c r="AG2337" s="42"/>
    </row>
    <row r="2338" spans="1:33" ht="13.8">
      <c r="A2338" s="33" t="s">
        <v>102</v>
      </c>
      <c r="B2338" s="33" t="s">
        <v>1121</v>
      </c>
      <c r="C2338" s="34"/>
      <c r="D2338" s="35"/>
      <c r="E2338" s="35"/>
      <c r="F2338" s="35">
        <f t="shared" si="4498"/>
        <v>2</v>
      </c>
      <c r="G2338" s="35">
        <f t="shared" si="4499"/>
        <v>1</v>
      </c>
      <c r="H2338" s="35">
        <f t="shared" si="4475"/>
        <v>1</v>
      </c>
      <c r="I2338" s="17">
        <v>18</v>
      </c>
      <c r="J2338" s="37">
        <f t="shared" ref="J2338:K2338" si="4568">MAX(N2338,P2338,R2338,T2338,V2338,X2338,Z2338,AB2338,AD2338)</f>
        <v>1374</v>
      </c>
      <c r="K2338" s="37">
        <f t="shared" si="4568"/>
        <v>1758</v>
      </c>
      <c r="L2338" s="38">
        <f t="shared" ref="L2338:M2338" si="4569">MIN(N2338,P2338,R2338,T2338,V2338,X2338,Z2338,AB2338,AD2338)</f>
        <v>1374</v>
      </c>
      <c r="M2338" s="38">
        <f t="shared" si="4569"/>
        <v>1758</v>
      </c>
      <c r="N2338" s="38">
        <f t="shared" si="4521"/>
        <v>1374</v>
      </c>
      <c r="O2338" s="38">
        <f t="shared" si="4522"/>
        <v>1758</v>
      </c>
      <c r="P2338" s="39"/>
      <c r="Q2338" s="39"/>
      <c r="R2338" s="39"/>
      <c r="S2338" s="39"/>
      <c r="T2338" s="39"/>
      <c r="U2338" s="39"/>
      <c r="V2338" s="39"/>
      <c r="W2338" s="39"/>
      <c r="X2338" s="39"/>
      <c r="Y2338" s="39"/>
      <c r="Z2338" s="39"/>
      <c r="AA2338" s="39"/>
      <c r="AB2338" s="39" t="str">
        <f t="shared" si="4548"/>
        <v>₹1374.00</v>
      </c>
      <c r="AC2338" s="39" t="str">
        <f t="shared" si="4549"/>
        <v>₹1622.00</v>
      </c>
      <c r="AD2338" s="40"/>
      <c r="AE2338" s="40"/>
      <c r="AF2338" s="41">
        <f t="shared" si="4508"/>
        <v>-1</v>
      </c>
      <c r="AG2338" s="42"/>
    </row>
    <row r="2339" spans="1:33" ht="13.8">
      <c r="A2339" s="33" t="s">
        <v>4104</v>
      </c>
      <c r="B2339" s="33" t="s">
        <v>4105</v>
      </c>
      <c r="C2339" s="34"/>
      <c r="D2339" s="35"/>
      <c r="E2339" s="35"/>
      <c r="F2339" s="35">
        <f t="shared" si="4498"/>
        <v>0</v>
      </c>
      <c r="G2339" s="35">
        <f t="shared" si="4499"/>
        <v>0</v>
      </c>
      <c r="H2339" s="35">
        <f t="shared" si="4475"/>
        <v>0</v>
      </c>
      <c r="I2339" s="17">
        <v>18</v>
      </c>
      <c r="J2339" s="37">
        <f t="shared" ref="J2339:K2339" si="4570">MAX(N2339,P2339,R2339,T2339,V2339,X2339,Z2339,AB2339,AD2339)</f>
        <v>990</v>
      </c>
      <c r="K2339" s="37">
        <f t="shared" si="4570"/>
        <v>1266</v>
      </c>
      <c r="L2339" s="38">
        <f t="shared" ref="L2339:M2339" si="4571">MIN(N2339,P2339,R2339,T2339,V2339,X2339,Z2339,AB2339,AD2339)</f>
        <v>989</v>
      </c>
      <c r="M2339" s="38">
        <f t="shared" si="4571"/>
        <v>1266</v>
      </c>
      <c r="N2339" s="38">
        <f t="shared" si="4521"/>
        <v>989</v>
      </c>
      <c r="O2339" s="38">
        <f t="shared" si="4522"/>
        <v>1266</v>
      </c>
      <c r="P2339" s="39"/>
      <c r="Q2339" s="39"/>
      <c r="R2339" s="39"/>
      <c r="S2339" s="39"/>
      <c r="T2339" s="39"/>
      <c r="U2339" s="39"/>
      <c r="V2339" s="39"/>
      <c r="W2339" s="39"/>
      <c r="X2339" s="39"/>
      <c r="Y2339" s="39"/>
      <c r="Z2339" s="39"/>
      <c r="AA2339" s="39"/>
      <c r="AB2339" s="39">
        <f t="shared" si="4548"/>
        <v>990</v>
      </c>
      <c r="AC2339" s="39" t="str">
        <f t="shared" si="4549"/>
        <v>₹1169.00</v>
      </c>
      <c r="AD2339" s="40"/>
      <c r="AE2339" s="40"/>
      <c r="AF2339" s="41">
        <f t="shared" si="4508"/>
        <v>0</v>
      </c>
      <c r="AG2339" s="42"/>
    </row>
    <row r="2340" spans="1:33" ht="13.8">
      <c r="A2340" s="33" t="s">
        <v>4108</v>
      </c>
      <c r="B2340" s="33" t="s">
        <v>4109</v>
      </c>
      <c r="C2340" s="34"/>
      <c r="D2340" s="35"/>
      <c r="E2340" s="35"/>
      <c r="F2340" s="35">
        <f t="shared" si="4498"/>
        <v>0</v>
      </c>
      <c r="G2340" s="35">
        <f t="shared" si="4499"/>
        <v>0</v>
      </c>
      <c r="H2340" s="35">
        <f t="shared" si="4475"/>
        <v>0</v>
      </c>
      <c r="I2340" s="17">
        <v>18</v>
      </c>
      <c r="J2340" s="37">
        <f t="shared" ref="J2340:K2340" si="4572">MAX(N2340,P2340,R2340,T2340,V2340,X2340,Z2340,AB2340,AD2340)</f>
        <v>578</v>
      </c>
      <c r="K2340" s="37">
        <f t="shared" si="4572"/>
        <v>739</v>
      </c>
      <c r="L2340" s="38">
        <f t="shared" ref="L2340:M2340" si="4573">MIN(N2340,P2340,R2340,T2340,V2340,X2340,Z2340,AB2340,AD2340)</f>
        <v>577</v>
      </c>
      <c r="M2340" s="38">
        <f t="shared" si="4573"/>
        <v>683</v>
      </c>
      <c r="N2340" s="38">
        <f t="shared" si="4521"/>
        <v>577</v>
      </c>
      <c r="O2340" s="38">
        <f t="shared" si="4522"/>
        <v>739</v>
      </c>
      <c r="P2340" s="39"/>
      <c r="Q2340" s="39"/>
      <c r="R2340" s="39"/>
      <c r="S2340" s="39"/>
      <c r="T2340" s="39"/>
      <c r="U2340" s="39"/>
      <c r="V2340" s="39"/>
      <c r="W2340" s="39"/>
      <c r="X2340" s="39"/>
      <c r="Y2340" s="39"/>
      <c r="Z2340" s="39"/>
      <c r="AA2340" s="39"/>
      <c r="AB2340" s="39">
        <f t="shared" si="4548"/>
        <v>578</v>
      </c>
      <c r="AC2340" s="39">
        <f t="shared" si="4549"/>
        <v>683</v>
      </c>
      <c r="AD2340" s="40"/>
      <c r="AE2340" s="40"/>
      <c r="AF2340" s="41">
        <f t="shared" si="4508"/>
        <v>0</v>
      </c>
      <c r="AG2340" s="42"/>
    </row>
    <row r="2341" spans="1:33" ht="13.8">
      <c r="A2341" s="33" t="s">
        <v>4111</v>
      </c>
      <c r="B2341" s="33" t="s">
        <v>4112</v>
      </c>
      <c r="C2341" s="34"/>
      <c r="D2341" s="35"/>
      <c r="E2341" s="35"/>
      <c r="F2341" s="35">
        <f t="shared" si="4498"/>
        <v>0</v>
      </c>
      <c r="G2341" s="35">
        <f t="shared" si="4499"/>
        <v>0</v>
      </c>
      <c r="H2341" s="35">
        <f t="shared" si="4475"/>
        <v>0</v>
      </c>
      <c r="I2341" s="17">
        <v>18</v>
      </c>
      <c r="J2341" s="37">
        <f t="shared" ref="J2341:K2341" si="4574">MAX(N2341,P2341,R2341,T2341,V2341,X2341,Z2341,AB2341,AD2341)</f>
        <v>2463</v>
      </c>
      <c r="K2341" s="37">
        <f t="shared" si="4574"/>
        <v>2907</v>
      </c>
      <c r="L2341" s="38">
        <f t="shared" ref="L2341:M2341" si="4575">MIN(N2341,P2341,R2341,T2341,V2341,X2341,Z2341,AB2341,AD2341)</f>
        <v>2463</v>
      </c>
      <c r="M2341" s="38">
        <f t="shared" si="4575"/>
        <v>2907</v>
      </c>
      <c r="N2341" s="38">
        <f t="shared" si="4521"/>
        <v>2463</v>
      </c>
      <c r="O2341" s="38">
        <f t="shared" si="4522"/>
        <v>2907</v>
      </c>
      <c r="P2341" s="39"/>
      <c r="Q2341" s="39"/>
      <c r="R2341" s="39"/>
      <c r="S2341" s="39"/>
      <c r="T2341" s="39"/>
      <c r="U2341" s="39"/>
      <c r="V2341" s="39"/>
      <c r="W2341" s="39"/>
      <c r="X2341" s="39"/>
      <c r="Y2341" s="39"/>
      <c r="Z2341" s="39"/>
      <c r="AA2341" s="39"/>
      <c r="AB2341" s="39" t="str">
        <f t="shared" si="4548"/>
        <v>₹2464.00</v>
      </c>
      <c r="AC2341" s="39" t="str">
        <f t="shared" si="4549"/>
        <v>₹2908.00</v>
      </c>
      <c r="AD2341" s="40"/>
      <c r="AE2341" s="40"/>
      <c r="AF2341" s="41">
        <f t="shared" si="4508"/>
        <v>0</v>
      </c>
      <c r="AG2341" s="42"/>
    </row>
    <row r="2342" spans="1:33" ht="13.8">
      <c r="A2342" s="33" t="s">
        <v>234</v>
      </c>
      <c r="B2342" s="33" t="s">
        <v>1255</v>
      </c>
      <c r="C2342" s="34"/>
      <c r="D2342" s="35"/>
      <c r="E2342" s="35"/>
      <c r="F2342" s="35">
        <f t="shared" si="4498"/>
        <v>1</v>
      </c>
      <c r="G2342" s="35">
        <f t="shared" si="4499"/>
        <v>0</v>
      </c>
      <c r="H2342" s="35">
        <f t="shared" si="4475"/>
        <v>1</v>
      </c>
      <c r="I2342" s="17">
        <v>18</v>
      </c>
      <c r="J2342" s="37">
        <f t="shared" ref="J2342:K2342" si="4576">MAX(N2342,P2342,R2342,T2342,V2342,X2342,Z2342,AB2342,AD2342)</f>
        <v>499</v>
      </c>
      <c r="K2342" s="37">
        <f t="shared" si="4576"/>
        <v>589</v>
      </c>
      <c r="L2342" s="38">
        <f t="shared" ref="L2342:M2342" si="4577">MIN(N2342,P2342,R2342,T2342,V2342,X2342,Z2342,AB2342,AD2342)</f>
        <v>499</v>
      </c>
      <c r="M2342" s="38">
        <f t="shared" si="4577"/>
        <v>589</v>
      </c>
      <c r="N2342" s="38">
        <f t="shared" si="4521"/>
        <v>499</v>
      </c>
      <c r="O2342" s="38">
        <f t="shared" si="4522"/>
        <v>589</v>
      </c>
      <c r="P2342" s="39"/>
      <c r="Q2342" s="39"/>
      <c r="R2342" s="39"/>
      <c r="S2342" s="39"/>
      <c r="T2342" s="39"/>
      <c r="U2342" s="39"/>
      <c r="V2342" s="39"/>
      <c r="W2342" s="39"/>
      <c r="X2342" s="39"/>
      <c r="Y2342" s="39"/>
      <c r="Z2342" s="39"/>
      <c r="AA2342" s="39"/>
      <c r="AB2342" s="39">
        <f t="shared" si="4548"/>
        <v>499</v>
      </c>
      <c r="AC2342" s="39">
        <f t="shared" si="4549"/>
        <v>589</v>
      </c>
      <c r="AD2342" s="40"/>
      <c r="AE2342" s="40"/>
      <c r="AF2342" s="41">
        <f t="shared" si="4508"/>
        <v>-1</v>
      </c>
      <c r="AG2342" s="42"/>
    </row>
    <row r="2343" spans="1:33" ht="13.8">
      <c r="A2343" s="33" t="s">
        <v>261</v>
      </c>
      <c r="B2343" s="33" t="s">
        <v>1257</v>
      </c>
      <c r="C2343" s="34"/>
      <c r="D2343" s="35"/>
      <c r="E2343" s="35"/>
      <c r="F2343" s="35">
        <f t="shared" si="4498"/>
        <v>1</v>
      </c>
      <c r="G2343" s="35">
        <f t="shared" si="4499"/>
        <v>0</v>
      </c>
      <c r="H2343" s="35">
        <f t="shared" si="4475"/>
        <v>1</v>
      </c>
      <c r="I2343" s="17">
        <v>18</v>
      </c>
      <c r="J2343" s="37">
        <f t="shared" ref="J2343:K2343" si="4578">MAX(N2343,P2343,R2343,T2343,V2343,X2343,Z2343,AB2343,AD2343)</f>
        <v>499</v>
      </c>
      <c r="K2343" s="37">
        <f t="shared" si="4578"/>
        <v>589</v>
      </c>
      <c r="L2343" s="38">
        <f t="shared" ref="L2343:M2343" si="4579">MIN(N2343,P2343,R2343,T2343,V2343,X2343,Z2343,AB2343,AD2343)</f>
        <v>499</v>
      </c>
      <c r="M2343" s="38">
        <f t="shared" si="4579"/>
        <v>589</v>
      </c>
      <c r="N2343" s="38">
        <f t="shared" si="4521"/>
        <v>499</v>
      </c>
      <c r="O2343" s="38">
        <f t="shared" si="4522"/>
        <v>589</v>
      </c>
      <c r="P2343" s="39"/>
      <c r="Q2343" s="39"/>
      <c r="R2343" s="39"/>
      <c r="S2343" s="39"/>
      <c r="T2343" s="39"/>
      <c r="U2343" s="39"/>
      <c r="V2343" s="39"/>
      <c r="W2343" s="39"/>
      <c r="X2343" s="39"/>
      <c r="Y2343" s="39"/>
      <c r="Z2343" s="39"/>
      <c r="AA2343" s="39"/>
      <c r="AB2343" s="39">
        <f t="shared" si="4548"/>
        <v>499</v>
      </c>
      <c r="AC2343" s="39">
        <f t="shared" si="4549"/>
        <v>589</v>
      </c>
      <c r="AD2343" s="40"/>
      <c r="AE2343" s="40"/>
      <c r="AF2343" s="41">
        <f t="shared" si="4508"/>
        <v>-1</v>
      </c>
      <c r="AG2343" s="42"/>
    </row>
    <row r="2344" spans="1:33" ht="13.8">
      <c r="A2344" s="33" t="s">
        <v>4119</v>
      </c>
      <c r="B2344" s="33" t="s">
        <v>4120</v>
      </c>
      <c r="C2344" s="34"/>
      <c r="D2344" s="35"/>
      <c r="E2344" s="35"/>
      <c r="F2344" s="35">
        <f t="shared" si="4498"/>
        <v>0</v>
      </c>
      <c r="G2344" s="35">
        <f t="shared" si="4499"/>
        <v>0</v>
      </c>
      <c r="H2344" s="35">
        <f t="shared" si="4475"/>
        <v>0</v>
      </c>
      <c r="I2344" s="17">
        <v>18</v>
      </c>
      <c r="J2344" s="37">
        <f t="shared" ref="J2344:K2344" si="4580">MAX(N2344,P2344,R2344,T2344,V2344,X2344,Z2344,AB2344,AD2344)</f>
        <v>2142</v>
      </c>
      <c r="K2344" s="37">
        <f t="shared" si="4580"/>
        <v>2528</v>
      </c>
      <c r="L2344" s="38">
        <f t="shared" ref="L2344:M2344" si="4581">MIN(N2344,P2344,R2344,T2344,V2344,X2344,Z2344,AB2344,AD2344)</f>
        <v>2142</v>
      </c>
      <c r="M2344" s="38">
        <f t="shared" si="4581"/>
        <v>2528</v>
      </c>
      <c r="N2344" s="38">
        <f t="shared" si="4521"/>
        <v>2142</v>
      </c>
      <c r="O2344" s="38">
        <f t="shared" si="4522"/>
        <v>2528</v>
      </c>
      <c r="P2344" s="39"/>
      <c r="Q2344" s="39"/>
      <c r="R2344" s="39"/>
      <c r="S2344" s="39"/>
      <c r="T2344" s="39"/>
      <c r="U2344" s="39"/>
      <c r="V2344" s="39"/>
      <c r="W2344" s="39"/>
      <c r="X2344" s="39"/>
      <c r="Y2344" s="39"/>
      <c r="Z2344" s="39"/>
      <c r="AA2344" s="39"/>
      <c r="AB2344" s="39" t="str">
        <f t="shared" si="4548"/>
        <v>₹2143.00</v>
      </c>
      <c r="AC2344" s="39" t="str">
        <f t="shared" si="4549"/>
        <v>₹2529.00</v>
      </c>
      <c r="AD2344" s="40"/>
      <c r="AE2344" s="40"/>
      <c r="AF2344" s="41">
        <f t="shared" si="4508"/>
        <v>0</v>
      </c>
      <c r="AG2344" s="42"/>
    </row>
    <row r="2345" spans="1:33" ht="13.8">
      <c r="A2345" s="33" t="s">
        <v>734</v>
      </c>
      <c r="B2345" s="33" t="s">
        <v>1261</v>
      </c>
      <c r="C2345" s="34"/>
      <c r="D2345" s="35"/>
      <c r="E2345" s="35"/>
      <c r="F2345" s="35">
        <f t="shared" si="4498"/>
        <v>1</v>
      </c>
      <c r="G2345" s="35">
        <f t="shared" si="4499"/>
        <v>0</v>
      </c>
      <c r="H2345" s="35">
        <f t="shared" si="4475"/>
        <v>1</v>
      </c>
      <c r="I2345" s="17">
        <v>18</v>
      </c>
      <c r="J2345" s="37">
        <f t="shared" ref="J2345:K2345" si="4582">MAX(N2345,P2345,R2345,T2345,V2345,X2345,Z2345,AB2345,AD2345)</f>
        <v>354</v>
      </c>
      <c r="K2345" s="37">
        <f t="shared" si="4582"/>
        <v>453</v>
      </c>
      <c r="L2345" s="38">
        <f t="shared" ref="L2345:M2345" si="4583">MIN(N2345,P2345,R2345,T2345,V2345,X2345,Z2345,AB2345,AD2345)</f>
        <v>354</v>
      </c>
      <c r="M2345" s="38">
        <f t="shared" si="4583"/>
        <v>418</v>
      </c>
      <c r="N2345" s="38">
        <f t="shared" si="4521"/>
        <v>354</v>
      </c>
      <c r="O2345" s="38">
        <f t="shared" si="4522"/>
        <v>453</v>
      </c>
      <c r="P2345" s="39"/>
      <c r="Q2345" s="39"/>
      <c r="R2345" s="39"/>
      <c r="S2345" s="39"/>
      <c r="T2345" s="39"/>
      <c r="U2345" s="39"/>
      <c r="V2345" s="39"/>
      <c r="W2345" s="39"/>
      <c r="X2345" s="39"/>
      <c r="Y2345" s="39"/>
      <c r="Z2345" s="39"/>
      <c r="AA2345" s="39"/>
      <c r="AB2345" s="39">
        <f t="shared" si="4548"/>
        <v>354</v>
      </c>
      <c r="AC2345" s="39">
        <f t="shared" si="4549"/>
        <v>418</v>
      </c>
      <c r="AD2345" s="40"/>
      <c r="AE2345" s="40"/>
      <c r="AF2345" s="41">
        <f t="shared" si="4508"/>
        <v>-1</v>
      </c>
      <c r="AG2345" s="42"/>
    </row>
    <row r="2346" spans="1:33" ht="13.8">
      <c r="A2346" s="33" t="s">
        <v>4125</v>
      </c>
      <c r="B2346" s="33" t="s">
        <v>4126</v>
      </c>
      <c r="C2346" s="34"/>
      <c r="D2346" s="35"/>
      <c r="E2346" s="35"/>
      <c r="F2346" s="35">
        <f t="shared" si="4498"/>
        <v>0</v>
      </c>
      <c r="G2346" s="35">
        <f t="shared" si="4499"/>
        <v>0</v>
      </c>
      <c r="H2346" s="35">
        <f t="shared" si="4475"/>
        <v>0</v>
      </c>
      <c r="I2346" s="17">
        <v>18</v>
      </c>
      <c r="J2346" s="37">
        <f t="shared" ref="J2346:K2346" si="4584">MAX(N2346,P2346,R2346,T2346,V2346,X2346,Z2346,AB2346,AD2346)</f>
        <v>368</v>
      </c>
      <c r="K2346" s="37">
        <f t="shared" si="4584"/>
        <v>470</v>
      </c>
      <c r="L2346" s="38">
        <f t="shared" ref="L2346:M2346" si="4585">MIN(N2346,P2346,R2346,T2346,V2346,X2346,Z2346,AB2346,AD2346)</f>
        <v>367</v>
      </c>
      <c r="M2346" s="38">
        <f t="shared" si="4585"/>
        <v>435</v>
      </c>
      <c r="N2346" s="38">
        <f t="shared" si="4521"/>
        <v>367</v>
      </c>
      <c r="O2346" s="38">
        <f t="shared" si="4522"/>
        <v>470</v>
      </c>
      <c r="P2346" s="39"/>
      <c r="Q2346" s="39"/>
      <c r="R2346" s="39"/>
      <c r="S2346" s="39"/>
      <c r="T2346" s="39"/>
      <c r="U2346" s="39"/>
      <c r="V2346" s="39"/>
      <c r="W2346" s="39"/>
      <c r="X2346" s="39"/>
      <c r="Y2346" s="39"/>
      <c r="Z2346" s="39"/>
      <c r="AA2346" s="39"/>
      <c r="AB2346" s="39">
        <f t="shared" si="4548"/>
        <v>368</v>
      </c>
      <c r="AC2346" s="39">
        <f t="shared" si="4549"/>
        <v>435</v>
      </c>
      <c r="AD2346" s="40"/>
      <c r="AE2346" s="40"/>
      <c r="AF2346" s="41">
        <f t="shared" si="4508"/>
        <v>0</v>
      </c>
      <c r="AG2346" s="42"/>
    </row>
    <row r="2347" spans="1:33" ht="13.8">
      <c r="A2347" s="33" t="s">
        <v>4128</v>
      </c>
      <c r="B2347" s="33" t="s">
        <v>4129</v>
      </c>
      <c r="C2347" s="34"/>
      <c r="D2347" s="35"/>
      <c r="E2347" s="35"/>
      <c r="F2347" s="35">
        <f t="shared" si="4498"/>
        <v>0</v>
      </c>
      <c r="G2347" s="35">
        <f t="shared" si="4499"/>
        <v>0</v>
      </c>
      <c r="H2347" s="35">
        <f t="shared" si="4475"/>
        <v>0</v>
      </c>
      <c r="I2347" s="17">
        <v>18</v>
      </c>
      <c r="J2347" s="37">
        <f t="shared" ref="J2347:K2347" si="4586">MAX(N2347,P2347,R2347,T2347,V2347,X2347,Z2347,AB2347,AD2347)</f>
        <v>397</v>
      </c>
      <c r="K2347" s="37">
        <f t="shared" si="4586"/>
        <v>508</v>
      </c>
      <c r="L2347" s="38">
        <f t="shared" ref="L2347:M2347" si="4587">MIN(N2347,P2347,R2347,T2347,V2347,X2347,Z2347,AB2347,AD2347)</f>
        <v>397</v>
      </c>
      <c r="M2347" s="38">
        <f t="shared" si="4587"/>
        <v>469</v>
      </c>
      <c r="N2347" s="38">
        <f t="shared" si="4521"/>
        <v>397</v>
      </c>
      <c r="O2347" s="38">
        <f t="shared" si="4522"/>
        <v>508</v>
      </c>
      <c r="P2347" s="39"/>
      <c r="Q2347" s="39"/>
      <c r="R2347" s="39"/>
      <c r="S2347" s="39"/>
      <c r="T2347" s="39"/>
      <c r="U2347" s="39"/>
      <c r="V2347" s="39"/>
      <c r="W2347" s="39"/>
      <c r="X2347" s="39"/>
      <c r="Y2347" s="39"/>
      <c r="Z2347" s="39"/>
      <c r="AA2347" s="39"/>
      <c r="AB2347" s="39">
        <f t="shared" si="4548"/>
        <v>397</v>
      </c>
      <c r="AC2347" s="39">
        <f t="shared" si="4549"/>
        <v>469</v>
      </c>
      <c r="AD2347" s="40"/>
      <c r="AE2347" s="40"/>
      <c r="AF2347" s="41">
        <f t="shared" si="4508"/>
        <v>0</v>
      </c>
      <c r="AG2347" s="42"/>
    </row>
    <row r="2348" spans="1:33" ht="13.8">
      <c r="A2348" s="33" t="s">
        <v>63</v>
      </c>
      <c r="B2348" s="33" t="s">
        <v>1263</v>
      </c>
      <c r="C2348" s="34"/>
      <c r="D2348" s="35"/>
      <c r="E2348" s="35"/>
      <c r="F2348" s="35">
        <f t="shared" si="4498"/>
        <v>1</v>
      </c>
      <c r="G2348" s="35">
        <f t="shared" si="4499"/>
        <v>0</v>
      </c>
      <c r="H2348" s="35">
        <f t="shared" si="4475"/>
        <v>1</v>
      </c>
      <c r="I2348" s="17">
        <v>18</v>
      </c>
      <c r="J2348" s="37">
        <f t="shared" ref="J2348:K2348" si="4588">MAX(N2348,P2348,R2348,T2348,V2348,X2348,Z2348,AB2348,AD2348)</f>
        <v>515</v>
      </c>
      <c r="K2348" s="37">
        <f t="shared" si="4588"/>
        <v>659</v>
      </c>
      <c r="L2348" s="38">
        <f t="shared" ref="L2348:M2348" si="4589">MIN(N2348,P2348,R2348,T2348,V2348,X2348,Z2348,AB2348,AD2348)</f>
        <v>515</v>
      </c>
      <c r="M2348" s="38">
        <f t="shared" si="4589"/>
        <v>608</v>
      </c>
      <c r="N2348" s="38">
        <f t="shared" ref="N2348:N2379" si="4590">VLOOKUP(A2348,Inv_bef,5,FALSE)</f>
        <v>515</v>
      </c>
      <c r="O2348" s="38">
        <f t="shared" ref="O2348:O2379" si="4591">VLOOKUP(A2348,Inv_bef,6,FALSE)</f>
        <v>659</v>
      </c>
      <c r="P2348" s="39"/>
      <c r="Q2348" s="39"/>
      <c r="R2348" s="39"/>
      <c r="S2348" s="39"/>
      <c r="T2348" s="39"/>
      <c r="U2348" s="39"/>
      <c r="V2348" s="39"/>
      <c r="W2348" s="39"/>
      <c r="X2348" s="39"/>
      <c r="Y2348" s="39"/>
      <c r="Z2348" s="39"/>
      <c r="AA2348" s="39"/>
      <c r="AB2348" s="39">
        <f t="shared" si="4548"/>
        <v>515</v>
      </c>
      <c r="AC2348" s="39">
        <f t="shared" si="4549"/>
        <v>608</v>
      </c>
      <c r="AD2348" s="40"/>
      <c r="AE2348" s="40"/>
      <c r="AF2348" s="41">
        <f t="shared" si="4508"/>
        <v>-1</v>
      </c>
      <c r="AG2348" s="42"/>
    </row>
    <row r="2349" spans="1:33" ht="13.8">
      <c r="A2349" s="33" t="s">
        <v>1125</v>
      </c>
      <c r="B2349" s="33" t="s">
        <v>4132</v>
      </c>
      <c r="C2349" s="34"/>
      <c r="D2349" s="35">
        <v>1</v>
      </c>
      <c r="E2349" s="35"/>
      <c r="F2349" s="35">
        <f t="shared" si="4498"/>
        <v>2</v>
      </c>
      <c r="G2349" s="35">
        <f t="shared" si="4499"/>
        <v>1</v>
      </c>
      <c r="H2349" s="35">
        <f t="shared" si="4475"/>
        <v>1</v>
      </c>
      <c r="I2349" s="17">
        <v>18</v>
      </c>
      <c r="J2349" s="37">
        <f t="shared" ref="J2349:K2349" si="4592">MAX(N2349,P2349,R2349,T2349,V2349,X2349,Z2349,AB2349,AD2349)</f>
        <v>399</v>
      </c>
      <c r="K2349" s="37">
        <f t="shared" si="4592"/>
        <v>511</v>
      </c>
      <c r="L2349" s="38">
        <f t="shared" ref="L2349:M2349" si="4593">MIN(N2349,P2349,R2349,T2349,V2349,X2349,Z2349,AB2349,AD2349)</f>
        <v>399</v>
      </c>
      <c r="M2349" s="38">
        <f t="shared" si="4593"/>
        <v>471</v>
      </c>
      <c r="N2349" s="38">
        <f t="shared" si="4590"/>
        <v>399</v>
      </c>
      <c r="O2349" s="38">
        <f t="shared" si="4591"/>
        <v>511</v>
      </c>
      <c r="P2349" s="39"/>
      <c r="Q2349" s="39"/>
      <c r="R2349" s="39"/>
      <c r="S2349" s="39"/>
      <c r="T2349" s="39"/>
      <c r="U2349" s="39"/>
      <c r="V2349" s="39"/>
      <c r="W2349" s="39"/>
      <c r="X2349" s="39"/>
      <c r="Y2349" s="39"/>
      <c r="Z2349" s="39"/>
      <c r="AA2349" s="39"/>
      <c r="AB2349" s="39">
        <f t="shared" si="4548"/>
        <v>399</v>
      </c>
      <c r="AC2349" s="39">
        <f t="shared" si="4549"/>
        <v>471</v>
      </c>
      <c r="AD2349" s="40"/>
      <c r="AE2349" s="40"/>
      <c r="AF2349" s="41">
        <f t="shared" si="4508"/>
        <v>0</v>
      </c>
      <c r="AG2349" s="42"/>
    </row>
    <row r="2350" spans="1:33" ht="13.8">
      <c r="A2350" s="33" t="s">
        <v>4134</v>
      </c>
      <c r="B2350" s="33" t="s">
        <v>4135</v>
      </c>
      <c r="C2350" s="34"/>
      <c r="D2350" s="35"/>
      <c r="E2350" s="35"/>
      <c r="F2350" s="35">
        <f t="shared" si="4498"/>
        <v>0</v>
      </c>
      <c r="G2350" s="35">
        <f t="shared" si="4499"/>
        <v>0</v>
      </c>
      <c r="H2350" s="35">
        <f t="shared" si="4475"/>
        <v>0</v>
      </c>
      <c r="I2350" s="17">
        <v>18</v>
      </c>
      <c r="J2350" s="37">
        <f t="shared" ref="J2350:K2350" si="4594">MAX(N2350,P2350,R2350,T2350,V2350,X2350,Z2350,AB2350,AD2350)</f>
        <v>196</v>
      </c>
      <c r="K2350" s="37">
        <f t="shared" si="4594"/>
        <v>250</v>
      </c>
      <c r="L2350" s="38">
        <f t="shared" ref="L2350:M2350" si="4595">MIN(N2350,P2350,R2350,T2350,V2350,X2350,Z2350,AB2350,AD2350)</f>
        <v>195</v>
      </c>
      <c r="M2350" s="38">
        <f t="shared" si="4595"/>
        <v>232</v>
      </c>
      <c r="N2350" s="38">
        <f t="shared" si="4590"/>
        <v>195</v>
      </c>
      <c r="O2350" s="38">
        <f t="shared" si="4591"/>
        <v>250</v>
      </c>
      <c r="P2350" s="39"/>
      <c r="Q2350" s="39"/>
      <c r="R2350" s="39"/>
      <c r="S2350" s="39"/>
      <c r="T2350" s="39"/>
      <c r="U2350" s="39"/>
      <c r="V2350" s="39"/>
      <c r="W2350" s="39"/>
      <c r="X2350" s="39"/>
      <c r="Y2350" s="39"/>
      <c r="Z2350" s="39"/>
      <c r="AA2350" s="39"/>
      <c r="AB2350" s="39">
        <f t="shared" si="4548"/>
        <v>196</v>
      </c>
      <c r="AC2350" s="39">
        <f t="shared" si="4549"/>
        <v>232</v>
      </c>
      <c r="AD2350" s="40"/>
      <c r="AE2350" s="40"/>
      <c r="AF2350" s="41">
        <f t="shared" si="4508"/>
        <v>0</v>
      </c>
      <c r="AG2350" s="42"/>
    </row>
    <row r="2351" spans="1:33" ht="13.8">
      <c r="A2351" s="33" t="s">
        <v>4137</v>
      </c>
      <c r="B2351" s="33" t="s">
        <v>4138</v>
      </c>
      <c r="C2351" s="34"/>
      <c r="D2351" s="35"/>
      <c r="E2351" s="35"/>
      <c r="F2351" s="35">
        <f t="shared" si="4498"/>
        <v>0</v>
      </c>
      <c r="G2351" s="35">
        <f t="shared" si="4499"/>
        <v>0</v>
      </c>
      <c r="H2351" s="35">
        <f t="shared" si="4475"/>
        <v>0</v>
      </c>
      <c r="I2351" s="17">
        <v>18</v>
      </c>
      <c r="J2351" s="37">
        <f t="shared" ref="J2351:K2351" si="4596">MAX(N2351,P2351,R2351,T2351,V2351,X2351,Z2351,AB2351,AD2351)</f>
        <v>257</v>
      </c>
      <c r="K2351" s="37">
        <f t="shared" si="4596"/>
        <v>328</v>
      </c>
      <c r="L2351" s="38">
        <f t="shared" ref="L2351:M2351" si="4597">MIN(N2351,P2351,R2351,T2351,V2351,X2351,Z2351,AB2351,AD2351)</f>
        <v>256</v>
      </c>
      <c r="M2351" s="38">
        <f t="shared" si="4597"/>
        <v>304</v>
      </c>
      <c r="N2351" s="38">
        <f t="shared" si="4590"/>
        <v>256</v>
      </c>
      <c r="O2351" s="38">
        <f t="shared" si="4591"/>
        <v>328</v>
      </c>
      <c r="P2351" s="39"/>
      <c r="Q2351" s="39"/>
      <c r="R2351" s="39"/>
      <c r="S2351" s="39"/>
      <c r="T2351" s="39"/>
      <c r="U2351" s="39"/>
      <c r="V2351" s="39"/>
      <c r="W2351" s="39"/>
      <c r="X2351" s="39"/>
      <c r="Y2351" s="39"/>
      <c r="Z2351" s="39"/>
      <c r="AA2351" s="39"/>
      <c r="AB2351" s="39">
        <f t="shared" si="4548"/>
        <v>257</v>
      </c>
      <c r="AC2351" s="39">
        <f t="shared" si="4549"/>
        <v>304</v>
      </c>
      <c r="AD2351" s="40"/>
      <c r="AE2351" s="40"/>
      <c r="AF2351" s="41">
        <f t="shared" si="4508"/>
        <v>0</v>
      </c>
      <c r="AG2351" s="42"/>
    </row>
    <row r="2352" spans="1:33" ht="13.8">
      <c r="A2352" s="33" t="s">
        <v>4140</v>
      </c>
      <c r="B2352" s="33" t="s">
        <v>4141</v>
      </c>
      <c r="C2352" s="34"/>
      <c r="D2352" s="35"/>
      <c r="E2352" s="35"/>
      <c r="F2352" s="35">
        <f t="shared" si="4498"/>
        <v>0</v>
      </c>
      <c r="G2352" s="35">
        <f t="shared" si="4499"/>
        <v>0</v>
      </c>
      <c r="H2352" s="35">
        <f t="shared" si="4475"/>
        <v>0</v>
      </c>
      <c r="I2352" s="17">
        <v>18</v>
      </c>
      <c r="J2352" s="37">
        <f t="shared" ref="J2352:K2352" si="4598">MAX(N2352,P2352,R2352,T2352,V2352,X2352,Z2352,AB2352,AD2352)</f>
        <v>173</v>
      </c>
      <c r="K2352" s="37">
        <f t="shared" si="4598"/>
        <v>220</v>
      </c>
      <c r="L2352" s="38">
        <f t="shared" ref="L2352:M2352" si="4599">MIN(N2352,P2352,R2352,T2352,V2352,X2352,Z2352,AB2352,AD2352)</f>
        <v>172</v>
      </c>
      <c r="M2352" s="38">
        <f t="shared" si="4599"/>
        <v>205</v>
      </c>
      <c r="N2352" s="38">
        <f t="shared" si="4590"/>
        <v>172</v>
      </c>
      <c r="O2352" s="38">
        <f t="shared" si="4591"/>
        <v>220</v>
      </c>
      <c r="P2352" s="39"/>
      <c r="Q2352" s="39"/>
      <c r="R2352" s="39"/>
      <c r="S2352" s="39"/>
      <c r="T2352" s="39"/>
      <c r="U2352" s="39"/>
      <c r="V2352" s="39"/>
      <c r="W2352" s="39"/>
      <c r="X2352" s="39"/>
      <c r="Y2352" s="39"/>
      <c r="Z2352" s="39"/>
      <c r="AA2352" s="39"/>
      <c r="AB2352" s="39">
        <f t="shared" si="4548"/>
        <v>173</v>
      </c>
      <c r="AC2352" s="39">
        <f t="shared" si="4549"/>
        <v>205</v>
      </c>
      <c r="AD2352" s="40"/>
      <c r="AE2352" s="40"/>
      <c r="AF2352" s="41">
        <f t="shared" si="4508"/>
        <v>0</v>
      </c>
      <c r="AG2352" s="42"/>
    </row>
    <row r="2353" spans="1:33" ht="13.8">
      <c r="A2353" s="33" t="s">
        <v>232</v>
      </c>
      <c r="B2353" s="33" t="s">
        <v>1266</v>
      </c>
      <c r="C2353" s="34"/>
      <c r="D2353" s="35"/>
      <c r="E2353" s="35"/>
      <c r="F2353" s="35">
        <f t="shared" si="4498"/>
        <v>1</v>
      </c>
      <c r="G2353" s="35">
        <f t="shared" si="4499"/>
        <v>0</v>
      </c>
      <c r="H2353" s="35">
        <f t="shared" si="4475"/>
        <v>1</v>
      </c>
      <c r="I2353" s="17">
        <v>18</v>
      </c>
      <c r="J2353" s="37">
        <f t="shared" ref="J2353:K2353" si="4600">MAX(N2353,P2353,R2353,T2353,V2353,X2353,Z2353,AB2353,AD2353)</f>
        <v>401</v>
      </c>
      <c r="K2353" s="37">
        <f t="shared" si="4600"/>
        <v>512</v>
      </c>
      <c r="L2353" s="38">
        <f t="shared" ref="L2353:M2353" si="4601">MIN(N2353,P2353,R2353,T2353,V2353,X2353,Z2353,AB2353,AD2353)</f>
        <v>400</v>
      </c>
      <c r="M2353" s="38">
        <f t="shared" si="4601"/>
        <v>474</v>
      </c>
      <c r="N2353" s="38">
        <f t="shared" si="4590"/>
        <v>400</v>
      </c>
      <c r="O2353" s="38">
        <f t="shared" si="4591"/>
        <v>512</v>
      </c>
      <c r="P2353" s="39"/>
      <c r="Q2353" s="39"/>
      <c r="R2353" s="39"/>
      <c r="S2353" s="39"/>
      <c r="T2353" s="39"/>
      <c r="U2353" s="39"/>
      <c r="V2353" s="39"/>
      <c r="W2353" s="39"/>
      <c r="X2353" s="39"/>
      <c r="Y2353" s="39"/>
      <c r="Z2353" s="39"/>
      <c r="AA2353" s="39"/>
      <c r="AB2353" s="39">
        <f t="shared" si="4548"/>
        <v>401</v>
      </c>
      <c r="AC2353" s="39">
        <f t="shared" si="4549"/>
        <v>474</v>
      </c>
      <c r="AD2353" s="40"/>
      <c r="AE2353" s="40"/>
      <c r="AF2353" s="41">
        <f t="shared" si="4508"/>
        <v>-1</v>
      </c>
      <c r="AG2353" s="42"/>
    </row>
    <row r="2354" spans="1:33" ht="13.8">
      <c r="A2354" s="33" t="s">
        <v>4146</v>
      </c>
      <c r="B2354" s="33" t="s">
        <v>4147</v>
      </c>
      <c r="C2354" s="34"/>
      <c r="D2354" s="35"/>
      <c r="E2354" s="35"/>
      <c r="F2354" s="35">
        <f t="shared" si="4498"/>
        <v>0</v>
      </c>
      <c r="G2354" s="35">
        <f t="shared" si="4499"/>
        <v>0</v>
      </c>
      <c r="H2354" s="35">
        <f t="shared" si="4475"/>
        <v>0</v>
      </c>
      <c r="I2354" s="17">
        <v>18</v>
      </c>
      <c r="J2354" s="37">
        <f t="shared" ref="J2354:K2354" si="4602">MAX(N2354,P2354,R2354,T2354,V2354,X2354,Z2354,AB2354,AD2354)</f>
        <v>1059</v>
      </c>
      <c r="K2354" s="37">
        <f t="shared" si="4602"/>
        <v>1355</v>
      </c>
      <c r="L2354" s="38">
        <f t="shared" ref="L2354:M2354" si="4603">MIN(N2354,P2354,R2354,T2354,V2354,X2354,Z2354,AB2354,AD2354)</f>
        <v>1059</v>
      </c>
      <c r="M2354" s="38">
        <f t="shared" si="4603"/>
        <v>1355</v>
      </c>
      <c r="N2354" s="38">
        <f t="shared" si="4590"/>
        <v>1059</v>
      </c>
      <c r="O2354" s="38">
        <f t="shared" si="4591"/>
        <v>1355</v>
      </c>
      <c r="P2354" s="39"/>
      <c r="Q2354" s="39"/>
      <c r="R2354" s="39"/>
      <c r="S2354" s="39"/>
      <c r="T2354" s="39"/>
      <c r="U2354" s="39"/>
      <c r="V2354" s="39"/>
      <c r="W2354" s="39"/>
      <c r="X2354" s="39"/>
      <c r="Y2354" s="39"/>
      <c r="Z2354" s="39"/>
      <c r="AA2354" s="39"/>
      <c r="AB2354" s="39" t="str">
        <f t="shared" si="4548"/>
        <v>₹1059.00</v>
      </c>
      <c r="AC2354" s="39" t="str">
        <f t="shared" si="4549"/>
        <v>₹1250.00</v>
      </c>
      <c r="AD2354" s="40"/>
      <c r="AE2354" s="40"/>
      <c r="AF2354" s="41">
        <f t="shared" si="4508"/>
        <v>0</v>
      </c>
      <c r="AG2354" s="42"/>
    </row>
    <row r="2355" spans="1:33" ht="13.8">
      <c r="A2355" s="33" t="s">
        <v>4152</v>
      </c>
      <c r="B2355" s="33" t="s">
        <v>4153</v>
      </c>
      <c r="C2355" s="34"/>
      <c r="D2355" s="35"/>
      <c r="E2355" s="35"/>
      <c r="F2355" s="35">
        <f t="shared" si="4498"/>
        <v>0</v>
      </c>
      <c r="G2355" s="35">
        <f t="shared" si="4499"/>
        <v>0</v>
      </c>
      <c r="H2355" s="35">
        <f t="shared" si="4475"/>
        <v>0</v>
      </c>
      <c r="I2355" s="17">
        <v>18</v>
      </c>
      <c r="J2355" s="37">
        <f t="shared" ref="J2355:K2355" si="4604">MAX(N2355,P2355,R2355,T2355,V2355,X2355,Z2355,AB2355,AD2355)</f>
        <v>1108</v>
      </c>
      <c r="K2355" s="37">
        <f t="shared" si="4604"/>
        <v>1418</v>
      </c>
      <c r="L2355" s="38">
        <f t="shared" ref="L2355:M2355" si="4605">MIN(N2355,P2355,R2355,T2355,V2355,X2355,Z2355,AB2355,AD2355)</f>
        <v>1108</v>
      </c>
      <c r="M2355" s="38">
        <f t="shared" si="4605"/>
        <v>1418</v>
      </c>
      <c r="N2355" s="38">
        <f t="shared" si="4590"/>
        <v>1108</v>
      </c>
      <c r="O2355" s="38">
        <f t="shared" si="4591"/>
        <v>1418</v>
      </c>
      <c r="P2355" s="39"/>
      <c r="Q2355" s="39"/>
      <c r="R2355" s="39"/>
      <c r="S2355" s="39"/>
      <c r="T2355" s="39"/>
      <c r="U2355" s="39"/>
      <c r="V2355" s="39"/>
      <c r="W2355" s="39"/>
      <c r="X2355" s="39"/>
      <c r="Y2355" s="39"/>
      <c r="Z2355" s="39"/>
      <c r="AA2355" s="39"/>
      <c r="AB2355" s="39" t="str">
        <f t="shared" si="4548"/>
        <v>₹1108.00</v>
      </c>
      <c r="AC2355" s="39" t="str">
        <f t="shared" si="4549"/>
        <v>₹1308.00</v>
      </c>
      <c r="AD2355" s="40"/>
      <c r="AE2355" s="40"/>
      <c r="AF2355" s="41">
        <f t="shared" si="4508"/>
        <v>0</v>
      </c>
      <c r="AG2355" s="42"/>
    </row>
    <row r="2356" spans="1:33" ht="13.8">
      <c r="A2356" s="33" t="s">
        <v>4156</v>
      </c>
      <c r="B2356" s="33" t="s">
        <v>4157</v>
      </c>
      <c r="C2356" s="34"/>
      <c r="D2356" s="35"/>
      <c r="E2356" s="35"/>
      <c r="F2356" s="35">
        <f t="shared" si="4498"/>
        <v>0</v>
      </c>
      <c r="G2356" s="35">
        <f t="shared" si="4499"/>
        <v>0</v>
      </c>
      <c r="H2356" s="35">
        <f t="shared" si="4475"/>
        <v>0</v>
      </c>
      <c r="I2356" s="17">
        <v>18</v>
      </c>
      <c r="J2356" s="37">
        <f t="shared" ref="J2356:K2356" si="4606">MAX(N2356,P2356,R2356,T2356,V2356,X2356,Z2356,AB2356,AD2356)</f>
        <v>1226</v>
      </c>
      <c r="K2356" s="37">
        <f t="shared" si="4606"/>
        <v>1569</v>
      </c>
      <c r="L2356" s="38">
        <f t="shared" ref="L2356:M2356" si="4607">MIN(N2356,P2356,R2356,T2356,V2356,X2356,Z2356,AB2356,AD2356)</f>
        <v>1226</v>
      </c>
      <c r="M2356" s="38">
        <f t="shared" si="4607"/>
        <v>1569</v>
      </c>
      <c r="N2356" s="38">
        <f t="shared" si="4590"/>
        <v>1226</v>
      </c>
      <c r="O2356" s="38">
        <f t="shared" si="4591"/>
        <v>1569</v>
      </c>
      <c r="P2356" s="39"/>
      <c r="Q2356" s="39"/>
      <c r="R2356" s="39"/>
      <c r="S2356" s="39"/>
      <c r="T2356" s="39"/>
      <c r="U2356" s="39"/>
      <c r="V2356" s="39"/>
      <c r="W2356" s="39"/>
      <c r="X2356" s="39"/>
      <c r="Y2356" s="39"/>
      <c r="Z2356" s="39"/>
      <c r="AA2356" s="39"/>
      <c r="AB2356" s="39" t="str">
        <f t="shared" si="4548"/>
        <v>₹1227.00</v>
      </c>
      <c r="AC2356" s="39" t="str">
        <f t="shared" si="4549"/>
        <v>₹1448.00</v>
      </c>
      <c r="AD2356" s="40"/>
      <c r="AE2356" s="40"/>
      <c r="AF2356" s="41">
        <f t="shared" si="4508"/>
        <v>0</v>
      </c>
      <c r="AG2356" s="42"/>
    </row>
    <row r="2357" spans="1:33" ht="13.8">
      <c r="A2357" s="33" t="s">
        <v>4165</v>
      </c>
      <c r="B2357" s="33" t="s">
        <v>4166</v>
      </c>
      <c r="C2357" s="34"/>
      <c r="D2357" s="35"/>
      <c r="E2357" s="35"/>
      <c r="F2357" s="35">
        <f t="shared" si="4498"/>
        <v>0</v>
      </c>
      <c r="G2357" s="35">
        <f t="shared" si="4499"/>
        <v>0</v>
      </c>
      <c r="H2357" s="35">
        <f t="shared" si="4475"/>
        <v>0</v>
      </c>
      <c r="I2357" s="17">
        <v>18</v>
      </c>
      <c r="J2357" s="37">
        <f t="shared" ref="J2357:K2357" si="4608">MAX(N2357,P2357,R2357,T2357,V2357,X2357,Z2357,AB2357,AD2357)</f>
        <v>1740</v>
      </c>
      <c r="K2357" s="37">
        <f t="shared" si="4608"/>
        <v>2227</v>
      </c>
      <c r="L2357" s="38">
        <f t="shared" ref="L2357:M2357" si="4609">MIN(N2357,P2357,R2357,T2357,V2357,X2357,Z2357,AB2357,AD2357)</f>
        <v>1740</v>
      </c>
      <c r="M2357" s="38">
        <f t="shared" si="4609"/>
        <v>2227</v>
      </c>
      <c r="N2357" s="38">
        <f t="shared" si="4590"/>
        <v>1740</v>
      </c>
      <c r="O2357" s="38">
        <f t="shared" si="4591"/>
        <v>2227</v>
      </c>
      <c r="P2357" s="39"/>
      <c r="Q2357" s="39"/>
      <c r="R2357" s="39"/>
      <c r="S2357" s="39"/>
      <c r="T2357" s="39"/>
      <c r="U2357" s="39"/>
      <c r="V2357" s="39"/>
      <c r="W2357" s="39"/>
      <c r="X2357" s="39"/>
      <c r="Y2357" s="39"/>
      <c r="Z2357" s="39"/>
      <c r="AA2357" s="39"/>
      <c r="AB2357" s="39" t="str">
        <f t="shared" si="4548"/>
        <v>₹1740.00</v>
      </c>
      <c r="AC2357" s="39" t="str">
        <f t="shared" si="4549"/>
        <v>₹2054.00</v>
      </c>
      <c r="AD2357" s="40"/>
      <c r="AE2357" s="40"/>
      <c r="AF2357" s="41">
        <f t="shared" si="4508"/>
        <v>0</v>
      </c>
      <c r="AG2357" s="42"/>
    </row>
    <row r="2358" spans="1:33" ht="13.8">
      <c r="A2358" s="33" t="s">
        <v>4173</v>
      </c>
      <c r="B2358" s="33" t="s">
        <v>4174</v>
      </c>
      <c r="C2358" s="34"/>
      <c r="D2358" s="35"/>
      <c r="E2358" s="35"/>
      <c r="F2358" s="35">
        <f t="shared" si="4498"/>
        <v>0</v>
      </c>
      <c r="G2358" s="35">
        <f t="shared" si="4499"/>
        <v>0</v>
      </c>
      <c r="H2358" s="35">
        <f t="shared" si="4475"/>
        <v>0</v>
      </c>
      <c r="I2358" s="17">
        <v>18</v>
      </c>
      <c r="J2358" s="37">
        <f t="shared" ref="J2358:K2358" si="4610">MAX(N2358,P2358,R2358,T2358,V2358,X2358,Z2358,AB2358,AD2358)</f>
        <v>47</v>
      </c>
      <c r="K2358" s="37">
        <f t="shared" si="4610"/>
        <v>59</v>
      </c>
      <c r="L2358" s="38">
        <f t="shared" ref="L2358:M2358" si="4611">MIN(N2358,P2358,R2358,T2358,V2358,X2358,Z2358,AB2358,AD2358)</f>
        <v>46</v>
      </c>
      <c r="M2358" s="38">
        <f t="shared" si="4611"/>
        <v>56</v>
      </c>
      <c r="N2358" s="38">
        <f t="shared" si="4590"/>
        <v>46</v>
      </c>
      <c r="O2358" s="38">
        <f t="shared" si="4591"/>
        <v>59</v>
      </c>
      <c r="P2358" s="39"/>
      <c r="Q2358" s="39"/>
      <c r="R2358" s="39"/>
      <c r="S2358" s="39"/>
      <c r="T2358" s="39"/>
      <c r="U2358" s="39"/>
      <c r="V2358" s="39"/>
      <c r="W2358" s="39"/>
      <c r="X2358" s="39"/>
      <c r="Y2358" s="39"/>
      <c r="Z2358" s="39"/>
      <c r="AA2358" s="39"/>
      <c r="AB2358" s="39">
        <f t="shared" si="4548"/>
        <v>47</v>
      </c>
      <c r="AC2358" s="39">
        <f t="shared" si="4549"/>
        <v>56</v>
      </c>
      <c r="AD2358" s="40"/>
      <c r="AE2358" s="40"/>
      <c r="AF2358" s="41">
        <f t="shared" si="4508"/>
        <v>0</v>
      </c>
      <c r="AG2358" s="42"/>
    </row>
    <row r="2359" spans="1:33" ht="13.8">
      <c r="A2359" s="33" t="s">
        <v>4176</v>
      </c>
      <c r="B2359" s="33" t="s">
        <v>4177</v>
      </c>
      <c r="C2359" s="34"/>
      <c r="D2359" s="35"/>
      <c r="E2359" s="35"/>
      <c r="F2359" s="35">
        <f t="shared" si="4498"/>
        <v>0</v>
      </c>
      <c r="G2359" s="35">
        <f t="shared" si="4499"/>
        <v>0</v>
      </c>
      <c r="H2359" s="35">
        <f t="shared" si="4475"/>
        <v>0</v>
      </c>
      <c r="I2359" s="17">
        <v>18</v>
      </c>
      <c r="J2359" s="37">
        <f t="shared" ref="J2359:K2359" si="4612">MAX(N2359,P2359,R2359,T2359,V2359,X2359,Z2359,AB2359,AD2359)</f>
        <v>179</v>
      </c>
      <c r="K2359" s="37">
        <f t="shared" si="4612"/>
        <v>228</v>
      </c>
      <c r="L2359" s="38">
        <f t="shared" ref="L2359:M2359" si="4613">MIN(N2359,P2359,R2359,T2359,V2359,X2359,Z2359,AB2359,AD2359)</f>
        <v>178</v>
      </c>
      <c r="M2359" s="38">
        <f t="shared" si="4613"/>
        <v>212</v>
      </c>
      <c r="N2359" s="38">
        <f t="shared" si="4590"/>
        <v>178</v>
      </c>
      <c r="O2359" s="38">
        <f t="shared" si="4591"/>
        <v>228</v>
      </c>
      <c r="P2359" s="39"/>
      <c r="Q2359" s="39"/>
      <c r="R2359" s="39"/>
      <c r="S2359" s="39"/>
      <c r="T2359" s="39"/>
      <c r="U2359" s="39"/>
      <c r="V2359" s="39"/>
      <c r="W2359" s="39"/>
      <c r="X2359" s="39"/>
      <c r="Y2359" s="39"/>
      <c r="Z2359" s="39"/>
      <c r="AA2359" s="39"/>
      <c r="AB2359" s="39">
        <f t="shared" si="4548"/>
        <v>179</v>
      </c>
      <c r="AC2359" s="39">
        <f t="shared" si="4549"/>
        <v>212</v>
      </c>
      <c r="AD2359" s="40"/>
      <c r="AE2359" s="40"/>
      <c r="AF2359" s="41">
        <f t="shared" si="4508"/>
        <v>0</v>
      </c>
      <c r="AG2359" s="42"/>
    </row>
    <row r="2360" spans="1:33" ht="13.8">
      <c r="A2360" s="33" t="s">
        <v>4179</v>
      </c>
      <c r="B2360" s="33" t="s">
        <v>4180</v>
      </c>
      <c r="C2360" s="34"/>
      <c r="D2360" s="35"/>
      <c r="E2360" s="35"/>
      <c r="F2360" s="35">
        <f t="shared" si="4498"/>
        <v>0</v>
      </c>
      <c r="G2360" s="35">
        <f t="shared" si="4499"/>
        <v>0</v>
      </c>
      <c r="H2360" s="35">
        <f t="shared" si="4475"/>
        <v>0</v>
      </c>
      <c r="I2360" s="17">
        <v>18</v>
      </c>
      <c r="J2360" s="37">
        <f t="shared" ref="J2360:K2360" si="4614">MAX(N2360,P2360,R2360,T2360,V2360,X2360,Z2360,AB2360,AD2360)</f>
        <v>69</v>
      </c>
      <c r="K2360" s="37">
        <f t="shared" si="4614"/>
        <v>87</v>
      </c>
      <c r="L2360" s="38">
        <f t="shared" ref="L2360:M2360" si="4615">MIN(N2360,P2360,R2360,T2360,V2360,X2360,Z2360,AB2360,AD2360)</f>
        <v>68</v>
      </c>
      <c r="M2360" s="38">
        <f t="shared" si="4615"/>
        <v>82</v>
      </c>
      <c r="N2360" s="38">
        <f t="shared" si="4590"/>
        <v>68</v>
      </c>
      <c r="O2360" s="38">
        <f t="shared" si="4591"/>
        <v>87</v>
      </c>
      <c r="P2360" s="39"/>
      <c r="Q2360" s="39"/>
      <c r="R2360" s="39"/>
      <c r="S2360" s="39"/>
      <c r="T2360" s="39"/>
      <c r="U2360" s="39"/>
      <c r="V2360" s="39"/>
      <c r="W2360" s="39"/>
      <c r="X2360" s="39"/>
      <c r="Y2360" s="39"/>
      <c r="Z2360" s="39"/>
      <c r="AA2360" s="39"/>
      <c r="AB2360" s="39">
        <f t="shared" ref="AB2360:AB2391" si="4616">VLOOKUP(A2360,Nexus,9,FALSE)</f>
        <v>69</v>
      </c>
      <c r="AC2360" s="39">
        <f t="shared" ref="AC2360:AC2391" si="4617">VLOOKUP(A2360,Nexus,11,FALSE)</f>
        <v>82</v>
      </c>
      <c r="AD2360" s="40"/>
      <c r="AE2360" s="40"/>
      <c r="AF2360" s="41">
        <f t="shared" si="4508"/>
        <v>0</v>
      </c>
      <c r="AG2360" s="42"/>
    </row>
    <row r="2361" spans="1:33" ht="13.8">
      <c r="A2361" s="33" t="s">
        <v>152</v>
      </c>
      <c r="B2361" s="33" t="s">
        <v>1126</v>
      </c>
      <c r="C2361" s="34"/>
      <c r="D2361" s="35"/>
      <c r="E2361" s="35"/>
      <c r="F2361" s="35">
        <f t="shared" si="4498"/>
        <v>3</v>
      </c>
      <c r="G2361" s="35">
        <f t="shared" si="4499"/>
        <v>2</v>
      </c>
      <c r="H2361" s="35">
        <f t="shared" si="4475"/>
        <v>1</v>
      </c>
      <c r="I2361" s="17">
        <v>18</v>
      </c>
      <c r="J2361" s="37">
        <f t="shared" ref="J2361:K2361" si="4618">MAX(N2361,P2361,R2361,T2361,V2361,X2361,Z2361,AB2361,AD2361)</f>
        <v>543</v>
      </c>
      <c r="K2361" s="37">
        <f t="shared" si="4618"/>
        <v>695</v>
      </c>
      <c r="L2361" s="38">
        <f t="shared" ref="L2361:M2361" si="4619">MIN(N2361,P2361,R2361,T2361,V2361,X2361,Z2361,AB2361,AD2361)</f>
        <v>543</v>
      </c>
      <c r="M2361" s="38">
        <f t="shared" si="4619"/>
        <v>641</v>
      </c>
      <c r="N2361" s="38">
        <f t="shared" si="4590"/>
        <v>543</v>
      </c>
      <c r="O2361" s="38">
        <f t="shared" si="4591"/>
        <v>695</v>
      </c>
      <c r="P2361" s="39"/>
      <c r="Q2361" s="39"/>
      <c r="R2361" s="39"/>
      <c r="S2361" s="39"/>
      <c r="T2361" s="39"/>
      <c r="U2361" s="39"/>
      <c r="V2361" s="39"/>
      <c r="W2361" s="39"/>
      <c r="X2361" s="39"/>
      <c r="Y2361" s="39"/>
      <c r="Z2361" s="39"/>
      <c r="AA2361" s="39"/>
      <c r="AB2361" s="39">
        <f t="shared" si="4616"/>
        <v>543</v>
      </c>
      <c r="AC2361" s="39">
        <f t="shared" si="4617"/>
        <v>641</v>
      </c>
      <c r="AD2361" s="40"/>
      <c r="AE2361" s="40"/>
      <c r="AF2361" s="41">
        <f t="shared" si="4508"/>
        <v>-1</v>
      </c>
      <c r="AG2361" s="42"/>
    </row>
    <row r="2362" spans="1:33" ht="13.8">
      <c r="A2362" s="33" t="s">
        <v>4183</v>
      </c>
      <c r="B2362" s="33" t="s">
        <v>4184</v>
      </c>
      <c r="C2362" s="34"/>
      <c r="D2362" s="35"/>
      <c r="E2362" s="35">
        <v>1</v>
      </c>
      <c r="F2362" s="35">
        <f t="shared" si="4498"/>
        <v>0</v>
      </c>
      <c r="G2362" s="35">
        <f t="shared" si="4499"/>
        <v>0</v>
      </c>
      <c r="H2362" s="35">
        <f t="shared" si="4475"/>
        <v>1</v>
      </c>
      <c r="I2362" s="17">
        <v>18</v>
      </c>
      <c r="J2362" s="37">
        <f t="shared" ref="J2362:K2362" si="4620">MAX(N2362,P2362,R2362,T2362,V2362,X2362,Z2362,AB2362,AD2362)</f>
        <v>560</v>
      </c>
      <c r="K2362" s="37">
        <f t="shared" si="4620"/>
        <v>717</v>
      </c>
      <c r="L2362" s="38">
        <f t="shared" ref="L2362:M2362" si="4621">MIN(N2362,P2362,R2362,T2362,V2362,X2362,Z2362,AB2362,AD2362)</f>
        <v>560</v>
      </c>
      <c r="M2362" s="38">
        <f t="shared" si="4621"/>
        <v>661</v>
      </c>
      <c r="N2362" s="38">
        <f t="shared" si="4590"/>
        <v>560</v>
      </c>
      <c r="O2362" s="38">
        <f t="shared" si="4591"/>
        <v>717</v>
      </c>
      <c r="P2362" s="39"/>
      <c r="Q2362" s="39"/>
      <c r="R2362" s="39"/>
      <c r="S2362" s="39"/>
      <c r="T2362" s="39"/>
      <c r="U2362" s="39"/>
      <c r="V2362" s="39"/>
      <c r="W2362" s="39"/>
      <c r="X2362" s="39"/>
      <c r="Y2362" s="39"/>
      <c r="Z2362" s="39"/>
      <c r="AA2362" s="39"/>
      <c r="AB2362" s="39">
        <f t="shared" si="4616"/>
        <v>560</v>
      </c>
      <c r="AC2362" s="39">
        <f t="shared" si="4617"/>
        <v>661</v>
      </c>
      <c r="AD2362" s="40"/>
      <c r="AE2362" s="40"/>
      <c r="AF2362" s="41">
        <f t="shared" si="4508"/>
        <v>-1</v>
      </c>
      <c r="AG2362" s="42"/>
    </row>
    <row r="2363" spans="1:33" ht="13.8">
      <c r="A2363" s="33" t="s">
        <v>4186</v>
      </c>
      <c r="B2363" s="33" t="s">
        <v>4187</v>
      </c>
      <c r="C2363" s="34"/>
      <c r="D2363" s="35"/>
      <c r="E2363" s="35"/>
      <c r="F2363" s="35">
        <f t="shared" si="4498"/>
        <v>0</v>
      </c>
      <c r="G2363" s="35">
        <f t="shared" si="4499"/>
        <v>0</v>
      </c>
      <c r="H2363" s="35">
        <f t="shared" si="4475"/>
        <v>0</v>
      </c>
      <c r="I2363" s="17">
        <v>18</v>
      </c>
      <c r="J2363" s="37">
        <f t="shared" ref="J2363:K2363" si="4622">MAX(N2363,P2363,R2363,T2363,V2363,X2363,Z2363,AB2363,AD2363)</f>
        <v>601</v>
      </c>
      <c r="K2363" s="37">
        <f t="shared" si="4622"/>
        <v>768</v>
      </c>
      <c r="L2363" s="38">
        <f t="shared" ref="L2363:M2363" si="4623">MIN(N2363,P2363,R2363,T2363,V2363,X2363,Z2363,AB2363,AD2363)</f>
        <v>600</v>
      </c>
      <c r="M2363" s="38">
        <f t="shared" si="4623"/>
        <v>710</v>
      </c>
      <c r="N2363" s="38">
        <f t="shared" si="4590"/>
        <v>600</v>
      </c>
      <c r="O2363" s="38">
        <f t="shared" si="4591"/>
        <v>768</v>
      </c>
      <c r="P2363" s="39"/>
      <c r="Q2363" s="39"/>
      <c r="R2363" s="39"/>
      <c r="S2363" s="39"/>
      <c r="T2363" s="39"/>
      <c r="U2363" s="39"/>
      <c r="V2363" s="39"/>
      <c r="W2363" s="39"/>
      <c r="X2363" s="39"/>
      <c r="Y2363" s="39"/>
      <c r="Z2363" s="39"/>
      <c r="AA2363" s="39"/>
      <c r="AB2363" s="39">
        <f t="shared" si="4616"/>
        <v>601</v>
      </c>
      <c r="AC2363" s="39">
        <f t="shared" si="4617"/>
        <v>710</v>
      </c>
      <c r="AD2363" s="40"/>
      <c r="AE2363" s="40"/>
      <c r="AF2363" s="41">
        <f t="shared" si="4508"/>
        <v>0</v>
      </c>
      <c r="AG2363" s="42"/>
    </row>
    <row r="2364" spans="1:33" ht="13.8">
      <c r="A2364" s="33" t="s">
        <v>4189</v>
      </c>
      <c r="B2364" s="33" t="s">
        <v>4190</v>
      </c>
      <c r="C2364" s="34"/>
      <c r="D2364" s="35"/>
      <c r="E2364" s="35"/>
      <c r="F2364" s="35">
        <f t="shared" si="4498"/>
        <v>0</v>
      </c>
      <c r="G2364" s="35">
        <f t="shared" si="4499"/>
        <v>0</v>
      </c>
      <c r="H2364" s="35">
        <f t="shared" si="4475"/>
        <v>0</v>
      </c>
      <c r="I2364" s="17">
        <v>18</v>
      </c>
      <c r="J2364" s="37">
        <f t="shared" ref="J2364:K2364" si="4624">MAX(N2364,P2364,R2364,T2364,V2364,X2364,Z2364,AB2364,AD2364)</f>
        <v>790</v>
      </c>
      <c r="K2364" s="37">
        <f t="shared" si="4624"/>
        <v>1010</v>
      </c>
      <c r="L2364" s="38">
        <f t="shared" ref="L2364:M2364" si="4625">MIN(N2364,P2364,R2364,T2364,V2364,X2364,Z2364,AB2364,AD2364)</f>
        <v>789</v>
      </c>
      <c r="M2364" s="38">
        <f t="shared" si="4625"/>
        <v>933</v>
      </c>
      <c r="N2364" s="38">
        <f t="shared" si="4590"/>
        <v>789</v>
      </c>
      <c r="O2364" s="38">
        <f t="shared" si="4591"/>
        <v>1010</v>
      </c>
      <c r="P2364" s="39"/>
      <c r="Q2364" s="39"/>
      <c r="R2364" s="39"/>
      <c r="S2364" s="39"/>
      <c r="T2364" s="39"/>
      <c r="U2364" s="39"/>
      <c r="V2364" s="39"/>
      <c r="W2364" s="39"/>
      <c r="X2364" s="39"/>
      <c r="Y2364" s="39"/>
      <c r="Z2364" s="39"/>
      <c r="AA2364" s="39"/>
      <c r="AB2364" s="39">
        <f t="shared" si="4616"/>
        <v>790</v>
      </c>
      <c r="AC2364" s="39">
        <f t="shared" si="4617"/>
        <v>933</v>
      </c>
      <c r="AD2364" s="40"/>
      <c r="AE2364" s="40"/>
      <c r="AF2364" s="41">
        <f t="shared" si="4508"/>
        <v>0</v>
      </c>
      <c r="AG2364" s="42"/>
    </row>
    <row r="2365" spans="1:33" ht="13.8">
      <c r="A2365" s="33" t="s">
        <v>4192</v>
      </c>
      <c r="B2365" s="33" t="s">
        <v>4193</v>
      </c>
      <c r="C2365" s="34"/>
      <c r="D2365" s="35"/>
      <c r="E2365" s="35"/>
      <c r="F2365" s="35">
        <f t="shared" si="4498"/>
        <v>0</v>
      </c>
      <c r="G2365" s="35">
        <f t="shared" si="4499"/>
        <v>0</v>
      </c>
      <c r="H2365" s="35">
        <f t="shared" si="4475"/>
        <v>0</v>
      </c>
      <c r="I2365" s="17">
        <v>18</v>
      </c>
      <c r="J2365" s="37">
        <f t="shared" ref="J2365:K2365" si="4626">MAX(N2365,P2365,R2365,T2365,V2365,X2365,Z2365,AB2365,AD2365)</f>
        <v>212</v>
      </c>
      <c r="K2365" s="37">
        <f t="shared" si="4626"/>
        <v>270</v>
      </c>
      <c r="L2365" s="38">
        <f t="shared" ref="L2365:M2365" si="4627">MIN(N2365,P2365,R2365,T2365,V2365,X2365,Z2365,AB2365,AD2365)</f>
        <v>211</v>
      </c>
      <c r="M2365" s="38">
        <f t="shared" si="4627"/>
        <v>251</v>
      </c>
      <c r="N2365" s="38">
        <f t="shared" si="4590"/>
        <v>211</v>
      </c>
      <c r="O2365" s="38">
        <f t="shared" si="4591"/>
        <v>270</v>
      </c>
      <c r="P2365" s="39"/>
      <c r="Q2365" s="39"/>
      <c r="R2365" s="39"/>
      <c r="S2365" s="39"/>
      <c r="T2365" s="39"/>
      <c r="U2365" s="39"/>
      <c r="V2365" s="39"/>
      <c r="W2365" s="39"/>
      <c r="X2365" s="39"/>
      <c r="Y2365" s="39"/>
      <c r="Z2365" s="39"/>
      <c r="AA2365" s="39"/>
      <c r="AB2365" s="39">
        <f t="shared" si="4616"/>
        <v>212</v>
      </c>
      <c r="AC2365" s="39">
        <f t="shared" si="4617"/>
        <v>251</v>
      </c>
      <c r="AD2365" s="40"/>
      <c r="AE2365" s="40"/>
      <c r="AF2365" s="41">
        <f t="shared" si="4508"/>
        <v>0</v>
      </c>
      <c r="AG2365" s="42"/>
    </row>
    <row r="2366" spans="1:33" ht="13.8">
      <c r="A2366" s="33" t="s">
        <v>737</v>
      </c>
      <c r="B2366" s="33" t="s">
        <v>1268</v>
      </c>
      <c r="C2366" s="34"/>
      <c r="D2366" s="35"/>
      <c r="E2366" s="35"/>
      <c r="F2366" s="35">
        <f t="shared" si="4498"/>
        <v>1</v>
      </c>
      <c r="G2366" s="35">
        <f t="shared" si="4499"/>
        <v>0</v>
      </c>
      <c r="H2366" s="35">
        <f t="shared" si="4475"/>
        <v>1</v>
      </c>
      <c r="I2366" s="17">
        <v>18</v>
      </c>
      <c r="J2366" s="37">
        <f t="shared" ref="J2366:K2366" si="4628">MAX(N2366,P2366,R2366,T2366,V2366,X2366,Z2366,AB2366,AD2366)</f>
        <v>523</v>
      </c>
      <c r="K2366" s="37">
        <f t="shared" si="4628"/>
        <v>668</v>
      </c>
      <c r="L2366" s="38">
        <f t="shared" ref="L2366:M2366" si="4629">MIN(N2366,P2366,R2366,T2366,V2366,X2366,Z2366,AB2366,AD2366)</f>
        <v>522</v>
      </c>
      <c r="M2366" s="38">
        <f t="shared" si="4629"/>
        <v>618</v>
      </c>
      <c r="N2366" s="38">
        <f t="shared" si="4590"/>
        <v>522</v>
      </c>
      <c r="O2366" s="38">
        <f t="shared" si="4591"/>
        <v>668</v>
      </c>
      <c r="P2366" s="39"/>
      <c r="Q2366" s="39"/>
      <c r="R2366" s="39"/>
      <c r="S2366" s="39"/>
      <c r="T2366" s="39"/>
      <c r="U2366" s="39"/>
      <c r="V2366" s="39"/>
      <c r="W2366" s="39"/>
      <c r="X2366" s="39"/>
      <c r="Y2366" s="39"/>
      <c r="Z2366" s="39"/>
      <c r="AA2366" s="39"/>
      <c r="AB2366" s="39">
        <f t="shared" si="4616"/>
        <v>523</v>
      </c>
      <c r="AC2366" s="39">
        <f t="shared" si="4617"/>
        <v>618</v>
      </c>
      <c r="AD2366" s="40"/>
      <c r="AE2366" s="40"/>
      <c r="AF2366" s="41">
        <f t="shared" si="4508"/>
        <v>-1</v>
      </c>
      <c r="AG2366" s="42"/>
    </row>
    <row r="2367" spans="1:33" ht="13.8">
      <c r="A2367" s="33" t="s">
        <v>4196</v>
      </c>
      <c r="B2367" s="33" t="s">
        <v>4197</v>
      </c>
      <c r="C2367" s="34"/>
      <c r="D2367" s="35"/>
      <c r="E2367" s="35">
        <v>1</v>
      </c>
      <c r="F2367" s="35">
        <f t="shared" si="4498"/>
        <v>0</v>
      </c>
      <c r="G2367" s="35">
        <f t="shared" si="4499"/>
        <v>0</v>
      </c>
      <c r="H2367" s="35">
        <f t="shared" si="4475"/>
        <v>1</v>
      </c>
      <c r="I2367" s="17">
        <v>18</v>
      </c>
      <c r="J2367" s="37">
        <f t="shared" ref="J2367:K2367" si="4630">MAX(N2367,P2367,R2367,T2367,V2367,X2367,Z2367,AB2367,AD2367)</f>
        <v>540</v>
      </c>
      <c r="K2367" s="37">
        <f t="shared" si="4630"/>
        <v>690</v>
      </c>
      <c r="L2367" s="38">
        <f t="shared" ref="L2367:M2367" si="4631">MIN(N2367,P2367,R2367,T2367,V2367,X2367,Z2367,AB2367,AD2367)</f>
        <v>539</v>
      </c>
      <c r="M2367" s="38">
        <f t="shared" si="4631"/>
        <v>638</v>
      </c>
      <c r="N2367" s="38">
        <f t="shared" si="4590"/>
        <v>539</v>
      </c>
      <c r="O2367" s="38">
        <f t="shared" si="4591"/>
        <v>690</v>
      </c>
      <c r="P2367" s="39"/>
      <c r="Q2367" s="39"/>
      <c r="R2367" s="39"/>
      <c r="S2367" s="39"/>
      <c r="T2367" s="39"/>
      <c r="U2367" s="39"/>
      <c r="V2367" s="39"/>
      <c r="W2367" s="39"/>
      <c r="X2367" s="39"/>
      <c r="Y2367" s="39"/>
      <c r="Z2367" s="39"/>
      <c r="AA2367" s="39"/>
      <c r="AB2367" s="39">
        <f t="shared" si="4616"/>
        <v>540</v>
      </c>
      <c r="AC2367" s="39">
        <f t="shared" si="4617"/>
        <v>638</v>
      </c>
      <c r="AD2367" s="40"/>
      <c r="AE2367" s="40"/>
      <c r="AF2367" s="41">
        <f t="shared" si="4508"/>
        <v>-1</v>
      </c>
      <c r="AG2367" s="42"/>
    </row>
    <row r="2368" spans="1:33" ht="13.8">
      <c r="A2368" s="33" t="s">
        <v>4199</v>
      </c>
      <c r="B2368" s="33" t="s">
        <v>4200</v>
      </c>
      <c r="C2368" s="34"/>
      <c r="D2368" s="35"/>
      <c r="E2368" s="35"/>
      <c r="F2368" s="35">
        <f t="shared" si="4498"/>
        <v>0</v>
      </c>
      <c r="G2368" s="35">
        <f t="shared" si="4499"/>
        <v>0</v>
      </c>
      <c r="H2368" s="35">
        <f t="shared" si="4475"/>
        <v>0</v>
      </c>
      <c r="I2368" s="17">
        <v>18</v>
      </c>
      <c r="J2368" s="37">
        <f t="shared" ref="J2368:K2368" si="4632">MAX(N2368,P2368,R2368,T2368,V2368,X2368,Z2368,AB2368,AD2368)</f>
        <v>581</v>
      </c>
      <c r="K2368" s="37">
        <f t="shared" si="4632"/>
        <v>743</v>
      </c>
      <c r="L2368" s="38">
        <f t="shared" ref="L2368:M2368" si="4633">MIN(N2368,P2368,R2368,T2368,V2368,X2368,Z2368,AB2368,AD2368)</f>
        <v>581</v>
      </c>
      <c r="M2368" s="38">
        <f t="shared" si="4633"/>
        <v>686</v>
      </c>
      <c r="N2368" s="38">
        <f t="shared" si="4590"/>
        <v>581</v>
      </c>
      <c r="O2368" s="38">
        <f t="shared" si="4591"/>
        <v>743</v>
      </c>
      <c r="P2368" s="39"/>
      <c r="Q2368" s="39"/>
      <c r="R2368" s="39"/>
      <c r="S2368" s="39"/>
      <c r="T2368" s="39"/>
      <c r="U2368" s="39"/>
      <c r="V2368" s="39"/>
      <c r="W2368" s="39"/>
      <c r="X2368" s="39"/>
      <c r="Y2368" s="39"/>
      <c r="Z2368" s="39"/>
      <c r="AA2368" s="39"/>
      <c r="AB2368" s="39">
        <f t="shared" si="4616"/>
        <v>581</v>
      </c>
      <c r="AC2368" s="39">
        <f t="shared" si="4617"/>
        <v>686</v>
      </c>
      <c r="AD2368" s="40"/>
      <c r="AE2368" s="40"/>
      <c r="AF2368" s="41">
        <f t="shared" si="4508"/>
        <v>0</v>
      </c>
      <c r="AG2368" s="42"/>
    </row>
    <row r="2369" spans="1:33" ht="13.8">
      <c r="A2369" s="33" t="s">
        <v>4202</v>
      </c>
      <c r="B2369" s="33" t="s">
        <v>4203</v>
      </c>
      <c r="C2369" s="34"/>
      <c r="D2369" s="35"/>
      <c r="E2369" s="35"/>
      <c r="F2369" s="35">
        <f t="shared" si="4498"/>
        <v>0</v>
      </c>
      <c r="G2369" s="35">
        <f t="shared" si="4499"/>
        <v>0</v>
      </c>
      <c r="H2369" s="35">
        <f t="shared" si="4475"/>
        <v>0</v>
      </c>
      <c r="I2369" s="17">
        <v>18</v>
      </c>
      <c r="J2369" s="37">
        <f t="shared" ref="J2369:K2369" si="4634">MAX(N2369,P2369,R2369,T2369,V2369,X2369,Z2369,AB2369,AD2369)</f>
        <v>772</v>
      </c>
      <c r="K2369" s="37">
        <f t="shared" si="4634"/>
        <v>987</v>
      </c>
      <c r="L2369" s="38">
        <f t="shared" ref="L2369:M2369" si="4635">MIN(N2369,P2369,R2369,T2369,V2369,X2369,Z2369,AB2369,AD2369)</f>
        <v>771</v>
      </c>
      <c r="M2369" s="38">
        <f t="shared" si="4635"/>
        <v>911</v>
      </c>
      <c r="N2369" s="38">
        <f t="shared" si="4590"/>
        <v>771</v>
      </c>
      <c r="O2369" s="38">
        <f t="shared" si="4591"/>
        <v>987</v>
      </c>
      <c r="P2369" s="39"/>
      <c r="Q2369" s="39"/>
      <c r="R2369" s="39"/>
      <c r="S2369" s="39"/>
      <c r="T2369" s="39"/>
      <c r="U2369" s="39"/>
      <c r="V2369" s="39"/>
      <c r="W2369" s="39"/>
      <c r="X2369" s="39"/>
      <c r="Y2369" s="39"/>
      <c r="Z2369" s="39"/>
      <c r="AA2369" s="39"/>
      <c r="AB2369" s="39">
        <f t="shared" si="4616"/>
        <v>772</v>
      </c>
      <c r="AC2369" s="39">
        <f t="shared" si="4617"/>
        <v>911</v>
      </c>
      <c r="AD2369" s="40"/>
      <c r="AE2369" s="40"/>
      <c r="AF2369" s="41">
        <f t="shared" si="4508"/>
        <v>0</v>
      </c>
      <c r="AG2369" s="42"/>
    </row>
    <row r="2370" spans="1:33" ht="13.8">
      <c r="A2370" s="33" t="s">
        <v>733</v>
      </c>
      <c r="B2370" s="33" t="s">
        <v>1270</v>
      </c>
      <c r="C2370" s="34"/>
      <c r="D2370" s="35"/>
      <c r="E2370" s="35"/>
      <c r="F2370" s="35">
        <f t="shared" si="4498"/>
        <v>1</v>
      </c>
      <c r="G2370" s="35">
        <f t="shared" si="4499"/>
        <v>0</v>
      </c>
      <c r="H2370" s="35">
        <f t="shared" si="4475"/>
        <v>1</v>
      </c>
      <c r="I2370" s="17">
        <v>18</v>
      </c>
      <c r="J2370" s="37">
        <f t="shared" ref="J2370:K2370" si="4636">MAX(N2370,P2370,R2370,T2370,V2370,X2370,Z2370,AB2370,AD2370)</f>
        <v>354</v>
      </c>
      <c r="K2370" s="37">
        <f t="shared" si="4636"/>
        <v>453</v>
      </c>
      <c r="L2370" s="38">
        <f t="shared" ref="L2370:M2370" si="4637">MIN(N2370,P2370,R2370,T2370,V2370,X2370,Z2370,AB2370,AD2370)</f>
        <v>354</v>
      </c>
      <c r="M2370" s="38">
        <f t="shared" si="4637"/>
        <v>418</v>
      </c>
      <c r="N2370" s="38">
        <f t="shared" si="4590"/>
        <v>354</v>
      </c>
      <c r="O2370" s="38">
        <f t="shared" si="4591"/>
        <v>453</v>
      </c>
      <c r="P2370" s="39"/>
      <c r="Q2370" s="39"/>
      <c r="R2370" s="39"/>
      <c r="S2370" s="39"/>
      <c r="T2370" s="39"/>
      <c r="U2370" s="39"/>
      <c r="V2370" s="39"/>
      <c r="W2370" s="39"/>
      <c r="X2370" s="39"/>
      <c r="Y2370" s="39"/>
      <c r="Z2370" s="39"/>
      <c r="AA2370" s="39"/>
      <c r="AB2370" s="39">
        <f t="shared" si="4616"/>
        <v>354</v>
      </c>
      <c r="AC2370" s="39">
        <f t="shared" si="4617"/>
        <v>418</v>
      </c>
      <c r="AD2370" s="40"/>
      <c r="AE2370" s="40"/>
      <c r="AF2370" s="41">
        <f t="shared" si="4508"/>
        <v>-1</v>
      </c>
      <c r="AG2370" s="42"/>
    </row>
    <row r="2371" spans="1:33" ht="13.8">
      <c r="A2371" s="33" t="s">
        <v>4206</v>
      </c>
      <c r="B2371" s="33" t="s">
        <v>4207</v>
      </c>
      <c r="C2371" s="34"/>
      <c r="D2371" s="35"/>
      <c r="E2371" s="35">
        <v>1</v>
      </c>
      <c r="F2371" s="35">
        <f t="shared" ref="F2371:F2394" si="4638">IFERROR(SUMIF(Purchase_ItemCode, A2371, Purchase_Qty), 0)</f>
        <v>0</v>
      </c>
      <c r="G2371" s="35">
        <f t="shared" ref="G2371:G2434" si="4639">IFERROR(COUNTIF(Sales_PartCode, A2371), 0)</f>
        <v>0</v>
      </c>
      <c r="H2371" s="35">
        <f t="shared" si="4475"/>
        <v>1</v>
      </c>
      <c r="I2371" s="17">
        <v>18</v>
      </c>
      <c r="J2371" s="37">
        <f t="shared" ref="J2371:K2371" si="4640">MAX(N2371,P2371,R2371,T2371,V2371,X2371,Z2371,AB2371,AD2371)</f>
        <v>368</v>
      </c>
      <c r="K2371" s="37">
        <f t="shared" si="4640"/>
        <v>470</v>
      </c>
      <c r="L2371" s="38">
        <f t="shared" ref="L2371:M2371" si="4641">MIN(N2371,P2371,R2371,T2371,V2371,X2371,Z2371,AB2371,AD2371)</f>
        <v>367</v>
      </c>
      <c r="M2371" s="38">
        <f t="shared" si="4641"/>
        <v>435</v>
      </c>
      <c r="N2371" s="38">
        <f t="shared" si="4590"/>
        <v>367</v>
      </c>
      <c r="O2371" s="38">
        <f t="shared" si="4591"/>
        <v>470</v>
      </c>
      <c r="P2371" s="39"/>
      <c r="Q2371" s="39"/>
      <c r="R2371" s="39"/>
      <c r="S2371" s="39"/>
      <c r="T2371" s="39"/>
      <c r="U2371" s="39"/>
      <c r="V2371" s="39"/>
      <c r="W2371" s="39"/>
      <c r="X2371" s="39"/>
      <c r="Y2371" s="39"/>
      <c r="Z2371" s="39"/>
      <c r="AA2371" s="39"/>
      <c r="AB2371" s="39">
        <f t="shared" si="4616"/>
        <v>368</v>
      </c>
      <c r="AC2371" s="39">
        <f t="shared" si="4617"/>
        <v>435</v>
      </c>
      <c r="AD2371" s="40"/>
      <c r="AE2371" s="40"/>
      <c r="AF2371" s="41">
        <f t="shared" si="4508"/>
        <v>-1</v>
      </c>
      <c r="AG2371" s="42"/>
    </row>
    <row r="2372" spans="1:33" ht="13.8">
      <c r="A2372" s="33" t="s">
        <v>922</v>
      </c>
      <c r="B2372" s="33" t="s">
        <v>1272</v>
      </c>
      <c r="C2372" s="34"/>
      <c r="D2372" s="35">
        <v>1</v>
      </c>
      <c r="E2372" s="35"/>
      <c r="F2372" s="35">
        <f t="shared" si="4638"/>
        <v>1</v>
      </c>
      <c r="G2372" s="35">
        <f t="shared" si="4639"/>
        <v>0</v>
      </c>
      <c r="H2372" s="35">
        <f t="shared" si="4475"/>
        <v>1</v>
      </c>
      <c r="I2372" s="17">
        <v>18</v>
      </c>
      <c r="J2372" s="37">
        <f t="shared" ref="J2372:K2372" si="4642">MAX(N2372,P2372,R2372,T2372,V2372,X2372,Z2372,AB2372,AD2372)</f>
        <v>397</v>
      </c>
      <c r="K2372" s="37">
        <f t="shared" si="4642"/>
        <v>508</v>
      </c>
      <c r="L2372" s="38">
        <f t="shared" ref="L2372:M2372" si="4643">MIN(N2372,P2372,R2372,T2372,V2372,X2372,Z2372,AB2372,AD2372)</f>
        <v>397</v>
      </c>
      <c r="M2372" s="38">
        <f t="shared" si="4643"/>
        <v>469</v>
      </c>
      <c r="N2372" s="38">
        <f t="shared" si="4590"/>
        <v>397</v>
      </c>
      <c r="O2372" s="38">
        <f t="shared" si="4591"/>
        <v>508</v>
      </c>
      <c r="P2372" s="39"/>
      <c r="Q2372" s="39"/>
      <c r="R2372" s="39"/>
      <c r="S2372" s="39"/>
      <c r="T2372" s="39"/>
      <c r="U2372" s="39"/>
      <c r="V2372" s="39"/>
      <c r="W2372" s="39"/>
      <c r="X2372" s="39"/>
      <c r="Y2372" s="39"/>
      <c r="Z2372" s="39"/>
      <c r="AA2372" s="39"/>
      <c r="AB2372" s="39">
        <f t="shared" si="4616"/>
        <v>397</v>
      </c>
      <c r="AC2372" s="39">
        <f t="shared" si="4617"/>
        <v>469</v>
      </c>
      <c r="AD2372" s="40"/>
      <c r="AE2372" s="40"/>
      <c r="AF2372" s="41">
        <f t="shared" si="4508"/>
        <v>0</v>
      </c>
      <c r="AG2372" s="42">
        <v>1</v>
      </c>
    </row>
    <row r="2373" spans="1:33" ht="13.8">
      <c r="A2373" s="33" t="s">
        <v>4210</v>
      </c>
      <c r="B2373" s="33" t="s">
        <v>4211</v>
      </c>
      <c r="C2373" s="34"/>
      <c r="D2373" s="35"/>
      <c r="E2373" s="35"/>
      <c r="F2373" s="35">
        <f t="shared" si="4638"/>
        <v>0</v>
      </c>
      <c r="G2373" s="35">
        <f t="shared" si="4639"/>
        <v>0</v>
      </c>
      <c r="H2373" s="35">
        <f t="shared" si="4475"/>
        <v>0</v>
      </c>
      <c r="I2373" s="17">
        <v>18</v>
      </c>
      <c r="J2373" s="37">
        <f t="shared" ref="J2373:K2373" si="4644">MAX(N2373,P2373,R2373,T2373,V2373,X2373,Z2373,AB2373,AD2373)</f>
        <v>515</v>
      </c>
      <c r="K2373" s="37">
        <f t="shared" si="4644"/>
        <v>659</v>
      </c>
      <c r="L2373" s="38">
        <f t="shared" ref="L2373:M2373" si="4645">MIN(N2373,P2373,R2373,T2373,V2373,X2373,Z2373,AB2373,AD2373)</f>
        <v>515</v>
      </c>
      <c r="M2373" s="38">
        <f t="shared" si="4645"/>
        <v>608</v>
      </c>
      <c r="N2373" s="38">
        <f t="shared" si="4590"/>
        <v>515</v>
      </c>
      <c r="O2373" s="38">
        <f t="shared" si="4591"/>
        <v>659</v>
      </c>
      <c r="P2373" s="39"/>
      <c r="Q2373" s="39"/>
      <c r="R2373" s="39"/>
      <c r="S2373" s="39"/>
      <c r="T2373" s="39"/>
      <c r="U2373" s="39"/>
      <c r="V2373" s="39"/>
      <c r="W2373" s="39"/>
      <c r="X2373" s="39"/>
      <c r="Y2373" s="39"/>
      <c r="Z2373" s="39"/>
      <c r="AA2373" s="39"/>
      <c r="AB2373" s="39">
        <f t="shared" si="4616"/>
        <v>515</v>
      </c>
      <c r="AC2373" s="39">
        <f t="shared" si="4617"/>
        <v>608</v>
      </c>
      <c r="AD2373" s="40"/>
      <c r="AE2373" s="40"/>
      <c r="AF2373" s="41">
        <f t="shared" si="4508"/>
        <v>0</v>
      </c>
      <c r="AG2373" s="42"/>
    </row>
    <row r="2374" spans="1:33" ht="13.8">
      <c r="A2374" s="33" t="s">
        <v>4213</v>
      </c>
      <c r="B2374" s="33" t="s">
        <v>4214</v>
      </c>
      <c r="C2374" s="34"/>
      <c r="D2374" s="35"/>
      <c r="E2374" s="35"/>
      <c r="F2374" s="35">
        <f t="shared" si="4638"/>
        <v>0</v>
      </c>
      <c r="G2374" s="35">
        <f t="shared" si="4639"/>
        <v>0</v>
      </c>
      <c r="H2374" s="35">
        <f t="shared" si="4475"/>
        <v>0</v>
      </c>
      <c r="I2374" s="17">
        <v>18</v>
      </c>
      <c r="J2374" s="37">
        <f t="shared" ref="J2374:K2374" si="4646">MAX(N2374,P2374,R2374,T2374,V2374,X2374,Z2374,AB2374,AD2374)</f>
        <v>47</v>
      </c>
      <c r="K2374" s="37">
        <f t="shared" si="4646"/>
        <v>59</v>
      </c>
      <c r="L2374" s="38">
        <f t="shared" ref="L2374:M2374" si="4647">MIN(N2374,P2374,R2374,T2374,V2374,X2374,Z2374,AB2374,AD2374)</f>
        <v>46</v>
      </c>
      <c r="M2374" s="38">
        <f t="shared" si="4647"/>
        <v>56</v>
      </c>
      <c r="N2374" s="38">
        <f t="shared" si="4590"/>
        <v>46</v>
      </c>
      <c r="O2374" s="38">
        <f t="shared" si="4591"/>
        <v>59</v>
      </c>
      <c r="P2374" s="39"/>
      <c r="Q2374" s="39"/>
      <c r="R2374" s="39"/>
      <c r="S2374" s="39"/>
      <c r="T2374" s="39"/>
      <c r="U2374" s="39"/>
      <c r="V2374" s="39"/>
      <c r="W2374" s="39"/>
      <c r="X2374" s="39"/>
      <c r="Y2374" s="39"/>
      <c r="Z2374" s="39"/>
      <c r="AA2374" s="39"/>
      <c r="AB2374" s="39">
        <f t="shared" si="4616"/>
        <v>47</v>
      </c>
      <c r="AC2374" s="39">
        <f t="shared" si="4617"/>
        <v>56</v>
      </c>
      <c r="AD2374" s="40"/>
      <c r="AE2374" s="40"/>
      <c r="AF2374" s="41">
        <f t="shared" si="4508"/>
        <v>0</v>
      </c>
      <c r="AG2374" s="42"/>
    </row>
    <row r="2375" spans="1:33" ht="13.8">
      <c r="A2375" s="33" t="s">
        <v>231</v>
      </c>
      <c r="B2375" s="33" t="s">
        <v>1274</v>
      </c>
      <c r="C2375" s="34"/>
      <c r="D2375" s="35"/>
      <c r="E2375" s="35"/>
      <c r="F2375" s="35">
        <f t="shared" si="4638"/>
        <v>1</v>
      </c>
      <c r="G2375" s="35">
        <f t="shared" si="4639"/>
        <v>0</v>
      </c>
      <c r="H2375" s="35">
        <f t="shared" si="4475"/>
        <v>1</v>
      </c>
      <c r="I2375" s="17">
        <v>18</v>
      </c>
      <c r="J2375" s="37">
        <f t="shared" ref="J2375:K2375" si="4648">MAX(N2375,P2375,R2375,T2375,V2375,X2375,Z2375,AB2375,AD2375)</f>
        <v>1082</v>
      </c>
      <c r="K2375" s="37">
        <f t="shared" si="4648"/>
        <v>1385</v>
      </c>
      <c r="L2375" s="38">
        <f t="shared" ref="L2375:M2375" si="4649">MIN(N2375,P2375,R2375,T2375,V2375,X2375,Z2375,AB2375,AD2375)</f>
        <v>1082</v>
      </c>
      <c r="M2375" s="38">
        <f t="shared" si="4649"/>
        <v>1385</v>
      </c>
      <c r="N2375" s="38">
        <f t="shared" si="4590"/>
        <v>1082</v>
      </c>
      <c r="O2375" s="38">
        <f t="shared" si="4591"/>
        <v>1385</v>
      </c>
      <c r="P2375" s="39"/>
      <c r="Q2375" s="39"/>
      <c r="R2375" s="39"/>
      <c r="S2375" s="39"/>
      <c r="T2375" s="39"/>
      <c r="U2375" s="39"/>
      <c r="V2375" s="39"/>
      <c r="W2375" s="39"/>
      <c r="X2375" s="39"/>
      <c r="Y2375" s="39"/>
      <c r="Z2375" s="39"/>
      <c r="AA2375" s="39"/>
      <c r="AB2375" s="39" t="str">
        <f t="shared" si="4616"/>
        <v>₹1083.00</v>
      </c>
      <c r="AC2375" s="39" t="str">
        <f t="shared" si="4617"/>
        <v>₹1278.00</v>
      </c>
      <c r="AD2375" s="40"/>
      <c r="AE2375" s="40"/>
      <c r="AF2375" s="41">
        <f t="shared" si="4508"/>
        <v>-1</v>
      </c>
      <c r="AG2375" s="42"/>
    </row>
    <row r="2376" spans="1:33" ht="13.8">
      <c r="A2376" s="33" t="s">
        <v>4218</v>
      </c>
      <c r="B2376" s="33" t="s">
        <v>4219</v>
      </c>
      <c r="C2376" s="34"/>
      <c r="D2376" s="35"/>
      <c r="E2376" s="35">
        <v>1</v>
      </c>
      <c r="F2376" s="35">
        <f t="shared" si="4638"/>
        <v>0</v>
      </c>
      <c r="G2376" s="35">
        <f t="shared" si="4639"/>
        <v>0</v>
      </c>
      <c r="H2376" s="35">
        <f t="shared" si="4475"/>
        <v>1</v>
      </c>
      <c r="I2376" s="17">
        <v>18</v>
      </c>
      <c r="J2376" s="37">
        <f t="shared" ref="J2376:K2376" si="4650">MAX(N2376,P2376,R2376,T2376,V2376,X2376,Z2376,AB2376,AD2376)</f>
        <v>1131</v>
      </c>
      <c r="K2376" s="37">
        <f t="shared" si="4650"/>
        <v>1448</v>
      </c>
      <c r="L2376" s="38">
        <f t="shared" ref="L2376:M2376" si="4651">MIN(N2376,P2376,R2376,T2376,V2376,X2376,Z2376,AB2376,AD2376)</f>
        <v>1131</v>
      </c>
      <c r="M2376" s="38">
        <f t="shared" si="4651"/>
        <v>1448</v>
      </c>
      <c r="N2376" s="38">
        <f t="shared" si="4590"/>
        <v>1131</v>
      </c>
      <c r="O2376" s="38">
        <f t="shared" si="4591"/>
        <v>1448</v>
      </c>
      <c r="P2376" s="39"/>
      <c r="Q2376" s="39"/>
      <c r="R2376" s="39"/>
      <c r="S2376" s="39"/>
      <c r="T2376" s="39"/>
      <c r="U2376" s="39"/>
      <c r="V2376" s="39"/>
      <c r="W2376" s="39"/>
      <c r="X2376" s="39"/>
      <c r="Y2376" s="39"/>
      <c r="Z2376" s="39"/>
      <c r="AA2376" s="39"/>
      <c r="AB2376" s="39" t="str">
        <f t="shared" si="4616"/>
        <v>₹1131.00</v>
      </c>
      <c r="AC2376" s="39" t="str">
        <f t="shared" si="4617"/>
        <v>₹1335.00</v>
      </c>
      <c r="AD2376" s="40"/>
      <c r="AE2376" s="40"/>
      <c r="AF2376" s="41">
        <f t="shared" si="4508"/>
        <v>-1</v>
      </c>
      <c r="AG2376" s="42"/>
    </row>
    <row r="2377" spans="1:33" ht="13.8">
      <c r="A2377" s="33" t="s">
        <v>4224</v>
      </c>
      <c r="B2377" s="33" t="s">
        <v>4225</v>
      </c>
      <c r="C2377" s="34"/>
      <c r="D2377" s="35"/>
      <c r="E2377" s="35"/>
      <c r="F2377" s="35">
        <f t="shared" si="4638"/>
        <v>0</v>
      </c>
      <c r="G2377" s="35">
        <f t="shared" si="4639"/>
        <v>0</v>
      </c>
      <c r="H2377" s="35">
        <f t="shared" si="4475"/>
        <v>0</v>
      </c>
      <c r="I2377" s="17">
        <v>18</v>
      </c>
      <c r="J2377" s="37">
        <f t="shared" ref="J2377:K2377" si="4652">MAX(N2377,P2377,R2377,T2377,V2377,X2377,Z2377,AB2377,AD2377)</f>
        <v>1249</v>
      </c>
      <c r="K2377" s="37">
        <f t="shared" si="4652"/>
        <v>1599</v>
      </c>
      <c r="L2377" s="38">
        <f t="shared" ref="L2377:M2377" si="4653">MIN(N2377,P2377,R2377,T2377,V2377,X2377,Z2377,AB2377,AD2377)</f>
        <v>1249</v>
      </c>
      <c r="M2377" s="38">
        <f t="shared" si="4653"/>
        <v>1599</v>
      </c>
      <c r="N2377" s="38">
        <f t="shared" si="4590"/>
        <v>1249</v>
      </c>
      <c r="O2377" s="38">
        <f t="shared" si="4591"/>
        <v>1599</v>
      </c>
      <c r="P2377" s="39"/>
      <c r="Q2377" s="39"/>
      <c r="R2377" s="39"/>
      <c r="S2377" s="39"/>
      <c r="T2377" s="39"/>
      <c r="U2377" s="39"/>
      <c r="V2377" s="39"/>
      <c r="W2377" s="39"/>
      <c r="X2377" s="39"/>
      <c r="Y2377" s="39"/>
      <c r="Z2377" s="39"/>
      <c r="AA2377" s="39"/>
      <c r="AB2377" s="39" t="str">
        <f t="shared" si="4616"/>
        <v>₹1250.00</v>
      </c>
      <c r="AC2377" s="39" t="str">
        <f t="shared" si="4617"/>
        <v>₹1475.00</v>
      </c>
      <c r="AD2377" s="40"/>
      <c r="AE2377" s="40"/>
      <c r="AF2377" s="41">
        <f t="shared" si="4508"/>
        <v>0</v>
      </c>
      <c r="AG2377" s="42"/>
    </row>
    <row r="2378" spans="1:33" ht="13.8">
      <c r="A2378" s="33" t="s">
        <v>4229</v>
      </c>
      <c r="B2378" s="33" t="s">
        <v>4230</v>
      </c>
      <c r="C2378" s="34"/>
      <c r="D2378" s="35"/>
      <c r="E2378" s="35"/>
      <c r="F2378" s="35">
        <f t="shared" si="4638"/>
        <v>0</v>
      </c>
      <c r="G2378" s="35">
        <f t="shared" si="4639"/>
        <v>0</v>
      </c>
      <c r="H2378" s="35">
        <f t="shared" si="4475"/>
        <v>0</v>
      </c>
      <c r="I2378" s="17">
        <v>18</v>
      </c>
      <c r="J2378" s="37">
        <f t="shared" ref="J2378:K2378" si="4654">MAX(N2378,P2378,R2378,T2378,V2378,X2378,Z2378,AB2378,AD2378)</f>
        <v>1763</v>
      </c>
      <c r="K2378" s="37">
        <f t="shared" si="4654"/>
        <v>2257</v>
      </c>
      <c r="L2378" s="38">
        <f t="shared" ref="L2378:M2378" si="4655">MIN(N2378,P2378,R2378,T2378,V2378,X2378,Z2378,AB2378,AD2378)</f>
        <v>1763</v>
      </c>
      <c r="M2378" s="38">
        <f t="shared" si="4655"/>
        <v>2257</v>
      </c>
      <c r="N2378" s="38">
        <f t="shared" si="4590"/>
        <v>1763</v>
      </c>
      <c r="O2378" s="38">
        <f t="shared" si="4591"/>
        <v>2257</v>
      </c>
      <c r="P2378" s="39"/>
      <c r="Q2378" s="39"/>
      <c r="R2378" s="39"/>
      <c r="S2378" s="39"/>
      <c r="T2378" s="39"/>
      <c r="U2378" s="39"/>
      <c r="V2378" s="39"/>
      <c r="W2378" s="39"/>
      <c r="X2378" s="39"/>
      <c r="Y2378" s="39"/>
      <c r="Z2378" s="39"/>
      <c r="AA2378" s="39"/>
      <c r="AB2378" s="39" t="str">
        <f t="shared" si="4616"/>
        <v>₹1763.00</v>
      </c>
      <c r="AC2378" s="39" t="str">
        <f t="shared" si="4617"/>
        <v>₹2081.00</v>
      </c>
      <c r="AD2378" s="40"/>
      <c r="AE2378" s="40"/>
      <c r="AF2378" s="41">
        <f t="shared" si="4508"/>
        <v>0</v>
      </c>
      <c r="AG2378" s="42"/>
    </row>
    <row r="2379" spans="1:33" ht="13.8">
      <c r="A2379" s="33" t="s">
        <v>741</v>
      </c>
      <c r="B2379" s="33" t="s">
        <v>1276</v>
      </c>
      <c r="C2379" s="34"/>
      <c r="D2379" s="35"/>
      <c r="E2379" s="35"/>
      <c r="F2379" s="35">
        <f t="shared" si="4638"/>
        <v>1</v>
      </c>
      <c r="G2379" s="35">
        <f t="shared" si="4639"/>
        <v>0</v>
      </c>
      <c r="H2379" s="35">
        <f t="shared" si="4475"/>
        <v>1</v>
      </c>
      <c r="I2379" s="17">
        <v>18</v>
      </c>
      <c r="J2379" s="37">
        <f t="shared" ref="J2379:K2379" si="4656">MAX(N2379,P2379,R2379,T2379,V2379,X2379,Z2379,AB2379,AD2379)</f>
        <v>526</v>
      </c>
      <c r="K2379" s="37">
        <f t="shared" si="4656"/>
        <v>673</v>
      </c>
      <c r="L2379" s="38">
        <f t="shared" ref="L2379:M2379" si="4657">MIN(N2379,P2379,R2379,T2379,V2379,X2379,Z2379,AB2379,AD2379)</f>
        <v>526</v>
      </c>
      <c r="M2379" s="38">
        <f t="shared" si="4657"/>
        <v>621</v>
      </c>
      <c r="N2379" s="38">
        <f t="shared" si="4590"/>
        <v>526</v>
      </c>
      <c r="O2379" s="38">
        <f t="shared" si="4591"/>
        <v>673</v>
      </c>
      <c r="P2379" s="39"/>
      <c r="Q2379" s="39"/>
      <c r="R2379" s="39"/>
      <c r="S2379" s="39"/>
      <c r="T2379" s="39"/>
      <c r="U2379" s="39"/>
      <c r="V2379" s="39"/>
      <c r="W2379" s="39"/>
      <c r="X2379" s="39"/>
      <c r="Y2379" s="39"/>
      <c r="Z2379" s="39"/>
      <c r="AA2379" s="39"/>
      <c r="AB2379" s="39">
        <f t="shared" si="4616"/>
        <v>526</v>
      </c>
      <c r="AC2379" s="39">
        <f t="shared" si="4617"/>
        <v>621</v>
      </c>
      <c r="AD2379" s="40"/>
      <c r="AE2379" s="40"/>
      <c r="AF2379" s="41">
        <f t="shared" si="4508"/>
        <v>-1</v>
      </c>
      <c r="AG2379" s="42"/>
    </row>
    <row r="2380" spans="1:33" ht="13.8">
      <c r="A2380" s="33" t="s">
        <v>4237</v>
      </c>
      <c r="B2380" s="33" t="s">
        <v>4238</v>
      </c>
      <c r="C2380" s="34"/>
      <c r="D2380" s="35"/>
      <c r="E2380" s="35">
        <v>1</v>
      </c>
      <c r="F2380" s="35">
        <f t="shared" si="4638"/>
        <v>0</v>
      </c>
      <c r="G2380" s="35">
        <f t="shared" si="4639"/>
        <v>0</v>
      </c>
      <c r="H2380" s="35">
        <f t="shared" si="4475"/>
        <v>1</v>
      </c>
      <c r="I2380" s="17">
        <v>18</v>
      </c>
      <c r="J2380" s="37">
        <f t="shared" ref="J2380:K2380" si="4658">MAX(N2380,P2380,R2380,T2380,V2380,X2380,Z2380,AB2380,AD2380)</f>
        <v>543</v>
      </c>
      <c r="K2380" s="37">
        <f t="shared" si="4658"/>
        <v>695</v>
      </c>
      <c r="L2380" s="38">
        <f t="shared" ref="L2380:M2380" si="4659">MIN(N2380,P2380,R2380,T2380,V2380,X2380,Z2380,AB2380,AD2380)</f>
        <v>543</v>
      </c>
      <c r="M2380" s="38">
        <f t="shared" si="4659"/>
        <v>641</v>
      </c>
      <c r="N2380" s="38">
        <f t="shared" ref="N2380:N2411" si="4660">VLOOKUP(A2380,Inv_bef,5,FALSE)</f>
        <v>543</v>
      </c>
      <c r="O2380" s="38">
        <f t="shared" ref="O2380:O2411" si="4661">VLOOKUP(A2380,Inv_bef,6,FALSE)</f>
        <v>695</v>
      </c>
      <c r="P2380" s="39"/>
      <c r="Q2380" s="39"/>
      <c r="R2380" s="39"/>
      <c r="S2380" s="39"/>
      <c r="T2380" s="39"/>
      <c r="U2380" s="39"/>
      <c r="V2380" s="39"/>
      <c r="W2380" s="39"/>
      <c r="X2380" s="39"/>
      <c r="Y2380" s="39"/>
      <c r="Z2380" s="39"/>
      <c r="AA2380" s="39"/>
      <c r="AB2380" s="39">
        <f t="shared" si="4616"/>
        <v>543</v>
      </c>
      <c r="AC2380" s="39">
        <f t="shared" si="4617"/>
        <v>641</v>
      </c>
      <c r="AD2380" s="40"/>
      <c r="AE2380" s="40"/>
      <c r="AF2380" s="41">
        <f t="shared" si="4508"/>
        <v>-1</v>
      </c>
      <c r="AG2380" s="42"/>
    </row>
    <row r="2381" spans="1:33" ht="13.8">
      <c r="A2381" s="33" t="s">
        <v>4240</v>
      </c>
      <c r="B2381" s="33" t="s">
        <v>4241</v>
      </c>
      <c r="C2381" s="34"/>
      <c r="D2381" s="35"/>
      <c r="E2381" s="35"/>
      <c r="F2381" s="35">
        <f t="shared" si="4638"/>
        <v>0</v>
      </c>
      <c r="G2381" s="35">
        <f t="shared" si="4639"/>
        <v>0</v>
      </c>
      <c r="H2381" s="35">
        <f t="shared" si="4475"/>
        <v>0</v>
      </c>
      <c r="I2381" s="17">
        <v>18</v>
      </c>
      <c r="J2381" s="37">
        <f t="shared" ref="J2381:K2381" si="4662">MAX(N2381,P2381,R2381,T2381,V2381,X2381,Z2381,AB2381,AD2381)</f>
        <v>585</v>
      </c>
      <c r="K2381" s="37">
        <f t="shared" si="4662"/>
        <v>748</v>
      </c>
      <c r="L2381" s="38">
        <f t="shared" ref="L2381:M2381" si="4663">MIN(N2381,P2381,R2381,T2381,V2381,X2381,Z2381,AB2381,AD2381)</f>
        <v>584</v>
      </c>
      <c r="M2381" s="38">
        <f t="shared" si="4663"/>
        <v>691</v>
      </c>
      <c r="N2381" s="38">
        <f t="shared" si="4660"/>
        <v>584</v>
      </c>
      <c r="O2381" s="38">
        <f t="shared" si="4661"/>
        <v>748</v>
      </c>
      <c r="P2381" s="39"/>
      <c r="Q2381" s="39"/>
      <c r="R2381" s="39"/>
      <c r="S2381" s="39"/>
      <c r="T2381" s="39"/>
      <c r="U2381" s="39"/>
      <c r="V2381" s="39"/>
      <c r="W2381" s="39"/>
      <c r="X2381" s="39"/>
      <c r="Y2381" s="39"/>
      <c r="Z2381" s="39"/>
      <c r="AA2381" s="39"/>
      <c r="AB2381" s="39">
        <f t="shared" si="4616"/>
        <v>585</v>
      </c>
      <c r="AC2381" s="39">
        <f t="shared" si="4617"/>
        <v>691</v>
      </c>
      <c r="AD2381" s="40"/>
      <c r="AE2381" s="40"/>
      <c r="AF2381" s="41">
        <f t="shared" si="4508"/>
        <v>0</v>
      </c>
      <c r="AG2381" s="42"/>
    </row>
    <row r="2382" spans="1:33" ht="13.8">
      <c r="A2382" s="33" t="s">
        <v>4243</v>
      </c>
      <c r="B2382" s="33" t="s">
        <v>4244</v>
      </c>
      <c r="C2382" s="34"/>
      <c r="D2382" s="35"/>
      <c r="E2382" s="35"/>
      <c r="F2382" s="35">
        <f t="shared" si="4638"/>
        <v>0</v>
      </c>
      <c r="G2382" s="35">
        <f t="shared" si="4639"/>
        <v>0</v>
      </c>
      <c r="H2382" s="35">
        <f t="shared" si="4475"/>
        <v>0</v>
      </c>
      <c r="I2382" s="17">
        <v>18</v>
      </c>
      <c r="J2382" s="37">
        <f t="shared" ref="J2382:K2382" si="4664">MAX(N2382,P2382,R2382,T2382,V2382,X2382,Z2382,AB2382,AD2382)</f>
        <v>774</v>
      </c>
      <c r="K2382" s="37">
        <f t="shared" si="4664"/>
        <v>990</v>
      </c>
      <c r="L2382" s="38">
        <f t="shared" ref="L2382:M2382" si="4665">MIN(N2382,P2382,R2382,T2382,V2382,X2382,Z2382,AB2382,AD2382)</f>
        <v>773</v>
      </c>
      <c r="M2382" s="38">
        <f t="shared" si="4665"/>
        <v>914</v>
      </c>
      <c r="N2382" s="38">
        <f t="shared" si="4660"/>
        <v>773</v>
      </c>
      <c r="O2382" s="38">
        <f t="shared" si="4661"/>
        <v>990</v>
      </c>
      <c r="P2382" s="39"/>
      <c r="Q2382" s="39"/>
      <c r="R2382" s="39"/>
      <c r="S2382" s="39"/>
      <c r="T2382" s="39"/>
      <c r="U2382" s="39"/>
      <c r="V2382" s="39"/>
      <c r="W2382" s="39"/>
      <c r="X2382" s="39"/>
      <c r="Y2382" s="39"/>
      <c r="Z2382" s="39"/>
      <c r="AA2382" s="39"/>
      <c r="AB2382" s="39">
        <f t="shared" si="4616"/>
        <v>774</v>
      </c>
      <c r="AC2382" s="39">
        <f t="shared" si="4617"/>
        <v>914</v>
      </c>
      <c r="AD2382" s="40"/>
      <c r="AE2382" s="40"/>
      <c r="AF2382" s="41">
        <f t="shared" si="4508"/>
        <v>0</v>
      </c>
      <c r="AG2382" s="42"/>
    </row>
    <row r="2383" spans="1:33" ht="13.8">
      <c r="A2383" s="33" t="s">
        <v>4246</v>
      </c>
      <c r="B2383" s="33" t="s">
        <v>4247</v>
      </c>
      <c r="C2383" s="34"/>
      <c r="D2383" s="35"/>
      <c r="E2383" s="35"/>
      <c r="F2383" s="35">
        <f t="shared" si="4638"/>
        <v>0</v>
      </c>
      <c r="G2383" s="35">
        <f t="shared" si="4639"/>
        <v>0</v>
      </c>
      <c r="H2383" s="35">
        <f t="shared" si="4475"/>
        <v>0</v>
      </c>
      <c r="I2383" s="17">
        <v>18</v>
      </c>
      <c r="J2383" s="37">
        <f t="shared" ref="J2383:K2383" si="4666">MAX(N2383,P2383,R2383,T2383,V2383,X2383,Z2383,AB2383,AD2383)</f>
        <v>1932</v>
      </c>
      <c r="K2383" s="37">
        <f t="shared" si="4666"/>
        <v>2474</v>
      </c>
      <c r="L2383" s="38">
        <f t="shared" ref="L2383:M2383" si="4667">MIN(N2383,P2383,R2383,T2383,V2383,X2383,Z2383,AB2383,AD2383)</f>
        <v>1932</v>
      </c>
      <c r="M2383" s="38">
        <f t="shared" si="4667"/>
        <v>2474</v>
      </c>
      <c r="N2383" s="38">
        <f t="shared" si="4660"/>
        <v>1932</v>
      </c>
      <c r="O2383" s="38">
        <f t="shared" si="4661"/>
        <v>2474</v>
      </c>
      <c r="P2383" s="39"/>
      <c r="Q2383" s="39"/>
      <c r="R2383" s="39"/>
      <c r="S2383" s="39"/>
      <c r="T2383" s="39"/>
      <c r="U2383" s="39"/>
      <c r="V2383" s="39"/>
      <c r="W2383" s="39"/>
      <c r="X2383" s="39"/>
      <c r="Y2383" s="39"/>
      <c r="Z2383" s="39"/>
      <c r="AA2383" s="39"/>
      <c r="AB2383" s="39" t="str">
        <f t="shared" si="4616"/>
        <v>₹1933.00</v>
      </c>
      <c r="AC2383" s="39" t="str">
        <f t="shared" si="4617"/>
        <v>₹2281.00</v>
      </c>
      <c r="AD2383" s="40"/>
      <c r="AE2383" s="40"/>
      <c r="AF2383" s="41">
        <f t="shared" si="4508"/>
        <v>0</v>
      </c>
      <c r="AG2383" s="42"/>
    </row>
    <row r="2384" spans="1:33" ht="13.8">
      <c r="A2384" s="33" t="s">
        <v>4255</v>
      </c>
      <c r="B2384" s="33" t="s">
        <v>4256</v>
      </c>
      <c r="C2384" s="34"/>
      <c r="D2384" s="35"/>
      <c r="E2384" s="35"/>
      <c r="F2384" s="35">
        <f t="shared" si="4638"/>
        <v>0</v>
      </c>
      <c r="G2384" s="35">
        <f t="shared" si="4639"/>
        <v>0</v>
      </c>
      <c r="H2384" s="35">
        <f t="shared" si="4475"/>
        <v>0</v>
      </c>
      <c r="I2384" s="17">
        <v>18</v>
      </c>
      <c r="J2384" s="37">
        <f t="shared" ref="J2384:K2384" si="4668">MAX(N2384,P2384,R2384,T2384,V2384,X2384,Z2384,AB2384,AD2384)</f>
        <v>17017</v>
      </c>
      <c r="K2384" s="37">
        <f t="shared" si="4668"/>
        <v>21781</v>
      </c>
      <c r="L2384" s="38">
        <f t="shared" ref="L2384:M2384" si="4669">MIN(N2384,P2384,R2384,T2384,V2384,X2384,Z2384,AB2384,AD2384)</f>
        <v>17017</v>
      </c>
      <c r="M2384" s="38">
        <f t="shared" si="4669"/>
        <v>21781</v>
      </c>
      <c r="N2384" s="38">
        <f t="shared" si="4660"/>
        <v>17017</v>
      </c>
      <c r="O2384" s="38">
        <f t="shared" si="4661"/>
        <v>21781</v>
      </c>
      <c r="P2384" s="39"/>
      <c r="Q2384" s="39"/>
      <c r="R2384" s="39"/>
      <c r="S2384" s="39"/>
      <c r="T2384" s="39"/>
      <c r="U2384" s="39"/>
      <c r="V2384" s="39"/>
      <c r="W2384" s="39"/>
      <c r="X2384" s="39"/>
      <c r="Y2384" s="39"/>
      <c r="Z2384" s="39"/>
      <c r="AA2384" s="39"/>
      <c r="AB2384" s="39" t="str">
        <f t="shared" si="4616"/>
        <v>₹17017.00</v>
      </c>
      <c r="AC2384" s="39" t="str">
        <f t="shared" si="4617"/>
        <v>₹20081.00</v>
      </c>
      <c r="AD2384" s="40"/>
      <c r="AE2384" s="40"/>
      <c r="AF2384" s="41">
        <f t="shared" si="4508"/>
        <v>0</v>
      </c>
      <c r="AG2384" s="42"/>
    </row>
    <row r="2385" spans="1:33" ht="13.8">
      <c r="A2385" s="33" t="s">
        <v>4263</v>
      </c>
      <c r="B2385" s="33" t="s">
        <v>4264</v>
      </c>
      <c r="C2385" s="34"/>
      <c r="D2385" s="35"/>
      <c r="E2385" s="35"/>
      <c r="F2385" s="35">
        <f t="shared" si="4638"/>
        <v>0</v>
      </c>
      <c r="G2385" s="35">
        <f t="shared" si="4639"/>
        <v>0</v>
      </c>
      <c r="H2385" s="35">
        <f t="shared" si="4475"/>
        <v>0</v>
      </c>
      <c r="I2385" s="17">
        <v>18</v>
      </c>
      <c r="J2385" s="37">
        <f t="shared" ref="J2385:K2385" si="4670">MAX(N2385,P2385,R2385,T2385,V2385,X2385,Z2385,AB2385,AD2385)</f>
        <v>113</v>
      </c>
      <c r="K2385" s="37">
        <f t="shared" si="4670"/>
        <v>134</v>
      </c>
      <c r="L2385" s="38">
        <f t="shared" ref="L2385:M2385" si="4671">MIN(N2385,P2385,R2385,T2385,V2385,X2385,Z2385,AB2385,AD2385)</f>
        <v>112</v>
      </c>
      <c r="M2385" s="38">
        <f t="shared" si="4671"/>
        <v>132</v>
      </c>
      <c r="N2385" s="38">
        <f t="shared" si="4660"/>
        <v>112</v>
      </c>
      <c r="O2385" s="38">
        <f t="shared" si="4661"/>
        <v>132</v>
      </c>
      <c r="P2385" s="39"/>
      <c r="Q2385" s="39"/>
      <c r="R2385" s="39"/>
      <c r="S2385" s="39"/>
      <c r="T2385" s="39"/>
      <c r="U2385" s="39"/>
      <c r="V2385" s="39"/>
      <c r="W2385" s="39"/>
      <c r="X2385" s="39"/>
      <c r="Y2385" s="39"/>
      <c r="Z2385" s="39"/>
      <c r="AA2385" s="39"/>
      <c r="AB2385" s="39">
        <f t="shared" si="4616"/>
        <v>113</v>
      </c>
      <c r="AC2385" s="39">
        <f t="shared" si="4617"/>
        <v>134</v>
      </c>
      <c r="AD2385" s="40"/>
      <c r="AE2385" s="40"/>
      <c r="AF2385" s="41">
        <f t="shared" si="4508"/>
        <v>0</v>
      </c>
      <c r="AG2385" s="42"/>
    </row>
    <row r="2386" spans="1:33" ht="13.8">
      <c r="A2386" s="33" t="s">
        <v>4266</v>
      </c>
      <c r="B2386" s="33" t="s">
        <v>4267</v>
      </c>
      <c r="C2386" s="34"/>
      <c r="D2386" s="35"/>
      <c r="E2386" s="35"/>
      <c r="F2386" s="35">
        <f t="shared" si="4638"/>
        <v>0</v>
      </c>
      <c r="G2386" s="35">
        <f t="shared" si="4639"/>
        <v>0</v>
      </c>
      <c r="H2386" s="35">
        <f t="shared" si="4475"/>
        <v>0</v>
      </c>
      <c r="I2386" s="17">
        <v>18</v>
      </c>
      <c r="J2386" s="37">
        <f t="shared" ref="J2386:K2386" si="4672">MAX(N2386,P2386,R2386,T2386,V2386,X2386,Z2386,AB2386,AD2386)</f>
        <v>83</v>
      </c>
      <c r="K2386" s="37">
        <f t="shared" si="4672"/>
        <v>98</v>
      </c>
      <c r="L2386" s="38">
        <f t="shared" ref="L2386:M2386" si="4673">MIN(N2386,P2386,R2386,T2386,V2386,X2386,Z2386,AB2386,AD2386)</f>
        <v>83</v>
      </c>
      <c r="M2386" s="38">
        <f t="shared" si="4673"/>
        <v>98</v>
      </c>
      <c r="N2386" s="38">
        <f t="shared" si="4660"/>
        <v>83</v>
      </c>
      <c r="O2386" s="38">
        <f t="shared" si="4661"/>
        <v>98</v>
      </c>
      <c r="P2386" s="39"/>
      <c r="Q2386" s="39"/>
      <c r="R2386" s="39"/>
      <c r="S2386" s="39"/>
      <c r="T2386" s="39"/>
      <c r="U2386" s="39"/>
      <c r="V2386" s="39"/>
      <c r="W2386" s="39"/>
      <c r="X2386" s="39"/>
      <c r="Y2386" s="39"/>
      <c r="Z2386" s="39"/>
      <c r="AA2386" s="39"/>
      <c r="AB2386" s="39">
        <f t="shared" si="4616"/>
        <v>83</v>
      </c>
      <c r="AC2386" s="39">
        <f t="shared" si="4617"/>
        <v>98</v>
      </c>
      <c r="AD2386" s="40"/>
      <c r="AE2386" s="40"/>
      <c r="AF2386" s="41">
        <f t="shared" si="4508"/>
        <v>0</v>
      </c>
      <c r="AG2386" s="42"/>
    </row>
    <row r="2387" spans="1:33" ht="13.8">
      <c r="A2387" s="33" t="s">
        <v>4269</v>
      </c>
      <c r="B2387" s="33" t="s">
        <v>4270</v>
      </c>
      <c r="C2387" s="34"/>
      <c r="D2387" s="35"/>
      <c r="E2387" s="35"/>
      <c r="F2387" s="35">
        <f t="shared" si="4638"/>
        <v>0</v>
      </c>
      <c r="G2387" s="35">
        <f t="shared" si="4639"/>
        <v>0</v>
      </c>
      <c r="H2387" s="35">
        <f t="shared" si="4475"/>
        <v>0</v>
      </c>
      <c r="I2387" s="17">
        <v>18</v>
      </c>
      <c r="J2387" s="37">
        <f t="shared" ref="J2387:K2387" si="4674">MAX(N2387,P2387,R2387,T2387,V2387,X2387,Z2387,AB2387,AD2387)</f>
        <v>1592</v>
      </c>
      <c r="K2387" s="37">
        <f t="shared" si="4674"/>
        <v>1879</v>
      </c>
      <c r="L2387" s="38">
        <f t="shared" ref="L2387:M2387" si="4675">MIN(N2387,P2387,R2387,T2387,V2387,X2387,Z2387,AB2387,AD2387)</f>
        <v>1592</v>
      </c>
      <c r="M2387" s="38">
        <f t="shared" si="4675"/>
        <v>1879</v>
      </c>
      <c r="N2387" s="38">
        <f t="shared" si="4660"/>
        <v>1592</v>
      </c>
      <c r="O2387" s="38">
        <f t="shared" si="4661"/>
        <v>1879</v>
      </c>
      <c r="P2387" s="39"/>
      <c r="Q2387" s="39"/>
      <c r="R2387" s="39"/>
      <c r="S2387" s="39"/>
      <c r="T2387" s="39"/>
      <c r="U2387" s="39"/>
      <c r="V2387" s="39"/>
      <c r="W2387" s="39"/>
      <c r="X2387" s="39"/>
      <c r="Y2387" s="39"/>
      <c r="Z2387" s="39"/>
      <c r="AA2387" s="39"/>
      <c r="AB2387" s="39" t="str">
        <f t="shared" si="4616"/>
        <v>₹1593.00</v>
      </c>
      <c r="AC2387" s="39" t="str">
        <f t="shared" si="4617"/>
        <v>₹1880.00</v>
      </c>
      <c r="AD2387" s="40"/>
      <c r="AE2387" s="40"/>
      <c r="AF2387" s="41">
        <f t="shared" si="4508"/>
        <v>0</v>
      </c>
      <c r="AG2387" s="42"/>
    </row>
    <row r="2388" spans="1:33" ht="13.8">
      <c r="A2388" s="33" t="s">
        <v>4275</v>
      </c>
      <c r="B2388" s="33" t="s">
        <v>4276</v>
      </c>
      <c r="C2388" s="34"/>
      <c r="D2388" s="35"/>
      <c r="E2388" s="35"/>
      <c r="F2388" s="35">
        <f t="shared" si="4638"/>
        <v>0</v>
      </c>
      <c r="G2388" s="35">
        <f t="shared" si="4639"/>
        <v>0</v>
      </c>
      <c r="H2388" s="35">
        <f t="shared" si="4475"/>
        <v>0</v>
      </c>
      <c r="I2388" s="17">
        <v>18</v>
      </c>
      <c r="J2388" s="37">
        <f t="shared" ref="J2388:K2388" si="4676">MAX(N2388,P2388,R2388,T2388,V2388,X2388,Z2388,AB2388,AD2388)</f>
        <v>591</v>
      </c>
      <c r="K2388" s="37">
        <f t="shared" si="4676"/>
        <v>698</v>
      </c>
      <c r="L2388" s="38">
        <f t="shared" ref="L2388:M2388" si="4677">MIN(N2388,P2388,R2388,T2388,V2388,X2388,Z2388,AB2388,AD2388)</f>
        <v>590</v>
      </c>
      <c r="M2388" s="38">
        <f t="shared" si="4677"/>
        <v>697</v>
      </c>
      <c r="N2388" s="38">
        <f t="shared" si="4660"/>
        <v>590</v>
      </c>
      <c r="O2388" s="38">
        <f t="shared" si="4661"/>
        <v>697</v>
      </c>
      <c r="P2388" s="39"/>
      <c r="Q2388" s="39"/>
      <c r="R2388" s="39"/>
      <c r="S2388" s="39"/>
      <c r="T2388" s="39"/>
      <c r="U2388" s="39"/>
      <c r="V2388" s="39"/>
      <c r="W2388" s="39"/>
      <c r="X2388" s="39"/>
      <c r="Y2388" s="39"/>
      <c r="Z2388" s="39"/>
      <c r="AA2388" s="39"/>
      <c r="AB2388" s="39">
        <f t="shared" si="4616"/>
        <v>591</v>
      </c>
      <c r="AC2388" s="39">
        <f t="shared" si="4617"/>
        <v>698</v>
      </c>
      <c r="AD2388" s="40"/>
      <c r="AE2388" s="40"/>
      <c r="AF2388" s="41">
        <f t="shared" si="4508"/>
        <v>0</v>
      </c>
      <c r="AG2388" s="42"/>
    </row>
    <row r="2389" spans="1:33" ht="13.8">
      <c r="A2389" s="33" t="s">
        <v>53</v>
      </c>
      <c r="B2389" s="33" t="s">
        <v>1278</v>
      </c>
      <c r="C2389" s="34"/>
      <c r="D2389" s="35"/>
      <c r="E2389" s="35"/>
      <c r="F2389" s="35">
        <f t="shared" si="4638"/>
        <v>1</v>
      </c>
      <c r="G2389" s="35">
        <f t="shared" si="4639"/>
        <v>0</v>
      </c>
      <c r="H2389" s="35">
        <f t="shared" si="4475"/>
        <v>1</v>
      </c>
      <c r="I2389" s="17">
        <v>18</v>
      </c>
      <c r="J2389" s="37">
        <f t="shared" ref="J2389:K2389" si="4678">MAX(N2389,P2389,R2389,T2389,V2389,X2389,Z2389,AB2389,AD2389)</f>
        <v>589</v>
      </c>
      <c r="K2389" s="37">
        <f t="shared" si="4678"/>
        <v>696</v>
      </c>
      <c r="L2389" s="38">
        <f t="shared" ref="L2389:M2389" si="4679">MIN(N2389,P2389,R2389,T2389,V2389,X2389,Z2389,AB2389,AD2389)</f>
        <v>588</v>
      </c>
      <c r="M2389" s="38">
        <f t="shared" si="4679"/>
        <v>694</v>
      </c>
      <c r="N2389" s="38">
        <f t="shared" si="4660"/>
        <v>588</v>
      </c>
      <c r="O2389" s="38">
        <f t="shared" si="4661"/>
        <v>694</v>
      </c>
      <c r="P2389" s="39"/>
      <c r="Q2389" s="39"/>
      <c r="R2389" s="39"/>
      <c r="S2389" s="39"/>
      <c r="T2389" s="39"/>
      <c r="U2389" s="39"/>
      <c r="V2389" s="39"/>
      <c r="W2389" s="39"/>
      <c r="X2389" s="39"/>
      <c r="Y2389" s="39"/>
      <c r="Z2389" s="39"/>
      <c r="AA2389" s="39"/>
      <c r="AB2389" s="39">
        <f t="shared" si="4616"/>
        <v>589</v>
      </c>
      <c r="AC2389" s="39">
        <f t="shared" si="4617"/>
        <v>696</v>
      </c>
      <c r="AD2389" s="40"/>
      <c r="AE2389" s="40"/>
      <c r="AF2389" s="41">
        <f t="shared" si="4508"/>
        <v>-1</v>
      </c>
      <c r="AG2389" s="42"/>
    </row>
    <row r="2390" spans="1:33" ht="13.8">
      <c r="A2390" s="33" t="s">
        <v>149</v>
      </c>
      <c r="B2390" s="33" t="s">
        <v>1128</v>
      </c>
      <c r="C2390" s="34"/>
      <c r="D2390" s="35"/>
      <c r="E2390" s="35"/>
      <c r="F2390" s="35">
        <f t="shared" si="4638"/>
        <v>3</v>
      </c>
      <c r="G2390" s="35">
        <f t="shared" si="4639"/>
        <v>2</v>
      </c>
      <c r="H2390" s="35">
        <f t="shared" si="4475"/>
        <v>1</v>
      </c>
      <c r="I2390" s="17">
        <v>18</v>
      </c>
      <c r="J2390" s="37">
        <f t="shared" ref="J2390:K2390" si="4680">MAX(N2390,P2390,R2390,T2390,V2390,X2390,Z2390,AB2390,AD2390)</f>
        <v>487</v>
      </c>
      <c r="K2390" s="37">
        <f t="shared" si="4680"/>
        <v>623</v>
      </c>
      <c r="L2390" s="38">
        <f t="shared" ref="L2390:M2390" si="4681">MIN(N2390,P2390,R2390,T2390,V2390,X2390,Z2390,AB2390,AD2390)</f>
        <v>487</v>
      </c>
      <c r="M2390" s="38">
        <f t="shared" si="4681"/>
        <v>575</v>
      </c>
      <c r="N2390" s="38">
        <f t="shared" si="4660"/>
        <v>487</v>
      </c>
      <c r="O2390" s="38">
        <f t="shared" si="4661"/>
        <v>623</v>
      </c>
      <c r="P2390" s="39"/>
      <c r="Q2390" s="39"/>
      <c r="R2390" s="39"/>
      <c r="S2390" s="39"/>
      <c r="T2390" s="39"/>
      <c r="U2390" s="39"/>
      <c r="V2390" s="39"/>
      <c r="W2390" s="39"/>
      <c r="X2390" s="39"/>
      <c r="Y2390" s="39"/>
      <c r="Z2390" s="39"/>
      <c r="AA2390" s="39"/>
      <c r="AB2390" s="39">
        <f t="shared" si="4616"/>
        <v>487</v>
      </c>
      <c r="AC2390" s="39">
        <f t="shared" si="4617"/>
        <v>575</v>
      </c>
      <c r="AD2390" s="40"/>
      <c r="AE2390" s="40"/>
      <c r="AF2390" s="41">
        <f t="shared" si="4508"/>
        <v>-1</v>
      </c>
      <c r="AG2390" s="42"/>
    </row>
    <row r="2391" spans="1:33" ht="13.8">
      <c r="A2391" s="33" t="s">
        <v>517</v>
      </c>
      <c r="B2391" s="33" t="s">
        <v>1131</v>
      </c>
      <c r="C2391" s="34"/>
      <c r="D2391" s="35"/>
      <c r="E2391" s="35">
        <v>1</v>
      </c>
      <c r="F2391" s="35">
        <f t="shared" si="4638"/>
        <v>1</v>
      </c>
      <c r="G2391" s="35">
        <f t="shared" si="4639"/>
        <v>1</v>
      </c>
      <c r="H2391" s="35">
        <f t="shared" si="4475"/>
        <v>1</v>
      </c>
      <c r="I2391" s="17">
        <v>18</v>
      </c>
      <c r="J2391" s="37">
        <f t="shared" ref="J2391:K2391" si="4682">MAX(N2391,P2391,R2391,T2391,V2391,X2391,Z2391,AB2391,AD2391)</f>
        <v>488</v>
      </c>
      <c r="K2391" s="37">
        <f t="shared" si="4682"/>
        <v>625</v>
      </c>
      <c r="L2391" s="38">
        <f t="shared" ref="L2391:M2391" si="4683">MIN(N2391,P2391,R2391,T2391,V2391,X2391,Z2391,AB2391,AD2391)</f>
        <v>488</v>
      </c>
      <c r="M2391" s="38">
        <f t="shared" si="4683"/>
        <v>576</v>
      </c>
      <c r="N2391" s="38">
        <f t="shared" si="4660"/>
        <v>488</v>
      </c>
      <c r="O2391" s="38">
        <f t="shared" si="4661"/>
        <v>625</v>
      </c>
      <c r="P2391" s="39"/>
      <c r="Q2391" s="39"/>
      <c r="R2391" s="39"/>
      <c r="S2391" s="39"/>
      <c r="T2391" s="39"/>
      <c r="U2391" s="39"/>
      <c r="V2391" s="39"/>
      <c r="W2391" s="39"/>
      <c r="X2391" s="39"/>
      <c r="Y2391" s="39"/>
      <c r="Z2391" s="39"/>
      <c r="AA2391" s="39"/>
      <c r="AB2391" s="39">
        <f t="shared" si="4616"/>
        <v>488</v>
      </c>
      <c r="AC2391" s="39">
        <f t="shared" si="4617"/>
        <v>576</v>
      </c>
      <c r="AD2391" s="40"/>
      <c r="AE2391" s="40"/>
      <c r="AF2391" s="41">
        <f t="shared" si="4508"/>
        <v>-1</v>
      </c>
      <c r="AG2391" s="42"/>
    </row>
    <row r="2392" spans="1:33" ht="13.8">
      <c r="A2392" s="33" t="s">
        <v>518</v>
      </c>
      <c r="B2392" s="33" t="s">
        <v>1133</v>
      </c>
      <c r="C2392" s="34"/>
      <c r="D2392" s="35"/>
      <c r="E2392" s="35">
        <v>1</v>
      </c>
      <c r="F2392" s="35">
        <f t="shared" si="4638"/>
        <v>2</v>
      </c>
      <c r="G2392" s="35">
        <f t="shared" si="4639"/>
        <v>2</v>
      </c>
      <c r="H2392" s="35">
        <f t="shared" si="4475"/>
        <v>1</v>
      </c>
      <c r="I2392" s="17">
        <v>18</v>
      </c>
      <c r="J2392" s="37">
        <f t="shared" ref="J2392:K2392" si="4684">MAX(N2392,P2392,R2392,T2392,V2392,X2392,Z2392,AB2392,AD2392)</f>
        <v>532</v>
      </c>
      <c r="K2392" s="37">
        <f t="shared" si="4684"/>
        <v>681</v>
      </c>
      <c r="L2392" s="38">
        <f t="shared" ref="L2392:M2392" si="4685">MIN(N2392,P2392,R2392,T2392,V2392,X2392,Z2392,AB2392,AD2392)</f>
        <v>532</v>
      </c>
      <c r="M2392" s="38">
        <f t="shared" si="4685"/>
        <v>628</v>
      </c>
      <c r="N2392" s="38">
        <f t="shared" si="4660"/>
        <v>532</v>
      </c>
      <c r="O2392" s="38">
        <f t="shared" si="4661"/>
        <v>681</v>
      </c>
      <c r="P2392" s="39"/>
      <c r="Q2392" s="39"/>
      <c r="R2392" s="39"/>
      <c r="S2392" s="39"/>
      <c r="T2392" s="39"/>
      <c r="U2392" s="39"/>
      <c r="V2392" s="39"/>
      <c r="W2392" s="39"/>
      <c r="X2392" s="39"/>
      <c r="Y2392" s="39"/>
      <c r="Z2392" s="39"/>
      <c r="AA2392" s="39"/>
      <c r="AB2392" s="39">
        <f t="shared" ref="AB2392:AB2423" si="4686">VLOOKUP(A2392,Nexus,9,FALSE)</f>
        <v>532</v>
      </c>
      <c r="AC2392" s="39">
        <f t="shared" ref="AC2392:AC2423" si="4687">VLOOKUP(A2392,Nexus,11,FALSE)</f>
        <v>628</v>
      </c>
      <c r="AD2392" s="40"/>
      <c r="AE2392" s="40"/>
      <c r="AF2392" s="41">
        <f t="shared" si="4508"/>
        <v>-1</v>
      </c>
      <c r="AG2392" s="42"/>
    </row>
    <row r="2393" spans="1:33" ht="13.8">
      <c r="A2393" s="33" t="s">
        <v>65</v>
      </c>
      <c r="B2393" s="33" t="s">
        <v>1135</v>
      </c>
      <c r="C2393" s="34"/>
      <c r="D2393" s="35"/>
      <c r="E2393" s="35"/>
      <c r="F2393" s="35">
        <f t="shared" si="4638"/>
        <v>1</v>
      </c>
      <c r="G2393" s="35">
        <f t="shared" si="4639"/>
        <v>1</v>
      </c>
      <c r="H2393" s="35">
        <f t="shared" si="4475"/>
        <v>0</v>
      </c>
      <c r="I2393" s="17">
        <v>18</v>
      </c>
      <c r="J2393" s="37">
        <f t="shared" ref="J2393:K2393" si="4688">MAX(N2393,P2393,R2393,T2393,V2393,X2393,Z2393,AB2393,AD2393)</f>
        <v>736</v>
      </c>
      <c r="K2393" s="37">
        <f t="shared" si="4688"/>
        <v>942</v>
      </c>
      <c r="L2393" s="38">
        <f t="shared" ref="L2393:M2393" si="4689">MIN(N2393,P2393,R2393,T2393,V2393,X2393,Z2393,AB2393,AD2393)</f>
        <v>736</v>
      </c>
      <c r="M2393" s="38">
        <f t="shared" si="4689"/>
        <v>869</v>
      </c>
      <c r="N2393" s="38">
        <f t="shared" si="4660"/>
        <v>736</v>
      </c>
      <c r="O2393" s="38">
        <f t="shared" si="4661"/>
        <v>942</v>
      </c>
      <c r="P2393" s="39"/>
      <c r="Q2393" s="39"/>
      <c r="R2393" s="39"/>
      <c r="S2393" s="39"/>
      <c r="T2393" s="39"/>
      <c r="U2393" s="39"/>
      <c r="V2393" s="39"/>
      <c r="W2393" s="39"/>
      <c r="X2393" s="39"/>
      <c r="Y2393" s="39"/>
      <c r="Z2393" s="39"/>
      <c r="AA2393" s="39"/>
      <c r="AB2393" s="39">
        <f t="shared" si="4686"/>
        <v>736</v>
      </c>
      <c r="AC2393" s="39">
        <f t="shared" si="4687"/>
        <v>869</v>
      </c>
      <c r="AD2393" s="40"/>
      <c r="AE2393" s="40"/>
      <c r="AF2393" s="41">
        <f t="shared" si="4508"/>
        <v>0</v>
      </c>
      <c r="AG2393" s="42"/>
    </row>
    <row r="2394" spans="1:33" ht="13.8">
      <c r="A2394" s="33" t="s">
        <v>666</v>
      </c>
      <c r="B2394" s="33" t="s">
        <v>1140</v>
      </c>
      <c r="C2394" s="34"/>
      <c r="D2394" s="35"/>
      <c r="E2394" s="35">
        <v>2</v>
      </c>
      <c r="F2394" s="35">
        <f t="shared" si="4638"/>
        <v>0</v>
      </c>
      <c r="G2394" s="35">
        <f t="shared" si="4639"/>
        <v>1</v>
      </c>
      <c r="H2394" s="35">
        <f t="shared" si="4475"/>
        <v>1</v>
      </c>
      <c r="I2394" s="17">
        <v>18</v>
      </c>
      <c r="J2394" s="37">
        <f t="shared" ref="J2394:K2394" si="4690">MAX(N2394,P2394,R2394,T2394,V2394,X2394,Z2394,AB2394,AD2394)</f>
        <v>164</v>
      </c>
      <c r="K2394" s="37">
        <f t="shared" si="4690"/>
        <v>209</v>
      </c>
      <c r="L2394" s="38">
        <f t="shared" ref="L2394:M2394" si="4691">MIN(N2394,P2394,R2394,T2394,V2394,X2394,Z2394,AB2394,AD2394)</f>
        <v>163</v>
      </c>
      <c r="M2394" s="38">
        <f t="shared" si="4691"/>
        <v>194</v>
      </c>
      <c r="N2394" s="38">
        <f t="shared" si="4660"/>
        <v>163</v>
      </c>
      <c r="O2394" s="38">
        <f t="shared" si="4661"/>
        <v>209</v>
      </c>
      <c r="P2394" s="39"/>
      <c r="Q2394" s="39"/>
      <c r="R2394" s="39"/>
      <c r="S2394" s="39"/>
      <c r="T2394" s="39"/>
      <c r="U2394" s="39"/>
      <c r="V2394" s="39"/>
      <c r="W2394" s="39"/>
      <c r="X2394" s="39"/>
      <c r="Y2394" s="39"/>
      <c r="Z2394" s="39"/>
      <c r="AA2394" s="39"/>
      <c r="AB2394" s="39">
        <f t="shared" si="4686"/>
        <v>164</v>
      </c>
      <c r="AC2394" s="39">
        <f t="shared" si="4687"/>
        <v>194</v>
      </c>
      <c r="AD2394" s="40"/>
      <c r="AE2394" s="40"/>
      <c r="AF2394" s="41">
        <f t="shared" si="4508"/>
        <v>-1</v>
      </c>
      <c r="AG2394" s="42"/>
    </row>
    <row r="2395" spans="1:33" ht="13.8">
      <c r="A2395" s="33" t="s">
        <v>144</v>
      </c>
      <c r="B2395" s="33" t="s">
        <v>1144</v>
      </c>
      <c r="C2395" s="34"/>
      <c r="D2395" s="35">
        <v>2</v>
      </c>
      <c r="E2395" s="35"/>
      <c r="F2395" s="35">
        <v>7</v>
      </c>
      <c r="G2395" s="35">
        <f t="shared" si="4639"/>
        <v>4</v>
      </c>
      <c r="H2395" s="35">
        <f t="shared" si="4475"/>
        <v>3</v>
      </c>
      <c r="I2395" s="17">
        <v>18</v>
      </c>
      <c r="J2395" s="37">
        <f t="shared" ref="J2395:K2395" si="4692">MAX(N2395,P2395,R2395,T2395,V2395,X2395,Z2395,AB2395,AD2395)</f>
        <v>493</v>
      </c>
      <c r="K2395" s="37">
        <f t="shared" si="4692"/>
        <v>582</v>
      </c>
      <c r="L2395" s="38">
        <f t="shared" ref="L2395:M2395" si="4693">MIN(N2395,P2395,R2395,T2395,V2395,X2395,Z2395,AB2395,AD2395)</f>
        <v>493</v>
      </c>
      <c r="M2395" s="38">
        <f t="shared" si="4693"/>
        <v>582</v>
      </c>
      <c r="N2395" s="38">
        <f t="shared" si="4660"/>
        <v>493</v>
      </c>
      <c r="O2395" s="38">
        <f t="shared" si="4661"/>
        <v>582</v>
      </c>
      <c r="P2395" s="39"/>
      <c r="Q2395" s="39"/>
      <c r="R2395" s="39"/>
      <c r="S2395" s="39"/>
      <c r="T2395" s="39"/>
      <c r="U2395" s="39"/>
      <c r="V2395" s="39"/>
      <c r="W2395" s="39"/>
      <c r="X2395" s="39"/>
      <c r="Y2395" s="39"/>
      <c r="Z2395" s="39"/>
      <c r="AA2395" s="39"/>
      <c r="AB2395" s="39">
        <f t="shared" si="4686"/>
        <v>493</v>
      </c>
      <c r="AC2395" s="39">
        <f t="shared" si="4687"/>
        <v>582</v>
      </c>
      <c r="AD2395" s="40"/>
      <c r="AE2395" s="40"/>
      <c r="AF2395" s="41">
        <f t="shared" si="4508"/>
        <v>-1</v>
      </c>
      <c r="AG2395" s="42"/>
    </row>
    <row r="2396" spans="1:33" ht="13.8">
      <c r="A2396" s="33" t="s">
        <v>4287</v>
      </c>
      <c r="B2396" s="33" t="s">
        <v>1484</v>
      </c>
      <c r="C2396" s="34"/>
      <c r="D2396" s="35"/>
      <c r="E2396" s="35"/>
      <c r="F2396" s="35">
        <f t="shared" ref="F2396:F2459" si="4694">IFERROR(SUMIF(Purchase_ItemCode, A2396, Purchase_Qty), 0)</f>
        <v>0</v>
      </c>
      <c r="G2396" s="35">
        <f t="shared" si="4639"/>
        <v>0</v>
      </c>
      <c r="H2396" s="35">
        <f t="shared" si="4475"/>
        <v>0</v>
      </c>
      <c r="I2396" s="17">
        <v>18</v>
      </c>
      <c r="J2396" s="37">
        <f t="shared" ref="J2396:K2396" si="4695">MAX(N2396,P2396,R2396,T2396,V2396,X2396,Z2396,AB2396,AD2396)</f>
        <v>131</v>
      </c>
      <c r="K2396" s="37">
        <f t="shared" si="4695"/>
        <v>155</v>
      </c>
      <c r="L2396" s="38">
        <f t="shared" ref="L2396:M2396" si="4696">MIN(N2396,P2396,R2396,T2396,V2396,X2396,Z2396,AB2396,AD2396)</f>
        <v>131</v>
      </c>
      <c r="M2396" s="38">
        <f t="shared" si="4696"/>
        <v>154</v>
      </c>
      <c r="N2396" s="38">
        <f t="shared" si="4660"/>
        <v>131</v>
      </c>
      <c r="O2396" s="38">
        <f t="shared" si="4661"/>
        <v>154</v>
      </c>
      <c r="P2396" s="39"/>
      <c r="Q2396" s="39"/>
      <c r="R2396" s="39"/>
      <c r="S2396" s="39"/>
      <c r="T2396" s="39"/>
      <c r="U2396" s="39"/>
      <c r="V2396" s="39"/>
      <c r="W2396" s="39"/>
      <c r="X2396" s="39"/>
      <c r="Y2396" s="39"/>
      <c r="Z2396" s="39"/>
      <c r="AA2396" s="39"/>
      <c r="AB2396" s="39">
        <f t="shared" si="4686"/>
        <v>131</v>
      </c>
      <c r="AC2396" s="39">
        <f t="shared" si="4687"/>
        <v>155</v>
      </c>
      <c r="AD2396" s="40"/>
      <c r="AE2396" s="40"/>
      <c r="AF2396" s="41">
        <f t="shared" si="4508"/>
        <v>0</v>
      </c>
      <c r="AG2396" s="42"/>
    </row>
    <row r="2397" spans="1:33" ht="13.8">
      <c r="A2397" s="33" t="s">
        <v>928</v>
      </c>
      <c r="B2397" s="33" t="s">
        <v>4289</v>
      </c>
      <c r="C2397" s="34"/>
      <c r="D2397" s="35">
        <v>2</v>
      </c>
      <c r="E2397" s="35">
        <v>7</v>
      </c>
      <c r="F2397" s="35">
        <f t="shared" si="4694"/>
        <v>0</v>
      </c>
      <c r="G2397" s="35">
        <f t="shared" si="4639"/>
        <v>6</v>
      </c>
      <c r="H2397" s="35">
        <f t="shared" si="4475"/>
        <v>1</v>
      </c>
      <c r="I2397" s="17">
        <v>18</v>
      </c>
      <c r="J2397" s="37">
        <f t="shared" ref="J2397:K2397" si="4697">MAX(N2397,P2397,R2397,T2397,V2397,X2397,Z2397,AB2397,AD2397)</f>
        <v>13</v>
      </c>
      <c r="K2397" s="37">
        <f t="shared" si="4697"/>
        <v>16</v>
      </c>
      <c r="L2397" s="38">
        <f t="shared" ref="L2397:M2397" si="4698">MIN(N2397,P2397,R2397,T2397,V2397,X2397,Z2397,AB2397,AD2397)</f>
        <v>12</v>
      </c>
      <c r="M2397" s="38">
        <f t="shared" si="4698"/>
        <v>16</v>
      </c>
      <c r="N2397" s="38">
        <f t="shared" si="4660"/>
        <v>12</v>
      </c>
      <c r="O2397" s="38">
        <f t="shared" si="4661"/>
        <v>16</v>
      </c>
      <c r="P2397" s="39"/>
      <c r="Q2397" s="39"/>
      <c r="R2397" s="39"/>
      <c r="S2397" s="39"/>
      <c r="T2397" s="39"/>
      <c r="U2397" s="39"/>
      <c r="V2397" s="39"/>
      <c r="W2397" s="39"/>
      <c r="X2397" s="39"/>
      <c r="Y2397" s="39"/>
      <c r="Z2397" s="39"/>
      <c r="AA2397" s="39"/>
      <c r="AB2397" s="39">
        <f t="shared" si="4686"/>
        <v>13</v>
      </c>
      <c r="AC2397" s="39">
        <f t="shared" si="4687"/>
        <v>16</v>
      </c>
      <c r="AD2397" s="40"/>
      <c r="AE2397" s="40"/>
      <c r="AF2397" s="41">
        <f t="shared" si="4508"/>
        <v>1</v>
      </c>
      <c r="AG2397" s="42"/>
    </row>
    <row r="2398" spans="1:33" ht="13.8">
      <c r="A2398" s="33" t="s">
        <v>4291</v>
      </c>
      <c r="B2398" s="33" t="s">
        <v>4292</v>
      </c>
      <c r="C2398" s="34"/>
      <c r="D2398" s="35"/>
      <c r="E2398" s="35"/>
      <c r="F2398" s="35">
        <f t="shared" si="4694"/>
        <v>0</v>
      </c>
      <c r="G2398" s="35">
        <f t="shared" si="4639"/>
        <v>0</v>
      </c>
      <c r="H2398" s="35">
        <f t="shared" si="4475"/>
        <v>0</v>
      </c>
      <c r="I2398" s="17">
        <v>18</v>
      </c>
      <c r="J2398" s="37">
        <f t="shared" ref="J2398:K2398" si="4699">MAX(N2398,P2398,R2398,T2398,V2398,X2398,Z2398,AB2398,AD2398)</f>
        <v>1604</v>
      </c>
      <c r="K2398" s="37">
        <f t="shared" si="4699"/>
        <v>1893</v>
      </c>
      <c r="L2398" s="38">
        <f t="shared" ref="L2398:M2398" si="4700">MIN(N2398,P2398,R2398,T2398,V2398,X2398,Z2398,AB2398,AD2398)</f>
        <v>1604</v>
      </c>
      <c r="M2398" s="38">
        <f t="shared" si="4700"/>
        <v>1893</v>
      </c>
      <c r="N2398" s="38">
        <f t="shared" si="4660"/>
        <v>1604</v>
      </c>
      <c r="O2398" s="38">
        <f t="shared" si="4661"/>
        <v>1893</v>
      </c>
      <c r="P2398" s="39"/>
      <c r="Q2398" s="39"/>
      <c r="R2398" s="39"/>
      <c r="S2398" s="39"/>
      <c r="T2398" s="39"/>
      <c r="U2398" s="39"/>
      <c r="V2398" s="39"/>
      <c r="W2398" s="39"/>
      <c r="X2398" s="39"/>
      <c r="Y2398" s="39"/>
      <c r="Z2398" s="39"/>
      <c r="AA2398" s="39"/>
      <c r="AB2398" s="39" t="str">
        <f t="shared" si="4686"/>
        <v>₹1605.00</v>
      </c>
      <c r="AC2398" s="39" t="str">
        <f t="shared" si="4687"/>
        <v>₹1894.00</v>
      </c>
      <c r="AD2398" s="40"/>
      <c r="AE2398" s="40"/>
      <c r="AF2398" s="41">
        <f t="shared" si="4508"/>
        <v>0</v>
      </c>
      <c r="AG2398" s="42"/>
    </row>
    <row r="2399" spans="1:33" ht="13.8">
      <c r="A2399" s="33" t="s">
        <v>4297</v>
      </c>
      <c r="B2399" s="33" t="s">
        <v>4298</v>
      </c>
      <c r="C2399" s="34"/>
      <c r="D2399" s="35"/>
      <c r="E2399" s="35"/>
      <c r="F2399" s="35">
        <f t="shared" si="4694"/>
        <v>0</v>
      </c>
      <c r="G2399" s="35">
        <f t="shared" si="4639"/>
        <v>0</v>
      </c>
      <c r="H2399" s="35">
        <f t="shared" si="4475"/>
        <v>0</v>
      </c>
      <c r="I2399" s="17">
        <v>18</v>
      </c>
      <c r="J2399" s="37">
        <f t="shared" ref="J2399:K2399" si="4701">MAX(N2399,P2399,R2399,T2399,V2399,X2399,Z2399,AB2399,AD2399)</f>
        <v>176</v>
      </c>
      <c r="K2399" s="37">
        <f t="shared" si="4701"/>
        <v>225</v>
      </c>
      <c r="L2399" s="38">
        <f t="shared" ref="L2399:M2399" si="4702">MIN(N2399,P2399,R2399,T2399,V2399,X2399,Z2399,AB2399,AD2399)</f>
        <v>176</v>
      </c>
      <c r="M2399" s="38">
        <f t="shared" si="4702"/>
        <v>208</v>
      </c>
      <c r="N2399" s="38">
        <f t="shared" si="4660"/>
        <v>176</v>
      </c>
      <c r="O2399" s="38">
        <f t="shared" si="4661"/>
        <v>225</v>
      </c>
      <c r="P2399" s="39"/>
      <c r="Q2399" s="39"/>
      <c r="R2399" s="39"/>
      <c r="S2399" s="39"/>
      <c r="T2399" s="39"/>
      <c r="U2399" s="39"/>
      <c r="V2399" s="39"/>
      <c r="W2399" s="39"/>
      <c r="X2399" s="39"/>
      <c r="Y2399" s="39"/>
      <c r="Z2399" s="39"/>
      <c r="AA2399" s="39"/>
      <c r="AB2399" s="39">
        <f t="shared" si="4686"/>
        <v>176</v>
      </c>
      <c r="AC2399" s="39">
        <f t="shared" si="4687"/>
        <v>208</v>
      </c>
      <c r="AD2399" s="40"/>
      <c r="AE2399" s="40"/>
      <c r="AF2399" s="41">
        <f t="shared" si="4508"/>
        <v>0</v>
      </c>
      <c r="AG2399" s="42"/>
    </row>
    <row r="2400" spans="1:33" ht="13.8">
      <c r="A2400" s="33" t="s">
        <v>4300</v>
      </c>
      <c r="B2400" s="33" t="s">
        <v>4301</v>
      </c>
      <c r="C2400" s="34"/>
      <c r="D2400" s="35"/>
      <c r="E2400" s="35"/>
      <c r="F2400" s="35">
        <f t="shared" si="4694"/>
        <v>0</v>
      </c>
      <c r="G2400" s="35">
        <f t="shared" si="4639"/>
        <v>0</v>
      </c>
      <c r="H2400" s="35">
        <f t="shared" si="4475"/>
        <v>0</v>
      </c>
      <c r="I2400" s="17">
        <v>18</v>
      </c>
      <c r="J2400" s="37">
        <f t="shared" ref="J2400:K2400" si="4703">MAX(N2400,P2400,R2400,T2400,V2400,X2400,Z2400,AB2400,AD2400)</f>
        <v>1070</v>
      </c>
      <c r="K2400" s="37">
        <f t="shared" si="4703"/>
        <v>1263</v>
      </c>
      <c r="L2400" s="38">
        <f t="shared" ref="L2400:M2400" si="4704">MIN(N2400,P2400,R2400,T2400,V2400,X2400,Z2400,AB2400,AD2400)</f>
        <v>1070</v>
      </c>
      <c r="M2400" s="38">
        <f t="shared" si="4704"/>
        <v>1263</v>
      </c>
      <c r="N2400" s="38">
        <f t="shared" si="4660"/>
        <v>1070</v>
      </c>
      <c r="O2400" s="38">
        <f t="shared" si="4661"/>
        <v>1263</v>
      </c>
      <c r="P2400" s="39"/>
      <c r="Q2400" s="39"/>
      <c r="R2400" s="39"/>
      <c r="S2400" s="39"/>
      <c r="T2400" s="39"/>
      <c r="U2400" s="39"/>
      <c r="V2400" s="39"/>
      <c r="W2400" s="39"/>
      <c r="X2400" s="39"/>
      <c r="Y2400" s="39"/>
      <c r="Z2400" s="39"/>
      <c r="AA2400" s="39"/>
      <c r="AB2400" s="39" t="str">
        <f t="shared" si="4686"/>
        <v>₹1070.00</v>
      </c>
      <c r="AC2400" s="39" t="str">
        <f t="shared" si="4687"/>
        <v>₹1263.00</v>
      </c>
      <c r="AD2400" s="40"/>
      <c r="AE2400" s="40"/>
      <c r="AF2400" s="41">
        <f t="shared" si="4508"/>
        <v>0</v>
      </c>
      <c r="AG2400" s="42"/>
    </row>
    <row r="2401" spans="1:33" ht="13.8">
      <c r="A2401" s="33" t="s">
        <v>4303</v>
      </c>
      <c r="B2401" s="33" t="s">
        <v>4304</v>
      </c>
      <c r="C2401" s="34"/>
      <c r="D2401" s="35"/>
      <c r="E2401" s="35"/>
      <c r="F2401" s="35">
        <f t="shared" si="4694"/>
        <v>0</v>
      </c>
      <c r="G2401" s="35">
        <f t="shared" si="4639"/>
        <v>0</v>
      </c>
      <c r="H2401" s="35">
        <f t="shared" si="4475"/>
        <v>0</v>
      </c>
      <c r="I2401" s="17">
        <v>18</v>
      </c>
      <c r="J2401" s="37">
        <f t="shared" ref="J2401:K2401" si="4705">MAX(N2401,P2401,R2401,T2401,V2401,X2401,Z2401,AB2401,AD2401)</f>
        <v>3714</v>
      </c>
      <c r="K2401" s="37">
        <f t="shared" si="4705"/>
        <v>4382</v>
      </c>
      <c r="L2401" s="38">
        <f t="shared" ref="L2401:M2401" si="4706">MIN(N2401,P2401,R2401,T2401,V2401,X2401,Z2401,AB2401,AD2401)</f>
        <v>3714</v>
      </c>
      <c r="M2401" s="38">
        <f t="shared" si="4706"/>
        <v>4382</v>
      </c>
      <c r="N2401" s="38">
        <f t="shared" si="4660"/>
        <v>3714</v>
      </c>
      <c r="O2401" s="38">
        <f t="shared" si="4661"/>
        <v>4382</v>
      </c>
      <c r="P2401" s="39"/>
      <c r="Q2401" s="39"/>
      <c r="R2401" s="39"/>
      <c r="S2401" s="39"/>
      <c r="T2401" s="39"/>
      <c r="U2401" s="39"/>
      <c r="V2401" s="39"/>
      <c r="W2401" s="39"/>
      <c r="X2401" s="39"/>
      <c r="Y2401" s="39"/>
      <c r="Z2401" s="39"/>
      <c r="AA2401" s="39"/>
      <c r="AB2401" s="39" t="str">
        <f t="shared" si="4686"/>
        <v>₹3714.00</v>
      </c>
      <c r="AC2401" s="39" t="str">
        <f t="shared" si="4687"/>
        <v>₹4383.00</v>
      </c>
      <c r="AD2401" s="40"/>
      <c r="AE2401" s="40"/>
      <c r="AF2401" s="41">
        <f t="shared" si="4508"/>
        <v>0</v>
      </c>
      <c r="AG2401" s="42"/>
    </row>
    <row r="2402" spans="1:33" ht="13.8">
      <c r="A2402" s="33" t="s">
        <v>4312</v>
      </c>
      <c r="B2402" s="33" t="s">
        <v>4313</v>
      </c>
      <c r="C2402" s="34"/>
      <c r="D2402" s="35"/>
      <c r="E2402" s="35"/>
      <c r="F2402" s="35">
        <f t="shared" si="4694"/>
        <v>0</v>
      </c>
      <c r="G2402" s="35">
        <f t="shared" si="4639"/>
        <v>0</v>
      </c>
      <c r="H2402" s="35">
        <f t="shared" si="4475"/>
        <v>0</v>
      </c>
      <c r="I2402" s="17">
        <v>18</v>
      </c>
      <c r="J2402" s="37">
        <f t="shared" ref="J2402:K2402" si="4707">MAX(N2402,P2402,R2402,T2402,V2402,X2402,Z2402,AB2402,AD2402)</f>
        <v>5434</v>
      </c>
      <c r="K2402" s="37">
        <f t="shared" si="4707"/>
        <v>6412</v>
      </c>
      <c r="L2402" s="38">
        <f t="shared" ref="L2402:M2402" si="4708">MIN(N2402,P2402,R2402,T2402,V2402,X2402,Z2402,AB2402,AD2402)</f>
        <v>5434</v>
      </c>
      <c r="M2402" s="38">
        <f t="shared" si="4708"/>
        <v>6412</v>
      </c>
      <c r="N2402" s="38">
        <f t="shared" si="4660"/>
        <v>5434</v>
      </c>
      <c r="O2402" s="38">
        <f t="shared" si="4661"/>
        <v>6412</v>
      </c>
      <c r="P2402" s="39"/>
      <c r="Q2402" s="39"/>
      <c r="R2402" s="39"/>
      <c r="S2402" s="39"/>
      <c r="T2402" s="39"/>
      <c r="U2402" s="39"/>
      <c r="V2402" s="39"/>
      <c r="W2402" s="39"/>
      <c r="X2402" s="39"/>
      <c r="Y2402" s="39"/>
      <c r="Z2402" s="39"/>
      <c r="AA2402" s="39"/>
      <c r="AB2402" s="39" t="str">
        <f t="shared" si="4686"/>
        <v>₹5434.00</v>
      </c>
      <c r="AC2402" s="39" t="str">
        <f t="shared" si="4687"/>
        <v>₹6413.00</v>
      </c>
      <c r="AD2402" s="40"/>
      <c r="AE2402" s="40"/>
      <c r="AF2402" s="41">
        <f t="shared" si="4508"/>
        <v>0</v>
      </c>
      <c r="AG2402" s="42"/>
    </row>
    <row r="2403" spans="1:33" ht="13.8">
      <c r="A2403" s="33" t="s">
        <v>4318</v>
      </c>
      <c r="B2403" s="33" t="s">
        <v>4319</v>
      </c>
      <c r="C2403" s="34"/>
      <c r="D2403" s="35"/>
      <c r="E2403" s="35"/>
      <c r="F2403" s="35">
        <f t="shared" si="4694"/>
        <v>0</v>
      </c>
      <c r="G2403" s="35">
        <f t="shared" si="4639"/>
        <v>0</v>
      </c>
      <c r="H2403" s="35">
        <f t="shared" si="4475"/>
        <v>0</v>
      </c>
      <c r="I2403" s="17">
        <v>18</v>
      </c>
      <c r="J2403" s="37">
        <f t="shared" ref="J2403:K2403" si="4709">MAX(N2403,P2403,R2403,T2403,V2403,X2403,Z2403,AB2403,AD2403)</f>
        <v>22</v>
      </c>
      <c r="K2403" s="37">
        <f t="shared" si="4709"/>
        <v>26</v>
      </c>
      <c r="L2403" s="38">
        <f t="shared" ref="L2403:M2403" si="4710">MIN(N2403,P2403,R2403,T2403,V2403,X2403,Z2403,AB2403,AD2403)</f>
        <v>22</v>
      </c>
      <c r="M2403" s="38">
        <f t="shared" si="4710"/>
        <v>26</v>
      </c>
      <c r="N2403" s="38">
        <f t="shared" si="4660"/>
        <v>22</v>
      </c>
      <c r="O2403" s="38">
        <f t="shared" si="4661"/>
        <v>26</v>
      </c>
      <c r="P2403" s="39"/>
      <c r="Q2403" s="39"/>
      <c r="R2403" s="39"/>
      <c r="S2403" s="39"/>
      <c r="T2403" s="39"/>
      <c r="U2403" s="39"/>
      <c r="V2403" s="39"/>
      <c r="W2403" s="39"/>
      <c r="X2403" s="39"/>
      <c r="Y2403" s="39"/>
      <c r="Z2403" s="39"/>
      <c r="AA2403" s="39"/>
      <c r="AB2403" s="39">
        <f t="shared" si="4686"/>
        <v>22</v>
      </c>
      <c r="AC2403" s="39">
        <f t="shared" si="4687"/>
        <v>26</v>
      </c>
      <c r="AD2403" s="40"/>
      <c r="AE2403" s="40"/>
      <c r="AF2403" s="41">
        <f t="shared" si="4508"/>
        <v>0</v>
      </c>
      <c r="AG2403" s="42"/>
    </row>
    <row r="2404" spans="1:33" ht="13.8">
      <c r="A2404" s="33" t="s">
        <v>1060</v>
      </c>
      <c r="B2404" s="33" t="s">
        <v>1284</v>
      </c>
      <c r="C2404" s="34"/>
      <c r="D2404" s="35">
        <v>2</v>
      </c>
      <c r="E2404" s="35"/>
      <c r="F2404" s="35">
        <f t="shared" si="4694"/>
        <v>2</v>
      </c>
      <c r="G2404" s="35">
        <f t="shared" si="4639"/>
        <v>0</v>
      </c>
      <c r="H2404" s="35">
        <f t="shared" si="4475"/>
        <v>2</v>
      </c>
      <c r="I2404" s="17">
        <v>18</v>
      </c>
      <c r="J2404" s="37">
        <f t="shared" ref="J2404:K2404" si="4711">MAX(N2404,P2404,R2404,T2404,V2404,X2404,Z2404,AB2404,AD2404)</f>
        <v>493</v>
      </c>
      <c r="K2404" s="37">
        <f t="shared" si="4711"/>
        <v>582</v>
      </c>
      <c r="L2404" s="38">
        <f t="shared" ref="L2404:M2404" si="4712">MIN(N2404,P2404,R2404,T2404,V2404,X2404,Z2404,AB2404,AD2404)</f>
        <v>493</v>
      </c>
      <c r="M2404" s="38">
        <f t="shared" si="4712"/>
        <v>582</v>
      </c>
      <c r="N2404" s="38">
        <f t="shared" si="4660"/>
        <v>493</v>
      </c>
      <c r="O2404" s="38">
        <f t="shared" si="4661"/>
        <v>582</v>
      </c>
      <c r="P2404" s="39"/>
      <c r="Q2404" s="39"/>
      <c r="R2404" s="39"/>
      <c r="S2404" s="39"/>
      <c r="T2404" s="39"/>
      <c r="U2404" s="39"/>
      <c r="V2404" s="39"/>
      <c r="W2404" s="39"/>
      <c r="X2404" s="39"/>
      <c r="Y2404" s="39"/>
      <c r="Z2404" s="39"/>
      <c r="AA2404" s="39"/>
      <c r="AB2404" s="39">
        <f t="shared" si="4686"/>
        <v>493</v>
      </c>
      <c r="AC2404" s="39">
        <f t="shared" si="4687"/>
        <v>582</v>
      </c>
      <c r="AD2404" s="40"/>
      <c r="AE2404" s="40"/>
      <c r="AF2404" s="41">
        <f t="shared" si="4508"/>
        <v>0</v>
      </c>
      <c r="AG2404" s="42">
        <v>2</v>
      </c>
    </row>
    <row r="2405" spans="1:33" ht="13.8">
      <c r="A2405" s="33" t="s">
        <v>4322</v>
      </c>
      <c r="B2405" s="33" t="s">
        <v>4323</v>
      </c>
      <c r="C2405" s="34"/>
      <c r="D2405" s="35"/>
      <c r="E2405" s="35"/>
      <c r="F2405" s="35">
        <f t="shared" si="4694"/>
        <v>0</v>
      </c>
      <c r="G2405" s="35">
        <f t="shared" si="4639"/>
        <v>0</v>
      </c>
      <c r="H2405" s="35">
        <f t="shared" si="4475"/>
        <v>0</v>
      </c>
      <c r="I2405" s="17">
        <v>18</v>
      </c>
      <c r="J2405" s="37">
        <f t="shared" ref="J2405:K2405" si="4713">MAX(N2405,P2405,R2405,T2405,V2405,X2405,Z2405,AB2405,AD2405)</f>
        <v>3948</v>
      </c>
      <c r="K2405" s="37">
        <f t="shared" si="4713"/>
        <v>5053</v>
      </c>
      <c r="L2405" s="38">
        <f t="shared" ref="L2405:M2405" si="4714">MIN(N2405,P2405,R2405,T2405,V2405,X2405,Z2405,AB2405,AD2405)</f>
        <v>3948</v>
      </c>
      <c r="M2405" s="38">
        <f t="shared" si="4714"/>
        <v>5053</v>
      </c>
      <c r="N2405" s="38">
        <f t="shared" si="4660"/>
        <v>3948</v>
      </c>
      <c r="O2405" s="38">
        <f t="shared" si="4661"/>
        <v>5053</v>
      </c>
      <c r="P2405" s="39"/>
      <c r="Q2405" s="39"/>
      <c r="R2405" s="39"/>
      <c r="S2405" s="39"/>
      <c r="T2405" s="39"/>
      <c r="U2405" s="39"/>
      <c r="V2405" s="39"/>
      <c r="W2405" s="39"/>
      <c r="X2405" s="39"/>
      <c r="Y2405" s="39"/>
      <c r="Z2405" s="39"/>
      <c r="AA2405" s="39"/>
      <c r="AB2405" s="39" t="str">
        <f t="shared" si="4686"/>
        <v>₹3948.00</v>
      </c>
      <c r="AC2405" s="39" t="str">
        <f t="shared" si="4687"/>
        <v>₹4659.00</v>
      </c>
      <c r="AD2405" s="40"/>
      <c r="AE2405" s="40"/>
      <c r="AF2405" s="41">
        <f t="shared" si="4508"/>
        <v>0</v>
      </c>
      <c r="AG2405" s="42"/>
    </row>
    <row r="2406" spans="1:33" ht="13.8">
      <c r="A2406" s="33" t="s">
        <v>4331</v>
      </c>
      <c r="B2406" s="33" t="s">
        <v>4332</v>
      </c>
      <c r="C2406" s="34"/>
      <c r="D2406" s="35"/>
      <c r="E2406" s="35"/>
      <c r="F2406" s="35">
        <f t="shared" si="4694"/>
        <v>0</v>
      </c>
      <c r="G2406" s="35">
        <f t="shared" si="4639"/>
        <v>0</v>
      </c>
      <c r="H2406" s="35">
        <f t="shared" si="4475"/>
        <v>0</v>
      </c>
      <c r="I2406" s="17">
        <v>18</v>
      </c>
      <c r="J2406" s="37">
        <f t="shared" ref="J2406:K2406" si="4715">MAX(N2406,P2406,R2406,T2406,V2406,X2406,Z2406,AB2406,AD2406)</f>
        <v>2708</v>
      </c>
      <c r="K2406" s="37">
        <f t="shared" si="4715"/>
        <v>3467</v>
      </c>
      <c r="L2406" s="38">
        <f t="shared" ref="L2406:M2406" si="4716">MIN(N2406,P2406,R2406,T2406,V2406,X2406,Z2406,AB2406,AD2406)</f>
        <v>2708</v>
      </c>
      <c r="M2406" s="38">
        <f t="shared" si="4716"/>
        <v>3467</v>
      </c>
      <c r="N2406" s="38">
        <f t="shared" si="4660"/>
        <v>2708</v>
      </c>
      <c r="O2406" s="38">
        <f t="shared" si="4661"/>
        <v>3467</v>
      </c>
      <c r="P2406" s="39"/>
      <c r="Q2406" s="39"/>
      <c r="R2406" s="39"/>
      <c r="S2406" s="39"/>
      <c r="T2406" s="39"/>
      <c r="U2406" s="39"/>
      <c r="V2406" s="39"/>
      <c r="W2406" s="39"/>
      <c r="X2406" s="39"/>
      <c r="Y2406" s="39"/>
      <c r="Z2406" s="39"/>
      <c r="AA2406" s="39"/>
      <c r="AB2406" s="39" t="str">
        <f t="shared" si="4686"/>
        <v>₹2709.00</v>
      </c>
      <c r="AC2406" s="39" t="str">
        <f t="shared" si="4687"/>
        <v>₹3197.00</v>
      </c>
      <c r="AD2406" s="40"/>
      <c r="AE2406" s="40"/>
      <c r="AF2406" s="41">
        <f t="shared" si="4508"/>
        <v>0</v>
      </c>
      <c r="AG2406" s="42"/>
    </row>
    <row r="2407" spans="1:33" ht="13.8">
      <c r="A2407" s="33" t="s">
        <v>927</v>
      </c>
      <c r="B2407" s="33" t="s">
        <v>1149</v>
      </c>
      <c r="C2407" s="34"/>
      <c r="D2407" s="35"/>
      <c r="E2407" s="35">
        <v>1</v>
      </c>
      <c r="F2407" s="35">
        <f t="shared" si="4694"/>
        <v>0</v>
      </c>
      <c r="G2407" s="35">
        <f t="shared" si="4639"/>
        <v>1</v>
      </c>
      <c r="H2407" s="35">
        <f t="shared" si="4475"/>
        <v>0</v>
      </c>
      <c r="I2407" s="17">
        <v>18</v>
      </c>
      <c r="J2407" s="37">
        <f t="shared" ref="J2407:K2407" si="4717">MAX(N2407,P2407,R2407,T2407,V2407,X2407,Z2407,AB2407,AD2407)</f>
        <v>1135</v>
      </c>
      <c r="K2407" s="37">
        <f t="shared" si="4717"/>
        <v>1452</v>
      </c>
      <c r="L2407" s="38">
        <f t="shared" ref="L2407:M2407" si="4718">MIN(N2407,P2407,R2407,T2407,V2407,X2407,Z2407,AB2407,AD2407)</f>
        <v>1135</v>
      </c>
      <c r="M2407" s="38">
        <f t="shared" si="4718"/>
        <v>1452</v>
      </c>
      <c r="N2407" s="38">
        <f t="shared" si="4660"/>
        <v>1135</v>
      </c>
      <c r="O2407" s="38">
        <f t="shared" si="4661"/>
        <v>1452</v>
      </c>
      <c r="P2407" s="39"/>
      <c r="Q2407" s="39"/>
      <c r="R2407" s="39"/>
      <c r="S2407" s="39"/>
      <c r="T2407" s="39"/>
      <c r="U2407" s="39"/>
      <c r="V2407" s="39"/>
      <c r="W2407" s="39"/>
      <c r="X2407" s="39"/>
      <c r="Y2407" s="39"/>
      <c r="Z2407" s="39"/>
      <c r="AA2407" s="39"/>
      <c r="AB2407" s="39" t="str">
        <f t="shared" si="4686"/>
        <v>₹1135.00</v>
      </c>
      <c r="AC2407" s="39" t="str">
        <f t="shared" si="4687"/>
        <v>₹1340.00</v>
      </c>
      <c r="AD2407" s="40"/>
      <c r="AE2407" s="40"/>
      <c r="AF2407" s="41">
        <f t="shared" si="4508"/>
        <v>0</v>
      </c>
      <c r="AG2407" s="42"/>
    </row>
    <row r="2408" spans="1:33" ht="13.8">
      <c r="A2408" s="33" t="s">
        <v>4346</v>
      </c>
      <c r="B2408" s="33" t="s">
        <v>4347</v>
      </c>
      <c r="C2408" s="34"/>
      <c r="D2408" s="35"/>
      <c r="E2408" s="35"/>
      <c r="F2408" s="35">
        <f t="shared" si="4694"/>
        <v>0</v>
      </c>
      <c r="G2408" s="35">
        <f t="shared" si="4639"/>
        <v>0</v>
      </c>
      <c r="H2408" s="35">
        <f t="shared" si="4475"/>
        <v>0</v>
      </c>
      <c r="I2408" s="17">
        <v>18</v>
      </c>
      <c r="J2408" s="37">
        <f t="shared" ref="J2408:K2408" si="4719">MAX(N2408,P2408,R2408,T2408,V2408,X2408,Z2408,AB2408,AD2408)</f>
        <v>31</v>
      </c>
      <c r="K2408" s="37">
        <f t="shared" si="4719"/>
        <v>37</v>
      </c>
      <c r="L2408" s="38">
        <f t="shared" ref="L2408:M2408" si="4720">MIN(N2408,P2408,R2408,T2408,V2408,X2408,Z2408,AB2408,AD2408)</f>
        <v>31</v>
      </c>
      <c r="M2408" s="38">
        <f t="shared" si="4720"/>
        <v>36</v>
      </c>
      <c r="N2408" s="38">
        <f t="shared" si="4660"/>
        <v>31</v>
      </c>
      <c r="O2408" s="38">
        <f t="shared" si="4661"/>
        <v>36</v>
      </c>
      <c r="P2408" s="39"/>
      <c r="Q2408" s="39"/>
      <c r="R2408" s="39"/>
      <c r="S2408" s="39"/>
      <c r="T2408" s="39"/>
      <c r="U2408" s="39"/>
      <c r="V2408" s="39"/>
      <c r="W2408" s="39"/>
      <c r="X2408" s="39"/>
      <c r="Y2408" s="39"/>
      <c r="Z2408" s="39"/>
      <c r="AA2408" s="39"/>
      <c r="AB2408" s="39">
        <f t="shared" si="4686"/>
        <v>31</v>
      </c>
      <c r="AC2408" s="39">
        <f t="shared" si="4687"/>
        <v>37</v>
      </c>
      <c r="AD2408" s="40"/>
      <c r="AE2408" s="40"/>
      <c r="AF2408" s="41">
        <f t="shared" si="4508"/>
        <v>0</v>
      </c>
      <c r="AG2408" s="42"/>
    </row>
    <row r="2409" spans="1:33" ht="13.8">
      <c r="A2409" s="33" t="s">
        <v>4349</v>
      </c>
      <c r="B2409" s="33" t="s">
        <v>4350</v>
      </c>
      <c r="C2409" s="34"/>
      <c r="D2409" s="35"/>
      <c r="E2409" s="35"/>
      <c r="F2409" s="35">
        <f t="shared" si="4694"/>
        <v>0</v>
      </c>
      <c r="G2409" s="35">
        <f t="shared" si="4639"/>
        <v>0</v>
      </c>
      <c r="H2409" s="35">
        <f t="shared" si="4475"/>
        <v>0</v>
      </c>
      <c r="I2409" s="17">
        <v>18</v>
      </c>
      <c r="J2409" s="37">
        <f t="shared" ref="J2409:K2409" si="4721">MAX(N2409,P2409,R2409,T2409,V2409,X2409,Z2409,AB2409,AD2409)</f>
        <v>97</v>
      </c>
      <c r="K2409" s="37">
        <f t="shared" si="4721"/>
        <v>123</v>
      </c>
      <c r="L2409" s="38">
        <f t="shared" ref="L2409:M2409" si="4722">MIN(N2409,P2409,R2409,T2409,V2409,X2409,Z2409,AB2409,AD2409)</f>
        <v>96</v>
      </c>
      <c r="M2409" s="38">
        <f t="shared" si="4722"/>
        <v>115</v>
      </c>
      <c r="N2409" s="38">
        <f t="shared" si="4660"/>
        <v>96</v>
      </c>
      <c r="O2409" s="38">
        <f t="shared" si="4661"/>
        <v>123</v>
      </c>
      <c r="P2409" s="39"/>
      <c r="Q2409" s="39"/>
      <c r="R2409" s="39"/>
      <c r="S2409" s="39"/>
      <c r="T2409" s="39"/>
      <c r="U2409" s="39"/>
      <c r="V2409" s="39"/>
      <c r="W2409" s="39"/>
      <c r="X2409" s="39"/>
      <c r="Y2409" s="39"/>
      <c r="Z2409" s="39"/>
      <c r="AA2409" s="39"/>
      <c r="AB2409" s="39">
        <f t="shared" si="4686"/>
        <v>97</v>
      </c>
      <c r="AC2409" s="39">
        <f t="shared" si="4687"/>
        <v>115</v>
      </c>
      <c r="AD2409" s="40"/>
      <c r="AE2409" s="40"/>
      <c r="AF2409" s="41">
        <f t="shared" si="4508"/>
        <v>0</v>
      </c>
      <c r="AG2409" s="42"/>
    </row>
    <row r="2410" spans="1:33" ht="13.8">
      <c r="A2410" s="33" t="s">
        <v>1058</v>
      </c>
      <c r="B2410" s="33" t="s">
        <v>1287</v>
      </c>
      <c r="C2410" s="34"/>
      <c r="D2410" s="35">
        <v>2</v>
      </c>
      <c r="E2410" s="35"/>
      <c r="F2410" s="35">
        <f t="shared" si="4694"/>
        <v>2</v>
      </c>
      <c r="G2410" s="35">
        <f t="shared" si="4639"/>
        <v>0</v>
      </c>
      <c r="H2410" s="35">
        <f t="shared" si="4475"/>
        <v>2</v>
      </c>
      <c r="I2410" s="17">
        <v>18</v>
      </c>
      <c r="J2410" s="37">
        <f t="shared" ref="J2410:K2410" si="4723">MAX(N2410,P2410,R2410,T2410,V2410,X2410,Z2410,AB2410,AD2410)</f>
        <v>60</v>
      </c>
      <c r="K2410" s="37">
        <f t="shared" si="4723"/>
        <v>71</v>
      </c>
      <c r="L2410" s="38">
        <f t="shared" ref="L2410:M2410" si="4724">MIN(N2410,P2410,R2410,T2410,V2410,X2410,Z2410,AB2410,AD2410)</f>
        <v>60</v>
      </c>
      <c r="M2410" s="38">
        <f t="shared" si="4724"/>
        <v>71</v>
      </c>
      <c r="N2410" s="38">
        <f t="shared" si="4660"/>
        <v>60</v>
      </c>
      <c r="O2410" s="38">
        <f t="shared" si="4661"/>
        <v>71</v>
      </c>
      <c r="P2410" s="39"/>
      <c r="Q2410" s="39"/>
      <c r="R2410" s="39"/>
      <c r="S2410" s="39"/>
      <c r="T2410" s="39"/>
      <c r="U2410" s="39"/>
      <c r="V2410" s="39"/>
      <c r="W2410" s="39"/>
      <c r="X2410" s="39"/>
      <c r="Y2410" s="39"/>
      <c r="Z2410" s="39"/>
      <c r="AA2410" s="39"/>
      <c r="AB2410" s="39">
        <f t="shared" si="4686"/>
        <v>60</v>
      </c>
      <c r="AC2410" s="39">
        <f t="shared" si="4687"/>
        <v>71</v>
      </c>
      <c r="AD2410" s="40"/>
      <c r="AE2410" s="40"/>
      <c r="AF2410" s="41">
        <f t="shared" si="4508"/>
        <v>0</v>
      </c>
      <c r="AG2410" s="42">
        <v>2</v>
      </c>
    </row>
    <row r="2411" spans="1:33" ht="13.8">
      <c r="A2411" s="33" t="s">
        <v>1055</v>
      </c>
      <c r="B2411" s="33" t="s">
        <v>1289</v>
      </c>
      <c r="C2411" s="34"/>
      <c r="D2411" s="35">
        <v>2</v>
      </c>
      <c r="E2411" s="35"/>
      <c r="F2411" s="35">
        <f t="shared" si="4694"/>
        <v>2</v>
      </c>
      <c r="G2411" s="35">
        <f t="shared" si="4639"/>
        <v>0</v>
      </c>
      <c r="H2411" s="35">
        <f t="shared" si="4475"/>
        <v>2</v>
      </c>
      <c r="I2411" s="17">
        <v>18</v>
      </c>
      <c r="J2411" s="37">
        <f t="shared" ref="J2411:K2411" si="4725">MAX(N2411,P2411,R2411,T2411,V2411,X2411,Z2411,AB2411,AD2411)</f>
        <v>55</v>
      </c>
      <c r="K2411" s="37">
        <f t="shared" si="4725"/>
        <v>65</v>
      </c>
      <c r="L2411" s="38">
        <f t="shared" ref="L2411:M2411" si="4726">MIN(N2411,P2411,R2411,T2411,V2411,X2411,Z2411,AB2411,AD2411)</f>
        <v>55</v>
      </c>
      <c r="M2411" s="38">
        <f t="shared" si="4726"/>
        <v>65</v>
      </c>
      <c r="N2411" s="38">
        <f t="shared" si="4660"/>
        <v>55</v>
      </c>
      <c r="O2411" s="38">
        <f t="shared" si="4661"/>
        <v>65</v>
      </c>
      <c r="P2411" s="39"/>
      <c r="Q2411" s="39"/>
      <c r="R2411" s="39"/>
      <c r="S2411" s="39"/>
      <c r="T2411" s="39"/>
      <c r="U2411" s="39"/>
      <c r="V2411" s="39"/>
      <c r="W2411" s="39"/>
      <c r="X2411" s="39"/>
      <c r="Y2411" s="39"/>
      <c r="Z2411" s="39"/>
      <c r="AA2411" s="39"/>
      <c r="AB2411" s="39">
        <f t="shared" si="4686"/>
        <v>55</v>
      </c>
      <c r="AC2411" s="39">
        <f t="shared" si="4687"/>
        <v>65</v>
      </c>
      <c r="AD2411" s="40"/>
      <c r="AE2411" s="40"/>
      <c r="AF2411" s="41">
        <f t="shared" si="4508"/>
        <v>0</v>
      </c>
      <c r="AG2411" s="42">
        <v>2</v>
      </c>
    </row>
    <row r="2412" spans="1:33" ht="13.8">
      <c r="A2412" s="33" t="s">
        <v>1052</v>
      </c>
      <c r="B2412" s="33" t="s">
        <v>1291</v>
      </c>
      <c r="C2412" s="34"/>
      <c r="D2412" s="35">
        <v>2</v>
      </c>
      <c r="E2412" s="35"/>
      <c r="F2412" s="35">
        <f t="shared" si="4694"/>
        <v>2</v>
      </c>
      <c r="G2412" s="35">
        <f t="shared" si="4639"/>
        <v>0</v>
      </c>
      <c r="H2412" s="35">
        <f t="shared" si="4475"/>
        <v>2</v>
      </c>
      <c r="I2412" s="17">
        <v>18</v>
      </c>
      <c r="J2412" s="37">
        <f t="shared" ref="J2412:K2412" si="4727">MAX(N2412,P2412,R2412,T2412,V2412,X2412,Z2412,AB2412,AD2412)</f>
        <v>14</v>
      </c>
      <c r="K2412" s="37">
        <f t="shared" si="4727"/>
        <v>17</v>
      </c>
      <c r="L2412" s="38">
        <f t="shared" ref="L2412:M2412" si="4728">MIN(N2412,P2412,R2412,T2412,V2412,X2412,Z2412,AB2412,AD2412)</f>
        <v>13</v>
      </c>
      <c r="M2412" s="38">
        <f t="shared" si="4728"/>
        <v>16</v>
      </c>
      <c r="N2412" s="38">
        <f t="shared" ref="N2412:N2443" si="4729">VLOOKUP(A2412,Inv_bef,5,FALSE)</f>
        <v>13</v>
      </c>
      <c r="O2412" s="38">
        <f t="shared" ref="O2412:O2443" si="4730">VLOOKUP(A2412,Inv_bef,6,FALSE)</f>
        <v>16</v>
      </c>
      <c r="P2412" s="39"/>
      <c r="Q2412" s="39"/>
      <c r="R2412" s="39"/>
      <c r="S2412" s="39"/>
      <c r="T2412" s="39"/>
      <c r="U2412" s="39"/>
      <c r="V2412" s="39"/>
      <c r="W2412" s="39"/>
      <c r="X2412" s="39"/>
      <c r="Y2412" s="39"/>
      <c r="Z2412" s="39"/>
      <c r="AA2412" s="39"/>
      <c r="AB2412" s="39">
        <f t="shared" si="4686"/>
        <v>14</v>
      </c>
      <c r="AC2412" s="39">
        <f t="shared" si="4687"/>
        <v>17</v>
      </c>
      <c r="AD2412" s="40"/>
      <c r="AE2412" s="40"/>
      <c r="AF2412" s="41">
        <f t="shared" si="4508"/>
        <v>0</v>
      </c>
      <c r="AG2412" s="42">
        <v>2</v>
      </c>
    </row>
    <row r="2413" spans="1:33" ht="13.8">
      <c r="A2413" s="33" t="s">
        <v>1051</v>
      </c>
      <c r="B2413" s="33" t="s">
        <v>1294</v>
      </c>
      <c r="C2413" s="34"/>
      <c r="D2413" s="35">
        <v>2</v>
      </c>
      <c r="E2413" s="35"/>
      <c r="F2413" s="35">
        <f t="shared" si="4694"/>
        <v>2</v>
      </c>
      <c r="G2413" s="35">
        <f t="shared" si="4639"/>
        <v>0</v>
      </c>
      <c r="H2413" s="35">
        <f t="shared" si="4475"/>
        <v>2</v>
      </c>
      <c r="I2413" s="17">
        <v>18</v>
      </c>
      <c r="J2413" s="37">
        <f t="shared" ref="J2413:K2413" si="4731">MAX(N2413,P2413,R2413,T2413,V2413,X2413,Z2413,AB2413,AD2413)</f>
        <v>11</v>
      </c>
      <c r="K2413" s="37">
        <f t="shared" si="4731"/>
        <v>14</v>
      </c>
      <c r="L2413" s="38">
        <f t="shared" ref="L2413:M2413" si="4732">MIN(N2413,P2413,R2413,T2413,V2413,X2413,Z2413,AB2413,AD2413)</f>
        <v>11</v>
      </c>
      <c r="M2413" s="38">
        <f t="shared" si="4732"/>
        <v>13</v>
      </c>
      <c r="N2413" s="38">
        <f t="shared" si="4729"/>
        <v>11</v>
      </c>
      <c r="O2413" s="38">
        <f t="shared" si="4730"/>
        <v>14</v>
      </c>
      <c r="P2413" s="39"/>
      <c r="Q2413" s="39"/>
      <c r="R2413" s="39"/>
      <c r="S2413" s="39"/>
      <c r="T2413" s="39"/>
      <c r="U2413" s="39"/>
      <c r="V2413" s="39"/>
      <c r="W2413" s="39"/>
      <c r="X2413" s="39"/>
      <c r="Y2413" s="39"/>
      <c r="Z2413" s="39"/>
      <c r="AA2413" s="39"/>
      <c r="AB2413" s="39">
        <f t="shared" si="4686"/>
        <v>11</v>
      </c>
      <c r="AC2413" s="39">
        <f t="shared" si="4687"/>
        <v>13</v>
      </c>
      <c r="AD2413" s="40"/>
      <c r="AE2413" s="40"/>
      <c r="AF2413" s="41">
        <f t="shared" si="4508"/>
        <v>0</v>
      </c>
      <c r="AG2413" s="42">
        <v>2</v>
      </c>
    </row>
    <row r="2414" spans="1:33" ht="13.8">
      <c r="A2414" s="33" t="s">
        <v>4358</v>
      </c>
      <c r="B2414" s="33" t="s">
        <v>4359</v>
      </c>
      <c r="C2414" s="34"/>
      <c r="D2414" s="35"/>
      <c r="E2414" s="35"/>
      <c r="F2414" s="35">
        <f t="shared" si="4694"/>
        <v>0</v>
      </c>
      <c r="G2414" s="35">
        <f t="shared" si="4639"/>
        <v>0</v>
      </c>
      <c r="H2414" s="35">
        <f t="shared" si="4475"/>
        <v>0</v>
      </c>
      <c r="I2414" s="17">
        <v>18</v>
      </c>
      <c r="J2414" s="37">
        <f t="shared" ref="J2414:K2414" si="4733">MAX(N2414,P2414,R2414,T2414,V2414,X2414,Z2414,AB2414,AD2414)</f>
        <v>148</v>
      </c>
      <c r="K2414" s="37">
        <f t="shared" si="4733"/>
        <v>189</v>
      </c>
      <c r="L2414" s="38">
        <f t="shared" ref="L2414:M2414" si="4734">MIN(N2414,P2414,R2414,T2414,V2414,X2414,Z2414,AB2414,AD2414)</f>
        <v>148</v>
      </c>
      <c r="M2414" s="38">
        <f t="shared" si="4734"/>
        <v>175</v>
      </c>
      <c r="N2414" s="38">
        <f t="shared" si="4729"/>
        <v>148</v>
      </c>
      <c r="O2414" s="38">
        <f t="shared" si="4730"/>
        <v>189</v>
      </c>
      <c r="P2414" s="39"/>
      <c r="Q2414" s="39"/>
      <c r="R2414" s="39"/>
      <c r="S2414" s="39"/>
      <c r="T2414" s="39"/>
      <c r="U2414" s="39"/>
      <c r="V2414" s="39"/>
      <c r="W2414" s="39"/>
      <c r="X2414" s="39"/>
      <c r="Y2414" s="39"/>
      <c r="Z2414" s="39"/>
      <c r="AA2414" s="39"/>
      <c r="AB2414" s="39">
        <f t="shared" si="4686"/>
        <v>148</v>
      </c>
      <c r="AC2414" s="39">
        <f t="shared" si="4687"/>
        <v>175</v>
      </c>
      <c r="AD2414" s="40"/>
      <c r="AE2414" s="40"/>
      <c r="AF2414" s="41">
        <f t="shared" si="4508"/>
        <v>0</v>
      </c>
      <c r="AG2414" s="42"/>
    </row>
    <row r="2415" spans="1:33" ht="13.8">
      <c r="A2415" s="33" t="s">
        <v>4361</v>
      </c>
      <c r="B2415" s="33" t="s">
        <v>4362</v>
      </c>
      <c r="C2415" s="34"/>
      <c r="D2415" s="35"/>
      <c r="E2415" s="35"/>
      <c r="F2415" s="35">
        <f t="shared" si="4694"/>
        <v>0</v>
      </c>
      <c r="G2415" s="35">
        <f t="shared" si="4639"/>
        <v>0</v>
      </c>
      <c r="H2415" s="35">
        <f t="shared" si="4475"/>
        <v>0</v>
      </c>
      <c r="I2415" s="17">
        <v>18</v>
      </c>
      <c r="J2415" s="37">
        <f t="shared" ref="J2415:K2415" si="4735">MAX(N2415,P2415,R2415,T2415,V2415,X2415,Z2415,AB2415,AD2415)</f>
        <v>11</v>
      </c>
      <c r="K2415" s="37">
        <f t="shared" si="4735"/>
        <v>14</v>
      </c>
      <c r="L2415" s="38">
        <f t="shared" ref="L2415:M2415" si="4736">MIN(N2415,P2415,R2415,T2415,V2415,X2415,Z2415,AB2415,AD2415)</f>
        <v>11</v>
      </c>
      <c r="M2415" s="38">
        <f t="shared" si="4736"/>
        <v>13</v>
      </c>
      <c r="N2415" s="38">
        <f t="shared" si="4729"/>
        <v>11</v>
      </c>
      <c r="O2415" s="38">
        <f t="shared" si="4730"/>
        <v>14</v>
      </c>
      <c r="P2415" s="39"/>
      <c r="Q2415" s="39"/>
      <c r="R2415" s="39"/>
      <c r="S2415" s="39"/>
      <c r="T2415" s="39"/>
      <c r="U2415" s="39"/>
      <c r="V2415" s="39"/>
      <c r="W2415" s="39"/>
      <c r="X2415" s="39"/>
      <c r="Y2415" s="39"/>
      <c r="Z2415" s="39"/>
      <c r="AA2415" s="39"/>
      <c r="AB2415" s="39">
        <f t="shared" si="4686"/>
        <v>11</v>
      </c>
      <c r="AC2415" s="39">
        <f t="shared" si="4687"/>
        <v>13</v>
      </c>
      <c r="AD2415" s="40"/>
      <c r="AE2415" s="40"/>
      <c r="AF2415" s="41">
        <f t="shared" si="4508"/>
        <v>0</v>
      </c>
      <c r="AG2415" s="42"/>
    </row>
    <row r="2416" spans="1:33" ht="13.8">
      <c r="A2416" s="33" t="s">
        <v>468</v>
      </c>
      <c r="B2416" s="33" t="s">
        <v>1153</v>
      </c>
      <c r="C2416" s="34"/>
      <c r="D2416" s="35"/>
      <c r="E2416" s="35">
        <v>1</v>
      </c>
      <c r="F2416" s="35">
        <f t="shared" si="4694"/>
        <v>0</v>
      </c>
      <c r="G2416" s="35">
        <f t="shared" si="4639"/>
        <v>1</v>
      </c>
      <c r="H2416" s="35">
        <f t="shared" si="4475"/>
        <v>0</v>
      </c>
      <c r="I2416" s="17">
        <v>18</v>
      </c>
      <c r="J2416" s="37">
        <f t="shared" ref="J2416:K2416" si="4737">MAX(N2416,P2416,R2416,T2416,V2416,X2416,Z2416,AB2416,AD2416)</f>
        <v>94</v>
      </c>
      <c r="K2416" s="37">
        <f t="shared" si="4737"/>
        <v>120</v>
      </c>
      <c r="L2416" s="38">
        <f t="shared" ref="L2416:M2416" si="4738">MIN(N2416,P2416,R2416,T2416,V2416,X2416,Z2416,AB2416,AD2416)</f>
        <v>94</v>
      </c>
      <c r="M2416" s="38">
        <f t="shared" si="4738"/>
        <v>111</v>
      </c>
      <c r="N2416" s="38">
        <f t="shared" si="4729"/>
        <v>94</v>
      </c>
      <c r="O2416" s="38">
        <f t="shared" si="4730"/>
        <v>120</v>
      </c>
      <c r="P2416" s="39"/>
      <c r="Q2416" s="39"/>
      <c r="R2416" s="39"/>
      <c r="S2416" s="39"/>
      <c r="T2416" s="39"/>
      <c r="U2416" s="39"/>
      <c r="V2416" s="39"/>
      <c r="W2416" s="39"/>
      <c r="X2416" s="39"/>
      <c r="Y2416" s="39"/>
      <c r="Z2416" s="39"/>
      <c r="AA2416" s="39"/>
      <c r="AB2416" s="39">
        <f t="shared" si="4686"/>
        <v>94</v>
      </c>
      <c r="AC2416" s="39">
        <f t="shared" si="4687"/>
        <v>111</v>
      </c>
      <c r="AD2416" s="40"/>
      <c r="AE2416" s="40"/>
      <c r="AF2416" s="41">
        <f t="shared" si="4508"/>
        <v>0</v>
      </c>
      <c r="AG2416" s="42"/>
    </row>
    <row r="2417" spans="1:33" ht="13.8">
      <c r="A2417" s="33" t="s">
        <v>747</v>
      </c>
      <c r="B2417" s="33" t="s">
        <v>1296</v>
      </c>
      <c r="C2417" s="34"/>
      <c r="D2417" s="35"/>
      <c r="E2417" s="35"/>
      <c r="F2417" s="35">
        <f t="shared" si="4694"/>
        <v>1</v>
      </c>
      <c r="G2417" s="35">
        <f t="shared" si="4639"/>
        <v>0</v>
      </c>
      <c r="H2417" s="35">
        <f t="shared" si="4475"/>
        <v>1</v>
      </c>
      <c r="I2417" s="17">
        <v>18</v>
      </c>
      <c r="J2417" s="37">
        <f t="shared" ref="J2417:K2417" si="4739">MAX(N2417,P2417,R2417,T2417,V2417,X2417,Z2417,AB2417,AD2417)</f>
        <v>110</v>
      </c>
      <c r="K2417" s="37">
        <f t="shared" si="4739"/>
        <v>141</v>
      </c>
      <c r="L2417" s="38">
        <f t="shared" ref="L2417:M2417" si="4740">MIN(N2417,P2417,R2417,T2417,V2417,X2417,Z2417,AB2417,AD2417)</f>
        <v>110</v>
      </c>
      <c r="M2417" s="38">
        <f t="shared" si="4740"/>
        <v>130</v>
      </c>
      <c r="N2417" s="38">
        <f t="shared" si="4729"/>
        <v>110</v>
      </c>
      <c r="O2417" s="38">
        <f t="shared" si="4730"/>
        <v>141</v>
      </c>
      <c r="P2417" s="39"/>
      <c r="Q2417" s="39"/>
      <c r="R2417" s="39"/>
      <c r="S2417" s="39"/>
      <c r="T2417" s="39"/>
      <c r="U2417" s="39"/>
      <c r="V2417" s="39"/>
      <c r="W2417" s="39"/>
      <c r="X2417" s="39"/>
      <c r="Y2417" s="39"/>
      <c r="Z2417" s="39"/>
      <c r="AA2417" s="39"/>
      <c r="AB2417" s="39">
        <f t="shared" si="4686"/>
        <v>110</v>
      </c>
      <c r="AC2417" s="39">
        <f t="shared" si="4687"/>
        <v>130</v>
      </c>
      <c r="AD2417" s="40"/>
      <c r="AE2417" s="40"/>
      <c r="AF2417" s="41">
        <f t="shared" si="4508"/>
        <v>-1</v>
      </c>
      <c r="AG2417" s="42"/>
    </row>
    <row r="2418" spans="1:33" ht="13.8">
      <c r="A2418" s="33" t="s">
        <v>4366</v>
      </c>
      <c r="B2418" s="33" t="s">
        <v>4367</v>
      </c>
      <c r="C2418" s="34"/>
      <c r="D2418" s="35"/>
      <c r="E2418" s="35"/>
      <c r="F2418" s="35">
        <f t="shared" si="4694"/>
        <v>0</v>
      </c>
      <c r="G2418" s="35">
        <f t="shared" si="4639"/>
        <v>0</v>
      </c>
      <c r="H2418" s="35">
        <f t="shared" si="4475"/>
        <v>0</v>
      </c>
      <c r="I2418" s="17">
        <v>18</v>
      </c>
      <c r="J2418" s="37">
        <f t="shared" ref="J2418:K2418" si="4741">MAX(N2418,P2418,R2418,T2418,V2418,X2418,Z2418,AB2418,AD2418)</f>
        <v>667</v>
      </c>
      <c r="K2418" s="37">
        <f t="shared" si="4741"/>
        <v>853</v>
      </c>
      <c r="L2418" s="38">
        <f t="shared" ref="L2418:M2418" si="4742">MIN(N2418,P2418,R2418,T2418,V2418,X2418,Z2418,AB2418,AD2418)</f>
        <v>666</v>
      </c>
      <c r="M2418" s="38">
        <f t="shared" si="4742"/>
        <v>788</v>
      </c>
      <c r="N2418" s="38">
        <f t="shared" si="4729"/>
        <v>666</v>
      </c>
      <c r="O2418" s="38">
        <f t="shared" si="4730"/>
        <v>853</v>
      </c>
      <c r="P2418" s="39"/>
      <c r="Q2418" s="39"/>
      <c r="R2418" s="39"/>
      <c r="S2418" s="39"/>
      <c r="T2418" s="39"/>
      <c r="U2418" s="39"/>
      <c r="V2418" s="39"/>
      <c r="W2418" s="39"/>
      <c r="X2418" s="39"/>
      <c r="Y2418" s="39"/>
      <c r="Z2418" s="39"/>
      <c r="AA2418" s="39"/>
      <c r="AB2418" s="39">
        <f t="shared" si="4686"/>
        <v>667</v>
      </c>
      <c r="AC2418" s="39">
        <f t="shared" si="4687"/>
        <v>788</v>
      </c>
      <c r="AD2418" s="40"/>
      <c r="AE2418" s="40"/>
      <c r="AF2418" s="41">
        <f t="shared" si="4508"/>
        <v>0</v>
      </c>
      <c r="AG2418" s="42"/>
    </row>
    <row r="2419" spans="1:33" ht="13.8">
      <c r="A2419" s="33" t="s">
        <v>4369</v>
      </c>
      <c r="B2419" s="33" t="s">
        <v>4370</v>
      </c>
      <c r="C2419" s="34"/>
      <c r="D2419" s="35"/>
      <c r="E2419" s="35"/>
      <c r="F2419" s="35">
        <f t="shared" si="4694"/>
        <v>0</v>
      </c>
      <c r="G2419" s="35">
        <f t="shared" si="4639"/>
        <v>0</v>
      </c>
      <c r="H2419" s="35">
        <f t="shared" si="4475"/>
        <v>0</v>
      </c>
      <c r="I2419" s="17">
        <v>18</v>
      </c>
      <c r="J2419" s="37">
        <f t="shared" ref="J2419:K2419" si="4743">MAX(N2419,P2419,R2419,T2419,V2419,X2419,Z2419,AB2419,AD2419)</f>
        <v>280</v>
      </c>
      <c r="K2419" s="37">
        <f t="shared" si="4743"/>
        <v>358</v>
      </c>
      <c r="L2419" s="38">
        <f t="shared" ref="L2419:M2419" si="4744">MIN(N2419,P2419,R2419,T2419,V2419,X2419,Z2419,AB2419,AD2419)</f>
        <v>279</v>
      </c>
      <c r="M2419" s="38">
        <f t="shared" si="4744"/>
        <v>331</v>
      </c>
      <c r="N2419" s="38">
        <f t="shared" si="4729"/>
        <v>279</v>
      </c>
      <c r="O2419" s="38">
        <f t="shared" si="4730"/>
        <v>358</v>
      </c>
      <c r="P2419" s="39"/>
      <c r="Q2419" s="39"/>
      <c r="R2419" s="39"/>
      <c r="S2419" s="39"/>
      <c r="T2419" s="39"/>
      <c r="U2419" s="39"/>
      <c r="V2419" s="39"/>
      <c r="W2419" s="39"/>
      <c r="X2419" s="39"/>
      <c r="Y2419" s="39"/>
      <c r="Z2419" s="39"/>
      <c r="AA2419" s="39"/>
      <c r="AB2419" s="39">
        <f t="shared" si="4686"/>
        <v>280</v>
      </c>
      <c r="AC2419" s="39">
        <f t="shared" si="4687"/>
        <v>331</v>
      </c>
      <c r="AD2419" s="40"/>
      <c r="AE2419" s="40"/>
      <c r="AF2419" s="41">
        <f t="shared" si="4508"/>
        <v>0</v>
      </c>
      <c r="AG2419" s="42"/>
    </row>
    <row r="2420" spans="1:33" ht="13.8">
      <c r="A2420" s="33" t="s">
        <v>4374</v>
      </c>
      <c r="B2420" s="33" t="s">
        <v>4375</v>
      </c>
      <c r="C2420" s="34"/>
      <c r="D2420" s="35"/>
      <c r="E2420" s="35"/>
      <c r="F2420" s="35">
        <f t="shared" si="4694"/>
        <v>0</v>
      </c>
      <c r="G2420" s="35">
        <f t="shared" si="4639"/>
        <v>0</v>
      </c>
      <c r="H2420" s="35">
        <f t="shared" si="4475"/>
        <v>0</v>
      </c>
      <c r="I2420" s="17">
        <v>18</v>
      </c>
      <c r="J2420" s="37">
        <f t="shared" ref="J2420:K2420" si="4745">MAX(N2420,P2420,R2420,T2420,V2420,X2420,Z2420,AB2420,AD2420)</f>
        <v>646</v>
      </c>
      <c r="K2420" s="37">
        <f t="shared" si="4745"/>
        <v>763</v>
      </c>
      <c r="L2420" s="38">
        <f t="shared" ref="L2420:M2420" si="4746">MIN(N2420,P2420,R2420,T2420,V2420,X2420,Z2420,AB2420,AD2420)</f>
        <v>645</v>
      </c>
      <c r="M2420" s="38">
        <f t="shared" si="4746"/>
        <v>762</v>
      </c>
      <c r="N2420" s="38">
        <f t="shared" si="4729"/>
        <v>645</v>
      </c>
      <c r="O2420" s="38">
        <f t="shared" si="4730"/>
        <v>762</v>
      </c>
      <c r="P2420" s="39"/>
      <c r="Q2420" s="39"/>
      <c r="R2420" s="39"/>
      <c r="S2420" s="39"/>
      <c r="T2420" s="39"/>
      <c r="U2420" s="39"/>
      <c r="V2420" s="39"/>
      <c r="W2420" s="39"/>
      <c r="X2420" s="39"/>
      <c r="Y2420" s="39"/>
      <c r="Z2420" s="39"/>
      <c r="AA2420" s="39"/>
      <c r="AB2420" s="39">
        <f t="shared" si="4686"/>
        <v>646</v>
      </c>
      <c r="AC2420" s="39">
        <f t="shared" si="4687"/>
        <v>763</v>
      </c>
      <c r="AD2420" s="40"/>
      <c r="AE2420" s="40"/>
      <c r="AF2420" s="41">
        <f t="shared" si="4508"/>
        <v>0</v>
      </c>
      <c r="AG2420" s="42"/>
    </row>
    <row r="2421" spans="1:33" ht="13.8">
      <c r="A2421" s="33" t="s">
        <v>4377</v>
      </c>
      <c r="B2421" s="33" t="s">
        <v>4378</v>
      </c>
      <c r="C2421" s="34"/>
      <c r="D2421" s="35"/>
      <c r="E2421" s="35"/>
      <c r="F2421" s="35">
        <f t="shared" si="4694"/>
        <v>0</v>
      </c>
      <c r="G2421" s="35">
        <f t="shared" si="4639"/>
        <v>0</v>
      </c>
      <c r="H2421" s="35">
        <f t="shared" si="4475"/>
        <v>0</v>
      </c>
      <c r="I2421" s="17">
        <v>18</v>
      </c>
      <c r="J2421" s="37">
        <f t="shared" ref="J2421:K2421" si="4747">MAX(N2421,P2421,R2421,T2421,V2421,X2421,Z2421,AB2421,AD2421)</f>
        <v>846</v>
      </c>
      <c r="K2421" s="37">
        <f t="shared" si="4747"/>
        <v>999</v>
      </c>
      <c r="L2421" s="38">
        <f t="shared" ref="L2421:M2421" si="4748">MIN(N2421,P2421,R2421,T2421,V2421,X2421,Z2421,AB2421,AD2421)</f>
        <v>845</v>
      </c>
      <c r="M2421" s="38">
        <f t="shared" si="4748"/>
        <v>998</v>
      </c>
      <c r="N2421" s="38">
        <f t="shared" si="4729"/>
        <v>845</v>
      </c>
      <c r="O2421" s="38">
        <f t="shared" si="4730"/>
        <v>998</v>
      </c>
      <c r="P2421" s="39"/>
      <c r="Q2421" s="39"/>
      <c r="R2421" s="39"/>
      <c r="S2421" s="39"/>
      <c r="T2421" s="39"/>
      <c r="U2421" s="39"/>
      <c r="V2421" s="39"/>
      <c r="W2421" s="39"/>
      <c r="X2421" s="39"/>
      <c r="Y2421" s="39"/>
      <c r="Z2421" s="39"/>
      <c r="AA2421" s="39"/>
      <c r="AB2421" s="39">
        <f t="shared" si="4686"/>
        <v>846</v>
      </c>
      <c r="AC2421" s="39">
        <f t="shared" si="4687"/>
        <v>999</v>
      </c>
      <c r="AD2421" s="40"/>
      <c r="AE2421" s="40"/>
      <c r="AF2421" s="41">
        <f t="shared" si="4508"/>
        <v>0</v>
      </c>
      <c r="AG2421" s="42"/>
    </row>
    <row r="2422" spans="1:33" ht="13.8">
      <c r="A2422" s="33" t="s">
        <v>4380</v>
      </c>
      <c r="B2422" s="33" t="s">
        <v>4381</v>
      </c>
      <c r="C2422" s="34"/>
      <c r="D2422" s="35"/>
      <c r="E2422" s="35"/>
      <c r="F2422" s="35">
        <f t="shared" si="4694"/>
        <v>0</v>
      </c>
      <c r="G2422" s="35">
        <f t="shared" si="4639"/>
        <v>0</v>
      </c>
      <c r="H2422" s="35">
        <f t="shared" si="4475"/>
        <v>0</v>
      </c>
      <c r="I2422" s="17">
        <v>18</v>
      </c>
      <c r="J2422" s="37">
        <f t="shared" ref="J2422:K2422" si="4749">MAX(N2422,P2422,R2422,T2422,V2422,X2422,Z2422,AB2422,AD2422)</f>
        <v>1964</v>
      </c>
      <c r="K2422" s="37">
        <f t="shared" si="4749"/>
        <v>2318</v>
      </c>
      <c r="L2422" s="38">
        <f t="shared" ref="L2422:M2422" si="4750">MIN(N2422,P2422,R2422,T2422,V2422,X2422,Z2422,AB2422,AD2422)</f>
        <v>1964</v>
      </c>
      <c r="M2422" s="38">
        <f t="shared" si="4750"/>
        <v>2318</v>
      </c>
      <c r="N2422" s="38">
        <f t="shared" si="4729"/>
        <v>1964</v>
      </c>
      <c r="O2422" s="38">
        <f t="shared" si="4730"/>
        <v>2318</v>
      </c>
      <c r="P2422" s="39"/>
      <c r="Q2422" s="39"/>
      <c r="R2422" s="39"/>
      <c r="S2422" s="39"/>
      <c r="T2422" s="39"/>
      <c r="U2422" s="39"/>
      <c r="V2422" s="39"/>
      <c r="W2422" s="39"/>
      <c r="X2422" s="39"/>
      <c r="Y2422" s="39"/>
      <c r="Z2422" s="39"/>
      <c r="AA2422" s="39"/>
      <c r="AB2422" s="39" t="str">
        <f t="shared" si="4686"/>
        <v>₹1965.00</v>
      </c>
      <c r="AC2422" s="39" t="str">
        <f t="shared" si="4687"/>
        <v>₹2319.00</v>
      </c>
      <c r="AD2422" s="40"/>
      <c r="AE2422" s="40"/>
      <c r="AF2422" s="41">
        <f t="shared" si="4508"/>
        <v>0</v>
      </c>
      <c r="AG2422" s="42"/>
    </row>
    <row r="2423" spans="1:33" ht="13.8">
      <c r="A2423" s="33" t="s">
        <v>4385</v>
      </c>
      <c r="B2423" s="33" t="s">
        <v>4386</v>
      </c>
      <c r="C2423" s="34"/>
      <c r="D2423" s="35"/>
      <c r="E2423" s="35"/>
      <c r="F2423" s="35">
        <f t="shared" si="4694"/>
        <v>0</v>
      </c>
      <c r="G2423" s="35">
        <f t="shared" si="4639"/>
        <v>0</v>
      </c>
      <c r="H2423" s="35">
        <f t="shared" si="4475"/>
        <v>0</v>
      </c>
      <c r="I2423" s="17">
        <v>18</v>
      </c>
      <c r="J2423" s="37">
        <f t="shared" ref="J2423:K2423" si="4751">MAX(N2423,P2423,R2423,T2423,V2423,X2423,Z2423,AB2423,AD2423)</f>
        <v>569</v>
      </c>
      <c r="K2423" s="37">
        <f t="shared" si="4751"/>
        <v>728</v>
      </c>
      <c r="L2423" s="38">
        <f t="shared" ref="L2423:M2423" si="4752">MIN(N2423,P2423,R2423,T2423,V2423,X2423,Z2423,AB2423,AD2423)</f>
        <v>569</v>
      </c>
      <c r="M2423" s="38">
        <f t="shared" si="4752"/>
        <v>672</v>
      </c>
      <c r="N2423" s="38">
        <f t="shared" si="4729"/>
        <v>569</v>
      </c>
      <c r="O2423" s="38">
        <f t="shared" si="4730"/>
        <v>728</v>
      </c>
      <c r="P2423" s="39"/>
      <c r="Q2423" s="39"/>
      <c r="R2423" s="39"/>
      <c r="S2423" s="39"/>
      <c r="T2423" s="39"/>
      <c r="U2423" s="39"/>
      <c r="V2423" s="39"/>
      <c r="W2423" s="39"/>
      <c r="X2423" s="39"/>
      <c r="Y2423" s="39"/>
      <c r="Z2423" s="39"/>
      <c r="AA2423" s="39"/>
      <c r="AB2423" s="39">
        <f t="shared" si="4686"/>
        <v>569</v>
      </c>
      <c r="AC2423" s="39">
        <f t="shared" si="4687"/>
        <v>672</v>
      </c>
      <c r="AD2423" s="40"/>
      <c r="AE2423" s="40"/>
      <c r="AF2423" s="41">
        <f t="shared" si="4508"/>
        <v>0</v>
      </c>
      <c r="AG2423" s="42"/>
    </row>
    <row r="2424" spans="1:33" ht="13.8">
      <c r="A2424" s="33" t="s">
        <v>4388</v>
      </c>
      <c r="B2424" s="33" t="s">
        <v>4389</v>
      </c>
      <c r="C2424" s="34"/>
      <c r="D2424" s="35"/>
      <c r="E2424" s="35">
        <v>2</v>
      </c>
      <c r="F2424" s="35">
        <f t="shared" si="4694"/>
        <v>0</v>
      </c>
      <c r="G2424" s="35">
        <f t="shared" si="4639"/>
        <v>0</v>
      </c>
      <c r="H2424" s="35">
        <f t="shared" si="4475"/>
        <v>2</v>
      </c>
      <c r="I2424" s="17">
        <v>18</v>
      </c>
      <c r="J2424" s="37">
        <f t="shared" ref="J2424:K2424" si="4753">MAX(N2424,P2424,R2424,T2424,V2424,X2424,Z2424,AB2424,AD2424)</f>
        <v>48</v>
      </c>
      <c r="K2424" s="37">
        <f t="shared" si="4753"/>
        <v>61</v>
      </c>
      <c r="L2424" s="38">
        <f t="shared" ref="L2424:M2424" si="4754">MIN(N2424,P2424,R2424,T2424,V2424,X2424,Z2424,AB2424,AD2424)</f>
        <v>48</v>
      </c>
      <c r="M2424" s="38">
        <f t="shared" si="4754"/>
        <v>57</v>
      </c>
      <c r="N2424" s="38">
        <f t="shared" si="4729"/>
        <v>48</v>
      </c>
      <c r="O2424" s="38">
        <f t="shared" si="4730"/>
        <v>61</v>
      </c>
      <c r="P2424" s="39"/>
      <c r="Q2424" s="39"/>
      <c r="R2424" s="39"/>
      <c r="S2424" s="39"/>
      <c r="T2424" s="39"/>
      <c r="U2424" s="39"/>
      <c r="V2424" s="39"/>
      <c r="W2424" s="39"/>
      <c r="X2424" s="39"/>
      <c r="Y2424" s="39"/>
      <c r="Z2424" s="39"/>
      <c r="AA2424" s="39"/>
      <c r="AB2424" s="39">
        <f t="shared" ref="AB2424:AB2446" si="4755">VLOOKUP(A2424,Nexus,9,FALSE)</f>
        <v>48</v>
      </c>
      <c r="AC2424" s="39">
        <f t="shared" ref="AC2424:AC2446" si="4756">VLOOKUP(A2424,Nexus,11,FALSE)</f>
        <v>57</v>
      </c>
      <c r="AD2424" s="40"/>
      <c r="AE2424" s="40"/>
      <c r="AF2424" s="41">
        <f t="shared" si="4508"/>
        <v>-2</v>
      </c>
      <c r="AG2424" s="42"/>
    </row>
    <row r="2425" spans="1:33" ht="13.8">
      <c r="A2425" s="33" t="s">
        <v>4391</v>
      </c>
      <c r="B2425" s="33" t="s">
        <v>4392</v>
      </c>
      <c r="C2425" s="34"/>
      <c r="D2425" s="35"/>
      <c r="E2425" s="35"/>
      <c r="F2425" s="35">
        <f t="shared" si="4694"/>
        <v>0</v>
      </c>
      <c r="G2425" s="35">
        <f t="shared" si="4639"/>
        <v>0</v>
      </c>
      <c r="H2425" s="35">
        <f t="shared" si="4475"/>
        <v>0</v>
      </c>
      <c r="I2425" s="17">
        <v>18</v>
      </c>
      <c r="J2425" s="37">
        <f t="shared" ref="J2425:K2425" si="4757">MAX(N2425,P2425,R2425,T2425,V2425,X2425,Z2425,AB2425,AD2425)</f>
        <v>115</v>
      </c>
      <c r="K2425" s="37">
        <f t="shared" si="4757"/>
        <v>147</v>
      </c>
      <c r="L2425" s="38">
        <f t="shared" ref="L2425:M2425" si="4758">MIN(N2425,P2425,R2425,T2425,V2425,X2425,Z2425,AB2425,AD2425)</f>
        <v>115</v>
      </c>
      <c r="M2425" s="38">
        <f t="shared" si="4758"/>
        <v>136</v>
      </c>
      <c r="N2425" s="38">
        <f t="shared" si="4729"/>
        <v>115</v>
      </c>
      <c r="O2425" s="38">
        <f t="shared" si="4730"/>
        <v>147</v>
      </c>
      <c r="P2425" s="39"/>
      <c r="Q2425" s="39"/>
      <c r="R2425" s="39"/>
      <c r="S2425" s="39"/>
      <c r="T2425" s="39"/>
      <c r="U2425" s="39"/>
      <c r="V2425" s="39"/>
      <c r="W2425" s="39"/>
      <c r="X2425" s="39"/>
      <c r="Y2425" s="39"/>
      <c r="Z2425" s="39"/>
      <c r="AA2425" s="39"/>
      <c r="AB2425" s="39">
        <f t="shared" si="4755"/>
        <v>115</v>
      </c>
      <c r="AC2425" s="39">
        <f t="shared" si="4756"/>
        <v>136</v>
      </c>
      <c r="AD2425" s="40"/>
      <c r="AE2425" s="40"/>
      <c r="AF2425" s="41">
        <f t="shared" si="4508"/>
        <v>0</v>
      </c>
      <c r="AG2425" s="42"/>
    </row>
    <row r="2426" spans="1:33" ht="13.8">
      <c r="A2426" s="33" t="s">
        <v>4394</v>
      </c>
      <c r="B2426" s="33" t="s">
        <v>4395</v>
      </c>
      <c r="C2426" s="34"/>
      <c r="D2426" s="35"/>
      <c r="E2426" s="35"/>
      <c r="F2426" s="35">
        <f t="shared" si="4694"/>
        <v>0</v>
      </c>
      <c r="G2426" s="35">
        <f t="shared" si="4639"/>
        <v>0</v>
      </c>
      <c r="H2426" s="35">
        <f t="shared" si="4475"/>
        <v>0</v>
      </c>
      <c r="I2426" s="17">
        <v>18</v>
      </c>
      <c r="J2426" s="37">
        <f t="shared" ref="J2426:K2426" si="4759">MAX(N2426,P2426,R2426,T2426,V2426,X2426,Z2426,AB2426,AD2426)</f>
        <v>528</v>
      </c>
      <c r="K2426" s="37">
        <f t="shared" si="4759"/>
        <v>675</v>
      </c>
      <c r="L2426" s="38">
        <f t="shared" ref="L2426:M2426" si="4760">MIN(N2426,P2426,R2426,T2426,V2426,X2426,Z2426,AB2426,AD2426)</f>
        <v>527</v>
      </c>
      <c r="M2426" s="38">
        <f t="shared" si="4760"/>
        <v>624</v>
      </c>
      <c r="N2426" s="38">
        <f t="shared" si="4729"/>
        <v>527</v>
      </c>
      <c r="O2426" s="38">
        <f t="shared" si="4730"/>
        <v>675</v>
      </c>
      <c r="P2426" s="39"/>
      <c r="Q2426" s="39"/>
      <c r="R2426" s="39"/>
      <c r="S2426" s="39"/>
      <c r="T2426" s="39"/>
      <c r="U2426" s="39"/>
      <c r="V2426" s="39"/>
      <c r="W2426" s="39"/>
      <c r="X2426" s="39"/>
      <c r="Y2426" s="39"/>
      <c r="Z2426" s="39"/>
      <c r="AA2426" s="39"/>
      <c r="AB2426" s="39">
        <f t="shared" si="4755"/>
        <v>528</v>
      </c>
      <c r="AC2426" s="39">
        <f t="shared" si="4756"/>
        <v>624</v>
      </c>
      <c r="AD2426" s="40"/>
      <c r="AE2426" s="40"/>
      <c r="AF2426" s="41">
        <f t="shared" si="4508"/>
        <v>0</v>
      </c>
      <c r="AG2426" s="42"/>
    </row>
    <row r="2427" spans="1:33" ht="13.8">
      <c r="A2427" s="33" t="s">
        <v>4397</v>
      </c>
      <c r="B2427" s="33" t="s">
        <v>4398</v>
      </c>
      <c r="C2427" s="34"/>
      <c r="D2427" s="35"/>
      <c r="E2427" s="35"/>
      <c r="F2427" s="35">
        <f t="shared" si="4694"/>
        <v>0</v>
      </c>
      <c r="G2427" s="35">
        <f t="shared" si="4639"/>
        <v>0</v>
      </c>
      <c r="H2427" s="35">
        <f t="shared" si="4475"/>
        <v>0</v>
      </c>
      <c r="I2427" s="17">
        <v>18</v>
      </c>
      <c r="J2427" s="37">
        <f t="shared" ref="J2427:K2427" si="4761">MAX(N2427,P2427,R2427,T2427,V2427,X2427,Z2427,AB2427,AD2427)</f>
        <v>49</v>
      </c>
      <c r="K2427" s="37">
        <f t="shared" si="4761"/>
        <v>62</v>
      </c>
      <c r="L2427" s="38">
        <f t="shared" ref="L2427:M2427" si="4762">MIN(N2427,P2427,R2427,T2427,V2427,X2427,Z2427,AB2427,AD2427)</f>
        <v>49</v>
      </c>
      <c r="M2427" s="38">
        <f t="shared" si="4762"/>
        <v>58</v>
      </c>
      <c r="N2427" s="38">
        <f t="shared" si="4729"/>
        <v>49</v>
      </c>
      <c r="O2427" s="38">
        <f t="shared" si="4730"/>
        <v>62</v>
      </c>
      <c r="P2427" s="39"/>
      <c r="Q2427" s="39"/>
      <c r="R2427" s="39"/>
      <c r="S2427" s="39"/>
      <c r="T2427" s="39"/>
      <c r="U2427" s="39"/>
      <c r="V2427" s="39"/>
      <c r="W2427" s="39"/>
      <c r="X2427" s="39"/>
      <c r="Y2427" s="39"/>
      <c r="Z2427" s="39"/>
      <c r="AA2427" s="39"/>
      <c r="AB2427" s="39">
        <f t="shared" si="4755"/>
        <v>49</v>
      </c>
      <c r="AC2427" s="39">
        <f t="shared" si="4756"/>
        <v>58</v>
      </c>
      <c r="AD2427" s="40"/>
      <c r="AE2427" s="40"/>
      <c r="AF2427" s="41">
        <f t="shared" si="4508"/>
        <v>0</v>
      </c>
      <c r="AG2427" s="42"/>
    </row>
    <row r="2428" spans="1:33" ht="13.8">
      <c r="A2428" s="33" t="s">
        <v>4400</v>
      </c>
      <c r="B2428" s="33" t="s">
        <v>4401</v>
      </c>
      <c r="C2428" s="34"/>
      <c r="D2428" s="35"/>
      <c r="E2428" s="35"/>
      <c r="F2428" s="35">
        <f t="shared" si="4694"/>
        <v>0</v>
      </c>
      <c r="G2428" s="35">
        <f t="shared" si="4639"/>
        <v>0</v>
      </c>
      <c r="H2428" s="35">
        <f t="shared" si="4475"/>
        <v>0</v>
      </c>
      <c r="I2428" s="17">
        <v>18</v>
      </c>
      <c r="J2428" s="37">
        <f t="shared" ref="J2428:K2428" si="4763">MAX(N2428,P2428,R2428,T2428,V2428,X2428,Z2428,AB2428,AD2428)</f>
        <v>14</v>
      </c>
      <c r="K2428" s="37">
        <f t="shared" si="4763"/>
        <v>17</v>
      </c>
      <c r="L2428" s="38">
        <f t="shared" ref="L2428:M2428" si="4764">MIN(N2428,P2428,R2428,T2428,V2428,X2428,Z2428,AB2428,AD2428)</f>
        <v>13</v>
      </c>
      <c r="M2428" s="38">
        <f t="shared" si="4764"/>
        <v>17</v>
      </c>
      <c r="N2428" s="38">
        <f t="shared" si="4729"/>
        <v>13</v>
      </c>
      <c r="O2428" s="38">
        <f t="shared" si="4730"/>
        <v>17</v>
      </c>
      <c r="P2428" s="39"/>
      <c r="Q2428" s="39"/>
      <c r="R2428" s="39"/>
      <c r="S2428" s="39"/>
      <c r="T2428" s="39"/>
      <c r="U2428" s="39"/>
      <c r="V2428" s="39"/>
      <c r="W2428" s="39"/>
      <c r="X2428" s="39"/>
      <c r="Y2428" s="39"/>
      <c r="Z2428" s="39"/>
      <c r="AA2428" s="39"/>
      <c r="AB2428" s="39">
        <f t="shared" si="4755"/>
        <v>14</v>
      </c>
      <c r="AC2428" s="39">
        <f t="shared" si="4756"/>
        <v>17</v>
      </c>
      <c r="AD2428" s="40"/>
      <c r="AE2428" s="40"/>
      <c r="AF2428" s="41">
        <f t="shared" si="4508"/>
        <v>0</v>
      </c>
      <c r="AG2428" s="42"/>
    </row>
    <row r="2429" spans="1:33" ht="13.8">
      <c r="A2429" s="33" t="s">
        <v>4403</v>
      </c>
      <c r="B2429" s="33" t="s">
        <v>4404</v>
      </c>
      <c r="C2429" s="34"/>
      <c r="D2429" s="35"/>
      <c r="E2429" s="35">
        <v>1</v>
      </c>
      <c r="F2429" s="35">
        <f t="shared" si="4694"/>
        <v>0</v>
      </c>
      <c r="G2429" s="35">
        <f t="shared" si="4639"/>
        <v>0</v>
      </c>
      <c r="H2429" s="35">
        <f t="shared" si="4475"/>
        <v>1</v>
      </c>
      <c r="I2429" s="17">
        <v>18</v>
      </c>
      <c r="J2429" s="37">
        <f t="shared" ref="J2429:K2429" si="4765">MAX(N2429,P2429,R2429,T2429,V2429,X2429,Z2429,AB2429,AD2429)</f>
        <v>40</v>
      </c>
      <c r="K2429" s="37">
        <f t="shared" si="4765"/>
        <v>48</v>
      </c>
      <c r="L2429" s="38">
        <f t="shared" ref="L2429:M2429" si="4766">MIN(N2429,P2429,R2429,T2429,V2429,X2429,Z2429,AB2429,AD2429)</f>
        <v>39</v>
      </c>
      <c r="M2429" s="38">
        <f t="shared" si="4766"/>
        <v>46</v>
      </c>
      <c r="N2429" s="38">
        <f t="shared" si="4729"/>
        <v>39</v>
      </c>
      <c r="O2429" s="38">
        <f t="shared" si="4730"/>
        <v>46</v>
      </c>
      <c r="P2429" s="39"/>
      <c r="Q2429" s="39"/>
      <c r="R2429" s="39"/>
      <c r="S2429" s="39"/>
      <c r="T2429" s="39"/>
      <c r="U2429" s="39"/>
      <c r="V2429" s="39"/>
      <c r="W2429" s="39"/>
      <c r="X2429" s="39"/>
      <c r="Y2429" s="39"/>
      <c r="Z2429" s="39"/>
      <c r="AA2429" s="39"/>
      <c r="AB2429" s="39">
        <f t="shared" si="4755"/>
        <v>40</v>
      </c>
      <c r="AC2429" s="39">
        <f t="shared" si="4756"/>
        <v>48</v>
      </c>
      <c r="AD2429" s="40"/>
      <c r="AE2429" s="40"/>
      <c r="AF2429" s="41">
        <f t="shared" si="4508"/>
        <v>-1</v>
      </c>
      <c r="AG2429" s="42"/>
    </row>
    <row r="2430" spans="1:33" ht="13.8">
      <c r="A2430" s="33" t="s">
        <v>4406</v>
      </c>
      <c r="B2430" s="33" t="s">
        <v>4407</v>
      </c>
      <c r="C2430" s="34"/>
      <c r="D2430" s="35"/>
      <c r="E2430" s="35"/>
      <c r="F2430" s="35">
        <f t="shared" si="4694"/>
        <v>0</v>
      </c>
      <c r="G2430" s="35">
        <f t="shared" si="4639"/>
        <v>0</v>
      </c>
      <c r="H2430" s="35">
        <f t="shared" si="4475"/>
        <v>0</v>
      </c>
      <c r="I2430" s="17">
        <v>18</v>
      </c>
      <c r="J2430" s="37">
        <f t="shared" ref="J2430:K2430" si="4767">MAX(N2430,P2430,R2430,T2430,V2430,X2430,Z2430,AB2430,AD2430)</f>
        <v>479</v>
      </c>
      <c r="K2430" s="37">
        <f t="shared" si="4767"/>
        <v>612</v>
      </c>
      <c r="L2430" s="38">
        <f t="shared" ref="L2430:M2430" si="4768">MIN(N2430,P2430,R2430,T2430,V2430,X2430,Z2430,AB2430,AD2430)</f>
        <v>478</v>
      </c>
      <c r="M2430" s="38">
        <f t="shared" si="4768"/>
        <v>566</v>
      </c>
      <c r="N2430" s="38">
        <f t="shared" si="4729"/>
        <v>478</v>
      </c>
      <c r="O2430" s="38">
        <f t="shared" si="4730"/>
        <v>612</v>
      </c>
      <c r="P2430" s="39"/>
      <c r="Q2430" s="39"/>
      <c r="R2430" s="39"/>
      <c r="S2430" s="39"/>
      <c r="T2430" s="39"/>
      <c r="U2430" s="39"/>
      <c r="V2430" s="39"/>
      <c r="W2430" s="39"/>
      <c r="X2430" s="39"/>
      <c r="Y2430" s="39"/>
      <c r="Z2430" s="39"/>
      <c r="AA2430" s="39"/>
      <c r="AB2430" s="39">
        <f t="shared" si="4755"/>
        <v>479</v>
      </c>
      <c r="AC2430" s="39">
        <f t="shared" si="4756"/>
        <v>566</v>
      </c>
      <c r="AD2430" s="40"/>
      <c r="AE2430" s="40"/>
      <c r="AF2430" s="41">
        <f t="shared" si="4508"/>
        <v>0</v>
      </c>
      <c r="AG2430" s="42"/>
    </row>
    <row r="2431" spans="1:33" ht="13.8">
      <c r="A2431" s="33" t="s">
        <v>4409</v>
      </c>
      <c r="B2431" s="33" t="s">
        <v>4410</v>
      </c>
      <c r="C2431" s="34"/>
      <c r="D2431" s="35"/>
      <c r="E2431" s="35"/>
      <c r="F2431" s="35">
        <f t="shared" si="4694"/>
        <v>0</v>
      </c>
      <c r="G2431" s="35">
        <f t="shared" si="4639"/>
        <v>0</v>
      </c>
      <c r="H2431" s="35">
        <f t="shared" si="4475"/>
        <v>0</v>
      </c>
      <c r="I2431" s="17">
        <v>18</v>
      </c>
      <c r="J2431" s="37">
        <f t="shared" ref="J2431:K2431" si="4769">MAX(N2431,P2431,R2431,T2431,V2431,X2431,Z2431,AB2431,AD2431)</f>
        <v>42</v>
      </c>
      <c r="K2431" s="37">
        <f t="shared" si="4769"/>
        <v>50</v>
      </c>
      <c r="L2431" s="38">
        <f t="shared" ref="L2431:M2431" si="4770">MIN(N2431,P2431,R2431,T2431,V2431,X2431,Z2431,AB2431,AD2431)</f>
        <v>41</v>
      </c>
      <c r="M2431" s="38">
        <f t="shared" si="4770"/>
        <v>49</v>
      </c>
      <c r="N2431" s="38">
        <f t="shared" si="4729"/>
        <v>41</v>
      </c>
      <c r="O2431" s="38">
        <f t="shared" si="4730"/>
        <v>49</v>
      </c>
      <c r="P2431" s="39"/>
      <c r="Q2431" s="39"/>
      <c r="R2431" s="39"/>
      <c r="S2431" s="39"/>
      <c r="T2431" s="39"/>
      <c r="U2431" s="39"/>
      <c r="V2431" s="39"/>
      <c r="W2431" s="39"/>
      <c r="X2431" s="39"/>
      <c r="Y2431" s="39"/>
      <c r="Z2431" s="39"/>
      <c r="AA2431" s="39"/>
      <c r="AB2431" s="39">
        <f t="shared" si="4755"/>
        <v>42</v>
      </c>
      <c r="AC2431" s="39">
        <f t="shared" si="4756"/>
        <v>50</v>
      </c>
      <c r="AD2431" s="40"/>
      <c r="AE2431" s="40"/>
      <c r="AF2431" s="41">
        <f t="shared" si="4508"/>
        <v>0</v>
      </c>
      <c r="AG2431" s="42"/>
    </row>
    <row r="2432" spans="1:33" ht="13.8">
      <c r="A2432" s="33" t="s">
        <v>4412</v>
      </c>
      <c r="B2432" s="33" t="s">
        <v>4413</v>
      </c>
      <c r="C2432" s="34"/>
      <c r="D2432" s="35"/>
      <c r="E2432" s="35"/>
      <c r="F2432" s="35">
        <f t="shared" si="4694"/>
        <v>0</v>
      </c>
      <c r="G2432" s="35">
        <f t="shared" si="4639"/>
        <v>0</v>
      </c>
      <c r="H2432" s="35">
        <f t="shared" si="4475"/>
        <v>0</v>
      </c>
      <c r="I2432" s="17">
        <v>18</v>
      </c>
      <c r="J2432" s="37">
        <f t="shared" ref="J2432:K2432" si="4771">MAX(N2432,P2432,R2432,T2432,V2432,X2432,Z2432,AB2432,AD2432)</f>
        <v>112</v>
      </c>
      <c r="K2432" s="37">
        <f t="shared" si="4771"/>
        <v>133</v>
      </c>
      <c r="L2432" s="38">
        <f t="shared" ref="L2432:M2432" si="4772">MIN(N2432,P2432,R2432,T2432,V2432,X2432,Z2432,AB2432,AD2432)</f>
        <v>111</v>
      </c>
      <c r="M2432" s="38">
        <f t="shared" si="4772"/>
        <v>131</v>
      </c>
      <c r="N2432" s="38">
        <f t="shared" si="4729"/>
        <v>111</v>
      </c>
      <c r="O2432" s="38">
        <f t="shared" si="4730"/>
        <v>131</v>
      </c>
      <c r="P2432" s="39"/>
      <c r="Q2432" s="39"/>
      <c r="R2432" s="39"/>
      <c r="S2432" s="39"/>
      <c r="T2432" s="39"/>
      <c r="U2432" s="39"/>
      <c r="V2432" s="39"/>
      <c r="W2432" s="39"/>
      <c r="X2432" s="39"/>
      <c r="Y2432" s="39"/>
      <c r="Z2432" s="39"/>
      <c r="AA2432" s="39"/>
      <c r="AB2432" s="39">
        <f t="shared" si="4755"/>
        <v>112</v>
      </c>
      <c r="AC2432" s="39">
        <f t="shared" si="4756"/>
        <v>133</v>
      </c>
      <c r="AD2432" s="40"/>
      <c r="AE2432" s="40"/>
      <c r="AF2432" s="41">
        <f t="shared" si="4508"/>
        <v>0</v>
      </c>
      <c r="AG2432" s="42"/>
    </row>
    <row r="2433" spans="1:33" ht="13.8">
      <c r="A2433" s="33" t="s">
        <v>4417</v>
      </c>
      <c r="B2433" s="33" t="s">
        <v>4418</v>
      </c>
      <c r="C2433" s="34"/>
      <c r="D2433" s="35"/>
      <c r="E2433" s="35"/>
      <c r="F2433" s="35">
        <f t="shared" si="4694"/>
        <v>0</v>
      </c>
      <c r="G2433" s="35">
        <f t="shared" si="4639"/>
        <v>0</v>
      </c>
      <c r="H2433" s="35">
        <f t="shared" si="4475"/>
        <v>0</v>
      </c>
      <c r="I2433" s="17">
        <v>18</v>
      </c>
      <c r="J2433" s="37">
        <f t="shared" ref="J2433:K2433" si="4773">MAX(N2433,P2433,R2433,T2433,V2433,X2433,Z2433,AB2433,AD2433)</f>
        <v>637</v>
      </c>
      <c r="K2433" s="37">
        <f t="shared" si="4773"/>
        <v>815</v>
      </c>
      <c r="L2433" s="38">
        <f t="shared" ref="L2433:M2433" si="4774">MIN(N2433,P2433,R2433,T2433,V2433,X2433,Z2433,AB2433,AD2433)</f>
        <v>637</v>
      </c>
      <c r="M2433" s="38">
        <f t="shared" si="4774"/>
        <v>752</v>
      </c>
      <c r="N2433" s="38">
        <f t="shared" si="4729"/>
        <v>637</v>
      </c>
      <c r="O2433" s="38">
        <f t="shared" si="4730"/>
        <v>815</v>
      </c>
      <c r="P2433" s="39"/>
      <c r="Q2433" s="39"/>
      <c r="R2433" s="39"/>
      <c r="S2433" s="39"/>
      <c r="T2433" s="39"/>
      <c r="U2433" s="39"/>
      <c r="V2433" s="39"/>
      <c r="W2433" s="39"/>
      <c r="X2433" s="39"/>
      <c r="Y2433" s="39"/>
      <c r="Z2433" s="39"/>
      <c r="AA2433" s="39"/>
      <c r="AB2433" s="39">
        <f t="shared" si="4755"/>
        <v>637</v>
      </c>
      <c r="AC2433" s="39">
        <f t="shared" si="4756"/>
        <v>752</v>
      </c>
      <c r="AD2433" s="40"/>
      <c r="AE2433" s="40"/>
      <c r="AF2433" s="41">
        <f t="shared" si="4508"/>
        <v>0</v>
      </c>
      <c r="AG2433" s="42"/>
    </row>
    <row r="2434" spans="1:33" ht="13.8">
      <c r="A2434" s="33" t="s">
        <v>4420</v>
      </c>
      <c r="B2434" s="33" t="s">
        <v>4421</v>
      </c>
      <c r="C2434" s="34"/>
      <c r="D2434" s="35"/>
      <c r="E2434" s="35"/>
      <c r="F2434" s="35">
        <f t="shared" si="4694"/>
        <v>0</v>
      </c>
      <c r="G2434" s="35">
        <f t="shared" si="4639"/>
        <v>0</v>
      </c>
      <c r="H2434" s="35">
        <f t="shared" si="4475"/>
        <v>0</v>
      </c>
      <c r="I2434" s="17">
        <v>18</v>
      </c>
      <c r="J2434" s="37">
        <f t="shared" ref="J2434:K2434" si="4775">MAX(N2434,P2434,R2434,T2434,V2434,X2434,Z2434,AB2434,AD2434)</f>
        <v>41</v>
      </c>
      <c r="K2434" s="37">
        <f t="shared" si="4775"/>
        <v>52</v>
      </c>
      <c r="L2434" s="38">
        <f t="shared" ref="L2434:M2434" si="4776">MIN(N2434,P2434,R2434,T2434,V2434,X2434,Z2434,AB2434,AD2434)</f>
        <v>40</v>
      </c>
      <c r="M2434" s="38">
        <f t="shared" si="4776"/>
        <v>49</v>
      </c>
      <c r="N2434" s="38">
        <f t="shared" si="4729"/>
        <v>40</v>
      </c>
      <c r="O2434" s="38">
        <f t="shared" si="4730"/>
        <v>52</v>
      </c>
      <c r="P2434" s="39"/>
      <c r="Q2434" s="39"/>
      <c r="R2434" s="39"/>
      <c r="S2434" s="39"/>
      <c r="T2434" s="39"/>
      <c r="U2434" s="39"/>
      <c r="V2434" s="39"/>
      <c r="W2434" s="39"/>
      <c r="X2434" s="39"/>
      <c r="Y2434" s="39"/>
      <c r="Z2434" s="39"/>
      <c r="AA2434" s="39"/>
      <c r="AB2434" s="39">
        <f t="shared" si="4755"/>
        <v>41</v>
      </c>
      <c r="AC2434" s="39">
        <f t="shared" si="4756"/>
        <v>49</v>
      </c>
      <c r="AD2434" s="40"/>
      <c r="AE2434" s="40"/>
      <c r="AF2434" s="41">
        <f t="shared" si="4508"/>
        <v>0</v>
      </c>
      <c r="AG2434" s="42"/>
    </row>
    <row r="2435" spans="1:33" ht="13.8">
      <c r="A2435" s="33" t="s">
        <v>4423</v>
      </c>
      <c r="B2435" s="33" t="s">
        <v>4424</v>
      </c>
      <c r="C2435" s="34"/>
      <c r="D2435" s="35"/>
      <c r="E2435" s="35"/>
      <c r="F2435" s="35">
        <f t="shared" si="4694"/>
        <v>0</v>
      </c>
      <c r="G2435" s="35">
        <f t="shared" ref="G2435:G2498" si="4777">IFERROR(COUNTIF(Sales_PartCode, A2435), 0)</f>
        <v>0</v>
      </c>
      <c r="H2435" s="35">
        <f t="shared" si="4475"/>
        <v>0</v>
      </c>
      <c r="I2435" s="17">
        <v>18</v>
      </c>
      <c r="J2435" s="37">
        <f t="shared" ref="J2435:K2435" si="4778">MAX(N2435,P2435,R2435,T2435,V2435,X2435,Z2435,AB2435,AD2435)</f>
        <v>36</v>
      </c>
      <c r="K2435" s="37">
        <f t="shared" si="4778"/>
        <v>43</v>
      </c>
      <c r="L2435" s="38">
        <f t="shared" ref="L2435:M2435" si="4779">MIN(N2435,P2435,R2435,T2435,V2435,X2435,Z2435,AB2435,AD2435)</f>
        <v>35</v>
      </c>
      <c r="M2435" s="38">
        <f t="shared" si="4779"/>
        <v>42</v>
      </c>
      <c r="N2435" s="38">
        <f t="shared" si="4729"/>
        <v>35</v>
      </c>
      <c r="O2435" s="38">
        <f t="shared" si="4730"/>
        <v>42</v>
      </c>
      <c r="P2435" s="39"/>
      <c r="Q2435" s="39"/>
      <c r="R2435" s="39"/>
      <c r="S2435" s="39"/>
      <c r="T2435" s="39"/>
      <c r="U2435" s="39"/>
      <c r="V2435" s="39"/>
      <c r="W2435" s="39"/>
      <c r="X2435" s="39"/>
      <c r="Y2435" s="39"/>
      <c r="Z2435" s="39"/>
      <c r="AA2435" s="39"/>
      <c r="AB2435" s="39">
        <f t="shared" si="4755"/>
        <v>36</v>
      </c>
      <c r="AC2435" s="39">
        <f t="shared" si="4756"/>
        <v>43</v>
      </c>
      <c r="AD2435" s="40"/>
      <c r="AE2435" s="40"/>
      <c r="AF2435" s="41">
        <f t="shared" si="4508"/>
        <v>0</v>
      </c>
      <c r="AG2435" s="42"/>
    </row>
    <row r="2436" spans="1:33" ht="13.8">
      <c r="A2436" s="33" t="s">
        <v>4426</v>
      </c>
      <c r="B2436" s="33" t="s">
        <v>4427</v>
      </c>
      <c r="C2436" s="34"/>
      <c r="D2436" s="35"/>
      <c r="E2436" s="35"/>
      <c r="F2436" s="35">
        <f t="shared" si="4694"/>
        <v>0</v>
      </c>
      <c r="G2436" s="35">
        <f t="shared" si="4777"/>
        <v>0</v>
      </c>
      <c r="H2436" s="35">
        <f t="shared" si="4475"/>
        <v>0</v>
      </c>
      <c r="I2436" s="17">
        <v>18</v>
      </c>
      <c r="J2436" s="37">
        <f t="shared" ref="J2436:K2436" si="4780">MAX(N2436,P2436,R2436,T2436,V2436,X2436,Z2436,AB2436,AD2436)</f>
        <v>37</v>
      </c>
      <c r="K2436" s="37">
        <f t="shared" si="4780"/>
        <v>44</v>
      </c>
      <c r="L2436" s="38">
        <f t="shared" ref="L2436:M2436" si="4781">MIN(N2436,P2436,R2436,T2436,V2436,X2436,Z2436,AB2436,AD2436)</f>
        <v>37</v>
      </c>
      <c r="M2436" s="38">
        <f t="shared" si="4781"/>
        <v>43</v>
      </c>
      <c r="N2436" s="38">
        <f t="shared" si="4729"/>
        <v>37</v>
      </c>
      <c r="O2436" s="38">
        <f t="shared" si="4730"/>
        <v>43</v>
      </c>
      <c r="P2436" s="39"/>
      <c r="Q2436" s="39"/>
      <c r="R2436" s="39"/>
      <c r="S2436" s="39"/>
      <c r="T2436" s="39"/>
      <c r="U2436" s="39"/>
      <c r="V2436" s="39"/>
      <c r="W2436" s="39"/>
      <c r="X2436" s="39"/>
      <c r="Y2436" s="39"/>
      <c r="Z2436" s="39"/>
      <c r="AA2436" s="39"/>
      <c r="AB2436" s="39">
        <f t="shared" si="4755"/>
        <v>37</v>
      </c>
      <c r="AC2436" s="39">
        <f t="shared" si="4756"/>
        <v>44</v>
      </c>
      <c r="AD2436" s="40"/>
      <c r="AE2436" s="40"/>
      <c r="AF2436" s="41">
        <f t="shared" si="4508"/>
        <v>0</v>
      </c>
      <c r="AG2436" s="42"/>
    </row>
    <row r="2437" spans="1:33" ht="13.8">
      <c r="A2437" s="33" t="s">
        <v>4429</v>
      </c>
      <c r="B2437" s="33" t="s">
        <v>4430</v>
      </c>
      <c r="C2437" s="34"/>
      <c r="D2437" s="35"/>
      <c r="E2437" s="35"/>
      <c r="F2437" s="35">
        <f t="shared" si="4694"/>
        <v>0</v>
      </c>
      <c r="G2437" s="35">
        <f t="shared" si="4777"/>
        <v>0</v>
      </c>
      <c r="H2437" s="35">
        <f t="shared" si="4475"/>
        <v>0</v>
      </c>
      <c r="I2437" s="17">
        <v>18</v>
      </c>
      <c r="J2437" s="37">
        <f t="shared" ref="J2437:K2437" si="4782">MAX(N2437,P2437,R2437,T2437,V2437,X2437,Z2437,AB2437,AD2437)</f>
        <v>182</v>
      </c>
      <c r="K2437" s="37">
        <f t="shared" si="4782"/>
        <v>233</v>
      </c>
      <c r="L2437" s="38">
        <f t="shared" ref="L2437:M2437" si="4783">MIN(N2437,P2437,R2437,T2437,V2437,X2437,Z2437,AB2437,AD2437)</f>
        <v>182</v>
      </c>
      <c r="M2437" s="38">
        <f t="shared" si="4783"/>
        <v>215</v>
      </c>
      <c r="N2437" s="38">
        <f t="shared" si="4729"/>
        <v>182</v>
      </c>
      <c r="O2437" s="38">
        <f t="shared" si="4730"/>
        <v>233</v>
      </c>
      <c r="P2437" s="39"/>
      <c r="Q2437" s="39"/>
      <c r="R2437" s="39"/>
      <c r="S2437" s="39"/>
      <c r="T2437" s="39"/>
      <c r="U2437" s="39"/>
      <c r="V2437" s="39"/>
      <c r="W2437" s="39"/>
      <c r="X2437" s="39"/>
      <c r="Y2437" s="39"/>
      <c r="Z2437" s="39"/>
      <c r="AA2437" s="39"/>
      <c r="AB2437" s="39">
        <f t="shared" si="4755"/>
        <v>182</v>
      </c>
      <c r="AC2437" s="39">
        <f t="shared" si="4756"/>
        <v>215</v>
      </c>
      <c r="AD2437" s="40"/>
      <c r="AE2437" s="40"/>
      <c r="AF2437" s="41">
        <f t="shared" si="4508"/>
        <v>0</v>
      </c>
      <c r="AG2437" s="42"/>
    </row>
    <row r="2438" spans="1:33" ht="13.8">
      <c r="A2438" s="33" t="s">
        <v>4432</v>
      </c>
      <c r="B2438" s="33" t="s">
        <v>4433</v>
      </c>
      <c r="C2438" s="34"/>
      <c r="D2438" s="35"/>
      <c r="E2438" s="35"/>
      <c r="F2438" s="35">
        <f t="shared" si="4694"/>
        <v>0</v>
      </c>
      <c r="G2438" s="35">
        <f t="shared" si="4777"/>
        <v>0</v>
      </c>
      <c r="H2438" s="35">
        <f t="shared" si="4475"/>
        <v>0</v>
      </c>
      <c r="I2438" s="17">
        <v>18</v>
      </c>
      <c r="J2438" s="37">
        <f t="shared" ref="J2438:K2438" si="4784">MAX(N2438,P2438,R2438,T2438,V2438,X2438,Z2438,AB2438,AD2438)</f>
        <v>182</v>
      </c>
      <c r="K2438" s="37">
        <f t="shared" si="4784"/>
        <v>233</v>
      </c>
      <c r="L2438" s="38">
        <f t="shared" ref="L2438:M2438" si="4785">MIN(N2438,P2438,R2438,T2438,V2438,X2438,Z2438,AB2438,AD2438)</f>
        <v>182</v>
      </c>
      <c r="M2438" s="38">
        <f t="shared" si="4785"/>
        <v>215</v>
      </c>
      <c r="N2438" s="38">
        <f t="shared" si="4729"/>
        <v>182</v>
      </c>
      <c r="O2438" s="38">
        <f t="shared" si="4730"/>
        <v>233</v>
      </c>
      <c r="P2438" s="39"/>
      <c r="Q2438" s="39"/>
      <c r="R2438" s="39"/>
      <c r="S2438" s="39"/>
      <c r="T2438" s="39"/>
      <c r="U2438" s="39"/>
      <c r="V2438" s="39"/>
      <c r="W2438" s="39"/>
      <c r="X2438" s="39"/>
      <c r="Y2438" s="39"/>
      <c r="Z2438" s="39"/>
      <c r="AA2438" s="39"/>
      <c r="AB2438" s="39">
        <f t="shared" si="4755"/>
        <v>182</v>
      </c>
      <c r="AC2438" s="39">
        <f t="shared" si="4756"/>
        <v>215</v>
      </c>
      <c r="AD2438" s="40"/>
      <c r="AE2438" s="40"/>
      <c r="AF2438" s="41">
        <f t="shared" si="4508"/>
        <v>0</v>
      </c>
      <c r="AG2438" s="42"/>
    </row>
    <row r="2439" spans="1:33" ht="13.8">
      <c r="A2439" s="33" t="s">
        <v>4435</v>
      </c>
      <c r="B2439" s="33" t="s">
        <v>4436</v>
      </c>
      <c r="C2439" s="34"/>
      <c r="D2439" s="35"/>
      <c r="E2439" s="35">
        <v>15</v>
      </c>
      <c r="F2439" s="35">
        <f t="shared" si="4694"/>
        <v>0</v>
      </c>
      <c r="G2439" s="35">
        <f t="shared" si="4777"/>
        <v>0</v>
      </c>
      <c r="H2439" s="35">
        <f t="shared" si="4475"/>
        <v>15</v>
      </c>
      <c r="I2439" s="17">
        <v>18</v>
      </c>
      <c r="J2439" s="37">
        <f t="shared" ref="J2439:K2439" si="4786">MAX(N2439,P2439,R2439,T2439,V2439,X2439,Z2439,AB2439,AD2439)</f>
        <v>5</v>
      </c>
      <c r="K2439" s="37">
        <f t="shared" si="4786"/>
        <v>6</v>
      </c>
      <c r="L2439" s="38">
        <f t="shared" ref="L2439:M2439" si="4787">MIN(N2439,P2439,R2439,T2439,V2439,X2439,Z2439,AB2439,AD2439)</f>
        <v>5</v>
      </c>
      <c r="M2439" s="38">
        <f t="shared" si="4787"/>
        <v>6</v>
      </c>
      <c r="N2439" s="38">
        <f t="shared" si="4729"/>
        <v>5</v>
      </c>
      <c r="O2439" s="38">
        <f t="shared" si="4730"/>
        <v>6</v>
      </c>
      <c r="P2439" s="39"/>
      <c r="Q2439" s="39"/>
      <c r="R2439" s="39"/>
      <c r="S2439" s="39"/>
      <c r="T2439" s="39"/>
      <c r="U2439" s="39"/>
      <c r="V2439" s="39"/>
      <c r="W2439" s="39"/>
      <c r="X2439" s="39"/>
      <c r="Y2439" s="39"/>
      <c r="Z2439" s="39"/>
      <c r="AA2439" s="39"/>
      <c r="AB2439" s="39">
        <f t="shared" si="4755"/>
        <v>5</v>
      </c>
      <c r="AC2439" s="39">
        <f t="shared" si="4756"/>
        <v>6</v>
      </c>
      <c r="AD2439" s="40"/>
      <c r="AE2439" s="40"/>
      <c r="AF2439" s="41">
        <f t="shared" si="4508"/>
        <v>-15</v>
      </c>
      <c r="AG2439" s="42"/>
    </row>
    <row r="2440" spans="1:33" ht="13.8">
      <c r="A2440" s="33" t="s">
        <v>4438</v>
      </c>
      <c r="B2440" s="33" t="s">
        <v>4439</v>
      </c>
      <c r="C2440" s="34"/>
      <c r="D2440" s="35"/>
      <c r="E2440" s="35"/>
      <c r="F2440" s="35">
        <f t="shared" si="4694"/>
        <v>0</v>
      </c>
      <c r="G2440" s="35">
        <f t="shared" si="4777"/>
        <v>0</v>
      </c>
      <c r="H2440" s="35">
        <f t="shared" si="4475"/>
        <v>0</v>
      </c>
      <c r="I2440" s="17">
        <v>18</v>
      </c>
      <c r="J2440" s="37">
        <f t="shared" ref="J2440:K2440" si="4788">MAX(N2440,P2440,R2440,T2440,V2440,X2440,Z2440,AB2440,AD2440)</f>
        <v>49</v>
      </c>
      <c r="K2440" s="37">
        <f t="shared" si="4788"/>
        <v>58</v>
      </c>
      <c r="L2440" s="38">
        <f t="shared" ref="L2440:M2440" si="4789">MIN(N2440,P2440,R2440,T2440,V2440,X2440,Z2440,AB2440,AD2440)</f>
        <v>49</v>
      </c>
      <c r="M2440" s="38">
        <f t="shared" si="4789"/>
        <v>58</v>
      </c>
      <c r="N2440" s="38">
        <f t="shared" si="4729"/>
        <v>49</v>
      </c>
      <c r="O2440" s="38">
        <f t="shared" si="4730"/>
        <v>58</v>
      </c>
      <c r="P2440" s="39"/>
      <c r="Q2440" s="39"/>
      <c r="R2440" s="39"/>
      <c r="S2440" s="39"/>
      <c r="T2440" s="39"/>
      <c r="U2440" s="39"/>
      <c r="V2440" s="39"/>
      <c r="W2440" s="39"/>
      <c r="X2440" s="39"/>
      <c r="Y2440" s="39"/>
      <c r="Z2440" s="39"/>
      <c r="AA2440" s="39"/>
      <c r="AB2440" s="39">
        <f t="shared" si="4755"/>
        <v>49</v>
      </c>
      <c r="AC2440" s="39">
        <f t="shared" si="4756"/>
        <v>58</v>
      </c>
      <c r="AD2440" s="40"/>
      <c r="AE2440" s="40"/>
      <c r="AF2440" s="41">
        <f t="shared" si="4508"/>
        <v>0</v>
      </c>
      <c r="AG2440" s="42"/>
    </row>
    <row r="2441" spans="1:33" ht="13.8">
      <c r="A2441" s="33" t="s">
        <v>4441</v>
      </c>
      <c r="B2441" s="33" t="s">
        <v>4442</v>
      </c>
      <c r="C2441" s="34"/>
      <c r="D2441" s="35">
        <v>5</v>
      </c>
      <c r="E2441" s="35">
        <v>10</v>
      </c>
      <c r="F2441" s="35">
        <f t="shared" si="4694"/>
        <v>0</v>
      </c>
      <c r="G2441" s="35">
        <f t="shared" si="4777"/>
        <v>0</v>
      </c>
      <c r="H2441" s="35">
        <f t="shared" si="4475"/>
        <v>10</v>
      </c>
      <c r="I2441" s="17">
        <v>18</v>
      </c>
      <c r="J2441" s="37">
        <f t="shared" ref="J2441:K2441" si="4790">MAX(N2441,P2441,R2441,T2441,V2441,X2441,Z2441,AB2441,AD2441)</f>
        <v>11</v>
      </c>
      <c r="K2441" s="37">
        <f t="shared" si="4790"/>
        <v>14</v>
      </c>
      <c r="L2441" s="38">
        <f t="shared" ref="L2441:M2441" si="4791">MIN(N2441,P2441,R2441,T2441,V2441,X2441,Z2441,AB2441,AD2441)</f>
        <v>11</v>
      </c>
      <c r="M2441" s="38">
        <f t="shared" si="4791"/>
        <v>13</v>
      </c>
      <c r="N2441" s="38">
        <f t="shared" si="4729"/>
        <v>11</v>
      </c>
      <c r="O2441" s="38">
        <f t="shared" si="4730"/>
        <v>14</v>
      </c>
      <c r="P2441" s="39"/>
      <c r="Q2441" s="39"/>
      <c r="R2441" s="39"/>
      <c r="S2441" s="39"/>
      <c r="T2441" s="39"/>
      <c r="U2441" s="39"/>
      <c r="V2441" s="39"/>
      <c r="W2441" s="39"/>
      <c r="X2441" s="39"/>
      <c r="Y2441" s="39"/>
      <c r="Z2441" s="39"/>
      <c r="AA2441" s="39"/>
      <c r="AB2441" s="39">
        <f t="shared" si="4755"/>
        <v>11</v>
      </c>
      <c r="AC2441" s="39">
        <f t="shared" si="4756"/>
        <v>13</v>
      </c>
      <c r="AD2441" s="40"/>
      <c r="AE2441" s="40"/>
      <c r="AF2441" s="41">
        <f t="shared" si="4508"/>
        <v>-5</v>
      </c>
      <c r="AG2441" s="42"/>
    </row>
    <row r="2442" spans="1:33" ht="13.8">
      <c r="A2442" s="33" t="s">
        <v>4444</v>
      </c>
      <c r="B2442" s="33" t="s">
        <v>4445</v>
      </c>
      <c r="C2442" s="34"/>
      <c r="D2442" s="35"/>
      <c r="E2442" s="35"/>
      <c r="F2442" s="35">
        <f t="shared" si="4694"/>
        <v>0</v>
      </c>
      <c r="G2442" s="35">
        <f t="shared" si="4777"/>
        <v>0</v>
      </c>
      <c r="H2442" s="35">
        <f t="shared" si="4475"/>
        <v>0</v>
      </c>
      <c r="I2442" s="17">
        <v>18</v>
      </c>
      <c r="J2442" s="37">
        <f t="shared" ref="J2442:K2442" si="4792">MAX(N2442,P2442,R2442,T2442,V2442,X2442,Z2442,AB2442,AD2442)</f>
        <v>9</v>
      </c>
      <c r="K2442" s="37">
        <f t="shared" si="4792"/>
        <v>11</v>
      </c>
      <c r="L2442" s="38">
        <f t="shared" ref="L2442:M2442" si="4793">MIN(N2442,P2442,R2442,T2442,V2442,X2442,Z2442,AB2442,AD2442)</f>
        <v>9</v>
      </c>
      <c r="M2442" s="38">
        <f t="shared" si="4793"/>
        <v>10</v>
      </c>
      <c r="N2442" s="38">
        <f t="shared" si="4729"/>
        <v>9</v>
      </c>
      <c r="O2442" s="38">
        <f t="shared" si="4730"/>
        <v>10</v>
      </c>
      <c r="P2442" s="39"/>
      <c r="Q2442" s="39"/>
      <c r="R2442" s="39"/>
      <c r="S2442" s="39"/>
      <c r="T2442" s="39"/>
      <c r="U2442" s="39"/>
      <c r="V2442" s="39"/>
      <c r="W2442" s="39"/>
      <c r="X2442" s="39"/>
      <c r="Y2442" s="39"/>
      <c r="Z2442" s="39"/>
      <c r="AA2442" s="39"/>
      <c r="AB2442" s="39">
        <f t="shared" si="4755"/>
        <v>9</v>
      </c>
      <c r="AC2442" s="39">
        <f t="shared" si="4756"/>
        <v>11</v>
      </c>
      <c r="AD2442" s="40"/>
      <c r="AE2442" s="40"/>
      <c r="AF2442" s="41">
        <f t="shared" si="4508"/>
        <v>0</v>
      </c>
      <c r="AG2442" s="42"/>
    </row>
    <row r="2443" spans="1:33" ht="13.8">
      <c r="A2443" s="33" t="s">
        <v>4447</v>
      </c>
      <c r="B2443" s="33" t="s">
        <v>4448</v>
      </c>
      <c r="C2443" s="34"/>
      <c r="D2443" s="35"/>
      <c r="E2443" s="35"/>
      <c r="F2443" s="35">
        <f t="shared" si="4694"/>
        <v>0</v>
      </c>
      <c r="G2443" s="35">
        <f t="shared" si="4777"/>
        <v>0</v>
      </c>
      <c r="H2443" s="35">
        <f t="shared" si="4475"/>
        <v>0</v>
      </c>
      <c r="I2443" s="17">
        <v>18</v>
      </c>
      <c r="J2443" s="37">
        <f t="shared" ref="J2443:K2443" si="4794">MAX(N2443,P2443,R2443,T2443,V2443,X2443,Z2443,AB2443,AD2443)</f>
        <v>4</v>
      </c>
      <c r="K2443" s="37">
        <f t="shared" si="4794"/>
        <v>5</v>
      </c>
      <c r="L2443" s="38">
        <f t="shared" ref="L2443:M2443" si="4795">MIN(N2443,P2443,R2443,T2443,V2443,X2443,Z2443,AB2443,AD2443)</f>
        <v>4</v>
      </c>
      <c r="M2443" s="38">
        <f t="shared" si="4795"/>
        <v>5</v>
      </c>
      <c r="N2443" s="38">
        <f t="shared" si="4729"/>
        <v>4</v>
      </c>
      <c r="O2443" s="38">
        <f t="shared" si="4730"/>
        <v>5</v>
      </c>
      <c r="P2443" s="39"/>
      <c r="Q2443" s="39"/>
      <c r="R2443" s="39"/>
      <c r="S2443" s="39"/>
      <c r="T2443" s="39"/>
      <c r="U2443" s="39"/>
      <c r="V2443" s="39"/>
      <c r="W2443" s="39"/>
      <c r="X2443" s="39"/>
      <c r="Y2443" s="39"/>
      <c r="Z2443" s="39"/>
      <c r="AA2443" s="39"/>
      <c r="AB2443" s="39">
        <f t="shared" si="4755"/>
        <v>4</v>
      </c>
      <c r="AC2443" s="39">
        <f t="shared" si="4756"/>
        <v>5</v>
      </c>
      <c r="AD2443" s="40"/>
      <c r="AE2443" s="40"/>
      <c r="AF2443" s="41">
        <f t="shared" si="4508"/>
        <v>0</v>
      </c>
      <c r="AG2443" s="42"/>
    </row>
    <row r="2444" spans="1:33" ht="13.8">
      <c r="A2444" s="33" t="s">
        <v>4450</v>
      </c>
      <c r="B2444" s="33" t="s">
        <v>4451</v>
      </c>
      <c r="C2444" s="34"/>
      <c r="D2444" s="35"/>
      <c r="E2444" s="35"/>
      <c r="F2444" s="35">
        <f t="shared" si="4694"/>
        <v>0</v>
      </c>
      <c r="G2444" s="35">
        <f t="shared" si="4777"/>
        <v>0</v>
      </c>
      <c r="H2444" s="35">
        <f t="shared" si="4475"/>
        <v>0</v>
      </c>
      <c r="I2444" s="17">
        <v>18</v>
      </c>
      <c r="J2444" s="37">
        <f t="shared" ref="J2444:K2444" si="4796">MAX(N2444,P2444,R2444,T2444,V2444,X2444,Z2444,AB2444,AD2444)</f>
        <v>554</v>
      </c>
      <c r="K2444" s="37">
        <f t="shared" si="4796"/>
        <v>709</v>
      </c>
      <c r="L2444" s="38">
        <f t="shared" ref="L2444:M2444" si="4797">MIN(N2444,P2444,R2444,T2444,V2444,X2444,Z2444,AB2444,AD2444)</f>
        <v>554</v>
      </c>
      <c r="M2444" s="38">
        <f t="shared" si="4797"/>
        <v>654</v>
      </c>
      <c r="N2444" s="38">
        <f t="shared" ref="N2444:N2476" si="4798">VLOOKUP(A2444,Inv_bef,5,FALSE)</f>
        <v>554</v>
      </c>
      <c r="O2444" s="38">
        <f t="shared" ref="O2444:O2476" si="4799">VLOOKUP(A2444,Inv_bef,6,FALSE)</f>
        <v>709</v>
      </c>
      <c r="P2444" s="39"/>
      <c r="Q2444" s="39"/>
      <c r="R2444" s="39"/>
      <c r="S2444" s="39"/>
      <c r="T2444" s="39"/>
      <c r="U2444" s="39"/>
      <c r="V2444" s="39"/>
      <c r="W2444" s="39"/>
      <c r="X2444" s="39"/>
      <c r="Y2444" s="39"/>
      <c r="Z2444" s="39"/>
      <c r="AA2444" s="39"/>
      <c r="AB2444" s="39">
        <f t="shared" si="4755"/>
        <v>554</v>
      </c>
      <c r="AC2444" s="39">
        <f t="shared" si="4756"/>
        <v>654</v>
      </c>
      <c r="AD2444" s="40"/>
      <c r="AE2444" s="40"/>
      <c r="AF2444" s="41">
        <f t="shared" si="4508"/>
        <v>0</v>
      </c>
      <c r="AG2444" s="42"/>
    </row>
    <row r="2445" spans="1:33" ht="13.8">
      <c r="A2445" s="33" t="s">
        <v>4453</v>
      </c>
      <c r="B2445" s="33" t="s">
        <v>4454</v>
      </c>
      <c r="C2445" s="34"/>
      <c r="D2445" s="35"/>
      <c r="E2445" s="35"/>
      <c r="F2445" s="35">
        <f t="shared" si="4694"/>
        <v>0</v>
      </c>
      <c r="G2445" s="35">
        <f t="shared" si="4777"/>
        <v>0</v>
      </c>
      <c r="H2445" s="35">
        <f t="shared" si="4475"/>
        <v>0</v>
      </c>
      <c r="I2445" s="17">
        <v>18</v>
      </c>
      <c r="J2445" s="37">
        <f t="shared" ref="J2445:K2445" si="4800">MAX(N2445,P2445,R2445,T2445,V2445,X2445,Z2445,AB2445,AD2445)</f>
        <v>37</v>
      </c>
      <c r="K2445" s="37">
        <f t="shared" si="4800"/>
        <v>47</v>
      </c>
      <c r="L2445" s="38">
        <f t="shared" ref="L2445:M2445" si="4801">MIN(N2445,P2445,R2445,T2445,V2445,X2445,Z2445,AB2445,AD2445)</f>
        <v>37</v>
      </c>
      <c r="M2445" s="38">
        <f t="shared" si="4801"/>
        <v>44</v>
      </c>
      <c r="N2445" s="38">
        <f t="shared" si="4798"/>
        <v>37</v>
      </c>
      <c r="O2445" s="38">
        <f t="shared" si="4799"/>
        <v>47</v>
      </c>
      <c r="P2445" s="39"/>
      <c r="Q2445" s="39"/>
      <c r="R2445" s="39"/>
      <c r="S2445" s="39"/>
      <c r="T2445" s="39"/>
      <c r="U2445" s="39"/>
      <c r="V2445" s="39"/>
      <c r="W2445" s="39"/>
      <c r="X2445" s="39"/>
      <c r="Y2445" s="39"/>
      <c r="Z2445" s="39"/>
      <c r="AA2445" s="39"/>
      <c r="AB2445" s="39">
        <f t="shared" si="4755"/>
        <v>37</v>
      </c>
      <c r="AC2445" s="39">
        <f t="shared" si="4756"/>
        <v>44</v>
      </c>
      <c r="AD2445" s="40"/>
      <c r="AE2445" s="40"/>
      <c r="AF2445" s="41">
        <f t="shared" si="4508"/>
        <v>0</v>
      </c>
      <c r="AG2445" s="42"/>
    </row>
    <row r="2446" spans="1:33" ht="13.8">
      <c r="A2446" s="33" t="s">
        <v>4458</v>
      </c>
      <c r="B2446" s="33" t="s">
        <v>4459</v>
      </c>
      <c r="C2446" s="34"/>
      <c r="D2446" s="35"/>
      <c r="E2446" s="35"/>
      <c r="F2446" s="35">
        <f t="shared" si="4694"/>
        <v>0</v>
      </c>
      <c r="G2446" s="35">
        <f t="shared" si="4777"/>
        <v>0</v>
      </c>
      <c r="H2446" s="35">
        <f t="shared" si="4475"/>
        <v>0</v>
      </c>
      <c r="I2446" s="17">
        <v>18</v>
      </c>
      <c r="J2446" s="37">
        <f t="shared" ref="J2446:K2446" si="4802">MAX(N2446,P2446,R2446,T2446,V2446,X2446,Z2446,AB2446,AD2446)</f>
        <v>10</v>
      </c>
      <c r="K2446" s="37">
        <f t="shared" si="4802"/>
        <v>12</v>
      </c>
      <c r="L2446" s="38">
        <f t="shared" ref="L2446:M2446" si="4803">MIN(N2446,P2446,R2446,T2446,V2446,X2446,Z2446,AB2446,AD2446)</f>
        <v>10</v>
      </c>
      <c r="M2446" s="38">
        <f t="shared" si="4803"/>
        <v>12</v>
      </c>
      <c r="N2446" s="38">
        <f t="shared" si="4798"/>
        <v>10</v>
      </c>
      <c r="O2446" s="38">
        <f t="shared" si="4799"/>
        <v>12</v>
      </c>
      <c r="P2446" s="39"/>
      <c r="Q2446" s="39"/>
      <c r="R2446" s="39"/>
      <c r="S2446" s="39"/>
      <c r="T2446" s="39"/>
      <c r="U2446" s="39"/>
      <c r="V2446" s="39"/>
      <c r="W2446" s="39"/>
      <c r="X2446" s="39"/>
      <c r="Y2446" s="39"/>
      <c r="Z2446" s="39"/>
      <c r="AA2446" s="39"/>
      <c r="AB2446" s="39">
        <f t="shared" si="4755"/>
        <v>10</v>
      </c>
      <c r="AC2446" s="39">
        <f t="shared" si="4756"/>
        <v>12</v>
      </c>
      <c r="AD2446" s="40"/>
      <c r="AE2446" s="40"/>
      <c r="AF2446" s="41">
        <f t="shared" si="4508"/>
        <v>0</v>
      </c>
      <c r="AG2446" s="42"/>
    </row>
    <row r="2447" spans="1:33" ht="13.8">
      <c r="A2447" s="30" t="s">
        <v>340</v>
      </c>
      <c r="B2447" s="30" t="s">
        <v>1298</v>
      </c>
      <c r="C2447" s="43"/>
      <c r="D2447" s="44">
        <v>1</v>
      </c>
      <c r="E2447" s="44">
        <v>4</v>
      </c>
      <c r="F2447" s="35">
        <f t="shared" si="4694"/>
        <v>6</v>
      </c>
      <c r="G2447" s="35">
        <f t="shared" si="4777"/>
        <v>0</v>
      </c>
      <c r="H2447" s="35">
        <f t="shared" si="4475"/>
        <v>10</v>
      </c>
      <c r="I2447" s="21">
        <v>18</v>
      </c>
      <c r="J2447" s="37">
        <f t="shared" ref="J2447:K2447" si="4804">MAX(N2447,P2447,R2447,T2447,V2447,X2447,Z2447,AB2447,AD2447)</f>
        <v>634.38</v>
      </c>
      <c r="K2447" s="37">
        <f t="shared" si="4804"/>
        <v>812</v>
      </c>
      <c r="L2447" s="38">
        <f t="shared" ref="L2447:M2447" si="4805">MIN(N2447,P2447,R2447,T2447,V2447,X2447,Z2447,AB2447,AD2447)</f>
        <v>634.38</v>
      </c>
      <c r="M2447" s="38">
        <f t="shared" si="4805"/>
        <v>812</v>
      </c>
      <c r="N2447" s="38">
        <f t="shared" si="4798"/>
        <v>634.38</v>
      </c>
      <c r="O2447" s="38">
        <f t="shared" si="4799"/>
        <v>812</v>
      </c>
      <c r="P2447" s="39"/>
      <c r="Q2447" s="39"/>
      <c r="R2447" s="39"/>
      <c r="S2447" s="39"/>
      <c r="T2447" s="39"/>
      <c r="U2447" s="39"/>
      <c r="V2447" s="39"/>
      <c r="W2447" s="39"/>
      <c r="X2447" s="39"/>
      <c r="Y2447" s="39"/>
      <c r="Z2447" s="39"/>
      <c r="AA2447" s="39"/>
      <c r="AB2447" s="39"/>
      <c r="AC2447" s="39"/>
      <c r="AD2447" s="40"/>
      <c r="AE2447" s="40"/>
      <c r="AF2447" s="41">
        <f t="shared" si="4508"/>
        <v>-9</v>
      </c>
      <c r="AG2447" s="42"/>
    </row>
    <row r="2448" spans="1:33" ht="13.8">
      <c r="A2448" s="33" t="s">
        <v>4461</v>
      </c>
      <c r="B2448" s="33" t="s">
        <v>4462</v>
      </c>
      <c r="C2448" s="34"/>
      <c r="D2448" s="35"/>
      <c r="E2448" s="35"/>
      <c r="F2448" s="35">
        <f t="shared" si="4694"/>
        <v>0</v>
      </c>
      <c r="G2448" s="35">
        <f t="shared" si="4777"/>
        <v>0</v>
      </c>
      <c r="H2448" s="35">
        <f t="shared" si="4475"/>
        <v>0</v>
      </c>
      <c r="I2448" s="17">
        <v>18</v>
      </c>
      <c r="J2448" s="37">
        <f t="shared" ref="J2448:K2448" si="4806">MAX(N2448,P2448,R2448,T2448,V2448,X2448,Z2448,AB2448,AD2448)</f>
        <v>1647</v>
      </c>
      <c r="K2448" s="37">
        <f t="shared" si="4806"/>
        <v>2108</v>
      </c>
      <c r="L2448" s="38">
        <f t="shared" ref="L2448:M2448" si="4807">MIN(N2448,P2448,R2448,T2448,V2448,X2448,Z2448,AB2448,AD2448)</f>
        <v>1647</v>
      </c>
      <c r="M2448" s="38">
        <f t="shared" si="4807"/>
        <v>2108</v>
      </c>
      <c r="N2448" s="38">
        <f t="shared" si="4798"/>
        <v>1647</v>
      </c>
      <c r="O2448" s="38">
        <f t="shared" si="4799"/>
        <v>2108</v>
      </c>
      <c r="P2448" s="39"/>
      <c r="Q2448" s="39"/>
      <c r="R2448" s="39"/>
      <c r="S2448" s="39"/>
      <c r="T2448" s="39"/>
      <c r="U2448" s="39"/>
      <c r="V2448" s="39"/>
      <c r="W2448" s="39"/>
      <c r="X2448" s="39"/>
      <c r="Y2448" s="39"/>
      <c r="Z2448" s="39"/>
      <c r="AA2448" s="39"/>
      <c r="AB2448" s="39" t="str">
        <f t="shared" ref="AB2448:AB2474" si="4808">VLOOKUP(A2448,Nexus,9,FALSE)</f>
        <v>₹1647.00</v>
      </c>
      <c r="AC2448" s="39" t="str">
        <f t="shared" ref="AC2448:AC2474" si="4809">VLOOKUP(A2448,Nexus,11,FALSE)</f>
        <v>₹1944.00</v>
      </c>
      <c r="AD2448" s="40"/>
      <c r="AE2448" s="40"/>
      <c r="AF2448" s="41">
        <f t="shared" si="4508"/>
        <v>0</v>
      </c>
      <c r="AG2448" s="42"/>
    </row>
    <row r="2449" spans="1:33" ht="13.8">
      <c r="A2449" s="33" t="s">
        <v>4468</v>
      </c>
      <c r="B2449" s="33" t="s">
        <v>4469</v>
      </c>
      <c r="C2449" s="34"/>
      <c r="D2449" s="35"/>
      <c r="E2449" s="35"/>
      <c r="F2449" s="35">
        <f t="shared" si="4694"/>
        <v>0</v>
      </c>
      <c r="G2449" s="35">
        <f t="shared" si="4777"/>
        <v>0</v>
      </c>
      <c r="H2449" s="35">
        <f t="shared" si="4475"/>
        <v>0</v>
      </c>
      <c r="I2449" s="17">
        <v>18</v>
      </c>
      <c r="J2449" s="37">
        <f t="shared" ref="J2449:K2449" si="4810">MAX(N2449,P2449,R2449,T2449,V2449,X2449,Z2449,AB2449,AD2449)</f>
        <v>131</v>
      </c>
      <c r="K2449" s="37">
        <f t="shared" si="4810"/>
        <v>167</v>
      </c>
      <c r="L2449" s="38">
        <f t="shared" ref="L2449:M2449" si="4811">MIN(N2449,P2449,R2449,T2449,V2449,X2449,Z2449,AB2449,AD2449)</f>
        <v>131</v>
      </c>
      <c r="M2449" s="38">
        <f t="shared" si="4811"/>
        <v>155</v>
      </c>
      <c r="N2449" s="38">
        <f t="shared" si="4798"/>
        <v>131</v>
      </c>
      <c r="O2449" s="38">
        <f t="shared" si="4799"/>
        <v>167</v>
      </c>
      <c r="P2449" s="39"/>
      <c r="Q2449" s="39"/>
      <c r="R2449" s="39"/>
      <c r="S2449" s="39"/>
      <c r="T2449" s="39"/>
      <c r="U2449" s="39"/>
      <c r="V2449" s="39"/>
      <c r="W2449" s="39"/>
      <c r="X2449" s="39"/>
      <c r="Y2449" s="39"/>
      <c r="Z2449" s="39"/>
      <c r="AA2449" s="39"/>
      <c r="AB2449" s="39">
        <f t="shared" si="4808"/>
        <v>131</v>
      </c>
      <c r="AC2449" s="39">
        <f t="shared" si="4809"/>
        <v>155</v>
      </c>
      <c r="AD2449" s="40"/>
      <c r="AE2449" s="40"/>
      <c r="AF2449" s="41">
        <f t="shared" si="4508"/>
        <v>0</v>
      </c>
      <c r="AG2449" s="42"/>
    </row>
    <row r="2450" spans="1:33" ht="13.8">
      <c r="A2450" s="33" t="s">
        <v>4471</v>
      </c>
      <c r="B2450" s="33" t="s">
        <v>4472</v>
      </c>
      <c r="C2450" s="34"/>
      <c r="D2450" s="35"/>
      <c r="E2450" s="35"/>
      <c r="F2450" s="35">
        <f t="shared" si="4694"/>
        <v>0</v>
      </c>
      <c r="G2450" s="35">
        <f t="shared" si="4777"/>
        <v>0</v>
      </c>
      <c r="H2450" s="35">
        <f t="shared" si="4475"/>
        <v>0</v>
      </c>
      <c r="I2450" s="17">
        <v>18</v>
      </c>
      <c r="J2450" s="37">
        <f t="shared" ref="J2450:K2450" si="4812">MAX(N2450,P2450,R2450,T2450,V2450,X2450,Z2450,AB2450,AD2450)</f>
        <v>10</v>
      </c>
      <c r="K2450" s="37">
        <f t="shared" si="4812"/>
        <v>12</v>
      </c>
      <c r="L2450" s="38">
        <f t="shared" ref="L2450:M2450" si="4813">MIN(N2450,P2450,R2450,T2450,V2450,X2450,Z2450,AB2450,AD2450)</f>
        <v>10</v>
      </c>
      <c r="M2450" s="38">
        <f t="shared" si="4813"/>
        <v>12</v>
      </c>
      <c r="N2450" s="38">
        <f t="shared" si="4798"/>
        <v>10</v>
      </c>
      <c r="O2450" s="38">
        <f t="shared" si="4799"/>
        <v>12</v>
      </c>
      <c r="P2450" s="39"/>
      <c r="Q2450" s="39"/>
      <c r="R2450" s="39"/>
      <c r="S2450" s="39"/>
      <c r="T2450" s="39"/>
      <c r="U2450" s="39"/>
      <c r="V2450" s="39"/>
      <c r="W2450" s="39"/>
      <c r="X2450" s="39"/>
      <c r="Y2450" s="39"/>
      <c r="Z2450" s="39"/>
      <c r="AA2450" s="39"/>
      <c r="AB2450" s="39">
        <f t="shared" si="4808"/>
        <v>10</v>
      </c>
      <c r="AC2450" s="39">
        <f t="shared" si="4809"/>
        <v>12</v>
      </c>
      <c r="AD2450" s="40"/>
      <c r="AE2450" s="40"/>
      <c r="AF2450" s="41">
        <f t="shared" si="4508"/>
        <v>0</v>
      </c>
      <c r="AG2450" s="42"/>
    </row>
    <row r="2451" spans="1:33" ht="13.8">
      <c r="A2451" s="33" t="s">
        <v>4474</v>
      </c>
      <c r="B2451" s="33" t="s">
        <v>4475</v>
      </c>
      <c r="C2451" s="34"/>
      <c r="D2451" s="35"/>
      <c r="E2451" s="35"/>
      <c r="F2451" s="35">
        <f t="shared" si="4694"/>
        <v>0</v>
      </c>
      <c r="G2451" s="35">
        <f t="shared" si="4777"/>
        <v>0</v>
      </c>
      <c r="H2451" s="35">
        <f t="shared" si="4475"/>
        <v>0</v>
      </c>
      <c r="I2451" s="17">
        <v>18</v>
      </c>
      <c r="J2451" s="37">
        <f t="shared" ref="J2451:K2451" si="4814">MAX(N2451,P2451,R2451,T2451,V2451,X2451,Z2451,AB2451,AD2451)</f>
        <v>132</v>
      </c>
      <c r="K2451" s="37">
        <f t="shared" si="4814"/>
        <v>169</v>
      </c>
      <c r="L2451" s="38">
        <f t="shared" ref="L2451:M2451" si="4815">MIN(N2451,P2451,R2451,T2451,V2451,X2451,Z2451,AB2451,AD2451)</f>
        <v>132</v>
      </c>
      <c r="M2451" s="38">
        <f t="shared" si="4815"/>
        <v>156</v>
      </c>
      <c r="N2451" s="38">
        <f t="shared" si="4798"/>
        <v>132</v>
      </c>
      <c r="O2451" s="38">
        <f t="shared" si="4799"/>
        <v>169</v>
      </c>
      <c r="P2451" s="39"/>
      <c r="Q2451" s="39"/>
      <c r="R2451" s="39"/>
      <c r="S2451" s="39"/>
      <c r="T2451" s="39"/>
      <c r="U2451" s="39"/>
      <c r="V2451" s="39"/>
      <c r="W2451" s="39"/>
      <c r="X2451" s="39"/>
      <c r="Y2451" s="39"/>
      <c r="Z2451" s="39"/>
      <c r="AA2451" s="39"/>
      <c r="AB2451" s="39">
        <f t="shared" si="4808"/>
        <v>132</v>
      </c>
      <c r="AC2451" s="39">
        <f t="shared" si="4809"/>
        <v>156</v>
      </c>
      <c r="AD2451" s="40"/>
      <c r="AE2451" s="40"/>
      <c r="AF2451" s="41">
        <f t="shared" si="4508"/>
        <v>0</v>
      </c>
      <c r="AG2451" s="42"/>
    </row>
    <row r="2452" spans="1:33" ht="13.8">
      <c r="A2452" s="33" t="s">
        <v>4477</v>
      </c>
      <c r="B2452" s="33" t="s">
        <v>4478</v>
      </c>
      <c r="C2452" s="34"/>
      <c r="D2452" s="35"/>
      <c r="E2452" s="35"/>
      <c r="F2452" s="35">
        <f t="shared" si="4694"/>
        <v>0</v>
      </c>
      <c r="G2452" s="35">
        <f t="shared" si="4777"/>
        <v>0</v>
      </c>
      <c r="H2452" s="35">
        <f t="shared" si="4475"/>
        <v>0</v>
      </c>
      <c r="I2452" s="17">
        <v>18</v>
      </c>
      <c r="J2452" s="37">
        <f t="shared" ref="J2452:K2452" si="4816">MAX(N2452,P2452,R2452,T2452,V2452,X2452,Z2452,AB2452,AD2452)</f>
        <v>132</v>
      </c>
      <c r="K2452" s="37">
        <f t="shared" si="4816"/>
        <v>169</v>
      </c>
      <c r="L2452" s="38">
        <f t="shared" ref="L2452:M2452" si="4817">MIN(N2452,P2452,R2452,T2452,V2452,X2452,Z2452,AB2452,AD2452)</f>
        <v>132</v>
      </c>
      <c r="M2452" s="38">
        <f t="shared" si="4817"/>
        <v>156</v>
      </c>
      <c r="N2452" s="38">
        <f t="shared" si="4798"/>
        <v>132</v>
      </c>
      <c r="O2452" s="38">
        <f t="shared" si="4799"/>
        <v>169</v>
      </c>
      <c r="P2452" s="39"/>
      <c r="Q2452" s="39"/>
      <c r="R2452" s="39"/>
      <c r="S2452" s="39"/>
      <c r="T2452" s="39"/>
      <c r="U2452" s="39"/>
      <c r="V2452" s="39"/>
      <c r="W2452" s="39"/>
      <c r="X2452" s="39"/>
      <c r="Y2452" s="39"/>
      <c r="Z2452" s="39"/>
      <c r="AA2452" s="39"/>
      <c r="AB2452" s="39">
        <f t="shared" si="4808"/>
        <v>132</v>
      </c>
      <c r="AC2452" s="39">
        <f t="shared" si="4809"/>
        <v>156</v>
      </c>
      <c r="AD2452" s="40"/>
      <c r="AE2452" s="40"/>
      <c r="AF2452" s="41">
        <f t="shared" si="4508"/>
        <v>0</v>
      </c>
      <c r="AG2452" s="42"/>
    </row>
    <row r="2453" spans="1:33" ht="13.8">
      <c r="A2453" s="33" t="s">
        <v>4480</v>
      </c>
      <c r="B2453" s="33" t="s">
        <v>4481</v>
      </c>
      <c r="C2453" s="34"/>
      <c r="D2453" s="35"/>
      <c r="E2453" s="35"/>
      <c r="F2453" s="35">
        <f t="shared" si="4694"/>
        <v>0</v>
      </c>
      <c r="G2453" s="35">
        <f t="shared" si="4777"/>
        <v>0</v>
      </c>
      <c r="H2453" s="35">
        <f t="shared" si="4475"/>
        <v>0</v>
      </c>
      <c r="I2453" s="17">
        <v>18</v>
      </c>
      <c r="J2453" s="37">
        <f t="shared" ref="J2453:K2453" si="4818">MAX(N2453,P2453,R2453,T2453,V2453,X2453,Z2453,AB2453,AD2453)</f>
        <v>57</v>
      </c>
      <c r="K2453" s="37">
        <f t="shared" si="4818"/>
        <v>72</v>
      </c>
      <c r="L2453" s="38">
        <f t="shared" ref="L2453:M2453" si="4819">MIN(N2453,P2453,R2453,T2453,V2453,X2453,Z2453,AB2453,AD2453)</f>
        <v>56</v>
      </c>
      <c r="M2453" s="38">
        <f t="shared" si="4819"/>
        <v>68</v>
      </c>
      <c r="N2453" s="38">
        <f t="shared" si="4798"/>
        <v>56</v>
      </c>
      <c r="O2453" s="38">
        <f t="shared" si="4799"/>
        <v>72</v>
      </c>
      <c r="P2453" s="39"/>
      <c r="Q2453" s="39"/>
      <c r="R2453" s="39"/>
      <c r="S2453" s="39"/>
      <c r="T2453" s="39"/>
      <c r="U2453" s="39"/>
      <c r="V2453" s="39"/>
      <c r="W2453" s="39"/>
      <c r="X2453" s="39"/>
      <c r="Y2453" s="39"/>
      <c r="Z2453" s="39"/>
      <c r="AA2453" s="39"/>
      <c r="AB2453" s="39">
        <f t="shared" si="4808"/>
        <v>57</v>
      </c>
      <c r="AC2453" s="39">
        <f t="shared" si="4809"/>
        <v>68</v>
      </c>
      <c r="AD2453" s="40"/>
      <c r="AE2453" s="40"/>
      <c r="AF2453" s="41">
        <f t="shared" si="4508"/>
        <v>0</v>
      </c>
      <c r="AG2453" s="42"/>
    </row>
    <row r="2454" spans="1:33" ht="13.8">
      <c r="A2454" s="33" t="s">
        <v>4489</v>
      </c>
      <c r="B2454" s="33" t="s">
        <v>4490</v>
      </c>
      <c r="C2454" s="34"/>
      <c r="D2454" s="35"/>
      <c r="E2454" s="35"/>
      <c r="F2454" s="35">
        <f t="shared" si="4694"/>
        <v>0</v>
      </c>
      <c r="G2454" s="35">
        <f t="shared" si="4777"/>
        <v>0</v>
      </c>
      <c r="H2454" s="35">
        <f t="shared" si="4475"/>
        <v>0</v>
      </c>
      <c r="I2454" s="17">
        <v>18</v>
      </c>
      <c r="J2454" s="37">
        <f t="shared" ref="J2454:K2454" si="4820">MAX(N2454,P2454,R2454,T2454,V2454,X2454,Z2454,AB2454,AD2454)</f>
        <v>10</v>
      </c>
      <c r="K2454" s="37">
        <f t="shared" si="4820"/>
        <v>12</v>
      </c>
      <c r="L2454" s="38">
        <f t="shared" ref="L2454:M2454" si="4821">MIN(N2454,P2454,R2454,T2454,V2454,X2454,Z2454,AB2454,AD2454)</f>
        <v>10</v>
      </c>
      <c r="M2454" s="38">
        <f t="shared" si="4821"/>
        <v>12</v>
      </c>
      <c r="N2454" s="38">
        <f t="shared" si="4798"/>
        <v>10</v>
      </c>
      <c r="O2454" s="38">
        <f t="shared" si="4799"/>
        <v>12</v>
      </c>
      <c r="P2454" s="39"/>
      <c r="Q2454" s="39"/>
      <c r="R2454" s="39"/>
      <c r="S2454" s="39"/>
      <c r="T2454" s="39"/>
      <c r="U2454" s="39"/>
      <c r="V2454" s="39"/>
      <c r="W2454" s="39"/>
      <c r="X2454" s="39"/>
      <c r="Y2454" s="39"/>
      <c r="Z2454" s="39"/>
      <c r="AA2454" s="39"/>
      <c r="AB2454" s="39">
        <f t="shared" si="4808"/>
        <v>10</v>
      </c>
      <c r="AC2454" s="39">
        <f t="shared" si="4809"/>
        <v>12</v>
      </c>
      <c r="AD2454" s="40"/>
      <c r="AE2454" s="40"/>
      <c r="AF2454" s="41">
        <f t="shared" si="4508"/>
        <v>0</v>
      </c>
      <c r="AG2454" s="42"/>
    </row>
    <row r="2455" spans="1:33" ht="13.8">
      <c r="A2455" s="33" t="s">
        <v>4492</v>
      </c>
      <c r="B2455" s="33" t="s">
        <v>4493</v>
      </c>
      <c r="C2455" s="34"/>
      <c r="D2455" s="35">
        <v>5</v>
      </c>
      <c r="E2455" s="35">
        <v>10</v>
      </c>
      <c r="F2455" s="35">
        <f t="shared" si="4694"/>
        <v>0</v>
      </c>
      <c r="G2455" s="35">
        <f t="shared" si="4777"/>
        <v>0</v>
      </c>
      <c r="H2455" s="35">
        <f t="shared" si="4475"/>
        <v>10</v>
      </c>
      <c r="I2455" s="17">
        <v>18</v>
      </c>
      <c r="J2455" s="37">
        <f t="shared" ref="J2455:K2455" si="4822">MAX(N2455,P2455,R2455,T2455,V2455,X2455,Z2455,AB2455,AD2455)</f>
        <v>2</v>
      </c>
      <c r="K2455" s="37">
        <f t="shared" si="4822"/>
        <v>3</v>
      </c>
      <c r="L2455" s="38">
        <f t="shared" ref="L2455:M2455" si="4823">MIN(N2455,P2455,R2455,T2455,V2455,X2455,Z2455,AB2455,AD2455)</f>
        <v>1</v>
      </c>
      <c r="M2455" s="38">
        <f t="shared" si="4823"/>
        <v>2</v>
      </c>
      <c r="N2455" s="38">
        <f t="shared" si="4798"/>
        <v>1</v>
      </c>
      <c r="O2455" s="38">
        <f t="shared" si="4799"/>
        <v>2</v>
      </c>
      <c r="P2455" s="39"/>
      <c r="Q2455" s="39"/>
      <c r="R2455" s="39"/>
      <c r="S2455" s="39"/>
      <c r="T2455" s="39"/>
      <c r="U2455" s="39"/>
      <c r="V2455" s="39"/>
      <c r="W2455" s="39"/>
      <c r="X2455" s="39"/>
      <c r="Y2455" s="39"/>
      <c r="Z2455" s="39"/>
      <c r="AA2455" s="39"/>
      <c r="AB2455" s="39">
        <f t="shared" si="4808"/>
        <v>2</v>
      </c>
      <c r="AC2455" s="39">
        <f t="shared" si="4809"/>
        <v>3</v>
      </c>
      <c r="AD2455" s="40"/>
      <c r="AE2455" s="40"/>
      <c r="AF2455" s="41">
        <f t="shared" si="4508"/>
        <v>-5</v>
      </c>
      <c r="AG2455" s="42"/>
    </row>
    <row r="2456" spans="1:33" ht="13.8">
      <c r="A2456" s="33" t="s">
        <v>4495</v>
      </c>
      <c r="B2456" s="33" t="s">
        <v>4496</v>
      </c>
      <c r="C2456" s="34"/>
      <c r="D2456" s="35"/>
      <c r="E2456" s="35"/>
      <c r="F2456" s="35">
        <f t="shared" si="4694"/>
        <v>0</v>
      </c>
      <c r="G2456" s="35">
        <f t="shared" si="4777"/>
        <v>0</v>
      </c>
      <c r="H2456" s="35">
        <f t="shared" si="4475"/>
        <v>0</v>
      </c>
      <c r="I2456" s="17">
        <v>18</v>
      </c>
      <c r="J2456" s="37">
        <f t="shared" ref="J2456:K2456" si="4824">MAX(N2456,P2456,R2456,T2456,V2456,X2456,Z2456,AB2456,AD2456)</f>
        <v>284</v>
      </c>
      <c r="K2456" s="37">
        <f t="shared" si="4824"/>
        <v>362</v>
      </c>
      <c r="L2456" s="38">
        <f t="shared" ref="L2456:M2456" si="4825">MIN(N2456,P2456,R2456,T2456,V2456,X2456,Z2456,AB2456,AD2456)</f>
        <v>283</v>
      </c>
      <c r="M2456" s="38">
        <f t="shared" si="4825"/>
        <v>336</v>
      </c>
      <c r="N2456" s="38">
        <f t="shared" si="4798"/>
        <v>283</v>
      </c>
      <c r="O2456" s="38">
        <f t="shared" si="4799"/>
        <v>362</v>
      </c>
      <c r="P2456" s="39"/>
      <c r="Q2456" s="39"/>
      <c r="R2456" s="39"/>
      <c r="S2456" s="39"/>
      <c r="T2456" s="39"/>
      <c r="U2456" s="39"/>
      <c r="V2456" s="39"/>
      <c r="W2456" s="39"/>
      <c r="X2456" s="39"/>
      <c r="Y2456" s="39"/>
      <c r="Z2456" s="39"/>
      <c r="AA2456" s="39"/>
      <c r="AB2456" s="39">
        <f t="shared" si="4808"/>
        <v>284</v>
      </c>
      <c r="AC2456" s="39">
        <f t="shared" si="4809"/>
        <v>336</v>
      </c>
      <c r="AD2456" s="40"/>
      <c r="AE2456" s="40"/>
      <c r="AF2456" s="41">
        <f t="shared" si="4508"/>
        <v>0</v>
      </c>
      <c r="AG2456" s="42"/>
    </row>
    <row r="2457" spans="1:33" ht="13.8">
      <c r="A2457" s="33" t="s">
        <v>242</v>
      </c>
      <c r="B2457" s="33" t="s">
        <v>1300</v>
      </c>
      <c r="C2457" s="34"/>
      <c r="D2457" s="35"/>
      <c r="E2457" s="35"/>
      <c r="F2457" s="35">
        <f t="shared" si="4694"/>
        <v>2</v>
      </c>
      <c r="G2457" s="35">
        <f t="shared" si="4777"/>
        <v>0</v>
      </c>
      <c r="H2457" s="35">
        <f t="shared" si="4475"/>
        <v>2</v>
      </c>
      <c r="I2457" s="17">
        <v>18</v>
      </c>
      <c r="J2457" s="37">
        <f t="shared" ref="J2457:K2457" si="4826">MAX(N2457,P2457,R2457,T2457,V2457,X2457,Z2457,AB2457,AD2457)</f>
        <v>114</v>
      </c>
      <c r="K2457" s="37">
        <f t="shared" si="4826"/>
        <v>135</v>
      </c>
      <c r="L2457" s="38">
        <f t="shared" ref="L2457:M2457" si="4827">MIN(N2457,P2457,R2457,T2457,V2457,X2457,Z2457,AB2457,AD2457)</f>
        <v>113</v>
      </c>
      <c r="M2457" s="38">
        <f t="shared" si="4827"/>
        <v>134</v>
      </c>
      <c r="N2457" s="38">
        <f t="shared" si="4798"/>
        <v>113</v>
      </c>
      <c r="O2457" s="38">
        <f t="shared" si="4799"/>
        <v>134</v>
      </c>
      <c r="P2457" s="39"/>
      <c r="Q2457" s="39"/>
      <c r="R2457" s="39"/>
      <c r="S2457" s="39"/>
      <c r="T2457" s="39"/>
      <c r="U2457" s="39"/>
      <c r="V2457" s="39"/>
      <c r="W2457" s="39"/>
      <c r="X2457" s="39"/>
      <c r="Y2457" s="39"/>
      <c r="Z2457" s="39"/>
      <c r="AA2457" s="39"/>
      <c r="AB2457" s="39">
        <f t="shared" si="4808"/>
        <v>114</v>
      </c>
      <c r="AC2457" s="39">
        <f t="shared" si="4809"/>
        <v>135</v>
      </c>
      <c r="AD2457" s="40"/>
      <c r="AE2457" s="40"/>
      <c r="AF2457" s="41">
        <f t="shared" si="4508"/>
        <v>-2</v>
      </c>
      <c r="AG2457" s="42"/>
    </row>
    <row r="2458" spans="1:33" ht="13.8">
      <c r="A2458" s="33" t="s">
        <v>4499</v>
      </c>
      <c r="B2458" s="33" t="s">
        <v>4500</v>
      </c>
      <c r="C2458" s="34"/>
      <c r="D2458" s="35"/>
      <c r="E2458" s="35"/>
      <c r="F2458" s="35">
        <f t="shared" si="4694"/>
        <v>0</v>
      </c>
      <c r="G2458" s="35">
        <f t="shared" si="4777"/>
        <v>0</v>
      </c>
      <c r="H2458" s="35">
        <f t="shared" si="4475"/>
        <v>0</v>
      </c>
      <c r="I2458" s="17">
        <v>18</v>
      </c>
      <c r="J2458" s="37">
        <f t="shared" ref="J2458:K2458" si="4828">MAX(N2458,P2458,R2458,T2458,V2458,X2458,Z2458,AB2458,AD2458)</f>
        <v>126</v>
      </c>
      <c r="K2458" s="37">
        <f t="shared" si="4828"/>
        <v>161</v>
      </c>
      <c r="L2458" s="38">
        <f t="shared" ref="L2458:M2458" si="4829">MIN(N2458,P2458,R2458,T2458,V2458,X2458,Z2458,AB2458,AD2458)</f>
        <v>126</v>
      </c>
      <c r="M2458" s="38">
        <f t="shared" si="4829"/>
        <v>149</v>
      </c>
      <c r="N2458" s="38">
        <f t="shared" si="4798"/>
        <v>126</v>
      </c>
      <c r="O2458" s="38">
        <f t="shared" si="4799"/>
        <v>161</v>
      </c>
      <c r="P2458" s="39"/>
      <c r="Q2458" s="39"/>
      <c r="R2458" s="39"/>
      <c r="S2458" s="39"/>
      <c r="T2458" s="39"/>
      <c r="U2458" s="39"/>
      <c r="V2458" s="39"/>
      <c r="W2458" s="39"/>
      <c r="X2458" s="39"/>
      <c r="Y2458" s="39"/>
      <c r="Z2458" s="39"/>
      <c r="AA2458" s="39"/>
      <c r="AB2458" s="39">
        <f t="shared" si="4808"/>
        <v>126</v>
      </c>
      <c r="AC2458" s="39">
        <f t="shared" si="4809"/>
        <v>149</v>
      </c>
      <c r="AD2458" s="40"/>
      <c r="AE2458" s="40"/>
      <c r="AF2458" s="41">
        <f t="shared" si="4508"/>
        <v>0</v>
      </c>
      <c r="AG2458" s="42"/>
    </row>
    <row r="2459" spans="1:33" ht="13.8">
      <c r="A2459" s="33" t="s">
        <v>4502</v>
      </c>
      <c r="B2459" s="33" t="s">
        <v>4503</v>
      </c>
      <c r="C2459" s="34"/>
      <c r="D2459" s="35"/>
      <c r="E2459" s="35"/>
      <c r="F2459" s="35">
        <f t="shared" si="4694"/>
        <v>0</v>
      </c>
      <c r="G2459" s="35">
        <f t="shared" si="4777"/>
        <v>0</v>
      </c>
      <c r="H2459" s="35">
        <f t="shared" si="4475"/>
        <v>0</v>
      </c>
      <c r="I2459" s="17">
        <v>18</v>
      </c>
      <c r="J2459" s="37">
        <f t="shared" ref="J2459:K2459" si="4830">MAX(N2459,P2459,R2459,T2459,V2459,X2459,Z2459,AB2459,AD2459)</f>
        <v>170</v>
      </c>
      <c r="K2459" s="37">
        <f t="shared" si="4830"/>
        <v>217</v>
      </c>
      <c r="L2459" s="38">
        <f t="shared" ref="L2459:M2459" si="4831">MIN(N2459,P2459,R2459,T2459,V2459,X2459,Z2459,AB2459,AD2459)</f>
        <v>170</v>
      </c>
      <c r="M2459" s="38">
        <f t="shared" si="4831"/>
        <v>201</v>
      </c>
      <c r="N2459" s="38">
        <f t="shared" si="4798"/>
        <v>170</v>
      </c>
      <c r="O2459" s="38">
        <f t="shared" si="4799"/>
        <v>217</v>
      </c>
      <c r="P2459" s="39"/>
      <c r="Q2459" s="39"/>
      <c r="R2459" s="39"/>
      <c r="S2459" s="39"/>
      <c r="T2459" s="39"/>
      <c r="U2459" s="39"/>
      <c r="V2459" s="39"/>
      <c r="W2459" s="39"/>
      <c r="X2459" s="39"/>
      <c r="Y2459" s="39"/>
      <c r="Z2459" s="39"/>
      <c r="AA2459" s="39"/>
      <c r="AB2459" s="39">
        <f t="shared" si="4808"/>
        <v>170</v>
      </c>
      <c r="AC2459" s="39">
        <f t="shared" si="4809"/>
        <v>201</v>
      </c>
      <c r="AD2459" s="40"/>
      <c r="AE2459" s="40"/>
      <c r="AF2459" s="41">
        <f t="shared" si="4508"/>
        <v>0</v>
      </c>
      <c r="AG2459" s="42"/>
    </row>
    <row r="2460" spans="1:33" ht="13.8">
      <c r="A2460" s="33" t="s">
        <v>4505</v>
      </c>
      <c r="B2460" s="33" t="s">
        <v>4506</v>
      </c>
      <c r="C2460" s="34"/>
      <c r="D2460" s="35"/>
      <c r="E2460" s="35"/>
      <c r="F2460" s="35">
        <f t="shared" ref="F2460:F2523" si="4832">IFERROR(SUMIF(Purchase_ItemCode, A2460, Purchase_Qty), 0)</f>
        <v>0</v>
      </c>
      <c r="G2460" s="35">
        <f t="shared" si="4777"/>
        <v>0</v>
      </c>
      <c r="H2460" s="35">
        <f t="shared" si="4475"/>
        <v>0</v>
      </c>
      <c r="I2460" s="17">
        <v>18</v>
      </c>
      <c r="J2460" s="37">
        <f t="shared" ref="J2460:K2460" si="4833">MAX(N2460,P2460,R2460,T2460,V2460,X2460,Z2460,AB2460,AD2460)</f>
        <v>11</v>
      </c>
      <c r="K2460" s="37">
        <f t="shared" si="4833"/>
        <v>13</v>
      </c>
      <c r="L2460" s="38">
        <f t="shared" ref="L2460:M2460" si="4834">MIN(N2460,P2460,R2460,T2460,V2460,X2460,Z2460,AB2460,AD2460)</f>
        <v>11</v>
      </c>
      <c r="M2460" s="38">
        <f t="shared" si="4834"/>
        <v>13</v>
      </c>
      <c r="N2460" s="38">
        <f t="shared" si="4798"/>
        <v>11</v>
      </c>
      <c r="O2460" s="38">
        <f t="shared" si="4799"/>
        <v>13</v>
      </c>
      <c r="P2460" s="39"/>
      <c r="Q2460" s="39"/>
      <c r="R2460" s="39"/>
      <c r="S2460" s="39"/>
      <c r="T2460" s="39"/>
      <c r="U2460" s="39"/>
      <c r="V2460" s="39"/>
      <c r="W2460" s="39"/>
      <c r="X2460" s="39"/>
      <c r="Y2460" s="39"/>
      <c r="Z2460" s="39"/>
      <c r="AA2460" s="39"/>
      <c r="AB2460" s="39">
        <f t="shared" si="4808"/>
        <v>11</v>
      </c>
      <c r="AC2460" s="39">
        <f t="shared" si="4809"/>
        <v>13</v>
      </c>
      <c r="AD2460" s="40"/>
      <c r="AE2460" s="40"/>
      <c r="AF2460" s="41">
        <f t="shared" si="4508"/>
        <v>0</v>
      </c>
      <c r="AG2460" s="42"/>
    </row>
    <row r="2461" spans="1:33" ht="13.8">
      <c r="A2461" s="33" t="s">
        <v>4508</v>
      </c>
      <c r="B2461" s="33" t="s">
        <v>4509</v>
      </c>
      <c r="C2461" s="34"/>
      <c r="D2461" s="35"/>
      <c r="E2461" s="35"/>
      <c r="F2461" s="35">
        <f t="shared" si="4832"/>
        <v>0</v>
      </c>
      <c r="G2461" s="35">
        <f t="shared" si="4777"/>
        <v>0</v>
      </c>
      <c r="H2461" s="35">
        <f t="shared" si="4475"/>
        <v>0</v>
      </c>
      <c r="I2461" s="17">
        <v>18</v>
      </c>
      <c r="J2461" s="37">
        <f t="shared" ref="J2461:K2461" si="4835">MAX(N2461,P2461,R2461,T2461,V2461,X2461,Z2461,AB2461,AD2461)</f>
        <v>4</v>
      </c>
      <c r="K2461" s="37">
        <f t="shared" si="4835"/>
        <v>5</v>
      </c>
      <c r="L2461" s="38">
        <f t="shared" ref="L2461:M2461" si="4836">MIN(N2461,P2461,R2461,T2461,V2461,X2461,Z2461,AB2461,AD2461)</f>
        <v>4</v>
      </c>
      <c r="M2461" s="38">
        <f t="shared" si="4836"/>
        <v>4</v>
      </c>
      <c r="N2461" s="38">
        <f t="shared" si="4798"/>
        <v>4</v>
      </c>
      <c r="O2461" s="38">
        <f t="shared" si="4799"/>
        <v>4</v>
      </c>
      <c r="P2461" s="39"/>
      <c r="Q2461" s="39"/>
      <c r="R2461" s="39"/>
      <c r="S2461" s="39"/>
      <c r="T2461" s="39"/>
      <c r="U2461" s="39"/>
      <c r="V2461" s="39"/>
      <c r="W2461" s="39"/>
      <c r="X2461" s="39"/>
      <c r="Y2461" s="39"/>
      <c r="Z2461" s="39"/>
      <c r="AA2461" s="39"/>
      <c r="AB2461" s="39">
        <f t="shared" si="4808"/>
        <v>4</v>
      </c>
      <c r="AC2461" s="39">
        <f t="shared" si="4809"/>
        <v>5</v>
      </c>
      <c r="AD2461" s="40"/>
      <c r="AE2461" s="40"/>
      <c r="AF2461" s="41">
        <f t="shared" si="4508"/>
        <v>0</v>
      </c>
      <c r="AG2461" s="42"/>
    </row>
    <row r="2462" spans="1:33" ht="13.8">
      <c r="A2462" s="33" t="s">
        <v>4511</v>
      </c>
      <c r="B2462" s="33" t="s">
        <v>4512</v>
      </c>
      <c r="C2462" s="34"/>
      <c r="D2462" s="35"/>
      <c r="E2462" s="35"/>
      <c r="F2462" s="35">
        <f t="shared" si="4832"/>
        <v>0</v>
      </c>
      <c r="G2462" s="35">
        <f t="shared" si="4777"/>
        <v>0</v>
      </c>
      <c r="H2462" s="35">
        <f t="shared" si="4475"/>
        <v>0</v>
      </c>
      <c r="I2462" s="17">
        <v>18</v>
      </c>
      <c r="J2462" s="37">
        <f t="shared" ref="J2462:K2462" si="4837">MAX(N2462,P2462,R2462,T2462,V2462,X2462,Z2462,AB2462,AD2462)</f>
        <v>182</v>
      </c>
      <c r="K2462" s="37">
        <f t="shared" si="4837"/>
        <v>233</v>
      </c>
      <c r="L2462" s="38">
        <f t="shared" ref="L2462:M2462" si="4838">MIN(N2462,P2462,R2462,T2462,V2462,X2462,Z2462,AB2462,AD2462)</f>
        <v>182</v>
      </c>
      <c r="M2462" s="38">
        <f t="shared" si="4838"/>
        <v>215</v>
      </c>
      <c r="N2462" s="38">
        <f t="shared" si="4798"/>
        <v>182</v>
      </c>
      <c r="O2462" s="38">
        <f t="shared" si="4799"/>
        <v>233</v>
      </c>
      <c r="P2462" s="39"/>
      <c r="Q2462" s="39"/>
      <c r="R2462" s="39"/>
      <c r="S2462" s="39"/>
      <c r="T2462" s="39"/>
      <c r="U2462" s="39"/>
      <c r="V2462" s="39"/>
      <c r="W2462" s="39"/>
      <c r="X2462" s="39"/>
      <c r="Y2462" s="39"/>
      <c r="Z2462" s="39"/>
      <c r="AA2462" s="39"/>
      <c r="AB2462" s="39">
        <f t="shared" si="4808"/>
        <v>182</v>
      </c>
      <c r="AC2462" s="39">
        <f t="shared" si="4809"/>
        <v>215</v>
      </c>
      <c r="AD2462" s="40"/>
      <c r="AE2462" s="40"/>
      <c r="AF2462" s="41">
        <f t="shared" si="4508"/>
        <v>0</v>
      </c>
      <c r="AG2462" s="42"/>
    </row>
    <row r="2463" spans="1:33" ht="13.8">
      <c r="A2463" s="33" t="s">
        <v>4514</v>
      </c>
      <c r="B2463" s="33" t="s">
        <v>4515</v>
      </c>
      <c r="C2463" s="34"/>
      <c r="D2463" s="35"/>
      <c r="E2463" s="35"/>
      <c r="F2463" s="35">
        <f t="shared" si="4832"/>
        <v>0</v>
      </c>
      <c r="G2463" s="35">
        <f t="shared" si="4777"/>
        <v>0</v>
      </c>
      <c r="H2463" s="35">
        <f t="shared" si="4475"/>
        <v>0</v>
      </c>
      <c r="I2463" s="17">
        <v>18</v>
      </c>
      <c r="J2463" s="37">
        <f t="shared" ref="J2463:K2463" si="4839">MAX(N2463,P2463,R2463,T2463,V2463,X2463,Z2463,AB2463,AD2463)</f>
        <v>44</v>
      </c>
      <c r="K2463" s="37">
        <f t="shared" si="4839"/>
        <v>56</v>
      </c>
      <c r="L2463" s="38">
        <f t="shared" ref="L2463:M2463" si="4840">MIN(N2463,P2463,R2463,T2463,V2463,X2463,Z2463,AB2463,AD2463)</f>
        <v>44</v>
      </c>
      <c r="M2463" s="38">
        <f t="shared" si="4840"/>
        <v>52</v>
      </c>
      <c r="N2463" s="38">
        <f t="shared" si="4798"/>
        <v>44</v>
      </c>
      <c r="O2463" s="38">
        <f t="shared" si="4799"/>
        <v>56</v>
      </c>
      <c r="P2463" s="39"/>
      <c r="Q2463" s="39"/>
      <c r="R2463" s="39"/>
      <c r="S2463" s="39"/>
      <c r="T2463" s="39"/>
      <c r="U2463" s="39"/>
      <c r="V2463" s="39"/>
      <c r="W2463" s="39"/>
      <c r="X2463" s="39"/>
      <c r="Y2463" s="39"/>
      <c r="Z2463" s="39"/>
      <c r="AA2463" s="39"/>
      <c r="AB2463" s="39">
        <f t="shared" si="4808"/>
        <v>44</v>
      </c>
      <c r="AC2463" s="39">
        <f t="shared" si="4809"/>
        <v>52</v>
      </c>
      <c r="AD2463" s="40"/>
      <c r="AE2463" s="40"/>
      <c r="AF2463" s="41">
        <f t="shared" si="4508"/>
        <v>0</v>
      </c>
      <c r="AG2463" s="42"/>
    </row>
    <row r="2464" spans="1:33" ht="13.8">
      <c r="A2464" s="33" t="s">
        <v>1283</v>
      </c>
      <c r="B2464" s="33" t="s">
        <v>1803</v>
      </c>
      <c r="C2464" s="34"/>
      <c r="D2464" s="35"/>
      <c r="E2464" s="35"/>
      <c r="F2464" s="35">
        <f t="shared" si="4832"/>
        <v>1</v>
      </c>
      <c r="G2464" s="35">
        <f t="shared" si="4777"/>
        <v>0</v>
      </c>
      <c r="H2464" s="35">
        <f t="shared" si="4475"/>
        <v>1</v>
      </c>
      <c r="I2464" s="17">
        <v>18</v>
      </c>
      <c r="J2464" s="37">
        <f t="shared" ref="J2464:K2464" si="4841">MAX(N2464,P2464,R2464,T2464,V2464,X2464,Z2464,AB2464,AD2464)</f>
        <v>861</v>
      </c>
      <c r="K2464" s="37">
        <f t="shared" si="4841"/>
        <v>1016</v>
      </c>
      <c r="L2464" s="38">
        <f t="shared" ref="L2464:M2464" si="4842">MIN(N2464,P2464,R2464,T2464,V2464,X2464,Z2464,AB2464,AD2464)</f>
        <v>861</v>
      </c>
      <c r="M2464" s="38">
        <f t="shared" si="4842"/>
        <v>1016</v>
      </c>
      <c r="N2464" s="38">
        <f t="shared" si="4798"/>
        <v>861</v>
      </c>
      <c r="O2464" s="38">
        <f t="shared" si="4799"/>
        <v>1016</v>
      </c>
      <c r="P2464" s="39">
        <f>VLOOKUP(A2464,MagnusNeo,9,FALSE)</f>
        <v>861</v>
      </c>
      <c r="Q2464" s="39" t="str">
        <f>VLOOKUP(A2464,MagnusNeo,11,FALSE)</f>
        <v>₹1016.00</v>
      </c>
      <c r="R2464" s="39"/>
      <c r="S2464" s="39"/>
      <c r="T2464" s="39"/>
      <c r="U2464" s="39"/>
      <c r="V2464" s="39"/>
      <c r="W2464" s="39"/>
      <c r="X2464" s="39"/>
      <c r="Y2464" s="39"/>
      <c r="Z2464" s="39"/>
      <c r="AA2464" s="39"/>
      <c r="AB2464" s="39">
        <f t="shared" si="4808"/>
        <v>861</v>
      </c>
      <c r="AC2464" s="39" t="str">
        <f t="shared" si="4809"/>
        <v>₹1016.00</v>
      </c>
      <c r="AD2464" s="40"/>
      <c r="AE2464" s="40"/>
      <c r="AF2464" s="41">
        <f t="shared" si="4508"/>
        <v>-1</v>
      </c>
      <c r="AG2464" s="42"/>
    </row>
    <row r="2465" spans="1:33" ht="13.8">
      <c r="A2465" s="33" t="s">
        <v>4518</v>
      </c>
      <c r="B2465" s="33" t="s">
        <v>4519</v>
      </c>
      <c r="C2465" s="34"/>
      <c r="D2465" s="35"/>
      <c r="E2465" s="35">
        <v>1</v>
      </c>
      <c r="F2465" s="35">
        <f t="shared" si="4832"/>
        <v>0</v>
      </c>
      <c r="G2465" s="35">
        <f t="shared" si="4777"/>
        <v>0</v>
      </c>
      <c r="H2465" s="35">
        <f t="shared" si="4475"/>
        <v>1</v>
      </c>
      <c r="I2465" s="17">
        <v>18</v>
      </c>
      <c r="J2465" s="37">
        <f t="shared" ref="J2465:K2465" si="4843">MAX(N2465,P2465,R2465,T2465,V2465,X2465,Z2465,AB2465,AD2465)</f>
        <v>202</v>
      </c>
      <c r="K2465" s="37">
        <f t="shared" si="4843"/>
        <v>258</v>
      </c>
      <c r="L2465" s="38">
        <f t="shared" ref="L2465:M2465" si="4844">MIN(N2465,P2465,R2465,T2465,V2465,X2465,Z2465,AB2465,AD2465)</f>
        <v>201</v>
      </c>
      <c r="M2465" s="38">
        <f t="shared" si="4844"/>
        <v>239</v>
      </c>
      <c r="N2465" s="38">
        <f t="shared" si="4798"/>
        <v>201</v>
      </c>
      <c r="O2465" s="38">
        <f t="shared" si="4799"/>
        <v>258</v>
      </c>
      <c r="P2465" s="39"/>
      <c r="Q2465" s="39"/>
      <c r="R2465" s="39"/>
      <c r="S2465" s="39"/>
      <c r="T2465" s="39"/>
      <c r="U2465" s="39"/>
      <c r="V2465" s="39"/>
      <c r="W2465" s="39"/>
      <c r="X2465" s="39"/>
      <c r="Y2465" s="39"/>
      <c r="Z2465" s="39"/>
      <c r="AA2465" s="39"/>
      <c r="AB2465" s="39">
        <f t="shared" si="4808"/>
        <v>202</v>
      </c>
      <c r="AC2465" s="39">
        <f t="shared" si="4809"/>
        <v>239</v>
      </c>
      <c r="AD2465" s="40"/>
      <c r="AE2465" s="40"/>
      <c r="AF2465" s="41">
        <f t="shared" si="4508"/>
        <v>-1</v>
      </c>
      <c r="AG2465" s="42"/>
    </row>
    <row r="2466" spans="1:33" ht="13.8">
      <c r="A2466" s="33" t="s">
        <v>4521</v>
      </c>
      <c r="B2466" s="33" t="s">
        <v>4522</v>
      </c>
      <c r="C2466" s="34"/>
      <c r="D2466" s="35"/>
      <c r="E2466" s="35"/>
      <c r="F2466" s="35">
        <f t="shared" si="4832"/>
        <v>0</v>
      </c>
      <c r="G2466" s="35">
        <f t="shared" si="4777"/>
        <v>0</v>
      </c>
      <c r="H2466" s="35">
        <f t="shared" si="4475"/>
        <v>0</v>
      </c>
      <c r="I2466" s="17">
        <v>18</v>
      </c>
      <c r="J2466" s="37">
        <f t="shared" ref="J2466:K2466" si="4845">MAX(N2466,P2466,R2466,T2466,V2466,X2466,Z2466,AB2466,AD2466)</f>
        <v>5</v>
      </c>
      <c r="K2466" s="37">
        <f t="shared" si="4845"/>
        <v>6</v>
      </c>
      <c r="L2466" s="38">
        <f t="shared" ref="L2466:M2466" si="4846">MIN(N2466,P2466,R2466,T2466,V2466,X2466,Z2466,AB2466,AD2466)</f>
        <v>5</v>
      </c>
      <c r="M2466" s="38">
        <f t="shared" si="4846"/>
        <v>6</v>
      </c>
      <c r="N2466" s="38">
        <f t="shared" si="4798"/>
        <v>5</v>
      </c>
      <c r="O2466" s="38">
        <f t="shared" si="4799"/>
        <v>6</v>
      </c>
      <c r="P2466" s="39"/>
      <c r="Q2466" s="39"/>
      <c r="R2466" s="39"/>
      <c r="S2466" s="39"/>
      <c r="T2466" s="39"/>
      <c r="U2466" s="39"/>
      <c r="V2466" s="39"/>
      <c r="W2466" s="39"/>
      <c r="X2466" s="39"/>
      <c r="Y2466" s="39"/>
      <c r="Z2466" s="39"/>
      <c r="AA2466" s="39"/>
      <c r="AB2466" s="39">
        <f t="shared" si="4808"/>
        <v>5</v>
      </c>
      <c r="AC2466" s="39">
        <f t="shared" si="4809"/>
        <v>6</v>
      </c>
      <c r="AD2466" s="40"/>
      <c r="AE2466" s="40"/>
      <c r="AF2466" s="41">
        <f t="shared" si="4508"/>
        <v>0</v>
      </c>
      <c r="AG2466" s="42"/>
    </row>
    <row r="2467" spans="1:33" ht="13.8">
      <c r="A2467" s="33" t="s">
        <v>4524</v>
      </c>
      <c r="B2467" s="33" t="s">
        <v>4525</v>
      </c>
      <c r="C2467" s="34"/>
      <c r="D2467" s="35"/>
      <c r="E2467" s="35"/>
      <c r="F2467" s="35">
        <f t="shared" si="4832"/>
        <v>0</v>
      </c>
      <c r="G2467" s="35">
        <f t="shared" si="4777"/>
        <v>0</v>
      </c>
      <c r="H2467" s="35">
        <f t="shared" si="4475"/>
        <v>0</v>
      </c>
      <c r="I2467" s="17">
        <v>18</v>
      </c>
      <c r="J2467" s="37">
        <f t="shared" ref="J2467:K2467" si="4847">MAX(N2467,P2467,R2467,T2467,V2467,X2467,Z2467,AB2467,AD2467)</f>
        <v>36</v>
      </c>
      <c r="K2467" s="37">
        <f t="shared" si="4847"/>
        <v>43</v>
      </c>
      <c r="L2467" s="38">
        <f t="shared" ref="L2467:M2467" si="4848">MIN(N2467,P2467,R2467,T2467,V2467,X2467,Z2467,AB2467,AD2467)</f>
        <v>35</v>
      </c>
      <c r="M2467" s="38">
        <f t="shared" si="4848"/>
        <v>42</v>
      </c>
      <c r="N2467" s="38">
        <f t="shared" si="4798"/>
        <v>35</v>
      </c>
      <c r="O2467" s="38">
        <f t="shared" si="4799"/>
        <v>42</v>
      </c>
      <c r="P2467" s="39"/>
      <c r="Q2467" s="39"/>
      <c r="R2467" s="39"/>
      <c r="S2467" s="39"/>
      <c r="T2467" s="39"/>
      <c r="U2467" s="39"/>
      <c r="V2467" s="39"/>
      <c r="W2467" s="39"/>
      <c r="X2467" s="39"/>
      <c r="Y2467" s="39"/>
      <c r="Z2467" s="39"/>
      <c r="AA2467" s="39"/>
      <c r="AB2467" s="39">
        <f t="shared" si="4808"/>
        <v>36</v>
      </c>
      <c r="AC2467" s="39">
        <f t="shared" si="4809"/>
        <v>43</v>
      </c>
      <c r="AD2467" s="40"/>
      <c r="AE2467" s="40"/>
      <c r="AF2467" s="41">
        <f t="shared" si="4508"/>
        <v>0</v>
      </c>
      <c r="AG2467" s="42"/>
    </row>
    <row r="2468" spans="1:33" ht="13.8">
      <c r="A2468" s="33" t="s">
        <v>450</v>
      </c>
      <c r="B2468" s="33" t="s">
        <v>1302</v>
      </c>
      <c r="C2468" s="34"/>
      <c r="D2468" s="35"/>
      <c r="E2468" s="35"/>
      <c r="F2468" s="35">
        <f t="shared" si="4832"/>
        <v>1</v>
      </c>
      <c r="G2468" s="35">
        <f t="shared" si="4777"/>
        <v>0</v>
      </c>
      <c r="H2468" s="35">
        <f t="shared" si="4475"/>
        <v>1</v>
      </c>
      <c r="I2468" s="17">
        <v>18</v>
      </c>
      <c r="J2468" s="37">
        <f t="shared" ref="J2468:K2468" si="4849">MAX(N2468,P2468,R2468,T2468,V2468,X2468,Z2468,AB2468,AD2468)</f>
        <v>102</v>
      </c>
      <c r="K2468" s="37">
        <f t="shared" si="4849"/>
        <v>130</v>
      </c>
      <c r="L2468" s="38">
        <f t="shared" ref="L2468:M2468" si="4850">MIN(N2468,P2468,R2468,T2468,V2468,X2468,Z2468,AB2468,AD2468)</f>
        <v>101</v>
      </c>
      <c r="M2468" s="38">
        <f t="shared" si="4850"/>
        <v>121</v>
      </c>
      <c r="N2468" s="38">
        <f t="shared" si="4798"/>
        <v>101</v>
      </c>
      <c r="O2468" s="38">
        <f t="shared" si="4799"/>
        <v>130</v>
      </c>
      <c r="P2468" s="39"/>
      <c r="Q2468" s="39"/>
      <c r="R2468" s="39"/>
      <c r="S2468" s="39"/>
      <c r="T2468" s="39"/>
      <c r="U2468" s="39"/>
      <c r="V2468" s="39"/>
      <c r="W2468" s="39"/>
      <c r="X2468" s="39"/>
      <c r="Y2468" s="39"/>
      <c r="Z2468" s="39"/>
      <c r="AA2468" s="39"/>
      <c r="AB2468" s="39">
        <f t="shared" si="4808"/>
        <v>102</v>
      </c>
      <c r="AC2468" s="39">
        <f t="shared" si="4809"/>
        <v>121</v>
      </c>
      <c r="AD2468" s="40"/>
      <c r="AE2468" s="40"/>
      <c r="AF2468" s="41">
        <f t="shared" si="4508"/>
        <v>-1</v>
      </c>
      <c r="AG2468" s="42"/>
    </row>
    <row r="2469" spans="1:33" ht="13.8">
      <c r="A2469" s="33" t="s">
        <v>4528</v>
      </c>
      <c r="B2469" s="33" t="s">
        <v>4529</v>
      </c>
      <c r="C2469" s="34"/>
      <c r="D2469" s="35"/>
      <c r="E2469" s="35"/>
      <c r="F2469" s="35">
        <f t="shared" si="4832"/>
        <v>0</v>
      </c>
      <c r="G2469" s="35">
        <f t="shared" si="4777"/>
        <v>0</v>
      </c>
      <c r="H2469" s="35">
        <f t="shared" si="4475"/>
        <v>0</v>
      </c>
      <c r="I2469" s="17">
        <v>18</v>
      </c>
      <c r="J2469" s="37">
        <f t="shared" ref="J2469:K2469" si="4851">MAX(N2469,P2469,R2469,T2469,V2469,X2469,Z2469,AB2469,AD2469)</f>
        <v>225</v>
      </c>
      <c r="K2469" s="37">
        <f t="shared" si="4851"/>
        <v>266</v>
      </c>
      <c r="L2469" s="38">
        <f t="shared" ref="L2469:M2469" si="4852">MIN(N2469,P2469,R2469,T2469,V2469,X2469,Z2469,AB2469,AD2469)</f>
        <v>224</v>
      </c>
      <c r="M2469" s="38">
        <f t="shared" si="4852"/>
        <v>265</v>
      </c>
      <c r="N2469" s="38">
        <f t="shared" si="4798"/>
        <v>224</v>
      </c>
      <c r="O2469" s="38">
        <f t="shared" si="4799"/>
        <v>265</v>
      </c>
      <c r="P2469" s="39"/>
      <c r="Q2469" s="39"/>
      <c r="R2469" s="39"/>
      <c r="S2469" s="39"/>
      <c r="T2469" s="39"/>
      <c r="U2469" s="39"/>
      <c r="V2469" s="39"/>
      <c r="W2469" s="39"/>
      <c r="X2469" s="39"/>
      <c r="Y2469" s="39"/>
      <c r="Z2469" s="39"/>
      <c r="AA2469" s="39"/>
      <c r="AB2469" s="39">
        <f t="shared" si="4808"/>
        <v>225</v>
      </c>
      <c r="AC2469" s="39">
        <f t="shared" si="4809"/>
        <v>266</v>
      </c>
      <c r="AD2469" s="40"/>
      <c r="AE2469" s="40"/>
      <c r="AF2469" s="41">
        <f t="shared" si="4508"/>
        <v>0</v>
      </c>
      <c r="AG2469" s="42"/>
    </row>
    <row r="2470" spans="1:33" ht="13.8">
      <c r="A2470" s="33" t="s">
        <v>4533</v>
      </c>
      <c r="B2470" s="33" t="s">
        <v>4534</v>
      </c>
      <c r="C2470" s="34"/>
      <c r="D2470" s="35"/>
      <c r="E2470" s="35"/>
      <c r="F2470" s="35">
        <f t="shared" si="4832"/>
        <v>0</v>
      </c>
      <c r="G2470" s="35">
        <f t="shared" si="4777"/>
        <v>0</v>
      </c>
      <c r="H2470" s="35">
        <f t="shared" si="4475"/>
        <v>0</v>
      </c>
      <c r="I2470" s="17">
        <v>18</v>
      </c>
      <c r="J2470" s="37">
        <f t="shared" ref="J2470:K2470" si="4853">MAX(N2470,P2470,R2470,T2470,V2470,X2470,Z2470,AB2470,AD2470)</f>
        <v>6191</v>
      </c>
      <c r="K2470" s="37">
        <f t="shared" si="4853"/>
        <v>7925</v>
      </c>
      <c r="L2470" s="38">
        <f t="shared" ref="L2470:M2470" si="4854">MIN(N2470,P2470,R2470,T2470,V2470,X2470,Z2470,AB2470,AD2470)</f>
        <v>6191</v>
      </c>
      <c r="M2470" s="38">
        <f t="shared" si="4854"/>
        <v>7925</v>
      </c>
      <c r="N2470" s="38">
        <f t="shared" si="4798"/>
        <v>6191</v>
      </c>
      <c r="O2470" s="38">
        <f t="shared" si="4799"/>
        <v>7925</v>
      </c>
      <c r="P2470" s="39"/>
      <c r="Q2470" s="39"/>
      <c r="R2470" s="39"/>
      <c r="S2470" s="39"/>
      <c r="T2470" s="39"/>
      <c r="U2470" s="39"/>
      <c r="V2470" s="39"/>
      <c r="W2470" s="39"/>
      <c r="X2470" s="39"/>
      <c r="Y2470" s="39"/>
      <c r="Z2470" s="39"/>
      <c r="AA2470" s="39"/>
      <c r="AB2470" s="39" t="str">
        <f t="shared" si="4808"/>
        <v>₹6192.00</v>
      </c>
      <c r="AC2470" s="39" t="str">
        <f t="shared" si="4809"/>
        <v>₹7307.00</v>
      </c>
      <c r="AD2470" s="40"/>
      <c r="AE2470" s="40"/>
      <c r="AF2470" s="41">
        <f t="shared" si="4508"/>
        <v>0</v>
      </c>
      <c r="AG2470" s="42"/>
    </row>
    <row r="2471" spans="1:33" ht="13.8">
      <c r="A2471" s="33" t="s">
        <v>4544</v>
      </c>
      <c r="B2471" s="33" t="s">
        <v>4545</v>
      </c>
      <c r="C2471" s="34"/>
      <c r="D2471" s="35"/>
      <c r="E2471" s="35"/>
      <c r="F2471" s="35">
        <f t="shared" si="4832"/>
        <v>0</v>
      </c>
      <c r="G2471" s="35">
        <f t="shared" si="4777"/>
        <v>0</v>
      </c>
      <c r="H2471" s="35">
        <f t="shared" si="4475"/>
        <v>0</v>
      </c>
      <c r="I2471" s="17">
        <v>18</v>
      </c>
      <c r="J2471" s="37">
        <f t="shared" ref="J2471:K2471" si="4855">MAX(N2471,P2471,R2471,T2471,V2471,X2471,Z2471,AB2471,AD2471)</f>
        <v>52766</v>
      </c>
      <c r="K2471" s="37">
        <f t="shared" si="4855"/>
        <v>62263</v>
      </c>
      <c r="L2471" s="38">
        <f t="shared" ref="L2471:M2471" si="4856">MIN(N2471,P2471,R2471,T2471,V2471,X2471,Z2471,AB2471,AD2471)</f>
        <v>52766</v>
      </c>
      <c r="M2471" s="38">
        <f t="shared" si="4856"/>
        <v>62263</v>
      </c>
      <c r="N2471" s="38">
        <f t="shared" si="4798"/>
        <v>52766</v>
      </c>
      <c r="O2471" s="38">
        <f t="shared" si="4799"/>
        <v>62263</v>
      </c>
      <c r="P2471" s="39"/>
      <c r="Q2471" s="39"/>
      <c r="R2471" s="39"/>
      <c r="S2471" s="39"/>
      <c r="T2471" s="39"/>
      <c r="U2471" s="39"/>
      <c r="V2471" s="39"/>
      <c r="W2471" s="39"/>
      <c r="X2471" s="39"/>
      <c r="Y2471" s="39"/>
      <c r="Z2471" s="39"/>
      <c r="AA2471" s="39"/>
      <c r="AB2471" s="39" t="str">
        <f t="shared" si="4808"/>
        <v>₹52766.00</v>
      </c>
      <c r="AC2471" s="39" t="str">
        <f t="shared" si="4809"/>
        <v>₹62264.00</v>
      </c>
      <c r="AD2471" s="40"/>
      <c r="AE2471" s="40"/>
      <c r="AF2471" s="41">
        <f t="shared" si="4508"/>
        <v>0</v>
      </c>
      <c r="AG2471" s="42"/>
    </row>
    <row r="2472" spans="1:33" ht="13.8">
      <c r="A2472" s="33" t="s">
        <v>4551</v>
      </c>
      <c r="B2472" s="33" t="s">
        <v>4552</v>
      </c>
      <c r="C2472" s="34"/>
      <c r="D2472" s="35"/>
      <c r="E2472" s="35"/>
      <c r="F2472" s="35">
        <f t="shared" si="4832"/>
        <v>0</v>
      </c>
      <c r="G2472" s="35">
        <f t="shared" si="4777"/>
        <v>0</v>
      </c>
      <c r="H2472" s="35">
        <f t="shared" si="4475"/>
        <v>0</v>
      </c>
      <c r="I2472" s="17">
        <v>18</v>
      </c>
      <c r="J2472" s="37">
        <f t="shared" ref="J2472:K2472" si="4857">MAX(N2472,P2472,R2472,T2472,V2472,X2472,Z2472,AB2472,AD2472)</f>
        <v>515</v>
      </c>
      <c r="K2472" s="37">
        <f t="shared" si="4857"/>
        <v>659</v>
      </c>
      <c r="L2472" s="38">
        <f t="shared" ref="L2472:M2472" si="4858">MIN(N2472,P2472,R2472,T2472,V2472,X2472,Z2472,AB2472,AD2472)</f>
        <v>515</v>
      </c>
      <c r="M2472" s="38">
        <f t="shared" si="4858"/>
        <v>608</v>
      </c>
      <c r="N2472" s="38">
        <f t="shared" si="4798"/>
        <v>515</v>
      </c>
      <c r="O2472" s="38">
        <f t="shared" si="4799"/>
        <v>659</v>
      </c>
      <c r="P2472" s="39"/>
      <c r="Q2472" s="39"/>
      <c r="R2472" s="39"/>
      <c r="S2472" s="39"/>
      <c r="T2472" s="39"/>
      <c r="U2472" s="39"/>
      <c r="V2472" s="39"/>
      <c r="W2472" s="39"/>
      <c r="X2472" s="39"/>
      <c r="Y2472" s="39"/>
      <c r="Z2472" s="39"/>
      <c r="AA2472" s="39"/>
      <c r="AB2472" s="39">
        <f t="shared" si="4808"/>
        <v>515</v>
      </c>
      <c r="AC2472" s="39">
        <f t="shared" si="4809"/>
        <v>608</v>
      </c>
      <c r="AD2472" s="40"/>
      <c r="AE2472" s="40"/>
      <c r="AF2472" s="41">
        <f t="shared" si="4508"/>
        <v>0</v>
      </c>
      <c r="AG2472" s="42"/>
    </row>
    <row r="2473" spans="1:33" ht="13.8">
      <c r="A2473" s="33" t="s">
        <v>334</v>
      </c>
      <c r="B2473" s="33" t="s">
        <v>1155</v>
      </c>
      <c r="C2473" s="34"/>
      <c r="D2473" s="35">
        <v>1</v>
      </c>
      <c r="E2473" s="35"/>
      <c r="F2473" s="35">
        <f t="shared" si="4832"/>
        <v>2</v>
      </c>
      <c r="G2473" s="35">
        <f t="shared" si="4777"/>
        <v>1</v>
      </c>
      <c r="H2473" s="35">
        <f t="shared" si="4475"/>
        <v>1</v>
      </c>
      <c r="I2473" s="17">
        <v>5</v>
      </c>
      <c r="J2473" s="37">
        <f t="shared" ref="J2473:K2473" si="4859">MAX(N2473,P2473,R2473,T2473,V2473,X2473,Z2473,AB2473,AD2473)</f>
        <v>7839</v>
      </c>
      <c r="K2473" s="37">
        <f t="shared" si="4859"/>
        <v>8231</v>
      </c>
      <c r="L2473" s="38">
        <f t="shared" ref="L2473:M2473" si="4860">MIN(N2473,P2473,R2473,T2473,V2473,X2473,Z2473,AB2473,AD2473)</f>
        <v>7839</v>
      </c>
      <c r="M2473" s="38">
        <f t="shared" si="4860"/>
        <v>8231</v>
      </c>
      <c r="N2473" s="38">
        <f t="shared" si="4798"/>
        <v>7839</v>
      </c>
      <c r="O2473" s="38">
        <f t="shared" si="4799"/>
        <v>8231</v>
      </c>
      <c r="P2473" s="39"/>
      <c r="Q2473" s="39"/>
      <c r="R2473" s="39"/>
      <c r="S2473" s="39"/>
      <c r="T2473" s="39"/>
      <c r="U2473" s="39"/>
      <c r="V2473" s="39"/>
      <c r="W2473" s="39"/>
      <c r="X2473" s="39"/>
      <c r="Y2473" s="39"/>
      <c r="Z2473" s="39"/>
      <c r="AA2473" s="39"/>
      <c r="AB2473" s="39" t="str">
        <f t="shared" si="4808"/>
        <v>₹7839.00</v>
      </c>
      <c r="AC2473" s="39" t="str">
        <f t="shared" si="4809"/>
        <v>₹8231.00</v>
      </c>
      <c r="AD2473" s="40"/>
      <c r="AE2473" s="40"/>
      <c r="AF2473" s="41">
        <f t="shared" si="4508"/>
        <v>0</v>
      </c>
      <c r="AG2473" s="42">
        <v>1</v>
      </c>
    </row>
    <row r="2474" spans="1:33" ht="13.8">
      <c r="A2474" s="33" t="s">
        <v>4555</v>
      </c>
      <c r="B2474" s="33" t="s">
        <v>4556</v>
      </c>
      <c r="C2474" s="34"/>
      <c r="D2474" s="35"/>
      <c r="E2474" s="35"/>
      <c r="F2474" s="35">
        <f t="shared" si="4832"/>
        <v>0</v>
      </c>
      <c r="G2474" s="35">
        <f t="shared" si="4777"/>
        <v>0</v>
      </c>
      <c r="H2474" s="35">
        <f t="shared" si="4475"/>
        <v>0</v>
      </c>
      <c r="I2474" s="17">
        <v>18</v>
      </c>
      <c r="J2474" s="37">
        <f t="shared" ref="J2474:K2474" si="4861">MAX(N2474,P2474,R2474,T2474,V2474,X2474,Z2474,AB2474,AD2474)</f>
        <v>619</v>
      </c>
      <c r="K2474" s="37">
        <f t="shared" si="4861"/>
        <v>731</v>
      </c>
      <c r="L2474" s="38">
        <f t="shared" ref="L2474:M2474" si="4862">MIN(N2474,P2474,R2474,T2474,V2474,X2474,Z2474,AB2474,AD2474)</f>
        <v>619</v>
      </c>
      <c r="M2474" s="38">
        <f t="shared" si="4862"/>
        <v>730</v>
      </c>
      <c r="N2474" s="38">
        <f t="shared" si="4798"/>
        <v>619</v>
      </c>
      <c r="O2474" s="38">
        <f t="shared" si="4799"/>
        <v>730</v>
      </c>
      <c r="P2474" s="39"/>
      <c r="Q2474" s="39"/>
      <c r="R2474" s="39"/>
      <c r="S2474" s="39"/>
      <c r="T2474" s="39"/>
      <c r="U2474" s="39"/>
      <c r="V2474" s="39"/>
      <c r="W2474" s="39"/>
      <c r="X2474" s="39"/>
      <c r="Y2474" s="39"/>
      <c r="Z2474" s="39"/>
      <c r="AA2474" s="39"/>
      <c r="AB2474" s="39">
        <f t="shared" si="4808"/>
        <v>619</v>
      </c>
      <c r="AC2474" s="39">
        <f t="shared" si="4809"/>
        <v>731</v>
      </c>
      <c r="AD2474" s="40"/>
      <c r="AE2474" s="40"/>
      <c r="AF2474" s="41">
        <f t="shared" si="4508"/>
        <v>0</v>
      </c>
      <c r="AG2474" s="42"/>
    </row>
    <row r="2475" spans="1:33" ht="13.8">
      <c r="A2475" s="33" t="s">
        <v>7364</v>
      </c>
      <c r="B2475" s="33" t="s">
        <v>7365</v>
      </c>
      <c r="C2475" s="34"/>
      <c r="D2475" s="35"/>
      <c r="E2475" s="35"/>
      <c r="F2475" s="35">
        <f t="shared" si="4832"/>
        <v>0</v>
      </c>
      <c r="G2475" s="35">
        <f t="shared" si="4777"/>
        <v>0</v>
      </c>
      <c r="H2475" s="35">
        <f t="shared" si="4475"/>
        <v>0</v>
      </c>
      <c r="I2475" s="21">
        <v>18</v>
      </c>
      <c r="J2475" s="37">
        <f t="shared" ref="J2475:K2475" si="4863">MAX(N2475,P2475,R2475,T2475,V2475,X2475,Z2475,AB2475,AD2475)</f>
        <v>20479</v>
      </c>
      <c r="K2475" s="37">
        <f t="shared" si="4863"/>
        <v>24165</v>
      </c>
      <c r="L2475" s="38">
        <f t="shared" ref="L2475:M2475" si="4864">MIN(N2475,P2475,R2475,T2475,V2475,X2475,Z2475,AB2475,AD2475)</f>
        <v>20479</v>
      </c>
      <c r="M2475" s="38">
        <f t="shared" si="4864"/>
        <v>24165</v>
      </c>
      <c r="N2475" s="38">
        <f t="shared" si="4798"/>
        <v>20479</v>
      </c>
      <c r="O2475" s="38">
        <f t="shared" si="4799"/>
        <v>24165</v>
      </c>
      <c r="P2475" s="39"/>
      <c r="Q2475" s="39"/>
      <c r="R2475" s="39"/>
      <c r="S2475" s="39"/>
      <c r="T2475" s="39"/>
      <c r="U2475" s="39"/>
      <c r="V2475" s="39"/>
      <c r="W2475" s="39"/>
      <c r="X2475" s="39"/>
      <c r="Y2475" s="39"/>
      <c r="Z2475" s="39"/>
      <c r="AA2475" s="39"/>
      <c r="AB2475" s="39"/>
      <c r="AC2475" s="39"/>
      <c r="AD2475" s="40"/>
      <c r="AE2475" s="40"/>
      <c r="AF2475" s="41">
        <f t="shared" si="4508"/>
        <v>0</v>
      </c>
      <c r="AG2475" s="42"/>
    </row>
    <row r="2476" spans="1:33" ht="13.8">
      <c r="A2476" s="33" t="s">
        <v>4558</v>
      </c>
      <c r="B2476" s="33" t="s">
        <v>4559</v>
      </c>
      <c r="C2476" s="34"/>
      <c r="D2476" s="35"/>
      <c r="E2476" s="35"/>
      <c r="F2476" s="35">
        <f t="shared" si="4832"/>
        <v>0</v>
      </c>
      <c r="G2476" s="35">
        <f t="shared" si="4777"/>
        <v>0</v>
      </c>
      <c r="H2476" s="35">
        <f t="shared" si="4475"/>
        <v>0</v>
      </c>
      <c r="I2476" s="17">
        <v>18</v>
      </c>
      <c r="J2476" s="37">
        <f t="shared" ref="J2476:K2476" si="4865">MAX(N2476,P2476,R2476,T2476,V2476,X2476,Z2476,AB2476,AD2476)</f>
        <v>562</v>
      </c>
      <c r="K2476" s="37">
        <f t="shared" si="4865"/>
        <v>664</v>
      </c>
      <c r="L2476" s="38">
        <f t="shared" ref="L2476:M2476" si="4866">MIN(N2476,P2476,R2476,T2476,V2476,X2476,Z2476,AB2476,AD2476)</f>
        <v>561</v>
      </c>
      <c r="M2476" s="38">
        <f t="shared" si="4866"/>
        <v>662</v>
      </c>
      <c r="N2476" s="38">
        <f t="shared" si="4798"/>
        <v>561</v>
      </c>
      <c r="O2476" s="38">
        <f t="shared" si="4799"/>
        <v>662</v>
      </c>
      <c r="P2476" s="39"/>
      <c r="Q2476" s="39"/>
      <c r="R2476" s="39"/>
      <c r="S2476" s="39"/>
      <c r="T2476" s="39"/>
      <c r="U2476" s="39"/>
      <c r="V2476" s="39"/>
      <c r="W2476" s="39"/>
      <c r="X2476" s="39"/>
      <c r="Y2476" s="39"/>
      <c r="Z2476" s="39"/>
      <c r="AA2476" s="39"/>
      <c r="AB2476" s="39">
        <f>VLOOKUP(A2476,Nexus,9,FALSE)</f>
        <v>562</v>
      </c>
      <c r="AC2476" s="39">
        <f>VLOOKUP(A2476,Nexus,11,FALSE)</f>
        <v>664</v>
      </c>
      <c r="AD2476" s="40"/>
      <c r="AE2476" s="40"/>
      <c r="AF2476" s="41">
        <f t="shared" si="4508"/>
        <v>0</v>
      </c>
      <c r="AG2476" s="42"/>
    </row>
    <row r="2477" spans="1:33" ht="13.8">
      <c r="A2477" s="30" t="s">
        <v>4680</v>
      </c>
      <c r="B2477" s="30" t="s">
        <v>4681</v>
      </c>
      <c r="C2477" s="43"/>
      <c r="D2477" s="44"/>
      <c r="E2477" s="44"/>
      <c r="F2477" s="35">
        <f t="shared" si="4832"/>
        <v>0</v>
      </c>
      <c r="G2477" s="35">
        <f t="shared" si="4777"/>
        <v>0</v>
      </c>
      <c r="H2477" s="35">
        <f t="shared" si="4475"/>
        <v>0</v>
      </c>
      <c r="I2477" s="17">
        <v>18</v>
      </c>
      <c r="J2477" s="37">
        <f t="shared" ref="J2477:K2477" si="4867">MAX(N2477,P2477,R2477,T2477,V2477,X2477,Z2477,AB2477,AD2477)</f>
        <v>492</v>
      </c>
      <c r="K2477" s="37">
        <f t="shared" si="4867"/>
        <v>581</v>
      </c>
      <c r="L2477" s="38">
        <f t="shared" ref="L2477:M2477" si="4868">MIN(N2477,P2477,R2477,T2477,V2477,X2477,Z2477,AB2477,AD2477)</f>
        <v>492</v>
      </c>
      <c r="M2477" s="38">
        <f t="shared" si="4868"/>
        <v>581</v>
      </c>
      <c r="N2477" s="38"/>
      <c r="O2477" s="38"/>
      <c r="P2477" s="206"/>
      <c r="Q2477" s="206"/>
      <c r="R2477" s="206"/>
      <c r="S2477" s="206"/>
      <c r="T2477" s="206"/>
      <c r="U2477" s="206"/>
      <c r="V2477" s="206"/>
      <c r="W2477" s="206"/>
      <c r="X2477" s="206"/>
      <c r="Y2477" s="206"/>
      <c r="Z2477" s="206"/>
      <c r="AA2477" s="206"/>
      <c r="AB2477" s="206"/>
      <c r="AC2477" s="206"/>
      <c r="AD2477" s="40">
        <f>VLOOKUP(A2477,Accessories,10,FALSE)</f>
        <v>492</v>
      </c>
      <c r="AE2477" s="40">
        <f>VLOOKUP(A2477,Accessories,12,FALSE)</f>
        <v>581</v>
      </c>
      <c r="AF2477" s="41">
        <f t="shared" si="4508"/>
        <v>0</v>
      </c>
      <c r="AG2477" s="42"/>
    </row>
    <row r="2478" spans="1:33" ht="13.8">
      <c r="A2478" s="33" t="s">
        <v>138</v>
      </c>
      <c r="B2478" s="33" t="s">
        <v>1306</v>
      </c>
      <c r="C2478" s="34"/>
      <c r="D2478" s="35"/>
      <c r="E2478" s="35">
        <v>4</v>
      </c>
      <c r="F2478" s="35">
        <f t="shared" si="4832"/>
        <v>4</v>
      </c>
      <c r="G2478" s="35">
        <f t="shared" si="4777"/>
        <v>0</v>
      </c>
      <c r="H2478" s="35">
        <f t="shared" si="4475"/>
        <v>8</v>
      </c>
      <c r="I2478" s="17">
        <v>18</v>
      </c>
      <c r="J2478" s="37">
        <f t="shared" ref="J2478:K2478" si="4869">MAX(N2478,P2478,R2478,T2478,V2478,X2478,Z2478,AB2478,AD2478)</f>
        <v>390</v>
      </c>
      <c r="K2478" s="37">
        <f t="shared" si="4869"/>
        <v>498</v>
      </c>
      <c r="L2478" s="38">
        <f t="shared" ref="L2478:M2478" si="4870">MIN(N2478,P2478,R2478,T2478,V2478,X2478,Z2478,AB2478,AD2478)</f>
        <v>389</v>
      </c>
      <c r="M2478" s="38">
        <f t="shared" si="4870"/>
        <v>461</v>
      </c>
      <c r="N2478" s="38">
        <f>VLOOKUP(A2478,Inv_bef,5,FALSE)</f>
        <v>389</v>
      </c>
      <c r="O2478" s="38">
        <f>VLOOKUP(A2478,Inv_bef,6,FALSE)</f>
        <v>498</v>
      </c>
      <c r="P2478" s="39"/>
      <c r="Q2478" s="39"/>
      <c r="R2478" s="39"/>
      <c r="S2478" s="39"/>
      <c r="T2478" s="39"/>
      <c r="U2478" s="39"/>
      <c r="V2478" s="39"/>
      <c r="W2478" s="39"/>
      <c r="X2478" s="39"/>
      <c r="Y2478" s="39"/>
      <c r="Z2478" s="39"/>
      <c r="AA2478" s="39"/>
      <c r="AB2478" s="39">
        <f>VLOOKUP(A2478,Nexus,9,FALSE)</f>
        <v>390</v>
      </c>
      <c r="AC2478" s="39">
        <f>VLOOKUP(A2478,Nexus,11,FALSE)</f>
        <v>461</v>
      </c>
      <c r="AD2478" s="40">
        <f>VLOOKUP(A2478,Accessories,10,FALSE)</f>
        <v>390</v>
      </c>
      <c r="AE2478" s="40">
        <f>VLOOKUP(A2478,Accessories,12,FALSE)</f>
        <v>461</v>
      </c>
      <c r="AF2478" s="41">
        <f t="shared" si="4508"/>
        <v>-8</v>
      </c>
      <c r="AG2478" s="42"/>
    </row>
    <row r="2479" spans="1:33" ht="13.8">
      <c r="A2479" s="33" t="s">
        <v>343</v>
      </c>
      <c r="B2479" s="33" t="s">
        <v>1308</v>
      </c>
      <c r="C2479" s="34"/>
      <c r="D2479" s="35"/>
      <c r="E2479" s="35"/>
      <c r="F2479" s="35">
        <f t="shared" si="4832"/>
        <v>3</v>
      </c>
      <c r="G2479" s="35">
        <f t="shared" si="4777"/>
        <v>0</v>
      </c>
      <c r="H2479" s="35">
        <f t="shared" si="4475"/>
        <v>3</v>
      </c>
      <c r="I2479" s="17">
        <v>18</v>
      </c>
      <c r="J2479" s="37">
        <f t="shared" ref="J2479:K2479" si="4871">MAX(N2479,P2479,R2479,T2479,V2479,X2479,Z2479,AB2479,AD2479)</f>
        <v>390</v>
      </c>
      <c r="K2479" s="37">
        <f t="shared" si="4871"/>
        <v>498</v>
      </c>
      <c r="L2479" s="38">
        <f t="shared" ref="L2479:M2479" si="4872">MIN(N2479,P2479,R2479,T2479,V2479,X2479,Z2479,AB2479,AD2479)</f>
        <v>389</v>
      </c>
      <c r="M2479" s="38">
        <f t="shared" si="4872"/>
        <v>461</v>
      </c>
      <c r="N2479" s="38">
        <f>VLOOKUP(A2479,Inv_bef,5,FALSE)</f>
        <v>389</v>
      </c>
      <c r="O2479" s="38">
        <f>VLOOKUP(A2479,Inv_bef,6,FALSE)</f>
        <v>498</v>
      </c>
      <c r="P2479" s="39"/>
      <c r="Q2479" s="39"/>
      <c r="R2479" s="39"/>
      <c r="S2479" s="39"/>
      <c r="T2479" s="39"/>
      <c r="U2479" s="39"/>
      <c r="V2479" s="39"/>
      <c r="W2479" s="39"/>
      <c r="X2479" s="39"/>
      <c r="Y2479" s="39"/>
      <c r="Z2479" s="39"/>
      <c r="AA2479" s="39"/>
      <c r="AB2479" s="39">
        <f>VLOOKUP(A2479,Nexus,9,FALSE)</f>
        <v>390</v>
      </c>
      <c r="AC2479" s="39">
        <f>VLOOKUP(A2479,Nexus,11,FALSE)</f>
        <v>461</v>
      </c>
      <c r="AD2479" s="40">
        <f>VLOOKUP(A2479,Accessories,10,FALSE)</f>
        <v>390</v>
      </c>
      <c r="AE2479" s="40">
        <f>VLOOKUP(A2479,Accessories,12,FALSE)</f>
        <v>461</v>
      </c>
      <c r="AF2479" s="41">
        <f t="shared" si="4508"/>
        <v>-3</v>
      </c>
      <c r="AG2479" s="42"/>
    </row>
    <row r="2480" spans="1:33" ht="13.8">
      <c r="A2480" s="33" t="s">
        <v>4563</v>
      </c>
      <c r="B2480" s="33" t="s">
        <v>4564</v>
      </c>
      <c r="C2480" s="34"/>
      <c r="D2480" s="35"/>
      <c r="E2480" s="35">
        <v>2</v>
      </c>
      <c r="F2480" s="35">
        <f t="shared" si="4832"/>
        <v>0</v>
      </c>
      <c r="G2480" s="35">
        <f t="shared" si="4777"/>
        <v>0</v>
      </c>
      <c r="H2480" s="35">
        <f t="shared" si="4475"/>
        <v>2</v>
      </c>
      <c r="I2480" s="17">
        <v>18</v>
      </c>
      <c r="J2480" s="37">
        <f t="shared" ref="J2480:K2480" si="4873">MAX(N2480,P2480,R2480,T2480,V2480,X2480,Z2480,AB2480,AD2480)</f>
        <v>390</v>
      </c>
      <c r="K2480" s="37">
        <f t="shared" si="4873"/>
        <v>498</v>
      </c>
      <c r="L2480" s="38">
        <f t="shared" ref="L2480:M2480" si="4874">MIN(N2480,P2480,R2480,T2480,V2480,X2480,Z2480,AB2480,AD2480)</f>
        <v>389</v>
      </c>
      <c r="M2480" s="38">
        <f t="shared" si="4874"/>
        <v>461</v>
      </c>
      <c r="N2480" s="38">
        <f>VLOOKUP(A2480,Inv_bef,5,FALSE)</f>
        <v>389</v>
      </c>
      <c r="O2480" s="38">
        <f>VLOOKUP(A2480,Inv_bef,6,FALSE)</f>
        <v>498</v>
      </c>
      <c r="P2480" s="39"/>
      <c r="Q2480" s="39"/>
      <c r="R2480" s="39"/>
      <c r="S2480" s="39"/>
      <c r="T2480" s="39"/>
      <c r="U2480" s="39"/>
      <c r="V2480" s="39"/>
      <c r="W2480" s="39"/>
      <c r="X2480" s="39"/>
      <c r="Y2480" s="39"/>
      <c r="Z2480" s="39"/>
      <c r="AA2480" s="39"/>
      <c r="AB2480" s="39">
        <f>VLOOKUP(A2480,Nexus,9,FALSE)</f>
        <v>390</v>
      </c>
      <c r="AC2480" s="39">
        <f>VLOOKUP(A2480,Nexus,11,FALSE)</f>
        <v>461</v>
      </c>
      <c r="AD2480" s="40">
        <f>VLOOKUP(A2480,Accessories,10,FALSE)</f>
        <v>390</v>
      </c>
      <c r="AE2480" s="40">
        <f>VLOOKUP(A2480,Accessories,12,FALSE)</f>
        <v>461</v>
      </c>
      <c r="AF2480" s="41">
        <f t="shared" si="4508"/>
        <v>-2</v>
      </c>
      <c r="AG2480" s="42"/>
    </row>
    <row r="2481" spans="1:33" ht="27.6">
      <c r="A2481" s="30" t="s">
        <v>4682</v>
      </c>
      <c r="B2481" s="30" t="s">
        <v>4683</v>
      </c>
      <c r="C2481" s="43"/>
      <c r="D2481" s="44"/>
      <c r="E2481" s="44"/>
      <c r="F2481" s="35">
        <f t="shared" si="4832"/>
        <v>0</v>
      </c>
      <c r="G2481" s="35">
        <f t="shared" si="4777"/>
        <v>0</v>
      </c>
      <c r="H2481" s="35">
        <f t="shared" si="4475"/>
        <v>0</v>
      </c>
      <c r="I2481" s="17">
        <v>18</v>
      </c>
      <c r="J2481" s="37">
        <f t="shared" ref="J2481:K2481" si="4875">MAX(N2481,P2481,R2481,T2481,V2481,X2481,Z2481,AB2481,AD2481)</f>
        <v>531</v>
      </c>
      <c r="K2481" s="37">
        <f t="shared" si="4875"/>
        <v>627</v>
      </c>
      <c r="L2481" s="38">
        <f t="shared" ref="L2481:M2481" si="4876">MIN(N2481,P2481,R2481,T2481,V2481,X2481,Z2481,AB2481,AD2481)</f>
        <v>531</v>
      </c>
      <c r="M2481" s="38">
        <f t="shared" si="4876"/>
        <v>627</v>
      </c>
      <c r="N2481" s="38"/>
      <c r="O2481" s="38"/>
      <c r="P2481" s="206"/>
      <c r="Q2481" s="206"/>
      <c r="R2481" s="206"/>
      <c r="S2481" s="206"/>
      <c r="T2481" s="206"/>
      <c r="U2481" s="206"/>
      <c r="V2481" s="206"/>
      <c r="W2481" s="206"/>
      <c r="X2481" s="206"/>
      <c r="Y2481" s="206"/>
      <c r="Z2481" s="206"/>
      <c r="AA2481" s="206"/>
      <c r="AB2481" s="206"/>
      <c r="AC2481" s="206"/>
      <c r="AD2481" s="40">
        <f>VLOOKUP(A2481,Accessories,10,FALSE)</f>
        <v>531</v>
      </c>
      <c r="AE2481" s="40">
        <f>VLOOKUP(A2481,Accessories,12,FALSE)</f>
        <v>627</v>
      </c>
      <c r="AF2481" s="41">
        <f t="shared" si="4508"/>
        <v>0</v>
      </c>
      <c r="AG2481" s="42"/>
    </row>
    <row r="2482" spans="1:33" ht="13.8">
      <c r="A2482" s="33" t="s">
        <v>4566</v>
      </c>
      <c r="B2482" s="33" t="s">
        <v>4567</v>
      </c>
      <c r="C2482" s="34"/>
      <c r="D2482" s="35"/>
      <c r="E2482" s="35"/>
      <c r="F2482" s="35">
        <f t="shared" si="4832"/>
        <v>0</v>
      </c>
      <c r="G2482" s="35">
        <f t="shared" si="4777"/>
        <v>0</v>
      </c>
      <c r="H2482" s="35">
        <f t="shared" si="4475"/>
        <v>0</v>
      </c>
      <c r="I2482" s="17">
        <v>18</v>
      </c>
      <c r="J2482" s="37">
        <f t="shared" ref="J2482:K2482" si="4877">MAX(N2482,P2482,R2482,T2482,V2482,X2482,Z2482,AB2482,AD2482)</f>
        <v>2168</v>
      </c>
      <c r="K2482" s="37">
        <f t="shared" si="4877"/>
        <v>2775</v>
      </c>
      <c r="L2482" s="38">
        <f t="shared" ref="L2482:M2482" si="4878">MIN(N2482,P2482,R2482,T2482,V2482,X2482,Z2482,AB2482,AD2482)</f>
        <v>2168</v>
      </c>
      <c r="M2482" s="38">
        <f t="shared" si="4878"/>
        <v>2775</v>
      </c>
      <c r="N2482" s="38">
        <f t="shared" ref="N2482:N2496" si="4879">VLOOKUP(A2482,Inv_bef,5,FALSE)</f>
        <v>2168</v>
      </c>
      <c r="O2482" s="38">
        <f t="shared" ref="O2482:O2496" si="4880">VLOOKUP(A2482,Inv_bef,6,FALSE)</f>
        <v>2775</v>
      </c>
      <c r="P2482" s="39"/>
      <c r="Q2482" s="39"/>
      <c r="R2482" s="39"/>
      <c r="S2482" s="39"/>
      <c r="T2482" s="39"/>
      <c r="U2482" s="39"/>
      <c r="V2482" s="39"/>
      <c r="W2482" s="39"/>
      <c r="X2482" s="39"/>
      <c r="Y2482" s="39"/>
      <c r="Z2482" s="39"/>
      <c r="AA2482" s="39"/>
      <c r="AB2482" s="39" t="str">
        <f>VLOOKUP(A2482,Nexus,9,FALSE)</f>
        <v>₹2168.00</v>
      </c>
      <c r="AC2482" s="39" t="str">
        <f>VLOOKUP(A2482,Nexus,11,FALSE)</f>
        <v>₹2559.00</v>
      </c>
      <c r="AD2482" s="40"/>
      <c r="AE2482" s="40"/>
      <c r="AF2482" s="41">
        <f t="shared" si="4508"/>
        <v>0</v>
      </c>
      <c r="AG2482" s="42"/>
    </row>
    <row r="2483" spans="1:33" ht="13.8">
      <c r="A2483" s="33" t="s">
        <v>4576</v>
      </c>
      <c r="B2483" s="33" t="s">
        <v>4578</v>
      </c>
      <c r="C2483" s="34"/>
      <c r="D2483" s="35"/>
      <c r="E2483" s="35"/>
      <c r="F2483" s="35">
        <f t="shared" si="4832"/>
        <v>0</v>
      </c>
      <c r="G2483" s="35">
        <f t="shared" si="4777"/>
        <v>0</v>
      </c>
      <c r="H2483" s="35">
        <f t="shared" si="4475"/>
        <v>0</v>
      </c>
      <c r="I2483" s="17">
        <v>18</v>
      </c>
      <c r="J2483" s="37">
        <f t="shared" ref="J2483:K2483" si="4881">MAX(N2483,P2483,R2483,T2483,V2483,X2483,Z2483,AB2483,AD2483)</f>
        <v>830</v>
      </c>
      <c r="K2483" s="37">
        <f t="shared" si="4881"/>
        <v>1062</v>
      </c>
      <c r="L2483" s="38">
        <f t="shared" ref="L2483:M2483" si="4882">MIN(N2483,P2483,R2483,T2483,V2483,X2483,Z2483,AB2483,AD2483)</f>
        <v>830</v>
      </c>
      <c r="M2483" s="38">
        <f t="shared" si="4882"/>
        <v>980</v>
      </c>
      <c r="N2483" s="38">
        <f t="shared" si="4879"/>
        <v>830</v>
      </c>
      <c r="O2483" s="38">
        <f t="shared" si="4880"/>
        <v>1062</v>
      </c>
      <c r="P2483" s="39"/>
      <c r="Q2483" s="39"/>
      <c r="R2483" s="39"/>
      <c r="S2483" s="39"/>
      <c r="T2483" s="39"/>
      <c r="U2483" s="39"/>
      <c r="V2483" s="39"/>
      <c r="W2483" s="39"/>
      <c r="X2483" s="39"/>
      <c r="Y2483" s="39"/>
      <c r="Z2483" s="39"/>
      <c r="AA2483" s="39"/>
      <c r="AB2483" s="39">
        <f>VLOOKUP(A2483,Nexus,9,FALSE)</f>
        <v>830</v>
      </c>
      <c r="AC2483" s="39">
        <f>VLOOKUP(A2483,Nexus,11,FALSE)</f>
        <v>980</v>
      </c>
      <c r="AD2483" s="40"/>
      <c r="AE2483" s="40"/>
      <c r="AF2483" s="41">
        <f t="shared" si="4508"/>
        <v>0</v>
      </c>
      <c r="AG2483" s="42"/>
    </row>
    <row r="2484" spans="1:33" ht="13.8">
      <c r="A2484" s="33" t="s">
        <v>4581</v>
      </c>
      <c r="B2484" s="33" t="s">
        <v>4582</v>
      </c>
      <c r="C2484" s="34"/>
      <c r="D2484" s="35"/>
      <c r="E2484" s="35"/>
      <c r="F2484" s="35">
        <f t="shared" si="4832"/>
        <v>0</v>
      </c>
      <c r="G2484" s="35">
        <f t="shared" si="4777"/>
        <v>0</v>
      </c>
      <c r="H2484" s="35">
        <f t="shared" si="4475"/>
        <v>0</v>
      </c>
      <c r="I2484" s="17">
        <v>18</v>
      </c>
      <c r="J2484" s="37">
        <f t="shared" ref="J2484:K2484" si="4883">MAX(N2484,P2484,R2484,T2484,V2484,X2484,Z2484,AB2484,AD2484)</f>
        <v>80</v>
      </c>
      <c r="K2484" s="37">
        <f t="shared" si="4883"/>
        <v>102</v>
      </c>
      <c r="L2484" s="38">
        <f t="shared" ref="L2484:M2484" si="4884">MIN(N2484,P2484,R2484,T2484,V2484,X2484,Z2484,AB2484,AD2484)</f>
        <v>79</v>
      </c>
      <c r="M2484" s="38">
        <f t="shared" si="4884"/>
        <v>95</v>
      </c>
      <c r="N2484" s="38">
        <f t="shared" si="4879"/>
        <v>79</v>
      </c>
      <c r="O2484" s="38">
        <f t="shared" si="4880"/>
        <v>102</v>
      </c>
      <c r="P2484" s="39"/>
      <c r="Q2484" s="39"/>
      <c r="R2484" s="39"/>
      <c r="S2484" s="39"/>
      <c r="T2484" s="39"/>
      <c r="U2484" s="39"/>
      <c r="V2484" s="39"/>
      <c r="W2484" s="39"/>
      <c r="X2484" s="39"/>
      <c r="Y2484" s="39"/>
      <c r="Z2484" s="39"/>
      <c r="AA2484" s="39"/>
      <c r="AB2484" s="39">
        <f>VLOOKUP(A2484,Nexus,9,FALSE)</f>
        <v>80</v>
      </c>
      <c r="AC2484" s="39">
        <f>VLOOKUP(A2484,Nexus,11,FALSE)</f>
        <v>95</v>
      </c>
      <c r="AD2484" s="40"/>
      <c r="AE2484" s="40"/>
      <c r="AF2484" s="41">
        <f t="shared" si="4508"/>
        <v>0</v>
      </c>
      <c r="AG2484" s="42"/>
    </row>
    <row r="2485" spans="1:33" ht="13.8">
      <c r="A2485" s="33" t="s">
        <v>1806</v>
      </c>
      <c r="B2485" s="33" t="s">
        <v>1807</v>
      </c>
      <c r="C2485" s="34"/>
      <c r="D2485" s="35"/>
      <c r="E2485" s="35"/>
      <c r="F2485" s="35">
        <f t="shared" si="4832"/>
        <v>0</v>
      </c>
      <c r="G2485" s="35">
        <f t="shared" si="4777"/>
        <v>0</v>
      </c>
      <c r="H2485" s="35">
        <f t="shared" si="4475"/>
        <v>0</v>
      </c>
      <c r="I2485" s="17">
        <v>18</v>
      </c>
      <c r="J2485" s="37">
        <f t="shared" ref="J2485:K2485" si="4885">MAX(N2485,P2485,R2485,T2485,V2485,X2485,Z2485,AB2485,AD2485)</f>
        <v>5</v>
      </c>
      <c r="K2485" s="37">
        <f t="shared" si="4885"/>
        <v>7</v>
      </c>
      <c r="L2485" s="38">
        <f t="shared" ref="L2485:M2485" si="4886">MIN(N2485,P2485,R2485,T2485,V2485,X2485,Z2485,AB2485,AD2485)</f>
        <v>5</v>
      </c>
      <c r="M2485" s="38">
        <f t="shared" si="4886"/>
        <v>6</v>
      </c>
      <c r="N2485" s="38">
        <f t="shared" si="4879"/>
        <v>5</v>
      </c>
      <c r="O2485" s="38">
        <f t="shared" si="4880"/>
        <v>7</v>
      </c>
      <c r="P2485" s="39">
        <f>VLOOKUP(A2485,MagnusNeo,9,FALSE)</f>
        <v>5</v>
      </c>
      <c r="Q2485" s="39">
        <f>VLOOKUP(A2485,MagnusNeo,11,FALSE)</f>
        <v>6</v>
      </c>
      <c r="R2485" s="39"/>
      <c r="S2485" s="39"/>
      <c r="T2485" s="39"/>
      <c r="U2485" s="39"/>
      <c r="V2485" s="39"/>
      <c r="W2485" s="39"/>
      <c r="X2485" s="39"/>
      <c r="Y2485" s="39"/>
      <c r="Z2485" s="39"/>
      <c r="AA2485" s="39"/>
      <c r="AB2485" s="39"/>
      <c r="AC2485" s="39"/>
      <c r="AD2485" s="40"/>
      <c r="AE2485" s="40"/>
      <c r="AF2485" s="41">
        <f t="shared" si="4508"/>
        <v>0</v>
      </c>
      <c r="AG2485" s="42"/>
    </row>
    <row r="2486" spans="1:33" ht="13.8">
      <c r="A2486" s="33" t="s">
        <v>4586</v>
      </c>
      <c r="B2486" s="33" t="s">
        <v>4587</v>
      </c>
      <c r="C2486" s="34"/>
      <c r="D2486" s="35"/>
      <c r="E2486" s="35"/>
      <c r="F2486" s="35">
        <f t="shared" si="4832"/>
        <v>0</v>
      </c>
      <c r="G2486" s="35">
        <f t="shared" si="4777"/>
        <v>0</v>
      </c>
      <c r="H2486" s="35">
        <f t="shared" si="4475"/>
        <v>0</v>
      </c>
      <c r="I2486" s="17">
        <v>18</v>
      </c>
      <c r="J2486" s="37">
        <f t="shared" ref="J2486:K2486" si="4887">MAX(N2486,P2486,R2486,T2486,V2486,X2486,Z2486,AB2486,AD2486)</f>
        <v>41</v>
      </c>
      <c r="K2486" s="37">
        <f t="shared" si="4887"/>
        <v>49</v>
      </c>
      <c r="L2486" s="38">
        <f t="shared" ref="L2486:M2486" si="4888">MIN(N2486,P2486,R2486,T2486,V2486,X2486,Z2486,AB2486,AD2486)</f>
        <v>40</v>
      </c>
      <c r="M2486" s="38">
        <f t="shared" si="4888"/>
        <v>48</v>
      </c>
      <c r="N2486" s="38">
        <f t="shared" si="4879"/>
        <v>40</v>
      </c>
      <c r="O2486" s="38">
        <f t="shared" si="4880"/>
        <v>48</v>
      </c>
      <c r="P2486" s="39"/>
      <c r="Q2486" s="39"/>
      <c r="R2486" s="39"/>
      <c r="S2486" s="39"/>
      <c r="T2486" s="39"/>
      <c r="U2486" s="39"/>
      <c r="V2486" s="39"/>
      <c r="W2486" s="39"/>
      <c r="X2486" s="39"/>
      <c r="Y2486" s="39"/>
      <c r="Z2486" s="39"/>
      <c r="AA2486" s="39"/>
      <c r="AB2486" s="39">
        <f t="shared" ref="AB2486:AB2496" si="4889">VLOOKUP(A2486,Nexus,9,FALSE)</f>
        <v>41</v>
      </c>
      <c r="AC2486" s="39">
        <f t="shared" ref="AC2486:AC2496" si="4890">VLOOKUP(A2486,Nexus,11,FALSE)</f>
        <v>49</v>
      </c>
      <c r="AD2486" s="40"/>
      <c r="AE2486" s="40"/>
      <c r="AF2486" s="41">
        <f t="shared" si="4508"/>
        <v>0</v>
      </c>
      <c r="AG2486" s="42"/>
    </row>
    <row r="2487" spans="1:33" ht="13.8">
      <c r="A2487" s="33" t="s">
        <v>4589</v>
      </c>
      <c r="B2487" s="33" t="s">
        <v>4590</v>
      </c>
      <c r="C2487" s="34"/>
      <c r="D2487" s="35"/>
      <c r="E2487" s="35"/>
      <c r="F2487" s="35">
        <f t="shared" si="4832"/>
        <v>0</v>
      </c>
      <c r="G2487" s="35">
        <f t="shared" si="4777"/>
        <v>0</v>
      </c>
      <c r="H2487" s="35">
        <f t="shared" si="4475"/>
        <v>0</v>
      </c>
      <c r="I2487" s="17">
        <v>18</v>
      </c>
      <c r="J2487" s="37">
        <f t="shared" ref="J2487:K2487" si="4891">MAX(N2487,P2487,R2487,T2487,V2487,X2487,Z2487,AB2487,AD2487)</f>
        <v>20</v>
      </c>
      <c r="K2487" s="37">
        <f t="shared" si="4891"/>
        <v>24</v>
      </c>
      <c r="L2487" s="38">
        <f t="shared" ref="L2487:M2487" si="4892">MIN(N2487,P2487,R2487,T2487,V2487,X2487,Z2487,AB2487,AD2487)</f>
        <v>20</v>
      </c>
      <c r="M2487" s="38">
        <f t="shared" si="4892"/>
        <v>23</v>
      </c>
      <c r="N2487" s="38">
        <f t="shared" si="4879"/>
        <v>20</v>
      </c>
      <c r="O2487" s="38">
        <f t="shared" si="4880"/>
        <v>23</v>
      </c>
      <c r="P2487" s="39"/>
      <c r="Q2487" s="39"/>
      <c r="R2487" s="39"/>
      <c r="S2487" s="39"/>
      <c r="T2487" s="39"/>
      <c r="U2487" s="39"/>
      <c r="V2487" s="39"/>
      <c r="W2487" s="39"/>
      <c r="X2487" s="39"/>
      <c r="Y2487" s="39"/>
      <c r="Z2487" s="39"/>
      <c r="AA2487" s="39"/>
      <c r="AB2487" s="39">
        <f t="shared" si="4889"/>
        <v>20</v>
      </c>
      <c r="AC2487" s="39">
        <f t="shared" si="4890"/>
        <v>24</v>
      </c>
      <c r="AD2487" s="40"/>
      <c r="AE2487" s="40"/>
      <c r="AF2487" s="41">
        <f t="shared" si="4508"/>
        <v>0</v>
      </c>
      <c r="AG2487" s="42"/>
    </row>
    <row r="2488" spans="1:33" ht="13.8">
      <c r="A2488" s="33" t="s">
        <v>4592</v>
      </c>
      <c r="B2488" s="33" t="s">
        <v>4593</v>
      </c>
      <c r="C2488" s="34"/>
      <c r="D2488" s="35"/>
      <c r="E2488" s="35"/>
      <c r="F2488" s="35">
        <f t="shared" si="4832"/>
        <v>0</v>
      </c>
      <c r="G2488" s="35">
        <f t="shared" si="4777"/>
        <v>0</v>
      </c>
      <c r="H2488" s="35">
        <f t="shared" si="4475"/>
        <v>0</v>
      </c>
      <c r="I2488" s="17">
        <v>18</v>
      </c>
      <c r="J2488" s="37">
        <f t="shared" ref="J2488:K2488" si="4893">MAX(N2488,P2488,R2488,T2488,V2488,X2488,Z2488,AB2488,AD2488)</f>
        <v>33</v>
      </c>
      <c r="K2488" s="37">
        <f t="shared" si="4893"/>
        <v>39</v>
      </c>
      <c r="L2488" s="38">
        <f t="shared" ref="L2488:M2488" si="4894">MIN(N2488,P2488,R2488,T2488,V2488,X2488,Z2488,AB2488,AD2488)</f>
        <v>33</v>
      </c>
      <c r="M2488" s="38">
        <f t="shared" si="4894"/>
        <v>39</v>
      </c>
      <c r="N2488" s="38">
        <f t="shared" si="4879"/>
        <v>33</v>
      </c>
      <c r="O2488" s="38">
        <f t="shared" si="4880"/>
        <v>39</v>
      </c>
      <c r="P2488" s="39"/>
      <c r="Q2488" s="39"/>
      <c r="R2488" s="39"/>
      <c r="S2488" s="39"/>
      <c r="T2488" s="39"/>
      <c r="U2488" s="39"/>
      <c r="V2488" s="39"/>
      <c r="W2488" s="39"/>
      <c r="X2488" s="39"/>
      <c r="Y2488" s="39"/>
      <c r="Z2488" s="39"/>
      <c r="AA2488" s="39"/>
      <c r="AB2488" s="39">
        <f t="shared" si="4889"/>
        <v>33</v>
      </c>
      <c r="AC2488" s="39">
        <f t="shared" si="4890"/>
        <v>39</v>
      </c>
      <c r="AD2488" s="40"/>
      <c r="AE2488" s="40"/>
      <c r="AF2488" s="41">
        <f t="shared" si="4508"/>
        <v>0</v>
      </c>
      <c r="AG2488" s="42"/>
    </row>
    <row r="2489" spans="1:33" ht="13.8">
      <c r="A2489" s="33" t="s">
        <v>1808</v>
      </c>
      <c r="B2489" s="33" t="s">
        <v>1809</v>
      </c>
      <c r="C2489" s="34"/>
      <c r="D2489" s="35"/>
      <c r="E2489" s="35"/>
      <c r="F2489" s="35">
        <f t="shared" si="4832"/>
        <v>0</v>
      </c>
      <c r="G2489" s="35">
        <f t="shared" si="4777"/>
        <v>0</v>
      </c>
      <c r="H2489" s="35">
        <f t="shared" si="4475"/>
        <v>0</v>
      </c>
      <c r="I2489" s="17">
        <v>18</v>
      </c>
      <c r="J2489" s="37">
        <f t="shared" ref="J2489:K2489" si="4895">MAX(N2489,P2489,R2489,T2489,V2489,X2489,Z2489,AB2489,AD2489)</f>
        <v>98</v>
      </c>
      <c r="K2489" s="37">
        <f t="shared" si="4895"/>
        <v>116</v>
      </c>
      <c r="L2489" s="38">
        <f t="shared" ref="L2489:M2489" si="4896">MIN(N2489,P2489,R2489,T2489,V2489,X2489,Z2489,AB2489,AD2489)</f>
        <v>98</v>
      </c>
      <c r="M2489" s="38">
        <f t="shared" si="4896"/>
        <v>116</v>
      </c>
      <c r="N2489" s="38">
        <f t="shared" si="4879"/>
        <v>98</v>
      </c>
      <c r="O2489" s="38">
        <f t="shared" si="4880"/>
        <v>116</v>
      </c>
      <c r="P2489" s="39">
        <f>VLOOKUP(A2489,MagnusNeo,9,FALSE)</f>
        <v>98</v>
      </c>
      <c r="Q2489" s="39">
        <f>VLOOKUP(A2489,MagnusNeo,11,FALSE)</f>
        <v>116</v>
      </c>
      <c r="R2489" s="39"/>
      <c r="S2489" s="39"/>
      <c r="T2489" s="39"/>
      <c r="U2489" s="39"/>
      <c r="V2489" s="39"/>
      <c r="W2489" s="39"/>
      <c r="X2489" s="39"/>
      <c r="Y2489" s="39"/>
      <c r="Z2489" s="39"/>
      <c r="AA2489" s="39"/>
      <c r="AB2489" s="39">
        <f t="shared" si="4889"/>
        <v>98</v>
      </c>
      <c r="AC2489" s="39">
        <f t="shared" si="4890"/>
        <v>116</v>
      </c>
      <c r="AD2489" s="40"/>
      <c r="AE2489" s="40"/>
      <c r="AF2489" s="41">
        <f t="shared" si="4508"/>
        <v>0</v>
      </c>
      <c r="AG2489" s="42"/>
    </row>
    <row r="2490" spans="1:33" ht="13.8">
      <c r="A2490" s="33" t="s">
        <v>1810</v>
      </c>
      <c r="B2490" s="33" t="s">
        <v>1811</v>
      </c>
      <c r="C2490" s="34"/>
      <c r="D2490" s="35"/>
      <c r="E2490" s="35"/>
      <c r="F2490" s="35">
        <f t="shared" si="4832"/>
        <v>0</v>
      </c>
      <c r="G2490" s="35">
        <f t="shared" si="4777"/>
        <v>0</v>
      </c>
      <c r="H2490" s="35">
        <f t="shared" si="4475"/>
        <v>0</v>
      </c>
      <c r="I2490" s="17">
        <v>5</v>
      </c>
      <c r="J2490" s="37">
        <f t="shared" ref="J2490:K2490" si="4897">MAX(N2490,P2490,R2490,T2490,V2490,X2490,Z2490,AB2490,AD2490)</f>
        <v>29</v>
      </c>
      <c r="K2490" s="37">
        <f t="shared" si="4897"/>
        <v>35</v>
      </c>
      <c r="L2490" s="38">
        <f t="shared" ref="L2490:M2490" si="4898">MIN(N2490,P2490,R2490,T2490,V2490,X2490,Z2490,AB2490,AD2490)</f>
        <v>29</v>
      </c>
      <c r="M2490" s="38">
        <f t="shared" si="4898"/>
        <v>35</v>
      </c>
      <c r="N2490" s="38">
        <f t="shared" si="4879"/>
        <v>29</v>
      </c>
      <c r="O2490" s="38">
        <f t="shared" si="4880"/>
        <v>35</v>
      </c>
      <c r="P2490" s="39">
        <f>VLOOKUP(A2490,MagnusNeo,9,FALSE)</f>
        <v>29</v>
      </c>
      <c r="Q2490" s="39">
        <f>VLOOKUP(A2490,MagnusNeo,11,FALSE)</f>
        <v>35</v>
      </c>
      <c r="R2490" s="39"/>
      <c r="S2490" s="39"/>
      <c r="T2490" s="39"/>
      <c r="U2490" s="39"/>
      <c r="V2490" s="39"/>
      <c r="W2490" s="39"/>
      <c r="X2490" s="39"/>
      <c r="Y2490" s="39"/>
      <c r="Z2490" s="39"/>
      <c r="AA2490" s="39"/>
      <c r="AB2490" s="39">
        <f t="shared" si="4889"/>
        <v>29</v>
      </c>
      <c r="AC2490" s="39">
        <f t="shared" si="4890"/>
        <v>35</v>
      </c>
      <c r="AD2490" s="40"/>
      <c r="AE2490" s="40"/>
      <c r="AF2490" s="41">
        <f t="shared" si="4508"/>
        <v>0</v>
      </c>
      <c r="AG2490" s="42"/>
    </row>
    <row r="2491" spans="1:33" ht="13.8">
      <c r="A2491" s="33" t="s">
        <v>4597</v>
      </c>
      <c r="B2491" s="33" t="s">
        <v>4598</v>
      </c>
      <c r="C2491" s="34"/>
      <c r="D2491" s="35"/>
      <c r="E2491" s="35"/>
      <c r="F2491" s="35">
        <f t="shared" si="4832"/>
        <v>0</v>
      </c>
      <c r="G2491" s="35">
        <f t="shared" si="4777"/>
        <v>0</v>
      </c>
      <c r="H2491" s="35">
        <f t="shared" si="4475"/>
        <v>0</v>
      </c>
      <c r="I2491" s="17">
        <v>18</v>
      </c>
      <c r="J2491" s="37">
        <f t="shared" ref="J2491:K2491" si="4899">MAX(N2491,P2491,R2491,T2491,V2491,X2491,Z2491,AB2491,AD2491)</f>
        <v>4</v>
      </c>
      <c r="K2491" s="37">
        <f t="shared" si="4899"/>
        <v>5</v>
      </c>
      <c r="L2491" s="38">
        <f t="shared" ref="L2491:M2491" si="4900">MIN(N2491,P2491,R2491,T2491,V2491,X2491,Z2491,AB2491,AD2491)</f>
        <v>4</v>
      </c>
      <c r="M2491" s="38">
        <f t="shared" si="4900"/>
        <v>4</v>
      </c>
      <c r="N2491" s="38">
        <f t="shared" si="4879"/>
        <v>4</v>
      </c>
      <c r="O2491" s="38">
        <f t="shared" si="4880"/>
        <v>4</v>
      </c>
      <c r="P2491" s="39"/>
      <c r="Q2491" s="39"/>
      <c r="R2491" s="39"/>
      <c r="S2491" s="39"/>
      <c r="T2491" s="39"/>
      <c r="U2491" s="39"/>
      <c r="V2491" s="39"/>
      <c r="W2491" s="39"/>
      <c r="X2491" s="39"/>
      <c r="Y2491" s="39"/>
      <c r="Z2491" s="39"/>
      <c r="AA2491" s="39"/>
      <c r="AB2491" s="39">
        <f t="shared" si="4889"/>
        <v>4</v>
      </c>
      <c r="AC2491" s="39">
        <f t="shared" si="4890"/>
        <v>5</v>
      </c>
      <c r="AD2491" s="40"/>
      <c r="AE2491" s="40"/>
      <c r="AF2491" s="41">
        <f t="shared" si="4508"/>
        <v>0</v>
      </c>
      <c r="AG2491" s="42"/>
    </row>
    <row r="2492" spans="1:33" ht="13.8">
      <c r="A2492" s="33" t="s">
        <v>4602</v>
      </c>
      <c r="B2492" s="33" t="s">
        <v>4603</v>
      </c>
      <c r="C2492" s="34"/>
      <c r="D2492" s="35"/>
      <c r="E2492" s="35"/>
      <c r="F2492" s="35">
        <f t="shared" si="4832"/>
        <v>0</v>
      </c>
      <c r="G2492" s="35">
        <f t="shared" si="4777"/>
        <v>0</v>
      </c>
      <c r="H2492" s="35">
        <f t="shared" si="4475"/>
        <v>0</v>
      </c>
      <c r="I2492" s="17">
        <v>18</v>
      </c>
      <c r="J2492" s="37">
        <f t="shared" ref="J2492:K2492" si="4901">MAX(N2492,P2492,R2492,T2492,V2492,X2492,Z2492,AB2492,AD2492)</f>
        <v>457</v>
      </c>
      <c r="K2492" s="37">
        <f t="shared" si="4901"/>
        <v>540</v>
      </c>
      <c r="L2492" s="38">
        <f t="shared" ref="L2492:M2492" si="4902">MIN(N2492,P2492,R2492,T2492,V2492,X2492,Z2492,AB2492,AD2492)</f>
        <v>456</v>
      </c>
      <c r="M2492" s="38">
        <f t="shared" si="4902"/>
        <v>538</v>
      </c>
      <c r="N2492" s="38">
        <f t="shared" si="4879"/>
        <v>456</v>
      </c>
      <c r="O2492" s="38">
        <f t="shared" si="4880"/>
        <v>538</v>
      </c>
      <c r="P2492" s="39"/>
      <c r="Q2492" s="39"/>
      <c r="R2492" s="39"/>
      <c r="S2492" s="39"/>
      <c r="T2492" s="39"/>
      <c r="U2492" s="39"/>
      <c r="V2492" s="39"/>
      <c r="W2492" s="39"/>
      <c r="X2492" s="39"/>
      <c r="Y2492" s="39"/>
      <c r="Z2492" s="39"/>
      <c r="AA2492" s="39"/>
      <c r="AB2492" s="39">
        <f t="shared" si="4889"/>
        <v>457</v>
      </c>
      <c r="AC2492" s="39">
        <f t="shared" si="4890"/>
        <v>540</v>
      </c>
      <c r="AD2492" s="40"/>
      <c r="AE2492" s="40"/>
      <c r="AF2492" s="41">
        <f t="shared" si="4508"/>
        <v>0</v>
      </c>
      <c r="AG2492" s="42"/>
    </row>
    <row r="2493" spans="1:33" ht="13.8">
      <c r="A2493" s="33" t="s">
        <v>4605</v>
      </c>
      <c r="B2493" s="33" t="s">
        <v>4606</v>
      </c>
      <c r="C2493" s="34"/>
      <c r="D2493" s="35"/>
      <c r="E2493" s="35"/>
      <c r="F2493" s="35">
        <f t="shared" si="4832"/>
        <v>0</v>
      </c>
      <c r="G2493" s="35">
        <f t="shared" si="4777"/>
        <v>0</v>
      </c>
      <c r="H2493" s="35">
        <f t="shared" si="4475"/>
        <v>0</v>
      </c>
      <c r="I2493" s="17">
        <v>18</v>
      </c>
      <c r="J2493" s="37">
        <f t="shared" ref="J2493:K2493" si="4903">MAX(N2493,P2493,R2493,T2493,V2493,X2493,Z2493,AB2493,AD2493)</f>
        <v>25</v>
      </c>
      <c r="K2493" s="37">
        <f t="shared" si="4903"/>
        <v>30</v>
      </c>
      <c r="L2493" s="38">
        <f t="shared" ref="L2493:M2493" si="4904">MIN(N2493,P2493,R2493,T2493,V2493,X2493,Z2493,AB2493,AD2493)</f>
        <v>24</v>
      </c>
      <c r="M2493" s="38">
        <f t="shared" si="4904"/>
        <v>29</v>
      </c>
      <c r="N2493" s="38">
        <f t="shared" si="4879"/>
        <v>24</v>
      </c>
      <c r="O2493" s="38">
        <f t="shared" si="4880"/>
        <v>29</v>
      </c>
      <c r="P2493" s="39"/>
      <c r="Q2493" s="39"/>
      <c r="R2493" s="39"/>
      <c r="S2493" s="39"/>
      <c r="T2493" s="39"/>
      <c r="U2493" s="39"/>
      <c r="V2493" s="39"/>
      <c r="W2493" s="39"/>
      <c r="X2493" s="39"/>
      <c r="Y2493" s="39"/>
      <c r="Z2493" s="39"/>
      <c r="AA2493" s="39"/>
      <c r="AB2493" s="39">
        <f t="shared" si="4889"/>
        <v>25</v>
      </c>
      <c r="AC2493" s="39">
        <f t="shared" si="4890"/>
        <v>30</v>
      </c>
      <c r="AD2493" s="40"/>
      <c r="AE2493" s="40"/>
      <c r="AF2493" s="41">
        <f t="shared" si="4508"/>
        <v>0</v>
      </c>
      <c r="AG2493" s="42"/>
    </row>
    <row r="2494" spans="1:33" ht="13.8">
      <c r="A2494" s="33" t="s">
        <v>4608</v>
      </c>
      <c r="B2494" s="33" t="s">
        <v>4609</v>
      </c>
      <c r="C2494" s="34"/>
      <c r="D2494" s="35"/>
      <c r="E2494" s="35"/>
      <c r="F2494" s="35">
        <f t="shared" si="4832"/>
        <v>0</v>
      </c>
      <c r="G2494" s="35">
        <f t="shared" si="4777"/>
        <v>0</v>
      </c>
      <c r="H2494" s="35">
        <f t="shared" si="4475"/>
        <v>0</v>
      </c>
      <c r="I2494" s="17">
        <v>18</v>
      </c>
      <c r="J2494" s="37">
        <f t="shared" ref="J2494:K2494" si="4905">MAX(N2494,P2494,R2494,T2494,V2494,X2494,Z2494,AB2494,AD2494)</f>
        <v>4</v>
      </c>
      <c r="K2494" s="37">
        <f t="shared" si="4905"/>
        <v>5</v>
      </c>
      <c r="L2494" s="38">
        <f t="shared" ref="L2494:M2494" si="4906">MIN(N2494,P2494,R2494,T2494,V2494,X2494,Z2494,AB2494,AD2494)</f>
        <v>4</v>
      </c>
      <c r="M2494" s="38">
        <f t="shared" si="4906"/>
        <v>4</v>
      </c>
      <c r="N2494" s="38">
        <f t="shared" si="4879"/>
        <v>4</v>
      </c>
      <c r="O2494" s="38">
        <f t="shared" si="4880"/>
        <v>4</v>
      </c>
      <c r="P2494" s="39"/>
      <c r="Q2494" s="39"/>
      <c r="R2494" s="39"/>
      <c r="S2494" s="39"/>
      <c r="T2494" s="39"/>
      <c r="U2494" s="39"/>
      <c r="V2494" s="39"/>
      <c r="W2494" s="39"/>
      <c r="X2494" s="39"/>
      <c r="Y2494" s="39"/>
      <c r="Z2494" s="39"/>
      <c r="AA2494" s="39"/>
      <c r="AB2494" s="39">
        <f t="shared" si="4889"/>
        <v>4</v>
      </c>
      <c r="AC2494" s="39">
        <f t="shared" si="4890"/>
        <v>5</v>
      </c>
      <c r="AD2494" s="40"/>
      <c r="AE2494" s="40"/>
      <c r="AF2494" s="41">
        <f t="shared" si="4508"/>
        <v>0</v>
      </c>
      <c r="AG2494" s="42"/>
    </row>
    <row r="2495" spans="1:33" ht="13.8">
      <c r="A2495" s="33" t="s">
        <v>4611</v>
      </c>
      <c r="B2495" s="33" t="s">
        <v>4612</v>
      </c>
      <c r="C2495" s="34"/>
      <c r="D2495" s="35"/>
      <c r="E2495" s="35"/>
      <c r="F2495" s="35">
        <f t="shared" si="4832"/>
        <v>0</v>
      </c>
      <c r="G2495" s="35">
        <f t="shared" si="4777"/>
        <v>0</v>
      </c>
      <c r="H2495" s="35">
        <f t="shared" si="4475"/>
        <v>0</v>
      </c>
      <c r="I2495" s="17">
        <v>18</v>
      </c>
      <c r="J2495" s="37">
        <f t="shared" ref="J2495:K2495" si="4907">MAX(N2495,P2495,R2495,T2495,V2495,X2495,Z2495,AB2495,AD2495)</f>
        <v>5</v>
      </c>
      <c r="K2495" s="37">
        <f t="shared" si="4907"/>
        <v>6</v>
      </c>
      <c r="L2495" s="38">
        <f t="shared" ref="L2495:M2495" si="4908">MIN(N2495,P2495,R2495,T2495,V2495,X2495,Z2495,AB2495,AD2495)</f>
        <v>5</v>
      </c>
      <c r="M2495" s="38">
        <f t="shared" si="4908"/>
        <v>6</v>
      </c>
      <c r="N2495" s="38">
        <f t="shared" si="4879"/>
        <v>5</v>
      </c>
      <c r="O2495" s="38">
        <f t="shared" si="4880"/>
        <v>6</v>
      </c>
      <c r="P2495" s="39"/>
      <c r="Q2495" s="39"/>
      <c r="R2495" s="39"/>
      <c r="S2495" s="39"/>
      <c r="T2495" s="39"/>
      <c r="U2495" s="39"/>
      <c r="V2495" s="39"/>
      <c r="W2495" s="39"/>
      <c r="X2495" s="39"/>
      <c r="Y2495" s="39"/>
      <c r="Z2495" s="39"/>
      <c r="AA2495" s="39"/>
      <c r="AB2495" s="39">
        <f t="shared" si="4889"/>
        <v>5</v>
      </c>
      <c r="AC2495" s="39">
        <f t="shared" si="4890"/>
        <v>6</v>
      </c>
      <c r="AD2495" s="40"/>
      <c r="AE2495" s="40"/>
      <c r="AF2495" s="41">
        <f t="shared" si="4508"/>
        <v>0</v>
      </c>
      <c r="AG2495" s="42"/>
    </row>
    <row r="2496" spans="1:33" ht="13.8">
      <c r="A2496" s="33" t="s">
        <v>4614</v>
      </c>
      <c r="B2496" s="33" t="s">
        <v>4615</v>
      </c>
      <c r="C2496" s="34"/>
      <c r="D2496" s="35"/>
      <c r="E2496" s="35"/>
      <c r="F2496" s="35">
        <f t="shared" si="4832"/>
        <v>0</v>
      </c>
      <c r="G2496" s="35">
        <f t="shared" si="4777"/>
        <v>0</v>
      </c>
      <c r="H2496" s="35">
        <f t="shared" si="4475"/>
        <v>0</v>
      </c>
      <c r="I2496" s="17">
        <v>18</v>
      </c>
      <c r="J2496" s="37">
        <f t="shared" ref="J2496:K2496" si="4909">MAX(N2496,P2496,R2496,T2496,V2496,X2496,Z2496,AB2496,AD2496)</f>
        <v>11</v>
      </c>
      <c r="K2496" s="37">
        <f t="shared" si="4909"/>
        <v>13</v>
      </c>
      <c r="L2496" s="38">
        <f t="shared" ref="L2496:M2496" si="4910">MIN(N2496,P2496,R2496,T2496,V2496,X2496,Z2496,AB2496,AD2496)</f>
        <v>11</v>
      </c>
      <c r="M2496" s="38">
        <f t="shared" si="4910"/>
        <v>13</v>
      </c>
      <c r="N2496" s="38">
        <f t="shared" si="4879"/>
        <v>11</v>
      </c>
      <c r="O2496" s="38">
        <f t="shared" si="4880"/>
        <v>13</v>
      </c>
      <c r="P2496" s="39"/>
      <c r="Q2496" s="39"/>
      <c r="R2496" s="39"/>
      <c r="S2496" s="39"/>
      <c r="T2496" s="39"/>
      <c r="U2496" s="39"/>
      <c r="V2496" s="39"/>
      <c r="W2496" s="39"/>
      <c r="X2496" s="39"/>
      <c r="Y2496" s="39"/>
      <c r="Z2496" s="39"/>
      <c r="AA2496" s="39"/>
      <c r="AB2496" s="39">
        <f t="shared" si="4889"/>
        <v>11</v>
      </c>
      <c r="AC2496" s="39">
        <f t="shared" si="4890"/>
        <v>13</v>
      </c>
      <c r="AD2496" s="40"/>
      <c r="AE2496" s="40"/>
      <c r="AF2496" s="41">
        <f t="shared" si="4508"/>
        <v>0</v>
      </c>
      <c r="AG2496" s="42"/>
    </row>
    <row r="2497" spans="1:33" ht="27.6">
      <c r="A2497" s="30" t="s">
        <v>337</v>
      </c>
      <c r="B2497" s="30" t="s">
        <v>1310</v>
      </c>
      <c r="C2497" s="43"/>
      <c r="D2497" s="44"/>
      <c r="E2497" s="44"/>
      <c r="F2497" s="35">
        <f t="shared" si="4832"/>
        <v>2</v>
      </c>
      <c r="G2497" s="35">
        <f t="shared" si="4777"/>
        <v>0</v>
      </c>
      <c r="H2497" s="35">
        <f t="shared" si="4475"/>
        <v>2</v>
      </c>
      <c r="I2497" s="17">
        <v>18</v>
      </c>
      <c r="J2497" s="37">
        <f t="shared" ref="J2497:K2497" si="4911">MAX(N2497,P2497,R2497,T2497,V2497,X2497,Z2497,AB2497,AD2497)</f>
        <v>0</v>
      </c>
      <c r="K2497" s="37">
        <f t="shared" si="4911"/>
        <v>0</v>
      </c>
      <c r="L2497" s="38">
        <f t="shared" ref="L2497:M2497" si="4912">MIN(N2497,P2497,R2497,T2497,V2497,X2497,Z2497,AB2497,AD2497)</f>
        <v>0</v>
      </c>
      <c r="M2497" s="38">
        <f t="shared" si="4912"/>
        <v>0</v>
      </c>
      <c r="N2497" s="38"/>
      <c r="O2497" s="38"/>
      <c r="P2497" s="206"/>
      <c r="Q2497" s="206"/>
      <c r="R2497" s="206"/>
      <c r="S2497" s="206"/>
      <c r="T2497" s="206"/>
      <c r="U2497" s="206"/>
      <c r="V2497" s="206"/>
      <c r="W2497" s="206"/>
      <c r="X2497" s="206"/>
      <c r="Y2497" s="206"/>
      <c r="Z2497" s="206"/>
      <c r="AA2497" s="206"/>
      <c r="AB2497" s="206"/>
      <c r="AC2497" s="206"/>
      <c r="AD2497" s="40" t="str">
        <f>VLOOKUP(A2497,Accessories,10,FALSE)</f>
        <v>₹1056.00</v>
      </c>
      <c r="AE2497" s="40" t="str">
        <f>VLOOKUP(A2497,Accessories,12,FALSE)</f>
        <v>₹1247.00</v>
      </c>
      <c r="AF2497" s="41">
        <f t="shared" si="4508"/>
        <v>-2</v>
      </c>
      <c r="AG2497" s="42"/>
    </row>
    <row r="2498" spans="1:33" ht="13.8">
      <c r="A2498" s="30" t="s">
        <v>251</v>
      </c>
      <c r="B2498" s="30" t="s">
        <v>1312</v>
      </c>
      <c r="C2498" s="43"/>
      <c r="D2498" s="44"/>
      <c r="E2498" s="44">
        <v>5</v>
      </c>
      <c r="F2498" s="35">
        <f t="shared" si="4832"/>
        <v>4</v>
      </c>
      <c r="G2498" s="35">
        <f t="shared" si="4777"/>
        <v>0</v>
      </c>
      <c r="H2498" s="35">
        <f t="shared" si="4475"/>
        <v>9</v>
      </c>
      <c r="I2498" s="17">
        <v>18</v>
      </c>
      <c r="J2498" s="37">
        <f t="shared" ref="J2498:K2498" si="4913">MAX(N2498,P2498,R2498,T2498,V2498,X2498,Z2498,AB2498,AD2498)</f>
        <v>114</v>
      </c>
      <c r="K2498" s="37">
        <f t="shared" si="4913"/>
        <v>148</v>
      </c>
      <c r="L2498" s="38">
        <f t="shared" ref="L2498:M2498" si="4914">MIN(N2498,P2498,R2498,T2498,V2498,X2498,Z2498,AB2498,AD2498)</f>
        <v>0</v>
      </c>
      <c r="M2498" s="38">
        <f t="shared" si="4914"/>
        <v>135</v>
      </c>
      <c r="N2498" s="38">
        <f>VLOOKUP(A2498,Inv_bef,5,FALSE)</f>
        <v>0</v>
      </c>
      <c r="O2498" s="38">
        <f>VLOOKUP(A2498,Inv_bef,6,FALSE)</f>
        <v>148</v>
      </c>
      <c r="P2498" s="39"/>
      <c r="Q2498" s="39"/>
      <c r="R2498" s="39"/>
      <c r="S2498" s="39"/>
      <c r="T2498" s="39"/>
      <c r="U2498" s="39"/>
      <c r="V2498" s="39"/>
      <c r="W2498" s="39"/>
      <c r="X2498" s="39"/>
      <c r="Y2498" s="39"/>
      <c r="Z2498" s="39"/>
      <c r="AA2498" s="39"/>
      <c r="AB2498" s="39"/>
      <c r="AC2498" s="39"/>
      <c r="AD2498" s="40">
        <f>VLOOKUP(A2498,Accessories,10,FALSE)</f>
        <v>114</v>
      </c>
      <c r="AE2498" s="40">
        <f>VLOOKUP(A2498,Accessories,12,FALSE)</f>
        <v>135</v>
      </c>
      <c r="AF2498" s="41">
        <f t="shared" si="4508"/>
        <v>-9</v>
      </c>
      <c r="AG2498" s="42"/>
    </row>
    <row r="2499" spans="1:33" ht="27.6">
      <c r="A2499" s="30" t="s">
        <v>168</v>
      </c>
      <c r="B2499" s="30" t="s">
        <v>1314</v>
      </c>
      <c r="C2499" s="43"/>
      <c r="D2499" s="44">
        <v>1</v>
      </c>
      <c r="E2499" s="44">
        <v>4</v>
      </c>
      <c r="F2499" s="35">
        <f t="shared" si="4832"/>
        <v>8</v>
      </c>
      <c r="G2499" s="35">
        <f t="shared" ref="G2499:G2562" si="4915">IFERROR(COUNTIF(Sales_PartCode, A2499), 0)</f>
        <v>0</v>
      </c>
      <c r="H2499" s="35">
        <f t="shared" si="4475"/>
        <v>12</v>
      </c>
      <c r="I2499" s="17">
        <v>18</v>
      </c>
      <c r="J2499" s="37">
        <f t="shared" ref="J2499:K2499" si="4916">MAX(N2499,P2499,R2499,T2499,V2499,X2499,Z2499,AB2499,AD2499)</f>
        <v>1617.19</v>
      </c>
      <c r="K2499" s="37">
        <f t="shared" si="4916"/>
        <v>2070</v>
      </c>
      <c r="L2499" s="38">
        <f t="shared" ref="L2499:M2499" si="4917">MIN(N2499,P2499,R2499,T2499,V2499,X2499,Z2499,AB2499,AD2499)</f>
        <v>1617.19</v>
      </c>
      <c r="M2499" s="38">
        <f t="shared" si="4917"/>
        <v>2070</v>
      </c>
      <c r="N2499" s="38">
        <f>VLOOKUP(A2499,Inv_bef,5,FALSE)</f>
        <v>1617.19</v>
      </c>
      <c r="O2499" s="38">
        <f>VLOOKUP(A2499,Inv_bef,6,FALSE)</f>
        <v>2070</v>
      </c>
      <c r="P2499" s="39"/>
      <c r="Q2499" s="39"/>
      <c r="R2499" s="39"/>
      <c r="S2499" s="39"/>
      <c r="T2499" s="39"/>
      <c r="U2499" s="39"/>
      <c r="V2499" s="39"/>
      <c r="W2499" s="39"/>
      <c r="X2499" s="39"/>
      <c r="Y2499" s="39"/>
      <c r="Z2499" s="39"/>
      <c r="AA2499" s="39"/>
      <c r="AB2499" s="39"/>
      <c r="AC2499" s="39"/>
      <c r="AD2499" s="40" t="str">
        <f>VLOOKUP(A2499,Accessories,10,FALSE)</f>
        <v>₹1429.00</v>
      </c>
      <c r="AE2499" s="40" t="str">
        <f>VLOOKUP(A2499,Accessories,12,FALSE)</f>
        <v>₹1687.00</v>
      </c>
      <c r="AF2499" s="41">
        <f t="shared" si="4508"/>
        <v>-11</v>
      </c>
      <c r="AG2499" s="42"/>
    </row>
    <row r="2500" spans="1:33" ht="13.8">
      <c r="A2500" s="33" t="s">
        <v>1813</v>
      </c>
      <c r="B2500" s="33" t="s">
        <v>1814</v>
      </c>
      <c r="C2500" s="34"/>
      <c r="D2500" s="35"/>
      <c r="E2500" s="35"/>
      <c r="F2500" s="35">
        <f t="shared" si="4832"/>
        <v>0</v>
      </c>
      <c r="G2500" s="35">
        <f t="shared" si="4915"/>
        <v>0</v>
      </c>
      <c r="H2500" s="35">
        <f t="shared" si="4475"/>
        <v>0</v>
      </c>
      <c r="I2500" s="17">
        <v>18</v>
      </c>
      <c r="J2500" s="37">
        <f t="shared" ref="J2500:K2500" si="4918">MAX(N2500,P2500,R2500,T2500,V2500,X2500,Z2500,AB2500,AD2500)</f>
        <v>4</v>
      </c>
      <c r="K2500" s="37">
        <f t="shared" si="4918"/>
        <v>5</v>
      </c>
      <c r="L2500" s="38">
        <f t="shared" ref="L2500:M2500" si="4919">MIN(N2500,P2500,R2500,T2500,V2500,X2500,Z2500,AB2500,AD2500)</f>
        <v>4</v>
      </c>
      <c r="M2500" s="38">
        <f t="shared" si="4919"/>
        <v>5</v>
      </c>
      <c r="N2500" s="38">
        <f>VLOOKUP(A2500,Inv_bef,5,FALSE)</f>
        <v>4</v>
      </c>
      <c r="O2500" s="38">
        <f>VLOOKUP(A2500,Inv_bef,6,FALSE)</f>
        <v>5</v>
      </c>
      <c r="P2500" s="39">
        <f>VLOOKUP(A2500,MagnusNeo,9,FALSE)</f>
        <v>4</v>
      </c>
      <c r="Q2500" s="39">
        <f>VLOOKUP(A2500,MagnusNeo,11,FALSE)</f>
        <v>5</v>
      </c>
      <c r="R2500" s="39"/>
      <c r="S2500" s="39"/>
      <c r="T2500" s="39"/>
      <c r="U2500" s="39"/>
      <c r="V2500" s="39"/>
      <c r="W2500" s="39"/>
      <c r="X2500" s="39"/>
      <c r="Y2500" s="39"/>
      <c r="Z2500" s="39"/>
      <c r="AA2500" s="39"/>
      <c r="AB2500" s="39">
        <f>VLOOKUP(A2500,Nexus,9,FALSE)</f>
        <v>4</v>
      </c>
      <c r="AC2500" s="39">
        <f>VLOOKUP(A2500,Nexus,11,FALSE)</f>
        <v>5</v>
      </c>
      <c r="AD2500" s="40"/>
      <c r="AE2500" s="40"/>
      <c r="AF2500" s="41">
        <f t="shared" si="4508"/>
        <v>0</v>
      </c>
      <c r="AG2500" s="42"/>
    </row>
    <row r="2501" spans="1:33" ht="13.8">
      <c r="A2501" s="30" t="s">
        <v>4689</v>
      </c>
      <c r="B2501" s="30" t="s">
        <v>4690</v>
      </c>
      <c r="C2501" s="43"/>
      <c r="D2501" s="44"/>
      <c r="E2501" s="44"/>
      <c r="F2501" s="35">
        <f t="shared" si="4832"/>
        <v>0</v>
      </c>
      <c r="G2501" s="35">
        <f t="shared" si="4915"/>
        <v>0</v>
      </c>
      <c r="H2501" s="35">
        <f t="shared" si="4475"/>
        <v>0</v>
      </c>
      <c r="I2501" s="17">
        <v>18</v>
      </c>
      <c r="J2501" s="37">
        <f t="shared" ref="J2501:K2501" si="4920">MAX(N2501,P2501,R2501,T2501,V2501,X2501,Z2501,AB2501,AD2501)</f>
        <v>0</v>
      </c>
      <c r="K2501" s="37">
        <f t="shared" si="4920"/>
        <v>0</v>
      </c>
      <c r="L2501" s="38">
        <f t="shared" ref="L2501:M2501" si="4921">MIN(N2501,P2501,R2501,T2501,V2501,X2501,Z2501,AB2501,AD2501)</f>
        <v>0</v>
      </c>
      <c r="M2501" s="38">
        <f t="shared" si="4921"/>
        <v>0</v>
      </c>
      <c r="N2501" s="38"/>
      <c r="O2501" s="38"/>
      <c r="P2501" s="206"/>
      <c r="Q2501" s="206"/>
      <c r="R2501" s="206"/>
      <c r="S2501" s="206"/>
      <c r="T2501" s="206"/>
      <c r="U2501" s="206"/>
      <c r="V2501" s="206"/>
      <c r="W2501" s="206"/>
      <c r="X2501" s="206"/>
      <c r="Y2501" s="206"/>
      <c r="Z2501" s="206"/>
      <c r="AA2501" s="206"/>
      <c r="AB2501" s="206"/>
      <c r="AC2501" s="206"/>
      <c r="AD2501" s="40" t="str">
        <f>VLOOKUP(A2501,Accessories,10,FALSE)</f>
        <v>₹1018.00</v>
      </c>
      <c r="AE2501" s="40" t="str">
        <f>VLOOKUP(A2501,Accessories,12,FALSE)</f>
        <v>₹1202.00</v>
      </c>
      <c r="AF2501" s="41">
        <f t="shared" si="4508"/>
        <v>0</v>
      </c>
      <c r="AG2501" s="42"/>
    </row>
    <row r="2502" spans="1:33" ht="13.8">
      <c r="A2502" s="33" t="s">
        <v>1815</v>
      </c>
      <c r="B2502" s="33" t="s">
        <v>1816</v>
      </c>
      <c r="C2502" s="34"/>
      <c r="D2502" s="35"/>
      <c r="E2502" s="35"/>
      <c r="F2502" s="35">
        <f t="shared" si="4832"/>
        <v>0</v>
      </c>
      <c r="G2502" s="35">
        <f t="shared" si="4915"/>
        <v>0</v>
      </c>
      <c r="H2502" s="35">
        <f t="shared" si="4475"/>
        <v>0</v>
      </c>
      <c r="I2502" s="17">
        <v>18</v>
      </c>
      <c r="J2502" s="37">
        <f t="shared" ref="J2502:K2502" si="4922">MAX(N2502,P2502,R2502,T2502,V2502,X2502,Z2502,AB2502,AD2502)</f>
        <v>1328</v>
      </c>
      <c r="K2502" s="37">
        <f t="shared" si="4922"/>
        <v>1700</v>
      </c>
      <c r="L2502" s="38">
        <f t="shared" ref="L2502:M2502" si="4923">MIN(N2502,P2502,R2502,T2502,V2502,X2502,Z2502,AB2502,AD2502)</f>
        <v>1328</v>
      </c>
      <c r="M2502" s="38">
        <f t="shared" si="4923"/>
        <v>1700</v>
      </c>
      <c r="N2502" s="38">
        <f t="shared" ref="N2502:N2539" si="4924">VLOOKUP(A2502,Inv_bef,5,FALSE)</f>
        <v>1328</v>
      </c>
      <c r="O2502" s="38">
        <f t="shared" ref="O2502:O2539" si="4925">VLOOKUP(A2502,Inv_bef,6,FALSE)</f>
        <v>1700</v>
      </c>
      <c r="P2502" s="39" t="str">
        <f t="shared" ref="P2502:P2531" si="4926">VLOOKUP(A2502,MagnusNeo,9,FALSE)</f>
        <v>₹1328.00</v>
      </c>
      <c r="Q2502" s="39" t="str">
        <f t="shared" ref="Q2502:Q2531" si="4927">VLOOKUP(A2502,MagnusNeo,11,FALSE)</f>
        <v>₹1568.00</v>
      </c>
      <c r="R2502" s="39"/>
      <c r="S2502" s="39"/>
      <c r="T2502" s="39"/>
      <c r="U2502" s="39"/>
      <c r="V2502" s="39"/>
      <c r="W2502" s="39"/>
      <c r="X2502" s="39"/>
      <c r="Y2502" s="39"/>
      <c r="Z2502" s="39"/>
      <c r="AA2502" s="39"/>
      <c r="AB2502" s="39"/>
      <c r="AC2502" s="39"/>
      <c r="AD2502" s="40"/>
      <c r="AE2502" s="40"/>
      <c r="AF2502" s="41">
        <f t="shared" si="4508"/>
        <v>0</v>
      </c>
      <c r="AG2502" s="42"/>
    </row>
    <row r="2503" spans="1:33" ht="13.8">
      <c r="A2503" s="33" t="s">
        <v>1824</v>
      </c>
      <c r="B2503" s="33" t="s">
        <v>1825</v>
      </c>
      <c r="C2503" s="34"/>
      <c r="D2503" s="35"/>
      <c r="E2503" s="35"/>
      <c r="F2503" s="35">
        <f t="shared" si="4832"/>
        <v>0</v>
      </c>
      <c r="G2503" s="35">
        <f t="shared" si="4915"/>
        <v>0</v>
      </c>
      <c r="H2503" s="35">
        <f t="shared" si="4475"/>
        <v>0</v>
      </c>
      <c r="I2503" s="17">
        <v>18</v>
      </c>
      <c r="J2503" s="37">
        <f t="shared" ref="J2503:K2503" si="4928">MAX(N2503,P2503,R2503,T2503,V2503,X2503,Z2503,AB2503,AD2503)</f>
        <v>35</v>
      </c>
      <c r="K2503" s="37">
        <f t="shared" si="4928"/>
        <v>45</v>
      </c>
      <c r="L2503" s="38">
        <f t="shared" ref="L2503:M2503" si="4929">MIN(N2503,P2503,R2503,T2503,V2503,X2503,Z2503,AB2503,AD2503)</f>
        <v>35</v>
      </c>
      <c r="M2503" s="38">
        <f t="shared" si="4929"/>
        <v>42</v>
      </c>
      <c r="N2503" s="38">
        <f t="shared" si="4924"/>
        <v>35</v>
      </c>
      <c r="O2503" s="38">
        <f t="shared" si="4925"/>
        <v>45</v>
      </c>
      <c r="P2503" s="39">
        <f t="shared" si="4926"/>
        <v>35</v>
      </c>
      <c r="Q2503" s="39">
        <f t="shared" si="4927"/>
        <v>42</v>
      </c>
      <c r="R2503" s="39"/>
      <c r="S2503" s="39"/>
      <c r="T2503" s="39"/>
      <c r="U2503" s="39"/>
      <c r="V2503" s="39"/>
      <c r="W2503" s="39"/>
      <c r="X2503" s="39"/>
      <c r="Y2503" s="39"/>
      <c r="Z2503" s="39"/>
      <c r="AA2503" s="39"/>
      <c r="AB2503" s="39"/>
      <c r="AC2503" s="39"/>
      <c r="AD2503" s="40"/>
      <c r="AE2503" s="40"/>
      <c r="AF2503" s="41">
        <f t="shared" si="4508"/>
        <v>0</v>
      </c>
      <c r="AG2503" s="42"/>
    </row>
    <row r="2504" spans="1:33" ht="13.8">
      <c r="A2504" s="33" t="s">
        <v>1826</v>
      </c>
      <c r="B2504" s="33" t="s">
        <v>1827</v>
      </c>
      <c r="C2504" s="34"/>
      <c r="D2504" s="35"/>
      <c r="E2504" s="35"/>
      <c r="F2504" s="35">
        <f t="shared" si="4832"/>
        <v>0</v>
      </c>
      <c r="G2504" s="35">
        <f t="shared" si="4915"/>
        <v>0</v>
      </c>
      <c r="H2504" s="35">
        <f t="shared" si="4475"/>
        <v>0</v>
      </c>
      <c r="I2504" s="17">
        <v>18</v>
      </c>
      <c r="J2504" s="37">
        <f t="shared" ref="J2504:K2504" si="4930">MAX(N2504,P2504,R2504,T2504,V2504,X2504,Z2504,AB2504,AD2504)</f>
        <v>35</v>
      </c>
      <c r="K2504" s="37">
        <f t="shared" si="4930"/>
        <v>45</v>
      </c>
      <c r="L2504" s="38">
        <f t="shared" ref="L2504:M2504" si="4931">MIN(N2504,P2504,R2504,T2504,V2504,X2504,Z2504,AB2504,AD2504)</f>
        <v>35</v>
      </c>
      <c r="M2504" s="38">
        <f t="shared" si="4931"/>
        <v>42</v>
      </c>
      <c r="N2504" s="38">
        <f t="shared" si="4924"/>
        <v>35</v>
      </c>
      <c r="O2504" s="38">
        <f t="shared" si="4925"/>
        <v>45</v>
      </c>
      <c r="P2504" s="39">
        <f t="shared" si="4926"/>
        <v>35</v>
      </c>
      <c r="Q2504" s="39">
        <f t="shared" si="4927"/>
        <v>42</v>
      </c>
      <c r="R2504" s="39"/>
      <c r="S2504" s="39"/>
      <c r="T2504" s="39"/>
      <c r="U2504" s="39"/>
      <c r="V2504" s="39"/>
      <c r="W2504" s="39"/>
      <c r="X2504" s="39"/>
      <c r="Y2504" s="39"/>
      <c r="Z2504" s="39"/>
      <c r="AA2504" s="39"/>
      <c r="AB2504" s="39"/>
      <c r="AC2504" s="39"/>
      <c r="AD2504" s="40"/>
      <c r="AE2504" s="40"/>
      <c r="AF2504" s="41">
        <f t="shared" si="4508"/>
        <v>0</v>
      </c>
      <c r="AG2504" s="42"/>
    </row>
    <row r="2505" spans="1:33" ht="13.8">
      <c r="A2505" s="33" t="s">
        <v>1828</v>
      </c>
      <c r="B2505" s="33" t="s">
        <v>1829</v>
      </c>
      <c r="C2505" s="34"/>
      <c r="D2505" s="35"/>
      <c r="E2505" s="35"/>
      <c r="F2505" s="35">
        <f t="shared" si="4832"/>
        <v>0</v>
      </c>
      <c r="G2505" s="35">
        <f t="shared" si="4915"/>
        <v>0</v>
      </c>
      <c r="H2505" s="35">
        <f t="shared" si="4475"/>
        <v>0</v>
      </c>
      <c r="I2505" s="17">
        <v>18</v>
      </c>
      <c r="J2505" s="37">
        <f t="shared" ref="J2505:K2505" si="4932">MAX(N2505,P2505,R2505,T2505,V2505,X2505,Z2505,AB2505,AD2505)</f>
        <v>9</v>
      </c>
      <c r="K2505" s="37">
        <f t="shared" si="4932"/>
        <v>12</v>
      </c>
      <c r="L2505" s="38">
        <f t="shared" ref="L2505:M2505" si="4933">MIN(N2505,P2505,R2505,T2505,V2505,X2505,Z2505,AB2505,AD2505)</f>
        <v>9</v>
      </c>
      <c r="M2505" s="38">
        <f t="shared" si="4933"/>
        <v>11</v>
      </c>
      <c r="N2505" s="38">
        <f t="shared" si="4924"/>
        <v>9</v>
      </c>
      <c r="O2505" s="38">
        <f t="shared" si="4925"/>
        <v>12</v>
      </c>
      <c r="P2505" s="39">
        <f t="shared" si="4926"/>
        <v>9</v>
      </c>
      <c r="Q2505" s="39">
        <f t="shared" si="4927"/>
        <v>11</v>
      </c>
      <c r="R2505" s="39"/>
      <c r="S2505" s="39"/>
      <c r="T2505" s="39"/>
      <c r="U2505" s="39"/>
      <c r="V2505" s="39"/>
      <c r="W2505" s="39"/>
      <c r="X2505" s="39"/>
      <c r="Y2505" s="39"/>
      <c r="Z2505" s="39"/>
      <c r="AA2505" s="39"/>
      <c r="AB2505" s="39"/>
      <c r="AC2505" s="39"/>
      <c r="AD2505" s="40"/>
      <c r="AE2505" s="40"/>
      <c r="AF2505" s="41">
        <f t="shared" si="4508"/>
        <v>0</v>
      </c>
      <c r="AG2505" s="42"/>
    </row>
    <row r="2506" spans="1:33" ht="13.8">
      <c r="A2506" s="33" t="s">
        <v>1831</v>
      </c>
      <c r="B2506" s="33" t="s">
        <v>1832</v>
      </c>
      <c r="C2506" s="34"/>
      <c r="D2506" s="35"/>
      <c r="E2506" s="35"/>
      <c r="F2506" s="35">
        <f t="shared" si="4832"/>
        <v>0</v>
      </c>
      <c r="G2506" s="35">
        <f t="shared" si="4915"/>
        <v>0</v>
      </c>
      <c r="H2506" s="35">
        <f t="shared" si="4475"/>
        <v>0</v>
      </c>
      <c r="I2506" s="17">
        <v>18</v>
      </c>
      <c r="J2506" s="37">
        <f t="shared" ref="J2506:K2506" si="4934">MAX(N2506,P2506,R2506,T2506,V2506,X2506,Z2506,AB2506,AD2506)</f>
        <v>52</v>
      </c>
      <c r="K2506" s="37">
        <f t="shared" si="4934"/>
        <v>67</v>
      </c>
      <c r="L2506" s="38">
        <f t="shared" ref="L2506:M2506" si="4935">MIN(N2506,P2506,R2506,T2506,V2506,X2506,Z2506,AB2506,AD2506)</f>
        <v>52</v>
      </c>
      <c r="M2506" s="38">
        <f t="shared" si="4935"/>
        <v>62</v>
      </c>
      <c r="N2506" s="38">
        <f t="shared" si="4924"/>
        <v>52</v>
      </c>
      <c r="O2506" s="38">
        <f t="shared" si="4925"/>
        <v>67</v>
      </c>
      <c r="P2506" s="39">
        <f t="shared" si="4926"/>
        <v>52</v>
      </c>
      <c r="Q2506" s="39">
        <f t="shared" si="4927"/>
        <v>62</v>
      </c>
      <c r="R2506" s="39"/>
      <c r="S2506" s="39"/>
      <c r="T2506" s="39"/>
      <c r="U2506" s="39"/>
      <c r="V2506" s="39"/>
      <c r="W2506" s="39"/>
      <c r="X2506" s="39"/>
      <c r="Y2506" s="39"/>
      <c r="Z2506" s="39"/>
      <c r="AA2506" s="39"/>
      <c r="AB2506" s="39"/>
      <c r="AC2506" s="39"/>
      <c r="AD2506" s="40"/>
      <c r="AE2506" s="40"/>
      <c r="AF2506" s="41">
        <f t="shared" si="4508"/>
        <v>0</v>
      </c>
      <c r="AG2506" s="42"/>
    </row>
    <row r="2507" spans="1:33" ht="13.8">
      <c r="A2507" s="33" t="s">
        <v>576</v>
      </c>
      <c r="B2507" s="33" t="s">
        <v>1317</v>
      </c>
      <c r="C2507" s="34"/>
      <c r="D2507" s="35"/>
      <c r="E2507" s="35"/>
      <c r="F2507" s="35">
        <f t="shared" si="4832"/>
        <v>1</v>
      </c>
      <c r="G2507" s="35">
        <f t="shared" si="4915"/>
        <v>0</v>
      </c>
      <c r="H2507" s="35">
        <f t="shared" si="4475"/>
        <v>1</v>
      </c>
      <c r="I2507" s="17">
        <v>18</v>
      </c>
      <c r="J2507" s="37">
        <f t="shared" ref="J2507:K2507" si="4936">MAX(N2507,P2507,R2507,T2507,V2507,X2507,Z2507,AB2507,AD2507)</f>
        <v>1484</v>
      </c>
      <c r="K2507" s="37">
        <f t="shared" si="4936"/>
        <v>1900</v>
      </c>
      <c r="L2507" s="38">
        <f t="shared" ref="L2507:M2507" si="4937">MIN(N2507,P2507,R2507,T2507,V2507,X2507,Z2507,AB2507,AD2507)</f>
        <v>1484</v>
      </c>
      <c r="M2507" s="38">
        <f t="shared" si="4937"/>
        <v>1900</v>
      </c>
      <c r="N2507" s="38">
        <f t="shared" si="4924"/>
        <v>1484</v>
      </c>
      <c r="O2507" s="38">
        <f t="shared" si="4925"/>
        <v>1900</v>
      </c>
      <c r="P2507" s="39" t="str">
        <f t="shared" si="4926"/>
        <v>₹1484.00</v>
      </c>
      <c r="Q2507" s="39" t="str">
        <f t="shared" si="4927"/>
        <v>₹1752.00</v>
      </c>
      <c r="R2507" s="39"/>
      <c r="S2507" s="39"/>
      <c r="T2507" s="39"/>
      <c r="U2507" s="39"/>
      <c r="V2507" s="39"/>
      <c r="W2507" s="39"/>
      <c r="X2507" s="39"/>
      <c r="Y2507" s="39"/>
      <c r="Z2507" s="39"/>
      <c r="AA2507" s="39"/>
      <c r="AB2507" s="39"/>
      <c r="AC2507" s="39"/>
      <c r="AD2507" s="40"/>
      <c r="AE2507" s="40"/>
      <c r="AF2507" s="41">
        <f t="shared" si="4508"/>
        <v>-1</v>
      </c>
      <c r="AG2507" s="42"/>
    </row>
    <row r="2508" spans="1:33" ht="13.8">
      <c r="A2508" s="33" t="s">
        <v>1839</v>
      </c>
      <c r="B2508" s="33" t="s">
        <v>1840</v>
      </c>
      <c r="C2508" s="34"/>
      <c r="D2508" s="35"/>
      <c r="E2508" s="35"/>
      <c r="F2508" s="35">
        <f t="shared" si="4832"/>
        <v>0</v>
      </c>
      <c r="G2508" s="35">
        <f t="shared" si="4915"/>
        <v>0</v>
      </c>
      <c r="H2508" s="35">
        <f t="shared" si="4475"/>
        <v>0</v>
      </c>
      <c r="I2508" s="17">
        <v>18</v>
      </c>
      <c r="J2508" s="37">
        <f t="shared" ref="J2508:K2508" si="4938">MAX(N2508,P2508,R2508,T2508,V2508,X2508,Z2508,AB2508,AD2508)</f>
        <v>883</v>
      </c>
      <c r="K2508" s="37">
        <f t="shared" si="4938"/>
        <v>1131</v>
      </c>
      <c r="L2508" s="38">
        <f t="shared" ref="L2508:M2508" si="4939">MIN(N2508,P2508,R2508,T2508,V2508,X2508,Z2508,AB2508,AD2508)</f>
        <v>883</v>
      </c>
      <c r="M2508" s="38">
        <f t="shared" si="4939"/>
        <v>1131</v>
      </c>
      <c r="N2508" s="38">
        <f t="shared" si="4924"/>
        <v>883</v>
      </c>
      <c r="O2508" s="38">
        <f t="shared" si="4925"/>
        <v>1131</v>
      </c>
      <c r="P2508" s="39">
        <f t="shared" si="4926"/>
        <v>883</v>
      </c>
      <c r="Q2508" s="39" t="str">
        <f t="shared" si="4927"/>
        <v>₹1042.00</v>
      </c>
      <c r="R2508" s="39"/>
      <c r="S2508" s="39"/>
      <c r="T2508" s="39"/>
      <c r="U2508" s="39"/>
      <c r="V2508" s="39"/>
      <c r="W2508" s="39"/>
      <c r="X2508" s="39"/>
      <c r="Y2508" s="39"/>
      <c r="Z2508" s="39"/>
      <c r="AA2508" s="39"/>
      <c r="AB2508" s="39"/>
      <c r="AC2508" s="39"/>
      <c r="AD2508" s="40"/>
      <c r="AE2508" s="40"/>
      <c r="AF2508" s="41">
        <f t="shared" si="4508"/>
        <v>0</v>
      </c>
      <c r="AG2508" s="42"/>
    </row>
    <row r="2509" spans="1:33" ht="13.8">
      <c r="A2509" s="33" t="s">
        <v>1844</v>
      </c>
      <c r="B2509" s="33" t="s">
        <v>1845</v>
      </c>
      <c r="C2509" s="34"/>
      <c r="D2509" s="35"/>
      <c r="E2509" s="35"/>
      <c r="F2509" s="35">
        <f t="shared" si="4832"/>
        <v>0</v>
      </c>
      <c r="G2509" s="35">
        <f t="shared" si="4915"/>
        <v>0</v>
      </c>
      <c r="H2509" s="35">
        <f t="shared" si="4475"/>
        <v>0</v>
      </c>
      <c r="I2509" s="17">
        <v>18</v>
      </c>
      <c r="J2509" s="37">
        <f t="shared" ref="J2509:K2509" si="4940">MAX(N2509,P2509,R2509,T2509,V2509,X2509,Z2509,AB2509,AD2509)</f>
        <v>65</v>
      </c>
      <c r="K2509" s="37">
        <f t="shared" si="4940"/>
        <v>77</v>
      </c>
      <c r="L2509" s="38">
        <f t="shared" ref="L2509:M2509" si="4941">MIN(N2509,P2509,R2509,T2509,V2509,X2509,Z2509,AB2509,AD2509)</f>
        <v>65</v>
      </c>
      <c r="M2509" s="38">
        <f t="shared" si="4941"/>
        <v>77</v>
      </c>
      <c r="N2509" s="38">
        <f t="shared" si="4924"/>
        <v>65</v>
      </c>
      <c r="O2509" s="38">
        <f t="shared" si="4925"/>
        <v>77</v>
      </c>
      <c r="P2509" s="39">
        <f t="shared" si="4926"/>
        <v>65</v>
      </c>
      <c r="Q2509" s="39">
        <f t="shared" si="4927"/>
        <v>77</v>
      </c>
      <c r="R2509" s="39"/>
      <c r="S2509" s="39"/>
      <c r="T2509" s="39"/>
      <c r="U2509" s="39"/>
      <c r="V2509" s="39"/>
      <c r="W2509" s="39"/>
      <c r="X2509" s="39"/>
      <c r="Y2509" s="39"/>
      <c r="Z2509" s="39"/>
      <c r="AA2509" s="39"/>
      <c r="AB2509" s="39"/>
      <c r="AC2509" s="39"/>
      <c r="AD2509" s="40"/>
      <c r="AE2509" s="40"/>
      <c r="AF2509" s="41">
        <f t="shared" si="4508"/>
        <v>0</v>
      </c>
      <c r="AG2509" s="42"/>
    </row>
    <row r="2510" spans="1:33" ht="13.8">
      <c r="A2510" s="33" t="s">
        <v>1847</v>
      </c>
      <c r="B2510" s="33" t="s">
        <v>1848</v>
      </c>
      <c r="C2510" s="34"/>
      <c r="D2510" s="35"/>
      <c r="E2510" s="35"/>
      <c r="F2510" s="35">
        <f t="shared" si="4832"/>
        <v>0</v>
      </c>
      <c r="G2510" s="35">
        <f t="shared" si="4915"/>
        <v>0</v>
      </c>
      <c r="H2510" s="35">
        <f t="shared" si="4475"/>
        <v>0</v>
      </c>
      <c r="I2510" s="17">
        <v>18</v>
      </c>
      <c r="J2510" s="37">
        <f t="shared" ref="J2510:K2510" si="4942">MAX(N2510,P2510,R2510,T2510,V2510,X2510,Z2510,AB2510,AD2510)</f>
        <v>168</v>
      </c>
      <c r="K2510" s="37">
        <f t="shared" si="4942"/>
        <v>216</v>
      </c>
      <c r="L2510" s="38">
        <f t="shared" ref="L2510:M2510" si="4943">MIN(N2510,P2510,R2510,T2510,V2510,X2510,Z2510,AB2510,AD2510)</f>
        <v>168</v>
      </c>
      <c r="M2510" s="38">
        <f t="shared" si="4943"/>
        <v>199</v>
      </c>
      <c r="N2510" s="38">
        <f t="shared" si="4924"/>
        <v>168</v>
      </c>
      <c r="O2510" s="38">
        <f t="shared" si="4925"/>
        <v>216</v>
      </c>
      <c r="P2510" s="39">
        <f t="shared" si="4926"/>
        <v>168</v>
      </c>
      <c r="Q2510" s="39">
        <f t="shared" si="4927"/>
        <v>199</v>
      </c>
      <c r="R2510" s="39"/>
      <c r="S2510" s="39"/>
      <c r="T2510" s="39"/>
      <c r="U2510" s="39"/>
      <c r="V2510" s="39"/>
      <c r="W2510" s="39"/>
      <c r="X2510" s="39"/>
      <c r="Y2510" s="39"/>
      <c r="Z2510" s="39"/>
      <c r="AA2510" s="39"/>
      <c r="AB2510" s="39"/>
      <c r="AC2510" s="39"/>
      <c r="AD2510" s="40"/>
      <c r="AE2510" s="40"/>
      <c r="AF2510" s="41">
        <f t="shared" si="4508"/>
        <v>0</v>
      </c>
      <c r="AG2510" s="42"/>
    </row>
    <row r="2511" spans="1:33" ht="13.8">
      <c r="A2511" s="33" t="s">
        <v>236</v>
      </c>
      <c r="B2511" s="33" t="s">
        <v>1319</v>
      </c>
      <c r="C2511" s="34"/>
      <c r="D2511" s="35"/>
      <c r="E2511" s="35"/>
      <c r="F2511" s="35">
        <f t="shared" si="4832"/>
        <v>2</v>
      </c>
      <c r="G2511" s="35">
        <f t="shared" si="4915"/>
        <v>0</v>
      </c>
      <c r="H2511" s="35">
        <f t="shared" si="4475"/>
        <v>2</v>
      </c>
      <c r="I2511" s="17">
        <v>18</v>
      </c>
      <c r="J2511" s="37">
        <f t="shared" ref="J2511:K2511" si="4944">MAX(N2511,P2511,R2511,T2511,V2511,X2511,Z2511,AB2511,AD2511)</f>
        <v>1278</v>
      </c>
      <c r="K2511" s="37">
        <f t="shared" si="4944"/>
        <v>1509</v>
      </c>
      <c r="L2511" s="38">
        <f t="shared" ref="L2511:M2511" si="4945">MIN(N2511,P2511,R2511,T2511,V2511,X2511,Z2511,AB2511,AD2511)</f>
        <v>1278</v>
      </c>
      <c r="M2511" s="38">
        <f t="shared" si="4945"/>
        <v>1509</v>
      </c>
      <c r="N2511" s="38">
        <f t="shared" si="4924"/>
        <v>1278</v>
      </c>
      <c r="O2511" s="38">
        <f t="shared" si="4925"/>
        <v>1509</v>
      </c>
      <c r="P2511" s="39" t="str">
        <f t="shared" si="4926"/>
        <v>₹1278.00</v>
      </c>
      <c r="Q2511" s="39" t="str">
        <f t="shared" si="4927"/>
        <v>₹1509.00</v>
      </c>
      <c r="R2511" s="39"/>
      <c r="S2511" s="39"/>
      <c r="T2511" s="39"/>
      <c r="U2511" s="39"/>
      <c r="V2511" s="39"/>
      <c r="W2511" s="39"/>
      <c r="X2511" s="39"/>
      <c r="Y2511" s="39"/>
      <c r="Z2511" s="39"/>
      <c r="AA2511" s="39"/>
      <c r="AB2511" s="39"/>
      <c r="AC2511" s="39"/>
      <c r="AD2511" s="40"/>
      <c r="AE2511" s="40"/>
      <c r="AF2511" s="41">
        <f t="shared" si="4508"/>
        <v>-2</v>
      </c>
      <c r="AG2511" s="42"/>
    </row>
    <row r="2512" spans="1:33" ht="13.8">
      <c r="A2512" s="33" t="s">
        <v>1852</v>
      </c>
      <c r="B2512" s="33" t="s">
        <v>1853</v>
      </c>
      <c r="C2512" s="34"/>
      <c r="D2512" s="35"/>
      <c r="E2512" s="35">
        <v>1</v>
      </c>
      <c r="F2512" s="35">
        <f t="shared" si="4832"/>
        <v>0</v>
      </c>
      <c r="G2512" s="35">
        <f t="shared" si="4915"/>
        <v>0</v>
      </c>
      <c r="H2512" s="35">
        <f t="shared" si="4475"/>
        <v>1</v>
      </c>
      <c r="I2512" s="17">
        <v>18</v>
      </c>
      <c r="J2512" s="37">
        <f t="shared" ref="J2512:K2512" si="4946">MAX(N2512,P2512,R2512,T2512,V2512,X2512,Z2512,AB2512,AD2512)</f>
        <v>2055</v>
      </c>
      <c r="K2512" s="37">
        <f t="shared" si="4946"/>
        <v>2425</v>
      </c>
      <c r="L2512" s="38">
        <f t="shared" ref="L2512:M2512" si="4947">MIN(N2512,P2512,R2512,T2512,V2512,X2512,Z2512,AB2512,AD2512)</f>
        <v>2055</v>
      </c>
      <c r="M2512" s="38">
        <f t="shared" si="4947"/>
        <v>2425</v>
      </c>
      <c r="N2512" s="38">
        <f t="shared" si="4924"/>
        <v>2055</v>
      </c>
      <c r="O2512" s="38">
        <f t="shared" si="4925"/>
        <v>2425</v>
      </c>
      <c r="P2512" s="39" t="str">
        <f t="shared" si="4926"/>
        <v>₹2055.00</v>
      </c>
      <c r="Q2512" s="39" t="str">
        <f t="shared" si="4927"/>
        <v>₹2425.00</v>
      </c>
      <c r="R2512" s="39"/>
      <c r="S2512" s="39"/>
      <c r="T2512" s="39"/>
      <c r="U2512" s="39"/>
      <c r="V2512" s="39"/>
      <c r="W2512" s="39"/>
      <c r="X2512" s="39"/>
      <c r="Y2512" s="39"/>
      <c r="Z2512" s="39"/>
      <c r="AA2512" s="39"/>
      <c r="AB2512" s="39"/>
      <c r="AC2512" s="39"/>
      <c r="AD2512" s="40"/>
      <c r="AE2512" s="40"/>
      <c r="AF2512" s="41">
        <f t="shared" si="4508"/>
        <v>-1</v>
      </c>
      <c r="AG2512" s="42"/>
    </row>
    <row r="2513" spans="1:33" ht="13.8">
      <c r="A2513" s="33" t="s">
        <v>477</v>
      </c>
      <c r="B2513" s="33" t="s">
        <v>1157</v>
      </c>
      <c r="C2513" s="34"/>
      <c r="D2513" s="35">
        <v>1</v>
      </c>
      <c r="E2513" s="35"/>
      <c r="F2513" s="35">
        <f t="shared" si="4832"/>
        <v>3</v>
      </c>
      <c r="G2513" s="35">
        <f t="shared" si="4915"/>
        <v>2</v>
      </c>
      <c r="H2513" s="35">
        <f t="shared" si="4475"/>
        <v>1</v>
      </c>
      <c r="I2513" s="17">
        <v>18</v>
      </c>
      <c r="J2513" s="37">
        <f t="shared" ref="J2513:K2513" si="4948">MAX(N2513,P2513,R2513,T2513,V2513,X2513,Z2513,AB2513,AD2513)</f>
        <v>800</v>
      </c>
      <c r="K2513" s="37">
        <f t="shared" si="4948"/>
        <v>1024</v>
      </c>
      <c r="L2513" s="38">
        <f t="shared" ref="L2513:M2513" si="4949">MIN(N2513,P2513,R2513,T2513,V2513,X2513,Z2513,AB2513,AD2513)</f>
        <v>800</v>
      </c>
      <c r="M2513" s="38">
        <f t="shared" si="4949"/>
        <v>944</v>
      </c>
      <c r="N2513" s="38">
        <f t="shared" si="4924"/>
        <v>800</v>
      </c>
      <c r="O2513" s="38">
        <f t="shared" si="4925"/>
        <v>1024</v>
      </c>
      <c r="P2513" s="39">
        <f t="shared" si="4926"/>
        <v>800</v>
      </c>
      <c r="Q2513" s="39">
        <f t="shared" si="4927"/>
        <v>944</v>
      </c>
      <c r="R2513" s="39"/>
      <c r="S2513" s="39"/>
      <c r="T2513" s="39"/>
      <c r="U2513" s="39"/>
      <c r="V2513" s="39"/>
      <c r="W2513" s="39"/>
      <c r="X2513" s="39"/>
      <c r="Y2513" s="39"/>
      <c r="Z2513" s="39"/>
      <c r="AA2513" s="39"/>
      <c r="AB2513" s="39"/>
      <c r="AC2513" s="39"/>
      <c r="AD2513" s="40"/>
      <c r="AE2513" s="40"/>
      <c r="AF2513" s="41">
        <f t="shared" si="4508"/>
        <v>0</v>
      </c>
      <c r="AG2513" s="42">
        <v>1</v>
      </c>
    </row>
    <row r="2514" spans="1:33" ht="13.8">
      <c r="A2514" s="33" t="s">
        <v>1860</v>
      </c>
      <c r="B2514" s="33" t="s">
        <v>1861</v>
      </c>
      <c r="C2514" s="34"/>
      <c r="D2514" s="35"/>
      <c r="E2514" s="35"/>
      <c r="F2514" s="35">
        <f t="shared" si="4832"/>
        <v>0</v>
      </c>
      <c r="G2514" s="35">
        <f t="shared" si="4915"/>
        <v>0</v>
      </c>
      <c r="H2514" s="35">
        <f t="shared" si="4475"/>
        <v>0</v>
      </c>
      <c r="I2514" s="17">
        <v>18</v>
      </c>
      <c r="J2514" s="37">
        <f t="shared" ref="J2514:K2514" si="4950">MAX(N2514,P2514,R2514,T2514,V2514,X2514,Z2514,AB2514,AD2514)</f>
        <v>37331</v>
      </c>
      <c r="K2514" s="37">
        <f t="shared" si="4950"/>
        <v>44051</v>
      </c>
      <c r="L2514" s="38">
        <f t="shared" ref="L2514:M2514" si="4951">MIN(N2514,P2514,R2514,T2514,V2514,X2514,Z2514,AB2514,AD2514)</f>
        <v>37331</v>
      </c>
      <c r="M2514" s="38">
        <f t="shared" si="4951"/>
        <v>44051</v>
      </c>
      <c r="N2514" s="38">
        <f t="shared" si="4924"/>
        <v>37331</v>
      </c>
      <c r="O2514" s="38">
        <f t="shared" si="4925"/>
        <v>44051</v>
      </c>
      <c r="P2514" s="39" t="str">
        <f t="shared" si="4926"/>
        <v>₹37331.00</v>
      </c>
      <c r="Q2514" s="39" t="str">
        <f t="shared" si="4927"/>
        <v>₹44051.00</v>
      </c>
      <c r="R2514" s="39"/>
      <c r="S2514" s="39"/>
      <c r="T2514" s="39"/>
      <c r="U2514" s="39"/>
      <c r="V2514" s="39"/>
      <c r="W2514" s="39"/>
      <c r="X2514" s="39"/>
      <c r="Y2514" s="39"/>
      <c r="Z2514" s="39"/>
      <c r="AA2514" s="39"/>
      <c r="AB2514" s="39"/>
      <c r="AC2514" s="39"/>
      <c r="AD2514" s="40"/>
      <c r="AE2514" s="40"/>
      <c r="AF2514" s="41">
        <f t="shared" si="4508"/>
        <v>0</v>
      </c>
      <c r="AG2514" s="42"/>
    </row>
    <row r="2515" spans="1:33" ht="13.8">
      <c r="A2515" s="33" t="s">
        <v>1867</v>
      </c>
      <c r="B2515" s="33" t="s">
        <v>1868</v>
      </c>
      <c r="C2515" s="34"/>
      <c r="D2515" s="35"/>
      <c r="E2515" s="35"/>
      <c r="F2515" s="35">
        <f t="shared" si="4832"/>
        <v>0</v>
      </c>
      <c r="G2515" s="35">
        <f t="shared" si="4915"/>
        <v>0</v>
      </c>
      <c r="H2515" s="35">
        <f t="shared" si="4475"/>
        <v>0</v>
      </c>
      <c r="I2515" s="17">
        <v>18</v>
      </c>
      <c r="J2515" s="37">
        <f t="shared" ref="J2515:K2515" si="4952">MAX(N2515,P2515,R2515,T2515,V2515,X2515,Z2515,AB2515,AD2515)</f>
        <v>44</v>
      </c>
      <c r="K2515" s="37">
        <f t="shared" si="4952"/>
        <v>57</v>
      </c>
      <c r="L2515" s="38">
        <f t="shared" ref="L2515:M2515" si="4953">MIN(N2515,P2515,R2515,T2515,V2515,X2515,Z2515,AB2515,AD2515)</f>
        <v>44</v>
      </c>
      <c r="M2515" s="38">
        <f t="shared" si="4953"/>
        <v>52</v>
      </c>
      <c r="N2515" s="38">
        <f t="shared" si="4924"/>
        <v>44</v>
      </c>
      <c r="O2515" s="38">
        <f t="shared" si="4925"/>
        <v>57</v>
      </c>
      <c r="P2515" s="39">
        <f t="shared" si="4926"/>
        <v>44</v>
      </c>
      <c r="Q2515" s="39">
        <f t="shared" si="4927"/>
        <v>52</v>
      </c>
      <c r="R2515" s="39"/>
      <c r="S2515" s="39"/>
      <c r="T2515" s="39"/>
      <c r="U2515" s="39"/>
      <c r="V2515" s="39"/>
      <c r="W2515" s="39"/>
      <c r="X2515" s="39"/>
      <c r="Y2515" s="39"/>
      <c r="Z2515" s="39"/>
      <c r="AA2515" s="39"/>
      <c r="AB2515" s="39"/>
      <c r="AC2515" s="39"/>
      <c r="AD2515" s="40"/>
      <c r="AE2515" s="40"/>
      <c r="AF2515" s="41">
        <f t="shared" si="4508"/>
        <v>0</v>
      </c>
      <c r="AG2515" s="42"/>
    </row>
    <row r="2516" spans="1:33" ht="13.8">
      <c r="A2516" s="33" t="s">
        <v>1869</v>
      </c>
      <c r="B2516" s="33" t="s">
        <v>1870</v>
      </c>
      <c r="C2516" s="34"/>
      <c r="D2516" s="35"/>
      <c r="E2516" s="35"/>
      <c r="F2516" s="35">
        <f t="shared" si="4832"/>
        <v>0</v>
      </c>
      <c r="G2516" s="35">
        <f t="shared" si="4915"/>
        <v>0</v>
      </c>
      <c r="H2516" s="35">
        <f t="shared" si="4475"/>
        <v>0</v>
      </c>
      <c r="I2516" s="17">
        <v>18</v>
      </c>
      <c r="J2516" s="37">
        <f t="shared" ref="J2516:K2516" si="4954">MAX(N2516,P2516,R2516,T2516,V2516,X2516,Z2516,AB2516,AD2516)</f>
        <v>44</v>
      </c>
      <c r="K2516" s="37">
        <f t="shared" si="4954"/>
        <v>57</v>
      </c>
      <c r="L2516" s="38">
        <f t="shared" ref="L2516:M2516" si="4955">MIN(N2516,P2516,R2516,T2516,V2516,X2516,Z2516,AB2516,AD2516)</f>
        <v>44</v>
      </c>
      <c r="M2516" s="38">
        <f t="shared" si="4955"/>
        <v>52</v>
      </c>
      <c r="N2516" s="38">
        <f t="shared" si="4924"/>
        <v>44</v>
      </c>
      <c r="O2516" s="38">
        <f t="shared" si="4925"/>
        <v>57</v>
      </c>
      <c r="P2516" s="39">
        <f t="shared" si="4926"/>
        <v>44</v>
      </c>
      <c r="Q2516" s="39">
        <f t="shared" si="4927"/>
        <v>52</v>
      </c>
      <c r="R2516" s="39"/>
      <c r="S2516" s="39"/>
      <c r="T2516" s="39"/>
      <c r="U2516" s="39"/>
      <c r="V2516" s="39"/>
      <c r="W2516" s="39"/>
      <c r="X2516" s="39"/>
      <c r="Y2516" s="39"/>
      <c r="Z2516" s="39"/>
      <c r="AA2516" s="39"/>
      <c r="AB2516" s="39"/>
      <c r="AC2516" s="39"/>
      <c r="AD2516" s="40"/>
      <c r="AE2516" s="40"/>
      <c r="AF2516" s="41">
        <f t="shared" si="4508"/>
        <v>0</v>
      </c>
      <c r="AG2516" s="42"/>
    </row>
    <row r="2517" spans="1:33" ht="13.8">
      <c r="A2517" s="33" t="s">
        <v>1871</v>
      </c>
      <c r="B2517" s="33" t="s">
        <v>1872</v>
      </c>
      <c r="C2517" s="34"/>
      <c r="D2517" s="35"/>
      <c r="E2517" s="35"/>
      <c r="F2517" s="35">
        <f t="shared" si="4832"/>
        <v>0</v>
      </c>
      <c r="G2517" s="35">
        <f t="shared" si="4915"/>
        <v>0</v>
      </c>
      <c r="H2517" s="35">
        <f t="shared" si="4475"/>
        <v>0</v>
      </c>
      <c r="I2517" s="17">
        <v>18</v>
      </c>
      <c r="J2517" s="37">
        <f t="shared" ref="J2517:K2517" si="4956">MAX(N2517,P2517,R2517,T2517,V2517,X2517,Z2517,AB2517,AD2517)</f>
        <v>71</v>
      </c>
      <c r="K2517" s="37">
        <f t="shared" si="4956"/>
        <v>91</v>
      </c>
      <c r="L2517" s="38">
        <f t="shared" ref="L2517:M2517" si="4957">MIN(N2517,P2517,R2517,T2517,V2517,X2517,Z2517,AB2517,AD2517)</f>
        <v>71</v>
      </c>
      <c r="M2517" s="38">
        <f t="shared" si="4957"/>
        <v>84</v>
      </c>
      <c r="N2517" s="38">
        <f t="shared" si="4924"/>
        <v>71</v>
      </c>
      <c r="O2517" s="38">
        <f t="shared" si="4925"/>
        <v>91</v>
      </c>
      <c r="P2517" s="39">
        <f t="shared" si="4926"/>
        <v>71</v>
      </c>
      <c r="Q2517" s="39">
        <f t="shared" si="4927"/>
        <v>84</v>
      </c>
      <c r="R2517" s="39"/>
      <c r="S2517" s="39"/>
      <c r="T2517" s="39"/>
      <c r="U2517" s="39"/>
      <c r="V2517" s="39"/>
      <c r="W2517" s="39"/>
      <c r="X2517" s="39"/>
      <c r="Y2517" s="39"/>
      <c r="Z2517" s="39"/>
      <c r="AA2517" s="39"/>
      <c r="AB2517" s="39"/>
      <c r="AC2517" s="39"/>
      <c r="AD2517" s="40"/>
      <c r="AE2517" s="40"/>
      <c r="AF2517" s="41">
        <f t="shared" si="4508"/>
        <v>0</v>
      </c>
      <c r="AG2517" s="42"/>
    </row>
    <row r="2518" spans="1:33" ht="13.8">
      <c r="A2518" s="33" t="s">
        <v>1873</v>
      </c>
      <c r="B2518" s="33" t="s">
        <v>1874</v>
      </c>
      <c r="C2518" s="34"/>
      <c r="D2518" s="35"/>
      <c r="E2518" s="35"/>
      <c r="F2518" s="35">
        <f t="shared" si="4832"/>
        <v>0</v>
      </c>
      <c r="G2518" s="35">
        <f t="shared" si="4915"/>
        <v>0</v>
      </c>
      <c r="H2518" s="35">
        <f t="shared" si="4475"/>
        <v>0</v>
      </c>
      <c r="I2518" s="17">
        <v>18</v>
      </c>
      <c r="J2518" s="37">
        <f t="shared" ref="J2518:K2518" si="4958">MAX(N2518,P2518,R2518,T2518,V2518,X2518,Z2518,AB2518,AD2518)</f>
        <v>71</v>
      </c>
      <c r="K2518" s="37">
        <f t="shared" si="4958"/>
        <v>91</v>
      </c>
      <c r="L2518" s="38">
        <f t="shared" ref="L2518:M2518" si="4959">MIN(N2518,P2518,R2518,T2518,V2518,X2518,Z2518,AB2518,AD2518)</f>
        <v>71</v>
      </c>
      <c r="M2518" s="38">
        <f t="shared" si="4959"/>
        <v>84</v>
      </c>
      <c r="N2518" s="38">
        <f t="shared" si="4924"/>
        <v>71</v>
      </c>
      <c r="O2518" s="38">
        <f t="shared" si="4925"/>
        <v>91</v>
      </c>
      <c r="P2518" s="39">
        <f t="shared" si="4926"/>
        <v>71</v>
      </c>
      <c r="Q2518" s="39">
        <f t="shared" si="4927"/>
        <v>84</v>
      </c>
      <c r="R2518" s="39"/>
      <c r="S2518" s="39"/>
      <c r="T2518" s="39"/>
      <c r="U2518" s="39"/>
      <c r="V2518" s="39"/>
      <c r="W2518" s="39"/>
      <c r="X2518" s="39"/>
      <c r="Y2518" s="39"/>
      <c r="Z2518" s="39"/>
      <c r="AA2518" s="39"/>
      <c r="AB2518" s="39"/>
      <c r="AC2518" s="39"/>
      <c r="AD2518" s="40"/>
      <c r="AE2518" s="40"/>
      <c r="AF2518" s="41">
        <f t="shared" si="4508"/>
        <v>0</v>
      </c>
      <c r="AG2518" s="42"/>
    </row>
    <row r="2519" spans="1:33" ht="13.8">
      <c r="A2519" s="33" t="s">
        <v>1875</v>
      </c>
      <c r="B2519" s="33" t="s">
        <v>1876</v>
      </c>
      <c r="C2519" s="34"/>
      <c r="D2519" s="35"/>
      <c r="E2519" s="35"/>
      <c r="F2519" s="35">
        <f t="shared" si="4832"/>
        <v>0</v>
      </c>
      <c r="G2519" s="35">
        <f t="shared" si="4915"/>
        <v>0</v>
      </c>
      <c r="H2519" s="35">
        <f t="shared" si="4475"/>
        <v>0</v>
      </c>
      <c r="I2519" s="17">
        <v>18</v>
      </c>
      <c r="J2519" s="37">
        <f t="shared" ref="J2519:K2519" si="4960">MAX(N2519,P2519,R2519,T2519,V2519,X2519,Z2519,AB2519,AD2519)</f>
        <v>155</v>
      </c>
      <c r="K2519" s="37">
        <f t="shared" si="4960"/>
        <v>199</v>
      </c>
      <c r="L2519" s="38">
        <f t="shared" ref="L2519:M2519" si="4961">MIN(N2519,P2519,R2519,T2519,V2519,X2519,Z2519,AB2519,AD2519)</f>
        <v>155</v>
      </c>
      <c r="M2519" s="38">
        <f t="shared" si="4961"/>
        <v>183</v>
      </c>
      <c r="N2519" s="38">
        <f t="shared" si="4924"/>
        <v>155</v>
      </c>
      <c r="O2519" s="38">
        <f t="shared" si="4925"/>
        <v>199</v>
      </c>
      <c r="P2519" s="39">
        <f t="shared" si="4926"/>
        <v>155</v>
      </c>
      <c r="Q2519" s="39">
        <f t="shared" si="4927"/>
        <v>183</v>
      </c>
      <c r="R2519" s="39"/>
      <c r="S2519" s="39"/>
      <c r="T2519" s="39"/>
      <c r="U2519" s="39"/>
      <c r="V2519" s="39"/>
      <c r="W2519" s="39"/>
      <c r="X2519" s="39"/>
      <c r="Y2519" s="39"/>
      <c r="Z2519" s="39"/>
      <c r="AA2519" s="39"/>
      <c r="AB2519" s="39"/>
      <c r="AC2519" s="39"/>
      <c r="AD2519" s="40"/>
      <c r="AE2519" s="40"/>
      <c r="AF2519" s="41">
        <f t="shared" si="4508"/>
        <v>0</v>
      </c>
      <c r="AG2519" s="42"/>
    </row>
    <row r="2520" spans="1:33" ht="13.8">
      <c r="A2520" s="33" t="s">
        <v>1877</v>
      </c>
      <c r="B2520" s="33" t="s">
        <v>1878</v>
      </c>
      <c r="C2520" s="34"/>
      <c r="D2520" s="35"/>
      <c r="E2520" s="35"/>
      <c r="F2520" s="35">
        <f t="shared" si="4832"/>
        <v>0</v>
      </c>
      <c r="G2520" s="35">
        <f t="shared" si="4915"/>
        <v>0</v>
      </c>
      <c r="H2520" s="35">
        <f t="shared" si="4475"/>
        <v>0</v>
      </c>
      <c r="I2520" s="17">
        <v>18</v>
      </c>
      <c r="J2520" s="37">
        <f t="shared" ref="J2520:K2520" si="4962">MAX(N2520,P2520,R2520,T2520,V2520,X2520,Z2520,AB2520,AD2520)</f>
        <v>155</v>
      </c>
      <c r="K2520" s="37">
        <f t="shared" si="4962"/>
        <v>199</v>
      </c>
      <c r="L2520" s="38">
        <f t="shared" ref="L2520:M2520" si="4963">MIN(N2520,P2520,R2520,T2520,V2520,X2520,Z2520,AB2520,AD2520)</f>
        <v>155</v>
      </c>
      <c r="M2520" s="38">
        <f t="shared" si="4963"/>
        <v>183</v>
      </c>
      <c r="N2520" s="38">
        <f t="shared" si="4924"/>
        <v>155</v>
      </c>
      <c r="O2520" s="38">
        <f t="shared" si="4925"/>
        <v>199</v>
      </c>
      <c r="P2520" s="39">
        <f t="shared" si="4926"/>
        <v>155</v>
      </c>
      <c r="Q2520" s="39">
        <f t="shared" si="4927"/>
        <v>183</v>
      </c>
      <c r="R2520" s="39"/>
      <c r="S2520" s="39"/>
      <c r="T2520" s="39"/>
      <c r="U2520" s="39"/>
      <c r="V2520" s="39"/>
      <c r="W2520" s="39"/>
      <c r="X2520" s="39"/>
      <c r="Y2520" s="39"/>
      <c r="Z2520" s="39"/>
      <c r="AA2520" s="39"/>
      <c r="AB2520" s="39"/>
      <c r="AC2520" s="39"/>
      <c r="AD2520" s="40"/>
      <c r="AE2520" s="40"/>
      <c r="AF2520" s="41">
        <f t="shared" si="4508"/>
        <v>0</v>
      </c>
      <c r="AG2520" s="42"/>
    </row>
    <row r="2521" spans="1:33" ht="13.8">
      <c r="A2521" s="33" t="s">
        <v>1879</v>
      </c>
      <c r="B2521" s="33" t="s">
        <v>1880</v>
      </c>
      <c r="C2521" s="34"/>
      <c r="D2521" s="35"/>
      <c r="E2521" s="35"/>
      <c r="F2521" s="35">
        <f t="shared" si="4832"/>
        <v>0</v>
      </c>
      <c r="G2521" s="35">
        <f t="shared" si="4915"/>
        <v>0</v>
      </c>
      <c r="H2521" s="35">
        <f t="shared" si="4475"/>
        <v>0</v>
      </c>
      <c r="I2521" s="17">
        <v>18</v>
      </c>
      <c r="J2521" s="37">
        <f t="shared" ref="J2521:K2521" si="4964">MAX(N2521,P2521,R2521,T2521,V2521,X2521,Z2521,AB2521,AD2521)</f>
        <v>348</v>
      </c>
      <c r="K2521" s="37">
        <f t="shared" si="4964"/>
        <v>446</v>
      </c>
      <c r="L2521" s="38">
        <f t="shared" ref="L2521:M2521" si="4965">MIN(N2521,P2521,R2521,T2521,V2521,X2521,Z2521,AB2521,AD2521)</f>
        <v>348</v>
      </c>
      <c r="M2521" s="38">
        <f t="shared" si="4965"/>
        <v>411</v>
      </c>
      <c r="N2521" s="38">
        <f t="shared" si="4924"/>
        <v>348</v>
      </c>
      <c r="O2521" s="38">
        <f t="shared" si="4925"/>
        <v>446</v>
      </c>
      <c r="P2521" s="39">
        <f t="shared" si="4926"/>
        <v>348</v>
      </c>
      <c r="Q2521" s="39">
        <f t="shared" si="4927"/>
        <v>411</v>
      </c>
      <c r="R2521" s="39"/>
      <c r="S2521" s="39"/>
      <c r="T2521" s="39"/>
      <c r="U2521" s="39"/>
      <c r="V2521" s="39"/>
      <c r="W2521" s="39"/>
      <c r="X2521" s="39"/>
      <c r="Y2521" s="39"/>
      <c r="Z2521" s="39"/>
      <c r="AA2521" s="39"/>
      <c r="AB2521" s="39"/>
      <c r="AC2521" s="39"/>
      <c r="AD2521" s="40"/>
      <c r="AE2521" s="40"/>
      <c r="AF2521" s="41">
        <f t="shared" si="4508"/>
        <v>0</v>
      </c>
      <c r="AG2521" s="42"/>
    </row>
    <row r="2522" spans="1:33" ht="13.8">
      <c r="A2522" s="33" t="s">
        <v>1881</v>
      </c>
      <c r="B2522" s="33" t="s">
        <v>1882</v>
      </c>
      <c r="C2522" s="34"/>
      <c r="D2522" s="35"/>
      <c r="E2522" s="35"/>
      <c r="F2522" s="35">
        <f t="shared" si="4832"/>
        <v>0</v>
      </c>
      <c r="G2522" s="35">
        <f t="shared" si="4915"/>
        <v>0</v>
      </c>
      <c r="H2522" s="35">
        <f t="shared" si="4475"/>
        <v>0</v>
      </c>
      <c r="I2522" s="17">
        <v>18</v>
      </c>
      <c r="J2522" s="37">
        <f t="shared" ref="J2522:K2522" si="4966">MAX(N2522,P2522,R2522,T2522,V2522,X2522,Z2522,AB2522,AD2522)</f>
        <v>348</v>
      </c>
      <c r="K2522" s="37">
        <f t="shared" si="4966"/>
        <v>446</v>
      </c>
      <c r="L2522" s="38">
        <f t="shared" ref="L2522:M2522" si="4967">MIN(N2522,P2522,R2522,T2522,V2522,X2522,Z2522,AB2522,AD2522)</f>
        <v>348</v>
      </c>
      <c r="M2522" s="38">
        <f t="shared" si="4967"/>
        <v>411</v>
      </c>
      <c r="N2522" s="38">
        <f t="shared" si="4924"/>
        <v>348</v>
      </c>
      <c r="O2522" s="38">
        <f t="shared" si="4925"/>
        <v>446</v>
      </c>
      <c r="P2522" s="39">
        <f t="shared" si="4926"/>
        <v>348</v>
      </c>
      <c r="Q2522" s="39">
        <f t="shared" si="4927"/>
        <v>411</v>
      </c>
      <c r="R2522" s="39"/>
      <c r="S2522" s="39"/>
      <c r="T2522" s="39"/>
      <c r="U2522" s="39"/>
      <c r="V2522" s="39"/>
      <c r="W2522" s="39"/>
      <c r="X2522" s="39"/>
      <c r="Y2522" s="39"/>
      <c r="Z2522" s="39"/>
      <c r="AA2522" s="39"/>
      <c r="AB2522" s="39"/>
      <c r="AC2522" s="39"/>
      <c r="AD2522" s="40"/>
      <c r="AE2522" s="40"/>
      <c r="AF2522" s="41">
        <f t="shared" si="4508"/>
        <v>0</v>
      </c>
      <c r="AG2522" s="42"/>
    </row>
    <row r="2523" spans="1:33" ht="13.8">
      <c r="A2523" s="33" t="s">
        <v>1883</v>
      </c>
      <c r="B2523" s="33" t="s">
        <v>1884</v>
      </c>
      <c r="C2523" s="34"/>
      <c r="D2523" s="35"/>
      <c r="E2523" s="35"/>
      <c r="F2523" s="35">
        <f t="shared" si="4832"/>
        <v>0</v>
      </c>
      <c r="G2523" s="35">
        <f t="shared" si="4915"/>
        <v>0</v>
      </c>
      <c r="H2523" s="35">
        <f t="shared" si="4475"/>
        <v>0</v>
      </c>
      <c r="I2523" s="17">
        <v>18</v>
      </c>
      <c r="J2523" s="37">
        <f t="shared" ref="J2523:K2523" si="4968">MAX(N2523,P2523,R2523,T2523,V2523,X2523,Z2523,AB2523,AD2523)</f>
        <v>107</v>
      </c>
      <c r="K2523" s="37">
        <f t="shared" si="4968"/>
        <v>137</v>
      </c>
      <c r="L2523" s="38">
        <f t="shared" ref="L2523:M2523" si="4969">MIN(N2523,P2523,R2523,T2523,V2523,X2523,Z2523,AB2523,AD2523)</f>
        <v>107</v>
      </c>
      <c r="M2523" s="38">
        <f t="shared" si="4969"/>
        <v>127</v>
      </c>
      <c r="N2523" s="38">
        <f t="shared" si="4924"/>
        <v>107</v>
      </c>
      <c r="O2523" s="38">
        <f t="shared" si="4925"/>
        <v>137</v>
      </c>
      <c r="P2523" s="39">
        <f t="shared" si="4926"/>
        <v>107</v>
      </c>
      <c r="Q2523" s="39">
        <f t="shared" si="4927"/>
        <v>127</v>
      </c>
      <c r="R2523" s="39"/>
      <c r="S2523" s="39"/>
      <c r="T2523" s="39"/>
      <c r="U2523" s="39"/>
      <c r="V2523" s="39"/>
      <c r="W2523" s="39"/>
      <c r="X2523" s="39"/>
      <c r="Y2523" s="39"/>
      <c r="Z2523" s="39"/>
      <c r="AA2523" s="39"/>
      <c r="AB2523" s="39"/>
      <c r="AC2523" s="39"/>
      <c r="AD2523" s="40"/>
      <c r="AE2523" s="40"/>
      <c r="AF2523" s="41">
        <f t="shared" si="4508"/>
        <v>0</v>
      </c>
      <c r="AG2523" s="42"/>
    </row>
    <row r="2524" spans="1:33" ht="13.8">
      <c r="A2524" s="33" t="s">
        <v>1885</v>
      </c>
      <c r="B2524" s="33" t="s">
        <v>1886</v>
      </c>
      <c r="C2524" s="34"/>
      <c r="D2524" s="35"/>
      <c r="E2524" s="35"/>
      <c r="F2524" s="35">
        <f t="shared" ref="F2524:F2587" si="4970">IFERROR(SUMIF(Purchase_ItemCode, A2524, Purchase_Qty), 0)</f>
        <v>0</v>
      </c>
      <c r="G2524" s="35">
        <f t="shared" si="4915"/>
        <v>0</v>
      </c>
      <c r="H2524" s="35">
        <f t="shared" si="4475"/>
        <v>0</v>
      </c>
      <c r="I2524" s="17">
        <v>18</v>
      </c>
      <c r="J2524" s="37">
        <f t="shared" ref="J2524:K2524" si="4971">MAX(N2524,P2524,R2524,T2524,V2524,X2524,Z2524,AB2524,AD2524)</f>
        <v>1164</v>
      </c>
      <c r="K2524" s="37">
        <f t="shared" si="4971"/>
        <v>1490</v>
      </c>
      <c r="L2524" s="38">
        <f t="shared" ref="L2524:M2524" si="4972">MIN(N2524,P2524,R2524,T2524,V2524,X2524,Z2524,AB2524,AD2524)</f>
        <v>1164</v>
      </c>
      <c r="M2524" s="38">
        <f t="shared" si="4972"/>
        <v>1490</v>
      </c>
      <c r="N2524" s="38">
        <f t="shared" si="4924"/>
        <v>1164</v>
      </c>
      <c r="O2524" s="38">
        <f t="shared" si="4925"/>
        <v>1490</v>
      </c>
      <c r="P2524" s="39" t="str">
        <f t="shared" si="4926"/>
        <v>₹1164.00</v>
      </c>
      <c r="Q2524" s="39" t="str">
        <f t="shared" si="4927"/>
        <v>₹1374.00</v>
      </c>
      <c r="R2524" s="39"/>
      <c r="S2524" s="39"/>
      <c r="T2524" s="39"/>
      <c r="U2524" s="39"/>
      <c r="V2524" s="39"/>
      <c r="W2524" s="39"/>
      <c r="X2524" s="39"/>
      <c r="Y2524" s="39"/>
      <c r="Z2524" s="39"/>
      <c r="AA2524" s="39"/>
      <c r="AB2524" s="39"/>
      <c r="AC2524" s="39"/>
      <c r="AD2524" s="40"/>
      <c r="AE2524" s="40"/>
      <c r="AF2524" s="41">
        <f t="shared" si="4508"/>
        <v>0</v>
      </c>
      <c r="AG2524" s="42"/>
    </row>
    <row r="2525" spans="1:33" ht="13.8">
      <c r="A2525" s="33" t="s">
        <v>1891</v>
      </c>
      <c r="B2525" s="33" t="s">
        <v>1892</v>
      </c>
      <c r="C2525" s="34"/>
      <c r="D2525" s="35"/>
      <c r="E2525" s="35"/>
      <c r="F2525" s="35">
        <f t="shared" si="4970"/>
        <v>0</v>
      </c>
      <c r="G2525" s="35">
        <f t="shared" si="4915"/>
        <v>0</v>
      </c>
      <c r="H2525" s="35">
        <f t="shared" si="4475"/>
        <v>0</v>
      </c>
      <c r="I2525" s="17">
        <v>18</v>
      </c>
      <c r="J2525" s="37">
        <f t="shared" ref="J2525:K2525" si="4973">MAX(N2525,P2525,R2525,T2525,V2525,X2525,Z2525,AB2525,AD2525)</f>
        <v>6213</v>
      </c>
      <c r="K2525" s="37">
        <f t="shared" si="4973"/>
        <v>7953</v>
      </c>
      <c r="L2525" s="38">
        <f t="shared" ref="L2525:M2525" si="4974">MIN(N2525,P2525,R2525,T2525,V2525,X2525,Z2525,AB2525,AD2525)</f>
        <v>6213</v>
      </c>
      <c r="M2525" s="38">
        <f t="shared" si="4974"/>
        <v>7953</v>
      </c>
      <c r="N2525" s="38">
        <f t="shared" si="4924"/>
        <v>6213</v>
      </c>
      <c r="O2525" s="38">
        <f t="shared" si="4925"/>
        <v>7953</v>
      </c>
      <c r="P2525" s="39" t="str">
        <f t="shared" si="4926"/>
        <v>₹6213.00</v>
      </c>
      <c r="Q2525" s="39" t="str">
        <f t="shared" si="4927"/>
        <v>₹7332.00</v>
      </c>
      <c r="R2525" s="39"/>
      <c r="S2525" s="39"/>
      <c r="T2525" s="39"/>
      <c r="U2525" s="39"/>
      <c r="V2525" s="39"/>
      <c r="W2525" s="39"/>
      <c r="X2525" s="39"/>
      <c r="Y2525" s="39"/>
      <c r="Z2525" s="39"/>
      <c r="AA2525" s="39"/>
      <c r="AB2525" s="39"/>
      <c r="AC2525" s="39"/>
      <c r="AD2525" s="40"/>
      <c r="AE2525" s="40"/>
      <c r="AF2525" s="41">
        <f t="shared" si="4508"/>
        <v>0</v>
      </c>
      <c r="AG2525" s="42"/>
    </row>
    <row r="2526" spans="1:33" ht="13.8">
      <c r="A2526" s="33" t="s">
        <v>1898</v>
      </c>
      <c r="B2526" s="33" t="s">
        <v>1899</v>
      </c>
      <c r="C2526" s="34"/>
      <c r="D2526" s="35"/>
      <c r="E2526" s="35"/>
      <c r="F2526" s="35">
        <f t="shared" si="4970"/>
        <v>0</v>
      </c>
      <c r="G2526" s="35">
        <f t="shared" si="4915"/>
        <v>0</v>
      </c>
      <c r="H2526" s="35">
        <f t="shared" si="4475"/>
        <v>0</v>
      </c>
      <c r="I2526" s="17">
        <v>18</v>
      </c>
      <c r="J2526" s="37">
        <f t="shared" ref="J2526:K2526" si="4975">MAX(N2526,P2526,R2526,T2526,V2526,X2526,Z2526,AB2526,AD2526)</f>
        <v>76</v>
      </c>
      <c r="K2526" s="37">
        <f t="shared" si="4975"/>
        <v>98</v>
      </c>
      <c r="L2526" s="38">
        <f t="shared" ref="L2526:M2526" si="4976">MIN(N2526,P2526,R2526,T2526,V2526,X2526,Z2526,AB2526,AD2526)</f>
        <v>76</v>
      </c>
      <c r="M2526" s="38">
        <f t="shared" si="4976"/>
        <v>90</v>
      </c>
      <c r="N2526" s="38">
        <f t="shared" si="4924"/>
        <v>76</v>
      </c>
      <c r="O2526" s="38">
        <f t="shared" si="4925"/>
        <v>98</v>
      </c>
      <c r="P2526" s="39">
        <f t="shared" si="4926"/>
        <v>76</v>
      </c>
      <c r="Q2526" s="39">
        <f t="shared" si="4927"/>
        <v>90</v>
      </c>
      <c r="R2526" s="39"/>
      <c r="S2526" s="39"/>
      <c r="T2526" s="39"/>
      <c r="U2526" s="39"/>
      <c r="V2526" s="39"/>
      <c r="W2526" s="39"/>
      <c r="X2526" s="39"/>
      <c r="Y2526" s="39"/>
      <c r="Z2526" s="39"/>
      <c r="AA2526" s="39"/>
      <c r="AB2526" s="39"/>
      <c r="AC2526" s="39"/>
      <c r="AD2526" s="40"/>
      <c r="AE2526" s="40"/>
      <c r="AF2526" s="41">
        <f t="shared" si="4508"/>
        <v>0</v>
      </c>
      <c r="AG2526" s="42"/>
    </row>
    <row r="2527" spans="1:33" ht="13.8">
      <c r="A2527" s="33" t="s">
        <v>1900</v>
      </c>
      <c r="B2527" s="33" t="s">
        <v>1901</v>
      </c>
      <c r="C2527" s="34"/>
      <c r="D2527" s="35"/>
      <c r="E2527" s="35"/>
      <c r="F2527" s="35">
        <f t="shared" si="4970"/>
        <v>0</v>
      </c>
      <c r="G2527" s="35">
        <f t="shared" si="4915"/>
        <v>0</v>
      </c>
      <c r="H2527" s="35">
        <f t="shared" si="4475"/>
        <v>0</v>
      </c>
      <c r="I2527" s="17">
        <v>18</v>
      </c>
      <c r="J2527" s="37">
        <f t="shared" ref="J2527:K2527" si="4977">MAX(N2527,P2527,R2527,T2527,V2527,X2527,Z2527,AB2527,AD2527)</f>
        <v>18</v>
      </c>
      <c r="K2527" s="37">
        <f t="shared" si="4977"/>
        <v>24</v>
      </c>
      <c r="L2527" s="38">
        <f t="shared" ref="L2527:M2527" si="4978">MIN(N2527,P2527,R2527,T2527,V2527,X2527,Z2527,AB2527,AD2527)</f>
        <v>18</v>
      </c>
      <c r="M2527" s="38">
        <f t="shared" si="4978"/>
        <v>22</v>
      </c>
      <c r="N2527" s="38">
        <f t="shared" si="4924"/>
        <v>18</v>
      </c>
      <c r="O2527" s="38">
        <f t="shared" si="4925"/>
        <v>24</v>
      </c>
      <c r="P2527" s="39">
        <f t="shared" si="4926"/>
        <v>18</v>
      </c>
      <c r="Q2527" s="39">
        <f t="shared" si="4927"/>
        <v>22</v>
      </c>
      <c r="R2527" s="39"/>
      <c r="S2527" s="39"/>
      <c r="T2527" s="39"/>
      <c r="U2527" s="39"/>
      <c r="V2527" s="39"/>
      <c r="W2527" s="39"/>
      <c r="X2527" s="39"/>
      <c r="Y2527" s="39"/>
      <c r="Z2527" s="39"/>
      <c r="AA2527" s="39"/>
      <c r="AB2527" s="39"/>
      <c r="AC2527" s="39"/>
      <c r="AD2527" s="40"/>
      <c r="AE2527" s="40"/>
      <c r="AF2527" s="41">
        <f t="shared" si="4508"/>
        <v>0</v>
      </c>
      <c r="AG2527" s="42"/>
    </row>
    <row r="2528" spans="1:33" ht="13.8">
      <c r="A2528" s="33" t="s">
        <v>1902</v>
      </c>
      <c r="B2528" s="33" t="s">
        <v>1903</v>
      </c>
      <c r="C2528" s="34"/>
      <c r="D2528" s="35"/>
      <c r="E2528" s="35"/>
      <c r="F2528" s="35">
        <f t="shared" si="4970"/>
        <v>0</v>
      </c>
      <c r="G2528" s="35">
        <f t="shared" si="4915"/>
        <v>0</v>
      </c>
      <c r="H2528" s="35">
        <f t="shared" si="4475"/>
        <v>0</v>
      </c>
      <c r="I2528" s="17">
        <v>18</v>
      </c>
      <c r="J2528" s="37">
        <f t="shared" ref="J2528:K2528" si="4979">MAX(N2528,P2528,R2528,T2528,V2528,X2528,Z2528,AB2528,AD2528)</f>
        <v>158</v>
      </c>
      <c r="K2528" s="37">
        <f t="shared" si="4979"/>
        <v>203</v>
      </c>
      <c r="L2528" s="38">
        <f t="shared" ref="L2528:M2528" si="4980">MIN(N2528,P2528,R2528,T2528,V2528,X2528,Z2528,AB2528,AD2528)</f>
        <v>158</v>
      </c>
      <c r="M2528" s="38">
        <f t="shared" si="4980"/>
        <v>187</v>
      </c>
      <c r="N2528" s="38">
        <f t="shared" si="4924"/>
        <v>158</v>
      </c>
      <c r="O2528" s="38">
        <f t="shared" si="4925"/>
        <v>203</v>
      </c>
      <c r="P2528" s="39">
        <f t="shared" si="4926"/>
        <v>158</v>
      </c>
      <c r="Q2528" s="39">
        <f t="shared" si="4927"/>
        <v>187</v>
      </c>
      <c r="R2528" s="39"/>
      <c r="S2528" s="39"/>
      <c r="T2528" s="39"/>
      <c r="U2528" s="39"/>
      <c r="V2528" s="39"/>
      <c r="W2528" s="39"/>
      <c r="X2528" s="39"/>
      <c r="Y2528" s="39"/>
      <c r="Z2528" s="39"/>
      <c r="AA2528" s="39"/>
      <c r="AB2528" s="39"/>
      <c r="AC2528" s="39"/>
      <c r="AD2528" s="40"/>
      <c r="AE2528" s="40"/>
      <c r="AF2528" s="41">
        <f t="shared" si="4508"/>
        <v>0</v>
      </c>
      <c r="AG2528" s="42"/>
    </row>
    <row r="2529" spans="1:33" ht="13.8">
      <c r="A2529" s="33" t="s">
        <v>421</v>
      </c>
      <c r="B2529" s="33" t="s">
        <v>1328</v>
      </c>
      <c r="C2529" s="34"/>
      <c r="D2529" s="35"/>
      <c r="E2529" s="35"/>
      <c r="F2529" s="35">
        <f t="shared" si="4970"/>
        <v>1</v>
      </c>
      <c r="G2529" s="35">
        <f t="shared" si="4915"/>
        <v>0</v>
      </c>
      <c r="H2529" s="35">
        <f t="shared" si="4475"/>
        <v>1</v>
      </c>
      <c r="I2529" s="17">
        <v>18</v>
      </c>
      <c r="J2529" s="37">
        <f t="shared" ref="J2529:K2529" si="4981">MAX(N2529,P2529,R2529,T2529,V2529,X2529,Z2529,AB2529,AD2529)</f>
        <v>140</v>
      </c>
      <c r="K2529" s="37">
        <f t="shared" si="4981"/>
        <v>180</v>
      </c>
      <c r="L2529" s="38">
        <f t="shared" ref="L2529:M2529" si="4982">MIN(N2529,P2529,R2529,T2529,V2529,X2529,Z2529,AB2529,AD2529)</f>
        <v>140</v>
      </c>
      <c r="M2529" s="38">
        <f t="shared" si="4982"/>
        <v>166</v>
      </c>
      <c r="N2529" s="38">
        <f t="shared" si="4924"/>
        <v>140</v>
      </c>
      <c r="O2529" s="38">
        <f t="shared" si="4925"/>
        <v>180</v>
      </c>
      <c r="P2529" s="39">
        <f t="shared" si="4926"/>
        <v>140</v>
      </c>
      <c r="Q2529" s="39">
        <f t="shared" si="4927"/>
        <v>166</v>
      </c>
      <c r="R2529" s="39"/>
      <c r="S2529" s="39"/>
      <c r="T2529" s="39"/>
      <c r="U2529" s="39"/>
      <c r="V2529" s="39"/>
      <c r="W2529" s="39"/>
      <c r="X2529" s="39"/>
      <c r="Y2529" s="39"/>
      <c r="Z2529" s="39"/>
      <c r="AA2529" s="39"/>
      <c r="AB2529" s="39"/>
      <c r="AC2529" s="39"/>
      <c r="AD2529" s="40"/>
      <c r="AE2529" s="40"/>
      <c r="AF2529" s="41">
        <f t="shared" si="4508"/>
        <v>-1</v>
      </c>
      <c r="AG2529" s="42"/>
    </row>
    <row r="2530" spans="1:33" ht="13.8">
      <c r="A2530" s="33" t="s">
        <v>1904</v>
      </c>
      <c r="B2530" s="33" t="s">
        <v>1905</v>
      </c>
      <c r="C2530" s="34"/>
      <c r="D2530" s="35"/>
      <c r="E2530" s="35"/>
      <c r="F2530" s="35">
        <f t="shared" si="4970"/>
        <v>0</v>
      </c>
      <c r="G2530" s="35">
        <f t="shared" si="4915"/>
        <v>0</v>
      </c>
      <c r="H2530" s="35">
        <f t="shared" si="4475"/>
        <v>0</v>
      </c>
      <c r="I2530" s="17">
        <v>18</v>
      </c>
      <c r="J2530" s="37">
        <f t="shared" ref="J2530:K2530" si="4983">MAX(N2530,P2530,R2530,T2530,V2530,X2530,Z2530,AB2530,AD2530)</f>
        <v>110</v>
      </c>
      <c r="K2530" s="37">
        <f t="shared" si="4983"/>
        <v>130</v>
      </c>
      <c r="L2530" s="38">
        <f t="shared" ref="L2530:M2530" si="4984">MIN(N2530,P2530,R2530,T2530,V2530,X2530,Z2530,AB2530,AD2530)</f>
        <v>110</v>
      </c>
      <c r="M2530" s="38">
        <f t="shared" si="4984"/>
        <v>130</v>
      </c>
      <c r="N2530" s="38">
        <f t="shared" si="4924"/>
        <v>110</v>
      </c>
      <c r="O2530" s="38">
        <f t="shared" si="4925"/>
        <v>130</v>
      </c>
      <c r="P2530" s="39">
        <f t="shared" si="4926"/>
        <v>110</v>
      </c>
      <c r="Q2530" s="39">
        <f t="shared" si="4927"/>
        <v>130</v>
      </c>
      <c r="R2530" s="39"/>
      <c r="S2530" s="39"/>
      <c r="T2530" s="39"/>
      <c r="U2530" s="39"/>
      <c r="V2530" s="39"/>
      <c r="W2530" s="39"/>
      <c r="X2530" s="39"/>
      <c r="Y2530" s="39"/>
      <c r="Z2530" s="39"/>
      <c r="AA2530" s="39"/>
      <c r="AB2530" s="39"/>
      <c r="AC2530" s="39"/>
      <c r="AD2530" s="40"/>
      <c r="AE2530" s="40"/>
      <c r="AF2530" s="41">
        <f t="shared" si="4508"/>
        <v>0</v>
      </c>
      <c r="AG2530" s="42"/>
    </row>
    <row r="2531" spans="1:33" ht="13.8">
      <c r="A2531" s="33" t="s">
        <v>435</v>
      </c>
      <c r="B2531" s="33" t="s">
        <v>1163</v>
      </c>
      <c r="C2531" s="34"/>
      <c r="D2531" s="35"/>
      <c r="E2531" s="35"/>
      <c r="F2531" s="35">
        <f t="shared" si="4970"/>
        <v>2</v>
      </c>
      <c r="G2531" s="35">
        <f t="shared" si="4915"/>
        <v>1</v>
      </c>
      <c r="H2531" s="35">
        <f t="shared" si="4475"/>
        <v>1</v>
      </c>
      <c r="I2531" s="17">
        <v>18</v>
      </c>
      <c r="J2531" s="37">
        <f t="shared" ref="J2531:K2531" si="4985">MAX(N2531,P2531,R2531,T2531,V2531,X2531,Z2531,AB2531,AD2531)</f>
        <v>731</v>
      </c>
      <c r="K2531" s="37">
        <f t="shared" si="4985"/>
        <v>936</v>
      </c>
      <c r="L2531" s="38">
        <f t="shared" ref="L2531:M2531" si="4986">MIN(N2531,P2531,R2531,T2531,V2531,X2531,Z2531,AB2531,AD2531)</f>
        <v>731</v>
      </c>
      <c r="M2531" s="38">
        <f t="shared" si="4986"/>
        <v>863</v>
      </c>
      <c r="N2531" s="38">
        <f t="shared" si="4924"/>
        <v>731</v>
      </c>
      <c r="O2531" s="38">
        <f t="shared" si="4925"/>
        <v>936</v>
      </c>
      <c r="P2531" s="39">
        <f t="shared" si="4926"/>
        <v>731</v>
      </c>
      <c r="Q2531" s="39">
        <f t="shared" si="4927"/>
        <v>863</v>
      </c>
      <c r="R2531" s="39"/>
      <c r="S2531" s="39"/>
      <c r="T2531" s="39"/>
      <c r="U2531" s="39"/>
      <c r="V2531" s="39"/>
      <c r="W2531" s="39"/>
      <c r="X2531" s="39"/>
      <c r="Y2531" s="39"/>
      <c r="Z2531" s="39"/>
      <c r="AA2531" s="39"/>
      <c r="AB2531" s="39"/>
      <c r="AC2531" s="39"/>
      <c r="AD2531" s="40"/>
      <c r="AE2531" s="40"/>
      <c r="AF2531" s="41">
        <f t="shared" si="4508"/>
        <v>-1</v>
      </c>
      <c r="AG2531" s="42"/>
    </row>
    <row r="2532" spans="1:33" ht="13.8">
      <c r="A2532" s="33" t="s">
        <v>913</v>
      </c>
      <c r="B2532" s="33" t="s">
        <v>1165</v>
      </c>
      <c r="C2532" s="34"/>
      <c r="D2532" s="35">
        <v>1</v>
      </c>
      <c r="E2532" s="35"/>
      <c r="F2532" s="35">
        <f t="shared" si="4970"/>
        <v>1</v>
      </c>
      <c r="G2532" s="35">
        <f t="shared" si="4915"/>
        <v>1</v>
      </c>
      <c r="H2532" s="35">
        <f t="shared" si="4475"/>
        <v>0</v>
      </c>
      <c r="I2532" s="17">
        <v>5</v>
      </c>
      <c r="J2532" s="37">
        <f t="shared" ref="J2532:K2532" si="4987">MAX(N2532,P2532,R2532,T2532,V2532,X2532,Z2532,AB2532,AD2532)</f>
        <v>7839</v>
      </c>
      <c r="K2532" s="37">
        <f t="shared" si="4987"/>
        <v>8231</v>
      </c>
      <c r="L2532" s="38">
        <f t="shared" ref="L2532:M2532" si="4988">MIN(N2532,P2532,R2532,T2532,V2532,X2532,Z2532,AB2532,AD2532)</f>
        <v>7839</v>
      </c>
      <c r="M2532" s="38">
        <f t="shared" si="4988"/>
        <v>8231</v>
      </c>
      <c r="N2532" s="38">
        <f t="shared" si="4924"/>
        <v>7839</v>
      </c>
      <c r="O2532" s="38">
        <f t="shared" si="4925"/>
        <v>8231</v>
      </c>
      <c r="P2532" s="39"/>
      <c r="Q2532" s="39"/>
      <c r="R2532" s="39" t="str">
        <f>VLOOKUP(A2532,Primus,9,FALSE)</f>
        <v>₹7839.00</v>
      </c>
      <c r="S2532" s="39" t="str">
        <f>VLOOKUP(A2532,Primus,11,FALSE)</f>
        <v>₹8231.00</v>
      </c>
      <c r="T2532" s="39"/>
      <c r="U2532" s="39"/>
      <c r="V2532" s="39"/>
      <c r="W2532" s="39"/>
      <c r="X2532" s="39"/>
      <c r="Y2532" s="39"/>
      <c r="Z2532" s="39"/>
      <c r="AA2532" s="39"/>
      <c r="AB2532" s="39"/>
      <c r="AC2532" s="39"/>
      <c r="AD2532" s="40"/>
      <c r="AE2532" s="40"/>
      <c r="AF2532" s="41">
        <f t="shared" si="4508"/>
        <v>1</v>
      </c>
      <c r="AG2532" s="42">
        <v>1</v>
      </c>
    </row>
    <row r="2533" spans="1:33" ht="13.8">
      <c r="A2533" s="33" t="s">
        <v>1906</v>
      </c>
      <c r="B2533" s="33" t="s">
        <v>1907</v>
      </c>
      <c r="C2533" s="34"/>
      <c r="D2533" s="35"/>
      <c r="E2533" s="35"/>
      <c r="F2533" s="35">
        <f t="shared" si="4970"/>
        <v>0</v>
      </c>
      <c r="G2533" s="35">
        <f t="shared" si="4915"/>
        <v>0</v>
      </c>
      <c r="H2533" s="35">
        <f t="shared" si="4475"/>
        <v>0</v>
      </c>
      <c r="I2533" s="17">
        <v>18</v>
      </c>
      <c r="J2533" s="37">
        <f t="shared" ref="J2533:K2533" si="4989">MAX(N2533,P2533,R2533,T2533,V2533,X2533,Z2533,AB2533,AD2533)</f>
        <v>36</v>
      </c>
      <c r="K2533" s="37">
        <f t="shared" si="4989"/>
        <v>47</v>
      </c>
      <c r="L2533" s="38">
        <f t="shared" ref="L2533:M2533" si="4990">MIN(N2533,P2533,R2533,T2533,V2533,X2533,Z2533,AB2533,AD2533)</f>
        <v>36</v>
      </c>
      <c r="M2533" s="38">
        <f t="shared" si="4990"/>
        <v>43</v>
      </c>
      <c r="N2533" s="38">
        <f t="shared" si="4924"/>
        <v>36</v>
      </c>
      <c r="O2533" s="38">
        <f t="shared" si="4925"/>
        <v>47</v>
      </c>
      <c r="P2533" s="39">
        <f t="shared" ref="P2533:P2538" si="4991">VLOOKUP(A2533,MagnusNeo,9,FALSE)</f>
        <v>36</v>
      </c>
      <c r="Q2533" s="39">
        <f t="shared" ref="Q2533:Q2538" si="4992">VLOOKUP(A2533,MagnusNeo,11,FALSE)</f>
        <v>43</v>
      </c>
      <c r="R2533" s="39"/>
      <c r="S2533" s="39"/>
      <c r="T2533" s="39"/>
      <c r="U2533" s="39"/>
      <c r="V2533" s="39"/>
      <c r="W2533" s="39"/>
      <c r="X2533" s="39"/>
      <c r="Y2533" s="39"/>
      <c r="Z2533" s="39"/>
      <c r="AA2533" s="39"/>
      <c r="AB2533" s="39"/>
      <c r="AC2533" s="39"/>
      <c r="AD2533" s="40"/>
      <c r="AE2533" s="40"/>
      <c r="AF2533" s="41">
        <f t="shared" si="4508"/>
        <v>0</v>
      </c>
      <c r="AG2533" s="42"/>
    </row>
    <row r="2534" spans="1:33" ht="13.8">
      <c r="A2534" s="33" t="s">
        <v>1908</v>
      </c>
      <c r="B2534" s="33" t="s">
        <v>1909</v>
      </c>
      <c r="C2534" s="34"/>
      <c r="D2534" s="35"/>
      <c r="E2534" s="35"/>
      <c r="F2534" s="35">
        <f t="shared" si="4970"/>
        <v>0</v>
      </c>
      <c r="G2534" s="35">
        <f t="shared" si="4915"/>
        <v>0</v>
      </c>
      <c r="H2534" s="35">
        <f t="shared" si="4475"/>
        <v>0</v>
      </c>
      <c r="I2534" s="17">
        <v>18</v>
      </c>
      <c r="J2534" s="37">
        <f t="shared" ref="J2534:K2534" si="4993">MAX(N2534,P2534,R2534,T2534,V2534,X2534,Z2534,AB2534,AD2534)</f>
        <v>36</v>
      </c>
      <c r="K2534" s="37">
        <f t="shared" si="4993"/>
        <v>47</v>
      </c>
      <c r="L2534" s="38">
        <f t="shared" ref="L2534:M2534" si="4994">MIN(N2534,P2534,R2534,T2534,V2534,X2534,Z2534,AB2534,AD2534)</f>
        <v>36</v>
      </c>
      <c r="M2534" s="38">
        <f t="shared" si="4994"/>
        <v>43</v>
      </c>
      <c r="N2534" s="38">
        <f t="shared" si="4924"/>
        <v>36</v>
      </c>
      <c r="O2534" s="38">
        <f t="shared" si="4925"/>
        <v>47</v>
      </c>
      <c r="P2534" s="39">
        <f t="shared" si="4991"/>
        <v>36</v>
      </c>
      <c r="Q2534" s="39">
        <f t="shared" si="4992"/>
        <v>43</v>
      </c>
      <c r="R2534" s="39"/>
      <c r="S2534" s="39"/>
      <c r="T2534" s="39"/>
      <c r="U2534" s="39"/>
      <c r="V2534" s="39"/>
      <c r="W2534" s="39"/>
      <c r="X2534" s="39"/>
      <c r="Y2534" s="39"/>
      <c r="Z2534" s="39"/>
      <c r="AA2534" s="39"/>
      <c r="AB2534" s="39"/>
      <c r="AC2534" s="39"/>
      <c r="AD2534" s="40"/>
      <c r="AE2534" s="40"/>
      <c r="AF2534" s="41">
        <f t="shared" si="4508"/>
        <v>0</v>
      </c>
      <c r="AG2534" s="42"/>
    </row>
    <row r="2535" spans="1:33" ht="13.8">
      <c r="A2535" s="33" t="s">
        <v>440</v>
      </c>
      <c r="B2535" s="33" t="s">
        <v>1333</v>
      </c>
      <c r="C2535" s="34"/>
      <c r="D2535" s="35"/>
      <c r="E2535" s="35"/>
      <c r="F2535" s="35">
        <f t="shared" si="4970"/>
        <v>1</v>
      </c>
      <c r="G2535" s="35">
        <f t="shared" si="4915"/>
        <v>0</v>
      </c>
      <c r="H2535" s="35">
        <f t="shared" si="4475"/>
        <v>1</v>
      </c>
      <c r="I2535" s="17">
        <v>18</v>
      </c>
      <c r="J2535" s="37">
        <f t="shared" ref="J2535:K2535" si="4995">MAX(N2535,P2535,R2535,T2535,V2535,X2535,Z2535,AB2535,AD2535)</f>
        <v>316</v>
      </c>
      <c r="K2535" s="37">
        <f t="shared" si="4995"/>
        <v>373</v>
      </c>
      <c r="L2535" s="38">
        <f t="shared" ref="L2535:M2535" si="4996">MIN(N2535,P2535,R2535,T2535,V2535,X2535,Z2535,AB2535,AD2535)</f>
        <v>316</v>
      </c>
      <c r="M2535" s="38">
        <f t="shared" si="4996"/>
        <v>373</v>
      </c>
      <c r="N2535" s="38">
        <f t="shared" si="4924"/>
        <v>316</v>
      </c>
      <c r="O2535" s="38">
        <f t="shared" si="4925"/>
        <v>373</v>
      </c>
      <c r="P2535" s="39">
        <f t="shared" si="4991"/>
        <v>316</v>
      </c>
      <c r="Q2535" s="39">
        <f t="shared" si="4992"/>
        <v>373</v>
      </c>
      <c r="R2535" s="39"/>
      <c r="S2535" s="39"/>
      <c r="T2535" s="39"/>
      <c r="U2535" s="39"/>
      <c r="V2535" s="39"/>
      <c r="W2535" s="39"/>
      <c r="X2535" s="39"/>
      <c r="Y2535" s="39"/>
      <c r="Z2535" s="39"/>
      <c r="AA2535" s="39"/>
      <c r="AB2535" s="39"/>
      <c r="AC2535" s="39"/>
      <c r="AD2535" s="40"/>
      <c r="AE2535" s="40"/>
      <c r="AF2535" s="41">
        <f t="shared" si="4508"/>
        <v>-1</v>
      </c>
      <c r="AG2535" s="42"/>
    </row>
    <row r="2536" spans="1:33" ht="13.8">
      <c r="A2536" s="33" t="s">
        <v>442</v>
      </c>
      <c r="B2536" s="33" t="s">
        <v>1335</v>
      </c>
      <c r="C2536" s="34"/>
      <c r="D2536" s="35"/>
      <c r="E2536" s="35"/>
      <c r="F2536" s="35">
        <f t="shared" si="4970"/>
        <v>1</v>
      </c>
      <c r="G2536" s="35">
        <f t="shared" si="4915"/>
        <v>0</v>
      </c>
      <c r="H2536" s="35">
        <f t="shared" si="4475"/>
        <v>1</v>
      </c>
      <c r="I2536" s="17">
        <v>18</v>
      </c>
      <c r="J2536" s="37">
        <f t="shared" ref="J2536:K2536" si="4997">MAX(N2536,P2536,R2536,T2536,V2536,X2536,Z2536,AB2536,AD2536)</f>
        <v>316</v>
      </c>
      <c r="K2536" s="37">
        <f t="shared" si="4997"/>
        <v>373</v>
      </c>
      <c r="L2536" s="38">
        <f t="shared" ref="L2536:M2536" si="4998">MIN(N2536,P2536,R2536,T2536,V2536,X2536,Z2536,AB2536,AD2536)</f>
        <v>316</v>
      </c>
      <c r="M2536" s="38">
        <f t="shared" si="4998"/>
        <v>373</v>
      </c>
      <c r="N2536" s="38">
        <f t="shared" si="4924"/>
        <v>316</v>
      </c>
      <c r="O2536" s="38">
        <f t="shared" si="4925"/>
        <v>373</v>
      </c>
      <c r="P2536" s="39">
        <f t="shared" si="4991"/>
        <v>316</v>
      </c>
      <c r="Q2536" s="39">
        <f t="shared" si="4992"/>
        <v>373</v>
      </c>
      <c r="R2536" s="39"/>
      <c r="S2536" s="39"/>
      <c r="T2536" s="39"/>
      <c r="U2536" s="39"/>
      <c r="V2536" s="39"/>
      <c r="W2536" s="39"/>
      <c r="X2536" s="39"/>
      <c r="Y2536" s="39"/>
      <c r="Z2536" s="39"/>
      <c r="AA2536" s="39"/>
      <c r="AB2536" s="39"/>
      <c r="AC2536" s="39"/>
      <c r="AD2536" s="40"/>
      <c r="AE2536" s="40"/>
      <c r="AF2536" s="41">
        <f t="shared" si="4508"/>
        <v>-1</v>
      </c>
      <c r="AG2536" s="42"/>
    </row>
    <row r="2537" spans="1:33" ht="13.8">
      <c r="A2537" s="33" t="s">
        <v>1910</v>
      </c>
      <c r="B2537" s="33" t="s">
        <v>1911</v>
      </c>
      <c r="C2537" s="34"/>
      <c r="D2537" s="35"/>
      <c r="E2537" s="35"/>
      <c r="F2537" s="35">
        <f t="shared" si="4970"/>
        <v>0</v>
      </c>
      <c r="G2537" s="35">
        <f t="shared" si="4915"/>
        <v>0</v>
      </c>
      <c r="H2537" s="35">
        <f t="shared" si="4475"/>
        <v>0</v>
      </c>
      <c r="I2537" s="17">
        <v>18</v>
      </c>
      <c r="J2537" s="37">
        <f t="shared" ref="J2537:K2537" si="4999">MAX(N2537,P2537,R2537,T2537,V2537,X2537,Z2537,AB2537,AD2537)</f>
        <v>315</v>
      </c>
      <c r="K2537" s="37">
        <f t="shared" si="4999"/>
        <v>372</v>
      </c>
      <c r="L2537" s="38">
        <f t="shared" ref="L2537:M2537" si="5000">MIN(N2537,P2537,R2537,T2537,V2537,X2537,Z2537,AB2537,AD2537)</f>
        <v>315</v>
      </c>
      <c r="M2537" s="38">
        <f t="shared" si="5000"/>
        <v>372</v>
      </c>
      <c r="N2537" s="38">
        <f t="shared" si="4924"/>
        <v>315</v>
      </c>
      <c r="O2537" s="38">
        <f t="shared" si="4925"/>
        <v>372</v>
      </c>
      <c r="P2537" s="39">
        <f t="shared" si="4991"/>
        <v>315</v>
      </c>
      <c r="Q2537" s="39">
        <f t="shared" si="4992"/>
        <v>372</v>
      </c>
      <c r="R2537" s="39"/>
      <c r="S2537" s="39"/>
      <c r="T2537" s="39"/>
      <c r="U2537" s="39"/>
      <c r="V2537" s="39"/>
      <c r="W2537" s="39"/>
      <c r="X2537" s="39"/>
      <c r="Y2537" s="39"/>
      <c r="Z2537" s="39"/>
      <c r="AA2537" s="39"/>
      <c r="AB2537" s="39"/>
      <c r="AC2537" s="39"/>
      <c r="AD2537" s="40"/>
      <c r="AE2537" s="40"/>
      <c r="AF2537" s="41">
        <f t="shared" si="4508"/>
        <v>0</v>
      </c>
      <c r="AG2537" s="42"/>
    </row>
    <row r="2538" spans="1:33" ht="13.8">
      <c r="A2538" s="33" t="s">
        <v>1912</v>
      </c>
      <c r="B2538" s="33" t="s">
        <v>1913</v>
      </c>
      <c r="C2538" s="34"/>
      <c r="D2538" s="35"/>
      <c r="E2538" s="35"/>
      <c r="F2538" s="35">
        <f t="shared" si="4970"/>
        <v>0</v>
      </c>
      <c r="G2538" s="35">
        <f t="shared" si="4915"/>
        <v>0</v>
      </c>
      <c r="H2538" s="35">
        <f t="shared" si="4475"/>
        <v>0</v>
      </c>
      <c r="I2538" s="17">
        <v>18</v>
      </c>
      <c r="J2538" s="37">
        <f t="shared" ref="J2538:K2538" si="5001">MAX(N2538,P2538,R2538,T2538,V2538,X2538,Z2538,AB2538,AD2538)</f>
        <v>1312</v>
      </c>
      <c r="K2538" s="37">
        <f t="shared" si="5001"/>
        <v>1680</v>
      </c>
      <c r="L2538" s="38">
        <f t="shared" ref="L2538:M2538" si="5002">MIN(N2538,P2538,R2538,T2538,V2538,X2538,Z2538,AB2538,AD2538)</f>
        <v>1312</v>
      </c>
      <c r="M2538" s="38">
        <f t="shared" si="5002"/>
        <v>1680</v>
      </c>
      <c r="N2538" s="38">
        <f t="shared" si="4924"/>
        <v>1312</v>
      </c>
      <c r="O2538" s="38">
        <f t="shared" si="4925"/>
        <v>1680</v>
      </c>
      <c r="P2538" s="39" t="str">
        <f t="shared" si="4991"/>
        <v>₹1312.00</v>
      </c>
      <c r="Q2538" s="39" t="str">
        <f t="shared" si="4992"/>
        <v>₹1549.00</v>
      </c>
      <c r="R2538" s="39"/>
      <c r="S2538" s="39"/>
      <c r="T2538" s="39"/>
      <c r="U2538" s="39"/>
      <c r="V2538" s="39"/>
      <c r="W2538" s="39"/>
      <c r="X2538" s="39"/>
      <c r="Y2538" s="39"/>
      <c r="Z2538" s="39"/>
      <c r="AA2538" s="39"/>
      <c r="AB2538" s="39"/>
      <c r="AC2538" s="39"/>
      <c r="AD2538" s="40"/>
      <c r="AE2538" s="40"/>
      <c r="AF2538" s="41">
        <f t="shared" si="4508"/>
        <v>0</v>
      </c>
      <c r="AG2538" s="42"/>
    </row>
    <row r="2539" spans="1:33" ht="13.8">
      <c r="A2539" s="33" t="s">
        <v>3011</v>
      </c>
      <c r="B2539" s="33" t="s">
        <v>3220</v>
      </c>
      <c r="C2539" s="34"/>
      <c r="D2539" s="35"/>
      <c r="E2539" s="35"/>
      <c r="F2539" s="35">
        <f t="shared" si="4970"/>
        <v>0</v>
      </c>
      <c r="G2539" s="35">
        <f t="shared" si="4915"/>
        <v>0</v>
      </c>
      <c r="H2539" s="35">
        <f t="shared" si="4475"/>
        <v>0</v>
      </c>
      <c r="I2539" s="17">
        <v>5</v>
      </c>
      <c r="J2539" s="37">
        <f t="shared" ref="J2539:K2539" si="5003">MAX(N2539,P2539,R2539,T2539,V2539,X2539,Z2539,AB2539,AD2539)</f>
        <v>4303</v>
      </c>
      <c r="K2539" s="37">
        <f t="shared" si="5003"/>
        <v>5077</v>
      </c>
      <c r="L2539" s="38">
        <f t="shared" ref="L2539:M2539" si="5004">MIN(N2539,P2539,R2539,T2539,V2539,X2539,Z2539,AB2539,AD2539)</f>
        <v>4303</v>
      </c>
      <c r="M2539" s="38">
        <f t="shared" si="5004"/>
        <v>5077</v>
      </c>
      <c r="N2539" s="38">
        <f t="shared" si="4924"/>
        <v>4303</v>
      </c>
      <c r="O2539" s="38">
        <f t="shared" si="4925"/>
        <v>5077</v>
      </c>
      <c r="P2539" s="39"/>
      <c r="Q2539" s="39"/>
      <c r="R2539" s="39"/>
      <c r="S2539" s="39"/>
      <c r="T2539" s="39"/>
      <c r="U2539" s="39"/>
      <c r="V2539" s="39" t="str">
        <f>VLOOKUP(A2539,Reo_LI,9,FALSE)</f>
        <v>₹4303.00</v>
      </c>
      <c r="W2539" s="39" t="str">
        <f>VLOOKUP(A2539,Reo_LI,11,FALSE)</f>
        <v>₹4519.00</v>
      </c>
      <c r="X2539" s="39"/>
      <c r="Y2539" s="39"/>
      <c r="Z2539" s="39"/>
      <c r="AA2539" s="39"/>
      <c r="AB2539" s="39"/>
      <c r="AC2539" s="39"/>
      <c r="AD2539" s="40"/>
      <c r="AE2539" s="40"/>
      <c r="AF2539" s="41">
        <f t="shared" si="4508"/>
        <v>0</v>
      </c>
      <c r="AG2539" s="42"/>
    </row>
    <row r="2540" spans="1:33" ht="13.8">
      <c r="A2540" s="30" t="s">
        <v>4692</v>
      </c>
      <c r="B2540" s="30" t="s">
        <v>4693</v>
      </c>
      <c r="C2540" s="43"/>
      <c r="D2540" s="44"/>
      <c r="E2540" s="44"/>
      <c r="F2540" s="35">
        <f t="shared" si="4970"/>
        <v>0</v>
      </c>
      <c r="G2540" s="35">
        <f t="shared" si="4915"/>
        <v>0</v>
      </c>
      <c r="H2540" s="35">
        <f t="shared" si="4475"/>
        <v>0</v>
      </c>
      <c r="I2540" s="17">
        <v>18</v>
      </c>
      <c r="J2540" s="37">
        <f t="shared" ref="J2540:K2540" si="5005">MAX(N2540,P2540,R2540,T2540,V2540,X2540,Z2540,AB2540,AD2540)</f>
        <v>0</v>
      </c>
      <c r="K2540" s="37">
        <f t="shared" si="5005"/>
        <v>0</v>
      </c>
      <c r="L2540" s="38">
        <f t="shared" ref="L2540:M2540" si="5006">MIN(N2540,P2540,R2540,T2540,V2540,X2540,Z2540,AB2540,AD2540)</f>
        <v>0</v>
      </c>
      <c r="M2540" s="38">
        <f t="shared" si="5006"/>
        <v>0</v>
      </c>
      <c r="N2540" s="38"/>
      <c r="O2540" s="38"/>
      <c r="P2540" s="206"/>
      <c r="Q2540" s="206"/>
      <c r="R2540" s="206"/>
      <c r="S2540" s="206"/>
      <c r="T2540" s="206"/>
      <c r="U2540" s="206"/>
      <c r="V2540" s="206"/>
      <c r="W2540" s="206"/>
      <c r="X2540" s="206"/>
      <c r="Y2540" s="206"/>
      <c r="Z2540" s="206"/>
      <c r="AA2540" s="206"/>
      <c r="AB2540" s="206"/>
      <c r="AC2540" s="206"/>
      <c r="AD2540" s="40" t="str">
        <f>VLOOKUP(A2540,Accessories,10,FALSE)</f>
        <v>₹1018.00</v>
      </c>
      <c r="AE2540" s="40" t="str">
        <f>VLOOKUP(A2540,Accessories,12,FALSE)</f>
        <v>₹1202.00</v>
      </c>
      <c r="AF2540" s="41">
        <f t="shared" si="4508"/>
        <v>0</v>
      </c>
      <c r="AG2540" s="42"/>
    </row>
    <row r="2541" spans="1:33" ht="13.8">
      <c r="A2541" s="33" t="s">
        <v>142</v>
      </c>
      <c r="B2541" s="33" t="s">
        <v>1168</v>
      </c>
      <c r="C2541" s="34"/>
      <c r="D2541" s="35"/>
      <c r="E2541" s="35"/>
      <c r="F2541" s="35">
        <f t="shared" si="4970"/>
        <v>4</v>
      </c>
      <c r="G2541" s="35">
        <f t="shared" si="4915"/>
        <v>4</v>
      </c>
      <c r="H2541" s="35">
        <f t="shared" si="4475"/>
        <v>0</v>
      </c>
      <c r="I2541" s="17">
        <v>5</v>
      </c>
      <c r="J2541" s="37">
        <f t="shared" ref="J2541:K2541" si="5007">MAX(N2541,P2541,R2541,T2541,V2541,X2541,Z2541,AB2541,AD2541)</f>
        <v>6324</v>
      </c>
      <c r="K2541" s="37">
        <f t="shared" si="5007"/>
        <v>6640</v>
      </c>
      <c r="L2541" s="38">
        <f t="shared" ref="L2541:M2541" si="5008">MIN(N2541,P2541,R2541,T2541,V2541,X2541,Z2541,AB2541,AD2541)</f>
        <v>6324</v>
      </c>
      <c r="M2541" s="38">
        <f t="shared" si="5008"/>
        <v>6640</v>
      </c>
      <c r="N2541" s="38">
        <f t="shared" ref="N2541:N2558" si="5009">VLOOKUP(A2541,Inv_bef,5,FALSE)</f>
        <v>6324</v>
      </c>
      <c r="O2541" s="38">
        <f t="shared" ref="O2541:O2558" si="5010">VLOOKUP(A2541,Inv_bef,6,FALSE)</f>
        <v>6640</v>
      </c>
      <c r="P2541" s="39"/>
      <c r="Q2541" s="39"/>
      <c r="R2541" s="39"/>
      <c r="S2541" s="39"/>
      <c r="T2541" s="39" t="str">
        <f>VLOOKUP(A2541,Magnus,9,FALSE)</f>
        <v>₹6324.00</v>
      </c>
      <c r="U2541" s="39" t="str">
        <f>VLOOKUP(A2541,Magnus,11,FALSE)</f>
        <v>₹6641.00</v>
      </c>
      <c r="V2541" s="39"/>
      <c r="W2541" s="39"/>
      <c r="X2541" s="39"/>
      <c r="Y2541" s="39"/>
      <c r="Z2541" s="39"/>
      <c r="AA2541" s="39"/>
      <c r="AB2541" s="39"/>
      <c r="AC2541" s="39"/>
      <c r="AD2541" s="40"/>
      <c r="AE2541" s="40"/>
      <c r="AF2541" s="41">
        <f t="shared" si="4508"/>
        <v>0</v>
      </c>
      <c r="AG2541" s="42"/>
    </row>
    <row r="2542" spans="1:33" ht="13.8">
      <c r="A2542" s="33" t="s">
        <v>1922</v>
      </c>
      <c r="B2542" s="33" t="s">
        <v>1923</v>
      </c>
      <c r="C2542" s="34"/>
      <c r="D2542" s="35"/>
      <c r="E2542" s="35"/>
      <c r="F2542" s="35">
        <f t="shared" si="4970"/>
        <v>0</v>
      </c>
      <c r="G2542" s="35">
        <f t="shared" si="4915"/>
        <v>0</v>
      </c>
      <c r="H2542" s="35">
        <f t="shared" si="4475"/>
        <v>0</v>
      </c>
      <c r="I2542" s="17">
        <v>18</v>
      </c>
      <c r="J2542" s="37">
        <f t="shared" ref="J2542:K2542" si="5011">MAX(N2542,P2542,R2542,T2542,V2542,X2542,Z2542,AB2542,AD2542)</f>
        <v>64</v>
      </c>
      <c r="K2542" s="37">
        <f t="shared" si="5011"/>
        <v>82</v>
      </c>
      <c r="L2542" s="38">
        <f t="shared" ref="L2542:M2542" si="5012">MIN(N2542,P2542,R2542,T2542,V2542,X2542,Z2542,AB2542,AD2542)</f>
        <v>64</v>
      </c>
      <c r="M2542" s="38">
        <f t="shared" si="5012"/>
        <v>76</v>
      </c>
      <c r="N2542" s="38">
        <f t="shared" si="5009"/>
        <v>64</v>
      </c>
      <c r="O2542" s="38">
        <f t="shared" si="5010"/>
        <v>82</v>
      </c>
      <c r="P2542" s="39">
        <f t="shared" ref="P2542:P2557" si="5013">VLOOKUP(A2542,MagnusNeo,9,FALSE)</f>
        <v>64</v>
      </c>
      <c r="Q2542" s="39">
        <f t="shared" ref="Q2542:Q2557" si="5014">VLOOKUP(A2542,MagnusNeo,11,FALSE)</f>
        <v>76</v>
      </c>
      <c r="R2542" s="39"/>
      <c r="S2542" s="39"/>
      <c r="T2542" s="39"/>
      <c r="U2542" s="39"/>
      <c r="V2542" s="39"/>
      <c r="W2542" s="39"/>
      <c r="X2542" s="39"/>
      <c r="Y2542" s="39"/>
      <c r="Z2542" s="39"/>
      <c r="AA2542" s="39"/>
      <c r="AB2542" s="39"/>
      <c r="AC2542" s="39"/>
      <c r="AD2542" s="40"/>
      <c r="AE2542" s="40"/>
      <c r="AF2542" s="41">
        <f t="shared" si="4508"/>
        <v>0</v>
      </c>
      <c r="AG2542" s="42"/>
    </row>
    <row r="2543" spans="1:33" ht="13.8">
      <c r="A2543" s="33" t="s">
        <v>1924</v>
      </c>
      <c r="B2543" s="33" t="s">
        <v>1925</v>
      </c>
      <c r="C2543" s="34"/>
      <c r="D2543" s="35"/>
      <c r="E2543" s="35"/>
      <c r="F2543" s="35">
        <f t="shared" si="4970"/>
        <v>0</v>
      </c>
      <c r="G2543" s="35">
        <f t="shared" si="4915"/>
        <v>0</v>
      </c>
      <c r="H2543" s="35">
        <f t="shared" si="4475"/>
        <v>0</v>
      </c>
      <c r="I2543" s="17">
        <v>18</v>
      </c>
      <c r="J2543" s="37">
        <f t="shared" ref="J2543:K2543" si="5015">MAX(N2543,P2543,R2543,T2543,V2543,X2543,Z2543,AB2543,AD2543)</f>
        <v>365</v>
      </c>
      <c r="K2543" s="37">
        <f t="shared" si="5015"/>
        <v>468</v>
      </c>
      <c r="L2543" s="38">
        <f t="shared" ref="L2543:M2543" si="5016">MIN(N2543,P2543,R2543,T2543,V2543,X2543,Z2543,AB2543,AD2543)</f>
        <v>365</v>
      </c>
      <c r="M2543" s="38">
        <f t="shared" si="5016"/>
        <v>431</v>
      </c>
      <c r="N2543" s="38">
        <f t="shared" si="5009"/>
        <v>365</v>
      </c>
      <c r="O2543" s="38">
        <f t="shared" si="5010"/>
        <v>468</v>
      </c>
      <c r="P2543" s="39">
        <f t="shared" si="5013"/>
        <v>365</v>
      </c>
      <c r="Q2543" s="39">
        <f t="shared" si="5014"/>
        <v>431</v>
      </c>
      <c r="R2543" s="39"/>
      <c r="S2543" s="39"/>
      <c r="T2543" s="39"/>
      <c r="U2543" s="39"/>
      <c r="V2543" s="39"/>
      <c r="W2543" s="39"/>
      <c r="X2543" s="39"/>
      <c r="Y2543" s="39"/>
      <c r="Z2543" s="39"/>
      <c r="AA2543" s="39"/>
      <c r="AB2543" s="39"/>
      <c r="AC2543" s="39"/>
      <c r="AD2543" s="40"/>
      <c r="AE2543" s="40"/>
      <c r="AF2543" s="41">
        <f t="shared" si="4508"/>
        <v>0</v>
      </c>
      <c r="AG2543" s="42"/>
    </row>
    <row r="2544" spans="1:33" ht="13.8">
      <c r="A2544" s="33" t="s">
        <v>482</v>
      </c>
      <c r="B2544" s="33" t="s">
        <v>1171</v>
      </c>
      <c r="C2544" s="34"/>
      <c r="D2544" s="35"/>
      <c r="E2544" s="35"/>
      <c r="F2544" s="35">
        <f t="shared" si="4970"/>
        <v>2</v>
      </c>
      <c r="G2544" s="35">
        <f t="shared" si="4915"/>
        <v>2</v>
      </c>
      <c r="H2544" s="35">
        <f t="shared" si="4475"/>
        <v>0</v>
      </c>
      <c r="I2544" s="17">
        <v>18</v>
      </c>
      <c r="J2544" s="37">
        <f t="shared" ref="J2544:K2544" si="5017">MAX(N2544,P2544,R2544,T2544,V2544,X2544,Z2544,AB2544,AD2544)</f>
        <v>99</v>
      </c>
      <c r="K2544" s="37">
        <f t="shared" si="5017"/>
        <v>117</v>
      </c>
      <c r="L2544" s="38">
        <f t="shared" ref="L2544:M2544" si="5018">MIN(N2544,P2544,R2544,T2544,V2544,X2544,Z2544,AB2544,AD2544)</f>
        <v>99</v>
      </c>
      <c r="M2544" s="38">
        <f t="shared" si="5018"/>
        <v>117</v>
      </c>
      <c r="N2544" s="38">
        <f t="shared" si="5009"/>
        <v>99</v>
      </c>
      <c r="O2544" s="38">
        <f t="shared" si="5010"/>
        <v>117</v>
      </c>
      <c r="P2544" s="39">
        <f t="shared" si="5013"/>
        <v>99</v>
      </c>
      <c r="Q2544" s="39">
        <f t="shared" si="5014"/>
        <v>117</v>
      </c>
      <c r="R2544" s="39"/>
      <c r="S2544" s="39"/>
      <c r="T2544" s="39"/>
      <c r="U2544" s="39"/>
      <c r="V2544" s="39"/>
      <c r="W2544" s="39"/>
      <c r="X2544" s="39"/>
      <c r="Y2544" s="39"/>
      <c r="Z2544" s="39"/>
      <c r="AA2544" s="39"/>
      <c r="AB2544" s="39"/>
      <c r="AC2544" s="39"/>
      <c r="AD2544" s="40"/>
      <c r="AE2544" s="40"/>
      <c r="AF2544" s="41">
        <f t="shared" si="4508"/>
        <v>0</v>
      </c>
      <c r="AG2544" s="42"/>
    </row>
    <row r="2545" spans="1:33" ht="13.8">
      <c r="A2545" s="33" t="s">
        <v>484</v>
      </c>
      <c r="B2545" s="33" t="s">
        <v>1174</v>
      </c>
      <c r="C2545" s="34"/>
      <c r="D2545" s="35"/>
      <c r="E2545" s="35"/>
      <c r="F2545" s="35">
        <f t="shared" si="4970"/>
        <v>3</v>
      </c>
      <c r="G2545" s="35">
        <f t="shared" si="4915"/>
        <v>3</v>
      </c>
      <c r="H2545" s="35">
        <f t="shared" si="4475"/>
        <v>0</v>
      </c>
      <c r="I2545" s="17">
        <v>18</v>
      </c>
      <c r="J2545" s="37">
        <f t="shared" ref="J2545:K2545" si="5019">MAX(N2545,P2545,R2545,T2545,V2545,X2545,Z2545,AB2545,AD2545)</f>
        <v>99</v>
      </c>
      <c r="K2545" s="37">
        <f t="shared" si="5019"/>
        <v>117</v>
      </c>
      <c r="L2545" s="38">
        <f t="shared" ref="L2545:M2545" si="5020">MIN(N2545,P2545,R2545,T2545,V2545,X2545,Z2545,AB2545,AD2545)</f>
        <v>99</v>
      </c>
      <c r="M2545" s="38">
        <f t="shared" si="5020"/>
        <v>117</v>
      </c>
      <c r="N2545" s="38">
        <f t="shared" si="5009"/>
        <v>99</v>
      </c>
      <c r="O2545" s="38">
        <f t="shared" si="5010"/>
        <v>117</v>
      </c>
      <c r="P2545" s="39">
        <f t="shared" si="5013"/>
        <v>99</v>
      </c>
      <c r="Q2545" s="39">
        <f t="shared" si="5014"/>
        <v>117</v>
      </c>
      <c r="R2545" s="39"/>
      <c r="S2545" s="39"/>
      <c r="T2545" s="39"/>
      <c r="U2545" s="39"/>
      <c r="V2545" s="39"/>
      <c r="W2545" s="39"/>
      <c r="X2545" s="39"/>
      <c r="Y2545" s="39"/>
      <c r="Z2545" s="39"/>
      <c r="AA2545" s="39"/>
      <c r="AB2545" s="39"/>
      <c r="AC2545" s="39"/>
      <c r="AD2545" s="40"/>
      <c r="AE2545" s="40"/>
      <c r="AF2545" s="41">
        <f t="shared" si="4508"/>
        <v>0</v>
      </c>
      <c r="AG2545" s="42"/>
    </row>
    <row r="2546" spans="1:33" ht="13.8">
      <c r="A2546" s="33" t="s">
        <v>1926</v>
      </c>
      <c r="B2546" s="33" t="s">
        <v>1927</v>
      </c>
      <c r="C2546" s="34"/>
      <c r="D2546" s="35"/>
      <c r="E2546" s="35"/>
      <c r="F2546" s="35">
        <f t="shared" si="4970"/>
        <v>0</v>
      </c>
      <c r="G2546" s="35">
        <f t="shared" si="4915"/>
        <v>0</v>
      </c>
      <c r="H2546" s="35">
        <f t="shared" si="4475"/>
        <v>0</v>
      </c>
      <c r="I2546" s="17">
        <v>18</v>
      </c>
      <c r="J2546" s="37">
        <f t="shared" ref="J2546:K2546" si="5021">MAX(N2546,P2546,R2546,T2546,V2546,X2546,Z2546,AB2546,AD2546)</f>
        <v>133</v>
      </c>
      <c r="K2546" s="37">
        <f t="shared" si="5021"/>
        <v>157</v>
      </c>
      <c r="L2546" s="38">
        <f t="shared" ref="L2546:M2546" si="5022">MIN(N2546,P2546,R2546,T2546,V2546,X2546,Z2546,AB2546,AD2546)</f>
        <v>133</v>
      </c>
      <c r="M2546" s="38">
        <f t="shared" si="5022"/>
        <v>157</v>
      </c>
      <c r="N2546" s="38">
        <f t="shared" si="5009"/>
        <v>133</v>
      </c>
      <c r="O2546" s="38">
        <f t="shared" si="5010"/>
        <v>157</v>
      </c>
      <c r="P2546" s="39">
        <f t="shared" si="5013"/>
        <v>133</v>
      </c>
      <c r="Q2546" s="39">
        <f t="shared" si="5014"/>
        <v>157</v>
      </c>
      <c r="R2546" s="39"/>
      <c r="S2546" s="39"/>
      <c r="T2546" s="39"/>
      <c r="U2546" s="39"/>
      <c r="V2546" s="39"/>
      <c r="W2546" s="39"/>
      <c r="X2546" s="39"/>
      <c r="Y2546" s="39"/>
      <c r="Z2546" s="39"/>
      <c r="AA2546" s="39"/>
      <c r="AB2546" s="39"/>
      <c r="AC2546" s="39"/>
      <c r="AD2546" s="40"/>
      <c r="AE2546" s="40"/>
      <c r="AF2546" s="41">
        <f t="shared" si="4508"/>
        <v>0</v>
      </c>
      <c r="AG2546" s="42"/>
    </row>
    <row r="2547" spans="1:33" ht="13.8">
      <c r="A2547" s="33" t="s">
        <v>390</v>
      </c>
      <c r="B2547" s="33" t="s">
        <v>1177</v>
      </c>
      <c r="C2547" s="34"/>
      <c r="D2547" s="35"/>
      <c r="E2547" s="35"/>
      <c r="F2547" s="35">
        <f t="shared" si="4970"/>
        <v>1</v>
      </c>
      <c r="G2547" s="35">
        <f t="shared" si="4915"/>
        <v>1</v>
      </c>
      <c r="H2547" s="35">
        <f t="shared" si="4475"/>
        <v>0</v>
      </c>
      <c r="I2547" s="17">
        <v>18</v>
      </c>
      <c r="J2547" s="37">
        <f t="shared" ref="J2547:K2547" si="5023">MAX(N2547,P2547,R2547,T2547,V2547,X2547,Z2547,AB2547,AD2547)</f>
        <v>133</v>
      </c>
      <c r="K2547" s="37">
        <f t="shared" si="5023"/>
        <v>157</v>
      </c>
      <c r="L2547" s="38">
        <f t="shared" ref="L2547:M2547" si="5024">MIN(N2547,P2547,R2547,T2547,V2547,X2547,Z2547,AB2547,AD2547)</f>
        <v>133</v>
      </c>
      <c r="M2547" s="38">
        <f t="shared" si="5024"/>
        <v>157</v>
      </c>
      <c r="N2547" s="38">
        <f t="shared" si="5009"/>
        <v>133</v>
      </c>
      <c r="O2547" s="38">
        <f t="shared" si="5010"/>
        <v>157</v>
      </c>
      <c r="P2547" s="39">
        <f t="shared" si="5013"/>
        <v>133</v>
      </c>
      <c r="Q2547" s="39">
        <f t="shared" si="5014"/>
        <v>157</v>
      </c>
      <c r="R2547" s="39"/>
      <c r="S2547" s="39"/>
      <c r="T2547" s="39"/>
      <c r="U2547" s="39"/>
      <c r="V2547" s="39"/>
      <c r="W2547" s="39"/>
      <c r="X2547" s="39"/>
      <c r="Y2547" s="39"/>
      <c r="Z2547" s="39"/>
      <c r="AA2547" s="39"/>
      <c r="AB2547" s="39"/>
      <c r="AC2547" s="39"/>
      <c r="AD2547" s="40"/>
      <c r="AE2547" s="40"/>
      <c r="AF2547" s="41">
        <f t="shared" si="4508"/>
        <v>0</v>
      </c>
      <c r="AG2547" s="42"/>
    </row>
    <row r="2548" spans="1:33" ht="13.8">
      <c r="A2548" s="33" t="s">
        <v>1928</v>
      </c>
      <c r="B2548" s="33" t="s">
        <v>1929</v>
      </c>
      <c r="C2548" s="34"/>
      <c r="D2548" s="35"/>
      <c r="E2548" s="35">
        <v>1</v>
      </c>
      <c r="F2548" s="35">
        <f t="shared" si="4970"/>
        <v>0</v>
      </c>
      <c r="G2548" s="35">
        <f t="shared" si="4915"/>
        <v>0</v>
      </c>
      <c r="H2548" s="35">
        <f t="shared" si="4475"/>
        <v>1</v>
      </c>
      <c r="I2548" s="17">
        <v>18</v>
      </c>
      <c r="J2548" s="37">
        <f t="shared" ref="J2548:K2548" si="5025">MAX(N2548,P2548,R2548,T2548,V2548,X2548,Z2548,AB2548,AD2548)</f>
        <v>24</v>
      </c>
      <c r="K2548" s="37">
        <f t="shared" si="5025"/>
        <v>29</v>
      </c>
      <c r="L2548" s="38">
        <f t="shared" ref="L2548:M2548" si="5026">MIN(N2548,P2548,R2548,T2548,V2548,X2548,Z2548,AB2548,AD2548)</f>
        <v>24</v>
      </c>
      <c r="M2548" s="38">
        <f t="shared" si="5026"/>
        <v>29</v>
      </c>
      <c r="N2548" s="38">
        <f t="shared" si="5009"/>
        <v>24</v>
      </c>
      <c r="O2548" s="38">
        <f t="shared" si="5010"/>
        <v>29</v>
      </c>
      <c r="P2548" s="39">
        <f t="shared" si="5013"/>
        <v>24</v>
      </c>
      <c r="Q2548" s="39">
        <f t="shared" si="5014"/>
        <v>29</v>
      </c>
      <c r="R2548" s="39"/>
      <c r="S2548" s="39"/>
      <c r="T2548" s="39"/>
      <c r="U2548" s="39"/>
      <c r="V2548" s="39"/>
      <c r="W2548" s="39"/>
      <c r="X2548" s="39"/>
      <c r="Y2548" s="39"/>
      <c r="Z2548" s="39"/>
      <c r="AA2548" s="39"/>
      <c r="AB2548" s="39"/>
      <c r="AC2548" s="39"/>
      <c r="AD2548" s="40"/>
      <c r="AE2548" s="40"/>
      <c r="AF2548" s="41">
        <f t="shared" si="4508"/>
        <v>-1</v>
      </c>
      <c r="AG2548" s="42"/>
    </row>
    <row r="2549" spans="1:33" ht="13.8">
      <c r="A2549" s="33" t="s">
        <v>1930</v>
      </c>
      <c r="B2549" s="33" t="s">
        <v>1931</v>
      </c>
      <c r="C2549" s="34"/>
      <c r="D2549" s="35"/>
      <c r="E2549" s="35">
        <v>1</v>
      </c>
      <c r="F2549" s="35">
        <f t="shared" si="4970"/>
        <v>0</v>
      </c>
      <c r="G2549" s="35">
        <f t="shared" si="4915"/>
        <v>0</v>
      </c>
      <c r="H2549" s="35">
        <f t="shared" si="4475"/>
        <v>1</v>
      </c>
      <c r="I2549" s="17">
        <v>18</v>
      </c>
      <c r="J2549" s="37">
        <f t="shared" ref="J2549:K2549" si="5027">MAX(N2549,P2549,R2549,T2549,V2549,X2549,Z2549,AB2549,AD2549)</f>
        <v>24</v>
      </c>
      <c r="K2549" s="37">
        <f t="shared" si="5027"/>
        <v>29</v>
      </c>
      <c r="L2549" s="38">
        <f t="shared" ref="L2549:M2549" si="5028">MIN(N2549,P2549,R2549,T2549,V2549,X2549,Z2549,AB2549,AD2549)</f>
        <v>24</v>
      </c>
      <c r="M2549" s="38">
        <f t="shared" si="5028"/>
        <v>29</v>
      </c>
      <c r="N2549" s="38">
        <f t="shared" si="5009"/>
        <v>24</v>
      </c>
      <c r="O2549" s="38">
        <f t="shared" si="5010"/>
        <v>29</v>
      </c>
      <c r="P2549" s="39">
        <f t="shared" si="5013"/>
        <v>24</v>
      </c>
      <c r="Q2549" s="39">
        <f t="shared" si="5014"/>
        <v>29</v>
      </c>
      <c r="R2549" s="39"/>
      <c r="S2549" s="39"/>
      <c r="T2549" s="39"/>
      <c r="U2549" s="39"/>
      <c r="V2549" s="39"/>
      <c r="W2549" s="39"/>
      <c r="X2549" s="39"/>
      <c r="Y2549" s="39"/>
      <c r="Z2549" s="39"/>
      <c r="AA2549" s="39"/>
      <c r="AB2549" s="39"/>
      <c r="AC2549" s="39"/>
      <c r="AD2549" s="40"/>
      <c r="AE2549" s="40"/>
      <c r="AF2549" s="41">
        <f t="shared" si="4508"/>
        <v>-1</v>
      </c>
      <c r="AG2549" s="42"/>
    </row>
    <row r="2550" spans="1:33" ht="13.8">
      <c r="A2550" s="33" t="s">
        <v>1932</v>
      </c>
      <c r="B2550" s="33" t="s">
        <v>1933</v>
      </c>
      <c r="C2550" s="34"/>
      <c r="D2550" s="35"/>
      <c r="E2550" s="35">
        <v>1</v>
      </c>
      <c r="F2550" s="35">
        <f t="shared" si="4970"/>
        <v>0</v>
      </c>
      <c r="G2550" s="35">
        <f t="shared" si="4915"/>
        <v>0</v>
      </c>
      <c r="H2550" s="35">
        <f t="shared" si="4475"/>
        <v>1</v>
      </c>
      <c r="I2550" s="17">
        <v>18</v>
      </c>
      <c r="J2550" s="37">
        <f t="shared" ref="J2550:K2550" si="5029">MAX(N2550,P2550,R2550,T2550,V2550,X2550,Z2550,AB2550,AD2550)</f>
        <v>4538</v>
      </c>
      <c r="K2550" s="37">
        <f t="shared" si="5029"/>
        <v>5355</v>
      </c>
      <c r="L2550" s="38">
        <f t="shared" ref="L2550:M2550" si="5030">MIN(N2550,P2550,R2550,T2550,V2550,X2550,Z2550,AB2550,AD2550)</f>
        <v>4538</v>
      </c>
      <c r="M2550" s="38">
        <f t="shared" si="5030"/>
        <v>5355</v>
      </c>
      <c r="N2550" s="38">
        <f t="shared" si="5009"/>
        <v>4538</v>
      </c>
      <c r="O2550" s="38">
        <f t="shared" si="5010"/>
        <v>5355</v>
      </c>
      <c r="P2550" s="39" t="str">
        <f t="shared" si="5013"/>
        <v>₹4538.00</v>
      </c>
      <c r="Q2550" s="39" t="str">
        <f t="shared" si="5014"/>
        <v>₹5355.00</v>
      </c>
      <c r="R2550" s="39"/>
      <c r="S2550" s="39"/>
      <c r="T2550" s="39"/>
      <c r="U2550" s="39"/>
      <c r="V2550" s="39"/>
      <c r="W2550" s="39"/>
      <c r="X2550" s="39"/>
      <c r="Y2550" s="39"/>
      <c r="Z2550" s="39"/>
      <c r="AA2550" s="39"/>
      <c r="AB2550" s="39"/>
      <c r="AC2550" s="39"/>
      <c r="AD2550" s="40"/>
      <c r="AE2550" s="40"/>
      <c r="AF2550" s="41">
        <f t="shared" si="4508"/>
        <v>-1</v>
      </c>
      <c r="AG2550" s="42"/>
    </row>
    <row r="2551" spans="1:33" ht="13.8">
      <c r="A2551" s="33" t="s">
        <v>266</v>
      </c>
      <c r="B2551" s="33" t="s">
        <v>1181</v>
      </c>
      <c r="C2551" s="34"/>
      <c r="D2551" s="35"/>
      <c r="E2551" s="35"/>
      <c r="F2551" s="35">
        <f t="shared" si="4970"/>
        <v>2</v>
      </c>
      <c r="G2551" s="35">
        <f t="shared" si="4915"/>
        <v>1</v>
      </c>
      <c r="H2551" s="35">
        <f t="shared" si="4475"/>
        <v>1</v>
      </c>
      <c r="I2551" s="17">
        <v>18</v>
      </c>
      <c r="J2551" s="37">
        <f t="shared" ref="J2551:K2551" si="5031">MAX(N2551,P2551,R2551,T2551,V2551,X2551,Z2551,AB2551,AD2551)</f>
        <v>1114</v>
      </c>
      <c r="K2551" s="37">
        <f t="shared" si="5031"/>
        <v>1426</v>
      </c>
      <c r="L2551" s="38">
        <f t="shared" ref="L2551:M2551" si="5032">MIN(N2551,P2551,R2551,T2551,V2551,X2551,Z2551,AB2551,AD2551)</f>
        <v>1114</v>
      </c>
      <c r="M2551" s="38">
        <f t="shared" si="5032"/>
        <v>1426</v>
      </c>
      <c r="N2551" s="38">
        <f t="shared" si="5009"/>
        <v>1114</v>
      </c>
      <c r="O2551" s="38">
        <f t="shared" si="5010"/>
        <v>1426</v>
      </c>
      <c r="P2551" s="39" t="str">
        <f t="shared" si="5013"/>
        <v>₹1114.00</v>
      </c>
      <c r="Q2551" s="39" t="str">
        <f t="shared" si="5014"/>
        <v>₹1315.00</v>
      </c>
      <c r="R2551" s="39"/>
      <c r="S2551" s="39"/>
      <c r="T2551" s="39"/>
      <c r="U2551" s="39"/>
      <c r="V2551" s="39"/>
      <c r="W2551" s="39"/>
      <c r="X2551" s="39"/>
      <c r="Y2551" s="39"/>
      <c r="Z2551" s="39"/>
      <c r="AA2551" s="39"/>
      <c r="AB2551" s="39"/>
      <c r="AC2551" s="39"/>
      <c r="AD2551" s="40"/>
      <c r="AE2551" s="40"/>
      <c r="AF2551" s="41">
        <f t="shared" si="4508"/>
        <v>-1</v>
      </c>
      <c r="AG2551" s="42"/>
    </row>
    <row r="2552" spans="1:33" ht="13.8">
      <c r="A2552" s="33" t="s">
        <v>1943</v>
      </c>
      <c r="B2552" s="33" t="s">
        <v>1944</v>
      </c>
      <c r="C2552" s="34"/>
      <c r="D2552" s="35"/>
      <c r="E2552" s="35"/>
      <c r="F2552" s="35">
        <f t="shared" si="4970"/>
        <v>0</v>
      </c>
      <c r="G2552" s="35">
        <f t="shared" si="4915"/>
        <v>0</v>
      </c>
      <c r="H2552" s="35">
        <f t="shared" si="4475"/>
        <v>0</v>
      </c>
      <c r="I2552" s="17">
        <v>18</v>
      </c>
      <c r="J2552" s="37">
        <f t="shared" ref="J2552:K2552" si="5033">MAX(N2552,P2552,R2552,T2552,V2552,X2552,Z2552,AB2552,AD2552)</f>
        <v>18</v>
      </c>
      <c r="K2552" s="37">
        <f t="shared" si="5033"/>
        <v>24</v>
      </c>
      <c r="L2552" s="38">
        <f t="shared" ref="L2552:M2552" si="5034">MIN(N2552,P2552,R2552,T2552,V2552,X2552,Z2552,AB2552,AD2552)</f>
        <v>18</v>
      </c>
      <c r="M2552" s="38">
        <f t="shared" si="5034"/>
        <v>22</v>
      </c>
      <c r="N2552" s="38">
        <f t="shared" si="5009"/>
        <v>18</v>
      </c>
      <c r="O2552" s="38">
        <f t="shared" si="5010"/>
        <v>24</v>
      </c>
      <c r="P2552" s="39">
        <f t="shared" si="5013"/>
        <v>18</v>
      </c>
      <c r="Q2552" s="39">
        <f t="shared" si="5014"/>
        <v>22</v>
      </c>
      <c r="R2552" s="39"/>
      <c r="S2552" s="39"/>
      <c r="T2552" s="39"/>
      <c r="U2552" s="39"/>
      <c r="V2552" s="39"/>
      <c r="W2552" s="39"/>
      <c r="X2552" s="39"/>
      <c r="Y2552" s="39"/>
      <c r="Z2552" s="39"/>
      <c r="AA2552" s="39"/>
      <c r="AB2552" s="39"/>
      <c r="AC2552" s="39"/>
      <c r="AD2552" s="40"/>
      <c r="AE2552" s="40"/>
      <c r="AF2552" s="41">
        <f t="shared" si="4508"/>
        <v>0</v>
      </c>
      <c r="AG2552" s="42"/>
    </row>
    <row r="2553" spans="1:33" ht="13.8">
      <c r="A2553" s="33" t="s">
        <v>1947</v>
      </c>
      <c r="B2553" s="33" t="s">
        <v>1948</v>
      </c>
      <c r="C2553" s="34"/>
      <c r="D2553" s="35"/>
      <c r="E2553" s="35"/>
      <c r="F2553" s="35">
        <f t="shared" si="4970"/>
        <v>0</v>
      </c>
      <c r="G2553" s="35">
        <f t="shared" si="4915"/>
        <v>0</v>
      </c>
      <c r="H2553" s="35">
        <f t="shared" ref="H2553:H2807" si="5035">(E2553+F2553)-G2553</f>
        <v>0</v>
      </c>
      <c r="I2553" s="17">
        <v>18</v>
      </c>
      <c r="J2553" s="37">
        <f t="shared" ref="J2553:K2553" si="5036">MAX(N2553,P2553,R2553,T2553,V2553,X2553,Z2553,AB2553,AD2553)</f>
        <v>83</v>
      </c>
      <c r="K2553" s="37">
        <f t="shared" si="5036"/>
        <v>107</v>
      </c>
      <c r="L2553" s="38">
        <f t="shared" ref="L2553:M2553" si="5037">MIN(N2553,P2553,R2553,T2553,V2553,X2553,Z2553,AB2553,AD2553)</f>
        <v>83</v>
      </c>
      <c r="M2553" s="38">
        <f t="shared" si="5037"/>
        <v>98</v>
      </c>
      <c r="N2553" s="38">
        <f t="shared" si="5009"/>
        <v>83</v>
      </c>
      <c r="O2553" s="38">
        <f t="shared" si="5010"/>
        <v>107</v>
      </c>
      <c r="P2553" s="39">
        <f t="shared" si="5013"/>
        <v>83</v>
      </c>
      <c r="Q2553" s="39">
        <f t="shared" si="5014"/>
        <v>98</v>
      </c>
      <c r="R2553" s="39"/>
      <c r="S2553" s="39"/>
      <c r="T2553" s="39"/>
      <c r="U2553" s="39"/>
      <c r="V2553" s="39"/>
      <c r="W2553" s="39"/>
      <c r="X2553" s="39"/>
      <c r="Y2553" s="39"/>
      <c r="Z2553" s="39"/>
      <c r="AA2553" s="39"/>
      <c r="AB2553" s="39"/>
      <c r="AC2553" s="39"/>
      <c r="AD2553" s="40"/>
      <c r="AE2553" s="40"/>
      <c r="AF2553" s="41">
        <f t="shared" si="4508"/>
        <v>0</v>
      </c>
      <c r="AG2553" s="42"/>
    </row>
    <row r="2554" spans="1:33" ht="13.8">
      <c r="A2554" s="33" t="s">
        <v>432</v>
      </c>
      <c r="B2554" s="33" t="s">
        <v>1338</v>
      </c>
      <c r="C2554" s="34"/>
      <c r="D2554" s="35"/>
      <c r="E2554" s="35"/>
      <c r="F2554" s="35">
        <f t="shared" si="4970"/>
        <v>1</v>
      </c>
      <c r="G2554" s="35">
        <f t="shared" si="4915"/>
        <v>0</v>
      </c>
      <c r="H2554" s="35">
        <f t="shared" si="5035"/>
        <v>1</v>
      </c>
      <c r="I2554" s="17">
        <v>18</v>
      </c>
      <c r="J2554" s="37">
        <f t="shared" ref="J2554:K2554" si="5038">MAX(N2554,P2554,R2554,T2554,V2554,X2554,Z2554,AB2554,AD2554)</f>
        <v>1092</v>
      </c>
      <c r="K2554" s="37">
        <f t="shared" si="5038"/>
        <v>1398</v>
      </c>
      <c r="L2554" s="38">
        <f t="shared" ref="L2554:M2554" si="5039">MIN(N2554,P2554,R2554,T2554,V2554,X2554,Z2554,AB2554,AD2554)</f>
        <v>1092</v>
      </c>
      <c r="M2554" s="38">
        <f t="shared" si="5039"/>
        <v>1398</v>
      </c>
      <c r="N2554" s="38">
        <f t="shared" si="5009"/>
        <v>1092</v>
      </c>
      <c r="O2554" s="38">
        <f t="shared" si="5010"/>
        <v>1398</v>
      </c>
      <c r="P2554" s="39" t="str">
        <f t="shared" si="5013"/>
        <v>₹1092.00</v>
      </c>
      <c r="Q2554" s="39" t="str">
        <f t="shared" si="5014"/>
        <v>₹1289.00</v>
      </c>
      <c r="R2554" s="39"/>
      <c r="S2554" s="39"/>
      <c r="T2554" s="39"/>
      <c r="U2554" s="39"/>
      <c r="V2554" s="39"/>
      <c r="W2554" s="39"/>
      <c r="X2554" s="39"/>
      <c r="Y2554" s="39"/>
      <c r="Z2554" s="39"/>
      <c r="AA2554" s="39"/>
      <c r="AB2554" s="39"/>
      <c r="AC2554" s="39"/>
      <c r="AD2554" s="40"/>
      <c r="AE2554" s="40"/>
      <c r="AF2554" s="41">
        <f t="shared" si="4508"/>
        <v>-1</v>
      </c>
      <c r="AG2554" s="42"/>
    </row>
    <row r="2555" spans="1:33" ht="13.8">
      <c r="A2555" s="33" t="s">
        <v>433</v>
      </c>
      <c r="B2555" s="33" t="s">
        <v>1341</v>
      </c>
      <c r="C2555" s="34"/>
      <c r="D2555" s="35"/>
      <c r="E2555" s="35"/>
      <c r="F2555" s="35">
        <f t="shared" si="4970"/>
        <v>1</v>
      </c>
      <c r="G2555" s="35">
        <f t="shared" si="4915"/>
        <v>0</v>
      </c>
      <c r="H2555" s="35">
        <f t="shared" si="5035"/>
        <v>1</v>
      </c>
      <c r="I2555" s="17">
        <v>18</v>
      </c>
      <c r="J2555" s="37">
        <f t="shared" ref="J2555:K2555" si="5040">MAX(N2555,P2555,R2555,T2555,V2555,X2555,Z2555,AB2555,AD2555)</f>
        <v>872</v>
      </c>
      <c r="K2555" s="37">
        <f t="shared" si="5040"/>
        <v>1117</v>
      </c>
      <c r="L2555" s="38">
        <f t="shared" ref="L2555:M2555" si="5041">MIN(N2555,P2555,R2555,T2555,V2555,X2555,Z2555,AB2555,AD2555)</f>
        <v>872</v>
      </c>
      <c r="M2555" s="38">
        <f t="shared" si="5041"/>
        <v>1117</v>
      </c>
      <c r="N2555" s="38">
        <f t="shared" si="5009"/>
        <v>872</v>
      </c>
      <c r="O2555" s="38">
        <f t="shared" si="5010"/>
        <v>1117</v>
      </c>
      <c r="P2555" s="39">
        <f t="shared" si="5013"/>
        <v>872</v>
      </c>
      <c r="Q2555" s="39" t="str">
        <f t="shared" si="5014"/>
        <v>₹1029.00</v>
      </c>
      <c r="R2555" s="39"/>
      <c r="S2555" s="39"/>
      <c r="T2555" s="39"/>
      <c r="U2555" s="39"/>
      <c r="V2555" s="39"/>
      <c r="W2555" s="39"/>
      <c r="X2555" s="39"/>
      <c r="Y2555" s="39"/>
      <c r="Z2555" s="39"/>
      <c r="AA2555" s="39"/>
      <c r="AB2555" s="39"/>
      <c r="AC2555" s="39"/>
      <c r="AD2555" s="40"/>
      <c r="AE2555" s="40"/>
      <c r="AF2555" s="41">
        <f t="shared" si="4508"/>
        <v>-1</v>
      </c>
      <c r="AG2555" s="42"/>
    </row>
    <row r="2556" spans="1:33" ht="13.8">
      <c r="A2556" s="33" t="s">
        <v>1955</v>
      </c>
      <c r="B2556" s="33" t="s">
        <v>1956</v>
      </c>
      <c r="C2556" s="34"/>
      <c r="D2556" s="35"/>
      <c r="E2556" s="35"/>
      <c r="F2556" s="35">
        <f t="shared" si="4970"/>
        <v>0</v>
      </c>
      <c r="G2556" s="35">
        <f t="shared" si="4915"/>
        <v>0</v>
      </c>
      <c r="H2556" s="35">
        <f t="shared" si="5035"/>
        <v>0</v>
      </c>
      <c r="I2556" s="17">
        <v>18</v>
      </c>
      <c r="J2556" s="37">
        <f t="shared" ref="J2556:K2556" si="5042">MAX(N2556,P2556,R2556,T2556,V2556,X2556,Z2556,AB2556,AD2556)</f>
        <v>53</v>
      </c>
      <c r="K2556" s="37">
        <f t="shared" si="5042"/>
        <v>68</v>
      </c>
      <c r="L2556" s="38">
        <f t="shared" ref="L2556:M2556" si="5043">MIN(N2556,P2556,R2556,T2556,V2556,X2556,Z2556,AB2556,AD2556)</f>
        <v>53</v>
      </c>
      <c r="M2556" s="38">
        <f t="shared" si="5043"/>
        <v>63</v>
      </c>
      <c r="N2556" s="38">
        <f t="shared" si="5009"/>
        <v>53</v>
      </c>
      <c r="O2556" s="38">
        <f t="shared" si="5010"/>
        <v>68</v>
      </c>
      <c r="P2556" s="39">
        <f t="shared" si="5013"/>
        <v>53</v>
      </c>
      <c r="Q2556" s="39">
        <f t="shared" si="5014"/>
        <v>63</v>
      </c>
      <c r="R2556" s="39"/>
      <c r="S2556" s="39"/>
      <c r="T2556" s="39"/>
      <c r="U2556" s="39"/>
      <c r="V2556" s="39"/>
      <c r="W2556" s="39"/>
      <c r="X2556" s="39"/>
      <c r="Y2556" s="39"/>
      <c r="Z2556" s="39"/>
      <c r="AA2556" s="39"/>
      <c r="AB2556" s="39"/>
      <c r="AC2556" s="39"/>
      <c r="AD2556" s="40"/>
      <c r="AE2556" s="40"/>
      <c r="AF2556" s="41">
        <f t="shared" si="4508"/>
        <v>0</v>
      </c>
      <c r="AG2556" s="42"/>
    </row>
    <row r="2557" spans="1:33" ht="13.8">
      <c r="A2557" s="33" t="s">
        <v>1957</v>
      </c>
      <c r="B2557" s="33" t="s">
        <v>1958</v>
      </c>
      <c r="C2557" s="34"/>
      <c r="D2557" s="35"/>
      <c r="E2557" s="35"/>
      <c r="F2557" s="35">
        <f t="shared" si="4970"/>
        <v>0</v>
      </c>
      <c r="G2557" s="35">
        <f t="shared" si="4915"/>
        <v>0</v>
      </c>
      <c r="H2557" s="35">
        <f t="shared" si="5035"/>
        <v>0</v>
      </c>
      <c r="I2557" s="17">
        <v>18</v>
      </c>
      <c r="J2557" s="37">
        <f t="shared" ref="J2557:K2557" si="5044">MAX(N2557,P2557,R2557,T2557,V2557,X2557,Z2557,AB2557,AD2557)</f>
        <v>247</v>
      </c>
      <c r="K2557" s="37">
        <f t="shared" si="5044"/>
        <v>317</v>
      </c>
      <c r="L2557" s="38">
        <f t="shared" ref="L2557:M2557" si="5045">MIN(N2557,P2557,R2557,T2557,V2557,X2557,Z2557,AB2557,AD2557)</f>
        <v>247</v>
      </c>
      <c r="M2557" s="38">
        <f t="shared" si="5045"/>
        <v>292</v>
      </c>
      <c r="N2557" s="38">
        <f t="shared" si="5009"/>
        <v>247</v>
      </c>
      <c r="O2557" s="38">
        <f t="shared" si="5010"/>
        <v>317</v>
      </c>
      <c r="P2557" s="39">
        <f t="shared" si="5013"/>
        <v>247</v>
      </c>
      <c r="Q2557" s="39">
        <f t="shared" si="5014"/>
        <v>292</v>
      </c>
      <c r="R2557" s="39"/>
      <c r="S2557" s="39"/>
      <c r="T2557" s="39"/>
      <c r="U2557" s="39"/>
      <c r="V2557" s="39"/>
      <c r="W2557" s="39"/>
      <c r="X2557" s="39"/>
      <c r="Y2557" s="39"/>
      <c r="Z2557" s="39"/>
      <c r="AA2557" s="39"/>
      <c r="AB2557" s="39"/>
      <c r="AC2557" s="39"/>
      <c r="AD2557" s="40"/>
      <c r="AE2557" s="40"/>
      <c r="AF2557" s="41">
        <f t="shared" si="4508"/>
        <v>0</v>
      </c>
      <c r="AG2557" s="42"/>
    </row>
    <row r="2558" spans="1:33" ht="13.8">
      <c r="A2558" s="33" t="s">
        <v>498</v>
      </c>
      <c r="B2558" s="33" t="s">
        <v>1183</v>
      </c>
      <c r="C2558" s="34"/>
      <c r="D2558" s="35"/>
      <c r="E2558" s="35"/>
      <c r="F2558" s="35">
        <f t="shared" si="4970"/>
        <v>4</v>
      </c>
      <c r="G2558" s="35">
        <f t="shared" si="4915"/>
        <v>4</v>
      </c>
      <c r="H2558" s="35">
        <f t="shared" si="5035"/>
        <v>0</v>
      </c>
      <c r="I2558" s="17">
        <v>18</v>
      </c>
      <c r="J2558" s="37">
        <f t="shared" ref="J2558:K2558" si="5046">MAX(N2558,P2558,R2558,T2558,V2558,X2558,Z2558,AB2558,AD2558)</f>
        <v>5014</v>
      </c>
      <c r="K2558" s="37">
        <f t="shared" si="5046"/>
        <v>5916</v>
      </c>
      <c r="L2558" s="38">
        <f t="shared" ref="L2558:M2558" si="5047">MIN(N2558,P2558,R2558,T2558,V2558,X2558,Z2558,AB2558,AD2558)</f>
        <v>5014</v>
      </c>
      <c r="M2558" s="38">
        <f t="shared" si="5047"/>
        <v>5916</v>
      </c>
      <c r="N2558" s="38">
        <f t="shared" si="5009"/>
        <v>5014</v>
      </c>
      <c r="O2558" s="38">
        <f t="shared" si="5010"/>
        <v>5916</v>
      </c>
      <c r="P2558" s="39"/>
      <c r="Q2558" s="39"/>
      <c r="R2558" s="39"/>
      <c r="S2558" s="39"/>
      <c r="T2558" s="39" t="str">
        <f>VLOOKUP(A2558,Magnus,9,FALSE)</f>
        <v>₹5104.00</v>
      </c>
      <c r="U2558" s="39" t="str">
        <f>VLOOKUP(A2558,Magnus,11,FALSE)</f>
        <v>₹6023.00</v>
      </c>
      <c r="V2558" s="39"/>
      <c r="W2558" s="39"/>
      <c r="X2558" s="39"/>
      <c r="Y2558" s="39"/>
      <c r="Z2558" s="39"/>
      <c r="AA2558" s="39"/>
      <c r="AB2558" s="39"/>
      <c r="AC2558" s="39"/>
      <c r="AD2558" s="40"/>
      <c r="AE2558" s="40"/>
      <c r="AF2558" s="41">
        <f t="shared" si="4508"/>
        <v>0</v>
      </c>
      <c r="AG2558" s="42"/>
    </row>
    <row r="2559" spans="1:33" ht="13.8">
      <c r="A2559" s="30" t="s">
        <v>3223</v>
      </c>
      <c r="B2559" s="30" t="s">
        <v>3224</v>
      </c>
      <c r="C2559" s="43"/>
      <c r="D2559" s="44"/>
      <c r="E2559" s="44"/>
      <c r="F2559" s="35">
        <f t="shared" si="4970"/>
        <v>0</v>
      </c>
      <c r="G2559" s="35">
        <f t="shared" si="4915"/>
        <v>0</v>
      </c>
      <c r="H2559" s="35">
        <f t="shared" si="5035"/>
        <v>0</v>
      </c>
      <c r="I2559" s="17">
        <v>18</v>
      </c>
      <c r="J2559" s="37">
        <f t="shared" ref="J2559:K2559" si="5048">MAX(N2559,P2559,R2559,T2559,V2559,X2559,Z2559,AB2559,AD2559)</f>
        <v>664</v>
      </c>
      <c r="K2559" s="37">
        <f t="shared" si="5048"/>
        <v>784</v>
      </c>
      <c r="L2559" s="38">
        <f t="shared" ref="L2559:M2559" si="5049">MIN(N2559,P2559,R2559,T2559,V2559,X2559,Z2559,AB2559,AD2559)</f>
        <v>664</v>
      </c>
      <c r="M2559" s="38">
        <f t="shared" si="5049"/>
        <v>784</v>
      </c>
      <c r="N2559" s="38"/>
      <c r="O2559" s="38"/>
      <c r="P2559" s="39"/>
      <c r="Q2559" s="39"/>
      <c r="R2559" s="39"/>
      <c r="S2559" s="39"/>
      <c r="T2559" s="39"/>
      <c r="U2559" s="39"/>
      <c r="V2559" s="39"/>
      <c r="W2559" s="39"/>
      <c r="X2559" s="39"/>
      <c r="Y2559" s="39"/>
      <c r="Z2559" s="39">
        <f t="shared" ref="Z2559:Z2590" si="5050">VLOOKUP(A2559,Reo_80,9,FALSE)</f>
        <v>664</v>
      </c>
      <c r="AA2559" s="39">
        <f t="shared" ref="AA2559:AA2590" si="5051">VLOOKUP(A2559,Reo_80,11,FALSE)</f>
        <v>784</v>
      </c>
      <c r="AB2559" s="39"/>
      <c r="AC2559" s="39"/>
      <c r="AD2559" s="40"/>
      <c r="AE2559" s="40"/>
      <c r="AF2559" s="41">
        <f t="shared" si="4508"/>
        <v>0</v>
      </c>
      <c r="AG2559" s="42"/>
    </row>
    <row r="2560" spans="1:33" ht="13.8">
      <c r="A2560" s="30" t="s">
        <v>3225</v>
      </c>
      <c r="B2560" s="30" t="s">
        <v>3226</v>
      </c>
      <c r="C2560" s="43"/>
      <c r="D2560" s="44"/>
      <c r="E2560" s="44"/>
      <c r="F2560" s="35">
        <f t="shared" si="4970"/>
        <v>0</v>
      </c>
      <c r="G2560" s="35">
        <f t="shared" si="4915"/>
        <v>0</v>
      </c>
      <c r="H2560" s="35">
        <f t="shared" si="5035"/>
        <v>0</v>
      </c>
      <c r="I2560" s="17">
        <v>18</v>
      </c>
      <c r="J2560" s="37">
        <f t="shared" ref="J2560:K2560" si="5052">MAX(N2560,P2560,R2560,T2560,V2560,X2560,Z2560,AB2560,AD2560)</f>
        <v>98</v>
      </c>
      <c r="K2560" s="37">
        <f t="shared" si="5052"/>
        <v>116</v>
      </c>
      <c r="L2560" s="38">
        <f t="shared" ref="L2560:M2560" si="5053">MIN(N2560,P2560,R2560,T2560,V2560,X2560,Z2560,AB2560,AD2560)</f>
        <v>98</v>
      </c>
      <c r="M2560" s="38">
        <f t="shared" si="5053"/>
        <v>116</v>
      </c>
      <c r="N2560" s="38"/>
      <c r="O2560" s="38"/>
      <c r="P2560" s="39"/>
      <c r="Q2560" s="39"/>
      <c r="R2560" s="39"/>
      <c r="S2560" s="39"/>
      <c r="T2560" s="39"/>
      <c r="U2560" s="39"/>
      <c r="V2560" s="39"/>
      <c r="W2560" s="39"/>
      <c r="X2560" s="39"/>
      <c r="Y2560" s="39"/>
      <c r="Z2560" s="39">
        <f t="shared" si="5050"/>
        <v>98</v>
      </c>
      <c r="AA2560" s="39">
        <f t="shared" si="5051"/>
        <v>116</v>
      </c>
      <c r="AB2560" s="39"/>
      <c r="AC2560" s="39"/>
      <c r="AD2560" s="40"/>
      <c r="AE2560" s="40"/>
      <c r="AF2560" s="41">
        <f t="shared" si="4508"/>
        <v>0</v>
      </c>
      <c r="AG2560" s="42"/>
    </row>
    <row r="2561" spans="1:33" ht="13.8">
      <c r="A2561" s="30" t="s">
        <v>3227</v>
      </c>
      <c r="B2561" s="30" t="s">
        <v>3228</v>
      </c>
      <c r="C2561" s="43"/>
      <c r="D2561" s="44"/>
      <c r="E2561" s="44"/>
      <c r="F2561" s="35">
        <f t="shared" si="4970"/>
        <v>0</v>
      </c>
      <c r="G2561" s="35">
        <f t="shared" si="4915"/>
        <v>0</v>
      </c>
      <c r="H2561" s="35">
        <f t="shared" si="5035"/>
        <v>0</v>
      </c>
      <c r="I2561" s="17">
        <v>18</v>
      </c>
      <c r="J2561" s="37">
        <f t="shared" ref="J2561:K2561" si="5054">MAX(N2561,P2561,R2561,T2561,V2561,X2561,Z2561,AB2561,AD2561)</f>
        <v>98</v>
      </c>
      <c r="K2561" s="37">
        <f t="shared" si="5054"/>
        <v>116</v>
      </c>
      <c r="L2561" s="38">
        <f t="shared" ref="L2561:M2561" si="5055">MIN(N2561,P2561,R2561,T2561,V2561,X2561,Z2561,AB2561,AD2561)</f>
        <v>98</v>
      </c>
      <c r="M2561" s="38">
        <f t="shared" si="5055"/>
        <v>116</v>
      </c>
      <c r="N2561" s="38"/>
      <c r="O2561" s="38"/>
      <c r="P2561" s="39"/>
      <c r="Q2561" s="39"/>
      <c r="R2561" s="39"/>
      <c r="S2561" s="39"/>
      <c r="T2561" s="39"/>
      <c r="U2561" s="39"/>
      <c r="V2561" s="39"/>
      <c r="W2561" s="39"/>
      <c r="X2561" s="39"/>
      <c r="Y2561" s="39"/>
      <c r="Z2561" s="39">
        <f t="shared" si="5050"/>
        <v>98</v>
      </c>
      <c r="AA2561" s="39">
        <f t="shared" si="5051"/>
        <v>116</v>
      </c>
      <c r="AB2561" s="39"/>
      <c r="AC2561" s="39"/>
      <c r="AD2561" s="40"/>
      <c r="AE2561" s="40"/>
      <c r="AF2561" s="41">
        <f t="shared" si="4508"/>
        <v>0</v>
      </c>
      <c r="AG2561" s="42"/>
    </row>
    <row r="2562" spans="1:33" ht="13.8">
      <c r="A2562" s="30" t="s">
        <v>3229</v>
      </c>
      <c r="B2562" s="30" t="s">
        <v>3230</v>
      </c>
      <c r="C2562" s="43"/>
      <c r="D2562" s="44"/>
      <c r="E2562" s="44"/>
      <c r="F2562" s="35">
        <f t="shared" si="4970"/>
        <v>0</v>
      </c>
      <c r="G2562" s="35">
        <f t="shared" si="4915"/>
        <v>0</v>
      </c>
      <c r="H2562" s="35">
        <f t="shared" si="5035"/>
        <v>0</v>
      </c>
      <c r="I2562" s="17">
        <v>18</v>
      </c>
      <c r="J2562" s="37">
        <f t="shared" ref="J2562:K2562" si="5056">MAX(N2562,P2562,R2562,T2562,V2562,X2562,Z2562,AB2562,AD2562)</f>
        <v>91</v>
      </c>
      <c r="K2562" s="37">
        <f t="shared" si="5056"/>
        <v>108</v>
      </c>
      <c r="L2562" s="38">
        <f t="shared" ref="L2562:M2562" si="5057">MIN(N2562,P2562,R2562,T2562,V2562,X2562,Z2562,AB2562,AD2562)</f>
        <v>91</v>
      </c>
      <c r="M2562" s="38">
        <f t="shared" si="5057"/>
        <v>108</v>
      </c>
      <c r="N2562" s="38"/>
      <c r="O2562" s="38"/>
      <c r="P2562" s="39"/>
      <c r="Q2562" s="39"/>
      <c r="R2562" s="39"/>
      <c r="S2562" s="39"/>
      <c r="T2562" s="39"/>
      <c r="U2562" s="39"/>
      <c r="V2562" s="39"/>
      <c r="W2562" s="39"/>
      <c r="X2562" s="39"/>
      <c r="Y2562" s="39"/>
      <c r="Z2562" s="39">
        <f t="shared" si="5050"/>
        <v>91</v>
      </c>
      <c r="AA2562" s="39">
        <f t="shared" si="5051"/>
        <v>108</v>
      </c>
      <c r="AB2562" s="39"/>
      <c r="AC2562" s="39"/>
      <c r="AD2562" s="40"/>
      <c r="AE2562" s="40"/>
      <c r="AF2562" s="41">
        <f t="shared" si="4508"/>
        <v>0</v>
      </c>
      <c r="AG2562" s="42"/>
    </row>
    <row r="2563" spans="1:33" ht="13.8">
      <c r="A2563" s="30" t="s">
        <v>3231</v>
      </c>
      <c r="B2563" s="30" t="s">
        <v>3232</v>
      </c>
      <c r="C2563" s="43"/>
      <c r="D2563" s="44"/>
      <c r="E2563" s="44"/>
      <c r="F2563" s="35">
        <f t="shared" si="4970"/>
        <v>0</v>
      </c>
      <c r="G2563" s="35">
        <f t="shared" ref="G2563:G2626" si="5058">IFERROR(COUNTIF(Sales_PartCode, A2563), 0)</f>
        <v>0</v>
      </c>
      <c r="H2563" s="35">
        <f t="shared" si="5035"/>
        <v>0</v>
      </c>
      <c r="I2563" s="17">
        <v>18</v>
      </c>
      <c r="J2563" s="37">
        <f t="shared" ref="J2563:K2563" si="5059">MAX(N2563,P2563,R2563,T2563,V2563,X2563,Z2563,AB2563,AD2563)</f>
        <v>449</v>
      </c>
      <c r="K2563" s="37">
        <f t="shared" si="5059"/>
        <v>530</v>
      </c>
      <c r="L2563" s="38">
        <f t="shared" ref="L2563:M2563" si="5060">MIN(N2563,P2563,R2563,T2563,V2563,X2563,Z2563,AB2563,AD2563)</f>
        <v>449</v>
      </c>
      <c r="M2563" s="38">
        <f t="shared" si="5060"/>
        <v>530</v>
      </c>
      <c r="N2563" s="38"/>
      <c r="O2563" s="38"/>
      <c r="P2563" s="39"/>
      <c r="Q2563" s="39"/>
      <c r="R2563" s="39"/>
      <c r="S2563" s="39"/>
      <c r="T2563" s="39"/>
      <c r="U2563" s="39"/>
      <c r="V2563" s="39"/>
      <c r="W2563" s="39"/>
      <c r="X2563" s="39"/>
      <c r="Y2563" s="39"/>
      <c r="Z2563" s="39">
        <f t="shared" si="5050"/>
        <v>449</v>
      </c>
      <c r="AA2563" s="39">
        <f t="shared" si="5051"/>
        <v>530</v>
      </c>
      <c r="AB2563" s="39"/>
      <c r="AC2563" s="39"/>
      <c r="AD2563" s="40"/>
      <c r="AE2563" s="40"/>
      <c r="AF2563" s="41">
        <f t="shared" si="4508"/>
        <v>0</v>
      </c>
      <c r="AG2563" s="42"/>
    </row>
    <row r="2564" spans="1:33" ht="13.8">
      <c r="A2564" s="30" t="s">
        <v>3234</v>
      </c>
      <c r="B2564" s="30" t="s">
        <v>3235</v>
      </c>
      <c r="C2564" s="43"/>
      <c r="D2564" s="44"/>
      <c r="E2564" s="44"/>
      <c r="F2564" s="35">
        <f t="shared" si="4970"/>
        <v>0</v>
      </c>
      <c r="G2564" s="35">
        <f t="shared" si="5058"/>
        <v>0</v>
      </c>
      <c r="H2564" s="35">
        <f t="shared" si="5035"/>
        <v>0</v>
      </c>
      <c r="I2564" s="17">
        <v>18</v>
      </c>
      <c r="J2564" s="37">
        <f t="shared" ref="J2564:K2564" si="5061">MAX(N2564,P2564,R2564,T2564,V2564,X2564,Z2564,AB2564,AD2564)</f>
        <v>18</v>
      </c>
      <c r="K2564" s="37">
        <f t="shared" si="5061"/>
        <v>22</v>
      </c>
      <c r="L2564" s="38">
        <f t="shared" ref="L2564:M2564" si="5062">MIN(N2564,P2564,R2564,T2564,V2564,X2564,Z2564,AB2564,AD2564)</f>
        <v>18</v>
      </c>
      <c r="M2564" s="38">
        <f t="shared" si="5062"/>
        <v>22</v>
      </c>
      <c r="N2564" s="38"/>
      <c r="O2564" s="38"/>
      <c r="P2564" s="39"/>
      <c r="Q2564" s="39"/>
      <c r="R2564" s="39"/>
      <c r="S2564" s="39"/>
      <c r="T2564" s="39"/>
      <c r="U2564" s="39"/>
      <c r="V2564" s="39"/>
      <c r="W2564" s="39"/>
      <c r="X2564" s="39"/>
      <c r="Y2564" s="39"/>
      <c r="Z2564" s="39">
        <f t="shared" si="5050"/>
        <v>18</v>
      </c>
      <c r="AA2564" s="39">
        <f t="shared" si="5051"/>
        <v>22</v>
      </c>
      <c r="AB2564" s="39"/>
      <c r="AC2564" s="39"/>
      <c r="AD2564" s="40"/>
      <c r="AE2564" s="40"/>
      <c r="AF2564" s="41">
        <f t="shared" si="4508"/>
        <v>0</v>
      </c>
      <c r="AG2564" s="42"/>
    </row>
    <row r="2565" spans="1:33" ht="13.8">
      <c r="A2565" s="30" t="s">
        <v>3236</v>
      </c>
      <c r="B2565" s="30" t="s">
        <v>3237</v>
      </c>
      <c r="C2565" s="43"/>
      <c r="D2565" s="44"/>
      <c r="E2565" s="44"/>
      <c r="F2565" s="35">
        <f t="shared" si="4970"/>
        <v>0</v>
      </c>
      <c r="G2565" s="35">
        <f t="shared" si="5058"/>
        <v>0</v>
      </c>
      <c r="H2565" s="35">
        <f t="shared" si="5035"/>
        <v>0</v>
      </c>
      <c r="I2565" s="17">
        <v>18</v>
      </c>
      <c r="J2565" s="37">
        <f t="shared" ref="J2565:K2565" si="5063">MAX(N2565,P2565,R2565,T2565,V2565,X2565,Z2565,AB2565,AD2565)</f>
        <v>5</v>
      </c>
      <c r="K2565" s="37">
        <f t="shared" si="5063"/>
        <v>6</v>
      </c>
      <c r="L2565" s="38">
        <f t="shared" ref="L2565:M2565" si="5064">MIN(N2565,P2565,R2565,T2565,V2565,X2565,Z2565,AB2565,AD2565)</f>
        <v>5</v>
      </c>
      <c r="M2565" s="38">
        <f t="shared" si="5064"/>
        <v>6</v>
      </c>
      <c r="N2565" s="38"/>
      <c r="O2565" s="38"/>
      <c r="P2565" s="39"/>
      <c r="Q2565" s="39"/>
      <c r="R2565" s="39"/>
      <c r="S2565" s="39"/>
      <c r="T2565" s="39"/>
      <c r="U2565" s="39"/>
      <c r="V2565" s="39"/>
      <c r="W2565" s="39"/>
      <c r="X2565" s="39"/>
      <c r="Y2565" s="39"/>
      <c r="Z2565" s="39">
        <f t="shared" si="5050"/>
        <v>5</v>
      </c>
      <c r="AA2565" s="39">
        <f t="shared" si="5051"/>
        <v>6</v>
      </c>
      <c r="AB2565" s="39"/>
      <c r="AC2565" s="39"/>
      <c r="AD2565" s="40"/>
      <c r="AE2565" s="40"/>
      <c r="AF2565" s="41">
        <f t="shared" ref="AF2565:AF2819" si="5065">D2565-H2565</f>
        <v>0</v>
      </c>
      <c r="AG2565" s="42"/>
    </row>
    <row r="2566" spans="1:33" ht="13.8">
      <c r="A2566" s="30" t="s">
        <v>3238</v>
      </c>
      <c r="B2566" s="30" t="s">
        <v>3239</v>
      </c>
      <c r="C2566" s="43"/>
      <c r="D2566" s="44"/>
      <c r="E2566" s="44"/>
      <c r="F2566" s="35">
        <f t="shared" si="4970"/>
        <v>0</v>
      </c>
      <c r="G2566" s="35">
        <f t="shared" si="5058"/>
        <v>0</v>
      </c>
      <c r="H2566" s="35">
        <f t="shared" si="5035"/>
        <v>0</v>
      </c>
      <c r="I2566" s="17">
        <v>18</v>
      </c>
      <c r="J2566" s="37">
        <f t="shared" ref="J2566:K2566" si="5066">MAX(N2566,P2566,R2566,T2566,V2566,X2566,Z2566,AB2566,AD2566)</f>
        <v>340</v>
      </c>
      <c r="K2566" s="37">
        <f t="shared" si="5066"/>
        <v>402</v>
      </c>
      <c r="L2566" s="38">
        <f t="shared" ref="L2566:M2566" si="5067">MIN(N2566,P2566,R2566,T2566,V2566,X2566,Z2566,AB2566,AD2566)</f>
        <v>340</v>
      </c>
      <c r="M2566" s="38">
        <f t="shared" si="5067"/>
        <v>402</v>
      </c>
      <c r="N2566" s="38"/>
      <c r="O2566" s="38"/>
      <c r="P2566" s="39"/>
      <c r="Q2566" s="39"/>
      <c r="R2566" s="39"/>
      <c r="S2566" s="39"/>
      <c r="T2566" s="39"/>
      <c r="U2566" s="39"/>
      <c r="V2566" s="39"/>
      <c r="W2566" s="39"/>
      <c r="X2566" s="39"/>
      <c r="Y2566" s="39"/>
      <c r="Z2566" s="39">
        <f t="shared" si="5050"/>
        <v>340</v>
      </c>
      <c r="AA2566" s="39">
        <f t="shared" si="5051"/>
        <v>402</v>
      </c>
      <c r="AB2566" s="39"/>
      <c r="AC2566" s="39"/>
      <c r="AD2566" s="40"/>
      <c r="AE2566" s="40"/>
      <c r="AF2566" s="41">
        <f t="shared" si="5065"/>
        <v>0</v>
      </c>
      <c r="AG2566" s="42"/>
    </row>
    <row r="2567" spans="1:33" ht="27.6">
      <c r="A2567" s="30" t="s">
        <v>3240</v>
      </c>
      <c r="B2567" s="30" t="s">
        <v>3241</v>
      </c>
      <c r="C2567" s="43"/>
      <c r="D2567" s="44"/>
      <c r="E2567" s="44"/>
      <c r="F2567" s="35">
        <f t="shared" si="4970"/>
        <v>0</v>
      </c>
      <c r="G2567" s="35">
        <f t="shared" si="5058"/>
        <v>0</v>
      </c>
      <c r="H2567" s="35">
        <f t="shared" si="5035"/>
        <v>0</v>
      </c>
      <c r="I2567" s="17">
        <v>18</v>
      </c>
      <c r="J2567" s="37">
        <f t="shared" ref="J2567:K2567" si="5068">MAX(N2567,P2567,R2567,T2567,V2567,X2567,Z2567,AB2567,AD2567)</f>
        <v>0</v>
      </c>
      <c r="K2567" s="37">
        <f t="shared" si="5068"/>
        <v>0</v>
      </c>
      <c r="L2567" s="38">
        <f t="shared" ref="L2567:M2567" si="5069">MIN(N2567,P2567,R2567,T2567,V2567,X2567,Z2567,AB2567,AD2567)</f>
        <v>0</v>
      </c>
      <c r="M2567" s="38">
        <f t="shared" si="5069"/>
        <v>0</v>
      </c>
      <c r="N2567" s="38"/>
      <c r="O2567" s="38"/>
      <c r="P2567" s="39"/>
      <c r="Q2567" s="39"/>
      <c r="R2567" s="39"/>
      <c r="S2567" s="39"/>
      <c r="T2567" s="39"/>
      <c r="U2567" s="39"/>
      <c r="V2567" s="39"/>
      <c r="W2567" s="39"/>
      <c r="X2567" s="39"/>
      <c r="Y2567" s="39"/>
      <c r="Z2567" s="39" t="str">
        <f t="shared" si="5050"/>
        <v>₹3891.00</v>
      </c>
      <c r="AA2567" s="39" t="str">
        <f t="shared" si="5051"/>
        <v>₹4592.00</v>
      </c>
      <c r="AB2567" s="39"/>
      <c r="AC2567" s="39"/>
      <c r="AD2567" s="40"/>
      <c r="AE2567" s="40"/>
      <c r="AF2567" s="41">
        <f t="shared" si="5065"/>
        <v>0</v>
      </c>
      <c r="AG2567" s="42"/>
    </row>
    <row r="2568" spans="1:33" ht="13.8">
      <c r="A2568" s="30" t="s">
        <v>3248</v>
      </c>
      <c r="B2568" s="30" t="s">
        <v>3249</v>
      </c>
      <c r="C2568" s="43"/>
      <c r="D2568" s="44"/>
      <c r="E2568" s="44"/>
      <c r="F2568" s="35">
        <f t="shared" si="4970"/>
        <v>0</v>
      </c>
      <c r="G2568" s="35">
        <f t="shared" si="5058"/>
        <v>0</v>
      </c>
      <c r="H2568" s="35">
        <f t="shared" si="5035"/>
        <v>0</v>
      </c>
      <c r="I2568" s="17">
        <v>18</v>
      </c>
      <c r="J2568" s="37">
        <f t="shared" ref="J2568:K2568" si="5070">MAX(N2568,P2568,R2568,T2568,V2568,X2568,Z2568,AB2568,AD2568)</f>
        <v>231</v>
      </c>
      <c r="K2568" s="37">
        <f t="shared" si="5070"/>
        <v>273</v>
      </c>
      <c r="L2568" s="38">
        <f t="shared" ref="L2568:M2568" si="5071">MIN(N2568,P2568,R2568,T2568,V2568,X2568,Z2568,AB2568,AD2568)</f>
        <v>231</v>
      </c>
      <c r="M2568" s="38">
        <f t="shared" si="5071"/>
        <v>273</v>
      </c>
      <c r="N2568" s="38"/>
      <c r="O2568" s="38"/>
      <c r="P2568" s="39"/>
      <c r="Q2568" s="39"/>
      <c r="R2568" s="39"/>
      <c r="S2568" s="39"/>
      <c r="T2568" s="39"/>
      <c r="U2568" s="39"/>
      <c r="V2568" s="39"/>
      <c r="W2568" s="39"/>
      <c r="X2568" s="39"/>
      <c r="Y2568" s="39"/>
      <c r="Z2568" s="39">
        <f t="shared" si="5050"/>
        <v>231</v>
      </c>
      <c r="AA2568" s="39">
        <f t="shared" si="5051"/>
        <v>273</v>
      </c>
      <c r="AB2568" s="39"/>
      <c r="AC2568" s="39"/>
      <c r="AD2568" s="40"/>
      <c r="AE2568" s="40"/>
      <c r="AF2568" s="41">
        <f t="shared" si="5065"/>
        <v>0</v>
      </c>
      <c r="AG2568" s="42"/>
    </row>
    <row r="2569" spans="1:33" ht="13.8">
      <c r="A2569" s="30" t="s">
        <v>3250</v>
      </c>
      <c r="B2569" s="30" t="s">
        <v>3251</v>
      </c>
      <c r="C2569" s="43"/>
      <c r="D2569" s="44"/>
      <c r="E2569" s="44"/>
      <c r="F2569" s="35">
        <f t="shared" si="4970"/>
        <v>0</v>
      </c>
      <c r="G2569" s="35">
        <f t="shared" si="5058"/>
        <v>0</v>
      </c>
      <c r="H2569" s="35">
        <f t="shared" si="5035"/>
        <v>0</v>
      </c>
      <c r="I2569" s="17">
        <v>18</v>
      </c>
      <c r="J2569" s="37">
        <f t="shared" ref="J2569:K2569" si="5072">MAX(N2569,P2569,R2569,T2569,V2569,X2569,Z2569,AB2569,AD2569)</f>
        <v>93</v>
      </c>
      <c r="K2569" s="37">
        <f t="shared" si="5072"/>
        <v>110</v>
      </c>
      <c r="L2569" s="38">
        <f t="shared" ref="L2569:M2569" si="5073">MIN(N2569,P2569,R2569,T2569,V2569,X2569,Z2569,AB2569,AD2569)</f>
        <v>93</v>
      </c>
      <c r="M2569" s="38">
        <f t="shared" si="5073"/>
        <v>110</v>
      </c>
      <c r="N2569" s="38"/>
      <c r="O2569" s="38"/>
      <c r="P2569" s="39"/>
      <c r="Q2569" s="39"/>
      <c r="R2569" s="39"/>
      <c r="S2569" s="39"/>
      <c r="T2569" s="39"/>
      <c r="U2569" s="39"/>
      <c r="V2569" s="39"/>
      <c r="W2569" s="39"/>
      <c r="X2569" s="39"/>
      <c r="Y2569" s="39"/>
      <c r="Z2569" s="39">
        <f t="shared" si="5050"/>
        <v>93</v>
      </c>
      <c r="AA2569" s="39">
        <f t="shared" si="5051"/>
        <v>110</v>
      </c>
      <c r="AB2569" s="39"/>
      <c r="AC2569" s="39"/>
      <c r="AD2569" s="40"/>
      <c r="AE2569" s="40"/>
      <c r="AF2569" s="41">
        <f t="shared" si="5065"/>
        <v>0</v>
      </c>
      <c r="AG2569" s="42"/>
    </row>
    <row r="2570" spans="1:33" ht="13.8">
      <c r="A2570" s="30" t="s">
        <v>3252</v>
      </c>
      <c r="B2570" s="30" t="s">
        <v>3253</v>
      </c>
      <c r="C2570" s="43"/>
      <c r="D2570" s="44"/>
      <c r="E2570" s="44"/>
      <c r="F2570" s="35">
        <f t="shared" si="4970"/>
        <v>0</v>
      </c>
      <c r="G2570" s="35">
        <f t="shared" si="5058"/>
        <v>0</v>
      </c>
      <c r="H2570" s="35">
        <f t="shared" si="5035"/>
        <v>0</v>
      </c>
      <c r="I2570" s="17">
        <v>18</v>
      </c>
      <c r="J2570" s="37">
        <f t="shared" ref="J2570:K2570" si="5074">MAX(N2570,P2570,R2570,T2570,V2570,X2570,Z2570,AB2570,AD2570)</f>
        <v>48</v>
      </c>
      <c r="K2570" s="37">
        <f t="shared" si="5074"/>
        <v>57</v>
      </c>
      <c r="L2570" s="38">
        <f t="shared" ref="L2570:M2570" si="5075">MIN(N2570,P2570,R2570,T2570,V2570,X2570,Z2570,AB2570,AD2570)</f>
        <v>48</v>
      </c>
      <c r="M2570" s="38">
        <f t="shared" si="5075"/>
        <v>57</v>
      </c>
      <c r="N2570" s="38"/>
      <c r="O2570" s="38"/>
      <c r="P2570" s="39"/>
      <c r="Q2570" s="39"/>
      <c r="R2570" s="39"/>
      <c r="S2570" s="39"/>
      <c r="T2570" s="39"/>
      <c r="U2570" s="39"/>
      <c r="V2570" s="39"/>
      <c r="W2570" s="39"/>
      <c r="X2570" s="39"/>
      <c r="Y2570" s="39"/>
      <c r="Z2570" s="39">
        <f t="shared" si="5050"/>
        <v>48</v>
      </c>
      <c r="AA2570" s="39">
        <f t="shared" si="5051"/>
        <v>57</v>
      </c>
      <c r="AB2570" s="39"/>
      <c r="AC2570" s="39"/>
      <c r="AD2570" s="40"/>
      <c r="AE2570" s="40"/>
      <c r="AF2570" s="41">
        <f t="shared" si="5065"/>
        <v>0</v>
      </c>
      <c r="AG2570" s="42"/>
    </row>
    <row r="2571" spans="1:33" ht="13.8">
      <c r="A2571" s="30" t="s">
        <v>3254</v>
      </c>
      <c r="B2571" s="30" t="s">
        <v>3255</v>
      </c>
      <c r="C2571" s="43"/>
      <c r="D2571" s="44"/>
      <c r="E2571" s="44"/>
      <c r="F2571" s="35">
        <f t="shared" si="4970"/>
        <v>0</v>
      </c>
      <c r="G2571" s="35">
        <f t="shared" si="5058"/>
        <v>0</v>
      </c>
      <c r="H2571" s="35">
        <f t="shared" si="5035"/>
        <v>0</v>
      </c>
      <c r="I2571" s="17">
        <v>18</v>
      </c>
      <c r="J2571" s="37">
        <f t="shared" ref="J2571:K2571" si="5076">MAX(N2571,P2571,R2571,T2571,V2571,X2571,Z2571,AB2571,AD2571)</f>
        <v>637</v>
      </c>
      <c r="K2571" s="37">
        <f t="shared" si="5076"/>
        <v>752</v>
      </c>
      <c r="L2571" s="38">
        <f t="shared" ref="L2571:M2571" si="5077">MIN(N2571,P2571,R2571,T2571,V2571,X2571,Z2571,AB2571,AD2571)</f>
        <v>637</v>
      </c>
      <c r="M2571" s="38">
        <f t="shared" si="5077"/>
        <v>752</v>
      </c>
      <c r="N2571" s="38"/>
      <c r="O2571" s="38"/>
      <c r="P2571" s="39"/>
      <c r="Q2571" s="39"/>
      <c r="R2571" s="39"/>
      <c r="S2571" s="39"/>
      <c r="T2571" s="39"/>
      <c r="U2571" s="39"/>
      <c r="V2571" s="39"/>
      <c r="W2571" s="39"/>
      <c r="X2571" s="39"/>
      <c r="Y2571" s="39"/>
      <c r="Z2571" s="39">
        <f t="shared" si="5050"/>
        <v>637</v>
      </c>
      <c r="AA2571" s="39">
        <f t="shared" si="5051"/>
        <v>752</v>
      </c>
      <c r="AB2571" s="39"/>
      <c r="AC2571" s="39"/>
      <c r="AD2571" s="40"/>
      <c r="AE2571" s="40"/>
      <c r="AF2571" s="41">
        <f t="shared" si="5065"/>
        <v>0</v>
      </c>
      <c r="AG2571" s="42"/>
    </row>
    <row r="2572" spans="1:33" ht="13.8">
      <c r="A2572" s="30" t="s">
        <v>3256</v>
      </c>
      <c r="B2572" s="30" t="s">
        <v>3257</v>
      </c>
      <c r="C2572" s="43"/>
      <c r="D2572" s="44"/>
      <c r="E2572" s="44"/>
      <c r="F2572" s="35">
        <f t="shared" si="4970"/>
        <v>0</v>
      </c>
      <c r="G2572" s="35">
        <f t="shared" si="5058"/>
        <v>0</v>
      </c>
      <c r="H2572" s="35">
        <f t="shared" si="5035"/>
        <v>0</v>
      </c>
      <c r="I2572" s="17">
        <v>18</v>
      </c>
      <c r="J2572" s="37">
        <f t="shared" ref="J2572:K2572" si="5078">MAX(N2572,P2572,R2572,T2572,V2572,X2572,Z2572,AB2572,AD2572)</f>
        <v>637</v>
      </c>
      <c r="K2572" s="37">
        <f t="shared" si="5078"/>
        <v>752</v>
      </c>
      <c r="L2572" s="38">
        <f t="shared" ref="L2572:M2572" si="5079">MIN(N2572,P2572,R2572,T2572,V2572,X2572,Z2572,AB2572,AD2572)</f>
        <v>637</v>
      </c>
      <c r="M2572" s="38">
        <f t="shared" si="5079"/>
        <v>752</v>
      </c>
      <c r="N2572" s="38"/>
      <c r="O2572" s="38"/>
      <c r="P2572" s="39"/>
      <c r="Q2572" s="39"/>
      <c r="R2572" s="39"/>
      <c r="S2572" s="39"/>
      <c r="T2572" s="39"/>
      <c r="U2572" s="39"/>
      <c r="V2572" s="39"/>
      <c r="W2572" s="39"/>
      <c r="X2572" s="39"/>
      <c r="Y2572" s="39"/>
      <c r="Z2572" s="39">
        <f t="shared" si="5050"/>
        <v>637</v>
      </c>
      <c r="AA2572" s="39">
        <f t="shared" si="5051"/>
        <v>752</v>
      </c>
      <c r="AB2572" s="39"/>
      <c r="AC2572" s="39"/>
      <c r="AD2572" s="40"/>
      <c r="AE2572" s="40"/>
      <c r="AF2572" s="41">
        <f t="shared" si="5065"/>
        <v>0</v>
      </c>
      <c r="AG2572" s="42"/>
    </row>
    <row r="2573" spans="1:33" ht="13.8">
      <c r="A2573" s="30" t="s">
        <v>3258</v>
      </c>
      <c r="B2573" s="30" t="s">
        <v>3259</v>
      </c>
      <c r="C2573" s="43"/>
      <c r="D2573" s="44"/>
      <c r="E2573" s="44"/>
      <c r="F2573" s="35">
        <f t="shared" si="4970"/>
        <v>0</v>
      </c>
      <c r="G2573" s="35">
        <f t="shared" si="5058"/>
        <v>0</v>
      </c>
      <c r="H2573" s="35">
        <f t="shared" si="5035"/>
        <v>0</v>
      </c>
      <c r="I2573" s="17">
        <v>18</v>
      </c>
      <c r="J2573" s="37">
        <f t="shared" ref="J2573:K2573" si="5080">MAX(N2573,P2573,R2573,T2573,V2573,X2573,Z2573,AB2573,AD2573)</f>
        <v>661</v>
      </c>
      <c r="K2573" s="37">
        <f t="shared" si="5080"/>
        <v>780</v>
      </c>
      <c r="L2573" s="38">
        <f t="shared" ref="L2573:M2573" si="5081">MIN(N2573,P2573,R2573,T2573,V2573,X2573,Z2573,AB2573,AD2573)</f>
        <v>661</v>
      </c>
      <c r="M2573" s="38">
        <f t="shared" si="5081"/>
        <v>780</v>
      </c>
      <c r="N2573" s="38"/>
      <c r="O2573" s="38"/>
      <c r="P2573" s="39"/>
      <c r="Q2573" s="39"/>
      <c r="R2573" s="39"/>
      <c r="S2573" s="39"/>
      <c r="T2573" s="39"/>
      <c r="U2573" s="39"/>
      <c r="V2573" s="39"/>
      <c r="W2573" s="39"/>
      <c r="X2573" s="39"/>
      <c r="Y2573" s="39"/>
      <c r="Z2573" s="39">
        <f t="shared" si="5050"/>
        <v>661</v>
      </c>
      <c r="AA2573" s="39">
        <f t="shared" si="5051"/>
        <v>780</v>
      </c>
      <c r="AB2573" s="39"/>
      <c r="AC2573" s="39"/>
      <c r="AD2573" s="40"/>
      <c r="AE2573" s="40"/>
      <c r="AF2573" s="41">
        <f t="shared" si="5065"/>
        <v>0</v>
      </c>
      <c r="AG2573" s="42"/>
    </row>
    <row r="2574" spans="1:33" ht="13.8">
      <c r="A2574" s="30" t="s">
        <v>3260</v>
      </c>
      <c r="B2574" s="30" t="s">
        <v>3261</v>
      </c>
      <c r="C2574" s="43"/>
      <c r="D2574" s="44"/>
      <c r="E2574" s="44"/>
      <c r="F2574" s="35">
        <f t="shared" si="4970"/>
        <v>0</v>
      </c>
      <c r="G2574" s="35">
        <f t="shared" si="5058"/>
        <v>0</v>
      </c>
      <c r="H2574" s="35">
        <f t="shared" si="5035"/>
        <v>0</v>
      </c>
      <c r="I2574" s="17">
        <v>18</v>
      </c>
      <c r="J2574" s="37">
        <f t="shared" ref="J2574:K2574" si="5082">MAX(N2574,P2574,R2574,T2574,V2574,X2574,Z2574,AB2574,AD2574)</f>
        <v>502</v>
      </c>
      <c r="K2574" s="37">
        <f t="shared" si="5082"/>
        <v>593</v>
      </c>
      <c r="L2574" s="38">
        <f t="shared" ref="L2574:M2574" si="5083">MIN(N2574,P2574,R2574,T2574,V2574,X2574,Z2574,AB2574,AD2574)</f>
        <v>502</v>
      </c>
      <c r="M2574" s="38">
        <f t="shared" si="5083"/>
        <v>593</v>
      </c>
      <c r="N2574" s="38"/>
      <c r="O2574" s="38"/>
      <c r="P2574" s="39"/>
      <c r="Q2574" s="39"/>
      <c r="R2574" s="39"/>
      <c r="S2574" s="39"/>
      <c r="T2574" s="39"/>
      <c r="U2574" s="39"/>
      <c r="V2574" s="39"/>
      <c r="W2574" s="39"/>
      <c r="X2574" s="39"/>
      <c r="Y2574" s="39"/>
      <c r="Z2574" s="39">
        <f t="shared" si="5050"/>
        <v>502</v>
      </c>
      <c r="AA2574" s="39">
        <f t="shared" si="5051"/>
        <v>593</v>
      </c>
      <c r="AB2574" s="39"/>
      <c r="AC2574" s="39"/>
      <c r="AD2574" s="40"/>
      <c r="AE2574" s="40"/>
      <c r="AF2574" s="41">
        <f t="shared" si="5065"/>
        <v>0</v>
      </c>
      <c r="AG2574" s="42"/>
    </row>
    <row r="2575" spans="1:33" ht="13.8">
      <c r="A2575" s="30" t="s">
        <v>3262</v>
      </c>
      <c r="B2575" s="30" t="s">
        <v>3263</v>
      </c>
      <c r="C2575" s="43"/>
      <c r="D2575" s="44"/>
      <c r="E2575" s="44"/>
      <c r="F2575" s="35">
        <f t="shared" si="4970"/>
        <v>0</v>
      </c>
      <c r="G2575" s="35">
        <f t="shared" si="5058"/>
        <v>0</v>
      </c>
      <c r="H2575" s="35">
        <f t="shared" si="5035"/>
        <v>0</v>
      </c>
      <c r="I2575" s="17">
        <v>18</v>
      </c>
      <c r="J2575" s="37">
        <f t="shared" ref="J2575:K2575" si="5084">MAX(N2575,P2575,R2575,T2575,V2575,X2575,Z2575,AB2575,AD2575)</f>
        <v>98</v>
      </c>
      <c r="K2575" s="37">
        <f t="shared" si="5084"/>
        <v>116</v>
      </c>
      <c r="L2575" s="38">
        <f t="shared" ref="L2575:M2575" si="5085">MIN(N2575,P2575,R2575,T2575,V2575,X2575,Z2575,AB2575,AD2575)</f>
        <v>98</v>
      </c>
      <c r="M2575" s="38">
        <f t="shared" si="5085"/>
        <v>116</v>
      </c>
      <c r="N2575" s="38"/>
      <c r="O2575" s="38"/>
      <c r="P2575" s="39"/>
      <c r="Q2575" s="39"/>
      <c r="R2575" s="39"/>
      <c r="S2575" s="39"/>
      <c r="T2575" s="39"/>
      <c r="U2575" s="39"/>
      <c r="V2575" s="39"/>
      <c r="W2575" s="39"/>
      <c r="X2575" s="39"/>
      <c r="Y2575" s="39"/>
      <c r="Z2575" s="39">
        <f t="shared" si="5050"/>
        <v>98</v>
      </c>
      <c r="AA2575" s="39">
        <f t="shared" si="5051"/>
        <v>116</v>
      </c>
      <c r="AB2575" s="39"/>
      <c r="AC2575" s="39"/>
      <c r="AD2575" s="40"/>
      <c r="AE2575" s="40"/>
      <c r="AF2575" s="41">
        <f t="shared" si="5065"/>
        <v>0</v>
      </c>
      <c r="AG2575" s="42"/>
    </row>
    <row r="2576" spans="1:33" ht="13.8">
      <c r="A2576" s="30" t="s">
        <v>3264</v>
      </c>
      <c r="B2576" s="30" t="s">
        <v>3265</v>
      </c>
      <c r="C2576" s="43"/>
      <c r="D2576" s="44"/>
      <c r="E2576" s="44"/>
      <c r="F2576" s="35">
        <f t="shared" si="4970"/>
        <v>0</v>
      </c>
      <c r="G2576" s="35">
        <f t="shared" si="5058"/>
        <v>0</v>
      </c>
      <c r="H2576" s="35">
        <f t="shared" si="5035"/>
        <v>0</v>
      </c>
      <c r="I2576" s="17">
        <v>18</v>
      </c>
      <c r="J2576" s="37">
        <f t="shared" ref="J2576:K2576" si="5086">MAX(N2576,P2576,R2576,T2576,V2576,X2576,Z2576,AB2576,AD2576)</f>
        <v>15</v>
      </c>
      <c r="K2576" s="37">
        <f t="shared" si="5086"/>
        <v>18</v>
      </c>
      <c r="L2576" s="38">
        <f t="shared" ref="L2576:M2576" si="5087">MIN(N2576,P2576,R2576,T2576,V2576,X2576,Z2576,AB2576,AD2576)</f>
        <v>15</v>
      </c>
      <c r="M2576" s="38">
        <f t="shared" si="5087"/>
        <v>18</v>
      </c>
      <c r="N2576" s="38"/>
      <c r="O2576" s="38"/>
      <c r="P2576" s="39"/>
      <c r="Q2576" s="39"/>
      <c r="R2576" s="39"/>
      <c r="S2576" s="39"/>
      <c r="T2576" s="39"/>
      <c r="U2576" s="39"/>
      <c r="V2576" s="39"/>
      <c r="W2576" s="39"/>
      <c r="X2576" s="39"/>
      <c r="Y2576" s="39"/>
      <c r="Z2576" s="39">
        <f t="shared" si="5050"/>
        <v>15</v>
      </c>
      <c r="AA2576" s="39">
        <f t="shared" si="5051"/>
        <v>18</v>
      </c>
      <c r="AB2576" s="39"/>
      <c r="AC2576" s="39"/>
      <c r="AD2576" s="40"/>
      <c r="AE2576" s="40"/>
      <c r="AF2576" s="41">
        <f t="shared" si="5065"/>
        <v>0</v>
      </c>
      <c r="AG2576" s="42"/>
    </row>
    <row r="2577" spans="1:33" ht="13.8">
      <c r="A2577" s="30" t="s">
        <v>3266</v>
      </c>
      <c r="B2577" s="30" t="s">
        <v>3267</v>
      </c>
      <c r="C2577" s="43"/>
      <c r="D2577" s="44"/>
      <c r="E2577" s="44"/>
      <c r="F2577" s="35">
        <f t="shared" si="4970"/>
        <v>0</v>
      </c>
      <c r="G2577" s="35">
        <f t="shared" si="5058"/>
        <v>0</v>
      </c>
      <c r="H2577" s="35">
        <f t="shared" si="5035"/>
        <v>0</v>
      </c>
      <c r="I2577" s="17">
        <v>18</v>
      </c>
      <c r="J2577" s="37">
        <f t="shared" ref="J2577:K2577" si="5088">MAX(N2577,P2577,R2577,T2577,V2577,X2577,Z2577,AB2577,AD2577)</f>
        <v>369</v>
      </c>
      <c r="K2577" s="37">
        <f t="shared" si="5088"/>
        <v>436</v>
      </c>
      <c r="L2577" s="38">
        <f t="shared" ref="L2577:M2577" si="5089">MIN(N2577,P2577,R2577,T2577,V2577,X2577,Z2577,AB2577,AD2577)</f>
        <v>369</v>
      </c>
      <c r="M2577" s="38">
        <f t="shared" si="5089"/>
        <v>436</v>
      </c>
      <c r="N2577" s="38"/>
      <c r="O2577" s="38"/>
      <c r="P2577" s="39"/>
      <c r="Q2577" s="39"/>
      <c r="R2577" s="39"/>
      <c r="S2577" s="39"/>
      <c r="T2577" s="39"/>
      <c r="U2577" s="39"/>
      <c r="V2577" s="39"/>
      <c r="W2577" s="39"/>
      <c r="X2577" s="39"/>
      <c r="Y2577" s="39"/>
      <c r="Z2577" s="39">
        <f t="shared" si="5050"/>
        <v>369</v>
      </c>
      <c r="AA2577" s="39">
        <f t="shared" si="5051"/>
        <v>436</v>
      </c>
      <c r="AB2577" s="39"/>
      <c r="AC2577" s="39"/>
      <c r="AD2577" s="40"/>
      <c r="AE2577" s="40"/>
      <c r="AF2577" s="41">
        <f t="shared" si="5065"/>
        <v>0</v>
      </c>
      <c r="AG2577" s="42"/>
    </row>
    <row r="2578" spans="1:33" ht="13.8">
      <c r="A2578" s="30" t="s">
        <v>3268</v>
      </c>
      <c r="B2578" s="30" t="s">
        <v>3269</v>
      </c>
      <c r="C2578" s="43"/>
      <c r="D2578" s="44"/>
      <c r="E2578" s="44"/>
      <c r="F2578" s="35">
        <f t="shared" si="4970"/>
        <v>0</v>
      </c>
      <c r="G2578" s="35">
        <f t="shared" si="5058"/>
        <v>0</v>
      </c>
      <c r="H2578" s="35">
        <f t="shared" si="5035"/>
        <v>0</v>
      </c>
      <c r="I2578" s="17">
        <v>18</v>
      </c>
      <c r="J2578" s="37">
        <f t="shared" ref="J2578:K2578" si="5090">MAX(N2578,P2578,R2578,T2578,V2578,X2578,Z2578,AB2578,AD2578)</f>
        <v>25</v>
      </c>
      <c r="K2578" s="37">
        <f t="shared" si="5090"/>
        <v>30</v>
      </c>
      <c r="L2578" s="38">
        <f t="shared" ref="L2578:M2578" si="5091">MIN(N2578,P2578,R2578,T2578,V2578,X2578,Z2578,AB2578,AD2578)</f>
        <v>25</v>
      </c>
      <c r="M2578" s="38">
        <f t="shared" si="5091"/>
        <v>30</v>
      </c>
      <c r="N2578" s="38"/>
      <c r="O2578" s="38"/>
      <c r="P2578" s="39"/>
      <c r="Q2578" s="39"/>
      <c r="R2578" s="39"/>
      <c r="S2578" s="39"/>
      <c r="T2578" s="39"/>
      <c r="U2578" s="39"/>
      <c r="V2578" s="39"/>
      <c r="W2578" s="39"/>
      <c r="X2578" s="39"/>
      <c r="Y2578" s="39"/>
      <c r="Z2578" s="39">
        <f t="shared" si="5050"/>
        <v>25</v>
      </c>
      <c r="AA2578" s="39">
        <f t="shared" si="5051"/>
        <v>30</v>
      </c>
      <c r="AB2578" s="39"/>
      <c r="AC2578" s="39"/>
      <c r="AD2578" s="40"/>
      <c r="AE2578" s="40"/>
      <c r="AF2578" s="41">
        <f t="shared" si="5065"/>
        <v>0</v>
      </c>
      <c r="AG2578" s="42"/>
    </row>
    <row r="2579" spans="1:33" ht="13.8">
      <c r="A2579" s="30" t="s">
        <v>3270</v>
      </c>
      <c r="B2579" s="30" t="s">
        <v>3271</v>
      </c>
      <c r="C2579" s="43"/>
      <c r="D2579" s="44"/>
      <c r="E2579" s="44"/>
      <c r="F2579" s="35">
        <f t="shared" si="4970"/>
        <v>0</v>
      </c>
      <c r="G2579" s="35">
        <f t="shared" si="5058"/>
        <v>0</v>
      </c>
      <c r="H2579" s="35">
        <f t="shared" si="5035"/>
        <v>0</v>
      </c>
      <c r="I2579" s="17">
        <v>18</v>
      </c>
      <c r="J2579" s="37">
        <f t="shared" ref="J2579:K2579" si="5092">MAX(N2579,P2579,R2579,T2579,V2579,X2579,Z2579,AB2579,AD2579)</f>
        <v>25</v>
      </c>
      <c r="K2579" s="37">
        <f t="shared" si="5092"/>
        <v>30</v>
      </c>
      <c r="L2579" s="38">
        <f t="shared" ref="L2579:M2579" si="5093">MIN(N2579,P2579,R2579,T2579,V2579,X2579,Z2579,AB2579,AD2579)</f>
        <v>25</v>
      </c>
      <c r="M2579" s="38">
        <f t="shared" si="5093"/>
        <v>30</v>
      </c>
      <c r="N2579" s="38"/>
      <c r="O2579" s="38"/>
      <c r="P2579" s="39"/>
      <c r="Q2579" s="39"/>
      <c r="R2579" s="39"/>
      <c r="S2579" s="39"/>
      <c r="T2579" s="39"/>
      <c r="U2579" s="39"/>
      <c r="V2579" s="39"/>
      <c r="W2579" s="39"/>
      <c r="X2579" s="39"/>
      <c r="Y2579" s="39"/>
      <c r="Z2579" s="39">
        <f t="shared" si="5050"/>
        <v>25</v>
      </c>
      <c r="AA2579" s="39">
        <f t="shared" si="5051"/>
        <v>30</v>
      </c>
      <c r="AB2579" s="39"/>
      <c r="AC2579" s="39"/>
      <c r="AD2579" s="40"/>
      <c r="AE2579" s="40"/>
      <c r="AF2579" s="41">
        <f t="shared" si="5065"/>
        <v>0</v>
      </c>
      <c r="AG2579" s="42"/>
    </row>
    <row r="2580" spans="1:33" ht="13.8">
      <c r="A2580" s="30" t="s">
        <v>3272</v>
      </c>
      <c r="B2580" s="30" t="s">
        <v>3273</v>
      </c>
      <c r="C2580" s="43"/>
      <c r="D2580" s="44"/>
      <c r="E2580" s="44"/>
      <c r="F2580" s="35">
        <f t="shared" si="4970"/>
        <v>0</v>
      </c>
      <c r="G2580" s="35">
        <f t="shared" si="5058"/>
        <v>0</v>
      </c>
      <c r="H2580" s="35">
        <f t="shared" si="5035"/>
        <v>0</v>
      </c>
      <c r="I2580" s="17">
        <v>18</v>
      </c>
      <c r="J2580" s="37">
        <f t="shared" ref="J2580:K2580" si="5094">MAX(N2580,P2580,R2580,T2580,V2580,X2580,Z2580,AB2580,AD2580)</f>
        <v>756</v>
      </c>
      <c r="K2580" s="37">
        <f t="shared" si="5094"/>
        <v>893</v>
      </c>
      <c r="L2580" s="38">
        <f t="shared" ref="L2580:M2580" si="5095">MIN(N2580,P2580,R2580,T2580,V2580,X2580,Z2580,AB2580,AD2580)</f>
        <v>756</v>
      </c>
      <c r="M2580" s="38">
        <f t="shared" si="5095"/>
        <v>893</v>
      </c>
      <c r="N2580" s="38"/>
      <c r="O2580" s="38"/>
      <c r="P2580" s="39"/>
      <c r="Q2580" s="39"/>
      <c r="R2580" s="39"/>
      <c r="S2580" s="39"/>
      <c r="T2580" s="39"/>
      <c r="U2580" s="39"/>
      <c r="V2580" s="39"/>
      <c r="W2580" s="39"/>
      <c r="X2580" s="39"/>
      <c r="Y2580" s="39"/>
      <c r="Z2580" s="39">
        <f t="shared" si="5050"/>
        <v>756</v>
      </c>
      <c r="AA2580" s="39">
        <f t="shared" si="5051"/>
        <v>893</v>
      </c>
      <c r="AB2580" s="39"/>
      <c r="AC2580" s="39"/>
      <c r="AD2580" s="40"/>
      <c r="AE2580" s="40"/>
      <c r="AF2580" s="41">
        <f t="shared" si="5065"/>
        <v>0</v>
      </c>
      <c r="AG2580" s="42"/>
    </row>
    <row r="2581" spans="1:33" ht="13.8">
      <c r="A2581" s="30" t="s">
        <v>3274</v>
      </c>
      <c r="B2581" s="30" t="s">
        <v>3275</v>
      </c>
      <c r="C2581" s="43"/>
      <c r="D2581" s="44"/>
      <c r="E2581" s="44"/>
      <c r="F2581" s="35">
        <f t="shared" si="4970"/>
        <v>0</v>
      </c>
      <c r="G2581" s="35">
        <f t="shared" si="5058"/>
        <v>0</v>
      </c>
      <c r="H2581" s="35">
        <f t="shared" si="5035"/>
        <v>0</v>
      </c>
      <c r="I2581" s="17">
        <v>18</v>
      </c>
      <c r="J2581" s="37">
        <f t="shared" ref="J2581:K2581" si="5096">MAX(N2581,P2581,R2581,T2581,V2581,X2581,Z2581,AB2581,AD2581)</f>
        <v>276</v>
      </c>
      <c r="K2581" s="37">
        <f t="shared" si="5096"/>
        <v>326</v>
      </c>
      <c r="L2581" s="38">
        <f t="shared" ref="L2581:M2581" si="5097">MIN(N2581,P2581,R2581,T2581,V2581,X2581,Z2581,AB2581,AD2581)</f>
        <v>276</v>
      </c>
      <c r="M2581" s="38">
        <f t="shared" si="5097"/>
        <v>326</v>
      </c>
      <c r="N2581" s="38"/>
      <c r="O2581" s="38"/>
      <c r="P2581" s="39"/>
      <c r="Q2581" s="39"/>
      <c r="R2581" s="39"/>
      <c r="S2581" s="39"/>
      <c r="T2581" s="39"/>
      <c r="U2581" s="39"/>
      <c r="V2581" s="39"/>
      <c r="W2581" s="39"/>
      <c r="X2581" s="39"/>
      <c r="Y2581" s="39"/>
      <c r="Z2581" s="39">
        <f t="shared" si="5050"/>
        <v>276</v>
      </c>
      <c r="AA2581" s="39">
        <f t="shared" si="5051"/>
        <v>326</v>
      </c>
      <c r="AB2581" s="39"/>
      <c r="AC2581" s="39"/>
      <c r="AD2581" s="40"/>
      <c r="AE2581" s="40"/>
      <c r="AF2581" s="41">
        <f t="shared" si="5065"/>
        <v>0</v>
      </c>
      <c r="AG2581" s="42"/>
    </row>
    <row r="2582" spans="1:33" ht="13.8">
      <c r="A2582" s="30" t="s">
        <v>3276</v>
      </c>
      <c r="B2582" s="30" t="s">
        <v>3277</v>
      </c>
      <c r="C2582" s="43"/>
      <c r="D2582" s="44"/>
      <c r="E2582" s="44"/>
      <c r="F2582" s="35">
        <f t="shared" si="4970"/>
        <v>0</v>
      </c>
      <c r="G2582" s="35">
        <f t="shared" si="5058"/>
        <v>0</v>
      </c>
      <c r="H2582" s="35">
        <f t="shared" si="5035"/>
        <v>0</v>
      </c>
      <c r="I2582" s="17">
        <v>18</v>
      </c>
      <c r="J2582" s="37">
        <f t="shared" ref="J2582:K2582" si="5098">MAX(N2582,P2582,R2582,T2582,V2582,X2582,Z2582,AB2582,AD2582)</f>
        <v>504</v>
      </c>
      <c r="K2582" s="37">
        <f t="shared" si="5098"/>
        <v>595</v>
      </c>
      <c r="L2582" s="38">
        <f t="shared" ref="L2582:M2582" si="5099">MIN(N2582,P2582,R2582,T2582,V2582,X2582,Z2582,AB2582,AD2582)</f>
        <v>504</v>
      </c>
      <c r="M2582" s="38">
        <f t="shared" si="5099"/>
        <v>595</v>
      </c>
      <c r="N2582" s="38"/>
      <c r="O2582" s="38"/>
      <c r="P2582" s="39"/>
      <c r="Q2582" s="39"/>
      <c r="R2582" s="39"/>
      <c r="S2582" s="39"/>
      <c r="T2582" s="39"/>
      <c r="U2582" s="39"/>
      <c r="V2582" s="39"/>
      <c r="W2582" s="39"/>
      <c r="X2582" s="39"/>
      <c r="Y2582" s="39"/>
      <c r="Z2582" s="39">
        <f t="shared" si="5050"/>
        <v>504</v>
      </c>
      <c r="AA2582" s="39">
        <f t="shared" si="5051"/>
        <v>595</v>
      </c>
      <c r="AB2582" s="39"/>
      <c r="AC2582" s="39"/>
      <c r="AD2582" s="40"/>
      <c r="AE2582" s="40"/>
      <c r="AF2582" s="41">
        <f t="shared" si="5065"/>
        <v>0</v>
      </c>
      <c r="AG2582" s="42"/>
    </row>
    <row r="2583" spans="1:33" ht="27.6">
      <c r="A2583" s="30" t="s">
        <v>3278</v>
      </c>
      <c r="B2583" s="30" t="s">
        <v>3279</v>
      </c>
      <c r="C2583" s="43"/>
      <c r="D2583" s="44"/>
      <c r="E2583" s="44"/>
      <c r="F2583" s="35">
        <f t="shared" si="4970"/>
        <v>0</v>
      </c>
      <c r="G2583" s="35">
        <f t="shared" si="5058"/>
        <v>0</v>
      </c>
      <c r="H2583" s="35">
        <f t="shared" si="5035"/>
        <v>0</v>
      </c>
      <c r="I2583" s="17">
        <v>18</v>
      </c>
      <c r="J2583" s="37">
        <f t="shared" ref="J2583:K2583" si="5100">MAX(N2583,P2583,R2583,T2583,V2583,X2583,Z2583,AB2583,AD2583)</f>
        <v>917</v>
      </c>
      <c r="K2583" s="37">
        <f t="shared" si="5100"/>
        <v>0</v>
      </c>
      <c r="L2583" s="38">
        <f t="shared" ref="L2583:M2583" si="5101">MIN(N2583,P2583,R2583,T2583,V2583,X2583,Z2583,AB2583,AD2583)</f>
        <v>917</v>
      </c>
      <c r="M2583" s="38">
        <f t="shared" si="5101"/>
        <v>0</v>
      </c>
      <c r="N2583" s="38"/>
      <c r="O2583" s="38"/>
      <c r="P2583" s="39"/>
      <c r="Q2583" s="39"/>
      <c r="R2583" s="39"/>
      <c r="S2583" s="39"/>
      <c r="T2583" s="39"/>
      <c r="U2583" s="39"/>
      <c r="V2583" s="39"/>
      <c r="W2583" s="39"/>
      <c r="X2583" s="39"/>
      <c r="Y2583" s="39"/>
      <c r="Z2583" s="39">
        <f t="shared" si="5050"/>
        <v>917</v>
      </c>
      <c r="AA2583" s="39" t="str">
        <f t="shared" si="5051"/>
        <v>₹1083.00</v>
      </c>
      <c r="AB2583" s="39"/>
      <c r="AC2583" s="39"/>
      <c r="AD2583" s="40"/>
      <c r="AE2583" s="40"/>
      <c r="AF2583" s="41">
        <f t="shared" si="5065"/>
        <v>0</v>
      </c>
      <c r="AG2583" s="42"/>
    </row>
    <row r="2584" spans="1:33" ht="13.8">
      <c r="A2584" s="30" t="s">
        <v>3282</v>
      </c>
      <c r="B2584" s="30" t="s">
        <v>3283</v>
      </c>
      <c r="C2584" s="43"/>
      <c r="D2584" s="44"/>
      <c r="E2584" s="44"/>
      <c r="F2584" s="35">
        <f t="shared" si="4970"/>
        <v>0</v>
      </c>
      <c r="G2584" s="35">
        <f t="shared" si="5058"/>
        <v>0</v>
      </c>
      <c r="H2584" s="35">
        <f t="shared" si="5035"/>
        <v>0</v>
      </c>
      <c r="I2584" s="17">
        <v>18</v>
      </c>
      <c r="J2584" s="37">
        <f t="shared" ref="J2584:K2584" si="5102">MAX(N2584,P2584,R2584,T2584,V2584,X2584,Z2584,AB2584,AD2584)</f>
        <v>183</v>
      </c>
      <c r="K2584" s="37">
        <f t="shared" si="5102"/>
        <v>216</v>
      </c>
      <c r="L2584" s="38">
        <f t="shared" ref="L2584:M2584" si="5103">MIN(N2584,P2584,R2584,T2584,V2584,X2584,Z2584,AB2584,AD2584)</f>
        <v>183</v>
      </c>
      <c r="M2584" s="38">
        <f t="shared" si="5103"/>
        <v>216</v>
      </c>
      <c r="N2584" s="38"/>
      <c r="O2584" s="38"/>
      <c r="P2584" s="39"/>
      <c r="Q2584" s="39"/>
      <c r="R2584" s="39"/>
      <c r="S2584" s="39"/>
      <c r="T2584" s="39"/>
      <c r="U2584" s="39"/>
      <c r="V2584" s="39"/>
      <c r="W2584" s="39"/>
      <c r="X2584" s="39"/>
      <c r="Y2584" s="39"/>
      <c r="Z2584" s="39">
        <f t="shared" si="5050"/>
        <v>183</v>
      </c>
      <c r="AA2584" s="39">
        <f t="shared" si="5051"/>
        <v>216</v>
      </c>
      <c r="AB2584" s="39"/>
      <c r="AC2584" s="39"/>
      <c r="AD2584" s="40"/>
      <c r="AE2584" s="40"/>
      <c r="AF2584" s="41">
        <f t="shared" si="5065"/>
        <v>0</v>
      </c>
      <c r="AG2584" s="42"/>
    </row>
    <row r="2585" spans="1:33" ht="13.8">
      <c r="A2585" s="30" t="s">
        <v>3284</v>
      </c>
      <c r="B2585" s="30" t="s">
        <v>3285</v>
      </c>
      <c r="C2585" s="43"/>
      <c r="D2585" s="44"/>
      <c r="E2585" s="44"/>
      <c r="F2585" s="35">
        <f t="shared" si="4970"/>
        <v>0</v>
      </c>
      <c r="G2585" s="35">
        <f t="shared" si="5058"/>
        <v>0</v>
      </c>
      <c r="H2585" s="35">
        <f t="shared" si="5035"/>
        <v>0</v>
      </c>
      <c r="I2585" s="17">
        <v>18</v>
      </c>
      <c r="J2585" s="37">
        <f t="shared" ref="J2585:K2585" si="5104">MAX(N2585,P2585,R2585,T2585,V2585,X2585,Z2585,AB2585,AD2585)</f>
        <v>183</v>
      </c>
      <c r="K2585" s="37">
        <f t="shared" si="5104"/>
        <v>216</v>
      </c>
      <c r="L2585" s="38">
        <f t="shared" ref="L2585:M2585" si="5105">MIN(N2585,P2585,R2585,T2585,V2585,X2585,Z2585,AB2585,AD2585)</f>
        <v>183</v>
      </c>
      <c r="M2585" s="38">
        <f t="shared" si="5105"/>
        <v>216</v>
      </c>
      <c r="N2585" s="38"/>
      <c r="O2585" s="38"/>
      <c r="P2585" s="39"/>
      <c r="Q2585" s="39"/>
      <c r="R2585" s="39"/>
      <c r="S2585" s="39"/>
      <c r="T2585" s="39"/>
      <c r="U2585" s="39"/>
      <c r="V2585" s="39"/>
      <c r="W2585" s="39"/>
      <c r="X2585" s="39"/>
      <c r="Y2585" s="39"/>
      <c r="Z2585" s="39">
        <f t="shared" si="5050"/>
        <v>183</v>
      </c>
      <c r="AA2585" s="39">
        <f t="shared" si="5051"/>
        <v>216</v>
      </c>
      <c r="AB2585" s="39"/>
      <c r="AC2585" s="39"/>
      <c r="AD2585" s="40"/>
      <c r="AE2585" s="40"/>
      <c r="AF2585" s="41">
        <f t="shared" si="5065"/>
        <v>0</v>
      </c>
      <c r="AG2585" s="42"/>
    </row>
    <row r="2586" spans="1:33" ht="13.8">
      <c r="A2586" s="30" t="s">
        <v>3286</v>
      </c>
      <c r="B2586" s="30" t="s">
        <v>3287</v>
      </c>
      <c r="C2586" s="43"/>
      <c r="D2586" s="44"/>
      <c r="E2586" s="44"/>
      <c r="F2586" s="35">
        <f t="shared" si="4970"/>
        <v>0</v>
      </c>
      <c r="G2586" s="35">
        <f t="shared" si="5058"/>
        <v>0</v>
      </c>
      <c r="H2586" s="35">
        <f t="shared" si="5035"/>
        <v>0</v>
      </c>
      <c r="I2586" s="17">
        <v>18</v>
      </c>
      <c r="J2586" s="37">
        <f t="shared" ref="J2586:K2586" si="5106">MAX(N2586,P2586,R2586,T2586,V2586,X2586,Z2586,AB2586,AD2586)</f>
        <v>183</v>
      </c>
      <c r="K2586" s="37">
        <f t="shared" si="5106"/>
        <v>216</v>
      </c>
      <c r="L2586" s="38">
        <f t="shared" ref="L2586:M2586" si="5107">MIN(N2586,P2586,R2586,T2586,V2586,X2586,Z2586,AB2586,AD2586)</f>
        <v>183</v>
      </c>
      <c r="M2586" s="38">
        <f t="shared" si="5107"/>
        <v>216</v>
      </c>
      <c r="N2586" s="38"/>
      <c r="O2586" s="38"/>
      <c r="P2586" s="39"/>
      <c r="Q2586" s="39"/>
      <c r="R2586" s="39"/>
      <c r="S2586" s="39"/>
      <c r="T2586" s="39"/>
      <c r="U2586" s="39"/>
      <c r="V2586" s="39"/>
      <c r="W2586" s="39"/>
      <c r="X2586" s="39"/>
      <c r="Y2586" s="39"/>
      <c r="Z2586" s="39">
        <f t="shared" si="5050"/>
        <v>183</v>
      </c>
      <c r="AA2586" s="39">
        <f t="shared" si="5051"/>
        <v>216</v>
      </c>
      <c r="AB2586" s="39"/>
      <c r="AC2586" s="39"/>
      <c r="AD2586" s="40"/>
      <c r="AE2586" s="40"/>
      <c r="AF2586" s="41">
        <f t="shared" si="5065"/>
        <v>0</v>
      </c>
      <c r="AG2586" s="42"/>
    </row>
    <row r="2587" spans="1:33" ht="13.8">
      <c r="A2587" s="30" t="s">
        <v>3288</v>
      </c>
      <c r="B2587" s="30" t="s">
        <v>3289</v>
      </c>
      <c r="C2587" s="43"/>
      <c r="D2587" s="44"/>
      <c r="E2587" s="44"/>
      <c r="F2587" s="35">
        <f t="shared" si="4970"/>
        <v>0</v>
      </c>
      <c r="G2587" s="35">
        <f t="shared" si="5058"/>
        <v>0</v>
      </c>
      <c r="H2587" s="35">
        <f t="shared" si="5035"/>
        <v>0</v>
      </c>
      <c r="I2587" s="17">
        <v>18</v>
      </c>
      <c r="J2587" s="37">
        <f t="shared" ref="J2587:K2587" si="5108">MAX(N2587,P2587,R2587,T2587,V2587,X2587,Z2587,AB2587,AD2587)</f>
        <v>183</v>
      </c>
      <c r="K2587" s="37">
        <f t="shared" si="5108"/>
        <v>216</v>
      </c>
      <c r="L2587" s="38">
        <f t="shared" ref="L2587:M2587" si="5109">MIN(N2587,P2587,R2587,T2587,V2587,X2587,Z2587,AB2587,AD2587)</f>
        <v>183</v>
      </c>
      <c r="M2587" s="38">
        <f t="shared" si="5109"/>
        <v>216</v>
      </c>
      <c r="N2587" s="38"/>
      <c r="O2587" s="38"/>
      <c r="P2587" s="39"/>
      <c r="Q2587" s="39"/>
      <c r="R2587" s="39"/>
      <c r="S2587" s="39"/>
      <c r="T2587" s="39"/>
      <c r="U2587" s="39"/>
      <c r="V2587" s="39"/>
      <c r="W2587" s="39"/>
      <c r="X2587" s="39"/>
      <c r="Y2587" s="39"/>
      <c r="Z2587" s="39">
        <f t="shared" si="5050"/>
        <v>183</v>
      </c>
      <c r="AA2587" s="39">
        <f t="shared" si="5051"/>
        <v>216</v>
      </c>
      <c r="AB2587" s="39"/>
      <c r="AC2587" s="39"/>
      <c r="AD2587" s="40"/>
      <c r="AE2587" s="40"/>
      <c r="AF2587" s="41">
        <f t="shared" si="5065"/>
        <v>0</v>
      </c>
      <c r="AG2587" s="42"/>
    </row>
    <row r="2588" spans="1:33" ht="13.8">
      <c r="A2588" s="30" t="s">
        <v>3290</v>
      </c>
      <c r="B2588" s="30" t="s">
        <v>3291</v>
      </c>
      <c r="C2588" s="43"/>
      <c r="D2588" s="44"/>
      <c r="E2588" s="44"/>
      <c r="F2588" s="35">
        <f t="shared" ref="F2588:F2651" si="5110">IFERROR(SUMIF(Purchase_ItemCode, A2588, Purchase_Qty), 0)</f>
        <v>0</v>
      </c>
      <c r="G2588" s="35">
        <f t="shared" si="5058"/>
        <v>0</v>
      </c>
      <c r="H2588" s="35">
        <f t="shared" si="5035"/>
        <v>0</v>
      </c>
      <c r="I2588" s="17">
        <v>18</v>
      </c>
      <c r="J2588" s="37">
        <f t="shared" ref="J2588:K2588" si="5111">MAX(N2588,P2588,R2588,T2588,V2588,X2588,Z2588,AB2588,AD2588)</f>
        <v>183</v>
      </c>
      <c r="K2588" s="37">
        <f t="shared" si="5111"/>
        <v>216</v>
      </c>
      <c r="L2588" s="38">
        <f t="shared" ref="L2588:M2588" si="5112">MIN(N2588,P2588,R2588,T2588,V2588,X2588,Z2588,AB2588,AD2588)</f>
        <v>183</v>
      </c>
      <c r="M2588" s="38">
        <f t="shared" si="5112"/>
        <v>216</v>
      </c>
      <c r="N2588" s="38"/>
      <c r="O2588" s="38"/>
      <c r="P2588" s="39"/>
      <c r="Q2588" s="39"/>
      <c r="R2588" s="39"/>
      <c r="S2588" s="39"/>
      <c r="T2588" s="39"/>
      <c r="U2588" s="39"/>
      <c r="V2588" s="39"/>
      <c r="W2588" s="39"/>
      <c r="X2588" s="39"/>
      <c r="Y2588" s="39"/>
      <c r="Z2588" s="39">
        <f t="shared" si="5050"/>
        <v>183</v>
      </c>
      <c r="AA2588" s="39">
        <f t="shared" si="5051"/>
        <v>216</v>
      </c>
      <c r="AB2588" s="39"/>
      <c r="AC2588" s="39"/>
      <c r="AD2588" s="40"/>
      <c r="AE2588" s="40"/>
      <c r="AF2588" s="41">
        <f t="shared" si="5065"/>
        <v>0</v>
      </c>
      <c r="AG2588" s="42"/>
    </row>
    <row r="2589" spans="1:33" ht="27.6">
      <c r="A2589" s="30" t="s">
        <v>3292</v>
      </c>
      <c r="B2589" s="30" t="s">
        <v>3293</v>
      </c>
      <c r="C2589" s="43"/>
      <c r="D2589" s="44"/>
      <c r="E2589" s="44"/>
      <c r="F2589" s="35">
        <f t="shared" si="5110"/>
        <v>0</v>
      </c>
      <c r="G2589" s="35">
        <f t="shared" si="5058"/>
        <v>0</v>
      </c>
      <c r="H2589" s="35">
        <f t="shared" si="5035"/>
        <v>0</v>
      </c>
      <c r="I2589" s="17">
        <v>18</v>
      </c>
      <c r="J2589" s="37">
        <f t="shared" ref="J2589:K2589" si="5113">MAX(N2589,P2589,R2589,T2589,V2589,X2589,Z2589,AB2589,AD2589)</f>
        <v>0</v>
      </c>
      <c r="K2589" s="37">
        <f t="shared" si="5113"/>
        <v>0</v>
      </c>
      <c r="L2589" s="38">
        <f t="shared" ref="L2589:M2589" si="5114">MIN(N2589,P2589,R2589,T2589,V2589,X2589,Z2589,AB2589,AD2589)</f>
        <v>0</v>
      </c>
      <c r="M2589" s="38">
        <f t="shared" si="5114"/>
        <v>0</v>
      </c>
      <c r="N2589" s="38"/>
      <c r="O2589" s="38"/>
      <c r="P2589" s="39"/>
      <c r="Q2589" s="39"/>
      <c r="R2589" s="39"/>
      <c r="S2589" s="39"/>
      <c r="T2589" s="39"/>
      <c r="U2589" s="39"/>
      <c r="V2589" s="39"/>
      <c r="W2589" s="39"/>
      <c r="X2589" s="39"/>
      <c r="Y2589" s="39"/>
      <c r="Z2589" s="39" t="str">
        <f t="shared" si="5050"/>
        <v>₹4909.00</v>
      </c>
      <c r="AA2589" s="39" t="str">
        <f t="shared" si="5051"/>
        <v>₹5793.00</v>
      </c>
      <c r="AB2589" s="39"/>
      <c r="AC2589" s="39"/>
      <c r="AD2589" s="40"/>
      <c r="AE2589" s="40"/>
      <c r="AF2589" s="41">
        <f t="shared" si="5065"/>
        <v>0</v>
      </c>
      <c r="AG2589" s="42"/>
    </row>
    <row r="2590" spans="1:33" ht="13.8">
      <c r="A2590" s="30" t="s">
        <v>3299</v>
      </c>
      <c r="B2590" s="30" t="s">
        <v>3300</v>
      </c>
      <c r="C2590" s="43"/>
      <c r="D2590" s="44"/>
      <c r="E2590" s="44"/>
      <c r="F2590" s="35">
        <f t="shared" si="5110"/>
        <v>0</v>
      </c>
      <c r="G2590" s="35">
        <f t="shared" si="5058"/>
        <v>0</v>
      </c>
      <c r="H2590" s="35">
        <f t="shared" si="5035"/>
        <v>0</v>
      </c>
      <c r="I2590" s="17">
        <v>18</v>
      </c>
      <c r="J2590" s="37">
        <f t="shared" ref="J2590:K2590" si="5115">MAX(N2590,P2590,R2590,T2590,V2590,X2590,Z2590,AB2590,AD2590)</f>
        <v>551</v>
      </c>
      <c r="K2590" s="37">
        <f t="shared" si="5115"/>
        <v>651</v>
      </c>
      <c r="L2590" s="38">
        <f t="shared" ref="L2590:M2590" si="5116">MIN(N2590,P2590,R2590,T2590,V2590,X2590,Z2590,AB2590,AD2590)</f>
        <v>551</v>
      </c>
      <c r="M2590" s="38">
        <f t="shared" si="5116"/>
        <v>651</v>
      </c>
      <c r="N2590" s="38"/>
      <c r="O2590" s="38"/>
      <c r="P2590" s="39"/>
      <c r="Q2590" s="39"/>
      <c r="R2590" s="39"/>
      <c r="S2590" s="39"/>
      <c r="T2590" s="39"/>
      <c r="U2590" s="39"/>
      <c r="V2590" s="39"/>
      <c r="W2590" s="39"/>
      <c r="X2590" s="39"/>
      <c r="Y2590" s="39"/>
      <c r="Z2590" s="39">
        <f t="shared" si="5050"/>
        <v>551</v>
      </c>
      <c r="AA2590" s="39">
        <f t="shared" si="5051"/>
        <v>651</v>
      </c>
      <c r="AB2590" s="39"/>
      <c r="AC2590" s="39"/>
      <c r="AD2590" s="40"/>
      <c r="AE2590" s="40"/>
      <c r="AF2590" s="41">
        <f t="shared" si="5065"/>
        <v>0</v>
      </c>
      <c r="AG2590" s="42"/>
    </row>
    <row r="2591" spans="1:33" ht="13.8">
      <c r="A2591" s="30" t="s">
        <v>3301</v>
      </c>
      <c r="B2591" s="30" t="s">
        <v>3302</v>
      </c>
      <c r="C2591" s="43"/>
      <c r="D2591" s="44"/>
      <c r="E2591" s="44"/>
      <c r="F2591" s="35">
        <f t="shared" si="5110"/>
        <v>0</v>
      </c>
      <c r="G2591" s="35">
        <f t="shared" si="5058"/>
        <v>0</v>
      </c>
      <c r="H2591" s="35">
        <f t="shared" si="5035"/>
        <v>0</v>
      </c>
      <c r="I2591" s="17">
        <v>18</v>
      </c>
      <c r="J2591" s="37">
        <f t="shared" ref="J2591:K2591" si="5117">MAX(N2591,P2591,R2591,T2591,V2591,X2591,Z2591,AB2591,AD2591)</f>
        <v>815</v>
      </c>
      <c r="K2591" s="37">
        <f t="shared" si="5117"/>
        <v>962</v>
      </c>
      <c r="L2591" s="38">
        <f t="shared" ref="L2591:M2591" si="5118">MIN(N2591,P2591,R2591,T2591,V2591,X2591,Z2591,AB2591,AD2591)</f>
        <v>815</v>
      </c>
      <c r="M2591" s="38">
        <f t="shared" si="5118"/>
        <v>962</v>
      </c>
      <c r="N2591" s="38"/>
      <c r="O2591" s="38"/>
      <c r="P2591" s="39"/>
      <c r="Q2591" s="39"/>
      <c r="R2591" s="39"/>
      <c r="S2591" s="39"/>
      <c r="T2591" s="39"/>
      <c r="U2591" s="39"/>
      <c r="V2591" s="39"/>
      <c r="W2591" s="39"/>
      <c r="X2591" s="39"/>
      <c r="Y2591" s="39"/>
      <c r="Z2591" s="39">
        <f t="shared" ref="Z2591:Z2622" si="5119">VLOOKUP(A2591,Reo_80,9,FALSE)</f>
        <v>815</v>
      </c>
      <c r="AA2591" s="39">
        <f t="shared" ref="AA2591:AA2622" si="5120">VLOOKUP(A2591,Reo_80,11,FALSE)</f>
        <v>962</v>
      </c>
      <c r="AB2591" s="39"/>
      <c r="AC2591" s="39"/>
      <c r="AD2591" s="40"/>
      <c r="AE2591" s="40"/>
      <c r="AF2591" s="41">
        <f t="shared" si="5065"/>
        <v>0</v>
      </c>
      <c r="AG2591" s="42"/>
    </row>
    <row r="2592" spans="1:33" ht="27.6">
      <c r="A2592" s="30" t="s">
        <v>3304</v>
      </c>
      <c r="B2592" s="30" t="s">
        <v>3305</v>
      </c>
      <c r="C2592" s="43"/>
      <c r="D2592" s="44"/>
      <c r="E2592" s="44"/>
      <c r="F2592" s="35">
        <f t="shared" si="5110"/>
        <v>0</v>
      </c>
      <c r="G2592" s="35">
        <f t="shared" si="5058"/>
        <v>0</v>
      </c>
      <c r="H2592" s="35">
        <f t="shared" si="5035"/>
        <v>0</v>
      </c>
      <c r="I2592" s="17">
        <v>18</v>
      </c>
      <c r="J2592" s="37">
        <f t="shared" ref="J2592:K2592" si="5121">MAX(N2592,P2592,R2592,T2592,V2592,X2592,Z2592,AB2592,AD2592)</f>
        <v>0</v>
      </c>
      <c r="K2592" s="37">
        <f t="shared" si="5121"/>
        <v>0</v>
      </c>
      <c r="L2592" s="38">
        <f t="shared" ref="L2592:M2592" si="5122">MIN(N2592,P2592,R2592,T2592,V2592,X2592,Z2592,AB2592,AD2592)</f>
        <v>0</v>
      </c>
      <c r="M2592" s="38">
        <f t="shared" si="5122"/>
        <v>0</v>
      </c>
      <c r="N2592" s="38"/>
      <c r="O2592" s="38"/>
      <c r="P2592" s="39"/>
      <c r="Q2592" s="39"/>
      <c r="R2592" s="39"/>
      <c r="S2592" s="39"/>
      <c r="T2592" s="39"/>
      <c r="U2592" s="39"/>
      <c r="V2592" s="39"/>
      <c r="W2592" s="39"/>
      <c r="X2592" s="39"/>
      <c r="Y2592" s="39"/>
      <c r="Z2592" s="39" t="str">
        <f t="shared" si="5119"/>
        <v>₹1123.00</v>
      </c>
      <c r="AA2592" s="39" t="str">
        <f t="shared" si="5120"/>
        <v>₹1326.00</v>
      </c>
      <c r="AB2592" s="39"/>
      <c r="AC2592" s="39"/>
      <c r="AD2592" s="40"/>
      <c r="AE2592" s="40"/>
      <c r="AF2592" s="41">
        <f t="shared" si="5065"/>
        <v>0</v>
      </c>
      <c r="AG2592" s="42"/>
    </row>
    <row r="2593" spans="1:33" ht="27.6">
      <c r="A2593" s="30" t="s">
        <v>3307</v>
      </c>
      <c r="B2593" s="30" t="s">
        <v>3308</v>
      </c>
      <c r="C2593" s="43"/>
      <c r="D2593" s="44"/>
      <c r="E2593" s="44"/>
      <c r="F2593" s="35">
        <f t="shared" si="5110"/>
        <v>0</v>
      </c>
      <c r="G2593" s="35">
        <f t="shared" si="5058"/>
        <v>0</v>
      </c>
      <c r="H2593" s="35">
        <f t="shared" si="5035"/>
        <v>0</v>
      </c>
      <c r="I2593" s="17">
        <v>18</v>
      </c>
      <c r="J2593" s="37">
        <f t="shared" ref="J2593:K2593" si="5123">MAX(N2593,P2593,R2593,T2593,V2593,X2593,Z2593,AB2593,AD2593)</f>
        <v>0</v>
      </c>
      <c r="K2593" s="37">
        <f t="shared" si="5123"/>
        <v>0</v>
      </c>
      <c r="L2593" s="38">
        <f t="shared" ref="L2593:M2593" si="5124">MIN(N2593,P2593,R2593,T2593,V2593,X2593,Z2593,AB2593,AD2593)</f>
        <v>0</v>
      </c>
      <c r="M2593" s="38">
        <f t="shared" si="5124"/>
        <v>0</v>
      </c>
      <c r="N2593" s="38"/>
      <c r="O2593" s="38"/>
      <c r="P2593" s="39"/>
      <c r="Q2593" s="39"/>
      <c r="R2593" s="39"/>
      <c r="S2593" s="39"/>
      <c r="T2593" s="39"/>
      <c r="U2593" s="39"/>
      <c r="V2593" s="39"/>
      <c r="W2593" s="39"/>
      <c r="X2593" s="39"/>
      <c r="Y2593" s="39"/>
      <c r="Z2593" s="39" t="str">
        <f t="shared" si="5119"/>
        <v>₹1576.00</v>
      </c>
      <c r="AA2593" s="39" t="str">
        <f t="shared" si="5120"/>
        <v>₹1860.00</v>
      </c>
      <c r="AB2593" s="39"/>
      <c r="AC2593" s="39"/>
      <c r="AD2593" s="40"/>
      <c r="AE2593" s="40"/>
      <c r="AF2593" s="41">
        <f t="shared" si="5065"/>
        <v>0</v>
      </c>
      <c r="AG2593" s="42"/>
    </row>
    <row r="2594" spans="1:33" ht="13.8">
      <c r="A2594" s="30" t="s">
        <v>3316</v>
      </c>
      <c r="B2594" s="30" t="s">
        <v>3317</v>
      </c>
      <c r="C2594" s="43"/>
      <c r="D2594" s="44"/>
      <c r="E2594" s="44"/>
      <c r="F2594" s="35">
        <f t="shared" si="5110"/>
        <v>0</v>
      </c>
      <c r="G2594" s="35">
        <f t="shared" si="5058"/>
        <v>0</v>
      </c>
      <c r="H2594" s="35">
        <f t="shared" si="5035"/>
        <v>0</v>
      </c>
      <c r="I2594" s="17">
        <v>18</v>
      </c>
      <c r="J2594" s="37">
        <f t="shared" ref="J2594:K2594" si="5125">MAX(N2594,P2594,R2594,T2594,V2594,X2594,Z2594,AB2594,AD2594)</f>
        <v>224</v>
      </c>
      <c r="K2594" s="37">
        <f t="shared" si="5125"/>
        <v>265</v>
      </c>
      <c r="L2594" s="38">
        <f t="shared" ref="L2594:M2594" si="5126">MIN(N2594,P2594,R2594,T2594,V2594,X2594,Z2594,AB2594,AD2594)</f>
        <v>224</v>
      </c>
      <c r="M2594" s="38">
        <f t="shared" si="5126"/>
        <v>265</v>
      </c>
      <c r="N2594" s="38"/>
      <c r="O2594" s="38"/>
      <c r="P2594" s="39"/>
      <c r="Q2594" s="39"/>
      <c r="R2594" s="39"/>
      <c r="S2594" s="39"/>
      <c r="T2594" s="39"/>
      <c r="U2594" s="39"/>
      <c r="V2594" s="39"/>
      <c r="W2594" s="39"/>
      <c r="X2594" s="39"/>
      <c r="Y2594" s="39"/>
      <c r="Z2594" s="39">
        <f t="shared" si="5119"/>
        <v>224</v>
      </c>
      <c r="AA2594" s="39">
        <f t="shared" si="5120"/>
        <v>265</v>
      </c>
      <c r="AB2594" s="39"/>
      <c r="AC2594" s="39"/>
      <c r="AD2594" s="40"/>
      <c r="AE2594" s="40"/>
      <c r="AF2594" s="41">
        <f t="shared" si="5065"/>
        <v>0</v>
      </c>
      <c r="AG2594" s="42"/>
    </row>
    <row r="2595" spans="1:33" ht="13.8">
      <c r="A2595" s="30" t="s">
        <v>3318</v>
      </c>
      <c r="B2595" s="30" t="s">
        <v>3319</v>
      </c>
      <c r="C2595" s="43"/>
      <c r="D2595" s="44"/>
      <c r="E2595" s="44"/>
      <c r="F2595" s="35">
        <f t="shared" si="5110"/>
        <v>0</v>
      </c>
      <c r="G2595" s="35">
        <f t="shared" si="5058"/>
        <v>0</v>
      </c>
      <c r="H2595" s="35">
        <f t="shared" si="5035"/>
        <v>0</v>
      </c>
      <c r="I2595" s="17">
        <v>18</v>
      </c>
      <c r="J2595" s="37">
        <f t="shared" ref="J2595:K2595" si="5127">MAX(N2595,P2595,R2595,T2595,V2595,X2595,Z2595,AB2595,AD2595)</f>
        <v>22</v>
      </c>
      <c r="K2595" s="37">
        <f t="shared" si="5127"/>
        <v>26</v>
      </c>
      <c r="L2595" s="38">
        <f t="shared" ref="L2595:M2595" si="5128">MIN(N2595,P2595,R2595,T2595,V2595,X2595,Z2595,AB2595,AD2595)</f>
        <v>22</v>
      </c>
      <c r="M2595" s="38">
        <f t="shared" si="5128"/>
        <v>26</v>
      </c>
      <c r="N2595" s="38"/>
      <c r="O2595" s="38"/>
      <c r="P2595" s="39"/>
      <c r="Q2595" s="39"/>
      <c r="R2595" s="39"/>
      <c r="S2595" s="39"/>
      <c r="T2595" s="39"/>
      <c r="U2595" s="39"/>
      <c r="V2595" s="39"/>
      <c r="W2595" s="39"/>
      <c r="X2595" s="39"/>
      <c r="Y2595" s="39"/>
      <c r="Z2595" s="39">
        <f t="shared" si="5119"/>
        <v>22</v>
      </c>
      <c r="AA2595" s="39">
        <f t="shared" si="5120"/>
        <v>26</v>
      </c>
      <c r="AB2595" s="39"/>
      <c r="AC2595" s="39"/>
      <c r="AD2595" s="40"/>
      <c r="AE2595" s="40"/>
      <c r="AF2595" s="41">
        <f t="shared" si="5065"/>
        <v>0</v>
      </c>
      <c r="AG2595" s="42"/>
    </row>
    <row r="2596" spans="1:33" ht="13.8">
      <c r="A2596" s="30" t="s">
        <v>3322</v>
      </c>
      <c r="B2596" s="30" t="s">
        <v>3323</v>
      </c>
      <c r="C2596" s="43"/>
      <c r="D2596" s="44"/>
      <c r="E2596" s="44"/>
      <c r="F2596" s="35">
        <f t="shared" si="5110"/>
        <v>0</v>
      </c>
      <c r="G2596" s="35">
        <f t="shared" si="5058"/>
        <v>0</v>
      </c>
      <c r="H2596" s="35">
        <f t="shared" si="5035"/>
        <v>0</v>
      </c>
      <c r="I2596" s="17">
        <v>18</v>
      </c>
      <c r="J2596" s="37">
        <f t="shared" ref="J2596:K2596" si="5129">MAX(N2596,P2596,R2596,T2596,V2596,X2596,Z2596,AB2596,AD2596)</f>
        <v>5</v>
      </c>
      <c r="K2596" s="37">
        <f t="shared" si="5129"/>
        <v>6</v>
      </c>
      <c r="L2596" s="38">
        <f t="shared" ref="L2596:M2596" si="5130">MIN(N2596,P2596,R2596,T2596,V2596,X2596,Z2596,AB2596,AD2596)</f>
        <v>5</v>
      </c>
      <c r="M2596" s="38">
        <f t="shared" si="5130"/>
        <v>6</v>
      </c>
      <c r="N2596" s="38"/>
      <c r="O2596" s="38"/>
      <c r="P2596" s="39"/>
      <c r="Q2596" s="39"/>
      <c r="R2596" s="39"/>
      <c r="S2596" s="39"/>
      <c r="T2596" s="39"/>
      <c r="U2596" s="39"/>
      <c r="V2596" s="39"/>
      <c r="W2596" s="39"/>
      <c r="X2596" s="39"/>
      <c r="Y2596" s="39"/>
      <c r="Z2596" s="39">
        <f t="shared" si="5119"/>
        <v>5</v>
      </c>
      <c r="AA2596" s="39">
        <f t="shared" si="5120"/>
        <v>6</v>
      </c>
      <c r="AB2596" s="39"/>
      <c r="AC2596" s="39"/>
      <c r="AD2596" s="40"/>
      <c r="AE2596" s="40"/>
      <c r="AF2596" s="41">
        <f t="shared" si="5065"/>
        <v>0</v>
      </c>
      <c r="AG2596" s="42"/>
    </row>
    <row r="2597" spans="1:33" ht="13.8">
      <c r="A2597" s="30" t="s">
        <v>3324</v>
      </c>
      <c r="B2597" s="30" t="s">
        <v>3325</v>
      </c>
      <c r="C2597" s="43"/>
      <c r="D2597" s="44"/>
      <c r="E2597" s="44"/>
      <c r="F2597" s="35">
        <f t="shared" si="5110"/>
        <v>0</v>
      </c>
      <c r="G2597" s="35">
        <f t="shared" si="5058"/>
        <v>0</v>
      </c>
      <c r="H2597" s="35">
        <f t="shared" si="5035"/>
        <v>0</v>
      </c>
      <c r="I2597" s="17">
        <v>18</v>
      </c>
      <c r="J2597" s="37">
        <f t="shared" ref="J2597:K2597" si="5131">MAX(N2597,P2597,R2597,T2597,V2597,X2597,Z2597,AB2597,AD2597)</f>
        <v>101</v>
      </c>
      <c r="K2597" s="37">
        <f t="shared" si="5131"/>
        <v>120</v>
      </c>
      <c r="L2597" s="38">
        <f t="shared" ref="L2597:M2597" si="5132">MIN(N2597,P2597,R2597,T2597,V2597,X2597,Z2597,AB2597,AD2597)</f>
        <v>101</v>
      </c>
      <c r="M2597" s="38">
        <f t="shared" si="5132"/>
        <v>120</v>
      </c>
      <c r="N2597" s="38"/>
      <c r="O2597" s="38"/>
      <c r="P2597" s="39"/>
      <c r="Q2597" s="39"/>
      <c r="R2597" s="39"/>
      <c r="S2597" s="39"/>
      <c r="T2597" s="39"/>
      <c r="U2597" s="39"/>
      <c r="V2597" s="39"/>
      <c r="W2597" s="39"/>
      <c r="X2597" s="39"/>
      <c r="Y2597" s="39"/>
      <c r="Z2597" s="39">
        <f t="shared" si="5119"/>
        <v>101</v>
      </c>
      <c r="AA2597" s="39">
        <f t="shared" si="5120"/>
        <v>120</v>
      </c>
      <c r="AB2597" s="39"/>
      <c r="AC2597" s="39"/>
      <c r="AD2597" s="40"/>
      <c r="AE2597" s="40"/>
      <c r="AF2597" s="41">
        <f t="shared" si="5065"/>
        <v>0</v>
      </c>
      <c r="AG2597" s="42"/>
    </row>
    <row r="2598" spans="1:33" ht="13.8">
      <c r="A2598" s="30" t="s">
        <v>3326</v>
      </c>
      <c r="B2598" s="30" t="s">
        <v>3327</v>
      </c>
      <c r="C2598" s="43"/>
      <c r="D2598" s="44"/>
      <c r="E2598" s="44"/>
      <c r="F2598" s="35">
        <f t="shared" si="5110"/>
        <v>0</v>
      </c>
      <c r="G2598" s="35">
        <f t="shared" si="5058"/>
        <v>0</v>
      </c>
      <c r="H2598" s="35">
        <f t="shared" si="5035"/>
        <v>0</v>
      </c>
      <c r="I2598" s="17">
        <v>18</v>
      </c>
      <c r="J2598" s="37">
        <f t="shared" ref="J2598:K2598" si="5133">MAX(N2598,P2598,R2598,T2598,V2598,X2598,Z2598,AB2598,AD2598)</f>
        <v>30</v>
      </c>
      <c r="K2598" s="37">
        <f t="shared" si="5133"/>
        <v>36</v>
      </c>
      <c r="L2598" s="38">
        <f t="shared" ref="L2598:M2598" si="5134">MIN(N2598,P2598,R2598,T2598,V2598,X2598,Z2598,AB2598,AD2598)</f>
        <v>30</v>
      </c>
      <c r="M2598" s="38">
        <f t="shared" si="5134"/>
        <v>36</v>
      </c>
      <c r="N2598" s="38"/>
      <c r="O2598" s="38"/>
      <c r="P2598" s="39"/>
      <c r="Q2598" s="39"/>
      <c r="R2598" s="39"/>
      <c r="S2598" s="39"/>
      <c r="T2598" s="39"/>
      <c r="U2598" s="39"/>
      <c r="V2598" s="39"/>
      <c r="W2598" s="39"/>
      <c r="X2598" s="39"/>
      <c r="Y2598" s="39"/>
      <c r="Z2598" s="39">
        <f t="shared" si="5119"/>
        <v>30</v>
      </c>
      <c r="AA2598" s="39">
        <f t="shared" si="5120"/>
        <v>36</v>
      </c>
      <c r="AB2598" s="39"/>
      <c r="AC2598" s="39"/>
      <c r="AD2598" s="40"/>
      <c r="AE2598" s="40"/>
      <c r="AF2598" s="41">
        <f t="shared" si="5065"/>
        <v>0</v>
      </c>
      <c r="AG2598" s="42"/>
    </row>
    <row r="2599" spans="1:33" ht="13.8">
      <c r="A2599" s="30" t="s">
        <v>3328</v>
      </c>
      <c r="B2599" s="30" t="s">
        <v>3329</v>
      </c>
      <c r="C2599" s="43"/>
      <c r="D2599" s="44"/>
      <c r="E2599" s="44"/>
      <c r="F2599" s="35">
        <f t="shared" si="5110"/>
        <v>0</v>
      </c>
      <c r="G2599" s="35">
        <f t="shared" si="5058"/>
        <v>0</v>
      </c>
      <c r="H2599" s="35">
        <f t="shared" si="5035"/>
        <v>0</v>
      </c>
      <c r="I2599" s="17">
        <v>18</v>
      </c>
      <c r="J2599" s="37">
        <f t="shared" ref="J2599:K2599" si="5135">MAX(N2599,P2599,R2599,T2599,V2599,X2599,Z2599,AB2599,AD2599)</f>
        <v>98</v>
      </c>
      <c r="K2599" s="37">
        <f t="shared" si="5135"/>
        <v>116</v>
      </c>
      <c r="L2599" s="38">
        <f t="shared" ref="L2599:M2599" si="5136">MIN(N2599,P2599,R2599,T2599,V2599,X2599,Z2599,AB2599,AD2599)</f>
        <v>98</v>
      </c>
      <c r="M2599" s="38">
        <f t="shared" si="5136"/>
        <v>116</v>
      </c>
      <c r="N2599" s="38"/>
      <c r="O2599" s="38"/>
      <c r="P2599" s="39"/>
      <c r="Q2599" s="39"/>
      <c r="R2599" s="39"/>
      <c r="S2599" s="39"/>
      <c r="T2599" s="39"/>
      <c r="U2599" s="39"/>
      <c r="V2599" s="39"/>
      <c r="W2599" s="39"/>
      <c r="X2599" s="39"/>
      <c r="Y2599" s="39"/>
      <c r="Z2599" s="39">
        <f t="shared" si="5119"/>
        <v>98</v>
      </c>
      <c r="AA2599" s="39">
        <f t="shared" si="5120"/>
        <v>116</v>
      </c>
      <c r="AB2599" s="39"/>
      <c r="AC2599" s="39"/>
      <c r="AD2599" s="40"/>
      <c r="AE2599" s="40"/>
      <c r="AF2599" s="41">
        <f t="shared" si="5065"/>
        <v>0</v>
      </c>
      <c r="AG2599" s="42"/>
    </row>
    <row r="2600" spans="1:33" ht="13.8">
      <c r="A2600" s="30" t="s">
        <v>3330</v>
      </c>
      <c r="B2600" s="30" t="s">
        <v>3331</v>
      </c>
      <c r="C2600" s="43"/>
      <c r="D2600" s="44"/>
      <c r="E2600" s="44"/>
      <c r="F2600" s="35">
        <f t="shared" si="5110"/>
        <v>0</v>
      </c>
      <c r="G2600" s="35">
        <f t="shared" si="5058"/>
        <v>0</v>
      </c>
      <c r="H2600" s="35">
        <f t="shared" si="5035"/>
        <v>0</v>
      </c>
      <c r="I2600" s="17">
        <v>18</v>
      </c>
      <c r="J2600" s="37">
        <f t="shared" ref="J2600:K2600" si="5137">MAX(N2600,P2600,R2600,T2600,V2600,X2600,Z2600,AB2600,AD2600)</f>
        <v>369</v>
      </c>
      <c r="K2600" s="37">
        <f t="shared" si="5137"/>
        <v>436</v>
      </c>
      <c r="L2600" s="38">
        <f t="shared" ref="L2600:M2600" si="5138">MIN(N2600,P2600,R2600,T2600,V2600,X2600,Z2600,AB2600,AD2600)</f>
        <v>369</v>
      </c>
      <c r="M2600" s="38">
        <f t="shared" si="5138"/>
        <v>436</v>
      </c>
      <c r="N2600" s="38"/>
      <c r="O2600" s="38"/>
      <c r="P2600" s="39"/>
      <c r="Q2600" s="39"/>
      <c r="R2600" s="39"/>
      <c r="S2600" s="39"/>
      <c r="T2600" s="39"/>
      <c r="U2600" s="39"/>
      <c r="V2600" s="39"/>
      <c r="W2600" s="39"/>
      <c r="X2600" s="39"/>
      <c r="Y2600" s="39"/>
      <c r="Z2600" s="39">
        <f t="shared" si="5119"/>
        <v>369</v>
      </c>
      <c r="AA2600" s="39">
        <f t="shared" si="5120"/>
        <v>436</v>
      </c>
      <c r="AB2600" s="39"/>
      <c r="AC2600" s="39"/>
      <c r="AD2600" s="40"/>
      <c r="AE2600" s="40"/>
      <c r="AF2600" s="41">
        <f t="shared" si="5065"/>
        <v>0</v>
      </c>
      <c r="AG2600" s="42"/>
    </row>
    <row r="2601" spans="1:33" ht="13.8">
      <c r="A2601" s="30" t="s">
        <v>3332</v>
      </c>
      <c r="B2601" s="30" t="s">
        <v>3333</v>
      </c>
      <c r="C2601" s="43"/>
      <c r="D2601" s="44"/>
      <c r="E2601" s="44"/>
      <c r="F2601" s="35">
        <f t="shared" si="5110"/>
        <v>0</v>
      </c>
      <c r="G2601" s="35">
        <f t="shared" si="5058"/>
        <v>0</v>
      </c>
      <c r="H2601" s="35">
        <f t="shared" si="5035"/>
        <v>0</v>
      </c>
      <c r="I2601" s="17">
        <v>18</v>
      </c>
      <c r="J2601" s="37">
        <f t="shared" ref="J2601:K2601" si="5139">MAX(N2601,P2601,R2601,T2601,V2601,X2601,Z2601,AB2601,AD2601)</f>
        <v>30</v>
      </c>
      <c r="K2601" s="37">
        <f t="shared" si="5139"/>
        <v>36</v>
      </c>
      <c r="L2601" s="38">
        <f t="shared" ref="L2601:M2601" si="5140">MIN(N2601,P2601,R2601,T2601,V2601,X2601,Z2601,AB2601,AD2601)</f>
        <v>30</v>
      </c>
      <c r="M2601" s="38">
        <f t="shared" si="5140"/>
        <v>36</v>
      </c>
      <c r="N2601" s="38"/>
      <c r="O2601" s="38"/>
      <c r="P2601" s="39"/>
      <c r="Q2601" s="39"/>
      <c r="R2601" s="39"/>
      <c r="S2601" s="39"/>
      <c r="T2601" s="39"/>
      <c r="U2601" s="39"/>
      <c r="V2601" s="39"/>
      <c r="W2601" s="39"/>
      <c r="X2601" s="39"/>
      <c r="Y2601" s="39"/>
      <c r="Z2601" s="39">
        <f t="shared" si="5119"/>
        <v>30</v>
      </c>
      <c r="AA2601" s="39">
        <f t="shared" si="5120"/>
        <v>36</v>
      </c>
      <c r="AB2601" s="39"/>
      <c r="AC2601" s="39"/>
      <c r="AD2601" s="40"/>
      <c r="AE2601" s="40"/>
      <c r="AF2601" s="41">
        <f t="shared" si="5065"/>
        <v>0</v>
      </c>
      <c r="AG2601" s="42"/>
    </row>
    <row r="2602" spans="1:33" ht="13.8">
      <c r="A2602" s="30" t="s">
        <v>3334</v>
      </c>
      <c r="B2602" s="30" t="s">
        <v>3335</v>
      </c>
      <c r="C2602" s="43"/>
      <c r="D2602" s="44"/>
      <c r="E2602" s="44"/>
      <c r="F2602" s="35">
        <f t="shared" si="5110"/>
        <v>0</v>
      </c>
      <c r="G2602" s="35">
        <f t="shared" si="5058"/>
        <v>0</v>
      </c>
      <c r="H2602" s="35">
        <f t="shared" si="5035"/>
        <v>0</v>
      </c>
      <c r="I2602" s="17">
        <v>18</v>
      </c>
      <c r="J2602" s="37">
        <f t="shared" ref="J2602:K2602" si="5141">MAX(N2602,P2602,R2602,T2602,V2602,X2602,Z2602,AB2602,AD2602)</f>
        <v>186</v>
      </c>
      <c r="K2602" s="37">
        <f t="shared" si="5141"/>
        <v>220</v>
      </c>
      <c r="L2602" s="38">
        <f t="shared" ref="L2602:M2602" si="5142">MIN(N2602,P2602,R2602,T2602,V2602,X2602,Z2602,AB2602,AD2602)</f>
        <v>186</v>
      </c>
      <c r="M2602" s="38">
        <f t="shared" si="5142"/>
        <v>220</v>
      </c>
      <c r="N2602" s="38"/>
      <c r="O2602" s="38"/>
      <c r="P2602" s="39"/>
      <c r="Q2602" s="39"/>
      <c r="R2602" s="39"/>
      <c r="S2602" s="39"/>
      <c r="T2602" s="39"/>
      <c r="U2602" s="39"/>
      <c r="V2602" s="39"/>
      <c r="W2602" s="39"/>
      <c r="X2602" s="39"/>
      <c r="Y2602" s="39"/>
      <c r="Z2602" s="39">
        <f t="shared" si="5119"/>
        <v>186</v>
      </c>
      <c r="AA2602" s="39">
        <f t="shared" si="5120"/>
        <v>220</v>
      </c>
      <c r="AB2602" s="39"/>
      <c r="AC2602" s="39"/>
      <c r="AD2602" s="40"/>
      <c r="AE2602" s="40"/>
      <c r="AF2602" s="41">
        <f t="shared" si="5065"/>
        <v>0</v>
      </c>
      <c r="AG2602" s="42"/>
    </row>
    <row r="2603" spans="1:33" ht="13.8">
      <c r="A2603" s="30" t="s">
        <v>3338</v>
      </c>
      <c r="B2603" s="30" t="s">
        <v>3339</v>
      </c>
      <c r="C2603" s="43"/>
      <c r="D2603" s="44"/>
      <c r="E2603" s="44"/>
      <c r="F2603" s="35">
        <f t="shared" si="5110"/>
        <v>0</v>
      </c>
      <c r="G2603" s="35">
        <f t="shared" si="5058"/>
        <v>0</v>
      </c>
      <c r="H2603" s="35">
        <f t="shared" si="5035"/>
        <v>0</v>
      </c>
      <c r="I2603" s="17">
        <v>18</v>
      </c>
      <c r="J2603" s="37">
        <f t="shared" ref="J2603:K2603" si="5143">MAX(N2603,P2603,R2603,T2603,V2603,X2603,Z2603,AB2603,AD2603)</f>
        <v>186</v>
      </c>
      <c r="K2603" s="37">
        <f t="shared" si="5143"/>
        <v>220</v>
      </c>
      <c r="L2603" s="38">
        <f t="shared" ref="L2603:M2603" si="5144">MIN(N2603,P2603,R2603,T2603,V2603,X2603,Z2603,AB2603,AD2603)</f>
        <v>186</v>
      </c>
      <c r="M2603" s="38">
        <f t="shared" si="5144"/>
        <v>220</v>
      </c>
      <c r="N2603" s="38"/>
      <c r="O2603" s="38"/>
      <c r="P2603" s="39"/>
      <c r="Q2603" s="39"/>
      <c r="R2603" s="39"/>
      <c r="S2603" s="39"/>
      <c r="T2603" s="39"/>
      <c r="U2603" s="39"/>
      <c r="V2603" s="39"/>
      <c r="W2603" s="39"/>
      <c r="X2603" s="39"/>
      <c r="Y2603" s="39"/>
      <c r="Z2603" s="39">
        <f t="shared" si="5119"/>
        <v>186</v>
      </c>
      <c r="AA2603" s="39">
        <f t="shared" si="5120"/>
        <v>220</v>
      </c>
      <c r="AB2603" s="39"/>
      <c r="AC2603" s="39"/>
      <c r="AD2603" s="40"/>
      <c r="AE2603" s="40"/>
      <c r="AF2603" s="41">
        <f t="shared" si="5065"/>
        <v>0</v>
      </c>
      <c r="AG2603" s="42"/>
    </row>
    <row r="2604" spans="1:33" ht="13.8">
      <c r="A2604" s="30" t="s">
        <v>3340</v>
      </c>
      <c r="B2604" s="30" t="s">
        <v>3341</v>
      </c>
      <c r="C2604" s="43"/>
      <c r="D2604" s="44"/>
      <c r="E2604" s="44"/>
      <c r="F2604" s="35">
        <f t="shared" si="5110"/>
        <v>0</v>
      </c>
      <c r="G2604" s="35">
        <f t="shared" si="5058"/>
        <v>0</v>
      </c>
      <c r="H2604" s="35">
        <f t="shared" si="5035"/>
        <v>0</v>
      </c>
      <c r="I2604" s="17">
        <v>18</v>
      </c>
      <c r="J2604" s="37">
        <f t="shared" ref="J2604:K2604" si="5145">MAX(N2604,P2604,R2604,T2604,V2604,X2604,Z2604,AB2604,AD2604)</f>
        <v>286</v>
      </c>
      <c r="K2604" s="37">
        <f t="shared" si="5145"/>
        <v>338</v>
      </c>
      <c r="L2604" s="38">
        <f t="shared" ref="L2604:M2604" si="5146">MIN(N2604,P2604,R2604,T2604,V2604,X2604,Z2604,AB2604,AD2604)</f>
        <v>286</v>
      </c>
      <c r="M2604" s="38">
        <f t="shared" si="5146"/>
        <v>338</v>
      </c>
      <c r="N2604" s="38"/>
      <c r="O2604" s="38"/>
      <c r="P2604" s="39"/>
      <c r="Q2604" s="39"/>
      <c r="R2604" s="39"/>
      <c r="S2604" s="39"/>
      <c r="T2604" s="39"/>
      <c r="U2604" s="39"/>
      <c r="V2604" s="39"/>
      <c r="W2604" s="39"/>
      <c r="X2604" s="39"/>
      <c r="Y2604" s="39"/>
      <c r="Z2604" s="39">
        <f t="shared" si="5119"/>
        <v>286</v>
      </c>
      <c r="AA2604" s="39">
        <f t="shared" si="5120"/>
        <v>338</v>
      </c>
      <c r="AB2604" s="39"/>
      <c r="AC2604" s="39"/>
      <c r="AD2604" s="40"/>
      <c r="AE2604" s="40"/>
      <c r="AF2604" s="41">
        <f t="shared" si="5065"/>
        <v>0</v>
      </c>
      <c r="AG2604" s="42"/>
    </row>
    <row r="2605" spans="1:33" ht="13.8">
      <c r="A2605" s="30" t="s">
        <v>3342</v>
      </c>
      <c r="B2605" s="30" t="s">
        <v>3343</v>
      </c>
      <c r="C2605" s="43"/>
      <c r="D2605" s="44"/>
      <c r="E2605" s="44"/>
      <c r="F2605" s="35">
        <f t="shared" si="5110"/>
        <v>0</v>
      </c>
      <c r="G2605" s="35">
        <f t="shared" si="5058"/>
        <v>0</v>
      </c>
      <c r="H2605" s="35">
        <f t="shared" si="5035"/>
        <v>0</v>
      </c>
      <c r="I2605" s="17">
        <v>18</v>
      </c>
      <c r="J2605" s="37">
        <f t="shared" ref="J2605:K2605" si="5147">MAX(N2605,P2605,R2605,T2605,V2605,X2605,Z2605,AB2605,AD2605)</f>
        <v>115</v>
      </c>
      <c r="K2605" s="37">
        <f t="shared" si="5147"/>
        <v>136</v>
      </c>
      <c r="L2605" s="38">
        <f t="shared" ref="L2605:M2605" si="5148">MIN(N2605,P2605,R2605,T2605,V2605,X2605,Z2605,AB2605,AD2605)</f>
        <v>115</v>
      </c>
      <c r="M2605" s="38">
        <f t="shared" si="5148"/>
        <v>136</v>
      </c>
      <c r="N2605" s="38"/>
      <c r="O2605" s="38"/>
      <c r="P2605" s="39"/>
      <c r="Q2605" s="39"/>
      <c r="R2605" s="39"/>
      <c r="S2605" s="39"/>
      <c r="T2605" s="39"/>
      <c r="U2605" s="39"/>
      <c r="V2605" s="39"/>
      <c r="W2605" s="39"/>
      <c r="X2605" s="39"/>
      <c r="Y2605" s="39"/>
      <c r="Z2605" s="39">
        <f t="shared" si="5119"/>
        <v>115</v>
      </c>
      <c r="AA2605" s="39">
        <f t="shared" si="5120"/>
        <v>136</v>
      </c>
      <c r="AB2605" s="39"/>
      <c r="AC2605" s="39"/>
      <c r="AD2605" s="40"/>
      <c r="AE2605" s="40"/>
      <c r="AF2605" s="41">
        <f t="shared" si="5065"/>
        <v>0</v>
      </c>
      <c r="AG2605" s="42"/>
    </row>
    <row r="2606" spans="1:33" ht="13.8">
      <c r="A2606" s="30" t="s">
        <v>3344</v>
      </c>
      <c r="B2606" s="30" t="s">
        <v>3345</v>
      </c>
      <c r="C2606" s="43"/>
      <c r="D2606" s="44"/>
      <c r="E2606" s="44"/>
      <c r="F2606" s="35">
        <f t="shared" si="5110"/>
        <v>0</v>
      </c>
      <c r="G2606" s="35">
        <f t="shared" si="5058"/>
        <v>0</v>
      </c>
      <c r="H2606" s="35">
        <f t="shared" si="5035"/>
        <v>0</v>
      </c>
      <c r="I2606" s="17">
        <v>18</v>
      </c>
      <c r="J2606" s="37">
        <f t="shared" ref="J2606:K2606" si="5149">MAX(N2606,P2606,R2606,T2606,V2606,X2606,Z2606,AB2606,AD2606)</f>
        <v>48</v>
      </c>
      <c r="K2606" s="37">
        <f t="shared" si="5149"/>
        <v>57</v>
      </c>
      <c r="L2606" s="38">
        <f t="shared" ref="L2606:M2606" si="5150">MIN(N2606,P2606,R2606,T2606,V2606,X2606,Z2606,AB2606,AD2606)</f>
        <v>48</v>
      </c>
      <c r="M2606" s="38">
        <f t="shared" si="5150"/>
        <v>57</v>
      </c>
      <c r="N2606" s="38"/>
      <c r="O2606" s="38"/>
      <c r="P2606" s="39"/>
      <c r="Q2606" s="39"/>
      <c r="R2606" s="39"/>
      <c r="S2606" s="39"/>
      <c r="T2606" s="39"/>
      <c r="U2606" s="39"/>
      <c r="V2606" s="39"/>
      <c r="W2606" s="39"/>
      <c r="X2606" s="39"/>
      <c r="Y2606" s="39"/>
      <c r="Z2606" s="39">
        <f t="shared" si="5119"/>
        <v>48</v>
      </c>
      <c r="AA2606" s="39">
        <f t="shared" si="5120"/>
        <v>57</v>
      </c>
      <c r="AB2606" s="39"/>
      <c r="AC2606" s="39"/>
      <c r="AD2606" s="40"/>
      <c r="AE2606" s="40"/>
      <c r="AF2606" s="41">
        <f t="shared" si="5065"/>
        <v>0</v>
      </c>
      <c r="AG2606" s="42"/>
    </row>
    <row r="2607" spans="1:33" ht="13.8">
      <c r="A2607" s="30" t="s">
        <v>3346</v>
      </c>
      <c r="B2607" s="30" t="s">
        <v>3347</v>
      </c>
      <c r="C2607" s="43"/>
      <c r="D2607" s="44"/>
      <c r="E2607" s="44"/>
      <c r="F2607" s="35">
        <f t="shared" si="5110"/>
        <v>0</v>
      </c>
      <c r="G2607" s="35">
        <f t="shared" si="5058"/>
        <v>0</v>
      </c>
      <c r="H2607" s="35">
        <f t="shared" si="5035"/>
        <v>0</v>
      </c>
      <c r="I2607" s="17">
        <v>18</v>
      </c>
      <c r="J2607" s="37">
        <f t="shared" ref="J2607:K2607" si="5151">MAX(N2607,P2607,R2607,T2607,V2607,X2607,Z2607,AB2607,AD2607)</f>
        <v>70</v>
      </c>
      <c r="K2607" s="37">
        <f t="shared" si="5151"/>
        <v>83</v>
      </c>
      <c r="L2607" s="38">
        <f t="shared" ref="L2607:M2607" si="5152">MIN(N2607,P2607,R2607,T2607,V2607,X2607,Z2607,AB2607,AD2607)</f>
        <v>70</v>
      </c>
      <c r="M2607" s="38">
        <f t="shared" si="5152"/>
        <v>83</v>
      </c>
      <c r="N2607" s="38"/>
      <c r="O2607" s="38"/>
      <c r="P2607" s="39"/>
      <c r="Q2607" s="39"/>
      <c r="R2607" s="39"/>
      <c r="S2607" s="39"/>
      <c r="T2607" s="39"/>
      <c r="U2607" s="39"/>
      <c r="V2607" s="39"/>
      <c r="W2607" s="39"/>
      <c r="X2607" s="39"/>
      <c r="Y2607" s="39"/>
      <c r="Z2607" s="39">
        <f t="shared" si="5119"/>
        <v>70</v>
      </c>
      <c r="AA2607" s="39">
        <f t="shared" si="5120"/>
        <v>83</v>
      </c>
      <c r="AB2607" s="39"/>
      <c r="AC2607" s="39"/>
      <c r="AD2607" s="40"/>
      <c r="AE2607" s="40"/>
      <c r="AF2607" s="41">
        <f t="shared" si="5065"/>
        <v>0</v>
      </c>
      <c r="AG2607" s="42"/>
    </row>
    <row r="2608" spans="1:33" ht="13.8">
      <c r="A2608" s="30" t="s">
        <v>3348</v>
      </c>
      <c r="B2608" s="30" t="s">
        <v>3349</v>
      </c>
      <c r="C2608" s="43"/>
      <c r="D2608" s="44"/>
      <c r="E2608" s="44"/>
      <c r="F2608" s="35">
        <f t="shared" si="5110"/>
        <v>0</v>
      </c>
      <c r="G2608" s="35">
        <f t="shared" si="5058"/>
        <v>0</v>
      </c>
      <c r="H2608" s="35">
        <f t="shared" si="5035"/>
        <v>0</v>
      </c>
      <c r="I2608" s="17">
        <v>18</v>
      </c>
      <c r="J2608" s="37">
        <f t="shared" ref="J2608:K2608" si="5153">MAX(N2608,P2608,R2608,T2608,V2608,X2608,Z2608,AB2608,AD2608)</f>
        <v>3</v>
      </c>
      <c r="K2608" s="37">
        <f t="shared" si="5153"/>
        <v>4</v>
      </c>
      <c r="L2608" s="38">
        <f t="shared" ref="L2608:M2608" si="5154">MIN(N2608,P2608,R2608,T2608,V2608,X2608,Z2608,AB2608,AD2608)</f>
        <v>3</v>
      </c>
      <c r="M2608" s="38">
        <f t="shared" si="5154"/>
        <v>4</v>
      </c>
      <c r="N2608" s="38"/>
      <c r="O2608" s="38"/>
      <c r="P2608" s="39"/>
      <c r="Q2608" s="39"/>
      <c r="R2608" s="39"/>
      <c r="S2608" s="39"/>
      <c r="T2608" s="39"/>
      <c r="U2608" s="39"/>
      <c r="V2608" s="39"/>
      <c r="W2608" s="39"/>
      <c r="X2608" s="39"/>
      <c r="Y2608" s="39"/>
      <c r="Z2608" s="39">
        <f t="shared" si="5119"/>
        <v>3</v>
      </c>
      <c r="AA2608" s="39">
        <f t="shared" si="5120"/>
        <v>4</v>
      </c>
      <c r="AB2608" s="39"/>
      <c r="AC2608" s="39"/>
      <c r="AD2608" s="40"/>
      <c r="AE2608" s="40"/>
      <c r="AF2608" s="41">
        <f t="shared" si="5065"/>
        <v>0</v>
      </c>
      <c r="AG2608" s="42"/>
    </row>
    <row r="2609" spans="1:33" ht="13.8">
      <c r="A2609" s="30" t="s">
        <v>3352</v>
      </c>
      <c r="B2609" s="30" t="s">
        <v>3353</v>
      </c>
      <c r="C2609" s="43"/>
      <c r="D2609" s="44"/>
      <c r="E2609" s="44"/>
      <c r="F2609" s="35">
        <f t="shared" si="5110"/>
        <v>0</v>
      </c>
      <c r="G2609" s="35">
        <f t="shared" si="5058"/>
        <v>0</v>
      </c>
      <c r="H2609" s="35">
        <f t="shared" si="5035"/>
        <v>0</v>
      </c>
      <c r="I2609" s="17">
        <v>18</v>
      </c>
      <c r="J2609" s="37">
        <f t="shared" ref="J2609:K2609" si="5155">MAX(N2609,P2609,R2609,T2609,V2609,X2609,Z2609,AB2609,AD2609)</f>
        <v>115</v>
      </c>
      <c r="K2609" s="37">
        <f t="shared" si="5155"/>
        <v>136</v>
      </c>
      <c r="L2609" s="38">
        <f t="shared" ref="L2609:M2609" si="5156">MIN(N2609,P2609,R2609,T2609,V2609,X2609,Z2609,AB2609,AD2609)</f>
        <v>115</v>
      </c>
      <c r="M2609" s="38">
        <f t="shared" si="5156"/>
        <v>136</v>
      </c>
      <c r="N2609" s="38"/>
      <c r="O2609" s="38"/>
      <c r="P2609" s="39"/>
      <c r="Q2609" s="39"/>
      <c r="R2609" s="39"/>
      <c r="S2609" s="39"/>
      <c r="T2609" s="39"/>
      <c r="U2609" s="39"/>
      <c r="V2609" s="39"/>
      <c r="W2609" s="39"/>
      <c r="X2609" s="39"/>
      <c r="Y2609" s="39"/>
      <c r="Z2609" s="39">
        <f t="shared" si="5119"/>
        <v>115</v>
      </c>
      <c r="AA2609" s="39">
        <f t="shared" si="5120"/>
        <v>136</v>
      </c>
      <c r="AB2609" s="39"/>
      <c r="AC2609" s="39"/>
      <c r="AD2609" s="40"/>
      <c r="AE2609" s="40"/>
      <c r="AF2609" s="41">
        <f t="shared" si="5065"/>
        <v>0</v>
      </c>
      <c r="AG2609" s="42"/>
    </row>
    <row r="2610" spans="1:33" ht="13.8">
      <c r="A2610" s="30" t="s">
        <v>3354</v>
      </c>
      <c r="B2610" s="30" t="s">
        <v>3355</v>
      </c>
      <c r="C2610" s="43"/>
      <c r="D2610" s="44"/>
      <c r="E2610" s="44"/>
      <c r="F2610" s="35">
        <f t="shared" si="5110"/>
        <v>0</v>
      </c>
      <c r="G2610" s="35">
        <f t="shared" si="5058"/>
        <v>0</v>
      </c>
      <c r="H2610" s="35">
        <f t="shared" si="5035"/>
        <v>0</v>
      </c>
      <c r="I2610" s="17">
        <v>18</v>
      </c>
      <c r="J2610" s="37">
        <f t="shared" ref="J2610:K2610" si="5157">MAX(N2610,P2610,R2610,T2610,V2610,X2610,Z2610,AB2610,AD2610)</f>
        <v>138</v>
      </c>
      <c r="K2610" s="37">
        <f t="shared" si="5157"/>
        <v>163</v>
      </c>
      <c r="L2610" s="38">
        <f t="shared" ref="L2610:M2610" si="5158">MIN(N2610,P2610,R2610,T2610,V2610,X2610,Z2610,AB2610,AD2610)</f>
        <v>138</v>
      </c>
      <c r="M2610" s="38">
        <f t="shared" si="5158"/>
        <v>163</v>
      </c>
      <c r="N2610" s="38"/>
      <c r="O2610" s="38"/>
      <c r="P2610" s="39"/>
      <c r="Q2610" s="39"/>
      <c r="R2610" s="39"/>
      <c r="S2610" s="39"/>
      <c r="T2610" s="39"/>
      <c r="U2610" s="39"/>
      <c r="V2610" s="39"/>
      <c r="W2610" s="39"/>
      <c r="X2610" s="39"/>
      <c r="Y2610" s="39"/>
      <c r="Z2610" s="39">
        <f t="shared" si="5119"/>
        <v>138</v>
      </c>
      <c r="AA2610" s="39">
        <f t="shared" si="5120"/>
        <v>163</v>
      </c>
      <c r="AB2610" s="39"/>
      <c r="AC2610" s="39"/>
      <c r="AD2610" s="40"/>
      <c r="AE2610" s="40"/>
      <c r="AF2610" s="41">
        <f t="shared" si="5065"/>
        <v>0</v>
      </c>
      <c r="AG2610" s="42"/>
    </row>
    <row r="2611" spans="1:33" ht="13.8">
      <c r="A2611" s="30" t="s">
        <v>3356</v>
      </c>
      <c r="B2611" s="30" t="s">
        <v>3357</v>
      </c>
      <c r="C2611" s="43"/>
      <c r="D2611" s="44"/>
      <c r="E2611" s="44"/>
      <c r="F2611" s="35">
        <f t="shared" si="5110"/>
        <v>0</v>
      </c>
      <c r="G2611" s="35">
        <f t="shared" si="5058"/>
        <v>0</v>
      </c>
      <c r="H2611" s="35">
        <f t="shared" si="5035"/>
        <v>0</v>
      </c>
      <c r="I2611" s="17">
        <v>18</v>
      </c>
      <c r="J2611" s="37">
        <f t="shared" ref="J2611:K2611" si="5159">MAX(N2611,P2611,R2611,T2611,V2611,X2611,Z2611,AB2611,AD2611)</f>
        <v>160</v>
      </c>
      <c r="K2611" s="37">
        <f t="shared" si="5159"/>
        <v>189</v>
      </c>
      <c r="L2611" s="38">
        <f t="shared" ref="L2611:M2611" si="5160">MIN(N2611,P2611,R2611,T2611,V2611,X2611,Z2611,AB2611,AD2611)</f>
        <v>160</v>
      </c>
      <c r="M2611" s="38">
        <f t="shared" si="5160"/>
        <v>189</v>
      </c>
      <c r="N2611" s="38"/>
      <c r="O2611" s="38"/>
      <c r="P2611" s="39"/>
      <c r="Q2611" s="39"/>
      <c r="R2611" s="39"/>
      <c r="S2611" s="39"/>
      <c r="T2611" s="39"/>
      <c r="U2611" s="39"/>
      <c r="V2611" s="39"/>
      <c r="W2611" s="39"/>
      <c r="X2611" s="39"/>
      <c r="Y2611" s="39"/>
      <c r="Z2611" s="39">
        <f t="shared" si="5119"/>
        <v>160</v>
      </c>
      <c r="AA2611" s="39">
        <f t="shared" si="5120"/>
        <v>189</v>
      </c>
      <c r="AB2611" s="39"/>
      <c r="AC2611" s="39"/>
      <c r="AD2611" s="40"/>
      <c r="AE2611" s="40"/>
      <c r="AF2611" s="41">
        <f t="shared" si="5065"/>
        <v>0</v>
      </c>
      <c r="AG2611" s="42"/>
    </row>
    <row r="2612" spans="1:33" ht="13.8">
      <c r="A2612" s="30" t="s">
        <v>3358</v>
      </c>
      <c r="B2612" s="30" t="s">
        <v>3359</v>
      </c>
      <c r="C2612" s="43"/>
      <c r="D2612" s="44"/>
      <c r="E2612" s="44"/>
      <c r="F2612" s="35">
        <f t="shared" si="5110"/>
        <v>0</v>
      </c>
      <c r="G2612" s="35">
        <f t="shared" si="5058"/>
        <v>0</v>
      </c>
      <c r="H2612" s="35">
        <f t="shared" si="5035"/>
        <v>0</v>
      </c>
      <c r="I2612" s="17">
        <v>18</v>
      </c>
      <c r="J2612" s="37">
        <f t="shared" ref="J2612:K2612" si="5161">MAX(N2612,P2612,R2612,T2612,V2612,X2612,Z2612,AB2612,AD2612)</f>
        <v>80</v>
      </c>
      <c r="K2612" s="37">
        <f t="shared" si="5161"/>
        <v>95</v>
      </c>
      <c r="L2612" s="38">
        <f t="shared" ref="L2612:M2612" si="5162">MIN(N2612,P2612,R2612,T2612,V2612,X2612,Z2612,AB2612,AD2612)</f>
        <v>80</v>
      </c>
      <c r="M2612" s="38">
        <f t="shared" si="5162"/>
        <v>95</v>
      </c>
      <c r="N2612" s="38"/>
      <c r="O2612" s="38"/>
      <c r="P2612" s="39"/>
      <c r="Q2612" s="39"/>
      <c r="R2612" s="39"/>
      <c r="S2612" s="39"/>
      <c r="T2612" s="39"/>
      <c r="U2612" s="39"/>
      <c r="V2612" s="39"/>
      <c r="W2612" s="39"/>
      <c r="X2612" s="39"/>
      <c r="Y2612" s="39"/>
      <c r="Z2612" s="39">
        <f t="shared" si="5119"/>
        <v>80</v>
      </c>
      <c r="AA2612" s="39">
        <f t="shared" si="5120"/>
        <v>95</v>
      </c>
      <c r="AB2612" s="39"/>
      <c r="AC2612" s="39"/>
      <c r="AD2612" s="40"/>
      <c r="AE2612" s="40"/>
      <c r="AF2612" s="41">
        <f t="shared" si="5065"/>
        <v>0</v>
      </c>
      <c r="AG2612" s="42"/>
    </row>
    <row r="2613" spans="1:33" ht="13.8">
      <c r="A2613" s="30" t="s">
        <v>3360</v>
      </c>
      <c r="B2613" s="30" t="s">
        <v>3361</v>
      </c>
      <c r="C2613" s="43"/>
      <c r="D2613" s="44"/>
      <c r="E2613" s="44"/>
      <c r="F2613" s="35">
        <f t="shared" si="5110"/>
        <v>0</v>
      </c>
      <c r="G2613" s="35">
        <f t="shared" si="5058"/>
        <v>0</v>
      </c>
      <c r="H2613" s="35">
        <f t="shared" si="5035"/>
        <v>0</v>
      </c>
      <c r="I2613" s="17">
        <v>18</v>
      </c>
      <c r="J2613" s="37">
        <f t="shared" ref="J2613:K2613" si="5163">MAX(N2613,P2613,R2613,T2613,V2613,X2613,Z2613,AB2613,AD2613)</f>
        <v>203</v>
      </c>
      <c r="K2613" s="37">
        <f t="shared" si="5163"/>
        <v>240</v>
      </c>
      <c r="L2613" s="38">
        <f t="shared" ref="L2613:M2613" si="5164">MIN(N2613,P2613,R2613,T2613,V2613,X2613,Z2613,AB2613,AD2613)</f>
        <v>203</v>
      </c>
      <c r="M2613" s="38">
        <f t="shared" si="5164"/>
        <v>240</v>
      </c>
      <c r="N2613" s="38"/>
      <c r="O2613" s="38"/>
      <c r="P2613" s="39"/>
      <c r="Q2613" s="39"/>
      <c r="R2613" s="39"/>
      <c r="S2613" s="39"/>
      <c r="T2613" s="39"/>
      <c r="U2613" s="39"/>
      <c r="V2613" s="39"/>
      <c r="W2613" s="39"/>
      <c r="X2613" s="39"/>
      <c r="Y2613" s="39"/>
      <c r="Z2613" s="39">
        <f t="shared" si="5119"/>
        <v>203</v>
      </c>
      <c r="AA2613" s="39">
        <f t="shared" si="5120"/>
        <v>240</v>
      </c>
      <c r="AB2613" s="39"/>
      <c r="AC2613" s="39"/>
      <c r="AD2613" s="40"/>
      <c r="AE2613" s="40"/>
      <c r="AF2613" s="41">
        <f t="shared" si="5065"/>
        <v>0</v>
      </c>
      <c r="AG2613" s="42"/>
    </row>
    <row r="2614" spans="1:33" ht="13.8">
      <c r="A2614" s="30" t="s">
        <v>3362</v>
      </c>
      <c r="B2614" s="30" t="s">
        <v>3363</v>
      </c>
      <c r="C2614" s="43"/>
      <c r="D2614" s="44"/>
      <c r="E2614" s="44"/>
      <c r="F2614" s="35">
        <f t="shared" si="5110"/>
        <v>0</v>
      </c>
      <c r="G2614" s="35">
        <f t="shared" si="5058"/>
        <v>0</v>
      </c>
      <c r="H2614" s="35">
        <f t="shared" si="5035"/>
        <v>0</v>
      </c>
      <c r="I2614" s="17">
        <v>18</v>
      </c>
      <c r="J2614" s="37">
        <f t="shared" ref="J2614:K2614" si="5165">MAX(N2614,P2614,R2614,T2614,V2614,X2614,Z2614,AB2614,AD2614)</f>
        <v>93</v>
      </c>
      <c r="K2614" s="37">
        <f t="shared" si="5165"/>
        <v>110</v>
      </c>
      <c r="L2614" s="38">
        <f t="shared" ref="L2614:M2614" si="5166">MIN(N2614,P2614,R2614,T2614,V2614,X2614,Z2614,AB2614,AD2614)</f>
        <v>93</v>
      </c>
      <c r="M2614" s="38">
        <f t="shared" si="5166"/>
        <v>110</v>
      </c>
      <c r="N2614" s="38"/>
      <c r="O2614" s="38"/>
      <c r="P2614" s="39"/>
      <c r="Q2614" s="39"/>
      <c r="R2614" s="39"/>
      <c r="S2614" s="39"/>
      <c r="T2614" s="39"/>
      <c r="U2614" s="39"/>
      <c r="V2614" s="39"/>
      <c r="W2614" s="39"/>
      <c r="X2614" s="39"/>
      <c r="Y2614" s="39"/>
      <c r="Z2614" s="39">
        <f t="shared" si="5119"/>
        <v>93</v>
      </c>
      <c r="AA2614" s="39">
        <f t="shared" si="5120"/>
        <v>110</v>
      </c>
      <c r="AB2614" s="39"/>
      <c r="AC2614" s="39"/>
      <c r="AD2614" s="40"/>
      <c r="AE2614" s="40"/>
      <c r="AF2614" s="41">
        <f t="shared" si="5065"/>
        <v>0</v>
      </c>
      <c r="AG2614" s="42"/>
    </row>
    <row r="2615" spans="1:33" ht="13.8">
      <c r="A2615" s="30" t="s">
        <v>3366</v>
      </c>
      <c r="B2615" s="30" t="s">
        <v>3367</v>
      </c>
      <c r="C2615" s="43"/>
      <c r="D2615" s="44"/>
      <c r="E2615" s="44"/>
      <c r="F2615" s="35">
        <f t="shared" si="5110"/>
        <v>0</v>
      </c>
      <c r="G2615" s="35">
        <f t="shared" si="5058"/>
        <v>0</v>
      </c>
      <c r="H2615" s="35">
        <f t="shared" si="5035"/>
        <v>0</v>
      </c>
      <c r="I2615" s="17">
        <v>18</v>
      </c>
      <c r="J2615" s="37">
        <f t="shared" ref="J2615:K2615" si="5167">MAX(N2615,P2615,R2615,T2615,V2615,X2615,Z2615,AB2615,AD2615)</f>
        <v>63</v>
      </c>
      <c r="K2615" s="37">
        <f t="shared" si="5167"/>
        <v>75</v>
      </c>
      <c r="L2615" s="38">
        <f t="shared" ref="L2615:M2615" si="5168">MIN(N2615,P2615,R2615,T2615,V2615,X2615,Z2615,AB2615,AD2615)</f>
        <v>63</v>
      </c>
      <c r="M2615" s="38">
        <f t="shared" si="5168"/>
        <v>75</v>
      </c>
      <c r="N2615" s="38"/>
      <c r="O2615" s="38"/>
      <c r="P2615" s="39"/>
      <c r="Q2615" s="39"/>
      <c r="R2615" s="39"/>
      <c r="S2615" s="39"/>
      <c r="T2615" s="39"/>
      <c r="U2615" s="39"/>
      <c r="V2615" s="39"/>
      <c r="W2615" s="39"/>
      <c r="X2615" s="39"/>
      <c r="Y2615" s="39"/>
      <c r="Z2615" s="39">
        <f t="shared" si="5119"/>
        <v>63</v>
      </c>
      <c r="AA2615" s="39">
        <f t="shared" si="5120"/>
        <v>75</v>
      </c>
      <c r="AB2615" s="39"/>
      <c r="AC2615" s="39"/>
      <c r="AD2615" s="40"/>
      <c r="AE2615" s="40"/>
      <c r="AF2615" s="41">
        <f t="shared" si="5065"/>
        <v>0</v>
      </c>
      <c r="AG2615" s="42"/>
    </row>
    <row r="2616" spans="1:33" ht="13.8">
      <c r="A2616" s="30" t="s">
        <v>3368</v>
      </c>
      <c r="B2616" s="30" t="s">
        <v>3369</v>
      </c>
      <c r="C2616" s="43"/>
      <c r="D2616" s="44"/>
      <c r="E2616" s="44"/>
      <c r="F2616" s="35">
        <f t="shared" si="5110"/>
        <v>0</v>
      </c>
      <c r="G2616" s="35">
        <f t="shared" si="5058"/>
        <v>0</v>
      </c>
      <c r="H2616" s="35">
        <f t="shared" si="5035"/>
        <v>0</v>
      </c>
      <c r="I2616" s="17">
        <v>18</v>
      </c>
      <c r="J2616" s="37">
        <f t="shared" ref="J2616:K2616" si="5169">MAX(N2616,P2616,R2616,T2616,V2616,X2616,Z2616,AB2616,AD2616)</f>
        <v>63</v>
      </c>
      <c r="K2616" s="37">
        <f t="shared" si="5169"/>
        <v>75</v>
      </c>
      <c r="L2616" s="38">
        <f t="shared" ref="L2616:M2616" si="5170">MIN(N2616,P2616,R2616,T2616,V2616,X2616,Z2616,AB2616,AD2616)</f>
        <v>63</v>
      </c>
      <c r="M2616" s="38">
        <f t="shared" si="5170"/>
        <v>75</v>
      </c>
      <c r="N2616" s="38"/>
      <c r="O2616" s="38"/>
      <c r="P2616" s="39"/>
      <c r="Q2616" s="39"/>
      <c r="R2616" s="39"/>
      <c r="S2616" s="39"/>
      <c r="T2616" s="39"/>
      <c r="U2616" s="39"/>
      <c r="V2616" s="39"/>
      <c r="W2616" s="39"/>
      <c r="X2616" s="39"/>
      <c r="Y2616" s="39"/>
      <c r="Z2616" s="39">
        <f t="shared" si="5119"/>
        <v>63</v>
      </c>
      <c r="AA2616" s="39">
        <f t="shared" si="5120"/>
        <v>75</v>
      </c>
      <c r="AB2616" s="39"/>
      <c r="AC2616" s="39"/>
      <c r="AD2616" s="40"/>
      <c r="AE2616" s="40"/>
      <c r="AF2616" s="41">
        <f t="shared" si="5065"/>
        <v>0</v>
      </c>
      <c r="AG2616" s="42"/>
    </row>
    <row r="2617" spans="1:33" ht="27.6">
      <c r="A2617" s="30" t="s">
        <v>3370</v>
      </c>
      <c r="B2617" s="30" t="s">
        <v>3371</v>
      </c>
      <c r="C2617" s="43"/>
      <c r="D2617" s="44"/>
      <c r="E2617" s="44"/>
      <c r="F2617" s="35">
        <f t="shared" si="5110"/>
        <v>0</v>
      </c>
      <c r="G2617" s="35">
        <f t="shared" si="5058"/>
        <v>0</v>
      </c>
      <c r="H2617" s="35">
        <f t="shared" si="5035"/>
        <v>0</v>
      </c>
      <c r="I2617" s="17">
        <v>18</v>
      </c>
      <c r="J2617" s="37">
        <f t="shared" ref="J2617:K2617" si="5171">MAX(N2617,P2617,R2617,T2617,V2617,X2617,Z2617,AB2617,AD2617)</f>
        <v>93</v>
      </c>
      <c r="K2617" s="37">
        <f t="shared" si="5171"/>
        <v>110</v>
      </c>
      <c r="L2617" s="38">
        <f t="shared" ref="L2617:M2617" si="5172">MIN(N2617,P2617,R2617,T2617,V2617,X2617,Z2617,AB2617,AD2617)</f>
        <v>93</v>
      </c>
      <c r="M2617" s="38">
        <f t="shared" si="5172"/>
        <v>110</v>
      </c>
      <c r="N2617" s="38"/>
      <c r="O2617" s="38"/>
      <c r="P2617" s="39"/>
      <c r="Q2617" s="39"/>
      <c r="R2617" s="39"/>
      <c r="S2617" s="39"/>
      <c r="T2617" s="39"/>
      <c r="U2617" s="39"/>
      <c r="V2617" s="39"/>
      <c r="W2617" s="39"/>
      <c r="X2617" s="39"/>
      <c r="Y2617" s="39"/>
      <c r="Z2617" s="39">
        <f t="shared" si="5119"/>
        <v>93</v>
      </c>
      <c r="AA2617" s="39">
        <f t="shared" si="5120"/>
        <v>110</v>
      </c>
      <c r="AB2617" s="39"/>
      <c r="AC2617" s="39"/>
      <c r="AD2617" s="40"/>
      <c r="AE2617" s="40"/>
      <c r="AF2617" s="41">
        <f t="shared" si="5065"/>
        <v>0</v>
      </c>
      <c r="AG2617" s="42"/>
    </row>
    <row r="2618" spans="1:33" ht="13.8">
      <c r="A2618" s="30" t="s">
        <v>3374</v>
      </c>
      <c r="B2618" s="30" t="s">
        <v>3375</v>
      </c>
      <c r="C2618" s="43"/>
      <c r="D2618" s="44"/>
      <c r="E2618" s="44"/>
      <c r="F2618" s="35">
        <f t="shared" si="5110"/>
        <v>0</v>
      </c>
      <c r="G2618" s="35">
        <f t="shared" si="5058"/>
        <v>0</v>
      </c>
      <c r="H2618" s="35">
        <f t="shared" si="5035"/>
        <v>0</v>
      </c>
      <c r="I2618" s="17">
        <v>18</v>
      </c>
      <c r="J2618" s="37">
        <f t="shared" ref="J2618:K2618" si="5173">MAX(N2618,P2618,R2618,T2618,V2618,X2618,Z2618,AB2618,AD2618)</f>
        <v>93</v>
      </c>
      <c r="K2618" s="37">
        <f t="shared" si="5173"/>
        <v>110</v>
      </c>
      <c r="L2618" s="38">
        <f t="shared" ref="L2618:M2618" si="5174">MIN(N2618,P2618,R2618,T2618,V2618,X2618,Z2618,AB2618,AD2618)</f>
        <v>93</v>
      </c>
      <c r="M2618" s="38">
        <f t="shared" si="5174"/>
        <v>110</v>
      </c>
      <c r="N2618" s="38"/>
      <c r="O2618" s="38"/>
      <c r="P2618" s="39"/>
      <c r="Q2618" s="39"/>
      <c r="R2618" s="39"/>
      <c r="S2618" s="39"/>
      <c r="T2618" s="39"/>
      <c r="U2618" s="39"/>
      <c r="V2618" s="39"/>
      <c r="W2618" s="39"/>
      <c r="X2618" s="39"/>
      <c r="Y2618" s="39"/>
      <c r="Z2618" s="39">
        <f t="shared" si="5119"/>
        <v>93</v>
      </c>
      <c r="AA2618" s="39">
        <f t="shared" si="5120"/>
        <v>110</v>
      </c>
      <c r="AB2618" s="39"/>
      <c r="AC2618" s="39"/>
      <c r="AD2618" s="40"/>
      <c r="AE2618" s="40"/>
      <c r="AF2618" s="41">
        <f t="shared" si="5065"/>
        <v>0</v>
      </c>
      <c r="AG2618" s="42"/>
    </row>
    <row r="2619" spans="1:33" ht="13.8">
      <c r="A2619" s="30" t="s">
        <v>3376</v>
      </c>
      <c r="B2619" s="30" t="s">
        <v>3377</v>
      </c>
      <c r="C2619" s="43"/>
      <c r="D2619" s="44"/>
      <c r="E2619" s="44"/>
      <c r="F2619" s="35">
        <f t="shared" si="5110"/>
        <v>0</v>
      </c>
      <c r="G2619" s="35">
        <f t="shared" si="5058"/>
        <v>0</v>
      </c>
      <c r="H2619" s="35">
        <f t="shared" si="5035"/>
        <v>0</v>
      </c>
      <c r="I2619" s="17">
        <v>18</v>
      </c>
      <c r="J2619" s="37">
        <f t="shared" ref="J2619:K2619" si="5175">MAX(N2619,P2619,R2619,T2619,V2619,X2619,Z2619,AB2619,AD2619)</f>
        <v>276</v>
      </c>
      <c r="K2619" s="37">
        <f t="shared" si="5175"/>
        <v>326</v>
      </c>
      <c r="L2619" s="38">
        <f t="shared" ref="L2619:M2619" si="5176">MIN(N2619,P2619,R2619,T2619,V2619,X2619,Z2619,AB2619,AD2619)</f>
        <v>276</v>
      </c>
      <c r="M2619" s="38">
        <f t="shared" si="5176"/>
        <v>326</v>
      </c>
      <c r="N2619" s="38"/>
      <c r="O2619" s="38"/>
      <c r="P2619" s="39"/>
      <c r="Q2619" s="39"/>
      <c r="R2619" s="39"/>
      <c r="S2619" s="39"/>
      <c r="T2619" s="39"/>
      <c r="U2619" s="39"/>
      <c r="V2619" s="39"/>
      <c r="W2619" s="39"/>
      <c r="X2619" s="39"/>
      <c r="Y2619" s="39"/>
      <c r="Z2619" s="39">
        <f t="shared" si="5119"/>
        <v>276</v>
      </c>
      <c r="AA2619" s="39">
        <f t="shared" si="5120"/>
        <v>326</v>
      </c>
      <c r="AB2619" s="39"/>
      <c r="AC2619" s="39"/>
      <c r="AD2619" s="40"/>
      <c r="AE2619" s="40"/>
      <c r="AF2619" s="41">
        <f t="shared" si="5065"/>
        <v>0</v>
      </c>
      <c r="AG2619" s="42"/>
    </row>
    <row r="2620" spans="1:33" ht="13.8">
      <c r="A2620" s="30" t="s">
        <v>3378</v>
      </c>
      <c r="B2620" s="30" t="s">
        <v>3379</v>
      </c>
      <c r="C2620" s="43"/>
      <c r="D2620" s="44"/>
      <c r="E2620" s="44"/>
      <c r="F2620" s="35">
        <f t="shared" si="5110"/>
        <v>0</v>
      </c>
      <c r="G2620" s="35">
        <f t="shared" si="5058"/>
        <v>0</v>
      </c>
      <c r="H2620" s="35">
        <f t="shared" si="5035"/>
        <v>0</v>
      </c>
      <c r="I2620" s="17">
        <v>18</v>
      </c>
      <c r="J2620" s="37">
        <f t="shared" ref="J2620:K2620" si="5177">MAX(N2620,P2620,R2620,T2620,V2620,X2620,Z2620,AB2620,AD2620)</f>
        <v>32</v>
      </c>
      <c r="K2620" s="37">
        <f t="shared" si="5177"/>
        <v>38</v>
      </c>
      <c r="L2620" s="38">
        <f t="shared" ref="L2620:M2620" si="5178">MIN(N2620,P2620,R2620,T2620,V2620,X2620,Z2620,AB2620,AD2620)</f>
        <v>32</v>
      </c>
      <c r="M2620" s="38">
        <f t="shared" si="5178"/>
        <v>38</v>
      </c>
      <c r="N2620" s="38"/>
      <c r="O2620" s="38"/>
      <c r="P2620" s="39"/>
      <c r="Q2620" s="39"/>
      <c r="R2620" s="39"/>
      <c r="S2620" s="39"/>
      <c r="T2620" s="39"/>
      <c r="U2620" s="39"/>
      <c r="V2620" s="39"/>
      <c r="W2620" s="39"/>
      <c r="X2620" s="39"/>
      <c r="Y2620" s="39"/>
      <c r="Z2620" s="39">
        <f t="shared" si="5119"/>
        <v>32</v>
      </c>
      <c r="AA2620" s="39">
        <f t="shared" si="5120"/>
        <v>38</v>
      </c>
      <c r="AB2620" s="39"/>
      <c r="AC2620" s="39"/>
      <c r="AD2620" s="40"/>
      <c r="AE2620" s="40"/>
      <c r="AF2620" s="41">
        <f t="shared" si="5065"/>
        <v>0</v>
      </c>
      <c r="AG2620" s="42"/>
    </row>
    <row r="2621" spans="1:33" ht="13.8">
      <c r="A2621" s="30" t="s">
        <v>3380</v>
      </c>
      <c r="B2621" s="30" t="s">
        <v>3381</v>
      </c>
      <c r="C2621" s="43"/>
      <c r="D2621" s="44"/>
      <c r="E2621" s="44"/>
      <c r="F2621" s="35">
        <f t="shared" si="5110"/>
        <v>0</v>
      </c>
      <c r="G2621" s="35">
        <f t="shared" si="5058"/>
        <v>0</v>
      </c>
      <c r="H2621" s="35">
        <f t="shared" si="5035"/>
        <v>0</v>
      </c>
      <c r="I2621" s="17">
        <v>18</v>
      </c>
      <c r="J2621" s="37">
        <f t="shared" ref="J2621:K2621" si="5179">MAX(N2621,P2621,R2621,T2621,V2621,X2621,Z2621,AB2621,AD2621)</f>
        <v>32</v>
      </c>
      <c r="K2621" s="37">
        <f t="shared" si="5179"/>
        <v>38</v>
      </c>
      <c r="L2621" s="38">
        <f t="shared" ref="L2621:M2621" si="5180">MIN(N2621,P2621,R2621,T2621,V2621,X2621,Z2621,AB2621,AD2621)</f>
        <v>32</v>
      </c>
      <c r="M2621" s="38">
        <f t="shared" si="5180"/>
        <v>38</v>
      </c>
      <c r="N2621" s="38"/>
      <c r="O2621" s="38"/>
      <c r="P2621" s="39"/>
      <c r="Q2621" s="39"/>
      <c r="R2621" s="39"/>
      <c r="S2621" s="39"/>
      <c r="T2621" s="39"/>
      <c r="U2621" s="39"/>
      <c r="V2621" s="39"/>
      <c r="W2621" s="39"/>
      <c r="X2621" s="39"/>
      <c r="Y2621" s="39"/>
      <c r="Z2621" s="39">
        <f t="shared" si="5119"/>
        <v>32</v>
      </c>
      <c r="AA2621" s="39">
        <f t="shared" si="5120"/>
        <v>38</v>
      </c>
      <c r="AB2621" s="39"/>
      <c r="AC2621" s="39"/>
      <c r="AD2621" s="40"/>
      <c r="AE2621" s="40"/>
      <c r="AF2621" s="41">
        <f t="shared" si="5065"/>
        <v>0</v>
      </c>
      <c r="AG2621" s="42"/>
    </row>
    <row r="2622" spans="1:33" ht="13.8">
      <c r="A2622" s="30" t="s">
        <v>3382</v>
      </c>
      <c r="B2622" s="30" t="s">
        <v>3383</v>
      </c>
      <c r="C2622" s="43"/>
      <c r="D2622" s="44"/>
      <c r="E2622" s="44"/>
      <c r="F2622" s="35">
        <f t="shared" si="5110"/>
        <v>0</v>
      </c>
      <c r="G2622" s="35">
        <f t="shared" si="5058"/>
        <v>0</v>
      </c>
      <c r="H2622" s="35">
        <f t="shared" si="5035"/>
        <v>0</v>
      </c>
      <c r="I2622" s="17">
        <v>18</v>
      </c>
      <c r="J2622" s="37">
        <f t="shared" ref="J2622:K2622" si="5181">MAX(N2622,P2622,R2622,T2622,V2622,X2622,Z2622,AB2622,AD2622)</f>
        <v>8</v>
      </c>
      <c r="K2622" s="37">
        <f t="shared" si="5181"/>
        <v>10</v>
      </c>
      <c r="L2622" s="38">
        <f t="shared" ref="L2622:M2622" si="5182">MIN(N2622,P2622,R2622,T2622,V2622,X2622,Z2622,AB2622,AD2622)</f>
        <v>8</v>
      </c>
      <c r="M2622" s="38">
        <f t="shared" si="5182"/>
        <v>10</v>
      </c>
      <c r="N2622" s="38"/>
      <c r="O2622" s="38"/>
      <c r="P2622" s="39"/>
      <c r="Q2622" s="39"/>
      <c r="R2622" s="39"/>
      <c r="S2622" s="39"/>
      <c r="T2622" s="39"/>
      <c r="U2622" s="39"/>
      <c r="V2622" s="39"/>
      <c r="W2622" s="39"/>
      <c r="X2622" s="39"/>
      <c r="Y2622" s="39"/>
      <c r="Z2622" s="39">
        <f t="shared" si="5119"/>
        <v>8</v>
      </c>
      <c r="AA2622" s="39">
        <f t="shared" si="5120"/>
        <v>10</v>
      </c>
      <c r="AB2622" s="39"/>
      <c r="AC2622" s="39"/>
      <c r="AD2622" s="40"/>
      <c r="AE2622" s="40"/>
      <c r="AF2622" s="41">
        <f t="shared" si="5065"/>
        <v>0</v>
      </c>
      <c r="AG2622" s="42"/>
    </row>
    <row r="2623" spans="1:33" ht="13.8">
      <c r="A2623" s="30" t="s">
        <v>3384</v>
      </c>
      <c r="B2623" s="30" t="s">
        <v>3385</v>
      </c>
      <c r="C2623" s="43"/>
      <c r="D2623" s="44"/>
      <c r="E2623" s="44"/>
      <c r="F2623" s="35">
        <f t="shared" si="5110"/>
        <v>0</v>
      </c>
      <c r="G2623" s="35">
        <f t="shared" si="5058"/>
        <v>0</v>
      </c>
      <c r="H2623" s="35">
        <f t="shared" si="5035"/>
        <v>0</v>
      </c>
      <c r="I2623" s="17">
        <v>18</v>
      </c>
      <c r="J2623" s="37">
        <f t="shared" ref="J2623:K2623" si="5183">MAX(N2623,P2623,R2623,T2623,V2623,X2623,Z2623,AB2623,AD2623)</f>
        <v>792</v>
      </c>
      <c r="K2623" s="37">
        <f t="shared" si="5183"/>
        <v>935</v>
      </c>
      <c r="L2623" s="38">
        <f t="shared" ref="L2623:M2623" si="5184">MIN(N2623,P2623,R2623,T2623,V2623,X2623,Z2623,AB2623,AD2623)</f>
        <v>792</v>
      </c>
      <c r="M2623" s="38">
        <f t="shared" si="5184"/>
        <v>935</v>
      </c>
      <c r="N2623" s="38"/>
      <c r="O2623" s="38"/>
      <c r="P2623" s="39"/>
      <c r="Q2623" s="39"/>
      <c r="R2623" s="39"/>
      <c r="S2623" s="39"/>
      <c r="T2623" s="39"/>
      <c r="U2623" s="39"/>
      <c r="V2623" s="39"/>
      <c r="W2623" s="39"/>
      <c r="X2623" s="39"/>
      <c r="Y2623" s="39"/>
      <c r="Z2623" s="39">
        <f t="shared" ref="Z2623:Z2633" si="5185">VLOOKUP(A2623,Reo_80,9,FALSE)</f>
        <v>792</v>
      </c>
      <c r="AA2623" s="39">
        <f t="shared" ref="AA2623:AA2633" si="5186">VLOOKUP(A2623,Reo_80,11,FALSE)</f>
        <v>935</v>
      </c>
      <c r="AB2623" s="39"/>
      <c r="AC2623" s="39"/>
      <c r="AD2623" s="40"/>
      <c r="AE2623" s="40"/>
      <c r="AF2623" s="41">
        <f t="shared" si="5065"/>
        <v>0</v>
      </c>
      <c r="AG2623" s="42"/>
    </row>
    <row r="2624" spans="1:33" ht="13.8">
      <c r="A2624" s="30" t="s">
        <v>3388</v>
      </c>
      <c r="B2624" s="30" t="s">
        <v>3389</v>
      </c>
      <c r="C2624" s="43"/>
      <c r="D2624" s="44"/>
      <c r="E2624" s="44"/>
      <c r="F2624" s="35">
        <f t="shared" si="5110"/>
        <v>0</v>
      </c>
      <c r="G2624" s="35">
        <f t="shared" si="5058"/>
        <v>0</v>
      </c>
      <c r="H2624" s="35">
        <f t="shared" si="5035"/>
        <v>0</v>
      </c>
      <c r="I2624" s="17">
        <v>18</v>
      </c>
      <c r="J2624" s="37">
        <f t="shared" ref="J2624:K2624" si="5187">MAX(N2624,P2624,R2624,T2624,V2624,X2624,Z2624,AB2624,AD2624)</f>
        <v>63</v>
      </c>
      <c r="K2624" s="37">
        <f t="shared" si="5187"/>
        <v>75</v>
      </c>
      <c r="L2624" s="38">
        <f t="shared" ref="L2624:M2624" si="5188">MIN(N2624,P2624,R2624,T2624,V2624,X2624,Z2624,AB2624,AD2624)</f>
        <v>63</v>
      </c>
      <c r="M2624" s="38">
        <f t="shared" si="5188"/>
        <v>75</v>
      </c>
      <c r="N2624" s="38"/>
      <c r="O2624" s="38"/>
      <c r="P2624" s="39"/>
      <c r="Q2624" s="39"/>
      <c r="R2624" s="39"/>
      <c r="S2624" s="39"/>
      <c r="T2624" s="39"/>
      <c r="U2624" s="39"/>
      <c r="V2624" s="39"/>
      <c r="W2624" s="39"/>
      <c r="X2624" s="39"/>
      <c r="Y2624" s="39"/>
      <c r="Z2624" s="39">
        <f t="shared" si="5185"/>
        <v>63</v>
      </c>
      <c r="AA2624" s="39">
        <f t="shared" si="5186"/>
        <v>75</v>
      </c>
      <c r="AB2624" s="39"/>
      <c r="AC2624" s="39"/>
      <c r="AD2624" s="40"/>
      <c r="AE2624" s="40"/>
      <c r="AF2624" s="41">
        <f t="shared" si="5065"/>
        <v>0</v>
      </c>
      <c r="AG2624" s="42"/>
    </row>
    <row r="2625" spans="1:33" ht="13.8">
      <c r="A2625" s="30" t="s">
        <v>3390</v>
      </c>
      <c r="B2625" s="30" t="s">
        <v>3391</v>
      </c>
      <c r="C2625" s="43"/>
      <c r="D2625" s="44"/>
      <c r="E2625" s="44"/>
      <c r="F2625" s="35">
        <f t="shared" si="5110"/>
        <v>0</v>
      </c>
      <c r="G2625" s="35">
        <f t="shared" si="5058"/>
        <v>0</v>
      </c>
      <c r="H2625" s="35">
        <f t="shared" si="5035"/>
        <v>0</v>
      </c>
      <c r="I2625" s="17">
        <v>18</v>
      </c>
      <c r="J2625" s="37">
        <f t="shared" ref="J2625:K2625" si="5189">MAX(N2625,P2625,R2625,T2625,V2625,X2625,Z2625,AB2625,AD2625)</f>
        <v>160</v>
      </c>
      <c r="K2625" s="37">
        <f t="shared" si="5189"/>
        <v>189</v>
      </c>
      <c r="L2625" s="38">
        <f t="shared" ref="L2625:M2625" si="5190">MIN(N2625,P2625,R2625,T2625,V2625,X2625,Z2625,AB2625,AD2625)</f>
        <v>160</v>
      </c>
      <c r="M2625" s="38">
        <f t="shared" si="5190"/>
        <v>189</v>
      </c>
      <c r="N2625" s="38"/>
      <c r="O2625" s="38"/>
      <c r="P2625" s="39"/>
      <c r="Q2625" s="39"/>
      <c r="R2625" s="39"/>
      <c r="S2625" s="39"/>
      <c r="T2625" s="39"/>
      <c r="U2625" s="39"/>
      <c r="V2625" s="39"/>
      <c r="W2625" s="39"/>
      <c r="X2625" s="39"/>
      <c r="Y2625" s="39"/>
      <c r="Z2625" s="39">
        <f t="shared" si="5185"/>
        <v>160</v>
      </c>
      <c r="AA2625" s="39">
        <f t="shared" si="5186"/>
        <v>189</v>
      </c>
      <c r="AB2625" s="39"/>
      <c r="AC2625" s="39"/>
      <c r="AD2625" s="40"/>
      <c r="AE2625" s="40"/>
      <c r="AF2625" s="41">
        <f t="shared" si="5065"/>
        <v>0</v>
      </c>
      <c r="AG2625" s="42"/>
    </row>
    <row r="2626" spans="1:33" ht="13.8">
      <c r="A2626" s="30" t="s">
        <v>3392</v>
      </c>
      <c r="B2626" s="30" t="s">
        <v>3393</v>
      </c>
      <c r="C2626" s="43"/>
      <c r="D2626" s="44"/>
      <c r="E2626" s="44"/>
      <c r="F2626" s="35">
        <f t="shared" si="5110"/>
        <v>0</v>
      </c>
      <c r="G2626" s="35">
        <f t="shared" si="5058"/>
        <v>0</v>
      </c>
      <c r="H2626" s="35">
        <f t="shared" si="5035"/>
        <v>0</v>
      </c>
      <c r="I2626" s="17">
        <v>18</v>
      </c>
      <c r="J2626" s="37">
        <f t="shared" ref="J2626:K2626" si="5191">MAX(N2626,P2626,R2626,T2626,V2626,X2626,Z2626,AB2626,AD2626)</f>
        <v>25</v>
      </c>
      <c r="K2626" s="37">
        <f t="shared" si="5191"/>
        <v>30</v>
      </c>
      <c r="L2626" s="38">
        <f t="shared" ref="L2626:M2626" si="5192">MIN(N2626,P2626,R2626,T2626,V2626,X2626,Z2626,AB2626,AD2626)</f>
        <v>25</v>
      </c>
      <c r="M2626" s="38">
        <f t="shared" si="5192"/>
        <v>30</v>
      </c>
      <c r="N2626" s="38"/>
      <c r="O2626" s="38"/>
      <c r="P2626" s="39"/>
      <c r="Q2626" s="39"/>
      <c r="R2626" s="39"/>
      <c r="S2626" s="39"/>
      <c r="T2626" s="39"/>
      <c r="U2626" s="39"/>
      <c r="V2626" s="39"/>
      <c r="W2626" s="39"/>
      <c r="X2626" s="39"/>
      <c r="Y2626" s="39"/>
      <c r="Z2626" s="39">
        <f t="shared" si="5185"/>
        <v>25</v>
      </c>
      <c r="AA2626" s="39">
        <f t="shared" si="5186"/>
        <v>30</v>
      </c>
      <c r="AB2626" s="39"/>
      <c r="AC2626" s="39"/>
      <c r="AD2626" s="40"/>
      <c r="AE2626" s="40"/>
      <c r="AF2626" s="41">
        <f t="shared" si="5065"/>
        <v>0</v>
      </c>
      <c r="AG2626" s="42"/>
    </row>
    <row r="2627" spans="1:33" ht="27.6">
      <c r="A2627" s="30" t="s">
        <v>3394</v>
      </c>
      <c r="B2627" s="30" t="s">
        <v>3395</v>
      </c>
      <c r="C2627" s="43"/>
      <c r="D2627" s="44"/>
      <c r="E2627" s="44"/>
      <c r="F2627" s="35">
        <f t="shared" si="5110"/>
        <v>0</v>
      </c>
      <c r="G2627" s="35">
        <f t="shared" ref="G2627:G2690" si="5193">IFERROR(COUNTIF(Sales_PartCode, A2627), 0)</f>
        <v>0</v>
      </c>
      <c r="H2627" s="35">
        <f t="shared" si="5035"/>
        <v>0</v>
      </c>
      <c r="I2627" s="17">
        <v>18</v>
      </c>
      <c r="J2627" s="37">
        <f t="shared" ref="J2627:K2627" si="5194">MAX(N2627,P2627,R2627,T2627,V2627,X2627,Z2627,AB2627,AD2627)</f>
        <v>226</v>
      </c>
      <c r="K2627" s="37">
        <f t="shared" si="5194"/>
        <v>267</v>
      </c>
      <c r="L2627" s="38">
        <f t="shared" ref="L2627:M2627" si="5195">MIN(N2627,P2627,R2627,T2627,V2627,X2627,Z2627,AB2627,AD2627)</f>
        <v>226</v>
      </c>
      <c r="M2627" s="38">
        <f t="shared" si="5195"/>
        <v>267</v>
      </c>
      <c r="N2627" s="38"/>
      <c r="O2627" s="38"/>
      <c r="P2627" s="39"/>
      <c r="Q2627" s="39"/>
      <c r="R2627" s="39"/>
      <c r="S2627" s="39"/>
      <c r="T2627" s="39"/>
      <c r="U2627" s="39"/>
      <c r="V2627" s="39"/>
      <c r="W2627" s="39"/>
      <c r="X2627" s="39"/>
      <c r="Y2627" s="39"/>
      <c r="Z2627" s="39">
        <f t="shared" si="5185"/>
        <v>226</v>
      </c>
      <c r="AA2627" s="39">
        <f t="shared" si="5186"/>
        <v>267</v>
      </c>
      <c r="AB2627" s="39"/>
      <c r="AC2627" s="39"/>
      <c r="AD2627" s="40"/>
      <c r="AE2627" s="40"/>
      <c r="AF2627" s="41">
        <f t="shared" si="5065"/>
        <v>0</v>
      </c>
      <c r="AG2627" s="42"/>
    </row>
    <row r="2628" spans="1:33" ht="27.6">
      <c r="A2628" s="30" t="s">
        <v>3396</v>
      </c>
      <c r="B2628" s="30" t="s">
        <v>3397</v>
      </c>
      <c r="C2628" s="43"/>
      <c r="D2628" s="44"/>
      <c r="E2628" s="44"/>
      <c r="F2628" s="35">
        <f t="shared" si="5110"/>
        <v>0</v>
      </c>
      <c r="G2628" s="35">
        <f t="shared" si="5193"/>
        <v>0</v>
      </c>
      <c r="H2628" s="35">
        <f t="shared" si="5035"/>
        <v>0</v>
      </c>
      <c r="I2628" s="17">
        <v>18</v>
      </c>
      <c r="J2628" s="37">
        <f t="shared" ref="J2628:K2628" si="5196">MAX(N2628,P2628,R2628,T2628,V2628,X2628,Z2628,AB2628,AD2628)</f>
        <v>226</v>
      </c>
      <c r="K2628" s="37">
        <f t="shared" si="5196"/>
        <v>267</v>
      </c>
      <c r="L2628" s="38">
        <f t="shared" ref="L2628:M2628" si="5197">MIN(N2628,P2628,R2628,T2628,V2628,X2628,Z2628,AB2628,AD2628)</f>
        <v>226</v>
      </c>
      <c r="M2628" s="38">
        <f t="shared" si="5197"/>
        <v>267</v>
      </c>
      <c r="N2628" s="38"/>
      <c r="O2628" s="38"/>
      <c r="P2628" s="39"/>
      <c r="Q2628" s="39"/>
      <c r="R2628" s="39"/>
      <c r="S2628" s="39"/>
      <c r="T2628" s="39"/>
      <c r="U2628" s="39"/>
      <c r="V2628" s="39"/>
      <c r="W2628" s="39"/>
      <c r="X2628" s="39"/>
      <c r="Y2628" s="39"/>
      <c r="Z2628" s="39">
        <f t="shared" si="5185"/>
        <v>226</v>
      </c>
      <c r="AA2628" s="39">
        <f t="shared" si="5186"/>
        <v>267</v>
      </c>
      <c r="AB2628" s="39"/>
      <c r="AC2628" s="39"/>
      <c r="AD2628" s="40"/>
      <c r="AE2628" s="40"/>
      <c r="AF2628" s="41">
        <f t="shared" si="5065"/>
        <v>0</v>
      </c>
      <c r="AG2628" s="42"/>
    </row>
    <row r="2629" spans="1:33" ht="13.8">
      <c r="A2629" s="30" t="s">
        <v>3400</v>
      </c>
      <c r="B2629" s="30" t="s">
        <v>3401</v>
      </c>
      <c r="C2629" s="43"/>
      <c r="D2629" s="44"/>
      <c r="E2629" s="44"/>
      <c r="F2629" s="35">
        <f t="shared" si="5110"/>
        <v>0</v>
      </c>
      <c r="G2629" s="35">
        <f t="shared" si="5193"/>
        <v>0</v>
      </c>
      <c r="H2629" s="35">
        <f t="shared" si="5035"/>
        <v>0</v>
      </c>
      <c r="I2629" s="17">
        <v>18</v>
      </c>
      <c r="J2629" s="37">
        <f t="shared" ref="J2629:K2629" si="5198">MAX(N2629,P2629,R2629,T2629,V2629,X2629,Z2629,AB2629,AD2629)</f>
        <v>15</v>
      </c>
      <c r="K2629" s="37">
        <f t="shared" si="5198"/>
        <v>18</v>
      </c>
      <c r="L2629" s="38">
        <f t="shared" ref="L2629:M2629" si="5199">MIN(N2629,P2629,R2629,T2629,V2629,X2629,Z2629,AB2629,AD2629)</f>
        <v>15</v>
      </c>
      <c r="M2629" s="38">
        <f t="shared" si="5199"/>
        <v>18</v>
      </c>
      <c r="N2629" s="38"/>
      <c r="O2629" s="38"/>
      <c r="P2629" s="39"/>
      <c r="Q2629" s="39"/>
      <c r="R2629" s="39"/>
      <c r="S2629" s="39"/>
      <c r="T2629" s="39"/>
      <c r="U2629" s="39"/>
      <c r="V2629" s="39"/>
      <c r="W2629" s="39"/>
      <c r="X2629" s="39"/>
      <c r="Y2629" s="39"/>
      <c r="Z2629" s="39">
        <f t="shared" si="5185"/>
        <v>15</v>
      </c>
      <c r="AA2629" s="39">
        <f t="shared" si="5186"/>
        <v>18</v>
      </c>
      <c r="AB2629" s="39"/>
      <c r="AC2629" s="39"/>
      <c r="AD2629" s="40"/>
      <c r="AE2629" s="40"/>
      <c r="AF2629" s="41">
        <f t="shared" si="5065"/>
        <v>0</v>
      </c>
      <c r="AG2629" s="42"/>
    </row>
    <row r="2630" spans="1:33" ht="13.8">
      <c r="A2630" s="30" t="s">
        <v>3402</v>
      </c>
      <c r="B2630" s="30" t="s">
        <v>3403</v>
      </c>
      <c r="C2630" s="43"/>
      <c r="D2630" s="44"/>
      <c r="E2630" s="44"/>
      <c r="F2630" s="35">
        <f t="shared" si="5110"/>
        <v>0</v>
      </c>
      <c r="G2630" s="35">
        <f t="shared" si="5193"/>
        <v>0</v>
      </c>
      <c r="H2630" s="35">
        <f t="shared" si="5035"/>
        <v>0</v>
      </c>
      <c r="I2630" s="17">
        <v>18</v>
      </c>
      <c r="J2630" s="37">
        <f t="shared" ref="J2630:K2630" si="5200">MAX(N2630,P2630,R2630,T2630,V2630,X2630,Z2630,AB2630,AD2630)</f>
        <v>281</v>
      </c>
      <c r="K2630" s="37">
        <f t="shared" si="5200"/>
        <v>332</v>
      </c>
      <c r="L2630" s="38">
        <f t="shared" ref="L2630:M2630" si="5201">MIN(N2630,P2630,R2630,T2630,V2630,X2630,Z2630,AB2630,AD2630)</f>
        <v>281</v>
      </c>
      <c r="M2630" s="38">
        <f t="shared" si="5201"/>
        <v>332</v>
      </c>
      <c r="N2630" s="38"/>
      <c r="O2630" s="38"/>
      <c r="P2630" s="39"/>
      <c r="Q2630" s="39"/>
      <c r="R2630" s="39"/>
      <c r="S2630" s="39"/>
      <c r="T2630" s="39"/>
      <c r="U2630" s="39"/>
      <c r="V2630" s="39"/>
      <c r="W2630" s="39"/>
      <c r="X2630" s="39"/>
      <c r="Y2630" s="39"/>
      <c r="Z2630" s="39">
        <f t="shared" si="5185"/>
        <v>281</v>
      </c>
      <c r="AA2630" s="39">
        <f t="shared" si="5186"/>
        <v>332</v>
      </c>
      <c r="AB2630" s="39"/>
      <c r="AC2630" s="39"/>
      <c r="AD2630" s="40"/>
      <c r="AE2630" s="40"/>
      <c r="AF2630" s="41">
        <f t="shared" si="5065"/>
        <v>0</v>
      </c>
      <c r="AG2630" s="42"/>
    </row>
    <row r="2631" spans="1:33" ht="13.8">
      <c r="A2631" s="30" t="s">
        <v>3404</v>
      </c>
      <c r="B2631" s="30" t="s">
        <v>3405</v>
      </c>
      <c r="C2631" s="43"/>
      <c r="D2631" s="44"/>
      <c r="E2631" s="44"/>
      <c r="F2631" s="35">
        <f t="shared" si="5110"/>
        <v>0</v>
      </c>
      <c r="G2631" s="35">
        <f t="shared" si="5193"/>
        <v>0</v>
      </c>
      <c r="H2631" s="35">
        <f t="shared" si="5035"/>
        <v>0</v>
      </c>
      <c r="I2631" s="17">
        <v>18</v>
      </c>
      <c r="J2631" s="37">
        <f t="shared" ref="J2631:K2631" si="5202">MAX(N2631,P2631,R2631,T2631,V2631,X2631,Z2631,AB2631,AD2631)</f>
        <v>63</v>
      </c>
      <c r="K2631" s="37">
        <f t="shared" si="5202"/>
        <v>75</v>
      </c>
      <c r="L2631" s="38">
        <f t="shared" ref="L2631:M2631" si="5203">MIN(N2631,P2631,R2631,T2631,V2631,X2631,Z2631,AB2631,AD2631)</f>
        <v>63</v>
      </c>
      <c r="M2631" s="38">
        <f t="shared" si="5203"/>
        <v>75</v>
      </c>
      <c r="N2631" s="38"/>
      <c r="O2631" s="38"/>
      <c r="P2631" s="39"/>
      <c r="Q2631" s="39"/>
      <c r="R2631" s="39"/>
      <c r="S2631" s="39"/>
      <c r="T2631" s="39"/>
      <c r="U2631" s="39"/>
      <c r="V2631" s="39"/>
      <c r="W2631" s="39"/>
      <c r="X2631" s="39"/>
      <c r="Y2631" s="39"/>
      <c r="Z2631" s="39">
        <f t="shared" si="5185"/>
        <v>63</v>
      </c>
      <c r="AA2631" s="39">
        <f t="shared" si="5186"/>
        <v>75</v>
      </c>
      <c r="AB2631" s="39"/>
      <c r="AC2631" s="39"/>
      <c r="AD2631" s="40"/>
      <c r="AE2631" s="40"/>
      <c r="AF2631" s="41">
        <f t="shared" si="5065"/>
        <v>0</v>
      </c>
      <c r="AG2631" s="42"/>
    </row>
    <row r="2632" spans="1:33" ht="13.8">
      <c r="A2632" s="30" t="s">
        <v>3406</v>
      </c>
      <c r="B2632" s="30" t="s">
        <v>3407</v>
      </c>
      <c r="C2632" s="43"/>
      <c r="D2632" s="44"/>
      <c r="E2632" s="44"/>
      <c r="F2632" s="35">
        <f t="shared" si="5110"/>
        <v>0</v>
      </c>
      <c r="G2632" s="35">
        <f t="shared" si="5193"/>
        <v>0</v>
      </c>
      <c r="H2632" s="35">
        <f t="shared" si="5035"/>
        <v>0</v>
      </c>
      <c r="I2632" s="17">
        <v>18</v>
      </c>
      <c r="J2632" s="37">
        <f t="shared" ref="J2632:K2632" si="5204">MAX(N2632,P2632,R2632,T2632,V2632,X2632,Z2632,AB2632,AD2632)</f>
        <v>63</v>
      </c>
      <c r="K2632" s="37">
        <f t="shared" si="5204"/>
        <v>75</v>
      </c>
      <c r="L2632" s="38">
        <f t="shared" ref="L2632:M2632" si="5205">MIN(N2632,P2632,R2632,T2632,V2632,X2632,Z2632,AB2632,AD2632)</f>
        <v>63</v>
      </c>
      <c r="M2632" s="38">
        <f t="shared" si="5205"/>
        <v>75</v>
      </c>
      <c r="N2632" s="38"/>
      <c r="O2632" s="38"/>
      <c r="P2632" s="39"/>
      <c r="Q2632" s="39"/>
      <c r="R2632" s="39"/>
      <c r="S2632" s="39"/>
      <c r="T2632" s="39"/>
      <c r="U2632" s="39"/>
      <c r="V2632" s="39"/>
      <c r="W2632" s="39"/>
      <c r="X2632" s="39"/>
      <c r="Y2632" s="39"/>
      <c r="Z2632" s="39">
        <f t="shared" si="5185"/>
        <v>63</v>
      </c>
      <c r="AA2632" s="39">
        <f t="shared" si="5186"/>
        <v>75</v>
      </c>
      <c r="AB2632" s="39"/>
      <c r="AC2632" s="39"/>
      <c r="AD2632" s="40"/>
      <c r="AE2632" s="40"/>
      <c r="AF2632" s="41">
        <f t="shared" si="5065"/>
        <v>0</v>
      </c>
      <c r="AG2632" s="42"/>
    </row>
    <row r="2633" spans="1:33" ht="13.8">
      <c r="A2633" s="30" t="s">
        <v>3408</v>
      </c>
      <c r="B2633" s="30" t="s">
        <v>3409</v>
      </c>
      <c r="C2633" s="43"/>
      <c r="D2633" s="44"/>
      <c r="E2633" s="44"/>
      <c r="F2633" s="35">
        <f t="shared" si="5110"/>
        <v>0</v>
      </c>
      <c r="G2633" s="35">
        <f t="shared" si="5193"/>
        <v>0</v>
      </c>
      <c r="H2633" s="35">
        <f t="shared" si="5035"/>
        <v>0</v>
      </c>
      <c r="I2633" s="17">
        <v>18</v>
      </c>
      <c r="J2633" s="37">
        <f t="shared" ref="J2633:K2633" si="5206">MAX(N2633,P2633,R2633,T2633,V2633,X2633,Z2633,AB2633,AD2633)</f>
        <v>15</v>
      </c>
      <c r="K2633" s="37">
        <f t="shared" si="5206"/>
        <v>18</v>
      </c>
      <c r="L2633" s="38">
        <f t="shared" ref="L2633:M2633" si="5207">MIN(N2633,P2633,R2633,T2633,V2633,X2633,Z2633,AB2633,AD2633)</f>
        <v>15</v>
      </c>
      <c r="M2633" s="38">
        <f t="shared" si="5207"/>
        <v>18</v>
      </c>
      <c r="N2633" s="38"/>
      <c r="O2633" s="38"/>
      <c r="P2633" s="39"/>
      <c r="Q2633" s="39"/>
      <c r="R2633" s="39"/>
      <c r="S2633" s="39"/>
      <c r="T2633" s="39"/>
      <c r="U2633" s="39"/>
      <c r="V2633" s="39"/>
      <c r="W2633" s="39"/>
      <c r="X2633" s="39"/>
      <c r="Y2633" s="39"/>
      <c r="Z2633" s="39">
        <f t="shared" si="5185"/>
        <v>15</v>
      </c>
      <c r="AA2633" s="39">
        <f t="shared" si="5186"/>
        <v>18</v>
      </c>
      <c r="AB2633" s="39"/>
      <c r="AC2633" s="39"/>
      <c r="AD2633" s="40"/>
      <c r="AE2633" s="40"/>
      <c r="AF2633" s="41">
        <f t="shared" si="5065"/>
        <v>0</v>
      </c>
      <c r="AG2633" s="42"/>
    </row>
    <row r="2634" spans="1:33" ht="13.8">
      <c r="A2634" s="33" t="s">
        <v>71</v>
      </c>
      <c r="B2634" s="33" t="s">
        <v>1186</v>
      </c>
      <c r="C2634" s="34" t="s">
        <v>4700</v>
      </c>
      <c r="D2634" s="35">
        <v>1</v>
      </c>
      <c r="E2634" s="35">
        <v>1</v>
      </c>
      <c r="F2634" s="35">
        <f t="shared" si="5110"/>
        <v>2</v>
      </c>
      <c r="G2634" s="35">
        <f t="shared" si="5193"/>
        <v>2</v>
      </c>
      <c r="H2634" s="35">
        <f t="shared" si="5035"/>
        <v>1</v>
      </c>
      <c r="I2634" s="17">
        <v>5</v>
      </c>
      <c r="J2634" s="37">
        <f t="shared" ref="J2634:K2634" si="5208">MAX(N2634,P2634,R2634,T2634,V2634,X2634,Z2634,AB2634,AD2634)</f>
        <v>6313</v>
      </c>
      <c r="K2634" s="37">
        <f t="shared" si="5208"/>
        <v>6629</v>
      </c>
      <c r="L2634" s="38">
        <f t="shared" ref="L2634:M2634" si="5209">MIN(N2634,P2634,R2634,T2634,V2634,X2634,Z2634,AB2634,AD2634)</f>
        <v>6313</v>
      </c>
      <c r="M2634" s="38">
        <f t="shared" si="5209"/>
        <v>6629</v>
      </c>
      <c r="N2634" s="38">
        <f>VLOOKUP(A2634,Inv_bef,5,FALSE)</f>
        <v>6313</v>
      </c>
      <c r="O2634" s="38">
        <f>VLOOKUP(A2634,Inv_bef,6,FALSE)</f>
        <v>6629</v>
      </c>
      <c r="P2634" s="39" t="str">
        <f>VLOOKUP(A2634,MagnusNeo,9,FALSE)</f>
        <v>₹6313.00</v>
      </c>
      <c r="Q2634" s="39" t="str">
        <f>VLOOKUP(A2634,MagnusNeo,11,FALSE)</f>
        <v>₹6629.00</v>
      </c>
      <c r="R2634" s="39"/>
      <c r="S2634" s="39"/>
      <c r="T2634" s="39"/>
      <c r="U2634" s="39"/>
      <c r="V2634" s="39"/>
      <c r="W2634" s="39"/>
      <c r="X2634" s="39"/>
      <c r="Y2634" s="39"/>
      <c r="Z2634" s="39"/>
      <c r="AA2634" s="39"/>
      <c r="AB2634" s="39"/>
      <c r="AC2634" s="39"/>
      <c r="AD2634" s="40"/>
      <c r="AE2634" s="40"/>
      <c r="AF2634" s="41">
        <f t="shared" si="5065"/>
        <v>0</v>
      </c>
      <c r="AG2634" s="42"/>
    </row>
    <row r="2635" spans="1:33" ht="13.8">
      <c r="A2635" s="30" t="s">
        <v>3411</v>
      </c>
      <c r="B2635" s="30" t="s">
        <v>3413</v>
      </c>
      <c r="C2635" s="43"/>
      <c r="D2635" s="44"/>
      <c r="E2635" s="44"/>
      <c r="F2635" s="35">
        <f t="shared" si="5110"/>
        <v>0</v>
      </c>
      <c r="G2635" s="35">
        <f t="shared" si="5193"/>
        <v>0</v>
      </c>
      <c r="H2635" s="35">
        <f t="shared" si="5035"/>
        <v>0</v>
      </c>
      <c r="I2635" s="17">
        <v>18</v>
      </c>
      <c r="J2635" s="37">
        <f t="shared" ref="J2635:K2635" si="5210">MAX(N2635,P2635,R2635,T2635,V2635,X2635,Z2635,AB2635,AD2635)</f>
        <v>559</v>
      </c>
      <c r="K2635" s="37">
        <f t="shared" si="5210"/>
        <v>660</v>
      </c>
      <c r="L2635" s="38">
        <f t="shared" ref="L2635:M2635" si="5211">MIN(N2635,P2635,R2635,T2635,V2635,X2635,Z2635,AB2635,AD2635)</f>
        <v>559</v>
      </c>
      <c r="M2635" s="38">
        <f t="shared" si="5211"/>
        <v>660</v>
      </c>
      <c r="N2635" s="38"/>
      <c r="O2635" s="38"/>
      <c r="P2635" s="39"/>
      <c r="Q2635" s="39"/>
      <c r="R2635" s="39"/>
      <c r="S2635" s="39"/>
      <c r="T2635" s="39"/>
      <c r="U2635" s="39"/>
      <c r="V2635" s="39"/>
      <c r="W2635" s="39"/>
      <c r="X2635" s="39"/>
      <c r="Y2635" s="39"/>
      <c r="Z2635" s="39">
        <f t="shared" ref="Z2635:Z2654" si="5212">VLOOKUP(A2635,Reo_80,9,FALSE)</f>
        <v>559</v>
      </c>
      <c r="AA2635" s="39">
        <f t="shared" ref="AA2635:AA2654" si="5213">VLOOKUP(A2635,Reo_80,11,FALSE)</f>
        <v>660</v>
      </c>
      <c r="AB2635" s="39"/>
      <c r="AC2635" s="39"/>
      <c r="AD2635" s="40"/>
      <c r="AE2635" s="40"/>
      <c r="AF2635" s="41">
        <f t="shared" si="5065"/>
        <v>0</v>
      </c>
      <c r="AG2635" s="42"/>
    </row>
    <row r="2636" spans="1:33" ht="13.8">
      <c r="A2636" s="30" t="s">
        <v>3414</v>
      </c>
      <c r="B2636" s="30" t="s">
        <v>3415</v>
      </c>
      <c r="C2636" s="43"/>
      <c r="D2636" s="44"/>
      <c r="E2636" s="44"/>
      <c r="F2636" s="35">
        <f t="shared" si="5110"/>
        <v>0</v>
      </c>
      <c r="G2636" s="35">
        <f t="shared" si="5193"/>
        <v>0</v>
      </c>
      <c r="H2636" s="35">
        <f t="shared" si="5035"/>
        <v>0</v>
      </c>
      <c r="I2636" s="17">
        <v>18</v>
      </c>
      <c r="J2636" s="37">
        <f t="shared" ref="J2636:K2636" si="5214">MAX(N2636,P2636,R2636,T2636,V2636,X2636,Z2636,AB2636,AD2636)</f>
        <v>286</v>
      </c>
      <c r="K2636" s="37">
        <f t="shared" si="5214"/>
        <v>338</v>
      </c>
      <c r="L2636" s="38">
        <f t="shared" ref="L2636:M2636" si="5215">MIN(N2636,P2636,R2636,T2636,V2636,X2636,Z2636,AB2636,AD2636)</f>
        <v>286</v>
      </c>
      <c r="M2636" s="38">
        <f t="shared" si="5215"/>
        <v>338</v>
      </c>
      <c r="N2636" s="38"/>
      <c r="O2636" s="38"/>
      <c r="P2636" s="39"/>
      <c r="Q2636" s="39"/>
      <c r="R2636" s="39"/>
      <c r="S2636" s="39"/>
      <c r="T2636" s="39"/>
      <c r="U2636" s="39"/>
      <c r="V2636" s="39"/>
      <c r="W2636" s="39"/>
      <c r="X2636" s="39"/>
      <c r="Y2636" s="39"/>
      <c r="Z2636" s="39">
        <f t="shared" si="5212"/>
        <v>286</v>
      </c>
      <c r="AA2636" s="39">
        <f t="shared" si="5213"/>
        <v>338</v>
      </c>
      <c r="AB2636" s="39"/>
      <c r="AC2636" s="39"/>
      <c r="AD2636" s="40"/>
      <c r="AE2636" s="40"/>
      <c r="AF2636" s="41">
        <f t="shared" si="5065"/>
        <v>0</v>
      </c>
      <c r="AG2636" s="42"/>
    </row>
    <row r="2637" spans="1:33" ht="13.8">
      <c r="A2637" s="30" t="s">
        <v>3416</v>
      </c>
      <c r="B2637" s="30" t="s">
        <v>3417</v>
      </c>
      <c r="C2637" s="43"/>
      <c r="D2637" s="44"/>
      <c r="E2637" s="44"/>
      <c r="F2637" s="35">
        <f t="shared" si="5110"/>
        <v>0</v>
      </c>
      <c r="G2637" s="35">
        <f t="shared" si="5193"/>
        <v>0</v>
      </c>
      <c r="H2637" s="35">
        <f t="shared" si="5035"/>
        <v>0</v>
      </c>
      <c r="I2637" s="17">
        <v>18</v>
      </c>
      <c r="J2637" s="37">
        <f t="shared" ref="J2637:K2637" si="5216">MAX(N2637,P2637,R2637,T2637,V2637,X2637,Z2637,AB2637,AD2637)</f>
        <v>286</v>
      </c>
      <c r="K2637" s="37">
        <f t="shared" si="5216"/>
        <v>338</v>
      </c>
      <c r="L2637" s="38">
        <f t="shared" ref="L2637:M2637" si="5217">MIN(N2637,P2637,R2637,T2637,V2637,X2637,Z2637,AB2637,AD2637)</f>
        <v>286</v>
      </c>
      <c r="M2637" s="38">
        <f t="shared" si="5217"/>
        <v>338</v>
      </c>
      <c r="N2637" s="38"/>
      <c r="O2637" s="38"/>
      <c r="P2637" s="39"/>
      <c r="Q2637" s="39"/>
      <c r="R2637" s="39"/>
      <c r="S2637" s="39"/>
      <c r="T2637" s="39"/>
      <c r="U2637" s="39"/>
      <c r="V2637" s="39"/>
      <c r="W2637" s="39"/>
      <c r="X2637" s="39"/>
      <c r="Y2637" s="39"/>
      <c r="Z2637" s="39">
        <f t="shared" si="5212"/>
        <v>286</v>
      </c>
      <c r="AA2637" s="39">
        <f t="shared" si="5213"/>
        <v>338</v>
      </c>
      <c r="AB2637" s="39"/>
      <c r="AC2637" s="39"/>
      <c r="AD2637" s="40"/>
      <c r="AE2637" s="40"/>
      <c r="AF2637" s="41">
        <f t="shared" si="5065"/>
        <v>0</v>
      </c>
      <c r="AG2637" s="42"/>
    </row>
    <row r="2638" spans="1:33" ht="13.8">
      <c r="A2638" s="30" t="s">
        <v>3418</v>
      </c>
      <c r="B2638" s="30" t="s">
        <v>3419</v>
      </c>
      <c r="C2638" s="43"/>
      <c r="D2638" s="44"/>
      <c r="E2638" s="44"/>
      <c r="F2638" s="35">
        <f t="shared" si="5110"/>
        <v>0</v>
      </c>
      <c r="G2638" s="35">
        <f t="shared" si="5193"/>
        <v>0</v>
      </c>
      <c r="H2638" s="35">
        <f t="shared" si="5035"/>
        <v>0</v>
      </c>
      <c r="I2638" s="17">
        <v>18</v>
      </c>
      <c r="J2638" s="37">
        <f t="shared" ref="J2638:K2638" si="5218">MAX(N2638,P2638,R2638,T2638,V2638,X2638,Z2638,AB2638,AD2638)</f>
        <v>238</v>
      </c>
      <c r="K2638" s="37">
        <f t="shared" si="5218"/>
        <v>281</v>
      </c>
      <c r="L2638" s="38">
        <f t="shared" ref="L2638:M2638" si="5219">MIN(N2638,P2638,R2638,T2638,V2638,X2638,Z2638,AB2638,AD2638)</f>
        <v>238</v>
      </c>
      <c r="M2638" s="38">
        <f t="shared" si="5219"/>
        <v>281</v>
      </c>
      <c r="N2638" s="38"/>
      <c r="O2638" s="38"/>
      <c r="P2638" s="39"/>
      <c r="Q2638" s="39"/>
      <c r="R2638" s="39"/>
      <c r="S2638" s="39"/>
      <c r="T2638" s="39"/>
      <c r="U2638" s="39"/>
      <c r="V2638" s="39"/>
      <c r="W2638" s="39"/>
      <c r="X2638" s="39"/>
      <c r="Y2638" s="39"/>
      <c r="Z2638" s="39">
        <f t="shared" si="5212"/>
        <v>238</v>
      </c>
      <c r="AA2638" s="39">
        <f t="shared" si="5213"/>
        <v>281</v>
      </c>
      <c r="AB2638" s="39"/>
      <c r="AC2638" s="39"/>
      <c r="AD2638" s="40"/>
      <c r="AE2638" s="40"/>
      <c r="AF2638" s="41">
        <f t="shared" si="5065"/>
        <v>0</v>
      </c>
      <c r="AG2638" s="42"/>
    </row>
    <row r="2639" spans="1:33" ht="13.8">
      <c r="A2639" s="30" t="s">
        <v>3420</v>
      </c>
      <c r="B2639" s="30" t="s">
        <v>3421</v>
      </c>
      <c r="C2639" s="43"/>
      <c r="D2639" s="44"/>
      <c r="E2639" s="44"/>
      <c r="F2639" s="35">
        <f t="shared" si="5110"/>
        <v>0</v>
      </c>
      <c r="G2639" s="35">
        <f t="shared" si="5193"/>
        <v>0</v>
      </c>
      <c r="H2639" s="35">
        <f t="shared" si="5035"/>
        <v>0</v>
      </c>
      <c r="I2639" s="17">
        <v>18</v>
      </c>
      <c r="J2639" s="37">
        <f t="shared" ref="J2639:K2639" si="5220">MAX(N2639,P2639,R2639,T2639,V2639,X2639,Z2639,AB2639,AD2639)</f>
        <v>238</v>
      </c>
      <c r="K2639" s="37">
        <f t="shared" si="5220"/>
        <v>281</v>
      </c>
      <c r="L2639" s="38">
        <f t="shared" ref="L2639:M2639" si="5221">MIN(N2639,P2639,R2639,T2639,V2639,X2639,Z2639,AB2639,AD2639)</f>
        <v>238</v>
      </c>
      <c r="M2639" s="38">
        <f t="shared" si="5221"/>
        <v>281</v>
      </c>
      <c r="N2639" s="38"/>
      <c r="O2639" s="38"/>
      <c r="P2639" s="39"/>
      <c r="Q2639" s="39"/>
      <c r="R2639" s="39"/>
      <c r="S2639" s="39"/>
      <c r="T2639" s="39"/>
      <c r="U2639" s="39"/>
      <c r="V2639" s="39"/>
      <c r="W2639" s="39"/>
      <c r="X2639" s="39"/>
      <c r="Y2639" s="39"/>
      <c r="Z2639" s="39">
        <f t="shared" si="5212"/>
        <v>238</v>
      </c>
      <c r="AA2639" s="39">
        <f t="shared" si="5213"/>
        <v>281</v>
      </c>
      <c r="AB2639" s="39"/>
      <c r="AC2639" s="39"/>
      <c r="AD2639" s="40"/>
      <c r="AE2639" s="40"/>
      <c r="AF2639" s="41">
        <f t="shared" si="5065"/>
        <v>0</v>
      </c>
      <c r="AG2639" s="42"/>
    </row>
    <row r="2640" spans="1:33" ht="13.8">
      <c r="A2640" s="30" t="s">
        <v>3424</v>
      </c>
      <c r="B2640" s="30" t="s">
        <v>3425</v>
      </c>
      <c r="C2640" s="43"/>
      <c r="D2640" s="44"/>
      <c r="E2640" s="44"/>
      <c r="F2640" s="35">
        <f t="shared" si="5110"/>
        <v>0</v>
      </c>
      <c r="G2640" s="35">
        <f t="shared" si="5193"/>
        <v>0</v>
      </c>
      <c r="H2640" s="35">
        <f t="shared" si="5035"/>
        <v>0</v>
      </c>
      <c r="I2640" s="17">
        <v>18</v>
      </c>
      <c r="J2640" s="37">
        <f t="shared" ref="J2640:K2640" si="5222">MAX(N2640,P2640,R2640,T2640,V2640,X2640,Z2640,AB2640,AD2640)</f>
        <v>559</v>
      </c>
      <c r="K2640" s="37">
        <f t="shared" si="5222"/>
        <v>660</v>
      </c>
      <c r="L2640" s="38">
        <f t="shared" ref="L2640:M2640" si="5223">MIN(N2640,P2640,R2640,T2640,V2640,X2640,Z2640,AB2640,AD2640)</f>
        <v>559</v>
      </c>
      <c r="M2640" s="38">
        <f t="shared" si="5223"/>
        <v>660</v>
      </c>
      <c r="N2640" s="38"/>
      <c r="O2640" s="38"/>
      <c r="P2640" s="39"/>
      <c r="Q2640" s="39"/>
      <c r="R2640" s="39"/>
      <c r="S2640" s="39"/>
      <c r="T2640" s="39"/>
      <c r="U2640" s="39"/>
      <c r="V2640" s="39"/>
      <c r="W2640" s="39"/>
      <c r="X2640" s="39"/>
      <c r="Y2640" s="39"/>
      <c r="Z2640" s="39">
        <f t="shared" si="5212"/>
        <v>559</v>
      </c>
      <c r="AA2640" s="39">
        <f t="shared" si="5213"/>
        <v>660</v>
      </c>
      <c r="AB2640" s="39"/>
      <c r="AC2640" s="39"/>
      <c r="AD2640" s="40"/>
      <c r="AE2640" s="40"/>
      <c r="AF2640" s="41">
        <f t="shared" si="5065"/>
        <v>0</v>
      </c>
      <c r="AG2640" s="42"/>
    </row>
    <row r="2641" spans="1:33" ht="13.8">
      <c r="A2641" s="30" t="s">
        <v>3426</v>
      </c>
      <c r="B2641" s="30" t="s">
        <v>3427</v>
      </c>
      <c r="C2641" s="43"/>
      <c r="D2641" s="44"/>
      <c r="E2641" s="44"/>
      <c r="F2641" s="35">
        <f t="shared" si="5110"/>
        <v>0</v>
      </c>
      <c r="G2641" s="35">
        <f t="shared" si="5193"/>
        <v>0</v>
      </c>
      <c r="H2641" s="35">
        <f t="shared" si="5035"/>
        <v>0</v>
      </c>
      <c r="I2641" s="17">
        <v>18</v>
      </c>
      <c r="J2641" s="37">
        <f t="shared" ref="J2641:K2641" si="5224">MAX(N2641,P2641,R2641,T2641,V2641,X2641,Z2641,AB2641,AD2641)</f>
        <v>286</v>
      </c>
      <c r="K2641" s="37">
        <f t="shared" si="5224"/>
        <v>338</v>
      </c>
      <c r="L2641" s="38">
        <f t="shared" ref="L2641:M2641" si="5225">MIN(N2641,P2641,R2641,T2641,V2641,X2641,Z2641,AB2641,AD2641)</f>
        <v>286</v>
      </c>
      <c r="M2641" s="38">
        <f t="shared" si="5225"/>
        <v>338</v>
      </c>
      <c r="N2641" s="38"/>
      <c r="O2641" s="38"/>
      <c r="P2641" s="39"/>
      <c r="Q2641" s="39"/>
      <c r="R2641" s="39"/>
      <c r="S2641" s="39"/>
      <c r="T2641" s="39"/>
      <c r="U2641" s="39"/>
      <c r="V2641" s="39"/>
      <c r="W2641" s="39"/>
      <c r="X2641" s="39"/>
      <c r="Y2641" s="39"/>
      <c r="Z2641" s="39">
        <f t="shared" si="5212"/>
        <v>286</v>
      </c>
      <c r="AA2641" s="39">
        <f t="shared" si="5213"/>
        <v>338</v>
      </c>
      <c r="AB2641" s="39"/>
      <c r="AC2641" s="39"/>
      <c r="AD2641" s="40"/>
      <c r="AE2641" s="40"/>
      <c r="AF2641" s="41">
        <f t="shared" si="5065"/>
        <v>0</v>
      </c>
      <c r="AG2641" s="42"/>
    </row>
    <row r="2642" spans="1:33" ht="13.8">
      <c r="A2642" s="30" t="s">
        <v>3428</v>
      </c>
      <c r="B2642" s="30" t="s">
        <v>3429</v>
      </c>
      <c r="C2642" s="43"/>
      <c r="D2642" s="44"/>
      <c r="E2642" s="44"/>
      <c r="F2642" s="35">
        <f t="shared" si="5110"/>
        <v>0</v>
      </c>
      <c r="G2642" s="35">
        <f t="shared" si="5193"/>
        <v>0</v>
      </c>
      <c r="H2642" s="35">
        <f t="shared" si="5035"/>
        <v>0</v>
      </c>
      <c r="I2642" s="17">
        <v>18</v>
      </c>
      <c r="J2642" s="37">
        <f t="shared" ref="J2642:K2642" si="5226">MAX(N2642,P2642,R2642,T2642,V2642,X2642,Z2642,AB2642,AD2642)</f>
        <v>286</v>
      </c>
      <c r="K2642" s="37">
        <f t="shared" si="5226"/>
        <v>338</v>
      </c>
      <c r="L2642" s="38">
        <f t="shared" ref="L2642:M2642" si="5227">MIN(N2642,P2642,R2642,T2642,V2642,X2642,Z2642,AB2642,AD2642)</f>
        <v>286</v>
      </c>
      <c r="M2642" s="38">
        <f t="shared" si="5227"/>
        <v>338</v>
      </c>
      <c r="N2642" s="38"/>
      <c r="O2642" s="38"/>
      <c r="P2642" s="39"/>
      <c r="Q2642" s="39"/>
      <c r="R2642" s="39"/>
      <c r="S2642" s="39"/>
      <c r="T2642" s="39"/>
      <c r="U2642" s="39"/>
      <c r="V2642" s="39"/>
      <c r="W2642" s="39"/>
      <c r="X2642" s="39"/>
      <c r="Y2642" s="39"/>
      <c r="Z2642" s="39">
        <f t="shared" si="5212"/>
        <v>286</v>
      </c>
      <c r="AA2642" s="39">
        <f t="shared" si="5213"/>
        <v>338</v>
      </c>
      <c r="AB2642" s="39"/>
      <c r="AC2642" s="39"/>
      <c r="AD2642" s="40"/>
      <c r="AE2642" s="40"/>
      <c r="AF2642" s="41">
        <f t="shared" si="5065"/>
        <v>0</v>
      </c>
      <c r="AG2642" s="42"/>
    </row>
    <row r="2643" spans="1:33" ht="13.8">
      <c r="A2643" s="30" t="s">
        <v>3430</v>
      </c>
      <c r="B2643" s="30" t="s">
        <v>3431</v>
      </c>
      <c r="C2643" s="43"/>
      <c r="D2643" s="44"/>
      <c r="E2643" s="44"/>
      <c r="F2643" s="35">
        <f t="shared" si="5110"/>
        <v>0</v>
      </c>
      <c r="G2643" s="35">
        <f t="shared" si="5193"/>
        <v>0</v>
      </c>
      <c r="H2643" s="35">
        <f t="shared" si="5035"/>
        <v>0</v>
      </c>
      <c r="I2643" s="17">
        <v>18</v>
      </c>
      <c r="J2643" s="37">
        <f t="shared" ref="J2643:K2643" si="5228">MAX(N2643,P2643,R2643,T2643,V2643,X2643,Z2643,AB2643,AD2643)</f>
        <v>238</v>
      </c>
      <c r="K2643" s="37">
        <f t="shared" si="5228"/>
        <v>281</v>
      </c>
      <c r="L2643" s="38">
        <f t="shared" ref="L2643:M2643" si="5229">MIN(N2643,P2643,R2643,T2643,V2643,X2643,Z2643,AB2643,AD2643)</f>
        <v>238</v>
      </c>
      <c r="M2643" s="38">
        <f t="shared" si="5229"/>
        <v>281</v>
      </c>
      <c r="N2643" s="38"/>
      <c r="O2643" s="38"/>
      <c r="P2643" s="39"/>
      <c r="Q2643" s="39"/>
      <c r="R2643" s="39"/>
      <c r="S2643" s="39"/>
      <c r="T2643" s="39"/>
      <c r="U2643" s="39"/>
      <c r="V2643" s="39"/>
      <c r="W2643" s="39"/>
      <c r="X2643" s="39"/>
      <c r="Y2643" s="39"/>
      <c r="Z2643" s="39">
        <f t="shared" si="5212"/>
        <v>238</v>
      </c>
      <c r="AA2643" s="39">
        <f t="shared" si="5213"/>
        <v>281</v>
      </c>
      <c r="AB2643" s="39"/>
      <c r="AC2643" s="39"/>
      <c r="AD2643" s="40"/>
      <c r="AE2643" s="40"/>
      <c r="AF2643" s="41">
        <f t="shared" si="5065"/>
        <v>0</v>
      </c>
      <c r="AG2643" s="42"/>
    </row>
    <row r="2644" spans="1:33" ht="13.8">
      <c r="A2644" s="30" t="s">
        <v>3432</v>
      </c>
      <c r="B2644" s="30" t="s">
        <v>3433</v>
      </c>
      <c r="C2644" s="43"/>
      <c r="D2644" s="44"/>
      <c r="E2644" s="44"/>
      <c r="F2644" s="35">
        <f t="shared" si="5110"/>
        <v>0</v>
      </c>
      <c r="G2644" s="35">
        <f t="shared" si="5193"/>
        <v>0</v>
      </c>
      <c r="H2644" s="35">
        <f t="shared" si="5035"/>
        <v>0</v>
      </c>
      <c r="I2644" s="17">
        <v>18</v>
      </c>
      <c r="J2644" s="37">
        <f t="shared" ref="J2644:K2644" si="5230">MAX(N2644,P2644,R2644,T2644,V2644,X2644,Z2644,AB2644,AD2644)</f>
        <v>238</v>
      </c>
      <c r="K2644" s="37">
        <f t="shared" si="5230"/>
        <v>281</v>
      </c>
      <c r="L2644" s="38">
        <f t="shared" ref="L2644:M2644" si="5231">MIN(N2644,P2644,R2644,T2644,V2644,X2644,Z2644,AB2644,AD2644)</f>
        <v>238</v>
      </c>
      <c r="M2644" s="38">
        <f t="shared" si="5231"/>
        <v>281</v>
      </c>
      <c r="N2644" s="38"/>
      <c r="O2644" s="38"/>
      <c r="P2644" s="39"/>
      <c r="Q2644" s="39"/>
      <c r="R2644" s="39"/>
      <c r="S2644" s="39"/>
      <c r="T2644" s="39"/>
      <c r="U2644" s="39"/>
      <c r="V2644" s="39"/>
      <c r="W2644" s="39"/>
      <c r="X2644" s="39"/>
      <c r="Y2644" s="39"/>
      <c r="Z2644" s="39">
        <f t="shared" si="5212"/>
        <v>238</v>
      </c>
      <c r="AA2644" s="39">
        <f t="shared" si="5213"/>
        <v>281</v>
      </c>
      <c r="AB2644" s="39"/>
      <c r="AC2644" s="39"/>
      <c r="AD2644" s="40"/>
      <c r="AE2644" s="40"/>
      <c r="AF2644" s="41">
        <f t="shared" si="5065"/>
        <v>0</v>
      </c>
      <c r="AG2644" s="42"/>
    </row>
    <row r="2645" spans="1:33" ht="13.8">
      <c r="A2645" s="30" t="s">
        <v>3434</v>
      </c>
      <c r="B2645" s="30" t="s">
        <v>3435</v>
      </c>
      <c r="C2645" s="43"/>
      <c r="D2645" s="44"/>
      <c r="E2645" s="44"/>
      <c r="F2645" s="35">
        <f t="shared" si="5110"/>
        <v>0</v>
      </c>
      <c r="G2645" s="35">
        <f t="shared" si="5193"/>
        <v>0</v>
      </c>
      <c r="H2645" s="35">
        <f t="shared" si="5035"/>
        <v>0</v>
      </c>
      <c r="I2645" s="17">
        <v>18</v>
      </c>
      <c r="J2645" s="37">
        <f t="shared" ref="J2645:K2645" si="5232">MAX(N2645,P2645,R2645,T2645,V2645,X2645,Z2645,AB2645,AD2645)</f>
        <v>559</v>
      </c>
      <c r="K2645" s="37">
        <f t="shared" si="5232"/>
        <v>660</v>
      </c>
      <c r="L2645" s="38">
        <f t="shared" ref="L2645:M2645" si="5233">MIN(N2645,P2645,R2645,T2645,V2645,X2645,Z2645,AB2645,AD2645)</f>
        <v>559</v>
      </c>
      <c r="M2645" s="38">
        <f t="shared" si="5233"/>
        <v>660</v>
      </c>
      <c r="N2645" s="38"/>
      <c r="O2645" s="38"/>
      <c r="P2645" s="39"/>
      <c r="Q2645" s="39"/>
      <c r="R2645" s="39"/>
      <c r="S2645" s="39"/>
      <c r="T2645" s="39"/>
      <c r="U2645" s="39"/>
      <c r="V2645" s="39"/>
      <c r="W2645" s="39"/>
      <c r="X2645" s="39"/>
      <c r="Y2645" s="39"/>
      <c r="Z2645" s="39">
        <f t="shared" si="5212"/>
        <v>559</v>
      </c>
      <c r="AA2645" s="39">
        <f t="shared" si="5213"/>
        <v>660</v>
      </c>
      <c r="AB2645" s="39"/>
      <c r="AC2645" s="39"/>
      <c r="AD2645" s="40"/>
      <c r="AE2645" s="40"/>
      <c r="AF2645" s="41">
        <f t="shared" si="5065"/>
        <v>0</v>
      </c>
      <c r="AG2645" s="42"/>
    </row>
    <row r="2646" spans="1:33" ht="13.8">
      <c r="A2646" s="30" t="s">
        <v>3438</v>
      </c>
      <c r="B2646" s="30" t="s">
        <v>3439</v>
      </c>
      <c r="C2646" s="43"/>
      <c r="D2646" s="44"/>
      <c r="E2646" s="44"/>
      <c r="F2646" s="35">
        <f t="shared" si="5110"/>
        <v>0</v>
      </c>
      <c r="G2646" s="35">
        <f t="shared" si="5193"/>
        <v>0</v>
      </c>
      <c r="H2646" s="35">
        <f t="shared" si="5035"/>
        <v>0</v>
      </c>
      <c r="I2646" s="17">
        <v>18</v>
      </c>
      <c r="J2646" s="37">
        <f t="shared" ref="J2646:K2646" si="5234">MAX(N2646,P2646,R2646,T2646,V2646,X2646,Z2646,AB2646,AD2646)</f>
        <v>286</v>
      </c>
      <c r="K2646" s="37">
        <f t="shared" si="5234"/>
        <v>338</v>
      </c>
      <c r="L2646" s="38">
        <f t="shared" ref="L2646:M2646" si="5235">MIN(N2646,P2646,R2646,T2646,V2646,X2646,Z2646,AB2646,AD2646)</f>
        <v>286</v>
      </c>
      <c r="M2646" s="38">
        <f t="shared" si="5235"/>
        <v>338</v>
      </c>
      <c r="N2646" s="38"/>
      <c r="O2646" s="38"/>
      <c r="P2646" s="39"/>
      <c r="Q2646" s="39"/>
      <c r="R2646" s="39"/>
      <c r="S2646" s="39"/>
      <c r="T2646" s="39"/>
      <c r="U2646" s="39"/>
      <c r="V2646" s="39"/>
      <c r="W2646" s="39"/>
      <c r="X2646" s="39"/>
      <c r="Y2646" s="39"/>
      <c r="Z2646" s="39">
        <f t="shared" si="5212"/>
        <v>286</v>
      </c>
      <c r="AA2646" s="39">
        <f t="shared" si="5213"/>
        <v>338</v>
      </c>
      <c r="AB2646" s="39"/>
      <c r="AC2646" s="39"/>
      <c r="AD2646" s="40"/>
      <c r="AE2646" s="40"/>
      <c r="AF2646" s="41">
        <f t="shared" si="5065"/>
        <v>0</v>
      </c>
      <c r="AG2646" s="42"/>
    </row>
    <row r="2647" spans="1:33" ht="13.8">
      <c r="A2647" s="30" t="s">
        <v>3440</v>
      </c>
      <c r="B2647" s="30" t="s">
        <v>3441</v>
      </c>
      <c r="C2647" s="43"/>
      <c r="D2647" s="44"/>
      <c r="E2647" s="44"/>
      <c r="F2647" s="35">
        <f t="shared" si="5110"/>
        <v>0</v>
      </c>
      <c r="G2647" s="35">
        <f t="shared" si="5193"/>
        <v>0</v>
      </c>
      <c r="H2647" s="35">
        <f t="shared" si="5035"/>
        <v>0</v>
      </c>
      <c r="I2647" s="17">
        <v>18</v>
      </c>
      <c r="J2647" s="37">
        <f t="shared" ref="J2647:K2647" si="5236">MAX(N2647,P2647,R2647,T2647,V2647,X2647,Z2647,AB2647,AD2647)</f>
        <v>286</v>
      </c>
      <c r="K2647" s="37">
        <f t="shared" si="5236"/>
        <v>338</v>
      </c>
      <c r="L2647" s="38">
        <f t="shared" ref="L2647:M2647" si="5237">MIN(N2647,P2647,R2647,T2647,V2647,X2647,Z2647,AB2647,AD2647)</f>
        <v>286</v>
      </c>
      <c r="M2647" s="38">
        <f t="shared" si="5237"/>
        <v>338</v>
      </c>
      <c r="N2647" s="38"/>
      <c r="O2647" s="38"/>
      <c r="P2647" s="39"/>
      <c r="Q2647" s="39"/>
      <c r="R2647" s="39"/>
      <c r="S2647" s="39"/>
      <c r="T2647" s="39"/>
      <c r="U2647" s="39"/>
      <c r="V2647" s="39"/>
      <c r="W2647" s="39"/>
      <c r="X2647" s="39"/>
      <c r="Y2647" s="39"/>
      <c r="Z2647" s="39">
        <f t="shared" si="5212"/>
        <v>286</v>
      </c>
      <c r="AA2647" s="39">
        <f t="shared" si="5213"/>
        <v>338</v>
      </c>
      <c r="AB2647" s="39"/>
      <c r="AC2647" s="39"/>
      <c r="AD2647" s="40"/>
      <c r="AE2647" s="40"/>
      <c r="AF2647" s="41">
        <f t="shared" si="5065"/>
        <v>0</v>
      </c>
      <c r="AG2647" s="42"/>
    </row>
    <row r="2648" spans="1:33" ht="13.8">
      <c r="A2648" s="30" t="s">
        <v>3442</v>
      </c>
      <c r="B2648" s="30" t="s">
        <v>3443</v>
      </c>
      <c r="C2648" s="43"/>
      <c r="D2648" s="44"/>
      <c r="E2648" s="44"/>
      <c r="F2648" s="35">
        <f t="shared" si="5110"/>
        <v>0</v>
      </c>
      <c r="G2648" s="35">
        <f t="shared" si="5193"/>
        <v>0</v>
      </c>
      <c r="H2648" s="35">
        <f t="shared" si="5035"/>
        <v>0</v>
      </c>
      <c r="I2648" s="17">
        <v>18</v>
      </c>
      <c r="J2648" s="37">
        <f t="shared" ref="J2648:K2648" si="5238">MAX(N2648,P2648,R2648,T2648,V2648,X2648,Z2648,AB2648,AD2648)</f>
        <v>238</v>
      </c>
      <c r="K2648" s="37">
        <f t="shared" si="5238"/>
        <v>281</v>
      </c>
      <c r="L2648" s="38">
        <f t="shared" ref="L2648:M2648" si="5239">MIN(N2648,P2648,R2648,T2648,V2648,X2648,Z2648,AB2648,AD2648)</f>
        <v>238</v>
      </c>
      <c r="M2648" s="38">
        <f t="shared" si="5239"/>
        <v>281</v>
      </c>
      <c r="N2648" s="38"/>
      <c r="O2648" s="38"/>
      <c r="P2648" s="39"/>
      <c r="Q2648" s="39"/>
      <c r="R2648" s="39"/>
      <c r="S2648" s="39"/>
      <c r="T2648" s="39"/>
      <c r="U2648" s="39"/>
      <c r="V2648" s="39"/>
      <c r="W2648" s="39"/>
      <c r="X2648" s="39"/>
      <c r="Y2648" s="39"/>
      <c r="Z2648" s="39">
        <f t="shared" si="5212"/>
        <v>238</v>
      </c>
      <c r="AA2648" s="39">
        <f t="shared" si="5213"/>
        <v>281</v>
      </c>
      <c r="AB2648" s="39"/>
      <c r="AC2648" s="39"/>
      <c r="AD2648" s="40"/>
      <c r="AE2648" s="40"/>
      <c r="AF2648" s="41">
        <f t="shared" si="5065"/>
        <v>0</v>
      </c>
      <c r="AG2648" s="42"/>
    </row>
    <row r="2649" spans="1:33" ht="13.8">
      <c r="A2649" s="30" t="s">
        <v>3444</v>
      </c>
      <c r="B2649" s="30" t="s">
        <v>3445</v>
      </c>
      <c r="C2649" s="43"/>
      <c r="D2649" s="44"/>
      <c r="E2649" s="44"/>
      <c r="F2649" s="35">
        <f t="shared" si="5110"/>
        <v>0</v>
      </c>
      <c r="G2649" s="35">
        <f t="shared" si="5193"/>
        <v>0</v>
      </c>
      <c r="H2649" s="35">
        <f t="shared" si="5035"/>
        <v>0</v>
      </c>
      <c r="I2649" s="17">
        <v>18</v>
      </c>
      <c r="J2649" s="37">
        <f t="shared" ref="J2649:K2649" si="5240">MAX(N2649,P2649,R2649,T2649,V2649,X2649,Z2649,AB2649,AD2649)</f>
        <v>238</v>
      </c>
      <c r="K2649" s="37">
        <f t="shared" si="5240"/>
        <v>281</v>
      </c>
      <c r="L2649" s="38">
        <f t="shared" ref="L2649:M2649" si="5241">MIN(N2649,P2649,R2649,T2649,V2649,X2649,Z2649,AB2649,AD2649)</f>
        <v>238</v>
      </c>
      <c r="M2649" s="38">
        <f t="shared" si="5241"/>
        <v>281</v>
      </c>
      <c r="N2649" s="38"/>
      <c r="O2649" s="38"/>
      <c r="P2649" s="39"/>
      <c r="Q2649" s="39"/>
      <c r="R2649" s="39"/>
      <c r="S2649" s="39"/>
      <c r="T2649" s="39"/>
      <c r="U2649" s="39"/>
      <c r="V2649" s="39"/>
      <c r="W2649" s="39"/>
      <c r="X2649" s="39"/>
      <c r="Y2649" s="39"/>
      <c r="Z2649" s="39">
        <f t="shared" si="5212"/>
        <v>238</v>
      </c>
      <c r="AA2649" s="39">
        <f t="shared" si="5213"/>
        <v>281</v>
      </c>
      <c r="AB2649" s="39"/>
      <c r="AC2649" s="39"/>
      <c r="AD2649" s="40"/>
      <c r="AE2649" s="40"/>
      <c r="AF2649" s="41">
        <f t="shared" si="5065"/>
        <v>0</v>
      </c>
      <c r="AG2649" s="42"/>
    </row>
    <row r="2650" spans="1:33" ht="13.8">
      <c r="A2650" s="30" t="s">
        <v>3446</v>
      </c>
      <c r="B2650" s="30" t="s">
        <v>3447</v>
      </c>
      <c r="C2650" s="43"/>
      <c r="D2650" s="44"/>
      <c r="E2650" s="44"/>
      <c r="F2650" s="35">
        <f t="shared" si="5110"/>
        <v>0</v>
      </c>
      <c r="G2650" s="35">
        <f t="shared" si="5193"/>
        <v>0</v>
      </c>
      <c r="H2650" s="35">
        <f t="shared" si="5035"/>
        <v>0</v>
      </c>
      <c r="I2650" s="17">
        <v>18</v>
      </c>
      <c r="J2650" s="37">
        <f t="shared" ref="J2650:K2650" si="5242">MAX(N2650,P2650,R2650,T2650,V2650,X2650,Z2650,AB2650,AD2650)</f>
        <v>365</v>
      </c>
      <c r="K2650" s="37">
        <f t="shared" si="5242"/>
        <v>431</v>
      </c>
      <c r="L2650" s="38">
        <f t="shared" ref="L2650:M2650" si="5243">MIN(N2650,P2650,R2650,T2650,V2650,X2650,Z2650,AB2650,AD2650)</f>
        <v>365</v>
      </c>
      <c r="M2650" s="38">
        <f t="shared" si="5243"/>
        <v>431</v>
      </c>
      <c r="N2650" s="38"/>
      <c r="O2650" s="38"/>
      <c r="P2650" s="39"/>
      <c r="Q2650" s="39"/>
      <c r="R2650" s="39"/>
      <c r="S2650" s="39"/>
      <c r="T2650" s="39"/>
      <c r="U2650" s="39"/>
      <c r="V2650" s="39"/>
      <c r="W2650" s="39"/>
      <c r="X2650" s="39"/>
      <c r="Y2650" s="39"/>
      <c r="Z2650" s="39">
        <f t="shared" si="5212"/>
        <v>365</v>
      </c>
      <c r="AA2650" s="39">
        <f t="shared" si="5213"/>
        <v>431</v>
      </c>
      <c r="AB2650" s="39"/>
      <c r="AC2650" s="39"/>
      <c r="AD2650" s="40"/>
      <c r="AE2650" s="40"/>
      <c r="AF2650" s="41">
        <f t="shared" si="5065"/>
        <v>0</v>
      </c>
      <c r="AG2650" s="42"/>
    </row>
    <row r="2651" spans="1:33" ht="13.8">
      <c r="A2651" s="30" t="s">
        <v>3448</v>
      </c>
      <c r="B2651" s="30" t="s">
        <v>3449</v>
      </c>
      <c r="C2651" s="43"/>
      <c r="D2651" s="44"/>
      <c r="E2651" s="44"/>
      <c r="F2651" s="35">
        <f t="shared" si="5110"/>
        <v>0</v>
      </c>
      <c r="G2651" s="35">
        <f t="shared" si="5193"/>
        <v>0</v>
      </c>
      <c r="H2651" s="35">
        <f t="shared" si="5035"/>
        <v>0</v>
      </c>
      <c r="I2651" s="17">
        <v>18</v>
      </c>
      <c r="J2651" s="37">
        <f t="shared" ref="J2651:K2651" si="5244">MAX(N2651,P2651,R2651,T2651,V2651,X2651,Z2651,AB2651,AD2651)</f>
        <v>243</v>
      </c>
      <c r="K2651" s="37">
        <f t="shared" si="5244"/>
        <v>287</v>
      </c>
      <c r="L2651" s="38">
        <f t="shared" ref="L2651:M2651" si="5245">MIN(N2651,P2651,R2651,T2651,V2651,X2651,Z2651,AB2651,AD2651)</f>
        <v>243</v>
      </c>
      <c r="M2651" s="38">
        <f t="shared" si="5245"/>
        <v>287</v>
      </c>
      <c r="N2651" s="38"/>
      <c r="O2651" s="38"/>
      <c r="P2651" s="39"/>
      <c r="Q2651" s="39"/>
      <c r="R2651" s="39"/>
      <c r="S2651" s="39"/>
      <c r="T2651" s="39"/>
      <c r="U2651" s="39"/>
      <c r="V2651" s="39"/>
      <c r="W2651" s="39"/>
      <c r="X2651" s="39"/>
      <c r="Y2651" s="39"/>
      <c r="Z2651" s="39">
        <f t="shared" si="5212"/>
        <v>243</v>
      </c>
      <c r="AA2651" s="39">
        <f t="shared" si="5213"/>
        <v>287</v>
      </c>
      <c r="AB2651" s="39"/>
      <c r="AC2651" s="39"/>
      <c r="AD2651" s="40"/>
      <c r="AE2651" s="40"/>
      <c r="AF2651" s="41">
        <f t="shared" si="5065"/>
        <v>0</v>
      </c>
      <c r="AG2651" s="42"/>
    </row>
    <row r="2652" spans="1:33" ht="13.8">
      <c r="A2652" s="30" t="s">
        <v>3450</v>
      </c>
      <c r="B2652" s="30" t="s">
        <v>3451</v>
      </c>
      <c r="C2652" s="43"/>
      <c r="D2652" s="44"/>
      <c r="E2652" s="44"/>
      <c r="F2652" s="35">
        <f t="shared" ref="F2652:F2715" si="5246">IFERROR(SUMIF(Purchase_ItemCode, A2652, Purchase_Qty), 0)</f>
        <v>0</v>
      </c>
      <c r="G2652" s="35">
        <f t="shared" si="5193"/>
        <v>0</v>
      </c>
      <c r="H2652" s="35">
        <f t="shared" si="5035"/>
        <v>0</v>
      </c>
      <c r="I2652" s="17">
        <v>18</v>
      </c>
      <c r="J2652" s="37">
        <f t="shared" ref="J2652:K2652" si="5247">MAX(N2652,P2652,R2652,T2652,V2652,X2652,Z2652,AB2652,AD2652)</f>
        <v>243</v>
      </c>
      <c r="K2652" s="37">
        <f t="shared" si="5247"/>
        <v>287</v>
      </c>
      <c r="L2652" s="38">
        <f t="shared" ref="L2652:M2652" si="5248">MIN(N2652,P2652,R2652,T2652,V2652,X2652,Z2652,AB2652,AD2652)</f>
        <v>243</v>
      </c>
      <c r="M2652" s="38">
        <f t="shared" si="5248"/>
        <v>287</v>
      </c>
      <c r="N2652" s="38"/>
      <c r="O2652" s="38"/>
      <c r="P2652" s="39"/>
      <c r="Q2652" s="39"/>
      <c r="R2652" s="39"/>
      <c r="S2652" s="39"/>
      <c r="T2652" s="39"/>
      <c r="U2652" s="39"/>
      <c r="V2652" s="39"/>
      <c r="W2652" s="39"/>
      <c r="X2652" s="39"/>
      <c r="Y2652" s="39"/>
      <c r="Z2652" s="39">
        <f t="shared" si="5212"/>
        <v>243</v>
      </c>
      <c r="AA2652" s="39">
        <f t="shared" si="5213"/>
        <v>287</v>
      </c>
      <c r="AB2652" s="39"/>
      <c r="AC2652" s="39"/>
      <c r="AD2652" s="40"/>
      <c r="AE2652" s="40"/>
      <c r="AF2652" s="41">
        <f t="shared" si="5065"/>
        <v>0</v>
      </c>
      <c r="AG2652" s="42"/>
    </row>
    <row r="2653" spans="1:33" ht="13.8">
      <c r="A2653" s="30" t="s">
        <v>3454</v>
      </c>
      <c r="B2653" s="30" t="s">
        <v>3455</v>
      </c>
      <c r="C2653" s="43"/>
      <c r="D2653" s="44"/>
      <c r="E2653" s="44"/>
      <c r="F2653" s="35">
        <f t="shared" si="5246"/>
        <v>0</v>
      </c>
      <c r="G2653" s="35">
        <f t="shared" si="5193"/>
        <v>0</v>
      </c>
      <c r="H2653" s="35">
        <f t="shared" si="5035"/>
        <v>0</v>
      </c>
      <c r="I2653" s="17">
        <v>18</v>
      </c>
      <c r="J2653" s="37">
        <f t="shared" ref="J2653:K2653" si="5249">MAX(N2653,P2653,R2653,T2653,V2653,X2653,Z2653,AB2653,AD2653)</f>
        <v>203</v>
      </c>
      <c r="K2653" s="37">
        <f t="shared" si="5249"/>
        <v>240</v>
      </c>
      <c r="L2653" s="38">
        <f t="shared" ref="L2653:M2653" si="5250">MIN(N2653,P2653,R2653,T2653,V2653,X2653,Z2653,AB2653,AD2653)</f>
        <v>203</v>
      </c>
      <c r="M2653" s="38">
        <f t="shared" si="5250"/>
        <v>240</v>
      </c>
      <c r="N2653" s="38"/>
      <c r="O2653" s="38"/>
      <c r="P2653" s="39"/>
      <c r="Q2653" s="39"/>
      <c r="R2653" s="39"/>
      <c r="S2653" s="39"/>
      <c r="T2653" s="39"/>
      <c r="U2653" s="39"/>
      <c r="V2653" s="39"/>
      <c r="W2653" s="39"/>
      <c r="X2653" s="39"/>
      <c r="Y2653" s="39"/>
      <c r="Z2653" s="39">
        <f t="shared" si="5212"/>
        <v>203</v>
      </c>
      <c r="AA2653" s="39">
        <f t="shared" si="5213"/>
        <v>240</v>
      </c>
      <c r="AB2653" s="39"/>
      <c r="AC2653" s="39"/>
      <c r="AD2653" s="40"/>
      <c r="AE2653" s="40"/>
      <c r="AF2653" s="41">
        <f t="shared" si="5065"/>
        <v>0</v>
      </c>
      <c r="AG2653" s="42"/>
    </row>
    <row r="2654" spans="1:33" ht="13.8">
      <c r="A2654" s="30" t="s">
        <v>3456</v>
      </c>
      <c r="B2654" s="30" t="s">
        <v>3457</v>
      </c>
      <c r="C2654" s="43"/>
      <c r="D2654" s="44"/>
      <c r="E2654" s="44"/>
      <c r="F2654" s="35">
        <f t="shared" si="5246"/>
        <v>0</v>
      </c>
      <c r="G2654" s="35">
        <f t="shared" si="5193"/>
        <v>0</v>
      </c>
      <c r="H2654" s="35">
        <f t="shared" si="5035"/>
        <v>0</v>
      </c>
      <c r="I2654" s="17">
        <v>18</v>
      </c>
      <c r="J2654" s="37">
        <f t="shared" ref="J2654:K2654" si="5251">MAX(N2654,P2654,R2654,T2654,V2654,X2654,Z2654,AB2654,AD2654)</f>
        <v>203</v>
      </c>
      <c r="K2654" s="37">
        <f t="shared" si="5251"/>
        <v>240</v>
      </c>
      <c r="L2654" s="38">
        <f t="shared" ref="L2654:M2654" si="5252">MIN(N2654,P2654,R2654,T2654,V2654,X2654,Z2654,AB2654,AD2654)</f>
        <v>203</v>
      </c>
      <c r="M2654" s="38">
        <f t="shared" si="5252"/>
        <v>240</v>
      </c>
      <c r="N2654" s="38"/>
      <c r="O2654" s="38"/>
      <c r="P2654" s="39"/>
      <c r="Q2654" s="39"/>
      <c r="R2654" s="39"/>
      <c r="S2654" s="39"/>
      <c r="T2654" s="39"/>
      <c r="U2654" s="39"/>
      <c r="V2654" s="39"/>
      <c r="W2654" s="39"/>
      <c r="X2654" s="39"/>
      <c r="Y2654" s="39"/>
      <c r="Z2654" s="39">
        <f t="shared" si="5212"/>
        <v>203</v>
      </c>
      <c r="AA2654" s="39">
        <f t="shared" si="5213"/>
        <v>240</v>
      </c>
      <c r="AB2654" s="39"/>
      <c r="AC2654" s="39"/>
      <c r="AD2654" s="40"/>
      <c r="AE2654" s="40"/>
      <c r="AF2654" s="41">
        <f t="shared" si="5065"/>
        <v>0</v>
      </c>
      <c r="AG2654" s="42"/>
    </row>
    <row r="2655" spans="1:33" ht="13.8">
      <c r="A2655" s="33" t="s">
        <v>389</v>
      </c>
      <c r="B2655" s="33" t="s">
        <v>1189</v>
      </c>
      <c r="C2655" s="34"/>
      <c r="D2655" s="35"/>
      <c r="E2655" s="35"/>
      <c r="F2655" s="35">
        <f t="shared" si="5246"/>
        <v>1</v>
      </c>
      <c r="G2655" s="35">
        <f t="shared" si="5193"/>
        <v>1</v>
      </c>
      <c r="H2655" s="35">
        <f t="shared" si="5035"/>
        <v>0</v>
      </c>
      <c r="I2655" s="17">
        <v>18</v>
      </c>
      <c r="J2655" s="37">
        <f t="shared" ref="J2655:K2655" si="5253">MAX(N2655,P2655,R2655,T2655,V2655,X2655,Z2655,AB2655,AD2655)</f>
        <v>16</v>
      </c>
      <c r="K2655" s="37">
        <f t="shared" si="5253"/>
        <v>19</v>
      </c>
      <c r="L2655" s="38">
        <f t="shared" ref="L2655:M2655" si="5254">MIN(N2655,P2655,R2655,T2655,V2655,X2655,Z2655,AB2655,AD2655)</f>
        <v>16</v>
      </c>
      <c r="M2655" s="38">
        <f t="shared" si="5254"/>
        <v>19</v>
      </c>
      <c r="N2655" s="38">
        <f>VLOOKUP(A2655,Inv_bef,5,FALSE)</f>
        <v>16</v>
      </c>
      <c r="O2655" s="38">
        <f>VLOOKUP(A2655,Inv_bef,6,FALSE)</f>
        <v>19</v>
      </c>
      <c r="P2655" s="39">
        <f>VLOOKUP(A2655,MagnusNeo,9,FALSE)</f>
        <v>16</v>
      </c>
      <c r="Q2655" s="39">
        <f>VLOOKUP(A2655,MagnusNeo,11,FALSE)</f>
        <v>19</v>
      </c>
      <c r="R2655" s="39"/>
      <c r="S2655" s="39"/>
      <c r="T2655" s="39"/>
      <c r="U2655" s="39"/>
      <c r="V2655" s="39"/>
      <c r="W2655" s="39"/>
      <c r="X2655" s="39"/>
      <c r="Y2655" s="39"/>
      <c r="Z2655" s="39"/>
      <c r="AA2655" s="39"/>
      <c r="AB2655" s="39"/>
      <c r="AC2655" s="39"/>
      <c r="AD2655" s="40"/>
      <c r="AE2655" s="40"/>
      <c r="AF2655" s="41">
        <f t="shared" si="5065"/>
        <v>0</v>
      </c>
      <c r="AG2655" s="42"/>
    </row>
    <row r="2656" spans="1:33" ht="13.8">
      <c r="A2656" s="33" t="s">
        <v>1964</v>
      </c>
      <c r="B2656" s="33" t="s">
        <v>1965</v>
      </c>
      <c r="C2656" s="34"/>
      <c r="D2656" s="35"/>
      <c r="E2656" s="35"/>
      <c r="F2656" s="35">
        <f t="shared" si="5246"/>
        <v>0</v>
      </c>
      <c r="G2656" s="35">
        <f t="shared" si="5193"/>
        <v>0</v>
      </c>
      <c r="H2656" s="35">
        <f t="shared" si="5035"/>
        <v>0</v>
      </c>
      <c r="I2656" s="17">
        <v>18</v>
      </c>
      <c r="J2656" s="37">
        <f t="shared" ref="J2656:K2656" si="5255">MAX(N2656,P2656,R2656,T2656,V2656,X2656,Z2656,AB2656,AD2656)</f>
        <v>16</v>
      </c>
      <c r="K2656" s="37">
        <f t="shared" si="5255"/>
        <v>19</v>
      </c>
      <c r="L2656" s="38">
        <f t="shared" ref="L2656:M2656" si="5256">MIN(N2656,P2656,R2656,T2656,V2656,X2656,Z2656,AB2656,AD2656)</f>
        <v>16</v>
      </c>
      <c r="M2656" s="38">
        <f t="shared" si="5256"/>
        <v>19</v>
      </c>
      <c r="N2656" s="38">
        <f>VLOOKUP(A2656,Inv_bef,5,FALSE)</f>
        <v>16</v>
      </c>
      <c r="O2656" s="38">
        <f>VLOOKUP(A2656,Inv_bef,6,FALSE)</f>
        <v>19</v>
      </c>
      <c r="P2656" s="39">
        <f>VLOOKUP(A2656,MagnusNeo,9,FALSE)</f>
        <v>16</v>
      </c>
      <c r="Q2656" s="39">
        <f>VLOOKUP(A2656,MagnusNeo,11,FALSE)</f>
        <v>19</v>
      </c>
      <c r="R2656" s="39"/>
      <c r="S2656" s="39"/>
      <c r="T2656" s="39"/>
      <c r="U2656" s="39"/>
      <c r="V2656" s="39"/>
      <c r="W2656" s="39"/>
      <c r="X2656" s="39"/>
      <c r="Y2656" s="39"/>
      <c r="Z2656" s="39"/>
      <c r="AA2656" s="39"/>
      <c r="AB2656" s="39"/>
      <c r="AC2656" s="39"/>
      <c r="AD2656" s="40"/>
      <c r="AE2656" s="40"/>
      <c r="AF2656" s="41">
        <f t="shared" si="5065"/>
        <v>0</v>
      </c>
      <c r="AG2656" s="42"/>
    </row>
    <row r="2657" spans="1:33" ht="13.8">
      <c r="A2657" s="33" t="s">
        <v>488</v>
      </c>
      <c r="B2657" s="33" t="s">
        <v>1193</v>
      </c>
      <c r="C2657" s="34"/>
      <c r="D2657" s="35"/>
      <c r="E2657" s="35"/>
      <c r="F2657" s="35">
        <f t="shared" si="5246"/>
        <v>2</v>
      </c>
      <c r="G2657" s="35">
        <f t="shared" si="5193"/>
        <v>1</v>
      </c>
      <c r="H2657" s="35">
        <f t="shared" si="5035"/>
        <v>1</v>
      </c>
      <c r="I2657" s="17">
        <v>18</v>
      </c>
      <c r="J2657" s="37">
        <f t="shared" ref="J2657:K2657" si="5257">MAX(N2657,P2657,R2657,T2657,V2657,X2657,Z2657,AB2657,AD2657)</f>
        <v>113</v>
      </c>
      <c r="K2657" s="37">
        <f t="shared" si="5257"/>
        <v>134</v>
      </c>
      <c r="L2657" s="38">
        <f t="shared" ref="L2657:M2657" si="5258">MIN(N2657,P2657,R2657,T2657,V2657,X2657,Z2657,AB2657,AD2657)</f>
        <v>113</v>
      </c>
      <c r="M2657" s="38">
        <f t="shared" si="5258"/>
        <v>134</v>
      </c>
      <c r="N2657" s="38">
        <f>VLOOKUP(A2657,Inv_bef,5,FALSE)</f>
        <v>113</v>
      </c>
      <c r="O2657" s="38">
        <f>VLOOKUP(A2657,Inv_bef,6,FALSE)</f>
        <v>134</v>
      </c>
      <c r="P2657" s="39">
        <f>VLOOKUP(A2657,MagnusNeo,9,FALSE)</f>
        <v>113</v>
      </c>
      <c r="Q2657" s="39">
        <f>VLOOKUP(A2657,MagnusNeo,11,FALSE)</f>
        <v>134</v>
      </c>
      <c r="R2657" s="39"/>
      <c r="S2657" s="39"/>
      <c r="T2657" s="39"/>
      <c r="U2657" s="39"/>
      <c r="V2657" s="39"/>
      <c r="W2657" s="39"/>
      <c r="X2657" s="39"/>
      <c r="Y2657" s="39"/>
      <c r="Z2657" s="39"/>
      <c r="AA2657" s="39"/>
      <c r="AB2657" s="39"/>
      <c r="AC2657" s="39"/>
      <c r="AD2657" s="40"/>
      <c r="AE2657" s="40"/>
      <c r="AF2657" s="41">
        <f t="shared" si="5065"/>
        <v>-1</v>
      </c>
      <c r="AG2657" s="42"/>
    </row>
    <row r="2658" spans="1:33" ht="13.8">
      <c r="A2658" s="33" t="s">
        <v>485</v>
      </c>
      <c r="B2658" s="33" t="s">
        <v>1198</v>
      </c>
      <c r="C2658" s="34"/>
      <c r="D2658" s="35"/>
      <c r="E2658" s="35"/>
      <c r="F2658" s="35">
        <f t="shared" si="5246"/>
        <v>2</v>
      </c>
      <c r="G2658" s="35">
        <f t="shared" si="5193"/>
        <v>1</v>
      </c>
      <c r="H2658" s="35">
        <f t="shared" si="5035"/>
        <v>1</v>
      </c>
      <c r="I2658" s="17">
        <v>18</v>
      </c>
      <c r="J2658" s="37">
        <f t="shared" ref="J2658:K2658" si="5259">MAX(N2658,P2658,R2658,T2658,V2658,X2658,Z2658,AB2658,AD2658)</f>
        <v>113</v>
      </c>
      <c r="K2658" s="37">
        <f t="shared" si="5259"/>
        <v>134</v>
      </c>
      <c r="L2658" s="38">
        <f t="shared" ref="L2658:M2658" si="5260">MIN(N2658,P2658,R2658,T2658,V2658,X2658,Z2658,AB2658,AD2658)</f>
        <v>113</v>
      </c>
      <c r="M2658" s="38">
        <f t="shared" si="5260"/>
        <v>134</v>
      </c>
      <c r="N2658" s="38">
        <f>VLOOKUP(A2658,Inv_bef,5,FALSE)</f>
        <v>113</v>
      </c>
      <c r="O2658" s="38">
        <f>VLOOKUP(A2658,Inv_bef,6,FALSE)</f>
        <v>134</v>
      </c>
      <c r="P2658" s="39">
        <f>VLOOKUP(A2658,MagnusNeo,9,FALSE)</f>
        <v>113</v>
      </c>
      <c r="Q2658" s="39">
        <f>VLOOKUP(A2658,MagnusNeo,11,FALSE)</f>
        <v>134</v>
      </c>
      <c r="R2658" s="39"/>
      <c r="S2658" s="39"/>
      <c r="T2658" s="39"/>
      <c r="U2658" s="39"/>
      <c r="V2658" s="39"/>
      <c r="W2658" s="39"/>
      <c r="X2658" s="39"/>
      <c r="Y2658" s="39"/>
      <c r="Z2658" s="39"/>
      <c r="AA2658" s="39"/>
      <c r="AB2658" s="39"/>
      <c r="AC2658" s="39"/>
      <c r="AD2658" s="40"/>
      <c r="AE2658" s="40"/>
      <c r="AF2658" s="41">
        <f t="shared" si="5065"/>
        <v>-1</v>
      </c>
      <c r="AG2658" s="42"/>
    </row>
    <row r="2659" spans="1:33" ht="13.8">
      <c r="A2659" s="30" t="s">
        <v>3458</v>
      </c>
      <c r="B2659" s="30" t="s">
        <v>3459</v>
      </c>
      <c r="C2659" s="43"/>
      <c r="D2659" s="44"/>
      <c r="E2659" s="44"/>
      <c r="F2659" s="35">
        <f t="shared" si="5246"/>
        <v>0</v>
      </c>
      <c r="G2659" s="35">
        <f t="shared" si="5193"/>
        <v>0</v>
      </c>
      <c r="H2659" s="35">
        <f t="shared" si="5035"/>
        <v>0</v>
      </c>
      <c r="I2659" s="17">
        <v>18</v>
      </c>
      <c r="J2659" s="37">
        <f t="shared" ref="J2659:K2659" si="5261">MAX(N2659,P2659,R2659,T2659,V2659,X2659,Z2659,AB2659,AD2659)</f>
        <v>404</v>
      </c>
      <c r="K2659" s="37">
        <f t="shared" si="5261"/>
        <v>477</v>
      </c>
      <c r="L2659" s="38">
        <f t="shared" ref="L2659:M2659" si="5262">MIN(N2659,P2659,R2659,T2659,V2659,X2659,Z2659,AB2659,AD2659)</f>
        <v>404</v>
      </c>
      <c r="M2659" s="38">
        <f t="shared" si="5262"/>
        <v>477</v>
      </c>
      <c r="N2659" s="38"/>
      <c r="O2659" s="38"/>
      <c r="P2659" s="39"/>
      <c r="Q2659" s="39"/>
      <c r="R2659" s="39"/>
      <c r="S2659" s="39"/>
      <c r="T2659" s="39"/>
      <c r="U2659" s="39"/>
      <c r="V2659" s="39"/>
      <c r="W2659" s="39"/>
      <c r="X2659" s="39"/>
      <c r="Y2659" s="39"/>
      <c r="Z2659" s="39">
        <f>VLOOKUP(A2659,Reo_80,9,FALSE)</f>
        <v>404</v>
      </c>
      <c r="AA2659" s="39">
        <f>VLOOKUP(A2659,Reo_80,11,FALSE)</f>
        <v>477</v>
      </c>
      <c r="AB2659" s="39"/>
      <c r="AC2659" s="39"/>
      <c r="AD2659" s="40"/>
      <c r="AE2659" s="40"/>
      <c r="AF2659" s="41">
        <f t="shared" si="5065"/>
        <v>0</v>
      </c>
      <c r="AG2659" s="42"/>
    </row>
    <row r="2660" spans="1:33" ht="13.8">
      <c r="A2660" s="33" t="s">
        <v>1968</v>
      </c>
      <c r="B2660" s="33" t="s">
        <v>1969</v>
      </c>
      <c r="C2660" s="34"/>
      <c r="D2660" s="35"/>
      <c r="E2660" s="35"/>
      <c r="F2660" s="35">
        <f t="shared" si="5246"/>
        <v>0</v>
      </c>
      <c r="G2660" s="35">
        <f t="shared" si="5193"/>
        <v>0</v>
      </c>
      <c r="H2660" s="35">
        <f t="shared" si="5035"/>
        <v>0</v>
      </c>
      <c r="I2660" s="17">
        <v>18</v>
      </c>
      <c r="J2660" s="37">
        <f t="shared" ref="J2660:K2660" si="5263">MAX(N2660,P2660,R2660,T2660,V2660,X2660,Z2660,AB2660,AD2660)</f>
        <v>137</v>
      </c>
      <c r="K2660" s="37">
        <f t="shared" si="5263"/>
        <v>162</v>
      </c>
      <c r="L2660" s="38">
        <f t="shared" ref="L2660:M2660" si="5264">MIN(N2660,P2660,R2660,T2660,V2660,X2660,Z2660,AB2660,AD2660)</f>
        <v>137</v>
      </c>
      <c r="M2660" s="38">
        <f t="shared" si="5264"/>
        <v>162</v>
      </c>
      <c r="N2660" s="38">
        <f t="shared" ref="N2660:N2668" si="5265">VLOOKUP(A2660,Inv_bef,5,FALSE)</f>
        <v>137</v>
      </c>
      <c r="O2660" s="38">
        <f t="shared" ref="O2660:O2668" si="5266">VLOOKUP(A2660,Inv_bef,6,FALSE)</f>
        <v>162</v>
      </c>
      <c r="P2660" s="39">
        <f t="shared" ref="P2660:P2668" si="5267">VLOOKUP(A2660,MagnusNeo,9,FALSE)</f>
        <v>137</v>
      </c>
      <c r="Q2660" s="39">
        <f t="shared" ref="Q2660:Q2668" si="5268">VLOOKUP(A2660,MagnusNeo,11,FALSE)</f>
        <v>162</v>
      </c>
      <c r="R2660" s="39"/>
      <c r="S2660" s="39"/>
      <c r="T2660" s="39"/>
      <c r="U2660" s="39"/>
      <c r="V2660" s="39"/>
      <c r="W2660" s="39"/>
      <c r="X2660" s="39"/>
      <c r="Y2660" s="39"/>
      <c r="Z2660" s="39"/>
      <c r="AA2660" s="39"/>
      <c r="AB2660" s="39"/>
      <c r="AC2660" s="39"/>
      <c r="AD2660" s="40"/>
      <c r="AE2660" s="40"/>
      <c r="AF2660" s="41">
        <f t="shared" si="5065"/>
        <v>0</v>
      </c>
      <c r="AG2660" s="42"/>
    </row>
    <row r="2661" spans="1:33" ht="13.8">
      <c r="A2661" s="33" t="s">
        <v>434</v>
      </c>
      <c r="B2661" s="33" t="s">
        <v>920</v>
      </c>
      <c r="C2661" s="34"/>
      <c r="D2661" s="35"/>
      <c r="E2661" s="35"/>
      <c r="F2661" s="35">
        <f t="shared" si="5246"/>
        <v>1</v>
      </c>
      <c r="G2661" s="35">
        <f t="shared" si="5193"/>
        <v>0</v>
      </c>
      <c r="H2661" s="35">
        <f t="shared" si="5035"/>
        <v>1</v>
      </c>
      <c r="I2661" s="17">
        <v>18</v>
      </c>
      <c r="J2661" s="37">
        <f t="shared" ref="J2661:K2661" si="5269">MAX(N2661,P2661,R2661,T2661,V2661,X2661,Z2661,AB2661,AD2661)</f>
        <v>1078</v>
      </c>
      <c r="K2661" s="37">
        <f t="shared" si="5269"/>
        <v>1380</v>
      </c>
      <c r="L2661" s="38">
        <f t="shared" ref="L2661:M2661" si="5270">MIN(N2661,P2661,R2661,T2661,V2661,X2661,Z2661,AB2661,AD2661)</f>
        <v>1078</v>
      </c>
      <c r="M2661" s="38">
        <f t="shared" si="5270"/>
        <v>1380</v>
      </c>
      <c r="N2661" s="38">
        <f t="shared" si="5265"/>
        <v>1078</v>
      </c>
      <c r="O2661" s="38">
        <f t="shared" si="5266"/>
        <v>1380</v>
      </c>
      <c r="P2661" s="39" t="str">
        <f t="shared" si="5267"/>
        <v>₹1078.00</v>
      </c>
      <c r="Q2661" s="39" t="str">
        <f t="shared" si="5268"/>
        <v>₹1273.00</v>
      </c>
      <c r="R2661" s="39"/>
      <c r="S2661" s="39"/>
      <c r="T2661" s="39"/>
      <c r="U2661" s="39"/>
      <c r="V2661" s="39"/>
      <c r="W2661" s="39"/>
      <c r="X2661" s="39"/>
      <c r="Y2661" s="39"/>
      <c r="Z2661" s="39"/>
      <c r="AA2661" s="39"/>
      <c r="AB2661" s="39"/>
      <c r="AC2661" s="39"/>
      <c r="AD2661" s="40"/>
      <c r="AE2661" s="40"/>
      <c r="AF2661" s="41">
        <f t="shared" si="5065"/>
        <v>-1</v>
      </c>
      <c r="AG2661" s="42"/>
    </row>
    <row r="2662" spans="1:33" ht="13.8">
      <c r="A2662" s="33" t="s">
        <v>1974</v>
      </c>
      <c r="B2662" s="33" t="s">
        <v>1975</v>
      </c>
      <c r="C2662" s="34"/>
      <c r="D2662" s="35"/>
      <c r="E2662" s="35"/>
      <c r="F2662" s="35">
        <f t="shared" si="5246"/>
        <v>0</v>
      </c>
      <c r="G2662" s="35">
        <f t="shared" si="5193"/>
        <v>0</v>
      </c>
      <c r="H2662" s="35">
        <f t="shared" si="5035"/>
        <v>0</v>
      </c>
      <c r="I2662" s="17">
        <v>18</v>
      </c>
      <c r="J2662" s="37">
        <f t="shared" ref="J2662:K2662" si="5271">MAX(N2662,P2662,R2662,T2662,V2662,X2662,Z2662,AB2662,AD2662)</f>
        <v>608</v>
      </c>
      <c r="K2662" s="37">
        <f t="shared" si="5271"/>
        <v>779</v>
      </c>
      <c r="L2662" s="38">
        <f t="shared" ref="L2662:M2662" si="5272">MIN(N2662,P2662,R2662,T2662,V2662,X2662,Z2662,AB2662,AD2662)</f>
        <v>608</v>
      </c>
      <c r="M2662" s="38">
        <f t="shared" si="5272"/>
        <v>718</v>
      </c>
      <c r="N2662" s="38">
        <f t="shared" si="5265"/>
        <v>608</v>
      </c>
      <c r="O2662" s="38">
        <f t="shared" si="5266"/>
        <v>779</v>
      </c>
      <c r="P2662" s="39">
        <f t="shared" si="5267"/>
        <v>608</v>
      </c>
      <c r="Q2662" s="39">
        <f t="shared" si="5268"/>
        <v>718</v>
      </c>
      <c r="R2662" s="39"/>
      <c r="S2662" s="39"/>
      <c r="T2662" s="39"/>
      <c r="U2662" s="39"/>
      <c r="V2662" s="39"/>
      <c r="W2662" s="39"/>
      <c r="X2662" s="39"/>
      <c r="Y2662" s="39"/>
      <c r="Z2662" s="39"/>
      <c r="AA2662" s="39"/>
      <c r="AB2662" s="39"/>
      <c r="AC2662" s="39"/>
      <c r="AD2662" s="40"/>
      <c r="AE2662" s="40"/>
      <c r="AF2662" s="41">
        <f t="shared" si="5065"/>
        <v>0</v>
      </c>
      <c r="AG2662" s="42"/>
    </row>
    <row r="2663" spans="1:33" ht="13.8">
      <c r="A2663" s="33" t="s">
        <v>610</v>
      </c>
      <c r="B2663" s="33" t="s">
        <v>1344</v>
      </c>
      <c r="C2663" s="34"/>
      <c r="D2663" s="35"/>
      <c r="E2663" s="35"/>
      <c r="F2663" s="35">
        <f t="shared" si="5246"/>
        <v>1</v>
      </c>
      <c r="G2663" s="35">
        <f t="shared" si="5193"/>
        <v>0</v>
      </c>
      <c r="H2663" s="35">
        <f t="shared" si="5035"/>
        <v>1</v>
      </c>
      <c r="I2663" s="17">
        <v>18</v>
      </c>
      <c r="J2663" s="37">
        <f t="shared" ref="J2663:K2663" si="5273">MAX(N2663,P2663,R2663,T2663,V2663,X2663,Z2663,AB2663,AD2663)</f>
        <v>626</v>
      </c>
      <c r="K2663" s="37">
        <f t="shared" si="5273"/>
        <v>802</v>
      </c>
      <c r="L2663" s="38">
        <f t="shared" ref="L2663:M2663" si="5274">MIN(N2663,P2663,R2663,T2663,V2663,X2663,Z2663,AB2663,AD2663)</f>
        <v>626</v>
      </c>
      <c r="M2663" s="38">
        <f t="shared" si="5274"/>
        <v>739</v>
      </c>
      <c r="N2663" s="38">
        <f t="shared" si="5265"/>
        <v>626</v>
      </c>
      <c r="O2663" s="38">
        <f t="shared" si="5266"/>
        <v>802</v>
      </c>
      <c r="P2663" s="39">
        <f t="shared" si="5267"/>
        <v>626</v>
      </c>
      <c r="Q2663" s="39">
        <f t="shared" si="5268"/>
        <v>739</v>
      </c>
      <c r="R2663" s="39"/>
      <c r="S2663" s="39"/>
      <c r="T2663" s="39"/>
      <c r="U2663" s="39"/>
      <c r="V2663" s="39"/>
      <c r="W2663" s="39"/>
      <c r="X2663" s="39"/>
      <c r="Y2663" s="39"/>
      <c r="Z2663" s="39"/>
      <c r="AA2663" s="39"/>
      <c r="AB2663" s="39"/>
      <c r="AC2663" s="39"/>
      <c r="AD2663" s="40"/>
      <c r="AE2663" s="40"/>
      <c r="AF2663" s="41">
        <f t="shared" si="5065"/>
        <v>-1</v>
      </c>
      <c r="AG2663" s="42"/>
    </row>
    <row r="2664" spans="1:33" ht="13.8">
      <c r="A2664" s="33" t="s">
        <v>1976</v>
      </c>
      <c r="B2664" s="33" t="s">
        <v>1977</v>
      </c>
      <c r="C2664" s="34"/>
      <c r="D2664" s="35"/>
      <c r="E2664" s="35"/>
      <c r="F2664" s="35">
        <f t="shared" si="5246"/>
        <v>0</v>
      </c>
      <c r="G2664" s="35">
        <f t="shared" si="5193"/>
        <v>0</v>
      </c>
      <c r="H2664" s="35">
        <f t="shared" si="5035"/>
        <v>0</v>
      </c>
      <c r="I2664" s="17">
        <v>18</v>
      </c>
      <c r="J2664" s="37">
        <f t="shared" ref="J2664:K2664" si="5275">MAX(N2664,P2664,R2664,T2664,V2664,X2664,Z2664,AB2664,AD2664)</f>
        <v>608</v>
      </c>
      <c r="K2664" s="37">
        <f t="shared" si="5275"/>
        <v>779</v>
      </c>
      <c r="L2664" s="38">
        <f t="shared" ref="L2664:M2664" si="5276">MIN(N2664,P2664,R2664,T2664,V2664,X2664,Z2664,AB2664,AD2664)</f>
        <v>608</v>
      </c>
      <c r="M2664" s="38">
        <f t="shared" si="5276"/>
        <v>718</v>
      </c>
      <c r="N2664" s="38">
        <f t="shared" si="5265"/>
        <v>608</v>
      </c>
      <c r="O2664" s="38">
        <f t="shared" si="5266"/>
        <v>779</v>
      </c>
      <c r="P2664" s="39">
        <f t="shared" si="5267"/>
        <v>608</v>
      </c>
      <c r="Q2664" s="39">
        <f t="shared" si="5268"/>
        <v>718</v>
      </c>
      <c r="R2664" s="39"/>
      <c r="S2664" s="39"/>
      <c r="T2664" s="39"/>
      <c r="U2664" s="39"/>
      <c r="V2664" s="39"/>
      <c r="W2664" s="39"/>
      <c r="X2664" s="39"/>
      <c r="Y2664" s="39"/>
      <c r="Z2664" s="39"/>
      <c r="AA2664" s="39"/>
      <c r="AB2664" s="39"/>
      <c r="AC2664" s="39"/>
      <c r="AD2664" s="40"/>
      <c r="AE2664" s="40"/>
      <c r="AF2664" s="41">
        <f t="shared" si="5065"/>
        <v>0</v>
      </c>
      <c r="AG2664" s="42"/>
    </row>
    <row r="2665" spans="1:33" ht="13.8">
      <c r="A2665" s="33" t="s">
        <v>469</v>
      </c>
      <c r="B2665" s="33" t="s">
        <v>1201</v>
      </c>
      <c r="C2665" s="34"/>
      <c r="D2665" s="35"/>
      <c r="E2665" s="35"/>
      <c r="F2665" s="35">
        <f t="shared" si="5246"/>
        <v>2</v>
      </c>
      <c r="G2665" s="35">
        <f t="shared" si="5193"/>
        <v>1</v>
      </c>
      <c r="H2665" s="35">
        <f t="shared" si="5035"/>
        <v>1</v>
      </c>
      <c r="I2665" s="17">
        <v>18</v>
      </c>
      <c r="J2665" s="37">
        <f t="shared" ref="J2665:K2665" si="5277">MAX(N2665,P2665,R2665,T2665,V2665,X2665,Z2665,AB2665,AD2665)</f>
        <v>487</v>
      </c>
      <c r="K2665" s="37">
        <f t="shared" si="5277"/>
        <v>624</v>
      </c>
      <c r="L2665" s="38">
        <f t="shared" ref="L2665:M2665" si="5278">MIN(N2665,P2665,R2665,T2665,V2665,X2665,Z2665,AB2665,AD2665)</f>
        <v>487</v>
      </c>
      <c r="M2665" s="38">
        <f t="shared" si="5278"/>
        <v>575</v>
      </c>
      <c r="N2665" s="38">
        <f t="shared" si="5265"/>
        <v>487</v>
      </c>
      <c r="O2665" s="38">
        <f t="shared" si="5266"/>
        <v>624</v>
      </c>
      <c r="P2665" s="39">
        <f t="shared" si="5267"/>
        <v>487</v>
      </c>
      <c r="Q2665" s="39">
        <f t="shared" si="5268"/>
        <v>575</v>
      </c>
      <c r="R2665" s="39"/>
      <c r="S2665" s="39"/>
      <c r="T2665" s="39"/>
      <c r="U2665" s="39"/>
      <c r="V2665" s="39"/>
      <c r="W2665" s="39"/>
      <c r="X2665" s="39"/>
      <c r="Y2665" s="39"/>
      <c r="Z2665" s="39"/>
      <c r="AA2665" s="39"/>
      <c r="AB2665" s="39"/>
      <c r="AC2665" s="39"/>
      <c r="AD2665" s="40"/>
      <c r="AE2665" s="40"/>
      <c r="AF2665" s="41">
        <f t="shared" si="5065"/>
        <v>-1</v>
      </c>
      <c r="AG2665" s="42"/>
    </row>
    <row r="2666" spans="1:33" ht="13.8">
      <c r="A2666" s="33" t="s">
        <v>609</v>
      </c>
      <c r="B2666" s="33" t="s">
        <v>1346</v>
      </c>
      <c r="C2666" s="34"/>
      <c r="D2666" s="35"/>
      <c r="E2666" s="35"/>
      <c r="F2666" s="35">
        <f t="shared" si="5246"/>
        <v>1</v>
      </c>
      <c r="G2666" s="35">
        <f t="shared" si="5193"/>
        <v>0</v>
      </c>
      <c r="H2666" s="35">
        <f t="shared" si="5035"/>
        <v>1</v>
      </c>
      <c r="I2666" s="17">
        <v>18</v>
      </c>
      <c r="J2666" s="37">
        <f t="shared" ref="J2666:K2666" si="5279">MAX(N2666,P2666,R2666,T2666,V2666,X2666,Z2666,AB2666,AD2666)</f>
        <v>491</v>
      </c>
      <c r="K2666" s="37">
        <f t="shared" si="5279"/>
        <v>629</v>
      </c>
      <c r="L2666" s="38">
        <f t="shared" ref="L2666:M2666" si="5280">MIN(N2666,P2666,R2666,T2666,V2666,X2666,Z2666,AB2666,AD2666)</f>
        <v>491</v>
      </c>
      <c r="M2666" s="38">
        <f t="shared" si="5280"/>
        <v>580</v>
      </c>
      <c r="N2666" s="38">
        <f t="shared" si="5265"/>
        <v>491</v>
      </c>
      <c r="O2666" s="38">
        <f t="shared" si="5266"/>
        <v>629</v>
      </c>
      <c r="P2666" s="39">
        <f t="shared" si="5267"/>
        <v>491</v>
      </c>
      <c r="Q2666" s="39">
        <f t="shared" si="5268"/>
        <v>580</v>
      </c>
      <c r="R2666" s="39"/>
      <c r="S2666" s="39"/>
      <c r="T2666" s="39"/>
      <c r="U2666" s="39"/>
      <c r="V2666" s="39"/>
      <c r="W2666" s="39"/>
      <c r="X2666" s="39"/>
      <c r="Y2666" s="39"/>
      <c r="Z2666" s="39"/>
      <c r="AA2666" s="39"/>
      <c r="AB2666" s="39"/>
      <c r="AC2666" s="39"/>
      <c r="AD2666" s="40"/>
      <c r="AE2666" s="40"/>
      <c r="AF2666" s="41">
        <f t="shared" si="5065"/>
        <v>-1</v>
      </c>
      <c r="AG2666" s="42"/>
    </row>
    <row r="2667" spans="1:33" ht="13.8">
      <c r="A2667" s="33" t="s">
        <v>607</v>
      </c>
      <c r="B2667" s="33" t="s">
        <v>1350</v>
      </c>
      <c r="C2667" s="34"/>
      <c r="D2667" s="35"/>
      <c r="E2667" s="35"/>
      <c r="F2667" s="35">
        <f t="shared" si="5246"/>
        <v>1</v>
      </c>
      <c r="G2667" s="35">
        <f t="shared" si="5193"/>
        <v>0</v>
      </c>
      <c r="H2667" s="35">
        <f t="shared" si="5035"/>
        <v>1</v>
      </c>
      <c r="I2667" s="17">
        <v>18</v>
      </c>
      <c r="J2667" s="37">
        <f t="shared" ref="J2667:K2667" si="5281">MAX(N2667,P2667,R2667,T2667,V2667,X2667,Z2667,AB2667,AD2667)</f>
        <v>282</v>
      </c>
      <c r="K2667" s="37">
        <f t="shared" si="5281"/>
        <v>361</v>
      </c>
      <c r="L2667" s="38">
        <f t="shared" ref="L2667:M2667" si="5282">MIN(N2667,P2667,R2667,T2667,V2667,X2667,Z2667,AB2667,AD2667)</f>
        <v>282</v>
      </c>
      <c r="M2667" s="38">
        <f t="shared" si="5282"/>
        <v>333</v>
      </c>
      <c r="N2667" s="38">
        <f t="shared" si="5265"/>
        <v>282</v>
      </c>
      <c r="O2667" s="38">
        <f t="shared" si="5266"/>
        <v>361</v>
      </c>
      <c r="P2667" s="39">
        <f t="shared" si="5267"/>
        <v>282</v>
      </c>
      <c r="Q2667" s="39">
        <f t="shared" si="5268"/>
        <v>333</v>
      </c>
      <c r="R2667" s="39"/>
      <c r="S2667" s="39"/>
      <c r="T2667" s="39"/>
      <c r="U2667" s="39"/>
      <c r="V2667" s="39"/>
      <c r="W2667" s="39"/>
      <c r="X2667" s="39"/>
      <c r="Y2667" s="39"/>
      <c r="Z2667" s="39"/>
      <c r="AA2667" s="39"/>
      <c r="AB2667" s="39"/>
      <c r="AC2667" s="39"/>
      <c r="AD2667" s="40"/>
      <c r="AE2667" s="40"/>
      <c r="AF2667" s="41">
        <f t="shared" si="5065"/>
        <v>-1</v>
      </c>
      <c r="AG2667" s="42"/>
    </row>
    <row r="2668" spans="1:33" ht="13.8">
      <c r="A2668" s="33" t="s">
        <v>96</v>
      </c>
      <c r="B2668" s="33" t="s">
        <v>1203</v>
      </c>
      <c r="C2668" s="34"/>
      <c r="D2668" s="35"/>
      <c r="E2668" s="35"/>
      <c r="F2668" s="35">
        <f t="shared" si="5246"/>
        <v>2</v>
      </c>
      <c r="G2668" s="35">
        <f t="shared" si="5193"/>
        <v>1</v>
      </c>
      <c r="H2668" s="35">
        <f t="shared" si="5035"/>
        <v>1</v>
      </c>
      <c r="I2668" s="17">
        <v>18</v>
      </c>
      <c r="J2668" s="37">
        <f t="shared" ref="J2668:K2668" si="5283">MAX(N2668,P2668,R2668,T2668,V2668,X2668,Z2668,AB2668,AD2668)</f>
        <v>284</v>
      </c>
      <c r="K2668" s="37">
        <f t="shared" si="5283"/>
        <v>364</v>
      </c>
      <c r="L2668" s="38">
        <f t="shared" ref="L2668:M2668" si="5284">MIN(N2668,P2668,R2668,T2668,V2668,X2668,Z2668,AB2668,AD2668)</f>
        <v>284</v>
      </c>
      <c r="M2668" s="38">
        <f t="shared" si="5284"/>
        <v>336</v>
      </c>
      <c r="N2668" s="38">
        <f t="shared" si="5265"/>
        <v>284</v>
      </c>
      <c r="O2668" s="38">
        <f t="shared" si="5266"/>
        <v>364</v>
      </c>
      <c r="P2668" s="39">
        <f t="shared" si="5267"/>
        <v>284</v>
      </c>
      <c r="Q2668" s="39">
        <f t="shared" si="5268"/>
        <v>336</v>
      </c>
      <c r="R2668" s="39"/>
      <c r="S2668" s="39"/>
      <c r="T2668" s="39"/>
      <c r="U2668" s="39"/>
      <c r="V2668" s="39"/>
      <c r="W2668" s="39"/>
      <c r="X2668" s="39"/>
      <c r="Y2668" s="39"/>
      <c r="Z2668" s="39"/>
      <c r="AA2668" s="39"/>
      <c r="AB2668" s="39"/>
      <c r="AC2668" s="39"/>
      <c r="AD2668" s="40"/>
      <c r="AE2668" s="40"/>
      <c r="AF2668" s="41">
        <f t="shared" si="5065"/>
        <v>-1</v>
      </c>
      <c r="AG2668" s="42"/>
    </row>
    <row r="2669" spans="1:33" ht="27.6">
      <c r="A2669" s="30" t="s">
        <v>3462</v>
      </c>
      <c r="B2669" s="30" t="s">
        <v>3463</v>
      </c>
      <c r="C2669" s="43"/>
      <c r="D2669" s="44"/>
      <c r="E2669" s="44"/>
      <c r="F2669" s="35">
        <f t="shared" si="5246"/>
        <v>0</v>
      </c>
      <c r="G2669" s="35">
        <f t="shared" si="5193"/>
        <v>0</v>
      </c>
      <c r="H2669" s="35">
        <f t="shared" si="5035"/>
        <v>0</v>
      </c>
      <c r="I2669" s="17">
        <v>18</v>
      </c>
      <c r="J2669" s="37">
        <f t="shared" ref="J2669:K2669" si="5285">MAX(N2669,P2669,R2669,T2669,V2669,X2669,Z2669,AB2669,AD2669)</f>
        <v>0</v>
      </c>
      <c r="K2669" s="37">
        <f t="shared" si="5285"/>
        <v>0</v>
      </c>
      <c r="L2669" s="38">
        <f t="shared" ref="L2669:M2669" si="5286">MIN(N2669,P2669,R2669,T2669,V2669,X2669,Z2669,AB2669,AD2669)</f>
        <v>0</v>
      </c>
      <c r="M2669" s="38">
        <f t="shared" si="5286"/>
        <v>0</v>
      </c>
      <c r="N2669" s="38"/>
      <c r="O2669" s="38"/>
      <c r="P2669" s="39"/>
      <c r="Q2669" s="39"/>
      <c r="R2669" s="39"/>
      <c r="S2669" s="39"/>
      <c r="T2669" s="39"/>
      <c r="U2669" s="39"/>
      <c r="V2669" s="39"/>
      <c r="W2669" s="39"/>
      <c r="X2669" s="39"/>
      <c r="Y2669" s="39"/>
      <c r="Z2669" s="39" t="str">
        <f>VLOOKUP(A2669,Reo_80,9,FALSE)</f>
        <v>₹22116.00</v>
      </c>
      <c r="AA2669" s="39" t="str">
        <f>VLOOKUP(A2669,Reo_80,11,FALSE)</f>
        <v>₹26097.00</v>
      </c>
      <c r="AB2669" s="39"/>
      <c r="AC2669" s="39"/>
      <c r="AD2669" s="40"/>
      <c r="AE2669" s="40"/>
      <c r="AF2669" s="41">
        <f t="shared" si="5065"/>
        <v>0</v>
      </c>
      <c r="AG2669" s="42"/>
    </row>
    <row r="2670" spans="1:33" ht="13.8">
      <c r="A2670" s="33" t="s">
        <v>1978</v>
      </c>
      <c r="B2670" s="33" t="s">
        <v>1979</v>
      </c>
      <c r="C2670" s="34"/>
      <c r="D2670" s="35"/>
      <c r="E2670" s="35"/>
      <c r="F2670" s="35">
        <f t="shared" si="5246"/>
        <v>0</v>
      </c>
      <c r="G2670" s="35">
        <f t="shared" si="5193"/>
        <v>0</v>
      </c>
      <c r="H2670" s="35">
        <f t="shared" si="5035"/>
        <v>0</v>
      </c>
      <c r="I2670" s="17">
        <v>18</v>
      </c>
      <c r="J2670" s="37">
        <f t="shared" ref="J2670:K2670" si="5287">MAX(N2670,P2670,R2670,T2670,V2670,X2670,Z2670,AB2670,AD2670)</f>
        <v>5952</v>
      </c>
      <c r="K2670" s="37">
        <f t="shared" si="5287"/>
        <v>7024</v>
      </c>
      <c r="L2670" s="38">
        <f t="shared" ref="L2670:M2670" si="5288">MIN(N2670,P2670,R2670,T2670,V2670,X2670,Z2670,AB2670,AD2670)</f>
        <v>5952</v>
      </c>
      <c r="M2670" s="38">
        <f t="shared" si="5288"/>
        <v>7024</v>
      </c>
      <c r="N2670" s="38">
        <f>VLOOKUP(A2670,Inv_bef,5,FALSE)</f>
        <v>5952</v>
      </c>
      <c r="O2670" s="38">
        <f>VLOOKUP(A2670,Inv_bef,6,FALSE)</f>
        <v>7024</v>
      </c>
      <c r="P2670" s="39" t="str">
        <f>VLOOKUP(A2670,MagnusNeo,9,FALSE)</f>
        <v>₹5952.00</v>
      </c>
      <c r="Q2670" s="39" t="str">
        <f>VLOOKUP(A2670,MagnusNeo,11,FALSE)</f>
        <v>₹7024.00</v>
      </c>
      <c r="R2670" s="39"/>
      <c r="S2670" s="39"/>
      <c r="T2670" s="39"/>
      <c r="U2670" s="39"/>
      <c r="V2670" s="39"/>
      <c r="W2670" s="39"/>
      <c r="X2670" s="39"/>
      <c r="Y2670" s="39"/>
      <c r="Z2670" s="39"/>
      <c r="AA2670" s="39"/>
      <c r="AB2670" s="39"/>
      <c r="AC2670" s="39"/>
      <c r="AD2670" s="40"/>
      <c r="AE2670" s="40"/>
      <c r="AF2670" s="41">
        <f t="shared" si="5065"/>
        <v>0</v>
      </c>
      <c r="AG2670" s="42"/>
    </row>
    <row r="2671" spans="1:33" ht="13.8">
      <c r="A2671" s="33" t="s">
        <v>898</v>
      </c>
      <c r="B2671" s="33" t="s">
        <v>1207</v>
      </c>
      <c r="C2671" s="34"/>
      <c r="D2671" s="35">
        <v>1</v>
      </c>
      <c r="E2671" s="35"/>
      <c r="F2671" s="35">
        <f t="shared" si="5246"/>
        <v>2</v>
      </c>
      <c r="G2671" s="35">
        <f t="shared" si="5193"/>
        <v>1</v>
      </c>
      <c r="H2671" s="35">
        <f t="shared" si="5035"/>
        <v>1</v>
      </c>
      <c r="I2671" s="17">
        <v>18</v>
      </c>
      <c r="J2671" s="37">
        <f t="shared" ref="J2671:K2671" si="5289">MAX(N2671,P2671,R2671,T2671,V2671,X2671,Z2671,AB2671,AD2671)</f>
        <v>496</v>
      </c>
      <c r="K2671" s="37">
        <f t="shared" si="5289"/>
        <v>635</v>
      </c>
      <c r="L2671" s="38">
        <f t="shared" ref="L2671:M2671" si="5290">MIN(N2671,P2671,R2671,T2671,V2671,X2671,Z2671,AB2671,AD2671)</f>
        <v>496</v>
      </c>
      <c r="M2671" s="38">
        <f t="shared" si="5290"/>
        <v>586</v>
      </c>
      <c r="N2671" s="38">
        <f>VLOOKUP(A2671,Inv_bef,5,FALSE)</f>
        <v>496</v>
      </c>
      <c r="O2671" s="38">
        <f>VLOOKUP(A2671,Inv_bef,6,FALSE)</f>
        <v>635</v>
      </c>
      <c r="P2671" s="39">
        <f>VLOOKUP(A2671,MagnusNeo,9,FALSE)</f>
        <v>496</v>
      </c>
      <c r="Q2671" s="39">
        <f>VLOOKUP(A2671,MagnusNeo,11,FALSE)</f>
        <v>586</v>
      </c>
      <c r="R2671" s="39"/>
      <c r="S2671" s="39"/>
      <c r="T2671" s="39"/>
      <c r="U2671" s="39"/>
      <c r="V2671" s="39"/>
      <c r="W2671" s="39"/>
      <c r="X2671" s="39"/>
      <c r="Y2671" s="39"/>
      <c r="Z2671" s="39"/>
      <c r="AA2671" s="39"/>
      <c r="AB2671" s="39"/>
      <c r="AC2671" s="39"/>
      <c r="AD2671" s="40"/>
      <c r="AE2671" s="40"/>
      <c r="AF2671" s="41">
        <f t="shared" si="5065"/>
        <v>0</v>
      </c>
      <c r="AG2671" s="42">
        <v>1</v>
      </c>
    </row>
    <row r="2672" spans="1:33" ht="13.8">
      <c r="A2672" s="33" t="s">
        <v>1075</v>
      </c>
      <c r="B2672" s="33" t="s">
        <v>1355</v>
      </c>
      <c r="C2672" s="34"/>
      <c r="D2672" s="35">
        <v>1</v>
      </c>
      <c r="E2672" s="35"/>
      <c r="F2672" s="35">
        <f t="shared" si="5246"/>
        <v>1</v>
      </c>
      <c r="G2672" s="35">
        <f t="shared" si="5193"/>
        <v>0</v>
      </c>
      <c r="H2672" s="35">
        <f t="shared" si="5035"/>
        <v>1</v>
      </c>
      <c r="I2672" s="17">
        <v>18</v>
      </c>
      <c r="J2672" s="37">
        <f t="shared" ref="J2672:K2672" si="5291">MAX(N2672,P2672,R2672,T2672,V2672,X2672,Z2672,AB2672,AD2672)</f>
        <v>915</v>
      </c>
      <c r="K2672" s="37">
        <f t="shared" si="5291"/>
        <v>1172</v>
      </c>
      <c r="L2672" s="38">
        <f t="shared" ref="L2672:M2672" si="5292">MIN(N2672,P2672,R2672,T2672,V2672,X2672,Z2672,AB2672,AD2672)</f>
        <v>915</v>
      </c>
      <c r="M2672" s="38">
        <f t="shared" si="5292"/>
        <v>1172</v>
      </c>
      <c r="N2672" s="38">
        <f>VLOOKUP(A2672,Inv_bef,5,FALSE)</f>
        <v>915</v>
      </c>
      <c r="O2672" s="38">
        <f>VLOOKUP(A2672,Inv_bef,6,FALSE)</f>
        <v>1172</v>
      </c>
      <c r="P2672" s="39">
        <f>VLOOKUP(A2672,MagnusNeo,9,FALSE)</f>
        <v>915</v>
      </c>
      <c r="Q2672" s="39" t="str">
        <f>VLOOKUP(A2672,MagnusNeo,11,FALSE)</f>
        <v>₹1080.00</v>
      </c>
      <c r="R2672" s="39"/>
      <c r="S2672" s="39"/>
      <c r="T2672" s="39"/>
      <c r="U2672" s="39"/>
      <c r="V2672" s="39"/>
      <c r="W2672" s="39"/>
      <c r="X2672" s="39"/>
      <c r="Y2672" s="39"/>
      <c r="Z2672" s="39"/>
      <c r="AA2672" s="39"/>
      <c r="AB2672" s="39"/>
      <c r="AC2672" s="39"/>
      <c r="AD2672" s="40"/>
      <c r="AE2672" s="40"/>
      <c r="AF2672" s="41">
        <f t="shared" si="5065"/>
        <v>0</v>
      </c>
      <c r="AG2672" s="42">
        <v>1</v>
      </c>
    </row>
    <row r="2673" spans="1:33" ht="13.8">
      <c r="A2673" s="33" t="s">
        <v>1986</v>
      </c>
      <c r="B2673" s="33" t="s">
        <v>1987</v>
      </c>
      <c r="C2673" s="34"/>
      <c r="D2673" s="35"/>
      <c r="E2673" s="35"/>
      <c r="F2673" s="35">
        <f t="shared" si="5246"/>
        <v>0</v>
      </c>
      <c r="G2673" s="35">
        <f t="shared" si="5193"/>
        <v>0</v>
      </c>
      <c r="H2673" s="35">
        <f t="shared" si="5035"/>
        <v>0</v>
      </c>
      <c r="I2673" s="17">
        <v>18</v>
      </c>
      <c r="J2673" s="37">
        <f t="shared" ref="J2673:K2673" si="5293">MAX(N2673,P2673,R2673,T2673,V2673,X2673,Z2673,AB2673,AD2673)</f>
        <v>343</v>
      </c>
      <c r="K2673" s="37">
        <f t="shared" si="5293"/>
        <v>440</v>
      </c>
      <c r="L2673" s="38">
        <f t="shared" ref="L2673:M2673" si="5294">MIN(N2673,P2673,R2673,T2673,V2673,X2673,Z2673,AB2673,AD2673)</f>
        <v>343</v>
      </c>
      <c r="M2673" s="38">
        <f t="shared" si="5294"/>
        <v>405</v>
      </c>
      <c r="N2673" s="38">
        <f>VLOOKUP(A2673,Inv_bef,5,FALSE)</f>
        <v>343</v>
      </c>
      <c r="O2673" s="38">
        <f>VLOOKUP(A2673,Inv_bef,6,FALSE)</f>
        <v>440</v>
      </c>
      <c r="P2673" s="39">
        <f>VLOOKUP(A2673,MagnusNeo,9,FALSE)</f>
        <v>343</v>
      </c>
      <c r="Q2673" s="39">
        <f>VLOOKUP(A2673,MagnusNeo,11,FALSE)</f>
        <v>405</v>
      </c>
      <c r="R2673" s="39"/>
      <c r="S2673" s="39"/>
      <c r="T2673" s="39"/>
      <c r="U2673" s="39"/>
      <c r="V2673" s="39"/>
      <c r="W2673" s="39"/>
      <c r="X2673" s="39"/>
      <c r="Y2673" s="39"/>
      <c r="Z2673" s="39"/>
      <c r="AA2673" s="39"/>
      <c r="AB2673" s="39"/>
      <c r="AC2673" s="39"/>
      <c r="AD2673" s="40"/>
      <c r="AE2673" s="40"/>
      <c r="AF2673" s="41">
        <f t="shared" si="5065"/>
        <v>0</v>
      </c>
      <c r="AG2673" s="42"/>
    </row>
    <row r="2674" spans="1:33" ht="13.8">
      <c r="A2674" s="30" t="s">
        <v>3470</v>
      </c>
      <c r="B2674" s="30" t="s">
        <v>3471</v>
      </c>
      <c r="C2674" s="43"/>
      <c r="D2674" s="44"/>
      <c r="E2674" s="44"/>
      <c r="F2674" s="35">
        <f t="shared" si="5246"/>
        <v>0</v>
      </c>
      <c r="G2674" s="35">
        <f t="shared" si="5193"/>
        <v>0</v>
      </c>
      <c r="H2674" s="35">
        <f t="shared" si="5035"/>
        <v>0</v>
      </c>
      <c r="I2674" s="17">
        <v>18</v>
      </c>
      <c r="J2674" s="37">
        <f t="shared" ref="J2674:K2674" si="5295">MAX(N2674,P2674,R2674,T2674,V2674,X2674,Z2674,AB2674,AD2674)</f>
        <v>55</v>
      </c>
      <c r="K2674" s="37">
        <f t="shared" si="5295"/>
        <v>65</v>
      </c>
      <c r="L2674" s="38">
        <f t="shared" ref="L2674:M2674" si="5296">MIN(N2674,P2674,R2674,T2674,V2674,X2674,Z2674,AB2674,AD2674)</f>
        <v>55</v>
      </c>
      <c r="M2674" s="38">
        <f t="shared" si="5296"/>
        <v>65</v>
      </c>
      <c r="N2674" s="38"/>
      <c r="O2674" s="38"/>
      <c r="P2674" s="39"/>
      <c r="Q2674" s="39"/>
      <c r="R2674" s="39"/>
      <c r="S2674" s="39"/>
      <c r="T2674" s="39"/>
      <c r="U2674" s="39"/>
      <c r="V2674" s="39"/>
      <c r="W2674" s="39"/>
      <c r="X2674" s="39"/>
      <c r="Y2674" s="39"/>
      <c r="Z2674" s="39">
        <f t="shared" ref="Z2674:Z2692" si="5297">VLOOKUP(A2674,Reo_80,9,FALSE)</f>
        <v>55</v>
      </c>
      <c r="AA2674" s="39">
        <f t="shared" ref="AA2674:AA2692" si="5298">VLOOKUP(A2674,Reo_80,11,FALSE)</f>
        <v>65</v>
      </c>
      <c r="AB2674" s="39"/>
      <c r="AC2674" s="39"/>
      <c r="AD2674" s="40"/>
      <c r="AE2674" s="40"/>
      <c r="AF2674" s="41">
        <f t="shared" si="5065"/>
        <v>0</v>
      </c>
      <c r="AG2674" s="42"/>
    </row>
    <row r="2675" spans="1:33" ht="13.8">
      <c r="A2675" s="30" t="s">
        <v>3472</v>
      </c>
      <c r="B2675" s="30" t="s">
        <v>3473</v>
      </c>
      <c r="C2675" s="43"/>
      <c r="D2675" s="44"/>
      <c r="E2675" s="44"/>
      <c r="F2675" s="35">
        <f t="shared" si="5246"/>
        <v>0</v>
      </c>
      <c r="G2675" s="35">
        <f t="shared" si="5193"/>
        <v>0</v>
      </c>
      <c r="H2675" s="35">
        <f t="shared" si="5035"/>
        <v>0</v>
      </c>
      <c r="I2675" s="17">
        <v>18</v>
      </c>
      <c r="J2675" s="37">
        <f t="shared" ref="J2675:K2675" si="5299">MAX(N2675,P2675,R2675,T2675,V2675,X2675,Z2675,AB2675,AD2675)</f>
        <v>43</v>
      </c>
      <c r="K2675" s="37">
        <f t="shared" si="5299"/>
        <v>51</v>
      </c>
      <c r="L2675" s="38">
        <f t="shared" ref="L2675:M2675" si="5300">MIN(N2675,P2675,R2675,T2675,V2675,X2675,Z2675,AB2675,AD2675)</f>
        <v>43</v>
      </c>
      <c r="M2675" s="38">
        <f t="shared" si="5300"/>
        <v>51</v>
      </c>
      <c r="N2675" s="38"/>
      <c r="O2675" s="38"/>
      <c r="P2675" s="39"/>
      <c r="Q2675" s="39"/>
      <c r="R2675" s="39"/>
      <c r="S2675" s="39"/>
      <c r="T2675" s="39"/>
      <c r="U2675" s="39"/>
      <c r="V2675" s="39"/>
      <c r="W2675" s="39"/>
      <c r="X2675" s="39"/>
      <c r="Y2675" s="39"/>
      <c r="Z2675" s="39">
        <f t="shared" si="5297"/>
        <v>43</v>
      </c>
      <c r="AA2675" s="39">
        <f t="shared" si="5298"/>
        <v>51</v>
      </c>
      <c r="AB2675" s="39"/>
      <c r="AC2675" s="39"/>
      <c r="AD2675" s="40"/>
      <c r="AE2675" s="40"/>
      <c r="AF2675" s="41">
        <f t="shared" si="5065"/>
        <v>0</v>
      </c>
      <c r="AG2675" s="42"/>
    </row>
    <row r="2676" spans="1:33" ht="13.8">
      <c r="A2676" s="30" t="s">
        <v>207</v>
      </c>
      <c r="B2676" s="30" t="s">
        <v>1357</v>
      </c>
      <c r="C2676" s="43"/>
      <c r="D2676" s="44"/>
      <c r="E2676" s="44"/>
      <c r="F2676" s="35">
        <f t="shared" si="5246"/>
        <v>2</v>
      </c>
      <c r="G2676" s="35">
        <f t="shared" si="5193"/>
        <v>0</v>
      </c>
      <c r="H2676" s="35">
        <f t="shared" si="5035"/>
        <v>2</v>
      </c>
      <c r="I2676" s="17">
        <v>18</v>
      </c>
      <c r="J2676" s="37">
        <f t="shared" ref="J2676:K2676" si="5301">MAX(N2676,P2676,R2676,T2676,V2676,X2676,Z2676,AB2676,AD2676)</f>
        <v>53</v>
      </c>
      <c r="K2676" s="37">
        <f t="shared" si="5301"/>
        <v>63</v>
      </c>
      <c r="L2676" s="38">
        <f t="shared" ref="L2676:M2676" si="5302">MIN(N2676,P2676,R2676,T2676,V2676,X2676,Z2676,AB2676,AD2676)</f>
        <v>53</v>
      </c>
      <c r="M2676" s="38">
        <f t="shared" si="5302"/>
        <v>63</v>
      </c>
      <c r="N2676" s="38"/>
      <c r="O2676" s="38"/>
      <c r="P2676" s="39"/>
      <c r="Q2676" s="39"/>
      <c r="R2676" s="39"/>
      <c r="S2676" s="39"/>
      <c r="T2676" s="39"/>
      <c r="U2676" s="39"/>
      <c r="V2676" s="39"/>
      <c r="W2676" s="39"/>
      <c r="X2676" s="39"/>
      <c r="Y2676" s="39"/>
      <c r="Z2676" s="39">
        <f t="shared" si="5297"/>
        <v>53</v>
      </c>
      <c r="AA2676" s="39">
        <f t="shared" si="5298"/>
        <v>63</v>
      </c>
      <c r="AB2676" s="39"/>
      <c r="AC2676" s="39"/>
      <c r="AD2676" s="40"/>
      <c r="AE2676" s="40"/>
      <c r="AF2676" s="41">
        <f t="shared" si="5065"/>
        <v>-2</v>
      </c>
      <c r="AG2676" s="42"/>
    </row>
    <row r="2677" spans="1:33" ht="27.6">
      <c r="A2677" s="30" t="s">
        <v>3474</v>
      </c>
      <c r="B2677" s="30" t="s">
        <v>3475</v>
      </c>
      <c r="C2677" s="43"/>
      <c r="D2677" s="44"/>
      <c r="E2677" s="44"/>
      <c r="F2677" s="35">
        <f t="shared" si="5246"/>
        <v>0</v>
      </c>
      <c r="G2677" s="35">
        <f t="shared" si="5193"/>
        <v>0</v>
      </c>
      <c r="H2677" s="35">
        <f t="shared" si="5035"/>
        <v>0</v>
      </c>
      <c r="I2677" s="17">
        <v>5</v>
      </c>
      <c r="J2677" s="37">
        <f t="shared" ref="J2677:K2677" si="5303">MAX(N2677,P2677,R2677,T2677,V2677,X2677,Z2677,AB2677,AD2677)</f>
        <v>0</v>
      </c>
      <c r="K2677" s="37">
        <f t="shared" si="5303"/>
        <v>0</v>
      </c>
      <c r="L2677" s="38">
        <f t="shared" ref="L2677:M2677" si="5304">MIN(N2677,P2677,R2677,T2677,V2677,X2677,Z2677,AB2677,AD2677)</f>
        <v>0</v>
      </c>
      <c r="M2677" s="38">
        <f t="shared" si="5304"/>
        <v>0</v>
      </c>
      <c r="N2677" s="38"/>
      <c r="O2677" s="38"/>
      <c r="P2677" s="39"/>
      <c r="Q2677" s="39"/>
      <c r="R2677" s="39"/>
      <c r="S2677" s="39"/>
      <c r="T2677" s="39"/>
      <c r="U2677" s="39"/>
      <c r="V2677" s="39"/>
      <c r="W2677" s="39"/>
      <c r="X2677" s="39"/>
      <c r="Y2677" s="39"/>
      <c r="Z2677" s="39" t="str">
        <f t="shared" si="5297"/>
        <v>₹4305.00</v>
      </c>
      <c r="AA2677" s="39" t="str">
        <f t="shared" si="5298"/>
        <v>₹4521.00</v>
      </c>
      <c r="AB2677" s="39"/>
      <c r="AC2677" s="39"/>
      <c r="AD2677" s="40"/>
      <c r="AE2677" s="40"/>
      <c r="AF2677" s="41">
        <f t="shared" si="5065"/>
        <v>0</v>
      </c>
      <c r="AG2677" s="42"/>
    </row>
    <row r="2678" spans="1:33" ht="27.6">
      <c r="A2678" s="30" t="s">
        <v>3483</v>
      </c>
      <c r="B2678" s="30" t="s">
        <v>3484</v>
      </c>
      <c r="C2678" s="43"/>
      <c r="D2678" s="44"/>
      <c r="E2678" s="44"/>
      <c r="F2678" s="35">
        <f t="shared" si="5246"/>
        <v>0</v>
      </c>
      <c r="G2678" s="35">
        <f t="shared" si="5193"/>
        <v>0</v>
      </c>
      <c r="H2678" s="35">
        <f t="shared" si="5035"/>
        <v>0</v>
      </c>
      <c r="I2678" s="17">
        <v>18</v>
      </c>
      <c r="J2678" s="37">
        <f t="shared" ref="J2678:K2678" si="5305">MAX(N2678,P2678,R2678,T2678,V2678,X2678,Z2678,AB2678,AD2678)</f>
        <v>231</v>
      </c>
      <c r="K2678" s="37">
        <f t="shared" si="5305"/>
        <v>273</v>
      </c>
      <c r="L2678" s="38">
        <f t="shared" ref="L2678:M2678" si="5306">MIN(N2678,P2678,R2678,T2678,V2678,X2678,Z2678,AB2678,AD2678)</f>
        <v>231</v>
      </c>
      <c r="M2678" s="38">
        <f t="shared" si="5306"/>
        <v>273</v>
      </c>
      <c r="N2678" s="38"/>
      <c r="O2678" s="38"/>
      <c r="P2678" s="39"/>
      <c r="Q2678" s="39"/>
      <c r="R2678" s="39"/>
      <c r="S2678" s="39"/>
      <c r="T2678" s="39"/>
      <c r="U2678" s="39"/>
      <c r="V2678" s="39"/>
      <c r="W2678" s="39"/>
      <c r="X2678" s="39"/>
      <c r="Y2678" s="39"/>
      <c r="Z2678" s="39">
        <f t="shared" si="5297"/>
        <v>231</v>
      </c>
      <c r="AA2678" s="39">
        <f t="shared" si="5298"/>
        <v>273</v>
      </c>
      <c r="AB2678" s="39"/>
      <c r="AC2678" s="39"/>
      <c r="AD2678" s="40"/>
      <c r="AE2678" s="40"/>
      <c r="AF2678" s="41">
        <f t="shared" si="5065"/>
        <v>0</v>
      </c>
      <c r="AG2678" s="42"/>
    </row>
    <row r="2679" spans="1:33" ht="27.6">
      <c r="A2679" s="30" t="s">
        <v>3487</v>
      </c>
      <c r="B2679" s="30" t="s">
        <v>3488</v>
      </c>
      <c r="C2679" s="43"/>
      <c r="D2679" s="44"/>
      <c r="E2679" s="44"/>
      <c r="F2679" s="35">
        <f t="shared" si="5246"/>
        <v>0</v>
      </c>
      <c r="G2679" s="35">
        <f t="shared" si="5193"/>
        <v>0</v>
      </c>
      <c r="H2679" s="35">
        <f t="shared" si="5035"/>
        <v>0</v>
      </c>
      <c r="I2679" s="17">
        <v>18</v>
      </c>
      <c r="J2679" s="37">
        <f t="shared" ref="J2679:K2679" si="5307">MAX(N2679,P2679,R2679,T2679,V2679,X2679,Z2679,AB2679,AD2679)</f>
        <v>224</v>
      </c>
      <c r="K2679" s="37">
        <f t="shared" si="5307"/>
        <v>265</v>
      </c>
      <c r="L2679" s="38">
        <f t="shared" ref="L2679:M2679" si="5308">MIN(N2679,P2679,R2679,T2679,V2679,X2679,Z2679,AB2679,AD2679)</f>
        <v>224</v>
      </c>
      <c r="M2679" s="38">
        <f t="shared" si="5308"/>
        <v>265</v>
      </c>
      <c r="N2679" s="38"/>
      <c r="O2679" s="38"/>
      <c r="P2679" s="39"/>
      <c r="Q2679" s="39"/>
      <c r="R2679" s="39"/>
      <c r="S2679" s="39"/>
      <c r="T2679" s="39"/>
      <c r="U2679" s="39"/>
      <c r="V2679" s="39"/>
      <c r="W2679" s="39"/>
      <c r="X2679" s="39"/>
      <c r="Y2679" s="39"/>
      <c r="Z2679" s="39">
        <f t="shared" si="5297"/>
        <v>224</v>
      </c>
      <c r="AA2679" s="39">
        <f t="shared" si="5298"/>
        <v>265</v>
      </c>
      <c r="AB2679" s="39"/>
      <c r="AC2679" s="39"/>
      <c r="AD2679" s="40"/>
      <c r="AE2679" s="40"/>
      <c r="AF2679" s="41">
        <f t="shared" si="5065"/>
        <v>0</v>
      </c>
      <c r="AG2679" s="42"/>
    </row>
    <row r="2680" spans="1:33" ht="13.8">
      <c r="A2680" s="30" t="s">
        <v>3489</v>
      </c>
      <c r="B2680" s="30" t="s">
        <v>3490</v>
      </c>
      <c r="C2680" s="43"/>
      <c r="D2680" s="44"/>
      <c r="E2680" s="44"/>
      <c r="F2680" s="35">
        <f t="shared" si="5246"/>
        <v>0</v>
      </c>
      <c r="G2680" s="35">
        <f t="shared" si="5193"/>
        <v>0</v>
      </c>
      <c r="H2680" s="35">
        <f t="shared" si="5035"/>
        <v>0</v>
      </c>
      <c r="I2680" s="17">
        <v>18</v>
      </c>
      <c r="J2680" s="37">
        <f t="shared" ref="J2680:K2680" si="5309">MAX(N2680,P2680,R2680,T2680,V2680,X2680,Z2680,AB2680,AD2680)</f>
        <v>138</v>
      </c>
      <c r="K2680" s="37">
        <f t="shared" si="5309"/>
        <v>163</v>
      </c>
      <c r="L2680" s="38">
        <f t="shared" ref="L2680:M2680" si="5310">MIN(N2680,P2680,R2680,T2680,V2680,X2680,Z2680,AB2680,AD2680)</f>
        <v>138</v>
      </c>
      <c r="M2680" s="38">
        <f t="shared" si="5310"/>
        <v>163</v>
      </c>
      <c r="N2680" s="38"/>
      <c r="O2680" s="38"/>
      <c r="P2680" s="39"/>
      <c r="Q2680" s="39"/>
      <c r="R2680" s="39"/>
      <c r="S2680" s="39"/>
      <c r="T2680" s="39"/>
      <c r="U2680" s="39"/>
      <c r="V2680" s="39"/>
      <c r="W2680" s="39"/>
      <c r="X2680" s="39"/>
      <c r="Y2680" s="39"/>
      <c r="Z2680" s="39">
        <f t="shared" si="5297"/>
        <v>138</v>
      </c>
      <c r="AA2680" s="39">
        <f t="shared" si="5298"/>
        <v>163</v>
      </c>
      <c r="AB2680" s="39"/>
      <c r="AC2680" s="39"/>
      <c r="AD2680" s="40"/>
      <c r="AE2680" s="40"/>
      <c r="AF2680" s="41">
        <f t="shared" si="5065"/>
        <v>0</v>
      </c>
      <c r="AG2680" s="42"/>
    </row>
    <row r="2681" spans="1:33" ht="13.8">
      <c r="A2681" s="30" t="s">
        <v>3491</v>
      </c>
      <c r="B2681" s="30" t="s">
        <v>3492</v>
      </c>
      <c r="C2681" s="43"/>
      <c r="D2681" s="44"/>
      <c r="E2681" s="44"/>
      <c r="F2681" s="35">
        <f t="shared" si="5246"/>
        <v>0</v>
      </c>
      <c r="G2681" s="35">
        <f t="shared" si="5193"/>
        <v>0</v>
      </c>
      <c r="H2681" s="35">
        <f t="shared" si="5035"/>
        <v>0</v>
      </c>
      <c r="I2681" s="17">
        <v>18</v>
      </c>
      <c r="J2681" s="37">
        <f t="shared" ref="J2681:K2681" si="5311">MAX(N2681,P2681,R2681,T2681,V2681,X2681,Z2681,AB2681,AD2681)</f>
        <v>160</v>
      </c>
      <c r="K2681" s="37">
        <f t="shared" si="5311"/>
        <v>189</v>
      </c>
      <c r="L2681" s="38">
        <f t="shared" ref="L2681:M2681" si="5312">MIN(N2681,P2681,R2681,T2681,V2681,X2681,Z2681,AB2681,AD2681)</f>
        <v>160</v>
      </c>
      <c r="M2681" s="38">
        <f t="shared" si="5312"/>
        <v>189</v>
      </c>
      <c r="N2681" s="38"/>
      <c r="O2681" s="38"/>
      <c r="P2681" s="39"/>
      <c r="Q2681" s="39"/>
      <c r="R2681" s="39"/>
      <c r="S2681" s="39"/>
      <c r="T2681" s="39"/>
      <c r="U2681" s="39"/>
      <c r="V2681" s="39"/>
      <c r="W2681" s="39"/>
      <c r="X2681" s="39"/>
      <c r="Y2681" s="39"/>
      <c r="Z2681" s="39">
        <f t="shared" si="5297"/>
        <v>160</v>
      </c>
      <c r="AA2681" s="39">
        <f t="shared" si="5298"/>
        <v>189</v>
      </c>
      <c r="AB2681" s="39"/>
      <c r="AC2681" s="39"/>
      <c r="AD2681" s="40"/>
      <c r="AE2681" s="40"/>
      <c r="AF2681" s="41">
        <f t="shared" si="5065"/>
        <v>0</v>
      </c>
      <c r="AG2681" s="42"/>
    </row>
    <row r="2682" spans="1:33" ht="13.8">
      <c r="A2682" s="30" t="s">
        <v>3498</v>
      </c>
      <c r="B2682" s="30" t="s">
        <v>3499</v>
      </c>
      <c r="C2682" s="43"/>
      <c r="D2682" s="44"/>
      <c r="E2682" s="44"/>
      <c r="F2682" s="35">
        <f t="shared" si="5246"/>
        <v>0</v>
      </c>
      <c r="G2682" s="35">
        <f t="shared" si="5193"/>
        <v>0</v>
      </c>
      <c r="H2682" s="35">
        <f t="shared" si="5035"/>
        <v>0</v>
      </c>
      <c r="I2682" s="17">
        <v>18</v>
      </c>
      <c r="J2682" s="37">
        <f t="shared" ref="J2682:K2682" si="5313">MAX(N2682,P2682,R2682,T2682,V2682,X2682,Z2682,AB2682,AD2682)</f>
        <v>80</v>
      </c>
      <c r="K2682" s="37">
        <f t="shared" si="5313"/>
        <v>95</v>
      </c>
      <c r="L2682" s="38">
        <f t="shared" ref="L2682:M2682" si="5314">MIN(N2682,P2682,R2682,T2682,V2682,X2682,Z2682,AB2682,AD2682)</f>
        <v>80</v>
      </c>
      <c r="M2682" s="38">
        <f t="shared" si="5314"/>
        <v>95</v>
      </c>
      <c r="N2682" s="38"/>
      <c r="O2682" s="38"/>
      <c r="P2682" s="39"/>
      <c r="Q2682" s="39"/>
      <c r="R2682" s="39"/>
      <c r="S2682" s="39"/>
      <c r="T2682" s="39"/>
      <c r="U2682" s="39"/>
      <c r="V2682" s="39"/>
      <c r="W2682" s="39"/>
      <c r="X2682" s="39"/>
      <c r="Y2682" s="39"/>
      <c r="Z2682" s="39">
        <f t="shared" si="5297"/>
        <v>80</v>
      </c>
      <c r="AA2682" s="39">
        <f t="shared" si="5298"/>
        <v>95</v>
      </c>
      <c r="AB2682" s="39"/>
      <c r="AC2682" s="39"/>
      <c r="AD2682" s="40"/>
      <c r="AE2682" s="40"/>
      <c r="AF2682" s="41">
        <f t="shared" si="5065"/>
        <v>0</v>
      </c>
      <c r="AG2682" s="42"/>
    </row>
    <row r="2683" spans="1:33" ht="13.8">
      <c r="A2683" s="30" t="s">
        <v>3500</v>
      </c>
      <c r="B2683" s="30" t="s">
        <v>3501</v>
      </c>
      <c r="C2683" s="43"/>
      <c r="D2683" s="44"/>
      <c r="E2683" s="44"/>
      <c r="F2683" s="35">
        <f t="shared" si="5246"/>
        <v>0</v>
      </c>
      <c r="G2683" s="35">
        <f t="shared" si="5193"/>
        <v>0</v>
      </c>
      <c r="H2683" s="35">
        <f t="shared" si="5035"/>
        <v>0</v>
      </c>
      <c r="I2683" s="17">
        <v>18</v>
      </c>
      <c r="J2683" s="37">
        <f t="shared" ref="J2683:K2683" si="5315">MAX(N2683,P2683,R2683,T2683,V2683,X2683,Z2683,AB2683,AD2683)</f>
        <v>203</v>
      </c>
      <c r="K2683" s="37">
        <f t="shared" si="5315"/>
        <v>240</v>
      </c>
      <c r="L2683" s="38">
        <f t="shared" ref="L2683:M2683" si="5316">MIN(N2683,P2683,R2683,T2683,V2683,X2683,Z2683,AB2683,AD2683)</f>
        <v>203</v>
      </c>
      <c r="M2683" s="38">
        <f t="shared" si="5316"/>
        <v>240</v>
      </c>
      <c r="N2683" s="38"/>
      <c r="O2683" s="38"/>
      <c r="P2683" s="39"/>
      <c r="Q2683" s="39"/>
      <c r="R2683" s="39"/>
      <c r="S2683" s="39"/>
      <c r="T2683" s="39"/>
      <c r="U2683" s="39"/>
      <c r="V2683" s="39"/>
      <c r="W2683" s="39"/>
      <c r="X2683" s="39"/>
      <c r="Y2683" s="39"/>
      <c r="Z2683" s="39">
        <f t="shared" si="5297"/>
        <v>203</v>
      </c>
      <c r="AA2683" s="39">
        <f t="shared" si="5298"/>
        <v>240</v>
      </c>
      <c r="AB2683" s="39"/>
      <c r="AC2683" s="39"/>
      <c r="AD2683" s="40"/>
      <c r="AE2683" s="40"/>
      <c r="AF2683" s="41">
        <f t="shared" si="5065"/>
        <v>0</v>
      </c>
      <c r="AG2683" s="42"/>
    </row>
    <row r="2684" spans="1:33" ht="13.8">
      <c r="A2684" s="30" t="s">
        <v>3502</v>
      </c>
      <c r="B2684" s="30" t="s">
        <v>3503</v>
      </c>
      <c r="C2684" s="43"/>
      <c r="D2684" s="44"/>
      <c r="E2684" s="44"/>
      <c r="F2684" s="35">
        <f t="shared" si="5246"/>
        <v>0</v>
      </c>
      <c r="G2684" s="35">
        <f t="shared" si="5193"/>
        <v>0</v>
      </c>
      <c r="H2684" s="35">
        <f t="shared" si="5035"/>
        <v>0</v>
      </c>
      <c r="I2684" s="17">
        <v>18</v>
      </c>
      <c r="J2684" s="37">
        <f t="shared" ref="J2684:K2684" si="5317">MAX(N2684,P2684,R2684,T2684,V2684,X2684,Z2684,AB2684,AD2684)</f>
        <v>427</v>
      </c>
      <c r="K2684" s="37">
        <f t="shared" si="5317"/>
        <v>504</v>
      </c>
      <c r="L2684" s="38">
        <f t="shared" ref="L2684:M2684" si="5318">MIN(N2684,P2684,R2684,T2684,V2684,X2684,Z2684,AB2684,AD2684)</f>
        <v>427</v>
      </c>
      <c r="M2684" s="38">
        <f t="shared" si="5318"/>
        <v>504</v>
      </c>
      <c r="N2684" s="38"/>
      <c r="O2684" s="38"/>
      <c r="P2684" s="39"/>
      <c r="Q2684" s="39"/>
      <c r="R2684" s="39"/>
      <c r="S2684" s="39"/>
      <c r="T2684" s="39"/>
      <c r="U2684" s="39"/>
      <c r="V2684" s="39"/>
      <c r="W2684" s="39"/>
      <c r="X2684" s="39"/>
      <c r="Y2684" s="39"/>
      <c r="Z2684" s="39">
        <f t="shared" si="5297"/>
        <v>427</v>
      </c>
      <c r="AA2684" s="39">
        <f t="shared" si="5298"/>
        <v>504</v>
      </c>
      <c r="AB2684" s="39"/>
      <c r="AC2684" s="39"/>
      <c r="AD2684" s="40"/>
      <c r="AE2684" s="40"/>
      <c r="AF2684" s="41">
        <f t="shared" si="5065"/>
        <v>0</v>
      </c>
      <c r="AG2684" s="42"/>
    </row>
    <row r="2685" spans="1:33" ht="13.8">
      <c r="A2685" s="30" t="s">
        <v>3504</v>
      </c>
      <c r="B2685" s="30" t="s">
        <v>3505</v>
      </c>
      <c r="C2685" s="43"/>
      <c r="D2685" s="44"/>
      <c r="E2685" s="44"/>
      <c r="F2685" s="35">
        <f t="shared" si="5246"/>
        <v>0</v>
      </c>
      <c r="G2685" s="35">
        <f t="shared" si="5193"/>
        <v>0</v>
      </c>
      <c r="H2685" s="35">
        <f t="shared" si="5035"/>
        <v>0</v>
      </c>
      <c r="I2685" s="17">
        <v>18</v>
      </c>
      <c r="J2685" s="37">
        <f t="shared" ref="J2685:K2685" si="5319">MAX(N2685,P2685,R2685,T2685,V2685,X2685,Z2685,AB2685,AD2685)</f>
        <v>286</v>
      </c>
      <c r="K2685" s="37">
        <f t="shared" si="5319"/>
        <v>338</v>
      </c>
      <c r="L2685" s="38">
        <f t="shared" ref="L2685:M2685" si="5320">MIN(N2685,P2685,R2685,T2685,V2685,X2685,Z2685,AB2685,AD2685)</f>
        <v>286</v>
      </c>
      <c r="M2685" s="38">
        <f t="shared" si="5320"/>
        <v>338</v>
      </c>
      <c r="N2685" s="38"/>
      <c r="O2685" s="38"/>
      <c r="P2685" s="39"/>
      <c r="Q2685" s="39"/>
      <c r="R2685" s="39"/>
      <c r="S2685" s="39"/>
      <c r="T2685" s="39"/>
      <c r="U2685" s="39"/>
      <c r="V2685" s="39"/>
      <c r="W2685" s="39"/>
      <c r="X2685" s="39"/>
      <c r="Y2685" s="39"/>
      <c r="Z2685" s="39">
        <f t="shared" si="5297"/>
        <v>286</v>
      </c>
      <c r="AA2685" s="39">
        <f t="shared" si="5298"/>
        <v>338</v>
      </c>
      <c r="AB2685" s="39"/>
      <c r="AC2685" s="39"/>
      <c r="AD2685" s="40"/>
      <c r="AE2685" s="40"/>
      <c r="AF2685" s="41">
        <f t="shared" si="5065"/>
        <v>0</v>
      </c>
      <c r="AG2685" s="42"/>
    </row>
    <row r="2686" spans="1:33" ht="13.8">
      <c r="A2686" s="30" t="s">
        <v>3508</v>
      </c>
      <c r="B2686" s="30" t="s">
        <v>3509</v>
      </c>
      <c r="C2686" s="43"/>
      <c r="D2686" s="44"/>
      <c r="E2686" s="44"/>
      <c r="F2686" s="35">
        <f t="shared" si="5246"/>
        <v>0</v>
      </c>
      <c r="G2686" s="35">
        <f t="shared" si="5193"/>
        <v>0</v>
      </c>
      <c r="H2686" s="35">
        <f t="shared" si="5035"/>
        <v>0</v>
      </c>
      <c r="I2686" s="17">
        <v>18</v>
      </c>
      <c r="J2686" s="37">
        <f t="shared" ref="J2686:K2686" si="5321">MAX(N2686,P2686,R2686,T2686,V2686,X2686,Z2686,AB2686,AD2686)</f>
        <v>286</v>
      </c>
      <c r="K2686" s="37">
        <f t="shared" si="5321"/>
        <v>338</v>
      </c>
      <c r="L2686" s="38">
        <f t="shared" ref="L2686:M2686" si="5322">MIN(N2686,P2686,R2686,T2686,V2686,X2686,Z2686,AB2686,AD2686)</f>
        <v>286</v>
      </c>
      <c r="M2686" s="38">
        <f t="shared" si="5322"/>
        <v>338</v>
      </c>
      <c r="N2686" s="38"/>
      <c r="O2686" s="38"/>
      <c r="P2686" s="39"/>
      <c r="Q2686" s="39"/>
      <c r="R2686" s="39"/>
      <c r="S2686" s="39"/>
      <c r="T2686" s="39"/>
      <c r="U2686" s="39"/>
      <c r="V2686" s="39"/>
      <c r="W2686" s="39"/>
      <c r="X2686" s="39"/>
      <c r="Y2686" s="39"/>
      <c r="Z2686" s="39">
        <f t="shared" si="5297"/>
        <v>286</v>
      </c>
      <c r="AA2686" s="39">
        <f t="shared" si="5298"/>
        <v>338</v>
      </c>
      <c r="AB2686" s="39"/>
      <c r="AC2686" s="39"/>
      <c r="AD2686" s="40"/>
      <c r="AE2686" s="40"/>
      <c r="AF2686" s="41">
        <f t="shared" si="5065"/>
        <v>0</v>
      </c>
      <c r="AG2686" s="42"/>
    </row>
    <row r="2687" spans="1:33" ht="13.8">
      <c r="A2687" s="30" t="s">
        <v>3513</v>
      </c>
      <c r="B2687" s="30" t="s">
        <v>3514</v>
      </c>
      <c r="C2687" s="43"/>
      <c r="D2687" s="44"/>
      <c r="E2687" s="44"/>
      <c r="F2687" s="35">
        <f t="shared" si="5246"/>
        <v>0</v>
      </c>
      <c r="G2687" s="35">
        <f t="shared" si="5193"/>
        <v>0</v>
      </c>
      <c r="H2687" s="35">
        <f t="shared" si="5035"/>
        <v>0</v>
      </c>
      <c r="I2687" s="17">
        <v>18</v>
      </c>
      <c r="J2687" s="37">
        <f t="shared" ref="J2687:K2687" si="5323">MAX(N2687,P2687,R2687,T2687,V2687,X2687,Z2687,AB2687,AD2687)</f>
        <v>238</v>
      </c>
      <c r="K2687" s="37">
        <f t="shared" si="5323"/>
        <v>281</v>
      </c>
      <c r="L2687" s="38">
        <f t="shared" ref="L2687:M2687" si="5324">MIN(N2687,P2687,R2687,T2687,V2687,X2687,Z2687,AB2687,AD2687)</f>
        <v>238</v>
      </c>
      <c r="M2687" s="38">
        <f t="shared" si="5324"/>
        <v>281</v>
      </c>
      <c r="N2687" s="38"/>
      <c r="O2687" s="38"/>
      <c r="P2687" s="39"/>
      <c r="Q2687" s="39"/>
      <c r="R2687" s="39"/>
      <c r="S2687" s="39"/>
      <c r="T2687" s="39"/>
      <c r="U2687" s="39"/>
      <c r="V2687" s="39"/>
      <c r="W2687" s="39"/>
      <c r="X2687" s="39"/>
      <c r="Y2687" s="39"/>
      <c r="Z2687" s="39">
        <f t="shared" si="5297"/>
        <v>238</v>
      </c>
      <c r="AA2687" s="39">
        <f t="shared" si="5298"/>
        <v>281</v>
      </c>
      <c r="AB2687" s="39"/>
      <c r="AC2687" s="39"/>
      <c r="AD2687" s="40"/>
      <c r="AE2687" s="40"/>
      <c r="AF2687" s="41">
        <f t="shared" si="5065"/>
        <v>0</v>
      </c>
      <c r="AG2687" s="42"/>
    </row>
    <row r="2688" spans="1:33" ht="13.8">
      <c r="A2688" s="30" t="s">
        <v>3522</v>
      </c>
      <c r="B2688" s="30" t="s">
        <v>3523</v>
      </c>
      <c r="C2688" s="43"/>
      <c r="D2688" s="44"/>
      <c r="E2688" s="44"/>
      <c r="F2688" s="35">
        <f t="shared" si="5246"/>
        <v>0</v>
      </c>
      <c r="G2688" s="35">
        <f t="shared" si="5193"/>
        <v>0</v>
      </c>
      <c r="H2688" s="35">
        <f t="shared" si="5035"/>
        <v>0</v>
      </c>
      <c r="I2688" s="17">
        <v>18</v>
      </c>
      <c r="J2688" s="37">
        <f t="shared" ref="J2688:K2688" si="5325">MAX(N2688,P2688,R2688,T2688,V2688,X2688,Z2688,AB2688,AD2688)</f>
        <v>238</v>
      </c>
      <c r="K2688" s="37">
        <f t="shared" si="5325"/>
        <v>281</v>
      </c>
      <c r="L2688" s="38">
        <f t="shared" ref="L2688:M2688" si="5326">MIN(N2688,P2688,R2688,T2688,V2688,X2688,Z2688,AB2688,AD2688)</f>
        <v>238</v>
      </c>
      <c r="M2688" s="38">
        <f t="shared" si="5326"/>
        <v>281</v>
      </c>
      <c r="N2688" s="38"/>
      <c r="O2688" s="38"/>
      <c r="P2688" s="39"/>
      <c r="Q2688" s="39"/>
      <c r="R2688" s="39"/>
      <c r="S2688" s="39"/>
      <c r="T2688" s="39"/>
      <c r="U2688" s="39"/>
      <c r="V2688" s="39"/>
      <c r="W2688" s="39"/>
      <c r="X2688" s="39"/>
      <c r="Y2688" s="39"/>
      <c r="Z2688" s="39">
        <f t="shared" si="5297"/>
        <v>238</v>
      </c>
      <c r="AA2688" s="39">
        <f t="shared" si="5298"/>
        <v>281</v>
      </c>
      <c r="AB2688" s="39"/>
      <c r="AC2688" s="39"/>
      <c r="AD2688" s="40"/>
      <c r="AE2688" s="40"/>
      <c r="AF2688" s="41">
        <f t="shared" si="5065"/>
        <v>0</v>
      </c>
      <c r="AG2688" s="42"/>
    </row>
    <row r="2689" spans="1:33" ht="13.8">
      <c r="A2689" s="30" t="s">
        <v>3526</v>
      </c>
      <c r="B2689" s="30" t="s">
        <v>3527</v>
      </c>
      <c r="C2689" s="43"/>
      <c r="D2689" s="44"/>
      <c r="E2689" s="44"/>
      <c r="F2689" s="35">
        <f t="shared" si="5246"/>
        <v>0</v>
      </c>
      <c r="G2689" s="35">
        <f t="shared" si="5193"/>
        <v>0</v>
      </c>
      <c r="H2689" s="35">
        <f t="shared" si="5035"/>
        <v>0</v>
      </c>
      <c r="I2689" s="17">
        <v>18</v>
      </c>
      <c r="J2689" s="37">
        <f t="shared" ref="J2689:K2689" si="5327">MAX(N2689,P2689,R2689,T2689,V2689,X2689,Z2689,AB2689,AD2689)</f>
        <v>72</v>
      </c>
      <c r="K2689" s="37">
        <f t="shared" si="5327"/>
        <v>85</v>
      </c>
      <c r="L2689" s="38">
        <f t="shared" ref="L2689:M2689" si="5328">MIN(N2689,P2689,R2689,T2689,V2689,X2689,Z2689,AB2689,AD2689)</f>
        <v>72</v>
      </c>
      <c r="M2689" s="38">
        <f t="shared" si="5328"/>
        <v>85</v>
      </c>
      <c r="N2689" s="38"/>
      <c r="O2689" s="38"/>
      <c r="P2689" s="39"/>
      <c r="Q2689" s="39"/>
      <c r="R2689" s="39"/>
      <c r="S2689" s="39"/>
      <c r="T2689" s="39"/>
      <c r="U2689" s="39"/>
      <c r="V2689" s="39"/>
      <c r="W2689" s="39"/>
      <c r="X2689" s="39"/>
      <c r="Y2689" s="39"/>
      <c r="Z2689" s="39">
        <f t="shared" si="5297"/>
        <v>72</v>
      </c>
      <c r="AA2689" s="39">
        <f t="shared" si="5298"/>
        <v>85</v>
      </c>
      <c r="AB2689" s="39"/>
      <c r="AC2689" s="39"/>
      <c r="AD2689" s="40"/>
      <c r="AE2689" s="40"/>
      <c r="AF2689" s="41">
        <f t="shared" si="5065"/>
        <v>0</v>
      </c>
      <c r="AG2689" s="42"/>
    </row>
    <row r="2690" spans="1:33" ht="13.8">
      <c r="A2690" s="30" t="s">
        <v>3529</v>
      </c>
      <c r="B2690" s="30" t="s">
        <v>3531</v>
      </c>
      <c r="C2690" s="43"/>
      <c r="D2690" s="44"/>
      <c r="E2690" s="44"/>
      <c r="F2690" s="35">
        <f t="shared" si="5246"/>
        <v>0</v>
      </c>
      <c r="G2690" s="35">
        <f t="shared" si="5193"/>
        <v>0</v>
      </c>
      <c r="H2690" s="35">
        <f t="shared" si="5035"/>
        <v>0</v>
      </c>
      <c r="I2690" s="17">
        <v>18</v>
      </c>
      <c r="J2690" s="37">
        <f t="shared" ref="J2690:K2690" si="5329">MAX(N2690,P2690,R2690,T2690,V2690,X2690,Z2690,AB2690,AD2690)</f>
        <v>72</v>
      </c>
      <c r="K2690" s="37">
        <f t="shared" si="5329"/>
        <v>85</v>
      </c>
      <c r="L2690" s="38">
        <f t="shared" ref="L2690:M2690" si="5330">MIN(N2690,P2690,R2690,T2690,V2690,X2690,Z2690,AB2690,AD2690)</f>
        <v>72</v>
      </c>
      <c r="M2690" s="38">
        <f t="shared" si="5330"/>
        <v>85</v>
      </c>
      <c r="N2690" s="38"/>
      <c r="O2690" s="38"/>
      <c r="P2690" s="39"/>
      <c r="Q2690" s="39"/>
      <c r="R2690" s="39"/>
      <c r="S2690" s="39"/>
      <c r="T2690" s="39"/>
      <c r="U2690" s="39"/>
      <c r="V2690" s="39"/>
      <c r="W2690" s="39"/>
      <c r="X2690" s="39"/>
      <c r="Y2690" s="39"/>
      <c r="Z2690" s="39">
        <f t="shared" si="5297"/>
        <v>72</v>
      </c>
      <c r="AA2690" s="39">
        <f t="shared" si="5298"/>
        <v>85</v>
      </c>
      <c r="AB2690" s="39"/>
      <c r="AC2690" s="39"/>
      <c r="AD2690" s="40"/>
      <c r="AE2690" s="40"/>
      <c r="AF2690" s="41">
        <f t="shared" si="5065"/>
        <v>0</v>
      </c>
      <c r="AG2690" s="42"/>
    </row>
    <row r="2691" spans="1:33" ht="13.8">
      <c r="A2691" s="30" t="s">
        <v>3537</v>
      </c>
      <c r="B2691" s="30" t="s">
        <v>3538</v>
      </c>
      <c r="C2691" s="43"/>
      <c r="D2691" s="44"/>
      <c r="E2691" s="44"/>
      <c r="F2691" s="35">
        <f t="shared" si="5246"/>
        <v>0</v>
      </c>
      <c r="G2691" s="35">
        <f t="shared" ref="G2691:G2754" si="5331">IFERROR(COUNTIF(Sales_PartCode, A2691), 0)</f>
        <v>0</v>
      </c>
      <c r="H2691" s="35">
        <f t="shared" si="5035"/>
        <v>0</v>
      </c>
      <c r="I2691" s="17">
        <v>18</v>
      </c>
      <c r="J2691" s="37">
        <f t="shared" ref="J2691:K2691" si="5332">MAX(N2691,P2691,R2691,T2691,V2691,X2691,Z2691,AB2691,AD2691)</f>
        <v>13</v>
      </c>
      <c r="K2691" s="37">
        <f t="shared" si="5332"/>
        <v>16</v>
      </c>
      <c r="L2691" s="38">
        <f t="shared" ref="L2691:M2691" si="5333">MIN(N2691,P2691,R2691,T2691,V2691,X2691,Z2691,AB2691,AD2691)</f>
        <v>13</v>
      </c>
      <c r="M2691" s="38">
        <f t="shared" si="5333"/>
        <v>16</v>
      </c>
      <c r="N2691" s="38"/>
      <c r="O2691" s="38"/>
      <c r="P2691" s="39"/>
      <c r="Q2691" s="39"/>
      <c r="R2691" s="39"/>
      <c r="S2691" s="39"/>
      <c r="T2691" s="39"/>
      <c r="U2691" s="39"/>
      <c r="V2691" s="39"/>
      <c r="W2691" s="39"/>
      <c r="X2691" s="39"/>
      <c r="Y2691" s="39"/>
      <c r="Z2691" s="39">
        <f t="shared" si="5297"/>
        <v>13</v>
      </c>
      <c r="AA2691" s="39">
        <f t="shared" si="5298"/>
        <v>16</v>
      </c>
      <c r="AB2691" s="39"/>
      <c r="AC2691" s="39"/>
      <c r="AD2691" s="40"/>
      <c r="AE2691" s="40"/>
      <c r="AF2691" s="41">
        <f t="shared" si="5065"/>
        <v>0</v>
      </c>
      <c r="AG2691" s="42"/>
    </row>
    <row r="2692" spans="1:33" ht="13.8">
      <c r="A2692" s="30" t="s">
        <v>3548</v>
      </c>
      <c r="B2692" s="30" t="s">
        <v>3549</v>
      </c>
      <c r="C2692" s="43"/>
      <c r="D2692" s="44"/>
      <c r="E2692" s="44"/>
      <c r="F2692" s="35">
        <f t="shared" si="5246"/>
        <v>0</v>
      </c>
      <c r="G2692" s="35">
        <f t="shared" si="5331"/>
        <v>0</v>
      </c>
      <c r="H2692" s="35">
        <f t="shared" si="5035"/>
        <v>0</v>
      </c>
      <c r="I2692" s="17">
        <v>18</v>
      </c>
      <c r="J2692" s="37">
        <f t="shared" ref="J2692:K2692" si="5334">MAX(N2692,P2692,R2692,T2692,V2692,X2692,Z2692,AB2692,AD2692)</f>
        <v>3</v>
      </c>
      <c r="K2692" s="37">
        <f t="shared" si="5334"/>
        <v>4</v>
      </c>
      <c r="L2692" s="38">
        <f t="shared" ref="L2692:M2692" si="5335">MIN(N2692,P2692,R2692,T2692,V2692,X2692,Z2692,AB2692,AD2692)</f>
        <v>3</v>
      </c>
      <c r="M2692" s="38">
        <f t="shared" si="5335"/>
        <v>4</v>
      </c>
      <c r="N2692" s="38"/>
      <c r="O2692" s="38"/>
      <c r="P2692" s="39"/>
      <c r="Q2692" s="39"/>
      <c r="R2692" s="39"/>
      <c r="S2692" s="39"/>
      <c r="T2692" s="39"/>
      <c r="U2692" s="39"/>
      <c r="V2692" s="39"/>
      <c r="W2692" s="39"/>
      <c r="X2692" s="39"/>
      <c r="Y2692" s="39"/>
      <c r="Z2692" s="39">
        <f t="shared" si="5297"/>
        <v>3</v>
      </c>
      <c r="AA2692" s="39">
        <f t="shared" si="5298"/>
        <v>4</v>
      </c>
      <c r="AB2692" s="39"/>
      <c r="AC2692" s="39"/>
      <c r="AD2692" s="40"/>
      <c r="AE2692" s="40"/>
      <c r="AF2692" s="41">
        <f t="shared" si="5065"/>
        <v>0</v>
      </c>
      <c r="AG2692" s="42"/>
    </row>
    <row r="2693" spans="1:33" ht="13.8">
      <c r="A2693" s="30" t="s">
        <v>7366</v>
      </c>
      <c r="B2693" s="30" t="s">
        <v>7367</v>
      </c>
      <c r="C2693" s="43"/>
      <c r="D2693" s="44"/>
      <c r="E2693" s="44"/>
      <c r="F2693" s="35">
        <f t="shared" si="5246"/>
        <v>0</v>
      </c>
      <c r="G2693" s="35">
        <f t="shared" si="5331"/>
        <v>0</v>
      </c>
      <c r="H2693" s="35">
        <f t="shared" si="5035"/>
        <v>0</v>
      </c>
      <c r="I2693" s="21">
        <f t="shared" ref="I2693:I2756" si="5336">VLOOKUP(A2693,Old_Inventory,9,FALSE)</f>
        <v>18</v>
      </c>
      <c r="J2693" s="37">
        <f t="shared" ref="J2693:K2693" si="5337">MAX(N2693,P2693,R2693,T2693,V2693,X2693,Z2693,AB2693,AD2693)</f>
        <v>9802.25</v>
      </c>
      <c r="K2693" s="37">
        <f t="shared" si="5337"/>
        <v>11567</v>
      </c>
      <c r="L2693" s="38">
        <f t="shared" ref="L2693:M2693" si="5338">MIN(N2693,P2693,R2693,T2693,V2693,X2693,Z2693,AB2693,AD2693)</f>
        <v>9802.25</v>
      </c>
      <c r="M2693" s="38">
        <f t="shared" si="5338"/>
        <v>11567</v>
      </c>
      <c r="N2693" s="38">
        <f t="shared" ref="N2693:N2756" si="5339">VLOOKUP(A2693,Inv_bef,5,FALSE)</f>
        <v>9802.25</v>
      </c>
      <c r="O2693" s="38">
        <f t="shared" ref="O2693:O2756" si="5340">VLOOKUP(A2693,Inv_bef,6,FALSE)</f>
        <v>11567</v>
      </c>
      <c r="P2693" s="39"/>
      <c r="Q2693" s="39"/>
      <c r="R2693" s="39"/>
      <c r="S2693" s="39"/>
      <c r="T2693" s="39"/>
      <c r="U2693" s="39"/>
      <c r="V2693" s="39"/>
      <c r="W2693" s="39"/>
      <c r="X2693" s="39"/>
      <c r="Y2693" s="39"/>
      <c r="Z2693" s="39"/>
      <c r="AA2693" s="39"/>
      <c r="AB2693" s="39"/>
      <c r="AC2693" s="39"/>
      <c r="AD2693" s="40"/>
      <c r="AE2693" s="40"/>
      <c r="AF2693" s="41">
        <f t="shared" si="5065"/>
        <v>0</v>
      </c>
      <c r="AG2693" s="42"/>
    </row>
    <row r="2694" spans="1:33" ht="13.8">
      <c r="A2694" s="30" t="s">
        <v>7368</v>
      </c>
      <c r="B2694" s="30" t="s">
        <v>7369</v>
      </c>
      <c r="C2694" s="43"/>
      <c r="D2694" s="44"/>
      <c r="E2694" s="44"/>
      <c r="F2694" s="35">
        <f t="shared" si="5246"/>
        <v>0</v>
      </c>
      <c r="G2694" s="35">
        <f t="shared" si="5331"/>
        <v>0</v>
      </c>
      <c r="H2694" s="35">
        <f t="shared" si="5035"/>
        <v>0</v>
      </c>
      <c r="I2694" s="21">
        <f t="shared" si="5336"/>
        <v>28</v>
      </c>
      <c r="J2694" s="37">
        <f t="shared" ref="J2694:K2694" si="5341">MAX(N2694,P2694,R2694,T2694,V2694,X2694,Z2694,AB2694,AD2694)</f>
        <v>140.97999999999999</v>
      </c>
      <c r="K2694" s="37">
        <f t="shared" si="5341"/>
        <v>180</v>
      </c>
      <c r="L2694" s="38">
        <f t="shared" ref="L2694:M2694" si="5342">MIN(N2694,P2694,R2694,T2694,V2694,X2694,Z2694,AB2694,AD2694)</f>
        <v>140.97999999999999</v>
      </c>
      <c r="M2694" s="38">
        <f t="shared" si="5342"/>
        <v>180</v>
      </c>
      <c r="N2694" s="38">
        <f t="shared" si="5339"/>
        <v>140.97999999999999</v>
      </c>
      <c r="O2694" s="38">
        <f t="shared" si="5340"/>
        <v>180</v>
      </c>
      <c r="P2694" s="39"/>
      <c r="Q2694" s="39"/>
      <c r="R2694" s="39"/>
      <c r="S2694" s="39"/>
      <c r="T2694" s="39"/>
      <c r="U2694" s="39"/>
      <c r="V2694" s="39"/>
      <c r="W2694" s="39"/>
      <c r="X2694" s="39"/>
      <c r="Y2694" s="39"/>
      <c r="Z2694" s="39"/>
      <c r="AA2694" s="39"/>
      <c r="AB2694" s="39"/>
      <c r="AC2694" s="39"/>
      <c r="AD2694" s="40"/>
      <c r="AE2694" s="40"/>
      <c r="AF2694" s="41">
        <f t="shared" si="5065"/>
        <v>0</v>
      </c>
      <c r="AG2694" s="42"/>
    </row>
    <row r="2695" spans="1:33" ht="13.8">
      <c r="A2695" s="30" t="s">
        <v>7370</v>
      </c>
      <c r="B2695" s="30" t="s">
        <v>7371</v>
      </c>
      <c r="C2695" s="43"/>
      <c r="D2695" s="44"/>
      <c r="E2695" s="44"/>
      <c r="F2695" s="35">
        <f t="shared" si="5246"/>
        <v>0</v>
      </c>
      <c r="G2695" s="35">
        <f t="shared" si="5331"/>
        <v>0</v>
      </c>
      <c r="H2695" s="35">
        <f t="shared" si="5035"/>
        <v>0</v>
      </c>
      <c r="I2695" s="21">
        <f t="shared" si="5336"/>
        <v>28</v>
      </c>
      <c r="J2695" s="37">
        <f t="shared" ref="J2695:K2695" si="5343">MAX(N2695,P2695,R2695,T2695,V2695,X2695,Z2695,AB2695,AD2695)</f>
        <v>5069.25</v>
      </c>
      <c r="K2695" s="37">
        <f t="shared" si="5343"/>
        <v>6489</v>
      </c>
      <c r="L2695" s="38">
        <f t="shared" ref="L2695:M2695" si="5344">MIN(N2695,P2695,R2695,T2695,V2695,X2695,Z2695,AB2695,AD2695)</f>
        <v>5069.25</v>
      </c>
      <c r="M2695" s="38">
        <f t="shared" si="5344"/>
        <v>6489</v>
      </c>
      <c r="N2695" s="38">
        <f t="shared" si="5339"/>
        <v>5069.25</v>
      </c>
      <c r="O2695" s="38">
        <f t="shared" si="5340"/>
        <v>6489</v>
      </c>
      <c r="P2695" s="39"/>
      <c r="Q2695" s="39"/>
      <c r="R2695" s="39"/>
      <c r="S2695" s="39"/>
      <c r="T2695" s="39"/>
      <c r="U2695" s="39"/>
      <c r="V2695" s="39"/>
      <c r="W2695" s="39"/>
      <c r="X2695" s="39"/>
      <c r="Y2695" s="39"/>
      <c r="Z2695" s="39"/>
      <c r="AA2695" s="39"/>
      <c r="AB2695" s="39"/>
      <c r="AC2695" s="39"/>
      <c r="AD2695" s="40"/>
      <c r="AE2695" s="40"/>
      <c r="AF2695" s="41">
        <f t="shared" si="5065"/>
        <v>0</v>
      </c>
      <c r="AG2695" s="42"/>
    </row>
    <row r="2696" spans="1:33" ht="13.8">
      <c r="A2696" s="30" t="s">
        <v>7372</v>
      </c>
      <c r="B2696" s="30" t="s">
        <v>7373</v>
      </c>
      <c r="C2696" s="43"/>
      <c r="D2696" s="44"/>
      <c r="E2696" s="44"/>
      <c r="F2696" s="35">
        <f t="shared" si="5246"/>
        <v>0</v>
      </c>
      <c r="G2696" s="35">
        <f t="shared" si="5331"/>
        <v>0</v>
      </c>
      <c r="H2696" s="35">
        <f t="shared" si="5035"/>
        <v>0</v>
      </c>
      <c r="I2696" s="21">
        <f t="shared" si="5336"/>
        <v>28</v>
      </c>
      <c r="J2696" s="37">
        <f t="shared" ref="J2696:K2696" si="5345">MAX(N2696,P2696,R2696,T2696,V2696,X2696,Z2696,AB2696,AD2696)</f>
        <v>679.25</v>
      </c>
      <c r="K2696" s="37">
        <f t="shared" si="5345"/>
        <v>869</v>
      </c>
      <c r="L2696" s="38">
        <f t="shared" ref="L2696:M2696" si="5346">MIN(N2696,P2696,R2696,T2696,V2696,X2696,Z2696,AB2696,AD2696)</f>
        <v>679.25</v>
      </c>
      <c r="M2696" s="38">
        <f t="shared" si="5346"/>
        <v>869</v>
      </c>
      <c r="N2696" s="38">
        <f t="shared" si="5339"/>
        <v>679.25</v>
      </c>
      <c r="O2696" s="38">
        <f t="shared" si="5340"/>
        <v>869</v>
      </c>
      <c r="P2696" s="39"/>
      <c r="Q2696" s="39"/>
      <c r="R2696" s="39"/>
      <c r="S2696" s="39"/>
      <c r="T2696" s="39"/>
      <c r="U2696" s="39"/>
      <c r="V2696" s="39"/>
      <c r="W2696" s="39"/>
      <c r="X2696" s="39"/>
      <c r="Y2696" s="39"/>
      <c r="Z2696" s="39"/>
      <c r="AA2696" s="39"/>
      <c r="AB2696" s="39"/>
      <c r="AC2696" s="39"/>
      <c r="AD2696" s="40"/>
      <c r="AE2696" s="40"/>
      <c r="AF2696" s="41">
        <f t="shared" si="5065"/>
        <v>0</v>
      </c>
      <c r="AG2696" s="42"/>
    </row>
    <row r="2697" spans="1:33" ht="13.8">
      <c r="A2697" s="30" t="s">
        <v>7374</v>
      </c>
      <c r="B2697" s="30" t="s">
        <v>7375</v>
      </c>
      <c r="C2697" s="43"/>
      <c r="D2697" s="44"/>
      <c r="E2697" s="44"/>
      <c r="F2697" s="35">
        <f t="shared" si="5246"/>
        <v>0</v>
      </c>
      <c r="G2697" s="35">
        <f t="shared" si="5331"/>
        <v>0</v>
      </c>
      <c r="H2697" s="35">
        <f t="shared" si="5035"/>
        <v>0</v>
      </c>
      <c r="I2697" s="21">
        <f t="shared" si="5336"/>
        <v>28</v>
      </c>
      <c r="J2697" s="37">
        <f t="shared" ref="J2697:K2697" si="5347">MAX(N2697,P2697,R2697,T2697,V2697,X2697,Z2697,AB2697,AD2697)</f>
        <v>448.56</v>
      </c>
      <c r="K2697" s="37">
        <f t="shared" si="5347"/>
        <v>574</v>
      </c>
      <c r="L2697" s="38">
        <f t="shared" ref="L2697:M2697" si="5348">MIN(N2697,P2697,R2697,T2697,V2697,X2697,Z2697,AB2697,AD2697)</f>
        <v>448.56</v>
      </c>
      <c r="M2697" s="38">
        <f t="shared" si="5348"/>
        <v>574</v>
      </c>
      <c r="N2697" s="38">
        <f t="shared" si="5339"/>
        <v>448.56</v>
      </c>
      <c r="O2697" s="38">
        <f t="shared" si="5340"/>
        <v>574</v>
      </c>
      <c r="P2697" s="39"/>
      <c r="Q2697" s="39"/>
      <c r="R2697" s="39"/>
      <c r="S2697" s="39"/>
      <c r="T2697" s="39"/>
      <c r="U2697" s="39"/>
      <c r="V2697" s="39"/>
      <c r="W2697" s="39"/>
      <c r="X2697" s="39"/>
      <c r="Y2697" s="39"/>
      <c r="Z2697" s="39"/>
      <c r="AA2697" s="39"/>
      <c r="AB2697" s="39"/>
      <c r="AC2697" s="39"/>
      <c r="AD2697" s="40"/>
      <c r="AE2697" s="40"/>
      <c r="AF2697" s="41">
        <f t="shared" si="5065"/>
        <v>0</v>
      </c>
      <c r="AG2697" s="42"/>
    </row>
    <row r="2698" spans="1:33" ht="13.8">
      <c r="A2698" s="30" t="s">
        <v>7376</v>
      </c>
      <c r="B2698" s="30" t="s">
        <v>7377</v>
      </c>
      <c r="C2698" s="43"/>
      <c r="D2698" s="44"/>
      <c r="E2698" s="44"/>
      <c r="F2698" s="35">
        <f t="shared" si="5246"/>
        <v>0</v>
      </c>
      <c r="G2698" s="35">
        <f t="shared" si="5331"/>
        <v>0</v>
      </c>
      <c r="H2698" s="35">
        <f t="shared" si="5035"/>
        <v>0</v>
      </c>
      <c r="I2698" s="21">
        <f t="shared" si="5336"/>
        <v>28</v>
      </c>
      <c r="J2698" s="37">
        <f t="shared" ref="J2698:K2698" si="5349">MAX(N2698,P2698,R2698,T2698,V2698,X2698,Z2698,AB2698,AD2698)</f>
        <v>1217.52</v>
      </c>
      <c r="K2698" s="37">
        <f t="shared" si="5349"/>
        <v>1558</v>
      </c>
      <c r="L2698" s="38">
        <f t="shared" ref="L2698:M2698" si="5350">MIN(N2698,P2698,R2698,T2698,V2698,X2698,Z2698,AB2698,AD2698)</f>
        <v>1217.52</v>
      </c>
      <c r="M2698" s="38">
        <f t="shared" si="5350"/>
        <v>1558</v>
      </c>
      <c r="N2698" s="38">
        <f t="shared" si="5339"/>
        <v>1217.52</v>
      </c>
      <c r="O2698" s="38">
        <f t="shared" si="5340"/>
        <v>1558</v>
      </c>
      <c r="P2698" s="39"/>
      <c r="Q2698" s="39"/>
      <c r="R2698" s="39"/>
      <c r="S2698" s="39"/>
      <c r="T2698" s="39"/>
      <c r="U2698" s="39"/>
      <c r="V2698" s="39"/>
      <c r="W2698" s="39"/>
      <c r="X2698" s="39"/>
      <c r="Y2698" s="39"/>
      <c r="Z2698" s="39"/>
      <c r="AA2698" s="39"/>
      <c r="AB2698" s="39"/>
      <c r="AC2698" s="39"/>
      <c r="AD2698" s="40"/>
      <c r="AE2698" s="40"/>
      <c r="AF2698" s="41">
        <f t="shared" si="5065"/>
        <v>0</v>
      </c>
      <c r="AG2698" s="42"/>
    </row>
    <row r="2699" spans="1:33" ht="13.8">
      <c r="A2699" s="30" t="s">
        <v>7378</v>
      </c>
      <c r="B2699" s="30" t="s">
        <v>7379</v>
      </c>
      <c r="C2699" s="43"/>
      <c r="D2699" s="44"/>
      <c r="E2699" s="44"/>
      <c r="F2699" s="35">
        <f t="shared" si="5246"/>
        <v>0</v>
      </c>
      <c r="G2699" s="35">
        <f t="shared" si="5331"/>
        <v>0</v>
      </c>
      <c r="H2699" s="35">
        <f t="shared" si="5035"/>
        <v>0</v>
      </c>
      <c r="I2699" s="21">
        <f t="shared" si="5336"/>
        <v>28</v>
      </c>
      <c r="J2699" s="37">
        <f t="shared" ref="J2699:K2699" si="5351">MAX(N2699,P2699,R2699,T2699,V2699,X2699,Z2699,AB2699,AD2699)</f>
        <v>108.94</v>
      </c>
      <c r="K2699" s="37">
        <f t="shared" si="5351"/>
        <v>139</v>
      </c>
      <c r="L2699" s="38">
        <f t="shared" ref="L2699:M2699" si="5352">MIN(N2699,P2699,R2699,T2699,V2699,X2699,Z2699,AB2699,AD2699)</f>
        <v>108.94</v>
      </c>
      <c r="M2699" s="38">
        <f t="shared" si="5352"/>
        <v>139</v>
      </c>
      <c r="N2699" s="38">
        <f t="shared" si="5339"/>
        <v>108.94</v>
      </c>
      <c r="O2699" s="38">
        <f t="shared" si="5340"/>
        <v>139</v>
      </c>
      <c r="P2699" s="39"/>
      <c r="Q2699" s="39"/>
      <c r="R2699" s="39"/>
      <c r="S2699" s="39"/>
      <c r="T2699" s="39"/>
      <c r="U2699" s="39"/>
      <c r="V2699" s="39"/>
      <c r="W2699" s="39"/>
      <c r="X2699" s="39"/>
      <c r="Y2699" s="39"/>
      <c r="Z2699" s="39"/>
      <c r="AA2699" s="39"/>
      <c r="AB2699" s="39"/>
      <c r="AC2699" s="39"/>
      <c r="AD2699" s="40"/>
      <c r="AE2699" s="40"/>
      <c r="AF2699" s="41">
        <f t="shared" si="5065"/>
        <v>0</v>
      </c>
      <c r="AG2699" s="42"/>
    </row>
    <row r="2700" spans="1:33" ht="13.8">
      <c r="A2700" s="30" t="s">
        <v>7380</v>
      </c>
      <c r="B2700" s="30" t="s">
        <v>7381</v>
      </c>
      <c r="C2700" s="43"/>
      <c r="D2700" s="44"/>
      <c r="E2700" s="44"/>
      <c r="F2700" s="35">
        <f t="shared" si="5246"/>
        <v>0</v>
      </c>
      <c r="G2700" s="35">
        <f t="shared" si="5331"/>
        <v>0</v>
      </c>
      <c r="H2700" s="35">
        <f t="shared" si="5035"/>
        <v>0</v>
      </c>
      <c r="I2700" s="21">
        <f t="shared" si="5336"/>
        <v>28</v>
      </c>
      <c r="J2700" s="37">
        <f t="shared" ref="J2700:K2700" si="5353">MAX(N2700,P2700,R2700,T2700,V2700,X2700,Z2700,AB2700,AD2700)</f>
        <v>198.65</v>
      </c>
      <c r="K2700" s="37">
        <f t="shared" si="5353"/>
        <v>254</v>
      </c>
      <c r="L2700" s="38">
        <f t="shared" ref="L2700:M2700" si="5354">MIN(N2700,P2700,R2700,T2700,V2700,X2700,Z2700,AB2700,AD2700)</f>
        <v>198.65</v>
      </c>
      <c r="M2700" s="38">
        <f t="shared" si="5354"/>
        <v>254</v>
      </c>
      <c r="N2700" s="38">
        <f t="shared" si="5339"/>
        <v>198.65</v>
      </c>
      <c r="O2700" s="38">
        <f t="shared" si="5340"/>
        <v>254</v>
      </c>
      <c r="P2700" s="39"/>
      <c r="Q2700" s="39"/>
      <c r="R2700" s="39"/>
      <c r="S2700" s="39"/>
      <c r="T2700" s="39"/>
      <c r="U2700" s="39"/>
      <c r="V2700" s="39"/>
      <c r="W2700" s="39"/>
      <c r="X2700" s="39"/>
      <c r="Y2700" s="39"/>
      <c r="Z2700" s="39"/>
      <c r="AA2700" s="39"/>
      <c r="AB2700" s="39"/>
      <c r="AC2700" s="39"/>
      <c r="AD2700" s="40"/>
      <c r="AE2700" s="40"/>
      <c r="AF2700" s="41">
        <f t="shared" si="5065"/>
        <v>0</v>
      </c>
      <c r="AG2700" s="42"/>
    </row>
    <row r="2701" spans="1:33" ht="13.8">
      <c r="A2701" s="30" t="s">
        <v>7382</v>
      </c>
      <c r="B2701" s="30" t="s">
        <v>7383</v>
      </c>
      <c r="C2701" s="43"/>
      <c r="D2701" s="44"/>
      <c r="E2701" s="44"/>
      <c r="F2701" s="35">
        <f t="shared" si="5246"/>
        <v>0</v>
      </c>
      <c r="G2701" s="35">
        <f t="shared" si="5331"/>
        <v>0</v>
      </c>
      <c r="H2701" s="35">
        <f t="shared" si="5035"/>
        <v>0</v>
      </c>
      <c r="I2701" s="21">
        <f t="shared" si="5336"/>
        <v>28</v>
      </c>
      <c r="J2701" s="37">
        <f t="shared" ref="J2701:K2701" si="5355">MAX(N2701,P2701,R2701,T2701,V2701,X2701,Z2701,AB2701,AD2701)</f>
        <v>269.14</v>
      </c>
      <c r="K2701" s="37">
        <f t="shared" si="5355"/>
        <v>344</v>
      </c>
      <c r="L2701" s="38">
        <f t="shared" ref="L2701:M2701" si="5356">MIN(N2701,P2701,R2701,T2701,V2701,X2701,Z2701,AB2701,AD2701)</f>
        <v>269.14</v>
      </c>
      <c r="M2701" s="38">
        <f t="shared" si="5356"/>
        <v>344</v>
      </c>
      <c r="N2701" s="38">
        <f t="shared" si="5339"/>
        <v>269.14</v>
      </c>
      <c r="O2701" s="38">
        <f t="shared" si="5340"/>
        <v>344</v>
      </c>
      <c r="P2701" s="39"/>
      <c r="Q2701" s="39"/>
      <c r="R2701" s="39"/>
      <c r="S2701" s="39"/>
      <c r="T2701" s="39"/>
      <c r="U2701" s="39"/>
      <c r="V2701" s="39"/>
      <c r="W2701" s="39"/>
      <c r="X2701" s="39"/>
      <c r="Y2701" s="39"/>
      <c r="Z2701" s="39"/>
      <c r="AA2701" s="39"/>
      <c r="AB2701" s="39"/>
      <c r="AC2701" s="39"/>
      <c r="AD2701" s="40"/>
      <c r="AE2701" s="40"/>
      <c r="AF2701" s="41">
        <f t="shared" si="5065"/>
        <v>0</v>
      </c>
      <c r="AG2701" s="42"/>
    </row>
    <row r="2702" spans="1:33" ht="13.8">
      <c r="A2702" s="30" t="s">
        <v>7384</v>
      </c>
      <c r="B2702" s="30" t="s">
        <v>7385</v>
      </c>
      <c r="C2702" s="43"/>
      <c r="D2702" s="44"/>
      <c r="E2702" s="44"/>
      <c r="F2702" s="35">
        <f t="shared" si="5246"/>
        <v>0</v>
      </c>
      <c r="G2702" s="35">
        <f t="shared" si="5331"/>
        <v>0</v>
      </c>
      <c r="H2702" s="35">
        <f t="shared" si="5035"/>
        <v>0</v>
      </c>
      <c r="I2702" s="21">
        <f t="shared" si="5336"/>
        <v>28</v>
      </c>
      <c r="J2702" s="37">
        <f t="shared" ref="J2702:K2702" si="5357">MAX(N2702,P2702,R2702,T2702,V2702,X2702,Z2702,AB2702,AD2702)</f>
        <v>1166.26</v>
      </c>
      <c r="K2702" s="37">
        <f t="shared" si="5357"/>
        <v>1493</v>
      </c>
      <c r="L2702" s="38">
        <f t="shared" ref="L2702:M2702" si="5358">MIN(N2702,P2702,R2702,T2702,V2702,X2702,Z2702,AB2702,AD2702)</f>
        <v>1166.26</v>
      </c>
      <c r="M2702" s="38">
        <f t="shared" si="5358"/>
        <v>1493</v>
      </c>
      <c r="N2702" s="38">
        <f t="shared" si="5339"/>
        <v>1166.26</v>
      </c>
      <c r="O2702" s="38">
        <f t="shared" si="5340"/>
        <v>1493</v>
      </c>
      <c r="P2702" s="39"/>
      <c r="Q2702" s="39"/>
      <c r="R2702" s="39"/>
      <c r="S2702" s="39"/>
      <c r="T2702" s="39"/>
      <c r="U2702" s="39"/>
      <c r="V2702" s="39"/>
      <c r="W2702" s="39"/>
      <c r="X2702" s="39"/>
      <c r="Y2702" s="39"/>
      <c r="Z2702" s="39"/>
      <c r="AA2702" s="39"/>
      <c r="AB2702" s="39"/>
      <c r="AC2702" s="39"/>
      <c r="AD2702" s="40"/>
      <c r="AE2702" s="40"/>
      <c r="AF2702" s="41">
        <f t="shared" si="5065"/>
        <v>0</v>
      </c>
      <c r="AG2702" s="42"/>
    </row>
    <row r="2703" spans="1:33" ht="13.8">
      <c r="A2703" s="30" t="s">
        <v>7386</v>
      </c>
      <c r="B2703" s="30" t="s">
        <v>7387</v>
      </c>
      <c r="C2703" s="43"/>
      <c r="D2703" s="44"/>
      <c r="E2703" s="44"/>
      <c r="F2703" s="35">
        <f t="shared" si="5246"/>
        <v>0</v>
      </c>
      <c r="G2703" s="35">
        <f t="shared" si="5331"/>
        <v>0</v>
      </c>
      <c r="H2703" s="35">
        <f t="shared" si="5035"/>
        <v>0</v>
      </c>
      <c r="I2703" s="21">
        <f t="shared" si="5336"/>
        <v>28</v>
      </c>
      <c r="J2703" s="37">
        <f t="shared" ref="J2703:K2703" si="5359">MAX(N2703,P2703,R2703,T2703,V2703,X2703,Z2703,AB2703,AD2703)</f>
        <v>269.14</v>
      </c>
      <c r="K2703" s="37">
        <f t="shared" si="5359"/>
        <v>344</v>
      </c>
      <c r="L2703" s="38">
        <f t="shared" ref="L2703:M2703" si="5360">MIN(N2703,P2703,R2703,T2703,V2703,X2703,Z2703,AB2703,AD2703)</f>
        <v>269.14</v>
      </c>
      <c r="M2703" s="38">
        <f t="shared" si="5360"/>
        <v>344</v>
      </c>
      <c r="N2703" s="38">
        <f t="shared" si="5339"/>
        <v>269.14</v>
      </c>
      <c r="O2703" s="38">
        <f t="shared" si="5340"/>
        <v>344</v>
      </c>
      <c r="P2703" s="39"/>
      <c r="Q2703" s="39"/>
      <c r="R2703" s="39"/>
      <c r="S2703" s="39"/>
      <c r="T2703" s="39"/>
      <c r="U2703" s="39"/>
      <c r="V2703" s="39"/>
      <c r="W2703" s="39"/>
      <c r="X2703" s="39"/>
      <c r="Y2703" s="39"/>
      <c r="Z2703" s="39"/>
      <c r="AA2703" s="39"/>
      <c r="AB2703" s="39"/>
      <c r="AC2703" s="39"/>
      <c r="AD2703" s="40"/>
      <c r="AE2703" s="40"/>
      <c r="AF2703" s="41">
        <f t="shared" si="5065"/>
        <v>0</v>
      </c>
      <c r="AG2703" s="42"/>
    </row>
    <row r="2704" spans="1:33" ht="13.8">
      <c r="A2704" s="30" t="s">
        <v>7388</v>
      </c>
      <c r="B2704" s="30" t="s">
        <v>7389</v>
      </c>
      <c r="C2704" s="43"/>
      <c r="D2704" s="44"/>
      <c r="E2704" s="44"/>
      <c r="F2704" s="35">
        <f t="shared" si="5246"/>
        <v>0</v>
      </c>
      <c r="G2704" s="35">
        <f t="shared" si="5331"/>
        <v>0</v>
      </c>
      <c r="H2704" s="35">
        <f t="shared" si="5035"/>
        <v>0</v>
      </c>
      <c r="I2704" s="21">
        <f t="shared" si="5336"/>
        <v>28</v>
      </c>
      <c r="J2704" s="37">
        <f t="shared" ref="J2704:K2704" si="5361">MAX(N2704,P2704,R2704,T2704,V2704,X2704,Z2704,AB2704,AD2704)</f>
        <v>83.3</v>
      </c>
      <c r="K2704" s="37">
        <f t="shared" si="5361"/>
        <v>107</v>
      </c>
      <c r="L2704" s="38">
        <f t="shared" ref="L2704:M2704" si="5362">MIN(N2704,P2704,R2704,T2704,V2704,X2704,Z2704,AB2704,AD2704)</f>
        <v>83.3</v>
      </c>
      <c r="M2704" s="38">
        <f t="shared" si="5362"/>
        <v>107</v>
      </c>
      <c r="N2704" s="38">
        <f t="shared" si="5339"/>
        <v>83.3</v>
      </c>
      <c r="O2704" s="38">
        <f t="shared" si="5340"/>
        <v>107</v>
      </c>
      <c r="P2704" s="39"/>
      <c r="Q2704" s="39"/>
      <c r="R2704" s="39"/>
      <c r="S2704" s="39"/>
      <c r="T2704" s="39"/>
      <c r="U2704" s="39"/>
      <c r="V2704" s="39"/>
      <c r="W2704" s="39"/>
      <c r="X2704" s="39"/>
      <c r="Y2704" s="39"/>
      <c r="Z2704" s="39"/>
      <c r="AA2704" s="39"/>
      <c r="AB2704" s="39"/>
      <c r="AC2704" s="39"/>
      <c r="AD2704" s="40"/>
      <c r="AE2704" s="40"/>
      <c r="AF2704" s="41">
        <f t="shared" si="5065"/>
        <v>0</v>
      </c>
      <c r="AG2704" s="42"/>
    </row>
    <row r="2705" spans="1:33" ht="13.8">
      <c r="A2705" s="30" t="s">
        <v>7390</v>
      </c>
      <c r="B2705" s="30" t="s">
        <v>7391</v>
      </c>
      <c r="C2705" s="43"/>
      <c r="D2705" s="44"/>
      <c r="E2705" s="44"/>
      <c r="F2705" s="35">
        <f t="shared" si="5246"/>
        <v>0</v>
      </c>
      <c r="G2705" s="35">
        <f t="shared" si="5331"/>
        <v>0</v>
      </c>
      <c r="H2705" s="35">
        <f t="shared" si="5035"/>
        <v>0</v>
      </c>
      <c r="I2705" s="21">
        <f t="shared" si="5336"/>
        <v>28</v>
      </c>
      <c r="J2705" s="37">
        <f t="shared" ref="J2705:K2705" si="5363">MAX(N2705,P2705,R2705,T2705,V2705,X2705,Z2705,AB2705,AD2705)</f>
        <v>83.3</v>
      </c>
      <c r="K2705" s="37">
        <f t="shared" si="5363"/>
        <v>107</v>
      </c>
      <c r="L2705" s="38">
        <f t="shared" ref="L2705:M2705" si="5364">MIN(N2705,P2705,R2705,T2705,V2705,X2705,Z2705,AB2705,AD2705)</f>
        <v>83.3</v>
      </c>
      <c r="M2705" s="38">
        <f t="shared" si="5364"/>
        <v>107</v>
      </c>
      <c r="N2705" s="38">
        <f t="shared" si="5339"/>
        <v>83.3</v>
      </c>
      <c r="O2705" s="38">
        <f t="shared" si="5340"/>
        <v>107</v>
      </c>
      <c r="P2705" s="39"/>
      <c r="Q2705" s="39"/>
      <c r="R2705" s="39"/>
      <c r="S2705" s="39"/>
      <c r="T2705" s="39"/>
      <c r="U2705" s="39"/>
      <c r="V2705" s="39"/>
      <c r="W2705" s="39"/>
      <c r="X2705" s="39"/>
      <c r="Y2705" s="39"/>
      <c r="Z2705" s="39"/>
      <c r="AA2705" s="39"/>
      <c r="AB2705" s="39"/>
      <c r="AC2705" s="39"/>
      <c r="AD2705" s="40"/>
      <c r="AE2705" s="40"/>
      <c r="AF2705" s="41">
        <f t="shared" si="5065"/>
        <v>0</v>
      </c>
      <c r="AG2705" s="42"/>
    </row>
    <row r="2706" spans="1:33" ht="13.8">
      <c r="A2706" s="30" t="s">
        <v>7392</v>
      </c>
      <c r="B2706" s="30" t="s">
        <v>7393</v>
      </c>
      <c r="C2706" s="43"/>
      <c r="D2706" s="44"/>
      <c r="E2706" s="44"/>
      <c r="F2706" s="35">
        <f t="shared" si="5246"/>
        <v>0</v>
      </c>
      <c r="G2706" s="35">
        <f t="shared" si="5331"/>
        <v>0</v>
      </c>
      <c r="H2706" s="35">
        <f t="shared" si="5035"/>
        <v>0</v>
      </c>
      <c r="I2706" s="21">
        <f t="shared" si="5336"/>
        <v>28</v>
      </c>
      <c r="J2706" s="37">
        <f t="shared" ref="J2706:K2706" si="5365">MAX(N2706,P2706,R2706,T2706,V2706,X2706,Z2706,AB2706,AD2706)</f>
        <v>160.19999999999999</v>
      </c>
      <c r="K2706" s="37">
        <f t="shared" si="5365"/>
        <v>205</v>
      </c>
      <c r="L2706" s="38">
        <f t="shared" ref="L2706:M2706" si="5366">MIN(N2706,P2706,R2706,T2706,V2706,X2706,Z2706,AB2706,AD2706)</f>
        <v>160.19999999999999</v>
      </c>
      <c r="M2706" s="38">
        <f t="shared" si="5366"/>
        <v>205</v>
      </c>
      <c r="N2706" s="38">
        <f t="shared" si="5339"/>
        <v>160.19999999999999</v>
      </c>
      <c r="O2706" s="38">
        <f t="shared" si="5340"/>
        <v>205</v>
      </c>
      <c r="P2706" s="39"/>
      <c r="Q2706" s="39"/>
      <c r="R2706" s="39"/>
      <c r="S2706" s="39"/>
      <c r="T2706" s="39"/>
      <c r="U2706" s="39"/>
      <c r="V2706" s="39"/>
      <c r="W2706" s="39"/>
      <c r="X2706" s="39"/>
      <c r="Y2706" s="39"/>
      <c r="Z2706" s="39"/>
      <c r="AA2706" s="39"/>
      <c r="AB2706" s="39"/>
      <c r="AC2706" s="39"/>
      <c r="AD2706" s="40"/>
      <c r="AE2706" s="40"/>
      <c r="AF2706" s="41">
        <f t="shared" si="5065"/>
        <v>0</v>
      </c>
      <c r="AG2706" s="42"/>
    </row>
    <row r="2707" spans="1:33" ht="13.8">
      <c r="A2707" s="30" t="s">
        <v>7394</v>
      </c>
      <c r="B2707" s="30" t="s">
        <v>7395</v>
      </c>
      <c r="C2707" s="43"/>
      <c r="D2707" s="44"/>
      <c r="E2707" s="44"/>
      <c r="F2707" s="35">
        <f t="shared" si="5246"/>
        <v>0</v>
      </c>
      <c r="G2707" s="35">
        <f t="shared" si="5331"/>
        <v>0</v>
      </c>
      <c r="H2707" s="35">
        <f t="shared" si="5035"/>
        <v>0</v>
      </c>
      <c r="I2707" s="21">
        <f t="shared" si="5336"/>
        <v>28</v>
      </c>
      <c r="J2707" s="37">
        <f t="shared" ref="J2707:K2707" si="5367">MAX(N2707,P2707,R2707,T2707,V2707,X2707,Z2707,AB2707,AD2707)</f>
        <v>403.7</v>
      </c>
      <c r="K2707" s="37">
        <f t="shared" si="5367"/>
        <v>517</v>
      </c>
      <c r="L2707" s="38">
        <f t="shared" ref="L2707:M2707" si="5368">MIN(N2707,P2707,R2707,T2707,V2707,X2707,Z2707,AB2707,AD2707)</f>
        <v>403.7</v>
      </c>
      <c r="M2707" s="38">
        <f t="shared" si="5368"/>
        <v>517</v>
      </c>
      <c r="N2707" s="38">
        <f t="shared" si="5339"/>
        <v>403.7</v>
      </c>
      <c r="O2707" s="38">
        <f t="shared" si="5340"/>
        <v>517</v>
      </c>
      <c r="P2707" s="39"/>
      <c r="Q2707" s="39"/>
      <c r="R2707" s="39"/>
      <c r="S2707" s="39"/>
      <c r="T2707" s="39"/>
      <c r="U2707" s="39"/>
      <c r="V2707" s="39"/>
      <c r="W2707" s="39"/>
      <c r="X2707" s="39"/>
      <c r="Y2707" s="39"/>
      <c r="Z2707" s="39"/>
      <c r="AA2707" s="39"/>
      <c r="AB2707" s="39"/>
      <c r="AC2707" s="39"/>
      <c r="AD2707" s="40"/>
      <c r="AE2707" s="40"/>
      <c r="AF2707" s="41">
        <f t="shared" si="5065"/>
        <v>0</v>
      </c>
      <c r="AG2707" s="42"/>
    </row>
    <row r="2708" spans="1:33" ht="13.8">
      <c r="A2708" s="30" t="s">
        <v>7396</v>
      </c>
      <c r="B2708" s="30" t="s">
        <v>7397</v>
      </c>
      <c r="C2708" s="43"/>
      <c r="D2708" s="44"/>
      <c r="E2708" s="44"/>
      <c r="F2708" s="35">
        <f t="shared" si="5246"/>
        <v>0</v>
      </c>
      <c r="G2708" s="35">
        <f t="shared" si="5331"/>
        <v>0</v>
      </c>
      <c r="H2708" s="35">
        <f t="shared" si="5035"/>
        <v>0</v>
      </c>
      <c r="I2708" s="21">
        <f t="shared" si="5336"/>
        <v>28</v>
      </c>
      <c r="J2708" s="37">
        <f t="shared" ref="J2708:K2708" si="5369">MAX(N2708,P2708,R2708,T2708,V2708,X2708,Z2708,AB2708,AD2708)</f>
        <v>64.08</v>
      </c>
      <c r="K2708" s="37">
        <f t="shared" si="5369"/>
        <v>82</v>
      </c>
      <c r="L2708" s="38">
        <f t="shared" ref="L2708:M2708" si="5370">MIN(N2708,P2708,R2708,T2708,V2708,X2708,Z2708,AB2708,AD2708)</f>
        <v>64.08</v>
      </c>
      <c r="M2708" s="38">
        <f t="shared" si="5370"/>
        <v>82</v>
      </c>
      <c r="N2708" s="38">
        <f t="shared" si="5339"/>
        <v>64.08</v>
      </c>
      <c r="O2708" s="38">
        <f t="shared" si="5340"/>
        <v>82</v>
      </c>
      <c r="P2708" s="39"/>
      <c r="Q2708" s="39"/>
      <c r="R2708" s="39"/>
      <c r="S2708" s="39"/>
      <c r="T2708" s="39"/>
      <c r="U2708" s="39"/>
      <c r="V2708" s="39"/>
      <c r="W2708" s="39"/>
      <c r="X2708" s="39"/>
      <c r="Y2708" s="39"/>
      <c r="Z2708" s="39"/>
      <c r="AA2708" s="39"/>
      <c r="AB2708" s="39"/>
      <c r="AC2708" s="39"/>
      <c r="AD2708" s="40"/>
      <c r="AE2708" s="40"/>
      <c r="AF2708" s="41">
        <f t="shared" si="5065"/>
        <v>0</v>
      </c>
      <c r="AG2708" s="42"/>
    </row>
    <row r="2709" spans="1:33" ht="13.8">
      <c r="A2709" s="30" t="s">
        <v>7398</v>
      </c>
      <c r="B2709" s="30" t="s">
        <v>7399</v>
      </c>
      <c r="C2709" s="43"/>
      <c r="D2709" s="44"/>
      <c r="E2709" s="44"/>
      <c r="F2709" s="35">
        <f t="shared" si="5246"/>
        <v>0</v>
      </c>
      <c r="G2709" s="35">
        <f t="shared" si="5331"/>
        <v>0</v>
      </c>
      <c r="H2709" s="35">
        <f t="shared" si="5035"/>
        <v>0</v>
      </c>
      <c r="I2709" s="21">
        <f t="shared" si="5336"/>
        <v>28</v>
      </c>
      <c r="J2709" s="37">
        <f t="shared" ref="J2709:K2709" si="5371">MAX(N2709,P2709,R2709,T2709,V2709,X2709,Z2709,AB2709,AD2709)</f>
        <v>64.08</v>
      </c>
      <c r="K2709" s="37">
        <f t="shared" si="5371"/>
        <v>82</v>
      </c>
      <c r="L2709" s="38">
        <f t="shared" ref="L2709:M2709" si="5372">MIN(N2709,P2709,R2709,T2709,V2709,X2709,Z2709,AB2709,AD2709)</f>
        <v>64.08</v>
      </c>
      <c r="M2709" s="38">
        <f t="shared" si="5372"/>
        <v>82</v>
      </c>
      <c r="N2709" s="38">
        <f t="shared" si="5339"/>
        <v>64.08</v>
      </c>
      <c r="O2709" s="38">
        <f t="shared" si="5340"/>
        <v>82</v>
      </c>
      <c r="P2709" s="39"/>
      <c r="Q2709" s="39"/>
      <c r="R2709" s="39"/>
      <c r="S2709" s="39"/>
      <c r="T2709" s="39"/>
      <c r="U2709" s="39"/>
      <c r="V2709" s="39"/>
      <c r="W2709" s="39"/>
      <c r="X2709" s="39"/>
      <c r="Y2709" s="39"/>
      <c r="Z2709" s="39"/>
      <c r="AA2709" s="39"/>
      <c r="AB2709" s="39"/>
      <c r="AC2709" s="39"/>
      <c r="AD2709" s="40"/>
      <c r="AE2709" s="40"/>
      <c r="AF2709" s="41">
        <f t="shared" si="5065"/>
        <v>0</v>
      </c>
      <c r="AG2709" s="42"/>
    </row>
    <row r="2710" spans="1:33" ht="13.8">
      <c r="A2710" s="30" t="s">
        <v>7400</v>
      </c>
      <c r="B2710" s="30" t="s">
        <v>7401</v>
      </c>
      <c r="C2710" s="43"/>
      <c r="D2710" s="44"/>
      <c r="E2710" s="44"/>
      <c r="F2710" s="35">
        <f t="shared" si="5246"/>
        <v>0</v>
      </c>
      <c r="G2710" s="35">
        <f t="shared" si="5331"/>
        <v>0</v>
      </c>
      <c r="H2710" s="35">
        <f t="shared" si="5035"/>
        <v>0</v>
      </c>
      <c r="I2710" s="21">
        <f t="shared" si="5336"/>
        <v>28</v>
      </c>
      <c r="J2710" s="37">
        <f t="shared" ref="J2710:K2710" si="5373">MAX(N2710,P2710,R2710,T2710,V2710,X2710,Z2710,AB2710,AD2710)</f>
        <v>390.89</v>
      </c>
      <c r="K2710" s="37">
        <f t="shared" si="5373"/>
        <v>500</v>
      </c>
      <c r="L2710" s="38">
        <f t="shared" ref="L2710:M2710" si="5374">MIN(N2710,P2710,R2710,T2710,V2710,X2710,Z2710,AB2710,AD2710)</f>
        <v>390.89</v>
      </c>
      <c r="M2710" s="38">
        <f t="shared" si="5374"/>
        <v>500</v>
      </c>
      <c r="N2710" s="38">
        <f t="shared" si="5339"/>
        <v>390.89</v>
      </c>
      <c r="O2710" s="38">
        <f t="shared" si="5340"/>
        <v>500</v>
      </c>
      <c r="P2710" s="39"/>
      <c r="Q2710" s="39"/>
      <c r="R2710" s="39"/>
      <c r="S2710" s="39"/>
      <c r="T2710" s="39"/>
      <c r="U2710" s="39"/>
      <c r="V2710" s="39"/>
      <c r="W2710" s="39"/>
      <c r="X2710" s="39"/>
      <c r="Y2710" s="39"/>
      <c r="Z2710" s="39"/>
      <c r="AA2710" s="39"/>
      <c r="AB2710" s="39"/>
      <c r="AC2710" s="39"/>
      <c r="AD2710" s="40"/>
      <c r="AE2710" s="40"/>
      <c r="AF2710" s="41">
        <f t="shared" si="5065"/>
        <v>0</v>
      </c>
      <c r="AG2710" s="42"/>
    </row>
    <row r="2711" spans="1:33" ht="13.8">
      <c r="A2711" s="30" t="s">
        <v>7402</v>
      </c>
      <c r="B2711" s="30" t="s">
        <v>7403</v>
      </c>
      <c r="C2711" s="43"/>
      <c r="D2711" s="44"/>
      <c r="E2711" s="44"/>
      <c r="F2711" s="35">
        <f t="shared" si="5246"/>
        <v>0</v>
      </c>
      <c r="G2711" s="35">
        <f t="shared" si="5331"/>
        <v>0</v>
      </c>
      <c r="H2711" s="35">
        <f t="shared" si="5035"/>
        <v>0</v>
      </c>
      <c r="I2711" s="21">
        <f t="shared" si="5336"/>
        <v>28</v>
      </c>
      <c r="J2711" s="37">
        <f t="shared" ref="J2711:K2711" si="5375">MAX(N2711,P2711,R2711,T2711,V2711,X2711,Z2711,AB2711,AD2711)</f>
        <v>442.15</v>
      </c>
      <c r="K2711" s="37">
        <f t="shared" si="5375"/>
        <v>566</v>
      </c>
      <c r="L2711" s="38">
        <f t="shared" ref="L2711:M2711" si="5376">MIN(N2711,P2711,R2711,T2711,V2711,X2711,Z2711,AB2711,AD2711)</f>
        <v>442.15</v>
      </c>
      <c r="M2711" s="38">
        <f t="shared" si="5376"/>
        <v>566</v>
      </c>
      <c r="N2711" s="38">
        <f t="shared" si="5339"/>
        <v>442.15</v>
      </c>
      <c r="O2711" s="38">
        <f t="shared" si="5340"/>
        <v>566</v>
      </c>
      <c r="P2711" s="39"/>
      <c r="Q2711" s="39"/>
      <c r="R2711" s="39"/>
      <c r="S2711" s="39"/>
      <c r="T2711" s="39"/>
      <c r="U2711" s="39"/>
      <c r="V2711" s="39"/>
      <c r="W2711" s="39"/>
      <c r="X2711" s="39"/>
      <c r="Y2711" s="39"/>
      <c r="Z2711" s="39"/>
      <c r="AA2711" s="39"/>
      <c r="AB2711" s="39"/>
      <c r="AC2711" s="39"/>
      <c r="AD2711" s="40"/>
      <c r="AE2711" s="40"/>
      <c r="AF2711" s="41">
        <f t="shared" si="5065"/>
        <v>0</v>
      </c>
      <c r="AG2711" s="42"/>
    </row>
    <row r="2712" spans="1:33" ht="13.8">
      <c r="A2712" s="30" t="s">
        <v>7404</v>
      </c>
      <c r="B2712" s="30" t="s">
        <v>7405</v>
      </c>
      <c r="C2712" s="43"/>
      <c r="D2712" s="44"/>
      <c r="E2712" s="44"/>
      <c r="F2712" s="35">
        <f t="shared" si="5246"/>
        <v>0</v>
      </c>
      <c r="G2712" s="35">
        <f t="shared" si="5331"/>
        <v>0</v>
      </c>
      <c r="H2712" s="35">
        <f t="shared" si="5035"/>
        <v>0</v>
      </c>
      <c r="I2712" s="21">
        <f t="shared" si="5336"/>
        <v>28</v>
      </c>
      <c r="J2712" s="37">
        <f t="shared" ref="J2712:K2712" si="5377">MAX(N2712,P2712,R2712,T2712,V2712,X2712,Z2712,AB2712,AD2712)</f>
        <v>89.71</v>
      </c>
      <c r="K2712" s="37">
        <f t="shared" si="5377"/>
        <v>115</v>
      </c>
      <c r="L2712" s="38">
        <f t="shared" ref="L2712:M2712" si="5378">MIN(N2712,P2712,R2712,T2712,V2712,X2712,Z2712,AB2712,AD2712)</f>
        <v>89.71</v>
      </c>
      <c r="M2712" s="38">
        <f t="shared" si="5378"/>
        <v>115</v>
      </c>
      <c r="N2712" s="38">
        <f t="shared" si="5339"/>
        <v>89.71</v>
      </c>
      <c r="O2712" s="38">
        <f t="shared" si="5340"/>
        <v>115</v>
      </c>
      <c r="P2712" s="39"/>
      <c r="Q2712" s="39"/>
      <c r="R2712" s="39"/>
      <c r="S2712" s="39"/>
      <c r="T2712" s="39"/>
      <c r="U2712" s="39"/>
      <c r="V2712" s="39"/>
      <c r="W2712" s="39"/>
      <c r="X2712" s="39"/>
      <c r="Y2712" s="39"/>
      <c r="Z2712" s="39"/>
      <c r="AA2712" s="39"/>
      <c r="AB2712" s="39"/>
      <c r="AC2712" s="39"/>
      <c r="AD2712" s="40"/>
      <c r="AE2712" s="40"/>
      <c r="AF2712" s="41">
        <f t="shared" si="5065"/>
        <v>0</v>
      </c>
      <c r="AG2712" s="42"/>
    </row>
    <row r="2713" spans="1:33" ht="13.8">
      <c r="A2713" s="30" t="s">
        <v>7406</v>
      </c>
      <c r="B2713" s="30" t="s">
        <v>7407</v>
      </c>
      <c r="C2713" s="43"/>
      <c r="D2713" s="44"/>
      <c r="E2713" s="44"/>
      <c r="F2713" s="35">
        <f t="shared" si="5246"/>
        <v>0</v>
      </c>
      <c r="G2713" s="35">
        <f t="shared" si="5331"/>
        <v>0</v>
      </c>
      <c r="H2713" s="35">
        <f t="shared" si="5035"/>
        <v>0</v>
      </c>
      <c r="I2713" s="21">
        <f t="shared" si="5336"/>
        <v>28</v>
      </c>
      <c r="J2713" s="37">
        <f t="shared" ref="J2713:K2713" si="5379">MAX(N2713,P2713,R2713,T2713,V2713,X2713,Z2713,AB2713,AD2713)</f>
        <v>179.42</v>
      </c>
      <c r="K2713" s="37">
        <f t="shared" si="5379"/>
        <v>230</v>
      </c>
      <c r="L2713" s="38">
        <f t="shared" ref="L2713:M2713" si="5380">MIN(N2713,P2713,R2713,T2713,V2713,X2713,Z2713,AB2713,AD2713)</f>
        <v>179.42</v>
      </c>
      <c r="M2713" s="38">
        <f t="shared" si="5380"/>
        <v>230</v>
      </c>
      <c r="N2713" s="38">
        <f t="shared" si="5339"/>
        <v>179.42</v>
      </c>
      <c r="O2713" s="38">
        <f t="shared" si="5340"/>
        <v>230</v>
      </c>
      <c r="P2713" s="39"/>
      <c r="Q2713" s="39"/>
      <c r="R2713" s="39"/>
      <c r="S2713" s="39"/>
      <c r="T2713" s="39"/>
      <c r="U2713" s="39"/>
      <c r="V2713" s="39"/>
      <c r="W2713" s="39"/>
      <c r="X2713" s="39"/>
      <c r="Y2713" s="39"/>
      <c r="Z2713" s="39"/>
      <c r="AA2713" s="39"/>
      <c r="AB2713" s="39"/>
      <c r="AC2713" s="39"/>
      <c r="AD2713" s="40"/>
      <c r="AE2713" s="40"/>
      <c r="AF2713" s="41">
        <f t="shared" si="5065"/>
        <v>0</v>
      </c>
      <c r="AG2713" s="42"/>
    </row>
    <row r="2714" spans="1:33" ht="13.8">
      <c r="A2714" s="30" t="s">
        <v>7408</v>
      </c>
      <c r="B2714" s="30" t="s">
        <v>7409</v>
      </c>
      <c r="C2714" s="43"/>
      <c r="D2714" s="44"/>
      <c r="E2714" s="44"/>
      <c r="F2714" s="35">
        <f t="shared" si="5246"/>
        <v>0</v>
      </c>
      <c r="G2714" s="35">
        <f t="shared" si="5331"/>
        <v>0</v>
      </c>
      <c r="H2714" s="35">
        <f t="shared" si="5035"/>
        <v>0</v>
      </c>
      <c r="I2714" s="21">
        <f t="shared" si="5336"/>
        <v>28</v>
      </c>
      <c r="J2714" s="37">
        <f t="shared" ref="J2714:K2714" si="5381">MAX(N2714,P2714,R2714,T2714,V2714,X2714,Z2714,AB2714,AD2714)</f>
        <v>679.25</v>
      </c>
      <c r="K2714" s="37">
        <f t="shared" si="5381"/>
        <v>869</v>
      </c>
      <c r="L2714" s="38">
        <f t="shared" ref="L2714:M2714" si="5382">MIN(N2714,P2714,R2714,T2714,V2714,X2714,Z2714,AB2714,AD2714)</f>
        <v>679.25</v>
      </c>
      <c r="M2714" s="38">
        <f t="shared" si="5382"/>
        <v>869</v>
      </c>
      <c r="N2714" s="38">
        <f t="shared" si="5339"/>
        <v>679.25</v>
      </c>
      <c r="O2714" s="38">
        <f t="shared" si="5340"/>
        <v>869</v>
      </c>
      <c r="P2714" s="39"/>
      <c r="Q2714" s="39"/>
      <c r="R2714" s="39"/>
      <c r="S2714" s="39"/>
      <c r="T2714" s="39"/>
      <c r="U2714" s="39"/>
      <c r="V2714" s="39"/>
      <c r="W2714" s="39"/>
      <c r="X2714" s="39"/>
      <c r="Y2714" s="39"/>
      <c r="Z2714" s="39"/>
      <c r="AA2714" s="39"/>
      <c r="AB2714" s="39"/>
      <c r="AC2714" s="39"/>
      <c r="AD2714" s="40"/>
      <c r="AE2714" s="40"/>
      <c r="AF2714" s="41">
        <f t="shared" si="5065"/>
        <v>0</v>
      </c>
      <c r="AG2714" s="42"/>
    </row>
    <row r="2715" spans="1:33" ht="13.8">
      <c r="A2715" s="30" t="s">
        <v>7410</v>
      </c>
      <c r="B2715" s="30" t="s">
        <v>7411</v>
      </c>
      <c r="C2715" s="43"/>
      <c r="D2715" s="44"/>
      <c r="E2715" s="44"/>
      <c r="F2715" s="35">
        <f t="shared" si="5246"/>
        <v>0</v>
      </c>
      <c r="G2715" s="35">
        <f t="shared" si="5331"/>
        <v>0</v>
      </c>
      <c r="H2715" s="35">
        <f t="shared" si="5035"/>
        <v>0</v>
      </c>
      <c r="I2715" s="21">
        <f t="shared" si="5336"/>
        <v>28</v>
      </c>
      <c r="J2715" s="37">
        <f t="shared" ref="J2715:K2715" si="5383">MAX(N2715,P2715,R2715,T2715,V2715,X2715,Z2715,AB2715,AD2715)</f>
        <v>1358.5</v>
      </c>
      <c r="K2715" s="37">
        <f t="shared" si="5383"/>
        <v>1739</v>
      </c>
      <c r="L2715" s="38">
        <f t="shared" ref="L2715:M2715" si="5384">MIN(N2715,P2715,R2715,T2715,V2715,X2715,Z2715,AB2715,AD2715)</f>
        <v>1358.5</v>
      </c>
      <c r="M2715" s="38">
        <f t="shared" si="5384"/>
        <v>1739</v>
      </c>
      <c r="N2715" s="38">
        <f t="shared" si="5339"/>
        <v>1358.5</v>
      </c>
      <c r="O2715" s="38">
        <f t="shared" si="5340"/>
        <v>1739</v>
      </c>
      <c r="P2715" s="39"/>
      <c r="Q2715" s="39"/>
      <c r="R2715" s="39"/>
      <c r="S2715" s="39"/>
      <c r="T2715" s="39"/>
      <c r="U2715" s="39"/>
      <c r="V2715" s="39"/>
      <c r="W2715" s="39"/>
      <c r="X2715" s="39"/>
      <c r="Y2715" s="39"/>
      <c r="Z2715" s="39"/>
      <c r="AA2715" s="39"/>
      <c r="AB2715" s="39"/>
      <c r="AC2715" s="39"/>
      <c r="AD2715" s="40"/>
      <c r="AE2715" s="40"/>
      <c r="AF2715" s="41">
        <f t="shared" si="5065"/>
        <v>0</v>
      </c>
      <c r="AG2715" s="42"/>
    </row>
    <row r="2716" spans="1:33" ht="13.8">
      <c r="A2716" s="30" t="s">
        <v>7412</v>
      </c>
      <c r="B2716" s="30" t="s">
        <v>7413</v>
      </c>
      <c r="C2716" s="43"/>
      <c r="D2716" s="44"/>
      <c r="E2716" s="44"/>
      <c r="F2716" s="35">
        <f t="shared" ref="F2716:F2779" si="5385">IFERROR(SUMIF(Purchase_ItemCode, A2716, Purchase_Qty), 0)</f>
        <v>0</v>
      </c>
      <c r="G2716" s="35">
        <f t="shared" si="5331"/>
        <v>0</v>
      </c>
      <c r="H2716" s="35">
        <f t="shared" si="5035"/>
        <v>0</v>
      </c>
      <c r="I2716" s="21">
        <f t="shared" si="5336"/>
        <v>28</v>
      </c>
      <c r="J2716" s="37">
        <f t="shared" ref="J2716:K2716" si="5386">MAX(N2716,P2716,R2716,T2716,V2716,X2716,Z2716,AB2716,AD2716)</f>
        <v>89.71</v>
      </c>
      <c r="K2716" s="37">
        <f t="shared" si="5386"/>
        <v>115</v>
      </c>
      <c r="L2716" s="38">
        <f t="shared" ref="L2716:M2716" si="5387">MIN(N2716,P2716,R2716,T2716,V2716,X2716,Z2716,AB2716,AD2716)</f>
        <v>89.71</v>
      </c>
      <c r="M2716" s="38">
        <f t="shared" si="5387"/>
        <v>115</v>
      </c>
      <c r="N2716" s="38">
        <f t="shared" si="5339"/>
        <v>89.71</v>
      </c>
      <c r="O2716" s="38">
        <f t="shared" si="5340"/>
        <v>115</v>
      </c>
      <c r="P2716" s="39"/>
      <c r="Q2716" s="39"/>
      <c r="R2716" s="39"/>
      <c r="S2716" s="39"/>
      <c r="T2716" s="39"/>
      <c r="U2716" s="39"/>
      <c r="V2716" s="39"/>
      <c r="W2716" s="39"/>
      <c r="X2716" s="39"/>
      <c r="Y2716" s="39"/>
      <c r="Z2716" s="39"/>
      <c r="AA2716" s="39"/>
      <c r="AB2716" s="39"/>
      <c r="AC2716" s="39"/>
      <c r="AD2716" s="40"/>
      <c r="AE2716" s="40"/>
      <c r="AF2716" s="41">
        <f t="shared" si="5065"/>
        <v>0</v>
      </c>
      <c r="AG2716" s="42"/>
    </row>
    <row r="2717" spans="1:33" ht="13.8">
      <c r="A2717" s="30" t="s">
        <v>7414</v>
      </c>
      <c r="B2717" s="30" t="s">
        <v>7415</v>
      </c>
      <c r="C2717" s="43"/>
      <c r="D2717" s="44"/>
      <c r="E2717" s="44"/>
      <c r="F2717" s="35">
        <f t="shared" si="5385"/>
        <v>0</v>
      </c>
      <c r="G2717" s="35">
        <f t="shared" si="5331"/>
        <v>0</v>
      </c>
      <c r="H2717" s="35">
        <f t="shared" si="5035"/>
        <v>0</v>
      </c>
      <c r="I2717" s="21">
        <f t="shared" si="5336"/>
        <v>28</v>
      </c>
      <c r="J2717" s="37">
        <f t="shared" ref="J2717:K2717" si="5388">MAX(N2717,P2717,R2717,T2717,V2717,X2717,Z2717,AB2717,AD2717)</f>
        <v>89.71</v>
      </c>
      <c r="K2717" s="37">
        <f t="shared" si="5388"/>
        <v>115</v>
      </c>
      <c r="L2717" s="38">
        <f t="shared" ref="L2717:M2717" si="5389">MIN(N2717,P2717,R2717,T2717,V2717,X2717,Z2717,AB2717,AD2717)</f>
        <v>89.71</v>
      </c>
      <c r="M2717" s="38">
        <f t="shared" si="5389"/>
        <v>115</v>
      </c>
      <c r="N2717" s="38">
        <f t="shared" si="5339"/>
        <v>89.71</v>
      </c>
      <c r="O2717" s="38">
        <f t="shared" si="5340"/>
        <v>115</v>
      </c>
      <c r="P2717" s="39"/>
      <c r="Q2717" s="39"/>
      <c r="R2717" s="39"/>
      <c r="S2717" s="39"/>
      <c r="T2717" s="39"/>
      <c r="U2717" s="39"/>
      <c r="V2717" s="39"/>
      <c r="W2717" s="39"/>
      <c r="X2717" s="39"/>
      <c r="Y2717" s="39"/>
      <c r="Z2717" s="39"/>
      <c r="AA2717" s="39"/>
      <c r="AB2717" s="39"/>
      <c r="AC2717" s="39"/>
      <c r="AD2717" s="40"/>
      <c r="AE2717" s="40"/>
      <c r="AF2717" s="41">
        <f t="shared" si="5065"/>
        <v>0</v>
      </c>
      <c r="AG2717" s="42"/>
    </row>
    <row r="2718" spans="1:33" ht="13.8">
      <c r="A2718" s="30" t="s">
        <v>7416</v>
      </c>
      <c r="B2718" s="30" t="s">
        <v>7417</v>
      </c>
      <c r="C2718" s="43"/>
      <c r="D2718" s="44"/>
      <c r="E2718" s="44"/>
      <c r="F2718" s="35">
        <f t="shared" si="5385"/>
        <v>0</v>
      </c>
      <c r="G2718" s="35">
        <f t="shared" si="5331"/>
        <v>0</v>
      </c>
      <c r="H2718" s="35">
        <f t="shared" si="5035"/>
        <v>0</v>
      </c>
      <c r="I2718" s="21">
        <f t="shared" si="5336"/>
        <v>28</v>
      </c>
      <c r="J2718" s="37">
        <f t="shared" ref="J2718:K2718" si="5390">MAX(N2718,P2718,R2718,T2718,V2718,X2718,Z2718,AB2718,AD2718)</f>
        <v>352.44</v>
      </c>
      <c r="K2718" s="37">
        <f t="shared" si="5390"/>
        <v>451</v>
      </c>
      <c r="L2718" s="38">
        <f t="shared" ref="L2718:M2718" si="5391">MIN(N2718,P2718,R2718,T2718,V2718,X2718,Z2718,AB2718,AD2718)</f>
        <v>352.44</v>
      </c>
      <c r="M2718" s="38">
        <f t="shared" si="5391"/>
        <v>451</v>
      </c>
      <c r="N2718" s="38">
        <f t="shared" si="5339"/>
        <v>352.44</v>
      </c>
      <c r="O2718" s="38">
        <f t="shared" si="5340"/>
        <v>451</v>
      </c>
      <c r="P2718" s="39"/>
      <c r="Q2718" s="39"/>
      <c r="R2718" s="39"/>
      <c r="S2718" s="39"/>
      <c r="T2718" s="39"/>
      <c r="U2718" s="39"/>
      <c r="V2718" s="39"/>
      <c r="W2718" s="39"/>
      <c r="X2718" s="39"/>
      <c r="Y2718" s="39"/>
      <c r="Z2718" s="39"/>
      <c r="AA2718" s="39"/>
      <c r="AB2718" s="39"/>
      <c r="AC2718" s="39"/>
      <c r="AD2718" s="40"/>
      <c r="AE2718" s="40"/>
      <c r="AF2718" s="41">
        <f t="shared" si="5065"/>
        <v>0</v>
      </c>
      <c r="AG2718" s="42"/>
    </row>
    <row r="2719" spans="1:33" ht="13.8">
      <c r="A2719" s="30" t="s">
        <v>7418</v>
      </c>
      <c r="B2719" s="30" t="s">
        <v>7419</v>
      </c>
      <c r="C2719" s="43"/>
      <c r="D2719" s="44"/>
      <c r="E2719" s="44"/>
      <c r="F2719" s="35">
        <f t="shared" si="5385"/>
        <v>0</v>
      </c>
      <c r="G2719" s="35">
        <f t="shared" si="5331"/>
        <v>0</v>
      </c>
      <c r="H2719" s="35">
        <f t="shared" si="5035"/>
        <v>0</v>
      </c>
      <c r="I2719" s="21">
        <f t="shared" si="5336"/>
        <v>28</v>
      </c>
      <c r="J2719" s="37">
        <f t="shared" ref="J2719:K2719" si="5392">MAX(N2719,P2719,R2719,T2719,V2719,X2719,Z2719,AB2719,AD2719)</f>
        <v>442.15</v>
      </c>
      <c r="K2719" s="37">
        <f t="shared" si="5392"/>
        <v>566</v>
      </c>
      <c r="L2719" s="38">
        <f t="shared" ref="L2719:M2719" si="5393">MIN(N2719,P2719,R2719,T2719,V2719,X2719,Z2719,AB2719,AD2719)</f>
        <v>442.15</v>
      </c>
      <c r="M2719" s="38">
        <f t="shared" si="5393"/>
        <v>566</v>
      </c>
      <c r="N2719" s="38">
        <f t="shared" si="5339"/>
        <v>442.15</v>
      </c>
      <c r="O2719" s="38">
        <f t="shared" si="5340"/>
        <v>566</v>
      </c>
      <c r="P2719" s="39"/>
      <c r="Q2719" s="39"/>
      <c r="R2719" s="39"/>
      <c r="S2719" s="39"/>
      <c r="T2719" s="39"/>
      <c r="U2719" s="39"/>
      <c r="V2719" s="39"/>
      <c r="W2719" s="39"/>
      <c r="X2719" s="39"/>
      <c r="Y2719" s="39"/>
      <c r="Z2719" s="39"/>
      <c r="AA2719" s="39"/>
      <c r="AB2719" s="39"/>
      <c r="AC2719" s="39"/>
      <c r="AD2719" s="40"/>
      <c r="AE2719" s="40"/>
      <c r="AF2719" s="41">
        <f t="shared" si="5065"/>
        <v>0</v>
      </c>
      <c r="AG2719" s="42"/>
    </row>
    <row r="2720" spans="1:33" ht="13.8">
      <c r="A2720" s="30" t="s">
        <v>7420</v>
      </c>
      <c r="B2720" s="30" t="s">
        <v>7421</v>
      </c>
      <c r="C2720" s="43"/>
      <c r="D2720" s="44"/>
      <c r="E2720" s="44"/>
      <c r="F2720" s="35">
        <f t="shared" si="5385"/>
        <v>0</v>
      </c>
      <c r="G2720" s="35">
        <f t="shared" si="5331"/>
        <v>0</v>
      </c>
      <c r="H2720" s="35">
        <f t="shared" si="5035"/>
        <v>0</v>
      </c>
      <c r="I2720" s="21">
        <f t="shared" si="5336"/>
        <v>28</v>
      </c>
      <c r="J2720" s="37">
        <f t="shared" ref="J2720:K2720" si="5394">MAX(N2720,P2720,R2720,T2720,V2720,X2720,Z2720,AB2720,AD2720)</f>
        <v>179.42</v>
      </c>
      <c r="K2720" s="37">
        <f t="shared" si="5394"/>
        <v>230</v>
      </c>
      <c r="L2720" s="38">
        <f t="shared" ref="L2720:M2720" si="5395">MIN(N2720,P2720,R2720,T2720,V2720,X2720,Z2720,AB2720,AD2720)</f>
        <v>179.42</v>
      </c>
      <c r="M2720" s="38">
        <f t="shared" si="5395"/>
        <v>230</v>
      </c>
      <c r="N2720" s="38">
        <f t="shared" si="5339"/>
        <v>179.42</v>
      </c>
      <c r="O2720" s="38">
        <f t="shared" si="5340"/>
        <v>230</v>
      </c>
      <c r="P2720" s="39"/>
      <c r="Q2720" s="39"/>
      <c r="R2720" s="39"/>
      <c r="S2720" s="39"/>
      <c r="T2720" s="39"/>
      <c r="U2720" s="39"/>
      <c r="V2720" s="39"/>
      <c r="W2720" s="39"/>
      <c r="X2720" s="39"/>
      <c r="Y2720" s="39"/>
      <c r="Z2720" s="39"/>
      <c r="AA2720" s="39"/>
      <c r="AB2720" s="39"/>
      <c r="AC2720" s="39"/>
      <c r="AD2720" s="40"/>
      <c r="AE2720" s="40"/>
      <c r="AF2720" s="41">
        <f t="shared" si="5065"/>
        <v>0</v>
      </c>
      <c r="AG2720" s="42"/>
    </row>
    <row r="2721" spans="1:33" ht="13.8">
      <c r="A2721" s="30" t="s">
        <v>7422</v>
      </c>
      <c r="B2721" s="30" t="s">
        <v>7423</v>
      </c>
      <c r="C2721" s="43"/>
      <c r="D2721" s="44"/>
      <c r="E2721" s="44"/>
      <c r="F2721" s="35">
        <f t="shared" si="5385"/>
        <v>0</v>
      </c>
      <c r="G2721" s="35">
        <f t="shared" si="5331"/>
        <v>0</v>
      </c>
      <c r="H2721" s="35">
        <f t="shared" si="5035"/>
        <v>0</v>
      </c>
      <c r="I2721" s="21">
        <f t="shared" si="5336"/>
        <v>28</v>
      </c>
      <c r="J2721" s="37">
        <f t="shared" ref="J2721:K2721" si="5396">MAX(N2721,P2721,R2721,T2721,V2721,X2721,Z2721,AB2721,AD2721)</f>
        <v>89.71</v>
      </c>
      <c r="K2721" s="37">
        <f t="shared" si="5396"/>
        <v>115</v>
      </c>
      <c r="L2721" s="38">
        <f t="shared" ref="L2721:M2721" si="5397">MIN(N2721,P2721,R2721,T2721,V2721,X2721,Z2721,AB2721,AD2721)</f>
        <v>89.71</v>
      </c>
      <c r="M2721" s="38">
        <f t="shared" si="5397"/>
        <v>115</v>
      </c>
      <c r="N2721" s="38">
        <f t="shared" si="5339"/>
        <v>89.71</v>
      </c>
      <c r="O2721" s="38">
        <f t="shared" si="5340"/>
        <v>115</v>
      </c>
      <c r="P2721" s="39"/>
      <c r="Q2721" s="39"/>
      <c r="R2721" s="39"/>
      <c r="S2721" s="39"/>
      <c r="T2721" s="39"/>
      <c r="U2721" s="39"/>
      <c r="V2721" s="39"/>
      <c r="W2721" s="39"/>
      <c r="X2721" s="39"/>
      <c r="Y2721" s="39"/>
      <c r="Z2721" s="39"/>
      <c r="AA2721" s="39"/>
      <c r="AB2721" s="39"/>
      <c r="AC2721" s="39"/>
      <c r="AD2721" s="40"/>
      <c r="AE2721" s="40"/>
      <c r="AF2721" s="41">
        <f t="shared" si="5065"/>
        <v>0</v>
      </c>
      <c r="AG2721" s="42"/>
    </row>
    <row r="2722" spans="1:33" ht="13.8">
      <c r="A2722" s="30" t="s">
        <v>7424</v>
      </c>
      <c r="B2722" s="30" t="s">
        <v>7425</v>
      </c>
      <c r="C2722" s="43"/>
      <c r="D2722" s="44"/>
      <c r="E2722" s="44"/>
      <c r="F2722" s="35">
        <f t="shared" si="5385"/>
        <v>0</v>
      </c>
      <c r="G2722" s="35">
        <f t="shared" si="5331"/>
        <v>0</v>
      </c>
      <c r="H2722" s="35">
        <f t="shared" si="5035"/>
        <v>0</v>
      </c>
      <c r="I2722" s="21">
        <f t="shared" si="5336"/>
        <v>18</v>
      </c>
      <c r="J2722" s="37">
        <f t="shared" ref="J2722:K2722" si="5398">MAX(N2722,P2722,R2722,T2722,V2722,X2722,Z2722,AB2722,AD2722)</f>
        <v>3432.41</v>
      </c>
      <c r="K2722" s="37">
        <f t="shared" si="5398"/>
        <v>4050</v>
      </c>
      <c r="L2722" s="38">
        <f t="shared" ref="L2722:M2722" si="5399">MIN(N2722,P2722,R2722,T2722,V2722,X2722,Z2722,AB2722,AD2722)</f>
        <v>3432.41</v>
      </c>
      <c r="M2722" s="38">
        <f t="shared" si="5399"/>
        <v>4050</v>
      </c>
      <c r="N2722" s="38">
        <f t="shared" si="5339"/>
        <v>3432.41</v>
      </c>
      <c r="O2722" s="38">
        <f t="shared" si="5340"/>
        <v>4050</v>
      </c>
      <c r="P2722" s="39"/>
      <c r="Q2722" s="39"/>
      <c r="R2722" s="39"/>
      <c r="S2722" s="39"/>
      <c r="T2722" s="39"/>
      <c r="U2722" s="39"/>
      <c r="V2722" s="39"/>
      <c r="W2722" s="39"/>
      <c r="X2722" s="39"/>
      <c r="Y2722" s="39"/>
      <c r="Z2722" s="39"/>
      <c r="AA2722" s="39"/>
      <c r="AB2722" s="39"/>
      <c r="AC2722" s="39"/>
      <c r="AD2722" s="40"/>
      <c r="AE2722" s="40"/>
      <c r="AF2722" s="41">
        <f t="shared" si="5065"/>
        <v>0</v>
      </c>
      <c r="AG2722" s="42"/>
    </row>
    <row r="2723" spans="1:33" ht="13.8">
      <c r="A2723" s="30" t="s">
        <v>7426</v>
      </c>
      <c r="B2723" s="30" t="s">
        <v>7427</v>
      </c>
      <c r="C2723" s="43"/>
      <c r="D2723" s="44"/>
      <c r="E2723" s="44"/>
      <c r="F2723" s="35">
        <f t="shared" si="5385"/>
        <v>0</v>
      </c>
      <c r="G2723" s="35">
        <f t="shared" si="5331"/>
        <v>0</v>
      </c>
      <c r="H2723" s="35">
        <f t="shared" si="5035"/>
        <v>0</v>
      </c>
      <c r="I2723" s="21">
        <f t="shared" si="5336"/>
        <v>28</v>
      </c>
      <c r="J2723" s="37">
        <f t="shared" ref="J2723:K2723" si="5400">MAX(N2723,P2723,R2723,T2723,V2723,X2723,Z2723,AB2723,AD2723)</f>
        <v>1159.8499999999999</v>
      </c>
      <c r="K2723" s="37">
        <f t="shared" si="5400"/>
        <v>1485</v>
      </c>
      <c r="L2723" s="38">
        <f t="shared" ref="L2723:M2723" si="5401">MIN(N2723,P2723,R2723,T2723,V2723,X2723,Z2723,AB2723,AD2723)</f>
        <v>1159.8499999999999</v>
      </c>
      <c r="M2723" s="38">
        <f t="shared" si="5401"/>
        <v>1485</v>
      </c>
      <c r="N2723" s="38">
        <f t="shared" si="5339"/>
        <v>1159.8499999999999</v>
      </c>
      <c r="O2723" s="38">
        <f t="shared" si="5340"/>
        <v>1485</v>
      </c>
      <c r="P2723" s="39"/>
      <c r="Q2723" s="39"/>
      <c r="R2723" s="39"/>
      <c r="S2723" s="39"/>
      <c r="T2723" s="39"/>
      <c r="U2723" s="39"/>
      <c r="V2723" s="39"/>
      <c r="W2723" s="39"/>
      <c r="X2723" s="39"/>
      <c r="Y2723" s="39"/>
      <c r="Z2723" s="39"/>
      <c r="AA2723" s="39"/>
      <c r="AB2723" s="39"/>
      <c r="AC2723" s="39"/>
      <c r="AD2723" s="40"/>
      <c r="AE2723" s="40"/>
      <c r="AF2723" s="41">
        <f t="shared" si="5065"/>
        <v>0</v>
      </c>
      <c r="AG2723" s="42"/>
    </row>
    <row r="2724" spans="1:33" ht="13.8">
      <c r="A2724" s="30" t="s">
        <v>7428</v>
      </c>
      <c r="B2724" s="30" t="s">
        <v>7429</v>
      </c>
      <c r="C2724" s="43"/>
      <c r="D2724" s="44"/>
      <c r="E2724" s="44"/>
      <c r="F2724" s="35">
        <f t="shared" si="5385"/>
        <v>0</v>
      </c>
      <c r="G2724" s="35">
        <f t="shared" si="5331"/>
        <v>0</v>
      </c>
      <c r="H2724" s="35">
        <f t="shared" si="5035"/>
        <v>0</v>
      </c>
      <c r="I2724" s="21">
        <f t="shared" si="5336"/>
        <v>28</v>
      </c>
      <c r="J2724" s="37">
        <f t="shared" ref="J2724:K2724" si="5402">MAX(N2724,P2724,R2724,T2724,V2724,X2724,Z2724,AB2724,AD2724)</f>
        <v>38.450000000000003</v>
      </c>
      <c r="K2724" s="37">
        <f t="shared" si="5402"/>
        <v>49</v>
      </c>
      <c r="L2724" s="38">
        <f t="shared" ref="L2724:M2724" si="5403">MIN(N2724,P2724,R2724,T2724,V2724,X2724,Z2724,AB2724,AD2724)</f>
        <v>38.450000000000003</v>
      </c>
      <c r="M2724" s="38">
        <f t="shared" si="5403"/>
        <v>49</v>
      </c>
      <c r="N2724" s="38">
        <f t="shared" si="5339"/>
        <v>38.450000000000003</v>
      </c>
      <c r="O2724" s="38">
        <f t="shared" si="5340"/>
        <v>49</v>
      </c>
      <c r="P2724" s="39"/>
      <c r="Q2724" s="39"/>
      <c r="R2724" s="39"/>
      <c r="S2724" s="39"/>
      <c r="T2724" s="39"/>
      <c r="U2724" s="39"/>
      <c r="V2724" s="39"/>
      <c r="W2724" s="39"/>
      <c r="X2724" s="39"/>
      <c r="Y2724" s="39"/>
      <c r="Z2724" s="39"/>
      <c r="AA2724" s="39"/>
      <c r="AB2724" s="39"/>
      <c r="AC2724" s="39"/>
      <c r="AD2724" s="40"/>
      <c r="AE2724" s="40"/>
      <c r="AF2724" s="41">
        <f t="shared" si="5065"/>
        <v>0</v>
      </c>
      <c r="AG2724" s="42"/>
    </row>
    <row r="2725" spans="1:33" ht="13.8">
      <c r="A2725" s="30" t="s">
        <v>7430</v>
      </c>
      <c r="B2725" s="30" t="s">
        <v>7431</v>
      </c>
      <c r="C2725" s="43"/>
      <c r="D2725" s="44"/>
      <c r="E2725" s="44"/>
      <c r="F2725" s="35">
        <f t="shared" si="5385"/>
        <v>0</v>
      </c>
      <c r="G2725" s="35">
        <f t="shared" si="5331"/>
        <v>0</v>
      </c>
      <c r="H2725" s="35">
        <f t="shared" si="5035"/>
        <v>0</v>
      </c>
      <c r="I2725" s="21">
        <f t="shared" si="5336"/>
        <v>28</v>
      </c>
      <c r="J2725" s="37">
        <f t="shared" ref="J2725:K2725" si="5404">MAX(N2725,P2725,R2725,T2725,V2725,X2725,Z2725,AB2725,AD2725)</f>
        <v>243.5</v>
      </c>
      <c r="K2725" s="37">
        <f t="shared" si="5404"/>
        <v>312</v>
      </c>
      <c r="L2725" s="38">
        <f t="shared" ref="L2725:M2725" si="5405">MIN(N2725,P2725,R2725,T2725,V2725,X2725,Z2725,AB2725,AD2725)</f>
        <v>243.5</v>
      </c>
      <c r="M2725" s="38">
        <f t="shared" si="5405"/>
        <v>312</v>
      </c>
      <c r="N2725" s="38">
        <f t="shared" si="5339"/>
        <v>243.5</v>
      </c>
      <c r="O2725" s="38">
        <f t="shared" si="5340"/>
        <v>312</v>
      </c>
      <c r="P2725" s="39"/>
      <c r="Q2725" s="39"/>
      <c r="R2725" s="39"/>
      <c r="S2725" s="39"/>
      <c r="T2725" s="39"/>
      <c r="U2725" s="39"/>
      <c r="V2725" s="39"/>
      <c r="W2725" s="39"/>
      <c r="X2725" s="39"/>
      <c r="Y2725" s="39"/>
      <c r="Z2725" s="39"/>
      <c r="AA2725" s="39"/>
      <c r="AB2725" s="39"/>
      <c r="AC2725" s="39"/>
      <c r="AD2725" s="40"/>
      <c r="AE2725" s="40"/>
      <c r="AF2725" s="41">
        <f t="shared" si="5065"/>
        <v>0</v>
      </c>
      <c r="AG2725" s="42"/>
    </row>
    <row r="2726" spans="1:33" ht="13.8">
      <c r="A2726" s="30" t="s">
        <v>7432</v>
      </c>
      <c r="B2726" s="30" t="s">
        <v>7433</v>
      </c>
      <c r="C2726" s="43"/>
      <c r="D2726" s="44"/>
      <c r="E2726" s="44"/>
      <c r="F2726" s="35">
        <f t="shared" si="5385"/>
        <v>0</v>
      </c>
      <c r="G2726" s="35">
        <f t="shared" si="5331"/>
        <v>0</v>
      </c>
      <c r="H2726" s="35">
        <f t="shared" si="5035"/>
        <v>0</v>
      </c>
      <c r="I2726" s="21">
        <f t="shared" si="5336"/>
        <v>28</v>
      </c>
      <c r="J2726" s="37">
        <f t="shared" ref="J2726:K2726" si="5406">MAX(N2726,P2726,R2726,T2726,V2726,X2726,Z2726,AB2726,AD2726)</f>
        <v>89.71</v>
      </c>
      <c r="K2726" s="37">
        <f t="shared" si="5406"/>
        <v>115</v>
      </c>
      <c r="L2726" s="38">
        <f t="shared" ref="L2726:M2726" si="5407">MIN(N2726,P2726,R2726,T2726,V2726,X2726,Z2726,AB2726,AD2726)</f>
        <v>89.71</v>
      </c>
      <c r="M2726" s="38">
        <f t="shared" si="5407"/>
        <v>115</v>
      </c>
      <c r="N2726" s="38">
        <f t="shared" si="5339"/>
        <v>89.71</v>
      </c>
      <c r="O2726" s="38">
        <f t="shared" si="5340"/>
        <v>115</v>
      </c>
      <c r="P2726" s="39"/>
      <c r="Q2726" s="39"/>
      <c r="R2726" s="39"/>
      <c r="S2726" s="39"/>
      <c r="T2726" s="39"/>
      <c r="U2726" s="39"/>
      <c r="V2726" s="39"/>
      <c r="W2726" s="39"/>
      <c r="X2726" s="39"/>
      <c r="Y2726" s="39"/>
      <c r="Z2726" s="39"/>
      <c r="AA2726" s="39"/>
      <c r="AB2726" s="39"/>
      <c r="AC2726" s="39"/>
      <c r="AD2726" s="40"/>
      <c r="AE2726" s="40"/>
      <c r="AF2726" s="41">
        <f t="shared" si="5065"/>
        <v>0</v>
      </c>
      <c r="AG2726" s="42"/>
    </row>
    <row r="2727" spans="1:33" ht="13.8">
      <c r="A2727" s="30" t="s">
        <v>7434</v>
      </c>
      <c r="B2727" s="30" t="s">
        <v>7435</v>
      </c>
      <c r="C2727" s="43"/>
      <c r="D2727" s="44"/>
      <c r="E2727" s="44"/>
      <c r="F2727" s="35">
        <f t="shared" si="5385"/>
        <v>0</v>
      </c>
      <c r="G2727" s="35">
        <f t="shared" si="5331"/>
        <v>0</v>
      </c>
      <c r="H2727" s="35">
        <f t="shared" si="5035"/>
        <v>0</v>
      </c>
      <c r="I2727" s="21">
        <f t="shared" si="5336"/>
        <v>28</v>
      </c>
      <c r="J2727" s="37">
        <f t="shared" ref="J2727:K2727" si="5408">MAX(N2727,P2727,R2727,T2727,V2727,X2727,Z2727,AB2727,AD2727)</f>
        <v>390.89</v>
      </c>
      <c r="K2727" s="37">
        <f t="shared" si="5408"/>
        <v>500</v>
      </c>
      <c r="L2727" s="38">
        <f t="shared" ref="L2727:M2727" si="5409">MIN(N2727,P2727,R2727,T2727,V2727,X2727,Z2727,AB2727,AD2727)</f>
        <v>390.89</v>
      </c>
      <c r="M2727" s="38">
        <f t="shared" si="5409"/>
        <v>500</v>
      </c>
      <c r="N2727" s="38">
        <f t="shared" si="5339"/>
        <v>390.89</v>
      </c>
      <c r="O2727" s="38">
        <f t="shared" si="5340"/>
        <v>500</v>
      </c>
      <c r="P2727" s="39"/>
      <c r="Q2727" s="39"/>
      <c r="R2727" s="39"/>
      <c r="S2727" s="39"/>
      <c r="T2727" s="39"/>
      <c r="U2727" s="39"/>
      <c r="V2727" s="39"/>
      <c r="W2727" s="39"/>
      <c r="X2727" s="39"/>
      <c r="Y2727" s="39"/>
      <c r="Z2727" s="39"/>
      <c r="AA2727" s="39"/>
      <c r="AB2727" s="39"/>
      <c r="AC2727" s="39"/>
      <c r="AD2727" s="40"/>
      <c r="AE2727" s="40"/>
      <c r="AF2727" s="41">
        <f t="shared" si="5065"/>
        <v>0</v>
      </c>
      <c r="AG2727" s="42"/>
    </row>
    <row r="2728" spans="1:33" ht="13.8">
      <c r="A2728" s="30" t="s">
        <v>7436</v>
      </c>
      <c r="B2728" s="30" t="s">
        <v>7437</v>
      </c>
      <c r="C2728" s="43"/>
      <c r="D2728" s="44"/>
      <c r="E2728" s="44"/>
      <c r="F2728" s="35">
        <f t="shared" si="5385"/>
        <v>0</v>
      </c>
      <c r="G2728" s="35">
        <f t="shared" si="5331"/>
        <v>0</v>
      </c>
      <c r="H2728" s="35">
        <f t="shared" si="5035"/>
        <v>0</v>
      </c>
      <c r="I2728" s="21">
        <f t="shared" si="5336"/>
        <v>28</v>
      </c>
      <c r="J2728" s="37">
        <f t="shared" ref="J2728:K2728" si="5410">MAX(N2728,P2728,R2728,T2728,V2728,X2728,Z2728,AB2728,AD2728)</f>
        <v>38.450000000000003</v>
      </c>
      <c r="K2728" s="37">
        <f t="shared" si="5410"/>
        <v>49</v>
      </c>
      <c r="L2728" s="38">
        <f t="shared" ref="L2728:M2728" si="5411">MIN(N2728,P2728,R2728,T2728,V2728,X2728,Z2728,AB2728,AD2728)</f>
        <v>38.450000000000003</v>
      </c>
      <c r="M2728" s="38">
        <f t="shared" si="5411"/>
        <v>49</v>
      </c>
      <c r="N2728" s="38">
        <f t="shared" si="5339"/>
        <v>38.450000000000003</v>
      </c>
      <c r="O2728" s="38">
        <f t="shared" si="5340"/>
        <v>49</v>
      </c>
      <c r="P2728" s="39"/>
      <c r="Q2728" s="39"/>
      <c r="R2728" s="39"/>
      <c r="S2728" s="39"/>
      <c r="T2728" s="39"/>
      <c r="U2728" s="39"/>
      <c r="V2728" s="39"/>
      <c r="W2728" s="39"/>
      <c r="X2728" s="39"/>
      <c r="Y2728" s="39"/>
      <c r="Z2728" s="39"/>
      <c r="AA2728" s="39"/>
      <c r="AB2728" s="39"/>
      <c r="AC2728" s="39"/>
      <c r="AD2728" s="40"/>
      <c r="AE2728" s="40"/>
      <c r="AF2728" s="41">
        <f t="shared" si="5065"/>
        <v>0</v>
      </c>
      <c r="AG2728" s="42"/>
    </row>
    <row r="2729" spans="1:33" ht="13.8">
      <c r="A2729" s="30" t="s">
        <v>7438</v>
      </c>
      <c r="B2729" s="30" t="s">
        <v>7439</v>
      </c>
      <c r="C2729" s="43"/>
      <c r="D2729" s="44"/>
      <c r="E2729" s="44"/>
      <c r="F2729" s="35">
        <f t="shared" si="5385"/>
        <v>0</v>
      </c>
      <c r="G2729" s="35">
        <f t="shared" si="5331"/>
        <v>0</v>
      </c>
      <c r="H2729" s="35">
        <f t="shared" si="5035"/>
        <v>0</v>
      </c>
      <c r="I2729" s="21">
        <f t="shared" si="5336"/>
        <v>28</v>
      </c>
      <c r="J2729" s="37">
        <f t="shared" ref="J2729:K2729" si="5412">MAX(N2729,P2729,R2729,T2729,V2729,X2729,Z2729,AB2729,AD2729)</f>
        <v>70.489999999999995</v>
      </c>
      <c r="K2729" s="37">
        <f t="shared" si="5412"/>
        <v>90</v>
      </c>
      <c r="L2729" s="38">
        <f t="shared" ref="L2729:M2729" si="5413">MIN(N2729,P2729,R2729,T2729,V2729,X2729,Z2729,AB2729,AD2729)</f>
        <v>70.489999999999995</v>
      </c>
      <c r="M2729" s="38">
        <f t="shared" si="5413"/>
        <v>90</v>
      </c>
      <c r="N2729" s="38">
        <f t="shared" si="5339"/>
        <v>70.489999999999995</v>
      </c>
      <c r="O2729" s="38">
        <f t="shared" si="5340"/>
        <v>90</v>
      </c>
      <c r="P2729" s="39"/>
      <c r="Q2729" s="39"/>
      <c r="R2729" s="39"/>
      <c r="S2729" s="39"/>
      <c r="T2729" s="39"/>
      <c r="U2729" s="39"/>
      <c r="V2729" s="39"/>
      <c r="W2729" s="39"/>
      <c r="X2729" s="39"/>
      <c r="Y2729" s="39"/>
      <c r="Z2729" s="39"/>
      <c r="AA2729" s="39"/>
      <c r="AB2729" s="39"/>
      <c r="AC2729" s="39"/>
      <c r="AD2729" s="40"/>
      <c r="AE2729" s="40"/>
      <c r="AF2729" s="41">
        <f t="shared" si="5065"/>
        <v>0</v>
      </c>
      <c r="AG2729" s="42"/>
    </row>
    <row r="2730" spans="1:33" ht="13.8">
      <c r="A2730" s="30" t="s">
        <v>7440</v>
      </c>
      <c r="B2730" s="30" t="s">
        <v>7441</v>
      </c>
      <c r="C2730" s="43"/>
      <c r="D2730" s="44"/>
      <c r="E2730" s="44"/>
      <c r="F2730" s="35">
        <f t="shared" si="5385"/>
        <v>0</v>
      </c>
      <c r="G2730" s="35">
        <f t="shared" si="5331"/>
        <v>0</v>
      </c>
      <c r="H2730" s="35">
        <f t="shared" si="5035"/>
        <v>0</v>
      </c>
      <c r="I2730" s="21">
        <f t="shared" si="5336"/>
        <v>28</v>
      </c>
      <c r="J2730" s="37">
        <f t="shared" ref="J2730:K2730" si="5414">MAX(N2730,P2730,R2730,T2730,V2730,X2730,Z2730,AB2730,AD2730)</f>
        <v>83.3</v>
      </c>
      <c r="K2730" s="37">
        <f t="shared" si="5414"/>
        <v>107</v>
      </c>
      <c r="L2730" s="38">
        <f t="shared" ref="L2730:M2730" si="5415">MIN(N2730,P2730,R2730,T2730,V2730,X2730,Z2730,AB2730,AD2730)</f>
        <v>83.3</v>
      </c>
      <c r="M2730" s="38">
        <f t="shared" si="5415"/>
        <v>107</v>
      </c>
      <c r="N2730" s="38">
        <f t="shared" si="5339"/>
        <v>83.3</v>
      </c>
      <c r="O2730" s="38">
        <f t="shared" si="5340"/>
        <v>107</v>
      </c>
      <c r="P2730" s="39"/>
      <c r="Q2730" s="39"/>
      <c r="R2730" s="39"/>
      <c r="S2730" s="39"/>
      <c r="T2730" s="39"/>
      <c r="U2730" s="39"/>
      <c r="V2730" s="39"/>
      <c r="W2730" s="39"/>
      <c r="X2730" s="39"/>
      <c r="Y2730" s="39"/>
      <c r="Z2730" s="39"/>
      <c r="AA2730" s="39"/>
      <c r="AB2730" s="39"/>
      <c r="AC2730" s="39"/>
      <c r="AD2730" s="40"/>
      <c r="AE2730" s="40"/>
      <c r="AF2730" s="41">
        <f t="shared" si="5065"/>
        <v>0</v>
      </c>
      <c r="AG2730" s="42"/>
    </row>
    <row r="2731" spans="1:33" ht="13.8">
      <c r="A2731" s="30" t="s">
        <v>7442</v>
      </c>
      <c r="B2731" s="30" t="s">
        <v>7443</v>
      </c>
      <c r="C2731" s="43"/>
      <c r="D2731" s="44"/>
      <c r="E2731" s="44"/>
      <c r="F2731" s="35">
        <f t="shared" si="5385"/>
        <v>0</v>
      </c>
      <c r="G2731" s="35">
        <f t="shared" si="5331"/>
        <v>0</v>
      </c>
      <c r="H2731" s="35">
        <f t="shared" si="5035"/>
        <v>0</v>
      </c>
      <c r="I2731" s="21">
        <f t="shared" si="5336"/>
        <v>28</v>
      </c>
      <c r="J2731" s="37">
        <f t="shared" ref="J2731:K2731" si="5416">MAX(N2731,P2731,R2731,T2731,V2731,X2731,Z2731,AB2731,AD2731)</f>
        <v>57.67</v>
      </c>
      <c r="K2731" s="37">
        <f t="shared" si="5416"/>
        <v>74</v>
      </c>
      <c r="L2731" s="38">
        <f t="shared" ref="L2731:M2731" si="5417">MIN(N2731,P2731,R2731,T2731,V2731,X2731,Z2731,AB2731,AD2731)</f>
        <v>57.67</v>
      </c>
      <c r="M2731" s="38">
        <f t="shared" si="5417"/>
        <v>74</v>
      </c>
      <c r="N2731" s="38">
        <f t="shared" si="5339"/>
        <v>57.67</v>
      </c>
      <c r="O2731" s="38">
        <f t="shared" si="5340"/>
        <v>74</v>
      </c>
      <c r="P2731" s="39"/>
      <c r="Q2731" s="39"/>
      <c r="R2731" s="39"/>
      <c r="S2731" s="39"/>
      <c r="T2731" s="39"/>
      <c r="U2731" s="39"/>
      <c r="V2731" s="39"/>
      <c r="W2731" s="39"/>
      <c r="X2731" s="39"/>
      <c r="Y2731" s="39"/>
      <c r="Z2731" s="39"/>
      <c r="AA2731" s="39"/>
      <c r="AB2731" s="39"/>
      <c r="AC2731" s="39"/>
      <c r="AD2731" s="40"/>
      <c r="AE2731" s="40"/>
      <c r="AF2731" s="41">
        <f t="shared" si="5065"/>
        <v>0</v>
      </c>
      <c r="AG2731" s="42"/>
    </row>
    <row r="2732" spans="1:33" ht="13.8">
      <c r="A2732" s="30" t="s">
        <v>7444</v>
      </c>
      <c r="B2732" s="30" t="s">
        <v>7445</v>
      </c>
      <c r="C2732" s="43"/>
      <c r="D2732" s="44"/>
      <c r="E2732" s="44"/>
      <c r="F2732" s="35">
        <f t="shared" si="5385"/>
        <v>0</v>
      </c>
      <c r="G2732" s="35">
        <f t="shared" si="5331"/>
        <v>0</v>
      </c>
      <c r="H2732" s="35">
        <f t="shared" si="5035"/>
        <v>0</v>
      </c>
      <c r="I2732" s="21">
        <f t="shared" si="5336"/>
        <v>28</v>
      </c>
      <c r="J2732" s="37">
        <f t="shared" ref="J2732:K2732" si="5418">MAX(N2732,P2732,R2732,T2732,V2732,X2732,Z2732,AB2732,AD2732)</f>
        <v>179.42</v>
      </c>
      <c r="K2732" s="37">
        <f t="shared" si="5418"/>
        <v>230</v>
      </c>
      <c r="L2732" s="38">
        <f t="shared" ref="L2732:M2732" si="5419">MIN(N2732,P2732,R2732,T2732,V2732,X2732,Z2732,AB2732,AD2732)</f>
        <v>179.42</v>
      </c>
      <c r="M2732" s="38">
        <f t="shared" si="5419"/>
        <v>230</v>
      </c>
      <c r="N2732" s="38">
        <f t="shared" si="5339"/>
        <v>179.42</v>
      </c>
      <c r="O2732" s="38">
        <f t="shared" si="5340"/>
        <v>230</v>
      </c>
      <c r="P2732" s="39"/>
      <c r="Q2732" s="39"/>
      <c r="R2732" s="39"/>
      <c r="S2732" s="39"/>
      <c r="T2732" s="39"/>
      <c r="U2732" s="39"/>
      <c r="V2732" s="39"/>
      <c r="W2732" s="39"/>
      <c r="X2732" s="39"/>
      <c r="Y2732" s="39"/>
      <c r="Z2732" s="39"/>
      <c r="AA2732" s="39"/>
      <c r="AB2732" s="39"/>
      <c r="AC2732" s="39"/>
      <c r="AD2732" s="40"/>
      <c r="AE2732" s="40"/>
      <c r="AF2732" s="41">
        <f t="shared" si="5065"/>
        <v>0</v>
      </c>
      <c r="AG2732" s="42"/>
    </row>
    <row r="2733" spans="1:33" ht="13.8">
      <c r="A2733" s="30" t="s">
        <v>7446</v>
      </c>
      <c r="B2733" s="30" t="s">
        <v>7447</v>
      </c>
      <c r="C2733" s="43"/>
      <c r="D2733" s="44"/>
      <c r="E2733" s="44"/>
      <c r="F2733" s="35">
        <f t="shared" si="5385"/>
        <v>0</v>
      </c>
      <c r="G2733" s="35">
        <f t="shared" si="5331"/>
        <v>0</v>
      </c>
      <c r="H2733" s="35">
        <f t="shared" si="5035"/>
        <v>0</v>
      </c>
      <c r="I2733" s="21">
        <f t="shared" si="5336"/>
        <v>28</v>
      </c>
      <c r="J2733" s="37">
        <f t="shared" ref="J2733:K2733" si="5420">MAX(N2733,P2733,R2733,T2733,V2733,X2733,Z2733,AB2733,AD2733)</f>
        <v>19.22</v>
      </c>
      <c r="K2733" s="37">
        <f t="shared" si="5420"/>
        <v>25</v>
      </c>
      <c r="L2733" s="38">
        <f t="shared" ref="L2733:M2733" si="5421">MIN(N2733,P2733,R2733,T2733,V2733,X2733,Z2733,AB2733,AD2733)</f>
        <v>19.22</v>
      </c>
      <c r="M2733" s="38">
        <f t="shared" si="5421"/>
        <v>25</v>
      </c>
      <c r="N2733" s="38">
        <f t="shared" si="5339"/>
        <v>19.22</v>
      </c>
      <c r="O2733" s="38">
        <f t="shared" si="5340"/>
        <v>25</v>
      </c>
      <c r="P2733" s="39"/>
      <c r="Q2733" s="39"/>
      <c r="R2733" s="39"/>
      <c r="S2733" s="39"/>
      <c r="T2733" s="39"/>
      <c r="U2733" s="39"/>
      <c r="V2733" s="39"/>
      <c r="W2733" s="39"/>
      <c r="X2733" s="39"/>
      <c r="Y2733" s="39"/>
      <c r="Z2733" s="39"/>
      <c r="AA2733" s="39"/>
      <c r="AB2733" s="39"/>
      <c r="AC2733" s="39"/>
      <c r="AD2733" s="40"/>
      <c r="AE2733" s="40"/>
      <c r="AF2733" s="41">
        <f t="shared" si="5065"/>
        <v>0</v>
      </c>
      <c r="AG2733" s="42"/>
    </row>
    <row r="2734" spans="1:33" ht="13.8">
      <c r="A2734" s="30" t="s">
        <v>7448</v>
      </c>
      <c r="B2734" s="30" t="s">
        <v>7449</v>
      </c>
      <c r="C2734" s="43"/>
      <c r="D2734" s="44"/>
      <c r="E2734" s="44"/>
      <c r="F2734" s="35">
        <f t="shared" si="5385"/>
        <v>0</v>
      </c>
      <c r="G2734" s="35">
        <f t="shared" si="5331"/>
        <v>0</v>
      </c>
      <c r="H2734" s="35">
        <f t="shared" si="5035"/>
        <v>0</v>
      </c>
      <c r="I2734" s="21">
        <f t="shared" si="5336"/>
        <v>28</v>
      </c>
      <c r="J2734" s="37">
        <f t="shared" ref="J2734:K2734" si="5422">MAX(N2734,P2734,R2734,T2734,V2734,X2734,Z2734,AB2734,AD2734)</f>
        <v>89.71</v>
      </c>
      <c r="K2734" s="37">
        <f t="shared" si="5422"/>
        <v>115</v>
      </c>
      <c r="L2734" s="38">
        <f t="shared" ref="L2734:M2734" si="5423">MIN(N2734,P2734,R2734,T2734,V2734,X2734,Z2734,AB2734,AD2734)</f>
        <v>89.71</v>
      </c>
      <c r="M2734" s="38">
        <f t="shared" si="5423"/>
        <v>115</v>
      </c>
      <c r="N2734" s="38">
        <f t="shared" si="5339"/>
        <v>89.71</v>
      </c>
      <c r="O2734" s="38">
        <f t="shared" si="5340"/>
        <v>115</v>
      </c>
      <c r="P2734" s="39"/>
      <c r="Q2734" s="39"/>
      <c r="R2734" s="39"/>
      <c r="S2734" s="39"/>
      <c r="T2734" s="39"/>
      <c r="U2734" s="39"/>
      <c r="V2734" s="39"/>
      <c r="W2734" s="39"/>
      <c r="X2734" s="39"/>
      <c r="Y2734" s="39"/>
      <c r="Z2734" s="39"/>
      <c r="AA2734" s="39"/>
      <c r="AB2734" s="39"/>
      <c r="AC2734" s="39"/>
      <c r="AD2734" s="40"/>
      <c r="AE2734" s="40"/>
      <c r="AF2734" s="41">
        <f t="shared" si="5065"/>
        <v>0</v>
      </c>
      <c r="AG2734" s="42"/>
    </row>
    <row r="2735" spans="1:33" ht="13.8">
      <c r="A2735" s="30" t="s">
        <v>7450</v>
      </c>
      <c r="B2735" s="30" t="s">
        <v>7451</v>
      </c>
      <c r="C2735" s="43"/>
      <c r="D2735" s="44"/>
      <c r="E2735" s="44"/>
      <c r="F2735" s="35">
        <f t="shared" si="5385"/>
        <v>0</v>
      </c>
      <c r="G2735" s="35">
        <f t="shared" si="5331"/>
        <v>0</v>
      </c>
      <c r="H2735" s="35">
        <f t="shared" si="5035"/>
        <v>0</v>
      </c>
      <c r="I2735" s="21">
        <f t="shared" si="5336"/>
        <v>28</v>
      </c>
      <c r="J2735" s="37">
        <f t="shared" ref="J2735:K2735" si="5424">MAX(N2735,P2735,R2735,T2735,V2735,X2735,Z2735,AB2735,AD2735)</f>
        <v>89.71</v>
      </c>
      <c r="K2735" s="37">
        <f t="shared" si="5424"/>
        <v>115</v>
      </c>
      <c r="L2735" s="38">
        <f t="shared" ref="L2735:M2735" si="5425">MIN(N2735,P2735,R2735,T2735,V2735,X2735,Z2735,AB2735,AD2735)</f>
        <v>89.71</v>
      </c>
      <c r="M2735" s="38">
        <f t="shared" si="5425"/>
        <v>115</v>
      </c>
      <c r="N2735" s="38">
        <f t="shared" si="5339"/>
        <v>89.71</v>
      </c>
      <c r="O2735" s="38">
        <f t="shared" si="5340"/>
        <v>115</v>
      </c>
      <c r="P2735" s="39"/>
      <c r="Q2735" s="39"/>
      <c r="R2735" s="39"/>
      <c r="S2735" s="39"/>
      <c r="T2735" s="39"/>
      <c r="U2735" s="39"/>
      <c r="V2735" s="39"/>
      <c r="W2735" s="39"/>
      <c r="X2735" s="39"/>
      <c r="Y2735" s="39"/>
      <c r="Z2735" s="39"/>
      <c r="AA2735" s="39"/>
      <c r="AB2735" s="39"/>
      <c r="AC2735" s="39"/>
      <c r="AD2735" s="40"/>
      <c r="AE2735" s="40"/>
      <c r="AF2735" s="41">
        <f t="shared" si="5065"/>
        <v>0</v>
      </c>
      <c r="AG2735" s="42"/>
    </row>
    <row r="2736" spans="1:33" ht="13.8">
      <c r="A2736" s="30" t="s">
        <v>7452</v>
      </c>
      <c r="B2736" s="30" t="s">
        <v>7453</v>
      </c>
      <c r="C2736" s="43"/>
      <c r="D2736" s="44"/>
      <c r="E2736" s="44"/>
      <c r="F2736" s="35">
        <f t="shared" si="5385"/>
        <v>0</v>
      </c>
      <c r="G2736" s="35">
        <f t="shared" si="5331"/>
        <v>0</v>
      </c>
      <c r="H2736" s="35">
        <f t="shared" si="5035"/>
        <v>0</v>
      </c>
      <c r="I2736" s="21">
        <f t="shared" si="5336"/>
        <v>28</v>
      </c>
      <c r="J2736" s="37">
        <f t="shared" ref="J2736:K2736" si="5426">MAX(N2736,P2736,R2736,T2736,V2736,X2736,Z2736,AB2736,AD2736)</f>
        <v>147.38</v>
      </c>
      <c r="K2736" s="37">
        <f t="shared" si="5426"/>
        <v>189</v>
      </c>
      <c r="L2736" s="38">
        <f t="shared" ref="L2736:M2736" si="5427">MIN(N2736,P2736,R2736,T2736,V2736,X2736,Z2736,AB2736,AD2736)</f>
        <v>147.38</v>
      </c>
      <c r="M2736" s="38">
        <f t="shared" si="5427"/>
        <v>189</v>
      </c>
      <c r="N2736" s="38">
        <f t="shared" si="5339"/>
        <v>147.38</v>
      </c>
      <c r="O2736" s="38">
        <f t="shared" si="5340"/>
        <v>189</v>
      </c>
      <c r="P2736" s="39"/>
      <c r="Q2736" s="39"/>
      <c r="R2736" s="39"/>
      <c r="S2736" s="39"/>
      <c r="T2736" s="39"/>
      <c r="U2736" s="39"/>
      <c r="V2736" s="39"/>
      <c r="W2736" s="39"/>
      <c r="X2736" s="39"/>
      <c r="Y2736" s="39"/>
      <c r="Z2736" s="39"/>
      <c r="AA2736" s="39"/>
      <c r="AB2736" s="39"/>
      <c r="AC2736" s="39"/>
      <c r="AD2736" s="40"/>
      <c r="AE2736" s="40"/>
      <c r="AF2736" s="41">
        <f t="shared" si="5065"/>
        <v>0</v>
      </c>
      <c r="AG2736" s="42"/>
    </row>
    <row r="2737" spans="1:33" ht="13.8">
      <c r="A2737" s="30" t="s">
        <v>7454</v>
      </c>
      <c r="B2737" s="30" t="s">
        <v>7455</v>
      </c>
      <c r="C2737" s="43"/>
      <c r="D2737" s="44"/>
      <c r="E2737" s="44"/>
      <c r="F2737" s="35">
        <f t="shared" si="5385"/>
        <v>0</v>
      </c>
      <c r="G2737" s="35">
        <f t="shared" si="5331"/>
        <v>0</v>
      </c>
      <c r="H2737" s="35">
        <f t="shared" si="5035"/>
        <v>0</v>
      </c>
      <c r="I2737" s="21">
        <f t="shared" si="5336"/>
        <v>28</v>
      </c>
      <c r="J2737" s="37">
        <f t="shared" ref="J2737:K2737" si="5428">MAX(N2737,P2737,R2737,T2737,V2737,X2737,Z2737,AB2737,AD2737)</f>
        <v>179.42</v>
      </c>
      <c r="K2737" s="37">
        <f t="shared" si="5428"/>
        <v>230</v>
      </c>
      <c r="L2737" s="38">
        <f t="shared" ref="L2737:M2737" si="5429">MIN(N2737,P2737,R2737,T2737,V2737,X2737,Z2737,AB2737,AD2737)</f>
        <v>179.42</v>
      </c>
      <c r="M2737" s="38">
        <f t="shared" si="5429"/>
        <v>230</v>
      </c>
      <c r="N2737" s="38">
        <f t="shared" si="5339"/>
        <v>179.42</v>
      </c>
      <c r="O2737" s="38">
        <f t="shared" si="5340"/>
        <v>230</v>
      </c>
      <c r="P2737" s="39"/>
      <c r="Q2737" s="39"/>
      <c r="R2737" s="39"/>
      <c r="S2737" s="39"/>
      <c r="T2737" s="39"/>
      <c r="U2737" s="39"/>
      <c r="V2737" s="39"/>
      <c r="W2737" s="39"/>
      <c r="X2737" s="39"/>
      <c r="Y2737" s="39"/>
      <c r="Z2737" s="39"/>
      <c r="AA2737" s="39"/>
      <c r="AB2737" s="39"/>
      <c r="AC2737" s="39"/>
      <c r="AD2737" s="40"/>
      <c r="AE2737" s="40"/>
      <c r="AF2737" s="41">
        <f t="shared" si="5065"/>
        <v>0</v>
      </c>
      <c r="AG2737" s="42"/>
    </row>
    <row r="2738" spans="1:33" ht="13.8">
      <c r="A2738" s="30" t="s">
        <v>7456</v>
      </c>
      <c r="B2738" s="30" t="s">
        <v>7457</v>
      </c>
      <c r="C2738" s="43"/>
      <c r="D2738" s="44"/>
      <c r="E2738" s="44"/>
      <c r="F2738" s="35">
        <f t="shared" si="5385"/>
        <v>0</v>
      </c>
      <c r="G2738" s="35">
        <f t="shared" si="5331"/>
        <v>0</v>
      </c>
      <c r="H2738" s="35">
        <f t="shared" si="5035"/>
        <v>0</v>
      </c>
      <c r="I2738" s="21">
        <f t="shared" si="5336"/>
        <v>28</v>
      </c>
      <c r="J2738" s="37">
        <f t="shared" ref="J2738:K2738" si="5430">MAX(N2738,P2738,R2738,T2738,V2738,X2738,Z2738,AB2738,AD2738)</f>
        <v>38.450000000000003</v>
      </c>
      <c r="K2738" s="37">
        <f t="shared" si="5430"/>
        <v>49</v>
      </c>
      <c r="L2738" s="38">
        <f t="shared" ref="L2738:M2738" si="5431">MIN(N2738,P2738,R2738,T2738,V2738,X2738,Z2738,AB2738,AD2738)</f>
        <v>38.450000000000003</v>
      </c>
      <c r="M2738" s="38">
        <f t="shared" si="5431"/>
        <v>49</v>
      </c>
      <c r="N2738" s="38">
        <f t="shared" si="5339"/>
        <v>38.450000000000003</v>
      </c>
      <c r="O2738" s="38">
        <f t="shared" si="5340"/>
        <v>49</v>
      </c>
      <c r="P2738" s="39"/>
      <c r="Q2738" s="39"/>
      <c r="R2738" s="39"/>
      <c r="S2738" s="39"/>
      <c r="T2738" s="39"/>
      <c r="U2738" s="39"/>
      <c r="V2738" s="39"/>
      <c r="W2738" s="39"/>
      <c r="X2738" s="39"/>
      <c r="Y2738" s="39"/>
      <c r="Z2738" s="39"/>
      <c r="AA2738" s="39"/>
      <c r="AB2738" s="39"/>
      <c r="AC2738" s="39"/>
      <c r="AD2738" s="40"/>
      <c r="AE2738" s="40"/>
      <c r="AF2738" s="41">
        <f t="shared" si="5065"/>
        <v>0</v>
      </c>
      <c r="AG2738" s="42"/>
    </row>
    <row r="2739" spans="1:33" ht="13.8">
      <c r="A2739" s="30" t="s">
        <v>7458</v>
      </c>
      <c r="B2739" s="30" t="s">
        <v>7459</v>
      </c>
      <c r="C2739" s="43"/>
      <c r="D2739" s="44"/>
      <c r="E2739" s="44"/>
      <c r="F2739" s="35">
        <f t="shared" si="5385"/>
        <v>0</v>
      </c>
      <c r="G2739" s="35">
        <f t="shared" si="5331"/>
        <v>0</v>
      </c>
      <c r="H2739" s="35">
        <f t="shared" si="5035"/>
        <v>0</v>
      </c>
      <c r="I2739" s="21">
        <f t="shared" si="5336"/>
        <v>28</v>
      </c>
      <c r="J2739" s="37">
        <f t="shared" ref="J2739:K2739" si="5432">MAX(N2739,P2739,R2739,T2739,V2739,X2739,Z2739,AB2739,AD2739)</f>
        <v>108.94</v>
      </c>
      <c r="K2739" s="37">
        <f t="shared" si="5432"/>
        <v>139</v>
      </c>
      <c r="L2739" s="38">
        <f t="shared" ref="L2739:M2739" si="5433">MIN(N2739,P2739,R2739,T2739,V2739,X2739,Z2739,AB2739,AD2739)</f>
        <v>108.94</v>
      </c>
      <c r="M2739" s="38">
        <f t="shared" si="5433"/>
        <v>139</v>
      </c>
      <c r="N2739" s="38">
        <f t="shared" si="5339"/>
        <v>108.94</v>
      </c>
      <c r="O2739" s="38">
        <f t="shared" si="5340"/>
        <v>139</v>
      </c>
      <c r="P2739" s="39"/>
      <c r="Q2739" s="39"/>
      <c r="R2739" s="39"/>
      <c r="S2739" s="39"/>
      <c r="T2739" s="39"/>
      <c r="U2739" s="39"/>
      <c r="V2739" s="39"/>
      <c r="W2739" s="39"/>
      <c r="X2739" s="39"/>
      <c r="Y2739" s="39"/>
      <c r="Z2739" s="39"/>
      <c r="AA2739" s="39"/>
      <c r="AB2739" s="39"/>
      <c r="AC2739" s="39"/>
      <c r="AD2739" s="40"/>
      <c r="AE2739" s="40"/>
      <c r="AF2739" s="41">
        <f t="shared" si="5065"/>
        <v>0</v>
      </c>
      <c r="AG2739" s="42"/>
    </row>
    <row r="2740" spans="1:33" ht="13.8">
      <c r="A2740" s="30" t="s">
        <v>7460</v>
      </c>
      <c r="B2740" s="30" t="s">
        <v>7461</v>
      </c>
      <c r="C2740" s="43"/>
      <c r="D2740" s="44"/>
      <c r="E2740" s="44"/>
      <c r="F2740" s="35">
        <f t="shared" si="5385"/>
        <v>0</v>
      </c>
      <c r="G2740" s="35">
        <f t="shared" si="5331"/>
        <v>0</v>
      </c>
      <c r="H2740" s="35">
        <f t="shared" si="5035"/>
        <v>0</v>
      </c>
      <c r="I2740" s="21">
        <f t="shared" si="5336"/>
        <v>28</v>
      </c>
      <c r="J2740" s="37">
        <f t="shared" ref="J2740:K2740" si="5434">MAX(N2740,P2740,R2740,T2740,V2740,X2740,Z2740,AB2740,AD2740)</f>
        <v>38.450000000000003</v>
      </c>
      <c r="K2740" s="37">
        <f t="shared" si="5434"/>
        <v>49</v>
      </c>
      <c r="L2740" s="38">
        <f t="shared" ref="L2740:M2740" si="5435">MIN(N2740,P2740,R2740,T2740,V2740,X2740,Z2740,AB2740,AD2740)</f>
        <v>38.450000000000003</v>
      </c>
      <c r="M2740" s="38">
        <f t="shared" si="5435"/>
        <v>49</v>
      </c>
      <c r="N2740" s="38">
        <f t="shared" si="5339"/>
        <v>38.450000000000003</v>
      </c>
      <c r="O2740" s="38">
        <f t="shared" si="5340"/>
        <v>49</v>
      </c>
      <c r="P2740" s="39"/>
      <c r="Q2740" s="39"/>
      <c r="R2740" s="39"/>
      <c r="S2740" s="39"/>
      <c r="T2740" s="39"/>
      <c r="U2740" s="39"/>
      <c r="V2740" s="39"/>
      <c r="W2740" s="39"/>
      <c r="X2740" s="39"/>
      <c r="Y2740" s="39"/>
      <c r="Z2740" s="39"/>
      <c r="AA2740" s="39"/>
      <c r="AB2740" s="39"/>
      <c r="AC2740" s="39"/>
      <c r="AD2740" s="40"/>
      <c r="AE2740" s="40"/>
      <c r="AF2740" s="41">
        <f t="shared" si="5065"/>
        <v>0</v>
      </c>
      <c r="AG2740" s="42"/>
    </row>
    <row r="2741" spans="1:33" ht="13.8">
      <c r="A2741" s="30" t="s">
        <v>7462</v>
      </c>
      <c r="B2741" s="30" t="s">
        <v>7463</v>
      </c>
      <c r="C2741" s="43"/>
      <c r="D2741" s="44"/>
      <c r="E2741" s="44"/>
      <c r="F2741" s="35">
        <f t="shared" si="5385"/>
        <v>0</v>
      </c>
      <c r="G2741" s="35">
        <f t="shared" si="5331"/>
        <v>0</v>
      </c>
      <c r="H2741" s="35">
        <f t="shared" si="5035"/>
        <v>0</v>
      </c>
      <c r="I2741" s="21">
        <f t="shared" si="5336"/>
        <v>28</v>
      </c>
      <c r="J2741" s="37">
        <f t="shared" ref="J2741:K2741" si="5436">MAX(N2741,P2741,R2741,T2741,V2741,X2741,Z2741,AB2741,AD2741)</f>
        <v>19.22</v>
      </c>
      <c r="K2741" s="37">
        <f t="shared" si="5436"/>
        <v>25</v>
      </c>
      <c r="L2741" s="38">
        <f t="shared" ref="L2741:M2741" si="5437">MIN(N2741,P2741,R2741,T2741,V2741,X2741,Z2741,AB2741,AD2741)</f>
        <v>19.22</v>
      </c>
      <c r="M2741" s="38">
        <f t="shared" si="5437"/>
        <v>25</v>
      </c>
      <c r="N2741" s="38">
        <f t="shared" si="5339"/>
        <v>19.22</v>
      </c>
      <c r="O2741" s="38">
        <f t="shared" si="5340"/>
        <v>25</v>
      </c>
      <c r="P2741" s="39"/>
      <c r="Q2741" s="39"/>
      <c r="R2741" s="39"/>
      <c r="S2741" s="39"/>
      <c r="T2741" s="39"/>
      <c r="U2741" s="39"/>
      <c r="V2741" s="39"/>
      <c r="W2741" s="39"/>
      <c r="X2741" s="39"/>
      <c r="Y2741" s="39"/>
      <c r="Z2741" s="39"/>
      <c r="AA2741" s="39"/>
      <c r="AB2741" s="39"/>
      <c r="AC2741" s="39"/>
      <c r="AD2741" s="40"/>
      <c r="AE2741" s="40"/>
      <c r="AF2741" s="41">
        <f t="shared" si="5065"/>
        <v>0</v>
      </c>
      <c r="AG2741" s="42"/>
    </row>
    <row r="2742" spans="1:33" ht="13.8">
      <c r="A2742" s="30" t="s">
        <v>7464</v>
      </c>
      <c r="B2742" s="30" t="s">
        <v>7465</v>
      </c>
      <c r="C2742" s="43"/>
      <c r="D2742" s="44"/>
      <c r="E2742" s="44"/>
      <c r="F2742" s="35">
        <f t="shared" si="5385"/>
        <v>0</v>
      </c>
      <c r="G2742" s="35">
        <f t="shared" si="5331"/>
        <v>0</v>
      </c>
      <c r="H2742" s="35">
        <f t="shared" si="5035"/>
        <v>0</v>
      </c>
      <c r="I2742" s="21">
        <f t="shared" si="5336"/>
        <v>28</v>
      </c>
      <c r="J2742" s="37">
        <f t="shared" ref="J2742:K2742" si="5438">MAX(N2742,P2742,R2742,T2742,V2742,X2742,Z2742,AB2742,AD2742)</f>
        <v>205.06</v>
      </c>
      <c r="K2742" s="37">
        <f t="shared" si="5438"/>
        <v>262</v>
      </c>
      <c r="L2742" s="38">
        <f t="shared" ref="L2742:M2742" si="5439">MIN(N2742,P2742,R2742,T2742,V2742,X2742,Z2742,AB2742,AD2742)</f>
        <v>205.06</v>
      </c>
      <c r="M2742" s="38">
        <f t="shared" si="5439"/>
        <v>262</v>
      </c>
      <c r="N2742" s="38">
        <f t="shared" si="5339"/>
        <v>205.06</v>
      </c>
      <c r="O2742" s="38">
        <f t="shared" si="5340"/>
        <v>262</v>
      </c>
      <c r="P2742" s="39"/>
      <c r="Q2742" s="39"/>
      <c r="R2742" s="39"/>
      <c r="S2742" s="39"/>
      <c r="T2742" s="39"/>
      <c r="U2742" s="39"/>
      <c r="V2742" s="39"/>
      <c r="W2742" s="39"/>
      <c r="X2742" s="39"/>
      <c r="Y2742" s="39"/>
      <c r="Z2742" s="39"/>
      <c r="AA2742" s="39"/>
      <c r="AB2742" s="39"/>
      <c r="AC2742" s="39"/>
      <c r="AD2742" s="40"/>
      <c r="AE2742" s="40"/>
      <c r="AF2742" s="41">
        <f t="shared" si="5065"/>
        <v>0</v>
      </c>
      <c r="AG2742" s="42"/>
    </row>
    <row r="2743" spans="1:33" ht="13.8">
      <c r="A2743" s="30" t="s">
        <v>7466</v>
      </c>
      <c r="B2743" s="30" t="s">
        <v>7467</v>
      </c>
      <c r="C2743" s="43"/>
      <c r="D2743" s="44"/>
      <c r="E2743" s="44"/>
      <c r="F2743" s="35">
        <f t="shared" si="5385"/>
        <v>0</v>
      </c>
      <c r="G2743" s="35">
        <f t="shared" si="5331"/>
        <v>0</v>
      </c>
      <c r="H2743" s="35">
        <f t="shared" si="5035"/>
        <v>0</v>
      </c>
      <c r="I2743" s="21">
        <f t="shared" si="5336"/>
        <v>28</v>
      </c>
      <c r="J2743" s="37">
        <f t="shared" ref="J2743:K2743" si="5440">MAX(N2743,P2743,R2743,T2743,V2743,X2743,Z2743,AB2743,AD2743)</f>
        <v>51.26</v>
      </c>
      <c r="K2743" s="37">
        <f t="shared" si="5440"/>
        <v>66</v>
      </c>
      <c r="L2743" s="38">
        <f t="shared" ref="L2743:M2743" si="5441">MIN(N2743,P2743,R2743,T2743,V2743,X2743,Z2743,AB2743,AD2743)</f>
        <v>51.26</v>
      </c>
      <c r="M2743" s="38">
        <f t="shared" si="5441"/>
        <v>66</v>
      </c>
      <c r="N2743" s="38">
        <f t="shared" si="5339"/>
        <v>51.26</v>
      </c>
      <c r="O2743" s="38">
        <f t="shared" si="5340"/>
        <v>66</v>
      </c>
      <c r="P2743" s="39"/>
      <c r="Q2743" s="39"/>
      <c r="R2743" s="39"/>
      <c r="S2743" s="39"/>
      <c r="T2743" s="39"/>
      <c r="U2743" s="39"/>
      <c r="V2743" s="39"/>
      <c r="W2743" s="39"/>
      <c r="X2743" s="39"/>
      <c r="Y2743" s="39"/>
      <c r="Z2743" s="39"/>
      <c r="AA2743" s="39"/>
      <c r="AB2743" s="39"/>
      <c r="AC2743" s="39"/>
      <c r="AD2743" s="40"/>
      <c r="AE2743" s="40"/>
      <c r="AF2743" s="41">
        <f t="shared" si="5065"/>
        <v>0</v>
      </c>
      <c r="AG2743" s="42"/>
    </row>
    <row r="2744" spans="1:33" ht="13.8">
      <c r="A2744" s="30" t="s">
        <v>7468</v>
      </c>
      <c r="B2744" s="30" t="s">
        <v>7469</v>
      </c>
      <c r="C2744" s="43"/>
      <c r="D2744" s="44"/>
      <c r="E2744" s="44"/>
      <c r="F2744" s="35">
        <f t="shared" si="5385"/>
        <v>0</v>
      </c>
      <c r="G2744" s="35">
        <f t="shared" si="5331"/>
        <v>0</v>
      </c>
      <c r="H2744" s="35">
        <f t="shared" si="5035"/>
        <v>0</v>
      </c>
      <c r="I2744" s="21">
        <f t="shared" si="5336"/>
        <v>28</v>
      </c>
      <c r="J2744" s="37">
        <f t="shared" ref="J2744:K2744" si="5442">MAX(N2744,P2744,R2744,T2744,V2744,X2744,Z2744,AB2744,AD2744)</f>
        <v>134.57</v>
      </c>
      <c r="K2744" s="37">
        <f t="shared" si="5442"/>
        <v>172</v>
      </c>
      <c r="L2744" s="38">
        <f t="shared" ref="L2744:M2744" si="5443">MIN(N2744,P2744,R2744,T2744,V2744,X2744,Z2744,AB2744,AD2744)</f>
        <v>134.57</v>
      </c>
      <c r="M2744" s="38">
        <f t="shared" si="5443"/>
        <v>172</v>
      </c>
      <c r="N2744" s="38">
        <f t="shared" si="5339"/>
        <v>134.57</v>
      </c>
      <c r="O2744" s="38">
        <f t="shared" si="5340"/>
        <v>172</v>
      </c>
      <c r="P2744" s="39"/>
      <c r="Q2744" s="39"/>
      <c r="R2744" s="39"/>
      <c r="S2744" s="39"/>
      <c r="T2744" s="39"/>
      <c r="U2744" s="39"/>
      <c r="V2744" s="39"/>
      <c r="W2744" s="39"/>
      <c r="X2744" s="39"/>
      <c r="Y2744" s="39"/>
      <c r="Z2744" s="39"/>
      <c r="AA2744" s="39"/>
      <c r="AB2744" s="39"/>
      <c r="AC2744" s="39"/>
      <c r="AD2744" s="40"/>
      <c r="AE2744" s="40"/>
      <c r="AF2744" s="41">
        <f t="shared" si="5065"/>
        <v>0</v>
      </c>
      <c r="AG2744" s="42"/>
    </row>
    <row r="2745" spans="1:33" ht="13.8">
      <c r="A2745" s="30" t="s">
        <v>7470</v>
      </c>
      <c r="B2745" s="30" t="s">
        <v>7471</v>
      </c>
      <c r="C2745" s="43"/>
      <c r="D2745" s="44"/>
      <c r="E2745" s="44"/>
      <c r="F2745" s="35">
        <f t="shared" si="5385"/>
        <v>0</v>
      </c>
      <c r="G2745" s="35">
        <f t="shared" si="5331"/>
        <v>0</v>
      </c>
      <c r="H2745" s="35">
        <f t="shared" si="5035"/>
        <v>0</v>
      </c>
      <c r="I2745" s="21">
        <f t="shared" si="5336"/>
        <v>28</v>
      </c>
      <c r="J2745" s="37">
        <f t="shared" ref="J2745:K2745" si="5444">MAX(N2745,P2745,R2745,T2745,V2745,X2745,Z2745,AB2745,AD2745)</f>
        <v>320.39999999999998</v>
      </c>
      <c r="K2745" s="37">
        <f t="shared" si="5444"/>
        <v>410</v>
      </c>
      <c r="L2745" s="38">
        <f t="shared" ref="L2745:M2745" si="5445">MIN(N2745,P2745,R2745,T2745,V2745,X2745,Z2745,AB2745,AD2745)</f>
        <v>320.39999999999998</v>
      </c>
      <c r="M2745" s="38">
        <f t="shared" si="5445"/>
        <v>410</v>
      </c>
      <c r="N2745" s="38">
        <f t="shared" si="5339"/>
        <v>320.39999999999998</v>
      </c>
      <c r="O2745" s="38">
        <f t="shared" si="5340"/>
        <v>410</v>
      </c>
      <c r="P2745" s="39"/>
      <c r="Q2745" s="39"/>
      <c r="R2745" s="39"/>
      <c r="S2745" s="39"/>
      <c r="T2745" s="39"/>
      <c r="U2745" s="39"/>
      <c r="V2745" s="39"/>
      <c r="W2745" s="39"/>
      <c r="X2745" s="39"/>
      <c r="Y2745" s="39"/>
      <c r="Z2745" s="39"/>
      <c r="AA2745" s="39"/>
      <c r="AB2745" s="39"/>
      <c r="AC2745" s="39"/>
      <c r="AD2745" s="40"/>
      <c r="AE2745" s="40"/>
      <c r="AF2745" s="41">
        <f t="shared" si="5065"/>
        <v>0</v>
      </c>
      <c r="AG2745" s="42"/>
    </row>
    <row r="2746" spans="1:33" ht="13.8">
      <c r="A2746" s="30" t="s">
        <v>7472</v>
      </c>
      <c r="B2746" s="30" t="s">
        <v>7473</v>
      </c>
      <c r="C2746" s="43"/>
      <c r="D2746" s="44"/>
      <c r="E2746" s="44"/>
      <c r="F2746" s="35">
        <f t="shared" si="5385"/>
        <v>0</v>
      </c>
      <c r="G2746" s="35">
        <f t="shared" si="5331"/>
        <v>0</v>
      </c>
      <c r="H2746" s="35">
        <f t="shared" si="5035"/>
        <v>0</v>
      </c>
      <c r="I2746" s="21">
        <f t="shared" si="5336"/>
        <v>28</v>
      </c>
      <c r="J2746" s="37">
        <f t="shared" ref="J2746:K2746" si="5446">MAX(N2746,P2746,R2746,T2746,V2746,X2746,Z2746,AB2746,AD2746)</f>
        <v>12.82</v>
      </c>
      <c r="K2746" s="37">
        <f t="shared" si="5446"/>
        <v>16</v>
      </c>
      <c r="L2746" s="38">
        <f t="shared" ref="L2746:M2746" si="5447">MIN(N2746,P2746,R2746,T2746,V2746,X2746,Z2746,AB2746,AD2746)</f>
        <v>12.82</v>
      </c>
      <c r="M2746" s="38">
        <f t="shared" si="5447"/>
        <v>16</v>
      </c>
      <c r="N2746" s="38">
        <f t="shared" si="5339"/>
        <v>12.82</v>
      </c>
      <c r="O2746" s="38">
        <f t="shared" si="5340"/>
        <v>16</v>
      </c>
      <c r="P2746" s="39"/>
      <c r="Q2746" s="39"/>
      <c r="R2746" s="39"/>
      <c r="S2746" s="39"/>
      <c r="T2746" s="39"/>
      <c r="U2746" s="39"/>
      <c r="V2746" s="39"/>
      <c r="W2746" s="39"/>
      <c r="X2746" s="39"/>
      <c r="Y2746" s="39"/>
      <c r="Z2746" s="39"/>
      <c r="AA2746" s="39"/>
      <c r="AB2746" s="39"/>
      <c r="AC2746" s="39"/>
      <c r="AD2746" s="40"/>
      <c r="AE2746" s="40"/>
      <c r="AF2746" s="41">
        <f t="shared" si="5065"/>
        <v>0</v>
      </c>
      <c r="AG2746" s="42"/>
    </row>
    <row r="2747" spans="1:33" ht="13.8">
      <c r="A2747" s="30" t="s">
        <v>7474</v>
      </c>
      <c r="B2747" s="30" t="s">
        <v>7475</v>
      </c>
      <c r="C2747" s="43"/>
      <c r="D2747" s="44"/>
      <c r="E2747" s="44"/>
      <c r="F2747" s="35">
        <f t="shared" si="5385"/>
        <v>0</v>
      </c>
      <c r="G2747" s="35">
        <f t="shared" si="5331"/>
        <v>0</v>
      </c>
      <c r="H2747" s="35">
        <f t="shared" si="5035"/>
        <v>0</v>
      </c>
      <c r="I2747" s="21">
        <f t="shared" si="5336"/>
        <v>28</v>
      </c>
      <c r="J2747" s="37">
        <f t="shared" ref="J2747:K2747" si="5448">MAX(N2747,P2747,R2747,T2747,V2747,X2747,Z2747,AB2747,AD2747)</f>
        <v>12.82</v>
      </c>
      <c r="K2747" s="37">
        <f t="shared" si="5448"/>
        <v>16</v>
      </c>
      <c r="L2747" s="38">
        <f t="shared" ref="L2747:M2747" si="5449">MIN(N2747,P2747,R2747,T2747,V2747,X2747,Z2747,AB2747,AD2747)</f>
        <v>12.82</v>
      </c>
      <c r="M2747" s="38">
        <f t="shared" si="5449"/>
        <v>16</v>
      </c>
      <c r="N2747" s="38">
        <f t="shared" si="5339"/>
        <v>12.82</v>
      </c>
      <c r="O2747" s="38">
        <f t="shared" si="5340"/>
        <v>16</v>
      </c>
      <c r="P2747" s="39"/>
      <c r="Q2747" s="39"/>
      <c r="R2747" s="39"/>
      <c r="S2747" s="39"/>
      <c r="T2747" s="39"/>
      <c r="U2747" s="39"/>
      <c r="V2747" s="39"/>
      <c r="W2747" s="39"/>
      <c r="X2747" s="39"/>
      <c r="Y2747" s="39"/>
      <c r="Z2747" s="39"/>
      <c r="AA2747" s="39"/>
      <c r="AB2747" s="39"/>
      <c r="AC2747" s="39"/>
      <c r="AD2747" s="40"/>
      <c r="AE2747" s="40"/>
      <c r="AF2747" s="41">
        <f t="shared" si="5065"/>
        <v>0</v>
      </c>
      <c r="AG2747" s="42"/>
    </row>
    <row r="2748" spans="1:33" ht="13.8">
      <c r="A2748" s="30" t="s">
        <v>7476</v>
      </c>
      <c r="B2748" s="30" t="s">
        <v>7477</v>
      </c>
      <c r="C2748" s="43"/>
      <c r="D2748" s="44"/>
      <c r="E2748" s="44"/>
      <c r="F2748" s="35">
        <f t="shared" si="5385"/>
        <v>0</v>
      </c>
      <c r="G2748" s="35">
        <f t="shared" si="5331"/>
        <v>0</v>
      </c>
      <c r="H2748" s="35">
        <f t="shared" si="5035"/>
        <v>0</v>
      </c>
      <c r="I2748" s="21">
        <f t="shared" si="5336"/>
        <v>28</v>
      </c>
      <c r="J2748" s="37">
        <f t="shared" ref="J2748:K2748" si="5450">MAX(N2748,P2748,R2748,T2748,V2748,X2748,Z2748,AB2748,AD2748)</f>
        <v>19.22</v>
      </c>
      <c r="K2748" s="37">
        <f t="shared" si="5450"/>
        <v>25</v>
      </c>
      <c r="L2748" s="38">
        <f t="shared" ref="L2748:M2748" si="5451">MIN(N2748,P2748,R2748,T2748,V2748,X2748,Z2748,AB2748,AD2748)</f>
        <v>19.22</v>
      </c>
      <c r="M2748" s="38">
        <f t="shared" si="5451"/>
        <v>25</v>
      </c>
      <c r="N2748" s="38">
        <f t="shared" si="5339"/>
        <v>19.22</v>
      </c>
      <c r="O2748" s="38">
        <f t="shared" si="5340"/>
        <v>25</v>
      </c>
      <c r="P2748" s="39"/>
      <c r="Q2748" s="39"/>
      <c r="R2748" s="39"/>
      <c r="S2748" s="39"/>
      <c r="T2748" s="39"/>
      <c r="U2748" s="39"/>
      <c r="V2748" s="39"/>
      <c r="W2748" s="39"/>
      <c r="X2748" s="39"/>
      <c r="Y2748" s="39"/>
      <c r="Z2748" s="39"/>
      <c r="AA2748" s="39"/>
      <c r="AB2748" s="39"/>
      <c r="AC2748" s="39"/>
      <c r="AD2748" s="40"/>
      <c r="AE2748" s="40"/>
      <c r="AF2748" s="41">
        <f t="shared" si="5065"/>
        <v>0</v>
      </c>
      <c r="AG2748" s="42"/>
    </row>
    <row r="2749" spans="1:33" ht="13.8">
      <c r="A2749" s="30" t="s">
        <v>7478</v>
      </c>
      <c r="B2749" s="30" t="s">
        <v>7479</v>
      </c>
      <c r="C2749" s="43"/>
      <c r="D2749" s="44"/>
      <c r="E2749" s="44"/>
      <c r="F2749" s="35">
        <f t="shared" si="5385"/>
        <v>0</v>
      </c>
      <c r="G2749" s="35">
        <f t="shared" si="5331"/>
        <v>0</v>
      </c>
      <c r="H2749" s="35">
        <f t="shared" si="5035"/>
        <v>0</v>
      </c>
      <c r="I2749" s="21">
        <f t="shared" si="5336"/>
        <v>28</v>
      </c>
      <c r="J2749" s="37">
        <f t="shared" ref="J2749:K2749" si="5452">MAX(N2749,P2749,R2749,T2749,V2749,X2749,Z2749,AB2749,AD2749)</f>
        <v>19.22</v>
      </c>
      <c r="K2749" s="37">
        <f t="shared" si="5452"/>
        <v>25</v>
      </c>
      <c r="L2749" s="38">
        <f t="shared" ref="L2749:M2749" si="5453">MIN(N2749,P2749,R2749,T2749,V2749,X2749,Z2749,AB2749,AD2749)</f>
        <v>19.22</v>
      </c>
      <c r="M2749" s="38">
        <f t="shared" si="5453"/>
        <v>25</v>
      </c>
      <c r="N2749" s="38">
        <f t="shared" si="5339"/>
        <v>19.22</v>
      </c>
      <c r="O2749" s="38">
        <f t="shared" si="5340"/>
        <v>25</v>
      </c>
      <c r="P2749" s="39"/>
      <c r="Q2749" s="39"/>
      <c r="R2749" s="39"/>
      <c r="S2749" s="39"/>
      <c r="T2749" s="39"/>
      <c r="U2749" s="39"/>
      <c r="V2749" s="39"/>
      <c r="W2749" s="39"/>
      <c r="X2749" s="39"/>
      <c r="Y2749" s="39"/>
      <c r="Z2749" s="39"/>
      <c r="AA2749" s="39"/>
      <c r="AB2749" s="39"/>
      <c r="AC2749" s="39"/>
      <c r="AD2749" s="40"/>
      <c r="AE2749" s="40"/>
      <c r="AF2749" s="41">
        <f t="shared" si="5065"/>
        <v>0</v>
      </c>
      <c r="AG2749" s="42"/>
    </row>
    <row r="2750" spans="1:33" ht="13.8">
      <c r="A2750" s="30" t="s">
        <v>7480</v>
      </c>
      <c r="B2750" s="30" t="s">
        <v>7481</v>
      </c>
      <c r="C2750" s="43"/>
      <c r="D2750" s="44"/>
      <c r="E2750" s="44"/>
      <c r="F2750" s="35">
        <f t="shared" si="5385"/>
        <v>0</v>
      </c>
      <c r="G2750" s="35">
        <f t="shared" si="5331"/>
        <v>0</v>
      </c>
      <c r="H2750" s="35">
        <f t="shared" si="5035"/>
        <v>0</v>
      </c>
      <c r="I2750" s="21">
        <f t="shared" si="5336"/>
        <v>28</v>
      </c>
      <c r="J2750" s="37">
        <f t="shared" ref="J2750:K2750" si="5454">MAX(N2750,P2750,R2750,T2750,V2750,X2750,Z2750,AB2750,AD2750)</f>
        <v>70.489999999999995</v>
      </c>
      <c r="K2750" s="37">
        <f t="shared" si="5454"/>
        <v>90</v>
      </c>
      <c r="L2750" s="38">
        <f t="shared" ref="L2750:M2750" si="5455">MIN(N2750,P2750,R2750,T2750,V2750,X2750,Z2750,AB2750,AD2750)</f>
        <v>70.489999999999995</v>
      </c>
      <c r="M2750" s="38">
        <f t="shared" si="5455"/>
        <v>90</v>
      </c>
      <c r="N2750" s="38">
        <f t="shared" si="5339"/>
        <v>70.489999999999995</v>
      </c>
      <c r="O2750" s="38">
        <f t="shared" si="5340"/>
        <v>90</v>
      </c>
      <c r="P2750" s="39"/>
      <c r="Q2750" s="39"/>
      <c r="R2750" s="39"/>
      <c r="S2750" s="39"/>
      <c r="T2750" s="39"/>
      <c r="U2750" s="39"/>
      <c r="V2750" s="39"/>
      <c r="W2750" s="39"/>
      <c r="X2750" s="39"/>
      <c r="Y2750" s="39"/>
      <c r="Z2750" s="39"/>
      <c r="AA2750" s="39"/>
      <c r="AB2750" s="39"/>
      <c r="AC2750" s="39"/>
      <c r="AD2750" s="40"/>
      <c r="AE2750" s="40"/>
      <c r="AF2750" s="41">
        <f t="shared" si="5065"/>
        <v>0</v>
      </c>
      <c r="AG2750" s="42"/>
    </row>
    <row r="2751" spans="1:33" ht="13.8">
      <c r="A2751" s="30" t="s">
        <v>7482</v>
      </c>
      <c r="B2751" s="30" t="s">
        <v>7483</v>
      </c>
      <c r="C2751" s="43"/>
      <c r="D2751" s="44"/>
      <c r="E2751" s="44"/>
      <c r="F2751" s="35">
        <f t="shared" si="5385"/>
        <v>0</v>
      </c>
      <c r="G2751" s="35">
        <f t="shared" si="5331"/>
        <v>0</v>
      </c>
      <c r="H2751" s="35">
        <f t="shared" si="5035"/>
        <v>0</v>
      </c>
      <c r="I2751" s="21">
        <f t="shared" si="5336"/>
        <v>28</v>
      </c>
      <c r="J2751" s="37">
        <f t="shared" ref="J2751:K2751" si="5456">MAX(N2751,P2751,R2751,T2751,V2751,X2751,Z2751,AB2751,AD2751)</f>
        <v>269.14</v>
      </c>
      <c r="K2751" s="37">
        <f t="shared" si="5456"/>
        <v>344</v>
      </c>
      <c r="L2751" s="38">
        <f t="shared" ref="L2751:M2751" si="5457">MIN(N2751,P2751,R2751,T2751,V2751,X2751,Z2751,AB2751,AD2751)</f>
        <v>269.14</v>
      </c>
      <c r="M2751" s="38">
        <f t="shared" si="5457"/>
        <v>344</v>
      </c>
      <c r="N2751" s="38">
        <f t="shared" si="5339"/>
        <v>269.14</v>
      </c>
      <c r="O2751" s="38">
        <f t="shared" si="5340"/>
        <v>344</v>
      </c>
      <c r="P2751" s="39"/>
      <c r="Q2751" s="39"/>
      <c r="R2751" s="39"/>
      <c r="S2751" s="39"/>
      <c r="T2751" s="39"/>
      <c r="U2751" s="39"/>
      <c r="V2751" s="39"/>
      <c r="W2751" s="39"/>
      <c r="X2751" s="39"/>
      <c r="Y2751" s="39"/>
      <c r="Z2751" s="39"/>
      <c r="AA2751" s="39"/>
      <c r="AB2751" s="39"/>
      <c r="AC2751" s="39"/>
      <c r="AD2751" s="40"/>
      <c r="AE2751" s="40"/>
      <c r="AF2751" s="41">
        <f t="shared" si="5065"/>
        <v>0</v>
      </c>
      <c r="AG2751" s="42"/>
    </row>
    <row r="2752" spans="1:33" ht="13.8">
      <c r="A2752" s="30" t="s">
        <v>7484</v>
      </c>
      <c r="B2752" s="30" t="s">
        <v>7485</v>
      </c>
      <c r="C2752" s="43"/>
      <c r="D2752" s="44"/>
      <c r="E2752" s="44"/>
      <c r="F2752" s="35">
        <f t="shared" si="5385"/>
        <v>0</v>
      </c>
      <c r="G2752" s="35">
        <f t="shared" si="5331"/>
        <v>0</v>
      </c>
      <c r="H2752" s="35">
        <f t="shared" si="5035"/>
        <v>0</v>
      </c>
      <c r="I2752" s="21">
        <f t="shared" si="5336"/>
        <v>28</v>
      </c>
      <c r="J2752" s="37">
        <f t="shared" ref="J2752:K2752" si="5458">MAX(N2752,P2752,R2752,T2752,V2752,X2752,Z2752,AB2752,AD2752)</f>
        <v>57.67</v>
      </c>
      <c r="K2752" s="37">
        <f t="shared" si="5458"/>
        <v>74</v>
      </c>
      <c r="L2752" s="38">
        <f t="shared" ref="L2752:M2752" si="5459">MIN(N2752,P2752,R2752,T2752,V2752,X2752,Z2752,AB2752,AD2752)</f>
        <v>57.67</v>
      </c>
      <c r="M2752" s="38">
        <f t="shared" si="5459"/>
        <v>74</v>
      </c>
      <c r="N2752" s="38">
        <f t="shared" si="5339"/>
        <v>57.67</v>
      </c>
      <c r="O2752" s="38">
        <f t="shared" si="5340"/>
        <v>74</v>
      </c>
      <c r="P2752" s="39"/>
      <c r="Q2752" s="39"/>
      <c r="R2752" s="39"/>
      <c r="S2752" s="39"/>
      <c r="T2752" s="39"/>
      <c r="U2752" s="39"/>
      <c r="V2752" s="39"/>
      <c r="W2752" s="39"/>
      <c r="X2752" s="39"/>
      <c r="Y2752" s="39"/>
      <c r="Z2752" s="39"/>
      <c r="AA2752" s="39"/>
      <c r="AB2752" s="39"/>
      <c r="AC2752" s="39"/>
      <c r="AD2752" s="40"/>
      <c r="AE2752" s="40"/>
      <c r="AF2752" s="41">
        <f t="shared" si="5065"/>
        <v>0</v>
      </c>
      <c r="AG2752" s="42"/>
    </row>
    <row r="2753" spans="1:33" ht="13.8">
      <c r="A2753" s="30" t="s">
        <v>7486</v>
      </c>
      <c r="B2753" s="30" t="s">
        <v>7487</v>
      </c>
      <c r="C2753" s="43"/>
      <c r="D2753" s="44"/>
      <c r="E2753" s="44"/>
      <c r="F2753" s="35">
        <f t="shared" si="5385"/>
        <v>0</v>
      </c>
      <c r="G2753" s="35">
        <f t="shared" si="5331"/>
        <v>0</v>
      </c>
      <c r="H2753" s="35">
        <f t="shared" si="5035"/>
        <v>0</v>
      </c>
      <c r="I2753" s="21">
        <f t="shared" si="5336"/>
        <v>28</v>
      </c>
      <c r="J2753" s="37">
        <f t="shared" ref="J2753:K2753" si="5460">MAX(N2753,P2753,R2753,T2753,V2753,X2753,Z2753,AB2753,AD2753)</f>
        <v>57.67</v>
      </c>
      <c r="K2753" s="37">
        <f t="shared" si="5460"/>
        <v>74</v>
      </c>
      <c r="L2753" s="38">
        <f t="shared" ref="L2753:M2753" si="5461">MIN(N2753,P2753,R2753,T2753,V2753,X2753,Z2753,AB2753,AD2753)</f>
        <v>57.67</v>
      </c>
      <c r="M2753" s="38">
        <f t="shared" si="5461"/>
        <v>74</v>
      </c>
      <c r="N2753" s="38">
        <f t="shared" si="5339"/>
        <v>57.67</v>
      </c>
      <c r="O2753" s="38">
        <f t="shared" si="5340"/>
        <v>74</v>
      </c>
      <c r="P2753" s="39"/>
      <c r="Q2753" s="39"/>
      <c r="R2753" s="39"/>
      <c r="S2753" s="39"/>
      <c r="T2753" s="39"/>
      <c r="U2753" s="39"/>
      <c r="V2753" s="39"/>
      <c r="W2753" s="39"/>
      <c r="X2753" s="39"/>
      <c r="Y2753" s="39"/>
      <c r="Z2753" s="39"/>
      <c r="AA2753" s="39"/>
      <c r="AB2753" s="39"/>
      <c r="AC2753" s="39"/>
      <c r="AD2753" s="40"/>
      <c r="AE2753" s="40"/>
      <c r="AF2753" s="41">
        <f t="shared" si="5065"/>
        <v>0</v>
      </c>
      <c r="AG2753" s="42"/>
    </row>
    <row r="2754" spans="1:33" ht="13.8">
      <c r="A2754" s="30" t="s">
        <v>7488</v>
      </c>
      <c r="B2754" s="30" t="s">
        <v>7489</v>
      </c>
      <c r="C2754" s="43"/>
      <c r="D2754" s="44"/>
      <c r="E2754" s="44"/>
      <c r="F2754" s="35">
        <f t="shared" si="5385"/>
        <v>0</v>
      </c>
      <c r="G2754" s="35">
        <f t="shared" si="5331"/>
        <v>0</v>
      </c>
      <c r="H2754" s="35">
        <f t="shared" si="5035"/>
        <v>0</v>
      </c>
      <c r="I2754" s="21">
        <f t="shared" si="5336"/>
        <v>28</v>
      </c>
      <c r="J2754" s="37">
        <f t="shared" ref="J2754:K2754" si="5462">MAX(N2754,P2754,R2754,T2754,V2754,X2754,Z2754,AB2754,AD2754)</f>
        <v>102.53</v>
      </c>
      <c r="K2754" s="37">
        <f t="shared" si="5462"/>
        <v>131</v>
      </c>
      <c r="L2754" s="38">
        <f t="shared" ref="L2754:M2754" si="5463">MIN(N2754,P2754,R2754,T2754,V2754,X2754,Z2754,AB2754,AD2754)</f>
        <v>102.53</v>
      </c>
      <c r="M2754" s="38">
        <f t="shared" si="5463"/>
        <v>131</v>
      </c>
      <c r="N2754" s="38">
        <f t="shared" si="5339"/>
        <v>102.53</v>
      </c>
      <c r="O2754" s="38">
        <f t="shared" si="5340"/>
        <v>131</v>
      </c>
      <c r="P2754" s="39"/>
      <c r="Q2754" s="39"/>
      <c r="R2754" s="39"/>
      <c r="S2754" s="39"/>
      <c r="T2754" s="39"/>
      <c r="U2754" s="39"/>
      <c r="V2754" s="39"/>
      <c r="W2754" s="39"/>
      <c r="X2754" s="39"/>
      <c r="Y2754" s="39"/>
      <c r="Z2754" s="39"/>
      <c r="AA2754" s="39"/>
      <c r="AB2754" s="39"/>
      <c r="AC2754" s="39"/>
      <c r="AD2754" s="40"/>
      <c r="AE2754" s="40"/>
      <c r="AF2754" s="41">
        <f t="shared" si="5065"/>
        <v>0</v>
      </c>
      <c r="AG2754" s="42"/>
    </row>
    <row r="2755" spans="1:33" ht="13.8">
      <c r="A2755" s="30" t="s">
        <v>7490</v>
      </c>
      <c r="B2755" s="30" t="s">
        <v>7491</v>
      </c>
      <c r="C2755" s="43"/>
      <c r="D2755" s="44"/>
      <c r="E2755" s="44"/>
      <c r="F2755" s="35">
        <f t="shared" si="5385"/>
        <v>0</v>
      </c>
      <c r="G2755" s="35">
        <f t="shared" ref="G2755:G2818" si="5464">IFERROR(COUNTIF(Sales_PartCode, A2755), 0)</f>
        <v>0</v>
      </c>
      <c r="H2755" s="35">
        <f t="shared" si="5035"/>
        <v>0</v>
      </c>
      <c r="I2755" s="21">
        <f t="shared" si="5336"/>
        <v>18</v>
      </c>
      <c r="J2755" s="37">
        <f t="shared" ref="J2755:K2755" si="5465">MAX(N2755,P2755,R2755,T2755,V2755,X2755,Z2755,AB2755,AD2755)</f>
        <v>119.66</v>
      </c>
      <c r="K2755" s="37">
        <f t="shared" si="5465"/>
        <v>141</v>
      </c>
      <c r="L2755" s="38">
        <f t="shared" ref="L2755:M2755" si="5466">MIN(N2755,P2755,R2755,T2755,V2755,X2755,Z2755,AB2755,AD2755)</f>
        <v>119.66</v>
      </c>
      <c r="M2755" s="38">
        <f t="shared" si="5466"/>
        <v>141</v>
      </c>
      <c r="N2755" s="38">
        <f t="shared" si="5339"/>
        <v>119.66</v>
      </c>
      <c r="O2755" s="38">
        <f t="shared" si="5340"/>
        <v>141</v>
      </c>
      <c r="P2755" s="39"/>
      <c r="Q2755" s="39"/>
      <c r="R2755" s="39"/>
      <c r="S2755" s="39"/>
      <c r="T2755" s="39"/>
      <c r="U2755" s="39"/>
      <c r="V2755" s="39"/>
      <c r="W2755" s="39"/>
      <c r="X2755" s="39"/>
      <c r="Y2755" s="39"/>
      <c r="Z2755" s="39"/>
      <c r="AA2755" s="39"/>
      <c r="AB2755" s="39"/>
      <c r="AC2755" s="39"/>
      <c r="AD2755" s="40"/>
      <c r="AE2755" s="40"/>
      <c r="AF2755" s="41">
        <f t="shared" si="5065"/>
        <v>0</v>
      </c>
      <c r="AG2755" s="42"/>
    </row>
    <row r="2756" spans="1:33" ht="13.8">
      <c r="A2756" s="30" t="s">
        <v>7492</v>
      </c>
      <c r="B2756" s="30" t="s">
        <v>7493</v>
      </c>
      <c r="C2756" s="43"/>
      <c r="D2756" s="44"/>
      <c r="E2756" s="44"/>
      <c r="F2756" s="35">
        <f t="shared" si="5385"/>
        <v>0</v>
      </c>
      <c r="G2756" s="35">
        <f t="shared" si="5464"/>
        <v>0</v>
      </c>
      <c r="H2756" s="35">
        <f t="shared" si="5035"/>
        <v>0</v>
      </c>
      <c r="I2756" s="21">
        <f t="shared" si="5336"/>
        <v>18</v>
      </c>
      <c r="J2756" s="37">
        <f t="shared" ref="J2756:K2756" si="5467">MAX(N2756,P2756,R2756,T2756,V2756,X2756,Z2756,AB2756,AD2756)</f>
        <v>56.68</v>
      </c>
      <c r="K2756" s="37">
        <f t="shared" si="5467"/>
        <v>67</v>
      </c>
      <c r="L2756" s="38">
        <f t="shared" ref="L2756:M2756" si="5468">MIN(N2756,P2756,R2756,T2756,V2756,X2756,Z2756,AB2756,AD2756)</f>
        <v>56.68</v>
      </c>
      <c r="M2756" s="38">
        <f t="shared" si="5468"/>
        <v>67</v>
      </c>
      <c r="N2756" s="38">
        <f t="shared" si="5339"/>
        <v>56.68</v>
      </c>
      <c r="O2756" s="38">
        <f t="shared" si="5340"/>
        <v>67</v>
      </c>
      <c r="P2756" s="39"/>
      <c r="Q2756" s="39"/>
      <c r="R2756" s="39"/>
      <c r="S2756" s="39"/>
      <c r="T2756" s="39"/>
      <c r="U2756" s="39"/>
      <c r="V2756" s="39"/>
      <c r="W2756" s="39"/>
      <c r="X2756" s="39"/>
      <c r="Y2756" s="39"/>
      <c r="Z2756" s="39"/>
      <c r="AA2756" s="39"/>
      <c r="AB2756" s="39"/>
      <c r="AC2756" s="39"/>
      <c r="AD2756" s="40"/>
      <c r="AE2756" s="40"/>
      <c r="AF2756" s="41">
        <f t="shared" si="5065"/>
        <v>0</v>
      </c>
      <c r="AG2756" s="42"/>
    </row>
    <row r="2757" spans="1:33" ht="13.8">
      <c r="A2757" s="30" t="s">
        <v>7494</v>
      </c>
      <c r="B2757" s="30" t="s">
        <v>7495</v>
      </c>
      <c r="C2757" s="43"/>
      <c r="D2757" s="44"/>
      <c r="E2757" s="44"/>
      <c r="F2757" s="35">
        <f t="shared" si="5385"/>
        <v>0</v>
      </c>
      <c r="G2757" s="35">
        <f t="shared" si="5464"/>
        <v>0</v>
      </c>
      <c r="H2757" s="35">
        <f t="shared" si="5035"/>
        <v>0</v>
      </c>
      <c r="I2757" s="21">
        <f t="shared" ref="I2757:I2820" si="5469">VLOOKUP(A2757,Old_Inventory,9,FALSE)</f>
        <v>18</v>
      </c>
      <c r="J2757" s="37">
        <f t="shared" ref="J2757:K2757" si="5470">MAX(N2757,P2757,R2757,T2757,V2757,X2757,Z2757,AB2757,AD2757)</f>
        <v>12.6</v>
      </c>
      <c r="K2757" s="37">
        <f t="shared" si="5470"/>
        <v>15</v>
      </c>
      <c r="L2757" s="38">
        <f t="shared" ref="L2757:M2757" si="5471">MIN(N2757,P2757,R2757,T2757,V2757,X2757,Z2757,AB2757,AD2757)</f>
        <v>12.6</v>
      </c>
      <c r="M2757" s="38">
        <f t="shared" si="5471"/>
        <v>15</v>
      </c>
      <c r="N2757" s="38">
        <f t="shared" ref="N2757:N2820" si="5472">VLOOKUP(A2757,Inv_bef,5,FALSE)</f>
        <v>12.6</v>
      </c>
      <c r="O2757" s="38">
        <f t="shared" ref="O2757:O2820" si="5473">VLOOKUP(A2757,Inv_bef,6,FALSE)</f>
        <v>15</v>
      </c>
      <c r="P2757" s="39"/>
      <c r="Q2757" s="39"/>
      <c r="R2757" s="39"/>
      <c r="S2757" s="39"/>
      <c r="T2757" s="39"/>
      <c r="U2757" s="39"/>
      <c r="V2757" s="39"/>
      <c r="W2757" s="39"/>
      <c r="X2757" s="39"/>
      <c r="Y2757" s="39"/>
      <c r="Z2757" s="39"/>
      <c r="AA2757" s="39"/>
      <c r="AB2757" s="39"/>
      <c r="AC2757" s="39"/>
      <c r="AD2757" s="40"/>
      <c r="AE2757" s="40"/>
      <c r="AF2757" s="41">
        <f t="shared" si="5065"/>
        <v>0</v>
      </c>
      <c r="AG2757" s="42"/>
    </row>
    <row r="2758" spans="1:33" ht="13.8">
      <c r="A2758" s="30" t="s">
        <v>7496</v>
      </c>
      <c r="B2758" s="30" t="s">
        <v>7497</v>
      </c>
      <c r="C2758" s="43"/>
      <c r="D2758" s="44"/>
      <c r="E2758" s="44"/>
      <c r="F2758" s="35">
        <f t="shared" si="5385"/>
        <v>0</v>
      </c>
      <c r="G2758" s="35">
        <f t="shared" si="5464"/>
        <v>0</v>
      </c>
      <c r="H2758" s="35">
        <f t="shared" si="5035"/>
        <v>0</v>
      </c>
      <c r="I2758" s="21">
        <f t="shared" si="5469"/>
        <v>18</v>
      </c>
      <c r="J2758" s="37">
        <f t="shared" ref="J2758:K2758" si="5474">MAX(N2758,P2758,R2758,T2758,V2758,X2758,Z2758,AB2758,AD2758)</f>
        <v>81.87</v>
      </c>
      <c r="K2758" s="37">
        <f t="shared" si="5474"/>
        <v>97</v>
      </c>
      <c r="L2758" s="38">
        <f t="shared" ref="L2758:M2758" si="5475">MIN(N2758,P2758,R2758,T2758,V2758,X2758,Z2758,AB2758,AD2758)</f>
        <v>81.87</v>
      </c>
      <c r="M2758" s="38">
        <f t="shared" si="5475"/>
        <v>97</v>
      </c>
      <c r="N2758" s="38">
        <f t="shared" si="5472"/>
        <v>81.87</v>
      </c>
      <c r="O2758" s="38">
        <f t="shared" si="5473"/>
        <v>97</v>
      </c>
      <c r="P2758" s="39"/>
      <c r="Q2758" s="39"/>
      <c r="R2758" s="39"/>
      <c r="S2758" s="39"/>
      <c r="T2758" s="39"/>
      <c r="U2758" s="39"/>
      <c r="V2758" s="39"/>
      <c r="W2758" s="39"/>
      <c r="X2758" s="39"/>
      <c r="Y2758" s="39"/>
      <c r="Z2758" s="39"/>
      <c r="AA2758" s="39"/>
      <c r="AB2758" s="39"/>
      <c r="AC2758" s="39"/>
      <c r="AD2758" s="40"/>
      <c r="AE2758" s="40"/>
      <c r="AF2758" s="41">
        <f t="shared" si="5065"/>
        <v>0</v>
      </c>
      <c r="AG2758" s="42"/>
    </row>
    <row r="2759" spans="1:33" ht="13.8">
      <c r="A2759" s="30" t="s">
        <v>7498</v>
      </c>
      <c r="B2759" s="30" t="s">
        <v>7499</v>
      </c>
      <c r="C2759" s="43"/>
      <c r="D2759" s="44"/>
      <c r="E2759" s="44"/>
      <c r="F2759" s="35">
        <f t="shared" si="5385"/>
        <v>0</v>
      </c>
      <c r="G2759" s="35">
        <f t="shared" si="5464"/>
        <v>0</v>
      </c>
      <c r="H2759" s="35">
        <f t="shared" si="5035"/>
        <v>0</v>
      </c>
      <c r="I2759" s="21">
        <f t="shared" si="5469"/>
        <v>28</v>
      </c>
      <c r="J2759" s="37">
        <f t="shared" ref="J2759:K2759" si="5476">MAX(N2759,P2759,R2759,T2759,V2759,X2759,Z2759,AB2759,AD2759)</f>
        <v>44.86</v>
      </c>
      <c r="K2759" s="37">
        <f t="shared" si="5476"/>
        <v>57</v>
      </c>
      <c r="L2759" s="38">
        <f t="shared" ref="L2759:M2759" si="5477">MIN(N2759,P2759,R2759,T2759,V2759,X2759,Z2759,AB2759,AD2759)</f>
        <v>44.86</v>
      </c>
      <c r="M2759" s="38">
        <f t="shared" si="5477"/>
        <v>57</v>
      </c>
      <c r="N2759" s="38">
        <f t="shared" si="5472"/>
        <v>44.86</v>
      </c>
      <c r="O2759" s="38">
        <f t="shared" si="5473"/>
        <v>57</v>
      </c>
      <c r="P2759" s="39"/>
      <c r="Q2759" s="39"/>
      <c r="R2759" s="39"/>
      <c r="S2759" s="39"/>
      <c r="T2759" s="39"/>
      <c r="U2759" s="39"/>
      <c r="V2759" s="39"/>
      <c r="W2759" s="39"/>
      <c r="X2759" s="39"/>
      <c r="Y2759" s="39"/>
      <c r="Z2759" s="39"/>
      <c r="AA2759" s="39"/>
      <c r="AB2759" s="39"/>
      <c r="AC2759" s="39"/>
      <c r="AD2759" s="40"/>
      <c r="AE2759" s="40"/>
      <c r="AF2759" s="41">
        <f t="shared" si="5065"/>
        <v>0</v>
      </c>
      <c r="AG2759" s="42"/>
    </row>
    <row r="2760" spans="1:33" ht="13.8">
      <c r="A2760" s="30" t="s">
        <v>7500</v>
      </c>
      <c r="B2760" s="30" t="s">
        <v>7501</v>
      </c>
      <c r="C2760" s="43"/>
      <c r="D2760" s="44"/>
      <c r="E2760" s="44"/>
      <c r="F2760" s="35">
        <f t="shared" si="5385"/>
        <v>0</v>
      </c>
      <c r="G2760" s="35">
        <f t="shared" si="5464"/>
        <v>0</v>
      </c>
      <c r="H2760" s="35">
        <f t="shared" si="5035"/>
        <v>0</v>
      </c>
      <c r="I2760" s="21">
        <f t="shared" si="5469"/>
        <v>28</v>
      </c>
      <c r="J2760" s="37">
        <f t="shared" ref="J2760:K2760" si="5478">MAX(N2760,P2760,R2760,T2760,V2760,X2760,Z2760,AB2760,AD2760)</f>
        <v>19.22</v>
      </c>
      <c r="K2760" s="37">
        <f t="shared" si="5478"/>
        <v>25</v>
      </c>
      <c r="L2760" s="38">
        <f t="shared" ref="L2760:M2760" si="5479">MIN(N2760,P2760,R2760,T2760,V2760,X2760,Z2760,AB2760,AD2760)</f>
        <v>19.22</v>
      </c>
      <c r="M2760" s="38">
        <f t="shared" si="5479"/>
        <v>25</v>
      </c>
      <c r="N2760" s="38">
        <f t="shared" si="5472"/>
        <v>19.22</v>
      </c>
      <c r="O2760" s="38">
        <f t="shared" si="5473"/>
        <v>25</v>
      </c>
      <c r="P2760" s="39"/>
      <c r="Q2760" s="39"/>
      <c r="R2760" s="39"/>
      <c r="S2760" s="39"/>
      <c r="T2760" s="39"/>
      <c r="U2760" s="39"/>
      <c r="V2760" s="39"/>
      <c r="W2760" s="39"/>
      <c r="X2760" s="39"/>
      <c r="Y2760" s="39"/>
      <c r="Z2760" s="39"/>
      <c r="AA2760" s="39"/>
      <c r="AB2760" s="39"/>
      <c r="AC2760" s="39"/>
      <c r="AD2760" s="40"/>
      <c r="AE2760" s="40"/>
      <c r="AF2760" s="41">
        <f t="shared" si="5065"/>
        <v>0</v>
      </c>
      <c r="AG2760" s="42"/>
    </row>
    <row r="2761" spans="1:33" ht="13.8">
      <c r="A2761" s="30" t="s">
        <v>7502</v>
      </c>
      <c r="B2761" s="30" t="s">
        <v>7503</v>
      </c>
      <c r="C2761" s="43"/>
      <c r="D2761" s="44"/>
      <c r="E2761" s="44"/>
      <c r="F2761" s="35">
        <f t="shared" si="5385"/>
        <v>0</v>
      </c>
      <c r="G2761" s="35">
        <f t="shared" si="5464"/>
        <v>0</v>
      </c>
      <c r="H2761" s="35">
        <f t="shared" si="5035"/>
        <v>0</v>
      </c>
      <c r="I2761" s="21">
        <f t="shared" si="5469"/>
        <v>28</v>
      </c>
      <c r="J2761" s="37">
        <f t="shared" ref="J2761:K2761" si="5480">MAX(N2761,P2761,R2761,T2761,V2761,X2761,Z2761,AB2761,AD2761)</f>
        <v>301.18</v>
      </c>
      <c r="K2761" s="37">
        <f t="shared" si="5480"/>
        <v>386</v>
      </c>
      <c r="L2761" s="38">
        <f t="shared" ref="L2761:M2761" si="5481">MIN(N2761,P2761,R2761,T2761,V2761,X2761,Z2761,AB2761,AD2761)</f>
        <v>301.18</v>
      </c>
      <c r="M2761" s="38">
        <f t="shared" si="5481"/>
        <v>386</v>
      </c>
      <c r="N2761" s="38">
        <f t="shared" si="5472"/>
        <v>301.18</v>
      </c>
      <c r="O2761" s="38">
        <f t="shared" si="5473"/>
        <v>386</v>
      </c>
      <c r="P2761" s="39"/>
      <c r="Q2761" s="39"/>
      <c r="R2761" s="39"/>
      <c r="S2761" s="39"/>
      <c r="T2761" s="39"/>
      <c r="U2761" s="39"/>
      <c r="V2761" s="39"/>
      <c r="W2761" s="39"/>
      <c r="X2761" s="39"/>
      <c r="Y2761" s="39"/>
      <c r="Z2761" s="39"/>
      <c r="AA2761" s="39"/>
      <c r="AB2761" s="39"/>
      <c r="AC2761" s="39"/>
      <c r="AD2761" s="40"/>
      <c r="AE2761" s="40"/>
      <c r="AF2761" s="41">
        <f t="shared" si="5065"/>
        <v>0</v>
      </c>
      <c r="AG2761" s="42"/>
    </row>
    <row r="2762" spans="1:33" ht="13.8">
      <c r="A2762" s="30" t="s">
        <v>7504</v>
      </c>
      <c r="B2762" s="30" t="s">
        <v>7505</v>
      </c>
      <c r="C2762" s="43"/>
      <c r="D2762" s="44"/>
      <c r="E2762" s="44"/>
      <c r="F2762" s="35">
        <f t="shared" si="5385"/>
        <v>0</v>
      </c>
      <c r="G2762" s="35">
        <f t="shared" si="5464"/>
        <v>0</v>
      </c>
      <c r="H2762" s="35">
        <f t="shared" si="5035"/>
        <v>0</v>
      </c>
      <c r="I2762" s="21">
        <f t="shared" si="5469"/>
        <v>28</v>
      </c>
      <c r="J2762" s="37">
        <f t="shared" ref="J2762:K2762" si="5482">MAX(N2762,P2762,R2762,T2762,V2762,X2762,Z2762,AB2762,AD2762)</f>
        <v>128.16</v>
      </c>
      <c r="K2762" s="37">
        <f t="shared" si="5482"/>
        <v>164</v>
      </c>
      <c r="L2762" s="38">
        <f t="shared" ref="L2762:M2762" si="5483">MIN(N2762,P2762,R2762,T2762,V2762,X2762,Z2762,AB2762,AD2762)</f>
        <v>128.16</v>
      </c>
      <c r="M2762" s="38">
        <f t="shared" si="5483"/>
        <v>164</v>
      </c>
      <c r="N2762" s="38">
        <f t="shared" si="5472"/>
        <v>128.16</v>
      </c>
      <c r="O2762" s="38">
        <f t="shared" si="5473"/>
        <v>164</v>
      </c>
      <c r="P2762" s="39"/>
      <c r="Q2762" s="39"/>
      <c r="R2762" s="39"/>
      <c r="S2762" s="39"/>
      <c r="T2762" s="39"/>
      <c r="U2762" s="39"/>
      <c r="V2762" s="39"/>
      <c r="W2762" s="39"/>
      <c r="X2762" s="39"/>
      <c r="Y2762" s="39"/>
      <c r="Z2762" s="39"/>
      <c r="AA2762" s="39"/>
      <c r="AB2762" s="39"/>
      <c r="AC2762" s="39"/>
      <c r="AD2762" s="40"/>
      <c r="AE2762" s="40"/>
      <c r="AF2762" s="41">
        <f t="shared" si="5065"/>
        <v>0</v>
      </c>
      <c r="AG2762" s="42"/>
    </row>
    <row r="2763" spans="1:33" ht="13.8">
      <c r="A2763" s="30" t="s">
        <v>7506</v>
      </c>
      <c r="B2763" s="30" t="s">
        <v>7507</v>
      </c>
      <c r="C2763" s="43"/>
      <c r="D2763" s="44"/>
      <c r="E2763" s="44"/>
      <c r="F2763" s="35">
        <f t="shared" si="5385"/>
        <v>0</v>
      </c>
      <c r="G2763" s="35">
        <f t="shared" si="5464"/>
        <v>0</v>
      </c>
      <c r="H2763" s="35">
        <f t="shared" si="5035"/>
        <v>0</v>
      </c>
      <c r="I2763" s="21">
        <f t="shared" si="5469"/>
        <v>28</v>
      </c>
      <c r="J2763" s="37">
        <f t="shared" ref="J2763:K2763" si="5484">MAX(N2763,P2763,R2763,T2763,V2763,X2763,Z2763,AB2763,AD2763)</f>
        <v>19.22</v>
      </c>
      <c r="K2763" s="37">
        <f t="shared" si="5484"/>
        <v>25</v>
      </c>
      <c r="L2763" s="38">
        <f t="shared" ref="L2763:M2763" si="5485">MIN(N2763,P2763,R2763,T2763,V2763,X2763,Z2763,AB2763,AD2763)</f>
        <v>19.22</v>
      </c>
      <c r="M2763" s="38">
        <f t="shared" si="5485"/>
        <v>25</v>
      </c>
      <c r="N2763" s="38">
        <f t="shared" si="5472"/>
        <v>19.22</v>
      </c>
      <c r="O2763" s="38">
        <f t="shared" si="5473"/>
        <v>25</v>
      </c>
      <c r="P2763" s="39"/>
      <c r="Q2763" s="39"/>
      <c r="R2763" s="39"/>
      <c r="S2763" s="39"/>
      <c r="T2763" s="39"/>
      <c r="U2763" s="39"/>
      <c r="V2763" s="39"/>
      <c r="W2763" s="39"/>
      <c r="X2763" s="39"/>
      <c r="Y2763" s="39"/>
      <c r="Z2763" s="39"/>
      <c r="AA2763" s="39"/>
      <c r="AB2763" s="39"/>
      <c r="AC2763" s="39"/>
      <c r="AD2763" s="40"/>
      <c r="AE2763" s="40"/>
      <c r="AF2763" s="41">
        <f t="shared" si="5065"/>
        <v>0</v>
      </c>
      <c r="AG2763" s="42"/>
    </row>
    <row r="2764" spans="1:33" ht="13.8">
      <c r="A2764" s="30" t="s">
        <v>7508</v>
      </c>
      <c r="B2764" s="30" t="s">
        <v>7509</v>
      </c>
      <c r="C2764" s="43"/>
      <c r="D2764" s="44"/>
      <c r="E2764" s="44"/>
      <c r="F2764" s="35">
        <f t="shared" si="5385"/>
        <v>0</v>
      </c>
      <c r="G2764" s="35">
        <f t="shared" si="5464"/>
        <v>0</v>
      </c>
      <c r="H2764" s="35">
        <f t="shared" si="5035"/>
        <v>0</v>
      </c>
      <c r="I2764" s="21">
        <f t="shared" si="5469"/>
        <v>28</v>
      </c>
      <c r="J2764" s="37">
        <f t="shared" ref="J2764:K2764" si="5486">MAX(N2764,P2764,R2764,T2764,V2764,X2764,Z2764,AB2764,AD2764)</f>
        <v>89.71</v>
      </c>
      <c r="K2764" s="37">
        <f t="shared" si="5486"/>
        <v>115</v>
      </c>
      <c r="L2764" s="38">
        <f t="shared" ref="L2764:M2764" si="5487">MIN(N2764,P2764,R2764,T2764,V2764,X2764,Z2764,AB2764,AD2764)</f>
        <v>89.71</v>
      </c>
      <c r="M2764" s="38">
        <f t="shared" si="5487"/>
        <v>115</v>
      </c>
      <c r="N2764" s="38">
        <f t="shared" si="5472"/>
        <v>89.71</v>
      </c>
      <c r="O2764" s="38">
        <f t="shared" si="5473"/>
        <v>115</v>
      </c>
      <c r="P2764" s="39"/>
      <c r="Q2764" s="39"/>
      <c r="R2764" s="39"/>
      <c r="S2764" s="39"/>
      <c r="T2764" s="39"/>
      <c r="U2764" s="39"/>
      <c r="V2764" s="39"/>
      <c r="W2764" s="39"/>
      <c r="X2764" s="39"/>
      <c r="Y2764" s="39"/>
      <c r="Z2764" s="39"/>
      <c r="AA2764" s="39"/>
      <c r="AB2764" s="39"/>
      <c r="AC2764" s="39"/>
      <c r="AD2764" s="40"/>
      <c r="AE2764" s="40"/>
      <c r="AF2764" s="41">
        <f t="shared" si="5065"/>
        <v>0</v>
      </c>
      <c r="AG2764" s="42"/>
    </row>
    <row r="2765" spans="1:33" ht="13.8">
      <c r="A2765" s="30" t="s">
        <v>7510</v>
      </c>
      <c r="B2765" s="30" t="s">
        <v>7511</v>
      </c>
      <c r="C2765" s="43"/>
      <c r="D2765" s="44"/>
      <c r="E2765" s="44"/>
      <c r="F2765" s="35">
        <f t="shared" si="5385"/>
        <v>0</v>
      </c>
      <c r="G2765" s="35">
        <f t="shared" si="5464"/>
        <v>0</v>
      </c>
      <c r="H2765" s="35">
        <f t="shared" si="5035"/>
        <v>0</v>
      </c>
      <c r="I2765" s="21">
        <f t="shared" si="5469"/>
        <v>28</v>
      </c>
      <c r="J2765" s="37">
        <f t="shared" ref="J2765:K2765" si="5488">MAX(N2765,P2765,R2765,T2765,V2765,X2765,Z2765,AB2765,AD2765)</f>
        <v>249.91</v>
      </c>
      <c r="K2765" s="37">
        <f t="shared" si="5488"/>
        <v>320</v>
      </c>
      <c r="L2765" s="38">
        <f t="shared" ref="L2765:M2765" si="5489">MIN(N2765,P2765,R2765,T2765,V2765,X2765,Z2765,AB2765,AD2765)</f>
        <v>249.91</v>
      </c>
      <c r="M2765" s="38">
        <f t="shared" si="5489"/>
        <v>320</v>
      </c>
      <c r="N2765" s="38">
        <f t="shared" si="5472"/>
        <v>249.91</v>
      </c>
      <c r="O2765" s="38">
        <f t="shared" si="5473"/>
        <v>320</v>
      </c>
      <c r="P2765" s="39"/>
      <c r="Q2765" s="39"/>
      <c r="R2765" s="39"/>
      <c r="S2765" s="39"/>
      <c r="T2765" s="39"/>
      <c r="U2765" s="39"/>
      <c r="V2765" s="39"/>
      <c r="W2765" s="39"/>
      <c r="X2765" s="39"/>
      <c r="Y2765" s="39"/>
      <c r="Z2765" s="39"/>
      <c r="AA2765" s="39"/>
      <c r="AB2765" s="39"/>
      <c r="AC2765" s="39"/>
      <c r="AD2765" s="40"/>
      <c r="AE2765" s="40"/>
      <c r="AF2765" s="41">
        <f t="shared" si="5065"/>
        <v>0</v>
      </c>
      <c r="AG2765" s="42"/>
    </row>
    <row r="2766" spans="1:33" ht="13.8">
      <c r="A2766" s="30" t="s">
        <v>7512</v>
      </c>
      <c r="B2766" s="30" t="s">
        <v>7513</v>
      </c>
      <c r="C2766" s="43"/>
      <c r="D2766" s="44"/>
      <c r="E2766" s="44"/>
      <c r="F2766" s="35">
        <f t="shared" si="5385"/>
        <v>0</v>
      </c>
      <c r="G2766" s="35">
        <f t="shared" si="5464"/>
        <v>0</v>
      </c>
      <c r="H2766" s="35">
        <f t="shared" si="5035"/>
        <v>0</v>
      </c>
      <c r="I2766" s="21">
        <f t="shared" si="5469"/>
        <v>28</v>
      </c>
      <c r="J2766" s="37">
        <f t="shared" ref="J2766:K2766" si="5490">MAX(N2766,P2766,R2766,T2766,V2766,X2766,Z2766,AB2766,AD2766)</f>
        <v>38.450000000000003</v>
      </c>
      <c r="K2766" s="37">
        <f t="shared" si="5490"/>
        <v>49</v>
      </c>
      <c r="L2766" s="38">
        <f t="shared" ref="L2766:M2766" si="5491">MIN(N2766,P2766,R2766,T2766,V2766,X2766,Z2766,AB2766,AD2766)</f>
        <v>38.450000000000003</v>
      </c>
      <c r="M2766" s="38">
        <f t="shared" si="5491"/>
        <v>49</v>
      </c>
      <c r="N2766" s="38">
        <f t="shared" si="5472"/>
        <v>38.450000000000003</v>
      </c>
      <c r="O2766" s="38">
        <f t="shared" si="5473"/>
        <v>49</v>
      </c>
      <c r="P2766" s="39"/>
      <c r="Q2766" s="39"/>
      <c r="R2766" s="39"/>
      <c r="S2766" s="39"/>
      <c r="T2766" s="39"/>
      <c r="U2766" s="39"/>
      <c r="V2766" s="39"/>
      <c r="W2766" s="39"/>
      <c r="X2766" s="39"/>
      <c r="Y2766" s="39"/>
      <c r="Z2766" s="39"/>
      <c r="AA2766" s="39"/>
      <c r="AB2766" s="39"/>
      <c r="AC2766" s="39"/>
      <c r="AD2766" s="40"/>
      <c r="AE2766" s="40"/>
      <c r="AF2766" s="41">
        <f t="shared" si="5065"/>
        <v>0</v>
      </c>
      <c r="AG2766" s="42"/>
    </row>
    <row r="2767" spans="1:33" ht="13.8">
      <c r="A2767" s="30" t="s">
        <v>7514</v>
      </c>
      <c r="B2767" s="30" t="s">
        <v>7515</v>
      </c>
      <c r="C2767" s="43"/>
      <c r="D2767" s="44"/>
      <c r="E2767" s="44"/>
      <c r="F2767" s="35">
        <f t="shared" si="5385"/>
        <v>0</v>
      </c>
      <c r="G2767" s="35">
        <f t="shared" si="5464"/>
        <v>0</v>
      </c>
      <c r="H2767" s="35">
        <f t="shared" si="5035"/>
        <v>0</v>
      </c>
      <c r="I2767" s="21">
        <f t="shared" si="5469"/>
        <v>18</v>
      </c>
      <c r="J2767" s="37">
        <f t="shared" ref="J2767:K2767" si="5492">MAX(N2767,P2767,R2767,T2767,V2767,X2767,Z2767,AB2767,AD2767)</f>
        <v>18.89</v>
      </c>
      <c r="K2767" s="37">
        <f t="shared" si="5492"/>
        <v>22</v>
      </c>
      <c r="L2767" s="38">
        <f t="shared" ref="L2767:M2767" si="5493">MIN(N2767,P2767,R2767,T2767,V2767,X2767,Z2767,AB2767,AD2767)</f>
        <v>18.89</v>
      </c>
      <c r="M2767" s="38">
        <f t="shared" si="5493"/>
        <v>22</v>
      </c>
      <c r="N2767" s="38">
        <f t="shared" si="5472"/>
        <v>18.89</v>
      </c>
      <c r="O2767" s="38">
        <f t="shared" si="5473"/>
        <v>22</v>
      </c>
      <c r="P2767" s="39"/>
      <c r="Q2767" s="39"/>
      <c r="R2767" s="39"/>
      <c r="S2767" s="39"/>
      <c r="T2767" s="39"/>
      <c r="U2767" s="39"/>
      <c r="V2767" s="39"/>
      <c r="W2767" s="39"/>
      <c r="X2767" s="39"/>
      <c r="Y2767" s="39"/>
      <c r="Z2767" s="39"/>
      <c r="AA2767" s="39"/>
      <c r="AB2767" s="39"/>
      <c r="AC2767" s="39"/>
      <c r="AD2767" s="40"/>
      <c r="AE2767" s="40"/>
      <c r="AF2767" s="41">
        <f t="shared" si="5065"/>
        <v>0</v>
      </c>
      <c r="AG2767" s="42"/>
    </row>
    <row r="2768" spans="1:33" ht="13.8">
      <c r="A2768" s="30" t="s">
        <v>7516</v>
      </c>
      <c r="B2768" s="30" t="s">
        <v>7517</v>
      </c>
      <c r="C2768" s="43"/>
      <c r="D2768" s="44"/>
      <c r="E2768" s="44"/>
      <c r="F2768" s="35">
        <f t="shared" si="5385"/>
        <v>0</v>
      </c>
      <c r="G2768" s="35">
        <f t="shared" si="5464"/>
        <v>0</v>
      </c>
      <c r="H2768" s="35">
        <f t="shared" si="5035"/>
        <v>0</v>
      </c>
      <c r="I2768" s="21">
        <f t="shared" si="5469"/>
        <v>28</v>
      </c>
      <c r="J2768" s="37">
        <f t="shared" ref="J2768:K2768" si="5494">MAX(N2768,P2768,R2768,T2768,V2768,X2768,Z2768,AB2768,AD2768)</f>
        <v>38.450000000000003</v>
      </c>
      <c r="K2768" s="37">
        <f t="shared" si="5494"/>
        <v>49</v>
      </c>
      <c r="L2768" s="38">
        <f t="shared" ref="L2768:M2768" si="5495">MIN(N2768,P2768,R2768,T2768,V2768,X2768,Z2768,AB2768,AD2768)</f>
        <v>38.450000000000003</v>
      </c>
      <c r="M2768" s="38">
        <f t="shared" si="5495"/>
        <v>49</v>
      </c>
      <c r="N2768" s="38">
        <f t="shared" si="5472"/>
        <v>38.450000000000003</v>
      </c>
      <c r="O2768" s="38">
        <f t="shared" si="5473"/>
        <v>49</v>
      </c>
      <c r="P2768" s="39"/>
      <c r="Q2768" s="39"/>
      <c r="R2768" s="39"/>
      <c r="S2768" s="39"/>
      <c r="T2768" s="39"/>
      <c r="U2768" s="39"/>
      <c r="V2768" s="39"/>
      <c r="W2768" s="39"/>
      <c r="X2768" s="39"/>
      <c r="Y2768" s="39"/>
      <c r="Z2768" s="39"/>
      <c r="AA2768" s="39"/>
      <c r="AB2768" s="39"/>
      <c r="AC2768" s="39"/>
      <c r="AD2768" s="40"/>
      <c r="AE2768" s="40"/>
      <c r="AF2768" s="41">
        <f t="shared" si="5065"/>
        <v>0</v>
      </c>
      <c r="AG2768" s="42"/>
    </row>
    <row r="2769" spans="1:33" ht="13.8">
      <c r="A2769" s="30" t="s">
        <v>7518</v>
      </c>
      <c r="B2769" s="30" t="s">
        <v>7519</v>
      </c>
      <c r="C2769" s="43"/>
      <c r="D2769" s="44"/>
      <c r="E2769" s="44"/>
      <c r="F2769" s="35">
        <f t="shared" si="5385"/>
        <v>0</v>
      </c>
      <c r="G2769" s="35">
        <f t="shared" si="5464"/>
        <v>0</v>
      </c>
      <c r="H2769" s="35">
        <f t="shared" si="5035"/>
        <v>0</v>
      </c>
      <c r="I2769" s="21">
        <f t="shared" si="5469"/>
        <v>18</v>
      </c>
      <c r="J2769" s="37">
        <f t="shared" ref="J2769:K2769" si="5496">MAX(N2769,P2769,R2769,T2769,V2769,X2769,Z2769,AB2769,AD2769)</f>
        <v>6.3</v>
      </c>
      <c r="K2769" s="37">
        <f t="shared" si="5496"/>
        <v>7</v>
      </c>
      <c r="L2769" s="38">
        <f t="shared" ref="L2769:M2769" si="5497">MIN(N2769,P2769,R2769,T2769,V2769,X2769,Z2769,AB2769,AD2769)</f>
        <v>6.3</v>
      </c>
      <c r="M2769" s="38">
        <f t="shared" si="5497"/>
        <v>7</v>
      </c>
      <c r="N2769" s="38">
        <f t="shared" si="5472"/>
        <v>6.3</v>
      </c>
      <c r="O2769" s="38">
        <f t="shared" si="5473"/>
        <v>7</v>
      </c>
      <c r="P2769" s="39"/>
      <c r="Q2769" s="39"/>
      <c r="R2769" s="39"/>
      <c r="S2769" s="39"/>
      <c r="T2769" s="39"/>
      <c r="U2769" s="39"/>
      <c r="V2769" s="39"/>
      <c r="W2769" s="39"/>
      <c r="X2769" s="39"/>
      <c r="Y2769" s="39"/>
      <c r="Z2769" s="39"/>
      <c r="AA2769" s="39"/>
      <c r="AB2769" s="39"/>
      <c r="AC2769" s="39"/>
      <c r="AD2769" s="40"/>
      <c r="AE2769" s="40"/>
      <c r="AF2769" s="41">
        <f t="shared" si="5065"/>
        <v>0</v>
      </c>
      <c r="AG2769" s="42"/>
    </row>
    <row r="2770" spans="1:33" ht="13.8">
      <c r="A2770" s="30" t="s">
        <v>7520</v>
      </c>
      <c r="B2770" s="30" t="s">
        <v>7521</v>
      </c>
      <c r="C2770" s="43"/>
      <c r="D2770" s="44"/>
      <c r="E2770" s="44"/>
      <c r="F2770" s="35">
        <f t="shared" si="5385"/>
        <v>0</v>
      </c>
      <c r="G2770" s="35">
        <f t="shared" si="5464"/>
        <v>0</v>
      </c>
      <c r="H2770" s="35">
        <f t="shared" si="5035"/>
        <v>0</v>
      </c>
      <c r="I2770" s="21">
        <f t="shared" si="5469"/>
        <v>28</v>
      </c>
      <c r="J2770" s="37">
        <f t="shared" ref="J2770:K2770" si="5498">MAX(N2770,P2770,R2770,T2770,V2770,X2770,Z2770,AB2770,AD2770)</f>
        <v>5069.25</v>
      </c>
      <c r="K2770" s="37">
        <f t="shared" si="5498"/>
        <v>6489</v>
      </c>
      <c r="L2770" s="38">
        <f t="shared" ref="L2770:M2770" si="5499">MIN(N2770,P2770,R2770,T2770,V2770,X2770,Z2770,AB2770,AD2770)</f>
        <v>5069.25</v>
      </c>
      <c r="M2770" s="38">
        <f t="shared" si="5499"/>
        <v>6489</v>
      </c>
      <c r="N2770" s="38">
        <f t="shared" si="5472"/>
        <v>5069.25</v>
      </c>
      <c r="O2770" s="38">
        <f t="shared" si="5473"/>
        <v>6489</v>
      </c>
      <c r="P2770" s="39"/>
      <c r="Q2770" s="39"/>
      <c r="R2770" s="39"/>
      <c r="S2770" s="39"/>
      <c r="T2770" s="39"/>
      <c r="U2770" s="39"/>
      <c r="V2770" s="39"/>
      <c r="W2770" s="39"/>
      <c r="X2770" s="39"/>
      <c r="Y2770" s="39"/>
      <c r="Z2770" s="39"/>
      <c r="AA2770" s="39"/>
      <c r="AB2770" s="39"/>
      <c r="AC2770" s="39"/>
      <c r="AD2770" s="40"/>
      <c r="AE2770" s="40"/>
      <c r="AF2770" s="41">
        <f t="shared" si="5065"/>
        <v>0</v>
      </c>
      <c r="AG2770" s="42"/>
    </row>
    <row r="2771" spans="1:33" ht="13.8">
      <c r="A2771" s="30" t="s">
        <v>7522</v>
      </c>
      <c r="B2771" s="30" t="s">
        <v>7523</v>
      </c>
      <c r="C2771" s="43"/>
      <c r="D2771" s="44"/>
      <c r="E2771" s="44"/>
      <c r="F2771" s="35">
        <f t="shared" si="5385"/>
        <v>0</v>
      </c>
      <c r="G2771" s="35">
        <f t="shared" si="5464"/>
        <v>0</v>
      </c>
      <c r="H2771" s="35">
        <f t="shared" si="5035"/>
        <v>0</v>
      </c>
      <c r="I2771" s="21">
        <f t="shared" si="5469"/>
        <v>28</v>
      </c>
      <c r="J2771" s="37">
        <f t="shared" ref="J2771:K2771" si="5500">MAX(N2771,P2771,R2771,T2771,V2771,X2771,Z2771,AB2771,AD2771)</f>
        <v>269.14</v>
      </c>
      <c r="K2771" s="37">
        <f t="shared" si="5500"/>
        <v>344</v>
      </c>
      <c r="L2771" s="38">
        <f t="shared" ref="L2771:M2771" si="5501">MIN(N2771,P2771,R2771,T2771,V2771,X2771,Z2771,AB2771,AD2771)</f>
        <v>269.14</v>
      </c>
      <c r="M2771" s="38">
        <f t="shared" si="5501"/>
        <v>344</v>
      </c>
      <c r="N2771" s="38">
        <f t="shared" si="5472"/>
        <v>269.14</v>
      </c>
      <c r="O2771" s="38">
        <f t="shared" si="5473"/>
        <v>344</v>
      </c>
      <c r="P2771" s="39"/>
      <c r="Q2771" s="39"/>
      <c r="R2771" s="39"/>
      <c r="S2771" s="39"/>
      <c r="T2771" s="39"/>
      <c r="U2771" s="39"/>
      <c r="V2771" s="39"/>
      <c r="W2771" s="39"/>
      <c r="X2771" s="39"/>
      <c r="Y2771" s="39"/>
      <c r="Z2771" s="39"/>
      <c r="AA2771" s="39"/>
      <c r="AB2771" s="39"/>
      <c r="AC2771" s="39"/>
      <c r="AD2771" s="40"/>
      <c r="AE2771" s="40"/>
      <c r="AF2771" s="41">
        <f t="shared" si="5065"/>
        <v>0</v>
      </c>
      <c r="AG2771" s="42"/>
    </row>
    <row r="2772" spans="1:33" ht="13.8">
      <c r="A2772" s="30" t="s">
        <v>7524</v>
      </c>
      <c r="B2772" s="30" t="s">
        <v>7525</v>
      </c>
      <c r="C2772" s="43"/>
      <c r="D2772" s="44"/>
      <c r="E2772" s="44"/>
      <c r="F2772" s="35">
        <f t="shared" si="5385"/>
        <v>0</v>
      </c>
      <c r="G2772" s="35">
        <f t="shared" si="5464"/>
        <v>0</v>
      </c>
      <c r="H2772" s="35">
        <f t="shared" si="5035"/>
        <v>0</v>
      </c>
      <c r="I2772" s="21">
        <f t="shared" si="5469"/>
        <v>28</v>
      </c>
      <c r="J2772" s="37">
        <f t="shared" ref="J2772:K2772" si="5502">MAX(N2772,P2772,R2772,T2772,V2772,X2772,Z2772,AB2772,AD2772)</f>
        <v>1166.26</v>
      </c>
      <c r="K2772" s="37">
        <f t="shared" si="5502"/>
        <v>1493</v>
      </c>
      <c r="L2772" s="38">
        <f t="shared" ref="L2772:M2772" si="5503">MIN(N2772,P2772,R2772,T2772,V2772,X2772,Z2772,AB2772,AD2772)</f>
        <v>1166.26</v>
      </c>
      <c r="M2772" s="38">
        <f t="shared" si="5503"/>
        <v>1493</v>
      </c>
      <c r="N2772" s="38">
        <f t="shared" si="5472"/>
        <v>1166.26</v>
      </c>
      <c r="O2772" s="38">
        <f t="shared" si="5473"/>
        <v>1493</v>
      </c>
      <c r="P2772" s="39"/>
      <c r="Q2772" s="39"/>
      <c r="R2772" s="39"/>
      <c r="S2772" s="39"/>
      <c r="T2772" s="39"/>
      <c r="U2772" s="39"/>
      <c r="V2772" s="39"/>
      <c r="W2772" s="39"/>
      <c r="X2772" s="39"/>
      <c r="Y2772" s="39"/>
      <c r="Z2772" s="39"/>
      <c r="AA2772" s="39"/>
      <c r="AB2772" s="39"/>
      <c r="AC2772" s="39"/>
      <c r="AD2772" s="40"/>
      <c r="AE2772" s="40"/>
      <c r="AF2772" s="41">
        <f t="shared" si="5065"/>
        <v>0</v>
      </c>
      <c r="AG2772" s="42"/>
    </row>
    <row r="2773" spans="1:33" ht="13.8">
      <c r="A2773" s="30" t="s">
        <v>7526</v>
      </c>
      <c r="B2773" s="30" t="s">
        <v>7527</v>
      </c>
      <c r="C2773" s="43"/>
      <c r="D2773" s="44"/>
      <c r="E2773" s="44"/>
      <c r="F2773" s="35">
        <f t="shared" si="5385"/>
        <v>0</v>
      </c>
      <c r="G2773" s="35">
        <f t="shared" si="5464"/>
        <v>0</v>
      </c>
      <c r="H2773" s="35">
        <f t="shared" si="5035"/>
        <v>0</v>
      </c>
      <c r="I2773" s="21">
        <f t="shared" si="5469"/>
        <v>28</v>
      </c>
      <c r="J2773" s="37">
        <f t="shared" ref="J2773:K2773" si="5504">MAX(N2773,P2773,R2773,T2773,V2773,X2773,Z2773,AB2773,AD2773)</f>
        <v>269.14</v>
      </c>
      <c r="K2773" s="37">
        <f t="shared" si="5504"/>
        <v>344</v>
      </c>
      <c r="L2773" s="38">
        <f t="shared" ref="L2773:M2773" si="5505">MIN(N2773,P2773,R2773,T2773,V2773,X2773,Z2773,AB2773,AD2773)</f>
        <v>269.14</v>
      </c>
      <c r="M2773" s="38">
        <f t="shared" si="5505"/>
        <v>344</v>
      </c>
      <c r="N2773" s="38">
        <f t="shared" si="5472"/>
        <v>269.14</v>
      </c>
      <c r="O2773" s="38">
        <f t="shared" si="5473"/>
        <v>344</v>
      </c>
      <c r="P2773" s="39"/>
      <c r="Q2773" s="39"/>
      <c r="R2773" s="39"/>
      <c r="S2773" s="39"/>
      <c r="T2773" s="39"/>
      <c r="U2773" s="39"/>
      <c r="V2773" s="39"/>
      <c r="W2773" s="39"/>
      <c r="X2773" s="39"/>
      <c r="Y2773" s="39"/>
      <c r="Z2773" s="39"/>
      <c r="AA2773" s="39"/>
      <c r="AB2773" s="39"/>
      <c r="AC2773" s="39"/>
      <c r="AD2773" s="40"/>
      <c r="AE2773" s="40"/>
      <c r="AF2773" s="41">
        <f t="shared" si="5065"/>
        <v>0</v>
      </c>
      <c r="AG2773" s="42"/>
    </row>
    <row r="2774" spans="1:33" ht="13.8">
      <c r="A2774" s="30" t="s">
        <v>7528</v>
      </c>
      <c r="B2774" s="30" t="s">
        <v>7529</v>
      </c>
      <c r="C2774" s="43"/>
      <c r="D2774" s="44"/>
      <c r="E2774" s="44"/>
      <c r="F2774" s="35">
        <f t="shared" si="5385"/>
        <v>0</v>
      </c>
      <c r="G2774" s="35">
        <f t="shared" si="5464"/>
        <v>0</v>
      </c>
      <c r="H2774" s="35">
        <f t="shared" si="5035"/>
        <v>0</v>
      </c>
      <c r="I2774" s="21">
        <f t="shared" si="5469"/>
        <v>28</v>
      </c>
      <c r="J2774" s="37">
        <f t="shared" ref="J2774:K2774" si="5506">MAX(N2774,P2774,R2774,T2774,V2774,X2774,Z2774,AB2774,AD2774)</f>
        <v>1159.8499999999999</v>
      </c>
      <c r="K2774" s="37">
        <f t="shared" si="5506"/>
        <v>1485</v>
      </c>
      <c r="L2774" s="38">
        <f t="shared" ref="L2774:M2774" si="5507">MIN(N2774,P2774,R2774,T2774,V2774,X2774,Z2774,AB2774,AD2774)</f>
        <v>1159.8499999999999</v>
      </c>
      <c r="M2774" s="38">
        <f t="shared" si="5507"/>
        <v>1485</v>
      </c>
      <c r="N2774" s="38">
        <f t="shared" si="5472"/>
        <v>1159.8499999999999</v>
      </c>
      <c r="O2774" s="38">
        <f t="shared" si="5473"/>
        <v>1485</v>
      </c>
      <c r="P2774" s="39"/>
      <c r="Q2774" s="39"/>
      <c r="R2774" s="39"/>
      <c r="S2774" s="39"/>
      <c r="T2774" s="39"/>
      <c r="U2774" s="39"/>
      <c r="V2774" s="39"/>
      <c r="W2774" s="39"/>
      <c r="X2774" s="39"/>
      <c r="Y2774" s="39"/>
      <c r="Z2774" s="39"/>
      <c r="AA2774" s="39"/>
      <c r="AB2774" s="39"/>
      <c r="AC2774" s="39"/>
      <c r="AD2774" s="40"/>
      <c r="AE2774" s="40"/>
      <c r="AF2774" s="41">
        <f t="shared" si="5065"/>
        <v>0</v>
      </c>
      <c r="AG2774" s="42"/>
    </row>
    <row r="2775" spans="1:33" ht="13.8">
      <c r="A2775" s="30" t="s">
        <v>7530</v>
      </c>
      <c r="B2775" s="30" t="s">
        <v>7531</v>
      </c>
      <c r="C2775" s="43"/>
      <c r="D2775" s="44"/>
      <c r="E2775" s="44"/>
      <c r="F2775" s="35">
        <f t="shared" si="5385"/>
        <v>0</v>
      </c>
      <c r="G2775" s="35">
        <f t="shared" si="5464"/>
        <v>0</v>
      </c>
      <c r="H2775" s="35">
        <f t="shared" si="5035"/>
        <v>0</v>
      </c>
      <c r="I2775" s="21">
        <f t="shared" si="5469"/>
        <v>28</v>
      </c>
      <c r="J2775" s="37">
        <f t="shared" ref="J2775:K2775" si="5508">MAX(N2775,P2775,R2775,T2775,V2775,X2775,Z2775,AB2775,AD2775)</f>
        <v>5069.25</v>
      </c>
      <c r="K2775" s="37">
        <f t="shared" si="5508"/>
        <v>6489</v>
      </c>
      <c r="L2775" s="38">
        <f t="shared" ref="L2775:M2775" si="5509">MIN(N2775,P2775,R2775,T2775,V2775,X2775,Z2775,AB2775,AD2775)</f>
        <v>5069.25</v>
      </c>
      <c r="M2775" s="38">
        <f t="shared" si="5509"/>
        <v>6489</v>
      </c>
      <c r="N2775" s="38">
        <f t="shared" si="5472"/>
        <v>5069.25</v>
      </c>
      <c r="O2775" s="38">
        <f t="shared" si="5473"/>
        <v>6489</v>
      </c>
      <c r="P2775" s="39"/>
      <c r="Q2775" s="39"/>
      <c r="R2775" s="39"/>
      <c r="S2775" s="39"/>
      <c r="T2775" s="39"/>
      <c r="U2775" s="39"/>
      <c r="V2775" s="39"/>
      <c r="W2775" s="39"/>
      <c r="X2775" s="39"/>
      <c r="Y2775" s="39"/>
      <c r="Z2775" s="39"/>
      <c r="AA2775" s="39"/>
      <c r="AB2775" s="39"/>
      <c r="AC2775" s="39"/>
      <c r="AD2775" s="40"/>
      <c r="AE2775" s="40"/>
      <c r="AF2775" s="41">
        <f t="shared" si="5065"/>
        <v>0</v>
      </c>
      <c r="AG2775" s="42"/>
    </row>
    <row r="2776" spans="1:33" ht="13.8">
      <c r="A2776" s="30" t="s">
        <v>7532</v>
      </c>
      <c r="B2776" s="30" t="s">
        <v>7533</v>
      </c>
      <c r="C2776" s="43"/>
      <c r="D2776" s="44"/>
      <c r="E2776" s="44"/>
      <c r="F2776" s="35">
        <f t="shared" si="5385"/>
        <v>0</v>
      </c>
      <c r="G2776" s="35">
        <f t="shared" si="5464"/>
        <v>0</v>
      </c>
      <c r="H2776" s="35">
        <f t="shared" si="5035"/>
        <v>0</v>
      </c>
      <c r="I2776" s="21">
        <f t="shared" si="5469"/>
        <v>28</v>
      </c>
      <c r="J2776" s="37">
        <f t="shared" ref="J2776:K2776" si="5510">MAX(N2776,P2776,R2776,T2776,V2776,X2776,Z2776,AB2776,AD2776)</f>
        <v>269.14</v>
      </c>
      <c r="K2776" s="37">
        <f t="shared" si="5510"/>
        <v>344</v>
      </c>
      <c r="L2776" s="38">
        <f t="shared" ref="L2776:M2776" si="5511">MIN(N2776,P2776,R2776,T2776,V2776,X2776,Z2776,AB2776,AD2776)</f>
        <v>269.14</v>
      </c>
      <c r="M2776" s="38">
        <f t="shared" si="5511"/>
        <v>344</v>
      </c>
      <c r="N2776" s="38">
        <f t="shared" si="5472"/>
        <v>269.14</v>
      </c>
      <c r="O2776" s="38">
        <f t="shared" si="5473"/>
        <v>344</v>
      </c>
      <c r="P2776" s="39"/>
      <c r="Q2776" s="39"/>
      <c r="R2776" s="39"/>
      <c r="S2776" s="39"/>
      <c r="T2776" s="39"/>
      <c r="U2776" s="39"/>
      <c r="V2776" s="39"/>
      <c r="W2776" s="39"/>
      <c r="X2776" s="39"/>
      <c r="Y2776" s="39"/>
      <c r="Z2776" s="39"/>
      <c r="AA2776" s="39"/>
      <c r="AB2776" s="39"/>
      <c r="AC2776" s="39"/>
      <c r="AD2776" s="40"/>
      <c r="AE2776" s="40"/>
      <c r="AF2776" s="41">
        <f t="shared" si="5065"/>
        <v>0</v>
      </c>
      <c r="AG2776" s="42"/>
    </row>
    <row r="2777" spans="1:33" ht="13.8">
      <c r="A2777" s="30" t="s">
        <v>7534</v>
      </c>
      <c r="B2777" s="30" t="s">
        <v>7535</v>
      </c>
      <c r="C2777" s="43"/>
      <c r="D2777" s="44"/>
      <c r="E2777" s="44"/>
      <c r="F2777" s="35">
        <f t="shared" si="5385"/>
        <v>0</v>
      </c>
      <c r="G2777" s="35">
        <f t="shared" si="5464"/>
        <v>0</v>
      </c>
      <c r="H2777" s="35">
        <f t="shared" si="5035"/>
        <v>0</v>
      </c>
      <c r="I2777" s="21">
        <f t="shared" si="5469"/>
        <v>28</v>
      </c>
      <c r="J2777" s="37">
        <f t="shared" ref="J2777:K2777" si="5512">MAX(N2777,P2777,R2777,T2777,V2777,X2777,Z2777,AB2777,AD2777)</f>
        <v>1166.26</v>
      </c>
      <c r="K2777" s="37">
        <f t="shared" si="5512"/>
        <v>1493</v>
      </c>
      <c r="L2777" s="38">
        <f t="shared" ref="L2777:M2777" si="5513">MIN(N2777,P2777,R2777,T2777,V2777,X2777,Z2777,AB2777,AD2777)</f>
        <v>1166.26</v>
      </c>
      <c r="M2777" s="38">
        <f t="shared" si="5513"/>
        <v>1493</v>
      </c>
      <c r="N2777" s="38">
        <f t="shared" si="5472"/>
        <v>1166.26</v>
      </c>
      <c r="O2777" s="38">
        <f t="shared" si="5473"/>
        <v>1493</v>
      </c>
      <c r="P2777" s="39"/>
      <c r="Q2777" s="39"/>
      <c r="R2777" s="39"/>
      <c r="S2777" s="39"/>
      <c r="T2777" s="39"/>
      <c r="U2777" s="39"/>
      <c r="V2777" s="39"/>
      <c r="W2777" s="39"/>
      <c r="X2777" s="39"/>
      <c r="Y2777" s="39"/>
      <c r="Z2777" s="39"/>
      <c r="AA2777" s="39"/>
      <c r="AB2777" s="39"/>
      <c r="AC2777" s="39"/>
      <c r="AD2777" s="40"/>
      <c r="AE2777" s="40"/>
      <c r="AF2777" s="41">
        <f t="shared" si="5065"/>
        <v>0</v>
      </c>
      <c r="AG2777" s="42"/>
    </row>
    <row r="2778" spans="1:33" ht="13.8">
      <c r="A2778" s="30" t="s">
        <v>7536</v>
      </c>
      <c r="B2778" s="30" t="s">
        <v>7537</v>
      </c>
      <c r="C2778" s="43"/>
      <c r="D2778" s="44"/>
      <c r="E2778" s="44"/>
      <c r="F2778" s="35">
        <f t="shared" si="5385"/>
        <v>0</v>
      </c>
      <c r="G2778" s="35">
        <f t="shared" si="5464"/>
        <v>0</v>
      </c>
      <c r="H2778" s="35">
        <f t="shared" si="5035"/>
        <v>0</v>
      </c>
      <c r="I2778" s="21">
        <f t="shared" si="5469"/>
        <v>28</v>
      </c>
      <c r="J2778" s="37">
        <f t="shared" ref="J2778:K2778" si="5514">MAX(N2778,P2778,R2778,T2778,V2778,X2778,Z2778,AB2778,AD2778)</f>
        <v>269.14</v>
      </c>
      <c r="K2778" s="37">
        <f t="shared" si="5514"/>
        <v>344</v>
      </c>
      <c r="L2778" s="38">
        <f t="shared" ref="L2778:M2778" si="5515">MIN(N2778,P2778,R2778,T2778,V2778,X2778,Z2778,AB2778,AD2778)</f>
        <v>269.14</v>
      </c>
      <c r="M2778" s="38">
        <f t="shared" si="5515"/>
        <v>344</v>
      </c>
      <c r="N2778" s="38">
        <f t="shared" si="5472"/>
        <v>269.14</v>
      </c>
      <c r="O2778" s="38">
        <f t="shared" si="5473"/>
        <v>344</v>
      </c>
      <c r="P2778" s="39"/>
      <c r="Q2778" s="39"/>
      <c r="R2778" s="39"/>
      <c r="S2778" s="39"/>
      <c r="T2778" s="39"/>
      <c r="U2778" s="39"/>
      <c r="V2778" s="39"/>
      <c r="W2778" s="39"/>
      <c r="X2778" s="39"/>
      <c r="Y2778" s="39"/>
      <c r="Z2778" s="39"/>
      <c r="AA2778" s="39"/>
      <c r="AB2778" s="39"/>
      <c r="AC2778" s="39"/>
      <c r="AD2778" s="40"/>
      <c r="AE2778" s="40"/>
      <c r="AF2778" s="41">
        <f t="shared" si="5065"/>
        <v>0</v>
      </c>
      <c r="AG2778" s="42"/>
    </row>
    <row r="2779" spans="1:33" ht="13.8">
      <c r="A2779" s="30" t="s">
        <v>7538</v>
      </c>
      <c r="B2779" s="30" t="s">
        <v>7539</v>
      </c>
      <c r="C2779" s="43"/>
      <c r="D2779" s="44"/>
      <c r="E2779" s="44"/>
      <c r="F2779" s="35">
        <f t="shared" si="5385"/>
        <v>0</v>
      </c>
      <c r="G2779" s="35">
        <f t="shared" si="5464"/>
        <v>0</v>
      </c>
      <c r="H2779" s="35">
        <f t="shared" si="5035"/>
        <v>0</v>
      </c>
      <c r="I2779" s="21">
        <f t="shared" si="5469"/>
        <v>28</v>
      </c>
      <c r="J2779" s="37">
        <f t="shared" ref="J2779:K2779" si="5516">MAX(N2779,P2779,R2779,T2779,V2779,X2779,Z2779,AB2779,AD2779)</f>
        <v>1159.8499999999999</v>
      </c>
      <c r="K2779" s="37">
        <f t="shared" si="5516"/>
        <v>1485</v>
      </c>
      <c r="L2779" s="38">
        <f t="shared" ref="L2779:M2779" si="5517">MIN(N2779,P2779,R2779,T2779,V2779,X2779,Z2779,AB2779,AD2779)</f>
        <v>1159.8499999999999</v>
      </c>
      <c r="M2779" s="38">
        <f t="shared" si="5517"/>
        <v>1485</v>
      </c>
      <c r="N2779" s="38">
        <f t="shared" si="5472"/>
        <v>1159.8499999999999</v>
      </c>
      <c r="O2779" s="38">
        <f t="shared" si="5473"/>
        <v>1485</v>
      </c>
      <c r="P2779" s="39"/>
      <c r="Q2779" s="39"/>
      <c r="R2779" s="39"/>
      <c r="S2779" s="39"/>
      <c r="T2779" s="39"/>
      <c r="U2779" s="39"/>
      <c r="V2779" s="39"/>
      <c r="W2779" s="39"/>
      <c r="X2779" s="39"/>
      <c r="Y2779" s="39"/>
      <c r="Z2779" s="39"/>
      <c r="AA2779" s="39"/>
      <c r="AB2779" s="39"/>
      <c r="AC2779" s="39"/>
      <c r="AD2779" s="40"/>
      <c r="AE2779" s="40"/>
      <c r="AF2779" s="41">
        <f t="shared" si="5065"/>
        <v>0</v>
      </c>
      <c r="AG2779" s="42"/>
    </row>
    <row r="2780" spans="1:33" ht="13.8">
      <c r="A2780" s="30" t="s">
        <v>7540</v>
      </c>
      <c r="B2780" s="30" t="s">
        <v>7541</v>
      </c>
      <c r="C2780" s="43"/>
      <c r="D2780" s="44"/>
      <c r="E2780" s="44"/>
      <c r="F2780" s="35">
        <f t="shared" ref="F2780:F2843" si="5518">IFERROR(SUMIF(Purchase_ItemCode, A2780, Purchase_Qty), 0)</f>
        <v>0</v>
      </c>
      <c r="G2780" s="35">
        <f t="shared" si="5464"/>
        <v>0</v>
      </c>
      <c r="H2780" s="35">
        <f t="shared" si="5035"/>
        <v>0</v>
      </c>
      <c r="I2780" s="21">
        <f t="shared" si="5469"/>
        <v>28</v>
      </c>
      <c r="J2780" s="37">
        <f t="shared" ref="J2780:K2780" si="5519">MAX(N2780,P2780,R2780,T2780,V2780,X2780,Z2780,AB2780,AD2780)</f>
        <v>467.78</v>
      </c>
      <c r="K2780" s="37">
        <f t="shared" si="5519"/>
        <v>599</v>
      </c>
      <c r="L2780" s="38">
        <f t="shared" ref="L2780:M2780" si="5520">MIN(N2780,P2780,R2780,T2780,V2780,X2780,Z2780,AB2780,AD2780)</f>
        <v>467.78</v>
      </c>
      <c r="M2780" s="38">
        <f t="shared" si="5520"/>
        <v>599</v>
      </c>
      <c r="N2780" s="38">
        <f t="shared" si="5472"/>
        <v>467.78</v>
      </c>
      <c r="O2780" s="38">
        <f t="shared" si="5473"/>
        <v>599</v>
      </c>
      <c r="P2780" s="39"/>
      <c r="Q2780" s="39"/>
      <c r="R2780" s="39"/>
      <c r="S2780" s="39"/>
      <c r="T2780" s="39"/>
      <c r="U2780" s="39"/>
      <c r="V2780" s="39"/>
      <c r="W2780" s="39"/>
      <c r="X2780" s="39"/>
      <c r="Y2780" s="39"/>
      <c r="Z2780" s="39"/>
      <c r="AA2780" s="39"/>
      <c r="AB2780" s="39"/>
      <c r="AC2780" s="39"/>
      <c r="AD2780" s="40"/>
      <c r="AE2780" s="40"/>
      <c r="AF2780" s="41">
        <f t="shared" si="5065"/>
        <v>0</v>
      </c>
      <c r="AG2780" s="42"/>
    </row>
    <row r="2781" spans="1:33" ht="13.8">
      <c r="A2781" s="30" t="s">
        <v>7542</v>
      </c>
      <c r="B2781" s="30" t="s">
        <v>7543</v>
      </c>
      <c r="C2781" s="43"/>
      <c r="D2781" s="44"/>
      <c r="E2781" s="44"/>
      <c r="F2781" s="35">
        <f t="shared" si="5518"/>
        <v>0</v>
      </c>
      <c r="G2781" s="35">
        <f t="shared" si="5464"/>
        <v>0</v>
      </c>
      <c r="H2781" s="35">
        <f t="shared" si="5035"/>
        <v>0</v>
      </c>
      <c r="I2781" s="21">
        <f t="shared" si="5469"/>
        <v>28</v>
      </c>
      <c r="J2781" s="37">
        <f t="shared" ref="J2781:K2781" si="5521">MAX(N2781,P2781,R2781,T2781,V2781,X2781,Z2781,AB2781,AD2781)</f>
        <v>6.41</v>
      </c>
      <c r="K2781" s="37">
        <f t="shared" si="5521"/>
        <v>8</v>
      </c>
      <c r="L2781" s="38">
        <f t="shared" ref="L2781:M2781" si="5522">MIN(N2781,P2781,R2781,T2781,V2781,X2781,Z2781,AB2781,AD2781)</f>
        <v>6.41</v>
      </c>
      <c r="M2781" s="38">
        <f t="shared" si="5522"/>
        <v>8</v>
      </c>
      <c r="N2781" s="38">
        <f t="shared" si="5472"/>
        <v>6.41</v>
      </c>
      <c r="O2781" s="38">
        <f t="shared" si="5473"/>
        <v>8</v>
      </c>
      <c r="P2781" s="39"/>
      <c r="Q2781" s="39"/>
      <c r="R2781" s="39"/>
      <c r="S2781" s="39"/>
      <c r="T2781" s="39"/>
      <c r="U2781" s="39"/>
      <c r="V2781" s="39"/>
      <c r="W2781" s="39"/>
      <c r="X2781" s="39"/>
      <c r="Y2781" s="39"/>
      <c r="Z2781" s="39"/>
      <c r="AA2781" s="39"/>
      <c r="AB2781" s="39"/>
      <c r="AC2781" s="39"/>
      <c r="AD2781" s="40"/>
      <c r="AE2781" s="40"/>
      <c r="AF2781" s="41">
        <f t="shared" si="5065"/>
        <v>0</v>
      </c>
      <c r="AG2781" s="42"/>
    </row>
    <row r="2782" spans="1:33" ht="13.8">
      <c r="A2782" s="30" t="s">
        <v>7544</v>
      </c>
      <c r="B2782" s="30" t="s">
        <v>7545</v>
      </c>
      <c r="C2782" s="43"/>
      <c r="D2782" s="44"/>
      <c r="E2782" s="44"/>
      <c r="F2782" s="35">
        <f t="shared" si="5518"/>
        <v>0</v>
      </c>
      <c r="G2782" s="35">
        <f t="shared" si="5464"/>
        <v>0</v>
      </c>
      <c r="H2782" s="35">
        <f t="shared" si="5035"/>
        <v>0</v>
      </c>
      <c r="I2782" s="21">
        <f t="shared" si="5469"/>
        <v>28</v>
      </c>
      <c r="J2782" s="37">
        <f t="shared" ref="J2782:K2782" si="5523">MAX(N2782,P2782,R2782,T2782,V2782,X2782,Z2782,AB2782,AD2782)</f>
        <v>38.450000000000003</v>
      </c>
      <c r="K2782" s="37">
        <f t="shared" si="5523"/>
        <v>49</v>
      </c>
      <c r="L2782" s="38">
        <f t="shared" ref="L2782:M2782" si="5524">MIN(N2782,P2782,R2782,T2782,V2782,X2782,Z2782,AB2782,AD2782)</f>
        <v>38.450000000000003</v>
      </c>
      <c r="M2782" s="38">
        <f t="shared" si="5524"/>
        <v>49</v>
      </c>
      <c r="N2782" s="38">
        <f t="shared" si="5472"/>
        <v>38.450000000000003</v>
      </c>
      <c r="O2782" s="38">
        <f t="shared" si="5473"/>
        <v>49</v>
      </c>
      <c r="P2782" s="39"/>
      <c r="Q2782" s="39"/>
      <c r="R2782" s="39"/>
      <c r="S2782" s="39"/>
      <c r="T2782" s="39"/>
      <c r="U2782" s="39"/>
      <c r="V2782" s="39"/>
      <c r="W2782" s="39"/>
      <c r="X2782" s="39"/>
      <c r="Y2782" s="39"/>
      <c r="Z2782" s="39"/>
      <c r="AA2782" s="39"/>
      <c r="AB2782" s="39"/>
      <c r="AC2782" s="39"/>
      <c r="AD2782" s="40"/>
      <c r="AE2782" s="40"/>
      <c r="AF2782" s="41">
        <f t="shared" si="5065"/>
        <v>0</v>
      </c>
      <c r="AG2782" s="42"/>
    </row>
    <row r="2783" spans="1:33" ht="13.8">
      <c r="A2783" s="30" t="s">
        <v>7546</v>
      </c>
      <c r="B2783" s="30" t="s">
        <v>7547</v>
      </c>
      <c r="C2783" s="43"/>
      <c r="D2783" s="44"/>
      <c r="E2783" s="44"/>
      <c r="F2783" s="35">
        <f t="shared" si="5518"/>
        <v>0</v>
      </c>
      <c r="G2783" s="35">
        <f t="shared" si="5464"/>
        <v>0</v>
      </c>
      <c r="H2783" s="35">
        <f t="shared" si="5035"/>
        <v>0</v>
      </c>
      <c r="I2783" s="21">
        <f t="shared" si="5469"/>
        <v>28</v>
      </c>
      <c r="J2783" s="37">
        <f t="shared" ref="J2783:K2783" si="5525">MAX(N2783,P2783,R2783,T2783,V2783,X2783,Z2783,AB2783,AD2783)</f>
        <v>70.489999999999995</v>
      </c>
      <c r="K2783" s="37">
        <f t="shared" si="5525"/>
        <v>90</v>
      </c>
      <c r="L2783" s="38">
        <f t="shared" ref="L2783:M2783" si="5526">MIN(N2783,P2783,R2783,T2783,V2783,X2783,Z2783,AB2783,AD2783)</f>
        <v>70.489999999999995</v>
      </c>
      <c r="M2783" s="38">
        <f t="shared" si="5526"/>
        <v>90</v>
      </c>
      <c r="N2783" s="38">
        <f t="shared" si="5472"/>
        <v>70.489999999999995</v>
      </c>
      <c r="O2783" s="38">
        <f t="shared" si="5473"/>
        <v>90</v>
      </c>
      <c r="P2783" s="39"/>
      <c r="Q2783" s="39"/>
      <c r="R2783" s="39"/>
      <c r="S2783" s="39"/>
      <c r="T2783" s="39"/>
      <c r="U2783" s="39"/>
      <c r="V2783" s="39"/>
      <c r="W2783" s="39"/>
      <c r="X2783" s="39"/>
      <c r="Y2783" s="39"/>
      <c r="Z2783" s="39"/>
      <c r="AA2783" s="39"/>
      <c r="AB2783" s="39"/>
      <c r="AC2783" s="39"/>
      <c r="AD2783" s="40"/>
      <c r="AE2783" s="40"/>
      <c r="AF2783" s="41">
        <f t="shared" si="5065"/>
        <v>0</v>
      </c>
      <c r="AG2783" s="42"/>
    </row>
    <row r="2784" spans="1:33" ht="13.8">
      <c r="A2784" s="30" t="s">
        <v>7548</v>
      </c>
      <c r="B2784" s="30" t="s">
        <v>7549</v>
      </c>
      <c r="C2784" s="43"/>
      <c r="D2784" s="44"/>
      <c r="E2784" s="44"/>
      <c r="F2784" s="35">
        <f t="shared" si="5518"/>
        <v>0</v>
      </c>
      <c r="G2784" s="35">
        <f t="shared" si="5464"/>
        <v>0</v>
      </c>
      <c r="H2784" s="35">
        <f t="shared" si="5035"/>
        <v>0</v>
      </c>
      <c r="I2784" s="21">
        <f t="shared" si="5469"/>
        <v>28</v>
      </c>
      <c r="J2784" s="37">
        <f t="shared" ref="J2784:K2784" si="5527">MAX(N2784,P2784,R2784,T2784,V2784,X2784,Z2784,AB2784,AD2784)</f>
        <v>89.71</v>
      </c>
      <c r="K2784" s="37">
        <f t="shared" si="5527"/>
        <v>115</v>
      </c>
      <c r="L2784" s="38">
        <f t="shared" ref="L2784:M2784" si="5528">MIN(N2784,P2784,R2784,T2784,V2784,X2784,Z2784,AB2784,AD2784)</f>
        <v>89.71</v>
      </c>
      <c r="M2784" s="38">
        <f t="shared" si="5528"/>
        <v>115</v>
      </c>
      <c r="N2784" s="38">
        <f t="shared" si="5472"/>
        <v>89.71</v>
      </c>
      <c r="O2784" s="38">
        <f t="shared" si="5473"/>
        <v>115</v>
      </c>
      <c r="P2784" s="39"/>
      <c r="Q2784" s="39"/>
      <c r="R2784" s="39"/>
      <c r="S2784" s="39"/>
      <c r="T2784" s="39"/>
      <c r="U2784" s="39"/>
      <c r="V2784" s="39"/>
      <c r="W2784" s="39"/>
      <c r="X2784" s="39"/>
      <c r="Y2784" s="39"/>
      <c r="Z2784" s="39"/>
      <c r="AA2784" s="39"/>
      <c r="AB2784" s="39"/>
      <c r="AC2784" s="39"/>
      <c r="AD2784" s="40"/>
      <c r="AE2784" s="40"/>
      <c r="AF2784" s="41">
        <f t="shared" si="5065"/>
        <v>0</v>
      </c>
      <c r="AG2784" s="42"/>
    </row>
    <row r="2785" spans="1:33" ht="13.8">
      <c r="A2785" s="30" t="s">
        <v>7550</v>
      </c>
      <c r="B2785" s="30" t="s">
        <v>7551</v>
      </c>
      <c r="C2785" s="43"/>
      <c r="D2785" s="44"/>
      <c r="E2785" s="44"/>
      <c r="F2785" s="35">
        <f t="shared" si="5518"/>
        <v>0</v>
      </c>
      <c r="G2785" s="35">
        <f t="shared" si="5464"/>
        <v>0</v>
      </c>
      <c r="H2785" s="35">
        <f t="shared" si="5035"/>
        <v>0</v>
      </c>
      <c r="I2785" s="21">
        <f t="shared" si="5469"/>
        <v>28</v>
      </c>
      <c r="J2785" s="37">
        <f t="shared" ref="J2785:K2785" si="5529">MAX(N2785,P2785,R2785,T2785,V2785,X2785,Z2785,AB2785,AD2785)</f>
        <v>1159.8499999999999</v>
      </c>
      <c r="K2785" s="37">
        <f t="shared" si="5529"/>
        <v>1485</v>
      </c>
      <c r="L2785" s="38">
        <f t="shared" ref="L2785:M2785" si="5530">MIN(N2785,P2785,R2785,T2785,V2785,X2785,Z2785,AB2785,AD2785)</f>
        <v>1159.8499999999999</v>
      </c>
      <c r="M2785" s="38">
        <f t="shared" si="5530"/>
        <v>1485</v>
      </c>
      <c r="N2785" s="38">
        <f t="shared" si="5472"/>
        <v>1159.8499999999999</v>
      </c>
      <c r="O2785" s="38">
        <f t="shared" si="5473"/>
        <v>1485</v>
      </c>
      <c r="P2785" s="39"/>
      <c r="Q2785" s="39"/>
      <c r="R2785" s="39"/>
      <c r="S2785" s="39"/>
      <c r="T2785" s="39"/>
      <c r="U2785" s="39"/>
      <c r="V2785" s="39"/>
      <c r="W2785" s="39"/>
      <c r="X2785" s="39"/>
      <c r="Y2785" s="39"/>
      <c r="Z2785" s="39"/>
      <c r="AA2785" s="39"/>
      <c r="AB2785" s="39"/>
      <c r="AC2785" s="39"/>
      <c r="AD2785" s="40"/>
      <c r="AE2785" s="40"/>
      <c r="AF2785" s="41">
        <f t="shared" si="5065"/>
        <v>0</v>
      </c>
      <c r="AG2785" s="42"/>
    </row>
    <row r="2786" spans="1:33" ht="13.8">
      <c r="A2786" s="30" t="s">
        <v>7552</v>
      </c>
      <c r="B2786" s="30" t="s">
        <v>7553</v>
      </c>
      <c r="C2786" s="43"/>
      <c r="D2786" s="44"/>
      <c r="E2786" s="44"/>
      <c r="F2786" s="35">
        <f t="shared" si="5518"/>
        <v>0</v>
      </c>
      <c r="G2786" s="35">
        <f t="shared" si="5464"/>
        <v>0</v>
      </c>
      <c r="H2786" s="35">
        <f t="shared" si="5035"/>
        <v>0</v>
      </c>
      <c r="I2786" s="21">
        <f t="shared" si="5469"/>
        <v>28</v>
      </c>
      <c r="J2786" s="37">
        <f t="shared" ref="J2786:K2786" si="5531">MAX(N2786,P2786,R2786,T2786,V2786,X2786,Z2786,AB2786,AD2786)</f>
        <v>89.71</v>
      </c>
      <c r="K2786" s="37">
        <f t="shared" si="5531"/>
        <v>115</v>
      </c>
      <c r="L2786" s="38">
        <f t="shared" ref="L2786:M2786" si="5532">MIN(N2786,P2786,R2786,T2786,V2786,X2786,Z2786,AB2786,AD2786)</f>
        <v>89.71</v>
      </c>
      <c r="M2786" s="38">
        <f t="shared" si="5532"/>
        <v>115</v>
      </c>
      <c r="N2786" s="38">
        <f t="shared" si="5472"/>
        <v>89.71</v>
      </c>
      <c r="O2786" s="38">
        <f t="shared" si="5473"/>
        <v>115</v>
      </c>
      <c r="P2786" s="39"/>
      <c r="Q2786" s="39"/>
      <c r="R2786" s="39"/>
      <c r="S2786" s="39"/>
      <c r="T2786" s="39"/>
      <c r="U2786" s="39"/>
      <c r="V2786" s="39"/>
      <c r="W2786" s="39"/>
      <c r="X2786" s="39"/>
      <c r="Y2786" s="39"/>
      <c r="Z2786" s="39"/>
      <c r="AA2786" s="39"/>
      <c r="AB2786" s="39"/>
      <c r="AC2786" s="39"/>
      <c r="AD2786" s="40"/>
      <c r="AE2786" s="40"/>
      <c r="AF2786" s="41">
        <f t="shared" si="5065"/>
        <v>0</v>
      </c>
      <c r="AG2786" s="42"/>
    </row>
    <row r="2787" spans="1:33" ht="13.8">
      <c r="A2787" s="30" t="s">
        <v>7554</v>
      </c>
      <c r="B2787" s="30" t="s">
        <v>7555</v>
      </c>
      <c r="C2787" s="43"/>
      <c r="D2787" s="44"/>
      <c r="E2787" s="44"/>
      <c r="F2787" s="35">
        <f t="shared" si="5518"/>
        <v>0</v>
      </c>
      <c r="G2787" s="35">
        <f t="shared" si="5464"/>
        <v>0</v>
      </c>
      <c r="H2787" s="35">
        <f t="shared" si="5035"/>
        <v>0</v>
      </c>
      <c r="I2787" s="21">
        <f t="shared" si="5469"/>
        <v>28</v>
      </c>
      <c r="J2787" s="37">
        <f t="shared" ref="J2787:K2787" si="5533">MAX(N2787,P2787,R2787,T2787,V2787,X2787,Z2787,AB2787,AD2787)</f>
        <v>51.26</v>
      </c>
      <c r="K2787" s="37">
        <f t="shared" si="5533"/>
        <v>66</v>
      </c>
      <c r="L2787" s="38">
        <f t="shared" ref="L2787:M2787" si="5534">MIN(N2787,P2787,R2787,T2787,V2787,X2787,Z2787,AB2787,AD2787)</f>
        <v>51.26</v>
      </c>
      <c r="M2787" s="38">
        <f t="shared" si="5534"/>
        <v>66</v>
      </c>
      <c r="N2787" s="38">
        <f t="shared" si="5472"/>
        <v>51.26</v>
      </c>
      <c r="O2787" s="38">
        <f t="shared" si="5473"/>
        <v>66</v>
      </c>
      <c r="P2787" s="39"/>
      <c r="Q2787" s="39"/>
      <c r="R2787" s="39"/>
      <c r="S2787" s="39"/>
      <c r="T2787" s="39"/>
      <c r="U2787" s="39"/>
      <c r="V2787" s="39"/>
      <c r="W2787" s="39"/>
      <c r="X2787" s="39"/>
      <c r="Y2787" s="39"/>
      <c r="Z2787" s="39"/>
      <c r="AA2787" s="39"/>
      <c r="AB2787" s="39"/>
      <c r="AC2787" s="39"/>
      <c r="AD2787" s="40"/>
      <c r="AE2787" s="40"/>
      <c r="AF2787" s="41">
        <f t="shared" si="5065"/>
        <v>0</v>
      </c>
      <c r="AG2787" s="42"/>
    </row>
    <row r="2788" spans="1:33" ht="13.8">
      <c r="A2788" s="30" t="s">
        <v>7556</v>
      </c>
      <c r="B2788" s="30" t="s">
        <v>7557</v>
      </c>
      <c r="C2788" s="43"/>
      <c r="D2788" s="44"/>
      <c r="E2788" s="44"/>
      <c r="F2788" s="35">
        <f t="shared" si="5518"/>
        <v>0</v>
      </c>
      <c r="G2788" s="35">
        <f t="shared" si="5464"/>
        <v>0</v>
      </c>
      <c r="H2788" s="35">
        <f t="shared" si="5035"/>
        <v>0</v>
      </c>
      <c r="I2788" s="21">
        <f t="shared" si="5469"/>
        <v>28</v>
      </c>
      <c r="J2788" s="37">
        <f t="shared" ref="J2788:K2788" si="5535">MAX(N2788,P2788,R2788,T2788,V2788,X2788,Z2788,AB2788,AD2788)</f>
        <v>269.14</v>
      </c>
      <c r="K2788" s="37">
        <f t="shared" si="5535"/>
        <v>344</v>
      </c>
      <c r="L2788" s="38">
        <f t="shared" ref="L2788:M2788" si="5536">MIN(N2788,P2788,R2788,T2788,V2788,X2788,Z2788,AB2788,AD2788)</f>
        <v>269.14</v>
      </c>
      <c r="M2788" s="38">
        <f t="shared" si="5536"/>
        <v>344</v>
      </c>
      <c r="N2788" s="38">
        <f t="shared" si="5472"/>
        <v>269.14</v>
      </c>
      <c r="O2788" s="38">
        <f t="shared" si="5473"/>
        <v>344</v>
      </c>
      <c r="P2788" s="39"/>
      <c r="Q2788" s="39"/>
      <c r="R2788" s="39"/>
      <c r="S2788" s="39"/>
      <c r="T2788" s="39"/>
      <c r="U2788" s="39"/>
      <c r="V2788" s="39"/>
      <c r="W2788" s="39"/>
      <c r="X2788" s="39"/>
      <c r="Y2788" s="39"/>
      <c r="Z2788" s="39"/>
      <c r="AA2788" s="39"/>
      <c r="AB2788" s="39"/>
      <c r="AC2788" s="39"/>
      <c r="AD2788" s="40"/>
      <c r="AE2788" s="40"/>
      <c r="AF2788" s="41">
        <f t="shared" si="5065"/>
        <v>0</v>
      </c>
      <c r="AG2788" s="42"/>
    </row>
    <row r="2789" spans="1:33" ht="13.8">
      <c r="A2789" s="30" t="s">
        <v>7558</v>
      </c>
      <c r="B2789" s="30" t="s">
        <v>7559</v>
      </c>
      <c r="C2789" s="43"/>
      <c r="D2789" s="44"/>
      <c r="E2789" s="44"/>
      <c r="F2789" s="35">
        <f t="shared" si="5518"/>
        <v>0</v>
      </c>
      <c r="G2789" s="35">
        <f t="shared" si="5464"/>
        <v>0</v>
      </c>
      <c r="H2789" s="35">
        <f t="shared" si="5035"/>
        <v>0</v>
      </c>
      <c r="I2789" s="21">
        <f t="shared" si="5469"/>
        <v>28</v>
      </c>
      <c r="J2789" s="37">
        <f t="shared" ref="J2789:K2789" si="5537">MAX(N2789,P2789,R2789,T2789,V2789,X2789,Z2789,AB2789,AD2789)</f>
        <v>679.25</v>
      </c>
      <c r="K2789" s="37">
        <f t="shared" si="5537"/>
        <v>869</v>
      </c>
      <c r="L2789" s="38">
        <f t="shared" ref="L2789:M2789" si="5538">MIN(N2789,P2789,R2789,T2789,V2789,X2789,Z2789,AB2789,AD2789)</f>
        <v>679.25</v>
      </c>
      <c r="M2789" s="38">
        <f t="shared" si="5538"/>
        <v>869</v>
      </c>
      <c r="N2789" s="38">
        <f t="shared" si="5472"/>
        <v>679.25</v>
      </c>
      <c r="O2789" s="38">
        <f t="shared" si="5473"/>
        <v>869</v>
      </c>
      <c r="P2789" s="39"/>
      <c r="Q2789" s="39"/>
      <c r="R2789" s="39"/>
      <c r="S2789" s="39"/>
      <c r="T2789" s="39"/>
      <c r="U2789" s="39"/>
      <c r="V2789" s="39"/>
      <c r="W2789" s="39"/>
      <c r="X2789" s="39"/>
      <c r="Y2789" s="39"/>
      <c r="Z2789" s="39"/>
      <c r="AA2789" s="39"/>
      <c r="AB2789" s="39"/>
      <c r="AC2789" s="39"/>
      <c r="AD2789" s="40"/>
      <c r="AE2789" s="40"/>
      <c r="AF2789" s="41">
        <f t="shared" si="5065"/>
        <v>0</v>
      </c>
      <c r="AG2789" s="42"/>
    </row>
    <row r="2790" spans="1:33" ht="13.8">
      <c r="A2790" s="30" t="s">
        <v>7560</v>
      </c>
      <c r="B2790" s="30" t="s">
        <v>7561</v>
      </c>
      <c r="C2790" s="43"/>
      <c r="D2790" s="44"/>
      <c r="E2790" s="44"/>
      <c r="F2790" s="35">
        <f t="shared" si="5518"/>
        <v>0</v>
      </c>
      <c r="G2790" s="35">
        <f t="shared" si="5464"/>
        <v>0</v>
      </c>
      <c r="H2790" s="35">
        <f t="shared" si="5035"/>
        <v>0</v>
      </c>
      <c r="I2790" s="21">
        <f t="shared" si="5469"/>
        <v>28</v>
      </c>
      <c r="J2790" s="37">
        <f t="shared" ref="J2790:K2790" si="5539">MAX(N2790,P2790,R2790,T2790,V2790,X2790,Z2790,AB2790,AD2790)</f>
        <v>269.14</v>
      </c>
      <c r="K2790" s="37">
        <f t="shared" si="5539"/>
        <v>344</v>
      </c>
      <c r="L2790" s="38">
        <f t="shared" ref="L2790:M2790" si="5540">MIN(N2790,P2790,R2790,T2790,V2790,X2790,Z2790,AB2790,AD2790)</f>
        <v>269.14</v>
      </c>
      <c r="M2790" s="38">
        <f t="shared" si="5540"/>
        <v>344</v>
      </c>
      <c r="N2790" s="38">
        <f t="shared" si="5472"/>
        <v>269.14</v>
      </c>
      <c r="O2790" s="38">
        <f t="shared" si="5473"/>
        <v>344</v>
      </c>
      <c r="P2790" s="39"/>
      <c r="Q2790" s="39"/>
      <c r="R2790" s="39"/>
      <c r="S2790" s="39"/>
      <c r="T2790" s="39"/>
      <c r="U2790" s="39"/>
      <c r="V2790" s="39"/>
      <c r="W2790" s="39"/>
      <c r="X2790" s="39"/>
      <c r="Y2790" s="39"/>
      <c r="Z2790" s="39"/>
      <c r="AA2790" s="39"/>
      <c r="AB2790" s="39"/>
      <c r="AC2790" s="39"/>
      <c r="AD2790" s="40"/>
      <c r="AE2790" s="40"/>
      <c r="AF2790" s="41">
        <f t="shared" si="5065"/>
        <v>0</v>
      </c>
      <c r="AG2790" s="42"/>
    </row>
    <row r="2791" spans="1:33" ht="13.8">
      <c r="A2791" s="30" t="s">
        <v>7562</v>
      </c>
      <c r="B2791" s="30" t="s">
        <v>7563</v>
      </c>
      <c r="C2791" s="43"/>
      <c r="D2791" s="44"/>
      <c r="E2791" s="44"/>
      <c r="F2791" s="35">
        <f t="shared" si="5518"/>
        <v>0</v>
      </c>
      <c r="G2791" s="35">
        <f t="shared" si="5464"/>
        <v>0</v>
      </c>
      <c r="H2791" s="35">
        <f t="shared" si="5035"/>
        <v>0</v>
      </c>
      <c r="I2791" s="21">
        <f t="shared" si="5469"/>
        <v>28</v>
      </c>
      <c r="J2791" s="37">
        <f t="shared" ref="J2791:K2791" si="5541">MAX(N2791,P2791,R2791,T2791,V2791,X2791,Z2791,AB2791,AD2791)</f>
        <v>89.71</v>
      </c>
      <c r="K2791" s="37">
        <f t="shared" si="5541"/>
        <v>115</v>
      </c>
      <c r="L2791" s="38">
        <f t="shared" ref="L2791:M2791" si="5542">MIN(N2791,P2791,R2791,T2791,V2791,X2791,Z2791,AB2791,AD2791)</f>
        <v>89.71</v>
      </c>
      <c r="M2791" s="38">
        <f t="shared" si="5542"/>
        <v>115</v>
      </c>
      <c r="N2791" s="38">
        <f t="shared" si="5472"/>
        <v>89.71</v>
      </c>
      <c r="O2791" s="38">
        <f t="shared" si="5473"/>
        <v>115</v>
      </c>
      <c r="P2791" s="39"/>
      <c r="Q2791" s="39"/>
      <c r="R2791" s="39"/>
      <c r="S2791" s="39"/>
      <c r="T2791" s="39"/>
      <c r="U2791" s="39"/>
      <c r="V2791" s="39"/>
      <c r="W2791" s="39"/>
      <c r="X2791" s="39"/>
      <c r="Y2791" s="39"/>
      <c r="Z2791" s="39"/>
      <c r="AA2791" s="39"/>
      <c r="AB2791" s="39"/>
      <c r="AC2791" s="39"/>
      <c r="AD2791" s="40"/>
      <c r="AE2791" s="40"/>
      <c r="AF2791" s="41">
        <f t="shared" si="5065"/>
        <v>0</v>
      </c>
      <c r="AG2791" s="42"/>
    </row>
    <row r="2792" spans="1:33" ht="13.8">
      <c r="A2792" s="30" t="s">
        <v>7564</v>
      </c>
      <c r="B2792" s="30" t="s">
        <v>7565</v>
      </c>
      <c r="C2792" s="43"/>
      <c r="D2792" s="44"/>
      <c r="E2792" s="44"/>
      <c r="F2792" s="35">
        <f t="shared" si="5518"/>
        <v>0</v>
      </c>
      <c r="G2792" s="35">
        <f t="shared" si="5464"/>
        <v>0</v>
      </c>
      <c r="H2792" s="35">
        <f t="shared" si="5035"/>
        <v>0</v>
      </c>
      <c r="I2792" s="21">
        <f t="shared" si="5469"/>
        <v>28</v>
      </c>
      <c r="J2792" s="37">
        <f t="shared" ref="J2792:K2792" si="5543">MAX(N2792,P2792,R2792,T2792,V2792,X2792,Z2792,AB2792,AD2792)</f>
        <v>89.71</v>
      </c>
      <c r="K2792" s="37">
        <f t="shared" si="5543"/>
        <v>115</v>
      </c>
      <c r="L2792" s="38">
        <f t="shared" ref="L2792:M2792" si="5544">MIN(N2792,P2792,R2792,T2792,V2792,X2792,Z2792,AB2792,AD2792)</f>
        <v>89.71</v>
      </c>
      <c r="M2792" s="38">
        <f t="shared" si="5544"/>
        <v>115</v>
      </c>
      <c r="N2792" s="38">
        <f t="shared" si="5472"/>
        <v>89.71</v>
      </c>
      <c r="O2792" s="38">
        <f t="shared" si="5473"/>
        <v>115</v>
      </c>
      <c r="P2792" s="39"/>
      <c r="Q2792" s="39"/>
      <c r="R2792" s="39"/>
      <c r="S2792" s="39"/>
      <c r="T2792" s="39"/>
      <c r="U2792" s="39"/>
      <c r="V2792" s="39"/>
      <c r="W2792" s="39"/>
      <c r="X2792" s="39"/>
      <c r="Y2792" s="39"/>
      <c r="Z2792" s="39"/>
      <c r="AA2792" s="39"/>
      <c r="AB2792" s="39"/>
      <c r="AC2792" s="39"/>
      <c r="AD2792" s="40"/>
      <c r="AE2792" s="40"/>
      <c r="AF2792" s="41">
        <f t="shared" si="5065"/>
        <v>0</v>
      </c>
      <c r="AG2792" s="42"/>
    </row>
    <row r="2793" spans="1:33" ht="13.8">
      <c r="A2793" s="30" t="s">
        <v>7566</v>
      </c>
      <c r="B2793" s="30" t="s">
        <v>7567</v>
      </c>
      <c r="C2793" s="43"/>
      <c r="D2793" s="44"/>
      <c r="E2793" s="44"/>
      <c r="F2793" s="35">
        <f t="shared" si="5518"/>
        <v>0</v>
      </c>
      <c r="G2793" s="35">
        <f t="shared" si="5464"/>
        <v>0</v>
      </c>
      <c r="H2793" s="35">
        <f t="shared" si="5035"/>
        <v>0</v>
      </c>
      <c r="I2793" s="21">
        <f t="shared" si="5469"/>
        <v>28</v>
      </c>
      <c r="J2793" s="37">
        <f t="shared" ref="J2793:K2793" si="5545">MAX(N2793,P2793,R2793,T2793,V2793,X2793,Z2793,AB2793,AD2793)</f>
        <v>256.32</v>
      </c>
      <c r="K2793" s="37">
        <f t="shared" si="5545"/>
        <v>328</v>
      </c>
      <c r="L2793" s="38">
        <f t="shared" ref="L2793:M2793" si="5546">MIN(N2793,P2793,R2793,T2793,V2793,X2793,Z2793,AB2793,AD2793)</f>
        <v>256.32</v>
      </c>
      <c r="M2793" s="38">
        <f t="shared" si="5546"/>
        <v>328</v>
      </c>
      <c r="N2793" s="38">
        <f t="shared" si="5472"/>
        <v>256.32</v>
      </c>
      <c r="O2793" s="38">
        <f t="shared" si="5473"/>
        <v>328</v>
      </c>
      <c r="P2793" s="39"/>
      <c r="Q2793" s="39"/>
      <c r="R2793" s="39"/>
      <c r="S2793" s="39"/>
      <c r="T2793" s="39"/>
      <c r="U2793" s="39"/>
      <c r="V2793" s="39"/>
      <c r="W2793" s="39"/>
      <c r="X2793" s="39"/>
      <c r="Y2793" s="39"/>
      <c r="Z2793" s="39"/>
      <c r="AA2793" s="39"/>
      <c r="AB2793" s="39"/>
      <c r="AC2793" s="39"/>
      <c r="AD2793" s="40"/>
      <c r="AE2793" s="40"/>
      <c r="AF2793" s="41">
        <f t="shared" si="5065"/>
        <v>0</v>
      </c>
      <c r="AG2793" s="42"/>
    </row>
    <row r="2794" spans="1:33" ht="13.8">
      <c r="A2794" s="30" t="s">
        <v>7568</v>
      </c>
      <c r="B2794" s="30" t="s">
        <v>7569</v>
      </c>
      <c r="C2794" s="43"/>
      <c r="D2794" s="44"/>
      <c r="E2794" s="44"/>
      <c r="F2794" s="35">
        <f t="shared" si="5518"/>
        <v>0</v>
      </c>
      <c r="G2794" s="35">
        <f t="shared" si="5464"/>
        <v>0</v>
      </c>
      <c r="H2794" s="35">
        <f t="shared" si="5035"/>
        <v>0</v>
      </c>
      <c r="I2794" s="21">
        <f t="shared" si="5469"/>
        <v>28</v>
      </c>
      <c r="J2794" s="37">
        <f t="shared" ref="J2794:K2794" si="5547">MAX(N2794,P2794,R2794,T2794,V2794,X2794,Z2794,AB2794,AD2794)</f>
        <v>249.91</v>
      </c>
      <c r="K2794" s="37">
        <f t="shared" si="5547"/>
        <v>320</v>
      </c>
      <c r="L2794" s="38">
        <f t="shared" ref="L2794:M2794" si="5548">MIN(N2794,P2794,R2794,T2794,V2794,X2794,Z2794,AB2794,AD2794)</f>
        <v>249.91</v>
      </c>
      <c r="M2794" s="38">
        <f t="shared" si="5548"/>
        <v>320</v>
      </c>
      <c r="N2794" s="38">
        <f t="shared" si="5472"/>
        <v>249.91</v>
      </c>
      <c r="O2794" s="38">
        <f t="shared" si="5473"/>
        <v>320</v>
      </c>
      <c r="P2794" s="39"/>
      <c r="Q2794" s="39"/>
      <c r="R2794" s="39"/>
      <c r="S2794" s="39"/>
      <c r="T2794" s="39"/>
      <c r="U2794" s="39"/>
      <c r="V2794" s="39"/>
      <c r="W2794" s="39"/>
      <c r="X2794" s="39"/>
      <c r="Y2794" s="39"/>
      <c r="Z2794" s="39"/>
      <c r="AA2794" s="39"/>
      <c r="AB2794" s="39"/>
      <c r="AC2794" s="39"/>
      <c r="AD2794" s="40"/>
      <c r="AE2794" s="40"/>
      <c r="AF2794" s="41">
        <f t="shared" si="5065"/>
        <v>0</v>
      </c>
      <c r="AG2794" s="42"/>
    </row>
    <row r="2795" spans="1:33" ht="13.8">
      <c r="A2795" s="30" t="s">
        <v>7570</v>
      </c>
      <c r="B2795" s="30" t="s">
        <v>7571</v>
      </c>
      <c r="C2795" s="43"/>
      <c r="D2795" s="44"/>
      <c r="E2795" s="44"/>
      <c r="F2795" s="35">
        <f t="shared" si="5518"/>
        <v>0</v>
      </c>
      <c r="G2795" s="35">
        <f t="shared" si="5464"/>
        <v>0</v>
      </c>
      <c r="H2795" s="35">
        <f t="shared" si="5035"/>
        <v>0</v>
      </c>
      <c r="I2795" s="21">
        <f t="shared" si="5469"/>
        <v>28</v>
      </c>
      <c r="J2795" s="37">
        <f t="shared" ref="J2795:K2795" si="5549">MAX(N2795,P2795,R2795,T2795,V2795,X2795,Z2795,AB2795,AD2795)</f>
        <v>512.64</v>
      </c>
      <c r="K2795" s="37">
        <f t="shared" si="5549"/>
        <v>656</v>
      </c>
      <c r="L2795" s="38">
        <f t="shared" ref="L2795:M2795" si="5550">MIN(N2795,P2795,R2795,T2795,V2795,X2795,Z2795,AB2795,AD2795)</f>
        <v>512.64</v>
      </c>
      <c r="M2795" s="38">
        <f t="shared" si="5550"/>
        <v>656</v>
      </c>
      <c r="N2795" s="38">
        <f t="shared" si="5472"/>
        <v>512.64</v>
      </c>
      <c r="O2795" s="38">
        <f t="shared" si="5473"/>
        <v>656</v>
      </c>
      <c r="P2795" s="39"/>
      <c r="Q2795" s="39"/>
      <c r="R2795" s="39"/>
      <c r="S2795" s="39"/>
      <c r="T2795" s="39"/>
      <c r="U2795" s="39"/>
      <c r="V2795" s="39"/>
      <c r="W2795" s="39"/>
      <c r="X2795" s="39"/>
      <c r="Y2795" s="39"/>
      <c r="Z2795" s="39"/>
      <c r="AA2795" s="39"/>
      <c r="AB2795" s="39"/>
      <c r="AC2795" s="39"/>
      <c r="AD2795" s="40"/>
      <c r="AE2795" s="40"/>
      <c r="AF2795" s="41">
        <f t="shared" si="5065"/>
        <v>0</v>
      </c>
      <c r="AG2795" s="42"/>
    </row>
    <row r="2796" spans="1:33" ht="13.8">
      <c r="A2796" s="30" t="s">
        <v>7572</v>
      </c>
      <c r="B2796" s="30" t="s">
        <v>7573</v>
      </c>
      <c r="C2796" s="43"/>
      <c r="D2796" s="44"/>
      <c r="E2796" s="44"/>
      <c r="F2796" s="35">
        <f t="shared" si="5518"/>
        <v>0</v>
      </c>
      <c r="G2796" s="35">
        <f t="shared" si="5464"/>
        <v>0</v>
      </c>
      <c r="H2796" s="35">
        <f t="shared" si="5035"/>
        <v>0</v>
      </c>
      <c r="I2796" s="21">
        <f t="shared" si="5469"/>
        <v>28</v>
      </c>
      <c r="J2796" s="37">
        <f t="shared" ref="J2796:K2796" si="5551">MAX(N2796,P2796,R2796,T2796,V2796,X2796,Z2796,AB2796,AD2796)</f>
        <v>512.64</v>
      </c>
      <c r="K2796" s="37">
        <f t="shared" si="5551"/>
        <v>656</v>
      </c>
      <c r="L2796" s="38">
        <f t="shared" ref="L2796:M2796" si="5552">MIN(N2796,P2796,R2796,T2796,V2796,X2796,Z2796,AB2796,AD2796)</f>
        <v>512.64</v>
      </c>
      <c r="M2796" s="38">
        <f t="shared" si="5552"/>
        <v>656</v>
      </c>
      <c r="N2796" s="38">
        <f t="shared" si="5472"/>
        <v>512.64</v>
      </c>
      <c r="O2796" s="38">
        <f t="shared" si="5473"/>
        <v>656</v>
      </c>
      <c r="P2796" s="39"/>
      <c r="Q2796" s="39"/>
      <c r="R2796" s="39"/>
      <c r="S2796" s="39"/>
      <c r="T2796" s="39"/>
      <c r="U2796" s="39"/>
      <c r="V2796" s="39"/>
      <c r="W2796" s="39"/>
      <c r="X2796" s="39"/>
      <c r="Y2796" s="39"/>
      <c r="Z2796" s="39"/>
      <c r="AA2796" s="39"/>
      <c r="AB2796" s="39"/>
      <c r="AC2796" s="39"/>
      <c r="AD2796" s="40"/>
      <c r="AE2796" s="40"/>
      <c r="AF2796" s="41">
        <f t="shared" si="5065"/>
        <v>0</v>
      </c>
      <c r="AG2796" s="42"/>
    </row>
    <row r="2797" spans="1:33" ht="13.8">
      <c r="A2797" s="30" t="s">
        <v>7574</v>
      </c>
      <c r="B2797" s="30" t="s">
        <v>7575</v>
      </c>
      <c r="C2797" s="43"/>
      <c r="D2797" s="44"/>
      <c r="E2797" s="44"/>
      <c r="F2797" s="35">
        <f t="shared" si="5518"/>
        <v>0</v>
      </c>
      <c r="G2797" s="35">
        <f t="shared" si="5464"/>
        <v>0</v>
      </c>
      <c r="H2797" s="35">
        <f t="shared" si="5035"/>
        <v>0</v>
      </c>
      <c r="I2797" s="21">
        <f t="shared" si="5469"/>
        <v>28</v>
      </c>
      <c r="J2797" s="37">
        <f t="shared" ref="J2797:K2797" si="5553">MAX(N2797,P2797,R2797,T2797,V2797,X2797,Z2797,AB2797,AD2797)</f>
        <v>807.41</v>
      </c>
      <c r="K2797" s="37">
        <f t="shared" si="5553"/>
        <v>1033</v>
      </c>
      <c r="L2797" s="38">
        <f t="shared" ref="L2797:M2797" si="5554">MIN(N2797,P2797,R2797,T2797,V2797,X2797,Z2797,AB2797,AD2797)</f>
        <v>807.41</v>
      </c>
      <c r="M2797" s="38">
        <f t="shared" si="5554"/>
        <v>1033</v>
      </c>
      <c r="N2797" s="38">
        <f t="shared" si="5472"/>
        <v>807.41</v>
      </c>
      <c r="O2797" s="38">
        <f t="shared" si="5473"/>
        <v>1033</v>
      </c>
      <c r="P2797" s="39"/>
      <c r="Q2797" s="39"/>
      <c r="R2797" s="39"/>
      <c r="S2797" s="39"/>
      <c r="T2797" s="39"/>
      <c r="U2797" s="39"/>
      <c r="V2797" s="39"/>
      <c r="W2797" s="39"/>
      <c r="X2797" s="39"/>
      <c r="Y2797" s="39"/>
      <c r="Z2797" s="39"/>
      <c r="AA2797" s="39"/>
      <c r="AB2797" s="39"/>
      <c r="AC2797" s="39"/>
      <c r="AD2797" s="40"/>
      <c r="AE2797" s="40"/>
      <c r="AF2797" s="41">
        <f t="shared" si="5065"/>
        <v>0</v>
      </c>
      <c r="AG2797" s="42"/>
    </row>
    <row r="2798" spans="1:33" ht="13.8">
      <c r="A2798" s="30" t="s">
        <v>7576</v>
      </c>
      <c r="B2798" s="30" t="s">
        <v>7577</v>
      </c>
      <c r="C2798" s="43"/>
      <c r="D2798" s="44"/>
      <c r="E2798" s="44"/>
      <c r="F2798" s="35">
        <f t="shared" si="5518"/>
        <v>0</v>
      </c>
      <c r="G2798" s="35">
        <f t="shared" si="5464"/>
        <v>0</v>
      </c>
      <c r="H2798" s="35">
        <f t="shared" si="5035"/>
        <v>0</v>
      </c>
      <c r="I2798" s="21">
        <f t="shared" si="5469"/>
        <v>28</v>
      </c>
      <c r="J2798" s="37">
        <f t="shared" ref="J2798:K2798" si="5555">MAX(N2798,P2798,R2798,T2798,V2798,X2798,Z2798,AB2798,AD2798)</f>
        <v>237.1</v>
      </c>
      <c r="K2798" s="37">
        <f t="shared" si="5555"/>
        <v>303</v>
      </c>
      <c r="L2798" s="38">
        <f t="shared" ref="L2798:M2798" si="5556">MIN(N2798,P2798,R2798,T2798,V2798,X2798,Z2798,AB2798,AD2798)</f>
        <v>237.1</v>
      </c>
      <c r="M2798" s="38">
        <f t="shared" si="5556"/>
        <v>303</v>
      </c>
      <c r="N2798" s="38">
        <f t="shared" si="5472"/>
        <v>237.1</v>
      </c>
      <c r="O2798" s="38">
        <f t="shared" si="5473"/>
        <v>303</v>
      </c>
      <c r="P2798" s="39"/>
      <c r="Q2798" s="39"/>
      <c r="R2798" s="39"/>
      <c r="S2798" s="39"/>
      <c r="T2798" s="39"/>
      <c r="U2798" s="39"/>
      <c r="V2798" s="39"/>
      <c r="W2798" s="39"/>
      <c r="X2798" s="39"/>
      <c r="Y2798" s="39"/>
      <c r="Z2798" s="39"/>
      <c r="AA2798" s="39"/>
      <c r="AB2798" s="39"/>
      <c r="AC2798" s="39"/>
      <c r="AD2798" s="40"/>
      <c r="AE2798" s="40"/>
      <c r="AF2798" s="41">
        <f t="shared" si="5065"/>
        <v>0</v>
      </c>
      <c r="AG2798" s="42"/>
    </row>
    <row r="2799" spans="1:33" ht="13.8">
      <c r="A2799" s="30" t="s">
        <v>7578</v>
      </c>
      <c r="B2799" s="30" t="s">
        <v>7579</v>
      </c>
      <c r="C2799" s="43"/>
      <c r="D2799" s="44"/>
      <c r="E2799" s="44"/>
      <c r="F2799" s="35">
        <f t="shared" si="5518"/>
        <v>0</v>
      </c>
      <c r="G2799" s="35">
        <f t="shared" si="5464"/>
        <v>0</v>
      </c>
      <c r="H2799" s="35">
        <f t="shared" si="5035"/>
        <v>0</v>
      </c>
      <c r="I2799" s="21">
        <f t="shared" si="5469"/>
        <v>28</v>
      </c>
      <c r="J2799" s="37">
        <f t="shared" ref="J2799:K2799" si="5557">MAX(N2799,P2799,R2799,T2799,V2799,X2799,Z2799,AB2799,AD2799)</f>
        <v>153.79</v>
      </c>
      <c r="K2799" s="37">
        <f t="shared" si="5557"/>
        <v>197</v>
      </c>
      <c r="L2799" s="38">
        <f t="shared" ref="L2799:M2799" si="5558">MIN(N2799,P2799,R2799,T2799,V2799,X2799,Z2799,AB2799,AD2799)</f>
        <v>153.79</v>
      </c>
      <c r="M2799" s="38">
        <f t="shared" si="5558"/>
        <v>197</v>
      </c>
      <c r="N2799" s="38">
        <f t="shared" si="5472"/>
        <v>153.79</v>
      </c>
      <c r="O2799" s="38">
        <f t="shared" si="5473"/>
        <v>197</v>
      </c>
      <c r="P2799" s="39"/>
      <c r="Q2799" s="39"/>
      <c r="R2799" s="39"/>
      <c r="S2799" s="39"/>
      <c r="T2799" s="39"/>
      <c r="U2799" s="39"/>
      <c r="V2799" s="39"/>
      <c r="W2799" s="39"/>
      <c r="X2799" s="39"/>
      <c r="Y2799" s="39"/>
      <c r="Z2799" s="39"/>
      <c r="AA2799" s="39"/>
      <c r="AB2799" s="39"/>
      <c r="AC2799" s="39"/>
      <c r="AD2799" s="40"/>
      <c r="AE2799" s="40"/>
      <c r="AF2799" s="41">
        <f t="shared" si="5065"/>
        <v>0</v>
      </c>
      <c r="AG2799" s="42"/>
    </row>
    <row r="2800" spans="1:33" ht="13.8">
      <c r="A2800" s="30" t="s">
        <v>7580</v>
      </c>
      <c r="B2800" s="30" t="s">
        <v>7581</v>
      </c>
      <c r="C2800" s="43"/>
      <c r="D2800" s="44"/>
      <c r="E2800" s="44"/>
      <c r="F2800" s="35">
        <f t="shared" si="5518"/>
        <v>0</v>
      </c>
      <c r="G2800" s="35">
        <f t="shared" si="5464"/>
        <v>0</v>
      </c>
      <c r="H2800" s="35">
        <f t="shared" si="5035"/>
        <v>0</v>
      </c>
      <c r="I2800" s="21">
        <f t="shared" si="5469"/>
        <v>28</v>
      </c>
      <c r="J2800" s="37">
        <f t="shared" ref="J2800:K2800" si="5559">MAX(N2800,P2800,R2800,T2800,V2800,X2800,Z2800,AB2800,AD2800)</f>
        <v>153.79</v>
      </c>
      <c r="K2800" s="37">
        <f t="shared" si="5559"/>
        <v>197</v>
      </c>
      <c r="L2800" s="38">
        <f t="shared" ref="L2800:M2800" si="5560">MIN(N2800,P2800,R2800,T2800,V2800,X2800,Z2800,AB2800,AD2800)</f>
        <v>153.79</v>
      </c>
      <c r="M2800" s="38">
        <f t="shared" si="5560"/>
        <v>197</v>
      </c>
      <c r="N2800" s="38">
        <f t="shared" si="5472"/>
        <v>153.79</v>
      </c>
      <c r="O2800" s="38">
        <f t="shared" si="5473"/>
        <v>197</v>
      </c>
      <c r="P2800" s="39"/>
      <c r="Q2800" s="39"/>
      <c r="R2800" s="39"/>
      <c r="S2800" s="39"/>
      <c r="T2800" s="39"/>
      <c r="U2800" s="39"/>
      <c r="V2800" s="39"/>
      <c r="W2800" s="39"/>
      <c r="X2800" s="39"/>
      <c r="Y2800" s="39"/>
      <c r="Z2800" s="39"/>
      <c r="AA2800" s="39"/>
      <c r="AB2800" s="39"/>
      <c r="AC2800" s="39"/>
      <c r="AD2800" s="40"/>
      <c r="AE2800" s="40"/>
      <c r="AF2800" s="41">
        <f t="shared" si="5065"/>
        <v>0</v>
      </c>
      <c r="AG2800" s="42"/>
    </row>
    <row r="2801" spans="1:33" ht="13.8">
      <c r="A2801" s="30" t="s">
        <v>7582</v>
      </c>
      <c r="B2801" s="30" t="s">
        <v>7583</v>
      </c>
      <c r="C2801" s="43"/>
      <c r="D2801" s="44"/>
      <c r="E2801" s="44"/>
      <c r="F2801" s="35">
        <f t="shared" si="5518"/>
        <v>0</v>
      </c>
      <c r="G2801" s="35">
        <f t="shared" si="5464"/>
        <v>0</v>
      </c>
      <c r="H2801" s="35">
        <f t="shared" si="5035"/>
        <v>0</v>
      </c>
      <c r="I2801" s="21">
        <f t="shared" si="5469"/>
        <v>28</v>
      </c>
      <c r="J2801" s="37">
        <f t="shared" ref="J2801:K2801" si="5561">MAX(N2801,P2801,R2801,T2801,V2801,X2801,Z2801,AB2801,AD2801)</f>
        <v>121.75</v>
      </c>
      <c r="K2801" s="37">
        <f t="shared" si="5561"/>
        <v>156</v>
      </c>
      <c r="L2801" s="38">
        <f t="shared" ref="L2801:M2801" si="5562">MIN(N2801,P2801,R2801,T2801,V2801,X2801,Z2801,AB2801,AD2801)</f>
        <v>121.75</v>
      </c>
      <c r="M2801" s="38">
        <f t="shared" si="5562"/>
        <v>156</v>
      </c>
      <c r="N2801" s="38">
        <f t="shared" si="5472"/>
        <v>121.75</v>
      </c>
      <c r="O2801" s="38">
        <f t="shared" si="5473"/>
        <v>156</v>
      </c>
      <c r="P2801" s="39"/>
      <c r="Q2801" s="39"/>
      <c r="R2801" s="39"/>
      <c r="S2801" s="39"/>
      <c r="T2801" s="39"/>
      <c r="U2801" s="39"/>
      <c r="V2801" s="39"/>
      <c r="W2801" s="39"/>
      <c r="X2801" s="39"/>
      <c r="Y2801" s="39"/>
      <c r="Z2801" s="39"/>
      <c r="AA2801" s="39"/>
      <c r="AB2801" s="39"/>
      <c r="AC2801" s="39"/>
      <c r="AD2801" s="40"/>
      <c r="AE2801" s="40"/>
      <c r="AF2801" s="41">
        <f t="shared" si="5065"/>
        <v>0</v>
      </c>
      <c r="AG2801" s="42"/>
    </row>
    <row r="2802" spans="1:33" ht="13.8">
      <c r="A2802" s="30" t="s">
        <v>7584</v>
      </c>
      <c r="B2802" s="30" t="s">
        <v>7585</v>
      </c>
      <c r="C2802" s="43"/>
      <c r="D2802" s="44"/>
      <c r="E2802" s="44"/>
      <c r="F2802" s="35">
        <f t="shared" si="5518"/>
        <v>0</v>
      </c>
      <c r="G2802" s="35">
        <f t="shared" si="5464"/>
        <v>0</v>
      </c>
      <c r="H2802" s="35">
        <f t="shared" si="5035"/>
        <v>0</v>
      </c>
      <c r="I2802" s="21">
        <f t="shared" si="5469"/>
        <v>28</v>
      </c>
      <c r="J2802" s="37">
        <f t="shared" ref="J2802:K2802" si="5563">MAX(N2802,P2802,R2802,T2802,V2802,X2802,Z2802,AB2802,AD2802)</f>
        <v>474.19</v>
      </c>
      <c r="K2802" s="37">
        <f t="shared" si="5563"/>
        <v>607</v>
      </c>
      <c r="L2802" s="38">
        <f t="shared" ref="L2802:M2802" si="5564">MIN(N2802,P2802,R2802,T2802,V2802,X2802,Z2802,AB2802,AD2802)</f>
        <v>474.19</v>
      </c>
      <c r="M2802" s="38">
        <f t="shared" si="5564"/>
        <v>607</v>
      </c>
      <c r="N2802" s="38">
        <f t="shared" si="5472"/>
        <v>474.19</v>
      </c>
      <c r="O2802" s="38">
        <f t="shared" si="5473"/>
        <v>607</v>
      </c>
      <c r="P2802" s="39"/>
      <c r="Q2802" s="39"/>
      <c r="R2802" s="39"/>
      <c r="S2802" s="39"/>
      <c r="T2802" s="39"/>
      <c r="U2802" s="39"/>
      <c r="V2802" s="39"/>
      <c r="W2802" s="39"/>
      <c r="X2802" s="39"/>
      <c r="Y2802" s="39"/>
      <c r="Z2802" s="39"/>
      <c r="AA2802" s="39"/>
      <c r="AB2802" s="39"/>
      <c r="AC2802" s="39"/>
      <c r="AD2802" s="40"/>
      <c r="AE2802" s="40"/>
      <c r="AF2802" s="41">
        <f t="shared" si="5065"/>
        <v>0</v>
      </c>
      <c r="AG2802" s="42"/>
    </row>
    <row r="2803" spans="1:33" ht="13.8">
      <c r="A2803" s="30" t="s">
        <v>7586</v>
      </c>
      <c r="B2803" s="30" t="s">
        <v>7587</v>
      </c>
      <c r="C2803" s="43"/>
      <c r="D2803" s="44"/>
      <c r="E2803" s="44"/>
      <c r="F2803" s="35">
        <f t="shared" si="5518"/>
        <v>0</v>
      </c>
      <c r="G2803" s="35">
        <f t="shared" si="5464"/>
        <v>0</v>
      </c>
      <c r="H2803" s="35">
        <f t="shared" si="5035"/>
        <v>0</v>
      </c>
      <c r="I2803" s="21">
        <f t="shared" si="5469"/>
        <v>28</v>
      </c>
      <c r="J2803" s="37">
        <f t="shared" ref="J2803:K2803" si="5565">MAX(N2803,P2803,R2803,T2803,V2803,X2803,Z2803,AB2803,AD2803)</f>
        <v>173.02</v>
      </c>
      <c r="K2803" s="37">
        <f t="shared" si="5565"/>
        <v>221</v>
      </c>
      <c r="L2803" s="38">
        <f t="shared" ref="L2803:M2803" si="5566">MIN(N2803,P2803,R2803,T2803,V2803,X2803,Z2803,AB2803,AD2803)</f>
        <v>173.02</v>
      </c>
      <c r="M2803" s="38">
        <f t="shared" si="5566"/>
        <v>221</v>
      </c>
      <c r="N2803" s="38">
        <f t="shared" si="5472"/>
        <v>173.02</v>
      </c>
      <c r="O2803" s="38">
        <f t="shared" si="5473"/>
        <v>221</v>
      </c>
      <c r="P2803" s="39"/>
      <c r="Q2803" s="39"/>
      <c r="R2803" s="39"/>
      <c r="S2803" s="39"/>
      <c r="T2803" s="39"/>
      <c r="U2803" s="39"/>
      <c r="V2803" s="39"/>
      <c r="W2803" s="39"/>
      <c r="X2803" s="39"/>
      <c r="Y2803" s="39"/>
      <c r="Z2803" s="39"/>
      <c r="AA2803" s="39"/>
      <c r="AB2803" s="39"/>
      <c r="AC2803" s="39"/>
      <c r="AD2803" s="40"/>
      <c r="AE2803" s="40"/>
      <c r="AF2803" s="41">
        <f t="shared" si="5065"/>
        <v>0</v>
      </c>
      <c r="AG2803" s="42"/>
    </row>
    <row r="2804" spans="1:33" ht="13.8">
      <c r="A2804" s="30" t="s">
        <v>7588</v>
      </c>
      <c r="B2804" s="30" t="s">
        <v>7589</v>
      </c>
      <c r="C2804" s="43"/>
      <c r="D2804" s="44"/>
      <c r="E2804" s="44"/>
      <c r="F2804" s="35">
        <f t="shared" si="5518"/>
        <v>0</v>
      </c>
      <c r="G2804" s="35">
        <f t="shared" si="5464"/>
        <v>0</v>
      </c>
      <c r="H2804" s="35">
        <f t="shared" si="5035"/>
        <v>0</v>
      </c>
      <c r="I2804" s="21">
        <f t="shared" si="5469"/>
        <v>28</v>
      </c>
      <c r="J2804" s="37">
        <f t="shared" ref="J2804:K2804" si="5567">MAX(N2804,P2804,R2804,T2804,V2804,X2804,Z2804,AB2804,AD2804)</f>
        <v>768.96</v>
      </c>
      <c r="K2804" s="37">
        <f t="shared" si="5567"/>
        <v>984</v>
      </c>
      <c r="L2804" s="38">
        <f t="shared" ref="L2804:M2804" si="5568">MIN(N2804,P2804,R2804,T2804,V2804,X2804,Z2804,AB2804,AD2804)</f>
        <v>768.96</v>
      </c>
      <c r="M2804" s="38">
        <f t="shared" si="5568"/>
        <v>984</v>
      </c>
      <c r="N2804" s="38">
        <f t="shared" si="5472"/>
        <v>768.96</v>
      </c>
      <c r="O2804" s="38">
        <f t="shared" si="5473"/>
        <v>984</v>
      </c>
      <c r="P2804" s="39"/>
      <c r="Q2804" s="39"/>
      <c r="R2804" s="39"/>
      <c r="S2804" s="39"/>
      <c r="T2804" s="39"/>
      <c r="U2804" s="39"/>
      <c r="V2804" s="39"/>
      <c r="W2804" s="39"/>
      <c r="X2804" s="39"/>
      <c r="Y2804" s="39"/>
      <c r="Z2804" s="39"/>
      <c r="AA2804" s="39"/>
      <c r="AB2804" s="39"/>
      <c r="AC2804" s="39"/>
      <c r="AD2804" s="40"/>
      <c r="AE2804" s="40"/>
      <c r="AF2804" s="41">
        <f t="shared" si="5065"/>
        <v>0</v>
      </c>
      <c r="AG2804" s="42"/>
    </row>
    <row r="2805" spans="1:33" ht="27.6">
      <c r="A2805" s="30" t="s">
        <v>7590</v>
      </c>
      <c r="B2805" s="30" t="s">
        <v>7591</v>
      </c>
      <c r="C2805" s="43"/>
      <c r="D2805" s="44"/>
      <c r="E2805" s="44"/>
      <c r="F2805" s="35">
        <f t="shared" si="5518"/>
        <v>0</v>
      </c>
      <c r="G2805" s="35">
        <f t="shared" si="5464"/>
        <v>0</v>
      </c>
      <c r="H2805" s="35">
        <f t="shared" si="5035"/>
        <v>0</v>
      </c>
      <c r="I2805" s="21">
        <f t="shared" si="5469"/>
        <v>28</v>
      </c>
      <c r="J2805" s="37">
        <f t="shared" ref="J2805:K2805" si="5569">MAX(N2805,P2805,R2805,T2805,V2805,X2805,Z2805,AB2805,AD2805)</f>
        <v>128.16</v>
      </c>
      <c r="K2805" s="37">
        <f t="shared" si="5569"/>
        <v>164</v>
      </c>
      <c r="L2805" s="38">
        <f t="shared" ref="L2805:M2805" si="5570">MIN(N2805,P2805,R2805,T2805,V2805,X2805,Z2805,AB2805,AD2805)</f>
        <v>128.16</v>
      </c>
      <c r="M2805" s="38">
        <f t="shared" si="5570"/>
        <v>164</v>
      </c>
      <c r="N2805" s="38">
        <f t="shared" si="5472"/>
        <v>128.16</v>
      </c>
      <c r="O2805" s="38">
        <f t="shared" si="5473"/>
        <v>164</v>
      </c>
      <c r="P2805" s="39"/>
      <c r="Q2805" s="39"/>
      <c r="R2805" s="39"/>
      <c r="S2805" s="39"/>
      <c r="T2805" s="39"/>
      <c r="U2805" s="39"/>
      <c r="V2805" s="39"/>
      <c r="W2805" s="39"/>
      <c r="X2805" s="39"/>
      <c r="Y2805" s="39"/>
      <c r="Z2805" s="39"/>
      <c r="AA2805" s="39"/>
      <c r="AB2805" s="39"/>
      <c r="AC2805" s="39"/>
      <c r="AD2805" s="40"/>
      <c r="AE2805" s="40"/>
      <c r="AF2805" s="41">
        <f t="shared" si="5065"/>
        <v>0</v>
      </c>
      <c r="AG2805" s="42"/>
    </row>
    <row r="2806" spans="1:33" ht="27.6">
      <c r="A2806" s="30" t="s">
        <v>7592</v>
      </c>
      <c r="B2806" s="30" t="s">
        <v>7593</v>
      </c>
      <c r="C2806" s="43"/>
      <c r="D2806" s="44"/>
      <c r="E2806" s="44"/>
      <c r="F2806" s="35">
        <f t="shared" si="5518"/>
        <v>0</v>
      </c>
      <c r="G2806" s="35">
        <f t="shared" si="5464"/>
        <v>0</v>
      </c>
      <c r="H2806" s="35">
        <f t="shared" si="5035"/>
        <v>0</v>
      </c>
      <c r="I2806" s="21">
        <f t="shared" si="5469"/>
        <v>28</v>
      </c>
      <c r="J2806" s="37">
        <f t="shared" ref="J2806:K2806" si="5571">MAX(N2806,P2806,R2806,T2806,V2806,X2806,Z2806,AB2806,AD2806)</f>
        <v>185.83</v>
      </c>
      <c r="K2806" s="37">
        <f t="shared" si="5571"/>
        <v>238</v>
      </c>
      <c r="L2806" s="38">
        <f t="shared" ref="L2806:M2806" si="5572">MIN(N2806,P2806,R2806,T2806,V2806,X2806,Z2806,AB2806,AD2806)</f>
        <v>185.83</v>
      </c>
      <c r="M2806" s="38">
        <f t="shared" si="5572"/>
        <v>238</v>
      </c>
      <c r="N2806" s="38">
        <f t="shared" si="5472"/>
        <v>185.83</v>
      </c>
      <c r="O2806" s="38">
        <f t="shared" si="5473"/>
        <v>238</v>
      </c>
      <c r="P2806" s="39"/>
      <c r="Q2806" s="39"/>
      <c r="R2806" s="39"/>
      <c r="S2806" s="39"/>
      <c r="T2806" s="39"/>
      <c r="U2806" s="39"/>
      <c r="V2806" s="39"/>
      <c r="W2806" s="39"/>
      <c r="X2806" s="39"/>
      <c r="Y2806" s="39"/>
      <c r="Z2806" s="39"/>
      <c r="AA2806" s="39"/>
      <c r="AB2806" s="39"/>
      <c r="AC2806" s="39"/>
      <c r="AD2806" s="40"/>
      <c r="AE2806" s="40"/>
      <c r="AF2806" s="41">
        <f t="shared" si="5065"/>
        <v>0</v>
      </c>
      <c r="AG2806" s="42"/>
    </row>
    <row r="2807" spans="1:33" ht="13.8">
      <c r="A2807" s="30" t="s">
        <v>7594</v>
      </c>
      <c r="B2807" s="30" t="s">
        <v>7595</v>
      </c>
      <c r="C2807" s="43"/>
      <c r="D2807" s="44"/>
      <c r="E2807" s="44"/>
      <c r="F2807" s="35">
        <f t="shared" si="5518"/>
        <v>0</v>
      </c>
      <c r="G2807" s="35">
        <f t="shared" si="5464"/>
        <v>0</v>
      </c>
      <c r="H2807" s="35">
        <f t="shared" si="5035"/>
        <v>0</v>
      </c>
      <c r="I2807" s="21">
        <f t="shared" si="5469"/>
        <v>28</v>
      </c>
      <c r="J2807" s="37">
        <f t="shared" ref="J2807:K2807" si="5573">MAX(N2807,P2807,R2807,T2807,V2807,X2807,Z2807,AB2807,AD2807)</f>
        <v>256.32</v>
      </c>
      <c r="K2807" s="37">
        <f t="shared" si="5573"/>
        <v>328</v>
      </c>
      <c r="L2807" s="38">
        <f t="shared" ref="L2807:M2807" si="5574">MIN(N2807,P2807,R2807,T2807,V2807,X2807,Z2807,AB2807,AD2807)</f>
        <v>256.32</v>
      </c>
      <c r="M2807" s="38">
        <f t="shared" si="5574"/>
        <v>328</v>
      </c>
      <c r="N2807" s="38">
        <f t="shared" si="5472"/>
        <v>256.32</v>
      </c>
      <c r="O2807" s="38">
        <f t="shared" si="5473"/>
        <v>328</v>
      </c>
      <c r="P2807" s="39"/>
      <c r="Q2807" s="39"/>
      <c r="R2807" s="39"/>
      <c r="S2807" s="39"/>
      <c r="T2807" s="39"/>
      <c r="U2807" s="39"/>
      <c r="V2807" s="39"/>
      <c r="W2807" s="39"/>
      <c r="X2807" s="39"/>
      <c r="Y2807" s="39"/>
      <c r="Z2807" s="39"/>
      <c r="AA2807" s="39"/>
      <c r="AB2807" s="39"/>
      <c r="AC2807" s="39"/>
      <c r="AD2807" s="40"/>
      <c r="AE2807" s="40"/>
      <c r="AF2807" s="41">
        <f t="shared" si="5065"/>
        <v>0</v>
      </c>
      <c r="AG2807" s="42"/>
    </row>
    <row r="2808" spans="1:33" ht="13.8">
      <c r="A2808" s="30" t="s">
        <v>7596</v>
      </c>
      <c r="B2808" s="30" t="s">
        <v>7597</v>
      </c>
      <c r="C2808" s="43"/>
      <c r="D2808" s="44"/>
      <c r="E2808" s="44"/>
      <c r="F2808" s="35">
        <f t="shared" si="5518"/>
        <v>0</v>
      </c>
      <c r="G2808" s="35">
        <f t="shared" si="5464"/>
        <v>0</v>
      </c>
      <c r="H2808" s="35">
        <f t="shared" ref="H2808:H3062" si="5575">(E2808+F2808)-G2808</f>
        <v>0</v>
      </c>
      <c r="I2808" s="21">
        <f t="shared" si="5469"/>
        <v>28</v>
      </c>
      <c r="J2808" s="37">
        <f t="shared" ref="J2808:K2808" si="5576">MAX(N2808,P2808,R2808,T2808,V2808,X2808,Z2808,AB2808,AD2808)</f>
        <v>89.71</v>
      </c>
      <c r="K2808" s="37">
        <f t="shared" si="5576"/>
        <v>115</v>
      </c>
      <c r="L2808" s="38">
        <f t="shared" ref="L2808:M2808" si="5577">MIN(N2808,P2808,R2808,T2808,V2808,X2808,Z2808,AB2808,AD2808)</f>
        <v>89.71</v>
      </c>
      <c r="M2808" s="38">
        <f t="shared" si="5577"/>
        <v>115</v>
      </c>
      <c r="N2808" s="38">
        <f t="shared" si="5472"/>
        <v>89.71</v>
      </c>
      <c r="O2808" s="38">
        <f t="shared" si="5473"/>
        <v>115</v>
      </c>
      <c r="P2808" s="39"/>
      <c r="Q2808" s="39"/>
      <c r="R2808" s="39"/>
      <c r="S2808" s="39"/>
      <c r="T2808" s="39"/>
      <c r="U2808" s="39"/>
      <c r="V2808" s="39"/>
      <c r="W2808" s="39"/>
      <c r="X2808" s="39"/>
      <c r="Y2808" s="39"/>
      <c r="Z2808" s="39"/>
      <c r="AA2808" s="39"/>
      <c r="AB2808" s="39"/>
      <c r="AC2808" s="39"/>
      <c r="AD2808" s="40"/>
      <c r="AE2808" s="40"/>
      <c r="AF2808" s="41">
        <f t="shared" si="5065"/>
        <v>0</v>
      </c>
      <c r="AG2808" s="42"/>
    </row>
    <row r="2809" spans="1:33" ht="13.8">
      <c r="A2809" s="30" t="s">
        <v>7598</v>
      </c>
      <c r="B2809" s="30" t="s">
        <v>7599</v>
      </c>
      <c r="C2809" s="43"/>
      <c r="D2809" s="44"/>
      <c r="E2809" s="44"/>
      <c r="F2809" s="35">
        <f t="shared" si="5518"/>
        <v>0</v>
      </c>
      <c r="G2809" s="35">
        <f t="shared" si="5464"/>
        <v>0</v>
      </c>
      <c r="H2809" s="35">
        <f t="shared" si="5575"/>
        <v>0</v>
      </c>
      <c r="I2809" s="21">
        <f t="shared" si="5469"/>
        <v>28</v>
      </c>
      <c r="J2809" s="37">
        <f t="shared" ref="J2809:K2809" si="5578">MAX(N2809,P2809,R2809,T2809,V2809,X2809,Z2809,AB2809,AD2809)</f>
        <v>12.82</v>
      </c>
      <c r="K2809" s="37">
        <f t="shared" si="5578"/>
        <v>16</v>
      </c>
      <c r="L2809" s="38">
        <f t="shared" ref="L2809:M2809" si="5579">MIN(N2809,P2809,R2809,T2809,V2809,X2809,Z2809,AB2809,AD2809)</f>
        <v>12.82</v>
      </c>
      <c r="M2809" s="38">
        <f t="shared" si="5579"/>
        <v>16</v>
      </c>
      <c r="N2809" s="38">
        <f t="shared" si="5472"/>
        <v>12.82</v>
      </c>
      <c r="O2809" s="38">
        <f t="shared" si="5473"/>
        <v>16</v>
      </c>
      <c r="P2809" s="39"/>
      <c r="Q2809" s="39"/>
      <c r="R2809" s="39"/>
      <c r="S2809" s="39"/>
      <c r="T2809" s="39"/>
      <c r="U2809" s="39"/>
      <c r="V2809" s="39"/>
      <c r="W2809" s="39"/>
      <c r="X2809" s="39"/>
      <c r="Y2809" s="39"/>
      <c r="Z2809" s="39"/>
      <c r="AA2809" s="39"/>
      <c r="AB2809" s="39"/>
      <c r="AC2809" s="39"/>
      <c r="AD2809" s="40"/>
      <c r="AE2809" s="40"/>
      <c r="AF2809" s="41">
        <f t="shared" si="5065"/>
        <v>0</v>
      </c>
      <c r="AG2809" s="42"/>
    </row>
    <row r="2810" spans="1:33" ht="13.8">
      <c r="A2810" s="30" t="s">
        <v>7600</v>
      </c>
      <c r="B2810" s="30" t="s">
        <v>7601</v>
      </c>
      <c r="C2810" s="43"/>
      <c r="D2810" s="44"/>
      <c r="E2810" s="44"/>
      <c r="F2810" s="35">
        <f t="shared" si="5518"/>
        <v>0</v>
      </c>
      <c r="G2810" s="35">
        <f t="shared" si="5464"/>
        <v>0</v>
      </c>
      <c r="H2810" s="35">
        <f t="shared" si="5575"/>
        <v>0</v>
      </c>
      <c r="I2810" s="21">
        <f t="shared" si="5469"/>
        <v>28</v>
      </c>
      <c r="J2810" s="37">
        <f t="shared" ref="J2810:K2810" si="5580">MAX(N2810,P2810,R2810,T2810,V2810,X2810,Z2810,AB2810,AD2810)</f>
        <v>5426.06</v>
      </c>
      <c r="K2810" s="37">
        <f t="shared" si="5580"/>
        <v>6945</v>
      </c>
      <c r="L2810" s="38">
        <f t="shared" ref="L2810:M2810" si="5581">MIN(N2810,P2810,R2810,T2810,V2810,X2810,Z2810,AB2810,AD2810)</f>
        <v>5426.06</v>
      </c>
      <c r="M2810" s="38">
        <f t="shared" si="5581"/>
        <v>6945</v>
      </c>
      <c r="N2810" s="38">
        <f t="shared" si="5472"/>
        <v>5426.06</v>
      </c>
      <c r="O2810" s="38">
        <f t="shared" si="5473"/>
        <v>6945</v>
      </c>
      <c r="P2810" s="39"/>
      <c r="Q2810" s="39"/>
      <c r="R2810" s="39"/>
      <c r="S2810" s="39"/>
      <c r="T2810" s="39"/>
      <c r="U2810" s="39"/>
      <c r="V2810" s="39"/>
      <c r="W2810" s="39"/>
      <c r="X2810" s="39"/>
      <c r="Y2810" s="39"/>
      <c r="Z2810" s="39"/>
      <c r="AA2810" s="39"/>
      <c r="AB2810" s="39"/>
      <c r="AC2810" s="39"/>
      <c r="AD2810" s="40"/>
      <c r="AE2810" s="40"/>
      <c r="AF2810" s="41">
        <f t="shared" si="5065"/>
        <v>0</v>
      </c>
      <c r="AG2810" s="42"/>
    </row>
    <row r="2811" spans="1:33" ht="13.8">
      <c r="A2811" s="30" t="s">
        <v>7602</v>
      </c>
      <c r="B2811" s="30" t="s">
        <v>7603</v>
      </c>
      <c r="C2811" s="43"/>
      <c r="D2811" s="44"/>
      <c r="E2811" s="44"/>
      <c r="F2811" s="35">
        <f t="shared" si="5518"/>
        <v>0</v>
      </c>
      <c r="G2811" s="35">
        <f t="shared" si="5464"/>
        <v>0</v>
      </c>
      <c r="H2811" s="35">
        <f t="shared" si="5575"/>
        <v>0</v>
      </c>
      <c r="I2811" s="21">
        <f t="shared" si="5469"/>
        <v>28</v>
      </c>
      <c r="J2811" s="37">
        <f t="shared" ref="J2811:K2811" si="5582">MAX(N2811,P2811,R2811,T2811,V2811,X2811,Z2811,AB2811,AD2811)</f>
        <v>243.5</v>
      </c>
      <c r="K2811" s="37">
        <f t="shared" si="5582"/>
        <v>312</v>
      </c>
      <c r="L2811" s="38">
        <f t="shared" ref="L2811:M2811" si="5583">MIN(N2811,P2811,R2811,T2811,V2811,X2811,Z2811,AB2811,AD2811)</f>
        <v>243.5</v>
      </c>
      <c r="M2811" s="38">
        <f t="shared" si="5583"/>
        <v>312</v>
      </c>
      <c r="N2811" s="38">
        <f t="shared" si="5472"/>
        <v>243.5</v>
      </c>
      <c r="O2811" s="38">
        <f t="shared" si="5473"/>
        <v>312</v>
      </c>
      <c r="P2811" s="39"/>
      <c r="Q2811" s="39"/>
      <c r="R2811" s="39"/>
      <c r="S2811" s="39"/>
      <c r="T2811" s="39"/>
      <c r="U2811" s="39"/>
      <c r="V2811" s="39"/>
      <c r="W2811" s="39"/>
      <c r="X2811" s="39"/>
      <c r="Y2811" s="39"/>
      <c r="Z2811" s="39"/>
      <c r="AA2811" s="39"/>
      <c r="AB2811" s="39"/>
      <c r="AC2811" s="39"/>
      <c r="AD2811" s="40"/>
      <c r="AE2811" s="40"/>
      <c r="AF2811" s="41">
        <f t="shared" si="5065"/>
        <v>0</v>
      </c>
      <c r="AG2811" s="42"/>
    </row>
    <row r="2812" spans="1:33" ht="13.8">
      <c r="A2812" s="30" t="s">
        <v>7604</v>
      </c>
      <c r="B2812" s="30" t="s">
        <v>7605</v>
      </c>
      <c r="C2812" s="43"/>
      <c r="D2812" s="44"/>
      <c r="E2812" s="44"/>
      <c r="F2812" s="35">
        <f t="shared" si="5518"/>
        <v>0</v>
      </c>
      <c r="G2812" s="35">
        <f t="shared" si="5464"/>
        <v>0</v>
      </c>
      <c r="H2812" s="35">
        <f t="shared" si="5575"/>
        <v>0</v>
      </c>
      <c r="I2812" s="21">
        <f t="shared" si="5469"/>
        <v>28</v>
      </c>
      <c r="J2812" s="37">
        <f t="shared" ref="J2812:K2812" si="5584">MAX(N2812,P2812,R2812,T2812,V2812,X2812,Z2812,AB2812,AD2812)</f>
        <v>410.11</v>
      </c>
      <c r="K2812" s="37">
        <f t="shared" si="5584"/>
        <v>525</v>
      </c>
      <c r="L2812" s="38">
        <f t="shared" ref="L2812:M2812" si="5585">MIN(N2812,P2812,R2812,T2812,V2812,X2812,Z2812,AB2812,AD2812)</f>
        <v>410.11</v>
      </c>
      <c r="M2812" s="38">
        <f t="shared" si="5585"/>
        <v>525</v>
      </c>
      <c r="N2812" s="38">
        <f t="shared" si="5472"/>
        <v>410.11</v>
      </c>
      <c r="O2812" s="38">
        <f t="shared" si="5473"/>
        <v>525</v>
      </c>
      <c r="P2812" s="39"/>
      <c r="Q2812" s="39"/>
      <c r="R2812" s="39"/>
      <c r="S2812" s="39"/>
      <c r="T2812" s="39"/>
      <c r="U2812" s="39"/>
      <c r="V2812" s="39"/>
      <c r="W2812" s="39"/>
      <c r="X2812" s="39"/>
      <c r="Y2812" s="39"/>
      <c r="Z2812" s="39"/>
      <c r="AA2812" s="39"/>
      <c r="AB2812" s="39"/>
      <c r="AC2812" s="39"/>
      <c r="AD2812" s="40"/>
      <c r="AE2812" s="40"/>
      <c r="AF2812" s="41">
        <f t="shared" si="5065"/>
        <v>0</v>
      </c>
      <c r="AG2812" s="42"/>
    </row>
    <row r="2813" spans="1:33" ht="13.8">
      <c r="A2813" s="30" t="s">
        <v>7606</v>
      </c>
      <c r="B2813" s="30" t="s">
        <v>7607</v>
      </c>
      <c r="C2813" s="43"/>
      <c r="D2813" s="44"/>
      <c r="E2813" s="44"/>
      <c r="F2813" s="35">
        <f t="shared" si="5518"/>
        <v>0</v>
      </c>
      <c r="G2813" s="35">
        <f t="shared" si="5464"/>
        <v>0</v>
      </c>
      <c r="H2813" s="35">
        <f t="shared" si="5575"/>
        <v>0</v>
      </c>
      <c r="I2813" s="21">
        <f t="shared" si="5469"/>
        <v>28</v>
      </c>
      <c r="J2813" s="37">
        <f t="shared" ref="J2813:K2813" si="5586">MAX(N2813,P2813,R2813,T2813,V2813,X2813,Z2813,AB2813,AD2813)</f>
        <v>243.5</v>
      </c>
      <c r="K2813" s="37">
        <f t="shared" si="5586"/>
        <v>312</v>
      </c>
      <c r="L2813" s="38">
        <f t="shared" ref="L2813:M2813" si="5587">MIN(N2813,P2813,R2813,T2813,V2813,X2813,Z2813,AB2813,AD2813)</f>
        <v>243.5</v>
      </c>
      <c r="M2813" s="38">
        <f t="shared" si="5587"/>
        <v>312</v>
      </c>
      <c r="N2813" s="38">
        <f t="shared" si="5472"/>
        <v>243.5</v>
      </c>
      <c r="O2813" s="38">
        <f t="shared" si="5473"/>
        <v>312</v>
      </c>
      <c r="P2813" s="39"/>
      <c r="Q2813" s="39"/>
      <c r="R2813" s="39"/>
      <c r="S2813" s="39"/>
      <c r="T2813" s="39"/>
      <c r="U2813" s="39"/>
      <c r="V2813" s="39"/>
      <c r="W2813" s="39"/>
      <c r="X2813" s="39"/>
      <c r="Y2813" s="39"/>
      <c r="Z2813" s="39"/>
      <c r="AA2813" s="39"/>
      <c r="AB2813" s="39"/>
      <c r="AC2813" s="39"/>
      <c r="AD2813" s="40"/>
      <c r="AE2813" s="40"/>
      <c r="AF2813" s="41">
        <f t="shared" si="5065"/>
        <v>0</v>
      </c>
      <c r="AG2813" s="42"/>
    </row>
    <row r="2814" spans="1:33" ht="13.8">
      <c r="A2814" s="30" t="s">
        <v>7608</v>
      </c>
      <c r="B2814" s="30" t="s">
        <v>7609</v>
      </c>
      <c r="C2814" s="43"/>
      <c r="D2814" s="44"/>
      <c r="E2814" s="44"/>
      <c r="F2814" s="35">
        <f t="shared" si="5518"/>
        <v>0</v>
      </c>
      <c r="G2814" s="35">
        <f t="shared" si="5464"/>
        <v>0</v>
      </c>
      <c r="H2814" s="35">
        <f t="shared" si="5575"/>
        <v>0</v>
      </c>
      <c r="I2814" s="21">
        <f t="shared" si="5469"/>
        <v>28</v>
      </c>
      <c r="J2814" s="37">
        <f t="shared" ref="J2814:K2814" si="5588">MAX(N2814,P2814,R2814,T2814,V2814,X2814,Z2814,AB2814,AD2814)</f>
        <v>108.94</v>
      </c>
      <c r="K2814" s="37">
        <f t="shared" si="5588"/>
        <v>139</v>
      </c>
      <c r="L2814" s="38">
        <f t="shared" ref="L2814:M2814" si="5589">MIN(N2814,P2814,R2814,T2814,V2814,X2814,Z2814,AB2814,AD2814)</f>
        <v>108.94</v>
      </c>
      <c r="M2814" s="38">
        <f t="shared" si="5589"/>
        <v>139</v>
      </c>
      <c r="N2814" s="38">
        <f t="shared" si="5472"/>
        <v>108.94</v>
      </c>
      <c r="O2814" s="38">
        <f t="shared" si="5473"/>
        <v>139</v>
      </c>
      <c r="P2814" s="39"/>
      <c r="Q2814" s="39"/>
      <c r="R2814" s="39"/>
      <c r="S2814" s="39"/>
      <c r="T2814" s="39"/>
      <c r="U2814" s="39"/>
      <c r="V2814" s="39"/>
      <c r="W2814" s="39"/>
      <c r="X2814" s="39"/>
      <c r="Y2814" s="39"/>
      <c r="Z2814" s="39"/>
      <c r="AA2814" s="39"/>
      <c r="AB2814" s="39"/>
      <c r="AC2814" s="39"/>
      <c r="AD2814" s="40"/>
      <c r="AE2814" s="40"/>
      <c r="AF2814" s="41">
        <f t="shared" si="5065"/>
        <v>0</v>
      </c>
      <c r="AG2814" s="42"/>
    </row>
    <row r="2815" spans="1:33" ht="13.8">
      <c r="A2815" s="30" t="s">
        <v>7610</v>
      </c>
      <c r="B2815" s="30" t="s">
        <v>7611</v>
      </c>
      <c r="C2815" s="43"/>
      <c r="D2815" s="44"/>
      <c r="E2815" s="44"/>
      <c r="F2815" s="35">
        <f t="shared" si="5518"/>
        <v>0</v>
      </c>
      <c r="G2815" s="35">
        <f t="shared" si="5464"/>
        <v>0</v>
      </c>
      <c r="H2815" s="35">
        <f t="shared" si="5575"/>
        <v>0</v>
      </c>
      <c r="I2815" s="21">
        <f t="shared" si="5469"/>
        <v>28</v>
      </c>
      <c r="J2815" s="37">
        <f t="shared" ref="J2815:K2815" si="5590">MAX(N2815,P2815,R2815,T2815,V2815,X2815,Z2815,AB2815,AD2815)</f>
        <v>358.85</v>
      </c>
      <c r="K2815" s="37">
        <f t="shared" si="5590"/>
        <v>459</v>
      </c>
      <c r="L2815" s="38">
        <f t="shared" ref="L2815:M2815" si="5591">MIN(N2815,P2815,R2815,T2815,V2815,X2815,Z2815,AB2815,AD2815)</f>
        <v>358.85</v>
      </c>
      <c r="M2815" s="38">
        <f t="shared" si="5591"/>
        <v>459</v>
      </c>
      <c r="N2815" s="38">
        <f t="shared" si="5472"/>
        <v>358.85</v>
      </c>
      <c r="O2815" s="38">
        <f t="shared" si="5473"/>
        <v>459</v>
      </c>
      <c r="P2815" s="39"/>
      <c r="Q2815" s="39"/>
      <c r="R2815" s="39"/>
      <c r="S2815" s="39"/>
      <c r="T2815" s="39"/>
      <c r="U2815" s="39"/>
      <c r="V2815" s="39"/>
      <c r="W2815" s="39"/>
      <c r="X2815" s="39"/>
      <c r="Y2815" s="39"/>
      <c r="Z2815" s="39"/>
      <c r="AA2815" s="39"/>
      <c r="AB2815" s="39"/>
      <c r="AC2815" s="39"/>
      <c r="AD2815" s="40"/>
      <c r="AE2815" s="40"/>
      <c r="AF2815" s="41">
        <f t="shared" si="5065"/>
        <v>0</v>
      </c>
      <c r="AG2815" s="42"/>
    </row>
    <row r="2816" spans="1:33" ht="13.8">
      <c r="A2816" s="30" t="s">
        <v>7612</v>
      </c>
      <c r="B2816" s="30" t="s">
        <v>7613</v>
      </c>
      <c r="C2816" s="43"/>
      <c r="D2816" s="44"/>
      <c r="E2816" s="44"/>
      <c r="F2816" s="35">
        <f t="shared" si="5518"/>
        <v>0</v>
      </c>
      <c r="G2816" s="35">
        <f t="shared" si="5464"/>
        <v>0</v>
      </c>
      <c r="H2816" s="35">
        <f t="shared" si="5575"/>
        <v>0</v>
      </c>
      <c r="I2816" s="21">
        <f t="shared" si="5469"/>
        <v>28</v>
      </c>
      <c r="J2816" s="37">
        <f t="shared" ref="J2816:K2816" si="5592">MAX(N2816,P2816,R2816,T2816,V2816,X2816,Z2816,AB2816,AD2816)</f>
        <v>198.65</v>
      </c>
      <c r="K2816" s="37">
        <f t="shared" si="5592"/>
        <v>254</v>
      </c>
      <c r="L2816" s="38">
        <f t="shared" ref="L2816:M2816" si="5593">MIN(N2816,P2816,R2816,T2816,V2816,X2816,Z2816,AB2816,AD2816)</f>
        <v>198.65</v>
      </c>
      <c r="M2816" s="38">
        <f t="shared" si="5593"/>
        <v>254</v>
      </c>
      <c r="N2816" s="38">
        <f t="shared" si="5472"/>
        <v>198.65</v>
      </c>
      <c r="O2816" s="38">
        <f t="shared" si="5473"/>
        <v>254</v>
      </c>
      <c r="P2816" s="39"/>
      <c r="Q2816" s="39"/>
      <c r="R2816" s="39"/>
      <c r="S2816" s="39"/>
      <c r="T2816" s="39"/>
      <c r="U2816" s="39"/>
      <c r="V2816" s="39"/>
      <c r="W2816" s="39"/>
      <c r="X2816" s="39"/>
      <c r="Y2816" s="39"/>
      <c r="Z2816" s="39"/>
      <c r="AA2816" s="39"/>
      <c r="AB2816" s="39"/>
      <c r="AC2816" s="39"/>
      <c r="AD2816" s="40"/>
      <c r="AE2816" s="40"/>
      <c r="AF2816" s="41">
        <f t="shared" si="5065"/>
        <v>0</v>
      </c>
      <c r="AG2816" s="42"/>
    </row>
    <row r="2817" spans="1:33" ht="13.8">
      <c r="A2817" s="30" t="s">
        <v>7614</v>
      </c>
      <c r="B2817" s="30" t="s">
        <v>7615</v>
      </c>
      <c r="C2817" s="43"/>
      <c r="D2817" s="44"/>
      <c r="E2817" s="44"/>
      <c r="F2817" s="35">
        <f t="shared" si="5518"/>
        <v>0</v>
      </c>
      <c r="G2817" s="35">
        <f t="shared" si="5464"/>
        <v>0</v>
      </c>
      <c r="H2817" s="35">
        <f t="shared" si="5575"/>
        <v>0</v>
      </c>
      <c r="I2817" s="21">
        <f t="shared" si="5469"/>
        <v>28</v>
      </c>
      <c r="J2817" s="37">
        <f t="shared" ref="J2817:K2817" si="5594">MAX(N2817,P2817,R2817,T2817,V2817,X2817,Z2817,AB2817,AD2817)</f>
        <v>679.25</v>
      </c>
      <c r="K2817" s="37">
        <f t="shared" si="5594"/>
        <v>869</v>
      </c>
      <c r="L2817" s="38">
        <f t="shared" ref="L2817:M2817" si="5595">MIN(N2817,P2817,R2817,T2817,V2817,X2817,Z2817,AB2817,AD2817)</f>
        <v>679.25</v>
      </c>
      <c r="M2817" s="38">
        <f t="shared" si="5595"/>
        <v>869</v>
      </c>
      <c r="N2817" s="38">
        <f t="shared" si="5472"/>
        <v>679.25</v>
      </c>
      <c r="O2817" s="38">
        <f t="shared" si="5473"/>
        <v>869</v>
      </c>
      <c r="P2817" s="39"/>
      <c r="Q2817" s="39"/>
      <c r="R2817" s="39"/>
      <c r="S2817" s="39"/>
      <c r="T2817" s="39"/>
      <c r="U2817" s="39"/>
      <c r="V2817" s="39"/>
      <c r="W2817" s="39"/>
      <c r="X2817" s="39"/>
      <c r="Y2817" s="39"/>
      <c r="Z2817" s="39"/>
      <c r="AA2817" s="39"/>
      <c r="AB2817" s="39"/>
      <c r="AC2817" s="39"/>
      <c r="AD2817" s="40"/>
      <c r="AE2817" s="40"/>
      <c r="AF2817" s="41">
        <f t="shared" si="5065"/>
        <v>0</v>
      </c>
      <c r="AG2817" s="42"/>
    </row>
    <row r="2818" spans="1:33" ht="13.8">
      <c r="A2818" s="30" t="s">
        <v>7616</v>
      </c>
      <c r="B2818" s="30" t="s">
        <v>7617</v>
      </c>
      <c r="C2818" s="43"/>
      <c r="D2818" s="44"/>
      <c r="E2818" s="44"/>
      <c r="F2818" s="35">
        <f t="shared" si="5518"/>
        <v>0</v>
      </c>
      <c r="G2818" s="35">
        <f t="shared" si="5464"/>
        <v>0</v>
      </c>
      <c r="H2818" s="35">
        <f t="shared" si="5575"/>
        <v>0</v>
      </c>
      <c r="I2818" s="21">
        <f t="shared" si="5469"/>
        <v>28</v>
      </c>
      <c r="J2818" s="37">
        <f t="shared" ref="J2818:K2818" si="5596">MAX(N2818,P2818,R2818,T2818,V2818,X2818,Z2818,AB2818,AD2818)</f>
        <v>781.78</v>
      </c>
      <c r="K2818" s="37">
        <f t="shared" si="5596"/>
        <v>1001</v>
      </c>
      <c r="L2818" s="38">
        <f t="shared" ref="L2818:M2818" si="5597">MIN(N2818,P2818,R2818,T2818,V2818,X2818,Z2818,AB2818,AD2818)</f>
        <v>781.78</v>
      </c>
      <c r="M2818" s="38">
        <f t="shared" si="5597"/>
        <v>1001</v>
      </c>
      <c r="N2818" s="38">
        <f t="shared" si="5472"/>
        <v>781.78</v>
      </c>
      <c r="O2818" s="38">
        <f t="shared" si="5473"/>
        <v>1001</v>
      </c>
      <c r="P2818" s="39"/>
      <c r="Q2818" s="39"/>
      <c r="R2818" s="39"/>
      <c r="S2818" s="39"/>
      <c r="T2818" s="39"/>
      <c r="U2818" s="39"/>
      <c r="V2818" s="39"/>
      <c r="W2818" s="39"/>
      <c r="X2818" s="39"/>
      <c r="Y2818" s="39"/>
      <c r="Z2818" s="39"/>
      <c r="AA2818" s="39"/>
      <c r="AB2818" s="39"/>
      <c r="AC2818" s="39"/>
      <c r="AD2818" s="40"/>
      <c r="AE2818" s="40"/>
      <c r="AF2818" s="41">
        <f t="shared" si="5065"/>
        <v>0</v>
      </c>
      <c r="AG2818" s="42"/>
    </row>
    <row r="2819" spans="1:33" ht="13.8">
      <c r="A2819" s="30" t="s">
        <v>7618</v>
      </c>
      <c r="B2819" s="30" t="s">
        <v>7619</v>
      </c>
      <c r="C2819" s="43"/>
      <c r="D2819" s="44"/>
      <c r="E2819" s="44"/>
      <c r="F2819" s="35">
        <f t="shared" si="5518"/>
        <v>0</v>
      </c>
      <c r="G2819" s="35">
        <f t="shared" ref="G2819:G2882" si="5598">IFERROR(COUNTIF(Sales_PartCode, A2819), 0)</f>
        <v>0</v>
      </c>
      <c r="H2819" s="35">
        <f t="shared" si="5575"/>
        <v>0</v>
      </c>
      <c r="I2819" s="21">
        <f t="shared" si="5469"/>
        <v>28</v>
      </c>
      <c r="J2819" s="37">
        <f t="shared" ref="J2819:K2819" si="5599">MAX(N2819,P2819,R2819,T2819,V2819,X2819,Z2819,AB2819,AD2819)</f>
        <v>679.25</v>
      </c>
      <c r="K2819" s="37">
        <f t="shared" si="5599"/>
        <v>869</v>
      </c>
      <c r="L2819" s="38">
        <f t="shared" ref="L2819:M2819" si="5600">MIN(N2819,P2819,R2819,T2819,V2819,X2819,Z2819,AB2819,AD2819)</f>
        <v>679.25</v>
      </c>
      <c r="M2819" s="38">
        <f t="shared" si="5600"/>
        <v>869</v>
      </c>
      <c r="N2819" s="38">
        <f t="shared" si="5472"/>
        <v>679.25</v>
      </c>
      <c r="O2819" s="38">
        <f t="shared" si="5473"/>
        <v>869</v>
      </c>
      <c r="P2819" s="39"/>
      <c r="Q2819" s="39"/>
      <c r="R2819" s="39"/>
      <c r="S2819" s="39"/>
      <c r="T2819" s="39"/>
      <c r="U2819" s="39"/>
      <c r="V2819" s="39"/>
      <c r="W2819" s="39"/>
      <c r="X2819" s="39"/>
      <c r="Y2819" s="39"/>
      <c r="Z2819" s="39"/>
      <c r="AA2819" s="39"/>
      <c r="AB2819" s="39"/>
      <c r="AC2819" s="39"/>
      <c r="AD2819" s="40"/>
      <c r="AE2819" s="40"/>
      <c r="AF2819" s="41">
        <f t="shared" si="5065"/>
        <v>0</v>
      </c>
      <c r="AG2819" s="42"/>
    </row>
    <row r="2820" spans="1:33" ht="13.8">
      <c r="A2820" s="30" t="s">
        <v>7620</v>
      </c>
      <c r="B2820" s="30" t="s">
        <v>7621</v>
      </c>
      <c r="C2820" s="43"/>
      <c r="D2820" s="44"/>
      <c r="E2820" s="44"/>
      <c r="F2820" s="35">
        <f t="shared" si="5518"/>
        <v>0</v>
      </c>
      <c r="G2820" s="35">
        <f t="shared" si="5598"/>
        <v>0</v>
      </c>
      <c r="H2820" s="35">
        <f t="shared" si="5575"/>
        <v>0</v>
      </c>
      <c r="I2820" s="21">
        <f t="shared" si="5469"/>
        <v>28</v>
      </c>
      <c r="J2820" s="37">
        <f t="shared" ref="J2820:K2820" si="5601">MAX(N2820,P2820,R2820,T2820,V2820,X2820,Z2820,AB2820,AD2820)</f>
        <v>147.38</v>
      </c>
      <c r="K2820" s="37">
        <f t="shared" si="5601"/>
        <v>189</v>
      </c>
      <c r="L2820" s="38">
        <f t="shared" ref="L2820:M2820" si="5602">MIN(N2820,P2820,R2820,T2820,V2820,X2820,Z2820,AB2820,AD2820)</f>
        <v>147.38</v>
      </c>
      <c r="M2820" s="38">
        <f t="shared" si="5602"/>
        <v>189</v>
      </c>
      <c r="N2820" s="38">
        <f t="shared" si="5472"/>
        <v>147.38</v>
      </c>
      <c r="O2820" s="38">
        <f t="shared" si="5473"/>
        <v>189</v>
      </c>
      <c r="P2820" s="39"/>
      <c r="Q2820" s="39"/>
      <c r="R2820" s="39"/>
      <c r="S2820" s="39"/>
      <c r="T2820" s="39"/>
      <c r="U2820" s="39"/>
      <c r="V2820" s="39"/>
      <c r="W2820" s="39"/>
      <c r="X2820" s="39"/>
      <c r="Y2820" s="39"/>
      <c r="Z2820" s="39"/>
      <c r="AA2820" s="39"/>
      <c r="AB2820" s="39"/>
      <c r="AC2820" s="39"/>
      <c r="AD2820" s="40"/>
      <c r="AE2820" s="40"/>
      <c r="AF2820" s="41">
        <f t="shared" ref="AF2820:AF3074" si="5603">D2820-H2820</f>
        <v>0</v>
      </c>
      <c r="AG2820" s="42"/>
    </row>
    <row r="2821" spans="1:33" ht="13.8">
      <c r="A2821" s="30" t="s">
        <v>7622</v>
      </c>
      <c r="B2821" s="30" t="s">
        <v>7623</v>
      </c>
      <c r="C2821" s="43"/>
      <c r="D2821" s="44"/>
      <c r="E2821" s="44"/>
      <c r="F2821" s="35">
        <f t="shared" si="5518"/>
        <v>0</v>
      </c>
      <c r="G2821" s="35">
        <f t="shared" si="5598"/>
        <v>0</v>
      </c>
      <c r="H2821" s="35">
        <f t="shared" si="5575"/>
        <v>0</v>
      </c>
      <c r="I2821" s="21">
        <f t="shared" ref="I2821:I2884" si="5604">VLOOKUP(A2821,Old_Inventory,9,FALSE)</f>
        <v>28</v>
      </c>
      <c r="J2821" s="37">
        <f t="shared" ref="J2821:K2821" si="5605">MAX(N2821,P2821,R2821,T2821,V2821,X2821,Z2821,AB2821,AD2821)</f>
        <v>83.3</v>
      </c>
      <c r="K2821" s="37">
        <f t="shared" si="5605"/>
        <v>107</v>
      </c>
      <c r="L2821" s="38">
        <f t="shared" ref="L2821:M2821" si="5606">MIN(N2821,P2821,R2821,T2821,V2821,X2821,Z2821,AB2821,AD2821)</f>
        <v>83.3</v>
      </c>
      <c r="M2821" s="38">
        <f t="shared" si="5606"/>
        <v>107</v>
      </c>
      <c r="N2821" s="38">
        <f t="shared" ref="N2821:N2884" si="5607">VLOOKUP(A2821,Inv_bef,5,FALSE)</f>
        <v>83.3</v>
      </c>
      <c r="O2821" s="38">
        <f t="shared" ref="O2821:O2884" si="5608">VLOOKUP(A2821,Inv_bef,6,FALSE)</f>
        <v>107</v>
      </c>
      <c r="P2821" s="39"/>
      <c r="Q2821" s="39"/>
      <c r="R2821" s="39"/>
      <c r="S2821" s="39"/>
      <c r="T2821" s="39"/>
      <c r="U2821" s="39"/>
      <c r="V2821" s="39"/>
      <c r="W2821" s="39"/>
      <c r="X2821" s="39"/>
      <c r="Y2821" s="39"/>
      <c r="Z2821" s="39"/>
      <c r="AA2821" s="39"/>
      <c r="AB2821" s="39"/>
      <c r="AC2821" s="39"/>
      <c r="AD2821" s="40"/>
      <c r="AE2821" s="40"/>
      <c r="AF2821" s="41">
        <f t="shared" si="5603"/>
        <v>0</v>
      </c>
      <c r="AG2821" s="42"/>
    </row>
    <row r="2822" spans="1:33" ht="13.8">
      <c r="A2822" s="30" t="s">
        <v>7624</v>
      </c>
      <c r="B2822" s="30" t="s">
        <v>7625</v>
      </c>
      <c r="C2822" s="43"/>
      <c r="D2822" s="44"/>
      <c r="E2822" s="44"/>
      <c r="F2822" s="35">
        <f t="shared" si="5518"/>
        <v>0</v>
      </c>
      <c r="G2822" s="35">
        <f t="shared" si="5598"/>
        <v>0</v>
      </c>
      <c r="H2822" s="35">
        <f t="shared" si="5575"/>
        <v>0</v>
      </c>
      <c r="I2822" s="21">
        <f t="shared" si="5604"/>
        <v>28</v>
      </c>
      <c r="J2822" s="37">
        <f t="shared" ref="J2822:K2822" si="5609">MAX(N2822,P2822,R2822,T2822,V2822,X2822,Z2822,AB2822,AD2822)</f>
        <v>147.38</v>
      </c>
      <c r="K2822" s="37">
        <f t="shared" si="5609"/>
        <v>189</v>
      </c>
      <c r="L2822" s="38">
        <f t="shared" ref="L2822:M2822" si="5610">MIN(N2822,P2822,R2822,T2822,V2822,X2822,Z2822,AB2822,AD2822)</f>
        <v>147.38</v>
      </c>
      <c r="M2822" s="38">
        <f t="shared" si="5610"/>
        <v>189</v>
      </c>
      <c r="N2822" s="38">
        <f t="shared" si="5607"/>
        <v>147.38</v>
      </c>
      <c r="O2822" s="38">
        <f t="shared" si="5608"/>
        <v>189</v>
      </c>
      <c r="P2822" s="39"/>
      <c r="Q2822" s="39"/>
      <c r="R2822" s="39"/>
      <c r="S2822" s="39"/>
      <c r="T2822" s="39"/>
      <c r="U2822" s="39"/>
      <c r="V2822" s="39"/>
      <c r="W2822" s="39"/>
      <c r="X2822" s="39"/>
      <c r="Y2822" s="39"/>
      <c r="Z2822" s="39"/>
      <c r="AA2822" s="39"/>
      <c r="AB2822" s="39"/>
      <c r="AC2822" s="39"/>
      <c r="AD2822" s="40"/>
      <c r="AE2822" s="40"/>
      <c r="AF2822" s="41">
        <f t="shared" si="5603"/>
        <v>0</v>
      </c>
      <c r="AG2822" s="42"/>
    </row>
    <row r="2823" spans="1:33" ht="13.8">
      <c r="A2823" s="30" t="s">
        <v>7626</v>
      </c>
      <c r="B2823" s="30" t="s">
        <v>7627</v>
      </c>
      <c r="C2823" s="43"/>
      <c r="D2823" s="44"/>
      <c r="E2823" s="44"/>
      <c r="F2823" s="35">
        <f t="shared" si="5518"/>
        <v>0</v>
      </c>
      <c r="G2823" s="35">
        <f t="shared" si="5598"/>
        <v>0</v>
      </c>
      <c r="H2823" s="35">
        <f t="shared" si="5575"/>
        <v>0</v>
      </c>
      <c r="I2823" s="21">
        <f t="shared" si="5604"/>
        <v>28</v>
      </c>
      <c r="J2823" s="37">
        <f t="shared" ref="J2823:K2823" si="5611">MAX(N2823,P2823,R2823,T2823,V2823,X2823,Z2823,AB2823,AD2823)</f>
        <v>442.15</v>
      </c>
      <c r="K2823" s="37">
        <f t="shared" si="5611"/>
        <v>566</v>
      </c>
      <c r="L2823" s="38">
        <f t="shared" ref="L2823:M2823" si="5612">MIN(N2823,P2823,R2823,T2823,V2823,X2823,Z2823,AB2823,AD2823)</f>
        <v>442.15</v>
      </c>
      <c r="M2823" s="38">
        <f t="shared" si="5612"/>
        <v>566</v>
      </c>
      <c r="N2823" s="38">
        <f t="shared" si="5607"/>
        <v>442.15</v>
      </c>
      <c r="O2823" s="38">
        <f t="shared" si="5608"/>
        <v>566</v>
      </c>
      <c r="P2823" s="39"/>
      <c r="Q2823" s="39"/>
      <c r="R2823" s="39"/>
      <c r="S2823" s="39"/>
      <c r="T2823" s="39"/>
      <c r="U2823" s="39"/>
      <c r="V2823" s="39"/>
      <c r="W2823" s="39"/>
      <c r="X2823" s="39"/>
      <c r="Y2823" s="39"/>
      <c r="Z2823" s="39"/>
      <c r="AA2823" s="39"/>
      <c r="AB2823" s="39"/>
      <c r="AC2823" s="39"/>
      <c r="AD2823" s="40"/>
      <c r="AE2823" s="40"/>
      <c r="AF2823" s="41">
        <f t="shared" si="5603"/>
        <v>0</v>
      </c>
      <c r="AG2823" s="42"/>
    </row>
    <row r="2824" spans="1:33" ht="13.8">
      <c r="A2824" s="30" t="s">
        <v>7628</v>
      </c>
      <c r="B2824" s="30" t="s">
        <v>7629</v>
      </c>
      <c r="C2824" s="43"/>
      <c r="D2824" s="44"/>
      <c r="E2824" s="44"/>
      <c r="F2824" s="35">
        <f t="shared" si="5518"/>
        <v>0</v>
      </c>
      <c r="G2824" s="35">
        <f t="shared" si="5598"/>
        <v>0</v>
      </c>
      <c r="H2824" s="35">
        <f t="shared" si="5575"/>
        <v>0</v>
      </c>
      <c r="I2824" s="21">
        <f t="shared" si="5604"/>
        <v>28</v>
      </c>
      <c r="J2824" s="37">
        <f t="shared" ref="J2824:K2824" si="5613">MAX(N2824,P2824,R2824,T2824,V2824,X2824,Z2824,AB2824,AD2824)</f>
        <v>115.34</v>
      </c>
      <c r="K2824" s="37">
        <f t="shared" si="5613"/>
        <v>148</v>
      </c>
      <c r="L2824" s="38">
        <f t="shared" ref="L2824:M2824" si="5614">MIN(N2824,P2824,R2824,T2824,V2824,X2824,Z2824,AB2824,AD2824)</f>
        <v>115.34</v>
      </c>
      <c r="M2824" s="38">
        <f t="shared" si="5614"/>
        <v>148</v>
      </c>
      <c r="N2824" s="38">
        <f t="shared" si="5607"/>
        <v>115.34</v>
      </c>
      <c r="O2824" s="38">
        <f t="shared" si="5608"/>
        <v>148</v>
      </c>
      <c r="P2824" s="39"/>
      <c r="Q2824" s="39"/>
      <c r="R2824" s="39"/>
      <c r="S2824" s="39"/>
      <c r="T2824" s="39"/>
      <c r="U2824" s="39"/>
      <c r="V2824" s="39"/>
      <c r="W2824" s="39"/>
      <c r="X2824" s="39"/>
      <c r="Y2824" s="39"/>
      <c r="Z2824" s="39"/>
      <c r="AA2824" s="39"/>
      <c r="AB2824" s="39"/>
      <c r="AC2824" s="39"/>
      <c r="AD2824" s="40"/>
      <c r="AE2824" s="40"/>
      <c r="AF2824" s="41">
        <f t="shared" si="5603"/>
        <v>0</v>
      </c>
      <c r="AG2824" s="42"/>
    </row>
    <row r="2825" spans="1:33" ht="13.8">
      <c r="A2825" s="30" t="s">
        <v>7630</v>
      </c>
      <c r="B2825" s="30" t="s">
        <v>7632</v>
      </c>
      <c r="C2825" s="43"/>
      <c r="D2825" s="44"/>
      <c r="E2825" s="44"/>
      <c r="F2825" s="35">
        <f t="shared" si="5518"/>
        <v>0</v>
      </c>
      <c r="G2825" s="35">
        <f t="shared" si="5598"/>
        <v>0</v>
      </c>
      <c r="H2825" s="35">
        <f t="shared" si="5575"/>
        <v>0</v>
      </c>
      <c r="I2825" s="21">
        <f t="shared" si="5604"/>
        <v>28</v>
      </c>
      <c r="J2825" s="37">
        <f t="shared" ref="J2825:K2825" si="5615">MAX(N2825,P2825,R2825,T2825,V2825,X2825,Z2825,AB2825,AD2825)</f>
        <v>461.38</v>
      </c>
      <c r="K2825" s="37">
        <f t="shared" si="5615"/>
        <v>591</v>
      </c>
      <c r="L2825" s="38">
        <f t="shared" ref="L2825:M2825" si="5616">MIN(N2825,P2825,R2825,T2825,V2825,X2825,Z2825,AB2825,AD2825)</f>
        <v>461.38</v>
      </c>
      <c r="M2825" s="38">
        <f t="shared" si="5616"/>
        <v>591</v>
      </c>
      <c r="N2825" s="38">
        <f t="shared" si="5607"/>
        <v>461.38</v>
      </c>
      <c r="O2825" s="38">
        <f t="shared" si="5608"/>
        <v>591</v>
      </c>
      <c r="P2825" s="39"/>
      <c r="Q2825" s="39"/>
      <c r="R2825" s="39"/>
      <c r="S2825" s="39"/>
      <c r="T2825" s="39"/>
      <c r="U2825" s="39"/>
      <c r="V2825" s="39"/>
      <c r="W2825" s="39"/>
      <c r="X2825" s="39"/>
      <c r="Y2825" s="39"/>
      <c r="Z2825" s="39"/>
      <c r="AA2825" s="39"/>
      <c r="AB2825" s="39"/>
      <c r="AC2825" s="39"/>
      <c r="AD2825" s="40"/>
      <c r="AE2825" s="40"/>
      <c r="AF2825" s="41">
        <f t="shared" si="5603"/>
        <v>0</v>
      </c>
      <c r="AG2825" s="42"/>
    </row>
    <row r="2826" spans="1:33" ht="13.8">
      <c r="A2826" s="30" t="s">
        <v>7633</v>
      </c>
      <c r="B2826" s="30" t="s">
        <v>7634</v>
      </c>
      <c r="C2826" s="43"/>
      <c r="D2826" s="44"/>
      <c r="E2826" s="44"/>
      <c r="F2826" s="35">
        <f t="shared" si="5518"/>
        <v>0</v>
      </c>
      <c r="G2826" s="35">
        <f t="shared" si="5598"/>
        <v>0</v>
      </c>
      <c r="H2826" s="35">
        <f t="shared" si="5575"/>
        <v>0</v>
      </c>
      <c r="I2826" s="21">
        <f t="shared" si="5604"/>
        <v>28</v>
      </c>
      <c r="J2826" s="37">
        <f t="shared" ref="J2826:K2826" si="5617">MAX(N2826,P2826,R2826,T2826,V2826,X2826,Z2826,AB2826,AD2826)</f>
        <v>390.89</v>
      </c>
      <c r="K2826" s="37">
        <f t="shared" si="5617"/>
        <v>500</v>
      </c>
      <c r="L2826" s="38">
        <f t="shared" ref="L2826:M2826" si="5618">MIN(N2826,P2826,R2826,T2826,V2826,X2826,Z2826,AB2826,AD2826)</f>
        <v>390.89</v>
      </c>
      <c r="M2826" s="38">
        <f t="shared" si="5618"/>
        <v>500</v>
      </c>
      <c r="N2826" s="38">
        <f t="shared" si="5607"/>
        <v>390.89</v>
      </c>
      <c r="O2826" s="38">
        <f t="shared" si="5608"/>
        <v>500</v>
      </c>
      <c r="P2826" s="39"/>
      <c r="Q2826" s="39"/>
      <c r="R2826" s="39"/>
      <c r="S2826" s="39"/>
      <c r="T2826" s="39"/>
      <c r="U2826" s="39"/>
      <c r="V2826" s="39"/>
      <c r="W2826" s="39"/>
      <c r="X2826" s="39"/>
      <c r="Y2826" s="39"/>
      <c r="Z2826" s="39"/>
      <c r="AA2826" s="39"/>
      <c r="AB2826" s="39"/>
      <c r="AC2826" s="39"/>
      <c r="AD2826" s="40"/>
      <c r="AE2826" s="40"/>
      <c r="AF2826" s="41">
        <f t="shared" si="5603"/>
        <v>0</v>
      </c>
      <c r="AG2826" s="42"/>
    </row>
    <row r="2827" spans="1:33" ht="13.8">
      <c r="A2827" s="30" t="s">
        <v>7635</v>
      </c>
      <c r="B2827" s="30" t="s">
        <v>7636</v>
      </c>
      <c r="C2827" s="43"/>
      <c r="D2827" s="44"/>
      <c r="E2827" s="44"/>
      <c r="F2827" s="35">
        <f t="shared" si="5518"/>
        <v>0</v>
      </c>
      <c r="G2827" s="35">
        <f t="shared" si="5598"/>
        <v>0</v>
      </c>
      <c r="H2827" s="35">
        <f t="shared" si="5575"/>
        <v>0</v>
      </c>
      <c r="I2827" s="21">
        <f t="shared" si="5604"/>
        <v>28</v>
      </c>
      <c r="J2827" s="37">
        <f t="shared" ref="J2827:K2827" si="5619">MAX(N2827,P2827,R2827,T2827,V2827,X2827,Z2827,AB2827,AD2827)</f>
        <v>166.61</v>
      </c>
      <c r="K2827" s="37">
        <f t="shared" si="5619"/>
        <v>213</v>
      </c>
      <c r="L2827" s="38">
        <f t="shared" ref="L2827:M2827" si="5620">MIN(N2827,P2827,R2827,T2827,V2827,X2827,Z2827,AB2827,AD2827)</f>
        <v>166.61</v>
      </c>
      <c r="M2827" s="38">
        <f t="shared" si="5620"/>
        <v>213</v>
      </c>
      <c r="N2827" s="38">
        <f t="shared" si="5607"/>
        <v>166.61</v>
      </c>
      <c r="O2827" s="38">
        <f t="shared" si="5608"/>
        <v>213</v>
      </c>
      <c r="P2827" s="39"/>
      <c r="Q2827" s="39"/>
      <c r="R2827" s="39"/>
      <c r="S2827" s="39"/>
      <c r="T2827" s="39"/>
      <c r="U2827" s="39"/>
      <c r="V2827" s="39"/>
      <c r="W2827" s="39"/>
      <c r="X2827" s="39"/>
      <c r="Y2827" s="39"/>
      <c r="Z2827" s="39"/>
      <c r="AA2827" s="39"/>
      <c r="AB2827" s="39"/>
      <c r="AC2827" s="39"/>
      <c r="AD2827" s="40"/>
      <c r="AE2827" s="40"/>
      <c r="AF2827" s="41">
        <f t="shared" si="5603"/>
        <v>0</v>
      </c>
      <c r="AG2827" s="42"/>
    </row>
    <row r="2828" spans="1:33" ht="13.8">
      <c r="A2828" s="30" t="s">
        <v>7637</v>
      </c>
      <c r="B2828" s="30" t="s">
        <v>7638</v>
      </c>
      <c r="C2828" s="43"/>
      <c r="D2828" s="44"/>
      <c r="E2828" s="44"/>
      <c r="F2828" s="35">
        <f t="shared" si="5518"/>
        <v>0</v>
      </c>
      <c r="G2828" s="35">
        <f t="shared" si="5598"/>
        <v>0</v>
      </c>
      <c r="H2828" s="35">
        <f t="shared" si="5575"/>
        <v>0</v>
      </c>
      <c r="I2828" s="21">
        <f t="shared" si="5604"/>
        <v>28</v>
      </c>
      <c r="J2828" s="37">
        <f t="shared" ref="J2828:K2828" si="5621">MAX(N2828,P2828,R2828,T2828,V2828,X2828,Z2828,AB2828,AD2828)</f>
        <v>166.61</v>
      </c>
      <c r="K2828" s="37">
        <f t="shared" si="5621"/>
        <v>213</v>
      </c>
      <c r="L2828" s="38">
        <f t="shared" ref="L2828:M2828" si="5622">MIN(N2828,P2828,R2828,T2828,V2828,X2828,Z2828,AB2828,AD2828)</f>
        <v>166.61</v>
      </c>
      <c r="M2828" s="38">
        <f t="shared" si="5622"/>
        <v>213</v>
      </c>
      <c r="N2828" s="38">
        <f t="shared" si="5607"/>
        <v>166.61</v>
      </c>
      <c r="O2828" s="38">
        <f t="shared" si="5608"/>
        <v>213</v>
      </c>
      <c r="P2828" s="39"/>
      <c r="Q2828" s="39"/>
      <c r="R2828" s="39"/>
      <c r="S2828" s="39"/>
      <c r="T2828" s="39"/>
      <c r="U2828" s="39"/>
      <c r="V2828" s="39"/>
      <c r="W2828" s="39"/>
      <c r="X2828" s="39"/>
      <c r="Y2828" s="39"/>
      <c r="Z2828" s="39"/>
      <c r="AA2828" s="39"/>
      <c r="AB2828" s="39"/>
      <c r="AC2828" s="39"/>
      <c r="AD2828" s="40"/>
      <c r="AE2828" s="40"/>
      <c r="AF2828" s="41">
        <f t="shared" si="5603"/>
        <v>0</v>
      </c>
      <c r="AG2828" s="42"/>
    </row>
    <row r="2829" spans="1:33" ht="13.8">
      <c r="A2829" s="30" t="s">
        <v>7639</v>
      </c>
      <c r="B2829" s="30" t="s">
        <v>7640</v>
      </c>
      <c r="C2829" s="43"/>
      <c r="D2829" s="44"/>
      <c r="E2829" s="44"/>
      <c r="F2829" s="35">
        <f t="shared" si="5518"/>
        <v>0</v>
      </c>
      <c r="G2829" s="35">
        <f t="shared" si="5598"/>
        <v>0</v>
      </c>
      <c r="H2829" s="35">
        <f t="shared" si="5575"/>
        <v>0</v>
      </c>
      <c r="I2829" s="21">
        <f t="shared" si="5604"/>
        <v>28</v>
      </c>
      <c r="J2829" s="37">
        <f t="shared" ref="J2829:K2829" si="5623">MAX(N2829,P2829,R2829,T2829,V2829,X2829,Z2829,AB2829,AD2829)</f>
        <v>813.82</v>
      </c>
      <c r="K2829" s="37">
        <f t="shared" si="5623"/>
        <v>1042</v>
      </c>
      <c r="L2829" s="38">
        <f t="shared" ref="L2829:M2829" si="5624">MIN(N2829,P2829,R2829,T2829,V2829,X2829,Z2829,AB2829,AD2829)</f>
        <v>813.82</v>
      </c>
      <c r="M2829" s="38">
        <f t="shared" si="5624"/>
        <v>1042</v>
      </c>
      <c r="N2829" s="38">
        <f t="shared" si="5607"/>
        <v>813.82</v>
      </c>
      <c r="O2829" s="38">
        <f t="shared" si="5608"/>
        <v>1042</v>
      </c>
      <c r="P2829" s="39"/>
      <c r="Q2829" s="39"/>
      <c r="R2829" s="39"/>
      <c r="S2829" s="39"/>
      <c r="T2829" s="39"/>
      <c r="U2829" s="39"/>
      <c r="V2829" s="39"/>
      <c r="W2829" s="39"/>
      <c r="X2829" s="39"/>
      <c r="Y2829" s="39"/>
      <c r="Z2829" s="39"/>
      <c r="AA2829" s="39"/>
      <c r="AB2829" s="39"/>
      <c r="AC2829" s="39"/>
      <c r="AD2829" s="40"/>
      <c r="AE2829" s="40"/>
      <c r="AF2829" s="41">
        <f t="shared" si="5603"/>
        <v>0</v>
      </c>
      <c r="AG2829" s="42"/>
    </row>
    <row r="2830" spans="1:33" ht="13.8">
      <c r="A2830" s="30" t="s">
        <v>7641</v>
      </c>
      <c r="B2830" s="30" t="s">
        <v>7642</v>
      </c>
      <c r="C2830" s="43"/>
      <c r="D2830" s="44"/>
      <c r="E2830" s="44"/>
      <c r="F2830" s="35">
        <f t="shared" si="5518"/>
        <v>0</v>
      </c>
      <c r="G2830" s="35">
        <f t="shared" si="5598"/>
        <v>0</v>
      </c>
      <c r="H2830" s="35">
        <f t="shared" si="5575"/>
        <v>0</v>
      </c>
      <c r="I2830" s="21">
        <f t="shared" si="5604"/>
        <v>28</v>
      </c>
      <c r="J2830" s="37">
        <f t="shared" ref="J2830:K2830" si="5625">MAX(N2830,P2830,R2830,T2830,V2830,X2830,Z2830,AB2830,AD2830)</f>
        <v>179.42</v>
      </c>
      <c r="K2830" s="37">
        <f t="shared" si="5625"/>
        <v>230</v>
      </c>
      <c r="L2830" s="38">
        <f t="shared" ref="L2830:M2830" si="5626">MIN(N2830,P2830,R2830,T2830,V2830,X2830,Z2830,AB2830,AD2830)</f>
        <v>179.42</v>
      </c>
      <c r="M2830" s="38">
        <f t="shared" si="5626"/>
        <v>230</v>
      </c>
      <c r="N2830" s="38">
        <f t="shared" si="5607"/>
        <v>179.42</v>
      </c>
      <c r="O2830" s="38">
        <f t="shared" si="5608"/>
        <v>230</v>
      </c>
      <c r="P2830" s="39"/>
      <c r="Q2830" s="39"/>
      <c r="R2830" s="39"/>
      <c r="S2830" s="39"/>
      <c r="T2830" s="39"/>
      <c r="U2830" s="39"/>
      <c r="V2830" s="39"/>
      <c r="W2830" s="39"/>
      <c r="X2830" s="39"/>
      <c r="Y2830" s="39"/>
      <c r="Z2830" s="39"/>
      <c r="AA2830" s="39"/>
      <c r="AB2830" s="39"/>
      <c r="AC2830" s="39"/>
      <c r="AD2830" s="40"/>
      <c r="AE2830" s="40"/>
      <c r="AF2830" s="41">
        <f t="shared" si="5603"/>
        <v>0</v>
      </c>
      <c r="AG2830" s="42"/>
    </row>
    <row r="2831" spans="1:33" ht="13.8">
      <c r="A2831" s="30" t="s">
        <v>7643</v>
      </c>
      <c r="B2831" s="30" t="s">
        <v>7644</v>
      </c>
      <c r="C2831" s="43"/>
      <c r="D2831" s="44"/>
      <c r="E2831" s="44"/>
      <c r="F2831" s="35">
        <f t="shared" si="5518"/>
        <v>0</v>
      </c>
      <c r="G2831" s="35">
        <f t="shared" si="5598"/>
        <v>0</v>
      </c>
      <c r="H2831" s="35">
        <f t="shared" si="5575"/>
        <v>0</v>
      </c>
      <c r="I2831" s="21">
        <f t="shared" si="5604"/>
        <v>28</v>
      </c>
      <c r="J2831" s="37">
        <f t="shared" ref="J2831:K2831" si="5627">MAX(N2831,P2831,R2831,T2831,V2831,X2831,Z2831,AB2831,AD2831)</f>
        <v>121.75</v>
      </c>
      <c r="K2831" s="37">
        <f t="shared" si="5627"/>
        <v>156</v>
      </c>
      <c r="L2831" s="38">
        <f t="shared" ref="L2831:M2831" si="5628">MIN(N2831,P2831,R2831,T2831,V2831,X2831,Z2831,AB2831,AD2831)</f>
        <v>121.75</v>
      </c>
      <c r="M2831" s="38">
        <f t="shared" si="5628"/>
        <v>156</v>
      </c>
      <c r="N2831" s="38">
        <f t="shared" si="5607"/>
        <v>121.75</v>
      </c>
      <c r="O2831" s="38">
        <f t="shared" si="5608"/>
        <v>156</v>
      </c>
      <c r="P2831" s="39"/>
      <c r="Q2831" s="39"/>
      <c r="R2831" s="39"/>
      <c r="S2831" s="39"/>
      <c r="T2831" s="39"/>
      <c r="U2831" s="39"/>
      <c r="V2831" s="39"/>
      <c r="W2831" s="39"/>
      <c r="X2831" s="39"/>
      <c r="Y2831" s="39"/>
      <c r="Z2831" s="39"/>
      <c r="AA2831" s="39"/>
      <c r="AB2831" s="39"/>
      <c r="AC2831" s="39"/>
      <c r="AD2831" s="40"/>
      <c r="AE2831" s="40"/>
      <c r="AF2831" s="41">
        <f t="shared" si="5603"/>
        <v>0</v>
      </c>
      <c r="AG2831" s="42"/>
    </row>
    <row r="2832" spans="1:33" ht="13.8">
      <c r="A2832" s="30" t="s">
        <v>7645</v>
      </c>
      <c r="B2832" s="30" t="s">
        <v>7646</v>
      </c>
      <c r="C2832" s="43"/>
      <c r="D2832" s="44"/>
      <c r="E2832" s="44"/>
      <c r="F2832" s="35">
        <f t="shared" si="5518"/>
        <v>0</v>
      </c>
      <c r="G2832" s="35">
        <f t="shared" si="5598"/>
        <v>0</v>
      </c>
      <c r="H2832" s="35">
        <f t="shared" si="5575"/>
        <v>0</v>
      </c>
      <c r="I2832" s="21">
        <f t="shared" si="5604"/>
        <v>28</v>
      </c>
      <c r="J2832" s="37">
        <f t="shared" ref="J2832:K2832" si="5629">MAX(N2832,P2832,R2832,T2832,V2832,X2832,Z2832,AB2832,AD2832)</f>
        <v>121.75</v>
      </c>
      <c r="K2832" s="37">
        <f t="shared" si="5629"/>
        <v>156</v>
      </c>
      <c r="L2832" s="38">
        <f t="shared" ref="L2832:M2832" si="5630">MIN(N2832,P2832,R2832,T2832,V2832,X2832,Z2832,AB2832,AD2832)</f>
        <v>121.75</v>
      </c>
      <c r="M2832" s="38">
        <f t="shared" si="5630"/>
        <v>156</v>
      </c>
      <c r="N2832" s="38">
        <f t="shared" si="5607"/>
        <v>121.75</v>
      </c>
      <c r="O2832" s="38">
        <f t="shared" si="5608"/>
        <v>156</v>
      </c>
      <c r="P2832" s="39"/>
      <c r="Q2832" s="39"/>
      <c r="R2832" s="39"/>
      <c r="S2832" s="39"/>
      <c r="T2832" s="39"/>
      <c r="U2832" s="39"/>
      <c r="V2832" s="39"/>
      <c r="W2832" s="39"/>
      <c r="X2832" s="39"/>
      <c r="Y2832" s="39"/>
      <c r="Z2832" s="39"/>
      <c r="AA2832" s="39"/>
      <c r="AB2832" s="39"/>
      <c r="AC2832" s="39"/>
      <c r="AD2832" s="40"/>
      <c r="AE2832" s="40"/>
      <c r="AF2832" s="41">
        <f t="shared" si="5603"/>
        <v>0</v>
      </c>
      <c r="AG2832" s="42"/>
    </row>
    <row r="2833" spans="1:33" ht="13.8">
      <c r="A2833" s="30" t="s">
        <v>7647</v>
      </c>
      <c r="B2833" s="30" t="s">
        <v>7648</v>
      </c>
      <c r="C2833" s="43"/>
      <c r="D2833" s="44"/>
      <c r="E2833" s="44"/>
      <c r="F2833" s="35">
        <f t="shared" si="5518"/>
        <v>0</v>
      </c>
      <c r="G2833" s="35">
        <f t="shared" si="5598"/>
        <v>0</v>
      </c>
      <c r="H2833" s="35">
        <f t="shared" si="5575"/>
        <v>0</v>
      </c>
      <c r="I2833" s="21">
        <f t="shared" si="5604"/>
        <v>28</v>
      </c>
      <c r="J2833" s="37">
        <f t="shared" ref="J2833:K2833" si="5631">MAX(N2833,P2833,R2833,T2833,V2833,X2833,Z2833,AB2833,AD2833)</f>
        <v>224.28</v>
      </c>
      <c r="K2833" s="37">
        <f t="shared" si="5631"/>
        <v>287</v>
      </c>
      <c r="L2833" s="38">
        <f t="shared" ref="L2833:M2833" si="5632">MIN(N2833,P2833,R2833,T2833,V2833,X2833,Z2833,AB2833,AD2833)</f>
        <v>224.28</v>
      </c>
      <c r="M2833" s="38">
        <f t="shared" si="5632"/>
        <v>287</v>
      </c>
      <c r="N2833" s="38">
        <f t="shared" si="5607"/>
        <v>224.28</v>
      </c>
      <c r="O2833" s="38">
        <f t="shared" si="5608"/>
        <v>287</v>
      </c>
      <c r="P2833" s="39"/>
      <c r="Q2833" s="39"/>
      <c r="R2833" s="39"/>
      <c r="S2833" s="39"/>
      <c r="T2833" s="39"/>
      <c r="U2833" s="39"/>
      <c r="V2833" s="39"/>
      <c r="W2833" s="39"/>
      <c r="X2833" s="39"/>
      <c r="Y2833" s="39"/>
      <c r="Z2833" s="39"/>
      <c r="AA2833" s="39"/>
      <c r="AB2833" s="39"/>
      <c r="AC2833" s="39"/>
      <c r="AD2833" s="40"/>
      <c r="AE2833" s="40"/>
      <c r="AF2833" s="41">
        <f t="shared" si="5603"/>
        <v>0</v>
      </c>
      <c r="AG2833" s="42"/>
    </row>
    <row r="2834" spans="1:33" ht="13.8">
      <c r="A2834" s="30" t="s">
        <v>7649</v>
      </c>
      <c r="B2834" s="30" t="s">
        <v>7650</v>
      </c>
      <c r="C2834" s="43"/>
      <c r="D2834" s="44"/>
      <c r="E2834" s="44"/>
      <c r="F2834" s="35">
        <f t="shared" si="5518"/>
        <v>0</v>
      </c>
      <c r="G2834" s="35">
        <f t="shared" si="5598"/>
        <v>0</v>
      </c>
      <c r="H2834" s="35">
        <f t="shared" si="5575"/>
        <v>0</v>
      </c>
      <c r="I2834" s="21">
        <f t="shared" si="5604"/>
        <v>28</v>
      </c>
      <c r="J2834" s="37">
        <f t="shared" ref="J2834:K2834" si="5633">MAX(N2834,P2834,R2834,T2834,V2834,X2834,Z2834,AB2834,AD2834)</f>
        <v>51.26</v>
      </c>
      <c r="K2834" s="37">
        <f t="shared" si="5633"/>
        <v>66</v>
      </c>
      <c r="L2834" s="38">
        <f t="shared" ref="L2834:M2834" si="5634">MIN(N2834,P2834,R2834,T2834,V2834,X2834,Z2834,AB2834,AD2834)</f>
        <v>51.26</v>
      </c>
      <c r="M2834" s="38">
        <f t="shared" si="5634"/>
        <v>66</v>
      </c>
      <c r="N2834" s="38">
        <f t="shared" si="5607"/>
        <v>51.26</v>
      </c>
      <c r="O2834" s="38">
        <f t="shared" si="5608"/>
        <v>66</v>
      </c>
      <c r="P2834" s="39"/>
      <c r="Q2834" s="39"/>
      <c r="R2834" s="39"/>
      <c r="S2834" s="39"/>
      <c r="T2834" s="39"/>
      <c r="U2834" s="39"/>
      <c r="V2834" s="39"/>
      <c r="W2834" s="39"/>
      <c r="X2834" s="39"/>
      <c r="Y2834" s="39"/>
      <c r="Z2834" s="39"/>
      <c r="AA2834" s="39"/>
      <c r="AB2834" s="39"/>
      <c r="AC2834" s="39"/>
      <c r="AD2834" s="40"/>
      <c r="AE2834" s="40"/>
      <c r="AF2834" s="41">
        <f t="shared" si="5603"/>
        <v>0</v>
      </c>
      <c r="AG2834" s="42"/>
    </row>
    <row r="2835" spans="1:33" ht="13.8">
      <c r="A2835" s="30" t="s">
        <v>7651</v>
      </c>
      <c r="B2835" s="30" t="s">
        <v>7652</v>
      </c>
      <c r="C2835" s="43"/>
      <c r="D2835" s="44"/>
      <c r="E2835" s="44"/>
      <c r="F2835" s="35">
        <f t="shared" si="5518"/>
        <v>0</v>
      </c>
      <c r="G2835" s="35">
        <f t="shared" si="5598"/>
        <v>0</v>
      </c>
      <c r="H2835" s="35">
        <f t="shared" si="5575"/>
        <v>0</v>
      </c>
      <c r="I2835" s="21">
        <f t="shared" si="5604"/>
        <v>28</v>
      </c>
      <c r="J2835" s="37">
        <f t="shared" ref="J2835:K2835" si="5635">MAX(N2835,P2835,R2835,T2835,V2835,X2835,Z2835,AB2835,AD2835)</f>
        <v>198.65</v>
      </c>
      <c r="K2835" s="37">
        <f t="shared" si="5635"/>
        <v>254</v>
      </c>
      <c r="L2835" s="38">
        <f t="shared" ref="L2835:M2835" si="5636">MIN(N2835,P2835,R2835,T2835,V2835,X2835,Z2835,AB2835,AD2835)</f>
        <v>198.65</v>
      </c>
      <c r="M2835" s="38">
        <f t="shared" si="5636"/>
        <v>254</v>
      </c>
      <c r="N2835" s="38">
        <f t="shared" si="5607"/>
        <v>198.65</v>
      </c>
      <c r="O2835" s="38">
        <f t="shared" si="5608"/>
        <v>254</v>
      </c>
      <c r="P2835" s="39"/>
      <c r="Q2835" s="39"/>
      <c r="R2835" s="39"/>
      <c r="S2835" s="39"/>
      <c r="T2835" s="39"/>
      <c r="U2835" s="39"/>
      <c r="V2835" s="39"/>
      <c r="W2835" s="39"/>
      <c r="X2835" s="39"/>
      <c r="Y2835" s="39"/>
      <c r="Z2835" s="39"/>
      <c r="AA2835" s="39"/>
      <c r="AB2835" s="39"/>
      <c r="AC2835" s="39"/>
      <c r="AD2835" s="40"/>
      <c r="AE2835" s="40"/>
      <c r="AF2835" s="41">
        <f t="shared" si="5603"/>
        <v>0</v>
      </c>
      <c r="AG2835" s="42"/>
    </row>
    <row r="2836" spans="1:33" ht="13.8">
      <c r="A2836" s="30" t="s">
        <v>7653</v>
      </c>
      <c r="B2836" s="30" t="s">
        <v>7654</v>
      </c>
      <c r="C2836" s="43"/>
      <c r="D2836" s="44"/>
      <c r="E2836" s="44"/>
      <c r="F2836" s="35">
        <f t="shared" si="5518"/>
        <v>0</v>
      </c>
      <c r="G2836" s="35">
        <f t="shared" si="5598"/>
        <v>0</v>
      </c>
      <c r="H2836" s="35">
        <f t="shared" si="5575"/>
        <v>0</v>
      </c>
      <c r="I2836" s="21">
        <f t="shared" si="5604"/>
        <v>18</v>
      </c>
      <c r="J2836" s="37">
        <f t="shared" ref="J2836:K2836" si="5637">MAX(N2836,P2836,R2836,T2836,V2836,X2836,Z2836,AB2836,AD2836)</f>
        <v>4661.68</v>
      </c>
      <c r="K2836" s="37">
        <f t="shared" si="5637"/>
        <v>5501</v>
      </c>
      <c r="L2836" s="38">
        <f t="shared" ref="L2836:M2836" si="5638">MIN(N2836,P2836,R2836,T2836,V2836,X2836,Z2836,AB2836,AD2836)</f>
        <v>4661.68</v>
      </c>
      <c r="M2836" s="38">
        <f t="shared" si="5638"/>
        <v>5501</v>
      </c>
      <c r="N2836" s="38">
        <f t="shared" si="5607"/>
        <v>4661.68</v>
      </c>
      <c r="O2836" s="38">
        <f t="shared" si="5608"/>
        <v>5501</v>
      </c>
      <c r="P2836" s="39"/>
      <c r="Q2836" s="39"/>
      <c r="R2836" s="39"/>
      <c r="S2836" s="39"/>
      <c r="T2836" s="39"/>
      <c r="U2836" s="39"/>
      <c r="V2836" s="39"/>
      <c r="W2836" s="39"/>
      <c r="X2836" s="39"/>
      <c r="Y2836" s="39"/>
      <c r="Z2836" s="39"/>
      <c r="AA2836" s="39"/>
      <c r="AB2836" s="39"/>
      <c r="AC2836" s="39"/>
      <c r="AD2836" s="40"/>
      <c r="AE2836" s="40"/>
      <c r="AF2836" s="41">
        <f t="shared" si="5603"/>
        <v>0</v>
      </c>
      <c r="AG2836" s="42"/>
    </row>
    <row r="2837" spans="1:33" ht="13.8">
      <c r="A2837" s="30" t="s">
        <v>7655</v>
      </c>
      <c r="B2837" s="30" t="s">
        <v>7656</v>
      </c>
      <c r="C2837" s="43"/>
      <c r="D2837" s="44"/>
      <c r="E2837" s="44"/>
      <c r="F2837" s="35">
        <f t="shared" si="5518"/>
        <v>0</v>
      </c>
      <c r="G2837" s="35">
        <f t="shared" si="5598"/>
        <v>0</v>
      </c>
      <c r="H2837" s="35">
        <f t="shared" si="5575"/>
        <v>0</v>
      </c>
      <c r="I2837" s="21">
        <f t="shared" si="5604"/>
        <v>28</v>
      </c>
      <c r="J2837" s="37">
        <f t="shared" ref="J2837:K2837" si="5639">MAX(N2837,P2837,R2837,T2837,V2837,X2837,Z2837,AB2837,AD2837)</f>
        <v>1089.3599999999999</v>
      </c>
      <c r="K2837" s="37">
        <f t="shared" si="5639"/>
        <v>1394</v>
      </c>
      <c r="L2837" s="38">
        <f t="shared" ref="L2837:M2837" si="5640">MIN(N2837,P2837,R2837,T2837,V2837,X2837,Z2837,AB2837,AD2837)</f>
        <v>1089.3599999999999</v>
      </c>
      <c r="M2837" s="38">
        <f t="shared" si="5640"/>
        <v>1394</v>
      </c>
      <c r="N2837" s="38">
        <f t="shared" si="5607"/>
        <v>1089.3599999999999</v>
      </c>
      <c r="O2837" s="38">
        <f t="shared" si="5608"/>
        <v>1394</v>
      </c>
      <c r="P2837" s="39"/>
      <c r="Q2837" s="39"/>
      <c r="R2837" s="39"/>
      <c r="S2837" s="39"/>
      <c r="T2837" s="39"/>
      <c r="U2837" s="39"/>
      <c r="V2837" s="39"/>
      <c r="W2837" s="39"/>
      <c r="X2837" s="39"/>
      <c r="Y2837" s="39"/>
      <c r="Z2837" s="39"/>
      <c r="AA2837" s="39"/>
      <c r="AB2837" s="39"/>
      <c r="AC2837" s="39"/>
      <c r="AD2837" s="40"/>
      <c r="AE2837" s="40"/>
      <c r="AF2837" s="41">
        <f t="shared" si="5603"/>
        <v>0</v>
      </c>
      <c r="AG2837" s="42"/>
    </row>
    <row r="2838" spans="1:33" ht="13.8">
      <c r="A2838" s="30" t="s">
        <v>7657</v>
      </c>
      <c r="B2838" s="30" t="s">
        <v>7658</v>
      </c>
      <c r="C2838" s="43"/>
      <c r="D2838" s="44"/>
      <c r="E2838" s="44"/>
      <c r="F2838" s="35">
        <f t="shared" si="5518"/>
        <v>0</v>
      </c>
      <c r="G2838" s="35">
        <f t="shared" si="5598"/>
        <v>0</v>
      </c>
      <c r="H2838" s="35">
        <f t="shared" si="5575"/>
        <v>0</v>
      </c>
      <c r="I2838" s="21">
        <f t="shared" si="5604"/>
        <v>28</v>
      </c>
      <c r="J2838" s="37">
        <f t="shared" ref="J2838:K2838" si="5641">MAX(N2838,P2838,R2838,T2838,V2838,X2838,Z2838,AB2838,AD2838)</f>
        <v>166.61</v>
      </c>
      <c r="K2838" s="37">
        <f t="shared" si="5641"/>
        <v>213</v>
      </c>
      <c r="L2838" s="38">
        <f t="shared" ref="L2838:M2838" si="5642">MIN(N2838,P2838,R2838,T2838,V2838,X2838,Z2838,AB2838,AD2838)</f>
        <v>166.61</v>
      </c>
      <c r="M2838" s="38">
        <f t="shared" si="5642"/>
        <v>213</v>
      </c>
      <c r="N2838" s="38">
        <f t="shared" si="5607"/>
        <v>166.61</v>
      </c>
      <c r="O2838" s="38">
        <f t="shared" si="5608"/>
        <v>213</v>
      </c>
      <c r="P2838" s="39"/>
      <c r="Q2838" s="39"/>
      <c r="R2838" s="39"/>
      <c r="S2838" s="39"/>
      <c r="T2838" s="39"/>
      <c r="U2838" s="39"/>
      <c r="V2838" s="39"/>
      <c r="W2838" s="39"/>
      <c r="X2838" s="39"/>
      <c r="Y2838" s="39"/>
      <c r="Z2838" s="39"/>
      <c r="AA2838" s="39"/>
      <c r="AB2838" s="39"/>
      <c r="AC2838" s="39"/>
      <c r="AD2838" s="40"/>
      <c r="AE2838" s="40"/>
      <c r="AF2838" s="41">
        <f t="shared" si="5603"/>
        <v>0</v>
      </c>
      <c r="AG2838" s="42"/>
    </row>
    <row r="2839" spans="1:33" ht="13.8">
      <c r="A2839" s="30" t="s">
        <v>7659</v>
      </c>
      <c r="B2839" s="30" t="s">
        <v>7660</v>
      </c>
      <c r="C2839" s="43"/>
      <c r="D2839" s="44"/>
      <c r="E2839" s="44"/>
      <c r="F2839" s="35">
        <f t="shared" si="5518"/>
        <v>0</v>
      </c>
      <c r="G2839" s="35">
        <f t="shared" si="5598"/>
        <v>0</v>
      </c>
      <c r="H2839" s="35">
        <f t="shared" si="5575"/>
        <v>0</v>
      </c>
      <c r="I2839" s="21">
        <f t="shared" si="5604"/>
        <v>28</v>
      </c>
      <c r="J2839" s="37">
        <f t="shared" ref="J2839:K2839" si="5643">MAX(N2839,P2839,R2839,T2839,V2839,X2839,Z2839,AB2839,AD2839)</f>
        <v>51.26</v>
      </c>
      <c r="K2839" s="37">
        <f t="shared" si="5643"/>
        <v>66</v>
      </c>
      <c r="L2839" s="38">
        <f t="shared" ref="L2839:M2839" si="5644">MIN(N2839,P2839,R2839,T2839,V2839,X2839,Z2839,AB2839,AD2839)</f>
        <v>51.26</v>
      </c>
      <c r="M2839" s="38">
        <f t="shared" si="5644"/>
        <v>66</v>
      </c>
      <c r="N2839" s="38">
        <f t="shared" si="5607"/>
        <v>51.26</v>
      </c>
      <c r="O2839" s="38">
        <f t="shared" si="5608"/>
        <v>66</v>
      </c>
      <c r="P2839" s="39"/>
      <c r="Q2839" s="39"/>
      <c r="R2839" s="39"/>
      <c r="S2839" s="39"/>
      <c r="T2839" s="39"/>
      <c r="U2839" s="39"/>
      <c r="V2839" s="39"/>
      <c r="W2839" s="39"/>
      <c r="X2839" s="39"/>
      <c r="Y2839" s="39"/>
      <c r="Z2839" s="39"/>
      <c r="AA2839" s="39"/>
      <c r="AB2839" s="39"/>
      <c r="AC2839" s="39"/>
      <c r="AD2839" s="40"/>
      <c r="AE2839" s="40"/>
      <c r="AF2839" s="41">
        <f t="shared" si="5603"/>
        <v>0</v>
      </c>
      <c r="AG2839" s="42"/>
    </row>
    <row r="2840" spans="1:33" ht="13.8">
      <c r="A2840" s="30" t="s">
        <v>7661</v>
      </c>
      <c r="B2840" s="30" t="s">
        <v>7662</v>
      </c>
      <c r="C2840" s="43"/>
      <c r="D2840" s="44"/>
      <c r="E2840" s="44"/>
      <c r="F2840" s="35">
        <f t="shared" si="5518"/>
        <v>0</v>
      </c>
      <c r="G2840" s="35">
        <f t="shared" si="5598"/>
        <v>0</v>
      </c>
      <c r="H2840" s="35">
        <f t="shared" si="5575"/>
        <v>0</v>
      </c>
      <c r="I2840" s="21">
        <f t="shared" si="5604"/>
        <v>28</v>
      </c>
      <c r="J2840" s="37">
        <f t="shared" ref="J2840:K2840" si="5645">MAX(N2840,P2840,R2840,T2840,V2840,X2840,Z2840,AB2840,AD2840)</f>
        <v>307.58</v>
      </c>
      <c r="K2840" s="37">
        <f t="shared" si="5645"/>
        <v>394</v>
      </c>
      <c r="L2840" s="38">
        <f t="shared" ref="L2840:M2840" si="5646">MIN(N2840,P2840,R2840,T2840,V2840,X2840,Z2840,AB2840,AD2840)</f>
        <v>307.58</v>
      </c>
      <c r="M2840" s="38">
        <f t="shared" si="5646"/>
        <v>394</v>
      </c>
      <c r="N2840" s="38">
        <f t="shared" si="5607"/>
        <v>307.58</v>
      </c>
      <c r="O2840" s="38">
        <f t="shared" si="5608"/>
        <v>394</v>
      </c>
      <c r="P2840" s="39"/>
      <c r="Q2840" s="39"/>
      <c r="R2840" s="39"/>
      <c r="S2840" s="39"/>
      <c r="T2840" s="39"/>
      <c r="U2840" s="39"/>
      <c r="V2840" s="39"/>
      <c r="W2840" s="39"/>
      <c r="X2840" s="39"/>
      <c r="Y2840" s="39"/>
      <c r="Z2840" s="39"/>
      <c r="AA2840" s="39"/>
      <c r="AB2840" s="39"/>
      <c r="AC2840" s="39"/>
      <c r="AD2840" s="40"/>
      <c r="AE2840" s="40"/>
      <c r="AF2840" s="41">
        <f t="shared" si="5603"/>
        <v>0</v>
      </c>
      <c r="AG2840" s="42"/>
    </row>
    <row r="2841" spans="1:33" ht="13.8">
      <c r="A2841" s="30" t="s">
        <v>7663</v>
      </c>
      <c r="B2841" s="30" t="s">
        <v>7664</v>
      </c>
      <c r="C2841" s="43"/>
      <c r="D2841" s="44"/>
      <c r="E2841" s="44"/>
      <c r="F2841" s="35">
        <f t="shared" si="5518"/>
        <v>0</v>
      </c>
      <c r="G2841" s="35">
        <f t="shared" si="5598"/>
        <v>0</v>
      </c>
      <c r="H2841" s="35">
        <f t="shared" si="5575"/>
        <v>0</v>
      </c>
      <c r="I2841" s="21">
        <f t="shared" si="5604"/>
        <v>28</v>
      </c>
      <c r="J2841" s="37">
        <f t="shared" ref="J2841:K2841" si="5647">MAX(N2841,P2841,R2841,T2841,V2841,X2841,Z2841,AB2841,AD2841)</f>
        <v>83.3</v>
      </c>
      <c r="K2841" s="37">
        <f t="shared" si="5647"/>
        <v>107</v>
      </c>
      <c r="L2841" s="38">
        <f t="shared" ref="L2841:M2841" si="5648">MIN(N2841,P2841,R2841,T2841,V2841,X2841,Z2841,AB2841,AD2841)</f>
        <v>83.3</v>
      </c>
      <c r="M2841" s="38">
        <f t="shared" si="5648"/>
        <v>107</v>
      </c>
      <c r="N2841" s="38">
        <f t="shared" si="5607"/>
        <v>83.3</v>
      </c>
      <c r="O2841" s="38">
        <f t="shared" si="5608"/>
        <v>107</v>
      </c>
      <c r="P2841" s="39"/>
      <c r="Q2841" s="39"/>
      <c r="R2841" s="39"/>
      <c r="S2841" s="39"/>
      <c r="T2841" s="39"/>
      <c r="U2841" s="39"/>
      <c r="V2841" s="39"/>
      <c r="W2841" s="39"/>
      <c r="X2841" s="39"/>
      <c r="Y2841" s="39"/>
      <c r="Z2841" s="39"/>
      <c r="AA2841" s="39"/>
      <c r="AB2841" s="39"/>
      <c r="AC2841" s="39"/>
      <c r="AD2841" s="40"/>
      <c r="AE2841" s="40"/>
      <c r="AF2841" s="41">
        <f t="shared" si="5603"/>
        <v>0</v>
      </c>
      <c r="AG2841" s="42"/>
    </row>
    <row r="2842" spans="1:33" ht="13.8">
      <c r="A2842" s="30" t="s">
        <v>7665</v>
      </c>
      <c r="B2842" s="30" t="s">
        <v>7666</v>
      </c>
      <c r="C2842" s="43"/>
      <c r="D2842" s="44"/>
      <c r="E2842" s="44"/>
      <c r="F2842" s="35">
        <f t="shared" si="5518"/>
        <v>0</v>
      </c>
      <c r="G2842" s="35">
        <f t="shared" si="5598"/>
        <v>0</v>
      </c>
      <c r="H2842" s="35">
        <f t="shared" si="5575"/>
        <v>0</v>
      </c>
      <c r="I2842" s="21">
        <f t="shared" si="5604"/>
        <v>28</v>
      </c>
      <c r="J2842" s="37">
        <f t="shared" ref="J2842:K2842" si="5649">MAX(N2842,P2842,R2842,T2842,V2842,X2842,Z2842,AB2842,AD2842)</f>
        <v>38.450000000000003</v>
      </c>
      <c r="K2842" s="37">
        <f t="shared" si="5649"/>
        <v>49</v>
      </c>
      <c r="L2842" s="38">
        <f t="shared" ref="L2842:M2842" si="5650">MIN(N2842,P2842,R2842,T2842,V2842,X2842,Z2842,AB2842,AD2842)</f>
        <v>38.450000000000003</v>
      </c>
      <c r="M2842" s="38">
        <f t="shared" si="5650"/>
        <v>49</v>
      </c>
      <c r="N2842" s="38">
        <f t="shared" si="5607"/>
        <v>38.450000000000003</v>
      </c>
      <c r="O2842" s="38">
        <f t="shared" si="5608"/>
        <v>49</v>
      </c>
      <c r="P2842" s="39"/>
      <c r="Q2842" s="39"/>
      <c r="R2842" s="39"/>
      <c r="S2842" s="39"/>
      <c r="T2842" s="39"/>
      <c r="U2842" s="39"/>
      <c r="V2842" s="39"/>
      <c r="W2842" s="39"/>
      <c r="X2842" s="39"/>
      <c r="Y2842" s="39"/>
      <c r="Z2842" s="39"/>
      <c r="AA2842" s="39"/>
      <c r="AB2842" s="39"/>
      <c r="AC2842" s="39"/>
      <c r="AD2842" s="40"/>
      <c r="AE2842" s="40"/>
      <c r="AF2842" s="41">
        <f t="shared" si="5603"/>
        <v>0</v>
      </c>
      <c r="AG2842" s="42"/>
    </row>
    <row r="2843" spans="1:33" ht="13.8">
      <c r="A2843" s="30" t="s">
        <v>7668</v>
      </c>
      <c r="B2843" s="30" t="s">
        <v>7669</v>
      </c>
      <c r="C2843" s="43"/>
      <c r="D2843" s="44"/>
      <c r="E2843" s="44"/>
      <c r="F2843" s="35">
        <f t="shared" si="5518"/>
        <v>0</v>
      </c>
      <c r="G2843" s="35">
        <f t="shared" si="5598"/>
        <v>0</v>
      </c>
      <c r="H2843" s="35">
        <f t="shared" si="5575"/>
        <v>0</v>
      </c>
      <c r="I2843" s="21">
        <f t="shared" si="5604"/>
        <v>28</v>
      </c>
      <c r="J2843" s="37">
        <f t="shared" ref="J2843:K2843" si="5651">MAX(N2843,P2843,R2843,T2843,V2843,X2843,Z2843,AB2843,AD2843)</f>
        <v>243.5</v>
      </c>
      <c r="K2843" s="37">
        <f t="shared" si="5651"/>
        <v>312</v>
      </c>
      <c r="L2843" s="38">
        <f t="shared" ref="L2843:M2843" si="5652">MIN(N2843,P2843,R2843,T2843,V2843,X2843,Z2843,AB2843,AD2843)</f>
        <v>243.5</v>
      </c>
      <c r="M2843" s="38">
        <f t="shared" si="5652"/>
        <v>312</v>
      </c>
      <c r="N2843" s="38">
        <f t="shared" si="5607"/>
        <v>243.5</v>
      </c>
      <c r="O2843" s="38">
        <f t="shared" si="5608"/>
        <v>312</v>
      </c>
      <c r="P2843" s="39"/>
      <c r="Q2843" s="39"/>
      <c r="R2843" s="39"/>
      <c r="S2843" s="39"/>
      <c r="T2843" s="39"/>
      <c r="U2843" s="39"/>
      <c r="V2843" s="39"/>
      <c r="W2843" s="39"/>
      <c r="X2843" s="39"/>
      <c r="Y2843" s="39"/>
      <c r="Z2843" s="39"/>
      <c r="AA2843" s="39"/>
      <c r="AB2843" s="39"/>
      <c r="AC2843" s="39"/>
      <c r="AD2843" s="40"/>
      <c r="AE2843" s="40"/>
      <c r="AF2843" s="41">
        <f t="shared" si="5603"/>
        <v>0</v>
      </c>
      <c r="AG2843" s="42"/>
    </row>
    <row r="2844" spans="1:33" ht="13.8">
      <c r="A2844" s="30" t="s">
        <v>7670</v>
      </c>
      <c r="B2844" s="30" t="s">
        <v>7671</v>
      </c>
      <c r="C2844" s="43"/>
      <c r="D2844" s="44"/>
      <c r="E2844" s="44"/>
      <c r="F2844" s="35">
        <f t="shared" ref="F2844:F2907" si="5653">IFERROR(SUMIF(Purchase_ItemCode, A2844, Purchase_Qty), 0)</f>
        <v>0</v>
      </c>
      <c r="G2844" s="35">
        <f t="shared" si="5598"/>
        <v>0</v>
      </c>
      <c r="H2844" s="35">
        <f t="shared" si="5575"/>
        <v>0</v>
      </c>
      <c r="I2844" s="21">
        <f t="shared" si="5604"/>
        <v>28</v>
      </c>
      <c r="J2844" s="37">
        <f t="shared" ref="J2844:K2844" si="5654">MAX(N2844,P2844,R2844,T2844,V2844,X2844,Z2844,AB2844,AD2844)</f>
        <v>198.65</v>
      </c>
      <c r="K2844" s="37">
        <f t="shared" si="5654"/>
        <v>254</v>
      </c>
      <c r="L2844" s="38">
        <f t="shared" ref="L2844:M2844" si="5655">MIN(N2844,P2844,R2844,T2844,V2844,X2844,Z2844,AB2844,AD2844)</f>
        <v>198.65</v>
      </c>
      <c r="M2844" s="38">
        <f t="shared" si="5655"/>
        <v>254</v>
      </c>
      <c r="N2844" s="38">
        <f t="shared" si="5607"/>
        <v>198.65</v>
      </c>
      <c r="O2844" s="38">
        <f t="shared" si="5608"/>
        <v>254</v>
      </c>
      <c r="P2844" s="39"/>
      <c r="Q2844" s="39"/>
      <c r="R2844" s="39"/>
      <c r="S2844" s="39"/>
      <c r="T2844" s="39"/>
      <c r="U2844" s="39"/>
      <c r="V2844" s="39"/>
      <c r="W2844" s="39"/>
      <c r="X2844" s="39"/>
      <c r="Y2844" s="39"/>
      <c r="Z2844" s="39"/>
      <c r="AA2844" s="39"/>
      <c r="AB2844" s="39"/>
      <c r="AC2844" s="39"/>
      <c r="AD2844" s="40"/>
      <c r="AE2844" s="40"/>
      <c r="AF2844" s="41">
        <f t="shared" si="5603"/>
        <v>0</v>
      </c>
      <c r="AG2844" s="42"/>
    </row>
    <row r="2845" spans="1:33" ht="13.8">
      <c r="A2845" s="30" t="s">
        <v>7672</v>
      </c>
      <c r="B2845" s="30" t="s">
        <v>7673</v>
      </c>
      <c r="C2845" s="43"/>
      <c r="D2845" s="44"/>
      <c r="E2845" s="44"/>
      <c r="F2845" s="35">
        <f t="shared" si="5653"/>
        <v>0</v>
      </c>
      <c r="G2845" s="35">
        <f t="shared" si="5598"/>
        <v>0</v>
      </c>
      <c r="H2845" s="35">
        <f t="shared" si="5575"/>
        <v>0</v>
      </c>
      <c r="I2845" s="21">
        <f t="shared" si="5604"/>
        <v>28</v>
      </c>
      <c r="J2845" s="37">
        <f t="shared" ref="J2845:K2845" si="5656">MAX(N2845,P2845,R2845,T2845,V2845,X2845,Z2845,AB2845,AD2845)</f>
        <v>102.53</v>
      </c>
      <c r="K2845" s="37">
        <f t="shared" si="5656"/>
        <v>131</v>
      </c>
      <c r="L2845" s="38">
        <f t="shared" ref="L2845:M2845" si="5657">MIN(N2845,P2845,R2845,T2845,V2845,X2845,Z2845,AB2845,AD2845)</f>
        <v>102.53</v>
      </c>
      <c r="M2845" s="38">
        <f t="shared" si="5657"/>
        <v>131</v>
      </c>
      <c r="N2845" s="38">
        <f t="shared" si="5607"/>
        <v>102.53</v>
      </c>
      <c r="O2845" s="38">
        <f t="shared" si="5608"/>
        <v>131</v>
      </c>
      <c r="P2845" s="39"/>
      <c r="Q2845" s="39"/>
      <c r="R2845" s="39"/>
      <c r="S2845" s="39"/>
      <c r="T2845" s="39"/>
      <c r="U2845" s="39"/>
      <c r="V2845" s="39"/>
      <c r="W2845" s="39"/>
      <c r="X2845" s="39"/>
      <c r="Y2845" s="39"/>
      <c r="Z2845" s="39"/>
      <c r="AA2845" s="39"/>
      <c r="AB2845" s="39"/>
      <c r="AC2845" s="39"/>
      <c r="AD2845" s="40"/>
      <c r="AE2845" s="40"/>
      <c r="AF2845" s="41">
        <f t="shared" si="5603"/>
        <v>0</v>
      </c>
      <c r="AG2845" s="42"/>
    </row>
    <row r="2846" spans="1:33" ht="13.8">
      <c r="A2846" s="30" t="s">
        <v>7674</v>
      </c>
      <c r="B2846" s="30" t="s">
        <v>7675</v>
      </c>
      <c r="C2846" s="43"/>
      <c r="D2846" s="44"/>
      <c r="E2846" s="44"/>
      <c r="F2846" s="35">
        <f t="shared" si="5653"/>
        <v>0</v>
      </c>
      <c r="G2846" s="35">
        <f t="shared" si="5598"/>
        <v>0</v>
      </c>
      <c r="H2846" s="35">
        <f t="shared" si="5575"/>
        <v>0</v>
      </c>
      <c r="I2846" s="21">
        <f t="shared" si="5604"/>
        <v>28</v>
      </c>
      <c r="J2846" s="37">
        <f t="shared" ref="J2846:K2846" si="5658">MAX(N2846,P2846,R2846,T2846,V2846,X2846,Z2846,AB2846,AD2846)</f>
        <v>262.73</v>
      </c>
      <c r="K2846" s="37">
        <f t="shared" si="5658"/>
        <v>336</v>
      </c>
      <c r="L2846" s="38">
        <f t="shared" ref="L2846:M2846" si="5659">MIN(N2846,P2846,R2846,T2846,V2846,X2846,Z2846,AB2846,AD2846)</f>
        <v>262.73</v>
      </c>
      <c r="M2846" s="38">
        <f t="shared" si="5659"/>
        <v>336</v>
      </c>
      <c r="N2846" s="38">
        <f t="shared" si="5607"/>
        <v>262.73</v>
      </c>
      <c r="O2846" s="38">
        <f t="shared" si="5608"/>
        <v>336</v>
      </c>
      <c r="P2846" s="39"/>
      <c r="Q2846" s="39"/>
      <c r="R2846" s="39"/>
      <c r="S2846" s="39"/>
      <c r="T2846" s="39"/>
      <c r="U2846" s="39"/>
      <c r="V2846" s="39"/>
      <c r="W2846" s="39"/>
      <c r="X2846" s="39"/>
      <c r="Y2846" s="39"/>
      <c r="Z2846" s="39"/>
      <c r="AA2846" s="39"/>
      <c r="AB2846" s="39"/>
      <c r="AC2846" s="39"/>
      <c r="AD2846" s="40"/>
      <c r="AE2846" s="40"/>
      <c r="AF2846" s="41">
        <f t="shared" si="5603"/>
        <v>0</v>
      </c>
      <c r="AG2846" s="42"/>
    </row>
    <row r="2847" spans="1:33" ht="13.8">
      <c r="A2847" s="30" t="s">
        <v>7676</v>
      </c>
      <c r="B2847" s="30" t="s">
        <v>7677</v>
      </c>
      <c r="C2847" s="43"/>
      <c r="D2847" s="44"/>
      <c r="E2847" s="44"/>
      <c r="F2847" s="35">
        <f t="shared" si="5653"/>
        <v>0</v>
      </c>
      <c r="G2847" s="35">
        <f t="shared" si="5598"/>
        <v>0</v>
      </c>
      <c r="H2847" s="35">
        <f t="shared" si="5575"/>
        <v>0</v>
      </c>
      <c r="I2847" s="21">
        <f t="shared" si="5604"/>
        <v>28</v>
      </c>
      <c r="J2847" s="37">
        <f t="shared" ref="J2847:K2847" si="5660">MAX(N2847,P2847,R2847,T2847,V2847,X2847,Z2847,AB2847,AD2847)</f>
        <v>320.39999999999998</v>
      </c>
      <c r="K2847" s="37">
        <f t="shared" si="5660"/>
        <v>410</v>
      </c>
      <c r="L2847" s="38">
        <f t="shared" ref="L2847:M2847" si="5661">MIN(N2847,P2847,R2847,T2847,V2847,X2847,Z2847,AB2847,AD2847)</f>
        <v>320.39999999999998</v>
      </c>
      <c r="M2847" s="38">
        <f t="shared" si="5661"/>
        <v>410</v>
      </c>
      <c r="N2847" s="38">
        <f t="shared" si="5607"/>
        <v>320.39999999999998</v>
      </c>
      <c r="O2847" s="38">
        <f t="shared" si="5608"/>
        <v>410</v>
      </c>
      <c r="P2847" s="39"/>
      <c r="Q2847" s="39"/>
      <c r="R2847" s="39"/>
      <c r="S2847" s="39"/>
      <c r="T2847" s="39"/>
      <c r="U2847" s="39"/>
      <c r="V2847" s="39"/>
      <c r="W2847" s="39"/>
      <c r="X2847" s="39"/>
      <c r="Y2847" s="39"/>
      <c r="Z2847" s="39"/>
      <c r="AA2847" s="39"/>
      <c r="AB2847" s="39"/>
      <c r="AC2847" s="39"/>
      <c r="AD2847" s="40"/>
      <c r="AE2847" s="40"/>
      <c r="AF2847" s="41">
        <f t="shared" si="5603"/>
        <v>0</v>
      </c>
      <c r="AG2847" s="42"/>
    </row>
    <row r="2848" spans="1:33" ht="13.8">
      <c r="A2848" s="30" t="s">
        <v>7678</v>
      </c>
      <c r="B2848" s="30" t="s">
        <v>7679</v>
      </c>
      <c r="C2848" s="43"/>
      <c r="D2848" s="44"/>
      <c r="E2848" s="44"/>
      <c r="F2848" s="35">
        <f t="shared" si="5653"/>
        <v>0</v>
      </c>
      <c r="G2848" s="35">
        <f t="shared" si="5598"/>
        <v>0</v>
      </c>
      <c r="H2848" s="35">
        <f t="shared" si="5575"/>
        <v>0</v>
      </c>
      <c r="I2848" s="21">
        <f t="shared" si="5604"/>
        <v>28</v>
      </c>
      <c r="J2848" s="37">
        <f t="shared" ref="J2848:K2848" si="5662">MAX(N2848,P2848,R2848,T2848,V2848,X2848,Z2848,AB2848,AD2848)</f>
        <v>83.3</v>
      </c>
      <c r="K2848" s="37">
        <f t="shared" si="5662"/>
        <v>107</v>
      </c>
      <c r="L2848" s="38">
        <f t="shared" ref="L2848:M2848" si="5663">MIN(N2848,P2848,R2848,T2848,V2848,X2848,Z2848,AB2848,AD2848)</f>
        <v>83.3</v>
      </c>
      <c r="M2848" s="38">
        <f t="shared" si="5663"/>
        <v>107</v>
      </c>
      <c r="N2848" s="38">
        <f t="shared" si="5607"/>
        <v>83.3</v>
      </c>
      <c r="O2848" s="38">
        <f t="shared" si="5608"/>
        <v>107</v>
      </c>
      <c r="P2848" s="39"/>
      <c r="Q2848" s="39"/>
      <c r="R2848" s="39"/>
      <c r="S2848" s="39"/>
      <c r="T2848" s="39"/>
      <c r="U2848" s="39"/>
      <c r="V2848" s="39"/>
      <c r="W2848" s="39"/>
      <c r="X2848" s="39"/>
      <c r="Y2848" s="39"/>
      <c r="Z2848" s="39"/>
      <c r="AA2848" s="39"/>
      <c r="AB2848" s="39"/>
      <c r="AC2848" s="39"/>
      <c r="AD2848" s="40"/>
      <c r="AE2848" s="40"/>
      <c r="AF2848" s="41">
        <f t="shared" si="5603"/>
        <v>0</v>
      </c>
      <c r="AG2848" s="42"/>
    </row>
    <row r="2849" spans="1:33" ht="13.8">
      <c r="A2849" s="30" t="s">
        <v>7680</v>
      </c>
      <c r="B2849" s="30" t="s">
        <v>7681</v>
      </c>
      <c r="C2849" s="43"/>
      <c r="D2849" s="44"/>
      <c r="E2849" s="44"/>
      <c r="F2849" s="35">
        <f t="shared" si="5653"/>
        <v>0</v>
      </c>
      <c r="G2849" s="35">
        <f t="shared" si="5598"/>
        <v>0</v>
      </c>
      <c r="H2849" s="35">
        <f t="shared" si="5575"/>
        <v>0</v>
      </c>
      <c r="I2849" s="21">
        <f t="shared" si="5604"/>
        <v>28</v>
      </c>
      <c r="J2849" s="37">
        <f t="shared" ref="J2849:K2849" si="5664">MAX(N2849,P2849,R2849,T2849,V2849,X2849,Z2849,AB2849,AD2849)</f>
        <v>83.3</v>
      </c>
      <c r="K2849" s="37">
        <f t="shared" si="5664"/>
        <v>107</v>
      </c>
      <c r="L2849" s="38">
        <f t="shared" ref="L2849:M2849" si="5665">MIN(N2849,P2849,R2849,T2849,V2849,X2849,Z2849,AB2849,AD2849)</f>
        <v>83.3</v>
      </c>
      <c r="M2849" s="38">
        <f t="shared" si="5665"/>
        <v>107</v>
      </c>
      <c r="N2849" s="38">
        <f t="shared" si="5607"/>
        <v>83.3</v>
      </c>
      <c r="O2849" s="38">
        <f t="shared" si="5608"/>
        <v>107</v>
      </c>
      <c r="P2849" s="39"/>
      <c r="Q2849" s="39"/>
      <c r="R2849" s="39"/>
      <c r="S2849" s="39"/>
      <c r="T2849" s="39"/>
      <c r="U2849" s="39"/>
      <c r="V2849" s="39"/>
      <c r="W2849" s="39"/>
      <c r="X2849" s="39"/>
      <c r="Y2849" s="39"/>
      <c r="Z2849" s="39"/>
      <c r="AA2849" s="39"/>
      <c r="AB2849" s="39"/>
      <c r="AC2849" s="39"/>
      <c r="AD2849" s="40"/>
      <c r="AE2849" s="40"/>
      <c r="AF2849" s="41">
        <f t="shared" si="5603"/>
        <v>0</v>
      </c>
      <c r="AG2849" s="42"/>
    </row>
    <row r="2850" spans="1:33" ht="13.8">
      <c r="A2850" s="30" t="s">
        <v>7682</v>
      </c>
      <c r="B2850" s="30" t="s">
        <v>7683</v>
      </c>
      <c r="C2850" s="43"/>
      <c r="D2850" s="44"/>
      <c r="E2850" s="44"/>
      <c r="F2850" s="35">
        <f t="shared" si="5653"/>
        <v>0</v>
      </c>
      <c r="G2850" s="35">
        <f t="shared" si="5598"/>
        <v>0</v>
      </c>
      <c r="H2850" s="35">
        <f t="shared" si="5575"/>
        <v>0</v>
      </c>
      <c r="I2850" s="21">
        <f t="shared" si="5604"/>
        <v>28</v>
      </c>
      <c r="J2850" s="37">
        <f t="shared" ref="J2850:K2850" si="5666">MAX(N2850,P2850,R2850,T2850,V2850,X2850,Z2850,AB2850,AD2850)</f>
        <v>19.22</v>
      </c>
      <c r="K2850" s="37">
        <f t="shared" si="5666"/>
        <v>25</v>
      </c>
      <c r="L2850" s="38">
        <f t="shared" ref="L2850:M2850" si="5667">MIN(N2850,P2850,R2850,T2850,V2850,X2850,Z2850,AB2850,AD2850)</f>
        <v>19.22</v>
      </c>
      <c r="M2850" s="38">
        <f t="shared" si="5667"/>
        <v>25</v>
      </c>
      <c r="N2850" s="38">
        <f t="shared" si="5607"/>
        <v>19.22</v>
      </c>
      <c r="O2850" s="38">
        <f t="shared" si="5608"/>
        <v>25</v>
      </c>
      <c r="P2850" s="39"/>
      <c r="Q2850" s="39"/>
      <c r="R2850" s="39"/>
      <c r="S2850" s="39"/>
      <c r="T2850" s="39"/>
      <c r="U2850" s="39"/>
      <c r="V2850" s="39"/>
      <c r="W2850" s="39"/>
      <c r="X2850" s="39"/>
      <c r="Y2850" s="39"/>
      <c r="Z2850" s="39"/>
      <c r="AA2850" s="39"/>
      <c r="AB2850" s="39"/>
      <c r="AC2850" s="39"/>
      <c r="AD2850" s="40"/>
      <c r="AE2850" s="40"/>
      <c r="AF2850" s="41">
        <f t="shared" si="5603"/>
        <v>0</v>
      </c>
      <c r="AG2850" s="42"/>
    </row>
    <row r="2851" spans="1:33" ht="13.8">
      <c r="A2851" s="30" t="s">
        <v>7684</v>
      </c>
      <c r="B2851" s="30" t="s">
        <v>7685</v>
      </c>
      <c r="C2851" s="43"/>
      <c r="D2851" s="44"/>
      <c r="E2851" s="44"/>
      <c r="F2851" s="35">
        <f t="shared" si="5653"/>
        <v>0</v>
      </c>
      <c r="G2851" s="35">
        <f t="shared" si="5598"/>
        <v>0</v>
      </c>
      <c r="H2851" s="35">
        <f t="shared" si="5575"/>
        <v>0</v>
      </c>
      <c r="I2851" s="21">
        <f t="shared" si="5604"/>
        <v>28</v>
      </c>
      <c r="J2851" s="37">
        <f t="shared" ref="J2851:K2851" si="5668">MAX(N2851,P2851,R2851,T2851,V2851,X2851,Z2851,AB2851,AD2851)</f>
        <v>38.450000000000003</v>
      </c>
      <c r="K2851" s="37">
        <f t="shared" si="5668"/>
        <v>49</v>
      </c>
      <c r="L2851" s="38">
        <f t="shared" ref="L2851:M2851" si="5669">MIN(N2851,P2851,R2851,T2851,V2851,X2851,Z2851,AB2851,AD2851)</f>
        <v>38.450000000000003</v>
      </c>
      <c r="M2851" s="38">
        <f t="shared" si="5669"/>
        <v>49</v>
      </c>
      <c r="N2851" s="38">
        <f t="shared" si="5607"/>
        <v>38.450000000000003</v>
      </c>
      <c r="O2851" s="38">
        <f t="shared" si="5608"/>
        <v>49</v>
      </c>
      <c r="P2851" s="39"/>
      <c r="Q2851" s="39"/>
      <c r="R2851" s="39"/>
      <c r="S2851" s="39"/>
      <c r="T2851" s="39"/>
      <c r="U2851" s="39"/>
      <c r="V2851" s="39"/>
      <c r="W2851" s="39"/>
      <c r="X2851" s="39"/>
      <c r="Y2851" s="39"/>
      <c r="Z2851" s="39"/>
      <c r="AA2851" s="39"/>
      <c r="AB2851" s="39"/>
      <c r="AC2851" s="39"/>
      <c r="AD2851" s="40"/>
      <c r="AE2851" s="40"/>
      <c r="AF2851" s="41">
        <f t="shared" si="5603"/>
        <v>0</v>
      </c>
      <c r="AG2851" s="42"/>
    </row>
    <row r="2852" spans="1:33" ht="13.8">
      <c r="A2852" s="30" t="s">
        <v>7686</v>
      </c>
      <c r="B2852" s="30" t="s">
        <v>7687</v>
      </c>
      <c r="C2852" s="43"/>
      <c r="D2852" s="44"/>
      <c r="E2852" s="44"/>
      <c r="F2852" s="35">
        <f t="shared" si="5653"/>
        <v>0</v>
      </c>
      <c r="G2852" s="35">
        <f t="shared" si="5598"/>
        <v>0</v>
      </c>
      <c r="H2852" s="35">
        <f t="shared" si="5575"/>
        <v>0</v>
      </c>
      <c r="I2852" s="21">
        <f t="shared" si="5604"/>
        <v>28</v>
      </c>
      <c r="J2852" s="37">
        <f t="shared" ref="J2852:K2852" si="5670">MAX(N2852,P2852,R2852,T2852,V2852,X2852,Z2852,AB2852,AD2852)</f>
        <v>262.73</v>
      </c>
      <c r="K2852" s="37">
        <f t="shared" si="5670"/>
        <v>336</v>
      </c>
      <c r="L2852" s="38">
        <f t="shared" ref="L2852:M2852" si="5671">MIN(N2852,P2852,R2852,T2852,V2852,X2852,Z2852,AB2852,AD2852)</f>
        <v>262.73</v>
      </c>
      <c r="M2852" s="38">
        <f t="shared" si="5671"/>
        <v>336</v>
      </c>
      <c r="N2852" s="38">
        <f t="shared" si="5607"/>
        <v>262.73</v>
      </c>
      <c r="O2852" s="38">
        <f t="shared" si="5608"/>
        <v>336</v>
      </c>
      <c r="P2852" s="39"/>
      <c r="Q2852" s="39"/>
      <c r="R2852" s="39"/>
      <c r="S2852" s="39"/>
      <c r="T2852" s="39"/>
      <c r="U2852" s="39"/>
      <c r="V2852" s="39"/>
      <c r="W2852" s="39"/>
      <c r="X2852" s="39"/>
      <c r="Y2852" s="39"/>
      <c r="Z2852" s="39"/>
      <c r="AA2852" s="39"/>
      <c r="AB2852" s="39"/>
      <c r="AC2852" s="39"/>
      <c r="AD2852" s="40"/>
      <c r="AE2852" s="40"/>
      <c r="AF2852" s="41">
        <f t="shared" si="5603"/>
        <v>0</v>
      </c>
      <c r="AG2852" s="42"/>
    </row>
    <row r="2853" spans="1:33" ht="13.8">
      <c r="A2853" s="30" t="s">
        <v>7688</v>
      </c>
      <c r="B2853" s="30" t="s">
        <v>7689</v>
      </c>
      <c r="C2853" s="43"/>
      <c r="D2853" s="44"/>
      <c r="E2853" s="44"/>
      <c r="F2853" s="35">
        <f t="shared" si="5653"/>
        <v>0</v>
      </c>
      <c r="G2853" s="35">
        <f t="shared" si="5598"/>
        <v>0</v>
      </c>
      <c r="H2853" s="35">
        <f t="shared" si="5575"/>
        <v>0</v>
      </c>
      <c r="I2853" s="21">
        <f t="shared" si="5604"/>
        <v>28</v>
      </c>
      <c r="J2853" s="37">
        <f t="shared" ref="J2853:K2853" si="5672">MAX(N2853,P2853,R2853,T2853,V2853,X2853,Z2853,AB2853,AD2853)</f>
        <v>269.14</v>
      </c>
      <c r="K2853" s="37">
        <f t="shared" si="5672"/>
        <v>344</v>
      </c>
      <c r="L2853" s="38">
        <f t="shared" ref="L2853:M2853" si="5673">MIN(N2853,P2853,R2853,T2853,V2853,X2853,Z2853,AB2853,AD2853)</f>
        <v>269.14</v>
      </c>
      <c r="M2853" s="38">
        <f t="shared" si="5673"/>
        <v>344</v>
      </c>
      <c r="N2853" s="38">
        <f t="shared" si="5607"/>
        <v>269.14</v>
      </c>
      <c r="O2853" s="38">
        <f t="shared" si="5608"/>
        <v>344</v>
      </c>
      <c r="P2853" s="39"/>
      <c r="Q2853" s="39"/>
      <c r="R2853" s="39"/>
      <c r="S2853" s="39"/>
      <c r="T2853" s="39"/>
      <c r="U2853" s="39"/>
      <c r="V2853" s="39"/>
      <c r="W2853" s="39"/>
      <c r="X2853" s="39"/>
      <c r="Y2853" s="39"/>
      <c r="Z2853" s="39"/>
      <c r="AA2853" s="39"/>
      <c r="AB2853" s="39"/>
      <c r="AC2853" s="39"/>
      <c r="AD2853" s="40"/>
      <c r="AE2853" s="40"/>
      <c r="AF2853" s="41">
        <f t="shared" si="5603"/>
        <v>0</v>
      </c>
      <c r="AG2853" s="42"/>
    </row>
    <row r="2854" spans="1:33" ht="13.8">
      <c r="A2854" s="30" t="s">
        <v>7690</v>
      </c>
      <c r="B2854" s="30" t="s">
        <v>7691</v>
      </c>
      <c r="C2854" s="43"/>
      <c r="D2854" s="44"/>
      <c r="E2854" s="44"/>
      <c r="F2854" s="35">
        <f t="shared" si="5653"/>
        <v>0</v>
      </c>
      <c r="G2854" s="35">
        <f t="shared" si="5598"/>
        <v>0</v>
      </c>
      <c r="H2854" s="35">
        <f t="shared" si="5575"/>
        <v>0</v>
      </c>
      <c r="I2854" s="21">
        <f t="shared" si="5604"/>
        <v>28</v>
      </c>
      <c r="J2854" s="37">
        <f t="shared" ref="J2854:K2854" si="5674">MAX(N2854,P2854,R2854,T2854,V2854,X2854,Z2854,AB2854,AD2854)</f>
        <v>5426.06</v>
      </c>
      <c r="K2854" s="37">
        <f t="shared" si="5674"/>
        <v>6945</v>
      </c>
      <c r="L2854" s="38">
        <f t="shared" ref="L2854:M2854" si="5675">MIN(N2854,P2854,R2854,T2854,V2854,X2854,Z2854,AB2854,AD2854)</f>
        <v>5426.06</v>
      </c>
      <c r="M2854" s="38">
        <f t="shared" si="5675"/>
        <v>6945</v>
      </c>
      <c r="N2854" s="38">
        <f t="shared" si="5607"/>
        <v>5426.06</v>
      </c>
      <c r="O2854" s="38">
        <f t="shared" si="5608"/>
        <v>6945</v>
      </c>
      <c r="P2854" s="39"/>
      <c r="Q2854" s="39"/>
      <c r="R2854" s="39"/>
      <c r="S2854" s="39"/>
      <c r="T2854" s="39"/>
      <c r="U2854" s="39"/>
      <c r="V2854" s="39"/>
      <c r="W2854" s="39"/>
      <c r="X2854" s="39"/>
      <c r="Y2854" s="39"/>
      <c r="Z2854" s="39"/>
      <c r="AA2854" s="39"/>
      <c r="AB2854" s="39"/>
      <c r="AC2854" s="39"/>
      <c r="AD2854" s="40"/>
      <c r="AE2854" s="40"/>
      <c r="AF2854" s="41">
        <f t="shared" si="5603"/>
        <v>0</v>
      </c>
      <c r="AG2854" s="42"/>
    </row>
    <row r="2855" spans="1:33" ht="13.8">
      <c r="A2855" s="30" t="s">
        <v>7692</v>
      </c>
      <c r="B2855" s="30" t="s">
        <v>7693</v>
      </c>
      <c r="C2855" s="43"/>
      <c r="D2855" s="44"/>
      <c r="E2855" s="44"/>
      <c r="F2855" s="35">
        <f t="shared" si="5653"/>
        <v>0</v>
      </c>
      <c r="G2855" s="35">
        <f t="shared" si="5598"/>
        <v>0</v>
      </c>
      <c r="H2855" s="35">
        <f t="shared" si="5575"/>
        <v>0</v>
      </c>
      <c r="I2855" s="21">
        <f t="shared" si="5604"/>
        <v>28</v>
      </c>
      <c r="J2855" s="37">
        <f t="shared" ref="J2855:K2855" si="5676">MAX(N2855,P2855,R2855,T2855,V2855,X2855,Z2855,AB2855,AD2855)</f>
        <v>679.25</v>
      </c>
      <c r="K2855" s="37">
        <f t="shared" si="5676"/>
        <v>869</v>
      </c>
      <c r="L2855" s="38">
        <f t="shared" ref="L2855:M2855" si="5677">MIN(N2855,P2855,R2855,T2855,V2855,X2855,Z2855,AB2855,AD2855)</f>
        <v>679.25</v>
      </c>
      <c r="M2855" s="38">
        <f t="shared" si="5677"/>
        <v>869</v>
      </c>
      <c r="N2855" s="38">
        <f t="shared" si="5607"/>
        <v>679.25</v>
      </c>
      <c r="O2855" s="38">
        <f t="shared" si="5608"/>
        <v>869</v>
      </c>
      <c r="P2855" s="39"/>
      <c r="Q2855" s="39"/>
      <c r="R2855" s="39"/>
      <c r="S2855" s="39"/>
      <c r="T2855" s="39"/>
      <c r="U2855" s="39"/>
      <c r="V2855" s="39"/>
      <c r="W2855" s="39"/>
      <c r="X2855" s="39"/>
      <c r="Y2855" s="39"/>
      <c r="Z2855" s="39"/>
      <c r="AA2855" s="39"/>
      <c r="AB2855" s="39"/>
      <c r="AC2855" s="39"/>
      <c r="AD2855" s="40"/>
      <c r="AE2855" s="40"/>
      <c r="AF2855" s="41">
        <f t="shared" si="5603"/>
        <v>0</v>
      </c>
      <c r="AG2855" s="42"/>
    </row>
    <row r="2856" spans="1:33" ht="13.8">
      <c r="A2856" s="30" t="s">
        <v>7694</v>
      </c>
      <c r="B2856" s="30" t="s">
        <v>7695</v>
      </c>
      <c r="C2856" s="43"/>
      <c r="D2856" s="44"/>
      <c r="E2856" s="44"/>
      <c r="F2856" s="35">
        <f t="shared" si="5653"/>
        <v>0</v>
      </c>
      <c r="G2856" s="35">
        <f t="shared" si="5598"/>
        <v>0</v>
      </c>
      <c r="H2856" s="35">
        <f t="shared" si="5575"/>
        <v>0</v>
      </c>
      <c r="I2856" s="21">
        <f t="shared" si="5604"/>
        <v>28</v>
      </c>
      <c r="J2856" s="37">
        <f t="shared" ref="J2856:K2856" si="5678">MAX(N2856,P2856,R2856,T2856,V2856,X2856,Z2856,AB2856,AD2856)</f>
        <v>768.96</v>
      </c>
      <c r="K2856" s="37">
        <f t="shared" si="5678"/>
        <v>984</v>
      </c>
      <c r="L2856" s="38">
        <f t="shared" ref="L2856:M2856" si="5679">MIN(N2856,P2856,R2856,T2856,V2856,X2856,Z2856,AB2856,AD2856)</f>
        <v>768.96</v>
      </c>
      <c r="M2856" s="38">
        <f t="shared" si="5679"/>
        <v>984</v>
      </c>
      <c r="N2856" s="38">
        <f t="shared" si="5607"/>
        <v>768.96</v>
      </c>
      <c r="O2856" s="38">
        <f t="shared" si="5608"/>
        <v>984</v>
      </c>
      <c r="P2856" s="39"/>
      <c r="Q2856" s="39"/>
      <c r="R2856" s="39"/>
      <c r="S2856" s="39"/>
      <c r="T2856" s="39"/>
      <c r="U2856" s="39"/>
      <c r="V2856" s="39"/>
      <c r="W2856" s="39"/>
      <c r="X2856" s="39"/>
      <c r="Y2856" s="39"/>
      <c r="Z2856" s="39"/>
      <c r="AA2856" s="39"/>
      <c r="AB2856" s="39"/>
      <c r="AC2856" s="39"/>
      <c r="AD2856" s="40"/>
      <c r="AE2856" s="40"/>
      <c r="AF2856" s="41">
        <f t="shared" si="5603"/>
        <v>0</v>
      </c>
      <c r="AG2856" s="42"/>
    </row>
    <row r="2857" spans="1:33" ht="13.8">
      <c r="A2857" s="30" t="s">
        <v>7696</v>
      </c>
      <c r="B2857" s="30" t="s">
        <v>7697</v>
      </c>
      <c r="C2857" s="43"/>
      <c r="D2857" s="44"/>
      <c r="E2857" s="44"/>
      <c r="F2857" s="35">
        <f t="shared" si="5653"/>
        <v>0</v>
      </c>
      <c r="G2857" s="35">
        <f t="shared" si="5598"/>
        <v>0</v>
      </c>
      <c r="H2857" s="35">
        <f t="shared" si="5575"/>
        <v>0</v>
      </c>
      <c r="I2857" s="21">
        <f t="shared" si="5604"/>
        <v>28</v>
      </c>
      <c r="J2857" s="37">
        <f t="shared" ref="J2857:K2857" si="5680">MAX(N2857,P2857,R2857,T2857,V2857,X2857,Z2857,AB2857,AD2857)</f>
        <v>679.25</v>
      </c>
      <c r="K2857" s="37">
        <f t="shared" si="5680"/>
        <v>869</v>
      </c>
      <c r="L2857" s="38">
        <f t="shared" ref="L2857:M2857" si="5681">MIN(N2857,P2857,R2857,T2857,V2857,X2857,Z2857,AB2857,AD2857)</f>
        <v>679.25</v>
      </c>
      <c r="M2857" s="38">
        <f t="shared" si="5681"/>
        <v>869</v>
      </c>
      <c r="N2857" s="38">
        <f t="shared" si="5607"/>
        <v>679.25</v>
      </c>
      <c r="O2857" s="38">
        <f t="shared" si="5608"/>
        <v>869</v>
      </c>
      <c r="P2857" s="39"/>
      <c r="Q2857" s="39"/>
      <c r="R2857" s="39"/>
      <c r="S2857" s="39"/>
      <c r="T2857" s="39"/>
      <c r="U2857" s="39"/>
      <c r="V2857" s="39"/>
      <c r="W2857" s="39"/>
      <c r="X2857" s="39"/>
      <c r="Y2857" s="39"/>
      <c r="Z2857" s="39"/>
      <c r="AA2857" s="39"/>
      <c r="AB2857" s="39"/>
      <c r="AC2857" s="39"/>
      <c r="AD2857" s="40"/>
      <c r="AE2857" s="40"/>
      <c r="AF2857" s="41">
        <f t="shared" si="5603"/>
        <v>0</v>
      </c>
      <c r="AG2857" s="42"/>
    </row>
    <row r="2858" spans="1:33" ht="13.8">
      <c r="A2858" s="30" t="s">
        <v>7698</v>
      </c>
      <c r="B2858" s="30" t="s">
        <v>7699</v>
      </c>
      <c r="C2858" s="43"/>
      <c r="D2858" s="44"/>
      <c r="E2858" s="44"/>
      <c r="F2858" s="35">
        <f t="shared" si="5653"/>
        <v>0</v>
      </c>
      <c r="G2858" s="35">
        <f t="shared" si="5598"/>
        <v>0</v>
      </c>
      <c r="H2858" s="35">
        <f t="shared" si="5575"/>
        <v>0</v>
      </c>
      <c r="I2858" s="21">
        <f t="shared" si="5604"/>
        <v>28</v>
      </c>
      <c r="J2858" s="37">
        <f t="shared" ref="J2858:K2858" si="5682">MAX(N2858,P2858,R2858,T2858,V2858,X2858,Z2858,AB2858,AD2858)</f>
        <v>1089.3599999999999</v>
      </c>
      <c r="K2858" s="37">
        <f t="shared" si="5682"/>
        <v>1394</v>
      </c>
      <c r="L2858" s="38">
        <f t="shared" ref="L2858:M2858" si="5683">MIN(N2858,P2858,R2858,T2858,V2858,X2858,Z2858,AB2858,AD2858)</f>
        <v>1089.3599999999999</v>
      </c>
      <c r="M2858" s="38">
        <f t="shared" si="5683"/>
        <v>1394</v>
      </c>
      <c r="N2858" s="38">
        <f t="shared" si="5607"/>
        <v>1089.3599999999999</v>
      </c>
      <c r="O2858" s="38">
        <f t="shared" si="5608"/>
        <v>1394</v>
      </c>
      <c r="P2858" s="39"/>
      <c r="Q2858" s="39"/>
      <c r="R2858" s="39"/>
      <c r="S2858" s="39"/>
      <c r="T2858" s="39"/>
      <c r="U2858" s="39"/>
      <c r="V2858" s="39"/>
      <c r="W2858" s="39"/>
      <c r="X2858" s="39"/>
      <c r="Y2858" s="39"/>
      <c r="Z2858" s="39"/>
      <c r="AA2858" s="39"/>
      <c r="AB2858" s="39"/>
      <c r="AC2858" s="39"/>
      <c r="AD2858" s="40"/>
      <c r="AE2858" s="40"/>
      <c r="AF2858" s="41">
        <f t="shared" si="5603"/>
        <v>0</v>
      </c>
      <c r="AG2858" s="42"/>
    </row>
    <row r="2859" spans="1:33" ht="13.8">
      <c r="A2859" s="30" t="s">
        <v>7700</v>
      </c>
      <c r="B2859" s="30" t="s">
        <v>7701</v>
      </c>
      <c r="C2859" s="43"/>
      <c r="D2859" s="44"/>
      <c r="E2859" s="44"/>
      <c r="F2859" s="35">
        <f t="shared" si="5653"/>
        <v>0</v>
      </c>
      <c r="G2859" s="35">
        <f t="shared" si="5598"/>
        <v>0</v>
      </c>
      <c r="H2859" s="35">
        <f t="shared" si="5575"/>
        <v>0</v>
      </c>
      <c r="I2859" s="21">
        <f t="shared" si="5604"/>
        <v>28</v>
      </c>
      <c r="J2859" s="37">
        <f t="shared" ref="J2859:K2859" si="5684">MAX(N2859,P2859,R2859,T2859,V2859,X2859,Z2859,AB2859,AD2859)</f>
        <v>307.58</v>
      </c>
      <c r="K2859" s="37">
        <f t="shared" si="5684"/>
        <v>394</v>
      </c>
      <c r="L2859" s="38">
        <f t="shared" ref="L2859:M2859" si="5685">MIN(N2859,P2859,R2859,T2859,V2859,X2859,Z2859,AB2859,AD2859)</f>
        <v>307.58</v>
      </c>
      <c r="M2859" s="38">
        <f t="shared" si="5685"/>
        <v>394</v>
      </c>
      <c r="N2859" s="38">
        <f t="shared" si="5607"/>
        <v>307.58</v>
      </c>
      <c r="O2859" s="38">
        <f t="shared" si="5608"/>
        <v>394</v>
      </c>
      <c r="P2859" s="39"/>
      <c r="Q2859" s="39"/>
      <c r="R2859" s="39"/>
      <c r="S2859" s="39"/>
      <c r="T2859" s="39"/>
      <c r="U2859" s="39"/>
      <c r="V2859" s="39"/>
      <c r="W2859" s="39"/>
      <c r="X2859" s="39"/>
      <c r="Y2859" s="39"/>
      <c r="Z2859" s="39"/>
      <c r="AA2859" s="39"/>
      <c r="AB2859" s="39"/>
      <c r="AC2859" s="39"/>
      <c r="AD2859" s="40"/>
      <c r="AE2859" s="40"/>
      <c r="AF2859" s="41">
        <f t="shared" si="5603"/>
        <v>0</v>
      </c>
      <c r="AG2859" s="42"/>
    </row>
    <row r="2860" spans="1:33" ht="13.8">
      <c r="A2860" s="30" t="s">
        <v>7702</v>
      </c>
      <c r="B2860" s="30" t="s">
        <v>7703</v>
      </c>
      <c r="C2860" s="43"/>
      <c r="D2860" s="44"/>
      <c r="E2860" s="44"/>
      <c r="F2860" s="35">
        <f t="shared" si="5653"/>
        <v>0</v>
      </c>
      <c r="G2860" s="35">
        <f t="shared" si="5598"/>
        <v>0</v>
      </c>
      <c r="H2860" s="35">
        <f t="shared" si="5575"/>
        <v>0</v>
      </c>
      <c r="I2860" s="21">
        <f t="shared" si="5604"/>
        <v>28</v>
      </c>
      <c r="J2860" s="37">
        <f t="shared" ref="J2860:K2860" si="5686">MAX(N2860,P2860,R2860,T2860,V2860,X2860,Z2860,AB2860,AD2860)</f>
        <v>5426.06</v>
      </c>
      <c r="K2860" s="37">
        <f t="shared" si="5686"/>
        <v>6945</v>
      </c>
      <c r="L2860" s="38">
        <f t="shared" ref="L2860:M2860" si="5687">MIN(N2860,P2860,R2860,T2860,V2860,X2860,Z2860,AB2860,AD2860)</f>
        <v>5426.06</v>
      </c>
      <c r="M2860" s="38">
        <f t="shared" si="5687"/>
        <v>6945</v>
      </c>
      <c r="N2860" s="38">
        <f t="shared" si="5607"/>
        <v>5426.06</v>
      </c>
      <c r="O2860" s="38">
        <f t="shared" si="5608"/>
        <v>6945</v>
      </c>
      <c r="P2860" s="39"/>
      <c r="Q2860" s="39"/>
      <c r="R2860" s="39"/>
      <c r="S2860" s="39"/>
      <c r="T2860" s="39"/>
      <c r="U2860" s="39"/>
      <c r="V2860" s="39"/>
      <c r="W2860" s="39"/>
      <c r="X2860" s="39"/>
      <c r="Y2860" s="39"/>
      <c r="Z2860" s="39"/>
      <c r="AA2860" s="39"/>
      <c r="AB2860" s="39"/>
      <c r="AC2860" s="39"/>
      <c r="AD2860" s="40"/>
      <c r="AE2860" s="40"/>
      <c r="AF2860" s="41">
        <f t="shared" si="5603"/>
        <v>0</v>
      </c>
      <c r="AG2860" s="42"/>
    </row>
    <row r="2861" spans="1:33" ht="13.8">
      <c r="A2861" s="30" t="s">
        <v>7704</v>
      </c>
      <c r="B2861" s="30" t="s">
        <v>7705</v>
      </c>
      <c r="C2861" s="43"/>
      <c r="D2861" s="44"/>
      <c r="E2861" s="44"/>
      <c r="F2861" s="35">
        <f t="shared" si="5653"/>
        <v>0</v>
      </c>
      <c r="G2861" s="35">
        <f t="shared" si="5598"/>
        <v>0</v>
      </c>
      <c r="H2861" s="35">
        <f t="shared" si="5575"/>
        <v>0</v>
      </c>
      <c r="I2861" s="21">
        <f t="shared" si="5604"/>
        <v>28</v>
      </c>
      <c r="J2861" s="37">
        <f t="shared" ref="J2861:K2861" si="5688">MAX(N2861,P2861,R2861,T2861,V2861,X2861,Z2861,AB2861,AD2861)</f>
        <v>679.25</v>
      </c>
      <c r="K2861" s="37">
        <f t="shared" si="5688"/>
        <v>869</v>
      </c>
      <c r="L2861" s="38">
        <f t="shared" ref="L2861:M2861" si="5689">MIN(N2861,P2861,R2861,T2861,V2861,X2861,Z2861,AB2861,AD2861)</f>
        <v>679.25</v>
      </c>
      <c r="M2861" s="38">
        <f t="shared" si="5689"/>
        <v>869</v>
      </c>
      <c r="N2861" s="38">
        <f t="shared" si="5607"/>
        <v>679.25</v>
      </c>
      <c r="O2861" s="38">
        <f t="shared" si="5608"/>
        <v>869</v>
      </c>
      <c r="P2861" s="39"/>
      <c r="Q2861" s="39"/>
      <c r="R2861" s="39"/>
      <c r="S2861" s="39"/>
      <c r="T2861" s="39"/>
      <c r="U2861" s="39"/>
      <c r="V2861" s="39"/>
      <c r="W2861" s="39"/>
      <c r="X2861" s="39"/>
      <c r="Y2861" s="39"/>
      <c r="Z2861" s="39"/>
      <c r="AA2861" s="39"/>
      <c r="AB2861" s="39"/>
      <c r="AC2861" s="39"/>
      <c r="AD2861" s="40"/>
      <c r="AE2861" s="40"/>
      <c r="AF2861" s="41">
        <f t="shared" si="5603"/>
        <v>0</v>
      </c>
      <c r="AG2861" s="42"/>
    </row>
    <row r="2862" spans="1:33" ht="13.8">
      <c r="A2862" s="30" t="s">
        <v>7706</v>
      </c>
      <c r="B2862" s="30" t="s">
        <v>7707</v>
      </c>
      <c r="C2862" s="43"/>
      <c r="D2862" s="44"/>
      <c r="E2862" s="44"/>
      <c r="F2862" s="35">
        <f t="shared" si="5653"/>
        <v>0</v>
      </c>
      <c r="G2862" s="35">
        <f t="shared" si="5598"/>
        <v>0</v>
      </c>
      <c r="H2862" s="35">
        <f t="shared" si="5575"/>
        <v>0</v>
      </c>
      <c r="I2862" s="21">
        <f t="shared" si="5604"/>
        <v>28</v>
      </c>
      <c r="J2862" s="37">
        <f t="shared" ref="J2862:K2862" si="5690">MAX(N2862,P2862,R2862,T2862,V2862,X2862,Z2862,AB2862,AD2862)</f>
        <v>781.78</v>
      </c>
      <c r="K2862" s="37">
        <f t="shared" si="5690"/>
        <v>1001</v>
      </c>
      <c r="L2862" s="38">
        <f t="shared" ref="L2862:M2862" si="5691">MIN(N2862,P2862,R2862,T2862,V2862,X2862,Z2862,AB2862,AD2862)</f>
        <v>781.78</v>
      </c>
      <c r="M2862" s="38">
        <f t="shared" si="5691"/>
        <v>1001</v>
      </c>
      <c r="N2862" s="38">
        <f t="shared" si="5607"/>
        <v>781.78</v>
      </c>
      <c r="O2862" s="38">
        <f t="shared" si="5608"/>
        <v>1001</v>
      </c>
      <c r="P2862" s="39"/>
      <c r="Q2862" s="39"/>
      <c r="R2862" s="39"/>
      <c r="S2862" s="39"/>
      <c r="T2862" s="39"/>
      <c r="U2862" s="39"/>
      <c r="V2862" s="39"/>
      <c r="W2862" s="39"/>
      <c r="X2862" s="39"/>
      <c r="Y2862" s="39"/>
      <c r="Z2862" s="39"/>
      <c r="AA2862" s="39"/>
      <c r="AB2862" s="39"/>
      <c r="AC2862" s="39"/>
      <c r="AD2862" s="40"/>
      <c r="AE2862" s="40"/>
      <c r="AF2862" s="41">
        <f t="shared" si="5603"/>
        <v>0</v>
      </c>
      <c r="AG2862" s="42"/>
    </row>
    <row r="2863" spans="1:33" ht="13.8">
      <c r="A2863" s="30" t="s">
        <v>7708</v>
      </c>
      <c r="B2863" s="30" t="s">
        <v>7709</v>
      </c>
      <c r="C2863" s="43"/>
      <c r="D2863" s="44"/>
      <c r="E2863" s="44"/>
      <c r="F2863" s="35">
        <f t="shared" si="5653"/>
        <v>0</v>
      </c>
      <c r="G2863" s="35">
        <f t="shared" si="5598"/>
        <v>0</v>
      </c>
      <c r="H2863" s="35">
        <f t="shared" si="5575"/>
        <v>0</v>
      </c>
      <c r="I2863" s="21">
        <f t="shared" si="5604"/>
        <v>28</v>
      </c>
      <c r="J2863" s="37">
        <f t="shared" ref="J2863:K2863" si="5692">MAX(N2863,P2863,R2863,T2863,V2863,X2863,Z2863,AB2863,AD2863)</f>
        <v>679.25</v>
      </c>
      <c r="K2863" s="37">
        <f t="shared" si="5692"/>
        <v>869</v>
      </c>
      <c r="L2863" s="38">
        <f t="shared" ref="L2863:M2863" si="5693">MIN(N2863,P2863,R2863,T2863,V2863,X2863,Z2863,AB2863,AD2863)</f>
        <v>679.25</v>
      </c>
      <c r="M2863" s="38">
        <f t="shared" si="5693"/>
        <v>869</v>
      </c>
      <c r="N2863" s="38">
        <f t="shared" si="5607"/>
        <v>679.25</v>
      </c>
      <c r="O2863" s="38">
        <f t="shared" si="5608"/>
        <v>869</v>
      </c>
      <c r="P2863" s="39"/>
      <c r="Q2863" s="39"/>
      <c r="R2863" s="39"/>
      <c r="S2863" s="39"/>
      <c r="T2863" s="39"/>
      <c r="U2863" s="39"/>
      <c r="V2863" s="39"/>
      <c r="W2863" s="39"/>
      <c r="X2863" s="39"/>
      <c r="Y2863" s="39"/>
      <c r="Z2863" s="39"/>
      <c r="AA2863" s="39"/>
      <c r="AB2863" s="39"/>
      <c r="AC2863" s="39"/>
      <c r="AD2863" s="40"/>
      <c r="AE2863" s="40"/>
      <c r="AF2863" s="41">
        <f t="shared" si="5603"/>
        <v>0</v>
      </c>
      <c r="AG2863" s="42"/>
    </row>
    <row r="2864" spans="1:33" ht="13.8">
      <c r="A2864" s="30" t="s">
        <v>7710</v>
      </c>
      <c r="B2864" s="30" t="s">
        <v>7711</v>
      </c>
      <c r="C2864" s="43"/>
      <c r="D2864" s="44"/>
      <c r="E2864" s="44"/>
      <c r="F2864" s="35">
        <f t="shared" si="5653"/>
        <v>0</v>
      </c>
      <c r="G2864" s="35">
        <f t="shared" si="5598"/>
        <v>0</v>
      </c>
      <c r="H2864" s="35">
        <f t="shared" si="5575"/>
        <v>0</v>
      </c>
      <c r="I2864" s="21">
        <f t="shared" si="5604"/>
        <v>28</v>
      </c>
      <c r="J2864" s="37">
        <f t="shared" ref="J2864:K2864" si="5694">MAX(N2864,P2864,R2864,T2864,V2864,X2864,Z2864,AB2864,AD2864)</f>
        <v>1089.3599999999999</v>
      </c>
      <c r="K2864" s="37">
        <f t="shared" si="5694"/>
        <v>1394</v>
      </c>
      <c r="L2864" s="38">
        <f t="shared" ref="L2864:M2864" si="5695">MIN(N2864,P2864,R2864,T2864,V2864,X2864,Z2864,AB2864,AD2864)</f>
        <v>1089.3599999999999</v>
      </c>
      <c r="M2864" s="38">
        <f t="shared" si="5695"/>
        <v>1394</v>
      </c>
      <c r="N2864" s="38">
        <f t="shared" si="5607"/>
        <v>1089.3599999999999</v>
      </c>
      <c r="O2864" s="38">
        <f t="shared" si="5608"/>
        <v>1394</v>
      </c>
      <c r="P2864" s="39"/>
      <c r="Q2864" s="39"/>
      <c r="R2864" s="39"/>
      <c r="S2864" s="39"/>
      <c r="T2864" s="39"/>
      <c r="U2864" s="39"/>
      <c r="V2864" s="39"/>
      <c r="W2864" s="39"/>
      <c r="X2864" s="39"/>
      <c r="Y2864" s="39"/>
      <c r="Z2864" s="39"/>
      <c r="AA2864" s="39"/>
      <c r="AB2864" s="39"/>
      <c r="AC2864" s="39"/>
      <c r="AD2864" s="40"/>
      <c r="AE2864" s="40"/>
      <c r="AF2864" s="41">
        <f t="shared" si="5603"/>
        <v>0</v>
      </c>
      <c r="AG2864" s="42"/>
    </row>
    <row r="2865" spans="1:33" ht="13.8">
      <c r="A2865" s="30" t="s">
        <v>7712</v>
      </c>
      <c r="B2865" s="30" t="s">
        <v>7713</v>
      </c>
      <c r="C2865" s="43"/>
      <c r="D2865" s="44"/>
      <c r="E2865" s="44"/>
      <c r="F2865" s="35">
        <f t="shared" si="5653"/>
        <v>0</v>
      </c>
      <c r="G2865" s="35">
        <f t="shared" si="5598"/>
        <v>0</v>
      </c>
      <c r="H2865" s="35">
        <f t="shared" si="5575"/>
        <v>0</v>
      </c>
      <c r="I2865" s="21">
        <f t="shared" si="5604"/>
        <v>28</v>
      </c>
      <c r="J2865" s="37">
        <f t="shared" ref="J2865:K2865" si="5696">MAX(N2865,P2865,R2865,T2865,V2865,X2865,Z2865,AB2865,AD2865)</f>
        <v>679.25</v>
      </c>
      <c r="K2865" s="37">
        <f t="shared" si="5696"/>
        <v>869</v>
      </c>
      <c r="L2865" s="38">
        <f t="shared" ref="L2865:M2865" si="5697">MIN(N2865,P2865,R2865,T2865,V2865,X2865,Z2865,AB2865,AD2865)</f>
        <v>679.25</v>
      </c>
      <c r="M2865" s="38">
        <f t="shared" si="5697"/>
        <v>869</v>
      </c>
      <c r="N2865" s="38">
        <f t="shared" si="5607"/>
        <v>679.25</v>
      </c>
      <c r="O2865" s="38">
        <f t="shared" si="5608"/>
        <v>869</v>
      </c>
      <c r="P2865" s="39"/>
      <c r="Q2865" s="39"/>
      <c r="R2865" s="39"/>
      <c r="S2865" s="39"/>
      <c r="T2865" s="39"/>
      <c r="U2865" s="39"/>
      <c r="V2865" s="39"/>
      <c r="W2865" s="39"/>
      <c r="X2865" s="39"/>
      <c r="Y2865" s="39"/>
      <c r="Z2865" s="39"/>
      <c r="AA2865" s="39"/>
      <c r="AB2865" s="39"/>
      <c r="AC2865" s="39"/>
      <c r="AD2865" s="40"/>
      <c r="AE2865" s="40"/>
      <c r="AF2865" s="41">
        <f t="shared" si="5603"/>
        <v>0</v>
      </c>
      <c r="AG2865" s="42"/>
    </row>
    <row r="2866" spans="1:33" ht="13.8">
      <c r="A2866" s="30" t="s">
        <v>7714</v>
      </c>
      <c r="B2866" s="30" t="s">
        <v>7715</v>
      </c>
      <c r="C2866" s="43"/>
      <c r="D2866" s="44"/>
      <c r="E2866" s="44"/>
      <c r="F2866" s="35">
        <f t="shared" si="5653"/>
        <v>0</v>
      </c>
      <c r="G2866" s="35">
        <f t="shared" si="5598"/>
        <v>0</v>
      </c>
      <c r="H2866" s="35">
        <f t="shared" si="5575"/>
        <v>0</v>
      </c>
      <c r="I2866" s="21">
        <f t="shared" si="5604"/>
        <v>18</v>
      </c>
      <c r="J2866" s="37">
        <f t="shared" ref="J2866:K2866" si="5698">MAX(N2866,P2866,R2866,T2866,V2866,X2866,Z2866,AB2866,AD2866)</f>
        <v>1108.45</v>
      </c>
      <c r="K2866" s="37">
        <f t="shared" si="5698"/>
        <v>1308</v>
      </c>
      <c r="L2866" s="38">
        <f t="shared" ref="L2866:M2866" si="5699">MIN(N2866,P2866,R2866,T2866,V2866,X2866,Z2866,AB2866,AD2866)</f>
        <v>1108.45</v>
      </c>
      <c r="M2866" s="38">
        <f t="shared" si="5699"/>
        <v>1308</v>
      </c>
      <c r="N2866" s="38">
        <f t="shared" si="5607"/>
        <v>1108.45</v>
      </c>
      <c r="O2866" s="38">
        <f t="shared" si="5608"/>
        <v>1308</v>
      </c>
      <c r="P2866" s="39"/>
      <c r="Q2866" s="39"/>
      <c r="R2866" s="39"/>
      <c r="S2866" s="39"/>
      <c r="T2866" s="39"/>
      <c r="U2866" s="39"/>
      <c r="V2866" s="39"/>
      <c r="W2866" s="39"/>
      <c r="X2866" s="39"/>
      <c r="Y2866" s="39"/>
      <c r="Z2866" s="39"/>
      <c r="AA2866" s="39"/>
      <c r="AB2866" s="39"/>
      <c r="AC2866" s="39"/>
      <c r="AD2866" s="40"/>
      <c r="AE2866" s="40"/>
      <c r="AF2866" s="41">
        <f t="shared" si="5603"/>
        <v>0</v>
      </c>
      <c r="AG2866" s="42"/>
    </row>
    <row r="2867" spans="1:33" ht="13.8">
      <c r="A2867" s="30" t="s">
        <v>7716</v>
      </c>
      <c r="B2867" s="30" t="s">
        <v>7717</v>
      </c>
      <c r="C2867" s="43"/>
      <c r="D2867" s="44"/>
      <c r="E2867" s="44"/>
      <c r="F2867" s="35">
        <f t="shared" si="5653"/>
        <v>0</v>
      </c>
      <c r="G2867" s="35">
        <f t="shared" si="5598"/>
        <v>0</v>
      </c>
      <c r="H2867" s="35">
        <f t="shared" si="5575"/>
        <v>0</v>
      </c>
      <c r="I2867" s="21">
        <f t="shared" si="5604"/>
        <v>18</v>
      </c>
      <c r="J2867" s="37">
        <f t="shared" ref="J2867:K2867" si="5700">MAX(N2867,P2867,R2867,T2867,V2867,X2867,Z2867,AB2867,AD2867)</f>
        <v>503.84</v>
      </c>
      <c r="K2867" s="37">
        <f t="shared" si="5700"/>
        <v>595</v>
      </c>
      <c r="L2867" s="38">
        <f t="shared" ref="L2867:M2867" si="5701">MIN(N2867,P2867,R2867,T2867,V2867,X2867,Z2867,AB2867,AD2867)</f>
        <v>503.84</v>
      </c>
      <c r="M2867" s="38">
        <f t="shared" si="5701"/>
        <v>595</v>
      </c>
      <c r="N2867" s="38">
        <f t="shared" si="5607"/>
        <v>503.84</v>
      </c>
      <c r="O2867" s="38">
        <f t="shared" si="5608"/>
        <v>595</v>
      </c>
      <c r="P2867" s="39"/>
      <c r="Q2867" s="39"/>
      <c r="R2867" s="39"/>
      <c r="S2867" s="39"/>
      <c r="T2867" s="39"/>
      <c r="U2867" s="39"/>
      <c r="V2867" s="39"/>
      <c r="W2867" s="39"/>
      <c r="X2867" s="39"/>
      <c r="Y2867" s="39"/>
      <c r="Z2867" s="39"/>
      <c r="AA2867" s="39"/>
      <c r="AB2867" s="39"/>
      <c r="AC2867" s="39"/>
      <c r="AD2867" s="40"/>
      <c r="AE2867" s="40"/>
      <c r="AF2867" s="41">
        <f t="shared" si="5603"/>
        <v>0</v>
      </c>
      <c r="AG2867" s="42"/>
    </row>
    <row r="2868" spans="1:33" ht="13.8">
      <c r="A2868" s="30" t="s">
        <v>7718</v>
      </c>
      <c r="B2868" s="30" t="s">
        <v>7719</v>
      </c>
      <c r="C2868" s="43"/>
      <c r="D2868" s="44"/>
      <c r="E2868" s="44"/>
      <c r="F2868" s="35">
        <f t="shared" si="5653"/>
        <v>0</v>
      </c>
      <c r="G2868" s="35">
        <f t="shared" si="5598"/>
        <v>0</v>
      </c>
      <c r="H2868" s="35">
        <f t="shared" si="5575"/>
        <v>0</v>
      </c>
      <c r="I2868" s="21">
        <f t="shared" si="5604"/>
        <v>18</v>
      </c>
      <c r="J2868" s="37">
        <f t="shared" ref="J2868:K2868" si="5702">MAX(N2868,P2868,R2868,T2868,V2868,X2868,Z2868,AB2868,AD2868)</f>
        <v>233.03</v>
      </c>
      <c r="K2868" s="37">
        <f t="shared" si="5702"/>
        <v>275</v>
      </c>
      <c r="L2868" s="38">
        <f t="shared" ref="L2868:M2868" si="5703">MIN(N2868,P2868,R2868,T2868,V2868,X2868,Z2868,AB2868,AD2868)</f>
        <v>233.03</v>
      </c>
      <c r="M2868" s="38">
        <f t="shared" si="5703"/>
        <v>275</v>
      </c>
      <c r="N2868" s="38">
        <f t="shared" si="5607"/>
        <v>233.03</v>
      </c>
      <c r="O2868" s="38">
        <f t="shared" si="5608"/>
        <v>275</v>
      </c>
      <c r="P2868" s="39"/>
      <c r="Q2868" s="39"/>
      <c r="R2868" s="39"/>
      <c r="S2868" s="39"/>
      <c r="T2868" s="39"/>
      <c r="U2868" s="39"/>
      <c r="V2868" s="39"/>
      <c r="W2868" s="39"/>
      <c r="X2868" s="39"/>
      <c r="Y2868" s="39"/>
      <c r="Z2868" s="39"/>
      <c r="AA2868" s="39"/>
      <c r="AB2868" s="39"/>
      <c r="AC2868" s="39"/>
      <c r="AD2868" s="40"/>
      <c r="AE2868" s="40"/>
      <c r="AF2868" s="41">
        <f t="shared" si="5603"/>
        <v>0</v>
      </c>
      <c r="AG2868" s="42"/>
    </row>
    <row r="2869" spans="1:33" ht="13.8">
      <c r="A2869" s="30" t="s">
        <v>7720</v>
      </c>
      <c r="B2869" s="30" t="s">
        <v>7721</v>
      </c>
      <c r="C2869" s="43"/>
      <c r="D2869" s="44"/>
      <c r="E2869" s="44"/>
      <c r="F2869" s="35">
        <f t="shared" si="5653"/>
        <v>0</v>
      </c>
      <c r="G2869" s="35">
        <f t="shared" si="5598"/>
        <v>0</v>
      </c>
      <c r="H2869" s="35">
        <f t="shared" si="5575"/>
        <v>0</v>
      </c>
      <c r="I2869" s="21">
        <f t="shared" si="5604"/>
        <v>28</v>
      </c>
      <c r="J2869" s="37">
        <f t="shared" ref="J2869:K2869" si="5704">MAX(N2869,P2869,R2869,T2869,V2869,X2869,Z2869,AB2869,AD2869)</f>
        <v>3011.76</v>
      </c>
      <c r="K2869" s="37">
        <f t="shared" si="5704"/>
        <v>3855</v>
      </c>
      <c r="L2869" s="38">
        <f t="shared" ref="L2869:M2869" si="5705">MIN(N2869,P2869,R2869,T2869,V2869,X2869,Z2869,AB2869,AD2869)</f>
        <v>3011.76</v>
      </c>
      <c r="M2869" s="38">
        <f t="shared" si="5705"/>
        <v>3855</v>
      </c>
      <c r="N2869" s="38">
        <f t="shared" si="5607"/>
        <v>3011.76</v>
      </c>
      <c r="O2869" s="38">
        <f t="shared" si="5608"/>
        <v>3855</v>
      </c>
      <c r="P2869" s="39"/>
      <c r="Q2869" s="39"/>
      <c r="R2869" s="39"/>
      <c r="S2869" s="39"/>
      <c r="T2869" s="39"/>
      <c r="U2869" s="39"/>
      <c r="V2869" s="39"/>
      <c r="W2869" s="39"/>
      <c r="X2869" s="39"/>
      <c r="Y2869" s="39"/>
      <c r="Z2869" s="39"/>
      <c r="AA2869" s="39"/>
      <c r="AB2869" s="39"/>
      <c r="AC2869" s="39"/>
      <c r="AD2869" s="40"/>
      <c r="AE2869" s="40"/>
      <c r="AF2869" s="41">
        <f t="shared" si="5603"/>
        <v>0</v>
      </c>
      <c r="AG2869" s="42"/>
    </row>
    <row r="2870" spans="1:33" ht="13.8">
      <c r="A2870" s="30" t="s">
        <v>7722</v>
      </c>
      <c r="B2870" s="30" t="s">
        <v>7723</v>
      </c>
      <c r="C2870" s="43"/>
      <c r="D2870" s="44"/>
      <c r="E2870" s="44"/>
      <c r="F2870" s="35">
        <f t="shared" si="5653"/>
        <v>0</v>
      </c>
      <c r="G2870" s="35">
        <f t="shared" si="5598"/>
        <v>0</v>
      </c>
      <c r="H2870" s="35">
        <f t="shared" si="5575"/>
        <v>0</v>
      </c>
      <c r="I2870" s="21">
        <f t="shared" si="5604"/>
        <v>28</v>
      </c>
      <c r="J2870" s="37">
        <f t="shared" ref="J2870:K2870" si="5706">MAX(N2870,P2870,R2870,T2870,V2870,X2870,Z2870,AB2870,AD2870)</f>
        <v>493.42</v>
      </c>
      <c r="K2870" s="37">
        <f t="shared" si="5706"/>
        <v>632</v>
      </c>
      <c r="L2870" s="38">
        <f t="shared" ref="L2870:M2870" si="5707">MIN(N2870,P2870,R2870,T2870,V2870,X2870,Z2870,AB2870,AD2870)</f>
        <v>493.42</v>
      </c>
      <c r="M2870" s="38">
        <f t="shared" si="5707"/>
        <v>632</v>
      </c>
      <c r="N2870" s="38">
        <f t="shared" si="5607"/>
        <v>493.42</v>
      </c>
      <c r="O2870" s="38">
        <f t="shared" si="5608"/>
        <v>632</v>
      </c>
      <c r="P2870" s="39"/>
      <c r="Q2870" s="39"/>
      <c r="R2870" s="39"/>
      <c r="S2870" s="39"/>
      <c r="T2870" s="39"/>
      <c r="U2870" s="39"/>
      <c r="V2870" s="39"/>
      <c r="W2870" s="39"/>
      <c r="X2870" s="39"/>
      <c r="Y2870" s="39"/>
      <c r="Z2870" s="39"/>
      <c r="AA2870" s="39"/>
      <c r="AB2870" s="39"/>
      <c r="AC2870" s="39"/>
      <c r="AD2870" s="40"/>
      <c r="AE2870" s="40"/>
      <c r="AF2870" s="41">
        <f t="shared" si="5603"/>
        <v>0</v>
      </c>
      <c r="AG2870" s="42"/>
    </row>
    <row r="2871" spans="1:33" ht="13.8">
      <c r="A2871" s="30" t="s">
        <v>7724</v>
      </c>
      <c r="B2871" s="30" t="s">
        <v>7725</v>
      </c>
      <c r="C2871" s="43"/>
      <c r="D2871" s="44"/>
      <c r="E2871" s="44"/>
      <c r="F2871" s="35">
        <f t="shared" si="5653"/>
        <v>0</v>
      </c>
      <c r="G2871" s="35">
        <f t="shared" si="5598"/>
        <v>0</v>
      </c>
      <c r="H2871" s="35">
        <f t="shared" si="5575"/>
        <v>0</v>
      </c>
      <c r="I2871" s="21">
        <f t="shared" si="5604"/>
        <v>28</v>
      </c>
      <c r="J2871" s="37">
        <f t="shared" ref="J2871:K2871" si="5708">MAX(N2871,P2871,R2871,T2871,V2871,X2871,Z2871,AB2871,AD2871)</f>
        <v>1012.46</v>
      </c>
      <c r="K2871" s="37">
        <f t="shared" si="5708"/>
        <v>1296</v>
      </c>
      <c r="L2871" s="38">
        <f t="shared" ref="L2871:M2871" si="5709">MIN(N2871,P2871,R2871,T2871,V2871,X2871,Z2871,AB2871,AD2871)</f>
        <v>1012.46</v>
      </c>
      <c r="M2871" s="38">
        <f t="shared" si="5709"/>
        <v>1296</v>
      </c>
      <c r="N2871" s="38">
        <f t="shared" si="5607"/>
        <v>1012.46</v>
      </c>
      <c r="O2871" s="38">
        <f t="shared" si="5608"/>
        <v>1296</v>
      </c>
      <c r="P2871" s="39"/>
      <c r="Q2871" s="39"/>
      <c r="R2871" s="39"/>
      <c r="S2871" s="39"/>
      <c r="T2871" s="39"/>
      <c r="U2871" s="39"/>
      <c r="V2871" s="39"/>
      <c r="W2871" s="39"/>
      <c r="X2871" s="39"/>
      <c r="Y2871" s="39"/>
      <c r="Z2871" s="39"/>
      <c r="AA2871" s="39"/>
      <c r="AB2871" s="39"/>
      <c r="AC2871" s="39"/>
      <c r="AD2871" s="40"/>
      <c r="AE2871" s="40"/>
      <c r="AF2871" s="41">
        <f t="shared" si="5603"/>
        <v>0</v>
      </c>
      <c r="AG2871" s="42"/>
    </row>
    <row r="2872" spans="1:33" ht="13.8">
      <c r="A2872" s="30" t="s">
        <v>7726</v>
      </c>
      <c r="B2872" s="30" t="s">
        <v>7727</v>
      </c>
      <c r="C2872" s="43"/>
      <c r="D2872" s="44"/>
      <c r="E2872" s="44"/>
      <c r="F2872" s="35">
        <f t="shared" si="5653"/>
        <v>0</v>
      </c>
      <c r="G2872" s="35">
        <f t="shared" si="5598"/>
        <v>0</v>
      </c>
      <c r="H2872" s="35">
        <f t="shared" si="5575"/>
        <v>0</v>
      </c>
      <c r="I2872" s="21">
        <f t="shared" si="5604"/>
        <v>28</v>
      </c>
      <c r="J2872" s="37">
        <f t="shared" ref="J2872:K2872" si="5710">MAX(N2872,P2872,R2872,T2872,V2872,X2872,Z2872,AB2872,AD2872)</f>
        <v>1262.3800000000001</v>
      </c>
      <c r="K2872" s="37">
        <f t="shared" si="5710"/>
        <v>1616</v>
      </c>
      <c r="L2872" s="38">
        <f t="shared" ref="L2872:M2872" si="5711">MIN(N2872,P2872,R2872,T2872,V2872,X2872,Z2872,AB2872,AD2872)</f>
        <v>1262.3800000000001</v>
      </c>
      <c r="M2872" s="38">
        <f t="shared" si="5711"/>
        <v>1616</v>
      </c>
      <c r="N2872" s="38">
        <f t="shared" si="5607"/>
        <v>1262.3800000000001</v>
      </c>
      <c r="O2872" s="38">
        <f t="shared" si="5608"/>
        <v>1616</v>
      </c>
      <c r="P2872" s="39"/>
      <c r="Q2872" s="39"/>
      <c r="R2872" s="39"/>
      <c r="S2872" s="39"/>
      <c r="T2872" s="39"/>
      <c r="U2872" s="39"/>
      <c r="V2872" s="39"/>
      <c r="W2872" s="39"/>
      <c r="X2872" s="39"/>
      <c r="Y2872" s="39"/>
      <c r="Z2872" s="39"/>
      <c r="AA2872" s="39"/>
      <c r="AB2872" s="39"/>
      <c r="AC2872" s="39"/>
      <c r="AD2872" s="40"/>
      <c r="AE2872" s="40"/>
      <c r="AF2872" s="41">
        <f t="shared" si="5603"/>
        <v>0</v>
      </c>
      <c r="AG2872" s="42"/>
    </row>
    <row r="2873" spans="1:33" ht="13.8">
      <c r="A2873" s="30" t="s">
        <v>7728</v>
      </c>
      <c r="B2873" s="30" t="s">
        <v>7729</v>
      </c>
      <c r="C2873" s="43"/>
      <c r="D2873" s="44"/>
      <c r="E2873" s="44"/>
      <c r="F2873" s="35">
        <f t="shared" si="5653"/>
        <v>0</v>
      </c>
      <c r="G2873" s="35">
        <f t="shared" si="5598"/>
        <v>0</v>
      </c>
      <c r="H2873" s="35">
        <f t="shared" si="5575"/>
        <v>0</v>
      </c>
      <c r="I2873" s="21">
        <f t="shared" si="5604"/>
        <v>28</v>
      </c>
      <c r="J2873" s="37">
        <f t="shared" ref="J2873:K2873" si="5712">MAX(N2873,P2873,R2873,T2873,V2873,X2873,Z2873,AB2873,AD2873)</f>
        <v>493.42</v>
      </c>
      <c r="K2873" s="37">
        <f t="shared" si="5712"/>
        <v>632</v>
      </c>
      <c r="L2873" s="38">
        <f t="shared" ref="L2873:M2873" si="5713">MIN(N2873,P2873,R2873,T2873,V2873,X2873,Z2873,AB2873,AD2873)</f>
        <v>493.42</v>
      </c>
      <c r="M2873" s="38">
        <f t="shared" si="5713"/>
        <v>632</v>
      </c>
      <c r="N2873" s="38">
        <f t="shared" si="5607"/>
        <v>493.42</v>
      </c>
      <c r="O2873" s="38">
        <f t="shared" si="5608"/>
        <v>632</v>
      </c>
      <c r="P2873" s="39"/>
      <c r="Q2873" s="39"/>
      <c r="R2873" s="39"/>
      <c r="S2873" s="39"/>
      <c r="T2873" s="39"/>
      <c r="U2873" s="39"/>
      <c r="V2873" s="39"/>
      <c r="W2873" s="39"/>
      <c r="X2873" s="39"/>
      <c r="Y2873" s="39"/>
      <c r="Z2873" s="39"/>
      <c r="AA2873" s="39"/>
      <c r="AB2873" s="39"/>
      <c r="AC2873" s="39"/>
      <c r="AD2873" s="40"/>
      <c r="AE2873" s="40"/>
      <c r="AF2873" s="41">
        <f t="shared" si="5603"/>
        <v>0</v>
      </c>
      <c r="AG2873" s="42"/>
    </row>
    <row r="2874" spans="1:33" ht="13.8">
      <c r="A2874" s="30" t="s">
        <v>7730</v>
      </c>
      <c r="B2874" s="30" t="s">
        <v>7731</v>
      </c>
      <c r="C2874" s="43"/>
      <c r="D2874" s="44"/>
      <c r="E2874" s="44"/>
      <c r="F2874" s="35">
        <f t="shared" si="5653"/>
        <v>0</v>
      </c>
      <c r="G2874" s="35">
        <f t="shared" si="5598"/>
        <v>0</v>
      </c>
      <c r="H2874" s="35">
        <f t="shared" si="5575"/>
        <v>0</v>
      </c>
      <c r="I2874" s="21">
        <f t="shared" si="5604"/>
        <v>28</v>
      </c>
      <c r="J2874" s="37">
        <f t="shared" ref="J2874:K2874" si="5714">MAX(N2874,P2874,R2874,T2874,V2874,X2874,Z2874,AB2874,AD2874)</f>
        <v>1422.58</v>
      </c>
      <c r="K2874" s="37">
        <f t="shared" si="5714"/>
        <v>1821</v>
      </c>
      <c r="L2874" s="38">
        <f t="shared" ref="L2874:M2874" si="5715">MIN(N2874,P2874,R2874,T2874,V2874,X2874,Z2874,AB2874,AD2874)</f>
        <v>1422.58</v>
      </c>
      <c r="M2874" s="38">
        <f t="shared" si="5715"/>
        <v>1821</v>
      </c>
      <c r="N2874" s="38">
        <f t="shared" si="5607"/>
        <v>1422.58</v>
      </c>
      <c r="O2874" s="38">
        <f t="shared" si="5608"/>
        <v>1821</v>
      </c>
      <c r="P2874" s="39"/>
      <c r="Q2874" s="39"/>
      <c r="R2874" s="39"/>
      <c r="S2874" s="39"/>
      <c r="T2874" s="39"/>
      <c r="U2874" s="39"/>
      <c r="V2874" s="39"/>
      <c r="W2874" s="39"/>
      <c r="X2874" s="39"/>
      <c r="Y2874" s="39"/>
      <c r="Z2874" s="39"/>
      <c r="AA2874" s="39"/>
      <c r="AB2874" s="39"/>
      <c r="AC2874" s="39"/>
      <c r="AD2874" s="40"/>
      <c r="AE2874" s="40"/>
      <c r="AF2874" s="41">
        <f t="shared" si="5603"/>
        <v>0</v>
      </c>
      <c r="AG2874" s="42"/>
    </row>
    <row r="2875" spans="1:33" ht="13.8">
      <c r="A2875" s="30" t="s">
        <v>7732</v>
      </c>
      <c r="B2875" s="30" t="s">
        <v>7733</v>
      </c>
      <c r="C2875" s="43"/>
      <c r="D2875" s="44"/>
      <c r="E2875" s="44"/>
      <c r="F2875" s="35">
        <f t="shared" si="5653"/>
        <v>0</v>
      </c>
      <c r="G2875" s="35">
        <f t="shared" si="5598"/>
        <v>0</v>
      </c>
      <c r="H2875" s="35">
        <f t="shared" si="5575"/>
        <v>0</v>
      </c>
      <c r="I2875" s="21">
        <f t="shared" si="5604"/>
        <v>28</v>
      </c>
      <c r="J2875" s="37">
        <f t="shared" ref="J2875:K2875" si="5716">MAX(N2875,P2875,R2875,T2875,V2875,X2875,Z2875,AB2875,AD2875)</f>
        <v>974.02</v>
      </c>
      <c r="K2875" s="37">
        <f t="shared" si="5716"/>
        <v>1247</v>
      </c>
      <c r="L2875" s="38">
        <f t="shared" ref="L2875:M2875" si="5717">MIN(N2875,P2875,R2875,T2875,V2875,X2875,Z2875,AB2875,AD2875)</f>
        <v>974.02</v>
      </c>
      <c r="M2875" s="38">
        <f t="shared" si="5717"/>
        <v>1247</v>
      </c>
      <c r="N2875" s="38">
        <f t="shared" si="5607"/>
        <v>974.02</v>
      </c>
      <c r="O2875" s="38">
        <f t="shared" si="5608"/>
        <v>1247</v>
      </c>
      <c r="P2875" s="39"/>
      <c r="Q2875" s="39"/>
      <c r="R2875" s="39"/>
      <c r="S2875" s="39"/>
      <c r="T2875" s="39"/>
      <c r="U2875" s="39"/>
      <c r="V2875" s="39"/>
      <c r="W2875" s="39"/>
      <c r="X2875" s="39"/>
      <c r="Y2875" s="39"/>
      <c r="Z2875" s="39"/>
      <c r="AA2875" s="39"/>
      <c r="AB2875" s="39"/>
      <c r="AC2875" s="39"/>
      <c r="AD2875" s="40"/>
      <c r="AE2875" s="40"/>
      <c r="AF2875" s="41">
        <f t="shared" si="5603"/>
        <v>0</v>
      </c>
      <c r="AG2875" s="42"/>
    </row>
    <row r="2876" spans="1:33" ht="13.8">
      <c r="A2876" s="30" t="s">
        <v>7734</v>
      </c>
      <c r="B2876" s="30" t="s">
        <v>7735</v>
      </c>
      <c r="C2876" s="43"/>
      <c r="D2876" s="44"/>
      <c r="E2876" s="44"/>
      <c r="F2876" s="35">
        <f t="shared" si="5653"/>
        <v>0</v>
      </c>
      <c r="G2876" s="35">
        <f t="shared" si="5598"/>
        <v>0</v>
      </c>
      <c r="H2876" s="35">
        <f t="shared" si="5575"/>
        <v>0</v>
      </c>
      <c r="I2876" s="21">
        <f t="shared" si="5604"/>
        <v>28</v>
      </c>
      <c r="J2876" s="37">
        <f t="shared" ref="J2876:K2876" si="5718">MAX(N2876,P2876,R2876,T2876,V2876,X2876,Z2876,AB2876,AD2876)</f>
        <v>1127.81</v>
      </c>
      <c r="K2876" s="37">
        <f t="shared" si="5718"/>
        <v>1444</v>
      </c>
      <c r="L2876" s="38">
        <f t="shared" ref="L2876:M2876" si="5719">MIN(N2876,P2876,R2876,T2876,V2876,X2876,Z2876,AB2876,AD2876)</f>
        <v>1127.81</v>
      </c>
      <c r="M2876" s="38">
        <f t="shared" si="5719"/>
        <v>1444</v>
      </c>
      <c r="N2876" s="38">
        <f t="shared" si="5607"/>
        <v>1127.81</v>
      </c>
      <c r="O2876" s="38">
        <f t="shared" si="5608"/>
        <v>1444</v>
      </c>
      <c r="P2876" s="39"/>
      <c r="Q2876" s="39"/>
      <c r="R2876" s="39"/>
      <c r="S2876" s="39"/>
      <c r="T2876" s="39"/>
      <c r="U2876" s="39"/>
      <c r="V2876" s="39"/>
      <c r="W2876" s="39"/>
      <c r="X2876" s="39"/>
      <c r="Y2876" s="39"/>
      <c r="Z2876" s="39"/>
      <c r="AA2876" s="39"/>
      <c r="AB2876" s="39"/>
      <c r="AC2876" s="39"/>
      <c r="AD2876" s="40"/>
      <c r="AE2876" s="40"/>
      <c r="AF2876" s="41">
        <f t="shared" si="5603"/>
        <v>0</v>
      </c>
      <c r="AG2876" s="42"/>
    </row>
    <row r="2877" spans="1:33" ht="13.8">
      <c r="A2877" s="30" t="s">
        <v>7736</v>
      </c>
      <c r="B2877" s="30" t="s">
        <v>7737</v>
      </c>
      <c r="C2877" s="43"/>
      <c r="D2877" s="44"/>
      <c r="E2877" s="44"/>
      <c r="F2877" s="35">
        <f t="shared" si="5653"/>
        <v>0</v>
      </c>
      <c r="G2877" s="35">
        <f t="shared" si="5598"/>
        <v>0</v>
      </c>
      <c r="H2877" s="35">
        <f t="shared" si="5575"/>
        <v>0</v>
      </c>
      <c r="I2877" s="21">
        <f t="shared" si="5604"/>
        <v>18</v>
      </c>
      <c r="J2877" s="37">
        <f t="shared" ref="J2877:K2877" si="5720">MAX(N2877,P2877,R2877,T2877,V2877,X2877,Z2877,AB2877,AD2877)</f>
        <v>81.87</v>
      </c>
      <c r="K2877" s="37">
        <f t="shared" si="5720"/>
        <v>97</v>
      </c>
      <c r="L2877" s="38">
        <f t="shared" ref="L2877:M2877" si="5721">MIN(N2877,P2877,R2877,T2877,V2877,X2877,Z2877,AB2877,AD2877)</f>
        <v>81.87</v>
      </c>
      <c r="M2877" s="38">
        <f t="shared" si="5721"/>
        <v>97</v>
      </c>
      <c r="N2877" s="38">
        <f t="shared" si="5607"/>
        <v>81.87</v>
      </c>
      <c r="O2877" s="38">
        <f t="shared" si="5608"/>
        <v>97</v>
      </c>
      <c r="P2877" s="39"/>
      <c r="Q2877" s="39"/>
      <c r="R2877" s="39"/>
      <c r="S2877" s="39"/>
      <c r="T2877" s="39"/>
      <c r="U2877" s="39"/>
      <c r="V2877" s="39"/>
      <c r="W2877" s="39"/>
      <c r="X2877" s="39"/>
      <c r="Y2877" s="39"/>
      <c r="Z2877" s="39"/>
      <c r="AA2877" s="39"/>
      <c r="AB2877" s="39"/>
      <c r="AC2877" s="39"/>
      <c r="AD2877" s="40"/>
      <c r="AE2877" s="40"/>
      <c r="AF2877" s="41">
        <f t="shared" si="5603"/>
        <v>0</v>
      </c>
      <c r="AG2877" s="42"/>
    </row>
    <row r="2878" spans="1:33" ht="13.8">
      <c r="A2878" s="30" t="s">
        <v>7738</v>
      </c>
      <c r="B2878" s="30" t="s">
        <v>7739</v>
      </c>
      <c r="C2878" s="43"/>
      <c r="D2878" s="44"/>
      <c r="E2878" s="44"/>
      <c r="F2878" s="35">
        <f t="shared" si="5653"/>
        <v>0</v>
      </c>
      <c r="G2878" s="35">
        <f t="shared" si="5598"/>
        <v>0</v>
      </c>
      <c r="H2878" s="35">
        <f t="shared" si="5575"/>
        <v>0</v>
      </c>
      <c r="I2878" s="21">
        <f t="shared" si="5604"/>
        <v>18</v>
      </c>
      <c r="J2878" s="37">
        <f t="shared" ref="J2878:K2878" si="5722">MAX(N2878,P2878,R2878,T2878,V2878,X2878,Z2878,AB2878,AD2878)</f>
        <v>44.09</v>
      </c>
      <c r="K2878" s="37">
        <f t="shared" si="5722"/>
        <v>52</v>
      </c>
      <c r="L2878" s="38">
        <f t="shared" ref="L2878:M2878" si="5723">MIN(N2878,P2878,R2878,T2878,V2878,X2878,Z2878,AB2878,AD2878)</f>
        <v>44.09</v>
      </c>
      <c r="M2878" s="38">
        <f t="shared" si="5723"/>
        <v>52</v>
      </c>
      <c r="N2878" s="38">
        <f t="shared" si="5607"/>
        <v>44.09</v>
      </c>
      <c r="O2878" s="38">
        <f t="shared" si="5608"/>
        <v>52</v>
      </c>
      <c r="P2878" s="39"/>
      <c r="Q2878" s="39"/>
      <c r="R2878" s="39"/>
      <c r="S2878" s="39"/>
      <c r="T2878" s="39"/>
      <c r="U2878" s="39"/>
      <c r="V2878" s="39"/>
      <c r="W2878" s="39"/>
      <c r="X2878" s="39"/>
      <c r="Y2878" s="39"/>
      <c r="Z2878" s="39"/>
      <c r="AA2878" s="39"/>
      <c r="AB2878" s="39"/>
      <c r="AC2878" s="39"/>
      <c r="AD2878" s="40"/>
      <c r="AE2878" s="40"/>
      <c r="AF2878" s="41">
        <f t="shared" si="5603"/>
        <v>0</v>
      </c>
      <c r="AG2878" s="42"/>
    </row>
    <row r="2879" spans="1:33" ht="13.8">
      <c r="A2879" s="30" t="s">
        <v>7740</v>
      </c>
      <c r="B2879" s="30" t="s">
        <v>7741</v>
      </c>
      <c r="C2879" s="43"/>
      <c r="D2879" s="44"/>
      <c r="E2879" s="44"/>
      <c r="F2879" s="35">
        <f t="shared" si="5653"/>
        <v>0</v>
      </c>
      <c r="G2879" s="35">
        <f t="shared" si="5598"/>
        <v>0</v>
      </c>
      <c r="H2879" s="35">
        <f t="shared" si="5575"/>
        <v>0</v>
      </c>
      <c r="I2879" s="21">
        <f t="shared" si="5604"/>
        <v>18</v>
      </c>
      <c r="J2879" s="37">
        <f t="shared" ref="J2879:K2879" si="5724">MAX(N2879,P2879,R2879,T2879,V2879,X2879,Z2879,AB2879,AD2879)</f>
        <v>403.07</v>
      </c>
      <c r="K2879" s="37">
        <f t="shared" si="5724"/>
        <v>476</v>
      </c>
      <c r="L2879" s="38">
        <f t="shared" ref="L2879:M2879" si="5725">MIN(N2879,P2879,R2879,T2879,V2879,X2879,Z2879,AB2879,AD2879)</f>
        <v>403.07</v>
      </c>
      <c r="M2879" s="38">
        <f t="shared" si="5725"/>
        <v>476</v>
      </c>
      <c r="N2879" s="38">
        <f t="shared" si="5607"/>
        <v>403.07</v>
      </c>
      <c r="O2879" s="38">
        <f t="shared" si="5608"/>
        <v>476</v>
      </c>
      <c r="P2879" s="39"/>
      <c r="Q2879" s="39"/>
      <c r="R2879" s="39"/>
      <c r="S2879" s="39"/>
      <c r="T2879" s="39"/>
      <c r="U2879" s="39"/>
      <c r="V2879" s="39"/>
      <c r="W2879" s="39"/>
      <c r="X2879" s="39"/>
      <c r="Y2879" s="39"/>
      <c r="Z2879" s="39"/>
      <c r="AA2879" s="39"/>
      <c r="AB2879" s="39"/>
      <c r="AC2879" s="39"/>
      <c r="AD2879" s="40"/>
      <c r="AE2879" s="40"/>
      <c r="AF2879" s="41">
        <f t="shared" si="5603"/>
        <v>0</v>
      </c>
      <c r="AG2879" s="42"/>
    </row>
    <row r="2880" spans="1:33" ht="13.8">
      <c r="A2880" s="30" t="s">
        <v>7742</v>
      </c>
      <c r="B2880" s="30" t="s">
        <v>7743</v>
      </c>
      <c r="C2880" s="43"/>
      <c r="D2880" s="44"/>
      <c r="E2880" s="44"/>
      <c r="F2880" s="35">
        <f t="shared" si="5653"/>
        <v>0</v>
      </c>
      <c r="G2880" s="35">
        <f t="shared" si="5598"/>
        <v>0</v>
      </c>
      <c r="H2880" s="35">
        <f t="shared" si="5575"/>
        <v>0</v>
      </c>
      <c r="I2880" s="21">
        <f t="shared" si="5604"/>
        <v>28</v>
      </c>
      <c r="J2880" s="37">
        <f t="shared" ref="J2880:K2880" si="5726">MAX(N2880,P2880,R2880,T2880,V2880,X2880,Z2880,AB2880,AD2880)</f>
        <v>467.78</v>
      </c>
      <c r="K2880" s="37">
        <f t="shared" si="5726"/>
        <v>599</v>
      </c>
      <c r="L2880" s="38">
        <f t="shared" ref="L2880:M2880" si="5727">MIN(N2880,P2880,R2880,T2880,V2880,X2880,Z2880,AB2880,AD2880)</f>
        <v>467.78</v>
      </c>
      <c r="M2880" s="38">
        <f t="shared" si="5727"/>
        <v>599</v>
      </c>
      <c r="N2880" s="38">
        <f t="shared" si="5607"/>
        <v>467.78</v>
      </c>
      <c r="O2880" s="38">
        <f t="shared" si="5608"/>
        <v>599</v>
      </c>
      <c r="P2880" s="39"/>
      <c r="Q2880" s="39"/>
      <c r="R2880" s="39"/>
      <c r="S2880" s="39"/>
      <c r="T2880" s="39"/>
      <c r="U2880" s="39"/>
      <c r="V2880" s="39"/>
      <c r="W2880" s="39"/>
      <c r="X2880" s="39"/>
      <c r="Y2880" s="39"/>
      <c r="Z2880" s="39"/>
      <c r="AA2880" s="39"/>
      <c r="AB2880" s="39"/>
      <c r="AC2880" s="39"/>
      <c r="AD2880" s="40"/>
      <c r="AE2880" s="40"/>
      <c r="AF2880" s="41">
        <f t="shared" si="5603"/>
        <v>0</v>
      </c>
      <c r="AG2880" s="42"/>
    </row>
    <row r="2881" spans="1:33" ht="13.8">
      <c r="A2881" s="30" t="s">
        <v>7744</v>
      </c>
      <c r="B2881" s="30" t="s">
        <v>7745</v>
      </c>
      <c r="C2881" s="43"/>
      <c r="D2881" s="44"/>
      <c r="E2881" s="44"/>
      <c r="F2881" s="35">
        <f t="shared" si="5653"/>
        <v>0</v>
      </c>
      <c r="G2881" s="35">
        <f t="shared" si="5598"/>
        <v>0</v>
      </c>
      <c r="H2881" s="35">
        <f t="shared" si="5575"/>
        <v>0</v>
      </c>
      <c r="I2881" s="21">
        <f t="shared" si="5604"/>
        <v>18</v>
      </c>
      <c r="J2881" s="37">
        <f t="shared" ref="J2881:K2881" si="5728">MAX(N2881,P2881,R2881,T2881,V2881,X2881,Z2881,AB2881,AD2881)</f>
        <v>9626.4599999999991</v>
      </c>
      <c r="K2881" s="37">
        <f t="shared" si="5728"/>
        <v>11359</v>
      </c>
      <c r="L2881" s="38">
        <f t="shared" ref="L2881:M2881" si="5729">MIN(N2881,P2881,R2881,T2881,V2881,X2881,Z2881,AB2881,AD2881)</f>
        <v>9626.4599999999991</v>
      </c>
      <c r="M2881" s="38">
        <f t="shared" si="5729"/>
        <v>11359</v>
      </c>
      <c r="N2881" s="38">
        <f t="shared" si="5607"/>
        <v>9626.4599999999991</v>
      </c>
      <c r="O2881" s="38">
        <f t="shared" si="5608"/>
        <v>11359</v>
      </c>
      <c r="P2881" s="39"/>
      <c r="Q2881" s="39"/>
      <c r="R2881" s="39"/>
      <c r="S2881" s="39"/>
      <c r="T2881" s="39"/>
      <c r="U2881" s="39"/>
      <c r="V2881" s="39"/>
      <c r="W2881" s="39"/>
      <c r="X2881" s="39"/>
      <c r="Y2881" s="39"/>
      <c r="Z2881" s="39"/>
      <c r="AA2881" s="39"/>
      <c r="AB2881" s="39"/>
      <c r="AC2881" s="39"/>
      <c r="AD2881" s="40"/>
      <c r="AE2881" s="40"/>
      <c r="AF2881" s="41">
        <f t="shared" si="5603"/>
        <v>0</v>
      </c>
      <c r="AG2881" s="42"/>
    </row>
    <row r="2882" spans="1:33" ht="13.8">
      <c r="A2882" s="30" t="s">
        <v>7746</v>
      </c>
      <c r="B2882" s="30" t="s">
        <v>7747</v>
      </c>
      <c r="C2882" s="43"/>
      <c r="D2882" s="44"/>
      <c r="E2882" s="44"/>
      <c r="F2882" s="35">
        <f t="shared" si="5653"/>
        <v>0</v>
      </c>
      <c r="G2882" s="35">
        <f t="shared" si="5598"/>
        <v>0</v>
      </c>
      <c r="H2882" s="35">
        <f t="shared" si="5575"/>
        <v>0</v>
      </c>
      <c r="I2882" s="21">
        <f t="shared" si="5604"/>
        <v>28</v>
      </c>
      <c r="J2882" s="37">
        <f t="shared" ref="J2882:K2882" si="5730">MAX(N2882,P2882,R2882,T2882,V2882,X2882,Z2882,AB2882,AD2882)</f>
        <v>166.61</v>
      </c>
      <c r="K2882" s="37">
        <f t="shared" si="5730"/>
        <v>213</v>
      </c>
      <c r="L2882" s="38">
        <f t="shared" ref="L2882:M2882" si="5731">MIN(N2882,P2882,R2882,T2882,V2882,X2882,Z2882,AB2882,AD2882)</f>
        <v>166.61</v>
      </c>
      <c r="M2882" s="38">
        <f t="shared" si="5731"/>
        <v>213</v>
      </c>
      <c r="N2882" s="38">
        <f t="shared" si="5607"/>
        <v>166.61</v>
      </c>
      <c r="O2882" s="38">
        <f t="shared" si="5608"/>
        <v>213</v>
      </c>
      <c r="P2882" s="39"/>
      <c r="Q2882" s="39"/>
      <c r="R2882" s="39"/>
      <c r="S2882" s="39"/>
      <c r="T2882" s="39"/>
      <c r="U2882" s="39"/>
      <c r="V2882" s="39"/>
      <c r="W2882" s="39"/>
      <c r="X2882" s="39"/>
      <c r="Y2882" s="39"/>
      <c r="Z2882" s="39"/>
      <c r="AA2882" s="39"/>
      <c r="AB2882" s="39"/>
      <c r="AC2882" s="39"/>
      <c r="AD2882" s="40"/>
      <c r="AE2882" s="40"/>
      <c r="AF2882" s="41">
        <f t="shared" si="5603"/>
        <v>0</v>
      </c>
      <c r="AG2882" s="42"/>
    </row>
    <row r="2883" spans="1:33" ht="13.8">
      <c r="A2883" s="30" t="s">
        <v>7748</v>
      </c>
      <c r="B2883" s="30" t="s">
        <v>7749</v>
      </c>
      <c r="C2883" s="43"/>
      <c r="D2883" s="44"/>
      <c r="E2883" s="44"/>
      <c r="F2883" s="35">
        <f t="shared" si="5653"/>
        <v>0</v>
      </c>
      <c r="G2883" s="35">
        <f t="shared" ref="G2883:G2946" si="5732">IFERROR(COUNTIF(Sales_PartCode, A2883), 0)</f>
        <v>0</v>
      </c>
      <c r="H2883" s="35">
        <f t="shared" si="5575"/>
        <v>0</v>
      </c>
      <c r="I2883" s="21">
        <f t="shared" si="5604"/>
        <v>28</v>
      </c>
      <c r="J2883" s="37">
        <f t="shared" ref="J2883:K2883" si="5733">MAX(N2883,P2883,R2883,T2883,V2883,X2883,Z2883,AB2883,AD2883)</f>
        <v>493.42</v>
      </c>
      <c r="K2883" s="37">
        <f t="shared" si="5733"/>
        <v>632</v>
      </c>
      <c r="L2883" s="38">
        <f t="shared" ref="L2883:M2883" si="5734">MIN(N2883,P2883,R2883,T2883,V2883,X2883,Z2883,AB2883,AD2883)</f>
        <v>493.42</v>
      </c>
      <c r="M2883" s="38">
        <f t="shared" si="5734"/>
        <v>632</v>
      </c>
      <c r="N2883" s="38">
        <f t="shared" si="5607"/>
        <v>493.42</v>
      </c>
      <c r="O2883" s="38">
        <f t="shared" si="5608"/>
        <v>632</v>
      </c>
      <c r="P2883" s="39"/>
      <c r="Q2883" s="39"/>
      <c r="R2883" s="39"/>
      <c r="S2883" s="39"/>
      <c r="T2883" s="39"/>
      <c r="U2883" s="39"/>
      <c r="V2883" s="39"/>
      <c r="W2883" s="39"/>
      <c r="X2883" s="39"/>
      <c r="Y2883" s="39"/>
      <c r="Z2883" s="39"/>
      <c r="AA2883" s="39"/>
      <c r="AB2883" s="39"/>
      <c r="AC2883" s="39"/>
      <c r="AD2883" s="40"/>
      <c r="AE2883" s="40"/>
      <c r="AF2883" s="41">
        <f t="shared" si="5603"/>
        <v>0</v>
      </c>
      <c r="AG2883" s="42"/>
    </row>
    <row r="2884" spans="1:33" ht="13.8">
      <c r="A2884" s="30" t="s">
        <v>7750</v>
      </c>
      <c r="B2884" s="30" t="s">
        <v>7751</v>
      </c>
      <c r="C2884" s="43"/>
      <c r="D2884" s="44"/>
      <c r="E2884" s="44"/>
      <c r="F2884" s="35">
        <f t="shared" si="5653"/>
        <v>0</v>
      </c>
      <c r="G2884" s="35">
        <f t="shared" si="5732"/>
        <v>0</v>
      </c>
      <c r="H2884" s="35">
        <f t="shared" si="5575"/>
        <v>0</v>
      </c>
      <c r="I2884" s="21">
        <f t="shared" si="5604"/>
        <v>28</v>
      </c>
      <c r="J2884" s="37">
        <f t="shared" ref="J2884:K2884" si="5735">MAX(N2884,P2884,R2884,T2884,V2884,X2884,Z2884,AB2884,AD2884)</f>
        <v>166.61</v>
      </c>
      <c r="K2884" s="37">
        <f t="shared" si="5735"/>
        <v>213</v>
      </c>
      <c r="L2884" s="38">
        <f t="shared" ref="L2884:M2884" si="5736">MIN(N2884,P2884,R2884,T2884,V2884,X2884,Z2884,AB2884,AD2884)</f>
        <v>166.61</v>
      </c>
      <c r="M2884" s="38">
        <f t="shared" si="5736"/>
        <v>213</v>
      </c>
      <c r="N2884" s="38">
        <f t="shared" si="5607"/>
        <v>166.61</v>
      </c>
      <c r="O2884" s="38">
        <f t="shared" si="5608"/>
        <v>213</v>
      </c>
      <c r="P2884" s="39"/>
      <c r="Q2884" s="39"/>
      <c r="R2884" s="39"/>
      <c r="S2884" s="39"/>
      <c r="T2884" s="39"/>
      <c r="U2884" s="39"/>
      <c r="V2884" s="39"/>
      <c r="W2884" s="39"/>
      <c r="X2884" s="39"/>
      <c r="Y2884" s="39"/>
      <c r="Z2884" s="39"/>
      <c r="AA2884" s="39"/>
      <c r="AB2884" s="39"/>
      <c r="AC2884" s="39"/>
      <c r="AD2884" s="40"/>
      <c r="AE2884" s="40"/>
      <c r="AF2884" s="41">
        <f t="shared" si="5603"/>
        <v>0</v>
      </c>
      <c r="AG2884" s="42"/>
    </row>
    <row r="2885" spans="1:33" ht="13.8">
      <c r="A2885" s="30" t="s">
        <v>7752</v>
      </c>
      <c r="B2885" s="30" t="s">
        <v>7753</v>
      </c>
      <c r="C2885" s="43"/>
      <c r="D2885" s="44"/>
      <c r="E2885" s="44"/>
      <c r="F2885" s="35">
        <f t="shared" si="5653"/>
        <v>0</v>
      </c>
      <c r="G2885" s="35">
        <f t="shared" si="5732"/>
        <v>0</v>
      </c>
      <c r="H2885" s="35">
        <f t="shared" si="5575"/>
        <v>0</v>
      </c>
      <c r="I2885" s="21">
        <f t="shared" ref="I2885:I2948" si="5737">VLOOKUP(A2885,Old_Inventory,9,FALSE)</f>
        <v>28</v>
      </c>
      <c r="J2885" s="37">
        <f t="shared" ref="J2885:K2885" si="5738">MAX(N2885,P2885,R2885,T2885,V2885,X2885,Z2885,AB2885,AD2885)</f>
        <v>166.61</v>
      </c>
      <c r="K2885" s="37">
        <f t="shared" si="5738"/>
        <v>213</v>
      </c>
      <c r="L2885" s="38">
        <f t="shared" ref="L2885:M2885" si="5739">MIN(N2885,P2885,R2885,T2885,V2885,X2885,Z2885,AB2885,AD2885)</f>
        <v>166.61</v>
      </c>
      <c r="M2885" s="38">
        <f t="shared" si="5739"/>
        <v>213</v>
      </c>
      <c r="N2885" s="38">
        <f t="shared" ref="N2885:N2948" si="5740">VLOOKUP(A2885,Inv_bef,5,FALSE)</f>
        <v>166.61</v>
      </c>
      <c r="O2885" s="38">
        <f t="shared" ref="O2885:O2948" si="5741">VLOOKUP(A2885,Inv_bef,6,FALSE)</f>
        <v>213</v>
      </c>
      <c r="P2885" s="39"/>
      <c r="Q2885" s="39"/>
      <c r="R2885" s="39"/>
      <c r="S2885" s="39"/>
      <c r="T2885" s="39"/>
      <c r="U2885" s="39"/>
      <c r="V2885" s="39"/>
      <c r="W2885" s="39"/>
      <c r="X2885" s="39"/>
      <c r="Y2885" s="39"/>
      <c r="Z2885" s="39"/>
      <c r="AA2885" s="39"/>
      <c r="AB2885" s="39"/>
      <c r="AC2885" s="39"/>
      <c r="AD2885" s="40"/>
      <c r="AE2885" s="40"/>
      <c r="AF2885" s="41">
        <f t="shared" si="5603"/>
        <v>0</v>
      </c>
      <c r="AG2885" s="42"/>
    </row>
    <row r="2886" spans="1:33" ht="13.8">
      <c r="A2886" s="30" t="s">
        <v>7754</v>
      </c>
      <c r="B2886" s="30" t="s">
        <v>7755</v>
      </c>
      <c r="C2886" s="43"/>
      <c r="D2886" s="44"/>
      <c r="E2886" s="44"/>
      <c r="F2886" s="35">
        <f t="shared" si="5653"/>
        <v>0</v>
      </c>
      <c r="G2886" s="35">
        <f t="shared" si="5732"/>
        <v>0</v>
      </c>
      <c r="H2886" s="35">
        <f t="shared" si="5575"/>
        <v>0</v>
      </c>
      <c r="I2886" s="21">
        <f t="shared" si="5737"/>
        <v>28</v>
      </c>
      <c r="J2886" s="37">
        <f t="shared" ref="J2886:K2886" si="5742">MAX(N2886,P2886,R2886,T2886,V2886,X2886,Z2886,AB2886,AD2886)</f>
        <v>788.18</v>
      </c>
      <c r="K2886" s="37">
        <f t="shared" si="5742"/>
        <v>1009</v>
      </c>
      <c r="L2886" s="38">
        <f t="shared" ref="L2886:M2886" si="5743">MIN(N2886,P2886,R2886,T2886,V2886,X2886,Z2886,AB2886,AD2886)</f>
        <v>788.18</v>
      </c>
      <c r="M2886" s="38">
        <f t="shared" si="5743"/>
        <v>1009</v>
      </c>
      <c r="N2886" s="38">
        <f t="shared" si="5740"/>
        <v>788.18</v>
      </c>
      <c r="O2886" s="38">
        <f t="shared" si="5741"/>
        <v>1009</v>
      </c>
      <c r="P2886" s="39"/>
      <c r="Q2886" s="39"/>
      <c r="R2886" s="39"/>
      <c r="S2886" s="39"/>
      <c r="T2886" s="39"/>
      <c r="U2886" s="39"/>
      <c r="V2886" s="39"/>
      <c r="W2886" s="39"/>
      <c r="X2886" s="39"/>
      <c r="Y2886" s="39"/>
      <c r="Z2886" s="39"/>
      <c r="AA2886" s="39"/>
      <c r="AB2886" s="39"/>
      <c r="AC2886" s="39"/>
      <c r="AD2886" s="40"/>
      <c r="AE2886" s="40"/>
      <c r="AF2886" s="41">
        <f t="shared" si="5603"/>
        <v>0</v>
      </c>
      <c r="AG2886" s="42"/>
    </row>
    <row r="2887" spans="1:33" ht="13.8">
      <c r="A2887" s="30" t="s">
        <v>7756</v>
      </c>
      <c r="B2887" s="30" t="s">
        <v>7757</v>
      </c>
      <c r="C2887" s="43"/>
      <c r="D2887" s="44"/>
      <c r="E2887" s="44"/>
      <c r="F2887" s="35">
        <f t="shared" si="5653"/>
        <v>0</v>
      </c>
      <c r="G2887" s="35">
        <f t="shared" si="5732"/>
        <v>0</v>
      </c>
      <c r="H2887" s="35">
        <f t="shared" si="5575"/>
        <v>0</v>
      </c>
      <c r="I2887" s="21">
        <f t="shared" si="5737"/>
        <v>28</v>
      </c>
      <c r="J2887" s="37">
        <f t="shared" ref="J2887:K2887" si="5744">MAX(N2887,P2887,R2887,T2887,V2887,X2887,Z2887,AB2887,AD2887)</f>
        <v>166.61</v>
      </c>
      <c r="K2887" s="37">
        <f t="shared" si="5744"/>
        <v>213</v>
      </c>
      <c r="L2887" s="38">
        <f t="shared" ref="L2887:M2887" si="5745">MIN(N2887,P2887,R2887,T2887,V2887,X2887,Z2887,AB2887,AD2887)</f>
        <v>166.61</v>
      </c>
      <c r="M2887" s="38">
        <f t="shared" si="5745"/>
        <v>213</v>
      </c>
      <c r="N2887" s="38">
        <f t="shared" si="5740"/>
        <v>166.61</v>
      </c>
      <c r="O2887" s="38">
        <f t="shared" si="5741"/>
        <v>213</v>
      </c>
      <c r="P2887" s="39"/>
      <c r="Q2887" s="39"/>
      <c r="R2887" s="39"/>
      <c r="S2887" s="39"/>
      <c r="T2887" s="39"/>
      <c r="U2887" s="39"/>
      <c r="V2887" s="39"/>
      <c r="W2887" s="39"/>
      <c r="X2887" s="39"/>
      <c r="Y2887" s="39"/>
      <c r="Z2887" s="39"/>
      <c r="AA2887" s="39"/>
      <c r="AB2887" s="39"/>
      <c r="AC2887" s="39"/>
      <c r="AD2887" s="40"/>
      <c r="AE2887" s="40"/>
      <c r="AF2887" s="41">
        <f t="shared" si="5603"/>
        <v>0</v>
      </c>
      <c r="AG2887" s="42"/>
    </row>
    <row r="2888" spans="1:33" ht="13.8">
      <c r="A2888" s="30" t="s">
        <v>7758</v>
      </c>
      <c r="B2888" s="30" t="s">
        <v>7759</v>
      </c>
      <c r="C2888" s="43"/>
      <c r="D2888" s="44"/>
      <c r="E2888" s="44"/>
      <c r="F2888" s="35">
        <f t="shared" si="5653"/>
        <v>0</v>
      </c>
      <c r="G2888" s="35">
        <f t="shared" si="5732"/>
        <v>0</v>
      </c>
      <c r="H2888" s="35">
        <f t="shared" si="5575"/>
        <v>0</v>
      </c>
      <c r="I2888" s="21">
        <f t="shared" si="5737"/>
        <v>18</v>
      </c>
      <c r="J2888" s="37">
        <f t="shared" ref="J2888:K2888" si="5746">MAX(N2888,P2888,R2888,T2888,V2888,X2888,Z2888,AB2888,AD2888)</f>
        <v>81.87</v>
      </c>
      <c r="K2888" s="37">
        <f t="shared" si="5746"/>
        <v>97</v>
      </c>
      <c r="L2888" s="38">
        <f t="shared" ref="L2888:M2888" si="5747">MIN(N2888,P2888,R2888,T2888,V2888,X2888,Z2888,AB2888,AD2888)</f>
        <v>81.87</v>
      </c>
      <c r="M2888" s="38">
        <f t="shared" si="5747"/>
        <v>97</v>
      </c>
      <c r="N2888" s="38">
        <f t="shared" si="5740"/>
        <v>81.87</v>
      </c>
      <c r="O2888" s="38">
        <f t="shared" si="5741"/>
        <v>97</v>
      </c>
      <c r="P2888" s="39"/>
      <c r="Q2888" s="39"/>
      <c r="R2888" s="39"/>
      <c r="S2888" s="39"/>
      <c r="T2888" s="39"/>
      <c r="U2888" s="39"/>
      <c r="V2888" s="39"/>
      <c r="W2888" s="39"/>
      <c r="X2888" s="39"/>
      <c r="Y2888" s="39"/>
      <c r="Z2888" s="39"/>
      <c r="AA2888" s="39"/>
      <c r="AB2888" s="39"/>
      <c r="AC2888" s="39"/>
      <c r="AD2888" s="40"/>
      <c r="AE2888" s="40"/>
      <c r="AF2888" s="41">
        <f t="shared" si="5603"/>
        <v>0</v>
      </c>
      <c r="AG2888" s="42"/>
    </row>
    <row r="2889" spans="1:33" ht="13.8">
      <c r="A2889" s="30" t="s">
        <v>7760</v>
      </c>
      <c r="B2889" s="30" t="s">
        <v>7761</v>
      </c>
      <c r="C2889" s="43"/>
      <c r="D2889" s="44"/>
      <c r="E2889" s="44"/>
      <c r="F2889" s="35">
        <f t="shared" si="5653"/>
        <v>0</v>
      </c>
      <c r="G2889" s="35">
        <f t="shared" si="5732"/>
        <v>0</v>
      </c>
      <c r="H2889" s="35">
        <f t="shared" si="5575"/>
        <v>0</v>
      </c>
      <c r="I2889" s="21">
        <f t="shared" si="5737"/>
        <v>18</v>
      </c>
      <c r="J2889" s="37">
        <f t="shared" ref="J2889:K2889" si="5748">MAX(N2889,P2889,R2889,T2889,V2889,X2889,Z2889,AB2889,AD2889)</f>
        <v>195.24</v>
      </c>
      <c r="K2889" s="37">
        <f t="shared" si="5748"/>
        <v>230</v>
      </c>
      <c r="L2889" s="38">
        <f t="shared" ref="L2889:M2889" si="5749">MIN(N2889,P2889,R2889,T2889,V2889,X2889,Z2889,AB2889,AD2889)</f>
        <v>195.24</v>
      </c>
      <c r="M2889" s="38">
        <f t="shared" si="5749"/>
        <v>230</v>
      </c>
      <c r="N2889" s="38">
        <f t="shared" si="5740"/>
        <v>195.24</v>
      </c>
      <c r="O2889" s="38">
        <f t="shared" si="5741"/>
        <v>230</v>
      </c>
      <c r="P2889" s="39"/>
      <c r="Q2889" s="39"/>
      <c r="R2889" s="39"/>
      <c r="S2889" s="39"/>
      <c r="T2889" s="39"/>
      <c r="U2889" s="39"/>
      <c r="V2889" s="39"/>
      <c r="W2889" s="39"/>
      <c r="X2889" s="39"/>
      <c r="Y2889" s="39"/>
      <c r="Z2889" s="39"/>
      <c r="AA2889" s="39"/>
      <c r="AB2889" s="39"/>
      <c r="AC2889" s="39"/>
      <c r="AD2889" s="40"/>
      <c r="AE2889" s="40"/>
      <c r="AF2889" s="41">
        <f t="shared" si="5603"/>
        <v>0</v>
      </c>
      <c r="AG2889" s="42"/>
    </row>
    <row r="2890" spans="1:33" ht="13.8">
      <c r="A2890" s="30" t="s">
        <v>7762</v>
      </c>
      <c r="B2890" s="30" t="s">
        <v>7763</v>
      </c>
      <c r="C2890" s="43"/>
      <c r="D2890" s="44"/>
      <c r="E2890" s="44"/>
      <c r="F2890" s="35">
        <f t="shared" si="5653"/>
        <v>0</v>
      </c>
      <c r="G2890" s="35">
        <f t="shared" si="5732"/>
        <v>0</v>
      </c>
      <c r="H2890" s="35">
        <f t="shared" si="5575"/>
        <v>0</v>
      </c>
      <c r="I2890" s="21">
        <f t="shared" si="5737"/>
        <v>18</v>
      </c>
      <c r="J2890" s="37">
        <f t="shared" ref="J2890:K2890" si="5750">MAX(N2890,P2890,R2890,T2890,V2890,X2890,Z2890,AB2890,AD2890)</f>
        <v>195.24</v>
      </c>
      <c r="K2890" s="37">
        <f t="shared" si="5750"/>
        <v>230</v>
      </c>
      <c r="L2890" s="38">
        <f t="shared" ref="L2890:M2890" si="5751">MIN(N2890,P2890,R2890,T2890,V2890,X2890,Z2890,AB2890,AD2890)</f>
        <v>195.24</v>
      </c>
      <c r="M2890" s="38">
        <f t="shared" si="5751"/>
        <v>230</v>
      </c>
      <c r="N2890" s="38">
        <f t="shared" si="5740"/>
        <v>195.24</v>
      </c>
      <c r="O2890" s="38">
        <f t="shared" si="5741"/>
        <v>230</v>
      </c>
      <c r="P2890" s="39"/>
      <c r="Q2890" s="39"/>
      <c r="R2890" s="39"/>
      <c r="S2890" s="39"/>
      <c r="T2890" s="39"/>
      <c r="U2890" s="39"/>
      <c r="V2890" s="39"/>
      <c r="W2890" s="39"/>
      <c r="X2890" s="39"/>
      <c r="Y2890" s="39"/>
      <c r="Z2890" s="39"/>
      <c r="AA2890" s="39"/>
      <c r="AB2890" s="39"/>
      <c r="AC2890" s="39"/>
      <c r="AD2890" s="40"/>
      <c r="AE2890" s="40"/>
      <c r="AF2890" s="41">
        <f t="shared" si="5603"/>
        <v>0</v>
      </c>
      <c r="AG2890" s="42"/>
    </row>
    <row r="2891" spans="1:33" ht="13.8">
      <c r="A2891" s="30" t="s">
        <v>7764</v>
      </c>
      <c r="B2891" s="30" t="s">
        <v>7765</v>
      </c>
      <c r="C2891" s="43"/>
      <c r="D2891" s="44"/>
      <c r="E2891" s="44"/>
      <c r="F2891" s="35">
        <f t="shared" si="5653"/>
        <v>0</v>
      </c>
      <c r="G2891" s="35">
        <f t="shared" si="5732"/>
        <v>0</v>
      </c>
      <c r="H2891" s="35">
        <f t="shared" si="5575"/>
        <v>0</v>
      </c>
      <c r="I2891" s="21">
        <f t="shared" si="5737"/>
        <v>28</v>
      </c>
      <c r="J2891" s="37">
        <f t="shared" ref="J2891:K2891" si="5752">MAX(N2891,P2891,R2891,T2891,V2891,X2891,Z2891,AB2891,AD2891)</f>
        <v>83.3</v>
      </c>
      <c r="K2891" s="37">
        <f t="shared" si="5752"/>
        <v>107</v>
      </c>
      <c r="L2891" s="38">
        <f t="shared" ref="L2891:M2891" si="5753">MIN(N2891,P2891,R2891,T2891,V2891,X2891,Z2891,AB2891,AD2891)</f>
        <v>83.3</v>
      </c>
      <c r="M2891" s="38">
        <f t="shared" si="5753"/>
        <v>107</v>
      </c>
      <c r="N2891" s="38">
        <f t="shared" si="5740"/>
        <v>83.3</v>
      </c>
      <c r="O2891" s="38">
        <f t="shared" si="5741"/>
        <v>107</v>
      </c>
      <c r="P2891" s="39"/>
      <c r="Q2891" s="39"/>
      <c r="R2891" s="39"/>
      <c r="S2891" s="39"/>
      <c r="T2891" s="39"/>
      <c r="U2891" s="39"/>
      <c r="V2891" s="39"/>
      <c r="W2891" s="39"/>
      <c r="X2891" s="39"/>
      <c r="Y2891" s="39"/>
      <c r="Z2891" s="39"/>
      <c r="AA2891" s="39"/>
      <c r="AB2891" s="39"/>
      <c r="AC2891" s="39"/>
      <c r="AD2891" s="40"/>
      <c r="AE2891" s="40"/>
      <c r="AF2891" s="41">
        <f t="shared" si="5603"/>
        <v>0</v>
      </c>
      <c r="AG2891" s="42"/>
    </row>
    <row r="2892" spans="1:33" ht="13.8">
      <c r="A2892" s="30" t="s">
        <v>7766</v>
      </c>
      <c r="B2892" s="30" t="s">
        <v>7767</v>
      </c>
      <c r="C2892" s="43"/>
      <c r="D2892" s="44"/>
      <c r="E2892" s="44"/>
      <c r="F2892" s="35">
        <f t="shared" si="5653"/>
        <v>0</v>
      </c>
      <c r="G2892" s="35">
        <f t="shared" si="5732"/>
        <v>0</v>
      </c>
      <c r="H2892" s="35">
        <f t="shared" si="5575"/>
        <v>0</v>
      </c>
      <c r="I2892" s="21">
        <f t="shared" si="5737"/>
        <v>28</v>
      </c>
      <c r="J2892" s="37">
        <f t="shared" ref="J2892:K2892" si="5754">MAX(N2892,P2892,R2892,T2892,V2892,X2892,Z2892,AB2892,AD2892)</f>
        <v>83.3</v>
      </c>
      <c r="K2892" s="37">
        <f t="shared" si="5754"/>
        <v>107</v>
      </c>
      <c r="L2892" s="38">
        <f t="shared" ref="L2892:M2892" si="5755">MIN(N2892,P2892,R2892,T2892,V2892,X2892,Z2892,AB2892,AD2892)</f>
        <v>83.3</v>
      </c>
      <c r="M2892" s="38">
        <f t="shared" si="5755"/>
        <v>107</v>
      </c>
      <c r="N2892" s="38">
        <f t="shared" si="5740"/>
        <v>83.3</v>
      </c>
      <c r="O2892" s="38">
        <f t="shared" si="5741"/>
        <v>107</v>
      </c>
      <c r="P2892" s="39"/>
      <c r="Q2892" s="39"/>
      <c r="R2892" s="39"/>
      <c r="S2892" s="39"/>
      <c r="T2892" s="39"/>
      <c r="U2892" s="39"/>
      <c r="V2892" s="39"/>
      <c r="W2892" s="39"/>
      <c r="X2892" s="39"/>
      <c r="Y2892" s="39"/>
      <c r="Z2892" s="39"/>
      <c r="AA2892" s="39"/>
      <c r="AB2892" s="39"/>
      <c r="AC2892" s="39"/>
      <c r="AD2892" s="40"/>
      <c r="AE2892" s="40"/>
      <c r="AF2892" s="41">
        <f t="shared" si="5603"/>
        <v>0</v>
      </c>
      <c r="AG2892" s="42"/>
    </row>
    <row r="2893" spans="1:33" ht="13.8">
      <c r="A2893" s="30" t="s">
        <v>7768</v>
      </c>
      <c r="B2893" s="30" t="s">
        <v>7769</v>
      </c>
      <c r="C2893" s="43"/>
      <c r="D2893" s="44"/>
      <c r="E2893" s="44"/>
      <c r="F2893" s="35">
        <f t="shared" si="5653"/>
        <v>0</v>
      </c>
      <c r="G2893" s="35">
        <f t="shared" si="5732"/>
        <v>0</v>
      </c>
      <c r="H2893" s="35">
        <f t="shared" si="5575"/>
        <v>0</v>
      </c>
      <c r="I2893" s="21">
        <f t="shared" si="5737"/>
        <v>28</v>
      </c>
      <c r="J2893" s="37">
        <f t="shared" ref="J2893:K2893" si="5756">MAX(N2893,P2893,R2893,T2893,V2893,X2893,Z2893,AB2893,AD2893)</f>
        <v>346.03</v>
      </c>
      <c r="K2893" s="37">
        <f t="shared" si="5756"/>
        <v>443</v>
      </c>
      <c r="L2893" s="38">
        <f t="shared" ref="L2893:M2893" si="5757">MIN(N2893,P2893,R2893,T2893,V2893,X2893,Z2893,AB2893,AD2893)</f>
        <v>346.03</v>
      </c>
      <c r="M2893" s="38">
        <f t="shared" si="5757"/>
        <v>443</v>
      </c>
      <c r="N2893" s="38">
        <f t="shared" si="5740"/>
        <v>346.03</v>
      </c>
      <c r="O2893" s="38">
        <f t="shared" si="5741"/>
        <v>443</v>
      </c>
      <c r="P2893" s="39"/>
      <c r="Q2893" s="39"/>
      <c r="R2893" s="39"/>
      <c r="S2893" s="39"/>
      <c r="T2893" s="39"/>
      <c r="U2893" s="39"/>
      <c r="V2893" s="39"/>
      <c r="W2893" s="39"/>
      <c r="X2893" s="39"/>
      <c r="Y2893" s="39"/>
      <c r="Z2893" s="39"/>
      <c r="AA2893" s="39"/>
      <c r="AB2893" s="39"/>
      <c r="AC2893" s="39"/>
      <c r="AD2893" s="40"/>
      <c r="AE2893" s="40"/>
      <c r="AF2893" s="41">
        <f t="shared" si="5603"/>
        <v>0</v>
      </c>
      <c r="AG2893" s="42"/>
    </row>
    <row r="2894" spans="1:33" ht="13.8">
      <c r="A2894" s="30" t="s">
        <v>7770</v>
      </c>
      <c r="B2894" s="30" t="s">
        <v>7771</v>
      </c>
      <c r="C2894" s="43"/>
      <c r="D2894" s="44"/>
      <c r="E2894" s="44"/>
      <c r="F2894" s="35">
        <f t="shared" si="5653"/>
        <v>0</v>
      </c>
      <c r="G2894" s="35">
        <f t="shared" si="5732"/>
        <v>0</v>
      </c>
      <c r="H2894" s="35">
        <f t="shared" si="5575"/>
        <v>0</v>
      </c>
      <c r="I2894" s="21">
        <f t="shared" si="5737"/>
        <v>28</v>
      </c>
      <c r="J2894" s="37">
        <f t="shared" ref="J2894:K2894" si="5758">MAX(N2894,P2894,R2894,T2894,V2894,X2894,Z2894,AB2894,AD2894)</f>
        <v>294.77</v>
      </c>
      <c r="K2894" s="37">
        <f t="shared" si="5758"/>
        <v>377</v>
      </c>
      <c r="L2894" s="38">
        <f t="shared" ref="L2894:M2894" si="5759">MIN(N2894,P2894,R2894,T2894,V2894,X2894,Z2894,AB2894,AD2894)</f>
        <v>294.77</v>
      </c>
      <c r="M2894" s="38">
        <f t="shared" si="5759"/>
        <v>377</v>
      </c>
      <c r="N2894" s="38">
        <f t="shared" si="5740"/>
        <v>294.77</v>
      </c>
      <c r="O2894" s="38">
        <f t="shared" si="5741"/>
        <v>377</v>
      </c>
      <c r="P2894" s="39"/>
      <c r="Q2894" s="39"/>
      <c r="R2894" s="39"/>
      <c r="S2894" s="39"/>
      <c r="T2894" s="39"/>
      <c r="U2894" s="39"/>
      <c r="V2894" s="39"/>
      <c r="W2894" s="39"/>
      <c r="X2894" s="39"/>
      <c r="Y2894" s="39"/>
      <c r="Z2894" s="39"/>
      <c r="AA2894" s="39"/>
      <c r="AB2894" s="39"/>
      <c r="AC2894" s="39"/>
      <c r="AD2894" s="40"/>
      <c r="AE2894" s="40"/>
      <c r="AF2894" s="41">
        <f t="shared" si="5603"/>
        <v>0</v>
      </c>
      <c r="AG2894" s="42"/>
    </row>
    <row r="2895" spans="1:33" ht="13.8">
      <c r="A2895" s="30" t="s">
        <v>7772</v>
      </c>
      <c r="B2895" s="30" t="s">
        <v>7773</v>
      </c>
      <c r="C2895" s="43"/>
      <c r="D2895" s="44"/>
      <c r="E2895" s="44"/>
      <c r="F2895" s="35">
        <f t="shared" si="5653"/>
        <v>0</v>
      </c>
      <c r="G2895" s="35">
        <f t="shared" si="5732"/>
        <v>0</v>
      </c>
      <c r="H2895" s="35">
        <f t="shared" si="5575"/>
        <v>0</v>
      </c>
      <c r="I2895" s="21">
        <f t="shared" si="5737"/>
        <v>28</v>
      </c>
      <c r="J2895" s="37">
        <f t="shared" ref="J2895:K2895" si="5760">MAX(N2895,P2895,R2895,T2895,V2895,X2895,Z2895,AB2895,AD2895)</f>
        <v>326.81</v>
      </c>
      <c r="K2895" s="37">
        <f t="shared" si="5760"/>
        <v>418</v>
      </c>
      <c r="L2895" s="38">
        <f t="shared" ref="L2895:M2895" si="5761">MIN(N2895,P2895,R2895,T2895,V2895,X2895,Z2895,AB2895,AD2895)</f>
        <v>326.81</v>
      </c>
      <c r="M2895" s="38">
        <f t="shared" si="5761"/>
        <v>418</v>
      </c>
      <c r="N2895" s="38">
        <f t="shared" si="5740"/>
        <v>326.81</v>
      </c>
      <c r="O2895" s="38">
        <f t="shared" si="5741"/>
        <v>418</v>
      </c>
      <c r="P2895" s="39"/>
      <c r="Q2895" s="39"/>
      <c r="R2895" s="39"/>
      <c r="S2895" s="39"/>
      <c r="T2895" s="39"/>
      <c r="U2895" s="39"/>
      <c r="V2895" s="39"/>
      <c r="W2895" s="39"/>
      <c r="X2895" s="39"/>
      <c r="Y2895" s="39"/>
      <c r="Z2895" s="39"/>
      <c r="AA2895" s="39"/>
      <c r="AB2895" s="39"/>
      <c r="AC2895" s="39"/>
      <c r="AD2895" s="40"/>
      <c r="AE2895" s="40"/>
      <c r="AF2895" s="41">
        <f t="shared" si="5603"/>
        <v>0</v>
      </c>
      <c r="AG2895" s="42"/>
    </row>
    <row r="2896" spans="1:33" ht="13.8">
      <c r="A2896" s="30" t="s">
        <v>7774</v>
      </c>
      <c r="B2896" s="30" t="s">
        <v>7775</v>
      </c>
      <c r="C2896" s="43"/>
      <c r="D2896" s="44"/>
      <c r="E2896" s="44"/>
      <c r="F2896" s="35">
        <f t="shared" si="5653"/>
        <v>0</v>
      </c>
      <c r="G2896" s="35">
        <f t="shared" si="5732"/>
        <v>0</v>
      </c>
      <c r="H2896" s="35">
        <f t="shared" si="5575"/>
        <v>0</v>
      </c>
      <c r="I2896" s="21">
        <f t="shared" si="5737"/>
        <v>28</v>
      </c>
      <c r="J2896" s="37">
        <f t="shared" ref="J2896:K2896" si="5762">MAX(N2896,P2896,R2896,T2896,V2896,X2896,Z2896,AB2896,AD2896)</f>
        <v>679.25</v>
      </c>
      <c r="K2896" s="37">
        <f t="shared" si="5762"/>
        <v>869</v>
      </c>
      <c r="L2896" s="38">
        <f t="shared" ref="L2896:M2896" si="5763">MIN(N2896,P2896,R2896,T2896,V2896,X2896,Z2896,AB2896,AD2896)</f>
        <v>679.25</v>
      </c>
      <c r="M2896" s="38">
        <f t="shared" si="5763"/>
        <v>869</v>
      </c>
      <c r="N2896" s="38">
        <f t="shared" si="5740"/>
        <v>679.25</v>
      </c>
      <c r="O2896" s="38">
        <f t="shared" si="5741"/>
        <v>869</v>
      </c>
      <c r="P2896" s="39"/>
      <c r="Q2896" s="39"/>
      <c r="R2896" s="39"/>
      <c r="S2896" s="39"/>
      <c r="T2896" s="39"/>
      <c r="U2896" s="39"/>
      <c r="V2896" s="39"/>
      <c r="W2896" s="39"/>
      <c r="X2896" s="39"/>
      <c r="Y2896" s="39"/>
      <c r="Z2896" s="39"/>
      <c r="AA2896" s="39"/>
      <c r="AB2896" s="39"/>
      <c r="AC2896" s="39"/>
      <c r="AD2896" s="40"/>
      <c r="AE2896" s="40"/>
      <c r="AF2896" s="41">
        <f t="shared" si="5603"/>
        <v>0</v>
      </c>
      <c r="AG2896" s="42"/>
    </row>
    <row r="2897" spans="1:33" ht="13.8">
      <c r="A2897" s="30" t="s">
        <v>7776</v>
      </c>
      <c r="B2897" s="30" t="s">
        <v>7777</v>
      </c>
      <c r="C2897" s="43"/>
      <c r="D2897" s="44"/>
      <c r="E2897" s="44"/>
      <c r="F2897" s="35">
        <f t="shared" si="5653"/>
        <v>0</v>
      </c>
      <c r="G2897" s="35">
        <f t="shared" si="5732"/>
        <v>0</v>
      </c>
      <c r="H2897" s="35">
        <f t="shared" si="5575"/>
        <v>0</v>
      </c>
      <c r="I2897" s="21">
        <f t="shared" si="5737"/>
        <v>28</v>
      </c>
      <c r="J2897" s="37">
        <f t="shared" ref="J2897:K2897" si="5764">MAX(N2897,P2897,R2897,T2897,V2897,X2897,Z2897,AB2897,AD2897)</f>
        <v>281.95</v>
      </c>
      <c r="K2897" s="37">
        <f t="shared" si="5764"/>
        <v>361</v>
      </c>
      <c r="L2897" s="38">
        <f t="shared" ref="L2897:M2897" si="5765">MIN(N2897,P2897,R2897,T2897,V2897,X2897,Z2897,AB2897,AD2897)</f>
        <v>281.95</v>
      </c>
      <c r="M2897" s="38">
        <f t="shared" si="5765"/>
        <v>361</v>
      </c>
      <c r="N2897" s="38">
        <f t="shared" si="5740"/>
        <v>281.95</v>
      </c>
      <c r="O2897" s="38">
        <f t="shared" si="5741"/>
        <v>361</v>
      </c>
      <c r="P2897" s="39"/>
      <c r="Q2897" s="39"/>
      <c r="R2897" s="39"/>
      <c r="S2897" s="39"/>
      <c r="T2897" s="39"/>
      <c r="U2897" s="39"/>
      <c r="V2897" s="39"/>
      <c r="W2897" s="39"/>
      <c r="X2897" s="39"/>
      <c r="Y2897" s="39"/>
      <c r="Z2897" s="39"/>
      <c r="AA2897" s="39"/>
      <c r="AB2897" s="39"/>
      <c r="AC2897" s="39"/>
      <c r="AD2897" s="40"/>
      <c r="AE2897" s="40"/>
      <c r="AF2897" s="41">
        <f t="shared" si="5603"/>
        <v>0</v>
      </c>
      <c r="AG2897" s="42"/>
    </row>
    <row r="2898" spans="1:33" ht="13.8">
      <c r="A2898" s="30" t="s">
        <v>7778</v>
      </c>
      <c r="B2898" s="30" t="s">
        <v>7779</v>
      </c>
      <c r="C2898" s="43"/>
      <c r="D2898" s="44"/>
      <c r="E2898" s="44"/>
      <c r="F2898" s="35">
        <f t="shared" si="5653"/>
        <v>0</v>
      </c>
      <c r="G2898" s="35">
        <f t="shared" si="5732"/>
        <v>0</v>
      </c>
      <c r="H2898" s="35">
        <f t="shared" si="5575"/>
        <v>0</v>
      </c>
      <c r="I2898" s="21">
        <f t="shared" si="5737"/>
        <v>28</v>
      </c>
      <c r="J2898" s="37">
        <f t="shared" ref="J2898:K2898" si="5766">MAX(N2898,P2898,R2898,T2898,V2898,X2898,Z2898,AB2898,AD2898)</f>
        <v>166.61</v>
      </c>
      <c r="K2898" s="37">
        <f t="shared" si="5766"/>
        <v>213</v>
      </c>
      <c r="L2898" s="38">
        <f t="shared" ref="L2898:M2898" si="5767">MIN(N2898,P2898,R2898,T2898,V2898,X2898,Z2898,AB2898,AD2898)</f>
        <v>166.61</v>
      </c>
      <c r="M2898" s="38">
        <f t="shared" si="5767"/>
        <v>213</v>
      </c>
      <c r="N2898" s="38">
        <f t="shared" si="5740"/>
        <v>166.61</v>
      </c>
      <c r="O2898" s="38">
        <f t="shared" si="5741"/>
        <v>213</v>
      </c>
      <c r="P2898" s="39"/>
      <c r="Q2898" s="39"/>
      <c r="R2898" s="39"/>
      <c r="S2898" s="39"/>
      <c r="T2898" s="39"/>
      <c r="U2898" s="39"/>
      <c r="V2898" s="39"/>
      <c r="W2898" s="39"/>
      <c r="X2898" s="39"/>
      <c r="Y2898" s="39"/>
      <c r="Z2898" s="39"/>
      <c r="AA2898" s="39"/>
      <c r="AB2898" s="39"/>
      <c r="AC2898" s="39"/>
      <c r="AD2898" s="40"/>
      <c r="AE2898" s="40"/>
      <c r="AF2898" s="41">
        <f t="shared" si="5603"/>
        <v>0</v>
      </c>
      <c r="AG2898" s="42"/>
    </row>
    <row r="2899" spans="1:33" ht="13.8">
      <c r="A2899" s="30" t="s">
        <v>7780</v>
      </c>
      <c r="B2899" s="30" t="s">
        <v>7781</v>
      </c>
      <c r="C2899" s="43"/>
      <c r="D2899" s="44"/>
      <c r="E2899" s="44"/>
      <c r="F2899" s="35">
        <f t="shared" si="5653"/>
        <v>0</v>
      </c>
      <c r="G2899" s="35">
        <f t="shared" si="5732"/>
        <v>0</v>
      </c>
      <c r="H2899" s="35">
        <f t="shared" si="5575"/>
        <v>0</v>
      </c>
      <c r="I2899" s="21">
        <f t="shared" si="5737"/>
        <v>28</v>
      </c>
      <c r="J2899" s="37">
        <f t="shared" ref="J2899:K2899" si="5768">MAX(N2899,P2899,R2899,T2899,V2899,X2899,Z2899,AB2899,AD2899)</f>
        <v>83.3</v>
      </c>
      <c r="K2899" s="37">
        <f t="shared" si="5768"/>
        <v>107</v>
      </c>
      <c r="L2899" s="38">
        <f t="shared" ref="L2899:M2899" si="5769">MIN(N2899,P2899,R2899,T2899,V2899,X2899,Z2899,AB2899,AD2899)</f>
        <v>83.3</v>
      </c>
      <c r="M2899" s="38">
        <f t="shared" si="5769"/>
        <v>107</v>
      </c>
      <c r="N2899" s="38">
        <f t="shared" si="5740"/>
        <v>83.3</v>
      </c>
      <c r="O2899" s="38">
        <f t="shared" si="5741"/>
        <v>107</v>
      </c>
      <c r="P2899" s="39"/>
      <c r="Q2899" s="39"/>
      <c r="R2899" s="39"/>
      <c r="S2899" s="39"/>
      <c r="T2899" s="39"/>
      <c r="U2899" s="39"/>
      <c r="V2899" s="39"/>
      <c r="W2899" s="39"/>
      <c r="X2899" s="39"/>
      <c r="Y2899" s="39"/>
      <c r="Z2899" s="39"/>
      <c r="AA2899" s="39"/>
      <c r="AB2899" s="39"/>
      <c r="AC2899" s="39"/>
      <c r="AD2899" s="40"/>
      <c r="AE2899" s="40"/>
      <c r="AF2899" s="41">
        <f t="shared" si="5603"/>
        <v>0</v>
      </c>
      <c r="AG2899" s="42"/>
    </row>
    <row r="2900" spans="1:33" ht="13.8">
      <c r="A2900" s="30" t="s">
        <v>7782</v>
      </c>
      <c r="B2900" s="30" t="s">
        <v>7783</v>
      </c>
      <c r="C2900" s="43"/>
      <c r="D2900" s="44"/>
      <c r="E2900" s="44"/>
      <c r="F2900" s="35">
        <f t="shared" si="5653"/>
        <v>0</v>
      </c>
      <c r="G2900" s="35">
        <f t="shared" si="5732"/>
        <v>0</v>
      </c>
      <c r="H2900" s="35">
        <f t="shared" si="5575"/>
        <v>0</v>
      </c>
      <c r="I2900" s="21">
        <f t="shared" si="5737"/>
        <v>28</v>
      </c>
      <c r="J2900" s="37">
        <f t="shared" ref="J2900:K2900" si="5770">MAX(N2900,P2900,R2900,T2900,V2900,X2900,Z2900,AB2900,AD2900)</f>
        <v>493.42</v>
      </c>
      <c r="K2900" s="37">
        <f t="shared" si="5770"/>
        <v>632</v>
      </c>
      <c r="L2900" s="38">
        <f t="shared" ref="L2900:M2900" si="5771">MIN(N2900,P2900,R2900,T2900,V2900,X2900,Z2900,AB2900,AD2900)</f>
        <v>493.42</v>
      </c>
      <c r="M2900" s="38">
        <f t="shared" si="5771"/>
        <v>632</v>
      </c>
      <c r="N2900" s="38">
        <f t="shared" si="5740"/>
        <v>493.42</v>
      </c>
      <c r="O2900" s="38">
        <f t="shared" si="5741"/>
        <v>632</v>
      </c>
      <c r="P2900" s="39"/>
      <c r="Q2900" s="39"/>
      <c r="R2900" s="39"/>
      <c r="S2900" s="39"/>
      <c r="T2900" s="39"/>
      <c r="U2900" s="39"/>
      <c r="V2900" s="39"/>
      <c r="W2900" s="39"/>
      <c r="X2900" s="39"/>
      <c r="Y2900" s="39"/>
      <c r="Z2900" s="39"/>
      <c r="AA2900" s="39"/>
      <c r="AB2900" s="39"/>
      <c r="AC2900" s="39"/>
      <c r="AD2900" s="40"/>
      <c r="AE2900" s="40"/>
      <c r="AF2900" s="41">
        <f t="shared" si="5603"/>
        <v>0</v>
      </c>
      <c r="AG2900" s="42"/>
    </row>
    <row r="2901" spans="1:33" ht="13.8">
      <c r="A2901" s="30" t="s">
        <v>7784</v>
      </c>
      <c r="B2901" s="30" t="s">
        <v>7785</v>
      </c>
      <c r="C2901" s="43"/>
      <c r="D2901" s="44"/>
      <c r="E2901" s="44"/>
      <c r="F2901" s="35">
        <f t="shared" si="5653"/>
        <v>0</v>
      </c>
      <c r="G2901" s="35">
        <f t="shared" si="5732"/>
        <v>0</v>
      </c>
      <c r="H2901" s="35">
        <f t="shared" si="5575"/>
        <v>0</v>
      </c>
      <c r="I2901" s="21">
        <f t="shared" si="5737"/>
        <v>28</v>
      </c>
      <c r="J2901" s="37">
        <f t="shared" ref="J2901:K2901" si="5772">MAX(N2901,P2901,R2901,T2901,V2901,X2901,Z2901,AB2901,AD2901)</f>
        <v>403.7</v>
      </c>
      <c r="K2901" s="37">
        <f t="shared" si="5772"/>
        <v>517</v>
      </c>
      <c r="L2901" s="38">
        <f t="shared" ref="L2901:M2901" si="5773">MIN(N2901,P2901,R2901,T2901,V2901,X2901,Z2901,AB2901,AD2901)</f>
        <v>403.7</v>
      </c>
      <c r="M2901" s="38">
        <f t="shared" si="5773"/>
        <v>517</v>
      </c>
      <c r="N2901" s="38">
        <f t="shared" si="5740"/>
        <v>403.7</v>
      </c>
      <c r="O2901" s="38">
        <f t="shared" si="5741"/>
        <v>517</v>
      </c>
      <c r="P2901" s="39"/>
      <c r="Q2901" s="39"/>
      <c r="R2901" s="39"/>
      <c r="S2901" s="39"/>
      <c r="T2901" s="39"/>
      <c r="U2901" s="39"/>
      <c r="V2901" s="39"/>
      <c r="W2901" s="39"/>
      <c r="X2901" s="39"/>
      <c r="Y2901" s="39"/>
      <c r="Z2901" s="39"/>
      <c r="AA2901" s="39"/>
      <c r="AB2901" s="39"/>
      <c r="AC2901" s="39"/>
      <c r="AD2901" s="40"/>
      <c r="AE2901" s="40"/>
      <c r="AF2901" s="41">
        <f t="shared" si="5603"/>
        <v>0</v>
      </c>
      <c r="AG2901" s="42"/>
    </row>
    <row r="2902" spans="1:33" ht="13.8">
      <c r="A2902" s="30" t="s">
        <v>7786</v>
      </c>
      <c r="B2902" s="30" t="s">
        <v>7787</v>
      </c>
      <c r="C2902" s="43"/>
      <c r="D2902" s="44"/>
      <c r="E2902" s="44"/>
      <c r="F2902" s="35">
        <f t="shared" si="5653"/>
        <v>0</v>
      </c>
      <c r="G2902" s="35">
        <f t="shared" si="5732"/>
        <v>0</v>
      </c>
      <c r="H2902" s="35">
        <f t="shared" si="5575"/>
        <v>0</v>
      </c>
      <c r="I2902" s="21">
        <f t="shared" si="5737"/>
        <v>28</v>
      </c>
      <c r="J2902" s="37">
        <f t="shared" ref="J2902:K2902" si="5774">MAX(N2902,P2902,R2902,T2902,V2902,X2902,Z2902,AB2902,AD2902)</f>
        <v>493.42</v>
      </c>
      <c r="K2902" s="37">
        <f t="shared" si="5774"/>
        <v>632</v>
      </c>
      <c r="L2902" s="38">
        <f t="shared" ref="L2902:M2902" si="5775">MIN(N2902,P2902,R2902,T2902,V2902,X2902,Z2902,AB2902,AD2902)</f>
        <v>493.42</v>
      </c>
      <c r="M2902" s="38">
        <f t="shared" si="5775"/>
        <v>632</v>
      </c>
      <c r="N2902" s="38">
        <f t="shared" si="5740"/>
        <v>493.42</v>
      </c>
      <c r="O2902" s="38">
        <f t="shared" si="5741"/>
        <v>632</v>
      </c>
      <c r="P2902" s="39"/>
      <c r="Q2902" s="39"/>
      <c r="R2902" s="39"/>
      <c r="S2902" s="39"/>
      <c r="T2902" s="39"/>
      <c r="U2902" s="39"/>
      <c r="V2902" s="39"/>
      <c r="W2902" s="39"/>
      <c r="X2902" s="39"/>
      <c r="Y2902" s="39"/>
      <c r="Z2902" s="39"/>
      <c r="AA2902" s="39"/>
      <c r="AB2902" s="39"/>
      <c r="AC2902" s="39"/>
      <c r="AD2902" s="40"/>
      <c r="AE2902" s="40"/>
      <c r="AF2902" s="41">
        <f t="shared" si="5603"/>
        <v>0</v>
      </c>
      <c r="AG2902" s="42"/>
    </row>
    <row r="2903" spans="1:33" ht="13.8">
      <c r="A2903" s="30" t="s">
        <v>7788</v>
      </c>
      <c r="B2903" s="30" t="s">
        <v>7789</v>
      </c>
      <c r="C2903" s="43"/>
      <c r="D2903" s="44"/>
      <c r="E2903" s="44"/>
      <c r="F2903" s="35">
        <f t="shared" si="5653"/>
        <v>0</v>
      </c>
      <c r="G2903" s="35">
        <f t="shared" si="5732"/>
        <v>0</v>
      </c>
      <c r="H2903" s="35">
        <f t="shared" si="5575"/>
        <v>0</v>
      </c>
      <c r="I2903" s="21">
        <f t="shared" si="5737"/>
        <v>28</v>
      </c>
      <c r="J2903" s="37">
        <f t="shared" ref="J2903:K2903" si="5776">MAX(N2903,P2903,R2903,T2903,V2903,X2903,Z2903,AB2903,AD2903)</f>
        <v>493.42</v>
      </c>
      <c r="K2903" s="37">
        <f t="shared" si="5776"/>
        <v>632</v>
      </c>
      <c r="L2903" s="38">
        <f t="shared" ref="L2903:M2903" si="5777">MIN(N2903,P2903,R2903,T2903,V2903,X2903,Z2903,AB2903,AD2903)</f>
        <v>493.42</v>
      </c>
      <c r="M2903" s="38">
        <f t="shared" si="5777"/>
        <v>632</v>
      </c>
      <c r="N2903" s="38">
        <f t="shared" si="5740"/>
        <v>493.42</v>
      </c>
      <c r="O2903" s="38">
        <f t="shared" si="5741"/>
        <v>632</v>
      </c>
      <c r="P2903" s="39"/>
      <c r="Q2903" s="39"/>
      <c r="R2903" s="39"/>
      <c r="S2903" s="39"/>
      <c r="T2903" s="39"/>
      <c r="U2903" s="39"/>
      <c r="V2903" s="39"/>
      <c r="W2903" s="39"/>
      <c r="X2903" s="39"/>
      <c r="Y2903" s="39"/>
      <c r="Z2903" s="39"/>
      <c r="AA2903" s="39"/>
      <c r="AB2903" s="39"/>
      <c r="AC2903" s="39"/>
      <c r="AD2903" s="40"/>
      <c r="AE2903" s="40"/>
      <c r="AF2903" s="41">
        <f t="shared" si="5603"/>
        <v>0</v>
      </c>
      <c r="AG2903" s="42"/>
    </row>
    <row r="2904" spans="1:33" ht="13.8">
      <c r="A2904" s="30" t="s">
        <v>7790</v>
      </c>
      <c r="B2904" s="30" t="s">
        <v>7791</v>
      </c>
      <c r="C2904" s="43"/>
      <c r="D2904" s="44"/>
      <c r="E2904" s="44"/>
      <c r="F2904" s="35">
        <f t="shared" si="5653"/>
        <v>0</v>
      </c>
      <c r="G2904" s="35">
        <f t="shared" si="5732"/>
        <v>0</v>
      </c>
      <c r="H2904" s="35">
        <f t="shared" si="5575"/>
        <v>0</v>
      </c>
      <c r="I2904" s="21">
        <f t="shared" si="5737"/>
        <v>28</v>
      </c>
      <c r="J2904" s="37">
        <f t="shared" ref="J2904:K2904" si="5778">MAX(N2904,P2904,R2904,T2904,V2904,X2904,Z2904,AB2904,AD2904)</f>
        <v>493.42</v>
      </c>
      <c r="K2904" s="37">
        <f t="shared" si="5778"/>
        <v>632</v>
      </c>
      <c r="L2904" s="38">
        <f t="shared" ref="L2904:M2904" si="5779">MIN(N2904,P2904,R2904,T2904,V2904,X2904,Z2904,AB2904,AD2904)</f>
        <v>493.42</v>
      </c>
      <c r="M2904" s="38">
        <f t="shared" si="5779"/>
        <v>632</v>
      </c>
      <c r="N2904" s="38">
        <f t="shared" si="5740"/>
        <v>493.42</v>
      </c>
      <c r="O2904" s="38">
        <f t="shared" si="5741"/>
        <v>632</v>
      </c>
      <c r="P2904" s="39"/>
      <c r="Q2904" s="39"/>
      <c r="R2904" s="39"/>
      <c r="S2904" s="39"/>
      <c r="T2904" s="39"/>
      <c r="U2904" s="39"/>
      <c r="V2904" s="39"/>
      <c r="W2904" s="39"/>
      <c r="X2904" s="39"/>
      <c r="Y2904" s="39"/>
      <c r="Z2904" s="39"/>
      <c r="AA2904" s="39"/>
      <c r="AB2904" s="39"/>
      <c r="AC2904" s="39"/>
      <c r="AD2904" s="40"/>
      <c r="AE2904" s="40"/>
      <c r="AF2904" s="41">
        <f t="shared" si="5603"/>
        <v>0</v>
      </c>
      <c r="AG2904" s="42"/>
    </row>
    <row r="2905" spans="1:33" ht="13.8">
      <c r="A2905" s="30" t="s">
        <v>7792</v>
      </c>
      <c r="B2905" s="30" t="s">
        <v>7793</v>
      </c>
      <c r="C2905" s="43"/>
      <c r="D2905" s="44"/>
      <c r="E2905" s="44"/>
      <c r="F2905" s="35">
        <f t="shared" si="5653"/>
        <v>0</v>
      </c>
      <c r="G2905" s="35">
        <f t="shared" si="5732"/>
        <v>0</v>
      </c>
      <c r="H2905" s="35">
        <f t="shared" si="5575"/>
        <v>0</v>
      </c>
      <c r="I2905" s="21">
        <f t="shared" si="5737"/>
        <v>28</v>
      </c>
      <c r="J2905" s="37">
        <f t="shared" ref="J2905:K2905" si="5780">MAX(N2905,P2905,R2905,T2905,V2905,X2905,Z2905,AB2905,AD2905)</f>
        <v>410.11</v>
      </c>
      <c r="K2905" s="37">
        <f t="shared" si="5780"/>
        <v>525</v>
      </c>
      <c r="L2905" s="38">
        <f t="shared" ref="L2905:M2905" si="5781">MIN(N2905,P2905,R2905,T2905,V2905,X2905,Z2905,AB2905,AD2905)</f>
        <v>410.11</v>
      </c>
      <c r="M2905" s="38">
        <f t="shared" si="5781"/>
        <v>525</v>
      </c>
      <c r="N2905" s="38">
        <f t="shared" si="5740"/>
        <v>410.11</v>
      </c>
      <c r="O2905" s="38">
        <f t="shared" si="5741"/>
        <v>525</v>
      </c>
      <c r="P2905" s="39"/>
      <c r="Q2905" s="39"/>
      <c r="R2905" s="39"/>
      <c r="S2905" s="39"/>
      <c r="T2905" s="39"/>
      <c r="U2905" s="39"/>
      <c r="V2905" s="39"/>
      <c r="W2905" s="39"/>
      <c r="X2905" s="39"/>
      <c r="Y2905" s="39"/>
      <c r="Z2905" s="39"/>
      <c r="AA2905" s="39"/>
      <c r="AB2905" s="39"/>
      <c r="AC2905" s="39"/>
      <c r="AD2905" s="40"/>
      <c r="AE2905" s="40"/>
      <c r="AF2905" s="41">
        <f t="shared" si="5603"/>
        <v>0</v>
      </c>
      <c r="AG2905" s="42"/>
    </row>
    <row r="2906" spans="1:33" ht="13.8">
      <c r="A2906" s="30" t="s">
        <v>7794</v>
      </c>
      <c r="B2906" s="30" t="s">
        <v>7795</v>
      </c>
      <c r="C2906" s="43"/>
      <c r="D2906" s="44"/>
      <c r="E2906" s="44"/>
      <c r="F2906" s="35">
        <f t="shared" si="5653"/>
        <v>0</v>
      </c>
      <c r="G2906" s="35">
        <f t="shared" si="5732"/>
        <v>0</v>
      </c>
      <c r="H2906" s="35">
        <f t="shared" si="5575"/>
        <v>0</v>
      </c>
      <c r="I2906" s="21">
        <f t="shared" si="5737"/>
        <v>28</v>
      </c>
      <c r="J2906" s="37">
        <f t="shared" ref="J2906:K2906" si="5782">MAX(N2906,P2906,R2906,T2906,V2906,X2906,Z2906,AB2906,AD2906)</f>
        <v>410.11</v>
      </c>
      <c r="K2906" s="37">
        <f t="shared" si="5782"/>
        <v>525</v>
      </c>
      <c r="L2906" s="38">
        <f t="shared" ref="L2906:M2906" si="5783">MIN(N2906,P2906,R2906,T2906,V2906,X2906,Z2906,AB2906,AD2906)</f>
        <v>410.11</v>
      </c>
      <c r="M2906" s="38">
        <f t="shared" si="5783"/>
        <v>525</v>
      </c>
      <c r="N2906" s="38">
        <f t="shared" si="5740"/>
        <v>410.11</v>
      </c>
      <c r="O2906" s="38">
        <f t="shared" si="5741"/>
        <v>525</v>
      </c>
      <c r="P2906" s="39"/>
      <c r="Q2906" s="39"/>
      <c r="R2906" s="39"/>
      <c r="S2906" s="39"/>
      <c r="T2906" s="39"/>
      <c r="U2906" s="39"/>
      <c r="V2906" s="39"/>
      <c r="W2906" s="39"/>
      <c r="X2906" s="39"/>
      <c r="Y2906" s="39"/>
      <c r="Z2906" s="39"/>
      <c r="AA2906" s="39"/>
      <c r="AB2906" s="39"/>
      <c r="AC2906" s="39"/>
      <c r="AD2906" s="40"/>
      <c r="AE2906" s="40"/>
      <c r="AF2906" s="41">
        <f t="shared" si="5603"/>
        <v>0</v>
      </c>
      <c r="AG2906" s="42"/>
    </row>
    <row r="2907" spans="1:33" ht="13.8">
      <c r="A2907" s="30" t="s">
        <v>7796</v>
      </c>
      <c r="B2907" s="30" t="s">
        <v>7797</v>
      </c>
      <c r="C2907" s="43"/>
      <c r="D2907" s="44"/>
      <c r="E2907" s="44"/>
      <c r="F2907" s="35">
        <f t="shared" si="5653"/>
        <v>0</v>
      </c>
      <c r="G2907" s="35">
        <f t="shared" si="5732"/>
        <v>0</v>
      </c>
      <c r="H2907" s="35">
        <f t="shared" si="5575"/>
        <v>0</v>
      </c>
      <c r="I2907" s="21">
        <f t="shared" si="5737"/>
        <v>28</v>
      </c>
      <c r="J2907" s="37">
        <f t="shared" ref="J2907:K2907" si="5784">MAX(N2907,P2907,R2907,T2907,V2907,X2907,Z2907,AB2907,AD2907)</f>
        <v>775.37</v>
      </c>
      <c r="K2907" s="37">
        <f t="shared" si="5784"/>
        <v>992</v>
      </c>
      <c r="L2907" s="38">
        <f t="shared" ref="L2907:M2907" si="5785">MIN(N2907,P2907,R2907,T2907,V2907,X2907,Z2907,AB2907,AD2907)</f>
        <v>775.37</v>
      </c>
      <c r="M2907" s="38">
        <f t="shared" si="5785"/>
        <v>992</v>
      </c>
      <c r="N2907" s="38">
        <f t="shared" si="5740"/>
        <v>775.37</v>
      </c>
      <c r="O2907" s="38">
        <f t="shared" si="5741"/>
        <v>992</v>
      </c>
      <c r="P2907" s="39"/>
      <c r="Q2907" s="39"/>
      <c r="R2907" s="39"/>
      <c r="S2907" s="39"/>
      <c r="T2907" s="39"/>
      <c r="U2907" s="39"/>
      <c r="V2907" s="39"/>
      <c r="W2907" s="39"/>
      <c r="X2907" s="39"/>
      <c r="Y2907" s="39"/>
      <c r="Z2907" s="39"/>
      <c r="AA2907" s="39"/>
      <c r="AB2907" s="39"/>
      <c r="AC2907" s="39"/>
      <c r="AD2907" s="40"/>
      <c r="AE2907" s="40"/>
      <c r="AF2907" s="41">
        <f t="shared" si="5603"/>
        <v>0</v>
      </c>
      <c r="AG2907" s="42"/>
    </row>
    <row r="2908" spans="1:33" ht="13.8">
      <c r="A2908" s="30" t="s">
        <v>7798</v>
      </c>
      <c r="B2908" s="30" t="s">
        <v>7799</v>
      </c>
      <c r="C2908" s="43"/>
      <c r="D2908" s="44"/>
      <c r="E2908" s="44"/>
      <c r="F2908" s="35">
        <f t="shared" ref="F2908:F2971" si="5786">IFERROR(SUMIF(Purchase_ItemCode, A2908, Purchase_Qty), 0)</f>
        <v>0</v>
      </c>
      <c r="G2908" s="35">
        <f t="shared" si="5732"/>
        <v>0</v>
      </c>
      <c r="H2908" s="35">
        <f t="shared" si="5575"/>
        <v>0</v>
      </c>
      <c r="I2908" s="21">
        <f t="shared" si="5737"/>
        <v>28</v>
      </c>
      <c r="J2908" s="37">
        <f t="shared" ref="J2908:K2908" si="5787">MAX(N2908,P2908,R2908,T2908,V2908,X2908,Z2908,AB2908,AD2908)</f>
        <v>493.42</v>
      </c>
      <c r="K2908" s="37">
        <f t="shared" si="5787"/>
        <v>632</v>
      </c>
      <c r="L2908" s="38">
        <f t="shared" ref="L2908:M2908" si="5788">MIN(N2908,P2908,R2908,T2908,V2908,X2908,Z2908,AB2908,AD2908)</f>
        <v>493.42</v>
      </c>
      <c r="M2908" s="38">
        <f t="shared" si="5788"/>
        <v>632</v>
      </c>
      <c r="N2908" s="38">
        <f t="shared" si="5740"/>
        <v>493.42</v>
      </c>
      <c r="O2908" s="38">
        <f t="shared" si="5741"/>
        <v>632</v>
      </c>
      <c r="P2908" s="39"/>
      <c r="Q2908" s="39"/>
      <c r="R2908" s="39"/>
      <c r="S2908" s="39"/>
      <c r="T2908" s="39"/>
      <c r="U2908" s="39"/>
      <c r="V2908" s="39"/>
      <c r="W2908" s="39"/>
      <c r="X2908" s="39"/>
      <c r="Y2908" s="39"/>
      <c r="Z2908" s="39"/>
      <c r="AA2908" s="39"/>
      <c r="AB2908" s="39"/>
      <c r="AC2908" s="39"/>
      <c r="AD2908" s="40"/>
      <c r="AE2908" s="40"/>
      <c r="AF2908" s="41">
        <f t="shared" si="5603"/>
        <v>0</v>
      </c>
      <c r="AG2908" s="42"/>
    </row>
    <row r="2909" spans="1:33" ht="13.8">
      <c r="A2909" s="30" t="s">
        <v>7800</v>
      </c>
      <c r="B2909" s="30" t="s">
        <v>7801</v>
      </c>
      <c r="C2909" s="43"/>
      <c r="D2909" s="44"/>
      <c r="E2909" s="44"/>
      <c r="F2909" s="35">
        <f t="shared" si="5786"/>
        <v>0</v>
      </c>
      <c r="G2909" s="35">
        <f t="shared" si="5732"/>
        <v>0</v>
      </c>
      <c r="H2909" s="35">
        <f t="shared" si="5575"/>
        <v>0</v>
      </c>
      <c r="I2909" s="21">
        <f t="shared" si="5737"/>
        <v>28</v>
      </c>
      <c r="J2909" s="37">
        <f t="shared" ref="J2909:K2909" si="5789">MAX(N2909,P2909,R2909,T2909,V2909,X2909,Z2909,AB2909,AD2909)</f>
        <v>326.81</v>
      </c>
      <c r="K2909" s="37">
        <f t="shared" si="5789"/>
        <v>418</v>
      </c>
      <c r="L2909" s="38">
        <f t="shared" ref="L2909:M2909" si="5790">MIN(N2909,P2909,R2909,T2909,V2909,X2909,Z2909,AB2909,AD2909)</f>
        <v>326.81</v>
      </c>
      <c r="M2909" s="38">
        <f t="shared" si="5790"/>
        <v>418</v>
      </c>
      <c r="N2909" s="38">
        <f t="shared" si="5740"/>
        <v>326.81</v>
      </c>
      <c r="O2909" s="38">
        <f t="shared" si="5741"/>
        <v>418</v>
      </c>
      <c r="P2909" s="39"/>
      <c r="Q2909" s="39"/>
      <c r="R2909" s="39"/>
      <c r="S2909" s="39"/>
      <c r="T2909" s="39"/>
      <c r="U2909" s="39"/>
      <c r="V2909" s="39"/>
      <c r="W2909" s="39"/>
      <c r="X2909" s="39"/>
      <c r="Y2909" s="39"/>
      <c r="Z2909" s="39"/>
      <c r="AA2909" s="39"/>
      <c r="AB2909" s="39"/>
      <c r="AC2909" s="39"/>
      <c r="AD2909" s="40"/>
      <c r="AE2909" s="40"/>
      <c r="AF2909" s="41">
        <f t="shared" si="5603"/>
        <v>0</v>
      </c>
      <c r="AG2909" s="42"/>
    </row>
    <row r="2910" spans="1:33" ht="13.8">
      <c r="A2910" s="30" t="s">
        <v>7802</v>
      </c>
      <c r="B2910" s="30" t="s">
        <v>7803</v>
      </c>
      <c r="C2910" s="43"/>
      <c r="D2910" s="44"/>
      <c r="E2910" s="44"/>
      <c r="F2910" s="35">
        <f t="shared" si="5786"/>
        <v>0</v>
      </c>
      <c r="G2910" s="35">
        <f t="shared" si="5732"/>
        <v>0</v>
      </c>
      <c r="H2910" s="35">
        <f t="shared" si="5575"/>
        <v>0</v>
      </c>
      <c r="I2910" s="21">
        <f t="shared" si="5737"/>
        <v>28</v>
      </c>
      <c r="J2910" s="37">
        <f t="shared" ref="J2910:K2910" si="5791">MAX(N2910,P2910,R2910,T2910,V2910,X2910,Z2910,AB2910,AD2910)</f>
        <v>326.81</v>
      </c>
      <c r="K2910" s="37">
        <f t="shared" si="5791"/>
        <v>418</v>
      </c>
      <c r="L2910" s="38">
        <f t="shared" ref="L2910:M2910" si="5792">MIN(N2910,P2910,R2910,T2910,V2910,X2910,Z2910,AB2910,AD2910)</f>
        <v>326.81</v>
      </c>
      <c r="M2910" s="38">
        <f t="shared" si="5792"/>
        <v>418</v>
      </c>
      <c r="N2910" s="38">
        <f t="shared" si="5740"/>
        <v>326.81</v>
      </c>
      <c r="O2910" s="38">
        <f t="shared" si="5741"/>
        <v>418</v>
      </c>
      <c r="P2910" s="39"/>
      <c r="Q2910" s="39"/>
      <c r="R2910" s="39"/>
      <c r="S2910" s="39"/>
      <c r="T2910" s="39"/>
      <c r="U2910" s="39"/>
      <c r="V2910" s="39"/>
      <c r="W2910" s="39"/>
      <c r="X2910" s="39"/>
      <c r="Y2910" s="39"/>
      <c r="Z2910" s="39"/>
      <c r="AA2910" s="39"/>
      <c r="AB2910" s="39"/>
      <c r="AC2910" s="39"/>
      <c r="AD2910" s="40"/>
      <c r="AE2910" s="40"/>
      <c r="AF2910" s="41">
        <f t="shared" si="5603"/>
        <v>0</v>
      </c>
      <c r="AG2910" s="42"/>
    </row>
    <row r="2911" spans="1:33" ht="13.8">
      <c r="A2911" s="30" t="s">
        <v>7804</v>
      </c>
      <c r="B2911" s="30" t="s">
        <v>7805</v>
      </c>
      <c r="C2911" s="43"/>
      <c r="D2911" s="44"/>
      <c r="E2911" s="44"/>
      <c r="F2911" s="35">
        <f t="shared" si="5786"/>
        <v>0</v>
      </c>
      <c r="G2911" s="35">
        <f t="shared" si="5732"/>
        <v>0</v>
      </c>
      <c r="H2911" s="35">
        <f t="shared" si="5575"/>
        <v>0</v>
      </c>
      <c r="I2911" s="21">
        <f t="shared" si="5737"/>
        <v>28</v>
      </c>
      <c r="J2911" s="37">
        <f t="shared" ref="J2911:K2911" si="5793">MAX(N2911,P2911,R2911,T2911,V2911,X2911,Z2911,AB2911,AD2911)</f>
        <v>403.7</v>
      </c>
      <c r="K2911" s="37">
        <f t="shared" si="5793"/>
        <v>517</v>
      </c>
      <c r="L2911" s="38">
        <f t="shared" ref="L2911:M2911" si="5794">MIN(N2911,P2911,R2911,T2911,V2911,X2911,Z2911,AB2911,AD2911)</f>
        <v>403.7</v>
      </c>
      <c r="M2911" s="38">
        <f t="shared" si="5794"/>
        <v>517</v>
      </c>
      <c r="N2911" s="38">
        <f t="shared" si="5740"/>
        <v>403.7</v>
      </c>
      <c r="O2911" s="38">
        <f t="shared" si="5741"/>
        <v>517</v>
      </c>
      <c r="P2911" s="39"/>
      <c r="Q2911" s="39"/>
      <c r="R2911" s="39"/>
      <c r="S2911" s="39"/>
      <c r="T2911" s="39"/>
      <c r="U2911" s="39"/>
      <c r="V2911" s="39"/>
      <c r="W2911" s="39"/>
      <c r="X2911" s="39"/>
      <c r="Y2911" s="39"/>
      <c r="Z2911" s="39"/>
      <c r="AA2911" s="39"/>
      <c r="AB2911" s="39"/>
      <c r="AC2911" s="39"/>
      <c r="AD2911" s="40"/>
      <c r="AE2911" s="40"/>
      <c r="AF2911" s="41">
        <f t="shared" si="5603"/>
        <v>0</v>
      </c>
      <c r="AG2911" s="42"/>
    </row>
    <row r="2912" spans="1:33" ht="13.8">
      <c r="A2912" s="30" t="s">
        <v>7806</v>
      </c>
      <c r="B2912" s="30" t="s">
        <v>7807</v>
      </c>
      <c r="C2912" s="43"/>
      <c r="D2912" s="44"/>
      <c r="E2912" s="44"/>
      <c r="F2912" s="35">
        <f t="shared" si="5786"/>
        <v>0</v>
      </c>
      <c r="G2912" s="35">
        <f t="shared" si="5732"/>
        <v>0</v>
      </c>
      <c r="H2912" s="35">
        <f t="shared" si="5575"/>
        <v>0</v>
      </c>
      <c r="I2912" s="21">
        <f t="shared" si="5737"/>
        <v>28</v>
      </c>
      <c r="J2912" s="37">
        <f t="shared" ref="J2912:K2912" si="5795">MAX(N2912,P2912,R2912,T2912,V2912,X2912,Z2912,AB2912,AD2912)</f>
        <v>493.42</v>
      </c>
      <c r="K2912" s="37">
        <f t="shared" si="5795"/>
        <v>632</v>
      </c>
      <c r="L2912" s="38">
        <f t="shared" ref="L2912:M2912" si="5796">MIN(N2912,P2912,R2912,T2912,V2912,X2912,Z2912,AB2912,AD2912)</f>
        <v>493.42</v>
      </c>
      <c r="M2912" s="38">
        <f t="shared" si="5796"/>
        <v>632</v>
      </c>
      <c r="N2912" s="38">
        <f t="shared" si="5740"/>
        <v>493.42</v>
      </c>
      <c r="O2912" s="38">
        <f t="shared" si="5741"/>
        <v>632</v>
      </c>
      <c r="P2912" s="39"/>
      <c r="Q2912" s="39"/>
      <c r="R2912" s="39"/>
      <c r="S2912" s="39"/>
      <c r="T2912" s="39"/>
      <c r="U2912" s="39"/>
      <c r="V2912" s="39"/>
      <c r="W2912" s="39"/>
      <c r="X2912" s="39"/>
      <c r="Y2912" s="39"/>
      <c r="Z2912" s="39"/>
      <c r="AA2912" s="39"/>
      <c r="AB2912" s="39"/>
      <c r="AC2912" s="39"/>
      <c r="AD2912" s="40"/>
      <c r="AE2912" s="40"/>
      <c r="AF2912" s="41">
        <f t="shared" si="5603"/>
        <v>0</v>
      </c>
      <c r="AG2912" s="42"/>
    </row>
    <row r="2913" spans="1:33" ht="13.8">
      <c r="A2913" s="30" t="s">
        <v>7808</v>
      </c>
      <c r="B2913" s="30" t="s">
        <v>7809</v>
      </c>
      <c r="C2913" s="43"/>
      <c r="D2913" s="44"/>
      <c r="E2913" s="44"/>
      <c r="F2913" s="35">
        <f t="shared" si="5786"/>
        <v>0</v>
      </c>
      <c r="G2913" s="35">
        <f t="shared" si="5732"/>
        <v>0</v>
      </c>
      <c r="H2913" s="35">
        <f t="shared" si="5575"/>
        <v>0</v>
      </c>
      <c r="I2913" s="21">
        <f t="shared" si="5737"/>
        <v>28</v>
      </c>
      <c r="J2913" s="37">
        <f t="shared" ref="J2913:K2913" si="5797">MAX(N2913,P2913,R2913,T2913,V2913,X2913,Z2913,AB2913,AD2913)</f>
        <v>493.42</v>
      </c>
      <c r="K2913" s="37">
        <f t="shared" si="5797"/>
        <v>632</v>
      </c>
      <c r="L2913" s="38">
        <f t="shared" ref="L2913:M2913" si="5798">MIN(N2913,P2913,R2913,T2913,V2913,X2913,Z2913,AB2913,AD2913)</f>
        <v>493.42</v>
      </c>
      <c r="M2913" s="38">
        <f t="shared" si="5798"/>
        <v>632</v>
      </c>
      <c r="N2913" s="38">
        <f t="shared" si="5740"/>
        <v>493.42</v>
      </c>
      <c r="O2913" s="38">
        <f t="shared" si="5741"/>
        <v>632</v>
      </c>
      <c r="P2913" s="39"/>
      <c r="Q2913" s="39"/>
      <c r="R2913" s="39"/>
      <c r="S2913" s="39"/>
      <c r="T2913" s="39"/>
      <c r="U2913" s="39"/>
      <c r="V2913" s="39"/>
      <c r="W2913" s="39"/>
      <c r="X2913" s="39"/>
      <c r="Y2913" s="39"/>
      <c r="Z2913" s="39"/>
      <c r="AA2913" s="39"/>
      <c r="AB2913" s="39"/>
      <c r="AC2913" s="39"/>
      <c r="AD2913" s="40"/>
      <c r="AE2913" s="40"/>
      <c r="AF2913" s="41">
        <f t="shared" si="5603"/>
        <v>0</v>
      </c>
      <c r="AG2913" s="42"/>
    </row>
    <row r="2914" spans="1:33" ht="13.8">
      <c r="A2914" s="30" t="s">
        <v>7810</v>
      </c>
      <c r="B2914" s="30" t="s">
        <v>7811</v>
      </c>
      <c r="C2914" s="43"/>
      <c r="D2914" s="44"/>
      <c r="E2914" s="44"/>
      <c r="F2914" s="35">
        <f t="shared" si="5786"/>
        <v>0</v>
      </c>
      <c r="G2914" s="35">
        <f t="shared" si="5732"/>
        <v>0</v>
      </c>
      <c r="H2914" s="35">
        <f t="shared" si="5575"/>
        <v>0</v>
      </c>
      <c r="I2914" s="21">
        <f t="shared" si="5737"/>
        <v>28</v>
      </c>
      <c r="J2914" s="37">
        <f t="shared" ref="J2914:K2914" si="5799">MAX(N2914,P2914,R2914,T2914,V2914,X2914,Z2914,AB2914,AD2914)</f>
        <v>493.42</v>
      </c>
      <c r="K2914" s="37">
        <f t="shared" si="5799"/>
        <v>632</v>
      </c>
      <c r="L2914" s="38">
        <f t="shared" ref="L2914:M2914" si="5800">MIN(N2914,P2914,R2914,T2914,V2914,X2914,Z2914,AB2914,AD2914)</f>
        <v>493.42</v>
      </c>
      <c r="M2914" s="38">
        <f t="shared" si="5800"/>
        <v>632</v>
      </c>
      <c r="N2914" s="38">
        <f t="shared" si="5740"/>
        <v>493.42</v>
      </c>
      <c r="O2914" s="38">
        <f t="shared" si="5741"/>
        <v>632</v>
      </c>
      <c r="P2914" s="39"/>
      <c r="Q2914" s="39"/>
      <c r="R2914" s="39"/>
      <c r="S2914" s="39"/>
      <c r="T2914" s="39"/>
      <c r="U2914" s="39"/>
      <c r="V2914" s="39"/>
      <c r="W2914" s="39"/>
      <c r="X2914" s="39"/>
      <c r="Y2914" s="39"/>
      <c r="Z2914" s="39"/>
      <c r="AA2914" s="39"/>
      <c r="AB2914" s="39"/>
      <c r="AC2914" s="39"/>
      <c r="AD2914" s="40"/>
      <c r="AE2914" s="40"/>
      <c r="AF2914" s="41">
        <f t="shared" si="5603"/>
        <v>0</v>
      </c>
      <c r="AG2914" s="42"/>
    </row>
    <row r="2915" spans="1:33" ht="13.8">
      <c r="A2915" s="30" t="s">
        <v>7812</v>
      </c>
      <c r="B2915" s="30" t="s">
        <v>7813</v>
      </c>
      <c r="C2915" s="43"/>
      <c r="D2915" s="44"/>
      <c r="E2915" s="44"/>
      <c r="F2915" s="35">
        <f t="shared" si="5786"/>
        <v>0</v>
      </c>
      <c r="G2915" s="35">
        <f t="shared" si="5732"/>
        <v>0</v>
      </c>
      <c r="H2915" s="35">
        <f t="shared" si="5575"/>
        <v>0</v>
      </c>
      <c r="I2915" s="21">
        <f t="shared" si="5737"/>
        <v>28</v>
      </c>
      <c r="J2915" s="37">
        <f t="shared" ref="J2915:K2915" si="5801">MAX(N2915,P2915,R2915,T2915,V2915,X2915,Z2915,AB2915,AD2915)</f>
        <v>410.11</v>
      </c>
      <c r="K2915" s="37">
        <f t="shared" si="5801"/>
        <v>525</v>
      </c>
      <c r="L2915" s="38">
        <f t="shared" ref="L2915:M2915" si="5802">MIN(N2915,P2915,R2915,T2915,V2915,X2915,Z2915,AB2915,AD2915)</f>
        <v>410.11</v>
      </c>
      <c r="M2915" s="38">
        <f t="shared" si="5802"/>
        <v>525</v>
      </c>
      <c r="N2915" s="38">
        <f t="shared" si="5740"/>
        <v>410.11</v>
      </c>
      <c r="O2915" s="38">
        <f t="shared" si="5741"/>
        <v>525</v>
      </c>
      <c r="P2915" s="39"/>
      <c r="Q2915" s="39"/>
      <c r="R2915" s="39"/>
      <c r="S2915" s="39"/>
      <c r="T2915" s="39"/>
      <c r="U2915" s="39"/>
      <c r="V2915" s="39"/>
      <c r="W2915" s="39"/>
      <c r="X2915" s="39"/>
      <c r="Y2915" s="39"/>
      <c r="Z2915" s="39"/>
      <c r="AA2915" s="39"/>
      <c r="AB2915" s="39"/>
      <c r="AC2915" s="39"/>
      <c r="AD2915" s="40"/>
      <c r="AE2915" s="40"/>
      <c r="AF2915" s="41">
        <f t="shared" si="5603"/>
        <v>0</v>
      </c>
      <c r="AG2915" s="42"/>
    </row>
    <row r="2916" spans="1:33" ht="13.8">
      <c r="A2916" s="30" t="s">
        <v>7814</v>
      </c>
      <c r="B2916" s="30" t="s">
        <v>7815</v>
      </c>
      <c r="C2916" s="43"/>
      <c r="D2916" s="44"/>
      <c r="E2916" s="44"/>
      <c r="F2916" s="35">
        <f t="shared" si="5786"/>
        <v>0</v>
      </c>
      <c r="G2916" s="35">
        <f t="shared" si="5732"/>
        <v>0</v>
      </c>
      <c r="H2916" s="35">
        <f t="shared" si="5575"/>
        <v>0</v>
      </c>
      <c r="I2916" s="21">
        <f t="shared" si="5737"/>
        <v>28</v>
      </c>
      <c r="J2916" s="37">
        <f t="shared" ref="J2916:K2916" si="5803">MAX(N2916,P2916,R2916,T2916,V2916,X2916,Z2916,AB2916,AD2916)</f>
        <v>410.11</v>
      </c>
      <c r="K2916" s="37">
        <f t="shared" si="5803"/>
        <v>525</v>
      </c>
      <c r="L2916" s="38">
        <f t="shared" ref="L2916:M2916" si="5804">MIN(N2916,P2916,R2916,T2916,V2916,X2916,Z2916,AB2916,AD2916)</f>
        <v>410.11</v>
      </c>
      <c r="M2916" s="38">
        <f t="shared" si="5804"/>
        <v>525</v>
      </c>
      <c r="N2916" s="38">
        <f t="shared" si="5740"/>
        <v>410.11</v>
      </c>
      <c r="O2916" s="38">
        <f t="shared" si="5741"/>
        <v>525</v>
      </c>
      <c r="P2916" s="39"/>
      <c r="Q2916" s="39"/>
      <c r="R2916" s="39"/>
      <c r="S2916" s="39"/>
      <c r="T2916" s="39"/>
      <c r="U2916" s="39"/>
      <c r="V2916" s="39"/>
      <c r="W2916" s="39"/>
      <c r="X2916" s="39"/>
      <c r="Y2916" s="39"/>
      <c r="Z2916" s="39"/>
      <c r="AA2916" s="39"/>
      <c r="AB2916" s="39"/>
      <c r="AC2916" s="39"/>
      <c r="AD2916" s="40"/>
      <c r="AE2916" s="40"/>
      <c r="AF2916" s="41">
        <f t="shared" si="5603"/>
        <v>0</v>
      </c>
      <c r="AG2916" s="42"/>
    </row>
    <row r="2917" spans="1:33" ht="13.8">
      <c r="A2917" s="30" t="s">
        <v>7816</v>
      </c>
      <c r="B2917" s="30" t="s">
        <v>7817</v>
      </c>
      <c r="C2917" s="43"/>
      <c r="D2917" s="44"/>
      <c r="E2917" s="44"/>
      <c r="F2917" s="35">
        <f t="shared" si="5786"/>
        <v>0</v>
      </c>
      <c r="G2917" s="35">
        <f t="shared" si="5732"/>
        <v>0</v>
      </c>
      <c r="H2917" s="35">
        <f t="shared" si="5575"/>
        <v>0</v>
      </c>
      <c r="I2917" s="21">
        <f t="shared" si="5737"/>
        <v>28</v>
      </c>
      <c r="J2917" s="37">
        <f t="shared" ref="J2917:K2917" si="5805">MAX(N2917,P2917,R2917,T2917,V2917,X2917,Z2917,AB2917,AD2917)</f>
        <v>493.42</v>
      </c>
      <c r="K2917" s="37">
        <f t="shared" si="5805"/>
        <v>632</v>
      </c>
      <c r="L2917" s="38">
        <f t="shared" ref="L2917:M2917" si="5806">MIN(N2917,P2917,R2917,T2917,V2917,X2917,Z2917,AB2917,AD2917)</f>
        <v>493.42</v>
      </c>
      <c r="M2917" s="38">
        <f t="shared" si="5806"/>
        <v>632</v>
      </c>
      <c r="N2917" s="38">
        <f t="shared" si="5740"/>
        <v>493.42</v>
      </c>
      <c r="O2917" s="38">
        <f t="shared" si="5741"/>
        <v>632</v>
      </c>
      <c r="P2917" s="39"/>
      <c r="Q2917" s="39"/>
      <c r="R2917" s="39"/>
      <c r="S2917" s="39"/>
      <c r="T2917" s="39"/>
      <c r="U2917" s="39"/>
      <c r="V2917" s="39"/>
      <c r="W2917" s="39"/>
      <c r="X2917" s="39"/>
      <c r="Y2917" s="39"/>
      <c r="Z2917" s="39"/>
      <c r="AA2917" s="39"/>
      <c r="AB2917" s="39"/>
      <c r="AC2917" s="39"/>
      <c r="AD2917" s="40"/>
      <c r="AE2917" s="40"/>
      <c r="AF2917" s="41">
        <f t="shared" si="5603"/>
        <v>0</v>
      </c>
      <c r="AG2917" s="42"/>
    </row>
    <row r="2918" spans="1:33" ht="13.8">
      <c r="A2918" s="30" t="s">
        <v>7818</v>
      </c>
      <c r="B2918" s="30" t="s">
        <v>7819</v>
      </c>
      <c r="C2918" s="43"/>
      <c r="D2918" s="44"/>
      <c r="E2918" s="44"/>
      <c r="F2918" s="35">
        <f t="shared" si="5786"/>
        <v>0</v>
      </c>
      <c r="G2918" s="35">
        <f t="shared" si="5732"/>
        <v>0</v>
      </c>
      <c r="H2918" s="35">
        <f t="shared" si="5575"/>
        <v>0</v>
      </c>
      <c r="I2918" s="21">
        <f t="shared" si="5737"/>
        <v>28</v>
      </c>
      <c r="J2918" s="37">
        <f t="shared" ref="J2918:K2918" si="5807">MAX(N2918,P2918,R2918,T2918,V2918,X2918,Z2918,AB2918,AD2918)</f>
        <v>493.42</v>
      </c>
      <c r="K2918" s="37">
        <f t="shared" si="5807"/>
        <v>632</v>
      </c>
      <c r="L2918" s="38">
        <f t="shared" ref="L2918:M2918" si="5808">MIN(N2918,P2918,R2918,T2918,V2918,X2918,Z2918,AB2918,AD2918)</f>
        <v>493.42</v>
      </c>
      <c r="M2918" s="38">
        <f t="shared" si="5808"/>
        <v>632</v>
      </c>
      <c r="N2918" s="38">
        <f t="shared" si="5740"/>
        <v>493.42</v>
      </c>
      <c r="O2918" s="38">
        <f t="shared" si="5741"/>
        <v>632</v>
      </c>
      <c r="P2918" s="39"/>
      <c r="Q2918" s="39"/>
      <c r="R2918" s="39"/>
      <c r="S2918" s="39"/>
      <c r="T2918" s="39"/>
      <c r="U2918" s="39"/>
      <c r="V2918" s="39"/>
      <c r="W2918" s="39"/>
      <c r="X2918" s="39"/>
      <c r="Y2918" s="39"/>
      <c r="Z2918" s="39"/>
      <c r="AA2918" s="39"/>
      <c r="AB2918" s="39"/>
      <c r="AC2918" s="39"/>
      <c r="AD2918" s="40"/>
      <c r="AE2918" s="40"/>
      <c r="AF2918" s="41">
        <f t="shared" si="5603"/>
        <v>0</v>
      </c>
      <c r="AG2918" s="42"/>
    </row>
    <row r="2919" spans="1:33" ht="13.8">
      <c r="A2919" s="30" t="s">
        <v>7820</v>
      </c>
      <c r="B2919" s="30" t="s">
        <v>7821</v>
      </c>
      <c r="C2919" s="43"/>
      <c r="D2919" s="44"/>
      <c r="E2919" s="44"/>
      <c r="F2919" s="35">
        <f t="shared" si="5786"/>
        <v>0</v>
      </c>
      <c r="G2919" s="35">
        <f t="shared" si="5732"/>
        <v>0</v>
      </c>
      <c r="H2919" s="35">
        <f t="shared" si="5575"/>
        <v>0</v>
      </c>
      <c r="I2919" s="21">
        <f t="shared" si="5737"/>
        <v>28</v>
      </c>
      <c r="J2919" s="37">
        <f t="shared" ref="J2919:K2919" si="5809">MAX(N2919,P2919,R2919,T2919,V2919,X2919,Z2919,AB2919,AD2919)</f>
        <v>166.61</v>
      </c>
      <c r="K2919" s="37">
        <f t="shared" si="5809"/>
        <v>213</v>
      </c>
      <c r="L2919" s="38">
        <f t="shared" ref="L2919:M2919" si="5810">MIN(N2919,P2919,R2919,T2919,V2919,X2919,Z2919,AB2919,AD2919)</f>
        <v>166.61</v>
      </c>
      <c r="M2919" s="38">
        <f t="shared" si="5810"/>
        <v>213</v>
      </c>
      <c r="N2919" s="38">
        <f t="shared" si="5740"/>
        <v>166.61</v>
      </c>
      <c r="O2919" s="38">
        <f t="shared" si="5741"/>
        <v>213</v>
      </c>
      <c r="P2919" s="39"/>
      <c r="Q2919" s="39"/>
      <c r="R2919" s="39"/>
      <c r="S2919" s="39"/>
      <c r="T2919" s="39"/>
      <c r="U2919" s="39"/>
      <c r="V2919" s="39"/>
      <c r="W2919" s="39"/>
      <c r="X2919" s="39"/>
      <c r="Y2919" s="39"/>
      <c r="Z2919" s="39"/>
      <c r="AA2919" s="39"/>
      <c r="AB2919" s="39"/>
      <c r="AC2919" s="39"/>
      <c r="AD2919" s="40"/>
      <c r="AE2919" s="40"/>
      <c r="AF2919" s="41">
        <f t="shared" si="5603"/>
        <v>0</v>
      </c>
      <c r="AG2919" s="42"/>
    </row>
    <row r="2920" spans="1:33" ht="13.8">
      <c r="A2920" s="30" t="s">
        <v>7822</v>
      </c>
      <c r="B2920" s="30" t="s">
        <v>7823</v>
      </c>
      <c r="C2920" s="43"/>
      <c r="D2920" s="44"/>
      <c r="E2920" s="44"/>
      <c r="F2920" s="35">
        <f t="shared" si="5786"/>
        <v>0</v>
      </c>
      <c r="G2920" s="35">
        <f t="shared" si="5732"/>
        <v>0</v>
      </c>
      <c r="H2920" s="35">
        <f t="shared" si="5575"/>
        <v>0</v>
      </c>
      <c r="I2920" s="21">
        <f t="shared" si="5737"/>
        <v>28</v>
      </c>
      <c r="J2920" s="37">
        <f t="shared" ref="J2920:K2920" si="5811">MAX(N2920,P2920,R2920,T2920,V2920,X2920,Z2920,AB2920,AD2920)</f>
        <v>326.81</v>
      </c>
      <c r="K2920" s="37">
        <f t="shared" si="5811"/>
        <v>418</v>
      </c>
      <c r="L2920" s="38">
        <f t="shared" ref="L2920:M2920" si="5812">MIN(N2920,P2920,R2920,T2920,V2920,X2920,Z2920,AB2920,AD2920)</f>
        <v>326.81</v>
      </c>
      <c r="M2920" s="38">
        <f t="shared" si="5812"/>
        <v>418</v>
      </c>
      <c r="N2920" s="38">
        <f t="shared" si="5740"/>
        <v>326.81</v>
      </c>
      <c r="O2920" s="38">
        <f t="shared" si="5741"/>
        <v>418</v>
      </c>
      <c r="P2920" s="39"/>
      <c r="Q2920" s="39"/>
      <c r="R2920" s="39"/>
      <c r="S2920" s="39"/>
      <c r="T2920" s="39"/>
      <c r="U2920" s="39"/>
      <c r="V2920" s="39"/>
      <c r="W2920" s="39"/>
      <c r="X2920" s="39"/>
      <c r="Y2920" s="39"/>
      <c r="Z2920" s="39"/>
      <c r="AA2920" s="39"/>
      <c r="AB2920" s="39"/>
      <c r="AC2920" s="39"/>
      <c r="AD2920" s="40"/>
      <c r="AE2920" s="40"/>
      <c r="AF2920" s="41">
        <f t="shared" si="5603"/>
        <v>0</v>
      </c>
      <c r="AG2920" s="42"/>
    </row>
    <row r="2921" spans="1:33" ht="13.8">
      <c r="A2921" s="30" t="s">
        <v>7824</v>
      </c>
      <c r="B2921" s="30" t="s">
        <v>7825</v>
      </c>
      <c r="C2921" s="43"/>
      <c r="D2921" s="44"/>
      <c r="E2921" s="44"/>
      <c r="F2921" s="35">
        <f t="shared" si="5786"/>
        <v>0</v>
      </c>
      <c r="G2921" s="35">
        <f t="shared" si="5732"/>
        <v>0</v>
      </c>
      <c r="H2921" s="35">
        <f t="shared" si="5575"/>
        <v>0</v>
      </c>
      <c r="I2921" s="21">
        <f t="shared" si="5737"/>
        <v>28</v>
      </c>
      <c r="J2921" s="37">
        <f t="shared" ref="J2921:K2921" si="5813">MAX(N2921,P2921,R2921,T2921,V2921,X2921,Z2921,AB2921,AD2921)</f>
        <v>410.11</v>
      </c>
      <c r="K2921" s="37">
        <f t="shared" si="5813"/>
        <v>525</v>
      </c>
      <c r="L2921" s="38">
        <f t="shared" ref="L2921:M2921" si="5814">MIN(N2921,P2921,R2921,T2921,V2921,X2921,Z2921,AB2921,AD2921)</f>
        <v>410.11</v>
      </c>
      <c r="M2921" s="38">
        <f t="shared" si="5814"/>
        <v>525</v>
      </c>
      <c r="N2921" s="38">
        <f t="shared" si="5740"/>
        <v>410.11</v>
      </c>
      <c r="O2921" s="38">
        <f t="shared" si="5741"/>
        <v>525</v>
      </c>
      <c r="P2921" s="39"/>
      <c r="Q2921" s="39"/>
      <c r="R2921" s="39"/>
      <c r="S2921" s="39"/>
      <c r="T2921" s="39"/>
      <c r="U2921" s="39"/>
      <c r="V2921" s="39"/>
      <c r="W2921" s="39"/>
      <c r="X2921" s="39"/>
      <c r="Y2921" s="39"/>
      <c r="Z2921" s="39"/>
      <c r="AA2921" s="39"/>
      <c r="AB2921" s="39"/>
      <c r="AC2921" s="39"/>
      <c r="AD2921" s="40"/>
      <c r="AE2921" s="40"/>
      <c r="AF2921" s="41">
        <f t="shared" si="5603"/>
        <v>0</v>
      </c>
      <c r="AG2921" s="42"/>
    </row>
    <row r="2922" spans="1:33" ht="13.8">
      <c r="A2922" s="30" t="s">
        <v>7826</v>
      </c>
      <c r="B2922" s="30" t="s">
        <v>7827</v>
      </c>
      <c r="C2922" s="43"/>
      <c r="D2922" s="44"/>
      <c r="E2922" s="44"/>
      <c r="F2922" s="35">
        <f t="shared" si="5786"/>
        <v>0</v>
      </c>
      <c r="G2922" s="35">
        <f t="shared" si="5732"/>
        <v>0</v>
      </c>
      <c r="H2922" s="35">
        <f t="shared" si="5575"/>
        <v>0</v>
      </c>
      <c r="I2922" s="21">
        <f t="shared" si="5737"/>
        <v>28</v>
      </c>
      <c r="J2922" s="37">
        <f t="shared" ref="J2922:K2922" si="5815">MAX(N2922,P2922,R2922,T2922,V2922,X2922,Z2922,AB2922,AD2922)</f>
        <v>493.42</v>
      </c>
      <c r="K2922" s="37">
        <f t="shared" si="5815"/>
        <v>632</v>
      </c>
      <c r="L2922" s="38">
        <f t="shared" ref="L2922:M2922" si="5816">MIN(N2922,P2922,R2922,T2922,V2922,X2922,Z2922,AB2922,AD2922)</f>
        <v>493.42</v>
      </c>
      <c r="M2922" s="38">
        <f t="shared" si="5816"/>
        <v>632</v>
      </c>
      <c r="N2922" s="38">
        <f t="shared" si="5740"/>
        <v>493.42</v>
      </c>
      <c r="O2922" s="38">
        <f t="shared" si="5741"/>
        <v>632</v>
      </c>
      <c r="P2922" s="39"/>
      <c r="Q2922" s="39"/>
      <c r="R2922" s="39"/>
      <c r="S2922" s="39"/>
      <c r="T2922" s="39"/>
      <c r="U2922" s="39"/>
      <c r="V2922" s="39"/>
      <c r="W2922" s="39"/>
      <c r="X2922" s="39"/>
      <c r="Y2922" s="39"/>
      <c r="Z2922" s="39"/>
      <c r="AA2922" s="39"/>
      <c r="AB2922" s="39"/>
      <c r="AC2922" s="39"/>
      <c r="AD2922" s="40"/>
      <c r="AE2922" s="40"/>
      <c r="AF2922" s="41">
        <f t="shared" si="5603"/>
        <v>0</v>
      </c>
      <c r="AG2922" s="42"/>
    </row>
    <row r="2923" spans="1:33" ht="13.8">
      <c r="A2923" s="30" t="s">
        <v>7828</v>
      </c>
      <c r="B2923" s="30" t="s">
        <v>7829</v>
      </c>
      <c r="C2923" s="43"/>
      <c r="D2923" s="44"/>
      <c r="E2923" s="44"/>
      <c r="F2923" s="35">
        <f t="shared" si="5786"/>
        <v>0</v>
      </c>
      <c r="G2923" s="35">
        <f t="shared" si="5732"/>
        <v>0</v>
      </c>
      <c r="H2923" s="35">
        <f t="shared" si="5575"/>
        <v>0</v>
      </c>
      <c r="I2923" s="21">
        <f t="shared" si="5737"/>
        <v>28</v>
      </c>
      <c r="J2923" s="37">
        <f t="shared" ref="J2923:K2923" si="5817">MAX(N2923,P2923,R2923,T2923,V2923,X2923,Z2923,AB2923,AD2923)</f>
        <v>493.42</v>
      </c>
      <c r="K2923" s="37">
        <f t="shared" si="5817"/>
        <v>632</v>
      </c>
      <c r="L2923" s="38">
        <f t="shared" ref="L2923:M2923" si="5818">MIN(N2923,P2923,R2923,T2923,V2923,X2923,Z2923,AB2923,AD2923)</f>
        <v>493.42</v>
      </c>
      <c r="M2923" s="38">
        <f t="shared" si="5818"/>
        <v>632</v>
      </c>
      <c r="N2923" s="38">
        <f t="shared" si="5740"/>
        <v>493.42</v>
      </c>
      <c r="O2923" s="38">
        <f t="shared" si="5741"/>
        <v>632</v>
      </c>
      <c r="P2923" s="39"/>
      <c r="Q2923" s="39"/>
      <c r="R2923" s="39"/>
      <c r="S2923" s="39"/>
      <c r="T2923" s="39"/>
      <c r="U2923" s="39"/>
      <c r="V2923" s="39"/>
      <c r="W2923" s="39"/>
      <c r="X2923" s="39"/>
      <c r="Y2923" s="39"/>
      <c r="Z2923" s="39"/>
      <c r="AA2923" s="39"/>
      <c r="AB2923" s="39"/>
      <c r="AC2923" s="39"/>
      <c r="AD2923" s="40"/>
      <c r="AE2923" s="40"/>
      <c r="AF2923" s="41">
        <f t="shared" si="5603"/>
        <v>0</v>
      </c>
      <c r="AG2923" s="42"/>
    </row>
    <row r="2924" spans="1:33" ht="13.8">
      <c r="A2924" s="30" t="s">
        <v>7830</v>
      </c>
      <c r="B2924" s="30" t="s">
        <v>7831</v>
      </c>
      <c r="C2924" s="43"/>
      <c r="D2924" s="44"/>
      <c r="E2924" s="44"/>
      <c r="F2924" s="35">
        <f t="shared" si="5786"/>
        <v>0</v>
      </c>
      <c r="G2924" s="35">
        <f t="shared" si="5732"/>
        <v>0</v>
      </c>
      <c r="H2924" s="35">
        <f t="shared" si="5575"/>
        <v>0</v>
      </c>
      <c r="I2924" s="21">
        <f t="shared" si="5737"/>
        <v>28</v>
      </c>
      <c r="J2924" s="37">
        <f t="shared" ref="J2924:K2924" si="5819">MAX(N2924,P2924,R2924,T2924,V2924,X2924,Z2924,AB2924,AD2924)</f>
        <v>493.42</v>
      </c>
      <c r="K2924" s="37">
        <f t="shared" si="5819"/>
        <v>632</v>
      </c>
      <c r="L2924" s="38">
        <f t="shared" ref="L2924:M2924" si="5820">MIN(N2924,P2924,R2924,T2924,V2924,X2924,Z2924,AB2924,AD2924)</f>
        <v>493.42</v>
      </c>
      <c r="M2924" s="38">
        <f t="shared" si="5820"/>
        <v>632</v>
      </c>
      <c r="N2924" s="38">
        <f t="shared" si="5740"/>
        <v>493.42</v>
      </c>
      <c r="O2924" s="38">
        <f t="shared" si="5741"/>
        <v>632</v>
      </c>
      <c r="P2924" s="39"/>
      <c r="Q2924" s="39"/>
      <c r="R2924" s="39"/>
      <c r="S2924" s="39"/>
      <c r="T2924" s="39"/>
      <c r="U2924" s="39"/>
      <c r="V2924" s="39"/>
      <c r="W2924" s="39"/>
      <c r="X2924" s="39"/>
      <c r="Y2924" s="39"/>
      <c r="Z2924" s="39"/>
      <c r="AA2924" s="39"/>
      <c r="AB2924" s="39"/>
      <c r="AC2924" s="39"/>
      <c r="AD2924" s="40"/>
      <c r="AE2924" s="40"/>
      <c r="AF2924" s="41">
        <f t="shared" si="5603"/>
        <v>0</v>
      </c>
      <c r="AG2924" s="42"/>
    </row>
    <row r="2925" spans="1:33" ht="13.8">
      <c r="A2925" s="30" t="s">
        <v>7832</v>
      </c>
      <c r="B2925" s="30" t="s">
        <v>7833</v>
      </c>
      <c r="C2925" s="43"/>
      <c r="D2925" s="44"/>
      <c r="E2925" s="44"/>
      <c r="F2925" s="35">
        <f t="shared" si="5786"/>
        <v>0</v>
      </c>
      <c r="G2925" s="35">
        <f t="shared" si="5732"/>
        <v>0</v>
      </c>
      <c r="H2925" s="35">
        <f t="shared" si="5575"/>
        <v>0</v>
      </c>
      <c r="I2925" s="21">
        <f t="shared" si="5737"/>
        <v>28</v>
      </c>
      <c r="J2925" s="37">
        <f t="shared" ref="J2925:K2925" si="5821">MAX(N2925,P2925,R2925,T2925,V2925,X2925,Z2925,AB2925,AD2925)</f>
        <v>410.11</v>
      </c>
      <c r="K2925" s="37">
        <f t="shared" si="5821"/>
        <v>525</v>
      </c>
      <c r="L2925" s="38">
        <f t="shared" ref="L2925:M2925" si="5822">MIN(N2925,P2925,R2925,T2925,V2925,X2925,Z2925,AB2925,AD2925)</f>
        <v>410.11</v>
      </c>
      <c r="M2925" s="38">
        <f t="shared" si="5822"/>
        <v>525</v>
      </c>
      <c r="N2925" s="38">
        <f t="shared" si="5740"/>
        <v>410.11</v>
      </c>
      <c r="O2925" s="38">
        <f t="shared" si="5741"/>
        <v>525</v>
      </c>
      <c r="P2925" s="39"/>
      <c r="Q2925" s="39"/>
      <c r="R2925" s="39"/>
      <c r="S2925" s="39"/>
      <c r="T2925" s="39"/>
      <c r="U2925" s="39"/>
      <c r="V2925" s="39"/>
      <c r="W2925" s="39"/>
      <c r="X2925" s="39"/>
      <c r="Y2925" s="39"/>
      <c r="Z2925" s="39"/>
      <c r="AA2925" s="39"/>
      <c r="AB2925" s="39"/>
      <c r="AC2925" s="39"/>
      <c r="AD2925" s="40"/>
      <c r="AE2925" s="40"/>
      <c r="AF2925" s="41">
        <f t="shared" si="5603"/>
        <v>0</v>
      </c>
      <c r="AG2925" s="42"/>
    </row>
    <row r="2926" spans="1:33" ht="13.8">
      <c r="A2926" s="30" t="s">
        <v>7834</v>
      </c>
      <c r="B2926" s="30" t="s">
        <v>7835</v>
      </c>
      <c r="C2926" s="43"/>
      <c r="D2926" s="44"/>
      <c r="E2926" s="44"/>
      <c r="F2926" s="35">
        <f t="shared" si="5786"/>
        <v>0</v>
      </c>
      <c r="G2926" s="35">
        <f t="shared" si="5732"/>
        <v>0</v>
      </c>
      <c r="H2926" s="35">
        <f t="shared" si="5575"/>
        <v>0</v>
      </c>
      <c r="I2926" s="21">
        <f t="shared" si="5737"/>
        <v>28</v>
      </c>
      <c r="J2926" s="37">
        <f t="shared" ref="J2926:K2926" si="5823">MAX(N2926,P2926,R2926,T2926,V2926,X2926,Z2926,AB2926,AD2926)</f>
        <v>410.11</v>
      </c>
      <c r="K2926" s="37">
        <f t="shared" si="5823"/>
        <v>525</v>
      </c>
      <c r="L2926" s="38">
        <f t="shared" ref="L2926:M2926" si="5824">MIN(N2926,P2926,R2926,T2926,V2926,X2926,Z2926,AB2926,AD2926)</f>
        <v>410.11</v>
      </c>
      <c r="M2926" s="38">
        <f t="shared" si="5824"/>
        <v>525</v>
      </c>
      <c r="N2926" s="38">
        <f t="shared" si="5740"/>
        <v>410.11</v>
      </c>
      <c r="O2926" s="38">
        <f t="shared" si="5741"/>
        <v>525</v>
      </c>
      <c r="P2926" s="39"/>
      <c r="Q2926" s="39"/>
      <c r="R2926" s="39"/>
      <c r="S2926" s="39"/>
      <c r="T2926" s="39"/>
      <c r="U2926" s="39"/>
      <c r="V2926" s="39"/>
      <c r="W2926" s="39"/>
      <c r="X2926" s="39"/>
      <c r="Y2926" s="39"/>
      <c r="Z2926" s="39"/>
      <c r="AA2926" s="39"/>
      <c r="AB2926" s="39"/>
      <c r="AC2926" s="39"/>
      <c r="AD2926" s="40"/>
      <c r="AE2926" s="40"/>
      <c r="AF2926" s="41">
        <f t="shared" si="5603"/>
        <v>0</v>
      </c>
      <c r="AG2926" s="42"/>
    </row>
    <row r="2927" spans="1:33" ht="13.8">
      <c r="A2927" s="30" t="s">
        <v>7836</v>
      </c>
      <c r="B2927" s="30" t="s">
        <v>7837</v>
      </c>
      <c r="C2927" s="43"/>
      <c r="D2927" s="44"/>
      <c r="E2927" s="44"/>
      <c r="F2927" s="35">
        <f t="shared" si="5786"/>
        <v>0</v>
      </c>
      <c r="G2927" s="35">
        <f t="shared" si="5732"/>
        <v>0</v>
      </c>
      <c r="H2927" s="35">
        <f t="shared" si="5575"/>
        <v>0</v>
      </c>
      <c r="I2927" s="21">
        <f t="shared" si="5737"/>
        <v>28</v>
      </c>
      <c r="J2927" s="37">
        <f t="shared" ref="J2927:K2927" si="5825">MAX(N2927,P2927,R2927,T2927,V2927,X2927,Z2927,AB2927,AD2927)</f>
        <v>493.42</v>
      </c>
      <c r="K2927" s="37">
        <f t="shared" si="5825"/>
        <v>632</v>
      </c>
      <c r="L2927" s="38">
        <f t="shared" ref="L2927:M2927" si="5826">MIN(N2927,P2927,R2927,T2927,V2927,X2927,Z2927,AB2927,AD2927)</f>
        <v>493.42</v>
      </c>
      <c r="M2927" s="38">
        <f t="shared" si="5826"/>
        <v>632</v>
      </c>
      <c r="N2927" s="38">
        <f t="shared" si="5740"/>
        <v>493.42</v>
      </c>
      <c r="O2927" s="38">
        <f t="shared" si="5741"/>
        <v>632</v>
      </c>
      <c r="P2927" s="39"/>
      <c r="Q2927" s="39"/>
      <c r="R2927" s="39"/>
      <c r="S2927" s="39"/>
      <c r="T2927" s="39"/>
      <c r="U2927" s="39"/>
      <c r="V2927" s="39"/>
      <c r="W2927" s="39"/>
      <c r="X2927" s="39"/>
      <c r="Y2927" s="39"/>
      <c r="Z2927" s="39"/>
      <c r="AA2927" s="39"/>
      <c r="AB2927" s="39"/>
      <c r="AC2927" s="39"/>
      <c r="AD2927" s="40"/>
      <c r="AE2927" s="40"/>
      <c r="AF2927" s="41">
        <f t="shared" si="5603"/>
        <v>0</v>
      </c>
      <c r="AG2927" s="42"/>
    </row>
    <row r="2928" spans="1:33" ht="13.8">
      <c r="A2928" s="30" t="s">
        <v>7838</v>
      </c>
      <c r="B2928" s="30" t="s">
        <v>7839</v>
      </c>
      <c r="C2928" s="43"/>
      <c r="D2928" s="44"/>
      <c r="E2928" s="44"/>
      <c r="F2928" s="35">
        <f t="shared" si="5786"/>
        <v>0</v>
      </c>
      <c r="G2928" s="35">
        <f t="shared" si="5732"/>
        <v>0</v>
      </c>
      <c r="H2928" s="35">
        <f t="shared" si="5575"/>
        <v>0</v>
      </c>
      <c r="I2928" s="21">
        <f t="shared" si="5737"/>
        <v>28</v>
      </c>
      <c r="J2928" s="37">
        <f t="shared" ref="J2928:K2928" si="5827">MAX(N2928,P2928,R2928,T2928,V2928,X2928,Z2928,AB2928,AD2928)</f>
        <v>493.42</v>
      </c>
      <c r="K2928" s="37">
        <f t="shared" si="5827"/>
        <v>632</v>
      </c>
      <c r="L2928" s="38">
        <f t="shared" ref="L2928:M2928" si="5828">MIN(N2928,P2928,R2928,T2928,V2928,X2928,Z2928,AB2928,AD2928)</f>
        <v>493.42</v>
      </c>
      <c r="M2928" s="38">
        <f t="shared" si="5828"/>
        <v>632</v>
      </c>
      <c r="N2928" s="38">
        <f t="shared" si="5740"/>
        <v>493.42</v>
      </c>
      <c r="O2928" s="38">
        <f t="shared" si="5741"/>
        <v>632</v>
      </c>
      <c r="P2928" s="39"/>
      <c r="Q2928" s="39"/>
      <c r="R2928" s="39"/>
      <c r="S2928" s="39"/>
      <c r="T2928" s="39"/>
      <c r="U2928" s="39"/>
      <c r="V2928" s="39"/>
      <c r="W2928" s="39"/>
      <c r="X2928" s="39"/>
      <c r="Y2928" s="39"/>
      <c r="Z2928" s="39"/>
      <c r="AA2928" s="39"/>
      <c r="AB2928" s="39"/>
      <c r="AC2928" s="39"/>
      <c r="AD2928" s="40"/>
      <c r="AE2928" s="40"/>
      <c r="AF2928" s="41">
        <f t="shared" si="5603"/>
        <v>0</v>
      </c>
      <c r="AG2928" s="42"/>
    </row>
    <row r="2929" spans="1:33" ht="13.8">
      <c r="A2929" s="30" t="s">
        <v>7840</v>
      </c>
      <c r="B2929" s="30" t="s">
        <v>7841</v>
      </c>
      <c r="C2929" s="43"/>
      <c r="D2929" s="44"/>
      <c r="E2929" s="44"/>
      <c r="F2929" s="35">
        <f t="shared" si="5786"/>
        <v>0</v>
      </c>
      <c r="G2929" s="35">
        <f t="shared" si="5732"/>
        <v>0</v>
      </c>
      <c r="H2929" s="35">
        <f t="shared" si="5575"/>
        <v>0</v>
      </c>
      <c r="I2929" s="21">
        <f t="shared" si="5737"/>
        <v>28</v>
      </c>
      <c r="J2929" s="37">
        <f t="shared" ref="J2929:K2929" si="5829">MAX(N2929,P2929,R2929,T2929,V2929,X2929,Z2929,AB2929,AD2929)</f>
        <v>326.81</v>
      </c>
      <c r="K2929" s="37">
        <f t="shared" si="5829"/>
        <v>418</v>
      </c>
      <c r="L2929" s="38">
        <f t="shared" ref="L2929:M2929" si="5830">MIN(N2929,P2929,R2929,T2929,V2929,X2929,Z2929,AB2929,AD2929)</f>
        <v>326.81</v>
      </c>
      <c r="M2929" s="38">
        <f t="shared" si="5830"/>
        <v>418</v>
      </c>
      <c r="N2929" s="38">
        <f t="shared" si="5740"/>
        <v>326.81</v>
      </c>
      <c r="O2929" s="38">
        <f t="shared" si="5741"/>
        <v>418</v>
      </c>
      <c r="P2929" s="39"/>
      <c r="Q2929" s="39"/>
      <c r="R2929" s="39"/>
      <c r="S2929" s="39"/>
      <c r="T2929" s="39"/>
      <c r="U2929" s="39"/>
      <c r="V2929" s="39"/>
      <c r="W2929" s="39"/>
      <c r="X2929" s="39"/>
      <c r="Y2929" s="39"/>
      <c r="Z2929" s="39"/>
      <c r="AA2929" s="39"/>
      <c r="AB2929" s="39"/>
      <c r="AC2929" s="39"/>
      <c r="AD2929" s="40"/>
      <c r="AE2929" s="40"/>
      <c r="AF2929" s="41">
        <f t="shared" si="5603"/>
        <v>0</v>
      </c>
      <c r="AG2929" s="42"/>
    </row>
    <row r="2930" spans="1:33" ht="13.8">
      <c r="A2930" s="30" t="s">
        <v>7842</v>
      </c>
      <c r="B2930" s="30" t="s">
        <v>7843</v>
      </c>
      <c r="C2930" s="43"/>
      <c r="D2930" s="44"/>
      <c r="E2930" s="44"/>
      <c r="F2930" s="35">
        <f t="shared" si="5786"/>
        <v>0</v>
      </c>
      <c r="G2930" s="35">
        <f t="shared" si="5732"/>
        <v>0</v>
      </c>
      <c r="H2930" s="35">
        <f t="shared" si="5575"/>
        <v>0</v>
      </c>
      <c r="I2930" s="21">
        <f t="shared" si="5737"/>
        <v>28</v>
      </c>
      <c r="J2930" s="37">
        <f t="shared" ref="J2930:K2930" si="5831">MAX(N2930,P2930,R2930,T2930,V2930,X2930,Z2930,AB2930,AD2930)</f>
        <v>326.81</v>
      </c>
      <c r="K2930" s="37">
        <f t="shared" si="5831"/>
        <v>418</v>
      </c>
      <c r="L2930" s="38">
        <f t="shared" ref="L2930:M2930" si="5832">MIN(N2930,P2930,R2930,T2930,V2930,X2930,Z2930,AB2930,AD2930)</f>
        <v>326.81</v>
      </c>
      <c r="M2930" s="38">
        <f t="shared" si="5832"/>
        <v>418</v>
      </c>
      <c r="N2930" s="38">
        <f t="shared" si="5740"/>
        <v>326.81</v>
      </c>
      <c r="O2930" s="38">
        <f t="shared" si="5741"/>
        <v>418</v>
      </c>
      <c r="P2930" s="39"/>
      <c r="Q2930" s="39"/>
      <c r="R2930" s="39"/>
      <c r="S2930" s="39"/>
      <c r="T2930" s="39"/>
      <c r="U2930" s="39"/>
      <c r="V2930" s="39"/>
      <c r="W2930" s="39"/>
      <c r="X2930" s="39"/>
      <c r="Y2930" s="39"/>
      <c r="Z2930" s="39"/>
      <c r="AA2930" s="39"/>
      <c r="AB2930" s="39"/>
      <c r="AC2930" s="39"/>
      <c r="AD2930" s="40"/>
      <c r="AE2930" s="40"/>
      <c r="AF2930" s="41">
        <f t="shared" si="5603"/>
        <v>0</v>
      </c>
      <c r="AG2930" s="42"/>
    </row>
    <row r="2931" spans="1:33" ht="13.8">
      <c r="A2931" s="30" t="s">
        <v>7844</v>
      </c>
      <c r="B2931" s="30" t="s">
        <v>7845</v>
      </c>
      <c r="C2931" s="43"/>
      <c r="D2931" s="44"/>
      <c r="E2931" s="44"/>
      <c r="F2931" s="35">
        <f t="shared" si="5786"/>
        <v>0</v>
      </c>
      <c r="G2931" s="35">
        <f t="shared" si="5732"/>
        <v>0</v>
      </c>
      <c r="H2931" s="35">
        <f t="shared" si="5575"/>
        <v>0</v>
      </c>
      <c r="I2931" s="21">
        <f t="shared" si="5737"/>
        <v>28</v>
      </c>
      <c r="J2931" s="37">
        <f t="shared" ref="J2931:K2931" si="5833">MAX(N2931,P2931,R2931,T2931,V2931,X2931,Z2931,AB2931,AD2931)</f>
        <v>410.11</v>
      </c>
      <c r="K2931" s="37">
        <f t="shared" si="5833"/>
        <v>525</v>
      </c>
      <c r="L2931" s="38">
        <f t="shared" ref="L2931:M2931" si="5834">MIN(N2931,P2931,R2931,T2931,V2931,X2931,Z2931,AB2931,AD2931)</f>
        <v>410.11</v>
      </c>
      <c r="M2931" s="38">
        <f t="shared" si="5834"/>
        <v>525</v>
      </c>
      <c r="N2931" s="38">
        <f t="shared" si="5740"/>
        <v>410.11</v>
      </c>
      <c r="O2931" s="38">
        <f t="shared" si="5741"/>
        <v>525</v>
      </c>
      <c r="P2931" s="39"/>
      <c r="Q2931" s="39"/>
      <c r="R2931" s="39"/>
      <c r="S2931" s="39"/>
      <c r="T2931" s="39"/>
      <c r="U2931" s="39"/>
      <c r="V2931" s="39"/>
      <c r="W2931" s="39"/>
      <c r="X2931" s="39"/>
      <c r="Y2931" s="39"/>
      <c r="Z2931" s="39"/>
      <c r="AA2931" s="39"/>
      <c r="AB2931" s="39"/>
      <c r="AC2931" s="39"/>
      <c r="AD2931" s="40"/>
      <c r="AE2931" s="40"/>
      <c r="AF2931" s="41">
        <f t="shared" si="5603"/>
        <v>0</v>
      </c>
      <c r="AG2931" s="42"/>
    </row>
    <row r="2932" spans="1:33" ht="13.8">
      <c r="A2932" s="30" t="s">
        <v>7846</v>
      </c>
      <c r="B2932" s="30" t="s">
        <v>7847</v>
      </c>
      <c r="C2932" s="43"/>
      <c r="D2932" s="44"/>
      <c r="E2932" s="44"/>
      <c r="F2932" s="35">
        <f t="shared" si="5786"/>
        <v>0</v>
      </c>
      <c r="G2932" s="35">
        <f t="shared" si="5732"/>
        <v>0</v>
      </c>
      <c r="H2932" s="35">
        <f t="shared" si="5575"/>
        <v>0</v>
      </c>
      <c r="I2932" s="21">
        <f t="shared" si="5737"/>
        <v>28</v>
      </c>
      <c r="J2932" s="37">
        <f t="shared" ref="J2932:K2932" si="5835">MAX(N2932,P2932,R2932,T2932,V2932,X2932,Z2932,AB2932,AD2932)</f>
        <v>493.42</v>
      </c>
      <c r="K2932" s="37">
        <f t="shared" si="5835"/>
        <v>632</v>
      </c>
      <c r="L2932" s="38">
        <f t="shared" ref="L2932:M2932" si="5836">MIN(N2932,P2932,R2932,T2932,V2932,X2932,Z2932,AB2932,AD2932)</f>
        <v>493.42</v>
      </c>
      <c r="M2932" s="38">
        <f t="shared" si="5836"/>
        <v>632</v>
      </c>
      <c r="N2932" s="38">
        <f t="shared" si="5740"/>
        <v>493.42</v>
      </c>
      <c r="O2932" s="38">
        <f t="shared" si="5741"/>
        <v>632</v>
      </c>
      <c r="P2932" s="39"/>
      <c r="Q2932" s="39"/>
      <c r="R2932" s="39"/>
      <c r="S2932" s="39"/>
      <c r="T2932" s="39"/>
      <c r="U2932" s="39"/>
      <c r="V2932" s="39"/>
      <c r="W2932" s="39"/>
      <c r="X2932" s="39"/>
      <c r="Y2932" s="39"/>
      <c r="Z2932" s="39"/>
      <c r="AA2932" s="39"/>
      <c r="AB2932" s="39"/>
      <c r="AC2932" s="39"/>
      <c r="AD2932" s="40"/>
      <c r="AE2932" s="40"/>
      <c r="AF2932" s="41">
        <f t="shared" si="5603"/>
        <v>0</v>
      </c>
      <c r="AG2932" s="42"/>
    </row>
    <row r="2933" spans="1:33" ht="13.8">
      <c r="A2933" s="30" t="s">
        <v>7848</v>
      </c>
      <c r="B2933" s="30" t="s">
        <v>7849</v>
      </c>
      <c r="C2933" s="43"/>
      <c r="D2933" s="44"/>
      <c r="E2933" s="44"/>
      <c r="F2933" s="35">
        <f t="shared" si="5786"/>
        <v>0</v>
      </c>
      <c r="G2933" s="35">
        <f t="shared" si="5732"/>
        <v>0</v>
      </c>
      <c r="H2933" s="35">
        <f t="shared" si="5575"/>
        <v>0</v>
      </c>
      <c r="I2933" s="21">
        <f t="shared" si="5737"/>
        <v>28</v>
      </c>
      <c r="J2933" s="37">
        <f t="shared" ref="J2933:K2933" si="5837">MAX(N2933,P2933,R2933,T2933,V2933,X2933,Z2933,AB2933,AD2933)</f>
        <v>493.42</v>
      </c>
      <c r="K2933" s="37">
        <f t="shared" si="5837"/>
        <v>632</v>
      </c>
      <c r="L2933" s="38">
        <f t="shared" ref="L2933:M2933" si="5838">MIN(N2933,P2933,R2933,T2933,V2933,X2933,Z2933,AB2933,AD2933)</f>
        <v>493.42</v>
      </c>
      <c r="M2933" s="38">
        <f t="shared" si="5838"/>
        <v>632</v>
      </c>
      <c r="N2933" s="38">
        <f t="shared" si="5740"/>
        <v>493.42</v>
      </c>
      <c r="O2933" s="38">
        <f t="shared" si="5741"/>
        <v>632</v>
      </c>
      <c r="P2933" s="39"/>
      <c r="Q2933" s="39"/>
      <c r="R2933" s="39"/>
      <c r="S2933" s="39"/>
      <c r="T2933" s="39"/>
      <c r="U2933" s="39"/>
      <c r="V2933" s="39"/>
      <c r="W2933" s="39"/>
      <c r="X2933" s="39"/>
      <c r="Y2933" s="39"/>
      <c r="Z2933" s="39"/>
      <c r="AA2933" s="39"/>
      <c r="AB2933" s="39"/>
      <c r="AC2933" s="39"/>
      <c r="AD2933" s="40"/>
      <c r="AE2933" s="40"/>
      <c r="AF2933" s="41">
        <f t="shared" si="5603"/>
        <v>0</v>
      </c>
      <c r="AG2933" s="42"/>
    </row>
    <row r="2934" spans="1:33" ht="13.8">
      <c r="A2934" s="30" t="s">
        <v>7850</v>
      </c>
      <c r="B2934" s="30" t="s">
        <v>7851</v>
      </c>
      <c r="C2934" s="43"/>
      <c r="D2934" s="44"/>
      <c r="E2934" s="44"/>
      <c r="F2934" s="35">
        <f t="shared" si="5786"/>
        <v>0</v>
      </c>
      <c r="G2934" s="35">
        <f t="shared" si="5732"/>
        <v>0</v>
      </c>
      <c r="H2934" s="35">
        <f t="shared" si="5575"/>
        <v>0</v>
      </c>
      <c r="I2934" s="21">
        <f t="shared" si="5737"/>
        <v>28</v>
      </c>
      <c r="J2934" s="37">
        <f t="shared" ref="J2934:K2934" si="5839">MAX(N2934,P2934,R2934,T2934,V2934,X2934,Z2934,AB2934,AD2934)</f>
        <v>493.42</v>
      </c>
      <c r="K2934" s="37">
        <f t="shared" si="5839"/>
        <v>632</v>
      </c>
      <c r="L2934" s="38">
        <f t="shared" ref="L2934:M2934" si="5840">MIN(N2934,P2934,R2934,T2934,V2934,X2934,Z2934,AB2934,AD2934)</f>
        <v>493.42</v>
      </c>
      <c r="M2934" s="38">
        <f t="shared" si="5840"/>
        <v>632</v>
      </c>
      <c r="N2934" s="38">
        <f t="shared" si="5740"/>
        <v>493.42</v>
      </c>
      <c r="O2934" s="38">
        <f t="shared" si="5741"/>
        <v>632</v>
      </c>
      <c r="P2934" s="39"/>
      <c r="Q2934" s="39"/>
      <c r="R2934" s="39"/>
      <c r="S2934" s="39"/>
      <c r="T2934" s="39"/>
      <c r="U2934" s="39"/>
      <c r="V2934" s="39"/>
      <c r="W2934" s="39"/>
      <c r="X2934" s="39"/>
      <c r="Y2934" s="39"/>
      <c r="Z2934" s="39"/>
      <c r="AA2934" s="39"/>
      <c r="AB2934" s="39"/>
      <c r="AC2934" s="39"/>
      <c r="AD2934" s="40"/>
      <c r="AE2934" s="40"/>
      <c r="AF2934" s="41">
        <f t="shared" si="5603"/>
        <v>0</v>
      </c>
      <c r="AG2934" s="42"/>
    </row>
    <row r="2935" spans="1:33" ht="13.8">
      <c r="A2935" s="30" t="s">
        <v>7852</v>
      </c>
      <c r="B2935" s="30" t="s">
        <v>7853</v>
      </c>
      <c r="C2935" s="43"/>
      <c r="D2935" s="44"/>
      <c r="E2935" s="44"/>
      <c r="F2935" s="35">
        <f t="shared" si="5786"/>
        <v>0</v>
      </c>
      <c r="G2935" s="35">
        <f t="shared" si="5732"/>
        <v>0</v>
      </c>
      <c r="H2935" s="35">
        <f t="shared" si="5575"/>
        <v>0</v>
      </c>
      <c r="I2935" s="21">
        <f t="shared" si="5737"/>
        <v>28</v>
      </c>
      <c r="J2935" s="37">
        <f t="shared" ref="J2935:K2935" si="5841">MAX(N2935,P2935,R2935,T2935,V2935,X2935,Z2935,AB2935,AD2935)</f>
        <v>410.11</v>
      </c>
      <c r="K2935" s="37">
        <f t="shared" si="5841"/>
        <v>525</v>
      </c>
      <c r="L2935" s="38">
        <f t="shared" ref="L2935:M2935" si="5842">MIN(N2935,P2935,R2935,T2935,V2935,X2935,Z2935,AB2935,AD2935)</f>
        <v>410.11</v>
      </c>
      <c r="M2935" s="38">
        <f t="shared" si="5842"/>
        <v>525</v>
      </c>
      <c r="N2935" s="38">
        <f t="shared" si="5740"/>
        <v>410.11</v>
      </c>
      <c r="O2935" s="38">
        <f t="shared" si="5741"/>
        <v>525</v>
      </c>
      <c r="P2935" s="39"/>
      <c r="Q2935" s="39"/>
      <c r="R2935" s="39"/>
      <c r="S2935" s="39"/>
      <c r="T2935" s="39"/>
      <c r="U2935" s="39"/>
      <c r="V2935" s="39"/>
      <c r="W2935" s="39"/>
      <c r="X2935" s="39"/>
      <c r="Y2935" s="39"/>
      <c r="Z2935" s="39"/>
      <c r="AA2935" s="39"/>
      <c r="AB2935" s="39"/>
      <c r="AC2935" s="39"/>
      <c r="AD2935" s="40"/>
      <c r="AE2935" s="40"/>
      <c r="AF2935" s="41">
        <f t="shared" si="5603"/>
        <v>0</v>
      </c>
      <c r="AG2935" s="42"/>
    </row>
    <row r="2936" spans="1:33" ht="13.8">
      <c r="A2936" s="30" t="s">
        <v>7854</v>
      </c>
      <c r="B2936" s="30" t="s">
        <v>7855</v>
      </c>
      <c r="C2936" s="43"/>
      <c r="D2936" s="44"/>
      <c r="E2936" s="44"/>
      <c r="F2936" s="35">
        <f t="shared" si="5786"/>
        <v>0</v>
      </c>
      <c r="G2936" s="35">
        <f t="shared" si="5732"/>
        <v>0</v>
      </c>
      <c r="H2936" s="35">
        <f t="shared" si="5575"/>
        <v>0</v>
      </c>
      <c r="I2936" s="21">
        <f t="shared" si="5737"/>
        <v>28</v>
      </c>
      <c r="J2936" s="37">
        <f t="shared" ref="J2936:K2936" si="5843">MAX(N2936,P2936,R2936,T2936,V2936,X2936,Z2936,AB2936,AD2936)</f>
        <v>410.11</v>
      </c>
      <c r="K2936" s="37">
        <f t="shared" si="5843"/>
        <v>525</v>
      </c>
      <c r="L2936" s="38">
        <f t="shared" ref="L2936:M2936" si="5844">MIN(N2936,P2936,R2936,T2936,V2936,X2936,Z2936,AB2936,AD2936)</f>
        <v>410.11</v>
      </c>
      <c r="M2936" s="38">
        <f t="shared" si="5844"/>
        <v>525</v>
      </c>
      <c r="N2936" s="38">
        <f t="shared" si="5740"/>
        <v>410.11</v>
      </c>
      <c r="O2936" s="38">
        <f t="shared" si="5741"/>
        <v>525</v>
      </c>
      <c r="P2936" s="39"/>
      <c r="Q2936" s="39"/>
      <c r="R2936" s="39"/>
      <c r="S2936" s="39"/>
      <c r="T2936" s="39"/>
      <c r="U2936" s="39"/>
      <c r="V2936" s="39"/>
      <c r="W2936" s="39"/>
      <c r="X2936" s="39"/>
      <c r="Y2936" s="39"/>
      <c r="Z2936" s="39"/>
      <c r="AA2936" s="39"/>
      <c r="AB2936" s="39"/>
      <c r="AC2936" s="39"/>
      <c r="AD2936" s="40"/>
      <c r="AE2936" s="40"/>
      <c r="AF2936" s="41">
        <f t="shared" si="5603"/>
        <v>0</v>
      </c>
      <c r="AG2936" s="42"/>
    </row>
    <row r="2937" spans="1:33" ht="13.8">
      <c r="A2937" s="30" t="s">
        <v>7856</v>
      </c>
      <c r="B2937" s="30" t="s">
        <v>7857</v>
      </c>
      <c r="C2937" s="43"/>
      <c r="D2937" s="44"/>
      <c r="E2937" s="44"/>
      <c r="F2937" s="35">
        <f t="shared" si="5786"/>
        <v>0</v>
      </c>
      <c r="G2937" s="35">
        <f t="shared" si="5732"/>
        <v>0</v>
      </c>
      <c r="H2937" s="35">
        <f t="shared" si="5575"/>
        <v>0</v>
      </c>
      <c r="I2937" s="21">
        <f t="shared" si="5737"/>
        <v>28</v>
      </c>
      <c r="J2937" s="37">
        <f t="shared" ref="J2937:K2937" si="5845">MAX(N2937,P2937,R2937,T2937,V2937,X2937,Z2937,AB2937,AD2937)</f>
        <v>775.37</v>
      </c>
      <c r="K2937" s="37">
        <f t="shared" si="5845"/>
        <v>992</v>
      </c>
      <c r="L2937" s="38">
        <f t="shared" ref="L2937:M2937" si="5846">MIN(N2937,P2937,R2937,T2937,V2937,X2937,Z2937,AB2937,AD2937)</f>
        <v>775.37</v>
      </c>
      <c r="M2937" s="38">
        <f t="shared" si="5846"/>
        <v>992</v>
      </c>
      <c r="N2937" s="38">
        <f t="shared" si="5740"/>
        <v>775.37</v>
      </c>
      <c r="O2937" s="38">
        <f t="shared" si="5741"/>
        <v>992</v>
      </c>
      <c r="P2937" s="39"/>
      <c r="Q2937" s="39"/>
      <c r="R2937" s="39"/>
      <c r="S2937" s="39"/>
      <c r="T2937" s="39"/>
      <c r="U2937" s="39"/>
      <c r="V2937" s="39"/>
      <c r="W2937" s="39"/>
      <c r="X2937" s="39"/>
      <c r="Y2937" s="39"/>
      <c r="Z2937" s="39"/>
      <c r="AA2937" s="39"/>
      <c r="AB2937" s="39"/>
      <c r="AC2937" s="39"/>
      <c r="AD2937" s="40"/>
      <c r="AE2937" s="40"/>
      <c r="AF2937" s="41">
        <f t="shared" si="5603"/>
        <v>0</v>
      </c>
      <c r="AG2937" s="42"/>
    </row>
    <row r="2938" spans="1:33" ht="13.8">
      <c r="A2938" s="30" t="s">
        <v>7858</v>
      </c>
      <c r="B2938" s="30" t="s">
        <v>7859</v>
      </c>
      <c r="C2938" s="43"/>
      <c r="D2938" s="44"/>
      <c r="E2938" s="44"/>
      <c r="F2938" s="35">
        <f t="shared" si="5786"/>
        <v>0</v>
      </c>
      <c r="G2938" s="35">
        <f t="shared" si="5732"/>
        <v>0</v>
      </c>
      <c r="H2938" s="35">
        <f t="shared" si="5575"/>
        <v>0</v>
      </c>
      <c r="I2938" s="21">
        <f t="shared" si="5737"/>
        <v>28</v>
      </c>
      <c r="J2938" s="37">
        <f t="shared" ref="J2938:K2938" si="5847">MAX(N2938,P2938,R2938,T2938,V2938,X2938,Z2938,AB2938,AD2938)</f>
        <v>775.37</v>
      </c>
      <c r="K2938" s="37">
        <f t="shared" si="5847"/>
        <v>992</v>
      </c>
      <c r="L2938" s="38">
        <f t="shared" ref="L2938:M2938" si="5848">MIN(N2938,P2938,R2938,T2938,V2938,X2938,Z2938,AB2938,AD2938)</f>
        <v>775.37</v>
      </c>
      <c r="M2938" s="38">
        <f t="shared" si="5848"/>
        <v>992</v>
      </c>
      <c r="N2938" s="38">
        <f t="shared" si="5740"/>
        <v>775.37</v>
      </c>
      <c r="O2938" s="38">
        <f t="shared" si="5741"/>
        <v>992</v>
      </c>
      <c r="P2938" s="39"/>
      <c r="Q2938" s="39"/>
      <c r="R2938" s="39"/>
      <c r="S2938" s="39"/>
      <c r="T2938" s="39"/>
      <c r="U2938" s="39"/>
      <c r="V2938" s="39"/>
      <c r="W2938" s="39"/>
      <c r="X2938" s="39"/>
      <c r="Y2938" s="39"/>
      <c r="Z2938" s="39"/>
      <c r="AA2938" s="39"/>
      <c r="AB2938" s="39"/>
      <c r="AC2938" s="39"/>
      <c r="AD2938" s="40"/>
      <c r="AE2938" s="40"/>
      <c r="AF2938" s="41">
        <f t="shared" si="5603"/>
        <v>0</v>
      </c>
      <c r="AG2938" s="42"/>
    </row>
    <row r="2939" spans="1:33" ht="13.8">
      <c r="A2939" s="30" t="s">
        <v>7860</v>
      </c>
      <c r="B2939" s="30" t="s">
        <v>7861</v>
      </c>
      <c r="C2939" s="43"/>
      <c r="D2939" s="44"/>
      <c r="E2939" s="44"/>
      <c r="F2939" s="35">
        <f t="shared" si="5786"/>
        <v>0</v>
      </c>
      <c r="G2939" s="35">
        <f t="shared" si="5732"/>
        <v>0</v>
      </c>
      <c r="H2939" s="35">
        <f t="shared" si="5575"/>
        <v>0</v>
      </c>
      <c r="I2939" s="21">
        <f t="shared" si="5737"/>
        <v>28</v>
      </c>
      <c r="J2939" s="37">
        <f t="shared" ref="J2939:K2939" si="5849">MAX(N2939,P2939,R2939,T2939,V2939,X2939,Z2939,AB2939,AD2939)</f>
        <v>326.81</v>
      </c>
      <c r="K2939" s="37">
        <f t="shared" si="5849"/>
        <v>418</v>
      </c>
      <c r="L2939" s="38">
        <f t="shared" ref="L2939:M2939" si="5850">MIN(N2939,P2939,R2939,T2939,V2939,X2939,Z2939,AB2939,AD2939)</f>
        <v>326.81</v>
      </c>
      <c r="M2939" s="38">
        <f t="shared" si="5850"/>
        <v>418</v>
      </c>
      <c r="N2939" s="38">
        <f t="shared" si="5740"/>
        <v>326.81</v>
      </c>
      <c r="O2939" s="38">
        <f t="shared" si="5741"/>
        <v>418</v>
      </c>
      <c r="P2939" s="39"/>
      <c r="Q2939" s="39"/>
      <c r="R2939" s="39"/>
      <c r="S2939" s="39"/>
      <c r="T2939" s="39"/>
      <c r="U2939" s="39"/>
      <c r="V2939" s="39"/>
      <c r="W2939" s="39"/>
      <c r="X2939" s="39"/>
      <c r="Y2939" s="39"/>
      <c r="Z2939" s="39"/>
      <c r="AA2939" s="39"/>
      <c r="AB2939" s="39"/>
      <c r="AC2939" s="39"/>
      <c r="AD2939" s="40"/>
      <c r="AE2939" s="40"/>
      <c r="AF2939" s="41">
        <f t="shared" si="5603"/>
        <v>0</v>
      </c>
      <c r="AG2939" s="42"/>
    </row>
    <row r="2940" spans="1:33" ht="13.8">
      <c r="A2940" s="30" t="s">
        <v>7862</v>
      </c>
      <c r="B2940" s="30" t="s">
        <v>7863</v>
      </c>
      <c r="C2940" s="43"/>
      <c r="D2940" s="44"/>
      <c r="E2940" s="44"/>
      <c r="F2940" s="35">
        <f t="shared" si="5786"/>
        <v>0</v>
      </c>
      <c r="G2940" s="35">
        <f t="shared" si="5732"/>
        <v>0</v>
      </c>
      <c r="H2940" s="35">
        <f t="shared" si="5575"/>
        <v>0</v>
      </c>
      <c r="I2940" s="21">
        <f t="shared" si="5737"/>
        <v>28</v>
      </c>
      <c r="J2940" s="37">
        <f t="shared" ref="J2940:K2940" si="5851">MAX(N2940,P2940,R2940,T2940,V2940,X2940,Z2940,AB2940,AD2940)</f>
        <v>326.81</v>
      </c>
      <c r="K2940" s="37">
        <f t="shared" si="5851"/>
        <v>418</v>
      </c>
      <c r="L2940" s="38">
        <f t="shared" ref="L2940:M2940" si="5852">MIN(N2940,P2940,R2940,T2940,V2940,X2940,Z2940,AB2940,AD2940)</f>
        <v>326.81</v>
      </c>
      <c r="M2940" s="38">
        <f t="shared" si="5852"/>
        <v>418</v>
      </c>
      <c r="N2940" s="38">
        <f t="shared" si="5740"/>
        <v>326.81</v>
      </c>
      <c r="O2940" s="38">
        <f t="shared" si="5741"/>
        <v>418</v>
      </c>
      <c r="P2940" s="39"/>
      <c r="Q2940" s="39"/>
      <c r="R2940" s="39"/>
      <c r="S2940" s="39"/>
      <c r="T2940" s="39"/>
      <c r="U2940" s="39"/>
      <c r="V2940" s="39"/>
      <c r="W2940" s="39"/>
      <c r="X2940" s="39"/>
      <c r="Y2940" s="39"/>
      <c r="Z2940" s="39"/>
      <c r="AA2940" s="39"/>
      <c r="AB2940" s="39"/>
      <c r="AC2940" s="39"/>
      <c r="AD2940" s="40"/>
      <c r="AE2940" s="40"/>
      <c r="AF2940" s="41">
        <f t="shared" si="5603"/>
        <v>0</v>
      </c>
      <c r="AG2940" s="42"/>
    </row>
    <row r="2941" spans="1:33" ht="13.8">
      <c r="A2941" s="30" t="s">
        <v>7864</v>
      </c>
      <c r="B2941" s="30" t="s">
        <v>7865</v>
      </c>
      <c r="C2941" s="43"/>
      <c r="D2941" s="44"/>
      <c r="E2941" s="44"/>
      <c r="F2941" s="35">
        <f t="shared" si="5786"/>
        <v>0</v>
      </c>
      <c r="G2941" s="35">
        <f t="shared" si="5732"/>
        <v>0</v>
      </c>
      <c r="H2941" s="35">
        <f t="shared" si="5575"/>
        <v>0</v>
      </c>
      <c r="I2941" s="21">
        <f t="shared" si="5737"/>
        <v>28</v>
      </c>
      <c r="J2941" s="37">
        <f t="shared" ref="J2941:K2941" si="5853">MAX(N2941,P2941,R2941,T2941,V2941,X2941,Z2941,AB2941,AD2941)</f>
        <v>102.53</v>
      </c>
      <c r="K2941" s="37">
        <f t="shared" si="5853"/>
        <v>131</v>
      </c>
      <c r="L2941" s="38">
        <f t="shared" ref="L2941:M2941" si="5854">MIN(N2941,P2941,R2941,T2941,V2941,X2941,Z2941,AB2941,AD2941)</f>
        <v>102.53</v>
      </c>
      <c r="M2941" s="38">
        <f t="shared" si="5854"/>
        <v>131</v>
      </c>
      <c r="N2941" s="38">
        <f t="shared" si="5740"/>
        <v>102.53</v>
      </c>
      <c r="O2941" s="38">
        <f t="shared" si="5741"/>
        <v>131</v>
      </c>
      <c r="P2941" s="39"/>
      <c r="Q2941" s="39"/>
      <c r="R2941" s="39"/>
      <c r="S2941" s="39"/>
      <c r="T2941" s="39"/>
      <c r="U2941" s="39"/>
      <c r="V2941" s="39"/>
      <c r="W2941" s="39"/>
      <c r="X2941" s="39"/>
      <c r="Y2941" s="39"/>
      <c r="Z2941" s="39"/>
      <c r="AA2941" s="39"/>
      <c r="AB2941" s="39"/>
      <c r="AC2941" s="39"/>
      <c r="AD2941" s="40"/>
      <c r="AE2941" s="40"/>
      <c r="AF2941" s="41">
        <f t="shared" si="5603"/>
        <v>0</v>
      </c>
      <c r="AG2941" s="42"/>
    </row>
    <row r="2942" spans="1:33" ht="13.8">
      <c r="A2942" s="30" t="s">
        <v>7866</v>
      </c>
      <c r="B2942" s="30" t="s">
        <v>7867</v>
      </c>
      <c r="C2942" s="43"/>
      <c r="D2942" s="44"/>
      <c r="E2942" s="44"/>
      <c r="F2942" s="35">
        <f t="shared" si="5786"/>
        <v>0</v>
      </c>
      <c r="G2942" s="35">
        <f t="shared" si="5732"/>
        <v>0</v>
      </c>
      <c r="H2942" s="35">
        <f t="shared" si="5575"/>
        <v>0</v>
      </c>
      <c r="I2942" s="21">
        <f t="shared" si="5737"/>
        <v>28</v>
      </c>
      <c r="J2942" s="37">
        <f t="shared" ref="J2942:K2942" si="5855">MAX(N2942,P2942,R2942,T2942,V2942,X2942,Z2942,AB2942,AD2942)</f>
        <v>1550.74</v>
      </c>
      <c r="K2942" s="37">
        <f t="shared" si="5855"/>
        <v>1985</v>
      </c>
      <c r="L2942" s="38">
        <f t="shared" ref="L2942:M2942" si="5856">MIN(N2942,P2942,R2942,T2942,V2942,X2942,Z2942,AB2942,AD2942)</f>
        <v>1550.74</v>
      </c>
      <c r="M2942" s="38">
        <f t="shared" si="5856"/>
        <v>1985</v>
      </c>
      <c r="N2942" s="38">
        <f t="shared" si="5740"/>
        <v>1550.74</v>
      </c>
      <c r="O2942" s="38">
        <f t="shared" si="5741"/>
        <v>1985</v>
      </c>
      <c r="P2942" s="39"/>
      <c r="Q2942" s="39"/>
      <c r="R2942" s="39"/>
      <c r="S2942" s="39"/>
      <c r="T2942" s="39"/>
      <c r="U2942" s="39"/>
      <c r="V2942" s="39"/>
      <c r="W2942" s="39"/>
      <c r="X2942" s="39"/>
      <c r="Y2942" s="39"/>
      <c r="Z2942" s="39"/>
      <c r="AA2942" s="39"/>
      <c r="AB2942" s="39"/>
      <c r="AC2942" s="39"/>
      <c r="AD2942" s="40"/>
      <c r="AE2942" s="40"/>
      <c r="AF2942" s="41">
        <f t="shared" si="5603"/>
        <v>0</v>
      </c>
      <c r="AG2942" s="42"/>
    </row>
    <row r="2943" spans="1:33" ht="13.8">
      <c r="A2943" s="30" t="s">
        <v>7868</v>
      </c>
      <c r="B2943" s="30" t="s">
        <v>7869</v>
      </c>
      <c r="C2943" s="43"/>
      <c r="D2943" s="44"/>
      <c r="E2943" s="44"/>
      <c r="F2943" s="35">
        <f t="shared" si="5786"/>
        <v>0</v>
      </c>
      <c r="G2943" s="35">
        <f t="shared" si="5732"/>
        <v>0</v>
      </c>
      <c r="H2943" s="35">
        <f t="shared" si="5575"/>
        <v>0</v>
      </c>
      <c r="I2943" s="21">
        <f t="shared" si="5737"/>
        <v>28</v>
      </c>
      <c r="J2943" s="37">
        <f t="shared" ref="J2943:K2943" si="5857">MAX(N2943,P2943,R2943,T2943,V2943,X2943,Z2943,AB2943,AD2943)</f>
        <v>493.42</v>
      </c>
      <c r="K2943" s="37">
        <f t="shared" si="5857"/>
        <v>632</v>
      </c>
      <c r="L2943" s="38">
        <f t="shared" ref="L2943:M2943" si="5858">MIN(N2943,P2943,R2943,T2943,V2943,X2943,Z2943,AB2943,AD2943)</f>
        <v>493.42</v>
      </c>
      <c r="M2943" s="38">
        <f t="shared" si="5858"/>
        <v>632</v>
      </c>
      <c r="N2943" s="38">
        <f t="shared" si="5740"/>
        <v>493.42</v>
      </c>
      <c r="O2943" s="38">
        <f t="shared" si="5741"/>
        <v>632</v>
      </c>
      <c r="P2943" s="39"/>
      <c r="Q2943" s="39"/>
      <c r="R2943" s="39"/>
      <c r="S2943" s="39"/>
      <c r="T2943" s="39"/>
      <c r="U2943" s="39"/>
      <c r="V2943" s="39"/>
      <c r="W2943" s="39"/>
      <c r="X2943" s="39"/>
      <c r="Y2943" s="39"/>
      <c r="Z2943" s="39"/>
      <c r="AA2943" s="39"/>
      <c r="AB2943" s="39"/>
      <c r="AC2943" s="39"/>
      <c r="AD2943" s="40"/>
      <c r="AE2943" s="40"/>
      <c r="AF2943" s="41">
        <f t="shared" si="5603"/>
        <v>0</v>
      </c>
      <c r="AG2943" s="42"/>
    </row>
    <row r="2944" spans="1:33" ht="13.8">
      <c r="A2944" s="30" t="s">
        <v>7870</v>
      </c>
      <c r="B2944" s="30" t="s">
        <v>7871</v>
      </c>
      <c r="C2944" s="43"/>
      <c r="D2944" s="44"/>
      <c r="E2944" s="44"/>
      <c r="F2944" s="35">
        <f t="shared" si="5786"/>
        <v>0</v>
      </c>
      <c r="G2944" s="35">
        <f t="shared" si="5732"/>
        <v>0</v>
      </c>
      <c r="H2944" s="35">
        <f t="shared" si="5575"/>
        <v>0</v>
      </c>
      <c r="I2944" s="21">
        <f t="shared" si="5737"/>
        <v>28</v>
      </c>
      <c r="J2944" s="37">
        <f t="shared" ref="J2944:K2944" si="5859">MAX(N2944,P2944,R2944,T2944,V2944,X2944,Z2944,AB2944,AD2944)</f>
        <v>326.81</v>
      </c>
      <c r="K2944" s="37">
        <f t="shared" si="5859"/>
        <v>418</v>
      </c>
      <c r="L2944" s="38">
        <f t="shared" ref="L2944:M2944" si="5860">MIN(N2944,P2944,R2944,T2944,V2944,X2944,Z2944,AB2944,AD2944)</f>
        <v>326.81</v>
      </c>
      <c r="M2944" s="38">
        <f t="shared" si="5860"/>
        <v>418</v>
      </c>
      <c r="N2944" s="38">
        <f t="shared" si="5740"/>
        <v>326.81</v>
      </c>
      <c r="O2944" s="38">
        <f t="shared" si="5741"/>
        <v>418</v>
      </c>
      <c r="P2944" s="39"/>
      <c r="Q2944" s="39"/>
      <c r="R2944" s="39"/>
      <c r="S2944" s="39"/>
      <c r="T2944" s="39"/>
      <c r="U2944" s="39"/>
      <c r="V2944" s="39"/>
      <c r="W2944" s="39"/>
      <c r="X2944" s="39"/>
      <c r="Y2944" s="39"/>
      <c r="Z2944" s="39"/>
      <c r="AA2944" s="39"/>
      <c r="AB2944" s="39"/>
      <c r="AC2944" s="39"/>
      <c r="AD2944" s="40"/>
      <c r="AE2944" s="40"/>
      <c r="AF2944" s="41">
        <f t="shared" si="5603"/>
        <v>0</v>
      </c>
      <c r="AG2944" s="42"/>
    </row>
    <row r="2945" spans="1:33" ht="13.8">
      <c r="A2945" s="30" t="s">
        <v>7872</v>
      </c>
      <c r="B2945" s="30" t="s">
        <v>7873</v>
      </c>
      <c r="C2945" s="43"/>
      <c r="D2945" s="44"/>
      <c r="E2945" s="44"/>
      <c r="F2945" s="35">
        <f t="shared" si="5786"/>
        <v>0</v>
      </c>
      <c r="G2945" s="35">
        <f t="shared" si="5732"/>
        <v>0</v>
      </c>
      <c r="H2945" s="35">
        <f t="shared" si="5575"/>
        <v>0</v>
      </c>
      <c r="I2945" s="21">
        <f t="shared" si="5737"/>
        <v>28</v>
      </c>
      <c r="J2945" s="37">
        <f t="shared" ref="J2945:K2945" si="5861">MAX(N2945,P2945,R2945,T2945,V2945,X2945,Z2945,AB2945,AD2945)</f>
        <v>410.11</v>
      </c>
      <c r="K2945" s="37">
        <f t="shared" si="5861"/>
        <v>525</v>
      </c>
      <c r="L2945" s="38">
        <f t="shared" ref="L2945:M2945" si="5862">MIN(N2945,P2945,R2945,T2945,V2945,X2945,Z2945,AB2945,AD2945)</f>
        <v>410.11</v>
      </c>
      <c r="M2945" s="38">
        <f t="shared" si="5862"/>
        <v>525</v>
      </c>
      <c r="N2945" s="38">
        <f t="shared" si="5740"/>
        <v>410.11</v>
      </c>
      <c r="O2945" s="38">
        <f t="shared" si="5741"/>
        <v>525</v>
      </c>
      <c r="P2945" s="39"/>
      <c r="Q2945" s="39"/>
      <c r="R2945" s="39"/>
      <c r="S2945" s="39"/>
      <c r="T2945" s="39"/>
      <c r="U2945" s="39"/>
      <c r="V2945" s="39"/>
      <c r="W2945" s="39"/>
      <c r="X2945" s="39"/>
      <c r="Y2945" s="39"/>
      <c r="Z2945" s="39"/>
      <c r="AA2945" s="39"/>
      <c r="AB2945" s="39"/>
      <c r="AC2945" s="39"/>
      <c r="AD2945" s="40"/>
      <c r="AE2945" s="40"/>
      <c r="AF2945" s="41">
        <f t="shared" si="5603"/>
        <v>0</v>
      </c>
      <c r="AG2945" s="42"/>
    </row>
    <row r="2946" spans="1:33" ht="13.8">
      <c r="A2946" s="30" t="s">
        <v>7874</v>
      </c>
      <c r="B2946" s="30" t="s">
        <v>7875</v>
      </c>
      <c r="C2946" s="43"/>
      <c r="D2946" s="44"/>
      <c r="E2946" s="44"/>
      <c r="F2946" s="35">
        <f t="shared" si="5786"/>
        <v>0</v>
      </c>
      <c r="G2946" s="35">
        <f t="shared" si="5732"/>
        <v>0</v>
      </c>
      <c r="H2946" s="35">
        <f t="shared" si="5575"/>
        <v>0</v>
      </c>
      <c r="I2946" s="21">
        <f t="shared" si="5737"/>
        <v>28</v>
      </c>
      <c r="J2946" s="37">
        <f t="shared" ref="J2946:K2946" si="5863">MAX(N2946,P2946,R2946,T2946,V2946,X2946,Z2946,AB2946,AD2946)</f>
        <v>281.95</v>
      </c>
      <c r="K2946" s="37">
        <f t="shared" si="5863"/>
        <v>361</v>
      </c>
      <c r="L2946" s="38">
        <f t="shared" ref="L2946:M2946" si="5864">MIN(N2946,P2946,R2946,T2946,V2946,X2946,Z2946,AB2946,AD2946)</f>
        <v>281.95</v>
      </c>
      <c r="M2946" s="38">
        <f t="shared" si="5864"/>
        <v>361</v>
      </c>
      <c r="N2946" s="38">
        <f t="shared" si="5740"/>
        <v>281.95</v>
      </c>
      <c r="O2946" s="38">
        <f t="shared" si="5741"/>
        <v>361</v>
      </c>
      <c r="P2946" s="39"/>
      <c r="Q2946" s="39"/>
      <c r="R2946" s="39"/>
      <c r="S2946" s="39"/>
      <c r="T2946" s="39"/>
      <c r="U2946" s="39"/>
      <c r="V2946" s="39"/>
      <c r="W2946" s="39"/>
      <c r="X2946" s="39"/>
      <c r="Y2946" s="39"/>
      <c r="Z2946" s="39"/>
      <c r="AA2946" s="39"/>
      <c r="AB2946" s="39"/>
      <c r="AC2946" s="39"/>
      <c r="AD2946" s="40"/>
      <c r="AE2946" s="40"/>
      <c r="AF2946" s="41">
        <f t="shared" si="5603"/>
        <v>0</v>
      </c>
      <c r="AG2946" s="42"/>
    </row>
    <row r="2947" spans="1:33" ht="13.8">
      <c r="A2947" s="30" t="s">
        <v>7876</v>
      </c>
      <c r="B2947" s="30" t="s">
        <v>7877</v>
      </c>
      <c r="C2947" s="43"/>
      <c r="D2947" s="44"/>
      <c r="E2947" s="44"/>
      <c r="F2947" s="35">
        <f t="shared" si="5786"/>
        <v>0</v>
      </c>
      <c r="G2947" s="35">
        <f t="shared" ref="G2947:G3010" si="5865">IFERROR(COUNTIF(Sales_PartCode, A2947), 0)</f>
        <v>0</v>
      </c>
      <c r="H2947" s="35">
        <f t="shared" si="5575"/>
        <v>0</v>
      </c>
      <c r="I2947" s="21">
        <f t="shared" si="5737"/>
        <v>28</v>
      </c>
      <c r="J2947" s="37">
        <f t="shared" ref="J2947:K2947" si="5866">MAX(N2947,P2947,R2947,T2947,V2947,X2947,Z2947,AB2947,AD2947)</f>
        <v>134.57</v>
      </c>
      <c r="K2947" s="37">
        <f t="shared" si="5866"/>
        <v>172</v>
      </c>
      <c r="L2947" s="38">
        <f t="shared" ref="L2947:M2947" si="5867">MIN(N2947,P2947,R2947,T2947,V2947,X2947,Z2947,AB2947,AD2947)</f>
        <v>134.57</v>
      </c>
      <c r="M2947" s="38">
        <f t="shared" si="5867"/>
        <v>172</v>
      </c>
      <c r="N2947" s="38">
        <f t="shared" si="5740"/>
        <v>134.57</v>
      </c>
      <c r="O2947" s="38">
        <f t="shared" si="5741"/>
        <v>172</v>
      </c>
      <c r="P2947" s="39"/>
      <c r="Q2947" s="39"/>
      <c r="R2947" s="39"/>
      <c r="S2947" s="39"/>
      <c r="T2947" s="39"/>
      <c r="U2947" s="39"/>
      <c r="V2947" s="39"/>
      <c r="W2947" s="39"/>
      <c r="X2947" s="39"/>
      <c r="Y2947" s="39"/>
      <c r="Z2947" s="39"/>
      <c r="AA2947" s="39"/>
      <c r="AB2947" s="39"/>
      <c r="AC2947" s="39"/>
      <c r="AD2947" s="40"/>
      <c r="AE2947" s="40"/>
      <c r="AF2947" s="41">
        <f t="shared" si="5603"/>
        <v>0</v>
      </c>
      <c r="AG2947" s="42"/>
    </row>
    <row r="2948" spans="1:33" ht="13.8">
      <c r="A2948" s="30" t="s">
        <v>7878</v>
      </c>
      <c r="B2948" s="30" t="s">
        <v>7879</v>
      </c>
      <c r="C2948" s="43"/>
      <c r="D2948" s="44"/>
      <c r="E2948" s="44"/>
      <c r="F2948" s="35">
        <f t="shared" si="5786"/>
        <v>0</v>
      </c>
      <c r="G2948" s="35">
        <f t="shared" si="5865"/>
        <v>0</v>
      </c>
      <c r="H2948" s="35">
        <f t="shared" si="5575"/>
        <v>0</v>
      </c>
      <c r="I2948" s="21">
        <f t="shared" si="5737"/>
        <v>28</v>
      </c>
      <c r="J2948" s="37">
        <f t="shared" ref="J2948:K2948" si="5868">MAX(N2948,P2948,R2948,T2948,V2948,X2948,Z2948,AB2948,AD2948)</f>
        <v>83.3</v>
      </c>
      <c r="K2948" s="37">
        <f t="shared" si="5868"/>
        <v>107</v>
      </c>
      <c r="L2948" s="38">
        <f t="shared" ref="L2948:M2948" si="5869">MIN(N2948,P2948,R2948,T2948,V2948,X2948,Z2948,AB2948,AD2948)</f>
        <v>83.3</v>
      </c>
      <c r="M2948" s="38">
        <f t="shared" si="5869"/>
        <v>107</v>
      </c>
      <c r="N2948" s="38">
        <f t="shared" si="5740"/>
        <v>83.3</v>
      </c>
      <c r="O2948" s="38">
        <f t="shared" si="5741"/>
        <v>107</v>
      </c>
      <c r="P2948" s="39"/>
      <c r="Q2948" s="39"/>
      <c r="R2948" s="39"/>
      <c r="S2948" s="39"/>
      <c r="T2948" s="39"/>
      <c r="U2948" s="39"/>
      <c r="V2948" s="39"/>
      <c r="W2948" s="39"/>
      <c r="X2948" s="39"/>
      <c r="Y2948" s="39"/>
      <c r="Z2948" s="39"/>
      <c r="AA2948" s="39"/>
      <c r="AB2948" s="39"/>
      <c r="AC2948" s="39"/>
      <c r="AD2948" s="40"/>
      <c r="AE2948" s="40"/>
      <c r="AF2948" s="41">
        <f t="shared" si="5603"/>
        <v>0</v>
      </c>
      <c r="AG2948" s="42"/>
    </row>
    <row r="2949" spans="1:33" ht="13.8">
      <c r="A2949" s="30" t="s">
        <v>7880</v>
      </c>
      <c r="B2949" s="30" t="s">
        <v>7881</v>
      </c>
      <c r="C2949" s="43"/>
      <c r="D2949" s="44"/>
      <c r="E2949" s="44"/>
      <c r="F2949" s="35">
        <f t="shared" si="5786"/>
        <v>0</v>
      </c>
      <c r="G2949" s="35">
        <f t="shared" si="5865"/>
        <v>0</v>
      </c>
      <c r="H2949" s="35">
        <f t="shared" si="5575"/>
        <v>0</v>
      </c>
      <c r="I2949" s="21">
        <f t="shared" ref="I2949:I3012" si="5870">VLOOKUP(A2949,Old_Inventory,9,FALSE)</f>
        <v>28</v>
      </c>
      <c r="J2949" s="37">
        <f t="shared" ref="J2949:K2949" si="5871">MAX(N2949,P2949,R2949,T2949,V2949,X2949,Z2949,AB2949,AD2949)</f>
        <v>410.11</v>
      </c>
      <c r="K2949" s="37">
        <f t="shared" si="5871"/>
        <v>525</v>
      </c>
      <c r="L2949" s="38">
        <f t="shared" ref="L2949:M2949" si="5872">MIN(N2949,P2949,R2949,T2949,V2949,X2949,Z2949,AB2949,AD2949)</f>
        <v>410.11</v>
      </c>
      <c r="M2949" s="38">
        <f t="shared" si="5872"/>
        <v>525</v>
      </c>
      <c r="N2949" s="38">
        <f t="shared" ref="N2949:N3012" si="5873">VLOOKUP(A2949,Inv_bef,5,FALSE)</f>
        <v>410.11</v>
      </c>
      <c r="O2949" s="38">
        <f t="shared" ref="O2949:O3012" si="5874">VLOOKUP(A2949,Inv_bef,6,FALSE)</f>
        <v>525</v>
      </c>
      <c r="P2949" s="39"/>
      <c r="Q2949" s="39"/>
      <c r="R2949" s="39"/>
      <c r="S2949" s="39"/>
      <c r="T2949" s="39"/>
      <c r="U2949" s="39"/>
      <c r="V2949" s="39"/>
      <c r="W2949" s="39"/>
      <c r="X2949" s="39"/>
      <c r="Y2949" s="39"/>
      <c r="Z2949" s="39"/>
      <c r="AA2949" s="39"/>
      <c r="AB2949" s="39"/>
      <c r="AC2949" s="39"/>
      <c r="AD2949" s="40"/>
      <c r="AE2949" s="40"/>
      <c r="AF2949" s="41">
        <f t="shared" si="5603"/>
        <v>0</v>
      </c>
      <c r="AG2949" s="42"/>
    </row>
    <row r="2950" spans="1:33" ht="13.8">
      <c r="A2950" s="30" t="s">
        <v>7882</v>
      </c>
      <c r="B2950" s="30" t="s">
        <v>7883</v>
      </c>
      <c r="C2950" s="43"/>
      <c r="D2950" s="44"/>
      <c r="E2950" s="44"/>
      <c r="F2950" s="35">
        <f t="shared" si="5786"/>
        <v>0</v>
      </c>
      <c r="G2950" s="35">
        <f t="shared" si="5865"/>
        <v>0</v>
      </c>
      <c r="H2950" s="35">
        <f t="shared" si="5575"/>
        <v>0</v>
      </c>
      <c r="I2950" s="21">
        <f t="shared" si="5870"/>
        <v>28</v>
      </c>
      <c r="J2950" s="37">
        <f t="shared" ref="J2950:K2950" si="5875">MAX(N2950,P2950,R2950,T2950,V2950,X2950,Z2950,AB2950,AD2950)</f>
        <v>493.42</v>
      </c>
      <c r="K2950" s="37">
        <f t="shared" si="5875"/>
        <v>632</v>
      </c>
      <c r="L2950" s="38">
        <f t="shared" ref="L2950:M2950" si="5876">MIN(N2950,P2950,R2950,T2950,V2950,X2950,Z2950,AB2950,AD2950)</f>
        <v>493.42</v>
      </c>
      <c r="M2950" s="38">
        <f t="shared" si="5876"/>
        <v>632</v>
      </c>
      <c r="N2950" s="38">
        <f t="shared" si="5873"/>
        <v>493.42</v>
      </c>
      <c r="O2950" s="38">
        <f t="shared" si="5874"/>
        <v>632</v>
      </c>
      <c r="P2950" s="39"/>
      <c r="Q2950" s="39"/>
      <c r="R2950" s="39"/>
      <c r="S2950" s="39"/>
      <c r="T2950" s="39"/>
      <c r="U2950" s="39"/>
      <c r="V2950" s="39"/>
      <c r="W2950" s="39"/>
      <c r="X2950" s="39"/>
      <c r="Y2950" s="39"/>
      <c r="Z2950" s="39"/>
      <c r="AA2950" s="39"/>
      <c r="AB2950" s="39"/>
      <c r="AC2950" s="39"/>
      <c r="AD2950" s="40"/>
      <c r="AE2950" s="40"/>
      <c r="AF2950" s="41">
        <f t="shared" si="5603"/>
        <v>0</v>
      </c>
      <c r="AG2950" s="42"/>
    </row>
    <row r="2951" spans="1:33" ht="13.8">
      <c r="A2951" s="30" t="s">
        <v>7884</v>
      </c>
      <c r="B2951" s="30" t="s">
        <v>7885</v>
      </c>
      <c r="C2951" s="43"/>
      <c r="D2951" s="44"/>
      <c r="E2951" s="44"/>
      <c r="F2951" s="35">
        <f t="shared" si="5786"/>
        <v>0</v>
      </c>
      <c r="G2951" s="35">
        <f t="shared" si="5865"/>
        <v>0</v>
      </c>
      <c r="H2951" s="35">
        <f t="shared" si="5575"/>
        <v>0</v>
      </c>
      <c r="I2951" s="21">
        <f t="shared" si="5870"/>
        <v>28</v>
      </c>
      <c r="J2951" s="37">
        <f t="shared" ref="J2951:K2951" si="5877">MAX(N2951,P2951,R2951,T2951,V2951,X2951,Z2951,AB2951,AD2951)</f>
        <v>493.42</v>
      </c>
      <c r="K2951" s="37">
        <f t="shared" si="5877"/>
        <v>632</v>
      </c>
      <c r="L2951" s="38">
        <f t="shared" ref="L2951:M2951" si="5878">MIN(N2951,P2951,R2951,T2951,V2951,X2951,Z2951,AB2951,AD2951)</f>
        <v>493.42</v>
      </c>
      <c r="M2951" s="38">
        <f t="shared" si="5878"/>
        <v>632</v>
      </c>
      <c r="N2951" s="38">
        <f t="shared" si="5873"/>
        <v>493.42</v>
      </c>
      <c r="O2951" s="38">
        <f t="shared" si="5874"/>
        <v>632</v>
      </c>
      <c r="P2951" s="39"/>
      <c r="Q2951" s="39"/>
      <c r="R2951" s="39"/>
      <c r="S2951" s="39"/>
      <c r="T2951" s="39"/>
      <c r="U2951" s="39"/>
      <c r="V2951" s="39"/>
      <c r="W2951" s="39"/>
      <c r="X2951" s="39"/>
      <c r="Y2951" s="39"/>
      <c r="Z2951" s="39"/>
      <c r="AA2951" s="39"/>
      <c r="AB2951" s="39"/>
      <c r="AC2951" s="39"/>
      <c r="AD2951" s="40"/>
      <c r="AE2951" s="40"/>
      <c r="AF2951" s="41">
        <f t="shared" si="5603"/>
        <v>0</v>
      </c>
      <c r="AG2951" s="42"/>
    </row>
    <row r="2952" spans="1:33" ht="13.8">
      <c r="A2952" s="30" t="s">
        <v>7886</v>
      </c>
      <c r="B2952" s="30" t="s">
        <v>7887</v>
      </c>
      <c r="C2952" s="43"/>
      <c r="D2952" s="44"/>
      <c r="E2952" s="44"/>
      <c r="F2952" s="35">
        <f t="shared" si="5786"/>
        <v>0</v>
      </c>
      <c r="G2952" s="35">
        <f t="shared" si="5865"/>
        <v>0</v>
      </c>
      <c r="H2952" s="35">
        <f t="shared" si="5575"/>
        <v>0</v>
      </c>
      <c r="I2952" s="21">
        <f t="shared" si="5870"/>
        <v>28</v>
      </c>
      <c r="J2952" s="37">
        <f t="shared" ref="J2952:K2952" si="5879">MAX(N2952,P2952,R2952,T2952,V2952,X2952,Z2952,AB2952,AD2952)</f>
        <v>410.11</v>
      </c>
      <c r="K2952" s="37">
        <f t="shared" si="5879"/>
        <v>525</v>
      </c>
      <c r="L2952" s="38">
        <f t="shared" ref="L2952:M2952" si="5880">MIN(N2952,P2952,R2952,T2952,V2952,X2952,Z2952,AB2952,AD2952)</f>
        <v>410.11</v>
      </c>
      <c r="M2952" s="38">
        <f t="shared" si="5880"/>
        <v>525</v>
      </c>
      <c r="N2952" s="38">
        <f t="shared" si="5873"/>
        <v>410.11</v>
      </c>
      <c r="O2952" s="38">
        <f t="shared" si="5874"/>
        <v>525</v>
      </c>
      <c r="P2952" s="39"/>
      <c r="Q2952" s="39"/>
      <c r="R2952" s="39"/>
      <c r="S2952" s="39"/>
      <c r="T2952" s="39"/>
      <c r="U2952" s="39"/>
      <c r="V2952" s="39"/>
      <c r="W2952" s="39"/>
      <c r="X2952" s="39"/>
      <c r="Y2952" s="39"/>
      <c r="Z2952" s="39"/>
      <c r="AA2952" s="39"/>
      <c r="AB2952" s="39"/>
      <c r="AC2952" s="39"/>
      <c r="AD2952" s="40"/>
      <c r="AE2952" s="40"/>
      <c r="AF2952" s="41">
        <f t="shared" si="5603"/>
        <v>0</v>
      </c>
      <c r="AG2952" s="42"/>
    </row>
    <row r="2953" spans="1:33" ht="13.8">
      <c r="A2953" s="30" t="s">
        <v>7888</v>
      </c>
      <c r="B2953" s="30" t="s">
        <v>7889</v>
      </c>
      <c r="C2953" s="43"/>
      <c r="D2953" s="44"/>
      <c r="E2953" s="44"/>
      <c r="F2953" s="35">
        <f t="shared" si="5786"/>
        <v>0</v>
      </c>
      <c r="G2953" s="35">
        <f t="shared" si="5865"/>
        <v>0</v>
      </c>
      <c r="H2953" s="35">
        <f t="shared" si="5575"/>
        <v>0</v>
      </c>
      <c r="I2953" s="21">
        <f t="shared" si="5870"/>
        <v>28</v>
      </c>
      <c r="J2953" s="37">
        <f t="shared" ref="J2953:K2953" si="5881">MAX(N2953,P2953,R2953,T2953,V2953,X2953,Z2953,AB2953,AD2953)</f>
        <v>410.11</v>
      </c>
      <c r="K2953" s="37">
        <f t="shared" si="5881"/>
        <v>525</v>
      </c>
      <c r="L2953" s="38">
        <f t="shared" ref="L2953:M2953" si="5882">MIN(N2953,P2953,R2953,T2953,V2953,X2953,Z2953,AB2953,AD2953)</f>
        <v>410.11</v>
      </c>
      <c r="M2953" s="38">
        <f t="shared" si="5882"/>
        <v>525</v>
      </c>
      <c r="N2953" s="38">
        <f t="shared" si="5873"/>
        <v>410.11</v>
      </c>
      <c r="O2953" s="38">
        <f t="shared" si="5874"/>
        <v>525</v>
      </c>
      <c r="P2953" s="39"/>
      <c r="Q2953" s="39"/>
      <c r="R2953" s="39"/>
      <c r="S2953" s="39"/>
      <c r="T2953" s="39"/>
      <c r="U2953" s="39"/>
      <c r="V2953" s="39"/>
      <c r="W2953" s="39"/>
      <c r="X2953" s="39"/>
      <c r="Y2953" s="39"/>
      <c r="Z2953" s="39"/>
      <c r="AA2953" s="39"/>
      <c r="AB2953" s="39"/>
      <c r="AC2953" s="39"/>
      <c r="AD2953" s="40"/>
      <c r="AE2953" s="40"/>
      <c r="AF2953" s="41">
        <f t="shared" si="5603"/>
        <v>0</v>
      </c>
      <c r="AG2953" s="42"/>
    </row>
    <row r="2954" spans="1:33" ht="13.8">
      <c r="A2954" s="30" t="s">
        <v>7890</v>
      </c>
      <c r="B2954" s="30" t="s">
        <v>7891</v>
      </c>
      <c r="C2954" s="43"/>
      <c r="D2954" s="44"/>
      <c r="E2954" s="44"/>
      <c r="F2954" s="35">
        <f t="shared" si="5786"/>
        <v>0</v>
      </c>
      <c r="G2954" s="35">
        <f t="shared" si="5865"/>
        <v>0</v>
      </c>
      <c r="H2954" s="35">
        <f t="shared" si="5575"/>
        <v>0</v>
      </c>
      <c r="I2954" s="21">
        <f t="shared" si="5870"/>
        <v>28</v>
      </c>
      <c r="J2954" s="37">
        <f t="shared" ref="J2954:K2954" si="5883">MAX(N2954,P2954,R2954,T2954,V2954,X2954,Z2954,AB2954,AD2954)</f>
        <v>493.42</v>
      </c>
      <c r="K2954" s="37">
        <f t="shared" si="5883"/>
        <v>632</v>
      </c>
      <c r="L2954" s="38">
        <f t="shared" ref="L2954:M2954" si="5884">MIN(N2954,P2954,R2954,T2954,V2954,X2954,Z2954,AB2954,AD2954)</f>
        <v>493.42</v>
      </c>
      <c r="M2954" s="38">
        <f t="shared" si="5884"/>
        <v>632</v>
      </c>
      <c r="N2954" s="38">
        <f t="shared" si="5873"/>
        <v>493.42</v>
      </c>
      <c r="O2954" s="38">
        <f t="shared" si="5874"/>
        <v>632</v>
      </c>
      <c r="P2954" s="39"/>
      <c r="Q2954" s="39"/>
      <c r="R2954" s="39"/>
      <c r="S2954" s="39"/>
      <c r="T2954" s="39"/>
      <c r="U2954" s="39"/>
      <c r="V2954" s="39"/>
      <c r="W2954" s="39"/>
      <c r="X2954" s="39"/>
      <c r="Y2954" s="39"/>
      <c r="Z2954" s="39"/>
      <c r="AA2954" s="39"/>
      <c r="AB2954" s="39"/>
      <c r="AC2954" s="39"/>
      <c r="AD2954" s="40"/>
      <c r="AE2954" s="40"/>
      <c r="AF2954" s="41">
        <f t="shared" si="5603"/>
        <v>0</v>
      </c>
      <c r="AG2954" s="42"/>
    </row>
    <row r="2955" spans="1:33" ht="13.8">
      <c r="A2955" s="30" t="s">
        <v>7892</v>
      </c>
      <c r="B2955" s="30" t="s">
        <v>7893</v>
      </c>
      <c r="C2955" s="43"/>
      <c r="D2955" s="44"/>
      <c r="E2955" s="44"/>
      <c r="F2955" s="35">
        <f t="shared" si="5786"/>
        <v>0</v>
      </c>
      <c r="G2955" s="35">
        <f t="shared" si="5865"/>
        <v>0</v>
      </c>
      <c r="H2955" s="35">
        <f t="shared" si="5575"/>
        <v>0</v>
      </c>
      <c r="I2955" s="21">
        <f t="shared" si="5870"/>
        <v>28</v>
      </c>
      <c r="J2955" s="37">
        <f t="shared" ref="J2955:K2955" si="5885">MAX(N2955,P2955,R2955,T2955,V2955,X2955,Z2955,AB2955,AD2955)</f>
        <v>493.42</v>
      </c>
      <c r="K2955" s="37">
        <f t="shared" si="5885"/>
        <v>632</v>
      </c>
      <c r="L2955" s="38">
        <f t="shared" ref="L2955:M2955" si="5886">MIN(N2955,P2955,R2955,T2955,V2955,X2955,Z2955,AB2955,AD2955)</f>
        <v>493.42</v>
      </c>
      <c r="M2955" s="38">
        <f t="shared" si="5886"/>
        <v>632</v>
      </c>
      <c r="N2955" s="38">
        <f t="shared" si="5873"/>
        <v>493.42</v>
      </c>
      <c r="O2955" s="38">
        <f t="shared" si="5874"/>
        <v>632</v>
      </c>
      <c r="P2955" s="39"/>
      <c r="Q2955" s="39"/>
      <c r="R2955" s="39"/>
      <c r="S2955" s="39"/>
      <c r="T2955" s="39"/>
      <c r="U2955" s="39"/>
      <c r="V2955" s="39"/>
      <c r="W2955" s="39"/>
      <c r="X2955" s="39"/>
      <c r="Y2955" s="39"/>
      <c r="Z2955" s="39"/>
      <c r="AA2955" s="39"/>
      <c r="AB2955" s="39"/>
      <c r="AC2955" s="39"/>
      <c r="AD2955" s="40"/>
      <c r="AE2955" s="40"/>
      <c r="AF2955" s="41">
        <f t="shared" si="5603"/>
        <v>0</v>
      </c>
      <c r="AG2955" s="42"/>
    </row>
    <row r="2956" spans="1:33" ht="13.8">
      <c r="A2956" s="30" t="s">
        <v>7894</v>
      </c>
      <c r="B2956" s="30" t="s">
        <v>7895</v>
      </c>
      <c r="C2956" s="43"/>
      <c r="D2956" s="44"/>
      <c r="E2956" s="44"/>
      <c r="F2956" s="35">
        <f t="shared" si="5786"/>
        <v>0</v>
      </c>
      <c r="G2956" s="35">
        <f t="shared" si="5865"/>
        <v>0</v>
      </c>
      <c r="H2956" s="35">
        <f t="shared" si="5575"/>
        <v>0</v>
      </c>
      <c r="I2956" s="21">
        <f t="shared" si="5870"/>
        <v>28</v>
      </c>
      <c r="J2956" s="37">
        <f t="shared" ref="J2956:K2956" si="5887">MAX(N2956,P2956,R2956,T2956,V2956,X2956,Z2956,AB2956,AD2956)</f>
        <v>326.81</v>
      </c>
      <c r="K2956" s="37">
        <f t="shared" si="5887"/>
        <v>418</v>
      </c>
      <c r="L2956" s="38">
        <f t="shared" ref="L2956:M2956" si="5888">MIN(N2956,P2956,R2956,T2956,V2956,X2956,Z2956,AB2956,AD2956)</f>
        <v>326.81</v>
      </c>
      <c r="M2956" s="38">
        <f t="shared" si="5888"/>
        <v>418</v>
      </c>
      <c r="N2956" s="38">
        <f t="shared" si="5873"/>
        <v>326.81</v>
      </c>
      <c r="O2956" s="38">
        <f t="shared" si="5874"/>
        <v>418</v>
      </c>
      <c r="P2956" s="39"/>
      <c r="Q2956" s="39"/>
      <c r="R2956" s="39"/>
      <c r="S2956" s="39"/>
      <c r="T2956" s="39"/>
      <c r="U2956" s="39"/>
      <c r="V2956" s="39"/>
      <c r="W2956" s="39"/>
      <c r="X2956" s="39"/>
      <c r="Y2956" s="39"/>
      <c r="Z2956" s="39"/>
      <c r="AA2956" s="39"/>
      <c r="AB2956" s="39"/>
      <c r="AC2956" s="39"/>
      <c r="AD2956" s="40"/>
      <c r="AE2956" s="40"/>
      <c r="AF2956" s="41">
        <f t="shared" si="5603"/>
        <v>0</v>
      </c>
      <c r="AG2956" s="42"/>
    </row>
    <row r="2957" spans="1:33" ht="13.8">
      <c r="A2957" s="30" t="s">
        <v>7896</v>
      </c>
      <c r="B2957" s="30" t="s">
        <v>7897</v>
      </c>
      <c r="C2957" s="43"/>
      <c r="D2957" s="44"/>
      <c r="E2957" s="44"/>
      <c r="F2957" s="35">
        <f t="shared" si="5786"/>
        <v>0</v>
      </c>
      <c r="G2957" s="35">
        <f t="shared" si="5865"/>
        <v>0</v>
      </c>
      <c r="H2957" s="35">
        <f t="shared" si="5575"/>
        <v>0</v>
      </c>
      <c r="I2957" s="21">
        <f t="shared" si="5870"/>
        <v>28</v>
      </c>
      <c r="J2957" s="37">
        <f t="shared" ref="J2957:K2957" si="5889">MAX(N2957,P2957,R2957,T2957,V2957,X2957,Z2957,AB2957,AD2957)</f>
        <v>326.81</v>
      </c>
      <c r="K2957" s="37">
        <f t="shared" si="5889"/>
        <v>418</v>
      </c>
      <c r="L2957" s="38">
        <f t="shared" ref="L2957:M2957" si="5890">MIN(N2957,P2957,R2957,T2957,V2957,X2957,Z2957,AB2957,AD2957)</f>
        <v>326.81</v>
      </c>
      <c r="M2957" s="38">
        <f t="shared" si="5890"/>
        <v>418</v>
      </c>
      <c r="N2957" s="38">
        <f t="shared" si="5873"/>
        <v>326.81</v>
      </c>
      <c r="O2957" s="38">
        <f t="shared" si="5874"/>
        <v>418</v>
      </c>
      <c r="P2957" s="39"/>
      <c r="Q2957" s="39"/>
      <c r="R2957" s="39"/>
      <c r="S2957" s="39"/>
      <c r="T2957" s="39"/>
      <c r="U2957" s="39"/>
      <c r="V2957" s="39"/>
      <c r="W2957" s="39"/>
      <c r="X2957" s="39"/>
      <c r="Y2957" s="39"/>
      <c r="Z2957" s="39"/>
      <c r="AA2957" s="39"/>
      <c r="AB2957" s="39"/>
      <c r="AC2957" s="39"/>
      <c r="AD2957" s="40"/>
      <c r="AE2957" s="40"/>
      <c r="AF2957" s="41">
        <f t="shared" si="5603"/>
        <v>0</v>
      </c>
      <c r="AG2957" s="42"/>
    </row>
    <row r="2958" spans="1:33" ht="13.8">
      <c r="A2958" s="30" t="s">
        <v>7898</v>
      </c>
      <c r="B2958" s="30" t="s">
        <v>7899</v>
      </c>
      <c r="C2958" s="43"/>
      <c r="D2958" s="44"/>
      <c r="E2958" s="44"/>
      <c r="F2958" s="35">
        <f t="shared" si="5786"/>
        <v>0</v>
      </c>
      <c r="G2958" s="35">
        <f t="shared" si="5865"/>
        <v>0</v>
      </c>
      <c r="H2958" s="35">
        <f t="shared" si="5575"/>
        <v>0</v>
      </c>
      <c r="I2958" s="21">
        <f t="shared" si="5870"/>
        <v>28</v>
      </c>
      <c r="J2958" s="37">
        <f t="shared" ref="J2958:K2958" si="5891">MAX(N2958,P2958,R2958,T2958,V2958,X2958,Z2958,AB2958,AD2958)</f>
        <v>410.11</v>
      </c>
      <c r="K2958" s="37">
        <f t="shared" si="5891"/>
        <v>525</v>
      </c>
      <c r="L2958" s="38">
        <f t="shared" ref="L2958:M2958" si="5892">MIN(N2958,P2958,R2958,T2958,V2958,X2958,Z2958,AB2958,AD2958)</f>
        <v>410.11</v>
      </c>
      <c r="M2958" s="38">
        <f t="shared" si="5892"/>
        <v>525</v>
      </c>
      <c r="N2958" s="38">
        <f t="shared" si="5873"/>
        <v>410.11</v>
      </c>
      <c r="O2958" s="38">
        <f t="shared" si="5874"/>
        <v>525</v>
      </c>
      <c r="P2958" s="39"/>
      <c r="Q2958" s="39"/>
      <c r="R2958" s="39"/>
      <c r="S2958" s="39"/>
      <c r="T2958" s="39"/>
      <c r="U2958" s="39"/>
      <c r="V2958" s="39"/>
      <c r="W2958" s="39"/>
      <c r="X2958" s="39"/>
      <c r="Y2958" s="39"/>
      <c r="Z2958" s="39"/>
      <c r="AA2958" s="39"/>
      <c r="AB2958" s="39"/>
      <c r="AC2958" s="39"/>
      <c r="AD2958" s="40"/>
      <c r="AE2958" s="40"/>
      <c r="AF2958" s="41">
        <f t="shared" si="5603"/>
        <v>0</v>
      </c>
      <c r="AG2958" s="42"/>
    </row>
    <row r="2959" spans="1:33" ht="13.8">
      <c r="A2959" s="30" t="s">
        <v>7900</v>
      </c>
      <c r="B2959" s="30" t="s">
        <v>7901</v>
      </c>
      <c r="C2959" s="43"/>
      <c r="D2959" s="44"/>
      <c r="E2959" s="44"/>
      <c r="F2959" s="35">
        <f t="shared" si="5786"/>
        <v>0</v>
      </c>
      <c r="G2959" s="35">
        <f t="shared" si="5865"/>
        <v>0</v>
      </c>
      <c r="H2959" s="35">
        <f t="shared" si="5575"/>
        <v>0</v>
      </c>
      <c r="I2959" s="21">
        <f t="shared" si="5870"/>
        <v>28</v>
      </c>
      <c r="J2959" s="37">
        <f t="shared" ref="J2959:K2959" si="5893">MAX(N2959,P2959,R2959,T2959,V2959,X2959,Z2959,AB2959,AD2959)</f>
        <v>493.42</v>
      </c>
      <c r="K2959" s="37">
        <f t="shared" si="5893"/>
        <v>632</v>
      </c>
      <c r="L2959" s="38">
        <f t="shared" ref="L2959:M2959" si="5894">MIN(N2959,P2959,R2959,T2959,V2959,X2959,Z2959,AB2959,AD2959)</f>
        <v>493.42</v>
      </c>
      <c r="M2959" s="38">
        <f t="shared" si="5894"/>
        <v>632</v>
      </c>
      <c r="N2959" s="38">
        <f t="shared" si="5873"/>
        <v>493.42</v>
      </c>
      <c r="O2959" s="38">
        <f t="shared" si="5874"/>
        <v>632</v>
      </c>
      <c r="P2959" s="39"/>
      <c r="Q2959" s="39"/>
      <c r="R2959" s="39"/>
      <c r="S2959" s="39"/>
      <c r="T2959" s="39"/>
      <c r="U2959" s="39"/>
      <c r="V2959" s="39"/>
      <c r="W2959" s="39"/>
      <c r="X2959" s="39"/>
      <c r="Y2959" s="39"/>
      <c r="Z2959" s="39"/>
      <c r="AA2959" s="39"/>
      <c r="AB2959" s="39"/>
      <c r="AC2959" s="39"/>
      <c r="AD2959" s="40"/>
      <c r="AE2959" s="40"/>
      <c r="AF2959" s="41">
        <f t="shared" si="5603"/>
        <v>0</v>
      </c>
      <c r="AG2959" s="42"/>
    </row>
    <row r="2960" spans="1:33" ht="13.8">
      <c r="A2960" s="30" t="s">
        <v>7902</v>
      </c>
      <c r="B2960" s="30" t="s">
        <v>7903</v>
      </c>
      <c r="C2960" s="43"/>
      <c r="D2960" s="44"/>
      <c r="E2960" s="44"/>
      <c r="F2960" s="35">
        <f t="shared" si="5786"/>
        <v>0</v>
      </c>
      <c r="G2960" s="35">
        <f t="shared" si="5865"/>
        <v>0</v>
      </c>
      <c r="H2960" s="35">
        <f t="shared" si="5575"/>
        <v>0</v>
      </c>
      <c r="I2960" s="21">
        <f t="shared" si="5870"/>
        <v>28</v>
      </c>
      <c r="J2960" s="37">
        <f t="shared" ref="J2960:K2960" si="5895">MAX(N2960,P2960,R2960,T2960,V2960,X2960,Z2960,AB2960,AD2960)</f>
        <v>493.42</v>
      </c>
      <c r="K2960" s="37">
        <f t="shared" si="5895"/>
        <v>632</v>
      </c>
      <c r="L2960" s="38">
        <f t="shared" ref="L2960:M2960" si="5896">MIN(N2960,P2960,R2960,T2960,V2960,X2960,Z2960,AB2960,AD2960)</f>
        <v>493.42</v>
      </c>
      <c r="M2960" s="38">
        <f t="shared" si="5896"/>
        <v>632</v>
      </c>
      <c r="N2960" s="38">
        <f t="shared" si="5873"/>
        <v>493.42</v>
      </c>
      <c r="O2960" s="38">
        <f t="shared" si="5874"/>
        <v>632</v>
      </c>
      <c r="P2960" s="39"/>
      <c r="Q2960" s="39"/>
      <c r="R2960" s="39"/>
      <c r="S2960" s="39"/>
      <c r="T2960" s="39"/>
      <c r="U2960" s="39"/>
      <c r="V2960" s="39"/>
      <c r="W2960" s="39"/>
      <c r="X2960" s="39"/>
      <c r="Y2960" s="39"/>
      <c r="Z2960" s="39"/>
      <c r="AA2960" s="39"/>
      <c r="AB2960" s="39"/>
      <c r="AC2960" s="39"/>
      <c r="AD2960" s="40"/>
      <c r="AE2960" s="40"/>
      <c r="AF2960" s="41">
        <f t="shared" si="5603"/>
        <v>0</v>
      </c>
      <c r="AG2960" s="42"/>
    </row>
    <row r="2961" spans="1:33" ht="13.8">
      <c r="A2961" s="30" t="s">
        <v>7904</v>
      </c>
      <c r="B2961" s="30" t="s">
        <v>7905</v>
      </c>
      <c r="C2961" s="43"/>
      <c r="D2961" s="44"/>
      <c r="E2961" s="44"/>
      <c r="F2961" s="35">
        <f t="shared" si="5786"/>
        <v>0</v>
      </c>
      <c r="G2961" s="35">
        <f t="shared" si="5865"/>
        <v>0</v>
      </c>
      <c r="H2961" s="35">
        <f t="shared" si="5575"/>
        <v>0</v>
      </c>
      <c r="I2961" s="21">
        <f t="shared" si="5870"/>
        <v>28</v>
      </c>
      <c r="J2961" s="37">
        <f t="shared" ref="J2961:K2961" si="5897">MAX(N2961,P2961,R2961,T2961,V2961,X2961,Z2961,AB2961,AD2961)</f>
        <v>493.42</v>
      </c>
      <c r="K2961" s="37">
        <f t="shared" si="5897"/>
        <v>632</v>
      </c>
      <c r="L2961" s="38">
        <f t="shared" ref="L2961:M2961" si="5898">MIN(N2961,P2961,R2961,T2961,V2961,X2961,Z2961,AB2961,AD2961)</f>
        <v>493.42</v>
      </c>
      <c r="M2961" s="38">
        <f t="shared" si="5898"/>
        <v>632</v>
      </c>
      <c r="N2961" s="38">
        <f t="shared" si="5873"/>
        <v>493.42</v>
      </c>
      <c r="O2961" s="38">
        <f t="shared" si="5874"/>
        <v>632</v>
      </c>
      <c r="P2961" s="39"/>
      <c r="Q2961" s="39"/>
      <c r="R2961" s="39"/>
      <c r="S2961" s="39"/>
      <c r="T2961" s="39"/>
      <c r="U2961" s="39"/>
      <c r="V2961" s="39"/>
      <c r="W2961" s="39"/>
      <c r="X2961" s="39"/>
      <c r="Y2961" s="39"/>
      <c r="Z2961" s="39"/>
      <c r="AA2961" s="39"/>
      <c r="AB2961" s="39"/>
      <c r="AC2961" s="39"/>
      <c r="AD2961" s="40"/>
      <c r="AE2961" s="40"/>
      <c r="AF2961" s="41">
        <f t="shared" si="5603"/>
        <v>0</v>
      </c>
      <c r="AG2961" s="42"/>
    </row>
    <row r="2962" spans="1:33" ht="13.8">
      <c r="A2962" s="30" t="s">
        <v>7906</v>
      </c>
      <c r="B2962" s="30" t="s">
        <v>7907</v>
      </c>
      <c r="C2962" s="43"/>
      <c r="D2962" s="44"/>
      <c r="E2962" s="44"/>
      <c r="F2962" s="35">
        <f t="shared" si="5786"/>
        <v>0</v>
      </c>
      <c r="G2962" s="35">
        <f t="shared" si="5865"/>
        <v>0</v>
      </c>
      <c r="H2962" s="35">
        <f t="shared" si="5575"/>
        <v>0</v>
      </c>
      <c r="I2962" s="21">
        <f t="shared" si="5870"/>
        <v>28</v>
      </c>
      <c r="J2962" s="37">
        <f t="shared" ref="J2962:K2962" si="5899">MAX(N2962,P2962,R2962,T2962,V2962,X2962,Z2962,AB2962,AD2962)</f>
        <v>410.11</v>
      </c>
      <c r="K2962" s="37">
        <f t="shared" si="5899"/>
        <v>525</v>
      </c>
      <c r="L2962" s="38">
        <f t="shared" ref="L2962:M2962" si="5900">MIN(N2962,P2962,R2962,T2962,V2962,X2962,Z2962,AB2962,AD2962)</f>
        <v>410.11</v>
      </c>
      <c r="M2962" s="38">
        <f t="shared" si="5900"/>
        <v>525</v>
      </c>
      <c r="N2962" s="38">
        <f t="shared" si="5873"/>
        <v>410.11</v>
      </c>
      <c r="O2962" s="38">
        <f t="shared" si="5874"/>
        <v>525</v>
      </c>
      <c r="P2962" s="39"/>
      <c r="Q2962" s="39"/>
      <c r="R2962" s="39"/>
      <c r="S2962" s="39"/>
      <c r="T2962" s="39"/>
      <c r="U2962" s="39"/>
      <c r="V2962" s="39"/>
      <c r="W2962" s="39"/>
      <c r="X2962" s="39"/>
      <c r="Y2962" s="39"/>
      <c r="Z2962" s="39"/>
      <c r="AA2962" s="39"/>
      <c r="AB2962" s="39"/>
      <c r="AC2962" s="39"/>
      <c r="AD2962" s="40"/>
      <c r="AE2962" s="40"/>
      <c r="AF2962" s="41">
        <f t="shared" si="5603"/>
        <v>0</v>
      </c>
      <c r="AG2962" s="42"/>
    </row>
    <row r="2963" spans="1:33" ht="13.8">
      <c r="A2963" s="30" t="s">
        <v>7908</v>
      </c>
      <c r="B2963" s="30" t="s">
        <v>7909</v>
      </c>
      <c r="C2963" s="43"/>
      <c r="D2963" s="44"/>
      <c r="E2963" s="44"/>
      <c r="F2963" s="35">
        <f t="shared" si="5786"/>
        <v>0</v>
      </c>
      <c r="G2963" s="35">
        <f t="shared" si="5865"/>
        <v>0</v>
      </c>
      <c r="H2963" s="35">
        <f t="shared" si="5575"/>
        <v>0</v>
      </c>
      <c r="I2963" s="21">
        <f t="shared" si="5870"/>
        <v>28</v>
      </c>
      <c r="J2963" s="37">
        <f t="shared" ref="J2963:K2963" si="5901">MAX(N2963,P2963,R2963,T2963,V2963,X2963,Z2963,AB2963,AD2963)</f>
        <v>410.11</v>
      </c>
      <c r="K2963" s="37">
        <f t="shared" si="5901"/>
        <v>525</v>
      </c>
      <c r="L2963" s="38">
        <f t="shared" ref="L2963:M2963" si="5902">MIN(N2963,P2963,R2963,T2963,V2963,X2963,Z2963,AB2963,AD2963)</f>
        <v>410.11</v>
      </c>
      <c r="M2963" s="38">
        <f t="shared" si="5902"/>
        <v>525</v>
      </c>
      <c r="N2963" s="38">
        <f t="shared" si="5873"/>
        <v>410.11</v>
      </c>
      <c r="O2963" s="38">
        <f t="shared" si="5874"/>
        <v>525</v>
      </c>
      <c r="P2963" s="39"/>
      <c r="Q2963" s="39"/>
      <c r="R2963" s="39"/>
      <c r="S2963" s="39"/>
      <c r="T2963" s="39"/>
      <c r="U2963" s="39"/>
      <c r="V2963" s="39"/>
      <c r="W2963" s="39"/>
      <c r="X2963" s="39"/>
      <c r="Y2963" s="39"/>
      <c r="Z2963" s="39"/>
      <c r="AA2963" s="39"/>
      <c r="AB2963" s="39"/>
      <c r="AC2963" s="39"/>
      <c r="AD2963" s="40"/>
      <c r="AE2963" s="40"/>
      <c r="AF2963" s="41">
        <f t="shared" si="5603"/>
        <v>0</v>
      </c>
      <c r="AG2963" s="42"/>
    </row>
    <row r="2964" spans="1:33" ht="13.8">
      <c r="A2964" s="30" t="s">
        <v>7910</v>
      </c>
      <c r="B2964" s="30" t="s">
        <v>7911</v>
      </c>
      <c r="C2964" s="43"/>
      <c r="D2964" s="44"/>
      <c r="E2964" s="44"/>
      <c r="F2964" s="35">
        <f t="shared" si="5786"/>
        <v>0</v>
      </c>
      <c r="G2964" s="35">
        <f t="shared" si="5865"/>
        <v>0</v>
      </c>
      <c r="H2964" s="35">
        <f t="shared" si="5575"/>
        <v>0</v>
      </c>
      <c r="I2964" s="21">
        <f t="shared" si="5870"/>
        <v>28</v>
      </c>
      <c r="J2964" s="37">
        <f t="shared" ref="J2964:K2964" si="5903">MAX(N2964,P2964,R2964,T2964,V2964,X2964,Z2964,AB2964,AD2964)</f>
        <v>493.42</v>
      </c>
      <c r="K2964" s="37">
        <f t="shared" si="5903"/>
        <v>632</v>
      </c>
      <c r="L2964" s="38">
        <f t="shared" ref="L2964:M2964" si="5904">MIN(N2964,P2964,R2964,T2964,V2964,X2964,Z2964,AB2964,AD2964)</f>
        <v>493.42</v>
      </c>
      <c r="M2964" s="38">
        <f t="shared" si="5904"/>
        <v>632</v>
      </c>
      <c r="N2964" s="38">
        <f t="shared" si="5873"/>
        <v>493.42</v>
      </c>
      <c r="O2964" s="38">
        <f t="shared" si="5874"/>
        <v>632</v>
      </c>
      <c r="P2964" s="39"/>
      <c r="Q2964" s="39"/>
      <c r="R2964" s="39"/>
      <c r="S2964" s="39"/>
      <c r="T2964" s="39"/>
      <c r="U2964" s="39"/>
      <c r="V2964" s="39"/>
      <c r="W2964" s="39"/>
      <c r="X2964" s="39"/>
      <c r="Y2964" s="39"/>
      <c r="Z2964" s="39"/>
      <c r="AA2964" s="39"/>
      <c r="AB2964" s="39"/>
      <c r="AC2964" s="39"/>
      <c r="AD2964" s="40"/>
      <c r="AE2964" s="40"/>
      <c r="AF2964" s="41">
        <f t="shared" si="5603"/>
        <v>0</v>
      </c>
      <c r="AG2964" s="42"/>
    </row>
    <row r="2965" spans="1:33" ht="13.8">
      <c r="A2965" s="30" t="s">
        <v>7912</v>
      </c>
      <c r="B2965" s="30" t="s">
        <v>7913</v>
      </c>
      <c r="C2965" s="43"/>
      <c r="D2965" s="44"/>
      <c r="E2965" s="44"/>
      <c r="F2965" s="35">
        <f t="shared" si="5786"/>
        <v>0</v>
      </c>
      <c r="G2965" s="35">
        <f t="shared" si="5865"/>
        <v>0</v>
      </c>
      <c r="H2965" s="35">
        <f t="shared" si="5575"/>
        <v>0</v>
      </c>
      <c r="I2965" s="21">
        <f t="shared" si="5870"/>
        <v>28</v>
      </c>
      <c r="J2965" s="37">
        <f t="shared" ref="J2965:K2965" si="5905">MAX(N2965,P2965,R2965,T2965,V2965,X2965,Z2965,AB2965,AD2965)</f>
        <v>326.81</v>
      </c>
      <c r="K2965" s="37">
        <f t="shared" si="5905"/>
        <v>418</v>
      </c>
      <c r="L2965" s="38">
        <f t="shared" ref="L2965:M2965" si="5906">MIN(N2965,P2965,R2965,T2965,V2965,X2965,Z2965,AB2965,AD2965)</f>
        <v>326.81</v>
      </c>
      <c r="M2965" s="38">
        <f t="shared" si="5906"/>
        <v>418</v>
      </c>
      <c r="N2965" s="38">
        <f t="shared" si="5873"/>
        <v>326.81</v>
      </c>
      <c r="O2965" s="38">
        <f t="shared" si="5874"/>
        <v>418</v>
      </c>
      <c r="P2965" s="39"/>
      <c r="Q2965" s="39"/>
      <c r="R2965" s="39"/>
      <c r="S2965" s="39"/>
      <c r="T2965" s="39"/>
      <c r="U2965" s="39"/>
      <c r="V2965" s="39"/>
      <c r="W2965" s="39"/>
      <c r="X2965" s="39"/>
      <c r="Y2965" s="39"/>
      <c r="Z2965" s="39"/>
      <c r="AA2965" s="39"/>
      <c r="AB2965" s="39"/>
      <c r="AC2965" s="39"/>
      <c r="AD2965" s="40"/>
      <c r="AE2965" s="40"/>
      <c r="AF2965" s="41">
        <f t="shared" si="5603"/>
        <v>0</v>
      </c>
      <c r="AG2965" s="42"/>
    </row>
    <row r="2966" spans="1:33" ht="13.8">
      <c r="A2966" s="30" t="s">
        <v>7914</v>
      </c>
      <c r="B2966" s="30" t="s">
        <v>7915</v>
      </c>
      <c r="C2966" s="43"/>
      <c r="D2966" s="44"/>
      <c r="E2966" s="44"/>
      <c r="F2966" s="35">
        <f t="shared" si="5786"/>
        <v>0</v>
      </c>
      <c r="G2966" s="35">
        <f t="shared" si="5865"/>
        <v>0</v>
      </c>
      <c r="H2966" s="35">
        <f t="shared" si="5575"/>
        <v>0</v>
      </c>
      <c r="I2966" s="21">
        <f t="shared" si="5870"/>
        <v>28</v>
      </c>
      <c r="J2966" s="37">
        <f t="shared" ref="J2966:K2966" si="5907">MAX(N2966,P2966,R2966,T2966,V2966,X2966,Z2966,AB2966,AD2966)</f>
        <v>326.81</v>
      </c>
      <c r="K2966" s="37">
        <f t="shared" si="5907"/>
        <v>418</v>
      </c>
      <c r="L2966" s="38">
        <f t="shared" ref="L2966:M2966" si="5908">MIN(N2966,P2966,R2966,T2966,V2966,X2966,Z2966,AB2966,AD2966)</f>
        <v>326.81</v>
      </c>
      <c r="M2966" s="38">
        <f t="shared" si="5908"/>
        <v>418</v>
      </c>
      <c r="N2966" s="38">
        <f t="shared" si="5873"/>
        <v>326.81</v>
      </c>
      <c r="O2966" s="38">
        <f t="shared" si="5874"/>
        <v>418</v>
      </c>
      <c r="P2966" s="39"/>
      <c r="Q2966" s="39"/>
      <c r="R2966" s="39"/>
      <c r="S2966" s="39"/>
      <c r="T2966" s="39"/>
      <c r="U2966" s="39"/>
      <c r="V2966" s="39"/>
      <c r="W2966" s="39"/>
      <c r="X2966" s="39"/>
      <c r="Y2966" s="39"/>
      <c r="Z2966" s="39"/>
      <c r="AA2966" s="39"/>
      <c r="AB2966" s="39"/>
      <c r="AC2966" s="39"/>
      <c r="AD2966" s="40"/>
      <c r="AE2966" s="40"/>
      <c r="AF2966" s="41">
        <f t="shared" si="5603"/>
        <v>0</v>
      </c>
      <c r="AG2966" s="42"/>
    </row>
    <row r="2967" spans="1:33" ht="13.8">
      <c r="A2967" s="30" t="s">
        <v>7916</v>
      </c>
      <c r="B2967" s="30" t="s">
        <v>7917</v>
      </c>
      <c r="C2967" s="43"/>
      <c r="D2967" s="44"/>
      <c r="E2967" s="44"/>
      <c r="F2967" s="35">
        <f t="shared" si="5786"/>
        <v>0</v>
      </c>
      <c r="G2967" s="35">
        <f t="shared" si="5865"/>
        <v>0</v>
      </c>
      <c r="H2967" s="35">
        <f t="shared" si="5575"/>
        <v>0</v>
      </c>
      <c r="I2967" s="21">
        <f t="shared" si="5870"/>
        <v>18</v>
      </c>
      <c r="J2967" s="37">
        <f t="shared" ref="J2967:K2967" si="5909">MAX(N2967,P2967,R2967,T2967,V2967,X2967,Z2967,AB2967,AD2967)</f>
        <v>132.26</v>
      </c>
      <c r="K2967" s="37">
        <f t="shared" si="5909"/>
        <v>156</v>
      </c>
      <c r="L2967" s="38">
        <f t="shared" ref="L2967:M2967" si="5910">MIN(N2967,P2967,R2967,T2967,V2967,X2967,Z2967,AB2967,AD2967)</f>
        <v>132.26</v>
      </c>
      <c r="M2967" s="38">
        <f t="shared" si="5910"/>
        <v>156</v>
      </c>
      <c r="N2967" s="38">
        <f t="shared" si="5873"/>
        <v>132.26</v>
      </c>
      <c r="O2967" s="38">
        <f t="shared" si="5874"/>
        <v>156</v>
      </c>
      <c r="P2967" s="39"/>
      <c r="Q2967" s="39"/>
      <c r="R2967" s="39"/>
      <c r="S2967" s="39"/>
      <c r="T2967" s="39"/>
      <c r="U2967" s="39"/>
      <c r="V2967" s="39"/>
      <c r="W2967" s="39"/>
      <c r="X2967" s="39"/>
      <c r="Y2967" s="39"/>
      <c r="Z2967" s="39"/>
      <c r="AA2967" s="39"/>
      <c r="AB2967" s="39"/>
      <c r="AC2967" s="39"/>
      <c r="AD2967" s="40"/>
      <c r="AE2967" s="40"/>
      <c r="AF2967" s="41">
        <f t="shared" si="5603"/>
        <v>0</v>
      </c>
      <c r="AG2967" s="42"/>
    </row>
    <row r="2968" spans="1:33" ht="13.8">
      <c r="A2968" s="30" t="s">
        <v>7918</v>
      </c>
      <c r="B2968" s="30" t="s">
        <v>7919</v>
      </c>
      <c r="C2968" s="43"/>
      <c r="D2968" s="44"/>
      <c r="E2968" s="44"/>
      <c r="F2968" s="35">
        <f t="shared" si="5786"/>
        <v>0</v>
      </c>
      <c r="G2968" s="35">
        <f t="shared" si="5865"/>
        <v>0</v>
      </c>
      <c r="H2968" s="35">
        <f t="shared" si="5575"/>
        <v>0</v>
      </c>
      <c r="I2968" s="21">
        <f t="shared" si="5870"/>
        <v>18</v>
      </c>
      <c r="J2968" s="37">
        <f t="shared" ref="J2968:K2968" si="5911">MAX(N2968,P2968,R2968,T2968,V2968,X2968,Z2968,AB2968,AD2968)</f>
        <v>8747.4699999999993</v>
      </c>
      <c r="K2968" s="37">
        <f t="shared" si="5911"/>
        <v>10322</v>
      </c>
      <c r="L2968" s="38">
        <f t="shared" ref="L2968:M2968" si="5912">MIN(N2968,P2968,R2968,T2968,V2968,X2968,Z2968,AB2968,AD2968)</f>
        <v>8747.4699999999993</v>
      </c>
      <c r="M2968" s="38">
        <f t="shared" si="5912"/>
        <v>10322</v>
      </c>
      <c r="N2968" s="38">
        <f t="shared" si="5873"/>
        <v>8747.4699999999993</v>
      </c>
      <c r="O2968" s="38">
        <f t="shared" si="5874"/>
        <v>10322</v>
      </c>
      <c r="P2968" s="39"/>
      <c r="Q2968" s="39"/>
      <c r="R2968" s="39"/>
      <c r="S2968" s="39"/>
      <c r="T2968" s="39"/>
      <c r="U2968" s="39"/>
      <c r="V2968" s="39"/>
      <c r="W2968" s="39"/>
      <c r="X2968" s="39"/>
      <c r="Y2968" s="39"/>
      <c r="Z2968" s="39"/>
      <c r="AA2968" s="39"/>
      <c r="AB2968" s="39"/>
      <c r="AC2968" s="39"/>
      <c r="AD2968" s="40"/>
      <c r="AE2968" s="40"/>
      <c r="AF2968" s="41">
        <f t="shared" si="5603"/>
        <v>0</v>
      </c>
      <c r="AG2968" s="42"/>
    </row>
    <row r="2969" spans="1:33" ht="13.8">
      <c r="A2969" s="30" t="s">
        <v>7920</v>
      </c>
      <c r="B2969" s="30" t="s">
        <v>7921</v>
      </c>
      <c r="C2969" s="43"/>
      <c r="D2969" s="44"/>
      <c r="E2969" s="44"/>
      <c r="F2969" s="35">
        <f t="shared" si="5786"/>
        <v>0</v>
      </c>
      <c r="G2969" s="35">
        <f t="shared" si="5865"/>
        <v>0</v>
      </c>
      <c r="H2969" s="35">
        <f t="shared" si="5575"/>
        <v>0</v>
      </c>
      <c r="I2969" s="21">
        <f t="shared" si="5870"/>
        <v>28</v>
      </c>
      <c r="J2969" s="37">
        <f t="shared" ref="J2969:K2969" si="5913">MAX(N2969,P2969,R2969,T2969,V2969,X2969,Z2969,AB2969,AD2969)</f>
        <v>5789.03</v>
      </c>
      <c r="K2969" s="37">
        <f t="shared" si="5913"/>
        <v>7410</v>
      </c>
      <c r="L2969" s="38">
        <f t="shared" ref="L2969:M2969" si="5914">MIN(N2969,P2969,R2969,T2969,V2969,X2969,Z2969,AB2969,AD2969)</f>
        <v>5789.03</v>
      </c>
      <c r="M2969" s="38">
        <f t="shared" si="5914"/>
        <v>7410</v>
      </c>
      <c r="N2969" s="38">
        <f t="shared" si="5873"/>
        <v>5789.03</v>
      </c>
      <c r="O2969" s="38">
        <f t="shared" si="5874"/>
        <v>7410</v>
      </c>
      <c r="P2969" s="39"/>
      <c r="Q2969" s="39"/>
      <c r="R2969" s="39"/>
      <c r="S2969" s="39"/>
      <c r="T2969" s="39"/>
      <c r="U2969" s="39"/>
      <c r="V2969" s="39"/>
      <c r="W2969" s="39"/>
      <c r="X2969" s="39"/>
      <c r="Y2969" s="39"/>
      <c r="Z2969" s="39"/>
      <c r="AA2969" s="39"/>
      <c r="AB2969" s="39"/>
      <c r="AC2969" s="39"/>
      <c r="AD2969" s="40"/>
      <c r="AE2969" s="40"/>
      <c r="AF2969" s="41">
        <f t="shared" si="5603"/>
        <v>0</v>
      </c>
      <c r="AG2969" s="42"/>
    </row>
    <row r="2970" spans="1:33" ht="13.8">
      <c r="A2970" s="30" t="s">
        <v>7922</v>
      </c>
      <c r="B2970" s="30" t="s">
        <v>7923</v>
      </c>
      <c r="C2970" s="43"/>
      <c r="D2970" s="44"/>
      <c r="E2970" s="44"/>
      <c r="F2970" s="35">
        <f t="shared" si="5786"/>
        <v>0</v>
      </c>
      <c r="G2970" s="35">
        <f t="shared" si="5865"/>
        <v>0</v>
      </c>
      <c r="H2970" s="35">
        <f t="shared" si="5575"/>
        <v>0</v>
      </c>
      <c r="I2970" s="21">
        <f t="shared" si="5870"/>
        <v>18</v>
      </c>
      <c r="J2970" s="37">
        <f t="shared" ref="J2970:K2970" si="5915">MAX(N2970,P2970,R2970,T2970,V2970,X2970,Z2970,AB2970,AD2970)</f>
        <v>14142.65</v>
      </c>
      <c r="K2970" s="37">
        <f t="shared" si="5915"/>
        <v>16688</v>
      </c>
      <c r="L2970" s="38">
        <f t="shared" ref="L2970:M2970" si="5916">MIN(N2970,P2970,R2970,T2970,V2970,X2970,Z2970,AB2970,AD2970)</f>
        <v>14142.65</v>
      </c>
      <c r="M2970" s="38">
        <f t="shared" si="5916"/>
        <v>16688</v>
      </c>
      <c r="N2970" s="38">
        <f t="shared" si="5873"/>
        <v>14142.65</v>
      </c>
      <c r="O2970" s="38">
        <f t="shared" si="5874"/>
        <v>16688</v>
      </c>
      <c r="P2970" s="39"/>
      <c r="Q2970" s="39"/>
      <c r="R2970" s="39"/>
      <c r="S2970" s="39"/>
      <c r="T2970" s="39"/>
      <c r="U2970" s="39"/>
      <c r="V2970" s="39"/>
      <c r="W2970" s="39"/>
      <c r="X2970" s="39"/>
      <c r="Y2970" s="39"/>
      <c r="Z2970" s="39"/>
      <c r="AA2970" s="39"/>
      <c r="AB2970" s="39"/>
      <c r="AC2970" s="39"/>
      <c r="AD2970" s="40"/>
      <c r="AE2970" s="40"/>
      <c r="AF2970" s="41">
        <f t="shared" si="5603"/>
        <v>0</v>
      </c>
      <c r="AG2970" s="42"/>
    </row>
    <row r="2971" spans="1:33" ht="13.8">
      <c r="A2971" s="30" t="s">
        <v>7924</v>
      </c>
      <c r="B2971" s="30" t="s">
        <v>7925</v>
      </c>
      <c r="C2971" s="43"/>
      <c r="D2971" s="44"/>
      <c r="E2971" s="44"/>
      <c r="F2971" s="35">
        <f t="shared" si="5786"/>
        <v>0</v>
      </c>
      <c r="G2971" s="35">
        <f t="shared" si="5865"/>
        <v>0</v>
      </c>
      <c r="H2971" s="35">
        <f t="shared" si="5575"/>
        <v>0</v>
      </c>
      <c r="I2971" s="21">
        <f t="shared" si="5870"/>
        <v>18</v>
      </c>
      <c r="J2971" s="37">
        <f t="shared" ref="J2971:K2971" si="5917">MAX(N2971,P2971,R2971,T2971,V2971,X2971,Z2971,AB2971,AD2971)</f>
        <v>1845.31</v>
      </c>
      <c r="K2971" s="37">
        <f t="shared" si="5917"/>
        <v>2177</v>
      </c>
      <c r="L2971" s="38">
        <f t="shared" ref="L2971:M2971" si="5918">MIN(N2971,P2971,R2971,T2971,V2971,X2971,Z2971,AB2971,AD2971)</f>
        <v>1845.31</v>
      </c>
      <c r="M2971" s="38">
        <f t="shared" si="5918"/>
        <v>2177</v>
      </c>
      <c r="N2971" s="38">
        <f t="shared" si="5873"/>
        <v>1845.31</v>
      </c>
      <c r="O2971" s="38">
        <f t="shared" si="5874"/>
        <v>2177</v>
      </c>
      <c r="P2971" s="39"/>
      <c r="Q2971" s="39"/>
      <c r="R2971" s="39"/>
      <c r="S2971" s="39"/>
      <c r="T2971" s="39"/>
      <c r="U2971" s="39"/>
      <c r="V2971" s="39"/>
      <c r="W2971" s="39"/>
      <c r="X2971" s="39"/>
      <c r="Y2971" s="39"/>
      <c r="Z2971" s="39"/>
      <c r="AA2971" s="39"/>
      <c r="AB2971" s="39"/>
      <c r="AC2971" s="39"/>
      <c r="AD2971" s="40"/>
      <c r="AE2971" s="40"/>
      <c r="AF2971" s="41">
        <f t="shared" si="5603"/>
        <v>0</v>
      </c>
      <c r="AG2971" s="42"/>
    </row>
    <row r="2972" spans="1:33" ht="13.8">
      <c r="A2972" s="30" t="s">
        <v>7926</v>
      </c>
      <c r="B2972" s="30" t="s">
        <v>7927</v>
      </c>
      <c r="C2972" s="43"/>
      <c r="D2972" s="44"/>
      <c r="E2972" s="44"/>
      <c r="F2972" s="35">
        <f t="shared" ref="F2972:F3035" si="5919">IFERROR(SUMIF(Purchase_ItemCode, A2972, Purchase_Qty), 0)</f>
        <v>0</v>
      </c>
      <c r="G2972" s="35">
        <f t="shared" si="5865"/>
        <v>0</v>
      </c>
      <c r="H2972" s="35">
        <f t="shared" si="5575"/>
        <v>0</v>
      </c>
      <c r="I2972" s="21">
        <f t="shared" si="5870"/>
        <v>18</v>
      </c>
      <c r="J2972" s="37">
        <f t="shared" ref="J2972:K2972" si="5920">MAX(N2972,P2972,R2972,T2972,V2972,X2972,Z2972,AB2972,AD2972)</f>
        <v>1845.31</v>
      </c>
      <c r="K2972" s="37">
        <f t="shared" si="5920"/>
        <v>2177</v>
      </c>
      <c r="L2972" s="38">
        <f t="shared" ref="L2972:M2972" si="5921">MIN(N2972,P2972,R2972,T2972,V2972,X2972,Z2972,AB2972,AD2972)</f>
        <v>1845.31</v>
      </c>
      <c r="M2972" s="38">
        <f t="shared" si="5921"/>
        <v>2177</v>
      </c>
      <c r="N2972" s="38">
        <f t="shared" si="5873"/>
        <v>1845.31</v>
      </c>
      <c r="O2972" s="38">
        <f t="shared" si="5874"/>
        <v>2177</v>
      </c>
      <c r="P2972" s="39"/>
      <c r="Q2972" s="39"/>
      <c r="R2972" s="39"/>
      <c r="S2972" s="39"/>
      <c r="T2972" s="39"/>
      <c r="U2972" s="39"/>
      <c r="V2972" s="39"/>
      <c r="W2972" s="39"/>
      <c r="X2972" s="39"/>
      <c r="Y2972" s="39"/>
      <c r="Z2972" s="39"/>
      <c r="AA2972" s="39"/>
      <c r="AB2972" s="39"/>
      <c r="AC2972" s="39"/>
      <c r="AD2972" s="40"/>
      <c r="AE2972" s="40"/>
      <c r="AF2972" s="41">
        <f t="shared" si="5603"/>
        <v>0</v>
      </c>
      <c r="AG2972" s="42"/>
    </row>
    <row r="2973" spans="1:33" ht="13.8">
      <c r="A2973" s="30" t="s">
        <v>7928</v>
      </c>
      <c r="B2973" s="30" t="s">
        <v>7929</v>
      </c>
      <c r="C2973" s="43"/>
      <c r="D2973" s="44"/>
      <c r="E2973" s="44"/>
      <c r="F2973" s="35">
        <f t="shared" si="5919"/>
        <v>0</v>
      </c>
      <c r="G2973" s="35">
        <f t="shared" si="5865"/>
        <v>0</v>
      </c>
      <c r="H2973" s="35">
        <f t="shared" si="5575"/>
        <v>0</v>
      </c>
      <c r="I2973" s="21">
        <f t="shared" si="5870"/>
        <v>18</v>
      </c>
      <c r="J2973" s="37">
        <f t="shared" ref="J2973:K2973" si="5922">MAX(N2973,P2973,R2973,T2973,V2973,X2973,Z2973,AB2973,AD2973)</f>
        <v>2160.21</v>
      </c>
      <c r="K2973" s="37">
        <f t="shared" si="5922"/>
        <v>2549</v>
      </c>
      <c r="L2973" s="38">
        <f t="shared" ref="L2973:M2973" si="5923">MIN(N2973,P2973,R2973,T2973,V2973,X2973,Z2973,AB2973,AD2973)</f>
        <v>2160.21</v>
      </c>
      <c r="M2973" s="38">
        <f t="shared" si="5923"/>
        <v>2549</v>
      </c>
      <c r="N2973" s="38">
        <f t="shared" si="5873"/>
        <v>2160.21</v>
      </c>
      <c r="O2973" s="38">
        <f t="shared" si="5874"/>
        <v>2549</v>
      </c>
      <c r="P2973" s="39"/>
      <c r="Q2973" s="39"/>
      <c r="R2973" s="39"/>
      <c r="S2973" s="39"/>
      <c r="T2973" s="39"/>
      <c r="U2973" s="39"/>
      <c r="V2973" s="39"/>
      <c r="W2973" s="39"/>
      <c r="X2973" s="39"/>
      <c r="Y2973" s="39"/>
      <c r="Z2973" s="39"/>
      <c r="AA2973" s="39"/>
      <c r="AB2973" s="39"/>
      <c r="AC2973" s="39"/>
      <c r="AD2973" s="40"/>
      <c r="AE2973" s="40"/>
      <c r="AF2973" s="41">
        <f t="shared" si="5603"/>
        <v>0</v>
      </c>
      <c r="AG2973" s="42"/>
    </row>
    <row r="2974" spans="1:33" ht="13.8">
      <c r="A2974" s="30" t="s">
        <v>7930</v>
      </c>
      <c r="B2974" s="30" t="s">
        <v>7931</v>
      </c>
      <c r="C2974" s="43"/>
      <c r="D2974" s="44"/>
      <c r="E2974" s="44"/>
      <c r="F2974" s="35">
        <f t="shared" si="5919"/>
        <v>0</v>
      </c>
      <c r="G2974" s="35">
        <f t="shared" si="5865"/>
        <v>0</v>
      </c>
      <c r="H2974" s="35">
        <f t="shared" si="5575"/>
        <v>0</v>
      </c>
      <c r="I2974" s="21">
        <f t="shared" si="5870"/>
        <v>18</v>
      </c>
      <c r="J2974" s="37">
        <f t="shared" ref="J2974:K2974" si="5924">MAX(N2974,P2974,R2974,T2974,V2974,X2974,Z2974,AB2974,AD2974)</f>
        <v>69.28</v>
      </c>
      <c r="K2974" s="37">
        <f t="shared" si="5924"/>
        <v>82</v>
      </c>
      <c r="L2974" s="38">
        <f t="shared" ref="L2974:M2974" si="5925">MIN(N2974,P2974,R2974,T2974,V2974,X2974,Z2974,AB2974,AD2974)</f>
        <v>69.28</v>
      </c>
      <c r="M2974" s="38">
        <f t="shared" si="5925"/>
        <v>82</v>
      </c>
      <c r="N2974" s="38">
        <f t="shared" si="5873"/>
        <v>69.28</v>
      </c>
      <c r="O2974" s="38">
        <f t="shared" si="5874"/>
        <v>82</v>
      </c>
      <c r="P2974" s="39"/>
      <c r="Q2974" s="39"/>
      <c r="R2974" s="39"/>
      <c r="S2974" s="39"/>
      <c r="T2974" s="39"/>
      <c r="U2974" s="39"/>
      <c r="V2974" s="39"/>
      <c r="W2974" s="39"/>
      <c r="X2974" s="39"/>
      <c r="Y2974" s="39"/>
      <c r="Z2974" s="39"/>
      <c r="AA2974" s="39"/>
      <c r="AB2974" s="39"/>
      <c r="AC2974" s="39"/>
      <c r="AD2974" s="40"/>
      <c r="AE2974" s="40"/>
      <c r="AF2974" s="41">
        <f t="shared" si="5603"/>
        <v>0</v>
      </c>
      <c r="AG2974" s="42"/>
    </row>
    <row r="2975" spans="1:33" ht="13.8">
      <c r="A2975" s="30" t="s">
        <v>7932</v>
      </c>
      <c r="B2975" s="30" t="s">
        <v>7933</v>
      </c>
      <c r="C2975" s="43"/>
      <c r="D2975" s="44"/>
      <c r="E2975" s="44"/>
      <c r="F2975" s="35">
        <f t="shared" si="5919"/>
        <v>0</v>
      </c>
      <c r="G2975" s="35">
        <f t="shared" si="5865"/>
        <v>0</v>
      </c>
      <c r="H2975" s="35">
        <f t="shared" si="5575"/>
        <v>0</v>
      </c>
      <c r="I2975" s="21">
        <f t="shared" si="5870"/>
        <v>18</v>
      </c>
      <c r="J2975" s="37">
        <f t="shared" ref="J2975:K2975" si="5926">MAX(N2975,P2975,R2975,T2975,V2975,X2975,Z2975,AB2975,AD2975)</f>
        <v>56.68</v>
      </c>
      <c r="K2975" s="37">
        <f t="shared" si="5926"/>
        <v>67</v>
      </c>
      <c r="L2975" s="38">
        <f t="shared" ref="L2975:M2975" si="5927">MIN(N2975,P2975,R2975,T2975,V2975,X2975,Z2975,AB2975,AD2975)</f>
        <v>56.68</v>
      </c>
      <c r="M2975" s="38">
        <f t="shared" si="5927"/>
        <v>67</v>
      </c>
      <c r="N2975" s="38">
        <f t="shared" si="5873"/>
        <v>56.68</v>
      </c>
      <c r="O2975" s="38">
        <f t="shared" si="5874"/>
        <v>67</v>
      </c>
      <c r="P2975" s="39"/>
      <c r="Q2975" s="39"/>
      <c r="R2975" s="39"/>
      <c r="S2975" s="39"/>
      <c r="T2975" s="39"/>
      <c r="U2975" s="39"/>
      <c r="V2975" s="39"/>
      <c r="W2975" s="39"/>
      <c r="X2975" s="39"/>
      <c r="Y2975" s="39"/>
      <c r="Z2975" s="39"/>
      <c r="AA2975" s="39"/>
      <c r="AB2975" s="39"/>
      <c r="AC2975" s="39"/>
      <c r="AD2975" s="40"/>
      <c r="AE2975" s="40"/>
      <c r="AF2975" s="41">
        <f t="shared" si="5603"/>
        <v>0</v>
      </c>
      <c r="AG2975" s="42"/>
    </row>
    <row r="2976" spans="1:33" ht="13.8">
      <c r="A2976" s="30" t="s">
        <v>7934</v>
      </c>
      <c r="B2976" s="30" t="s">
        <v>7935</v>
      </c>
      <c r="C2976" s="43"/>
      <c r="D2976" s="44"/>
      <c r="E2976" s="44"/>
      <c r="F2976" s="35">
        <f t="shared" si="5919"/>
        <v>0</v>
      </c>
      <c r="G2976" s="35">
        <f t="shared" si="5865"/>
        <v>0</v>
      </c>
      <c r="H2976" s="35">
        <f t="shared" si="5575"/>
        <v>0</v>
      </c>
      <c r="I2976" s="21">
        <f t="shared" si="5870"/>
        <v>18</v>
      </c>
      <c r="J2976" s="37">
        <f t="shared" ref="J2976:K2976" si="5928">MAX(N2976,P2976,R2976,T2976,V2976,X2976,Z2976,AB2976,AD2976)</f>
        <v>957.3</v>
      </c>
      <c r="K2976" s="37">
        <f t="shared" si="5928"/>
        <v>1130</v>
      </c>
      <c r="L2976" s="38">
        <f t="shared" ref="L2976:M2976" si="5929">MIN(N2976,P2976,R2976,T2976,V2976,X2976,Z2976,AB2976,AD2976)</f>
        <v>957.3</v>
      </c>
      <c r="M2976" s="38">
        <f t="shared" si="5929"/>
        <v>1130</v>
      </c>
      <c r="N2976" s="38">
        <f t="shared" si="5873"/>
        <v>957.3</v>
      </c>
      <c r="O2976" s="38">
        <f t="shared" si="5874"/>
        <v>1130</v>
      </c>
      <c r="P2976" s="39"/>
      <c r="Q2976" s="39"/>
      <c r="R2976" s="39"/>
      <c r="S2976" s="39"/>
      <c r="T2976" s="39"/>
      <c r="U2976" s="39"/>
      <c r="V2976" s="39"/>
      <c r="W2976" s="39"/>
      <c r="X2976" s="39"/>
      <c r="Y2976" s="39"/>
      <c r="Z2976" s="39"/>
      <c r="AA2976" s="39"/>
      <c r="AB2976" s="39"/>
      <c r="AC2976" s="39"/>
      <c r="AD2976" s="40"/>
      <c r="AE2976" s="40"/>
      <c r="AF2976" s="41">
        <f t="shared" si="5603"/>
        <v>0</v>
      </c>
      <c r="AG2976" s="42"/>
    </row>
    <row r="2977" spans="1:33" ht="13.8">
      <c r="A2977" s="30" t="s">
        <v>7936</v>
      </c>
      <c r="B2977" s="30" t="s">
        <v>7937</v>
      </c>
      <c r="C2977" s="43"/>
      <c r="D2977" s="44"/>
      <c r="E2977" s="44"/>
      <c r="F2977" s="35">
        <f t="shared" si="5919"/>
        <v>0</v>
      </c>
      <c r="G2977" s="35">
        <f t="shared" si="5865"/>
        <v>0</v>
      </c>
      <c r="H2977" s="35">
        <f t="shared" si="5575"/>
        <v>0</v>
      </c>
      <c r="I2977" s="21">
        <f t="shared" si="5870"/>
        <v>18</v>
      </c>
      <c r="J2977" s="37">
        <f t="shared" ref="J2977:K2977" si="5930">MAX(N2977,P2977,R2977,T2977,V2977,X2977,Z2977,AB2977,AD2977)</f>
        <v>5752.84</v>
      </c>
      <c r="K2977" s="37">
        <f t="shared" si="5930"/>
        <v>6788</v>
      </c>
      <c r="L2977" s="38">
        <f t="shared" ref="L2977:M2977" si="5931">MIN(N2977,P2977,R2977,T2977,V2977,X2977,Z2977,AB2977,AD2977)</f>
        <v>5752.84</v>
      </c>
      <c r="M2977" s="38">
        <f t="shared" si="5931"/>
        <v>6788</v>
      </c>
      <c r="N2977" s="38">
        <f t="shared" si="5873"/>
        <v>5752.84</v>
      </c>
      <c r="O2977" s="38">
        <f t="shared" si="5874"/>
        <v>6788</v>
      </c>
      <c r="P2977" s="39"/>
      <c r="Q2977" s="39"/>
      <c r="R2977" s="39"/>
      <c r="S2977" s="39"/>
      <c r="T2977" s="39"/>
      <c r="U2977" s="39"/>
      <c r="V2977" s="39"/>
      <c r="W2977" s="39"/>
      <c r="X2977" s="39"/>
      <c r="Y2977" s="39"/>
      <c r="Z2977" s="39"/>
      <c r="AA2977" s="39"/>
      <c r="AB2977" s="39"/>
      <c r="AC2977" s="39"/>
      <c r="AD2977" s="40"/>
      <c r="AE2977" s="40"/>
      <c r="AF2977" s="41">
        <f t="shared" si="5603"/>
        <v>0</v>
      </c>
      <c r="AG2977" s="42"/>
    </row>
    <row r="2978" spans="1:33" ht="13.8">
      <c r="A2978" s="30" t="s">
        <v>7938</v>
      </c>
      <c r="B2978" s="30" t="s">
        <v>7939</v>
      </c>
      <c r="C2978" s="43"/>
      <c r="D2978" s="44"/>
      <c r="E2978" s="44"/>
      <c r="F2978" s="35">
        <f t="shared" si="5919"/>
        <v>0</v>
      </c>
      <c r="G2978" s="35">
        <f t="shared" si="5865"/>
        <v>0</v>
      </c>
      <c r="H2978" s="35">
        <f t="shared" si="5575"/>
        <v>0</v>
      </c>
      <c r="I2978" s="21">
        <f t="shared" si="5870"/>
        <v>18</v>
      </c>
      <c r="J2978" s="37">
        <f t="shared" ref="J2978:K2978" si="5932">MAX(N2978,P2978,R2978,T2978,V2978,X2978,Z2978,AB2978,AD2978)</f>
        <v>182.64</v>
      </c>
      <c r="K2978" s="37">
        <f t="shared" si="5932"/>
        <v>216</v>
      </c>
      <c r="L2978" s="38">
        <f t="shared" ref="L2978:M2978" si="5933">MIN(N2978,P2978,R2978,T2978,V2978,X2978,Z2978,AB2978,AD2978)</f>
        <v>182.64</v>
      </c>
      <c r="M2978" s="38">
        <f t="shared" si="5933"/>
        <v>216</v>
      </c>
      <c r="N2978" s="38">
        <f t="shared" si="5873"/>
        <v>182.64</v>
      </c>
      <c r="O2978" s="38">
        <f t="shared" si="5874"/>
        <v>216</v>
      </c>
      <c r="P2978" s="39"/>
      <c r="Q2978" s="39"/>
      <c r="R2978" s="39"/>
      <c r="S2978" s="39"/>
      <c r="T2978" s="39"/>
      <c r="U2978" s="39"/>
      <c r="V2978" s="39"/>
      <c r="W2978" s="39"/>
      <c r="X2978" s="39"/>
      <c r="Y2978" s="39"/>
      <c r="Z2978" s="39"/>
      <c r="AA2978" s="39"/>
      <c r="AB2978" s="39"/>
      <c r="AC2978" s="39"/>
      <c r="AD2978" s="40"/>
      <c r="AE2978" s="40"/>
      <c r="AF2978" s="41">
        <f t="shared" si="5603"/>
        <v>0</v>
      </c>
      <c r="AG2978" s="42"/>
    </row>
    <row r="2979" spans="1:33" ht="13.8">
      <c r="A2979" s="30" t="s">
        <v>7940</v>
      </c>
      <c r="B2979" s="30" t="s">
        <v>7941</v>
      </c>
      <c r="C2979" s="43"/>
      <c r="D2979" s="44"/>
      <c r="E2979" s="44"/>
      <c r="F2979" s="35">
        <f t="shared" si="5919"/>
        <v>0</v>
      </c>
      <c r="G2979" s="35">
        <f t="shared" si="5865"/>
        <v>0</v>
      </c>
      <c r="H2979" s="35">
        <f t="shared" si="5575"/>
        <v>0</v>
      </c>
      <c r="I2979" s="21">
        <f t="shared" si="5870"/>
        <v>18</v>
      </c>
      <c r="J2979" s="37">
        <f t="shared" ref="J2979:K2979" si="5934">MAX(N2979,P2979,R2979,T2979,V2979,X2979,Z2979,AB2979,AD2979)</f>
        <v>201.54</v>
      </c>
      <c r="K2979" s="37">
        <f t="shared" si="5934"/>
        <v>238</v>
      </c>
      <c r="L2979" s="38">
        <f t="shared" ref="L2979:M2979" si="5935">MIN(N2979,P2979,R2979,T2979,V2979,X2979,Z2979,AB2979,AD2979)</f>
        <v>201.54</v>
      </c>
      <c r="M2979" s="38">
        <f t="shared" si="5935"/>
        <v>238</v>
      </c>
      <c r="N2979" s="38">
        <f t="shared" si="5873"/>
        <v>201.54</v>
      </c>
      <c r="O2979" s="38">
        <f t="shared" si="5874"/>
        <v>238</v>
      </c>
      <c r="P2979" s="39"/>
      <c r="Q2979" s="39"/>
      <c r="R2979" s="39"/>
      <c r="S2979" s="39"/>
      <c r="T2979" s="39"/>
      <c r="U2979" s="39"/>
      <c r="V2979" s="39"/>
      <c r="W2979" s="39"/>
      <c r="X2979" s="39"/>
      <c r="Y2979" s="39"/>
      <c r="Z2979" s="39"/>
      <c r="AA2979" s="39"/>
      <c r="AB2979" s="39"/>
      <c r="AC2979" s="39"/>
      <c r="AD2979" s="40"/>
      <c r="AE2979" s="40"/>
      <c r="AF2979" s="41">
        <f t="shared" si="5603"/>
        <v>0</v>
      </c>
      <c r="AG2979" s="42"/>
    </row>
    <row r="2980" spans="1:33" ht="13.8">
      <c r="A2980" s="30" t="s">
        <v>7942</v>
      </c>
      <c r="B2980" s="30" t="s">
        <v>7943</v>
      </c>
      <c r="C2980" s="43"/>
      <c r="D2980" s="44"/>
      <c r="E2980" s="44"/>
      <c r="F2980" s="35">
        <f t="shared" si="5919"/>
        <v>0</v>
      </c>
      <c r="G2980" s="35">
        <f t="shared" si="5865"/>
        <v>0</v>
      </c>
      <c r="H2980" s="35">
        <f t="shared" si="5575"/>
        <v>0</v>
      </c>
      <c r="I2980" s="21">
        <f t="shared" si="5870"/>
        <v>18</v>
      </c>
      <c r="J2980" s="37">
        <f t="shared" ref="J2980:K2980" si="5936">MAX(N2980,P2980,R2980,T2980,V2980,X2980,Z2980,AB2980,AD2980)</f>
        <v>144.85</v>
      </c>
      <c r="K2980" s="37">
        <f t="shared" si="5936"/>
        <v>171</v>
      </c>
      <c r="L2980" s="38">
        <f t="shared" ref="L2980:M2980" si="5937">MIN(N2980,P2980,R2980,T2980,V2980,X2980,Z2980,AB2980,AD2980)</f>
        <v>144.85</v>
      </c>
      <c r="M2980" s="38">
        <f t="shared" si="5937"/>
        <v>171</v>
      </c>
      <c r="N2980" s="38">
        <f t="shared" si="5873"/>
        <v>144.85</v>
      </c>
      <c r="O2980" s="38">
        <f t="shared" si="5874"/>
        <v>171</v>
      </c>
      <c r="P2980" s="39"/>
      <c r="Q2980" s="39"/>
      <c r="R2980" s="39"/>
      <c r="S2980" s="39"/>
      <c r="T2980" s="39"/>
      <c r="U2980" s="39"/>
      <c r="V2980" s="39"/>
      <c r="W2980" s="39"/>
      <c r="X2980" s="39"/>
      <c r="Y2980" s="39"/>
      <c r="Z2980" s="39"/>
      <c r="AA2980" s="39"/>
      <c r="AB2980" s="39"/>
      <c r="AC2980" s="39"/>
      <c r="AD2980" s="40"/>
      <c r="AE2980" s="40"/>
      <c r="AF2980" s="41">
        <f t="shared" si="5603"/>
        <v>0</v>
      </c>
      <c r="AG2980" s="42"/>
    </row>
    <row r="2981" spans="1:33" ht="13.8">
      <c r="A2981" s="30" t="s">
        <v>7944</v>
      </c>
      <c r="B2981" s="30" t="s">
        <v>7945</v>
      </c>
      <c r="C2981" s="43"/>
      <c r="D2981" s="44"/>
      <c r="E2981" s="44"/>
      <c r="F2981" s="35">
        <f t="shared" si="5919"/>
        <v>0</v>
      </c>
      <c r="G2981" s="35">
        <f t="shared" si="5865"/>
        <v>0</v>
      </c>
      <c r="H2981" s="35">
        <f t="shared" si="5575"/>
        <v>0</v>
      </c>
      <c r="I2981" s="21">
        <f t="shared" si="5870"/>
        <v>18</v>
      </c>
      <c r="J2981" s="37">
        <f t="shared" ref="J2981:K2981" si="5938">MAX(N2981,P2981,R2981,T2981,V2981,X2981,Z2981,AB2981,AD2981)</f>
        <v>258.22000000000003</v>
      </c>
      <c r="K2981" s="37">
        <f t="shared" si="5938"/>
        <v>305</v>
      </c>
      <c r="L2981" s="38">
        <f t="shared" ref="L2981:M2981" si="5939">MIN(N2981,P2981,R2981,T2981,V2981,X2981,Z2981,AB2981,AD2981)</f>
        <v>258.22000000000003</v>
      </c>
      <c r="M2981" s="38">
        <f t="shared" si="5939"/>
        <v>305</v>
      </c>
      <c r="N2981" s="38">
        <f t="shared" si="5873"/>
        <v>258.22000000000003</v>
      </c>
      <c r="O2981" s="38">
        <f t="shared" si="5874"/>
        <v>305</v>
      </c>
      <c r="P2981" s="39"/>
      <c r="Q2981" s="39"/>
      <c r="R2981" s="39"/>
      <c r="S2981" s="39"/>
      <c r="T2981" s="39"/>
      <c r="U2981" s="39"/>
      <c r="V2981" s="39"/>
      <c r="W2981" s="39"/>
      <c r="X2981" s="39"/>
      <c r="Y2981" s="39"/>
      <c r="Z2981" s="39"/>
      <c r="AA2981" s="39"/>
      <c r="AB2981" s="39"/>
      <c r="AC2981" s="39"/>
      <c r="AD2981" s="40"/>
      <c r="AE2981" s="40"/>
      <c r="AF2981" s="41">
        <f t="shared" si="5603"/>
        <v>0</v>
      </c>
      <c r="AG2981" s="42"/>
    </row>
    <row r="2982" spans="1:33" ht="13.8">
      <c r="A2982" s="30" t="s">
        <v>7946</v>
      </c>
      <c r="B2982" s="30" t="s">
        <v>7947</v>
      </c>
      <c r="C2982" s="43"/>
      <c r="D2982" s="44"/>
      <c r="E2982" s="44"/>
      <c r="F2982" s="35">
        <f t="shared" si="5919"/>
        <v>0</v>
      </c>
      <c r="G2982" s="35">
        <f t="shared" si="5865"/>
        <v>0</v>
      </c>
      <c r="H2982" s="35">
        <f t="shared" si="5575"/>
        <v>0</v>
      </c>
      <c r="I2982" s="21">
        <f t="shared" si="5870"/>
        <v>18</v>
      </c>
      <c r="J2982" s="37">
        <f t="shared" ref="J2982:K2982" si="5940">MAX(N2982,P2982,R2982,T2982,V2982,X2982,Z2982,AB2982,AD2982)</f>
        <v>56.68</v>
      </c>
      <c r="K2982" s="37">
        <f t="shared" si="5940"/>
        <v>67</v>
      </c>
      <c r="L2982" s="38">
        <f t="shared" ref="L2982:M2982" si="5941">MIN(N2982,P2982,R2982,T2982,V2982,X2982,Z2982,AB2982,AD2982)</f>
        <v>56.68</v>
      </c>
      <c r="M2982" s="38">
        <f t="shared" si="5941"/>
        <v>67</v>
      </c>
      <c r="N2982" s="38">
        <f t="shared" si="5873"/>
        <v>56.68</v>
      </c>
      <c r="O2982" s="38">
        <f t="shared" si="5874"/>
        <v>67</v>
      </c>
      <c r="P2982" s="39"/>
      <c r="Q2982" s="39"/>
      <c r="R2982" s="39"/>
      <c r="S2982" s="39"/>
      <c r="T2982" s="39"/>
      <c r="U2982" s="39"/>
      <c r="V2982" s="39"/>
      <c r="W2982" s="39"/>
      <c r="X2982" s="39"/>
      <c r="Y2982" s="39"/>
      <c r="Z2982" s="39"/>
      <c r="AA2982" s="39"/>
      <c r="AB2982" s="39"/>
      <c r="AC2982" s="39"/>
      <c r="AD2982" s="40"/>
      <c r="AE2982" s="40"/>
      <c r="AF2982" s="41">
        <f t="shared" si="5603"/>
        <v>0</v>
      </c>
      <c r="AG2982" s="42"/>
    </row>
    <row r="2983" spans="1:33" ht="13.8">
      <c r="A2983" s="30" t="s">
        <v>7948</v>
      </c>
      <c r="B2983" s="30" t="s">
        <v>7949</v>
      </c>
      <c r="C2983" s="43"/>
      <c r="D2983" s="44"/>
      <c r="E2983" s="44"/>
      <c r="F2983" s="35">
        <f t="shared" si="5919"/>
        <v>0</v>
      </c>
      <c r="G2983" s="35">
        <f t="shared" si="5865"/>
        <v>0</v>
      </c>
      <c r="H2983" s="35">
        <f t="shared" si="5575"/>
        <v>0</v>
      </c>
      <c r="I2983" s="21">
        <f t="shared" si="5870"/>
        <v>18</v>
      </c>
      <c r="J2983" s="37">
        <f t="shared" ref="J2983:K2983" si="5942">MAX(N2983,P2983,R2983,T2983,V2983,X2983,Z2983,AB2983,AD2983)</f>
        <v>2090.94</v>
      </c>
      <c r="K2983" s="37">
        <f t="shared" si="5942"/>
        <v>2467</v>
      </c>
      <c r="L2983" s="38">
        <f t="shared" ref="L2983:M2983" si="5943">MIN(N2983,P2983,R2983,T2983,V2983,X2983,Z2983,AB2983,AD2983)</f>
        <v>2090.94</v>
      </c>
      <c r="M2983" s="38">
        <f t="shared" si="5943"/>
        <v>2467</v>
      </c>
      <c r="N2983" s="38">
        <f t="shared" si="5873"/>
        <v>2090.94</v>
      </c>
      <c r="O2983" s="38">
        <f t="shared" si="5874"/>
        <v>2467</v>
      </c>
      <c r="P2983" s="39"/>
      <c r="Q2983" s="39"/>
      <c r="R2983" s="39"/>
      <c r="S2983" s="39"/>
      <c r="T2983" s="39"/>
      <c r="U2983" s="39"/>
      <c r="V2983" s="39"/>
      <c r="W2983" s="39"/>
      <c r="X2983" s="39"/>
      <c r="Y2983" s="39"/>
      <c r="Z2983" s="39"/>
      <c r="AA2983" s="39"/>
      <c r="AB2983" s="39"/>
      <c r="AC2983" s="39"/>
      <c r="AD2983" s="40"/>
      <c r="AE2983" s="40"/>
      <c r="AF2983" s="41">
        <f t="shared" si="5603"/>
        <v>0</v>
      </c>
      <c r="AG2983" s="42"/>
    </row>
    <row r="2984" spans="1:33" ht="13.8">
      <c r="A2984" s="30" t="s">
        <v>7950</v>
      </c>
      <c r="B2984" s="30" t="s">
        <v>7951</v>
      </c>
      <c r="C2984" s="43"/>
      <c r="D2984" s="44"/>
      <c r="E2984" s="44"/>
      <c r="F2984" s="35">
        <f t="shared" si="5919"/>
        <v>0</v>
      </c>
      <c r="G2984" s="35">
        <f t="shared" si="5865"/>
        <v>0</v>
      </c>
      <c r="H2984" s="35">
        <f t="shared" si="5575"/>
        <v>0</v>
      </c>
      <c r="I2984" s="21">
        <f t="shared" si="5870"/>
        <v>18</v>
      </c>
      <c r="J2984" s="37">
        <f t="shared" ref="J2984:K2984" si="5944">MAX(N2984,P2984,R2984,T2984,V2984,X2984,Z2984,AB2984,AD2984)</f>
        <v>182.64</v>
      </c>
      <c r="K2984" s="37">
        <f t="shared" si="5944"/>
        <v>216</v>
      </c>
      <c r="L2984" s="38">
        <f t="shared" ref="L2984:M2984" si="5945">MIN(N2984,P2984,R2984,T2984,V2984,X2984,Z2984,AB2984,AD2984)</f>
        <v>182.64</v>
      </c>
      <c r="M2984" s="38">
        <f t="shared" si="5945"/>
        <v>216</v>
      </c>
      <c r="N2984" s="38">
        <f t="shared" si="5873"/>
        <v>182.64</v>
      </c>
      <c r="O2984" s="38">
        <f t="shared" si="5874"/>
        <v>216</v>
      </c>
      <c r="P2984" s="39"/>
      <c r="Q2984" s="39"/>
      <c r="R2984" s="39"/>
      <c r="S2984" s="39"/>
      <c r="T2984" s="39"/>
      <c r="U2984" s="39"/>
      <c r="V2984" s="39"/>
      <c r="W2984" s="39"/>
      <c r="X2984" s="39"/>
      <c r="Y2984" s="39"/>
      <c r="Z2984" s="39"/>
      <c r="AA2984" s="39"/>
      <c r="AB2984" s="39"/>
      <c r="AC2984" s="39"/>
      <c r="AD2984" s="40"/>
      <c r="AE2984" s="40"/>
      <c r="AF2984" s="41">
        <f t="shared" si="5603"/>
        <v>0</v>
      </c>
      <c r="AG2984" s="42"/>
    </row>
    <row r="2985" spans="1:33" ht="13.8">
      <c r="A2985" s="30" t="s">
        <v>7952</v>
      </c>
      <c r="B2985" s="30" t="s">
        <v>7953</v>
      </c>
      <c r="C2985" s="43"/>
      <c r="D2985" s="44"/>
      <c r="E2985" s="44"/>
      <c r="F2985" s="35">
        <f t="shared" si="5919"/>
        <v>0</v>
      </c>
      <c r="G2985" s="35">
        <f t="shared" si="5865"/>
        <v>0</v>
      </c>
      <c r="H2985" s="35">
        <f t="shared" si="5575"/>
        <v>0</v>
      </c>
      <c r="I2985" s="21">
        <f t="shared" si="5870"/>
        <v>18</v>
      </c>
      <c r="J2985" s="37">
        <f t="shared" ref="J2985:K2985" si="5946">MAX(N2985,P2985,R2985,T2985,V2985,X2985,Z2985,AB2985,AD2985)</f>
        <v>125.96</v>
      </c>
      <c r="K2985" s="37">
        <f t="shared" si="5946"/>
        <v>149</v>
      </c>
      <c r="L2985" s="38">
        <f t="shared" ref="L2985:M2985" si="5947">MIN(N2985,P2985,R2985,T2985,V2985,X2985,Z2985,AB2985,AD2985)</f>
        <v>125.96</v>
      </c>
      <c r="M2985" s="38">
        <f t="shared" si="5947"/>
        <v>149</v>
      </c>
      <c r="N2985" s="38">
        <f t="shared" si="5873"/>
        <v>125.96</v>
      </c>
      <c r="O2985" s="38">
        <f t="shared" si="5874"/>
        <v>149</v>
      </c>
      <c r="P2985" s="39"/>
      <c r="Q2985" s="39"/>
      <c r="R2985" s="39"/>
      <c r="S2985" s="39"/>
      <c r="T2985" s="39"/>
      <c r="U2985" s="39"/>
      <c r="V2985" s="39"/>
      <c r="W2985" s="39"/>
      <c r="X2985" s="39"/>
      <c r="Y2985" s="39"/>
      <c r="Z2985" s="39"/>
      <c r="AA2985" s="39"/>
      <c r="AB2985" s="39"/>
      <c r="AC2985" s="39"/>
      <c r="AD2985" s="40"/>
      <c r="AE2985" s="40"/>
      <c r="AF2985" s="41">
        <f t="shared" si="5603"/>
        <v>0</v>
      </c>
      <c r="AG2985" s="42"/>
    </row>
    <row r="2986" spans="1:33" ht="13.8">
      <c r="A2986" s="30" t="s">
        <v>7954</v>
      </c>
      <c r="B2986" s="30" t="s">
        <v>7955</v>
      </c>
      <c r="C2986" s="43"/>
      <c r="D2986" s="44"/>
      <c r="E2986" s="44"/>
      <c r="F2986" s="35">
        <f t="shared" si="5919"/>
        <v>0</v>
      </c>
      <c r="G2986" s="35">
        <f t="shared" si="5865"/>
        <v>0</v>
      </c>
      <c r="H2986" s="35">
        <f t="shared" si="5575"/>
        <v>0</v>
      </c>
      <c r="I2986" s="21">
        <f t="shared" si="5870"/>
        <v>18</v>
      </c>
      <c r="J2986" s="37">
        <f t="shared" ref="J2986:K2986" si="5948">MAX(N2986,P2986,R2986,T2986,V2986,X2986,Z2986,AB2986,AD2986)</f>
        <v>1190.32</v>
      </c>
      <c r="K2986" s="37">
        <f t="shared" si="5948"/>
        <v>1405</v>
      </c>
      <c r="L2986" s="38">
        <f t="shared" ref="L2986:M2986" si="5949">MIN(N2986,P2986,R2986,T2986,V2986,X2986,Z2986,AB2986,AD2986)</f>
        <v>1190.32</v>
      </c>
      <c r="M2986" s="38">
        <f t="shared" si="5949"/>
        <v>1405</v>
      </c>
      <c r="N2986" s="38">
        <f t="shared" si="5873"/>
        <v>1190.32</v>
      </c>
      <c r="O2986" s="38">
        <f t="shared" si="5874"/>
        <v>1405</v>
      </c>
      <c r="P2986" s="39"/>
      <c r="Q2986" s="39"/>
      <c r="R2986" s="39"/>
      <c r="S2986" s="39"/>
      <c r="T2986" s="39"/>
      <c r="U2986" s="39"/>
      <c r="V2986" s="39"/>
      <c r="W2986" s="39"/>
      <c r="X2986" s="39"/>
      <c r="Y2986" s="39"/>
      <c r="Z2986" s="39"/>
      <c r="AA2986" s="39"/>
      <c r="AB2986" s="39"/>
      <c r="AC2986" s="39"/>
      <c r="AD2986" s="40"/>
      <c r="AE2986" s="40"/>
      <c r="AF2986" s="41">
        <f t="shared" si="5603"/>
        <v>0</v>
      </c>
      <c r="AG2986" s="42"/>
    </row>
    <row r="2987" spans="1:33" ht="13.8">
      <c r="A2987" s="30" t="s">
        <v>7956</v>
      </c>
      <c r="B2987" s="30" t="s">
        <v>7957</v>
      </c>
      <c r="C2987" s="43"/>
      <c r="D2987" s="44"/>
      <c r="E2987" s="44"/>
      <c r="F2987" s="35">
        <f t="shared" si="5919"/>
        <v>0</v>
      </c>
      <c r="G2987" s="35">
        <f t="shared" si="5865"/>
        <v>0</v>
      </c>
      <c r="H2987" s="35">
        <f t="shared" si="5575"/>
        <v>0</v>
      </c>
      <c r="I2987" s="21">
        <f t="shared" si="5870"/>
        <v>18</v>
      </c>
      <c r="J2987" s="37">
        <f t="shared" ref="J2987:K2987" si="5950">MAX(N2987,P2987,R2987,T2987,V2987,X2987,Z2987,AB2987,AD2987)</f>
        <v>541.63</v>
      </c>
      <c r="K2987" s="37">
        <f t="shared" si="5950"/>
        <v>639</v>
      </c>
      <c r="L2987" s="38">
        <f t="shared" ref="L2987:M2987" si="5951">MIN(N2987,P2987,R2987,T2987,V2987,X2987,Z2987,AB2987,AD2987)</f>
        <v>541.63</v>
      </c>
      <c r="M2987" s="38">
        <f t="shared" si="5951"/>
        <v>639</v>
      </c>
      <c r="N2987" s="38">
        <f t="shared" si="5873"/>
        <v>541.63</v>
      </c>
      <c r="O2987" s="38">
        <f t="shared" si="5874"/>
        <v>639</v>
      </c>
      <c r="P2987" s="39"/>
      <c r="Q2987" s="39"/>
      <c r="R2987" s="39"/>
      <c r="S2987" s="39"/>
      <c r="T2987" s="39"/>
      <c r="U2987" s="39"/>
      <c r="V2987" s="39"/>
      <c r="W2987" s="39"/>
      <c r="X2987" s="39"/>
      <c r="Y2987" s="39"/>
      <c r="Z2987" s="39"/>
      <c r="AA2987" s="39"/>
      <c r="AB2987" s="39"/>
      <c r="AC2987" s="39"/>
      <c r="AD2987" s="40"/>
      <c r="AE2987" s="40"/>
      <c r="AF2987" s="41">
        <f t="shared" si="5603"/>
        <v>0</v>
      </c>
      <c r="AG2987" s="42"/>
    </row>
    <row r="2988" spans="1:33" ht="13.8">
      <c r="A2988" s="30" t="s">
        <v>7958</v>
      </c>
      <c r="B2988" s="30" t="s">
        <v>7959</v>
      </c>
      <c r="C2988" s="43"/>
      <c r="D2988" s="44"/>
      <c r="E2988" s="44"/>
      <c r="F2988" s="35">
        <f t="shared" si="5919"/>
        <v>0</v>
      </c>
      <c r="G2988" s="35">
        <f t="shared" si="5865"/>
        <v>0</v>
      </c>
      <c r="H2988" s="35">
        <f t="shared" si="5575"/>
        <v>0</v>
      </c>
      <c r="I2988" s="21">
        <f t="shared" si="5870"/>
        <v>18</v>
      </c>
      <c r="J2988" s="37">
        <f t="shared" ref="J2988:K2988" si="5952">MAX(N2988,P2988,R2988,T2988,V2988,X2988,Z2988,AB2988,AD2988)</f>
        <v>365.28</v>
      </c>
      <c r="K2988" s="37">
        <f t="shared" si="5952"/>
        <v>431</v>
      </c>
      <c r="L2988" s="38">
        <f t="shared" ref="L2988:M2988" si="5953">MIN(N2988,P2988,R2988,T2988,V2988,X2988,Z2988,AB2988,AD2988)</f>
        <v>365.28</v>
      </c>
      <c r="M2988" s="38">
        <f t="shared" si="5953"/>
        <v>431</v>
      </c>
      <c r="N2988" s="38">
        <f t="shared" si="5873"/>
        <v>365.28</v>
      </c>
      <c r="O2988" s="38">
        <f t="shared" si="5874"/>
        <v>431</v>
      </c>
      <c r="P2988" s="39"/>
      <c r="Q2988" s="39"/>
      <c r="R2988" s="39"/>
      <c r="S2988" s="39"/>
      <c r="T2988" s="39"/>
      <c r="U2988" s="39"/>
      <c r="V2988" s="39"/>
      <c r="W2988" s="39"/>
      <c r="X2988" s="39"/>
      <c r="Y2988" s="39"/>
      <c r="Z2988" s="39"/>
      <c r="AA2988" s="39"/>
      <c r="AB2988" s="39"/>
      <c r="AC2988" s="39"/>
      <c r="AD2988" s="40"/>
      <c r="AE2988" s="40"/>
      <c r="AF2988" s="41">
        <f t="shared" si="5603"/>
        <v>0</v>
      </c>
      <c r="AG2988" s="42"/>
    </row>
    <row r="2989" spans="1:33" ht="13.8">
      <c r="A2989" s="30" t="s">
        <v>7960</v>
      </c>
      <c r="B2989" s="30" t="s">
        <v>7961</v>
      </c>
      <c r="C2989" s="43"/>
      <c r="D2989" s="44"/>
      <c r="E2989" s="44"/>
      <c r="F2989" s="35">
        <f t="shared" si="5919"/>
        <v>0</v>
      </c>
      <c r="G2989" s="35">
        <f t="shared" si="5865"/>
        <v>0</v>
      </c>
      <c r="H2989" s="35">
        <f t="shared" si="5575"/>
        <v>0</v>
      </c>
      <c r="I2989" s="21">
        <f t="shared" si="5870"/>
        <v>18</v>
      </c>
      <c r="J2989" s="37">
        <f t="shared" ref="J2989:K2989" si="5954">MAX(N2989,P2989,R2989,T2989,V2989,X2989,Z2989,AB2989,AD2989)</f>
        <v>3476.5</v>
      </c>
      <c r="K2989" s="37">
        <f t="shared" si="5954"/>
        <v>4102</v>
      </c>
      <c r="L2989" s="38">
        <f t="shared" ref="L2989:M2989" si="5955">MIN(N2989,P2989,R2989,T2989,V2989,X2989,Z2989,AB2989,AD2989)</f>
        <v>3476.5</v>
      </c>
      <c r="M2989" s="38">
        <f t="shared" si="5955"/>
        <v>4102</v>
      </c>
      <c r="N2989" s="38">
        <f t="shared" si="5873"/>
        <v>3476.5</v>
      </c>
      <c r="O2989" s="38">
        <f t="shared" si="5874"/>
        <v>4102</v>
      </c>
      <c r="P2989" s="39"/>
      <c r="Q2989" s="39"/>
      <c r="R2989" s="39"/>
      <c r="S2989" s="39"/>
      <c r="T2989" s="39"/>
      <c r="U2989" s="39"/>
      <c r="V2989" s="39"/>
      <c r="W2989" s="39"/>
      <c r="X2989" s="39"/>
      <c r="Y2989" s="39"/>
      <c r="Z2989" s="39"/>
      <c r="AA2989" s="39"/>
      <c r="AB2989" s="39"/>
      <c r="AC2989" s="39"/>
      <c r="AD2989" s="40"/>
      <c r="AE2989" s="40"/>
      <c r="AF2989" s="41">
        <f t="shared" si="5603"/>
        <v>0</v>
      </c>
      <c r="AG2989" s="42"/>
    </row>
    <row r="2990" spans="1:33" ht="13.8">
      <c r="A2990" s="30" t="s">
        <v>7962</v>
      </c>
      <c r="B2990" s="30" t="s">
        <v>7963</v>
      </c>
      <c r="C2990" s="43"/>
      <c r="D2990" s="44"/>
      <c r="E2990" s="44"/>
      <c r="F2990" s="35">
        <f t="shared" si="5919"/>
        <v>0</v>
      </c>
      <c r="G2990" s="35">
        <f t="shared" si="5865"/>
        <v>0</v>
      </c>
      <c r="H2990" s="35">
        <f t="shared" si="5575"/>
        <v>0</v>
      </c>
      <c r="I2990" s="21">
        <f t="shared" si="5870"/>
        <v>18</v>
      </c>
      <c r="J2990" s="37">
        <f t="shared" ref="J2990:K2990" si="5956">MAX(N2990,P2990,R2990,T2990,V2990,X2990,Z2990,AB2990,AD2990)</f>
        <v>151.15</v>
      </c>
      <c r="K2990" s="37">
        <f t="shared" si="5956"/>
        <v>178</v>
      </c>
      <c r="L2990" s="38">
        <f t="shared" ref="L2990:M2990" si="5957">MIN(N2990,P2990,R2990,T2990,V2990,X2990,Z2990,AB2990,AD2990)</f>
        <v>151.15</v>
      </c>
      <c r="M2990" s="38">
        <f t="shared" si="5957"/>
        <v>178</v>
      </c>
      <c r="N2990" s="38">
        <f t="shared" si="5873"/>
        <v>151.15</v>
      </c>
      <c r="O2990" s="38">
        <f t="shared" si="5874"/>
        <v>178</v>
      </c>
      <c r="P2990" s="39"/>
      <c r="Q2990" s="39"/>
      <c r="R2990" s="39"/>
      <c r="S2990" s="39"/>
      <c r="T2990" s="39"/>
      <c r="U2990" s="39"/>
      <c r="V2990" s="39"/>
      <c r="W2990" s="39"/>
      <c r="X2990" s="39"/>
      <c r="Y2990" s="39"/>
      <c r="Z2990" s="39"/>
      <c r="AA2990" s="39"/>
      <c r="AB2990" s="39"/>
      <c r="AC2990" s="39"/>
      <c r="AD2990" s="40"/>
      <c r="AE2990" s="40"/>
      <c r="AF2990" s="41">
        <f t="shared" si="5603"/>
        <v>0</v>
      </c>
      <c r="AG2990" s="42"/>
    </row>
    <row r="2991" spans="1:33" ht="13.8">
      <c r="A2991" s="30" t="s">
        <v>7964</v>
      </c>
      <c r="B2991" s="30" t="s">
        <v>7965</v>
      </c>
      <c r="C2991" s="43"/>
      <c r="D2991" s="44"/>
      <c r="E2991" s="44"/>
      <c r="F2991" s="35">
        <f t="shared" si="5919"/>
        <v>0</v>
      </c>
      <c r="G2991" s="35">
        <f t="shared" si="5865"/>
        <v>0</v>
      </c>
      <c r="H2991" s="35">
        <f t="shared" si="5575"/>
        <v>0</v>
      </c>
      <c r="I2991" s="21">
        <f t="shared" si="5870"/>
        <v>18</v>
      </c>
      <c r="J2991" s="37">
        <f t="shared" ref="J2991:K2991" si="5958">MAX(N2991,P2991,R2991,T2991,V2991,X2991,Z2991,AB2991,AD2991)</f>
        <v>264.52</v>
      </c>
      <c r="K2991" s="37">
        <f t="shared" si="5958"/>
        <v>312</v>
      </c>
      <c r="L2991" s="38">
        <f t="shared" ref="L2991:M2991" si="5959">MIN(N2991,P2991,R2991,T2991,V2991,X2991,Z2991,AB2991,AD2991)</f>
        <v>264.52</v>
      </c>
      <c r="M2991" s="38">
        <f t="shared" si="5959"/>
        <v>312</v>
      </c>
      <c r="N2991" s="38">
        <f t="shared" si="5873"/>
        <v>264.52</v>
      </c>
      <c r="O2991" s="38">
        <f t="shared" si="5874"/>
        <v>312</v>
      </c>
      <c r="P2991" s="39"/>
      <c r="Q2991" s="39"/>
      <c r="R2991" s="39"/>
      <c r="S2991" s="39"/>
      <c r="T2991" s="39"/>
      <c r="U2991" s="39"/>
      <c r="V2991" s="39"/>
      <c r="W2991" s="39"/>
      <c r="X2991" s="39"/>
      <c r="Y2991" s="39"/>
      <c r="Z2991" s="39"/>
      <c r="AA2991" s="39"/>
      <c r="AB2991" s="39"/>
      <c r="AC2991" s="39"/>
      <c r="AD2991" s="40"/>
      <c r="AE2991" s="40"/>
      <c r="AF2991" s="41">
        <f t="shared" si="5603"/>
        <v>0</v>
      </c>
      <c r="AG2991" s="42"/>
    </row>
    <row r="2992" spans="1:33" ht="13.8">
      <c r="A2992" s="30" t="s">
        <v>7966</v>
      </c>
      <c r="B2992" s="30" t="s">
        <v>7967</v>
      </c>
      <c r="C2992" s="43"/>
      <c r="D2992" s="44"/>
      <c r="E2992" s="44"/>
      <c r="F2992" s="35">
        <f t="shared" si="5919"/>
        <v>0</v>
      </c>
      <c r="G2992" s="35">
        <f t="shared" si="5865"/>
        <v>0</v>
      </c>
      <c r="H2992" s="35">
        <f t="shared" si="5575"/>
        <v>0</v>
      </c>
      <c r="I2992" s="21">
        <f t="shared" si="5870"/>
        <v>12</v>
      </c>
      <c r="J2992" s="37">
        <f t="shared" ref="J2992:K2992" si="5960">MAX(N2992,P2992,R2992,T2992,V2992,X2992,Z2992,AB2992,AD2992)</f>
        <v>62.32</v>
      </c>
      <c r="K2992" s="37">
        <f t="shared" si="5960"/>
        <v>70</v>
      </c>
      <c r="L2992" s="38">
        <f t="shared" ref="L2992:M2992" si="5961">MIN(N2992,P2992,R2992,T2992,V2992,X2992,Z2992,AB2992,AD2992)</f>
        <v>62.32</v>
      </c>
      <c r="M2992" s="38">
        <f t="shared" si="5961"/>
        <v>70</v>
      </c>
      <c r="N2992" s="38">
        <f t="shared" si="5873"/>
        <v>62.32</v>
      </c>
      <c r="O2992" s="38">
        <f t="shared" si="5874"/>
        <v>70</v>
      </c>
      <c r="P2992" s="39"/>
      <c r="Q2992" s="39"/>
      <c r="R2992" s="39"/>
      <c r="S2992" s="39"/>
      <c r="T2992" s="39"/>
      <c r="U2992" s="39"/>
      <c r="V2992" s="39"/>
      <c r="W2992" s="39"/>
      <c r="X2992" s="39"/>
      <c r="Y2992" s="39"/>
      <c r="Z2992" s="39"/>
      <c r="AA2992" s="39"/>
      <c r="AB2992" s="39"/>
      <c r="AC2992" s="39"/>
      <c r="AD2992" s="40"/>
      <c r="AE2992" s="40"/>
      <c r="AF2992" s="41">
        <f t="shared" si="5603"/>
        <v>0</v>
      </c>
      <c r="AG2992" s="42"/>
    </row>
    <row r="2993" spans="1:33" ht="13.8">
      <c r="A2993" s="30" t="s">
        <v>7968</v>
      </c>
      <c r="B2993" s="30" t="s">
        <v>7969</v>
      </c>
      <c r="C2993" s="43"/>
      <c r="D2993" s="44"/>
      <c r="E2993" s="44"/>
      <c r="F2993" s="35">
        <f t="shared" si="5919"/>
        <v>0</v>
      </c>
      <c r="G2993" s="35">
        <f t="shared" si="5865"/>
        <v>0</v>
      </c>
      <c r="H2993" s="35">
        <f t="shared" si="5575"/>
        <v>0</v>
      </c>
      <c r="I2993" s="21">
        <f t="shared" si="5870"/>
        <v>28</v>
      </c>
      <c r="J2993" s="37">
        <f t="shared" ref="J2993:K2993" si="5962">MAX(N2993,P2993,R2993,T2993,V2993,X2993,Z2993,AB2993,AD2993)</f>
        <v>147.38</v>
      </c>
      <c r="K2993" s="37">
        <f t="shared" si="5962"/>
        <v>189</v>
      </c>
      <c r="L2993" s="38">
        <f t="shared" ref="L2993:M2993" si="5963">MIN(N2993,P2993,R2993,T2993,V2993,X2993,Z2993,AB2993,AD2993)</f>
        <v>147.38</v>
      </c>
      <c r="M2993" s="38">
        <f t="shared" si="5963"/>
        <v>189</v>
      </c>
      <c r="N2993" s="38">
        <f t="shared" si="5873"/>
        <v>147.38</v>
      </c>
      <c r="O2993" s="38">
        <f t="shared" si="5874"/>
        <v>189</v>
      </c>
      <c r="P2993" s="39"/>
      <c r="Q2993" s="39"/>
      <c r="R2993" s="39"/>
      <c r="S2993" s="39"/>
      <c r="T2993" s="39"/>
      <c r="U2993" s="39"/>
      <c r="V2993" s="39"/>
      <c r="W2993" s="39"/>
      <c r="X2993" s="39"/>
      <c r="Y2993" s="39"/>
      <c r="Z2993" s="39"/>
      <c r="AA2993" s="39"/>
      <c r="AB2993" s="39"/>
      <c r="AC2993" s="39"/>
      <c r="AD2993" s="40"/>
      <c r="AE2993" s="40"/>
      <c r="AF2993" s="41">
        <f t="shared" si="5603"/>
        <v>0</v>
      </c>
      <c r="AG2993" s="42"/>
    </row>
    <row r="2994" spans="1:33" ht="13.8">
      <c r="A2994" s="30" t="s">
        <v>7970</v>
      </c>
      <c r="B2994" s="30" t="s">
        <v>7971</v>
      </c>
      <c r="C2994" s="43"/>
      <c r="D2994" s="44"/>
      <c r="E2994" s="44"/>
      <c r="F2994" s="35">
        <f t="shared" si="5919"/>
        <v>0</v>
      </c>
      <c r="G2994" s="35">
        <f t="shared" si="5865"/>
        <v>0</v>
      </c>
      <c r="H2994" s="35">
        <f t="shared" si="5575"/>
        <v>0</v>
      </c>
      <c r="I2994" s="21">
        <f t="shared" si="5870"/>
        <v>18</v>
      </c>
      <c r="J2994" s="37">
        <f t="shared" ref="J2994:K2994" si="5964">MAX(N2994,P2994,R2994,T2994,V2994,X2994,Z2994,AB2994,AD2994)</f>
        <v>270.81</v>
      </c>
      <c r="K2994" s="37">
        <f t="shared" si="5964"/>
        <v>320</v>
      </c>
      <c r="L2994" s="38">
        <f t="shared" ref="L2994:M2994" si="5965">MIN(N2994,P2994,R2994,T2994,V2994,X2994,Z2994,AB2994,AD2994)</f>
        <v>270.81</v>
      </c>
      <c r="M2994" s="38">
        <f t="shared" si="5965"/>
        <v>320</v>
      </c>
      <c r="N2994" s="38">
        <f t="shared" si="5873"/>
        <v>270.81</v>
      </c>
      <c r="O2994" s="38">
        <f t="shared" si="5874"/>
        <v>320</v>
      </c>
      <c r="P2994" s="39"/>
      <c r="Q2994" s="39"/>
      <c r="R2994" s="39"/>
      <c r="S2994" s="39"/>
      <c r="T2994" s="39"/>
      <c r="U2994" s="39"/>
      <c r="V2994" s="39"/>
      <c r="W2994" s="39"/>
      <c r="X2994" s="39"/>
      <c r="Y2994" s="39"/>
      <c r="Z2994" s="39"/>
      <c r="AA2994" s="39"/>
      <c r="AB2994" s="39"/>
      <c r="AC2994" s="39"/>
      <c r="AD2994" s="40"/>
      <c r="AE2994" s="40"/>
      <c r="AF2994" s="41">
        <f t="shared" si="5603"/>
        <v>0</v>
      </c>
      <c r="AG2994" s="42"/>
    </row>
    <row r="2995" spans="1:33" ht="13.8">
      <c r="A2995" s="30" t="s">
        <v>7972</v>
      </c>
      <c r="B2995" s="30" t="s">
        <v>7973</v>
      </c>
      <c r="C2995" s="43"/>
      <c r="D2995" s="44"/>
      <c r="E2995" s="44"/>
      <c r="F2995" s="35">
        <f t="shared" si="5919"/>
        <v>0</v>
      </c>
      <c r="G2995" s="35">
        <f t="shared" si="5865"/>
        <v>0</v>
      </c>
      <c r="H2995" s="35">
        <f t="shared" si="5575"/>
        <v>0</v>
      </c>
      <c r="I2995" s="21">
        <f t="shared" si="5870"/>
        <v>18</v>
      </c>
      <c r="J2995" s="37">
        <f t="shared" ref="J2995:K2995" si="5966">MAX(N2995,P2995,R2995,T2995,V2995,X2995,Z2995,AB2995,AD2995)</f>
        <v>18.89</v>
      </c>
      <c r="K2995" s="37">
        <f t="shared" si="5966"/>
        <v>22</v>
      </c>
      <c r="L2995" s="38">
        <f t="shared" ref="L2995:M2995" si="5967">MIN(N2995,P2995,R2995,T2995,V2995,X2995,Z2995,AB2995,AD2995)</f>
        <v>18.89</v>
      </c>
      <c r="M2995" s="38">
        <f t="shared" si="5967"/>
        <v>22</v>
      </c>
      <c r="N2995" s="38">
        <f t="shared" si="5873"/>
        <v>18.89</v>
      </c>
      <c r="O2995" s="38">
        <f t="shared" si="5874"/>
        <v>22</v>
      </c>
      <c r="P2995" s="39"/>
      <c r="Q2995" s="39"/>
      <c r="R2995" s="39"/>
      <c r="S2995" s="39"/>
      <c r="T2995" s="39"/>
      <c r="U2995" s="39"/>
      <c r="V2995" s="39"/>
      <c r="W2995" s="39"/>
      <c r="X2995" s="39"/>
      <c r="Y2995" s="39"/>
      <c r="Z2995" s="39"/>
      <c r="AA2995" s="39"/>
      <c r="AB2995" s="39"/>
      <c r="AC2995" s="39"/>
      <c r="AD2995" s="40"/>
      <c r="AE2995" s="40"/>
      <c r="AF2995" s="41">
        <f t="shared" si="5603"/>
        <v>0</v>
      </c>
      <c r="AG2995" s="42"/>
    </row>
    <row r="2996" spans="1:33" ht="13.8">
      <c r="A2996" s="30" t="s">
        <v>7974</v>
      </c>
      <c r="B2996" s="30" t="s">
        <v>7975</v>
      </c>
      <c r="C2996" s="43"/>
      <c r="D2996" s="44"/>
      <c r="E2996" s="44"/>
      <c r="F2996" s="35">
        <f t="shared" si="5919"/>
        <v>0</v>
      </c>
      <c r="G2996" s="35">
        <f t="shared" si="5865"/>
        <v>0</v>
      </c>
      <c r="H2996" s="35">
        <f t="shared" si="5575"/>
        <v>0</v>
      </c>
      <c r="I2996" s="21">
        <f t="shared" si="5870"/>
        <v>18</v>
      </c>
      <c r="J2996" s="37">
        <f t="shared" ref="J2996:K2996" si="5968">MAX(N2996,P2996,R2996,T2996,V2996,X2996,Z2996,AB2996,AD2996)</f>
        <v>6389.35</v>
      </c>
      <c r="K2996" s="37">
        <f t="shared" si="5968"/>
        <v>7539</v>
      </c>
      <c r="L2996" s="38">
        <f t="shared" ref="L2996:M2996" si="5969">MIN(N2996,P2996,R2996,T2996,V2996,X2996,Z2996,AB2996,AD2996)</f>
        <v>6389.35</v>
      </c>
      <c r="M2996" s="38">
        <f t="shared" si="5969"/>
        <v>7539</v>
      </c>
      <c r="N2996" s="38">
        <f t="shared" si="5873"/>
        <v>6389.35</v>
      </c>
      <c r="O2996" s="38">
        <f t="shared" si="5874"/>
        <v>7539</v>
      </c>
      <c r="P2996" s="39"/>
      <c r="Q2996" s="39"/>
      <c r="R2996" s="39"/>
      <c r="S2996" s="39"/>
      <c r="T2996" s="39"/>
      <c r="U2996" s="39"/>
      <c r="V2996" s="39"/>
      <c r="W2996" s="39"/>
      <c r="X2996" s="39"/>
      <c r="Y2996" s="39"/>
      <c r="Z2996" s="39"/>
      <c r="AA2996" s="39"/>
      <c r="AB2996" s="39"/>
      <c r="AC2996" s="39"/>
      <c r="AD2996" s="40"/>
      <c r="AE2996" s="40"/>
      <c r="AF2996" s="41">
        <f t="shared" si="5603"/>
        <v>0</v>
      </c>
      <c r="AG2996" s="42"/>
    </row>
    <row r="2997" spans="1:33" ht="13.8">
      <c r="A2997" s="30" t="s">
        <v>7976</v>
      </c>
      <c r="B2997" s="30" t="s">
        <v>7977</v>
      </c>
      <c r="C2997" s="43"/>
      <c r="D2997" s="44"/>
      <c r="E2997" s="44"/>
      <c r="F2997" s="35">
        <f t="shared" si="5919"/>
        <v>0</v>
      </c>
      <c r="G2997" s="35">
        <f t="shared" si="5865"/>
        <v>0</v>
      </c>
      <c r="H2997" s="35">
        <f t="shared" si="5575"/>
        <v>0</v>
      </c>
      <c r="I2997" s="21">
        <f t="shared" si="5870"/>
        <v>18</v>
      </c>
      <c r="J2997" s="37">
        <f t="shared" ref="J2997:K2997" si="5970">MAX(N2997,P2997,R2997,T2997,V2997,X2997,Z2997,AB2997,AD2997)</f>
        <v>4473.76</v>
      </c>
      <c r="K2997" s="37">
        <f t="shared" si="5970"/>
        <v>5279</v>
      </c>
      <c r="L2997" s="38">
        <f t="shared" ref="L2997:M2997" si="5971">MIN(N2997,P2997,R2997,T2997,V2997,X2997,Z2997,AB2997,AD2997)</f>
        <v>4473.76</v>
      </c>
      <c r="M2997" s="38">
        <f t="shared" si="5971"/>
        <v>5279</v>
      </c>
      <c r="N2997" s="38">
        <f t="shared" si="5873"/>
        <v>4473.76</v>
      </c>
      <c r="O2997" s="38">
        <f t="shared" si="5874"/>
        <v>5279</v>
      </c>
      <c r="P2997" s="39"/>
      <c r="Q2997" s="39"/>
      <c r="R2997" s="39"/>
      <c r="S2997" s="39"/>
      <c r="T2997" s="39"/>
      <c r="U2997" s="39"/>
      <c r="V2997" s="39"/>
      <c r="W2997" s="39"/>
      <c r="X2997" s="39"/>
      <c r="Y2997" s="39"/>
      <c r="Z2997" s="39"/>
      <c r="AA2997" s="39"/>
      <c r="AB2997" s="39"/>
      <c r="AC2997" s="39"/>
      <c r="AD2997" s="40"/>
      <c r="AE2997" s="40"/>
      <c r="AF2997" s="41">
        <f t="shared" si="5603"/>
        <v>0</v>
      </c>
      <c r="AG2997" s="42"/>
    </row>
    <row r="2998" spans="1:33" ht="13.8">
      <c r="A2998" s="30" t="s">
        <v>7978</v>
      </c>
      <c r="B2998" s="30" t="s">
        <v>7979</v>
      </c>
      <c r="C2998" s="43"/>
      <c r="D2998" s="44"/>
      <c r="E2998" s="44"/>
      <c r="F2998" s="35">
        <f t="shared" si="5919"/>
        <v>0</v>
      </c>
      <c r="G2998" s="35">
        <f t="shared" si="5865"/>
        <v>0</v>
      </c>
      <c r="H2998" s="35">
        <f t="shared" si="5575"/>
        <v>0</v>
      </c>
      <c r="I2998" s="21">
        <f t="shared" si="5870"/>
        <v>18</v>
      </c>
      <c r="J2998" s="37">
        <f t="shared" ref="J2998:K2998" si="5972">MAX(N2998,P2998,R2998,T2998,V2998,X2998,Z2998,AB2998,AD2998)</f>
        <v>151.15</v>
      </c>
      <c r="K2998" s="37">
        <f t="shared" si="5972"/>
        <v>178</v>
      </c>
      <c r="L2998" s="38">
        <f t="shared" ref="L2998:M2998" si="5973">MIN(N2998,P2998,R2998,T2998,V2998,X2998,Z2998,AB2998,AD2998)</f>
        <v>151.15</v>
      </c>
      <c r="M2998" s="38">
        <f t="shared" si="5973"/>
        <v>178</v>
      </c>
      <c r="N2998" s="38">
        <f t="shared" si="5873"/>
        <v>151.15</v>
      </c>
      <c r="O2998" s="38">
        <f t="shared" si="5874"/>
        <v>178</v>
      </c>
      <c r="P2998" s="39"/>
      <c r="Q2998" s="39"/>
      <c r="R2998" s="39"/>
      <c r="S2998" s="39"/>
      <c r="T2998" s="39"/>
      <c r="U2998" s="39"/>
      <c r="V2998" s="39"/>
      <c r="W2998" s="39"/>
      <c r="X2998" s="39"/>
      <c r="Y2998" s="39"/>
      <c r="Z2998" s="39"/>
      <c r="AA2998" s="39"/>
      <c r="AB2998" s="39"/>
      <c r="AC2998" s="39"/>
      <c r="AD2998" s="40"/>
      <c r="AE2998" s="40"/>
      <c r="AF2998" s="41">
        <f t="shared" si="5603"/>
        <v>0</v>
      </c>
      <c r="AG2998" s="42"/>
    </row>
    <row r="2999" spans="1:33" ht="13.8">
      <c r="A2999" s="30" t="s">
        <v>7980</v>
      </c>
      <c r="B2999" s="30" t="s">
        <v>7981</v>
      </c>
      <c r="C2999" s="43"/>
      <c r="D2999" s="44"/>
      <c r="E2999" s="44"/>
      <c r="F2999" s="35">
        <f t="shared" si="5919"/>
        <v>0</v>
      </c>
      <c r="G2999" s="35">
        <f t="shared" si="5865"/>
        <v>0</v>
      </c>
      <c r="H2999" s="35">
        <f t="shared" si="5575"/>
        <v>0</v>
      </c>
      <c r="I2999" s="21">
        <f t="shared" si="5870"/>
        <v>18</v>
      </c>
      <c r="J2999" s="37">
        <f t="shared" ref="J2999:K2999" si="5974">MAX(N2999,P2999,R2999,T2999,V2999,X2999,Z2999,AB2999,AD2999)</f>
        <v>11408.68</v>
      </c>
      <c r="K2999" s="37">
        <f t="shared" si="5974"/>
        <v>13462</v>
      </c>
      <c r="L2999" s="38">
        <f t="shared" ref="L2999:M2999" si="5975">MIN(N2999,P2999,R2999,T2999,V2999,X2999,Z2999,AB2999,AD2999)</f>
        <v>11408.68</v>
      </c>
      <c r="M2999" s="38">
        <f t="shared" si="5975"/>
        <v>13462</v>
      </c>
      <c r="N2999" s="38">
        <f t="shared" si="5873"/>
        <v>11408.68</v>
      </c>
      <c r="O2999" s="38">
        <f t="shared" si="5874"/>
        <v>13462</v>
      </c>
      <c r="P2999" s="39"/>
      <c r="Q2999" s="39"/>
      <c r="R2999" s="39"/>
      <c r="S2999" s="39"/>
      <c r="T2999" s="39"/>
      <c r="U2999" s="39"/>
      <c r="V2999" s="39"/>
      <c r="W2999" s="39"/>
      <c r="X2999" s="39"/>
      <c r="Y2999" s="39"/>
      <c r="Z2999" s="39"/>
      <c r="AA2999" s="39"/>
      <c r="AB2999" s="39"/>
      <c r="AC2999" s="39"/>
      <c r="AD2999" s="40"/>
      <c r="AE2999" s="40"/>
      <c r="AF2999" s="41">
        <f t="shared" si="5603"/>
        <v>0</v>
      </c>
      <c r="AG2999" s="42"/>
    </row>
    <row r="3000" spans="1:33" ht="13.8">
      <c r="A3000" s="30" t="s">
        <v>7982</v>
      </c>
      <c r="B3000" s="30" t="s">
        <v>7983</v>
      </c>
      <c r="C3000" s="43"/>
      <c r="D3000" s="44"/>
      <c r="E3000" s="44"/>
      <c r="F3000" s="35">
        <f t="shared" si="5919"/>
        <v>0</v>
      </c>
      <c r="G3000" s="35">
        <f t="shared" si="5865"/>
        <v>0</v>
      </c>
      <c r="H3000" s="35">
        <f t="shared" si="5575"/>
        <v>0</v>
      </c>
      <c r="I3000" s="21">
        <f t="shared" si="5870"/>
        <v>18</v>
      </c>
      <c r="J3000" s="37">
        <f t="shared" ref="J3000:K3000" si="5976">MAX(N3000,P3000,R3000,T3000,V3000,X3000,Z3000,AB3000,AD3000)</f>
        <v>163.75</v>
      </c>
      <c r="K3000" s="37">
        <f t="shared" si="5976"/>
        <v>193</v>
      </c>
      <c r="L3000" s="38">
        <f t="shared" ref="L3000:M3000" si="5977">MIN(N3000,P3000,R3000,T3000,V3000,X3000,Z3000,AB3000,AD3000)</f>
        <v>163.75</v>
      </c>
      <c r="M3000" s="38">
        <f t="shared" si="5977"/>
        <v>193</v>
      </c>
      <c r="N3000" s="38">
        <f t="shared" si="5873"/>
        <v>163.75</v>
      </c>
      <c r="O3000" s="38">
        <f t="shared" si="5874"/>
        <v>193</v>
      </c>
      <c r="P3000" s="39"/>
      <c r="Q3000" s="39"/>
      <c r="R3000" s="39"/>
      <c r="S3000" s="39"/>
      <c r="T3000" s="39"/>
      <c r="U3000" s="39"/>
      <c r="V3000" s="39"/>
      <c r="W3000" s="39"/>
      <c r="X3000" s="39"/>
      <c r="Y3000" s="39"/>
      <c r="Z3000" s="39"/>
      <c r="AA3000" s="39"/>
      <c r="AB3000" s="39"/>
      <c r="AC3000" s="39"/>
      <c r="AD3000" s="40"/>
      <c r="AE3000" s="40"/>
      <c r="AF3000" s="41">
        <f t="shared" si="5603"/>
        <v>0</v>
      </c>
      <c r="AG3000" s="42"/>
    </row>
    <row r="3001" spans="1:33" ht="13.8">
      <c r="A3001" s="30" t="s">
        <v>7984</v>
      </c>
      <c r="B3001" s="30" t="s">
        <v>7985</v>
      </c>
      <c r="C3001" s="43"/>
      <c r="D3001" s="44"/>
      <c r="E3001" s="44"/>
      <c r="F3001" s="35">
        <f t="shared" si="5919"/>
        <v>0</v>
      </c>
      <c r="G3001" s="35">
        <f t="shared" si="5865"/>
        <v>0</v>
      </c>
      <c r="H3001" s="35">
        <f t="shared" si="5575"/>
        <v>0</v>
      </c>
      <c r="I3001" s="21">
        <f t="shared" si="5870"/>
        <v>18</v>
      </c>
      <c r="J3001" s="37">
        <f t="shared" ref="J3001:K3001" si="5978">MAX(N3001,P3001,R3001,T3001,V3001,X3001,Z3001,AB3001,AD3001)</f>
        <v>1580.8</v>
      </c>
      <c r="K3001" s="37">
        <f t="shared" si="5978"/>
        <v>1865</v>
      </c>
      <c r="L3001" s="38">
        <f t="shared" ref="L3001:M3001" si="5979">MIN(N3001,P3001,R3001,T3001,V3001,X3001,Z3001,AB3001,AD3001)</f>
        <v>1580.8</v>
      </c>
      <c r="M3001" s="38">
        <f t="shared" si="5979"/>
        <v>1865</v>
      </c>
      <c r="N3001" s="38">
        <f t="shared" si="5873"/>
        <v>1580.8</v>
      </c>
      <c r="O3001" s="38">
        <f t="shared" si="5874"/>
        <v>1865</v>
      </c>
      <c r="P3001" s="39"/>
      <c r="Q3001" s="39"/>
      <c r="R3001" s="39"/>
      <c r="S3001" s="39"/>
      <c r="T3001" s="39"/>
      <c r="U3001" s="39"/>
      <c r="V3001" s="39"/>
      <c r="W3001" s="39"/>
      <c r="X3001" s="39"/>
      <c r="Y3001" s="39"/>
      <c r="Z3001" s="39"/>
      <c r="AA3001" s="39"/>
      <c r="AB3001" s="39"/>
      <c r="AC3001" s="39"/>
      <c r="AD3001" s="40"/>
      <c r="AE3001" s="40"/>
      <c r="AF3001" s="41">
        <f t="shared" si="5603"/>
        <v>0</v>
      </c>
      <c r="AG3001" s="42"/>
    </row>
    <row r="3002" spans="1:33" ht="13.8">
      <c r="A3002" s="30" t="s">
        <v>7986</v>
      </c>
      <c r="B3002" s="30" t="s">
        <v>7987</v>
      </c>
      <c r="C3002" s="43"/>
      <c r="D3002" s="44"/>
      <c r="E3002" s="44"/>
      <c r="F3002" s="35">
        <f t="shared" si="5919"/>
        <v>0</v>
      </c>
      <c r="G3002" s="35">
        <f t="shared" si="5865"/>
        <v>0</v>
      </c>
      <c r="H3002" s="35">
        <f t="shared" si="5575"/>
        <v>0</v>
      </c>
      <c r="I3002" s="21">
        <f t="shared" si="5870"/>
        <v>18</v>
      </c>
      <c r="J3002" s="37">
        <f t="shared" ref="J3002:K3002" si="5980">MAX(N3002,P3002,R3002,T3002,V3002,X3002,Z3002,AB3002,AD3002)</f>
        <v>14747.04</v>
      </c>
      <c r="K3002" s="37">
        <f t="shared" si="5980"/>
        <v>17402</v>
      </c>
      <c r="L3002" s="38">
        <f t="shared" ref="L3002:M3002" si="5981">MIN(N3002,P3002,R3002,T3002,V3002,X3002,Z3002,AB3002,AD3002)</f>
        <v>14747.04</v>
      </c>
      <c r="M3002" s="38">
        <f t="shared" si="5981"/>
        <v>17402</v>
      </c>
      <c r="N3002" s="38">
        <f t="shared" si="5873"/>
        <v>14747.04</v>
      </c>
      <c r="O3002" s="38">
        <f t="shared" si="5874"/>
        <v>17402</v>
      </c>
      <c r="P3002" s="39"/>
      <c r="Q3002" s="39"/>
      <c r="R3002" s="39"/>
      <c r="S3002" s="39"/>
      <c r="T3002" s="39"/>
      <c r="U3002" s="39"/>
      <c r="V3002" s="39"/>
      <c r="W3002" s="39"/>
      <c r="X3002" s="39"/>
      <c r="Y3002" s="39"/>
      <c r="Z3002" s="39"/>
      <c r="AA3002" s="39"/>
      <c r="AB3002" s="39"/>
      <c r="AC3002" s="39"/>
      <c r="AD3002" s="40"/>
      <c r="AE3002" s="40"/>
      <c r="AF3002" s="41">
        <f t="shared" si="5603"/>
        <v>0</v>
      </c>
      <c r="AG3002" s="42"/>
    </row>
    <row r="3003" spans="1:33" ht="13.8">
      <c r="A3003" s="30" t="s">
        <v>7988</v>
      </c>
      <c r="B3003" s="30" t="s">
        <v>7989</v>
      </c>
      <c r="C3003" s="43"/>
      <c r="D3003" s="44"/>
      <c r="E3003" s="44"/>
      <c r="F3003" s="35">
        <f t="shared" si="5919"/>
        <v>0</v>
      </c>
      <c r="G3003" s="35">
        <f t="shared" si="5865"/>
        <v>0</v>
      </c>
      <c r="H3003" s="35">
        <f t="shared" si="5575"/>
        <v>0</v>
      </c>
      <c r="I3003" s="21">
        <f t="shared" si="5870"/>
        <v>18</v>
      </c>
      <c r="J3003" s="37">
        <f t="shared" ref="J3003:K3003" si="5982">MAX(N3003,P3003,R3003,T3003,V3003,X3003,Z3003,AB3003,AD3003)</f>
        <v>3948.85</v>
      </c>
      <c r="K3003" s="37">
        <f t="shared" si="5982"/>
        <v>4660</v>
      </c>
      <c r="L3003" s="38">
        <f t="shared" ref="L3003:M3003" si="5983">MIN(N3003,P3003,R3003,T3003,V3003,X3003,Z3003,AB3003,AD3003)</f>
        <v>3948.85</v>
      </c>
      <c r="M3003" s="38">
        <f t="shared" si="5983"/>
        <v>4660</v>
      </c>
      <c r="N3003" s="38">
        <f t="shared" si="5873"/>
        <v>3948.85</v>
      </c>
      <c r="O3003" s="38">
        <f t="shared" si="5874"/>
        <v>4660</v>
      </c>
      <c r="P3003" s="39"/>
      <c r="Q3003" s="39"/>
      <c r="R3003" s="39"/>
      <c r="S3003" s="39"/>
      <c r="T3003" s="39"/>
      <c r="U3003" s="39"/>
      <c r="V3003" s="39"/>
      <c r="W3003" s="39"/>
      <c r="X3003" s="39"/>
      <c r="Y3003" s="39"/>
      <c r="Z3003" s="39"/>
      <c r="AA3003" s="39"/>
      <c r="AB3003" s="39"/>
      <c r="AC3003" s="39"/>
      <c r="AD3003" s="40"/>
      <c r="AE3003" s="40"/>
      <c r="AF3003" s="41">
        <f t="shared" si="5603"/>
        <v>0</v>
      </c>
      <c r="AG3003" s="42"/>
    </row>
    <row r="3004" spans="1:33" ht="13.8">
      <c r="A3004" s="30" t="s">
        <v>7990</v>
      </c>
      <c r="B3004" s="30" t="s">
        <v>7991</v>
      </c>
      <c r="C3004" s="43"/>
      <c r="D3004" s="44"/>
      <c r="E3004" s="44"/>
      <c r="F3004" s="35">
        <f t="shared" si="5919"/>
        <v>0</v>
      </c>
      <c r="G3004" s="35">
        <f t="shared" si="5865"/>
        <v>0</v>
      </c>
      <c r="H3004" s="35">
        <f t="shared" si="5575"/>
        <v>0</v>
      </c>
      <c r="I3004" s="21">
        <f t="shared" si="5870"/>
        <v>18</v>
      </c>
      <c r="J3004" s="37">
        <f t="shared" ref="J3004:K3004" si="5984">MAX(N3004,P3004,R3004,T3004,V3004,X3004,Z3004,AB3004,AD3004)</f>
        <v>3829.18</v>
      </c>
      <c r="K3004" s="37">
        <f t="shared" si="5984"/>
        <v>4518</v>
      </c>
      <c r="L3004" s="38">
        <f t="shared" ref="L3004:M3004" si="5985">MIN(N3004,P3004,R3004,T3004,V3004,X3004,Z3004,AB3004,AD3004)</f>
        <v>3829.18</v>
      </c>
      <c r="M3004" s="38">
        <f t="shared" si="5985"/>
        <v>4518</v>
      </c>
      <c r="N3004" s="38">
        <f t="shared" si="5873"/>
        <v>3829.18</v>
      </c>
      <c r="O3004" s="38">
        <f t="shared" si="5874"/>
        <v>4518</v>
      </c>
      <c r="P3004" s="39"/>
      <c r="Q3004" s="39"/>
      <c r="R3004" s="39"/>
      <c r="S3004" s="39"/>
      <c r="T3004" s="39"/>
      <c r="U3004" s="39"/>
      <c r="V3004" s="39"/>
      <c r="W3004" s="39"/>
      <c r="X3004" s="39"/>
      <c r="Y3004" s="39"/>
      <c r="Z3004" s="39"/>
      <c r="AA3004" s="39"/>
      <c r="AB3004" s="39"/>
      <c r="AC3004" s="39"/>
      <c r="AD3004" s="40"/>
      <c r="AE3004" s="40"/>
      <c r="AF3004" s="41">
        <f t="shared" si="5603"/>
        <v>0</v>
      </c>
      <c r="AG3004" s="42"/>
    </row>
    <row r="3005" spans="1:33" ht="13.8">
      <c r="A3005" s="30" t="s">
        <v>7992</v>
      </c>
      <c r="B3005" s="30" t="s">
        <v>7993</v>
      </c>
      <c r="C3005" s="43"/>
      <c r="D3005" s="44"/>
      <c r="E3005" s="44"/>
      <c r="F3005" s="35">
        <f t="shared" si="5919"/>
        <v>0</v>
      </c>
      <c r="G3005" s="35">
        <f t="shared" si="5865"/>
        <v>0</v>
      </c>
      <c r="H3005" s="35">
        <f t="shared" si="5575"/>
        <v>0</v>
      </c>
      <c r="I3005" s="21">
        <f t="shared" si="5870"/>
        <v>18</v>
      </c>
      <c r="J3005" s="37">
        <f t="shared" ref="J3005:K3005" si="5986">MAX(N3005,P3005,R3005,T3005,V3005,X3005,Z3005,AB3005,AD3005)</f>
        <v>201.54</v>
      </c>
      <c r="K3005" s="37">
        <f t="shared" si="5986"/>
        <v>238</v>
      </c>
      <c r="L3005" s="38">
        <f t="shared" ref="L3005:M3005" si="5987">MIN(N3005,P3005,R3005,T3005,V3005,X3005,Z3005,AB3005,AD3005)</f>
        <v>201.54</v>
      </c>
      <c r="M3005" s="38">
        <f t="shared" si="5987"/>
        <v>238</v>
      </c>
      <c r="N3005" s="38">
        <f t="shared" si="5873"/>
        <v>201.54</v>
      </c>
      <c r="O3005" s="38">
        <f t="shared" si="5874"/>
        <v>238</v>
      </c>
      <c r="P3005" s="39"/>
      <c r="Q3005" s="39"/>
      <c r="R3005" s="39"/>
      <c r="S3005" s="39"/>
      <c r="T3005" s="39"/>
      <c r="U3005" s="39"/>
      <c r="V3005" s="39"/>
      <c r="W3005" s="39"/>
      <c r="X3005" s="39"/>
      <c r="Y3005" s="39"/>
      <c r="Z3005" s="39"/>
      <c r="AA3005" s="39"/>
      <c r="AB3005" s="39"/>
      <c r="AC3005" s="39"/>
      <c r="AD3005" s="40"/>
      <c r="AE3005" s="40"/>
      <c r="AF3005" s="41">
        <f t="shared" si="5603"/>
        <v>0</v>
      </c>
      <c r="AG3005" s="42"/>
    </row>
    <row r="3006" spans="1:33" ht="13.8">
      <c r="A3006" s="30" t="s">
        <v>7994</v>
      </c>
      <c r="B3006" s="30" t="s">
        <v>7995</v>
      </c>
      <c r="C3006" s="43"/>
      <c r="D3006" s="44"/>
      <c r="E3006" s="44"/>
      <c r="F3006" s="35">
        <f t="shared" si="5919"/>
        <v>0</v>
      </c>
      <c r="G3006" s="35">
        <f t="shared" si="5865"/>
        <v>0</v>
      </c>
      <c r="H3006" s="35">
        <f t="shared" si="5575"/>
        <v>0</v>
      </c>
      <c r="I3006" s="21">
        <f t="shared" si="5870"/>
        <v>18</v>
      </c>
      <c r="J3006" s="37">
        <f t="shared" ref="J3006:K3006" si="5988">MAX(N3006,P3006,R3006,T3006,V3006,X3006,Z3006,AB3006,AD3006)</f>
        <v>75.58</v>
      </c>
      <c r="K3006" s="37">
        <f t="shared" si="5988"/>
        <v>89</v>
      </c>
      <c r="L3006" s="38">
        <f t="shared" ref="L3006:M3006" si="5989">MIN(N3006,P3006,R3006,T3006,V3006,X3006,Z3006,AB3006,AD3006)</f>
        <v>75.58</v>
      </c>
      <c r="M3006" s="38">
        <f t="shared" si="5989"/>
        <v>89</v>
      </c>
      <c r="N3006" s="38">
        <f t="shared" si="5873"/>
        <v>75.58</v>
      </c>
      <c r="O3006" s="38">
        <f t="shared" si="5874"/>
        <v>89</v>
      </c>
      <c r="P3006" s="39"/>
      <c r="Q3006" s="39"/>
      <c r="R3006" s="39"/>
      <c r="S3006" s="39"/>
      <c r="T3006" s="39"/>
      <c r="U3006" s="39"/>
      <c r="V3006" s="39"/>
      <c r="W3006" s="39"/>
      <c r="X3006" s="39"/>
      <c r="Y3006" s="39"/>
      <c r="Z3006" s="39"/>
      <c r="AA3006" s="39"/>
      <c r="AB3006" s="39"/>
      <c r="AC3006" s="39"/>
      <c r="AD3006" s="40"/>
      <c r="AE3006" s="40"/>
      <c r="AF3006" s="41">
        <f t="shared" si="5603"/>
        <v>0</v>
      </c>
      <c r="AG3006" s="42"/>
    </row>
    <row r="3007" spans="1:33" ht="13.8">
      <c r="A3007" s="30" t="s">
        <v>7996</v>
      </c>
      <c r="B3007" s="30" t="s">
        <v>7997</v>
      </c>
      <c r="C3007" s="43"/>
      <c r="D3007" s="44"/>
      <c r="E3007" s="44"/>
      <c r="F3007" s="35">
        <f t="shared" si="5919"/>
        <v>0</v>
      </c>
      <c r="G3007" s="35">
        <f t="shared" si="5865"/>
        <v>0</v>
      </c>
      <c r="H3007" s="35">
        <f t="shared" si="5575"/>
        <v>0</v>
      </c>
      <c r="I3007" s="21">
        <f t="shared" si="5870"/>
        <v>18</v>
      </c>
      <c r="J3007" s="37">
        <f t="shared" ref="J3007:K3007" si="5990">MAX(N3007,P3007,R3007,T3007,V3007,X3007,Z3007,AB3007,AD3007)</f>
        <v>1152.53</v>
      </c>
      <c r="K3007" s="37">
        <f t="shared" si="5990"/>
        <v>1360</v>
      </c>
      <c r="L3007" s="38">
        <f t="shared" ref="L3007:M3007" si="5991">MIN(N3007,P3007,R3007,T3007,V3007,X3007,Z3007,AB3007,AD3007)</f>
        <v>1152.53</v>
      </c>
      <c r="M3007" s="38">
        <f t="shared" si="5991"/>
        <v>1360</v>
      </c>
      <c r="N3007" s="38">
        <f t="shared" si="5873"/>
        <v>1152.53</v>
      </c>
      <c r="O3007" s="38">
        <f t="shared" si="5874"/>
        <v>1360</v>
      </c>
      <c r="P3007" s="39"/>
      <c r="Q3007" s="39"/>
      <c r="R3007" s="39"/>
      <c r="S3007" s="39"/>
      <c r="T3007" s="39"/>
      <c r="U3007" s="39"/>
      <c r="V3007" s="39"/>
      <c r="W3007" s="39"/>
      <c r="X3007" s="39"/>
      <c r="Y3007" s="39"/>
      <c r="Z3007" s="39"/>
      <c r="AA3007" s="39"/>
      <c r="AB3007" s="39"/>
      <c r="AC3007" s="39"/>
      <c r="AD3007" s="40"/>
      <c r="AE3007" s="40"/>
      <c r="AF3007" s="41">
        <f t="shared" si="5603"/>
        <v>0</v>
      </c>
      <c r="AG3007" s="42"/>
    </row>
    <row r="3008" spans="1:33" ht="13.8">
      <c r="A3008" s="30" t="s">
        <v>7998</v>
      </c>
      <c r="B3008" s="30" t="s">
        <v>7999</v>
      </c>
      <c r="C3008" s="43"/>
      <c r="D3008" s="44"/>
      <c r="E3008" s="44"/>
      <c r="F3008" s="35">
        <f t="shared" si="5919"/>
        <v>0</v>
      </c>
      <c r="G3008" s="35">
        <f t="shared" si="5865"/>
        <v>0</v>
      </c>
      <c r="H3008" s="35">
        <f t="shared" si="5575"/>
        <v>0</v>
      </c>
      <c r="I3008" s="21">
        <f t="shared" si="5870"/>
        <v>18</v>
      </c>
      <c r="J3008" s="37">
        <f t="shared" ref="J3008:K3008" si="5992">MAX(N3008,P3008,R3008,T3008,V3008,X3008,Z3008,AB3008,AD3008)</f>
        <v>12293.74</v>
      </c>
      <c r="K3008" s="37">
        <f t="shared" si="5992"/>
        <v>14507</v>
      </c>
      <c r="L3008" s="38">
        <f t="shared" ref="L3008:M3008" si="5993">MIN(N3008,P3008,R3008,T3008,V3008,X3008,Z3008,AB3008,AD3008)</f>
        <v>12293.74</v>
      </c>
      <c r="M3008" s="38">
        <f t="shared" si="5993"/>
        <v>14507</v>
      </c>
      <c r="N3008" s="38">
        <f t="shared" si="5873"/>
        <v>12293.74</v>
      </c>
      <c r="O3008" s="38">
        <f t="shared" si="5874"/>
        <v>14507</v>
      </c>
      <c r="P3008" s="39"/>
      <c r="Q3008" s="39"/>
      <c r="R3008" s="39"/>
      <c r="S3008" s="39"/>
      <c r="T3008" s="39"/>
      <c r="U3008" s="39"/>
      <c r="V3008" s="39"/>
      <c r="W3008" s="39"/>
      <c r="X3008" s="39"/>
      <c r="Y3008" s="39"/>
      <c r="Z3008" s="39"/>
      <c r="AA3008" s="39"/>
      <c r="AB3008" s="39"/>
      <c r="AC3008" s="39"/>
      <c r="AD3008" s="40"/>
      <c r="AE3008" s="40"/>
      <c r="AF3008" s="41">
        <f t="shared" si="5603"/>
        <v>0</v>
      </c>
      <c r="AG3008" s="42"/>
    </row>
    <row r="3009" spans="1:33" ht="13.8">
      <c r="A3009" s="30" t="s">
        <v>8000</v>
      </c>
      <c r="B3009" s="30" t="s">
        <v>8001</v>
      </c>
      <c r="C3009" s="43"/>
      <c r="D3009" s="44"/>
      <c r="E3009" s="44"/>
      <c r="F3009" s="35">
        <f t="shared" si="5919"/>
        <v>0</v>
      </c>
      <c r="G3009" s="35">
        <f t="shared" si="5865"/>
        <v>0</v>
      </c>
      <c r="H3009" s="35">
        <f t="shared" si="5575"/>
        <v>0</v>
      </c>
      <c r="I3009" s="21">
        <f t="shared" si="5870"/>
        <v>18</v>
      </c>
      <c r="J3009" s="37">
        <f t="shared" ref="J3009:K3009" si="5994">MAX(N3009,P3009,R3009,T3009,V3009,X3009,Z3009,AB3009,AD3009)</f>
        <v>302.3</v>
      </c>
      <c r="K3009" s="37">
        <f t="shared" si="5994"/>
        <v>357</v>
      </c>
      <c r="L3009" s="38">
        <f t="shared" ref="L3009:M3009" si="5995">MIN(N3009,P3009,R3009,T3009,V3009,X3009,Z3009,AB3009,AD3009)</f>
        <v>302.3</v>
      </c>
      <c r="M3009" s="38">
        <f t="shared" si="5995"/>
        <v>357</v>
      </c>
      <c r="N3009" s="38">
        <f t="shared" si="5873"/>
        <v>302.3</v>
      </c>
      <c r="O3009" s="38">
        <f t="shared" si="5874"/>
        <v>357</v>
      </c>
      <c r="P3009" s="39"/>
      <c r="Q3009" s="39"/>
      <c r="R3009" s="39"/>
      <c r="S3009" s="39"/>
      <c r="T3009" s="39"/>
      <c r="U3009" s="39"/>
      <c r="V3009" s="39"/>
      <c r="W3009" s="39"/>
      <c r="X3009" s="39"/>
      <c r="Y3009" s="39"/>
      <c r="Z3009" s="39"/>
      <c r="AA3009" s="39"/>
      <c r="AB3009" s="39"/>
      <c r="AC3009" s="39"/>
      <c r="AD3009" s="40"/>
      <c r="AE3009" s="40"/>
      <c r="AF3009" s="41">
        <f t="shared" si="5603"/>
        <v>0</v>
      </c>
      <c r="AG3009" s="42"/>
    </row>
    <row r="3010" spans="1:33" ht="13.8">
      <c r="A3010" s="30" t="s">
        <v>8002</v>
      </c>
      <c r="B3010" s="30" t="s">
        <v>8003</v>
      </c>
      <c r="C3010" s="43"/>
      <c r="D3010" s="44"/>
      <c r="E3010" s="44"/>
      <c r="F3010" s="35">
        <f t="shared" si="5919"/>
        <v>0</v>
      </c>
      <c r="G3010" s="35">
        <f t="shared" si="5865"/>
        <v>0</v>
      </c>
      <c r="H3010" s="35">
        <f t="shared" si="5575"/>
        <v>0</v>
      </c>
      <c r="I3010" s="21">
        <f t="shared" si="5870"/>
        <v>18</v>
      </c>
      <c r="J3010" s="37">
        <f t="shared" ref="J3010:K3010" si="5996">MAX(N3010,P3010,R3010,T3010,V3010,X3010,Z3010,AB3010,AD3010)</f>
        <v>182.64</v>
      </c>
      <c r="K3010" s="37">
        <f t="shared" si="5996"/>
        <v>216</v>
      </c>
      <c r="L3010" s="38">
        <f t="shared" ref="L3010:M3010" si="5997">MIN(N3010,P3010,R3010,T3010,V3010,X3010,Z3010,AB3010,AD3010)</f>
        <v>182.64</v>
      </c>
      <c r="M3010" s="38">
        <f t="shared" si="5997"/>
        <v>216</v>
      </c>
      <c r="N3010" s="38">
        <f t="shared" si="5873"/>
        <v>182.64</v>
      </c>
      <c r="O3010" s="38">
        <f t="shared" si="5874"/>
        <v>216</v>
      </c>
      <c r="P3010" s="39"/>
      <c r="Q3010" s="39"/>
      <c r="R3010" s="39"/>
      <c r="S3010" s="39"/>
      <c r="T3010" s="39"/>
      <c r="U3010" s="39"/>
      <c r="V3010" s="39"/>
      <c r="W3010" s="39"/>
      <c r="X3010" s="39"/>
      <c r="Y3010" s="39"/>
      <c r="Z3010" s="39"/>
      <c r="AA3010" s="39"/>
      <c r="AB3010" s="39"/>
      <c r="AC3010" s="39"/>
      <c r="AD3010" s="40"/>
      <c r="AE3010" s="40"/>
      <c r="AF3010" s="41">
        <f t="shared" si="5603"/>
        <v>0</v>
      </c>
      <c r="AG3010" s="42"/>
    </row>
    <row r="3011" spans="1:33" ht="13.8">
      <c r="A3011" s="30" t="s">
        <v>8004</v>
      </c>
      <c r="B3011" s="30" t="s">
        <v>8005</v>
      </c>
      <c r="C3011" s="43"/>
      <c r="D3011" s="44"/>
      <c r="E3011" s="44"/>
      <c r="F3011" s="35">
        <f t="shared" si="5919"/>
        <v>0</v>
      </c>
      <c r="G3011" s="35">
        <f t="shared" ref="G3011:G3074" si="5998">IFERROR(COUNTIF(Sales_PartCode, A3011), 0)</f>
        <v>0</v>
      </c>
      <c r="H3011" s="35">
        <f t="shared" si="5575"/>
        <v>0</v>
      </c>
      <c r="I3011" s="21">
        <f t="shared" si="5870"/>
        <v>18</v>
      </c>
      <c r="J3011" s="37">
        <f t="shared" ref="J3011:K3011" si="5999">MAX(N3011,P3011,R3011,T3011,V3011,X3011,Z3011,AB3011,AD3011)</f>
        <v>270.81</v>
      </c>
      <c r="K3011" s="37">
        <f t="shared" si="5999"/>
        <v>320</v>
      </c>
      <c r="L3011" s="38">
        <f t="shared" ref="L3011:M3011" si="6000">MIN(N3011,P3011,R3011,T3011,V3011,X3011,Z3011,AB3011,AD3011)</f>
        <v>270.81</v>
      </c>
      <c r="M3011" s="38">
        <f t="shared" si="6000"/>
        <v>320</v>
      </c>
      <c r="N3011" s="38">
        <f t="shared" si="5873"/>
        <v>270.81</v>
      </c>
      <c r="O3011" s="38">
        <f t="shared" si="5874"/>
        <v>320</v>
      </c>
      <c r="P3011" s="39"/>
      <c r="Q3011" s="39"/>
      <c r="R3011" s="39"/>
      <c r="S3011" s="39"/>
      <c r="T3011" s="39"/>
      <c r="U3011" s="39"/>
      <c r="V3011" s="39"/>
      <c r="W3011" s="39"/>
      <c r="X3011" s="39"/>
      <c r="Y3011" s="39"/>
      <c r="Z3011" s="39"/>
      <c r="AA3011" s="39"/>
      <c r="AB3011" s="39"/>
      <c r="AC3011" s="39"/>
      <c r="AD3011" s="40"/>
      <c r="AE3011" s="40"/>
      <c r="AF3011" s="41">
        <f t="shared" si="5603"/>
        <v>0</v>
      </c>
      <c r="AG3011" s="42"/>
    </row>
    <row r="3012" spans="1:33" ht="13.8">
      <c r="A3012" s="30" t="s">
        <v>8006</v>
      </c>
      <c r="B3012" s="30" t="s">
        <v>8007</v>
      </c>
      <c r="C3012" s="43"/>
      <c r="D3012" s="44"/>
      <c r="E3012" s="44"/>
      <c r="F3012" s="35">
        <f t="shared" si="5919"/>
        <v>0</v>
      </c>
      <c r="G3012" s="35">
        <f t="shared" si="5998"/>
        <v>0</v>
      </c>
      <c r="H3012" s="35">
        <f t="shared" si="5575"/>
        <v>0</v>
      </c>
      <c r="I3012" s="21">
        <f t="shared" si="5870"/>
        <v>18</v>
      </c>
      <c r="J3012" s="37">
        <f t="shared" ref="J3012:K3012" si="6001">MAX(N3012,P3012,R3012,T3012,V3012,X3012,Z3012,AB3012,AD3012)</f>
        <v>258.22000000000003</v>
      </c>
      <c r="K3012" s="37">
        <f t="shared" si="6001"/>
        <v>305</v>
      </c>
      <c r="L3012" s="38">
        <f t="shared" ref="L3012:M3012" si="6002">MIN(N3012,P3012,R3012,T3012,V3012,X3012,Z3012,AB3012,AD3012)</f>
        <v>258.22000000000003</v>
      </c>
      <c r="M3012" s="38">
        <f t="shared" si="6002"/>
        <v>305</v>
      </c>
      <c r="N3012" s="38">
        <f t="shared" si="5873"/>
        <v>258.22000000000003</v>
      </c>
      <c r="O3012" s="38">
        <f t="shared" si="5874"/>
        <v>305</v>
      </c>
      <c r="P3012" s="39"/>
      <c r="Q3012" s="39"/>
      <c r="R3012" s="39"/>
      <c r="S3012" s="39"/>
      <c r="T3012" s="39"/>
      <c r="U3012" s="39"/>
      <c r="V3012" s="39"/>
      <c r="W3012" s="39"/>
      <c r="X3012" s="39"/>
      <c r="Y3012" s="39"/>
      <c r="Z3012" s="39"/>
      <c r="AA3012" s="39"/>
      <c r="AB3012" s="39"/>
      <c r="AC3012" s="39"/>
      <c r="AD3012" s="40"/>
      <c r="AE3012" s="40"/>
      <c r="AF3012" s="41">
        <f t="shared" si="5603"/>
        <v>0</v>
      </c>
      <c r="AG3012" s="42"/>
    </row>
    <row r="3013" spans="1:33" ht="13.8">
      <c r="A3013" s="30" t="s">
        <v>8008</v>
      </c>
      <c r="B3013" s="30" t="s">
        <v>8009</v>
      </c>
      <c r="C3013" s="43"/>
      <c r="D3013" s="44"/>
      <c r="E3013" s="44"/>
      <c r="F3013" s="35">
        <f t="shared" si="5919"/>
        <v>0</v>
      </c>
      <c r="G3013" s="35">
        <f t="shared" si="5998"/>
        <v>0</v>
      </c>
      <c r="H3013" s="35">
        <f t="shared" si="5575"/>
        <v>0</v>
      </c>
      <c r="I3013" s="21">
        <f t="shared" ref="I3013:I3076" si="6003">VLOOKUP(A3013,Old_Inventory,9,FALSE)</f>
        <v>18</v>
      </c>
      <c r="J3013" s="37">
        <f t="shared" ref="J3013:K3013" si="6004">MAX(N3013,P3013,R3013,T3013,V3013,X3013,Z3013,AB3013,AD3013)</f>
        <v>62.98</v>
      </c>
      <c r="K3013" s="37">
        <f t="shared" si="6004"/>
        <v>74</v>
      </c>
      <c r="L3013" s="38">
        <f t="shared" ref="L3013:M3013" si="6005">MIN(N3013,P3013,R3013,T3013,V3013,X3013,Z3013,AB3013,AD3013)</f>
        <v>62.98</v>
      </c>
      <c r="M3013" s="38">
        <f t="shared" si="6005"/>
        <v>74</v>
      </c>
      <c r="N3013" s="38">
        <f t="shared" ref="N3013:N3076" si="6006">VLOOKUP(A3013,Inv_bef,5,FALSE)</f>
        <v>62.98</v>
      </c>
      <c r="O3013" s="38">
        <f t="shared" ref="O3013:O3076" si="6007">VLOOKUP(A3013,Inv_bef,6,FALSE)</f>
        <v>74</v>
      </c>
      <c r="P3013" s="39"/>
      <c r="Q3013" s="39"/>
      <c r="R3013" s="39"/>
      <c r="S3013" s="39"/>
      <c r="T3013" s="39"/>
      <c r="U3013" s="39"/>
      <c r="V3013" s="39"/>
      <c r="W3013" s="39"/>
      <c r="X3013" s="39"/>
      <c r="Y3013" s="39"/>
      <c r="Z3013" s="39"/>
      <c r="AA3013" s="39"/>
      <c r="AB3013" s="39"/>
      <c r="AC3013" s="39"/>
      <c r="AD3013" s="40"/>
      <c r="AE3013" s="40"/>
      <c r="AF3013" s="41">
        <f t="shared" si="5603"/>
        <v>0</v>
      </c>
      <c r="AG3013" s="42"/>
    </row>
    <row r="3014" spans="1:33" ht="13.8">
      <c r="A3014" s="30" t="s">
        <v>8010</v>
      </c>
      <c r="B3014" s="30" t="s">
        <v>8011</v>
      </c>
      <c r="C3014" s="43"/>
      <c r="D3014" s="44"/>
      <c r="E3014" s="44"/>
      <c r="F3014" s="35">
        <f t="shared" si="5919"/>
        <v>0</v>
      </c>
      <c r="G3014" s="35">
        <f t="shared" si="5998"/>
        <v>0</v>
      </c>
      <c r="H3014" s="35">
        <f t="shared" si="5575"/>
        <v>0</v>
      </c>
      <c r="I3014" s="21">
        <f t="shared" si="6003"/>
        <v>18</v>
      </c>
      <c r="J3014" s="37">
        <f t="shared" ref="J3014:K3014" si="6008">MAX(N3014,P3014,R3014,T3014,V3014,X3014,Z3014,AB3014,AD3014)</f>
        <v>2090.94</v>
      </c>
      <c r="K3014" s="37">
        <f t="shared" si="6008"/>
        <v>2467</v>
      </c>
      <c r="L3014" s="38">
        <f t="shared" ref="L3014:M3014" si="6009">MIN(N3014,P3014,R3014,T3014,V3014,X3014,Z3014,AB3014,AD3014)</f>
        <v>2090.94</v>
      </c>
      <c r="M3014" s="38">
        <f t="shared" si="6009"/>
        <v>2467</v>
      </c>
      <c r="N3014" s="38">
        <f t="shared" si="6006"/>
        <v>2090.94</v>
      </c>
      <c r="O3014" s="38">
        <f t="shared" si="6007"/>
        <v>2467</v>
      </c>
      <c r="P3014" s="39"/>
      <c r="Q3014" s="39"/>
      <c r="R3014" s="39"/>
      <c r="S3014" s="39"/>
      <c r="T3014" s="39"/>
      <c r="U3014" s="39"/>
      <c r="V3014" s="39"/>
      <c r="W3014" s="39"/>
      <c r="X3014" s="39"/>
      <c r="Y3014" s="39"/>
      <c r="Z3014" s="39"/>
      <c r="AA3014" s="39"/>
      <c r="AB3014" s="39"/>
      <c r="AC3014" s="39"/>
      <c r="AD3014" s="40"/>
      <c r="AE3014" s="40"/>
      <c r="AF3014" s="41">
        <f t="shared" si="5603"/>
        <v>0</v>
      </c>
      <c r="AG3014" s="42"/>
    </row>
    <row r="3015" spans="1:33" ht="13.8">
      <c r="A3015" s="30" t="s">
        <v>8012</v>
      </c>
      <c r="B3015" s="30" t="s">
        <v>8013</v>
      </c>
      <c r="C3015" s="43"/>
      <c r="D3015" s="44"/>
      <c r="E3015" s="44"/>
      <c r="F3015" s="35">
        <f t="shared" si="5919"/>
        <v>0</v>
      </c>
      <c r="G3015" s="35">
        <f t="shared" si="5998"/>
        <v>0</v>
      </c>
      <c r="H3015" s="35">
        <f t="shared" si="5575"/>
        <v>0</v>
      </c>
      <c r="I3015" s="21">
        <f t="shared" si="6003"/>
        <v>18</v>
      </c>
      <c r="J3015" s="37">
        <f t="shared" ref="J3015:K3015" si="6010">MAX(N3015,P3015,R3015,T3015,V3015,X3015,Z3015,AB3015,AD3015)</f>
        <v>182.64</v>
      </c>
      <c r="K3015" s="37">
        <f t="shared" si="6010"/>
        <v>216</v>
      </c>
      <c r="L3015" s="38">
        <f t="shared" ref="L3015:M3015" si="6011">MIN(N3015,P3015,R3015,T3015,V3015,X3015,Z3015,AB3015,AD3015)</f>
        <v>182.64</v>
      </c>
      <c r="M3015" s="38">
        <f t="shared" si="6011"/>
        <v>216</v>
      </c>
      <c r="N3015" s="38">
        <f t="shared" si="6006"/>
        <v>182.64</v>
      </c>
      <c r="O3015" s="38">
        <f t="shared" si="6007"/>
        <v>216</v>
      </c>
      <c r="P3015" s="39"/>
      <c r="Q3015" s="39"/>
      <c r="R3015" s="39"/>
      <c r="S3015" s="39"/>
      <c r="T3015" s="39"/>
      <c r="U3015" s="39"/>
      <c r="V3015" s="39"/>
      <c r="W3015" s="39"/>
      <c r="X3015" s="39"/>
      <c r="Y3015" s="39"/>
      <c r="Z3015" s="39"/>
      <c r="AA3015" s="39"/>
      <c r="AB3015" s="39"/>
      <c r="AC3015" s="39"/>
      <c r="AD3015" s="40"/>
      <c r="AE3015" s="40"/>
      <c r="AF3015" s="41">
        <f t="shared" si="5603"/>
        <v>0</v>
      </c>
      <c r="AG3015" s="42"/>
    </row>
    <row r="3016" spans="1:33" ht="13.8">
      <c r="A3016" s="30" t="s">
        <v>8014</v>
      </c>
      <c r="B3016" s="30" t="s">
        <v>8015</v>
      </c>
      <c r="C3016" s="43"/>
      <c r="D3016" s="44"/>
      <c r="E3016" s="44"/>
      <c r="F3016" s="35">
        <f t="shared" si="5919"/>
        <v>0</v>
      </c>
      <c r="G3016" s="35">
        <f t="shared" si="5998"/>
        <v>0</v>
      </c>
      <c r="H3016" s="35">
        <f t="shared" si="5575"/>
        <v>0</v>
      </c>
      <c r="I3016" s="21">
        <f t="shared" si="6003"/>
        <v>18</v>
      </c>
      <c r="J3016" s="37">
        <f t="shared" ref="J3016:K3016" si="6012">MAX(N3016,P3016,R3016,T3016,V3016,X3016,Z3016,AB3016,AD3016)</f>
        <v>598.30999999999995</v>
      </c>
      <c r="K3016" s="37">
        <f t="shared" si="6012"/>
        <v>706</v>
      </c>
      <c r="L3016" s="38">
        <f t="shared" ref="L3016:M3016" si="6013">MIN(N3016,P3016,R3016,T3016,V3016,X3016,Z3016,AB3016,AD3016)</f>
        <v>598.30999999999995</v>
      </c>
      <c r="M3016" s="38">
        <f t="shared" si="6013"/>
        <v>706</v>
      </c>
      <c r="N3016" s="38">
        <f t="shared" si="6006"/>
        <v>598.30999999999995</v>
      </c>
      <c r="O3016" s="38">
        <f t="shared" si="6007"/>
        <v>706</v>
      </c>
      <c r="P3016" s="39"/>
      <c r="Q3016" s="39"/>
      <c r="R3016" s="39"/>
      <c r="S3016" s="39"/>
      <c r="T3016" s="39"/>
      <c r="U3016" s="39"/>
      <c r="V3016" s="39"/>
      <c r="W3016" s="39"/>
      <c r="X3016" s="39"/>
      <c r="Y3016" s="39"/>
      <c r="Z3016" s="39"/>
      <c r="AA3016" s="39"/>
      <c r="AB3016" s="39"/>
      <c r="AC3016" s="39"/>
      <c r="AD3016" s="40"/>
      <c r="AE3016" s="40"/>
      <c r="AF3016" s="41">
        <f t="shared" si="5603"/>
        <v>0</v>
      </c>
      <c r="AG3016" s="42"/>
    </row>
    <row r="3017" spans="1:33" ht="13.8">
      <c r="A3017" s="30" t="s">
        <v>8016</v>
      </c>
      <c r="B3017" s="30" t="s">
        <v>8017</v>
      </c>
      <c r="C3017" s="43"/>
      <c r="D3017" s="44"/>
      <c r="E3017" s="44"/>
      <c r="F3017" s="35">
        <f t="shared" si="5919"/>
        <v>0</v>
      </c>
      <c r="G3017" s="35">
        <f t="shared" si="5998"/>
        <v>0</v>
      </c>
      <c r="H3017" s="35">
        <f t="shared" si="5575"/>
        <v>0</v>
      </c>
      <c r="I3017" s="21">
        <f t="shared" si="6003"/>
        <v>18</v>
      </c>
      <c r="J3017" s="37">
        <f t="shared" ref="J3017:K3017" si="6014">MAX(N3017,P3017,R3017,T3017,V3017,X3017,Z3017,AB3017,AD3017)</f>
        <v>598.30999999999995</v>
      </c>
      <c r="K3017" s="37">
        <f t="shared" si="6014"/>
        <v>706</v>
      </c>
      <c r="L3017" s="38">
        <f t="shared" ref="L3017:M3017" si="6015">MIN(N3017,P3017,R3017,T3017,V3017,X3017,Z3017,AB3017,AD3017)</f>
        <v>598.30999999999995</v>
      </c>
      <c r="M3017" s="38">
        <f t="shared" si="6015"/>
        <v>706</v>
      </c>
      <c r="N3017" s="38">
        <f t="shared" si="6006"/>
        <v>598.30999999999995</v>
      </c>
      <c r="O3017" s="38">
        <f t="shared" si="6007"/>
        <v>706</v>
      </c>
      <c r="P3017" s="39"/>
      <c r="Q3017" s="39"/>
      <c r="R3017" s="39"/>
      <c r="S3017" s="39"/>
      <c r="T3017" s="39"/>
      <c r="U3017" s="39"/>
      <c r="V3017" s="39"/>
      <c r="W3017" s="39"/>
      <c r="X3017" s="39"/>
      <c r="Y3017" s="39"/>
      <c r="Z3017" s="39"/>
      <c r="AA3017" s="39"/>
      <c r="AB3017" s="39"/>
      <c r="AC3017" s="39"/>
      <c r="AD3017" s="40"/>
      <c r="AE3017" s="40"/>
      <c r="AF3017" s="41">
        <f t="shared" si="5603"/>
        <v>0</v>
      </c>
      <c r="AG3017" s="42"/>
    </row>
    <row r="3018" spans="1:33" ht="13.8">
      <c r="A3018" s="30" t="s">
        <v>8018</v>
      </c>
      <c r="B3018" s="30" t="s">
        <v>8019</v>
      </c>
      <c r="C3018" s="43"/>
      <c r="D3018" s="44"/>
      <c r="E3018" s="44"/>
      <c r="F3018" s="35">
        <f t="shared" si="5919"/>
        <v>0</v>
      </c>
      <c r="G3018" s="35">
        <f t="shared" si="5998"/>
        <v>0</v>
      </c>
      <c r="H3018" s="35">
        <f t="shared" si="5575"/>
        <v>0</v>
      </c>
      <c r="I3018" s="21">
        <f t="shared" si="6003"/>
        <v>18</v>
      </c>
      <c r="J3018" s="37">
        <f t="shared" ref="J3018:K3018" si="6016">MAX(N3018,P3018,R3018,T3018,V3018,X3018,Z3018,AB3018,AD3018)</f>
        <v>869.12</v>
      </c>
      <c r="K3018" s="37">
        <f t="shared" si="6016"/>
        <v>1026</v>
      </c>
      <c r="L3018" s="38">
        <f t="shared" ref="L3018:M3018" si="6017">MIN(N3018,P3018,R3018,T3018,V3018,X3018,Z3018,AB3018,AD3018)</f>
        <v>869.12</v>
      </c>
      <c r="M3018" s="38">
        <f t="shared" si="6017"/>
        <v>1026</v>
      </c>
      <c r="N3018" s="38">
        <f t="shared" si="6006"/>
        <v>869.12</v>
      </c>
      <c r="O3018" s="38">
        <f t="shared" si="6007"/>
        <v>1026</v>
      </c>
      <c r="P3018" s="39"/>
      <c r="Q3018" s="39"/>
      <c r="R3018" s="39"/>
      <c r="S3018" s="39"/>
      <c r="T3018" s="39"/>
      <c r="U3018" s="39"/>
      <c r="V3018" s="39"/>
      <c r="W3018" s="39"/>
      <c r="X3018" s="39"/>
      <c r="Y3018" s="39"/>
      <c r="Z3018" s="39"/>
      <c r="AA3018" s="39"/>
      <c r="AB3018" s="39"/>
      <c r="AC3018" s="39"/>
      <c r="AD3018" s="40"/>
      <c r="AE3018" s="40"/>
      <c r="AF3018" s="41">
        <f t="shared" si="5603"/>
        <v>0</v>
      </c>
      <c r="AG3018" s="42"/>
    </row>
    <row r="3019" spans="1:33" ht="13.8">
      <c r="A3019" s="30" t="s">
        <v>8020</v>
      </c>
      <c r="B3019" s="30" t="s">
        <v>8021</v>
      </c>
      <c r="C3019" s="43"/>
      <c r="D3019" s="44"/>
      <c r="E3019" s="44"/>
      <c r="F3019" s="35">
        <f t="shared" si="5919"/>
        <v>0</v>
      </c>
      <c r="G3019" s="35">
        <f t="shared" si="5998"/>
        <v>0</v>
      </c>
      <c r="H3019" s="35">
        <f t="shared" si="5575"/>
        <v>0</v>
      </c>
      <c r="I3019" s="21">
        <f t="shared" si="6003"/>
        <v>18</v>
      </c>
      <c r="J3019" s="37">
        <f t="shared" ref="J3019:K3019" si="6018">MAX(N3019,P3019,R3019,T3019,V3019,X3019,Z3019,AB3019,AD3019)</f>
        <v>365.28</v>
      </c>
      <c r="K3019" s="37">
        <f t="shared" si="6018"/>
        <v>431</v>
      </c>
      <c r="L3019" s="38">
        <f t="shared" ref="L3019:M3019" si="6019">MIN(N3019,P3019,R3019,T3019,V3019,X3019,Z3019,AB3019,AD3019)</f>
        <v>365.28</v>
      </c>
      <c r="M3019" s="38">
        <f t="shared" si="6019"/>
        <v>431</v>
      </c>
      <c r="N3019" s="38">
        <f t="shared" si="6006"/>
        <v>365.28</v>
      </c>
      <c r="O3019" s="38">
        <f t="shared" si="6007"/>
        <v>431</v>
      </c>
      <c r="P3019" s="39"/>
      <c r="Q3019" s="39"/>
      <c r="R3019" s="39"/>
      <c r="S3019" s="39"/>
      <c r="T3019" s="39"/>
      <c r="U3019" s="39"/>
      <c r="V3019" s="39"/>
      <c r="W3019" s="39"/>
      <c r="X3019" s="39"/>
      <c r="Y3019" s="39"/>
      <c r="Z3019" s="39"/>
      <c r="AA3019" s="39"/>
      <c r="AB3019" s="39"/>
      <c r="AC3019" s="39"/>
      <c r="AD3019" s="40"/>
      <c r="AE3019" s="40"/>
      <c r="AF3019" s="41">
        <f t="shared" si="5603"/>
        <v>0</v>
      </c>
      <c r="AG3019" s="42"/>
    </row>
    <row r="3020" spans="1:33" ht="13.8">
      <c r="A3020" s="30" t="s">
        <v>8022</v>
      </c>
      <c r="B3020" s="30" t="s">
        <v>8023</v>
      </c>
      <c r="C3020" s="43"/>
      <c r="D3020" s="44"/>
      <c r="E3020" s="44"/>
      <c r="F3020" s="35">
        <f t="shared" si="5919"/>
        <v>0</v>
      </c>
      <c r="G3020" s="35">
        <f t="shared" si="5998"/>
        <v>0</v>
      </c>
      <c r="H3020" s="35">
        <f t="shared" si="5575"/>
        <v>0</v>
      </c>
      <c r="I3020" s="21">
        <f t="shared" si="6003"/>
        <v>18</v>
      </c>
      <c r="J3020" s="37">
        <f t="shared" ref="J3020:K3020" si="6020">MAX(N3020,P3020,R3020,T3020,V3020,X3020,Z3020,AB3020,AD3020)</f>
        <v>3445.01</v>
      </c>
      <c r="K3020" s="37">
        <f t="shared" si="6020"/>
        <v>4065</v>
      </c>
      <c r="L3020" s="38">
        <f t="shared" ref="L3020:M3020" si="6021">MIN(N3020,P3020,R3020,T3020,V3020,X3020,Z3020,AB3020,AD3020)</f>
        <v>3445.01</v>
      </c>
      <c r="M3020" s="38">
        <f t="shared" si="6021"/>
        <v>4065</v>
      </c>
      <c r="N3020" s="38">
        <f t="shared" si="6006"/>
        <v>3445.01</v>
      </c>
      <c r="O3020" s="38">
        <f t="shared" si="6007"/>
        <v>4065</v>
      </c>
      <c r="P3020" s="39"/>
      <c r="Q3020" s="39"/>
      <c r="R3020" s="39"/>
      <c r="S3020" s="39"/>
      <c r="T3020" s="39"/>
      <c r="U3020" s="39"/>
      <c r="V3020" s="39"/>
      <c r="W3020" s="39"/>
      <c r="X3020" s="39"/>
      <c r="Y3020" s="39"/>
      <c r="Z3020" s="39"/>
      <c r="AA3020" s="39"/>
      <c r="AB3020" s="39"/>
      <c r="AC3020" s="39"/>
      <c r="AD3020" s="40"/>
      <c r="AE3020" s="40"/>
      <c r="AF3020" s="41">
        <f t="shared" si="5603"/>
        <v>0</v>
      </c>
      <c r="AG3020" s="42"/>
    </row>
    <row r="3021" spans="1:33" ht="13.8">
      <c r="A3021" s="30" t="s">
        <v>8024</v>
      </c>
      <c r="B3021" s="30" t="s">
        <v>8025</v>
      </c>
      <c r="C3021" s="43"/>
      <c r="D3021" s="44"/>
      <c r="E3021" s="44"/>
      <c r="F3021" s="35">
        <f t="shared" si="5919"/>
        <v>0</v>
      </c>
      <c r="G3021" s="35">
        <f t="shared" si="5998"/>
        <v>0</v>
      </c>
      <c r="H3021" s="35">
        <f t="shared" si="5575"/>
        <v>0</v>
      </c>
      <c r="I3021" s="21">
        <f t="shared" si="6003"/>
        <v>18</v>
      </c>
      <c r="J3021" s="37">
        <f t="shared" ref="J3021:K3021" si="6022">MAX(N3021,P3021,R3021,T3021,V3021,X3021,Z3021,AB3021,AD3021)</f>
        <v>144.85</v>
      </c>
      <c r="K3021" s="37">
        <f t="shared" si="6022"/>
        <v>171</v>
      </c>
      <c r="L3021" s="38">
        <f t="shared" ref="L3021:M3021" si="6023">MIN(N3021,P3021,R3021,T3021,V3021,X3021,Z3021,AB3021,AD3021)</f>
        <v>144.85</v>
      </c>
      <c r="M3021" s="38">
        <f t="shared" si="6023"/>
        <v>171</v>
      </c>
      <c r="N3021" s="38">
        <f t="shared" si="6006"/>
        <v>144.85</v>
      </c>
      <c r="O3021" s="38">
        <f t="shared" si="6007"/>
        <v>171</v>
      </c>
      <c r="P3021" s="39"/>
      <c r="Q3021" s="39"/>
      <c r="R3021" s="39"/>
      <c r="S3021" s="39"/>
      <c r="T3021" s="39"/>
      <c r="U3021" s="39"/>
      <c r="V3021" s="39"/>
      <c r="W3021" s="39"/>
      <c r="X3021" s="39"/>
      <c r="Y3021" s="39"/>
      <c r="Z3021" s="39"/>
      <c r="AA3021" s="39"/>
      <c r="AB3021" s="39"/>
      <c r="AC3021" s="39"/>
      <c r="AD3021" s="40"/>
      <c r="AE3021" s="40"/>
      <c r="AF3021" s="41">
        <f t="shared" si="5603"/>
        <v>0</v>
      </c>
      <c r="AG3021" s="42"/>
    </row>
    <row r="3022" spans="1:33" ht="13.8">
      <c r="A3022" s="30" t="s">
        <v>8026</v>
      </c>
      <c r="B3022" s="30" t="s">
        <v>8027</v>
      </c>
      <c r="C3022" s="43"/>
      <c r="D3022" s="44"/>
      <c r="E3022" s="44"/>
      <c r="F3022" s="35">
        <f t="shared" si="5919"/>
        <v>0</v>
      </c>
      <c r="G3022" s="35">
        <f t="shared" si="5998"/>
        <v>0</v>
      </c>
      <c r="H3022" s="35">
        <f t="shared" si="5575"/>
        <v>0</v>
      </c>
      <c r="I3022" s="21">
        <f t="shared" si="6003"/>
        <v>18</v>
      </c>
      <c r="J3022" s="37">
        <f t="shared" ref="J3022:K3022" si="6024">MAX(N3022,P3022,R3022,T3022,V3022,X3022,Z3022,AB3022,AD3022)</f>
        <v>270.81</v>
      </c>
      <c r="K3022" s="37">
        <f t="shared" si="6024"/>
        <v>320</v>
      </c>
      <c r="L3022" s="38">
        <f t="shared" ref="L3022:M3022" si="6025">MIN(N3022,P3022,R3022,T3022,V3022,X3022,Z3022,AB3022,AD3022)</f>
        <v>270.81</v>
      </c>
      <c r="M3022" s="38">
        <f t="shared" si="6025"/>
        <v>320</v>
      </c>
      <c r="N3022" s="38">
        <f t="shared" si="6006"/>
        <v>270.81</v>
      </c>
      <c r="O3022" s="38">
        <f t="shared" si="6007"/>
        <v>320</v>
      </c>
      <c r="P3022" s="39"/>
      <c r="Q3022" s="39"/>
      <c r="R3022" s="39"/>
      <c r="S3022" s="39"/>
      <c r="T3022" s="39"/>
      <c r="U3022" s="39"/>
      <c r="V3022" s="39"/>
      <c r="W3022" s="39"/>
      <c r="X3022" s="39"/>
      <c r="Y3022" s="39"/>
      <c r="Z3022" s="39"/>
      <c r="AA3022" s="39"/>
      <c r="AB3022" s="39"/>
      <c r="AC3022" s="39"/>
      <c r="AD3022" s="40"/>
      <c r="AE3022" s="40"/>
      <c r="AF3022" s="41">
        <f t="shared" si="5603"/>
        <v>0</v>
      </c>
      <c r="AG3022" s="42"/>
    </row>
    <row r="3023" spans="1:33" ht="13.8">
      <c r="A3023" s="30" t="s">
        <v>8028</v>
      </c>
      <c r="B3023" s="30" t="s">
        <v>8029</v>
      </c>
      <c r="C3023" s="43"/>
      <c r="D3023" s="44"/>
      <c r="E3023" s="44"/>
      <c r="F3023" s="35">
        <f t="shared" si="5919"/>
        <v>0</v>
      </c>
      <c r="G3023" s="35">
        <f t="shared" si="5998"/>
        <v>0</v>
      </c>
      <c r="H3023" s="35">
        <f t="shared" si="5575"/>
        <v>0</v>
      </c>
      <c r="I3023" s="21">
        <f t="shared" si="6003"/>
        <v>18</v>
      </c>
      <c r="J3023" s="37">
        <f t="shared" ref="J3023:K3023" si="6026">MAX(N3023,P3023,R3023,T3023,V3023,X3023,Z3023,AB3023,AD3023)</f>
        <v>396.77</v>
      </c>
      <c r="K3023" s="37">
        <f t="shared" si="6026"/>
        <v>468</v>
      </c>
      <c r="L3023" s="38">
        <f t="shared" ref="L3023:M3023" si="6027">MIN(N3023,P3023,R3023,T3023,V3023,X3023,Z3023,AB3023,AD3023)</f>
        <v>396.77</v>
      </c>
      <c r="M3023" s="38">
        <f t="shared" si="6027"/>
        <v>468</v>
      </c>
      <c r="N3023" s="38">
        <f t="shared" si="6006"/>
        <v>396.77</v>
      </c>
      <c r="O3023" s="38">
        <f t="shared" si="6007"/>
        <v>468</v>
      </c>
      <c r="P3023" s="39"/>
      <c r="Q3023" s="39"/>
      <c r="R3023" s="39"/>
      <c r="S3023" s="39"/>
      <c r="T3023" s="39"/>
      <c r="U3023" s="39"/>
      <c r="V3023" s="39"/>
      <c r="W3023" s="39"/>
      <c r="X3023" s="39"/>
      <c r="Y3023" s="39"/>
      <c r="Z3023" s="39"/>
      <c r="AA3023" s="39"/>
      <c r="AB3023" s="39"/>
      <c r="AC3023" s="39"/>
      <c r="AD3023" s="40"/>
      <c r="AE3023" s="40"/>
      <c r="AF3023" s="41">
        <f t="shared" si="5603"/>
        <v>0</v>
      </c>
      <c r="AG3023" s="42"/>
    </row>
    <row r="3024" spans="1:33" ht="13.8">
      <c r="A3024" s="30" t="s">
        <v>8030</v>
      </c>
      <c r="B3024" s="30" t="s">
        <v>8031</v>
      </c>
      <c r="C3024" s="43"/>
      <c r="D3024" s="44"/>
      <c r="E3024" s="44"/>
      <c r="F3024" s="35">
        <f t="shared" si="5919"/>
        <v>0</v>
      </c>
      <c r="G3024" s="35">
        <f t="shared" si="5998"/>
        <v>0</v>
      </c>
      <c r="H3024" s="35">
        <f t="shared" si="5575"/>
        <v>0</v>
      </c>
      <c r="I3024" s="21">
        <f t="shared" si="6003"/>
        <v>18</v>
      </c>
      <c r="J3024" s="37">
        <f t="shared" ref="J3024:K3024" si="6028">MAX(N3024,P3024,R3024,T3024,V3024,X3024,Z3024,AB3024,AD3024)</f>
        <v>144.85</v>
      </c>
      <c r="K3024" s="37">
        <f t="shared" si="6028"/>
        <v>171</v>
      </c>
      <c r="L3024" s="38">
        <f t="shared" ref="L3024:M3024" si="6029">MIN(N3024,P3024,R3024,T3024,V3024,X3024,Z3024,AB3024,AD3024)</f>
        <v>144.85</v>
      </c>
      <c r="M3024" s="38">
        <f t="shared" si="6029"/>
        <v>171</v>
      </c>
      <c r="N3024" s="38">
        <f t="shared" si="6006"/>
        <v>144.85</v>
      </c>
      <c r="O3024" s="38">
        <f t="shared" si="6007"/>
        <v>171</v>
      </c>
      <c r="P3024" s="39"/>
      <c r="Q3024" s="39"/>
      <c r="R3024" s="39"/>
      <c r="S3024" s="39"/>
      <c r="T3024" s="39"/>
      <c r="U3024" s="39"/>
      <c r="V3024" s="39"/>
      <c r="W3024" s="39"/>
      <c r="X3024" s="39"/>
      <c r="Y3024" s="39"/>
      <c r="Z3024" s="39"/>
      <c r="AA3024" s="39"/>
      <c r="AB3024" s="39"/>
      <c r="AC3024" s="39"/>
      <c r="AD3024" s="40"/>
      <c r="AE3024" s="40"/>
      <c r="AF3024" s="41">
        <f t="shared" si="5603"/>
        <v>0</v>
      </c>
      <c r="AG3024" s="42"/>
    </row>
    <row r="3025" spans="1:33" ht="13.8">
      <c r="A3025" s="30" t="s">
        <v>8032</v>
      </c>
      <c r="B3025" s="30" t="s">
        <v>8033</v>
      </c>
      <c r="C3025" s="43"/>
      <c r="D3025" s="44"/>
      <c r="E3025" s="44"/>
      <c r="F3025" s="35">
        <f t="shared" si="5919"/>
        <v>0</v>
      </c>
      <c r="G3025" s="35">
        <f t="shared" si="5998"/>
        <v>0</v>
      </c>
      <c r="H3025" s="35">
        <f t="shared" si="5575"/>
        <v>0</v>
      </c>
      <c r="I3025" s="21">
        <f t="shared" si="6003"/>
        <v>18</v>
      </c>
      <c r="J3025" s="37">
        <f t="shared" ref="J3025:K3025" si="6030">MAX(N3025,P3025,R3025,T3025,V3025,X3025,Z3025,AB3025,AD3025)</f>
        <v>8304.94</v>
      </c>
      <c r="K3025" s="37">
        <f t="shared" si="6030"/>
        <v>9800</v>
      </c>
      <c r="L3025" s="38">
        <f t="shared" ref="L3025:M3025" si="6031">MIN(N3025,P3025,R3025,T3025,V3025,X3025,Z3025,AB3025,AD3025)</f>
        <v>8304.94</v>
      </c>
      <c r="M3025" s="38">
        <f t="shared" si="6031"/>
        <v>9800</v>
      </c>
      <c r="N3025" s="38">
        <f t="shared" si="6006"/>
        <v>8304.94</v>
      </c>
      <c r="O3025" s="38">
        <f t="shared" si="6007"/>
        <v>9800</v>
      </c>
      <c r="P3025" s="39"/>
      <c r="Q3025" s="39"/>
      <c r="R3025" s="39"/>
      <c r="S3025" s="39"/>
      <c r="T3025" s="39"/>
      <c r="U3025" s="39"/>
      <c r="V3025" s="39"/>
      <c r="W3025" s="39"/>
      <c r="X3025" s="39"/>
      <c r="Y3025" s="39"/>
      <c r="Z3025" s="39"/>
      <c r="AA3025" s="39"/>
      <c r="AB3025" s="39"/>
      <c r="AC3025" s="39"/>
      <c r="AD3025" s="40"/>
      <c r="AE3025" s="40"/>
      <c r="AF3025" s="41">
        <f t="shared" si="5603"/>
        <v>0</v>
      </c>
      <c r="AG3025" s="42"/>
    </row>
    <row r="3026" spans="1:33" ht="13.8">
      <c r="A3026" s="30" t="s">
        <v>8034</v>
      </c>
      <c r="B3026" s="30" t="s">
        <v>8035</v>
      </c>
      <c r="C3026" s="43"/>
      <c r="D3026" s="44"/>
      <c r="E3026" s="44"/>
      <c r="F3026" s="35">
        <f t="shared" si="5919"/>
        <v>0</v>
      </c>
      <c r="G3026" s="35">
        <f t="shared" si="5998"/>
        <v>0</v>
      </c>
      <c r="H3026" s="35">
        <f t="shared" si="5575"/>
        <v>0</v>
      </c>
      <c r="I3026" s="21">
        <f t="shared" si="6003"/>
        <v>18</v>
      </c>
      <c r="J3026" s="37">
        <f t="shared" ref="J3026:K3026" si="6032">MAX(N3026,P3026,R3026,T3026,V3026,X3026,Z3026,AB3026,AD3026)</f>
        <v>13572.82</v>
      </c>
      <c r="K3026" s="37">
        <f t="shared" si="6032"/>
        <v>16016</v>
      </c>
      <c r="L3026" s="38">
        <f t="shared" ref="L3026:M3026" si="6033">MIN(N3026,P3026,R3026,T3026,V3026,X3026,Z3026,AB3026,AD3026)</f>
        <v>13572.82</v>
      </c>
      <c r="M3026" s="38">
        <f t="shared" si="6033"/>
        <v>16016</v>
      </c>
      <c r="N3026" s="38">
        <f t="shared" si="6006"/>
        <v>13572.82</v>
      </c>
      <c r="O3026" s="38">
        <f t="shared" si="6007"/>
        <v>16016</v>
      </c>
      <c r="P3026" s="39"/>
      <c r="Q3026" s="39"/>
      <c r="R3026" s="39"/>
      <c r="S3026" s="39"/>
      <c r="T3026" s="39"/>
      <c r="U3026" s="39"/>
      <c r="V3026" s="39"/>
      <c r="W3026" s="39"/>
      <c r="X3026" s="39"/>
      <c r="Y3026" s="39"/>
      <c r="Z3026" s="39"/>
      <c r="AA3026" s="39"/>
      <c r="AB3026" s="39"/>
      <c r="AC3026" s="39"/>
      <c r="AD3026" s="40"/>
      <c r="AE3026" s="40"/>
      <c r="AF3026" s="41">
        <f t="shared" si="5603"/>
        <v>0</v>
      </c>
      <c r="AG3026" s="42"/>
    </row>
    <row r="3027" spans="1:33" ht="13.8">
      <c r="A3027" s="30" t="s">
        <v>8036</v>
      </c>
      <c r="B3027" s="30" t="s">
        <v>8037</v>
      </c>
      <c r="C3027" s="43"/>
      <c r="D3027" s="44"/>
      <c r="E3027" s="44"/>
      <c r="F3027" s="35">
        <f t="shared" si="5919"/>
        <v>0</v>
      </c>
      <c r="G3027" s="35">
        <f t="shared" si="5998"/>
        <v>0</v>
      </c>
      <c r="H3027" s="35">
        <f t="shared" si="5575"/>
        <v>0</v>
      </c>
      <c r="I3027" s="21">
        <f t="shared" si="6003"/>
        <v>18</v>
      </c>
      <c r="J3027" s="37">
        <f t="shared" ref="J3027:K3027" si="6034">MAX(N3027,P3027,R3027,T3027,V3027,X3027,Z3027,AB3027,AD3027)</f>
        <v>302.3</v>
      </c>
      <c r="K3027" s="37">
        <f t="shared" si="6034"/>
        <v>357</v>
      </c>
      <c r="L3027" s="38">
        <f t="shared" ref="L3027:M3027" si="6035">MIN(N3027,P3027,R3027,T3027,V3027,X3027,Z3027,AB3027,AD3027)</f>
        <v>302.3</v>
      </c>
      <c r="M3027" s="38">
        <f t="shared" si="6035"/>
        <v>357</v>
      </c>
      <c r="N3027" s="38">
        <f t="shared" si="6006"/>
        <v>302.3</v>
      </c>
      <c r="O3027" s="38">
        <f t="shared" si="6007"/>
        <v>357</v>
      </c>
      <c r="P3027" s="39"/>
      <c r="Q3027" s="39"/>
      <c r="R3027" s="39"/>
      <c r="S3027" s="39"/>
      <c r="T3027" s="39"/>
      <c r="U3027" s="39"/>
      <c r="V3027" s="39"/>
      <c r="W3027" s="39"/>
      <c r="X3027" s="39"/>
      <c r="Y3027" s="39"/>
      <c r="Z3027" s="39"/>
      <c r="AA3027" s="39"/>
      <c r="AB3027" s="39"/>
      <c r="AC3027" s="39"/>
      <c r="AD3027" s="40"/>
      <c r="AE3027" s="40"/>
      <c r="AF3027" s="41">
        <f t="shared" si="5603"/>
        <v>0</v>
      </c>
      <c r="AG3027" s="42"/>
    </row>
    <row r="3028" spans="1:33" ht="13.8">
      <c r="A3028" s="30" t="s">
        <v>8038</v>
      </c>
      <c r="B3028" s="30" t="s">
        <v>8039</v>
      </c>
      <c r="C3028" s="43"/>
      <c r="D3028" s="44"/>
      <c r="E3028" s="44"/>
      <c r="F3028" s="35">
        <f t="shared" si="5919"/>
        <v>0</v>
      </c>
      <c r="G3028" s="35">
        <f t="shared" si="5998"/>
        <v>0</v>
      </c>
      <c r="H3028" s="35">
        <f t="shared" si="5575"/>
        <v>0</v>
      </c>
      <c r="I3028" s="21">
        <f t="shared" si="6003"/>
        <v>18</v>
      </c>
      <c r="J3028" s="37">
        <f t="shared" ref="J3028:K3028" si="6036">MAX(N3028,P3028,R3028,T3028,V3028,X3028,Z3028,AB3028,AD3028)</f>
        <v>10753.99</v>
      </c>
      <c r="K3028" s="37">
        <f t="shared" si="6036"/>
        <v>12690</v>
      </c>
      <c r="L3028" s="38">
        <f t="shared" ref="L3028:M3028" si="6037">MIN(N3028,P3028,R3028,T3028,V3028,X3028,Z3028,AB3028,AD3028)</f>
        <v>10753.99</v>
      </c>
      <c r="M3028" s="38">
        <f t="shared" si="6037"/>
        <v>12690</v>
      </c>
      <c r="N3028" s="38">
        <f t="shared" si="6006"/>
        <v>10753.99</v>
      </c>
      <c r="O3028" s="38">
        <f t="shared" si="6007"/>
        <v>12690</v>
      </c>
      <c r="P3028" s="39"/>
      <c r="Q3028" s="39"/>
      <c r="R3028" s="39"/>
      <c r="S3028" s="39"/>
      <c r="T3028" s="39"/>
      <c r="U3028" s="39"/>
      <c r="V3028" s="39"/>
      <c r="W3028" s="39"/>
      <c r="X3028" s="39"/>
      <c r="Y3028" s="39"/>
      <c r="Z3028" s="39"/>
      <c r="AA3028" s="39"/>
      <c r="AB3028" s="39"/>
      <c r="AC3028" s="39"/>
      <c r="AD3028" s="40"/>
      <c r="AE3028" s="40"/>
      <c r="AF3028" s="41">
        <f t="shared" si="5603"/>
        <v>0</v>
      </c>
      <c r="AG3028" s="42"/>
    </row>
    <row r="3029" spans="1:33" ht="13.8">
      <c r="A3029" s="30" t="s">
        <v>8040</v>
      </c>
      <c r="B3029" s="30" t="s">
        <v>8041</v>
      </c>
      <c r="C3029" s="43"/>
      <c r="D3029" s="44"/>
      <c r="E3029" s="44"/>
      <c r="F3029" s="35">
        <f t="shared" si="5919"/>
        <v>0</v>
      </c>
      <c r="G3029" s="35">
        <f t="shared" si="5998"/>
        <v>0</v>
      </c>
      <c r="H3029" s="35">
        <f t="shared" si="5575"/>
        <v>0</v>
      </c>
      <c r="I3029" s="21">
        <f t="shared" si="6003"/>
        <v>28</v>
      </c>
      <c r="J3029" s="37">
        <f t="shared" ref="J3029:K3029" si="6038">MAX(N3029,P3029,R3029,T3029,V3029,X3029,Z3029,AB3029,AD3029)</f>
        <v>4562.5</v>
      </c>
      <c r="K3029" s="37">
        <f t="shared" si="6038"/>
        <v>5840</v>
      </c>
      <c r="L3029" s="38">
        <f t="shared" ref="L3029:M3029" si="6039">MIN(N3029,P3029,R3029,T3029,V3029,X3029,Z3029,AB3029,AD3029)</f>
        <v>4562.5</v>
      </c>
      <c r="M3029" s="38">
        <f t="shared" si="6039"/>
        <v>5840</v>
      </c>
      <c r="N3029" s="38">
        <f t="shared" si="6006"/>
        <v>4562.5</v>
      </c>
      <c r="O3029" s="38">
        <f t="shared" si="6007"/>
        <v>5840</v>
      </c>
      <c r="P3029" s="39"/>
      <c r="Q3029" s="39"/>
      <c r="R3029" s="39"/>
      <c r="S3029" s="39"/>
      <c r="T3029" s="39"/>
      <c r="U3029" s="39"/>
      <c r="V3029" s="39"/>
      <c r="W3029" s="39"/>
      <c r="X3029" s="39"/>
      <c r="Y3029" s="39"/>
      <c r="Z3029" s="39"/>
      <c r="AA3029" s="39"/>
      <c r="AB3029" s="39"/>
      <c r="AC3029" s="39"/>
      <c r="AD3029" s="40"/>
      <c r="AE3029" s="40"/>
      <c r="AF3029" s="41">
        <f t="shared" si="5603"/>
        <v>0</v>
      </c>
      <c r="AG3029" s="42"/>
    </row>
    <row r="3030" spans="1:33" ht="13.8">
      <c r="A3030" s="30" t="s">
        <v>8042</v>
      </c>
      <c r="B3030" s="30" t="s">
        <v>8043</v>
      </c>
      <c r="C3030" s="43"/>
      <c r="D3030" s="44"/>
      <c r="E3030" s="44"/>
      <c r="F3030" s="35">
        <f t="shared" si="5919"/>
        <v>0</v>
      </c>
      <c r="G3030" s="35">
        <f t="shared" si="5998"/>
        <v>0</v>
      </c>
      <c r="H3030" s="35">
        <f t="shared" si="5575"/>
        <v>0</v>
      </c>
      <c r="I3030" s="21">
        <f t="shared" si="6003"/>
        <v>28</v>
      </c>
      <c r="J3030" s="37">
        <f t="shared" ref="J3030:K3030" si="6040">MAX(N3030,P3030,R3030,T3030,V3030,X3030,Z3030,AB3030,AD3030)</f>
        <v>249.91</v>
      </c>
      <c r="K3030" s="37">
        <f t="shared" si="6040"/>
        <v>320</v>
      </c>
      <c r="L3030" s="38">
        <f t="shared" ref="L3030:M3030" si="6041">MIN(N3030,P3030,R3030,T3030,V3030,X3030,Z3030,AB3030,AD3030)</f>
        <v>249.91</v>
      </c>
      <c r="M3030" s="38">
        <f t="shared" si="6041"/>
        <v>320</v>
      </c>
      <c r="N3030" s="38">
        <f t="shared" si="6006"/>
        <v>249.91</v>
      </c>
      <c r="O3030" s="38">
        <f t="shared" si="6007"/>
        <v>320</v>
      </c>
      <c r="P3030" s="39"/>
      <c r="Q3030" s="39"/>
      <c r="R3030" s="39"/>
      <c r="S3030" s="39"/>
      <c r="T3030" s="39"/>
      <c r="U3030" s="39"/>
      <c r="V3030" s="39"/>
      <c r="W3030" s="39"/>
      <c r="X3030" s="39"/>
      <c r="Y3030" s="39"/>
      <c r="Z3030" s="39"/>
      <c r="AA3030" s="39"/>
      <c r="AB3030" s="39"/>
      <c r="AC3030" s="39"/>
      <c r="AD3030" s="40"/>
      <c r="AE3030" s="40"/>
      <c r="AF3030" s="41">
        <f t="shared" si="5603"/>
        <v>0</v>
      </c>
      <c r="AG3030" s="42"/>
    </row>
    <row r="3031" spans="1:33" ht="13.8">
      <c r="A3031" s="30" t="s">
        <v>8044</v>
      </c>
      <c r="B3031" s="30" t="s">
        <v>8045</v>
      </c>
      <c r="C3031" s="43"/>
      <c r="D3031" s="44"/>
      <c r="E3031" s="44"/>
      <c r="F3031" s="35">
        <f t="shared" si="5919"/>
        <v>0</v>
      </c>
      <c r="G3031" s="35">
        <f t="shared" si="5998"/>
        <v>0</v>
      </c>
      <c r="H3031" s="35">
        <f t="shared" si="5575"/>
        <v>0</v>
      </c>
      <c r="I3031" s="21">
        <f t="shared" si="6003"/>
        <v>28</v>
      </c>
      <c r="J3031" s="37">
        <f t="shared" ref="J3031:K3031" si="6042">MAX(N3031,P3031,R3031,T3031,V3031,X3031,Z3031,AB3031,AD3031)</f>
        <v>371.66</v>
      </c>
      <c r="K3031" s="37">
        <f t="shared" si="6042"/>
        <v>476</v>
      </c>
      <c r="L3031" s="38">
        <f t="shared" ref="L3031:M3031" si="6043">MIN(N3031,P3031,R3031,T3031,V3031,X3031,Z3031,AB3031,AD3031)</f>
        <v>371.66</v>
      </c>
      <c r="M3031" s="38">
        <f t="shared" si="6043"/>
        <v>476</v>
      </c>
      <c r="N3031" s="38">
        <f t="shared" si="6006"/>
        <v>371.66</v>
      </c>
      <c r="O3031" s="38">
        <f t="shared" si="6007"/>
        <v>476</v>
      </c>
      <c r="P3031" s="39"/>
      <c r="Q3031" s="39"/>
      <c r="R3031" s="39"/>
      <c r="S3031" s="39"/>
      <c r="T3031" s="39"/>
      <c r="U3031" s="39"/>
      <c r="V3031" s="39"/>
      <c r="W3031" s="39"/>
      <c r="X3031" s="39"/>
      <c r="Y3031" s="39"/>
      <c r="Z3031" s="39"/>
      <c r="AA3031" s="39"/>
      <c r="AB3031" s="39"/>
      <c r="AC3031" s="39"/>
      <c r="AD3031" s="40"/>
      <c r="AE3031" s="40"/>
      <c r="AF3031" s="41">
        <f t="shared" si="5603"/>
        <v>0</v>
      </c>
      <c r="AG3031" s="42"/>
    </row>
    <row r="3032" spans="1:33" ht="13.8">
      <c r="A3032" s="30" t="s">
        <v>8046</v>
      </c>
      <c r="B3032" s="30" t="s">
        <v>8047</v>
      </c>
      <c r="C3032" s="43"/>
      <c r="D3032" s="44"/>
      <c r="E3032" s="44"/>
      <c r="F3032" s="35">
        <f t="shared" si="5919"/>
        <v>0</v>
      </c>
      <c r="G3032" s="35">
        <f t="shared" si="5998"/>
        <v>0</v>
      </c>
      <c r="H3032" s="35">
        <f t="shared" si="5575"/>
        <v>0</v>
      </c>
      <c r="I3032" s="21">
        <f t="shared" si="6003"/>
        <v>28</v>
      </c>
      <c r="J3032" s="37">
        <f t="shared" ref="J3032:K3032" si="6044">MAX(N3032,P3032,R3032,T3032,V3032,X3032,Z3032,AB3032,AD3032)</f>
        <v>173.02</v>
      </c>
      <c r="K3032" s="37">
        <f t="shared" si="6044"/>
        <v>221</v>
      </c>
      <c r="L3032" s="38">
        <f t="shared" ref="L3032:M3032" si="6045">MIN(N3032,P3032,R3032,T3032,V3032,X3032,Z3032,AB3032,AD3032)</f>
        <v>173.02</v>
      </c>
      <c r="M3032" s="38">
        <f t="shared" si="6045"/>
        <v>221</v>
      </c>
      <c r="N3032" s="38">
        <f t="shared" si="6006"/>
        <v>173.02</v>
      </c>
      <c r="O3032" s="38">
        <f t="shared" si="6007"/>
        <v>221</v>
      </c>
      <c r="P3032" s="39"/>
      <c r="Q3032" s="39"/>
      <c r="R3032" s="39"/>
      <c r="S3032" s="39"/>
      <c r="T3032" s="39"/>
      <c r="U3032" s="39"/>
      <c r="V3032" s="39"/>
      <c r="W3032" s="39"/>
      <c r="X3032" s="39"/>
      <c r="Y3032" s="39"/>
      <c r="Z3032" s="39"/>
      <c r="AA3032" s="39"/>
      <c r="AB3032" s="39"/>
      <c r="AC3032" s="39"/>
      <c r="AD3032" s="40"/>
      <c r="AE3032" s="40"/>
      <c r="AF3032" s="41">
        <f t="shared" si="5603"/>
        <v>0</v>
      </c>
      <c r="AG3032" s="42"/>
    </row>
    <row r="3033" spans="1:33" ht="13.8">
      <c r="A3033" s="30" t="s">
        <v>8048</v>
      </c>
      <c r="B3033" s="30" t="s">
        <v>8049</v>
      </c>
      <c r="C3033" s="43"/>
      <c r="D3033" s="44"/>
      <c r="E3033" s="44"/>
      <c r="F3033" s="35">
        <f t="shared" si="5919"/>
        <v>0</v>
      </c>
      <c r="G3033" s="35">
        <f t="shared" si="5998"/>
        <v>0</v>
      </c>
      <c r="H3033" s="35">
        <f t="shared" si="5575"/>
        <v>0</v>
      </c>
      <c r="I3033" s="21">
        <f t="shared" si="6003"/>
        <v>28</v>
      </c>
      <c r="J3033" s="37">
        <f t="shared" ref="J3033:K3033" si="6046">MAX(N3033,P3033,R3033,T3033,V3033,X3033,Z3033,AB3033,AD3033)</f>
        <v>448.56</v>
      </c>
      <c r="K3033" s="37">
        <f t="shared" si="6046"/>
        <v>574</v>
      </c>
      <c r="L3033" s="38">
        <f t="shared" ref="L3033:M3033" si="6047">MIN(N3033,P3033,R3033,T3033,V3033,X3033,Z3033,AB3033,AD3033)</f>
        <v>448.56</v>
      </c>
      <c r="M3033" s="38">
        <f t="shared" si="6047"/>
        <v>574</v>
      </c>
      <c r="N3033" s="38">
        <f t="shared" si="6006"/>
        <v>448.56</v>
      </c>
      <c r="O3033" s="38">
        <f t="shared" si="6007"/>
        <v>574</v>
      </c>
      <c r="P3033" s="39"/>
      <c r="Q3033" s="39"/>
      <c r="R3033" s="39"/>
      <c r="S3033" s="39"/>
      <c r="T3033" s="39"/>
      <c r="U3033" s="39"/>
      <c r="V3033" s="39"/>
      <c r="W3033" s="39"/>
      <c r="X3033" s="39"/>
      <c r="Y3033" s="39"/>
      <c r="Z3033" s="39"/>
      <c r="AA3033" s="39"/>
      <c r="AB3033" s="39"/>
      <c r="AC3033" s="39"/>
      <c r="AD3033" s="40"/>
      <c r="AE3033" s="40"/>
      <c r="AF3033" s="41">
        <f t="shared" si="5603"/>
        <v>0</v>
      </c>
      <c r="AG3033" s="42"/>
    </row>
    <row r="3034" spans="1:33" ht="13.8">
      <c r="A3034" s="30" t="s">
        <v>8050</v>
      </c>
      <c r="B3034" s="30" t="s">
        <v>8051</v>
      </c>
      <c r="C3034" s="43"/>
      <c r="D3034" s="44"/>
      <c r="E3034" s="44"/>
      <c r="F3034" s="35">
        <f t="shared" si="5919"/>
        <v>0</v>
      </c>
      <c r="G3034" s="35">
        <f t="shared" si="5998"/>
        <v>0</v>
      </c>
      <c r="H3034" s="35">
        <f t="shared" si="5575"/>
        <v>0</v>
      </c>
      <c r="I3034" s="21">
        <f t="shared" si="6003"/>
        <v>28</v>
      </c>
      <c r="J3034" s="37">
        <f t="shared" ref="J3034:K3034" si="6048">MAX(N3034,P3034,R3034,T3034,V3034,X3034,Z3034,AB3034,AD3034)</f>
        <v>672.84</v>
      </c>
      <c r="K3034" s="37">
        <f t="shared" si="6048"/>
        <v>861</v>
      </c>
      <c r="L3034" s="38">
        <f t="shared" ref="L3034:M3034" si="6049">MIN(N3034,P3034,R3034,T3034,V3034,X3034,Z3034,AB3034,AD3034)</f>
        <v>672.84</v>
      </c>
      <c r="M3034" s="38">
        <f t="shared" si="6049"/>
        <v>861</v>
      </c>
      <c r="N3034" s="38">
        <f t="shared" si="6006"/>
        <v>672.84</v>
      </c>
      <c r="O3034" s="38">
        <f t="shared" si="6007"/>
        <v>861</v>
      </c>
      <c r="P3034" s="39"/>
      <c r="Q3034" s="39"/>
      <c r="R3034" s="39"/>
      <c r="S3034" s="39"/>
      <c r="T3034" s="39"/>
      <c r="U3034" s="39"/>
      <c r="V3034" s="39"/>
      <c r="W3034" s="39"/>
      <c r="X3034" s="39"/>
      <c r="Y3034" s="39"/>
      <c r="Z3034" s="39"/>
      <c r="AA3034" s="39"/>
      <c r="AB3034" s="39"/>
      <c r="AC3034" s="39"/>
      <c r="AD3034" s="40"/>
      <c r="AE3034" s="40"/>
      <c r="AF3034" s="41">
        <f t="shared" si="5603"/>
        <v>0</v>
      </c>
      <c r="AG3034" s="42"/>
    </row>
    <row r="3035" spans="1:33" ht="13.8">
      <c r="A3035" s="30" t="s">
        <v>8052</v>
      </c>
      <c r="B3035" s="30" t="s">
        <v>8053</v>
      </c>
      <c r="C3035" s="43"/>
      <c r="D3035" s="44"/>
      <c r="E3035" s="44"/>
      <c r="F3035" s="35">
        <f t="shared" si="5919"/>
        <v>0</v>
      </c>
      <c r="G3035" s="35">
        <f t="shared" si="5998"/>
        <v>0</v>
      </c>
      <c r="H3035" s="35">
        <f t="shared" si="5575"/>
        <v>0</v>
      </c>
      <c r="I3035" s="21">
        <f t="shared" si="6003"/>
        <v>28</v>
      </c>
      <c r="J3035" s="37">
        <f t="shared" ref="J3035:K3035" si="6050">MAX(N3035,P3035,R3035,T3035,V3035,X3035,Z3035,AB3035,AD3035)</f>
        <v>672.84</v>
      </c>
      <c r="K3035" s="37">
        <f t="shared" si="6050"/>
        <v>861</v>
      </c>
      <c r="L3035" s="38">
        <f t="shared" ref="L3035:M3035" si="6051">MIN(N3035,P3035,R3035,T3035,V3035,X3035,Z3035,AB3035,AD3035)</f>
        <v>672.84</v>
      </c>
      <c r="M3035" s="38">
        <f t="shared" si="6051"/>
        <v>861</v>
      </c>
      <c r="N3035" s="38">
        <f t="shared" si="6006"/>
        <v>672.84</v>
      </c>
      <c r="O3035" s="38">
        <f t="shared" si="6007"/>
        <v>861</v>
      </c>
      <c r="P3035" s="39"/>
      <c r="Q3035" s="39"/>
      <c r="R3035" s="39"/>
      <c r="S3035" s="39"/>
      <c r="T3035" s="39"/>
      <c r="U3035" s="39"/>
      <c r="V3035" s="39"/>
      <c r="W3035" s="39"/>
      <c r="X3035" s="39"/>
      <c r="Y3035" s="39"/>
      <c r="Z3035" s="39"/>
      <c r="AA3035" s="39"/>
      <c r="AB3035" s="39"/>
      <c r="AC3035" s="39"/>
      <c r="AD3035" s="40"/>
      <c r="AE3035" s="40"/>
      <c r="AF3035" s="41">
        <f t="shared" si="5603"/>
        <v>0</v>
      </c>
      <c r="AG3035" s="42"/>
    </row>
    <row r="3036" spans="1:33" ht="13.8">
      <c r="A3036" s="30" t="s">
        <v>8054</v>
      </c>
      <c r="B3036" s="30" t="s">
        <v>8055</v>
      </c>
      <c r="C3036" s="43"/>
      <c r="D3036" s="44"/>
      <c r="E3036" s="44"/>
      <c r="F3036" s="35">
        <f t="shared" ref="F3036:F3099" si="6052">IFERROR(SUMIF(Purchase_ItemCode, A3036, Purchase_Qty), 0)</f>
        <v>0</v>
      </c>
      <c r="G3036" s="35">
        <f t="shared" si="5998"/>
        <v>0</v>
      </c>
      <c r="H3036" s="35">
        <f t="shared" si="5575"/>
        <v>0</v>
      </c>
      <c r="I3036" s="21">
        <f t="shared" si="6003"/>
        <v>28</v>
      </c>
      <c r="J3036" s="37">
        <f t="shared" ref="J3036:K3036" si="6053">MAX(N3036,P3036,R3036,T3036,V3036,X3036,Z3036,AB3036,AD3036)</f>
        <v>717.7</v>
      </c>
      <c r="K3036" s="37">
        <f t="shared" si="6053"/>
        <v>919</v>
      </c>
      <c r="L3036" s="38">
        <f t="shared" ref="L3036:M3036" si="6054">MIN(N3036,P3036,R3036,T3036,V3036,X3036,Z3036,AB3036,AD3036)</f>
        <v>717.7</v>
      </c>
      <c r="M3036" s="38">
        <f t="shared" si="6054"/>
        <v>919</v>
      </c>
      <c r="N3036" s="38">
        <f t="shared" si="6006"/>
        <v>717.7</v>
      </c>
      <c r="O3036" s="38">
        <f t="shared" si="6007"/>
        <v>919</v>
      </c>
      <c r="P3036" s="39"/>
      <c r="Q3036" s="39"/>
      <c r="R3036" s="39"/>
      <c r="S3036" s="39"/>
      <c r="T3036" s="39"/>
      <c r="U3036" s="39"/>
      <c r="V3036" s="39"/>
      <c r="W3036" s="39"/>
      <c r="X3036" s="39"/>
      <c r="Y3036" s="39"/>
      <c r="Z3036" s="39"/>
      <c r="AA3036" s="39"/>
      <c r="AB3036" s="39"/>
      <c r="AC3036" s="39"/>
      <c r="AD3036" s="40"/>
      <c r="AE3036" s="40"/>
      <c r="AF3036" s="41">
        <f t="shared" si="5603"/>
        <v>0</v>
      </c>
      <c r="AG3036" s="42"/>
    </row>
    <row r="3037" spans="1:33" ht="13.8">
      <c r="A3037" s="30" t="s">
        <v>8056</v>
      </c>
      <c r="B3037" s="30" t="s">
        <v>8057</v>
      </c>
      <c r="C3037" s="43"/>
      <c r="D3037" s="44"/>
      <c r="E3037" s="44"/>
      <c r="F3037" s="35">
        <f t="shared" si="6052"/>
        <v>0</v>
      </c>
      <c r="G3037" s="35">
        <f t="shared" si="5998"/>
        <v>0</v>
      </c>
      <c r="H3037" s="35">
        <f t="shared" si="5575"/>
        <v>0</v>
      </c>
      <c r="I3037" s="21">
        <f t="shared" si="6003"/>
        <v>28</v>
      </c>
      <c r="J3037" s="37">
        <f t="shared" ref="J3037:K3037" si="6055">MAX(N3037,P3037,R3037,T3037,V3037,X3037,Z3037,AB3037,AD3037)</f>
        <v>198.65</v>
      </c>
      <c r="K3037" s="37">
        <f t="shared" si="6055"/>
        <v>254</v>
      </c>
      <c r="L3037" s="38">
        <f t="shared" ref="L3037:M3037" si="6056">MIN(N3037,P3037,R3037,T3037,V3037,X3037,Z3037,AB3037,AD3037)</f>
        <v>198.65</v>
      </c>
      <c r="M3037" s="38">
        <f t="shared" si="6056"/>
        <v>254</v>
      </c>
      <c r="N3037" s="38">
        <f t="shared" si="6006"/>
        <v>198.65</v>
      </c>
      <c r="O3037" s="38">
        <f t="shared" si="6007"/>
        <v>254</v>
      </c>
      <c r="P3037" s="39"/>
      <c r="Q3037" s="39"/>
      <c r="R3037" s="39"/>
      <c r="S3037" s="39"/>
      <c r="T3037" s="39"/>
      <c r="U3037" s="39"/>
      <c r="V3037" s="39"/>
      <c r="W3037" s="39"/>
      <c r="X3037" s="39"/>
      <c r="Y3037" s="39"/>
      <c r="Z3037" s="39"/>
      <c r="AA3037" s="39"/>
      <c r="AB3037" s="39"/>
      <c r="AC3037" s="39"/>
      <c r="AD3037" s="40"/>
      <c r="AE3037" s="40"/>
      <c r="AF3037" s="41">
        <f t="shared" si="5603"/>
        <v>0</v>
      </c>
      <c r="AG3037" s="42"/>
    </row>
    <row r="3038" spans="1:33" ht="13.8">
      <c r="A3038" s="30" t="s">
        <v>8058</v>
      </c>
      <c r="B3038" s="30" t="s">
        <v>8059</v>
      </c>
      <c r="C3038" s="43"/>
      <c r="D3038" s="44"/>
      <c r="E3038" s="44"/>
      <c r="F3038" s="35">
        <f t="shared" si="6052"/>
        <v>0</v>
      </c>
      <c r="G3038" s="35">
        <f t="shared" si="5998"/>
        <v>0</v>
      </c>
      <c r="H3038" s="35">
        <f t="shared" si="5575"/>
        <v>0</v>
      </c>
      <c r="I3038" s="21">
        <f t="shared" si="6003"/>
        <v>28</v>
      </c>
      <c r="J3038" s="37">
        <f t="shared" ref="J3038:K3038" si="6057">MAX(N3038,P3038,R3038,T3038,V3038,X3038,Z3038,AB3038,AD3038)</f>
        <v>1191.8900000000001</v>
      </c>
      <c r="K3038" s="37">
        <f t="shared" si="6057"/>
        <v>1526</v>
      </c>
      <c r="L3038" s="38">
        <f t="shared" ref="L3038:M3038" si="6058">MIN(N3038,P3038,R3038,T3038,V3038,X3038,Z3038,AB3038,AD3038)</f>
        <v>1191.8900000000001</v>
      </c>
      <c r="M3038" s="38">
        <f t="shared" si="6058"/>
        <v>1526</v>
      </c>
      <c r="N3038" s="38">
        <f t="shared" si="6006"/>
        <v>1191.8900000000001</v>
      </c>
      <c r="O3038" s="38">
        <f t="shared" si="6007"/>
        <v>1526</v>
      </c>
      <c r="P3038" s="39"/>
      <c r="Q3038" s="39"/>
      <c r="R3038" s="39"/>
      <c r="S3038" s="39"/>
      <c r="T3038" s="39"/>
      <c r="U3038" s="39"/>
      <c r="V3038" s="39"/>
      <c r="W3038" s="39"/>
      <c r="X3038" s="39"/>
      <c r="Y3038" s="39"/>
      <c r="Z3038" s="39"/>
      <c r="AA3038" s="39"/>
      <c r="AB3038" s="39"/>
      <c r="AC3038" s="39"/>
      <c r="AD3038" s="40"/>
      <c r="AE3038" s="40"/>
      <c r="AF3038" s="41">
        <f t="shared" si="5603"/>
        <v>0</v>
      </c>
      <c r="AG3038" s="42"/>
    </row>
    <row r="3039" spans="1:33" ht="13.8">
      <c r="A3039" s="30" t="s">
        <v>8060</v>
      </c>
      <c r="B3039" s="30" t="s">
        <v>8061</v>
      </c>
      <c r="C3039" s="43"/>
      <c r="D3039" s="44"/>
      <c r="E3039" s="44"/>
      <c r="F3039" s="35">
        <f t="shared" si="6052"/>
        <v>0</v>
      </c>
      <c r="G3039" s="35">
        <f t="shared" si="5998"/>
        <v>0</v>
      </c>
      <c r="H3039" s="35">
        <f t="shared" si="5575"/>
        <v>0</v>
      </c>
      <c r="I3039" s="21">
        <f t="shared" si="6003"/>
        <v>28</v>
      </c>
      <c r="J3039" s="37">
        <f t="shared" ref="J3039:K3039" si="6059">MAX(N3039,P3039,R3039,T3039,V3039,X3039,Z3039,AB3039,AD3039)</f>
        <v>1262.3800000000001</v>
      </c>
      <c r="K3039" s="37">
        <f t="shared" si="6059"/>
        <v>1616</v>
      </c>
      <c r="L3039" s="38">
        <f t="shared" ref="L3039:M3039" si="6060">MIN(N3039,P3039,R3039,T3039,V3039,X3039,Z3039,AB3039,AD3039)</f>
        <v>1262.3800000000001</v>
      </c>
      <c r="M3039" s="38">
        <f t="shared" si="6060"/>
        <v>1616</v>
      </c>
      <c r="N3039" s="38">
        <f t="shared" si="6006"/>
        <v>1262.3800000000001</v>
      </c>
      <c r="O3039" s="38">
        <f t="shared" si="6007"/>
        <v>1616</v>
      </c>
      <c r="P3039" s="39"/>
      <c r="Q3039" s="39"/>
      <c r="R3039" s="39"/>
      <c r="S3039" s="39"/>
      <c r="T3039" s="39"/>
      <c r="U3039" s="39"/>
      <c r="V3039" s="39"/>
      <c r="W3039" s="39"/>
      <c r="X3039" s="39"/>
      <c r="Y3039" s="39"/>
      <c r="Z3039" s="39"/>
      <c r="AA3039" s="39"/>
      <c r="AB3039" s="39"/>
      <c r="AC3039" s="39"/>
      <c r="AD3039" s="40"/>
      <c r="AE3039" s="40"/>
      <c r="AF3039" s="41">
        <f t="shared" si="5603"/>
        <v>0</v>
      </c>
      <c r="AG3039" s="42"/>
    </row>
    <row r="3040" spans="1:33" ht="13.8">
      <c r="A3040" s="30" t="s">
        <v>8062</v>
      </c>
      <c r="B3040" s="30" t="s">
        <v>8063</v>
      </c>
      <c r="C3040" s="43"/>
      <c r="D3040" s="44"/>
      <c r="E3040" s="44"/>
      <c r="F3040" s="35">
        <f t="shared" si="6052"/>
        <v>0</v>
      </c>
      <c r="G3040" s="35">
        <f t="shared" si="5998"/>
        <v>0</v>
      </c>
      <c r="H3040" s="35">
        <f t="shared" si="5575"/>
        <v>0</v>
      </c>
      <c r="I3040" s="21">
        <f t="shared" si="6003"/>
        <v>28</v>
      </c>
      <c r="J3040" s="37">
        <f t="shared" ref="J3040:K3040" si="6061">MAX(N3040,P3040,R3040,T3040,V3040,X3040,Z3040,AB3040,AD3040)</f>
        <v>301.18</v>
      </c>
      <c r="K3040" s="37">
        <f t="shared" si="6061"/>
        <v>386</v>
      </c>
      <c r="L3040" s="38">
        <f t="shared" ref="L3040:M3040" si="6062">MIN(N3040,P3040,R3040,T3040,V3040,X3040,Z3040,AB3040,AD3040)</f>
        <v>301.18</v>
      </c>
      <c r="M3040" s="38">
        <f t="shared" si="6062"/>
        <v>386</v>
      </c>
      <c r="N3040" s="38">
        <f t="shared" si="6006"/>
        <v>301.18</v>
      </c>
      <c r="O3040" s="38">
        <f t="shared" si="6007"/>
        <v>386</v>
      </c>
      <c r="P3040" s="39"/>
      <c r="Q3040" s="39"/>
      <c r="R3040" s="39"/>
      <c r="S3040" s="39"/>
      <c r="T3040" s="39"/>
      <c r="U3040" s="39"/>
      <c r="V3040" s="39"/>
      <c r="W3040" s="39"/>
      <c r="X3040" s="39"/>
      <c r="Y3040" s="39"/>
      <c r="Z3040" s="39"/>
      <c r="AA3040" s="39"/>
      <c r="AB3040" s="39"/>
      <c r="AC3040" s="39"/>
      <c r="AD3040" s="40"/>
      <c r="AE3040" s="40"/>
      <c r="AF3040" s="41">
        <f t="shared" si="5603"/>
        <v>0</v>
      </c>
      <c r="AG3040" s="42"/>
    </row>
    <row r="3041" spans="1:33" ht="13.8">
      <c r="A3041" s="30" t="s">
        <v>8064</v>
      </c>
      <c r="B3041" s="30" t="s">
        <v>8065</v>
      </c>
      <c r="C3041" s="43"/>
      <c r="D3041" s="44"/>
      <c r="E3041" s="44"/>
      <c r="F3041" s="35">
        <f t="shared" si="6052"/>
        <v>0</v>
      </c>
      <c r="G3041" s="35">
        <f t="shared" si="5998"/>
        <v>0</v>
      </c>
      <c r="H3041" s="35">
        <f t="shared" si="5575"/>
        <v>0</v>
      </c>
      <c r="I3041" s="21">
        <f t="shared" si="6003"/>
        <v>28</v>
      </c>
      <c r="J3041" s="37">
        <f t="shared" ref="J3041:K3041" si="6063">MAX(N3041,P3041,R3041,T3041,V3041,X3041,Z3041,AB3041,AD3041)</f>
        <v>301.18</v>
      </c>
      <c r="K3041" s="37">
        <f t="shared" si="6063"/>
        <v>386</v>
      </c>
      <c r="L3041" s="38">
        <f t="shared" ref="L3041:M3041" si="6064">MIN(N3041,P3041,R3041,T3041,V3041,X3041,Z3041,AB3041,AD3041)</f>
        <v>301.18</v>
      </c>
      <c r="M3041" s="38">
        <f t="shared" si="6064"/>
        <v>386</v>
      </c>
      <c r="N3041" s="38">
        <f t="shared" si="6006"/>
        <v>301.18</v>
      </c>
      <c r="O3041" s="38">
        <f t="shared" si="6007"/>
        <v>386</v>
      </c>
      <c r="P3041" s="39"/>
      <c r="Q3041" s="39"/>
      <c r="R3041" s="39"/>
      <c r="S3041" s="39"/>
      <c r="T3041" s="39"/>
      <c r="U3041" s="39"/>
      <c r="V3041" s="39"/>
      <c r="W3041" s="39"/>
      <c r="X3041" s="39"/>
      <c r="Y3041" s="39"/>
      <c r="Z3041" s="39"/>
      <c r="AA3041" s="39"/>
      <c r="AB3041" s="39"/>
      <c r="AC3041" s="39"/>
      <c r="AD3041" s="40"/>
      <c r="AE3041" s="40"/>
      <c r="AF3041" s="41">
        <f t="shared" si="5603"/>
        <v>0</v>
      </c>
      <c r="AG3041" s="42"/>
    </row>
    <row r="3042" spans="1:33" ht="13.8">
      <c r="A3042" s="30" t="s">
        <v>8066</v>
      </c>
      <c r="B3042" s="30" t="s">
        <v>8067</v>
      </c>
      <c r="C3042" s="43"/>
      <c r="D3042" s="44"/>
      <c r="E3042" s="44"/>
      <c r="F3042" s="35">
        <f t="shared" si="6052"/>
        <v>0</v>
      </c>
      <c r="G3042" s="35">
        <f t="shared" si="5998"/>
        <v>0</v>
      </c>
      <c r="H3042" s="35">
        <f t="shared" si="5575"/>
        <v>0</v>
      </c>
      <c r="I3042" s="21">
        <f t="shared" si="6003"/>
        <v>28</v>
      </c>
      <c r="J3042" s="37">
        <f t="shared" ref="J3042:K3042" si="6065">MAX(N3042,P3042,R3042,T3042,V3042,X3042,Z3042,AB3042,AD3042)</f>
        <v>551.09</v>
      </c>
      <c r="K3042" s="37">
        <f t="shared" si="6065"/>
        <v>705</v>
      </c>
      <c r="L3042" s="38">
        <f t="shared" ref="L3042:M3042" si="6066">MIN(N3042,P3042,R3042,T3042,V3042,X3042,Z3042,AB3042,AD3042)</f>
        <v>551.09</v>
      </c>
      <c r="M3042" s="38">
        <f t="shared" si="6066"/>
        <v>705</v>
      </c>
      <c r="N3042" s="38">
        <f t="shared" si="6006"/>
        <v>551.09</v>
      </c>
      <c r="O3042" s="38">
        <f t="shared" si="6007"/>
        <v>705</v>
      </c>
      <c r="P3042" s="39"/>
      <c r="Q3042" s="39"/>
      <c r="R3042" s="39"/>
      <c r="S3042" s="39"/>
      <c r="T3042" s="39"/>
      <c r="U3042" s="39"/>
      <c r="V3042" s="39"/>
      <c r="W3042" s="39"/>
      <c r="X3042" s="39"/>
      <c r="Y3042" s="39"/>
      <c r="Z3042" s="39"/>
      <c r="AA3042" s="39"/>
      <c r="AB3042" s="39"/>
      <c r="AC3042" s="39"/>
      <c r="AD3042" s="40"/>
      <c r="AE3042" s="40"/>
      <c r="AF3042" s="41">
        <f t="shared" si="5603"/>
        <v>0</v>
      </c>
      <c r="AG3042" s="42"/>
    </row>
    <row r="3043" spans="1:33" ht="13.8">
      <c r="A3043" s="30" t="s">
        <v>8068</v>
      </c>
      <c r="B3043" s="30" t="s">
        <v>8069</v>
      </c>
      <c r="C3043" s="43"/>
      <c r="D3043" s="44"/>
      <c r="E3043" s="44"/>
      <c r="F3043" s="35">
        <f t="shared" si="6052"/>
        <v>0</v>
      </c>
      <c r="G3043" s="35">
        <f t="shared" si="5998"/>
        <v>0</v>
      </c>
      <c r="H3043" s="35">
        <f t="shared" si="5575"/>
        <v>0</v>
      </c>
      <c r="I3043" s="21">
        <f t="shared" si="6003"/>
        <v>28</v>
      </c>
      <c r="J3043" s="37">
        <f t="shared" ref="J3043:K3043" si="6067">MAX(N3043,P3043,R3043,T3043,V3043,X3043,Z3043,AB3043,AD3043)</f>
        <v>102.53</v>
      </c>
      <c r="K3043" s="37">
        <f t="shared" si="6067"/>
        <v>131</v>
      </c>
      <c r="L3043" s="38">
        <f t="shared" ref="L3043:M3043" si="6068">MIN(N3043,P3043,R3043,T3043,V3043,X3043,Z3043,AB3043,AD3043)</f>
        <v>102.53</v>
      </c>
      <c r="M3043" s="38">
        <f t="shared" si="6068"/>
        <v>131</v>
      </c>
      <c r="N3043" s="38">
        <f t="shared" si="6006"/>
        <v>102.53</v>
      </c>
      <c r="O3043" s="38">
        <f t="shared" si="6007"/>
        <v>131</v>
      </c>
      <c r="P3043" s="39"/>
      <c r="Q3043" s="39"/>
      <c r="R3043" s="39"/>
      <c r="S3043" s="39"/>
      <c r="T3043" s="39"/>
      <c r="U3043" s="39"/>
      <c r="V3043" s="39"/>
      <c r="W3043" s="39"/>
      <c r="X3043" s="39"/>
      <c r="Y3043" s="39"/>
      <c r="Z3043" s="39"/>
      <c r="AA3043" s="39"/>
      <c r="AB3043" s="39"/>
      <c r="AC3043" s="39"/>
      <c r="AD3043" s="40"/>
      <c r="AE3043" s="40"/>
      <c r="AF3043" s="41">
        <f t="shared" si="5603"/>
        <v>0</v>
      </c>
      <c r="AG3043" s="42"/>
    </row>
    <row r="3044" spans="1:33" ht="13.8">
      <c r="A3044" s="30" t="s">
        <v>8070</v>
      </c>
      <c r="B3044" s="30" t="s">
        <v>8071</v>
      </c>
      <c r="C3044" s="43"/>
      <c r="D3044" s="44"/>
      <c r="E3044" s="44"/>
      <c r="F3044" s="35">
        <f t="shared" si="6052"/>
        <v>0</v>
      </c>
      <c r="G3044" s="35">
        <f t="shared" si="5998"/>
        <v>0</v>
      </c>
      <c r="H3044" s="35">
        <f t="shared" si="5575"/>
        <v>0</v>
      </c>
      <c r="I3044" s="21">
        <f t="shared" si="6003"/>
        <v>28</v>
      </c>
      <c r="J3044" s="37">
        <f t="shared" ref="J3044:K3044" si="6069">MAX(N3044,P3044,R3044,T3044,V3044,X3044,Z3044,AB3044,AD3044)</f>
        <v>166.61</v>
      </c>
      <c r="K3044" s="37">
        <f t="shared" si="6069"/>
        <v>213</v>
      </c>
      <c r="L3044" s="38">
        <f t="shared" ref="L3044:M3044" si="6070">MIN(N3044,P3044,R3044,T3044,V3044,X3044,Z3044,AB3044,AD3044)</f>
        <v>166.61</v>
      </c>
      <c r="M3044" s="38">
        <f t="shared" si="6070"/>
        <v>213</v>
      </c>
      <c r="N3044" s="38">
        <f t="shared" si="6006"/>
        <v>166.61</v>
      </c>
      <c r="O3044" s="38">
        <f t="shared" si="6007"/>
        <v>213</v>
      </c>
      <c r="P3044" s="39"/>
      <c r="Q3044" s="39"/>
      <c r="R3044" s="39"/>
      <c r="S3044" s="39"/>
      <c r="T3044" s="39"/>
      <c r="U3044" s="39"/>
      <c r="V3044" s="39"/>
      <c r="W3044" s="39"/>
      <c r="X3044" s="39"/>
      <c r="Y3044" s="39"/>
      <c r="Z3044" s="39"/>
      <c r="AA3044" s="39"/>
      <c r="AB3044" s="39"/>
      <c r="AC3044" s="39"/>
      <c r="AD3044" s="40"/>
      <c r="AE3044" s="40"/>
      <c r="AF3044" s="41">
        <f t="shared" si="5603"/>
        <v>0</v>
      </c>
      <c r="AG3044" s="42"/>
    </row>
    <row r="3045" spans="1:33" ht="13.8">
      <c r="A3045" s="30" t="s">
        <v>8072</v>
      </c>
      <c r="B3045" s="30" t="s">
        <v>8073</v>
      </c>
      <c r="C3045" s="43"/>
      <c r="D3045" s="44"/>
      <c r="E3045" s="44"/>
      <c r="F3045" s="35">
        <f t="shared" si="6052"/>
        <v>0</v>
      </c>
      <c r="G3045" s="35">
        <f t="shared" si="5998"/>
        <v>0</v>
      </c>
      <c r="H3045" s="35">
        <f t="shared" si="5575"/>
        <v>0</v>
      </c>
      <c r="I3045" s="21">
        <f t="shared" si="6003"/>
        <v>28</v>
      </c>
      <c r="J3045" s="37">
        <f t="shared" ref="J3045:K3045" si="6071">MAX(N3045,P3045,R3045,T3045,V3045,X3045,Z3045,AB3045,AD3045)</f>
        <v>76.900000000000006</v>
      </c>
      <c r="K3045" s="37">
        <f t="shared" si="6071"/>
        <v>98</v>
      </c>
      <c r="L3045" s="38">
        <f t="shared" ref="L3045:M3045" si="6072">MIN(N3045,P3045,R3045,T3045,V3045,X3045,Z3045,AB3045,AD3045)</f>
        <v>76.900000000000006</v>
      </c>
      <c r="M3045" s="38">
        <f t="shared" si="6072"/>
        <v>98</v>
      </c>
      <c r="N3045" s="38">
        <f t="shared" si="6006"/>
        <v>76.900000000000006</v>
      </c>
      <c r="O3045" s="38">
        <f t="shared" si="6007"/>
        <v>98</v>
      </c>
      <c r="P3045" s="39"/>
      <c r="Q3045" s="39"/>
      <c r="R3045" s="39"/>
      <c r="S3045" s="39"/>
      <c r="T3045" s="39"/>
      <c r="U3045" s="39"/>
      <c r="V3045" s="39"/>
      <c r="W3045" s="39"/>
      <c r="X3045" s="39"/>
      <c r="Y3045" s="39"/>
      <c r="Z3045" s="39"/>
      <c r="AA3045" s="39"/>
      <c r="AB3045" s="39"/>
      <c r="AC3045" s="39"/>
      <c r="AD3045" s="40"/>
      <c r="AE3045" s="40"/>
      <c r="AF3045" s="41">
        <f t="shared" si="5603"/>
        <v>0</v>
      </c>
      <c r="AG3045" s="42"/>
    </row>
    <row r="3046" spans="1:33" ht="13.8">
      <c r="A3046" s="30" t="s">
        <v>8074</v>
      </c>
      <c r="B3046" s="30" t="s">
        <v>8075</v>
      </c>
      <c r="C3046" s="43"/>
      <c r="D3046" s="44"/>
      <c r="E3046" s="44"/>
      <c r="F3046" s="35">
        <f t="shared" si="6052"/>
        <v>0</v>
      </c>
      <c r="G3046" s="35">
        <f t="shared" si="5998"/>
        <v>0</v>
      </c>
      <c r="H3046" s="35">
        <f t="shared" si="5575"/>
        <v>0</v>
      </c>
      <c r="I3046" s="21">
        <f t="shared" si="6003"/>
        <v>28</v>
      </c>
      <c r="J3046" s="37">
        <f t="shared" ref="J3046:K3046" si="6073">MAX(N3046,P3046,R3046,T3046,V3046,X3046,Z3046,AB3046,AD3046)</f>
        <v>551.09</v>
      </c>
      <c r="K3046" s="37">
        <f t="shared" si="6073"/>
        <v>705</v>
      </c>
      <c r="L3046" s="38">
        <f t="shared" ref="L3046:M3046" si="6074">MIN(N3046,P3046,R3046,T3046,V3046,X3046,Z3046,AB3046,AD3046)</f>
        <v>551.09</v>
      </c>
      <c r="M3046" s="38">
        <f t="shared" si="6074"/>
        <v>705</v>
      </c>
      <c r="N3046" s="38">
        <f t="shared" si="6006"/>
        <v>551.09</v>
      </c>
      <c r="O3046" s="38">
        <f t="shared" si="6007"/>
        <v>705</v>
      </c>
      <c r="P3046" s="39"/>
      <c r="Q3046" s="39"/>
      <c r="R3046" s="39"/>
      <c r="S3046" s="39"/>
      <c r="T3046" s="39"/>
      <c r="U3046" s="39"/>
      <c r="V3046" s="39"/>
      <c r="W3046" s="39"/>
      <c r="X3046" s="39"/>
      <c r="Y3046" s="39"/>
      <c r="Z3046" s="39"/>
      <c r="AA3046" s="39"/>
      <c r="AB3046" s="39"/>
      <c r="AC3046" s="39"/>
      <c r="AD3046" s="40"/>
      <c r="AE3046" s="40"/>
      <c r="AF3046" s="41">
        <f t="shared" si="5603"/>
        <v>0</v>
      </c>
      <c r="AG3046" s="42"/>
    </row>
    <row r="3047" spans="1:33" ht="13.8">
      <c r="A3047" s="30" t="s">
        <v>8076</v>
      </c>
      <c r="B3047" s="30" t="s">
        <v>8077</v>
      </c>
      <c r="C3047" s="43"/>
      <c r="D3047" s="44"/>
      <c r="E3047" s="44"/>
      <c r="F3047" s="35">
        <f t="shared" si="6052"/>
        <v>0</v>
      </c>
      <c r="G3047" s="35">
        <f t="shared" si="5998"/>
        <v>0</v>
      </c>
      <c r="H3047" s="35">
        <f t="shared" si="5575"/>
        <v>0</v>
      </c>
      <c r="I3047" s="21">
        <f t="shared" si="6003"/>
        <v>28</v>
      </c>
      <c r="J3047" s="37">
        <f t="shared" ref="J3047:K3047" si="6075">MAX(N3047,P3047,R3047,T3047,V3047,X3047,Z3047,AB3047,AD3047)</f>
        <v>1935.22</v>
      </c>
      <c r="K3047" s="37">
        <f t="shared" si="6075"/>
        <v>2477</v>
      </c>
      <c r="L3047" s="38">
        <f t="shared" ref="L3047:M3047" si="6076">MIN(N3047,P3047,R3047,T3047,V3047,X3047,Z3047,AB3047,AD3047)</f>
        <v>1935.22</v>
      </c>
      <c r="M3047" s="38">
        <f t="shared" si="6076"/>
        <v>2477</v>
      </c>
      <c r="N3047" s="38">
        <f t="shared" si="6006"/>
        <v>1935.22</v>
      </c>
      <c r="O3047" s="38">
        <f t="shared" si="6007"/>
        <v>2477</v>
      </c>
      <c r="P3047" s="39"/>
      <c r="Q3047" s="39"/>
      <c r="R3047" s="39"/>
      <c r="S3047" s="39"/>
      <c r="T3047" s="39"/>
      <c r="U3047" s="39"/>
      <c r="V3047" s="39"/>
      <c r="W3047" s="39"/>
      <c r="X3047" s="39"/>
      <c r="Y3047" s="39"/>
      <c r="Z3047" s="39"/>
      <c r="AA3047" s="39"/>
      <c r="AB3047" s="39"/>
      <c r="AC3047" s="39"/>
      <c r="AD3047" s="40"/>
      <c r="AE3047" s="40"/>
      <c r="AF3047" s="41">
        <f t="shared" si="5603"/>
        <v>0</v>
      </c>
      <c r="AG3047" s="42"/>
    </row>
    <row r="3048" spans="1:33" ht="13.8">
      <c r="A3048" s="30" t="s">
        <v>8078</v>
      </c>
      <c r="B3048" s="30" t="s">
        <v>8079</v>
      </c>
      <c r="C3048" s="43"/>
      <c r="D3048" s="44"/>
      <c r="E3048" s="44"/>
      <c r="F3048" s="35">
        <f t="shared" si="6052"/>
        <v>0</v>
      </c>
      <c r="G3048" s="35">
        <f t="shared" si="5998"/>
        <v>0</v>
      </c>
      <c r="H3048" s="35">
        <f t="shared" si="5575"/>
        <v>0</v>
      </c>
      <c r="I3048" s="21">
        <f t="shared" si="6003"/>
        <v>28</v>
      </c>
      <c r="J3048" s="37">
        <f t="shared" ref="J3048:K3048" si="6077">MAX(N3048,P3048,R3048,T3048,V3048,X3048,Z3048,AB3048,AD3048)</f>
        <v>371.66</v>
      </c>
      <c r="K3048" s="37">
        <f t="shared" si="6077"/>
        <v>476</v>
      </c>
      <c r="L3048" s="38">
        <f t="shared" ref="L3048:M3048" si="6078">MIN(N3048,P3048,R3048,T3048,V3048,X3048,Z3048,AB3048,AD3048)</f>
        <v>371.66</v>
      </c>
      <c r="M3048" s="38">
        <f t="shared" si="6078"/>
        <v>476</v>
      </c>
      <c r="N3048" s="38">
        <f t="shared" si="6006"/>
        <v>371.66</v>
      </c>
      <c r="O3048" s="38">
        <f t="shared" si="6007"/>
        <v>476</v>
      </c>
      <c r="P3048" s="39"/>
      <c r="Q3048" s="39"/>
      <c r="R3048" s="39"/>
      <c r="S3048" s="39"/>
      <c r="T3048" s="39"/>
      <c r="U3048" s="39"/>
      <c r="V3048" s="39"/>
      <c r="W3048" s="39"/>
      <c r="X3048" s="39"/>
      <c r="Y3048" s="39"/>
      <c r="Z3048" s="39"/>
      <c r="AA3048" s="39"/>
      <c r="AB3048" s="39"/>
      <c r="AC3048" s="39"/>
      <c r="AD3048" s="40"/>
      <c r="AE3048" s="40"/>
      <c r="AF3048" s="41">
        <f t="shared" si="5603"/>
        <v>0</v>
      </c>
      <c r="AG3048" s="42"/>
    </row>
    <row r="3049" spans="1:33" ht="13.8">
      <c r="A3049" s="30" t="s">
        <v>8080</v>
      </c>
      <c r="B3049" s="30" t="s">
        <v>8081</v>
      </c>
      <c r="C3049" s="43"/>
      <c r="D3049" s="44"/>
      <c r="E3049" s="44"/>
      <c r="F3049" s="35">
        <f t="shared" si="6052"/>
        <v>0</v>
      </c>
      <c r="G3049" s="35">
        <f t="shared" si="5998"/>
        <v>0</v>
      </c>
      <c r="H3049" s="35">
        <f t="shared" si="5575"/>
        <v>0</v>
      </c>
      <c r="I3049" s="21">
        <f t="shared" si="6003"/>
        <v>28</v>
      </c>
      <c r="J3049" s="37">
        <f t="shared" ref="J3049:K3049" si="6079">MAX(N3049,P3049,R3049,T3049,V3049,X3049,Z3049,AB3049,AD3049)</f>
        <v>51.26</v>
      </c>
      <c r="K3049" s="37">
        <f t="shared" si="6079"/>
        <v>66</v>
      </c>
      <c r="L3049" s="38">
        <f t="shared" ref="L3049:M3049" si="6080">MIN(N3049,P3049,R3049,T3049,V3049,X3049,Z3049,AB3049,AD3049)</f>
        <v>51.26</v>
      </c>
      <c r="M3049" s="38">
        <f t="shared" si="6080"/>
        <v>66</v>
      </c>
      <c r="N3049" s="38">
        <f t="shared" si="6006"/>
        <v>51.26</v>
      </c>
      <c r="O3049" s="38">
        <f t="shared" si="6007"/>
        <v>66</v>
      </c>
      <c r="P3049" s="39"/>
      <c r="Q3049" s="39"/>
      <c r="R3049" s="39"/>
      <c r="S3049" s="39"/>
      <c r="T3049" s="39"/>
      <c r="U3049" s="39"/>
      <c r="V3049" s="39"/>
      <c r="W3049" s="39"/>
      <c r="X3049" s="39"/>
      <c r="Y3049" s="39"/>
      <c r="Z3049" s="39"/>
      <c r="AA3049" s="39"/>
      <c r="AB3049" s="39"/>
      <c r="AC3049" s="39"/>
      <c r="AD3049" s="40"/>
      <c r="AE3049" s="40"/>
      <c r="AF3049" s="41">
        <f t="shared" si="5603"/>
        <v>0</v>
      </c>
      <c r="AG3049" s="42"/>
    </row>
    <row r="3050" spans="1:33" ht="13.8">
      <c r="A3050" s="30" t="s">
        <v>8082</v>
      </c>
      <c r="B3050" s="30" t="s">
        <v>8083</v>
      </c>
      <c r="C3050" s="43"/>
      <c r="D3050" s="44"/>
      <c r="E3050" s="44"/>
      <c r="F3050" s="35">
        <f t="shared" si="6052"/>
        <v>0</v>
      </c>
      <c r="G3050" s="35">
        <f t="shared" si="5998"/>
        <v>0</v>
      </c>
      <c r="H3050" s="35">
        <f t="shared" si="5575"/>
        <v>0</v>
      </c>
      <c r="I3050" s="21">
        <f t="shared" si="6003"/>
        <v>18</v>
      </c>
      <c r="J3050" s="37">
        <f t="shared" ref="J3050:K3050" si="6081">MAX(N3050,P3050,R3050,T3050,V3050,X3050,Z3050,AB3050,AD3050)</f>
        <v>8753.5300000000007</v>
      </c>
      <c r="K3050" s="37">
        <f t="shared" si="6081"/>
        <v>10329</v>
      </c>
      <c r="L3050" s="38">
        <f t="shared" ref="L3050:M3050" si="6082">MIN(N3050,P3050,R3050,T3050,V3050,X3050,Z3050,AB3050,AD3050)</f>
        <v>8753.5300000000007</v>
      </c>
      <c r="M3050" s="38">
        <f t="shared" si="6082"/>
        <v>10329</v>
      </c>
      <c r="N3050" s="38">
        <f t="shared" si="6006"/>
        <v>8753.5300000000007</v>
      </c>
      <c r="O3050" s="38">
        <f t="shared" si="6007"/>
        <v>10329</v>
      </c>
      <c r="P3050" s="39"/>
      <c r="Q3050" s="39"/>
      <c r="R3050" s="39"/>
      <c r="S3050" s="39"/>
      <c r="T3050" s="39"/>
      <c r="U3050" s="39"/>
      <c r="V3050" s="39"/>
      <c r="W3050" s="39"/>
      <c r="X3050" s="39"/>
      <c r="Y3050" s="39"/>
      <c r="Z3050" s="39"/>
      <c r="AA3050" s="39"/>
      <c r="AB3050" s="39"/>
      <c r="AC3050" s="39"/>
      <c r="AD3050" s="40"/>
      <c r="AE3050" s="40"/>
      <c r="AF3050" s="41">
        <f t="shared" si="5603"/>
        <v>0</v>
      </c>
      <c r="AG3050" s="42"/>
    </row>
    <row r="3051" spans="1:33" ht="13.8">
      <c r="A3051" s="30" t="s">
        <v>8084</v>
      </c>
      <c r="B3051" s="30" t="s">
        <v>8085</v>
      </c>
      <c r="C3051" s="43"/>
      <c r="D3051" s="44"/>
      <c r="E3051" s="44"/>
      <c r="F3051" s="35">
        <f t="shared" si="6052"/>
        <v>0</v>
      </c>
      <c r="G3051" s="35">
        <f t="shared" si="5998"/>
        <v>0</v>
      </c>
      <c r="H3051" s="35">
        <f t="shared" si="5575"/>
        <v>0</v>
      </c>
      <c r="I3051" s="21">
        <f t="shared" si="6003"/>
        <v>28</v>
      </c>
      <c r="J3051" s="37">
        <f t="shared" ref="J3051:K3051" si="6083">MAX(N3051,P3051,R3051,T3051,V3051,X3051,Z3051,AB3051,AD3051)</f>
        <v>3114.29</v>
      </c>
      <c r="K3051" s="37">
        <f t="shared" si="6083"/>
        <v>3986</v>
      </c>
      <c r="L3051" s="38">
        <f t="shared" ref="L3051:M3051" si="6084">MIN(N3051,P3051,R3051,T3051,V3051,X3051,Z3051,AB3051,AD3051)</f>
        <v>3114.29</v>
      </c>
      <c r="M3051" s="38">
        <f t="shared" si="6084"/>
        <v>3986</v>
      </c>
      <c r="N3051" s="38">
        <f t="shared" si="6006"/>
        <v>3114.29</v>
      </c>
      <c r="O3051" s="38">
        <f t="shared" si="6007"/>
        <v>3986</v>
      </c>
      <c r="P3051" s="39"/>
      <c r="Q3051" s="39"/>
      <c r="R3051" s="39"/>
      <c r="S3051" s="39"/>
      <c r="T3051" s="39"/>
      <c r="U3051" s="39"/>
      <c r="V3051" s="39"/>
      <c r="W3051" s="39"/>
      <c r="X3051" s="39"/>
      <c r="Y3051" s="39"/>
      <c r="Z3051" s="39"/>
      <c r="AA3051" s="39"/>
      <c r="AB3051" s="39"/>
      <c r="AC3051" s="39"/>
      <c r="AD3051" s="40"/>
      <c r="AE3051" s="40"/>
      <c r="AF3051" s="41">
        <f t="shared" si="5603"/>
        <v>0</v>
      </c>
      <c r="AG3051" s="42"/>
    </row>
    <row r="3052" spans="1:33" ht="13.8">
      <c r="A3052" s="30" t="s">
        <v>8086</v>
      </c>
      <c r="B3052" s="30" t="s">
        <v>8087</v>
      </c>
      <c r="C3052" s="43"/>
      <c r="D3052" s="44"/>
      <c r="E3052" s="44"/>
      <c r="F3052" s="35">
        <f t="shared" si="6052"/>
        <v>0</v>
      </c>
      <c r="G3052" s="35">
        <f t="shared" si="5998"/>
        <v>0</v>
      </c>
      <c r="H3052" s="35">
        <f t="shared" si="5575"/>
        <v>0</v>
      </c>
      <c r="I3052" s="21">
        <f t="shared" si="6003"/>
        <v>28</v>
      </c>
      <c r="J3052" s="37">
        <f t="shared" ref="J3052:K3052" si="6085">MAX(N3052,P3052,R3052,T3052,V3052,X3052,Z3052,AB3052,AD3052)</f>
        <v>422.93</v>
      </c>
      <c r="K3052" s="37">
        <f t="shared" si="6085"/>
        <v>541</v>
      </c>
      <c r="L3052" s="38">
        <f t="shared" ref="L3052:M3052" si="6086">MIN(N3052,P3052,R3052,T3052,V3052,X3052,Z3052,AB3052,AD3052)</f>
        <v>422.93</v>
      </c>
      <c r="M3052" s="38">
        <f t="shared" si="6086"/>
        <v>541</v>
      </c>
      <c r="N3052" s="38">
        <f t="shared" si="6006"/>
        <v>422.93</v>
      </c>
      <c r="O3052" s="38">
        <f t="shared" si="6007"/>
        <v>541</v>
      </c>
      <c r="P3052" s="39"/>
      <c r="Q3052" s="39"/>
      <c r="R3052" s="39"/>
      <c r="S3052" s="39"/>
      <c r="T3052" s="39"/>
      <c r="U3052" s="39"/>
      <c r="V3052" s="39"/>
      <c r="W3052" s="39"/>
      <c r="X3052" s="39"/>
      <c r="Y3052" s="39"/>
      <c r="Z3052" s="39"/>
      <c r="AA3052" s="39"/>
      <c r="AB3052" s="39"/>
      <c r="AC3052" s="39"/>
      <c r="AD3052" s="40"/>
      <c r="AE3052" s="40"/>
      <c r="AF3052" s="41">
        <f t="shared" si="5603"/>
        <v>0</v>
      </c>
      <c r="AG3052" s="42"/>
    </row>
    <row r="3053" spans="1:33" ht="13.8">
      <c r="A3053" s="30" t="s">
        <v>8088</v>
      </c>
      <c r="B3053" s="30" t="s">
        <v>8089</v>
      </c>
      <c r="C3053" s="43"/>
      <c r="D3053" s="44"/>
      <c r="E3053" s="44"/>
      <c r="F3053" s="35">
        <f t="shared" si="6052"/>
        <v>0</v>
      </c>
      <c r="G3053" s="35">
        <f t="shared" si="5998"/>
        <v>0</v>
      </c>
      <c r="H3053" s="35">
        <f t="shared" si="5575"/>
        <v>0</v>
      </c>
      <c r="I3053" s="21">
        <f t="shared" si="6003"/>
        <v>28</v>
      </c>
      <c r="J3053" s="37">
        <f t="shared" ref="J3053:K3053" si="6087">MAX(N3053,P3053,R3053,T3053,V3053,X3053,Z3053,AB3053,AD3053)</f>
        <v>839.45</v>
      </c>
      <c r="K3053" s="37">
        <f t="shared" si="6087"/>
        <v>1074</v>
      </c>
      <c r="L3053" s="38">
        <f t="shared" ref="L3053:M3053" si="6088">MIN(N3053,P3053,R3053,T3053,V3053,X3053,Z3053,AB3053,AD3053)</f>
        <v>839.45</v>
      </c>
      <c r="M3053" s="38">
        <f t="shared" si="6088"/>
        <v>1074</v>
      </c>
      <c r="N3053" s="38">
        <f t="shared" si="6006"/>
        <v>839.45</v>
      </c>
      <c r="O3053" s="38">
        <f t="shared" si="6007"/>
        <v>1074</v>
      </c>
      <c r="P3053" s="39"/>
      <c r="Q3053" s="39"/>
      <c r="R3053" s="39"/>
      <c r="S3053" s="39"/>
      <c r="T3053" s="39"/>
      <c r="U3053" s="39"/>
      <c r="V3053" s="39"/>
      <c r="W3053" s="39"/>
      <c r="X3053" s="39"/>
      <c r="Y3053" s="39"/>
      <c r="Z3053" s="39"/>
      <c r="AA3053" s="39"/>
      <c r="AB3053" s="39"/>
      <c r="AC3053" s="39"/>
      <c r="AD3053" s="40"/>
      <c r="AE3053" s="40"/>
      <c r="AF3053" s="41">
        <f t="shared" si="5603"/>
        <v>0</v>
      </c>
      <c r="AG3053" s="42"/>
    </row>
    <row r="3054" spans="1:33" ht="13.8">
      <c r="A3054" s="30" t="s">
        <v>8090</v>
      </c>
      <c r="B3054" s="30" t="s">
        <v>8091</v>
      </c>
      <c r="C3054" s="43"/>
      <c r="D3054" s="44"/>
      <c r="E3054" s="44"/>
      <c r="F3054" s="35">
        <f t="shared" si="6052"/>
        <v>0</v>
      </c>
      <c r="G3054" s="35">
        <f t="shared" si="5998"/>
        <v>0</v>
      </c>
      <c r="H3054" s="35">
        <f t="shared" si="5575"/>
        <v>0</v>
      </c>
      <c r="I3054" s="21">
        <f t="shared" si="6003"/>
        <v>28</v>
      </c>
      <c r="J3054" s="37">
        <f t="shared" ref="J3054:K3054" si="6089">MAX(N3054,P3054,R3054,T3054,V3054,X3054,Z3054,AB3054,AD3054)</f>
        <v>115.34</v>
      </c>
      <c r="K3054" s="37">
        <f t="shared" si="6089"/>
        <v>148</v>
      </c>
      <c r="L3054" s="38">
        <f t="shared" ref="L3054:M3054" si="6090">MIN(N3054,P3054,R3054,T3054,V3054,X3054,Z3054,AB3054,AD3054)</f>
        <v>115.34</v>
      </c>
      <c r="M3054" s="38">
        <f t="shared" si="6090"/>
        <v>148</v>
      </c>
      <c r="N3054" s="38">
        <f t="shared" si="6006"/>
        <v>115.34</v>
      </c>
      <c r="O3054" s="38">
        <f t="shared" si="6007"/>
        <v>148</v>
      </c>
      <c r="P3054" s="39"/>
      <c r="Q3054" s="39"/>
      <c r="R3054" s="39"/>
      <c r="S3054" s="39"/>
      <c r="T3054" s="39"/>
      <c r="U3054" s="39"/>
      <c r="V3054" s="39"/>
      <c r="W3054" s="39"/>
      <c r="X3054" s="39"/>
      <c r="Y3054" s="39"/>
      <c r="Z3054" s="39"/>
      <c r="AA3054" s="39"/>
      <c r="AB3054" s="39"/>
      <c r="AC3054" s="39"/>
      <c r="AD3054" s="40"/>
      <c r="AE3054" s="40"/>
      <c r="AF3054" s="41">
        <f t="shared" si="5603"/>
        <v>0</v>
      </c>
      <c r="AG3054" s="42"/>
    </row>
    <row r="3055" spans="1:33" ht="13.8">
      <c r="A3055" s="30" t="s">
        <v>8092</v>
      </c>
      <c r="B3055" s="30" t="s">
        <v>8093</v>
      </c>
      <c r="C3055" s="43"/>
      <c r="D3055" s="44"/>
      <c r="E3055" s="44"/>
      <c r="F3055" s="35">
        <f t="shared" si="6052"/>
        <v>0</v>
      </c>
      <c r="G3055" s="35">
        <f t="shared" si="5998"/>
        <v>0</v>
      </c>
      <c r="H3055" s="35">
        <f t="shared" si="5575"/>
        <v>0</v>
      </c>
      <c r="I3055" s="21">
        <f t="shared" si="6003"/>
        <v>28</v>
      </c>
      <c r="J3055" s="37">
        <f t="shared" ref="J3055:K3055" si="6091">MAX(N3055,P3055,R3055,T3055,V3055,X3055,Z3055,AB3055,AD3055)</f>
        <v>76.900000000000006</v>
      </c>
      <c r="K3055" s="37">
        <f t="shared" si="6091"/>
        <v>98</v>
      </c>
      <c r="L3055" s="38">
        <f t="shared" ref="L3055:M3055" si="6092">MIN(N3055,P3055,R3055,T3055,V3055,X3055,Z3055,AB3055,AD3055)</f>
        <v>76.900000000000006</v>
      </c>
      <c r="M3055" s="38">
        <f t="shared" si="6092"/>
        <v>98</v>
      </c>
      <c r="N3055" s="38">
        <f t="shared" si="6006"/>
        <v>76.900000000000006</v>
      </c>
      <c r="O3055" s="38">
        <f t="shared" si="6007"/>
        <v>98</v>
      </c>
      <c r="P3055" s="39"/>
      <c r="Q3055" s="39"/>
      <c r="R3055" s="39"/>
      <c r="S3055" s="39"/>
      <c r="T3055" s="39"/>
      <c r="U3055" s="39"/>
      <c r="V3055" s="39"/>
      <c r="W3055" s="39"/>
      <c r="X3055" s="39"/>
      <c r="Y3055" s="39"/>
      <c r="Z3055" s="39"/>
      <c r="AA3055" s="39"/>
      <c r="AB3055" s="39"/>
      <c r="AC3055" s="39"/>
      <c r="AD3055" s="40"/>
      <c r="AE3055" s="40"/>
      <c r="AF3055" s="41">
        <f t="shared" si="5603"/>
        <v>0</v>
      </c>
      <c r="AG3055" s="42"/>
    </row>
    <row r="3056" spans="1:33" ht="13.8">
      <c r="A3056" s="30" t="s">
        <v>8094</v>
      </c>
      <c r="B3056" s="30" t="s">
        <v>8095</v>
      </c>
      <c r="C3056" s="43"/>
      <c r="D3056" s="44"/>
      <c r="E3056" s="44"/>
      <c r="F3056" s="35">
        <f t="shared" si="6052"/>
        <v>0</v>
      </c>
      <c r="G3056" s="35">
        <f t="shared" si="5998"/>
        <v>0</v>
      </c>
      <c r="H3056" s="35">
        <f t="shared" si="5575"/>
        <v>0</v>
      </c>
      <c r="I3056" s="21">
        <f t="shared" si="6003"/>
        <v>18</v>
      </c>
      <c r="J3056" s="37">
        <f t="shared" ref="J3056:K3056" si="6093">MAX(N3056,P3056,R3056,T3056,V3056,X3056,Z3056,AB3056,AD3056)</f>
        <v>125.96</v>
      </c>
      <c r="K3056" s="37">
        <f t="shared" si="6093"/>
        <v>149</v>
      </c>
      <c r="L3056" s="38">
        <f t="shared" ref="L3056:M3056" si="6094">MIN(N3056,P3056,R3056,T3056,V3056,X3056,Z3056,AB3056,AD3056)</f>
        <v>125.96</v>
      </c>
      <c r="M3056" s="38">
        <f t="shared" si="6094"/>
        <v>149</v>
      </c>
      <c r="N3056" s="38">
        <f t="shared" si="6006"/>
        <v>125.96</v>
      </c>
      <c r="O3056" s="38">
        <f t="shared" si="6007"/>
        <v>149</v>
      </c>
      <c r="P3056" s="39"/>
      <c r="Q3056" s="39"/>
      <c r="R3056" s="39"/>
      <c r="S3056" s="39"/>
      <c r="T3056" s="39"/>
      <c r="U3056" s="39"/>
      <c r="V3056" s="39"/>
      <c r="W3056" s="39"/>
      <c r="X3056" s="39"/>
      <c r="Y3056" s="39"/>
      <c r="Z3056" s="39"/>
      <c r="AA3056" s="39"/>
      <c r="AB3056" s="39"/>
      <c r="AC3056" s="39"/>
      <c r="AD3056" s="40"/>
      <c r="AE3056" s="40"/>
      <c r="AF3056" s="41">
        <f t="shared" si="5603"/>
        <v>0</v>
      </c>
      <c r="AG3056" s="42"/>
    </row>
    <row r="3057" spans="1:33" ht="13.8">
      <c r="A3057" s="30" t="s">
        <v>8096</v>
      </c>
      <c r="B3057" s="30" t="s">
        <v>8097</v>
      </c>
      <c r="C3057" s="43"/>
      <c r="D3057" s="44"/>
      <c r="E3057" s="44"/>
      <c r="F3057" s="35">
        <f t="shared" si="6052"/>
        <v>0</v>
      </c>
      <c r="G3057" s="35">
        <f t="shared" si="5998"/>
        <v>0</v>
      </c>
      <c r="H3057" s="35">
        <f t="shared" si="5575"/>
        <v>0</v>
      </c>
      <c r="I3057" s="21">
        <f t="shared" si="6003"/>
        <v>18</v>
      </c>
      <c r="J3057" s="37">
        <f t="shared" ref="J3057:K3057" si="6095">MAX(N3057,P3057,R3057,T3057,V3057,X3057,Z3057,AB3057,AD3057)</f>
        <v>566.82000000000005</v>
      </c>
      <c r="K3057" s="37">
        <f t="shared" si="6095"/>
        <v>669</v>
      </c>
      <c r="L3057" s="38">
        <f t="shared" ref="L3057:M3057" si="6096">MIN(N3057,P3057,R3057,T3057,V3057,X3057,Z3057,AB3057,AD3057)</f>
        <v>566.82000000000005</v>
      </c>
      <c r="M3057" s="38">
        <f t="shared" si="6096"/>
        <v>669</v>
      </c>
      <c r="N3057" s="38">
        <f t="shared" si="6006"/>
        <v>566.82000000000005</v>
      </c>
      <c r="O3057" s="38">
        <f t="shared" si="6007"/>
        <v>669</v>
      </c>
      <c r="P3057" s="39"/>
      <c r="Q3057" s="39"/>
      <c r="R3057" s="39"/>
      <c r="S3057" s="39"/>
      <c r="T3057" s="39"/>
      <c r="U3057" s="39"/>
      <c r="V3057" s="39"/>
      <c r="W3057" s="39"/>
      <c r="X3057" s="39"/>
      <c r="Y3057" s="39"/>
      <c r="Z3057" s="39"/>
      <c r="AA3057" s="39"/>
      <c r="AB3057" s="39"/>
      <c r="AC3057" s="39"/>
      <c r="AD3057" s="40"/>
      <c r="AE3057" s="40"/>
      <c r="AF3057" s="41">
        <f t="shared" si="5603"/>
        <v>0</v>
      </c>
      <c r="AG3057" s="42"/>
    </row>
    <row r="3058" spans="1:33" ht="13.8">
      <c r="A3058" s="30" t="s">
        <v>8098</v>
      </c>
      <c r="B3058" s="30" t="s">
        <v>8099</v>
      </c>
      <c r="C3058" s="43"/>
      <c r="D3058" s="44"/>
      <c r="E3058" s="44"/>
      <c r="F3058" s="35">
        <f t="shared" si="6052"/>
        <v>0</v>
      </c>
      <c r="G3058" s="35">
        <f t="shared" si="5998"/>
        <v>0</v>
      </c>
      <c r="H3058" s="35">
        <f t="shared" si="5575"/>
        <v>0</v>
      </c>
      <c r="I3058" s="21">
        <f t="shared" si="6003"/>
        <v>18</v>
      </c>
      <c r="J3058" s="37">
        <f t="shared" ref="J3058:K3058" si="6097">MAX(N3058,P3058,R3058,T3058,V3058,X3058,Z3058,AB3058,AD3058)</f>
        <v>566.82000000000005</v>
      </c>
      <c r="K3058" s="37">
        <f t="shared" si="6097"/>
        <v>669</v>
      </c>
      <c r="L3058" s="38">
        <f t="shared" ref="L3058:M3058" si="6098">MIN(N3058,P3058,R3058,T3058,V3058,X3058,Z3058,AB3058,AD3058)</f>
        <v>566.82000000000005</v>
      </c>
      <c r="M3058" s="38">
        <f t="shared" si="6098"/>
        <v>669</v>
      </c>
      <c r="N3058" s="38">
        <f t="shared" si="6006"/>
        <v>566.82000000000005</v>
      </c>
      <c r="O3058" s="38">
        <f t="shared" si="6007"/>
        <v>669</v>
      </c>
      <c r="P3058" s="39"/>
      <c r="Q3058" s="39"/>
      <c r="R3058" s="39"/>
      <c r="S3058" s="39"/>
      <c r="T3058" s="39"/>
      <c r="U3058" s="39"/>
      <c r="V3058" s="39"/>
      <c r="W3058" s="39"/>
      <c r="X3058" s="39"/>
      <c r="Y3058" s="39"/>
      <c r="Z3058" s="39"/>
      <c r="AA3058" s="39"/>
      <c r="AB3058" s="39"/>
      <c r="AC3058" s="39"/>
      <c r="AD3058" s="40"/>
      <c r="AE3058" s="40"/>
      <c r="AF3058" s="41">
        <f t="shared" si="5603"/>
        <v>0</v>
      </c>
      <c r="AG3058" s="42"/>
    </row>
    <row r="3059" spans="1:33" ht="13.8">
      <c r="A3059" s="30" t="s">
        <v>8100</v>
      </c>
      <c r="B3059" s="30" t="s">
        <v>8101</v>
      </c>
      <c r="C3059" s="43"/>
      <c r="D3059" s="44"/>
      <c r="E3059" s="44"/>
      <c r="F3059" s="35">
        <f t="shared" si="6052"/>
        <v>0</v>
      </c>
      <c r="G3059" s="35">
        <f t="shared" si="5998"/>
        <v>0</v>
      </c>
      <c r="H3059" s="35">
        <f t="shared" si="5575"/>
        <v>0</v>
      </c>
      <c r="I3059" s="21">
        <f t="shared" si="6003"/>
        <v>18</v>
      </c>
      <c r="J3059" s="37">
        <f t="shared" ref="J3059:K3059" si="6099">MAX(N3059,P3059,R3059,T3059,V3059,X3059,Z3059,AB3059,AD3059)</f>
        <v>680.18</v>
      </c>
      <c r="K3059" s="37">
        <f t="shared" si="6099"/>
        <v>803</v>
      </c>
      <c r="L3059" s="38">
        <f t="shared" ref="L3059:M3059" si="6100">MIN(N3059,P3059,R3059,T3059,V3059,X3059,Z3059,AB3059,AD3059)</f>
        <v>680.18</v>
      </c>
      <c r="M3059" s="38">
        <f t="shared" si="6100"/>
        <v>803</v>
      </c>
      <c r="N3059" s="38">
        <f t="shared" si="6006"/>
        <v>680.18</v>
      </c>
      <c r="O3059" s="38">
        <f t="shared" si="6007"/>
        <v>803</v>
      </c>
      <c r="P3059" s="39"/>
      <c r="Q3059" s="39"/>
      <c r="R3059" s="39"/>
      <c r="S3059" s="39"/>
      <c r="T3059" s="39"/>
      <c r="U3059" s="39"/>
      <c r="V3059" s="39"/>
      <c r="W3059" s="39"/>
      <c r="X3059" s="39"/>
      <c r="Y3059" s="39"/>
      <c r="Z3059" s="39"/>
      <c r="AA3059" s="39"/>
      <c r="AB3059" s="39"/>
      <c r="AC3059" s="39"/>
      <c r="AD3059" s="40"/>
      <c r="AE3059" s="40"/>
      <c r="AF3059" s="41">
        <f t="shared" si="5603"/>
        <v>0</v>
      </c>
      <c r="AG3059" s="42"/>
    </row>
    <row r="3060" spans="1:33" ht="13.8">
      <c r="A3060" s="30" t="s">
        <v>8102</v>
      </c>
      <c r="B3060" s="30" t="s">
        <v>8103</v>
      </c>
      <c r="C3060" s="43"/>
      <c r="D3060" s="44"/>
      <c r="E3060" s="44"/>
      <c r="F3060" s="35">
        <f t="shared" si="6052"/>
        <v>0</v>
      </c>
      <c r="G3060" s="35">
        <f t="shared" si="5998"/>
        <v>0</v>
      </c>
      <c r="H3060" s="35">
        <f t="shared" si="5575"/>
        <v>0</v>
      </c>
      <c r="I3060" s="21">
        <f t="shared" si="6003"/>
        <v>18</v>
      </c>
      <c r="J3060" s="37">
        <f t="shared" ref="J3060:K3060" si="6101">MAX(N3060,P3060,R3060,T3060,V3060,X3060,Z3060,AB3060,AD3060)</f>
        <v>245.62</v>
      </c>
      <c r="K3060" s="37">
        <f t="shared" si="6101"/>
        <v>290</v>
      </c>
      <c r="L3060" s="38">
        <f t="shared" ref="L3060:M3060" si="6102">MIN(N3060,P3060,R3060,T3060,V3060,X3060,Z3060,AB3060,AD3060)</f>
        <v>245.62</v>
      </c>
      <c r="M3060" s="38">
        <f t="shared" si="6102"/>
        <v>290</v>
      </c>
      <c r="N3060" s="38">
        <f t="shared" si="6006"/>
        <v>245.62</v>
      </c>
      <c r="O3060" s="38">
        <f t="shared" si="6007"/>
        <v>290</v>
      </c>
      <c r="P3060" s="39"/>
      <c r="Q3060" s="39"/>
      <c r="R3060" s="39"/>
      <c r="S3060" s="39"/>
      <c r="T3060" s="39"/>
      <c r="U3060" s="39"/>
      <c r="V3060" s="39"/>
      <c r="W3060" s="39"/>
      <c r="X3060" s="39"/>
      <c r="Y3060" s="39"/>
      <c r="Z3060" s="39"/>
      <c r="AA3060" s="39"/>
      <c r="AB3060" s="39"/>
      <c r="AC3060" s="39"/>
      <c r="AD3060" s="40"/>
      <c r="AE3060" s="40"/>
      <c r="AF3060" s="41">
        <f t="shared" si="5603"/>
        <v>0</v>
      </c>
      <c r="AG3060" s="42"/>
    </row>
    <row r="3061" spans="1:33" ht="13.8">
      <c r="A3061" s="30" t="s">
        <v>8104</v>
      </c>
      <c r="B3061" s="30" t="s">
        <v>8105</v>
      </c>
      <c r="C3061" s="43"/>
      <c r="D3061" s="44"/>
      <c r="E3061" s="44"/>
      <c r="F3061" s="35">
        <f t="shared" si="6052"/>
        <v>0</v>
      </c>
      <c r="G3061" s="35">
        <f t="shared" si="5998"/>
        <v>0</v>
      </c>
      <c r="H3061" s="35">
        <f t="shared" si="5575"/>
        <v>0</v>
      </c>
      <c r="I3061" s="21">
        <f t="shared" si="6003"/>
        <v>18</v>
      </c>
      <c r="J3061" s="37">
        <f t="shared" ref="J3061:K3061" si="6103">MAX(N3061,P3061,R3061,T3061,V3061,X3061,Z3061,AB3061,AD3061)</f>
        <v>680.18</v>
      </c>
      <c r="K3061" s="37">
        <f t="shared" si="6103"/>
        <v>803</v>
      </c>
      <c r="L3061" s="38">
        <f t="shared" ref="L3061:M3061" si="6104">MIN(N3061,P3061,R3061,T3061,V3061,X3061,Z3061,AB3061,AD3061)</f>
        <v>680.18</v>
      </c>
      <c r="M3061" s="38">
        <f t="shared" si="6104"/>
        <v>803</v>
      </c>
      <c r="N3061" s="38">
        <f t="shared" si="6006"/>
        <v>680.18</v>
      </c>
      <c r="O3061" s="38">
        <f t="shared" si="6007"/>
        <v>803</v>
      </c>
      <c r="P3061" s="39"/>
      <c r="Q3061" s="39"/>
      <c r="R3061" s="39"/>
      <c r="S3061" s="39"/>
      <c r="T3061" s="39"/>
      <c r="U3061" s="39"/>
      <c r="V3061" s="39"/>
      <c r="W3061" s="39"/>
      <c r="X3061" s="39"/>
      <c r="Y3061" s="39"/>
      <c r="Z3061" s="39"/>
      <c r="AA3061" s="39"/>
      <c r="AB3061" s="39"/>
      <c r="AC3061" s="39"/>
      <c r="AD3061" s="40"/>
      <c r="AE3061" s="40"/>
      <c r="AF3061" s="41">
        <f t="shared" si="5603"/>
        <v>0</v>
      </c>
      <c r="AG3061" s="42"/>
    </row>
    <row r="3062" spans="1:33" ht="13.8">
      <c r="A3062" s="30" t="s">
        <v>8106</v>
      </c>
      <c r="B3062" s="30" t="s">
        <v>8107</v>
      </c>
      <c r="C3062" s="43"/>
      <c r="D3062" s="44"/>
      <c r="E3062" s="44"/>
      <c r="F3062" s="35">
        <f t="shared" si="6052"/>
        <v>0</v>
      </c>
      <c r="G3062" s="35">
        <f t="shared" si="5998"/>
        <v>0</v>
      </c>
      <c r="H3062" s="35">
        <f t="shared" si="5575"/>
        <v>0</v>
      </c>
      <c r="I3062" s="21">
        <f t="shared" si="6003"/>
        <v>28</v>
      </c>
      <c r="J3062" s="37">
        <f t="shared" ref="J3062:K3062" si="6105">MAX(N3062,P3062,R3062,T3062,V3062,X3062,Z3062,AB3062,AD3062)</f>
        <v>128.16</v>
      </c>
      <c r="K3062" s="37">
        <f t="shared" si="6105"/>
        <v>164</v>
      </c>
      <c r="L3062" s="38">
        <f t="shared" ref="L3062:M3062" si="6106">MIN(N3062,P3062,R3062,T3062,V3062,X3062,Z3062,AB3062,AD3062)</f>
        <v>128.16</v>
      </c>
      <c r="M3062" s="38">
        <f t="shared" si="6106"/>
        <v>164</v>
      </c>
      <c r="N3062" s="38">
        <f t="shared" si="6006"/>
        <v>128.16</v>
      </c>
      <c r="O3062" s="38">
        <f t="shared" si="6007"/>
        <v>164</v>
      </c>
      <c r="P3062" s="39"/>
      <c r="Q3062" s="39"/>
      <c r="R3062" s="39"/>
      <c r="S3062" s="39"/>
      <c r="T3062" s="39"/>
      <c r="U3062" s="39"/>
      <c r="V3062" s="39"/>
      <c r="W3062" s="39"/>
      <c r="X3062" s="39"/>
      <c r="Y3062" s="39"/>
      <c r="Z3062" s="39"/>
      <c r="AA3062" s="39"/>
      <c r="AB3062" s="39"/>
      <c r="AC3062" s="39"/>
      <c r="AD3062" s="40"/>
      <c r="AE3062" s="40"/>
      <c r="AF3062" s="41">
        <f t="shared" si="5603"/>
        <v>0</v>
      </c>
      <c r="AG3062" s="42"/>
    </row>
    <row r="3063" spans="1:33" ht="13.8">
      <c r="A3063" s="30" t="s">
        <v>8108</v>
      </c>
      <c r="B3063" s="30" t="s">
        <v>8109</v>
      </c>
      <c r="C3063" s="43"/>
      <c r="D3063" s="44"/>
      <c r="E3063" s="44"/>
      <c r="F3063" s="35">
        <f t="shared" si="6052"/>
        <v>0</v>
      </c>
      <c r="G3063" s="35">
        <f t="shared" si="5998"/>
        <v>0</v>
      </c>
      <c r="H3063" s="35">
        <f t="shared" ref="H3063:H3317" si="6107">(E3063+F3063)-G3063</f>
        <v>0</v>
      </c>
      <c r="I3063" s="21">
        <f t="shared" si="6003"/>
        <v>28</v>
      </c>
      <c r="J3063" s="37">
        <f t="shared" ref="J3063:K3063" si="6108">MAX(N3063,P3063,R3063,T3063,V3063,X3063,Z3063,AB3063,AD3063)</f>
        <v>595.94000000000005</v>
      </c>
      <c r="K3063" s="37">
        <f t="shared" si="6108"/>
        <v>763</v>
      </c>
      <c r="L3063" s="38">
        <f t="shared" ref="L3063:M3063" si="6109">MIN(N3063,P3063,R3063,T3063,V3063,X3063,Z3063,AB3063,AD3063)</f>
        <v>595.94000000000005</v>
      </c>
      <c r="M3063" s="38">
        <f t="shared" si="6109"/>
        <v>763</v>
      </c>
      <c r="N3063" s="38">
        <f t="shared" si="6006"/>
        <v>595.94000000000005</v>
      </c>
      <c r="O3063" s="38">
        <f t="shared" si="6007"/>
        <v>763</v>
      </c>
      <c r="P3063" s="39"/>
      <c r="Q3063" s="39"/>
      <c r="R3063" s="39"/>
      <c r="S3063" s="39"/>
      <c r="T3063" s="39"/>
      <c r="U3063" s="39"/>
      <c r="V3063" s="39"/>
      <c r="W3063" s="39"/>
      <c r="X3063" s="39"/>
      <c r="Y3063" s="39"/>
      <c r="Z3063" s="39"/>
      <c r="AA3063" s="39"/>
      <c r="AB3063" s="39"/>
      <c r="AC3063" s="39"/>
      <c r="AD3063" s="40"/>
      <c r="AE3063" s="40"/>
      <c r="AF3063" s="41">
        <f t="shared" si="5603"/>
        <v>0</v>
      </c>
      <c r="AG3063" s="42"/>
    </row>
    <row r="3064" spans="1:33" ht="13.8">
      <c r="A3064" s="30" t="s">
        <v>8110</v>
      </c>
      <c r="B3064" s="30" t="s">
        <v>8111</v>
      </c>
      <c r="C3064" s="43"/>
      <c r="D3064" s="44"/>
      <c r="E3064" s="44"/>
      <c r="F3064" s="35">
        <f t="shared" si="6052"/>
        <v>0</v>
      </c>
      <c r="G3064" s="35">
        <f t="shared" si="5998"/>
        <v>0</v>
      </c>
      <c r="H3064" s="35">
        <f t="shared" si="6107"/>
        <v>0</v>
      </c>
      <c r="I3064" s="21">
        <f t="shared" si="6003"/>
        <v>28</v>
      </c>
      <c r="J3064" s="37">
        <f t="shared" ref="J3064:K3064" si="6110">MAX(N3064,P3064,R3064,T3064,V3064,X3064,Z3064,AB3064,AD3064)</f>
        <v>140.97999999999999</v>
      </c>
      <c r="K3064" s="37">
        <f t="shared" si="6110"/>
        <v>180</v>
      </c>
      <c r="L3064" s="38">
        <f t="shared" ref="L3064:M3064" si="6111">MIN(N3064,P3064,R3064,T3064,V3064,X3064,Z3064,AB3064,AD3064)</f>
        <v>140.97999999999999</v>
      </c>
      <c r="M3064" s="38">
        <f t="shared" si="6111"/>
        <v>180</v>
      </c>
      <c r="N3064" s="38">
        <f t="shared" si="6006"/>
        <v>140.97999999999999</v>
      </c>
      <c r="O3064" s="38">
        <f t="shared" si="6007"/>
        <v>180</v>
      </c>
      <c r="P3064" s="39"/>
      <c r="Q3064" s="39"/>
      <c r="R3064" s="39"/>
      <c r="S3064" s="39"/>
      <c r="T3064" s="39"/>
      <c r="U3064" s="39"/>
      <c r="V3064" s="39"/>
      <c r="W3064" s="39"/>
      <c r="X3064" s="39"/>
      <c r="Y3064" s="39"/>
      <c r="Z3064" s="39"/>
      <c r="AA3064" s="39"/>
      <c r="AB3064" s="39"/>
      <c r="AC3064" s="39"/>
      <c r="AD3064" s="40"/>
      <c r="AE3064" s="40"/>
      <c r="AF3064" s="41">
        <f t="shared" si="5603"/>
        <v>0</v>
      </c>
      <c r="AG3064" s="42"/>
    </row>
    <row r="3065" spans="1:33" ht="13.8">
      <c r="A3065" s="30" t="s">
        <v>8112</v>
      </c>
      <c r="B3065" s="30" t="s">
        <v>8113</v>
      </c>
      <c r="C3065" s="43"/>
      <c r="D3065" s="44"/>
      <c r="E3065" s="44"/>
      <c r="F3065" s="35">
        <f t="shared" si="6052"/>
        <v>0</v>
      </c>
      <c r="G3065" s="35">
        <f t="shared" si="5998"/>
        <v>0</v>
      </c>
      <c r="H3065" s="35">
        <f t="shared" si="6107"/>
        <v>0</v>
      </c>
      <c r="I3065" s="21">
        <f t="shared" si="6003"/>
        <v>28</v>
      </c>
      <c r="J3065" s="37">
        <f t="shared" ref="J3065:K3065" si="6112">MAX(N3065,P3065,R3065,T3065,V3065,X3065,Z3065,AB3065,AD3065)</f>
        <v>134.57</v>
      </c>
      <c r="K3065" s="37">
        <f t="shared" si="6112"/>
        <v>172</v>
      </c>
      <c r="L3065" s="38">
        <f t="shared" ref="L3065:M3065" si="6113">MIN(N3065,P3065,R3065,T3065,V3065,X3065,Z3065,AB3065,AD3065)</f>
        <v>134.57</v>
      </c>
      <c r="M3065" s="38">
        <f t="shared" si="6113"/>
        <v>172</v>
      </c>
      <c r="N3065" s="38">
        <f t="shared" si="6006"/>
        <v>134.57</v>
      </c>
      <c r="O3065" s="38">
        <f t="shared" si="6007"/>
        <v>172</v>
      </c>
      <c r="P3065" s="39"/>
      <c r="Q3065" s="39"/>
      <c r="R3065" s="39"/>
      <c r="S3065" s="39"/>
      <c r="T3065" s="39"/>
      <c r="U3065" s="39"/>
      <c r="V3065" s="39"/>
      <c r="W3065" s="39"/>
      <c r="X3065" s="39"/>
      <c r="Y3065" s="39"/>
      <c r="Z3065" s="39"/>
      <c r="AA3065" s="39"/>
      <c r="AB3065" s="39"/>
      <c r="AC3065" s="39"/>
      <c r="AD3065" s="40"/>
      <c r="AE3065" s="40"/>
      <c r="AF3065" s="41">
        <f t="shared" si="5603"/>
        <v>0</v>
      </c>
      <c r="AG3065" s="42"/>
    </row>
    <row r="3066" spans="1:33" ht="13.8">
      <c r="A3066" s="30" t="s">
        <v>8114</v>
      </c>
      <c r="B3066" s="30" t="s">
        <v>8115</v>
      </c>
      <c r="C3066" s="43"/>
      <c r="D3066" s="44"/>
      <c r="E3066" s="44"/>
      <c r="F3066" s="35">
        <f t="shared" si="6052"/>
        <v>0</v>
      </c>
      <c r="G3066" s="35">
        <f t="shared" si="5998"/>
        <v>0</v>
      </c>
      <c r="H3066" s="35">
        <f t="shared" si="6107"/>
        <v>0</v>
      </c>
      <c r="I3066" s="21">
        <f t="shared" si="6003"/>
        <v>28</v>
      </c>
      <c r="J3066" s="37">
        <f t="shared" ref="J3066:K3066" si="6114">MAX(N3066,P3066,R3066,T3066,V3066,X3066,Z3066,AB3066,AD3066)</f>
        <v>198.65</v>
      </c>
      <c r="K3066" s="37">
        <f t="shared" si="6114"/>
        <v>254</v>
      </c>
      <c r="L3066" s="38">
        <f t="shared" ref="L3066:M3066" si="6115">MIN(N3066,P3066,R3066,T3066,V3066,X3066,Z3066,AB3066,AD3066)</f>
        <v>198.65</v>
      </c>
      <c r="M3066" s="38">
        <f t="shared" si="6115"/>
        <v>254</v>
      </c>
      <c r="N3066" s="38">
        <f t="shared" si="6006"/>
        <v>198.65</v>
      </c>
      <c r="O3066" s="38">
        <f t="shared" si="6007"/>
        <v>254</v>
      </c>
      <c r="P3066" s="39"/>
      <c r="Q3066" s="39"/>
      <c r="R3066" s="39"/>
      <c r="S3066" s="39"/>
      <c r="T3066" s="39"/>
      <c r="U3066" s="39"/>
      <c r="V3066" s="39"/>
      <c r="W3066" s="39"/>
      <c r="X3066" s="39"/>
      <c r="Y3066" s="39"/>
      <c r="Z3066" s="39"/>
      <c r="AA3066" s="39"/>
      <c r="AB3066" s="39"/>
      <c r="AC3066" s="39"/>
      <c r="AD3066" s="40"/>
      <c r="AE3066" s="40"/>
      <c r="AF3066" s="41">
        <f t="shared" si="5603"/>
        <v>0</v>
      </c>
      <c r="AG3066" s="42"/>
    </row>
    <row r="3067" spans="1:33" ht="13.8">
      <c r="A3067" s="30" t="s">
        <v>8116</v>
      </c>
      <c r="B3067" s="30" t="s">
        <v>8117</v>
      </c>
      <c r="C3067" s="43"/>
      <c r="D3067" s="44"/>
      <c r="E3067" s="44"/>
      <c r="F3067" s="35">
        <f t="shared" si="6052"/>
        <v>0</v>
      </c>
      <c r="G3067" s="35">
        <f t="shared" si="5998"/>
        <v>0</v>
      </c>
      <c r="H3067" s="35">
        <f t="shared" si="6107"/>
        <v>0</v>
      </c>
      <c r="I3067" s="21">
        <f t="shared" si="6003"/>
        <v>28</v>
      </c>
      <c r="J3067" s="37">
        <f t="shared" ref="J3067:K3067" si="6116">MAX(N3067,P3067,R3067,T3067,V3067,X3067,Z3067,AB3067,AD3067)</f>
        <v>134.57</v>
      </c>
      <c r="K3067" s="37">
        <f t="shared" si="6116"/>
        <v>172</v>
      </c>
      <c r="L3067" s="38">
        <f t="shared" ref="L3067:M3067" si="6117">MIN(N3067,P3067,R3067,T3067,V3067,X3067,Z3067,AB3067,AD3067)</f>
        <v>134.57</v>
      </c>
      <c r="M3067" s="38">
        <f t="shared" si="6117"/>
        <v>172</v>
      </c>
      <c r="N3067" s="38">
        <f t="shared" si="6006"/>
        <v>134.57</v>
      </c>
      <c r="O3067" s="38">
        <f t="shared" si="6007"/>
        <v>172</v>
      </c>
      <c r="P3067" s="39"/>
      <c r="Q3067" s="39"/>
      <c r="R3067" s="39"/>
      <c r="S3067" s="39"/>
      <c r="T3067" s="39"/>
      <c r="U3067" s="39"/>
      <c r="V3067" s="39"/>
      <c r="W3067" s="39"/>
      <c r="X3067" s="39"/>
      <c r="Y3067" s="39"/>
      <c r="Z3067" s="39"/>
      <c r="AA3067" s="39"/>
      <c r="AB3067" s="39"/>
      <c r="AC3067" s="39"/>
      <c r="AD3067" s="40"/>
      <c r="AE3067" s="40"/>
      <c r="AF3067" s="41">
        <f t="shared" si="5603"/>
        <v>0</v>
      </c>
      <c r="AG3067" s="42"/>
    </row>
    <row r="3068" spans="1:33" ht="13.8">
      <c r="A3068" s="30" t="s">
        <v>8118</v>
      </c>
      <c r="B3068" s="30" t="s">
        <v>8119</v>
      </c>
      <c r="C3068" s="43"/>
      <c r="D3068" s="44"/>
      <c r="E3068" s="44"/>
      <c r="F3068" s="35">
        <f t="shared" si="6052"/>
        <v>0</v>
      </c>
      <c r="G3068" s="35">
        <f t="shared" si="5998"/>
        <v>0</v>
      </c>
      <c r="H3068" s="35">
        <f t="shared" si="6107"/>
        <v>0</v>
      </c>
      <c r="I3068" s="21">
        <f t="shared" si="6003"/>
        <v>28</v>
      </c>
      <c r="J3068" s="37">
        <f t="shared" ref="J3068:K3068" si="6118">MAX(N3068,P3068,R3068,T3068,V3068,X3068,Z3068,AB3068,AD3068)</f>
        <v>134.57</v>
      </c>
      <c r="K3068" s="37">
        <f t="shared" si="6118"/>
        <v>172</v>
      </c>
      <c r="L3068" s="38">
        <f t="shared" ref="L3068:M3068" si="6119">MIN(N3068,P3068,R3068,T3068,V3068,X3068,Z3068,AB3068,AD3068)</f>
        <v>134.57</v>
      </c>
      <c r="M3068" s="38">
        <f t="shared" si="6119"/>
        <v>172</v>
      </c>
      <c r="N3068" s="38">
        <f t="shared" si="6006"/>
        <v>134.57</v>
      </c>
      <c r="O3068" s="38">
        <f t="shared" si="6007"/>
        <v>172</v>
      </c>
      <c r="P3068" s="39"/>
      <c r="Q3068" s="39"/>
      <c r="R3068" s="39"/>
      <c r="S3068" s="39"/>
      <c r="T3068" s="39"/>
      <c r="U3068" s="39"/>
      <c r="V3068" s="39"/>
      <c r="W3068" s="39"/>
      <c r="X3068" s="39"/>
      <c r="Y3068" s="39"/>
      <c r="Z3068" s="39"/>
      <c r="AA3068" s="39"/>
      <c r="AB3068" s="39"/>
      <c r="AC3068" s="39"/>
      <c r="AD3068" s="40"/>
      <c r="AE3068" s="40"/>
      <c r="AF3068" s="41">
        <f t="shared" si="5603"/>
        <v>0</v>
      </c>
      <c r="AG3068" s="42"/>
    </row>
    <row r="3069" spans="1:33" ht="13.8">
      <c r="A3069" s="30" t="s">
        <v>8120</v>
      </c>
      <c r="B3069" s="30" t="s">
        <v>8121</v>
      </c>
      <c r="C3069" s="43"/>
      <c r="D3069" s="44"/>
      <c r="E3069" s="44"/>
      <c r="F3069" s="35">
        <f t="shared" si="6052"/>
        <v>0</v>
      </c>
      <c r="G3069" s="35">
        <f t="shared" si="5998"/>
        <v>0</v>
      </c>
      <c r="H3069" s="35">
        <f t="shared" si="6107"/>
        <v>0</v>
      </c>
      <c r="I3069" s="21">
        <f t="shared" si="6003"/>
        <v>28</v>
      </c>
      <c r="J3069" s="37">
        <f t="shared" ref="J3069:K3069" si="6120">MAX(N3069,P3069,R3069,T3069,V3069,X3069,Z3069,AB3069,AD3069)</f>
        <v>134.57</v>
      </c>
      <c r="K3069" s="37">
        <f t="shared" si="6120"/>
        <v>172</v>
      </c>
      <c r="L3069" s="38">
        <f t="shared" ref="L3069:M3069" si="6121">MIN(N3069,P3069,R3069,T3069,V3069,X3069,Z3069,AB3069,AD3069)</f>
        <v>134.57</v>
      </c>
      <c r="M3069" s="38">
        <f t="shared" si="6121"/>
        <v>172</v>
      </c>
      <c r="N3069" s="38">
        <f t="shared" si="6006"/>
        <v>134.57</v>
      </c>
      <c r="O3069" s="38">
        <f t="shared" si="6007"/>
        <v>172</v>
      </c>
      <c r="P3069" s="39"/>
      <c r="Q3069" s="39"/>
      <c r="R3069" s="39"/>
      <c r="S3069" s="39"/>
      <c r="T3069" s="39"/>
      <c r="U3069" s="39"/>
      <c r="V3069" s="39"/>
      <c r="W3069" s="39"/>
      <c r="X3069" s="39"/>
      <c r="Y3069" s="39"/>
      <c r="Z3069" s="39"/>
      <c r="AA3069" s="39"/>
      <c r="AB3069" s="39"/>
      <c r="AC3069" s="39"/>
      <c r="AD3069" s="40"/>
      <c r="AE3069" s="40"/>
      <c r="AF3069" s="41">
        <f t="shared" si="5603"/>
        <v>0</v>
      </c>
      <c r="AG3069" s="42"/>
    </row>
    <row r="3070" spans="1:33" ht="13.8">
      <c r="A3070" s="30" t="s">
        <v>8122</v>
      </c>
      <c r="B3070" s="30" t="s">
        <v>8123</v>
      </c>
      <c r="C3070" s="43"/>
      <c r="D3070" s="44"/>
      <c r="E3070" s="44"/>
      <c r="F3070" s="35">
        <f t="shared" si="6052"/>
        <v>0</v>
      </c>
      <c r="G3070" s="35">
        <f t="shared" si="5998"/>
        <v>0</v>
      </c>
      <c r="H3070" s="35">
        <f t="shared" si="6107"/>
        <v>0</v>
      </c>
      <c r="I3070" s="21">
        <f t="shared" si="6003"/>
        <v>28</v>
      </c>
      <c r="J3070" s="37">
        <f t="shared" ref="J3070:K3070" si="6122">MAX(N3070,P3070,R3070,T3070,V3070,X3070,Z3070,AB3070,AD3070)</f>
        <v>595.94000000000005</v>
      </c>
      <c r="K3070" s="37">
        <f t="shared" si="6122"/>
        <v>763</v>
      </c>
      <c r="L3070" s="38">
        <f t="shared" ref="L3070:M3070" si="6123">MIN(N3070,P3070,R3070,T3070,V3070,X3070,Z3070,AB3070,AD3070)</f>
        <v>595.94000000000005</v>
      </c>
      <c r="M3070" s="38">
        <f t="shared" si="6123"/>
        <v>763</v>
      </c>
      <c r="N3070" s="38">
        <f t="shared" si="6006"/>
        <v>595.94000000000005</v>
      </c>
      <c r="O3070" s="38">
        <f t="shared" si="6007"/>
        <v>763</v>
      </c>
      <c r="P3070" s="39"/>
      <c r="Q3070" s="39"/>
      <c r="R3070" s="39"/>
      <c r="S3070" s="39"/>
      <c r="T3070" s="39"/>
      <c r="U3070" s="39"/>
      <c r="V3070" s="39"/>
      <c r="W3070" s="39"/>
      <c r="X3070" s="39"/>
      <c r="Y3070" s="39"/>
      <c r="Z3070" s="39"/>
      <c r="AA3070" s="39"/>
      <c r="AB3070" s="39"/>
      <c r="AC3070" s="39"/>
      <c r="AD3070" s="40"/>
      <c r="AE3070" s="40"/>
      <c r="AF3070" s="41">
        <f t="shared" si="5603"/>
        <v>0</v>
      </c>
      <c r="AG3070" s="42"/>
    </row>
    <row r="3071" spans="1:33" ht="13.8">
      <c r="A3071" s="30" t="s">
        <v>8124</v>
      </c>
      <c r="B3071" s="30" t="s">
        <v>8125</v>
      </c>
      <c r="C3071" s="43"/>
      <c r="D3071" s="44"/>
      <c r="E3071" s="44"/>
      <c r="F3071" s="35">
        <f t="shared" si="6052"/>
        <v>0</v>
      </c>
      <c r="G3071" s="35">
        <f t="shared" si="5998"/>
        <v>0</v>
      </c>
      <c r="H3071" s="35">
        <f t="shared" si="6107"/>
        <v>0</v>
      </c>
      <c r="I3071" s="21">
        <f t="shared" si="6003"/>
        <v>28</v>
      </c>
      <c r="J3071" s="37">
        <f t="shared" ref="J3071:K3071" si="6124">MAX(N3071,P3071,R3071,T3071,V3071,X3071,Z3071,AB3071,AD3071)</f>
        <v>51.26</v>
      </c>
      <c r="K3071" s="37">
        <f t="shared" si="6124"/>
        <v>66</v>
      </c>
      <c r="L3071" s="38">
        <f t="shared" ref="L3071:M3071" si="6125">MIN(N3071,P3071,R3071,T3071,V3071,X3071,Z3071,AB3071,AD3071)</f>
        <v>51.26</v>
      </c>
      <c r="M3071" s="38">
        <f t="shared" si="6125"/>
        <v>66</v>
      </c>
      <c r="N3071" s="38">
        <f t="shared" si="6006"/>
        <v>51.26</v>
      </c>
      <c r="O3071" s="38">
        <f t="shared" si="6007"/>
        <v>66</v>
      </c>
      <c r="P3071" s="39"/>
      <c r="Q3071" s="39"/>
      <c r="R3071" s="39"/>
      <c r="S3071" s="39"/>
      <c r="T3071" s="39"/>
      <c r="U3071" s="39"/>
      <c r="V3071" s="39"/>
      <c r="W3071" s="39"/>
      <c r="X3071" s="39"/>
      <c r="Y3071" s="39"/>
      <c r="Z3071" s="39"/>
      <c r="AA3071" s="39"/>
      <c r="AB3071" s="39"/>
      <c r="AC3071" s="39"/>
      <c r="AD3071" s="40"/>
      <c r="AE3071" s="40"/>
      <c r="AF3071" s="41">
        <f t="shared" si="5603"/>
        <v>0</v>
      </c>
      <c r="AG3071" s="42"/>
    </row>
    <row r="3072" spans="1:33" ht="13.8">
      <c r="A3072" s="30" t="s">
        <v>8126</v>
      </c>
      <c r="B3072" s="30" t="s">
        <v>8127</v>
      </c>
      <c r="C3072" s="43"/>
      <c r="D3072" s="44"/>
      <c r="E3072" s="44"/>
      <c r="F3072" s="35">
        <f t="shared" si="6052"/>
        <v>0</v>
      </c>
      <c r="G3072" s="35">
        <f t="shared" si="5998"/>
        <v>0</v>
      </c>
      <c r="H3072" s="35">
        <f t="shared" si="6107"/>
        <v>0</v>
      </c>
      <c r="I3072" s="21">
        <f t="shared" si="6003"/>
        <v>28</v>
      </c>
      <c r="J3072" s="37">
        <f t="shared" ref="J3072:K3072" si="6126">MAX(N3072,P3072,R3072,T3072,V3072,X3072,Z3072,AB3072,AD3072)</f>
        <v>1915.99</v>
      </c>
      <c r="K3072" s="37">
        <f t="shared" si="6126"/>
        <v>2452</v>
      </c>
      <c r="L3072" s="38">
        <f t="shared" ref="L3072:M3072" si="6127">MIN(N3072,P3072,R3072,T3072,V3072,X3072,Z3072,AB3072,AD3072)</f>
        <v>1915.99</v>
      </c>
      <c r="M3072" s="38">
        <f t="shared" si="6127"/>
        <v>2452</v>
      </c>
      <c r="N3072" s="38">
        <f t="shared" si="6006"/>
        <v>1915.99</v>
      </c>
      <c r="O3072" s="38">
        <f t="shared" si="6007"/>
        <v>2452</v>
      </c>
      <c r="P3072" s="39"/>
      <c r="Q3072" s="39"/>
      <c r="R3072" s="39"/>
      <c r="S3072" s="39"/>
      <c r="T3072" s="39"/>
      <c r="U3072" s="39"/>
      <c r="V3072" s="39"/>
      <c r="W3072" s="39"/>
      <c r="X3072" s="39"/>
      <c r="Y3072" s="39"/>
      <c r="Z3072" s="39"/>
      <c r="AA3072" s="39"/>
      <c r="AB3072" s="39"/>
      <c r="AC3072" s="39"/>
      <c r="AD3072" s="40"/>
      <c r="AE3072" s="40"/>
      <c r="AF3072" s="41">
        <f t="shared" si="5603"/>
        <v>0</v>
      </c>
      <c r="AG3072" s="42"/>
    </row>
    <row r="3073" spans="1:33" ht="13.8">
      <c r="A3073" s="30" t="s">
        <v>8128</v>
      </c>
      <c r="B3073" s="30" t="s">
        <v>8129</v>
      </c>
      <c r="C3073" s="43"/>
      <c r="D3073" s="44"/>
      <c r="E3073" s="44"/>
      <c r="F3073" s="35">
        <f t="shared" si="6052"/>
        <v>0</v>
      </c>
      <c r="G3073" s="35">
        <f t="shared" si="5998"/>
        <v>0</v>
      </c>
      <c r="H3073" s="35">
        <f t="shared" si="6107"/>
        <v>0</v>
      </c>
      <c r="I3073" s="21">
        <f t="shared" si="6003"/>
        <v>28</v>
      </c>
      <c r="J3073" s="37">
        <f t="shared" ref="J3073:K3073" si="6128">MAX(N3073,P3073,R3073,T3073,V3073,X3073,Z3073,AB3073,AD3073)</f>
        <v>474.19</v>
      </c>
      <c r="K3073" s="37">
        <f t="shared" si="6128"/>
        <v>607</v>
      </c>
      <c r="L3073" s="38">
        <f t="shared" ref="L3073:M3073" si="6129">MIN(N3073,P3073,R3073,T3073,V3073,X3073,Z3073,AB3073,AD3073)</f>
        <v>474.19</v>
      </c>
      <c r="M3073" s="38">
        <f t="shared" si="6129"/>
        <v>607</v>
      </c>
      <c r="N3073" s="38">
        <f t="shared" si="6006"/>
        <v>474.19</v>
      </c>
      <c r="O3073" s="38">
        <f t="shared" si="6007"/>
        <v>607</v>
      </c>
      <c r="P3073" s="39"/>
      <c r="Q3073" s="39"/>
      <c r="R3073" s="39"/>
      <c r="S3073" s="39"/>
      <c r="T3073" s="39"/>
      <c r="U3073" s="39"/>
      <c r="V3073" s="39"/>
      <c r="W3073" s="39"/>
      <c r="X3073" s="39"/>
      <c r="Y3073" s="39"/>
      <c r="Z3073" s="39"/>
      <c r="AA3073" s="39"/>
      <c r="AB3073" s="39"/>
      <c r="AC3073" s="39"/>
      <c r="AD3073" s="40"/>
      <c r="AE3073" s="40"/>
      <c r="AF3073" s="41">
        <f t="shared" si="5603"/>
        <v>0</v>
      </c>
      <c r="AG3073" s="42"/>
    </row>
    <row r="3074" spans="1:33" ht="13.8">
      <c r="A3074" s="30" t="s">
        <v>8130</v>
      </c>
      <c r="B3074" s="30" t="s">
        <v>8131</v>
      </c>
      <c r="C3074" s="43"/>
      <c r="D3074" s="44"/>
      <c r="E3074" s="44"/>
      <c r="F3074" s="35">
        <f t="shared" si="6052"/>
        <v>0</v>
      </c>
      <c r="G3074" s="35">
        <f t="shared" si="5998"/>
        <v>0</v>
      </c>
      <c r="H3074" s="35">
        <f t="shared" si="6107"/>
        <v>0</v>
      </c>
      <c r="I3074" s="21">
        <f t="shared" si="6003"/>
        <v>28</v>
      </c>
      <c r="J3074" s="37">
        <f t="shared" ref="J3074:K3074" si="6130">MAX(N3074,P3074,R3074,T3074,V3074,X3074,Z3074,AB3074,AD3074)</f>
        <v>102.53</v>
      </c>
      <c r="K3074" s="37">
        <f t="shared" si="6130"/>
        <v>131</v>
      </c>
      <c r="L3074" s="38">
        <f t="shared" ref="L3074:M3074" si="6131">MIN(N3074,P3074,R3074,T3074,V3074,X3074,Z3074,AB3074,AD3074)</f>
        <v>102.53</v>
      </c>
      <c r="M3074" s="38">
        <f t="shared" si="6131"/>
        <v>131</v>
      </c>
      <c r="N3074" s="38">
        <f t="shared" si="6006"/>
        <v>102.53</v>
      </c>
      <c r="O3074" s="38">
        <f t="shared" si="6007"/>
        <v>131</v>
      </c>
      <c r="P3074" s="39"/>
      <c r="Q3074" s="39"/>
      <c r="R3074" s="39"/>
      <c r="S3074" s="39"/>
      <c r="T3074" s="39"/>
      <c r="U3074" s="39"/>
      <c r="V3074" s="39"/>
      <c r="W3074" s="39"/>
      <c r="X3074" s="39"/>
      <c r="Y3074" s="39"/>
      <c r="Z3074" s="39"/>
      <c r="AA3074" s="39"/>
      <c r="AB3074" s="39"/>
      <c r="AC3074" s="39"/>
      <c r="AD3074" s="40"/>
      <c r="AE3074" s="40"/>
      <c r="AF3074" s="41">
        <f t="shared" si="5603"/>
        <v>0</v>
      </c>
      <c r="AG3074" s="42"/>
    </row>
    <row r="3075" spans="1:33" ht="13.8">
      <c r="A3075" s="30" t="s">
        <v>8132</v>
      </c>
      <c r="B3075" s="30" t="s">
        <v>8133</v>
      </c>
      <c r="C3075" s="43"/>
      <c r="D3075" s="44"/>
      <c r="E3075" s="44"/>
      <c r="F3075" s="35">
        <f t="shared" si="6052"/>
        <v>0</v>
      </c>
      <c r="G3075" s="35">
        <f t="shared" ref="G3075:G3138" si="6132">IFERROR(COUNTIF(Sales_PartCode, A3075), 0)</f>
        <v>0</v>
      </c>
      <c r="H3075" s="35">
        <f t="shared" si="6107"/>
        <v>0</v>
      </c>
      <c r="I3075" s="21">
        <f t="shared" si="6003"/>
        <v>28</v>
      </c>
      <c r="J3075" s="37">
        <f t="shared" ref="J3075:K3075" si="6133">MAX(N3075,P3075,R3075,T3075,V3075,X3075,Z3075,AB3075,AD3075)</f>
        <v>499.82</v>
      </c>
      <c r="K3075" s="37">
        <f t="shared" si="6133"/>
        <v>640</v>
      </c>
      <c r="L3075" s="38">
        <f t="shared" ref="L3075:M3075" si="6134">MIN(N3075,P3075,R3075,T3075,V3075,X3075,Z3075,AB3075,AD3075)</f>
        <v>499.82</v>
      </c>
      <c r="M3075" s="38">
        <f t="shared" si="6134"/>
        <v>640</v>
      </c>
      <c r="N3075" s="38">
        <f t="shared" si="6006"/>
        <v>499.82</v>
      </c>
      <c r="O3075" s="38">
        <f t="shared" si="6007"/>
        <v>640</v>
      </c>
      <c r="P3075" s="39"/>
      <c r="Q3075" s="39"/>
      <c r="R3075" s="39"/>
      <c r="S3075" s="39"/>
      <c r="T3075" s="39"/>
      <c r="U3075" s="39"/>
      <c r="V3075" s="39"/>
      <c r="W3075" s="39"/>
      <c r="X3075" s="39"/>
      <c r="Y3075" s="39"/>
      <c r="Z3075" s="39"/>
      <c r="AA3075" s="39"/>
      <c r="AB3075" s="39"/>
      <c r="AC3075" s="39"/>
      <c r="AD3075" s="40"/>
      <c r="AE3075" s="40"/>
      <c r="AF3075" s="41">
        <f t="shared" ref="AF3075:AF3329" si="6135">D3075-H3075</f>
        <v>0</v>
      </c>
      <c r="AG3075" s="42"/>
    </row>
    <row r="3076" spans="1:33" ht="13.8">
      <c r="A3076" s="30" t="s">
        <v>8134</v>
      </c>
      <c r="B3076" s="30" t="s">
        <v>8135</v>
      </c>
      <c r="C3076" s="43"/>
      <c r="D3076" s="44"/>
      <c r="E3076" s="44"/>
      <c r="F3076" s="35">
        <f t="shared" si="6052"/>
        <v>0</v>
      </c>
      <c r="G3076" s="35">
        <f t="shared" si="6132"/>
        <v>0</v>
      </c>
      <c r="H3076" s="35">
        <f t="shared" si="6107"/>
        <v>0</v>
      </c>
      <c r="I3076" s="21">
        <f t="shared" si="6003"/>
        <v>28</v>
      </c>
      <c r="J3076" s="37">
        <f t="shared" ref="J3076:K3076" si="6136">MAX(N3076,P3076,R3076,T3076,V3076,X3076,Z3076,AB3076,AD3076)</f>
        <v>249.91</v>
      </c>
      <c r="K3076" s="37">
        <f t="shared" si="6136"/>
        <v>320</v>
      </c>
      <c r="L3076" s="38">
        <f t="shared" ref="L3076:M3076" si="6137">MIN(N3076,P3076,R3076,T3076,V3076,X3076,Z3076,AB3076,AD3076)</f>
        <v>249.91</v>
      </c>
      <c r="M3076" s="38">
        <f t="shared" si="6137"/>
        <v>320</v>
      </c>
      <c r="N3076" s="38">
        <f t="shared" si="6006"/>
        <v>249.91</v>
      </c>
      <c r="O3076" s="38">
        <f t="shared" si="6007"/>
        <v>320</v>
      </c>
      <c r="P3076" s="39"/>
      <c r="Q3076" s="39"/>
      <c r="R3076" s="39"/>
      <c r="S3076" s="39"/>
      <c r="T3076" s="39"/>
      <c r="U3076" s="39"/>
      <c r="V3076" s="39"/>
      <c r="W3076" s="39"/>
      <c r="X3076" s="39"/>
      <c r="Y3076" s="39"/>
      <c r="Z3076" s="39"/>
      <c r="AA3076" s="39"/>
      <c r="AB3076" s="39"/>
      <c r="AC3076" s="39"/>
      <c r="AD3076" s="40"/>
      <c r="AE3076" s="40"/>
      <c r="AF3076" s="41">
        <f t="shared" si="6135"/>
        <v>0</v>
      </c>
      <c r="AG3076" s="42"/>
    </row>
    <row r="3077" spans="1:33" ht="13.8">
      <c r="A3077" s="30" t="s">
        <v>8136</v>
      </c>
      <c r="B3077" s="30" t="s">
        <v>8137</v>
      </c>
      <c r="C3077" s="43"/>
      <c r="D3077" s="44"/>
      <c r="E3077" s="44"/>
      <c r="F3077" s="35">
        <f t="shared" si="6052"/>
        <v>0</v>
      </c>
      <c r="G3077" s="35">
        <f t="shared" si="6132"/>
        <v>0</v>
      </c>
      <c r="H3077" s="35">
        <f t="shared" si="6107"/>
        <v>0</v>
      </c>
      <c r="I3077" s="21">
        <f t="shared" ref="I3077:I3140" si="6138">VLOOKUP(A3077,Old_Inventory,9,FALSE)</f>
        <v>28</v>
      </c>
      <c r="J3077" s="37">
        <f t="shared" ref="J3077:K3077" si="6139">MAX(N3077,P3077,R3077,T3077,V3077,X3077,Z3077,AB3077,AD3077)</f>
        <v>102.53</v>
      </c>
      <c r="K3077" s="37">
        <f t="shared" si="6139"/>
        <v>131</v>
      </c>
      <c r="L3077" s="38">
        <f t="shared" ref="L3077:M3077" si="6140">MIN(N3077,P3077,R3077,T3077,V3077,X3077,Z3077,AB3077,AD3077)</f>
        <v>102.53</v>
      </c>
      <c r="M3077" s="38">
        <f t="shared" si="6140"/>
        <v>131</v>
      </c>
      <c r="N3077" s="38">
        <f t="shared" ref="N3077:N3140" si="6141">VLOOKUP(A3077,Inv_bef,5,FALSE)</f>
        <v>102.53</v>
      </c>
      <c r="O3077" s="38">
        <f t="shared" ref="O3077:O3140" si="6142">VLOOKUP(A3077,Inv_bef,6,FALSE)</f>
        <v>131</v>
      </c>
      <c r="P3077" s="39"/>
      <c r="Q3077" s="39"/>
      <c r="R3077" s="39"/>
      <c r="S3077" s="39"/>
      <c r="T3077" s="39"/>
      <c r="U3077" s="39"/>
      <c r="V3077" s="39"/>
      <c r="W3077" s="39"/>
      <c r="X3077" s="39"/>
      <c r="Y3077" s="39"/>
      <c r="Z3077" s="39"/>
      <c r="AA3077" s="39"/>
      <c r="AB3077" s="39"/>
      <c r="AC3077" s="39"/>
      <c r="AD3077" s="40"/>
      <c r="AE3077" s="40"/>
      <c r="AF3077" s="41">
        <f t="shared" si="6135"/>
        <v>0</v>
      </c>
      <c r="AG3077" s="42"/>
    </row>
    <row r="3078" spans="1:33" ht="13.8">
      <c r="A3078" s="30" t="s">
        <v>8138</v>
      </c>
      <c r="B3078" s="30" t="s">
        <v>8139</v>
      </c>
      <c r="C3078" s="43"/>
      <c r="D3078" s="44"/>
      <c r="E3078" s="44"/>
      <c r="F3078" s="35">
        <f t="shared" si="6052"/>
        <v>0</v>
      </c>
      <c r="G3078" s="35">
        <f t="shared" si="6132"/>
        <v>0</v>
      </c>
      <c r="H3078" s="35">
        <f t="shared" si="6107"/>
        <v>0</v>
      </c>
      <c r="I3078" s="21">
        <f t="shared" si="6138"/>
        <v>28</v>
      </c>
      <c r="J3078" s="37">
        <f t="shared" ref="J3078:K3078" si="6143">MAX(N3078,P3078,R3078,T3078,V3078,X3078,Z3078,AB3078,AD3078)</f>
        <v>153.79</v>
      </c>
      <c r="K3078" s="37">
        <f t="shared" si="6143"/>
        <v>197</v>
      </c>
      <c r="L3078" s="38">
        <f t="shared" ref="L3078:M3078" si="6144">MIN(N3078,P3078,R3078,T3078,V3078,X3078,Z3078,AB3078,AD3078)</f>
        <v>153.79</v>
      </c>
      <c r="M3078" s="38">
        <f t="shared" si="6144"/>
        <v>197</v>
      </c>
      <c r="N3078" s="38">
        <f t="shared" si="6141"/>
        <v>153.79</v>
      </c>
      <c r="O3078" s="38">
        <f t="shared" si="6142"/>
        <v>197</v>
      </c>
      <c r="P3078" s="39"/>
      <c r="Q3078" s="39"/>
      <c r="R3078" s="39"/>
      <c r="S3078" s="39"/>
      <c r="T3078" s="39"/>
      <c r="U3078" s="39"/>
      <c r="V3078" s="39"/>
      <c r="W3078" s="39"/>
      <c r="X3078" s="39"/>
      <c r="Y3078" s="39"/>
      <c r="Z3078" s="39"/>
      <c r="AA3078" s="39"/>
      <c r="AB3078" s="39"/>
      <c r="AC3078" s="39"/>
      <c r="AD3078" s="40"/>
      <c r="AE3078" s="40"/>
      <c r="AF3078" s="41">
        <f t="shared" si="6135"/>
        <v>0</v>
      </c>
      <c r="AG3078" s="42"/>
    </row>
    <row r="3079" spans="1:33" ht="13.8">
      <c r="A3079" s="30" t="s">
        <v>8140</v>
      </c>
      <c r="B3079" s="30" t="s">
        <v>8141</v>
      </c>
      <c r="C3079" s="43"/>
      <c r="D3079" s="44"/>
      <c r="E3079" s="44"/>
      <c r="F3079" s="35">
        <f t="shared" si="6052"/>
        <v>0</v>
      </c>
      <c r="G3079" s="35">
        <f t="shared" si="6132"/>
        <v>0</v>
      </c>
      <c r="H3079" s="35">
        <f t="shared" si="6107"/>
        <v>0</v>
      </c>
      <c r="I3079" s="21">
        <f t="shared" si="6138"/>
        <v>28</v>
      </c>
      <c r="J3079" s="37">
        <f t="shared" ref="J3079:K3079" si="6145">MAX(N3079,P3079,R3079,T3079,V3079,X3079,Z3079,AB3079,AD3079)</f>
        <v>153.79</v>
      </c>
      <c r="K3079" s="37">
        <f t="shared" si="6145"/>
        <v>197</v>
      </c>
      <c r="L3079" s="38">
        <f t="shared" ref="L3079:M3079" si="6146">MIN(N3079,P3079,R3079,T3079,V3079,X3079,Z3079,AB3079,AD3079)</f>
        <v>153.79</v>
      </c>
      <c r="M3079" s="38">
        <f t="shared" si="6146"/>
        <v>197</v>
      </c>
      <c r="N3079" s="38">
        <f t="shared" si="6141"/>
        <v>153.79</v>
      </c>
      <c r="O3079" s="38">
        <f t="shared" si="6142"/>
        <v>197</v>
      </c>
      <c r="P3079" s="39"/>
      <c r="Q3079" s="39"/>
      <c r="R3079" s="39"/>
      <c r="S3079" s="39"/>
      <c r="T3079" s="39"/>
      <c r="U3079" s="39"/>
      <c r="V3079" s="39"/>
      <c r="W3079" s="39"/>
      <c r="X3079" s="39"/>
      <c r="Y3079" s="39"/>
      <c r="Z3079" s="39"/>
      <c r="AA3079" s="39"/>
      <c r="AB3079" s="39"/>
      <c r="AC3079" s="39"/>
      <c r="AD3079" s="40"/>
      <c r="AE3079" s="40"/>
      <c r="AF3079" s="41">
        <f t="shared" si="6135"/>
        <v>0</v>
      </c>
      <c r="AG3079" s="42"/>
    </row>
    <row r="3080" spans="1:33" ht="13.8">
      <c r="A3080" s="30" t="s">
        <v>8142</v>
      </c>
      <c r="B3080" s="30" t="s">
        <v>8143</v>
      </c>
      <c r="C3080" s="43"/>
      <c r="D3080" s="44"/>
      <c r="E3080" s="44"/>
      <c r="F3080" s="35">
        <f t="shared" si="6052"/>
        <v>0</v>
      </c>
      <c r="G3080" s="35">
        <f t="shared" si="6132"/>
        <v>0</v>
      </c>
      <c r="H3080" s="35">
        <f t="shared" si="6107"/>
        <v>0</v>
      </c>
      <c r="I3080" s="21">
        <f t="shared" si="6138"/>
        <v>28</v>
      </c>
      <c r="J3080" s="37">
        <f t="shared" ref="J3080:K3080" si="6147">MAX(N3080,P3080,R3080,T3080,V3080,X3080,Z3080,AB3080,AD3080)</f>
        <v>153.79</v>
      </c>
      <c r="K3080" s="37">
        <f t="shared" si="6147"/>
        <v>197</v>
      </c>
      <c r="L3080" s="38">
        <f t="shared" ref="L3080:M3080" si="6148">MIN(N3080,P3080,R3080,T3080,V3080,X3080,Z3080,AB3080,AD3080)</f>
        <v>153.79</v>
      </c>
      <c r="M3080" s="38">
        <f t="shared" si="6148"/>
        <v>197</v>
      </c>
      <c r="N3080" s="38">
        <f t="shared" si="6141"/>
        <v>153.79</v>
      </c>
      <c r="O3080" s="38">
        <f t="shared" si="6142"/>
        <v>197</v>
      </c>
      <c r="P3080" s="39"/>
      <c r="Q3080" s="39"/>
      <c r="R3080" s="39"/>
      <c r="S3080" s="39"/>
      <c r="T3080" s="39"/>
      <c r="U3080" s="39"/>
      <c r="V3080" s="39"/>
      <c r="W3080" s="39"/>
      <c r="X3080" s="39"/>
      <c r="Y3080" s="39"/>
      <c r="Z3080" s="39"/>
      <c r="AA3080" s="39"/>
      <c r="AB3080" s="39"/>
      <c r="AC3080" s="39"/>
      <c r="AD3080" s="40"/>
      <c r="AE3080" s="40"/>
      <c r="AF3080" s="41">
        <f t="shared" si="6135"/>
        <v>0</v>
      </c>
      <c r="AG3080" s="42"/>
    </row>
    <row r="3081" spans="1:33" ht="13.8">
      <c r="A3081" s="30" t="s">
        <v>8144</v>
      </c>
      <c r="B3081" s="30" t="s">
        <v>8145</v>
      </c>
      <c r="C3081" s="43"/>
      <c r="D3081" s="44"/>
      <c r="E3081" s="44"/>
      <c r="F3081" s="35">
        <f t="shared" si="6052"/>
        <v>0</v>
      </c>
      <c r="G3081" s="35">
        <f t="shared" si="6132"/>
        <v>0</v>
      </c>
      <c r="H3081" s="35">
        <f t="shared" si="6107"/>
        <v>0</v>
      </c>
      <c r="I3081" s="21">
        <f t="shared" si="6138"/>
        <v>28</v>
      </c>
      <c r="J3081" s="37">
        <f t="shared" ref="J3081:K3081" si="6149">MAX(N3081,P3081,R3081,T3081,V3081,X3081,Z3081,AB3081,AD3081)</f>
        <v>153.79</v>
      </c>
      <c r="K3081" s="37">
        <f t="shared" si="6149"/>
        <v>197</v>
      </c>
      <c r="L3081" s="38">
        <f t="shared" ref="L3081:M3081" si="6150">MIN(N3081,P3081,R3081,T3081,V3081,X3081,Z3081,AB3081,AD3081)</f>
        <v>153.79</v>
      </c>
      <c r="M3081" s="38">
        <f t="shared" si="6150"/>
        <v>197</v>
      </c>
      <c r="N3081" s="38">
        <f t="shared" si="6141"/>
        <v>153.79</v>
      </c>
      <c r="O3081" s="38">
        <f t="shared" si="6142"/>
        <v>197</v>
      </c>
      <c r="P3081" s="39"/>
      <c r="Q3081" s="39"/>
      <c r="R3081" s="39"/>
      <c r="S3081" s="39"/>
      <c r="T3081" s="39"/>
      <c r="U3081" s="39"/>
      <c r="V3081" s="39"/>
      <c r="W3081" s="39"/>
      <c r="X3081" s="39"/>
      <c r="Y3081" s="39"/>
      <c r="Z3081" s="39"/>
      <c r="AA3081" s="39"/>
      <c r="AB3081" s="39"/>
      <c r="AC3081" s="39"/>
      <c r="AD3081" s="40"/>
      <c r="AE3081" s="40"/>
      <c r="AF3081" s="41">
        <f t="shared" si="6135"/>
        <v>0</v>
      </c>
      <c r="AG3081" s="42"/>
    </row>
    <row r="3082" spans="1:33" ht="13.8">
      <c r="A3082" s="30" t="s">
        <v>8146</v>
      </c>
      <c r="B3082" s="30" t="s">
        <v>8147</v>
      </c>
      <c r="C3082" s="43"/>
      <c r="D3082" s="44"/>
      <c r="E3082" s="44"/>
      <c r="F3082" s="35">
        <f t="shared" si="6052"/>
        <v>0</v>
      </c>
      <c r="G3082" s="35">
        <f t="shared" si="6132"/>
        <v>0</v>
      </c>
      <c r="H3082" s="35">
        <f t="shared" si="6107"/>
        <v>0</v>
      </c>
      <c r="I3082" s="21">
        <f t="shared" si="6138"/>
        <v>28</v>
      </c>
      <c r="J3082" s="37">
        <f t="shared" ref="J3082:K3082" si="6151">MAX(N3082,P3082,R3082,T3082,V3082,X3082,Z3082,AB3082,AD3082)</f>
        <v>102.53</v>
      </c>
      <c r="K3082" s="37">
        <f t="shared" si="6151"/>
        <v>131</v>
      </c>
      <c r="L3082" s="38">
        <f t="shared" ref="L3082:M3082" si="6152">MIN(N3082,P3082,R3082,T3082,V3082,X3082,Z3082,AB3082,AD3082)</f>
        <v>102.53</v>
      </c>
      <c r="M3082" s="38">
        <f t="shared" si="6152"/>
        <v>131</v>
      </c>
      <c r="N3082" s="38">
        <f t="shared" si="6141"/>
        <v>102.53</v>
      </c>
      <c r="O3082" s="38">
        <f t="shared" si="6142"/>
        <v>131</v>
      </c>
      <c r="P3082" s="39"/>
      <c r="Q3082" s="39"/>
      <c r="R3082" s="39"/>
      <c r="S3082" s="39"/>
      <c r="T3082" s="39"/>
      <c r="U3082" s="39"/>
      <c r="V3082" s="39"/>
      <c r="W3082" s="39"/>
      <c r="X3082" s="39"/>
      <c r="Y3082" s="39"/>
      <c r="Z3082" s="39"/>
      <c r="AA3082" s="39"/>
      <c r="AB3082" s="39"/>
      <c r="AC3082" s="39"/>
      <c r="AD3082" s="40"/>
      <c r="AE3082" s="40"/>
      <c r="AF3082" s="41">
        <f t="shared" si="6135"/>
        <v>0</v>
      </c>
      <c r="AG3082" s="42"/>
    </row>
    <row r="3083" spans="1:33" ht="13.8">
      <c r="A3083" s="30" t="s">
        <v>8148</v>
      </c>
      <c r="B3083" s="30" t="s">
        <v>8149</v>
      </c>
      <c r="C3083" s="43"/>
      <c r="D3083" s="44"/>
      <c r="E3083" s="44"/>
      <c r="F3083" s="35">
        <f t="shared" si="6052"/>
        <v>0</v>
      </c>
      <c r="G3083" s="35">
        <f t="shared" si="6132"/>
        <v>0</v>
      </c>
      <c r="H3083" s="35">
        <f t="shared" si="6107"/>
        <v>0</v>
      </c>
      <c r="I3083" s="21">
        <f t="shared" si="6138"/>
        <v>28</v>
      </c>
      <c r="J3083" s="37">
        <f t="shared" ref="J3083:K3083" si="6153">MAX(N3083,P3083,R3083,T3083,V3083,X3083,Z3083,AB3083,AD3083)</f>
        <v>512.64</v>
      </c>
      <c r="K3083" s="37">
        <f t="shared" si="6153"/>
        <v>656</v>
      </c>
      <c r="L3083" s="38">
        <f t="shared" ref="L3083:M3083" si="6154">MIN(N3083,P3083,R3083,T3083,V3083,X3083,Z3083,AB3083,AD3083)</f>
        <v>512.64</v>
      </c>
      <c r="M3083" s="38">
        <f t="shared" si="6154"/>
        <v>656</v>
      </c>
      <c r="N3083" s="38">
        <f t="shared" si="6141"/>
        <v>512.64</v>
      </c>
      <c r="O3083" s="38">
        <f t="shared" si="6142"/>
        <v>656</v>
      </c>
      <c r="P3083" s="39"/>
      <c r="Q3083" s="39"/>
      <c r="R3083" s="39"/>
      <c r="S3083" s="39"/>
      <c r="T3083" s="39"/>
      <c r="U3083" s="39"/>
      <c r="V3083" s="39"/>
      <c r="W3083" s="39"/>
      <c r="X3083" s="39"/>
      <c r="Y3083" s="39"/>
      <c r="Z3083" s="39"/>
      <c r="AA3083" s="39"/>
      <c r="AB3083" s="39"/>
      <c r="AC3083" s="39"/>
      <c r="AD3083" s="40"/>
      <c r="AE3083" s="40"/>
      <c r="AF3083" s="41">
        <f t="shared" si="6135"/>
        <v>0</v>
      </c>
      <c r="AG3083" s="42"/>
    </row>
    <row r="3084" spans="1:33" ht="13.8">
      <c r="A3084" s="30" t="s">
        <v>8150</v>
      </c>
      <c r="B3084" s="30" t="s">
        <v>8151</v>
      </c>
      <c r="C3084" s="43"/>
      <c r="D3084" s="44"/>
      <c r="E3084" s="44"/>
      <c r="F3084" s="35">
        <f t="shared" si="6052"/>
        <v>0</v>
      </c>
      <c r="G3084" s="35">
        <f t="shared" si="6132"/>
        <v>0</v>
      </c>
      <c r="H3084" s="35">
        <f t="shared" si="6107"/>
        <v>0</v>
      </c>
      <c r="I3084" s="21">
        <f t="shared" si="6138"/>
        <v>28</v>
      </c>
      <c r="J3084" s="37">
        <f t="shared" ref="J3084:K3084" si="6155">MAX(N3084,P3084,R3084,T3084,V3084,X3084,Z3084,AB3084,AD3084)</f>
        <v>525.46</v>
      </c>
      <c r="K3084" s="37">
        <f t="shared" si="6155"/>
        <v>673</v>
      </c>
      <c r="L3084" s="38">
        <f t="shared" ref="L3084:M3084" si="6156">MIN(N3084,P3084,R3084,T3084,V3084,X3084,Z3084,AB3084,AD3084)</f>
        <v>525.46</v>
      </c>
      <c r="M3084" s="38">
        <f t="shared" si="6156"/>
        <v>673</v>
      </c>
      <c r="N3084" s="38">
        <f t="shared" si="6141"/>
        <v>525.46</v>
      </c>
      <c r="O3084" s="38">
        <f t="shared" si="6142"/>
        <v>673</v>
      </c>
      <c r="P3084" s="39"/>
      <c r="Q3084" s="39"/>
      <c r="R3084" s="39"/>
      <c r="S3084" s="39"/>
      <c r="T3084" s="39"/>
      <c r="U3084" s="39"/>
      <c r="V3084" s="39"/>
      <c r="W3084" s="39"/>
      <c r="X3084" s="39"/>
      <c r="Y3084" s="39"/>
      <c r="Z3084" s="39"/>
      <c r="AA3084" s="39"/>
      <c r="AB3084" s="39"/>
      <c r="AC3084" s="39"/>
      <c r="AD3084" s="40"/>
      <c r="AE3084" s="40"/>
      <c r="AF3084" s="41">
        <f t="shared" si="6135"/>
        <v>0</v>
      </c>
      <c r="AG3084" s="42"/>
    </row>
    <row r="3085" spans="1:33" ht="13.8">
      <c r="A3085" s="30" t="s">
        <v>8152</v>
      </c>
      <c r="B3085" s="30" t="s">
        <v>8153</v>
      </c>
      <c r="C3085" s="43"/>
      <c r="D3085" s="44"/>
      <c r="E3085" s="44"/>
      <c r="F3085" s="35">
        <f t="shared" si="6052"/>
        <v>0</v>
      </c>
      <c r="G3085" s="35">
        <f t="shared" si="6132"/>
        <v>0</v>
      </c>
      <c r="H3085" s="35">
        <f t="shared" si="6107"/>
        <v>0</v>
      </c>
      <c r="I3085" s="21">
        <f t="shared" si="6138"/>
        <v>28</v>
      </c>
      <c r="J3085" s="37">
        <f t="shared" ref="J3085:K3085" si="6157">MAX(N3085,P3085,R3085,T3085,V3085,X3085,Z3085,AB3085,AD3085)</f>
        <v>512.64</v>
      </c>
      <c r="K3085" s="37">
        <f t="shared" si="6157"/>
        <v>656</v>
      </c>
      <c r="L3085" s="38">
        <f t="shared" ref="L3085:M3085" si="6158">MIN(N3085,P3085,R3085,T3085,V3085,X3085,Z3085,AB3085,AD3085)</f>
        <v>512.64</v>
      </c>
      <c r="M3085" s="38">
        <f t="shared" si="6158"/>
        <v>656</v>
      </c>
      <c r="N3085" s="38">
        <f t="shared" si="6141"/>
        <v>512.64</v>
      </c>
      <c r="O3085" s="38">
        <f t="shared" si="6142"/>
        <v>656</v>
      </c>
      <c r="P3085" s="39"/>
      <c r="Q3085" s="39"/>
      <c r="R3085" s="39"/>
      <c r="S3085" s="39"/>
      <c r="T3085" s="39"/>
      <c r="U3085" s="39"/>
      <c r="V3085" s="39"/>
      <c r="W3085" s="39"/>
      <c r="X3085" s="39"/>
      <c r="Y3085" s="39"/>
      <c r="Z3085" s="39"/>
      <c r="AA3085" s="39"/>
      <c r="AB3085" s="39"/>
      <c r="AC3085" s="39"/>
      <c r="AD3085" s="40"/>
      <c r="AE3085" s="40"/>
      <c r="AF3085" s="41">
        <f t="shared" si="6135"/>
        <v>0</v>
      </c>
      <c r="AG3085" s="42"/>
    </row>
    <row r="3086" spans="1:33" ht="13.8">
      <c r="A3086" s="30" t="s">
        <v>8154</v>
      </c>
      <c r="B3086" s="30" t="s">
        <v>8155</v>
      </c>
      <c r="C3086" s="43"/>
      <c r="D3086" s="44"/>
      <c r="E3086" s="44"/>
      <c r="F3086" s="35">
        <f t="shared" si="6052"/>
        <v>0</v>
      </c>
      <c r="G3086" s="35">
        <f t="shared" si="6132"/>
        <v>0</v>
      </c>
      <c r="H3086" s="35">
        <f t="shared" si="6107"/>
        <v>0</v>
      </c>
      <c r="I3086" s="21">
        <f t="shared" si="6138"/>
        <v>28</v>
      </c>
      <c r="J3086" s="37">
        <f t="shared" ref="J3086:K3086" si="6159">MAX(N3086,P3086,R3086,T3086,V3086,X3086,Z3086,AB3086,AD3086)</f>
        <v>512.64</v>
      </c>
      <c r="K3086" s="37">
        <f t="shared" si="6159"/>
        <v>656</v>
      </c>
      <c r="L3086" s="38">
        <f t="shared" ref="L3086:M3086" si="6160">MIN(N3086,P3086,R3086,T3086,V3086,X3086,Z3086,AB3086,AD3086)</f>
        <v>512.64</v>
      </c>
      <c r="M3086" s="38">
        <f t="shared" si="6160"/>
        <v>656</v>
      </c>
      <c r="N3086" s="38">
        <f t="shared" si="6141"/>
        <v>512.64</v>
      </c>
      <c r="O3086" s="38">
        <f t="shared" si="6142"/>
        <v>656</v>
      </c>
      <c r="P3086" s="39"/>
      <c r="Q3086" s="39"/>
      <c r="R3086" s="39"/>
      <c r="S3086" s="39"/>
      <c r="T3086" s="39"/>
      <c r="U3086" s="39"/>
      <c r="V3086" s="39"/>
      <c r="W3086" s="39"/>
      <c r="X3086" s="39"/>
      <c r="Y3086" s="39"/>
      <c r="Z3086" s="39"/>
      <c r="AA3086" s="39"/>
      <c r="AB3086" s="39"/>
      <c r="AC3086" s="39"/>
      <c r="AD3086" s="40"/>
      <c r="AE3086" s="40"/>
      <c r="AF3086" s="41">
        <f t="shared" si="6135"/>
        <v>0</v>
      </c>
      <c r="AG3086" s="42"/>
    </row>
    <row r="3087" spans="1:33" ht="13.8">
      <c r="A3087" s="30" t="s">
        <v>8156</v>
      </c>
      <c r="B3087" s="30" t="s">
        <v>8157</v>
      </c>
      <c r="C3087" s="43"/>
      <c r="D3087" s="44"/>
      <c r="E3087" s="44"/>
      <c r="F3087" s="35">
        <f t="shared" si="6052"/>
        <v>0</v>
      </c>
      <c r="G3087" s="35">
        <f t="shared" si="6132"/>
        <v>0</v>
      </c>
      <c r="H3087" s="35">
        <f t="shared" si="6107"/>
        <v>0</v>
      </c>
      <c r="I3087" s="21">
        <f t="shared" si="6138"/>
        <v>28</v>
      </c>
      <c r="J3087" s="37">
        <f t="shared" ref="J3087:K3087" si="6161">MAX(N3087,P3087,R3087,T3087,V3087,X3087,Z3087,AB3087,AD3087)</f>
        <v>512.64</v>
      </c>
      <c r="K3087" s="37">
        <f t="shared" si="6161"/>
        <v>656</v>
      </c>
      <c r="L3087" s="38">
        <f t="shared" ref="L3087:M3087" si="6162">MIN(N3087,P3087,R3087,T3087,V3087,X3087,Z3087,AB3087,AD3087)</f>
        <v>512.64</v>
      </c>
      <c r="M3087" s="38">
        <f t="shared" si="6162"/>
        <v>656</v>
      </c>
      <c r="N3087" s="38">
        <f t="shared" si="6141"/>
        <v>512.64</v>
      </c>
      <c r="O3087" s="38">
        <f t="shared" si="6142"/>
        <v>656</v>
      </c>
      <c r="P3087" s="39"/>
      <c r="Q3087" s="39"/>
      <c r="R3087" s="39"/>
      <c r="S3087" s="39"/>
      <c r="T3087" s="39"/>
      <c r="U3087" s="39"/>
      <c r="V3087" s="39"/>
      <c r="W3087" s="39"/>
      <c r="X3087" s="39"/>
      <c r="Y3087" s="39"/>
      <c r="Z3087" s="39"/>
      <c r="AA3087" s="39"/>
      <c r="AB3087" s="39"/>
      <c r="AC3087" s="39"/>
      <c r="AD3087" s="40"/>
      <c r="AE3087" s="40"/>
      <c r="AF3087" s="41">
        <f t="shared" si="6135"/>
        <v>0</v>
      </c>
      <c r="AG3087" s="42"/>
    </row>
    <row r="3088" spans="1:33" ht="13.8">
      <c r="A3088" s="30" t="s">
        <v>8158</v>
      </c>
      <c r="B3088" s="30" t="s">
        <v>8159</v>
      </c>
      <c r="C3088" s="43"/>
      <c r="D3088" s="44"/>
      <c r="E3088" s="44"/>
      <c r="F3088" s="35">
        <f t="shared" si="6052"/>
        <v>0</v>
      </c>
      <c r="G3088" s="35">
        <f t="shared" si="6132"/>
        <v>0</v>
      </c>
      <c r="H3088" s="35">
        <f t="shared" si="6107"/>
        <v>0</v>
      </c>
      <c r="I3088" s="21">
        <f t="shared" si="6138"/>
        <v>28</v>
      </c>
      <c r="J3088" s="37">
        <f t="shared" ref="J3088:K3088" si="6163">MAX(N3088,P3088,R3088,T3088,V3088,X3088,Z3088,AB3088,AD3088)</f>
        <v>519.04999999999995</v>
      </c>
      <c r="K3088" s="37">
        <f t="shared" si="6163"/>
        <v>664</v>
      </c>
      <c r="L3088" s="38">
        <f t="shared" ref="L3088:M3088" si="6164">MIN(N3088,P3088,R3088,T3088,V3088,X3088,Z3088,AB3088,AD3088)</f>
        <v>519.04999999999995</v>
      </c>
      <c r="M3088" s="38">
        <f t="shared" si="6164"/>
        <v>664</v>
      </c>
      <c r="N3088" s="38">
        <f t="shared" si="6141"/>
        <v>519.04999999999995</v>
      </c>
      <c r="O3088" s="38">
        <f t="shared" si="6142"/>
        <v>664</v>
      </c>
      <c r="P3088" s="39"/>
      <c r="Q3088" s="39"/>
      <c r="R3088" s="39"/>
      <c r="S3088" s="39"/>
      <c r="T3088" s="39"/>
      <c r="U3088" s="39"/>
      <c r="V3088" s="39"/>
      <c r="W3088" s="39"/>
      <c r="X3088" s="39"/>
      <c r="Y3088" s="39"/>
      <c r="Z3088" s="39"/>
      <c r="AA3088" s="39"/>
      <c r="AB3088" s="39"/>
      <c r="AC3088" s="39"/>
      <c r="AD3088" s="40"/>
      <c r="AE3088" s="40"/>
      <c r="AF3088" s="41">
        <f t="shared" si="6135"/>
        <v>0</v>
      </c>
      <c r="AG3088" s="42"/>
    </row>
    <row r="3089" spans="1:33" ht="13.8">
      <c r="A3089" s="30" t="s">
        <v>8160</v>
      </c>
      <c r="B3089" s="30" t="s">
        <v>8161</v>
      </c>
      <c r="C3089" s="43"/>
      <c r="D3089" s="44"/>
      <c r="E3089" s="44"/>
      <c r="F3089" s="35">
        <f t="shared" si="6052"/>
        <v>0</v>
      </c>
      <c r="G3089" s="35">
        <f t="shared" si="6132"/>
        <v>0</v>
      </c>
      <c r="H3089" s="35">
        <f t="shared" si="6107"/>
        <v>0</v>
      </c>
      <c r="I3089" s="21">
        <f t="shared" si="6138"/>
        <v>28</v>
      </c>
      <c r="J3089" s="37">
        <f t="shared" ref="J3089:K3089" si="6165">MAX(N3089,P3089,R3089,T3089,V3089,X3089,Z3089,AB3089,AD3089)</f>
        <v>512.64</v>
      </c>
      <c r="K3089" s="37">
        <f t="shared" si="6165"/>
        <v>656</v>
      </c>
      <c r="L3089" s="38">
        <f t="shared" ref="L3089:M3089" si="6166">MIN(N3089,P3089,R3089,T3089,V3089,X3089,Z3089,AB3089,AD3089)</f>
        <v>512.64</v>
      </c>
      <c r="M3089" s="38">
        <f t="shared" si="6166"/>
        <v>656</v>
      </c>
      <c r="N3089" s="38">
        <f t="shared" si="6141"/>
        <v>512.64</v>
      </c>
      <c r="O3089" s="38">
        <f t="shared" si="6142"/>
        <v>656</v>
      </c>
      <c r="P3089" s="39"/>
      <c r="Q3089" s="39"/>
      <c r="R3089" s="39"/>
      <c r="S3089" s="39"/>
      <c r="T3089" s="39"/>
      <c r="U3089" s="39"/>
      <c r="V3089" s="39"/>
      <c r="W3089" s="39"/>
      <c r="X3089" s="39"/>
      <c r="Y3089" s="39"/>
      <c r="Z3089" s="39"/>
      <c r="AA3089" s="39"/>
      <c r="AB3089" s="39"/>
      <c r="AC3089" s="39"/>
      <c r="AD3089" s="40"/>
      <c r="AE3089" s="40"/>
      <c r="AF3089" s="41">
        <f t="shared" si="6135"/>
        <v>0</v>
      </c>
      <c r="AG3089" s="42"/>
    </row>
    <row r="3090" spans="1:33" ht="13.8">
      <c r="A3090" s="30" t="s">
        <v>8162</v>
      </c>
      <c r="B3090" s="30" t="s">
        <v>8163</v>
      </c>
      <c r="C3090" s="43"/>
      <c r="D3090" s="44"/>
      <c r="E3090" s="44"/>
      <c r="F3090" s="35">
        <f t="shared" si="6052"/>
        <v>0</v>
      </c>
      <c r="G3090" s="35">
        <f t="shared" si="6132"/>
        <v>0</v>
      </c>
      <c r="H3090" s="35">
        <f t="shared" si="6107"/>
        <v>0</v>
      </c>
      <c r="I3090" s="21">
        <f t="shared" si="6138"/>
        <v>28</v>
      </c>
      <c r="J3090" s="37">
        <f t="shared" ref="J3090:K3090" si="6167">MAX(N3090,P3090,R3090,T3090,V3090,X3090,Z3090,AB3090,AD3090)</f>
        <v>512.64</v>
      </c>
      <c r="K3090" s="37">
        <f t="shared" si="6167"/>
        <v>656</v>
      </c>
      <c r="L3090" s="38">
        <f t="shared" ref="L3090:M3090" si="6168">MIN(N3090,P3090,R3090,T3090,V3090,X3090,Z3090,AB3090,AD3090)</f>
        <v>512.64</v>
      </c>
      <c r="M3090" s="38">
        <f t="shared" si="6168"/>
        <v>656</v>
      </c>
      <c r="N3090" s="38">
        <f t="shared" si="6141"/>
        <v>512.64</v>
      </c>
      <c r="O3090" s="38">
        <f t="shared" si="6142"/>
        <v>656</v>
      </c>
      <c r="P3090" s="39"/>
      <c r="Q3090" s="39"/>
      <c r="R3090" s="39"/>
      <c r="S3090" s="39"/>
      <c r="T3090" s="39"/>
      <c r="U3090" s="39"/>
      <c r="V3090" s="39"/>
      <c r="W3090" s="39"/>
      <c r="X3090" s="39"/>
      <c r="Y3090" s="39"/>
      <c r="Z3090" s="39"/>
      <c r="AA3090" s="39"/>
      <c r="AB3090" s="39"/>
      <c r="AC3090" s="39"/>
      <c r="AD3090" s="40"/>
      <c r="AE3090" s="40"/>
      <c r="AF3090" s="41">
        <f t="shared" si="6135"/>
        <v>0</v>
      </c>
      <c r="AG3090" s="42"/>
    </row>
    <row r="3091" spans="1:33" ht="13.8">
      <c r="A3091" s="30" t="s">
        <v>8164</v>
      </c>
      <c r="B3091" s="30" t="s">
        <v>8165</v>
      </c>
      <c r="C3091" s="43"/>
      <c r="D3091" s="44"/>
      <c r="E3091" s="44"/>
      <c r="F3091" s="35">
        <f t="shared" si="6052"/>
        <v>0</v>
      </c>
      <c r="G3091" s="35">
        <f t="shared" si="6132"/>
        <v>0</v>
      </c>
      <c r="H3091" s="35">
        <f t="shared" si="6107"/>
        <v>0</v>
      </c>
      <c r="I3091" s="21">
        <f t="shared" si="6138"/>
        <v>28</v>
      </c>
      <c r="J3091" s="37">
        <f t="shared" ref="J3091:K3091" si="6169">MAX(N3091,P3091,R3091,T3091,V3091,X3091,Z3091,AB3091,AD3091)</f>
        <v>153.79</v>
      </c>
      <c r="K3091" s="37">
        <f t="shared" si="6169"/>
        <v>197</v>
      </c>
      <c r="L3091" s="38">
        <f t="shared" ref="L3091:M3091" si="6170">MIN(N3091,P3091,R3091,T3091,V3091,X3091,Z3091,AB3091,AD3091)</f>
        <v>153.79</v>
      </c>
      <c r="M3091" s="38">
        <f t="shared" si="6170"/>
        <v>197</v>
      </c>
      <c r="N3091" s="38">
        <f t="shared" si="6141"/>
        <v>153.79</v>
      </c>
      <c r="O3091" s="38">
        <f t="shared" si="6142"/>
        <v>197</v>
      </c>
      <c r="P3091" s="39"/>
      <c r="Q3091" s="39"/>
      <c r="R3091" s="39"/>
      <c r="S3091" s="39"/>
      <c r="T3091" s="39"/>
      <c r="U3091" s="39"/>
      <c r="V3091" s="39"/>
      <c r="W3091" s="39"/>
      <c r="X3091" s="39"/>
      <c r="Y3091" s="39"/>
      <c r="Z3091" s="39"/>
      <c r="AA3091" s="39"/>
      <c r="AB3091" s="39"/>
      <c r="AC3091" s="39"/>
      <c r="AD3091" s="40"/>
      <c r="AE3091" s="40"/>
      <c r="AF3091" s="41">
        <f t="shared" si="6135"/>
        <v>0</v>
      </c>
      <c r="AG3091" s="42"/>
    </row>
    <row r="3092" spans="1:33" ht="13.8">
      <c r="A3092" s="30" t="s">
        <v>8166</v>
      </c>
      <c r="B3092" s="30" t="s">
        <v>8167</v>
      </c>
      <c r="C3092" s="43"/>
      <c r="D3092" s="44"/>
      <c r="E3092" s="44"/>
      <c r="F3092" s="35">
        <f t="shared" si="6052"/>
        <v>0</v>
      </c>
      <c r="G3092" s="35">
        <f t="shared" si="6132"/>
        <v>0</v>
      </c>
      <c r="H3092" s="35">
        <f t="shared" si="6107"/>
        <v>0</v>
      </c>
      <c r="I3092" s="21">
        <f t="shared" si="6138"/>
        <v>28</v>
      </c>
      <c r="J3092" s="37">
        <f t="shared" ref="J3092:K3092" si="6171">MAX(N3092,P3092,R3092,T3092,V3092,X3092,Z3092,AB3092,AD3092)</f>
        <v>153.79</v>
      </c>
      <c r="K3092" s="37">
        <f t="shared" si="6171"/>
        <v>197</v>
      </c>
      <c r="L3092" s="38">
        <f t="shared" ref="L3092:M3092" si="6172">MIN(N3092,P3092,R3092,T3092,V3092,X3092,Z3092,AB3092,AD3092)</f>
        <v>153.79</v>
      </c>
      <c r="M3092" s="38">
        <f t="shared" si="6172"/>
        <v>197</v>
      </c>
      <c r="N3092" s="38">
        <f t="shared" si="6141"/>
        <v>153.79</v>
      </c>
      <c r="O3092" s="38">
        <f t="shared" si="6142"/>
        <v>197</v>
      </c>
      <c r="P3092" s="39"/>
      <c r="Q3092" s="39"/>
      <c r="R3092" s="39"/>
      <c r="S3092" s="39"/>
      <c r="T3092" s="39"/>
      <c r="U3092" s="39"/>
      <c r="V3092" s="39"/>
      <c r="W3092" s="39"/>
      <c r="X3092" s="39"/>
      <c r="Y3092" s="39"/>
      <c r="Z3092" s="39"/>
      <c r="AA3092" s="39"/>
      <c r="AB3092" s="39"/>
      <c r="AC3092" s="39"/>
      <c r="AD3092" s="40"/>
      <c r="AE3092" s="40"/>
      <c r="AF3092" s="41">
        <f t="shared" si="6135"/>
        <v>0</v>
      </c>
      <c r="AG3092" s="42"/>
    </row>
    <row r="3093" spans="1:33" ht="13.8">
      <c r="A3093" s="30" t="s">
        <v>8168</v>
      </c>
      <c r="B3093" s="30" t="s">
        <v>8169</v>
      </c>
      <c r="C3093" s="43"/>
      <c r="D3093" s="44"/>
      <c r="E3093" s="44"/>
      <c r="F3093" s="35">
        <f t="shared" si="6052"/>
        <v>0</v>
      </c>
      <c r="G3093" s="35">
        <f t="shared" si="6132"/>
        <v>0</v>
      </c>
      <c r="H3093" s="35">
        <f t="shared" si="6107"/>
        <v>0</v>
      </c>
      <c r="I3093" s="21">
        <f t="shared" si="6138"/>
        <v>28</v>
      </c>
      <c r="J3093" s="37">
        <f t="shared" ref="J3093:K3093" si="6173">MAX(N3093,P3093,R3093,T3093,V3093,X3093,Z3093,AB3093,AD3093)</f>
        <v>467.78</v>
      </c>
      <c r="K3093" s="37">
        <f t="shared" si="6173"/>
        <v>599</v>
      </c>
      <c r="L3093" s="38">
        <f t="shared" ref="L3093:M3093" si="6174">MIN(N3093,P3093,R3093,T3093,V3093,X3093,Z3093,AB3093,AD3093)</f>
        <v>467.78</v>
      </c>
      <c r="M3093" s="38">
        <f t="shared" si="6174"/>
        <v>599</v>
      </c>
      <c r="N3093" s="38">
        <f t="shared" si="6141"/>
        <v>467.78</v>
      </c>
      <c r="O3093" s="38">
        <f t="shared" si="6142"/>
        <v>599</v>
      </c>
      <c r="P3093" s="39"/>
      <c r="Q3093" s="39"/>
      <c r="R3093" s="39"/>
      <c r="S3093" s="39"/>
      <c r="T3093" s="39"/>
      <c r="U3093" s="39"/>
      <c r="V3093" s="39"/>
      <c r="W3093" s="39"/>
      <c r="X3093" s="39"/>
      <c r="Y3093" s="39"/>
      <c r="Z3093" s="39"/>
      <c r="AA3093" s="39"/>
      <c r="AB3093" s="39"/>
      <c r="AC3093" s="39"/>
      <c r="AD3093" s="40"/>
      <c r="AE3093" s="40"/>
      <c r="AF3093" s="41">
        <f t="shared" si="6135"/>
        <v>0</v>
      </c>
      <c r="AG3093" s="42"/>
    </row>
    <row r="3094" spans="1:33" ht="13.8">
      <c r="A3094" s="30" t="s">
        <v>8170</v>
      </c>
      <c r="B3094" s="30" t="s">
        <v>8171</v>
      </c>
      <c r="C3094" s="43"/>
      <c r="D3094" s="44"/>
      <c r="E3094" s="44"/>
      <c r="F3094" s="35">
        <f t="shared" si="6052"/>
        <v>0</v>
      </c>
      <c r="G3094" s="35">
        <f t="shared" si="6132"/>
        <v>0</v>
      </c>
      <c r="H3094" s="35">
        <f t="shared" si="6107"/>
        <v>0</v>
      </c>
      <c r="I3094" s="21">
        <f t="shared" si="6138"/>
        <v>28</v>
      </c>
      <c r="J3094" s="37">
        <f t="shared" ref="J3094:K3094" si="6175">MAX(N3094,P3094,R3094,T3094,V3094,X3094,Z3094,AB3094,AD3094)</f>
        <v>467.78</v>
      </c>
      <c r="K3094" s="37">
        <f t="shared" si="6175"/>
        <v>599</v>
      </c>
      <c r="L3094" s="38">
        <f t="shared" ref="L3094:M3094" si="6176">MIN(N3094,P3094,R3094,T3094,V3094,X3094,Z3094,AB3094,AD3094)</f>
        <v>467.78</v>
      </c>
      <c r="M3094" s="38">
        <f t="shared" si="6176"/>
        <v>599</v>
      </c>
      <c r="N3094" s="38">
        <f t="shared" si="6141"/>
        <v>467.78</v>
      </c>
      <c r="O3094" s="38">
        <f t="shared" si="6142"/>
        <v>599</v>
      </c>
      <c r="P3094" s="39"/>
      <c r="Q3094" s="39"/>
      <c r="R3094" s="39"/>
      <c r="S3094" s="39"/>
      <c r="T3094" s="39"/>
      <c r="U3094" s="39"/>
      <c r="V3094" s="39"/>
      <c r="W3094" s="39"/>
      <c r="X3094" s="39"/>
      <c r="Y3094" s="39"/>
      <c r="Z3094" s="39"/>
      <c r="AA3094" s="39"/>
      <c r="AB3094" s="39"/>
      <c r="AC3094" s="39"/>
      <c r="AD3094" s="40"/>
      <c r="AE3094" s="40"/>
      <c r="AF3094" s="41">
        <f t="shared" si="6135"/>
        <v>0</v>
      </c>
      <c r="AG3094" s="42"/>
    </row>
    <row r="3095" spans="1:33" ht="13.8">
      <c r="A3095" s="30" t="s">
        <v>8172</v>
      </c>
      <c r="B3095" s="30" t="s">
        <v>8173</v>
      </c>
      <c r="C3095" s="43"/>
      <c r="D3095" s="44"/>
      <c r="E3095" s="44"/>
      <c r="F3095" s="35">
        <f t="shared" si="6052"/>
        <v>0</v>
      </c>
      <c r="G3095" s="35">
        <f t="shared" si="6132"/>
        <v>0</v>
      </c>
      <c r="H3095" s="35">
        <f t="shared" si="6107"/>
        <v>0</v>
      </c>
      <c r="I3095" s="21">
        <f t="shared" si="6138"/>
        <v>28</v>
      </c>
      <c r="J3095" s="37">
        <f t="shared" ref="J3095:K3095" si="6177">MAX(N3095,P3095,R3095,T3095,V3095,X3095,Z3095,AB3095,AD3095)</f>
        <v>467.78</v>
      </c>
      <c r="K3095" s="37">
        <f t="shared" si="6177"/>
        <v>599</v>
      </c>
      <c r="L3095" s="38">
        <f t="shared" ref="L3095:M3095" si="6178">MIN(N3095,P3095,R3095,T3095,V3095,X3095,Z3095,AB3095,AD3095)</f>
        <v>467.78</v>
      </c>
      <c r="M3095" s="38">
        <f t="shared" si="6178"/>
        <v>599</v>
      </c>
      <c r="N3095" s="38">
        <f t="shared" si="6141"/>
        <v>467.78</v>
      </c>
      <c r="O3095" s="38">
        <f t="shared" si="6142"/>
        <v>599</v>
      </c>
      <c r="P3095" s="39"/>
      <c r="Q3095" s="39"/>
      <c r="R3095" s="39"/>
      <c r="S3095" s="39"/>
      <c r="T3095" s="39"/>
      <c r="U3095" s="39"/>
      <c r="V3095" s="39"/>
      <c r="W3095" s="39"/>
      <c r="X3095" s="39"/>
      <c r="Y3095" s="39"/>
      <c r="Z3095" s="39"/>
      <c r="AA3095" s="39"/>
      <c r="AB3095" s="39"/>
      <c r="AC3095" s="39"/>
      <c r="AD3095" s="40"/>
      <c r="AE3095" s="40"/>
      <c r="AF3095" s="41">
        <f t="shared" si="6135"/>
        <v>0</v>
      </c>
      <c r="AG3095" s="42"/>
    </row>
    <row r="3096" spans="1:33" ht="13.8">
      <c r="A3096" s="30" t="s">
        <v>8174</v>
      </c>
      <c r="B3096" s="30" t="s">
        <v>8175</v>
      </c>
      <c r="C3096" s="43"/>
      <c r="D3096" s="44"/>
      <c r="E3096" s="44"/>
      <c r="F3096" s="35">
        <f t="shared" si="6052"/>
        <v>0</v>
      </c>
      <c r="G3096" s="35">
        <f t="shared" si="6132"/>
        <v>0</v>
      </c>
      <c r="H3096" s="35">
        <f t="shared" si="6107"/>
        <v>0</v>
      </c>
      <c r="I3096" s="21">
        <f t="shared" si="6138"/>
        <v>28</v>
      </c>
      <c r="J3096" s="37">
        <f t="shared" ref="J3096:K3096" si="6179">MAX(N3096,P3096,R3096,T3096,V3096,X3096,Z3096,AB3096,AD3096)</f>
        <v>467.78</v>
      </c>
      <c r="K3096" s="37">
        <f t="shared" si="6179"/>
        <v>599</v>
      </c>
      <c r="L3096" s="38">
        <f t="shared" ref="L3096:M3096" si="6180">MIN(N3096,P3096,R3096,T3096,V3096,X3096,Z3096,AB3096,AD3096)</f>
        <v>467.78</v>
      </c>
      <c r="M3096" s="38">
        <f t="shared" si="6180"/>
        <v>599</v>
      </c>
      <c r="N3096" s="38">
        <f t="shared" si="6141"/>
        <v>467.78</v>
      </c>
      <c r="O3096" s="38">
        <f t="shared" si="6142"/>
        <v>599</v>
      </c>
      <c r="P3096" s="39"/>
      <c r="Q3096" s="39"/>
      <c r="R3096" s="39"/>
      <c r="S3096" s="39"/>
      <c r="T3096" s="39"/>
      <c r="U3096" s="39"/>
      <c r="V3096" s="39"/>
      <c r="W3096" s="39"/>
      <c r="X3096" s="39"/>
      <c r="Y3096" s="39"/>
      <c r="Z3096" s="39"/>
      <c r="AA3096" s="39"/>
      <c r="AB3096" s="39"/>
      <c r="AC3096" s="39"/>
      <c r="AD3096" s="40"/>
      <c r="AE3096" s="40"/>
      <c r="AF3096" s="41">
        <f t="shared" si="6135"/>
        <v>0</v>
      </c>
      <c r="AG3096" s="42"/>
    </row>
    <row r="3097" spans="1:33" ht="13.8">
      <c r="A3097" s="30" t="s">
        <v>8176</v>
      </c>
      <c r="B3097" s="30" t="s">
        <v>8177</v>
      </c>
      <c r="C3097" s="43"/>
      <c r="D3097" s="44"/>
      <c r="E3097" s="44"/>
      <c r="F3097" s="35">
        <f t="shared" si="6052"/>
        <v>0</v>
      </c>
      <c r="G3097" s="35">
        <f t="shared" si="6132"/>
        <v>0</v>
      </c>
      <c r="H3097" s="35">
        <f t="shared" si="6107"/>
        <v>0</v>
      </c>
      <c r="I3097" s="21">
        <f t="shared" si="6138"/>
        <v>28</v>
      </c>
      <c r="J3097" s="37">
        <f t="shared" ref="J3097:K3097" si="6181">MAX(N3097,P3097,R3097,T3097,V3097,X3097,Z3097,AB3097,AD3097)</f>
        <v>884.3</v>
      </c>
      <c r="K3097" s="37">
        <f t="shared" si="6181"/>
        <v>1132</v>
      </c>
      <c r="L3097" s="38">
        <f t="shared" ref="L3097:M3097" si="6182">MIN(N3097,P3097,R3097,T3097,V3097,X3097,Z3097,AB3097,AD3097)</f>
        <v>884.3</v>
      </c>
      <c r="M3097" s="38">
        <f t="shared" si="6182"/>
        <v>1132</v>
      </c>
      <c r="N3097" s="38">
        <f t="shared" si="6141"/>
        <v>884.3</v>
      </c>
      <c r="O3097" s="38">
        <f t="shared" si="6142"/>
        <v>1132</v>
      </c>
      <c r="P3097" s="39"/>
      <c r="Q3097" s="39"/>
      <c r="R3097" s="39"/>
      <c r="S3097" s="39"/>
      <c r="T3097" s="39"/>
      <c r="U3097" s="39"/>
      <c r="V3097" s="39"/>
      <c r="W3097" s="39"/>
      <c r="X3097" s="39"/>
      <c r="Y3097" s="39"/>
      <c r="Z3097" s="39"/>
      <c r="AA3097" s="39"/>
      <c r="AB3097" s="39"/>
      <c r="AC3097" s="39"/>
      <c r="AD3097" s="40"/>
      <c r="AE3097" s="40"/>
      <c r="AF3097" s="41">
        <f t="shared" si="6135"/>
        <v>0</v>
      </c>
      <c r="AG3097" s="42"/>
    </row>
    <row r="3098" spans="1:33" ht="13.8">
      <c r="A3098" s="30" t="s">
        <v>8178</v>
      </c>
      <c r="B3098" s="30" t="s">
        <v>8179</v>
      </c>
      <c r="C3098" s="43"/>
      <c r="D3098" s="44"/>
      <c r="E3098" s="44"/>
      <c r="F3098" s="35">
        <f t="shared" si="6052"/>
        <v>0</v>
      </c>
      <c r="G3098" s="35">
        <f t="shared" si="6132"/>
        <v>0</v>
      </c>
      <c r="H3098" s="35">
        <f t="shared" si="6107"/>
        <v>0</v>
      </c>
      <c r="I3098" s="21">
        <f t="shared" si="6138"/>
        <v>28</v>
      </c>
      <c r="J3098" s="37">
        <f t="shared" ref="J3098:K3098" si="6183">MAX(N3098,P3098,R3098,T3098,V3098,X3098,Z3098,AB3098,AD3098)</f>
        <v>884.3</v>
      </c>
      <c r="K3098" s="37">
        <f t="shared" si="6183"/>
        <v>1132</v>
      </c>
      <c r="L3098" s="38">
        <f t="shared" ref="L3098:M3098" si="6184">MIN(N3098,P3098,R3098,T3098,V3098,X3098,Z3098,AB3098,AD3098)</f>
        <v>884.3</v>
      </c>
      <c r="M3098" s="38">
        <f t="shared" si="6184"/>
        <v>1132</v>
      </c>
      <c r="N3098" s="38">
        <f t="shared" si="6141"/>
        <v>884.3</v>
      </c>
      <c r="O3098" s="38">
        <f t="shared" si="6142"/>
        <v>1132</v>
      </c>
      <c r="P3098" s="39"/>
      <c r="Q3098" s="39"/>
      <c r="R3098" s="39"/>
      <c r="S3098" s="39"/>
      <c r="T3098" s="39"/>
      <c r="U3098" s="39"/>
      <c r="V3098" s="39"/>
      <c r="W3098" s="39"/>
      <c r="X3098" s="39"/>
      <c r="Y3098" s="39"/>
      <c r="Z3098" s="39"/>
      <c r="AA3098" s="39"/>
      <c r="AB3098" s="39"/>
      <c r="AC3098" s="39"/>
      <c r="AD3098" s="40"/>
      <c r="AE3098" s="40"/>
      <c r="AF3098" s="41">
        <f t="shared" si="6135"/>
        <v>0</v>
      </c>
      <c r="AG3098" s="42"/>
    </row>
    <row r="3099" spans="1:33" ht="13.8">
      <c r="A3099" s="30" t="s">
        <v>8180</v>
      </c>
      <c r="B3099" s="30" t="s">
        <v>8181</v>
      </c>
      <c r="C3099" s="43"/>
      <c r="D3099" s="44"/>
      <c r="E3099" s="44"/>
      <c r="F3099" s="35">
        <f t="shared" si="6052"/>
        <v>0</v>
      </c>
      <c r="G3099" s="35">
        <f t="shared" si="6132"/>
        <v>0</v>
      </c>
      <c r="H3099" s="35">
        <f t="shared" si="6107"/>
        <v>0</v>
      </c>
      <c r="I3099" s="21">
        <f t="shared" si="6138"/>
        <v>28</v>
      </c>
      <c r="J3099" s="37">
        <f t="shared" ref="J3099:K3099" si="6185">MAX(N3099,P3099,R3099,T3099,V3099,X3099,Z3099,AB3099,AD3099)</f>
        <v>884.3</v>
      </c>
      <c r="K3099" s="37">
        <f t="shared" si="6185"/>
        <v>1132</v>
      </c>
      <c r="L3099" s="38">
        <f t="shared" ref="L3099:M3099" si="6186">MIN(N3099,P3099,R3099,T3099,V3099,X3099,Z3099,AB3099,AD3099)</f>
        <v>884.3</v>
      </c>
      <c r="M3099" s="38">
        <f t="shared" si="6186"/>
        <v>1132</v>
      </c>
      <c r="N3099" s="38">
        <f t="shared" si="6141"/>
        <v>884.3</v>
      </c>
      <c r="O3099" s="38">
        <f t="shared" si="6142"/>
        <v>1132</v>
      </c>
      <c r="P3099" s="39"/>
      <c r="Q3099" s="39"/>
      <c r="R3099" s="39"/>
      <c r="S3099" s="39"/>
      <c r="T3099" s="39"/>
      <c r="U3099" s="39"/>
      <c r="V3099" s="39"/>
      <c r="W3099" s="39"/>
      <c r="X3099" s="39"/>
      <c r="Y3099" s="39"/>
      <c r="Z3099" s="39"/>
      <c r="AA3099" s="39"/>
      <c r="AB3099" s="39"/>
      <c r="AC3099" s="39"/>
      <c r="AD3099" s="40"/>
      <c r="AE3099" s="40"/>
      <c r="AF3099" s="41">
        <f t="shared" si="6135"/>
        <v>0</v>
      </c>
      <c r="AG3099" s="42"/>
    </row>
    <row r="3100" spans="1:33" ht="13.8">
      <c r="A3100" s="30" t="s">
        <v>8182</v>
      </c>
      <c r="B3100" s="30" t="s">
        <v>8183</v>
      </c>
      <c r="C3100" s="43"/>
      <c r="D3100" s="44"/>
      <c r="E3100" s="44"/>
      <c r="F3100" s="35">
        <f t="shared" ref="F3100:F3163" si="6187">IFERROR(SUMIF(Purchase_ItemCode, A3100, Purchase_Qty), 0)</f>
        <v>0</v>
      </c>
      <c r="G3100" s="35">
        <f t="shared" si="6132"/>
        <v>0</v>
      </c>
      <c r="H3100" s="35">
        <f t="shared" si="6107"/>
        <v>0</v>
      </c>
      <c r="I3100" s="21">
        <f t="shared" si="6138"/>
        <v>28</v>
      </c>
      <c r="J3100" s="37">
        <f t="shared" ref="J3100:K3100" si="6188">MAX(N3100,P3100,R3100,T3100,V3100,X3100,Z3100,AB3100,AD3100)</f>
        <v>884.3</v>
      </c>
      <c r="K3100" s="37">
        <f t="shared" si="6188"/>
        <v>1132</v>
      </c>
      <c r="L3100" s="38">
        <f t="shared" ref="L3100:M3100" si="6189">MIN(N3100,P3100,R3100,T3100,V3100,X3100,Z3100,AB3100,AD3100)</f>
        <v>884.3</v>
      </c>
      <c r="M3100" s="38">
        <f t="shared" si="6189"/>
        <v>1132</v>
      </c>
      <c r="N3100" s="38">
        <f t="shared" si="6141"/>
        <v>884.3</v>
      </c>
      <c r="O3100" s="38">
        <f t="shared" si="6142"/>
        <v>1132</v>
      </c>
      <c r="P3100" s="39"/>
      <c r="Q3100" s="39"/>
      <c r="R3100" s="39"/>
      <c r="S3100" s="39"/>
      <c r="T3100" s="39"/>
      <c r="U3100" s="39"/>
      <c r="V3100" s="39"/>
      <c r="W3100" s="39"/>
      <c r="X3100" s="39"/>
      <c r="Y3100" s="39"/>
      <c r="Z3100" s="39"/>
      <c r="AA3100" s="39"/>
      <c r="AB3100" s="39"/>
      <c r="AC3100" s="39"/>
      <c r="AD3100" s="40"/>
      <c r="AE3100" s="40"/>
      <c r="AF3100" s="41">
        <f t="shared" si="6135"/>
        <v>0</v>
      </c>
      <c r="AG3100" s="42"/>
    </row>
    <row r="3101" spans="1:33" ht="13.8">
      <c r="A3101" s="30" t="s">
        <v>8184</v>
      </c>
      <c r="B3101" s="30" t="s">
        <v>8185</v>
      </c>
      <c r="C3101" s="43"/>
      <c r="D3101" s="44"/>
      <c r="E3101" s="44"/>
      <c r="F3101" s="35">
        <f t="shared" si="6187"/>
        <v>0</v>
      </c>
      <c r="G3101" s="35">
        <f t="shared" si="6132"/>
        <v>0</v>
      </c>
      <c r="H3101" s="35">
        <f t="shared" si="6107"/>
        <v>0</v>
      </c>
      <c r="I3101" s="21">
        <f t="shared" si="6138"/>
        <v>28</v>
      </c>
      <c r="J3101" s="37">
        <f t="shared" ref="J3101:K3101" si="6190">MAX(N3101,P3101,R3101,T3101,V3101,X3101,Z3101,AB3101,AD3101)</f>
        <v>884.3</v>
      </c>
      <c r="K3101" s="37">
        <f t="shared" si="6190"/>
        <v>1132</v>
      </c>
      <c r="L3101" s="38">
        <f t="shared" ref="L3101:M3101" si="6191">MIN(N3101,P3101,R3101,T3101,V3101,X3101,Z3101,AB3101,AD3101)</f>
        <v>884.3</v>
      </c>
      <c r="M3101" s="38">
        <f t="shared" si="6191"/>
        <v>1132</v>
      </c>
      <c r="N3101" s="38">
        <f t="shared" si="6141"/>
        <v>884.3</v>
      </c>
      <c r="O3101" s="38">
        <f t="shared" si="6142"/>
        <v>1132</v>
      </c>
      <c r="P3101" s="39"/>
      <c r="Q3101" s="39"/>
      <c r="R3101" s="39"/>
      <c r="S3101" s="39"/>
      <c r="T3101" s="39"/>
      <c r="U3101" s="39"/>
      <c r="V3101" s="39"/>
      <c r="W3101" s="39"/>
      <c r="X3101" s="39"/>
      <c r="Y3101" s="39"/>
      <c r="Z3101" s="39"/>
      <c r="AA3101" s="39"/>
      <c r="AB3101" s="39"/>
      <c r="AC3101" s="39"/>
      <c r="AD3101" s="40"/>
      <c r="AE3101" s="40"/>
      <c r="AF3101" s="41">
        <f t="shared" si="6135"/>
        <v>0</v>
      </c>
      <c r="AG3101" s="42"/>
    </row>
    <row r="3102" spans="1:33" ht="13.8">
      <c r="A3102" s="30" t="s">
        <v>8186</v>
      </c>
      <c r="B3102" s="30" t="s">
        <v>8187</v>
      </c>
      <c r="C3102" s="43"/>
      <c r="D3102" s="44"/>
      <c r="E3102" s="44"/>
      <c r="F3102" s="35">
        <f t="shared" si="6187"/>
        <v>0</v>
      </c>
      <c r="G3102" s="35">
        <f t="shared" si="6132"/>
        <v>0</v>
      </c>
      <c r="H3102" s="35">
        <f t="shared" si="6107"/>
        <v>0</v>
      </c>
      <c r="I3102" s="21">
        <f t="shared" si="6138"/>
        <v>28</v>
      </c>
      <c r="J3102" s="37">
        <f t="shared" ref="J3102:K3102" si="6192">MAX(N3102,P3102,R3102,T3102,V3102,X3102,Z3102,AB3102,AD3102)</f>
        <v>884.3</v>
      </c>
      <c r="K3102" s="37">
        <f t="shared" si="6192"/>
        <v>1132</v>
      </c>
      <c r="L3102" s="38">
        <f t="shared" ref="L3102:M3102" si="6193">MIN(N3102,P3102,R3102,T3102,V3102,X3102,Z3102,AB3102,AD3102)</f>
        <v>884.3</v>
      </c>
      <c r="M3102" s="38">
        <f t="shared" si="6193"/>
        <v>1132</v>
      </c>
      <c r="N3102" s="38">
        <f t="shared" si="6141"/>
        <v>884.3</v>
      </c>
      <c r="O3102" s="38">
        <f t="shared" si="6142"/>
        <v>1132</v>
      </c>
      <c r="P3102" s="39"/>
      <c r="Q3102" s="39"/>
      <c r="R3102" s="39"/>
      <c r="S3102" s="39"/>
      <c r="T3102" s="39"/>
      <c r="U3102" s="39"/>
      <c r="V3102" s="39"/>
      <c r="W3102" s="39"/>
      <c r="X3102" s="39"/>
      <c r="Y3102" s="39"/>
      <c r="Z3102" s="39"/>
      <c r="AA3102" s="39"/>
      <c r="AB3102" s="39"/>
      <c r="AC3102" s="39"/>
      <c r="AD3102" s="40"/>
      <c r="AE3102" s="40"/>
      <c r="AF3102" s="41">
        <f t="shared" si="6135"/>
        <v>0</v>
      </c>
      <c r="AG3102" s="42"/>
    </row>
    <row r="3103" spans="1:33" ht="13.8">
      <c r="A3103" s="30" t="s">
        <v>8188</v>
      </c>
      <c r="B3103" s="30" t="s">
        <v>8189</v>
      </c>
      <c r="C3103" s="43"/>
      <c r="D3103" s="44"/>
      <c r="E3103" s="44"/>
      <c r="F3103" s="35">
        <f t="shared" si="6187"/>
        <v>0</v>
      </c>
      <c r="G3103" s="35">
        <f t="shared" si="6132"/>
        <v>0</v>
      </c>
      <c r="H3103" s="35">
        <f t="shared" si="6107"/>
        <v>0</v>
      </c>
      <c r="I3103" s="21">
        <f t="shared" si="6138"/>
        <v>28</v>
      </c>
      <c r="J3103" s="37">
        <f t="shared" ref="J3103:K3103" si="6194">MAX(N3103,P3103,R3103,T3103,V3103,X3103,Z3103,AB3103,AD3103)</f>
        <v>884.3</v>
      </c>
      <c r="K3103" s="37">
        <f t="shared" si="6194"/>
        <v>1132</v>
      </c>
      <c r="L3103" s="38">
        <f t="shared" ref="L3103:M3103" si="6195">MIN(N3103,P3103,R3103,T3103,V3103,X3103,Z3103,AB3103,AD3103)</f>
        <v>884.3</v>
      </c>
      <c r="M3103" s="38">
        <f t="shared" si="6195"/>
        <v>1132</v>
      </c>
      <c r="N3103" s="38">
        <f t="shared" si="6141"/>
        <v>884.3</v>
      </c>
      <c r="O3103" s="38">
        <f t="shared" si="6142"/>
        <v>1132</v>
      </c>
      <c r="P3103" s="39"/>
      <c r="Q3103" s="39"/>
      <c r="R3103" s="39"/>
      <c r="S3103" s="39"/>
      <c r="T3103" s="39"/>
      <c r="U3103" s="39"/>
      <c r="V3103" s="39"/>
      <c r="W3103" s="39"/>
      <c r="X3103" s="39"/>
      <c r="Y3103" s="39"/>
      <c r="Z3103" s="39"/>
      <c r="AA3103" s="39"/>
      <c r="AB3103" s="39"/>
      <c r="AC3103" s="39"/>
      <c r="AD3103" s="40"/>
      <c r="AE3103" s="40"/>
      <c r="AF3103" s="41">
        <f t="shared" si="6135"/>
        <v>0</v>
      </c>
      <c r="AG3103" s="42"/>
    </row>
    <row r="3104" spans="1:33" ht="13.8">
      <c r="A3104" s="30" t="s">
        <v>8190</v>
      </c>
      <c r="B3104" s="30" t="s">
        <v>8191</v>
      </c>
      <c r="C3104" s="43"/>
      <c r="D3104" s="44"/>
      <c r="E3104" s="44"/>
      <c r="F3104" s="35">
        <f t="shared" si="6187"/>
        <v>0</v>
      </c>
      <c r="G3104" s="35">
        <f t="shared" si="6132"/>
        <v>0</v>
      </c>
      <c r="H3104" s="35">
        <f t="shared" si="6107"/>
        <v>0</v>
      </c>
      <c r="I3104" s="21">
        <f t="shared" si="6138"/>
        <v>28</v>
      </c>
      <c r="J3104" s="37">
        <f t="shared" ref="J3104:K3104" si="6196">MAX(N3104,P3104,R3104,T3104,V3104,X3104,Z3104,AB3104,AD3104)</f>
        <v>884.3</v>
      </c>
      <c r="K3104" s="37">
        <f t="shared" si="6196"/>
        <v>1132</v>
      </c>
      <c r="L3104" s="38">
        <f t="shared" ref="L3104:M3104" si="6197">MIN(N3104,P3104,R3104,T3104,V3104,X3104,Z3104,AB3104,AD3104)</f>
        <v>884.3</v>
      </c>
      <c r="M3104" s="38">
        <f t="shared" si="6197"/>
        <v>1132</v>
      </c>
      <c r="N3104" s="38">
        <f t="shared" si="6141"/>
        <v>884.3</v>
      </c>
      <c r="O3104" s="38">
        <f t="shared" si="6142"/>
        <v>1132</v>
      </c>
      <c r="P3104" s="39"/>
      <c r="Q3104" s="39"/>
      <c r="R3104" s="39"/>
      <c r="S3104" s="39"/>
      <c r="T3104" s="39"/>
      <c r="U3104" s="39"/>
      <c r="V3104" s="39"/>
      <c r="W3104" s="39"/>
      <c r="X3104" s="39"/>
      <c r="Y3104" s="39"/>
      <c r="Z3104" s="39"/>
      <c r="AA3104" s="39"/>
      <c r="AB3104" s="39"/>
      <c r="AC3104" s="39"/>
      <c r="AD3104" s="40"/>
      <c r="AE3104" s="40"/>
      <c r="AF3104" s="41">
        <f t="shared" si="6135"/>
        <v>0</v>
      </c>
      <c r="AG3104" s="42"/>
    </row>
    <row r="3105" spans="1:33" ht="13.8">
      <c r="A3105" s="30" t="s">
        <v>8192</v>
      </c>
      <c r="B3105" s="30" t="s">
        <v>8193</v>
      </c>
      <c r="C3105" s="43"/>
      <c r="D3105" s="44"/>
      <c r="E3105" s="44"/>
      <c r="F3105" s="35">
        <f t="shared" si="6187"/>
        <v>0</v>
      </c>
      <c r="G3105" s="35">
        <f t="shared" si="6132"/>
        <v>0</v>
      </c>
      <c r="H3105" s="35">
        <f t="shared" si="6107"/>
        <v>0</v>
      </c>
      <c r="I3105" s="21">
        <f t="shared" si="6138"/>
        <v>28</v>
      </c>
      <c r="J3105" s="37">
        <f t="shared" ref="J3105:K3105" si="6198">MAX(N3105,P3105,R3105,T3105,V3105,X3105,Z3105,AB3105,AD3105)</f>
        <v>595.94000000000005</v>
      </c>
      <c r="K3105" s="37">
        <f t="shared" si="6198"/>
        <v>763</v>
      </c>
      <c r="L3105" s="38">
        <f t="shared" ref="L3105:M3105" si="6199">MIN(N3105,P3105,R3105,T3105,V3105,X3105,Z3105,AB3105,AD3105)</f>
        <v>595.94000000000005</v>
      </c>
      <c r="M3105" s="38">
        <f t="shared" si="6199"/>
        <v>763</v>
      </c>
      <c r="N3105" s="38">
        <f t="shared" si="6141"/>
        <v>595.94000000000005</v>
      </c>
      <c r="O3105" s="38">
        <f t="shared" si="6142"/>
        <v>763</v>
      </c>
      <c r="P3105" s="39"/>
      <c r="Q3105" s="39"/>
      <c r="R3105" s="39"/>
      <c r="S3105" s="39"/>
      <c r="T3105" s="39"/>
      <c r="U3105" s="39"/>
      <c r="V3105" s="39"/>
      <c r="W3105" s="39"/>
      <c r="X3105" s="39"/>
      <c r="Y3105" s="39"/>
      <c r="Z3105" s="39"/>
      <c r="AA3105" s="39"/>
      <c r="AB3105" s="39"/>
      <c r="AC3105" s="39"/>
      <c r="AD3105" s="40"/>
      <c r="AE3105" s="40"/>
      <c r="AF3105" s="41">
        <f t="shared" si="6135"/>
        <v>0</v>
      </c>
      <c r="AG3105" s="42"/>
    </row>
    <row r="3106" spans="1:33" ht="13.8">
      <c r="A3106" s="30" t="s">
        <v>8194</v>
      </c>
      <c r="B3106" s="30" t="s">
        <v>8195</v>
      </c>
      <c r="C3106" s="43"/>
      <c r="D3106" s="44"/>
      <c r="E3106" s="44"/>
      <c r="F3106" s="35">
        <f t="shared" si="6187"/>
        <v>0</v>
      </c>
      <c r="G3106" s="35">
        <f t="shared" si="6132"/>
        <v>0</v>
      </c>
      <c r="H3106" s="35">
        <f t="shared" si="6107"/>
        <v>0</v>
      </c>
      <c r="I3106" s="21">
        <f t="shared" si="6138"/>
        <v>28</v>
      </c>
      <c r="J3106" s="37">
        <f t="shared" ref="J3106:K3106" si="6200">MAX(N3106,P3106,R3106,T3106,V3106,X3106,Z3106,AB3106,AD3106)</f>
        <v>595.94000000000005</v>
      </c>
      <c r="K3106" s="37">
        <f t="shared" si="6200"/>
        <v>763</v>
      </c>
      <c r="L3106" s="38">
        <f t="shared" ref="L3106:M3106" si="6201">MIN(N3106,P3106,R3106,T3106,V3106,X3106,Z3106,AB3106,AD3106)</f>
        <v>595.94000000000005</v>
      </c>
      <c r="M3106" s="38">
        <f t="shared" si="6201"/>
        <v>763</v>
      </c>
      <c r="N3106" s="38">
        <f t="shared" si="6141"/>
        <v>595.94000000000005</v>
      </c>
      <c r="O3106" s="38">
        <f t="shared" si="6142"/>
        <v>763</v>
      </c>
      <c r="P3106" s="39"/>
      <c r="Q3106" s="39"/>
      <c r="R3106" s="39"/>
      <c r="S3106" s="39"/>
      <c r="T3106" s="39"/>
      <c r="U3106" s="39"/>
      <c r="V3106" s="39"/>
      <c r="W3106" s="39"/>
      <c r="X3106" s="39"/>
      <c r="Y3106" s="39"/>
      <c r="Z3106" s="39"/>
      <c r="AA3106" s="39"/>
      <c r="AB3106" s="39"/>
      <c r="AC3106" s="39"/>
      <c r="AD3106" s="40"/>
      <c r="AE3106" s="40"/>
      <c r="AF3106" s="41">
        <f t="shared" si="6135"/>
        <v>0</v>
      </c>
      <c r="AG3106" s="42"/>
    </row>
    <row r="3107" spans="1:33" ht="13.8">
      <c r="A3107" s="30" t="s">
        <v>8196</v>
      </c>
      <c r="B3107" s="30" t="s">
        <v>8197</v>
      </c>
      <c r="C3107" s="43"/>
      <c r="D3107" s="44"/>
      <c r="E3107" s="44"/>
      <c r="F3107" s="35">
        <f t="shared" si="6187"/>
        <v>0</v>
      </c>
      <c r="G3107" s="35">
        <f t="shared" si="6132"/>
        <v>0</v>
      </c>
      <c r="H3107" s="35">
        <f t="shared" si="6107"/>
        <v>0</v>
      </c>
      <c r="I3107" s="21">
        <f t="shared" si="6138"/>
        <v>28</v>
      </c>
      <c r="J3107" s="37">
        <f t="shared" ref="J3107:K3107" si="6202">MAX(N3107,P3107,R3107,T3107,V3107,X3107,Z3107,AB3107,AD3107)</f>
        <v>198.65</v>
      </c>
      <c r="K3107" s="37">
        <f t="shared" si="6202"/>
        <v>254</v>
      </c>
      <c r="L3107" s="38">
        <f t="shared" ref="L3107:M3107" si="6203">MIN(N3107,P3107,R3107,T3107,V3107,X3107,Z3107,AB3107,AD3107)</f>
        <v>198.65</v>
      </c>
      <c r="M3107" s="38">
        <f t="shared" si="6203"/>
        <v>254</v>
      </c>
      <c r="N3107" s="38">
        <f t="shared" si="6141"/>
        <v>198.65</v>
      </c>
      <c r="O3107" s="38">
        <f t="shared" si="6142"/>
        <v>254</v>
      </c>
      <c r="P3107" s="39"/>
      <c r="Q3107" s="39"/>
      <c r="R3107" s="39"/>
      <c r="S3107" s="39"/>
      <c r="T3107" s="39"/>
      <c r="U3107" s="39"/>
      <c r="V3107" s="39"/>
      <c r="W3107" s="39"/>
      <c r="X3107" s="39"/>
      <c r="Y3107" s="39"/>
      <c r="Z3107" s="39"/>
      <c r="AA3107" s="39"/>
      <c r="AB3107" s="39"/>
      <c r="AC3107" s="39"/>
      <c r="AD3107" s="40"/>
      <c r="AE3107" s="40"/>
      <c r="AF3107" s="41">
        <f t="shared" si="6135"/>
        <v>0</v>
      </c>
      <c r="AG3107" s="42"/>
    </row>
    <row r="3108" spans="1:33" ht="13.8">
      <c r="A3108" s="30" t="s">
        <v>8198</v>
      </c>
      <c r="B3108" s="30" t="s">
        <v>8199</v>
      </c>
      <c r="C3108" s="43"/>
      <c r="D3108" s="44"/>
      <c r="E3108" s="44"/>
      <c r="F3108" s="35">
        <f t="shared" si="6187"/>
        <v>0</v>
      </c>
      <c r="G3108" s="35">
        <f t="shared" si="6132"/>
        <v>0</v>
      </c>
      <c r="H3108" s="35">
        <f t="shared" si="6107"/>
        <v>0</v>
      </c>
      <c r="I3108" s="21">
        <f t="shared" si="6138"/>
        <v>28</v>
      </c>
      <c r="J3108" s="37">
        <f t="shared" ref="J3108:K3108" si="6204">MAX(N3108,P3108,R3108,T3108,V3108,X3108,Z3108,AB3108,AD3108)</f>
        <v>198.65</v>
      </c>
      <c r="K3108" s="37">
        <f t="shared" si="6204"/>
        <v>254</v>
      </c>
      <c r="L3108" s="38">
        <f t="shared" ref="L3108:M3108" si="6205">MIN(N3108,P3108,R3108,T3108,V3108,X3108,Z3108,AB3108,AD3108)</f>
        <v>198.65</v>
      </c>
      <c r="M3108" s="38">
        <f t="shared" si="6205"/>
        <v>254</v>
      </c>
      <c r="N3108" s="38">
        <f t="shared" si="6141"/>
        <v>198.65</v>
      </c>
      <c r="O3108" s="38">
        <f t="shared" si="6142"/>
        <v>254</v>
      </c>
      <c r="P3108" s="39"/>
      <c r="Q3108" s="39"/>
      <c r="R3108" s="39"/>
      <c r="S3108" s="39"/>
      <c r="T3108" s="39"/>
      <c r="U3108" s="39"/>
      <c r="V3108" s="39"/>
      <c r="W3108" s="39"/>
      <c r="X3108" s="39"/>
      <c r="Y3108" s="39"/>
      <c r="Z3108" s="39"/>
      <c r="AA3108" s="39"/>
      <c r="AB3108" s="39"/>
      <c r="AC3108" s="39"/>
      <c r="AD3108" s="40"/>
      <c r="AE3108" s="40"/>
      <c r="AF3108" s="41">
        <f t="shared" si="6135"/>
        <v>0</v>
      </c>
      <c r="AG3108" s="42"/>
    </row>
    <row r="3109" spans="1:33" ht="13.8">
      <c r="A3109" s="30" t="s">
        <v>8200</v>
      </c>
      <c r="B3109" s="30" t="s">
        <v>8201</v>
      </c>
      <c r="C3109" s="43"/>
      <c r="D3109" s="44"/>
      <c r="E3109" s="44"/>
      <c r="F3109" s="35">
        <f t="shared" si="6187"/>
        <v>0</v>
      </c>
      <c r="G3109" s="35">
        <f t="shared" si="6132"/>
        <v>0</v>
      </c>
      <c r="H3109" s="35">
        <f t="shared" si="6107"/>
        <v>0</v>
      </c>
      <c r="I3109" s="21">
        <f t="shared" si="6138"/>
        <v>28</v>
      </c>
      <c r="J3109" s="37">
        <f t="shared" ref="J3109:K3109" si="6206">MAX(N3109,P3109,R3109,T3109,V3109,X3109,Z3109,AB3109,AD3109)</f>
        <v>448.56</v>
      </c>
      <c r="K3109" s="37">
        <f t="shared" si="6206"/>
        <v>574</v>
      </c>
      <c r="L3109" s="38">
        <f t="shared" ref="L3109:M3109" si="6207">MIN(N3109,P3109,R3109,T3109,V3109,X3109,Z3109,AB3109,AD3109)</f>
        <v>448.56</v>
      </c>
      <c r="M3109" s="38">
        <f t="shared" si="6207"/>
        <v>574</v>
      </c>
      <c r="N3109" s="38">
        <f t="shared" si="6141"/>
        <v>448.56</v>
      </c>
      <c r="O3109" s="38">
        <f t="shared" si="6142"/>
        <v>574</v>
      </c>
      <c r="P3109" s="39"/>
      <c r="Q3109" s="39"/>
      <c r="R3109" s="39"/>
      <c r="S3109" s="39"/>
      <c r="T3109" s="39"/>
      <c r="U3109" s="39"/>
      <c r="V3109" s="39"/>
      <c r="W3109" s="39"/>
      <c r="X3109" s="39"/>
      <c r="Y3109" s="39"/>
      <c r="Z3109" s="39"/>
      <c r="AA3109" s="39"/>
      <c r="AB3109" s="39"/>
      <c r="AC3109" s="39"/>
      <c r="AD3109" s="40"/>
      <c r="AE3109" s="40"/>
      <c r="AF3109" s="41">
        <f t="shared" si="6135"/>
        <v>0</v>
      </c>
      <c r="AG3109" s="42"/>
    </row>
    <row r="3110" spans="1:33" ht="13.8">
      <c r="A3110" s="30" t="s">
        <v>8202</v>
      </c>
      <c r="B3110" s="30" t="s">
        <v>8203</v>
      </c>
      <c r="C3110" s="43"/>
      <c r="D3110" s="44"/>
      <c r="E3110" s="44"/>
      <c r="F3110" s="35">
        <f t="shared" si="6187"/>
        <v>0</v>
      </c>
      <c r="G3110" s="35">
        <f t="shared" si="6132"/>
        <v>0</v>
      </c>
      <c r="H3110" s="35">
        <f t="shared" si="6107"/>
        <v>0</v>
      </c>
      <c r="I3110" s="21">
        <f t="shared" si="6138"/>
        <v>28</v>
      </c>
      <c r="J3110" s="37">
        <f t="shared" ref="J3110:K3110" si="6208">MAX(N3110,P3110,R3110,T3110,V3110,X3110,Z3110,AB3110,AD3110)</f>
        <v>448.56</v>
      </c>
      <c r="K3110" s="37">
        <f t="shared" si="6208"/>
        <v>574</v>
      </c>
      <c r="L3110" s="38">
        <f t="shared" ref="L3110:M3110" si="6209">MIN(N3110,P3110,R3110,T3110,V3110,X3110,Z3110,AB3110,AD3110)</f>
        <v>448.56</v>
      </c>
      <c r="M3110" s="38">
        <f t="shared" si="6209"/>
        <v>574</v>
      </c>
      <c r="N3110" s="38">
        <f t="shared" si="6141"/>
        <v>448.56</v>
      </c>
      <c r="O3110" s="38">
        <f t="shared" si="6142"/>
        <v>574</v>
      </c>
      <c r="P3110" s="39"/>
      <c r="Q3110" s="39"/>
      <c r="R3110" s="39"/>
      <c r="S3110" s="39"/>
      <c r="T3110" s="39"/>
      <c r="U3110" s="39"/>
      <c r="V3110" s="39"/>
      <c r="W3110" s="39"/>
      <c r="X3110" s="39"/>
      <c r="Y3110" s="39"/>
      <c r="Z3110" s="39"/>
      <c r="AA3110" s="39"/>
      <c r="AB3110" s="39"/>
      <c r="AC3110" s="39"/>
      <c r="AD3110" s="40"/>
      <c r="AE3110" s="40"/>
      <c r="AF3110" s="41">
        <f t="shared" si="6135"/>
        <v>0</v>
      </c>
      <c r="AG3110" s="42"/>
    </row>
    <row r="3111" spans="1:33" ht="13.8">
      <c r="A3111" s="30" t="s">
        <v>8204</v>
      </c>
      <c r="B3111" s="30" t="s">
        <v>8205</v>
      </c>
      <c r="C3111" s="43"/>
      <c r="D3111" s="44"/>
      <c r="E3111" s="44"/>
      <c r="F3111" s="35">
        <f t="shared" si="6187"/>
        <v>0</v>
      </c>
      <c r="G3111" s="35">
        <f t="shared" si="6132"/>
        <v>0</v>
      </c>
      <c r="H3111" s="35">
        <f t="shared" si="6107"/>
        <v>0</v>
      </c>
      <c r="I3111" s="21">
        <f t="shared" si="6138"/>
        <v>28</v>
      </c>
      <c r="J3111" s="37">
        <f t="shared" ref="J3111:K3111" si="6210">MAX(N3111,P3111,R3111,T3111,V3111,X3111,Z3111,AB3111,AD3111)</f>
        <v>448.56</v>
      </c>
      <c r="K3111" s="37">
        <f t="shared" si="6210"/>
        <v>574</v>
      </c>
      <c r="L3111" s="38">
        <f t="shared" ref="L3111:M3111" si="6211">MIN(N3111,P3111,R3111,T3111,V3111,X3111,Z3111,AB3111,AD3111)</f>
        <v>448.56</v>
      </c>
      <c r="M3111" s="38">
        <f t="shared" si="6211"/>
        <v>574</v>
      </c>
      <c r="N3111" s="38">
        <f t="shared" si="6141"/>
        <v>448.56</v>
      </c>
      <c r="O3111" s="38">
        <f t="shared" si="6142"/>
        <v>574</v>
      </c>
      <c r="P3111" s="39"/>
      <c r="Q3111" s="39"/>
      <c r="R3111" s="39"/>
      <c r="S3111" s="39"/>
      <c r="T3111" s="39"/>
      <c r="U3111" s="39"/>
      <c r="V3111" s="39"/>
      <c r="W3111" s="39"/>
      <c r="X3111" s="39"/>
      <c r="Y3111" s="39"/>
      <c r="Z3111" s="39"/>
      <c r="AA3111" s="39"/>
      <c r="AB3111" s="39"/>
      <c r="AC3111" s="39"/>
      <c r="AD3111" s="40"/>
      <c r="AE3111" s="40"/>
      <c r="AF3111" s="41">
        <f t="shared" si="6135"/>
        <v>0</v>
      </c>
      <c r="AG3111" s="42"/>
    </row>
    <row r="3112" spans="1:33" ht="13.8">
      <c r="A3112" s="30" t="s">
        <v>8206</v>
      </c>
      <c r="B3112" s="30" t="s">
        <v>8207</v>
      </c>
      <c r="C3112" s="43"/>
      <c r="D3112" s="44"/>
      <c r="E3112" s="44"/>
      <c r="F3112" s="35">
        <f t="shared" si="6187"/>
        <v>0</v>
      </c>
      <c r="G3112" s="35">
        <f t="shared" si="6132"/>
        <v>0</v>
      </c>
      <c r="H3112" s="35">
        <f t="shared" si="6107"/>
        <v>0</v>
      </c>
      <c r="I3112" s="21">
        <f t="shared" si="6138"/>
        <v>28</v>
      </c>
      <c r="J3112" s="37">
        <f t="shared" ref="J3112:K3112" si="6212">MAX(N3112,P3112,R3112,T3112,V3112,X3112,Z3112,AB3112,AD3112)</f>
        <v>448.56</v>
      </c>
      <c r="K3112" s="37">
        <f t="shared" si="6212"/>
        <v>574</v>
      </c>
      <c r="L3112" s="38">
        <f t="shared" ref="L3112:M3112" si="6213">MIN(N3112,P3112,R3112,T3112,V3112,X3112,Z3112,AB3112,AD3112)</f>
        <v>448.56</v>
      </c>
      <c r="M3112" s="38">
        <f t="shared" si="6213"/>
        <v>574</v>
      </c>
      <c r="N3112" s="38">
        <f t="shared" si="6141"/>
        <v>448.56</v>
      </c>
      <c r="O3112" s="38">
        <f t="shared" si="6142"/>
        <v>574</v>
      </c>
      <c r="P3112" s="39"/>
      <c r="Q3112" s="39"/>
      <c r="R3112" s="39"/>
      <c r="S3112" s="39"/>
      <c r="T3112" s="39"/>
      <c r="U3112" s="39"/>
      <c r="V3112" s="39"/>
      <c r="W3112" s="39"/>
      <c r="X3112" s="39"/>
      <c r="Y3112" s="39"/>
      <c r="Z3112" s="39"/>
      <c r="AA3112" s="39"/>
      <c r="AB3112" s="39"/>
      <c r="AC3112" s="39"/>
      <c r="AD3112" s="40"/>
      <c r="AE3112" s="40"/>
      <c r="AF3112" s="41">
        <f t="shared" si="6135"/>
        <v>0</v>
      </c>
      <c r="AG3112" s="42"/>
    </row>
    <row r="3113" spans="1:33" ht="13.8">
      <c r="A3113" s="30" t="s">
        <v>8208</v>
      </c>
      <c r="B3113" s="30" t="s">
        <v>8209</v>
      </c>
      <c r="C3113" s="43"/>
      <c r="D3113" s="44"/>
      <c r="E3113" s="44"/>
      <c r="F3113" s="35">
        <f t="shared" si="6187"/>
        <v>0</v>
      </c>
      <c r="G3113" s="35">
        <f t="shared" si="6132"/>
        <v>0</v>
      </c>
      <c r="H3113" s="35">
        <f t="shared" si="6107"/>
        <v>0</v>
      </c>
      <c r="I3113" s="21">
        <f t="shared" si="6138"/>
        <v>28</v>
      </c>
      <c r="J3113" s="37">
        <f t="shared" ref="J3113:K3113" si="6214">MAX(N3113,P3113,R3113,T3113,V3113,X3113,Z3113,AB3113,AD3113)</f>
        <v>448.56</v>
      </c>
      <c r="K3113" s="37">
        <f t="shared" si="6214"/>
        <v>574</v>
      </c>
      <c r="L3113" s="38">
        <f t="shared" ref="L3113:M3113" si="6215">MIN(N3113,P3113,R3113,T3113,V3113,X3113,Z3113,AB3113,AD3113)</f>
        <v>448.56</v>
      </c>
      <c r="M3113" s="38">
        <f t="shared" si="6215"/>
        <v>574</v>
      </c>
      <c r="N3113" s="38">
        <f t="shared" si="6141"/>
        <v>448.56</v>
      </c>
      <c r="O3113" s="38">
        <f t="shared" si="6142"/>
        <v>574</v>
      </c>
      <c r="P3113" s="39"/>
      <c r="Q3113" s="39"/>
      <c r="R3113" s="39"/>
      <c r="S3113" s="39"/>
      <c r="T3113" s="39"/>
      <c r="U3113" s="39"/>
      <c r="V3113" s="39"/>
      <c r="W3113" s="39"/>
      <c r="X3113" s="39"/>
      <c r="Y3113" s="39"/>
      <c r="Z3113" s="39"/>
      <c r="AA3113" s="39"/>
      <c r="AB3113" s="39"/>
      <c r="AC3113" s="39"/>
      <c r="AD3113" s="40"/>
      <c r="AE3113" s="40"/>
      <c r="AF3113" s="41">
        <f t="shared" si="6135"/>
        <v>0</v>
      </c>
      <c r="AG3113" s="42"/>
    </row>
    <row r="3114" spans="1:33" ht="13.8">
      <c r="A3114" s="30" t="s">
        <v>8210</v>
      </c>
      <c r="B3114" s="30" t="s">
        <v>8211</v>
      </c>
      <c r="C3114" s="43"/>
      <c r="D3114" s="44"/>
      <c r="E3114" s="44"/>
      <c r="F3114" s="35">
        <f t="shared" si="6187"/>
        <v>0</v>
      </c>
      <c r="G3114" s="35">
        <f t="shared" si="6132"/>
        <v>0</v>
      </c>
      <c r="H3114" s="35">
        <f t="shared" si="6107"/>
        <v>0</v>
      </c>
      <c r="I3114" s="21">
        <f t="shared" si="6138"/>
        <v>28</v>
      </c>
      <c r="J3114" s="37">
        <f t="shared" ref="J3114:K3114" si="6216">MAX(N3114,P3114,R3114,T3114,V3114,X3114,Z3114,AB3114,AD3114)</f>
        <v>448.56</v>
      </c>
      <c r="K3114" s="37">
        <f t="shared" si="6216"/>
        <v>574</v>
      </c>
      <c r="L3114" s="38">
        <f t="shared" ref="L3114:M3114" si="6217">MIN(N3114,P3114,R3114,T3114,V3114,X3114,Z3114,AB3114,AD3114)</f>
        <v>448.56</v>
      </c>
      <c r="M3114" s="38">
        <f t="shared" si="6217"/>
        <v>574</v>
      </c>
      <c r="N3114" s="38">
        <f t="shared" si="6141"/>
        <v>448.56</v>
      </c>
      <c r="O3114" s="38">
        <f t="shared" si="6142"/>
        <v>574</v>
      </c>
      <c r="P3114" s="39"/>
      <c r="Q3114" s="39"/>
      <c r="R3114" s="39"/>
      <c r="S3114" s="39"/>
      <c r="T3114" s="39"/>
      <c r="U3114" s="39"/>
      <c r="V3114" s="39"/>
      <c r="W3114" s="39"/>
      <c r="X3114" s="39"/>
      <c r="Y3114" s="39"/>
      <c r="Z3114" s="39"/>
      <c r="AA3114" s="39"/>
      <c r="AB3114" s="39"/>
      <c r="AC3114" s="39"/>
      <c r="AD3114" s="40"/>
      <c r="AE3114" s="40"/>
      <c r="AF3114" s="41">
        <f t="shared" si="6135"/>
        <v>0</v>
      </c>
      <c r="AG3114" s="42"/>
    </row>
    <row r="3115" spans="1:33" ht="13.8">
      <c r="A3115" s="30" t="s">
        <v>8212</v>
      </c>
      <c r="B3115" s="30" t="s">
        <v>8213</v>
      </c>
      <c r="C3115" s="43"/>
      <c r="D3115" s="44"/>
      <c r="E3115" s="44"/>
      <c r="F3115" s="35">
        <f t="shared" si="6187"/>
        <v>0</v>
      </c>
      <c r="G3115" s="35">
        <f t="shared" si="6132"/>
        <v>0</v>
      </c>
      <c r="H3115" s="35">
        <f t="shared" si="6107"/>
        <v>0</v>
      </c>
      <c r="I3115" s="21">
        <f t="shared" si="6138"/>
        <v>28</v>
      </c>
      <c r="J3115" s="37">
        <f t="shared" ref="J3115:K3115" si="6218">MAX(N3115,P3115,R3115,T3115,V3115,X3115,Z3115,AB3115,AD3115)</f>
        <v>448.56</v>
      </c>
      <c r="K3115" s="37">
        <f t="shared" si="6218"/>
        <v>574</v>
      </c>
      <c r="L3115" s="38">
        <f t="shared" ref="L3115:M3115" si="6219">MIN(N3115,P3115,R3115,T3115,V3115,X3115,Z3115,AB3115,AD3115)</f>
        <v>448.56</v>
      </c>
      <c r="M3115" s="38">
        <f t="shared" si="6219"/>
        <v>574</v>
      </c>
      <c r="N3115" s="38">
        <f t="shared" si="6141"/>
        <v>448.56</v>
      </c>
      <c r="O3115" s="38">
        <f t="shared" si="6142"/>
        <v>574</v>
      </c>
      <c r="P3115" s="39"/>
      <c r="Q3115" s="39"/>
      <c r="R3115" s="39"/>
      <c r="S3115" s="39"/>
      <c r="T3115" s="39"/>
      <c r="U3115" s="39"/>
      <c r="V3115" s="39"/>
      <c r="W3115" s="39"/>
      <c r="X3115" s="39"/>
      <c r="Y3115" s="39"/>
      <c r="Z3115" s="39"/>
      <c r="AA3115" s="39"/>
      <c r="AB3115" s="39"/>
      <c r="AC3115" s="39"/>
      <c r="AD3115" s="40"/>
      <c r="AE3115" s="40"/>
      <c r="AF3115" s="41">
        <f t="shared" si="6135"/>
        <v>0</v>
      </c>
      <c r="AG3115" s="42"/>
    </row>
    <row r="3116" spans="1:33" ht="13.8">
      <c r="A3116" s="30" t="s">
        <v>8214</v>
      </c>
      <c r="B3116" s="30" t="s">
        <v>8215</v>
      </c>
      <c r="C3116" s="43"/>
      <c r="D3116" s="44"/>
      <c r="E3116" s="44"/>
      <c r="F3116" s="35">
        <f t="shared" si="6187"/>
        <v>0</v>
      </c>
      <c r="G3116" s="35">
        <f t="shared" si="6132"/>
        <v>0</v>
      </c>
      <c r="H3116" s="35">
        <f t="shared" si="6107"/>
        <v>0</v>
      </c>
      <c r="I3116" s="21">
        <f t="shared" si="6138"/>
        <v>28</v>
      </c>
      <c r="J3116" s="37">
        <f t="shared" ref="J3116:K3116" si="6220">MAX(N3116,P3116,R3116,T3116,V3116,X3116,Z3116,AB3116,AD3116)</f>
        <v>448.56</v>
      </c>
      <c r="K3116" s="37">
        <f t="shared" si="6220"/>
        <v>574</v>
      </c>
      <c r="L3116" s="38">
        <f t="shared" ref="L3116:M3116" si="6221">MIN(N3116,P3116,R3116,T3116,V3116,X3116,Z3116,AB3116,AD3116)</f>
        <v>448.56</v>
      </c>
      <c r="M3116" s="38">
        <f t="shared" si="6221"/>
        <v>574</v>
      </c>
      <c r="N3116" s="38">
        <f t="shared" si="6141"/>
        <v>448.56</v>
      </c>
      <c r="O3116" s="38">
        <f t="shared" si="6142"/>
        <v>574</v>
      </c>
      <c r="P3116" s="39"/>
      <c r="Q3116" s="39"/>
      <c r="R3116" s="39"/>
      <c r="S3116" s="39"/>
      <c r="T3116" s="39"/>
      <c r="U3116" s="39"/>
      <c r="V3116" s="39"/>
      <c r="W3116" s="39"/>
      <c r="X3116" s="39"/>
      <c r="Y3116" s="39"/>
      <c r="Z3116" s="39"/>
      <c r="AA3116" s="39"/>
      <c r="AB3116" s="39"/>
      <c r="AC3116" s="39"/>
      <c r="AD3116" s="40"/>
      <c r="AE3116" s="40"/>
      <c r="AF3116" s="41">
        <f t="shared" si="6135"/>
        <v>0</v>
      </c>
      <c r="AG3116" s="42"/>
    </row>
    <row r="3117" spans="1:33" ht="13.8">
      <c r="A3117" s="30" t="s">
        <v>8216</v>
      </c>
      <c r="B3117" s="30" t="s">
        <v>8217</v>
      </c>
      <c r="C3117" s="43"/>
      <c r="D3117" s="44"/>
      <c r="E3117" s="44"/>
      <c r="F3117" s="35">
        <f t="shared" si="6187"/>
        <v>0</v>
      </c>
      <c r="G3117" s="35">
        <f t="shared" si="6132"/>
        <v>0</v>
      </c>
      <c r="H3117" s="35">
        <f t="shared" si="6107"/>
        <v>0</v>
      </c>
      <c r="I3117" s="21">
        <f t="shared" si="6138"/>
        <v>28</v>
      </c>
      <c r="J3117" s="37">
        <f t="shared" ref="J3117:K3117" si="6222">MAX(N3117,P3117,R3117,T3117,V3117,X3117,Z3117,AB3117,AD3117)</f>
        <v>512.64</v>
      </c>
      <c r="K3117" s="37">
        <f t="shared" si="6222"/>
        <v>656</v>
      </c>
      <c r="L3117" s="38">
        <f t="shared" ref="L3117:M3117" si="6223">MIN(N3117,P3117,R3117,T3117,V3117,X3117,Z3117,AB3117,AD3117)</f>
        <v>512.64</v>
      </c>
      <c r="M3117" s="38">
        <f t="shared" si="6223"/>
        <v>656</v>
      </c>
      <c r="N3117" s="38">
        <f t="shared" si="6141"/>
        <v>512.64</v>
      </c>
      <c r="O3117" s="38">
        <f t="shared" si="6142"/>
        <v>656</v>
      </c>
      <c r="P3117" s="39"/>
      <c r="Q3117" s="39"/>
      <c r="R3117" s="39"/>
      <c r="S3117" s="39"/>
      <c r="T3117" s="39"/>
      <c r="U3117" s="39"/>
      <c r="V3117" s="39"/>
      <c r="W3117" s="39"/>
      <c r="X3117" s="39"/>
      <c r="Y3117" s="39"/>
      <c r="Z3117" s="39"/>
      <c r="AA3117" s="39"/>
      <c r="AB3117" s="39"/>
      <c r="AC3117" s="39"/>
      <c r="AD3117" s="40"/>
      <c r="AE3117" s="40"/>
      <c r="AF3117" s="41">
        <f t="shared" si="6135"/>
        <v>0</v>
      </c>
      <c r="AG3117" s="42"/>
    </row>
    <row r="3118" spans="1:33" ht="13.8">
      <c r="A3118" s="30" t="s">
        <v>8218</v>
      </c>
      <c r="B3118" s="30" t="s">
        <v>8219</v>
      </c>
      <c r="C3118" s="43"/>
      <c r="D3118" s="44"/>
      <c r="E3118" s="44"/>
      <c r="F3118" s="35">
        <f t="shared" si="6187"/>
        <v>0</v>
      </c>
      <c r="G3118" s="35">
        <f t="shared" si="6132"/>
        <v>0</v>
      </c>
      <c r="H3118" s="35">
        <f t="shared" si="6107"/>
        <v>0</v>
      </c>
      <c r="I3118" s="21">
        <f t="shared" si="6138"/>
        <v>28</v>
      </c>
      <c r="J3118" s="37">
        <f t="shared" ref="J3118:K3118" si="6224">MAX(N3118,P3118,R3118,T3118,V3118,X3118,Z3118,AB3118,AD3118)</f>
        <v>512.64</v>
      </c>
      <c r="K3118" s="37">
        <f t="shared" si="6224"/>
        <v>656</v>
      </c>
      <c r="L3118" s="38">
        <f t="shared" ref="L3118:M3118" si="6225">MIN(N3118,P3118,R3118,T3118,V3118,X3118,Z3118,AB3118,AD3118)</f>
        <v>512.64</v>
      </c>
      <c r="M3118" s="38">
        <f t="shared" si="6225"/>
        <v>656</v>
      </c>
      <c r="N3118" s="38">
        <f t="shared" si="6141"/>
        <v>512.64</v>
      </c>
      <c r="O3118" s="38">
        <f t="shared" si="6142"/>
        <v>656</v>
      </c>
      <c r="P3118" s="39"/>
      <c r="Q3118" s="39"/>
      <c r="R3118" s="39"/>
      <c r="S3118" s="39"/>
      <c r="T3118" s="39"/>
      <c r="U3118" s="39"/>
      <c r="V3118" s="39"/>
      <c r="W3118" s="39"/>
      <c r="X3118" s="39"/>
      <c r="Y3118" s="39"/>
      <c r="Z3118" s="39"/>
      <c r="AA3118" s="39"/>
      <c r="AB3118" s="39"/>
      <c r="AC3118" s="39"/>
      <c r="AD3118" s="40"/>
      <c r="AE3118" s="40"/>
      <c r="AF3118" s="41">
        <f t="shared" si="6135"/>
        <v>0</v>
      </c>
      <c r="AG3118" s="42"/>
    </row>
    <row r="3119" spans="1:33" ht="13.8">
      <c r="A3119" s="30" t="s">
        <v>8220</v>
      </c>
      <c r="B3119" s="30" t="s">
        <v>8221</v>
      </c>
      <c r="C3119" s="43"/>
      <c r="D3119" s="44"/>
      <c r="E3119" s="44"/>
      <c r="F3119" s="35">
        <f t="shared" si="6187"/>
        <v>0</v>
      </c>
      <c r="G3119" s="35">
        <f t="shared" si="6132"/>
        <v>0</v>
      </c>
      <c r="H3119" s="35">
        <f t="shared" si="6107"/>
        <v>0</v>
      </c>
      <c r="I3119" s="21">
        <f t="shared" si="6138"/>
        <v>28</v>
      </c>
      <c r="J3119" s="37">
        <f t="shared" ref="J3119:K3119" si="6226">MAX(N3119,P3119,R3119,T3119,V3119,X3119,Z3119,AB3119,AD3119)</f>
        <v>512.64</v>
      </c>
      <c r="K3119" s="37">
        <f t="shared" si="6226"/>
        <v>656</v>
      </c>
      <c r="L3119" s="38">
        <f t="shared" ref="L3119:M3119" si="6227">MIN(N3119,P3119,R3119,T3119,V3119,X3119,Z3119,AB3119,AD3119)</f>
        <v>512.64</v>
      </c>
      <c r="M3119" s="38">
        <f t="shared" si="6227"/>
        <v>656</v>
      </c>
      <c r="N3119" s="38">
        <f t="shared" si="6141"/>
        <v>512.64</v>
      </c>
      <c r="O3119" s="38">
        <f t="shared" si="6142"/>
        <v>656</v>
      </c>
      <c r="P3119" s="39"/>
      <c r="Q3119" s="39"/>
      <c r="R3119" s="39"/>
      <c r="S3119" s="39"/>
      <c r="T3119" s="39"/>
      <c r="U3119" s="39"/>
      <c r="V3119" s="39"/>
      <c r="W3119" s="39"/>
      <c r="X3119" s="39"/>
      <c r="Y3119" s="39"/>
      <c r="Z3119" s="39"/>
      <c r="AA3119" s="39"/>
      <c r="AB3119" s="39"/>
      <c r="AC3119" s="39"/>
      <c r="AD3119" s="40"/>
      <c r="AE3119" s="40"/>
      <c r="AF3119" s="41">
        <f t="shared" si="6135"/>
        <v>0</v>
      </c>
      <c r="AG3119" s="42"/>
    </row>
    <row r="3120" spans="1:33" ht="13.8">
      <c r="A3120" s="30" t="s">
        <v>8222</v>
      </c>
      <c r="B3120" s="30" t="s">
        <v>8223</v>
      </c>
      <c r="C3120" s="43"/>
      <c r="D3120" s="44"/>
      <c r="E3120" s="44"/>
      <c r="F3120" s="35">
        <f t="shared" si="6187"/>
        <v>0</v>
      </c>
      <c r="G3120" s="35">
        <f t="shared" si="6132"/>
        <v>0</v>
      </c>
      <c r="H3120" s="35">
        <f t="shared" si="6107"/>
        <v>0</v>
      </c>
      <c r="I3120" s="21">
        <f t="shared" si="6138"/>
        <v>28</v>
      </c>
      <c r="J3120" s="37">
        <f t="shared" ref="J3120:K3120" si="6228">MAX(N3120,P3120,R3120,T3120,V3120,X3120,Z3120,AB3120,AD3120)</f>
        <v>512.64</v>
      </c>
      <c r="K3120" s="37">
        <f t="shared" si="6228"/>
        <v>656</v>
      </c>
      <c r="L3120" s="38">
        <f t="shared" ref="L3120:M3120" si="6229">MIN(N3120,P3120,R3120,T3120,V3120,X3120,Z3120,AB3120,AD3120)</f>
        <v>512.64</v>
      </c>
      <c r="M3120" s="38">
        <f t="shared" si="6229"/>
        <v>656</v>
      </c>
      <c r="N3120" s="38">
        <f t="shared" si="6141"/>
        <v>512.64</v>
      </c>
      <c r="O3120" s="38">
        <f t="shared" si="6142"/>
        <v>656</v>
      </c>
      <c r="P3120" s="39"/>
      <c r="Q3120" s="39"/>
      <c r="R3120" s="39"/>
      <c r="S3120" s="39"/>
      <c r="T3120" s="39"/>
      <c r="U3120" s="39"/>
      <c r="V3120" s="39"/>
      <c r="W3120" s="39"/>
      <c r="X3120" s="39"/>
      <c r="Y3120" s="39"/>
      <c r="Z3120" s="39"/>
      <c r="AA3120" s="39"/>
      <c r="AB3120" s="39"/>
      <c r="AC3120" s="39"/>
      <c r="AD3120" s="40"/>
      <c r="AE3120" s="40"/>
      <c r="AF3120" s="41">
        <f t="shared" si="6135"/>
        <v>0</v>
      </c>
      <c r="AG3120" s="42"/>
    </row>
    <row r="3121" spans="1:33" ht="13.8">
      <c r="A3121" s="30" t="s">
        <v>8224</v>
      </c>
      <c r="B3121" s="30" t="s">
        <v>8225</v>
      </c>
      <c r="C3121" s="43"/>
      <c r="D3121" s="44"/>
      <c r="E3121" s="44"/>
      <c r="F3121" s="35">
        <f t="shared" si="6187"/>
        <v>0</v>
      </c>
      <c r="G3121" s="35">
        <f t="shared" si="6132"/>
        <v>0</v>
      </c>
      <c r="H3121" s="35">
        <f t="shared" si="6107"/>
        <v>0</v>
      </c>
      <c r="I3121" s="21">
        <f t="shared" si="6138"/>
        <v>28</v>
      </c>
      <c r="J3121" s="37">
        <f t="shared" ref="J3121:K3121" si="6230">MAX(N3121,P3121,R3121,T3121,V3121,X3121,Z3121,AB3121,AD3121)</f>
        <v>480.6</v>
      </c>
      <c r="K3121" s="37">
        <f t="shared" si="6230"/>
        <v>615</v>
      </c>
      <c r="L3121" s="38">
        <f t="shared" ref="L3121:M3121" si="6231">MIN(N3121,P3121,R3121,T3121,V3121,X3121,Z3121,AB3121,AD3121)</f>
        <v>480.6</v>
      </c>
      <c r="M3121" s="38">
        <f t="shared" si="6231"/>
        <v>615</v>
      </c>
      <c r="N3121" s="38">
        <f t="shared" si="6141"/>
        <v>480.6</v>
      </c>
      <c r="O3121" s="38">
        <f t="shared" si="6142"/>
        <v>615</v>
      </c>
      <c r="P3121" s="39"/>
      <c r="Q3121" s="39"/>
      <c r="R3121" s="39"/>
      <c r="S3121" s="39"/>
      <c r="T3121" s="39"/>
      <c r="U3121" s="39"/>
      <c r="V3121" s="39"/>
      <c r="W3121" s="39"/>
      <c r="X3121" s="39"/>
      <c r="Y3121" s="39"/>
      <c r="Z3121" s="39"/>
      <c r="AA3121" s="39"/>
      <c r="AB3121" s="39"/>
      <c r="AC3121" s="39"/>
      <c r="AD3121" s="40"/>
      <c r="AE3121" s="40"/>
      <c r="AF3121" s="41">
        <f t="shared" si="6135"/>
        <v>0</v>
      </c>
      <c r="AG3121" s="42"/>
    </row>
    <row r="3122" spans="1:33" ht="13.8">
      <c r="A3122" s="30" t="s">
        <v>8226</v>
      </c>
      <c r="B3122" s="30" t="s">
        <v>8227</v>
      </c>
      <c r="C3122" s="43"/>
      <c r="D3122" s="44"/>
      <c r="E3122" s="44"/>
      <c r="F3122" s="35">
        <f t="shared" si="6187"/>
        <v>0</v>
      </c>
      <c r="G3122" s="35">
        <f t="shared" si="6132"/>
        <v>0</v>
      </c>
      <c r="H3122" s="35">
        <f t="shared" si="6107"/>
        <v>0</v>
      </c>
      <c r="I3122" s="21">
        <f t="shared" si="6138"/>
        <v>28</v>
      </c>
      <c r="J3122" s="37">
        <f t="shared" ref="J3122:K3122" si="6232">MAX(N3122,P3122,R3122,T3122,V3122,X3122,Z3122,AB3122,AD3122)</f>
        <v>390.89</v>
      </c>
      <c r="K3122" s="37">
        <f t="shared" si="6232"/>
        <v>500</v>
      </c>
      <c r="L3122" s="38">
        <f t="shared" ref="L3122:M3122" si="6233">MIN(N3122,P3122,R3122,T3122,V3122,X3122,Z3122,AB3122,AD3122)</f>
        <v>390.89</v>
      </c>
      <c r="M3122" s="38">
        <f t="shared" si="6233"/>
        <v>500</v>
      </c>
      <c r="N3122" s="38">
        <f t="shared" si="6141"/>
        <v>390.89</v>
      </c>
      <c r="O3122" s="38">
        <f t="shared" si="6142"/>
        <v>500</v>
      </c>
      <c r="P3122" s="39"/>
      <c r="Q3122" s="39"/>
      <c r="R3122" s="39"/>
      <c r="S3122" s="39"/>
      <c r="T3122" s="39"/>
      <c r="U3122" s="39"/>
      <c r="V3122" s="39"/>
      <c r="W3122" s="39"/>
      <c r="X3122" s="39"/>
      <c r="Y3122" s="39"/>
      <c r="Z3122" s="39"/>
      <c r="AA3122" s="39"/>
      <c r="AB3122" s="39"/>
      <c r="AC3122" s="39"/>
      <c r="AD3122" s="40"/>
      <c r="AE3122" s="40"/>
      <c r="AF3122" s="41">
        <f t="shared" si="6135"/>
        <v>0</v>
      </c>
      <c r="AG3122" s="42"/>
    </row>
    <row r="3123" spans="1:33" ht="13.8">
      <c r="A3123" s="30" t="s">
        <v>8228</v>
      </c>
      <c r="B3123" s="30" t="s">
        <v>8229</v>
      </c>
      <c r="C3123" s="43"/>
      <c r="D3123" s="44"/>
      <c r="E3123" s="44"/>
      <c r="F3123" s="35">
        <f t="shared" si="6187"/>
        <v>0</v>
      </c>
      <c r="G3123" s="35">
        <f t="shared" si="6132"/>
        <v>0</v>
      </c>
      <c r="H3123" s="35">
        <f t="shared" si="6107"/>
        <v>0</v>
      </c>
      <c r="I3123" s="21">
        <f t="shared" si="6138"/>
        <v>28</v>
      </c>
      <c r="J3123" s="37">
        <f t="shared" ref="J3123:K3123" si="6234">MAX(N3123,P3123,R3123,T3123,V3123,X3123,Z3123,AB3123,AD3123)</f>
        <v>480.6</v>
      </c>
      <c r="K3123" s="37">
        <f t="shared" si="6234"/>
        <v>615</v>
      </c>
      <c r="L3123" s="38">
        <f t="shared" ref="L3123:M3123" si="6235">MIN(N3123,P3123,R3123,T3123,V3123,X3123,Z3123,AB3123,AD3123)</f>
        <v>480.6</v>
      </c>
      <c r="M3123" s="38">
        <f t="shared" si="6235"/>
        <v>615</v>
      </c>
      <c r="N3123" s="38">
        <f t="shared" si="6141"/>
        <v>480.6</v>
      </c>
      <c r="O3123" s="38">
        <f t="shared" si="6142"/>
        <v>615</v>
      </c>
      <c r="P3123" s="39"/>
      <c r="Q3123" s="39"/>
      <c r="R3123" s="39"/>
      <c r="S3123" s="39"/>
      <c r="T3123" s="39"/>
      <c r="U3123" s="39"/>
      <c r="V3123" s="39"/>
      <c r="W3123" s="39"/>
      <c r="X3123" s="39"/>
      <c r="Y3123" s="39"/>
      <c r="Z3123" s="39"/>
      <c r="AA3123" s="39"/>
      <c r="AB3123" s="39"/>
      <c r="AC3123" s="39"/>
      <c r="AD3123" s="40"/>
      <c r="AE3123" s="40"/>
      <c r="AF3123" s="41">
        <f t="shared" si="6135"/>
        <v>0</v>
      </c>
      <c r="AG3123" s="42"/>
    </row>
    <row r="3124" spans="1:33" ht="13.8">
      <c r="A3124" s="30" t="s">
        <v>8230</v>
      </c>
      <c r="B3124" s="30" t="s">
        <v>8231</v>
      </c>
      <c r="C3124" s="43"/>
      <c r="D3124" s="44"/>
      <c r="E3124" s="44"/>
      <c r="F3124" s="35">
        <f t="shared" si="6187"/>
        <v>0</v>
      </c>
      <c r="G3124" s="35">
        <f t="shared" si="6132"/>
        <v>0</v>
      </c>
      <c r="H3124" s="35">
        <f t="shared" si="6107"/>
        <v>0</v>
      </c>
      <c r="I3124" s="21">
        <f t="shared" si="6138"/>
        <v>28</v>
      </c>
      <c r="J3124" s="37">
        <f t="shared" ref="J3124:K3124" si="6236">MAX(N3124,P3124,R3124,T3124,V3124,X3124,Z3124,AB3124,AD3124)</f>
        <v>480.6</v>
      </c>
      <c r="K3124" s="37">
        <f t="shared" si="6236"/>
        <v>615</v>
      </c>
      <c r="L3124" s="38">
        <f t="shared" ref="L3124:M3124" si="6237">MIN(N3124,P3124,R3124,T3124,V3124,X3124,Z3124,AB3124,AD3124)</f>
        <v>480.6</v>
      </c>
      <c r="M3124" s="38">
        <f t="shared" si="6237"/>
        <v>615</v>
      </c>
      <c r="N3124" s="38">
        <f t="shared" si="6141"/>
        <v>480.6</v>
      </c>
      <c r="O3124" s="38">
        <f t="shared" si="6142"/>
        <v>615</v>
      </c>
      <c r="P3124" s="39"/>
      <c r="Q3124" s="39"/>
      <c r="R3124" s="39"/>
      <c r="S3124" s="39"/>
      <c r="T3124" s="39"/>
      <c r="U3124" s="39"/>
      <c r="V3124" s="39"/>
      <c r="W3124" s="39"/>
      <c r="X3124" s="39"/>
      <c r="Y3124" s="39"/>
      <c r="Z3124" s="39"/>
      <c r="AA3124" s="39"/>
      <c r="AB3124" s="39"/>
      <c r="AC3124" s="39"/>
      <c r="AD3124" s="40"/>
      <c r="AE3124" s="40"/>
      <c r="AF3124" s="41">
        <f t="shared" si="6135"/>
        <v>0</v>
      </c>
      <c r="AG3124" s="42"/>
    </row>
    <row r="3125" spans="1:33" ht="13.8">
      <c r="A3125" s="30" t="s">
        <v>8232</v>
      </c>
      <c r="B3125" s="30" t="s">
        <v>8233</v>
      </c>
      <c r="C3125" s="43"/>
      <c r="D3125" s="44"/>
      <c r="E3125" s="44"/>
      <c r="F3125" s="35">
        <f t="shared" si="6187"/>
        <v>0</v>
      </c>
      <c r="G3125" s="35">
        <f t="shared" si="6132"/>
        <v>0</v>
      </c>
      <c r="H3125" s="35">
        <f t="shared" si="6107"/>
        <v>0</v>
      </c>
      <c r="I3125" s="21">
        <f t="shared" si="6138"/>
        <v>28</v>
      </c>
      <c r="J3125" s="37">
        <f t="shared" ref="J3125:K3125" si="6238">MAX(N3125,P3125,R3125,T3125,V3125,X3125,Z3125,AB3125,AD3125)</f>
        <v>371.66</v>
      </c>
      <c r="K3125" s="37">
        <f t="shared" si="6238"/>
        <v>476</v>
      </c>
      <c r="L3125" s="38">
        <f t="shared" ref="L3125:M3125" si="6239">MIN(N3125,P3125,R3125,T3125,V3125,X3125,Z3125,AB3125,AD3125)</f>
        <v>371.66</v>
      </c>
      <c r="M3125" s="38">
        <f t="shared" si="6239"/>
        <v>476</v>
      </c>
      <c r="N3125" s="38">
        <f t="shared" si="6141"/>
        <v>371.66</v>
      </c>
      <c r="O3125" s="38">
        <f t="shared" si="6142"/>
        <v>476</v>
      </c>
      <c r="P3125" s="39"/>
      <c r="Q3125" s="39"/>
      <c r="R3125" s="39"/>
      <c r="S3125" s="39"/>
      <c r="T3125" s="39"/>
      <c r="U3125" s="39"/>
      <c r="V3125" s="39"/>
      <c r="W3125" s="39"/>
      <c r="X3125" s="39"/>
      <c r="Y3125" s="39"/>
      <c r="Z3125" s="39"/>
      <c r="AA3125" s="39"/>
      <c r="AB3125" s="39"/>
      <c r="AC3125" s="39"/>
      <c r="AD3125" s="40"/>
      <c r="AE3125" s="40"/>
      <c r="AF3125" s="41">
        <f t="shared" si="6135"/>
        <v>0</v>
      </c>
      <c r="AG3125" s="42"/>
    </row>
    <row r="3126" spans="1:33" ht="13.8">
      <c r="A3126" s="30" t="s">
        <v>8234</v>
      </c>
      <c r="B3126" s="30" t="s">
        <v>8235</v>
      </c>
      <c r="C3126" s="43"/>
      <c r="D3126" s="44"/>
      <c r="E3126" s="44"/>
      <c r="F3126" s="35">
        <f t="shared" si="6187"/>
        <v>0</v>
      </c>
      <c r="G3126" s="35">
        <f t="shared" si="6132"/>
        <v>0</v>
      </c>
      <c r="H3126" s="35">
        <f t="shared" si="6107"/>
        <v>0</v>
      </c>
      <c r="I3126" s="21">
        <f t="shared" si="6138"/>
        <v>28</v>
      </c>
      <c r="J3126" s="37">
        <f t="shared" ref="J3126:K3126" si="6240">MAX(N3126,P3126,R3126,T3126,V3126,X3126,Z3126,AB3126,AD3126)</f>
        <v>313.99</v>
      </c>
      <c r="K3126" s="37">
        <f t="shared" si="6240"/>
        <v>402</v>
      </c>
      <c r="L3126" s="38">
        <f t="shared" ref="L3126:M3126" si="6241">MIN(N3126,P3126,R3126,T3126,V3126,X3126,Z3126,AB3126,AD3126)</f>
        <v>313.99</v>
      </c>
      <c r="M3126" s="38">
        <f t="shared" si="6241"/>
        <v>402</v>
      </c>
      <c r="N3126" s="38">
        <f t="shared" si="6141"/>
        <v>313.99</v>
      </c>
      <c r="O3126" s="38">
        <f t="shared" si="6142"/>
        <v>402</v>
      </c>
      <c r="P3126" s="39"/>
      <c r="Q3126" s="39"/>
      <c r="R3126" s="39"/>
      <c r="S3126" s="39"/>
      <c r="T3126" s="39"/>
      <c r="U3126" s="39"/>
      <c r="V3126" s="39"/>
      <c r="W3126" s="39"/>
      <c r="X3126" s="39"/>
      <c r="Y3126" s="39"/>
      <c r="Z3126" s="39"/>
      <c r="AA3126" s="39"/>
      <c r="AB3126" s="39"/>
      <c r="AC3126" s="39"/>
      <c r="AD3126" s="40"/>
      <c r="AE3126" s="40"/>
      <c r="AF3126" s="41">
        <f t="shared" si="6135"/>
        <v>0</v>
      </c>
      <c r="AG3126" s="42"/>
    </row>
    <row r="3127" spans="1:33" ht="13.8">
      <c r="A3127" s="30" t="s">
        <v>8236</v>
      </c>
      <c r="B3127" s="30" t="s">
        <v>8237</v>
      </c>
      <c r="C3127" s="43"/>
      <c r="D3127" s="44"/>
      <c r="E3127" s="44"/>
      <c r="F3127" s="35">
        <f t="shared" si="6187"/>
        <v>0</v>
      </c>
      <c r="G3127" s="35">
        <f t="shared" si="6132"/>
        <v>0</v>
      </c>
      <c r="H3127" s="35">
        <f t="shared" si="6107"/>
        <v>0</v>
      </c>
      <c r="I3127" s="21">
        <f t="shared" si="6138"/>
        <v>28</v>
      </c>
      <c r="J3127" s="37">
        <f t="shared" ref="J3127:K3127" si="6242">MAX(N3127,P3127,R3127,T3127,V3127,X3127,Z3127,AB3127,AD3127)</f>
        <v>371.66</v>
      </c>
      <c r="K3127" s="37">
        <f t="shared" si="6242"/>
        <v>476</v>
      </c>
      <c r="L3127" s="38">
        <f t="shared" ref="L3127:M3127" si="6243">MIN(N3127,P3127,R3127,T3127,V3127,X3127,Z3127,AB3127,AD3127)</f>
        <v>371.66</v>
      </c>
      <c r="M3127" s="38">
        <f t="shared" si="6243"/>
        <v>476</v>
      </c>
      <c r="N3127" s="38">
        <f t="shared" si="6141"/>
        <v>371.66</v>
      </c>
      <c r="O3127" s="38">
        <f t="shared" si="6142"/>
        <v>476</v>
      </c>
      <c r="P3127" s="39"/>
      <c r="Q3127" s="39"/>
      <c r="R3127" s="39"/>
      <c r="S3127" s="39"/>
      <c r="T3127" s="39"/>
      <c r="U3127" s="39"/>
      <c r="V3127" s="39"/>
      <c r="W3127" s="39"/>
      <c r="X3127" s="39"/>
      <c r="Y3127" s="39"/>
      <c r="Z3127" s="39"/>
      <c r="AA3127" s="39"/>
      <c r="AB3127" s="39"/>
      <c r="AC3127" s="39"/>
      <c r="AD3127" s="40"/>
      <c r="AE3127" s="40"/>
      <c r="AF3127" s="41">
        <f t="shared" si="6135"/>
        <v>0</v>
      </c>
      <c r="AG3127" s="42"/>
    </row>
    <row r="3128" spans="1:33" ht="13.8">
      <c r="A3128" s="30" t="s">
        <v>8238</v>
      </c>
      <c r="B3128" s="30" t="s">
        <v>8239</v>
      </c>
      <c r="C3128" s="43"/>
      <c r="D3128" s="44"/>
      <c r="E3128" s="44"/>
      <c r="F3128" s="35">
        <f t="shared" si="6187"/>
        <v>0</v>
      </c>
      <c r="G3128" s="35">
        <f t="shared" si="6132"/>
        <v>0</v>
      </c>
      <c r="H3128" s="35">
        <f t="shared" si="6107"/>
        <v>0</v>
      </c>
      <c r="I3128" s="21">
        <f t="shared" si="6138"/>
        <v>28</v>
      </c>
      <c r="J3128" s="37">
        <f t="shared" ref="J3128:K3128" si="6244">MAX(N3128,P3128,R3128,T3128,V3128,X3128,Z3128,AB3128,AD3128)</f>
        <v>371.66</v>
      </c>
      <c r="K3128" s="37">
        <f t="shared" si="6244"/>
        <v>476</v>
      </c>
      <c r="L3128" s="38">
        <f t="shared" ref="L3128:M3128" si="6245">MIN(N3128,P3128,R3128,T3128,V3128,X3128,Z3128,AB3128,AD3128)</f>
        <v>371.66</v>
      </c>
      <c r="M3128" s="38">
        <f t="shared" si="6245"/>
        <v>476</v>
      </c>
      <c r="N3128" s="38">
        <f t="shared" si="6141"/>
        <v>371.66</v>
      </c>
      <c r="O3128" s="38">
        <f t="shared" si="6142"/>
        <v>476</v>
      </c>
      <c r="P3128" s="39"/>
      <c r="Q3128" s="39"/>
      <c r="R3128" s="39"/>
      <c r="S3128" s="39"/>
      <c r="T3128" s="39"/>
      <c r="U3128" s="39"/>
      <c r="V3128" s="39"/>
      <c r="W3128" s="39"/>
      <c r="X3128" s="39"/>
      <c r="Y3128" s="39"/>
      <c r="Z3128" s="39"/>
      <c r="AA3128" s="39"/>
      <c r="AB3128" s="39"/>
      <c r="AC3128" s="39"/>
      <c r="AD3128" s="40"/>
      <c r="AE3128" s="40"/>
      <c r="AF3128" s="41">
        <f t="shared" si="6135"/>
        <v>0</v>
      </c>
      <c r="AG3128" s="42"/>
    </row>
    <row r="3129" spans="1:33" ht="13.8">
      <c r="A3129" s="30" t="s">
        <v>8240</v>
      </c>
      <c r="B3129" s="30" t="s">
        <v>8241</v>
      </c>
      <c r="C3129" s="43"/>
      <c r="D3129" s="44"/>
      <c r="E3129" s="44"/>
      <c r="F3129" s="35">
        <f t="shared" si="6187"/>
        <v>0</v>
      </c>
      <c r="G3129" s="35">
        <f t="shared" si="6132"/>
        <v>0</v>
      </c>
      <c r="H3129" s="35">
        <f t="shared" si="6107"/>
        <v>0</v>
      </c>
      <c r="I3129" s="21">
        <f t="shared" si="6138"/>
        <v>28</v>
      </c>
      <c r="J3129" s="37">
        <f t="shared" ref="J3129:K3129" si="6246">MAX(N3129,P3129,R3129,T3129,V3129,X3129,Z3129,AB3129,AD3129)</f>
        <v>198.65</v>
      </c>
      <c r="K3129" s="37">
        <f t="shared" si="6246"/>
        <v>254</v>
      </c>
      <c r="L3129" s="38">
        <f t="shared" ref="L3129:M3129" si="6247">MIN(N3129,P3129,R3129,T3129,V3129,X3129,Z3129,AB3129,AD3129)</f>
        <v>198.65</v>
      </c>
      <c r="M3129" s="38">
        <f t="shared" si="6247"/>
        <v>254</v>
      </c>
      <c r="N3129" s="38">
        <f t="shared" si="6141"/>
        <v>198.65</v>
      </c>
      <c r="O3129" s="38">
        <f t="shared" si="6142"/>
        <v>254</v>
      </c>
      <c r="P3129" s="39"/>
      <c r="Q3129" s="39"/>
      <c r="R3129" s="39"/>
      <c r="S3129" s="39"/>
      <c r="T3129" s="39"/>
      <c r="U3129" s="39"/>
      <c r="V3129" s="39"/>
      <c r="W3129" s="39"/>
      <c r="X3129" s="39"/>
      <c r="Y3129" s="39"/>
      <c r="Z3129" s="39"/>
      <c r="AA3129" s="39"/>
      <c r="AB3129" s="39"/>
      <c r="AC3129" s="39"/>
      <c r="AD3129" s="40"/>
      <c r="AE3129" s="40"/>
      <c r="AF3129" s="41">
        <f t="shared" si="6135"/>
        <v>0</v>
      </c>
      <c r="AG3129" s="42"/>
    </row>
    <row r="3130" spans="1:33" ht="13.8">
      <c r="A3130" s="30" t="s">
        <v>8242</v>
      </c>
      <c r="B3130" s="30" t="s">
        <v>8243</v>
      </c>
      <c r="C3130" s="43"/>
      <c r="D3130" s="44"/>
      <c r="E3130" s="44"/>
      <c r="F3130" s="35">
        <f t="shared" si="6187"/>
        <v>0</v>
      </c>
      <c r="G3130" s="35">
        <f t="shared" si="6132"/>
        <v>0</v>
      </c>
      <c r="H3130" s="35">
        <f t="shared" si="6107"/>
        <v>0</v>
      </c>
      <c r="I3130" s="21">
        <f t="shared" si="6138"/>
        <v>28</v>
      </c>
      <c r="J3130" s="37">
        <f t="shared" ref="J3130:K3130" si="6248">MAX(N3130,P3130,R3130,T3130,V3130,X3130,Z3130,AB3130,AD3130)</f>
        <v>198.65</v>
      </c>
      <c r="K3130" s="37">
        <f t="shared" si="6248"/>
        <v>254</v>
      </c>
      <c r="L3130" s="38">
        <f t="shared" ref="L3130:M3130" si="6249">MIN(N3130,P3130,R3130,T3130,V3130,X3130,Z3130,AB3130,AD3130)</f>
        <v>198.65</v>
      </c>
      <c r="M3130" s="38">
        <f t="shared" si="6249"/>
        <v>254</v>
      </c>
      <c r="N3130" s="38">
        <f t="shared" si="6141"/>
        <v>198.65</v>
      </c>
      <c r="O3130" s="38">
        <f t="shared" si="6142"/>
        <v>254</v>
      </c>
      <c r="P3130" s="39"/>
      <c r="Q3130" s="39"/>
      <c r="R3130" s="39"/>
      <c r="S3130" s="39"/>
      <c r="T3130" s="39"/>
      <c r="U3130" s="39"/>
      <c r="V3130" s="39"/>
      <c r="W3130" s="39"/>
      <c r="X3130" s="39"/>
      <c r="Y3130" s="39"/>
      <c r="Z3130" s="39"/>
      <c r="AA3130" s="39"/>
      <c r="AB3130" s="39"/>
      <c r="AC3130" s="39"/>
      <c r="AD3130" s="40"/>
      <c r="AE3130" s="40"/>
      <c r="AF3130" s="41">
        <f t="shared" si="6135"/>
        <v>0</v>
      </c>
      <c r="AG3130" s="42"/>
    </row>
    <row r="3131" spans="1:33" ht="13.8">
      <c r="A3131" s="30" t="s">
        <v>8244</v>
      </c>
      <c r="B3131" s="30" t="s">
        <v>8245</v>
      </c>
      <c r="C3131" s="43"/>
      <c r="D3131" s="44"/>
      <c r="E3131" s="44"/>
      <c r="F3131" s="35">
        <f t="shared" si="6187"/>
        <v>0</v>
      </c>
      <c r="G3131" s="35">
        <f t="shared" si="6132"/>
        <v>0</v>
      </c>
      <c r="H3131" s="35">
        <f t="shared" si="6107"/>
        <v>0</v>
      </c>
      <c r="I3131" s="21">
        <f t="shared" si="6138"/>
        <v>28</v>
      </c>
      <c r="J3131" s="37">
        <f t="shared" ref="J3131:K3131" si="6250">MAX(N3131,P3131,R3131,T3131,V3131,X3131,Z3131,AB3131,AD3131)</f>
        <v>198.65</v>
      </c>
      <c r="K3131" s="37">
        <f t="shared" si="6250"/>
        <v>254</v>
      </c>
      <c r="L3131" s="38">
        <f t="shared" ref="L3131:M3131" si="6251">MIN(N3131,P3131,R3131,T3131,V3131,X3131,Z3131,AB3131,AD3131)</f>
        <v>198.65</v>
      </c>
      <c r="M3131" s="38">
        <f t="shared" si="6251"/>
        <v>254</v>
      </c>
      <c r="N3131" s="38">
        <f t="shared" si="6141"/>
        <v>198.65</v>
      </c>
      <c r="O3131" s="38">
        <f t="shared" si="6142"/>
        <v>254</v>
      </c>
      <c r="P3131" s="39"/>
      <c r="Q3131" s="39"/>
      <c r="R3131" s="39"/>
      <c r="S3131" s="39"/>
      <c r="T3131" s="39"/>
      <c r="U3131" s="39"/>
      <c r="V3131" s="39"/>
      <c r="W3131" s="39"/>
      <c r="X3131" s="39"/>
      <c r="Y3131" s="39"/>
      <c r="Z3131" s="39"/>
      <c r="AA3131" s="39"/>
      <c r="AB3131" s="39"/>
      <c r="AC3131" s="39"/>
      <c r="AD3131" s="40"/>
      <c r="AE3131" s="40"/>
      <c r="AF3131" s="41">
        <f t="shared" si="6135"/>
        <v>0</v>
      </c>
      <c r="AG3131" s="42"/>
    </row>
    <row r="3132" spans="1:33" ht="13.8">
      <c r="A3132" s="30" t="s">
        <v>8246</v>
      </c>
      <c r="B3132" s="30" t="s">
        <v>8247</v>
      </c>
      <c r="C3132" s="43"/>
      <c r="D3132" s="44"/>
      <c r="E3132" s="44"/>
      <c r="F3132" s="35">
        <f t="shared" si="6187"/>
        <v>0</v>
      </c>
      <c r="G3132" s="35">
        <f t="shared" si="6132"/>
        <v>0</v>
      </c>
      <c r="H3132" s="35">
        <f t="shared" si="6107"/>
        <v>0</v>
      </c>
      <c r="I3132" s="21">
        <f t="shared" si="6138"/>
        <v>28</v>
      </c>
      <c r="J3132" s="37">
        <f t="shared" ref="J3132:K3132" si="6252">MAX(N3132,P3132,R3132,T3132,V3132,X3132,Z3132,AB3132,AD3132)</f>
        <v>198.65</v>
      </c>
      <c r="K3132" s="37">
        <f t="shared" si="6252"/>
        <v>254</v>
      </c>
      <c r="L3132" s="38">
        <f t="shared" ref="L3132:M3132" si="6253">MIN(N3132,P3132,R3132,T3132,V3132,X3132,Z3132,AB3132,AD3132)</f>
        <v>198.65</v>
      </c>
      <c r="M3132" s="38">
        <f t="shared" si="6253"/>
        <v>254</v>
      </c>
      <c r="N3132" s="38">
        <f t="shared" si="6141"/>
        <v>198.65</v>
      </c>
      <c r="O3132" s="38">
        <f t="shared" si="6142"/>
        <v>254</v>
      </c>
      <c r="P3132" s="39"/>
      <c r="Q3132" s="39"/>
      <c r="R3132" s="39"/>
      <c r="S3132" s="39"/>
      <c r="T3132" s="39"/>
      <c r="U3132" s="39"/>
      <c r="V3132" s="39"/>
      <c r="W3132" s="39"/>
      <c r="X3132" s="39"/>
      <c r="Y3132" s="39"/>
      <c r="Z3132" s="39"/>
      <c r="AA3132" s="39"/>
      <c r="AB3132" s="39"/>
      <c r="AC3132" s="39"/>
      <c r="AD3132" s="40"/>
      <c r="AE3132" s="40"/>
      <c r="AF3132" s="41">
        <f t="shared" si="6135"/>
        <v>0</v>
      </c>
      <c r="AG3132" s="42"/>
    </row>
    <row r="3133" spans="1:33" ht="13.8">
      <c r="A3133" s="30" t="s">
        <v>8248</v>
      </c>
      <c r="B3133" s="30" t="s">
        <v>8249</v>
      </c>
      <c r="C3133" s="43"/>
      <c r="D3133" s="44"/>
      <c r="E3133" s="44"/>
      <c r="F3133" s="35">
        <f t="shared" si="6187"/>
        <v>0</v>
      </c>
      <c r="G3133" s="35">
        <f t="shared" si="6132"/>
        <v>0</v>
      </c>
      <c r="H3133" s="35">
        <f t="shared" si="6107"/>
        <v>0</v>
      </c>
      <c r="I3133" s="21">
        <f t="shared" si="6138"/>
        <v>28</v>
      </c>
      <c r="J3133" s="37">
        <f t="shared" ref="J3133:K3133" si="6254">MAX(N3133,P3133,R3133,T3133,V3133,X3133,Z3133,AB3133,AD3133)</f>
        <v>448.56</v>
      </c>
      <c r="K3133" s="37">
        <f t="shared" si="6254"/>
        <v>574</v>
      </c>
      <c r="L3133" s="38">
        <f t="shared" ref="L3133:M3133" si="6255">MIN(N3133,P3133,R3133,T3133,V3133,X3133,Z3133,AB3133,AD3133)</f>
        <v>448.56</v>
      </c>
      <c r="M3133" s="38">
        <f t="shared" si="6255"/>
        <v>574</v>
      </c>
      <c r="N3133" s="38">
        <f t="shared" si="6141"/>
        <v>448.56</v>
      </c>
      <c r="O3133" s="38">
        <f t="shared" si="6142"/>
        <v>574</v>
      </c>
      <c r="P3133" s="39"/>
      <c r="Q3133" s="39"/>
      <c r="R3133" s="39"/>
      <c r="S3133" s="39"/>
      <c r="T3133" s="39"/>
      <c r="U3133" s="39"/>
      <c r="V3133" s="39"/>
      <c r="W3133" s="39"/>
      <c r="X3133" s="39"/>
      <c r="Y3133" s="39"/>
      <c r="Z3133" s="39"/>
      <c r="AA3133" s="39"/>
      <c r="AB3133" s="39"/>
      <c r="AC3133" s="39"/>
      <c r="AD3133" s="40"/>
      <c r="AE3133" s="40"/>
      <c r="AF3133" s="41">
        <f t="shared" si="6135"/>
        <v>0</v>
      </c>
      <c r="AG3133" s="42"/>
    </row>
    <row r="3134" spans="1:33" ht="13.8">
      <c r="A3134" s="30" t="s">
        <v>8250</v>
      </c>
      <c r="B3134" s="30" t="s">
        <v>8251</v>
      </c>
      <c r="C3134" s="43"/>
      <c r="D3134" s="44"/>
      <c r="E3134" s="44"/>
      <c r="F3134" s="35">
        <f t="shared" si="6187"/>
        <v>0</v>
      </c>
      <c r="G3134" s="35">
        <f t="shared" si="6132"/>
        <v>0</v>
      </c>
      <c r="H3134" s="35">
        <f t="shared" si="6107"/>
        <v>0</v>
      </c>
      <c r="I3134" s="21">
        <f t="shared" si="6138"/>
        <v>28</v>
      </c>
      <c r="J3134" s="37">
        <f t="shared" ref="J3134:K3134" si="6256">MAX(N3134,P3134,R3134,T3134,V3134,X3134,Z3134,AB3134,AD3134)</f>
        <v>768.96</v>
      </c>
      <c r="K3134" s="37">
        <f t="shared" si="6256"/>
        <v>984</v>
      </c>
      <c r="L3134" s="38">
        <f t="shared" ref="L3134:M3134" si="6257">MIN(N3134,P3134,R3134,T3134,V3134,X3134,Z3134,AB3134,AD3134)</f>
        <v>768.96</v>
      </c>
      <c r="M3134" s="38">
        <f t="shared" si="6257"/>
        <v>984</v>
      </c>
      <c r="N3134" s="38">
        <f t="shared" si="6141"/>
        <v>768.96</v>
      </c>
      <c r="O3134" s="38">
        <f t="shared" si="6142"/>
        <v>984</v>
      </c>
      <c r="P3134" s="39"/>
      <c r="Q3134" s="39"/>
      <c r="R3134" s="39"/>
      <c r="S3134" s="39"/>
      <c r="T3134" s="39"/>
      <c r="U3134" s="39"/>
      <c r="V3134" s="39"/>
      <c r="W3134" s="39"/>
      <c r="X3134" s="39"/>
      <c r="Y3134" s="39"/>
      <c r="Z3134" s="39"/>
      <c r="AA3134" s="39"/>
      <c r="AB3134" s="39"/>
      <c r="AC3134" s="39"/>
      <c r="AD3134" s="40"/>
      <c r="AE3134" s="40"/>
      <c r="AF3134" s="41">
        <f t="shared" si="6135"/>
        <v>0</v>
      </c>
      <c r="AG3134" s="42"/>
    </row>
    <row r="3135" spans="1:33" ht="13.8">
      <c r="A3135" s="30" t="s">
        <v>8252</v>
      </c>
      <c r="B3135" s="30" t="s">
        <v>8253</v>
      </c>
      <c r="C3135" s="43"/>
      <c r="D3135" s="44"/>
      <c r="E3135" s="44"/>
      <c r="F3135" s="35">
        <f t="shared" si="6187"/>
        <v>0</v>
      </c>
      <c r="G3135" s="35">
        <f t="shared" si="6132"/>
        <v>0</v>
      </c>
      <c r="H3135" s="35">
        <f t="shared" si="6107"/>
        <v>0</v>
      </c>
      <c r="I3135" s="21">
        <f t="shared" si="6138"/>
        <v>28</v>
      </c>
      <c r="J3135" s="37">
        <f t="shared" ref="J3135:K3135" si="6258">MAX(N3135,P3135,R3135,T3135,V3135,X3135,Z3135,AB3135,AD3135)</f>
        <v>768.96</v>
      </c>
      <c r="K3135" s="37">
        <f t="shared" si="6258"/>
        <v>984</v>
      </c>
      <c r="L3135" s="38">
        <f t="shared" ref="L3135:M3135" si="6259">MIN(N3135,P3135,R3135,T3135,V3135,X3135,Z3135,AB3135,AD3135)</f>
        <v>768.96</v>
      </c>
      <c r="M3135" s="38">
        <f t="shared" si="6259"/>
        <v>984</v>
      </c>
      <c r="N3135" s="38">
        <f t="shared" si="6141"/>
        <v>768.96</v>
      </c>
      <c r="O3135" s="38">
        <f t="shared" si="6142"/>
        <v>984</v>
      </c>
      <c r="P3135" s="39"/>
      <c r="Q3135" s="39"/>
      <c r="R3135" s="39"/>
      <c r="S3135" s="39"/>
      <c r="T3135" s="39"/>
      <c r="U3135" s="39"/>
      <c r="V3135" s="39"/>
      <c r="W3135" s="39"/>
      <c r="X3135" s="39"/>
      <c r="Y3135" s="39"/>
      <c r="Z3135" s="39"/>
      <c r="AA3135" s="39"/>
      <c r="AB3135" s="39"/>
      <c r="AC3135" s="39"/>
      <c r="AD3135" s="40"/>
      <c r="AE3135" s="40"/>
      <c r="AF3135" s="41">
        <f t="shared" si="6135"/>
        <v>0</v>
      </c>
      <c r="AG3135" s="42"/>
    </row>
    <row r="3136" spans="1:33" ht="13.8">
      <c r="A3136" s="30" t="s">
        <v>8254</v>
      </c>
      <c r="B3136" s="30" t="s">
        <v>8255</v>
      </c>
      <c r="C3136" s="43"/>
      <c r="D3136" s="44"/>
      <c r="E3136" s="44"/>
      <c r="F3136" s="35">
        <f t="shared" si="6187"/>
        <v>0</v>
      </c>
      <c r="G3136" s="35">
        <f t="shared" si="6132"/>
        <v>0</v>
      </c>
      <c r="H3136" s="35">
        <f t="shared" si="6107"/>
        <v>0</v>
      </c>
      <c r="I3136" s="21">
        <f t="shared" si="6138"/>
        <v>28</v>
      </c>
      <c r="J3136" s="37">
        <f t="shared" ref="J3136:K3136" si="6260">MAX(N3136,P3136,R3136,T3136,V3136,X3136,Z3136,AB3136,AD3136)</f>
        <v>768.96</v>
      </c>
      <c r="K3136" s="37">
        <f t="shared" si="6260"/>
        <v>984</v>
      </c>
      <c r="L3136" s="38">
        <f t="shared" ref="L3136:M3136" si="6261">MIN(N3136,P3136,R3136,T3136,V3136,X3136,Z3136,AB3136,AD3136)</f>
        <v>768.96</v>
      </c>
      <c r="M3136" s="38">
        <f t="shared" si="6261"/>
        <v>984</v>
      </c>
      <c r="N3136" s="38">
        <f t="shared" si="6141"/>
        <v>768.96</v>
      </c>
      <c r="O3136" s="38">
        <f t="shared" si="6142"/>
        <v>984</v>
      </c>
      <c r="P3136" s="39"/>
      <c r="Q3136" s="39"/>
      <c r="R3136" s="39"/>
      <c r="S3136" s="39"/>
      <c r="T3136" s="39"/>
      <c r="U3136" s="39"/>
      <c r="V3136" s="39"/>
      <c r="W3136" s="39"/>
      <c r="X3136" s="39"/>
      <c r="Y3136" s="39"/>
      <c r="Z3136" s="39"/>
      <c r="AA3136" s="39"/>
      <c r="AB3136" s="39"/>
      <c r="AC3136" s="39"/>
      <c r="AD3136" s="40"/>
      <c r="AE3136" s="40"/>
      <c r="AF3136" s="41">
        <f t="shared" si="6135"/>
        <v>0</v>
      </c>
      <c r="AG3136" s="42"/>
    </row>
    <row r="3137" spans="1:33" ht="13.8">
      <c r="A3137" s="30" t="s">
        <v>8256</v>
      </c>
      <c r="B3137" s="30" t="s">
        <v>8257</v>
      </c>
      <c r="C3137" s="43"/>
      <c r="D3137" s="44"/>
      <c r="E3137" s="44"/>
      <c r="F3137" s="35">
        <f t="shared" si="6187"/>
        <v>0</v>
      </c>
      <c r="G3137" s="35">
        <f t="shared" si="6132"/>
        <v>0</v>
      </c>
      <c r="H3137" s="35">
        <f t="shared" si="6107"/>
        <v>0</v>
      </c>
      <c r="I3137" s="21">
        <f t="shared" si="6138"/>
        <v>28</v>
      </c>
      <c r="J3137" s="37">
        <f t="shared" ref="J3137:K3137" si="6262">MAX(N3137,P3137,R3137,T3137,V3137,X3137,Z3137,AB3137,AD3137)</f>
        <v>768.96</v>
      </c>
      <c r="K3137" s="37">
        <f t="shared" si="6262"/>
        <v>984</v>
      </c>
      <c r="L3137" s="38">
        <f t="shared" ref="L3137:M3137" si="6263">MIN(N3137,P3137,R3137,T3137,V3137,X3137,Z3137,AB3137,AD3137)</f>
        <v>768.96</v>
      </c>
      <c r="M3137" s="38">
        <f t="shared" si="6263"/>
        <v>984</v>
      </c>
      <c r="N3137" s="38">
        <f t="shared" si="6141"/>
        <v>768.96</v>
      </c>
      <c r="O3137" s="38">
        <f t="shared" si="6142"/>
        <v>984</v>
      </c>
      <c r="P3137" s="39"/>
      <c r="Q3137" s="39"/>
      <c r="R3137" s="39"/>
      <c r="S3137" s="39"/>
      <c r="T3137" s="39"/>
      <c r="U3137" s="39"/>
      <c r="V3137" s="39"/>
      <c r="W3137" s="39"/>
      <c r="X3137" s="39"/>
      <c r="Y3137" s="39"/>
      <c r="Z3137" s="39"/>
      <c r="AA3137" s="39"/>
      <c r="AB3137" s="39"/>
      <c r="AC3137" s="39"/>
      <c r="AD3137" s="40"/>
      <c r="AE3137" s="40"/>
      <c r="AF3137" s="41">
        <f t="shared" si="6135"/>
        <v>0</v>
      </c>
      <c r="AG3137" s="42"/>
    </row>
    <row r="3138" spans="1:33" ht="13.8">
      <c r="A3138" s="30" t="s">
        <v>8258</v>
      </c>
      <c r="B3138" s="30" t="s">
        <v>8259</v>
      </c>
      <c r="C3138" s="43"/>
      <c r="D3138" s="44"/>
      <c r="E3138" s="44"/>
      <c r="F3138" s="35">
        <f t="shared" si="6187"/>
        <v>0</v>
      </c>
      <c r="G3138" s="35">
        <f t="shared" si="6132"/>
        <v>0</v>
      </c>
      <c r="H3138" s="35">
        <f t="shared" si="6107"/>
        <v>0</v>
      </c>
      <c r="I3138" s="21">
        <f t="shared" si="6138"/>
        <v>28</v>
      </c>
      <c r="J3138" s="37">
        <f t="shared" ref="J3138:K3138" si="6264">MAX(N3138,P3138,R3138,T3138,V3138,X3138,Z3138,AB3138,AD3138)</f>
        <v>499.82</v>
      </c>
      <c r="K3138" s="37">
        <f t="shared" si="6264"/>
        <v>640</v>
      </c>
      <c r="L3138" s="38">
        <f t="shared" ref="L3138:M3138" si="6265">MIN(N3138,P3138,R3138,T3138,V3138,X3138,Z3138,AB3138,AD3138)</f>
        <v>499.82</v>
      </c>
      <c r="M3138" s="38">
        <f t="shared" si="6265"/>
        <v>640</v>
      </c>
      <c r="N3138" s="38">
        <f t="shared" si="6141"/>
        <v>499.82</v>
      </c>
      <c r="O3138" s="38">
        <f t="shared" si="6142"/>
        <v>640</v>
      </c>
      <c r="P3138" s="39"/>
      <c r="Q3138" s="39"/>
      <c r="R3138" s="39"/>
      <c r="S3138" s="39"/>
      <c r="T3138" s="39"/>
      <c r="U3138" s="39"/>
      <c r="V3138" s="39"/>
      <c r="W3138" s="39"/>
      <c r="X3138" s="39"/>
      <c r="Y3138" s="39"/>
      <c r="Z3138" s="39"/>
      <c r="AA3138" s="39"/>
      <c r="AB3138" s="39"/>
      <c r="AC3138" s="39"/>
      <c r="AD3138" s="40"/>
      <c r="AE3138" s="40"/>
      <c r="AF3138" s="41">
        <f t="shared" si="6135"/>
        <v>0</v>
      </c>
      <c r="AG3138" s="42"/>
    </row>
    <row r="3139" spans="1:33" ht="13.8">
      <c r="A3139" s="30" t="s">
        <v>8260</v>
      </c>
      <c r="B3139" s="30" t="s">
        <v>8261</v>
      </c>
      <c r="C3139" s="43"/>
      <c r="D3139" s="44"/>
      <c r="E3139" s="44"/>
      <c r="F3139" s="35">
        <f t="shared" si="6187"/>
        <v>0</v>
      </c>
      <c r="G3139" s="35">
        <f t="shared" ref="G3139:G3202" si="6266">IFERROR(COUNTIF(Sales_PartCode, A3139), 0)</f>
        <v>0</v>
      </c>
      <c r="H3139" s="35">
        <f t="shared" si="6107"/>
        <v>0</v>
      </c>
      <c r="I3139" s="21">
        <f t="shared" si="6138"/>
        <v>28</v>
      </c>
      <c r="J3139" s="37">
        <f t="shared" ref="J3139:K3139" si="6267">MAX(N3139,P3139,R3139,T3139,V3139,X3139,Z3139,AB3139,AD3139)</f>
        <v>627.98</v>
      </c>
      <c r="K3139" s="37">
        <f t="shared" si="6267"/>
        <v>804</v>
      </c>
      <c r="L3139" s="38">
        <f t="shared" ref="L3139:M3139" si="6268">MIN(N3139,P3139,R3139,T3139,V3139,X3139,Z3139,AB3139,AD3139)</f>
        <v>627.98</v>
      </c>
      <c r="M3139" s="38">
        <f t="shared" si="6268"/>
        <v>804</v>
      </c>
      <c r="N3139" s="38">
        <f t="shared" si="6141"/>
        <v>627.98</v>
      </c>
      <c r="O3139" s="38">
        <f t="shared" si="6142"/>
        <v>804</v>
      </c>
      <c r="P3139" s="39"/>
      <c r="Q3139" s="39"/>
      <c r="R3139" s="39"/>
      <c r="S3139" s="39"/>
      <c r="T3139" s="39"/>
      <c r="U3139" s="39"/>
      <c r="V3139" s="39"/>
      <c r="W3139" s="39"/>
      <c r="X3139" s="39"/>
      <c r="Y3139" s="39"/>
      <c r="Z3139" s="39"/>
      <c r="AA3139" s="39"/>
      <c r="AB3139" s="39"/>
      <c r="AC3139" s="39"/>
      <c r="AD3139" s="40"/>
      <c r="AE3139" s="40"/>
      <c r="AF3139" s="41">
        <f t="shared" si="6135"/>
        <v>0</v>
      </c>
      <c r="AG3139" s="42"/>
    </row>
    <row r="3140" spans="1:33" ht="13.8">
      <c r="A3140" s="30" t="s">
        <v>8262</v>
      </c>
      <c r="B3140" s="30" t="s">
        <v>8263</v>
      </c>
      <c r="C3140" s="43"/>
      <c r="D3140" s="44"/>
      <c r="E3140" s="44"/>
      <c r="F3140" s="35">
        <f t="shared" si="6187"/>
        <v>0</v>
      </c>
      <c r="G3140" s="35">
        <f t="shared" si="6266"/>
        <v>0</v>
      </c>
      <c r="H3140" s="35">
        <f t="shared" si="6107"/>
        <v>0</v>
      </c>
      <c r="I3140" s="21">
        <f t="shared" si="6138"/>
        <v>28</v>
      </c>
      <c r="J3140" s="37">
        <f t="shared" ref="J3140:K3140" si="6269">MAX(N3140,P3140,R3140,T3140,V3140,X3140,Z3140,AB3140,AD3140)</f>
        <v>627.98</v>
      </c>
      <c r="K3140" s="37">
        <f t="shared" si="6269"/>
        <v>804</v>
      </c>
      <c r="L3140" s="38">
        <f t="shared" ref="L3140:M3140" si="6270">MIN(N3140,P3140,R3140,T3140,V3140,X3140,Z3140,AB3140,AD3140)</f>
        <v>627.98</v>
      </c>
      <c r="M3140" s="38">
        <f t="shared" si="6270"/>
        <v>804</v>
      </c>
      <c r="N3140" s="38">
        <f t="shared" si="6141"/>
        <v>627.98</v>
      </c>
      <c r="O3140" s="38">
        <f t="shared" si="6142"/>
        <v>804</v>
      </c>
      <c r="P3140" s="39"/>
      <c r="Q3140" s="39"/>
      <c r="R3140" s="39"/>
      <c r="S3140" s="39"/>
      <c r="T3140" s="39"/>
      <c r="U3140" s="39"/>
      <c r="V3140" s="39"/>
      <c r="W3140" s="39"/>
      <c r="X3140" s="39"/>
      <c r="Y3140" s="39"/>
      <c r="Z3140" s="39"/>
      <c r="AA3140" s="39"/>
      <c r="AB3140" s="39"/>
      <c r="AC3140" s="39"/>
      <c r="AD3140" s="40"/>
      <c r="AE3140" s="40"/>
      <c r="AF3140" s="41">
        <f t="shared" si="6135"/>
        <v>0</v>
      </c>
      <c r="AG3140" s="42"/>
    </row>
    <row r="3141" spans="1:33" ht="13.8">
      <c r="A3141" s="30" t="s">
        <v>8264</v>
      </c>
      <c r="B3141" s="30" t="s">
        <v>8265</v>
      </c>
      <c r="C3141" s="43"/>
      <c r="D3141" s="44"/>
      <c r="E3141" s="44"/>
      <c r="F3141" s="35">
        <f t="shared" si="6187"/>
        <v>0</v>
      </c>
      <c r="G3141" s="35">
        <f t="shared" si="6266"/>
        <v>0</v>
      </c>
      <c r="H3141" s="35">
        <f t="shared" si="6107"/>
        <v>0</v>
      </c>
      <c r="I3141" s="21">
        <f t="shared" ref="I3141:I3184" si="6271">VLOOKUP(A3141,Old_Inventory,9,FALSE)</f>
        <v>28</v>
      </c>
      <c r="J3141" s="37">
        <f t="shared" ref="J3141:K3141" si="6272">MAX(N3141,P3141,R3141,T3141,V3141,X3141,Z3141,AB3141,AD3141)</f>
        <v>627.98</v>
      </c>
      <c r="K3141" s="37">
        <f t="shared" si="6272"/>
        <v>804</v>
      </c>
      <c r="L3141" s="38">
        <f t="shared" ref="L3141:M3141" si="6273">MIN(N3141,P3141,R3141,T3141,V3141,X3141,Z3141,AB3141,AD3141)</f>
        <v>627.98</v>
      </c>
      <c r="M3141" s="38">
        <f t="shared" si="6273"/>
        <v>804</v>
      </c>
      <c r="N3141" s="38">
        <f t="shared" ref="N3141:N3204" si="6274">VLOOKUP(A3141,Inv_bef,5,FALSE)</f>
        <v>627.98</v>
      </c>
      <c r="O3141" s="38">
        <f t="shared" ref="O3141:O3204" si="6275">VLOOKUP(A3141,Inv_bef,6,FALSE)</f>
        <v>804</v>
      </c>
      <c r="P3141" s="39"/>
      <c r="Q3141" s="39"/>
      <c r="R3141" s="39"/>
      <c r="S3141" s="39"/>
      <c r="T3141" s="39"/>
      <c r="U3141" s="39"/>
      <c r="V3141" s="39"/>
      <c r="W3141" s="39"/>
      <c r="X3141" s="39"/>
      <c r="Y3141" s="39"/>
      <c r="Z3141" s="39"/>
      <c r="AA3141" s="39"/>
      <c r="AB3141" s="39"/>
      <c r="AC3141" s="39"/>
      <c r="AD3141" s="40"/>
      <c r="AE3141" s="40"/>
      <c r="AF3141" s="41">
        <f t="shared" si="6135"/>
        <v>0</v>
      </c>
      <c r="AG3141" s="42"/>
    </row>
    <row r="3142" spans="1:33" ht="13.8">
      <c r="A3142" s="30" t="s">
        <v>8266</v>
      </c>
      <c r="B3142" s="30" t="s">
        <v>8267</v>
      </c>
      <c r="C3142" s="43"/>
      <c r="D3142" s="44"/>
      <c r="E3142" s="44"/>
      <c r="F3142" s="35">
        <f t="shared" si="6187"/>
        <v>0</v>
      </c>
      <c r="G3142" s="35">
        <f t="shared" si="6266"/>
        <v>0</v>
      </c>
      <c r="H3142" s="35">
        <f t="shared" si="6107"/>
        <v>0</v>
      </c>
      <c r="I3142" s="21">
        <f t="shared" si="6271"/>
        <v>28</v>
      </c>
      <c r="J3142" s="37">
        <f t="shared" ref="J3142:K3142" si="6276">MAX(N3142,P3142,R3142,T3142,V3142,X3142,Z3142,AB3142,AD3142)</f>
        <v>627.98</v>
      </c>
      <c r="K3142" s="37">
        <f t="shared" si="6276"/>
        <v>804</v>
      </c>
      <c r="L3142" s="38">
        <f t="shared" ref="L3142:M3142" si="6277">MIN(N3142,P3142,R3142,T3142,V3142,X3142,Z3142,AB3142,AD3142)</f>
        <v>627.98</v>
      </c>
      <c r="M3142" s="38">
        <f t="shared" si="6277"/>
        <v>804</v>
      </c>
      <c r="N3142" s="38">
        <f t="shared" si="6274"/>
        <v>627.98</v>
      </c>
      <c r="O3142" s="38">
        <f t="shared" si="6275"/>
        <v>804</v>
      </c>
      <c r="P3142" s="39"/>
      <c r="Q3142" s="39"/>
      <c r="R3142" s="39"/>
      <c r="S3142" s="39"/>
      <c r="T3142" s="39"/>
      <c r="U3142" s="39"/>
      <c r="V3142" s="39"/>
      <c r="W3142" s="39"/>
      <c r="X3142" s="39"/>
      <c r="Y3142" s="39"/>
      <c r="Z3142" s="39"/>
      <c r="AA3142" s="39"/>
      <c r="AB3142" s="39"/>
      <c r="AC3142" s="39"/>
      <c r="AD3142" s="40"/>
      <c r="AE3142" s="40"/>
      <c r="AF3142" s="41">
        <f t="shared" si="6135"/>
        <v>0</v>
      </c>
      <c r="AG3142" s="42"/>
    </row>
    <row r="3143" spans="1:33" ht="13.8">
      <c r="A3143" s="30" t="s">
        <v>8268</v>
      </c>
      <c r="B3143" s="30" t="s">
        <v>8269</v>
      </c>
      <c r="C3143" s="43"/>
      <c r="D3143" s="44"/>
      <c r="E3143" s="44"/>
      <c r="F3143" s="35">
        <f t="shared" si="6187"/>
        <v>0</v>
      </c>
      <c r="G3143" s="35">
        <f t="shared" si="6266"/>
        <v>0</v>
      </c>
      <c r="H3143" s="35">
        <f t="shared" si="6107"/>
        <v>0</v>
      </c>
      <c r="I3143" s="21">
        <f t="shared" si="6271"/>
        <v>28</v>
      </c>
      <c r="J3143" s="37">
        <f t="shared" ref="J3143:K3143" si="6278">MAX(N3143,P3143,R3143,T3143,V3143,X3143,Z3143,AB3143,AD3143)</f>
        <v>627.98</v>
      </c>
      <c r="K3143" s="37">
        <f t="shared" si="6278"/>
        <v>804</v>
      </c>
      <c r="L3143" s="38">
        <f t="shared" ref="L3143:M3143" si="6279">MIN(N3143,P3143,R3143,T3143,V3143,X3143,Z3143,AB3143,AD3143)</f>
        <v>627.98</v>
      </c>
      <c r="M3143" s="38">
        <f t="shared" si="6279"/>
        <v>804</v>
      </c>
      <c r="N3143" s="38">
        <f t="shared" si="6274"/>
        <v>627.98</v>
      </c>
      <c r="O3143" s="38">
        <f t="shared" si="6275"/>
        <v>804</v>
      </c>
      <c r="P3143" s="39"/>
      <c r="Q3143" s="39"/>
      <c r="R3143" s="39"/>
      <c r="S3143" s="39"/>
      <c r="T3143" s="39"/>
      <c r="U3143" s="39"/>
      <c r="V3143" s="39"/>
      <c r="W3143" s="39"/>
      <c r="X3143" s="39"/>
      <c r="Y3143" s="39"/>
      <c r="Z3143" s="39"/>
      <c r="AA3143" s="39"/>
      <c r="AB3143" s="39"/>
      <c r="AC3143" s="39"/>
      <c r="AD3143" s="40"/>
      <c r="AE3143" s="40"/>
      <c r="AF3143" s="41">
        <f t="shared" si="6135"/>
        <v>0</v>
      </c>
      <c r="AG3143" s="42"/>
    </row>
    <row r="3144" spans="1:33" ht="13.8">
      <c r="A3144" s="30" t="s">
        <v>8270</v>
      </c>
      <c r="B3144" s="30" t="s">
        <v>8271</v>
      </c>
      <c r="C3144" s="43"/>
      <c r="D3144" s="44"/>
      <c r="E3144" s="44"/>
      <c r="F3144" s="35">
        <f t="shared" si="6187"/>
        <v>0</v>
      </c>
      <c r="G3144" s="35">
        <f t="shared" si="6266"/>
        <v>0</v>
      </c>
      <c r="H3144" s="35">
        <f t="shared" si="6107"/>
        <v>0</v>
      </c>
      <c r="I3144" s="21">
        <f t="shared" si="6271"/>
        <v>28</v>
      </c>
      <c r="J3144" s="37">
        <f t="shared" ref="J3144:K3144" si="6280">MAX(N3144,P3144,R3144,T3144,V3144,X3144,Z3144,AB3144,AD3144)</f>
        <v>627.98</v>
      </c>
      <c r="K3144" s="37">
        <f t="shared" si="6280"/>
        <v>804</v>
      </c>
      <c r="L3144" s="38">
        <f t="shared" ref="L3144:M3144" si="6281">MIN(N3144,P3144,R3144,T3144,V3144,X3144,Z3144,AB3144,AD3144)</f>
        <v>627.98</v>
      </c>
      <c r="M3144" s="38">
        <f t="shared" si="6281"/>
        <v>804</v>
      </c>
      <c r="N3144" s="38">
        <f t="shared" si="6274"/>
        <v>627.98</v>
      </c>
      <c r="O3144" s="38">
        <f t="shared" si="6275"/>
        <v>804</v>
      </c>
      <c r="P3144" s="39"/>
      <c r="Q3144" s="39"/>
      <c r="R3144" s="39"/>
      <c r="S3144" s="39"/>
      <c r="T3144" s="39"/>
      <c r="U3144" s="39"/>
      <c r="V3144" s="39"/>
      <c r="W3144" s="39"/>
      <c r="X3144" s="39"/>
      <c r="Y3144" s="39"/>
      <c r="Z3144" s="39"/>
      <c r="AA3144" s="39"/>
      <c r="AB3144" s="39"/>
      <c r="AC3144" s="39"/>
      <c r="AD3144" s="40"/>
      <c r="AE3144" s="40"/>
      <c r="AF3144" s="41">
        <f t="shared" si="6135"/>
        <v>0</v>
      </c>
      <c r="AG3144" s="42"/>
    </row>
    <row r="3145" spans="1:33" ht="13.8">
      <c r="A3145" s="30" t="s">
        <v>8272</v>
      </c>
      <c r="B3145" s="30" t="s">
        <v>8273</v>
      </c>
      <c r="C3145" s="43"/>
      <c r="D3145" s="44"/>
      <c r="E3145" s="44"/>
      <c r="F3145" s="35">
        <f t="shared" si="6187"/>
        <v>0</v>
      </c>
      <c r="G3145" s="35">
        <f t="shared" si="6266"/>
        <v>0</v>
      </c>
      <c r="H3145" s="35">
        <f t="shared" si="6107"/>
        <v>0</v>
      </c>
      <c r="I3145" s="21">
        <f t="shared" si="6271"/>
        <v>28</v>
      </c>
      <c r="J3145" s="37">
        <f t="shared" ref="J3145:K3145" si="6282">MAX(N3145,P3145,R3145,T3145,V3145,X3145,Z3145,AB3145,AD3145)</f>
        <v>627.98</v>
      </c>
      <c r="K3145" s="37">
        <f t="shared" si="6282"/>
        <v>804</v>
      </c>
      <c r="L3145" s="38">
        <f t="shared" ref="L3145:M3145" si="6283">MIN(N3145,P3145,R3145,T3145,V3145,X3145,Z3145,AB3145,AD3145)</f>
        <v>627.98</v>
      </c>
      <c r="M3145" s="38">
        <f t="shared" si="6283"/>
        <v>804</v>
      </c>
      <c r="N3145" s="38">
        <f t="shared" si="6274"/>
        <v>627.98</v>
      </c>
      <c r="O3145" s="38">
        <f t="shared" si="6275"/>
        <v>804</v>
      </c>
      <c r="P3145" s="39"/>
      <c r="Q3145" s="39"/>
      <c r="R3145" s="39"/>
      <c r="S3145" s="39"/>
      <c r="T3145" s="39"/>
      <c r="U3145" s="39"/>
      <c r="V3145" s="39"/>
      <c r="W3145" s="39"/>
      <c r="X3145" s="39"/>
      <c r="Y3145" s="39"/>
      <c r="Z3145" s="39"/>
      <c r="AA3145" s="39"/>
      <c r="AB3145" s="39"/>
      <c r="AC3145" s="39"/>
      <c r="AD3145" s="40"/>
      <c r="AE3145" s="40"/>
      <c r="AF3145" s="41">
        <f t="shared" si="6135"/>
        <v>0</v>
      </c>
      <c r="AG3145" s="42"/>
    </row>
    <row r="3146" spans="1:33" ht="13.8">
      <c r="A3146" s="30" t="s">
        <v>8274</v>
      </c>
      <c r="B3146" s="30" t="s">
        <v>8275</v>
      </c>
      <c r="C3146" s="43"/>
      <c r="D3146" s="44"/>
      <c r="E3146" s="44"/>
      <c r="F3146" s="35">
        <f t="shared" si="6187"/>
        <v>0</v>
      </c>
      <c r="G3146" s="35">
        <f t="shared" si="6266"/>
        <v>0</v>
      </c>
      <c r="H3146" s="35">
        <f t="shared" si="6107"/>
        <v>0</v>
      </c>
      <c r="I3146" s="21">
        <f t="shared" si="6271"/>
        <v>28</v>
      </c>
      <c r="J3146" s="37">
        <f t="shared" ref="J3146:K3146" si="6284">MAX(N3146,P3146,R3146,T3146,V3146,X3146,Z3146,AB3146,AD3146)</f>
        <v>627.98</v>
      </c>
      <c r="K3146" s="37">
        <f t="shared" si="6284"/>
        <v>804</v>
      </c>
      <c r="L3146" s="38">
        <f t="shared" ref="L3146:M3146" si="6285">MIN(N3146,P3146,R3146,T3146,V3146,X3146,Z3146,AB3146,AD3146)</f>
        <v>627.98</v>
      </c>
      <c r="M3146" s="38">
        <f t="shared" si="6285"/>
        <v>804</v>
      </c>
      <c r="N3146" s="38">
        <f t="shared" si="6274"/>
        <v>627.98</v>
      </c>
      <c r="O3146" s="38">
        <f t="shared" si="6275"/>
        <v>804</v>
      </c>
      <c r="P3146" s="39"/>
      <c r="Q3146" s="39"/>
      <c r="R3146" s="39"/>
      <c r="S3146" s="39"/>
      <c r="T3146" s="39"/>
      <c r="U3146" s="39"/>
      <c r="V3146" s="39"/>
      <c r="W3146" s="39"/>
      <c r="X3146" s="39"/>
      <c r="Y3146" s="39"/>
      <c r="Z3146" s="39"/>
      <c r="AA3146" s="39"/>
      <c r="AB3146" s="39"/>
      <c r="AC3146" s="39"/>
      <c r="AD3146" s="40"/>
      <c r="AE3146" s="40"/>
      <c r="AF3146" s="41">
        <f t="shared" si="6135"/>
        <v>0</v>
      </c>
      <c r="AG3146" s="42"/>
    </row>
    <row r="3147" spans="1:33" ht="13.8">
      <c r="A3147" s="30" t="s">
        <v>8276</v>
      </c>
      <c r="B3147" s="30" t="s">
        <v>8277</v>
      </c>
      <c r="C3147" s="43"/>
      <c r="D3147" s="44"/>
      <c r="E3147" s="44"/>
      <c r="F3147" s="35">
        <f t="shared" si="6187"/>
        <v>0</v>
      </c>
      <c r="G3147" s="35">
        <f t="shared" si="6266"/>
        <v>0</v>
      </c>
      <c r="H3147" s="35">
        <f t="shared" si="6107"/>
        <v>0</v>
      </c>
      <c r="I3147" s="21">
        <f t="shared" si="6271"/>
        <v>28</v>
      </c>
      <c r="J3147" s="37">
        <f t="shared" ref="J3147:K3147" si="6286">MAX(N3147,P3147,R3147,T3147,V3147,X3147,Z3147,AB3147,AD3147)</f>
        <v>525.46</v>
      </c>
      <c r="K3147" s="37">
        <f t="shared" si="6286"/>
        <v>673</v>
      </c>
      <c r="L3147" s="38">
        <f t="shared" ref="L3147:M3147" si="6287">MIN(N3147,P3147,R3147,T3147,V3147,X3147,Z3147,AB3147,AD3147)</f>
        <v>525.46</v>
      </c>
      <c r="M3147" s="38">
        <f t="shared" si="6287"/>
        <v>673</v>
      </c>
      <c r="N3147" s="38">
        <f t="shared" si="6274"/>
        <v>525.46</v>
      </c>
      <c r="O3147" s="38">
        <f t="shared" si="6275"/>
        <v>673</v>
      </c>
      <c r="P3147" s="39"/>
      <c r="Q3147" s="39"/>
      <c r="R3147" s="39"/>
      <c r="S3147" s="39"/>
      <c r="T3147" s="39"/>
      <c r="U3147" s="39"/>
      <c r="V3147" s="39"/>
      <c r="W3147" s="39"/>
      <c r="X3147" s="39"/>
      <c r="Y3147" s="39"/>
      <c r="Z3147" s="39"/>
      <c r="AA3147" s="39"/>
      <c r="AB3147" s="39"/>
      <c r="AC3147" s="39"/>
      <c r="AD3147" s="40"/>
      <c r="AE3147" s="40"/>
      <c r="AF3147" s="41">
        <f t="shared" si="6135"/>
        <v>0</v>
      </c>
      <c r="AG3147" s="42"/>
    </row>
    <row r="3148" spans="1:33" ht="13.8">
      <c r="A3148" s="30" t="s">
        <v>8278</v>
      </c>
      <c r="B3148" s="30" t="s">
        <v>8279</v>
      </c>
      <c r="C3148" s="43"/>
      <c r="D3148" s="44"/>
      <c r="E3148" s="44"/>
      <c r="F3148" s="35">
        <f t="shared" si="6187"/>
        <v>0</v>
      </c>
      <c r="G3148" s="35">
        <f t="shared" si="6266"/>
        <v>0</v>
      </c>
      <c r="H3148" s="35">
        <f t="shared" si="6107"/>
        <v>0</v>
      </c>
      <c r="I3148" s="21">
        <f t="shared" si="6271"/>
        <v>28</v>
      </c>
      <c r="J3148" s="37">
        <f t="shared" ref="J3148:K3148" si="6288">MAX(N3148,P3148,R3148,T3148,V3148,X3148,Z3148,AB3148,AD3148)</f>
        <v>128.16</v>
      </c>
      <c r="K3148" s="37">
        <f t="shared" si="6288"/>
        <v>164</v>
      </c>
      <c r="L3148" s="38">
        <f t="shared" ref="L3148:M3148" si="6289">MIN(N3148,P3148,R3148,T3148,V3148,X3148,Z3148,AB3148,AD3148)</f>
        <v>128.16</v>
      </c>
      <c r="M3148" s="38">
        <f t="shared" si="6289"/>
        <v>164</v>
      </c>
      <c r="N3148" s="38">
        <f t="shared" si="6274"/>
        <v>128.16</v>
      </c>
      <c r="O3148" s="38">
        <f t="shared" si="6275"/>
        <v>164</v>
      </c>
      <c r="P3148" s="39"/>
      <c r="Q3148" s="39"/>
      <c r="R3148" s="39"/>
      <c r="S3148" s="39"/>
      <c r="T3148" s="39"/>
      <c r="U3148" s="39"/>
      <c r="V3148" s="39"/>
      <c r="W3148" s="39"/>
      <c r="X3148" s="39"/>
      <c r="Y3148" s="39"/>
      <c r="Z3148" s="39"/>
      <c r="AA3148" s="39"/>
      <c r="AB3148" s="39"/>
      <c r="AC3148" s="39"/>
      <c r="AD3148" s="40"/>
      <c r="AE3148" s="40"/>
      <c r="AF3148" s="41">
        <f t="shared" si="6135"/>
        <v>0</v>
      </c>
      <c r="AG3148" s="42"/>
    </row>
    <row r="3149" spans="1:33" ht="13.8">
      <c r="A3149" s="30" t="s">
        <v>8280</v>
      </c>
      <c r="B3149" s="30" t="s">
        <v>8281</v>
      </c>
      <c r="C3149" s="43"/>
      <c r="D3149" s="44"/>
      <c r="E3149" s="44"/>
      <c r="F3149" s="35">
        <f t="shared" si="6187"/>
        <v>0</v>
      </c>
      <c r="G3149" s="35">
        <f t="shared" si="6266"/>
        <v>0</v>
      </c>
      <c r="H3149" s="35">
        <f t="shared" si="6107"/>
        <v>0</v>
      </c>
      <c r="I3149" s="21">
        <f t="shared" si="6271"/>
        <v>28</v>
      </c>
      <c r="J3149" s="37">
        <f t="shared" ref="J3149:K3149" si="6290">MAX(N3149,P3149,R3149,T3149,V3149,X3149,Z3149,AB3149,AD3149)</f>
        <v>301.18</v>
      </c>
      <c r="K3149" s="37">
        <f t="shared" si="6290"/>
        <v>386</v>
      </c>
      <c r="L3149" s="38">
        <f t="shared" ref="L3149:M3149" si="6291">MIN(N3149,P3149,R3149,T3149,V3149,X3149,Z3149,AB3149,AD3149)</f>
        <v>301.18</v>
      </c>
      <c r="M3149" s="38">
        <f t="shared" si="6291"/>
        <v>386</v>
      </c>
      <c r="N3149" s="38">
        <f t="shared" si="6274"/>
        <v>301.18</v>
      </c>
      <c r="O3149" s="38">
        <f t="shared" si="6275"/>
        <v>386</v>
      </c>
      <c r="P3149" s="39"/>
      <c r="Q3149" s="39"/>
      <c r="R3149" s="39"/>
      <c r="S3149" s="39"/>
      <c r="T3149" s="39"/>
      <c r="U3149" s="39"/>
      <c r="V3149" s="39"/>
      <c r="W3149" s="39"/>
      <c r="X3149" s="39"/>
      <c r="Y3149" s="39"/>
      <c r="Z3149" s="39"/>
      <c r="AA3149" s="39"/>
      <c r="AB3149" s="39"/>
      <c r="AC3149" s="39"/>
      <c r="AD3149" s="40"/>
      <c r="AE3149" s="40"/>
      <c r="AF3149" s="41">
        <f t="shared" si="6135"/>
        <v>0</v>
      </c>
      <c r="AG3149" s="42"/>
    </row>
    <row r="3150" spans="1:33" ht="13.8">
      <c r="A3150" s="30" t="s">
        <v>8282</v>
      </c>
      <c r="B3150" s="30" t="s">
        <v>8283</v>
      </c>
      <c r="C3150" s="43"/>
      <c r="D3150" s="44"/>
      <c r="E3150" s="44"/>
      <c r="F3150" s="35">
        <f t="shared" si="6187"/>
        <v>0</v>
      </c>
      <c r="G3150" s="35">
        <f t="shared" si="6266"/>
        <v>0</v>
      </c>
      <c r="H3150" s="35">
        <f t="shared" si="6107"/>
        <v>0</v>
      </c>
      <c r="I3150" s="21">
        <f t="shared" si="6271"/>
        <v>28</v>
      </c>
      <c r="J3150" s="37">
        <f t="shared" ref="J3150:K3150" si="6292">MAX(N3150,P3150,R3150,T3150,V3150,X3150,Z3150,AB3150,AD3150)</f>
        <v>25.63</v>
      </c>
      <c r="K3150" s="37">
        <f t="shared" si="6292"/>
        <v>33</v>
      </c>
      <c r="L3150" s="38">
        <f t="shared" ref="L3150:M3150" si="6293">MIN(N3150,P3150,R3150,T3150,V3150,X3150,Z3150,AB3150,AD3150)</f>
        <v>25.63</v>
      </c>
      <c r="M3150" s="38">
        <f t="shared" si="6293"/>
        <v>33</v>
      </c>
      <c r="N3150" s="38">
        <f t="shared" si="6274"/>
        <v>25.63</v>
      </c>
      <c r="O3150" s="38">
        <f t="shared" si="6275"/>
        <v>33</v>
      </c>
      <c r="P3150" s="39"/>
      <c r="Q3150" s="39"/>
      <c r="R3150" s="39"/>
      <c r="S3150" s="39"/>
      <c r="T3150" s="39"/>
      <c r="U3150" s="39"/>
      <c r="V3150" s="39"/>
      <c r="W3150" s="39"/>
      <c r="X3150" s="39"/>
      <c r="Y3150" s="39"/>
      <c r="Z3150" s="39"/>
      <c r="AA3150" s="39"/>
      <c r="AB3150" s="39"/>
      <c r="AC3150" s="39"/>
      <c r="AD3150" s="40"/>
      <c r="AE3150" s="40"/>
      <c r="AF3150" s="41">
        <f t="shared" si="6135"/>
        <v>0</v>
      </c>
      <c r="AG3150" s="42"/>
    </row>
    <row r="3151" spans="1:33" ht="13.8">
      <c r="A3151" s="30" t="s">
        <v>8284</v>
      </c>
      <c r="B3151" s="30" t="s">
        <v>8285</v>
      </c>
      <c r="C3151" s="43"/>
      <c r="D3151" s="44"/>
      <c r="E3151" s="44"/>
      <c r="F3151" s="35">
        <f t="shared" si="6187"/>
        <v>0</v>
      </c>
      <c r="G3151" s="35">
        <f t="shared" si="6266"/>
        <v>0</v>
      </c>
      <c r="H3151" s="35">
        <f t="shared" si="6107"/>
        <v>0</v>
      </c>
      <c r="I3151" s="21">
        <f t="shared" si="6271"/>
        <v>28</v>
      </c>
      <c r="J3151" s="37">
        <f t="shared" ref="J3151:K3151" si="6294">MAX(N3151,P3151,R3151,T3151,V3151,X3151,Z3151,AB3151,AD3151)</f>
        <v>32.04</v>
      </c>
      <c r="K3151" s="37">
        <f t="shared" si="6294"/>
        <v>41</v>
      </c>
      <c r="L3151" s="38">
        <f t="shared" ref="L3151:M3151" si="6295">MIN(N3151,P3151,R3151,T3151,V3151,X3151,Z3151,AB3151,AD3151)</f>
        <v>32.04</v>
      </c>
      <c r="M3151" s="38">
        <f t="shared" si="6295"/>
        <v>41</v>
      </c>
      <c r="N3151" s="38">
        <f t="shared" si="6274"/>
        <v>32.04</v>
      </c>
      <c r="O3151" s="38">
        <f t="shared" si="6275"/>
        <v>41</v>
      </c>
      <c r="P3151" s="39"/>
      <c r="Q3151" s="39"/>
      <c r="R3151" s="39"/>
      <c r="S3151" s="39"/>
      <c r="T3151" s="39"/>
      <c r="U3151" s="39"/>
      <c r="V3151" s="39"/>
      <c r="W3151" s="39"/>
      <c r="X3151" s="39"/>
      <c r="Y3151" s="39"/>
      <c r="Z3151" s="39"/>
      <c r="AA3151" s="39"/>
      <c r="AB3151" s="39"/>
      <c r="AC3151" s="39"/>
      <c r="AD3151" s="40"/>
      <c r="AE3151" s="40"/>
      <c r="AF3151" s="41">
        <f t="shared" si="6135"/>
        <v>0</v>
      </c>
      <c r="AG3151" s="42"/>
    </row>
    <row r="3152" spans="1:33" ht="13.8">
      <c r="A3152" s="30" t="s">
        <v>8286</v>
      </c>
      <c r="B3152" s="30" t="s">
        <v>8287</v>
      </c>
      <c r="C3152" s="43"/>
      <c r="D3152" s="44"/>
      <c r="E3152" s="44"/>
      <c r="F3152" s="35">
        <f t="shared" si="6187"/>
        <v>0</v>
      </c>
      <c r="G3152" s="35">
        <f t="shared" si="6266"/>
        <v>0</v>
      </c>
      <c r="H3152" s="35">
        <f t="shared" si="6107"/>
        <v>0</v>
      </c>
      <c r="I3152" s="21">
        <f t="shared" si="6271"/>
        <v>28</v>
      </c>
      <c r="J3152" s="37">
        <f t="shared" ref="J3152:K3152" si="6296">MAX(N3152,P3152,R3152,T3152,V3152,X3152,Z3152,AB3152,AD3152)</f>
        <v>64.08</v>
      </c>
      <c r="K3152" s="37">
        <f t="shared" si="6296"/>
        <v>82</v>
      </c>
      <c r="L3152" s="38">
        <f t="shared" ref="L3152:M3152" si="6297">MIN(N3152,P3152,R3152,T3152,V3152,X3152,Z3152,AB3152,AD3152)</f>
        <v>64.08</v>
      </c>
      <c r="M3152" s="38">
        <f t="shared" si="6297"/>
        <v>82</v>
      </c>
      <c r="N3152" s="38">
        <f t="shared" si="6274"/>
        <v>64.08</v>
      </c>
      <c r="O3152" s="38">
        <f t="shared" si="6275"/>
        <v>82</v>
      </c>
      <c r="P3152" s="39"/>
      <c r="Q3152" s="39"/>
      <c r="R3152" s="39"/>
      <c r="S3152" s="39"/>
      <c r="T3152" s="39"/>
      <c r="U3152" s="39"/>
      <c r="V3152" s="39"/>
      <c r="W3152" s="39"/>
      <c r="X3152" s="39"/>
      <c r="Y3152" s="39"/>
      <c r="Z3152" s="39"/>
      <c r="AA3152" s="39"/>
      <c r="AB3152" s="39"/>
      <c r="AC3152" s="39"/>
      <c r="AD3152" s="40"/>
      <c r="AE3152" s="40"/>
      <c r="AF3152" s="41">
        <f t="shared" si="6135"/>
        <v>0</v>
      </c>
      <c r="AG3152" s="42"/>
    </row>
    <row r="3153" spans="1:33" ht="13.8">
      <c r="A3153" s="30" t="s">
        <v>8288</v>
      </c>
      <c r="B3153" s="30" t="s">
        <v>8289</v>
      </c>
      <c r="C3153" s="43"/>
      <c r="D3153" s="44"/>
      <c r="E3153" s="44"/>
      <c r="F3153" s="35">
        <f t="shared" si="6187"/>
        <v>0</v>
      </c>
      <c r="G3153" s="35">
        <f t="shared" si="6266"/>
        <v>0</v>
      </c>
      <c r="H3153" s="35">
        <f t="shared" si="6107"/>
        <v>0</v>
      </c>
      <c r="I3153" s="21">
        <f t="shared" si="6271"/>
        <v>18</v>
      </c>
      <c r="J3153" s="37">
        <f t="shared" ref="J3153:K3153" si="6298">MAX(N3153,P3153,R3153,T3153,V3153,X3153,Z3153,AB3153,AD3153)</f>
        <v>31.49</v>
      </c>
      <c r="K3153" s="37">
        <f t="shared" si="6298"/>
        <v>37</v>
      </c>
      <c r="L3153" s="38">
        <f t="shared" ref="L3153:M3153" si="6299">MIN(N3153,P3153,R3153,T3153,V3153,X3153,Z3153,AB3153,AD3153)</f>
        <v>31.49</v>
      </c>
      <c r="M3153" s="38">
        <f t="shared" si="6299"/>
        <v>37</v>
      </c>
      <c r="N3153" s="38">
        <f t="shared" si="6274"/>
        <v>31.49</v>
      </c>
      <c r="O3153" s="38">
        <f t="shared" si="6275"/>
        <v>37</v>
      </c>
      <c r="P3153" s="39"/>
      <c r="Q3153" s="39"/>
      <c r="R3153" s="39"/>
      <c r="S3153" s="39"/>
      <c r="T3153" s="39"/>
      <c r="U3153" s="39"/>
      <c r="V3153" s="39"/>
      <c r="W3153" s="39"/>
      <c r="X3153" s="39"/>
      <c r="Y3153" s="39"/>
      <c r="Z3153" s="39"/>
      <c r="AA3153" s="39"/>
      <c r="AB3153" s="39"/>
      <c r="AC3153" s="39"/>
      <c r="AD3153" s="40"/>
      <c r="AE3153" s="40"/>
      <c r="AF3153" s="41">
        <f t="shared" si="6135"/>
        <v>0</v>
      </c>
      <c r="AG3153" s="42"/>
    </row>
    <row r="3154" spans="1:33" ht="13.8">
      <c r="A3154" s="30" t="s">
        <v>8290</v>
      </c>
      <c r="B3154" s="30" t="s">
        <v>8291</v>
      </c>
      <c r="C3154" s="43"/>
      <c r="D3154" s="44"/>
      <c r="E3154" s="44"/>
      <c r="F3154" s="35">
        <f t="shared" si="6187"/>
        <v>0</v>
      </c>
      <c r="G3154" s="35">
        <f t="shared" si="6266"/>
        <v>0</v>
      </c>
      <c r="H3154" s="35">
        <f t="shared" si="6107"/>
        <v>0</v>
      </c>
      <c r="I3154" s="21">
        <f t="shared" si="6271"/>
        <v>18</v>
      </c>
      <c r="J3154" s="37">
        <f t="shared" ref="J3154:K3154" si="6300">MAX(N3154,P3154,R3154,T3154,V3154,X3154,Z3154,AB3154,AD3154)</f>
        <v>25.19</v>
      </c>
      <c r="K3154" s="37">
        <f t="shared" si="6300"/>
        <v>30</v>
      </c>
      <c r="L3154" s="38">
        <f t="shared" ref="L3154:M3154" si="6301">MIN(N3154,P3154,R3154,T3154,V3154,X3154,Z3154,AB3154,AD3154)</f>
        <v>25.19</v>
      </c>
      <c r="M3154" s="38">
        <f t="shared" si="6301"/>
        <v>30</v>
      </c>
      <c r="N3154" s="38">
        <f t="shared" si="6274"/>
        <v>25.19</v>
      </c>
      <c r="O3154" s="38">
        <f t="shared" si="6275"/>
        <v>30</v>
      </c>
      <c r="P3154" s="39"/>
      <c r="Q3154" s="39"/>
      <c r="R3154" s="39"/>
      <c r="S3154" s="39"/>
      <c r="T3154" s="39"/>
      <c r="U3154" s="39"/>
      <c r="V3154" s="39"/>
      <c r="W3154" s="39"/>
      <c r="X3154" s="39"/>
      <c r="Y3154" s="39"/>
      <c r="Z3154" s="39"/>
      <c r="AA3154" s="39"/>
      <c r="AB3154" s="39"/>
      <c r="AC3154" s="39"/>
      <c r="AD3154" s="40"/>
      <c r="AE3154" s="40"/>
      <c r="AF3154" s="41">
        <f t="shared" si="6135"/>
        <v>0</v>
      </c>
      <c r="AG3154" s="42"/>
    </row>
    <row r="3155" spans="1:33" ht="13.8">
      <c r="A3155" s="30" t="s">
        <v>8292</v>
      </c>
      <c r="B3155" s="30" t="s">
        <v>8293</v>
      </c>
      <c r="C3155" s="43"/>
      <c r="D3155" s="44"/>
      <c r="E3155" s="44"/>
      <c r="F3155" s="35">
        <f t="shared" si="6187"/>
        <v>0</v>
      </c>
      <c r="G3155" s="35">
        <f t="shared" si="6266"/>
        <v>0</v>
      </c>
      <c r="H3155" s="35">
        <f t="shared" si="6107"/>
        <v>0</v>
      </c>
      <c r="I3155" s="21">
        <f t="shared" si="6271"/>
        <v>28</v>
      </c>
      <c r="J3155" s="37">
        <f t="shared" ref="J3155:K3155" si="6302">MAX(N3155,P3155,R3155,T3155,V3155,X3155,Z3155,AB3155,AD3155)</f>
        <v>128.16</v>
      </c>
      <c r="K3155" s="37">
        <f t="shared" si="6302"/>
        <v>164</v>
      </c>
      <c r="L3155" s="38">
        <f t="shared" ref="L3155:M3155" si="6303">MIN(N3155,P3155,R3155,T3155,V3155,X3155,Z3155,AB3155,AD3155)</f>
        <v>128.16</v>
      </c>
      <c r="M3155" s="38">
        <f t="shared" si="6303"/>
        <v>164</v>
      </c>
      <c r="N3155" s="38">
        <f t="shared" si="6274"/>
        <v>128.16</v>
      </c>
      <c r="O3155" s="38">
        <f t="shared" si="6275"/>
        <v>164</v>
      </c>
      <c r="P3155" s="39"/>
      <c r="Q3155" s="39"/>
      <c r="R3155" s="39"/>
      <c r="S3155" s="39"/>
      <c r="T3155" s="39"/>
      <c r="U3155" s="39"/>
      <c r="V3155" s="39"/>
      <c r="W3155" s="39"/>
      <c r="X3155" s="39"/>
      <c r="Y3155" s="39"/>
      <c r="Z3155" s="39"/>
      <c r="AA3155" s="39"/>
      <c r="AB3155" s="39"/>
      <c r="AC3155" s="39"/>
      <c r="AD3155" s="40"/>
      <c r="AE3155" s="40"/>
      <c r="AF3155" s="41">
        <f t="shared" si="6135"/>
        <v>0</v>
      </c>
      <c r="AG3155" s="42"/>
    </row>
    <row r="3156" spans="1:33" ht="13.8">
      <c r="A3156" s="30" t="s">
        <v>8294</v>
      </c>
      <c r="B3156" s="30" t="s">
        <v>8295</v>
      </c>
      <c r="C3156" s="43"/>
      <c r="D3156" s="44"/>
      <c r="E3156" s="44"/>
      <c r="F3156" s="35">
        <f t="shared" si="6187"/>
        <v>0</v>
      </c>
      <c r="G3156" s="35">
        <f t="shared" si="6266"/>
        <v>0</v>
      </c>
      <c r="H3156" s="35">
        <f t="shared" si="6107"/>
        <v>0</v>
      </c>
      <c r="I3156" s="21">
        <f t="shared" si="6271"/>
        <v>28</v>
      </c>
      <c r="J3156" s="37">
        <f t="shared" ref="J3156:K3156" si="6304">MAX(N3156,P3156,R3156,T3156,V3156,X3156,Z3156,AB3156,AD3156)</f>
        <v>153.79</v>
      </c>
      <c r="K3156" s="37">
        <f t="shared" si="6304"/>
        <v>197</v>
      </c>
      <c r="L3156" s="38">
        <f t="shared" ref="L3156:M3156" si="6305">MIN(N3156,P3156,R3156,T3156,V3156,X3156,Z3156,AB3156,AD3156)</f>
        <v>153.79</v>
      </c>
      <c r="M3156" s="38">
        <f t="shared" si="6305"/>
        <v>197</v>
      </c>
      <c r="N3156" s="38">
        <f t="shared" si="6274"/>
        <v>153.79</v>
      </c>
      <c r="O3156" s="38">
        <f t="shared" si="6275"/>
        <v>197</v>
      </c>
      <c r="P3156" s="39"/>
      <c r="Q3156" s="39"/>
      <c r="R3156" s="39"/>
      <c r="S3156" s="39"/>
      <c r="T3156" s="39"/>
      <c r="U3156" s="39"/>
      <c r="V3156" s="39"/>
      <c r="W3156" s="39"/>
      <c r="X3156" s="39"/>
      <c r="Y3156" s="39"/>
      <c r="Z3156" s="39"/>
      <c r="AA3156" s="39"/>
      <c r="AB3156" s="39"/>
      <c r="AC3156" s="39"/>
      <c r="AD3156" s="40"/>
      <c r="AE3156" s="40"/>
      <c r="AF3156" s="41">
        <f t="shared" si="6135"/>
        <v>0</v>
      </c>
      <c r="AG3156" s="42"/>
    </row>
    <row r="3157" spans="1:33" ht="13.8">
      <c r="A3157" s="30" t="s">
        <v>8296</v>
      </c>
      <c r="B3157" s="30" t="s">
        <v>8297</v>
      </c>
      <c r="C3157" s="43"/>
      <c r="D3157" s="44"/>
      <c r="E3157" s="44"/>
      <c r="F3157" s="35">
        <f t="shared" si="6187"/>
        <v>0</v>
      </c>
      <c r="G3157" s="35">
        <f t="shared" si="6266"/>
        <v>0</v>
      </c>
      <c r="H3157" s="35">
        <f t="shared" si="6107"/>
        <v>0</v>
      </c>
      <c r="I3157" s="21">
        <f t="shared" si="6271"/>
        <v>28</v>
      </c>
      <c r="J3157" s="37">
        <f t="shared" ref="J3157:K3157" si="6306">MAX(N3157,P3157,R3157,T3157,V3157,X3157,Z3157,AB3157,AD3157)</f>
        <v>25.63</v>
      </c>
      <c r="K3157" s="37">
        <f t="shared" si="6306"/>
        <v>33</v>
      </c>
      <c r="L3157" s="38">
        <f t="shared" ref="L3157:M3157" si="6307">MIN(N3157,P3157,R3157,T3157,V3157,X3157,Z3157,AB3157,AD3157)</f>
        <v>25.63</v>
      </c>
      <c r="M3157" s="38">
        <f t="shared" si="6307"/>
        <v>33</v>
      </c>
      <c r="N3157" s="38">
        <f t="shared" si="6274"/>
        <v>25.63</v>
      </c>
      <c r="O3157" s="38">
        <f t="shared" si="6275"/>
        <v>33</v>
      </c>
      <c r="P3157" s="39"/>
      <c r="Q3157" s="39"/>
      <c r="R3157" s="39"/>
      <c r="S3157" s="39"/>
      <c r="T3157" s="39"/>
      <c r="U3157" s="39"/>
      <c r="V3157" s="39"/>
      <c r="W3157" s="39"/>
      <c r="X3157" s="39"/>
      <c r="Y3157" s="39"/>
      <c r="Z3157" s="39"/>
      <c r="AA3157" s="39"/>
      <c r="AB3157" s="39"/>
      <c r="AC3157" s="39"/>
      <c r="AD3157" s="40"/>
      <c r="AE3157" s="40"/>
      <c r="AF3157" s="41">
        <f t="shared" si="6135"/>
        <v>0</v>
      </c>
      <c r="AG3157" s="42"/>
    </row>
    <row r="3158" spans="1:33" ht="13.8">
      <c r="A3158" s="30" t="s">
        <v>8298</v>
      </c>
      <c r="B3158" s="30" t="s">
        <v>8299</v>
      </c>
      <c r="C3158" s="43"/>
      <c r="D3158" s="44"/>
      <c r="E3158" s="44"/>
      <c r="F3158" s="35">
        <f t="shared" si="6187"/>
        <v>0</v>
      </c>
      <c r="G3158" s="35">
        <f t="shared" si="6266"/>
        <v>0</v>
      </c>
      <c r="H3158" s="35">
        <f t="shared" si="6107"/>
        <v>0</v>
      </c>
      <c r="I3158" s="21">
        <f t="shared" si="6271"/>
        <v>28</v>
      </c>
      <c r="J3158" s="37">
        <f t="shared" ref="J3158:K3158" si="6308">MAX(N3158,P3158,R3158,T3158,V3158,X3158,Z3158,AB3158,AD3158)</f>
        <v>51.26</v>
      </c>
      <c r="K3158" s="37">
        <f t="shared" si="6308"/>
        <v>66</v>
      </c>
      <c r="L3158" s="38">
        <f t="shared" ref="L3158:M3158" si="6309">MIN(N3158,P3158,R3158,T3158,V3158,X3158,Z3158,AB3158,AD3158)</f>
        <v>51.26</v>
      </c>
      <c r="M3158" s="38">
        <f t="shared" si="6309"/>
        <v>66</v>
      </c>
      <c r="N3158" s="38">
        <f t="shared" si="6274"/>
        <v>51.26</v>
      </c>
      <c r="O3158" s="38">
        <f t="shared" si="6275"/>
        <v>66</v>
      </c>
      <c r="P3158" s="39"/>
      <c r="Q3158" s="39"/>
      <c r="R3158" s="39"/>
      <c r="S3158" s="39"/>
      <c r="T3158" s="39"/>
      <c r="U3158" s="39"/>
      <c r="V3158" s="39"/>
      <c r="W3158" s="39"/>
      <c r="X3158" s="39"/>
      <c r="Y3158" s="39"/>
      <c r="Z3158" s="39"/>
      <c r="AA3158" s="39"/>
      <c r="AB3158" s="39"/>
      <c r="AC3158" s="39"/>
      <c r="AD3158" s="40"/>
      <c r="AE3158" s="40"/>
      <c r="AF3158" s="41">
        <f t="shared" si="6135"/>
        <v>0</v>
      </c>
      <c r="AG3158" s="42"/>
    </row>
    <row r="3159" spans="1:33" ht="13.8">
      <c r="A3159" s="30" t="s">
        <v>8300</v>
      </c>
      <c r="B3159" s="30" t="s">
        <v>8301</v>
      </c>
      <c r="C3159" s="43"/>
      <c r="D3159" s="44"/>
      <c r="E3159" s="44"/>
      <c r="F3159" s="35">
        <f t="shared" si="6187"/>
        <v>0</v>
      </c>
      <c r="G3159" s="35">
        <f t="shared" si="6266"/>
        <v>0</v>
      </c>
      <c r="H3159" s="35">
        <f t="shared" si="6107"/>
        <v>0</v>
      </c>
      <c r="I3159" s="21">
        <f t="shared" si="6271"/>
        <v>28</v>
      </c>
      <c r="J3159" s="37">
        <f t="shared" ref="J3159:K3159" si="6310">MAX(N3159,P3159,R3159,T3159,V3159,X3159,Z3159,AB3159,AD3159)</f>
        <v>25.63</v>
      </c>
      <c r="K3159" s="37">
        <f t="shared" si="6310"/>
        <v>33</v>
      </c>
      <c r="L3159" s="38">
        <f t="shared" ref="L3159:M3159" si="6311">MIN(N3159,P3159,R3159,T3159,V3159,X3159,Z3159,AB3159,AD3159)</f>
        <v>25.63</v>
      </c>
      <c r="M3159" s="38">
        <f t="shared" si="6311"/>
        <v>33</v>
      </c>
      <c r="N3159" s="38">
        <f t="shared" si="6274"/>
        <v>25.63</v>
      </c>
      <c r="O3159" s="38">
        <f t="shared" si="6275"/>
        <v>33</v>
      </c>
      <c r="P3159" s="39"/>
      <c r="Q3159" s="39"/>
      <c r="R3159" s="39"/>
      <c r="S3159" s="39"/>
      <c r="T3159" s="39"/>
      <c r="U3159" s="39"/>
      <c r="V3159" s="39"/>
      <c r="W3159" s="39"/>
      <c r="X3159" s="39"/>
      <c r="Y3159" s="39"/>
      <c r="Z3159" s="39"/>
      <c r="AA3159" s="39"/>
      <c r="AB3159" s="39"/>
      <c r="AC3159" s="39"/>
      <c r="AD3159" s="40"/>
      <c r="AE3159" s="40"/>
      <c r="AF3159" s="41">
        <f t="shared" si="6135"/>
        <v>0</v>
      </c>
      <c r="AG3159" s="42"/>
    </row>
    <row r="3160" spans="1:33" ht="13.8">
      <c r="A3160" s="30" t="s">
        <v>8302</v>
      </c>
      <c r="B3160" s="30" t="s">
        <v>8303</v>
      </c>
      <c r="C3160" s="43"/>
      <c r="D3160" s="44"/>
      <c r="E3160" s="44"/>
      <c r="F3160" s="35">
        <f t="shared" si="6187"/>
        <v>0</v>
      </c>
      <c r="G3160" s="35">
        <f t="shared" si="6266"/>
        <v>0</v>
      </c>
      <c r="H3160" s="35">
        <f t="shared" si="6107"/>
        <v>0</v>
      </c>
      <c r="I3160" s="21">
        <f t="shared" si="6271"/>
        <v>28</v>
      </c>
      <c r="J3160" s="37">
        <f t="shared" ref="J3160:K3160" si="6312">MAX(N3160,P3160,R3160,T3160,V3160,X3160,Z3160,AB3160,AD3160)</f>
        <v>25.63</v>
      </c>
      <c r="K3160" s="37">
        <f t="shared" si="6312"/>
        <v>33</v>
      </c>
      <c r="L3160" s="38">
        <f t="shared" ref="L3160:M3160" si="6313">MIN(N3160,P3160,R3160,T3160,V3160,X3160,Z3160,AB3160,AD3160)</f>
        <v>25.63</v>
      </c>
      <c r="M3160" s="38">
        <f t="shared" si="6313"/>
        <v>33</v>
      </c>
      <c r="N3160" s="38">
        <f t="shared" si="6274"/>
        <v>25.63</v>
      </c>
      <c r="O3160" s="38">
        <f t="shared" si="6275"/>
        <v>33</v>
      </c>
      <c r="P3160" s="39"/>
      <c r="Q3160" s="39"/>
      <c r="R3160" s="39"/>
      <c r="S3160" s="39"/>
      <c r="T3160" s="39"/>
      <c r="U3160" s="39"/>
      <c r="V3160" s="39"/>
      <c r="W3160" s="39"/>
      <c r="X3160" s="39"/>
      <c r="Y3160" s="39"/>
      <c r="Z3160" s="39"/>
      <c r="AA3160" s="39"/>
      <c r="AB3160" s="39"/>
      <c r="AC3160" s="39"/>
      <c r="AD3160" s="40"/>
      <c r="AE3160" s="40"/>
      <c r="AF3160" s="41">
        <f t="shared" si="6135"/>
        <v>0</v>
      </c>
      <c r="AG3160" s="42"/>
    </row>
    <row r="3161" spans="1:33" ht="13.8">
      <c r="A3161" s="30" t="s">
        <v>8304</v>
      </c>
      <c r="B3161" s="30" t="s">
        <v>8305</v>
      </c>
      <c r="C3161" s="43"/>
      <c r="D3161" s="44"/>
      <c r="E3161" s="44"/>
      <c r="F3161" s="35">
        <f t="shared" si="6187"/>
        <v>0</v>
      </c>
      <c r="G3161" s="35">
        <f t="shared" si="6266"/>
        <v>0</v>
      </c>
      <c r="H3161" s="35">
        <f t="shared" si="6107"/>
        <v>0</v>
      </c>
      <c r="I3161" s="21">
        <f t="shared" si="6271"/>
        <v>28</v>
      </c>
      <c r="J3161" s="37">
        <f t="shared" ref="J3161:K3161" si="6314">MAX(N3161,P3161,R3161,T3161,V3161,X3161,Z3161,AB3161,AD3161)</f>
        <v>25.63</v>
      </c>
      <c r="K3161" s="37">
        <f t="shared" si="6314"/>
        <v>33</v>
      </c>
      <c r="L3161" s="38">
        <f t="shared" ref="L3161:M3161" si="6315">MIN(N3161,P3161,R3161,T3161,V3161,X3161,Z3161,AB3161,AD3161)</f>
        <v>25.63</v>
      </c>
      <c r="M3161" s="38">
        <f t="shared" si="6315"/>
        <v>33</v>
      </c>
      <c r="N3161" s="38">
        <f t="shared" si="6274"/>
        <v>25.63</v>
      </c>
      <c r="O3161" s="38">
        <f t="shared" si="6275"/>
        <v>33</v>
      </c>
      <c r="P3161" s="39"/>
      <c r="Q3161" s="39"/>
      <c r="R3161" s="39"/>
      <c r="S3161" s="39"/>
      <c r="T3161" s="39"/>
      <c r="U3161" s="39"/>
      <c r="V3161" s="39"/>
      <c r="W3161" s="39"/>
      <c r="X3161" s="39"/>
      <c r="Y3161" s="39"/>
      <c r="Z3161" s="39"/>
      <c r="AA3161" s="39"/>
      <c r="AB3161" s="39"/>
      <c r="AC3161" s="39"/>
      <c r="AD3161" s="40"/>
      <c r="AE3161" s="40"/>
      <c r="AF3161" s="41">
        <f t="shared" si="6135"/>
        <v>0</v>
      </c>
      <c r="AG3161" s="42"/>
    </row>
    <row r="3162" spans="1:33" ht="13.8">
      <c r="A3162" s="30" t="s">
        <v>8306</v>
      </c>
      <c r="B3162" s="30" t="s">
        <v>8307</v>
      </c>
      <c r="C3162" s="43"/>
      <c r="D3162" s="44"/>
      <c r="E3162" s="44"/>
      <c r="F3162" s="35">
        <f t="shared" si="6187"/>
        <v>0</v>
      </c>
      <c r="G3162" s="35">
        <f t="shared" si="6266"/>
        <v>0</v>
      </c>
      <c r="H3162" s="35">
        <f t="shared" si="6107"/>
        <v>0</v>
      </c>
      <c r="I3162" s="21">
        <f t="shared" si="6271"/>
        <v>28</v>
      </c>
      <c r="J3162" s="37">
        <f t="shared" ref="J3162:K3162" si="6316">MAX(N3162,P3162,R3162,T3162,V3162,X3162,Z3162,AB3162,AD3162)</f>
        <v>38.450000000000003</v>
      </c>
      <c r="K3162" s="37">
        <f t="shared" si="6316"/>
        <v>49</v>
      </c>
      <c r="L3162" s="38">
        <f t="shared" ref="L3162:M3162" si="6317">MIN(N3162,P3162,R3162,T3162,V3162,X3162,Z3162,AB3162,AD3162)</f>
        <v>38.450000000000003</v>
      </c>
      <c r="M3162" s="38">
        <f t="shared" si="6317"/>
        <v>49</v>
      </c>
      <c r="N3162" s="38">
        <f t="shared" si="6274"/>
        <v>38.450000000000003</v>
      </c>
      <c r="O3162" s="38">
        <f t="shared" si="6275"/>
        <v>49</v>
      </c>
      <c r="P3162" s="39"/>
      <c r="Q3162" s="39"/>
      <c r="R3162" s="39"/>
      <c r="S3162" s="39"/>
      <c r="T3162" s="39"/>
      <c r="U3162" s="39"/>
      <c r="V3162" s="39"/>
      <c r="W3162" s="39"/>
      <c r="X3162" s="39"/>
      <c r="Y3162" s="39"/>
      <c r="Z3162" s="39"/>
      <c r="AA3162" s="39"/>
      <c r="AB3162" s="39"/>
      <c r="AC3162" s="39"/>
      <c r="AD3162" s="40"/>
      <c r="AE3162" s="40"/>
      <c r="AF3162" s="41">
        <f t="shared" si="6135"/>
        <v>0</v>
      </c>
      <c r="AG3162" s="42"/>
    </row>
    <row r="3163" spans="1:33" ht="13.8">
      <c r="A3163" s="30" t="s">
        <v>8308</v>
      </c>
      <c r="B3163" s="30" t="s">
        <v>8309</v>
      </c>
      <c r="C3163" s="43"/>
      <c r="D3163" s="44"/>
      <c r="E3163" s="44"/>
      <c r="F3163" s="35">
        <f t="shared" si="6187"/>
        <v>0</v>
      </c>
      <c r="G3163" s="35">
        <f t="shared" si="6266"/>
        <v>0</v>
      </c>
      <c r="H3163" s="35">
        <f t="shared" si="6107"/>
        <v>0</v>
      </c>
      <c r="I3163" s="21">
        <f t="shared" si="6271"/>
        <v>28</v>
      </c>
      <c r="J3163" s="37">
        <f t="shared" ref="J3163:K3163" si="6318">MAX(N3163,P3163,R3163,T3163,V3163,X3163,Z3163,AB3163,AD3163)</f>
        <v>12.82</v>
      </c>
      <c r="K3163" s="37">
        <f t="shared" si="6318"/>
        <v>16</v>
      </c>
      <c r="L3163" s="38">
        <f t="shared" ref="L3163:M3163" si="6319">MIN(N3163,P3163,R3163,T3163,V3163,X3163,Z3163,AB3163,AD3163)</f>
        <v>12.82</v>
      </c>
      <c r="M3163" s="38">
        <f t="shared" si="6319"/>
        <v>16</v>
      </c>
      <c r="N3163" s="38">
        <f t="shared" si="6274"/>
        <v>12.82</v>
      </c>
      <c r="O3163" s="38">
        <f t="shared" si="6275"/>
        <v>16</v>
      </c>
      <c r="P3163" s="39"/>
      <c r="Q3163" s="39"/>
      <c r="R3163" s="39"/>
      <c r="S3163" s="39"/>
      <c r="T3163" s="39"/>
      <c r="U3163" s="39"/>
      <c r="V3163" s="39"/>
      <c r="W3163" s="39"/>
      <c r="X3163" s="39"/>
      <c r="Y3163" s="39"/>
      <c r="Z3163" s="39"/>
      <c r="AA3163" s="39"/>
      <c r="AB3163" s="39"/>
      <c r="AC3163" s="39"/>
      <c r="AD3163" s="40"/>
      <c r="AE3163" s="40"/>
      <c r="AF3163" s="41">
        <f t="shared" si="6135"/>
        <v>0</v>
      </c>
      <c r="AG3163" s="42"/>
    </row>
    <row r="3164" spans="1:33" ht="13.8">
      <c r="A3164" s="30" t="s">
        <v>8310</v>
      </c>
      <c r="B3164" s="30" t="s">
        <v>8311</v>
      </c>
      <c r="C3164" s="43"/>
      <c r="D3164" s="44"/>
      <c r="E3164" s="44"/>
      <c r="F3164" s="35">
        <f t="shared" ref="F3164:F3227" si="6320">IFERROR(SUMIF(Purchase_ItemCode, A3164, Purchase_Qty), 0)</f>
        <v>0</v>
      </c>
      <c r="G3164" s="35">
        <f t="shared" si="6266"/>
        <v>0</v>
      </c>
      <c r="H3164" s="35">
        <f t="shared" si="6107"/>
        <v>0</v>
      </c>
      <c r="I3164" s="21">
        <f t="shared" si="6271"/>
        <v>28</v>
      </c>
      <c r="J3164" s="37">
        <f t="shared" ref="J3164:K3164" si="6321">MAX(N3164,P3164,R3164,T3164,V3164,X3164,Z3164,AB3164,AD3164)</f>
        <v>301.18</v>
      </c>
      <c r="K3164" s="37">
        <f t="shared" si="6321"/>
        <v>386</v>
      </c>
      <c r="L3164" s="38">
        <f t="shared" ref="L3164:M3164" si="6322">MIN(N3164,P3164,R3164,T3164,V3164,X3164,Z3164,AB3164,AD3164)</f>
        <v>301.18</v>
      </c>
      <c r="M3164" s="38">
        <f t="shared" si="6322"/>
        <v>386</v>
      </c>
      <c r="N3164" s="38">
        <f t="shared" si="6274"/>
        <v>301.18</v>
      </c>
      <c r="O3164" s="38">
        <f t="shared" si="6275"/>
        <v>386</v>
      </c>
      <c r="P3164" s="39"/>
      <c r="Q3164" s="39"/>
      <c r="R3164" s="39"/>
      <c r="S3164" s="39"/>
      <c r="T3164" s="39"/>
      <c r="U3164" s="39"/>
      <c r="V3164" s="39"/>
      <c r="W3164" s="39"/>
      <c r="X3164" s="39"/>
      <c r="Y3164" s="39"/>
      <c r="Z3164" s="39"/>
      <c r="AA3164" s="39"/>
      <c r="AB3164" s="39"/>
      <c r="AC3164" s="39"/>
      <c r="AD3164" s="40"/>
      <c r="AE3164" s="40"/>
      <c r="AF3164" s="41">
        <f t="shared" si="6135"/>
        <v>0</v>
      </c>
      <c r="AG3164" s="42"/>
    </row>
    <row r="3165" spans="1:33" ht="13.8">
      <c r="A3165" s="30" t="s">
        <v>8312</v>
      </c>
      <c r="B3165" s="30" t="s">
        <v>8313</v>
      </c>
      <c r="C3165" s="43"/>
      <c r="D3165" s="44"/>
      <c r="E3165" s="44"/>
      <c r="F3165" s="35">
        <f t="shared" si="6320"/>
        <v>0</v>
      </c>
      <c r="G3165" s="35">
        <f t="shared" si="6266"/>
        <v>0</v>
      </c>
      <c r="H3165" s="35">
        <f t="shared" si="6107"/>
        <v>0</v>
      </c>
      <c r="I3165" s="21">
        <f t="shared" si="6271"/>
        <v>28</v>
      </c>
      <c r="J3165" s="37">
        <f t="shared" ref="J3165:K3165" si="6323">MAX(N3165,P3165,R3165,T3165,V3165,X3165,Z3165,AB3165,AD3165)</f>
        <v>301.18</v>
      </c>
      <c r="K3165" s="37">
        <f t="shared" si="6323"/>
        <v>386</v>
      </c>
      <c r="L3165" s="38">
        <f t="shared" ref="L3165:M3165" si="6324">MIN(N3165,P3165,R3165,T3165,V3165,X3165,Z3165,AB3165,AD3165)</f>
        <v>301.18</v>
      </c>
      <c r="M3165" s="38">
        <f t="shared" si="6324"/>
        <v>386</v>
      </c>
      <c r="N3165" s="38">
        <f t="shared" si="6274"/>
        <v>301.18</v>
      </c>
      <c r="O3165" s="38">
        <f t="shared" si="6275"/>
        <v>386</v>
      </c>
      <c r="P3165" s="39"/>
      <c r="Q3165" s="39"/>
      <c r="R3165" s="39"/>
      <c r="S3165" s="39"/>
      <c r="T3165" s="39"/>
      <c r="U3165" s="39"/>
      <c r="V3165" s="39"/>
      <c r="W3165" s="39"/>
      <c r="X3165" s="39"/>
      <c r="Y3165" s="39"/>
      <c r="Z3165" s="39"/>
      <c r="AA3165" s="39"/>
      <c r="AB3165" s="39"/>
      <c r="AC3165" s="39"/>
      <c r="AD3165" s="40"/>
      <c r="AE3165" s="40"/>
      <c r="AF3165" s="41">
        <f t="shared" si="6135"/>
        <v>0</v>
      </c>
      <c r="AG3165" s="42"/>
    </row>
    <row r="3166" spans="1:33" ht="13.8">
      <c r="A3166" s="30" t="s">
        <v>8314</v>
      </c>
      <c r="B3166" s="30" t="s">
        <v>8315</v>
      </c>
      <c r="C3166" s="43"/>
      <c r="D3166" s="44"/>
      <c r="E3166" s="44"/>
      <c r="F3166" s="35">
        <f t="shared" si="6320"/>
        <v>0</v>
      </c>
      <c r="G3166" s="35">
        <f t="shared" si="6266"/>
        <v>0</v>
      </c>
      <c r="H3166" s="35">
        <f t="shared" si="6107"/>
        <v>0</v>
      </c>
      <c r="I3166" s="21">
        <f t="shared" si="6271"/>
        <v>28</v>
      </c>
      <c r="J3166" s="37">
        <f t="shared" ref="J3166:K3166" si="6325">MAX(N3166,P3166,R3166,T3166,V3166,X3166,Z3166,AB3166,AD3166)</f>
        <v>371.66</v>
      </c>
      <c r="K3166" s="37">
        <f t="shared" si="6325"/>
        <v>476</v>
      </c>
      <c r="L3166" s="38">
        <f t="shared" ref="L3166:M3166" si="6326">MIN(N3166,P3166,R3166,T3166,V3166,X3166,Z3166,AB3166,AD3166)</f>
        <v>371.66</v>
      </c>
      <c r="M3166" s="38">
        <f t="shared" si="6326"/>
        <v>476</v>
      </c>
      <c r="N3166" s="38">
        <f t="shared" si="6274"/>
        <v>371.66</v>
      </c>
      <c r="O3166" s="38">
        <f t="shared" si="6275"/>
        <v>476</v>
      </c>
      <c r="P3166" s="39"/>
      <c r="Q3166" s="39"/>
      <c r="R3166" s="39"/>
      <c r="S3166" s="39"/>
      <c r="T3166" s="39"/>
      <c r="U3166" s="39"/>
      <c r="V3166" s="39"/>
      <c r="W3166" s="39"/>
      <c r="X3166" s="39"/>
      <c r="Y3166" s="39"/>
      <c r="Z3166" s="39"/>
      <c r="AA3166" s="39"/>
      <c r="AB3166" s="39"/>
      <c r="AC3166" s="39"/>
      <c r="AD3166" s="40"/>
      <c r="AE3166" s="40"/>
      <c r="AF3166" s="41">
        <f t="shared" si="6135"/>
        <v>0</v>
      </c>
      <c r="AG3166" s="42"/>
    </row>
    <row r="3167" spans="1:33" ht="13.8">
      <c r="A3167" s="30" t="s">
        <v>8316</v>
      </c>
      <c r="B3167" s="30" t="s">
        <v>8317</v>
      </c>
      <c r="C3167" s="43"/>
      <c r="D3167" s="44"/>
      <c r="E3167" s="44"/>
      <c r="F3167" s="35">
        <f t="shared" si="6320"/>
        <v>0</v>
      </c>
      <c r="G3167" s="35">
        <f t="shared" si="6266"/>
        <v>0</v>
      </c>
      <c r="H3167" s="35">
        <f t="shared" si="6107"/>
        <v>0</v>
      </c>
      <c r="I3167" s="21">
        <f t="shared" si="6271"/>
        <v>12</v>
      </c>
      <c r="J3167" s="37">
        <f t="shared" ref="J3167:K3167" si="6327">MAX(N3167,P3167,R3167,T3167,V3167,X3167,Z3167,AB3167,AD3167)</f>
        <v>43.62</v>
      </c>
      <c r="K3167" s="37">
        <f t="shared" si="6327"/>
        <v>49</v>
      </c>
      <c r="L3167" s="38">
        <f t="shared" ref="L3167:M3167" si="6328">MIN(N3167,P3167,R3167,T3167,V3167,X3167,Z3167,AB3167,AD3167)</f>
        <v>43.62</v>
      </c>
      <c r="M3167" s="38">
        <f t="shared" si="6328"/>
        <v>49</v>
      </c>
      <c r="N3167" s="38">
        <f t="shared" si="6274"/>
        <v>43.62</v>
      </c>
      <c r="O3167" s="38">
        <f t="shared" si="6275"/>
        <v>49</v>
      </c>
      <c r="P3167" s="39"/>
      <c r="Q3167" s="39"/>
      <c r="R3167" s="39"/>
      <c r="S3167" s="39"/>
      <c r="T3167" s="39"/>
      <c r="U3167" s="39"/>
      <c r="V3167" s="39"/>
      <c r="W3167" s="39"/>
      <c r="X3167" s="39"/>
      <c r="Y3167" s="39"/>
      <c r="Z3167" s="39"/>
      <c r="AA3167" s="39"/>
      <c r="AB3167" s="39"/>
      <c r="AC3167" s="39"/>
      <c r="AD3167" s="40"/>
      <c r="AE3167" s="40"/>
      <c r="AF3167" s="41">
        <f t="shared" si="6135"/>
        <v>0</v>
      </c>
      <c r="AG3167" s="42"/>
    </row>
    <row r="3168" spans="1:33" ht="13.8">
      <c r="A3168" s="30" t="s">
        <v>8318</v>
      </c>
      <c r="B3168" s="30" t="s">
        <v>8319</v>
      </c>
      <c r="C3168" s="43"/>
      <c r="D3168" s="44"/>
      <c r="E3168" s="44"/>
      <c r="F3168" s="35">
        <f t="shared" si="6320"/>
        <v>0</v>
      </c>
      <c r="G3168" s="35">
        <f t="shared" si="6266"/>
        <v>0</v>
      </c>
      <c r="H3168" s="35">
        <f t="shared" si="6107"/>
        <v>0</v>
      </c>
      <c r="I3168" s="21">
        <f t="shared" si="6271"/>
        <v>28</v>
      </c>
      <c r="J3168" s="37">
        <f t="shared" ref="J3168:K3168" si="6329">MAX(N3168,P3168,R3168,T3168,V3168,X3168,Z3168,AB3168,AD3168)</f>
        <v>76.900000000000006</v>
      </c>
      <c r="K3168" s="37">
        <f t="shared" si="6329"/>
        <v>98</v>
      </c>
      <c r="L3168" s="38">
        <f t="shared" ref="L3168:M3168" si="6330">MIN(N3168,P3168,R3168,T3168,V3168,X3168,Z3168,AB3168,AD3168)</f>
        <v>76.900000000000006</v>
      </c>
      <c r="M3168" s="38">
        <f t="shared" si="6330"/>
        <v>98</v>
      </c>
      <c r="N3168" s="38">
        <f t="shared" si="6274"/>
        <v>76.900000000000006</v>
      </c>
      <c r="O3168" s="38">
        <f t="shared" si="6275"/>
        <v>98</v>
      </c>
      <c r="P3168" s="39"/>
      <c r="Q3168" s="39"/>
      <c r="R3168" s="39"/>
      <c r="S3168" s="39"/>
      <c r="T3168" s="39"/>
      <c r="U3168" s="39"/>
      <c r="V3168" s="39"/>
      <c r="W3168" s="39"/>
      <c r="X3168" s="39"/>
      <c r="Y3168" s="39"/>
      <c r="Z3168" s="39"/>
      <c r="AA3168" s="39"/>
      <c r="AB3168" s="39"/>
      <c r="AC3168" s="39"/>
      <c r="AD3168" s="40"/>
      <c r="AE3168" s="40"/>
      <c r="AF3168" s="41">
        <f t="shared" si="6135"/>
        <v>0</v>
      </c>
      <c r="AG3168" s="42"/>
    </row>
    <row r="3169" spans="1:33" ht="13.8">
      <c r="A3169" s="30" t="s">
        <v>8320</v>
      </c>
      <c r="B3169" s="30" t="s">
        <v>8321</v>
      </c>
      <c r="C3169" s="43"/>
      <c r="D3169" s="44"/>
      <c r="E3169" s="44"/>
      <c r="F3169" s="35">
        <f t="shared" si="6320"/>
        <v>0</v>
      </c>
      <c r="G3169" s="35">
        <f t="shared" si="6266"/>
        <v>0</v>
      </c>
      <c r="H3169" s="35">
        <f t="shared" si="6107"/>
        <v>0</v>
      </c>
      <c r="I3169" s="21">
        <f t="shared" si="6271"/>
        <v>28</v>
      </c>
      <c r="J3169" s="37">
        <f t="shared" ref="J3169:K3169" si="6331">MAX(N3169,P3169,R3169,T3169,V3169,X3169,Z3169,AB3169,AD3169)</f>
        <v>480.6</v>
      </c>
      <c r="K3169" s="37">
        <f t="shared" si="6331"/>
        <v>615</v>
      </c>
      <c r="L3169" s="38">
        <f t="shared" ref="L3169:M3169" si="6332">MIN(N3169,P3169,R3169,T3169,V3169,X3169,Z3169,AB3169,AD3169)</f>
        <v>480.6</v>
      </c>
      <c r="M3169" s="38">
        <f t="shared" si="6332"/>
        <v>615</v>
      </c>
      <c r="N3169" s="38">
        <f t="shared" si="6274"/>
        <v>480.6</v>
      </c>
      <c r="O3169" s="38">
        <f t="shared" si="6275"/>
        <v>615</v>
      </c>
      <c r="P3169" s="39"/>
      <c r="Q3169" s="39"/>
      <c r="R3169" s="39"/>
      <c r="S3169" s="39"/>
      <c r="T3169" s="39"/>
      <c r="U3169" s="39"/>
      <c r="V3169" s="39"/>
      <c r="W3169" s="39"/>
      <c r="X3169" s="39"/>
      <c r="Y3169" s="39"/>
      <c r="Z3169" s="39"/>
      <c r="AA3169" s="39"/>
      <c r="AB3169" s="39"/>
      <c r="AC3169" s="39"/>
      <c r="AD3169" s="40"/>
      <c r="AE3169" s="40"/>
      <c r="AF3169" s="41">
        <f t="shared" si="6135"/>
        <v>0</v>
      </c>
      <c r="AG3169" s="42"/>
    </row>
    <row r="3170" spans="1:33" ht="13.8">
      <c r="A3170" s="30" t="s">
        <v>8322</v>
      </c>
      <c r="B3170" s="30" t="s">
        <v>8323</v>
      </c>
      <c r="C3170" s="43"/>
      <c r="D3170" s="44"/>
      <c r="E3170" s="44"/>
      <c r="F3170" s="35">
        <f t="shared" si="6320"/>
        <v>0</v>
      </c>
      <c r="G3170" s="35">
        <f t="shared" si="6266"/>
        <v>0</v>
      </c>
      <c r="H3170" s="35">
        <f t="shared" si="6107"/>
        <v>0</v>
      </c>
      <c r="I3170" s="21">
        <f t="shared" si="6271"/>
        <v>28</v>
      </c>
      <c r="J3170" s="37">
        <f t="shared" ref="J3170:K3170" si="6333">MAX(N3170,P3170,R3170,T3170,V3170,X3170,Z3170,AB3170,AD3170)</f>
        <v>480.6</v>
      </c>
      <c r="K3170" s="37">
        <f t="shared" si="6333"/>
        <v>615</v>
      </c>
      <c r="L3170" s="38">
        <f t="shared" ref="L3170:M3170" si="6334">MIN(N3170,P3170,R3170,T3170,V3170,X3170,Z3170,AB3170,AD3170)</f>
        <v>480.6</v>
      </c>
      <c r="M3170" s="38">
        <f t="shared" si="6334"/>
        <v>615</v>
      </c>
      <c r="N3170" s="38">
        <f t="shared" si="6274"/>
        <v>480.6</v>
      </c>
      <c r="O3170" s="38">
        <f t="shared" si="6275"/>
        <v>615</v>
      </c>
      <c r="P3170" s="39"/>
      <c r="Q3170" s="39"/>
      <c r="R3170" s="39"/>
      <c r="S3170" s="39"/>
      <c r="T3170" s="39"/>
      <c r="U3170" s="39"/>
      <c r="V3170" s="39"/>
      <c r="W3170" s="39"/>
      <c r="X3170" s="39"/>
      <c r="Y3170" s="39"/>
      <c r="Z3170" s="39"/>
      <c r="AA3170" s="39"/>
      <c r="AB3170" s="39"/>
      <c r="AC3170" s="39"/>
      <c r="AD3170" s="40"/>
      <c r="AE3170" s="40"/>
      <c r="AF3170" s="41">
        <f t="shared" si="6135"/>
        <v>0</v>
      </c>
      <c r="AG3170" s="42"/>
    </row>
    <row r="3171" spans="1:33" ht="13.8">
      <c r="A3171" s="30" t="s">
        <v>8324</v>
      </c>
      <c r="B3171" s="30" t="s">
        <v>8325</v>
      </c>
      <c r="C3171" s="43"/>
      <c r="D3171" s="44"/>
      <c r="E3171" s="44"/>
      <c r="F3171" s="35">
        <f t="shared" si="6320"/>
        <v>0</v>
      </c>
      <c r="G3171" s="35">
        <f t="shared" si="6266"/>
        <v>0</v>
      </c>
      <c r="H3171" s="35">
        <f t="shared" si="6107"/>
        <v>0</v>
      </c>
      <c r="I3171" s="21">
        <f t="shared" si="6271"/>
        <v>28</v>
      </c>
      <c r="J3171" s="37">
        <f t="shared" ref="J3171:K3171" si="6335">MAX(N3171,P3171,R3171,T3171,V3171,X3171,Z3171,AB3171,AD3171)</f>
        <v>480.6</v>
      </c>
      <c r="K3171" s="37">
        <f t="shared" si="6335"/>
        <v>615</v>
      </c>
      <c r="L3171" s="38">
        <f t="shared" ref="L3171:M3171" si="6336">MIN(N3171,P3171,R3171,T3171,V3171,X3171,Z3171,AB3171,AD3171)</f>
        <v>480.6</v>
      </c>
      <c r="M3171" s="38">
        <f t="shared" si="6336"/>
        <v>615</v>
      </c>
      <c r="N3171" s="38">
        <f t="shared" si="6274"/>
        <v>480.6</v>
      </c>
      <c r="O3171" s="38">
        <f t="shared" si="6275"/>
        <v>615</v>
      </c>
      <c r="P3171" s="39"/>
      <c r="Q3171" s="39"/>
      <c r="R3171" s="39"/>
      <c r="S3171" s="39"/>
      <c r="T3171" s="39"/>
      <c r="U3171" s="39"/>
      <c r="V3171" s="39"/>
      <c r="W3171" s="39"/>
      <c r="X3171" s="39"/>
      <c r="Y3171" s="39"/>
      <c r="Z3171" s="39"/>
      <c r="AA3171" s="39"/>
      <c r="AB3171" s="39"/>
      <c r="AC3171" s="39"/>
      <c r="AD3171" s="40"/>
      <c r="AE3171" s="40"/>
      <c r="AF3171" s="41">
        <f t="shared" si="6135"/>
        <v>0</v>
      </c>
      <c r="AG3171" s="42"/>
    </row>
    <row r="3172" spans="1:33" ht="13.8">
      <c r="A3172" s="30" t="s">
        <v>8326</v>
      </c>
      <c r="B3172" s="30" t="s">
        <v>8327</v>
      </c>
      <c r="C3172" s="43"/>
      <c r="D3172" s="44"/>
      <c r="E3172" s="44"/>
      <c r="F3172" s="35">
        <f t="shared" si="6320"/>
        <v>0</v>
      </c>
      <c r="G3172" s="35">
        <f t="shared" si="6266"/>
        <v>0</v>
      </c>
      <c r="H3172" s="35">
        <f t="shared" si="6107"/>
        <v>0</v>
      </c>
      <c r="I3172" s="21">
        <f t="shared" si="6271"/>
        <v>28</v>
      </c>
      <c r="J3172" s="37">
        <f t="shared" ref="J3172:K3172" si="6337">MAX(N3172,P3172,R3172,T3172,V3172,X3172,Z3172,AB3172,AD3172)</f>
        <v>480.6</v>
      </c>
      <c r="K3172" s="37">
        <f t="shared" si="6337"/>
        <v>615</v>
      </c>
      <c r="L3172" s="38">
        <f t="shared" ref="L3172:M3172" si="6338">MIN(N3172,P3172,R3172,T3172,V3172,X3172,Z3172,AB3172,AD3172)</f>
        <v>480.6</v>
      </c>
      <c r="M3172" s="38">
        <f t="shared" si="6338"/>
        <v>615</v>
      </c>
      <c r="N3172" s="38">
        <f t="shared" si="6274"/>
        <v>480.6</v>
      </c>
      <c r="O3172" s="38">
        <f t="shared" si="6275"/>
        <v>615</v>
      </c>
      <c r="P3172" s="39"/>
      <c r="Q3172" s="39"/>
      <c r="R3172" s="39"/>
      <c r="S3172" s="39"/>
      <c r="T3172" s="39"/>
      <c r="U3172" s="39"/>
      <c r="V3172" s="39"/>
      <c r="W3172" s="39"/>
      <c r="X3172" s="39"/>
      <c r="Y3172" s="39"/>
      <c r="Z3172" s="39"/>
      <c r="AA3172" s="39"/>
      <c r="AB3172" s="39"/>
      <c r="AC3172" s="39"/>
      <c r="AD3172" s="40"/>
      <c r="AE3172" s="40"/>
      <c r="AF3172" s="41">
        <f t="shared" si="6135"/>
        <v>0</v>
      </c>
      <c r="AG3172" s="42"/>
    </row>
    <row r="3173" spans="1:33" ht="13.8">
      <c r="A3173" s="30" t="s">
        <v>8328</v>
      </c>
      <c r="B3173" s="30" t="s">
        <v>8329</v>
      </c>
      <c r="C3173" s="43"/>
      <c r="D3173" s="44"/>
      <c r="E3173" s="44"/>
      <c r="F3173" s="35">
        <f t="shared" si="6320"/>
        <v>0</v>
      </c>
      <c r="G3173" s="35">
        <f t="shared" si="6266"/>
        <v>0</v>
      </c>
      <c r="H3173" s="35">
        <f t="shared" si="6107"/>
        <v>0</v>
      </c>
      <c r="I3173" s="21">
        <f t="shared" si="6271"/>
        <v>28</v>
      </c>
      <c r="J3173" s="37">
        <f t="shared" ref="J3173:K3173" si="6339">MAX(N3173,P3173,R3173,T3173,V3173,X3173,Z3173,AB3173,AD3173)</f>
        <v>134.57</v>
      </c>
      <c r="K3173" s="37">
        <f t="shared" si="6339"/>
        <v>172</v>
      </c>
      <c r="L3173" s="38">
        <f t="shared" ref="L3173:M3173" si="6340">MIN(N3173,P3173,R3173,T3173,V3173,X3173,Z3173,AB3173,AD3173)</f>
        <v>134.57</v>
      </c>
      <c r="M3173" s="38">
        <f t="shared" si="6340"/>
        <v>172</v>
      </c>
      <c r="N3173" s="38">
        <f t="shared" si="6274"/>
        <v>134.57</v>
      </c>
      <c r="O3173" s="38">
        <f t="shared" si="6275"/>
        <v>172</v>
      </c>
      <c r="P3173" s="39"/>
      <c r="Q3173" s="39"/>
      <c r="R3173" s="39"/>
      <c r="S3173" s="39"/>
      <c r="T3173" s="39"/>
      <c r="U3173" s="39"/>
      <c r="V3173" s="39"/>
      <c r="W3173" s="39"/>
      <c r="X3173" s="39"/>
      <c r="Y3173" s="39"/>
      <c r="Z3173" s="39"/>
      <c r="AA3173" s="39"/>
      <c r="AB3173" s="39"/>
      <c r="AC3173" s="39"/>
      <c r="AD3173" s="40"/>
      <c r="AE3173" s="40"/>
      <c r="AF3173" s="41">
        <f t="shared" si="6135"/>
        <v>0</v>
      </c>
      <c r="AG3173" s="42"/>
    </row>
    <row r="3174" spans="1:33" ht="13.8">
      <c r="A3174" s="30" t="s">
        <v>8330</v>
      </c>
      <c r="B3174" s="30" t="s">
        <v>8331</v>
      </c>
      <c r="C3174" s="43"/>
      <c r="D3174" s="44"/>
      <c r="E3174" s="44"/>
      <c r="F3174" s="35">
        <f t="shared" si="6320"/>
        <v>0</v>
      </c>
      <c r="G3174" s="35">
        <f t="shared" si="6266"/>
        <v>0</v>
      </c>
      <c r="H3174" s="35">
        <f t="shared" si="6107"/>
        <v>0</v>
      </c>
      <c r="I3174" s="21">
        <f t="shared" si="6271"/>
        <v>28</v>
      </c>
      <c r="J3174" s="37">
        <f t="shared" ref="J3174:K3174" si="6341">MAX(N3174,P3174,R3174,T3174,V3174,X3174,Z3174,AB3174,AD3174)</f>
        <v>51.26</v>
      </c>
      <c r="K3174" s="37">
        <f t="shared" si="6341"/>
        <v>66</v>
      </c>
      <c r="L3174" s="38">
        <f t="shared" ref="L3174:M3174" si="6342">MIN(N3174,P3174,R3174,T3174,V3174,X3174,Z3174,AB3174,AD3174)</f>
        <v>51.26</v>
      </c>
      <c r="M3174" s="38">
        <f t="shared" si="6342"/>
        <v>66</v>
      </c>
      <c r="N3174" s="38">
        <f t="shared" si="6274"/>
        <v>51.26</v>
      </c>
      <c r="O3174" s="38">
        <f t="shared" si="6275"/>
        <v>66</v>
      </c>
      <c r="P3174" s="39"/>
      <c r="Q3174" s="39"/>
      <c r="R3174" s="39"/>
      <c r="S3174" s="39"/>
      <c r="T3174" s="39"/>
      <c r="U3174" s="39"/>
      <c r="V3174" s="39"/>
      <c r="W3174" s="39"/>
      <c r="X3174" s="39"/>
      <c r="Y3174" s="39"/>
      <c r="Z3174" s="39"/>
      <c r="AA3174" s="39"/>
      <c r="AB3174" s="39"/>
      <c r="AC3174" s="39"/>
      <c r="AD3174" s="40"/>
      <c r="AE3174" s="40"/>
      <c r="AF3174" s="41">
        <f t="shared" si="6135"/>
        <v>0</v>
      </c>
      <c r="AG3174" s="42"/>
    </row>
    <row r="3175" spans="1:33" ht="13.8">
      <c r="A3175" s="30" t="s">
        <v>8332</v>
      </c>
      <c r="B3175" s="30" t="s">
        <v>8333</v>
      </c>
      <c r="C3175" s="43"/>
      <c r="D3175" s="44"/>
      <c r="E3175" s="44"/>
      <c r="F3175" s="35">
        <f t="shared" si="6320"/>
        <v>0</v>
      </c>
      <c r="G3175" s="35">
        <f t="shared" si="6266"/>
        <v>0</v>
      </c>
      <c r="H3175" s="35">
        <f t="shared" si="6107"/>
        <v>0</v>
      </c>
      <c r="I3175" s="21">
        <f t="shared" si="6271"/>
        <v>28</v>
      </c>
      <c r="J3175" s="37">
        <f t="shared" ref="J3175:K3175" si="6343">MAX(N3175,P3175,R3175,T3175,V3175,X3175,Z3175,AB3175,AD3175)</f>
        <v>12.82</v>
      </c>
      <c r="K3175" s="37">
        <f t="shared" si="6343"/>
        <v>16</v>
      </c>
      <c r="L3175" s="38">
        <f t="shared" ref="L3175:M3175" si="6344">MIN(N3175,P3175,R3175,T3175,V3175,X3175,Z3175,AB3175,AD3175)</f>
        <v>12.82</v>
      </c>
      <c r="M3175" s="38">
        <f t="shared" si="6344"/>
        <v>16</v>
      </c>
      <c r="N3175" s="38">
        <f t="shared" si="6274"/>
        <v>12.82</v>
      </c>
      <c r="O3175" s="38">
        <f t="shared" si="6275"/>
        <v>16</v>
      </c>
      <c r="P3175" s="39"/>
      <c r="Q3175" s="39"/>
      <c r="R3175" s="39"/>
      <c r="S3175" s="39"/>
      <c r="T3175" s="39"/>
      <c r="U3175" s="39"/>
      <c r="V3175" s="39"/>
      <c r="W3175" s="39"/>
      <c r="X3175" s="39"/>
      <c r="Y3175" s="39"/>
      <c r="Z3175" s="39"/>
      <c r="AA3175" s="39"/>
      <c r="AB3175" s="39"/>
      <c r="AC3175" s="39"/>
      <c r="AD3175" s="40"/>
      <c r="AE3175" s="40"/>
      <c r="AF3175" s="41">
        <f t="shared" si="6135"/>
        <v>0</v>
      </c>
      <c r="AG3175" s="42"/>
    </row>
    <row r="3176" spans="1:33" ht="13.8">
      <c r="A3176" s="30" t="s">
        <v>8334</v>
      </c>
      <c r="B3176" s="30" t="s">
        <v>8335</v>
      </c>
      <c r="C3176" s="43"/>
      <c r="D3176" s="44"/>
      <c r="E3176" s="44"/>
      <c r="F3176" s="35">
        <f t="shared" si="6320"/>
        <v>0</v>
      </c>
      <c r="G3176" s="35">
        <f t="shared" si="6266"/>
        <v>0</v>
      </c>
      <c r="H3176" s="35">
        <f t="shared" si="6107"/>
        <v>0</v>
      </c>
      <c r="I3176" s="21">
        <f t="shared" si="6271"/>
        <v>28</v>
      </c>
      <c r="J3176" s="37">
        <f t="shared" ref="J3176:K3176" si="6345">MAX(N3176,P3176,R3176,T3176,V3176,X3176,Z3176,AB3176,AD3176)</f>
        <v>38.450000000000003</v>
      </c>
      <c r="K3176" s="37">
        <f t="shared" si="6345"/>
        <v>49</v>
      </c>
      <c r="L3176" s="38">
        <f t="shared" ref="L3176:M3176" si="6346">MIN(N3176,P3176,R3176,T3176,V3176,X3176,Z3176,AB3176,AD3176)</f>
        <v>38.450000000000003</v>
      </c>
      <c r="M3176" s="38">
        <f t="shared" si="6346"/>
        <v>49</v>
      </c>
      <c r="N3176" s="38">
        <f t="shared" si="6274"/>
        <v>38.450000000000003</v>
      </c>
      <c r="O3176" s="38">
        <f t="shared" si="6275"/>
        <v>49</v>
      </c>
      <c r="P3176" s="39"/>
      <c r="Q3176" s="39"/>
      <c r="R3176" s="39"/>
      <c r="S3176" s="39"/>
      <c r="T3176" s="39"/>
      <c r="U3176" s="39"/>
      <c r="V3176" s="39"/>
      <c r="W3176" s="39"/>
      <c r="X3176" s="39"/>
      <c r="Y3176" s="39"/>
      <c r="Z3176" s="39"/>
      <c r="AA3176" s="39"/>
      <c r="AB3176" s="39"/>
      <c r="AC3176" s="39"/>
      <c r="AD3176" s="40"/>
      <c r="AE3176" s="40"/>
      <c r="AF3176" s="41">
        <f t="shared" si="6135"/>
        <v>0</v>
      </c>
      <c r="AG3176" s="42"/>
    </row>
    <row r="3177" spans="1:33" ht="13.8">
      <c r="A3177" s="30" t="s">
        <v>8336</v>
      </c>
      <c r="B3177" s="30" t="s">
        <v>8337</v>
      </c>
      <c r="C3177" s="43"/>
      <c r="D3177" s="44"/>
      <c r="E3177" s="44"/>
      <c r="F3177" s="35">
        <f t="shared" si="6320"/>
        <v>0</v>
      </c>
      <c r="G3177" s="35">
        <f t="shared" si="6266"/>
        <v>0</v>
      </c>
      <c r="H3177" s="35">
        <f t="shared" si="6107"/>
        <v>0</v>
      </c>
      <c r="I3177" s="21">
        <f t="shared" si="6271"/>
        <v>18</v>
      </c>
      <c r="J3177" s="37">
        <f t="shared" ref="J3177:K3177" si="6347">MAX(N3177,P3177,R3177,T3177,V3177,X3177,Z3177,AB3177,AD3177)</f>
        <v>125.96</v>
      </c>
      <c r="K3177" s="37">
        <f t="shared" si="6347"/>
        <v>149</v>
      </c>
      <c r="L3177" s="38">
        <f t="shared" ref="L3177:M3177" si="6348">MIN(N3177,P3177,R3177,T3177,V3177,X3177,Z3177,AB3177,AD3177)</f>
        <v>125.96</v>
      </c>
      <c r="M3177" s="38">
        <f t="shared" si="6348"/>
        <v>149</v>
      </c>
      <c r="N3177" s="38">
        <f t="shared" si="6274"/>
        <v>125.96</v>
      </c>
      <c r="O3177" s="38">
        <f t="shared" si="6275"/>
        <v>149</v>
      </c>
      <c r="P3177" s="39"/>
      <c r="Q3177" s="39"/>
      <c r="R3177" s="39"/>
      <c r="S3177" s="39"/>
      <c r="T3177" s="39"/>
      <c r="U3177" s="39"/>
      <c r="V3177" s="39"/>
      <c r="W3177" s="39"/>
      <c r="X3177" s="39"/>
      <c r="Y3177" s="39"/>
      <c r="Z3177" s="39"/>
      <c r="AA3177" s="39"/>
      <c r="AB3177" s="39"/>
      <c r="AC3177" s="39"/>
      <c r="AD3177" s="40"/>
      <c r="AE3177" s="40"/>
      <c r="AF3177" s="41">
        <f t="shared" si="6135"/>
        <v>0</v>
      </c>
      <c r="AG3177" s="42"/>
    </row>
    <row r="3178" spans="1:33" ht="13.8">
      <c r="A3178" s="30" t="s">
        <v>8338</v>
      </c>
      <c r="B3178" s="30" t="s">
        <v>8339</v>
      </c>
      <c r="C3178" s="43"/>
      <c r="D3178" s="44"/>
      <c r="E3178" s="44"/>
      <c r="F3178" s="35">
        <f t="shared" si="6320"/>
        <v>0</v>
      </c>
      <c r="G3178" s="35">
        <f t="shared" si="6266"/>
        <v>0</v>
      </c>
      <c r="H3178" s="35">
        <f t="shared" si="6107"/>
        <v>0</v>
      </c>
      <c r="I3178" s="21">
        <f t="shared" si="6271"/>
        <v>18</v>
      </c>
      <c r="J3178" s="37">
        <f t="shared" ref="J3178:K3178" si="6349">MAX(N3178,P3178,R3178,T3178,V3178,X3178,Z3178,AB3178,AD3178)</f>
        <v>125.96</v>
      </c>
      <c r="K3178" s="37">
        <f t="shared" si="6349"/>
        <v>149</v>
      </c>
      <c r="L3178" s="38">
        <f t="shared" ref="L3178:M3178" si="6350">MIN(N3178,P3178,R3178,T3178,V3178,X3178,Z3178,AB3178,AD3178)</f>
        <v>125.96</v>
      </c>
      <c r="M3178" s="38">
        <f t="shared" si="6350"/>
        <v>149</v>
      </c>
      <c r="N3178" s="38">
        <f t="shared" si="6274"/>
        <v>125.96</v>
      </c>
      <c r="O3178" s="38">
        <f t="shared" si="6275"/>
        <v>149</v>
      </c>
      <c r="P3178" s="39"/>
      <c r="Q3178" s="39"/>
      <c r="R3178" s="39"/>
      <c r="S3178" s="39"/>
      <c r="T3178" s="39"/>
      <c r="U3178" s="39"/>
      <c r="V3178" s="39"/>
      <c r="W3178" s="39"/>
      <c r="X3178" s="39"/>
      <c r="Y3178" s="39"/>
      <c r="Z3178" s="39"/>
      <c r="AA3178" s="39"/>
      <c r="AB3178" s="39"/>
      <c r="AC3178" s="39"/>
      <c r="AD3178" s="40"/>
      <c r="AE3178" s="40"/>
      <c r="AF3178" s="41">
        <f t="shared" si="6135"/>
        <v>0</v>
      </c>
      <c r="AG3178" s="42"/>
    </row>
    <row r="3179" spans="1:33" ht="13.8">
      <c r="A3179" s="30" t="s">
        <v>8340</v>
      </c>
      <c r="B3179" s="30" t="s">
        <v>8341</v>
      </c>
      <c r="C3179" s="43"/>
      <c r="D3179" s="44"/>
      <c r="E3179" s="44"/>
      <c r="F3179" s="35">
        <f t="shared" si="6320"/>
        <v>0</v>
      </c>
      <c r="G3179" s="35">
        <f t="shared" si="6266"/>
        <v>0</v>
      </c>
      <c r="H3179" s="35">
        <f t="shared" si="6107"/>
        <v>0</v>
      </c>
      <c r="I3179" s="21">
        <f t="shared" si="6271"/>
        <v>18</v>
      </c>
      <c r="J3179" s="37">
        <f t="shared" ref="J3179:K3179" si="6351">MAX(N3179,P3179,R3179,T3179,V3179,X3179,Z3179,AB3179,AD3179)</f>
        <v>107.07</v>
      </c>
      <c r="K3179" s="37">
        <f t="shared" si="6351"/>
        <v>126</v>
      </c>
      <c r="L3179" s="38">
        <f t="shared" ref="L3179:M3179" si="6352">MIN(N3179,P3179,R3179,T3179,V3179,X3179,Z3179,AB3179,AD3179)</f>
        <v>107.07</v>
      </c>
      <c r="M3179" s="38">
        <f t="shared" si="6352"/>
        <v>126</v>
      </c>
      <c r="N3179" s="38">
        <f t="shared" si="6274"/>
        <v>107.07</v>
      </c>
      <c r="O3179" s="38">
        <f t="shared" si="6275"/>
        <v>126</v>
      </c>
      <c r="P3179" s="39"/>
      <c r="Q3179" s="39"/>
      <c r="R3179" s="39"/>
      <c r="S3179" s="39"/>
      <c r="T3179" s="39"/>
      <c r="U3179" s="39"/>
      <c r="V3179" s="39"/>
      <c r="W3179" s="39"/>
      <c r="X3179" s="39"/>
      <c r="Y3179" s="39"/>
      <c r="Z3179" s="39"/>
      <c r="AA3179" s="39"/>
      <c r="AB3179" s="39"/>
      <c r="AC3179" s="39"/>
      <c r="AD3179" s="40"/>
      <c r="AE3179" s="40"/>
      <c r="AF3179" s="41">
        <f t="shared" si="6135"/>
        <v>0</v>
      </c>
      <c r="AG3179" s="42"/>
    </row>
    <row r="3180" spans="1:33" ht="13.8">
      <c r="A3180" s="30" t="s">
        <v>8342</v>
      </c>
      <c r="B3180" s="30" t="s">
        <v>8343</v>
      </c>
      <c r="C3180" s="43"/>
      <c r="D3180" s="44"/>
      <c r="E3180" s="44"/>
      <c r="F3180" s="35">
        <f t="shared" si="6320"/>
        <v>0</v>
      </c>
      <c r="G3180" s="35">
        <f t="shared" si="6266"/>
        <v>0</v>
      </c>
      <c r="H3180" s="35">
        <f t="shared" si="6107"/>
        <v>0</v>
      </c>
      <c r="I3180" s="21">
        <f t="shared" si="6271"/>
        <v>18</v>
      </c>
      <c r="J3180" s="37">
        <f t="shared" ref="J3180:K3180" si="6353">MAX(N3180,P3180,R3180,T3180,V3180,X3180,Z3180,AB3180,AD3180)</f>
        <v>107.07</v>
      </c>
      <c r="K3180" s="37">
        <f t="shared" si="6353"/>
        <v>126</v>
      </c>
      <c r="L3180" s="38">
        <f t="shared" ref="L3180:M3180" si="6354">MIN(N3180,P3180,R3180,T3180,V3180,X3180,Z3180,AB3180,AD3180)</f>
        <v>107.07</v>
      </c>
      <c r="M3180" s="38">
        <f t="shared" si="6354"/>
        <v>126</v>
      </c>
      <c r="N3180" s="38">
        <f t="shared" si="6274"/>
        <v>107.07</v>
      </c>
      <c r="O3180" s="38">
        <f t="shared" si="6275"/>
        <v>126</v>
      </c>
      <c r="P3180" s="39"/>
      <c r="Q3180" s="39"/>
      <c r="R3180" s="39"/>
      <c r="S3180" s="39"/>
      <c r="T3180" s="39"/>
      <c r="U3180" s="39"/>
      <c r="V3180" s="39"/>
      <c r="W3180" s="39"/>
      <c r="X3180" s="39"/>
      <c r="Y3180" s="39"/>
      <c r="Z3180" s="39"/>
      <c r="AA3180" s="39"/>
      <c r="AB3180" s="39"/>
      <c r="AC3180" s="39"/>
      <c r="AD3180" s="40"/>
      <c r="AE3180" s="40"/>
      <c r="AF3180" s="41">
        <f t="shared" si="6135"/>
        <v>0</v>
      </c>
      <c r="AG3180" s="42"/>
    </row>
    <row r="3181" spans="1:33" ht="13.8">
      <c r="A3181" s="30" t="s">
        <v>8344</v>
      </c>
      <c r="B3181" s="30" t="s">
        <v>8345</v>
      </c>
      <c r="C3181" s="43"/>
      <c r="D3181" s="44"/>
      <c r="E3181" s="44"/>
      <c r="F3181" s="35">
        <f t="shared" si="6320"/>
        <v>0</v>
      </c>
      <c r="G3181" s="35">
        <f t="shared" si="6266"/>
        <v>0</v>
      </c>
      <c r="H3181" s="35">
        <f t="shared" si="6107"/>
        <v>0</v>
      </c>
      <c r="I3181" s="21">
        <f t="shared" si="6271"/>
        <v>18</v>
      </c>
      <c r="J3181" s="37">
        <f t="shared" ref="J3181:K3181" si="6355">MAX(N3181,P3181,R3181,T3181,V3181,X3181,Z3181,AB3181,AD3181)</f>
        <v>107.07</v>
      </c>
      <c r="K3181" s="37">
        <f t="shared" si="6355"/>
        <v>126</v>
      </c>
      <c r="L3181" s="38">
        <f t="shared" ref="L3181:M3181" si="6356">MIN(N3181,P3181,R3181,T3181,V3181,X3181,Z3181,AB3181,AD3181)</f>
        <v>107.07</v>
      </c>
      <c r="M3181" s="38">
        <f t="shared" si="6356"/>
        <v>126</v>
      </c>
      <c r="N3181" s="38">
        <f t="shared" si="6274"/>
        <v>107.07</v>
      </c>
      <c r="O3181" s="38">
        <f t="shared" si="6275"/>
        <v>126</v>
      </c>
      <c r="P3181" s="39"/>
      <c r="Q3181" s="39"/>
      <c r="R3181" s="39"/>
      <c r="S3181" s="39"/>
      <c r="T3181" s="39"/>
      <c r="U3181" s="39"/>
      <c r="V3181" s="39"/>
      <c r="W3181" s="39"/>
      <c r="X3181" s="39"/>
      <c r="Y3181" s="39"/>
      <c r="Z3181" s="39"/>
      <c r="AA3181" s="39"/>
      <c r="AB3181" s="39"/>
      <c r="AC3181" s="39"/>
      <c r="AD3181" s="40"/>
      <c r="AE3181" s="40"/>
      <c r="AF3181" s="41">
        <f t="shared" si="6135"/>
        <v>0</v>
      </c>
      <c r="AG3181" s="42"/>
    </row>
    <row r="3182" spans="1:33" ht="13.8">
      <c r="A3182" s="30" t="s">
        <v>8346</v>
      </c>
      <c r="B3182" s="30" t="s">
        <v>8347</v>
      </c>
      <c r="C3182" s="43"/>
      <c r="D3182" s="44"/>
      <c r="E3182" s="44"/>
      <c r="F3182" s="35">
        <f t="shared" si="6320"/>
        <v>0</v>
      </c>
      <c r="G3182" s="35">
        <f t="shared" si="6266"/>
        <v>0</v>
      </c>
      <c r="H3182" s="35">
        <f t="shared" si="6107"/>
        <v>0</v>
      </c>
      <c r="I3182" s="21">
        <f t="shared" si="6271"/>
        <v>28</v>
      </c>
      <c r="J3182" s="37">
        <f t="shared" ref="J3182:K3182" si="6357">MAX(N3182,P3182,R3182,T3182,V3182,X3182,Z3182,AB3182,AD3182)</f>
        <v>108.94</v>
      </c>
      <c r="K3182" s="37">
        <f t="shared" si="6357"/>
        <v>139</v>
      </c>
      <c r="L3182" s="38">
        <f t="shared" ref="L3182:M3182" si="6358">MIN(N3182,P3182,R3182,T3182,V3182,X3182,Z3182,AB3182,AD3182)</f>
        <v>108.94</v>
      </c>
      <c r="M3182" s="38">
        <f t="shared" si="6358"/>
        <v>139</v>
      </c>
      <c r="N3182" s="38">
        <f t="shared" si="6274"/>
        <v>108.94</v>
      </c>
      <c r="O3182" s="38">
        <f t="shared" si="6275"/>
        <v>139</v>
      </c>
      <c r="P3182" s="39"/>
      <c r="Q3182" s="39"/>
      <c r="R3182" s="39"/>
      <c r="S3182" s="39"/>
      <c r="T3182" s="39"/>
      <c r="U3182" s="39"/>
      <c r="V3182" s="39"/>
      <c r="W3182" s="39"/>
      <c r="X3182" s="39"/>
      <c r="Y3182" s="39"/>
      <c r="Z3182" s="39"/>
      <c r="AA3182" s="39"/>
      <c r="AB3182" s="39"/>
      <c r="AC3182" s="39"/>
      <c r="AD3182" s="40"/>
      <c r="AE3182" s="40"/>
      <c r="AF3182" s="41">
        <f t="shared" si="6135"/>
        <v>0</v>
      </c>
      <c r="AG3182" s="42"/>
    </row>
    <row r="3183" spans="1:33" ht="13.8">
      <c r="A3183" s="30" t="s">
        <v>8348</v>
      </c>
      <c r="B3183" s="30" t="s">
        <v>8349</v>
      </c>
      <c r="C3183" s="43"/>
      <c r="D3183" s="44"/>
      <c r="E3183" s="44"/>
      <c r="F3183" s="35">
        <f t="shared" si="6320"/>
        <v>0</v>
      </c>
      <c r="G3183" s="35">
        <f t="shared" si="6266"/>
        <v>0</v>
      </c>
      <c r="H3183" s="35">
        <f t="shared" si="6107"/>
        <v>0</v>
      </c>
      <c r="I3183" s="21">
        <f t="shared" si="6271"/>
        <v>18</v>
      </c>
      <c r="J3183" s="37">
        <f t="shared" ref="J3183:K3183" si="6359">MAX(N3183,P3183,R3183,T3183,V3183,X3183,Z3183,AB3183,AD3183)</f>
        <v>7001.61</v>
      </c>
      <c r="K3183" s="37">
        <f t="shared" si="6359"/>
        <v>8262</v>
      </c>
      <c r="L3183" s="38">
        <f t="shared" ref="L3183:M3183" si="6360">MIN(N3183,P3183,R3183,T3183,V3183,X3183,Z3183,AB3183,AD3183)</f>
        <v>7001.61</v>
      </c>
      <c r="M3183" s="38">
        <f t="shared" si="6360"/>
        <v>8262</v>
      </c>
      <c r="N3183" s="38">
        <f t="shared" si="6274"/>
        <v>7001.61</v>
      </c>
      <c r="O3183" s="38">
        <f t="shared" si="6275"/>
        <v>8262</v>
      </c>
      <c r="P3183" s="39"/>
      <c r="Q3183" s="39"/>
      <c r="R3183" s="39"/>
      <c r="S3183" s="39"/>
      <c r="T3183" s="39"/>
      <c r="U3183" s="39"/>
      <c r="V3183" s="39"/>
      <c r="W3183" s="39"/>
      <c r="X3183" s="39"/>
      <c r="Y3183" s="39"/>
      <c r="Z3183" s="39"/>
      <c r="AA3183" s="39"/>
      <c r="AB3183" s="39"/>
      <c r="AC3183" s="39"/>
      <c r="AD3183" s="40"/>
      <c r="AE3183" s="40"/>
      <c r="AF3183" s="41">
        <f t="shared" si="6135"/>
        <v>0</v>
      </c>
      <c r="AG3183" s="42"/>
    </row>
    <row r="3184" spans="1:33" ht="13.8">
      <c r="A3184" s="30" t="s">
        <v>8350</v>
      </c>
      <c r="B3184" s="30" t="s">
        <v>8351</v>
      </c>
      <c r="C3184" s="43"/>
      <c r="D3184" s="44"/>
      <c r="E3184" s="44"/>
      <c r="F3184" s="35">
        <f t="shared" si="6320"/>
        <v>0</v>
      </c>
      <c r="G3184" s="35">
        <f t="shared" si="6266"/>
        <v>0</v>
      </c>
      <c r="H3184" s="35">
        <f t="shared" si="6107"/>
        <v>0</v>
      </c>
      <c r="I3184" s="21">
        <f t="shared" si="6271"/>
        <v>28</v>
      </c>
      <c r="J3184" s="37">
        <f t="shared" ref="J3184:K3184" si="6361">MAX(N3184,P3184,R3184,T3184,V3184,X3184,Z3184,AB3184,AD3184)</f>
        <v>4299.7700000000004</v>
      </c>
      <c r="K3184" s="37">
        <f t="shared" si="6361"/>
        <v>5504</v>
      </c>
      <c r="L3184" s="38">
        <f t="shared" ref="L3184:M3184" si="6362">MIN(N3184,P3184,R3184,T3184,V3184,X3184,Z3184,AB3184,AD3184)</f>
        <v>4299.7700000000004</v>
      </c>
      <c r="M3184" s="38">
        <f t="shared" si="6362"/>
        <v>5504</v>
      </c>
      <c r="N3184" s="38">
        <f t="shared" si="6274"/>
        <v>4299.7700000000004</v>
      </c>
      <c r="O3184" s="38">
        <f t="shared" si="6275"/>
        <v>5504</v>
      </c>
      <c r="P3184" s="39"/>
      <c r="Q3184" s="39"/>
      <c r="R3184" s="39"/>
      <c r="S3184" s="39"/>
      <c r="T3184" s="39"/>
      <c r="U3184" s="39"/>
      <c r="V3184" s="39"/>
      <c r="W3184" s="39"/>
      <c r="X3184" s="39"/>
      <c r="Y3184" s="39"/>
      <c r="Z3184" s="39"/>
      <c r="AA3184" s="39"/>
      <c r="AB3184" s="39"/>
      <c r="AC3184" s="39"/>
      <c r="AD3184" s="40"/>
      <c r="AE3184" s="40"/>
      <c r="AF3184" s="41">
        <f t="shared" si="6135"/>
        <v>0</v>
      </c>
      <c r="AG3184" s="42"/>
    </row>
    <row r="3185" spans="1:33" ht="13.8">
      <c r="A3185" s="30" t="s">
        <v>3017</v>
      </c>
      <c r="B3185" s="30" t="s">
        <v>3018</v>
      </c>
      <c r="C3185" s="43"/>
      <c r="D3185" s="44"/>
      <c r="E3185" s="44"/>
      <c r="F3185" s="35">
        <f t="shared" si="6320"/>
        <v>0</v>
      </c>
      <c r="G3185" s="35">
        <f t="shared" si="6266"/>
        <v>0</v>
      </c>
      <c r="H3185" s="35">
        <f t="shared" si="6107"/>
        <v>0</v>
      </c>
      <c r="I3185" s="17">
        <v>18</v>
      </c>
      <c r="J3185" s="37">
        <f t="shared" ref="J3185:K3185" si="6363">MAX(N3185,P3185,R3185,T3185,V3185,X3185,Z3185,AB3185,AD3185)</f>
        <v>608.76</v>
      </c>
      <c r="K3185" s="37">
        <f t="shared" si="6363"/>
        <v>779</v>
      </c>
      <c r="L3185" s="38">
        <f t="shared" ref="L3185:M3185" si="6364">MIN(N3185,P3185,R3185,T3185,V3185,X3185,Z3185,AB3185,AD3185)</f>
        <v>520</v>
      </c>
      <c r="M3185" s="38">
        <f t="shared" si="6364"/>
        <v>614</v>
      </c>
      <c r="N3185" s="38">
        <f t="shared" si="6274"/>
        <v>608.76</v>
      </c>
      <c r="O3185" s="38">
        <f t="shared" si="6275"/>
        <v>779</v>
      </c>
      <c r="P3185" s="39"/>
      <c r="Q3185" s="39"/>
      <c r="R3185" s="39"/>
      <c r="S3185" s="39"/>
      <c r="T3185" s="39"/>
      <c r="U3185" s="39"/>
      <c r="V3185" s="39">
        <f>VLOOKUP(A3185,Reo_LI,9,FALSE)</f>
        <v>520</v>
      </c>
      <c r="W3185" s="39">
        <f>VLOOKUP(A3185,Reo_LI,11,FALSE)</f>
        <v>614</v>
      </c>
      <c r="X3185" s="39"/>
      <c r="Y3185" s="39"/>
      <c r="Z3185" s="39"/>
      <c r="AA3185" s="39"/>
      <c r="AB3185" s="39"/>
      <c r="AC3185" s="39"/>
      <c r="AD3185" s="40"/>
      <c r="AE3185" s="40"/>
      <c r="AF3185" s="41">
        <f t="shared" si="6135"/>
        <v>0</v>
      </c>
      <c r="AG3185" s="42"/>
    </row>
    <row r="3186" spans="1:33" ht="13.8">
      <c r="A3186" s="30" t="s">
        <v>8352</v>
      </c>
      <c r="B3186" s="30" t="s">
        <v>8353</v>
      </c>
      <c r="C3186" s="43"/>
      <c r="D3186" s="44"/>
      <c r="E3186" s="44"/>
      <c r="F3186" s="35">
        <f t="shared" si="6320"/>
        <v>0</v>
      </c>
      <c r="G3186" s="35">
        <f t="shared" si="6266"/>
        <v>0</v>
      </c>
      <c r="H3186" s="35">
        <f t="shared" si="6107"/>
        <v>0</v>
      </c>
      <c r="I3186" s="21">
        <f>VLOOKUP(A3186,Old_Inventory,9,FALSE)</f>
        <v>28</v>
      </c>
      <c r="J3186" s="37">
        <f t="shared" ref="J3186:K3186" si="6365">MAX(N3186,P3186,R3186,T3186,V3186,X3186,Z3186,AB3186,AD3186)</f>
        <v>493.42</v>
      </c>
      <c r="K3186" s="37">
        <f t="shared" si="6365"/>
        <v>632</v>
      </c>
      <c r="L3186" s="38">
        <f t="shared" ref="L3186:M3186" si="6366">MIN(N3186,P3186,R3186,T3186,V3186,X3186,Z3186,AB3186,AD3186)</f>
        <v>493.42</v>
      </c>
      <c r="M3186" s="38">
        <f t="shared" si="6366"/>
        <v>632</v>
      </c>
      <c r="N3186" s="38">
        <f t="shared" si="6274"/>
        <v>493.42</v>
      </c>
      <c r="O3186" s="38">
        <f t="shared" si="6275"/>
        <v>632</v>
      </c>
      <c r="P3186" s="39"/>
      <c r="Q3186" s="39"/>
      <c r="R3186" s="39"/>
      <c r="S3186" s="39"/>
      <c r="T3186" s="39"/>
      <c r="U3186" s="39"/>
      <c r="V3186" s="39"/>
      <c r="W3186" s="39"/>
      <c r="X3186" s="39"/>
      <c r="Y3186" s="39"/>
      <c r="Z3186" s="39"/>
      <c r="AA3186" s="39"/>
      <c r="AB3186" s="39"/>
      <c r="AC3186" s="39"/>
      <c r="AD3186" s="40"/>
      <c r="AE3186" s="40"/>
      <c r="AF3186" s="41">
        <f t="shared" si="6135"/>
        <v>0</v>
      </c>
      <c r="AG3186" s="42"/>
    </row>
    <row r="3187" spans="1:33" ht="13.8">
      <c r="A3187" s="30" t="s">
        <v>8354</v>
      </c>
      <c r="B3187" s="30" t="s">
        <v>8355</v>
      </c>
      <c r="C3187" s="43"/>
      <c r="D3187" s="44"/>
      <c r="E3187" s="44"/>
      <c r="F3187" s="35">
        <f t="shared" si="6320"/>
        <v>0</v>
      </c>
      <c r="G3187" s="35">
        <f t="shared" si="6266"/>
        <v>0</v>
      </c>
      <c r="H3187" s="35">
        <f t="shared" si="6107"/>
        <v>0</v>
      </c>
      <c r="I3187" s="21">
        <f>VLOOKUP(A3187,Old_Inventory,9,FALSE)</f>
        <v>28</v>
      </c>
      <c r="J3187" s="37">
        <f t="shared" ref="J3187:K3187" si="6367">MAX(N3187,P3187,R3187,T3187,V3187,X3187,Z3187,AB3187,AD3187)</f>
        <v>294.77</v>
      </c>
      <c r="K3187" s="37">
        <f t="shared" si="6367"/>
        <v>377</v>
      </c>
      <c r="L3187" s="38">
        <f t="shared" ref="L3187:M3187" si="6368">MIN(N3187,P3187,R3187,T3187,V3187,X3187,Z3187,AB3187,AD3187)</f>
        <v>294.77</v>
      </c>
      <c r="M3187" s="38">
        <f t="shared" si="6368"/>
        <v>377</v>
      </c>
      <c r="N3187" s="38">
        <f t="shared" si="6274"/>
        <v>294.77</v>
      </c>
      <c r="O3187" s="38">
        <f t="shared" si="6275"/>
        <v>377</v>
      </c>
      <c r="P3187" s="39"/>
      <c r="Q3187" s="39"/>
      <c r="R3187" s="39"/>
      <c r="S3187" s="39"/>
      <c r="T3187" s="39"/>
      <c r="U3187" s="39"/>
      <c r="V3187" s="39"/>
      <c r="W3187" s="39"/>
      <c r="X3187" s="39"/>
      <c r="Y3187" s="39"/>
      <c r="Z3187" s="39"/>
      <c r="AA3187" s="39"/>
      <c r="AB3187" s="39"/>
      <c r="AC3187" s="39"/>
      <c r="AD3187" s="40"/>
      <c r="AE3187" s="40"/>
      <c r="AF3187" s="41">
        <f t="shared" si="6135"/>
        <v>0</v>
      </c>
      <c r="AG3187" s="42"/>
    </row>
    <row r="3188" spans="1:33" ht="13.8">
      <c r="A3188" s="30" t="s">
        <v>8356</v>
      </c>
      <c r="B3188" s="30" t="s">
        <v>8357</v>
      </c>
      <c r="C3188" s="43"/>
      <c r="D3188" s="44"/>
      <c r="E3188" s="44"/>
      <c r="F3188" s="35">
        <f t="shared" si="6320"/>
        <v>0</v>
      </c>
      <c r="G3188" s="35">
        <f t="shared" si="6266"/>
        <v>0</v>
      </c>
      <c r="H3188" s="35">
        <f t="shared" si="6107"/>
        <v>0</v>
      </c>
      <c r="I3188" s="21">
        <f>VLOOKUP(A3188,Old_Inventory,9,FALSE)</f>
        <v>28</v>
      </c>
      <c r="J3188" s="37">
        <f t="shared" ref="J3188:K3188" si="6369">MAX(N3188,P3188,R3188,T3188,V3188,X3188,Z3188,AB3188,AD3188)</f>
        <v>602.35</v>
      </c>
      <c r="K3188" s="37">
        <f t="shared" si="6369"/>
        <v>771</v>
      </c>
      <c r="L3188" s="38">
        <f t="shared" ref="L3188:M3188" si="6370">MIN(N3188,P3188,R3188,T3188,V3188,X3188,Z3188,AB3188,AD3188)</f>
        <v>602.35</v>
      </c>
      <c r="M3188" s="38">
        <f t="shared" si="6370"/>
        <v>771</v>
      </c>
      <c r="N3188" s="38">
        <f t="shared" si="6274"/>
        <v>602.35</v>
      </c>
      <c r="O3188" s="38">
        <f t="shared" si="6275"/>
        <v>771</v>
      </c>
      <c r="P3188" s="39"/>
      <c r="Q3188" s="39"/>
      <c r="R3188" s="39"/>
      <c r="S3188" s="39"/>
      <c r="T3188" s="39"/>
      <c r="U3188" s="39"/>
      <c r="V3188" s="39"/>
      <c r="W3188" s="39"/>
      <c r="X3188" s="39"/>
      <c r="Y3188" s="39"/>
      <c r="Z3188" s="39"/>
      <c r="AA3188" s="39"/>
      <c r="AB3188" s="39"/>
      <c r="AC3188" s="39"/>
      <c r="AD3188" s="40"/>
      <c r="AE3188" s="40"/>
      <c r="AF3188" s="41">
        <f t="shared" si="6135"/>
        <v>0</v>
      </c>
      <c r="AG3188" s="42"/>
    </row>
    <row r="3189" spans="1:33" ht="13.8">
      <c r="A3189" s="30" t="s">
        <v>3019</v>
      </c>
      <c r="B3189" s="30" t="s">
        <v>8358</v>
      </c>
      <c r="C3189" s="43"/>
      <c r="D3189" s="44"/>
      <c r="E3189" s="44"/>
      <c r="F3189" s="35">
        <f t="shared" si="6320"/>
        <v>0</v>
      </c>
      <c r="G3189" s="35">
        <f t="shared" si="6266"/>
        <v>0</v>
      </c>
      <c r="H3189" s="35">
        <f t="shared" si="6107"/>
        <v>0</v>
      </c>
      <c r="I3189" s="17">
        <v>18</v>
      </c>
      <c r="J3189" s="37">
        <f t="shared" ref="J3189:K3189" si="6371">MAX(N3189,P3189,R3189,T3189,V3189,X3189,Z3189,AB3189,AD3189)</f>
        <v>1403.35</v>
      </c>
      <c r="K3189" s="37">
        <f t="shared" si="6371"/>
        <v>1796</v>
      </c>
      <c r="L3189" s="38">
        <f t="shared" ref="L3189:M3189" si="6372">MIN(N3189,P3189,R3189,T3189,V3189,X3189,Z3189,AB3189,AD3189)</f>
        <v>956</v>
      </c>
      <c r="M3189" s="38">
        <f t="shared" si="6372"/>
        <v>1796</v>
      </c>
      <c r="N3189" s="38">
        <f t="shared" si="6274"/>
        <v>1403.35</v>
      </c>
      <c r="O3189" s="38">
        <f t="shared" si="6275"/>
        <v>1796</v>
      </c>
      <c r="P3189" s="39"/>
      <c r="Q3189" s="39"/>
      <c r="R3189" s="39"/>
      <c r="S3189" s="39"/>
      <c r="T3189" s="39"/>
      <c r="U3189" s="39"/>
      <c r="V3189" s="39">
        <f t="shared" ref="V3189:V3195" si="6373">VLOOKUP(A3189,Reo_LI,9,FALSE)</f>
        <v>956</v>
      </c>
      <c r="W3189" s="39" t="str">
        <f t="shared" ref="W3189:W3195" si="6374">VLOOKUP(A3189,Reo_LI,11,FALSE)</f>
        <v>₹1129.00</v>
      </c>
      <c r="X3189" s="39"/>
      <c r="Y3189" s="39"/>
      <c r="Z3189" s="39"/>
      <c r="AA3189" s="39"/>
      <c r="AB3189" s="39"/>
      <c r="AC3189" s="39"/>
      <c r="AD3189" s="40"/>
      <c r="AE3189" s="40"/>
      <c r="AF3189" s="41">
        <f t="shared" si="6135"/>
        <v>0</v>
      </c>
      <c r="AG3189" s="42"/>
    </row>
    <row r="3190" spans="1:33" ht="13.8">
      <c r="A3190" s="30" t="s">
        <v>3021</v>
      </c>
      <c r="B3190" s="30" t="s">
        <v>8359</v>
      </c>
      <c r="C3190" s="43"/>
      <c r="D3190" s="44"/>
      <c r="E3190" s="44"/>
      <c r="F3190" s="35">
        <f t="shared" si="6320"/>
        <v>0</v>
      </c>
      <c r="G3190" s="35">
        <f t="shared" si="6266"/>
        <v>0</v>
      </c>
      <c r="H3190" s="35">
        <f t="shared" si="6107"/>
        <v>0</v>
      </c>
      <c r="I3190" s="17">
        <v>18</v>
      </c>
      <c r="J3190" s="37">
        <f t="shared" ref="J3190:K3190" si="6375">MAX(N3190,P3190,R3190,T3190,V3190,X3190,Z3190,AB3190,AD3190)</f>
        <v>1403.35</v>
      </c>
      <c r="K3190" s="37">
        <f t="shared" si="6375"/>
        <v>1796</v>
      </c>
      <c r="L3190" s="38">
        <f t="shared" ref="L3190:M3190" si="6376">MIN(N3190,P3190,R3190,T3190,V3190,X3190,Z3190,AB3190,AD3190)</f>
        <v>980</v>
      </c>
      <c r="M3190" s="38">
        <f t="shared" si="6376"/>
        <v>1796</v>
      </c>
      <c r="N3190" s="38">
        <f t="shared" si="6274"/>
        <v>1403.35</v>
      </c>
      <c r="O3190" s="38">
        <f t="shared" si="6275"/>
        <v>1796</v>
      </c>
      <c r="P3190" s="39"/>
      <c r="Q3190" s="39"/>
      <c r="R3190" s="39"/>
      <c r="S3190" s="39"/>
      <c r="T3190" s="39"/>
      <c r="U3190" s="39"/>
      <c r="V3190" s="39">
        <f t="shared" si="6373"/>
        <v>980</v>
      </c>
      <c r="W3190" s="39" t="str">
        <f t="shared" si="6374"/>
        <v>₹1157.00</v>
      </c>
      <c r="X3190" s="39"/>
      <c r="Y3190" s="39"/>
      <c r="Z3190" s="39"/>
      <c r="AA3190" s="39"/>
      <c r="AB3190" s="39"/>
      <c r="AC3190" s="39"/>
      <c r="AD3190" s="40"/>
      <c r="AE3190" s="40"/>
      <c r="AF3190" s="41">
        <f t="shared" si="6135"/>
        <v>0</v>
      </c>
      <c r="AG3190" s="42"/>
    </row>
    <row r="3191" spans="1:33" ht="13.8">
      <c r="A3191" s="30" t="s">
        <v>3026</v>
      </c>
      <c r="B3191" s="30" t="s">
        <v>3027</v>
      </c>
      <c r="C3191" s="43"/>
      <c r="D3191" s="44"/>
      <c r="E3191" s="44"/>
      <c r="F3191" s="35">
        <f t="shared" si="6320"/>
        <v>0</v>
      </c>
      <c r="G3191" s="35">
        <f t="shared" si="6266"/>
        <v>0</v>
      </c>
      <c r="H3191" s="35">
        <f t="shared" si="6107"/>
        <v>0</v>
      </c>
      <c r="I3191" s="17">
        <v>18</v>
      </c>
      <c r="J3191" s="37">
        <f t="shared" ref="J3191:K3191" si="6377">MAX(N3191,P3191,R3191,T3191,V3191,X3191,Z3191,AB3191,AD3191)</f>
        <v>1179</v>
      </c>
      <c r="K3191" s="37">
        <f t="shared" si="6377"/>
        <v>1509</v>
      </c>
      <c r="L3191" s="38">
        <f t="shared" ref="L3191:M3191" si="6378">MIN(N3191,P3191,R3191,T3191,V3191,X3191,Z3191,AB3191,AD3191)</f>
        <v>1179</v>
      </c>
      <c r="M3191" s="38">
        <f t="shared" si="6378"/>
        <v>1509</v>
      </c>
      <c r="N3191" s="38">
        <f t="shared" si="6274"/>
        <v>1179</v>
      </c>
      <c r="O3191" s="38">
        <f t="shared" si="6275"/>
        <v>1509</v>
      </c>
      <c r="P3191" s="39"/>
      <c r="Q3191" s="39"/>
      <c r="R3191" s="39"/>
      <c r="S3191" s="39"/>
      <c r="T3191" s="39"/>
      <c r="U3191" s="39"/>
      <c r="V3191" s="39" t="str">
        <f t="shared" si="6373"/>
        <v>₹1179.00</v>
      </c>
      <c r="W3191" s="39" t="str">
        <f t="shared" si="6374"/>
        <v>₹1392.00</v>
      </c>
      <c r="X3191" s="39"/>
      <c r="Y3191" s="39"/>
      <c r="Z3191" s="39"/>
      <c r="AA3191" s="39"/>
      <c r="AB3191" s="39"/>
      <c r="AC3191" s="39"/>
      <c r="AD3191" s="40"/>
      <c r="AE3191" s="40"/>
      <c r="AF3191" s="41">
        <f t="shared" si="6135"/>
        <v>0</v>
      </c>
      <c r="AG3191" s="42"/>
    </row>
    <row r="3192" spans="1:33" ht="13.8">
      <c r="A3192" s="30" t="s">
        <v>3033</v>
      </c>
      <c r="B3192" s="30" t="s">
        <v>3034</v>
      </c>
      <c r="C3192" s="43"/>
      <c r="D3192" s="44"/>
      <c r="E3192" s="44"/>
      <c r="F3192" s="35">
        <f t="shared" si="6320"/>
        <v>0</v>
      </c>
      <c r="G3192" s="35">
        <f t="shared" si="6266"/>
        <v>0</v>
      </c>
      <c r="H3192" s="35">
        <f t="shared" si="6107"/>
        <v>0</v>
      </c>
      <c r="I3192" s="17">
        <v>18</v>
      </c>
      <c r="J3192" s="37">
        <f t="shared" ref="J3192:K3192" si="6379">MAX(N3192,P3192,R3192,T3192,V3192,X3192,Z3192,AB3192,AD3192)</f>
        <v>243.5</v>
      </c>
      <c r="K3192" s="37">
        <f t="shared" si="6379"/>
        <v>312</v>
      </c>
      <c r="L3192" s="38">
        <f t="shared" ref="L3192:M3192" si="6380">MIN(N3192,P3192,R3192,T3192,V3192,X3192,Z3192,AB3192,AD3192)</f>
        <v>157</v>
      </c>
      <c r="M3192" s="38">
        <f t="shared" si="6380"/>
        <v>186</v>
      </c>
      <c r="N3192" s="38">
        <f t="shared" si="6274"/>
        <v>243.5</v>
      </c>
      <c r="O3192" s="38">
        <f t="shared" si="6275"/>
        <v>312</v>
      </c>
      <c r="P3192" s="39"/>
      <c r="Q3192" s="39"/>
      <c r="R3192" s="39"/>
      <c r="S3192" s="39"/>
      <c r="T3192" s="39"/>
      <c r="U3192" s="39"/>
      <c r="V3192" s="39">
        <f t="shared" si="6373"/>
        <v>157</v>
      </c>
      <c r="W3192" s="39">
        <f t="shared" si="6374"/>
        <v>186</v>
      </c>
      <c r="X3192" s="39"/>
      <c r="Y3192" s="39"/>
      <c r="Z3192" s="39"/>
      <c r="AA3192" s="39"/>
      <c r="AB3192" s="39"/>
      <c r="AC3192" s="39"/>
      <c r="AD3192" s="40"/>
      <c r="AE3192" s="40"/>
      <c r="AF3192" s="41">
        <f t="shared" si="6135"/>
        <v>0</v>
      </c>
      <c r="AG3192" s="42"/>
    </row>
    <row r="3193" spans="1:33" ht="13.8">
      <c r="A3193" s="30" t="s">
        <v>3035</v>
      </c>
      <c r="B3193" s="30" t="s">
        <v>3036</v>
      </c>
      <c r="C3193" s="43"/>
      <c r="D3193" s="44"/>
      <c r="E3193" s="44"/>
      <c r="F3193" s="35">
        <f t="shared" si="6320"/>
        <v>0</v>
      </c>
      <c r="G3193" s="35">
        <f t="shared" si="6266"/>
        <v>0</v>
      </c>
      <c r="H3193" s="35">
        <f t="shared" si="6107"/>
        <v>0</v>
      </c>
      <c r="I3193" s="17">
        <v>18</v>
      </c>
      <c r="J3193" s="37">
        <f t="shared" ref="J3193:K3193" si="6381">MAX(N3193,P3193,R3193,T3193,V3193,X3193,Z3193,AB3193,AD3193)</f>
        <v>955</v>
      </c>
      <c r="K3193" s="37">
        <f t="shared" si="6381"/>
        <v>1221</v>
      </c>
      <c r="L3193" s="38">
        <f t="shared" ref="L3193:M3193" si="6382">MIN(N3193,P3193,R3193,T3193,V3193,X3193,Z3193,AB3193,AD3193)</f>
        <v>954</v>
      </c>
      <c r="M3193" s="38">
        <f t="shared" si="6382"/>
        <v>1221</v>
      </c>
      <c r="N3193" s="38">
        <f t="shared" si="6274"/>
        <v>954</v>
      </c>
      <c r="O3193" s="38">
        <f t="shared" si="6275"/>
        <v>1221</v>
      </c>
      <c r="P3193" s="39"/>
      <c r="Q3193" s="39"/>
      <c r="R3193" s="39"/>
      <c r="S3193" s="39"/>
      <c r="T3193" s="39"/>
      <c r="U3193" s="39"/>
      <c r="V3193" s="39">
        <f t="shared" si="6373"/>
        <v>955</v>
      </c>
      <c r="W3193" s="39" t="str">
        <f t="shared" si="6374"/>
        <v>₹1127.00</v>
      </c>
      <c r="X3193" s="39"/>
      <c r="Y3193" s="39"/>
      <c r="Z3193" s="39"/>
      <c r="AA3193" s="39"/>
      <c r="AB3193" s="39"/>
      <c r="AC3193" s="39"/>
      <c r="AD3193" s="40"/>
      <c r="AE3193" s="40"/>
      <c r="AF3193" s="41">
        <f t="shared" si="6135"/>
        <v>0</v>
      </c>
      <c r="AG3193" s="42"/>
    </row>
    <row r="3194" spans="1:33" ht="13.8">
      <c r="A3194" s="30" t="s">
        <v>3039</v>
      </c>
      <c r="B3194" s="30" t="s">
        <v>3040</v>
      </c>
      <c r="C3194" s="43"/>
      <c r="D3194" s="44"/>
      <c r="E3194" s="44"/>
      <c r="F3194" s="35">
        <f t="shared" si="6320"/>
        <v>0</v>
      </c>
      <c r="G3194" s="35">
        <f t="shared" si="6266"/>
        <v>0</v>
      </c>
      <c r="H3194" s="35">
        <f t="shared" si="6107"/>
        <v>0</v>
      </c>
      <c r="I3194" s="17">
        <v>18</v>
      </c>
      <c r="J3194" s="37">
        <f t="shared" ref="J3194:K3194" si="6383">MAX(N3194,P3194,R3194,T3194,V3194,X3194,Z3194,AB3194,AD3194)</f>
        <v>134.57</v>
      </c>
      <c r="K3194" s="37">
        <f t="shared" si="6383"/>
        <v>172</v>
      </c>
      <c r="L3194" s="38">
        <f t="shared" ref="L3194:M3194" si="6384">MIN(N3194,P3194,R3194,T3194,V3194,X3194,Z3194,AB3194,AD3194)</f>
        <v>81</v>
      </c>
      <c r="M3194" s="38">
        <f t="shared" si="6384"/>
        <v>96</v>
      </c>
      <c r="N3194" s="38">
        <f t="shared" si="6274"/>
        <v>134.57</v>
      </c>
      <c r="O3194" s="38">
        <f t="shared" si="6275"/>
        <v>172</v>
      </c>
      <c r="P3194" s="39"/>
      <c r="Q3194" s="39"/>
      <c r="R3194" s="39"/>
      <c r="S3194" s="39"/>
      <c r="T3194" s="39"/>
      <c r="U3194" s="39"/>
      <c r="V3194" s="39">
        <f t="shared" si="6373"/>
        <v>81</v>
      </c>
      <c r="W3194" s="39">
        <f t="shared" si="6374"/>
        <v>96</v>
      </c>
      <c r="X3194" s="39"/>
      <c r="Y3194" s="39"/>
      <c r="Z3194" s="39"/>
      <c r="AA3194" s="39"/>
      <c r="AB3194" s="39"/>
      <c r="AC3194" s="39"/>
      <c r="AD3194" s="40"/>
      <c r="AE3194" s="40"/>
      <c r="AF3194" s="41">
        <f t="shared" si="6135"/>
        <v>0</v>
      </c>
      <c r="AG3194" s="42"/>
    </row>
    <row r="3195" spans="1:33" ht="13.8">
      <c r="A3195" s="30" t="s">
        <v>3041</v>
      </c>
      <c r="B3195" s="30" t="s">
        <v>3042</v>
      </c>
      <c r="C3195" s="43"/>
      <c r="D3195" s="44"/>
      <c r="E3195" s="44"/>
      <c r="F3195" s="35">
        <f t="shared" si="6320"/>
        <v>0</v>
      </c>
      <c r="G3195" s="35">
        <f t="shared" si="6266"/>
        <v>0</v>
      </c>
      <c r="H3195" s="35">
        <f t="shared" si="6107"/>
        <v>0</v>
      </c>
      <c r="I3195" s="17">
        <v>18</v>
      </c>
      <c r="J3195" s="37">
        <f t="shared" ref="J3195:K3195" si="6385">MAX(N3195,P3195,R3195,T3195,V3195,X3195,Z3195,AB3195,AD3195)</f>
        <v>153.79</v>
      </c>
      <c r="K3195" s="37">
        <f t="shared" si="6385"/>
        <v>197</v>
      </c>
      <c r="L3195" s="38">
        <f t="shared" ref="L3195:M3195" si="6386">MIN(N3195,P3195,R3195,T3195,V3195,X3195,Z3195,AB3195,AD3195)</f>
        <v>141</v>
      </c>
      <c r="M3195" s="38">
        <f t="shared" si="6386"/>
        <v>167</v>
      </c>
      <c r="N3195" s="38">
        <f t="shared" si="6274"/>
        <v>153.79</v>
      </c>
      <c r="O3195" s="38">
        <f t="shared" si="6275"/>
        <v>197</v>
      </c>
      <c r="P3195" s="39"/>
      <c r="Q3195" s="39"/>
      <c r="R3195" s="39"/>
      <c r="S3195" s="39"/>
      <c r="T3195" s="39"/>
      <c r="U3195" s="39"/>
      <c r="V3195" s="39">
        <f t="shared" si="6373"/>
        <v>141</v>
      </c>
      <c r="W3195" s="39">
        <f t="shared" si="6374"/>
        <v>167</v>
      </c>
      <c r="X3195" s="39"/>
      <c r="Y3195" s="39"/>
      <c r="Z3195" s="39"/>
      <c r="AA3195" s="39"/>
      <c r="AB3195" s="39"/>
      <c r="AC3195" s="39"/>
      <c r="AD3195" s="40"/>
      <c r="AE3195" s="40"/>
      <c r="AF3195" s="41">
        <f t="shared" si="6135"/>
        <v>0</v>
      </c>
      <c r="AG3195" s="42"/>
    </row>
    <row r="3196" spans="1:33" ht="13.8">
      <c r="A3196" s="30" t="s">
        <v>8360</v>
      </c>
      <c r="B3196" s="30" t="s">
        <v>8361</v>
      </c>
      <c r="C3196" s="43"/>
      <c r="D3196" s="44"/>
      <c r="E3196" s="44"/>
      <c r="F3196" s="35">
        <f t="shared" si="6320"/>
        <v>0</v>
      </c>
      <c r="G3196" s="35">
        <f t="shared" si="6266"/>
        <v>0</v>
      </c>
      <c r="H3196" s="35">
        <f t="shared" si="6107"/>
        <v>0</v>
      </c>
      <c r="I3196" s="21">
        <f>VLOOKUP(A3196,Old_Inventory,9,FALSE)</f>
        <v>28</v>
      </c>
      <c r="J3196" s="37">
        <f t="shared" ref="J3196:K3196" si="6387">MAX(N3196,P3196,R3196,T3196,V3196,X3196,Z3196,AB3196,AD3196)</f>
        <v>499.82</v>
      </c>
      <c r="K3196" s="37">
        <f t="shared" si="6387"/>
        <v>640</v>
      </c>
      <c r="L3196" s="38">
        <f t="shared" ref="L3196:M3196" si="6388">MIN(N3196,P3196,R3196,T3196,V3196,X3196,Z3196,AB3196,AD3196)</f>
        <v>499.82</v>
      </c>
      <c r="M3196" s="38">
        <f t="shared" si="6388"/>
        <v>640</v>
      </c>
      <c r="N3196" s="38">
        <f t="shared" si="6274"/>
        <v>499.82</v>
      </c>
      <c r="O3196" s="38">
        <f t="shared" si="6275"/>
        <v>640</v>
      </c>
      <c r="P3196" s="39"/>
      <c r="Q3196" s="39"/>
      <c r="R3196" s="39"/>
      <c r="S3196" s="39"/>
      <c r="T3196" s="39"/>
      <c r="U3196" s="39"/>
      <c r="V3196" s="39"/>
      <c r="W3196" s="39"/>
      <c r="X3196" s="39"/>
      <c r="Y3196" s="39"/>
      <c r="Z3196" s="39"/>
      <c r="AA3196" s="39"/>
      <c r="AB3196" s="39"/>
      <c r="AC3196" s="39"/>
      <c r="AD3196" s="40"/>
      <c r="AE3196" s="40"/>
      <c r="AF3196" s="41">
        <f t="shared" si="6135"/>
        <v>0</v>
      </c>
      <c r="AG3196" s="42"/>
    </row>
    <row r="3197" spans="1:33" ht="13.8">
      <c r="A3197" s="30" t="s">
        <v>8362</v>
      </c>
      <c r="B3197" s="30" t="s">
        <v>8363</v>
      </c>
      <c r="C3197" s="43"/>
      <c r="D3197" s="44"/>
      <c r="E3197" s="44"/>
      <c r="F3197" s="35">
        <f t="shared" si="6320"/>
        <v>0</v>
      </c>
      <c r="G3197" s="35">
        <f t="shared" si="6266"/>
        <v>0</v>
      </c>
      <c r="H3197" s="35">
        <f t="shared" si="6107"/>
        <v>0</v>
      </c>
      <c r="I3197" s="21">
        <f>VLOOKUP(A3197,Old_Inventory,9,FALSE)</f>
        <v>28</v>
      </c>
      <c r="J3197" s="37">
        <f t="shared" ref="J3197:K3197" si="6389">MAX(N3197,P3197,R3197,T3197,V3197,X3197,Z3197,AB3197,AD3197)</f>
        <v>19.22</v>
      </c>
      <c r="K3197" s="37">
        <f t="shared" si="6389"/>
        <v>25</v>
      </c>
      <c r="L3197" s="38">
        <f t="shared" ref="L3197:M3197" si="6390">MIN(N3197,P3197,R3197,T3197,V3197,X3197,Z3197,AB3197,AD3197)</f>
        <v>19.22</v>
      </c>
      <c r="M3197" s="38">
        <f t="shared" si="6390"/>
        <v>25</v>
      </c>
      <c r="N3197" s="38">
        <f t="shared" si="6274"/>
        <v>19.22</v>
      </c>
      <c r="O3197" s="38">
        <f t="shared" si="6275"/>
        <v>25</v>
      </c>
      <c r="P3197" s="39"/>
      <c r="Q3197" s="39"/>
      <c r="R3197" s="39"/>
      <c r="S3197" s="39"/>
      <c r="T3197" s="39"/>
      <c r="U3197" s="39"/>
      <c r="V3197" s="39"/>
      <c r="W3197" s="39"/>
      <c r="X3197" s="39"/>
      <c r="Y3197" s="39"/>
      <c r="Z3197" s="39"/>
      <c r="AA3197" s="39"/>
      <c r="AB3197" s="39"/>
      <c r="AC3197" s="39"/>
      <c r="AD3197" s="40"/>
      <c r="AE3197" s="40"/>
      <c r="AF3197" s="41">
        <f t="shared" si="6135"/>
        <v>0</v>
      </c>
      <c r="AG3197" s="42"/>
    </row>
    <row r="3198" spans="1:33" ht="13.8">
      <c r="A3198" s="30" t="s">
        <v>375</v>
      </c>
      <c r="B3198" s="30" t="s">
        <v>1399</v>
      </c>
      <c r="C3198" s="43"/>
      <c r="D3198" s="44"/>
      <c r="E3198" s="44"/>
      <c r="F3198" s="35">
        <f t="shared" si="6320"/>
        <v>5</v>
      </c>
      <c r="G3198" s="35">
        <f t="shared" si="6266"/>
        <v>0</v>
      </c>
      <c r="H3198" s="35">
        <f t="shared" si="6107"/>
        <v>5</v>
      </c>
      <c r="I3198" s="17">
        <v>18</v>
      </c>
      <c r="J3198" s="37">
        <f t="shared" ref="J3198:K3198" si="6391">MAX(N3198,P3198,R3198,T3198,V3198,X3198,Z3198,AB3198,AD3198)</f>
        <v>185.83</v>
      </c>
      <c r="K3198" s="37">
        <f t="shared" si="6391"/>
        <v>238</v>
      </c>
      <c r="L3198" s="38">
        <f t="shared" ref="L3198:M3198" si="6392">MIN(N3198,P3198,R3198,T3198,V3198,X3198,Z3198,AB3198,AD3198)</f>
        <v>96</v>
      </c>
      <c r="M3198" s="38">
        <f t="shared" si="6392"/>
        <v>114</v>
      </c>
      <c r="N3198" s="38">
        <f t="shared" si="6274"/>
        <v>185.83</v>
      </c>
      <c r="O3198" s="38">
        <f t="shared" si="6275"/>
        <v>238</v>
      </c>
      <c r="P3198" s="39"/>
      <c r="Q3198" s="39"/>
      <c r="R3198" s="39"/>
      <c r="S3198" s="39"/>
      <c r="T3198" s="39"/>
      <c r="U3198" s="39"/>
      <c r="V3198" s="39">
        <f>VLOOKUP(A3198,Reo_LI,9,FALSE)</f>
        <v>96</v>
      </c>
      <c r="W3198" s="39">
        <f>VLOOKUP(A3198,Reo_LI,11,FALSE)</f>
        <v>114</v>
      </c>
      <c r="X3198" s="39"/>
      <c r="Y3198" s="39"/>
      <c r="Z3198" s="39"/>
      <c r="AA3198" s="39"/>
      <c r="AB3198" s="39"/>
      <c r="AC3198" s="39"/>
      <c r="AD3198" s="40"/>
      <c r="AE3198" s="40"/>
      <c r="AF3198" s="41">
        <f t="shared" si="6135"/>
        <v>-5</v>
      </c>
      <c r="AG3198" s="42"/>
    </row>
    <row r="3199" spans="1:33" ht="13.8">
      <c r="A3199" s="30" t="s">
        <v>264</v>
      </c>
      <c r="B3199" s="30" t="s">
        <v>1214</v>
      </c>
      <c r="C3199" s="43"/>
      <c r="D3199" s="44"/>
      <c r="E3199" s="44"/>
      <c r="F3199" s="35">
        <f t="shared" si="6320"/>
        <v>7</v>
      </c>
      <c r="G3199" s="35">
        <f t="shared" si="6266"/>
        <v>2</v>
      </c>
      <c r="H3199" s="35">
        <f t="shared" si="6107"/>
        <v>5</v>
      </c>
      <c r="I3199" s="17">
        <v>18</v>
      </c>
      <c r="J3199" s="37">
        <f t="shared" ref="J3199:K3199" si="6393">MAX(N3199,P3199,R3199,T3199,V3199,X3199,Z3199,AB3199,AD3199)</f>
        <v>173.02</v>
      </c>
      <c r="K3199" s="37">
        <f t="shared" si="6393"/>
        <v>221</v>
      </c>
      <c r="L3199" s="38">
        <f t="shared" ref="L3199:M3199" si="6394">MIN(N3199,P3199,R3199,T3199,V3199,X3199,Z3199,AB3199,AD3199)</f>
        <v>126</v>
      </c>
      <c r="M3199" s="38">
        <f t="shared" si="6394"/>
        <v>149</v>
      </c>
      <c r="N3199" s="38">
        <f t="shared" si="6274"/>
        <v>173.02</v>
      </c>
      <c r="O3199" s="38">
        <f t="shared" si="6275"/>
        <v>221</v>
      </c>
      <c r="P3199" s="39"/>
      <c r="Q3199" s="39"/>
      <c r="R3199" s="39"/>
      <c r="S3199" s="39"/>
      <c r="T3199" s="39"/>
      <c r="U3199" s="39"/>
      <c r="V3199" s="39">
        <f>VLOOKUP(A3199,Reo_LI,9,FALSE)</f>
        <v>126</v>
      </c>
      <c r="W3199" s="39">
        <f>VLOOKUP(A3199,Reo_LI,11,FALSE)</f>
        <v>149</v>
      </c>
      <c r="X3199" s="39"/>
      <c r="Y3199" s="39"/>
      <c r="Z3199" s="39"/>
      <c r="AA3199" s="39"/>
      <c r="AB3199" s="39"/>
      <c r="AC3199" s="39"/>
      <c r="AD3199" s="40"/>
      <c r="AE3199" s="40"/>
      <c r="AF3199" s="41">
        <f t="shared" si="6135"/>
        <v>-5</v>
      </c>
      <c r="AG3199" s="42"/>
    </row>
    <row r="3200" spans="1:33" ht="13.8">
      <c r="A3200" s="30" t="s">
        <v>8364</v>
      </c>
      <c r="B3200" s="30" t="s">
        <v>8365</v>
      </c>
      <c r="C3200" s="43"/>
      <c r="D3200" s="44"/>
      <c r="E3200" s="44"/>
      <c r="F3200" s="35">
        <f t="shared" si="6320"/>
        <v>0</v>
      </c>
      <c r="G3200" s="35">
        <f t="shared" si="6266"/>
        <v>0</v>
      </c>
      <c r="H3200" s="35">
        <f t="shared" si="6107"/>
        <v>0</v>
      </c>
      <c r="I3200" s="21">
        <f>VLOOKUP(A3200,Old_Inventory,9,FALSE)</f>
        <v>28</v>
      </c>
      <c r="J3200" s="37">
        <f t="shared" ref="J3200:K3200" si="6395">MAX(N3200,P3200,R3200,T3200,V3200,X3200,Z3200,AB3200,AD3200)</f>
        <v>121.75</v>
      </c>
      <c r="K3200" s="37">
        <f t="shared" si="6395"/>
        <v>156</v>
      </c>
      <c r="L3200" s="38">
        <f t="shared" ref="L3200:M3200" si="6396">MIN(N3200,P3200,R3200,T3200,V3200,X3200,Z3200,AB3200,AD3200)</f>
        <v>121.75</v>
      </c>
      <c r="M3200" s="38">
        <f t="shared" si="6396"/>
        <v>156</v>
      </c>
      <c r="N3200" s="38">
        <f t="shared" si="6274"/>
        <v>121.75</v>
      </c>
      <c r="O3200" s="38">
        <f t="shared" si="6275"/>
        <v>156</v>
      </c>
      <c r="P3200" s="39"/>
      <c r="Q3200" s="39"/>
      <c r="R3200" s="39"/>
      <c r="S3200" s="39"/>
      <c r="T3200" s="39"/>
      <c r="U3200" s="39"/>
      <c r="V3200" s="39"/>
      <c r="W3200" s="39"/>
      <c r="X3200" s="39"/>
      <c r="Y3200" s="39"/>
      <c r="Z3200" s="39"/>
      <c r="AA3200" s="39"/>
      <c r="AB3200" s="39"/>
      <c r="AC3200" s="39"/>
      <c r="AD3200" s="40"/>
      <c r="AE3200" s="40"/>
      <c r="AF3200" s="41">
        <f t="shared" si="6135"/>
        <v>0</v>
      </c>
      <c r="AG3200" s="42"/>
    </row>
    <row r="3201" spans="1:33" ht="13.8">
      <c r="A3201" s="30" t="s">
        <v>3045</v>
      </c>
      <c r="B3201" s="30" t="s">
        <v>3046</v>
      </c>
      <c r="C3201" s="43"/>
      <c r="D3201" s="44"/>
      <c r="E3201" s="44"/>
      <c r="F3201" s="35">
        <f t="shared" si="6320"/>
        <v>0</v>
      </c>
      <c r="G3201" s="35">
        <f t="shared" si="6266"/>
        <v>0</v>
      </c>
      <c r="H3201" s="35">
        <f t="shared" si="6107"/>
        <v>0</v>
      </c>
      <c r="I3201" s="17">
        <v>18</v>
      </c>
      <c r="J3201" s="37">
        <f t="shared" ref="J3201:K3201" si="6397">MAX(N3201,P3201,R3201,T3201,V3201,X3201,Z3201,AB3201,AD3201)</f>
        <v>554</v>
      </c>
      <c r="K3201" s="37">
        <f t="shared" si="6397"/>
        <v>709</v>
      </c>
      <c r="L3201" s="38">
        <f t="shared" ref="L3201:M3201" si="6398">MIN(N3201,P3201,R3201,T3201,V3201,X3201,Z3201,AB3201,AD3201)</f>
        <v>554</v>
      </c>
      <c r="M3201" s="38">
        <f t="shared" si="6398"/>
        <v>654</v>
      </c>
      <c r="N3201" s="38">
        <f t="shared" si="6274"/>
        <v>554</v>
      </c>
      <c r="O3201" s="38">
        <f t="shared" si="6275"/>
        <v>709</v>
      </c>
      <c r="P3201" s="39"/>
      <c r="Q3201" s="39"/>
      <c r="R3201" s="39"/>
      <c r="S3201" s="39"/>
      <c r="T3201" s="39"/>
      <c r="U3201" s="39"/>
      <c r="V3201" s="39">
        <f>VLOOKUP(A3201,Reo_LI,9,FALSE)</f>
        <v>554</v>
      </c>
      <c r="W3201" s="39">
        <f>VLOOKUP(A3201,Reo_LI,11,FALSE)</f>
        <v>654</v>
      </c>
      <c r="X3201" s="39"/>
      <c r="Y3201" s="39"/>
      <c r="Z3201" s="39"/>
      <c r="AA3201" s="39"/>
      <c r="AB3201" s="39"/>
      <c r="AC3201" s="39"/>
      <c r="AD3201" s="40"/>
      <c r="AE3201" s="40"/>
      <c r="AF3201" s="41">
        <f t="shared" si="6135"/>
        <v>0</v>
      </c>
      <c r="AG3201" s="42"/>
    </row>
    <row r="3202" spans="1:33" ht="13.8">
      <c r="A3202" s="30" t="s">
        <v>3047</v>
      </c>
      <c r="B3202" s="30" t="s">
        <v>3048</v>
      </c>
      <c r="C3202" s="43"/>
      <c r="D3202" s="44"/>
      <c r="E3202" s="44"/>
      <c r="F3202" s="35">
        <f t="shared" si="6320"/>
        <v>0</v>
      </c>
      <c r="G3202" s="35">
        <f t="shared" si="6266"/>
        <v>0</v>
      </c>
      <c r="H3202" s="35">
        <f t="shared" si="6107"/>
        <v>0</v>
      </c>
      <c r="I3202" s="17">
        <v>18</v>
      </c>
      <c r="J3202" s="37">
        <f t="shared" ref="J3202:K3202" si="6399">MAX(N3202,P3202,R3202,T3202,V3202,X3202,Z3202,AB3202,AD3202)</f>
        <v>1681</v>
      </c>
      <c r="K3202" s="37">
        <f t="shared" si="6399"/>
        <v>2152</v>
      </c>
      <c r="L3202" s="38">
        <f t="shared" ref="L3202:M3202" si="6400">MIN(N3202,P3202,R3202,T3202,V3202,X3202,Z3202,AB3202,AD3202)</f>
        <v>1681</v>
      </c>
      <c r="M3202" s="38">
        <f t="shared" si="6400"/>
        <v>2152</v>
      </c>
      <c r="N3202" s="38">
        <f t="shared" si="6274"/>
        <v>1681</v>
      </c>
      <c r="O3202" s="38">
        <f t="shared" si="6275"/>
        <v>2152</v>
      </c>
      <c r="P3202" s="39"/>
      <c r="Q3202" s="39"/>
      <c r="R3202" s="39"/>
      <c r="S3202" s="39"/>
      <c r="T3202" s="39"/>
      <c r="U3202" s="39"/>
      <c r="V3202" s="39" t="str">
        <f>VLOOKUP(A3202,Reo_LI,9,FALSE)</f>
        <v>₹1682.00</v>
      </c>
      <c r="W3202" s="39" t="str">
        <f>VLOOKUP(A3202,Reo_LI,11,FALSE)</f>
        <v>₹1985.00</v>
      </c>
      <c r="X3202" s="39"/>
      <c r="Y3202" s="39"/>
      <c r="Z3202" s="39"/>
      <c r="AA3202" s="39"/>
      <c r="AB3202" s="39"/>
      <c r="AC3202" s="39"/>
      <c r="AD3202" s="40"/>
      <c r="AE3202" s="40"/>
      <c r="AF3202" s="41">
        <f t="shared" si="6135"/>
        <v>0</v>
      </c>
      <c r="AG3202" s="42"/>
    </row>
    <row r="3203" spans="1:33" ht="13.8">
      <c r="A3203" s="30" t="s">
        <v>3055</v>
      </c>
      <c r="B3203" s="30" t="s">
        <v>3056</v>
      </c>
      <c r="C3203" s="43"/>
      <c r="D3203" s="44"/>
      <c r="E3203" s="44"/>
      <c r="F3203" s="35">
        <f t="shared" si="6320"/>
        <v>0</v>
      </c>
      <c r="G3203" s="35">
        <f t="shared" ref="G3203:G3266" si="6401">IFERROR(COUNTIF(Sales_PartCode, A3203), 0)</f>
        <v>0</v>
      </c>
      <c r="H3203" s="35">
        <f t="shared" si="6107"/>
        <v>0</v>
      </c>
      <c r="I3203" s="17">
        <v>18</v>
      </c>
      <c r="J3203" s="37">
        <f t="shared" ref="J3203:K3203" si="6402">MAX(N3203,P3203,R3203,T3203,V3203,X3203,Z3203,AB3203,AD3203)</f>
        <v>378.07</v>
      </c>
      <c r="K3203" s="37">
        <f t="shared" si="6402"/>
        <v>484</v>
      </c>
      <c r="L3203" s="38">
        <f t="shared" ref="L3203:M3203" si="6403">MIN(N3203,P3203,R3203,T3203,V3203,X3203,Z3203,AB3203,AD3203)</f>
        <v>273</v>
      </c>
      <c r="M3203" s="38">
        <f t="shared" si="6403"/>
        <v>323</v>
      </c>
      <c r="N3203" s="38">
        <f t="shared" si="6274"/>
        <v>378.07</v>
      </c>
      <c r="O3203" s="38">
        <f t="shared" si="6275"/>
        <v>484</v>
      </c>
      <c r="P3203" s="39"/>
      <c r="Q3203" s="39"/>
      <c r="R3203" s="39"/>
      <c r="S3203" s="39"/>
      <c r="T3203" s="39"/>
      <c r="U3203" s="39"/>
      <c r="V3203" s="39">
        <f>VLOOKUP(A3203,Reo_LI,9,FALSE)</f>
        <v>273</v>
      </c>
      <c r="W3203" s="39">
        <f>VLOOKUP(A3203,Reo_LI,11,FALSE)</f>
        <v>323</v>
      </c>
      <c r="X3203" s="39"/>
      <c r="Y3203" s="39"/>
      <c r="Z3203" s="39"/>
      <c r="AA3203" s="39"/>
      <c r="AB3203" s="39"/>
      <c r="AC3203" s="39"/>
      <c r="AD3203" s="40"/>
      <c r="AE3203" s="40"/>
      <c r="AF3203" s="41">
        <f t="shared" si="6135"/>
        <v>0</v>
      </c>
      <c r="AG3203" s="42"/>
    </row>
    <row r="3204" spans="1:33" ht="13.8">
      <c r="A3204" s="30" t="s">
        <v>3057</v>
      </c>
      <c r="B3204" s="30" t="s">
        <v>3058</v>
      </c>
      <c r="C3204" s="43"/>
      <c r="D3204" s="44"/>
      <c r="E3204" s="44"/>
      <c r="F3204" s="35">
        <f t="shared" si="6320"/>
        <v>0</v>
      </c>
      <c r="G3204" s="35">
        <f t="shared" si="6401"/>
        <v>0</v>
      </c>
      <c r="H3204" s="35">
        <f t="shared" si="6107"/>
        <v>0</v>
      </c>
      <c r="I3204" s="17">
        <v>18</v>
      </c>
      <c r="J3204" s="37">
        <f t="shared" ref="J3204:K3204" si="6404">MAX(N3204,P3204,R3204,T3204,V3204,X3204,Z3204,AB3204,AD3204)</f>
        <v>51.26</v>
      </c>
      <c r="K3204" s="37">
        <f t="shared" si="6404"/>
        <v>66</v>
      </c>
      <c r="L3204" s="38">
        <f t="shared" ref="L3204:M3204" si="6405">MIN(N3204,P3204,R3204,T3204,V3204,X3204,Z3204,AB3204,AD3204)</f>
        <v>47</v>
      </c>
      <c r="M3204" s="38">
        <f t="shared" si="6405"/>
        <v>56</v>
      </c>
      <c r="N3204" s="38">
        <f t="shared" si="6274"/>
        <v>51.26</v>
      </c>
      <c r="O3204" s="38">
        <f t="shared" si="6275"/>
        <v>66</v>
      </c>
      <c r="P3204" s="39"/>
      <c r="Q3204" s="39"/>
      <c r="R3204" s="39"/>
      <c r="S3204" s="39"/>
      <c r="T3204" s="39"/>
      <c r="U3204" s="39"/>
      <c r="V3204" s="39">
        <f>VLOOKUP(A3204,Reo_LI,9,FALSE)</f>
        <v>47</v>
      </c>
      <c r="W3204" s="39">
        <f>VLOOKUP(A3204,Reo_LI,11,FALSE)</f>
        <v>56</v>
      </c>
      <c r="X3204" s="39"/>
      <c r="Y3204" s="39"/>
      <c r="Z3204" s="39"/>
      <c r="AA3204" s="39"/>
      <c r="AB3204" s="39"/>
      <c r="AC3204" s="39"/>
      <c r="AD3204" s="40"/>
      <c r="AE3204" s="40"/>
      <c r="AF3204" s="41">
        <f t="shared" si="6135"/>
        <v>0</v>
      </c>
      <c r="AG3204" s="42"/>
    </row>
    <row r="3205" spans="1:33" ht="13.8">
      <c r="A3205" s="30" t="s">
        <v>8366</v>
      </c>
      <c r="B3205" s="30" t="s">
        <v>8367</v>
      </c>
      <c r="C3205" s="43"/>
      <c r="D3205" s="44"/>
      <c r="E3205" s="44"/>
      <c r="F3205" s="35">
        <f t="shared" si="6320"/>
        <v>0</v>
      </c>
      <c r="G3205" s="35">
        <f t="shared" si="6401"/>
        <v>0</v>
      </c>
      <c r="H3205" s="35">
        <f t="shared" si="6107"/>
        <v>0</v>
      </c>
      <c r="I3205" s="21">
        <f>VLOOKUP(A3205,Old_Inventory,9,FALSE)</f>
        <v>18</v>
      </c>
      <c r="J3205" s="37">
        <f t="shared" ref="J3205:K3205" si="6406">MAX(N3205,P3205,R3205,T3205,V3205,X3205,Z3205,AB3205,AD3205)</f>
        <v>5213.32</v>
      </c>
      <c r="K3205" s="37">
        <f t="shared" si="6406"/>
        <v>6152</v>
      </c>
      <c r="L3205" s="38">
        <f t="shared" ref="L3205:M3205" si="6407">MIN(N3205,P3205,R3205,T3205,V3205,X3205,Z3205,AB3205,AD3205)</f>
        <v>5213.32</v>
      </c>
      <c r="M3205" s="38">
        <f t="shared" si="6407"/>
        <v>6152</v>
      </c>
      <c r="N3205" s="38">
        <f t="shared" ref="N3205:N3268" si="6408">VLOOKUP(A3205,Inv_bef,5,FALSE)</f>
        <v>5213.32</v>
      </c>
      <c r="O3205" s="38">
        <f t="shared" ref="O3205:O3268" si="6409">VLOOKUP(A3205,Inv_bef,6,FALSE)</f>
        <v>6152</v>
      </c>
      <c r="P3205" s="39"/>
      <c r="Q3205" s="39"/>
      <c r="R3205" s="39"/>
      <c r="S3205" s="39"/>
      <c r="T3205" s="39"/>
      <c r="U3205" s="39"/>
      <c r="V3205" s="39"/>
      <c r="W3205" s="39"/>
      <c r="X3205" s="39"/>
      <c r="Y3205" s="39"/>
      <c r="Z3205" s="39"/>
      <c r="AA3205" s="39"/>
      <c r="AB3205" s="39"/>
      <c r="AC3205" s="39"/>
      <c r="AD3205" s="40"/>
      <c r="AE3205" s="40"/>
      <c r="AF3205" s="41">
        <f t="shared" si="6135"/>
        <v>0</v>
      </c>
      <c r="AG3205" s="42"/>
    </row>
    <row r="3206" spans="1:33" ht="13.8">
      <c r="A3206" s="30" t="s">
        <v>8368</v>
      </c>
      <c r="B3206" s="30" t="s">
        <v>8369</v>
      </c>
      <c r="C3206" s="43"/>
      <c r="D3206" s="44"/>
      <c r="E3206" s="44"/>
      <c r="F3206" s="35">
        <f t="shared" si="6320"/>
        <v>0</v>
      </c>
      <c r="G3206" s="35">
        <f t="shared" si="6401"/>
        <v>0</v>
      </c>
      <c r="H3206" s="35">
        <f t="shared" si="6107"/>
        <v>0</v>
      </c>
      <c r="I3206" s="21">
        <f>VLOOKUP(A3206,Old_Inventory,9,FALSE)</f>
        <v>28</v>
      </c>
      <c r="J3206" s="37">
        <f t="shared" ref="J3206:K3206" si="6410">MAX(N3206,P3206,R3206,T3206,V3206,X3206,Z3206,AB3206,AD3206)</f>
        <v>2050.56</v>
      </c>
      <c r="K3206" s="37">
        <f t="shared" si="6410"/>
        <v>2625</v>
      </c>
      <c r="L3206" s="38">
        <f t="shared" ref="L3206:M3206" si="6411">MIN(N3206,P3206,R3206,T3206,V3206,X3206,Z3206,AB3206,AD3206)</f>
        <v>2050.56</v>
      </c>
      <c r="M3206" s="38">
        <f t="shared" si="6411"/>
        <v>2625</v>
      </c>
      <c r="N3206" s="38">
        <f t="shared" si="6408"/>
        <v>2050.56</v>
      </c>
      <c r="O3206" s="38">
        <f t="shared" si="6409"/>
        <v>2625</v>
      </c>
      <c r="P3206" s="39"/>
      <c r="Q3206" s="39"/>
      <c r="R3206" s="39"/>
      <c r="S3206" s="39"/>
      <c r="T3206" s="39"/>
      <c r="U3206" s="39"/>
      <c r="V3206" s="39"/>
      <c r="W3206" s="39"/>
      <c r="X3206" s="39"/>
      <c r="Y3206" s="39"/>
      <c r="Z3206" s="39"/>
      <c r="AA3206" s="39"/>
      <c r="AB3206" s="39"/>
      <c r="AC3206" s="39"/>
      <c r="AD3206" s="40"/>
      <c r="AE3206" s="40"/>
      <c r="AF3206" s="41">
        <f t="shared" si="6135"/>
        <v>0</v>
      </c>
      <c r="AG3206" s="42"/>
    </row>
    <row r="3207" spans="1:33" ht="13.8">
      <c r="A3207" s="30" t="s">
        <v>3059</v>
      </c>
      <c r="B3207" s="30" t="s">
        <v>4415</v>
      </c>
      <c r="C3207" s="43"/>
      <c r="D3207" s="44"/>
      <c r="E3207" s="44"/>
      <c r="F3207" s="35">
        <f t="shared" si="6320"/>
        <v>0</v>
      </c>
      <c r="G3207" s="35">
        <f t="shared" si="6401"/>
        <v>0</v>
      </c>
      <c r="H3207" s="35">
        <f t="shared" si="6107"/>
        <v>0</v>
      </c>
      <c r="I3207" s="17">
        <v>18</v>
      </c>
      <c r="J3207" s="37">
        <f t="shared" ref="J3207:K3207" si="6412">MAX(N3207,P3207,R3207,T3207,V3207,X3207,Z3207,AB3207,AD3207)</f>
        <v>602.35</v>
      </c>
      <c r="K3207" s="37">
        <f t="shared" si="6412"/>
        <v>771</v>
      </c>
      <c r="L3207" s="38">
        <f t="shared" ref="L3207:M3207" si="6413">MIN(N3207,P3207,R3207,T3207,V3207,X3207,Z3207,AB3207,AD3207)</f>
        <v>484</v>
      </c>
      <c r="M3207" s="38">
        <f t="shared" si="6413"/>
        <v>572</v>
      </c>
      <c r="N3207" s="38">
        <f t="shared" si="6408"/>
        <v>602.35</v>
      </c>
      <c r="O3207" s="38">
        <f t="shared" si="6409"/>
        <v>771</v>
      </c>
      <c r="P3207" s="39"/>
      <c r="Q3207" s="39"/>
      <c r="R3207" s="39"/>
      <c r="S3207" s="39"/>
      <c r="T3207" s="39"/>
      <c r="U3207" s="39"/>
      <c r="V3207" s="39">
        <f>VLOOKUP(A3207,Reo_LI,9,FALSE)</f>
        <v>484</v>
      </c>
      <c r="W3207" s="39">
        <f>VLOOKUP(A3207,Reo_LI,11,FALSE)</f>
        <v>572</v>
      </c>
      <c r="X3207" s="39"/>
      <c r="Y3207" s="39"/>
      <c r="Z3207" s="39"/>
      <c r="AA3207" s="39"/>
      <c r="AB3207" s="39"/>
      <c r="AC3207" s="39"/>
      <c r="AD3207" s="40"/>
      <c r="AE3207" s="40"/>
      <c r="AF3207" s="41">
        <f t="shared" si="6135"/>
        <v>0</v>
      </c>
      <c r="AG3207" s="42"/>
    </row>
    <row r="3208" spans="1:33" ht="13.8">
      <c r="A3208" s="30" t="s">
        <v>3061</v>
      </c>
      <c r="B3208" s="30" t="s">
        <v>3062</v>
      </c>
      <c r="C3208" s="43"/>
      <c r="D3208" s="44"/>
      <c r="E3208" s="44"/>
      <c r="F3208" s="35">
        <f t="shared" si="6320"/>
        <v>0</v>
      </c>
      <c r="G3208" s="35">
        <f t="shared" si="6401"/>
        <v>0</v>
      </c>
      <c r="H3208" s="35">
        <f t="shared" si="6107"/>
        <v>0</v>
      </c>
      <c r="I3208" s="17">
        <v>18</v>
      </c>
      <c r="J3208" s="37">
        <f t="shared" ref="J3208:K3208" si="6414">MAX(N3208,P3208,R3208,T3208,V3208,X3208,Z3208,AB3208,AD3208)</f>
        <v>1493.06</v>
      </c>
      <c r="K3208" s="37">
        <f t="shared" si="6414"/>
        <v>1911</v>
      </c>
      <c r="L3208" s="38">
        <f t="shared" ref="L3208:M3208" si="6415">MIN(N3208,P3208,R3208,T3208,V3208,X3208,Z3208,AB3208,AD3208)</f>
        <v>967</v>
      </c>
      <c r="M3208" s="38">
        <f t="shared" si="6415"/>
        <v>1911</v>
      </c>
      <c r="N3208" s="38">
        <f t="shared" si="6408"/>
        <v>1493.06</v>
      </c>
      <c r="O3208" s="38">
        <f t="shared" si="6409"/>
        <v>1911</v>
      </c>
      <c r="P3208" s="39"/>
      <c r="Q3208" s="39"/>
      <c r="R3208" s="39"/>
      <c r="S3208" s="39"/>
      <c r="T3208" s="39"/>
      <c r="U3208" s="39"/>
      <c r="V3208" s="39">
        <f>VLOOKUP(A3208,Reo_LI,9,FALSE)</f>
        <v>967</v>
      </c>
      <c r="W3208" s="39" t="str">
        <f>VLOOKUP(A3208,Reo_LI,11,FALSE)</f>
        <v>₹1142.00</v>
      </c>
      <c r="X3208" s="39"/>
      <c r="Y3208" s="39"/>
      <c r="Z3208" s="39"/>
      <c r="AA3208" s="39"/>
      <c r="AB3208" s="39"/>
      <c r="AC3208" s="39"/>
      <c r="AD3208" s="40"/>
      <c r="AE3208" s="40"/>
      <c r="AF3208" s="41">
        <f t="shared" si="6135"/>
        <v>0</v>
      </c>
      <c r="AG3208" s="42"/>
    </row>
    <row r="3209" spans="1:33" ht="13.8">
      <c r="A3209" s="30" t="s">
        <v>3066</v>
      </c>
      <c r="B3209" s="30" t="s">
        <v>3067</v>
      </c>
      <c r="C3209" s="43"/>
      <c r="D3209" s="44"/>
      <c r="E3209" s="44"/>
      <c r="F3209" s="35">
        <f t="shared" si="6320"/>
        <v>0</v>
      </c>
      <c r="G3209" s="35">
        <f t="shared" si="6401"/>
        <v>0</v>
      </c>
      <c r="H3209" s="35">
        <f t="shared" si="6107"/>
        <v>0</v>
      </c>
      <c r="I3209" s="17">
        <v>18</v>
      </c>
      <c r="J3209" s="37">
        <f t="shared" ref="J3209:K3209" si="6416">MAX(N3209,P3209,R3209,T3209,V3209,X3209,Z3209,AB3209,AD3209)</f>
        <v>423</v>
      </c>
      <c r="K3209" s="37">
        <f t="shared" si="6416"/>
        <v>500</v>
      </c>
      <c r="L3209" s="38">
        <f t="shared" ref="L3209:M3209" si="6417">MIN(N3209,P3209,R3209,T3209,V3209,X3209,Z3209,AB3209,AD3209)</f>
        <v>422</v>
      </c>
      <c r="M3209" s="38">
        <f t="shared" si="6417"/>
        <v>498</v>
      </c>
      <c r="N3209" s="38">
        <f t="shared" si="6408"/>
        <v>422</v>
      </c>
      <c r="O3209" s="38">
        <f t="shared" si="6409"/>
        <v>498</v>
      </c>
      <c r="P3209" s="39"/>
      <c r="Q3209" s="39"/>
      <c r="R3209" s="39"/>
      <c r="S3209" s="39"/>
      <c r="T3209" s="39"/>
      <c r="U3209" s="39"/>
      <c r="V3209" s="39">
        <f>VLOOKUP(A3209,Reo_LI,9,FALSE)</f>
        <v>423</v>
      </c>
      <c r="W3209" s="39">
        <f>VLOOKUP(A3209,Reo_LI,11,FALSE)</f>
        <v>500</v>
      </c>
      <c r="X3209" s="39"/>
      <c r="Y3209" s="39"/>
      <c r="Z3209" s="39"/>
      <c r="AA3209" s="39"/>
      <c r="AB3209" s="39"/>
      <c r="AC3209" s="39"/>
      <c r="AD3209" s="40"/>
      <c r="AE3209" s="40"/>
      <c r="AF3209" s="41">
        <f t="shared" si="6135"/>
        <v>0</v>
      </c>
      <c r="AG3209" s="42"/>
    </row>
    <row r="3210" spans="1:33" ht="13.8">
      <c r="A3210" s="30" t="s">
        <v>8370</v>
      </c>
      <c r="B3210" s="30" t="s">
        <v>8371</v>
      </c>
      <c r="C3210" s="43"/>
      <c r="D3210" s="44"/>
      <c r="E3210" s="44"/>
      <c r="F3210" s="35">
        <f t="shared" si="6320"/>
        <v>0</v>
      </c>
      <c r="G3210" s="35">
        <f t="shared" si="6401"/>
        <v>0</v>
      </c>
      <c r="H3210" s="35">
        <f t="shared" si="6107"/>
        <v>0</v>
      </c>
      <c r="I3210" s="21">
        <f>VLOOKUP(A3210,Old_Inventory,9,FALSE)</f>
        <v>28</v>
      </c>
      <c r="J3210" s="37">
        <f t="shared" ref="J3210:K3210" si="6418">MAX(N3210,P3210,R3210,T3210,V3210,X3210,Z3210,AB3210,AD3210)</f>
        <v>25.63</v>
      </c>
      <c r="K3210" s="37">
        <f t="shared" si="6418"/>
        <v>33</v>
      </c>
      <c r="L3210" s="38">
        <f t="shared" ref="L3210:M3210" si="6419">MIN(N3210,P3210,R3210,T3210,V3210,X3210,Z3210,AB3210,AD3210)</f>
        <v>25.63</v>
      </c>
      <c r="M3210" s="38">
        <f t="shared" si="6419"/>
        <v>33</v>
      </c>
      <c r="N3210" s="38">
        <f t="shared" si="6408"/>
        <v>25.63</v>
      </c>
      <c r="O3210" s="38">
        <f t="shared" si="6409"/>
        <v>33</v>
      </c>
      <c r="P3210" s="39"/>
      <c r="Q3210" s="39"/>
      <c r="R3210" s="39"/>
      <c r="S3210" s="39"/>
      <c r="T3210" s="39"/>
      <c r="U3210" s="39"/>
      <c r="V3210" s="39"/>
      <c r="W3210" s="39"/>
      <c r="X3210" s="39"/>
      <c r="Y3210" s="39"/>
      <c r="Z3210" s="39"/>
      <c r="AA3210" s="39"/>
      <c r="AB3210" s="39"/>
      <c r="AC3210" s="39"/>
      <c r="AD3210" s="40"/>
      <c r="AE3210" s="40"/>
      <c r="AF3210" s="41">
        <f t="shared" si="6135"/>
        <v>0</v>
      </c>
      <c r="AG3210" s="42"/>
    </row>
    <row r="3211" spans="1:33" ht="13.8">
      <c r="A3211" s="30" t="s">
        <v>3068</v>
      </c>
      <c r="B3211" s="30" t="s">
        <v>3069</v>
      </c>
      <c r="C3211" s="43"/>
      <c r="D3211" s="44"/>
      <c r="E3211" s="44"/>
      <c r="F3211" s="35">
        <f t="shared" si="6320"/>
        <v>0</v>
      </c>
      <c r="G3211" s="35">
        <f t="shared" si="6401"/>
        <v>0</v>
      </c>
      <c r="H3211" s="35">
        <f t="shared" si="6107"/>
        <v>0</v>
      </c>
      <c r="I3211" s="17">
        <v>18</v>
      </c>
      <c r="J3211" s="37">
        <f t="shared" ref="J3211:K3211" si="6420">MAX(N3211,P3211,R3211,T3211,V3211,X3211,Z3211,AB3211,AD3211)</f>
        <v>957.3</v>
      </c>
      <c r="K3211" s="37">
        <f t="shared" si="6420"/>
        <v>1130</v>
      </c>
      <c r="L3211" s="38">
        <f t="shared" ref="L3211:M3211" si="6421">MIN(N3211,P3211,R3211,T3211,V3211,X3211,Z3211,AB3211,AD3211)</f>
        <v>897</v>
      </c>
      <c r="M3211" s="38">
        <f t="shared" si="6421"/>
        <v>1130</v>
      </c>
      <c r="N3211" s="38">
        <f t="shared" si="6408"/>
        <v>957.3</v>
      </c>
      <c r="O3211" s="38">
        <f t="shared" si="6409"/>
        <v>1130</v>
      </c>
      <c r="P3211" s="39"/>
      <c r="Q3211" s="39"/>
      <c r="R3211" s="39"/>
      <c r="S3211" s="39"/>
      <c r="T3211" s="39"/>
      <c r="U3211" s="39"/>
      <c r="V3211" s="39">
        <f t="shared" ref="V3211:V3216" si="6422">VLOOKUP(A3211,Reo_LI,9,FALSE)</f>
        <v>897</v>
      </c>
      <c r="W3211" s="39" t="str">
        <f t="shared" ref="W3211:W3216" si="6423">VLOOKUP(A3211,Reo_LI,11,FALSE)</f>
        <v>₹1059.00</v>
      </c>
      <c r="X3211" s="39"/>
      <c r="Y3211" s="39"/>
      <c r="Z3211" s="39"/>
      <c r="AA3211" s="39"/>
      <c r="AB3211" s="39"/>
      <c r="AC3211" s="39"/>
      <c r="AD3211" s="40"/>
      <c r="AE3211" s="40"/>
      <c r="AF3211" s="41">
        <f t="shared" si="6135"/>
        <v>0</v>
      </c>
      <c r="AG3211" s="42"/>
    </row>
    <row r="3212" spans="1:33" ht="14.4">
      <c r="A3212" s="30" t="s">
        <v>3072</v>
      </c>
      <c r="B3212" s="30" t="s">
        <v>3073</v>
      </c>
      <c r="C3212" s="43"/>
      <c r="D3212" s="44"/>
      <c r="E3212" s="44"/>
      <c r="F3212" s="35">
        <f t="shared" si="6320"/>
        <v>0</v>
      </c>
      <c r="G3212" s="35">
        <f t="shared" si="6401"/>
        <v>0</v>
      </c>
      <c r="H3212" s="35">
        <f t="shared" si="6107"/>
        <v>0</v>
      </c>
      <c r="I3212" s="207">
        <v>18</v>
      </c>
      <c r="J3212" s="37">
        <f t="shared" ref="J3212:K3212" si="6424">MAX(N3212,P3212,R3212,T3212,V3212,X3212,Z3212,AB3212,AD3212)</f>
        <v>1069</v>
      </c>
      <c r="K3212" s="37">
        <f t="shared" si="6424"/>
        <v>1368</v>
      </c>
      <c r="L3212" s="38">
        <f t="shared" ref="L3212:M3212" si="6425">MIN(N3212,P3212,R3212,T3212,V3212,X3212,Z3212,AB3212,AD3212)</f>
        <v>1069</v>
      </c>
      <c r="M3212" s="38">
        <f t="shared" si="6425"/>
        <v>1368</v>
      </c>
      <c r="N3212" s="38">
        <f t="shared" si="6408"/>
        <v>1069</v>
      </c>
      <c r="O3212" s="38">
        <f t="shared" si="6409"/>
        <v>1368</v>
      </c>
      <c r="P3212" s="39"/>
      <c r="Q3212" s="39"/>
      <c r="R3212" s="39"/>
      <c r="S3212" s="39"/>
      <c r="T3212" s="39"/>
      <c r="U3212" s="39"/>
      <c r="V3212" s="39" t="str">
        <f t="shared" si="6422"/>
        <v>₹1069.00</v>
      </c>
      <c r="W3212" s="39" t="str">
        <f t="shared" si="6423"/>
        <v>₹1262.00</v>
      </c>
      <c r="X3212" s="39"/>
      <c r="Y3212" s="39"/>
      <c r="Z3212" s="39"/>
      <c r="AA3212" s="39"/>
      <c r="AB3212" s="39"/>
      <c r="AC3212" s="39"/>
      <c r="AD3212" s="40"/>
      <c r="AE3212" s="40"/>
      <c r="AF3212" s="41">
        <f t="shared" si="6135"/>
        <v>0</v>
      </c>
      <c r="AG3212" s="42"/>
    </row>
    <row r="3213" spans="1:33" ht="13.8">
      <c r="A3213" s="30" t="s">
        <v>3074</v>
      </c>
      <c r="B3213" s="30" t="s">
        <v>3075</v>
      </c>
      <c r="C3213" s="43"/>
      <c r="D3213" s="44"/>
      <c r="E3213" s="44"/>
      <c r="F3213" s="35">
        <f t="shared" si="6320"/>
        <v>0</v>
      </c>
      <c r="G3213" s="35">
        <f t="shared" si="6401"/>
        <v>0</v>
      </c>
      <c r="H3213" s="35">
        <f t="shared" si="6107"/>
        <v>0</v>
      </c>
      <c r="I3213" s="17">
        <v>18</v>
      </c>
      <c r="J3213" s="37">
        <f t="shared" ref="J3213:K3213" si="6426">MAX(N3213,P3213,R3213,T3213,V3213,X3213,Z3213,AB3213,AD3213)</f>
        <v>984</v>
      </c>
      <c r="K3213" s="37">
        <f t="shared" si="6426"/>
        <v>1160</v>
      </c>
      <c r="L3213" s="38">
        <f t="shared" ref="L3213:M3213" si="6427">MIN(N3213,P3213,R3213,T3213,V3213,X3213,Z3213,AB3213,AD3213)</f>
        <v>983</v>
      </c>
      <c r="M3213" s="38">
        <f t="shared" si="6427"/>
        <v>1160</v>
      </c>
      <c r="N3213" s="38">
        <f t="shared" si="6408"/>
        <v>983</v>
      </c>
      <c r="O3213" s="38">
        <f t="shared" si="6409"/>
        <v>1160</v>
      </c>
      <c r="P3213" s="39"/>
      <c r="Q3213" s="39"/>
      <c r="R3213" s="39"/>
      <c r="S3213" s="39"/>
      <c r="T3213" s="39"/>
      <c r="U3213" s="39"/>
      <c r="V3213" s="39">
        <f t="shared" si="6422"/>
        <v>984</v>
      </c>
      <c r="W3213" s="39" t="str">
        <f t="shared" si="6423"/>
        <v>₹1162.00</v>
      </c>
      <c r="X3213" s="39"/>
      <c r="Y3213" s="39"/>
      <c r="Z3213" s="39"/>
      <c r="AA3213" s="39"/>
      <c r="AB3213" s="39"/>
      <c r="AC3213" s="39"/>
      <c r="AD3213" s="40"/>
      <c r="AE3213" s="40"/>
      <c r="AF3213" s="41">
        <f t="shared" si="6135"/>
        <v>0</v>
      </c>
      <c r="AG3213" s="42"/>
    </row>
    <row r="3214" spans="1:33" ht="13.8">
      <c r="A3214" s="30" t="s">
        <v>3076</v>
      </c>
      <c r="B3214" s="30" t="s">
        <v>3077</v>
      </c>
      <c r="C3214" s="43"/>
      <c r="D3214" s="44"/>
      <c r="E3214" s="44"/>
      <c r="F3214" s="35">
        <f t="shared" si="6320"/>
        <v>0</v>
      </c>
      <c r="G3214" s="35">
        <f t="shared" si="6401"/>
        <v>0</v>
      </c>
      <c r="H3214" s="35">
        <f t="shared" si="6107"/>
        <v>0</v>
      </c>
      <c r="I3214" s="17">
        <v>18</v>
      </c>
      <c r="J3214" s="37">
        <f t="shared" ref="J3214:K3214" si="6428">MAX(N3214,P3214,R3214,T3214,V3214,X3214,Z3214,AB3214,AD3214)</f>
        <v>119</v>
      </c>
      <c r="K3214" s="37">
        <f t="shared" si="6428"/>
        <v>151</v>
      </c>
      <c r="L3214" s="38">
        <f t="shared" ref="L3214:M3214" si="6429">MIN(N3214,P3214,R3214,T3214,V3214,X3214,Z3214,AB3214,AD3214)</f>
        <v>118</v>
      </c>
      <c r="M3214" s="38">
        <f t="shared" si="6429"/>
        <v>141</v>
      </c>
      <c r="N3214" s="38">
        <f t="shared" si="6408"/>
        <v>118</v>
      </c>
      <c r="O3214" s="38">
        <f t="shared" si="6409"/>
        <v>151</v>
      </c>
      <c r="P3214" s="39"/>
      <c r="Q3214" s="39"/>
      <c r="R3214" s="39"/>
      <c r="S3214" s="39"/>
      <c r="T3214" s="39"/>
      <c r="U3214" s="39"/>
      <c r="V3214" s="39">
        <f t="shared" si="6422"/>
        <v>119</v>
      </c>
      <c r="W3214" s="39">
        <f t="shared" si="6423"/>
        <v>141</v>
      </c>
      <c r="X3214" s="39"/>
      <c r="Y3214" s="39"/>
      <c r="Z3214" s="39"/>
      <c r="AA3214" s="39"/>
      <c r="AB3214" s="39"/>
      <c r="AC3214" s="39"/>
      <c r="AD3214" s="40"/>
      <c r="AE3214" s="40"/>
      <c r="AF3214" s="41">
        <f t="shared" si="6135"/>
        <v>0</v>
      </c>
      <c r="AG3214" s="42"/>
    </row>
    <row r="3215" spans="1:33" ht="13.8">
      <c r="A3215" s="30" t="s">
        <v>3078</v>
      </c>
      <c r="B3215" s="30" t="s">
        <v>8372</v>
      </c>
      <c r="C3215" s="43"/>
      <c r="D3215" s="44"/>
      <c r="E3215" s="44"/>
      <c r="F3215" s="35">
        <f t="shared" si="6320"/>
        <v>0</v>
      </c>
      <c r="G3215" s="35">
        <f t="shared" si="6401"/>
        <v>0</v>
      </c>
      <c r="H3215" s="35">
        <f t="shared" si="6107"/>
        <v>0</v>
      </c>
      <c r="I3215" s="17">
        <v>18</v>
      </c>
      <c r="J3215" s="37">
        <f t="shared" ref="J3215:K3215" si="6430">MAX(N3215,P3215,R3215,T3215,V3215,X3215,Z3215,AB3215,AD3215)</f>
        <v>839.45</v>
      </c>
      <c r="K3215" s="37">
        <f t="shared" si="6430"/>
        <v>1074</v>
      </c>
      <c r="L3215" s="38">
        <f t="shared" ref="L3215:M3215" si="6431">MIN(N3215,P3215,R3215,T3215,V3215,X3215,Z3215,AB3215,AD3215)</f>
        <v>645</v>
      </c>
      <c r="M3215" s="38">
        <f t="shared" si="6431"/>
        <v>762</v>
      </c>
      <c r="N3215" s="38">
        <f t="shared" si="6408"/>
        <v>839.45</v>
      </c>
      <c r="O3215" s="38">
        <f t="shared" si="6409"/>
        <v>1074</v>
      </c>
      <c r="P3215" s="39"/>
      <c r="Q3215" s="39"/>
      <c r="R3215" s="39"/>
      <c r="S3215" s="39"/>
      <c r="T3215" s="39"/>
      <c r="U3215" s="39"/>
      <c r="V3215" s="39">
        <f t="shared" si="6422"/>
        <v>645</v>
      </c>
      <c r="W3215" s="39">
        <f t="shared" si="6423"/>
        <v>762</v>
      </c>
      <c r="X3215" s="39"/>
      <c r="Y3215" s="39"/>
      <c r="Z3215" s="39"/>
      <c r="AA3215" s="39"/>
      <c r="AB3215" s="39"/>
      <c r="AC3215" s="39"/>
      <c r="AD3215" s="40"/>
      <c r="AE3215" s="40"/>
      <c r="AF3215" s="41">
        <f t="shared" si="6135"/>
        <v>0</v>
      </c>
      <c r="AG3215" s="42"/>
    </row>
    <row r="3216" spans="1:33" ht="13.8">
      <c r="A3216" s="30" t="s">
        <v>3080</v>
      </c>
      <c r="B3216" s="30" t="s">
        <v>3081</v>
      </c>
      <c r="C3216" s="43"/>
      <c r="D3216" s="44"/>
      <c r="E3216" s="44"/>
      <c r="F3216" s="35">
        <f t="shared" si="6320"/>
        <v>0</v>
      </c>
      <c r="G3216" s="35">
        <f t="shared" si="6401"/>
        <v>0</v>
      </c>
      <c r="H3216" s="35">
        <f t="shared" si="6107"/>
        <v>0</v>
      </c>
      <c r="I3216" s="17">
        <v>18</v>
      </c>
      <c r="J3216" s="37">
        <f t="shared" ref="J3216:K3216" si="6432">MAX(N3216,P3216,R3216,T3216,V3216,X3216,Z3216,AB3216,AD3216)</f>
        <v>115.34</v>
      </c>
      <c r="K3216" s="37">
        <f t="shared" si="6432"/>
        <v>148</v>
      </c>
      <c r="L3216" s="38">
        <f t="shared" ref="L3216:M3216" si="6433">MIN(N3216,P3216,R3216,T3216,V3216,X3216,Z3216,AB3216,AD3216)</f>
        <v>99</v>
      </c>
      <c r="M3216" s="38">
        <f t="shared" si="6433"/>
        <v>117</v>
      </c>
      <c r="N3216" s="38">
        <f t="shared" si="6408"/>
        <v>115.34</v>
      </c>
      <c r="O3216" s="38">
        <f t="shared" si="6409"/>
        <v>148</v>
      </c>
      <c r="P3216" s="39"/>
      <c r="Q3216" s="39"/>
      <c r="R3216" s="39"/>
      <c r="S3216" s="39"/>
      <c r="T3216" s="39"/>
      <c r="U3216" s="39"/>
      <c r="V3216" s="39">
        <f t="shared" si="6422"/>
        <v>99</v>
      </c>
      <c r="W3216" s="39">
        <f t="shared" si="6423"/>
        <v>117</v>
      </c>
      <c r="X3216" s="39"/>
      <c r="Y3216" s="39"/>
      <c r="Z3216" s="39"/>
      <c r="AA3216" s="39"/>
      <c r="AB3216" s="39"/>
      <c r="AC3216" s="39"/>
      <c r="AD3216" s="40"/>
      <c r="AE3216" s="40"/>
      <c r="AF3216" s="41">
        <f t="shared" si="6135"/>
        <v>0</v>
      </c>
      <c r="AG3216" s="42"/>
    </row>
    <row r="3217" spans="1:33" ht="13.8">
      <c r="A3217" s="30" t="s">
        <v>8373</v>
      </c>
      <c r="B3217" s="30" t="s">
        <v>8374</v>
      </c>
      <c r="C3217" s="43"/>
      <c r="D3217" s="44"/>
      <c r="E3217" s="44"/>
      <c r="F3217" s="35">
        <f t="shared" si="6320"/>
        <v>0</v>
      </c>
      <c r="G3217" s="35">
        <f t="shared" si="6401"/>
        <v>0</v>
      </c>
      <c r="H3217" s="35">
        <f t="shared" si="6107"/>
        <v>0</v>
      </c>
      <c r="I3217" s="21">
        <f>VLOOKUP(A3217,Old_Inventory,9,FALSE)</f>
        <v>28</v>
      </c>
      <c r="J3217" s="37">
        <f t="shared" ref="J3217:K3217" si="6434">MAX(N3217,P3217,R3217,T3217,V3217,X3217,Z3217,AB3217,AD3217)</f>
        <v>19.22</v>
      </c>
      <c r="K3217" s="37">
        <f t="shared" si="6434"/>
        <v>25</v>
      </c>
      <c r="L3217" s="38">
        <f t="shared" ref="L3217:M3217" si="6435">MIN(N3217,P3217,R3217,T3217,V3217,X3217,Z3217,AB3217,AD3217)</f>
        <v>19.22</v>
      </c>
      <c r="M3217" s="38">
        <f t="shared" si="6435"/>
        <v>25</v>
      </c>
      <c r="N3217" s="38">
        <f t="shared" si="6408"/>
        <v>19.22</v>
      </c>
      <c r="O3217" s="38">
        <f t="shared" si="6409"/>
        <v>25</v>
      </c>
      <c r="P3217" s="39"/>
      <c r="Q3217" s="39"/>
      <c r="R3217" s="39"/>
      <c r="S3217" s="39"/>
      <c r="T3217" s="39"/>
      <c r="U3217" s="39"/>
      <c r="V3217" s="39"/>
      <c r="W3217" s="39"/>
      <c r="X3217" s="39"/>
      <c r="Y3217" s="39"/>
      <c r="Z3217" s="39"/>
      <c r="AA3217" s="39"/>
      <c r="AB3217" s="39"/>
      <c r="AC3217" s="39"/>
      <c r="AD3217" s="40"/>
      <c r="AE3217" s="40"/>
      <c r="AF3217" s="41">
        <f t="shared" si="6135"/>
        <v>0</v>
      </c>
      <c r="AG3217" s="42"/>
    </row>
    <row r="3218" spans="1:33" ht="13.8">
      <c r="A3218" s="30" t="s">
        <v>3082</v>
      </c>
      <c r="B3218" s="30" t="s">
        <v>3083</v>
      </c>
      <c r="C3218" s="43"/>
      <c r="D3218" s="44"/>
      <c r="E3218" s="44"/>
      <c r="F3218" s="35">
        <f t="shared" si="6320"/>
        <v>0</v>
      </c>
      <c r="G3218" s="35">
        <f t="shared" si="6401"/>
        <v>0</v>
      </c>
      <c r="H3218" s="35">
        <f t="shared" si="6107"/>
        <v>0</v>
      </c>
      <c r="I3218" s="17">
        <v>18</v>
      </c>
      <c r="J3218" s="37">
        <f t="shared" ref="J3218:K3218" si="6436">MAX(N3218,P3218,R3218,T3218,V3218,X3218,Z3218,AB3218,AD3218)</f>
        <v>173</v>
      </c>
      <c r="K3218" s="37">
        <f t="shared" si="6436"/>
        <v>220</v>
      </c>
      <c r="L3218" s="38">
        <f t="shared" ref="L3218:M3218" si="6437">MIN(N3218,P3218,R3218,T3218,V3218,X3218,Z3218,AB3218,AD3218)</f>
        <v>172</v>
      </c>
      <c r="M3218" s="38">
        <f t="shared" si="6437"/>
        <v>205</v>
      </c>
      <c r="N3218" s="38">
        <f t="shared" si="6408"/>
        <v>172</v>
      </c>
      <c r="O3218" s="38">
        <f t="shared" si="6409"/>
        <v>220</v>
      </c>
      <c r="P3218" s="39"/>
      <c r="Q3218" s="39"/>
      <c r="R3218" s="39"/>
      <c r="S3218" s="39"/>
      <c r="T3218" s="39"/>
      <c r="U3218" s="39"/>
      <c r="V3218" s="39">
        <f>VLOOKUP(A3218,Reo_LI,9,FALSE)</f>
        <v>173</v>
      </c>
      <c r="W3218" s="39">
        <f>VLOOKUP(A3218,Reo_LI,11,FALSE)</f>
        <v>205</v>
      </c>
      <c r="X3218" s="39"/>
      <c r="Y3218" s="39"/>
      <c r="Z3218" s="39"/>
      <c r="AA3218" s="39"/>
      <c r="AB3218" s="39"/>
      <c r="AC3218" s="39"/>
      <c r="AD3218" s="40"/>
      <c r="AE3218" s="40"/>
      <c r="AF3218" s="41">
        <f t="shared" si="6135"/>
        <v>0</v>
      </c>
      <c r="AG3218" s="42"/>
    </row>
    <row r="3219" spans="1:33" ht="13.8">
      <c r="A3219" s="30" t="s">
        <v>8375</v>
      </c>
      <c r="B3219" s="30" t="s">
        <v>8376</v>
      </c>
      <c r="C3219" s="43"/>
      <c r="D3219" s="44"/>
      <c r="E3219" s="44"/>
      <c r="F3219" s="35">
        <f t="shared" si="6320"/>
        <v>0</v>
      </c>
      <c r="G3219" s="35">
        <f t="shared" si="6401"/>
        <v>0</v>
      </c>
      <c r="H3219" s="35">
        <f t="shared" si="6107"/>
        <v>0</v>
      </c>
      <c r="I3219" s="21">
        <f>VLOOKUP(A3219,Old_Inventory,9,FALSE)</f>
        <v>28</v>
      </c>
      <c r="J3219" s="37">
        <f t="shared" ref="J3219:K3219" si="6438">MAX(N3219,P3219,R3219,T3219,V3219,X3219,Z3219,AB3219,AD3219)</f>
        <v>371.66</v>
      </c>
      <c r="K3219" s="37">
        <f t="shared" si="6438"/>
        <v>476</v>
      </c>
      <c r="L3219" s="38">
        <f t="shared" ref="L3219:M3219" si="6439">MIN(N3219,P3219,R3219,T3219,V3219,X3219,Z3219,AB3219,AD3219)</f>
        <v>371.66</v>
      </c>
      <c r="M3219" s="38">
        <f t="shared" si="6439"/>
        <v>476</v>
      </c>
      <c r="N3219" s="38">
        <f t="shared" si="6408"/>
        <v>371.66</v>
      </c>
      <c r="O3219" s="38">
        <f t="shared" si="6409"/>
        <v>476</v>
      </c>
      <c r="P3219" s="39"/>
      <c r="Q3219" s="39"/>
      <c r="R3219" s="39"/>
      <c r="S3219" s="39"/>
      <c r="T3219" s="39"/>
      <c r="U3219" s="39"/>
      <c r="V3219" s="39"/>
      <c r="W3219" s="39"/>
      <c r="X3219" s="39"/>
      <c r="Y3219" s="39"/>
      <c r="Z3219" s="39"/>
      <c r="AA3219" s="39"/>
      <c r="AB3219" s="39"/>
      <c r="AC3219" s="39"/>
      <c r="AD3219" s="40"/>
      <c r="AE3219" s="40"/>
      <c r="AF3219" s="41">
        <f t="shared" si="6135"/>
        <v>0</v>
      </c>
      <c r="AG3219" s="42"/>
    </row>
    <row r="3220" spans="1:33" ht="13.8">
      <c r="A3220" s="30" t="s">
        <v>8377</v>
      </c>
      <c r="B3220" s="30" t="s">
        <v>8378</v>
      </c>
      <c r="C3220" s="43"/>
      <c r="D3220" s="44"/>
      <c r="E3220" s="44"/>
      <c r="F3220" s="35">
        <f t="shared" si="6320"/>
        <v>0</v>
      </c>
      <c r="G3220" s="35">
        <f t="shared" si="6401"/>
        <v>0</v>
      </c>
      <c r="H3220" s="35">
        <f t="shared" si="6107"/>
        <v>0</v>
      </c>
      <c r="I3220" s="21">
        <f>VLOOKUP(A3220,Old_Inventory,9,FALSE)</f>
        <v>28</v>
      </c>
      <c r="J3220" s="37">
        <f t="shared" ref="J3220:K3220" si="6440">MAX(N3220,P3220,R3220,T3220,V3220,X3220,Z3220,AB3220,AD3220)</f>
        <v>653.62</v>
      </c>
      <c r="K3220" s="37">
        <f t="shared" si="6440"/>
        <v>837</v>
      </c>
      <c r="L3220" s="38">
        <f t="shared" ref="L3220:M3220" si="6441">MIN(N3220,P3220,R3220,T3220,V3220,X3220,Z3220,AB3220,AD3220)</f>
        <v>653.62</v>
      </c>
      <c r="M3220" s="38">
        <f t="shared" si="6441"/>
        <v>837</v>
      </c>
      <c r="N3220" s="38">
        <f t="shared" si="6408"/>
        <v>653.62</v>
      </c>
      <c r="O3220" s="38">
        <f t="shared" si="6409"/>
        <v>837</v>
      </c>
      <c r="P3220" s="39"/>
      <c r="Q3220" s="39"/>
      <c r="R3220" s="39"/>
      <c r="S3220" s="39"/>
      <c r="T3220" s="39"/>
      <c r="U3220" s="39"/>
      <c r="V3220" s="39"/>
      <c r="W3220" s="39"/>
      <c r="X3220" s="39"/>
      <c r="Y3220" s="39"/>
      <c r="Z3220" s="39"/>
      <c r="AA3220" s="39"/>
      <c r="AB3220" s="39"/>
      <c r="AC3220" s="39"/>
      <c r="AD3220" s="40"/>
      <c r="AE3220" s="40"/>
      <c r="AF3220" s="41">
        <f t="shared" si="6135"/>
        <v>0</v>
      </c>
      <c r="AG3220" s="42"/>
    </row>
    <row r="3221" spans="1:33" ht="13.8">
      <c r="A3221" s="30" t="s">
        <v>3085</v>
      </c>
      <c r="B3221" s="30" t="s">
        <v>3086</v>
      </c>
      <c r="C3221" s="43"/>
      <c r="D3221" s="44"/>
      <c r="E3221" s="44"/>
      <c r="F3221" s="35">
        <f t="shared" si="6320"/>
        <v>0</v>
      </c>
      <c r="G3221" s="35">
        <f t="shared" si="6401"/>
        <v>0</v>
      </c>
      <c r="H3221" s="35">
        <f t="shared" si="6107"/>
        <v>0</v>
      </c>
      <c r="I3221" s="17">
        <v>18</v>
      </c>
      <c r="J3221" s="37">
        <f t="shared" ref="J3221:K3221" si="6442">MAX(N3221,P3221,R3221,T3221,V3221,X3221,Z3221,AB3221,AD3221)</f>
        <v>81</v>
      </c>
      <c r="K3221" s="37">
        <f t="shared" si="6442"/>
        <v>103</v>
      </c>
      <c r="L3221" s="38">
        <f t="shared" ref="L3221:M3221" si="6443">MIN(N3221,P3221,R3221,T3221,V3221,X3221,Z3221,AB3221,AD3221)</f>
        <v>81</v>
      </c>
      <c r="M3221" s="38">
        <f t="shared" si="6443"/>
        <v>96</v>
      </c>
      <c r="N3221" s="38">
        <f t="shared" si="6408"/>
        <v>81</v>
      </c>
      <c r="O3221" s="38">
        <f t="shared" si="6409"/>
        <v>103</v>
      </c>
      <c r="P3221" s="39"/>
      <c r="Q3221" s="39"/>
      <c r="R3221" s="39"/>
      <c r="S3221" s="39"/>
      <c r="T3221" s="39"/>
      <c r="U3221" s="39"/>
      <c r="V3221" s="39">
        <f>VLOOKUP(A3221,Reo_LI,9,FALSE)</f>
        <v>81</v>
      </c>
      <c r="W3221" s="39">
        <f>VLOOKUP(A3221,Reo_LI,11,FALSE)</f>
        <v>96</v>
      </c>
      <c r="X3221" s="39"/>
      <c r="Y3221" s="39"/>
      <c r="Z3221" s="39"/>
      <c r="AA3221" s="39"/>
      <c r="AB3221" s="39"/>
      <c r="AC3221" s="39"/>
      <c r="AD3221" s="40"/>
      <c r="AE3221" s="40"/>
      <c r="AF3221" s="41">
        <f t="shared" si="6135"/>
        <v>0</v>
      </c>
      <c r="AG3221" s="42"/>
    </row>
    <row r="3222" spans="1:33" ht="13.8">
      <c r="A3222" s="30" t="s">
        <v>3087</v>
      </c>
      <c r="B3222" s="30" t="s">
        <v>8379</v>
      </c>
      <c r="C3222" s="43"/>
      <c r="D3222" s="44"/>
      <c r="E3222" s="44"/>
      <c r="F3222" s="35">
        <f t="shared" si="6320"/>
        <v>0</v>
      </c>
      <c r="G3222" s="35">
        <f t="shared" si="6401"/>
        <v>0</v>
      </c>
      <c r="H3222" s="35">
        <f t="shared" si="6107"/>
        <v>0</v>
      </c>
      <c r="I3222" s="17">
        <v>18</v>
      </c>
      <c r="J3222" s="37">
        <f t="shared" ref="J3222:K3222" si="6444">MAX(N3222,P3222,R3222,T3222,V3222,X3222,Z3222,AB3222,AD3222)</f>
        <v>1710.94</v>
      </c>
      <c r="K3222" s="37">
        <f t="shared" si="6444"/>
        <v>2190</v>
      </c>
      <c r="L3222" s="38">
        <f t="shared" ref="L3222:M3222" si="6445">MIN(N3222,P3222,R3222,T3222,V3222,X3222,Z3222,AB3222,AD3222)</f>
        <v>1710.94</v>
      </c>
      <c r="M3222" s="38">
        <f t="shared" si="6445"/>
        <v>2190</v>
      </c>
      <c r="N3222" s="38">
        <f t="shared" si="6408"/>
        <v>1710.94</v>
      </c>
      <c r="O3222" s="38">
        <f t="shared" si="6409"/>
        <v>2190</v>
      </c>
      <c r="P3222" s="39"/>
      <c r="Q3222" s="39"/>
      <c r="R3222" s="39"/>
      <c r="S3222" s="39"/>
      <c r="T3222" s="39"/>
      <c r="U3222" s="39"/>
      <c r="V3222" s="39" t="str">
        <f>VLOOKUP(A3222,Reo_LI,9,FALSE)</f>
        <v>₹1027.00</v>
      </c>
      <c r="W3222" s="39" t="str">
        <f>VLOOKUP(A3222,Reo_LI,11,FALSE)</f>
        <v>₹1212.00</v>
      </c>
      <c r="X3222" s="39"/>
      <c r="Y3222" s="39"/>
      <c r="Z3222" s="39"/>
      <c r="AA3222" s="39"/>
      <c r="AB3222" s="39"/>
      <c r="AC3222" s="39"/>
      <c r="AD3222" s="40"/>
      <c r="AE3222" s="40"/>
      <c r="AF3222" s="41">
        <f t="shared" si="6135"/>
        <v>0</v>
      </c>
      <c r="AG3222" s="42"/>
    </row>
    <row r="3223" spans="1:33" ht="13.8">
      <c r="A3223" s="30" t="s">
        <v>3091</v>
      </c>
      <c r="B3223" s="30" t="s">
        <v>3092</v>
      </c>
      <c r="C3223" s="43"/>
      <c r="D3223" s="44"/>
      <c r="E3223" s="44"/>
      <c r="F3223" s="35">
        <f t="shared" si="6320"/>
        <v>0</v>
      </c>
      <c r="G3223" s="35">
        <f t="shared" si="6401"/>
        <v>0</v>
      </c>
      <c r="H3223" s="35">
        <f t="shared" si="6107"/>
        <v>0</v>
      </c>
      <c r="I3223" s="17">
        <v>18</v>
      </c>
      <c r="J3223" s="37">
        <f t="shared" ref="J3223:K3223" si="6446">MAX(N3223,P3223,R3223,T3223,V3223,X3223,Z3223,AB3223,AD3223)</f>
        <v>288.36</v>
      </c>
      <c r="K3223" s="37">
        <f t="shared" si="6446"/>
        <v>369</v>
      </c>
      <c r="L3223" s="38">
        <f t="shared" ref="L3223:M3223" si="6447">MIN(N3223,P3223,R3223,T3223,V3223,X3223,Z3223,AB3223,AD3223)</f>
        <v>238</v>
      </c>
      <c r="M3223" s="38">
        <f t="shared" si="6447"/>
        <v>281</v>
      </c>
      <c r="N3223" s="38">
        <f t="shared" si="6408"/>
        <v>288.36</v>
      </c>
      <c r="O3223" s="38">
        <f t="shared" si="6409"/>
        <v>369</v>
      </c>
      <c r="P3223" s="39"/>
      <c r="Q3223" s="39"/>
      <c r="R3223" s="39"/>
      <c r="S3223" s="39"/>
      <c r="T3223" s="39"/>
      <c r="U3223" s="39"/>
      <c r="V3223" s="39">
        <f>VLOOKUP(A3223,Reo_LI,9,FALSE)</f>
        <v>238</v>
      </c>
      <c r="W3223" s="39">
        <f>VLOOKUP(A3223,Reo_LI,11,FALSE)</f>
        <v>281</v>
      </c>
      <c r="X3223" s="39"/>
      <c r="Y3223" s="39"/>
      <c r="Z3223" s="39"/>
      <c r="AA3223" s="39"/>
      <c r="AB3223" s="39"/>
      <c r="AC3223" s="39"/>
      <c r="AD3223" s="40"/>
      <c r="AE3223" s="40"/>
      <c r="AF3223" s="41">
        <f t="shared" si="6135"/>
        <v>0</v>
      </c>
      <c r="AG3223" s="42"/>
    </row>
    <row r="3224" spans="1:33" ht="13.8">
      <c r="A3224" s="30" t="s">
        <v>8380</v>
      </c>
      <c r="B3224" s="30" t="s">
        <v>8381</v>
      </c>
      <c r="C3224" s="43"/>
      <c r="D3224" s="44"/>
      <c r="E3224" s="44"/>
      <c r="F3224" s="35">
        <f t="shared" si="6320"/>
        <v>0</v>
      </c>
      <c r="G3224" s="35">
        <f t="shared" si="6401"/>
        <v>0</v>
      </c>
      <c r="H3224" s="35">
        <f t="shared" si="6107"/>
        <v>0</v>
      </c>
      <c r="I3224" s="21">
        <f>VLOOKUP(A3224,Old_Inventory,9,FALSE)</f>
        <v>28</v>
      </c>
      <c r="J3224" s="37">
        <f t="shared" ref="J3224:K3224" si="6448">MAX(N3224,P3224,R3224,T3224,V3224,X3224,Z3224,AB3224,AD3224)</f>
        <v>249.91</v>
      </c>
      <c r="K3224" s="37">
        <f t="shared" si="6448"/>
        <v>320</v>
      </c>
      <c r="L3224" s="38">
        <f t="shared" ref="L3224:M3224" si="6449">MIN(N3224,P3224,R3224,T3224,V3224,X3224,Z3224,AB3224,AD3224)</f>
        <v>249.91</v>
      </c>
      <c r="M3224" s="38">
        <f t="shared" si="6449"/>
        <v>320</v>
      </c>
      <c r="N3224" s="38">
        <f t="shared" si="6408"/>
        <v>249.91</v>
      </c>
      <c r="O3224" s="38">
        <f t="shared" si="6409"/>
        <v>320</v>
      </c>
      <c r="P3224" s="39"/>
      <c r="Q3224" s="39"/>
      <c r="R3224" s="39"/>
      <c r="S3224" s="39"/>
      <c r="T3224" s="39"/>
      <c r="U3224" s="39"/>
      <c r="V3224" s="39"/>
      <c r="W3224" s="39"/>
      <c r="X3224" s="39"/>
      <c r="Y3224" s="39"/>
      <c r="Z3224" s="39"/>
      <c r="AA3224" s="39"/>
      <c r="AB3224" s="39"/>
      <c r="AC3224" s="39"/>
      <c r="AD3224" s="40"/>
      <c r="AE3224" s="40"/>
      <c r="AF3224" s="41">
        <f t="shared" si="6135"/>
        <v>0</v>
      </c>
      <c r="AG3224" s="42"/>
    </row>
    <row r="3225" spans="1:33" ht="13.8">
      <c r="A3225" s="30" t="s">
        <v>8382</v>
      </c>
      <c r="B3225" s="30" t="s">
        <v>8383</v>
      </c>
      <c r="C3225" s="43"/>
      <c r="D3225" s="44"/>
      <c r="E3225" s="44"/>
      <c r="F3225" s="35">
        <f t="shared" si="6320"/>
        <v>0</v>
      </c>
      <c r="G3225" s="35">
        <f t="shared" si="6401"/>
        <v>0</v>
      </c>
      <c r="H3225" s="35">
        <f t="shared" si="6107"/>
        <v>0</v>
      </c>
      <c r="I3225" s="21">
        <f>VLOOKUP(A3225,Old_Inventory,9,FALSE)</f>
        <v>28</v>
      </c>
      <c r="J3225" s="37">
        <f t="shared" ref="J3225:K3225" si="6450">MAX(N3225,P3225,R3225,T3225,V3225,X3225,Z3225,AB3225,AD3225)</f>
        <v>96.12</v>
      </c>
      <c r="K3225" s="37">
        <f t="shared" si="6450"/>
        <v>123</v>
      </c>
      <c r="L3225" s="38">
        <f t="shared" ref="L3225:M3225" si="6451">MIN(N3225,P3225,R3225,T3225,V3225,X3225,Z3225,AB3225,AD3225)</f>
        <v>96.12</v>
      </c>
      <c r="M3225" s="38">
        <f t="shared" si="6451"/>
        <v>123</v>
      </c>
      <c r="N3225" s="38">
        <f t="shared" si="6408"/>
        <v>96.12</v>
      </c>
      <c r="O3225" s="38">
        <f t="shared" si="6409"/>
        <v>123</v>
      </c>
      <c r="P3225" s="39"/>
      <c r="Q3225" s="39"/>
      <c r="R3225" s="39"/>
      <c r="S3225" s="39"/>
      <c r="T3225" s="39"/>
      <c r="U3225" s="39"/>
      <c r="V3225" s="39"/>
      <c r="W3225" s="39"/>
      <c r="X3225" s="39"/>
      <c r="Y3225" s="39"/>
      <c r="Z3225" s="39"/>
      <c r="AA3225" s="39"/>
      <c r="AB3225" s="39"/>
      <c r="AC3225" s="39"/>
      <c r="AD3225" s="40"/>
      <c r="AE3225" s="40"/>
      <c r="AF3225" s="41">
        <f t="shared" si="6135"/>
        <v>0</v>
      </c>
      <c r="AG3225" s="42"/>
    </row>
    <row r="3226" spans="1:33" ht="13.8">
      <c r="A3226" s="30" t="s">
        <v>3093</v>
      </c>
      <c r="B3226" s="30" t="s">
        <v>3094</v>
      </c>
      <c r="C3226" s="43"/>
      <c r="D3226" s="44"/>
      <c r="E3226" s="44"/>
      <c r="F3226" s="35">
        <f t="shared" si="6320"/>
        <v>0</v>
      </c>
      <c r="G3226" s="35">
        <f t="shared" si="6401"/>
        <v>0</v>
      </c>
      <c r="H3226" s="35">
        <f t="shared" si="6107"/>
        <v>0</v>
      </c>
      <c r="I3226" s="17">
        <v>18</v>
      </c>
      <c r="J3226" s="37">
        <f t="shared" ref="J3226:K3226" si="6452">MAX(N3226,P3226,R3226,T3226,V3226,X3226,Z3226,AB3226,AD3226)</f>
        <v>113.36</v>
      </c>
      <c r="K3226" s="37">
        <f t="shared" si="6452"/>
        <v>134</v>
      </c>
      <c r="L3226" s="38">
        <f t="shared" ref="L3226:M3226" si="6453">MIN(N3226,P3226,R3226,T3226,V3226,X3226,Z3226,AB3226,AD3226)</f>
        <v>91</v>
      </c>
      <c r="M3226" s="38">
        <f t="shared" si="6453"/>
        <v>108</v>
      </c>
      <c r="N3226" s="38">
        <f t="shared" si="6408"/>
        <v>113.36</v>
      </c>
      <c r="O3226" s="38">
        <f t="shared" si="6409"/>
        <v>134</v>
      </c>
      <c r="P3226" s="39"/>
      <c r="Q3226" s="39"/>
      <c r="R3226" s="39"/>
      <c r="S3226" s="39"/>
      <c r="T3226" s="39"/>
      <c r="U3226" s="39"/>
      <c r="V3226" s="39">
        <f>VLOOKUP(A3226,Reo_LI,9,FALSE)</f>
        <v>91</v>
      </c>
      <c r="W3226" s="39">
        <f>VLOOKUP(A3226,Reo_LI,11,FALSE)</f>
        <v>108</v>
      </c>
      <c r="X3226" s="39"/>
      <c r="Y3226" s="39"/>
      <c r="Z3226" s="39"/>
      <c r="AA3226" s="39"/>
      <c r="AB3226" s="39"/>
      <c r="AC3226" s="39"/>
      <c r="AD3226" s="40"/>
      <c r="AE3226" s="40"/>
      <c r="AF3226" s="41">
        <f t="shared" si="6135"/>
        <v>0</v>
      </c>
      <c r="AG3226" s="42"/>
    </row>
    <row r="3227" spans="1:33" ht="13.8">
      <c r="A3227" s="30" t="s">
        <v>542</v>
      </c>
      <c r="B3227" s="30" t="s">
        <v>1217</v>
      </c>
      <c r="C3227" s="43"/>
      <c r="D3227" s="44"/>
      <c r="E3227" s="44"/>
      <c r="F3227" s="35">
        <f t="shared" si="6320"/>
        <v>1</v>
      </c>
      <c r="G3227" s="35">
        <f t="shared" si="6401"/>
        <v>1</v>
      </c>
      <c r="H3227" s="35">
        <f t="shared" si="6107"/>
        <v>0</v>
      </c>
      <c r="I3227" s="17">
        <v>18</v>
      </c>
      <c r="J3227" s="37">
        <f t="shared" ref="J3227:K3227" si="6454">MAX(N3227,P3227,R3227,T3227,V3227,X3227,Z3227,AB3227,AD3227)</f>
        <v>340</v>
      </c>
      <c r="K3227" s="37">
        <f t="shared" si="6454"/>
        <v>434</v>
      </c>
      <c r="L3227" s="38">
        <f t="shared" ref="L3227:M3227" si="6455">MIN(N3227,P3227,R3227,T3227,V3227,X3227,Z3227,AB3227,AD3227)</f>
        <v>339</v>
      </c>
      <c r="M3227" s="38">
        <f t="shared" si="6455"/>
        <v>402</v>
      </c>
      <c r="N3227" s="38">
        <f t="shared" si="6408"/>
        <v>339</v>
      </c>
      <c r="O3227" s="38">
        <f t="shared" si="6409"/>
        <v>434</v>
      </c>
      <c r="P3227" s="39"/>
      <c r="Q3227" s="39"/>
      <c r="R3227" s="39"/>
      <c r="S3227" s="39"/>
      <c r="T3227" s="39"/>
      <c r="U3227" s="39"/>
      <c r="V3227" s="39">
        <f>VLOOKUP(A3227,Reo_LI,9,FALSE)</f>
        <v>340</v>
      </c>
      <c r="W3227" s="39">
        <f>VLOOKUP(A3227,Reo_LI,11,FALSE)</f>
        <v>402</v>
      </c>
      <c r="X3227" s="39"/>
      <c r="Y3227" s="39"/>
      <c r="Z3227" s="39"/>
      <c r="AA3227" s="39"/>
      <c r="AB3227" s="39"/>
      <c r="AC3227" s="39"/>
      <c r="AD3227" s="40"/>
      <c r="AE3227" s="40"/>
      <c r="AF3227" s="41">
        <f t="shared" si="6135"/>
        <v>0</v>
      </c>
      <c r="AG3227" s="42"/>
    </row>
    <row r="3228" spans="1:33" ht="13.8">
      <c r="A3228" s="30" t="s">
        <v>3095</v>
      </c>
      <c r="B3228" s="30" t="s">
        <v>3096</v>
      </c>
      <c r="C3228" s="43"/>
      <c r="D3228" s="44"/>
      <c r="E3228" s="44"/>
      <c r="F3228" s="35">
        <f t="shared" ref="F3228:F3291" si="6456">IFERROR(SUMIF(Purchase_ItemCode, A3228, Purchase_Qty), 0)</f>
        <v>0</v>
      </c>
      <c r="G3228" s="35">
        <f t="shared" si="6401"/>
        <v>0</v>
      </c>
      <c r="H3228" s="35">
        <f t="shared" si="6107"/>
        <v>0</v>
      </c>
      <c r="I3228" s="17">
        <v>18</v>
      </c>
      <c r="J3228" s="37">
        <f t="shared" ref="J3228:K3228" si="6457">MAX(N3228,P3228,R3228,T3228,V3228,X3228,Z3228,AB3228,AD3228)</f>
        <v>140.97999999999999</v>
      </c>
      <c r="K3228" s="37">
        <f t="shared" si="6457"/>
        <v>180</v>
      </c>
      <c r="L3228" s="38">
        <f t="shared" ref="L3228:M3228" si="6458">MIN(N3228,P3228,R3228,T3228,V3228,X3228,Z3228,AB3228,AD3228)</f>
        <v>104</v>
      </c>
      <c r="M3228" s="38">
        <f t="shared" si="6458"/>
        <v>123</v>
      </c>
      <c r="N3228" s="38">
        <f t="shared" si="6408"/>
        <v>140.97999999999999</v>
      </c>
      <c r="O3228" s="38">
        <f t="shared" si="6409"/>
        <v>180</v>
      </c>
      <c r="P3228" s="39"/>
      <c r="Q3228" s="39"/>
      <c r="R3228" s="39"/>
      <c r="S3228" s="39"/>
      <c r="T3228" s="39"/>
      <c r="U3228" s="39"/>
      <c r="V3228" s="39">
        <f>VLOOKUP(A3228,Reo_LI,9,FALSE)</f>
        <v>104</v>
      </c>
      <c r="W3228" s="39">
        <f>VLOOKUP(A3228,Reo_LI,11,FALSE)</f>
        <v>123</v>
      </c>
      <c r="X3228" s="39"/>
      <c r="Y3228" s="39"/>
      <c r="Z3228" s="39"/>
      <c r="AA3228" s="39"/>
      <c r="AB3228" s="39"/>
      <c r="AC3228" s="39"/>
      <c r="AD3228" s="40"/>
      <c r="AE3228" s="40"/>
      <c r="AF3228" s="41">
        <f t="shared" si="6135"/>
        <v>0</v>
      </c>
      <c r="AG3228" s="42"/>
    </row>
    <row r="3229" spans="1:33" ht="13.8">
      <c r="A3229" s="30" t="s">
        <v>3097</v>
      </c>
      <c r="B3229" s="30" t="s">
        <v>3098</v>
      </c>
      <c r="C3229" s="43"/>
      <c r="D3229" s="44"/>
      <c r="E3229" s="44"/>
      <c r="F3229" s="35">
        <f t="shared" si="6456"/>
        <v>0</v>
      </c>
      <c r="G3229" s="35">
        <f t="shared" si="6401"/>
        <v>0</v>
      </c>
      <c r="H3229" s="35">
        <f t="shared" si="6107"/>
        <v>0</v>
      </c>
      <c r="I3229" s="17">
        <v>18</v>
      </c>
      <c r="J3229" s="37">
        <f t="shared" ref="J3229:K3229" si="6459">MAX(N3229,P3229,R3229,T3229,V3229,X3229,Z3229,AB3229,AD3229)</f>
        <v>44.86</v>
      </c>
      <c r="K3229" s="37">
        <f t="shared" si="6459"/>
        <v>57</v>
      </c>
      <c r="L3229" s="38">
        <f t="shared" ref="L3229:M3229" si="6460">MIN(N3229,P3229,R3229,T3229,V3229,X3229,Z3229,AB3229,AD3229)</f>
        <v>10</v>
      </c>
      <c r="M3229" s="38">
        <f t="shared" si="6460"/>
        <v>12</v>
      </c>
      <c r="N3229" s="38">
        <f t="shared" si="6408"/>
        <v>44.86</v>
      </c>
      <c r="O3229" s="38">
        <f t="shared" si="6409"/>
        <v>57</v>
      </c>
      <c r="P3229" s="39"/>
      <c r="Q3229" s="39"/>
      <c r="R3229" s="39"/>
      <c r="S3229" s="39"/>
      <c r="T3229" s="39"/>
      <c r="U3229" s="39"/>
      <c r="V3229" s="39">
        <f>VLOOKUP(A3229,Reo_LI,9,FALSE)</f>
        <v>10</v>
      </c>
      <c r="W3229" s="39">
        <f>VLOOKUP(A3229,Reo_LI,11,FALSE)</f>
        <v>12</v>
      </c>
      <c r="X3229" s="39"/>
      <c r="Y3229" s="39"/>
      <c r="Z3229" s="39"/>
      <c r="AA3229" s="39"/>
      <c r="AB3229" s="39"/>
      <c r="AC3229" s="39"/>
      <c r="AD3229" s="40"/>
      <c r="AE3229" s="40"/>
      <c r="AF3229" s="41">
        <f t="shared" si="6135"/>
        <v>0</v>
      </c>
      <c r="AG3229" s="42"/>
    </row>
    <row r="3230" spans="1:33" ht="13.8">
      <c r="A3230" s="30" t="s">
        <v>3100</v>
      </c>
      <c r="B3230" s="30" t="s">
        <v>3101</v>
      </c>
      <c r="C3230" s="43"/>
      <c r="D3230" s="44"/>
      <c r="E3230" s="44"/>
      <c r="F3230" s="35">
        <f t="shared" si="6456"/>
        <v>0</v>
      </c>
      <c r="G3230" s="35">
        <f t="shared" si="6401"/>
        <v>0</v>
      </c>
      <c r="H3230" s="35">
        <f t="shared" si="6107"/>
        <v>0</v>
      </c>
      <c r="I3230" s="17">
        <v>18</v>
      </c>
      <c r="J3230" s="37">
        <f t="shared" ref="J3230:K3230" si="6461">MAX(N3230,P3230,R3230,T3230,V3230,X3230,Z3230,AB3230,AD3230)</f>
        <v>147.38</v>
      </c>
      <c r="K3230" s="37">
        <f t="shared" si="6461"/>
        <v>189</v>
      </c>
      <c r="L3230" s="38">
        <f t="shared" ref="L3230:M3230" si="6462">MIN(N3230,P3230,R3230,T3230,V3230,X3230,Z3230,AB3230,AD3230)</f>
        <v>105</v>
      </c>
      <c r="M3230" s="38">
        <f t="shared" si="6462"/>
        <v>124</v>
      </c>
      <c r="N3230" s="38">
        <f t="shared" si="6408"/>
        <v>147.38</v>
      </c>
      <c r="O3230" s="38">
        <f t="shared" si="6409"/>
        <v>189</v>
      </c>
      <c r="P3230" s="39"/>
      <c r="Q3230" s="39"/>
      <c r="R3230" s="39"/>
      <c r="S3230" s="39"/>
      <c r="T3230" s="39"/>
      <c r="U3230" s="39"/>
      <c r="V3230" s="39">
        <f>VLOOKUP(A3230,Reo_LI,9,FALSE)</f>
        <v>105</v>
      </c>
      <c r="W3230" s="39">
        <f>VLOOKUP(A3230,Reo_LI,11,FALSE)</f>
        <v>124</v>
      </c>
      <c r="X3230" s="39"/>
      <c r="Y3230" s="39"/>
      <c r="Z3230" s="39"/>
      <c r="AA3230" s="39"/>
      <c r="AB3230" s="39"/>
      <c r="AC3230" s="39"/>
      <c r="AD3230" s="40"/>
      <c r="AE3230" s="40"/>
      <c r="AF3230" s="41">
        <f t="shared" si="6135"/>
        <v>0</v>
      </c>
      <c r="AG3230" s="42"/>
    </row>
    <row r="3231" spans="1:33" ht="13.8">
      <c r="A3231" s="30" t="s">
        <v>8384</v>
      </c>
      <c r="B3231" s="30" t="s">
        <v>8385</v>
      </c>
      <c r="C3231" s="43"/>
      <c r="D3231" s="44"/>
      <c r="E3231" s="44"/>
      <c r="F3231" s="35">
        <f t="shared" si="6456"/>
        <v>0</v>
      </c>
      <c r="G3231" s="35">
        <f t="shared" si="6401"/>
        <v>0</v>
      </c>
      <c r="H3231" s="35">
        <f t="shared" si="6107"/>
        <v>0</v>
      </c>
      <c r="I3231" s="21">
        <f t="shared" ref="I3231:I3263" si="6463">VLOOKUP(A3231,Old_Inventory,9,FALSE)</f>
        <v>28</v>
      </c>
      <c r="J3231" s="37">
        <f t="shared" ref="J3231:K3231" si="6464">MAX(N3231,P3231,R3231,T3231,V3231,X3231,Z3231,AB3231,AD3231)</f>
        <v>205.06</v>
      </c>
      <c r="K3231" s="37">
        <f t="shared" si="6464"/>
        <v>262</v>
      </c>
      <c r="L3231" s="38">
        <f t="shared" ref="L3231:M3231" si="6465">MIN(N3231,P3231,R3231,T3231,V3231,X3231,Z3231,AB3231,AD3231)</f>
        <v>205.06</v>
      </c>
      <c r="M3231" s="38">
        <f t="shared" si="6465"/>
        <v>262</v>
      </c>
      <c r="N3231" s="38">
        <f t="shared" si="6408"/>
        <v>205.06</v>
      </c>
      <c r="O3231" s="38">
        <f t="shared" si="6409"/>
        <v>262</v>
      </c>
      <c r="P3231" s="39"/>
      <c r="Q3231" s="39"/>
      <c r="R3231" s="39"/>
      <c r="S3231" s="39"/>
      <c r="T3231" s="39"/>
      <c r="U3231" s="39"/>
      <c r="V3231" s="39"/>
      <c r="W3231" s="39"/>
      <c r="X3231" s="39"/>
      <c r="Y3231" s="39"/>
      <c r="Z3231" s="39"/>
      <c r="AA3231" s="39"/>
      <c r="AB3231" s="39"/>
      <c r="AC3231" s="39"/>
      <c r="AD3231" s="40"/>
      <c r="AE3231" s="40"/>
      <c r="AF3231" s="41">
        <f t="shared" si="6135"/>
        <v>0</v>
      </c>
      <c r="AG3231" s="42"/>
    </row>
    <row r="3232" spans="1:33" ht="13.8">
      <c r="A3232" s="30" t="s">
        <v>8386</v>
      </c>
      <c r="B3232" s="30" t="s">
        <v>8387</v>
      </c>
      <c r="C3232" s="43"/>
      <c r="D3232" s="44"/>
      <c r="E3232" s="44"/>
      <c r="F3232" s="35">
        <f t="shared" si="6456"/>
        <v>0</v>
      </c>
      <c r="G3232" s="35">
        <f t="shared" si="6401"/>
        <v>0</v>
      </c>
      <c r="H3232" s="35">
        <f t="shared" si="6107"/>
        <v>0</v>
      </c>
      <c r="I3232" s="21">
        <f t="shared" si="6463"/>
        <v>28</v>
      </c>
      <c r="J3232" s="37">
        <f t="shared" ref="J3232:K3232" si="6466">MAX(N3232,P3232,R3232,T3232,V3232,X3232,Z3232,AB3232,AD3232)</f>
        <v>205.06</v>
      </c>
      <c r="K3232" s="37">
        <f t="shared" si="6466"/>
        <v>262</v>
      </c>
      <c r="L3232" s="38">
        <f t="shared" ref="L3232:M3232" si="6467">MIN(N3232,P3232,R3232,T3232,V3232,X3232,Z3232,AB3232,AD3232)</f>
        <v>205.06</v>
      </c>
      <c r="M3232" s="38">
        <f t="shared" si="6467"/>
        <v>262</v>
      </c>
      <c r="N3232" s="38">
        <f t="shared" si="6408"/>
        <v>205.06</v>
      </c>
      <c r="O3232" s="38">
        <f t="shared" si="6409"/>
        <v>262</v>
      </c>
      <c r="P3232" s="39"/>
      <c r="Q3232" s="39"/>
      <c r="R3232" s="39"/>
      <c r="S3232" s="39"/>
      <c r="T3232" s="39"/>
      <c r="U3232" s="39"/>
      <c r="V3232" s="39"/>
      <c r="W3232" s="39"/>
      <c r="X3232" s="39"/>
      <c r="Y3232" s="39"/>
      <c r="Z3232" s="39"/>
      <c r="AA3232" s="39"/>
      <c r="AB3232" s="39"/>
      <c r="AC3232" s="39"/>
      <c r="AD3232" s="40"/>
      <c r="AE3232" s="40"/>
      <c r="AF3232" s="41">
        <f t="shared" si="6135"/>
        <v>0</v>
      </c>
      <c r="AG3232" s="42"/>
    </row>
    <row r="3233" spans="1:33" ht="13.8">
      <c r="A3233" s="30" t="s">
        <v>8388</v>
      </c>
      <c r="B3233" s="30" t="s">
        <v>8389</v>
      </c>
      <c r="C3233" s="43"/>
      <c r="D3233" s="44"/>
      <c r="E3233" s="44"/>
      <c r="F3233" s="35">
        <f t="shared" si="6456"/>
        <v>0</v>
      </c>
      <c r="G3233" s="35">
        <f t="shared" si="6401"/>
        <v>0</v>
      </c>
      <c r="H3233" s="35">
        <f t="shared" si="6107"/>
        <v>0</v>
      </c>
      <c r="I3233" s="21">
        <f t="shared" si="6463"/>
        <v>28</v>
      </c>
      <c r="J3233" s="37">
        <f t="shared" ref="J3233:K3233" si="6468">MAX(N3233,P3233,R3233,T3233,V3233,X3233,Z3233,AB3233,AD3233)</f>
        <v>205.06</v>
      </c>
      <c r="K3233" s="37">
        <f t="shared" si="6468"/>
        <v>262</v>
      </c>
      <c r="L3233" s="38">
        <f t="shared" ref="L3233:M3233" si="6469">MIN(N3233,P3233,R3233,T3233,V3233,X3233,Z3233,AB3233,AD3233)</f>
        <v>205.06</v>
      </c>
      <c r="M3233" s="38">
        <f t="shared" si="6469"/>
        <v>262</v>
      </c>
      <c r="N3233" s="38">
        <f t="shared" si="6408"/>
        <v>205.06</v>
      </c>
      <c r="O3233" s="38">
        <f t="shared" si="6409"/>
        <v>262</v>
      </c>
      <c r="P3233" s="39"/>
      <c r="Q3233" s="39"/>
      <c r="R3233" s="39"/>
      <c r="S3233" s="39"/>
      <c r="T3233" s="39"/>
      <c r="U3233" s="39"/>
      <c r="V3233" s="39"/>
      <c r="W3233" s="39"/>
      <c r="X3233" s="39"/>
      <c r="Y3233" s="39"/>
      <c r="Z3233" s="39"/>
      <c r="AA3233" s="39"/>
      <c r="AB3233" s="39"/>
      <c r="AC3233" s="39"/>
      <c r="AD3233" s="40"/>
      <c r="AE3233" s="40"/>
      <c r="AF3233" s="41">
        <f t="shared" si="6135"/>
        <v>0</v>
      </c>
      <c r="AG3233" s="42"/>
    </row>
    <row r="3234" spans="1:33" ht="13.8">
      <c r="A3234" s="30" t="s">
        <v>8390</v>
      </c>
      <c r="B3234" s="30" t="s">
        <v>8391</v>
      </c>
      <c r="C3234" s="43"/>
      <c r="D3234" s="44"/>
      <c r="E3234" s="44"/>
      <c r="F3234" s="35">
        <f t="shared" si="6456"/>
        <v>0</v>
      </c>
      <c r="G3234" s="35">
        <f t="shared" si="6401"/>
        <v>0</v>
      </c>
      <c r="H3234" s="35">
        <f t="shared" si="6107"/>
        <v>0</v>
      </c>
      <c r="I3234" s="21">
        <f t="shared" si="6463"/>
        <v>28</v>
      </c>
      <c r="J3234" s="37">
        <f t="shared" ref="J3234:K3234" si="6470">MAX(N3234,P3234,R3234,T3234,V3234,X3234,Z3234,AB3234,AD3234)</f>
        <v>205.06</v>
      </c>
      <c r="K3234" s="37">
        <f t="shared" si="6470"/>
        <v>262</v>
      </c>
      <c r="L3234" s="38">
        <f t="shared" ref="L3234:M3234" si="6471">MIN(N3234,P3234,R3234,T3234,V3234,X3234,Z3234,AB3234,AD3234)</f>
        <v>205.06</v>
      </c>
      <c r="M3234" s="38">
        <f t="shared" si="6471"/>
        <v>262</v>
      </c>
      <c r="N3234" s="38">
        <f t="shared" si="6408"/>
        <v>205.06</v>
      </c>
      <c r="O3234" s="38">
        <f t="shared" si="6409"/>
        <v>262</v>
      </c>
      <c r="P3234" s="39"/>
      <c r="Q3234" s="39"/>
      <c r="R3234" s="39"/>
      <c r="S3234" s="39"/>
      <c r="T3234" s="39"/>
      <c r="U3234" s="39"/>
      <c r="V3234" s="39"/>
      <c r="W3234" s="39"/>
      <c r="X3234" s="39"/>
      <c r="Y3234" s="39"/>
      <c r="Z3234" s="39"/>
      <c r="AA3234" s="39"/>
      <c r="AB3234" s="39"/>
      <c r="AC3234" s="39"/>
      <c r="AD3234" s="40"/>
      <c r="AE3234" s="40"/>
      <c r="AF3234" s="41">
        <f t="shared" si="6135"/>
        <v>0</v>
      </c>
      <c r="AG3234" s="42"/>
    </row>
    <row r="3235" spans="1:33" ht="13.8">
      <c r="A3235" s="30" t="s">
        <v>8392</v>
      </c>
      <c r="B3235" s="30" t="s">
        <v>8393</v>
      </c>
      <c r="C3235" s="43"/>
      <c r="D3235" s="44"/>
      <c r="E3235" s="44"/>
      <c r="F3235" s="35">
        <f t="shared" si="6456"/>
        <v>0</v>
      </c>
      <c r="G3235" s="35">
        <f t="shared" si="6401"/>
        <v>0</v>
      </c>
      <c r="H3235" s="35">
        <f t="shared" si="6107"/>
        <v>0</v>
      </c>
      <c r="I3235" s="21">
        <f t="shared" si="6463"/>
        <v>28</v>
      </c>
      <c r="J3235" s="37">
        <f t="shared" ref="J3235:K3235" si="6472">MAX(N3235,P3235,R3235,T3235,V3235,X3235,Z3235,AB3235,AD3235)</f>
        <v>256.32</v>
      </c>
      <c r="K3235" s="37">
        <f t="shared" si="6472"/>
        <v>328</v>
      </c>
      <c r="L3235" s="38">
        <f t="shared" ref="L3235:M3235" si="6473">MIN(N3235,P3235,R3235,T3235,V3235,X3235,Z3235,AB3235,AD3235)</f>
        <v>256.32</v>
      </c>
      <c r="M3235" s="38">
        <f t="shared" si="6473"/>
        <v>328</v>
      </c>
      <c r="N3235" s="38">
        <f t="shared" si="6408"/>
        <v>256.32</v>
      </c>
      <c r="O3235" s="38">
        <f t="shared" si="6409"/>
        <v>328</v>
      </c>
      <c r="P3235" s="39"/>
      <c r="Q3235" s="39"/>
      <c r="R3235" s="39"/>
      <c r="S3235" s="39"/>
      <c r="T3235" s="39"/>
      <c r="U3235" s="39"/>
      <c r="V3235" s="39"/>
      <c r="W3235" s="39"/>
      <c r="X3235" s="39"/>
      <c r="Y3235" s="39"/>
      <c r="Z3235" s="39"/>
      <c r="AA3235" s="39"/>
      <c r="AB3235" s="39"/>
      <c r="AC3235" s="39"/>
      <c r="AD3235" s="40"/>
      <c r="AE3235" s="40"/>
      <c r="AF3235" s="41">
        <f t="shared" si="6135"/>
        <v>0</v>
      </c>
      <c r="AG3235" s="42"/>
    </row>
    <row r="3236" spans="1:33" ht="13.8">
      <c r="A3236" s="30" t="s">
        <v>8394</v>
      </c>
      <c r="B3236" s="30" t="s">
        <v>8395</v>
      </c>
      <c r="C3236" s="43"/>
      <c r="D3236" s="44"/>
      <c r="E3236" s="44"/>
      <c r="F3236" s="35">
        <f t="shared" si="6456"/>
        <v>0</v>
      </c>
      <c r="G3236" s="35">
        <f t="shared" si="6401"/>
        <v>0</v>
      </c>
      <c r="H3236" s="35">
        <f t="shared" si="6107"/>
        <v>0</v>
      </c>
      <c r="I3236" s="21">
        <f t="shared" si="6463"/>
        <v>28</v>
      </c>
      <c r="J3236" s="37">
        <f t="shared" ref="J3236:K3236" si="6474">MAX(N3236,P3236,R3236,T3236,V3236,X3236,Z3236,AB3236,AD3236)</f>
        <v>205.06</v>
      </c>
      <c r="K3236" s="37">
        <f t="shared" si="6474"/>
        <v>262</v>
      </c>
      <c r="L3236" s="38">
        <f t="shared" ref="L3236:M3236" si="6475">MIN(N3236,P3236,R3236,T3236,V3236,X3236,Z3236,AB3236,AD3236)</f>
        <v>205.06</v>
      </c>
      <c r="M3236" s="38">
        <f t="shared" si="6475"/>
        <v>262</v>
      </c>
      <c r="N3236" s="38">
        <f t="shared" si="6408"/>
        <v>205.06</v>
      </c>
      <c r="O3236" s="38">
        <f t="shared" si="6409"/>
        <v>262</v>
      </c>
      <c r="P3236" s="39"/>
      <c r="Q3236" s="39"/>
      <c r="R3236" s="39"/>
      <c r="S3236" s="39"/>
      <c r="T3236" s="39"/>
      <c r="U3236" s="39"/>
      <c r="V3236" s="39"/>
      <c r="W3236" s="39"/>
      <c r="X3236" s="39"/>
      <c r="Y3236" s="39"/>
      <c r="Z3236" s="39"/>
      <c r="AA3236" s="39"/>
      <c r="AB3236" s="39"/>
      <c r="AC3236" s="39"/>
      <c r="AD3236" s="40"/>
      <c r="AE3236" s="40"/>
      <c r="AF3236" s="41">
        <f t="shared" si="6135"/>
        <v>0</v>
      </c>
      <c r="AG3236" s="42"/>
    </row>
    <row r="3237" spans="1:33" ht="13.8">
      <c r="A3237" s="30" t="s">
        <v>8396</v>
      </c>
      <c r="B3237" s="30" t="s">
        <v>8397</v>
      </c>
      <c r="C3237" s="43"/>
      <c r="D3237" s="44"/>
      <c r="E3237" s="44"/>
      <c r="F3237" s="35">
        <f t="shared" si="6456"/>
        <v>0</v>
      </c>
      <c r="G3237" s="35">
        <f t="shared" si="6401"/>
        <v>0</v>
      </c>
      <c r="H3237" s="35">
        <f t="shared" si="6107"/>
        <v>0</v>
      </c>
      <c r="I3237" s="21">
        <f t="shared" si="6463"/>
        <v>28</v>
      </c>
      <c r="J3237" s="37">
        <f t="shared" ref="J3237:K3237" si="6476">MAX(N3237,P3237,R3237,T3237,V3237,X3237,Z3237,AB3237,AD3237)</f>
        <v>205.06</v>
      </c>
      <c r="K3237" s="37">
        <f t="shared" si="6476"/>
        <v>262</v>
      </c>
      <c r="L3237" s="38">
        <f t="shared" ref="L3237:M3237" si="6477">MIN(N3237,P3237,R3237,T3237,V3237,X3237,Z3237,AB3237,AD3237)</f>
        <v>205.06</v>
      </c>
      <c r="M3237" s="38">
        <f t="shared" si="6477"/>
        <v>262</v>
      </c>
      <c r="N3237" s="38">
        <f t="shared" si="6408"/>
        <v>205.06</v>
      </c>
      <c r="O3237" s="38">
        <f t="shared" si="6409"/>
        <v>262</v>
      </c>
      <c r="P3237" s="39"/>
      <c r="Q3237" s="39"/>
      <c r="R3237" s="39"/>
      <c r="S3237" s="39"/>
      <c r="T3237" s="39"/>
      <c r="U3237" s="39"/>
      <c r="V3237" s="39"/>
      <c r="W3237" s="39"/>
      <c r="X3237" s="39"/>
      <c r="Y3237" s="39"/>
      <c r="Z3237" s="39"/>
      <c r="AA3237" s="39"/>
      <c r="AB3237" s="39"/>
      <c r="AC3237" s="39"/>
      <c r="AD3237" s="40"/>
      <c r="AE3237" s="40"/>
      <c r="AF3237" s="41">
        <f t="shared" si="6135"/>
        <v>0</v>
      </c>
      <c r="AG3237" s="42"/>
    </row>
    <row r="3238" spans="1:33" ht="13.8">
      <c r="A3238" s="30" t="s">
        <v>8398</v>
      </c>
      <c r="B3238" s="30" t="s">
        <v>8399</v>
      </c>
      <c r="C3238" s="43"/>
      <c r="D3238" s="44"/>
      <c r="E3238" s="44"/>
      <c r="F3238" s="35">
        <f t="shared" si="6456"/>
        <v>0</v>
      </c>
      <c r="G3238" s="35">
        <f t="shared" si="6401"/>
        <v>0</v>
      </c>
      <c r="H3238" s="35">
        <f t="shared" si="6107"/>
        <v>0</v>
      </c>
      <c r="I3238" s="21">
        <f t="shared" si="6463"/>
        <v>28</v>
      </c>
      <c r="J3238" s="37">
        <f t="shared" ref="J3238:K3238" si="6478">MAX(N3238,P3238,R3238,T3238,V3238,X3238,Z3238,AB3238,AD3238)</f>
        <v>217.87</v>
      </c>
      <c r="K3238" s="37">
        <f t="shared" si="6478"/>
        <v>279</v>
      </c>
      <c r="L3238" s="38">
        <f t="shared" ref="L3238:M3238" si="6479">MIN(N3238,P3238,R3238,T3238,V3238,X3238,Z3238,AB3238,AD3238)</f>
        <v>217.87</v>
      </c>
      <c r="M3238" s="38">
        <f t="shared" si="6479"/>
        <v>279</v>
      </c>
      <c r="N3238" s="38">
        <f t="shared" si="6408"/>
        <v>217.87</v>
      </c>
      <c r="O3238" s="38">
        <f t="shared" si="6409"/>
        <v>279</v>
      </c>
      <c r="P3238" s="39"/>
      <c r="Q3238" s="39"/>
      <c r="R3238" s="39"/>
      <c r="S3238" s="39"/>
      <c r="T3238" s="39"/>
      <c r="U3238" s="39"/>
      <c r="V3238" s="39"/>
      <c r="W3238" s="39"/>
      <c r="X3238" s="39"/>
      <c r="Y3238" s="39"/>
      <c r="Z3238" s="39"/>
      <c r="AA3238" s="39"/>
      <c r="AB3238" s="39"/>
      <c r="AC3238" s="39"/>
      <c r="AD3238" s="40"/>
      <c r="AE3238" s="40"/>
      <c r="AF3238" s="41">
        <f t="shared" si="6135"/>
        <v>0</v>
      </c>
      <c r="AG3238" s="42"/>
    </row>
    <row r="3239" spans="1:33" ht="13.8">
      <c r="A3239" s="30" t="s">
        <v>8400</v>
      </c>
      <c r="B3239" s="30" t="s">
        <v>8401</v>
      </c>
      <c r="C3239" s="43"/>
      <c r="D3239" s="44"/>
      <c r="E3239" s="44"/>
      <c r="F3239" s="35">
        <f t="shared" si="6456"/>
        <v>0</v>
      </c>
      <c r="G3239" s="35">
        <f t="shared" si="6401"/>
        <v>0</v>
      </c>
      <c r="H3239" s="35">
        <f t="shared" si="6107"/>
        <v>0</v>
      </c>
      <c r="I3239" s="21">
        <f t="shared" si="6463"/>
        <v>28</v>
      </c>
      <c r="J3239" s="37">
        <f t="shared" ref="J3239:K3239" si="6480">MAX(N3239,P3239,R3239,T3239,V3239,X3239,Z3239,AB3239,AD3239)</f>
        <v>205.06</v>
      </c>
      <c r="K3239" s="37">
        <f t="shared" si="6480"/>
        <v>262</v>
      </c>
      <c r="L3239" s="38">
        <f t="shared" ref="L3239:M3239" si="6481">MIN(N3239,P3239,R3239,T3239,V3239,X3239,Z3239,AB3239,AD3239)</f>
        <v>205.06</v>
      </c>
      <c r="M3239" s="38">
        <f t="shared" si="6481"/>
        <v>262</v>
      </c>
      <c r="N3239" s="38">
        <f t="shared" si="6408"/>
        <v>205.06</v>
      </c>
      <c r="O3239" s="38">
        <f t="shared" si="6409"/>
        <v>262</v>
      </c>
      <c r="P3239" s="39"/>
      <c r="Q3239" s="39"/>
      <c r="R3239" s="39"/>
      <c r="S3239" s="39"/>
      <c r="T3239" s="39"/>
      <c r="U3239" s="39"/>
      <c r="V3239" s="39"/>
      <c r="W3239" s="39"/>
      <c r="X3239" s="39"/>
      <c r="Y3239" s="39"/>
      <c r="Z3239" s="39"/>
      <c r="AA3239" s="39"/>
      <c r="AB3239" s="39"/>
      <c r="AC3239" s="39"/>
      <c r="AD3239" s="40"/>
      <c r="AE3239" s="40"/>
      <c r="AF3239" s="41">
        <f t="shared" si="6135"/>
        <v>0</v>
      </c>
      <c r="AG3239" s="42"/>
    </row>
    <row r="3240" spans="1:33" ht="13.8">
      <c r="A3240" s="30" t="s">
        <v>8402</v>
      </c>
      <c r="B3240" s="30" t="s">
        <v>8403</v>
      </c>
      <c r="C3240" s="43"/>
      <c r="D3240" s="44"/>
      <c r="E3240" s="44"/>
      <c r="F3240" s="35">
        <f t="shared" si="6456"/>
        <v>0</v>
      </c>
      <c r="G3240" s="35">
        <f t="shared" si="6401"/>
        <v>0</v>
      </c>
      <c r="H3240" s="35">
        <f t="shared" si="6107"/>
        <v>0</v>
      </c>
      <c r="I3240" s="21">
        <f t="shared" si="6463"/>
        <v>28</v>
      </c>
      <c r="J3240" s="37">
        <f t="shared" ref="J3240:K3240" si="6482">MAX(N3240,P3240,R3240,T3240,V3240,X3240,Z3240,AB3240,AD3240)</f>
        <v>256.32</v>
      </c>
      <c r="K3240" s="37">
        <f t="shared" si="6482"/>
        <v>328</v>
      </c>
      <c r="L3240" s="38">
        <f t="shared" ref="L3240:M3240" si="6483">MIN(N3240,P3240,R3240,T3240,V3240,X3240,Z3240,AB3240,AD3240)</f>
        <v>256.32</v>
      </c>
      <c r="M3240" s="38">
        <f t="shared" si="6483"/>
        <v>328</v>
      </c>
      <c r="N3240" s="38">
        <f t="shared" si="6408"/>
        <v>256.32</v>
      </c>
      <c r="O3240" s="38">
        <f t="shared" si="6409"/>
        <v>328</v>
      </c>
      <c r="P3240" s="39"/>
      <c r="Q3240" s="39"/>
      <c r="R3240" s="39"/>
      <c r="S3240" s="39"/>
      <c r="T3240" s="39"/>
      <c r="U3240" s="39"/>
      <c r="V3240" s="39"/>
      <c r="W3240" s="39"/>
      <c r="X3240" s="39"/>
      <c r="Y3240" s="39"/>
      <c r="Z3240" s="39"/>
      <c r="AA3240" s="39"/>
      <c r="AB3240" s="39"/>
      <c r="AC3240" s="39"/>
      <c r="AD3240" s="40"/>
      <c r="AE3240" s="40"/>
      <c r="AF3240" s="41">
        <f t="shared" si="6135"/>
        <v>0</v>
      </c>
      <c r="AG3240" s="42"/>
    </row>
    <row r="3241" spans="1:33" ht="13.8">
      <c r="A3241" s="30" t="s">
        <v>8404</v>
      </c>
      <c r="B3241" s="30" t="s">
        <v>8405</v>
      </c>
      <c r="C3241" s="43"/>
      <c r="D3241" s="44"/>
      <c r="E3241" s="44"/>
      <c r="F3241" s="35">
        <f t="shared" si="6456"/>
        <v>0</v>
      </c>
      <c r="G3241" s="35">
        <f t="shared" si="6401"/>
        <v>0</v>
      </c>
      <c r="H3241" s="35">
        <f t="shared" si="6107"/>
        <v>0</v>
      </c>
      <c r="I3241" s="21">
        <f t="shared" si="6463"/>
        <v>28</v>
      </c>
      <c r="J3241" s="37">
        <f t="shared" ref="J3241:K3241" si="6484">MAX(N3241,P3241,R3241,T3241,V3241,X3241,Z3241,AB3241,AD3241)</f>
        <v>371.66</v>
      </c>
      <c r="K3241" s="37">
        <f t="shared" si="6484"/>
        <v>476</v>
      </c>
      <c r="L3241" s="38">
        <f t="shared" ref="L3241:M3241" si="6485">MIN(N3241,P3241,R3241,T3241,V3241,X3241,Z3241,AB3241,AD3241)</f>
        <v>371.66</v>
      </c>
      <c r="M3241" s="38">
        <f t="shared" si="6485"/>
        <v>476</v>
      </c>
      <c r="N3241" s="38">
        <f t="shared" si="6408"/>
        <v>371.66</v>
      </c>
      <c r="O3241" s="38">
        <f t="shared" si="6409"/>
        <v>476</v>
      </c>
      <c r="P3241" s="39"/>
      <c r="Q3241" s="39"/>
      <c r="R3241" s="39"/>
      <c r="S3241" s="39"/>
      <c r="T3241" s="39"/>
      <c r="U3241" s="39"/>
      <c r="V3241" s="39"/>
      <c r="W3241" s="39"/>
      <c r="X3241" s="39"/>
      <c r="Y3241" s="39"/>
      <c r="Z3241" s="39"/>
      <c r="AA3241" s="39"/>
      <c r="AB3241" s="39"/>
      <c r="AC3241" s="39"/>
      <c r="AD3241" s="40"/>
      <c r="AE3241" s="40"/>
      <c r="AF3241" s="41">
        <f t="shared" si="6135"/>
        <v>0</v>
      </c>
      <c r="AG3241" s="42"/>
    </row>
    <row r="3242" spans="1:33" ht="13.8">
      <c r="A3242" s="30" t="s">
        <v>8406</v>
      </c>
      <c r="B3242" s="30" t="s">
        <v>8407</v>
      </c>
      <c r="C3242" s="43"/>
      <c r="D3242" s="44"/>
      <c r="E3242" s="44"/>
      <c r="F3242" s="35">
        <f t="shared" si="6456"/>
        <v>0</v>
      </c>
      <c r="G3242" s="35">
        <f t="shared" si="6401"/>
        <v>0</v>
      </c>
      <c r="H3242" s="35">
        <f t="shared" si="6107"/>
        <v>0</v>
      </c>
      <c r="I3242" s="21">
        <f t="shared" si="6463"/>
        <v>28</v>
      </c>
      <c r="J3242" s="37">
        <f t="shared" ref="J3242:K3242" si="6486">MAX(N3242,P3242,R3242,T3242,V3242,X3242,Z3242,AB3242,AD3242)</f>
        <v>371.66</v>
      </c>
      <c r="K3242" s="37">
        <f t="shared" si="6486"/>
        <v>476</v>
      </c>
      <c r="L3242" s="38">
        <f t="shared" ref="L3242:M3242" si="6487">MIN(N3242,P3242,R3242,T3242,V3242,X3242,Z3242,AB3242,AD3242)</f>
        <v>371.66</v>
      </c>
      <c r="M3242" s="38">
        <f t="shared" si="6487"/>
        <v>476</v>
      </c>
      <c r="N3242" s="38">
        <f t="shared" si="6408"/>
        <v>371.66</v>
      </c>
      <c r="O3242" s="38">
        <f t="shared" si="6409"/>
        <v>476</v>
      </c>
      <c r="P3242" s="39"/>
      <c r="Q3242" s="39"/>
      <c r="R3242" s="39"/>
      <c r="S3242" s="39"/>
      <c r="T3242" s="39"/>
      <c r="U3242" s="39"/>
      <c r="V3242" s="39"/>
      <c r="W3242" s="39"/>
      <c r="X3242" s="39"/>
      <c r="Y3242" s="39"/>
      <c r="Z3242" s="39"/>
      <c r="AA3242" s="39"/>
      <c r="AB3242" s="39"/>
      <c r="AC3242" s="39"/>
      <c r="AD3242" s="40"/>
      <c r="AE3242" s="40"/>
      <c r="AF3242" s="41">
        <f t="shared" si="6135"/>
        <v>0</v>
      </c>
      <c r="AG3242" s="42"/>
    </row>
    <row r="3243" spans="1:33" ht="13.8">
      <c r="A3243" s="30" t="s">
        <v>8408</v>
      </c>
      <c r="B3243" s="30" t="s">
        <v>8409</v>
      </c>
      <c r="C3243" s="43"/>
      <c r="D3243" s="44"/>
      <c r="E3243" s="44"/>
      <c r="F3243" s="35">
        <f t="shared" si="6456"/>
        <v>0</v>
      </c>
      <c r="G3243" s="35">
        <f t="shared" si="6401"/>
        <v>0</v>
      </c>
      <c r="H3243" s="35">
        <f t="shared" si="6107"/>
        <v>0</v>
      </c>
      <c r="I3243" s="21">
        <f t="shared" si="6463"/>
        <v>28</v>
      </c>
      <c r="J3243" s="37">
        <f t="shared" ref="J3243:K3243" si="6488">MAX(N3243,P3243,R3243,T3243,V3243,X3243,Z3243,AB3243,AD3243)</f>
        <v>371.66</v>
      </c>
      <c r="K3243" s="37">
        <f t="shared" si="6488"/>
        <v>476</v>
      </c>
      <c r="L3243" s="38">
        <f t="shared" ref="L3243:M3243" si="6489">MIN(N3243,P3243,R3243,T3243,V3243,X3243,Z3243,AB3243,AD3243)</f>
        <v>371.66</v>
      </c>
      <c r="M3243" s="38">
        <f t="shared" si="6489"/>
        <v>476</v>
      </c>
      <c r="N3243" s="38">
        <f t="shared" si="6408"/>
        <v>371.66</v>
      </c>
      <c r="O3243" s="38">
        <f t="shared" si="6409"/>
        <v>476</v>
      </c>
      <c r="P3243" s="39"/>
      <c r="Q3243" s="39"/>
      <c r="R3243" s="39"/>
      <c r="S3243" s="39"/>
      <c r="T3243" s="39"/>
      <c r="U3243" s="39"/>
      <c r="V3243" s="39"/>
      <c r="W3243" s="39"/>
      <c r="X3243" s="39"/>
      <c r="Y3243" s="39"/>
      <c r="Z3243" s="39"/>
      <c r="AA3243" s="39"/>
      <c r="AB3243" s="39"/>
      <c r="AC3243" s="39"/>
      <c r="AD3243" s="40"/>
      <c r="AE3243" s="40"/>
      <c r="AF3243" s="41">
        <f t="shared" si="6135"/>
        <v>0</v>
      </c>
      <c r="AG3243" s="42"/>
    </row>
    <row r="3244" spans="1:33" ht="13.8">
      <c r="A3244" s="30" t="s">
        <v>8410</v>
      </c>
      <c r="B3244" s="30" t="s">
        <v>8411</v>
      </c>
      <c r="C3244" s="43"/>
      <c r="D3244" s="44"/>
      <c r="E3244" s="44"/>
      <c r="F3244" s="35">
        <f t="shared" si="6456"/>
        <v>0</v>
      </c>
      <c r="G3244" s="35">
        <f t="shared" si="6401"/>
        <v>0</v>
      </c>
      <c r="H3244" s="35">
        <f t="shared" si="6107"/>
        <v>0</v>
      </c>
      <c r="I3244" s="21">
        <f t="shared" si="6463"/>
        <v>28</v>
      </c>
      <c r="J3244" s="37">
        <f t="shared" ref="J3244:K3244" si="6490">MAX(N3244,P3244,R3244,T3244,V3244,X3244,Z3244,AB3244,AD3244)</f>
        <v>371.66</v>
      </c>
      <c r="K3244" s="37">
        <f t="shared" si="6490"/>
        <v>476</v>
      </c>
      <c r="L3244" s="38">
        <f t="shared" ref="L3244:M3244" si="6491">MIN(N3244,P3244,R3244,T3244,V3244,X3244,Z3244,AB3244,AD3244)</f>
        <v>371.66</v>
      </c>
      <c r="M3244" s="38">
        <f t="shared" si="6491"/>
        <v>476</v>
      </c>
      <c r="N3244" s="38">
        <f t="shared" si="6408"/>
        <v>371.66</v>
      </c>
      <c r="O3244" s="38">
        <f t="shared" si="6409"/>
        <v>476</v>
      </c>
      <c r="P3244" s="39"/>
      <c r="Q3244" s="39"/>
      <c r="R3244" s="39"/>
      <c r="S3244" s="39"/>
      <c r="T3244" s="39"/>
      <c r="U3244" s="39"/>
      <c r="V3244" s="39"/>
      <c r="W3244" s="39"/>
      <c r="X3244" s="39"/>
      <c r="Y3244" s="39"/>
      <c r="Z3244" s="39"/>
      <c r="AA3244" s="39"/>
      <c r="AB3244" s="39"/>
      <c r="AC3244" s="39"/>
      <c r="AD3244" s="40"/>
      <c r="AE3244" s="40"/>
      <c r="AF3244" s="41">
        <f t="shared" si="6135"/>
        <v>0</v>
      </c>
      <c r="AG3244" s="42"/>
    </row>
    <row r="3245" spans="1:33" ht="13.8">
      <c r="A3245" s="30" t="s">
        <v>8412</v>
      </c>
      <c r="B3245" s="30" t="s">
        <v>8413</v>
      </c>
      <c r="C3245" s="43"/>
      <c r="D3245" s="44"/>
      <c r="E3245" s="44"/>
      <c r="F3245" s="35">
        <f t="shared" si="6456"/>
        <v>0</v>
      </c>
      <c r="G3245" s="35">
        <f t="shared" si="6401"/>
        <v>0</v>
      </c>
      <c r="H3245" s="35">
        <f t="shared" si="6107"/>
        <v>0</v>
      </c>
      <c r="I3245" s="21">
        <f t="shared" si="6463"/>
        <v>28</v>
      </c>
      <c r="J3245" s="37">
        <f t="shared" ref="J3245:K3245" si="6492">MAX(N3245,P3245,R3245,T3245,V3245,X3245,Z3245,AB3245,AD3245)</f>
        <v>371.66</v>
      </c>
      <c r="K3245" s="37">
        <f t="shared" si="6492"/>
        <v>476</v>
      </c>
      <c r="L3245" s="38">
        <f t="shared" ref="L3245:M3245" si="6493">MIN(N3245,P3245,R3245,T3245,V3245,X3245,Z3245,AB3245,AD3245)</f>
        <v>371.66</v>
      </c>
      <c r="M3245" s="38">
        <f t="shared" si="6493"/>
        <v>476</v>
      </c>
      <c r="N3245" s="38">
        <f t="shared" si="6408"/>
        <v>371.66</v>
      </c>
      <c r="O3245" s="38">
        <f t="shared" si="6409"/>
        <v>476</v>
      </c>
      <c r="P3245" s="39"/>
      <c r="Q3245" s="39"/>
      <c r="R3245" s="39"/>
      <c r="S3245" s="39"/>
      <c r="T3245" s="39"/>
      <c r="U3245" s="39"/>
      <c r="V3245" s="39"/>
      <c r="W3245" s="39"/>
      <c r="X3245" s="39"/>
      <c r="Y3245" s="39"/>
      <c r="Z3245" s="39"/>
      <c r="AA3245" s="39"/>
      <c r="AB3245" s="39"/>
      <c r="AC3245" s="39"/>
      <c r="AD3245" s="40"/>
      <c r="AE3245" s="40"/>
      <c r="AF3245" s="41">
        <f t="shared" si="6135"/>
        <v>0</v>
      </c>
      <c r="AG3245" s="42"/>
    </row>
    <row r="3246" spans="1:33" ht="13.8">
      <c r="A3246" s="30" t="s">
        <v>8414</v>
      </c>
      <c r="B3246" s="30" t="s">
        <v>8415</v>
      </c>
      <c r="C3246" s="43"/>
      <c r="D3246" s="44"/>
      <c r="E3246" s="44"/>
      <c r="F3246" s="35">
        <f t="shared" si="6456"/>
        <v>0</v>
      </c>
      <c r="G3246" s="35">
        <f t="shared" si="6401"/>
        <v>0</v>
      </c>
      <c r="H3246" s="35">
        <f t="shared" si="6107"/>
        <v>0</v>
      </c>
      <c r="I3246" s="21">
        <f t="shared" si="6463"/>
        <v>28</v>
      </c>
      <c r="J3246" s="37">
        <f t="shared" ref="J3246:K3246" si="6494">MAX(N3246,P3246,R3246,T3246,V3246,X3246,Z3246,AB3246,AD3246)</f>
        <v>307.58</v>
      </c>
      <c r="K3246" s="37">
        <f t="shared" si="6494"/>
        <v>394</v>
      </c>
      <c r="L3246" s="38">
        <f t="shared" ref="L3246:M3246" si="6495">MIN(N3246,P3246,R3246,T3246,V3246,X3246,Z3246,AB3246,AD3246)</f>
        <v>307.58</v>
      </c>
      <c r="M3246" s="38">
        <f t="shared" si="6495"/>
        <v>394</v>
      </c>
      <c r="N3246" s="38">
        <f t="shared" si="6408"/>
        <v>307.58</v>
      </c>
      <c r="O3246" s="38">
        <f t="shared" si="6409"/>
        <v>394</v>
      </c>
      <c r="P3246" s="39"/>
      <c r="Q3246" s="39"/>
      <c r="R3246" s="39"/>
      <c r="S3246" s="39"/>
      <c r="T3246" s="39"/>
      <c r="U3246" s="39"/>
      <c r="V3246" s="39"/>
      <c r="W3246" s="39"/>
      <c r="X3246" s="39"/>
      <c r="Y3246" s="39"/>
      <c r="Z3246" s="39"/>
      <c r="AA3246" s="39"/>
      <c r="AB3246" s="39"/>
      <c r="AC3246" s="39"/>
      <c r="AD3246" s="40"/>
      <c r="AE3246" s="40"/>
      <c r="AF3246" s="41">
        <f t="shared" si="6135"/>
        <v>0</v>
      </c>
      <c r="AG3246" s="42"/>
    </row>
    <row r="3247" spans="1:33" ht="13.8">
      <c r="A3247" s="30" t="s">
        <v>8416</v>
      </c>
      <c r="B3247" s="30" t="s">
        <v>8417</v>
      </c>
      <c r="C3247" s="43"/>
      <c r="D3247" s="44"/>
      <c r="E3247" s="44"/>
      <c r="F3247" s="35">
        <f t="shared" si="6456"/>
        <v>0</v>
      </c>
      <c r="G3247" s="35">
        <f t="shared" si="6401"/>
        <v>0</v>
      </c>
      <c r="H3247" s="35">
        <f t="shared" si="6107"/>
        <v>0</v>
      </c>
      <c r="I3247" s="21">
        <f t="shared" si="6463"/>
        <v>28</v>
      </c>
      <c r="J3247" s="37">
        <f t="shared" ref="J3247:K3247" si="6496">MAX(N3247,P3247,R3247,T3247,V3247,X3247,Z3247,AB3247,AD3247)</f>
        <v>358.85</v>
      </c>
      <c r="K3247" s="37">
        <f t="shared" si="6496"/>
        <v>459</v>
      </c>
      <c r="L3247" s="38">
        <f t="shared" ref="L3247:M3247" si="6497">MIN(N3247,P3247,R3247,T3247,V3247,X3247,Z3247,AB3247,AD3247)</f>
        <v>358.85</v>
      </c>
      <c r="M3247" s="38">
        <f t="shared" si="6497"/>
        <v>459</v>
      </c>
      <c r="N3247" s="38">
        <f t="shared" si="6408"/>
        <v>358.85</v>
      </c>
      <c r="O3247" s="38">
        <f t="shared" si="6409"/>
        <v>459</v>
      </c>
      <c r="P3247" s="39"/>
      <c r="Q3247" s="39"/>
      <c r="R3247" s="39"/>
      <c r="S3247" s="39"/>
      <c r="T3247" s="39"/>
      <c r="U3247" s="39"/>
      <c r="V3247" s="39"/>
      <c r="W3247" s="39"/>
      <c r="X3247" s="39"/>
      <c r="Y3247" s="39"/>
      <c r="Z3247" s="39"/>
      <c r="AA3247" s="39"/>
      <c r="AB3247" s="39"/>
      <c r="AC3247" s="39"/>
      <c r="AD3247" s="40"/>
      <c r="AE3247" s="40"/>
      <c r="AF3247" s="41">
        <f t="shared" si="6135"/>
        <v>0</v>
      </c>
      <c r="AG3247" s="42"/>
    </row>
    <row r="3248" spans="1:33" ht="13.8">
      <c r="A3248" s="30" t="s">
        <v>8418</v>
      </c>
      <c r="B3248" s="30" t="s">
        <v>8419</v>
      </c>
      <c r="C3248" s="43"/>
      <c r="D3248" s="44"/>
      <c r="E3248" s="44"/>
      <c r="F3248" s="35">
        <f t="shared" si="6456"/>
        <v>0</v>
      </c>
      <c r="G3248" s="35">
        <f t="shared" si="6401"/>
        <v>0</v>
      </c>
      <c r="H3248" s="35">
        <f t="shared" si="6107"/>
        <v>0</v>
      </c>
      <c r="I3248" s="21">
        <f t="shared" si="6463"/>
        <v>28</v>
      </c>
      <c r="J3248" s="37">
        <f t="shared" ref="J3248:K3248" si="6498">MAX(N3248,P3248,R3248,T3248,V3248,X3248,Z3248,AB3248,AD3248)</f>
        <v>358.85</v>
      </c>
      <c r="K3248" s="37">
        <f t="shared" si="6498"/>
        <v>459</v>
      </c>
      <c r="L3248" s="38">
        <f t="shared" ref="L3248:M3248" si="6499">MIN(N3248,P3248,R3248,T3248,V3248,X3248,Z3248,AB3248,AD3248)</f>
        <v>358.85</v>
      </c>
      <c r="M3248" s="38">
        <f t="shared" si="6499"/>
        <v>459</v>
      </c>
      <c r="N3248" s="38">
        <f t="shared" si="6408"/>
        <v>358.85</v>
      </c>
      <c r="O3248" s="38">
        <f t="shared" si="6409"/>
        <v>459</v>
      </c>
      <c r="P3248" s="39"/>
      <c r="Q3248" s="39"/>
      <c r="R3248" s="39"/>
      <c r="S3248" s="39"/>
      <c r="T3248" s="39"/>
      <c r="U3248" s="39"/>
      <c r="V3248" s="39"/>
      <c r="W3248" s="39"/>
      <c r="X3248" s="39"/>
      <c r="Y3248" s="39"/>
      <c r="Z3248" s="39"/>
      <c r="AA3248" s="39"/>
      <c r="AB3248" s="39"/>
      <c r="AC3248" s="39"/>
      <c r="AD3248" s="40"/>
      <c r="AE3248" s="40"/>
      <c r="AF3248" s="41">
        <f t="shared" si="6135"/>
        <v>0</v>
      </c>
      <c r="AG3248" s="42"/>
    </row>
    <row r="3249" spans="1:33" ht="13.8">
      <c r="A3249" s="30" t="s">
        <v>8420</v>
      </c>
      <c r="B3249" s="30" t="s">
        <v>8421</v>
      </c>
      <c r="C3249" s="43"/>
      <c r="D3249" s="44"/>
      <c r="E3249" s="44"/>
      <c r="F3249" s="35">
        <f t="shared" si="6456"/>
        <v>0</v>
      </c>
      <c r="G3249" s="35">
        <f t="shared" si="6401"/>
        <v>0</v>
      </c>
      <c r="H3249" s="35">
        <f t="shared" si="6107"/>
        <v>0</v>
      </c>
      <c r="I3249" s="21">
        <f t="shared" si="6463"/>
        <v>28</v>
      </c>
      <c r="J3249" s="37">
        <f t="shared" ref="J3249:K3249" si="6500">MAX(N3249,P3249,R3249,T3249,V3249,X3249,Z3249,AB3249,AD3249)</f>
        <v>358.85</v>
      </c>
      <c r="K3249" s="37">
        <f t="shared" si="6500"/>
        <v>459</v>
      </c>
      <c r="L3249" s="38">
        <f t="shared" ref="L3249:M3249" si="6501">MIN(N3249,P3249,R3249,T3249,V3249,X3249,Z3249,AB3249,AD3249)</f>
        <v>358.85</v>
      </c>
      <c r="M3249" s="38">
        <f t="shared" si="6501"/>
        <v>459</v>
      </c>
      <c r="N3249" s="38">
        <f t="shared" si="6408"/>
        <v>358.85</v>
      </c>
      <c r="O3249" s="38">
        <f t="shared" si="6409"/>
        <v>459</v>
      </c>
      <c r="P3249" s="39"/>
      <c r="Q3249" s="39"/>
      <c r="R3249" s="39"/>
      <c r="S3249" s="39"/>
      <c r="T3249" s="39"/>
      <c r="U3249" s="39"/>
      <c r="V3249" s="39"/>
      <c r="W3249" s="39"/>
      <c r="X3249" s="39"/>
      <c r="Y3249" s="39"/>
      <c r="Z3249" s="39"/>
      <c r="AA3249" s="39"/>
      <c r="AB3249" s="39"/>
      <c r="AC3249" s="39"/>
      <c r="AD3249" s="40"/>
      <c r="AE3249" s="40"/>
      <c r="AF3249" s="41">
        <f t="shared" si="6135"/>
        <v>0</v>
      </c>
      <c r="AG3249" s="42"/>
    </row>
    <row r="3250" spans="1:33" ht="13.8">
      <c r="A3250" s="30" t="s">
        <v>8422</v>
      </c>
      <c r="B3250" s="30" t="s">
        <v>8423</v>
      </c>
      <c r="C3250" s="43"/>
      <c r="D3250" s="44"/>
      <c r="E3250" s="44"/>
      <c r="F3250" s="35">
        <f t="shared" si="6456"/>
        <v>0</v>
      </c>
      <c r="G3250" s="35">
        <f t="shared" si="6401"/>
        <v>0</v>
      </c>
      <c r="H3250" s="35">
        <f t="shared" si="6107"/>
        <v>0</v>
      </c>
      <c r="I3250" s="21">
        <f t="shared" si="6463"/>
        <v>28</v>
      </c>
      <c r="J3250" s="37">
        <f t="shared" ref="J3250:K3250" si="6502">MAX(N3250,P3250,R3250,T3250,V3250,X3250,Z3250,AB3250,AD3250)</f>
        <v>358.85</v>
      </c>
      <c r="K3250" s="37">
        <f t="shared" si="6502"/>
        <v>459</v>
      </c>
      <c r="L3250" s="38">
        <f t="shared" ref="L3250:M3250" si="6503">MIN(N3250,P3250,R3250,T3250,V3250,X3250,Z3250,AB3250,AD3250)</f>
        <v>358.85</v>
      </c>
      <c r="M3250" s="38">
        <f t="shared" si="6503"/>
        <v>459</v>
      </c>
      <c r="N3250" s="38">
        <f t="shared" si="6408"/>
        <v>358.85</v>
      </c>
      <c r="O3250" s="38">
        <f t="shared" si="6409"/>
        <v>459</v>
      </c>
      <c r="P3250" s="39"/>
      <c r="Q3250" s="39"/>
      <c r="R3250" s="39"/>
      <c r="S3250" s="39"/>
      <c r="T3250" s="39"/>
      <c r="U3250" s="39"/>
      <c r="V3250" s="39"/>
      <c r="W3250" s="39"/>
      <c r="X3250" s="39"/>
      <c r="Y3250" s="39"/>
      <c r="Z3250" s="39"/>
      <c r="AA3250" s="39"/>
      <c r="AB3250" s="39"/>
      <c r="AC3250" s="39"/>
      <c r="AD3250" s="40"/>
      <c r="AE3250" s="40"/>
      <c r="AF3250" s="41">
        <f t="shared" si="6135"/>
        <v>0</v>
      </c>
      <c r="AG3250" s="42"/>
    </row>
    <row r="3251" spans="1:33" ht="13.8">
      <c r="A3251" s="30" t="s">
        <v>8424</v>
      </c>
      <c r="B3251" s="30" t="s">
        <v>8425</v>
      </c>
      <c r="C3251" s="43"/>
      <c r="D3251" s="44"/>
      <c r="E3251" s="44"/>
      <c r="F3251" s="35">
        <f t="shared" si="6456"/>
        <v>0</v>
      </c>
      <c r="G3251" s="35">
        <f t="shared" si="6401"/>
        <v>0</v>
      </c>
      <c r="H3251" s="35">
        <f t="shared" si="6107"/>
        <v>0</v>
      </c>
      <c r="I3251" s="21">
        <f t="shared" si="6463"/>
        <v>28</v>
      </c>
      <c r="J3251" s="37">
        <f t="shared" ref="J3251:K3251" si="6504">MAX(N3251,P3251,R3251,T3251,V3251,X3251,Z3251,AB3251,AD3251)</f>
        <v>358.85</v>
      </c>
      <c r="K3251" s="37">
        <f t="shared" si="6504"/>
        <v>459</v>
      </c>
      <c r="L3251" s="38">
        <f t="shared" ref="L3251:M3251" si="6505">MIN(N3251,P3251,R3251,T3251,V3251,X3251,Z3251,AB3251,AD3251)</f>
        <v>358.85</v>
      </c>
      <c r="M3251" s="38">
        <f t="shared" si="6505"/>
        <v>459</v>
      </c>
      <c r="N3251" s="38">
        <f t="shared" si="6408"/>
        <v>358.85</v>
      </c>
      <c r="O3251" s="38">
        <f t="shared" si="6409"/>
        <v>459</v>
      </c>
      <c r="P3251" s="39"/>
      <c r="Q3251" s="39"/>
      <c r="R3251" s="39"/>
      <c r="S3251" s="39"/>
      <c r="T3251" s="39"/>
      <c r="U3251" s="39"/>
      <c r="V3251" s="39"/>
      <c r="W3251" s="39"/>
      <c r="X3251" s="39"/>
      <c r="Y3251" s="39"/>
      <c r="Z3251" s="39"/>
      <c r="AA3251" s="39"/>
      <c r="AB3251" s="39"/>
      <c r="AC3251" s="39"/>
      <c r="AD3251" s="40"/>
      <c r="AE3251" s="40"/>
      <c r="AF3251" s="41">
        <f t="shared" si="6135"/>
        <v>0</v>
      </c>
      <c r="AG3251" s="42"/>
    </row>
    <row r="3252" spans="1:33" ht="13.8">
      <c r="A3252" s="30" t="s">
        <v>8426</v>
      </c>
      <c r="B3252" s="30" t="s">
        <v>8427</v>
      </c>
      <c r="C3252" s="43"/>
      <c r="D3252" s="44"/>
      <c r="E3252" s="44"/>
      <c r="F3252" s="35">
        <f t="shared" si="6456"/>
        <v>0</v>
      </c>
      <c r="G3252" s="35">
        <f t="shared" si="6401"/>
        <v>0</v>
      </c>
      <c r="H3252" s="35">
        <f t="shared" si="6107"/>
        <v>0</v>
      </c>
      <c r="I3252" s="21">
        <f t="shared" si="6463"/>
        <v>28</v>
      </c>
      <c r="J3252" s="37">
        <f t="shared" ref="J3252:K3252" si="6506">MAX(N3252,P3252,R3252,T3252,V3252,X3252,Z3252,AB3252,AD3252)</f>
        <v>358.85</v>
      </c>
      <c r="K3252" s="37">
        <f t="shared" si="6506"/>
        <v>459</v>
      </c>
      <c r="L3252" s="38">
        <f t="shared" ref="L3252:M3252" si="6507">MIN(N3252,P3252,R3252,T3252,V3252,X3252,Z3252,AB3252,AD3252)</f>
        <v>358.85</v>
      </c>
      <c r="M3252" s="38">
        <f t="shared" si="6507"/>
        <v>459</v>
      </c>
      <c r="N3252" s="38">
        <f t="shared" si="6408"/>
        <v>358.85</v>
      </c>
      <c r="O3252" s="38">
        <f t="shared" si="6409"/>
        <v>459</v>
      </c>
      <c r="P3252" s="39"/>
      <c r="Q3252" s="39"/>
      <c r="R3252" s="39"/>
      <c r="S3252" s="39"/>
      <c r="T3252" s="39"/>
      <c r="U3252" s="39"/>
      <c r="V3252" s="39"/>
      <c r="W3252" s="39"/>
      <c r="X3252" s="39"/>
      <c r="Y3252" s="39"/>
      <c r="Z3252" s="39"/>
      <c r="AA3252" s="39"/>
      <c r="AB3252" s="39"/>
      <c r="AC3252" s="39"/>
      <c r="AD3252" s="40"/>
      <c r="AE3252" s="40"/>
      <c r="AF3252" s="41">
        <f t="shared" si="6135"/>
        <v>0</v>
      </c>
      <c r="AG3252" s="42"/>
    </row>
    <row r="3253" spans="1:33" ht="13.8">
      <c r="A3253" s="30" t="s">
        <v>8428</v>
      </c>
      <c r="B3253" s="30" t="s">
        <v>8429</v>
      </c>
      <c r="C3253" s="43"/>
      <c r="D3253" s="44"/>
      <c r="E3253" s="44"/>
      <c r="F3253" s="35">
        <f t="shared" si="6456"/>
        <v>0</v>
      </c>
      <c r="G3253" s="35">
        <f t="shared" si="6401"/>
        <v>0</v>
      </c>
      <c r="H3253" s="35">
        <f t="shared" si="6107"/>
        <v>0</v>
      </c>
      <c r="I3253" s="21">
        <f t="shared" si="6463"/>
        <v>28</v>
      </c>
      <c r="J3253" s="37">
        <f t="shared" ref="J3253:K3253" si="6508">MAX(N3253,P3253,R3253,T3253,V3253,X3253,Z3253,AB3253,AD3253)</f>
        <v>358.85</v>
      </c>
      <c r="K3253" s="37">
        <f t="shared" si="6508"/>
        <v>459</v>
      </c>
      <c r="L3253" s="38">
        <f t="shared" ref="L3253:M3253" si="6509">MIN(N3253,P3253,R3253,T3253,V3253,X3253,Z3253,AB3253,AD3253)</f>
        <v>358.85</v>
      </c>
      <c r="M3253" s="38">
        <f t="shared" si="6509"/>
        <v>459</v>
      </c>
      <c r="N3253" s="38">
        <f t="shared" si="6408"/>
        <v>358.85</v>
      </c>
      <c r="O3253" s="38">
        <f t="shared" si="6409"/>
        <v>459</v>
      </c>
      <c r="P3253" s="39"/>
      <c r="Q3253" s="39"/>
      <c r="R3253" s="39"/>
      <c r="S3253" s="39"/>
      <c r="T3253" s="39"/>
      <c r="U3253" s="39"/>
      <c r="V3253" s="39"/>
      <c r="W3253" s="39"/>
      <c r="X3253" s="39"/>
      <c r="Y3253" s="39"/>
      <c r="Z3253" s="39"/>
      <c r="AA3253" s="39"/>
      <c r="AB3253" s="39"/>
      <c r="AC3253" s="39"/>
      <c r="AD3253" s="40"/>
      <c r="AE3253" s="40"/>
      <c r="AF3253" s="41">
        <f t="shared" si="6135"/>
        <v>0</v>
      </c>
      <c r="AG3253" s="42"/>
    </row>
    <row r="3254" spans="1:33" ht="13.8">
      <c r="A3254" s="30" t="s">
        <v>8430</v>
      </c>
      <c r="B3254" s="30" t="s">
        <v>8431</v>
      </c>
      <c r="C3254" s="43"/>
      <c r="D3254" s="44"/>
      <c r="E3254" s="44"/>
      <c r="F3254" s="35">
        <f t="shared" si="6456"/>
        <v>0</v>
      </c>
      <c r="G3254" s="35">
        <f t="shared" si="6401"/>
        <v>0</v>
      </c>
      <c r="H3254" s="35">
        <f t="shared" si="6107"/>
        <v>0</v>
      </c>
      <c r="I3254" s="21">
        <f t="shared" si="6463"/>
        <v>28</v>
      </c>
      <c r="J3254" s="37">
        <f t="shared" ref="J3254:K3254" si="6510">MAX(N3254,P3254,R3254,T3254,V3254,X3254,Z3254,AB3254,AD3254)</f>
        <v>307.58</v>
      </c>
      <c r="K3254" s="37">
        <f t="shared" si="6510"/>
        <v>394</v>
      </c>
      <c r="L3254" s="38">
        <f t="shared" ref="L3254:M3254" si="6511">MIN(N3254,P3254,R3254,T3254,V3254,X3254,Z3254,AB3254,AD3254)</f>
        <v>307.58</v>
      </c>
      <c r="M3254" s="38">
        <f t="shared" si="6511"/>
        <v>394</v>
      </c>
      <c r="N3254" s="38">
        <f t="shared" si="6408"/>
        <v>307.58</v>
      </c>
      <c r="O3254" s="38">
        <f t="shared" si="6409"/>
        <v>394</v>
      </c>
      <c r="P3254" s="39"/>
      <c r="Q3254" s="39"/>
      <c r="R3254" s="39"/>
      <c r="S3254" s="39"/>
      <c r="T3254" s="39"/>
      <c r="U3254" s="39"/>
      <c r="V3254" s="39"/>
      <c r="W3254" s="39"/>
      <c r="X3254" s="39"/>
      <c r="Y3254" s="39"/>
      <c r="Z3254" s="39"/>
      <c r="AA3254" s="39"/>
      <c r="AB3254" s="39"/>
      <c r="AC3254" s="39"/>
      <c r="AD3254" s="40"/>
      <c r="AE3254" s="40"/>
      <c r="AF3254" s="41">
        <f t="shared" si="6135"/>
        <v>0</v>
      </c>
      <c r="AG3254" s="42"/>
    </row>
    <row r="3255" spans="1:33" ht="13.8">
      <c r="A3255" s="30" t="s">
        <v>8432</v>
      </c>
      <c r="B3255" s="30" t="s">
        <v>8433</v>
      </c>
      <c r="C3255" s="43"/>
      <c r="D3255" s="44"/>
      <c r="E3255" s="44"/>
      <c r="F3255" s="35">
        <f t="shared" si="6456"/>
        <v>0</v>
      </c>
      <c r="G3255" s="35">
        <f t="shared" si="6401"/>
        <v>0</v>
      </c>
      <c r="H3255" s="35">
        <f t="shared" si="6107"/>
        <v>0</v>
      </c>
      <c r="I3255" s="21">
        <f t="shared" si="6463"/>
        <v>28</v>
      </c>
      <c r="J3255" s="37">
        <f t="shared" ref="J3255:K3255" si="6512">MAX(N3255,P3255,R3255,T3255,V3255,X3255,Z3255,AB3255,AD3255)</f>
        <v>358.85</v>
      </c>
      <c r="K3255" s="37">
        <f t="shared" si="6512"/>
        <v>459</v>
      </c>
      <c r="L3255" s="38">
        <f t="shared" ref="L3255:M3255" si="6513">MIN(N3255,P3255,R3255,T3255,V3255,X3255,Z3255,AB3255,AD3255)</f>
        <v>358.85</v>
      </c>
      <c r="M3255" s="38">
        <f t="shared" si="6513"/>
        <v>459</v>
      </c>
      <c r="N3255" s="38">
        <f t="shared" si="6408"/>
        <v>358.85</v>
      </c>
      <c r="O3255" s="38">
        <f t="shared" si="6409"/>
        <v>459</v>
      </c>
      <c r="P3255" s="39"/>
      <c r="Q3255" s="39"/>
      <c r="R3255" s="39"/>
      <c r="S3255" s="39"/>
      <c r="T3255" s="39"/>
      <c r="U3255" s="39"/>
      <c r="V3255" s="39"/>
      <c r="W3255" s="39"/>
      <c r="X3255" s="39"/>
      <c r="Y3255" s="39"/>
      <c r="Z3255" s="39"/>
      <c r="AA3255" s="39"/>
      <c r="AB3255" s="39"/>
      <c r="AC3255" s="39"/>
      <c r="AD3255" s="40"/>
      <c r="AE3255" s="40"/>
      <c r="AF3255" s="41">
        <f t="shared" si="6135"/>
        <v>0</v>
      </c>
      <c r="AG3255" s="42"/>
    </row>
    <row r="3256" spans="1:33" ht="13.8">
      <c r="A3256" s="30" t="s">
        <v>8434</v>
      </c>
      <c r="B3256" s="30" t="s">
        <v>8435</v>
      </c>
      <c r="C3256" s="43"/>
      <c r="D3256" s="44"/>
      <c r="E3256" s="44"/>
      <c r="F3256" s="35">
        <f t="shared" si="6456"/>
        <v>0</v>
      </c>
      <c r="G3256" s="35">
        <f t="shared" si="6401"/>
        <v>0</v>
      </c>
      <c r="H3256" s="35">
        <f t="shared" si="6107"/>
        <v>0</v>
      </c>
      <c r="I3256" s="21">
        <f t="shared" si="6463"/>
        <v>28</v>
      </c>
      <c r="J3256" s="37">
        <f t="shared" ref="J3256:K3256" si="6514">MAX(N3256,P3256,R3256,T3256,V3256,X3256,Z3256,AB3256,AD3256)</f>
        <v>128.16</v>
      </c>
      <c r="K3256" s="37">
        <f t="shared" si="6514"/>
        <v>164</v>
      </c>
      <c r="L3256" s="38">
        <f t="shared" ref="L3256:M3256" si="6515">MIN(N3256,P3256,R3256,T3256,V3256,X3256,Z3256,AB3256,AD3256)</f>
        <v>128.16</v>
      </c>
      <c r="M3256" s="38">
        <f t="shared" si="6515"/>
        <v>164</v>
      </c>
      <c r="N3256" s="38">
        <f t="shared" si="6408"/>
        <v>128.16</v>
      </c>
      <c r="O3256" s="38">
        <f t="shared" si="6409"/>
        <v>164</v>
      </c>
      <c r="P3256" s="39"/>
      <c r="Q3256" s="39"/>
      <c r="R3256" s="39"/>
      <c r="S3256" s="39"/>
      <c r="T3256" s="39"/>
      <c r="U3256" s="39"/>
      <c r="V3256" s="39"/>
      <c r="W3256" s="39"/>
      <c r="X3256" s="39"/>
      <c r="Y3256" s="39"/>
      <c r="Z3256" s="39"/>
      <c r="AA3256" s="39"/>
      <c r="AB3256" s="39"/>
      <c r="AC3256" s="39"/>
      <c r="AD3256" s="40"/>
      <c r="AE3256" s="40"/>
      <c r="AF3256" s="41">
        <f t="shared" si="6135"/>
        <v>0</v>
      </c>
      <c r="AG3256" s="42"/>
    </row>
    <row r="3257" spans="1:33" ht="13.8">
      <c r="A3257" s="30" t="s">
        <v>8436</v>
      </c>
      <c r="B3257" s="30" t="s">
        <v>8437</v>
      </c>
      <c r="C3257" s="43"/>
      <c r="D3257" s="44"/>
      <c r="E3257" s="44"/>
      <c r="F3257" s="35">
        <f t="shared" si="6456"/>
        <v>0</v>
      </c>
      <c r="G3257" s="35">
        <f t="shared" si="6401"/>
        <v>0</v>
      </c>
      <c r="H3257" s="35">
        <f t="shared" si="6107"/>
        <v>0</v>
      </c>
      <c r="I3257" s="21">
        <f t="shared" si="6463"/>
        <v>28</v>
      </c>
      <c r="J3257" s="37">
        <f t="shared" ref="J3257:K3257" si="6516">MAX(N3257,P3257,R3257,T3257,V3257,X3257,Z3257,AB3257,AD3257)</f>
        <v>192.24</v>
      </c>
      <c r="K3257" s="37">
        <f t="shared" si="6516"/>
        <v>246</v>
      </c>
      <c r="L3257" s="38">
        <f t="shared" ref="L3257:M3257" si="6517">MIN(N3257,P3257,R3257,T3257,V3257,X3257,Z3257,AB3257,AD3257)</f>
        <v>192.24</v>
      </c>
      <c r="M3257" s="38">
        <f t="shared" si="6517"/>
        <v>246</v>
      </c>
      <c r="N3257" s="38">
        <f t="shared" si="6408"/>
        <v>192.24</v>
      </c>
      <c r="O3257" s="38">
        <f t="shared" si="6409"/>
        <v>246</v>
      </c>
      <c r="P3257" s="39"/>
      <c r="Q3257" s="39"/>
      <c r="R3257" s="39"/>
      <c r="S3257" s="39"/>
      <c r="T3257" s="39"/>
      <c r="U3257" s="39"/>
      <c r="V3257" s="39"/>
      <c r="W3257" s="39"/>
      <c r="X3257" s="39"/>
      <c r="Y3257" s="39"/>
      <c r="Z3257" s="39"/>
      <c r="AA3257" s="39"/>
      <c r="AB3257" s="39"/>
      <c r="AC3257" s="39"/>
      <c r="AD3257" s="40"/>
      <c r="AE3257" s="40"/>
      <c r="AF3257" s="41">
        <f t="shared" si="6135"/>
        <v>0</v>
      </c>
      <c r="AG3257" s="42"/>
    </row>
    <row r="3258" spans="1:33" ht="13.8">
      <c r="A3258" s="30" t="s">
        <v>8438</v>
      </c>
      <c r="B3258" s="30" t="s">
        <v>8439</v>
      </c>
      <c r="C3258" s="43"/>
      <c r="D3258" s="44"/>
      <c r="E3258" s="44"/>
      <c r="F3258" s="35">
        <f t="shared" si="6456"/>
        <v>0</v>
      </c>
      <c r="G3258" s="35">
        <f t="shared" si="6401"/>
        <v>0</v>
      </c>
      <c r="H3258" s="35">
        <f t="shared" si="6107"/>
        <v>0</v>
      </c>
      <c r="I3258" s="21">
        <f t="shared" si="6463"/>
        <v>28</v>
      </c>
      <c r="J3258" s="37">
        <f t="shared" ref="J3258:K3258" si="6518">MAX(N3258,P3258,R3258,T3258,V3258,X3258,Z3258,AB3258,AD3258)</f>
        <v>192.24</v>
      </c>
      <c r="K3258" s="37">
        <f t="shared" si="6518"/>
        <v>246</v>
      </c>
      <c r="L3258" s="38">
        <f t="shared" ref="L3258:M3258" si="6519">MIN(N3258,P3258,R3258,T3258,V3258,X3258,Z3258,AB3258,AD3258)</f>
        <v>192.24</v>
      </c>
      <c r="M3258" s="38">
        <f t="shared" si="6519"/>
        <v>246</v>
      </c>
      <c r="N3258" s="38">
        <f t="shared" si="6408"/>
        <v>192.24</v>
      </c>
      <c r="O3258" s="38">
        <f t="shared" si="6409"/>
        <v>246</v>
      </c>
      <c r="P3258" s="39"/>
      <c r="Q3258" s="39"/>
      <c r="R3258" s="39"/>
      <c r="S3258" s="39"/>
      <c r="T3258" s="39"/>
      <c r="U3258" s="39"/>
      <c r="V3258" s="39"/>
      <c r="W3258" s="39"/>
      <c r="X3258" s="39"/>
      <c r="Y3258" s="39"/>
      <c r="Z3258" s="39"/>
      <c r="AA3258" s="39"/>
      <c r="AB3258" s="39"/>
      <c r="AC3258" s="39"/>
      <c r="AD3258" s="40"/>
      <c r="AE3258" s="40"/>
      <c r="AF3258" s="41">
        <f t="shared" si="6135"/>
        <v>0</v>
      </c>
      <c r="AG3258" s="42"/>
    </row>
    <row r="3259" spans="1:33" ht="13.8">
      <c r="A3259" s="30" t="s">
        <v>8440</v>
      </c>
      <c r="B3259" s="30" t="s">
        <v>8441</v>
      </c>
      <c r="C3259" s="43"/>
      <c r="D3259" s="44"/>
      <c r="E3259" s="44"/>
      <c r="F3259" s="35">
        <f t="shared" si="6456"/>
        <v>0</v>
      </c>
      <c r="G3259" s="35">
        <f t="shared" si="6401"/>
        <v>0</v>
      </c>
      <c r="H3259" s="35">
        <f t="shared" si="6107"/>
        <v>0</v>
      </c>
      <c r="I3259" s="21">
        <f t="shared" si="6463"/>
        <v>28</v>
      </c>
      <c r="J3259" s="37">
        <f t="shared" ref="J3259:K3259" si="6520">MAX(N3259,P3259,R3259,T3259,V3259,X3259,Z3259,AB3259,AD3259)</f>
        <v>192.24</v>
      </c>
      <c r="K3259" s="37">
        <f t="shared" si="6520"/>
        <v>246</v>
      </c>
      <c r="L3259" s="38">
        <f t="shared" ref="L3259:M3259" si="6521">MIN(N3259,P3259,R3259,T3259,V3259,X3259,Z3259,AB3259,AD3259)</f>
        <v>192.24</v>
      </c>
      <c r="M3259" s="38">
        <f t="shared" si="6521"/>
        <v>246</v>
      </c>
      <c r="N3259" s="38">
        <f t="shared" si="6408"/>
        <v>192.24</v>
      </c>
      <c r="O3259" s="38">
        <f t="shared" si="6409"/>
        <v>246</v>
      </c>
      <c r="P3259" s="39"/>
      <c r="Q3259" s="39"/>
      <c r="R3259" s="39"/>
      <c r="S3259" s="39"/>
      <c r="T3259" s="39"/>
      <c r="U3259" s="39"/>
      <c r="V3259" s="39"/>
      <c r="W3259" s="39"/>
      <c r="X3259" s="39"/>
      <c r="Y3259" s="39"/>
      <c r="Z3259" s="39"/>
      <c r="AA3259" s="39"/>
      <c r="AB3259" s="39"/>
      <c r="AC3259" s="39"/>
      <c r="AD3259" s="40"/>
      <c r="AE3259" s="40"/>
      <c r="AF3259" s="41">
        <f t="shared" si="6135"/>
        <v>0</v>
      </c>
      <c r="AG3259" s="42"/>
    </row>
    <row r="3260" spans="1:33" ht="13.8">
      <c r="A3260" s="30" t="s">
        <v>8442</v>
      </c>
      <c r="B3260" s="30" t="s">
        <v>8443</v>
      </c>
      <c r="C3260" s="43"/>
      <c r="D3260" s="44"/>
      <c r="E3260" s="44"/>
      <c r="F3260" s="35">
        <f t="shared" si="6456"/>
        <v>0</v>
      </c>
      <c r="G3260" s="35">
        <f t="shared" si="6401"/>
        <v>0</v>
      </c>
      <c r="H3260" s="35">
        <f t="shared" si="6107"/>
        <v>0</v>
      </c>
      <c r="I3260" s="21">
        <f t="shared" si="6463"/>
        <v>28</v>
      </c>
      <c r="J3260" s="37">
        <f t="shared" ref="J3260:K3260" si="6522">MAX(N3260,P3260,R3260,T3260,V3260,X3260,Z3260,AB3260,AD3260)</f>
        <v>192.24</v>
      </c>
      <c r="K3260" s="37">
        <f t="shared" si="6522"/>
        <v>246</v>
      </c>
      <c r="L3260" s="38">
        <f t="shared" ref="L3260:M3260" si="6523">MIN(N3260,P3260,R3260,T3260,V3260,X3260,Z3260,AB3260,AD3260)</f>
        <v>192.24</v>
      </c>
      <c r="M3260" s="38">
        <f t="shared" si="6523"/>
        <v>246</v>
      </c>
      <c r="N3260" s="38">
        <f t="shared" si="6408"/>
        <v>192.24</v>
      </c>
      <c r="O3260" s="38">
        <f t="shared" si="6409"/>
        <v>246</v>
      </c>
      <c r="P3260" s="39"/>
      <c r="Q3260" s="39"/>
      <c r="R3260" s="39"/>
      <c r="S3260" s="39"/>
      <c r="T3260" s="39"/>
      <c r="U3260" s="39"/>
      <c r="V3260" s="39"/>
      <c r="W3260" s="39"/>
      <c r="X3260" s="39"/>
      <c r="Y3260" s="39"/>
      <c r="Z3260" s="39"/>
      <c r="AA3260" s="39"/>
      <c r="AB3260" s="39"/>
      <c r="AC3260" s="39"/>
      <c r="AD3260" s="40"/>
      <c r="AE3260" s="40"/>
      <c r="AF3260" s="41">
        <f t="shared" si="6135"/>
        <v>0</v>
      </c>
      <c r="AG3260" s="42"/>
    </row>
    <row r="3261" spans="1:33" ht="13.8">
      <c r="A3261" s="30" t="s">
        <v>8444</v>
      </c>
      <c r="B3261" s="30" t="s">
        <v>8445</v>
      </c>
      <c r="C3261" s="43"/>
      <c r="D3261" s="44"/>
      <c r="E3261" s="44"/>
      <c r="F3261" s="35">
        <f t="shared" si="6456"/>
        <v>0</v>
      </c>
      <c r="G3261" s="35">
        <f t="shared" si="6401"/>
        <v>0</v>
      </c>
      <c r="H3261" s="35">
        <f t="shared" si="6107"/>
        <v>0</v>
      </c>
      <c r="I3261" s="21">
        <f t="shared" si="6463"/>
        <v>28</v>
      </c>
      <c r="J3261" s="37">
        <f t="shared" ref="J3261:K3261" si="6524">MAX(N3261,P3261,R3261,T3261,V3261,X3261,Z3261,AB3261,AD3261)</f>
        <v>173.02</v>
      </c>
      <c r="K3261" s="37">
        <f t="shared" si="6524"/>
        <v>221</v>
      </c>
      <c r="L3261" s="38">
        <f t="shared" ref="L3261:M3261" si="6525">MIN(N3261,P3261,R3261,T3261,V3261,X3261,Z3261,AB3261,AD3261)</f>
        <v>173.02</v>
      </c>
      <c r="M3261" s="38">
        <f t="shared" si="6525"/>
        <v>221</v>
      </c>
      <c r="N3261" s="38">
        <f t="shared" si="6408"/>
        <v>173.02</v>
      </c>
      <c r="O3261" s="38">
        <f t="shared" si="6409"/>
        <v>221</v>
      </c>
      <c r="P3261" s="39"/>
      <c r="Q3261" s="39"/>
      <c r="R3261" s="39"/>
      <c r="S3261" s="39"/>
      <c r="T3261" s="39"/>
      <c r="U3261" s="39"/>
      <c r="V3261" s="39"/>
      <c r="W3261" s="39"/>
      <c r="X3261" s="39"/>
      <c r="Y3261" s="39"/>
      <c r="Z3261" s="39"/>
      <c r="AA3261" s="39"/>
      <c r="AB3261" s="39"/>
      <c r="AC3261" s="39"/>
      <c r="AD3261" s="40"/>
      <c r="AE3261" s="40"/>
      <c r="AF3261" s="41">
        <f t="shared" si="6135"/>
        <v>0</v>
      </c>
      <c r="AG3261" s="42"/>
    </row>
    <row r="3262" spans="1:33" ht="13.8">
      <c r="A3262" s="30" t="s">
        <v>8446</v>
      </c>
      <c r="B3262" s="30" t="s">
        <v>8447</v>
      </c>
      <c r="C3262" s="43"/>
      <c r="D3262" s="44"/>
      <c r="E3262" s="44"/>
      <c r="F3262" s="35">
        <f t="shared" si="6456"/>
        <v>0</v>
      </c>
      <c r="G3262" s="35">
        <f t="shared" si="6401"/>
        <v>0</v>
      </c>
      <c r="H3262" s="35">
        <f t="shared" si="6107"/>
        <v>0</v>
      </c>
      <c r="I3262" s="21">
        <f t="shared" si="6463"/>
        <v>28</v>
      </c>
      <c r="J3262" s="37">
        <f t="shared" ref="J3262:K3262" si="6526">MAX(N3262,P3262,R3262,T3262,V3262,X3262,Z3262,AB3262,AD3262)</f>
        <v>493.42</v>
      </c>
      <c r="K3262" s="37">
        <f t="shared" si="6526"/>
        <v>632</v>
      </c>
      <c r="L3262" s="38">
        <f t="shared" ref="L3262:M3262" si="6527">MIN(N3262,P3262,R3262,T3262,V3262,X3262,Z3262,AB3262,AD3262)</f>
        <v>493.42</v>
      </c>
      <c r="M3262" s="38">
        <f t="shared" si="6527"/>
        <v>632</v>
      </c>
      <c r="N3262" s="38">
        <f t="shared" si="6408"/>
        <v>493.42</v>
      </c>
      <c r="O3262" s="38">
        <f t="shared" si="6409"/>
        <v>632</v>
      </c>
      <c r="P3262" s="39"/>
      <c r="Q3262" s="39"/>
      <c r="R3262" s="39"/>
      <c r="S3262" s="39"/>
      <c r="T3262" s="39"/>
      <c r="U3262" s="39"/>
      <c r="V3262" s="39"/>
      <c r="W3262" s="39"/>
      <c r="X3262" s="39"/>
      <c r="Y3262" s="39"/>
      <c r="Z3262" s="39"/>
      <c r="AA3262" s="39"/>
      <c r="AB3262" s="39"/>
      <c r="AC3262" s="39"/>
      <c r="AD3262" s="40"/>
      <c r="AE3262" s="40"/>
      <c r="AF3262" s="41">
        <f t="shared" si="6135"/>
        <v>0</v>
      </c>
      <c r="AG3262" s="42"/>
    </row>
    <row r="3263" spans="1:33" ht="13.8">
      <c r="A3263" s="30" t="s">
        <v>8448</v>
      </c>
      <c r="B3263" s="30" t="s">
        <v>8449</v>
      </c>
      <c r="C3263" s="43"/>
      <c r="D3263" s="44"/>
      <c r="E3263" s="44"/>
      <c r="F3263" s="35">
        <f t="shared" si="6456"/>
        <v>0</v>
      </c>
      <c r="G3263" s="35">
        <f t="shared" si="6401"/>
        <v>0</v>
      </c>
      <c r="H3263" s="35">
        <f t="shared" si="6107"/>
        <v>0</v>
      </c>
      <c r="I3263" s="21">
        <f t="shared" si="6463"/>
        <v>28</v>
      </c>
      <c r="J3263" s="37">
        <f t="shared" ref="J3263:K3263" si="6528">MAX(N3263,P3263,R3263,T3263,V3263,X3263,Z3263,AB3263,AD3263)</f>
        <v>493.42</v>
      </c>
      <c r="K3263" s="37">
        <f t="shared" si="6528"/>
        <v>632</v>
      </c>
      <c r="L3263" s="38">
        <f t="shared" ref="L3263:M3263" si="6529">MIN(N3263,P3263,R3263,T3263,V3263,X3263,Z3263,AB3263,AD3263)</f>
        <v>493.42</v>
      </c>
      <c r="M3263" s="38">
        <f t="shared" si="6529"/>
        <v>632</v>
      </c>
      <c r="N3263" s="38">
        <f t="shared" si="6408"/>
        <v>493.42</v>
      </c>
      <c r="O3263" s="38">
        <f t="shared" si="6409"/>
        <v>632</v>
      </c>
      <c r="P3263" s="39"/>
      <c r="Q3263" s="39"/>
      <c r="R3263" s="39"/>
      <c r="S3263" s="39"/>
      <c r="T3263" s="39"/>
      <c r="U3263" s="39"/>
      <c r="V3263" s="39"/>
      <c r="W3263" s="39"/>
      <c r="X3263" s="39"/>
      <c r="Y3263" s="39"/>
      <c r="Z3263" s="39"/>
      <c r="AA3263" s="39"/>
      <c r="AB3263" s="39"/>
      <c r="AC3263" s="39"/>
      <c r="AD3263" s="40"/>
      <c r="AE3263" s="40"/>
      <c r="AF3263" s="41">
        <f t="shared" si="6135"/>
        <v>0</v>
      </c>
      <c r="AG3263" s="42"/>
    </row>
    <row r="3264" spans="1:33" ht="13.8">
      <c r="A3264" s="30" t="s">
        <v>3104</v>
      </c>
      <c r="B3264" s="30" t="s">
        <v>3105</v>
      </c>
      <c r="C3264" s="43"/>
      <c r="D3264" s="44"/>
      <c r="E3264" s="44"/>
      <c r="F3264" s="35">
        <f t="shared" si="6456"/>
        <v>0</v>
      </c>
      <c r="G3264" s="35">
        <f t="shared" si="6401"/>
        <v>0</v>
      </c>
      <c r="H3264" s="35">
        <f t="shared" si="6107"/>
        <v>0</v>
      </c>
      <c r="I3264" s="17">
        <v>18</v>
      </c>
      <c r="J3264" s="37">
        <f t="shared" ref="J3264:K3264" si="6530">MAX(N3264,P3264,R3264,T3264,V3264,X3264,Z3264,AB3264,AD3264)</f>
        <v>493.42</v>
      </c>
      <c r="K3264" s="37">
        <f t="shared" si="6530"/>
        <v>632</v>
      </c>
      <c r="L3264" s="38">
        <f t="shared" ref="L3264:M3264" si="6531">MIN(N3264,P3264,R3264,T3264,V3264,X3264,Z3264,AB3264,AD3264)</f>
        <v>360</v>
      </c>
      <c r="M3264" s="38">
        <f t="shared" si="6531"/>
        <v>425</v>
      </c>
      <c r="N3264" s="38">
        <f t="shared" si="6408"/>
        <v>493.42</v>
      </c>
      <c r="O3264" s="38">
        <f t="shared" si="6409"/>
        <v>632</v>
      </c>
      <c r="P3264" s="39"/>
      <c r="Q3264" s="39"/>
      <c r="R3264" s="39"/>
      <c r="S3264" s="39"/>
      <c r="T3264" s="39"/>
      <c r="U3264" s="39"/>
      <c r="V3264" s="39">
        <f>VLOOKUP(A3264,Reo_LI,9,FALSE)</f>
        <v>360</v>
      </c>
      <c r="W3264" s="39">
        <f>VLOOKUP(A3264,Reo_LI,11,FALSE)</f>
        <v>425</v>
      </c>
      <c r="X3264" s="39"/>
      <c r="Y3264" s="39"/>
      <c r="Z3264" s="39"/>
      <c r="AA3264" s="39"/>
      <c r="AB3264" s="39"/>
      <c r="AC3264" s="39"/>
      <c r="AD3264" s="40"/>
      <c r="AE3264" s="40"/>
      <c r="AF3264" s="41">
        <f t="shared" si="6135"/>
        <v>0</v>
      </c>
      <c r="AG3264" s="42"/>
    </row>
    <row r="3265" spans="1:33" ht="13.8">
      <c r="A3265" s="30" t="s">
        <v>8450</v>
      </c>
      <c r="B3265" s="30" t="s">
        <v>8451</v>
      </c>
      <c r="C3265" s="43"/>
      <c r="D3265" s="44"/>
      <c r="E3265" s="44"/>
      <c r="F3265" s="35">
        <f t="shared" si="6456"/>
        <v>0</v>
      </c>
      <c r="G3265" s="35">
        <f t="shared" si="6401"/>
        <v>0</v>
      </c>
      <c r="H3265" s="35">
        <f t="shared" si="6107"/>
        <v>0</v>
      </c>
      <c r="I3265" s="21">
        <f>VLOOKUP(A3265,Old_Inventory,9,FALSE)</f>
        <v>28</v>
      </c>
      <c r="J3265" s="37">
        <f t="shared" ref="J3265:K3265" si="6532">MAX(N3265,P3265,R3265,T3265,V3265,X3265,Z3265,AB3265,AD3265)</f>
        <v>499.82</v>
      </c>
      <c r="K3265" s="37">
        <f t="shared" si="6532"/>
        <v>640</v>
      </c>
      <c r="L3265" s="38">
        <f t="shared" ref="L3265:M3265" si="6533">MIN(N3265,P3265,R3265,T3265,V3265,X3265,Z3265,AB3265,AD3265)</f>
        <v>499.82</v>
      </c>
      <c r="M3265" s="38">
        <f t="shared" si="6533"/>
        <v>640</v>
      </c>
      <c r="N3265" s="38">
        <f t="shared" si="6408"/>
        <v>499.82</v>
      </c>
      <c r="O3265" s="38">
        <f t="shared" si="6409"/>
        <v>640</v>
      </c>
      <c r="P3265" s="39"/>
      <c r="Q3265" s="39"/>
      <c r="R3265" s="39"/>
      <c r="S3265" s="39"/>
      <c r="T3265" s="39"/>
      <c r="U3265" s="39"/>
      <c r="V3265" s="39"/>
      <c r="W3265" s="39"/>
      <c r="X3265" s="39"/>
      <c r="Y3265" s="39"/>
      <c r="Z3265" s="39"/>
      <c r="AA3265" s="39"/>
      <c r="AB3265" s="39"/>
      <c r="AC3265" s="39"/>
      <c r="AD3265" s="40"/>
      <c r="AE3265" s="40"/>
      <c r="AF3265" s="41">
        <f t="shared" si="6135"/>
        <v>0</v>
      </c>
      <c r="AG3265" s="42"/>
    </row>
    <row r="3266" spans="1:33" ht="13.8">
      <c r="A3266" s="30" t="s">
        <v>8452</v>
      </c>
      <c r="B3266" s="30" t="s">
        <v>8453</v>
      </c>
      <c r="C3266" s="43"/>
      <c r="D3266" s="44"/>
      <c r="E3266" s="44"/>
      <c r="F3266" s="35">
        <f t="shared" si="6456"/>
        <v>0</v>
      </c>
      <c r="G3266" s="35">
        <f t="shared" si="6401"/>
        <v>0</v>
      </c>
      <c r="H3266" s="35">
        <f t="shared" si="6107"/>
        <v>0</v>
      </c>
      <c r="I3266" s="21">
        <f>VLOOKUP(A3266,Old_Inventory,9,FALSE)</f>
        <v>28</v>
      </c>
      <c r="J3266" s="37">
        <f t="shared" ref="J3266:K3266" si="6534">MAX(N3266,P3266,R3266,T3266,V3266,X3266,Z3266,AB3266,AD3266)</f>
        <v>493.42</v>
      </c>
      <c r="K3266" s="37">
        <f t="shared" si="6534"/>
        <v>632</v>
      </c>
      <c r="L3266" s="38">
        <f t="shared" ref="L3266:M3266" si="6535">MIN(N3266,P3266,R3266,T3266,V3266,X3266,Z3266,AB3266,AD3266)</f>
        <v>493.42</v>
      </c>
      <c r="M3266" s="38">
        <f t="shared" si="6535"/>
        <v>632</v>
      </c>
      <c r="N3266" s="38">
        <f t="shared" si="6408"/>
        <v>493.42</v>
      </c>
      <c r="O3266" s="38">
        <f t="shared" si="6409"/>
        <v>632</v>
      </c>
      <c r="P3266" s="39"/>
      <c r="Q3266" s="39"/>
      <c r="R3266" s="39"/>
      <c r="S3266" s="39"/>
      <c r="T3266" s="39"/>
      <c r="U3266" s="39"/>
      <c r="V3266" s="39"/>
      <c r="W3266" s="39"/>
      <c r="X3266" s="39"/>
      <c r="Y3266" s="39"/>
      <c r="Z3266" s="39"/>
      <c r="AA3266" s="39"/>
      <c r="AB3266" s="39"/>
      <c r="AC3266" s="39"/>
      <c r="AD3266" s="40"/>
      <c r="AE3266" s="40"/>
      <c r="AF3266" s="41">
        <f t="shared" si="6135"/>
        <v>0</v>
      </c>
      <c r="AG3266" s="42"/>
    </row>
    <row r="3267" spans="1:33" ht="13.8">
      <c r="A3267" s="30" t="s">
        <v>532</v>
      </c>
      <c r="B3267" s="30" t="s">
        <v>1221</v>
      </c>
      <c r="C3267" s="43"/>
      <c r="D3267" s="44"/>
      <c r="E3267" s="44"/>
      <c r="F3267" s="35">
        <f t="shared" si="6456"/>
        <v>1</v>
      </c>
      <c r="G3267" s="35">
        <f t="shared" ref="G3267:G3330" si="6536">IFERROR(COUNTIF(Sales_PartCode, A3267), 0)</f>
        <v>1</v>
      </c>
      <c r="H3267" s="35">
        <f t="shared" si="6107"/>
        <v>0</v>
      </c>
      <c r="I3267" s="17">
        <v>18</v>
      </c>
      <c r="J3267" s="37">
        <f t="shared" ref="J3267:K3267" si="6537">MAX(N3267,P3267,R3267,T3267,V3267,X3267,Z3267,AB3267,AD3267)</f>
        <v>112</v>
      </c>
      <c r="K3267" s="37">
        <f t="shared" si="6537"/>
        <v>142</v>
      </c>
      <c r="L3267" s="38">
        <f t="shared" ref="L3267:M3267" si="6538">MIN(N3267,P3267,R3267,T3267,V3267,X3267,Z3267,AB3267,AD3267)</f>
        <v>111</v>
      </c>
      <c r="M3267" s="38">
        <f t="shared" si="6538"/>
        <v>133</v>
      </c>
      <c r="N3267" s="38">
        <f t="shared" si="6408"/>
        <v>111</v>
      </c>
      <c r="O3267" s="38">
        <f t="shared" si="6409"/>
        <v>142</v>
      </c>
      <c r="P3267" s="39"/>
      <c r="Q3267" s="39"/>
      <c r="R3267" s="39"/>
      <c r="S3267" s="39"/>
      <c r="T3267" s="39"/>
      <c r="U3267" s="39"/>
      <c r="V3267" s="39">
        <f>VLOOKUP(A3267,Reo_LI,9,FALSE)</f>
        <v>112</v>
      </c>
      <c r="W3267" s="39">
        <f>VLOOKUP(A3267,Reo_LI,11,FALSE)</f>
        <v>133</v>
      </c>
      <c r="X3267" s="39"/>
      <c r="Y3267" s="39"/>
      <c r="Z3267" s="39"/>
      <c r="AA3267" s="39"/>
      <c r="AB3267" s="39"/>
      <c r="AC3267" s="39"/>
      <c r="AD3267" s="40"/>
      <c r="AE3267" s="40"/>
      <c r="AF3267" s="41">
        <f t="shared" si="6135"/>
        <v>0</v>
      </c>
      <c r="AG3267" s="42"/>
    </row>
    <row r="3268" spans="1:33" ht="13.8">
      <c r="A3268" s="30" t="s">
        <v>541</v>
      </c>
      <c r="B3268" s="30" t="s">
        <v>1224</v>
      </c>
      <c r="C3268" s="43"/>
      <c r="D3268" s="44"/>
      <c r="E3268" s="44"/>
      <c r="F3268" s="35">
        <f t="shared" si="6456"/>
        <v>1</v>
      </c>
      <c r="G3268" s="35">
        <f t="shared" si="6536"/>
        <v>1</v>
      </c>
      <c r="H3268" s="35">
        <f t="shared" si="6107"/>
        <v>0</v>
      </c>
      <c r="I3268" s="17">
        <v>18</v>
      </c>
      <c r="J3268" s="37">
        <f t="shared" ref="J3268:K3268" si="6539">MAX(N3268,P3268,R3268,T3268,V3268,X3268,Z3268,AB3268,AD3268)</f>
        <v>25.63</v>
      </c>
      <c r="K3268" s="37">
        <f t="shared" si="6539"/>
        <v>33</v>
      </c>
      <c r="L3268" s="38">
        <f t="shared" ref="L3268:M3268" si="6540">MIN(N3268,P3268,R3268,T3268,V3268,X3268,Z3268,AB3268,AD3268)</f>
        <v>14</v>
      </c>
      <c r="M3268" s="38">
        <f t="shared" si="6540"/>
        <v>17</v>
      </c>
      <c r="N3268" s="38">
        <f t="shared" si="6408"/>
        <v>25.63</v>
      </c>
      <c r="O3268" s="38">
        <f t="shared" si="6409"/>
        <v>33</v>
      </c>
      <c r="P3268" s="39"/>
      <c r="Q3268" s="39"/>
      <c r="R3268" s="39"/>
      <c r="S3268" s="39"/>
      <c r="T3268" s="39"/>
      <c r="U3268" s="39"/>
      <c r="V3268" s="39">
        <f>VLOOKUP(A3268,Reo_LI,9,FALSE)</f>
        <v>14</v>
      </c>
      <c r="W3268" s="39">
        <f>VLOOKUP(A3268,Reo_LI,11,FALSE)</f>
        <v>17</v>
      </c>
      <c r="X3268" s="39"/>
      <c r="Y3268" s="39"/>
      <c r="Z3268" s="39"/>
      <c r="AA3268" s="39"/>
      <c r="AB3268" s="39"/>
      <c r="AC3268" s="39"/>
      <c r="AD3268" s="40"/>
      <c r="AE3268" s="40"/>
      <c r="AF3268" s="41">
        <f t="shared" si="6135"/>
        <v>0</v>
      </c>
      <c r="AG3268" s="42"/>
    </row>
    <row r="3269" spans="1:33" ht="13.8">
      <c r="A3269" s="30" t="s">
        <v>8454</v>
      </c>
      <c r="B3269" s="30" t="s">
        <v>8455</v>
      </c>
      <c r="C3269" s="43"/>
      <c r="D3269" s="44"/>
      <c r="E3269" s="44"/>
      <c r="F3269" s="35">
        <f t="shared" si="6456"/>
        <v>0</v>
      </c>
      <c r="G3269" s="35">
        <f t="shared" si="6536"/>
        <v>0</v>
      </c>
      <c r="H3269" s="35">
        <f t="shared" si="6107"/>
        <v>0</v>
      </c>
      <c r="I3269" s="21">
        <f t="shared" ref="I3269:I3280" si="6541">VLOOKUP(A3269,Old_Inventory,9,FALSE)</f>
        <v>28</v>
      </c>
      <c r="J3269" s="37">
        <f t="shared" ref="J3269:K3269" si="6542">MAX(N3269,P3269,R3269,T3269,V3269,X3269,Z3269,AB3269,AD3269)</f>
        <v>474.19</v>
      </c>
      <c r="K3269" s="37">
        <f t="shared" si="6542"/>
        <v>607</v>
      </c>
      <c r="L3269" s="38">
        <f t="shared" ref="L3269:M3269" si="6543">MIN(N3269,P3269,R3269,T3269,V3269,X3269,Z3269,AB3269,AD3269)</f>
        <v>474.19</v>
      </c>
      <c r="M3269" s="38">
        <f t="shared" si="6543"/>
        <v>607</v>
      </c>
      <c r="N3269" s="38">
        <f t="shared" ref="N3269:N3332" si="6544">VLOOKUP(A3269,Inv_bef,5,FALSE)</f>
        <v>474.19</v>
      </c>
      <c r="O3269" s="38">
        <f t="shared" ref="O3269:O3332" si="6545">VLOOKUP(A3269,Inv_bef,6,FALSE)</f>
        <v>607</v>
      </c>
      <c r="P3269" s="39"/>
      <c r="Q3269" s="39"/>
      <c r="R3269" s="39"/>
      <c r="S3269" s="39"/>
      <c r="T3269" s="39"/>
      <c r="U3269" s="39"/>
      <c r="V3269" s="39"/>
      <c r="W3269" s="39"/>
      <c r="X3269" s="39"/>
      <c r="Y3269" s="39"/>
      <c r="Z3269" s="39"/>
      <c r="AA3269" s="39"/>
      <c r="AB3269" s="39"/>
      <c r="AC3269" s="39"/>
      <c r="AD3269" s="40"/>
      <c r="AE3269" s="40"/>
      <c r="AF3269" s="41">
        <f t="shared" si="6135"/>
        <v>0</v>
      </c>
      <c r="AG3269" s="42"/>
    </row>
    <row r="3270" spans="1:33" ht="13.8">
      <c r="A3270" s="30" t="s">
        <v>8456</v>
      </c>
      <c r="B3270" s="30" t="s">
        <v>8457</v>
      </c>
      <c r="C3270" s="43"/>
      <c r="D3270" s="44"/>
      <c r="E3270" s="44"/>
      <c r="F3270" s="35">
        <f t="shared" si="6456"/>
        <v>0</v>
      </c>
      <c r="G3270" s="35">
        <f t="shared" si="6536"/>
        <v>0</v>
      </c>
      <c r="H3270" s="35">
        <f t="shared" si="6107"/>
        <v>0</v>
      </c>
      <c r="I3270" s="21">
        <f t="shared" si="6541"/>
        <v>28</v>
      </c>
      <c r="J3270" s="37">
        <f t="shared" ref="J3270:K3270" si="6546">MAX(N3270,P3270,R3270,T3270,V3270,X3270,Z3270,AB3270,AD3270)</f>
        <v>474.19</v>
      </c>
      <c r="K3270" s="37">
        <f t="shared" si="6546"/>
        <v>607</v>
      </c>
      <c r="L3270" s="38">
        <f t="shared" ref="L3270:M3270" si="6547">MIN(N3270,P3270,R3270,T3270,V3270,X3270,Z3270,AB3270,AD3270)</f>
        <v>474.19</v>
      </c>
      <c r="M3270" s="38">
        <f t="shared" si="6547"/>
        <v>607</v>
      </c>
      <c r="N3270" s="38">
        <f t="shared" si="6544"/>
        <v>474.19</v>
      </c>
      <c r="O3270" s="38">
        <f t="shared" si="6545"/>
        <v>607</v>
      </c>
      <c r="P3270" s="39"/>
      <c r="Q3270" s="39"/>
      <c r="R3270" s="39"/>
      <c r="S3270" s="39"/>
      <c r="T3270" s="39"/>
      <c r="U3270" s="39"/>
      <c r="V3270" s="39"/>
      <c r="W3270" s="39"/>
      <c r="X3270" s="39"/>
      <c r="Y3270" s="39"/>
      <c r="Z3270" s="39"/>
      <c r="AA3270" s="39"/>
      <c r="AB3270" s="39"/>
      <c r="AC3270" s="39"/>
      <c r="AD3270" s="40"/>
      <c r="AE3270" s="40"/>
      <c r="AF3270" s="41">
        <f t="shared" si="6135"/>
        <v>0</v>
      </c>
      <c r="AG3270" s="42"/>
    </row>
    <row r="3271" spans="1:33" ht="13.8">
      <c r="A3271" s="30" t="s">
        <v>8458</v>
      </c>
      <c r="B3271" s="30" t="s">
        <v>8459</v>
      </c>
      <c r="C3271" s="43"/>
      <c r="D3271" s="44"/>
      <c r="E3271" s="44"/>
      <c r="F3271" s="35">
        <f t="shared" si="6456"/>
        <v>0</v>
      </c>
      <c r="G3271" s="35">
        <f t="shared" si="6536"/>
        <v>0</v>
      </c>
      <c r="H3271" s="35">
        <f t="shared" si="6107"/>
        <v>0</v>
      </c>
      <c r="I3271" s="21">
        <f t="shared" si="6541"/>
        <v>28</v>
      </c>
      <c r="J3271" s="37">
        <f t="shared" ref="J3271:K3271" si="6548">MAX(N3271,P3271,R3271,T3271,V3271,X3271,Z3271,AB3271,AD3271)</f>
        <v>474.19</v>
      </c>
      <c r="K3271" s="37">
        <f t="shared" si="6548"/>
        <v>607</v>
      </c>
      <c r="L3271" s="38">
        <f t="shared" ref="L3271:M3271" si="6549">MIN(N3271,P3271,R3271,T3271,V3271,X3271,Z3271,AB3271,AD3271)</f>
        <v>474.19</v>
      </c>
      <c r="M3271" s="38">
        <f t="shared" si="6549"/>
        <v>607</v>
      </c>
      <c r="N3271" s="38">
        <f t="shared" si="6544"/>
        <v>474.19</v>
      </c>
      <c r="O3271" s="38">
        <f t="shared" si="6545"/>
        <v>607</v>
      </c>
      <c r="P3271" s="39"/>
      <c r="Q3271" s="39"/>
      <c r="R3271" s="39"/>
      <c r="S3271" s="39"/>
      <c r="T3271" s="39"/>
      <c r="U3271" s="39"/>
      <c r="V3271" s="39"/>
      <c r="W3271" s="39"/>
      <c r="X3271" s="39"/>
      <c r="Y3271" s="39"/>
      <c r="Z3271" s="39"/>
      <c r="AA3271" s="39"/>
      <c r="AB3271" s="39"/>
      <c r="AC3271" s="39"/>
      <c r="AD3271" s="40"/>
      <c r="AE3271" s="40"/>
      <c r="AF3271" s="41">
        <f t="shared" si="6135"/>
        <v>0</v>
      </c>
      <c r="AG3271" s="42"/>
    </row>
    <row r="3272" spans="1:33" ht="13.8">
      <c r="A3272" s="30" t="s">
        <v>8460</v>
      </c>
      <c r="B3272" s="30" t="s">
        <v>8461</v>
      </c>
      <c r="C3272" s="43"/>
      <c r="D3272" s="44"/>
      <c r="E3272" s="44"/>
      <c r="F3272" s="35">
        <f t="shared" si="6456"/>
        <v>0</v>
      </c>
      <c r="G3272" s="35">
        <f t="shared" si="6536"/>
        <v>0</v>
      </c>
      <c r="H3272" s="35">
        <f t="shared" si="6107"/>
        <v>0</v>
      </c>
      <c r="I3272" s="21">
        <f t="shared" si="6541"/>
        <v>28</v>
      </c>
      <c r="J3272" s="37">
        <f t="shared" ref="J3272:K3272" si="6550">MAX(N3272,P3272,R3272,T3272,V3272,X3272,Z3272,AB3272,AD3272)</f>
        <v>474.19</v>
      </c>
      <c r="K3272" s="37">
        <f t="shared" si="6550"/>
        <v>607</v>
      </c>
      <c r="L3272" s="38">
        <f t="shared" ref="L3272:M3272" si="6551">MIN(N3272,P3272,R3272,T3272,V3272,X3272,Z3272,AB3272,AD3272)</f>
        <v>474.19</v>
      </c>
      <c r="M3272" s="38">
        <f t="shared" si="6551"/>
        <v>607</v>
      </c>
      <c r="N3272" s="38">
        <f t="shared" si="6544"/>
        <v>474.19</v>
      </c>
      <c r="O3272" s="38">
        <f t="shared" si="6545"/>
        <v>607</v>
      </c>
      <c r="P3272" s="39"/>
      <c r="Q3272" s="39"/>
      <c r="R3272" s="39"/>
      <c r="S3272" s="39"/>
      <c r="T3272" s="39"/>
      <c r="U3272" s="39"/>
      <c r="V3272" s="39"/>
      <c r="W3272" s="39"/>
      <c r="X3272" s="39"/>
      <c r="Y3272" s="39"/>
      <c r="Z3272" s="39"/>
      <c r="AA3272" s="39"/>
      <c r="AB3272" s="39"/>
      <c r="AC3272" s="39"/>
      <c r="AD3272" s="40"/>
      <c r="AE3272" s="40"/>
      <c r="AF3272" s="41">
        <f t="shared" si="6135"/>
        <v>0</v>
      </c>
      <c r="AG3272" s="42"/>
    </row>
    <row r="3273" spans="1:33" ht="13.8">
      <c r="A3273" s="30" t="s">
        <v>8462</v>
      </c>
      <c r="B3273" s="30" t="s">
        <v>8463</v>
      </c>
      <c r="C3273" s="43"/>
      <c r="D3273" s="44"/>
      <c r="E3273" s="44"/>
      <c r="F3273" s="35">
        <f t="shared" si="6456"/>
        <v>0</v>
      </c>
      <c r="G3273" s="35">
        <f t="shared" si="6536"/>
        <v>0</v>
      </c>
      <c r="H3273" s="35">
        <f t="shared" si="6107"/>
        <v>0</v>
      </c>
      <c r="I3273" s="21">
        <f t="shared" si="6541"/>
        <v>28</v>
      </c>
      <c r="J3273" s="37">
        <f t="shared" ref="J3273:K3273" si="6552">MAX(N3273,P3273,R3273,T3273,V3273,X3273,Z3273,AB3273,AD3273)</f>
        <v>474.19</v>
      </c>
      <c r="K3273" s="37">
        <f t="shared" si="6552"/>
        <v>607</v>
      </c>
      <c r="L3273" s="38">
        <f t="shared" ref="L3273:M3273" si="6553">MIN(N3273,P3273,R3273,T3273,V3273,X3273,Z3273,AB3273,AD3273)</f>
        <v>474.19</v>
      </c>
      <c r="M3273" s="38">
        <f t="shared" si="6553"/>
        <v>607</v>
      </c>
      <c r="N3273" s="38">
        <f t="shared" si="6544"/>
        <v>474.19</v>
      </c>
      <c r="O3273" s="38">
        <f t="shared" si="6545"/>
        <v>607</v>
      </c>
      <c r="P3273" s="39"/>
      <c r="Q3273" s="39"/>
      <c r="R3273" s="39"/>
      <c r="S3273" s="39"/>
      <c r="T3273" s="39"/>
      <c r="U3273" s="39"/>
      <c r="V3273" s="39"/>
      <c r="W3273" s="39"/>
      <c r="X3273" s="39"/>
      <c r="Y3273" s="39"/>
      <c r="Z3273" s="39"/>
      <c r="AA3273" s="39"/>
      <c r="AB3273" s="39"/>
      <c r="AC3273" s="39"/>
      <c r="AD3273" s="40"/>
      <c r="AE3273" s="40"/>
      <c r="AF3273" s="41">
        <f t="shared" si="6135"/>
        <v>0</v>
      </c>
      <c r="AG3273" s="42"/>
    </row>
    <row r="3274" spans="1:33" ht="13.8">
      <c r="A3274" s="30" t="s">
        <v>8464</v>
      </c>
      <c r="B3274" s="30" t="s">
        <v>8465</v>
      </c>
      <c r="C3274" s="43"/>
      <c r="D3274" s="44"/>
      <c r="E3274" s="44"/>
      <c r="F3274" s="35">
        <f t="shared" si="6456"/>
        <v>0</v>
      </c>
      <c r="G3274" s="35">
        <f t="shared" si="6536"/>
        <v>0</v>
      </c>
      <c r="H3274" s="35">
        <f t="shared" si="6107"/>
        <v>0</v>
      </c>
      <c r="I3274" s="21">
        <f t="shared" si="6541"/>
        <v>28</v>
      </c>
      <c r="J3274" s="37">
        <f t="shared" ref="J3274:K3274" si="6554">MAX(N3274,P3274,R3274,T3274,V3274,X3274,Z3274,AB3274,AD3274)</f>
        <v>410.11</v>
      </c>
      <c r="K3274" s="37">
        <f t="shared" si="6554"/>
        <v>525</v>
      </c>
      <c r="L3274" s="38">
        <f t="shared" ref="L3274:M3274" si="6555">MIN(N3274,P3274,R3274,T3274,V3274,X3274,Z3274,AB3274,AD3274)</f>
        <v>410.11</v>
      </c>
      <c r="M3274" s="38">
        <f t="shared" si="6555"/>
        <v>525</v>
      </c>
      <c r="N3274" s="38">
        <f t="shared" si="6544"/>
        <v>410.11</v>
      </c>
      <c r="O3274" s="38">
        <f t="shared" si="6545"/>
        <v>525</v>
      </c>
      <c r="P3274" s="39"/>
      <c r="Q3274" s="39"/>
      <c r="R3274" s="39"/>
      <c r="S3274" s="39"/>
      <c r="T3274" s="39"/>
      <c r="U3274" s="39"/>
      <c r="V3274" s="39"/>
      <c r="W3274" s="39"/>
      <c r="X3274" s="39"/>
      <c r="Y3274" s="39"/>
      <c r="Z3274" s="39"/>
      <c r="AA3274" s="39"/>
      <c r="AB3274" s="39"/>
      <c r="AC3274" s="39"/>
      <c r="AD3274" s="40"/>
      <c r="AE3274" s="40"/>
      <c r="AF3274" s="41">
        <f t="shared" si="6135"/>
        <v>0</v>
      </c>
      <c r="AG3274" s="42"/>
    </row>
    <row r="3275" spans="1:33" ht="13.8">
      <c r="A3275" s="30" t="s">
        <v>8466</v>
      </c>
      <c r="B3275" s="30" t="s">
        <v>8467</v>
      </c>
      <c r="C3275" s="43"/>
      <c r="D3275" s="44"/>
      <c r="E3275" s="44"/>
      <c r="F3275" s="35">
        <f t="shared" si="6456"/>
        <v>0</v>
      </c>
      <c r="G3275" s="35">
        <f t="shared" si="6536"/>
        <v>0</v>
      </c>
      <c r="H3275" s="35">
        <f t="shared" si="6107"/>
        <v>0</v>
      </c>
      <c r="I3275" s="21">
        <f t="shared" si="6541"/>
        <v>28</v>
      </c>
      <c r="J3275" s="37">
        <f t="shared" ref="J3275:K3275" si="6556">MAX(N3275,P3275,R3275,T3275,V3275,X3275,Z3275,AB3275,AD3275)</f>
        <v>410.11</v>
      </c>
      <c r="K3275" s="37">
        <f t="shared" si="6556"/>
        <v>525</v>
      </c>
      <c r="L3275" s="38">
        <f t="shared" ref="L3275:M3275" si="6557">MIN(N3275,P3275,R3275,T3275,V3275,X3275,Z3275,AB3275,AD3275)</f>
        <v>410.11</v>
      </c>
      <c r="M3275" s="38">
        <f t="shared" si="6557"/>
        <v>525</v>
      </c>
      <c r="N3275" s="38">
        <f t="shared" si="6544"/>
        <v>410.11</v>
      </c>
      <c r="O3275" s="38">
        <f t="shared" si="6545"/>
        <v>525</v>
      </c>
      <c r="P3275" s="39"/>
      <c r="Q3275" s="39"/>
      <c r="R3275" s="39"/>
      <c r="S3275" s="39"/>
      <c r="T3275" s="39"/>
      <c r="U3275" s="39"/>
      <c r="V3275" s="39"/>
      <c r="W3275" s="39"/>
      <c r="X3275" s="39"/>
      <c r="Y3275" s="39"/>
      <c r="Z3275" s="39"/>
      <c r="AA3275" s="39"/>
      <c r="AB3275" s="39"/>
      <c r="AC3275" s="39"/>
      <c r="AD3275" s="40"/>
      <c r="AE3275" s="40"/>
      <c r="AF3275" s="41">
        <f t="shared" si="6135"/>
        <v>0</v>
      </c>
      <c r="AG3275" s="42"/>
    </row>
    <row r="3276" spans="1:33" ht="13.8">
      <c r="A3276" s="30" t="s">
        <v>8468</v>
      </c>
      <c r="B3276" s="30" t="s">
        <v>8469</v>
      </c>
      <c r="C3276" s="43"/>
      <c r="D3276" s="44"/>
      <c r="E3276" s="44"/>
      <c r="F3276" s="35">
        <f t="shared" si="6456"/>
        <v>0</v>
      </c>
      <c r="G3276" s="35">
        <f t="shared" si="6536"/>
        <v>0</v>
      </c>
      <c r="H3276" s="35">
        <f t="shared" si="6107"/>
        <v>0</v>
      </c>
      <c r="I3276" s="21">
        <f t="shared" si="6541"/>
        <v>28</v>
      </c>
      <c r="J3276" s="37">
        <f t="shared" ref="J3276:K3276" si="6558">MAX(N3276,P3276,R3276,T3276,V3276,X3276,Z3276,AB3276,AD3276)</f>
        <v>320.39999999999998</v>
      </c>
      <c r="K3276" s="37">
        <f t="shared" si="6558"/>
        <v>410</v>
      </c>
      <c r="L3276" s="38">
        <f t="shared" ref="L3276:M3276" si="6559">MIN(N3276,P3276,R3276,T3276,V3276,X3276,Z3276,AB3276,AD3276)</f>
        <v>320.39999999999998</v>
      </c>
      <c r="M3276" s="38">
        <f t="shared" si="6559"/>
        <v>410</v>
      </c>
      <c r="N3276" s="38">
        <f t="shared" si="6544"/>
        <v>320.39999999999998</v>
      </c>
      <c r="O3276" s="38">
        <f t="shared" si="6545"/>
        <v>410</v>
      </c>
      <c r="P3276" s="39"/>
      <c r="Q3276" s="39"/>
      <c r="R3276" s="39"/>
      <c r="S3276" s="39"/>
      <c r="T3276" s="39"/>
      <c r="U3276" s="39"/>
      <c r="V3276" s="39"/>
      <c r="W3276" s="39"/>
      <c r="X3276" s="39"/>
      <c r="Y3276" s="39"/>
      <c r="Z3276" s="39"/>
      <c r="AA3276" s="39"/>
      <c r="AB3276" s="39"/>
      <c r="AC3276" s="39"/>
      <c r="AD3276" s="40"/>
      <c r="AE3276" s="40"/>
      <c r="AF3276" s="41">
        <f t="shared" si="6135"/>
        <v>0</v>
      </c>
      <c r="AG3276" s="42"/>
    </row>
    <row r="3277" spans="1:33" ht="13.8">
      <c r="A3277" s="30" t="s">
        <v>8470</v>
      </c>
      <c r="B3277" s="30" t="s">
        <v>8471</v>
      </c>
      <c r="C3277" s="43"/>
      <c r="D3277" s="44"/>
      <c r="E3277" s="44"/>
      <c r="F3277" s="35">
        <f t="shared" si="6456"/>
        <v>0</v>
      </c>
      <c r="G3277" s="35">
        <f t="shared" si="6536"/>
        <v>0</v>
      </c>
      <c r="H3277" s="35">
        <f t="shared" si="6107"/>
        <v>0</v>
      </c>
      <c r="I3277" s="21">
        <f t="shared" si="6541"/>
        <v>28</v>
      </c>
      <c r="J3277" s="37">
        <f t="shared" ref="J3277:K3277" si="6560">MAX(N3277,P3277,R3277,T3277,V3277,X3277,Z3277,AB3277,AD3277)</f>
        <v>352.44</v>
      </c>
      <c r="K3277" s="37">
        <f t="shared" si="6560"/>
        <v>451</v>
      </c>
      <c r="L3277" s="38">
        <f t="shared" ref="L3277:M3277" si="6561">MIN(N3277,P3277,R3277,T3277,V3277,X3277,Z3277,AB3277,AD3277)</f>
        <v>352.44</v>
      </c>
      <c r="M3277" s="38">
        <f t="shared" si="6561"/>
        <v>451</v>
      </c>
      <c r="N3277" s="38">
        <f t="shared" si="6544"/>
        <v>352.44</v>
      </c>
      <c r="O3277" s="38">
        <f t="shared" si="6545"/>
        <v>451</v>
      </c>
      <c r="P3277" s="39"/>
      <c r="Q3277" s="39"/>
      <c r="R3277" s="39"/>
      <c r="S3277" s="39"/>
      <c r="T3277" s="39"/>
      <c r="U3277" s="39"/>
      <c r="V3277" s="39"/>
      <c r="W3277" s="39"/>
      <c r="X3277" s="39"/>
      <c r="Y3277" s="39"/>
      <c r="Z3277" s="39"/>
      <c r="AA3277" s="39"/>
      <c r="AB3277" s="39"/>
      <c r="AC3277" s="39"/>
      <c r="AD3277" s="40"/>
      <c r="AE3277" s="40"/>
      <c r="AF3277" s="41">
        <f t="shared" si="6135"/>
        <v>0</v>
      </c>
      <c r="AG3277" s="42"/>
    </row>
    <row r="3278" spans="1:33" ht="13.8">
      <c r="A3278" s="30" t="s">
        <v>8472</v>
      </c>
      <c r="B3278" s="30" t="s">
        <v>8473</v>
      </c>
      <c r="C3278" s="43"/>
      <c r="D3278" s="44"/>
      <c r="E3278" s="44"/>
      <c r="F3278" s="35">
        <f t="shared" si="6456"/>
        <v>0</v>
      </c>
      <c r="G3278" s="35">
        <f t="shared" si="6536"/>
        <v>0</v>
      </c>
      <c r="H3278" s="35">
        <f t="shared" si="6107"/>
        <v>0</v>
      </c>
      <c r="I3278" s="21">
        <f t="shared" si="6541"/>
        <v>28</v>
      </c>
      <c r="J3278" s="37">
        <f t="shared" ref="J3278:K3278" si="6562">MAX(N3278,P3278,R3278,T3278,V3278,X3278,Z3278,AB3278,AD3278)</f>
        <v>813.82</v>
      </c>
      <c r="K3278" s="37">
        <f t="shared" si="6562"/>
        <v>1042</v>
      </c>
      <c r="L3278" s="38">
        <f t="shared" ref="L3278:M3278" si="6563">MIN(N3278,P3278,R3278,T3278,V3278,X3278,Z3278,AB3278,AD3278)</f>
        <v>813.82</v>
      </c>
      <c r="M3278" s="38">
        <f t="shared" si="6563"/>
        <v>1042</v>
      </c>
      <c r="N3278" s="38">
        <f t="shared" si="6544"/>
        <v>813.82</v>
      </c>
      <c r="O3278" s="38">
        <f t="shared" si="6545"/>
        <v>1042</v>
      </c>
      <c r="P3278" s="39"/>
      <c r="Q3278" s="39"/>
      <c r="R3278" s="39"/>
      <c r="S3278" s="39"/>
      <c r="T3278" s="39"/>
      <c r="U3278" s="39"/>
      <c r="V3278" s="39"/>
      <c r="W3278" s="39"/>
      <c r="X3278" s="39"/>
      <c r="Y3278" s="39"/>
      <c r="Z3278" s="39"/>
      <c r="AA3278" s="39"/>
      <c r="AB3278" s="39"/>
      <c r="AC3278" s="39"/>
      <c r="AD3278" s="40"/>
      <c r="AE3278" s="40"/>
      <c r="AF3278" s="41">
        <f t="shared" si="6135"/>
        <v>0</v>
      </c>
      <c r="AG3278" s="42"/>
    </row>
    <row r="3279" spans="1:33" ht="13.8">
      <c r="A3279" s="30" t="s">
        <v>8474</v>
      </c>
      <c r="B3279" s="30" t="s">
        <v>8475</v>
      </c>
      <c r="C3279" s="43"/>
      <c r="D3279" s="44"/>
      <c r="E3279" s="44"/>
      <c r="F3279" s="35">
        <f t="shared" si="6456"/>
        <v>0</v>
      </c>
      <c r="G3279" s="35">
        <f t="shared" si="6536"/>
        <v>0</v>
      </c>
      <c r="H3279" s="35">
        <f t="shared" si="6107"/>
        <v>0</v>
      </c>
      <c r="I3279" s="21">
        <f t="shared" si="6541"/>
        <v>28</v>
      </c>
      <c r="J3279" s="37">
        <f t="shared" ref="J3279:K3279" si="6564">MAX(N3279,P3279,R3279,T3279,V3279,X3279,Z3279,AB3279,AD3279)</f>
        <v>813.82</v>
      </c>
      <c r="K3279" s="37">
        <f t="shared" si="6564"/>
        <v>1042</v>
      </c>
      <c r="L3279" s="38">
        <f t="shared" ref="L3279:M3279" si="6565">MIN(N3279,P3279,R3279,T3279,V3279,X3279,Z3279,AB3279,AD3279)</f>
        <v>813.82</v>
      </c>
      <c r="M3279" s="38">
        <f t="shared" si="6565"/>
        <v>1042</v>
      </c>
      <c r="N3279" s="38">
        <f t="shared" si="6544"/>
        <v>813.82</v>
      </c>
      <c r="O3279" s="38">
        <f t="shared" si="6545"/>
        <v>1042</v>
      </c>
      <c r="P3279" s="39"/>
      <c r="Q3279" s="39"/>
      <c r="R3279" s="39"/>
      <c r="S3279" s="39"/>
      <c r="T3279" s="39"/>
      <c r="U3279" s="39"/>
      <c r="V3279" s="39"/>
      <c r="W3279" s="39"/>
      <c r="X3279" s="39"/>
      <c r="Y3279" s="39"/>
      <c r="Z3279" s="39"/>
      <c r="AA3279" s="39"/>
      <c r="AB3279" s="39"/>
      <c r="AC3279" s="39"/>
      <c r="AD3279" s="40"/>
      <c r="AE3279" s="40"/>
      <c r="AF3279" s="41">
        <f t="shared" si="6135"/>
        <v>0</v>
      </c>
      <c r="AG3279" s="42"/>
    </row>
    <row r="3280" spans="1:33" ht="13.8">
      <c r="A3280" s="30" t="s">
        <v>8476</v>
      </c>
      <c r="B3280" s="30" t="s">
        <v>8477</v>
      </c>
      <c r="C3280" s="43"/>
      <c r="D3280" s="44"/>
      <c r="E3280" s="44"/>
      <c r="F3280" s="35">
        <f t="shared" si="6456"/>
        <v>0</v>
      </c>
      <c r="G3280" s="35">
        <f t="shared" si="6536"/>
        <v>0</v>
      </c>
      <c r="H3280" s="35">
        <f t="shared" si="6107"/>
        <v>0</v>
      </c>
      <c r="I3280" s="21">
        <f t="shared" si="6541"/>
        <v>28</v>
      </c>
      <c r="J3280" s="37">
        <f t="shared" ref="J3280:K3280" si="6566">MAX(N3280,P3280,R3280,T3280,V3280,X3280,Z3280,AB3280,AD3280)</f>
        <v>813.82</v>
      </c>
      <c r="K3280" s="37">
        <f t="shared" si="6566"/>
        <v>1042</v>
      </c>
      <c r="L3280" s="38">
        <f t="shared" ref="L3280:M3280" si="6567">MIN(N3280,P3280,R3280,T3280,V3280,X3280,Z3280,AB3280,AD3280)</f>
        <v>813.82</v>
      </c>
      <c r="M3280" s="38">
        <f t="shared" si="6567"/>
        <v>1042</v>
      </c>
      <c r="N3280" s="38">
        <f t="shared" si="6544"/>
        <v>813.82</v>
      </c>
      <c r="O3280" s="38">
        <f t="shared" si="6545"/>
        <v>1042</v>
      </c>
      <c r="P3280" s="39"/>
      <c r="Q3280" s="39"/>
      <c r="R3280" s="39"/>
      <c r="S3280" s="39"/>
      <c r="T3280" s="39"/>
      <c r="U3280" s="39"/>
      <c r="V3280" s="39"/>
      <c r="W3280" s="39"/>
      <c r="X3280" s="39"/>
      <c r="Y3280" s="39"/>
      <c r="Z3280" s="39"/>
      <c r="AA3280" s="39"/>
      <c r="AB3280" s="39"/>
      <c r="AC3280" s="39"/>
      <c r="AD3280" s="40"/>
      <c r="AE3280" s="40"/>
      <c r="AF3280" s="41">
        <f t="shared" si="6135"/>
        <v>0</v>
      </c>
      <c r="AG3280" s="42"/>
    </row>
    <row r="3281" spans="1:33" ht="13.8">
      <c r="A3281" s="30" t="s">
        <v>534</v>
      </c>
      <c r="B3281" s="30" t="s">
        <v>1228</v>
      </c>
      <c r="C3281" s="43"/>
      <c r="D3281" s="44"/>
      <c r="E3281" s="44"/>
      <c r="F3281" s="35">
        <f t="shared" si="6456"/>
        <v>1</v>
      </c>
      <c r="G3281" s="35">
        <f t="shared" si="6536"/>
        <v>1</v>
      </c>
      <c r="H3281" s="35">
        <f t="shared" si="6107"/>
        <v>0</v>
      </c>
      <c r="I3281" s="17">
        <v>18</v>
      </c>
      <c r="J3281" s="37">
        <f t="shared" ref="J3281:K3281" si="6568">MAX(N3281,P3281,R3281,T3281,V3281,X3281,Z3281,AB3281,AD3281)</f>
        <v>499.82</v>
      </c>
      <c r="K3281" s="37">
        <f t="shared" si="6568"/>
        <v>640</v>
      </c>
      <c r="L3281" s="38">
        <f t="shared" ref="L3281:M3281" si="6569">MIN(N3281,P3281,R3281,T3281,V3281,X3281,Z3281,AB3281,AD3281)</f>
        <v>347</v>
      </c>
      <c r="M3281" s="38">
        <f t="shared" si="6569"/>
        <v>410</v>
      </c>
      <c r="N3281" s="38">
        <f t="shared" si="6544"/>
        <v>499.82</v>
      </c>
      <c r="O3281" s="38">
        <f t="shared" si="6545"/>
        <v>640</v>
      </c>
      <c r="P3281" s="39"/>
      <c r="Q3281" s="39"/>
      <c r="R3281" s="39"/>
      <c r="S3281" s="39"/>
      <c r="T3281" s="39"/>
      <c r="U3281" s="39"/>
      <c r="V3281" s="39">
        <f>VLOOKUP(A3281,Reo_LI,9,FALSE)</f>
        <v>347</v>
      </c>
      <c r="W3281" s="39">
        <f>VLOOKUP(A3281,Reo_LI,11,FALSE)</f>
        <v>410</v>
      </c>
      <c r="X3281" s="39"/>
      <c r="Y3281" s="39"/>
      <c r="Z3281" s="39"/>
      <c r="AA3281" s="39"/>
      <c r="AB3281" s="39"/>
      <c r="AC3281" s="39"/>
      <c r="AD3281" s="40"/>
      <c r="AE3281" s="40"/>
      <c r="AF3281" s="41">
        <f t="shared" si="6135"/>
        <v>0</v>
      </c>
      <c r="AG3281" s="42"/>
    </row>
    <row r="3282" spans="1:33" ht="13.8">
      <c r="A3282" s="30" t="s">
        <v>535</v>
      </c>
      <c r="B3282" s="30" t="s">
        <v>1230</v>
      </c>
      <c r="C3282" s="43"/>
      <c r="D3282" s="44"/>
      <c r="E3282" s="44"/>
      <c r="F3282" s="35">
        <f t="shared" si="6456"/>
        <v>1</v>
      </c>
      <c r="G3282" s="35">
        <f t="shared" si="6536"/>
        <v>1</v>
      </c>
      <c r="H3282" s="35">
        <f t="shared" si="6107"/>
        <v>0</v>
      </c>
      <c r="I3282" s="17">
        <v>18</v>
      </c>
      <c r="J3282" s="37">
        <f t="shared" ref="J3282:K3282" si="6570">MAX(N3282,P3282,R3282,T3282,V3282,X3282,Z3282,AB3282,AD3282)</f>
        <v>116</v>
      </c>
      <c r="K3282" s="37">
        <f t="shared" si="6570"/>
        <v>148</v>
      </c>
      <c r="L3282" s="38">
        <f t="shared" ref="L3282:M3282" si="6571">MIN(N3282,P3282,R3282,T3282,V3282,X3282,Z3282,AB3282,AD3282)</f>
        <v>116</v>
      </c>
      <c r="M3282" s="38">
        <f t="shared" si="6571"/>
        <v>137</v>
      </c>
      <c r="N3282" s="38">
        <f t="shared" si="6544"/>
        <v>116</v>
      </c>
      <c r="O3282" s="38">
        <f t="shared" si="6545"/>
        <v>148</v>
      </c>
      <c r="P3282" s="39"/>
      <c r="Q3282" s="39"/>
      <c r="R3282" s="39"/>
      <c r="S3282" s="39"/>
      <c r="T3282" s="39"/>
      <c r="U3282" s="39"/>
      <c r="V3282" s="39">
        <f>VLOOKUP(A3282,Reo_LI,9,FALSE)</f>
        <v>116</v>
      </c>
      <c r="W3282" s="39">
        <f>VLOOKUP(A3282,Reo_LI,11,FALSE)</f>
        <v>137</v>
      </c>
      <c r="X3282" s="39"/>
      <c r="Y3282" s="39"/>
      <c r="Z3282" s="39"/>
      <c r="AA3282" s="39"/>
      <c r="AB3282" s="39"/>
      <c r="AC3282" s="39"/>
      <c r="AD3282" s="40"/>
      <c r="AE3282" s="40"/>
      <c r="AF3282" s="41">
        <f t="shared" si="6135"/>
        <v>0</v>
      </c>
      <c r="AG3282" s="42"/>
    </row>
    <row r="3283" spans="1:33" ht="13.8">
      <c r="A3283" s="30" t="s">
        <v>3108</v>
      </c>
      <c r="B3283" s="30" t="s">
        <v>3109</v>
      </c>
      <c r="C3283" s="43"/>
      <c r="D3283" s="44"/>
      <c r="E3283" s="44"/>
      <c r="F3283" s="35">
        <f t="shared" si="6456"/>
        <v>0</v>
      </c>
      <c r="G3283" s="35">
        <f t="shared" si="6536"/>
        <v>0</v>
      </c>
      <c r="H3283" s="35">
        <f t="shared" si="6107"/>
        <v>0</v>
      </c>
      <c r="I3283" s="17">
        <v>18</v>
      </c>
      <c r="J3283" s="37">
        <f t="shared" ref="J3283:K3283" si="6572">MAX(N3283,P3283,R3283,T3283,V3283,X3283,Z3283,AB3283,AD3283)</f>
        <v>153.79</v>
      </c>
      <c r="K3283" s="37">
        <f t="shared" si="6572"/>
        <v>197</v>
      </c>
      <c r="L3283" s="38">
        <f t="shared" ref="L3283:M3283" si="6573">MIN(N3283,P3283,R3283,T3283,V3283,X3283,Z3283,AB3283,AD3283)</f>
        <v>138</v>
      </c>
      <c r="M3283" s="38">
        <f t="shared" si="6573"/>
        <v>163</v>
      </c>
      <c r="N3283" s="38">
        <f t="shared" si="6544"/>
        <v>153.79</v>
      </c>
      <c r="O3283" s="38">
        <f t="shared" si="6545"/>
        <v>197</v>
      </c>
      <c r="P3283" s="39"/>
      <c r="Q3283" s="39"/>
      <c r="R3283" s="39"/>
      <c r="S3283" s="39"/>
      <c r="T3283" s="39"/>
      <c r="U3283" s="39"/>
      <c r="V3283" s="39">
        <f>VLOOKUP(A3283,Reo_LI,9,FALSE)</f>
        <v>138</v>
      </c>
      <c r="W3283" s="39">
        <f>VLOOKUP(A3283,Reo_LI,11,FALSE)</f>
        <v>163</v>
      </c>
      <c r="X3283" s="39"/>
      <c r="Y3283" s="39"/>
      <c r="Z3283" s="39"/>
      <c r="AA3283" s="39"/>
      <c r="AB3283" s="39"/>
      <c r="AC3283" s="39"/>
      <c r="AD3283" s="40"/>
      <c r="AE3283" s="40"/>
      <c r="AF3283" s="41">
        <f t="shared" si="6135"/>
        <v>0</v>
      </c>
      <c r="AG3283" s="42"/>
    </row>
    <row r="3284" spans="1:33" ht="13.8">
      <c r="A3284" s="30" t="s">
        <v>8478</v>
      </c>
      <c r="B3284" s="30" t="s">
        <v>8479</v>
      </c>
      <c r="C3284" s="43"/>
      <c r="D3284" s="44"/>
      <c r="E3284" s="44"/>
      <c r="F3284" s="35">
        <f t="shared" si="6456"/>
        <v>0</v>
      </c>
      <c r="G3284" s="35">
        <f t="shared" si="6536"/>
        <v>0</v>
      </c>
      <c r="H3284" s="35">
        <f t="shared" si="6107"/>
        <v>0</v>
      </c>
      <c r="I3284" s="21">
        <f>VLOOKUP(A3284,Old_Inventory,9,FALSE)</f>
        <v>28</v>
      </c>
      <c r="J3284" s="37">
        <f t="shared" ref="J3284:K3284" si="6574">MAX(N3284,P3284,R3284,T3284,V3284,X3284,Z3284,AB3284,AD3284)</f>
        <v>410.11</v>
      </c>
      <c r="K3284" s="37">
        <f t="shared" si="6574"/>
        <v>525</v>
      </c>
      <c r="L3284" s="38">
        <f t="shared" ref="L3284:M3284" si="6575">MIN(N3284,P3284,R3284,T3284,V3284,X3284,Z3284,AB3284,AD3284)</f>
        <v>410.11</v>
      </c>
      <c r="M3284" s="38">
        <f t="shared" si="6575"/>
        <v>525</v>
      </c>
      <c r="N3284" s="38">
        <f t="shared" si="6544"/>
        <v>410.11</v>
      </c>
      <c r="O3284" s="38">
        <f t="shared" si="6545"/>
        <v>525</v>
      </c>
      <c r="P3284" s="39"/>
      <c r="Q3284" s="39"/>
      <c r="R3284" s="39"/>
      <c r="S3284" s="39"/>
      <c r="T3284" s="39"/>
      <c r="U3284" s="39"/>
      <c r="V3284" s="39"/>
      <c r="W3284" s="39"/>
      <c r="X3284" s="39"/>
      <c r="Y3284" s="39"/>
      <c r="Z3284" s="39"/>
      <c r="AA3284" s="39"/>
      <c r="AB3284" s="39"/>
      <c r="AC3284" s="39"/>
      <c r="AD3284" s="40"/>
      <c r="AE3284" s="40"/>
      <c r="AF3284" s="41">
        <f t="shared" si="6135"/>
        <v>0</v>
      </c>
      <c r="AG3284" s="42"/>
    </row>
    <row r="3285" spans="1:33" ht="13.8">
      <c r="A3285" s="30" t="s">
        <v>8480</v>
      </c>
      <c r="B3285" s="30" t="s">
        <v>8481</v>
      </c>
      <c r="C3285" s="43"/>
      <c r="D3285" s="44"/>
      <c r="E3285" s="44"/>
      <c r="F3285" s="35">
        <f t="shared" si="6456"/>
        <v>0</v>
      </c>
      <c r="G3285" s="35">
        <f t="shared" si="6536"/>
        <v>0</v>
      </c>
      <c r="H3285" s="35">
        <f t="shared" si="6107"/>
        <v>0</v>
      </c>
      <c r="I3285" s="21">
        <f>VLOOKUP(A3285,Old_Inventory,9,FALSE)</f>
        <v>28</v>
      </c>
      <c r="J3285" s="37">
        <f t="shared" ref="J3285:K3285" si="6576">MAX(N3285,P3285,R3285,T3285,V3285,X3285,Z3285,AB3285,AD3285)</f>
        <v>410.11</v>
      </c>
      <c r="K3285" s="37">
        <f t="shared" si="6576"/>
        <v>525</v>
      </c>
      <c r="L3285" s="38">
        <f t="shared" ref="L3285:M3285" si="6577">MIN(N3285,P3285,R3285,T3285,V3285,X3285,Z3285,AB3285,AD3285)</f>
        <v>410.11</v>
      </c>
      <c r="M3285" s="38">
        <f t="shared" si="6577"/>
        <v>525</v>
      </c>
      <c r="N3285" s="38">
        <f t="shared" si="6544"/>
        <v>410.11</v>
      </c>
      <c r="O3285" s="38">
        <f t="shared" si="6545"/>
        <v>525</v>
      </c>
      <c r="P3285" s="39"/>
      <c r="Q3285" s="39"/>
      <c r="R3285" s="39"/>
      <c r="S3285" s="39"/>
      <c r="T3285" s="39"/>
      <c r="U3285" s="39"/>
      <c r="V3285" s="39"/>
      <c r="W3285" s="39"/>
      <c r="X3285" s="39"/>
      <c r="Y3285" s="39"/>
      <c r="Z3285" s="39"/>
      <c r="AA3285" s="39"/>
      <c r="AB3285" s="39"/>
      <c r="AC3285" s="39"/>
      <c r="AD3285" s="40"/>
      <c r="AE3285" s="40"/>
      <c r="AF3285" s="41">
        <f t="shared" si="6135"/>
        <v>0</v>
      </c>
      <c r="AG3285" s="42"/>
    </row>
    <row r="3286" spans="1:33" ht="13.8">
      <c r="A3286" s="30" t="s">
        <v>8482</v>
      </c>
      <c r="B3286" s="30" t="s">
        <v>8483</v>
      </c>
      <c r="C3286" s="43"/>
      <c r="D3286" s="44"/>
      <c r="E3286" s="44"/>
      <c r="F3286" s="35">
        <f t="shared" si="6456"/>
        <v>0</v>
      </c>
      <c r="G3286" s="35">
        <f t="shared" si="6536"/>
        <v>0</v>
      </c>
      <c r="H3286" s="35">
        <f t="shared" si="6107"/>
        <v>0</v>
      </c>
      <c r="I3286" s="21">
        <f>VLOOKUP(A3286,Old_Inventory,9,FALSE)</f>
        <v>28</v>
      </c>
      <c r="J3286" s="37">
        <f t="shared" ref="J3286:K3286" si="6578">MAX(N3286,P3286,R3286,T3286,V3286,X3286,Z3286,AB3286,AD3286)</f>
        <v>410.11</v>
      </c>
      <c r="K3286" s="37">
        <f t="shared" si="6578"/>
        <v>525</v>
      </c>
      <c r="L3286" s="38">
        <f t="shared" ref="L3286:M3286" si="6579">MIN(N3286,P3286,R3286,T3286,V3286,X3286,Z3286,AB3286,AD3286)</f>
        <v>410.11</v>
      </c>
      <c r="M3286" s="38">
        <f t="shared" si="6579"/>
        <v>525</v>
      </c>
      <c r="N3286" s="38">
        <f t="shared" si="6544"/>
        <v>410.11</v>
      </c>
      <c r="O3286" s="38">
        <f t="shared" si="6545"/>
        <v>525</v>
      </c>
      <c r="P3286" s="39"/>
      <c r="Q3286" s="39"/>
      <c r="R3286" s="39"/>
      <c r="S3286" s="39"/>
      <c r="T3286" s="39"/>
      <c r="U3286" s="39"/>
      <c r="V3286" s="39"/>
      <c r="W3286" s="39"/>
      <c r="X3286" s="39"/>
      <c r="Y3286" s="39"/>
      <c r="Z3286" s="39"/>
      <c r="AA3286" s="39"/>
      <c r="AB3286" s="39"/>
      <c r="AC3286" s="39"/>
      <c r="AD3286" s="40"/>
      <c r="AE3286" s="40"/>
      <c r="AF3286" s="41">
        <f t="shared" si="6135"/>
        <v>0</v>
      </c>
      <c r="AG3286" s="42"/>
    </row>
    <row r="3287" spans="1:33" ht="13.8">
      <c r="A3287" s="30" t="s">
        <v>543</v>
      </c>
      <c r="B3287" s="30" t="s">
        <v>1403</v>
      </c>
      <c r="C3287" s="43"/>
      <c r="D3287" s="44"/>
      <c r="E3287" s="44"/>
      <c r="F3287" s="35">
        <f t="shared" si="6456"/>
        <v>1</v>
      </c>
      <c r="G3287" s="35">
        <f t="shared" si="6536"/>
        <v>0</v>
      </c>
      <c r="H3287" s="35">
        <f t="shared" si="6107"/>
        <v>1</v>
      </c>
      <c r="I3287" s="17">
        <v>18</v>
      </c>
      <c r="J3287" s="37">
        <f t="shared" ref="J3287:K3287" si="6580">MAX(N3287,P3287,R3287,T3287,V3287,X3287,Z3287,AB3287,AD3287)</f>
        <v>181</v>
      </c>
      <c r="K3287" s="37">
        <f t="shared" si="6580"/>
        <v>231</v>
      </c>
      <c r="L3287" s="38">
        <f t="shared" ref="L3287:M3287" si="6581">MIN(N3287,P3287,R3287,T3287,V3287,X3287,Z3287,AB3287,AD3287)</f>
        <v>181</v>
      </c>
      <c r="M3287" s="38">
        <f t="shared" si="6581"/>
        <v>214</v>
      </c>
      <c r="N3287" s="38">
        <f t="shared" si="6544"/>
        <v>181</v>
      </c>
      <c r="O3287" s="38">
        <f t="shared" si="6545"/>
        <v>231</v>
      </c>
      <c r="P3287" s="39"/>
      <c r="Q3287" s="39"/>
      <c r="R3287" s="39"/>
      <c r="S3287" s="39"/>
      <c r="T3287" s="39"/>
      <c r="U3287" s="39"/>
      <c r="V3287" s="39">
        <f>VLOOKUP(A3287,Reo_LI,9,FALSE)</f>
        <v>181</v>
      </c>
      <c r="W3287" s="39">
        <f>VLOOKUP(A3287,Reo_LI,11,FALSE)</f>
        <v>214</v>
      </c>
      <c r="X3287" s="39"/>
      <c r="Y3287" s="39"/>
      <c r="Z3287" s="39"/>
      <c r="AA3287" s="39"/>
      <c r="AB3287" s="39"/>
      <c r="AC3287" s="39"/>
      <c r="AD3287" s="40"/>
      <c r="AE3287" s="40"/>
      <c r="AF3287" s="41">
        <f t="shared" si="6135"/>
        <v>-1</v>
      </c>
      <c r="AG3287" s="42"/>
    </row>
    <row r="3288" spans="1:33" ht="13.8">
      <c r="A3288" s="30" t="s">
        <v>8484</v>
      </c>
      <c r="B3288" s="30" t="s">
        <v>8485</v>
      </c>
      <c r="C3288" s="43"/>
      <c r="D3288" s="44"/>
      <c r="E3288" s="44"/>
      <c r="F3288" s="35">
        <f t="shared" si="6456"/>
        <v>0</v>
      </c>
      <c r="G3288" s="35">
        <f t="shared" si="6536"/>
        <v>0</v>
      </c>
      <c r="H3288" s="35">
        <f t="shared" si="6107"/>
        <v>0</v>
      </c>
      <c r="I3288" s="21">
        <f>VLOOKUP(A3288,Old_Inventory,9,FALSE)</f>
        <v>28</v>
      </c>
      <c r="J3288" s="37">
        <f t="shared" ref="J3288:K3288" si="6582">MAX(N3288,P3288,R3288,T3288,V3288,X3288,Z3288,AB3288,AD3288)</f>
        <v>211.46</v>
      </c>
      <c r="K3288" s="37">
        <f t="shared" si="6582"/>
        <v>271</v>
      </c>
      <c r="L3288" s="38">
        <f t="shared" ref="L3288:M3288" si="6583">MIN(N3288,P3288,R3288,T3288,V3288,X3288,Z3288,AB3288,AD3288)</f>
        <v>211.46</v>
      </c>
      <c r="M3288" s="38">
        <f t="shared" si="6583"/>
        <v>271</v>
      </c>
      <c r="N3288" s="38">
        <f t="shared" si="6544"/>
        <v>211.46</v>
      </c>
      <c r="O3288" s="38">
        <f t="shared" si="6545"/>
        <v>271</v>
      </c>
      <c r="P3288" s="39"/>
      <c r="Q3288" s="39"/>
      <c r="R3288" s="39"/>
      <c r="S3288" s="39"/>
      <c r="T3288" s="39"/>
      <c r="U3288" s="39"/>
      <c r="V3288" s="39"/>
      <c r="W3288" s="39"/>
      <c r="X3288" s="39"/>
      <c r="Y3288" s="39"/>
      <c r="Z3288" s="39"/>
      <c r="AA3288" s="39"/>
      <c r="AB3288" s="39"/>
      <c r="AC3288" s="39"/>
      <c r="AD3288" s="40"/>
      <c r="AE3288" s="40"/>
      <c r="AF3288" s="41">
        <f t="shared" si="6135"/>
        <v>0</v>
      </c>
      <c r="AG3288" s="42"/>
    </row>
    <row r="3289" spans="1:33" ht="13.8">
      <c r="A3289" s="30" t="s">
        <v>8486</v>
      </c>
      <c r="B3289" s="30" t="s">
        <v>8487</v>
      </c>
      <c r="C3289" s="43"/>
      <c r="D3289" s="44"/>
      <c r="E3289" s="44"/>
      <c r="F3289" s="35">
        <f t="shared" si="6456"/>
        <v>0</v>
      </c>
      <c r="G3289" s="35">
        <f t="shared" si="6536"/>
        <v>0</v>
      </c>
      <c r="H3289" s="35">
        <f t="shared" si="6107"/>
        <v>0</v>
      </c>
      <c r="I3289" s="21">
        <f>VLOOKUP(A3289,Old_Inventory,9,FALSE)</f>
        <v>28</v>
      </c>
      <c r="J3289" s="37">
        <f t="shared" ref="J3289:K3289" si="6584">MAX(N3289,P3289,R3289,T3289,V3289,X3289,Z3289,AB3289,AD3289)</f>
        <v>288.36</v>
      </c>
      <c r="K3289" s="37">
        <f t="shared" si="6584"/>
        <v>369</v>
      </c>
      <c r="L3289" s="38">
        <f t="shared" ref="L3289:M3289" si="6585">MIN(N3289,P3289,R3289,T3289,V3289,X3289,Z3289,AB3289,AD3289)</f>
        <v>288.36</v>
      </c>
      <c r="M3289" s="38">
        <f t="shared" si="6585"/>
        <v>369</v>
      </c>
      <c r="N3289" s="38">
        <f t="shared" si="6544"/>
        <v>288.36</v>
      </c>
      <c r="O3289" s="38">
        <f t="shared" si="6545"/>
        <v>369</v>
      </c>
      <c r="P3289" s="39"/>
      <c r="Q3289" s="39"/>
      <c r="R3289" s="39"/>
      <c r="S3289" s="39"/>
      <c r="T3289" s="39"/>
      <c r="U3289" s="39"/>
      <c r="V3289" s="39"/>
      <c r="W3289" s="39"/>
      <c r="X3289" s="39"/>
      <c r="Y3289" s="39"/>
      <c r="Z3289" s="39"/>
      <c r="AA3289" s="39"/>
      <c r="AB3289" s="39"/>
      <c r="AC3289" s="39"/>
      <c r="AD3289" s="40"/>
      <c r="AE3289" s="40"/>
      <c r="AF3289" s="41">
        <f t="shared" si="6135"/>
        <v>0</v>
      </c>
      <c r="AG3289" s="42"/>
    </row>
    <row r="3290" spans="1:33" ht="13.8">
      <c r="A3290" s="30" t="s">
        <v>3110</v>
      </c>
      <c r="B3290" s="30" t="s">
        <v>3111</v>
      </c>
      <c r="C3290" s="43"/>
      <c r="D3290" s="44"/>
      <c r="E3290" s="44"/>
      <c r="F3290" s="35">
        <f t="shared" si="6456"/>
        <v>0</v>
      </c>
      <c r="G3290" s="35">
        <f t="shared" si="6536"/>
        <v>0</v>
      </c>
      <c r="H3290" s="35">
        <f t="shared" si="6107"/>
        <v>0</v>
      </c>
      <c r="I3290" s="17">
        <v>18</v>
      </c>
      <c r="J3290" s="37">
        <f t="shared" ref="J3290:K3290" si="6586">MAX(N3290,P3290,R3290,T3290,V3290,X3290,Z3290,AB3290,AD3290)</f>
        <v>43</v>
      </c>
      <c r="K3290" s="37">
        <f t="shared" si="6586"/>
        <v>55</v>
      </c>
      <c r="L3290" s="38">
        <f t="shared" ref="L3290:M3290" si="6587">MIN(N3290,P3290,R3290,T3290,V3290,X3290,Z3290,AB3290,AD3290)</f>
        <v>43</v>
      </c>
      <c r="M3290" s="38">
        <f t="shared" si="6587"/>
        <v>51</v>
      </c>
      <c r="N3290" s="38">
        <f t="shared" si="6544"/>
        <v>43</v>
      </c>
      <c r="O3290" s="38">
        <f t="shared" si="6545"/>
        <v>55</v>
      </c>
      <c r="P3290" s="39"/>
      <c r="Q3290" s="39"/>
      <c r="R3290" s="39"/>
      <c r="S3290" s="39"/>
      <c r="T3290" s="39"/>
      <c r="U3290" s="39"/>
      <c r="V3290" s="39">
        <f>VLOOKUP(A3290,Reo_LI,9,FALSE)</f>
        <v>43</v>
      </c>
      <c r="W3290" s="39">
        <f>VLOOKUP(A3290,Reo_LI,11,FALSE)</f>
        <v>51</v>
      </c>
      <c r="X3290" s="39"/>
      <c r="Y3290" s="39"/>
      <c r="Z3290" s="39"/>
      <c r="AA3290" s="39"/>
      <c r="AB3290" s="39"/>
      <c r="AC3290" s="39"/>
      <c r="AD3290" s="40"/>
      <c r="AE3290" s="40"/>
      <c r="AF3290" s="41">
        <f t="shared" si="6135"/>
        <v>0</v>
      </c>
      <c r="AG3290" s="42"/>
    </row>
    <row r="3291" spans="1:33" ht="13.8">
      <c r="A3291" s="30" t="s">
        <v>8488</v>
      </c>
      <c r="B3291" s="30" t="s">
        <v>8489</v>
      </c>
      <c r="C3291" s="43"/>
      <c r="D3291" s="44"/>
      <c r="E3291" s="44"/>
      <c r="F3291" s="35">
        <f t="shared" si="6456"/>
        <v>0</v>
      </c>
      <c r="G3291" s="35">
        <f t="shared" si="6536"/>
        <v>0</v>
      </c>
      <c r="H3291" s="35">
        <f t="shared" si="6107"/>
        <v>0</v>
      </c>
      <c r="I3291" s="21">
        <f t="shared" ref="I3291:I3298" si="6588">VLOOKUP(A3291,Old_Inventory,9,FALSE)</f>
        <v>28</v>
      </c>
      <c r="J3291" s="37">
        <f t="shared" ref="J3291:K3291" si="6589">MAX(N3291,P3291,R3291,T3291,V3291,X3291,Z3291,AB3291,AD3291)</f>
        <v>12.82</v>
      </c>
      <c r="K3291" s="37">
        <f t="shared" si="6589"/>
        <v>16</v>
      </c>
      <c r="L3291" s="38">
        <f t="shared" ref="L3291:M3291" si="6590">MIN(N3291,P3291,R3291,T3291,V3291,X3291,Z3291,AB3291,AD3291)</f>
        <v>12.82</v>
      </c>
      <c r="M3291" s="38">
        <f t="shared" si="6590"/>
        <v>16</v>
      </c>
      <c r="N3291" s="38">
        <f t="shared" si="6544"/>
        <v>12.82</v>
      </c>
      <c r="O3291" s="38">
        <f t="shared" si="6545"/>
        <v>16</v>
      </c>
      <c r="P3291" s="39"/>
      <c r="Q3291" s="39"/>
      <c r="R3291" s="39"/>
      <c r="S3291" s="39"/>
      <c r="T3291" s="39"/>
      <c r="U3291" s="39"/>
      <c r="V3291" s="39"/>
      <c r="W3291" s="39"/>
      <c r="X3291" s="39"/>
      <c r="Y3291" s="39"/>
      <c r="Z3291" s="39"/>
      <c r="AA3291" s="39"/>
      <c r="AB3291" s="39"/>
      <c r="AC3291" s="39"/>
      <c r="AD3291" s="40"/>
      <c r="AE3291" s="40"/>
      <c r="AF3291" s="41">
        <f t="shared" si="6135"/>
        <v>0</v>
      </c>
      <c r="AG3291" s="42"/>
    </row>
    <row r="3292" spans="1:33" ht="13.8">
      <c r="A3292" s="30" t="s">
        <v>8490</v>
      </c>
      <c r="B3292" s="30" t="s">
        <v>8491</v>
      </c>
      <c r="C3292" s="43"/>
      <c r="D3292" s="44"/>
      <c r="E3292" s="44"/>
      <c r="F3292" s="35">
        <f t="shared" ref="F3292:F3355" si="6591">IFERROR(SUMIF(Purchase_ItemCode, A3292, Purchase_Qty), 0)</f>
        <v>0</v>
      </c>
      <c r="G3292" s="35">
        <f t="shared" si="6536"/>
        <v>0</v>
      </c>
      <c r="H3292" s="35">
        <f t="shared" si="6107"/>
        <v>0</v>
      </c>
      <c r="I3292" s="21">
        <f t="shared" si="6588"/>
        <v>18</v>
      </c>
      <c r="J3292" s="37">
        <f t="shared" ref="J3292:K3292" si="6592">MAX(N3292,P3292,R3292,T3292,V3292,X3292,Z3292,AB3292,AD3292)</f>
        <v>44.09</v>
      </c>
      <c r="K3292" s="37">
        <f t="shared" si="6592"/>
        <v>52</v>
      </c>
      <c r="L3292" s="38">
        <f t="shared" ref="L3292:M3292" si="6593">MIN(N3292,P3292,R3292,T3292,V3292,X3292,Z3292,AB3292,AD3292)</f>
        <v>44.09</v>
      </c>
      <c r="M3292" s="38">
        <f t="shared" si="6593"/>
        <v>52</v>
      </c>
      <c r="N3292" s="38">
        <f t="shared" si="6544"/>
        <v>44.09</v>
      </c>
      <c r="O3292" s="38">
        <f t="shared" si="6545"/>
        <v>52</v>
      </c>
      <c r="P3292" s="39"/>
      <c r="Q3292" s="39"/>
      <c r="R3292" s="39"/>
      <c r="S3292" s="39"/>
      <c r="T3292" s="39"/>
      <c r="U3292" s="39"/>
      <c r="V3292" s="39"/>
      <c r="W3292" s="39"/>
      <c r="X3292" s="39"/>
      <c r="Y3292" s="39"/>
      <c r="Z3292" s="39"/>
      <c r="AA3292" s="39"/>
      <c r="AB3292" s="39"/>
      <c r="AC3292" s="39"/>
      <c r="AD3292" s="40"/>
      <c r="AE3292" s="40"/>
      <c r="AF3292" s="41">
        <f t="shared" si="6135"/>
        <v>0</v>
      </c>
      <c r="AG3292" s="42"/>
    </row>
    <row r="3293" spans="1:33" ht="13.8">
      <c r="A3293" s="30" t="s">
        <v>8492</v>
      </c>
      <c r="B3293" s="30" t="s">
        <v>8493</v>
      </c>
      <c r="C3293" s="43"/>
      <c r="D3293" s="44"/>
      <c r="E3293" s="44"/>
      <c r="F3293" s="35">
        <f t="shared" si="6591"/>
        <v>0</v>
      </c>
      <c r="G3293" s="35">
        <f t="shared" si="6536"/>
        <v>0</v>
      </c>
      <c r="H3293" s="35">
        <f t="shared" si="6107"/>
        <v>0</v>
      </c>
      <c r="I3293" s="21">
        <f t="shared" si="6588"/>
        <v>18</v>
      </c>
      <c r="J3293" s="37">
        <f t="shared" ref="J3293:K3293" si="6594">MAX(N3293,P3293,R3293,T3293,V3293,X3293,Z3293,AB3293,AD3293)</f>
        <v>25.19</v>
      </c>
      <c r="K3293" s="37">
        <f t="shared" si="6594"/>
        <v>30</v>
      </c>
      <c r="L3293" s="38">
        <f t="shared" ref="L3293:M3293" si="6595">MIN(N3293,P3293,R3293,T3293,V3293,X3293,Z3293,AB3293,AD3293)</f>
        <v>25.19</v>
      </c>
      <c r="M3293" s="38">
        <f t="shared" si="6595"/>
        <v>30</v>
      </c>
      <c r="N3293" s="38">
        <f t="shared" si="6544"/>
        <v>25.19</v>
      </c>
      <c r="O3293" s="38">
        <f t="shared" si="6545"/>
        <v>30</v>
      </c>
      <c r="P3293" s="39"/>
      <c r="Q3293" s="39"/>
      <c r="R3293" s="39"/>
      <c r="S3293" s="39"/>
      <c r="T3293" s="39"/>
      <c r="U3293" s="39"/>
      <c r="V3293" s="39"/>
      <c r="W3293" s="39"/>
      <c r="X3293" s="39"/>
      <c r="Y3293" s="39"/>
      <c r="Z3293" s="39"/>
      <c r="AA3293" s="39"/>
      <c r="AB3293" s="39"/>
      <c r="AC3293" s="39"/>
      <c r="AD3293" s="40"/>
      <c r="AE3293" s="40"/>
      <c r="AF3293" s="41">
        <f t="shared" si="6135"/>
        <v>0</v>
      </c>
      <c r="AG3293" s="42"/>
    </row>
    <row r="3294" spans="1:33" ht="13.8">
      <c r="A3294" s="30" t="s">
        <v>8494</v>
      </c>
      <c r="B3294" s="30" t="s">
        <v>8495</v>
      </c>
      <c r="C3294" s="43"/>
      <c r="D3294" s="44"/>
      <c r="E3294" s="44"/>
      <c r="F3294" s="35">
        <f t="shared" si="6591"/>
        <v>0</v>
      </c>
      <c r="G3294" s="35">
        <f t="shared" si="6536"/>
        <v>0</v>
      </c>
      <c r="H3294" s="35">
        <f t="shared" si="6107"/>
        <v>0</v>
      </c>
      <c r="I3294" s="21">
        <f t="shared" si="6588"/>
        <v>28</v>
      </c>
      <c r="J3294" s="37">
        <f t="shared" ref="J3294:K3294" si="6596">MAX(N3294,P3294,R3294,T3294,V3294,X3294,Z3294,AB3294,AD3294)</f>
        <v>160.19999999999999</v>
      </c>
      <c r="K3294" s="37">
        <f t="shared" si="6596"/>
        <v>205</v>
      </c>
      <c r="L3294" s="38">
        <f t="shared" ref="L3294:M3294" si="6597">MIN(N3294,P3294,R3294,T3294,V3294,X3294,Z3294,AB3294,AD3294)</f>
        <v>160.19999999999999</v>
      </c>
      <c r="M3294" s="38">
        <f t="shared" si="6597"/>
        <v>205</v>
      </c>
      <c r="N3294" s="38">
        <f t="shared" si="6544"/>
        <v>160.19999999999999</v>
      </c>
      <c r="O3294" s="38">
        <f t="shared" si="6545"/>
        <v>205</v>
      </c>
      <c r="P3294" s="39"/>
      <c r="Q3294" s="39"/>
      <c r="R3294" s="39"/>
      <c r="S3294" s="39"/>
      <c r="T3294" s="39"/>
      <c r="U3294" s="39"/>
      <c r="V3294" s="39"/>
      <c r="W3294" s="39"/>
      <c r="X3294" s="39"/>
      <c r="Y3294" s="39"/>
      <c r="Z3294" s="39"/>
      <c r="AA3294" s="39"/>
      <c r="AB3294" s="39"/>
      <c r="AC3294" s="39"/>
      <c r="AD3294" s="40"/>
      <c r="AE3294" s="40"/>
      <c r="AF3294" s="41">
        <f t="shared" si="6135"/>
        <v>0</v>
      </c>
      <c r="AG3294" s="42"/>
    </row>
    <row r="3295" spans="1:33" ht="13.8">
      <c r="A3295" s="30" t="s">
        <v>8496</v>
      </c>
      <c r="B3295" s="30" t="s">
        <v>8497</v>
      </c>
      <c r="C3295" s="43"/>
      <c r="D3295" s="44"/>
      <c r="E3295" s="44"/>
      <c r="F3295" s="35">
        <f t="shared" si="6591"/>
        <v>0</v>
      </c>
      <c r="G3295" s="35">
        <f t="shared" si="6536"/>
        <v>0</v>
      </c>
      <c r="H3295" s="35">
        <f t="shared" si="6107"/>
        <v>0</v>
      </c>
      <c r="I3295" s="21">
        <f t="shared" si="6588"/>
        <v>18</v>
      </c>
      <c r="J3295" s="37">
        <f t="shared" ref="J3295:K3295" si="6598">MAX(N3295,P3295,R3295,T3295,V3295,X3295,Z3295,AB3295,AD3295)</f>
        <v>207.83</v>
      </c>
      <c r="K3295" s="37">
        <f t="shared" si="6598"/>
        <v>245</v>
      </c>
      <c r="L3295" s="38">
        <f t="shared" ref="L3295:M3295" si="6599">MIN(N3295,P3295,R3295,T3295,V3295,X3295,Z3295,AB3295,AD3295)</f>
        <v>207.83</v>
      </c>
      <c r="M3295" s="38">
        <f t="shared" si="6599"/>
        <v>245</v>
      </c>
      <c r="N3295" s="38">
        <f t="shared" si="6544"/>
        <v>207.83</v>
      </c>
      <c r="O3295" s="38">
        <f t="shared" si="6545"/>
        <v>245</v>
      </c>
      <c r="P3295" s="39"/>
      <c r="Q3295" s="39"/>
      <c r="R3295" s="39"/>
      <c r="S3295" s="39"/>
      <c r="T3295" s="39"/>
      <c r="U3295" s="39"/>
      <c r="V3295" s="39"/>
      <c r="W3295" s="39"/>
      <c r="X3295" s="39"/>
      <c r="Y3295" s="39"/>
      <c r="Z3295" s="39"/>
      <c r="AA3295" s="39"/>
      <c r="AB3295" s="39"/>
      <c r="AC3295" s="39"/>
      <c r="AD3295" s="40"/>
      <c r="AE3295" s="40"/>
      <c r="AF3295" s="41">
        <f t="shared" si="6135"/>
        <v>0</v>
      </c>
      <c r="AG3295" s="42"/>
    </row>
    <row r="3296" spans="1:33" ht="13.8">
      <c r="A3296" s="30" t="s">
        <v>8498</v>
      </c>
      <c r="B3296" s="30" t="s">
        <v>8499</v>
      </c>
      <c r="C3296" s="43"/>
      <c r="D3296" s="44"/>
      <c r="E3296" s="44"/>
      <c r="F3296" s="35">
        <f t="shared" si="6591"/>
        <v>0</v>
      </c>
      <c r="G3296" s="35">
        <f t="shared" si="6536"/>
        <v>0</v>
      </c>
      <c r="H3296" s="35">
        <f t="shared" si="6107"/>
        <v>0</v>
      </c>
      <c r="I3296" s="21">
        <f t="shared" si="6588"/>
        <v>28</v>
      </c>
      <c r="J3296" s="37">
        <f t="shared" ref="J3296:K3296" si="6600">MAX(N3296,P3296,R3296,T3296,V3296,X3296,Z3296,AB3296,AD3296)</f>
        <v>44.86</v>
      </c>
      <c r="K3296" s="37">
        <f t="shared" si="6600"/>
        <v>57</v>
      </c>
      <c r="L3296" s="38">
        <f t="shared" ref="L3296:M3296" si="6601">MIN(N3296,P3296,R3296,T3296,V3296,X3296,Z3296,AB3296,AD3296)</f>
        <v>44.86</v>
      </c>
      <c r="M3296" s="38">
        <f t="shared" si="6601"/>
        <v>57</v>
      </c>
      <c r="N3296" s="38">
        <f t="shared" si="6544"/>
        <v>44.86</v>
      </c>
      <c r="O3296" s="38">
        <f t="shared" si="6545"/>
        <v>57</v>
      </c>
      <c r="P3296" s="39"/>
      <c r="Q3296" s="39"/>
      <c r="R3296" s="39"/>
      <c r="S3296" s="39"/>
      <c r="T3296" s="39"/>
      <c r="U3296" s="39"/>
      <c r="V3296" s="39"/>
      <c r="W3296" s="39"/>
      <c r="X3296" s="39"/>
      <c r="Y3296" s="39"/>
      <c r="Z3296" s="39"/>
      <c r="AA3296" s="39"/>
      <c r="AB3296" s="39"/>
      <c r="AC3296" s="39"/>
      <c r="AD3296" s="40"/>
      <c r="AE3296" s="40"/>
      <c r="AF3296" s="41">
        <f t="shared" si="6135"/>
        <v>0</v>
      </c>
      <c r="AG3296" s="42"/>
    </row>
    <row r="3297" spans="1:33" ht="13.8">
      <c r="A3297" s="30" t="s">
        <v>8500</v>
      </c>
      <c r="B3297" s="30" t="s">
        <v>8501</v>
      </c>
      <c r="C3297" s="43"/>
      <c r="D3297" s="44"/>
      <c r="E3297" s="44"/>
      <c r="F3297" s="35">
        <f t="shared" si="6591"/>
        <v>0</v>
      </c>
      <c r="G3297" s="35">
        <f t="shared" si="6536"/>
        <v>0</v>
      </c>
      <c r="H3297" s="35">
        <f t="shared" si="6107"/>
        <v>0</v>
      </c>
      <c r="I3297" s="21">
        <f t="shared" si="6588"/>
        <v>28</v>
      </c>
      <c r="J3297" s="37">
        <f t="shared" ref="J3297:K3297" si="6602">MAX(N3297,P3297,R3297,T3297,V3297,X3297,Z3297,AB3297,AD3297)</f>
        <v>173.02</v>
      </c>
      <c r="K3297" s="37">
        <f t="shared" si="6602"/>
        <v>221</v>
      </c>
      <c r="L3297" s="38">
        <f t="shared" ref="L3297:M3297" si="6603">MIN(N3297,P3297,R3297,T3297,V3297,X3297,Z3297,AB3297,AD3297)</f>
        <v>173.02</v>
      </c>
      <c r="M3297" s="38">
        <f t="shared" si="6603"/>
        <v>221</v>
      </c>
      <c r="N3297" s="38">
        <f t="shared" si="6544"/>
        <v>173.02</v>
      </c>
      <c r="O3297" s="38">
        <f t="shared" si="6545"/>
        <v>221</v>
      </c>
      <c r="P3297" s="39"/>
      <c r="Q3297" s="39"/>
      <c r="R3297" s="39"/>
      <c r="S3297" s="39"/>
      <c r="T3297" s="39"/>
      <c r="U3297" s="39"/>
      <c r="V3297" s="39"/>
      <c r="W3297" s="39"/>
      <c r="X3297" s="39"/>
      <c r="Y3297" s="39"/>
      <c r="Z3297" s="39"/>
      <c r="AA3297" s="39"/>
      <c r="AB3297" s="39"/>
      <c r="AC3297" s="39"/>
      <c r="AD3297" s="40"/>
      <c r="AE3297" s="40"/>
      <c r="AF3297" s="41">
        <f t="shared" si="6135"/>
        <v>0</v>
      </c>
      <c r="AG3297" s="42"/>
    </row>
    <row r="3298" spans="1:33" ht="13.8">
      <c r="A3298" s="30" t="s">
        <v>8502</v>
      </c>
      <c r="B3298" s="30" t="s">
        <v>8503</v>
      </c>
      <c r="C3298" s="43"/>
      <c r="D3298" s="44"/>
      <c r="E3298" s="44"/>
      <c r="F3298" s="35">
        <f t="shared" si="6591"/>
        <v>0</v>
      </c>
      <c r="G3298" s="35">
        <f t="shared" si="6536"/>
        <v>0</v>
      </c>
      <c r="H3298" s="35">
        <f t="shared" si="6107"/>
        <v>0</v>
      </c>
      <c r="I3298" s="21">
        <f t="shared" si="6588"/>
        <v>28</v>
      </c>
      <c r="J3298" s="37">
        <f t="shared" ref="J3298:K3298" si="6604">MAX(N3298,P3298,R3298,T3298,V3298,X3298,Z3298,AB3298,AD3298)</f>
        <v>38.450000000000003</v>
      </c>
      <c r="K3298" s="37">
        <f t="shared" si="6604"/>
        <v>49</v>
      </c>
      <c r="L3298" s="38">
        <f t="shared" ref="L3298:M3298" si="6605">MIN(N3298,P3298,R3298,T3298,V3298,X3298,Z3298,AB3298,AD3298)</f>
        <v>38.450000000000003</v>
      </c>
      <c r="M3298" s="38">
        <f t="shared" si="6605"/>
        <v>49</v>
      </c>
      <c r="N3298" s="38">
        <f t="shared" si="6544"/>
        <v>38.450000000000003</v>
      </c>
      <c r="O3298" s="38">
        <f t="shared" si="6545"/>
        <v>49</v>
      </c>
      <c r="P3298" s="39"/>
      <c r="Q3298" s="39"/>
      <c r="R3298" s="39"/>
      <c r="S3298" s="39"/>
      <c r="T3298" s="39"/>
      <c r="U3298" s="39"/>
      <c r="V3298" s="39"/>
      <c r="W3298" s="39"/>
      <c r="X3298" s="39"/>
      <c r="Y3298" s="39"/>
      <c r="Z3298" s="39"/>
      <c r="AA3298" s="39"/>
      <c r="AB3298" s="39"/>
      <c r="AC3298" s="39"/>
      <c r="AD3298" s="40"/>
      <c r="AE3298" s="40"/>
      <c r="AF3298" s="41">
        <f t="shared" si="6135"/>
        <v>0</v>
      </c>
      <c r="AG3298" s="42"/>
    </row>
    <row r="3299" spans="1:33" ht="13.8">
      <c r="A3299" s="30" t="s">
        <v>3113</v>
      </c>
      <c r="B3299" s="30" t="s">
        <v>3114</v>
      </c>
      <c r="C3299" s="43"/>
      <c r="D3299" s="44"/>
      <c r="E3299" s="44"/>
      <c r="F3299" s="35">
        <f t="shared" si="6591"/>
        <v>0</v>
      </c>
      <c r="G3299" s="35">
        <f t="shared" si="6536"/>
        <v>0</v>
      </c>
      <c r="H3299" s="35">
        <f t="shared" si="6107"/>
        <v>0</v>
      </c>
      <c r="I3299" s="17">
        <v>18</v>
      </c>
      <c r="J3299" s="37">
        <f t="shared" ref="J3299:K3299" si="6606">MAX(N3299,P3299,R3299,T3299,V3299,X3299,Z3299,AB3299,AD3299)</f>
        <v>57.67</v>
      </c>
      <c r="K3299" s="37">
        <f t="shared" si="6606"/>
        <v>74</v>
      </c>
      <c r="L3299" s="38">
        <f t="shared" ref="L3299:M3299" si="6607">MIN(N3299,P3299,R3299,T3299,V3299,X3299,Z3299,AB3299,AD3299)</f>
        <v>53</v>
      </c>
      <c r="M3299" s="38">
        <f t="shared" si="6607"/>
        <v>63</v>
      </c>
      <c r="N3299" s="38">
        <f t="shared" si="6544"/>
        <v>57.67</v>
      </c>
      <c r="O3299" s="38">
        <f t="shared" si="6545"/>
        <v>74</v>
      </c>
      <c r="P3299" s="39"/>
      <c r="Q3299" s="39"/>
      <c r="R3299" s="39"/>
      <c r="S3299" s="39"/>
      <c r="T3299" s="39"/>
      <c r="U3299" s="39"/>
      <c r="V3299" s="39">
        <f>VLOOKUP(A3299,Reo_LI,9,FALSE)</f>
        <v>53</v>
      </c>
      <c r="W3299" s="39">
        <f>VLOOKUP(A3299,Reo_LI,11,FALSE)</f>
        <v>63</v>
      </c>
      <c r="X3299" s="39"/>
      <c r="Y3299" s="39"/>
      <c r="Z3299" s="39"/>
      <c r="AA3299" s="39"/>
      <c r="AB3299" s="39"/>
      <c r="AC3299" s="39"/>
      <c r="AD3299" s="40"/>
      <c r="AE3299" s="40"/>
      <c r="AF3299" s="41">
        <f t="shared" si="6135"/>
        <v>0</v>
      </c>
      <c r="AG3299" s="42"/>
    </row>
    <row r="3300" spans="1:33" ht="13.8">
      <c r="A3300" s="30" t="s">
        <v>8504</v>
      </c>
      <c r="B3300" s="30" t="s">
        <v>8505</v>
      </c>
      <c r="C3300" s="43"/>
      <c r="D3300" s="44"/>
      <c r="E3300" s="44"/>
      <c r="F3300" s="35">
        <f t="shared" si="6591"/>
        <v>0</v>
      </c>
      <c r="G3300" s="35">
        <f t="shared" si="6536"/>
        <v>0</v>
      </c>
      <c r="H3300" s="35">
        <f t="shared" si="6107"/>
        <v>0</v>
      </c>
      <c r="I3300" s="21">
        <f>VLOOKUP(A3300,Old_Inventory,9,FALSE)</f>
        <v>18</v>
      </c>
      <c r="J3300" s="37">
        <f t="shared" ref="J3300:K3300" si="6608">MAX(N3300,P3300,R3300,T3300,V3300,X3300,Z3300,AB3300,AD3300)</f>
        <v>12.6</v>
      </c>
      <c r="K3300" s="37">
        <f t="shared" si="6608"/>
        <v>15</v>
      </c>
      <c r="L3300" s="38">
        <f t="shared" ref="L3300:M3300" si="6609">MIN(N3300,P3300,R3300,T3300,V3300,X3300,Z3300,AB3300,AD3300)</f>
        <v>12.6</v>
      </c>
      <c r="M3300" s="38">
        <f t="shared" si="6609"/>
        <v>15</v>
      </c>
      <c r="N3300" s="38">
        <f t="shared" si="6544"/>
        <v>12.6</v>
      </c>
      <c r="O3300" s="38">
        <f t="shared" si="6545"/>
        <v>15</v>
      </c>
      <c r="P3300" s="39"/>
      <c r="Q3300" s="39"/>
      <c r="R3300" s="39"/>
      <c r="S3300" s="39"/>
      <c r="T3300" s="39"/>
      <c r="U3300" s="39"/>
      <c r="V3300" s="39"/>
      <c r="W3300" s="39"/>
      <c r="X3300" s="39"/>
      <c r="Y3300" s="39"/>
      <c r="Z3300" s="39"/>
      <c r="AA3300" s="39"/>
      <c r="AB3300" s="39"/>
      <c r="AC3300" s="39"/>
      <c r="AD3300" s="40"/>
      <c r="AE3300" s="40"/>
      <c r="AF3300" s="41">
        <f t="shared" si="6135"/>
        <v>0</v>
      </c>
      <c r="AG3300" s="42"/>
    </row>
    <row r="3301" spans="1:33" ht="13.8">
      <c r="A3301" s="30" t="s">
        <v>3115</v>
      </c>
      <c r="B3301" s="30" t="s">
        <v>3116</v>
      </c>
      <c r="C3301" s="43"/>
      <c r="D3301" s="44"/>
      <c r="E3301" s="44"/>
      <c r="F3301" s="35">
        <f t="shared" si="6591"/>
        <v>0</v>
      </c>
      <c r="G3301" s="35">
        <f t="shared" si="6536"/>
        <v>0</v>
      </c>
      <c r="H3301" s="35">
        <f t="shared" si="6107"/>
        <v>0</v>
      </c>
      <c r="I3301" s="17">
        <v>18</v>
      </c>
      <c r="J3301" s="37">
        <f t="shared" ref="J3301:K3301" si="6610">MAX(N3301,P3301,R3301,T3301,V3301,X3301,Z3301,AB3301,AD3301)</f>
        <v>76.900000000000006</v>
      </c>
      <c r="K3301" s="37">
        <f t="shared" si="6610"/>
        <v>98</v>
      </c>
      <c r="L3301" s="38">
        <f t="shared" ref="L3301:M3301" si="6611">MIN(N3301,P3301,R3301,T3301,V3301,X3301,Z3301,AB3301,AD3301)</f>
        <v>24</v>
      </c>
      <c r="M3301" s="38">
        <f t="shared" si="6611"/>
        <v>29</v>
      </c>
      <c r="N3301" s="38">
        <f t="shared" si="6544"/>
        <v>76.900000000000006</v>
      </c>
      <c r="O3301" s="38">
        <f t="shared" si="6545"/>
        <v>98</v>
      </c>
      <c r="P3301" s="39"/>
      <c r="Q3301" s="39"/>
      <c r="R3301" s="39"/>
      <c r="S3301" s="39"/>
      <c r="T3301" s="39"/>
      <c r="U3301" s="39"/>
      <c r="V3301" s="39">
        <f>VLOOKUP(A3301,Reo_LI,9,FALSE)</f>
        <v>24</v>
      </c>
      <c r="W3301" s="39">
        <f>VLOOKUP(A3301,Reo_LI,11,FALSE)</f>
        <v>29</v>
      </c>
      <c r="X3301" s="39"/>
      <c r="Y3301" s="39"/>
      <c r="Z3301" s="39"/>
      <c r="AA3301" s="39"/>
      <c r="AB3301" s="39"/>
      <c r="AC3301" s="39"/>
      <c r="AD3301" s="40"/>
      <c r="AE3301" s="40"/>
      <c r="AF3301" s="41">
        <f t="shared" si="6135"/>
        <v>0</v>
      </c>
      <c r="AG3301" s="42"/>
    </row>
    <row r="3302" spans="1:33" ht="13.8">
      <c r="A3302" s="30" t="s">
        <v>8506</v>
      </c>
      <c r="B3302" s="30" t="s">
        <v>8507</v>
      </c>
      <c r="C3302" s="43"/>
      <c r="D3302" s="44"/>
      <c r="E3302" s="44"/>
      <c r="F3302" s="35">
        <f t="shared" si="6591"/>
        <v>0</v>
      </c>
      <c r="G3302" s="35">
        <f t="shared" si="6536"/>
        <v>0</v>
      </c>
      <c r="H3302" s="35">
        <f t="shared" si="6107"/>
        <v>0</v>
      </c>
      <c r="I3302" s="21">
        <f>VLOOKUP(A3302,Old_Inventory,9,FALSE)</f>
        <v>12</v>
      </c>
      <c r="J3302" s="37">
        <f t="shared" ref="J3302:K3302" si="6612">MAX(N3302,P3302,R3302,T3302,V3302,X3302,Z3302,AB3302,AD3302)</f>
        <v>62.32</v>
      </c>
      <c r="K3302" s="37">
        <f t="shared" si="6612"/>
        <v>70</v>
      </c>
      <c r="L3302" s="38">
        <f t="shared" ref="L3302:M3302" si="6613">MIN(N3302,P3302,R3302,T3302,V3302,X3302,Z3302,AB3302,AD3302)</f>
        <v>62.32</v>
      </c>
      <c r="M3302" s="38">
        <f t="shared" si="6613"/>
        <v>70</v>
      </c>
      <c r="N3302" s="38">
        <f t="shared" si="6544"/>
        <v>62.32</v>
      </c>
      <c r="O3302" s="38">
        <f t="shared" si="6545"/>
        <v>70</v>
      </c>
      <c r="P3302" s="39"/>
      <c r="Q3302" s="39"/>
      <c r="R3302" s="39"/>
      <c r="S3302" s="39"/>
      <c r="T3302" s="39"/>
      <c r="U3302" s="39"/>
      <c r="V3302" s="39"/>
      <c r="W3302" s="39"/>
      <c r="X3302" s="39"/>
      <c r="Y3302" s="39"/>
      <c r="Z3302" s="39"/>
      <c r="AA3302" s="39"/>
      <c r="AB3302" s="39"/>
      <c r="AC3302" s="39"/>
      <c r="AD3302" s="40"/>
      <c r="AE3302" s="40"/>
      <c r="AF3302" s="41">
        <f t="shared" si="6135"/>
        <v>0</v>
      </c>
      <c r="AG3302" s="42"/>
    </row>
    <row r="3303" spans="1:33" ht="13.8">
      <c r="A3303" s="30" t="s">
        <v>8508</v>
      </c>
      <c r="B3303" s="30" t="s">
        <v>8509</v>
      </c>
      <c r="C3303" s="43"/>
      <c r="D3303" s="44"/>
      <c r="E3303" s="44"/>
      <c r="F3303" s="35">
        <f t="shared" si="6591"/>
        <v>0</v>
      </c>
      <c r="G3303" s="35">
        <f t="shared" si="6536"/>
        <v>0</v>
      </c>
      <c r="H3303" s="35">
        <f t="shared" si="6107"/>
        <v>0</v>
      </c>
      <c r="I3303" s="21">
        <f>VLOOKUP(A3303,Old_Inventory,9,FALSE)</f>
        <v>18</v>
      </c>
      <c r="J3303" s="37">
        <f t="shared" ref="J3303:K3303" si="6614">MAX(N3303,P3303,R3303,T3303,V3303,X3303,Z3303,AB3303,AD3303)</f>
        <v>31.49</v>
      </c>
      <c r="K3303" s="37">
        <f t="shared" si="6614"/>
        <v>37</v>
      </c>
      <c r="L3303" s="38">
        <f t="shared" ref="L3303:M3303" si="6615">MIN(N3303,P3303,R3303,T3303,V3303,X3303,Z3303,AB3303,AD3303)</f>
        <v>31.49</v>
      </c>
      <c r="M3303" s="38">
        <f t="shared" si="6615"/>
        <v>37</v>
      </c>
      <c r="N3303" s="38">
        <f t="shared" si="6544"/>
        <v>31.49</v>
      </c>
      <c r="O3303" s="38">
        <f t="shared" si="6545"/>
        <v>37</v>
      </c>
      <c r="P3303" s="39"/>
      <c r="Q3303" s="39"/>
      <c r="R3303" s="39"/>
      <c r="S3303" s="39"/>
      <c r="T3303" s="39"/>
      <c r="U3303" s="39"/>
      <c r="V3303" s="39"/>
      <c r="W3303" s="39"/>
      <c r="X3303" s="39"/>
      <c r="Y3303" s="39"/>
      <c r="Z3303" s="39"/>
      <c r="AA3303" s="39"/>
      <c r="AB3303" s="39"/>
      <c r="AC3303" s="39"/>
      <c r="AD3303" s="40"/>
      <c r="AE3303" s="40"/>
      <c r="AF3303" s="41">
        <f t="shared" si="6135"/>
        <v>0</v>
      </c>
      <c r="AG3303" s="42"/>
    </row>
    <row r="3304" spans="1:33" ht="13.8">
      <c r="A3304" s="30" t="s">
        <v>3117</v>
      </c>
      <c r="B3304" s="30" t="s">
        <v>3118</v>
      </c>
      <c r="C3304" s="43"/>
      <c r="D3304" s="44"/>
      <c r="E3304" s="44"/>
      <c r="F3304" s="35">
        <f t="shared" si="6591"/>
        <v>0</v>
      </c>
      <c r="G3304" s="35">
        <f t="shared" si="6536"/>
        <v>0</v>
      </c>
      <c r="H3304" s="35">
        <f t="shared" si="6107"/>
        <v>0</v>
      </c>
      <c r="I3304" s="17">
        <v>18</v>
      </c>
      <c r="J3304" s="37">
        <f t="shared" ref="J3304:K3304" si="6616">MAX(N3304,P3304,R3304,T3304,V3304,X3304,Z3304,AB3304,AD3304)</f>
        <v>51.26</v>
      </c>
      <c r="K3304" s="37">
        <f t="shared" si="6616"/>
        <v>66</v>
      </c>
      <c r="L3304" s="38">
        <f t="shared" ref="L3304:M3304" si="6617">MIN(N3304,P3304,R3304,T3304,V3304,X3304,Z3304,AB3304,AD3304)</f>
        <v>42</v>
      </c>
      <c r="M3304" s="38">
        <f t="shared" si="6617"/>
        <v>50</v>
      </c>
      <c r="N3304" s="38">
        <f t="shared" si="6544"/>
        <v>51.26</v>
      </c>
      <c r="O3304" s="38">
        <f t="shared" si="6545"/>
        <v>66</v>
      </c>
      <c r="P3304" s="39"/>
      <c r="Q3304" s="39"/>
      <c r="R3304" s="39"/>
      <c r="S3304" s="39"/>
      <c r="T3304" s="39"/>
      <c r="U3304" s="39"/>
      <c r="V3304" s="39">
        <f>VLOOKUP(A3304,Reo_LI,9,FALSE)</f>
        <v>42</v>
      </c>
      <c r="W3304" s="39">
        <f>VLOOKUP(A3304,Reo_LI,11,FALSE)</f>
        <v>50</v>
      </c>
      <c r="X3304" s="39"/>
      <c r="Y3304" s="39"/>
      <c r="Z3304" s="39"/>
      <c r="AA3304" s="39"/>
      <c r="AB3304" s="39"/>
      <c r="AC3304" s="39"/>
      <c r="AD3304" s="40"/>
      <c r="AE3304" s="40"/>
      <c r="AF3304" s="41">
        <f t="shared" si="6135"/>
        <v>0</v>
      </c>
      <c r="AG3304" s="42"/>
    </row>
    <row r="3305" spans="1:33" ht="13.8">
      <c r="A3305" s="30" t="s">
        <v>3119</v>
      </c>
      <c r="B3305" s="30" t="s">
        <v>3120</v>
      </c>
      <c r="C3305" s="43"/>
      <c r="D3305" s="44"/>
      <c r="E3305" s="44"/>
      <c r="F3305" s="35">
        <f t="shared" si="6591"/>
        <v>0</v>
      </c>
      <c r="G3305" s="35">
        <f t="shared" si="6536"/>
        <v>0</v>
      </c>
      <c r="H3305" s="35">
        <f t="shared" si="6107"/>
        <v>0</v>
      </c>
      <c r="I3305" s="17">
        <v>18</v>
      </c>
      <c r="J3305" s="37">
        <f t="shared" ref="J3305:K3305" si="6618">MAX(N3305,P3305,R3305,T3305,V3305,X3305,Z3305,AB3305,AD3305)</f>
        <v>51.26</v>
      </c>
      <c r="K3305" s="37">
        <f t="shared" si="6618"/>
        <v>66</v>
      </c>
      <c r="L3305" s="38">
        <f t="shared" ref="L3305:M3305" si="6619">MIN(N3305,P3305,R3305,T3305,V3305,X3305,Z3305,AB3305,AD3305)</f>
        <v>43</v>
      </c>
      <c r="M3305" s="38">
        <f t="shared" si="6619"/>
        <v>51</v>
      </c>
      <c r="N3305" s="38">
        <f t="shared" si="6544"/>
        <v>51.26</v>
      </c>
      <c r="O3305" s="38">
        <f t="shared" si="6545"/>
        <v>66</v>
      </c>
      <c r="P3305" s="39"/>
      <c r="Q3305" s="39"/>
      <c r="R3305" s="39"/>
      <c r="S3305" s="39"/>
      <c r="T3305" s="39"/>
      <c r="U3305" s="39"/>
      <c r="V3305" s="39">
        <f>VLOOKUP(A3305,Reo_LI,9,FALSE)</f>
        <v>43</v>
      </c>
      <c r="W3305" s="39">
        <f>VLOOKUP(A3305,Reo_LI,11,FALSE)</f>
        <v>51</v>
      </c>
      <c r="X3305" s="39"/>
      <c r="Y3305" s="39"/>
      <c r="Z3305" s="39"/>
      <c r="AA3305" s="39"/>
      <c r="AB3305" s="39"/>
      <c r="AC3305" s="39"/>
      <c r="AD3305" s="40"/>
      <c r="AE3305" s="40"/>
      <c r="AF3305" s="41">
        <f t="shared" si="6135"/>
        <v>0</v>
      </c>
      <c r="AG3305" s="42"/>
    </row>
    <row r="3306" spans="1:33" ht="13.8">
      <c r="A3306" s="30" t="s">
        <v>3121</v>
      </c>
      <c r="B3306" s="30" t="s">
        <v>3122</v>
      </c>
      <c r="C3306" s="43"/>
      <c r="D3306" s="44"/>
      <c r="E3306" s="44"/>
      <c r="F3306" s="35">
        <f t="shared" si="6591"/>
        <v>0</v>
      </c>
      <c r="G3306" s="35">
        <f t="shared" si="6536"/>
        <v>0</v>
      </c>
      <c r="H3306" s="35">
        <f t="shared" si="6107"/>
        <v>0</v>
      </c>
      <c r="I3306" s="17">
        <v>18</v>
      </c>
      <c r="J3306" s="37">
        <f t="shared" ref="J3306:K3306" si="6620">MAX(N3306,P3306,R3306,T3306,V3306,X3306,Z3306,AB3306,AD3306)</f>
        <v>491.24</v>
      </c>
      <c r="K3306" s="37">
        <f t="shared" si="6620"/>
        <v>580</v>
      </c>
      <c r="L3306" s="38">
        <f t="shared" ref="L3306:M3306" si="6621">MIN(N3306,P3306,R3306,T3306,V3306,X3306,Z3306,AB3306,AD3306)</f>
        <v>191</v>
      </c>
      <c r="M3306" s="38">
        <f t="shared" si="6621"/>
        <v>226</v>
      </c>
      <c r="N3306" s="38">
        <f t="shared" si="6544"/>
        <v>491.24</v>
      </c>
      <c r="O3306" s="38">
        <f t="shared" si="6545"/>
        <v>580</v>
      </c>
      <c r="P3306" s="39"/>
      <c r="Q3306" s="39"/>
      <c r="R3306" s="39"/>
      <c r="S3306" s="39"/>
      <c r="T3306" s="39"/>
      <c r="U3306" s="39"/>
      <c r="V3306" s="39">
        <f>VLOOKUP(A3306,Reo_LI,9,FALSE)</f>
        <v>191</v>
      </c>
      <c r="W3306" s="39">
        <f>VLOOKUP(A3306,Reo_LI,11,FALSE)</f>
        <v>226</v>
      </c>
      <c r="X3306" s="39"/>
      <c r="Y3306" s="39"/>
      <c r="Z3306" s="39"/>
      <c r="AA3306" s="39"/>
      <c r="AB3306" s="39"/>
      <c r="AC3306" s="39"/>
      <c r="AD3306" s="40"/>
      <c r="AE3306" s="40"/>
      <c r="AF3306" s="41">
        <f t="shared" si="6135"/>
        <v>0</v>
      </c>
      <c r="AG3306" s="42"/>
    </row>
    <row r="3307" spans="1:33" ht="13.8">
      <c r="A3307" s="30" t="s">
        <v>8510</v>
      </c>
      <c r="B3307" s="30" t="s">
        <v>8511</v>
      </c>
      <c r="C3307" s="43"/>
      <c r="D3307" s="44"/>
      <c r="E3307" s="44"/>
      <c r="F3307" s="35">
        <f t="shared" si="6591"/>
        <v>0</v>
      </c>
      <c r="G3307" s="35">
        <f t="shared" si="6536"/>
        <v>0</v>
      </c>
      <c r="H3307" s="35">
        <f t="shared" si="6107"/>
        <v>0</v>
      </c>
      <c r="I3307" s="21">
        <f>VLOOKUP(A3307,Old_Inventory,9,FALSE)</f>
        <v>18</v>
      </c>
      <c r="J3307" s="37">
        <f t="shared" ref="J3307:K3307" si="6622">MAX(N3307,P3307,R3307,T3307,V3307,X3307,Z3307,AB3307,AD3307)</f>
        <v>308.60000000000002</v>
      </c>
      <c r="K3307" s="37">
        <f t="shared" si="6622"/>
        <v>364</v>
      </c>
      <c r="L3307" s="38">
        <f t="shared" ref="L3307:M3307" si="6623">MIN(N3307,P3307,R3307,T3307,V3307,X3307,Z3307,AB3307,AD3307)</f>
        <v>308.60000000000002</v>
      </c>
      <c r="M3307" s="38">
        <f t="shared" si="6623"/>
        <v>364</v>
      </c>
      <c r="N3307" s="38">
        <f t="shared" si="6544"/>
        <v>308.60000000000002</v>
      </c>
      <c r="O3307" s="38">
        <f t="shared" si="6545"/>
        <v>364</v>
      </c>
      <c r="P3307" s="39"/>
      <c r="Q3307" s="39"/>
      <c r="R3307" s="39"/>
      <c r="S3307" s="39"/>
      <c r="T3307" s="39"/>
      <c r="U3307" s="39"/>
      <c r="V3307" s="39"/>
      <c r="W3307" s="39"/>
      <c r="X3307" s="39"/>
      <c r="Y3307" s="39"/>
      <c r="Z3307" s="39"/>
      <c r="AA3307" s="39"/>
      <c r="AB3307" s="39"/>
      <c r="AC3307" s="39"/>
      <c r="AD3307" s="40"/>
      <c r="AE3307" s="40"/>
      <c r="AF3307" s="41">
        <f t="shared" si="6135"/>
        <v>0</v>
      </c>
      <c r="AG3307" s="42"/>
    </row>
    <row r="3308" spans="1:33" ht="13.8">
      <c r="A3308" s="30" t="s">
        <v>3123</v>
      </c>
      <c r="B3308" s="30" t="s">
        <v>8512</v>
      </c>
      <c r="C3308" s="43"/>
      <c r="D3308" s="44"/>
      <c r="E3308" s="44"/>
      <c r="F3308" s="35">
        <f t="shared" si="6591"/>
        <v>0</v>
      </c>
      <c r="G3308" s="35">
        <f t="shared" si="6536"/>
        <v>0</v>
      </c>
      <c r="H3308" s="35">
        <f t="shared" si="6107"/>
        <v>0</v>
      </c>
      <c r="I3308" s="17">
        <v>18</v>
      </c>
      <c r="J3308" s="37">
        <f t="shared" ref="J3308:K3308" si="6624">MAX(N3308,P3308,R3308,T3308,V3308,X3308,Z3308,AB3308,AD3308)</f>
        <v>491.24</v>
      </c>
      <c r="K3308" s="37">
        <f t="shared" si="6624"/>
        <v>580</v>
      </c>
      <c r="L3308" s="38">
        <f t="shared" ref="L3308:M3308" si="6625">MIN(N3308,P3308,R3308,T3308,V3308,X3308,Z3308,AB3308,AD3308)</f>
        <v>248</v>
      </c>
      <c r="M3308" s="38">
        <f t="shared" si="6625"/>
        <v>293</v>
      </c>
      <c r="N3308" s="38">
        <f t="shared" si="6544"/>
        <v>491.24</v>
      </c>
      <c r="O3308" s="38">
        <f t="shared" si="6545"/>
        <v>580</v>
      </c>
      <c r="P3308" s="39"/>
      <c r="Q3308" s="39"/>
      <c r="R3308" s="39"/>
      <c r="S3308" s="39"/>
      <c r="T3308" s="39"/>
      <c r="U3308" s="39"/>
      <c r="V3308" s="39">
        <f>VLOOKUP(A3308,Reo_LI,9,FALSE)</f>
        <v>248</v>
      </c>
      <c r="W3308" s="39">
        <f>VLOOKUP(A3308,Reo_LI,11,FALSE)</f>
        <v>293</v>
      </c>
      <c r="X3308" s="39"/>
      <c r="Y3308" s="39"/>
      <c r="Z3308" s="39"/>
      <c r="AA3308" s="39"/>
      <c r="AB3308" s="39"/>
      <c r="AC3308" s="39"/>
      <c r="AD3308" s="40"/>
      <c r="AE3308" s="40"/>
      <c r="AF3308" s="41">
        <f t="shared" si="6135"/>
        <v>0</v>
      </c>
      <c r="AG3308" s="42"/>
    </row>
    <row r="3309" spans="1:33" ht="13.8">
      <c r="A3309" s="30" t="s">
        <v>3126</v>
      </c>
      <c r="B3309" s="30" t="s">
        <v>3127</v>
      </c>
      <c r="C3309" s="43"/>
      <c r="D3309" s="44"/>
      <c r="E3309" s="44"/>
      <c r="F3309" s="35">
        <f t="shared" si="6591"/>
        <v>0</v>
      </c>
      <c r="G3309" s="35">
        <f t="shared" si="6536"/>
        <v>0</v>
      </c>
      <c r="H3309" s="35">
        <f t="shared" si="6107"/>
        <v>0</v>
      </c>
      <c r="I3309" s="17">
        <v>18</v>
      </c>
      <c r="J3309" s="37">
        <f t="shared" ref="J3309:K3309" si="6626">MAX(N3309,P3309,R3309,T3309,V3309,X3309,Z3309,AB3309,AD3309)</f>
        <v>308.60000000000002</v>
      </c>
      <c r="K3309" s="37">
        <f t="shared" si="6626"/>
        <v>364</v>
      </c>
      <c r="L3309" s="38">
        <f t="shared" ref="L3309:M3309" si="6627">MIN(N3309,P3309,R3309,T3309,V3309,X3309,Z3309,AB3309,AD3309)</f>
        <v>197</v>
      </c>
      <c r="M3309" s="38">
        <f t="shared" si="6627"/>
        <v>233</v>
      </c>
      <c r="N3309" s="38">
        <f t="shared" si="6544"/>
        <v>308.60000000000002</v>
      </c>
      <c r="O3309" s="38">
        <f t="shared" si="6545"/>
        <v>364</v>
      </c>
      <c r="P3309" s="39"/>
      <c r="Q3309" s="39"/>
      <c r="R3309" s="39"/>
      <c r="S3309" s="39"/>
      <c r="T3309" s="39"/>
      <c r="U3309" s="39"/>
      <c r="V3309" s="39">
        <f>VLOOKUP(A3309,Reo_LI,9,FALSE)</f>
        <v>197</v>
      </c>
      <c r="W3309" s="39">
        <f>VLOOKUP(A3309,Reo_LI,11,FALSE)</f>
        <v>233</v>
      </c>
      <c r="X3309" s="39"/>
      <c r="Y3309" s="39"/>
      <c r="Z3309" s="39"/>
      <c r="AA3309" s="39"/>
      <c r="AB3309" s="39"/>
      <c r="AC3309" s="39"/>
      <c r="AD3309" s="40"/>
      <c r="AE3309" s="40"/>
      <c r="AF3309" s="41">
        <f t="shared" si="6135"/>
        <v>0</v>
      </c>
      <c r="AG3309" s="42"/>
    </row>
    <row r="3310" spans="1:33" ht="13.8">
      <c r="A3310" s="30" t="s">
        <v>3128</v>
      </c>
      <c r="B3310" s="30" t="s">
        <v>3129</v>
      </c>
      <c r="C3310" s="43"/>
      <c r="D3310" s="44"/>
      <c r="E3310" s="44"/>
      <c r="F3310" s="35">
        <f t="shared" si="6591"/>
        <v>0</v>
      </c>
      <c r="G3310" s="35">
        <f t="shared" si="6536"/>
        <v>0</v>
      </c>
      <c r="H3310" s="35">
        <f t="shared" si="6107"/>
        <v>0</v>
      </c>
      <c r="I3310" s="17">
        <v>18</v>
      </c>
      <c r="J3310" s="37">
        <f t="shared" ref="J3310:K3310" si="6628">MAX(N3310,P3310,R3310,T3310,V3310,X3310,Z3310,AB3310,AD3310)</f>
        <v>237.1</v>
      </c>
      <c r="K3310" s="37">
        <f t="shared" si="6628"/>
        <v>303</v>
      </c>
      <c r="L3310" s="38">
        <f t="shared" ref="L3310:M3310" si="6629">MIN(N3310,P3310,R3310,T3310,V3310,X3310,Z3310,AB3310,AD3310)</f>
        <v>166</v>
      </c>
      <c r="M3310" s="38">
        <f t="shared" si="6629"/>
        <v>196</v>
      </c>
      <c r="N3310" s="38">
        <f t="shared" si="6544"/>
        <v>237.1</v>
      </c>
      <c r="O3310" s="38">
        <f t="shared" si="6545"/>
        <v>303</v>
      </c>
      <c r="P3310" s="39"/>
      <c r="Q3310" s="39"/>
      <c r="R3310" s="39"/>
      <c r="S3310" s="39"/>
      <c r="T3310" s="39"/>
      <c r="U3310" s="39"/>
      <c r="V3310" s="39">
        <f>VLOOKUP(A3310,Reo_LI,9,FALSE)</f>
        <v>166</v>
      </c>
      <c r="W3310" s="39">
        <f>VLOOKUP(A3310,Reo_LI,11,FALSE)</f>
        <v>196</v>
      </c>
      <c r="X3310" s="39"/>
      <c r="Y3310" s="39"/>
      <c r="Z3310" s="39"/>
      <c r="AA3310" s="39"/>
      <c r="AB3310" s="39"/>
      <c r="AC3310" s="39"/>
      <c r="AD3310" s="40"/>
      <c r="AE3310" s="40"/>
      <c r="AF3310" s="41">
        <f t="shared" si="6135"/>
        <v>0</v>
      </c>
      <c r="AG3310" s="42"/>
    </row>
    <row r="3311" spans="1:33" ht="13.8">
      <c r="A3311" s="30" t="s">
        <v>8513</v>
      </c>
      <c r="B3311" s="30" t="s">
        <v>8514</v>
      </c>
      <c r="C3311" s="43"/>
      <c r="D3311" s="44"/>
      <c r="E3311" s="44"/>
      <c r="F3311" s="35">
        <f t="shared" si="6591"/>
        <v>0</v>
      </c>
      <c r="G3311" s="35">
        <f t="shared" si="6536"/>
        <v>0</v>
      </c>
      <c r="H3311" s="35">
        <f t="shared" si="6107"/>
        <v>0</v>
      </c>
      <c r="I3311" s="21">
        <f>VLOOKUP(A3311,Old_Inventory,9,FALSE)</f>
        <v>28</v>
      </c>
      <c r="J3311" s="37">
        <f t="shared" ref="J3311:K3311" si="6630">MAX(N3311,P3311,R3311,T3311,V3311,X3311,Z3311,AB3311,AD3311)</f>
        <v>166.61</v>
      </c>
      <c r="K3311" s="37">
        <f t="shared" si="6630"/>
        <v>213</v>
      </c>
      <c r="L3311" s="38">
        <f t="shared" ref="L3311:M3311" si="6631">MIN(N3311,P3311,R3311,T3311,V3311,X3311,Z3311,AB3311,AD3311)</f>
        <v>166.61</v>
      </c>
      <c r="M3311" s="38">
        <f t="shared" si="6631"/>
        <v>213</v>
      </c>
      <c r="N3311" s="38">
        <f t="shared" si="6544"/>
        <v>166.61</v>
      </c>
      <c r="O3311" s="38">
        <f t="shared" si="6545"/>
        <v>213</v>
      </c>
      <c r="P3311" s="39"/>
      <c r="Q3311" s="39"/>
      <c r="R3311" s="39"/>
      <c r="S3311" s="39"/>
      <c r="T3311" s="39"/>
      <c r="U3311" s="39"/>
      <c r="V3311" s="39"/>
      <c r="W3311" s="39"/>
      <c r="X3311" s="39"/>
      <c r="Y3311" s="39"/>
      <c r="Z3311" s="39"/>
      <c r="AA3311" s="39"/>
      <c r="AB3311" s="39"/>
      <c r="AC3311" s="39"/>
      <c r="AD3311" s="40"/>
      <c r="AE3311" s="40"/>
      <c r="AF3311" s="41">
        <f t="shared" si="6135"/>
        <v>0</v>
      </c>
      <c r="AG3311" s="42"/>
    </row>
    <row r="3312" spans="1:33" ht="13.8">
      <c r="A3312" s="30" t="s">
        <v>3130</v>
      </c>
      <c r="B3312" s="30" t="s">
        <v>3131</v>
      </c>
      <c r="C3312" s="43"/>
      <c r="D3312" s="44"/>
      <c r="E3312" s="44"/>
      <c r="F3312" s="35">
        <f t="shared" si="6591"/>
        <v>0</v>
      </c>
      <c r="G3312" s="35">
        <f t="shared" si="6536"/>
        <v>0</v>
      </c>
      <c r="H3312" s="35">
        <f t="shared" si="6107"/>
        <v>0</v>
      </c>
      <c r="I3312" s="17">
        <v>18</v>
      </c>
      <c r="J3312" s="37">
        <f t="shared" ref="J3312:K3312" si="6632">MAX(N3312,P3312,R3312,T3312,V3312,X3312,Z3312,AB3312,AD3312)</f>
        <v>249.91</v>
      </c>
      <c r="K3312" s="37">
        <f t="shared" si="6632"/>
        <v>320</v>
      </c>
      <c r="L3312" s="38">
        <f t="shared" ref="L3312:M3312" si="6633">MIN(N3312,P3312,R3312,T3312,V3312,X3312,Z3312,AB3312,AD3312)</f>
        <v>207</v>
      </c>
      <c r="M3312" s="38">
        <f t="shared" si="6633"/>
        <v>245</v>
      </c>
      <c r="N3312" s="38">
        <f t="shared" si="6544"/>
        <v>249.91</v>
      </c>
      <c r="O3312" s="38">
        <f t="shared" si="6545"/>
        <v>320</v>
      </c>
      <c r="P3312" s="39"/>
      <c r="Q3312" s="39"/>
      <c r="R3312" s="39"/>
      <c r="S3312" s="39"/>
      <c r="T3312" s="39"/>
      <c r="U3312" s="39"/>
      <c r="V3312" s="39">
        <f>VLOOKUP(A3312,Reo_LI,9,FALSE)</f>
        <v>207</v>
      </c>
      <c r="W3312" s="39">
        <f>VLOOKUP(A3312,Reo_LI,11,FALSE)</f>
        <v>245</v>
      </c>
      <c r="X3312" s="39"/>
      <c r="Y3312" s="39"/>
      <c r="Z3312" s="39"/>
      <c r="AA3312" s="39"/>
      <c r="AB3312" s="39"/>
      <c r="AC3312" s="39"/>
      <c r="AD3312" s="40"/>
      <c r="AE3312" s="40"/>
      <c r="AF3312" s="41">
        <f t="shared" si="6135"/>
        <v>0</v>
      </c>
      <c r="AG3312" s="42"/>
    </row>
    <row r="3313" spans="1:33" ht="13.8">
      <c r="A3313" s="30" t="s">
        <v>3132</v>
      </c>
      <c r="B3313" s="30" t="s">
        <v>3133</v>
      </c>
      <c r="C3313" s="43"/>
      <c r="D3313" s="44"/>
      <c r="E3313" s="44"/>
      <c r="F3313" s="35">
        <f t="shared" si="6591"/>
        <v>0</v>
      </c>
      <c r="G3313" s="35">
        <f t="shared" si="6536"/>
        <v>0</v>
      </c>
      <c r="H3313" s="35">
        <f t="shared" si="6107"/>
        <v>0</v>
      </c>
      <c r="I3313" s="17">
        <v>18</v>
      </c>
      <c r="J3313" s="37">
        <f t="shared" ref="J3313:K3313" si="6634">MAX(N3313,P3313,R3313,T3313,V3313,X3313,Z3313,AB3313,AD3313)</f>
        <v>41</v>
      </c>
      <c r="K3313" s="37">
        <f t="shared" si="6634"/>
        <v>52</v>
      </c>
      <c r="L3313" s="38">
        <f t="shared" ref="L3313:M3313" si="6635">MIN(N3313,P3313,R3313,T3313,V3313,X3313,Z3313,AB3313,AD3313)</f>
        <v>40</v>
      </c>
      <c r="M3313" s="38">
        <f t="shared" si="6635"/>
        <v>49</v>
      </c>
      <c r="N3313" s="38">
        <f t="shared" si="6544"/>
        <v>40</v>
      </c>
      <c r="O3313" s="38">
        <f t="shared" si="6545"/>
        <v>52</v>
      </c>
      <c r="P3313" s="39"/>
      <c r="Q3313" s="39"/>
      <c r="R3313" s="39"/>
      <c r="S3313" s="39"/>
      <c r="T3313" s="39"/>
      <c r="U3313" s="39"/>
      <c r="V3313" s="39">
        <f>VLOOKUP(A3313,Reo_LI,9,FALSE)</f>
        <v>41</v>
      </c>
      <c r="W3313" s="39">
        <f>VLOOKUP(A3313,Reo_LI,11,FALSE)</f>
        <v>49</v>
      </c>
      <c r="X3313" s="39"/>
      <c r="Y3313" s="39"/>
      <c r="Z3313" s="39"/>
      <c r="AA3313" s="39"/>
      <c r="AB3313" s="39"/>
      <c r="AC3313" s="39"/>
      <c r="AD3313" s="40"/>
      <c r="AE3313" s="40"/>
      <c r="AF3313" s="41">
        <f t="shared" si="6135"/>
        <v>0</v>
      </c>
      <c r="AG3313" s="42"/>
    </row>
    <row r="3314" spans="1:33" ht="13.8">
      <c r="A3314" s="30" t="s">
        <v>8515</v>
      </c>
      <c r="B3314" s="30" t="s">
        <v>8516</v>
      </c>
      <c r="C3314" s="43"/>
      <c r="D3314" s="44"/>
      <c r="E3314" s="44"/>
      <c r="F3314" s="35">
        <f t="shared" si="6591"/>
        <v>0</v>
      </c>
      <c r="G3314" s="35">
        <f t="shared" si="6536"/>
        <v>0</v>
      </c>
      <c r="H3314" s="35">
        <f t="shared" si="6107"/>
        <v>0</v>
      </c>
      <c r="I3314" s="21">
        <f>VLOOKUP(A3314,Old_Inventory,9,FALSE)</f>
        <v>28</v>
      </c>
      <c r="J3314" s="37">
        <f t="shared" ref="J3314:K3314" si="6636">MAX(N3314,P3314,R3314,T3314,V3314,X3314,Z3314,AB3314,AD3314)</f>
        <v>108.94</v>
      </c>
      <c r="K3314" s="37">
        <f t="shared" si="6636"/>
        <v>139</v>
      </c>
      <c r="L3314" s="38">
        <f t="shared" ref="L3314:M3314" si="6637">MIN(N3314,P3314,R3314,T3314,V3314,X3314,Z3314,AB3314,AD3314)</f>
        <v>108.94</v>
      </c>
      <c r="M3314" s="38">
        <f t="shared" si="6637"/>
        <v>139</v>
      </c>
      <c r="N3314" s="38">
        <f t="shared" si="6544"/>
        <v>108.94</v>
      </c>
      <c r="O3314" s="38">
        <f t="shared" si="6545"/>
        <v>139</v>
      </c>
      <c r="P3314" s="39"/>
      <c r="Q3314" s="39"/>
      <c r="R3314" s="39"/>
      <c r="S3314" s="39"/>
      <c r="T3314" s="39"/>
      <c r="U3314" s="39"/>
      <c r="V3314" s="39"/>
      <c r="W3314" s="39"/>
      <c r="X3314" s="39"/>
      <c r="Y3314" s="39"/>
      <c r="Z3314" s="39"/>
      <c r="AA3314" s="39"/>
      <c r="AB3314" s="39"/>
      <c r="AC3314" s="39"/>
      <c r="AD3314" s="40"/>
      <c r="AE3314" s="40"/>
      <c r="AF3314" s="41">
        <f t="shared" si="6135"/>
        <v>0</v>
      </c>
      <c r="AG3314" s="42"/>
    </row>
    <row r="3315" spans="1:33" ht="13.8">
      <c r="A3315" s="30" t="s">
        <v>8517</v>
      </c>
      <c r="B3315" s="30" t="s">
        <v>8518</v>
      </c>
      <c r="C3315" s="43"/>
      <c r="D3315" s="44"/>
      <c r="E3315" s="44"/>
      <c r="F3315" s="35">
        <f t="shared" si="6591"/>
        <v>0</v>
      </c>
      <c r="G3315" s="35">
        <f t="shared" si="6536"/>
        <v>0</v>
      </c>
      <c r="H3315" s="35">
        <f t="shared" si="6107"/>
        <v>0</v>
      </c>
      <c r="I3315" s="21">
        <f>VLOOKUP(A3315,Old_Inventory,9,FALSE)</f>
        <v>28</v>
      </c>
      <c r="J3315" s="37">
        <f t="shared" ref="J3315:K3315" si="6638">MAX(N3315,P3315,R3315,T3315,V3315,X3315,Z3315,AB3315,AD3315)</f>
        <v>4325.3999999999996</v>
      </c>
      <c r="K3315" s="37">
        <f t="shared" si="6638"/>
        <v>5537</v>
      </c>
      <c r="L3315" s="38">
        <f t="shared" ref="L3315:M3315" si="6639">MIN(N3315,P3315,R3315,T3315,V3315,X3315,Z3315,AB3315,AD3315)</f>
        <v>4325.3999999999996</v>
      </c>
      <c r="M3315" s="38">
        <f t="shared" si="6639"/>
        <v>5537</v>
      </c>
      <c r="N3315" s="38">
        <f t="shared" si="6544"/>
        <v>4325.3999999999996</v>
      </c>
      <c r="O3315" s="38">
        <f t="shared" si="6545"/>
        <v>5537</v>
      </c>
      <c r="P3315" s="39"/>
      <c r="Q3315" s="39"/>
      <c r="R3315" s="39"/>
      <c r="S3315" s="39"/>
      <c r="T3315" s="39"/>
      <c r="U3315" s="39"/>
      <c r="V3315" s="39"/>
      <c r="W3315" s="39"/>
      <c r="X3315" s="39"/>
      <c r="Y3315" s="39"/>
      <c r="Z3315" s="39"/>
      <c r="AA3315" s="39"/>
      <c r="AB3315" s="39"/>
      <c r="AC3315" s="39"/>
      <c r="AD3315" s="40"/>
      <c r="AE3315" s="40"/>
      <c r="AF3315" s="41">
        <f t="shared" si="6135"/>
        <v>0</v>
      </c>
      <c r="AG3315" s="42"/>
    </row>
    <row r="3316" spans="1:33" ht="13.8">
      <c r="A3316" s="30" t="s">
        <v>8519</v>
      </c>
      <c r="B3316" s="30" t="s">
        <v>8520</v>
      </c>
      <c r="C3316" s="43"/>
      <c r="D3316" s="44"/>
      <c r="E3316" s="44"/>
      <c r="F3316" s="35">
        <f t="shared" si="6591"/>
        <v>0</v>
      </c>
      <c r="G3316" s="35">
        <f t="shared" si="6536"/>
        <v>0</v>
      </c>
      <c r="H3316" s="35">
        <f t="shared" si="6107"/>
        <v>0</v>
      </c>
      <c r="I3316" s="21">
        <f>VLOOKUP(A3316,Old_Inventory,9,FALSE)</f>
        <v>28</v>
      </c>
      <c r="J3316" s="37">
        <f t="shared" ref="J3316:K3316" si="6640">MAX(N3316,P3316,R3316,T3316,V3316,X3316,Z3316,AB3316,AD3316)</f>
        <v>1275.19</v>
      </c>
      <c r="K3316" s="37">
        <f t="shared" si="6640"/>
        <v>1632</v>
      </c>
      <c r="L3316" s="38">
        <f t="shared" ref="L3316:M3316" si="6641">MIN(N3316,P3316,R3316,T3316,V3316,X3316,Z3316,AB3316,AD3316)</f>
        <v>1275.19</v>
      </c>
      <c r="M3316" s="38">
        <f t="shared" si="6641"/>
        <v>1632</v>
      </c>
      <c r="N3316" s="38">
        <f t="shared" si="6544"/>
        <v>1275.19</v>
      </c>
      <c r="O3316" s="38">
        <f t="shared" si="6545"/>
        <v>1632</v>
      </c>
      <c r="P3316" s="39"/>
      <c r="Q3316" s="39"/>
      <c r="R3316" s="39"/>
      <c r="S3316" s="39"/>
      <c r="T3316" s="39"/>
      <c r="U3316" s="39"/>
      <c r="V3316" s="39"/>
      <c r="W3316" s="39"/>
      <c r="X3316" s="39"/>
      <c r="Y3316" s="39"/>
      <c r="Z3316" s="39"/>
      <c r="AA3316" s="39"/>
      <c r="AB3316" s="39"/>
      <c r="AC3316" s="39"/>
      <c r="AD3316" s="40"/>
      <c r="AE3316" s="40"/>
      <c r="AF3316" s="41">
        <f t="shared" si="6135"/>
        <v>0</v>
      </c>
      <c r="AG3316" s="42"/>
    </row>
    <row r="3317" spans="1:33" ht="13.8">
      <c r="A3317" s="30" t="s">
        <v>3134</v>
      </c>
      <c r="B3317" s="30" t="s">
        <v>3135</v>
      </c>
      <c r="C3317" s="43"/>
      <c r="D3317" s="44"/>
      <c r="E3317" s="44"/>
      <c r="F3317" s="35">
        <f t="shared" si="6591"/>
        <v>0</v>
      </c>
      <c r="G3317" s="35">
        <f t="shared" si="6536"/>
        <v>0</v>
      </c>
      <c r="H3317" s="35">
        <f t="shared" si="6107"/>
        <v>0</v>
      </c>
      <c r="I3317" s="17">
        <v>18</v>
      </c>
      <c r="J3317" s="37">
        <f t="shared" ref="J3317:K3317" si="6642">MAX(N3317,P3317,R3317,T3317,V3317,X3317,Z3317,AB3317,AD3317)</f>
        <v>525.46</v>
      </c>
      <c r="K3317" s="37">
        <f t="shared" si="6642"/>
        <v>673</v>
      </c>
      <c r="L3317" s="38">
        <f t="shared" ref="L3317:M3317" si="6643">MIN(N3317,P3317,R3317,T3317,V3317,X3317,Z3317,AB3317,AD3317)</f>
        <v>465</v>
      </c>
      <c r="M3317" s="38">
        <f t="shared" si="6643"/>
        <v>549</v>
      </c>
      <c r="N3317" s="38">
        <f t="shared" si="6544"/>
        <v>525.46</v>
      </c>
      <c r="O3317" s="38">
        <f t="shared" si="6545"/>
        <v>673</v>
      </c>
      <c r="P3317" s="39"/>
      <c r="Q3317" s="39"/>
      <c r="R3317" s="39"/>
      <c r="S3317" s="39"/>
      <c r="T3317" s="39"/>
      <c r="U3317" s="39"/>
      <c r="V3317" s="39">
        <f>VLOOKUP(A3317,Reo_LI,9,FALSE)</f>
        <v>465</v>
      </c>
      <c r="W3317" s="39">
        <f>VLOOKUP(A3317,Reo_LI,11,FALSE)</f>
        <v>549</v>
      </c>
      <c r="X3317" s="39"/>
      <c r="Y3317" s="39"/>
      <c r="Z3317" s="39"/>
      <c r="AA3317" s="39"/>
      <c r="AB3317" s="39"/>
      <c r="AC3317" s="39"/>
      <c r="AD3317" s="40"/>
      <c r="AE3317" s="40"/>
      <c r="AF3317" s="41">
        <f t="shared" si="6135"/>
        <v>0</v>
      </c>
      <c r="AG3317" s="42"/>
    </row>
    <row r="3318" spans="1:33" ht="13.8">
      <c r="A3318" s="30" t="s">
        <v>3137</v>
      </c>
      <c r="B3318" s="30" t="s">
        <v>8521</v>
      </c>
      <c r="C3318" s="43"/>
      <c r="D3318" s="44"/>
      <c r="E3318" s="44"/>
      <c r="F3318" s="35">
        <f t="shared" si="6591"/>
        <v>0</v>
      </c>
      <c r="G3318" s="35">
        <f t="shared" si="6536"/>
        <v>0</v>
      </c>
      <c r="H3318" s="35">
        <f t="shared" ref="H3318:H3572" si="6644">(E3318+F3318)-G3318</f>
        <v>0</v>
      </c>
      <c r="I3318" s="17">
        <v>18</v>
      </c>
      <c r="J3318" s="37">
        <f t="shared" ref="J3318:K3318" si="6645">MAX(N3318,P3318,R3318,T3318,V3318,X3318,Z3318,AB3318,AD3318)</f>
        <v>1396.94</v>
      </c>
      <c r="K3318" s="37">
        <f t="shared" si="6645"/>
        <v>1788</v>
      </c>
      <c r="L3318" s="38">
        <f t="shared" ref="L3318:M3318" si="6646">MIN(N3318,P3318,R3318,T3318,V3318,X3318,Z3318,AB3318,AD3318)</f>
        <v>748</v>
      </c>
      <c r="M3318" s="38">
        <f t="shared" si="6646"/>
        <v>883</v>
      </c>
      <c r="N3318" s="38">
        <f t="shared" si="6544"/>
        <v>1396.94</v>
      </c>
      <c r="O3318" s="38">
        <f t="shared" si="6545"/>
        <v>1788</v>
      </c>
      <c r="P3318" s="39"/>
      <c r="Q3318" s="39"/>
      <c r="R3318" s="39"/>
      <c r="S3318" s="39"/>
      <c r="T3318" s="39"/>
      <c r="U3318" s="39"/>
      <c r="V3318" s="39">
        <f>VLOOKUP(A3318,Reo_LI,9,FALSE)</f>
        <v>748</v>
      </c>
      <c r="W3318" s="39">
        <f>VLOOKUP(A3318,Reo_LI,11,FALSE)</f>
        <v>883</v>
      </c>
      <c r="X3318" s="39"/>
      <c r="Y3318" s="39"/>
      <c r="Z3318" s="39"/>
      <c r="AA3318" s="39"/>
      <c r="AB3318" s="39"/>
      <c r="AC3318" s="39"/>
      <c r="AD3318" s="40"/>
      <c r="AE3318" s="40"/>
      <c r="AF3318" s="41">
        <f t="shared" si="6135"/>
        <v>0</v>
      </c>
      <c r="AG3318" s="42"/>
    </row>
    <row r="3319" spans="1:33" ht="13.8">
      <c r="A3319" s="30" t="s">
        <v>8522</v>
      </c>
      <c r="B3319" s="30" t="s">
        <v>8523</v>
      </c>
      <c r="C3319" s="43"/>
      <c r="D3319" s="44"/>
      <c r="E3319" s="44"/>
      <c r="F3319" s="35">
        <f t="shared" si="6591"/>
        <v>0</v>
      </c>
      <c r="G3319" s="35">
        <f t="shared" si="6536"/>
        <v>0</v>
      </c>
      <c r="H3319" s="35">
        <f t="shared" si="6644"/>
        <v>0</v>
      </c>
      <c r="I3319" s="21">
        <f t="shared" ref="I3319:I3343" si="6647">VLOOKUP(A3319,Old_Inventory,9,FALSE)</f>
        <v>28</v>
      </c>
      <c r="J3319" s="37">
        <f t="shared" ref="J3319:K3319" si="6648">MAX(N3319,P3319,R3319,T3319,V3319,X3319,Z3319,AB3319,AD3319)</f>
        <v>358.85</v>
      </c>
      <c r="K3319" s="37">
        <f t="shared" si="6648"/>
        <v>459</v>
      </c>
      <c r="L3319" s="38">
        <f t="shared" ref="L3319:M3319" si="6649">MIN(N3319,P3319,R3319,T3319,V3319,X3319,Z3319,AB3319,AD3319)</f>
        <v>358.85</v>
      </c>
      <c r="M3319" s="38">
        <f t="shared" si="6649"/>
        <v>459</v>
      </c>
      <c r="N3319" s="38">
        <f t="shared" si="6544"/>
        <v>358.85</v>
      </c>
      <c r="O3319" s="38">
        <f t="shared" si="6545"/>
        <v>459</v>
      </c>
      <c r="P3319" s="39"/>
      <c r="Q3319" s="39"/>
      <c r="R3319" s="39"/>
      <c r="S3319" s="39"/>
      <c r="T3319" s="39"/>
      <c r="U3319" s="39"/>
      <c r="V3319" s="39"/>
      <c r="W3319" s="39"/>
      <c r="X3319" s="39"/>
      <c r="Y3319" s="39"/>
      <c r="Z3319" s="39"/>
      <c r="AA3319" s="39"/>
      <c r="AB3319" s="39"/>
      <c r="AC3319" s="39"/>
      <c r="AD3319" s="40"/>
      <c r="AE3319" s="40"/>
      <c r="AF3319" s="41">
        <f t="shared" si="6135"/>
        <v>0</v>
      </c>
      <c r="AG3319" s="42"/>
    </row>
    <row r="3320" spans="1:33" ht="13.8">
      <c r="A3320" s="30" t="s">
        <v>8524</v>
      </c>
      <c r="B3320" s="30" t="s">
        <v>8525</v>
      </c>
      <c r="C3320" s="43"/>
      <c r="D3320" s="44"/>
      <c r="E3320" s="44"/>
      <c r="F3320" s="35">
        <f t="shared" si="6591"/>
        <v>0</v>
      </c>
      <c r="G3320" s="35">
        <f t="shared" si="6536"/>
        <v>0</v>
      </c>
      <c r="H3320" s="35">
        <f t="shared" si="6644"/>
        <v>0</v>
      </c>
      <c r="I3320" s="21">
        <f t="shared" si="6647"/>
        <v>28</v>
      </c>
      <c r="J3320" s="37">
        <f t="shared" ref="J3320:K3320" si="6650">MAX(N3320,P3320,R3320,T3320,V3320,X3320,Z3320,AB3320,AD3320)</f>
        <v>365.26</v>
      </c>
      <c r="K3320" s="37">
        <f t="shared" si="6650"/>
        <v>468</v>
      </c>
      <c r="L3320" s="38">
        <f t="shared" ref="L3320:M3320" si="6651">MIN(N3320,P3320,R3320,T3320,V3320,X3320,Z3320,AB3320,AD3320)</f>
        <v>365.26</v>
      </c>
      <c r="M3320" s="38">
        <f t="shared" si="6651"/>
        <v>468</v>
      </c>
      <c r="N3320" s="38">
        <f t="shared" si="6544"/>
        <v>365.26</v>
      </c>
      <c r="O3320" s="38">
        <f t="shared" si="6545"/>
        <v>468</v>
      </c>
      <c r="P3320" s="39"/>
      <c r="Q3320" s="39"/>
      <c r="R3320" s="39"/>
      <c r="S3320" s="39"/>
      <c r="T3320" s="39"/>
      <c r="U3320" s="39"/>
      <c r="V3320" s="39"/>
      <c r="W3320" s="39"/>
      <c r="X3320" s="39"/>
      <c r="Y3320" s="39"/>
      <c r="Z3320" s="39"/>
      <c r="AA3320" s="39"/>
      <c r="AB3320" s="39"/>
      <c r="AC3320" s="39"/>
      <c r="AD3320" s="40"/>
      <c r="AE3320" s="40"/>
      <c r="AF3320" s="41">
        <f t="shared" si="6135"/>
        <v>0</v>
      </c>
      <c r="AG3320" s="42"/>
    </row>
    <row r="3321" spans="1:33" ht="13.8">
      <c r="A3321" s="30" t="s">
        <v>8526</v>
      </c>
      <c r="B3321" s="30" t="s">
        <v>8527</v>
      </c>
      <c r="C3321" s="43"/>
      <c r="D3321" s="44"/>
      <c r="E3321" s="44"/>
      <c r="F3321" s="35">
        <f t="shared" si="6591"/>
        <v>0</v>
      </c>
      <c r="G3321" s="35">
        <f t="shared" si="6536"/>
        <v>0</v>
      </c>
      <c r="H3321" s="35">
        <f t="shared" si="6644"/>
        <v>0</v>
      </c>
      <c r="I3321" s="21">
        <f t="shared" si="6647"/>
        <v>28</v>
      </c>
      <c r="J3321" s="37">
        <f t="shared" ref="J3321:K3321" si="6652">MAX(N3321,P3321,R3321,T3321,V3321,X3321,Z3321,AB3321,AD3321)</f>
        <v>365.26</v>
      </c>
      <c r="K3321" s="37">
        <f t="shared" si="6652"/>
        <v>468</v>
      </c>
      <c r="L3321" s="38">
        <f t="shared" ref="L3321:M3321" si="6653">MIN(N3321,P3321,R3321,T3321,V3321,X3321,Z3321,AB3321,AD3321)</f>
        <v>365.26</v>
      </c>
      <c r="M3321" s="38">
        <f t="shared" si="6653"/>
        <v>468</v>
      </c>
      <c r="N3321" s="38">
        <f t="shared" si="6544"/>
        <v>365.26</v>
      </c>
      <c r="O3321" s="38">
        <f t="shared" si="6545"/>
        <v>468</v>
      </c>
      <c r="P3321" s="39"/>
      <c r="Q3321" s="39"/>
      <c r="R3321" s="39"/>
      <c r="S3321" s="39"/>
      <c r="T3321" s="39"/>
      <c r="U3321" s="39"/>
      <c r="V3321" s="39"/>
      <c r="W3321" s="39"/>
      <c r="X3321" s="39"/>
      <c r="Y3321" s="39"/>
      <c r="Z3321" s="39"/>
      <c r="AA3321" s="39"/>
      <c r="AB3321" s="39"/>
      <c r="AC3321" s="39"/>
      <c r="AD3321" s="40"/>
      <c r="AE3321" s="40"/>
      <c r="AF3321" s="41">
        <f t="shared" si="6135"/>
        <v>0</v>
      </c>
      <c r="AG3321" s="42"/>
    </row>
    <row r="3322" spans="1:33" ht="13.8">
      <c r="A3322" s="30" t="s">
        <v>8528</v>
      </c>
      <c r="B3322" s="30" t="s">
        <v>8529</v>
      </c>
      <c r="C3322" s="43"/>
      <c r="D3322" s="44"/>
      <c r="E3322" s="44"/>
      <c r="F3322" s="35">
        <f t="shared" si="6591"/>
        <v>0</v>
      </c>
      <c r="G3322" s="35">
        <f t="shared" si="6536"/>
        <v>0</v>
      </c>
      <c r="H3322" s="35">
        <f t="shared" si="6644"/>
        <v>0</v>
      </c>
      <c r="I3322" s="21">
        <f t="shared" si="6647"/>
        <v>28</v>
      </c>
      <c r="J3322" s="37">
        <f t="shared" ref="J3322:K3322" si="6654">MAX(N3322,P3322,R3322,T3322,V3322,X3322,Z3322,AB3322,AD3322)</f>
        <v>365.26</v>
      </c>
      <c r="K3322" s="37">
        <f t="shared" si="6654"/>
        <v>468</v>
      </c>
      <c r="L3322" s="38">
        <f t="shared" ref="L3322:M3322" si="6655">MIN(N3322,P3322,R3322,T3322,V3322,X3322,Z3322,AB3322,AD3322)</f>
        <v>365.26</v>
      </c>
      <c r="M3322" s="38">
        <f t="shared" si="6655"/>
        <v>468</v>
      </c>
      <c r="N3322" s="38">
        <f t="shared" si="6544"/>
        <v>365.26</v>
      </c>
      <c r="O3322" s="38">
        <f t="shared" si="6545"/>
        <v>468</v>
      </c>
      <c r="P3322" s="39"/>
      <c r="Q3322" s="39"/>
      <c r="R3322" s="39"/>
      <c r="S3322" s="39"/>
      <c r="T3322" s="39"/>
      <c r="U3322" s="39"/>
      <c r="V3322" s="39"/>
      <c r="W3322" s="39"/>
      <c r="X3322" s="39"/>
      <c r="Y3322" s="39"/>
      <c r="Z3322" s="39"/>
      <c r="AA3322" s="39"/>
      <c r="AB3322" s="39"/>
      <c r="AC3322" s="39"/>
      <c r="AD3322" s="40"/>
      <c r="AE3322" s="40"/>
      <c r="AF3322" s="41">
        <f t="shared" si="6135"/>
        <v>0</v>
      </c>
      <c r="AG3322" s="42"/>
    </row>
    <row r="3323" spans="1:33" ht="13.8">
      <c r="A3323" s="30" t="s">
        <v>8530</v>
      </c>
      <c r="B3323" s="30" t="s">
        <v>8531</v>
      </c>
      <c r="C3323" s="43"/>
      <c r="D3323" s="44"/>
      <c r="E3323" s="44"/>
      <c r="F3323" s="35">
        <f t="shared" si="6591"/>
        <v>0</v>
      </c>
      <c r="G3323" s="35">
        <f t="shared" si="6536"/>
        <v>0</v>
      </c>
      <c r="H3323" s="35">
        <f t="shared" si="6644"/>
        <v>0</v>
      </c>
      <c r="I3323" s="21">
        <f t="shared" si="6647"/>
        <v>28</v>
      </c>
      <c r="J3323" s="37">
        <f t="shared" ref="J3323:K3323" si="6656">MAX(N3323,P3323,R3323,T3323,V3323,X3323,Z3323,AB3323,AD3323)</f>
        <v>429.34</v>
      </c>
      <c r="K3323" s="37">
        <f t="shared" si="6656"/>
        <v>550</v>
      </c>
      <c r="L3323" s="38">
        <f t="shared" ref="L3323:M3323" si="6657">MIN(N3323,P3323,R3323,T3323,V3323,X3323,Z3323,AB3323,AD3323)</f>
        <v>429.34</v>
      </c>
      <c r="M3323" s="38">
        <f t="shared" si="6657"/>
        <v>550</v>
      </c>
      <c r="N3323" s="38">
        <f t="shared" si="6544"/>
        <v>429.34</v>
      </c>
      <c r="O3323" s="38">
        <f t="shared" si="6545"/>
        <v>550</v>
      </c>
      <c r="P3323" s="39"/>
      <c r="Q3323" s="39"/>
      <c r="R3323" s="39"/>
      <c r="S3323" s="39"/>
      <c r="T3323" s="39"/>
      <c r="U3323" s="39"/>
      <c r="V3323" s="39"/>
      <c r="W3323" s="39"/>
      <c r="X3323" s="39"/>
      <c r="Y3323" s="39"/>
      <c r="Z3323" s="39"/>
      <c r="AA3323" s="39"/>
      <c r="AB3323" s="39"/>
      <c r="AC3323" s="39"/>
      <c r="AD3323" s="40"/>
      <c r="AE3323" s="40"/>
      <c r="AF3323" s="41">
        <f t="shared" si="6135"/>
        <v>0</v>
      </c>
      <c r="AG3323" s="42"/>
    </row>
    <row r="3324" spans="1:33" ht="13.8">
      <c r="A3324" s="30" t="s">
        <v>8532</v>
      </c>
      <c r="B3324" s="30" t="s">
        <v>8533</v>
      </c>
      <c r="C3324" s="43"/>
      <c r="D3324" s="44"/>
      <c r="E3324" s="44"/>
      <c r="F3324" s="35">
        <f t="shared" si="6591"/>
        <v>0</v>
      </c>
      <c r="G3324" s="35">
        <f t="shared" si="6536"/>
        <v>0</v>
      </c>
      <c r="H3324" s="35">
        <f t="shared" si="6644"/>
        <v>0</v>
      </c>
      <c r="I3324" s="21">
        <f t="shared" si="6647"/>
        <v>28</v>
      </c>
      <c r="J3324" s="37">
        <f t="shared" ref="J3324:K3324" si="6658">MAX(N3324,P3324,R3324,T3324,V3324,X3324,Z3324,AB3324,AD3324)</f>
        <v>358.85</v>
      </c>
      <c r="K3324" s="37">
        <f t="shared" si="6658"/>
        <v>459</v>
      </c>
      <c r="L3324" s="38">
        <f t="shared" ref="L3324:M3324" si="6659">MIN(N3324,P3324,R3324,T3324,V3324,X3324,Z3324,AB3324,AD3324)</f>
        <v>358.85</v>
      </c>
      <c r="M3324" s="38">
        <f t="shared" si="6659"/>
        <v>459</v>
      </c>
      <c r="N3324" s="38">
        <f t="shared" si="6544"/>
        <v>358.85</v>
      </c>
      <c r="O3324" s="38">
        <f t="shared" si="6545"/>
        <v>459</v>
      </c>
      <c r="P3324" s="39"/>
      <c r="Q3324" s="39"/>
      <c r="R3324" s="39"/>
      <c r="S3324" s="39"/>
      <c r="T3324" s="39"/>
      <c r="U3324" s="39"/>
      <c r="V3324" s="39"/>
      <c r="W3324" s="39"/>
      <c r="X3324" s="39"/>
      <c r="Y3324" s="39"/>
      <c r="Z3324" s="39"/>
      <c r="AA3324" s="39"/>
      <c r="AB3324" s="39"/>
      <c r="AC3324" s="39"/>
      <c r="AD3324" s="40"/>
      <c r="AE3324" s="40"/>
      <c r="AF3324" s="41">
        <f t="shared" si="6135"/>
        <v>0</v>
      </c>
      <c r="AG3324" s="42"/>
    </row>
    <row r="3325" spans="1:33" ht="13.8">
      <c r="A3325" s="30" t="s">
        <v>8534</v>
      </c>
      <c r="B3325" s="30" t="s">
        <v>8535</v>
      </c>
      <c r="C3325" s="43"/>
      <c r="D3325" s="44"/>
      <c r="E3325" s="44"/>
      <c r="F3325" s="35">
        <f t="shared" si="6591"/>
        <v>0</v>
      </c>
      <c r="G3325" s="35">
        <f t="shared" si="6536"/>
        <v>0</v>
      </c>
      <c r="H3325" s="35">
        <f t="shared" si="6644"/>
        <v>0</v>
      </c>
      <c r="I3325" s="21">
        <f t="shared" si="6647"/>
        <v>28</v>
      </c>
      <c r="J3325" s="37">
        <f t="shared" ref="J3325:K3325" si="6660">MAX(N3325,P3325,R3325,T3325,V3325,X3325,Z3325,AB3325,AD3325)</f>
        <v>358.85</v>
      </c>
      <c r="K3325" s="37">
        <f t="shared" si="6660"/>
        <v>459</v>
      </c>
      <c r="L3325" s="38">
        <f t="shared" ref="L3325:M3325" si="6661">MIN(N3325,P3325,R3325,T3325,V3325,X3325,Z3325,AB3325,AD3325)</f>
        <v>358.85</v>
      </c>
      <c r="M3325" s="38">
        <f t="shared" si="6661"/>
        <v>459</v>
      </c>
      <c r="N3325" s="38">
        <f t="shared" si="6544"/>
        <v>358.85</v>
      </c>
      <c r="O3325" s="38">
        <f t="shared" si="6545"/>
        <v>459</v>
      </c>
      <c r="P3325" s="39"/>
      <c r="Q3325" s="39"/>
      <c r="R3325" s="39"/>
      <c r="S3325" s="39"/>
      <c r="T3325" s="39"/>
      <c r="U3325" s="39"/>
      <c r="V3325" s="39"/>
      <c r="W3325" s="39"/>
      <c r="X3325" s="39"/>
      <c r="Y3325" s="39"/>
      <c r="Z3325" s="39"/>
      <c r="AA3325" s="39"/>
      <c r="AB3325" s="39"/>
      <c r="AC3325" s="39"/>
      <c r="AD3325" s="40"/>
      <c r="AE3325" s="40"/>
      <c r="AF3325" s="41">
        <f t="shared" si="6135"/>
        <v>0</v>
      </c>
      <c r="AG3325" s="42"/>
    </row>
    <row r="3326" spans="1:33" ht="13.8">
      <c r="A3326" s="30" t="s">
        <v>8536</v>
      </c>
      <c r="B3326" s="30" t="s">
        <v>8537</v>
      </c>
      <c r="C3326" s="43"/>
      <c r="D3326" s="44"/>
      <c r="E3326" s="44"/>
      <c r="F3326" s="35">
        <f t="shared" si="6591"/>
        <v>0</v>
      </c>
      <c r="G3326" s="35">
        <f t="shared" si="6536"/>
        <v>0</v>
      </c>
      <c r="H3326" s="35">
        <f t="shared" si="6644"/>
        <v>0</v>
      </c>
      <c r="I3326" s="21">
        <f t="shared" si="6647"/>
        <v>28</v>
      </c>
      <c r="J3326" s="37">
        <f t="shared" ref="J3326:K3326" si="6662">MAX(N3326,P3326,R3326,T3326,V3326,X3326,Z3326,AB3326,AD3326)</f>
        <v>358.85</v>
      </c>
      <c r="K3326" s="37">
        <f t="shared" si="6662"/>
        <v>459</v>
      </c>
      <c r="L3326" s="38">
        <f t="shared" ref="L3326:M3326" si="6663">MIN(N3326,P3326,R3326,T3326,V3326,X3326,Z3326,AB3326,AD3326)</f>
        <v>358.85</v>
      </c>
      <c r="M3326" s="38">
        <f t="shared" si="6663"/>
        <v>459</v>
      </c>
      <c r="N3326" s="38">
        <f t="shared" si="6544"/>
        <v>358.85</v>
      </c>
      <c r="O3326" s="38">
        <f t="shared" si="6545"/>
        <v>459</v>
      </c>
      <c r="P3326" s="39"/>
      <c r="Q3326" s="39"/>
      <c r="R3326" s="39"/>
      <c r="S3326" s="39"/>
      <c r="T3326" s="39"/>
      <c r="U3326" s="39"/>
      <c r="V3326" s="39"/>
      <c r="W3326" s="39"/>
      <c r="X3326" s="39"/>
      <c r="Y3326" s="39"/>
      <c r="Z3326" s="39"/>
      <c r="AA3326" s="39"/>
      <c r="AB3326" s="39"/>
      <c r="AC3326" s="39"/>
      <c r="AD3326" s="40"/>
      <c r="AE3326" s="40"/>
      <c r="AF3326" s="41">
        <f t="shared" si="6135"/>
        <v>0</v>
      </c>
      <c r="AG3326" s="42"/>
    </row>
    <row r="3327" spans="1:33" ht="13.8">
      <c r="A3327" s="30" t="s">
        <v>8538</v>
      </c>
      <c r="B3327" s="30" t="s">
        <v>8539</v>
      </c>
      <c r="C3327" s="43"/>
      <c r="D3327" s="44"/>
      <c r="E3327" s="44"/>
      <c r="F3327" s="35">
        <f t="shared" si="6591"/>
        <v>0</v>
      </c>
      <c r="G3327" s="35">
        <f t="shared" si="6536"/>
        <v>0</v>
      </c>
      <c r="H3327" s="35">
        <f t="shared" si="6644"/>
        <v>0</v>
      </c>
      <c r="I3327" s="21">
        <f t="shared" si="6647"/>
        <v>28</v>
      </c>
      <c r="J3327" s="37">
        <f t="shared" ref="J3327:K3327" si="6664">MAX(N3327,P3327,R3327,T3327,V3327,X3327,Z3327,AB3327,AD3327)</f>
        <v>358.85</v>
      </c>
      <c r="K3327" s="37">
        <f t="shared" si="6664"/>
        <v>459</v>
      </c>
      <c r="L3327" s="38">
        <f t="shared" ref="L3327:M3327" si="6665">MIN(N3327,P3327,R3327,T3327,V3327,X3327,Z3327,AB3327,AD3327)</f>
        <v>358.85</v>
      </c>
      <c r="M3327" s="38">
        <f t="shared" si="6665"/>
        <v>459</v>
      </c>
      <c r="N3327" s="38">
        <f t="shared" si="6544"/>
        <v>358.85</v>
      </c>
      <c r="O3327" s="38">
        <f t="shared" si="6545"/>
        <v>459</v>
      </c>
      <c r="P3327" s="39"/>
      <c r="Q3327" s="39"/>
      <c r="R3327" s="39"/>
      <c r="S3327" s="39"/>
      <c r="T3327" s="39"/>
      <c r="U3327" s="39"/>
      <c r="V3327" s="39"/>
      <c r="W3327" s="39"/>
      <c r="X3327" s="39"/>
      <c r="Y3327" s="39"/>
      <c r="Z3327" s="39"/>
      <c r="AA3327" s="39"/>
      <c r="AB3327" s="39"/>
      <c r="AC3327" s="39"/>
      <c r="AD3327" s="40"/>
      <c r="AE3327" s="40"/>
      <c r="AF3327" s="41">
        <f t="shared" si="6135"/>
        <v>0</v>
      </c>
      <c r="AG3327" s="42"/>
    </row>
    <row r="3328" spans="1:33" ht="13.8">
      <c r="A3328" s="30" t="s">
        <v>8540</v>
      </c>
      <c r="B3328" s="30" t="s">
        <v>8541</v>
      </c>
      <c r="C3328" s="43"/>
      <c r="D3328" s="44"/>
      <c r="E3328" s="44"/>
      <c r="F3328" s="35">
        <f t="shared" si="6591"/>
        <v>0</v>
      </c>
      <c r="G3328" s="35">
        <f t="shared" si="6536"/>
        <v>0</v>
      </c>
      <c r="H3328" s="35">
        <f t="shared" si="6644"/>
        <v>0</v>
      </c>
      <c r="I3328" s="21">
        <f t="shared" si="6647"/>
        <v>28</v>
      </c>
      <c r="J3328" s="37">
        <f t="shared" ref="J3328:K3328" si="6666">MAX(N3328,P3328,R3328,T3328,V3328,X3328,Z3328,AB3328,AD3328)</f>
        <v>429.34</v>
      </c>
      <c r="K3328" s="37">
        <f t="shared" si="6666"/>
        <v>550</v>
      </c>
      <c r="L3328" s="38">
        <f t="shared" ref="L3328:M3328" si="6667">MIN(N3328,P3328,R3328,T3328,V3328,X3328,Z3328,AB3328,AD3328)</f>
        <v>429.34</v>
      </c>
      <c r="M3328" s="38">
        <f t="shared" si="6667"/>
        <v>550</v>
      </c>
      <c r="N3328" s="38">
        <f t="shared" si="6544"/>
        <v>429.34</v>
      </c>
      <c r="O3328" s="38">
        <f t="shared" si="6545"/>
        <v>550</v>
      </c>
      <c r="P3328" s="39"/>
      <c r="Q3328" s="39"/>
      <c r="R3328" s="39"/>
      <c r="S3328" s="39"/>
      <c r="T3328" s="39"/>
      <c r="U3328" s="39"/>
      <c r="V3328" s="39"/>
      <c r="W3328" s="39"/>
      <c r="X3328" s="39"/>
      <c r="Y3328" s="39"/>
      <c r="Z3328" s="39"/>
      <c r="AA3328" s="39"/>
      <c r="AB3328" s="39"/>
      <c r="AC3328" s="39"/>
      <c r="AD3328" s="40"/>
      <c r="AE3328" s="40"/>
      <c r="AF3328" s="41">
        <f t="shared" si="6135"/>
        <v>0</v>
      </c>
      <c r="AG3328" s="42"/>
    </row>
    <row r="3329" spans="1:33" ht="13.8">
      <c r="A3329" s="30" t="s">
        <v>8542</v>
      </c>
      <c r="B3329" s="30" t="s">
        <v>8543</v>
      </c>
      <c r="C3329" s="43"/>
      <c r="D3329" s="44"/>
      <c r="E3329" s="44"/>
      <c r="F3329" s="35">
        <f t="shared" si="6591"/>
        <v>0</v>
      </c>
      <c r="G3329" s="35">
        <f t="shared" si="6536"/>
        <v>0</v>
      </c>
      <c r="H3329" s="35">
        <f t="shared" si="6644"/>
        <v>0</v>
      </c>
      <c r="I3329" s="21">
        <f t="shared" si="6647"/>
        <v>28</v>
      </c>
      <c r="J3329" s="37">
        <f t="shared" ref="J3329:K3329" si="6668">MAX(N3329,P3329,R3329,T3329,V3329,X3329,Z3329,AB3329,AD3329)</f>
        <v>442.15</v>
      </c>
      <c r="K3329" s="37">
        <f t="shared" si="6668"/>
        <v>566</v>
      </c>
      <c r="L3329" s="38">
        <f t="shared" ref="L3329:M3329" si="6669">MIN(N3329,P3329,R3329,T3329,V3329,X3329,Z3329,AB3329,AD3329)</f>
        <v>442.15</v>
      </c>
      <c r="M3329" s="38">
        <f t="shared" si="6669"/>
        <v>566</v>
      </c>
      <c r="N3329" s="38">
        <f t="shared" si="6544"/>
        <v>442.15</v>
      </c>
      <c r="O3329" s="38">
        <f t="shared" si="6545"/>
        <v>566</v>
      </c>
      <c r="P3329" s="39"/>
      <c r="Q3329" s="39"/>
      <c r="R3329" s="39"/>
      <c r="S3329" s="39"/>
      <c r="T3329" s="39"/>
      <c r="U3329" s="39"/>
      <c r="V3329" s="39"/>
      <c r="W3329" s="39"/>
      <c r="X3329" s="39"/>
      <c r="Y3329" s="39"/>
      <c r="Z3329" s="39"/>
      <c r="AA3329" s="39"/>
      <c r="AB3329" s="39"/>
      <c r="AC3329" s="39"/>
      <c r="AD3329" s="40"/>
      <c r="AE3329" s="40"/>
      <c r="AF3329" s="41">
        <f t="shared" si="6135"/>
        <v>0</v>
      </c>
      <c r="AG3329" s="42"/>
    </row>
    <row r="3330" spans="1:33" ht="13.8">
      <c r="A3330" s="30" t="s">
        <v>8544</v>
      </c>
      <c r="B3330" s="30" t="s">
        <v>8545</v>
      </c>
      <c r="C3330" s="43"/>
      <c r="D3330" s="44"/>
      <c r="E3330" s="44"/>
      <c r="F3330" s="35">
        <f t="shared" si="6591"/>
        <v>0</v>
      </c>
      <c r="G3330" s="35">
        <f t="shared" si="6536"/>
        <v>0</v>
      </c>
      <c r="H3330" s="35">
        <f t="shared" si="6644"/>
        <v>0</v>
      </c>
      <c r="I3330" s="21">
        <f t="shared" si="6647"/>
        <v>28</v>
      </c>
      <c r="J3330" s="37">
        <f t="shared" ref="J3330:K3330" si="6670">MAX(N3330,P3330,R3330,T3330,V3330,X3330,Z3330,AB3330,AD3330)</f>
        <v>589.54</v>
      </c>
      <c r="K3330" s="37">
        <f t="shared" si="6670"/>
        <v>755</v>
      </c>
      <c r="L3330" s="38">
        <f t="shared" ref="L3330:M3330" si="6671">MIN(N3330,P3330,R3330,T3330,V3330,X3330,Z3330,AB3330,AD3330)</f>
        <v>589.54</v>
      </c>
      <c r="M3330" s="38">
        <f t="shared" si="6671"/>
        <v>755</v>
      </c>
      <c r="N3330" s="38">
        <f t="shared" si="6544"/>
        <v>589.54</v>
      </c>
      <c r="O3330" s="38">
        <f t="shared" si="6545"/>
        <v>755</v>
      </c>
      <c r="P3330" s="39"/>
      <c r="Q3330" s="39"/>
      <c r="R3330" s="39"/>
      <c r="S3330" s="39"/>
      <c r="T3330" s="39"/>
      <c r="U3330" s="39"/>
      <c r="V3330" s="39"/>
      <c r="W3330" s="39"/>
      <c r="X3330" s="39"/>
      <c r="Y3330" s="39"/>
      <c r="Z3330" s="39"/>
      <c r="AA3330" s="39"/>
      <c r="AB3330" s="39"/>
      <c r="AC3330" s="39"/>
      <c r="AD3330" s="40"/>
      <c r="AE3330" s="40"/>
      <c r="AF3330" s="41">
        <f t="shared" ref="AF3330:AF3584" si="6672">D3330-H3330</f>
        <v>0</v>
      </c>
      <c r="AG3330" s="42"/>
    </row>
    <row r="3331" spans="1:33" ht="13.8">
      <c r="A3331" s="30" t="s">
        <v>8546</v>
      </c>
      <c r="B3331" s="30" t="s">
        <v>8547</v>
      </c>
      <c r="C3331" s="43"/>
      <c r="D3331" s="44"/>
      <c r="E3331" s="44"/>
      <c r="F3331" s="35">
        <f t="shared" si="6591"/>
        <v>0</v>
      </c>
      <c r="G3331" s="35">
        <f t="shared" ref="G3331:G3394" si="6673">IFERROR(COUNTIF(Sales_PartCode, A3331), 0)</f>
        <v>0</v>
      </c>
      <c r="H3331" s="35">
        <f t="shared" si="6644"/>
        <v>0</v>
      </c>
      <c r="I3331" s="21">
        <f t="shared" si="6647"/>
        <v>28</v>
      </c>
      <c r="J3331" s="37">
        <f t="shared" ref="J3331:K3331" si="6674">MAX(N3331,P3331,R3331,T3331,V3331,X3331,Z3331,AB3331,AD3331)</f>
        <v>499.82</v>
      </c>
      <c r="K3331" s="37">
        <f t="shared" si="6674"/>
        <v>640</v>
      </c>
      <c r="L3331" s="38">
        <f t="shared" ref="L3331:M3331" si="6675">MIN(N3331,P3331,R3331,T3331,V3331,X3331,Z3331,AB3331,AD3331)</f>
        <v>499.82</v>
      </c>
      <c r="M3331" s="38">
        <f t="shared" si="6675"/>
        <v>640</v>
      </c>
      <c r="N3331" s="38">
        <f t="shared" si="6544"/>
        <v>499.82</v>
      </c>
      <c r="O3331" s="38">
        <f t="shared" si="6545"/>
        <v>640</v>
      </c>
      <c r="P3331" s="39"/>
      <c r="Q3331" s="39"/>
      <c r="R3331" s="39"/>
      <c r="S3331" s="39"/>
      <c r="T3331" s="39"/>
      <c r="U3331" s="39"/>
      <c r="V3331" s="39"/>
      <c r="W3331" s="39"/>
      <c r="X3331" s="39"/>
      <c r="Y3331" s="39"/>
      <c r="Z3331" s="39"/>
      <c r="AA3331" s="39"/>
      <c r="AB3331" s="39"/>
      <c r="AC3331" s="39"/>
      <c r="AD3331" s="40"/>
      <c r="AE3331" s="40"/>
      <c r="AF3331" s="41">
        <f t="shared" si="6672"/>
        <v>0</v>
      </c>
      <c r="AG3331" s="42"/>
    </row>
    <row r="3332" spans="1:33" ht="13.8">
      <c r="A3332" s="30" t="s">
        <v>8548</v>
      </c>
      <c r="B3332" s="30" t="s">
        <v>8549</v>
      </c>
      <c r="C3332" s="43"/>
      <c r="D3332" s="44"/>
      <c r="E3332" s="44"/>
      <c r="F3332" s="35">
        <f t="shared" si="6591"/>
        <v>0</v>
      </c>
      <c r="G3332" s="35">
        <f t="shared" si="6673"/>
        <v>0</v>
      </c>
      <c r="H3332" s="35">
        <f t="shared" si="6644"/>
        <v>0</v>
      </c>
      <c r="I3332" s="21">
        <f t="shared" si="6647"/>
        <v>28</v>
      </c>
      <c r="J3332" s="37">
        <f t="shared" ref="J3332:K3332" si="6676">MAX(N3332,P3332,R3332,T3332,V3332,X3332,Z3332,AB3332,AD3332)</f>
        <v>493.42</v>
      </c>
      <c r="K3332" s="37">
        <f t="shared" si="6676"/>
        <v>632</v>
      </c>
      <c r="L3332" s="38">
        <f t="shared" ref="L3332:M3332" si="6677">MIN(N3332,P3332,R3332,T3332,V3332,X3332,Z3332,AB3332,AD3332)</f>
        <v>493.42</v>
      </c>
      <c r="M3332" s="38">
        <f t="shared" si="6677"/>
        <v>632</v>
      </c>
      <c r="N3332" s="38">
        <f t="shared" si="6544"/>
        <v>493.42</v>
      </c>
      <c r="O3332" s="38">
        <f t="shared" si="6545"/>
        <v>632</v>
      </c>
      <c r="P3332" s="39"/>
      <c r="Q3332" s="39"/>
      <c r="R3332" s="39"/>
      <c r="S3332" s="39"/>
      <c r="T3332" s="39"/>
      <c r="U3332" s="39"/>
      <c r="V3332" s="39"/>
      <c r="W3332" s="39"/>
      <c r="X3332" s="39"/>
      <c r="Y3332" s="39"/>
      <c r="Z3332" s="39"/>
      <c r="AA3332" s="39"/>
      <c r="AB3332" s="39"/>
      <c r="AC3332" s="39"/>
      <c r="AD3332" s="40"/>
      <c r="AE3332" s="40"/>
      <c r="AF3332" s="41">
        <f t="shared" si="6672"/>
        <v>0</v>
      </c>
      <c r="AG3332" s="42"/>
    </row>
    <row r="3333" spans="1:33" ht="13.8">
      <c r="A3333" s="30" t="s">
        <v>8550</v>
      </c>
      <c r="B3333" s="30" t="s">
        <v>8551</v>
      </c>
      <c r="C3333" s="43"/>
      <c r="D3333" s="44"/>
      <c r="E3333" s="44"/>
      <c r="F3333" s="35">
        <f t="shared" si="6591"/>
        <v>0</v>
      </c>
      <c r="G3333" s="35">
        <f t="shared" si="6673"/>
        <v>0</v>
      </c>
      <c r="H3333" s="35">
        <f t="shared" si="6644"/>
        <v>0</v>
      </c>
      <c r="I3333" s="21">
        <f t="shared" si="6647"/>
        <v>28</v>
      </c>
      <c r="J3333" s="37">
        <f t="shared" ref="J3333:K3333" si="6678">MAX(N3333,P3333,R3333,T3333,V3333,X3333,Z3333,AB3333,AD3333)</f>
        <v>589.54</v>
      </c>
      <c r="K3333" s="37">
        <f t="shared" si="6678"/>
        <v>755</v>
      </c>
      <c r="L3333" s="38">
        <f t="shared" ref="L3333:M3333" si="6679">MIN(N3333,P3333,R3333,T3333,V3333,X3333,Z3333,AB3333,AD3333)</f>
        <v>589.54</v>
      </c>
      <c r="M3333" s="38">
        <f t="shared" si="6679"/>
        <v>755</v>
      </c>
      <c r="N3333" s="38">
        <f t="shared" ref="N3333:N3396" si="6680">VLOOKUP(A3333,Inv_bef,5,FALSE)</f>
        <v>589.54</v>
      </c>
      <c r="O3333" s="38">
        <f t="shared" ref="O3333:O3396" si="6681">VLOOKUP(A3333,Inv_bef,6,FALSE)</f>
        <v>755</v>
      </c>
      <c r="P3333" s="39"/>
      <c r="Q3333" s="39"/>
      <c r="R3333" s="39"/>
      <c r="S3333" s="39"/>
      <c r="T3333" s="39"/>
      <c r="U3333" s="39"/>
      <c r="V3333" s="39"/>
      <c r="W3333" s="39"/>
      <c r="X3333" s="39"/>
      <c r="Y3333" s="39"/>
      <c r="Z3333" s="39"/>
      <c r="AA3333" s="39"/>
      <c r="AB3333" s="39"/>
      <c r="AC3333" s="39"/>
      <c r="AD3333" s="40"/>
      <c r="AE3333" s="40"/>
      <c r="AF3333" s="41">
        <f t="shared" si="6672"/>
        <v>0</v>
      </c>
      <c r="AG3333" s="42"/>
    </row>
    <row r="3334" spans="1:33" ht="13.8">
      <c r="A3334" s="30" t="s">
        <v>8552</v>
      </c>
      <c r="B3334" s="30" t="s">
        <v>8553</v>
      </c>
      <c r="C3334" s="43"/>
      <c r="D3334" s="44"/>
      <c r="E3334" s="44"/>
      <c r="F3334" s="35">
        <f t="shared" si="6591"/>
        <v>0</v>
      </c>
      <c r="G3334" s="35">
        <f t="shared" si="6673"/>
        <v>0</v>
      </c>
      <c r="H3334" s="35">
        <f t="shared" si="6644"/>
        <v>0</v>
      </c>
      <c r="I3334" s="21">
        <f t="shared" si="6647"/>
        <v>28</v>
      </c>
      <c r="J3334" s="37">
        <f t="shared" ref="J3334:K3334" si="6682">MAX(N3334,P3334,R3334,T3334,V3334,X3334,Z3334,AB3334,AD3334)</f>
        <v>410.11</v>
      </c>
      <c r="K3334" s="37">
        <f t="shared" si="6682"/>
        <v>525</v>
      </c>
      <c r="L3334" s="38">
        <f t="shared" ref="L3334:M3334" si="6683">MIN(N3334,P3334,R3334,T3334,V3334,X3334,Z3334,AB3334,AD3334)</f>
        <v>410.11</v>
      </c>
      <c r="M3334" s="38">
        <f t="shared" si="6683"/>
        <v>525</v>
      </c>
      <c r="N3334" s="38">
        <f t="shared" si="6680"/>
        <v>410.11</v>
      </c>
      <c r="O3334" s="38">
        <f t="shared" si="6681"/>
        <v>525</v>
      </c>
      <c r="P3334" s="39"/>
      <c r="Q3334" s="39"/>
      <c r="R3334" s="39"/>
      <c r="S3334" s="39"/>
      <c r="T3334" s="39"/>
      <c r="U3334" s="39"/>
      <c r="V3334" s="39"/>
      <c r="W3334" s="39"/>
      <c r="X3334" s="39"/>
      <c r="Y3334" s="39"/>
      <c r="Z3334" s="39"/>
      <c r="AA3334" s="39"/>
      <c r="AB3334" s="39"/>
      <c r="AC3334" s="39"/>
      <c r="AD3334" s="40"/>
      <c r="AE3334" s="40"/>
      <c r="AF3334" s="41">
        <f t="shared" si="6672"/>
        <v>0</v>
      </c>
      <c r="AG3334" s="42"/>
    </row>
    <row r="3335" spans="1:33" ht="13.8">
      <c r="A3335" s="30" t="s">
        <v>8554</v>
      </c>
      <c r="B3335" s="30" t="s">
        <v>8555</v>
      </c>
      <c r="C3335" s="43"/>
      <c r="D3335" s="44"/>
      <c r="E3335" s="44"/>
      <c r="F3335" s="35">
        <f t="shared" si="6591"/>
        <v>0</v>
      </c>
      <c r="G3335" s="35">
        <f t="shared" si="6673"/>
        <v>0</v>
      </c>
      <c r="H3335" s="35">
        <f t="shared" si="6644"/>
        <v>0</v>
      </c>
      <c r="I3335" s="21">
        <f t="shared" si="6647"/>
        <v>28</v>
      </c>
      <c r="J3335" s="37">
        <f t="shared" ref="J3335:K3335" si="6684">MAX(N3335,P3335,R3335,T3335,V3335,X3335,Z3335,AB3335,AD3335)</f>
        <v>410.11</v>
      </c>
      <c r="K3335" s="37">
        <f t="shared" si="6684"/>
        <v>525</v>
      </c>
      <c r="L3335" s="38">
        <f t="shared" ref="L3335:M3335" si="6685">MIN(N3335,P3335,R3335,T3335,V3335,X3335,Z3335,AB3335,AD3335)</f>
        <v>410.11</v>
      </c>
      <c r="M3335" s="38">
        <f t="shared" si="6685"/>
        <v>525</v>
      </c>
      <c r="N3335" s="38">
        <f t="shared" si="6680"/>
        <v>410.11</v>
      </c>
      <c r="O3335" s="38">
        <f t="shared" si="6681"/>
        <v>525</v>
      </c>
      <c r="P3335" s="39"/>
      <c r="Q3335" s="39"/>
      <c r="R3335" s="39"/>
      <c r="S3335" s="39"/>
      <c r="T3335" s="39"/>
      <c r="U3335" s="39"/>
      <c r="V3335" s="39"/>
      <c r="W3335" s="39"/>
      <c r="X3335" s="39"/>
      <c r="Y3335" s="39"/>
      <c r="Z3335" s="39"/>
      <c r="AA3335" s="39"/>
      <c r="AB3335" s="39"/>
      <c r="AC3335" s="39"/>
      <c r="AD3335" s="40"/>
      <c r="AE3335" s="40"/>
      <c r="AF3335" s="41">
        <f t="shared" si="6672"/>
        <v>0</v>
      </c>
      <c r="AG3335" s="42"/>
    </row>
    <row r="3336" spans="1:33" ht="13.8">
      <c r="A3336" s="30" t="s">
        <v>8556</v>
      </c>
      <c r="B3336" s="30" t="s">
        <v>8557</v>
      </c>
      <c r="C3336" s="43"/>
      <c r="D3336" s="44"/>
      <c r="E3336" s="44"/>
      <c r="F3336" s="35">
        <f t="shared" si="6591"/>
        <v>0</v>
      </c>
      <c r="G3336" s="35">
        <f t="shared" si="6673"/>
        <v>0</v>
      </c>
      <c r="H3336" s="35">
        <f t="shared" si="6644"/>
        <v>0</v>
      </c>
      <c r="I3336" s="21">
        <f t="shared" si="6647"/>
        <v>28</v>
      </c>
      <c r="J3336" s="37">
        <f t="shared" ref="J3336:K3336" si="6686">MAX(N3336,P3336,R3336,T3336,V3336,X3336,Z3336,AB3336,AD3336)</f>
        <v>410.11</v>
      </c>
      <c r="K3336" s="37">
        <f t="shared" si="6686"/>
        <v>525</v>
      </c>
      <c r="L3336" s="38">
        <f t="shared" ref="L3336:M3336" si="6687">MIN(N3336,P3336,R3336,T3336,V3336,X3336,Z3336,AB3336,AD3336)</f>
        <v>410.11</v>
      </c>
      <c r="M3336" s="38">
        <f t="shared" si="6687"/>
        <v>525</v>
      </c>
      <c r="N3336" s="38">
        <f t="shared" si="6680"/>
        <v>410.11</v>
      </c>
      <c r="O3336" s="38">
        <f t="shared" si="6681"/>
        <v>525</v>
      </c>
      <c r="P3336" s="39"/>
      <c r="Q3336" s="39"/>
      <c r="R3336" s="39"/>
      <c r="S3336" s="39"/>
      <c r="T3336" s="39"/>
      <c r="U3336" s="39"/>
      <c r="V3336" s="39"/>
      <c r="W3336" s="39"/>
      <c r="X3336" s="39"/>
      <c r="Y3336" s="39"/>
      <c r="Z3336" s="39"/>
      <c r="AA3336" s="39"/>
      <c r="AB3336" s="39"/>
      <c r="AC3336" s="39"/>
      <c r="AD3336" s="40"/>
      <c r="AE3336" s="40"/>
      <c r="AF3336" s="41">
        <f t="shared" si="6672"/>
        <v>0</v>
      </c>
      <c r="AG3336" s="42"/>
    </row>
    <row r="3337" spans="1:33" ht="13.8">
      <c r="A3337" s="30" t="s">
        <v>8558</v>
      </c>
      <c r="B3337" s="30" t="s">
        <v>8559</v>
      </c>
      <c r="C3337" s="43"/>
      <c r="D3337" s="44"/>
      <c r="E3337" s="44"/>
      <c r="F3337" s="35">
        <f t="shared" si="6591"/>
        <v>0</v>
      </c>
      <c r="G3337" s="35">
        <f t="shared" si="6673"/>
        <v>0</v>
      </c>
      <c r="H3337" s="35">
        <f t="shared" si="6644"/>
        <v>0</v>
      </c>
      <c r="I3337" s="21">
        <f t="shared" si="6647"/>
        <v>28</v>
      </c>
      <c r="J3337" s="37">
        <f t="shared" ref="J3337:K3337" si="6688">MAX(N3337,P3337,R3337,T3337,V3337,X3337,Z3337,AB3337,AD3337)</f>
        <v>410.11</v>
      </c>
      <c r="K3337" s="37">
        <f t="shared" si="6688"/>
        <v>525</v>
      </c>
      <c r="L3337" s="38">
        <f t="shared" ref="L3337:M3337" si="6689">MIN(N3337,P3337,R3337,T3337,V3337,X3337,Z3337,AB3337,AD3337)</f>
        <v>410.11</v>
      </c>
      <c r="M3337" s="38">
        <f t="shared" si="6689"/>
        <v>525</v>
      </c>
      <c r="N3337" s="38">
        <f t="shared" si="6680"/>
        <v>410.11</v>
      </c>
      <c r="O3337" s="38">
        <f t="shared" si="6681"/>
        <v>525</v>
      </c>
      <c r="P3337" s="39"/>
      <c r="Q3337" s="39"/>
      <c r="R3337" s="39"/>
      <c r="S3337" s="39"/>
      <c r="T3337" s="39"/>
      <c r="U3337" s="39"/>
      <c r="V3337" s="39"/>
      <c r="W3337" s="39"/>
      <c r="X3337" s="39"/>
      <c r="Y3337" s="39"/>
      <c r="Z3337" s="39"/>
      <c r="AA3337" s="39"/>
      <c r="AB3337" s="39"/>
      <c r="AC3337" s="39"/>
      <c r="AD3337" s="40"/>
      <c r="AE3337" s="40"/>
      <c r="AF3337" s="41">
        <f t="shared" si="6672"/>
        <v>0</v>
      </c>
      <c r="AG3337" s="42"/>
    </row>
    <row r="3338" spans="1:33" ht="13.8">
      <c r="A3338" s="30" t="s">
        <v>8560</v>
      </c>
      <c r="B3338" s="30" t="s">
        <v>8561</v>
      </c>
      <c r="C3338" s="43"/>
      <c r="D3338" s="44"/>
      <c r="E3338" s="44"/>
      <c r="F3338" s="35">
        <f t="shared" si="6591"/>
        <v>0</v>
      </c>
      <c r="G3338" s="35">
        <f t="shared" si="6673"/>
        <v>0</v>
      </c>
      <c r="H3338" s="35">
        <f t="shared" si="6644"/>
        <v>0</v>
      </c>
      <c r="I3338" s="21">
        <f t="shared" si="6647"/>
        <v>28</v>
      </c>
      <c r="J3338" s="37">
        <f t="shared" ref="J3338:K3338" si="6690">MAX(N3338,P3338,R3338,T3338,V3338,X3338,Z3338,AB3338,AD3338)</f>
        <v>128.16</v>
      </c>
      <c r="K3338" s="37">
        <f t="shared" si="6690"/>
        <v>164</v>
      </c>
      <c r="L3338" s="38">
        <f t="shared" ref="L3338:M3338" si="6691">MIN(N3338,P3338,R3338,T3338,V3338,X3338,Z3338,AB3338,AD3338)</f>
        <v>128.16</v>
      </c>
      <c r="M3338" s="38">
        <f t="shared" si="6691"/>
        <v>164</v>
      </c>
      <c r="N3338" s="38">
        <f t="shared" si="6680"/>
        <v>128.16</v>
      </c>
      <c r="O3338" s="38">
        <f t="shared" si="6681"/>
        <v>164</v>
      </c>
      <c r="P3338" s="39"/>
      <c r="Q3338" s="39"/>
      <c r="R3338" s="39"/>
      <c r="S3338" s="39"/>
      <c r="T3338" s="39"/>
      <c r="U3338" s="39"/>
      <c r="V3338" s="39"/>
      <c r="W3338" s="39"/>
      <c r="X3338" s="39"/>
      <c r="Y3338" s="39"/>
      <c r="Z3338" s="39"/>
      <c r="AA3338" s="39"/>
      <c r="AB3338" s="39"/>
      <c r="AC3338" s="39"/>
      <c r="AD3338" s="40"/>
      <c r="AE3338" s="40"/>
      <c r="AF3338" s="41">
        <f t="shared" si="6672"/>
        <v>0</v>
      </c>
      <c r="AG3338" s="42"/>
    </row>
    <row r="3339" spans="1:33" ht="13.8">
      <c r="A3339" s="30" t="s">
        <v>8562</v>
      </c>
      <c r="B3339" s="30" t="s">
        <v>8563</v>
      </c>
      <c r="C3339" s="43"/>
      <c r="D3339" s="44"/>
      <c r="E3339" s="44"/>
      <c r="F3339" s="35">
        <f t="shared" si="6591"/>
        <v>0</v>
      </c>
      <c r="G3339" s="35">
        <f t="shared" si="6673"/>
        <v>0</v>
      </c>
      <c r="H3339" s="35">
        <f t="shared" si="6644"/>
        <v>0</v>
      </c>
      <c r="I3339" s="21">
        <f t="shared" si="6647"/>
        <v>28</v>
      </c>
      <c r="J3339" s="37">
        <f t="shared" ref="J3339:K3339" si="6692">MAX(N3339,P3339,R3339,T3339,V3339,X3339,Z3339,AB3339,AD3339)</f>
        <v>173.02</v>
      </c>
      <c r="K3339" s="37">
        <f t="shared" si="6692"/>
        <v>221</v>
      </c>
      <c r="L3339" s="38">
        <f t="shared" ref="L3339:M3339" si="6693">MIN(N3339,P3339,R3339,T3339,V3339,X3339,Z3339,AB3339,AD3339)</f>
        <v>173.02</v>
      </c>
      <c r="M3339" s="38">
        <f t="shared" si="6693"/>
        <v>221</v>
      </c>
      <c r="N3339" s="38">
        <f t="shared" si="6680"/>
        <v>173.02</v>
      </c>
      <c r="O3339" s="38">
        <f t="shared" si="6681"/>
        <v>221</v>
      </c>
      <c r="P3339" s="39"/>
      <c r="Q3339" s="39"/>
      <c r="R3339" s="39"/>
      <c r="S3339" s="39"/>
      <c r="T3339" s="39"/>
      <c r="U3339" s="39"/>
      <c r="V3339" s="39"/>
      <c r="W3339" s="39"/>
      <c r="X3339" s="39"/>
      <c r="Y3339" s="39"/>
      <c r="Z3339" s="39"/>
      <c r="AA3339" s="39"/>
      <c r="AB3339" s="39"/>
      <c r="AC3339" s="39"/>
      <c r="AD3339" s="40"/>
      <c r="AE3339" s="40"/>
      <c r="AF3339" s="41">
        <f t="shared" si="6672"/>
        <v>0</v>
      </c>
      <c r="AG3339" s="42"/>
    </row>
    <row r="3340" spans="1:33" ht="13.8">
      <c r="A3340" s="30" t="s">
        <v>8564</v>
      </c>
      <c r="B3340" s="30" t="s">
        <v>8565</v>
      </c>
      <c r="C3340" s="43"/>
      <c r="D3340" s="44"/>
      <c r="E3340" s="44"/>
      <c r="F3340" s="35">
        <f t="shared" si="6591"/>
        <v>0</v>
      </c>
      <c r="G3340" s="35">
        <f t="shared" si="6673"/>
        <v>0</v>
      </c>
      <c r="H3340" s="35">
        <f t="shared" si="6644"/>
        <v>0</v>
      </c>
      <c r="I3340" s="21">
        <f t="shared" si="6647"/>
        <v>12</v>
      </c>
      <c r="J3340" s="37">
        <f t="shared" ref="J3340:K3340" si="6694">MAX(N3340,P3340,R3340,T3340,V3340,X3340,Z3340,AB3340,AD3340)</f>
        <v>62.32</v>
      </c>
      <c r="K3340" s="37">
        <f t="shared" si="6694"/>
        <v>70</v>
      </c>
      <c r="L3340" s="38">
        <f t="shared" ref="L3340:M3340" si="6695">MIN(N3340,P3340,R3340,T3340,V3340,X3340,Z3340,AB3340,AD3340)</f>
        <v>62.32</v>
      </c>
      <c r="M3340" s="38">
        <f t="shared" si="6695"/>
        <v>70</v>
      </c>
      <c r="N3340" s="38">
        <f t="shared" si="6680"/>
        <v>62.32</v>
      </c>
      <c r="O3340" s="38">
        <f t="shared" si="6681"/>
        <v>70</v>
      </c>
      <c r="P3340" s="39"/>
      <c r="Q3340" s="39"/>
      <c r="R3340" s="39"/>
      <c r="S3340" s="39"/>
      <c r="T3340" s="39"/>
      <c r="U3340" s="39"/>
      <c r="V3340" s="39"/>
      <c r="W3340" s="39"/>
      <c r="X3340" s="39"/>
      <c r="Y3340" s="39"/>
      <c r="Z3340" s="39"/>
      <c r="AA3340" s="39"/>
      <c r="AB3340" s="39"/>
      <c r="AC3340" s="39"/>
      <c r="AD3340" s="40"/>
      <c r="AE3340" s="40"/>
      <c r="AF3340" s="41">
        <f t="shared" si="6672"/>
        <v>0</v>
      </c>
      <c r="AG3340" s="42"/>
    </row>
    <row r="3341" spans="1:33" ht="13.8">
      <c r="A3341" s="30" t="s">
        <v>8566</v>
      </c>
      <c r="B3341" s="30" t="s">
        <v>8567</v>
      </c>
      <c r="C3341" s="43"/>
      <c r="D3341" s="44"/>
      <c r="E3341" s="44"/>
      <c r="F3341" s="35">
        <f t="shared" si="6591"/>
        <v>0</v>
      </c>
      <c r="G3341" s="35">
        <f t="shared" si="6673"/>
        <v>0</v>
      </c>
      <c r="H3341" s="35">
        <f t="shared" si="6644"/>
        <v>0</v>
      </c>
      <c r="I3341" s="21">
        <f t="shared" si="6647"/>
        <v>28</v>
      </c>
      <c r="J3341" s="37">
        <f t="shared" ref="J3341:K3341" si="6696">MAX(N3341,P3341,R3341,T3341,V3341,X3341,Z3341,AB3341,AD3341)</f>
        <v>243.5</v>
      </c>
      <c r="K3341" s="37">
        <f t="shared" si="6696"/>
        <v>312</v>
      </c>
      <c r="L3341" s="38">
        <f t="shared" ref="L3341:M3341" si="6697">MIN(N3341,P3341,R3341,T3341,V3341,X3341,Z3341,AB3341,AD3341)</f>
        <v>243.5</v>
      </c>
      <c r="M3341" s="38">
        <f t="shared" si="6697"/>
        <v>312</v>
      </c>
      <c r="N3341" s="38">
        <f t="shared" si="6680"/>
        <v>243.5</v>
      </c>
      <c r="O3341" s="38">
        <f t="shared" si="6681"/>
        <v>312</v>
      </c>
      <c r="P3341" s="39"/>
      <c r="Q3341" s="39"/>
      <c r="R3341" s="39"/>
      <c r="S3341" s="39"/>
      <c r="T3341" s="39"/>
      <c r="U3341" s="39"/>
      <c r="V3341" s="39"/>
      <c r="W3341" s="39"/>
      <c r="X3341" s="39"/>
      <c r="Y3341" s="39"/>
      <c r="Z3341" s="39"/>
      <c r="AA3341" s="39"/>
      <c r="AB3341" s="39"/>
      <c r="AC3341" s="39"/>
      <c r="AD3341" s="40"/>
      <c r="AE3341" s="40"/>
      <c r="AF3341" s="41">
        <f t="shared" si="6672"/>
        <v>0</v>
      </c>
      <c r="AG3341" s="42"/>
    </row>
    <row r="3342" spans="1:33" ht="13.8">
      <c r="A3342" s="30" t="s">
        <v>8568</v>
      </c>
      <c r="B3342" s="30" t="s">
        <v>8569</v>
      </c>
      <c r="C3342" s="43"/>
      <c r="D3342" s="44"/>
      <c r="E3342" s="44"/>
      <c r="F3342" s="35">
        <f t="shared" si="6591"/>
        <v>0</v>
      </c>
      <c r="G3342" s="35">
        <f t="shared" si="6673"/>
        <v>0</v>
      </c>
      <c r="H3342" s="35">
        <f t="shared" si="6644"/>
        <v>0</v>
      </c>
      <c r="I3342" s="21">
        <f t="shared" si="6647"/>
        <v>28</v>
      </c>
      <c r="J3342" s="37">
        <f t="shared" ref="J3342:K3342" si="6698">MAX(N3342,P3342,R3342,T3342,V3342,X3342,Z3342,AB3342,AD3342)</f>
        <v>288.36</v>
      </c>
      <c r="K3342" s="37">
        <f t="shared" si="6698"/>
        <v>369</v>
      </c>
      <c r="L3342" s="38">
        <f t="shared" ref="L3342:M3342" si="6699">MIN(N3342,P3342,R3342,T3342,V3342,X3342,Z3342,AB3342,AD3342)</f>
        <v>288.36</v>
      </c>
      <c r="M3342" s="38">
        <f t="shared" si="6699"/>
        <v>369</v>
      </c>
      <c r="N3342" s="38">
        <f t="shared" si="6680"/>
        <v>288.36</v>
      </c>
      <c r="O3342" s="38">
        <f t="shared" si="6681"/>
        <v>369</v>
      </c>
      <c r="P3342" s="39"/>
      <c r="Q3342" s="39"/>
      <c r="R3342" s="39"/>
      <c r="S3342" s="39"/>
      <c r="T3342" s="39"/>
      <c r="U3342" s="39"/>
      <c r="V3342" s="39"/>
      <c r="W3342" s="39"/>
      <c r="X3342" s="39"/>
      <c r="Y3342" s="39"/>
      <c r="Z3342" s="39"/>
      <c r="AA3342" s="39"/>
      <c r="AB3342" s="39"/>
      <c r="AC3342" s="39"/>
      <c r="AD3342" s="40"/>
      <c r="AE3342" s="40"/>
      <c r="AF3342" s="41">
        <f t="shared" si="6672"/>
        <v>0</v>
      </c>
      <c r="AG3342" s="42"/>
    </row>
    <row r="3343" spans="1:33" ht="13.8">
      <c r="A3343" s="30" t="s">
        <v>8570</v>
      </c>
      <c r="B3343" s="30" t="s">
        <v>8571</v>
      </c>
      <c r="C3343" s="43"/>
      <c r="D3343" s="44"/>
      <c r="E3343" s="44"/>
      <c r="F3343" s="35">
        <f t="shared" si="6591"/>
        <v>0</v>
      </c>
      <c r="G3343" s="35">
        <f t="shared" si="6673"/>
        <v>0</v>
      </c>
      <c r="H3343" s="35">
        <f t="shared" si="6644"/>
        <v>0</v>
      </c>
      <c r="I3343" s="21">
        <f t="shared" si="6647"/>
        <v>28</v>
      </c>
      <c r="J3343" s="37">
        <f t="shared" ref="J3343:K3343" si="6700">MAX(N3343,P3343,R3343,T3343,V3343,X3343,Z3343,AB3343,AD3343)</f>
        <v>243.5</v>
      </c>
      <c r="K3343" s="37">
        <f t="shared" si="6700"/>
        <v>312</v>
      </c>
      <c r="L3343" s="38">
        <f t="shared" ref="L3343:M3343" si="6701">MIN(N3343,P3343,R3343,T3343,V3343,X3343,Z3343,AB3343,AD3343)</f>
        <v>243.5</v>
      </c>
      <c r="M3343" s="38">
        <f t="shared" si="6701"/>
        <v>312</v>
      </c>
      <c r="N3343" s="38">
        <f t="shared" si="6680"/>
        <v>243.5</v>
      </c>
      <c r="O3343" s="38">
        <f t="shared" si="6681"/>
        <v>312</v>
      </c>
      <c r="P3343" s="39"/>
      <c r="Q3343" s="39"/>
      <c r="R3343" s="39"/>
      <c r="S3343" s="39"/>
      <c r="T3343" s="39"/>
      <c r="U3343" s="39"/>
      <c r="V3343" s="39"/>
      <c r="W3343" s="39"/>
      <c r="X3343" s="39"/>
      <c r="Y3343" s="39"/>
      <c r="Z3343" s="39"/>
      <c r="AA3343" s="39"/>
      <c r="AB3343" s="39"/>
      <c r="AC3343" s="39"/>
      <c r="AD3343" s="40"/>
      <c r="AE3343" s="40"/>
      <c r="AF3343" s="41">
        <f t="shared" si="6672"/>
        <v>0</v>
      </c>
      <c r="AG3343" s="42"/>
    </row>
    <row r="3344" spans="1:33" ht="13.8">
      <c r="A3344" s="30" t="s">
        <v>3139</v>
      </c>
      <c r="B3344" s="30" t="s">
        <v>3140</v>
      </c>
      <c r="C3344" s="43"/>
      <c r="D3344" s="44"/>
      <c r="E3344" s="44"/>
      <c r="F3344" s="35">
        <f t="shared" si="6591"/>
        <v>0</v>
      </c>
      <c r="G3344" s="35">
        <f t="shared" si="6673"/>
        <v>0</v>
      </c>
      <c r="H3344" s="35">
        <f t="shared" si="6644"/>
        <v>0</v>
      </c>
      <c r="I3344" s="17">
        <v>18</v>
      </c>
      <c r="J3344" s="37">
        <f t="shared" ref="J3344:K3344" si="6702">MAX(N3344,P3344,R3344,T3344,V3344,X3344,Z3344,AB3344,AD3344)</f>
        <v>112</v>
      </c>
      <c r="K3344" s="37">
        <f t="shared" si="6702"/>
        <v>142</v>
      </c>
      <c r="L3344" s="38">
        <f t="shared" ref="L3344:M3344" si="6703">MIN(N3344,P3344,R3344,T3344,V3344,X3344,Z3344,AB3344,AD3344)</f>
        <v>111</v>
      </c>
      <c r="M3344" s="38">
        <f t="shared" si="6703"/>
        <v>133</v>
      </c>
      <c r="N3344" s="38">
        <f t="shared" si="6680"/>
        <v>111</v>
      </c>
      <c r="O3344" s="38">
        <f t="shared" si="6681"/>
        <v>142</v>
      </c>
      <c r="P3344" s="39"/>
      <c r="Q3344" s="39"/>
      <c r="R3344" s="39"/>
      <c r="S3344" s="39"/>
      <c r="T3344" s="39"/>
      <c r="U3344" s="39"/>
      <c r="V3344" s="39">
        <f>VLOOKUP(A3344,Reo_LI,9,FALSE)</f>
        <v>112</v>
      </c>
      <c r="W3344" s="39">
        <f>VLOOKUP(A3344,Reo_LI,11,FALSE)</f>
        <v>133</v>
      </c>
      <c r="X3344" s="39"/>
      <c r="Y3344" s="39"/>
      <c r="Z3344" s="39"/>
      <c r="AA3344" s="39"/>
      <c r="AB3344" s="39"/>
      <c r="AC3344" s="39"/>
      <c r="AD3344" s="40"/>
      <c r="AE3344" s="40"/>
      <c r="AF3344" s="41">
        <f t="shared" si="6672"/>
        <v>0</v>
      </c>
      <c r="AG3344" s="42"/>
    </row>
    <row r="3345" spans="1:33" ht="13.8">
      <c r="A3345" s="30" t="s">
        <v>3141</v>
      </c>
      <c r="B3345" s="30" t="s">
        <v>3142</v>
      </c>
      <c r="C3345" s="43"/>
      <c r="D3345" s="44"/>
      <c r="E3345" s="44"/>
      <c r="F3345" s="35">
        <f t="shared" si="6591"/>
        <v>0</v>
      </c>
      <c r="G3345" s="35">
        <f t="shared" si="6673"/>
        <v>0</v>
      </c>
      <c r="H3345" s="35">
        <f t="shared" si="6644"/>
        <v>0</v>
      </c>
      <c r="I3345" s="17">
        <v>18</v>
      </c>
      <c r="J3345" s="37">
        <f t="shared" ref="J3345:K3345" si="6704">MAX(N3345,P3345,R3345,T3345,V3345,X3345,Z3345,AB3345,AD3345)</f>
        <v>112</v>
      </c>
      <c r="K3345" s="37">
        <f t="shared" si="6704"/>
        <v>142</v>
      </c>
      <c r="L3345" s="38">
        <f t="shared" ref="L3345:M3345" si="6705">MIN(N3345,P3345,R3345,T3345,V3345,X3345,Z3345,AB3345,AD3345)</f>
        <v>111</v>
      </c>
      <c r="M3345" s="38">
        <f t="shared" si="6705"/>
        <v>133</v>
      </c>
      <c r="N3345" s="38">
        <f t="shared" si="6680"/>
        <v>111</v>
      </c>
      <c r="O3345" s="38">
        <f t="shared" si="6681"/>
        <v>142</v>
      </c>
      <c r="P3345" s="39"/>
      <c r="Q3345" s="39"/>
      <c r="R3345" s="39"/>
      <c r="S3345" s="39"/>
      <c r="T3345" s="39"/>
      <c r="U3345" s="39"/>
      <c r="V3345" s="39">
        <f>VLOOKUP(A3345,Reo_LI,9,FALSE)</f>
        <v>112</v>
      </c>
      <c r="W3345" s="39">
        <f>VLOOKUP(A3345,Reo_LI,11,FALSE)</f>
        <v>133</v>
      </c>
      <c r="X3345" s="39"/>
      <c r="Y3345" s="39"/>
      <c r="Z3345" s="39"/>
      <c r="AA3345" s="39"/>
      <c r="AB3345" s="39"/>
      <c r="AC3345" s="39"/>
      <c r="AD3345" s="40"/>
      <c r="AE3345" s="40"/>
      <c r="AF3345" s="41">
        <f t="shared" si="6672"/>
        <v>0</v>
      </c>
      <c r="AG3345" s="42"/>
    </row>
    <row r="3346" spans="1:33" ht="13.8">
      <c r="A3346" s="30" t="s">
        <v>8572</v>
      </c>
      <c r="B3346" s="30" t="s">
        <v>8573</v>
      </c>
      <c r="C3346" s="43"/>
      <c r="D3346" s="44"/>
      <c r="E3346" s="44"/>
      <c r="F3346" s="35">
        <f t="shared" si="6591"/>
        <v>0</v>
      </c>
      <c r="G3346" s="35">
        <f t="shared" si="6673"/>
        <v>0</v>
      </c>
      <c r="H3346" s="35">
        <f t="shared" si="6644"/>
        <v>0</v>
      </c>
      <c r="I3346" s="21">
        <f t="shared" ref="I3346:I3409" si="6706">VLOOKUP(A3346,Old_Inventory,9,FALSE)</f>
        <v>18</v>
      </c>
      <c r="J3346" s="37">
        <f t="shared" ref="J3346:K3346" si="6707">MAX(N3346,P3346,R3346,T3346,V3346,X3346,Z3346,AB3346,AD3346)</f>
        <v>554.22</v>
      </c>
      <c r="K3346" s="37">
        <f t="shared" si="6707"/>
        <v>654</v>
      </c>
      <c r="L3346" s="38">
        <f t="shared" ref="L3346:M3346" si="6708">MIN(N3346,P3346,R3346,T3346,V3346,X3346,Z3346,AB3346,AD3346)</f>
        <v>554.22</v>
      </c>
      <c r="M3346" s="38">
        <f t="shared" si="6708"/>
        <v>654</v>
      </c>
      <c r="N3346" s="38">
        <f t="shared" si="6680"/>
        <v>554.22</v>
      </c>
      <c r="O3346" s="38">
        <f t="shared" si="6681"/>
        <v>654</v>
      </c>
      <c r="P3346" s="39"/>
      <c r="Q3346" s="39"/>
      <c r="R3346" s="39"/>
      <c r="S3346" s="39"/>
      <c r="T3346" s="39"/>
      <c r="U3346" s="39"/>
      <c r="V3346" s="39"/>
      <c r="W3346" s="39"/>
      <c r="X3346" s="39"/>
      <c r="Y3346" s="39"/>
      <c r="Z3346" s="39"/>
      <c r="AA3346" s="39"/>
      <c r="AB3346" s="39"/>
      <c r="AC3346" s="39"/>
      <c r="AD3346" s="40"/>
      <c r="AE3346" s="40"/>
      <c r="AF3346" s="41">
        <f t="shared" si="6672"/>
        <v>0</v>
      </c>
      <c r="AG3346" s="42"/>
    </row>
    <row r="3347" spans="1:33" ht="13.8">
      <c r="A3347" s="30" t="s">
        <v>8574</v>
      </c>
      <c r="B3347" s="30" t="s">
        <v>8575</v>
      </c>
      <c r="C3347" s="43"/>
      <c r="D3347" s="44"/>
      <c r="E3347" s="44"/>
      <c r="F3347" s="35">
        <f t="shared" si="6591"/>
        <v>0</v>
      </c>
      <c r="G3347" s="35">
        <f t="shared" si="6673"/>
        <v>0</v>
      </c>
      <c r="H3347" s="35">
        <f t="shared" si="6644"/>
        <v>0</v>
      </c>
      <c r="I3347" s="21">
        <f t="shared" si="6706"/>
        <v>18</v>
      </c>
      <c r="J3347" s="37">
        <f t="shared" ref="J3347:K3347" si="6709">MAX(N3347,P3347,R3347,T3347,V3347,X3347,Z3347,AB3347,AD3347)</f>
        <v>201.54</v>
      </c>
      <c r="K3347" s="37">
        <f t="shared" si="6709"/>
        <v>238</v>
      </c>
      <c r="L3347" s="38">
        <f t="shared" ref="L3347:M3347" si="6710">MIN(N3347,P3347,R3347,T3347,V3347,X3347,Z3347,AB3347,AD3347)</f>
        <v>201.54</v>
      </c>
      <c r="M3347" s="38">
        <f t="shared" si="6710"/>
        <v>238</v>
      </c>
      <c r="N3347" s="38">
        <f t="shared" si="6680"/>
        <v>201.54</v>
      </c>
      <c r="O3347" s="38">
        <f t="shared" si="6681"/>
        <v>238</v>
      </c>
      <c r="P3347" s="39"/>
      <c r="Q3347" s="39"/>
      <c r="R3347" s="39"/>
      <c r="S3347" s="39"/>
      <c r="T3347" s="39"/>
      <c r="U3347" s="39"/>
      <c r="V3347" s="39"/>
      <c r="W3347" s="39"/>
      <c r="X3347" s="39"/>
      <c r="Y3347" s="39"/>
      <c r="Z3347" s="39"/>
      <c r="AA3347" s="39"/>
      <c r="AB3347" s="39"/>
      <c r="AC3347" s="39"/>
      <c r="AD3347" s="40"/>
      <c r="AE3347" s="40"/>
      <c r="AF3347" s="41">
        <f t="shared" si="6672"/>
        <v>0</v>
      </c>
      <c r="AG3347" s="42"/>
    </row>
    <row r="3348" spans="1:33" ht="13.8">
      <c r="A3348" s="30" t="s">
        <v>8576</v>
      </c>
      <c r="B3348" s="30" t="s">
        <v>8577</v>
      </c>
      <c r="C3348" s="43"/>
      <c r="D3348" s="44"/>
      <c r="E3348" s="44"/>
      <c r="F3348" s="35">
        <f t="shared" si="6591"/>
        <v>0</v>
      </c>
      <c r="G3348" s="35">
        <f t="shared" si="6673"/>
        <v>0</v>
      </c>
      <c r="H3348" s="35">
        <f t="shared" si="6644"/>
        <v>0</v>
      </c>
      <c r="I3348" s="21">
        <f t="shared" si="6706"/>
        <v>18</v>
      </c>
      <c r="J3348" s="37">
        <f t="shared" ref="J3348:K3348" si="6711">MAX(N3348,P3348,R3348,T3348,V3348,X3348,Z3348,AB3348,AD3348)</f>
        <v>44.09</v>
      </c>
      <c r="K3348" s="37">
        <f t="shared" si="6711"/>
        <v>52</v>
      </c>
      <c r="L3348" s="38">
        <f t="shared" ref="L3348:M3348" si="6712">MIN(N3348,P3348,R3348,T3348,V3348,X3348,Z3348,AB3348,AD3348)</f>
        <v>44.09</v>
      </c>
      <c r="M3348" s="38">
        <f t="shared" si="6712"/>
        <v>52</v>
      </c>
      <c r="N3348" s="38">
        <f t="shared" si="6680"/>
        <v>44.09</v>
      </c>
      <c r="O3348" s="38">
        <f t="shared" si="6681"/>
        <v>52</v>
      </c>
      <c r="P3348" s="39"/>
      <c r="Q3348" s="39"/>
      <c r="R3348" s="39"/>
      <c r="S3348" s="39"/>
      <c r="T3348" s="39"/>
      <c r="U3348" s="39"/>
      <c r="V3348" s="39"/>
      <c r="W3348" s="39"/>
      <c r="X3348" s="39"/>
      <c r="Y3348" s="39"/>
      <c r="Z3348" s="39"/>
      <c r="AA3348" s="39"/>
      <c r="AB3348" s="39"/>
      <c r="AC3348" s="39"/>
      <c r="AD3348" s="40"/>
      <c r="AE3348" s="40"/>
      <c r="AF3348" s="41">
        <f t="shared" si="6672"/>
        <v>0</v>
      </c>
      <c r="AG3348" s="42"/>
    </row>
    <row r="3349" spans="1:33" ht="13.8">
      <c r="A3349" s="30" t="s">
        <v>8578</v>
      </c>
      <c r="B3349" s="30" t="s">
        <v>8579</v>
      </c>
      <c r="C3349" s="43"/>
      <c r="D3349" s="44"/>
      <c r="E3349" s="44"/>
      <c r="F3349" s="35">
        <f t="shared" si="6591"/>
        <v>0</v>
      </c>
      <c r="G3349" s="35">
        <f t="shared" si="6673"/>
        <v>0</v>
      </c>
      <c r="H3349" s="35">
        <f t="shared" si="6644"/>
        <v>0</v>
      </c>
      <c r="I3349" s="21">
        <f t="shared" si="6706"/>
        <v>18</v>
      </c>
      <c r="J3349" s="37">
        <f t="shared" ref="J3349:K3349" si="6713">MAX(N3349,P3349,R3349,T3349,V3349,X3349,Z3349,AB3349,AD3349)</f>
        <v>37.79</v>
      </c>
      <c r="K3349" s="37">
        <f t="shared" si="6713"/>
        <v>45</v>
      </c>
      <c r="L3349" s="38">
        <f t="shared" ref="L3349:M3349" si="6714">MIN(N3349,P3349,R3349,T3349,V3349,X3349,Z3349,AB3349,AD3349)</f>
        <v>37.79</v>
      </c>
      <c r="M3349" s="38">
        <f t="shared" si="6714"/>
        <v>45</v>
      </c>
      <c r="N3349" s="38">
        <f t="shared" si="6680"/>
        <v>37.79</v>
      </c>
      <c r="O3349" s="38">
        <f t="shared" si="6681"/>
        <v>45</v>
      </c>
      <c r="P3349" s="39"/>
      <c r="Q3349" s="39"/>
      <c r="R3349" s="39"/>
      <c r="S3349" s="39"/>
      <c r="T3349" s="39"/>
      <c r="U3349" s="39"/>
      <c r="V3349" s="39"/>
      <c r="W3349" s="39"/>
      <c r="X3349" s="39"/>
      <c r="Y3349" s="39"/>
      <c r="Z3349" s="39"/>
      <c r="AA3349" s="39"/>
      <c r="AB3349" s="39"/>
      <c r="AC3349" s="39"/>
      <c r="AD3349" s="40"/>
      <c r="AE3349" s="40"/>
      <c r="AF3349" s="41">
        <f t="shared" si="6672"/>
        <v>0</v>
      </c>
      <c r="AG3349" s="42"/>
    </row>
    <row r="3350" spans="1:33" ht="13.8">
      <c r="A3350" s="30" t="s">
        <v>8580</v>
      </c>
      <c r="B3350" s="30" t="s">
        <v>8581</v>
      </c>
      <c r="C3350" s="43"/>
      <c r="D3350" s="44"/>
      <c r="E3350" s="44"/>
      <c r="F3350" s="35">
        <f t="shared" si="6591"/>
        <v>0</v>
      </c>
      <c r="G3350" s="35">
        <f t="shared" si="6673"/>
        <v>0</v>
      </c>
      <c r="H3350" s="35">
        <f t="shared" si="6644"/>
        <v>0</v>
      </c>
      <c r="I3350" s="21">
        <f t="shared" si="6706"/>
        <v>18</v>
      </c>
      <c r="J3350" s="37">
        <f t="shared" ref="J3350:K3350" si="6715">MAX(N3350,P3350,R3350,T3350,V3350,X3350,Z3350,AB3350,AD3350)</f>
        <v>56.68</v>
      </c>
      <c r="K3350" s="37">
        <f t="shared" si="6715"/>
        <v>67</v>
      </c>
      <c r="L3350" s="38">
        <f t="shared" ref="L3350:M3350" si="6716">MIN(N3350,P3350,R3350,T3350,V3350,X3350,Z3350,AB3350,AD3350)</f>
        <v>56.68</v>
      </c>
      <c r="M3350" s="38">
        <f t="shared" si="6716"/>
        <v>67</v>
      </c>
      <c r="N3350" s="38">
        <f t="shared" si="6680"/>
        <v>56.68</v>
      </c>
      <c r="O3350" s="38">
        <f t="shared" si="6681"/>
        <v>67</v>
      </c>
      <c r="P3350" s="39"/>
      <c r="Q3350" s="39"/>
      <c r="R3350" s="39"/>
      <c r="S3350" s="39"/>
      <c r="T3350" s="39"/>
      <c r="U3350" s="39"/>
      <c r="V3350" s="39"/>
      <c r="W3350" s="39"/>
      <c r="X3350" s="39"/>
      <c r="Y3350" s="39"/>
      <c r="Z3350" s="39"/>
      <c r="AA3350" s="39"/>
      <c r="AB3350" s="39"/>
      <c r="AC3350" s="39"/>
      <c r="AD3350" s="40"/>
      <c r="AE3350" s="40"/>
      <c r="AF3350" s="41">
        <f t="shared" si="6672"/>
        <v>0</v>
      </c>
      <c r="AG3350" s="42"/>
    </row>
    <row r="3351" spans="1:33" ht="13.8">
      <c r="A3351" s="30" t="s">
        <v>8582</v>
      </c>
      <c r="B3351" s="30" t="s">
        <v>8583</v>
      </c>
      <c r="C3351" s="43"/>
      <c r="D3351" s="44"/>
      <c r="E3351" s="44"/>
      <c r="F3351" s="35">
        <f t="shared" si="6591"/>
        <v>0</v>
      </c>
      <c r="G3351" s="35">
        <f t="shared" si="6673"/>
        <v>0</v>
      </c>
      <c r="H3351" s="35">
        <f t="shared" si="6644"/>
        <v>0</v>
      </c>
      <c r="I3351" s="21">
        <f t="shared" si="6706"/>
        <v>18</v>
      </c>
      <c r="J3351" s="37">
        <f t="shared" ref="J3351:K3351" si="6717">MAX(N3351,P3351,R3351,T3351,V3351,X3351,Z3351,AB3351,AD3351)</f>
        <v>44.09</v>
      </c>
      <c r="K3351" s="37">
        <f t="shared" si="6717"/>
        <v>52</v>
      </c>
      <c r="L3351" s="38">
        <f t="shared" ref="L3351:M3351" si="6718">MIN(N3351,P3351,R3351,T3351,V3351,X3351,Z3351,AB3351,AD3351)</f>
        <v>44.09</v>
      </c>
      <c r="M3351" s="38">
        <f t="shared" si="6718"/>
        <v>52</v>
      </c>
      <c r="N3351" s="38">
        <f t="shared" si="6680"/>
        <v>44.09</v>
      </c>
      <c r="O3351" s="38">
        <f t="shared" si="6681"/>
        <v>52</v>
      </c>
      <c r="P3351" s="39"/>
      <c r="Q3351" s="39"/>
      <c r="R3351" s="39"/>
      <c r="S3351" s="39"/>
      <c r="T3351" s="39"/>
      <c r="U3351" s="39"/>
      <c r="V3351" s="39"/>
      <c r="W3351" s="39"/>
      <c r="X3351" s="39"/>
      <c r="Y3351" s="39"/>
      <c r="Z3351" s="39"/>
      <c r="AA3351" s="39"/>
      <c r="AB3351" s="39"/>
      <c r="AC3351" s="39"/>
      <c r="AD3351" s="40"/>
      <c r="AE3351" s="40"/>
      <c r="AF3351" s="41">
        <f t="shared" si="6672"/>
        <v>0</v>
      </c>
      <c r="AG3351" s="42"/>
    </row>
    <row r="3352" spans="1:33" ht="13.8">
      <c r="A3352" s="30" t="s">
        <v>8584</v>
      </c>
      <c r="B3352" s="30" t="s">
        <v>8585</v>
      </c>
      <c r="C3352" s="43"/>
      <c r="D3352" s="44"/>
      <c r="E3352" s="44"/>
      <c r="F3352" s="35">
        <f t="shared" si="6591"/>
        <v>0</v>
      </c>
      <c r="G3352" s="35">
        <f t="shared" si="6673"/>
        <v>0</v>
      </c>
      <c r="H3352" s="35">
        <f t="shared" si="6644"/>
        <v>0</v>
      </c>
      <c r="I3352" s="21">
        <f t="shared" si="6706"/>
        <v>18</v>
      </c>
      <c r="J3352" s="37">
        <f t="shared" ref="J3352:K3352" si="6719">MAX(N3352,P3352,R3352,T3352,V3352,X3352,Z3352,AB3352,AD3352)</f>
        <v>44.09</v>
      </c>
      <c r="K3352" s="37">
        <f t="shared" si="6719"/>
        <v>52</v>
      </c>
      <c r="L3352" s="38">
        <f t="shared" ref="L3352:M3352" si="6720">MIN(N3352,P3352,R3352,T3352,V3352,X3352,Z3352,AB3352,AD3352)</f>
        <v>44.09</v>
      </c>
      <c r="M3352" s="38">
        <f t="shared" si="6720"/>
        <v>52</v>
      </c>
      <c r="N3352" s="38">
        <f t="shared" si="6680"/>
        <v>44.09</v>
      </c>
      <c r="O3352" s="38">
        <f t="shared" si="6681"/>
        <v>52</v>
      </c>
      <c r="P3352" s="39"/>
      <c r="Q3352" s="39"/>
      <c r="R3352" s="39"/>
      <c r="S3352" s="39"/>
      <c r="T3352" s="39"/>
      <c r="U3352" s="39"/>
      <c r="V3352" s="39"/>
      <c r="W3352" s="39"/>
      <c r="X3352" s="39"/>
      <c r="Y3352" s="39"/>
      <c r="Z3352" s="39"/>
      <c r="AA3352" s="39"/>
      <c r="AB3352" s="39"/>
      <c r="AC3352" s="39"/>
      <c r="AD3352" s="40"/>
      <c r="AE3352" s="40"/>
      <c r="AF3352" s="41">
        <f t="shared" si="6672"/>
        <v>0</v>
      </c>
      <c r="AG3352" s="42"/>
    </row>
    <row r="3353" spans="1:33" ht="13.8">
      <c r="A3353" s="30" t="s">
        <v>8586</v>
      </c>
      <c r="B3353" s="30" t="s">
        <v>8587</v>
      </c>
      <c r="C3353" s="43"/>
      <c r="D3353" s="44"/>
      <c r="E3353" s="44"/>
      <c r="F3353" s="35">
        <f t="shared" si="6591"/>
        <v>0</v>
      </c>
      <c r="G3353" s="35">
        <f t="shared" si="6673"/>
        <v>0</v>
      </c>
      <c r="H3353" s="35">
        <f t="shared" si="6644"/>
        <v>0</v>
      </c>
      <c r="I3353" s="21">
        <f t="shared" si="6706"/>
        <v>18</v>
      </c>
      <c r="J3353" s="37">
        <f t="shared" ref="J3353:K3353" si="6721">MAX(N3353,P3353,R3353,T3353,V3353,X3353,Z3353,AB3353,AD3353)</f>
        <v>37.79</v>
      </c>
      <c r="K3353" s="37">
        <f t="shared" si="6721"/>
        <v>45</v>
      </c>
      <c r="L3353" s="38">
        <f t="shared" ref="L3353:M3353" si="6722">MIN(N3353,P3353,R3353,T3353,V3353,X3353,Z3353,AB3353,AD3353)</f>
        <v>37.79</v>
      </c>
      <c r="M3353" s="38">
        <f t="shared" si="6722"/>
        <v>45</v>
      </c>
      <c r="N3353" s="38">
        <f t="shared" si="6680"/>
        <v>37.79</v>
      </c>
      <c r="O3353" s="38">
        <f t="shared" si="6681"/>
        <v>45</v>
      </c>
      <c r="P3353" s="39"/>
      <c r="Q3353" s="39"/>
      <c r="R3353" s="39"/>
      <c r="S3353" s="39"/>
      <c r="T3353" s="39"/>
      <c r="U3353" s="39"/>
      <c r="V3353" s="39"/>
      <c r="W3353" s="39"/>
      <c r="X3353" s="39"/>
      <c r="Y3353" s="39"/>
      <c r="Z3353" s="39"/>
      <c r="AA3353" s="39"/>
      <c r="AB3353" s="39"/>
      <c r="AC3353" s="39"/>
      <c r="AD3353" s="40"/>
      <c r="AE3353" s="40"/>
      <c r="AF3353" s="41">
        <f t="shared" si="6672"/>
        <v>0</v>
      </c>
      <c r="AG3353" s="42"/>
    </row>
    <row r="3354" spans="1:33" ht="13.8">
      <c r="A3354" s="30" t="s">
        <v>8588</v>
      </c>
      <c r="B3354" s="30" t="s">
        <v>8589</v>
      </c>
      <c r="C3354" s="43"/>
      <c r="D3354" s="44"/>
      <c r="E3354" s="44"/>
      <c r="F3354" s="35">
        <f t="shared" si="6591"/>
        <v>0</v>
      </c>
      <c r="G3354" s="35">
        <f t="shared" si="6673"/>
        <v>0</v>
      </c>
      <c r="H3354" s="35">
        <f t="shared" si="6644"/>
        <v>0</v>
      </c>
      <c r="I3354" s="21">
        <f t="shared" si="6706"/>
        <v>18</v>
      </c>
      <c r="J3354" s="37">
        <f t="shared" ref="J3354:K3354" si="6723">MAX(N3354,P3354,R3354,T3354,V3354,X3354,Z3354,AB3354,AD3354)</f>
        <v>176.34</v>
      </c>
      <c r="K3354" s="37">
        <f t="shared" si="6723"/>
        <v>208</v>
      </c>
      <c r="L3354" s="38">
        <f t="shared" ref="L3354:M3354" si="6724">MIN(N3354,P3354,R3354,T3354,V3354,X3354,Z3354,AB3354,AD3354)</f>
        <v>176.34</v>
      </c>
      <c r="M3354" s="38">
        <f t="shared" si="6724"/>
        <v>208</v>
      </c>
      <c r="N3354" s="38">
        <f t="shared" si="6680"/>
        <v>176.34</v>
      </c>
      <c r="O3354" s="38">
        <f t="shared" si="6681"/>
        <v>208</v>
      </c>
      <c r="P3354" s="39"/>
      <c r="Q3354" s="39"/>
      <c r="R3354" s="39"/>
      <c r="S3354" s="39"/>
      <c r="T3354" s="39"/>
      <c r="U3354" s="39"/>
      <c r="V3354" s="39"/>
      <c r="W3354" s="39"/>
      <c r="X3354" s="39"/>
      <c r="Y3354" s="39"/>
      <c r="Z3354" s="39"/>
      <c r="AA3354" s="39"/>
      <c r="AB3354" s="39"/>
      <c r="AC3354" s="39"/>
      <c r="AD3354" s="40"/>
      <c r="AE3354" s="40"/>
      <c r="AF3354" s="41">
        <f t="shared" si="6672"/>
        <v>0</v>
      </c>
      <c r="AG3354" s="42"/>
    </row>
    <row r="3355" spans="1:33" ht="13.8">
      <c r="A3355" s="30" t="s">
        <v>8590</v>
      </c>
      <c r="B3355" s="30" t="s">
        <v>8591</v>
      </c>
      <c r="C3355" s="43"/>
      <c r="D3355" s="44"/>
      <c r="E3355" s="44"/>
      <c r="F3355" s="35">
        <f t="shared" si="6591"/>
        <v>0</v>
      </c>
      <c r="G3355" s="35">
        <f t="shared" si="6673"/>
        <v>0</v>
      </c>
      <c r="H3355" s="35">
        <f t="shared" si="6644"/>
        <v>0</v>
      </c>
      <c r="I3355" s="21">
        <f t="shared" si="6706"/>
        <v>18</v>
      </c>
      <c r="J3355" s="37">
        <f t="shared" ref="J3355:K3355" si="6725">MAX(N3355,P3355,R3355,T3355,V3355,X3355,Z3355,AB3355,AD3355)</f>
        <v>163.75</v>
      </c>
      <c r="K3355" s="37">
        <f t="shared" si="6725"/>
        <v>193</v>
      </c>
      <c r="L3355" s="38">
        <f t="shared" ref="L3355:M3355" si="6726">MIN(N3355,P3355,R3355,T3355,V3355,X3355,Z3355,AB3355,AD3355)</f>
        <v>163.75</v>
      </c>
      <c r="M3355" s="38">
        <f t="shared" si="6726"/>
        <v>193</v>
      </c>
      <c r="N3355" s="38">
        <f t="shared" si="6680"/>
        <v>163.75</v>
      </c>
      <c r="O3355" s="38">
        <f t="shared" si="6681"/>
        <v>193</v>
      </c>
      <c r="P3355" s="39"/>
      <c r="Q3355" s="39"/>
      <c r="R3355" s="39"/>
      <c r="S3355" s="39"/>
      <c r="T3355" s="39"/>
      <c r="U3355" s="39"/>
      <c r="V3355" s="39"/>
      <c r="W3355" s="39"/>
      <c r="X3355" s="39"/>
      <c r="Y3355" s="39"/>
      <c r="Z3355" s="39"/>
      <c r="AA3355" s="39"/>
      <c r="AB3355" s="39"/>
      <c r="AC3355" s="39"/>
      <c r="AD3355" s="40"/>
      <c r="AE3355" s="40"/>
      <c r="AF3355" s="41">
        <f t="shared" si="6672"/>
        <v>0</v>
      </c>
      <c r="AG3355" s="42"/>
    </row>
    <row r="3356" spans="1:33" ht="13.8">
      <c r="A3356" s="30" t="s">
        <v>8592</v>
      </c>
      <c r="B3356" s="30" t="s">
        <v>8593</v>
      </c>
      <c r="C3356" s="43"/>
      <c r="D3356" s="44"/>
      <c r="E3356" s="44"/>
      <c r="F3356" s="35">
        <f t="shared" ref="F3356:F3419" si="6727">IFERROR(SUMIF(Purchase_ItemCode, A3356, Purchase_Qty), 0)</f>
        <v>0</v>
      </c>
      <c r="G3356" s="35">
        <f t="shared" si="6673"/>
        <v>0</v>
      </c>
      <c r="H3356" s="35">
        <f t="shared" si="6644"/>
        <v>0</v>
      </c>
      <c r="I3356" s="21">
        <f t="shared" si="6706"/>
        <v>18</v>
      </c>
      <c r="J3356" s="37">
        <f t="shared" ref="J3356:K3356" si="6728">MAX(N3356,P3356,R3356,T3356,V3356,X3356,Z3356,AB3356,AD3356)</f>
        <v>56.68</v>
      </c>
      <c r="K3356" s="37">
        <f t="shared" si="6728"/>
        <v>67</v>
      </c>
      <c r="L3356" s="38">
        <f t="shared" ref="L3356:M3356" si="6729">MIN(N3356,P3356,R3356,T3356,V3356,X3356,Z3356,AB3356,AD3356)</f>
        <v>56.68</v>
      </c>
      <c r="M3356" s="38">
        <f t="shared" si="6729"/>
        <v>67</v>
      </c>
      <c r="N3356" s="38">
        <f t="shared" si="6680"/>
        <v>56.68</v>
      </c>
      <c r="O3356" s="38">
        <f t="shared" si="6681"/>
        <v>67</v>
      </c>
      <c r="P3356" s="39"/>
      <c r="Q3356" s="39"/>
      <c r="R3356" s="39"/>
      <c r="S3356" s="39"/>
      <c r="T3356" s="39"/>
      <c r="U3356" s="39"/>
      <c r="V3356" s="39"/>
      <c r="W3356" s="39"/>
      <c r="X3356" s="39"/>
      <c r="Y3356" s="39"/>
      <c r="Z3356" s="39"/>
      <c r="AA3356" s="39"/>
      <c r="AB3356" s="39"/>
      <c r="AC3356" s="39"/>
      <c r="AD3356" s="40"/>
      <c r="AE3356" s="40"/>
      <c r="AF3356" s="41">
        <f t="shared" si="6672"/>
        <v>0</v>
      </c>
      <c r="AG3356" s="42"/>
    </row>
    <row r="3357" spans="1:33" ht="13.8">
      <c r="A3357" s="30" t="s">
        <v>8594</v>
      </c>
      <c r="B3357" s="30" t="s">
        <v>8595</v>
      </c>
      <c r="C3357" s="43"/>
      <c r="D3357" s="44"/>
      <c r="E3357" s="44"/>
      <c r="F3357" s="35">
        <f t="shared" si="6727"/>
        <v>0</v>
      </c>
      <c r="G3357" s="35">
        <f t="shared" si="6673"/>
        <v>0</v>
      </c>
      <c r="H3357" s="35">
        <f t="shared" si="6644"/>
        <v>0</v>
      </c>
      <c r="I3357" s="21">
        <f t="shared" si="6706"/>
        <v>18</v>
      </c>
      <c r="J3357" s="37">
        <f t="shared" ref="J3357:K3357" si="6730">MAX(N3357,P3357,R3357,T3357,V3357,X3357,Z3357,AB3357,AD3357)</f>
        <v>94.47</v>
      </c>
      <c r="K3357" s="37">
        <f t="shared" si="6730"/>
        <v>111</v>
      </c>
      <c r="L3357" s="38">
        <f t="shared" ref="L3357:M3357" si="6731">MIN(N3357,P3357,R3357,T3357,V3357,X3357,Z3357,AB3357,AD3357)</f>
        <v>94.47</v>
      </c>
      <c r="M3357" s="38">
        <f t="shared" si="6731"/>
        <v>111</v>
      </c>
      <c r="N3357" s="38">
        <f t="shared" si="6680"/>
        <v>94.47</v>
      </c>
      <c r="O3357" s="38">
        <f t="shared" si="6681"/>
        <v>111</v>
      </c>
      <c r="P3357" s="39"/>
      <c r="Q3357" s="39"/>
      <c r="R3357" s="39"/>
      <c r="S3357" s="39"/>
      <c r="T3357" s="39"/>
      <c r="U3357" s="39"/>
      <c r="V3357" s="39"/>
      <c r="W3357" s="39"/>
      <c r="X3357" s="39"/>
      <c r="Y3357" s="39"/>
      <c r="Z3357" s="39"/>
      <c r="AA3357" s="39"/>
      <c r="AB3357" s="39"/>
      <c r="AC3357" s="39"/>
      <c r="AD3357" s="40"/>
      <c r="AE3357" s="40"/>
      <c r="AF3357" s="41">
        <f t="shared" si="6672"/>
        <v>0</v>
      </c>
      <c r="AG3357" s="42"/>
    </row>
    <row r="3358" spans="1:33" ht="13.8">
      <c r="A3358" s="30" t="s">
        <v>8596</v>
      </c>
      <c r="B3358" s="30" t="s">
        <v>8597</v>
      </c>
      <c r="C3358" s="43"/>
      <c r="D3358" s="44"/>
      <c r="E3358" s="44"/>
      <c r="F3358" s="35">
        <f t="shared" si="6727"/>
        <v>0</v>
      </c>
      <c r="G3358" s="35">
        <f t="shared" si="6673"/>
        <v>0</v>
      </c>
      <c r="H3358" s="35">
        <f t="shared" si="6644"/>
        <v>0</v>
      </c>
      <c r="I3358" s="21">
        <f t="shared" si="6706"/>
        <v>18</v>
      </c>
      <c r="J3358" s="37">
        <f t="shared" ref="J3358:K3358" si="6732">MAX(N3358,P3358,R3358,T3358,V3358,X3358,Z3358,AB3358,AD3358)</f>
        <v>69.28</v>
      </c>
      <c r="K3358" s="37">
        <f t="shared" si="6732"/>
        <v>82</v>
      </c>
      <c r="L3358" s="38">
        <f t="shared" ref="L3358:M3358" si="6733">MIN(N3358,P3358,R3358,T3358,V3358,X3358,Z3358,AB3358,AD3358)</f>
        <v>69.28</v>
      </c>
      <c r="M3358" s="38">
        <f t="shared" si="6733"/>
        <v>82</v>
      </c>
      <c r="N3358" s="38">
        <f t="shared" si="6680"/>
        <v>69.28</v>
      </c>
      <c r="O3358" s="38">
        <f t="shared" si="6681"/>
        <v>82</v>
      </c>
      <c r="P3358" s="39"/>
      <c r="Q3358" s="39"/>
      <c r="R3358" s="39"/>
      <c r="S3358" s="39"/>
      <c r="T3358" s="39"/>
      <c r="U3358" s="39"/>
      <c r="V3358" s="39"/>
      <c r="W3358" s="39"/>
      <c r="X3358" s="39"/>
      <c r="Y3358" s="39"/>
      <c r="Z3358" s="39"/>
      <c r="AA3358" s="39"/>
      <c r="AB3358" s="39"/>
      <c r="AC3358" s="39"/>
      <c r="AD3358" s="40"/>
      <c r="AE3358" s="40"/>
      <c r="AF3358" s="41">
        <f t="shared" si="6672"/>
        <v>0</v>
      </c>
      <c r="AG3358" s="42"/>
    </row>
    <row r="3359" spans="1:33" ht="13.8">
      <c r="A3359" s="30" t="s">
        <v>8598</v>
      </c>
      <c r="B3359" s="30" t="s">
        <v>8599</v>
      </c>
      <c r="C3359" s="43"/>
      <c r="D3359" s="44"/>
      <c r="E3359" s="44"/>
      <c r="F3359" s="35">
        <f t="shared" si="6727"/>
        <v>0</v>
      </c>
      <c r="G3359" s="35">
        <f t="shared" si="6673"/>
        <v>0</v>
      </c>
      <c r="H3359" s="35">
        <f t="shared" si="6644"/>
        <v>0</v>
      </c>
      <c r="I3359" s="21">
        <f t="shared" si="6706"/>
        <v>18</v>
      </c>
      <c r="J3359" s="37">
        <f t="shared" ref="J3359:K3359" si="6734">MAX(N3359,P3359,R3359,T3359,V3359,X3359,Z3359,AB3359,AD3359)</f>
        <v>163.75</v>
      </c>
      <c r="K3359" s="37">
        <f t="shared" si="6734"/>
        <v>193</v>
      </c>
      <c r="L3359" s="38">
        <f t="shared" ref="L3359:M3359" si="6735">MIN(N3359,P3359,R3359,T3359,V3359,X3359,Z3359,AB3359,AD3359)</f>
        <v>163.75</v>
      </c>
      <c r="M3359" s="38">
        <f t="shared" si="6735"/>
        <v>193</v>
      </c>
      <c r="N3359" s="38">
        <f t="shared" si="6680"/>
        <v>163.75</v>
      </c>
      <c r="O3359" s="38">
        <f t="shared" si="6681"/>
        <v>193</v>
      </c>
      <c r="P3359" s="39"/>
      <c r="Q3359" s="39"/>
      <c r="R3359" s="39"/>
      <c r="S3359" s="39"/>
      <c r="T3359" s="39"/>
      <c r="U3359" s="39"/>
      <c r="V3359" s="39"/>
      <c r="W3359" s="39"/>
      <c r="X3359" s="39"/>
      <c r="Y3359" s="39"/>
      <c r="Z3359" s="39"/>
      <c r="AA3359" s="39"/>
      <c r="AB3359" s="39"/>
      <c r="AC3359" s="39"/>
      <c r="AD3359" s="40"/>
      <c r="AE3359" s="40"/>
      <c r="AF3359" s="41">
        <f t="shared" si="6672"/>
        <v>0</v>
      </c>
      <c r="AG3359" s="42"/>
    </row>
    <row r="3360" spans="1:33" ht="13.8">
      <c r="A3360" s="30" t="s">
        <v>8600</v>
      </c>
      <c r="B3360" s="30" t="s">
        <v>8601</v>
      </c>
      <c r="C3360" s="43"/>
      <c r="D3360" s="44"/>
      <c r="E3360" s="44"/>
      <c r="F3360" s="35">
        <f t="shared" si="6727"/>
        <v>0</v>
      </c>
      <c r="G3360" s="35">
        <f t="shared" si="6673"/>
        <v>0</v>
      </c>
      <c r="H3360" s="35">
        <f t="shared" si="6644"/>
        <v>0</v>
      </c>
      <c r="I3360" s="21">
        <f t="shared" si="6706"/>
        <v>18</v>
      </c>
      <c r="J3360" s="37">
        <f t="shared" ref="J3360:K3360" si="6736">MAX(N3360,P3360,R3360,T3360,V3360,X3360,Z3360,AB3360,AD3360)</f>
        <v>251.92</v>
      </c>
      <c r="K3360" s="37">
        <f t="shared" si="6736"/>
        <v>297</v>
      </c>
      <c r="L3360" s="38">
        <f t="shared" ref="L3360:M3360" si="6737">MIN(N3360,P3360,R3360,T3360,V3360,X3360,Z3360,AB3360,AD3360)</f>
        <v>251.92</v>
      </c>
      <c r="M3360" s="38">
        <f t="shared" si="6737"/>
        <v>297</v>
      </c>
      <c r="N3360" s="38">
        <f t="shared" si="6680"/>
        <v>251.92</v>
      </c>
      <c r="O3360" s="38">
        <f t="shared" si="6681"/>
        <v>297</v>
      </c>
      <c r="P3360" s="39"/>
      <c r="Q3360" s="39"/>
      <c r="R3360" s="39"/>
      <c r="S3360" s="39"/>
      <c r="T3360" s="39"/>
      <c r="U3360" s="39"/>
      <c r="V3360" s="39"/>
      <c r="W3360" s="39"/>
      <c r="X3360" s="39"/>
      <c r="Y3360" s="39"/>
      <c r="Z3360" s="39"/>
      <c r="AA3360" s="39"/>
      <c r="AB3360" s="39"/>
      <c r="AC3360" s="39"/>
      <c r="AD3360" s="40"/>
      <c r="AE3360" s="40"/>
      <c r="AF3360" s="41">
        <f t="shared" si="6672"/>
        <v>0</v>
      </c>
      <c r="AG3360" s="42"/>
    </row>
    <row r="3361" spans="1:33" ht="13.8">
      <c r="A3361" s="30" t="s">
        <v>8602</v>
      </c>
      <c r="B3361" s="30" t="s">
        <v>8603</v>
      </c>
      <c r="C3361" s="43"/>
      <c r="D3361" s="44"/>
      <c r="E3361" s="44"/>
      <c r="F3361" s="35">
        <f t="shared" si="6727"/>
        <v>0</v>
      </c>
      <c r="G3361" s="35">
        <f t="shared" si="6673"/>
        <v>0</v>
      </c>
      <c r="H3361" s="35">
        <f t="shared" si="6644"/>
        <v>0</v>
      </c>
      <c r="I3361" s="21">
        <f t="shared" si="6706"/>
        <v>18</v>
      </c>
      <c r="J3361" s="37">
        <f t="shared" ref="J3361:K3361" si="6738">MAX(N3361,P3361,R3361,T3361,V3361,X3361,Z3361,AB3361,AD3361)</f>
        <v>62.98</v>
      </c>
      <c r="K3361" s="37">
        <f t="shared" si="6738"/>
        <v>74</v>
      </c>
      <c r="L3361" s="38">
        <f t="shared" ref="L3361:M3361" si="6739">MIN(N3361,P3361,R3361,T3361,V3361,X3361,Z3361,AB3361,AD3361)</f>
        <v>62.98</v>
      </c>
      <c r="M3361" s="38">
        <f t="shared" si="6739"/>
        <v>74</v>
      </c>
      <c r="N3361" s="38">
        <f t="shared" si="6680"/>
        <v>62.98</v>
      </c>
      <c r="O3361" s="38">
        <f t="shared" si="6681"/>
        <v>74</v>
      </c>
      <c r="P3361" s="39"/>
      <c r="Q3361" s="39"/>
      <c r="R3361" s="39"/>
      <c r="S3361" s="39"/>
      <c r="T3361" s="39"/>
      <c r="U3361" s="39"/>
      <c r="V3361" s="39"/>
      <c r="W3361" s="39"/>
      <c r="X3361" s="39"/>
      <c r="Y3361" s="39"/>
      <c r="Z3361" s="39"/>
      <c r="AA3361" s="39"/>
      <c r="AB3361" s="39"/>
      <c r="AC3361" s="39"/>
      <c r="AD3361" s="40"/>
      <c r="AE3361" s="40"/>
      <c r="AF3361" s="41">
        <f t="shared" si="6672"/>
        <v>0</v>
      </c>
      <c r="AG3361" s="42"/>
    </row>
    <row r="3362" spans="1:33" ht="13.8">
      <c r="A3362" s="30" t="s">
        <v>8604</v>
      </c>
      <c r="B3362" s="30" t="s">
        <v>8605</v>
      </c>
      <c r="C3362" s="43"/>
      <c r="D3362" s="44"/>
      <c r="E3362" s="44"/>
      <c r="F3362" s="35">
        <f t="shared" si="6727"/>
        <v>0</v>
      </c>
      <c r="G3362" s="35">
        <f t="shared" si="6673"/>
        <v>0</v>
      </c>
      <c r="H3362" s="35">
        <f t="shared" si="6644"/>
        <v>0</v>
      </c>
      <c r="I3362" s="21">
        <f t="shared" si="6706"/>
        <v>18</v>
      </c>
      <c r="J3362" s="37">
        <f t="shared" ref="J3362:K3362" si="6740">MAX(N3362,P3362,R3362,T3362,V3362,X3362,Z3362,AB3362,AD3362)</f>
        <v>62.98</v>
      </c>
      <c r="K3362" s="37">
        <f t="shared" si="6740"/>
        <v>74</v>
      </c>
      <c r="L3362" s="38">
        <f t="shared" ref="L3362:M3362" si="6741">MIN(N3362,P3362,R3362,T3362,V3362,X3362,Z3362,AB3362,AD3362)</f>
        <v>62.98</v>
      </c>
      <c r="M3362" s="38">
        <f t="shared" si="6741"/>
        <v>74</v>
      </c>
      <c r="N3362" s="38">
        <f t="shared" si="6680"/>
        <v>62.98</v>
      </c>
      <c r="O3362" s="38">
        <f t="shared" si="6681"/>
        <v>74</v>
      </c>
      <c r="P3362" s="39"/>
      <c r="Q3362" s="39"/>
      <c r="R3362" s="39"/>
      <c r="S3362" s="39"/>
      <c r="T3362" s="39"/>
      <c r="U3362" s="39"/>
      <c r="V3362" s="39"/>
      <c r="W3362" s="39"/>
      <c r="X3362" s="39"/>
      <c r="Y3362" s="39"/>
      <c r="Z3362" s="39"/>
      <c r="AA3362" s="39"/>
      <c r="AB3362" s="39"/>
      <c r="AC3362" s="39"/>
      <c r="AD3362" s="40"/>
      <c r="AE3362" s="40"/>
      <c r="AF3362" s="41">
        <f t="shared" si="6672"/>
        <v>0</v>
      </c>
      <c r="AG3362" s="42"/>
    </row>
    <row r="3363" spans="1:33" ht="13.8">
      <c r="A3363" s="30" t="s">
        <v>8606</v>
      </c>
      <c r="B3363" s="30" t="s">
        <v>8607</v>
      </c>
      <c r="C3363" s="43"/>
      <c r="D3363" s="44"/>
      <c r="E3363" s="44"/>
      <c r="F3363" s="35">
        <f t="shared" si="6727"/>
        <v>0</v>
      </c>
      <c r="G3363" s="35">
        <f t="shared" si="6673"/>
        <v>0</v>
      </c>
      <c r="H3363" s="35">
        <f t="shared" si="6644"/>
        <v>0</v>
      </c>
      <c r="I3363" s="21">
        <f t="shared" si="6706"/>
        <v>18</v>
      </c>
      <c r="J3363" s="37">
        <f t="shared" ref="J3363:K3363" si="6742">MAX(N3363,P3363,R3363,T3363,V3363,X3363,Z3363,AB3363,AD3363)</f>
        <v>163.75</v>
      </c>
      <c r="K3363" s="37">
        <f t="shared" si="6742"/>
        <v>193</v>
      </c>
      <c r="L3363" s="38">
        <f t="shared" ref="L3363:M3363" si="6743">MIN(N3363,P3363,R3363,T3363,V3363,X3363,Z3363,AB3363,AD3363)</f>
        <v>163.75</v>
      </c>
      <c r="M3363" s="38">
        <f t="shared" si="6743"/>
        <v>193</v>
      </c>
      <c r="N3363" s="38">
        <f t="shared" si="6680"/>
        <v>163.75</v>
      </c>
      <c r="O3363" s="38">
        <f t="shared" si="6681"/>
        <v>193</v>
      </c>
      <c r="P3363" s="39"/>
      <c r="Q3363" s="39"/>
      <c r="R3363" s="39"/>
      <c r="S3363" s="39"/>
      <c r="T3363" s="39"/>
      <c r="U3363" s="39"/>
      <c r="V3363" s="39"/>
      <c r="W3363" s="39"/>
      <c r="X3363" s="39"/>
      <c r="Y3363" s="39"/>
      <c r="Z3363" s="39"/>
      <c r="AA3363" s="39"/>
      <c r="AB3363" s="39"/>
      <c r="AC3363" s="39"/>
      <c r="AD3363" s="40"/>
      <c r="AE3363" s="40"/>
      <c r="AF3363" s="41">
        <f t="shared" si="6672"/>
        <v>0</v>
      </c>
      <c r="AG3363" s="42"/>
    </row>
    <row r="3364" spans="1:33" ht="13.8">
      <c r="A3364" s="30" t="s">
        <v>8608</v>
      </c>
      <c r="B3364" s="30" t="s">
        <v>8609</v>
      </c>
      <c r="C3364" s="43"/>
      <c r="D3364" s="44"/>
      <c r="E3364" s="44"/>
      <c r="F3364" s="35">
        <f t="shared" si="6727"/>
        <v>0</v>
      </c>
      <c r="G3364" s="35">
        <f t="shared" si="6673"/>
        <v>0</v>
      </c>
      <c r="H3364" s="35">
        <f t="shared" si="6644"/>
        <v>0</v>
      </c>
      <c r="I3364" s="21">
        <f t="shared" si="6706"/>
        <v>18</v>
      </c>
      <c r="J3364" s="37">
        <f t="shared" ref="J3364:K3364" si="6744">MAX(N3364,P3364,R3364,T3364,V3364,X3364,Z3364,AB3364,AD3364)</f>
        <v>25.19</v>
      </c>
      <c r="K3364" s="37">
        <f t="shared" si="6744"/>
        <v>30</v>
      </c>
      <c r="L3364" s="38">
        <f t="shared" ref="L3364:M3364" si="6745">MIN(N3364,P3364,R3364,T3364,V3364,X3364,Z3364,AB3364,AD3364)</f>
        <v>25.19</v>
      </c>
      <c r="M3364" s="38">
        <f t="shared" si="6745"/>
        <v>30</v>
      </c>
      <c r="N3364" s="38">
        <f t="shared" si="6680"/>
        <v>25.19</v>
      </c>
      <c r="O3364" s="38">
        <f t="shared" si="6681"/>
        <v>30</v>
      </c>
      <c r="P3364" s="39"/>
      <c r="Q3364" s="39"/>
      <c r="R3364" s="39"/>
      <c r="S3364" s="39"/>
      <c r="T3364" s="39"/>
      <c r="U3364" s="39"/>
      <c r="V3364" s="39"/>
      <c r="W3364" s="39"/>
      <c r="X3364" s="39"/>
      <c r="Y3364" s="39"/>
      <c r="Z3364" s="39"/>
      <c r="AA3364" s="39"/>
      <c r="AB3364" s="39"/>
      <c r="AC3364" s="39"/>
      <c r="AD3364" s="40"/>
      <c r="AE3364" s="40"/>
      <c r="AF3364" s="41">
        <f t="shared" si="6672"/>
        <v>0</v>
      </c>
      <c r="AG3364" s="42"/>
    </row>
    <row r="3365" spans="1:33" ht="13.8">
      <c r="A3365" s="30" t="s">
        <v>8610</v>
      </c>
      <c r="B3365" s="30" t="s">
        <v>8611</v>
      </c>
      <c r="C3365" s="43"/>
      <c r="D3365" s="44"/>
      <c r="E3365" s="44"/>
      <c r="F3365" s="35">
        <f t="shared" si="6727"/>
        <v>0</v>
      </c>
      <c r="G3365" s="35">
        <f t="shared" si="6673"/>
        <v>0</v>
      </c>
      <c r="H3365" s="35">
        <f t="shared" si="6644"/>
        <v>0</v>
      </c>
      <c r="I3365" s="21">
        <f t="shared" si="6706"/>
        <v>18</v>
      </c>
      <c r="J3365" s="37">
        <f t="shared" ref="J3365:K3365" si="6746">MAX(N3365,P3365,R3365,T3365,V3365,X3365,Z3365,AB3365,AD3365)</f>
        <v>163.75</v>
      </c>
      <c r="K3365" s="37">
        <f t="shared" si="6746"/>
        <v>193</v>
      </c>
      <c r="L3365" s="38">
        <f t="shared" ref="L3365:M3365" si="6747">MIN(N3365,P3365,R3365,T3365,V3365,X3365,Z3365,AB3365,AD3365)</f>
        <v>163.75</v>
      </c>
      <c r="M3365" s="38">
        <f t="shared" si="6747"/>
        <v>193</v>
      </c>
      <c r="N3365" s="38">
        <f t="shared" si="6680"/>
        <v>163.75</v>
      </c>
      <c r="O3365" s="38">
        <f t="shared" si="6681"/>
        <v>193</v>
      </c>
      <c r="P3365" s="39"/>
      <c r="Q3365" s="39"/>
      <c r="R3365" s="39"/>
      <c r="S3365" s="39"/>
      <c r="T3365" s="39"/>
      <c r="U3365" s="39"/>
      <c r="V3365" s="39"/>
      <c r="W3365" s="39"/>
      <c r="X3365" s="39"/>
      <c r="Y3365" s="39"/>
      <c r="Z3365" s="39"/>
      <c r="AA3365" s="39"/>
      <c r="AB3365" s="39"/>
      <c r="AC3365" s="39"/>
      <c r="AD3365" s="40"/>
      <c r="AE3365" s="40"/>
      <c r="AF3365" s="41">
        <f t="shared" si="6672"/>
        <v>0</v>
      </c>
      <c r="AG3365" s="42"/>
    </row>
    <row r="3366" spans="1:33" ht="13.8">
      <c r="A3366" s="30" t="s">
        <v>8612</v>
      </c>
      <c r="B3366" s="30" t="s">
        <v>8613</v>
      </c>
      <c r="C3366" s="43"/>
      <c r="D3366" s="44"/>
      <c r="E3366" s="44"/>
      <c r="F3366" s="35">
        <f t="shared" si="6727"/>
        <v>0</v>
      </c>
      <c r="G3366" s="35">
        <f t="shared" si="6673"/>
        <v>0</v>
      </c>
      <c r="H3366" s="35">
        <f t="shared" si="6644"/>
        <v>0</v>
      </c>
      <c r="I3366" s="21">
        <f t="shared" si="6706"/>
        <v>18</v>
      </c>
      <c r="J3366" s="37">
        <f t="shared" ref="J3366:K3366" si="6748">MAX(N3366,P3366,R3366,T3366,V3366,X3366,Z3366,AB3366,AD3366)</f>
        <v>163.75</v>
      </c>
      <c r="K3366" s="37">
        <f t="shared" si="6748"/>
        <v>193</v>
      </c>
      <c r="L3366" s="38">
        <f t="shared" ref="L3366:M3366" si="6749">MIN(N3366,P3366,R3366,T3366,V3366,X3366,Z3366,AB3366,AD3366)</f>
        <v>163.75</v>
      </c>
      <c r="M3366" s="38">
        <f t="shared" si="6749"/>
        <v>193</v>
      </c>
      <c r="N3366" s="38">
        <f t="shared" si="6680"/>
        <v>163.75</v>
      </c>
      <c r="O3366" s="38">
        <f t="shared" si="6681"/>
        <v>193</v>
      </c>
      <c r="P3366" s="39"/>
      <c r="Q3366" s="39"/>
      <c r="R3366" s="39"/>
      <c r="S3366" s="39"/>
      <c r="T3366" s="39"/>
      <c r="U3366" s="39"/>
      <c r="V3366" s="39"/>
      <c r="W3366" s="39"/>
      <c r="X3366" s="39"/>
      <c r="Y3366" s="39"/>
      <c r="Z3366" s="39"/>
      <c r="AA3366" s="39"/>
      <c r="AB3366" s="39"/>
      <c r="AC3366" s="39"/>
      <c r="AD3366" s="40"/>
      <c r="AE3366" s="40"/>
      <c r="AF3366" s="41">
        <f t="shared" si="6672"/>
        <v>0</v>
      </c>
      <c r="AG3366" s="42"/>
    </row>
    <row r="3367" spans="1:33" ht="13.8">
      <c r="A3367" s="30" t="s">
        <v>8614</v>
      </c>
      <c r="B3367" s="30" t="s">
        <v>8615</v>
      </c>
      <c r="C3367" s="43"/>
      <c r="D3367" s="44"/>
      <c r="E3367" s="44"/>
      <c r="F3367" s="35">
        <f t="shared" si="6727"/>
        <v>0</v>
      </c>
      <c r="G3367" s="35">
        <f t="shared" si="6673"/>
        <v>0</v>
      </c>
      <c r="H3367" s="35">
        <f t="shared" si="6644"/>
        <v>0</v>
      </c>
      <c r="I3367" s="21">
        <f t="shared" si="6706"/>
        <v>18</v>
      </c>
      <c r="J3367" s="37">
        <f t="shared" ref="J3367:K3367" si="6750">MAX(N3367,P3367,R3367,T3367,V3367,X3367,Z3367,AB3367,AD3367)</f>
        <v>302.3</v>
      </c>
      <c r="K3367" s="37">
        <f t="shared" si="6750"/>
        <v>357</v>
      </c>
      <c r="L3367" s="38">
        <f t="shared" ref="L3367:M3367" si="6751">MIN(N3367,P3367,R3367,T3367,V3367,X3367,Z3367,AB3367,AD3367)</f>
        <v>302.3</v>
      </c>
      <c r="M3367" s="38">
        <f t="shared" si="6751"/>
        <v>357</v>
      </c>
      <c r="N3367" s="38">
        <f t="shared" si="6680"/>
        <v>302.3</v>
      </c>
      <c r="O3367" s="38">
        <f t="shared" si="6681"/>
        <v>357</v>
      </c>
      <c r="P3367" s="39"/>
      <c r="Q3367" s="39"/>
      <c r="R3367" s="39"/>
      <c r="S3367" s="39"/>
      <c r="T3367" s="39"/>
      <c r="U3367" s="39"/>
      <c r="V3367" s="39"/>
      <c r="W3367" s="39"/>
      <c r="X3367" s="39"/>
      <c r="Y3367" s="39"/>
      <c r="Z3367" s="39"/>
      <c r="AA3367" s="39"/>
      <c r="AB3367" s="39"/>
      <c r="AC3367" s="39"/>
      <c r="AD3367" s="40"/>
      <c r="AE3367" s="40"/>
      <c r="AF3367" s="41">
        <f t="shared" si="6672"/>
        <v>0</v>
      </c>
      <c r="AG3367" s="42"/>
    </row>
    <row r="3368" spans="1:33" ht="13.8">
      <c r="A3368" s="30" t="s">
        <v>8616</v>
      </c>
      <c r="B3368" s="30" t="s">
        <v>8617</v>
      </c>
      <c r="C3368" s="43"/>
      <c r="D3368" s="44"/>
      <c r="E3368" s="44"/>
      <c r="F3368" s="35">
        <f t="shared" si="6727"/>
        <v>0</v>
      </c>
      <c r="G3368" s="35">
        <f t="shared" si="6673"/>
        <v>0</v>
      </c>
      <c r="H3368" s="35">
        <f t="shared" si="6644"/>
        <v>0</v>
      </c>
      <c r="I3368" s="21">
        <f t="shared" si="6706"/>
        <v>18</v>
      </c>
      <c r="J3368" s="37">
        <f t="shared" ref="J3368:K3368" si="6752">MAX(N3368,P3368,R3368,T3368,V3368,X3368,Z3368,AB3368,AD3368)</f>
        <v>403.07</v>
      </c>
      <c r="K3368" s="37">
        <f t="shared" si="6752"/>
        <v>476</v>
      </c>
      <c r="L3368" s="38">
        <f t="shared" ref="L3368:M3368" si="6753">MIN(N3368,P3368,R3368,T3368,V3368,X3368,Z3368,AB3368,AD3368)</f>
        <v>403.07</v>
      </c>
      <c r="M3368" s="38">
        <f t="shared" si="6753"/>
        <v>476</v>
      </c>
      <c r="N3368" s="38">
        <f t="shared" si="6680"/>
        <v>403.07</v>
      </c>
      <c r="O3368" s="38">
        <f t="shared" si="6681"/>
        <v>476</v>
      </c>
      <c r="P3368" s="39"/>
      <c r="Q3368" s="39"/>
      <c r="R3368" s="39"/>
      <c r="S3368" s="39"/>
      <c r="T3368" s="39"/>
      <c r="U3368" s="39"/>
      <c r="V3368" s="39"/>
      <c r="W3368" s="39"/>
      <c r="X3368" s="39"/>
      <c r="Y3368" s="39"/>
      <c r="Z3368" s="39"/>
      <c r="AA3368" s="39"/>
      <c r="AB3368" s="39"/>
      <c r="AC3368" s="39"/>
      <c r="AD3368" s="40"/>
      <c r="AE3368" s="40"/>
      <c r="AF3368" s="41">
        <f t="shared" si="6672"/>
        <v>0</v>
      </c>
      <c r="AG3368" s="42"/>
    </row>
    <row r="3369" spans="1:33" ht="13.8">
      <c r="A3369" s="30" t="s">
        <v>8618</v>
      </c>
      <c r="B3369" s="30" t="s">
        <v>8619</v>
      </c>
      <c r="C3369" s="43"/>
      <c r="D3369" s="44"/>
      <c r="E3369" s="44"/>
      <c r="F3369" s="35">
        <f t="shared" si="6727"/>
        <v>0</v>
      </c>
      <c r="G3369" s="35">
        <f t="shared" si="6673"/>
        <v>0</v>
      </c>
      <c r="H3369" s="35">
        <f t="shared" si="6644"/>
        <v>0</v>
      </c>
      <c r="I3369" s="21">
        <f t="shared" si="6706"/>
        <v>18</v>
      </c>
      <c r="J3369" s="37">
        <f t="shared" ref="J3369:K3369" si="6754">MAX(N3369,P3369,R3369,T3369,V3369,X3369,Z3369,AB3369,AD3369)</f>
        <v>12.6</v>
      </c>
      <c r="K3369" s="37">
        <f t="shared" si="6754"/>
        <v>15</v>
      </c>
      <c r="L3369" s="38">
        <f t="shared" ref="L3369:M3369" si="6755">MIN(N3369,P3369,R3369,T3369,V3369,X3369,Z3369,AB3369,AD3369)</f>
        <v>12.6</v>
      </c>
      <c r="M3369" s="38">
        <f t="shared" si="6755"/>
        <v>15</v>
      </c>
      <c r="N3369" s="38">
        <f t="shared" si="6680"/>
        <v>12.6</v>
      </c>
      <c r="O3369" s="38">
        <f t="shared" si="6681"/>
        <v>15</v>
      </c>
      <c r="P3369" s="39"/>
      <c r="Q3369" s="39"/>
      <c r="R3369" s="39"/>
      <c r="S3369" s="39"/>
      <c r="T3369" s="39"/>
      <c r="U3369" s="39"/>
      <c r="V3369" s="39"/>
      <c r="W3369" s="39"/>
      <c r="X3369" s="39"/>
      <c r="Y3369" s="39"/>
      <c r="Z3369" s="39"/>
      <c r="AA3369" s="39"/>
      <c r="AB3369" s="39"/>
      <c r="AC3369" s="39"/>
      <c r="AD3369" s="40"/>
      <c r="AE3369" s="40"/>
      <c r="AF3369" s="41">
        <f t="shared" si="6672"/>
        <v>0</v>
      </c>
      <c r="AG3369" s="42"/>
    </row>
    <row r="3370" spans="1:33" ht="13.8">
      <c r="A3370" s="30" t="s">
        <v>8620</v>
      </c>
      <c r="B3370" s="30" t="s">
        <v>8621</v>
      </c>
      <c r="C3370" s="43"/>
      <c r="D3370" s="44"/>
      <c r="E3370" s="44"/>
      <c r="F3370" s="35">
        <f t="shared" si="6727"/>
        <v>0</v>
      </c>
      <c r="G3370" s="35">
        <f t="shared" si="6673"/>
        <v>0</v>
      </c>
      <c r="H3370" s="35">
        <f t="shared" si="6644"/>
        <v>0</v>
      </c>
      <c r="I3370" s="21">
        <f t="shared" si="6706"/>
        <v>18</v>
      </c>
      <c r="J3370" s="37">
        <f t="shared" ref="J3370:K3370" si="6756">MAX(N3370,P3370,R3370,T3370,V3370,X3370,Z3370,AB3370,AD3370)</f>
        <v>736.87</v>
      </c>
      <c r="K3370" s="37">
        <f t="shared" si="6756"/>
        <v>870</v>
      </c>
      <c r="L3370" s="38">
        <f t="shared" ref="L3370:M3370" si="6757">MIN(N3370,P3370,R3370,T3370,V3370,X3370,Z3370,AB3370,AD3370)</f>
        <v>736.87</v>
      </c>
      <c r="M3370" s="38">
        <f t="shared" si="6757"/>
        <v>870</v>
      </c>
      <c r="N3370" s="38">
        <f t="shared" si="6680"/>
        <v>736.87</v>
      </c>
      <c r="O3370" s="38">
        <f t="shared" si="6681"/>
        <v>870</v>
      </c>
      <c r="P3370" s="39"/>
      <c r="Q3370" s="39"/>
      <c r="R3370" s="39"/>
      <c r="S3370" s="39"/>
      <c r="T3370" s="39"/>
      <c r="U3370" s="39"/>
      <c r="V3370" s="39"/>
      <c r="W3370" s="39"/>
      <c r="X3370" s="39"/>
      <c r="Y3370" s="39"/>
      <c r="Z3370" s="39"/>
      <c r="AA3370" s="39"/>
      <c r="AB3370" s="39"/>
      <c r="AC3370" s="39"/>
      <c r="AD3370" s="40"/>
      <c r="AE3370" s="40"/>
      <c r="AF3370" s="41">
        <f t="shared" si="6672"/>
        <v>0</v>
      </c>
      <c r="AG3370" s="42"/>
    </row>
    <row r="3371" spans="1:33" ht="13.8">
      <c r="A3371" s="30" t="s">
        <v>8622</v>
      </c>
      <c r="B3371" s="30" t="s">
        <v>8623</v>
      </c>
      <c r="C3371" s="43"/>
      <c r="D3371" s="44"/>
      <c r="E3371" s="44"/>
      <c r="F3371" s="35">
        <f t="shared" si="6727"/>
        <v>0</v>
      </c>
      <c r="G3371" s="35">
        <f t="shared" si="6673"/>
        <v>0</v>
      </c>
      <c r="H3371" s="35">
        <f t="shared" si="6644"/>
        <v>0</v>
      </c>
      <c r="I3371" s="21">
        <f t="shared" si="6706"/>
        <v>18</v>
      </c>
      <c r="J3371" s="37">
        <f t="shared" ref="J3371:K3371" si="6758">MAX(N3371,P3371,R3371,T3371,V3371,X3371,Z3371,AB3371,AD3371)</f>
        <v>226.73</v>
      </c>
      <c r="K3371" s="37">
        <f t="shared" si="6758"/>
        <v>268</v>
      </c>
      <c r="L3371" s="38">
        <f t="shared" ref="L3371:M3371" si="6759">MIN(N3371,P3371,R3371,T3371,V3371,X3371,Z3371,AB3371,AD3371)</f>
        <v>226.73</v>
      </c>
      <c r="M3371" s="38">
        <f t="shared" si="6759"/>
        <v>268</v>
      </c>
      <c r="N3371" s="38">
        <f t="shared" si="6680"/>
        <v>226.73</v>
      </c>
      <c r="O3371" s="38">
        <f t="shared" si="6681"/>
        <v>268</v>
      </c>
      <c r="P3371" s="39"/>
      <c r="Q3371" s="39"/>
      <c r="R3371" s="39"/>
      <c r="S3371" s="39"/>
      <c r="T3371" s="39"/>
      <c r="U3371" s="39"/>
      <c r="V3371" s="39"/>
      <c r="W3371" s="39"/>
      <c r="X3371" s="39"/>
      <c r="Y3371" s="39"/>
      <c r="Z3371" s="39"/>
      <c r="AA3371" s="39"/>
      <c r="AB3371" s="39"/>
      <c r="AC3371" s="39"/>
      <c r="AD3371" s="40"/>
      <c r="AE3371" s="40"/>
      <c r="AF3371" s="41">
        <f t="shared" si="6672"/>
        <v>0</v>
      </c>
      <c r="AG3371" s="42"/>
    </row>
    <row r="3372" spans="1:33" ht="13.8">
      <c r="A3372" s="30" t="s">
        <v>8624</v>
      </c>
      <c r="B3372" s="30" t="s">
        <v>8625</v>
      </c>
      <c r="C3372" s="43"/>
      <c r="D3372" s="44"/>
      <c r="E3372" s="44"/>
      <c r="F3372" s="35">
        <f t="shared" si="6727"/>
        <v>0</v>
      </c>
      <c r="G3372" s="35">
        <f t="shared" si="6673"/>
        <v>0</v>
      </c>
      <c r="H3372" s="35">
        <f t="shared" si="6644"/>
        <v>0</v>
      </c>
      <c r="I3372" s="21">
        <f t="shared" si="6706"/>
        <v>18</v>
      </c>
      <c r="J3372" s="37">
        <f t="shared" ref="J3372:K3372" si="6760">MAX(N3372,P3372,R3372,T3372,V3372,X3372,Z3372,AB3372,AD3372)</f>
        <v>94.47</v>
      </c>
      <c r="K3372" s="37">
        <f t="shared" si="6760"/>
        <v>111</v>
      </c>
      <c r="L3372" s="38">
        <f t="shared" ref="L3372:M3372" si="6761">MIN(N3372,P3372,R3372,T3372,V3372,X3372,Z3372,AB3372,AD3372)</f>
        <v>94.47</v>
      </c>
      <c r="M3372" s="38">
        <f t="shared" si="6761"/>
        <v>111</v>
      </c>
      <c r="N3372" s="38">
        <f t="shared" si="6680"/>
        <v>94.47</v>
      </c>
      <c r="O3372" s="38">
        <f t="shared" si="6681"/>
        <v>111</v>
      </c>
      <c r="P3372" s="39"/>
      <c r="Q3372" s="39"/>
      <c r="R3372" s="39"/>
      <c r="S3372" s="39"/>
      <c r="T3372" s="39"/>
      <c r="U3372" s="39"/>
      <c r="V3372" s="39"/>
      <c r="W3372" s="39"/>
      <c r="X3372" s="39"/>
      <c r="Y3372" s="39"/>
      <c r="Z3372" s="39"/>
      <c r="AA3372" s="39"/>
      <c r="AB3372" s="39"/>
      <c r="AC3372" s="39"/>
      <c r="AD3372" s="40"/>
      <c r="AE3372" s="40"/>
      <c r="AF3372" s="41">
        <f t="shared" si="6672"/>
        <v>0</v>
      </c>
      <c r="AG3372" s="42"/>
    </row>
    <row r="3373" spans="1:33" ht="13.8">
      <c r="A3373" s="30" t="s">
        <v>8626</v>
      </c>
      <c r="B3373" s="30" t="s">
        <v>8627</v>
      </c>
      <c r="C3373" s="43"/>
      <c r="D3373" s="44"/>
      <c r="E3373" s="44"/>
      <c r="F3373" s="35">
        <f t="shared" si="6727"/>
        <v>0</v>
      </c>
      <c r="G3373" s="35">
        <f t="shared" si="6673"/>
        <v>0</v>
      </c>
      <c r="H3373" s="35">
        <f t="shared" si="6644"/>
        <v>0</v>
      </c>
      <c r="I3373" s="21">
        <f t="shared" si="6706"/>
        <v>18</v>
      </c>
      <c r="J3373" s="37">
        <f t="shared" ref="J3373:K3373" si="6762">MAX(N3373,P3373,R3373,T3373,V3373,X3373,Z3373,AB3373,AD3373)</f>
        <v>724.27</v>
      </c>
      <c r="K3373" s="37">
        <f t="shared" si="6762"/>
        <v>855</v>
      </c>
      <c r="L3373" s="38">
        <f t="shared" ref="L3373:M3373" si="6763">MIN(N3373,P3373,R3373,T3373,V3373,X3373,Z3373,AB3373,AD3373)</f>
        <v>724.27</v>
      </c>
      <c r="M3373" s="38">
        <f t="shared" si="6763"/>
        <v>855</v>
      </c>
      <c r="N3373" s="38">
        <f t="shared" si="6680"/>
        <v>724.27</v>
      </c>
      <c r="O3373" s="38">
        <f t="shared" si="6681"/>
        <v>855</v>
      </c>
      <c r="P3373" s="39"/>
      <c r="Q3373" s="39"/>
      <c r="R3373" s="39"/>
      <c r="S3373" s="39"/>
      <c r="T3373" s="39"/>
      <c r="U3373" s="39"/>
      <c r="V3373" s="39"/>
      <c r="W3373" s="39"/>
      <c r="X3373" s="39"/>
      <c r="Y3373" s="39"/>
      <c r="Z3373" s="39"/>
      <c r="AA3373" s="39"/>
      <c r="AB3373" s="39"/>
      <c r="AC3373" s="39"/>
      <c r="AD3373" s="40"/>
      <c r="AE3373" s="40"/>
      <c r="AF3373" s="41">
        <f t="shared" si="6672"/>
        <v>0</v>
      </c>
      <c r="AG3373" s="42"/>
    </row>
    <row r="3374" spans="1:33" ht="13.8">
      <c r="A3374" s="30" t="s">
        <v>8628</v>
      </c>
      <c r="B3374" s="30" t="s">
        <v>8629</v>
      </c>
      <c r="C3374" s="43"/>
      <c r="D3374" s="44"/>
      <c r="E3374" s="44"/>
      <c r="F3374" s="35">
        <f t="shared" si="6727"/>
        <v>0</v>
      </c>
      <c r="G3374" s="35">
        <f t="shared" si="6673"/>
        <v>0</v>
      </c>
      <c r="H3374" s="35">
        <f t="shared" si="6644"/>
        <v>0</v>
      </c>
      <c r="I3374" s="21">
        <f t="shared" si="6706"/>
        <v>18</v>
      </c>
      <c r="J3374" s="37">
        <f t="shared" ref="J3374:K3374" si="6764">MAX(N3374,P3374,R3374,T3374,V3374,X3374,Z3374,AB3374,AD3374)</f>
        <v>358.99</v>
      </c>
      <c r="K3374" s="37">
        <f t="shared" si="6764"/>
        <v>424</v>
      </c>
      <c r="L3374" s="38">
        <f t="shared" ref="L3374:M3374" si="6765">MIN(N3374,P3374,R3374,T3374,V3374,X3374,Z3374,AB3374,AD3374)</f>
        <v>358.99</v>
      </c>
      <c r="M3374" s="38">
        <f t="shared" si="6765"/>
        <v>424</v>
      </c>
      <c r="N3374" s="38">
        <f t="shared" si="6680"/>
        <v>358.99</v>
      </c>
      <c r="O3374" s="38">
        <f t="shared" si="6681"/>
        <v>424</v>
      </c>
      <c r="P3374" s="39"/>
      <c r="Q3374" s="39"/>
      <c r="R3374" s="39"/>
      <c r="S3374" s="39"/>
      <c r="T3374" s="39"/>
      <c r="U3374" s="39"/>
      <c r="V3374" s="39"/>
      <c r="W3374" s="39"/>
      <c r="X3374" s="39"/>
      <c r="Y3374" s="39"/>
      <c r="Z3374" s="39"/>
      <c r="AA3374" s="39"/>
      <c r="AB3374" s="39"/>
      <c r="AC3374" s="39"/>
      <c r="AD3374" s="40"/>
      <c r="AE3374" s="40"/>
      <c r="AF3374" s="41">
        <f t="shared" si="6672"/>
        <v>0</v>
      </c>
      <c r="AG3374" s="42"/>
    </row>
    <row r="3375" spans="1:33" ht="13.8">
      <c r="A3375" s="30" t="s">
        <v>8630</v>
      </c>
      <c r="B3375" s="30" t="s">
        <v>8631</v>
      </c>
      <c r="C3375" s="43"/>
      <c r="D3375" s="44"/>
      <c r="E3375" s="44"/>
      <c r="F3375" s="35">
        <f t="shared" si="6727"/>
        <v>0</v>
      </c>
      <c r="G3375" s="35">
        <f t="shared" si="6673"/>
        <v>0</v>
      </c>
      <c r="H3375" s="35">
        <f t="shared" si="6644"/>
        <v>0</v>
      </c>
      <c r="I3375" s="21">
        <f t="shared" si="6706"/>
        <v>18</v>
      </c>
      <c r="J3375" s="37">
        <f t="shared" ref="J3375:K3375" si="6766">MAX(N3375,P3375,R3375,T3375,V3375,X3375,Z3375,AB3375,AD3375)</f>
        <v>365.28</v>
      </c>
      <c r="K3375" s="37">
        <f t="shared" si="6766"/>
        <v>431</v>
      </c>
      <c r="L3375" s="38">
        <f t="shared" ref="L3375:M3375" si="6767">MIN(N3375,P3375,R3375,T3375,V3375,X3375,Z3375,AB3375,AD3375)</f>
        <v>365.28</v>
      </c>
      <c r="M3375" s="38">
        <f t="shared" si="6767"/>
        <v>431</v>
      </c>
      <c r="N3375" s="38">
        <f t="shared" si="6680"/>
        <v>365.28</v>
      </c>
      <c r="O3375" s="38">
        <f t="shared" si="6681"/>
        <v>431</v>
      </c>
      <c r="P3375" s="39"/>
      <c r="Q3375" s="39"/>
      <c r="R3375" s="39"/>
      <c r="S3375" s="39"/>
      <c r="T3375" s="39"/>
      <c r="U3375" s="39"/>
      <c r="V3375" s="39"/>
      <c r="W3375" s="39"/>
      <c r="X3375" s="39"/>
      <c r="Y3375" s="39"/>
      <c r="Z3375" s="39"/>
      <c r="AA3375" s="39"/>
      <c r="AB3375" s="39"/>
      <c r="AC3375" s="39"/>
      <c r="AD3375" s="40"/>
      <c r="AE3375" s="40"/>
      <c r="AF3375" s="41">
        <f t="shared" si="6672"/>
        <v>0</v>
      </c>
      <c r="AG3375" s="42"/>
    </row>
    <row r="3376" spans="1:33" ht="13.8">
      <c r="A3376" s="30" t="s">
        <v>8632</v>
      </c>
      <c r="B3376" s="30" t="s">
        <v>8633</v>
      </c>
      <c r="C3376" s="43"/>
      <c r="D3376" s="44"/>
      <c r="E3376" s="44"/>
      <c r="F3376" s="35">
        <f t="shared" si="6727"/>
        <v>0</v>
      </c>
      <c r="G3376" s="35">
        <f t="shared" si="6673"/>
        <v>0</v>
      </c>
      <c r="H3376" s="35">
        <f t="shared" si="6644"/>
        <v>0</v>
      </c>
      <c r="I3376" s="21">
        <f t="shared" si="6706"/>
        <v>5</v>
      </c>
      <c r="J3376" s="37">
        <f t="shared" ref="J3376:K3376" si="6768">MAX(N3376,P3376,R3376,T3376,V3376,X3376,Z3376,AB3376,AD3376)</f>
        <v>67.709999999999994</v>
      </c>
      <c r="K3376" s="37">
        <f t="shared" si="6768"/>
        <v>71</v>
      </c>
      <c r="L3376" s="38">
        <f t="shared" ref="L3376:M3376" si="6769">MIN(N3376,P3376,R3376,T3376,V3376,X3376,Z3376,AB3376,AD3376)</f>
        <v>67.709999999999994</v>
      </c>
      <c r="M3376" s="38">
        <f t="shared" si="6769"/>
        <v>71</v>
      </c>
      <c r="N3376" s="38">
        <f t="shared" si="6680"/>
        <v>67.709999999999994</v>
      </c>
      <c r="O3376" s="38">
        <f t="shared" si="6681"/>
        <v>71</v>
      </c>
      <c r="P3376" s="39"/>
      <c r="Q3376" s="39"/>
      <c r="R3376" s="39"/>
      <c r="S3376" s="39"/>
      <c r="T3376" s="39"/>
      <c r="U3376" s="39"/>
      <c r="V3376" s="39"/>
      <c r="W3376" s="39"/>
      <c r="X3376" s="39"/>
      <c r="Y3376" s="39"/>
      <c r="Z3376" s="39"/>
      <c r="AA3376" s="39"/>
      <c r="AB3376" s="39"/>
      <c r="AC3376" s="39"/>
      <c r="AD3376" s="40"/>
      <c r="AE3376" s="40"/>
      <c r="AF3376" s="41">
        <f t="shared" si="6672"/>
        <v>0</v>
      </c>
      <c r="AG3376" s="42"/>
    </row>
    <row r="3377" spans="1:33" ht="13.8">
      <c r="A3377" s="30" t="s">
        <v>8634</v>
      </c>
      <c r="B3377" s="30" t="s">
        <v>8635</v>
      </c>
      <c r="C3377" s="43"/>
      <c r="D3377" s="44"/>
      <c r="E3377" s="44"/>
      <c r="F3377" s="35">
        <f t="shared" si="6727"/>
        <v>0</v>
      </c>
      <c r="G3377" s="35">
        <f t="shared" si="6673"/>
        <v>0</v>
      </c>
      <c r="H3377" s="35">
        <f t="shared" si="6644"/>
        <v>0</v>
      </c>
      <c r="I3377" s="21">
        <f t="shared" si="6706"/>
        <v>18</v>
      </c>
      <c r="J3377" s="37">
        <f t="shared" ref="J3377:K3377" si="6770">MAX(N3377,P3377,R3377,T3377,V3377,X3377,Z3377,AB3377,AD3377)</f>
        <v>358.99</v>
      </c>
      <c r="K3377" s="37">
        <f t="shared" si="6770"/>
        <v>424</v>
      </c>
      <c r="L3377" s="38">
        <f t="shared" ref="L3377:M3377" si="6771">MIN(N3377,P3377,R3377,T3377,V3377,X3377,Z3377,AB3377,AD3377)</f>
        <v>358.99</v>
      </c>
      <c r="M3377" s="38">
        <f t="shared" si="6771"/>
        <v>424</v>
      </c>
      <c r="N3377" s="38">
        <f t="shared" si="6680"/>
        <v>358.99</v>
      </c>
      <c r="O3377" s="38">
        <f t="shared" si="6681"/>
        <v>424</v>
      </c>
      <c r="P3377" s="39"/>
      <c r="Q3377" s="39"/>
      <c r="R3377" s="39"/>
      <c r="S3377" s="39"/>
      <c r="T3377" s="39"/>
      <c r="U3377" s="39"/>
      <c r="V3377" s="39"/>
      <c r="W3377" s="39"/>
      <c r="X3377" s="39"/>
      <c r="Y3377" s="39"/>
      <c r="Z3377" s="39"/>
      <c r="AA3377" s="39"/>
      <c r="AB3377" s="39"/>
      <c r="AC3377" s="39"/>
      <c r="AD3377" s="40"/>
      <c r="AE3377" s="40"/>
      <c r="AF3377" s="41">
        <f t="shared" si="6672"/>
        <v>0</v>
      </c>
      <c r="AG3377" s="42"/>
    </row>
    <row r="3378" spans="1:33" ht="13.8">
      <c r="A3378" s="30" t="s">
        <v>8636</v>
      </c>
      <c r="B3378" s="30" t="s">
        <v>8637</v>
      </c>
      <c r="C3378" s="43"/>
      <c r="D3378" s="44"/>
      <c r="E3378" s="44"/>
      <c r="F3378" s="35">
        <f t="shared" si="6727"/>
        <v>0</v>
      </c>
      <c r="G3378" s="35">
        <f t="shared" si="6673"/>
        <v>0</v>
      </c>
      <c r="H3378" s="35">
        <f t="shared" si="6644"/>
        <v>0</v>
      </c>
      <c r="I3378" s="21">
        <f t="shared" si="6706"/>
        <v>18</v>
      </c>
      <c r="J3378" s="37">
        <f t="shared" ref="J3378:K3378" si="6772">MAX(N3378,P3378,R3378,T3378,V3378,X3378,Z3378,AB3378,AD3378)</f>
        <v>358.99</v>
      </c>
      <c r="K3378" s="37">
        <f t="shared" si="6772"/>
        <v>424</v>
      </c>
      <c r="L3378" s="38">
        <f t="shared" ref="L3378:M3378" si="6773">MIN(N3378,P3378,R3378,T3378,V3378,X3378,Z3378,AB3378,AD3378)</f>
        <v>358.99</v>
      </c>
      <c r="M3378" s="38">
        <f t="shared" si="6773"/>
        <v>424</v>
      </c>
      <c r="N3378" s="38">
        <f t="shared" si="6680"/>
        <v>358.99</v>
      </c>
      <c r="O3378" s="38">
        <f t="shared" si="6681"/>
        <v>424</v>
      </c>
      <c r="P3378" s="39"/>
      <c r="Q3378" s="39"/>
      <c r="R3378" s="39"/>
      <c r="S3378" s="39"/>
      <c r="T3378" s="39"/>
      <c r="U3378" s="39"/>
      <c r="V3378" s="39"/>
      <c r="W3378" s="39"/>
      <c r="X3378" s="39"/>
      <c r="Y3378" s="39"/>
      <c r="Z3378" s="39"/>
      <c r="AA3378" s="39"/>
      <c r="AB3378" s="39"/>
      <c r="AC3378" s="39"/>
      <c r="AD3378" s="40"/>
      <c r="AE3378" s="40"/>
      <c r="AF3378" s="41">
        <f t="shared" si="6672"/>
        <v>0</v>
      </c>
      <c r="AG3378" s="42"/>
    </row>
    <row r="3379" spans="1:33" ht="13.8">
      <c r="A3379" s="30" t="s">
        <v>8638</v>
      </c>
      <c r="B3379" s="30" t="s">
        <v>8639</v>
      </c>
      <c r="C3379" s="43"/>
      <c r="D3379" s="44"/>
      <c r="E3379" s="44"/>
      <c r="F3379" s="35">
        <f t="shared" si="6727"/>
        <v>0</v>
      </c>
      <c r="G3379" s="35">
        <f t="shared" si="6673"/>
        <v>0</v>
      </c>
      <c r="H3379" s="35">
        <f t="shared" si="6644"/>
        <v>0</v>
      </c>
      <c r="I3379" s="21">
        <f t="shared" si="6706"/>
        <v>18</v>
      </c>
      <c r="J3379" s="37">
        <f t="shared" ref="J3379:K3379" si="6774">MAX(N3379,P3379,R3379,T3379,V3379,X3379,Z3379,AB3379,AD3379)</f>
        <v>18.89</v>
      </c>
      <c r="K3379" s="37">
        <f t="shared" si="6774"/>
        <v>22</v>
      </c>
      <c r="L3379" s="38">
        <f t="shared" ref="L3379:M3379" si="6775">MIN(N3379,P3379,R3379,T3379,V3379,X3379,Z3379,AB3379,AD3379)</f>
        <v>18.89</v>
      </c>
      <c r="M3379" s="38">
        <f t="shared" si="6775"/>
        <v>22</v>
      </c>
      <c r="N3379" s="38">
        <f t="shared" si="6680"/>
        <v>18.89</v>
      </c>
      <c r="O3379" s="38">
        <f t="shared" si="6681"/>
        <v>22</v>
      </c>
      <c r="P3379" s="39"/>
      <c r="Q3379" s="39"/>
      <c r="R3379" s="39"/>
      <c r="S3379" s="39"/>
      <c r="T3379" s="39"/>
      <c r="U3379" s="39"/>
      <c r="V3379" s="39"/>
      <c r="W3379" s="39"/>
      <c r="X3379" s="39"/>
      <c r="Y3379" s="39"/>
      <c r="Z3379" s="39"/>
      <c r="AA3379" s="39"/>
      <c r="AB3379" s="39"/>
      <c r="AC3379" s="39"/>
      <c r="AD3379" s="40"/>
      <c r="AE3379" s="40"/>
      <c r="AF3379" s="41">
        <f t="shared" si="6672"/>
        <v>0</v>
      </c>
      <c r="AG3379" s="42"/>
    </row>
    <row r="3380" spans="1:33" ht="13.8">
      <c r="A3380" s="30" t="s">
        <v>8640</v>
      </c>
      <c r="B3380" s="30" t="s">
        <v>8641</v>
      </c>
      <c r="C3380" s="43"/>
      <c r="D3380" s="44"/>
      <c r="E3380" s="44"/>
      <c r="F3380" s="35">
        <f t="shared" si="6727"/>
        <v>0</v>
      </c>
      <c r="G3380" s="35">
        <f t="shared" si="6673"/>
        <v>0</v>
      </c>
      <c r="H3380" s="35">
        <f t="shared" si="6644"/>
        <v>0</v>
      </c>
      <c r="I3380" s="21">
        <f t="shared" si="6706"/>
        <v>18</v>
      </c>
      <c r="J3380" s="37">
        <f t="shared" ref="J3380:K3380" si="6776">MAX(N3380,P3380,R3380,T3380,V3380,X3380,Z3380,AB3380,AD3380)</f>
        <v>18.89</v>
      </c>
      <c r="K3380" s="37">
        <f t="shared" si="6776"/>
        <v>22</v>
      </c>
      <c r="L3380" s="38">
        <f t="shared" ref="L3380:M3380" si="6777">MIN(N3380,P3380,R3380,T3380,V3380,X3380,Z3380,AB3380,AD3380)</f>
        <v>18.89</v>
      </c>
      <c r="M3380" s="38">
        <f t="shared" si="6777"/>
        <v>22</v>
      </c>
      <c r="N3380" s="38">
        <f t="shared" si="6680"/>
        <v>18.89</v>
      </c>
      <c r="O3380" s="38">
        <f t="shared" si="6681"/>
        <v>22</v>
      </c>
      <c r="P3380" s="39"/>
      <c r="Q3380" s="39"/>
      <c r="R3380" s="39"/>
      <c r="S3380" s="39"/>
      <c r="T3380" s="39"/>
      <c r="U3380" s="39"/>
      <c r="V3380" s="39"/>
      <c r="W3380" s="39"/>
      <c r="X3380" s="39"/>
      <c r="Y3380" s="39"/>
      <c r="Z3380" s="39"/>
      <c r="AA3380" s="39"/>
      <c r="AB3380" s="39"/>
      <c r="AC3380" s="39"/>
      <c r="AD3380" s="40"/>
      <c r="AE3380" s="40"/>
      <c r="AF3380" s="41">
        <f t="shared" si="6672"/>
        <v>0</v>
      </c>
      <c r="AG3380" s="42"/>
    </row>
    <row r="3381" spans="1:33" ht="13.8">
      <c r="A3381" s="30" t="s">
        <v>8642</v>
      </c>
      <c r="B3381" s="30" t="s">
        <v>8643</v>
      </c>
      <c r="C3381" s="43"/>
      <c r="D3381" s="44"/>
      <c r="E3381" s="44"/>
      <c r="F3381" s="35">
        <f t="shared" si="6727"/>
        <v>0</v>
      </c>
      <c r="G3381" s="35">
        <f t="shared" si="6673"/>
        <v>0</v>
      </c>
      <c r="H3381" s="35">
        <f t="shared" si="6644"/>
        <v>0</v>
      </c>
      <c r="I3381" s="21">
        <f t="shared" si="6706"/>
        <v>18</v>
      </c>
      <c r="J3381" s="37">
        <f t="shared" ref="J3381:K3381" si="6778">MAX(N3381,P3381,R3381,T3381,V3381,X3381,Z3381,AB3381,AD3381)</f>
        <v>100.77</v>
      </c>
      <c r="K3381" s="37">
        <f t="shared" si="6778"/>
        <v>119</v>
      </c>
      <c r="L3381" s="38">
        <f t="shared" ref="L3381:M3381" si="6779">MIN(N3381,P3381,R3381,T3381,V3381,X3381,Z3381,AB3381,AD3381)</f>
        <v>100.77</v>
      </c>
      <c r="M3381" s="38">
        <f t="shared" si="6779"/>
        <v>119</v>
      </c>
      <c r="N3381" s="38">
        <f t="shared" si="6680"/>
        <v>100.77</v>
      </c>
      <c r="O3381" s="38">
        <f t="shared" si="6681"/>
        <v>119</v>
      </c>
      <c r="P3381" s="39"/>
      <c r="Q3381" s="39"/>
      <c r="R3381" s="39"/>
      <c r="S3381" s="39"/>
      <c r="T3381" s="39"/>
      <c r="U3381" s="39"/>
      <c r="V3381" s="39"/>
      <c r="W3381" s="39"/>
      <c r="X3381" s="39"/>
      <c r="Y3381" s="39"/>
      <c r="Z3381" s="39"/>
      <c r="AA3381" s="39"/>
      <c r="AB3381" s="39"/>
      <c r="AC3381" s="39"/>
      <c r="AD3381" s="40"/>
      <c r="AE3381" s="40"/>
      <c r="AF3381" s="41">
        <f t="shared" si="6672"/>
        <v>0</v>
      </c>
      <c r="AG3381" s="42"/>
    </row>
    <row r="3382" spans="1:33" ht="13.8">
      <c r="A3382" s="30" t="s">
        <v>8644</v>
      </c>
      <c r="B3382" s="30" t="s">
        <v>8645</v>
      </c>
      <c r="C3382" s="43"/>
      <c r="D3382" s="44"/>
      <c r="E3382" s="44"/>
      <c r="F3382" s="35">
        <f t="shared" si="6727"/>
        <v>0</v>
      </c>
      <c r="G3382" s="35">
        <f t="shared" si="6673"/>
        <v>0</v>
      </c>
      <c r="H3382" s="35">
        <f t="shared" si="6644"/>
        <v>0</v>
      </c>
      <c r="I3382" s="21">
        <f t="shared" si="6706"/>
        <v>18</v>
      </c>
      <c r="J3382" s="37">
        <f t="shared" ref="J3382:K3382" si="6780">MAX(N3382,P3382,R3382,T3382,V3382,X3382,Z3382,AB3382,AD3382)</f>
        <v>573.12</v>
      </c>
      <c r="K3382" s="37">
        <f t="shared" si="6780"/>
        <v>676</v>
      </c>
      <c r="L3382" s="38">
        <f t="shared" ref="L3382:M3382" si="6781">MIN(N3382,P3382,R3382,T3382,V3382,X3382,Z3382,AB3382,AD3382)</f>
        <v>573.12</v>
      </c>
      <c r="M3382" s="38">
        <f t="shared" si="6781"/>
        <v>676</v>
      </c>
      <c r="N3382" s="38">
        <f t="shared" si="6680"/>
        <v>573.12</v>
      </c>
      <c r="O3382" s="38">
        <f t="shared" si="6681"/>
        <v>676</v>
      </c>
      <c r="P3382" s="39"/>
      <c r="Q3382" s="39"/>
      <c r="R3382" s="39"/>
      <c r="S3382" s="39"/>
      <c r="T3382" s="39"/>
      <c r="U3382" s="39"/>
      <c r="V3382" s="39"/>
      <c r="W3382" s="39"/>
      <c r="X3382" s="39"/>
      <c r="Y3382" s="39"/>
      <c r="Z3382" s="39"/>
      <c r="AA3382" s="39"/>
      <c r="AB3382" s="39"/>
      <c r="AC3382" s="39"/>
      <c r="AD3382" s="40"/>
      <c r="AE3382" s="40"/>
      <c r="AF3382" s="41">
        <f t="shared" si="6672"/>
        <v>0</v>
      </c>
      <c r="AG3382" s="42"/>
    </row>
    <row r="3383" spans="1:33" ht="13.8">
      <c r="A3383" s="30" t="s">
        <v>8646</v>
      </c>
      <c r="B3383" s="30" t="s">
        <v>8647</v>
      </c>
      <c r="C3383" s="43"/>
      <c r="D3383" s="44"/>
      <c r="E3383" s="44"/>
      <c r="F3383" s="35">
        <f t="shared" si="6727"/>
        <v>0</v>
      </c>
      <c r="G3383" s="35">
        <f t="shared" si="6673"/>
        <v>0</v>
      </c>
      <c r="H3383" s="35">
        <f t="shared" si="6644"/>
        <v>0</v>
      </c>
      <c r="I3383" s="21">
        <f t="shared" si="6706"/>
        <v>18</v>
      </c>
      <c r="J3383" s="37">
        <f t="shared" ref="J3383:K3383" si="6782">MAX(N3383,P3383,R3383,T3383,V3383,X3383,Z3383,AB3383,AD3383)</f>
        <v>188.94</v>
      </c>
      <c r="K3383" s="37">
        <f t="shared" si="6782"/>
        <v>223</v>
      </c>
      <c r="L3383" s="38">
        <f t="shared" ref="L3383:M3383" si="6783">MIN(N3383,P3383,R3383,T3383,V3383,X3383,Z3383,AB3383,AD3383)</f>
        <v>188.94</v>
      </c>
      <c r="M3383" s="38">
        <f t="shared" si="6783"/>
        <v>223</v>
      </c>
      <c r="N3383" s="38">
        <f t="shared" si="6680"/>
        <v>188.94</v>
      </c>
      <c r="O3383" s="38">
        <f t="shared" si="6681"/>
        <v>223</v>
      </c>
      <c r="P3383" s="39"/>
      <c r="Q3383" s="39"/>
      <c r="R3383" s="39"/>
      <c r="S3383" s="39"/>
      <c r="T3383" s="39"/>
      <c r="U3383" s="39"/>
      <c r="V3383" s="39"/>
      <c r="W3383" s="39"/>
      <c r="X3383" s="39"/>
      <c r="Y3383" s="39"/>
      <c r="Z3383" s="39"/>
      <c r="AA3383" s="39"/>
      <c r="AB3383" s="39"/>
      <c r="AC3383" s="39"/>
      <c r="AD3383" s="40"/>
      <c r="AE3383" s="40"/>
      <c r="AF3383" s="41">
        <f t="shared" si="6672"/>
        <v>0</v>
      </c>
      <c r="AG3383" s="42"/>
    </row>
    <row r="3384" spans="1:33" ht="13.8">
      <c r="A3384" s="30" t="s">
        <v>8648</v>
      </c>
      <c r="B3384" s="30" t="s">
        <v>8649</v>
      </c>
      <c r="C3384" s="43"/>
      <c r="D3384" s="44"/>
      <c r="E3384" s="44"/>
      <c r="F3384" s="35">
        <f t="shared" si="6727"/>
        <v>0</v>
      </c>
      <c r="G3384" s="35">
        <f t="shared" si="6673"/>
        <v>0</v>
      </c>
      <c r="H3384" s="35">
        <f t="shared" si="6644"/>
        <v>0</v>
      </c>
      <c r="I3384" s="21">
        <f t="shared" si="6706"/>
        <v>18</v>
      </c>
      <c r="J3384" s="37">
        <f t="shared" ref="J3384:K3384" si="6784">MAX(N3384,P3384,R3384,T3384,V3384,X3384,Z3384,AB3384,AD3384)</f>
        <v>12.6</v>
      </c>
      <c r="K3384" s="37">
        <f t="shared" si="6784"/>
        <v>15</v>
      </c>
      <c r="L3384" s="38">
        <f t="shared" ref="L3384:M3384" si="6785">MIN(N3384,P3384,R3384,T3384,V3384,X3384,Z3384,AB3384,AD3384)</f>
        <v>12.6</v>
      </c>
      <c r="M3384" s="38">
        <f t="shared" si="6785"/>
        <v>15</v>
      </c>
      <c r="N3384" s="38">
        <f t="shared" si="6680"/>
        <v>12.6</v>
      </c>
      <c r="O3384" s="38">
        <f t="shared" si="6681"/>
        <v>15</v>
      </c>
      <c r="P3384" s="39"/>
      <c r="Q3384" s="39"/>
      <c r="R3384" s="39"/>
      <c r="S3384" s="39"/>
      <c r="T3384" s="39"/>
      <c r="U3384" s="39"/>
      <c r="V3384" s="39"/>
      <c r="W3384" s="39"/>
      <c r="X3384" s="39"/>
      <c r="Y3384" s="39"/>
      <c r="Z3384" s="39"/>
      <c r="AA3384" s="39"/>
      <c r="AB3384" s="39"/>
      <c r="AC3384" s="39"/>
      <c r="AD3384" s="40"/>
      <c r="AE3384" s="40"/>
      <c r="AF3384" s="41">
        <f t="shared" si="6672"/>
        <v>0</v>
      </c>
      <c r="AG3384" s="42"/>
    </row>
    <row r="3385" spans="1:33" ht="13.8">
      <c r="A3385" s="30" t="s">
        <v>8650</v>
      </c>
      <c r="B3385" s="30" t="s">
        <v>8651</v>
      </c>
      <c r="C3385" s="43"/>
      <c r="D3385" s="44"/>
      <c r="E3385" s="44"/>
      <c r="F3385" s="35">
        <f t="shared" si="6727"/>
        <v>0</v>
      </c>
      <c r="G3385" s="35">
        <f t="shared" si="6673"/>
        <v>0</v>
      </c>
      <c r="H3385" s="35">
        <f t="shared" si="6644"/>
        <v>0</v>
      </c>
      <c r="I3385" s="21">
        <f t="shared" si="6706"/>
        <v>28</v>
      </c>
      <c r="J3385" s="37">
        <f t="shared" ref="J3385:K3385" si="6786">MAX(N3385,P3385,R3385,T3385,V3385,X3385,Z3385,AB3385,AD3385)</f>
        <v>788.18</v>
      </c>
      <c r="K3385" s="37">
        <f t="shared" si="6786"/>
        <v>1009</v>
      </c>
      <c r="L3385" s="38">
        <f t="shared" ref="L3385:M3385" si="6787">MIN(N3385,P3385,R3385,T3385,V3385,X3385,Z3385,AB3385,AD3385)</f>
        <v>788.18</v>
      </c>
      <c r="M3385" s="38">
        <f t="shared" si="6787"/>
        <v>1009</v>
      </c>
      <c r="N3385" s="38">
        <f t="shared" si="6680"/>
        <v>788.18</v>
      </c>
      <c r="O3385" s="38">
        <f t="shared" si="6681"/>
        <v>1009</v>
      </c>
      <c r="P3385" s="39"/>
      <c r="Q3385" s="39"/>
      <c r="R3385" s="39"/>
      <c r="S3385" s="39"/>
      <c r="T3385" s="39"/>
      <c r="U3385" s="39"/>
      <c r="V3385" s="39"/>
      <c r="W3385" s="39"/>
      <c r="X3385" s="39"/>
      <c r="Y3385" s="39"/>
      <c r="Z3385" s="39"/>
      <c r="AA3385" s="39"/>
      <c r="AB3385" s="39"/>
      <c r="AC3385" s="39"/>
      <c r="AD3385" s="40"/>
      <c r="AE3385" s="40"/>
      <c r="AF3385" s="41">
        <f t="shared" si="6672"/>
        <v>0</v>
      </c>
      <c r="AG3385" s="42"/>
    </row>
    <row r="3386" spans="1:33" ht="13.8">
      <c r="A3386" s="30" t="s">
        <v>8652</v>
      </c>
      <c r="B3386" s="30" t="s">
        <v>8653</v>
      </c>
      <c r="C3386" s="43"/>
      <c r="D3386" s="44"/>
      <c r="E3386" s="44"/>
      <c r="F3386" s="35">
        <f t="shared" si="6727"/>
        <v>0</v>
      </c>
      <c r="G3386" s="35">
        <f t="shared" si="6673"/>
        <v>0</v>
      </c>
      <c r="H3386" s="35">
        <f t="shared" si="6644"/>
        <v>0</v>
      </c>
      <c r="I3386" s="21">
        <f t="shared" si="6706"/>
        <v>28</v>
      </c>
      <c r="J3386" s="37">
        <f t="shared" ref="J3386:K3386" si="6788">MAX(N3386,P3386,R3386,T3386,V3386,X3386,Z3386,AB3386,AD3386)</f>
        <v>76.900000000000006</v>
      </c>
      <c r="K3386" s="37">
        <f t="shared" si="6788"/>
        <v>98</v>
      </c>
      <c r="L3386" s="38">
        <f t="shared" ref="L3386:M3386" si="6789">MIN(N3386,P3386,R3386,T3386,V3386,X3386,Z3386,AB3386,AD3386)</f>
        <v>76.900000000000006</v>
      </c>
      <c r="M3386" s="38">
        <f t="shared" si="6789"/>
        <v>98</v>
      </c>
      <c r="N3386" s="38">
        <f t="shared" si="6680"/>
        <v>76.900000000000006</v>
      </c>
      <c r="O3386" s="38">
        <f t="shared" si="6681"/>
        <v>98</v>
      </c>
      <c r="P3386" s="39"/>
      <c r="Q3386" s="39"/>
      <c r="R3386" s="39"/>
      <c r="S3386" s="39"/>
      <c r="T3386" s="39"/>
      <c r="U3386" s="39"/>
      <c r="V3386" s="39"/>
      <c r="W3386" s="39"/>
      <c r="X3386" s="39"/>
      <c r="Y3386" s="39"/>
      <c r="Z3386" s="39"/>
      <c r="AA3386" s="39"/>
      <c r="AB3386" s="39"/>
      <c r="AC3386" s="39"/>
      <c r="AD3386" s="40"/>
      <c r="AE3386" s="40"/>
      <c r="AF3386" s="41">
        <f t="shared" si="6672"/>
        <v>0</v>
      </c>
      <c r="AG3386" s="42"/>
    </row>
    <row r="3387" spans="1:33" ht="13.8">
      <c r="A3387" s="30" t="s">
        <v>8654</v>
      </c>
      <c r="B3387" s="30" t="s">
        <v>8655</v>
      </c>
      <c r="C3387" s="43"/>
      <c r="D3387" s="44"/>
      <c r="E3387" s="44"/>
      <c r="F3387" s="35">
        <f t="shared" si="6727"/>
        <v>0</v>
      </c>
      <c r="G3387" s="35">
        <f t="shared" si="6673"/>
        <v>0</v>
      </c>
      <c r="H3387" s="35">
        <f t="shared" si="6644"/>
        <v>0</v>
      </c>
      <c r="I3387" s="21">
        <f t="shared" si="6706"/>
        <v>28</v>
      </c>
      <c r="J3387" s="37">
        <f t="shared" ref="J3387:K3387" si="6790">MAX(N3387,P3387,R3387,T3387,V3387,X3387,Z3387,AB3387,AD3387)</f>
        <v>205.06</v>
      </c>
      <c r="K3387" s="37">
        <f t="shared" si="6790"/>
        <v>262</v>
      </c>
      <c r="L3387" s="38">
        <f t="shared" ref="L3387:M3387" si="6791">MIN(N3387,P3387,R3387,T3387,V3387,X3387,Z3387,AB3387,AD3387)</f>
        <v>205.06</v>
      </c>
      <c r="M3387" s="38">
        <f t="shared" si="6791"/>
        <v>262</v>
      </c>
      <c r="N3387" s="38">
        <f t="shared" si="6680"/>
        <v>205.06</v>
      </c>
      <c r="O3387" s="38">
        <f t="shared" si="6681"/>
        <v>262</v>
      </c>
      <c r="P3387" s="39"/>
      <c r="Q3387" s="39"/>
      <c r="R3387" s="39"/>
      <c r="S3387" s="39"/>
      <c r="T3387" s="39"/>
      <c r="U3387" s="39"/>
      <c r="V3387" s="39"/>
      <c r="W3387" s="39"/>
      <c r="X3387" s="39"/>
      <c r="Y3387" s="39"/>
      <c r="Z3387" s="39"/>
      <c r="AA3387" s="39"/>
      <c r="AB3387" s="39"/>
      <c r="AC3387" s="39"/>
      <c r="AD3387" s="40"/>
      <c r="AE3387" s="40"/>
      <c r="AF3387" s="41">
        <f t="shared" si="6672"/>
        <v>0</v>
      </c>
      <c r="AG3387" s="42"/>
    </row>
    <row r="3388" spans="1:33" ht="13.8">
      <c r="A3388" s="30" t="s">
        <v>8656</v>
      </c>
      <c r="B3388" s="30" t="s">
        <v>8657</v>
      </c>
      <c r="C3388" s="43"/>
      <c r="D3388" s="44"/>
      <c r="E3388" s="44"/>
      <c r="F3388" s="35">
        <f t="shared" si="6727"/>
        <v>0</v>
      </c>
      <c r="G3388" s="35">
        <f t="shared" si="6673"/>
        <v>0</v>
      </c>
      <c r="H3388" s="35">
        <f t="shared" si="6644"/>
        <v>0</v>
      </c>
      <c r="I3388" s="21">
        <f t="shared" si="6706"/>
        <v>28</v>
      </c>
      <c r="J3388" s="37">
        <f t="shared" ref="J3388:K3388" si="6792">MAX(N3388,P3388,R3388,T3388,V3388,X3388,Z3388,AB3388,AD3388)</f>
        <v>128.16</v>
      </c>
      <c r="K3388" s="37">
        <f t="shared" si="6792"/>
        <v>164</v>
      </c>
      <c r="L3388" s="38">
        <f t="shared" ref="L3388:M3388" si="6793">MIN(N3388,P3388,R3388,T3388,V3388,X3388,Z3388,AB3388,AD3388)</f>
        <v>128.16</v>
      </c>
      <c r="M3388" s="38">
        <f t="shared" si="6793"/>
        <v>164</v>
      </c>
      <c r="N3388" s="38">
        <f t="shared" si="6680"/>
        <v>128.16</v>
      </c>
      <c r="O3388" s="38">
        <f t="shared" si="6681"/>
        <v>164</v>
      </c>
      <c r="P3388" s="39"/>
      <c r="Q3388" s="39"/>
      <c r="R3388" s="39"/>
      <c r="S3388" s="39"/>
      <c r="T3388" s="39"/>
      <c r="U3388" s="39"/>
      <c r="V3388" s="39"/>
      <c r="W3388" s="39"/>
      <c r="X3388" s="39"/>
      <c r="Y3388" s="39"/>
      <c r="Z3388" s="39"/>
      <c r="AA3388" s="39"/>
      <c r="AB3388" s="39"/>
      <c r="AC3388" s="39"/>
      <c r="AD3388" s="40"/>
      <c r="AE3388" s="40"/>
      <c r="AF3388" s="41">
        <f t="shared" si="6672"/>
        <v>0</v>
      </c>
      <c r="AG3388" s="42"/>
    </row>
    <row r="3389" spans="1:33" ht="13.8">
      <c r="A3389" s="30" t="s">
        <v>8658</v>
      </c>
      <c r="B3389" s="30" t="s">
        <v>8659</v>
      </c>
      <c r="C3389" s="43"/>
      <c r="D3389" s="44"/>
      <c r="E3389" s="44"/>
      <c r="F3389" s="35">
        <f t="shared" si="6727"/>
        <v>0</v>
      </c>
      <c r="G3389" s="35">
        <f t="shared" si="6673"/>
        <v>0</v>
      </c>
      <c r="H3389" s="35">
        <f t="shared" si="6644"/>
        <v>0</v>
      </c>
      <c r="I3389" s="21">
        <f t="shared" si="6706"/>
        <v>28</v>
      </c>
      <c r="J3389" s="37">
        <f t="shared" ref="J3389:K3389" si="6794">MAX(N3389,P3389,R3389,T3389,V3389,X3389,Z3389,AB3389,AD3389)</f>
        <v>672.84</v>
      </c>
      <c r="K3389" s="37">
        <f t="shared" si="6794"/>
        <v>861</v>
      </c>
      <c r="L3389" s="38">
        <f t="shared" ref="L3389:M3389" si="6795">MIN(N3389,P3389,R3389,T3389,V3389,X3389,Z3389,AB3389,AD3389)</f>
        <v>672.84</v>
      </c>
      <c r="M3389" s="38">
        <f t="shared" si="6795"/>
        <v>861</v>
      </c>
      <c r="N3389" s="38">
        <f t="shared" si="6680"/>
        <v>672.84</v>
      </c>
      <c r="O3389" s="38">
        <f t="shared" si="6681"/>
        <v>861</v>
      </c>
      <c r="P3389" s="39"/>
      <c r="Q3389" s="39"/>
      <c r="R3389" s="39"/>
      <c r="S3389" s="39"/>
      <c r="T3389" s="39"/>
      <c r="U3389" s="39"/>
      <c r="V3389" s="39"/>
      <c r="W3389" s="39"/>
      <c r="X3389" s="39"/>
      <c r="Y3389" s="39"/>
      <c r="Z3389" s="39"/>
      <c r="AA3389" s="39"/>
      <c r="AB3389" s="39"/>
      <c r="AC3389" s="39"/>
      <c r="AD3389" s="40"/>
      <c r="AE3389" s="40"/>
      <c r="AF3389" s="41">
        <f t="shared" si="6672"/>
        <v>0</v>
      </c>
      <c r="AG3389" s="42"/>
    </row>
    <row r="3390" spans="1:33" ht="13.8">
      <c r="A3390" s="30" t="s">
        <v>8660</v>
      </c>
      <c r="B3390" s="30" t="s">
        <v>8661</v>
      </c>
      <c r="C3390" s="43"/>
      <c r="D3390" s="44"/>
      <c r="E3390" s="44"/>
      <c r="F3390" s="35">
        <f t="shared" si="6727"/>
        <v>0</v>
      </c>
      <c r="G3390" s="35">
        <f t="shared" si="6673"/>
        <v>0</v>
      </c>
      <c r="H3390" s="35">
        <f t="shared" si="6644"/>
        <v>0</v>
      </c>
      <c r="I3390" s="21">
        <f t="shared" si="6706"/>
        <v>28</v>
      </c>
      <c r="J3390" s="37">
        <f t="shared" ref="J3390:K3390" si="6796">MAX(N3390,P3390,R3390,T3390,V3390,X3390,Z3390,AB3390,AD3390)</f>
        <v>3896.06</v>
      </c>
      <c r="K3390" s="37">
        <f t="shared" si="6796"/>
        <v>4987</v>
      </c>
      <c r="L3390" s="38">
        <f t="shared" ref="L3390:M3390" si="6797">MIN(N3390,P3390,R3390,T3390,V3390,X3390,Z3390,AB3390,AD3390)</f>
        <v>3896.06</v>
      </c>
      <c r="M3390" s="38">
        <f t="shared" si="6797"/>
        <v>4987</v>
      </c>
      <c r="N3390" s="38">
        <f t="shared" si="6680"/>
        <v>3896.06</v>
      </c>
      <c r="O3390" s="38">
        <f t="shared" si="6681"/>
        <v>4987</v>
      </c>
      <c r="P3390" s="39"/>
      <c r="Q3390" s="39"/>
      <c r="R3390" s="39"/>
      <c r="S3390" s="39"/>
      <c r="T3390" s="39"/>
      <c r="U3390" s="39"/>
      <c r="V3390" s="39"/>
      <c r="W3390" s="39"/>
      <c r="X3390" s="39"/>
      <c r="Y3390" s="39"/>
      <c r="Z3390" s="39"/>
      <c r="AA3390" s="39"/>
      <c r="AB3390" s="39"/>
      <c r="AC3390" s="39"/>
      <c r="AD3390" s="40"/>
      <c r="AE3390" s="40"/>
      <c r="AF3390" s="41">
        <f t="shared" si="6672"/>
        <v>0</v>
      </c>
      <c r="AG3390" s="42"/>
    </row>
    <row r="3391" spans="1:33" ht="13.8">
      <c r="A3391" s="30" t="s">
        <v>8662</v>
      </c>
      <c r="B3391" s="30" t="s">
        <v>8663</v>
      </c>
      <c r="C3391" s="43"/>
      <c r="D3391" s="44"/>
      <c r="E3391" s="44"/>
      <c r="F3391" s="35">
        <f t="shared" si="6727"/>
        <v>0</v>
      </c>
      <c r="G3391" s="35">
        <f t="shared" si="6673"/>
        <v>0</v>
      </c>
      <c r="H3391" s="35">
        <f t="shared" si="6644"/>
        <v>0</v>
      </c>
      <c r="I3391" s="21">
        <f t="shared" si="6706"/>
        <v>28</v>
      </c>
      <c r="J3391" s="37">
        <f t="shared" ref="J3391:K3391" si="6798">MAX(N3391,P3391,R3391,T3391,V3391,X3391,Z3391,AB3391,AD3391)</f>
        <v>153.79</v>
      </c>
      <c r="K3391" s="37">
        <f t="shared" si="6798"/>
        <v>197</v>
      </c>
      <c r="L3391" s="38">
        <f t="shared" ref="L3391:M3391" si="6799">MIN(N3391,P3391,R3391,T3391,V3391,X3391,Z3391,AB3391,AD3391)</f>
        <v>153.79</v>
      </c>
      <c r="M3391" s="38">
        <f t="shared" si="6799"/>
        <v>197</v>
      </c>
      <c r="N3391" s="38">
        <f t="shared" si="6680"/>
        <v>153.79</v>
      </c>
      <c r="O3391" s="38">
        <f t="shared" si="6681"/>
        <v>197</v>
      </c>
      <c r="P3391" s="39"/>
      <c r="Q3391" s="39"/>
      <c r="R3391" s="39"/>
      <c r="S3391" s="39"/>
      <c r="T3391" s="39"/>
      <c r="U3391" s="39"/>
      <c r="V3391" s="39"/>
      <c r="W3391" s="39"/>
      <c r="X3391" s="39"/>
      <c r="Y3391" s="39"/>
      <c r="Z3391" s="39"/>
      <c r="AA3391" s="39"/>
      <c r="AB3391" s="39"/>
      <c r="AC3391" s="39"/>
      <c r="AD3391" s="40"/>
      <c r="AE3391" s="40"/>
      <c r="AF3391" s="41">
        <f t="shared" si="6672"/>
        <v>0</v>
      </c>
      <c r="AG3391" s="42"/>
    </row>
    <row r="3392" spans="1:33" ht="13.8">
      <c r="A3392" s="30" t="s">
        <v>8664</v>
      </c>
      <c r="B3392" s="30" t="s">
        <v>8665</v>
      </c>
      <c r="C3392" s="43"/>
      <c r="D3392" s="44"/>
      <c r="E3392" s="44"/>
      <c r="F3392" s="35">
        <f t="shared" si="6727"/>
        <v>0</v>
      </c>
      <c r="G3392" s="35">
        <f t="shared" si="6673"/>
        <v>0</v>
      </c>
      <c r="H3392" s="35">
        <f t="shared" si="6644"/>
        <v>0</v>
      </c>
      <c r="I3392" s="21">
        <f t="shared" si="6706"/>
        <v>18</v>
      </c>
      <c r="J3392" s="37">
        <f t="shared" ref="J3392:K3392" si="6800">MAX(N3392,P3392,R3392,T3392,V3392,X3392,Z3392,AB3392,AD3392)</f>
        <v>296.01</v>
      </c>
      <c r="K3392" s="37">
        <f t="shared" si="6800"/>
        <v>349</v>
      </c>
      <c r="L3392" s="38">
        <f t="shared" ref="L3392:M3392" si="6801">MIN(N3392,P3392,R3392,T3392,V3392,X3392,Z3392,AB3392,AD3392)</f>
        <v>296.01</v>
      </c>
      <c r="M3392" s="38">
        <f t="shared" si="6801"/>
        <v>349</v>
      </c>
      <c r="N3392" s="38">
        <f t="shared" si="6680"/>
        <v>296.01</v>
      </c>
      <c r="O3392" s="38">
        <f t="shared" si="6681"/>
        <v>349</v>
      </c>
      <c r="P3392" s="39"/>
      <c r="Q3392" s="39"/>
      <c r="R3392" s="39"/>
      <c r="S3392" s="39"/>
      <c r="T3392" s="39"/>
      <c r="U3392" s="39"/>
      <c r="V3392" s="39"/>
      <c r="W3392" s="39"/>
      <c r="X3392" s="39"/>
      <c r="Y3392" s="39"/>
      <c r="Z3392" s="39"/>
      <c r="AA3392" s="39"/>
      <c r="AB3392" s="39"/>
      <c r="AC3392" s="39"/>
      <c r="AD3392" s="40"/>
      <c r="AE3392" s="40"/>
      <c r="AF3392" s="41">
        <f t="shared" si="6672"/>
        <v>0</v>
      </c>
      <c r="AG3392" s="42"/>
    </row>
    <row r="3393" spans="1:33" ht="13.8">
      <c r="A3393" s="30" t="s">
        <v>8666</v>
      </c>
      <c r="B3393" s="30" t="s">
        <v>8667</v>
      </c>
      <c r="C3393" s="43"/>
      <c r="D3393" s="44"/>
      <c r="E3393" s="44"/>
      <c r="F3393" s="35">
        <f t="shared" si="6727"/>
        <v>0</v>
      </c>
      <c r="G3393" s="35">
        <f t="shared" si="6673"/>
        <v>0</v>
      </c>
      <c r="H3393" s="35">
        <f t="shared" si="6644"/>
        <v>0</v>
      </c>
      <c r="I3393" s="21">
        <f t="shared" si="6706"/>
        <v>28</v>
      </c>
      <c r="J3393" s="37">
        <f t="shared" ref="J3393:K3393" si="6802">MAX(N3393,P3393,R3393,T3393,V3393,X3393,Z3393,AB3393,AD3393)</f>
        <v>313.99</v>
      </c>
      <c r="K3393" s="37">
        <f t="shared" si="6802"/>
        <v>402</v>
      </c>
      <c r="L3393" s="38">
        <f t="shared" ref="L3393:M3393" si="6803">MIN(N3393,P3393,R3393,T3393,V3393,X3393,Z3393,AB3393,AD3393)</f>
        <v>313.99</v>
      </c>
      <c r="M3393" s="38">
        <f t="shared" si="6803"/>
        <v>402</v>
      </c>
      <c r="N3393" s="38">
        <f t="shared" si="6680"/>
        <v>313.99</v>
      </c>
      <c r="O3393" s="38">
        <f t="shared" si="6681"/>
        <v>402</v>
      </c>
      <c r="P3393" s="39"/>
      <c r="Q3393" s="39"/>
      <c r="R3393" s="39"/>
      <c r="S3393" s="39"/>
      <c r="T3393" s="39"/>
      <c r="U3393" s="39"/>
      <c r="V3393" s="39"/>
      <c r="W3393" s="39"/>
      <c r="X3393" s="39"/>
      <c r="Y3393" s="39"/>
      <c r="Z3393" s="39"/>
      <c r="AA3393" s="39"/>
      <c r="AB3393" s="39"/>
      <c r="AC3393" s="39"/>
      <c r="AD3393" s="40"/>
      <c r="AE3393" s="40"/>
      <c r="AF3393" s="41">
        <f t="shared" si="6672"/>
        <v>0</v>
      </c>
      <c r="AG3393" s="42"/>
    </row>
    <row r="3394" spans="1:33" ht="13.8">
      <c r="A3394" s="30" t="s">
        <v>8668</v>
      </c>
      <c r="B3394" s="30" t="s">
        <v>8669</v>
      </c>
      <c r="C3394" s="43"/>
      <c r="D3394" s="44"/>
      <c r="E3394" s="44"/>
      <c r="F3394" s="35">
        <f t="shared" si="6727"/>
        <v>0</v>
      </c>
      <c r="G3394" s="35">
        <f t="shared" si="6673"/>
        <v>0</v>
      </c>
      <c r="H3394" s="35">
        <f t="shared" si="6644"/>
        <v>0</v>
      </c>
      <c r="I3394" s="21">
        <f t="shared" si="6706"/>
        <v>18</v>
      </c>
      <c r="J3394" s="37">
        <f t="shared" ref="J3394:K3394" si="6804">MAX(N3394,P3394,R3394,T3394,V3394,X3394,Z3394,AB3394,AD3394)</f>
        <v>9032.3799999999992</v>
      </c>
      <c r="K3394" s="37">
        <f t="shared" si="6804"/>
        <v>10658</v>
      </c>
      <c r="L3394" s="38">
        <f t="shared" ref="L3394:M3394" si="6805">MIN(N3394,P3394,R3394,T3394,V3394,X3394,Z3394,AB3394,AD3394)</f>
        <v>9032.3799999999992</v>
      </c>
      <c r="M3394" s="38">
        <f t="shared" si="6805"/>
        <v>10658</v>
      </c>
      <c r="N3394" s="38">
        <f t="shared" si="6680"/>
        <v>9032.3799999999992</v>
      </c>
      <c r="O3394" s="38">
        <f t="shared" si="6681"/>
        <v>10658</v>
      </c>
      <c r="P3394" s="39"/>
      <c r="Q3394" s="39"/>
      <c r="R3394" s="39"/>
      <c r="S3394" s="39"/>
      <c r="T3394" s="39"/>
      <c r="U3394" s="39"/>
      <c r="V3394" s="39"/>
      <c r="W3394" s="39"/>
      <c r="X3394" s="39"/>
      <c r="Y3394" s="39"/>
      <c r="Z3394" s="39"/>
      <c r="AA3394" s="39"/>
      <c r="AB3394" s="39"/>
      <c r="AC3394" s="39"/>
      <c r="AD3394" s="40"/>
      <c r="AE3394" s="40"/>
      <c r="AF3394" s="41">
        <f t="shared" si="6672"/>
        <v>0</v>
      </c>
      <c r="AG3394" s="42"/>
    </row>
    <row r="3395" spans="1:33" ht="13.8">
      <c r="A3395" s="30" t="s">
        <v>8670</v>
      </c>
      <c r="B3395" s="30" t="s">
        <v>8671</v>
      </c>
      <c r="C3395" s="43"/>
      <c r="D3395" s="44"/>
      <c r="E3395" s="44"/>
      <c r="F3395" s="35">
        <f t="shared" si="6727"/>
        <v>0</v>
      </c>
      <c r="G3395" s="35">
        <f t="shared" ref="G3395:G3458" si="6806">IFERROR(COUNTIF(Sales_PartCode, A3395), 0)</f>
        <v>0</v>
      </c>
      <c r="H3395" s="35">
        <f t="shared" si="6644"/>
        <v>0</v>
      </c>
      <c r="I3395" s="21">
        <f t="shared" si="6706"/>
        <v>28</v>
      </c>
      <c r="J3395" s="37">
        <f t="shared" ref="J3395:K3395" si="6807">MAX(N3395,P3395,R3395,T3395,V3395,X3395,Z3395,AB3395,AD3395)</f>
        <v>525.46</v>
      </c>
      <c r="K3395" s="37">
        <f t="shared" si="6807"/>
        <v>673</v>
      </c>
      <c r="L3395" s="38">
        <f t="shared" ref="L3395:M3395" si="6808">MIN(N3395,P3395,R3395,T3395,V3395,X3395,Z3395,AB3395,AD3395)</f>
        <v>525.46</v>
      </c>
      <c r="M3395" s="38">
        <f t="shared" si="6808"/>
        <v>673</v>
      </c>
      <c r="N3395" s="38">
        <f t="shared" si="6680"/>
        <v>525.46</v>
      </c>
      <c r="O3395" s="38">
        <f t="shared" si="6681"/>
        <v>673</v>
      </c>
      <c r="P3395" s="39"/>
      <c r="Q3395" s="39"/>
      <c r="R3395" s="39"/>
      <c r="S3395" s="39"/>
      <c r="T3395" s="39"/>
      <c r="U3395" s="39"/>
      <c r="V3395" s="39"/>
      <c r="W3395" s="39"/>
      <c r="X3395" s="39"/>
      <c r="Y3395" s="39"/>
      <c r="Z3395" s="39"/>
      <c r="AA3395" s="39"/>
      <c r="AB3395" s="39"/>
      <c r="AC3395" s="39"/>
      <c r="AD3395" s="40"/>
      <c r="AE3395" s="40"/>
      <c r="AF3395" s="41">
        <f t="shared" si="6672"/>
        <v>0</v>
      </c>
      <c r="AG3395" s="42"/>
    </row>
    <row r="3396" spans="1:33" ht="13.8">
      <c r="A3396" s="30" t="s">
        <v>8672</v>
      </c>
      <c r="B3396" s="30" t="s">
        <v>8673</v>
      </c>
      <c r="C3396" s="43"/>
      <c r="D3396" s="44"/>
      <c r="E3396" s="44"/>
      <c r="F3396" s="35">
        <f t="shared" si="6727"/>
        <v>0</v>
      </c>
      <c r="G3396" s="35">
        <f t="shared" si="6806"/>
        <v>0</v>
      </c>
      <c r="H3396" s="35">
        <f t="shared" si="6644"/>
        <v>0</v>
      </c>
      <c r="I3396" s="21">
        <f t="shared" si="6706"/>
        <v>28</v>
      </c>
      <c r="J3396" s="37">
        <f t="shared" ref="J3396:K3396" si="6809">MAX(N3396,P3396,R3396,T3396,V3396,X3396,Z3396,AB3396,AD3396)</f>
        <v>76.900000000000006</v>
      </c>
      <c r="K3396" s="37">
        <f t="shared" si="6809"/>
        <v>98</v>
      </c>
      <c r="L3396" s="38">
        <f t="shared" ref="L3396:M3396" si="6810">MIN(N3396,P3396,R3396,T3396,V3396,X3396,Z3396,AB3396,AD3396)</f>
        <v>76.900000000000006</v>
      </c>
      <c r="M3396" s="38">
        <f t="shared" si="6810"/>
        <v>98</v>
      </c>
      <c r="N3396" s="38">
        <f t="shared" si="6680"/>
        <v>76.900000000000006</v>
      </c>
      <c r="O3396" s="38">
        <f t="shared" si="6681"/>
        <v>98</v>
      </c>
      <c r="P3396" s="39"/>
      <c r="Q3396" s="39"/>
      <c r="R3396" s="39"/>
      <c r="S3396" s="39"/>
      <c r="T3396" s="39"/>
      <c r="U3396" s="39"/>
      <c r="V3396" s="39"/>
      <c r="W3396" s="39"/>
      <c r="X3396" s="39"/>
      <c r="Y3396" s="39"/>
      <c r="Z3396" s="39"/>
      <c r="AA3396" s="39"/>
      <c r="AB3396" s="39"/>
      <c r="AC3396" s="39"/>
      <c r="AD3396" s="40"/>
      <c r="AE3396" s="40"/>
      <c r="AF3396" s="41">
        <f t="shared" si="6672"/>
        <v>0</v>
      </c>
      <c r="AG3396" s="42"/>
    </row>
    <row r="3397" spans="1:33" ht="13.8">
      <c r="A3397" s="30" t="s">
        <v>8674</v>
      </c>
      <c r="B3397" s="30" t="s">
        <v>8675</v>
      </c>
      <c r="C3397" s="43"/>
      <c r="D3397" s="44"/>
      <c r="E3397" s="44"/>
      <c r="F3397" s="35">
        <f t="shared" si="6727"/>
        <v>0</v>
      </c>
      <c r="G3397" s="35">
        <f t="shared" si="6806"/>
        <v>0</v>
      </c>
      <c r="H3397" s="35">
        <f t="shared" si="6644"/>
        <v>0</v>
      </c>
      <c r="I3397" s="21">
        <f t="shared" si="6706"/>
        <v>28</v>
      </c>
      <c r="J3397" s="37">
        <f t="shared" ref="J3397:K3397" si="6811">MAX(N3397,P3397,R3397,T3397,V3397,X3397,Z3397,AB3397,AD3397)</f>
        <v>102.53</v>
      </c>
      <c r="K3397" s="37">
        <f t="shared" si="6811"/>
        <v>131</v>
      </c>
      <c r="L3397" s="38">
        <f t="shared" ref="L3397:M3397" si="6812">MIN(N3397,P3397,R3397,T3397,V3397,X3397,Z3397,AB3397,AD3397)</f>
        <v>102.53</v>
      </c>
      <c r="M3397" s="38">
        <f t="shared" si="6812"/>
        <v>131</v>
      </c>
      <c r="N3397" s="38">
        <f t="shared" ref="N3397:N3460" si="6813">VLOOKUP(A3397,Inv_bef,5,FALSE)</f>
        <v>102.53</v>
      </c>
      <c r="O3397" s="38">
        <f t="shared" ref="O3397:O3460" si="6814">VLOOKUP(A3397,Inv_bef,6,FALSE)</f>
        <v>131</v>
      </c>
      <c r="P3397" s="39"/>
      <c r="Q3397" s="39"/>
      <c r="R3397" s="39"/>
      <c r="S3397" s="39"/>
      <c r="T3397" s="39"/>
      <c r="U3397" s="39"/>
      <c r="V3397" s="39"/>
      <c r="W3397" s="39"/>
      <c r="X3397" s="39"/>
      <c r="Y3397" s="39"/>
      <c r="Z3397" s="39"/>
      <c r="AA3397" s="39"/>
      <c r="AB3397" s="39"/>
      <c r="AC3397" s="39"/>
      <c r="AD3397" s="40"/>
      <c r="AE3397" s="40"/>
      <c r="AF3397" s="41">
        <f t="shared" si="6672"/>
        <v>0</v>
      </c>
      <c r="AG3397" s="42"/>
    </row>
    <row r="3398" spans="1:33" ht="13.8">
      <c r="A3398" s="30" t="s">
        <v>8676</v>
      </c>
      <c r="B3398" s="30" t="s">
        <v>8677</v>
      </c>
      <c r="C3398" s="43"/>
      <c r="D3398" s="44"/>
      <c r="E3398" s="44"/>
      <c r="F3398" s="35">
        <f t="shared" si="6727"/>
        <v>0</v>
      </c>
      <c r="G3398" s="35">
        <f t="shared" si="6806"/>
        <v>0</v>
      </c>
      <c r="H3398" s="35">
        <f t="shared" si="6644"/>
        <v>0</v>
      </c>
      <c r="I3398" s="21">
        <f t="shared" si="6706"/>
        <v>18</v>
      </c>
      <c r="J3398" s="37">
        <f t="shared" ref="J3398:K3398" si="6815">MAX(N3398,P3398,R3398,T3398,V3398,X3398,Z3398,AB3398,AD3398)</f>
        <v>201.54</v>
      </c>
      <c r="K3398" s="37">
        <f t="shared" si="6815"/>
        <v>238</v>
      </c>
      <c r="L3398" s="38">
        <f t="shared" ref="L3398:M3398" si="6816">MIN(N3398,P3398,R3398,T3398,V3398,X3398,Z3398,AB3398,AD3398)</f>
        <v>201.54</v>
      </c>
      <c r="M3398" s="38">
        <f t="shared" si="6816"/>
        <v>238</v>
      </c>
      <c r="N3398" s="38">
        <f t="shared" si="6813"/>
        <v>201.54</v>
      </c>
      <c r="O3398" s="38">
        <f t="shared" si="6814"/>
        <v>238</v>
      </c>
      <c r="P3398" s="39"/>
      <c r="Q3398" s="39"/>
      <c r="R3398" s="39"/>
      <c r="S3398" s="39"/>
      <c r="T3398" s="39"/>
      <c r="U3398" s="39"/>
      <c r="V3398" s="39"/>
      <c r="W3398" s="39"/>
      <c r="X3398" s="39"/>
      <c r="Y3398" s="39"/>
      <c r="Z3398" s="39"/>
      <c r="AA3398" s="39"/>
      <c r="AB3398" s="39"/>
      <c r="AC3398" s="39"/>
      <c r="AD3398" s="40"/>
      <c r="AE3398" s="40"/>
      <c r="AF3398" s="41">
        <f t="shared" si="6672"/>
        <v>0</v>
      </c>
      <c r="AG3398" s="42"/>
    </row>
    <row r="3399" spans="1:33" ht="13.8">
      <c r="A3399" s="30" t="s">
        <v>8678</v>
      </c>
      <c r="B3399" s="30" t="s">
        <v>8679</v>
      </c>
      <c r="C3399" s="43"/>
      <c r="D3399" s="44"/>
      <c r="E3399" s="44"/>
      <c r="F3399" s="35">
        <f t="shared" si="6727"/>
        <v>0</v>
      </c>
      <c r="G3399" s="35">
        <f t="shared" si="6806"/>
        <v>0</v>
      </c>
      <c r="H3399" s="35">
        <f t="shared" si="6644"/>
        <v>0</v>
      </c>
      <c r="I3399" s="21">
        <f t="shared" si="6706"/>
        <v>18</v>
      </c>
      <c r="J3399" s="37">
        <f t="shared" ref="J3399:K3399" si="6817">MAX(N3399,P3399,R3399,T3399,V3399,X3399,Z3399,AB3399,AD3399)</f>
        <v>56.68</v>
      </c>
      <c r="K3399" s="37">
        <f t="shared" si="6817"/>
        <v>67</v>
      </c>
      <c r="L3399" s="38">
        <f t="shared" ref="L3399:M3399" si="6818">MIN(N3399,P3399,R3399,T3399,V3399,X3399,Z3399,AB3399,AD3399)</f>
        <v>56.68</v>
      </c>
      <c r="M3399" s="38">
        <f t="shared" si="6818"/>
        <v>67</v>
      </c>
      <c r="N3399" s="38">
        <f t="shared" si="6813"/>
        <v>56.68</v>
      </c>
      <c r="O3399" s="38">
        <f t="shared" si="6814"/>
        <v>67</v>
      </c>
      <c r="P3399" s="39"/>
      <c r="Q3399" s="39"/>
      <c r="R3399" s="39"/>
      <c r="S3399" s="39"/>
      <c r="T3399" s="39"/>
      <c r="U3399" s="39"/>
      <c r="V3399" s="39"/>
      <c r="W3399" s="39"/>
      <c r="X3399" s="39"/>
      <c r="Y3399" s="39"/>
      <c r="Z3399" s="39"/>
      <c r="AA3399" s="39"/>
      <c r="AB3399" s="39"/>
      <c r="AC3399" s="39"/>
      <c r="AD3399" s="40"/>
      <c r="AE3399" s="40"/>
      <c r="AF3399" s="41">
        <f t="shared" si="6672"/>
        <v>0</v>
      </c>
      <c r="AG3399" s="42"/>
    </row>
    <row r="3400" spans="1:33" ht="13.8">
      <c r="A3400" s="30" t="s">
        <v>8680</v>
      </c>
      <c r="B3400" s="30" t="s">
        <v>8681</v>
      </c>
      <c r="C3400" s="43"/>
      <c r="D3400" s="44"/>
      <c r="E3400" s="44"/>
      <c r="F3400" s="35">
        <f t="shared" si="6727"/>
        <v>0</v>
      </c>
      <c r="G3400" s="35">
        <f t="shared" si="6806"/>
        <v>0</v>
      </c>
      <c r="H3400" s="35">
        <f t="shared" si="6644"/>
        <v>0</v>
      </c>
      <c r="I3400" s="21">
        <f t="shared" si="6706"/>
        <v>18</v>
      </c>
      <c r="J3400" s="37">
        <f t="shared" ref="J3400:K3400" si="6819">MAX(N3400,P3400,R3400,T3400,V3400,X3400,Z3400,AB3400,AD3400)</f>
        <v>37.79</v>
      </c>
      <c r="K3400" s="37">
        <f t="shared" si="6819"/>
        <v>45</v>
      </c>
      <c r="L3400" s="38">
        <f t="shared" ref="L3400:M3400" si="6820">MIN(N3400,P3400,R3400,T3400,V3400,X3400,Z3400,AB3400,AD3400)</f>
        <v>37.79</v>
      </c>
      <c r="M3400" s="38">
        <f t="shared" si="6820"/>
        <v>45</v>
      </c>
      <c r="N3400" s="38">
        <f t="shared" si="6813"/>
        <v>37.79</v>
      </c>
      <c r="O3400" s="38">
        <f t="shared" si="6814"/>
        <v>45</v>
      </c>
      <c r="P3400" s="39"/>
      <c r="Q3400" s="39"/>
      <c r="R3400" s="39"/>
      <c r="S3400" s="39"/>
      <c r="T3400" s="39"/>
      <c r="U3400" s="39"/>
      <c r="V3400" s="39"/>
      <c r="W3400" s="39"/>
      <c r="X3400" s="39"/>
      <c r="Y3400" s="39"/>
      <c r="Z3400" s="39"/>
      <c r="AA3400" s="39"/>
      <c r="AB3400" s="39"/>
      <c r="AC3400" s="39"/>
      <c r="AD3400" s="40"/>
      <c r="AE3400" s="40"/>
      <c r="AF3400" s="41">
        <f t="shared" si="6672"/>
        <v>0</v>
      </c>
      <c r="AG3400" s="42"/>
    </row>
    <row r="3401" spans="1:33" ht="13.8">
      <c r="A3401" s="30" t="s">
        <v>8682</v>
      </c>
      <c r="B3401" s="30" t="s">
        <v>8683</v>
      </c>
      <c r="C3401" s="43"/>
      <c r="D3401" s="44"/>
      <c r="E3401" s="44"/>
      <c r="F3401" s="35">
        <f t="shared" si="6727"/>
        <v>0</v>
      </c>
      <c r="G3401" s="35">
        <f t="shared" si="6806"/>
        <v>0</v>
      </c>
      <c r="H3401" s="35">
        <f t="shared" si="6644"/>
        <v>0</v>
      </c>
      <c r="I3401" s="21">
        <f t="shared" si="6706"/>
        <v>18</v>
      </c>
      <c r="J3401" s="37">
        <f t="shared" ref="J3401:K3401" si="6821">MAX(N3401,P3401,R3401,T3401,V3401,X3401,Z3401,AB3401,AD3401)</f>
        <v>94.47</v>
      </c>
      <c r="K3401" s="37">
        <f t="shared" si="6821"/>
        <v>111</v>
      </c>
      <c r="L3401" s="38">
        <f t="shared" ref="L3401:M3401" si="6822">MIN(N3401,P3401,R3401,T3401,V3401,X3401,Z3401,AB3401,AD3401)</f>
        <v>94.47</v>
      </c>
      <c r="M3401" s="38">
        <f t="shared" si="6822"/>
        <v>111</v>
      </c>
      <c r="N3401" s="38">
        <f t="shared" si="6813"/>
        <v>94.47</v>
      </c>
      <c r="O3401" s="38">
        <f t="shared" si="6814"/>
        <v>111</v>
      </c>
      <c r="P3401" s="39"/>
      <c r="Q3401" s="39"/>
      <c r="R3401" s="39"/>
      <c r="S3401" s="39"/>
      <c r="T3401" s="39"/>
      <c r="U3401" s="39"/>
      <c r="V3401" s="39"/>
      <c r="W3401" s="39"/>
      <c r="X3401" s="39"/>
      <c r="Y3401" s="39"/>
      <c r="Z3401" s="39"/>
      <c r="AA3401" s="39"/>
      <c r="AB3401" s="39"/>
      <c r="AC3401" s="39"/>
      <c r="AD3401" s="40"/>
      <c r="AE3401" s="40"/>
      <c r="AF3401" s="41">
        <f t="shared" si="6672"/>
        <v>0</v>
      </c>
      <c r="AG3401" s="42"/>
    </row>
    <row r="3402" spans="1:33" ht="13.8">
      <c r="A3402" s="30" t="s">
        <v>8684</v>
      </c>
      <c r="B3402" s="30" t="s">
        <v>8685</v>
      </c>
      <c r="C3402" s="43"/>
      <c r="D3402" s="44"/>
      <c r="E3402" s="44"/>
      <c r="F3402" s="35">
        <f t="shared" si="6727"/>
        <v>0</v>
      </c>
      <c r="G3402" s="35">
        <f t="shared" si="6806"/>
        <v>0</v>
      </c>
      <c r="H3402" s="35">
        <f t="shared" si="6644"/>
        <v>0</v>
      </c>
      <c r="I3402" s="21">
        <f t="shared" si="6706"/>
        <v>18</v>
      </c>
      <c r="J3402" s="37">
        <f t="shared" ref="J3402:K3402" si="6823">MAX(N3402,P3402,R3402,T3402,V3402,X3402,Z3402,AB3402,AD3402)</f>
        <v>44.09</v>
      </c>
      <c r="K3402" s="37">
        <f t="shared" si="6823"/>
        <v>52</v>
      </c>
      <c r="L3402" s="38">
        <f t="shared" ref="L3402:M3402" si="6824">MIN(N3402,P3402,R3402,T3402,V3402,X3402,Z3402,AB3402,AD3402)</f>
        <v>44.09</v>
      </c>
      <c r="M3402" s="38">
        <f t="shared" si="6824"/>
        <v>52</v>
      </c>
      <c r="N3402" s="38">
        <f t="shared" si="6813"/>
        <v>44.09</v>
      </c>
      <c r="O3402" s="38">
        <f t="shared" si="6814"/>
        <v>52</v>
      </c>
      <c r="P3402" s="39"/>
      <c r="Q3402" s="39"/>
      <c r="R3402" s="39"/>
      <c r="S3402" s="39"/>
      <c r="T3402" s="39"/>
      <c r="U3402" s="39"/>
      <c r="V3402" s="39"/>
      <c r="W3402" s="39"/>
      <c r="X3402" s="39"/>
      <c r="Y3402" s="39"/>
      <c r="Z3402" s="39"/>
      <c r="AA3402" s="39"/>
      <c r="AB3402" s="39"/>
      <c r="AC3402" s="39"/>
      <c r="AD3402" s="40"/>
      <c r="AE3402" s="40"/>
      <c r="AF3402" s="41">
        <f t="shared" si="6672"/>
        <v>0</v>
      </c>
      <c r="AG3402" s="42"/>
    </row>
    <row r="3403" spans="1:33" ht="13.8">
      <c r="A3403" s="30" t="s">
        <v>8686</v>
      </c>
      <c r="B3403" s="30" t="s">
        <v>8687</v>
      </c>
      <c r="C3403" s="43"/>
      <c r="D3403" s="44"/>
      <c r="E3403" s="44"/>
      <c r="F3403" s="35">
        <f t="shared" si="6727"/>
        <v>0</v>
      </c>
      <c r="G3403" s="35">
        <f t="shared" si="6806"/>
        <v>0</v>
      </c>
      <c r="H3403" s="35">
        <f t="shared" si="6644"/>
        <v>0</v>
      </c>
      <c r="I3403" s="21">
        <f t="shared" si="6706"/>
        <v>18</v>
      </c>
      <c r="J3403" s="37">
        <f t="shared" ref="J3403:K3403" si="6825">MAX(N3403,P3403,R3403,T3403,V3403,X3403,Z3403,AB3403,AD3403)</f>
        <v>163.75</v>
      </c>
      <c r="K3403" s="37">
        <f t="shared" si="6825"/>
        <v>193</v>
      </c>
      <c r="L3403" s="38">
        <f t="shared" ref="L3403:M3403" si="6826">MIN(N3403,P3403,R3403,T3403,V3403,X3403,Z3403,AB3403,AD3403)</f>
        <v>163.75</v>
      </c>
      <c r="M3403" s="38">
        <f t="shared" si="6826"/>
        <v>193</v>
      </c>
      <c r="N3403" s="38">
        <f t="shared" si="6813"/>
        <v>163.75</v>
      </c>
      <c r="O3403" s="38">
        <f t="shared" si="6814"/>
        <v>193</v>
      </c>
      <c r="P3403" s="39"/>
      <c r="Q3403" s="39"/>
      <c r="R3403" s="39"/>
      <c r="S3403" s="39"/>
      <c r="T3403" s="39"/>
      <c r="U3403" s="39"/>
      <c r="V3403" s="39"/>
      <c r="W3403" s="39"/>
      <c r="X3403" s="39"/>
      <c r="Y3403" s="39"/>
      <c r="Z3403" s="39"/>
      <c r="AA3403" s="39"/>
      <c r="AB3403" s="39"/>
      <c r="AC3403" s="39"/>
      <c r="AD3403" s="40"/>
      <c r="AE3403" s="40"/>
      <c r="AF3403" s="41">
        <f t="shared" si="6672"/>
        <v>0</v>
      </c>
      <c r="AG3403" s="42"/>
    </row>
    <row r="3404" spans="1:33" ht="13.8">
      <c r="A3404" s="30" t="s">
        <v>8688</v>
      </c>
      <c r="B3404" s="30" t="s">
        <v>8689</v>
      </c>
      <c r="C3404" s="43"/>
      <c r="D3404" s="44"/>
      <c r="E3404" s="44"/>
      <c r="F3404" s="35">
        <f t="shared" si="6727"/>
        <v>0</v>
      </c>
      <c r="G3404" s="35">
        <f t="shared" si="6806"/>
        <v>0</v>
      </c>
      <c r="H3404" s="35">
        <f t="shared" si="6644"/>
        <v>0</v>
      </c>
      <c r="I3404" s="21">
        <f t="shared" si="6706"/>
        <v>18</v>
      </c>
      <c r="J3404" s="37">
        <f t="shared" ref="J3404:K3404" si="6827">MAX(N3404,P3404,R3404,T3404,V3404,X3404,Z3404,AB3404,AD3404)</f>
        <v>6.3</v>
      </c>
      <c r="K3404" s="37">
        <f t="shared" si="6827"/>
        <v>7</v>
      </c>
      <c r="L3404" s="38">
        <f t="shared" ref="L3404:M3404" si="6828">MIN(N3404,P3404,R3404,T3404,V3404,X3404,Z3404,AB3404,AD3404)</f>
        <v>6.3</v>
      </c>
      <c r="M3404" s="38">
        <f t="shared" si="6828"/>
        <v>7</v>
      </c>
      <c r="N3404" s="38">
        <f t="shared" si="6813"/>
        <v>6.3</v>
      </c>
      <c r="O3404" s="38">
        <f t="shared" si="6814"/>
        <v>7</v>
      </c>
      <c r="P3404" s="39"/>
      <c r="Q3404" s="39"/>
      <c r="R3404" s="39"/>
      <c r="S3404" s="39"/>
      <c r="T3404" s="39"/>
      <c r="U3404" s="39"/>
      <c r="V3404" s="39"/>
      <c r="W3404" s="39"/>
      <c r="X3404" s="39"/>
      <c r="Y3404" s="39"/>
      <c r="Z3404" s="39"/>
      <c r="AA3404" s="39"/>
      <c r="AB3404" s="39"/>
      <c r="AC3404" s="39"/>
      <c r="AD3404" s="40"/>
      <c r="AE3404" s="40"/>
      <c r="AF3404" s="41">
        <f t="shared" si="6672"/>
        <v>0</v>
      </c>
      <c r="AG3404" s="42"/>
    </row>
    <row r="3405" spans="1:33" ht="13.8">
      <c r="A3405" s="30" t="s">
        <v>8690</v>
      </c>
      <c r="B3405" s="30" t="s">
        <v>8691</v>
      </c>
      <c r="C3405" s="43"/>
      <c r="D3405" s="44"/>
      <c r="E3405" s="44"/>
      <c r="F3405" s="35">
        <f t="shared" si="6727"/>
        <v>0</v>
      </c>
      <c r="G3405" s="35">
        <f t="shared" si="6806"/>
        <v>0</v>
      </c>
      <c r="H3405" s="35">
        <f t="shared" si="6644"/>
        <v>0</v>
      </c>
      <c r="I3405" s="21">
        <f t="shared" si="6706"/>
        <v>18</v>
      </c>
      <c r="J3405" s="37">
        <f t="shared" ref="J3405:K3405" si="6829">MAX(N3405,P3405,R3405,T3405,V3405,X3405,Z3405,AB3405,AD3405)</f>
        <v>138.56</v>
      </c>
      <c r="K3405" s="37">
        <f t="shared" si="6829"/>
        <v>163</v>
      </c>
      <c r="L3405" s="38">
        <f t="shared" ref="L3405:M3405" si="6830">MIN(N3405,P3405,R3405,T3405,V3405,X3405,Z3405,AB3405,AD3405)</f>
        <v>138.56</v>
      </c>
      <c r="M3405" s="38">
        <f t="shared" si="6830"/>
        <v>163</v>
      </c>
      <c r="N3405" s="38">
        <f t="shared" si="6813"/>
        <v>138.56</v>
      </c>
      <c r="O3405" s="38">
        <f t="shared" si="6814"/>
        <v>163</v>
      </c>
      <c r="P3405" s="39"/>
      <c r="Q3405" s="39"/>
      <c r="R3405" s="39"/>
      <c r="S3405" s="39"/>
      <c r="T3405" s="39"/>
      <c r="U3405" s="39"/>
      <c r="V3405" s="39"/>
      <c r="W3405" s="39"/>
      <c r="X3405" s="39"/>
      <c r="Y3405" s="39"/>
      <c r="Z3405" s="39"/>
      <c r="AA3405" s="39"/>
      <c r="AB3405" s="39"/>
      <c r="AC3405" s="39"/>
      <c r="AD3405" s="40"/>
      <c r="AE3405" s="40"/>
      <c r="AF3405" s="41">
        <f t="shared" si="6672"/>
        <v>0</v>
      </c>
      <c r="AG3405" s="42"/>
    </row>
    <row r="3406" spans="1:33" ht="13.8">
      <c r="A3406" s="30" t="s">
        <v>8692</v>
      </c>
      <c r="B3406" s="30" t="s">
        <v>8693</v>
      </c>
      <c r="C3406" s="43"/>
      <c r="D3406" s="44"/>
      <c r="E3406" s="44"/>
      <c r="F3406" s="35">
        <f t="shared" si="6727"/>
        <v>0</v>
      </c>
      <c r="G3406" s="35">
        <f t="shared" si="6806"/>
        <v>0</v>
      </c>
      <c r="H3406" s="35">
        <f t="shared" si="6644"/>
        <v>0</v>
      </c>
      <c r="I3406" s="21">
        <f t="shared" si="6706"/>
        <v>18</v>
      </c>
      <c r="J3406" s="37">
        <f t="shared" ref="J3406:K3406" si="6831">MAX(N3406,P3406,R3406,T3406,V3406,X3406,Z3406,AB3406,AD3406)</f>
        <v>44.09</v>
      </c>
      <c r="K3406" s="37">
        <f t="shared" si="6831"/>
        <v>52</v>
      </c>
      <c r="L3406" s="38">
        <f t="shared" ref="L3406:M3406" si="6832">MIN(N3406,P3406,R3406,T3406,V3406,X3406,Z3406,AB3406,AD3406)</f>
        <v>44.09</v>
      </c>
      <c r="M3406" s="38">
        <f t="shared" si="6832"/>
        <v>52</v>
      </c>
      <c r="N3406" s="38">
        <f t="shared" si="6813"/>
        <v>44.09</v>
      </c>
      <c r="O3406" s="38">
        <f t="shared" si="6814"/>
        <v>52</v>
      </c>
      <c r="P3406" s="39"/>
      <c r="Q3406" s="39"/>
      <c r="R3406" s="39"/>
      <c r="S3406" s="39"/>
      <c r="T3406" s="39"/>
      <c r="U3406" s="39"/>
      <c r="V3406" s="39"/>
      <c r="W3406" s="39"/>
      <c r="X3406" s="39"/>
      <c r="Y3406" s="39"/>
      <c r="Z3406" s="39"/>
      <c r="AA3406" s="39"/>
      <c r="AB3406" s="39"/>
      <c r="AC3406" s="39"/>
      <c r="AD3406" s="40"/>
      <c r="AE3406" s="40"/>
      <c r="AF3406" s="41">
        <f t="shared" si="6672"/>
        <v>0</v>
      </c>
      <c r="AG3406" s="42"/>
    </row>
    <row r="3407" spans="1:33" ht="13.8">
      <c r="A3407" s="30" t="s">
        <v>8694</v>
      </c>
      <c r="B3407" s="30" t="s">
        <v>8695</v>
      </c>
      <c r="C3407" s="43"/>
      <c r="D3407" s="44"/>
      <c r="E3407" s="44"/>
      <c r="F3407" s="35">
        <f t="shared" si="6727"/>
        <v>0</v>
      </c>
      <c r="G3407" s="35">
        <f t="shared" si="6806"/>
        <v>0</v>
      </c>
      <c r="H3407" s="35">
        <f t="shared" si="6644"/>
        <v>0</v>
      </c>
      <c r="I3407" s="21">
        <f t="shared" si="6706"/>
        <v>18</v>
      </c>
      <c r="J3407" s="37">
        <f t="shared" ref="J3407:K3407" si="6833">MAX(N3407,P3407,R3407,T3407,V3407,X3407,Z3407,AB3407,AD3407)</f>
        <v>119.66</v>
      </c>
      <c r="K3407" s="37">
        <f t="shared" si="6833"/>
        <v>141</v>
      </c>
      <c r="L3407" s="38">
        <f t="shared" ref="L3407:M3407" si="6834">MIN(N3407,P3407,R3407,T3407,V3407,X3407,Z3407,AB3407,AD3407)</f>
        <v>119.66</v>
      </c>
      <c r="M3407" s="38">
        <f t="shared" si="6834"/>
        <v>141</v>
      </c>
      <c r="N3407" s="38">
        <f t="shared" si="6813"/>
        <v>119.66</v>
      </c>
      <c r="O3407" s="38">
        <f t="shared" si="6814"/>
        <v>141</v>
      </c>
      <c r="P3407" s="39"/>
      <c r="Q3407" s="39"/>
      <c r="R3407" s="39"/>
      <c r="S3407" s="39"/>
      <c r="T3407" s="39"/>
      <c r="U3407" s="39"/>
      <c r="V3407" s="39"/>
      <c r="W3407" s="39"/>
      <c r="X3407" s="39"/>
      <c r="Y3407" s="39"/>
      <c r="Z3407" s="39"/>
      <c r="AA3407" s="39"/>
      <c r="AB3407" s="39"/>
      <c r="AC3407" s="39"/>
      <c r="AD3407" s="40"/>
      <c r="AE3407" s="40"/>
      <c r="AF3407" s="41">
        <f t="shared" si="6672"/>
        <v>0</v>
      </c>
      <c r="AG3407" s="42"/>
    </row>
    <row r="3408" spans="1:33" ht="13.8">
      <c r="A3408" s="30" t="s">
        <v>8696</v>
      </c>
      <c r="B3408" s="30" t="s">
        <v>8697</v>
      </c>
      <c r="C3408" s="43"/>
      <c r="D3408" s="44"/>
      <c r="E3408" s="44"/>
      <c r="F3408" s="35">
        <f t="shared" si="6727"/>
        <v>0</v>
      </c>
      <c r="G3408" s="35">
        <f t="shared" si="6806"/>
        <v>0</v>
      </c>
      <c r="H3408" s="35">
        <f t="shared" si="6644"/>
        <v>0</v>
      </c>
      <c r="I3408" s="21">
        <f t="shared" si="6706"/>
        <v>18</v>
      </c>
      <c r="J3408" s="37">
        <f t="shared" ref="J3408:K3408" si="6835">MAX(N3408,P3408,R3408,T3408,V3408,X3408,Z3408,AB3408,AD3408)</f>
        <v>478.65</v>
      </c>
      <c r="K3408" s="37">
        <f t="shared" si="6835"/>
        <v>565</v>
      </c>
      <c r="L3408" s="38">
        <f t="shared" ref="L3408:M3408" si="6836">MIN(N3408,P3408,R3408,T3408,V3408,X3408,Z3408,AB3408,AD3408)</f>
        <v>478.65</v>
      </c>
      <c r="M3408" s="38">
        <f t="shared" si="6836"/>
        <v>565</v>
      </c>
      <c r="N3408" s="38">
        <f t="shared" si="6813"/>
        <v>478.65</v>
      </c>
      <c r="O3408" s="38">
        <f t="shared" si="6814"/>
        <v>565</v>
      </c>
      <c r="P3408" s="39"/>
      <c r="Q3408" s="39"/>
      <c r="R3408" s="39"/>
      <c r="S3408" s="39"/>
      <c r="T3408" s="39"/>
      <c r="U3408" s="39"/>
      <c r="V3408" s="39"/>
      <c r="W3408" s="39"/>
      <c r="X3408" s="39"/>
      <c r="Y3408" s="39"/>
      <c r="Z3408" s="39"/>
      <c r="AA3408" s="39"/>
      <c r="AB3408" s="39"/>
      <c r="AC3408" s="39"/>
      <c r="AD3408" s="40"/>
      <c r="AE3408" s="40"/>
      <c r="AF3408" s="41">
        <f t="shared" si="6672"/>
        <v>0</v>
      </c>
      <c r="AG3408" s="42"/>
    </row>
    <row r="3409" spans="1:33" ht="13.8">
      <c r="A3409" s="30" t="s">
        <v>8698</v>
      </c>
      <c r="B3409" s="30" t="s">
        <v>8699</v>
      </c>
      <c r="C3409" s="43"/>
      <c r="D3409" s="44"/>
      <c r="E3409" s="44"/>
      <c r="F3409" s="35">
        <f t="shared" si="6727"/>
        <v>0</v>
      </c>
      <c r="G3409" s="35">
        <f t="shared" si="6806"/>
        <v>0</v>
      </c>
      <c r="H3409" s="35">
        <f t="shared" si="6644"/>
        <v>0</v>
      </c>
      <c r="I3409" s="21">
        <f t="shared" si="6706"/>
        <v>18</v>
      </c>
      <c r="J3409" s="37">
        <f t="shared" ref="J3409:K3409" si="6837">MAX(N3409,P3409,R3409,T3409,V3409,X3409,Z3409,AB3409,AD3409)</f>
        <v>1095.8499999999999</v>
      </c>
      <c r="K3409" s="37">
        <f t="shared" si="6837"/>
        <v>1293</v>
      </c>
      <c r="L3409" s="38">
        <f t="shared" ref="L3409:M3409" si="6838">MIN(N3409,P3409,R3409,T3409,V3409,X3409,Z3409,AB3409,AD3409)</f>
        <v>1095.8499999999999</v>
      </c>
      <c r="M3409" s="38">
        <f t="shared" si="6838"/>
        <v>1293</v>
      </c>
      <c r="N3409" s="38">
        <f t="shared" si="6813"/>
        <v>1095.8499999999999</v>
      </c>
      <c r="O3409" s="38">
        <f t="shared" si="6814"/>
        <v>1293</v>
      </c>
      <c r="P3409" s="39"/>
      <c r="Q3409" s="39"/>
      <c r="R3409" s="39"/>
      <c r="S3409" s="39"/>
      <c r="T3409" s="39"/>
      <c r="U3409" s="39"/>
      <c r="V3409" s="39"/>
      <c r="W3409" s="39"/>
      <c r="X3409" s="39"/>
      <c r="Y3409" s="39"/>
      <c r="Z3409" s="39"/>
      <c r="AA3409" s="39"/>
      <c r="AB3409" s="39"/>
      <c r="AC3409" s="39"/>
      <c r="AD3409" s="40"/>
      <c r="AE3409" s="40"/>
      <c r="AF3409" s="41">
        <f t="shared" si="6672"/>
        <v>0</v>
      </c>
      <c r="AG3409" s="42"/>
    </row>
    <row r="3410" spans="1:33" ht="13.8">
      <c r="A3410" s="30" t="s">
        <v>8700</v>
      </c>
      <c r="B3410" s="30" t="s">
        <v>8701</v>
      </c>
      <c r="C3410" s="43"/>
      <c r="D3410" s="44"/>
      <c r="E3410" s="44"/>
      <c r="F3410" s="35">
        <f t="shared" si="6727"/>
        <v>0</v>
      </c>
      <c r="G3410" s="35">
        <f t="shared" si="6806"/>
        <v>0</v>
      </c>
      <c r="H3410" s="35">
        <f t="shared" si="6644"/>
        <v>0</v>
      </c>
      <c r="I3410" s="21">
        <f t="shared" ref="I3410:I3473" si="6839">VLOOKUP(A3410,Old_Inventory,9,FALSE)</f>
        <v>18</v>
      </c>
      <c r="J3410" s="37">
        <f t="shared" ref="J3410:K3410" si="6840">MAX(N3410,P3410,R3410,T3410,V3410,X3410,Z3410,AB3410,AD3410)</f>
        <v>25.19</v>
      </c>
      <c r="K3410" s="37">
        <f t="shared" si="6840"/>
        <v>30</v>
      </c>
      <c r="L3410" s="38">
        <f t="shared" ref="L3410:M3410" si="6841">MIN(N3410,P3410,R3410,T3410,V3410,X3410,Z3410,AB3410,AD3410)</f>
        <v>25.19</v>
      </c>
      <c r="M3410" s="38">
        <f t="shared" si="6841"/>
        <v>30</v>
      </c>
      <c r="N3410" s="38">
        <f t="shared" si="6813"/>
        <v>25.19</v>
      </c>
      <c r="O3410" s="38">
        <f t="shared" si="6814"/>
        <v>30</v>
      </c>
      <c r="P3410" s="39"/>
      <c r="Q3410" s="39"/>
      <c r="R3410" s="39"/>
      <c r="S3410" s="39"/>
      <c r="T3410" s="39"/>
      <c r="U3410" s="39"/>
      <c r="V3410" s="39"/>
      <c r="W3410" s="39"/>
      <c r="X3410" s="39"/>
      <c r="Y3410" s="39"/>
      <c r="Z3410" s="39"/>
      <c r="AA3410" s="39"/>
      <c r="AB3410" s="39"/>
      <c r="AC3410" s="39"/>
      <c r="AD3410" s="40"/>
      <c r="AE3410" s="40"/>
      <c r="AF3410" s="41">
        <f t="shared" si="6672"/>
        <v>0</v>
      </c>
      <c r="AG3410" s="42"/>
    </row>
    <row r="3411" spans="1:33" ht="13.8">
      <c r="A3411" s="30" t="s">
        <v>8702</v>
      </c>
      <c r="B3411" s="30" t="s">
        <v>8703</v>
      </c>
      <c r="C3411" s="43"/>
      <c r="D3411" s="44"/>
      <c r="E3411" s="44"/>
      <c r="F3411" s="35">
        <f t="shared" si="6727"/>
        <v>0</v>
      </c>
      <c r="G3411" s="35">
        <f t="shared" si="6806"/>
        <v>0</v>
      </c>
      <c r="H3411" s="35">
        <f t="shared" si="6644"/>
        <v>0</v>
      </c>
      <c r="I3411" s="21">
        <f t="shared" si="6839"/>
        <v>28</v>
      </c>
      <c r="J3411" s="37">
        <f t="shared" ref="J3411:K3411" si="6842">MAX(N3411,P3411,R3411,T3411,V3411,X3411,Z3411,AB3411,AD3411)</f>
        <v>19.22</v>
      </c>
      <c r="K3411" s="37">
        <f t="shared" si="6842"/>
        <v>25</v>
      </c>
      <c r="L3411" s="38">
        <f t="shared" ref="L3411:M3411" si="6843">MIN(N3411,P3411,R3411,T3411,V3411,X3411,Z3411,AB3411,AD3411)</f>
        <v>19.22</v>
      </c>
      <c r="M3411" s="38">
        <f t="shared" si="6843"/>
        <v>25</v>
      </c>
      <c r="N3411" s="38">
        <f t="shared" si="6813"/>
        <v>19.22</v>
      </c>
      <c r="O3411" s="38">
        <f t="shared" si="6814"/>
        <v>25</v>
      </c>
      <c r="P3411" s="39"/>
      <c r="Q3411" s="39"/>
      <c r="R3411" s="39"/>
      <c r="S3411" s="39"/>
      <c r="T3411" s="39"/>
      <c r="U3411" s="39"/>
      <c r="V3411" s="39"/>
      <c r="W3411" s="39"/>
      <c r="X3411" s="39"/>
      <c r="Y3411" s="39"/>
      <c r="Z3411" s="39"/>
      <c r="AA3411" s="39"/>
      <c r="AB3411" s="39"/>
      <c r="AC3411" s="39"/>
      <c r="AD3411" s="40"/>
      <c r="AE3411" s="40"/>
      <c r="AF3411" s="41">
        <f t="shared" si="6672"/>
        <v>0</v>
      </c>
      <c r="AG3411" s="42"/>
    </row>
    <row r="3412" spans="1:33" ht="13.8">
      <c r="A3412" s="30" t="s">
        <v>8704</v>
      </c>
      <c r="B3412" s="30" t="s">
        <v>8705</v>
      </c>
      <c r="C3412" s="43"/>
      <c r="D3412" s="44"/>
      <c r="E3412" s="44"/>
      <c r="F3412" s="35">
        <f t="shared" si="6727"/>
        <v>0</v>
      </c>
      <c r="G3412" s="35">
        <f t="shared" si="6806"/>
        <v>0</v>
      </c>
      <c r="H3412" s="35">
        <f t="shared" si="6644"/>
        <v>0</v>
      </c>
      <c r="I3412" s="21">
        <f t="shared" si="6839"/>
        <v>28</v>
      </c>
      <c r="J3412" s="37">
        <f t="shared" ref="J3412:K3412" si="6844">MAX(N3412,P3412,R3412,T3412,V3412,X3412,Z3412,AB3412,AD3412)</f>
        <v>3421.87</v>
      </c>
      <c r="K3412" s="37">
        <f t="shared" si="6844"/>
        <v>4380</v>
      </c>
      <c r="L3412" s="38">
        <f t="shared" ref="L3412:M3412" si="6845">MIN(N3412,P3412,R3412,T3412,V3412,X3412,Z3412,AB3412,AD3412)</f>
        <v>3421.87</v>
      </c>
      <c r="M3412" s="38">
        <f t="shared" si="6845"/>
        <v>4380</v>
      </c>
      <c r="N3412" s="38">
        <f t="shared" si="6813"/>
        <v>3421.87</v>
      </c>
      <c r="O3412" s="38">
        <f t="shared" si="6814"/>
        <v>4380</v>
      </c>
      <c r="P3412" s="39"/>
      <c r="Q3412" s="39"/>
      <c r="R3412" s="39"/>
      <c r="S3412" s="39"/>
      <c r="T3412" s="39"/>
      <c r="U3412" s="39"/>
      <c r="V3412" s="39"/>
      <c r="W3412" s="39"/>
      <c r="X3412" s="39"/>
      <c r="Y3412" s="39"/>
      <c r="Z3412" s="39"/>
      <c r="AA3412" s="39"/>
      <c r="AB3412" s="39"/>
      <c r="AC3412" s="39"/>
      <c r="AD3412" s="40"/>
      <c r="AE3412" s="40"/>
      <c r="AF3412" s="41">
        <f t="shared" si="6672"/>
        <v>0</v>
      </c>
      <c r="AG3412" s="42"/>
    </row>
    <row r="3413" spans="1:33" ht="13.8">
      <c r="A3413" s="30" t="s">
        <v>8706</v>
      </c>
      <c r="B3413" s="30" t="s">
        <v>8707</v>
      </c>
      <c r="C3413" s="43"/>
      <c r="D3413" s="44"/>
      <c r="E3413" s="44"/>
      <c r="F3413" s="35">
        <f t="shared" si="6727"/>
        <v>0</v>
      </c>
      <c r="G3413" s="35">
        <f t="shared" si="6806"/>
        <v>0</v>
      </c>
      <c r="H3413" s="35">
        <f t="shared" si="6644"/>
        <v>0</v>
      </c>
      <c r="I3413" s="21">
        <f t="shared" si="6839"/>
        <v>28</v>
      </c>
      <c r="J3413" s="37">
        <f t="shared" ref="J3413:K3413" si="6846">MAX(N3413,P3413,R3413,T3413,V3413,X3413,Z3413,AB3413,AD3413)</f>
        <v>410.11</v>
      </c>
      <c r="K3413" s="37">
        <f t="shared" si="6846"/>
        <v>525</v>
      </c>
      <c r="L3413" s="38">
        <f t="shared" ref="L3413:M3413" si="6847">MIN(N3413,P3413,R3413,T3413,V3413,X3413,Z3413,AB3413,AD3413)</f>
        <v>410.11</v>
      </c>
      <c r="M3413" s="38">
        <f t="shared" si="6847"/>
        <v>525</v>
      </c>
      <c r="N3413" s="38">
        <f t="shared" si="6813"/>
        <v>410.11</v>
      </c>
      <c r="O3413" s="38">
        <f t="shared" si="6814"/>
        <v>525</v>
      </c>
      <c r="P3413" s="39"/>
      <c r="Q3413" s="39"/>
      <c r="R3413" s="39"/>
      <c r="S3413" s="39"/>
      <c r="T3413" s="39"/>
      <c r="U3413" s="39"/>
      <c r="V3413" s="39"/>
      <c r="W3413" s="39"/>
      <c r="X3413" s="39"/>
      <c r="Y3413" s="39"/>
      <c r="Z3413" s="39"/>
      <c r="AA3413" s="39"/>
      <c r="AB3413" s="39"/>
      <c r="AC3413" s="39"/>
      <c r="AD3413" s="40"/>
      <c r="AE3413" s="40"/>
      <c r="AF3413" s="41">
        <f t="shared" si="6672"/>
        <v>0</v>
      </c>
      <c r="AG3413" s="42"/>
    </row>
    <row r="3414" spans="1:33" ht="13.8">
      <c r="A3414" s="30" t="s">
        <v>8708</v>
      </c>
      <c r="B3414" s="30" t="s">
        <v>8709</v>
      </c>
      <c r="C3414" s="43"/>
      <c r="D3414" s="44"/>
      <c r="E3414" s="44"/>
      <c r="F3414" s="35">
        <f t="shared" si="6727"/>
        <v>0</v>
      </c>
      <c r="G3414" s="35">
        <f t="shared" si="6806"/>
        <v>0</v>
      </c>
      <c r="H3414" s="35">
        <f t="shared" si="6644"/>
        <v>0</v>
      </c>
      <c r="I3414" s="21">
        <f t="shared" si="6839"/>
        <v>28</v>
      </c>
      <c r="J3414" s="37">
        <f t="shared" ref="J3414:K3414" si="6848">MAX(N3414,P3414,R3414,T3414,V3414,X3414,Z3414,AB3414,AD3414)</f>
        <v>807.41</v>
      </c>
      <c r="K3414" s="37">
        <f t="shared" si="6848"/>
        <v>1033</v>
      </c>
      <c r="L3414" s="38">
        <f t="shared" ref="L3414:M3414" si="6849">MIN(N3414,P3414,R3414,T3414,V3414,X3414,Z3414,AB3414,AD3414)</f>
        <v>807.41</v>
      </c>
      <c r="M3414" s="38">
        <f t="shared" si="6849"/>
        <v>1033</v>
      </c>
      <c r="N3414" s="38">
        <f t="shared" si="6813"/>
        <v>807.41</v>
      </c>
      <c r="O3414" s="38">
        <f t="shared" si="6814"/>
        <v>1033</v>
      </c>
      <c r="P3414" s="39"/>
      <c r="Q3414" s="39"/>
      <c r="R3414" s="39"/>
      <c r="S3414" s="39"/>
      <c r="T3414" s="39"/>
      <c r="U3414" s="39"/>
      <c r="V3414" s="39"/>
      <c r="W3414" s="39"/>
      <c r="X3414" s="39"/>
      <c r="Y3414" s="39"/>
      <c r="Z3414" s="39"/>
      <c r="AA3414" s="39"/>
      <c r="AB3414" s="39"/>
      <c r="AC3414" s="39"/>
      <c r="AD3414" s="40"/>
      <c r="AE3414" s="40"/>
      <c r="AF3414" s="41">
        <f t="shared" si="6672"/>
        <v>0</v>
      </c>
      <c r="AG3414" s="42"/>
    </row>
    <row r="3415" spans="1:33" ht="13.8">
      <c r="A3415" s="30" t="s">
        <v>8710</v>
      </c>
      <c r="B3415" s="30" t="s">
        <v>8711</v>
      </c>
      <c r="C3415" s="43"/>
      <c r="D3415" s="44"/>
      <c r="E3415" s="44"/>
      <c r="F3415" s="35">
        <f t="shared" si="6727"/>
        <v>0</v>
      </c>
      <c r="G3415" s="35">
        <f t="shared" si="6806"/>
        <v>0</v>
      </c>
      <c r="H3415" s="35">
        <f t="shared" si="6644"/>
        <v>0</v>
      </c>
      <c r="I3415" s="21">
        <f t="shared" si="6839"/>
        <v>28</v>
      </c>
      <c r="J3415" s="37">
        <f t="shared" ref="J3415:K3415" si="6850">MAX(N3415,P3415,R3415,T3415,V3415,X3415,Z3415,AB3415,AD3415)</f>
        <v>281.95</v>
      </c>
      <c r="K3415" s="37">
        <f t="shared" si="6850"/>
        <v>361</v>
      </c>
      <c r="L3415" s="38">
        <f t="shared" ref="L3415:M3415" si="6851">MIN(N3415,P3415,R3415,T3415,V3415,X3415,Z3415,AB3415,AD3415)</f>
        <v>281.95</v>
      </c>
      <c r="M3415" s="38">
        <f t="shared" si="6851"/>
        <v>361</v>
      </c>
      <c r="N3415" s="38">
        <f t="shared" si="6813"/>
        <v>281.95</v>
      </c>
      <c r="O3415" s="38">
        <f t="shared" si="6814"/>
        <v>361</v>
      </c>
      <c r="P3415" s="39"/>
      <c r="Q3415" s="39"/>
      <c r="R3415" s="39"/>
      <c r="S3415" s="39"/>
      <c r="T3415" s="39"/>
      <c r="U3415" s="39"/>
      <c r="V3415" s="39"/>
      <c r="W3415" s="39"/>
      <c r="X3415" s="39"/>
      <c r="Y3415" s="39"/>
      <c r="Z3415" s="39"/>
      <c r="AA3415" s="39"/>
      <c r="AB3415" s="39"/>
      <c r="AC3415" s="39"/>
      <c r="AD3415" s="40"/>
      <c r="AE3415" s="40"/>
      <c r="AF3415" s="41">
        <f t="shared" si="6672"/>
        <v>0</v>
      </c>
      <c r="AG3415" s="42"/>
    </row>
    <row r="3416" spans="1:33" ht="13.8">
      <c r="A3416" s="30" t="s">
        <v>8712</v>
      </c>
      <c r="B3416" s="30" t="s">
        <v>8713</v>
      </c>
      <c r="C3416" s="43"/>
      <c r="D3416" s="44"/>
      <c r="E3416" s="44"/>
      <c r="F3416" s="35">
        <f t="shared" si="6727"/>
        <v>0</v>
      </c>
      <c r="G3416" s="35">
        <f t="shared" si="6806"/>
        <v>0</v>
      </c>
      <c r="H3416" s="35">
        <f t="shared" si="6644"/>
        <v>0</v>
      </c>
      <c r="I3416" s="21">
        <f t="shared" si="6839"/>
        <v>28</v>
      </c>
      <c r="J3416" s="37">
        <f t="shared" ref="J3416:K3416" si="6852">MAX(N3416,P3416,R3416,T3416,V3416,X3416,Z3416,AB3416,AD3416)</f>
        <v>640.79999999999995</v>
      </c>
      <c r="K3416" s="37">
        <f t="shared" si="6852"/>
        <v>820</v>
      </c>
      <c r="L3416" s="38">
        <f t="shared" ref="L3416:M3416" si="6853">MIN(N3416,P3416,R3416,T3416,V3416,X3416,Z3416,AB3416,AD3416)</f>
        <v>640.79999999999995</v>
      </c>
      <c r="M3416" s="38">
        <f t="shared" si="6853"/>
        <v>820</v>
      </c>
      <c r="N3416" s="38">
        <f t="shared" si="6813"/>
        <v>640.79999999999995</v>
      </c>
      <c r="O3416" s="38">
        <f t="shared" si="6814"/>
        <v>820</v>
      </c>
      <c r="P3416" s="39"/>
      <c r="Q3416" s="39"/>
      <c r="R3416" s="39"/>
      <c r="S3416" s="39"/>
      <c r="T3416" s="39"/>
      <c r="U3416" s="39"/>
      <c r="V3416" s="39"/>
      <c r="W3416" s="39"/>
      <c r="X3416" s="39"/>
      <c r="Y3416" s="39"/>
      <c r="Z3416" s="39"/>
      <c r="AA3416" s="39"/>
      <c r="AB3416" s="39"/>
      <c r="AC3416" s="39"/>
      <c r="AD3416" s="40"/>
      <c r="AE3416" s="40"/>
      <c r="AF3416" s="41">
        <f t="shared" si="6672"/>
        <v>0</v>
      </c>
      <c r="AG3416" s="42"/>
    </row>
    <row r="3417" spans="1:33" ht="13.8">
      <c r="A3417" s="30" t="s">
        <v>8714</v>
      </c>
      <c r="B3417" s="30" t="s">
        <v>8715</v>
      </c>
      <c r="C3417" s="43"/>
      <c r="D3417" s="44"/>
      <c r="E3417" s="44"/>
      <c r="F3417" s="35">
        <f t="shared" si="6727"/>
        <v>0</v>
      </c>
      <c r="G3417" s="35">
        <f t="shared" si="6806"/>
        <v>0</v>
      </c>
      <c r="H3417" s="35">
        <f t="shared" si="6644"/>
        <v>0</v>
      </c>
      <c r="I3417" s="21">
        <f t="shared" si="6839"/>
        <v>28</v>
      </c>
      <c r="J3417" s="37">
        <f t="shared" ref="J3417:K3417" si="6854">MAX(N3417,P3417,R3417,T3417,V3417,X3417,Z3417,AB3417,AD3417)</f>
        <v>2749.03</v>
      </c>
      <c r="K3417" s="37">
        <f t="shared" si="6854"/>
        <v>3519</v>
      </c>
      <c r="L3417" s="38">
        <f t="shared" ref="L3417:M3417" si="6855">MIN(N3417,P3417,R3417,T3417,V3417,X3417,Z3417,AB3417,AD3417)</f>
        <v>2749.03</v>
      </c>
      <c r="M3417" s="38">
        <f t="shared" si="6855"/>
        <v>3519</v>
      </c>
      <c r="N3417" s="38">
        <f t="shared" si="6813"/>
        <v>2749.03</v>
      </c>
      <c r="O3417" s="38">
        <f t="shared" si="6814"/>
        <v>3519</v>
      </c>
      <c r="P3417" s="39"/>
      <c r="Q3417" s="39"/>
      <c r="R3417" s="39"/>
      <c r="S3417" s="39"/>
      <c r="T3417" s="39"/>
      <c r="U3417" s="39"/>
      <c r="V3417" s="39"/>
      <c r="W3417" s="39"/>
      <c r="X3417" s="39"/>
      <c r="Y3417" s="39"/>
      <c r="Z3417" s="39"/>
      <c r="AA3417" s="39"/>
      <c r="AB3417" s="39"/>
      <c r="AC3417" s="39"/>
      <c r="AD3417" s="40"/>
      <c r="AE3417" s="40"/>
      <c r="AF3417" s="41">
        <f t="shared" si="6672"/>
        <v>0</v>
      </c>
      <c r="AG3417" s="42"/>
    </row>
    <row r="3418" spans="1:33" ht="13.8">
      <c r="A3418" s="30" t="s">
        <v>8716</v>
      </c>
      <c r="B3418" s="30" t="s">
        <v>8717</v>
      </c>
      <c r="C3418" s="43"/>
      <c r="D3418" s="44"/>
      <c r="E3418" s="44"/>
      <c r="F3418" s="35">
        <f t="shared" si="6727"/>
        <v>0</v>
      </c>
      <c r="G3418" s="35">
        <f t="shared" si="6806"/>
        <v>0</v>
      </c>
      <c r="H3418" s="35">
        <f t="shared" si="6644"/>
        <v>0</v>
      </c>
      <c r="I3418" s="21">
        <f t="shared" si="6839"/>
        <v>28</v>
      </c>
      <c r="J3418" s="37">
        <f t="shared" ref="J3418:K3418" si="6856">MAX(N3418,P3418,R3418,T3418,V3418,X3418,Z3418,AB3418,AD3418)</f>
        <v>717.7</v>
      </c>
      <c r="K3418" s="37">
        <f t="shared" si="6856"/>
        <v>919</v>
      </c>
      <c r="L3418" s="38">
        <f t="shared" ref="L3418:M3418" si="6857">MIN(N3418,P3418,R3418,T3418,V3418,X3418,Z3418,AB3418,AD3418)</f>
        <v>717.7</v>
      </c>
      <c r="M3418" s="38">
        <f t="shared" si="6857"/>
        <v>919</v>
      </c>
      <c r="N3418" s="38">
        <f t="shared" si="6813"/>
        <v>717.7</v>
      </c>
      <c r="O3418" s="38">
        <f t="shared" si="6814"/>
        <v>919</v>
      </c>
      <c r="P3418" s="39"/>
      <c r="Q3418" s="39"/>
      <c r="R3418" s="39"/>
      <c r="S3418" s="39"/>
      <c r="T3418" s="39"/>
      <c r="U3418" s="39"/>
      <c r="V3418" s="39"/>
      <c r="W3418" s="39"/>
      <c r="X3418" s="39"/>
      <c r="Y3418" s="39"/>
      <c r="Z3418" s="39"/>
      <c r="AA3418" s="39"/>
      <c r="AB3418" s="39"/>
      <c r="AC3418" s="39"/>
      <c r="AD3418" s="40"/>
      <c r="AE3418" s="40"/>
      <c r="AF3418" s="41">
        <f t="shared" si="6672"/>
        <v>0</v>
      </c>
      <c r="AG3418" s="42"/>
    </row>
    <row r="3419" spans="1:33" ht="13.8">
      <c r="A3419" s="30" t="s">
        <v>8718</v>
      </c>
      <c r="B3419" s="30" t="s">
        <v>8719</v>
      </c>
      <c r="C3419" s="43"/>
      <c r="D3419" s="44"/>
      <c r="E3419" s="44"/>
      <c r="F3419" s="35">
        <f t="shared" si="6727"/>
        <v>0</v>
      </c>
      <c r="G3419" s="35">
        <f t="shared" si="6806"/>
        <v>0</v>
      </c>
      <c r="H3419" s="35">
        <f t="shared" si="6644"/>
        <v>0</v>
      </c>
      <c r="I3419" s="21">
        <f t="shared" si="6839"/>
        <v>28</v>
      </c>
      <c r="J3419" s="37">
        <f t="shared" ref="J3419:K3419" si="6858">MAX(N3419,P3419,R3419,T3419,V3419,X3419,Z3419,AB3419,AD3419)</f>
        <v>788.18</v>
      </c>
      <c r="K3419" s="37">
        <f t="shared" si="6858"/>
        <v>1009</v>
      </c>
      <c r="L3419" s="38">
        <f t="shared" ref="L3419:M3419" si="6859">MIN(N3419,P3419,R3419,T3419,V3419,X3419,Z3419,AB3419,AD3419)</f>
        <v>788.18</v>
      </c>
      <c r="M3419" s="38">
        <f t="shared" si="6859"/>
        <v>1009</v>
      </c>
      <c r="N3419" s="38">
        <f t="shared" si="6813"/>
        <v>788.18</v>
      </c>
      <c r="O3419" s="38">
        <f t="shared" si="6814"/>
        <v>1009</v>
      </c>
      <c r="P3419" s="39"/>
      <c r="Q3419" s="39"/>
      <c r="R3419" s="39"/>
      <c r="S3419" s="39"/>
      <c r="T3419" s="39"/>
      <c r="U3419" s="39"/>
      <c r="V3419" s="39"/>
      <c r="W3419" s="39"/>
      <c r="X3419" s="39"/>
      <c r="Y3419" s="39"/>
      <c r="Z3419" s="39"/>
      <c r="AA3419" s="39"/>
      <c r="AB3419" s="39"/>
      <c r="AC3419" s="39"/>
      <c r="AD3419" s="40"/>
      <c r="AE3419" s="40"/>
      <c r="AF3419" s="41">
        <f t="shared" si="6672"/>
        <v>0</v>
      </c>
      <c r="AG3419" s="42"/>
    </row>
    <row r="3420" spans="1:33" ht="13.8">
      <c r="A3420" s="30" t="s">
        <v>8720</v>
      </c>
      <c r="B3420" s="30" t="s">
        <v>8721</v>
      </c>
      <c r="C3420" s="43"/>
      <c r="D3420" s="44"/>
      <c r="E3420" s="44"/>
      <c r="F3420" s="35">
        <f t="shared" ref="F3420:F3483" si="6860">IFERROR(SUMIF(Purchase_ItemCode, A3420, Purchase_Qty), 0)</f>
        <v>0</v>
      </c>
      <c r="G3420" s="35">
        <f t="shared" si="6806"/>
        <v>0</v>
      </c>
      <c r="H3420" s="35">
        <f t="shared" si="6644"/>
        <v>0</v>
      </c>
      <c r="I3420" s="21">
        <f t="shared" si="6839"/>
        <v>28</v>
      </c>
      <c r="J3420" s="37">
        <f t="shared" ref="J3420:K3420" si="6861">MAX(N3420,P3420,R3420,T3420,V3420,X3420,Z3420,AB3420,AD3420)</f>
        <v>205.06</v>
      </c>
      <c r="K3420" s="37">
        <f t="shared" si="6861"/>
        <v>262</v>
      </c>
      <c r="L3420" s="38">
        <f t="shared" ref="L3420:M3420" si="6862">MIN(N3420,P3420,R3420,T3420,V3420,X3420,Z3420,AB3420,AD3420)</f>
        <v>205.06</v>
      </c>
      <c r="M3420" s="38">
        <f t="shared" si="6862"/>
        <v>262</v>
      </c>
      <c r="N3420" s="38">
        <f t="shared" si="6813"/>
        <v>205.06</v>
      </c>
      <c r="O3420" s="38">
        <f t="shared" si="6814"/>
        <v>262</v>
      </c>
      <c r="P3420" s="39"/>
      <c r="Q3420" s="39"/>
      <c r="R3420" s="39"/>
      <c r="S3420" s="39"/>
      <c r="T3420" s="39"/>
      <c r="U3420" s="39"/>
      <c r="V3420" s="39"/>
      <c r="W3420" s="39"/>
      <c r="X3420" s="39"/>
      <c r="Y3420" s="39"/>
      <c r="Z3420" s="39"/>
      <c r="AA3420" s="39"/>
      <c r="AB3420" s="39"/>
      <c r="AC3420" s="39"/>
      <c r="AD3420" s="40"/>
      <c r="AE3420" s="40"/>
      <c r="AF3420" s="41">
        <f t="shared" si="6672"/>
        <v>0</v>
      </c>
      <c r="AG3420" s="42"/>
    </row>
    <row r="3421" spans="1:33" ht="13.8">
      <c r="A3421" s="30" t="s">
        <v>8722</v>
      </c>
      <c r="B3421" s="30" t="s">
        <v>8723</v>
      </c>
      <c r="C3421" s="43"/>
      <c r="D3421" s="44"/>
      <c r="E3421" s="44"/>
      <c r="F3421" s="35">
        <f t="shared" si="6860"/>
        <v>0</v>
      </c>
      <c r="G3421" s="35">
        <f t="shared" si="6806"/>
        <v>0</v>
      </c>
      <c r="H3421" s="35">
        <f t="shared" si="6644"/>
        <v>0</v>
      </c>
      <c r="I3421" s="21">
        <f t="shared" si="6839"/>
        <v>28</v>
      </c>
      <c r="J3421" s="37">
        <f t="shared" ref="J3421:K3421" si="6863">MAX(N3421,P3421,R3421,T3421,V3421,X3421,Z3421,AB3421,AD3421)</f>
        <v>570.30999999999995</v>
      </c>
      <c r="K3421" s="37">
        <f t="shared" si="6863"/>
        <v>730</v>
      </c>
      <c r="L3421" s="38">
        <f t="shared" ref="L3421:M3421" si="6864">MIN(N3421,P3421,R3421,T3421,V3421,X3421,Z3421,AB3421,AD3421)</f>
        <v>570.30999999999995</v>
      </c>
      <c r="M3421" s="38">
        <f t="shared" si="6864"/>
        <v>730</v>
      </c>
      <c r="N3421" s="38">
        <f t="shared" si="6813"/>
        <v>570.30999999999995</v>
      </c>
      <c r="O3421" s="38">
        <f t="shared" si="6814"/>
        <v>730</v>
      </c>
      <c r="P3421" s="39"/>
      <c r="Q3421" s="39"/>
      <c r="R3421" s="39"/>
      <c r="S3421" s="39"/>
      <c r="T3421" s="39"/>
      <c r="U3421" s="39"/>
      <c r="V3421" s="39"/>
      <c r="W3421" s="39"/>
      <c r="X3421" s="39"/>
      <c r="Y3421" s="39"/>
      <c r="Z3421" s="39"/>
      <c r="AA3421" s="39"/>
      <c r="AB3421" s="39"/>
      <c r="AC3421" s="39"/>
      <c r="AD3421" s="40"/>
      <c r="AE3421" s="40"/>
      <c r="AF3421" s="41">
        <f t="shared" si="6672"/>
        <v>0</v>
      </c>
      <c r="AG3421" s="42"/>
    </row>
    <row r="3422" spans="1:33" ht="13.8">
      <c r="A3422" s="30" t="s">
        <v>8724</v>
      </c>
      <c r="B3422" s="30" t="s">
        <v>8725</v>
      </c>
      <c r="C3422" s="43"/>
      <c r="D3422" s="44"/>
      <c r="E3422" s="44"/>
      <c r="F3422" s="35">
        <f t="shared" si="6860"/>
        <v>0</v>
      </c>
      <c r="G3422" s="35">
        <f t="shared" si="6806"/>
        <v>0</v>
      </c>
      <c r="H3422" s="35">
        <f t="shared" si="6644"/>
        <v>0</v>
      </c>
      <c r="I3422" s="21">
        <f t="shared" si="6839"/>
        <v>28</v>
      </c>
      <c r="J3422" s="37">
        <f t="shared" ref="J3422:K3422" si="6865">MAX(N3422,P3422,R3422,T3422,V3422,X3422,Z3422,AB3422,AD3422)</f>
        <v>461.38</v>
      </c>
      <c r="K3422" s="37">
        <f t="shared" si="6865"/>
        <v>591</v>
      </c>
      <c r="L3422" s="38">
        <f t="shared" ref="L3422:M3422" si="6866">MIN(N3422,P3422,R3422,T3422,V3422,X3422,Z3422,AB3422,AD3422)</f>
        <v>461.38</v>
      </c>
      <c r="M3422" s="38">
        <f t="shared" si="6866"/>
        <v>591</v>
      </c>
      <c r="N3422" s="38">
        <f t="shared" si="6813"/>
        <v>461.38</v>
      </c>
      <c r="O3422" s="38">
        <f t="shared" si="6814"/>
        <v>591</v>
      </c>
      <c r="P3422" s="39"/>
      <c r="Q3422" s="39"/>
      <c r="R3422" s="39"/>
      <c r="S3422" s="39"/>
      <c r="T3422" s="39"/>
      <c r="U3422" s="39"/>
      <c r="V3422" s="39"/>
      <c r="W3422" s="39"/>
      <c r="X3422" s="39"/>
      <c r="Y3422" s="39"/>
      <c r="Z3422" s="39"/>
      <c r="AA3422" s="39"/>
      <c r="AB3422" s="39"/>
      <c r="AC3422" s="39"/>
      <c r="AD3422" s="40"/>
      <c r="AE3422" s="40"/>
      <c r="AF3422" s="41">
        <f t="shared" si="6672"/>
        <v>0</v>
      </c>
      <c r="AG3422" s="42"/>
    </row>
    <row r="3423" spans="1:33" ht="13.8">
      <c r="A3423" s="30" t="s">
        <v>8726</v>
      </c>
      <c r="B3423" s="30" t="s">
        <v>8727</v>
      </c>
      <c r="C3423" s="43"/>
      <c r="D3423" s="44"/>
      <c r="E3423" s="44"/>
      <c r="F3423" s="35">
        <f t="shared" si="6860"/>
        <v>0</v>
      </c>
      <c r="G3423" s="35">
        <f t="shared" si="6806"/>
        <v>0</v>
      </c>
      <c r="H3423" s="35">
        <f t="shared" si="6644"/>
        <v>0</v>
      </c>
      <c r="I3423" s="21">
        <f t="shared" si="6839"/>
        <v>28</v>
      </c>
      <c r="J3423" s="37">
        <f t="shared" ref="J3423:K3423" si="6867">MAX(N3423,P3423,R3423,T3423,V3423,X3423,Z3423,AB3423,AD3423)</f>
        <v>76.900000000000006</v>
      </c>
      <c r="K3423" s="37">
        <f t="shared" si="6867"/>
        <v>98</v>
      </c>
      <c r="L3423" s="38">
        <f t="shared" ref="L3423:M3423" si="6868">MIN(N3423,P3423,R3423,T3423,V3423,X3423,Z3423,AB3423,AD3423)</f>
        <v>76.900000000000006</v>
      </c>
      <c r="M3423" s="38">
        <f t="shared" si="6868"/>
        <v>98</v>
      </c>
      <c r="N3423" s="38">
        <f t="shared" si="6813"/>
        <v>76.900000000000006</v>
      </c>
      <c r="O3423" s="38">
        <f t="shared" si="6814"/>
        <v>98</v>
      </c>
      <c r="P3423" s="39"/>
      <c r="Q3423" s="39"/>
      <c r="R3423" s="39"/>
      <c r="S3423" s="39"/>
      <c r="T3423" s="39"/>
      <c r="U3423" s="39"/>
      <c r="V3423" s="39"/>
      <c r="W3423" s="39"/>
      <c r="X3423" s="39"/>
      <c r="Y3423" s="39"/>
      <c r="Z3423" s="39"/>
      <c r="AA3423" s="39"/>
      <c r="AB3423" s="39"/>
      <c r="AC3423" s="39"/>
      <c r="AD3423" s="40"/>
      <c r="AE3423" s="40"/>
      <c r="AF3423" s="41">
        <f t="shared" si="6672"/>
        <v>0</v>
      </c>
      <c r="AG3423" s="42"/>
    </row>
    <row r="3424" spans="1:33" ht="13.8">
      <c r="A3424" s="30" t="s">
        <v>8728</v>
      </c>
      <c r="B3424" s="30" t="s">
        <v>8729</v>
      </c>
      <c r="C3424" s="43"/>
      <c r="D3424" s="44"/>
      <c r="E3424" s="44"/>
      <c r="F3424" s="35">
        <f t="shared" si="6860"/>
        <v>0</v>
      </c>
      <c r="G3424" s="35">
        <f t="shared" si="6806"/>
        <v>0</v>
      </c>
      <c r="H3424" s="35">
        <f t="shared" si="6644"/>
        <v>0</v>
      </c>
      <c r="I3424" s="21">
        <f t="shared" si="6839"/>
        <v>28</v>
      </c>
      <c r="J3424" s="37">
        <f t="shared" ref="J3424:K3424" si="6869">MAX(N3424,P3424,R3424,T3424,V3424,X3424,Z3424,AB3424,AD3424)</f>
        <v>83.3</v>
      </c>
      <c r="K3424" s="37">
        <f t="shared" si="6869"/>
        <v>107</v>
      </c>
      <c r="L3424" s="38">
        <f t="shared" ref="L3424:M3424" si="6870">MIN(N3424,P3424,R3424,T3424,V3424,X3424,Z3424,AB3424,AD3424)</f>
        <v>83.3</v>
      </c>
      <c r="M3424" s="38">
        <f t="shared" si="6870"/>
        <v>107</v>
      </c>
      <c r="N3424" s="38">
        <f t="shared" si="6813"/>
        <v>83.3</v>
      </c>
      <c r="O3424" s="38">
        <f t="shared" si="6814"/>
        <v>107</v>
      </c>
      <c r="P3424" s="39"/>
      <c r="Q3424" s="39"/>
      <c r="R3424" s="39"/>
      <c r="S3424" s="39"/>
      <c r="T3424" s="39"/>
      <c r="U3424" s="39"/>
      <c r="V3424" s="39"/>
      <c r="W3424" s="39"/>
      <c r="X3424" s="39"/>
      <c r="Y3424" s="39"/>
      <c r="Z3424" s="39"/>
      <c r="AA3424" s="39"/>
      <c r="AB3424" s="39"/>
      <c r="AC3424" s="39"/>
      <c r="AD3424" s="40"/>
      <c r="AE3424" s="40"/>
      <c r="AF3424" s="41">
        <f t="shared" si="6672"/>
        <v>0</v>
      </c>
      <c r="AG3424" s="42"/>
    </row>
    <row r="3425" spans="1:33" ht="13.8">
      <c r="A3425" s="30" t="s">
        <v>8730</v>
      </c>
      <c r="B3425" s="30" t="s">
        <v>8731</v>
      </c>
      <c r="C3425" s="43"/>
      <c r="D3425" s="44"/>
      <c r="E3425" s="44"/>
      <c r="F3425" s="35">
        <f t="shared" si="6860"/>
        <v>0</v>
      </c>
      <c r="G3425" s="35">
        <f t="shared" si="6806"/>
        <v>0</v>
      </c>
      <c r="H3425" s="35">
        <f t="shared" si="6644"/>
        <v>0</v>
      </c>
      <c r="I3425" s="21">
        <f t="shared" si="6839"/>
        <v>28</v>
      </c>
      <c r="J3425" s="37">
        <f t="shared" ref="J3425:K3425" si="6871">MAX(N3425,P3425,R3425,T3425,V3425,X3425,Z3425,AB3425,AD3425)</f>
        <v>595.94000000000005</v>
      </c>
      <c r="K3425" s="37">
        <f t="shared" si="6871"/>
        <v>763</v>
      </c>
      <c r="L3425" s="38">
        <f t="shared" ref="L3425:M3425" si="6872">MIN(N3425,P3425,R3425,T3425,V3425,X3425,Z3425,AB3425,AD3425)</f>
        <v>595.94000000000005</v>
      </c>
      <c r="M3425" s="38">
        <f t="shared" si="6872"/>
        <v>763</v>
      </c>
      <c r="N3425" s="38">
        <f t="shared" si="6813"/>
        <v>595.94000000000005</v>
      </c>
      <c r="O3425" s="38">
        <f t="shared" si="6814"/>
        <v>763</v>
      </c>
      <c r="P3425" s="39"/>
      <c r="Q3425" s="39"/>
      <c r="R3425" s="39"/>
      <c r="S3425" s="39"/>
      <c r="T3425" s="39"/>
      <c r="U3425" s="39"/>
      <c r="V3425" s="39"/>
      <c r="W3425" s="39"/>
      <c r="X3425" s="39"/>
      <c r="Y3425" s="39"/>
      <c r="Z3425" s="39"/>
      <c r="AA3425" s="39"/>
      <c r="AB3425" s="39"/>
      <c r="AC3425" s="39"/>
      <c r="AD3425" s="40"/>
      <c r="AE3425" s="40"/>
      <c r="AF3425" s="41">
        <f t="shared" si="6672"/>
        <v>0</v>
      </c>
      <c r="AG3425" s="42"/>
    </row>
    <row r="3426" spans="1:33" ht="13.8">
      <c r="A3426" s="30" t="s">
        <v>8732</v>
      </c>
      <c r="B3426" s="30" t="s">
        <v>8733</v>
      </c>
      <c r="C3426" s="43"/>
      <c r="D3426" s="44"/>
      <c r="E3426" s="44"/>
      <c r="F3426" s="35">
        <f t="shared" si="6860"/>
        <v>0</v>
      </c>
      <c r="G3426" s="35">
        <f t="shared" si="6806"/>
        <v>0</v>
      </c>
      <c r="H3426" s="35">
        <f t="shared" si="6644"/>
        <v>0</v>
      </c>
      <c r="I3426" s="21">
        <f t="shared" si="6839"/>
        <v>28</v>
      </c>
      <c r="J3426" s="37">
        <f t="shared" ref="J3426:K3426" si="6873">MAX(N3426,P3426,R3426,T3426,V3426,X3426,Z3426,AB3426,AD3426)</f>
        <v>128.16</v>
      </c>
      <c r="K3426" s="37">
        <f t="shared" si="6873"/>
        <v>164</v>
      </c>
      <c r="L3426" s="38">
        <f t="shared" ref="L3426:M3426" si="6874">MIN(N3426,P3426,R3426,T3426,V3426,X3426,Z3426,AB3426,AD3426)</f>
        <v>128.16</v>
      </c>
      <c r="M3426" s="38">
        <f t="shared" si="6874"/>
        <v>164</v>
      </c>
      <c r="N3426" s="38">
        <f t="shared" si="6813"/>
        <v>128.16</v>
      </c>
      <c r="O3426" s="38">
        <f t="shared" si="6814"/>
        <v>164</v>
      </c>
      <c r="P3426" s="39"/>
      <c r="Q3426" s="39"/>
      <c r="R3426" s="39"/>
      <c r="S3426" s="39"/>
      <c r="T3426" s="39"/>
      <c r="U3426" s="39"/>
      <c r="V3426" s="39"/>
      <c r="W3426" s="39"/>
      <c r="X3426" s="39"/>
      <c r="Y3426" s="39"/>
      <c r="Z3426" s="39"/>
      <c r="AA3426" s="39"/>
      <c r="AB3426" s="39"/>
      <c r="AC3426" s="39"/>
      <c r="AD3426" s="40"/>
      <c r="AE3426" s="40"/>
      <c r="AF3426" s="41">
        <f t="shared" si="6672"/>
        <v>0</v>
      </c>
      <c r="AG3426" s="42"/>
    </row>
    <row r="3427" spans="1:33" ht="13.8">
      <c r="A3427" s="30" t="s">
        <v>8734</v>
      </c>
      <c r="B3427" s="30" t="s">
        <v>8735</v>
      </c>
      <c r="C3427" s="43"/>
      <c r="D3427" s="44"/>
      <c r="E3427" s="44"/>
      <c r="F3427" s="35">
        <f t="shared" si="6860"/>
        <v>0</v>
      </c>
      <c r="G3427" s="35">
        <f t="shared" si="6806"/>
        <v>0</v>
      </c>
      <c r="H3427" s="35">
        <f t="shared" si="6644"/>
        <v>0</v>
      </c>
      <c r="I3427" s="21">
        <f t="shared" si="6839"/>
        <v>28</v>
      </c>
      <c r="J3427" s="37">
        <f t="shared" ref="J3427:K3427" si="6875">MAX(N3427,P3427,R3427,T3427,V3427,X3427,Z3427,AB3427,AD3427)</f>
        <v>211.46</v>
      </c>
      <c r="K3427" s="37">
        <f t="shared" si="6875"/>
        <v>271</v>
      </c>
      <c r="L3427" s="38">
        <f t="shared" ref="L3427:M3427" si="6876">MIN(N3427,P3427,R3427,T3427,V3427,X3427,Z3427,AB3427,AD3427)</f>
        <v>211.46</v>
      </c>
      <c r="M3427" s="38">
        <f t="shared" si="6876"/>
        <v>271</v>
      </c>
      <c r="N3427" s="38">
        <f t="shared" si="6813"/>
        <v>211.46</v>
      </c>
      <c r="O3427" s="38">
        <f t="shared" si="6814"/>
        <v>271</v>
      </c>
      <c r="P3427" s="39"/>
      <c r="Q3427" s="39"/>
      <c r="R3427" s="39"/>
      <c r="S3427" s="39"/>
      <c r="T3427" s="39"/>
      <c r="U3427" s="39"/>
      <c r="V3427" s="39"/>
      <c r="W3427" s="39"/>
      <c r="X3427" s="39"/>
      <c r="Y3427" s="39"/>
      <c r="Z3427" s="39"/>
      <c r="AA3427" s="39"/>
      <c r="AB3427" s="39"/>
      <c r="AC3427" s="39"/>
      <c r="AD3427" s="40"/>
      <c r="AE3427" s="40"/>
      <c r="AF3427" s="41">
        <f t="shared" si="6672"/>
        <v>0</v>
      </c>
      <c r="AG3427" s="42"/>
    </row>
    <row r="3428" spans="1:33" ht="13.8">
      <c r="A3428" s="30" t="s">
        <v>8736</v>
      </c>
      <c r="B3428" s="30" t="s">
        <v>8737</v>
      </c>
      <c r="C3428" s="43"/>
      <c r="D3428" s="44"/>
      <c r="E3428" s="44"/>
      <c r="F3428" s="35">
        <f t="shared" si="6860"/>
        <v>0</v>
      </c>
      <c r="G3428" s="35">
        <f t="shared" si="6806"/>
        <v>0</v>
      </c>
      <c r="H3428" s="35">
        <f t="shared" si="6644"/>
        <v>0</v>
      </c>
      <c r="I3428" s="21">
        <f t="shared" si="6839"/>
        <v>28</v>
      </c>
      <c r="J3428" s="37">
        <f t="shared" ref="J3428:K3428" si="6877">MAX(N3428,P3428,R3428,T3428,V3428,X3428,Z3428,AB3428,AD3428)</f>
        <v>32.04</v>
      </c>
      <c r="K3428" s="37">
        <f t="shared" si="6877"/>
        <v>41</v>
      </c>
      <c r="L3428" s="38">
        <f t="shared" ref="L3428:M3428" si="6878">MIN(N3428,P3428,R3428,T3428,V3428,X3428,Z3428,AB3428,AD3428)</f>
        <v>32.04</v>
      </c>
      <c r="M3428" s="38">
        <f t="shared" si="6878"/>
        <v>41</v>
      </c>
      <c r="N3428" s="38">
        <f t="shared" si="6813"/>
        <v>32.04</v>
      </c>
      <c r="O3428" s="38">
        <f t="shared" si="6814"/>
        <v>41</v>
      </c>
      <c r="P3428" s="39"/>
      <c r="Q3428" s="39"/>
      <c r="R3428" s="39"/>
      <c r="S3428" s="39"/>
      <c r="T3428" s="39"/>
      <c r="U3428" s="39"/>
      <c r="V3428" s="39"/>
      <c r="W3428" s="39"/>
      <c r="X3428" s="39"/>
      <c r="Y3428" s="39"/>
      <c r="Z3428" s="39"/>
      <c r="AA3428" s="39"/>
      <c r="AB3428" s="39"/>
      <c r="AC3428" s="39"/>
      <c r="AD3428" s="40"/>
      <c r="AE3428" s="40"/>
      <c r="AF3428" s="41">
        <f t="shared" si="6672"/>
        <v>0</v>
      </c>
      <c r="AG3428" s="42"/>
    </row>
    <row r="3429" spans="1:33" ht="13.8">
      <c r="A3429" s="30" t="s">
        <v>8738</v>
      </c>
      <c r="B3429" s="30" t="s">
        <v>8739</v>
      </c>
      <c r="C3429" s="43"/>
      <c r="D3429" s="44"/>
      <c r="E3429" s="44"/>
      <c r="F3429" s="35">
        <f t="shared" si="6860"/>
        <v>0</v>
      </c>
      <c r="G3429" s="35">
        <f t="shared" si="6806"/>
        <v>0</v>
      </c>
      <c r="H3429" s="35">
        <f t="shared" si="6644"/>
        <v>0</v>
      </c>
      <c r="I3429" s="21">
        <f t="shared" si="6839"/>
        <v>28</v>
      </c>
      <c r="J3429" s="37">
        <f t="shared" ref="J3429:K3429" si="6879">MAX(N3429,P3429,R3429,T3429,V3429,X3429,Z3429,AB3429,AD3429)</f>
        <v>557.5</v>
      </c>
      <c r="K3429" s="37">
        <f t="shared" si="6879"/>
        <v>714</v>
      </c>
      <c r="L3429" s="38">
        <f t="shared" ref="L3429:M3429" si="6880">MIN(N3429,P3429,R3429,T3429,V3429,X3429,Z3429,AB3429,AD3429)</f>
        <v>557.5</v>
      </c>
      <c r="M3429" s="38">
        <f t="shared" si="6880"/>
        <v>714</v>
      </c>
      <c r="N3429" s="38">
        <f t="shared" si="6813"/>
        <v>557.5</v>
      </c>
      <c r="O3429" s="38">
        <f t="shared" si="6814"/>
        <v>714</v>
      </c>
      <c r="P3429" s="39"/>
      <c r="Q3429" s="39"/>
      <c r="R3429" s="39"/>
      <c r="S3429" s="39"/>
      <c r="T3429" s="39"/>
      <c r="U3429" s="39"/>
      <c r="V3429" s="39"/>
      <c r="W3429" s="39"/>
      <c r="X3429" s="39"/>
      <c r="Y3429" s="39"/>
      <c r="Z3429" s="39"/>
      <c r="AA3429" s="39"/>
      <c r="AB3429" s="39"/>
      <c r="AC3429" s="39"/>
      <c r="AD3429" s="40"/>
      <c r="AE3429" s="40"/>
      <c r="AF3429" s="41">
        <f t="shared" si="6672"/>
        <v>0</v>
      </c>
      <c r="AG3429" s="42"/>
    </row>
    <row r="3430" spans="1:33" ht="13.8">
      <c r="A3430" s="30" t="s">
        <v>8740</v>
      </c>
      <c r="B3430" s="30" t="s">
        <v>8741</v>
      </c>
      <c r="C3430" s="43"/>
      <c r="D3430" s="44"/>
      <c r="E3430" s="44"/>
      <c r="F3430" s="35">
        <f t="shared" si="6860"/>
        <v>0</v>
      </c>
      <c r="G3430" s="35">
        <f t="shared" si="6806"/>
        <v>0</v>
      </c>
      <c r="H3430" s="35">
        <f t="shared" si="6644"/>
        <v>0</v>
      </c>
      <c r="I3430" s="21">
        <f t="shared" si="6839"/>
        <v>28</v>
      </c>
      <c r="J3430" s="37">
        <f t="shared" ref="J3430:K3430" si="6881">MAX(N3430,P3430,R3430,T3430,V3430,X3430,Z3430,AB3430,AD3430)</f>
        <v>1358.5</v>
      </c>
      <c r="K3430" s="37">
        <f t="shared" si="6881"/>
        <v>1739</v>
      </c>
      <c r="L3430" s="38">
        <f t="shared" ref="L3430:M3430" si="6882">MIN(N3430,P3430,R3430,T3430,V3430,X3430,Z3430,AB3430,AD3430)</f>
        <v>1358.5</v>
      </c>
      <c r="M3430" s="38">
        <f t="shared" si="6882"/>
        <v>1739</v>
      </c>
      <c r="N3430" s="38">
        <f t="shared" si="6813"/>
        <v>1358.5</v>
      </c>
      <c r="O3430" s="38">
        <f t="shared" si="6814"/>
        <v>1739</v>
      </c>
      <c r="P3430" s="39"/>
      <c r="Q3430" s="39"/>
      <c r="R3430" s="39"/>
      <c r="S3430" s="39"/>
      <c r="T3430" s="39"/>
      <c r="U3430" s="39"/>
      <c r="V3430" s="39"/>
      <c r="W3430" s="39"/>
      <c r="X3430" s="39"/>
      <c r="Y3430" s="39"/>
      <c r="Z3430" s="39"/>
      <c r="AA3430" s="39"/>
      <c r="AB3430" s="39"/>
      <c r="AC3430" s="39"/>
      <c r="AD3430" s="40"/>
      <c r="AE3430" s="40"/>
      <c r="AF3430" s="41">
        <f t="shared" si="6672"/>
        <v>0</v>
      </c>
      <c r="AG3430" s="42"/>
    </row>
    <row r="3431" spans="1:33" ht="13.8">
      <c r="A3431" s="30" t="s">
        <v>8742</v>
      </c>
      <c r="B3431" s="30" t="s">
        <v>8743</v>
      </c>
      <c r="C3431" s="43"/>
      <c r="D3431" s="44"/>
      <c r="E3431" s="44"/>
      <c r="F3431" s="35">
        <f t="shared" si="6860"/>
        <v>0</v>
      </c>
      <c r="G3431" s="35">
        <f t="shared" si="6806"/>
        <v>0</v>
      </c>
      <c r="H3431" s="35">
        <f t="shared" si="6644"/>
        <v>0</v>
      </c>
      <c r="I3431" s="21">
        <f t="shared" si="6839"/>
        <v>28</v>
      </c>
      <c r="J3431" s="37">
        <f t="shared" ref="J3431:K3431" si="6883">MAX(N3431,P3431,R3431,T3431,V3431,X3431,Z3431,AB3431,AD3431)</f>
        <v>371.66</v>
      </c>
      <c r="K3431" s="37">
        <f t="shared" si="6883"/>
        <v>476</v>
      </c>
      <c r="L3431" s="38">
        <f t="shared" ref="L3431:M3431" si="6884">MIN(N3431,P3431,R3431,T3431,V3431,X3431,Z3431,AB3431,AD3431)</f>
        <v>371.66</v>
      </c>
      <c r="M3431" s="38">
        <f t="shared" si="6884"/>
        <v>476</v>
      </c>
      <c r="N3431" s="38">
        <f t="shared" si="6813"/>
        <v>371.66</v>
      </c>
      <c r="O3431" s="38">
        <f t="shared" si="6814"/>
        <v>476</v>
      </c>
      <c r="P3431" s="39"/>
      <c r="Q3431" s="39"/>
      <c r="R3431" s="39"/>
      <c r="S3431" s="39"/>
      <c r="T3431" s="39"/>
      <c r="U3431" s="39"/>
      <c r="V3431" s="39"/>
      <c r="W3431" s="39"/>
      <c r="X3431" s="39"/>
      <c r="Y3431" s="39"/>
      <c r="Z3431" s="39"/>
      <c r="AA3431" s="39"/>
      <c r="AB3431" s="39"/>
      <c r="AC3431" s="39"/>
      <c r="AD3431" s="40"/>
      <c r="AE3431" s="40"/>
      <c r="AF3431" s="41">
        <f t="shared" si="6672"/>
        <v>0</v>
      </c>
      <c r="AG3431" s="42"/>
    </row>
    <row r="3432" spans="1:33" ht="13.8">
      <c r="A3432" s="30" t="s">
        <v>8744</v>
      </c>
      <c r="B3432" s="30" t="s">
        <v>8745</v>
      </c>
      <c r="C3432" s="43"/>
      <c r="D3432" s="44"/>
      <c r="E3432" s="44"/>
      <c r="F3432" s="35">
        <f t="shared" si="6860"/>
        <v>0</v>
      </c>
      <c r="G3432" s="35">
        <f t="shared" si="6806"/>
        <v>0</v>
      </c>
      <c r="H3432" s="35">
        <f t="shared" si="6644"/>
        <v>0</v>
      </c>
      <c r="I3432" s="21">
        <f t="shared" si="6839"/>
        <v>28</v>
      </c>
      <c r="J3432" s="37">
        <f t="shared" ref="J3432:K3432" si="6885">MAX(N3432,P3432,R3432,T3432,V3432,X3432,Z3432,AB3432,AD3432)</f>
        <v>44.86</v>
      </c>
      <c r="K3432" s="37">
        <f t="shared" si="6885"/>
        <v>57</v>
      </c>
      <c r="L3432" s="38">
        <f t="shared" ref="L3432:M3432" si="6886">MIN(N3432,P3432,R3432,T3432,V3432,X3432,Z3432,AB3432,AD3432)</f>
        <v>44.86</v>
      </c>
      <c r="M3432" s="38">
        <f t="shared" si="6886"/>
        <v>57</v>
      </c>
      <c r="N3432" s="38">
        <f t="shared" si="6813"/>
        <v>44.86</v>
      </c>
      <c r="O3432" s="38">
        <f t="shared" si="6814"/>
        <v>57</v>
      </c>
      <c r="P3432" s="39"/>
      <c r="Q3432" s="39"/>
      <c r="R3432" s="39"/>
      <c r="S3432" s="39"/>
      <c r="T3432" s="39"/>
      <c r="U3432" s="39"/>
      <c r="V3432" s="39"/>
      <c r="W3432" s="39"/>
      <c r="X3432" s="39"/>
      <c r="Y3432" s="39"/>
      <c r="Z3432" s="39"/>
      <c r="AA3432" s="39"/>
      <c r="AB3432" s="39"/>
      <c r="AC3432" s="39"/>
      <c r="AD3432" s="40"/>
      <c r="AE3432" s="40"/>
      <c r="AF3432" s="41">
        <f t="shared" si="6672"/>
        <v>0</v>
      </c>
      <c r="AG3432" s="42"/>
    </row>
    <row r="3433" spans="1:33" ht="13.8">
      <c r="A3433" s="30" t="s">
        <v>8746</v>
      </c>
      <c r="B3433" s="30" t="s">
        <v>8747</v>
      </c>
      <c r="C3433" s="43"/>
      <c r="D3433" s="44"/>
      <c r="E3433" s="44"/>
      <c r="F3433" s="35">
        <f t="shared" si="6860"/>
        <v>0</v>
      </c>
      <c r="G3433" s="35">
        <f t="shared" si="6806"/>
        <v>0</v>
      </c>
      <c r="H3433" s="35">
        <f t="shared" si="6644"/>
        <v>0</v>
      </c>
      <c r="I3433" s="21">
        <f t="shared" si="6839"/>
        <v>18</v>
      </c>
      <c r="J3433" s="37">
        <f t="shared" ref="J3433:K3433" si="6887">MAX(N3433,P3433,R3433,T3433,V3433,X3433,Z3433,AB3433,AD3433)</f>
        <v>7741.17</v>
      </c>
      <c r="K3433" s="37">
        <f t="shared" si="6887"/>
        <v>9135</v>
      </c>
      <c r="L3433" s="38">
        <f t="shared" ref="L3433:M3433" si="6888">MIN(N3433,P3433,R3433,T3433,V3433,X3433,Z3433,AB3433,AD3433)</f>
        <v>7741.17</v>
      </c>
      <c r="M3433" s="38">
        <f t="shared" si="6888"/>
        <v>9135</v>
      </c>
      <c r="N3433" s="38">
        <f t="shared" si="6813"/>
        <v>7741.17</v>
      </c>
      <c r="O3433" s="38">
        <f t="shared" si="6814"/>
        <v>9135</v>
      </c>
      <c r="P3433" s="39"/>
      <c r="Q3433" s="39"/>
      <c r="R3433" s="39"/>
      <c r="S3433" s="39"/>
      <c r="T3433" s="39"/>
      <c r="U3433" s="39"/>
      <c r="V3433" s="39"/>
      <c r="W3433" s="39"/>
      <c r="X3433" s="39"/>
      <c r="Y3433" s="39"/>
      <c r="Z3433" s="39"/>
      <c r="AA3433" s="39"/>
      <c r="AB3433" s="39"/>
      <c r="AC3433" s="39"/>
      <c r="AD3433" s="40"/>
      <c r="AE3433" s="40"/>
      <c r="AF3433" s="41">
        <f t="shared" si="6672"/>
        <v>0</v>
      </c>
      <c r="AG3433" s="42"/>
    </row>
    <row r="3434" spans="1:33" ht="13.8">
      <c r="A3434" s="30" t="s">
        <v>8748</v>
      </c>
      <c r="B3434" s="30" t="s">
        <v>8749</v>
      </c>
      <c r="C3434" s="43"/>
      <c r="D3434" s="44"/>
      <c r="E3434" s="44"/>
      <c r="F3434" s="35">
        <f t="shared" si="6860"/>
        <v>0</v>
      </c>
      <c r="G3434" s="35">
        <f t="shared" si="6806"/>
        <v>0</v>
      </c>
      <c r="H3434" s="35">
        <f t="shared" si="6644"/>
        <v>0</v>
      </c>
      <c r="I3434" s="21">
        <f t="shared" si="6839"/>
        <v>28</v>
      </c>
      <c r="J3434" s="37">
        <f t="shared" ref="J3434:K3434" si="6889">MAX(N3434,P3434,R3434,T3434,V3434,X3434,Z3434,AB3434,AD3434)</f>
        <v>3896.06</v>
      </c>
      <c r="K3434" s="37">
        <f t="shared" si="6889"/>
        <v>4987</v>
      </c>
      <c r="L3434" s="38">
        <f t="shared" ref="L3434:M3434" si="6890">MIN(N3434,P3434,R3434,T3434,V3434,X3434,Z3434,AB3434,AD3434)</f>
        <v>3896.06</v>
      </c>
      <c r="M3434" s="38">
        <f t="shared" si="6890"/>
        <v>4987</v>
      </c>
      <c r="N3434" s="38">
        <f t="shared" si="6813"/>
        <v>3896.06</v>
      </c>
      <c r="O3434" s="38">
        <f t="shared" si="6814"/>
        <v>4987</v>
      </c>
      <c r="P3434" s="39"/>
      <c r="Q3434" s="39"/>
      <c r="R3434" s="39"/>
      <c r="S3434" s="39"/>
      <c r="T3434" s="39"/>
      <c r="U3434" s="39"/>
      <c r="V3434" s="39"/>
      <c r="W3434" s="39"/>
      <c r="X3434" s="39"/>
      <c r="Y3434" s="39"/>
      <c r="Z3434" s="39"/>
      <c r="AA3434" s="39"/>
      <c r="AB3434" s="39"/>
      <c r="AC3434" s="39"/>
      <c r="AD3434" s="40"/>
      <c r="AE3434" s="40"/>
      <c r="AF3434" s="41">
        <f t="shared" si="6672"/>
        <v>0</v>
      </c>
      <c r="AG3434" s="42"/>
    </row>
    <row r="3435" spans="1:33" ht="13.8">
      <c r="A3435" s="30" t="s">
        <v>8750</v>
      </c>
      <c r="B3435" s="30" t="s">
        <v>8751</v>
      </c>
      <c r="C3435" s="43"/>
      <c r="D3435" s="44"/>
      <c r="E3435" s="44"/>
      <c r="F3435" s="35">
        <f t="shared" si="6860"/>
        <v>0</v>
      </c>
      <c r="G3435" s="35">
        <f t="shared" si="6806"/>
        <v>0</v>
      </c>
      <c r="H3435" s="35">
        <f t="shared" si="6644"/>
        <v>0</v>
      </c>
      <c r="I3435" s="21">
        <f t="shared" si="6839"/>
        <v>28</v>
      </c>
      <c r="J3435" s="37">
        <f t="shared" ref="J3435:K3435" si="6891">MAX(N3435,P3435,R3435,T3435,V3435,X3435,Z3435,AB3435,AD3435)</f>
        <v>422.93</v>
      </c>
      <c r="K3435" s="37">
        <f t="shared" si="6891"/>
        <v>541</v>
      </c>
      <c r="L3435" s="38">
        <f t="shared" ref="L3435:M3435" si="6892">MIN(N3435,P3435,R3435,T3435,V3435,X3435,Z3435,AB3435,AD3435)</f>
        <v>422.93</v>
      </c>
      <c r="M3435" s="38">
        <f t="shared" si="6892"/>
        <v>541</v>
      </c>
      <c r="N3435" s="38">
        <f t="shared" si="6813"/>
        <v>422.93</v>
      </c>
      <c r="O3435" s="38">
        <f t="shared" si="6814"/>
        <v>541</v>
      </c>
      <c r="P3435" s="39"/>
      <c r="Q3435" s="39"/>
      <c r="R3435" s="39"/>
      <c r="S3435" s="39"/>
      <c r="T3435" s="39"/>
      <c r="U3435" s="39"/>
      <c r="V3435" s="39"/>
      <c r="W3435" s="39"/>
      <c r="X3435" s="39"/>
      <c r="Y3435" s="39"/>
      <c r="Z3435" s="39"/>
      <c r="AA3435" s="39"/>
      <c r="AB3435" s="39"/>
      <c r="AC3435" s="39"/>
      <c r="AD3435" s="40"/>
      <c r="AE3435" s="40"/>
      <c r="AF3435" s="41">
        <f t="shared" si="6672"/>
        <v>0</v>
      </c>
      <c r="AG3435" s="42"/>
    </row>
    <row r="3436" spans="1:33" ht="13.8">
      <c r="A3436" s="30" t="s">
        <v>8752</v>
      </c>
      <c r="B3436" s="30" t="s">
        <v>8753</v>
      </c>
      <c r="C3436" s="43"/>
      <c r="D3436" s="44"/>
      <c r="E3436" s="44"/>
      <c r="F3436" s="35">
        <f t="shared" si="6860"/>
        <v>0</v>
      </c>
      <c r="G3436" s="35">
        <f t="shared" si="6806"/>
        <v>0</v>
      </c>
      <c r="H3436" s="35">
        <f t="shared" si="6644"/>
        <v>0</v>
      </c>
      <c r="I3436" s="21">
        <f t="shared" si="6839"/>
        <v>28</v>
      </c>
      <c r="J3436" s="37">
        <f t="shared" ref="J3436:K3436" si="6893">MAX(N3436,P3436,R3436,T3436,V3436,X3436,Z3436,AB3436,AD3436)</f>
        <v>1185.48</v>
      </c>
      <c r="K3436" s="37">
        <f t="shared" si="6893"/>
        <v>1517</v>
      </c>
      <c r="L3436" s="38">
        <f t="shared" ref="L3436:M3436" si="6894">MIN(N3436,P3436,R3436,T3436,V3436,X3436,Z3436,AB3436,AD3436)</f>
        <v>1185.48</v>
      </c>
      <c r="M3436" s="38">
        <f t="shared" si="6894"/>
        <v>1517</v>
      </c>
      <c r="N3436" s="38">
        <f t="shared" si="6813"/>
        <v>1185.48</v>
      </c>
      <c r="O3436" s="38">
        <f t="shared" si="6814"/>
        <v>1517</v>
      </c>
      <c r="P3436" s="39"/>
      <c r="Q3436" s="39"/>
      <c r="R3436" s="39"/>
      <c r="S3436" s="39"/>
      <c r="T3436" s="39"/>
      <c r="U3436" s="39"/>
      <c r="V3436" s="39"/>
      <c r="W3436" s="39"/>
      <c r="X3436" s="39"/>
      <c r="Y3436" s="39"/>
      <c r="Z3436" s="39"/>
      <c r="AA3436" s="39"/>
      <c r="AB3436" s="39"/>
      <c r="AC3436" s="39"/>
      <c r="AD3436" s="40"/>
      <c r="AE3436" s="40"/>
      <c r="AF3436" s="41">
        <f t="shared" si="6672"/>
        <v>0</v>
      </c>
      <c r="AG3436" s="42"/>
    </row>
    <row r="3437" spans="1:33" ht="13.8">
      <c r="A3437" s="30" t="s">
        <v>8754</v>
      </c>
      <c r="B3437" s="30" t="s">
        <v>8755</v>
      </c>
      <c r="C3437" s="43"/>
      <c r="D3437" s="44"/>
      <c r="E3437" s="44"/>
      <c r="F3437" s="35">
        <f t="shared" si="6860"/>
        <v>0</v>
      </c>
      <c r="G3437" s="35">
        <f t="shared" si="6806"/>
        <v>0</v>
      </c>
      <c r="H3437" s="35">
        <f t="shared" si="6644"/>
        <v>0</v>
      </c>
      <c r="I3437" s="21">
        <f t="shared" si="6839"/>
        <v>28</v>
      </c>
      <c r="J3437" s="37">
        <f t="shared" ref="J3437:K3437" si="6895">MAX(N3437,P3437,R3437,T3437,V3437,X3437,Z3437,AB3437,AD3437)</f>
        <v>166.61</v>
      </c>
      <c r="K3437" s="37">
        <f t="shared" si="6895"/>
        <v>213</v>
      </c>
      <c r="L3437" s="38">
        <f t="shared" ref="L3437:M3437" si="6896">MIN(N3437,P3437,R3437,T3437,V3437,X3437,Z3437,AB3437,AD3437)</f>
        <v>166.61</v>
      </c>
      <c r="M3437" s="38">
        <f t="shared" si="6896"/>
        <v>213</v>
      </c>
      <c r="N3437" s="38">
        <f t="shared" si="6813"/>
        <v>166.61</v>
      </c>
      <c r="O3437" s="38">
        <f t="shared" si="6814"/>
        <v>213</v>
      </c>
      <c r="P3437" s="39"/>
      <c r="Q3437" s="39"/>
      <c r="R3437" s="39"/>
      <c r="S3437" s="39"/>
      <c r="T3437" s="39"/>
      <c r="U3437" s="39"/>
      <c r="V3437" s="39"/>
      <c r="W3437" s="39"/>
      <c r="X3437" s="39"/>
      <c r="Y3437" s="39"/>
      <c r="Z3437" s="39"/>
      <c r="AA3437" s="39"/>
      <c r="AB3437" s="39"/>
      <c r="AC3437" s="39"/>
      <c r="AD3437" s="40"/>
      <c r="AE3437" s="40"/>
      <c r="AF3437" s="41">
        <f t="shared" si="6672"/>
        <v>0</v>
      </c>
      <c r="AG3437" s="42"/>
    </row>
    <row r="3438" spans="1:33" ht="13.8">
      <c r="A3438" s="30" t="s">
        <v>8756</v>
      </c>
      <c r="B3438" s="30" t="s">
        <v>8757</v>
      </c>
      <c r="C3438" s="43"/>
      <c r="D3438" s="44"/>
      <c r="E3438" s="44"/>
      <c r="F3438" s="35">
        <f t="shared" si="6860"/>
        <v>0</v>
      </c>
      <c r="G3438" s="35">
        <f t="shared" si="6806"/>
        <v>0</v>
      </c>
      <c r="H3438" s="35">
        <f t="shared" si="6644"/>
        <v>0</v>
      </c>
      <c r="I3438" s="21">
        <f t="shared" si="6839"/>
        <v>28</v>
      </c>
      <c r="J3438" s="37">
        <f t="shared" ref="J3438:K3438" si="6897">MAX(N3438,P3438,R3438,T3438,V3438,X3438,Z3438,AB3438,AD3438)</f>
        <v>76.900000000000006</v>
      </c>
      <c r="K3438" s="37">
        <f t="shared" si="6897"/>
        <v>98</v>
      </c>
      <c r="L3438" s="38">
        <f t="shared" ref="L3438:M3438" si="6898">MIN(N3438,P3438,R3438,T3438,V3438,X3438,Z3438,AB3438,AD3438)</f>
        <v>76.900000000000006</v>
      </c>
      <c r="M3438" s="38">
        <f t="shared" si="6898"/>
        <v>98</v>
      </c>
      <c r="N3438" s="38">
        <f t="shared" si="6813"/>
        <v>76.900000000000006</v>
      </c>
      <c r="O3438" s="38">
        <f t="shared" si="6814"/>
        <v>98</v>
      </c>
      <c r="P3438" s="39"/>
      <c r="Q3438" s="39"/>
      <c r="R3438" s="39"/>
      <c r="S3438" s="39"/>
      <c r="T3438" s="39"/>
      <c r="U3438" s="39"/>
      <c r="V3438" s="39"/>
      <c r="W3438" s="39"/>
      <c r="X3438" s="39"/>
      <c r="Y3438" s="39"/>
      <c r="Z3438" s="39"/>
      <c r="AA3438" s="39"/>
      <c r="AB3438" s="39"/>
      <c r="AC3438" s="39"/>
      <c r="AD3438" s="40"/>
      <c r="AE3438" s="40"/>
      <c r="AF3438" s="41">
        <f t="shared" si="6672"/>
        <v>0</v>
      </c>
      <c r="AG3438" s="42"/>
    </row>
    <row r="3439" spans="1:33" ht="13.8">
      <c r="A3439" s="30" t="s">
        <v>8758</v>
      </c>
      <c r="B3439" s="30" t="s">
        <v>8759</v>
      </c>
      <c r="C3439" s="43"/>
      <c r="D3439" s="44"/>
      <c r="E3439" s="44"/>
      <c r="F3439" s="35">
        <f t="shared" si="6860"/>
        <v>0</v>
      </c>
      <c r="G3439" s="35">
        <f t="shared" si="6806"/>
        <v>0</v>
      </c>
      <c r="H3439" s="35">
        <f t="shared" si="6644"/>
        <v>0</v>
      </c>
      <c r="I3439" s="21">
        <f t="shared" si="6839"/>
        <v>18</v>
      </c>
      <c r="J3439" s="37">
        <f t="shared" ref="J3439:K3439" si="6899">MAX(N3439,P3439,R3439,T3439,V3439,X3439,Z3439,AB3439,AD3439)</f>
        <v>113.36</v>
      </c>
      <c r="K3439" s="37">
        <f t="shared" si="6899"/>
        <v>134</v>
      </c>
      <c r="L3439" s="38">
        <f t="shared" ref="L3439:M3439" si="6900">MIN(N3439,P3439,R3439,T3439,V3439,X3439,Z3439,AB3439,AD3439)</f>
        <v>113.36</v>
      </c>
      <c r="M3439" s="38">
        <f t="shared" si="6900"/>
        <v>134</v>
      </c>
      <c r="N3439" s="38">
        <f t="shared" si="6813"/>
        <v>113.36</v>
      </c>
      <c r="O3439" s="38">
        <f t="shared" si="6814"/>
        <v>134</v>
      </c>
      <c r="P3439" s="39"/>
      <c r="Q3439" s="39"/>
      <c r="R3439" s="39"/>
      <c r="S3439" s="39"/>
      <c r="T3439" s="39"/>
      <c r="U3439" s="39"/>
      <c r="V3439" s="39"/>
      <c r="W3439" s="39"/>
      <c r="X3439" s="39"/>
      <c r="Y3439" s="39"/>
      <c r="Z3439" s="39"/>
      <c r="AA3439" s="39"/>
      <c r="AB3439" s="39"/>
      <c r="AC3439" s="39"/>
      <c r="AD3439" s="40"/>
      <c r="AE3439" s="40"/>
      <c r="AF3439" s="41">
        <f t="shared" si="6672"/>
        <v>0</v>
      </c>
      <c r="AG3439" s="42"/>
    </row>
    <row r="3440" spans="1:33" ht="13.8">
      <c r="A3440" s="30" t="s">
        <v>8760</v>
      </c>
      <c r="B3440" s="30" t="s">
        <v>8761</v>
      </c>
      <c r="C3440" s="43"/>
      <c r="D3440" s="44"/>
      <c r="E3440" s="44"/>
      <c r="F3440" s="35">
        <f t="shared" si="6860"/>
        <v>0</v>
      </c>
      <c r="G3440" s="35">
        <f t="shared" si="6806"/>
        <v>0</v>
      </c>
      <c r="H3440" s="35">
        <f t="shared" si="6644"/>
        <v>0</v>
      </c>
      <c r="I3440" s="21">
        <f t="shared" si="6839"/>
        <v>18</v>
      </c>
      <c r="J3440" s="37">
        <f t="shared" ref="J3440:K3440" si="6901">MAX(N3440,P3440,R3440,T3440,V3440,X3440,Z3440,AB3440,AD3440)</f>
        <v>113.36</v>
      </c>
      <c r="K3440" s="37">
        <f t="shared" si="6901"/>
        <v>134</v>
      </c>
      <c r="L3440" s="38">
        <f t="shared" ref="L3440:M3440" si="6902">MIN(N3440,P3440,R3440,T3440,V3440,X3440,Z3440,AB3440,AD3440)</f>
        <v>113.36</v>
      </c>
      <c r="M3440" s="38">
        <f t="shared" si="6902"/>
        <v>134</v>
      </c>
      <c r="N3440" s="38">
        <f t="shared" si="6813"/>
        <v>113.36</v>
      </c>
      <c r="O3440" s="38">
        <f t="shared" si="6814"/>
        <v>134</v>
      </c>
      <c r="P3440" s="39"/>
      <c r="Q3440" s="39"/>
      <c r="R3440" s="39"/>
      <c r="S3440" s="39"/>
      <c r="T3440" s="39"/>
      <c r="U3440" s="39"/>
      <c r="V3440" s="39"/>
      <c r="W3440" s="39"/>
      <c r="X3440" s="39"/>
      <c r="Y3440" s="39"/>
      <c r="Z3440" s="39"/>
      <c r="AA3440" s="39"/>
      <c r="AB3440" s="39"/>
      <c r="AC3440" s="39"/>
      <c r="AD3440" s="40"/>
      <c r="AE3440" s="40"/>
      <c r="AF3440" s="41">
        <f t="shared" si="6672"/>
        <v>0</v>
      </c>
      <c r="AG3440" s="42"/>
    </row>
    <row r="3441" spans="1:33" ht="13.8">
      <c r="A3441" s="30" t="s">
        <v>8762</v>
      </c>
      <c r="B3441" s="30" t="s">
        <v>8763</v>
      </c>
      <c r="C3441" s="43"/>
      <c r="D3441" s="44"/>
      <c r="E3441" s="44"/>
      <c r="F3441" s="35">
        <f t="shared" si="6860"/>
        <v>0</v>
      </c>
      <c r="G3441" s="35">
        <f t="shared" si="6806"/>
        <v>0</v>
      </c>
      <c r="H3441" s="35">
        <f t="shared" si="6644"/>
        <v>0</v>
      </c>
      <c r="I3441" s="21">
        <f t="shared" si="6839"/>
        <v>18</v>
      </c>
      <c r="J3441" s="37">
        <f t="shared" ref="J3441:K3441" si="6903">MAX(N3441,P3441,R3441,T3441,V3441,X3441,Z3441,AB3441,AD3441)</f>
        <v>358.99</v>
      </c>
      <c r="K3441" s="37">
        <f t="shared" si="6903"/>
        <v>424</v>
      </c>
      <c r="L3441" s="38">
        <f t="shared" ref="L3441:M3441" si="6904">MIN(N3441,P3441,R3441,T3441,V3441,X3441,Z3441,AB3441,AD3441)</f>
        <v>358.99</v>
      </c>
      <c r="M3441" s="38">
        <f t="shared" si="6904"/>
        <v>424</v>
      </c>
      <c r="N3441" s="38">
        <f t="shared" si="6813"/>
        <v>358.99</v>
      </c>
      <c r="O3441" s="38">
        <f t="shared" si="6814"/>
        <v>424</v>
      </c>
      <c r="P3441" s="39"/>
      <c r="Q3441" s="39"/>
      <c r="R3441" s="39"/>
      <c r="S3441" s="39"/>
      <c r="T3441" s="39"/>
      <c r="U3441" s="39"/>
      <c r="V3441" s="39"/>
      <c r="W3441" s="39"/>
      <c r="X3441" s="39"/>
      <c r="Y3441" s="39"/>
      <c r="Z3441" s="39"/>
      <c r="AA3441" s="39"/>
      <c r="AB3441" s="39"/>
      <c r="AC3441" s="39"/>
      <c r="AD3441" s="40"/>
      <c r="AE3441" s="40"/>
      <c r="AF3441" s="41">
        <f t="shared" si="6672"/>
        <v>0</v>
      </c>
      <c r="AG3441" s="42"/>
    </row>
    <row r="3442" spans="1:33" ht="13.8">
      <c r="A3442" s="30" t="s">
        <v>8764</v>
      </c>
      <c r="B3442" s="30" t="s">
        <v>8765</v>
      </c>
      <c r="C3442" s="43"/>
      <c r="D3442" s="44"/>
      <c r="E3442" s="44"/>
      <c r="F3442" s="35">
        <f t="shared" si="6860"/>
        <v>0</v>
      </c>
      <c r="G3442" s="35">
        <f t="shared" si="6806"/>
        <v>0</v>
      </c>
      <c r="H3442" s="35">
        <f t="shared" si="6644"/>
        <v>0</v>
      </c>
      <c r="I3442" s="21">
        <f t="shared" si="6839"/>
        <v>18</v>
      </c>
      <c r="J3442" s="37">
        <f t="shared" ref="J3442:K3442" si="6905">MAX(N3442,P3442,R3442,T3442,V3442,X3442,Z3442,AB3442,AD3442)</f>
        <v>472.35</v>
      </c>
      <c r="K3442" s="37">
        <f t="shared" si="6905"/>
        <v>557</v>
      </c>
      <c r="L3442" s="38">
        <f t="shared" ref="L3442:M3442" si="6906">MIN(N3442,P3442,R3442,T3442,V3442,X3442,Z3442,AB3442,AD3442)</f>
        <v>472.35</v>
      </c>
      <c r="M3442" s="38">
        <f t="shared" si="6906"/>
        <v>557</v>
      </c>
      <c r="N3442" s="38">
        <f t="shared" si="6813"/>
        <v>472.35</v>
      </c>
      <c r="O3442" s="38">
        <f t="shared" si="6814"/>
        <v>557</v>
      </c>
      <c r="P3442" s="39"/>
      <c r="Q3442" s="39"/>
      <c r="R3442" s="39"/>
      <c r="S3442" s="39"/>
      <c r="T3442" s="39"/>
      <c r="U3442" s="39"/>
      <c r="V3442" s="39"/>
      <c r="W3442" s="39"/>
      <c r="X3442" s="39"/>
      <c r="Y3442" s="39"/>
      <c r="Z3442" s="39"/>
      <c r="AA3442" s="39"/>
      <c r="AB3442" s="39"/>
      <c r="AC3442" s="39"/>
      <c r="AD3442" s="40"/>
      <c r="AE3442" s="40"/>
      <c r="AF3442" s="41">
        <f t="shared" si="6672"/>
        <v>0</v>
      </c>
      <c r="AG3442" s="42"/>
    </row>
    <row r="3443" spans="1:33" ht="13.8">
      <c r="A3443" s="30" t="s">
        <v>8766</v>
      </c>
      <c r="B3443" s="30" t="s">
        <v>8767</v>
      </c>
      <c r="C3443" s="43"/>
      <c r="D3443" s="44"/>
      <c r="E3443" s="44"/>
      <c r="F3443" s="35">
        <f t="shared" si="6860"/>
        <v>0</v>
      </c>
      <c r="G3443" s="35">
        <f t="shared" si="6806"/>
        <v>0</v>
      </c>
      <c r="H3443" s="35">
        <f t="shared" si="6644"/>
        <v>0</v>
      </c>
      <c r="I3443" s="21">
        <f t="shared" si="6839"/>
        <v>28</v>
      </c>
      <c r="J3443" s="37">
        <f t="shared" ref="J3443:K3443" si="6907">MAX(N3443,P3443,R3443,T3443,V3443,X3443,Z3443,AB3443,AD3443)</f>
        <v>128.16</v>
      </c>
      <c r="K3443" s="37">
        <f t="shared" si="6907"/>
        <v>164</v>
      </c>
      <c r="L3443" s="38">
        <f t="shared" ref="L3443:M3443" si="6908">MIN(N3443,P3443,R3443,T3443,V3443,X3443,Z3443,AB3443,AD3443)</f>
        <v>128.16</v>
      </c>
      <c r="M3443" s="38">
        <f t="shared" si="6908"/>
        <v>164</v>
      </c>
      <c r="N3443" s="38">
        <f t="shared" si="6813"/>
        <v>128.16</v>
      </c>
      <c r="O3443" s="38">
        <f t="shared" si="6814"/>
        <v>164</v>
      </c>
      <c r="P3443" s="39"/>
      <c r="Q3443" s="39"/>
      <c r="R3443" s="39"/>
      <c r="S3443" s="39"/>
      <c r="T3443" s="39"/>
      <c r="U3443" s="39"/>
      <c r="V3443" s="39"/>
      <c r="W3443" s="39"/>
      <c r="X3443" s="39"/>
      <c r="Y3443" s="39"/>
      <c r="Z3443" s="39"/>
      <c r="AA3443" s="39"/>
      <c r="AB3443" s="39"/>
      <c r="AC3443" s="39"/>
      <c r="AD3443" s="40"/>
      <c r="AE3443" s="40"/>
      <c r="AF3443" s="41">
        <f t="shared" si="6672"/>
        <v>0</v>
      </c>
      <c r="AG3443" s="42"/>
    </row>
    <row r="3444" spans="1:33" ht="13.8">
      <c r="A3444" s="30" t="s">
        <v>8768</v>
      </c>
      <c r="B3444" s="30" t="s">
        <v>8769</v>
      </c>
      <c r="C3444" s="43"/>
      <c r="D3444" s="44"/>
      <c r="E3444" s="44"/>
      <c r="F3444" s="35">
        <f t="shared" si="6860"/>
        <v>0</v>
      </c>
      <c r="G3444" s="35">
        <f t="shared" si="6806"/>
        <v>0</v>
      </c>
      <c r="H3444" s="35">
        <f t="shared" si="6644"/>
        <v>0</v>
      </c>
      <c r="I3444" s="21">
        <f t="shared" si="6839"/>
        <v>28</v>
      </c>
      <c r="J3444" s="37">
        <f t="shared" ref="J3444:K3444" si="6909">MAX(N3444,P3444,R3444,T3444,V3444,X3444,Z3444,AB3444,AD3444)</f>
        <v>698.47</v>
      </c>
      <c r="K3444" s="37">
        <f t="shared" si="6909"/>
        <v>894</v>
      </c>
      <c r="L3444" s="38">
        <f t="shared" ref="L3444:M3444" si="6910">MIN(N3444,P3444,R3444,T3444,V3444,X3444,Z3444,AB3444,AD3444)</f>
        <v>698.47</v>
      </c>
      <c r="M3444" s="38">
        <f t="shared" si="6910"/>
        <v>894</v>
      </c>
      <c r="N3444" s="38">
        <f t="shared" si="6813"/>
        <v>698.47</v>
      </c>
      <c r="O3444" s="38">
        <f t="shared" si="6814"/>
        <v>894</v>
      </c>
      <c r="P3444" s="39"/>
      <c r="Q3444" s="39"/>
      <c r="R3444" s="39"/>
      <c r="S3444" s="39"/>
      <c r="T3444" s="39"/>
      <c r="U3444" s="39"/>
      <c r="V3444" s="39"/>
      <c r="W3444" s="39"/>
      <c r="X3444" s="39"/>
      <c r="Y3444" s="39"/>
      <c r="Z3444" s="39"/>
      <c r="AA3444" s="39"/>
      <c r="AB3444" s="39"/>
      <c r="AC3444" s="39"/>
      <c r="AD3444" s="40"/>
      <c r="AE3444" s="40"/>
      <c r="AF3444" s="41">
        <f t="shared" si="6672"/>
        <v>0</v>
      </c>
      <c r="AG3444" s="42"/>
    </row>
    <row r="3445" spans="1:33" ht="13.8">
      <c r="A3445" s="30" t="s">
        <v>8770</v>
      </c>
      <c r="B3445" s="30" t="s">
        <v>8771</v>
      </c>
      <c r="C3445" s="43"/>
      <c r="D3445" s="44"/>
      <c r="E3445" s="44"/>
      <c r="F3445" s="35">
        <f t="shared" si="6860"/>
        <v>0</v>
      </c>
      <c r="G3445" s="35">
        <f t="shared" si="6806"/>
        <v>0</v>
      </c>
      <c r="H3445" s="35">
        <f t="shared" si="6644"/>
        <v>0</v>
      </c>
      <c r="I3445" s="21">
        <f t="shared" si="6839"/>
        <v>28</v>
      </c>
      <c r="J3445" s="37">
        <f t="shared" ref="J3445:K3445" si="6911">MAX(N3445,P3445,R3445,T3445,V3445,X3445,Z3445,AB3445,AD3445)</f>
        <v>140.97999999999999</v>
      </c>
      <c r="K3445" s="37">
        <f t="shared" si="6911"/>
        <v>180</v>
      </c>
      <c r="L3445" s="38">
        <f t="shared" ref="L3445:M3445" si="6912">MIN(N3445,P3445,R3445,T3445,V3445,X3445,Z3445,AB3445,AD3445)</f>
        <v>140.97999999999999</v>
      </c>
      <c r="M3445" s="38">
        <f t="shared" si="6912"/>
        <v>180</v>
      </c>
      <c r="N3445" s="38">
        <f t="shared" si="6813"/>
        <v>140.97999999999999</v>
      </c>
      <c r="O3445" s="38">
        <f t="shared" si="6814"/>
        <v>180</v>
      </c>
      <c r="P3445" s="39"/>
      <c r="Q3445" s="39"/>
      <c r="R3445" s="39"/>
      <c r="S3445" s="39"/>
      <c r="T3445" s="39"/>
      <c r="U3445" s="39"/>
      <c r="V3445" s="39"/>
      <c r="W3445" s="39"/>
      <c r="X3445" s="39"/>
      <c r="Y3445" s="39"/>
      <c r="Z3445" s="39"/>
      <c r="AA3445" s="39"/>
      <c r="AB3445" s="39"/>
      <c r="AC3445" s="39"/>
      <c r="AD3445" s="40"/>
      <c r="AE3445" s="40"/>
      <c r="AF3445" s="41">
        <f t="shared" si="6672"/>
        <v>0</v>
      </c>
      <c r="AG3445" s="42"/>
    </row>
    <row r="3446" spans="1:33" ht="13.8">
      <c r="A3446" s="30" t="s">
        <v>8772</v>
      </c>
      <c r="B3446" s="30" t="s">
        <v>8773</v>
      </c>
      <c r="C3446" s="43"/>
      <c r="D3446" s="44"/>
      <c r="E3446" s="44"/>
      <c r="F3446" s="35">
        <f t="shared" si="6860"/>
        <v>0</v>
      </c>
      <c r="G3446" s="35">
        <f t="shared" si="6806"/>
        <v>0</v>
      </c>
      <c r="H3446" s="35">
        <f t="shared" si="6644"/>
        <v>0</v>
      </c>
      <c r="I3446" s="21">
        <f t="shared" si="6839"/>
        <v>28</v>
      </c>
      <c r="J3446" s="37">
        <f t="shared" ref="J3446:K3446" si="6913">MAX(N3446,P3446,R3446,T3446,V3446,X3446,Z3446,AB3446,AD3446)</f>
        <v>115.34</v>
      </c>
      <c r="K3446" s="37">
        <f t="shared" si="6913"/>
        <v>148</v>
      </c>
      <c r="L3446" s="38">
        <f t="shared" ref="L3446:M3446" si="6914">MIN(N3446,P3446,R3446,T3446,V3446,X3446,Z3446,AB3446,AD3446)</f>
        <v>115.34</v>
      </c>
      <c r="M3446" s="38">
        <f t="shared" si="6914"/>
        <v>148</v>
      </c>
      <c r="N3446" s="38">
        <f t="shared" si="6813"/>
        <v>115.34</v>
      </c>
      <c r="O3446" s="38">
        <f t="shared" si="6814"/>
        <v>148</v>
      </c>
      <c r="P3446" s="39"/>
      <c r="Q3446" s="39"/>
      <c r="R3446" s="39"/>
      <c r="S3446" s="39"/>
      <c r="T3446" s="39"/>
      <c r="U3446" s="39"/>
      <c r="V3446" s="39"/>
      <c r="W3446" s="39"/>
      <c r="X3446" s="39"/>
      <c r="Y3446" s="39"/>
      <c r="Z3446" s="39"/>
      <c r="AA3446" s="39"/>
      <c r="AB3446" s="39"/>
      <c r="AC3446" s="39"/>
      <c r="AD3446" s="40"/>
      <c r="AE3446" s="40"/>
      <c r="AF3446" s="41">
        <f t="shared" si="6672"/>
        <v>0</v>
      </c>
      <c r="AG3446" s="42"/>
    </row>
    <row r="3447" spans="1:33" ht="13.8">
      <c r="A3447" s="30" t="s">
        <v>8774</v>
      </c>
      <c r="B3447" s="30" t="s">
        <v>8775</v>
      </c>
      <c r="C3447" s="43"/>
      <c r="D3447" s="44"/>
      <c r="E3447" s="44"/>
      <c r="F3447" s="35">
        <f t="shared" si="6860"/>
        <v>0</v>
      </c>
      <c r="G3447" s="35">
        <f t="shared" si="6806"/>
        <v>0</v>
      </c>
      <c r="H3447" s="35">
        <f t="shared" si="6644"/>
        <v>0</v>
      </c>
      <c r="I3447" s="21">
        <f t="shared" si="6839"/>
        <v>28</v>
      </c>
      <c r="J3447" s="37">
        <f t="shared" ref="J3447:K3447" si="6915">MAX(N3447,P3447,R3447,T3447,V3447,X3447,Z3447,AB3447,AD3447)</f>
        <v>115.34</v>
      </c>
      <c r="K3447" s="37">
        <f t="shared" si="6915"/>
        <v>148</v>
      </c>
      <c r="L3447" s="38">
        <f t="shared" ref="L3447:M3447" si="6916">MIN(N3447,P3447,R3447,T3447,V3447,X3447,Z3447,AB3447,AD3447)</f>
        <v>115.34</v>
      </c>
      <c r="M3447" s="38">
        <f t="shared" si="6916"/>
        <v>148</v>
      </c>
      <c r="N3447" s="38">
        <f t="shared" si="6813"/>
        <v>115.34</v>
      </c>
      <c r="O3447" s="38">
        <f t="shared" si="6814"/>
        <v>148</v>
      </c>
      <c r="P3447" s="39"/>
      <c r="Q3447" s="39"/>
      <c r="R3447" s="39"/>
      <c r="S3447" s="39"/>
      <c r="T3447" s="39"/>
      <c r="U3447" s="39"/>
      <c r="V3447" s="39"/>
      <c r="W3447" s="39"/>
      <c r="X3447" s="39"/>
      <c r="Y3447" s="39"/>
      <c r="Z3447" s="39"/>
      <c r="AA3447" s="39"/>
      <c r="AB3447" s="39"/>
      <c r="AC3447" s="39"/>
      <c r="AD3447" s="40"/>
      <c r="AE3447" s="40"/>
      <c r="AF3447" s="41">
        <f t="shared" si="6672"/>
        <v>0</v>
      </c>
      <c r="AG3447" s="42"/>
    </row>
    <row r="3448" spans="1:33" ht="13.8">
      <c r="A3448" s="30" t="s">
        <v>8776</v>
      </c>
      <c r="B3448" s="30" t="s">
        <v>8777</v>
      </c>
      <c r="C3448" s="43"/>
      <c r="D3448" s="44"/>
      <c r="E3448" s="44"/>
      <c r="F3448" s="35">
        <f t="shared" si="6860"/>
        <v>0</v>
      </c>
      <c r="G3448" s="35">
        <f t="shared" si="6806"/>
        <v>0</v>
      </c>
      <c r="H3448" s="35">
        <f t="shared" si="6644"/>
        <v>0</v>
      </c>
      <c r="I3448" s="21">
        <f t="shared" si="6839"/>
        <v>28</v>
      </c>
      <c r="J3448" s="37">
        <f t="shared" ref="J3448:K3448" si="6917">MAX(N3448,P3448,R3448,T3448,V3448,X3448,Z3448,AB3448,AD3448)</f>
        <v>115.34</v>
      </c>
      <c r="K3448" s="37">
        <f t="shared" si="6917"/>
        <v>148</v>
      </c>
      <c r="L3448" s="38">
        <f t="shared" ref="L3448:M3448" si="6918">MIN(N3448,P3448,R3448,T3448,V3448,X3448,Z3448,AB3448,AD3448)</f>
        <v>115.34</v>
      </c>
      <c r="M3448" s="38">
        <f t="shared" si="6918"/>
        <v>148</v>
      </c>
      <c r="N3448" s="38">
        <f t="shared" si="6813"/>
        <v>115.34</v>
      </c>
      <c r="O3448" s="38">
        <f t="shared" si="6814"/>
        <v>148</v>
      </c>
      <c r="P3448" s="39"/>
      <c r="Q3448" s="39"/>
      <c r="R3448" s="39"/>
      <c r="S3448" s="39"/>
      <c r="T3448" s="39"/>
      <c r="U3448" s="39"/>
      <c r="V3448" s="39"/>
      <c r="W3448" s="39"/>
      <c r="X3448" s="39"/>
      <c r="Y3448" s="39"/>
      <c r="Z3448" s="39"/>
      <c r="AA3448" s="39"/>
      <c r="AB3448" s="39"/>
      <c r="AC3448" s="39"/>
      <c r="AD3448" s="40"/>
      <c r="AE3448" s="40"/>
      <c r="AF3448" s="41">
        <f t="shared" si="6672"/>
        <v>0</v>
      </c>
      <c r="AG3448" s="42"/>
    </row>
    <row r="3449" spans="1:33" ht="13.8">
      <c r="A3449" s="30" t="s">
        <v>8778</v>
      </c>
      <c r="B3449" s="30" t="s">
        <v>8779</v>
      </c>
      <c r="C3449" s="43"/>
      <c r="D3449" s="44"/>
      <c r="E3449" s="44"/>
      <c r="F3449" s="35">
        <f t="shared" si="6860"/>
        <v>0</v>
      </c>
      <c r="G3449" s="35">
        <f t="shared" si="6806"/>
        <v>0</v>
      </c>
      <c r="H3449" s="35">
        <f t="shared" si="6644"/>
        <v>0</v>
      </c>
      <c r="I3449" s="21">
        <f t="shared" si="6839"/>
        <v>28</v>
      </c>
      <c r="J3449" s="37">
        <f t="shared" ref="J3449:K3449" si="6919">MAX(N3449,P3449,R3449,T3449,V3449,X3449,Z3449,AB3449,AD3449)</f>
        <v>115.34</v>
      </c>
      <c r="K3449" s="37">
        <f t="shared" si="6919"/>
        <v>148</v>
      </c>
      <c r="L3449" s="38">
        <f t="shared" ref="L3449:M3449" si="6920">MIN(N3449,P3449,R3449,T3449,V3449,X3449,Z3449,AB3449,AD3449)</f>
        <v>115.34</v>
      </c>
      <c r="M3449" s="38">
        <f t="shared" si="6920"/>
        <v>148</v>
      </c>
      <c r="N3449" s="38">
        <f t="shared" si="6813"/>
        <v>115.34</v>
      </c>
      <c r="O3449" s="38">
        <f t="shared" si="6814"/>
        <v>148</v>
      </c>
      <c r="P3449" s="39"/>
      <c r="Q3449" s="39"/>
      <c r="R3449" s="39"/>
      <c r="S3449" s="39"/>
      <c r="T3449" s="39"/>
      <c r="U3449" s="39"/>
      <c r="V3449" s="39"/>
      <c r="W3449" s="39"/>
      <c r="X3449" s="39"/>
      <c r="Y3449" s="39"/>
      <c r="Z3449" s="39"/>
      <c r="AA3449" s="39"/>
      <c r="AB3449" s="39"/>
      <c r="AC3449" s="39"/>
      <c r="AD3449" s="40"/>
      <c r="AE3449" s="40"/>
      <c r="AF3449" s="41">
        <f t="shared" si="6672"/>
        <v>0</v>
      </c>
      <c r="AG3449" s="42"/>
    </row>
    <row r="3450" spans="1:33" ht="13.8">
      <c r="A3450" s="30" t="s">
        <v>8780</v>
      </c>
      <c r="B3450" s="30" t="s">
        <v>8781</v>
      </c>
      <c r="C3450" s="43"/>
      <c r="D3450" s="44"/>
      <c r="E3450" s="44"/>
      <c r="F3450" s="35">
        <f t="shared" si="6860"/>
        <v>0</v>
      </c>
      <c r="G3450" s="35">
        <f t="shared" si="6806"/>
        <v>0</v>
      </c>
      <c r="H3450" s="35">
        <f t="shared" si="6644"/>
        <v>0</v>
      </c>
      <c r="I3450" s="21">
        <f t="shared" si="6839"/>
        <v>28</v>
      </c>
      <c r="J3450" s="37">
        <f t="shared" ref="J3450:K3450" si="6921">MAX(N3450,P3450,R3450,T3450,V3450,X3450,Z3450,AB3450,AD3450)</f>
        <v>115.34</v>
      </c>
      <c r="K3450" s="37">
        <f t="shared" si="6921"/>
        <v>148</v>
      </c>
      <c r="L3450" s="38">
        <f t="shared" ref="L3450:M3450" si="6922">MIN(N3450,P3450,R3450,T3450,V3450,X3450,Z3450,AB3450,AD3450)</f>
        <v>115.34</v>
      </c>
      <c r="M3450" s="38">
        <f t="shared" si="6922"/>
        <v>148</v>
      </c>
      <c r="N3450" s="38">
        <f t="shared" si="6813"/>
        <v>115.34</v>
      </c>
      <c r="O3450" s="38">
        <f t="shared" si="6814"/>
        <v>148</v>
      </c>
      <c r="P3450" s="39"/>
      <c r="Q3450" s="39"/>
      <c r="R3450" s="39"/>
      <c r="S3450" s="39"/>
      <c r="T3450" s="39"/>
      <c r="U3450" s="39"/>
      <c r="V3450" s="39"/>
      <c r="W3450" s="39"/>
      <c r="X3450" s="39"/>
      <c r="Y3450" s="39"/>
      <c r="Z3450" s="39"/>
      <c r="AA3450" s="39"/>
      <c r="AB3450" s="39"/>
      <c r="AC3450" s="39"/>
      <c r="AD3450" s="40"/>
      <c r="AE3450" s="40"/>
      <c r="AF3450" s="41">
        <f t="shared" si="6672"/>
        <v>0</v>
      </c>
      <c r="AG3450" s="42"/>
    </row>
    <row r="3451" spans="1:33" ht="13.8">
      <c r="A3451" s="30" t="s">
        <v>8782</v>
      </c>
      <c r="B3451" s="30" t="s">
        <v>8783</v>
      </c>
      <c r="C3451" s="43"/>
      <c r="D3451" s="44"/>
      <c r="E3451" s="44"/>
      <c r="F3451" s="35">
        <f t="shared" si="6860"/>
        <v>0</v>
      </c>
      <c r="G3451" s="35">
        <f t="shared" si="6806"/>
        <v>0</v>
      </c>
      <c r="H3451" s="35">
        <f t="shared" si="6644"/>
        <v>0</v>
      </c>
      <c r="I3451" s="21">
        <f t="shared" si="6839"/>
        <v>28</v>
      </c>
      <c r="J3451" s="37">
        <f t="shared" ref="J3451:K3451" si="6923">MAX(N3451,P3451,R3451,T3451,V3451,X3451,Z3451,AB3451,AD3451)</f>
        <v>499.82</v>
      </c>
      <c r="K3451" s="37">
        <f t="shared" si="6923"/>
        <v>640</v>
      </c>
      <c r="L3451" s="38">
        <f t="shared" ref="L3451:M3451" si="6924">MIN(N3451,P3451,R3451,T3451,V3451,X3451,Z3451,AB3451,AD3451)</f>
        <v>499.82</v>
      </c>
      <c r="M3451" s="38">
        <f t="shared" si="6924"/>
        <v>640</v>
      </c>
      <c r="N3451" s="38">
        <f t="shared" si="6813"/>
        <v>499.82</v>
      </c>
      <c r="O3451" s="38">
        <f t="shared" si="6814"/>
        <v>640</v>
      </c>
      <c r="P3451" s="39"/>
      <c r="Q3451" s="39"/>
      <c r="R3451" s="39"/>
      <c r="S3451" s="39"/>
      <c r="T3451" s="39"/>
      <c r="U3451" s="39"/>
      <c r="V3451" s="39"/>
      <c r="W3451" s="39"/>
      <c r="X3451" s="39"/>
      <c r="Y3451" s="39"/>
      <c r="Z3451" s="39"/>
      <c r="AA3451" s="39"/>
      <c r="AB3451" s="39"/>
      <c r="AC3451" s="39"/>
      <c r="AD3451" s="40"/>
      <c r="AE3451" s="40"/>
      <c r="AF3451" s="41">
        <f t="shared" si="6672"/>
        <v>0</v>
      </c>
      <c r="AG3451" s="42"/>
    </row>
    <row r="3452" spans="1:33" ht="13.8">
      <c r="A3452" s="30" t="s">
        <v>8784</v>
      </c>
      <c r="B3452" s="30" t="s">
        <v>8785</v>
      </c>
      <c r="C3452" s="43"/>
      <c r="D3452" s="44"/>
      <c r="E3452" s="44"/>
      <c r="F3452" s="35">
        <f t="shared" si="6860"/>
        <v>0</v>
      </c>
      <c r="G3452" s="35">
        <f t="shared" si="6806"/>
        <v>0</v>
      </c>
      <c r="H3452" s="35">
        <f t="shared" si="6644"/>
        <v>0</v>
      </c>
      <c r="I3452" s="21">
        <f t="shared" si="6839"/>
        <v>28</v>
      </c>
      <c r="J3452" s="37">
        <f t="shared" ref="J3452:K3452" si="6925">MAX(N3452,P3452,R3452,T3452,V3452,X3452,Z3452,AB3452,AD3452)</f>
        <v>76.900000000000006</v>
      </c>
      <c r="K3452" s="37">
        <f t="shared" si="6925"/>
        <v>98</v>
      </c>
      <c r="L3452" s="38">
        <f t="shared" ref="L3452:M3452" si="6926">MIN(N3452,P3452,R3452,T3452,V3452,X3452,Z3452,AB3452,AD3452)</f>
        <v>76.900000000000006</v>
      </c>
      <c r="M3452" s="38">
        <f t="shared" si="6926"/>
        <v>98</v>
      </c>
      <c r="N3452" s="38">
        <f t="shared" si="6813"/>
        <v>76.900000000000006</v>
      </c>
      <c r="O3452" s="38">
        <f t="shared" si="6814"/>
        <v>98</v>
      </c>
      <c r="P3452" s="39"/>
      <c r="Q3452" s="39"/>
      <c r="R3452" s="39"/>
      <c r="S3452" s="39"/>
      <c r="T3452" s="39"/>
      <c r="U3452" s="39"/>
      <c r="V3452" s="39"/>
      <c r="W3452" s="39"/>
      <c r="X3452" s="39"/>
      <c r="Y3452" s="39"/>
      <c r="Z3452" s="39"/>
      <c r="AA3452" s="39"/>
      <c r="AB3452" s="39"/>
      <c r="AC3452" s="39"/>
      <c r="AD3452" s="40"/>
      <c r="AE3452" s="40"/>
      <c r="AF3452" s="41">
        <f t="shared" si="6672"/>
        <v>0</v>
      </c>
      <c r="AG3452" s="42"/>
    </row>
    <row r="3453" spans="1:33" ht="13.8">
      <c r="A3453" s="30" t="s">
        <v>8786</v>
      </c>
      <c r="B3453" s="30" t="s">
        <v>8787</v>
      </c>
      <c r="C3453" s="43"/>
      <c r="D3453" s="44"/>
      <c r="E3453" s="44"/>
      <c r="F3453" s="35">
        <f t="shared" si="6860"/>
        <v>0</v>
      </c>
      <c r="G3453" s="35">
        <f t="shared" si="6806"/>
        <v>0</v>
      </c>
      <c r="H3453" s="35">
        <f t="shared" si="6644"/>
        <v>0</v>
      </c>
      <c r="I3453" s="21">
        <f t="shared" si="6839"/>
        <v>28</v>
      </c>
      <c r="J3453" s="37">
        <f t="shared" ref="J3453:K3453" si="6927">MAX(N3453,P3453,R3453,T3453,V3453,X3453,Z3453,AB3453,AD3453)</f>
        <v>954.79</v>
      </c>
      <c r="K3453" s="37">
        <f t="shared" si="6927"/>
        <v>1222</v>
      </c>
      <c r="L3453" s="38">
        <f t="shared" ref="L3453:M3453" si="6928">MIN(N3453,P3453,R3453,T3453,V3453,X3453,Z3453,AB3453,AD3453)</f>
        <v>954.79</v>
      </c>
      <c r="M3453" s="38">
        <f t="shared" si="6928"/>
        <v>1222</v>
      </c>
      <c r="N3453" s="38">
        <f t="shared" si="6813"/>
        <v>954.79</v>
      </c>
      <c r="O3453" s="38">
        <f t="shared" si="6814"/>
        <v>1222</v>
      </c>
      <c r="P3453" s="39"/>
      <c r="Q3453" s="39"/>
      <c r="R3453" s="39"/>
      <c r="S3453" s="39"/>
      <c r="T3453" s="39"/>
      <c r="U3453" s="39"/>
      <c r="V3453" s="39"/>
      <c r="W3453" s="39"/>
      <c r="X3453" s="39"/>
      <c r="Y3453" s="39"/>
      <c r="Z3453" s="39"/>
      <c r="AA3453" s="39"/>
      <c r="AB3453" s="39"/>
      <c r="AC3453" s="39"/>
      <c r="AD3453" s="40"/>
      <c r="AE3453" s="40"/>
      <c r="AF3453" s="41">
        <f t="shared" si="6672"/>
        <v>0</v>
      </c>
      <c r="AG3453" s="42"/>
    </row>
    <row r="3454" spans="1:33" ht="13.8">
      <c r="A3454" s="30" t="s">
        <v>8788</v>
      </c>
      <c r="B3454" s="30" t="s">
        <v>8789</v>
      </c>
      <c r="C3454" s="43"/>
      <c r="D3454" s="44"/>
      <c r="E3454" s="44"/>
      <c r="F3454" s="35">
        <f t="shared" si="6860"/>
        <v>0</v>
      </c>
      <c r="G3454" s="35">
        <f t="shared" si="6806"/>
        <v>0</v>
      </c>
      <c r="H3454" s="35">
        <f t="shared" si="6644"/>
        <v>0</v>
      </c>
      <c r="I3454" s="21">
        <f t="shared" si="6839"/>
        <v>28</v>
      </c>
      <c r="J3454" s="37">
        <f t="shared" ref="J3454:K3454" si="6929">MAX(N3454,P3454,R3454,T3454,V3454,X3454,Z3454,AB3454,AD3454)</f>
        <v>198.65</v>
      </c>
      <c r="K3454" s="37">
        <f t="shared" si="6929"/>
        <v>254</v>
      </c>
      <c r="L3454" s="38">
        <f t="shared" ref="L3454:M3454" si="6930">MIN(N3454,P3454,R3454,T3454,V3454,X3454,Z3454,AB3454,AD3454)</f>
        <v>198.65</v>
      </c>
      <c r="M3454" s="38">
        <f t="shared" si="6930"/>
        <v>254</v>
      </c>
      <c r="N3454" s="38">
        <f t="shared" si="6813"/>
        <v>198.65</v>
      </c>
      <c r="O3454" s="38">
        <f t="shared" si="6814"/>
        <v>254</v>
      </c>
      <c r="P3454" s="39"/>
      <c r="Q3454" s="39"/>
      <c r="R3454" s="39"/>
      <c r="S3454" s="39"/>
      <c r="T3454" s="39"/>
      <c r="U3454" s="39"/>
      <c r="V3454" s="39"/>
      <c r="W3454" s="39"/>
      <c r="X3454" s="39"/>
      <c r="Y3454" s="39"/>
      <c r="Z3454" s="39"/>
      <c r="AA3454" s="39"/>
      <c r="AB3454" s="39"/>
      <c r="AC3454" s="39"/>
      <c r="AD3454" s="40"/>
      <c r="AE3454" s="40"/>
      <c r="AF3454" s="41">
        <f t="shared" si="6672"/>
        <v>0</v>
      </c>
      <c r="AG3454" s="42"/>
    </row>
    <row r="3455" spans="1:33" ht="13.8">
      <c r="A3455" s="30" t="s">
        <v>8790</v>
      </c>
      <c r="B3455" s="30" t="s">
        <v>8791</v>
      </c>
      <c r="C3455" s="43"/>
      <c r="D3455" s="44"/>
      <c r="E3455" s="44"/>
      <c r="F3455" s="35">
        <f t="shared" si="6860"/>
        <v>0</v>
      </c>
      <c r="G3455" s="35">
        <f t="shared" si="6806"/>
        <v>0</v>
      </c>
      <c r="H3455" s="35">
        <f t="shared" si="6644"/>
        <v>0</v>
      </c>
      <c r="I3455" s="21">
        <f t="shared" si="6839"/>
        <v>28</v>
      </c>
      <c r="J3455" s="37">
        <f t="shared" ref="J3455:K3455" si="6931">MAX(N3455,P3455,R3455,T3455,V3455,X3455,Z3455,AB3455,AD3455)</f>
        <v>102.53</v>
      </c>
      <c r="K3455" s="37">
        <f t="shared" si="6931"/>
        <v>131</v>
      </c>
      <c r="L3455" s="38">
        <f t="shared" ref="L3455:M3455" si="6932">MIN(N3455,P3455,R3455,T3455,V3455,X3455,Z3455,AB3455,AD3455)</f>
        <v>102.53</v>
      </c>
      <c r="M3455" s="38">
        <f t="shared" si="6932"/>
        <v>131</v>
      </c>
      <c r="N3455" s="38">
        <f t="shared" si="6813"/>
        <v>102.53</v>
      </c>
      <c r="O3455" s="38">
        <f t="shared" si="6814"/>
        <v>131</v>
      </c>
      <c r="P3455" s="39"/>
      <c r="Q3455" s="39"/>
      <c r="R3455" s="39"/>
      <c r="S3455" s="39"/>
      <c r="T3455" s="39"/>
      <c r="U3455" s="39"/>
      <c r="V3455" s="39"/>
      <c r="W3455" s="39"/>
      <c r="X3455" s="39"/>
      <c r="Y3455" s="39"/>
      <c r="Z3455" s="39"/>
      <c r="AA3455" s="39"/>
      <c r="AB3455" s="39"/>
      <c r="AC3455" s="39"/>
      <c r="AD3455" s="40"/>
      <c r="AE3455" s="40"/>
      <c r="AF3455" s="41">
        <f t="shared" si="6672"/>
        <v>0</v>
      </c>
      <c r="AG3455" s="42"/>
    </row>
    <row r="3456" spans="1:33" ht="13.8">
      <c r="A3456" s="30" t="s">
        <v>8792</v>
      </c>
      <c r="B3456" s="30" t="s">
        <v>8793</v>
      </c>
      <c r="C3456" s="43"/>
      <c r="D3456" s="44"/>
      <c r="E3456" s="44"/>
      <c r="F3456" s="35">
        <f t="shared" si="6860"/>
        <v>0</v>
      </c>
      <c r="G3456" s="35">
        <f t="shared" si="6806"/>
        <v>0</v>
      </c>
      <c r="H3456" s="35">
        <f t="shared" si="6644"/>
        <v>0</v>
      </c>
      <c r="I3456" s="21">
        <f t="shared" si="6839"/>
        <v>28</v>
      </c>
      <c r="J3456" s="37">
        <f t="shared" ref="J3456:K3456" si="6933">MAX(N3456,P3456,R3456,T3456,V3456,X3456,Z3456,AB3456,AD3456)</f>
        <v>198.65</v>
      </c>
      <c r="K3456" s="37">
        <f t="shared" si="6933"/>
        <v>254</v>
      </c>
      <c r="L3456" s="38">
        <f t="shared" ref="L3456:M3456" si="6934">MIN(N3456,P3456,R3456,T3456,V3456,X3456,Z3456,AB3456,AD3456)</f>
        <v>198.65</v>
      </c>
      <c r="M3456" s="38">
        <f t="shared" si="6934"/>
        <v>254</v>
      </c>
      <c r="N3456" s="38">
        <f t="shared" si="6813"/>
        <v>198.65</v>
      </c>
      <c r="O3456" s="38">
        <f t="shared" si="6814"/>
        <v>254</v>
      </c>
      <c r="P3456" s="39"/>
      <c r="Q3456" s="39"/>
      <c r="R3456" s="39"/>
      <c r="S3456" s="39"/>
      <c r="T3456" s="39"/>
      <c r="U3456" s="39"/>
      <c r="V3456" s="39"/>
      <c r="W3456" s="39"/>
      <c r="X3456" s="39"/>
      <c r="Y3456" s="39"/>
      <c r="Z3456" s="39"/>
      <c r="AA3456" s="39"/>
      <c r="AB3456" s="39"/>
      <c r="AC3456" s="39"/>
      <c r="AD3456" s="40"/>
      <c r="AE3456" s="40"/>
      <c r="AF3456" s="41">
        <f t="shared" si="6672"/>
        <v>0</v>
      </c>
      <c r="AG3456" s="42"/>
    </row>
    <row r="3457" spans="1:33" ht="13.8">
      <c r="A3457" s="30" t="s">
        <v>8794</v>
      </c>
      <c r="B3457" s="30" t="s">
        <v>8795</v>
      </c>
      <c r="C3457" s="43"/>
      <c r="D3457" s="44"/>
      <c r="E3457" s="44"/>
      <c r="F3457" s="35">
        <f t="shared" si="6860"/>
        <v>0</v>
      </c>
      <c r="G3457" s="35">
        <f t="shared" si="6806"/>
        <v>0</v>
      </c>
      <c r="H3457" s="35">
        <f t="shared" si="6644"/>
        <v>0</v>
      </c>
      <c r="I3457" s="21">
        <f t="shared" si="6839"/>
        <v>28</v>
      </c>
      <c r="J3457" s="37">
        <f t="shared" ref="J3457:K3457" si="6935">MAX(N3457,P3457,R3457,T3457,V3457,X3457,Z3457,AB3457,AD3457)</f>
        <v>153.79</v>
      </c>
      <c r="K3457" s="37">
        <f t="shared" si="6935"/>
        <v>197</v>
      </c>
      <c r="L3457" s="38">
        <f t="shared" ref="L3457:M3457" si="6936">MIN(N3457,P3457,R3457,T3457,V3457,X3457,Z3457,AB3457,AD3457)</f>
        <v>153.79</v>
      </c>
      <c r="M3457" s="38">
        <f t="shared" si="6936"/>
        <v>197</v>
      </c>
      <c r="N3457" s="38">
        <f t="shared" si="6813"/>
        <v>153.79</v>
      </c>
      <c r="O3457" s="38">
        <f t="shared" si="6814"/>
        <v>197</v>
      </c>
      <c r="P3457" s="39"/>
      <c r="Q3457" s="39"/>
      <c r="R3457" s="39"/>
      <c r="S3457" s="39"/>
      <c r="T3457" s="39"/>
      <c r="U3457" s="39"/>
      <c r="V3457" s="39"/>
      <c r="W3457" s="39"/>
      <c r="X3457" s="39"/>
      <c r="Y3457" s="39"/>
      <c r="Z3457" s="39"/>
      <c r="AA3457" s="39"/>
      <c r="AB3457" s="39"/>
      <c r="AC3457" s="39"/>
      <c r="AD3457" s="40"/>
      <c r="AE3457" s="40"/>
      <c r="AF3457" s="41">
        <f t="shared" si="6672"/>
        <v>0</v>
      </c>
      <c r="AG3457" s="42"/>
    </row>
    <row r="3458" spans="1:33" ht="13.8">
      <c r="A3458" s="30" t="s">
        <v>8796</v>
      </c>
      <c r="B3458" s="30" t="s">
        <v>8797</v>
      </c>
      <c r="C3458" s="43"/>
      <c r="D3458" s="44"/>
      <c r="E3458" s="44"/>
      <c r="F3458" s="35">
        <f t="shared" si="6860"/>
        <v>0</v>
      </c>
      <c r="G3458" s="35">
        <f t="shared" si="6806"/>
        <v>0</v>
      </c>
      <c r="H3458" s="35">
        <f t="shared" si="6644"/>
        <v>0</v>
      </c>
      <c r="I3458" s="21">
        <f t="shared" si="6839"/>
        <v>28</v>
      </c>
      <c r="J3458" s="37">
        <f t="shared" ref="J3458:K3458" si="6937">MAX(N3458,P3458,R3458,T3458,V3458,X3458,Z3458,AB3458,AD3458)</f>
        <v>128.16</v>
      </c>
      <c r="K3458" s="37">
        <f t="shared" si="6937"/>
        <v>164</v>
      </c>
      <c r="L3458" s="38">
        <f t="shared" ref="L3458:M3458" si="6938">MIN(N3458,P3458,R3458,T3458,V3458,X3458,Z3458,AB3458,AD3458)</f>
        <v>128.16</v>
      </c>
      <c r="M3458" s="38">
        <f t="shared" si="6938"/>
        <v>164</v>
      </c>
      <c r="N3458" s="38">
        <f t="shared" si="6813"/>
        <v>128.16</v>
      </c>
      <c r="O3458" s="38">
        <f t="shared" si="6814"/>
        <v>164</v>
      </c>
      <c r="P3458" s="39"/>
      <c r="Q3458" s="39"/>
      <c r="R3458" s="39"/>
      <c r="S3458" s="39"/>
      <c r="T3458" s="39"/>
      <c r="U3458" s="39"/>
      <c r="V3458" s="39"/>
      <c r="W3458" s="39"/>
      <c r="X3458" s="39"/>
      <c r="Y3458" s="39"/>
      <c r="Z3458" s="39"/>
      <c r="AA3458" s="39"/>
      <c r="AB3458" s="39"/>
      <c r="AC3458" s="39"/>
      <c r="AD3458" s="40"/>
      <c r="AE3458" s="40"/>
      <c r="AF3458" s="41">
        <f t="shared" si="6672"/>
        <v>0</v>
      </c>
      <c r="AG3458" s="42"/>
    </row>
    <row r="3459" spans="1:33" ht="13.8">
      <c r="A3459" s="30" t="s">
        <v>8798</v>
      </c>
      <c r="B3459" s="30" t="s">
        <v>8799</v>
      </c>
      <c r="C3459" s="43"/>
      <c r="D3459" s="44"/>
      <c r="E3459" s="44"/>
      <c r="F3459" s="35">
        <f t="shared" si="6860"/>
        <v>0</v>
      </c>
      <c r="G3459" s="35">
        <f t="shared" ref="G3459:G3522" si="6939">IFERROR(COUNTIF(Sales_PartCode, A3459), 0)</f>
        <v>0</v>
      </c>
      <c r="H3459" s="35">
        <f t="shared" si="6644"/>
        <v>0</v>
      </c>
      <c r="I3459" s="21">
        <f t="shared" si="6839"/>
        <v>28</v>
      </c>
      <c r="J3459" s="37">
        <f t="shared" ref="J3459:K3459" si="6940">MAX(N3459,P3459,R3459,T3459,V3459,X3459,Z3459,AB3459,AD3459)</f>
        <v>76.900000000000006</v>
      </c>
      <c r="K3459" s="37">
        <f t="shared" si="6940"/>
        <v>98</v>
      </c>
      <c r="L3459" s="38">
        <f t="shared" ref="L3459:M3459" si="6941">MIN(N3459,P3459,R3459,T3459,V3459,X3459,Z3459,AB3459,AD3459)</f>
        <v>76.900000000000006</v>
      </c>
      <c r="M3459" s="38">
        <f t="shared" si="6941"/>
        <v>98</v>
      </c>
      <c r="N3459" s="38">
        <f t="shared" si="6813"/>
        <v>76.900000000000006</v>
      </c>
      <c r="O3459" s="38">
        <f t="shared" si="6814"/>
        <v>98</v>
      </c>
      <c r="P3459" s="39"/>
      <c r="Q3459" s="39"/>
      <c r="R3459" s="39"/>
      <c r="S3459" s="39"/>
      <c r="T3459" s="39"/>
      <c r="U3459" s="39"/>
      <c r="V3459" s="39"/>
      <c r="W3459" s="39"/>
      <c r="X3459" s="39"/>
      <c r="Y3459" s="39"/>
      <c r="Z3459" s="39"/>
      <c r="AA3459" s="39"/>
      <c r="AB3459" s="39"/>
      <c r="AC3459" s="39"/>
      <c r="AD3459" s="40"/>
      <c r="AE3459" s="40"/>
      <c r="AF3459" s="41">
        <f t="shared" si="6672"/>
        <v>0</v>
      </c>
      <c r="AG3459" s="42"/>
    </row>
    <row r="3460" spans="1:33" ht="13.8">
      <c r="A3460" s="30" t="s">
        <v>8800</v>
      </c>
      <c r="B3460" s="30" t="s">
        <v>8801</v>
      </c>
      <c r="C3460" s="43"/>
      <c r="D3460" s="44"/>
      <c r="E3460" s="44"/>
      <c r="F3460" s="35">
        <f t="shared" si="6860"/>
        <v>0</v>
      </c>
      <c r="G3460" s="35">
        <f t="shared" si="6939"/>
        <v>0</v>
      </c>
      <c r="H3460" s="35">
        <f t="shared" si="6644"/>
        <v>0</v>
      </c>
      <c r="I3460" s="21">
        <f t="shared" si="6839"/>
        <v>28</v>
      </c>
      <c r="J3460" s="37">
        <f t="shared" ref="J3460:K3460" si="6942">MAX(N3460,P3460,R3460,T3460,V3460,X3460,Z3460,AB3460,AD3460)</f>
        <v>76.900000000000006</v>
      </c>
      <c r="K3460" s="37">
        <f t="shared" si="6942"/>
        <v>98</v>
      </c>
      <c r="L3460" s="38">
        <f t="shared" ref="L3460:M3460" si="6943">MIN(N3460,P3460,R3460,T3460,V3460,X3460,Z3460,AB3460,AD3460)</f>
        <v>76.900000000000006</v>
      </c>
      <c r="M3460" s="38">
        <f t="shared" si="6943"/>
        <v>98</v>
      </c>
      <c r="N3460" s="38">
        <f t="shared" si="6813"/>
        <v>76.900000000000006</v>
      </c>
      <c r="O3460" s="38">
        <f t="shared" si="6814"/>
        <v>98</v>
      </c>
      <c r="P3460" s="39"/>
      <c r="Q3460" s="39"/>
      <c r="R3460" s="39"/>
      <c r="S3460" s="39"/>
      <c r="T3460" s="39"/>
      <c r="U3460" s="39"/>
      <c r="V3460" s="39"/>
      <c r="W3460" s="39"/>
      <c r="X3460" s="39"/>
      <c r="Y3460" s="39"/>
      <c r="Z3460" s="39"/>
      <c r="AA3460" s="39"/>
      <c r="AB3460" s="39"/>
      <c r="AC3460" s="39"/>
      <c r="AD3460" s="40"/>
      <c r="AE3460" s="40"/>
      <c r="AF3460" s="41">
        <f t="shared" si="6672"/>
        <v>0</v>
      </c>
      <c r="AG3460" s="42"/>
    </row>
    <row r="3461" spans="1:33" ht="13.8">
      <c r="A3461" s="30" t="s">
        <v>8802</v>
      </c>
      <c r="B3461" s="30" t="s">
        <v>8803</v>
      </c>
      <c r="C3461" s="43"/>
      <c r="D3461" s="44"/>
      <c r="E3461" s="44"/>
      <c r="F3461" s="35">
        <f t="shared" si="6860"/>
        <v>0</v>
      </c>
      <c r="G3461" s="35">
        <f t="shared" si="6939"/>
        <v>0</v>
      </c>
      <c r="H3461" s="35">
        <f t="shared" si="6644"/>
        <v>0</v>
      </c>
      <c r="I3461" s="21">
        <f t="shared" si="6839"/>
        <v>28</v>
      </c>
      <c r="J3461" s="37">
        <f t="shared" ref="J3461:K3461" si="6944">MAX(N3461,P3461,R3461,T3461,V3461,X3461,Z3461,AB3461,AD3461)</f>
        <v>19.22</v>
      </c>
      <c r="K3461" s="37">
        <f t="shared" si="6944"/>
        <v>25</v>
      </c>
      <c r="L3461" s="38">
        <f t="shared" ref="L3461:M3461" si="6945">MIN(N3461,P3461,R3461,T3461,V3461,X3461,Z3461,AB3461,AD3461)</f>
        <v>19.22</v>
      </c>
      <c r="M3461" s="38">
        <f t="shared" si="6945"/>
        <v>25</v>
      </c>
      <c r="N3461" s="38">
        <f t="shared" ref="N3461:N3524" si="6946">VLOOKUP(A3461,Inv_bef,5,FALSE)</f>
        <v>19.22</v>
      </c>
      <c r="O3461" s="38">
        <f t="shared" ref="O3461:O3524" si="6947">VLOOKUP(A3461,Inv_bef,6,FALSE)</f>
        <v>25</v>
      </c>
      <c r="P3461" s="39"/>
      <c r="Q3461" s="39"/>
      <c r="R3461" s="39"/>
      <c r="S3461" s="39"/>
      <c r="T3461" s="39"/>
      <c r="U3461" s="39"/>
      <c r="V3461" s="39"/>
      <c r="W3461" s="39"/>
      <c r="X3461" s="39"/>
      <c r="Y3461" s="39"/>
      <c r="Z3461" s="39"/>
      <c r="AA3461" s="39"/>
      <c r="AB3461" s="39"/>
      <c r="AC3461" s="39"/>
      <c r="AD3461" s="40"/>
      <c r="AE3461" s="40"/>
      <c r="AF3461" s="41">
        <f t="shared" si="6672"/>
        <v>0</v>
      </c>
      <c r="AG3461" s="42"/>
    </row>
    <row r="3462" spans="1:33" ht="13.8">
      <c r="A3462" s="30" t="s">
        <v>8804</v>
      </c>
      <c r="B3462" s="30" t="s">
        <v>8805</v>
      </c>
      <c r="C3462" s="43"/>
      <c r="D3462" s="44"/>
      <c r="E3462" s="44"/>
      <c r="F3462" s="35">
        <f t="shared" si="6860"/>
        <v>0</v>
      </c>
      <c r="G3462" s="35">
        <f t="shared" si="6939"/>
        <v>0</v>
      </c>
      <c r="H3462" s="35">
        <f t="shared" si="6644"/>
        <v>0</v>
      </c>
      <c r="I3462" s="21">
        <f t="shared" si="6839"/>
        <v>28</v>
      </c>
      <c r="J3462" s="37">
        <f t="shared" ref="J3462:K3462" si="6948">MAX(N3462,P3462,R3462,T3462,V3462,X3462,Z3462,AB3462,AD3462)</f>
        <v>102.53</v>
      </c>
      <c r="K3462" s="37">
        <f t="shared" si="6948"/>
        <v>131</v>
      </c>
      <c r="L3462" s="38">
        <f t="shared" ref="L3462:M3462" si="6949">MIN(N3462,P3462,R3462,T3462,V3462,X3462,Z3462,AB3462,AD3462)</f>
        <v>102.53</v>
      </c>
      <c r="M3462" s="38">
        <f t="shared" si="6949"/>
        <v>131</v>
      </c>
      <c r="N3462" s="38">
        <f t="shared" si="6946"/>
        <v>102.53</v>
      </c>
      <c r="O3462" s="38">
        <f t="shared" si="6947"/>
        <v>131</v>
      </c>
      <c r="P3462" s="39"/>
      <c r="Q3462" s="39"/>
      <c r="R3462" s="39"/>
      <c r="S3462" s="39"/>
      <c r="T3462" s="39"/>
      <c r="U3462" s="39"/>
      <c r="V3462" s="39"/>
      <c r="W3462" s="39"/>
      <c r="X3462" s="39"/>
      <c r="Y3462" s="39"/>
      <c r="Z3462" s="39"/>
      <c r="AA3462" s="39"/>
      <c r="AB3462" s="39"/>
      <c r="AC3462" s="39"/>
      <c r="AD3462" s="40"/>
      <c r="AE3462" s="40"/>
      <c r="AF3462" s="41">
        <f t="shared" si="6672"/>
        <v>0</v>
      </c>
      <c r="AG3462" s="42"/>
    </row>
    <row r="3463" spans="1:33" ht="13.8">
      <c r="A3463" s="30" t="s">
        <v>8806</v>
      </c>
      <c r="B3463" s="30" t="s">
        <v>8807</v>
      </c>
      <c r="C3463" s="43"/>
      <c r="D3463" s="44"/>
      <c r="E3463" s="44"/>
      <c r="F3463" s="35">
        <f t="shared" si="6860"/>
        <v>0</v>
      </c>
      <c r="G3463" s="35">
        <f t="shared" si="6939"/>
        <v>0</v>
      </c>
      <c r="H3463" s="35">
        <f t="shared" si="6644"/>
        <v>0</v>
      </c>
      <c r="I3463" s="21">
        <f t="shared" si="6839"/>
        <v>28</v>
      </c>
      <c r="J3463" s="37">
        <f t="shared" ref="J3463:K3463" si="6950">MAX(N3463,P3463,R3463,T3463,V3463,X3463,Z3463,AB3463,AD3463)</f>
        <v>397.3</v>
      </c>
      <c r="K3463" s="37">
        <f t="shared" si="6950"/>
        <v>509</v>
      </c>
      <c r="L3463" s="38">
        <f t="shared" ref="L3463:M3463" si="6951">MIN(N3463,P3463,R3463,T3463,V3463,X3463,Z3463,AB3463,AD3463)</f>
        <v>397.3</v>
      </c>
      <c r="M3463" s="38">
        <f t="shared" si="6951"/>
        <v>509</v>
      </c>
      <c r="N3463" s="38">
        <f t="shared" si="6946"/>
        <v>397.3</v>
      </c>
      <c r="O3463" s="38">
        <f t="shared" si="6947"/>
        <v>509</v>
      </c>
      <c r="P3463" s="39"/>
      <c r="Q3463" s="39"/>
      <c r="R3463" s="39"/>
      <c r="S3463" s="39"/>
      <c r="T3463" s="39"/>
      <c r="U3463" s="39"/>
      <c r="V3463" s="39"/>
      <c r="W3463" s="39"/>
      <c r="X3463" s="39"/>
      <c r="Y3463" s="39"/>
      <c r="Z3463" s="39"/>
      <c r="AA3463" s="39"/>
      <c r="AB3463" s="39"/>
      <c r="AC3463" s="39"/>
      <c r="AD3463" s="40"/>
      <c r="AE3463" s="40"/>
      <c r="AF3463" s="41">
        <f t="shared" si="6672"/>
        <v>0</v>
      </c>
      <c r="AG3463" s="42"/>
    </row>
    <row r="3464" spans="1:33" ht="13.8">
      <c r="A3464" s="30" t="s">
        <v>8808</v>
      </c>
      <c r="B3464" s="30" t="s">
        <v>8809</v>
      </c>
      <c r="C3464" s="43"/>
      <c r="D3464" s="44"/>
      <c r="E3464" s="44"/>
      <c r="F3464" s="35">
        <f t="shared" si="6860"/>
        <v>0</v>
      </c>
      <c r="G3464" s="35">
        <f t="shared" si="6939"/>
        <v>0</v>
      </c>
      <c r="H3464" s="35">
        <f t="shared" si="6644"/>
        <v>0</v>
      </c>
      <c r="I3464" s="21">
        <f t="shared" si="6839"/>
        <v>28</v>
      </c>
      <c r="J3464" s="37">
        <f t="shared" ref="J3464:K3464" si="6952">MAX(N3464,P3464,R3464,T3464,V3464,X3464,Z3464,AB3464,AD3464)</f>
        <v>384.48</v>
      </c>
      <c r="K3464" s="37">
        <f t="shared" si="6952"/>
        <v>492</v>
      </c>
      <c r="L3464" s="38">
        <f t="shared" ref="L3464:M3464" si="6953">MIN(N3464,P3464,R3464,T3464,V3464,X3464,Z3464,AB3464,AD3464)</f>
        <v>384.48</v>
      </c>
      <c r="M3464" s="38">
        <f t="shared" si="6953"/>
        <v>492</v>
      </c>
      <c r="N3464" s="38">
        <f t="shared" si="6946"/>
        <v>384.48</v>
      </c>
      <c r="O3464" s="38">
        <f t="shared" si="6947"/>
        <v>492</v>
      </c>
      <c r="P3464" s="39"/>
      <c r="Q3464" s="39"/>
      <c r="R3464" s="39"/>
      <c r="S3464" s="39"/>
      <c r="T3464" s="39"/>
      <c r="U3464" s="39"/>
      <c r="V3464" s="39"/>
      <c r="W3464" s="39"/>
      <c r="X3464" s="39"/>
      <c r="Y3464" s="39"/>
      <c r="Z3464" s="39"/>
      <c r="AA3464" s="39"/>
      <c r="AB3464" s="39"/>
      <c r="AC3464" s="39"/>
      <c r="AD3464" s="40"/>
      <c r="AE3464" s="40"/>
      <c r="AF3464" s="41">
        <f t="shared" si="6672"/>
        <v>0</v>
      </c>
      <c r="AG3464" s="42"/>
    </row>
    <row r="3465" spans="1:33" ht="13.8">
      <c r="A3465" s="30" t="s">
        <v>8810</v>
      </c>
      <c r="B3465" s="30" t="s">
        <v>8811</v>
      </c>
      <c r="C3465" s="43"/>
      <c r="D3465" s="44"/>
      <c r="E3465" s="44"/>
      <c r="F3465" s="35">
        <f t="shared" si="6860"/>
        <v>0</v>
      </c>
      <c r="G3465" s="35">
        <f t="shared" si="6939"/>
        <v>0</v>
      </c>
      <c r="H3465" s="35">
        <f t="shared" si="6644"/>
        <v>0</v>
      </c>
      <c r="I3465" s="21">
        <f t="shared" si="6839"/>
        <v>28</v>
      </c>
      <c r="J3465" s="37">
        <f t="shared" ref="J3465:K3465" si="6954">MAX(N3465,P3465,R3465,T3465,V3465,X3465,Z3465,AB3465,AD3465)</f>
        <v>397.3</v>
      </c>
      <c r="K3465" s="37">
        <f t="shared" si="6954"/>
        <v>509</v>
      </c>
      <c r="L3465" s="38">
        <f t="shared" ref="L3465:M3465" si="6955">MIN(N3465,P3465,R3465,T3465,V3465,X3465,Z3465,AB3465,AD3465)</f>
        <v>397.3</v>
      </c>
      <c r="M3465" s="38">
        <f t="shared" si="6955"/>
        <v>509</v>
      </c>
      <c r="N3465" s="38">
        <f t="shared" si="6946"/>
        <v>397.3</v>
      </c>
      <c r="O3465" s="38">
        <f t="shared" si="6947"/>
        <v>509</v>
      </c>
      <c r="P3465" s="39"/>
      <c r="Q3465" s="39"/>
      <c r="R3465" s="39"/>
      <c r="S3465" s="39"/>
      <c r="T3465" s="39"/>
      <c r="U3465" s="39"/>
      <c r="V3465" s="39"/>
      <c r="W3465" s="39"/>
      <c r="X3465" s="39"/>
      <c r="Y3465" s="39"/>
      <c r="Z3465" s="39"/>
      <c r="AA3465" s="39"/>
      <c r="AB3465" s="39"/>
      <c r="AC3465" s="39"/>
      <c r="AD3465" s="40"/>
      <c r="AE3465" s="40"/>
      <c r="AF3465" s="41">
        <f t="shared" si="6672"/>
        <v>0</v>
      </c>
      <c r="AG3465" s="42"/>
    </row>
    <row r="3466" spans="1:33" ht="13.8">
      <c r="A3466" s="30" t="s">
        <v>8812</v>
      </c>
      <c r="B3466" s="30" t="s">
        <v>8813</v>
      </c>
      <c r="C3466" s="43"/>
      <c r="D3466" s="44"/>
      <c r="E3466" s="44"/>
      <c r="F3466" s="35">
        <f t="shared" si="6860"/>
        <v>0</v>
      </c>
      <c r="G3466" s="35">
        <f t="shared" si="6939"/>
        <v>0</v>
      </c>
      <c r="H3466" s="35">
        <f t="shared" si="6644"/>
        <v>0</v>
      </c>
      <c r="I3466" s="21">
        <f t="shared" si="6839"/>
        <v>28</v>
      </c>
      <c r="J3466" s="37">
        <f t="shared" ref="J3466:K3466" si="6956">MAX(N3466,P3466,R3466,T3466,V3466,X3466,Z3466,AB3466,AD3466)</f>
        <v>499.82</v>
      </c>
      <c r="K3466" s="37">
        <f t="shared" si="6956"/>
        <v>640</v>
      </c>
      <c r="L3466" s="38">
        <f t="shared" ref="L3466:M3466" si="6957">MIN(N3466,P3466,R3466,T3466,V3466,X3466,Z3466,AB3466,AD3466)</f>
        <v>499.82</v>
      </c>
      <c r="M3466" s="38">
        <f t="shared" si="6957"/>
        <v>640</v>
      </c>
      <c r="N3466" s="38">
        <f t="shared" si="6946"/>
        <v>499.82</v>
      </c>
      <c r="O3466" s="38">
        <f t="shared" si="6947"/>
        <v>640</v>
      </c>
      <c r="P3466" s="39"/>
      <c r="Q3466" s="39"/>
      <c r="R3466" s="39"/>
      <c r="S3466" s="39"/>
      <c r="T3466" s="39"/>
      <c r="U3466" s="39"/>
      <c r="V3466" s="39"/>
      <c r="W3466" s="39"/>
      <c r="X3466" s="39"/>
      <c r="Y3466" s="39"/>
      <c r="Z3466" s="39"/>
      <c r="AA3466" s="39"/>
      <c r="AB3466" s="39"/>
      <c r="AC3466" s="39"/>
      <c r="AD3466" s="40"/>
      <c r="AE3466" s="40"/>
      <c r="AF3466" s="41">
        <f t="shared" si="6672"/>
        <v>0</v>
      </c>
      <c r="AG3466" s="42"/>
    </row>
    <row r="3467" spans="1:33" ht="13.8">
      <c r="A3467" s="30" t="s">
        <v>8814</v>
      </c>
      <c r="B3467" s="30" t="s">
        <v>8815</v>
      </c>
      <c r="C3467" s="43"/>
      <c r="D3467" s="44"/>
      <c r="E3467" s="44"/>
      <c r="F3467" s="35">
        <f t="shared" si="6860"/>
        <v>0</v>
      </c>
      <c r="G3467" s="35">
        <f t="shared" si="6939"/>
        <v>0</v>
      </c>
      <c r="H3467" s="35">
        <f t="shared" si="6644"/>
        <v>0</v>
      </c>
      <c r="I3467" s="21">
        <f t="shared" si="6839"/>
        <v>28</v>
      </c>
      <c r="J3467" s="37">
        <f t="shared" ref="J3467:K3467" si="6958">MAX(N3467,P3467,R3467,T3467,V3467,X3467,Z3467,AB3467,AD3467)</f>
        <v>397.3</v>
      </c>
      <c r="K3467" s="37">
        <f t="shared" si="6958"/>
        <v>509</v>
      </c>
      <c r="L3467" s="38">
        <f t="shared" ref="L3467:M3467" si="6959">MIN(N3467,P3467,R3467,T3467,V3467,X3467,Z3467,AB3467,AD3467)</f>
        <v>397.3</v>
      </c>
      <c r="M3467" s="38">
        <f t="shared" si="6959"/>
        <v>509</v>
      </c>
      <c r="N3467" s="38">
        <f t="shared" si="6946"/>
        <v>397.3</v>
      </c>
      <c r="O3467" s="38">
        <f t="shared" si="6947"/>
        <v>509</v>
      </c>
      <c r="P3467" s="39"/>
      <c r="Q3467" s="39"/>
      <c r="R3467" s="39"/>
      <c r="S3467" s="39"/>
      <c r="T3467" s="39"/>
      <c r="U3467" s="39"/>
      <c r="V3467" s="39"/>
      <c r="W3467" s="39"/>
      <c r="X3467" s="39"/>
      <c r="Y3467" s="39"/>
      <c r="Z3467" s="39"/>
      <c r="AA3467" s="39"/>
      <c r="AB3467" s="39"/>
      <c r="AC3467" s="39"/>
      <c r="AD3467" s="40"/>
      <c r="AE3467" s="40"/>
      <c r="AF3467" s="41">
        <f t="shared" si="6672"/>
        <v>0</v>
      </c>
      <c r="AG3467" s="42"/>
    </row>
    <row r="3468" spans="1:33" ht="13.8">
      <c r="A3468" s="30" t="s">
        <v>8816</v>
      </c>
      <c r="B3468" s="30" t="s">
        <v>8817</v>
      </c>
      <c r="C3468" s="43"/>
      <c r="D3468" s="44"/>
      <c r="E3468" s="44"/>
      <c r="F3468" s="35">
        <f t="shared" si="6860"/>
        <v>0</v>
      </c>
      <c r="G3468" s="35">
        <f t="shared" si="6939"/>
        <v>0</v>
      </c>
      <c r="H3468" s="35">
        <f t="shared" si="6644"/>
        <v>0</v>
      </c>
      <c r="I3468" s="21">
        <f t="shared" si="6839"/>
        <v>28</v>
      </c>
      <c r="J3468" s="37">
        <f t="shared" ref="J3468:K3468" si="6960">MAX(N3468,P3468,R3468,T3468,V3468,X3468,Z3468,AB3468,AD3468)</f>
        <v>390.89</v>
      </c>
      <c r="K3468" s="37">
        <f t="shared" si="6960"/>
        <v>500</v>
      </c>
      <c r="L3468" s="38">
        <f t="shared" ref="L3468:M3468" si="6961">MIN(N3468,P3468,R3468,T3468,V3468,X3468,Z3468,AB3468,AD3468)</f>
        <v>390.89</v>
      </c>
      <c r="M3468" s="38">
        <f t="shared" si="6961"/>
        <v>500</v>
      </c>
      <c r="N3468" s="38">
        <f t="shared" si="6946"/>
        <v>390.89</v>
      </c>
      <c r="O3468" s="38">
        <f t="shared" si="6947"/>
        <v>500</v>
      </c>
      <c r="P3468" s="39"/>
      <c r="Q3468" s="39"/>
      <c r="R3468" s="39"/>
      <c r="S3468" s="39"/>
      <c r="T3468" s="39"/>
      <c r="U3468" s="39"/>
      <c r="V3468" s="39"/>
      <c r="W3468" s="39"/>
      <c r="X3468" s="39"/>
      <c r="Y3468" s="39"/>
      <c r="Z3468" s="39"/>
      <c r="AA3468" s="39"/>
      <c r="AB3468" s="39"/>
      <c r="AC3468" s="39"/>
      <c r="AD3468" s="40"/>
      <c r="AE3468" s="40"/>
      <c r="AF3468" s="41">
        <f t="shared" si="6672"/>
        <v>0</v>
      </c>
      <c r="AG3468" s="42"/>
    </row>
    <row r="3469" spans="1:33" ht="13.8">
      <c r="A3469" s="30" t="s">
        <v>8818</v>
      </c>
      <c r="B3469" s="30" t="s">
        <v>8819</v>
      </c>
      <c r="C3469" s="43"/>
      <c r="D3469" s="44"/>
      <c r="E3469" s="44"/>
      <c r="F3469" s="35">
        <f t="shared" si="6860"/>
        <v>0</v>
      </c>
      <c r="G3469" s="35">
        <f t="shared" si="6939"/>
        <v>0</v>
      </c>
      <c r="H3469" s="35">
        <f t="shared" si="6644"/>
        <v>0</v>
      </c>
      <c r="I3469" s="21">
        <f t="shared" si="6839"/>
        <v>28</v>
      </c>
      <c r="J3469" s="37">
        <f t="shared" ref="J3469:K3469" si="6962">MAX(N3469,P3469,R3469,T3469,V3469,X3469,Z3469,AB3469,AD3469)</f>
        <v>378.07</v>
      </c>
      <c r="K3469" s="37">
        <f t="shared" si="6962"/>
        <v>484</v>
      </c>
      <c r="L3469" s="38">
        <f t="shared" ref="L3469:M3469" si="6963">MIN(N3469,P3469,R3469,T3469,V3469,X3469,Z3469,AB3469,AD3469)</f>
        <v>378.07</v>
      </c>
      <c r="M3469" s="38">
        <f t="shared" si="6963"/>
        <v>484</v>
      </c>
      <c r="N3469" s="38">
        <f t="shared" si="6946"/>
        <v>378.07</v>
      </c>
      <c r="O3469" s="38">
        <f t="shared" si="6947"/>
        <v>484</v>
      </c>
      <c r="P3469" s="39"/>
      <c r="Q3469" s="39"/>
      <c r="R3469" s="39"/>
      <c r="S3469" s="39"/>
      <c r="T3469" s="39"/>
      <c r="U3469" s="39"/>
      <c r="V3469" s="39"/>
      <c r="W3469" s="39"/>
      <c r="X3469" s="39"/>
      <c r="Y3469" s="39"/>
      <c r="Z3469" s="39"/>
      <c r="AA3469" s="39"/>
      <c r="AB3469" s="39"/>
      <c r="AC3469" s="39"/>
      <c r="AD3469" s="40"/>
      <c r="AE3469" s="40"/>
      <c r="AF3469" s="41">
        <f t="shared" si="6672"/>
        <v>0</v>
      </c>
      <c r="AG3469" s="42"/>
    </row>
    <row r="3470" spans="1:33" ht="13.8">
      <c r="A3470" s="30" t="s">
        <v>8820</v>
      </c>
      <c r="B3470" s="30" t="s">
        <v>8821</v>
      </c>
      <c r="C3470" s="43"/>
      <c r="D3470" s="44"/>
      <c r="E3470" s="44"/>
      <c r="F3470" s="35">
        <f t="shared" si="6860"/>
        <v>0</v>
      </c>
      <c r="G3470" s="35">
        <f t="shared" si="6939"/>
        <v>0</v>
      </c>
      <c r="H3470" s="35">
        <f t="shared" si="6644"/>
        <v>0</v>
      </c>
      <c r="I3470" s="21">
        <f t="shared" si="6839"/>
        <v>28</v>
      </c>
      <c r="J3470" s="37">
        <f t="shared" ref="J3470:K3470" si="6964">MAX(N3470,P3470,R3470,T3470,V3470,X3470,Z3470,AB3470,AD3470)</f>
        <v>499.82</v>
      </c>
      <c r="K3470" s="37">
        <f t="shared" si="6964"/>
        <v>640</v>
      </c>
      <c r="L3470" s="38">
        <f t="shared" ref="L3470:M3470" si="6965">MIN(N3470,P3470,R3470,T3470,V3470,X3470,Z3470,AB3470,AD3470)</f>
        <v>499.82</v>
      </c>
      <c r="M3470" s="38">
        <f t="shared" si="6965"/>
        <v>640</v>
      </c>
      <c r="N3470" s="38">
        <f t="shared" si="6946"/>
        <v>499.82</v>
      </c>
      <c r="O3470" s="38">
        <f t="shared" si="6947"/>
        <v>640</v>
      </c>
      <c r="P3470" s="39"/>
      <c r="Q3470" s="39"/>
      <c r="R3470" s="39"/>
      <c r="S3470" s="39"/>
      <c r="T3470" s="39"/>
      <c r="U3470" s="39"/>
      <c r="V3470" s="39"/>
      <c r="W3470" s="39"/>
      <c r="X3470" s="39"/>
      <c r="Y3470" s="39"/>
      <c r="Z3470" s="39"/>
      <c r="AA3470" s="39"/>
      <c r="AB3470" s="39"/>
      <c r="AC3470" s="39"/>
      <c r="AD3470" s="40"/>
      <c r="AE3470" s="40"/>
      <c r="AF3470" s="41">
        <f t="shared" si="6672"/>
        <v>0</v>
      </c>
      <c r="AG3470" s="42"/>
    </row>
    <row r="3471" spans="1:33" ht="13.8">
      <c r="A3471" s="30" t="s">
        <v>8822</v>
      </c>
      <c r="B3471" s="30" t="s">
        <v>8823</v>
      </c>
      <c r="C3471" s="43"/>
      <c r="D3471" s="44"/>
      <c r="E3471" s="44"/>
      <c r="F3471" s="35">
        <f t="shared" si="6860"/>
        <v>0</v>
      </c>
      <c r="G3471" s="35">
        <f t="shared" si="6939"/>
        <v>0</v>
      </c>
      <c r="H3471" s="35">
        <f t="shared" si="6644"/>
        <v>0</v>
      </c>
      <c r="I3471" s="21">
        <f t="shared" si="6839"/>
        <v>28</v>
      </c>
      <c r="J3471" s="37">
        <f t="shared" ref="J3471:K3471" si="6966">MAX(N3471,P3471,R3471,T3471,V3471,X3471,Z3471,AB3471,AD3471)</f>
        <v>140.97999999999999</v>
      </c>
      <c r="K3471" s="37">
        <f t="shared" si="6966"/>
        <v>180</v>
      </c>
      <c r="L3471" s="38">
        <f t="shared" ref="L3471:M3471" si="6967">MIN(N3471,P3471,R3471,T3471,V3471,X3471,Z3471,AB3471,AD3471)</f>
        <v>140.97999999999999</v>
      </c>
      <c r="M3471" s="38">
        <f t="shared" si="6967"/>
        <v>180</v>
      </c>
      <c r="N3471" s="38">
        <f t="shared" si="6946"/>
        <v>140.97999999999999</v>
      </c>
      <c r="O3471" s="38">
        <f t="shared" si="6947"/>
        <v>180</v>
      </c>
      <c r="P3471" s="39"/>
      <c r="Q3471" s="39"/>
      <c r="R3471" s="39"/>
      <c r="S3471" s="39"/>
      <c r="T3471" s="39"/>
      <c r="U3471" s="39"/>
      <c r="V3471" s="39"/>
      <c r="W3471" s="39"/>
      <c r="X3471" s="39"/>
      <c r="Y3471" s="39"/>
      <c r="Z3471" s="39"/>
      <c r="AA3471" s="39"/>
      <c r="AB3471" s="39"/>
      <c r="AC3471" s="39"/>
      <c r="AD3471" s="40"/>
      <c r="AE3471" s="40"/>
      <c r="AF3471" s="41">
        <f t="shared" si="6672"/>
        <v>0</v>
      </c>
      <c r="AG3471" s="42"/>
    </row>
    <row r="3472" spans="1:33" ht="13.8">
      <c r="A3472" s="30" t="s">
        <v>8824</v>
      </c>
      <c r="B3472" s="30" t="s">
        <v>8825</v>
      </c>
      <c r="C3472" s="43"/>
      <c r="D3472" s="44"/>
      <c r="E3472" s="44"/>
      <c r="F3472" s="35">
        <f t="shared" si="6860"/>
        <v>0</v>
      </c>
      <c r="G3472" s="35">
        <f t="shared" si="6939"/>
        <v>0</v>
      </c>
      <c r="H3472" s="35">
        <f t="shared" si="6644"/>
        <v>0</v>
      </c>
      <c r="I3472" s="21">
        <f t="shared" si="6839"/>
        <v>28</v>
      </c>
      <c r="J3472" s="37">
        <f t="shared" ref="J3472:K3472" si="6968">MAX(N3472,P3472,R3472,T3472,V3472,X3472,Z3472,AB3472,AD3472)</f>
        <v>140.97999999999999</v>
      </c>
      <c r="K3472" s="37">
        <f t="shared" si="6968"/>
        <v>180</v>
      </c>
      <c r="L3472" s="38">
        <f t="shared" ref="L3472:M3472" si="6969">MIN(N3472,P3472,R3472,T3472,V3472,X3472,Z3472,AB3472,AD3472)</f>
        <v>140.97999999999999</v>
      </c>
      <c r="M3472" s="38">
        <f t="shared" si="6969"/>
        <v>180</v>
      </c>
      <c r="N3472" s="38">
        <f t="shared" si="6946"/>
        <v>140.97999999999999</v>
      </c>
      <c r="O3472" s="38">
        <f t="shared" si="6947"/>
        <v>180</v>
      </c>
      <c r="P3472" s="39"/>
      <c r="Q3472" s="39"/>
      <c r="R3472" s="39"/>
      <c r="S3472" s="39"/>
      <c r="T3472" s="39"/>
      <c r="U3472" s="39"/>
      <c r="V3472" s="39"/>
      <c r="W3472" s="39"/>
      <c r="X3472" s="39"/>
      <c r="Y3472" s="39"/>
      <c r="Z3472" s="39"/>
      <c r="AA3472" s="39"/>
      <c r="AB3472" s="39"/>
      <c r="AC3472" s="39"/>
      <c r="AD3472" s="40"/>
      <c r="AE3472" s="40"/>
      <c r="AF3472" s="41">
        <f t="shared" si="6672"/>
        <v>0</v>
      </c>
      <c r="AG3472" s="42"/>
    </row>
    <row r="3473" spans="1:33" ht="13.8">
      <c r="A3473" s="30" t="s">
        <v>8826</v>
      </c>
      <c r="B3473" s="30" t="s">
        <v>8827</v>
      </c>
      <c r="C3473" s="43"/>
      <c r="D3473" s="44"/>
      <c r="E3473" s="44"/>
      <c r="F3473" s="35">
        <f t="shared" si="6860"/>
        <v>0</v>
      </c>
      <c r="G3473" s="35">
        <f t="shared" si="6939"/>
        <v>0</v>
      </c>
      <c r="H3473" s="35">
        <f t="shared" si="6644"/>
        <v>0</v>
      </c>
      <c r="I3473" s="21">
        <f t="shared" si="6839"/>
        <v>28</v>
      </c>
      <c r="J3473" s="37">
        <f t="shared" ref="J3473:K3473" si="6970">MAX(N3473,P3473,R3473,T3473,V3473,X3473,Z3473,AB3473,AD3473)</f>
        <v>173.02</v>
      </c>
      <c r="K3473" s="37">
        <f t="shared" si="6970"/>
        <v>221</v>
      </c>
      <c r="L3473" s="38">
        <f t="shared" ref="L3473:M3473" si="6971">MIN(N3473,P3473,R3473,T3473,V3473,X3473,Z3473,AB3473,AD3473)</f>
        <v>173.02</v>
      </c>
      <c r="M3473" s="38">
        <f t="shared" si="6971"/>
        <v>221</v>
      </c>
      <c r="N3473" s="38">
        <f t="shared" si="6946"/>
        <v>173.02</v>
      </c>
      <c r="O3473" s="38">
        <f t="shared" si="6947"/>
        <v>221</v>
      </c>
      <c r="P3473" s="39"/>
      <c r="Q3473" s="39"/>
      <c r="R3473" s="39"/>
      <c r="S3473" s="39"/>
      <c r="T3473" s="39"/>
      <c r="U3473" s="39"/>
      <c r="V3473" s="39"/>
      <c r="W3473" s="39"/>
      <c r="X3473" s="39"/>
      <c r="Y3473" s="39"/>
      <c r="Z3473" s="39"/>
      <c r="AA3473" s="39"/>
      <c r="AB3473" s="39"/>
      <c r="AC3473" s="39"/>
      <c r="AD3473" s="40"/>
      <c r="AE3473" s="40"/>
      <c r="AF3473" s="41">
        <f t="shared" si="6672"/>
        <v>0</v>
      </c>
      <c r="AG3473" s="42"/>
    </row>
    <row r="3474" spans="1:33" ht="13.8">
      <c r="A3474" s="30" t="s">
        <v>8828</v>
      </c>
      <c r="B3474" s="30" t="s">
        <v>8829</v>
      </c>
      <c r="C3474" s="43"/>
      <c r="D3474" s="44"/>
      <c r="E3474" s="44"/>
      <c r="F3474" s="35">
        <f t="shared" si="6860"/>
        <v>0</v>
      </c>
      <c r="G3474" s="35">
        <f t="shared" si="6939"/>
        <v>0</v>
      </c>
      <c r="H3474" s="35">
        <f t="shared" si="6644"/>
        <v>0</v>
      </c>
      <c r="I3474" s="21">
        <f t="shared" ref="I3474:I3537" si="6972">VLOOKUP(A3474,Old_Inventory,9,FALSE)</f>
        <v>28</v>
      </c>
      <c r="J3474" s="37">
        <f t="shared" ref="J3474:K3474" si="6973">MAX(N3474,P3474,R3474,T3474,V3474,X3474,Z3474,AB3474,AD3474)</f>
        <v>76.900000000000006</v>
      </c>
      <c r="K3474" s="37">
        <f t="shared" si="6973"/>
        <v>98</v>
      </c>
      <c r="L3474" s="38">
        <f t="shared" ref="L3474:M3474" si="6974">MIN(N3474,P3474,R3474,T3474,V3474,X3474,Z3474,AB3474,AD3474)</f>
        <v>76.900000000000006</v>
      </c>
      <c r="M3474" s="38">
        <f t="shared" si="6974"/>
        <v>98</v>
      </c>
      <c r="N3474" s="38">
        <f t="shared" si="6946"/>
        <v>76.900000000000006</v>
      </c>
      <c r="O3474" s="38">
        <f t="shared" si="6947"/>
        <v>98</v>
      </c>
      <c r="P3474" s="39"/>
      <c r="Q3474" s="39"/>
      <c r="R3474" s="39"/>
      <c r="S3474" s="39"/>
      <c r="T3474" s="39"/>
      <c r="U3474" s="39"/>
      <c r="V3474" s="39"/>
      <c r="W3474" s="39"/>
      <c r="X3474" s="39"/>
      <c r="Y3474" s="39"/>
      <c r="Z3474" s="39"/>
      <c r="AA3474" s="39"/>
      <c r="AB3474" s="39"/>
      <c r="AC3474" s="39"/>
      <c r="AD3474" s="40"/>
      <c r="AE3474" s="40"/>
      <c r="AF3474" s="41">
        <f t="shared" si="6672"/>
        <v>0</v>
      </c>
      <c r="AG3474" s="42"/>
    </row>
    <row r="3475" spans="1:33" ht="13.8">
      <c r="A3475" s="30" t="s">
        <v>8830</v>
      </c>
      <c r="B3475" s="30" t="s">
        <v>8831</v>
      </c>
      <c r="C3475" s="43"/>
      <c r="D3475" s="44"/>
      <c r="E3475" s="44"/>
      <c r="F3475" s="35">
        <f t="shared" si="6860"/>
        <v>0</v>
      </c>
      <c r="G3475" s="35">
        <f t="shared" si="6939"/>
        <v>0</v>
      </c>
      <c r="H3475" s="35">
        <f t="shared" si="6644"/>
        <v>0</v>
      </c>
      <c r="I3475" s="21">
        <f t="shared" si="6972"/>
        <v>28</v>
      </c>
      <c r="J3475" s="37">
        <f t="shared" ref="J3475:K3475" si="6975">MAX(N3475,P3475,R3475,T3475,V3475,X3475,Z3475,AB3475,AD3475)</f>
        <v>76.900000000000006</v>
      </c>
      <c r="K3475" s="37">
        <f t="shared" si="6975"/>
        <v>98</v>
      </c>
      <c r="L3475" s="38">
        <f t="shared" ref="L3475:M3475" si="6976">MIN(N3475,P3475,R3475,T3475,V3475,X3475,Z3475,AB3475,AD3475)</f>
        <v>76.900000000000006</v>
      </c>
      <c r="M3475" s="38">
        <f t="shared" si="6976"/>
        <v>98</v>
      </c>
      <c r="N3475" s="38">
        <f t="shared" si="6946"/>
        <v>76.900000000000006</v>
      </c>
      <c r="O3475" s="38">
        <f t="shared" si="6947"/>
        <v>98</v>
      </c>
      <c r="P3475" s="39"/>
      <c r="Q3475" s="39"/>
      <c r="R3475" s="39"/>
      <c r="S3475" s="39"/>
      <c r="T3475" s="39"/>
      <c r="U3475" s="39"/>
      <c r="V3475" s="39"/>
      <c r="W3475" s="39"/>
      <c r="X3475" s="39"/>
      <c r="Y3475" s="39"/>
      <c r="Z3475" s="39"/>
      <c r="AA3475" s="39"/>
      <c r="AB3475" s="39"/>
      <c r="AC3475" s="39"/>
      <c r="AD3475" s="40"/>
      <c r="AE3475" s="40"/>
      <c r="AF3475" s="41">
        <f t="shared" si="6672"/>
        <v>0</v>
      </c>
      <c r="AG3475" s="42"/>
    </row>
    <row r="3476" spans="1:33" ht="13.8">
      <c r="A3476" s="30" t="s">
        <v>8832</v>
      </c>
      <c r="B3476" s="30" t="s">
        <v>8833</v>
      </c>
      <c r="C3476" s="43"/>
      <c r="D3476" s="44"/>
      <c r="E3476" s="44"/>
      <c r="F3476" s="35">
        <f t="shared" si="6860"/>
        <v>0</v>
      </c>
      <c r="G3476" s="35">
        <f t="shared" si="6939"/>
        <v>0</v>
      </c>
      <c r="H3476" s="35">
        <f t="shared" si="6644"/>
        <v>0</v>
      </c>
      <c r="I3476" s="21">
        <f t="shared" si="6972"/>
        <v>28</v>
      </c>
      <c r="J3476" s="37">
        <f t="shared" ref="J3476:K3476" si="6977">MAX(N3476,P3476,R3476,T3476,V3476,X3476,Z3476,AB3476,AD3476)</f>
        <v>76.900000000000006</v>
      </c>
      <c r="K3476" s="37">
        <f t="shared" si="6977"/>
        <v>98</v>
      </c>
      <c r="L3476" s="38">
        <f t="shared" ref="L3476:M3476" si="6978">MIN(N3476,P3476,R3476,T3476,V3476,X3476,Z3476,AB3476,AD3476)</f>
        <v>76.900000000000006</v>
      </c>
      <c r="M3476" s="38">
        <f t="shared" si="6978"/>
        <v>98</v>
      </c>
      <c r="N3476" s="38">
        <f t="shared" si="6946"/>
        <v>76.900000000000006</v>
      </c>
      <c r="O3476" s="38">
        <f t="shared" si="6947"/>
        <v>98</v>
      </c>
      <c r="P3476" s="39"/>
      <c r="Q3476" s="39"/>
      <c r="R3476" s="39"/>
      <c r="S3476" s="39"/>
      <c r="T3476" s="39"/>
      <c r="U3476" s="39"/>
      <c r="V3476" s="39"/>
      <c r="W3476" s="39"/>
      <c r="X3476" s="39"/>
      <c r="Y3476" s="39"/>
      <c r="Z3476" s="39"/>
      <c r="AA3476" s="39"/>
      <c r="AB3476" s="39"/>
      <c r="AC3476" s="39"/>
      <c r="AD3476" s="40"/>
      <c r="AE3476" s="40"/>
      <c r="AF3476" s="41">
        <f t="shared" si="6672"/>
        <v>0</v>
      </c>
      <c r="AG3476" s="42"/>
    </row>
    <row r="3477" spans="1:33" ht="13.8">
      <c r="A3477" s="30" t="s">
        <v>8834</v>
      </c>
      <c r="B3477" s="30" t="s">
        <v>8835</v>
      </c>
      <c r="C3477" s="43"/>
      <c r="D3477" s="44"/>
      <c r="E3477" s="44"/>
      <c r="F3477" s="35">
        <f t="shared" si="6860"/>
        <v>0</v>
      </c>
      <c r="G3477" s="35">
        <f t="shared" si="6939"/>
        <v>0</v>
      </c>
      <c r="H3477" s="35">
        <f t="shared" si="6644"/>
        <v>0</v>
      </c>
      <c r="I3477" s="21">
        <f t="shared" si="6972"/>
        <v>28</v>
      </c>
      <c r="J3477" s="37">
        <f t="shared" ref="J3477:K3477" si="6979">MAX(N3477,P3477,R3477,T3477,V3477,X3477,Z3477,AB3477,AD3477)</f>
        <v>551.09</v>
      </c>
      <c r="K3477" s="37">
        <f t="shared" si="6979"/>
        <v>705</v>
      </c>
      <c r="L3477" s="38">
        <f t="shared" ref="L3477:M3477" si="6980">MIN(N3477,P3477,R3477,T3477,V3477,X3477,Z3477,AB3477,AD3477)</f>
        <v>551.09</v>
      </c>
      <c r="M3477" s="38">
        <f t="shared" si="6980"/>
        <v>705</v>
      </c>
      <c r="N3477" s="38">
        <f t="shared" si="6946"/>
        <v>551.09</v>
      </c>
      <c r="O3477" s="38">
        <f t="shared" si="6947"/>
        <v>705</v>
      </c>
      <c r="P3477" s="39"/>
      <c r="Q3477" s="39"/>
      <c r="R3477" s="39"/>
      <c r="S3477" s="39"/>
      <c r="T3477" s="39"/>
      <c r="U3477" s="39"/>
      <c r="V3477" s="39"/>
      <c r="W3477" s="39"/>
      <c r="X3477" s="39"/>
      <c r="Y3477" s="39"/>
      <c r="Z3477" s="39"/>
      <c r="AA3477" s="39"/>
      <c r="AB3477" s="39"/>
      <c r="AC3477" s="39"/>
      <c r="AD3477" s="40"/>
      <c r="AE3477" s="40"/>
      <c r="AF3477" s="41">
        <f t="shared" si="6672"/>
        <v>0</v>
      </c>
      <c r="AG3477" s="42"/>
    </row>
    <row r="3478" spans="1:33" ht="13.8">
      <c r="A3478" s="30" t="s">
        <v>8836</v>
      </c>
      <c r="B3478" s="30" t="s">
        <v>8837</v>
      </c>
      <c r="C3478" s="43"/>
      <c r="D3478" s="44"/>
      <c r="E3478" s="44"/>
      <c r="F3478" s="35">
        <f t="shared" si="6860"/>
        <v>0</v>
      </c>
      <c r="G3478" s="35">
        <f t="shared" si="6939"/>
        <v>0</v>
      </c>
      <c r="H3478" s="35">
        <f t="shared" si="6644"/>
        <v>0</v>
      </c>
      <c r="I3478" s="21">
        <f t="shared" si="6972"/>
        <v>28</v>
      </c>
      <c r="J3478" s="37">
        <f t="shared" ref="J3478:K3478" si="6981">MAX(N3478,P3478,R3478,T3478,V3478,X3478,Z3478,AB3478,AD3478)</f>
        <v>551.09</v>
      </c>
      <c r="K3478" s="37">
        <f t="shared" si="6981"/>
        <v>705</v>
      </c>
      <c r="L3478" s="38">
        <f t="shared" ref="L3478:M3478" si="6982">MIN(N3478,P3478,R3478,T3478,V3478,X3478,Z3478,AB3478,AD3478)</f>
        <v>551.09</v>
      </c>
      <c r="M3478" s="38">
        <f t="shared" si="6982"/>
        <v>705</v>
      </c>
      <c r="N3478" s="38">
        <f t="shared" si="6946"/>
        <v>551.09</v>
      </c>
      <c r="O3478" s="38">
        <f t="shared" si="6947"/>
        <v>705</v>
      </c>
      <c r="P3478" s="39"/>
      <c r="Q3478" s="39"/>
      <c r="R3478" s="39"/>
      <c r="S3478" s="39"/>
      <c r="T3478" s="39"/>
      <c r="U3478" s="39"/>
      <c r="V3478" s="39"/>
      <c r="W3478" s="39"/>
      <c r="X3478" s="39"/>
      <c r="Y3478" s="39"/>
      <c r="Z3478" s="39"/>
      <c r="AA3478" s="39"/>
      <c r="AB3478" s="39"/>
      <c r="AC3478" s="39"/>
      <c r="AD3478" s="40"/>
      <c r="AE3478" s="40"/>
      <c r="AF3478" s="41">
        <f t="shared" si="6672"/>
        <v>0</v>
      </c>
      <c r="AG3478" s="42"/>
    </row>
    <row r="3479" spans="1:33" ht="13.8">
      <c r="A3479" s="30" t="s">
        <v>8838</v>
      </c>
      <c r="B3479" s="30" t="s">
        <v>8839</v>
      </c>
      <c r="C3479" s="43"/>
      <c r="D3479" s="44"/>
      <c r="E3479" s="44"/>
      <c r="F3479" s="35">
        <f t="shared" si="6860"/>
        <v>0</v>
      </c>
      <c r="G3479" s="35">
        <f t="shared" si="6939"/>
        <v>0</v>
      </c>
      <c r="H3479" s="35">
        <f t="shared" si="6644"/>
        <v>0</v>
      </c>
      <c r="I3479" s="21">
        <f t="shared" si="6972"/>
        <v>28</v>
      </c>
      <c r="J3479" s="37">
        <f t="shared" ref="J3479:K3479" si="6983">MAX(N3479,P3479,R3479,T3479,V3479,X3479,Z3479,AB3479,AD3479)</f>
        <v>551.09</v>
      </c>
      <c r="K3479" s="37">
        <f t="shared" si="6983"/>
        <v>705</v>
      </c>
      <c r="L3479" s="38">
        <f t="shared" ref="L3479:M3479" si="6984">MIN(N3479,P3479,R3479,T3479,V3479,X3479,Z3479,AB3479,AD3479)</f>
        <v>551.09</v>
      </c>
      <c r="M3479" s="38">
        <f t="shared" si="6984"/>
        <v>705</v>
      </c>
      <c r="N3479" s="38">
        <f t="shared" si="6946"/>
        <v>551.09</v>
      </c>
      <c r="O3479" s="38">
        <f t="shared" si="6947"/>
        <v>705</v>
      </c>
      <c r="P3479" s="39"/>
      <c r="Q3479" s="39"/>
      <c r="R3479" s="39"/>
      <c r="S3479" s="39"/>
      <c r="T3479" s="39"/>
      <c r="U3479" s="39"/>
      <c r="V3479" s="39"/>
      <c r="W3479" s="39"/>
      <c r="X3479" s="39"/>
      <c r="Y3479" s="39"/>
      <c r="Z3479" s="39"/>
      <c r="AA3479" s="39"/>
      <c r="AB3479" s="39"/>
      <c r="AC3479" s="39"/>
      <c r="AD3479" s="40"/>
      <c r="AE3479" s="40"/>
      <c r="AF3479" s="41">
        <f t="shared" si="6672"/>
        <v>0</v>
      </c>
      <c r="AG3479" s="42"/>
    </row>
    <row r="3480" spans="1:33" ht="13.8">
      <c r="A3480" s="30" t="s">
        <v>8840</v>
      </c>
      <c r="B3480" s="30" t="s">
        <v>8841</v>
      </c>
      <c r="C3480" s="43"/>
      <c r="D3480" s="44"/>
      <c r="E3480" s="44"/>
      <c r="F3480" s="35">
        <f t="shared" si="6860"/>
        <v>0</v>
      </c>
      <c r="G3480" s="35">
        <f t="shared" si="6939"/>
        <v>0</v>
      </c>
      <c r="H3480" s="35">
        <f t="shared" si="6644"/>
        <v>0</v>
      </c>
      <c r="I3480" s="21">
        <f t="shared" si="6972"/>
        <v>28</v>
      </c>
      <c r="J3480" s="37">
        <f t="shared" ref="J3480:K3480" si="6985">MAX(N3480,P3480,R3480,T3480,V3480,X3480,Z3480,AB3480,AD3480)</f>
        <v>551.09</v>
      </c>
      <c r="K3480" s="37">
        <f t="shared" si="6985"/>
        <v>705</v>
      </c>
      <c r="L3480" s="38">
        <f t="shared" ref="L3480:M3480" si="6986">MIN(N3480,P3480,R3480,T3480,V3480,X3480,Z3480,AB3480,AD3480)</f>
        <v>551.09</v>
      </c>
      <c r="M3480" s="38">
        <f t="shared" si="6986"/>
        <v>705</v>
      </c>
      <c r="N3480" s="38">
        <f t="shared" si="6946"/>
        <v>551.09</v>
      </c>
      <c r="O3480" s="38">
        <f t="shared" si="6947"/>
        <v>705</v>
      </c>
      <c r="P3480" s="39"/>
      <c r="Q3480" s="39"/>
      <c r="R3480" s="39"/>
      <c r="S3480" s="39"/>
      <c r="T3480" s="39"/>
      <c r="U3480" s="39"/>
      <c r="V3480" s="39"/>
      <c r="W3480" s="39"/>
      <c r="X3480" s="39"/>
      <c r="Y3480" s="39"/>
      <c r="Z3480" s="39"/>
      <c r="AA3480" s="39"/>
      <c r="AB3480" s="39"/>
      <c r="AC3480" s="39"/>
      <c r="AD3480" s="40"/>
      <c r="AE3480" s="40"/>
      <c r="AF3480" s="41">
        <f t="shared" si="6672"/>
        <v>0</v>
      </c>
      <c r="AG3480" s="42"/>
    </row>
    <row r="3481" spans="1:33" ht="13.8">
      <c r="A3481" s="30" t="s">
        <v>8842</v>
      </c>
      <c r="B3481" s="30" t="s">
        <v>8843</v>
      </c>
      <c r="C3481" s="43"/>
      <c r="D3481" s="44"/>
      <c r="E3481" s="44"/>
      <c r="F3481" s="35">
        <f t="shared" si="6860"/>
        <v>0</v>
      </c>
      <c r="G3481" s="35">
        <f t="shared" si="6939"/>
        <v>0</v>
      </c>
      <c r="H3481" s="35">
        <f t="shared" si="6644"/>
        <v>0</v>
      </c>
      <c r="I3481" s="21">
        <f t="shared" si="6972"/>
        <v>28</v>
      </c>
      <c r="J3481" s="37">
        <f t="shared" ref="J3481:K3481" si="6987">MAX(N3481,P3481,R3481,T3481,V3481,X3481,Z3481,AB3481,AD3481)</f>
        <v>551.09</v>
      </c>
      <c r="K3481" s="37">
        <f t="shared" si="6987"/>
        <v>705</v>
      </c>
      <c r="L3481" s="38">
        <f t="shared" ref="L3481:M3481" si="6988">MIN(N3481,P3481,R3481,T3481,V3481,X3481,Z3481,AB3481,AD3481)</f>
        <v>551.09</v>
      </c>
      <c r="M3481" s="38">
        <f t="shared" si="6988"/>
        <v>705</v>
      </c>
      <c r="N3481" s="38">
        <f t="shared" si="6946"/>
        <v>551.09</v>
      </c>
      <c r="O3481" s="38">
        <f t="shared" si="6947"/>
        <v>705</v>
      </c>
      <c r="P3481" s="39"/>
      <c r="Q3481" s="39"/>
      <c r="R3481" s="39"/>
      <c r="S3481" s="39"/>
      <c r="T3481" s="39"/>
      <c r="U3481" s="39"/>
      <c r="V3481" s="39"/>
      <c r="W3481" s="39"/>
      <c r="X3481" s="39"/>
      <c r="Y3481" s="39"/>
      <c r="Z3481" s="39"/>
      <c r="AA3481" s="39"/>
      <c r="AB3481" s="39"/>
      <c r="AC3481" s="39"/>
      <c r="AD3481" s="40"/>
      <c r="AE3481" s="40"/>
      <c r="AF3481" s="41">
        <f t="shared" si="6672"/>
        <v>0</v>
      </c>
      <c r="AG3481" s="42"/>
    </row>
    <row r="3482" spans="1:33" ht="13.8">
      <c r="A3482" s="30" t="s">
        <v>8844</v>
      </c>
      <c r="B3482" s="30" t="s">
        <v>8845</v>
      </c>
      <c r="C3482" s="43"/>
      <c r="D3482" s="44"/>
      <c r="E3482" s="44"/>
      <c r="F3482" s="35">
        <f t="shared" si="6860"/>
        <v>0</v>
      </c>
      <c r="G3482" s="35">
        <f t="shared" si="6939"/>
        <v>0</v>
      </c>
      <c r="H3482" s="35">
        <f t="shared" si="6644"/>
        <v>0</v>
      </c>
      <c r="I3482" s="21">
        <f t="shared" si="6972"/>
        <v>28</v>
      </c>
      <c r="J3482" s="37">
        <f t="shared" ref="J3482:K3482" si="6989">MAX(N3482,P3482,R3482,T3482,V3482,X3482,Z3482,AB3482,AD3482)</f>
        <v>551.09</v>
      </c>
      <c r="K3482" s="37">
        <f t="shared" si="6989"/>
        <v>705</v>
      </c>
      <c r="L3482" s="38">
        <f t="shared" ref="L3482:M3482" si="6990">MIN(N3482,P3482,R3482,T3482,V3482,X3482,Z3482,AB3482,AD3482)</f>
        <v>551.09</v>
      </c>
      <c r="M3482" s="38">
        <f t="shared" si="6990"/>
        <v>705</v>
      </c>
      <c r="N3482" s="38">
        <f t="shared" si="6946"/>
        <v>551.09</v>
      </c>
      <c r="O3482" s="38">
        <f t="shared" si="6947"/>
        <v>705</v>
      </c>
      <c r="P3482" s="39"/>
      <c r="Q3482" s="39"/>
      <c r="R3482" s="39"/>
      <c r="S3482" s="39"/>
      <c r="T3482" s="39"/>
      <c r="U3482" s="39"/>
      <c r="V3482" s="39"/>
      <c r="W3482" s="39"/>
      <c r="X3482" s="39"/>
      <c r="Y3482" s="39"/>
      <c r="Z3482" s="39"/>
      <c r="AA3482" s="39"/>
      <c r="AB3482" s="39"/>
      <c r="AC3482" s="39"/>
      <c r="AD3482" s="40"/>
      <c r="AE3482" s="40"/>
      <c r="AF3482" s="41">
        <f t="shared" si="6672"/>
        <v>0</v>
      </c>
      <c r="AG3482" s="42"/>
    </row>
    <row r="3483" spans="1:33" ht="13.8">
      <c r="A3483" s="30" t="s">
        <v>8846</v>
      </c>
      <c r="B3483" s="30" t="s">
        <v>8847</v>
      </c>
      <c r="C3483" s="43"/>
      <c r="D3483" s="44"/>
      <c r="E3483" s="44"/>
      <c r="F3483" s="35">
        <f t="shared" si="6860"/>
        <v>0</v>
      </c>
      <c r="G3483" s="35">
        <f t="shared" si="6939"/>
        <v>0</v>
      </c>
      <c r="H3483" s="35">
        <f t="shared" si="6644"/>
        <v>0</v>
      </c>
      <c r="I3483" s="21">
        <f t="shared" si="6972"/>
        <v>28</v>
      </c>
      <c r="J3483" s="37">
        <f t="shared" ref="J3483:K3483" si="6991">MAX(N3483,P3483,R3483,T3483,V3483,X3483,Z3483,AB3483,AD3483)</f>
        <v>275.54000000000002</v>
      </c>
      <c r="K3483" s="37">
        <f t="shared" si="6991"/>
        <v>353</v>
      </c>
      <c r="L3483" s="38">
        <f t="shared" ref="L3483:M3483" si="6992">MIN(N3483,P3483,R3483,T3483,V3483,X3483,Z3483,AB3483,AD3483)</f>
        <v>275.54000000000002</v>
      </c>
      <c r="M3483" s="38">
        <f t="shared" si="6992"/>
        <v>353</v>
      </c>
      <c r="N3483" s="38">
        <f t="shared" si="6946"/>
        <v>275.54000000000002</v>
      </c>
      <c r="O3483" s="38">
        <f t="shared" si="6947"/>
        <v>353</v>
      </c>
      <c r="P3483" s="39"/>
      <c r="Q3483" s="39"/>
      <c r="R3483" s="39"/>
      <c r="S3483" s="39"/>
      <c r="T3483" s="39"/>
      <c r="U3483" s="39"/>
      <c r="V3483" s="39"/>
      <c r="W3483" s="39"/>
      <c r="X3483" s="39"/>
      <c r="Y3483" s="39"/>
      <c r="Z3483" s="39"/>
      <c r="AA3483" s="39"/>
      <c r="AB3483" s="39"/>
      <c r="AC3483" s="39"/>
      <c r="AD3483" s="40"/>
      <c r="AE3483" s="40"/>
      <c r="AF3483" s="41">
        <f t="shared" si="6672"/>
        <v>0</v>
      </c>
      <c r="AG3483" s="42"/>
    </row>
    <row r="3484" spans="1:33" ht="13.8">
      <c r="A3484" s="30" t="s">
        <v>8848</v>
      </c>
      <c r="B3484" s="30" t="s">
        <v>8849</v>
      </c>
      <c r="C3484" s="43"/>
      <c r="D3484" s="44"/>
      <c r="E3484" s="44"/>
      <c r="F3484" s="35">
        <f t="shared" ref="F3484:F3547" si="6993">IFERROR(SUMIF(Purchase_ItemCode, A3484, Purchase_Qty), 0)</f>
        <v>0</v>
      </c>
      <c r="G3484" s="35">
        <f t="shared" si="6939"/>
        <v>0</v>
      </c>
      <c r="H3484" s="35">
        <f t="shared" si="6644"/>
        <v>0</v>
      </c>
      <c r="I3484" s="21">
        <f t="shared" si="6972"/>
        <v>28</v>
      </c>
      <c r="J3484" s="37">
        <f t="shared" ref="J3484:K3484" si="6994">MAX(N3484,P3484,R3484,T3484,V3484,X3484,Z3484,AB3484,AD3484)</f>
        <v>275.54000000000002</v>
      </c>
      <c r="K3484" s="37">
        <f t="shared" si="6994"/>
        <v>353</v>
      </c>
      <c r="L3484" s="38">
        <f t="shared" ref="L3484:M3484" si="6995">MIN(N3484,P3484,R3484,T3484,V3484,X3484,Z3484,AB3484,AD3484)</f>
        <v>275.54000000000002</v>
      </c>
      <c r="M3484" s="38">
        <f t="shared" si="6995"/>
        <v>353</v>
      </c>
      <c r="N3484" s="38">
        <f t="shared" si="6946"/>
        <v>275.54000000000002</v>
      </c>
      <c r="O3484" s="38">
        <f t="shared" si="6947"/>
        <v>353</v>
      </c>
      <c r="P3484" s="39"/>
      <c r="Q3484" s="39"/>
      <c r="R3484" s="39"/>
      <c r="S3484" s="39"/>
      <c r="T3484" s="39"/>
      <c r="U3484" s="39"/>
      <c r="V3484" s="39"/>
      <c r="W3484" s="39"/>
      <c r="X3484" s="39"/>
      <c r="Y3484" s="39"/>
      <c r="Z3484" s="39"/>
      <c r="AA3484" s="39"/>
      <c r="AB3484" s="39"/>
      <c r="AC3484" s="39"/>
      <c r="AD3484" s="40"/>
      <c r="AE3484" s="40"/>
      <c r="AF3484" s="41">
        <f t="shared" si="6672"/>
        <v>0</v>
      </c>
      <c r="AG3484" s="42"/>
    </row>
    <row r="3485" spans="1:33" ht="13.8">
      <c r="A3485" s="30" t="s">
        <v>8850</v>
      </c>
      <c r="B3485" s="30" t="s">
        <v>8851</v>
      </c>
      <c r="C3485" s="43"/>
      <c r="D3485" s="44"/>
      <c r="E3485" s="44"/>
      <c r="F3485" s="35">
        <f t="shared" si="6993"/>
        <v>0</v>
      </c>
      <c r="G3485" s="35">
        <f t="shared" si="6939"/>
        <v>0</v>
      </c>
      <c r="H3485" s="35">
        <f t="shared" si="6644"/>
        <v>0</v>
      </c>
      <c r="I3485" s="21">
        <f t="shared" si="6972"/>
        <v>28</v>
      </c>
      <c r="J3485" s="37">
        <f t="shared" ref="J3485:K3485" si="6996">MAX(N3485,P3485,R3485,T3485,V3485,X3485,Z3485,AB3485,AD3485)</f>
        <v>275.54000000000002</v>
      </c>
      <c r="K3485" s="37">
        <f t="shared" si="6996"/>
        <v>353</v>
      </c>
      <c r="L3485" s="38">
        <f t="shared" ref="L3485:M3485" si="6997">MIN(N3485,P3485,R3485,T3485,V3485,X3485,Z3485,AB3485,AD3485)</f>
        <v>275.54000000000002</v>
      </c>
      <c r="M3485" s="38">
        <f t="shared" si="6997"/>
        <v>353</v>
      </c>
      <c r="N3485" s="38">
        <f t="shared" si="6946"/>
        <v>275.54000000000002</v>
      </c>
      <c r="O3485" s="38">
        <f t="shared" si="6947"/>
        <v>353</v>
      </c>
      <c r="P3485" s="39"/>
      <c r="Q3485" s="39"/>
      <c r="R3485" s="39"/>
      <c r="S3485" s="39"/>
      <c r="T3485" s="39"/>
      <c r="U3485" s="39"/>
      <c r="V3485" s="39"/>
      <c r="W3485" s="39"/>
      <c r="X3485" s="39"/>
      <c r="Y3485" s="39"/>
      <c r="Z3485" s="39"/>
      <c r="AA3485" s="39"/>
      <c r="AB3485" s="39"/>
      <c r="AC3485" s="39"/>
      <c r="AD3485" s="40"/>
      <c r="AE3485" s="40"/>
      <c r="AF3485" s="41">
        <f t="shared" si="6672"/>
        <v>0</v>
      </c>
      <c r="AG3485" s="42"/>
    </row>
    <row r="3486" spans="1:33" ht="13.8">
      <c r="A3486" s="30" t="s">
        <v>8852</v>
      </c>
      <c r="B3486" s="30" t="s">
        <v>8853</v>
      </c>
      <c r="C3486" s="43"/>
      <c r="D3486" s="44"/>
      <c r="E3486" s="44"/>
      <c r="F3486" s="35">
        <f t="shared" si="6993"/>
        <v>0</v>
      </c>
      <c r="G3486" s="35">
        <f t="shared" si="6939"/>
        <v>0</v>
      </c>
      <c r="H3486" s="35">
        <f t="shared" si="6644"/>
        <v>0</v>
      </c>
      <c r="I3486" s="21">
        <f t="shared" si="6972"/>
        <v>28</v>
      </c>
      <c r="J3486" s="37">
        <f t="shared" ref="J3486:K3486" si="6998">MAX(N3486,P3486,R3486,T3486,V3486,X3486,Z3486,AB3486,AD3486)</f>
        <v>153.79</v>
      </c>
      <c r="K3486" s="37">
        <f t="shared" si="6998"/>
        <v>197</v>
      </c>
      <c r="L3486" s="38">
        <f t="shared" ref="L3486:M3486" si="6999">MIN(N3486,P3486,R3486,T3486,V3486,X3486,Z3486,AB3486,AD3486)</f>
        <v>153.79</v>
      </c>
      <c r="M3486" s="38">
        <f t="shared" si="6999"/>
        <v>197</v>
      </c>
      <c r="N3486" s="38">
        <f t="shared" si="6946"/>
        <v>153.79</v>
      </c>
      <c r="O3486" s="38">
        <f t="shared" si="6947"/>
        <v>197</v>
      </c>
      <c r="P3486" s="39"/>
      <c r="Q3486" s="39"/>
      <c r="R3486" s="39"/>
      <c r="S3486" s="39"/>
      <c r="T3486" s="39"/>
      <c r="U3486" s="39"/>
      <c r="V3486" s="39"/>
      <c r="W3486" s="39"/>
      <c r="X3486" s="39"/>
      <c r="Y3486" s="39"/>
      <c r="Z3486" s="39"/>
      <c r="AA3486" s="39"/>
      <c r="AB3486" s="39"/>
      <c r="AC3486" s="39"/>
      <c r="AD3486" s="40"/>
      <c r="AE3486" s="40"/>
      <c r="AF3486" s="41">
        <f t="shared" si="6672"/>
        <v>0</v>
      </c>
      <c r="AG3486" s="42"/>
    </row>
    <row r="3487" spans="1:33" ht="13.8">
      <c r="A3487" s="30" t="s">
        <v>8854</v>
      </c>
      <c r="B3487" s="30" t="s">
        <v>8855</v>
      </c>
      <c r="C3487" s="43"/>
      <c r="D3487" s="44"/>
      <c r="E3487" s="44"/>
      <c r="F3487" s="35">
        <f t="shared" si="6993"/>
        <v>0</v>
      </c>
      <c r="G3487" s="35">
        <f t="shared" si="6939"/>
        <v>0</v>
      </c>
      <c r="H3487" s="35">
        <f t="shared" si="6644"/>
        <v>0</v>
      </c>
      <c r="I3487" s="21">
        <f t="shared" si="6972"/>
        <v>28</v>
      </c>
      <c r="J3487" s="37">
        <f t="shared" ref="J3487:K3487" si="7000">MAX(N3487,P3487,R3487,T3487,V3487,X3487,Z3487,AB3487,AD3487)</f>
        <v>275.54000000000002</v>
      </c>
      <c r="K3487" s="37">
        <f t="shared" si="7000"/>
        <v>353</v>
      </c>
      <c r="L3487" s="38">
        <f t="shared" ref="L3487:M3487" si="7001">MIN(N3487,P3487,R3487,T3487,V3487,X3487,Z3487,AB3487,AD3487)</f>
        <v>275.54000000000002</v>
      </c>
      <c r="M3487" s="38">
        <f t="shared" si="7001"/>
        <v>353</v>
      </c>
      <c r="N3487" s="38">
        <f t="shared" si="6946"/>
        <v>275.54000000000002</v>
      </c>
      <c r="O3487" s="38">
        <f t="shared" si="6947"/>
        <v>353</v>
      </c>
      <c r="P3487" s="39"/>
      <c r="Q3487" s="39"/>
      <c r="R3487" s="39"/>
      <c r="S3487" s="39"/>
      <c r="T3487" s="39"/>
      <c r="U3487" s="39"/>
      <c r="V3487" s="39"/>
      <c r="W3487" s="39"/>
      <c r="X3487" s="39"/>
      <c r="Y3487" s="39"/>
      <c r="Z3487" s="39"/>
      <c r="AA3487" s="39"/>
      <c r="AB3487" s="39"/>
      <c r="AC3487" s="39"/>
      <c r="AD3487" s="40"/>
      <c r="AE3487" s="40"/>
      <c r="AF3487" s="41">
        <f t="shared" si="6672"/>
        <v>0</v>
      </c>
      <c r="AG3487" s="42"/>
    </row>
    <row r="3488" spans="1:33" ht="13.8">
      <c r="A3488" s="30" t="s">
        <v>8856</v>
      </c>
      <c r="B3488" s="30" t="s">
        <v>8857</v>
      </c>
      <c r="C3488" s="43"/>
      <c r="D3488" s="44"/>
      <c r="E3488" s="44"/>
      <c r="F3488" s="35">
        <f t="shared" si="6993"/>
        <v>0</v>
      </c>
      <c r="G3488" s="35">
        <f t="shared" si="6939"/>
        <v>0</v>
      </c>
      <c r="H3488" s="35">
        <f t="shared" si="6644"/>
        <v>0</v>
      </c>
      <c r="I3488" s="21">
        <f t="shared" si="6972"/>
        <v>28</v>
      </c>
      <c r="J3488" s="37">
        <f t="shared" ref="J3488:K3488" si="7002">MAX(N3488,P3488,R3488,T3488,V3488,X3488,Z3488,AB3488,AD3488)</f>
        <v>275.54000000000002</v>
      </c>
      <c r="K3488" s="37">
        <f t="shared" si="7002"/>
        <v>353</v>
      </c>
      <c r="L3488" s="38">
        <f t="shared" ref="L3488:M3488" si="7003">MIN(N3488,P3488,R3488,T3488,V3488,X3488,Z3488,AB3488,AD3488)</f>
        <v>275.54000000000002</v>
      </c>
      <c r="M3488" s="38">
        <f t="shared" si="7003"/>
        <v>353</v>
      </c>
      <c r="N3488" s="38">
        <f t="shared" si="6946"/>
        <v>275.54000000000002</v>
      </c>
      <c r="O3488" s="38">
        <f t="shared" si="6947"/>
        <v>353</v>
      </c>
      <c r="P3488" s="39"/>
      <c r="Q3488" s="39"/>
      <c r="R3488" s="39"/>
      <c r="S3488" s="39"/>
      <c r="T3488" s="39"/>
      <c r="U3488" s="39"/>
      <c r="V3488" s="39"/>
      <c r="W3488" s="39"/>
      <c r="X3488" s="39"/>
      <c r="Y3488" s="39"/>
      <c r="Z3488" s="39"/>
      <c r="AA3488" s="39"/>
      <c r="AB3488" s="39"/>
      <c r="AC3488" s="39"/>
      <c r="AD3488" s="40"/>
      <c r="AE3488" s="40"/>
      <c r="AF3488" s="41">
        <f t="shared" si="6672"/>
        <v>0</v>
      </c>
      <c r="AG3488" s="42"/>
    </row>
    <row r="3489" spans="1:33" ht="13.8">
      <c r="A3489" s="30" t="s">
        <v>8858</v>
      </c>
      <c r="B3489" s="30" t="s">
        <v>8859</v>
      </c>
      <c r="C3489" s="43"/>
      <c r="D3489" s="44"/>
      <c r="E3489" s="44"/>
      <c r="F3489" s="35">
        <f t="shared" si="6993"/>
        <v>0</v>
      </c>
      <c r="G3489" s="35">
        <f t="shared" si="6939"/>
        <v>0</v>
      </c>
      <c r="H3489" s="35">
        <f t="shared" si="6644"/>
        <v>0</v>
      </c>
      <c r="I3489" s="21">
        <f t="shared" si="6972"/>
        <v>28</v>
      </c>
      <c r="J3489" s="37">
        <f t="shared" ref="J3489:K3489" si="7004">MAX(N3489,P3489,R3489,T3489,V3489,X3489,Z3489,AB3489,AD3489)</f>
        <v>275.54000000000002</v>
      </c>
      <c r="K3489" s="37">
        <f t="shared" si="7004"/>
        <v>353</v>
      </c>
      <c r="L3489" s="38">
        <f t="shared" ref="L3489:M3489" si="7005">MIN(N3489,P3489,R3489,T3489,V3489,X3489,Z3489,AB3489,AD3489)</f>
        <v>275.54000000000002</v>
      </c>
      <c r="M3489" s="38">
        <f t="shared" si="7005"/>
        <v>353</v>
      </c>
      <c r="N3489" s="38">
        <f t="shared" si="6946"/>
        <v>275.54000000000002</v>
      </c>
      <c r="O3489" s="38">
        <f t="shared" si="6947"/>
        <v>353</v>
      </c>
      <c r="P3489" s="39"/>
      <c r="Q3489" s="39"/>
      <c r="R3489" s="39"/>
      <c r="S3489" s="39"/>
      <c r="T3489" s="39"/>
      <c r="U3489" s="39"/>
      <c r="V3489" s="39"/>
      <c r="W3489" s="39"/>
      <c r="X3489" s="39"/>
      <c r="Y3489" s="39"/>
      <c r="Z3489" s="39"/>
      <c r="AA3489" s="39"/>
      <c r="AB3489" s="39"/>
      <c r="AC3489" s="39"/>
      <c r="AD3489" s="40"/>
      <c r="AE3489" s="40"/>
      <c r="AF3489" s="41">
        <f t="shared" si="6672"/>
        <v>0</v>
      </c>
      <c r="AG3489" s="42"/>
    </row>
    <row r="3490" spans="1:33" ht="13.8">
      <c r="A3490" s="30" t="s">
        <v>8860</v>
      </c>
      <c r="B3490" s="30" t="s">
        <v>8861</v>
      </c>
      <c r="C3490" s="43"/>
      <c r="D3490" s="44"/>
      <c r="E3490" s="44"/>
      <c r="F3490" s="35">
        <f t="shared" si="6993"/>
        <v>0</v>
      </c>
      <c r="G3490" s="35">
        <f t="shared" si="6939"/>
        <v>0</v>
      </c>
      <c r="H3490" s="35">
        <f t="shared" si="6644"/>
        <v>0</v>
      </c>
      <c r="I3490" s="21">
        <f t="shared" si="6972"/>
        <v>28</v>
      </c>
      <c r="J3490" s="37">
        <f t="shared" ref="J3490:K3490" si="7006">MAX(N3490,P3490,R3490,T3490,V3490,X3490,Z3490,AB3490,AD3490)</f>
        <v>153.79</v>
      </c>
      <c r="K3490" s="37">
        <f t="shared" si="7006"/>
        <v>197</v>
      </c>
      <c r="L3490" s="38">
        <f t="shared" ref="L3490:M3490" si="7007">MIN(N3490,P3490,R3490,T3490,V3490,X3490,Z3490,AB3490,AD3490)</f>
        <v>153.79</v>
      </c>
      <c r="M3490" s="38">
        <f t="shared" si="7007"/>
        <v>197</v>
      </c>
      <c r="N3490" s="38">
        <f t="shared" si="6946"/>
        <v>153.79</v>
      </c>
      <c r="O3490" s="38">
        <f t="shared" si="6947"/>
        <v>197</v>
      </c>
      <c r="P3490" s="39"/>
      <c r="Q3490" s="39"/>
      <c r="R3490" s="39"/>
      <c r="S3490" s="39"/>
      <c r="T3490" s="39"/>
      <c r="U3490" s="39"/>
      <c r="V3490" s="39"/>
      <c r="W3490" s="39"/>
      <c r="X3490" s="39"/>
      <c r="Y3490" s="39"/>
      <c r="Z3490" s="39"/>
      <c r="AA3490" s="39"/>
      <c r="AB3490" s="39"/>
      <c r="AC3490" s="39"/>
      <c r="AD3490" s="40"/>
      <c r="AE3490" s="40"/>
      <c r="AF3490" s="41">
        <f t="shared" si="6672"/>
        <v>0</v>
      </c>
      <c r="AG3490" s="42"/>
    </row>
    <row r="3491" spans="1:33" ht="13.8">
      <c r="A3491" s="30" t="s">
        <v>8862</v>
      </c>
      <c r="B3491" s="30" t="s">
        <v>8863</v>
      </c>
      <c r="C3491" s="43"/>
      <c r="D3491" s="44"/>
      <c r="E3491" s="44"/>
      <c r="F3491" s="35">
        <f t="shared" si="6993"/>
        <v>0</v>
      </c>
      <c r="G3491" s="35">
        <f t="shared" si="6939"/>
        <v>0</v>
      </c>
      <c r="H3491" s="35">
        <f t="shared" si="6644"/>
        <v>0</v>
      </c>
      <c r="I3491" s="21">
        <f t="shared" si="6972"/>
        <v>28</v>
      </c>
      <c r="J3491" s="37">
        <f t="shared" ref="J3491:K3491" si="7008">MAX(N3491,P3491,R3491,T3491,V3491,X3491,Z3491,AB3491,AD3491)</f>
        <v>551.09</v>
      </c>
      <c r="K3491" s="37">
        <f t="shared" si="7008"/>
        <v>705</v>
      </c>
      <c r="L3491" s="38">
        <f t="shared" ref="L3491:M3491" si="7009">MIN(N3491,P3491,R3491,T3491,V3491,X3491,Z3491,AB3491,AD3491)</f>
        <v>551.09</v>
      </c>
      <c r="M3491" s="38">
        <f t="shared" si="7009"/>
        <v>705</v>
      </c>
      <c r="N3491" s="38">
        <f t="shared" si="6946"/>
        <v>551.09</v>
      </c>
      <c r="O3491" s="38">
        <f t="shared" si="6947"/>
        <v>705</v>
      </c>
      <c r="P3491" s="39"/>
      <c r="Q3491" s="39"/>
      <c r="R3491" s="39"/>
      <c r="S3491" s="39"/>
      <c r="T3491" s="39"/>
      <c r="U3491" s="39"/>
      <c r="V3491" s="39"/>
      <c r="W3491" s="39"/>
      <c r="X3491" s="39"/>
      <c r="Y3491" s="39"/>
      <c r="Z3491" s="39"/>
      <c r="AA3491" s="39"/>
      <c r="AB3491" s="39"/>
      <c r="AC3491" s="39"/>
      <c r="AD3491" s="40"/>
      <c r="AE3491" s="40"/>
      <c r="AF3491" s="41">
        <f t="shared" si="6672"/>
        <v>0</v>
      </c>
      <c r="AG3491" s="42"/>
    </row>
    <row r="3492" spans="1:33" ht="13.8">
      <c r="A3492" s="30" t="s">
        <v>8864</v>
      </c>
      <c r="B3492" s="30" t="s">
        <v>8865</v>
      </c>
      <c r="C3492" s="43"/>
      <c r="D3492" s="44"/>
      <c r="E3492" s="44"/>
      <c r="F3492" s="35">
        <f t="shared" si="6993"/>
        <v>0</v>
      </c>
      <c r="G3492" s="35">
        <f t="shared" si="6939"/>
        <v>0</v>
      </c>
      <c r="H3492" s="35">
        <f t="shared" si="6644"/>
        <v>0</v>
      </c>
      <c r="I3492" s="21">
        <f t="shared" si="6972"/>
        <v>28</v>
      </c>
      <c r="J3492" s="37">
        <f t="shared" ref="J3492:K3492" si="7010">MAX(N3492,P3492,R3492,T3492,V3492,X3492,Z3492,AB3492,AD3492)</f>
        <v>480.6</v>
      </c>
      <c r="K3492" s="37">
        <f t="shared" si="7010"/>
        <v>615</v>
      </c>
      <c r="L3492" s="38">
        <f t="shared" ref="L3492:M3492" si="7011">MIN(N3492,P3492,R3492,T3492,V3492,X3492,Z3492,AB3492,AD3492)</f>
        <v>480.6</v>
      </c>
      <c r="M3492" s="38">
        <f t="shared" si="7011"/>
        <v>615</v>
      </c>
      <c r="N3492" s="38">
        <f t="shared" si="6946"/>
        <v>480.6</v>
      </c>
      <c r="O3492" s="38">
        <f t="shared" si="6947"/>
        <v>615</v>
      </c>
      <c r="P3492" s="39"/>
      <c r="Q3492" s="39"/>
      <c r="R3492" s="39"/>
      <c r="S3492" s="39"/>
      <c r="T3492" s="39"/>
      <c r="U3492" s="39"/>
      <c r="V3492" s="39"/>
      <c r="W3492" s="39"/>
      <c r="X3492" s="39"/>
      <c r="Y3492" s="39"/>
      <c r="Z3492" s="39"/>
      <c r="AA3492" s="39"/>
      <c r="AB3492" s="39"/>
      <c r="AC3492" s="39"/>
      <c r="AD3492" s="40"/>
      <c r="AE3492" s="40"/>
      <c r="AF3492" s="41">
        <f t="shared" si="6672"/>
        <v>0</v>
      </c>
      <c r="AG3492" s="42"/>
    </row>
    <row r="3493" spans="1:33" ht="13.8">
      <c r="A3493" s="30" t="s">
        <v>8866</v>
      </c>
      <c r="B3493" s="30" t="s">
        <v>8867</v>
      </c>
      <c r="C3493" s="43"/>
      <c r="D3493" s="44"/>
      <c r="E3493" s="44"/>
      <c r="F3493" s="35">
        <f t="shared" si="6993"/>
        <v>0</v>
      </c>
      <c r="G3493" s="35">
        <f t="shared" si="6939"/>
        <v>0</v>
      </c>
      <c r="H3493" s="35">
        <f t="shared" si="6644"/>
        <v>0</v>
      </c>
      <c r="I3493" s="21">
        <f t="shared" si="6972"/>
        <v>28</v>
      </c>
      <c r="J3493" s="37">
        <f t="shared" ref="J3493:K3493" si="7012">MAX(N3493,P3493,R3493,T3493,V3493,X3493,Z3493,AB3493,AD3493)</f>
        <v>480.6</v>
      </c>
      <c r="K3493" s="37">
        <f t="shared" si="7012"/>
        <v>615</v>
      </c>
      <c r="L3493" s="38">
        <f t="shared" ref="L3493:M3493" si="7013">MIN(N3493,P3493,R3493,T3493,V3493,X3493,Z3493,AB3493,AD3493)</f>
        <v>480.6</v>
      </c>
      <c r="M3493" s="38">
        <f t="shared" si="7013"/>
        <v>615</v>
      </c>
      <c r="N3493" s="38">
        <f t="shared" si="6946"/>
        <v>480.6</v>
      </c>
      <c r="O3493" s="38">
        <f t="shared" si="6947"/>
        <v>615</v>
      </c>
      <c r="P3493" s="39"/>
      <c r="Q3493" s="39"/>
      <c r="R3493" s="39"/>
      <c r="S3493" s="39"/>
      <c r="T3493" s="39"/>
      <c r="U3493" s="39"/>
      <c r="V3493" s="39"/>
      <c r="W3493" s="39"/>
      <c r="X3493" s="39"/>
      <c r="Y3493" s="39"/>
      <c r="Z3493" s="39"/>
      <c r="AA3493" s="39"/>
      <c r="AB3493" s="39"/>
      <c r="AC3493" s="39"/>
      <c r="AD3493" s="40"/>
      <c r="AE3493" s="40"/>
      <c r="AF3493" s="41">
        <f t="shared" si="6672"/>
        <v>0</v>
      </c>
      <c r="AG3493" s="42"/>
    </row>
    <row r="3494" spans="1:33" ht="13.8">
      <c r="A3494" s="30" t="s">
        <v>8868</v>
      </c>
      <c r="B3494" s="30" t="s">
        <v>8869</v>
      </c>
      <c r="C3494" s="43"/>
      <c r="D3494" s="44"/>
      <c r="E3494" s="44"/>
      <c r="F3494" s="35">
        <f t="shared" si="6993"/>
        <v>0</v>
      </c>
      <c r="G3494" s="35">
        <f t="shared" si="6939"/>
        <v>0</v>
      </c>
      <c r="H3494" s="35">
        <f t="shared" si="6644"/>
        <v>0</v>
      </c>
      <c r="I3494" s="21">
        <f t="shared" si="6972"/>
        <v>28</v>
      </c>
      <c r="J3494" s="37">
        <f t="shared" ref="J3494:K3494" si="7014">MAX(N3494,P3494,R3494,T3494,V3494,X3494,Z3494,AB3494,AD3494)</f>
        <v>551.09</v>
      </c>
      <c r="K3494" s="37">
        <f t="shared" si="7014"/>
        <v>705</v>
      </c>
      <c r="L3494" s="38">
        <f t="shared" ref="L3494:M3494" si="7015">MIN(N3494,P3494,R3494,T3494,V3494,X3494,Z3494,AB3494,AD3494)</f>
        <v>551.09</v>
      </c>
      <c r="M3494" s="38">
        <f t="shared" si="7015"/>
        <v>705</v>
      </c>
      <c r="N3494" s="38">
        <f t="shared" si="6946"/>
        <v>551.09</v>
      </c>
      <c r="O3494" s="38">
        <f t="shared" si="6947"/>
        <v>705</v>
      </c>
      <c r="P3494" s="39"/>
      <c r="Q3494" s="39"/>
      <c r="R3494" s="39"/>
      <c r="S3494" s="39"/>
      <c r="T3494" s="39"/>
      <c r="U3494" s="39"/>
      <c r="V3494" s="39"/>
      <c r="W3494" s="39"/>
      <c r="X3494" s="39"/>
      <c r="Y3494" s="39"/>
      <c r="Z3494" s="39"/>
      <c r="AA3494" s="39"/>
      <c r="AB3494" s="39"/>
      <c r="AC3494" s="39"/>
      <c r="AD3494" s="40"/>
      <c r="AE3494" s="40"/>
      <c r="AF3494" s="41">
        <f t="shared" si="6672"/>
        <v>0</v>
      </c>
      <c r="AG3494" s="42"/>
    </row>
    <row r="3495" spans="1:33" ht="13.8">
      <c r="A3495" s="30" t="s">
        <v>8870</v>
      </c>
      <c r="B3495" s="30" t="s">
        <v>8871</v>
      </c>
      <c r="C3495" s="43"/>
      <c r="D3495" s="44"/>
      <c r="E3495" s="44"/>
      <c r="F3495" s="35">
        <f t="shared" si="6993"/>
        <v>0</v>
      </c>
      <c r="G3495" s="35">
        <f t="shared" si="6939"/>
        <v>0</v>
      </c>
      <c r="H3495" s="35">
        <f t="shared" si="6644"/>
        <v>0</v>
      </c>
      <c r="I3495" s="21">
        <f t="shared" si="6972"/>
        <v>28</v>
      </c>
      <c r="J3495" s="37">
        <f t="shared" ref="J3495:K3495" si="7016">MAX(N3495,P3495,R3495,T3495,V3495,X3495,Z3495,AB3495,AD3495)</f>
        <v>185.83</v>
      </c>
      <c r="K3495" s="37">
        <f t="shared" si="7016"/>
        <v>238</v>
      </c>
      <c r="L3495" s="38">
        <f t="shared" ref="L3495:M3495" si="7017">MIN(N3495,P3495,R3495,T3495,V3495,X3495,Z3495,AB3495,AD3495)</f>
        <v>185.83</v>
      </c>
      <c r="M3495" s="38">
        <f t="shared" si="7017"/>
        <v>238</v>
      </c>
      <c r="N3495" s="38">
        <f t="shared" si="6946"/>
        <v>185.83</v>
      </c>
      <c r="O3495" s="38">
        <f t="shared" si="6947"/>
        <v>238</v>
      </c>
      <c r="P3495" s="39"/>
      <c r="Q3495" s="39"/>
      <c r="R3495" s="39"/>
      <c r="S3495" s="39"/>
      <c r="T3495" s="39"/>
      <c r="U3495" s="39"/>
      <c r="V3495" s="39"/>
      <c r="W3495" s="39"/>
      <c r="X3495" s="39"/>
      <c r="Y3495" s="39"/>
      <c r="Z3495" s="39"/>
      <c r="AA3495" s="39"/>
      <c r="AB3495" s="39"/>
      <c r="AC3495" s="39"/>
      <c r="AD3495" s="40"/>
      <c r="AE3495" s="40"/>
      <c r="AF3495" s="41">
        <f t="shared" si="6672"/>
        <v>0</v>
      </c>
      <c r="AG3495" s="42"/>
    </row>
    <row r="3496" spans="1:33" ht="13.8">
      <c r="A3496" s="30" t="s">
        <v>8872</v>
      </c>
      <c r="B3496" s="30" t="s">
        <v>8873</v>
      </c>
      <c r="C3496" s="43"/>
      <c r="D3496" s="44"/>
      <c r="E3496" s="44"/>
      <c r="F3496" s="35">
        <f t="shared" si="6993"/>
        <v>0</v>
      </c>
      <c r="G3496" s="35">
        <f t="shared" si="6939"/>
        <v>0</v>
      </c>
      <c r="H3496" s="35">
        <f t="shared" si="6644"/>
        <v>0</v>
      </c>
      <c r="I3496" s="21">
        <f t="shared" si="6972"/>
        <v>28</v>
      </c>
      <c r="J3496" s="37">
        <f t="shared" ref="J3496:K3496" si="7018">MAX(N3496,P3496,R3496,T3496,V3496,X3496,Z3496,AB3496,AD3496)</f>
        <v>12.82</v>
      </c>
      <c r="K3496" s="37">
        <f t="shared" si="7018"/>
        <v>16</v>
      </c>
      <c r="L3496" s="38">
        <f t="shared" ref="L3496:M3496" si="7019">MIN(N3496,P3496,R3496,T3496,V3496,X3496,Z3496,AB3496,AD3496)</f>
        <v>12.82</v>
      </c>
      <c r="M3496" s="38">
        <f t="shared" si="7019"/>
        <v>16</v>
      </c>
      <c r="N3496" s="38">
        <f t="shared" si="6946"/>
        <v>12.82</v>
      </c>
      <c r="O3496" s="38">
        <f t="shared" si="6947"/>
        <v>16</v>
      </c>
      <c r="P3496" s="39"/>
      <c r="Q3496" s="39"/>
      <c r="R3496" s="39"/>
      <c r="S3496" s="39"/>
      <c r="T3496" s="39"/>
      <c r="U3496" s="39"/>
      <c r="V3496" s="39"/>
      <c r="W3496" s="39"/>
      <c r="X3496" s="39"/>
      <c r="Y3496" s="39"/>
      <c r="Z3496" s="39"/>
      <c r="AA3496" s="39"/>
      <c r="AB3496" s="39"/>
      <c r="AC3496" s="39"/>
      <c r="AD3496" s="40"/>
      <c r="AE3496" s="40"/>
      <c r="AF3496" s="41">
        <f t="shared" si="6672"/>
        <v>0</v>
      </c>
      <c r="AG3496" s="42"/>
    </row>
    <row r="3497" spans="1:33" ht="13.8">
      <c r="A3497" s="30" t="s">
        <v>8874</v>
      </c>
      <c r="B3497" s="30" t="s">
        <v>8875</v>
      </c>
      <c r="C3497" s="43"/>
      <c r="D3497" s="44"/>
      <c r="E3497" s="44"/>
      <c r="F3497" s="35">
        <f t="shared" si="6993"/>
        <v>0</v>
      </c>
      <c r="G3497" s="35">
        <f t="shared" si="6939"/>
        <v>0</v>
      </c>
      <c r="H3497" s="35">
        <f t="shared" si="6644"/>
        <v>0</v>
      </c>
      <c r="I3497" s="21">
        <f t="shared" si="6972"/>
        <v>28</v>
      </c>
      <c r="J3497" s="37">
        <f t="shared" ref="J3497:K3497" si="7020">MAX(N3497,P3497,R3497,T3497,V3497,X3497,Z3497,AB3497,AD3497)</f>
        <v>76.900000000000006</v>
      </c>
      <c r="K3497" s="37">
        <f t="shared" si="7020"/>
        <v>98</v>
      </c>
      <c r="L3497" s="38">
        <f t="shared" ref="L3497:M3497" si="7021">MIN(N3497,P3497,R3497,T3497,V3497,X3497,Z3497,AB3497,AD3497)</f>
        <v>76.900000000000006</v>
      </c>
      <c r="M3497" s="38">
        <f t="shared" si="7021"/>
        <v>98</v>
      </c>
      <c r="N3497" s="38">
        <f t="shared" si="6946"/>
        <v>76.900000000000006</v>
      </c>
      <c r="O3497" s="38">
        <f t="shared" si="6947"/>
        <v>98</v>
      </c>
      <c r="P3497" s="39"/>
      <c r="Q3497" s="39"/>
      <c r="R3497" s="39"/>
      <c r="S3497" s="39"/>
      <c r="T3497" s="39"/>
      <c r="U3497" s="39"/>
      <c r="V3497" s="39"/>
      <c r="W3497" s="39"/>
      <c r="X3497" s="39"/>
      <c r="Y3497" s="39"/>
      <c r="Z3497" s="39"/>
      <c r="AA3497" s="39"/>
      <c r="AB3497" s="39"/>
      <c r="AC3497" s="39"/>
      <c r="AD3497" s="40"/>
      <c r="AE3497" s="40"/>
      <c r="AF3497" s="41">
        <f t="shared" si="6672"/>
        <v>0</v>
      </c>
      <c r="AG3497" s="42"/>
    </row>
    <row r="3498" spans="1:33" ht="13.8">
      <c r="A3498" s="30" t="s">
        <v>8876</v>
      </c>
      <c r="B3498" s="30" t="s">
        <v>8877</v>
      </c>
      <c r="C3498" s="43"/>
      <c r="D3498" s="44"/>
      <c r="E3498" s="44"/>
      <c r="F3498" s="35">
        <f t="shared" si="6993"/>
        <v>0</v>
      </c>
      <c r="G3498" s="35">
        <f t="shared" si="6939"/>
        <v>0</v>
      </c>
      <c r="H3498" s="35">
        <f t="shared" si="6644"/>
        <v>0</v>
      </c>
      <c r="I3498" s="21">
        <f t="shared" si="6972"/>
        <v>28</v>
      </c>
      <c r="J3498" s="37">
        <f t="shared" ref="J3498:K3498" si="7022">MAX(N3498,P3498,R3498,T3498,V3498,X3498,Z3498,AB3498,AD3498)</f>
        <v>788.18</v>
      </c>
      <c r="K3498" s="37">
        <f t="shared" si="7022"/>
        <v>1009</v>
      </c>
      <c r="L3498" s="38">
        <f t="shared" ref="L3498:M3498" si="7023">MIN(N3498,P3498,R3498,T3498,V3498,X3498,Z3498,AB3498,AD3498)</f>
        <v>788.18</v>
      </c>
      <c r="M3498" s="38">
        <f t="shared" si="7023"/>
        <v>1009</v>
      </c>
      <c r="N3498" s="38">
        <f t="shared" si="6946"/>
        <v>788.18</v>
      </c>
      <c r="O3498" s="38">
        <f t="shared" si="6947"/>
        <v>1009</v>
      </c>
      <c r="P3498" s="39"/>
      <c r="Q3498" s="39"/>
      <c r="R3498" s="39"/>
      <c r="S3498" s="39"/>
      <c r="T3498" s="39"/>
      <c r="U3498" s="39"/>
      <c r="V3498" s="39"/>
      <c r="W3498" s="39"/>
      <c r="X3498" s="39"/>
      <c r="Y3498" s="39"/>
      <c r="Z3498" s="39"/>
      <c r="AA3498" s="39"/>
      <c r="AB3498" s="39"/>
      <c r="AC3498" s="39"/>
      <c r="AD3498" s="40"/>
      <c r="AE3498" s="40"/>
      <c r="AF3498" s="41">
        <f t="shared" si="6672"/>
        <v>0</v>
      </c>
      <c r="AG3498" s="42"/>
    </row>
    <row r="3499" spans="1:33" ht="13.8">
      <c r="A3499" s="30" t="s">
        <v>8878</v>
      </c>
      <c r="B3499" s="30" t="s">
        <v>8879</v>
      </c>
      <c r="C3499" s="43"/>
      <c r="D3499" s="44"/>
      <c r="E3499" s="44"/>
      <c r="F3499" s="35">
        <f t="shared" si="6993"/>
        <v>0</v>
      </c>
      <c r="G3499" s="35">
        <f t="shared" si="6939"/>
        <v>0</v>
      </c>
      <c r="H3499" s="35">
        <f t="shared" si="6644"/>
        <v>0</v>
      </c>
      <c r="I3499" s="21">
        <f t="shared" si="6972"/>
        <v>28</v>
      </c>
      <c r="J3499" s="37">
        <f t="shared" ref="J3499:K3499" si="7024">MAX(N3499,P3499,R3499,T3499,V3499,X3499,Z3499,AB3499,AD3499)</f>
        <v>660.02</v>
      </c>
      <c r="K3499" s="37">
        <f t="shared" si="7024"/>
        <v>845</v>
      </c>
      <c r="L3499" s="38">
        <f t="shared" ref="L3499:M3499" si="7025">MIN(N3499,P3499,R3499,T3499,V3499,X3499,Z3499,AB3499,AD3499)</f>
        <v>660.02</v>
      </c>
      <c r="M3499" s="38">
        <f t="shared" si="7025"/>
        <v>845</v>
      </c>
      <c r="N3499" s="38">
        <f t="shared" si="6946"/>
        <v>660.02</v>
      </c>
      <c r="O3499" s="38">
        <f t="shared" si="6947"/>
        <v>845</v>
      </c>
      <c r="P3499" s="39"/>
      <c r="Q3499" s="39"/>
      <c r="R3499" s="39"/>
      <c r="S3499" s="39"/>
      <c r="T3499" s="39"/>
      <c r="U3499" s="39"/>
      <c r="V3499" s="39"/>
      <c r="W3499" s="39"/>
      <c r="X3499" s="39"/>
      <c r="Y3499" s="39"/>
      <c r="Z3499" s="39"/>
      <c r="AA3499" s="39"/>
      <c r="AB3499" s="39"/>
      <c r="AC3499" s="39"/>
      <c r="AD3499" s="40"/>
      <c r="AE3499" s="40"/>
      <c r="AF3499" s="41">
        <f t="shared" si="6672"/>
        <v>0</v>
      </c>
      <c r="AG3499" s="42"/>
    </row>
    <row r="3500" spans="1:33" ht="13.8">
      <c r="A3500" s="30" t="s">
        <v>8880</v>
      </c>
      <c r="B3500" s="30" t="s">
        <v>8881</v>
      </c>
      <c r="C3500" s="43"/>
      <c r="D3500" s="44"/>
      <c r="E3500" s="44"/>
      <c r="F3500" s="35">
        <f t="shared" si="6993"/>
        <v>0</v>
      </c>
      <c r="G3500" s="35">
        <f t="shared" si="6939"/>
        <v>0</v>
      </c>
      <c r="H3500" s="35">
        <f t="shared" si="6644"/>
        <v>0</v>
      </c>
      <c r="I3500" s="21">
        <f t="shared" si="6972"/>
        <v>28</v>
      </c>
      <c r="J3500" s="37">
        <f t="shared" ref="J3500:K3500" si="7026">MAX(N3500,P3500,R3500,T3500,V3500,X3500,Z3500,AB3500,AD3500)</f>
        <v>788.18</v>
      </c>
      <c r="K3500" s="37">
        <f t="shared" si="7026"/>
        <v>1009</v>
      </c>
      <c r="L3500" s="38">
        <f t="shared" ref="L3500:M3500" si="7027">MIN(N3500,P3500,R3500,T3500,V3500,X3500,Z3500,AB3500,AD3500)</f>
        <v>788.18</v>
      </c>
      <c r="M3500" s="38">
        <f t="shared" si="7027"/>
        <v>1009</v>
      </c>
      <c r="N3500" s="38">
        <f t="shared" si="6946"/>
        <v>788.18</v>
      </c>
      <c r="O3500" s="38">
        <f t="shared" si="6947"/>
        <v>1009</v>
      </c>
      <c r="P3500" s="39"/>
      <c r="Q3500" s="39"/>
      <c r="R3500" s="39"/>
      <c r="S3500" s="39"/>
      <c r="T3500" s="39"/>
      <c r="U3500" s="39"/>
      <c r="V3500" s="39"/>
      <c r="W3500" s="39"/>
      <c r="X3500" s="39"/>
      <c r="Y3500" s="39"/>
      <c r="Z3500" s="39"/>
      <c r="AA3500" s="39"/>
      <c r="AB3500" s="39"/>
      <c r="AC3500" s="39"/>
      <c r="AD3500" s="40"/>
      <c r="AE3500" s="40"/>
      <c r="AF3500" s="41">
        <f t="shared" si="6672"/>
        <v>0</v>
      </c>
      <c r="AG3500" s="42"/>
    </row>
    <row r="3501" spans="1:33" ht="13.8">
      <c r="A3501" s="30" t="s">
        <v>8882</v>
      </c>
      <c r="B3501" s="30" t="s">
        <v>8883</v>
      </c>
      <c r="C3501" s="43"/>
      <c r="D3501" s="44"/>
      <c r="E3501" s="44"/>
      <c r="F3501" s="35">
        <f t="shared" si="6993"/>
        <v>0</v>
      </c>
      <c r="G3501" s="35">
        <f t="shared" si="6939"/>
        <v>0</v>
      </c>
      <c r="H3501" s="35">
        <f t="shared" si="6644"/>
        <v>0</v>
      </c>
      <c r="I3501" s="21">
        <f t="shared" si="6972"/>
        <v>28</v>
      </c>
      <c r="J3501" s="37">
        <f t="shared" ref="J3501:K3501" si="7028">MAX(N3501,P3501,R3501,T3501,V3501,X3501,Z3501,AB3501,AD3501)</f>
        <v>858.67</v>
      </c>
      <c r="K3501" s="37">
        <f t="shared" si="7028"/>
        <v>1099</v>
      </c>
      <c r="L3501" s="38">
        <f t="shared" ref="L3501:M3501" si="7029">MIN(N3501,P3501,R3501,T3501,V3501,X3501,Z3501,AB3501,AD3501)</f>
        <v>858.67</v>
      </c>
      <c r="M3501" s="38">
        <f t="shared" si="7029"/>
        <v>1099</v>
      </c>
      <c r="N3501" s="38">
        <f t="shared" si="6946"/>
        <v>858.67</v>
      </c>
      <c r="O3501" s="38">
        <f t="shared" si="6947"/>
        <v>1099</v>
      </c>
      <c r="P3501" s="39"/>
      <c r="Q3501" s="39"/>
      <c r="R3501" s="39"/>
      <c r="S3501" s="39"/>
      <c r="T3501" s="39"/>
      <c r="U3501" s="39"/>
      <c r="V3501" s="39"/>
      <c r="W3501" s="39"/>
      <c r="X3501" s="39"/>
      <c r="Y3501" s="39"/>
      <c r="Z3501" s="39"/>
      <c r="AA3501" s="39"/>
      <c r="AB3501" s="39"/>
      <c r="AC3501" s="39"/>
      <c r="AD3501" s="40"/>
      <c r="AE3501" s="40"/>
      <c r="AF3501" s="41">
        <f t="shared" si="6672"/>
        <v>0</v>
      </c>
      <c r="AG3501" s="42"/>
    </row>
    <row r="3502" spans="1:33" ht="13.8">
      <c r="A3502" s="30" t="s">
        <v>8884</v>
      </c>
      <c r="B3502" s="30" t="s">
        <v>8885</v>
      </c>
      <c r="C3502" s="43"/>
      <c r="D3502" s="44"/>
      <c r="E3502" s="44"/>
      <c r="F3502" s="35">
        <f t="shared" si="6993"/>
        <v>0</v>
      </c>
      <c r="G3502" s="35">
        <f t="shared" si="6939"/>
        <v>0</v>
      </c>
      <c r="H3502" s="35">
        <f t="shared" si="6644"/>
        <v>0</v>
      </c>
      <c r="I3502" s="21">
        <f t="shared" si="6972"/>
        <v>28</v>
      </c>
      <c r="J3502" s="37">
        <f t="shared" ref="J3502:K3502" si="7030">MAX(N3502,P3502,R3502,T3502,V3502,X3502,Z3502,AB3502,AD3502)</f>
        <v>717.7</v>
      </c>
      <c r="K3502" s="37">
        <f t="shared" si="7030"/>
        <v>919</v>
      </c>
      <c r="L3502" s="38">
        <f t="shared" ref="L3502:M3502" si="7031">MIN(N3502,P3502,R3502,T3502,V3502,X3502,Z3502,AB3502,AD3502)</f>
        <v>717.7</v>
      </c>
      <c r="M3502" s="38">
        <f t="shared" si="7031"/>
        <v>919</v>
      </c>
      <c r="N3502" s="38">
        <f t="shared" si="6946"/>
        <v>717.7</v>
      </c>
      <c r="O3502" s="38">
        <f t="shared" si="6947"/>
        <v>919</v>
      </c>
      <c r="P3502" s="39"/>
      <c r="Q3502" s="39"/>
      <c r="R3502" s="39"/>
      <c r="S3502" s="39"/>
      <c r="T3502" s="39"/>
      <c r="U3502" s="39"/>
      <c r="V3502" s="39"/>
      <c r="W3502" s="39"/>
      <c r="X3502" s="39"/>
      <c r="Y3502" s="39"/>
      <c r="Z3502" s="39"/>
      <c r="AA3502" s="39"/>
      <c r="AB3502" s="39"/>
      <c r="AC3502" s="39"/>
      <c r="AD3502" s="40"/>
      <c r="AE3502" s="40"/>
      <c r="AF3502" s="41">
        <f t="shared" si="6672"/>
        <v>0</v>
      </c>
      <c r="AG3502" s="42"/>
    </row>
    <row r="3503" spans="1:33" ht="13.8">
      <c r="A3503" s="30" t="s">
        <v>8886</v>
      </c>
      <c r="B3503" s="30" t="s">
        <v>8887</v>
      </c>
      <c r="C3503" s="43"/>
      <c r="D3503" s="44"/>
      <c r="E3503" s="44"/>
      <c r="F3503" s="35">
        <f t="shared" si="6993"/>
        <v>0</v>
      </c>
      <c r="G3503" s="35">
        <f t="shared" si="6939"/>
        <v>0</v>
      </c>
      <c r="H3503" s="35">
        <f t="shared" si="6644"/>
        <v>0</v>
      </c>
      <c r="I3503" s="21">
        <f t="shared" si="6972"/>
        <v>28</v>
      </c>
      <c r="J3503" s="37">
        <f t="shared" ref="J3503:K3503" si="7032">MAX(N3503,P3503,R3503,T3503,V3503,X3503,Z3503,AB3503,AD3503)</f>
        <v>717.7</v>
      </c>
      <c r="K3503" s="37">
        <f t="shared" si="7032"/>
        <v>919</v>
      </c>
      <c r="L3503" s="38">
        <f t="shared" ref="L3503:M3503" si="7033">MIN(N3503,P3503,R3503,T3503,V3503,X3503,Z3503,AB3503,AD3503)</f>
        <v>717.7</v>
      </c>
      <c r="M3503" s="38">
        <f t="shared" si="7033"/>
        <v>919</v>
      </c>
      <c r="N3503" s="38">
        <f t="shared" si="6946"/>
        <v>717.7</v>
      </c>
      <c r="O3503" s="38">
        <f t="shared" si="6947"/>
        <v>919</v>
      </c>
      <c r="P3503" s="39"/>
      <c r="Q3503" s="39"/>
      <c r="R3503" s="39"/>
      <c r="S3503" s="39"/>
      <c r="T3503" s="39"/>
      <c r="U3503" s="39"/>
      <c r="V3503" s="39"/>
      <c r="W3503" s="39"/>
      <c r="X3503" s="39"/>
      <c r="Y3503" s="39"/>
      <c r="Z3503" s="39"/>
      <c r="AA3503" s="39"/>
      <c r="AB3503" s="39"/>
      <c r="AC3503" s="39"/>
      <c r="AD3503" s="40"/>
      <c r="AE3503" s="40"/>
      <c r="AF3503" s="41">
        <f t="shared" si="6672"/>
        <v>0</v>
      </c>
      <c r="AG3503" s="42"/>
    </row>
    <row r="3504" spans="1:33" ht="13.8">
      <c r="A3504" s="30" t="s">
        <v>8888</v>
      </c>
      <c r="B3504" s="30" t="s">
        <v>8889</v>
      </c>
      <c r="C3504" s="43"/>
      <c r="D3504" s="44"/>
      <c r="E3504" s="44"/>
      <c r="F3504" s="35">
        <f t="shared" si="6993"/>
        <v>0</v>
      </c>
      <c r="G3504" s="35">
        <f t="shared" si="6939"/>
        <v>0</v>
      </c>
      <c r="H3504" s="35">
        <f t="shared" si="6644"/>
        <v>0</v>
      </c>
      <c r="I3504" s="21">
        <f t="shared" si="6972"/>
        <v>28</v>
      </c>
      <c r="J3504" s="37">
        <f t="shared" ref="J3504:K3504" si="7034">MAX(N3504,P3504,R3504,T3504,V3504,X3504,Z3504,AB3504,AD3504)</f>
        <v>717.7</v>
      </c>
      <c r="K3504" s="37">
        <f t="shared" si="7034"/>
        <v>919</v>
      </c>
      <c r="L3504" s="38">
        <f t="shared" ref="L3504:M3504" si="7035">MIN(N3504,P3504,R3504,T3504,V3504,X3504,Z3504,AB3504,AD3504)</f>
        <v>717.7</v>
      </c>
      <c r="M3504" s="38">
        <f t="shared" si="7035"/>
        <v>919</v>
      </c>
      <c r="N3504" s="38">
        <f t="shared" si="6946"/>
        <v>717.7</v>
      </c>
      <c r="O3504" s="38">
        <f t="shared" si="6947"/>
        <v>919</v>
      </c>
      <c r="P3504" s="39"/>
      <c r="Q3504" s="39"/>
      <c r="R3504" s="39"/>
      <c r="S3504" s="39"/>
      <c r="T3504" s="39"/>
      <c r="U3504" s="39"/>
      <c r="V3504" s="39"/>
      <c r="W3504" s="39"/>
      <c r="X3504" s="39"/>
      <c r="Y3504" s="39"/>
      <c r="Z3504" s="39"/>
      <c r="AA3504" s="39"/>
      <c r="AB3504" s="39"/>
      <c r="AC3504" s="39"/>
      <c r="AD3504" s="40"/>
      <c r="AE3504" s="40"/>
      <c r="AF3504" s="41">
        <f t="shared" si="6672"/>
        <v>0</v>
      </c>
      <c r="AG3504" s="42"/>
    </row>
    <row r="3505" spans="1:33" ht="13.8">
      <c r="A3505" s="30" t="s">
        <v>8890</v>
      </c>
      <c r="B3505" s="30" t="s">
        <v>8891</v>
      </c>
      <c r="C3505" s="43"/>
      <c r="D3505" s="44"/>
      <c r="E3505" s="44"/>
      <c r="F3505" s="35">
        <f t="shared" si="6993"/>
        <v>0</v>
      </c>
      <c r="G3505" s="35">
        <f t="shared" si="6939"/>
        <v>0</v>
      </c>
      <c r="H3505" s="35">
        <f t="shared" si="6644"/>
        <v>0</v>
      </c>
      <c r="I3505" s="21">
        <f t="shared" si="6972"/>
        <v>28</v>
      </c>
      <c r="J3505" s="37">
        <f t="shared" ref="J3505:K3505" si="7036">MAX(N3505,P3505,R3505,T3505,V3505,X3505,Z3505,AB3505,AD3505)</f>
        <v>294.77</v>
      </c>
      <c r="K3505" s="37">
        <f t="shared" si="7036"/>
        <v>377</v>
      </c>
      <c r="L3505" s="38">
        <f t="shared" ref="L3505:M3505" si="7037">MIN(N3505,P3505,R3505,T3505,V3505,X3505,Z3505,AB3505,AD3505)</f>
        <v>294.77</v>
      </c>
      <c r="M3505" s="38">
        <f t="shared" si="7037"/>
        <v>377</v>
      </c>
      <c r="N3505" s="38">
        <f t="shared" si="6946"/>
        <v>294.77</v>
      </c>
      <c r="O3505" s="38">
        <f t="shared" si="6947"/>
        <v>377</v>
      </c>
      <c r="P3505" s="39"/>
      <c r="Q3505" s="39"/>
      <c r="R3505" s="39"/>
      <c r="S3505" s="39"/>
      <c r="T3505" s="39"/>
      <c r="U3505" s="39"/>
      <c r="V3505" s="39"/>
      <c r="W3505" s="39"/>
      <c r="X3505" s="39"/>
      <c r="Y3505" s="39"/>
      <c r="Z3505" s="39"/>
      <c r="AA3505" s="39"/>
      <c r="AB3505" s="39"/>
      <c r="AC3505" s="39"/>
      <c r="AD3505" s="40"/>
      <c r="AE3505" s="40"/>
      <c r="AF3505" s="41">
        <f t="shared" si="6672"/>
        <v>0</v>
      </c>
      <c r="AG3505" s="42"/>
    </row>
    <row r="3506" spans="1:33" ht="13.8">
      <c r="A3506" s="30" t="s">
        <v>8892</v>
      </c>
      <c r="B3506" s="30" t="s">
        <v>8893</v>
      </c>
      <c r="C3506" s="43"/>
      <c r="D3506" s="44"/>
      <c r="E3506" s="44"/>
      <c r="F3506" s="35">
        <f t="shared" si="6993"/>
        <v>0</v>
      </c>
      <c r="G3506" s="35">
        <f t="shared" si="6939"/>
        <v>0</v>
      </c>
      <c r="H3506" s="35">
        <f t="shared" si="6644"/>
        <v>0</v>
      </c>
      <c r="I3506" s="21">
        <f t="shared" si="6972"/>
        <v>28</v>
      </c>
      <c r="J3506" s="37">
        <f t="shared" ref="J3506:K3506" si="7038">MAX(N3506,P3506,R3506,T3506,V3506,X3506,Z3506,AB3506,AD3506)</f>
        <v>76.900000000000006</v>
      </c>
      <c r="K3506" s="37">
        <f t="shared" si="7038"/>
        <v>98</v>
      </c>
      <c r="L3506" s="38">
        <f t="shared" ref="L3506:M3506" si="7039">MIN(N3506,P3506,R3506,T3506,V3506,X3506,Z3506,AB3506,AD3506)</f>
        <v>76.900000000000006</v>
      </c>
      <c r="M3506" s="38">
        <f t="shared" si="7039"/>
        <v>98</v>
      </c>
      <c r="N3506" s="38">
        <f t="shared" si="6946"/>
        <v>76.900000000000006</v>
      </c>
      <c r="O3506" s="38">
        <f t="shared" si="6947"/>
        <v>98</v>
      </c>
      <c r="P3506" s="39"/>
      <c r="Q3506" s="39"/>
      <c r="R3506" s="39"/>
      <c r="S3506" s="39"/>
      <c r="T3506" s="39"/>
      <c r="U3506" s="39"/>
      <c r="V3506" s="39"/>
      <c r="W3506" s="39"/>
      <c r="X3506" s="39"/>
      <c r="Y3506" s="39"/>
      <c r="Z3506" s="39"/>
      <c r="AA3506" s="39"/>
      <c r="AB3506" s="39"/>
      <c r="AC3506" s="39"/>
      <c r="AD3506" s="40"/>
      <c r="AE3506" s="40"/>
      <c r="AF3506" s="41">
        <f t="shared" si="6672"/>
        <v>0</v>
      </c>
      <c r="AG3506" s="42"/>
    </row>
    <row r="3507" spans="1:33" ht="13.8">
      <c r="A3507" s="30" t="s">
        <v>8894</v>
      </c>
      <c r="B3507" s="30" t="s">
        <v>8895</v>
      </c>
      <c r="C3507" s="43"/>
      <c r="D3507" s="44"/>
      <c r="E3507" s="44"/>
      <c r="F3507" s="35">
        <f t="shared" si="6993"/>
        <v>0</v>
      </c>
      <c r="G3507" s="35">
        <f t="shared" si="6939"/>
        <v>0</v>
      </c>
      <c r="H3507" s="35">
        <f t="shared" si="6644"/>
        <v>0</v>
      </c>
      <c r="I3507" s="21">
        <f t="shared" si="6972"/>
        <v>28</v>
      </c>
      <c r="J3507" s="37">
        <f t="shared" ref="J3507:K3507" si="7040">MAX(N3507,P3507,R3507,T3507,V3507,X3507,Z3507,AB3507,AD3507)</f>
        <v>76.900000000000006</v>
      </c>
      <c r="K3507" s="37">
        <f t="shared" si="7040"/>
        <v>98</v>
      </c>
      <c r="L3507" s="38">
        <f t="shared" ref="L3507:M3507" si="7041">MIN(N3507,P3507,R3507,T3507,V3507,X3507,Z3507,AB3507,AD3507)</f>
        <v>76.900000000000006</v>
      </c>
      <c r="M3507" s="38">
        <f t="shared" si="7041"/>
        <v>98</v>
      </c>
      <c r="N3507" s="38">
        <f t="shared" si="6946"/>
        <v>76.900000000000006</v>
      </c>
      <c r="O3507" s="38">
        <f t="shared" si="6947"/>
        <v>98</v>
      </c>
      <c r="P3507" s="39"/>
      <c r="Q3507" s="39"/>
      <c r="R3507" s="39"/>
      <c r="S3507" s="39"/>
      <c r="T3507" s="39"/>
      <c r="U3507" s="39"/>
      <c r="V3507" s="39"/>
      <c r="W3507" s="39"/>
      <c r="X3507" s="39"/>
      <c r="Y3507" s="39"/>
      <c r="Z3507" s="39"/>
      <c r="AA3507" s="39"/>
      <c r="AB3507" s="39"/>
      <c r="AC3507" s="39"/>
      <c r="AD3507" s="40"/>
      <c r="AE3507" s="40"/>
      <c r="AF3507" s="41">
        <f t="shared" si="6672"/>
        <v>0</v>
      </c>
      <c r="AG3507" s="42"/>
    </row>
    <row r="3508" spans="1:33" ht="13.8">
      <c r="A3508" s="30" t="s">
        <v>8896</v>
      </c>
      <c r="B3508" s="30" t="s">
        <v>8897</v>
      </c>
      <c r="C3508" s="43"/>
      <c r="D3508" s="44"/>
      <c r="E3508" s="44"/>
      <c r="F3508" s="35">
        <f t="shared" si="6993"/>
        <v>0</v>
      </c>
      <c r="G3508" s="35">
        <f t="shared" si="6939"/>
        <v>0</v>
      </c>
      <c r="H3508" s="35">
        <f t="shared" si="6644"/>
        <v>0</v>
      </c>
      <c r="I3508" s="21">
        <f t="shared" si="6972"/>
        <v>28</v>
      </c>
      <c r="J3508" s="37">
        <f t="shared" ref="J3508:K3508" si="7042">MAX(N3508,P3508,R3508,T3508,V3508,X3508,Z3508,AB3508,AD3508)</f>
        <v>25.63</v>
      </c>
      <c r="K3508" s="37">
        <f t="shared" si="7042"/>
        <v>33</v>
      </c>
      <c r="L3508" s="38">
        <f t="shared" ref="L3508:M3508" si="7043">MIN(N3508,P3508,R3508,T3508,V3508,X3508,Z3508,AB3508,AD3508)</f>
        <v>25.63</v>
      </c>
      <c r="M3508" s="38">
        <f t="shared" si="7043"/>
        <v>33</v>
      </c>
      <c r="N3508" s="38">
        <f t="shared" si="6946"/>
        <v>25.63</v>
      </c>
      <c r="O3508" s="38">
        <f t="shared" si="6947"/>
        <v>33</v>
      </c>
      <c r="P3508" s="39"/>
      <c r="Q3508" s="39"/>
      <c r="R3508" s="39"/>
      <c r="S3508" s="39"/>
      <c r="T3508" s="39"/>
      <c r="U3508" s="39"/>
      <c r="V3508" s="39"/>
      <c r="W3508" s="39"/>
      <c r="X3508" s="39"/>
      <c r="Y3508" s="39"/>
      <c r="Z3508" s="39"/>
      <c r="AA3508" s="39"/>
      <c r="AB3508" s="39"/>
      <c r="AC3508" s="39"/>
      <c r="AD3508" s="40"/>
      <c r="AE3508" s="40"/>
      <c r="AF3508" s="41">
        <f t="shared" si="6672"/>
        <v>0</v>
      </c>
      <c r="AG3508" s="42"/>
    </row>
    <row r="3509" spans="1:33" ht="13.8">
      <c r="A3509" s="30" t="s">
        <v>8898</v>
      </c>
      <c r="B3509" s="30" t="s">
        <v>8899</v>
      </c>
      <c r="C3509" s="43"/>
      <c r="D3509" s="44"/>
      <c r="E3509" s="44"/>
      <c r="F3509" s="35">
        <f t="shared" si="6993"/>
        <v>0</v>
      </c>
      <c r="G3509" s="35">
        <f t="shared" si="6939"/>
        <v>0</v>
      </c>
      <c r="H3509" s="35">
        <f t="shared" si="6644"/>
        <v>0</v>
      </c>
      <c r="I3509" s="21">
        <f t="shared" si="6972"/>
        <v>28</v>
      </c>
      <c r="J3509" s="37">
        <f t="shared" ref="J3509:K3509" si="7044">MAX(N3509,P3509,R3509,T3509,V3509,X3509,Z3509,AB3509,AD3509)</f>
        <v>198.65</v>
      </c>
      <c r="K3509" s="37">
        <f t="shared" si="7044"/>
        <v>254</v>
      </c>
      <c r="L3509" s="38">
        <f t="shared" ref="L3509:M3509" si="7045">MIN(N3509,P3509,R3509,T3509,V3509,X3509,Z3509,AB3509,AD3509)</f>
        <v>198.65</v>
      </c>
      <c r="M3509" s="38">
        <f t="shared" si="7045"/>
        <v>254</v>
      </c>
      <c r="N3509" s="38">
        <f t="shared" si="6946"/>
        <v>198.65</v>
      </c>
      <c r="O3509" s="38">
        <f t="shared" si="6947"/>
        <v>254</v>
      </c>
      <c r="P3509" s="39"/>
      <c r="Q3509" s="39"/>
      <c r="R3509" s="39"/>
      <c r="S3509" s="39"/>
      <c r="T3509" s="39"/>
      <c r="U3509" s="39"/>
      <c r="V3509" s="39"/>
      <c r="W3509" s="39"/>
      <c r="X3509" s="39"/>
      <c r="Y3509" s="39"/>
      <c r="Z3509" s="39"/>
      <c r="AA3509" s="39"/>
      <c r="AB3509" s="39"/>
      <c r="AC3509" s="39"/>
      <c r="AD3509" s="40"/>
      <c r="AE3509" s="40"/>
      <c r="AF3509" s="41">
        <f t="shared" si="6672"/>
        <v>0</v>
      </c>
      <c r="AG3509" s="42"/>
    </row>
    <row r="3510" spans="1:33" ht="13.8">
      <c r="A3510" s="30" t="s">
        <v>8900</v>
      </c>
      <c r="B3510" s="30" t="s">
        <v>8901</v>
      </c>
      <c r="C3510" s="43"/>
      <c r="D3510" s="44"/>
      <c r="E3510" s="44"/>
      <c r="F3510" s="35">
        <f t="shared" si="6993"/>
        <v>0</v>
      </c>
      <c r="G3510" s="35">
        <f t="shared" si="6939"/>
        <v>0</v>
      </c>
      <c r="H3510" s="35">
        <f t="shared" si="6644"/>
        <v>0</v>
      </c>
      <c r="I3510" s="21">
        <f t="shared" si="6972"/>
        <v>28</v>
      </c>
      <c r="J3510" s="37">
        <f t="shared" ref="J3510:K3510" si="7046">MAX(N3510,P3510,R3510,T3510,V3510,X3510,Z3510,AB3510,AD3510)</f>
        <v>64.08</v>
      </c>
      <c r="K3510" s="37">
        <f t="shared" si="7046"/>
        <v>82</v>
      </c>
      <c r="L3510" s="38">
        <f t="shared" ref="L3510:M3510" si="7047">MIN(N3510,P3510,R3510,T3510,V3510,X3510,Z3510,AB3510,AD3510)</f>
        <v>64.08</v>
      </c>
      <c r="M3510" s="38">
        <f t="shared" si="7047"/>
        <v>82</v>
      </c>
      <c r="N3510" s="38">
        <f t="shared" si="6946"/>
        <v>64.08</v>
      </c>
      <c r="O3510" s="38">
        <f t="shared" si="6947"/>
        <v>82</v>
      </c>
      <c r="P3510" s="39"/>
      <c r="Q3510" s="39"/>
      <c r="R3510" s="39"/>
      <c r="S3510" s="39"/>
      <c r="T3510" s="39"/>
      <c r="U3510" s="39"/>
      <c r="V3510" s="39"/>
      <c r="W3510" s="39"/>
      <c r="X3510" s="39"/>
      <c r="Y3510" s="39"/>
      <c r="Z3510" s="39"/>
      <c r="AA3510" s="39"/>
      <c r="AB3510" s="39"/>
      <c r="AC3510" s="39"/>
      <c r="AD3510" s="40"/>
      <c r="AE3510" s="40"/>
      <c r="AF3510" s="41">
        <f t="shared" si="6672"/>
        <v>0</v>
      </c>
      <c r="AG3510" s="42"/>
    </row>
    <row r="3511" spans="1:33" ht="13.8">
      <c r="A3511" s="30" t="s">
        <v>8902</v>
      </c>
      <c r="B3511" s="30" t="s">
        <v>8903</v>
      </c>
      <c r="C3511" s="43"/>
      <c r="D3511" s="44"/>
      <c r="E3511" s="44"/>
      <c r="F3511" s="35">
        <f t="shared" si="6993"/>
        <v>0</v>
      </c>
      <c r="G3511" s="35">
        <f t="shared" si="6939"/>
        <v>0</v>
      </c>
      <c r="H3511" s="35">
        <f t="shared" si="6644"/>
        <v>0</v>
      </c>
      <c r="I3511" s="21">
        <f t="shared" si="6972"/>
        <v>28</v>
      </c>
      <c r="J3511" s="37">
        <f t="shared" ref="J3511:K3511" si="7048">MAX(N3511,P3511,R3511,T3511,V3511,X3511,Z3511,AB3511,AD3511)</f>
        <v>115.34</v>
      </c>
      <c r="K3511" s="37">
        <f t="shared" si="7048"/>
        <v>148</v>
      </c>
      <c r="L3511" s="38">
        <f t="shared" ref="L3511:M3511" si="7049">MIN(N3511,P3511,R3511,T3511,V3511,X3511,Z3511,AB3511,AD3511)</f>
        <v>115.34</v>
      </c>
      <c r="M3511" s="38">
        <f t="shared" si="7049"/>
        <v>148</v>
      </c>
      <c r="N3511" s="38">
        <f t="shared" si="6946"/>
        <v>115.34</v>
      </c>
      <c r="O3511" s="38">
        <f t="shared" si="6947"/>
        <v>148</v>
      </c>
      <c r="P3511" s="39"/>
      <c r="Q3511" s="39"/>
      <c r="R3511" s="39"/>
      <c r="S3511" s="39"/>
      <c r="T3511" s="39"/>
      <c r="U3511" s="39"/>
      <c r="V3511" s="39"/>
      <c r="W3511" s="39"/>
      <c r="X3511" s="39"/>
      <c r="Y3511" s="39"/>
      <c r="Z3511" s="39"/>
      <c r="AA3511" s="39"/>
      <c r="AB3511" s="39"/>
      <c r="AC3511" s="39"/>
      <c r="AD3511" s="40"/>
      <c r="AE3511" s="40"/>
      <c r="AF3511" s="41">
        <f t="shared" si="6672"/>
        <v>0</v>
      </c>
      <c r="AG3511" s="42"/>
    </row>
    <row r="3512" spans="1:33" ht="13.8">
      <c r="A3512" s="30" t="s">
        <v>8904</v>
      </c>
      <c r="B3512" s="30" t="s">
        <v>8905</v>
      </c>
      <c r="C3512" s="43"/>
      <c r="D3512" s="44"/>
      <c r="E3512" s="44"/>
      <c r="F3512" s="35">
        <f t="shared" si="6993"/>
        <v>0</v>
      </c>
      <c r="G3512" s="35">
        <f t="shared" si="6939"/>
        <v>0</v>
      </c>
      <c r="H3512" s="35">
        <f t="shared" si="6644"/>
        <v>0</v>
      </c>
      <c r="I3512" s="21">
        <f t="shared" si="6972"/>
        <v>28</v>
      </c>
      <c r="J3512" s="37">
        <f t="shared" ref="J3512:K3512" si="7050">MAX(N3512,P3512,R3512,T3512,V3512,X3512,Z3512,AB3512,AD3512)</f>
        <v>38.450000000000003</v>
      </c>
      <c r="K3512" s="37">
        <f t="shared" si="7050"/>
        <v>49</v>
      </c>
      <c r="L3512" s="38">
        <f t="shared" ref="L3512:M3512" si="7051">MIN(N3512,P3512,R3512,T3512,V3512,X3512,Z3512,AB3512,AD3512)</f>
        <v>38.450000000000003</v>
      </c>
      <c r="M3512" s="38">
        <f t="shared" si="7051"/>
        <v>49</v>
      </c>
      <c r="N3512" s="38">
        <f t="shared" si="6946"/>
        <v>38.450000000000003</v>
      </c>
      <c r="O3512" s="38">
        <f t="shared" si="6947"/>
        <v>49</v>
      </c>
      <c r="P3512" s="39"/>
      <c r="Q3512" s="39"/>
      <c r="R3512" s="39"/>
      <c r="S3512" s="39"/>
      <c r="T3512" s="39"/>
      <c r="U3512" s="39"/>
      <c r="V3512" s="39"/>
      <c r="W3512" s="39"/>
      <c r="X3512" s="39"/>
      <c r="Y3512" s="39"/>
      <c r="Z3512" s="39"/>
      <c r="AA3512" s="39"/>
      <c r="AB3512" s="39"/>
      <c r="AC3512" s="39"/>
      <c r="AD3512" s="40"/>
      <c r="AE3512" s="40"/>
      <c r="AF3512" s="41">
        <f t="shared" si="6672"/>
        <v>0</v>
      </c>
      <c r="AG3512" s="42"/>
    </row>
    <row r="3513" spans="1:33" ht="13.8">
      <c r="A3513" s="30" t="s">
        <v>8906</v>
      </c>
      <c r="B3513" s="30" t="s">
        <v>8907</v>
      </c>
      <c r="C3513" s="43"/>
      <c r="D3513" s="44"/>
      <c r="E3513" s="44"/>
      <c r="F3513" s="35">
        <f t="shared" si="6993"/>
        <v>0</v>
      </c>
      <c r="G3513" s="35">
        <f t="shared" si="6939"/>
        <v>0</v>
      </c>
      <c r="H3513" s="35">
        <f t="shared" si="6644"/>
        <v>0</v>
      </c>
      <c r="I3513" s="21">
        <f t="shared" si="6972"/>
        <v>28</v>
      </c>
      <c r="J3513" s="37">
        <f t="shared" ref="J3513:K3513" si="7052">MAX(N3513,P3513,R3513,T3513,V3513,X3513,Z3513,AB3513,AD3513)</f>
        <v>19.22</v>
      </c>
      <c r="K3513" s="37">
        <f t="shared" si="7052"/>
        <v>25</v>
      </c>
      <c r="L3513" s="38">
        <f t="shared" ref="L3513:M3513" si="7053">MIN(N3513,P3513,R3513,T3513,V3513,X3513,Z3513,AB3513,AD3513)</f>
        <v>19.22</v>
      </c>
      <c r="M3513" s="38">
        <f t="shared" si="7053"/>
        <v>25</v>
      </c>
      <c r="N3513" s="38">
        <f t="shared" si="6946"/>
        <v>19.22</v>
      </c>
      <c r="O3513" s="38">
        <f t="shared" si="6947"/>
        <v>25</v>
      </c>
      <c r="P3513" s="39"/>
      <c r="Q3513" s="39"/>
      <c r="R3513" s="39"/>
      <c r="S3513" s="39"/>
      <c r="T3513" s="39"/>
      <c r="U3513" s="39"/>
      <c r="V3513" s="39"/>
      <c r="W3513" s="39"/>
      <c r="X3513" s="39"/>
      <c r="Y3513" s="39"/>
      <c r="Z3513" s="39"/>
      <c r="AA3513" s="39"/>
      <c r="AB3513" s="39"/>
      <c r="AC3513" s="39"/>
      <c r="AD3513" s="40"/>
      <c r="AE3513" s="40"/>
      <c r="AF3513" s="41">
        <f t="shared" si="6672"/>
        <v>0</v>
      </c>
      <c r="AG3513" s="42"/>
    </row>
    <row r="3514" spans="1:33" ht="13.8">
      <c r="A3514" s="30" t="s">
        <v>8908</v>
      </c>
      <c r="B3514" s="30" t="s">
        <v>8909</v>
      </c>
      <c r="C3514" s="43"/>
      <c r="D3514" s="44"/>
      <c r="E3514" s="44"/>
      <c r="F3514" s="35">
        <f t="shared" si="6993"/>
        <v>0</v>
      </c>
      <c r="G3514" s="35">
        <f t="shared" si="6939"/>
        <v>0</v>
      </c>
      <c r="H3514" s="35">
        <f t="shared" si="6644"/>
        <v>0</v>
      </c>
      <c r="I3514" s="21">
        <f t="shared" si="6972"/>
        <v>28</v>
      </c>
      <c r="J3514" s="37">
        <f t="shared" ref="J3514:K3514" si="7054">MAX(N3514,P3514,R3514,T3514,V3514,X3514,Z3514,AB3514,AD3514)</f>
        <v>19.22</v>
      </c>
      <c r="K3514" s="37">
        <f t="shared" si="7054"/>
        <v>25</v>
      </c>
      <c r="L3514" s="38">
        <f t="shared" ref="L3514:M3514" si="7055">MIN(N3514,P3514,R3514,T3514,V3514,X3514,Z3514,AB3514,AD3514)</f>
        <v>19.22</v>
      </c>
      <c r="M3514" s="38">
        <f t="shared" si="7055"/>
        <v>25</v>
      </c>
      <c r="N3514" s="38">
        <f t="shared" si="6946"/>
        <v>19.22</v>
      </c>
      <c r="O3514" s="38">
        <f t="shared" si="6947"/>
        <v>25</v>
      </c>
      <c r="P3514" s="39"/>
      <c r="Q3514" s="39"/>
      <c r="R3514" s="39"/>
      <c r="S3514" s="39"/>
      <c r="T3514" s="39"/>
      <c r="U3514" s="39"/>
      <c r="V3514" s="39"/>
      <c r="W3514" s="39"/>
      <c r="X3514" s="39"/>
      <c r="Y3514" s="39"/>
      <c r="Z3514" s="39"/>
      <c r="AA3514" s="39"/>
      <c r="AB3514" s="39"/>
      <c r="AC3514" s="39"/>
      <c r="AD3514" s="40"/>
      <c r="AE3514" s="40"/>
      <c r="AF3514" s="41">
        <f t="shared" si="6672"/>
        <v>0</v>
      </c>
      <c r="AG3514" s="42"/>
    </row>
    <row r="3515" spans="1:33" ht="13.8">
      <c r="A3515" s="30" t="s">
        <v>8910</v>
      </c>
      <c r="B3515" s="30" t="s">
        <v>8911</v>
      </c>
      <c r="C3515" s="43"/>
      <c r="D3515" s="44"/>
      <c r="E3515" s="44"/>
      <c r="F3515" s="35">
        <f t="shared" si="6993"/>
        <v>0</v>
      </c>
      <c r="G3515" s="35">
        <f t="shared" si="6939"/>
        <v>0</v>
      </c>
      <c r="H3515" s="35">
        <f t="shared" si="6644"/>
        <v>0</v>
      </c>
      <c r="I3515" s="21">
        <f t="shared" si="6972"/>
        <v>28</v>
      </c>
      <c r="J3515" s="37">
        <f t="shared" ref="J3515:K3515" si="7056">MAX(N3515,P3515,R3515,T3515,V3515,X3515,Z3515,AB3515,AD3515)</f>
        <v>108.94</v>
      </c>
      <c r="K3515" s="37">
        <f t="shared" si="7056"/>
        <v>139</v>
      </c>
      <c r="L3515" s="38">
        <f t="shared" ref="L3515:M3515" si="7057">MIN(N3515,P3515,R3515,T3515,V3515,X3515,Z3515,AB3515,AD3515)</f>
        <v>108.94</v>
      </c>
      <c r="M3515" s="38">
        <f t="shared" si="7057"/>
        <v>139</v>
      </c>
      <c r="N3515" s="38">
        <f t="shared" si="6946"/>
        <v>108.94</v>
      </c>
      <c r="O3515" s="38">
        <f t="shared" si="6947"/>
        <v>139</v>
      </c>
      <c r="P3515" s="39"/>
      <c r="Q3515" s="39"/>
      <c r="R3515" s="39"/>
      <c r="S3515" s="39"/>
      <c r="T3515" s="39"/>
      <c r="U3515" s="39"/>
      <c r="V3515" s="39"/>
      <c r="W3515" s="39"/>
      <c r="X3515" s="39"/>
      <c r="Y3515" s="39"/>
      <c r="Z3515" s="39"/>
      <c r="AA3515" s="39"/>
      <c r="AB3515" s="39"/>
      <c r="AC3515" s="39"/>
      <c r="AD3515" s="40"/>
      <c r="AE3515" s="40"/>
      <c r="AF3515" s="41">
        <f t="shared" si="6672"/>
        <v>0</v>
      </c>
      <c r="AG3515" s="42"/>
    </row>
    <row r="3516" spans="1:33" ht="13.8">
      <c r="A3516" s="30" t="s">
        <v>8912</v>
      </c>
      <c r="B3516" s="30" t="s">
        <v>8913</v>
      </c>
      <c r="C3516" s="43"/>
      <c r="D3516" s="44"/>
      <c r="E3516" s="44"/>
      <c r="F3516" s="35">
        <f t="shared" si="6993"/>
        <v>0</v>
      </c>
      <c r="G3516" s="35">
        <f t="shared" si="6939"/>
        <v>0</v>
      </c>
      <c r="H3516" s="35">
        <f t="shared" si="6644"/>
        <v>0</v>
      </c>
      <c r="I3516" s="21">
        <f t="shared" si="6972"/>
        <v>28</v>
      </c>
      <c r="J3516" s="37">
        <f t="shared" ref="J3516:K3516" si="7058">MAX(N3516,P3516,R3516,T3516,V3516,X3516,Z3516,AB3516,AD3516)</f>
        <v>275.54000000000002</v>
      </c>
      <c r="K3516" s="37">
        <f t="shared" si="7058"/>
        <v>353</v>
      </c>
      <c r="L3516" s="38">
        <f t="shared" ref="L3516:M3516" si="7059">MIN(N3516,P3516,R3516,T3516,V3516,X3516,Z3516,AB3516,AD3516)</f>
        <v>275.54000000000002</v>
      </c>
      <c r="M3516" s="38">
        <f t="shared" si="7059"/>
        <v>353</v>
      </c>
      <c r="N3516" s="38">
        <f t="shared" si="6946"/>
        <v>275.54000000000002</v>
      </c>
      <c r="O3516" s="38">
        <f t="shared" si="6947"/>
        <v>353</v>
      </c>
      <c r="P3516" s="39"/>
      <c r="Q3516" s="39"/>
      <c r="R3516" s="39"/>
      <c r="S3516" s="39"/>
      <c r="T3516" s="39"/>
      <c r="U3516" s="39"/>
      <c r="V3516" s="39"/>
      <c r="W3516" s="39"/>
      <c r="X3516" s="39"/>
      <c r="Y3516" s="39"/>
      <c r="Z3516" s="39"/>
      <c r="AA3516" s="39"/>
      <c r="AB3516" s="39"/>
      <c r="AC3516" s="39"/>
      <c r="AD3516" s="40"/>
      <c r="AE3516" s="40"/>
      <c r="AF3516" s="41">
        <f t="shared" si="6672"/>
        <v>0</v>
      </c>
      <c r="AG3516" s="42"/>
    </row>
    <row r="3517" spans="1:33" ht="13.8">
      <c r="A3517" s="30" t="s">
        <v>8914</v>
      </c>
      <c r="B3517" s="30" t="s">
        <v>8915</v>
      </c>
      <c r="C3517" s="43"/>
      <c r="D3517" s="44"/>
      <c r="E3517" s="44"/>
      <c r="F3517" s="35">
        <f t="shared" si="6993"/>
        <v>0</v>
      </c>
      <c r="G3517" s="35">
        <f t="shared" si="6939"/>
        <v>0</v>
      </c>
      <c r="H3517" s="35">
        <f t="shared" si="6644"/>
        <v>0</v>
      </c>
      <c r="I3517" s="21">
        <f t="shared" si="6972"/>
        <v>28</v>
      </c>
      <c r="J3517" s="37">
        <f t="shared" ref="J3517:K3517" si="7060">MAX(N3517,P3517,R3517,T3517,V3517,X3517,Z3517,AB3517,AD3517)</f>
        <v>25.63</v>
      </c>
      <c r="K3517" s="37">
        <f t="shared" si="7060"/>
        <v>33</v>
      </c>
      <c r="L3517" s="38">
        <f t="shared" ref="L3517:M3517" si="7061">MIN(N3517,P3517,R3517,T3517,V3517,X3517,Z3517,AB3517,AD3517)</f>
        <v>25.63</v>
      </c>
      <c r="M3517" s="38">
        <f t="shared" si="7061"/>
        <v>33</v>
      </c>
      <c r="N3517" s="38">
        <f t="shared" si="6946"/>
        <v>25.63</v>
      </c>
      <c r="O3517" s="38">
        <f t="shared" si="6947"/>
        <v>33</v>
      </c>
      <c r="P3517" s="39"/>
      <c r="Q3517" s="39"/>
      <c r="R3517" s="39"/>
      <c r="S3517" s="39"/>
      <c r="T3517" s="39"/>
      <c r="U3517" s="39"/>
      <c r="V3517" s="39"/>
      <c r="W3517" s="39"/>
      <c r="X3517" s="39"/>
      <c r="Y3517" s="39"/>
      <c r="Z3517" s="39"/>
      <c r="AA3517" s="39"/>
      <c r="AB3517" s="39"/>
      <c r="AC3517" s="39"/>
      <c r="AD3517" s="40"/>
      <c r="AE3517" s="40"/>
      <c r="AF3517" s="41">
        <f t="shared" si="6672"/>
        <v>0</v>
      </c>
      <c r="AG3517" s="42"/>
    </row>
    <row r="3518" spans="1:33" ht="13.8">
      <c r="A3518" s="30" t="s">
        <v>8916</v>
      </c>
      <c r="B3518" s="30" t="s">
        <v>8917</v>
      </c>
      <c r="C3518" s="43"/>
      <c r="D3518" s="44"/>
      <c r="E3518" s="44"/>
      <c r="F3518" s="35">
        <f t="shared" si="6993"/>
        <v>0</v>
      </c>
      <c r="G3518" s="35">
        <f t="shared" si="6939"/>
        <v>0</v>
      </c>
      <c r="H3518" s="35">
        <f t="shared" si="6644"/>
        <v>0</v>
      </c>
      <c r="I3518" s="21">
        <f t="shared" si="6972"/>
        <v>28</v>
      </c>
      <c r="J3518" s="37">
        <f t="shared" ref="J3518:K3518" si="7062">MAX(N3518,P3518,R3518,T3518,V3518,X3518,Z3518,AB3518,AD3518)</f>
        <v>51.26</v>
      </c>
      <c r="K3518" s="37">
        <f t="shared" si="7062"/>
        <v>66</v>
      </c>
      <c r="L3518" s="38">
        <f t="shared" ref="L3518:M3518" si="7063">MIN(N3518,P3518,R3518,T3518,V3518,X3518,Z3518,AB3518,AD3518)</f>
        <v>51.26</v>
      </c>
      <c r="M3518" s="38">
        <f t="shared" si="7063"/>
        <v>66</v>
      </c>
      <c r="N3518" s="38">
        <f t="shared" si="6946"/>
        <v>51.26</v>
      </c>
      <c r="O3518" s="38">
        <f t="shared" si="6947"/>
        <v>66</v>
      </c>
      <c r="P3518" s="39"/>
      <c r="Q3518" s="39"/>
      <c r="R3518" s="39"/>
      <c r="S3518" s="39"/>
      <c r="T3518" s="39"/>
      <c r="U3518" s="39"/>
      <c r="V3518" s="39"/>
      <c r="W3518" s="39"/>
      <c r="X3518" s="39"/>
      <c r="Y3518" s="39"/>
      <c r="Z3518" s="39"/>
      <c r="AA3518" s="39"/>
      <c r="AB3518" s="39"/>
      <c r="AC3518" s="39"/>
      <c r="AD3518" s="40"/>
      <c r="AE3518" s="40"/>
      <c r="AF3518" s="41">
        <f t="shared" si="6672"/>
        <v>0</v>
      </c>
      <c r="AG3518" s="42"/>
    </row>
    <row r="3519" spans="1:33" ht="13.8">
      <c r="A3519" s="30" t="s">
        <v>8918</v>
      </c>
      <c r="B3519" s="30" t="s">
        <v>8919</v>
      </c>
      <c r="C3519" s="43"/>
      <c r="D3519" s="44"/>
      <c r="E3519" s="44"/>
      <c r="F3519" s="35">
        <f t="shared" si="6993"/>
        <v>0</v>
      </c>
      <c r="G3519" s="35">
        <f t="shared" si="6939"/>
        <v>0</v>
      </c>
      <c r="H3519" s="35">
        <f t="shared" si="6644"/>
        <v>0</v>
      </c>
      <c r="I3519" s="21">
        <f t="shared" si="6972"/>
        <v>28</v>
      </c>
      <c r="J3519" s="37">
        <f t="shared" ref="J3519:K3519" si="7064">MAX(N3519,P3519,R3519,T3519,V3519,X3519,Z3519,AB3519,AD3519)</f>
        <v>25.63</v>
      </c>
      <c r="K3519" s="37">
        <f t="shared" si="7064"/>
        <v>33</v>
      </c>
      <c r="L3519" s="38">
        <f t="shared" ref="L3519:M3519" si="7065">MIN(N3519,P3519,R3519,T3519,V3519,X3519,Z3519,AB3519,AD3519)</f>
        <v>25.63</v>
      </c>
      <c r="M3519" s="38">
        <f t="shared" si="7065"/>
        <v>33</v>
      </c>
      <c r="N3519" s="38">
        <f t="shared" si="6946"/>
        <v>25.63</v>
      </c>
      <c r="O3519" s="38">
        <f t="shared" si="6947"/>
        <v>33</v>
      </c>
      <c r="P3519" s="39"/>
      <c r="Q3519" s="39"/>
      <c r="R3519" s="39"/>
      <c r="S3519" s="39"/>
      <c r="T3519" s="39"/>
      <c r="U3519" s="39"/>
      <c r="V3519" s="39"/>
      <c r="W3519" s="39"/>
      <c r="X3519" s="39"/>
      <c r="Y3519" s="39"/>
      <c r="Z3519" s="39"/>
      <c r="AA3519" s="39"/>
      <c r="AB3519" s="39"/>
      <c r="AC3519" s="39"/>
      <c r="AD3519" s="40"/>
      <c r="AE3519" s="40"/>
      <c r="AF3519" s="41">
        <f t="shared" si="6672"/>
        <v>0</v>
      </c>
      <c r="AG3519" s="42"/>
    </row>
    <row r="3520" spans="1:33" ht="13.8">
      <c r="A3520" s="30" t="s">
        <v>8920</v>
      </c>
      <c r="B3520" s="30" t="s">
        <v>8921</v>
      </c>
      <c r="C3520" s="43"/>
      <c r="D3520" s="44"/>
      <c r="E3520" s="44"/>
      <c r="F3520" s="35">
        <f t="shared" si="6993"/>
        <v>0</v>
      </c>
      <c r="G3520" s="35">
        <f t="shared" si="6939"/>
        <v>0</v>
      </c>
      <c r="H3520" s="35">
        <f t="shared" si="6644"/>
        <v>0</v>
      </c>
      <c r="I3520" s="21">
        <f t="shared" si="6972"/>
        <v>28</v>
      </c>
      <c r="J3520" s="37">
        <f t="shared" ref="J3520:K3520" si="7066">MAX(N3520,P3520,R3520,T3520,V3520,X3520,Z3520,AB3520,AD3520)</f>
        <v>25.63</v>
      </c>
      <c r="K3520" s="37">
        <f t="shared" si="7066"/>
        <v>33</v>
      </c>
      <c r="L3520" s="38">
        <f t="shared" ref="L3520:M3520" si="7067">MIN(N3520,P3520,R3520,T3520,V3520,X3520,Z3520,AB3520,AD3520)</f>
        <v>25.63</v>
      </c>
      <c r="M3520" s="38">
        <f t="shared" si="7067"/>
        <v>33</v>
      </c>
      <c r="N3520" s="38">
        <f t="shared" si="6946"/>
        <v>25.63</v>
      </c>
      <c r="O3520" s="38">
        <f t="shared" si="6947"/>
        <v>33</v>
      </c>
      <c r="P3520" s="39"/>
      <c r="Q3520" s="39"/>
      <c r="R3520" s="39"/>
      <c r="S3520" s="39"/>
      <c r="T3520" s="39"/>
      <c r="U3520" s="39"/>
      <c r="V3520" s="39"/>
      <c r="W3520" s="39"/>
      <c r="X3520" s="39"/>
      <c r="Y3520" s="39"/>
      <c r="Z3520" s="39"/>
      <c r="AA3520" s="39"/>
      <c r="AB3520" s="39"/>
      <c r="AC3520" s="39"/>
      <c r="AD3520" s="40"/>
      <c r="AE3520" s="40"/>
      <c r="AF3520" s="41">
        <f t="shared" si="6672"/>
        <v>0</v>
      </c>
      <c r="AG3520" s="42"/>
    </row>
    <row r="3521" spans="1:33" ht="13.8">
      <c r="A3521" s="30" t="s">
        <v>8922</v>
      </c>
      <c r="B3521" s="30" t="s">
        <v>8923</v>
      </c>
      <c r="C3521" s="43"/>
      <c r="D3521" s="44"/>
      <c r="E3521" s="44"/>
      <c r="F3521" s="35">
        <f t="shared" si="6993"/>
        <v>0</v>
      </c>
      <c r="G3521" s="35">
        <f t="shared" si="6939"/>
        <v>0</v>
      </c>
      <c r="H3521" s="35">
        <f t="shared" si="6644"/>
        <v>0</v>
      </c>
      <c r="I3521" s="21">
        <f t="shared" si="6972"/>
        <v>28</v>
      </c>
      <c r="J3521" s="37">
        <f t="shared" ref="J3521:K3521" si="7068">MAX(N3521,P3521,R3521,T3521,V3521,X3521,Z3521,AB3521,AD3521)</f>
        <v>19.22</v>
      </c>
      <c r="K3521" s="37">
        <f t="shared" si="7068"/>
        <v>25</v>
      </c>
      <c r="L3521" s="38">
        <f t="shared" ref="L3521:M3521" si="7069">MIN(N3521,P3521,R3521,T3521,V3521,X3521,Z3521,AB3521,AD3521)</f>
        <v>19.22</v>
      </c>
      <c r="M3521" s="38">
        <f t="shared" si="7069"/>
        <v>25</v>
      </c>
      <c r="N3521" s="38">
        <f t="shared" si="6946"/>
        <v>19.22</v>
      </c>
      <c r="O3521" s="38">
        <f t="shared" si="6947"/>
        <v>25</v>
      </c>
      <c r="P3521" s="39"/>
      <c r="Q3521" s="39"/>
      <c r="R3521" s="39"/>
      <c r="S3521" s="39"/>
      <c r="T3521" s="39"/>
      <c r="U3521" s="39"/>
      <c r="V3521" s="39"/>
      <c r="W3521" s="39"/>
      <c r="X3521" s="39"/>
      <c r="Y3521" s="39"/>
      <c r="Z3521" s="39"/>
      <c r="AA3521" s="39"/>
      <c r="AB3521" s="39"/>
      <c r="AC3521" s="39"/>
      <c r="AD3521" s="40"/>
      <c r="AE3521" s="40"/>
      <c r="AF3521" s="41">
        <f t="shared" si="6672"/>
        <v>0</v>
      </c>
      <c r="AG3521" s="42"/>
    </row>
    <row r="3522" spans="1:33" ht="13.8">
      <c r="A3522" s="30" t="s">
        <v>8924</v>
      </c>
      <c r="B3522" s="30" t="s">
        <v>8925</v>
      </c>
      <c r="C3522" s="43"/>
      <c r="D3522" s="44"/>
      <c r="E3522" s="44"/>
      <c r="F3522" s="35">
        <f t="shared" si="6993"/>
        <v>0</v>
      </c>
      <c r="G3522" s="35">
        <f t="shared" si="6939"/>
        <v>0</v>
      </c>
      <c r="H3522" s="35">
        <f t="shared" si="6644"/>
        <v>0</v>
      </c>
      <c r="I3522" s="21">
        <f t="shared" si="6972"/>
        <v>28</v>
      </c>
      <c r="J3522" s="37">
        <f t="shared" ref="J3522:K3522" si="7070">MAX(N3522,P3522,R3522,T3522,V3522,X3522,Z3522,AB3522,AD3522)</f>
        <v>38.450000000000003</v>
      </c>
      <c r="K3522" s="37">
        <f t="shared" si="7070"/>
        <v>49</v>
      </c>
      <c r="L3522" s="38">
        <f t="shared" ref="L3522:M3522" si="7071">MIN(N3522,P3522,R3522,T3522,V3522,X3522,Z3522,AB3522,AD3522)</f>
        <v>38.450000000000003</v>
      </c>
      <c r="M3522" s="38">
        <f t="shared" si="7071"/>
        <v>49</v>
      </c>
      <c r="N3522" s="38">
        <f t="shared" si="6946"/>
        <v>38.450000000000003</v>
      </c>
      <c r="O3522" s="38">
        <f t="shared" si="6947"/>
        <v>49</v>
      </c>
      <c r="P3522" s="39"/>
      <c r="Q3522" s="39"/>
      <c r="R3522" s="39"/>
      <c r="S3522" s="39"/>
      <c r="T3522" s="39"/>
      <c r="U3522" s="39"/>
      <c r="V3522" s="39"/>
      <c r="W3522" s="39"/>
      <c r="X3522" s="39"/>
      <c r="Y3522" s="39"/>
      <c r="Z3522" s="39"/>
      <c r="AA3522" s="39"/>
      <c r="AB3522" s="39"/>
      <c r="AC3522" s="39"/>
      <c r="AD3522" s="40"/>
      <c r="AE3522" s="40"/>
      <c r="AF3522" s="41">
        <f t="shared" si="6672"/>
        <v>0</v>
      </c>
      <c r="AG3522" s="42"/>
    </row>
    <row r="3523" spans="1:33" ht="13.8">
      <c r="A3523" s="30" t="s">
        <v>8926</v>
      </c>
      <c r="B3523" s="30" t="s">
        <v>8927</v>
      </c>
      <c r="C3523" s="43"/>
      <c r="D3523" s="44"/>
      <c r="E3523" s="44"/>
      <c r="F3523" s="35">
        <f t="shared" si="6993"/>
        <v>0</v>
      </c>
      <c r="G3523" s="35">
        <f t="shared" ref="G3523:G3586" si="7072">IFERROR(COUNTIF(Sales_PartCode, A3523), 0)</f>
        <v>0</v>
      </c>
      <c r="H3523" s="35">
        <f t="shared" si="6644"/>
        <v>0</v>
      </c>
      <c r="I3523" s="21">
        <f t="shared" si="6972"/>
        <v>28</v>
      </c>
      <c r="J3523" s="37">
        <f t="shared" ref="J3523:K3523" si="7073">MAX(N3523,P3523,R3523,T3523,V3523,X3523,Z3523,AB3523,AD3523)</f>
        <v>12.82</v>
      </c>
      <c r="K3523" s="37">
        <f t="shared" si="7073"/>
        <v>16</v>
      </c>
      <c r="L3523" s="38">
        <f t="shared" ref="L3523:M3523" si="7074">MIN(N3523,P3523,R3523,T3523,V3523,X3523,Z3523,AB3523,AD3523)</f>
        <v>12.82</v>
      </c>
      <c r="M3523" s="38">
        <f t="shared" si="7074"/>
        <v>16</v>
      </c>
      <c r="N3523" s="38">
        <f t="shared" si="6946"/>
        <v>12.82</v>
      </c>
      <c r="O3523" s="38">
        <f t="shared" si="6947"/>
        <v>16</v>
      </c>
      <c r="P3523" s="39"/>
      <c r="Q3523" s="39"/>
      <c r="R3523" s="39"/>
      <c r="S3523" s="39"/>
      <c r="T3523" s="39"/>
      <c r="U3523" s="39"/>
      <c r="V3523" s="39"/>
      <c r="W3523" s="39"/>
      <c r="X3523" s="39"/>
      <c r="Y3523" s="39"/>
      <c r="Z3523" s="39"/>
      <c r="AA3523" s="39"/>
      <c r="AB3523" s="39"/>
      <c r="AC3523" s="39"/>
      <c r="AD3523" s="40"/>
      <c r="AE3523" s="40"/>
      <c r="AF3523" s="41">
        <f t="shared" si="6672"/>
        <v>0</v>
      </c>
      <c r="AG3523" s="42"/>
    </row>
    <row r="3524" spans="1:33" ht="13.8">
      <c r="A3524" s="30" t="s">
        <v>8928</v>
      </c>
      <c r="B3524" s="30" t="s">
        <v>8929</v>
      </c>
      <c r="C3524" s="43"/>
      <c r="D3524" s="44"/>
      <c r="E3524" s="44"/>
      <c r="F3524" s="35">
        <f t="shared" si="6993"/>
        <v>0</v>
      </c>
      <c r="G3524" s="35">
        <f t="shared" si="7072"/>
        <v>0</v>
      </c>
      <c r="H3524" s="35">
        <f t="shared" si="6644"/>
        <v>0</v>
      </c>
      <c r="I3524" s="21">
        <f t="shared" si="6972"/>
        <v>28</v>
      </c>
      <c r="J3524" s="37">
        <f t="shared" ref="J3524:K3524" si="7075">MAX(N3524,P3524,R3524,T3524,V3524,X3524,Z3524,AB3524,AD3524)</f>
        <v>96.12</v>
      </c>
      <c r="K3524" s="37">
        <f t="shared" si="7075"/>
        <v>123</v>
      </c>
      <c r="L3524" s="38">
        <f t="shared" ref="L3524:M3524" si="7076">MIN(N3524,P3524,R3524,T3524,V3524,X3524,Z3524,AB3524,AD3524)</f>
        <v>96.12</v>
      </c>
      <c r="M3524" s="38">
        <f t="shared" si="7076"/>
        <v>123</v>
      </c>
      <c r="N3524" s="38">
        <f t="shared" si="6946"/>
        <v>96.12</v>
      </c>
      <c r="O3524" s="38">
        <f t="shared" si="6947"/>
        <v>123</v>
      </c>
      <c r="P3524" s="39"/>
      <c r="Q3524" s="39"/>
      <c r="R3524" s="39"/>
      <c r="S3524" s="39"/>
      <c r="T3524" s="39"/>
      <c r="U3524" s="39"/>
      <c r="V3524" s="39"/>
      <c r="W3524" s="39"/>
      <c r="X3524" s="39"/>
      <c r="Y3524" s="39"/>
      <c r="Z3524" s="39"/>
      <c r="AA3524" s="39"/>
      <c r="AB3524" s="39"/>
      <c r="AC3524" s="39"/>
      <c r="AD3524" s="40"/>
      <c r="AE3524" s="40"/>
      <c r="AF3524" s="41">
        <f t="shared" si="6672"/>
        <v>0</v>
      </c>
      <c r="AG3524" s="42"/>
    </row>
    <row r="3525" spans="1:33" ht="13.8">
      <c r="A3525" s="30" t="s">
        <v>8930</v>
      </c>
      <c r="B3525" s="30" t="s">
        <v>8931</v>
      </c>
      <c r="C3525" s="43"/>
      <c r="D3525" s="44"/>
      <c r="E3525" s="44"/>
      <c r="F3525" s="35">
        <f t="shared" si="6993"/>
        <v>0</v>
      </c>
      <c r="G3525" s="35">
        <f t="shared" si="7072"/>
        <v>0</v>
      </c>
      <c r="H3525" s="35">
        <f t="shared" si="6644"/>
        <v>0</v>
      </c>
      <c r="I3525" s="21">
        <f t="shared" si="6972"/>
        <v>28</v>
      </c>
      <c r="J3525" s="37">
        <f t="shared" ref="J3525:K3525" si="7077">MAX(N3525,P3525,R3525,T3525,V3525,X3525,Z3525,AB3525,AD3525)</f>
        <v>128.16</v>
      </c>
      <c r="K3525" s="37">
        <f t="shared" si="7077"/>
        <v>164</v>
      </c>
      <c r="L3525" s="38">
        <f t="shared" ref="L3525:M3525" si="7078">MIN(N3525,P3525,R3525,T3525,V3525,X3525,Z3525,AB3525,AD3525)</f>
        <v>128.16</v>
      </c>
      <c r="M3525" s="38">
        <f t="shared" si="7078"/>
        <v>164</v>
      </c>
      <c r="N3525" s="38">
        <f t="shared" ref="N3525:N3588" si="7079">VLOOKUP(A3525,Inv_bef,5,FALSE)</f>
        <v>128.16</v>
      </c>
      <c r="O3525" s="38">
        <f t="shared" ref="O3525:O3588" si="7080">VLOOKUP(A3525,Inv_bef,6,FALSE)</f>
        <v>164</v>
      </c>
      <c r="P3525" s="39"/>
      <c r="Q3525" s="39"/>
      <c r="R3525" s="39"/>
      <c r="S3525" s="39"/>
      <c r="T3525" s="39"/>
      <c r="U3525" s="39"/>
      <c r="V3525" s="39"/>
      <c r="W3525" s="39"/>
      <c r="X3525" s="39"/>
      <c r="Y3525" s="39"/>
      <c r="Z3525" s="39"/>
      <c r="AA3525" s="39"/>
      <c r="AB3525" s="39"/>
      <c r="AC3525" s="39"/>
      <c r="AD3525" s="40"/>
      <c r="AE3525" s="40"/>
      <c r="AF3525" s="41">
        <f t="shared" si="6672"/>
        <v>0</v>
      </c>
      <c r="AG3525" s="42"/>
    </row>
    <row r="3526" spans="1:33" ht="13.8">
      <c r="A3526" s="30" t="s">
        <v>8932</v>
      </c>
      <c r="B3526" s="30" t="s">
        <v>8933</v>
      </c>
      <c r="C3526" s="43"/>
      <c r="D3526" s="44"/>
      <c r="E3526" s="44"/>
      <c r="F3526" s="35">
        <f t="shared" si="6993"/>
        <v>0</v>
      </c>
      <c r="G3526" s="35">
        <f t="shared" si="7072"/>
        <v>0</v>
      </c>
      <c r="H3526" s="35">
        <f t="shared" si="6644"/>
        <v>0</v>
      </c>
      <c r="I3526" s="21">
        <f t="shared" si="6972"/>
        <v>28</v>
      </c>
      <c r="J3526" s="37">
        <f t="shared" ref="J3526:K3526" si="7081">MAX(N3526,P3526,R3526,T3526,V3526,X3526,Z3526,AB3526,AD3526)</f>
        <v>128.16</v>
      </c>
      <c r="K3526" s="37">
        <f t="shared" si="7081"/>
        <v>164</v>
      </c>
      <c r="L3526" s="38">
        <f t="shared" ref="L3526:M3526" si="7082">MIN(N3526,P3526,R3526,T3526,V3526,X3526,Z3526,AB3526,AD3526)</f>
        <v>128.16</v>
      </c>
      <c r="M3526" s="38">
        <f t="shared" si="7082"/>
        <v>164</v>
      </c>
      <c r="N3526" s="38">
        <f t="shared" si="7079"/>
        <v>128.16</v>
      </c>
      <c r="O3526" s="38">
        <f t="shared" si="7080"/>
        <v>164</v>
      </c>
      <c r="P3526" s="39"/>
      <c r="Q3526" s="39"/>
      <c r="R3526" s="39"/>
      <c r="S3526" s="39"/>
      <c r="T3526" s="39"/>
      <c r="U3526" s="39"/>
      <c r="V3526" s="39"/>
      <c r="W3526" s="39"/>
      <c r="X3526" s="39"/>
      <c r="Y3526" s="39"/>
      <c r="Z3526" s="39"/>
      <c r="AA3526" s="39"/>
      <c r="AB3526" s="39"/>
      <c r="AC3526" s="39"/>
      <c r="AD3526" s="40"/>
      <c r="AE3526" s="40"/>
      <c r="AF3526" s="41">
        <f t="shared" si="6672"/>
        <v>0</v>
      </c>
      <c r="AG3526" s="42"/>
    </row>
    <row r="3527" spans="1:33" ht="13.8">
      <c r="A3527" s="30" t="s">
        <v>8934</v>
      </c>
      <c r="B3527" s="30" t="s">
        <v>8935</v>
      </c>
      <c r="C3527" s="43"/>
      <c r="D3527" s="44"/>
      <c r="E3527" s="44"/>
      <c r="F3527" s="35">
        <f t="shared" si="6993"/>
        <v>0</v>
      </c>
      <c r="G3527" s="35">
        <f t="shared" si="7072"/>
        <v>0</v>
      </c>
      <c r="H3527" s="35">
        <f t="shared" si="6644"/>
        <v>0</v>
      </c>
      <c r="I3527" s="21">
        <f t="shared" si="6972"/>
        <v>28</v>
      </c>
      <c r="J3527" s="37">
        <f t="shared" ref="J3527:K3527" si="7083">MAX(N3527,P3527,R3527,T3527,V3527,X3527,Z3527,AB3527,AD3527)</f>
        <v>371.66</v>
      </c>
      <c r="K3527" s="37">
        <f t="shared" si="7083"/>
        <v>476</v>
      </c>
      <c r="L3527" s="38">
        <f t="shared" ref="L3527:M3527" si="7084">MIN(N3527,P3527,R3527,T3527,V3527,X3527,Z3527,AB3527,AD3527)</f>
        <v>371.66</v>
      </c>
      <c r="M3527" s="38">
        <f t="shared" si="7084"/>
        <v>476</v>
      </c>
      <c r="N3527" s="38">
        <f t="shared" si="7079"/>
        <v>371.66</v>
      </c>
      <c r="O3527" s="38">
        <f t="shared" si="7080"/>
        <v>476</v>
      </c>
      <c r="P3527" s="39"/>
      <c r="Q3527" s="39"/>
      <c r="R3527" s="39"/>
      <c r="S3527" s="39"/>
      <c r="T3527" s="39"/>
      <c r="U3527" s="39"/>
      <c r="V3527" s="39"/>
      <c r="W3527" s="39"/>
      <c r="X3527" s="39"/>
      <c r="Y3527" s="39"/>
      <c r="Z3527" s="39"/>
      <c r="AA3527" s="39"/>
      <c r="AB3527" s="39"/>
      <c r="AC3527" s="39"/>
      <c r="AD3527" s="40"/>
      <c r="AE3527" s="40"/>
      <c r="AF3527" s="41">
        <f t="shared" si="6672"/>
        <v>0</v>
      </c>
      <c r="AG3527" s="42"/>
    </row>
    <row r="3528" spans="1:33" ht="13.8">
      <c r="A3528" s="30" t="s">
        <v>8936</v>
      </c>
      <c r="B3528" s="30" t="s">
        <v>8937</v>
      </c>
      <c r="C3528" s="43"/>
      <c r="D3528" s="44"/>
      <c r="E3528" s="44"/>
      <c r="F3528" s="35">
        <f t="shared" si="6993"/>
        <v>0</v>
      </c>
      <c r="G3528" s="35">
        <f t="shared" si="7072"/>
        <v>0</v>
      </c>
      <c r="H3528" s="35">
        <f t="shared" si="6644"/>
        <v>0</v>
      </c>
      <c r="I3528" s="21">
        <f t="shared" si="6972"/>
        <v>28</v>
      </c>
      <c r="J3528" s="37">
        <f t="shared" ref="J3528:K3528" si="7085">MAX(N3528,P3528,R3528,T3528,V3528,X3528,Z3528,AB3528,AD3528)</f>
        <v>12.82</v>
      </c>
      <c r="K3528" s="37">
        <f t="shared" si="7085"/>
        <v>16</v>
      </c>
      <c r="L3528" s="38">
        <f t="shared" ref="L3528:M3528" si="7086">MIN(N3528,P3528,R3528,T3528,V3528,X3528,Z3528,AB3528,AD3528)</f>
        <v>12.82</v>
      </c>
      <c r="M3528" s="38">
        <f t="shared" si="7086"/>
        <v>16</v>
      </c>
      <c r="N3528" s="38">
        <f t="shared" si="7079"/>
        <v>12.82</v>
      </c>
      <c r="O3528" s="38">
        <f t="shared" si="7080"/>
        <v>16</v>
      </c>
      <c r="P3528" s="39"/>
      <c r="Q3528" s="39"/>
      <c r="R3528" s="39"/>
      <c r="S3528" s="39"/>
      <c r="T3528" s="39"/>
      <c r="U3528" s="39"/>
      <c r="V3528" s="39"/>
      <c r="W3528" s="39"/>
      <c r="X3528" s="39"/>
      <c r="Y3528" s="39"/>
      <c r="Z3528" s="39"/>
      <c r="AA3528" s="39"/>
      <c r="AB3528" s="39"/>
      <c r="AC3528" s="39"/>
      <c r="AD3528" s="40"/>
      <c r="AE3528" s="40"/>
      <c r="AF3528" s="41">
        <f t="shared" si="6672"/>
        <v>0</v>
      </c>
      <c r="AG3528" s="42"/>
    </row>
    <row r="3529" spans="1:33" ht="13.8">
      <c r="A3529" s="30" t="s">
        <v>8938</v>
      </c>
      <c r="B3529" s="30" t="s">
        <v>8939</v>
      </c>
      <c r="C3529" s="43"/>
      <c r="D3529" s="44"/>
      <c r="E3529" s="44"/>
      <c r="F3529" s="35">
        <f t="shared" si="6993"/>
        <v>0</v>
      </c>
      <c r="G3529" s="35">
        <f t="shared" si="7072"/>
        <v>0</v>
      </c>
      <c r="H3529" s="35">
        <f t="shared" si="6644"/>
        <v>0</v>
      </c>
      <c r="I3529" s="21">
        <f t="shared" si="6972"/>
        <v>12</v>
      </c>
      <c r="J3529" s="37">
        <f t="shared" ref="J3529:K3529" si="7087">MAX(N3529,P3529,R3529,T3529,V3529,X3529,Z3529,AB3529,AD3529)</f>
        <v>49.86</v>
      </c>
      <c r="K3529" s="37">
        <f t="shared" si="7087"/>
        <v>56</v>
      </c>
      <c r="L3529" s="38">
        <f t="shared" ref="L3529:M3529" si="7088">MIN(N3529,P3529,R3529,T3529,V3529,X3529,Z3529,AB3529,AD3529)</f>
        <v>49.86</v>
      </c>
      <c r="M3529" s="38">
        <f t="shared" si="7088"/>
        <v>56</v>
      </c>
      <c r="N3529" s="38">
        <f t="shared" si="7079"/>
        <v>49.86</v>
      </c>
      <c r="O3529" s="38">
        <f t="shared" si="7080"/>
        <v>56</v>
      </c>
      <c r="P3529" s="39"/>
      <c r="Q3529" s="39"/>
      <c r="R3529" s="39"/>
      <c r="S3529" s="39"/>
      <c r="T3529" s="39"/>
      <c r="U3529" s="39"/>
      <c r="V3529" s="39"/>
      <c r="W3529" s="39"/>
      <c r="X3529" s="39"/>
      <c r="Y3529" s="39"/>
      <c r="Z3529" s="39"/>
      <c r="AA3529" s="39"/>
      <c r="AB3529" s="39"/>
      <c r="AC3529" s="39"/>
      <c r="AD3529" s="40"/>
      <c r="AE3529" s="40"/>
      <c r="AF3529" s="41">
        <f t="shared" si="6672"/>
        <v>0</v>
      </c>
      <c r="AG3529" s="42"/>
    </row>
    <row r="3530" spans="1:33" ht="13.8">
      <c r="A3530" s="30" t="s">
        <v>8940</v>
      </c>
      <c r="B3530" s="30" t="s">
        <v>8941</v>
      </c>
      <c r="C3530" s="43"/>
      <c r="D3530" s="44"/>
      <c r="E3530" s="44"/>
      <c r="F3530" s="35">
        <f t="shared" si="6993"/>
        <v>0</v>
      </c>
      <c r="G3530" s="35">
        <f t="shared" si="7072"/>
        <v>0</v>
      </c>
      <c r="H3530" s="35">
        <f t="shared" si="6644"/>
        <v>0</v>
      </c>
      <c r="I3530" s="21">
        <f t="shared" si="6972"/>
        <v>28</v>
      </c>
      <c r="J3530" s="37">
        <f t="shared" ref="J3530:K3530" si="7089">MAX(N3530,P3530,R3530,T3530,V3530,X3530,Z3530,AB3530,AD3530)</f>
        <v>128.16</v>
      </c>
      <c r="K3530" s="37">
        <f t="shared" si="7089"/>
        <v>164</v>
      </c>
      <c r="L3530" s="38">
        <f t="shared" ref="L3530:M3530" si="7090">MIN(N3530,P3530,R3530,T3530,V3530,X3530,Z3530,AB3530,AD3530)</f>
        <v>128.16</v>
      </c>
      <c r="M3530" s="38">
        <f t="shared" si="7090"/>
        <v>164</v>
      </c>
      <c r="N3530" s="38">
        <f t="shared" si="7079"/>
        <v>128.16</v>
      </c>
      <c r="O3530" s="38">
        <f t="shared" si="7080"/>
        <v>164</v>
      </c>
      <c r="P3530" s="39"/>
      <c r="Q3530" s="39"/>
      <c r="R3530" s="39"/>
      <c r="S3530" s="39"/>
      <c r="T3530" s="39"/>
      <c r="U3530" s="39"/>
      <c r="V3530" s="39"/>
      <c r="W3530" s="39"/>
      <c r="X3530" s="39"/>
      <c r="Y3530" s="39"/>
      <c r="Z3530" s="39"/>
      <c r="AA3530" s="39"/>
      <c r="AB3530" s="39"/>
      <c r="AC3530" s="39"/>
      <c r="AD3530" s="40"/>
      <c r="AE3530" s="40"/>
      <c r="AF3530" s="41">
        <f t="shared" si="6672"/>
        <v>0</v>
      </c>
      <c r="AG3530" s="42"/>
    </row>
    <row r="3531" spans="1:33" ht="13.8">
      <c r="A3531" s="30" t="s">
        <v>8942</v>
      </c>
      <c r="B3531" s="30" t="s">
        <v>8943</v>
      </c>
      <c r="C3531" s="43"/>
      <c r="D3531" s="44"/>
      <c r="E3531" s="44"/>
      <c r="F3531" s="35">
        <f t="shared" si="6993"/>
        <v>0</v>
      </c>
      <c r="G3531" s="35">
        <f t="shared" si="7072"/>
        <v>0</v>
      </c>
      <c r="H3531" s="35">
        <f t="shared" si="6644"/>
        <v>0</v>
      </c>
      <c r="I3531" s="21">
        <f t="shared" si="6972"/>
        <v>28</v>
      </c>
      <c r="J3531" s="37">
        <f t="shared" ref="J3531:K3531" si="7091">MAX(N3531,P3531,R3531,T3531,V3531,X3531,Z3531,AB3531,AD3531)</f>
        <v>211.46</v>
      </c>
      <c r="K3531" s="37">
        <f t="shared" si="7091"/>
        <v>271</v>
      </c>
      <c r="L3531" s="38">
        <f t="shared" ref="L3531:M3531" si="7092">MIN(N3531,P3531,R3531,T3531,V3531,X3531,Z3531,AB3531,AD3531)</f>
        <v>211.46</v>
      </c>
      <c r="M3531" s="38">
        <f t="shared" si="7092"/>
        <v>271</v>
      </c>
      <c r="N3531" s="38">
        <f t="shared" si="7079"/>
        <v>211.46</v>
      </c>
      <c r="O3531" s="38">
        <f t="shared" si="7080"/>
        <v>271</v>
      </c>
      <c r="P3531" s="39"/>
      <c r="Q3531" s="39"/>
      <c r="R3531" s="39"/>
      <c r="S3531" s="39"/>
      <c r="T3531" s="39"/>
      <c r="U3531" s="39"/>
      <c r="V3531" s="39"/>
      <c r="W3531" s="39"/>
      <c r="X3531" s="39"/>
      <c r="Y3531" s="39"/>
      <c r="Z3531" s="39"/>
      <c r="AA3531" s="39"/>
      <c r="AB3531" s="39"/>
      <c r="AC3531" s="39"/>
      <c r="AD3531" s="40"/>
      <c r="AE3531" s="40"/>
      <c r="AF3531" s="41">
        <f t="shared" si="6672"/>
        <v>0</v>
      </c>
      <c r="AG3531" s="42"/>
    </row>
    <row r="3532" spans="1:33" ht="13.8">
      <c r="A3532" s="30" t="s">
        <v>8944</v>
      </c>
      <c r="B3532" s="30" t="s">
        <v>8945</v>
      </c>
      <c r="C3532" s="43"/>
      <c r="D3532" s="44"/>
      <c r="E3532" s="44"/>
      <c r="F3532" s="35">
        <f t="shared" si="6993"/>
        <v>0</v>
      </c>
      <c r="G3532" s="35">
        <f t="shared" si="7072"/>
        <v>0</v>
      </c>
      <c r="H3532" s="35">
        <f t="shared" si="6644"/>
        <v>0</v>
      </c>
      <c r="I3532" s="21">
        <f t="shared" si="6972"/>
        <v>28</v>
      </c>
      <c r="J3532" s="37">
        <f t="shared" ref="J3532:K3532" si="7093">MAX(N3532,P3532,R3532,T3532,V3532,X3532,Z3532,AB3532,AD3532)</f>
        <v>64.08</v>
      </c>
      <c r="K3532" s="37">
        <f t="shared" si="7093"/>
        <v>82</v>
      </c>
      <c r="L3532" s="38">
        <f t="shared" ref="L3532:M3532" si="7094">MIN(N3532,P3532,R3532,T3532,V3532,X3532,Z3532,AB3532,AD3532)</f>
        <v>64.08</v>
      </c>
      <c r="M3532" s="38">
        <f t="shared" si="7094"/>
        <v>82</v>
      </c>
      <c r="N3532" s="38">
        <f t="shared" si="7079"/>
        <v>64.08</v>
      </c>
      <c r="O3532" s="38">
        <f t="shared" si="7080"/>
        <v>82</v>
      </c>
      <c r="P3532" s="39"/>
      <c r="Q3532" s="39"/>
      <c r="R3532" s="39"/>
      <c r="S3532" s="39"/>
      <c r="T3532" s="39"/>
      <c r="U3532" s="39"/>
      <c r="V3532" s="39"/>
      <c r="W3532" s="39"/>
      <c r="X3532" s="39"/>
      <c r="Y3532" s="39"/>
      <c r="Z3532" s="39"/>
      <c r="AA3532" s="39"/>
      <c r="AB3532" s="39"/>
      <c r="AC3532" s="39"/>
      <c r="AD3532" s="40"/>
      <c r="AE3532" s="40"/>
      <c r="AF3532" s="41">
        <f t="shared" si="6672"/>
        <v>0</v>
      </c>
      <c r="AG3532" s="42"/>
    </row>
    <row r="3533" spans="1:33" ht="13.8">
      <c r="A3533" s="30" t="s">
        <v>8946</v>
      </c>
      <c r="B3533" s="30" t="s">
        <v>8947</v>
      </c>
      <c r="C3533" s="43"/>
      <c r="D3533" s="44"/>
      <c r="E3533" s="44"/>
      <c r="F3533" s="35">
        <f t="shared" si="6993"/>
        <v>0</v>
      </c>
      <c r="G3533" s="35">
        <f t="shared" si="7072"/>
        <v>0</v>
      </c>
      <c r="H3533" s="35">
        <f t="shared" si="6644"/>
        <v>0</v>
      </c>
      <c r="I3533" s="21">
        <f t="shared" si="6972"/>
        <v>28</v>
      </c>
      <c r="J3533" s="37">
        <f t="shared" ref="J3533:K3533" si="7095">MAX(N3533,P3533,R3533,T3533,V3533,X3533,Z3533,AB3533,AD3533)</f>
        <v>76.900000000000006</v>
      </c>
      <c r="K3533" s="37">
        <f t="shared" si="7095"/>
        <v>98</v>
      </c>
      <c r="L3533" s="38">
        <f t="shared" ref="L3533:M3533" si="7096">MIN(N3533,P3533,R3533,T3533,V3533,X3533,Z3533,AB3533,AD3533)</f>
        <v>76.900000000000006</v>
      </c>
      <c r="M3533" s="38">
        <f t="shared" si="7096"/>
        <v>98</v>
      </c>
      <c r="N3533" s="38">
        <f t="shared" si="7079"/>
        <v>76.900000000000006</v>
      </c>
      <c r="O3533" s="38">
        <f t="shared" si="7080"/>
        <v>98</v>
      </c>
      <c r="P3533" s="39"/>
      <c r="Q3533" s="39"/>
      <c r="R3533" s="39"/>
      <c r="S3533" s="39"/>
      <c r="T3533" s="39"/>
      <c r="U3533" s="39"/>
      <c r="V3533" s="39"/>
      <c r="W3533" s="39"/>
      <c r="X3533" s="39"/>
      <c r="Y3533" s="39"/>
      <c r="Z3533" s="39"/>
      <c r="AA3533" s="39"/>
      <c r="AB3533" s="39"/>
      <c r="AC3533" s="39"/>
      <c r="AD3533" s="40"/>
      <c r="AE3533" s="40"/>
      <c r="AF3533" s="41">
        <f t="shared" si="6672"/>
        <v>0</v>
      </c>
      <c r="AG3533" s="42"/>
    </row>
    <row r="3534" spans="1:33" ht="13.8">
      <c r="A3534" s="30" t="s">
        <v>8948</v>
      </c>
      <c r="B3534" s="30" t="s">
        <v>8949</v>
      </c>
      <c r="C3534" s="43"/>
      <c r="D3534" s="44"/>
      <c r="E3534" s="44"/>
      <c r="F3534" s="35">
        <f t="shared" si="6993"/>
        <v>0</v>
      </c>
      <c r="G3534" s="35">
        <f t="shared" si="7072"/>
        <v>0</v>
      </c>
      <c r="H3534" s="35">
        <f t="shared" si="6644"/>
        <v>0</v>
      </c>
      <c r="I3534" s="21">
        <f t="shared" si="6972"/>
        <v>18</v>
      </c>
      <c r="J3534" s="37">
        <f t="shared" ref="J3534:K3534" si="7097">MAX(N3534,P3534,R3534,T3534,V3534,X3534,Z3534,AB3534,AD3534)</f>
        <v>94.47</v>
      </c>
      <c r="K3534" s="37">
        <f t="shared" si="7097"/>
        <v>111</v>
      </c>
      <c r="L3534" s="38">
        <f t="shared" ref="L3534:M3534" si="7098">MIN(N3534,P3534,R3534,T3534,V3534,X3534,Z3534,AB3534,AD3534)</f>
        <v>94.47</v>
      </c>
      <c r="M3534" s="38">
        <f t="shared" si="7098"/>
        <v>111</v>
      </c>
      <c r="N3534" s="38">
        <f t="shared" si="7079"/>
        <v>94.47</v>
      </c>
      <c r="O3534" s="38">
        <f t="shared" si="7080"/>
        <v>111</v>
      </c>
      <c r="P3534" s="39"/>
      <c r="Q3534" s="39"/>
      <c r="R3534" s="39"/>
      <c r="S3534" s="39"/>
      <c r="T3534" s="39"/>
      <c r="U3534" s="39"/>
      <c r="V3534" s="39"/>
      <c r="W3534" s="39"/>
      <c r="X3534" s="39"/>
      <c r="Y3534" s="39"/>
      <c r="Z3534" s="39"/>
      <c r="AA3534" s="39"/>
      <c r="AB3534" s="39"/>
      <c r="AC3534" s="39"/>
      <c r="AD3534" s="40"/>
      <c r="AE3534" s="40"/>
      <c r="AF3534" s="41">
        <f t="shared" si="6672"/>
        <v>0</v>
      </c>
      <c r="AG3534" s="42"/>
    </row>
    <row r="3535" spans="1:33" ht="13.8">
      <c r="A3535" s="30" t="s">
        <v>8950</v>
      </c>
      <c r="B3535" s="30" t="s">
        <v>8951</v>
      </c>
      <c r="C3535" s="43"/>
      <c r="D3535" s="44"/>
      <c r="E3535" s="44"/>
      <c r="F3535" s="35">
        <f t="shared" si="6993"/>
        <v>0</v>
      </c>
      <c r="G3535" s="35">
        <f t="shared" si="7072"/>
        <v>0</v>
      </c>
      <c r="H3535" s="35">
        <f t="shared" si="6644"/>
        <v>0</v>
      </c>
      <c r="I3535" s="21">
        <f t="shared" si="6972"/>
        <v>28</v>
      </c>
      <c r="J3535" s="37">
        <f t="shared" ref="J3535:K3535" si="7099">MAX(N3535,P3535,R3535,T3535,V3535,X3535,Z3535,AB3535,AD3535)</f>
        <v>166.61</v>
      </c>
      <c r="K3535" s="37">
        <f t="shared" si="7099"/>
        <v>213</v>
      </c>
      <c r="L3535" s="38">
        <f t="shared" ref="L3535:M3535" si="7100">MIN(N3535,P3535,R3535,T3535,V3535,X3535,Z3535,AB3535,AD3535)</f>
        <v>166.61</v>
      </c>
      <c r="M3535" s="38">
        <f t="shared" si="7100"/>
        <v>213</v>
      </c>
      <c r="N3535" s="38">
        <f t="shared" si="7079"/>
        <v>166.61</v>
      </c>
      <c r="O3535" s="38">
        <f t="shared" si="7080"/>
        <v>213</v>
      </c>
      <c r="P3535" s="39"/>
      <c r="Q3535" s="39"/>
      <c r="R3535" s="39"/>
      <c r="S3535" s="39"/>
      <c r="T3535" s="39"/>
      <c r="U3535" s="39"/>
      <c r="V3535" s="39"/>
      <c r="W3535" s="39"/>
      <c r="X3535" s="39"/>
      <c r="Y3535" s="39"/>
      <c r="Z3535" s="39"/>
      <c r="AA3535" s="39"/>
      <c r="AB3535" s="39"/>
      <c r="AC3535" s="39"/>
      <c r="AD3535" s="40"/>
      <c r="AE3535" s="40"/>
      <c r="AF3535" s="41">
        <f t="shared" si="6672"/>
        <v>0</v>
      </c>
      <c r="AG3535" s="42"/>
    </row>
    <row r="3536" spans="1:33" ht="13.8">
      <c r="A3536" s="30" t="s">
        <v>8952</v>
      </c>
      <c r="B3536" s="30" t="s">
        <v>8953</v>
      </c>
      <c r="C3536" s="43"/>
      <c r="D3536" s="44"/>
      <c r="E3536" s="44"/>
      <c r="F3536" s="35">
        <f t="shared" si="6993"/>
        <v>0</v>
      </c>
      <c r="G3536" s="35">
        <f t="shared" si="7072"/>
        <v>0</v>
      </c>
      <c r="H3536" s="35">
        <f t="shared" si="6644"/>
        <v>0</v>
      </c>
      <c r="I3536" s="21">
        <f t="shared" si="6972"/>
        <v>28</v>
      </c>
      <c r="J3536" s="37">
        <f t="shared" ref="J3536:K3536" si="7101">MAX(N3536,P3536,R3536,T3536,V3536,X3536,Z3536,AB3536,AD3536)</f>
        <v>256.32</v>
      </c>
      <c r="K3536" s="37">
        <f t="shared" si="7101"/>
        <v>328</v>
      </c>
      <c r="L3536" s="38">
        <f t="shared" ref="L3536:M3536" si="7102">MIN(N3536,P3536,R3536,T3536,V3536,X3536,Z3536,AB3536,AD3536)</f>
        <v>256.32</v>
      </c>
      <c r="M3536" s="38">
        <f t="shared" si="7102"/>
        <v>328</v>
      </c>
      <c r="N3536" s="38">
        <f t="shared" si="7079"/>
        <v>256.32</v>
      </c>
      <c r="O3536" s="38">
        <f t="shared" si="7080"/>
        <v>328</v>
      </c>
      <c r="P3536" s="39"/>
      <c r="Q3536" s="39"/>
      <c r="R3536" s="39"/>
      <c r="S3536" s="39"/>
      <c r="T3536" s="39"/>
      <c r="U3536" s="39"/>
      <c r="V3536" s="39"/>
      <c r="W3536" s="39"/>
      <c r="X3536" s="39"/>
      <c r="Y3536" s="39"/>
      <c r="Z3536" s="39"/>
      <c r="AA3536" s="39"/>
      <c r="AB3536" s="39"/>
      <c r="AC3536" s="39"/>
      <c r="AD3536" s="40"/>
      <c r="AE3536" s="40"/>
      <c r="AF3536" s="41">
        <f t="shared" si="6672"/>
        <v>0</v>
      </c>
      <c r="AG3536" s="42"/>
    </row>
    <row r="3537" spans="1:33" ht="13.8">
      <c r="A3537" s="30" t="s">
        <v>8954</v>
      </c>
      <c r="B3537" s="30" t="s">
        <v>8955</v>
      </c>
      <c r="C3537" s="43"/>
      <c r="D3537" s="44"/>
      <c r="E3537" s="44"/>
      <c r="F3537" s="35">
        <f t="shared" si="6993"/>
        <v>0</v>
      </c>
      <c r="G3537" s="35">
        <f t="shared" si="7072"/>
        <v>0</v>
      </c>
      <c r="H3537" s="35">
        <f t="shared" si="6644"/>
        <v>0</v>
      </c>
      <c r="I3537" s="21">
        <f t="shared" si="6972"/>
        <v>28</v>
      </c>
      <c r="J3537" s="37">
        <f t="shared" ref="J3537:K3537" si="7103">MAX(N3537,P3537,R3537,T3537,V3537,X3537,Z3537,AB3537,AD3537)</f>
        <v>128.16</v>
      </c>
      <c r="K3537" s="37">
        <f t="shared" si="7103"/>
        <v>164</v>
      </c>
      <c r="L3537" s="38">
        <f t="shared" ref="L3537:M3537" si="7104">MIN(N3537,P3537,R3537,T3537,V3537,X3537,Z3537,AB3537,AD3537)</f>
        <v>128.16</v>
      </c>
      <c r="M3537" s="38">
        <f t="shared" si="7104"/>
        <v>164</v>
      </c>
      <c r="N3537" s="38">
        <f t="shared" si="7079"/>
        <v>128.16</v>
      </c>
      <c r="O3537" s="38">
        <f t="shared" si="7080"/>
        <v>164</v>
      </c>
      <c r="P3537" s="39"/>
      <c r="Q3537" s="39"/>
      <c r="R3537" s="39"/>
      <c r="S3537" s="39"/>
      <c r="T3537" s="39"/>
      <c r="U3537" s="39"/>
      <c r="V3537" s="39"/>
      <c r="W3537" s="39"/>
      <c r="X3537" s="39"/>
      <c r="Y3537" s="39"/>
      <c r="Z3537" s="39"/>
      <c r="AA3537" s="39"/>
      <c r="AB3537" s="39"/>
      <c r="AC3537" s="39"/>
      <c r="AD3537" s="40"/>
      <c r="AE3537" s="40"/>
      <c r="AF3537" s="41">
        <f t="shared" si="6672"/>
        <v>0</v>
      </c>
      <c r="AG3537" s="42"/>
    </row>
    <row r="3538" spans="1:33" ht="13.8">
      <c r="A3538" s="30" t="s">
        <v>8956</v>
      </c>
      <c r="B3538" s="30" t="s">
        <v>8957</v>
      </c>
      <c r="C3538" s="43"/>
      <c r="D3538" s="44"/>
      <c r="E3538" s="44"/>
      <c r="F3538" s="35">
        <f t="shared" si="6993"/>
        <v>0</v>
      </c>
      <c r="G3538" s="35">
        <f t="shared" si="7072"/>
        <v>0</v>
      </c>
      <c r="H3538" s="35">
        <f t="shared" si="6644"/>
        <v>0</v>
      </c>
      <c r="I3538" s="21">
        <f t="shared" ref="I3538:I3601" si="7105">VLOOKUP(A3538,Old_Inventory,9,FALSE)</f>
        <v>28</v>
      </c>
      <c r="J3538" s="37">
        <f t="shared" ref="J3538:K3538" si="7106">MAX(N3538,P3538,R3538,T3538,V3538,X3538,Z3538,AB3538,AD3538)</f>
        <v>108.94</v>
      </c>
      <c r="K3538" s="37">
        <f t="shared" si="7106"/>
        <v>139</v>
      </c>
      <c r="L3538" s="38">
        <f t="shared" ref="L3538:M3538" si="7107">MIN(N3538,P3538,R3538,T3538,V3538,X3538,Z3538,AB3538,AD3538)</f>
        <v>108.94</v>
      </c>
      <c r="M3538" s="38">
        <f t="shared" si="7107"/>
        <v>139</v>
      </c>
      <c r="N3538" s="38">
        <f t="shared" si="7079"/>
        <v>108.94</v>
      </c>
      <c r="O3538" s="38">
        <f t="shared" si="7080"/>
        <v>139</v>
      </c>
      <c r="P3538" s="39"/>
      <c r="Q3538" s="39"/>
      <c r="R3538" s="39"/>
      <c r="S3538" s="39"/>
      <c r="T3538" s="39"/>
      <c r="U3538" s="39"/>
      <c r="V3538" s="39"/>
      <c r="W3538" s="39"/>
      <c r="X3538" s="39"/>
      <c r="Y3538" s="39"/>
      <c r="Z3538" s="39"/>
      <c r="AA3538" s="39"/>
      <c r="AB3538" s="39"/>
      <c r="AC3538" s="39"/>
      <c r="AD3538" s="40"/>
      <c r="AE3538" s="40"/>
      <c r="AF3538" s="41">
        <f t="shared" si="6672"/>
        <v>0</v>
      </c>
      <c r="AG3538" s="42"/>
    </row>
    <row r="3539" spans="1:33" ht="13.8">
      <c r="A3539" s="30" t="s">
        <v>8958</v>
      </c>
      <c r="B3539" s="30" t="s">
        <v>8959</v>
      </c>
      <c r="C3539" s="43"/>
      <c r="D3539" s="44"/>
      <c r="E3539" s="44"/>
      <c r="F3539" s="35">
        <f t="shared" si="6993"/>
        <v>0</v>
      </c>
      <c r="G3539" s="35">
        <f t="shared" si="7072"/>
        <v>0</v>
      </c>
      <c r="H3539" s="35">
        <f t="shared" si="6644"/>
        <v>0</v>
      </c>
      <c r="I3539" s="21">
        <f t="shared" si="7105"/>
        <v>28</v>
      </c>
      <c r="J3539" s="37">
        <f t="shared" ref="J3539:K3539" si="7108">MAX(N3539,P3539,R3539,T3539,V3539,X3539,Z3539,AB3539,AD3539)</f>
        <v>115.34</v>
      </c>
      <c r="K3539" s="37">
        <f t="shared" si="7108"/>
        <v>148</v>
      </c>
      <c r="L3539" s="38">
        <f t="shared" ref="L3539:M3539" si="7109">MIN(N3539,P3539,R3539,T3539,V3539,X3539,Z3539,AB3539,AD3539)</f>
        <v>115.34</v>
      </c>
      <c r="M3539" s="38">
        <f t="shared" si="7109"/>
        <v>148</v>
      </c>
      <c r="N3539" s="38">
        <f t="shared" si="7079"/>
        <v>115.34</v>
      </c>
      <c r="O3539" s="38">
        <f t="shared" si="7080"/>
        <v>148</v>
      </c>
      <c r="P3539" s="39"/>
      <c r="Q3539" s="39"/>
      <c r="R3539" s="39"/>
      <c r="S3539" s="39"/>
      <c r="T3539" s="39"/>
      <c r="U3539" s="39"/>
      <c r="V3539" s="39"/>
      <c r="W3539" s="39"/>
      <c r="X3539" s="39"/>
      <c r="Y3539" s="39"/>
      <c r="Z3539" s="39"/>
      <c r="AA3539" s="39"/>
      <c r="AB3539" s="39"/>
      <c r="AC3539" s="39"/>
      <c r="AD3539" s="40"/>
      <c r="AE3539" s="40"/>
      <c r="AF3539" s="41">
        <f t="shared" si="6672"/>
        <v>0</v>
      </c>
      <c r="AG3539" s="42"/>
    </row>
    <row r="3540" spans="1:33" ht="13.8">
      <c r="A3540" s="30" t="s">
        <v>8960</v>
      </c>
      <c r="B3540" s="30" t="s">
        <v>8961</v>
      </c>
      <c r="C3540" s="43"/>
      <c r="D3540" s="44"/>
      <c r="E3540" s="44"/>
      <c r="F3540" s="35">
        <f t="shared" si="6993"/>
        <v>0</v>
      </c>
      <c r="G3540" s="35">
        <f t="shared" si="7072"/>
        <v>0</v>
      </c>
      <c r="H3540" s="35">
        <f t="shared" si="6644"/>
        <v>0</v>
      </c>
      <c r="I3540" s="21">
        <f t="shared" si="7105"/>
        <v>28</v>
      </c>
      <c r="J3540" s="37">
        <f t="shared" ref="J3540:K3540" si="7110">MAX(N3540,P3540,R3540,T3540,V3540,X3540,Z3540,AB3540,AD3540)</f>
        <v>1108.58</v>
      </c>
      <c r="K3540" s="37">
        <f t="shared" si="7110"/>
        <v>1419</v>
      </c>
      <c r="L3540" s="38">
        <f t="shared" ref="L3540:M3540" si="7111">MIN(N3540,P3540,R3540,T3540,V3540,X3540,Z3540,AB3540,AD3540)</f>
        <v>1108.58</v>
      </c>
      <c r="M3540" s="38">
        <f t="shared" si="7111"/>
        <v>1419</v>
      </c>
      <c r="N3540" s="38">
        <f t="shared" si="7079"/>
        <v>1108.58</v>
      </c>
      <c r="O3540" s="38">
        <f t="shared" si="7080"/>
        <v>1419</v>
      </c>
      <c r="P3540" s="39"/>
      <c r="Q3540" s="39"/>
      <c r="R3540" s="39"/>
      <c r="S3540" s="39"/>
      <c r="T3540" s="39"/>
      <c r="U3540" s="39"/>
      <c r="V3540" s="39"/>
      <c r="W3540" s="39"/>
      <c r="X3540" s="39"/>
      <c r="Y3540" s="39"/>
      <c r="Z3540" s="39"/>
      <c r="AA3540" s="39"/>
      <c r="AB3540" s="39"/>
      <c r="AC3540" s="39"/>
      <c r="AD3540" s="40"/>
      <c r="AE3540" s="40"/>
      <c r="AF3540" s="41">
        <f t="shared" si="6672"/>
        <v>0</v>
      </c>
      <c r="AG3540" s="42"/>
    </row>
    <row r="3541" spans="1:33" ht="13.8">
      <c r="A3541" s="30" t="s">
        <v>8962</v>
      </c>
      <c r="B3541" s="30" t="s">
        <v>8963</v>
      </c>
      <c r="C3541" s="43"/>
      <c r="D3541" s="44"/>
      <c r="E3541" s="44"/>
      <c r="F3541" s="35">
        <f t="shared" si="6993"/>
        <v>0</v>
      </c>
      <c r="G3541" s="35">
        <f t="shared" si="7072"/>
        <v>0</v>
      </c>
      <c r="H3541" s="35">
        <f t="shared" si="6644"/>
        <v>0</v>
      </c>
      <c r="I3541" s="21">
        <f t="shared" si="7105"/>
        <v>28</v>
      </c>
      <c r="J3541" s="37">
        <f t="shared" ref="J3541:K3541" si="7112">MAX(N3541,P3541,R3541,T3541,V3541,X3541,Z3541,AB3541,AD3541)</f>
        <v>166.61</v>
      </c>
      <c r="K3541" s="37">
        <f t="shared" si="7112"/>
        <v>213</v>
      </c>
      <c r="L3541" s="38">
        <f t="shared" ref="L3541:M3541" si="7113">MIN(N3541,P3541,R3541,T3541,V3541,X3541,Z3541,AB3541,AD3541)</f>
        <v>166.61</v>
      </c>
      <c r="M3541" s="38">
        <f t="shared" si="7113"/>
        <v>213</v>
      </c>
      <c r="N3541" s="38">
        <f t="shared" si="7079"/>
        <v>166.61</v>
      </c>
      <c r="O3541" s="38">
        <f t="shared" si="7080"/>
        <v>213</v>
      </c>
      <c r="P3541" s="39"/>
      <c r="Q3541" s="39"/>
      <c r="R3541" s="39"/>
      <c r="S3541" s="39"/>
      <c r="T3541" s="39"/>
      <c r="U3541" s="39"/>
      <c r="V3541" s="39"/>
      <c r="W3541" s="39"/>
      <c r="X3541" s="39"/>
      <c r="Y3541" s="39"/>
      <c r="Z3541" s="39"/>
      <c r="AA3541" s="39"/>
      <c r="AB3541" s="39"/>
      <c r="AC3541" s="39"/>
      <c r="AD3541" s="40"/>
      <c r="AE3541" s="40"/>
      <c r="AF3541" s="41">
        <f t="shared" si="6672"/>
        <v>0</v>
      </c>
      <c r="AG3541" s="42"/>
    </row>
    <row r="3542" spans="1:33" ht="13.8">
      <c r="A3542" s="30" t="s">
        <v>8964</v>
      </c>
      <c r="B3542" s="30" t="s">
        <v>8965</v>
      </c>
      <c r="C3542" s="43"/>
      <c r="D3542" s="44"/>
      <c r="E3542" s="44"/>
      <c r="F3542" s="35">
        <f t="shared" si="6993"/>
        <v>0</v>
      </c>
      <c r="G3542" s="35">
        <f t="shared" si="7072"/>
        <v>0</v>
      </c>
      <c r="H3542" s="35">
        <f t="shared" si="6644"/>
        <v>0</v>
      </c>
      <c r="I3542" s="21">
        <f t="shared" si="7105"/>
        <v>28</v>
      </c>
      <c r="J3542" s="37">
        <f t="shared" ref="J3542:K3542" si="7114">MAX(N3542,P3542,R3542,T3542,V3542,X3542,Z3542,AB3542,AD3542)</f>
        <v>551.09</v>
      </c>
      <c r="K3542" s="37">
        <f t="shared" si="7114"/>
        <v>705</v>
      </c>
      <c r="L3542" s="38">
        <f t="shared" ref="L3542:M3542" si="7115">MIN(N3542,P3542,R3542,T3542,V3542,X3542,Z3542,AB3542,AD3542)</f>
        <v>551.09</v>
      </c>
      <c r="M3542" s="38">
        <f t="shared" si="7115"/>
        <v>705</v>
      </c>
      <c r="N3542" s="38">
        <f t="shared" si="7079"/>
        <v>551.09</v>
      </c>
      <c r="O3542" s="38">
        <f t="shared" si="7080"/>
        <v>705</v>
      </c>
      <c r="P3542" s="39"/>
      <c r="Q3542" s="39"/>
      <c r="R3542" s="39"/>
      <c r="S3542" s="39"/>
      <c r="T3542" s="39"/>
      <c r="U3542" s="39"/>
      <c r="V3542" s="39"/>
      <c r="W3542" s="39"/>
      <c r="X3542" s="39"/>
      <c r="Y3542" s="39"/>
      <c r="Z3542" s="39"/>
      <c r="AA3542" s="39"/>
      <c r="AB3542" s="39"/>
      <c r="AC3542" s="39"/>
      <c r="AD3542" s="40"/>
      <c r="AE3542" s="40"/>
      <c r="AF3542" s="41">
        <f t="shared" si="6672"/>
        <v>0</v>
      </c>
      <c r="AG3542" s="42"/>
    </row>
    <row r="3543" spans="1:33" ht="13.8">
      <c r="A3543" s="30" t="s">
        <v>8966</v>
      </c>
      <c r="B3543" s="30" t="s">
        <v>8967</v>
      </c>
      <c r="C3543" s="43"/>
      <c r="D3543" s="44"/>
      <c r="E3543" s="44"/>
      <c r="F3543" s="35">
        <f t="shared" si="6993"/>
        <v>0</v>
      </c>
      <c r="G3543" s="35">
        <f t="shared" si="7072"/>
        <v>0</v>
      </c>
      <c r="H3543" s="35">
        <f t="shared" si="6644"/>
        <v>0</v>
      </c>
      <c r="I3543" s="21">
        <f t="shared" si="7105"/>
        <v>28</v>
      </c>
      <c r="J3543" s="37">
        <f t="shared" ref="J3543:K3543" si="7116">MAX(N3543,P3543,R3543,T3543,V3543,X3543,Z3543,AB3543,AD3543)</f>
        <v>704.88</v>
      </c>
      <c r="K3543" s="37">
        <f t="shared" si="7116"/>
        <v>902</v>
      </c>
      <c r="L3543" s="38">
        <f t="shared" ref="L3543:M3543" si="7117">MIN(N3543,P3543,R3543,T3543,V3543,X3543,Z3543,AB3543,AD3543)</f>
        <v>704.88</v>
      </c>
      <c r="M3543" s="38">
        <f t="shared" si="7117"/>
        <v>902</v>
      </c>
      <c r="N3543" s="38">
        <f t="shared" si="7079"/>
        <v>704.88</v>
      </c>
      <c r="O3543" s="38">
        <f t="shared" si="7080"/>
        <v>902</v>
      </c>
      <c r="P3543" s="39"/>
      <c r="Q3543" s="39"/>
      <c r="R3543" s="39"/>
      <c r="S3543" s="39"/>
      <c r="T3543" s="39"/>
      <c r="U3543" s="39"/>
      <c r="V3543" s="39"/>
      <c r="W3543" s="39"/>
      <c r="X3543" s="39"/>
      <c r="Y3543" s="39"/>
      <c r="Z3543" s="39"/>
      <c r="AA3543" s="39"/>
      <c r="AB3543" s="39"/>
      <c r="AC3543" s="39"/>
      <c r="AD3543" s="40"/>
      <c r="AE3543" s="40"/>
      <c r="AF3543" s="41">
        <f t="shared" si="6672"/>
        <v>0</v>
      </c>
      <c r="AG3543" s="42"/>
    </row>
    <row r="3544" spans="1:33" ht="13.8">
      <c r="A3544" s="30" t="s">
        <v>8968</v>
      </c>
      <c r="B3544" s="30" t="s">
        <v>8969</v>
      </c>
      <c r="C3544" s="43"/>
      <c r="D3544" s="44"/>
      <c r="E3544" s="44"/>
      <c r="F3544" s="35">
        <f t="shared" si="6993"/>
        <v>0</v>
      </c>
      <c r="G3544" s="35">
        <f t="shared" si="7072"/>
        <v>0</v>
      </c>
      <c r="H3544" s="35">
        <f t="shared" si="6644"/>
        <v>0</v>
      </c>
      <c r="I3544" s="21">
        <f t="shared" si="7105"/>
        <v>28</v>
      </c>
      <c r="J3544" s="37">
        <f t="shared" ref="J3544:K3544" si="7118">MAX(N3544,P3544,R3544,T3544,V3544,X3544,Z3544,AB3544,AD3544)</f>
        <v>25.63</v>
      </c>
      <c r="K3544" s="37">
        <f t="shared" si="7118"/>
        <v>33</v>
      </c>
      <c r="L3544" s="38">
        <f t="shared" ref="L3544:M3544" si="7119">MIN(N3544,P3544,R3544,T3544,V3544,X3544,Z3544,AB3544,AD3544)</f>
        <v>25.63</v>
      </c>
      <c r="M3544" s="38">
        <f t="shared" si="7119"/>
        <v>33</v>
      </c>
      <c r="N3544" s="38">
        <f t="shared" si="7079"/>
        <v>25.63</v>
      </c>
      <c r="O3544" s="38">
        <f t="shared" si="7080"/>
        <v>33</v>
      </c>
      <c r="P3544" s="39"/>
      <c r="Q3544" s="39"/>
      <c r="R3544" s="39"/>
      <c r="S3544" s="39"/>
      <c r="T3544" s="39"/>
      <c r="U3544" s="39"/>
      <c r="V3544" s="39"/>
      <c r="W3544" s="39"/>
      <c r="X3544" s="39"/>
      <c r="Y3544" s="39"/>
      <c r="Z3544" s="39"/>
      <c r="AA3544" s="39"/>
      <c r="AB3544" s="39"/>
      <c r="AC3544" s="39"/>
      <c r="AD3544" s="40"/>
      <c r="AE3544" s="40"/>
      <c r="AF3544" s="41">
        <f t="shared" si="6672"/>
        <v>0</v>
      </c>
      <c r="AG3544" s="42"/>
    </row>
    <row r="3545" spans="1:33" ht="13.8">
      <c r="A3545" s="30" t="s">
        <v>8970</v>
      </c>
      <c r="B3545" s="30" t="s">
        <v>8971</v>
      </c>
      <c r="C3545" s="43"/>
      <c r="D3545" s="44"/>
      <c r="E3545" s="44"/>
      <c r="F3545" s="35">
        <f t="shared" si="6993"/>
        <v>0</v>
      </c>
      <c r="G3545" s="35">
        <f t="shared" si="7072"/>
        <v>0</v>
      </c>
      <c r="H3545" s="35">
        <f t="shared" si="6644"/>
        <v>0</v>
      </c>
      <c r="I3545" s="21">
        <f t="shared" si="7105"/>
        <v>28</v>
      </c>
      <c r="J3545" s="37">
        <f t="shared" ref="J3545:K3545" si="7120">MAX(N3545,P3545,R3545,T3545,V3545,X3545,Z3545,AB3545,AD3545)</f>
        <v>76.900000000000006</v>
      </c>
      <c r="K3545" s="37">
        <f t="shared" si="7120"/>
        <v>98</v>
      </c>
      <c r="L3545" s="38">
        <f t="shared" ref="L3545:M3545" si="7121">MIN(N3545,P3545,R3545,T3545,V3545,X3545,Z3545,AB3545,AD3545)</f>
        <v>76.900000000000006</v>
      </c>
      <c r="M3545" s="38">
        <f t="shared" si="7121"/>
        <v>98</v>
      </c>
      <c r="N3545" s="38">
        <f t="shared" si="7079"/>
        <v>76.900000000000006</v>
      </c>
      <c r="O3545" s="38">
        <f t="shared" si="7080"/>
        <v>98</v>
      </c>
      <c r="P3545" s="39"/>
      <c r="Q3545" s="39"/>
      <c r="R3545" s="39"/>
      <c r="S3545" s="39"/>
      <c r="T3545" s="39"/>
      <c r="U3545" s="39"/>
      <c r="V3545" s="39"/>
      <c r="W3545" s="39"/>
      <c r="X3545" s="39"/>
      <c r="Y3545" s="39"/>
      <c r="Z3545" s="39"/>
      <c r="AA3545" s="39"/>
      <c r="AB3545" s="39"/>
      <c r="AC3545" s="39"/>
      <c r="AD3545" s="40"/>
      <c r="AE3545" s="40"/>
      <c r="AF3545" s="41">
        <f t="shared" si="6672"/>
        <v>0</v>
      </c>
      <c r="AG3545" s="42"/>
    </row>
    <row r="3546" spans="1:33" ht="13.8">
      <c r="A3546" s="30" t="s">
        <v>8972</v>
      </c>
      <c r="B3546" s="30" t="s">
        <v>8973</v>
      </c>
      <c r="C3546" s="43"/>
      <c r="D3546" s="44"/>
      <c r="E3546" s="44"/>
      <c r="F3546" s="35">
        <f t="shared" si="6993"/>
        <v>0</v>
      </c>
      <c r="G3546" s="35">
        <f t="shared" si="7072"/>
        <v>0</v>
      </c>
      <c r="H3546" s="35">
        <f t="shared" si="6644"/>
        <v>0</v>
      </c>
      <c r="I3546" s="21">
        <f t="shared" si="7105"/>
        <v>28</v>
      </c>
      <c r="J3546" s="37">
        <f t="shared" ref="J3546:K3546" si="7122">MAX(N3546,P3546,R3546,T3546,V3546,X3546,Z3546,AB3546,AD3546)</f>
        <v>25.63</v>
      </c>
      <c r="K3546" s="37">
        <f t="shared" si="7122"/>
        <v>33</v>
      </c>
      <c r="L3546" s="38">
        <f t="shared" ref="L3546:M3546" si="7123">MIN(N3546,P3546,R3546,T3546,V3546,X3546,Z3546,AB3546,AD3546)</f>
        <v>25.63</v>
      </c>
      <c r="M3546" s="38">
        <f t="shared" si="7123"/>
        <v>33</v>
      </c>
      <c r="N3546" s="38">
        <f t="shared" si="7079"/>
        <v>25.63</v>
      </c>
      <c r="O3546" s="38">
        <f t="shared" si="7080"/>
        <v>33</v>
      </c>
      <c r="P3546" s="39"/>
      <c r="Q3546" s="39"/>
      <c r="R3546" s="39"/>
      <c r="S3546" s="39"/>
      <c r="T3546" s="39"/>
      <c r="U3546" s="39"/>
      <c r="V3546" s="39"/>
      <c r="W3546" s="39"/>
      <c r="X3546" s="39"/>
      <c r="Y3546" s="39"/>
      <c r="Z3546" s="39"/>
      <c r="AA3546" s="39"/>
      <c r="AB3546" s="39"/>
      <c r="AC3546" s="39"/>
      <c r="AD3546" s="40"/>
      <c r="AE3546" s="40"/>
      <c r="AF3546" s="41">
        <f t="shared" si="6672"/>
        <v>0</v>
      </c>
      <c r="AG3546" s="42"/>
    </row>
    <row r="3547" spans="1:33" ht="13.8">
      <c r="A3547" s="30" t="s">
        <v>8974</v>
      </c>
      <c r="B3547" s="30" t="s">
        <v>8975</v>
      </c>
      <c r="C3547" s="43"/>
      <c r="D3547" s="44"/>
      <c r="E3547" s="44"/>
      <c r="F3547" s="35">
        <f t="shared" si="6993"/>
        <v>0</v>
      </c>
      <c r="G3547" s="35">
        <f t="shared" si="7072"/>
        <v>0</v>
      </c>
      <c r="H3547" s="35">
        <f t="shared" si="6644"/>
        <v>0</v>
      </c>
      <c r="I3547" s="21">
        <f t="shared" si="7105"/>
        <v>28</v>
      </c>
      <c r="J3547" s="37">
        <f t="shared" ref="J3547:K3547" si="7124">MAX(N3547,P3547,R3547,T3547,V3547,X3547,Z3547,AB3547,AD3547)</f>
        <v>5063.1000000000004</v>
      </c>
      <c r="K3547" s="37">
        <f t="shared" si="7124"/>
        <v>6481</v>
      </c>
      <c r="L3547" s="38">
        <f t="shared" ref="L3547:M3547" si="7125">MIN(N3547,P3547,R3547,T3547,V3547,X3547,Z3547,AB3547,AD3547)</f>
        <v>5063.1000000000004</v>
      </c>
      <c r="M3547" s="38">
        <f t="shared" si="7125"/>
        <v>6481</v>
      </c>
      <c r="N3547" s="38">
        <f t="shared" si="7079"/>
        <v>5063.1000000000004</v>
      </c>
      <c r="O3547" s="38">
        <f t="shared" si="7080"/>
        <v>6481</v>
      </c>
      <c r="P3547" s="39"/>
      <c r="Q3547" s="39"/>
      <c r="R3547" s="39"/>
      <c r="S3547" s="39"/>
      <c r="T3547" s="39"/>
      <c r="U3547" s="39"/>
      <c r="V3547" s="39"/>
      <c r="W3547" s="39"/>
      <c r="X3547" s="39"/>
      <c r="Y3547" s="39"/>
      <c r="Z3547" s="39"/>
      <c r="AA3547" s="39"/>
      <c r="AB3547" s="39"/>
      <c r="AC3547" s="39"/>
      <c r="AD3547" s="40"/>
      <c r="AE3547" s="40"/>
      <c r="AF3547" s="41">
        <f t="shared" si="6672"/>
        <v>0</v>
      </c>
      <c r="AG3547" s="42"/>
    </row>
    <row r="3548" spans="1:33" ht="13.8">
      <c r="A3548" s="30" t="s">
        <v>8976</v>
      </c>
      <c r="B3548" s="30" t="s">
        <v>8977</v>
      </c>
      <c r="C3548" s="43"/>
      <c r="D3548" s="44"/>
      <c r="E3548" s="44"/>
      <c r="F3548" s="35">
        <f t="shared" ref="F3548:F3611" si="7126">IFERROR(SUMIF(Purchase_ItemCode, A3548, Purchase_Qty), 0)</f>
        <v>0</v>
      </c>
      <c r="G3548" s="35">
        <f t="shared" si="7072"/>
        <v>0</v>
      </c>
      <c r="H3548" s="35">
        <f t="shared" si="6644"/>
        <v>0</v>
      </c>
      <c r="I3548" s="21">
        <f t="shared" si="7105"/>
        <v>28</v>
      </c>
      <c r="J3548" s="37">
        <f t="shared" ref="J3548:K3548" si="7127">MAX(N3548,P3548,R3548,T3548,V3548,X3548,Z3548,AB3548,AD3548)</f>
        <v>736.92</v>
      </c>
      <c r="K3548" s="37">
        <f t="shared" si="7127"/>
        <v>943</v>
      </c>
      <c r="L3548" s="38">
        <f t="shared" ref="L3548:M3548" si="7128">MIN(N3548,P3548,R3548,T3548,V3548,X3548,Z3548,AB3548,AD3548)</f>
        <v>736.92</v>
      </c>
      <c r="M3548" s="38">
        <f t="shared" si="7128"/>
        <v>943</v>
      </c>
      <c r="N3548" s="38">
        <f t="shared" si="7079"/>
        <v>736.92</v>
      </c>
      <c r="O3548" s="38">
        <f t="shared" si="7080"/>
        <v>943</v>
      </c>
      <c r="P3548" s="39"/>
      <c r="Q3548" s="39"/>
      <c r="R3548" s="39"/>
      <c r="S3548" s="39"/>
      <c r="T3548" s="39"/>
      <c r="U3548" s="39"/>
      <c r="V3548" s="39"/>
      <c r="W3548" s="39"/>
      <c r="X3548" s="39"/>
      <c r="Y3548" s="39"/>
      <c r="Z3548" s="39"/>
      <c r="AA3548" s="39"/>
      <c r="AB3548" s="39"/>
      <c r="AC3548" s="39"/>
      <c r="AD3548" s="40"/>
      <c r="AE3548" s="40"/>
      <c r="AF3548" s="41">
        <f t="shared" si="6672"/>
        <v>0</v>
      </c>
      <c r="AG3548" s="42"/>
    </row>
    <row r="3549" spans="1:33" ht="13.8">
      <c r="A3549" s="30" t="s">
        <v>8978</v>
      </c>
      <c r="B3549" s="30" t="s">
        <v>8979</v>
      </c>
      <c r="C3549" s="43"/>
      <c r="D3549" s="44"/>
      <c r="E3549" s="44"/>
      <c r="F3549" s="35">
        <f t="shared" si="7126"/>
        <v>0</v>
      </c>
      <c r="G3549" s="35">
        <f t="shared" si="7072"/>
        <v>0</v>
      </c>
      <c r="H3549" s="35">
        <f t="shared" si="6644"/>
        <v>0</v>
      </c>
      <c r="I3549" s="21">
        <f t="shared" si="7105"/>
        <v>28</v>
      </c>
      <c r="J3549" s="37">
        <f t="shared" ref="J3549:K3549" si="7129">MAX(N3549,P3549,R3549,T3549,V3549,X3549,Z3549,AB3549,AD3549)</f>
        <v>346.03</v>
      </c>
      <c r="K3549" s="37">
        <f t="shared" si="7129"/>
        <v>443</v>
      </c>
      <c r="L3549" s="38">
        <f t="shared" ref="L3549:M3549" si="7130">MIN(N3549,P3549,R3549,T3549,V3549,X3549,Z3549,AB3549,AD3549)</f>
        <v>346.03</v>
      </c>
      <c r="M3549" s="38">
        <f t="shared" si="7130"/>
        <v>443</v>
      </c>
      <c r="N3549" s="38">
        <f t="shared" si="7079"/>
        <v>346.03</v>
      </c>
      <c r="O3549" s="38">
        <f t="shared" si="7080"/>
        <v>443</v>
      </c>
      <c r="P3549" s="39"/>
      <c r="Q3549" s="39"/>
      <c r="R3549" s="39"/>
      <c r="S3549" s="39"/>
      <c r="T3549" s="39"/>
      <c r="U3549" s="39"/>
      <c r="V3549" s="39"/>
      <c r="W3549" s="39"/>
      <c r="X3549" s="39"/>
      <c r="Y3549" s="39"/>
      <c r="Z3549" s="39"/>
      <c r="AA3549" s="39"/>
      <c r="AB3549" s="39"/>
      <c r="AC3549" s="39"/>
      <c r="AD3549" s="40"/>
      <c r="AE3549" s="40"/>
      <c r="AF3549" s="41">
        <f t="shared" si="6672"/>
        <v>0</v>
      </c>
      <c r="AG3549" s="42"/>
    </row>
    <row r="3550" spans="1:33" ht="13.8">
      <c r="A3550" s="30" t="s">
        <v>8980</v>
      </c>
      <c r="B3550" s="30" t="s">
        <v>8981</v>
      </c>
      <c r="C3550" s="43"/>
      <c r="D3550" s="44"/>
      <c r="E3550" s="44"/>
      <c r="F3550" s="35">
        <f t="shared" si="7126"/>
        <v>0</v>
      </c>
      <c r="G3550" s="35">
        <f t="shared" si="7072"/>
        <v>0</v>
      </c>
      <c r="H3550" s="35">
        <f t="shared" si="6644"/>
        <v>0</v>
      </c>
      <c r="I3550" s="21">
        <f t="shared" si="7105"/>
        <v>28</v>
      </c>
      <c r="J3550" s="37">
        <f t="shared" ref="J3550:K3550" si="7131">MAX(N3550,P3550,R3550,T3550,V3550,X3550,Z3550,AB3550,AD3550)</f>
        <v>115.34</v>
      </c>
      <c r="K3550" s="37">
        <f t="shared" si="7131"/>
        <v>148</v>
      </c>
      <c r="L3550" s="38">
        <f t="shared" ref="L3550:M3550" si="7132">MIN(N3550,P3550,R3550,T3550,V3550,X3550,Z3550,AB3550,AD3550)</f>
        <v>115.34</v>
      </c>
      <c r="M3550" s="38">
        <f t="shared" si="7132"/>
        <v>148</v>
      </c>
      <c r="N3550" s="38">
        <f t="shared" si="7079"/>
        <v>115.34</v>
      </c>
      <c r="O3550" s="38">
        <f t="shared" si="7080"/>
        <v>148</v>
      </c>
      <c r="P3550" s="39"/>
      <c r="Q3550" s="39"/>
      <c r="R3550" s="39"/>
      <c r="S3550" s="39"/>
      <c r="T3550" s="39"/>
      <c r="U3550" s="39"/>
      <c r="V3550" s="39"/>
      <c r="W3550" s="39"/>
      <c r="X3550" s="39"/>
      <c r="Y3550" s="39"/>
      <c r="Z3550" s="39"/>
      <c r="AA3550" s="39"/>
      <c r="AB3550" s="39"/>
      <c r="AC3550" s="39"/>
      <c r="AD3550" s="40"/>
      <c r="AE3550" s="40"/>
      <c r="AF3550" s="41">
        <f t="shared" si="6672"/>
        <v>0</v>
      </c>
      <c r="AG3550" s="42"/>
    </row>
    <row r="3551" spans="1:33" ht="13.8">
      <c r="A3551" s="30" t="s">
        <v>8982</v>
      </c>
      <c r="B3551" s="30" t="s">
        <v>8983</v>
      </c>
      <c r="C3551" s="43"/>
      <c r="D3551" s="44"/>
      <c r="E3551" s="44"/>
      <c r="F3551" s="35">
        <f t="shared" si="7126"/>
        <v>0</v>
      </c>
      <c r="G3551" s="35">
        <f t="shared" si="7072"/>
        <v>0</v>
      </c>
      <c r="H3551" s="35">
        <f t="shared" si="6644"/>
        <v>0</v>
      </c>
      <c r="I3551" s="21">
        <f t="shared" si="7105"/>
        <v>28</v>
      </c>
      <c r="J3551" s="37">
        <f t="shared" ref="J3551:K3551" si="7133">MAX(N3551,P3551,R3551,T3551,V3551,X3551,Z3551,AB3551,AD3551)</f>
        <v>339.62</v>
      </c>
      <c r="K3551" s="37">
        <f t="shared" si="7133"/>
        <v>435</v>
      </c>
      <c r="L3551" s="38">
        <f t="shared" ref="L3551:M3551" si="7134">MIN(N3551,P3551,R3551,T3551,V3551,X3551,Z3551,AB3551,AD3551)</f>
        <v>339.62</v>
      </c>
      <c r="M3551" s="38">
        <f t="shared" si="7134"/>
        <v>435</v>
      </c>
      <c r="N3551" s="38">
        <f t="shared" si="7079"/>
        <v>339.62</v>
      </c>
      <c r="O3551" s="38">
        <f t="shared" si="7080"/>
        <v>435</v>
      </c>
      <c r="P3551" s="39"/>
      <c r="Q3551" s="39"/>
      <c r="R3551" s="39"/>
      <c r="S3551" s="39"/>
      <c r="T3551" s="39"/>
      <c r="U3551" s="39"/>
      <c r="V3551" s="39"/>
      <c r="W3551" s="39"/>
      <c r="X3551" s="39"/>
      <c r="Y3551" s="39"/>
      <c r="Z3551" s="39"/>
      <c r="AA3551" s="39"/>
      <c r="AB3551" s="39"/>
      <c r="AC3551" s="39"/>
      <c r="AD3551" s="40"/>
      <c r="AE3551" s="40"/>
      <c r="AF3551" s="41">
        <f t="shared" si="6672"/>
        <v>0</v>
      </c>
      <c r="AG3551" s="42"/>
    </row>
    <row r="3552" spans="1:33" ht="13.8">
      <c r="A3552" s="30" t="s">
        <v>8984</v>
      </c>
      <c r="B3552" s="30" t="s">
        <v>8985</v>
      </c>
      <c r="C3552" s="43"/>
      <c r="D3552" s="44"/>
      <c r="E3552" s="44"/>
      <c r="F3552" s="35">
        <f t="shared" si="7126"/>
        <v>0</v>
      </c>
      <c r="G3552" s="35">
        <f t="shared" si="7072"/>
        <v>0</v>
      </c>
      <c r="H3552" s="35">
        <f t="shared" si="6644"/>
        <v>0</v>
      </c>
      <c r="I3552" s="21">
        <f t="shared" si="7105"/>
        <v>28</v>
      </c>
      <c r="J3552" s="37">
        <f t="shared" ref="J3552:K3552" si="7135">MAX(N3552,P3552,R3552,T3552,V3552,X3552,Z3552,AB3552,AD3552)</f>
        <v>76.900000000000006</v>
      </c>
      <c r="K3552" s="37">
        <f t="shared" si="7135"/>
        <v>98</v>
      </c>
      <c r="L3552" s="38">
        <f t="shared" ref="L3552:M3552" si="7136">MIN(N3552,P3552,R3552,T3552,V3552,X3552,Z3552,AB3552,AD3552)</f>
        <v>76.900000000000006</v>
      </c>
      <c r="M3552" s="38">
        <f t="shared" si="7136"/>
        <v>98</v>
      </c>
      <c r="N3552" s="38">
        <f t="shared" si="7079"/>
        <v>76.900000000000006</v>
      </c>
      <c r="O3552" s="38">
        <f t="shared" si="7080"/>
        <v>98</v>
      </c>
      <c r="P3552" s="39"/>
      <c r="Q3552" s="39"/>
      <c r="R3552" s="39"/>
      <c r="S3552" s="39"/>
      <c r="T3552" s="39"/>
      <c r="U3552" s="39"/>
      <c r="V3552" s="39"/>
      <c r="W3552" s="39"/>
      <c r="X3552" s="39"/>
      <c r="Y3552" s="39"/>
      <c r="Z3552" s="39"/>
      <c r="AA3552" s="39"/>
      <c r="AB3552" s="39"/>
      <c r="AC3552" s="39"/>
      <c r="AD3552" s="40"/>
      <c r="AE3552" s="40"/>
      <c r="AF3552" s="41">
        <f t="shared" si="6672"/>
        <v>0</v>
      </c>
      <c r="AG3552" s="42"/>
    </row>
    <row r="3553" spans="1:33" ht="13.8">
      <c r="A3553" s="30" t="s">
        <v>8986</v>
      </c>
      <c r="B3553" s="30" t="s">
        <v>8987</v>
      </c>
      <c r="C3553" s="43"/>
      <c r="D3553" s="44"/>
      <c r="E3553" s="44"/>
      <c r="F3553" s="35">
        <f t="shared" si="7126"/>
        <v>0</v>
      </c>
      <c r="G3553" s="35">
        <f t="shared" si="7072"/>
        <v>0</v>
      </c>
      <c r="H3553" s="35">
        <f t="shared" si="6644"/>
        <v>0</v>
      </c>
      <c r="I3553" s="21">
        <f t="shared" si="7105"/>
        <v>28</v>
      </c>
      <c r="J3553" s="37">
        <f t="shared" ref="J3553:K3553" si="7137">MAX(N3553,P3553,R3553,T3553,V3553,X3553,Z3553,AB3553,AD3553)</f>
        <v>1422.58</v>
      </c>
      <c r="K3553" s="37">
        <f t="shared" si="7137"/>
        <v>1821</v>
      </c>
      <c r="L3553" s="38">
        <f t="shared" ref="L3553:M3553" si="7138">MIN(N3553,P3553,R3553,T3553,V3553,X3553,Z3553,AB3553,AD3553)</f>
        <v>1422.58</v>
      </c>
      <c r="M3553" s="38">
        <f t="shared" si="7138"/>
        <v>1821</v>
      </c>
      <c r="N3553" s="38">
        <f t="shared" si="7079"/>
        <v>1422.58</v>
      </c>
      <c r="O3553" s="38">
        <f t="shared" si="7080"/>
        <v>1821</v>
      </c>
      <c r="P3553" s="39"/>
      <c r="Q3553" s="39"/>
      <c r="R3553" s="39"/>
      <c r="S3553" s="39"/>
      <c r="T3553" s="39"/>
      <c r="U3553" s="39"/>
      <c r="V3553" s="39"/>
      <c r="W3553" s="39"/>
      <c r="X3553" s="39"/>
      <c r="Y3553" s="39"/>
      <c r="Z3553" s="39"/>
      <c r="AA3553" s="39"/>
      <c r="AB3553" s="39"/>
      <c r="AC3553" s="39"/>
      <c r="AD3553" s="40"/>
      <c r="AE3553" s="40"/>
      <c r="AF3553" s="41">
        <f t="shared" si="6672"/>
        <v>0</v>
      </c>
      <c r="AG3553" s="42"/>
    </row>
    <row r="3554" spans="1:33" ht="13.8">
      <c r="A3554" s="30" t="s">
        <v>8988</v>
      </c>
      <c r="B3554" s="30" t="s">
        <v>8989</v>
      </c>
      <c r="C3554" s="43"/>
      <c r="D3554" s="44"/>
      <c r="E3554" s="44"/>
      <c r="F3554" s="35">
        <f t="shared" si="7126"/>
        <v>0</v>
      </c>
      <c r="G3554" s="35">
        <f t="shared" si="7072"/>
        <v>0</v>
      </c>
      <c r="H3554" s="35">
        <f t="shared" si="6644"/>
        <v>0</v>
      </c>
      <c r="I3554" s="21">
        <f t="shared" si="7105"/>
        <v>28</v>
      </c>
      <c r="J3554" s="37">
        <f t="shared" ref="J3554:K3554" si="7139">MAX(N3554,P3554,R3554,T3554,V3554,X3554,Z3554,AB3554,AD3554)</f>
        <v>743.33</v>
      </c>
      <c r="K3554" s="37">
        <f t="shared" si="7139"/>
        <v>951</v>
      </c>
      <c r="L3554" s="38">
        <f t="shared" ref="L3554:M3554" si="7140">MIN(N3554,P3554,R3554,T3554,V3554,X3554,Z3554,AB3554,AD3554)</f>
        <v>743.33</v>
      </c>
      <c r="M3554" s="38">
        <f t="shared" si="7140"/>
        <v>951</v>
      </c>
      <c r="N3554" s="38">
        <f t="shared" si="7079"/>
        <v>743.33</v>
      </c>
      <c r="O3554" s="38">
        <f t="shared" si="7080"/>
        <v>951</v>
      </c>
      <c r="P3554" s="39"/>
      <c r="Q3554" s="39"/>
      <c r="R3554" s="39"/>
      <c r="S3554" s="39"/>
      <c r="T3554" s="39"/>
      <c r="U3554" s="39"/>
      <c r="V3554" s="39"/>
      <c r="W3554" s="39"/>
      <c r="X3554" s="39"/>
      <c r="Y3554" s="39"/>
      <c r="Z3554" s="39"/>
      <c r="AA3554" s="39"/>
      <c r="AB3554" s="39"/>
      <c r="AC3554" s="39"/>
      <c r="AD3554" s="40"/>
      <c r="AE3554" s="40"/>
      <c r="AF3554" s="41">
        <f t="shared" si="6672"/>
        <v>0</v>
      </c>
      <c r="AG3554" s="42"/>
    </row>
    <row r="3555" spans="1:33" ht="13.8">
      <c r="A3555" s="30" t="s">
        <v>8990</v>
      </c>
      <c r="B3555" s="30" t="s">
        <v>8991</v>
      </c>
      <c r="C3555" s="43"/>
      <c r="D3555" s="44"/>
      <c r="E3555" s="44"/>
      <c r="F3555" s="35">
        <f t="shared" si="7126"/>
        <v>0</v>
      </c>
      <c r="G3555" s="35">
        <f t="shared" si="7072"/>
        <v>0</v>
      </c>
      <c r="H3555" s="35">
        <f t="shared" si="6644"/>
        <v>0</v>
      </c>
      <c r="I3555" s="21">
        <f t="shared" si="7105"/>
        <v>28</v>
      </c>
      <c r="J3555" s="37">
        <f t="shared" ref="J3555:K3555" si="7141">MAX(N3555,P3555,R3555,T3555,V3555,X3555,Z3555,AB3555,AD3555)</f>
        <v>89.71</v>
      </c>
      <c r="K3555" s="37">
        <f t="shared" si="7141"/>
        <v>115</v>
      </c>
      <c r="L3555" s="38">
        <f t="shared" ref="L3555:M3555" si="7142">MIN(N3555,P3555,R3555,T3555,V3555,X3555,Z3555,AB3555,AD3555)</f>
        <v>89.71</v>
      </c>
      <c r="M3555" s="38">
        <f t="shared" si="7142"/>
        <v>115</v>
      </c>
      <c r="N3555" s="38">
        <f t="shared" si="7079"/>
        <v>89.71</v>
      </c>
      <c r="O3555" s="38">
        <f t="shared" si="7080"/>
        <v>115</v>
      </c>
      <c r="P3555" s="39"/>
      <c r="Q3555" s="39"/>
      <c r="R3555" s="39"/>
      <c r="S3555" s="39"/>
      <c r="T3555" s="39"/>
      <c r="U3555" s="39"/>
      <c r="V3555" s="39"/>
      <c r="W3555" s="39"/>
      <c r="X3555" s="39"/>
      <c r="Y3555" s="39"/>
      <c r="Z3555" s="39"/>
      <c r="AA3555" s="39"/>
      <c r="AB3555" s="39"/>
      <c r="AC3555" s="39"/>
      <c r="AD3555" s="40"/>
      <c r="AE3555" s="40"/>
      <c r="AF3555" s="41">
        <f t="shared" si="6672"/>
        <v>0</v>
      </c>
      <c r="AG3555" s="42"/>
    </row>
    <row r="3556" spans="1:33" ht="13.8">
      <c r="A3556" s="30" t="s">
        <v>8992</v>
      </c>
      <c r="B3556" s="30" t="s">
        <v>8993</v>
      </c>
      <c r="C3556" s="43"/>
      <c r="D3556" s="44"/>
      <c r="E3556" s="44"/>
      <c r="F3556" s="35">
        <f t="shared" si="7126"/>
        <v>0</v>
      </c>
      <c r="G3556" s="35">
        <f t="shared" si="7072"/>
        <v>0</v>
      </c>
      <c r="H3556" s="35">
        <f t="shared" si="6644"/>
        <v>0</v>
      </c>
      <c r="I3556" s="21">
        <f t="shared" si="7105"/>
        <v>28</v>
      </c>
      <c r="J3556" s="37">
        <f t="shared" ref="J3556:K3556" si="7143">MAX(N3556,P3556,R3556,T3556,V3556,X3556,Z3556,AB3556,AD3556)</f>
        <v>76.900000000000006</v>
      </c>
      <c r="K3556" s="37">
        <f t="shared" si="7143"/>
        <v>98</v>
      </c>
      <c r="L3556" s="38">
        <f t="shared" ref="L3556:M3556" si="7144">MIN(N3556,P3556,R3556,T3556,V3556,X3556,Z3556,AB3556,AD3556)</f>
        <v>76.900000000000006</v>
      </c>
      <c r="M3556" s="38">
        <f t="shared" si="7144"/>
        <v>98</v>
      </c>
      <c r="N3556" s="38">
        <f t="shared" si="7079"/>
        <v>76.900000000000006</v>
      </c>
      <c r="O3556" s="38">
        <f t="shared" si="7080"/>
        <v>98</v>
      </c>
      <c r="P3556" s="39"/>
      <c r="Q3556" s="39"/>
      <c r="R3556" s="39"/>
      <c r="S3556" s="39"/>
      <c r="T3556" s="39"/>
      <c r="U3556" s="39"/>
      <c r="V3556" s="39"/>
      <c r="W3556" s="39"/>
      <c r="X3556" s="39"/>
      <c r="Y3556" s="39"/>
      <c r="Z3556" s="39"/>
      <c r="AA3556" s="39"/>
      <c r="AB3556" s="39"/>
      <c r="AC3556" s="39"/>
      <c r="AD3556" s="40"/>
      <c r="AE3556" s="40"/>
      <c r="AF3556" s="41">
        <f t="shared" si="6672"/>
        <v>0</v>
      </c>
      <c r="AG3556" s="42"/>
    </row>
    <row r="3557" spans="1:33" ht="13.8">
      <c r="A3557" s="30" t="s">
        <v>8994</v>
      </c>
      <c r="B3557" s="30" t="s">
        <v>8995</v>
      </c>
      <c r="C3557" s="43"/>
      <c r="D3557" s="44"/>
      <c r="E3557" s="44"/>
      <c r="F3557" s="35">
        <f t="shared" si="7126"/>
        <v>0</v>
      </c>
      <c r="G3557" s="35">
        <f t="shared" si="7072"/>
        <v>0</v>
      </c>
      <c r="H3557" s="35">
        <f t="shared" si="6644"/>
        <v>0</v>
      </c>
      <c r="I3557" s="21">
        <f t="shared" si="7105"/>
        <v>28</v>
      </c>
      <c r="J3557" s="37">
        <f t="shared" ref="J3557:K3557" si="7145">MAX(N3557,P3557,R3557,T3557,V3557,X3557,Z3557,AB3557,AD3557)</f>
        <v>487.01</v>
      </c>
      <c r="K3557" s="37">
        <f t="shared" si="7145"/>
        <v>623</v>
      </c>
      <c r="L3557" s="38">
        <f t="shared" ref="L3557:M3557" si="7146">MIN(N3557,P3557,R3557,T3557,V3557,X3557,Z3557,AB3557,AD3557)</f>
        <v>487.01</v>
      </c>
      <c r="M3557" s="38">
        <f t="shared" si="7146"/>
        <v>623</v>
      </c>
      <c r="N3557" s="38">
        <f t="shared" si="7079"/>
        <v>487.01</v>
      </c>
      <c r="O3557" s="38">
        <f t="shared" si="7080"/>
        <v>623</v>
      </c>
      <c r="P3557" s="39"/>
      <c r="Q3557" s="39"/>
      <c r="R3557" s="39"/>
      <c r="S3557" s="39"/>
      <c r="T3557" s="39"/>
      <c r="U3557" s="39"/>
      <c r="V3557" s="39"/>
      <c r="W3557" s="39"/>
      <c r="X3557" s="39"/>
      <c r="Y3557" s="39"/>
      <c r="Z3557" s="39"/>
      <c r="AA3557" s="39"/>
      <c r="AB3557" s="39"/>
      <c r="AC3557" s="39"/>
      <c r="AD3557" s="40"/>
      <c r="AE3557" s="40"/>
      <c r="AF3557" s="41">
        <f t="shared" si="6672"/>
        <v>0</v>
      </c>
      <c r="AG3557" s="42"/>
    </row>
    <row r="3558" spans="1:33" ht="13.8">
      <c r="A3558" s="30" t="s">
        <v>8996</v>
      </c>
      <c r="B3558" s="30" t="s">
        <v>8997</v>
      </c>
      <c r="C3558" s="43"/>
      <c r="D3558" s="44"/>
      <c r="E3558" s="44"/>
      <c r="F3558" s="35">
        <f t="shared" si="7126"/>
        <v>0</v>
      </c>
      <c r="G3558" s="35">
        <f t="shared" si="7072"/>
        <v>0</v>
      </c>
      <c r="H3558" s="35">
        <f t="shared" si="6644"/>
        <v>0</v>
      </c>
      <c r="I3558" s="21">
        <f t="shared" si="7105"/>
        <v>28</v>
      </c>
      <c r="J3558" s="37">
        <f t="shared" ref="J3558:K3558" si="7147">MAX(N3558,P3558,R3558,T3558,V3558,X3558,Z3558,AB3558,AD3558)</f>
        <v>1089.3599999999999</v>
      </c>
      <c r="K3558" s="37">
        <f t="shared" si="7147"/>
        <v>1394</v>
      </c>
      <c r="L3558" s="38">
        <f t="shared" ref="L3558:M3558" si="7148">MIN(N3558,P3558,R3558,T3558,V3558,X3558,Z3558,AB3558,AD3558)</f>
        <v>1089.3599999999999</v>
      </c>
      <c r="M3558" s="38">
        <f t="shared" si="7148"/>
        <v>1394</v>
      </c>
      <c r="N3558" s="38">
        <f t="shared" si="7079"/>
        <v>1089.3599999999999</v>
      </c>
      <c r="O3558" s="38">
        <f t="shared" si="7080"/>
        <v>1394</v>
      </c>
      <c r="P3558" s="39"/>
      <c r="Q3558" s="39"/>
      <c r="R3558" s="39"/>
      <c r="S3558" s="39"/>
      <c r="T3558" s="39"/>
      <c r="U3558" s="39"/>
      <c r="V3558" s="39"/>
      <c r="W3558" s="39"/>
      <c r="X3558" s="39"/>
      <c r="Y3558" s="39"/>
      <c r="Z3558" s="39"/>
      <c r="AA3558" s="39"/>
      <c r="AB3558" s="39"/>
      <c r="AC3558" s="39"/>
      <c r="AD3558" s="40"/>
      <c r="AE3558" s="40"/>
      <c r="AF3558" s="41">
        <f t="shared" si="6672"/>
        <v>0</v>
      </c>
      <c r="AG3558" s="42"/>
    </row>
    <row r="3559" spans="1:33" ht="13.8">
      <c r="A3559" s="30" t="s">
        <v>8998</v>
      </c>
      <c r="B3559" s="30" t="s">
        <v>8999</v>
      </c>
      <c r="C3559" s="43"/>
      <c r="D3559" s="44"/>
      <c r="E3559" s="44"/>
      <c r="F3559" s="35">
        <f t="shared" si="7126"/>
        <v>0</v>
      </c>
      <c r="G3559" s="35">
        <f t="shared" si="7072"/>
        <v>0</v>
      </c>
      <c r="H3559" s="35">
        <f t="shared" si="6644"/>
        <v>0</v>
      </c>
      <c r="I3559" s="21">
        <f t="shared" si="7105"/>
        <v>18</v>
      </c>
      <c r="J3559" s="37">
        <f t="shared" ref="J3559:K3559" si="7149">MAX(N3559,P3559,R3559,T3559,V3559,X3559,Z3559,AB3559,AD3559)</f>
        <v>818.74</v>
      </c>
      <c r="K3559" s="37">
        <f t="shared" si="7149"/>
        <v>966</v>
      </c>
      <c r="L3559" s="38">
        <f t="shared" ref="L3559:M3559" si="7150">MIN(N3559,P3559,R3559,T3559,V3559,X3559,Z3559,AB3559,AD3559)</f>
        <v>818.74</v>
      </c>
      <c r="M3559" s="38">
        <f t="shared" si="7150"/>
        <v>966</v>
      </c>
      <c r="N3559" s="38">
        <f t="shared" si="7079"/>
        <v>818.74</v>
      </c>
      <c r="O3559" s="38">
        <f t="shared" si="7080"/>
        <v>966</v>
      </c>
      <c r="P3559" s="39"/>
      <c r="Q3559" s="39"/>
      <c r="R3559" s="39"/>
      <c r="S3559" s="39"/>
      <c r="T3559" s="39"/>
      <c r="U3559" s="39"/>
      <c r="V3559" s="39"/>
      <c r="W3559" s="39"/>
      <c r="X3559" s="39"/>
      <c r="Y3559" s="39"/>
      <c r="Z3559" s="39"/>
      <c r="AA3559" s="39"/>
      <c r="AB3559" s="39"/>
      <c r="AC3559" s="39"/>
      <c r="AD3559" s="40"/>
      <c r="AE3559" s="40"/>
      <c r="AF3559" s="41">
        <f t="shared" si="6672"/>
        <v>0</v>
      </c>
      <c r="AG3559" s="42"/>
    </row>
    <row r="3560" spans="1:33" ht="13.8">
      <c r="A3560" s="30" t="s">
        <v>9000</v>
      </c>
      <c r="B3560" s="30" t="s">
        <v>9001</v>
      </c>
      <c r="C3560" s="43"/>
      <c r="D3560" s="44"/>
      <c r="E3560" s="44"/>
      <c r="F3560" s="35">
        <f t="shared" si="7126"/>
        <v>0</v>
      </c>
      <c r="G3560" s="35">
        <f t="shared" si="7072"/>
        <v>0</v>
      </c>
      <c r="H3560" s="35">
        <f t="shared" si="6644"/>
        <v>0</v>
      </c>
      <c r="I3560" s="21">
        <f t="shared" si="7105"/>
        <v>18</v>
      </c>
      <c r="J3560" s="37">
        <f t="shared" ref="J3560:K3560" si="7151">MAX(N3560,P3560,R3560,T3560,V3560,X3560,Z3560,AB3560,AD3560)</f>
        <v>2279.88</v>
      </c>
      <c r="K3560" s="37">
        <f t="shared" si="7151"/>
        <v>2690</v>
      </c>
      <c r="L3560" s="38">
        <f t="shared" ref="L3560:M3560" si="7152">MIN(N3560,P3560,R3560,T3560,V3560,X3560,Z3560,AB3560,AD3560)</f>
        <v>2279.88</v>
      </c>
      <c r="M3560" s="38">
        <f t="shared" si="7152"/>
        <v>2690</v>
      </c>
      <c r="N3560" s="38">
        <f t="shared" si="7079"/>
        <v>2279.88</v>
      </c>
      <c r="O3560" s="38">
        <f t="shared" si="7080"/>
        <v>2690</v>
      </c>
      <c r="P3560" s="39"/>
      <c r="Q3560" s="39"/>
      <c r="R3560" s="39"/>
      <c r="S3560" s="39"/>
      <c r="T3560" s="39"/>
      <c r="U3560" s="39"/>
      <c r="V3560" s="39"/>
      <c r="W3560" s="39"/>
      <c r="X3560" s="39"/>
      <c r="Y3560" s="39"/>
      <c r="Z3560" s="39"/>
      <c r="AA3560" s="39"/>
      <c r="AB3560" s="39"/>
      <c r="AC3560" s="39"/>
      <c r="AD3560" s="40"/>
      <c r="AE3560" s="40"/>
      <c r="AF3560" s="41">
        <f t="shared" si="6672"/>
        <v>0</v>
      </c>
      <c r="AG3560" s="42"/>
    </row>
    <row r="3561" spans="1:33" ht="13.8">
      <c r="A3561" s="30" t="s">
        <v>9002</v>
      </c>
      <c r="B3561" s="30" t="s">
        <v>9003</v>
      </c>
      <c r="C3561" s="43"/>
      <c r="D3561" s="44"/>
      <c r="E3561" s="44"/>
      <c r="F3561" s="35">
        <f t="shared" si="7126"/>
        <v>0</v>
      </c>
      <c r="G3561" s="35">
        <f t="shared" si="7072"/>
        <v>0</v>
      </c>
      <c r="H3561" s="35">
        <f t="shared" si="6644"/>
        <v>0</v>
      </c>
      <c r="I3561" s="21">
        <f t="shared" si="7105"/>
        <v>18</v>
      </c>
      <c r="J3561" s="37">
        <f t="shared" ref="J3561:K3561" si="7153">MAX(N3561,P3561,R3561,T3561,V3561,X3561,Z3561,AB3561,AD3561)</f>
        <v>1058.06</v>
      </c>
      <c r="K3561" s="37">
        <f t="shared" si="7153"/>
        <v>1249</v>
      </c>
      <c r="L3561" s="38">
        <f t="shared" ref="L3561:M3561" si="7154">MIN(N3561,P3561,R3561,T3561,V3561,X3561,Z3561,AB3561,AD3561)</f>
        <v>1058.06</v>
      </c>
      <c r="M3561" s="38">
        <f t="shared" si="7154"/>
        <v>1249</v>
      </c>
      <c r="N3561" s="38">
        <f t="shared" si="7079"/>
        <v>1058.06</v>
      </c>
      <c r="O3561" s="38">
        <f t="shared" si="7080"/>
        <v>1249</v>
      </c>
      <c r="P3561" s="39"/>
      <c r="Q3561" s="39"/>
      <c r="R3561" s="39"/>
      <c r="S3561" s="39"/>
      <c r="T3561" s="39"/>
      <c r="U3561" s="39"/>
      <c r="V3561" s="39"/>
      <c r="W3561" s="39"/>
      <c r="X3561" s="39"/>
      <c r="Y3561" s="39"/>
      <c r="Z3561" s="39"/>
      <c r="AA3561" s="39"/>
      <c r="AB3561" s="39"/>
      <c r="AC3561" s="39"/>
      <c r="AD3561" s="40"/>
      <c r="AE3561" s="40"/>
      <c r="AF3561" s="41">
        <f t="shared" si="6672"/>
        <v>0</v>
      </c>
      <c r="AG3561" s="42"/>
    </row>
    <row r="3562" spans="1:33" ht="13.8">
      <c r="A3562" s="30" t="s">
        <v>9004</v>
      </c>
      <c r="B3562" s="30" t="s">
        <v>9005</v>
      </c>
      <c r="C3562" s="43"/>
      <c r="D3562" s="44"/>
      <c r="E3562" s="44"/>
      <c r="F3562" s="35">
        <f t="shared" si="7126"/>
        <v>0</v>
      </c>
      <c r="G3562" s="35">
        <f t="shared" si="7072"/>
        <v>0</v>
      </c>
      <c r="H3562" s="35">
        <f t="shared" si="6644"/>
        <v>0</v>
      </c>
      <c r="I3562" s="21">
        <f t="shared" si="7105"/>
        <v>18</v>
      </c>
      <c r="J3562" s="37">
        <f t="shared" ref="J3562:K3562" si="7155">MAX(N3562,P3562,R3562,T3562,V3562,X3562,Z3562,AB3562,AD3562)</f>
        <v>529.03</v>
      </c>
      <c r="K3562" s="37">
        <f t="shared" si="7155"/>
        <v>624</v>
      </c>
      <c r="L3562" s="38">
        <f t="shared" ref="L3562:M3562" si="7156">MIN(N3562,P3562,R3562,T3562,V3562,X3562,Z3562,AB3562,AD3562)</f>
        <v>529.03</v>
      </c>
      <c r="M3562" s="38">
        <f t="shared" si="7156"/>
        <v>624</v>
      </c>
      <c r="N3562" s="38">
        <f t="shared" si="7079"/>
        <v>529.03</v>
      </c>
      <c r="O3562" s="38">
        <f t="shared" si="7080"/>
        <v>624</v>
      </c>
      <c r="P3562" s="39"/>
      <c r="Q3562" s="39"/>
      <c r="R3562" s="39"/>
      <c r="S3562" s="39"/>
      <c r="T3562" s="39"/>
      <c r="U3562" s="39"/>
      <c r="V3562" s="39"/>
      <c r="W3562" s="39"/>
      <c r="X3562" s="39"/>
      <c r="Y3562" s="39"/>
      <c r="Z3562" s="39"/>
      <c r="AA3562" s="39"/>
      <c r="AB3562" s="39"/>
      <c r="AC3562" s="39"/>
      <c r="AD3562" s="40"/>
      <c r="AE3562" s="40"/>
      <c r="AF3562" s="41">
        <f t="shared" si="6672"/>
        <v>0</v>
      </c>
      <c r="AG3562" s="42"/>
    </row>
    <row r="3563" spans="1:33" ht="13.8">
      <c r="A3563" s="30" t="s">
        <v>9006</v>
      </c>
      <c r="B3563" s="30" t="s">
        <v>9007</v>
      </c>
      <c r="C3563" s="43"/>
      <c r="D3563" s="44"/>
      <c r="E3563" s="44"/>
      <c r="F3563" s="35">
        <f t="shared" si="7126"/>
        <v>0</v>
      </c>
      <c r="G3563" s="35">
        <f t="shared" si="7072"/>
        <v>0</v>
      </c>
      <c r="H3563" s="35">
        <f t="shared" si="6644"/>
        <v>0</v>
      </c>
      <c r="I3563" s="21">
        <f t="shared" si="7105"/>
        <v>18</v>
      </c>
      <c r="J3563" s="37">
        <f t="shared" ref="J3563:K3563" si="7157">MAX(N3563,P3563,R3563,T3563,V3563,X3563,Z3563,AB3563,AD3563)</f>
        <v>529.03</v>
      </c>
      <c r="K3563" s="37">
        <f t="shared" si="7157"/>
        <v>624</v>
      </c>
      <c r="L3563" s="38">
        <f t="shared" ref="L3563:M3563" si="7158">MIN(N3563,P3563,R3563,T3563,V3563,X3563,Z3563,AB3563,AD3563)</f>
        <v>529.03</v>
      </c>
      <c r="M3563" s="38">
        <f t="shared" si="7158"/>
        <v>624</v>
      </c>
      <c r="N3563" s="38">
        <f t="shared" si="7079"/>
        <v>529.03</v>
      </c>
      <c r="O3563" s="38">
        <f t="shared" si="7080"/>
        <v>624</v>
      </c>
      <c r="P3563" s="39"/>
      <c r="Q3563" s="39"/>
      <c r="R3563" s="39"/>
      <c r="S3563" s="39"/>
      <c r="T3563" s="39"/>
      <c r="U3563" s="39"/>
      <c r="V3563" s="39"/>
      <c r="W3563" s="39"/>
      <c r="X3563" s="39"/>
      <c r="Y3563" s="39"/>
      <c r="Z3563" s="39"/>
      <c r="AA3563" s="39"/>
      <c r="AB3563" s="39"/>
      <c r="AC3563" s="39"/>
      <c r="AD3563" s="40"/>
      <c r="AE3563" s="40"/>
      <c r="AF3563" s="41">
        <f t="shared" si="6672"/>
        <v>0</v>
      </c>
      <c r="AG3563" s="42"/>
    </row>
    <row r="3564" spans="1:33" ht="13.8">
      <c r="A3564" s="30" t="s">
        <v>9008</v>
      </c>
      <c r="B3564" s="30" t="s">
        <v>9009</v>
      </c>
      <c r="C3564" s="43"/>
      <c r="D3564" s="44"/>
      <c r="E3564" s="44"/>
      <c r="F3564" s="35">
        <f t="shared" si="7126"/>
        <v>0</v>
      </c>
      <c r="G3564" s="35">
        <f t="shared" si="7072"/>
        <v>0</v>
      </c>
      <c r="H3564" s="35">
        <f t="shared" si="6644"/>
        <v>0</v>
      </c>
      <c r="I3564" s="21">
        <f t="shared" si="7105"/>
        <v>18</v>
      </c>
      <c r="J3564" s="37">
        <f t="shared" ref="J3564:K3564" si="7159">MAX(N3564,P3564,R3564,T3564,V3564,X3564,Z3564,AB3564,AD3564)</f>
        <v>6656.08</v>
      </c>
      <c r="K3564" s="37">
        <f t="shared" si="7159"/>
        <v>7854</v>
      </c>
      <c r="L3564" s="38">
        <f t="shared" ref="L3564:M3564" si="7160">MIN(N3564,P3564,R3564,T3564,V3564,X3564,Z3564,AB3564,AD3564)</f>
        <v>6656.08</v>
      </c>
      <c r="M3564" s="38">
        <f t="shared" si="7160"/>
        <v>7854</v>
      </c>
      <c r="N3564" s="38">
        <f t="shared" si="7079"/>
        <v>6656.08</v>
      </c>
      <c r="O3564" s="38">
        <f t="shared" si="7080"/>
        <v>7854</v>
      </c>
      <c r="P3564" s="39"/>
      <c r="Q3564" s="39"/>
      <c r="R3564" s="39"/>
      <c r="S3564" s="39"/>
      <c r="T3564" s="39"/>
      <c r="U3564" s="39"/>
      <c r="V3564" s="39"/>
      <c r="W3564" s="39"/>
      <c r="X3564" s="39"/>
      <c r="Y3564" s="39"/>
      <c r="Z3564" s="39"/>
      <c r="AA3564" s="39"/>
      <c r="AB3564" s="39"/>
      <c r="AC3564" s="39"/>
      <c r="AD3564" s="40"/>
      <c r="AE3564" s="40"/>
      <c r="AF3564" s="41">
        <f t="shared" si="6672"/>
        <v>0</v>
      </c>
      <c r="AG3564" s="42"/>
    </row>
    <row r="3565" spans="1:33" ht="13.8">
      <c r="A3565" s="30" t="s">
        <v>9010</v>
      </c>
      <c r="B3565" s="30" t="s">
        <v>9011</v>
      </c>
      <c r="C3565" s="43"/>
      <c r="D3565" s="44"/>
      <c r="E3565" s="44"/>
      <c r="F3565" s="35">
        <f t="shared" si="7126"/>
        <v>0</v>
      </c>
      <c r="G3565" s="35">
        <f t="shared" si="7072"/>
        <v>0</v>
      </c>
      <c r="H3565" s="35">
        <f t="shared" si="6644"/>
        <v>0</v>
      </c>
      <c r="I3565" s="21">
        <f t="shared" si="7105"/>
        <v>28</v>
      </c>
      <c r="J3565" s="37">
        <f t="shared" ref="J3565:K3565" si="7161">MAX(N3565,P3565,R3565,T3565,V3565,X3565,Z3565,AB3565,AD3565)</f>
        <v>153.79</v>
      </c>
      <c r="K3565" s="37">
        <f t="shared" si="7161"/>
        <v>197</v>
      </c>
      <c r="L3565" s="38">
        <f t="shared" ref="L3565:M3565" si="7162">MIN(N3565,P3565,R3565,T3565,V3565,X3565,Z3565,AB3565,AD3565)</f>
        <v>153.79</v>
      </c>
      <c r="M3565" s="38">
        <f t="shared" si="7162"/>
        <v>197</v>
      </c>
      <c r="N3565" s="38">
        <f t="shared" si="7079"/>
        <v>153.79</v>
      </c>
      <c r="O3565" s="38">
        <f t="shared" si="7080"/>
        <v>197</v>
      </c>
      <c r="P3565" s="39"/>
      <c r="Q3565" s="39"/>
      <c r="R3565" s="39"/>
      <c r="S3565" s="39"/>
      <c r="T3565" s="39"/>
      <c r="U3565" s="39"/>
      <c r="V3565" s="39"/>
      <c r="W3565" s="39"/>
      <c r="X3565" s="39"/>
      <c r="Y3565" s="39"/>
      <c r="Z3565" s="39"/>
      <c r="AA3565" s="39"/>
      <c r="AB3565" s="39"/>
      <c r="AC3565" s="39"/>
      <c r="AD3565" s="40"/>
      <c r="AE3565" s="40"/>
      <c r="AF3565" s="41">
        <f t="shared" si="6672"/>
        <v>0</v>
      </c>
      <c r="AG3565" s="42"/>
    </row>
    <row r="3566" spans="1:33" ht="13.8">
      <c r="A3566" s="30" t="s">
        <v>9012</v>
      </c>
      <c r="B3566" s="30" t="s">
        <v>9013</v>
      </c>
      <c r="C3566" s="43"/>
      <c r="D3566" s="44"/>
      <c r="E3566" s="44"/>
      <c r="F3566" s="35">
        <f t="shared" si="7126"/>
        <v>0</v>
      </c>
      <c r="G3566" s="35">
        <f t="shared" si="7072"/>
        <v>0</v>
      </c>
      <c r="H3566" s="35">
        <f t="shared" si="6644"/>
        <v>0</v>
      </c>
      <c r="I3566" s="21">
        <f t="shared" si="7105"/>
        <v>28</v>
      </c>
      <c r="J3566" s="37">
        <f t="shared" ref="J3566:K3566" si="7163">MAX(N3566,P3566,R3566,T3566,V3566,X3566,Z3566,AB3566,AD3566)</f>
        <v>2787.48</v>
      </c>
      <c r="K3566" s="37">
        <f t="shared" si="7163"/>
        <v>3568</v>
      </c>
      <c r="L3566" s="38">
        <f t="shared" ref="L3566:M3566" si="7164">MIN(N3566,P3566,R3566,T3566,V3566,X3566,Z3566,AB3566,AD3566)</f>
        <v>2787.48</v>
      </c>
      <c r="M3566" s="38">
        <f t="shared" si="7164"/>
        <v>3568</v>
      </c>
      <c r="N3566" s="38">
        <f t="shared" si="7079"/>
        <v>2787.48</v>
      </c>
      <c r="O3566" s="38">
        <f t="shared" si="7080"/>
        <v>3568</v>
      </c>
      <c r="P3566" s="39"/>
      <c r="Q3566" s="39"/>
      <c r="R3566" s="39"/>
      <c r="S3566" s="39"/>
      <c r="T3566" s="39"/>
      <c r="U3566" s="39"/>
      <c r="V3566" s="39"/>
      <c r="W3566" s="39"/>
      <c r="X3566" s="39"/>
      <c r="Y3566" s="39"/>
      <c r="Z3566" s="39"/>
      <c r="AA3566" s="39"/>
      <c r="AB3566" s="39"/>
      <c r="AC3566" s="39"/>
      <c r="AD3566" s="40"/>
      <c r="AE3566" s="40"/>
      <c r="AF3566" s="41">
        <f t="shared" si="6672"/>
        <v>0</v>
      </c>
      <c r="AG3566" s="42"/>
    </row>
    <row r="3567" spans="1:33" ht="13.8">
      <c r="A3567" s="30" t="s">
        <v>9014</v>
      </c>
      <c r="B3567" s="30" t="s">
        <v>9015</v>
      </c>
      <c r="C3567" s="43"/>
      <c r="D3567" s="44"/>
      <c r="E3567" s="44"/>
      <c r="F3567" s="35">
        <f t="shared" si="7126"/>
        <v>0</v>
      </c>
      <c r="G3567" s="35">
        <f t="shared" si="7072"/>
        <v>0</v>
      </c>
      <c r="H3567" s="35">
        <f t="shared" si="6644"/>
        <v>0</v>
      </c>
      <c r="I3567" s="21">
        <f t="shared" si="7105"/>
        <v>28</v>
      </c>
      <c r="J3567" s="37">
        <f t="shared" ref="J3567:K3567" si="7165">MAX(N3567,P3567,R3567,T3567,V3567,X3567,Z3567,AB3567,AD3567)</f>
        <v>653.62</v>
      </c>
      <c r="K3567" s="37">
        <f t="shared" si="7165"/>
        <v>837</v>
      </c>
      <c r="L3567" s="38">
        <f t="shared" ref="L3567:M3567" si="7166">MIN(N3567,P3567,R3567,T3567,V3567,X3567,Z3567,AB3567,AD3567)</f>
        <v>653.62</v>
      </c>
      <c r="M3567" s="38">
        <f t="shared" si="7166"/>
        <v>837</v>
      </c>
      <c r="N3567" s="38">
        <f t="shared" si="7079"/>
        <v>653.62</v>
      </c>
      <c r="O3567" s="38">
        <f t="shared" si="7080"/>
        <v>837</v>
      </c>
      <c r="P3567" s="39"/>
      <c r="Q3567" s="39"/>
      <c r="R3567" s="39"/>
      <c r="S3567" s="39"/>
      <c r="T3567" s="39"/>
      <c r="U3567" s="39"/>
      <c r="V3567" s="39"/>
      <c r="W3567" s="39"/>
      <c r="X3567" s="39"/>
      <c r="Y3567" s="39"/>
      <c r="Z3567" s="39"/>
      <c r="AA3567" s="39"/>
      <c r="AB3567" s="39"/>
      <c r="AC3567" s="39"/>
      <c r="AD3567" s="40"/>
      <c r="AE3567" s="40"/>
      <c r="AF3567" s="41">
        <f t="shared" si="6672"/>
        <v>0</v>
      </c>
      <c r="AG3567" s="42"/>
    </row>
    <row r="3568" spans="1:33" ht="13.8">
      <c r="A3568" s="30" t="s">
        <v>9016</v>
      </c>
      <c r="B3568" s="30" t="s">
        <v>9017</v>
      </c>
      <c r="C3568" s="43"/>
      <c r="D3568" s="44"/>
      <c r="E3568" s="44"/>
      <c r="F3568" s="35">
        <f t="shared" si="7126"/>
        <v>0</v>
      </c>
      <c r="G3568" s="35">
        <f t="shared" si="7072"/>
        <v>0</v>
      </c>
      <c r="H3568" s="35">
        <f t="shared" si="6644"/>
        <v>0</v>
      </c>
      <c r="I3568" s="21">
        <f t="shared" si="7105"/>
        <v>28</v>
      </c>
      <c r="J3568" s="37">
        <f t="shared" ref="J3568:K3568" si="7167">MAX(N3568,P3568,R3568,T3568,V3568,X3568,Z3568,AB3568,AD3568)</f>
        <v>153.79</v>
      </c>
      <c r="K3568" s="37">
        <f t="shared" si="7167"/>
        <v>197</v>
      </c>
      <c r="L3568" s="38">
        <f t="shared" ref="L3568:M3568" si="7168">MIN(N3568,P3568,R3568,T3568,V3568,X3568,Z3568,AB3568,AD3568)</f>
        <v>153.79</v>
      </c>
      <c r="M3568" s="38">
        <f t="shared" si="7168"/>
        <v>197</v>
      </c>
      <c r="N3568" s="38">
        <f t="shared" si="7079"/>
        <v>153.79</v>
      </c>
      <c r="O3568" s="38">
        <f t="shared" si="7080"/>
        <v>197</v>
      </c>
      <c r="P3568" s="39"/>
      <c r="Q3568" s="39"/>
      <c r="R3568" s="39"/>
      <c r="S3568" s="39"/>
      <c r="T3568" s="39"/>
      <c r="U3568" s="39"/>
      <c r="V3568" s="39"/>
      <c r="W3568" s="39"/>
      <c r="X3568" s="39"/>
      <c r="Y3568" s="39"/>
      <c r="Z3568" s="39"/>
      <c r="AA3568" s="39"/>
      <c r="AB3568" s="39"/>
      <c r="AC3568" s="39"/>
      <c r="AD3568" s="40"/>
      <c r="AE3568" s="40"/>
      <c r="AF3568" s="41">
        <f t="shared" si="6672"/>
        <v>0</v>
      </c>
      <c r="AG3568" s="42"/>
    </row>
    <row r="3569" spans="1:33" ht="13.8">
      <c r="A3569" s="30" t="s">
        <v>9018</v>
      </c>
      <c r="B3569" s="30" t="s">
        <v>9019</v>
      </c>
      <c r="C3569" s="43"/>
      <c r="D3569" s="44"/>
      <c r="E3569" s="44"/>
      <c r="F3569" s="35">
        <f t="shared" si="7126"/>
        <v>0</v>
      </c>
      <c r="G3569" s="35">
        <f t="shared" si="7072"/>
        <v>0</v>
      </c>
      <c r="H3569" s="35">
        <f t="shared" si="6644"/>
        <v>0</v>
      </c>
      <c r="I3569" s="21">
        <f t="shared" si="7105"/>
        <v>28</v>
      </c>
      <c r="J3569" s="37">
        <f t="shared" ref="J3569:K3569" si="7169">MAX(N3569,P3569,R3569,T3569,V3569,X3569,Z3569,AB3569,AD3569)</f>
        <v>173.02</v>
      </c>
      <c r="K3569" s="37">
        <f t="shared" si="7169"/>
        <v>221</v>
      </c>
      <c r="L3569" s="38">
        <f t="shared" ref="L3569:M3569" si="7170">MIN(N3569,P3569,R3569,T3569,V3569,X3569,Z3569,AB3569,AD3569)</f>
        <v>173.02</v>
      </c>
      <c r="M3569" s="38">
        <f t="shared" si="7170"/>
        <v>221</v>
      </c>
      <c r="N3569" s="38">
        <f t="shared" si="7079"/>
        <v>173.02</v>
      </c>
      <c r="O3569" s="38">
        <f t="shared" si="7080"/>
        <v>221</v>
      </c>
      <c r="P3569" s="39"/>
      <c r="Q3569" s="39"/>
      <c r="R3569" s="39"/>
      <c r="S3569" s="39"/>
      <c r="T3569" s="39"/>
      <c r="U3569" s="39"/>
      <c r="V3569" s="39"/>
      <c r="W3569" s="39"/>
      <c r="X3569" s="39"/>
      <c r="Y3569" s="39"/>
      <c r="Z3569" s="39"/>
      <c r="AA3569" s="39"/>
      <c r="AB3569" s="39"/>
      <c r="AC3569" s="39"/>
      <c r="AD3569" s="40"/>
      <c r="AE3569" s="40"/>
      <c r="AF3569" s="41">
        <f t="shared" si="6672"/>
        <v>0</v>
      </c>
      <c r="AG3569" s="42"/>
    </row>
    <row r="3570" spans="1:33" ht="13.8">
      <c r="A3570" s="30" t="s">
        <v>9020</v>
      </c>
      <c r="B3570" s="30" t="s">
        <v>9021</v>
      </c>
      <c r="C3570" s="43"/>
      <c r="D3570" s="44"/>
      <c r="E3570" s="44"/>
      <c r="F3570" s="35">
        <f t="shared" si="7126"/>
        <v>0</v>
      </c>
      <c r="G3570" s="35">
        <f t="shared" si="7072"/>
        <v>0</v>
      </c>
      <c r="H3570" s="35">
        <f t="shared" si="6644"/>
        <v>0</v>
      </c>
      <c r="I3570" s="21">
        <f t="shared" si="7105"/>
        <v>28</v>
      </c>
      <c r="J3570" s="37">
        <f t="shared" ref="J3570:K3570" si="7171">MAX(N3570,P3570,R3570,T3570,V3570,X3570,Z3570,AB3570,AD3570)</f>
        <v>134.57</v>
      </c>
      <c r="K3570" s="37">
        <f t="shared" si="7171"/>
        <v>172</v>
      </c>
      <c r="L3570" s="38">
        <f t="shared" ref="L3570:M3570" si="7172">MIN(N3570,P3570,R3570,T3570,V3570,X3570,Z3570,AB3570,AD3570)</f>
        <v>134.57</v>
      </c>
      <c r="M3570" s="38">
        <f t="shared" si="7172"/>
        <v>172</v>
      </c>
      <c r="N3570" s="38">
        <f t="shared" si="7079"/>
        <v>134.57</v>
      </c>
      <c r="O3570" s="38">
        <f t="shared" si="7080"/>
        <v>172</v>
      </c>
      <c r="P3570" s="39"/>
      <c r="Q3570" s="39"/>
      <c r="R3570" s="39"/>
      <c r="S3570" s="39"/>
      <c r="T3570" s="39"/>
      <c r="U3570" s="39"/>
      <c r="V3570" s="39"/>
      <c r="W3570" s="39"/>
      <c r="X3570" s="39"/>
      <c r="Y3570" s="39"/>
      <c r="Z3570" s="39"/>
      <c r="AA3570" s="39"/>
      <c r="AB3570" s="39"/>
      <c r="AC3570" s="39"/>
      <c r="AD3570" s="40"/>
      <c r="AE3570" s="40"/>
      <c r="AF3570" s="41">
        <f t="shared" si="6672"/>
        <v>0</v>
      </c>
      <c r="AG3570" s="42"/>
    </row>
    <row r="3571" spans="1:33" ht="13.8">
      <c r="A3571" s="30" t="s">
        <v>9022</v>
      </c>
      <c r="B3571" s="30" t="s">
        <v>9023</v>
      </c>
      <c r="C3571" s="43"/>
      <c r="D3571" s="44"/>
      <c r="E3571" s="44"/>
      <c r="F3571" s="35">
        <f t="shared" si="7126"/>
        <v>0</v>
      </c>
      <c r="G3571" s="35">
        <f t="shared" si="7072"/>
        <v>0</v>
      </c>
      <c r="H3571" s="35">
        <f t="shared" si="6644"/>
        <v>0</v>
      </c>
      <c r="I3571" s="21">
        <f t="shared" si="7105"/>
        <v>28</v>
      </c>
      <c r="J3571" s="37">
        <f t="shared" ref="J3571:K3571" si="7173">MAX(N3571,P3571,R3571,T3571,V3571,X3571,Z3571,AB3571,AD3571)</f>
        <v>57.67</v>
      </c>
      <c r="K3571" s="37">
        <f t="shared" si="7173"/>
        <v>74</v>
      </c>
      <c r="L3571" s="38">
        <f t="shared" ref="L3571:M3571" si="7174">MIN(N3571,P3571,R3571,T3571,V3571,X3571,Z3571,AB3571,AD3571)</f>
        <v>57.67</v>
      </c>
      <c r="M3571" s="38">
        <f t="shared" si="7174"/>
        <v>74</v>
      </c>
      <c r="N3571" s="38">
        <f t="shared" si="7079"/>
        <v>57.67</v>
      </c>
      <c r="O3571" s="38">
        <f t="shared" si="7080"/>
        <v>74</v>
      </c>
      <c r="P3571" s="39"/>
      <c r="Q3571" s="39"/>
      <c r="R3571" s="39"/>
      <c r="S3571" s="39"/>
      <c r="T3571" s="39"/>
      <c r="U3571" s="39"/>
      <c r="V3571" s="39"/>
      <c r="W3571" s="39"/>
      <c r="X3571" s="39"/>
      <c r="Y3571" s="39"/>
      <c r="Z3571" s="39"/>
      <c r="AA3571" s="39"/>
      <c r="AB3571" s="39"/>
      <c r="AC3571" s="39"/>
      <c r="AD3571" s="40"/>
      <c r="AE3571" s="40"/>
      <c r="AF3571" s="41">
        <f t="shared" si="6672"/>
        <v>0</v>
      </c>
      <c r="AG3571" s="42"/>
    </row>
    <row r="3572" spans="1:33" ht="13.8">
      <c r="A3572" s="30" t="s">
        <v>9024</v>
      </c>
      <c r="B3572" s="30" t="s">
        <v>9025</v>
      </c>
      <c r="C3572" s="43"/>
      <c r="D3572" s="44"/>
      <c r="E3572" s="44"/>
      <c r="F3572" s="35">
        <f t="shared" si="7126"/>
        <v>0</v>
      </c>
      <c r="G3572" s="35">
        <f t="shared" si="7072"/>
        <v>0</v>
      </c>
      <c r="H3572" s="35">
        <f t="shared" si="6644"/>
        <v>0</v>
      </c>
      <c r="I3572" s="21">
        <f t="shared" si="7105"/>
        <v>28</v>
      </c>
      <c r="J3572" s="37">
        <f t="shared" ref="J3572:K3572" si="7175">MAX(N3572,P3572,R3572,T3572,V3572,X3572,Z3572,AB3572,AD3572)</f>
        <v>89.71</v>
      </c>
      <c r="K3572" s="37">
        <f t="shared" si="7175"/>
        <v>115</v>
      </c>
      <c r="L3572" s="38">
        <f t="shared" ref="L3572:M3572" si="7176">MIN(N3572,P3572,R3572,T3572,V3572,X3572,Z3572,AB3572,AD3572)</f>
        <v>89.71</v>
      </c>
      <c r="M3572" s="38">
        <f t="shared" si="7176"/>
        <v>115</v>
      </c>
      <c r="N3572" s="38">
        <f t="shared" si="7079"/>
        <v>89.71</v>
      </c>
      <c r="O3572" s="38">
        <f t="shared" si="7080"/>
        <v>115</v>
      </c>
      <c r="P3572" s="39"/>
      <c r="Q3572" s="39"/>
      <c r="R3572" s="39"/>
      <c r="S3572" s="39"/>
      <c r="T3572" s="39"/>
      <c r="U3572" s="39"/>
      <c r="V3572" s="39"/>
      <c r="W3572" s="39"/>
      <c r="X3572" s="39"/>
      <c r="Y3572" s="39"/>
      <c r="Z3572" s="39"/>
      <c r="AA3572" s="39"/>
      <c r="AB3572" s="39"/>
      <c r="AC3572" s="39"/>
      <c r="AD3572" s="40"/>
      <c r="AE3572" s="40"/>
      <c r="AF3572" s="41">
        <f t="shared" si="6672"/>
        <v>0</v>
      </c>
      <c r="AG3572" s="42"/>
    </row>
    <row r="3573" spans="1:33" ht="13.8">
      <c r="A3573" s="30" t="s">
        <v>9026</v>
      </c>
      <c r="B3573" s="30" t="s">
        <v>9027</v>
      </c>
      <c r="C3573" s="43"/>
      <c r="D3573" s="44"/>
      <c r="E3573" s="44"/>
      <c r="F3573" s="35">
        <f t="shared" si="7126"/>
        <v>0</v>
      </c>
      <c r="G3573" s="35">
        <f t="shared" si="7072"/>
        <v>0</v>
      </c>
      <c r="H3573" s="35">
        <f t="shared" ref="H3573:H3827" si="7177">(E3573+F3573)-G3573</f>
        <v>0</v>
      </c>
      <c r="I3573" s="21">
        <f t="shared" si="7105"/>
        <v>28</v>
      </c>
      <c r="J3573" s="37">
        <f t="shared" ref="J3573:K3573" si="7178">MAX(N3573,P3573,R3573,T3573,V3573,X3573,Z3573,AB3573,AD3573)</f>
        <v>589.54</v>
      </c>
      <c r="K3573" s="37">
        <f t="shared" si="7178"/>
        <v>755</v>
      </c>
      <c r="L3573" s="38">
        <f t="shared" ref="L3573:M3573" si="7179">MIN(N3573,P3573,R3573,T3573,V3573,X3573,Z3573,AB3573,AD3573)</f>
        <v>589.54</v>
      </c>
      <c r="M3573" s="38">
        <f t="shared" si="7179"/>
        <v>755</v>
      </c>
      <c r="N3573" s="38">
        <f t="shared" si="7079"/>
        <v>589.54</v>
      </c>
      <c r="O3573" s="38">
        <f t="shared" si="7080"/>
        <v>755</v>
      </c>
      <c r="P3573" s="39"/>
      <c r="Q3573" s="39"/>
      <c r="R3573" s="39"/>
      <c r="S3573" s="39"/>
      <c r="T3573" s="39"/>
      <c r="U3573" s="39"/>
      <c r="V3573" s="39"/>
      <c r="W3573" s="39"/>
      <c r="X3573" s="39"/>
      <c r="Y3573" s="39"/>
      <c r="Z3573" s="39"/>
      <c r="AA3573" s="39"/>
      <c r="AB3573" s="39"/>
      <c r="AC3573" s="39"/>
      <c r="AD3573" s="40"/>
      <c r="AE3573" s="40"/>
      <c r="AF3573" s="41">
        <f t="shared" si="6672"/>
        <v>0</v>
      </c>
      <c r="AG3573" s="42"/>
    </row>
    <row r="3574" spans="1:33" ht="13.8">
      <c r="A3574" s="30" t="s">
        <v>9028</v>
      </c>
      <c r="B3574" s="30" t="s">
        <v>9029</v>
      </c>
      <c r="C3574" s="43"/>
      <c r="D3574" s="44"/>
      <c r="E3574" s="44"/>
      <c r="F3574" s="35">
        <f t="shared" si="7126"/>
        <v>0</v>
      </c>
      <c r="G3574" s="35">
        <f t="shared" si="7072"/>
        <v>0</v>
      </c>
      <c r="H3574" s="35">
        <f t="shared" si="7177"/>
        <v>0</v>
      </c>
      <c r="I3574" s="21">
        <f t="shared" si="7105"/>
        <v>28</v>
      </c>
      <c r="J3574" s="37">
        <f t="shared" ref="J3574:K3574" si="7180">MAX(N3574,P3574,R3574,T3574,V3574,X3574,Z3574,AB3574,AD3574)</f>
        <v>96.12</v>
      </c>
      <c r="K3574" s="37">
        <f t="shared" si="7180"/>
        <v>123</v>
      </c>
      <c r="L3574" s="38">
        <f t="shared" ref="L3574:M3574" si="7181">MIN(N3574,P3574,R3574,T3574,V3574,X3574,Z3574,AB3574,AD3574)</f>
        <v>96.12</v>
      </c>
      <c r="M3574" s="38">
        <f t="shared" si="7181"/>
        <v>123</v>
      </c>
      <c r="N3574" s="38">
        <f t="shared" si="7079"/>
        <v>96.12</v>
      </c>
      <c r="O3574" s="38">
        <f t="shared" si="7080"/>
        <v>123</v>
      </c>
      <c r="P3574" s="39"/>
      <c r="Q3574" s="39"/>
      <c r="R3574" s="39"/>
      <c r="S3574" s="39"/>
      <c r="T3574" s="39"/>
      <c r="U3574" s="39"/>
      <c r="V3574" s="39"/>
      <c r="W3574" s="39"/>
      <c r="X3574" s="39"/>
      <c r="Y3574" s="39"/>
      <c r="Z3574" s="39"/>
      <c r="AA3574" s="39"/>
      <c r="AB3574" s="39"/>
      <c r="AC3574" s="39"/>
      <c r="AD3574" s="40"/>
      <c r="AE3574" s="40"/>
      <c r="AF3574" s="41">
        <f t="shared" si="6672"/>
        <v>0</v>
      </c>
      <c r="AG3574" s="42"/>
    </row>
    <row r="3575" spans="1:33" ht="13.8">
      <c r="A3575" s="30" t="s">
        <v>9030</v>
      </c>
      <c r="B3575" s="30" t="s">
        <v>9031</v>
      </c>
      <c r="C3575" s="43"/>
      <c r="D3575" s="44"/>
      <c r="E3575" s="44"/>
      <c r="F3575" s="35">
        <f t="shared" si="7126"/>
        <v>0</v>
      </c>
      <c r="G3575" s="35">
        <f t="shared" si="7072"/>
        <v>0</v>
      </c>
      <c r="H3575" s="35">
        <f t="shared" si="7177"/>
        <v>0</v>
      </c>
      <c r="I3575" s="21">
        <f t="shared" si="7105"/>
        <v>28</v>
      </c>
      <c r="J3575" s="37">
        <f t="shared" ref="J3575:K3575" si="7182">MAX(N3575,P3575,R3575,T3575,V3575,X3575,Z3575,AB3575,AD3575)</f>
        <v>19.22</v>
      </c>
      <c r="K3575" s="37">
        <f t="shared" si="7182"/>
        <v>25</v>
      </c>
      <c r="L3575" s="38">
        <f t="shared" ref="L3575:M3575" si="7183">MIN(N3575,P3575,R3575,T3575,V3575,X3575,Z3575,AB3575,AD3575)</f>
        <v>19.22</v>
      </c>
      <c r="M3575" s="38">
        <f t="shared" si="7183"/>
        <v>25</v>
      </c>
      <c r="N3575" s="38">
        <f t="shared" si="7079"/>
        <v>19.22</v>
      </c>
      <c r="O3575" s="38">
        <f t="shared" si="7080"/>
        <v>25</v>
      </c>
      <c r="P3575" s="39"/>
      <c r="Q3575" s="39"/>
      <c r="R3575" s="39"/>
      <c r="S3575" s="39"/>
      <c r="T3575" s="39"/>
      <c r="U3575" s="39"/>
      <c r="V3575" s="39"/>
      <c r="W3575" s="39"/>
      <c r="X3575" s="39"/>
      <c r="Y3575" s="39"/>
      <c r="Z3575" s="39"/>
      <c r="AA3575" s="39"/>
      <c r="AB3575" s="39"/>
      <c r="AC3575" s="39"/>
      <c r="AD3575" s="40"/>
      <c r="AE3575" s="40"/>
      <c r="AF3575" s="41">
        <f t="shared" si="6672"/>
        <v>0</v>
      </c>
      <c r="AG3575" s="42"/>
    </row>
    <row r="3576" spans="1:33" ht="13.8">
      <c r="A3576" s="30" t="s">
        <v>9032</v>
      </c>
      <c r="B3576" s="30" t="s">
        <v>9033</v>
      </c>
      <c r="C3576" s="43"/>
      <c r="D3576" s="44"/>
      <c r="E3576" s="44"/>
      <c r="F3576" s="35">
        <f t="shared" si="7126"/>
        <v>0</v>
      </c>
      <c r="G3576" s="35">
        <f t="shared" si="7072"/>
        <v>0</v>
      </c>
      <c r="H3576" s="35">
        <f t="shared" si="7177"/>
        <v>0</v>
      </c>
      <c r="I3576" s="21">
        <f t="shared" si="7105"/>
        <v>28</v>
      </c>
      <c r="J3576" s="37">
        <f t="shared" ref="J3576:K3576" si="7184">MAX(N3576,P3576,R3576,T3576,V3576,X3576,Z3576,AB3576,AD3576)</f>
        <v>820.22</v>
      </c>
      <c r="K3576" s="37">
        <f t="shared" si="7184"/>
        <v>1050</v>
      </c>
      <c r="L3576" s="38">
        <f t="shared" ref="L3576:M3576" si="7185">MIN(N3576,P3576,R3576,T3576,V3576,X3576,Z3576,AB3576,AD3576)</f>
        <v>820.22</v>
      </c>
      <c r="M3576" s="38">
        <f t="shared" si="7185"/>
        <v>1050</v>
      </c>
      <c r="N3576" s="38">
        <f t="shared" si="7079"/>
        <v>820.22</v>
      </c>
      <c r="O3576" s="38">
        <f t="shared" si="7080"/>
        <v>1050</v>
      </c>
      <c r="P3576" s="39"/>
      <c r="Q3576" s="39"/>
      <c r="R3576" s="39"/>
      <c r="S3576" s="39"/>
      <c r="T3576" s="39"/>
      <c r="U3576" s="39"/>
      <c r="V3576" s="39"/>
      <c r="W3576" s="39"/>
      <c r="X3576" s="39"/>
      <c r="Y3576" s="39"/>
      <c r="Z3576" s="39"/>
      <c r="AA3576" s="39"/>
      <c r="AB3576" s="39"/>
      <c r="AC3576" s="39"/>
      <c r="AD3576" s="40"/>
      <c r="AE3576" s="40"/>
      <c r="AF3576" s="41">
        <f t="shared" si="6672"/>
        <v>0</v>
      </c>
      <c r="AG3576" s="42"/>
    </row>
    <row r="3577" spans="1:33" ht="13.8">
      <c r="A3577" s="30" t="s">
        <v>9034</v>
      </c>
      <c r="B3577" s="30" t="s">
        <v>9035</v>
      </c>
      <c r="C3577" s="43"/>
      <c r="D3577" s="44"/>
      <c r="E3577" s="44"/>
      <c r="F3577" s="35">
        <f t="shared" si="7126"/>
        <v>0</v>
      </c>
      <c r="G3577" s="35">
        <f t="shared" si="7072"/>
        <v>0</v>
      </c>
      <c r="H3577" s="35">
        <f t="shared" si="7177"/>
        <v>0</v>
      </c>
      <c r="I3577" s="21">
        <f t="shared" si="7105"/>
        <v>28</v>
      </c>
      <c r="J3577" s="37">
        <f t="shared" ref="J3577:K3577" si="7186">MAX(N3577,P3577,R3577,T3577,V3577,X3577,Z3577,AB3577,AD3577)</f>
        <v>820.22</v>
      </c>
      <c r="K3577" s="37">
        <f t="shared" si="7186"/>
        <v>1050</v>
      </c>
      <c r="L3577" s="38">
        <f t="shared" ref="L3577:M3577" si="7187">MIN(N3577,P3577,R3577,T3577,V3577,X3577,Z3577,AB3577,AD3577)</f>
        <v>820.22</v>
      </c>
      <c r="M3577" s="38">
        <f t="shared" si="7187"/>
        <v>1050</v>
      </c>
      <c r="N3577" s="38">
        <f t="shared" si="7079"/>
        <v>820.22</v>
      </c>
      <c r="O3577" s="38">
        <f t="shared" si="7080"/>
        <v>1050</v>
      </c>
      <c r="P3577" s="39"/>
      <c r="Q3577" s="39"/>
      <c r="R3577" s="39"/>
      <c r="S3577" s="39"/>
      <c r="T3577" s="39"/>
      <c r="U3577" s="39"/>
      <c r="V3577" s="39"/>
      <c r="W3577" s="39"/>
      <c r="X3577" s="39"/>
      <c r="Y3577" s="39"/>
      <c r="Z3577" s="39"/>
      <c r="AA3577" s="39"/>
      <c r="AB3577" s="39"/>
      <c r="AC3577" s="39"/>
      <c r="AD3577" s="40"/>
      <c r="AE3577" s="40"/>
      <c r="AF3577" s="41">
        <f t="shared" si="6672"/>
        <v>0</v>
      </c>
      <c r="AG3577" s="42"/>
    </row>
    <row r="3578" spans="1:33" ht="13.8">
      <c r="A3578" s="30" t="s">
        <v>9036</v>
      </c>
      <c r="B3578" s="30" t="s">
        <v>9037</v>
      </c>
      <c r="C3578" s="43"/>
      <c r="D3578" s="44"/>
      <c r="E3578" s="44"/>
      <c r="F3578" s="35">
        <f t="shared" si="7126"/>
        <v>0</v>
      </c>
      <c r="G3578" s="35">
        <f t="shared" si="7072"/>
        <v>0</v>
      </c>
      <c r="H3578" s="35">
        <f t="shared" si="7177"/>
        <v>0</v>
      </c>
      <c r="I3578" s="21">
        <f t="shared" si="7105"/>
        <v>28</v>
      </c>
      <c r="J3578" s="37">
        <f t="shared" ref="J3578:K3578" si="7188">MAX(N3578,P3578,R3578,T3578,V3578,X3578,Z3578,AB3578,AD3578)</f>
        <v>346.03</v>
      </c>
      <c r="K3578" s="37">
        <f t="shared" si="7188"/>
        <v>443</v>
      </c>
      <c r="L3578" s="38">
        <f t="shared" ref="L3578:M3578" si="7189">MIN(N3578,P3578,R3578,T3578,V3578,X3578,Z3578,AB3578,AD3578)</f>
        <v>346.03</v>
      </c>
      <c r="M3578" s="38">
        <f t="shared" si="7189"/>
        <v>443</v>
      </c>
      <c r="N3578" s="38">
        <f t="shared" si="7079"/>
        <v>346.03</v>
      </c>
      <c r="O3578" s="38">
        <f t="shared" si="7080"/>
        <v>443</v>
      </c>
      <c r="P3578" s="39"/>
      <c r="Q3578" s="39"/>
      <c r="R3578" s="39"/>
      <c r="S3578" s="39"/>
      <c r="T3578" s="39"/>
      <c r="U3578" s="39"/>
      <c r="V3578" s="39"/>
      <c r="W3578" s="39"/>
      <c r="X3578" s="39"/>
      <c r="Y3578" s="39"/>
      <c r="Z3578" s="39"/>
      <c r="AA3578" s="39"/>
      <c r="AB3578" s="39"/>
      <c r="AC3578" s="39"/>
      <c r="AD3578" s="40"/>
      <c r="AE3578" s="40"/>
      <c r="AF3578" s="41">
        <f t="shared" si="6672"/>
        <v>0</v>
      </c>
      <c r="AG3578" s="42"/>
    </row>
    <row r="3579" spans="1:33" ht="13.8">
      <c r="A3579" s="30" t="s">
        <v>9038</v>
      </c>
      <c r="B3579" s="30" t="s">
        <v>9039</v>
      </c>
      <c r="C3579" s="43"/>
      <c r="D3579" s="44"/>
      <c r="E3579" s="44"/>
      <c r="F3579" s="35">
        <f t="shared" si="7126"/>
        <v>0</v>
      </c>
      <c r="G3579" s="35">
        <f t="shared" si="7072"/>
        <v>0</v>
      </c>
      <c r="H3579" s="35">
        <f t="shared" si="7177"/>
        <v>0</v>
      </c>
      <c r="I3579" s="21">
        <f t="shared" si="7105"/>
        <v>28</v>
      </c>
      <c r="J3579" s="37">
        <f t="shared" ref="J3579:K3579" si="7190">MAX(N3579,P3579,R3579,T3579,V3579,X3579,Z3579,AB3579,AD3579)</f>
        <v>493.42</v>
      </c>
      <c r="K3579" s="37">
        <f t="shared" si="7190"/>
        <v>632</v>
      </c>
      <c r="L3579" s="38">
        <f t="shared" ref="L3579:M3579" si="7191">MIN(N3579,P3579,R3579,T3579,V3579,X3579,Z3579,AB3579,AD3579)</f>
        <v>493.42</v>
      </c>
      <c r="M3579" s="38">
        <f t="shared" si="7191"/>
        <v>632</v>
      </c>
      <c r="N3579" s="38">
        <f t="shared" si="7079"/>
        <v>493.42</v>
      </c>
      <c r="O3579" s="38">
        <f t="shared" si="7080"/>
        <v>632</v>
      </c>
      <c r="P3579" s="39"/>
      <c r="Q3579" s="39"/>
      <c r="R3579" s="39"/>
      <c r="S3579" s="39"/>
      <c r="T3579" s="39"/>
      <c r="U3579" s="39"/>
      <c r="V3579" s="39"/>
      <c r="W3579" s="39"/>
      <c r="X3579" s="39"/>
      <c r="Y3579" s="39"/>
      <c r="Z3579" s="39"/>
      <c r="AA3579" s="39"/>
      <c r="AB3579" s="39"/>
      <c r="AC3579" s="39"/>
      <c r="AD3579" s="40"/>
      <c r="AE3579" s="40"/>
      <c r="AF3579" s="41">
        <f t="shared" si="6672"/>
        <v>0</v>
      </c>
      <c r="AG3579" s="42"/>
    </row>
    <row r="3580" spans="1:33" ht="13.8">
      <c r="A3580" s="30" t="s">
        <v>9040</v>
      </c>
      <c r="B3580" s="30" t="s">
        <v>9041</v>
      </c>
      <c r="C3580" s="43"/>
      <c r="D3580" s="44"/>
      <c r="E3580" s="44"/>
      <c r="F3580" s="35">
        <f t="shared" si="7126"/>
        <v>0</v>
      </c>
      <c r="G3580" s="35">
        <f t="shared" si="7072"/>
        <v>0</v>
      </c>
      <c r="H3580" s="35">
        <f t="shared" si="7177"/>
        <v>0</v>
      </c>
      <c r="I3580" s="21">
        <f t="shared" si="7105"/>
        <v>28</v>
      </c>
      <c r="J3580" s="37">
        <f t="shared" ref="J3580:K3580" si="7192">MAX(N3580,P3580,R3580,T3580,V3580,X3580,Z3580,AB3580,AD3580)</f>
        <v>288.36</v>
      </c>
      <c r="K3580" s="37">
        <f t="shared" si="7192"/>
        <v>369</v>
      </c>
      <c r="L3580" s="38">
        <f t="shared" ref="L3580:M3580" si="7193">MIN(N3580,P3580,R3580,T3580,V3580,X3580,Z3580,AB3580,AD3580)</f>
        <v>288.36</v>
      </c>
      <c r="M3580" s="38">
        <f t="shared" si="7193"/>
        <v>369</v>
      </c>
      <c r="N3580" s="38">
        <f t="shared" si="7079"/>
        <v>288.36</v>
      </c>
      <c r="O3580" s="38">
        <f t="shared" si="7080"/>
        <v>369</v>
      </c>
      <c r="P3580" s="39"/>
      <c r="Q3580" s="39"/>
      <c r="R3580" s="39"/>
      <c r="S3580" s="39"/>
      <c r="T3580" s="39"/>
      <c r="U3580" s="39"/>
      <c r="V3580" s="39"/>
      <c r="W3580" s="39"/>
      <c r="X3580" s="39"/>
      <c r="Y3580" s="39"/>
      <c r="Z3580" s="39"/>
      <c r="AA3580" s="39"/>
      <c r="AB3580" s="39"/>
      <c r="AC3580" s="39"/>
      <c r="AD3580" s="40"/>
      <c r="AE3580" s="40"/>
      <c r="AF3580" s="41">
        <f t="shared" si="6672"/>
        <v>0</v>
      </c>
      <c r="AG3580" s="42"/>
    </row>
    <row r="3581" spans="1:33" ht="13.8">
      <c r="A3581" s="30" t="s">
        <v>9042</v>
      </c>
      <c r="B3581" s="30" t="s">
        <v>9043</v>
      </c>
      <c r="C3581" s="43"/>
      <c r="D3581" s="44"/>
      <c r="E3581" s="44"/>
      <c r="F3581" s="35">
        <f t="shared" si="7126"/>
        <v>0</v>
      </c>
      <c r="G3581" s="35">
        <f t="shared" si="7072"/>
        <v>0</v>
      </c>
      <c r="H3581" s="35">
        <f t="shared" si="7177"/>
        <v>0</v>
      </c>
      <c r="I3581" s="21">
        <f t="shared" si="7105"/>
        <v>28</v>
      </c>
      <c r="J3581" s="37">
        <f t="shared" ref="J3581:K3581" si="7194">MAX(N3581,P3581,R3581,T3581,V3581,X3581,Z3581,AB3581,AD3581)</f>
        <v>121.75</v>
      </c>
      <c r="K3581" s="37">
        <f t="shared" si="7194"/>
        <v>156</v>
      </c>
      <c r="L3581" s="38">
        <f t="shared" ref="L3581:M3581" si="7195">MIN(N3581,P3581,R3581,T3581,V3581,X3581,Z3581,AB3581,AD3581)</f>
        <v>121.75</v>
      </c>
      <c r="M3581" s="38">
        <f t="shared" si="7195"/>
        <v>156</v>
      </c>
      <c r="N3581" s="38">
        <f t="shared" si="7079"/>
        <v>121.75</v>
      </c>
      <c r="O3581" s="38">
        <f t="shared" si="7080"/>
        <v>156</v>
      </c>
      <c r="P3581" s="39"/>
      <c r="Q3581" s="39"/>
      <c r="R3581" s="39"/>
      <c r="S3581" s="39"/>
      <c r="T3581" s="39"/>
      <c r="U3581" s="39"/>
      <c r="V3581" s="39"/>
      <c r="W3581" s="39"/>
      <c r="X3581" s="39"/>
      <c r="Y3581" s="39"/>
      <c r="Z3581" s="39"/>
      <c r="AA3581" s="39"/>
      <c r="AB3581" s="39"/>
      <c r="AC3581" s="39"/>
      <c r="AD3581" s="40"/>
      <c r="AE3581" s="40"/>
      <c r="AF3581" s="41">
        <f t="shared" si="6672"/>
        <v>0</v>
      </c>
      <c r="AG3581" s="42"/>
    </row>
    <row r="3582" spans="1:33" ht="13.8">
      <c r="A3582" s="30" t="s">
        <v>9044</v>
      </c>
      <c r="B3582" s="30" t="s">
        <v>9045</v>
      </c>
      <c r="C3582" s="43"/>
      <c r="D3582" s="44"/>
      <c r="E3582" s="44"/>
      <c r="F3582" s="35">
        <f t="shared" si="7126"/>
        <v>0</v>
      </c>
      <c r="G3582" s="35">
        <f t="shared" si="7072"/>
        <v>0</v>
      </c>
      <c r="H3582" s="35">
        <f t="shared" si="7177"/>
        <v>0</v>
      </c>
      <c r="I3582" s="21">
        <f t="shared" si="7105"/>
        <v>28</v>
      </c>
      <c r="J3582" s="37">
        <f t="shared" ref="J3582:K3582" si="7196">MAX(N3582,P3582,R3582,T3582,V3582,X3582,Z3582,AB3582,AD3582)</f>
        <v>288.36</v>
      </c>
      <c r="K3582" s="37">
        <f t="shared" si="7196"/>
        <v>369</v>
      </c>
      <c r="L3582" s="38">
        <f t="shared" ref="L3582:M3582" si="7197">MIN(N3582,P3582,R3582,T3582,V3582,X3582,Z3582,AB3582,AD3582)</f>
        <v>288.36</v>
      </c>
      <c r="M3582" s="38">
        <f t="shared" si="7197"/>
        <v>369</v>
      </c>
      <c r="N3582" s="38">
        <f t="shared" si="7079"/>
        <v>288.36</v>
      </c>
      <c r="O3582" s="38">
        <f t="shared" si="7080"/>
        <v>369</v>
      </c>
      <c r="P3582" s="39"/>
      <c r="Q3582" s="39"/>
      <c r="R3582" s="39"/>
      <c r="S3582" s="39"/>
      <c r="T3582" s="39"/>
      <c r="U3582" s="39"/>
      <c r="V3582" s="39"/>
      <c r="W3582" s="39"/>
      <c r="X3582" s="39"/>
      <c r="Y3582" s="39"/>
      <c r="Z3582" s="39"/>
      <c r="AA3582" s="39"/>
      <c r="AB3582" s="39"/>
      <c r="AC3582" s="39"/>
      <c r="AD3582" s="40"/>
      <c r="AE3582" s="40"/>
      <c r="AF3582" s="41">
        <f t="shared" si="6672"/>
        <v>0</v>
      </c>
      <c r="AG3582" s="42"/>
    </row>
    <row r="3583" spans="1:33" ht="13.8">
      <c r="A3583" s="30" t="s">
        <v>9046</v>
      </c>
      <c r="B3583" s="30" t="s">
        <v>9047</v>
      </c>
      <c r="C3583" s="43"/>
      <c r="D3583" s="44"/>
      <c r="E3583" s="44"/>
      <c r="F3583" s="35">
        <f t="shared" si="7126"/>
        <v>0</v>
      </c>
      <c r="G3583" s="35">
        <f t="shared" si="7072"/>
        <v>0</v>
      </c>
      <c r="H3583" s="35">
        <f t="shared" si="7177"/>
        <v>0</v>
      </c>
      <c r="I3583" s="21">
        <f t="shared" si="7105"/>
        <v>28</v>
      </c>
      <c r="J3583" s="37">
        <f t="shared" ref="J3583:K3583" si="7198">MAX(N3583,P3583,R3583,T3583,V3583,X3583,Z3583,AB3583,AD3583)</f>
        <v>102.53</v>
      </c>
      <c r="K3583" s="37">
        <f t="shared" si="7198"/>
        <v>131</v>
      </c>
      <c r="L3583" s="38">
        <f t="shared" ref="L3583:M3583" si="7199">MIN(N3583,P3583,R3583,T3583,V3583,X3583,Z3583,AB3583,AD3583)</f>
        <v>102.53</v>
      </c>
      <c r="M3583" s="38">
        <f t="shared" si="7199"/>
        <v>131</v>
      </c>
      <c r="N3583" s="38">
        <f t="shared" si="7079"/>
        <v>102.53</v>
      </c>
      <c r="O3583" s="38">
        <f t="shared" si="7080"/>
        <v>131</v>
      </c>
      <c r="P3583" s="39"/>
      <c r="Q3583" s="39"/>
      <c r="R3583" s="39"/>
      <c r="S3583" s="39"/>
      <c r="T3583" s="39"/>
      <c r="U3583" s="39"/>
      <c r="V3583" s="39"/>
      <c r="W3583" s="39"/>
      <c r="X3583" s="39"/>
      <c r="Y3583" s="39"/>
      <c r="Z3583" s="39"/>
      <c r="AA3583" s="39"/>
      <c r="AB3583" s="39"/>
      <c r="AC3583" s="39"/>
      <c r="AD3583" s="40"/>
      <c r="AE3583" s="40"/>
      <c r="AF3583" s="41">
        <f t="shared" si="6672"/>
        <v>0</v>
      </c>
      <c r="AG3583" s="42"/>
    </row>
    <row r="3584" spans="1:33" ht="13.8">
      <c r="A3584" s="30" t="s">
        <v>9048</v>
      </c>
      <c r="B3584" s="30" t="s">
        <v>9049</v>
      </c>
      <c r="C3584" s="43"/>
      <c r="D3584" s="44"/>
      <c r="E3584" s="44"/>
      <c r="F3584" s="35">
        <f t="shared" si="7126"/>
        <v>0</v>
      </c>
      <c r="G3584" s="35">
        <f t="shared" si="7072"/>
        <v>0</v>
      </c>
      <c r="H3584" s="35">
        <f t="shared" si="7177"/>
        <v>0</v>
      </c>
      <c r="I3584" s="21">
        <f t="shared" si="7105"/>
        <v>28</v>
      </c>
      <c r="J3584" s="37">
        <f t="shared" ref="J3584:K3584" si="7200">MAX(N3584,P3584,R3584,T3584,V3584,X3584,Z3584,AB3584,AD3584)</f>
        <v>76.900000000000006</v>
      </c>
      <c r="K3584" s="37">
        <f t="shared" si="7200"/>
        <v>98</v>
      </c>
      <c r="L3584" s="38">
        <f t="shared" ref="L3584:M3584" si="7201">MIN(N3584,P3584,R3584,T3584,V3584,X3584,Z3584,AB3584,AD3584)</f>
        <v>76.900000000000006</v>
      </c>
      <c r="M3584" s="38">
        <f t="shared" si="7201"/>
        <v>98</v>
      </c>
      <c r="N3584" s="38">
        <f t="shared" si="7079"/>
        <v>76.900000000000006</v>
      </c>
      <c r="O3584" s="38">
        <f t="shared" si="7080"/>
        <v>98</v>
      </c>
      <c r="P3584" s="39"/>
      <c r="Q3584" s="39"/>
      <c r="R3584" s="39"/>
      <c r="S3584" s="39"/>
      <c r="T3584" s="39"/>
      <c r="U3584" s="39"/>
      <c r="V3584" s="39"/>
      <c r="W3584" s="39"/>
      <c r="X3584" s="39"/>
      <c r="Y3584" s="39"/>
      <c r="Z3584" s="39"/>
      <c r="AA3584" s="39"/>
      <c r="AB3584" s="39"/>
      <c r="AC3584" s="39"/>
      <c r="AD3584" s="40"/>
      <c r="AE3584" s="40"/>
      <c r="AF3584" s="41">
        <f t="shared" si="6672"/>
        <v>0</v>
      </c>
      <c r="AG3584" s="42"/>
    </row>
    <row r="3585" spans="1:33" ht="13.8">
      <c r="A3585" s="30" t="s">
        <v>9050</v>
      </c>
      <c r="B3585" s="30" t="s">
        <v>9051</v>
      </c>
      <c r="C3585" s="43"/>
      <c r="D3585" s="44"/>
      <c r="E3585" s="44"/>
      <c r="F3585" s="35">
        <f t="shared" si="7126"/>
        <v>0</v>
      </c>
      <c r="G3585" s="35">
        <f t="shared" si="7072"/>
        <v>0</v>
      </c>
      <c r="H3585" s="35">
        <f t="shared" si="7177"/>
        <v>0</v>
      </c>
      <c r="I3585" s="21">
        <f t="shared" si="7105"/>
        <v>28</v>
      </c>
      <c r="J3585" s="37">
        <f t="shared" ref="J3585:K3585" si="7202">MAX(N3585,P3585,R3585,T3585,V3585,X3585,Z3585,AB3585,AD3585)</f>
        <v>326.81</v>
      </c>
      <c r="K3585" s="37">
        <f t="shared" si="7202"/>
        <v>418</v>
      </c>
      <c r="L3585" s="38">
        <f t="shared" ref="L3585:M3585" si="7203">MIN(N3585,P3585,R3585,T3585,V3585,X3585,Z3585,AB3585,AD3585)</f>
        <v>326.81</v>
      </c>
      <c r="M3585" s="38">
        <f t="shared" si="7203"/>
        <v>418</v>
      </c>
      <c r="N3585" s="38">
        <f t="shared" si="7079"/>
        <v>326.81</v>
      </c>
      <c r="O3585" s="38">
        <f t="shared" si="7080"/>
        <v>418</v>
      </c>
      <c r="P3585" s="39"/>
      <c r="Q3585" s="39"/>
      <c r="R3585" s="39"/>
      <c r="S3585" s="39"/>
      <c r="T3585" s="39"/>
      <c r="U3585" s="39"/>
      <c r="V3585" s="39"/>
      <c r="W3585" s="39"/>
      <c r="X3585" s="39"/>
      <c r="Y3585" s="39"/>
      <c r="Z3585" s="39"/>
      <c r="AA3585" s="39"/>
      <c r="AB3585" s="39"/>
      <c r="AC3585" s="39"/>
      <c r="AD3585" s="40"/>
      <c r="AE3585" s="40"/>
      <c r="AF3585" s="41">
        <f t="shared" ref="AF3585:AF3839" si="7204">D3585-H3585</f>
        <v>0</v>
      </c>
      <c r="AG3585" s="42"/>
    </row>
    <row r="3586" spans="1:33" ht="13.8">
      <c r="A3586" s="30" t="s">
        <v>9052</v>
      </c>
      <c r="B3586" s="30" t="s">
        <v>9053</v>
      </c>
      <c r="C3586" s="43"/>
      <c r="D3586" s="44"/>
      <c r="E3586" s="44"/>
      <c r="F3586" s="35">
        <f t="shared" si="7126"/>
        <v>0</v>
      </c>
      <c r="G3586" s="35">
        <f t="shared" si="7072"/>
        <v>0</v>
      </c>
      <c r="H3586" s="35">
        <f t="shared" si="7177"/>
        <v>0</v>
      </c>
      <c r="I3586" s="21">
        <f t="shared" si="7105"/>
        <v>28</v>
      </c>
      <c r="J3586" s="37">
        <f t="shared" ref="J3586:K3586" si="7205">MAX(N3586,P3586,R3586,T3586,V3586,X3586,Z3586,AB3586,AD3586)</f>
        <v>493.42</v>
      </c>
      <c r="K3586" s="37">
        <f t="shared" si="7205"/>
        <v>632</v>
      </c>
      <c r="L3586" s="38">
        <f t="shared" ref="L3586:M3586" si="7206">MIN(N3586,P3586,R3586,T3586,V3586,X3586,Z3586,AB3586,AD3586)</f>
        <v>493.42</v>
      </c>
      <c r="M3586" s="38">
        <f t="shared" si="7206"/>
        <v>632</v>
      </c>
      <c r="N3586" s="38">
        <f t="shared" si="7079"/>
        <v>493.42</v>
      </c>
      <c r="O3586" s="38">
        <f t="shared" si="7080"/>
        <v>632</v>
      </c>
      <c r="P3586" s="39"/>
      <c r="Q3586" s="39"/>
      <c r="R3586" s="39"/>
      <c r="S3586" s="39"/>
      <c r="T3586" s="39"/>
      <c r="U3586" s="39"/>
      <c r="V3586" s="39"/>
      <c r="W3586" s="39"/>
      <c r="X3586" s="39"/>
      <c r="Y3586" s="39"/>
      <c r="Z3586" s="39"/>
      <c r="AA3586" s="39"/>
      <c r="AB3586" s="39"/>
      <c r="AC3586" s="39"/>
      <c r="AD3586" s="40"/>
      <c r="AE3586" s="40"/>
      <c r="AF3586" s="41">
        <f t="shared" si="7204"/>
        <v>0</v>
      </c>
      <c r="AG3586" s="42"/>
    </row>
    <row r="3587" spans="1:33" ht="13.8">
      <c r="A3587" s="30" t="s">
        <v>9054</v>
      </c>
      <c r="B3587" s="30" t="s">
        <v>9055</v>
      </c>
      <c r="C3587" s="43"/>
      <c r="D3587" s="44"/>
      <c r="E3587" s="44"/>
      <c r="F3587" s="35">
        <f t="shared" si="7126"/>
        <v>0</v>
      </c>
      <c r="G3587" s="35">
        <f t="shared" ref="G3587:G3650" si="7207">IFERROR(COUNTIF(Sales_PartCode, A3587), 0)</f>
        <v>0</v>
      </c>
      <c r="H3587" s="35">
        <f t="shared" si="7177"/>
        <v>0</v>
      </c>
      <c r="I3587" s="21">
        <f t="shared" si="7105"/>
        <v>28</v>
      </c>
      <c r="J3587" s="37">
        <f t="shared" ref="J3587:K3587" si="7208">MAX(N3587,P3587,R3587,T3587,V3587,X3587,Z3587,AB3587,AD3587)</f>
        <v>173.02</v>
      </c>
      <c r="K3587" s="37">
        <f t="shared" si="7208"/>
        <v>221</v>
      </c>
      <c r="L3587" s="38">
        <f t="shared" ref="L3587:M3587" si="7209">MIN(N3587,P3587,R3587,T3587,V3587,X3587,Z3587,AB3587,AD3587)</f>
        <v>173.02</v>
      </c>
      <c r="M3587" s="38">
        <f t="shared" si="7209"/>
        <v>221</v>
      </c>
      <c r="N3587" s="38">
        <f t="shared" si="7079"/>
        <v>173.02</v>
      </c>
      <c r="O3587" s="38">
        <f t="shared" si="7080"/>
        <v>221</v>
      </c>
      <c r="P3587" s="39"/>
      <c r="Q3587" s="39"/>
      <c r="R3587" s="39"/>
      <c r="S3587" s="39"/>
      <c r="T3587" s="39"/>
      <c r="U3587" s="39"/>
      <c r="V3587" s="39"/>
      <c r="W3587" s="39"/>
      <c r="X3587" s="39"/>
      <c r="Y3587" s="39"/>
      <c r="Z3587" s="39"/>
      <c r="AA3587" s="39"/>
      <c r="AB3587" s="39"/>
      <c r="AC3587" s="39"/>
      <c r="AD3587" s="40"/>
      <c r="AE3587" s="40"/>
      <c r="AF3587" s="41">
        <f t="shared" si="7204"/>
        <v>0</v>
      </c>
      <c r="AG3587" s="42"/>
    </row>
    <row r="3588" spans="1:33" ht="13.8">
      <c r="A3588" s="30" t="s">
        <v>9056</v>
      </c>
      <c r="B3588" s="30" t="s">
        <v>9057</v>
      </c>
      <c r="C3588" s="43"/>
      <c r="D3588" s="44"/>
      <c r="E3588" s="44"/>
      <c r="F3588" s="35">
        <f t="shared" si="7126"/>
        <v>0</v>
      </c>
      <c r="G3588" s="35">
        <f t="shared" si="7207"/>
        <v>0</v>
      </c>
      <c r="H3588" s="35">
        <f t="shared" si="7177"/>
        <v>0</v>
      </c>
      <c r="I3588" s="21">
        <f t="shared" si="7105"/>
        <v>28</v>
      </c>
      <c r="J3588" s="37">
        <f t="shared" ref="J3588:K3588" si="7210">MAX(N3588,P3588,R3588,T3588,V3588,X3588,Z3588,AB3588,AD3588)</f>
        <v>38.450000000000003</v>
      </c>
      <c r="K3588" s="37">
        <f t="shared" si="7210"/>
        <v>49</v>
      </c>
      <c r="L3588" s="38">
        <f t="shared" ref="L3588:M3588" si="7211">MIN(N3588,P3588,R3588,T3588,V3588,X3588,Z3588,AB3588,AD3588)</f>
        <v>38.450000000000003</v>
      </c>
      <c r="M3588" s="38">
        <f t="shared" si="7211"/>
        <v>49</v>
      </c>
      <c r="N3588" s="38">
        <f t="shared" si="7079"/>
        <v>38.450000000000003</v>
      </c>
      <c r="O3588" s="38">
        <f t="shared" si="7080"/>
        <v>49</v>
      </c>
      <c r="P3588" s="39"/>
      <c r="Q3588" s="39"/>
      <c r="R3588" s="39"/>
      <c r="S3588" s="39"/>
      <c r="T3588" s="39"/>
      <c r="U3588" s="39"/>
      <c r="V3588" s="39"/>
      <c r="W3588" s="39"/>
      <c r="X3588" s="39"/>
      <c r="Y3588" s="39"/>
      <c r="Z3588" s="39"/>
      <c r="AA3588" s="39"/>
      <c r="AB3588" s="39"/>
      <c r="AC3588" s="39"/>
      <c r="AD3588" s="40"/>
      <c r="AE3588" s="40"/>
      <c r="AF3588" s="41">
        <f t="shared" si="7204"/>
        <v>0</v>
      </c>
      <c r="AG3588" s="42"/>
    </row>
    <row r="3589" spans="1:33" ht="13.8">
      <c r="A3589" s="30" t="s">
        <v>9058</v>
      </c>
      <c r="B3589" s="30" t="s">
        <v>9059</v>
      </c>
      <c r="C3589" s="43"/>
      <c r="D3589" s="44"/>
      <c r="E3589" s="44"/>
      <c r="F3589" s="35">
        <f t="shared" si="7126"/>
        <v>0</v>
      </c>
      <c r="G3589" s="35">
        <f t="shared" si="7207"/>
        <v>0</v>
      </c>
      <c r="H3589" s="35">
        <f t="shared" si="7177"/>
        <v>0</v>
      </c>
      <c r="I3589" s="21">
        <f t="shared" si="7105"/>
        <v>28</v>
      </c>
      <c r="J3589" s="37">
        <f t="shared" ref="J3589:K3589" si="7212">MAX(N3589,P3589,R3589,T3589,V3589,X3589,Z3589,AB3589,AD3589)</f>
        <v>679.25</v>
      </c>
      <c r="K3589" s="37">
        <f t="shared" si="7212"/>
        <v>869</v>
      </c>
      <c r="L3589" s="38">
        <f t="shared" ref="L3589:M3589" si="7213">MIN(N3589,P3589,R3589,T3589,V3589,X3589,Z3589,AB3589,AD3589)</f>
        <v>679.25</v>
      </c>
      <c r="M3589" s="38">
        <f t="shared" si="7213"/>
        <v>869</v>
      </c>
      <c r="N3589" s="38">
        <f t="shared" ref="N3589:N3652" si="7214">VLOOKUP(A3589,Inv_bef,5,FALSE)</f>
        <v>679.25</v>
      </c>
      <c r="O3589" s="38">
        <f t="shared" ref="O3589:O3652" si="7215">VLOOKUP(A3589,Inv_bef,6,FALSE)</f>
        <v>869</v>
      </c>
      <c r="P3589" s="39"/>
      <c r="Q3589" s="39"/>
      <c r="R3589" s="39"/>
      <c r="S3589" s="39"/>
      <c r="T3589" s="39"/>
      <c r="U3589" s="39"/>
      <c r="V3589" s="39"/>
      <c r="W3589" s="39"/>
      <c r="X3589" s="39"/>
      <c r="Y3589" s="39"/>
      <c r="Z3589" s="39"/>
      <c r="AA3589" s="39"/>
      <c r="AB3589" s="39"/>
      <c r="AC3589" s="39"/>
      <c r="AD3589" s="40"/>
      <c r="AE3589" s="40"/>
      <c r="AF3589" s="41">
        <f t="shared" si="7204"/>
        <v>0</v>
      </c>
      <c r="AG3589" s="42"/>
    </row>
    <row r="3590" spans="1:33" ht="13.8">
      <c r="A3590" s="30" t="s">
        <v>9060</v>
      </c>
      <c r="B3590" s="30" t="s">
        <v>9061</v>
      </c>
      <c r="C3590" s="43"/>
      <c r="D3590" s="44"/>
      <c r="E3590" s="44"/>
      <c r="F3590" s="35">
        <f t="shared" si="7126"/>
        <v>0</v>
      </c>
      <c r="G3590" s="35">
        <f t="shared" si="7207"/>
        <v>0</v>
      </c>
      <c r="H3590" s="35">
        <f t="shared" si="7177"/>
        <v>0</v>
      </c>
      <c r="I3590" s="21">
        <f t="shared" si="7105"/>
        <v>28</v>
      </c>
      <c r="J3590" s="37">
        <f t="shared" ref="J3590:K3590" si="7216">MAX(N3590,P3590,R3590,T3590,V3590,X3590,Z3590,AB3590,AD3590)</f>
        <v>422.93</v>
      </c>
      <c r="K3590" s="37">
        <f t="shared" si="7216"/>
        <v>541</v>
      </c>
      <c r="L3590" s="38">
        <f t="shared" ref="L3590:M3590" si="7217">MIN(N3590,P3590,R3590,T3590,V3590,X3590,Z3590,AB3590,AD3590)</f>
        <v>422.93</v>
      </c>
      <c r="M3590" s="38">
        <f t="shared" si="7217"/>
        <v>541</v>
      </c>
      <c r="N3590" s="38">
        <f t="shared" si="7214"/>
        <v>422.93</v>
      </c>
      <c r="O3590" s="38">
        <f t="shared" si="7215"/>
        <v>541</v>
      </c>
      <c r="P3590" s="39"/>
      <c r="Q3590" s="39"/>
      <c r="R3590" s="39"/>
      <c r="S3590" s="39"/>
      <c r="T3590" s="39"/>
      <c r="U3590" s="39"/>
      <c r="V3590" s="39"/>
      <c r="W3590" s="39"/>
      <c r="X3590" s="39"/>
      <c r="Y3590" s="39"/>
      <c r="Z3590" s="39"/>
      <c r="AA3590" s="39"/>
      <c r="AB3590" s="39"/>
      <c r="AC3590" s="39"/>
      <c r="AD3590" s="40"/>
      <c r="AE3590" s="40"/>
      <c r="AF3590" s="41">
        <f t="shared" si="7204"/>
        <v>0</v>
      </c>
      <c r="AG3590" s="42"/>
    </row>
    <row r="3591" spans="1:33" ht="13.8">
      <c r="A3591" s="30" t="s">
        <v>9062</v>
      </c>
      <c r="B3591" s="30" t="s">
        <v>9063</v>
      </c>
      <c r="C3591" s="43"/>
      <c r="D3591" s="44"/>
      <c r="E3591" s="44"/>
      <c r="F3591" s="35">
        <f t="shared" si="7126"/>
        <v>0</v>
      </c>
      <c r="G3591" s="35">
        <f t="shared" si="7207"/>
        <v>0</v>
      </c>
      <c r="H3591" s="35">
        <f t="shared" si="7177"/>
        <v>0</v>
      </c>
      <c r="I3591" s="21">
        <f t="shared" si="7105"/>
        <v>28</v>
      </c>
      <c r="J3591" s="37">
        <f t="shared" ref="J3591:K3591" si="7218">MAX(N3591,P3591,R3591,T3591,V3591,X3591,Z3591,AB3591,AD3591)</f>
        <v>422.93</v>
      </c>
      <c r="K3591" s="37">
        <f t="shared" si="7218"/>
        <v>541</v>
      </c>
      <c r="L3591" s="38">
        <f t="shared" ref="L3591:M3591" si="7219">MIN(N3591,P3591,R3591,T3591,V3591,X3591,Z3591,AB3591,AD3591)</f>
        <v>422.93</v>
      </c>
      <c r="M3591" s="38">
        <f t="shared" si="7219"/>
        <v>541</v>
      </c>
      <c r="N3591" s="38">
        <f t="shared" si="7214"/>
        <v>422.93</v>
      </c>
      <c r="O3591" s="38">
        <f t="shared" si="7215"/>
        <v>541</v>
      </c>
      <c r="P3591" s="39"/>
      <c r="Q3591" s="39"/>
      <c r="R3591" s="39"/>
      <c r="S3591" s="39"/>
      <c r="T3591" s="39"/>
      <c r="U3591" s="39"/>
      <c r="V3591" s="39"/>
      <c r="W3591" s="39"/>
      <c r="X3591" s="39"/>
      <c r="Y3591" s="39"/>
      <c r="Z3591" s="39"/>
      <c r="AA3591" s="39"/>
      <c r="AB3591" s="39"/>
      <c r="AC3591" s="39"/>
      <c r="AD3591" s="40"/>
      <c r="AE3591" s="40"/>
      <c r="AF3591" s="41">
        <f t="shared" si="7204"/>
        <v>0</v>
      </c>
      <c r="AG3591" s="42"/>
    </row>
    <row r="3592" spans="1:33" ht="13.8">
      <c r="A3592" s="30" t="s">
        <v>9064</v>
      </c>
      <c r="B3592" s="30" t="s">
        <v>9065</v>
      </c>
      <c r="C3592" s="43"/>
      <c r="D3592" s="44"/>
      <c r="E3592" s="44"/>
      <c r="F3592" s="35">
        <f t="shared" si="7126"/>
        <v>0</v>
      </c>
      <c r="G3592" s="35">
        <f t="shared" si="7207"/>
        <v>0</v>
      </c>
      <c r="H3592" s="35">
        <f t="shared" si="7177"/>
        <v>0</v>
      </c>
      <c r="I3592" s="21">
        <f t="shared" si="7105"/>
        <v>28</v>
      </c>
      <c r="J3592" s="37">
        <f t="shared" ref="J3592:K3592" si="7220">MAX(N3592,P3592,R3592,T3592,V3592,X3592,Z3592,AB3592,AD3592)</f>
        <v>775.37</v>
      </c>
      <c r="K3592" s="37">
        <f t="shared" si="7220"/>
        <v>992</v>
      </c>
      <c r="L3592" s="38">
        <f t="shared" ref="L3592:M3592" si="7221">MIN(N3592,P3592,R3592,T3592,V3592,X3592,Z3592,AB3592,AD3592)</f>
        <v>775.37</v>
      </c>
      <c r="M3592" s="38">
        <f t="shared" si="7221"/>
        <v>992</v>
      </c>
      <c r="N3592" s="38">
        <f t="shared" si="7214"/>
        <v>775.37</v>
      </c>
      <c r="O3592" s="38">
        <f t="shared" si="7215"/>
        <v>992</v>
      </c>
      <c r="P3592" s="39"/>
      <c r="Q3592" s="39"/>
      <c r="R3592" s="39"/>
      <c r="S3592" s="39"/>
      <c r="T3592" s="39"/>
      <c r="U3592" s="39"/>
      <c r="V3592" s="39"/>
      <c r="W3592" s="39"/>
      <c r="X3592" s="39"/>
      <c r="Y3592" s="39"/>
      <c r="Z3592" s="39"/>
      <c r="AA3592" s="39"/>
      <c r="AB3592" s="39"/>
      <c r="AC3592" s="39"/>
      <c r="AD3592" s="40"/>
      <c r="AE3592" s="40"/>
      <c r="AF3592" s="41">
        <f t="shared" si="7204"/>
        <v>0</v>
      </c>
      <c r="AG3592" s="42"/>
    </row>
    <row r="3593" spans="1:33" ht="13.8">
      <c r="A3593" s="30" t="s">
        <v>9066</v>
      </c>
      <c r="B3593" s="30" t="s">
        <v>9067</v>
      </c>
      <c r="C3593" s="43"/>
      <c r="D3593" s="44"/>
      <c r="E3593" s="44"/>
      <c r="F3593" s="35">
        <f t="shared" si="7126"/>
        <v>0</v>
      </c>
      <c r="G3593" s="35">
        <f t="shared" si="7207"/>
        <v>0</v>
      </c>
      <c r="H3593" s="35">
        <f t="shared" si="7177"/>
        <v>0</v>
      </c>
      <c r="I3593" s="21">
        <f t="shared" si="7105"/>
        <v>28</v>
      </c>
      <c r="J3593" s="37">
        <f t="shared" ref="J3593:K3593" si="7222">MAX(N3593,P3593,R3593,T3593,V3593,X3593,Z3593,AB3593,AD3593)</f>
        <v>775.37</v>
      </c>
      <c r="K3593" s="37">
        <f t="shared" si="7222"/>
        <v>992</v>
      </c>
      <c r="L3593" s="38">
        <f t="shared" ref="L3593:M3593" si="7223">MIN(N3593,P3593,R3593,T3593,V3593,X3593,Z3593,AB3593,AD3593)</f>
        <v>775.37</v>
      </c>
      <c r="M3593" s="38">
        <f t="shared" si="7223"/>
        <v>992</v>
      </c>
      <c r="N3593" s="38">
        <f t="shared" si="7214"/>
        <v>775.37</v>
      </c>
      <c r="O3593" s="38">
        <f t="shared" si="7215"/>
        <v>992</v>
      </c>
      <c r="P3593" s="39"/>
      <c r="Q3593" s="39"/>
      <c r="R3593" s="39"/>
      <c r="S3593" s="39"/>
      <c r="T3593" s="39"/>
      <c r="U3593" s="39"/>
      <c r="V3593" s="39"/>
      <c r="W3593" s="39"/>
      <c r="X3593" s="39"/>
      <c r="Y3593" s="39"/>
      <c r="Z3593" s="39"/>
      <c r="AA3593" s="39"/>
      <c r="AB3593" s="39"/>
      <c r="AC3593" s="39"/>
      <c r="AD3593" s="40"/>
      <c r="AE3593" s="40"/>
      <c r="AF3593" s="41">
        <f t="shared" si="7204"/>
        <v>0</v>
      </c>
      <c r="AG3593" s="42"/>
    </row>
    <row r="3594" spans="1:33" ht="13.8">
      <c r="A3594" s="30" t="s">
        <v>9068</v>
      </c>
      <c r="B3594" s="30" t="s">
        <v>9069</v>
      </c>
      <c r="C3594" s="43"/>
      <c r="D3594" s="44"/>
      <c r="E3594" s="44"/>
      <c r="F3594" s="35">
        <f t="shared" si="7126"/>
        <v>0</v>
      </c>
      <c r="G3594" s="35">
        <f t="shared" si="7207"/>
        <v>0</v>
      </c>
      <c r="H3594" s="35">
        <f t="shared" si="7177"/>
        <v>0</v>
      </c>
      <c r="I3594" s="21">
        <f t="shared" si="7105"/>
        <v>28</v>
      </c>
      <c r="J3594" s="37">
        <f t="shared" ref="J3594:K3594" si="7224">MAX(N3594,P3594,R3594,T3594,V3594,X3594,Z3594,AB3594,AD3594)</f>
        <v>679.25</v>
      </c>
      <c r="K3594" s="37">
        <f t="shared" si="7224"/>
        <v>869</v>
      </c>
      <c r="L3594" s="38">
        <f t="shared" ref="L3594:M3594" si="7225">MIN(N3594,P3594,R3594,T3594,V3594,X3594,Z3594,AB3594,AD3594)</f>
        <v>679.25</v>
      </c>
      <c r="M3594" s="38">
        <f t="shared" si="7225"/>
        <v>869</v>
      </c>
      <c r="N3594" s="38">
        <f t="shared" si="7214"/>
        <v>679.25</v>
      </c>
      <c r="O3594" s="38">
        <f t="shared" si="7215"/>
        <v>869</v>
      </c>
      <c r="P3594" s="39"/>
      <c r="Q3594" s="39"/>
      <c r="R3594" s="39"/>
      <c r="S3594" s="39"/>
      <c r="T3594" s="39"/>
      <c r="U3594" s="39"/>
      <c r="V3594" s="39"/>
      <c r="W3594" s="39"/>
      <c r="X3594" s="39"/>
      <c r="Y3594" s="39"/>
      <c r="Z3594" s="39"/>
      <c r="AA3594" s="39"/>
      <c r="AB3594" s="39"/>
      <c r="AC3594" s="39"/>
      <c r="AD3594" s="40"/>
      <c r="AE3594" s="40"/>
      <c r="AF3594" s="41">
        <f t="shared" si="7204"/>
        <v>0</v>
      </c>
      <c r="AG3594" s="42"/>
    </row>
    <row r="3595" spans="1:33" ht="13.8">
      <c r="A3595" s="30" t="s">
        <v>9070</v>
      </c>
      <c r="B3595" s="30" t="s">
        <v>9071</v>
      </c>
      <c r="C3595" s="43"/>
      <c r="D3595" s="44"/>
      <c r="E3595" s="44"/>
      <c r="F3595" s="35">
        <f t="shared" si="7126"/>
        <v>0</v>
      </c>
      <c r="G3595" s="35">
        <f t="shared" si="7207"/>
        <v>0</v>
      </c>
      <c r="H3595" s="35">
        <f t="shared" si="7177"/>
        <v>0</v>
      </c>
      <c r="I3595" s="21">
        <f t="shared" si="7105"/>
        <v>28</v>
      </c>
      <c r="J3595" s="37">
        <f t="shared" ref="J3595:K3595" si="7226">MAX(N3595,P3595,R3595,T3595,V3595,X3595,Z3595,AB3595,AD3595)</f>
        <v>243.5</v>
      </c>
      <c r="K3595" s="37">
        <f t="shared" si="7226"/>
        <v>312</v>
      </c>
      <c r="L3595" s="38">
        <f t="shared" ref="L3595:M3595" si="7227">MIN(N3595,P3595,R3595,T3595,V3595,X3595,Z3595,AB3595,AD3595)</f>
        <v>243.5</v>
      </c>
      <c r="M3595" s="38">
        <f t="shared" si="7227"/>
        <v>312</v>
      </c>
      <c r="N3595" s="38">
        <f t="shared" si="7214"/>
        <v>243.5</v>
      </c>
      <c r="O3595" s="38">
        <f t="shared" si="7215"/>
        <v>312</v>
      </c>
      <c r="P3595" s="39"/>
      <c r="Q3595" s="39"/>
      <c r="R3595" s="39"/>
      <c r="S3595" s="39"/>
      <c r="T3595" s="39"/>
      <c r="U3595" s="39"/>
      <c r="V3595" s="39"/>
      <c r="W3595" s="39"/>
      <c r="X3595" s="39"/>
      <c r="Y3595" s="39"/>
      <c r="Z3595" s="39"/>
      <c r="AA3595" s="39"/>
      <c r="AB3595" s="39"/>
      <c r="AC3595" s="39"/>
      <c r="AD3595" s="40"/>
      <c r="AE3595" s="40"/>
      <c r="AF3595" s="41">
        <f t="shared" si="7204"/>
        <v>0</v>
      </c>
      <c r="AG3595" s="42"/>
    </row>
    <row r="3596" spans="1:33" ht="13.8">
      <c r="A3596" s="30" t="s">
        <v>9072</v>
      </c>
      <c r="B3596" s="30" t="s">
        <v>9073</v>
      </c>
      <c r="C3596" s="43"/>
      <c r="D3596" s="44"/>
      <c r="E3596" s="44"/>
      <c r="F3596" s="35">
        <f t="shared" si="7126"/>
        <v>0</v>
      </c>
      <c r="G3596" s="35">
        <f t="shared" si="7207"/>
        <v>0</v>
      </c>
      <c r="H3596" s="35">
        <f t="shared" si="7177"/>
        <v>0</v>
      </c>
      <c r="I3596" s="21">
        <f t="shared" si="7105"/>
        <v>28</v>
      </c>
      <c r="J3596" s="37">
        <f t="shared" ref="J3596:K3596" si="7228">MAX(N3596,P3596,R3596,T3596,V3596,X3596,Z3596,AB3596,AD3596)</f>
        <v>243.5</v>
      </c>
      <c r="K3596" s="37">
        <f t="shared" si="7228"/>
        <v>312</v>
      </c>
      <c r="L3596" s="38">
        <f t="shared" ref="L3596:M3596" si="7229">MIN(N3596,P3596,R3596,T3596,V3596,X3596,Z3596,AB3596,AD3596)</f>
        <v>243.5</v>
      </c>
      <c r="M3596" s="38">
        <f t="shared" si="7229"/>
        <v>312</v>
      </c>
      <c r="N3596" s="38">
        <f t="shared" si="7214"/>
        <v>243.5</v>
      </c>
      <c r="O3596" s="38">
        <f t="shared" si="7215"/>
        <v>312</v>
      </c>
      <c r="P3596" s="39"/>
      <c r="Q3596" s="39"/>
      <c r="R3596" s="39"/>
      <c r="S3596" s="39"/>
      <c r="T3596" s="39"/>
      <c r="U3596" s="39"/>
      <c r="V3596" s="39"/>
      <c r="W3596" s="39"/>
      <c r="X3596" s="39"/>
      <c r="Y3596" s="39"/>
      <c r="Z3596" s="39"/>
      <c r="AA3596" s="39"/>
      <c r="AB3596" s="39"/>
      <c r="AC3596" s="39"/>
      <c r="AD3596" s="40"/>
      <c r="AE3596" s="40"/>
      <c r="AF3596" s="41">
        <f t="shared" si="7204"/>
        <v>0</v>
      </c>
      <c r="AG3596" s="42"/>
    </row>
    <row r="3597" spans="1:33" ht="13.8">
      <c r="A3597" s="30" t="s">
        <v>9074</v>
      </c>
      <c r="B3597" s="30" t="s">
        <v>9075</v>
      </c>
      <c r="C3597" s="43"/>
      <c r="D3597" s="44"/>
      <c r="E3597" s="44"/>
      <c r="F3597" s="35">
        <f t="shared" si="7126"/>
        <v>0</v>
      </c>
      <c r="G3597" s="35">
        <f t="shared" si="7207"/>
        <v>0</v>
      </c>
      <c r="H3597" s="35">
        <f t="shared" si="7177"/>
        <v>0</v>
      </c>
      <c r="I3597" s="21">
        <f t="shared" si="7105"/>
        <v>28</v>
      </c>
      <c r="J3597" s="37">
        <f t="shared" ref="J3597:K3597" si="7230">MAX(N3597,P3597,R3597,T3597,V3597,X3597,Z3597,AB3597,AD3597)</f>
        <v>487.01</v>
      </c>
      <c r="K3597" s="37">
        <f t="shared" si="7230"/>
        <v>623</v>
      </c>
      <c r="L3597" s="38">
        <f t="shared" ref="L3597:M3597" si="7231">MIN(N3597,P3597,R3597,T3597,V3597,X3597,Z3597,AB3597,AD3597)</f>
        <v>487.01</v>
      </c>
      <c r="M3597" s="38">
        <f t="shared" si="7231"/>
        <v>623</v>
      </c>
      <c r="N3597" s="38">
        <f t="shared" si="7214"/>
        <v>487.01</v>
      </c>
      <c r="O3597" s="38">
        <f t="shared" si="7215"/>
        <v>623</v>
      </c>
      <c r="P3597" s="39"/>
      <c r="Q3597" s="39"/>
      <c r="R3597" s="39"/>
      <c r="S3597" s="39"/>
      <c r="T3597" s="39"/>
      <c r="U3597" s="39"/>
      <c r="V3597" s="39"/>
      <c r="W3597" s="39"/>
      <c r="X3597" s="39"/>
      <c r="Y3597" s="39"/>
      <c r="Z3597" s="39"/>
      <c r="AA3597" s="39"/>
      <c r="AB3597" s="39"/>
      <c r="AC3597" s="39"/>
      <c r="AD3597" s="40"/>
      <c r="AE3597" s="40"/>
      <c r="AF3597" s="41">
        <f t="shared" si="7204"/>
        <v>0</v>
      </c>
      <c r="AG3597" s="42"/>
    </row>
    <row r="3598" spans="1:33" ht="13.8">
      <c r="A3598" s="30" t="s">
        <v>9076</v>
      </c>
      <c r="B3598" s="30" t="s">
        <v>9077</v>
      </c>
      <c r="C3598" s="43"/>
      <c r="D3598" s="44"/>
      <c r="E3598" s="44"/>
      <c r="F3598" s="35">
        <f t="shared" si="7126"/>
        <v>0</v>
      </c>
      <c r="G3598" s="35">
        <f t="shared" si="7207"/>
        <v>0</v>
      </c>
      <c r="H3598" s="35">
        <f t="shared" si="7177"/>
        <v>0</v>
      </c>
      <c r="I3598" s="21">
        <f t="shared" si="7105"/>
        <v>28</v>
      </c>
      <c r="J3598" s="37">
        <f t="shared" ref="J3598:K3598" si="7232">MAX(N3598,P3598,R3598,T3598,V3598,X3598,Z3598,AB3598,AD3598)</f>
        <v>487.01</v>
      </c>
      <c r="K3598" s="37">
        <f t="shared" si="7232"/>
        <v>623</v>
      </c>
      <c r="L3598" s="38">
        <f t="shared" ref="L3598:M3598" si="7233">MIN(N3598,P3598,R3598,T3598,V3598,X3598,Z3598,AB3598,AD3598)</f>
        <v>487.01</v>
      </c>
      <c r="M3598" s="38">
        <f t="shared" si="7233"/>
        <v>623</v>
      </c>
      <c r="N3598" s="38">
        <f t="shared" si="7214"/>
        <v>487.01</v>
      </c>
      <c r="O3598" s="38">
        <f t="shared" si="7215"/>
        <v>623</v>
      </c>
      <c r="P3598" s="39"/>
      <c r="Q3598" s="39"/>
      <c r="R3598" s="39"/>
      <c r="S3598" s="39"/>
      <c r="T3598" s="39"/>
      <c r="U3598" s="39"/>
      <c r="V3598" s="39"/>
      <c r="W3598" s="39"/>
      <c r="X3598" s="39"/>
      <c r="Y3598" s="39"/>
      <c r="Z3598" s="39"/>
      <c r="AA3598" s="39"/>
      <c r="AB3598" s="39"/>
      <c r="AC3598" s="39"/>
      <c r="AD3598" s="40"/>
      <c r="AE3598" s="40"/>
      <c r="AF3598" s="41">
        <f t="shared" si="7204"/>
        <v>0</v>
      </c>
      <c r="AG3598" s="42"/>
    </row>
    <row r="3599" spans="1:33" ht="13.8">
      <c r="A3599" s="30" t="s">
        <v>9078</v>
      </c>
      <c r="B3599" s="30" t="s">
        <v>9079</v>
      </c>
      <c r="C3599" s="43"/>
      <c r="D3599" s="44"/>
      <c r="E3599" s="44"/>
      <c r="F3599" s="35">
        <f t="shared" si="7126"/>
        <v>0</v>
      </c>
      <c r="G3599" s="35">
        <f t="shared" si="7207"/>
        <v>0</v>
      </c>
      <c r="H3599" s="35">
        <f t="shared" si="7177"/>
        <v>0</v>
      </c>
      <c r="I3599" s="21">
        <f t="shared" si="7105"/>
        <v>28</v>
      </c>
      <c r="J3599" s="37">
        <f t="shared" ref="J3599:K3599" si="7234">MAX(N3599,P3599,R3599,T3599,V3599,X3599,Z3599,AB3599,AD3599)</f>
        <v>326.81</v>
      </c>
      <c r="K3599" s="37">
        <f t="shared" si="7234"/>
        <v>418</v>
      </c>
      <c r="L3599" s="38">
        <f t="shared" ref="L3599:M3599" si="7235">MIN(N3599,P3599,R3599,T3599,V3599,X3599,Z3599,AB3599,AD3599)</f>
        <v>326.81</v>
      </c>
      <c r="M3599" s="38">
        <f t="shared" si="7235"/>
        <v>418</v>
      </c>
      <c r="N3599" s="38">
        <f t="shared" si="7214"/>
        <v>326.81</v>
      </c>
      <c r="O3599" s="38">
        <f t="shared" si="7215"/>
        <v>418</v>
      </c>
      <c r="P3599" s="39"/>
      <c r="Q3599" s="39"/>
      <c r="R3599" s="39"/>
      <c r="S3599" s="39"/>
      <c r="T3599" s="39"/>
      <c r="U3599" s="39"/>
      <c r="V3599" s="39"/>
      <c r="W3599" s="39"/>
      <c r="X3599" s="39"/>
      <c r="Y3599" s="39"/>
      <c r="Z3599" s="39"/>
      <c r="AA3599" s="39"/>
      <c r="AB3599" s="39"/>
      <c r="AC3599" s="39"/>
      <c r="AD3599" s="40"/>
      <c r="AE3599" s="40"/>
      <c r="AF3599" s="41">
        <f t="shared" si="7204"/>
        <v>0</v>
      </c>
      <c r="AG3599" s="42"/>
    </row>
    <row r="3600" spans="1:33" ht="13.8">
      <c r="A3600" s="30" t="s">
        <v>9080</v>
      </c>
      <c r="B3600" s="30" t="s">
        <v>9081</v>
      </c>
      <c r="C3600" s="43"/>
      <c r="D3600" s="44"/>
      <c r="E3600" s="44"/>
      <c r="F3600" s="35">
        <f t="shared" si="7126"/>
        <v>0</v>
      </c>
      <c r="G3600" s="35">
        <f t="shared" si="7207"/>
        <v>0</v>
      </c>
      <c r="H3600" s="35">
        <f t="shared" si="7177"/>
        <v>0</v>
      </c>
      <c r="I3600" s="21">
        <f t="shared" si="7105"/>
        <v>28</v>
      </c>
      <c r="J3600" s="37">
        <f t="shared" ref="J3600:K3600" si="7236">MAX(N3600,P3600,R3600,T3600,V3600,X3600,Z3600,AB3600,AD3600)</f>
        <v>698.47</v>
      </c>
      <c r="K3600" s="37">
        <f t="shared" si="7236"/>
        <v>894</v>
      </c>
      <c r="L3600" s="38">
        <f t="shared" ref="L3600:M3600" si="7237">MIN(N3600,P3600,R3600,T3600,V3600,X3600,Z3600,AB3600,AD3600)</f>
        <v>698.47</v>
      </c>
      <c r="M3600" s="38">
        <f t="shared" si="7237"/>
        <v>894</v>
      </c>
      <c r="N3600" s="38">
        <f t="shared" si="7214"/>
        <v>698.47</v>
      </c>
      <c r="O3600" s="38">
        <f t="shared" si="7215"/>
        <v>894</v>
      </c>
      <c r="P3600" s="39"/>
      <c r="Q3600" s="39"/>
      <c r="R3600" s="39"/>
      <c r="S3600" s="39"/>
      <c r="T3600" s="39"/>
      <c r="U3600" s="39"/>
      <c r="V3600" s="39"/>
      <c r="W3600" s="39"/>
      <c r="X3600" s="39"/>
      <c r="Y3600" s="39"/>
      <c r="Z3600" s="39"/>
      <c r="AA3600" s="39"/>
      <c r="AB3600" s="39"/>
      <c r="AC3600" s="39"/>
      <c r="AD3600" s="40"/>
      <c r="AE3600" s="40"/>
      <c r="AF3600" s="41">
        <f t="shared" si="7204"/>
        <v>0</v>
      </c>
      <c r="AG3600" s="42"/>
    </row>
    <row r="3601" spans="1:33" ht="13.8">
      <c r="A3601" s="30" t="s">
        <v>9082</v>
      </c>
      <c r="B3601" s="30" t="s">
        <v>9083</v>
      </c>
      <c r="C3601" s="43"/>
      <c r="D3601" s="44"/>
      <c r="E3601" s="44"/>
      <c r="F3601" s="35">
        <f t="shared" si="7126"/>
        <v>0</v>
      </c>
      <c r="G3601" s="35">
        <f t="shared" si="7207"/>
        <v>0</v>
      </c>
      <c r="H3601" s="35">
        <f t="shared" si="7177"/>
        <v>0</v>
      </c>
      <c r="I3601" s="21">
        <f t="shared" si="7105"/>
        <v>28</v>
      </c>
      <c r="J3601" s="37">
        <f t="shared" ref="J3601:K3601" si="7238">MAX(N3601,P3601,R3601,T3601,V3601,X3601,Z3601,AB3601,AD3601)</f>
        <v>403.7</v>
      </c>
      <c r="K3601" s="37">
        <f t="shared" si="7238"/>
        <v>517</v>
      </c>
      <c r="L3601" s="38">
        <f t="shared" ref="L3601:M3601" si="7239">MIN(N3601,P3601,R3601,T3601,V3601,X3601,Z3601,AB3601,AD3601)</f>
        <v>403.7</v>
      </c>
      <c r="M3601" s="38">
        <f t="shared" si="7239"/>
        <v>517</v>
      </c>
      <c r="N3601" s="38">
        <f t="shared" si="7214"/>
        <v>403.7</v>
      </c>
      <c r="O3601" s="38">
        <f t="shared" si="7215"/>
        <v>517</v>
      </c>
      <c r="P3601" s="39"/>
      <c r="Q3601" s="39"/>
      <c r="R3601" s="39"/>
      <c r="S3601" s="39"/>
      <c r="T3601" s="39"/>
      <c r="U3601" s="39"/>
      <c r="V3601" s="39"/>
      <c r="W3601" s="39"/>
      <c r="X3601" s="39"/>
      <c r="Y3601" s="39"/>
      <c r="Z3601" s="39"/>
      <c r="AA3601" s="39"/>
      <c r="AB3601" s="39"/>
      <c r="AC3601" s="39"/>
      <c r="AD3601" s="40"/>
      <c r="AE3601" s="40"/>
      <c r="AF3601" s="41">
        <f t="shared" si="7204"/>
        <v>0</v>
      </c>
      <c r="AG3601" s="42"/>
    </row>
    <row r="3602" spans="1:33" ht="13.8">
      <c r="A3602" s="30" t="s">
        <v>9084</v>
      </c>
      <c r="B3602" s="30" t="s">
        <v>9085</v>
      </c>
      <c r="C3602" s="43"/>
      <c r="D3602" s="44"/>
      <c r="E3602" s="44"/>
      <c r="F3602" s="35">
        <f t="shared" si="7126"/>
        <v>0</v>
      </c>
      <c r="G3602" s="35">
        <f t="shared" si="7207"/>
        <v>0</v>
      </c>
      <c r="H3602" s="35">
        <f t="shared" si="7177"/>
        <v>0</v>
      </c>
      <c r="I3602" s="21">
        <f t="shared" ref="I3602:I3665" si="7240">VLOOKUP(A3602,Old_Inventory,9,FALSE)</f>
        <v>28</v>
      </c>
      <c r="J3602" s="37">
        <f t="shared" ref="J3602:K3602" si="7241">MAX(N3602,P3602,R3602,T3602,V3602,X3602,Z3602,AB3602,AD3602)</f>
        <v>403.7</v>
      </c>
      <c r="K3602" s="37">
        <f t="shared" si="7241"/>
        <v>517</v>
      </c>
      <c r="L3602" s="38">
        <f t="shared" ref="L3602:M3602" si="7242">MIN(N3602,P3602,R3602,T3602,V3602,X3602,Z3602,AB3602,AD3602)</f>
        <v>403.7</v>
      </c>
      <c r="M3602" s="38">
        <f t="shared" si="7242"/>
        <v>517</v>
      </c>
      <c r="N3602" s="38">
        <f t="shared" si="7214"/>
        <v>403.7</v>
      </c>
      <c r="O3602" s="38">
        <f t="shared" si="7215"/>
        <v>517</v>
      </c>
      <c r="P3602" s="39"/>
      <c r="Q3602" s="39"/>
      <c r="R3602" s="39"/>
      <c r="S3602" s="39"/>
      <c r="T3602" s="39"/>
      <c r="U3602" s="39"/>
      <c r="V3602" s="39"/>
      <c r="W3602" s="39"/>
      <c r="X3602" s="39"/>
      <c r="Y3602" s="39"/>
      <c r="Z3602" s="39"/>
      <c r="AA3602" s="39"/>
      <c r="AB3602" s="39"/>
      <c r="AC3602" s="39"/>
      <c r="AD3602" s="40"/>
      <c r="AE3602" s="40"/>
      <c r="AF3602" s="41">
        <f t="shared" si="7204"/>
        <v>0</v>
      </c>
      <c r="AG3602" s="42"/>
    </row>
    <row r="3603" spans="1:33" ht="13.8">
      <c r="A3603" s="30" t="s">
        <v>9086</v>
      </c>
      <c r="B3603" s="30" t="s">
        <v>9087</v>
      </c>
      <c r="C3603" s="43"/>
      <c r="D3603" s="44"/>
      <c r="E3603" s="44"/>
      <c r="F3603" s="35">
        <f t="shared" si="7126"/>
        <v>0</v>
      </c>
      <c r="G3603" s="35">
        <f t="shared" si="7207"/>
        <v>0</v>
      </c>
      <c r="H3603" s="35">
        <f t="shared" si="7177"/>
        <v>0</v>
      </c>
      <c r="I3603" s="21">
        <f t="shared" si="7240"/>
        <v>28</v>
      </c>
      <c r="J3603" s="37">
        <f t="shared" ref="J3603:K3603" si="7243">MAX(N3603,P3603,R3603,T3603,V3603,X3603,Z3603,AB3603,AD3603)</f>
        <v>775.37</v>
      </c>
      <c r="K3603" s="37">
        <f t="shared" si="7243"/>
        <v>992</v>
      </c>
      <c r="L3603" s="38">
        <f t="shared" ref="L3603:M3603" si="7244">MIN(N3603,P3603,R3603,T3603,V3603,X3603,Z3603,AB3603,AD3603)</f>
        <v>775.37</v>
      </c>
      <c r="M3603" s="38">
        <f t="shared" si="7244"/>
        <v>992</v>
      </c>
      <c r="N3603" s="38">
        <f t="shared" si="7214"/>
        <v>775.37</v>
      </c>
      <c r="O3603" s="38">
        <f t="shared" si="7215"/>
        <v>992</v>
      </c>
      <c r="P3603" s="39"/>
      <c r="Q3603" s="39"/>
      <c r="R3603" s="39"/>
      <c r="S3603" s="39"/>
      <c r="T3603" s="39"/>
      <c r="U3603" s="39"/>
      <c r="V3603" s="39"/>
      <c r="W3603" s="39"/>
      <c r="X3603" s="39"/>
      <c r="Y3603" s="39"/>
      <c r="Z3603" s="39"/>
      <c r="AA3603" s="39"/>
      <c r="AB3603" s="39"/>
      <c r="AC3603" s="39"/>
      <c r="AD3603" s="40"/>
      <c r="AE3603" s="40"/>
      <c r="AF3603" s="41">
        <f t="shared" si="7204"/>
        <v>0</v>
      </c>
      <c r="AG3603" s="42"/>
    </row>
    <row r="3604" spans="1:33" ht="13.8">
      <c r="A3604" s="30" t="s">
        <v>9088</v>
      </c>
      <c r="B3604" s="30" t="s">
        <v>9089</v>
      </c>
      <c r="C3604" s="43"/>
      <c r="D3604" s="44"/>
      <c r="E3604" s="44"/>
      <c r="F3604" s="35">
        <f t="shared" si="7126"/>
        <v>0</v>
      </c>
      <c r="G3604" s="35">
        <f t="shared" si="7207"/>
        <v>0</v>
      </c>
      <c r="H3604" s="35">
        <f t="shared" si="7177"/>
        <v>0</v>
      </c>
      <c r="I3604" s="21">
        <f t="shared" si="7240"/>
        <v>28</v>
      </c>
      <c r="J3604" s="37">
        <f t="shared" ref="J3604:K3604" si="7245">MAX(N3604,P3604,R3604,T3604,V3604,X3604,Z3604,AB3604,AD3604)</f>
        <v>775.37</v>
      </c>
      <c r="K3604" s="37">
        <f t="shared" si="7245"/>
        <v>992</v>
      </c>
      <c r="L3604" s="38">
        <f t="shared" ref="L3604:M3604" si="7246">MIN(N3604,P3604,R3604,T3604,V3604,X3604,Z3604,AB3604,AD3604)</f>
        <v>775.37</v>
      </c>
      <c r="M3604" s="38">
        <f t="shared" si="7246"/>
        <v>992</v>
      </c>
      <c r="N3604" s="38">
        <f t="shared" si="7214"/>
        <v>775.37</v>
      </c>
      <c r="O3604" s="38">
        <f t="shared" si="7215"/>
        <v>992</v>
      </c>
      <c r="P3604" s="39"/>
      <c r="Q3604" s="39"/>
      <c r="R3604" s="39"/>
      <c r="S3604" s="39"/>
      <c r="T3604" s="39"/>
      <c r="U3604" s="39"/>
      <c r="V3604" s="39"/>
      <c r="W3604" s="39"/>
      <c r="X3604" s="39"/>
      <c r="Y3604" s="39"/>
      <c r="Z3604" s="39"/>
      <c r="AA3604" s="39"/>
      <c r="AB3604" s="39"/>
      <c r="AC3604" s="39"/>
      <c r="AD3604" s="40"/>
      <c r="AE3604" s="40"/>
      <c r="AF3604" s="41">
        <f t="shared" si="7204"/>
        <v>0</v>
      </c>
      <c r="AG3604" s="42"/>
    </row>
    <row r="3605" spans="1:33" ht="13.8">
      <c r="A3605" s="30" t="s">
        <v>9090</v>
      </c>
      <c r="B3605" s="30" t="s">
        <v>9091</v>
      </c>
      <c r="C3605" s="43"/>
      <c r="D3605" s="44"/>
      <c r="E3605" s="44"/>
      <c r="F3605" s="35">
        <f t="shared" si="7126"/>
        <v>0</v>
      </c>
      <c r="G3605" s="35">
        <f t="shared" si="7207"/>
        <v>0</v>
      </c>
      <c r="H3605" s="35">
        <f t="shared" si="7177"/>
        <v>0</v>
      </c>
      <c r="I3605" s="21">
        <f t="shared" si="7240"/>
        <v>28</v>
      </c>
      <c r="J3605" s="37">
        <f t="shared" ref="J3605:K3605" si="7247">MAX(N3605,P3605,R3605,T3605,V3605,X3605,Z3605,AB3605,AD3605)</f>
        <v>326.81</v>
      </c>
      <c r="K3605" s="37">
        <f t="shared" si="7247"/>
        <v>418</v>
      </c>
      <c r="L3605" s="38">
        <f t="shared" ref="L3605:M3605" si="7248">MIN(N3605,P3605,R3605,T3605,V3605,X3605,Z3605,AB3605,AD3605)</f>
        <v>326.81</v>
      </c>
      <c r="M3605" s="38">
        <f t="shared" si="7248"/>
        <v>418</v>
      </c>
      <c r="N3605" s="38">
        <f t="shared" si="7214"/>
        <v>326.81</v>
      </c>
      <c r="O3605" s="38">
        <f t="shared" si="7215"/>
        <v>418</v>
      </c>
      <c r="P3605" s="39"/>
      <c r="Q3605" s="39"/>
      <c r="R3605" s="39"/>
      <c r="S3605" s="39"/>
      <c r="T3605" s="39"/>
      <c r="U3605" s="39"/>
      <c r="V3605" s="39"/>
      <c r="W3605" s="39"/>
      <c r="X3605" s="39"/>
      <c r="Y3605" s="39"/>
      <c r="Z3605" s="39"/>
      <c r="AA3605" s="39"/>
      <c r="AB3605" s="39"/>
      <c r="AC3605" s="39"/>
      <c r="AD3605" s="40"/>
      <c r="AE3605" s="40"/>
      <c r="AF3605" s="41">
        <f t="shared" si="7204"/>
        <v>0</v>
      </c>
      <c r="AG3605" s="42"/>
    </row>
    <row r="3606" spans="1:33" ht="13.8">
      <c r="A3606" s="30" t="s">
        <v>9092</v>
      </c>
      <c r="B3606" s="30" t="s">
        <v>9093</v>
      </c>
      <c r="C3606" s="43"/>
      <c r="D3606" s="44"/>
      <c r="E3606" s="44"/>
      <c r="F3606" s="35">
        <f t="shared" si="7126"/>
        <v>0</v>
      </c>
      <c r="G3606" s="35">
        <f t="shared" si="7207"/>
        <v>0</v>
      </c>
      <c r="H3606" s="35">
        <f t="shared" si="7177"/>
        <v>0</v>
      </c>
      <c r="I3606" s="21">
        <f t="shared" si="7240"/>
        <v>28</v>
      </c>
      <c r="J3606" s="37">
        <f t="shared" ref="J3606:K3606" si="7249">MAX(N3606,P3606,R3606,T3606,V3606,X3606,Z3606,AB3606,AD3606)</f>
        <v>205.06</v>
      </c>
      <c r="K3606" s="37">
        <f t="shared" si="7249"/>
        <v>262</v>
      </c>
      <c r="L3606" s="38">
        <f t="shared" ref="L3606:M3606" si="7250">MIN(N3606,P3606,R3606,T3606,V3606,X3606,Z3606,AB3606,AD3606)</f>
        <v>205.06</v>
      </c>
      <c r="M3606" s="38">
        <f t="shared" si="7250"/>
        <v>262</v>
      </c>
      <c r="N3606" s="38">
        <f t="shared" si="7214"/>
        <v>205.06</v>
      </c>
      <c r="O3606" s="38">
        <f t="shared" si="7215"/>
        <v>262</v>
      </c>
      <c r="P3606" s="39"/>
      <c r="Q3606" s="39"/>
      <c r="R3606" s="39"/>
      <c r="S3606" s="39"/>
      <c r="T3606" s="39"/>
      <c r="U3606" s="39"/>
      <c r="V3606" s="39"/>
      <c r="W3606" s="39"/>
      <c r="X3606" s="39"/>
      <c r="Y3606" s="39"/>
      <c r="Z3606" s="39"/>
      <c r="AA3606" s="39"/>
      <c r="AB3606" s="39"/>
      <c r="AC3606" s="39"/>
      <c r="AD3606" s="40"/>
      <c r="AE3606" s="40"/>
      <c r="AF3606" s="41">
        <f t="shared" si="7204"/>
        <v>0</v>
      </c>
      <c r="AG3606" s="42"/>
    </row>
    <row r="3607" spans="1:33" ht="13.8">
      <c r="A3607" s="30" t="s">
        <v>9094</v>
      </c>
      <c r="B3607" s="30" t="s">
        <v>9095</v>
      </c>
      <c r="C3607" s="43"/>
      <c r="D3607" s="44"/>
      <c r="E3607" s="44"/>
      <c r="F3607" s="35">
        <f t="shared" si="7126"/>
        <v>0</v>
      </c>
      <c r="G3607" s="35">
        <f t="shared" si="7207"/>
        <v>0</v>
      </c>
      <c r="H3607" s="35">
        <f t="shared" si="7177"/>
        <v>0</v>
      </c>
      <c r="I3607" s="21">
        <f t="shared" si="7240"/>
        <v>28</v>
      </c>
      <c r="J3607" s="37">
        <f t="shared" ref="J3607:K3607" si="7251">MAX(N3607,P3607,R3607,T3607,V3607,X3607,Z3607,AB3607,AD3607)</f>
        <v>205.06</v>
      </c>
      <c r="K3607" s="37">
        <f t="shared" si="7251"/>
        <v>262</v>
      </c>
      <c r="L3607" s="38">
        <f t="shared" ref="L3607:M3607" si="7252">MIN(N3607,P3607,R3607,T3607,V3607,X3607,Z3607,AB3607,AD3607)</f>
        <v>205.06</v>
      </c>
      <c r="M3607" s="38">
        <f t="shared" si="7252"/>
        <v>262</v>
      </c>
      <c r="N3607" s="38">
        <f t="shared" si="7214"/>
        <v>205.06</v>
      </c>
      <c r="O3607" s="38">
        <f t="shared" si="7215"/>
        <v>262</v>
      </c>
      <c r="P3607" s="39"/>
      <c r="Q3607" s="39"/>
      <c r="R3607" s="39"/>
      <c r="S3607" s="39"/>
      <c r="T3607" s="39"/>
      <c r="U3607" s="39"/>
      <c r="V3607" s="39"/>
      <c r="W3607" s="39"/>
      <c r="X3607" s="39"/>
      <c r="Y3607" s="39"/>
      <c r="Z3607" s="39"/>
      <c r="AA3607" s="39"/>
      <c r="AB3607" s="39"/>
      <c r="AC3607" s="39"/>
      <c r="AD3607" s="40"/>
      <c r="AE3607" s="40"/>
      <c r="AF3607" s="41">
        <f t="shared" si="7204"/>
        <v>0</v>
      </c>
      <c r="AG3607" s="42"/>
    </row>
    <row r="3608" spans="1:33" ht="13.8">
      <c r="A3608" s="30" t="s">
        <v>9096</v>
      </c>
      <c r="B3608" s="30" t="s">
        <v>9097</v>
      </c>
      <c r="C3608" s="43"/>
      <c r="D3608" s="44"/>
      <c r="E3608" s="44"/>
      <c r="F3608" s="35">
        <f t="shared" si="7126"/>
        <v>0</v>
      </c>
      <c r="G3608" s="35">
        <f t="shared" si="7207"/>
        <v>0</v>
      </c>
      <c r="H3608" s="35">
        <f t="shared" si="7177"/>
        <v>0</v>
      </c>
      <c r="I3608" s="21">
        <f t="shared" si="7240"/>
        <v>28</v>
      </c>
      <c r="J3608" s="37">
        <f t="shared" ref="J3608:K3608" si="7253">MAX(N3608,P3608,R3608,T3608,V3608,X3608,Z3608,AB3608,AD3608)</f>
        <v>422.93</v>
      </c>
      <c r="K3608" s="37">
        <f t="shared" si="7253"/>
        <v>541</v>
      </c>
      <c r="L3608" s="38">
        <f t="shared" ref="L3608:M3608" si="7254">MIN(N3608,P3608,R3608,T3608,V3608,X3608,Z3608,AB3608,AD3608)</f>
        <v>422.93</v>
      </c>
      <c r="M3608" s="38">
        <f t="shared" si="7254"/>
        <v>541</v>
      </c>
      <c r="N3608" s="38">
        <f t="shared" si="7214"/>
        <v>422.93</v>
      </c>
      <c r="O3608" s="38">
        <f t="shared" si="7215"/>
        <v>541</v>
      </c>
      <c r="P3608" s="39"/>
      <c r="Q3608" s="39"/>
      <c r="R3608" s="39"/>
      <c r="S3608" s="39"/>
      <c r="T3608" s="39"/>
      <c r="U3608" s="39"/>
      <c r="V3608" s="39"/>
      <c r="W3608" s="39"/>
      <c r="X3608" s="39"/>
      <c r="Y3608" s="39"/>
      <c r="Z3608" s="39"/>
      <c r="AA3608" s="39"/>
      <c r="AB3608" s="39"/>
      <c r="AC3608" s="39"/>
      <c r="AD3608" s="40"/>
      <c r="AE3608" s="40"/>
      <c r="AF3608" s="41">
        <f t="shared" si="7204"/>
        <v>0</v>
      </c>
      <c r="AG3608" s="42"/>
    </row>
    <row r="3609" spans="1:33" ht="13.8">
      <c r="A3609" s="30" t="s">
        <v>9098</v>
      </c>
      <c r="B3609" s="30" t="s">
        <v>9099</v>
      </c>
      <c r="C3609" s="43"/>
      <c r="D3609" s="44"/>
      <c r="E3609" s="44"/>
      <c r="F3609" s="35">
        <f t="shared" si="7126"/>
        <v>0</v>
      </c>
      <c r="G3609" s="35">
        <f t="shared" si="7207"/>
        <v>0</v>
      </c>
      <c r="H3609" s="35">
        <f t="shared" si="7177"/>
        <v>0</v>
      </c>
      <c r="I3609" s="21">
        <f t="shared" si="7240"/>
        <v>28</v>
      </c>
      <c r="J3609" s="37">
        <f t="shared" ref="J3609:K3609" si="7255">MAX(N3609,P3609,R3609,T3609,V3609,X3609,Z3609,AB3609,AD3609)</f>
        <v>422.93</v>
      </c>
      <c r="K3609" s="37">
        <f t="shared" si="7255"/>
        <v>541</v>
      </c>
      <c r="L3609" s="38">
        <f t="shared" ref="L3609:M3609" si="7256">MIN(N3609,P3609,R3609,T3609,V3609,X3609,Z3609,AB3609,AD3609)</f>
        <v>422.93</v>
      </c>
      <c r="M3609" s="38">
        <f t="shared" si="7256"/>
        <v>541</v>
      </c>
      <c r="N3609" s="38">
        <f t="shared" si="7214"/>
        <v>422.93</v>
      </c>
      <c r="O3609" s="38">
        <f t="shared" si="7215"/>
        <v>541</v>
      </c>
      <c r="P3609" s="39"/>
      <c r="Q3609" s="39"/>
      <c r="R3609" s="39"/>
      <c r="S3609" s="39"/>
      <c r="T3609" s="39"/>
      <c r="U3609" s="39"/>
      <c r="V3609" s="39"/>
      <c r="W3609" s="39"/>
      <c r="X3609" s="39"/>
      <c r="Y3609" s="39"/>
      <c r="Z3609" s="39"/>
      <c r="AA3609" s="39"/>
      <c r="AB3609" s="39"/>
      <c r="AC3609" s="39"/>
      <c r="AD3609" s="40"/>
      <c r="AE3609" s="40"/>
      <c r="AF3609" s="41">
        <f t="shared" si="7204"/>
        <v>0</v>
      </c>
      <c r="AG3609" s="42"/>
    </row>
    <row r="3610" spans="1:33" ht="13.8">
      <c r="A3610" s="30" t="s">
        <v>9100</v>
      </c>
      <c r="B3610" s="30" t="s">
        <v>9101</v>
      </c>
      <c r="C3610" s="43"/>
      <c r="D3610" s="44"/>
      <c r="E3610" s="44"/>
      <c r="F3610" s="35">
        <f t="shared" si="7126"/>
        <v>0</v>
      </c>
      <c r="G3610" s="35">
        <f t="shared" si="7207"/>
        <v>0</v>
      </c>
      <c r="H3610" s="35">
        <f t="shared" si="7177"/>
        <v>0</v>
      </c>
      <c r="I3610" s="21">
        <f t="shared" si="7240"/>
        <v>28</v>
      </c>
      <c r="J3610" s="37">
        <f t="shared" ref="J3610:K3610" si="7257">MAX(N3610,P3610,R3610,T3610,V3610,X3610,Z3610,AB3610,AD3610)</f>
        <v>326.81</v>
      </c>
      <c r="K3610" s="37">
        <f t="shared" si="7257"/>
        <v>418</v>
      </c>
      <c r="L3610" s="38">
        <f t="shared" ref="L3610:M3610" si="7258">MIN(N3610,P3610,R3610,T3610,V3610,X3610,Z3610,AB3610,AD3610)</f>
        <v>326.81</v>
      </c>
      <c r="M3610" s="38">
        <f t="shared" si="7258"/>
        <v>418</v>
      </c>
      <c r="N3610" s="38">
        <f t="shared" si="7214"/>
        <v>326.81</v>
      </c>
      <c r="O3610" s="38">
        <f t="shared" si="7215"/>
        <v>418</v>
      </c>
      <c r="P3610" s="39"/>
      <c r="Q3610" s="39"/>
      <c r="R3610" s="39"/>
      <c r="S3610" s="39"/>
      <c r="T3610" s="39"/>
      <c r="U3610" s="39"/>
      <c r="V3610" s="39"/>
      <c r="W3610" s="39"/>
      <c r="X3610" s="39"/>
      <c r="Y3610" s="39"/>
      <c r="Z3610" s="39"/>
      <c r="AA3610" s="39"/>
      <c r="AB3610" s="39"/>
      <c r="AC3610" s="39"/>
      <c r="AD3610" s="40"/>
      <c r="AE3610" s="40"/>
      <c r="AF3610" s="41">
        <f t="shared" si="7204"/>
        <v>0</v>
      </c>
      <c r="AG3610" s="42"/>
    </row>
    <row r="3611" spans="1:33" ht="13.8">
      <c r="A3611" s="30" t="s">
        <v>9102</v>
      </c>
      <c r="B3611" s="30" t="s">
        <v>9103</v>
      </c>
      <c r="C3611" s="43"/>
      <c r="D3611" s="44"/>
      <c r="E3611" s="44"/>
      <c r="F3611" s="35">
        <f t="shared" si="7126"/>
        <v>0</v>
      </c>
      <c r="G3611" s="35">
        <f t="shared" si="7207"/>
        <v>0</v>
      </c>
      <c r="H3611" s="35">
        <f t="shared" si="7177"/>
        <v>0</v>
      </c>
      <c r="I3611" s="21">
        <f t="shared" si="7240"/>
        <v>28</v>
      </c>
      <c r="J3611" s="37">
        <f t="shared" ref="J3611:K3611" si="7259">MAX(N3611,P3611,R3611,T3611,V3611,X3611,Z3611,AB3611,AD3611)</f>
        <v>679.25</v>
      </c>
      <c r="K3611" s="37">
        <f t="shared" si="7259"/>
        <v>869</v>
      </c>
      <c r="L3611" s="38">
        <f t="shared" ref="L3611:M3611" si="7260">MIN(N3611,P3611,R3611,T3611,V3611,X3611,Z3611,AB3611,AD3611)</f>
        <v>679.25</v>
      </c>
      <c r="M3611" s="38">
        <f t="shared" si="7260"/>
        <v>869</v>
      </c>
      <c r="N3611" s="38">
        <f t="shared" si="7214"/>
        <v>679.25</v>
      </c>
      <c r="O3611" s="38">
        <f t="shared" si="7215"/>
        <v>869</v>
      </c>
      <c r="P3611" s="39"/>
      <c r="Q3611" s="39"/>
      <c r="R3611" s="39"/>
      <c r="S3611" s="39"/>
      <c r="T3611" s="39"/>
      <c r="U3611" s="39"/>
      <c r="V3611" s="39"/>
      <c r="W3611" s="39"/>
      <c r="X3611" s="39"/>
      <c r="Y3611" s="39"/>
      <c r="Z3611" s="39"/>
      <c r="AA3611" s="39"/>
      <c r="AB3611" s="39"/>
      <c r="AC3611" s="39"/>
      <c r="AD3611" s="40"/>
      <c r="AE3611" s="40"/>
      <c r="AF3611" s="41">
        <f t="shared" si="7204"/>
        <v>0</v>
      </c>
      <c r="AG3611" s="42"/>
    </row>
    <row r="3612" spans="1:33" ht="13.8">
      <c r="A3612" s="30" t="s">
        <v>9104</v>
      </c>
      <c r="B3612" s="30" t="s">
        <v>9105</v>
      </c>
      <c r="C3612" s="43"/>
      <c r="D3612" s="44"/>
      <c r="E3612" s="44"/>
      <c r="F3612" s="35">
        <f t="shared" ref="F3612:F3675" si="7261">IFERROR(SUMIF(Purchase_ItemCode, A3612, Purchase_Qty), 0)</f>
        <v>0</v>
      </c>
      <c r="G3612" s="35">
        <f t="shared" si="7207"/>
        <v>0</v>
      </c>
      <c r="H3612" s="35">
        <f t="shared" si="7177"/>
        <v>0</v>
      </c>
      <c r="I3612" s="21">
        <f t="shared" si="7240"/>
        <v>28</v>
      </c>
      <c r="J3612" s="37">
        <f t="shared" ref="J3612:K3612" si="7262">MAX(N3612,P3612,R3612,T3612,V3612,X3612,Z3612,AB3612,AD3612)</f>
        <v>403.7</v>
      </c>
      <c r="K3612" s="37">
        <f t="shared" si="7262"/>
        <v>517</v>
      </c>
      <c r="L3612" s="38">
        <f t="shared" ref="L3612:M3612" si="7263">MIN(N3612,P3612,R3612,T3612,V3612,X3612,Z3612,AB3612,AD3612)</f>
        <v>403.7</v>
      </c>
      <c r="M3612" s="38">
        <f t="shared" si="7263"/>
        <v>517</v>
      </c>
      <c r="N3612" s="38">
        <f t="shared" si="7214"/>
        <v>403.7</v>
      </c>
      <c r="O3612" s="38">
        <f t="shared" si="7215"/>
        <v>517</v>
      </c>
      <c r="P3612" s="39"/>
      <c r="Q3612" s="39"/>
      <c r="R3612" s="39"/>
      <c r="S3612" s="39"/>
      <c r="T3612" s="39"/>
      <c r="U3612" s="39"/>
      <c r="V3612" s="39"/>
      <c r="W3612" s="39"/>
      <c r="X3612" s="39"/>
      <c r="Y3612" s="39"/>
      <c r="Z3612" s="39"/>
      <c r="AA3612" s="39"/>
      <c r="AB3612" s="39"/>
      <c r="AC3612" s="39"/>
      <c r="AD3612" s="40"/>
      <c r="AE3612" s="40"/>
      <c r="AF3612" s="41">
        <f t="shared" si="7204"/>
        <v>0</v>
      </c>
      <c r="AG3612" s="42"/>
    </row>
    <row r="3613" spans="1:33" ht="13.8">
      <c r="A3613" s="30" t="s">
        <v>9106</v>
      </c>
      <c r="B3613" s="30" t="s">
        <v>9107</v>
      </c>
      <c r="C3613" s="43"/>
      <c r="D3613" s="44"/>
      <c r="E3613" s="44"/>
      <c r="F3613" s="35">
        <f t="shared" si="7261"/>
        <v>0</v>
      </c>
      <c r="G3613" s="35">
        <f t="shared" si="7207"/>
        <v>0</v>
      </c>
      <c r="H3613" s="35">
        <f t="shared" si="7177"/>
        <v>0</v>
      </c>
      <c r="I3613" s="21">
        <f t="shared" si="7240"/>
        <v>28</v>
      </c>
      <c r="J3613" s="37">
        <f t="shared" ref="J3613:K3613" si="7264">MAX(N3613,P3613,R3613,T3613,V3613,X3613,Z3613,AB3613,AD3613)</f>
        <v>403.7</v>
      </c>
      <c r="K3613" s="37">
        <f t="shared" si="7264"/>
        <v>517</v>
      </c>
      <c r="L3613" s="38">
        <f t="shared" ref="L3613:M3613" si="7265">MIN(N3613,P3613,R3613,T3613,V3613,X3613,Z3613,AB3613,AD3613)</f>
        <v>403.7</v>
      </c>
      <c r="M3613" s="38">
        <f t="shared" si="7265"/>
        <v>517</v>
      </c>
      <c r="N3613" s="38">
        <f t="shared" si="7214"/>
        <v>403.7</v>
      </c>
      <c r="O3613" s="38">
        <f t="shared" si="7215"/>
        <v>517</v>
      </c>
      <c r="P3613" s="39"/>
      <c r="Q3613" s="39"/>
      <c r="R3613" s="39"/>
      <c r="S3613" s="39"/>
      <c r="T3613" s="39"/>
      <c r="U3613" s="39"/>
      <c r="V3613" s="39"/>
      <c r="W3613" s="39"/>
      <c r="X3613" s="39"/>
      <c r="Y3613" s="39"/>
      <c r="Z3613" s="39"/>
      <c r="AA3613" s="39"/>
      <c r="AB3613" s="39"/>
      <c r="AC3613" s="39"/>
      <c r="AD3613" s="40"/>
      <c r="AE3613" s="40"/>
      <c r="AF3613" s="41">
        <f t="shared" si="7204"/>
        <v>0</v>
      </c>
      <c r="AG3613" s="42"/>
    </row>
    <row r="3614" spans="1:33" ht="13.8">
      <c r="A3614" s="30" t="s">
        <v>9108</v>
      </c>
      <c r="B3614" s="30" t="s">
        <v>9109</v>
      </c>
      <c r="C3614" s="43"/>
      <c r="D3614" s="44"/>
      <c r="E3614" s="44"/>
      <c r="F3614" s="35">
        <f t="shared" si="7261"/>
        <v>0</v>
      </c>
      <c r="G3614" s="35">
        <f t="shared" si="7207"/>
        <v>0</v>
      </c>
      <c r="H3614" s="35">
        <f t="shared" si="7177"/>
        <v>0</v>
      </c>
      <c r="I3614" s="21">
        <f t="shared" si="7240"/>
        <v>28</v>
      </c>
      <c r="J3614" s="37">
        <f t="shared" ref="J3614:K3614" si="7266">MAX(N3614,P3614,R3614,T3614,V3614,X3614,Z3614,AB3614,AD3614)</f>
        <v>775.37</v>
      </c>
      <c r="K3614" s="37">
        <f t="shared" si="7266"/>
        <v>992</v>
      </c>
      <c r="L3614" s="38">
        <f t="shared" ref="L3614:M3614" si="7267">MIN(N3614,P3614,R3614,T3614,V3614,X3614,Z3614,AB3614,AD3614)</f>
        <v>775.37</v>
      </c>
      <c r="M3614" s="38">
        <f t="shared" si="7267"/>
        <v>992</v>
      </c>
      <c r="N3614" s="38">
        <f t="shared" si="7214"/>
        <v>775.37</v>
      </c>
      <c r="O3614" s="38">
        <f t="shared" si="7215"/>
        <v>992</v>
      </c>
      <c r="P3614" s="39"/>
      <c r="Q3614" s="39"/>
      <c r="R3614" s="39"/>
      <c r="S3614" s="39"/>
      <c r="T3614" s="39"/>
      <c r="U3614" s="39"/>
      <c r="V3614" s="39"/>
      <c r="W3614" s="39"/>
      <c r="X3614" s="39"/>
      <c r="Y3614" s="39"/>
      <c r="Z3614" s="39"/>
      <c r="AA3614" s="39"/>
      <c r="AB3614" s="39"/>
      <c r="AC3614" s="39"/>
      <c r="AD3614" s="40"/>
      <c r="AE3614" s="40"/>
      <c r="AF3614" s="41">
        <f t="shared" si="7204"/>
        <v>0</v>
      </c>
      <c r="AG3614" s="42"/>
    </row>
    <row r="3615" spans="1:33" ht="13.8">
      <c r="A3615" s="30" t="s">
        <v>9110</v>
      </c>
      <c r="B3615" s="30" t="s">
        <v>9111</v>
      </c>
      <c r="C3615" s="43"/>
      <c r="D3615" s="44"/>
      <c r="E3615" s="44"/>
      <c r="F3615" s="35">
        <f t="shared" si="7261"/>
        <v>0</v>
      </c>
      <c r="G3615" s="35">
        <f t="shared" si="7207"/>
        <v>0</v>
      </c>
      <c r="H3615" s="35">
        <f t="shared" si="7177"/>
        <v>0</v>
      </c>
      <c r="I3615" s="21">
        <f t="shared" si="7240"/>
        <v>28</v>
      </c>
      <c r="J3615" s="37">
        <f t="shared" ref="J3615:K3615" si="7268">MAX(N3615,P3615,R3615,T3615,V3615,X3615,Z3615,AB3615,AD3615)</f>
        <v>775.37</v>
      </c>
      <c r="K3615" s="37">
        <f t="shared" si="7268"/>
        <v>992</v>
      </c>
      <c r="L3615" s="38">
        <f t="shared" ref="L3615:M3615" si="7269">MIN(N3615,P3615,R3615,T3615,V3615,X3615,Z3615,AB3615,AD3615)</f>
        <v>775.37</v>
      </c>
      <c r="M3615" s="38">
        <f t="shared" si="7269"/>
        <v>992</v>
      </c>
      <c r="N3615" s="38">
        <f t="shared" si="7214"/>
        <v>775.37</v>
      </c>
      <c r="O3615" s="38">
        <f t="shared" si="7215"/>
        <v>992</v>
      </c>
      <c r="P3615" s="39"/>
      <c r="Q3615" s="39"/>
      <c r="R3615" s="39"/>
      <c r="S3615" s="39"/>
      <c r="T3615" s="39"/>
      <c r="U3615" s="39"/>
      <c r="V3615" s="39"/>
      <c r="W3615" s="39"/>
      <c r="X3615" s="39"/>
      <c r="Y3615" s="39"/>
      <c r="Z3615" s="39"/>
      <c r="AA3615" s="39"/>
      <c r="AB3615" s="39"/>
      <c r="AC3615" s="39"/>
      <c r="AD3615" s="40"/>
      <c r="AE3615" s="40"/>
      <c r="AF3615" s="41">
        <f t="shared" si="7204"/>
        <v>0</v>
      </c>
      <c r="AG3615" s="42"/>
    </row>
    <row r="3616" spans="1:33" ht="13.8">
      <c r="A3616" s="30" t="s">
        <v>9112</v>
      </c>
      <c r="B3616" s="30" t="s">
        <v>9113</v>
      </c>
      <c r="C3616" s="43"/>
      <c r="D3616" s="44"/>
      <c r="E3616" s="44"/>
      <c r="F3616" s="35">
        <f t="shared" si="7261"/>
        <v>0</v>
      </c>
      <c r="G3616" s="35">
        <f t="shared" si="7207"/>
        <v>0</v>
      </c>
      <c r="H3616" s="35">
        <f t="shared" si="7177"/>
        <v>0</v>
      </c>
      <c r="I3616" s="21">
        <f t="shared" si="7240"/>
        <v>28</v>
      </c>
      <c r="J3616" s="37">
        <f t="shared" ref="J3616:K3616" si="7270">MAX(N3616,P3616,R3616,T3616,V3616,X3616,Z3616,AB3616,AD3616)</f>
        <v>326.81</v>
      </c>
      <c r="K3616" s="37">
        <f t="shared" si="7270"/>
        <v>418</v>
      </c>
      <c r="L3616" s="38">
        <f t="shared" ref="L3616:M3616" si="7271">MIN(N3616,P3616,R3616,T3616,V3616,X3616,Z3616,AB3616,AD3616)</f>
        <v>326.81</v>
      </c>
      <c r="M3616" s="38">
        <f t="shared" si="7271"/>
        <v>418</v>
      </c>
      <c r="N3616" s="38">
        <f t="shared" si="7214"/>
        <v>326.81</v>
      </c>
      <c r="O3616" s="38">
        <f t="shared" si="7215"/>
        <v>418</v>
      </c>
      <c r="P3616" s="39"/>
      <c r="Q3616" s="39"/>
      <c r="R3616" s="39"/>
      <c r="S3616" s="39"/>
      <c r="T3616" s="39"/>
      <c r="U3616" s="39"/>
      <c r="V3616" s="39"/>
      <c r="W3616" s="39"/>
      <c r="X3616" s="39"/>
      <c r="Y3616" s="39"/>
      <c r="Z3616" s="39"/>
      <c r="AA3616" s="39"/>
      <c r="AB3616" s="39"/>
      <c r="AC3616" s="39"/>
      <c r="AD3616" s="40"/>
      <c r="AE3616" s="40"/>
      <c r="AF3616" s="41">
        <f t="shared" si="7204"/>
        <v>0</v>
      </c>
      <c r="AG3616" s="42"/>
    </row>
    <row r="3617" spans="1:33" ht="13.8">
      <c r="A3617" s="30" t="s">
        <v>9114</v>
      </c>
      <c r="B3617" s="30" t="s">
        <v>9115</v>
      </c>
      <c r="C3617" s="43"/>
      <c r="D3617" s="44"/>
      <c r="E3617" s="44"/>
      <c r="F3617" s="35">
        <f t="shared" si="7261"/>
        <v>0</v>
      </c>
      <c r="G3617" s="35">
        <f t="shared" si="7207"/>
        <v>0</v>
      </c>
      <c r="H3617" s="35">
        <f t="shared" si="7177"/>
        <v>0</v>
      </c>
      <c r="I3617" s="21">
        <f t="shared" si="7240"/>
        <v>28</v>
      </c>
      <c r="J3617" s="37">
        <f t="shared" ref="J3617:K3617" si="7272">MAX(N3617,P3617,R3617,T3617,V3617,X3617,Z3617,AB3617,AD3617)</f>
        <v>243.5</v>
      </c>
      <c r="K3617" s="37">
        <f t="shared" si="7272"/>
        <v>312</v>
      </c>
      <c r="L3617" s="38">
        <f t="shared" ref="L3617:M3617" si="7273">MIN(N3617,P3617,R3617,T3617,V3617,X3617,Z3617,AB3617,AD3617)</f>
        <v>243.5</v>
      </c>
      <c r="M3617" s="38">
        <f t="shared" si="7273"/>
        <v>312</v>
      </c>
      <c r="N3617" s="38">
        <f t="shared" si="7214"/>
        <v>243.5</v>
      </c>
      <c r="O3617" s="38">
        <f t="shared" si="7215"/>
        <v>312</v>
      </c>
      <c r="P3617" s="39"/>
      <c r="Q3617" s="39"/>
      <c r="R3617" s="39"/>
      <c r="S3617" s="39"/>
      <c r="T3617" s="39"/>
      <c r="U3617" s="39"/>
      <c r="V3617" s="39"/>
      <c r="W3617" s="39"/>
      <c r="X3617" s="39"/>
      <c r="Y3617" s="39"/>
      <c r="Z3617" s="39"/>
      <c r="AA3617" s="39"/>
      <c r="AB3617" s="39"/>
      <c r="AC3617" s="39"/>
      <c r="AD3617" s="40"/>
      <c r="AE3617" s="40"/>
      <c r="AF3617" s="41">
        <f t="shared" si="7204"/>
        <v>0</v>
      </c>
      <c r="AG3617" s="42"/>
    </row>
    <row r="3618" spans="1:33" ht="13.8">
      <c r="A3618" s="30" t="s">
        <v>9116</v>
      </c>
      <c r="B3618" s="30" t="s">
        <v>9117</v>
      </c>
      <c r="C3618" s="43"/>
      <c r="D3618" s="44"/>
      <c r="E3618" s="44"/>
      <c r="F3618" s="35">
        <f t="shared" si="7261"/>
        <v>0</v>
      </c>
      <c r="G3618" s="35">
        <f t="shared" si="7207"/>
        <v>0</v>
      </c>
      <c r="H3618" s="35">
        <f t="shared" si="7177"/>
        <v>0</v>
      </c>
      <c r="I3618" s="21">
        <f t="shared" si="7240"/>
        <v>28</v>
      </c>
      <c r="J3618" s="37">
        <f t="shared" ref="J3618:K3618" si="7274">MAX(N3618,P3618,R3618,T3618,V3618,X3618,Z3618,AB3618,AD3618)</f>
        <v>243.5</v>
      </c>
      <c r="K3618" s="37">
        <f t="shared" si="7274"/>
        <v>312</v>
      </c>
      <c r="L3618" s="38">
        <f t="shared" ref="L3618:M3618" si="7275">MIN(N3618,P3618,R3618,T3618,V3618,X3618,Z3618,AB3618,AD3618)</f>
        <v>243.5</v>
      </c>
      <c r="M3618" s="38">
        <f t="shared" si="7275"/>
        <v>312</v>
      </c>
      <c r="N3618" s="38">
        <f t="shared" si="7214"/>
        <v>243.5</v>
      </c>
      <c r="O3618" s="38">
        <f t="shared" si="7215"/>
        <v>312</v>
      </c>
      <c r="P3618" s="39"/>
      <c r="Q3618" s="39"/>
      <c r="R3618" s="39"/>
      <c r="S3618" s="39"/>
      <c r="T3618" s="39"/>
      <c r="U3618" s="39"/>
      <c r="V3618" s="39"/>
      <c r="W3618" s="39"/>
      <c r="X3618" s="39"/>
      <c r="Y3618" s="39"/>
      <c r="Z3618" s="39"/>
      <c r="AA3618" s="39"/>
      <c r="AB3618" s="39"/>
      <c r="AC3618" s="39"/>
      <c r="AD3618" s="40"/>
      <c r="AE3618" s="40"/>
      <c r="AF3618" s="41">
        <f t="shared" si="7204"/>
        <v>0</v>
      </c>
      <c r="AG3618" s="42"/>
    </row>
    <row r="3619" spans="1:33" ht="13.8">
      <c r="A3619" s="30" t="s">
        <v>9118</v>
      </c>
      <c r="B3619" s="30" t="s">
        <v>9119</v>
      </c>
      <c r="C3619" s="43"/>
      <c r="D3619" s="44"/>
      <c r="E3619" s="44"/>
      <c r="F3619" s="35">
        <f t="shared" si="7261"/>
        <v>0</v>
      </c>
      <c r="G3619" s="35">
        <f t="shared" si="7207"/>
        <v>0</v>
      </c>
      <c r="H3619" s="35">
        <f t="shared" si="7177"/>
        <v>0</v>
      </c>
      <c r="I3619" s="21">
        <f t="shared" si="7240"/>
        <v>28</v>
      </c>
      <c r="J3619" s="37">
        <f t="shared" ref="J3619:K3619" si="7276">MAX(N3619,P3619,R3619,T3619,V3619,X3619,Z3619,AB3619,AD3619)</f>
        <v>775.37</v>
      </c>
      <c r="K3619" s="37">
        <f t="shared" si="7276"/>
        <v>992</v>
      </c>
      <c r="L3619" s="38">
        <f t="shared" ref="L3619:M3619" si="7277">MIN(N3619,P3619,R3619,T3619,V3619,X3619,Z3619,AB3619,AD3619)</f>
        <v>775.37</v>
      </c>
      <c r="M3619" s="38">
        <f t="shared" si="7277"/>
        <v>992</v>
      </c>
      <c r="N3619" s="38">
        <f t="shared" si="7214"/>
        <v>775.37</v>
      </c>
      <c r="O3619" s="38">
        <f t="shared" si="7215"/>
        <v>992</v>
      </c>
      <c r="P3619" s="39"/>
      <c r="Q3619" s="39"/>
      <c r="R3619" s="39"/>
      <c r="S3619" s="39"/>
      <c r="T3619" s="39"/>
      <c r="U3619" s="39"/>
      <c r="V3619" s="39"/>
      <c r="W3619" s="39"/>
      <c r="X3619" s="39"/>
      <c r="Y3619" s="39"/>
      <c r="Z3619" s="39"/>
      <c r="AA3619" s="39"/>
      <c r="AB3619" s="39"/>
      <c r="AC3619" s="39"/>
      <c r="AD3619" s="40"/>
      <c r="AE3619" s="40"/>
      <c r="AF3619" s="41">
        <f t="shared" si="7204"/>
        <v>0</v>
      </c>
      <c r="AG3619" s="42"/>
    </row>
    <row r="3620" spans="1:33" ht="13.8">
      <c r="A3620" s="30" t="s">
        <v>9120</v>
      </c>
      <c r="B3620" s="30" t="s">
        <v>9121</v>
      </c>
      <c r="C3620" s="43"/>
      <c r="D3620" s="44"/>
      <c r="E3620" s="44"/>
      <c r="F3620" s="35">
        <f t="shared" si="7261"/>
        <v>0</v>
      </c>
      <c r="G3620" s="35">
        <f t="shared" si="7207"/>
        <v>0</v>
      </c>
      <c r="H3620" s="35">
        <f t="shared" si="7177"/>
        <v>0</v>
      </c>
      <c r="I3620" s="21">
        <f t="shared" si="7240"/>
        <v>28</v>
      </c>
      <c r="J3620" s="37">
        <f t="shared" ref="J3620:K3620" si="7278">MAX(N3620,P3620,R3620,T3620,V3620,X3620,Z3620,AB3620,AD3620)</f>
        <v>775.37</v>
      </c>
      <c r="K3620" s="37">
        <f t="shared" si="7278"/>
        <v>992</v>
      </c>
      <c r="L3620" s="38">
        <f t="shared" ref="L3620:M3620" si="7279">MIN(N3620,P3620,R3620,T3620,V3620,X3620,Z3620,AB3620,AD3620)</f>
        <v>775.37</v>
      </c>
      <c r="M3620" s="38">
        <f t="shared" si="7279"/>
        <v>992</v>
      </c>
      <c r="N3620" s="38">
        <f t="shared" si="7214"/>
        <v>775.37</v>
      </c>
      <c r="O3620" s="38">
        <f t="shared" si="7215"/>
        <v>992</v>
      </c>
      <c r="P3620" s="39"/>
      <c r="Q3620" s="39"/>
      <c r="R3620" s="39"/>
      <c r="S3620" s="39"/>
      <c r="T3620" s="39"/>
      <c r="U3620" s="39"/>
      <c r="V3620" s="39"/>
      <c r="W3620" s="39"/>
      <c r="X3620" s="39"/>
      <c r="Y3620" s="39"/>
      <c r="Z3620" s="39"/>
      <c r="AA3620" s="39"/>
      <c r="AB3620" s="39"/>
      <c r="AC3620" s="39"/>
      <c r="AD3620" s="40"/>
      <c r="AE3620" s="40"/>
      <c r="AF3620" s="41">
        <f t="shared" si="7204"/>
        <v>0</v>
      </c>
      <c r="AG3620" s="42"/>
    </row>
    <row r="3621" spans="1:33" ht="13.8">
      <c r="A3621" s="30" t="s">
        <v>9122</v>
      </c>
      <c r="B3621" s="30" t="s">
        <v>9123</v>
      </c>
      <c r="C3621" s="43"/>
      <c r="D3621" s="44"/>
      <c r="E3621" s="44"/>
      <c r="F3621" s="35">
        <f t="shared" si="7261"/>
        <v>0</v>
      </c>
      <c r="G3621" s="35">
        <f t="shared" si="7207"/>
        <v>0</v>
      </c>
      <c r="H3621" s="35">
        <f t="shared" si="7177"/>
        <v>0</v>
      </c>
      <c r="I3621" s="21">
        <f t="shared" si="7240"/>
        <v>28</v>
      </c>
      <c r="J3621" s="37">
        <f t="shared" ref="J3621:K3621" si="7280">MAX(N3621,P3621,R3621,T3621,V3621,X3621,Z3621,AB3621,AD3621)</f>
        <v>326.81</v>
      </c>
      <c r="K3621" s="37">
        <f t="shared" si="7280"/>
        <v>418</v>
      </c>
      <c r="L3621" s="38">
        <f t="shared" ref="L3621:M3621" si="7281">MIN(N3621,P3621,R3621,T3621,V3621,X3621,Z3621,AB3621,AD3621)</f>
        <v>326.81</v>
      </c>
      <c r="M3621" s="38">
        <f t="shared" si="7281"/>
        <v>418</v>
      </c>
      <c r="N3621" s="38">
        <f t="shared" si="7214"/>
        <v>326.81</v>
      </c>
      <c r="O3621" s="38">
        <f t="shared" si="7215"/>
        <v>418</v>
      </c>
      <c r="P3621" s="39"/>
      <c r="Q3621" s="39"/>
      <c r="R3621" s="39"/>
      <c r="S3621" s="39"/>
      <c r="T3621" s="39"/>
      <c r="U3621" s="39"/>
      <c r="V3621" s="39"/>
      <c r="W3621" s="39"/>
      <c r="X3621" s="39"/>
      <c r="Y3621" s="39"/>
      <c r="Z3621" s="39"/>
      <c r="AA3621" s="39"/>
      <c r="AB3621" s="39"/>
      <c r="AC3621" s="39"/>
      <c r="AD3621" s="40"/>
      <c r="AE3621" s="40"/>
      <c r="AF3621" s="41">
        <f t="shared" si="7204"/>
        <v>0</v>
      </c>
      <c r="AG3621" s="42"/>
    </row>
    <row r="3622" spans="1:33" ht="13.8">
      <c r="A3622" s="30" t="s">
        <v>9124</v>
      </c>
      <c r="B3622" s="30" t="s">
        <v>9125</v>
      </c>
      <c r="C3622" s="43"/>
      <c r="D3622" s="44"/>
      <c r="E3622" s="44"/>
      <c r="F3622" s="35">
        <f t="shared" si="7261"/>
        <v>0</v>
      </c>
      <c r="G3622" s="35">
        <f t="shared" si="7207"/>
        <v>0</v>
      </c>
      <c r="H3622" s="35">
        <f t="shared" si="7177"/>
        <v>0</v>
      </c>
      <c r="I3622" s="21">
        <f t="shared" si="7240"/>
        <v>28</v>
      </c>
      <c r="J3622" s="37">
        <f t="shared" ref="J3622:K3622" si="7282">MAX(N3622,P3622,R3622,T3622,V3622,X3622,Z3622,AB3622,AD3622)</f>
        <v>679.25</v>
      </c>
      <c r="K3622" s="37">
        <f t="shared" si="7282"/>
        <v>869</v>
      </c>
      <c r="L3622" s="38">
        <f t="shared" ref="L3622:M3622" si="7283">MIN(N3622,P3622,R3622,T3622,V3622,X3622,Z3622,AB3622,AD3622)</f>
        <v>679.25</v>
      </c>
      <c r="M3622" s="38">
        <f t="shared" si="7283"/>
        <v>869</v>
      </c>
      <c r="N3622" s="38">
        <f t="shared" si="7214"/>
        <v>679.25</v>
      </c>
      <c r="O3622" s="38">
        <f t="shared" si="7215"/>
        <v>869</v>
      </c>
      <c r="P3622" s="39"/>
      <c r="Q3622" s="39"/>
      <c r="R3622" s="39"/>
      <c r="S3622" s="39"/>
      <c r="T3622" s="39"/>
      <c r="U3622" s="39"/>
      <c r="V3622" s="39"/>
      <c r="W3622" s="39"/>
      <c r="X3622" s="39"/>
      <c r="Y3622" s="39"/>
      <c r="Z3622" s="39"/>
      <c r="AA3622" s="39"/>
      <c r="AB3622" s="39"/>
      <c r="AC3622" s="39"/>
      <c r="AD3622" s="40"/>
      <c r="AE3622" s="40"/>
      <c r="AF3622" s="41">
        <f t="shared" si="7204"/>
        <v>0</v>
      </c>
      <c r="AG3622" s="42"/>
    </row>
    <row r="3623" spans="1:33" ht="13.8">
      <c r="A3623" s="30" t="s">
        <v>9126</v>
      </c>
      <c r="B3623" s="30" t="s">
        <v>9127</v>
      </c>
      <c r="C3623" s="43"/>
      <c r="D3623" s="44"/>
      <c r="E3623" s="44"/>
      <c r="F3623" s="35">
        <f t="shared" si="7261"/>
        <v>0</v>
      </c>
      <c r="G3623" s="35">
        <f t="shared" si="7207"/>
        <v>0</v>
      </c>
      <c r="H3623" s="35">
        <f t="shared" si="7177"/>
        <v>0</v>
      </c>
      <c r="I3623" s="21">
        <f t="shared" si="7240"/>
        <v>28</v>
      </c>
      <c r="J3623" s="37">
        <f t="shared" ref="J3623:K3623" si="7284">MAX(N3623,P3623,R3623,T3623,V3623,X3623,Z3623,AB3623,AD3623)</f>
        <v>307.58</v>
      </c>
      <c r="K3623" s="37">
        <f t="shared" si="7284"/>
        <v>394</v>
      </c>
      <c r="L3623" s="38">
        <f t="shared" ref="L3623:M3623" si="7285">MIN(N3623,P3623,R3623,T3623,V3623,X3623,Z3623,AB3623,AD3623)</f>
        <v>307.58</v>
      </c>
      <c r="M3623" s="38">
        <f t="shared" si="7285"/>
        <v>394</v>
      </c>
      <c r="N3623" s="38">
        <f t="shared" si="7214"/>
        <v>307.58</v>
      </c>
      <c r="O3623" s="38">
        <f t="shared" si="7215"/>
        <v>394</v>
      </c>
      <c r="P3623" s="39"/>
      <c r="Q3623" s="39"/>
      <c r="R3623" s="39"/>
      <c r="S3623" s="39"/>
      <c r="T3623" s="39"/>
      <c r="U3623" s="39"/>
      <c r="V3623" s="39"/>
      <c r="W3623" s="39"/>
      <c r="X3623" s="39"/>
      <c r="Y3623" s="39"/>
      <c r="Z3623" s="39"/>
      <c r="AA3623" s="39"/>
      <c r="AB3623" s="39"/>
      <c r="AC3623" s="39"/>
      <c r="AD3623" s="40"/>
      <c r="AE3623" s="40"/>
      <c r="AF3623" s="41">
        <f t="shared" si="7204"/>
        <v>0</v>
      </c>
      <c r="AG3623" s="42"/>
    </row>
    <row r="3624" spans="1:33" ht="13.8">
      <c r="A3624" s="30" t="s">
        <v>9128</v>
      </c>
      <c r="B3624" s="30" t="s">
        <v>9129</v>
      </c>
      <c r="C3624" s="43"/>
      <c r="D3624" s="44"/>
      <c r="E3624" s="44"/>
      <c r="F3624" s="35">
        <f t="shared" si="7261"/>
        <v>0</v>
      </c>
      <c r="G3624" s="35">
        <f t="shared" si="7207"/>
        <v>0</v>
      </c>
      <c r="H3624" s="35">
        <f t="shared" si="7177"/>
        <v>0</v>
      </c>
      <c r="I3624" s="21">
        <f t="shared" si="7240"/>
        <v>28</v>
      </c>
      <c r="J3624" s="37">
        <f t="shared" ref="J3624:K3624" si="7286">MAX(N3624,P3624,R3624,T3624,V3624,X3624,Z3624,AB3624,AD3624)</f>
        <v>307.58</v>
      </c>
      <c r="K3624" s="37">
        <f t="shared" si="7286"/>
        <v>394</v>
      </c>
      <c r="L3624" s="38">
        <f t="shared" ref="L3624:M3624" si="7287">MIN(N3624,P3624,R3624,T3624,V3624,X3624,Z3624,AB3624,AD3624)</f>
        <v>307.58</v>
      </c>
      <c r="M3624" s="38">
        <f t="shared" si="7287"/>
        <v>394</v>
      </c>
      <c r="N3624" s="38">
        <f t="shared" si="7214"/>
        <v>307.58</v>
      </c>
      <c r="O3624" s="38">
        <f t="shared" si="7215"/>
        <v>394</v>
      </c>
      <c r="P3624" s="39"/>
      <c r="Q3624" s="39"/>
      <c r="R3624" s="39"/>
      <c r="S3624" s="39"/>
      <c r="T3624" s="39"/>
      <c r="U3624" s="39"/>
      <c r="V3624" s="39"/>
      <c r="W3624" s="39"/>
      <c r="X3624" s="39"/>
      <c r="Y3624" s="39"/>
      <c r="Z3624" s="39"/>
      <c r="AA3624" s="39"/>
      <c r="AB3624" s="39"/>
      <c r="AC3624" s="39"/>
      <c r="AD3624" s="40"/>
      <c r="AE3624" s="40"/>
      <c r="AF3624" s="41">
        <f t="shared" si="7204"/>
        <v>0</v>
      </c>
      <c r="AG3624" s="42"/>
    </row>
    <row r="3625" spans="1:33" ht="13.8">
      <c r="A3625" s="30" t="s">
        <v>9130</v>
      </c>
      <c r="B3625" s="30" t="s">
        <v>9131</v>
      </c>
      <c r="C3625" s="43"/>
      <c r="D3625" s="44"/>
      <c r="E3625" s="44"/>
      <c r="F3625" s="35">
        <f t="shared" si="7261"/>
        <v>0</v>
      </c>
      <c r="G3625" s="35">
        <f t="shared" si="7207"/>
        <v>0</v>
      </c>
      <c r="H3625" s="35">
        <f t="shared" si="7177"/>
        <v>0</v>
      </c>
      <c r="I3625" s="21">
        <f t="shared" si="7240"/>
        <v>28</v>
      </c>
      <c r="J3625" s="37">
        <f t="shared" ref="J3625:K3625" si="7288">MAX(N3625,P3625,R3625,T3625,V3625,X3625,Z3625,AB3625,AD3625)</f>
        <v>775.37</v>
      </c>
      <c r="K3625" s="37">
        <f t="shared" si="7288"/>
        <v>992</v>
      </c>
      <c r="L3625" s="38">
        <f t="shared" ref="L3625:M3625" si="7289">MIN(N3625,P3625,R3625,T3625,V3625,X3625,Z3625,AB3625,AD3625)</f>
        <v>775.37</v>
      </c>
      <c r="M3625" s="38">
        <f t="shared" si="7289"/>
        <v>992</v>
      </c>
      <c r="N3625" s="38">
        <f t="shared" si="7214"/>
        <v>775.37</v>
      </c>
      <c r="O3625" s="38">
        <f t="shared" si="7215"/>
        <v>992</v>
      </c>
      <c r="P3625" s="39"/>
      <c r="Q3625" s="39"/>
      <c r="R3625" s="39"/>
      <c r="S3625" s="39"/>
      <c r="T3625" s="39"/>
      <c r="U3625" s="39"/>
      <c r="V3625" s="39"/>
      <c r="W3625" s="39"/>
      <c r="X3625" s="39"/>
      <c r="Y3625" s="39"/>
      <c r="Z3625" s="39"/>
      <c r="AA3625" s="39"/>
      <c r="AB3625" s="39"/>
      <c r="AC3625" s="39"/>
      <c r="AD3625" s="40"/>
      <c r="AE3625" s="40"/>
      <c r="AF3625" s="41">
        <f t="shared" si="7204"/>
        <v>0</v>
      </c>
      <c r="AG3625" s="42"/>
    </row>
    <row r="3626" spans="1:33" ht="13.8">
      <c r="A3626" s="30" t="s">
        <v>9132</v>
      </c>
      <c r="B3626" s="30" t="s">
        <v>9133</v>
      </c>
      <c r="C3626" s="43"/>
      <c r="D3626" s="44"/>
      <c r="E3626" s="44"/>
      <c r="F3626" s="35">
        <f t="shared" si="7261"/>
        <v>0</v>
      </c>
      <c r="G3626" s="35">
        <f t="shared" si="7207"/>
        <v>0</v>
      </c>
      <c r="H3626" s="35">
        <f t="shared" si="7177"/>
        <v>0</v>
      </c>
      <c r="I3626" s="21">
        <f t="shared" si="7240"/>
        <v>28</v>
      </c>
      <c r="J3626" s="37">
        <f t="shared" ref="J3626:K3626" si="7290">MAX(N3626,P3626,R3626,T3626,V3626,X3626,Z3626,AB3626,AD3626)</f>
        <v>775.37</v>
      </c>
      <c r="K3626" s="37">
        <f t="shared" si="7290"/>
        <v>992</v>
      </c>
      <c r="L3626" s="38">
        <f t="shared" ref="L3626:M3626" si="7291">MIN(N3626,P3626,R3626,T3626,V3626,X3626,Z3626,AB3626,AD3626)</f>
        <v>775.37</v>
      </c>
      <c r="M3626" s="38">
        <f t="shared" si="7291"/>
        <v>992</v>
      </c>
      <c r="N3626" s="38">
        <f t="shared" si="7214"/>
        <v>775.37</v>
      </c>
      <c r="O3626" s="38">
        <f t="shared" si="7215"/>
        <v>992</v>
      </c>
      <c r="P3626" s="39"/>
      <c r="Q3626" s="39"/>
      <c r="R3626" s="39"/>
      <c r="S3626" s="39"/>
      <c r="T3626" s="39"/>
      <c r="U3626" s="39"/>
      <c r="V3626" s="39"/>
      <c r="W3626" s="39"/>
      <c r="X3626" s="39"/>
      <c r="Y3626" s="39"/>
      <c r="Z3626" s="39"/>
      <c r="AA3626" s="39"/>
      <c r="AB3626" s="39"/>
      <c r="AC3626" s="39"/>
      <c r="AD3626" s="40"/>
      <c r="AE3626" s="40"/>
      <c r="AF3626" s="41">
        <f t="shared" si="7204"/>
        <v>0</v>
      </c>
      <c r="AG3626" s="42"/>
    </row>
    <row r="3627" spans="1:33" ht="13.8">
      <c r="A3627" s="30" t="s">
        <v>9134</v>
      </c>
      <c r="B3627" s="30" t="s">
        <v>9135</v>
      </c>
      <c r="C3627" s="43"/>
      <c r="D3627" s="44"/>
      <c r="E3627" s="44"/>
      <c r="F3627" s="35">
        <f t="shared" si="7261"/>
        <v>0</v>
      </c>
      <c r="G3627" s="35">
        <f t="shared" si="7207"/>
        <v>0</v>
      </c>
      <c r="H3627" s="35">
        <f t="shared" si="7177"/>
        <v>0</v>
      </c>
      <c r="I3627" s="21">
        <f t="shared" si="7240"/>
        <v>28</v>
      </c>
      <c r="J3627" s="37">
        <f t="shared" ref="J3627:K3627" si="7292">MAX(N3627,P3627,R3627,T3627,V3627,X3627,Z3627,AB3627,AD3627)</f>
        <v>326.81</v>
      </c>
      <c r="K3627" s="37">
        <f t="shared" si="7292"/>
        <v>418</v>
      </c>
      <c r="L3627" s="38">
        <f t="shared" ref="L3627:M3627" si="7293">MIN(N3627,P3627,R3627,T3627,V3627,X3627,Z3627,AB3627,AD3627)</f>
        <v>326.81</v>
      </c>
      <c r="M3627" s="38">
        <f t="shared" si="7293"/>
        <v>418</v>
      </c>
      <c r="N3627" s="38">
        <f t="shared" si="7214"/>
        <v>326.81</v>
      </c>
      <c r="O3627" s="38">
        <f t="shared" si="7215"/>
        <v>418</v>
      </c>
      <c r="P3627" s="39"/>
      <c r="Q3627" s="39"/>
      <c r="R3627" s="39"/>
      <c r="S3627" s="39"/>
      <c r="T3627" s="39"/>
      <c r="U3627" s="39"/>
      <c r="V3627" s="39"/>
      <c r="W3627" s="39"/>
      <c r="X3627" s="39"/>
      <c r="Y3627" s="39"/>
      <c r="Z3627" s="39"/>
      <c r="AA3627" s="39"/>
      <c r="AB3627" s="39"/>
      <c r="AC3627" s="39"/>
      <c r="AD3627" s="40"/>
      <c r="AE3627" s="40"/>
      <c r="AF3627" s="41">
        <f t="shared" si="7204"/>
        <v>0</v>
      </c>
      <c r="AG3627" s="42"/>
    </row>
    <row r="3628" spans="1:33" ht="13.8">
      <c r="A3628" s="30" t="s">
        <v>9136</v>
      </c>
      <c r="B3628" s="30" t="s">
        <v>9137</v>
      </c>
      <c r="C3628" s="43"/>
      <c r="D3628" s="44"/>
      <c r="E3628" s="44"/>
      <c r="F3628" s="35">
        <f t="shared" si="7261"/>
        <v>0</v>
      </c>
      <c r="G3628" s="35">
        <f t="shared" si="7207"/>
        <v>0</v>
      </c>
      <c r="H3628" s="35">
        <f t="shared" si="7177"/>
        <v>0</v>
      </c>
      <c r="I3628" s="21">
        <f t="shared" si="7240"/>
        <v>28</v>
      </c>
      <c r="J3628" s="37">
        <f t="shared" ref="J3628:K3628" si="7294">MAX(N3628,P3628,R3628,T3628,V3628,X3628,Z3628,AB3628,AD3628)</f>
        <v>243.5</v>
      </c>
      <c r="K3628" s="37">
        <f t="shared" si="7294"/>
        <v>312</v>
      </c>
      <c r="L3628" s="38">
        <f t="shared" ref="L3628:M3628" si="7295">MIN(N3628,P3628,R3628,T3628,V3628,X3628,Z3628,AB3628,AD3628)</f>
        <v>243.5</v>
      </c>
      <c r="M3628" s="38">
        <f t="shared" si="7295"/>
        <v>312</v>
      </c>
      <c r="N3628" s="38">
        <f t="shared" si="7214"/>
        <v>243.5</v>
      </c>
      <c r="O3628" s="38">
        <f t="shared" si="7215"/>
        <v>312</v>
      </c>
      <c r="P3628" s="39"/>
      <c r="Q3628" s="39"/>
      <c r="R3628" s="39"/>
      <c r="S3628" s="39"/>
      <c r="T3628" s="39"/>
      <c r="U3628" s="39"/>
      <c r="V3628" s="39"/>
      <c r="W3628" s="39"/>
      <c r="X3628" s="39"/>
      <c r="Y3628" s="39"/>
      <c r="Z3628" s="39"/>
      <c r="AA3628" s="39"/>
      <c r="AB3628" s="39"/>
      <c r="AC3628" s="39"/>
      <c r="AD3628" s="40"/>
      <c r="AE3628" s="40"/>
      <c r="AF3628" s="41">
        <f t="shared" si="7204"/>
        <v>0</v>
      </c>
      <c r="AG3628" s="42"/>
    </row>
    <row r="3629" spans="1:33" ht="13.8">
      <c r="A3629" s="30" t="s">
        <v>9138</v>
      </c>
      <c r="B3629" s="30" t="s">
        <v>9139</v>
      </c>
      <c r="C3629" s="43"/>
      <c r="D3629" s="44"/>
      <c r="E3629" s="44"/>
      <c r="F3629" s="35">
        <f t="shared" si="7261"/>
        <v>0</v>
      </c>
      <c r="G3629" s="35">
        <f t="shared" si="7207"/>
        <v>0</v>
      </c>
      <c r="H3629" s="35">
        <f t="shared" si="7177"/>
        <v>0</v>
      </c>
      <c r="I3629" s="21">
        <f t="shared" si="7240"/>
        <v>28</v>
      </c>
      <c r="J3629" s="37">
        <f t="shared" ref="J3629:K3629" si="7296">MAX(N3629,P3629,R3629,T3629,V3629,X3629,Z3629,AB3629,AD3629)</f>
        <v>243.5</v>
      </c>
      <c r="K3629" s="37">
        <f t="shared" si="7296"/>
        <v>312</v>
      </c>
      <c r="L3629" s="38">
        <f t="shared" ref="L3629:M3629" si="7297">MIN(N3629,P3629,R3629,T3629,V3629,X3629,Z3629,AB3629,AD3629)</f>
        <v>243.5</v>
      </c>
      <c r="M3629" s="38">
        <f t="shared" si="7297"/>
        <v>312</v>
      </c>
      <c r="N3629" s="38">
        <f t="shared" si="7214"/>
        <v>243.5</v>
      </c>
      <c r="O3629" s="38">
        <f t="shared" si="7215"/>
        <v>312</v>
      </c>
      <c r="P3629" s="39"/>
      <c r="Q3629" s="39"/>
      <c r="R3629" s="39"/>
      <c r="S3629" s="39"/>
      <c r="T3629" s="39"/>
      <c r="U3629" s="39"/>
      <c r="V3629" s="39"/>
      <c r="W3629" s="39"/>
      <c r="X3629" s="39"/>
      <c r="Y3629" s="39"/>
      <c r="Z3629" s="39"/>
      <c r="AA3629" s="39"/>
      <c r="AB3629" s="39"/>
      <c r="AC3629" s="39"/>
      <c r="AD3629" s="40"/>
      <c r="AE3629" s="40"/>
      <c r="AF3629" s="41">
        <f t="shared" si="7204"/>
        <v>0</v>
      </c>
      <c r="AG3629" s="42"/>
    </row>
    <row r="3630" spans="1:33" ht="13.8">
      <c r="A3630" s="30" t="s">
        <v>9140</v>
      </c>
      <c r="B3630" s="30" t="s">
        <v>9141</v>
      </c>
      <c r="C3630" s="43"/>
      <c r="D3630" s="44"/>
      <c r="E3630" s="44"/>
      <c r="F3630" s="35">
        <f t="shared" si="7261"/>
        <v>0</v>
      </c>
      <c r="G3630" s="35">
        <f t="shared" si="7207"/>
        <v>0</v>
      </c>
      <c r="H3630" s="35">
        <f t="shared" si="7177"/>
        <v>0</v>
      </c>
      <c r="I3630" s="21">
        <f t="shared" si="7240"/>
        <v>28</v>
      </c>
      <c r="J3630" s="37">
        <f t="shared" ref="J3630:K3630" si="7298">MAX(N3630,P3630,R3630,T3630,V3630,X3630,Z3630,AB3630,AD3630)</f>
        <v>454.97</v>
      </c>
      <c r="K3630" s="37">
        <f t="shared" si="7298"/>
        <v>582</v>
      </c>
      <c r="L3630" s="38">
        <f t="shared" ref="L3630:M3630" si="7299">MIN(N3630,P3630,R3630,T3630,V3630,X3630,Z3630,AB3630,AD3630)</f>
        <v>454.97</v>
      </c>
      <c r="M3630" s="38">
        <f t="shared" si="7299"/>
        <v>582</v>
      </c>
      <c r="N3630" s="38">
        <f t="shared" si="7214"/>
        <v>454.97</v>
      </c>
      <c r="O3630" s="38">
        <f t="shared" si="7215"/>
        <v>582</v>
      </c>
      <c r="P3630" s="39"/>
      <c r="Q3630" s="39"/>
      <c r="R3630" s="39"/>
      <c r="S3630" s="39"/>
      <c r="T3630" s="39"/>
      <c r="U3630" s="39"/>
      <c r="V3630" s="39"/>
      <c r="W3630" s="39"/>
      <c r="X3630" s="39"/>
      <c r="Y3630" s="39"/>
      <c r="Z3630" s="39"/>
      <c r="AA3630" s="39"/>
      <c r="AB3630" s="39"/>
      <c r="AC3630" s="39"/>
      <c r="AD3630" s="40"/>
      <c r="AE3630" s="40"/>
      <c r="AF3630" s="41">
        <f t="shared" si="7204"/>
        <v>0</v>
      </c>
      <c r="AG3630" s="42"/>
    </row>
    <row r="3631" spans="1:33" ht="13.8">
      <c r="A3631" s="30" t="s">
        <v>9142</v>
      </c>
      <c r="B3631" s="30" t="s">
        <v>9143</v>
      </c>
      <c r="C3631" s="43"/>
      <c r="D3631" s="44"/>
      <c r="E3631" s="44"/>
      <c r="F3631" s="35">
        <f t="shared" si="7261"/>
        <v>0</v>
      </c>
      <c r="G3631" s="35">
        <f t="shared" si="7207"/>
        <v>0</v>
      </c>
      <c r="H3631" s="35">
        <f t="shared" si="7177"/>
        <v>0</v>
      </c>
      <c r="I3631" s="21">
        <f t="shared" si="7240"/>
        <v>28</v>
      </c>
      <c r="J3631" s="37">
        <f t="shared" ref="J3631:K3631" si="7300">MAX(N3631,P3631,R3631,T3631,V3631,X3631,Z3631,AB3631,AD3631)</f>
        <v>454.97</v>
      </c>
      <c r="K3631" s="37">
        <f t="shared" si="7300"/>
        <v>582</v>
      </c>
      <c r="L3631" s="38">
        <f t="shared" ref="L3631:M3631" si="7301">MIN(N3631,P3631,R3631,T3631,V3631,X3631,Z3631,AB3631,AD3631)</f>
        <v>454.97</v>
      </c>
      <c r="M3631" s="38">
        <f t="shared" si="7301"/>
        <v>582</v>
      </c>
      <c r="N3631" s="38">
        <f t="shared" si="7214"/>
        <v>454.97</v>
      </c>
      <c r="O3631" s="38">
        <f t="shared" si="7215"/>
        <v>582</v>
      </c>
      <c r="P3631" s="39"/>
      <c r="Q3631" s="39"/>
      <c r="R3631" s="39"/>
      <c r="S3631" s="39"/>
      <c r="T3631" s="39"/>
      <c r="U3631" s="39"/>
      <c r="V3631" s="39"/>
      <c r="W3631" s="39"/>
      <c r="X3631" s="39"/>
      <c r="Y3631" s="39"/>
      <c r="Z3631" s="39"/>
      <c r="AA3631" s="39"/>
      <c r="AB3631" s="39"/>
      <c r="AC3631" s="39"/>
      <c r="AD3631" s="40"/>
      <c r="AE3631" s="40"/>
      <c r="AF3631" s="41">
        <f t="shared" si="7204"/>
        <v>0</v>
      </c>
      <c r="AG3631" s="42"/>
    </row>
    <row r="3632" spans="1:33" ht="13.8">
      <c r="A3632" s="30" t="s">
        <v>9144</v>
      </c>
      <c r="B3632" s="30" t="s">
        <v>9145</v>
      </c>
      <c r="C3632" s="43"/>
      <c r="D3632" s="44"/>
      <c r="E3632" s="44"/>
      <c r="F3632" s="35">
        <f t="shared" si="7261"/>
        <v>0</v>
      </c>
      <c r="G3632" s="35">
        <f t="shared" si="7207"/>
        <v>0</v>
      </c>
      <c r="H3632" s="35">
        <f t="shared" si="7177"/>
        <v>0</v>
      </c>
      <c r="I3632" s="21">
        <f t="shared" si="7240"/>
        <v>28</v>
      </c>
      <c r="J3632" s="37">
        <f t="shared" ref="J3632:K3632" si="7302">MAX(N3632,P3632,R3632,T3632,V3632,X3632,Z3632,AB3632,AD3632)</f>
        <v>326.81</v>
      </c>
      <c r="K3632" s="37">
        <f t="shared" si="7302"/>
        <v>418</v>
      </c>
      <c r="L3632" s="38">
        <f t="shared" ref="L3632:M3632" si="7303">MIN(N3632,P3632,R3632,T3632,V3632,X3632,Z3632,AB3632,AD3632)</f>
        <v>326.81</v>
      </c>
      <c r="M3632" s="38">
        <f t="shared" si="7303"/>
        <v>418</v>
      </c>
      <c r="N3632" s="38">
        <f t="shared" si="7214"/>
        <v>326.81</v>
      </c>
      <c r="O3632" s="38">
        <f t="shared" si="7215"/>
        <v>418</v>
      </c>
      <c r="P3632" s="39"/>
      <c r="Q3632" s="39"/>
      <c r="R3632" s="39"/>
      <c r="S3632" s="39"/>
      <c r="T3632" s="39"/>
      <c r="U3632" s="39"/>
      <c r="V3632" s="39"/>
      <c r="W3632" s="39"/>
      <c r="X3632" s="39"/>
      <c r="Y3632" s="39"/>
      <c r="Z3632" s="39"/>
      <c r="AA3632" s="39"/>
      <c r="AB3632" s="39"/>
      <c r="AC3632" s="39"/>
      <c r="AD3632" s="40"/>
      <c r="AE3632" s="40"/>
      <c r="AF3632" s="41">
        <f t="shared" si="7204"/>
        <v>0</v>
      </c>
      <c r="AG3632" s="42"/>
    </row>
    <row r="3633" spans="1:33" ht="13.8">
      <c r="A3633" s="30" t="s">
        <v>9146</v>
      </c>
      <c r="B3633" s="30" t="s">
        <v>9147</v>
      </c>
      <c r="C3633" s="43"/>
      <c r="D3633" s="44"/>
      <c r="E3633" s="44"/>
      <c r="F3633" s="35">
        <f t="shared" si="7261"/>
        <v>0</v>
      </c>
      <c r="G3633" s="35">
        <f t="shared" si="7207"/>
        <v>0</v>
      </c>
      <c r="H3633" s="35">
        <f t="shared" si="7177"/>
        <v>0</v>
      </c>
      <c r="I3633" s="21">
        <f t="shared" si="7240"/>
        <v>28</v>
      </c>
      <c r="J3633" s="37">
        <f t="shared" ref="J3633:K3633" si="7304">MAX(N3633,P3633,R3633,T3633,V3633,X3633,Z3633,AB3633,AD3633)</f>
        <v>1467.43</v>
      </c>
      <c r="K3633" s="37">
        <f t="shared" si="7304"/>
        <v>1878</v>
      </c>
      <c r="L3633" s="38">
        <f t="shared" ref="L3633:M3633" si="7305">MIN(N3633,P3633,R3633,T3633,V3633,X3633,Z3633,AB3633,AD3633)</f>
        <v>1467.43</v>
      </c>
      <c r="M3633" s="38">
        <f t="shared" si="7305"/>
        <v>1878</v>
      </c>
      <c r="N3633" s="38">
        <f t="shared" si="7214"/>
        <v>1467.43</v>
      </c>
      <c r="O3633" s="38">
        <f t="shared" si="7215"/>
        <v>1878</v>
      </c>
      <c r="P3633" s="39"/>
      <c r="Q3633" s="39"/>
      <c r="R3633" s="39"/>
      <c r="S3633" s="39"/>
      <c r="T3633" s="39"/>
      <c r="U3633" s="39"/>
      <c r="V3633" s="39"/>
      <c r="W3633" s="39"/>
      <c r="X3633" s="39"/>
      <c r="Y3633" s="39"/>
      <c r="Z3633" s="39"/>
      <c r="AA3633" s="39"/>
      <c r="AB3633" s="39"/>
      <c r="AC3633" s="39"/>
      <c r="AD3633" s="40"/>
      <c r="AE3633" s="40"/>
      <c r="AF3633" s="41">
        <f t="shared" si="7204"/>
        <v>0</v>
      </c>
      <c r="AG3633" s="42"/>
    </row>
    <row r="3634" spans="1:33" ht="13.8">
      <c r="A3634" s="30" t="s">
        <v>9148</v>
      </c>
      <c r="B3634" s="30" t="s">
        <v>9149</v>
      </c>
      <c r="C3634" s="43"/>
      <c r="D3634" s="44"/>
      <c r="E3634" s="44"/>
      <c r="F3634" s="35">
        <f t="shared" si="7261"/>
        <v>0</v>
      </c>
      <c r="G3634" s="35">
        <f t="shared" si="7207"/>
        <v>0</v>
      </c>
      <c r="H3634" s="35">
        <f t="shared" si="7177"/>
        <v>0</v>
      </c>
      <c r="I3634" s="21">
        <f t="shared" si="7240"/>
        <v>28</v>
      </c>
      <c r="J3634" s="37">
        <f t="shared" ref="J3634:K3634" si="7306">MAX(N3634,P3634,R3634,T3634,V3634,X3634,Z3634,AB3634,AD3634)</f>
        <v>422.93</v>
      </c>
      <c r="K3634" s="37">
        <f t="shared" si="7306"/>
        <v>541</v>
      </c>
      <c r="L3634" s="38">
        <f t="shared" ref="L3634:M3634" si="7307">MIN(N3634,P3634,R3634,T3634,V3634,X3634,Z3634,AB3634,AD3634)</f>
        <v>422.93</v>
      </c>
      <c r="M3634" s="38">
        <f t="shared" si="7307"/>
        <v>541</v>
      </c>
      <c r="N3634" s="38">
        <f t="shared" si="7214"/>
        <v>422.93</v>
      </c>
      <c r="O3634" s="38">
        <f t="shared" si="7215"/>
        <v>541</v>
      </c>
      <c r="P3634" s="39"/>
      <c r="Q3634" s="39"/>
      <c r="R3634" s="39"/>
      <c r="S3634" s="39"/>
      <c r="T3634" s="39"/>
      <c r="U3634" s="39"/>
      <c r="V3634" s="39"/>
      <c r="W3634" s="39"/>
      <c r="X3634" s="39"/>
      <c r="Y3634" s="39"/>
      <c r="Z3634" s="39"/>
      <c r="AA3634" s="39"/>
      <c r="AB3634" s="39"/>
      <c r="AC3634" s="39"/>
      <c r="AD3634" s="40"/>
      <c r="AE3634" s="40"/>
      <c r="AF3634" s="41">
        <f t="shared" si="7204"/>
        <v>0</v>
      </c>
      <c r="AG3634" s="42"/>
    </row>
    <row r="3635" spans="1:33" ht="13.8">
      <c r="A3635" s="30" t="s">
        <v>9150</v>
      </c>
      <c r="B3635" s="30" t="s">
        <v>9151</v>
      </c>
      <c r="C3635" s="43"/>
      <c r="D3635" s="44"/>
      <c r="E3635" s="44"/>
      <c r="F3635" s="35">
        <f t="shared" si="7261"/>
        <v>0</v>
      </c>
      <c r="G3635" s="35">
        <f t="shared" si="7207"/>
        <v>0</v>
      </c>
      <c r="H3635" s="35">
        <f t="shared" si="7177"/>
        <v>0</v>
      </c>
      <c r="I3635" s="21">
        <f t="shared" si="7240"/>
        <v>28</v>
      </c>
      <c r="J3635" s="37">
        <f t="shared" ref="J3635:K3635" si="7308">MAX(N3635,P3635,R3635,T3635,V3635,X3635,Z3635,AB3635,AD3635)</f>
        <v>422.93</v>
      </c>
      <c r="K3635" s="37">
        <f t="shared" si="7308"/>
        <v>541</v>
      </c>
      <c r="L3635" s="38">
        <f t="shared" ref="L3635:M3635" si="7309">MIN(N3635,P3635,R3635,T3635,V3635,X3635,Z3635,AB3635,AD3635)</f>
        <v>422.93</v>
      </c>
      <c r="M3635" s="38">
        <f t="shared" si="7309"/>
        <v>541</v>
      </c>
      <c r="N3635" s="38">
        <f t="shared" si="7214"/>
        <v>422.93</v>
      </c>
      <c r="O3635" s="38">
        <f t="shared" si="7215"/>
        <v>541</v>
      </c>
      <c r="P3635" s="39"/>
      <c r="Q3635" s="39"/>
      <c r="R3635" s="39"/>
      <c r="S3635" s="39"/>
      <c r="T3635" s="39"/>
      <c r="U3635" s="39"/>
      <c r="V3635" s="39"/>
      <c r="W3635" s="39"/>
      <c r="X3635" s="39"/>
      <c r="Y3635" s="39"/>
      <c r="Z3635" s="39"/>
      <c r="AA3635" s="39"/>
      <c r="AB3635" s="39"/>
      <c r="AC3635" s="39"/>
      <c r="AD3635" s="40"/>
      <c r="AE3635" s="40"/>
      <c r="AF3635" s="41">
        <f t="shared" si="7204"/>
        <v>0</v>
      </c>
      <c r="AG3635" s="42"/>
    </row>
    <row r="3636" spans="1:33" ht="13.8">
      <c r="A3636" s="30" t="s">
        <v>9152</v>
      </c>
      <c r="B3636" s="30" t="s">
        <v>9153</v>
      </c>
      <c r="C3636" s="43"/>
      <c r="D3636" s="44"/>
      <c r="E3636" s="44"/>
      <c r="F3636" s="35">
        <f t="shared" si="7261"/>
        <v>0</v>
      </c>
      <c r="G3636" s="35">
        <f t="shared" si="7207"/>
        <v>0</v>
      </c>
      <c r="H3636" s="35">
        <f t="shared" si="7177"/>
        <v>0</v>
      </c>
      <c r="I3636" s="21">
        <f t="shared" si="7240"/>
        <v>28</v>
      </c>
      <c r="J3636" s="37">
        <f t="shared" ref="J3636:K3636" si="7310">MAX(N3636,P3636,R3636,T3636,V3636,X3636,Z3636,AB3636,AD3636)</f>
        <v>980.42</v>
      </c>
      <c r="K3636" s="37">
        <f t="shared" si="7310"/>
        <v>1255</v>
      </c>
      <c r="L3636" s="38">
        <f t="shared" ref="L3636:M3636" si="7311">MIN(N3636,P3636,R3636,T3636,V3636,X3636,Z3636,AB3636,AD3636)</f>
        <v>980.42</v>
      </c>
      <c r="M3636" s="38">
        <f t="shared" si="7311"/>
        <v>1255</v>
      </c>
      <c r="N3636" s="38">
        <f t="shared" si="7214"/>
        <v>980.42</v>
      </c>
      <c r="O3636" s="38">
        <f t="shared" si="7215"/>
        <v>1255</v>
      </c>
      <c r="P3636" s="39"/>
      <c r="Q3636" s="39"/>
      <c r="R3636" s="39"/>
      <c r="S3636" s="39"/>
      <c r="T3636" s="39"/>
      <c r="U3636" s="39"/>
      <c r="V3636" s="39"/>
      <c r="W3636" s="39"/>
      <c r="X3636" s="39"/>
      <c r="Y3636" s="39"/>
      <c r="Z3636" s="39"/>
      <c r="AA3636" s="39"/>
      <c r="AB3636" s="39"/>
      <c r="AC3636" s="39"/>
      <c r="AD3636" s="40"/>
      <c r="AE3636" s="40"/>
      <c r="AF3636" s="41">
        <f t="shared" si="7204"/>
        <v>0</v>
      </c>
      <c r="AG3636" s="42"/>
    </row>
    <row r="3637" spans="1:33" ht="13.8">
      <c r="A3637" s="30" t="s">
        <v>9154</v>
      </c>
      <c r="B3637" s="30" t="s">
        <v>9155</v>
      </c>
      <c r="C3637" s="43"/>
      <c r="D3637" s="44"/>
      <c r="E3637" s="44"/>
      <c r="F3637" s="35">
        <f t="shared" si="7261"/>
        <v>0</v>
      </c>
      <c r="G3637" s="35">
        <f t="shared" si="7207"/>
        <v>0</v>
      </c>
      <c r="H3637" s="35">
        <f t="shared" si="7177"/>
        <v>0</v>
      </c>
      <c r="I3637" s="21">
        <f t="shared" si="7240"/>
        <v>28</v>
      </c>
      <c r="J3637" s="37">
        <f t="shared" ref="J3637:K3637" si="7312">MAX(N3637,P3637,R3637,T3637,V3637,X3637,Z3637,AB3637,AD3637)</f>
        <v>980.42</v>
      </c>
      <c r="K3637" s="37">
        <f t="shared" si="7312"/>
        <v>1255</v>
      </c>
      <c r="L3637" s="38">
        <f t="shared" ref="L3637:M3637" si="7313">MIN(N3637,P3637,R3637,T3637,V3637,X3637,Z3637,AB3637,AD3637)</f>
        <v>980.42</v>
      </c>
      <c r="M3637" s="38">
        <f t="shared" si="7313"/>
        <v>1255</v>
      </c>
      <c r="N3637" s="38">
        <f t="shared" si="7214"/>
        <v>980.42</v>
      </c>
      <c r="O3637" s="38">
        <f t="shared" si="7215"/>
        <v>1255</v>
      </c>
      <c r="P3637" s="39"/>
      <c r="Q3637" s="39"/>
      <c r="R3637" s="39"/>
      <c r="S3637" s="39"/>
      <c r="T3637" s="39"/>
      <c r="U3637" s="39"/>
      <c r="V3637" s="39"/>
      <c r="W3637" s="39"/>
      <c r="X3637" s="39"/>
      <c r="Y3637" s="39"/>
      <c r="Z3637" s="39"/>
      <c r="AA3637" s="39"/>
      <c r="AB3637" s="39"/>
      <c r="AC3637" s="39"/>
      <c r="AD3637" s="40"/>
      <c r="AE3637" s="40"/>
      <c r="AF3637" s="41">
        <f t="shared" si="7204"/>
        <v>0</v>
      </c>
      <c r="AG3637" s="42"/>
    </row>
    <row r="3638" spans="1:33" ht="13.8">
      <c r="A3638" s="30" t="s">
        <v>9156</v>
      </c>
      <c r="B3638" s="30" t="s">
        <v>9157</v>
      </c>
      <c r="C3638" s="43"/>
      <c r="D3638" s="44"/>
      <c r="E3638" s="44"/>
      <c r="F3638" s="35">
        <f t="shared" si="7261"/>
        <v>0</v>
      </c>
      <c r="G3638" s="35">
        <f t="shared" si="7207"/>
        <v>0</v>
      </c>
      <c r="H3638" s="35">
        <f t="shared" si="7177"/>
        <v>0</v>
      </c>
      <c r="I3638" s="21">
        <f t="shared" si="7240"/>
        <v>28</v>
      </c>
      <c r="J3638" s="37">
        <f t="shared" ref="J3638:K3638" si="7314">MAX(N3638,P3638,R3638,T3638,V3638,X3638,Z3638,AB3638,AD3638)</f>
        <v>422.93</v>
      </c>
      <c r="K3638" s="37">
        <f t="shared" si="7314"/>
        <v>541</v>
      </c>
      <c r="L3638" s="38">
        <f t="shared" ref="L3638:M3638" si="7315">MIN(N3638,P3638,R3638,T3638,V3638,X3638,Z3638,AB3638,AD3638)</f>
        <v>422.93</v>
      </c>
      <c r="M3638" s="38">
        <f t="shared" si="7315"/>
        <v>541</v>
      </c>
      <c r="N3638" s="38">
        <f t="shared" si="7214"/>
        <v>422.93</v>
      </c>
      <c r="O3638" s="38">
        <f t="shared" si="7215"/>
        <v>541</v>
      </c>
      <c r="P3638" s="39"/>
      <c r="Q3638" s="39"/>
      <c r="R3638" s="39"/>
      <c r="S3638" s="39"/>
      <c r="T3638" s="39"/>
      <c r="U3638" s="39"/>
      <c r="V3638" s="39"/>
      <c r="W3638" s="39"/>
      <c r="X3638" s="39"/>
      <c r="Y3638" s="39"/>
      <c r="Z3638" s="39"/>
      <c r="AA3638" s="39"/>
      <c r="AB3638" s="39"/>
      <c r="AC3638" s="39"/>
      <c r="AD3638" s="40"/>
      <c r="AE3638" s="40"/>
      <c r="AF3638" s="41">
        <f t="shared" si="7204"/>
        <v>0</v>
      </c>
      <c r="AG3638" s="42"/>
    </row>
    <row r="3639" spans="1:33" ht="13.8">
      <c r="A3639" s="30" t="s">
        <v>9158</v>
      </c>
      <c r="B3639" s="30" t="s">
        <v>9159</v>
      </c>
      <c r="C3639" s="43"/>
      <c r="D3639" s="44"/>
      <c r="E3639" s="44"/>
      <c r="F3639" s="35">
        <f t="shared" si="7261"/>
        <v>0</v>
      </c>
      <c r="G3639" s="35">
        <f t="shared" si="7207"/>
        <v>0</v>
      </c>
      <c r="H3639" s="35">
        <f t="shared" si="7177"/>
        <v>0</v>
      </c>
      <c r="I3639" s="21">
        <f t="shared" si="7240"/>
        <v>28</v>
      </c>
      <c r="J3639" s="37">
        <f t="shared" ref="J3639:K3639" si="7316">MAX(N3639,P3639,R3639,T3639,V3639,X3639,Z3639,AB3639,AD3639)</f>
        <v>339.62</v>
      </c>
      <c r="K3639" s="37">
        <f t="shared" si="7316"/>
        <v>435</v>
      </c>
      <c r="L3639" s="38">
        <f t="shared" ref="L3639:M3639" si="7317">MIN(N3639,P3639,R3639,T3639,V3639,X3639,Z3639,AB3639,AD3639)</f>
        <v>339.62</v>
      </c>
      <c r="M3639" s="38">
        <f t="shared" si="7317"/>
        <v>435</v>
      </c>
      <c r="N3639" s="38">
        <f t="shared" si="7214"/>
        <v>339.62</v>
      </c>
      <c r="O3639" s="38">
        <f t="shared" si="7215"/>
        <v>435</v>
      </c>
      <c r="P3639" s="39"/>
      <c r="Q3639" s="39"/>
      <c r="R3639" s="39"/>
      <c r="S3639" s="39"/>
      <c r="T3639" s="39"/>
      <c r="U3639" s="39"/>
      <c r="V3639" s="39"/>
      <c r="W3639" s="39"/>
      <c r="X3639" s="39"/>
      <c r="Y3639" s="39"/>
      <c r="Z3639" s="39"/>
      <c r="AA3639" s="39"/>
      <c r="AB3639" s="39"/>
      <c r="AC3639" s="39"/>
      <c r="AD3639" s="40"/>
      <c r="AE3639" s="40"/>
      <c r="AF3639" s="41">
        <f t="shared" si="7204"/>
        <v>0</v>
      </c>
      <c r="AG3639" s="42"/>
    </row>
    <row r="3640" spans="1:33" ht="13.8">
      <c r="A3640" s="30" t="s">
        <v>9160</v>
      </c>
      <c r="B3640" s="30" t="s">
        <v>9161</v>
      </c>
      <c r="C3640" s="43"/>
      <c r="D3640" s="44"/>
      <c r="E3640" s="44"/>
      <c r="F3640" s="35">
        <f t="shared" si="7261"/>
        <v>0</v>
      </c>
      <c r="G3640" s="35">
        <f t="shared" si="7207"/>
        <v>0</v>
      </c>
      <c r="H3640" s="35">
        <f t="shared" si="7177"/>
        <v>0</v>
      </c>
      <c r="I3640" s="21">
        <f t="shared" si="7240"/>
        <v>28</v>
      </c>
      <c r="J3640" s="37">
        <f t="shared" ref="J3640:K3640" si="7318">MAX(N3640,P3640,R3640,T3640,V3640,X3640,Z3640,AB3640,AD3640)</f>
        <v>339.62</v>
      </c>
      <c r="K3640" s="37">
        <f t="shared" si="7318"/>
        <v>435</v>
      </c>
      <c r="L3640" s="38">
        <f t="shared" ref="L3640:M3640" si="7319">MIN(N3640,P3640,R3640,T3640,V3640,X3640,Z3640,AB3640,AD3640)</f>
        <v>339.62</v>
      </c>
      <c r="M3640" s="38">
        <f t="shared" si="7319"/>
        <v>435</v>
      </c>
      <c r="N3640" s="38">
        <f t="shared" si="7214"/>
        <v>339.62</v>
      </c>
      <c r="O3640" s="38">
        <f t="shared" si="7215"/>
        <v>435</v>
      </c>
      <c r="P3640" s="39"/>
      <c r="Q3640" s="39"/>
      <c r="R3640" s="39"/>
      <c r="S3640" s="39"/>
      <c r="T3640" s="39"/>
      <c r="U3640" s="39"/>
      <c r="V3640" s="39"/>
      <c r="W3640" s="39"/>
      <c r="X3640" s="39"/>
      <c r="Y3640" s="39"/>
      <c r="Z3640" s="39"/>
      <c r="AA3640" s="39"/>
      <c r="AB3640" s="39"/>
      <c r="AC3640" s="39"/>
      <c r="AD3640" s="40"/>
      <c r="AE3640" s="40"/>
      <c r="AF3640" s="41">
        <f t="shared" si="7204"/>
        <v>0</v>
      </c>
      <c r="AG3640" s="42"/>
    </row>
    <row r="3641" spans="1:33" ht="13.8">
      <c r="A3641" s="30" t="s">
        <v>9162</v>
      </c>
      <c r="B3641" s="30" t="s">
        <v>9163</v>
      </c>
      <c r="C3641" s="43"/>
      <c r="D3641" s="44"/>
      <c r="E3641" s="44"/>
      <c r="F3641" s="35">
        <f t="shared" si="7261"/>
        <v>0</v>
      </c>
      <c r="G3641" s="35">
        <f t="shared" si="7207"/>
        <v>0</v>
      </c>
      <c r="H3641" s="35">
        <f t="shared" si="7177"/>
        <v>0</v>
      </c>
      <c r="I3641" s="21">
        <f t="shared" si="7240"/>
        <v>28</v>
      </c>
      <c r="J3641" s="37">
        <f t="shared" ref="J3641:K3641" si="7320">MAX(N3641,P3641,R3641,T3641,V3641,X3641,Z3641,AB3641,AD3641)</f>
        <v>493.42</v>
      </c>
      <c r="K3641" s="37">
        <f t="shared" si="7320"/>
        <v>632</v>
      </c>
      <c r="L3641" s="38">
        <f t="shared" ref="L3641:M3641" si="7321">MIN(N3641,P3641,R3641,T3641,V3641,X3641,Z3641,AB3641,AD3641)</f>
        <v>493.42</v>
      </c>
      <c r="M3641" s="38">
        <f t="shared" si="7321"/>
        <v>632</v>
      </c>
      <c r="N3641" s="38">
        <f t="shared" si="7214"/>
        <v>493.42</v>
      </c>
      <c r="O3641" s="38">
        <f t="shared" si="7215"/>
        <v>632</v>
      </c>
      <c r="P3641" s="39"/>
      <c r="Q3641" s="39"/>
      <c r="R3641" s="39"/>
      <c r="S3641" s="39"/>
      <c r="T3641" s="39"/>
      <c r="U3641" s="39"/>
      <c r="V3641" s="39"/>
      <c r="W3641" s="39"/>
      <c r="X3641" s="39"/>
      <c r="Y3641" s="39"/>
      <c r="Z3641" s="39"/>
      <c r="AA3641" s="39"/>
      <c r="AB3641" s="39"/>
      <c r="AC3641" s="39"/>
      <c r="AD3641" s="40"/>
      <c r="AE3641" s="40"/>
      <c r="AF3641" s="41">
        <f t="shared" si="7204"/>
        <v>0</v>
      </c>
      <c r="AG3641" s="42"/>
    </row>
    <row r="3642" spans="1:33" ht="13.8">
      <c r="A3642" s="30" t="s">
        <v>9164</v>
      </c>
      <c r="B3642" s="30" t="s">
        <v>9165</v>
      </c>
      <c r="C3642" s="43"/>
      <c r="D3642" s="44"/>
      <c r="E3642" s="44"/>
      <c r="F3642" s="35">
        <f t="shared" si="7261"/>
        <v>0</v>
      </c>
      <c r="G3642" s="35">
        <f t="shared" si="7207"/>
        <v>0</v>
      </c>
      <c r="H3642" s="35">
        <f t="shared" si="7177"/>
        <v>0</v>
      </c>
      <c r="I3642" s="21">
        <f t="shared" si="7240"/>
        <v>28</v>
      </c>
      <c r="J3642" s="37">
        <f t="shared" ref="J3642:K3642" si="7322">MAX(N3642,P3642,R3642,T3642,V3642,X3642,Z3642,AB3642,AD3642)</f>
        <v>493.42</v>
      </c>
      <c r="K3642" s="37">
        <f t="shared" si="7322"/>
        <v>632</v>
      </c>
      <c r="L3642" s="38">
        <f t="shared" ref="L3642:M3642" si="7323">MIN(N3642,P3642,R3642,T3642,V3642,X3642,Z3642,AB3642,AD3642)</f>
        <v>493.42</v>
      </c>
      <c r="M3642" s="38">
        <f t="shared" si="7323"/>
        <v>632</v>
      </c>
      <c r="N3642" s="38">
        <f t="shared" si="7214"/>
        <v>493.42</v>
      </c>
      <c r="O3642" s="38">
        <f t="shared" si="7215"/>
        <v>632</v>
      </c>
      <c r="P3642" s="39"/>
      <c r="Q3642" s="39"/>
      <c r="R3642" s="39"/>
      <c r="S3642" s="39"/>
      <c r="T3642" s="39"/>
      <c r="U3642" s="39"/>
      <c r="V3642" s="39"/>
      <c r="W3642" s="39"/>
      <c r="X3642" s="39"/>
      <c r="Y3642" s="39"/>
      <c r="Z3642" s="39"/>
      <c r="AA3642" s="39"/>
      <c r="AB3642" s="39"/>
      <c r="AC3642" s="39"/>
      <c r="AD3642" s="40"/>
      <c r="AE3642" s="40"/>
      <c r="AF3642" s="41">
        <f t="shared" si="7204"/>
        <v>0</v>
      </c>
      <c r="AG3642" s="42"/>
    </row>
    <row r="3643" spans="1:33" ht="13.8">
      <c r="A3643" s="30" t="s">
        <v>9166</v>
      </c>
      <c r="B3643" s="30" t="s">
        <v>9167</v>
      </c>
      <c r="C3643" s="43"/>
      <c r="D3643" s="44"/>
      <c r="E3643" s="44"/>
      <c r="F3643" s="35">
        <f t="shared" si="7261"/>
        <v>0</v>
      </c>
      <c r="G3643" s="35">
        <f t="shared" si="7207"/>
        <v>0</v>
      </c>
      <c r="H3643" s="35">
        <f t="shared" si="7177"/>
        <v>0</v>
      </c>
      <c r="I3643" s="21">
        <f t="shared" si="7240"/>
        <v>28</v>
      </c>
      <c r="J3643" s="37">
        <f t="shared" ref="J3643:K3643" si="7324">MAX(N3643,P3643,R3643,T3643,V3643,X3643,Z3643,AB3643,AD3643)</f>
        <v>339.62</v>
      </c>
      <c r="K3643" s="37">
        <f t="shared" si="7324"/>
        <v>435</v>
      </c>
      <c r="L3643" s="38">
        <f t="shared" ref="L3643:M3643" si="7325">MIN(N3643,P3643,R3643,T3643,V3643,X3643,Z3643,AB3643,AD3643)</f>
        <v>339.62</v>
      </c>
      <c r="M3643" s="38">
        <f t="shared" si="7325"/>
        <v>435</v>
      </c>
      <c r="N3643" s="38">
        <f t="shared" si="7214"/>
        <v>339.62</v>
      </c>
      <c r="O3643" s="38">
        <f t="shared" si="7215"/>
        <v>435</v>
      </c>
      <c r="P3643" s="39"/>
      <c r="Q3643" s="39"/>
      <c r="R3643" s="39"/>
      <c r="S3643" s="39"/>
      <c r="T3643" s="39"/>
      <c r="U3643" s="39"/>
      <c r="V3643" s="39"/>
      <c r="W3643" s="39"/>
      <c r="X3643" s="39"/>
      <c r="Y3643" s="39"/>
      <c r="Z3643" s="39"/>
      <c r="AA3643" s="39"/>
      <c r="AB3643" s="39"/>
      <c r="AC3643" s="39"/>
      <c r="AD3643" s="40"/>
      <c r="AE3643" s="40"/>
      <c r="AF3643" s="41">
        <f t="shared" si="7204"/>
        <v>0</v>
      </c>
      <c r="AG3643" s="42"/>
    </row>
    <row r="3644" spans="1:33" ht="13.8">
      <c r="A3644" s="30" t="s">
        <v>9168</v>
      </c>
      <c r="B3644" s="30" t="s">
        <v>9169</v>
      </c>
      <c r="C3644" s="43"/>
      <c r="D3644" s="44"/>
      <c r="E3644" s="44"/>
      <c r="F3644" s="35">
        <f t="shared" si="7261"/>
        <v>0</v>
      </c>
      <c r="G3644" s="35">
        <f t="shared" si="7207"/>
        <v>0</v>
      </c>
      <c r="H3644" s="35">
        <f t="shared" si="7177"/>
        <v>0</v>
      </c>
      <c r="I3644" s="21">
        <f t="shared" si="7240"/>
        <v>28</v>
      </c>
      <c r="J3644" s="37">
        <f t="shared" ref="J3644:K3644" si="7326">MAX(N3644,P3644,R3644,T3644,V3644,X3644,Z3644,AB3644,AD3644)</f>
        <v>166.61</v>
      </c>
      <c r="K3644" s="37">
        <f t="shared" si="7326"/>
        <v>213</v>
      </c>
      <c r="L3644" s="38">
        <f t="shared" ref="L3644:M3644" si="7327">MIN(N3644,P3644,R3644,T3644,V3644,X3644,Z3644,AB3644,AD3644)</f>
        <v>166.61</v>
      </c>
      <c r="M3644" s="38">
        <f t="shared" si="7327"/>
        <v>213</v>
      </c>
      <c r="N3644" s="38">
        <f t="shared" si="7214"/>
        <v>166.61</v>
      </c>
      <c r="O3644" s="38">
        <f t="shared" si="7215"/>
        <v>213</v>
      </c>
      <c r="P3644" s="39"/>
      <c r="Q3644" s="39"/>
      <c r="R3644" s="39"/>
      <c r="S3644" s="39"/>
      <c r="T3644" s="39"/>
      <c r="U3644" s="39"/>
      <c r="V3644" s="39"/>
      <c r="W3644" s="39"/>
      <c r="X3644" s="39"/>
      <c r="Y3644" s="39"/>
      <c r="Z3644" s="39"/>
      <c r="AA3644" s="39"/>
      <c r="AB3644" s="39"/>
      <c r="AC3644" s="39"/>
      <c r="AD3644" s="40"/>
      <c r="AE3644" s="40"/>
      <c r="AF3644" s="41">
        <f t="shared" si="7204"/>
        <v>0</v>
      </c>
      <c r="AG3644" s="42"/>
    </row>
    <row r="3645" spans="1:33" ht="13.8">
      <c r="A3645" s="30" t="s">
        <v>9170</v>
      </c>
      <c r="B3645" s="30" t="s">
        <v>9171</v>
      </c>
      <c r="C3645" s="43"/>
      <c r="D3645" s="44"/>
      <c r="E3645" s="44"/>
      <c r="F3645" s="35">
        <f t="shared" si="7261"/>
        <v>0</v>
      </c>
      <c r="G3645" s="35">
        <f t="shared" si="7207"/>
        <v>0</v>
      </c>
      <c r="H3645" s="35">
        <f t="shared" si="7177"/>
        <v>0</v>
      </c>
      <c r="I3645" s="21">
        <f t="shared" si="7240"/>
        <v>28</v>
      </c>
      <c r="J3645" s="37">
        <f t="shared" ref="J3645:K3645" si="7328">MAX(N3645,P3645,R3645,T3645,V3645,X3645,Z3645,AB3645,AD3645)</f>
        <v>173.02</v>
      </c>
      <c r="K3645" s="37">
        <f t="shared" si="7328"/>
        <v>221</v>
      </c>
      <c r="L3645" s="38">
        <f t="shared" ref="L3645:M3645" si="7329">MIN(N3645,P3645,R3645,T3645,V3645,X3645,Z3645,AB3645,AD3645)</f>
        <v>173.02</v>
      </c>
      <c r="M3645" s="38">
        <f t="shared" si="7329"/>
        <v>221</v>
      </c>
      <c r="N3645" s="38">
        <f t="shared" si="7214"/>
        <v>173.02</v>
      </c>
      <c r="O3645" s="38">
        <f t="shared" si="7215"/>
        <v>221</v>
      </c>
      <c r="P3645" s="39"/>
      <c r="Q3645" s="39"/>
      <c r="R3645" s="39"/>
      <c r="S3645" s="39"/>
      <c r="T3645" s="39"/>
      <c r="U3645" s="39"/>
      <c r="V3645" s="39"/>
      <c r="W3645" s="39"/>
      <c r="X3645" s="39"/>
      <c r="Y3645" s="39"/>
      <c r="Z3645" s="39"/>
      <c r="AA3645" s="39"/>
      <c r="AB3645" s="39"/>
      <c r="AC3645" s="39"/>
      <c r="AD3645" s="40"/>
      <c r="AE3645" s="40"/>
      <c r="AF3645" s="41">
        <f t="shared" si="7204"/>
        <v>0</v>
      </c>
      <c r="AG3645" s="42"/>
    </row>
    <row r="3646" spans="1:33" ht="13.8">
      <c r="A3646" s="30" t="s">
        <v>9172</v>
      </c>
      <c r="B3646" s="30" t="s">
        <v>9173</v>
      </c>
      <c r="C3646" s="43"/>
      <c r="D3646" s="44"/>
      <c r="E3646" s="44"/>
      <c r="F3646" s="35">
        <f t="shared" si="7261"/>
        <v>0</v>
      </c>
      <c r="G3646" s="35">
        <f t="shared" si="7207"/>
        <v>0</v>
      </c>
      <c r="H3646" s="35">
        <f t="shared" si="7177"/>
        <v>0</v>
      </c>
      <c r="I3646" s="21">
        <f t="shared" si="7240"/>
        <v>28</v>
      </c>
      <c r="J3646" s="37">
        <f t="shared" ref="J3646:K3646" si="7330">MAX(N3646,P3646,R3646,T3646,V3646,X3646,Z3646,AB3646,AD3646)</f>
        <v>1403.35</v>
      </c>
      <c r="K3646" s="37">
        <f t="shared" si="7330"/>
        <v>1796</v>
      </c>
      <c r="L3646" s="38">
        <f t="shared" ref="L3646:M3646" si="7331">MIN(N3646,P3646,R3646,T3646,V3646,X3646,Z3646,AB3646,AD3646)</f>
        <v>1403.35</v>
      </c>
      <c r="M3646" s="38">
        <f t="shared" si="7331"/>
        <v>1796</v>
      </c>
      <c r="N3646" s="38">
        <f t="shared" si="7214"/>
        <v>1403.35</v>
      </c>
      <c r="O3646" s="38">
        <f t="shared" si="7215"/>
        <v>1796</v>
      </c>
      <c r="P3646" s="39"/>
      <c r="Q3646" s="39"/>
      <c r="R3646" s="39"/>
      <c r="S3646" s="39"/>
      <c r="T3646" s="39"/>
      <c r="U3646" s="39"/>
      <c r="V3646" s="39"/>
      <c r="W3646" s="39"/>
      <c r="X3646" s="39"/>
      <c r="Y3646" s="39"/>
      <c r="Z3646" s="39"/>
      <c r="AA3646" s="39"/>
      <c r="AB3646" s="39"/>
      <c r="AC3646" s="39"/>
      <c r="AD3646" s="40"/>
      <c r="AE3646" s="40"/>
      <c r="AF3646" s="41">
        <f t="shared" si="7204"/>
        <v>0</v>
      </c>
      <c r="AG3646" s="42"/>
    </row>
    <row r="3647" spans="1:33" ht="13.8">
      <c r="A3647" s="30" t="s">
        <v>9174</v>
      </c>
      <c r="B3647" s="30" t="s">
        <v>9175</v>
      </c>
      <c r="C3647" s="43"/>
      <c r="D3647" s="44"/>
      <c r="E3647" s="44"/>
      <c r="F3647" s="35">
        <f t="shared" si="7261"/>
        <v>0</v>
      </c>
      <c r="G3647" s="35">
        <f t="shared" si="7207"/>
        <v>0</v>
      </c>
      <c r="H3647" s="35">
        <f t="shared" si="7177"/>
        <v>0</v>
      </c>
      <c r="I3647" s="21">
        <f t="shared" si="7240"/>
        <v>28</v>
      </c>
      <c r="J3647" s="37">
        <f t="shared" ref="J3647:K3647" si="7332">MAX(N3647,P3647,R3647,T3647,V3647,X3647,Z3647,AB3647,AD3647)</f>
        <v>89.71</v>
      </c>
      <c r="K3647" s="37">
        <f t="shared" si="7332"/>
        <v>115</v>
      </c>
      <c r="L3647" s="38">
        <f t="shared" ref="L3647:M3647" si="7333">MIN(N3647,P3647,R3647,T3647,V3647,X3647,Z3647,AB3647,AD3647)</f>
        <v>89.71</v>
      </c>
      <c r="M3647" s="38">
        <f t="shared" si="7333"/>
        <v>115</v>
      </c>
      <c r="N3647" s="38">
        <f t="shared" si="7214"/>
        <v>89.71</v>
      </c>
      <c r="O3647" s="38">
        <f t="shared" si="7215"/>
        <v>115</v>
      </c>
      <c r="P3647" s="39"/>
      <c r="Q3647" s="39"/>
      <c r="R3647" s="39"/>
      <c r="S3647" s="39"/>
      <c r="T3647" s="39"/>
      <c r="U3647" s="39"/>
      <c r="V3647" s="39"/>
      <c r="W3647" s="39"/>
      <c r="X3647" s="39"/>
      <c r="Y3647" s="39"/>
      <c r="Z3647" s="39"/>
      <c r="AA3647" s="39"/>
      <c r="AB3647" s="39"/>
      <c r="AC3647" s="39"/>
      <c r="AD3647" s="40"/>
      <c r="AE3647" s="40"/>
      <c r="AF3647" s="41">
        <f t="shared" si="7204"/>
        <v>0</v>
      </c>
      <c r="AG3647" s="42"/>
    </row>
    <row r="3648" spans="1:33" ht="13.8">
      <c r="A3648" s="30" t="s">
        <v>9176</v>
      </c>
      <c r="B3648" s="30" t="s">
        <v>9177</v>
      </c>
      <c r="C3648" s="43"/>
      <c r="D3648" s="44"/>
      <c r="E3648" s="44"/>
      <c r="F3648" s="35">
        <f t="shared" si="7261"/>
        <v>0</v>
      </c>
      <c r="G3648" s="35">
        <f t="shared" si="7207"/>
        <v>0</v>
      </c>
      <c r="H3648" s="35">
        <f t="shared" si="7177"/>
        <v>0</v>
      </c>
      <c r="I3648" s="21">
        <f t="shared" si="7240"/>
        <v>28</v>
      </c>
      <c r="J3648" s="37">
        <f t="shared" ref="J3648:K3648" si="7334">MAX(N3648,P3648,R3648,T3648,V3648,X3648,Z3648,AB3648,AD3648)</f>
        <v>12.82</v>
      </c>
      <c r="K3648" s="37">
        <f t="shared" si="7334"/>
        <v>16</v>
      </c>
      <c r="L3648" s="38">
        <f t="shared" ref="L3648:M3648" si="7335">MIN(N3648,P3648,R3648,T3648,V3648,X3648,Z3648,AB3648,AD3648)</f>
        <v>12.82</v>
      </c>
      <c r="M3648" s="38">
        <f t="shared" si="7335"/>
        <v>16</v>
      </c>
      <c r="N3648" s="38">
        <f t="shared" si="7214"/>
        <v>12.82</v>
      </c>
      <c r="O3648" s="38">
        <f t="shared" si="7215"/>
        <v>16</v>
      </c>
      <c r="P3648" s="39"/>
      <c r="Q3648" s="39"/>
      <c r="R3648" s="39"/>
      <c r="S3648" s="39"/>
      <c r="T3648" s="39"/>
      <c r="U3648" s="39"/>
      <c r="V3648" s="39"/>
      <c r="W3648" s="39"/>
      <c r="X3648" s="39"/>
      <c r="Y3648" s="39"/>
      <c r="Z3648" s="39"/>
      <c r="AA3648" s="39"/>
      <c r="AB3648" s="39"/>
      <c r="AC3648" s="39"/>
      <c r="AD3648" s="40"/>
      <c r="AE3648" s="40"/>
      <c r="AF3648" s="41">
        <f t="shared" si="7204"/>
        <v>0</v>
      </c>
      <c r="AG3648" s="42"/>
    </row>
    <row r="3649" spans="1:33" ht="13.8">
      <c r="A3649" s="30" t="s">
        <v>9178</v>
      </c>
      <c r="B3649" s="30" t="s">
        <v>9179</v>
      </c>
      <c r="C3649" s="43"/>
      <c r="D3649" s="44"/>
      <c r="E3649" s="44"/>
      <c r="F3649" s="35">
        <f t="shared" si="7261"/>
        <v>0</v>
      </c>
      <c r="G3649" s="35">
        <f t="shared" si="7207"/>
        <v>0</v>
      </c>
      <c r="H3649" s="35">
        <f t="shared" si="7177"/>
        <v>0</v>
      </c>
      <c r="I3649" s="21">
        <f t="shared" si="7240"/>
        <v>28</v>
      </c>
      <c r="J3649" s="37">
        <f t="shared" ref="J3649:K3649" si="7336">MAX(N3649,P3649,R3649,T3649,V3649,X3649,Z3649,AB3649,AD3649)</f>
        <v>12.82</v>
      </c>
      <c r="K3649" s="37">
        <f t="shared" si="7336"/>
        <v>16</v>
      </c>
      <c r="L3649" s="38">
        <f t="shared" ref="L3649:M3649" si="7337">MIN(N3649,P3649,R3649,T3649,V3649,X3649,Z3649,AB3649,AD3649)</f>
        <v>12.82</v>
      </c>
      <c r="M3649" s="38">
        <f t="shared" si="7337"/>
        <v>16</v>
      </c>
      <c r="N3649" s="38">
        <f t="shared" si="7214"/>
        <v>12.82</v>
      </c>
      <c r="O3649" s="38">
        <f t="shared" si="7215"/>
        <v>16</v>
      </c>
      <c r="P3649" s="39"/>
      <c r="Q3649" s="39"/>
      <c r="R3649" s="39"/>
      <c r="S3649" s="39"/>
      <c r="T3649" s="39"/>
      <c r="U3649" s="39"/>
      <c r="V3649" s="39"/>
      <c r="W3649" s="39"/>
      <c r="X3649" s="39"/>
      <c r="Y3649" s="39"/>
      <c r="Z3649" s="39"/>
      <c r="AA3649" s="39"/>
      <c r="AB3649" s="39"/>
      <c r="AC3649" s="39"/>
      <c r="AD3649" s="40"/>
      <c r="AE3649" s="40"/>
      <c r="AF3649" s="41">
        <f t="shared" si="7204"/>
        <v>0</v>
      </c>
      <c r="AG3649" s="42"/>
    </row>
    <row r="3650" spans="1:33" ht="13.8">
      <c r="A3650" s="30" t="s">
        <v>9180</v>
      </c>
      <c r="B3650" s="30" t="s">
        <v>9181</v>
      </c>
      <c r="C3650" s="43"/>
      <c r="D3650" s="44"/>
      <c r="E3650" s="44"/>
      <c r="F3650" s="35">
        <f t="shared" si="7261"/>
        <v>0</v>
      </c>
      <c r="G3650" s="35">
        <f t="shared" si="7207"/>
        <v>0</v>
      </c>
      <c r="H3650" s="35">
        <f t="shared" si="7177"/>
        <v>0</v>
      </c>
      <c r="I3650" s="21">
        <f t="shared" si="7240"/>
        <v>12</v>
      </c>
      <c r="J3650" s="37">
        <f t="shared" ref="J3650:K3650" si="7338">MAX(N3650,P3650,R3650,T3650,V3650,X3650,Z3650,AB3650,AD3650)</f>
        <v>49.86</v>
      </c>
      <c r="K3650" s="37">
        <f t="shared" si="7338"/>
        <v>56</v>
      </c>
      <c r="L3650" s="38">
        <f t="shared" ref="L3650:M3650" si="7339">MIN(N3650,P3650,R3650,T3650,V3650,X3650,Z3650,AB3650,AD3650)</f>
        <v>49.86</v>
      </c>
      <c r="M3650" s="38">
        <f t="shared" si="7339"/>
        <v>56</v>
      </c>
      <c r="N3650" s="38">
        <f t="shared" si="7214"/>
        <v>49.86</v>
      </c>
      <c r="O3650" s="38">
        <f t="shared" si="7215"/>
        <v>56</v>
      </c>
      <c r="P3650" s="39"/>
      <c r="Q3650" s="39"/>
      <c r="R3650" s="39"/>
      <c r="S3650" s="39"/>
      <c r="T3650" s="39"/>
      <c r="U3650" s="39"/>
      <c r="V3650" s="39"/>
      <c r="W3650" s="39"/>
      <c r="X3650" s="39"/>
      <c r="Y3650" s="39"/>
      <c r="Z3650" s="39"/>
      <c r="AA3650" s="39"/>
      <c r="AB3650" s="39"/>
      <c r="AC3650" s="39"/>
      <c r="AD3650" s="40"/>
      <c r="AE3650" s="40"/>
      <c r="AF3650" s="41">
        <f t="shared" si="7204"/>
        <v>0</v>
      </c>
      <c r="AG3650" s="42"/>
    </row>
    <row r="3651" spans="1:33" ht="13.8">
      <c r="A3651" s="30" t="s">
        <v>9182</v>
      </c>
      <c r="B3651" s="30" t="s">
        <v>9183</v>
      </c>
      <c r="C3651" s="43"/>
      <c r="D3651" s="44"/>
      <c r="E3651" s="44"/>
      <c r="F3651" s="35">
        <f t="shared" si="7261"/>
        <v>0</v>
      </c>
      <c r="G3651" s="35">
        <f t="shared" ref="G3651:G3714" si="7340">IFERROR(COUNTIF(Sales_PartCode, A3651), 0)</f>
        <v>0</v>
      </c>
      <c r="H3651" s="35">
        <f t="shared" si="7177"/>
        <v>0</v>
      </c>
      <c r="I3651" s="21">
        <f t="shared" si="7240"/>
        <v>28</v>
      </c>
      <c r="J3651" s="37">
        <f t="shared" ref="J3651:K3651" si="7341">MAX(N3651,P3651,R3651,T3651,V3651,X3651,Z3651,AB3651,AD3651)</f>
        <v>38.450000000000003</v>
      </c>
      <c r="K3651" s="37">
        <f t="shared" si="7341"/>
        <v>49</v>
      </c>
      <c r="L3651" s="38">
        <f t="shared" ref="L3651:M3651" si="7342">MIN(N3651,P3651,R3651,T3651,V3651,X3651,Z3651,AB3651,AD3651)</f>
        <v>38.450000000000003</v>
      </c>
      <c r="M3651" s="38">
        <f t="shared" si="7342"/>
        <v>49</v>
      </c>
      <c r="N3651" s="38">
        <f t="shared" si="7214"/>
        <v>38.450000000000003</v>
      </c>
      <c r="O3651" s="38">
        <f t="shared" si="7215"/>
        <v>49</v>
      </c>
      <c r="P3651" s="39"/>
      <c r="Q3651" s="39"/>
      <c r="R3651" s="39"/>
      <c r="S3651" s="39"/>
      <c r="T3651" s="39"/>
      <c r="U3651" s="39"/>
      <c r="V3651" s="39"/>
      <c r="W3651" s="39"/>
      <c r="X3651" s="39"/>
      <c r="Y3651" s="39"/>
      <c r="Z3651" s="39"/>
      <c r="AA3651" s="39"/>
      <c r="AB3651" s="39"/>
      <c r="AC3651" s="39"/>
      <c r="AD3651" s="40"/>
      <c r="AE3651" s="40"/>
      <c r="AF3651" s="41">
        <f t="shared" si="7204"/>
        <v>0</v>
      </c>
      <c r="AG3651" s="42"/>
    </row>
    <row r="3652" spans="1:33" ht="13.8">
      <c r="A3652" s="30" t="s">
        <v>9184</v>
      </c>
      <c r="B3652" s="30" t="s">
        <v>9185</v>
      </c>
      <c r="C3652" s="43"/>
      <c r="D3652" s="44"/>
      <c r="E3652" s="44"/>
      <c r="F3652" s="35">
        <f t="shared" si="7261"/>
        <v>0</v>
      </c>
      <c r="G3652" s="35">
        <f t="shared" si="7340"/>
        <v>0</v>
      </c>
      <c r="H3652" s="35">
        <f t="shared" si="7177"/>
        <v>0</v>
      </c>
      <c r="I3652" s="21">
        <f t="shared" si="7240"/>
        <v>18</v>
      </c>
      <c r="J3652" s="37">
        <f t="shared" ref="J3652:K3652" si="7343">MAX(N3652,P3652,R3652,T3652,V3652,X3652,Z3652,AB3652,AD3652)</f>
        <v>44.09</v>
      </c>
      <c r="K3652" s="37">
        <f t="shared" si="7343"/>
        <v>52</v>
      </c>
      <c r="L3652" s="38">
        <f t="shared" ref="L3652:M3652" si="7344">MIN(N3652,P3652,R3652,T3652,V3652,X3652,Z3652,AB3652,AD3652)</f>
        <v>44.09</v>
      </c>
      <c r="M3652" s="38">
        <f t="shared" si="7344"/>
        <v>52</v>
      </c>
      <c r="N3652" s="38">
        <f t="shared" si="7214"/>
        <v>44.09</v>
      </c>
      <c r="O3652" s="38">
        <f t="shared" si="7215"/>
        <v>52</v>
      </c>
      <c r="P3652" s="39"/>
      <c r="Q3652" s="39"/>
      <c r="R3652" s="39"/>
      <c r="S3652" s="39"/>
      <c r="T3652" s="39"/>
      <c r="U3652" s="39"/>
      <c r="V3652" s="39"/>
      <c r="W3652" s="39"/>
      <c r="X3652" s="39"/>
      <c r="Y3652" s="39"/>
      <c r="Z3652" s="39"/>
      <c r="AA3652" s="39"/>
      <c r="AB3652" s="39"/>
      <c r="AC3652" s="39"/>
      <c r="AD3652" s="40"/>
      <c r="AE3652" s="40"/>
      <c r="AF3652" s="41">
        <f t="shared" si="7204"/>
        <v>0</v>
      </c>
      <c r="AG3652" s="42"/>
    </row>
    <row r="3653" spans="1:33" ht="13.8">
      <c r="A3653" s="30" t="s">
        <v>9186</v>
      </c>
      <c r="B3653" s="30" t="s">
        <v>9187</v>
      </c>
      <c r="C3653" s="43"/>
      <c r="D3653" s="44"/>
      <c r="E3653" s="44"/>
      <c r="F3653" s="35">
        <f t="shared" si="7261"/>
        <v>0</v>
      </c>
      <c r="G3653" s="35">
        <f t="shared" si="7340"/>
        <v>0</v>
      </c>
      <c r="H3653" s="35">
        <f t="shared" si="7177"/>
        <v>0</v>
      </c>
      <c r="I3653" s="21">
        <f t="shared" si="7240"/>
        <v>28</v>
      </c>
      <c r="J3653" s="37">
        <f t="shared" ref="J3653:K3653" si="7345">MAX(N3653,P3653,R3653,T3653,V3653,X3653,Z3653,AB3653,AD3653)</f>
        <v>76.900000000000006</v>
      </c>
      <c r="K3653" s="37">
        <f t="shared" si="7345"/>
        <v>98</v>
      </c>
      <c r="L3653" s="38">
        <f t="shared" ref="L3653:M3653" si="7346">MIN(N3653,P3653,R3653,T3653,V3653,X3653,Z3653,AB3653,AD3653)</f>
        <v>76.900000000000006</v>
      </c>
      <c r="M3653" s="38">
        <f t="shared" si="7346"/>
        <v>98</v>
      </c>
      <c r="N3653" s="38">
        <f t="shared" ref="N3653:N3716" si="7347">VLOOKUP(A3653,Inv_bef,5,FALSE)</f>
        <v>76.900000000000006</v>
      </c>
      <c r="O3653" s="38">
        <f t="shared" ref="O3653:O3716" si="7348">VLOOKUP(A3653,Inv_bef,6,FALSE)</f>
        <v>98</v>
      </c>
      <c r="P3653" s="39"/>
      <c r="Q3653" s="39"/>
      <c r="R3653" s="39"/>
      <c r="S3653" s="39"/>
      <c r="T3653" s="39"/>
      <c r="U3653" s="39"/>
      <c r="V3653" s="39"/>
      <c r="W3653" s="39"/>
      <c r="X3653" s="39"/>
      <c r="Y3653" s="39"/>
      <c r="Z3653" s="39"/>
      <c r="AA3653" s="39"/>
      <c r="AB3653" s="39"/>
      <c r="AC3653" s="39"/>
      <c r="AD3653" s="40"/>
      <c r="AE3653" s="40"/>
      <c r="AF3653" s="41">
        <f t="shared" si="7204"/>
        <v>0</v>
      </c>
      <c r="AG3653" s="42"/>
    </row>
    <row r="3654" spans="1:33" ht="13.8">
      <c r="A3654" s="30" t="s">
        <v>9188</v>
      </c>
      <c r="B3654" s="30" t="s">
        <v>9189</v>
      </c>
      <c r="C3654" s="43"/>
      <c r="D3654" s="44"/>
      <c r="E3654" s="44"/>
      <c r="F3654" s="35">
        <f t="shared" si="7261"/>
        <v>0</v>
      </c>
      <c r="G3654" s="35">
        <f t="shared" si="7340"/>
        <v>0</v>
      </c>
      <c r="H3654" s="35">
        <f t="shared" si="7177"/>
        <v>0</v>
      </c>
      <c r="I3654" s="21">
        <f t="shared" si="7240"/>
        <v>28</v>
      </c>
      <c r="J3654" s="37">
        <f t="shared" ref="J3654:K3654" si="7349">MAX(N3654,P3654,R3654,T3654,V3654,X3654,Z3654,AB3654,AD3654)</f>
        <v>205.06</v>
      </c>
      <c r="K3654" s="37">
        <f t="shared" si="7349"/>
        <v>262</v>
      </c>
      <c r="L3654" s="38">
        <f t="shared" ref="L3654:M3654" si="7350">MIN(N3654,P3654,R3654,T3654,V3654,X3654,Z3654,AB3654,AD3654)</f>
        <v>205.06</v>
      </c>
      <c r="M3654" s="38">
        <f t="shared" si="7350"/>
        <v>262</v>
      </c>
      <c r="N3654" s="38">
        <f t="shared" si="7347"/>
        <v>205.06</v>
      </c>
      <c r="O3654" s="38">
        <f t="shared" si="7348"/>
        <v>262</v>
      </c>
      <c r="P3654" s="39"/>
      <c r="Q3654" s="39"/>
      <c r="R3654" s="39"/>
      <c r="S3654" s="39"/>
      <c r="T3654" s="39"/>
      <c r="U3654" s="39"/>
      <c r="V3654" s="39"/>
      <c r="W3654" s="39"/>
      <c r="X3654" s="39"/>
      <c r="Y3654" s="39"/>
      <c r="Z3654" s="39"/>
      <c r="AA3654" s="39"/>
      <c r="AB3654" s="39"/>
      <c r="AC3654" s="39"/>
      <c r="AD3654" s="40"/>
      <c r="AE3654" s="40"/>
      <c r="AF3654" s="41">
        <f t="shared" si="7204"/>
        <v>0</v>
      </c>
      <c r="AG3654" s="42"/>
    </row>
    <row r="3655" spans="1:33" ht="13.8">
      <c r="A3655" s="30" t="s">
        <v>9190</v>
      </c>
      <c r="B3655" s="30" t="s">
        <v>9191</v>
      </c>
      <c r="C3655" s="43"/>
      <c r="D3655" s="44"/>
      <c r="E3655" s="44"/>
      <c r="F3655" s="35">
        <f t="shared" si="7261"/>
        <v>0</v>
      </c>
      <c r="G3655" s="35">
        <f t="shared" si="7340"/>
        <v>0</v>
      </c>
      <c r="H3655" s="35">
        <f t="shared" si="7177"/>
        <v>0</v>
      </c>
      <c r="I3655" s="21">
        <f t="shared" si="7240"/>
        <v>28</v>
      </c>
      <c r="J3655" s="37">
        <f t="shared" ref="J3655:K3655" si="7351">MAX(N3655,P3655,R3655,T3655,V3655,X3655,Z3655,AB3655,AD3655)</f>
        <v>205.06</v>
      </c>
      <c r="K3655" s="37">
        <f t="shared" si="7351"/>
        <v>262</v>
      </c>
      <c r="L3655" s="38">
        <f t="shared" ref="L3655:M3655" si="7352">MIN(N3655,P3655,R3655,T3655,V3655,X3655,Z3655,AB3655,AD3655)</f>
        <v>205.06</v>
      </c>
      <c r="M3655" s="38">
        <f t="shared" si="7352"/>
        <v>262</v>
      </c>
      <c r="N3655" s="38">
        <f t="shared" si="7347"/>
        <v>205.06</v>
      </c>
      <c r="O3655" s="38">
        <f t="shared" si="7348"/>
        <v>262</v>
      </c>
      <c r="P3655" s="39"/>
      <c r="Q3655" s="39"/>
      <c r="R3655" s="39"/>
      <c r="S3655" s="39"/>
      <c r="T3655" s="39"/>
      <c r="U3655" s="39"/>
      <c r="V3655" s="39"/>
      <c r="W3655" s="39"/>
      <c r="X3655" s="39"/>
      <c r="Y3655" s="39"/>
      <c r="Z3655" s="39"/>
      <c r="AA3655" s="39"/>
      <c r="AB3655" s="39"/>
      <c r="AC3655" s="39"/>
      <c r="AD3655" s="40"/>
      <c r="AE3655" s="40"/>
      <c r="AF3655" s="41">
        <f t="shared" si="7204"/>
        <v>0</v>
      </c>
      <c r="AG3655" s="42"/>
    </row>
    <row r="3656" spans="1:33" ht="13.8">
      <c r="A3656" s="30" t="s">
        <v>9192</v>
      </c>
      <c r="B3656" s="30" t="s">
        <v>9193</v>
      </c>
      <c r="C3656" s="43"/>
      <c r="D3656" s="44"/>
      <c r="E3656" s="44"/>
      <c r="F3656" s="35">
        <f t="shared" si="7261"/>
        <v>0</v>
      </c>
      <c r="G3656" s="35">
        <f t="shared" si="7340"/>
        <v>0</v>
      </c>
      <c r="H3656" s="35">
        <f t="shared" si="7177"/>
        <v>0</v>
      </c>
      <c r="I3656" s="21">
        <f t="shared" si="7240"/>
        <v>28</v>
      </c>
      <c r="J3656" s="37">
        <f t="shared" ref="J3656:K3656" si="7353">MAX(N3656,P3656,R3656,T3656,V3656,X3656,Z3656,AB3656,AD3656)</f>
        <v>205.06</v>
      </c>
      <c r="K3656" s="37">
        <f t="shared" si="7353"/>
        <v>262</v>
      </c>
      <c r="L3656" s="38">
        <f t="shared" ref="L3656:M3656" si="7354">MIN(N3656,P3656,R3656,T3656,V3656,X3656,Z3656,AB3656,AD3656)</f>
        <v>205.06</v>
      </c>
      <c r="M3656" s="38">
        <f t="shared" si="7354"/>
        <v>262</v>
      </c>
      <c r="N3656" s="38">
        <f t="shared" si="7347"/>
        <v>205.06</v>
      </c>
      <c r="O3656" s="38">
        <f t="shared" si="7348"/>
        <v>262</v>
      </c>
      <c r="P3656" s="39"/>
      <c r="Q3656" s="39"/>
      <c r="R3656" s="39"/>
      <c r="S3656" s="39"/>
      <c r="T3656" s="39"/>
      <c r="U3656" s="39"/>
      <c r="V3656" s="39"/>
      <c r="W3656" s="39"/>
      <c r="X3656" s="39"/>
      <c r="Y3656" s="39"/>
      <c r="Z3656" s="39"/>
      <c r="AA3656" s="39"/>
      <c r="AB3656" s="39"/>
      <c r="AC3656" s="39"/>
      <c r="AD3656" s="40"/>
      <c r="AE3656" s="40"/>
      <c r="AF3656" s="41">
        <f t="shared" si="7204"/>
        <v>0</v>
      </c>
      <c r="AG3656" s="42"/>
    </row>
    <row r="3657" spans="1:33" ht="13.8">
      <c r="A3657" s="30" t="s">
        <v>9194</v>
      </c>
      <c r="B3657" s="30" t="s">
        <v>9195</v>
      </c>
      <c r="C3657" s="43"/>
      <c r="D3657" s="44"/>
      <c r="E3657" s="44"/>
      <c r="F3657" s="35">
        <f t="shared" si="7261"/>
        <v>0</v>
      </c>
      <c r="G3657" s="35">
        <f t="shared" si="7340"/>
        <v>0</v>
      </c>
      <c r="H3657" s="35">
        <f t="shared" si="7177"/>
        <v>0</v>
      </c>
      <c r="I3657" s="21">
        <f t="shared" si="7240"/>
        <v>28</v>
      </c>
      <c r="J3657" s="37">
        <f t="shared" ref="J3657:K3657" si="7355">MAX(N3657,P3657,R3657,T3657,V3657,X3657,Z3657,AB3657,AD3657)</f>
        <v>820.22</v>
      </c>
      <c r="K3657" s="37">
        <f t="shared" si="7355"/>
        <v>1050</v>
      </c>
      <c r="L3657" s="38">
        <f t="shared" ref="L3657:M3657" si="7356">MIN(N3657,P3657,R3657,T3657,V3657,X3657,Z3657,AB3657,AD3657)</f>
        <v>820.22</v>
      </c>
      <c r="M3657" s="38">
        <f t="shared" si="7356"/>
        <v>1050</v>
      </c>
      <c r="N3657" s="38">
        <f t="shared" si="7347"/>
        <v>820.22</v>
      </c>
      <c r="O3657" s="38">
        <f t="shared" si="7348"/>
        <v>1050</v>
      </c>
      <c r="P3657" s="39"/>
      <c r="Q3657" s="39"/>
      <c r="R3657" s="39"/>
      <c r="S3657" s="39"/>
      <c r="T3657" s="39"/>
      <c r="U3657" s="39"/>
      <c r="V3657" s="39"/>
      <c r="W3657" s="39"/>
      <c r="X3657" s="39"/>
      <c r="Y3657" s="39"/>
      <c r="Z3657" s="39"/>
      <c r="AA3657" s="39"/>
      <c r="AB3657" s="39"/>
      <c r="AC3657" s="39"/>
      <c r="AD3657" s="40"/>
      <c r="AE3657" s="40"/>
      <c r="AF3657" s="41">
        <f t="shared" si="7204"/>
        <v>0</v>
      </c>
      <c r="AG3657" s="42"/>
    </row>
    <row r="3658" spans="1:33" ht="13.8">
      <c r="A3658" s="30" t="s">
        <v>9196</v>
      </c>
      <c r="B3658" s="30" t="s">
        <v>9197</v>
      </c>
      <c r="C3658" s="43"/>
      <c r="D3658" s="44"/>
      <c r="E3658" s="44"/>
      <c r="F3658" s="35">
        <f t="shared" si="7261"/>
        <v>0</v>
      </c>
      <c r="G3658" s="35">
        <f t="shared" si="7340"/>
        <v>0</v>
      </c>
      <c r="H3658" s="35">
        <f t="shared" si="7177"/>
        <v>0</v>
      </c>
      <c r="I3658" s="21">
        <f t="shared" si="7240"/>
        <v>28</v>
      </c>
      <c r="J3658" s="37">
        <f t="shared" ref="J3658:K3658" si="7357">MAX(N3658,P3658,R3658,T3658,V3658,X3658,Z3658,AB3658,AD3658)</f>
        <v>403.7</v>
      </c>
      <c r="K3658" s="37">
        <f t="shared" si="7357"/>
        <v>517</v>
      </c>
      <c r="L3658" s="38">
        <f t="shared" ref="L3658:M3658" si="7358">MIN(N3658,P3658,R3658,T3658,V3658,X3658,Z3658,AB3658,AD3658)</f>
        <v>403.7</v>
      </c>
      <c r="M3658" s="38">
        <f t="shared" si="7358"/>
        <v>517</v>
      </c>
      <c r="N3658" s="38">
        <f t="shared" si="7347"/>
        <v>403.7</v>
      </c>
      <c r="O3658" s="38">
        <f t="shared" si="7348"/>
        <v>517</v>
      </c>
      <c r="P3658" s="39"/>
      <c r="Q3658" s="39"/>
      <c r="R3658" s="39"/>
      <c r="S3658" s="39"/>
      <c r="T3658" s="39"/>
      <c r="U3658" s="39"/>
      <c r="V3658" s="39"/>
      <c r="W3658" s="39"/>
      <c r="X3658" s="39"/>
      <c r="Y3658" s="39"/>
      <c r="Z3658" s="39"/>
      <c r="AA3658" s="39"/>
      <c r="AB3658" s="39"/>
      <c r="AC3658" s="39"/>
      <c r="AD3658" s="40"/>
      <c r="AE3658" s="40"/>
      <c r="AF3658" s="41">
        <f t="shared" si="7204"/>
        <v>0</v>
      </c>
      <c r="AG3658" s="42"/>
    </row>
    <row r="3659" spans="1:33" ht="13.8">
      <c r="A3659" s="30" t="s">
        <v>9198</v>
      </c>
      <c r="B3659" s="30" t="s">
        <v>9199</v>
      </c>
      <c r="C3659" s="43"/>
      <c r="D3659" s="44"/>
      <c r="E3659" s="44"/>
      <c r="F3659" s="35">
        <f t="shared" si="7261"/>
        <v>0</v>
      </c>
      <c r="G3659" s="35">
        <f t="shared" si="7340"/>
        <v>0</v>
      </c>
      <c r="H3659" s="35">
        <f t="shared" si="7177"/>
        <v>0</v>
      </c>
      <c r="I3659" s="21">
        <f t="shared" si="7240"/>
        <v>28</v>
      </c>
      <c r="J3659" s="37">
        <f t="shared" ref="J3659:K3659" si="7359">MAX(N3659,P3659,R3659,T3659,V3659,X3659,Z3659,AB3659,AD3659)</f>
        <v>205.06</v>
      </c>
      <c r="K3659" s="37">
        <f t="shared" si="7359"/>
        <v>262</v>
      </c>
      <c r="L3659" s="38">
        <f t="shared" ref="L3659:M3659" si="7360">MIN(N3659,P3659,R3659,T3659,V3659,X3659,Z3659,AB3659,AD3659)</f>
        <v>205.06</v>
      </c>
      <c r="M3659" s="38">
        <f t="shared" si="7360"/>
        <v>262</v>
      </c>
      <c r="N3659" s="38">
        <f t="shared" si="7347"/>
        <v>205.06</v>
      </c>
      <c r="O3659" s="38">
        <f t="shared" si="7348"/>
        <v>262</v>
      </c>
      <c r="P3659" s="39"/>
      <c r="Q3659" s="39"/>
      <c r="R3659" s="39"/>
      <c r="S3659" s="39"/>
      <c r="T3659" s="39"/>
      <c r="U3659" s="39"/>
      <c r="V3659" s="39"/>
      <c r="W3659" s="39"/>
      <c r="X3659" s="39"/>
      <c r="Y3659" s="39"/>
      <c r="Z3659" s="39"/>
      <c r="AA3659" s="39"/>
      <c r="AB3659" s="39"/>
      <c r="AC3659" s="39"/>
      <c r="AD3659" s="40"/>
      <c r="AE3659" s="40"/>
      <c r="AF3659" s="41">
        <f t="shared" si="7204"/>
        <v>0</v>
      </c>
      <c r="AG3659" s="42"/>
    </row>
    <row r="3660" spans="1:33" ht="13.8">
      <c r="A3660" s="30" t="s">
        <v>9200</v>
      </c>
      <c r="B3660" s="30" t="s">
        <v>9201</v>
      </c>
      <c r="C3660" s="43"/>
      <c r="D3660" s="44"/>
      <c r="E3660" s="44"/>
      <c r="F3660" s="35">
        <f t="shared" si="7261"/>
        <v>0</v>
      </c>
      <c r="G3660" s="35">
        <f t="shared" si="7340"/>
        <v>0</v>
      </c>
      <c r="H3660" s="35">
        <f t="shared" si="7177"/>
        <v>0</v>
      </c>
      <c r="I3660" s="21">
        <f t="shared" si="7240"/>
        <v>28</v>
      </c>
      <c r="J3660" s="37">
        <f t="shared" ref="J3660:K3660" si="7361">MAX(N3660,P3660,R3660,T3660,V3660,X3660,Z3660,AB3660,AD3660)</f>
        <v>121.75</v>
      </c>
      <c r="K3660" s="37">
        <f t="shared" si="7361"/>
        <v>156</v>
      </c>
      <c r="L3660" s="38">
        <f t="shared" ref="L3660:M3660" si="7362">MIN(N3660,P3660,R3660,T3660,V3660,X3660,Z3660,AB3660,AD3660)</f>
        <v>121.75</v>
      </c>
      <c r="M3660" s="38">
        <f t="shared" si="7362"/>
        <v>156</v>
      </c>
      <c r="N3660" s="38">
        <f t="shared" si="7347"/>
        <v>121.75</v>
      </c>
      <c r="O3660" s="38">
        <f t="shared" si="7348"/>
        <v>156</v>
      </c>
      <c r="P3660" s="39"/>
      <c r="Q3660" s="39"/>
      <c r="R3660" s="39"/>
      <c r="S3660" s="39"/>
      <c r="T3660" s="39"/>
      <c r="U3660" s="39"/>
      <c r="V3660" s="39"/>
      <c r="W3660" s="39"/>
      <c r="X3660" s="39"/>
      <c r="Y3660" s="39"/>
      <c r="Z3660" s="39"/>
      <c r="AA3660" s="39"/>
      <c r="AB3660" s="39"/>
      <c r="AC3660" s="39"/>
      <c r="AD3660" s="40"/>
      <c r="AE3660" s="40"/>
      <c r="AF3660" s="41">
        <f t="shared" si="7204"/>
        <v>0</v>
      </c>
      <c r="AG3660" s="42"/>
    </row>
    <row r="3661" spans="1:33" ht="13.8">
      <c r="A3661" s="30" t="s">
        <v>9202</v>
      </c>
      <c r="B3661" s="30" t="s">
        <v>9203</v>
      </c>
      <c r="C3661" s="43"/>
      <c r="D3661" s="44"/>
      <c r="E3661" s="44"/>
      <c r="F3661" s="35">
        <f t="shared" si="7261"/>
        <v>0</v>
      </c>
      <c r="G3661" s="35">
        <f t="shared" si="7340"/>
        <v>0</v>
      </c>
      <c r="H3661" s="35">
        <f t="shared" si="7177"/>
        <v>0</v>
      </c>
      <c r="I3661" s="21">
        <f t="shared" si="7240"/>
        <v>18</v>
      </c>
      <c r="J3661" s="37">
        <f t="shared" ref="J3661:K3661" si="7363">MAX(N3661,P3661,R3661,T3661,V3661,X3661,Z3661,AB3661,AD3661)</f>
        <v>264.52</v>
      </c>
      <c r="K3661" s="37">
        <f t="shared" si="7363"/>
        <v>312</v>
      </c>
      <c r="L3661" s="38">
        <f t="shared" ref="L3661:M3661" si="7364">MIN(N3661,P3661,R3661,T3661,V3661,X3661,Z3661,AB3661,AD3661)</f>
        <v>264.52</v>
      </c>
      <c r="M3661" s="38">
        <f t="shared" si="7364"/>
        <v>312</v>
      </c>
      <c r="N3661" s="38">
        <f t="shared" si="7347"/>
        <v>264.52</v>
      </c>
      <c r="O3661" s="38">
        <f t="shared" si="7348"/>
        <v>312</v>
      </c>
      <c r="P3661" s="39"/>
      <c r="Q3661" s="39"/>
      <c r="R3661" s="39"/>
      <c r="S3661" s="39"/>
      <c r="T3661" s="39"/>
      <c r="U3661" s="39"/>
      <c r="V3661" s="39"/>
      <c r="W3661" s="39"/>
      <c r="X3661" s="39"/>
      <c r="Y3661" s="39"/>
      <c r="Z3661" s="39"/>
      <c r="AA3661" s="39"/>
      <c r="AB3661" s="39"/>
      <c r="AC3661" s="39"/>
      <c r="AD3661" s="40"/>
      <c r="AE3661" s="40"/>
      <c r="AF3661" s="41">
        <f t="shared" si="7204"/>
        <v>0</v>
      </c>
      <c r="AG3661" s="42"/>
    </row>
    <row r="3662" spans="1:33" ht="13.8">
      <c r="A3662" s="30" t="s">
        <v>9204</v>
      </c>
      <c r="B3662" s="30" t="s">
        <v>9205</v>
      </c>
      <c r="C3662" s="43"/>
      <c r="D3662" s="44"/>
      <c r="E3662" s="44"/>
      <c r="F3662" s="35">
        <f t="shared" si="7261"/>
        <v>0</v>
      </c>
      <c r="G3662" s="35">
        <f t="shared" si="7340"/>
        <v>0</v>
      </c>
      <c r="H3662" s="35">
        <f t="shared" si="7177"/>
        <v>0</v>
      </c>
      <c r="I3662" s="21">
        <f t="shared" si="7240"/>
        <v>18</v>
      </c>
      <c r="J3662" s="37">
        <f t="shared" ref="J3662:K3662" si="7365">MAX(N3662,P3662,R3662,T3662,V3662,X3662,Z3662,AB3662,AD3662)</f>
        <v>1486.33</v>
      </c>
      <c r="K3662" s="37">
        <f t="shared" si="7365"/>
        <v>1754</v>
      </c>
      <c r="L3662" s="38">
        <f t="shared" ref="L3662:M3662" si="7366">MIN(N3662,P3662,R3662,T3662,V3662,X3662,Z3662,AB3662,AD3662)</f>
        <v>1486.33</v>
      </c>
      <c r="M3662" s="38">
        <f t="shared" si="7366"/>
        <v>1754</v>
      </c>
      <c r="N3662" s="38">
        <f t="shared" si="7347"/>
        <v>1486.33</v>
      </c>
      <c r="O3662" s="38">
        <f t="shared" si="7348"/>
        <v>1754</v>
      </c>
      <c r="P3662" s="39"/>
      <c r="Q3662" s="39"/>
      <c r="R3662" s="39"/>
      <c r="S3662" s="39"/>
      <c r="T3662" s="39"/>
      <c r="U3662" s="39"/>
      <c r="V3662" s="39"/>
      <c r="W3662" s="39"/>
      <c r="X3662" s="39"/>
      <c r="Y3662" s="39"/>
      <c r="Z3662" s="39"/>
      <c r="AA3662" s="39"/>
      <c r="AB3662" s="39"/>
      <c r="AC3662" s="39"/>
      <c r="AD3662" s="40"/>
      <c r="AE3662" s="40"/>
      <c r="AF3662" s="41">
        <f t="shared" si="7204"/>
        <v>0</v>
      </c>
      <c r="AG3662" s="42"/>
    </row>
    <row r="3663" spans="1:33" ht="27.6">
      <c r="A3663" s="30" t="s">
        <v>9206</v>
      </c>
      <c r="B3663" s="30" t="s">
        <v>9207</v>
      </c>
      <c r="C3663" s="43"/>
      <c r="D3663" s="44"/>
      <c r="E3663" s="44"/>
      <c r="F3663" s="35">
        <f t="shared" si="7261"/>
        <v>0</v>
      </c>
      <c r="G3663" s="35">
        <f t="shared" si="7340"/>
        <v>0</v>
      </c>
      <c r="H3663" s="35">
        <f t="shared" si="7177"/>
        <v>0</v>
      </c>
      <c r="I3663" s="21">
        <f t="shared" si="7240"/>
        <v>18</v>
      </c>
      <c r="J3663" s="37">
        <f t="shared" ref="J3663:K3663" si="7367">MAX(N3663,P3663,R3663,T3663,V3663,X3663,Z3663,AB3663,AD3663)</f>
        <v>138.56</v>
      </c>
      <c r="K3663" s="37">
        <f t="shared" si="7367"/>
        <v>163</v>
      </c>
      <c r="L3663" s="38">
        <f t="shared" ref="L3663:M3663" si="7368">MIN(N3663,P3663,R3663,T3663,V3663,X3663,Z3663,AB3663,AD3663)</f>
        <v>138.56</v>
      </c>
      <c r="M3663" s="38">
        <f t="shared" si="7368"/>
        <v>163</v>
      </c>
      <c r="N3663" s="38">
        <f t="shared" si="7347"/>
        <v>138.56</v>
      </c>
      <c r="O3663" s="38">
        <f t="shared" si="7348"/>
        <v>163</v>
      </c>
      <c r="P3663" s="39"/>
      <c r="Q3663" s="39"/>
      <c r="R3663" s="39"/>
      <c r="S3663" s="39"/>
      <c r="T3663" s="39"/>
      <c r="U3663" s="39"/>
      <c r="V3663" s="39"/>
      <c r="W3663" s="39"/>
      <c r="X3663" s="39"/>
      <c r="Y3663" s="39"/>
      <c r="Z3663" s="39"/>
      <c r="AA3663" s="39"/>
      <c r="AB3663" s="39"/>
      <c r="AC3663" s="39"/>
      <c r="AD3663" s="40"/>
      <c r="AE3663" s="40"/>
      <c r="AF3663" s="41">
        <f t="shared" si="7204"/>
        <v>0</v>
      </c>
      <c r="AG3663" s="42"/>
    </row>
    <row r="3664" spans="1:33" ht="27.6">
      <c r="A3664" s="30" t="s">
        <v>9208</v>
      </c>
      <c r="B3664" s="30" t="s">
        <v>9209</v>
      </c>
      <c r="C3664" s="43"/>
      <c r="D3664" s="44"/>
      <c r="E3664" s="44"/>
      <c r="F3664" s="35">
        <f t="shared" si="7261"/>
        <v>0</v>
      </c>
      <c r="G3664" s="35">
        <f t="shared" si="7340"/>
        <v>0</v>
      </c>
      <c r="H3664" s="35">
        <f t="shared" si="7177"/>
        <v>0</v>
      </c>
      <c r="I3664" s="21">
        <f t="shared" si="7240"/>
        <v>18</v>
      </c>
      <c r="J3664" s="37">
        <f t="shared" ref="J3664:K3664" si="7369">MAX(N3664,P3664,R3664,T3664,V3664,X3664,Z3664,AB3664,AD3664)</f>
        <v>138.56</v>
      </c>
      <c r="K3664" s="37">
        <f t="shared" si="7369"/>
        <v>163</v>
      </c>
      <c r="L3664" s="38">
        <f t="shared" ref="L3664:M3664" si="7370">MIN(N3664,P3664,R3664,T3664,V3664,X3664,Z3664,AB3664,AD3664)</f>
        <v>138.56</v>
      </c>
      <c r="M3664" s="38">
        <f t="shared" si="7370"/>
        <v>163</v>
      </c>
      <c r="N3664" s="38">
        <f t="shared" si="7347"/>
        <v>138.56</v>
      </c>
      <c r="O3664" s="38">
        <f t="shared" si="7348"/>
        <v>163</v>
      </c>
      <c r="P3664" s="39"/>
      <c r="Q3664" s="39"/>
      <c r="R3664" s="39"/>
      <c r="S3664" s="39"/>
      <c r="T3664" s="39"/>
      <c r="U3664" s="39"/>
      <c r="V3664" s="39"/>
      <c r="W3664" s="39"/>
      <c r="X3664" s="39"/>
      <c r="Y3664" s="39"/>
      <c r="Z3664" s="39"/>
      <c r="AA3664" s="39"/>
      <c r="AB3664" s="39"/>
      <c r="AC3664" s="39"/>
      <c r="AD3664" s="40"/>
      <c r="AE3664" s="40"/>
      <c r="AF3664" s="41">
        <f t="shared" si="7204"/>
        <v>0</v>
      </c>
      <c r="AG3664" s="42"/>
    </row>
    <row r="3665" spans="1:33" ht="27.6">
      <c r="A3665" s="30" t="s">
        <v>9210</v>
      </c>
      <c r="B3665" s="30" t="s">
        <v>9211</v>
      </c>
      <c r="C3665" s="43"/>
      <c r="D3665" s="44"/>
      <c r="E3665" s="44"/>
      <c r="F3665" s="35">
        <f t="shared" si="7261"/>
        <v>0</v>
      </c>
      <c r="G3665" s="35">
        <f t="shared" si="7340"/>
        <v>0</v>
      </c>
      <c r="H3665" s="35">
        <f t="shared" si="7177"/>
        <v>0</v>
      </c>
      <c r="I3665" s="21">
        <f t="shared" si="7240"/>
        <v>18</v>
      </c>
      <c r="J3665" s="37">
        <f t="shared" ref="J3665:K3665" si="7371">MAX(N3665,P3665,R3665,T3665,V3665,X3665,Z3665,AB3665,AD3665)</f>
        <v>7795.73</v>
      </c>
      <c r="K3665" s="37">
        <f t="shared" si="7371"/>
        <v>9199</v>
      </c>
      <c r="L3665" s="38">
        <f t="shared" ref="L3665:M3665" si="7372">MIN(N3665,P3665,R3665,T3665,V3665,X3665,Z3665,AB3665,AD3665)</f>
        <v>7795.73</v>
      </c>
      <c r="M3665" s="38">
        <f t="shared" si="7372"/>
        <v>9199</v>
      </c>
      <c r="N3665" s="38">
        <f t="shared" si="7347"/>
        <v>7795.73</v>
      </c>
      <c r="O3665" s="38">
        <f t="shared" si="7348"/>
        <v>9199</v>
      </c>
      <c r="P3665" s="39"/>
      <c r="Q3665" s="39"/>
      <c r="R3665" s="39"/>
      <c r="S3665" s="39"/>
      <c r="T3665" s="39"/>
      <c r="U3665" s="39"/>
      <c r="V3665" s="39"/>
      <c r="W3665" s="39"/>
      <c r="X3665" s="39"/>
      <c r="Y3665" s="39"/>
      <c r="Z3665" s="39"/>
      <c r="AA3665" s="39"/>
      <c r="AB3665" s="39"/>
      <c r="AC3665" s="39"/>
      <c r="AD3665" s="40"/>
      <c r="AE3665" s="40"/>
      <c r="AF3665" s="41">
        <f t="shared" si="7204"/>
        <v>0</v>
      </c>
      <c r="AG3665" s="42"/>
    </row>
    <row r="3666" spans="1:33" ht="27.6">
      <c r="A3666" s="30" t="s">
        <v>9212</v>
      </c>
      <c r="B3666" s="30" t="s">
        <v>9213</v>
      </c>
      <c r="C3666" s="43"/>
      <c r="D3666" s="44"/>
      <c r="E3666" s="44"/>
      <c r="F3666" s="35">
        <f t="shared" si="7261"/>
        <v>0</v>
      </c>
      <c r="G3666" s="35">
        <f t="shared" si="7340"/>
        <v>0</v>
      </c>
      <c r="H3666" s="35">
        <f t="shared" si="7177"/>
        <v>0</v>
      </c>
      <c r="I3666" s="21">
        <f t="shared" ref="I3666:I3671" si="7373">VLOOKUP(A3666,Old_Inventory,9,FALSE)</f>
        <v>18</v>
      </c>
      <c r="J3666" s="37">
        <f t="shared" ref="J3666:K3666" si="7374">MAX(N3666,P3666,R3666,T3666,V3666,X3666,Z3666,AB3666,AD3666)</f>
        <v>1184.02</v>
      </c>
      <c r="K3666" s="37">
        <f t="shared" si="7374"/>
        <v>1397</v>
      </c>
      <c r="L3666" s="38">
        <f t="shared" ref="L3666:M3666" si="7375">MIN(N3666,P3666,R3666,T3666,V3666,X3666,Z3666,AB3666,AD3666)</f>
        <v>1184.02</v>
      </c>
      <c r="M3666" s="38">
        <f t="shared" si="7375"/>
        <v>1397</v>
      </c>
      <c r="N3666" s="38">
        <f t="shared" si="7347"/>
        <v>1184.02</v>
      </c>
      <c r="O3666" s="38">
        <f t="shared" si="7348"/>
        <v>1397</v>
      </c>
      <c r="P3666" s="39"/>
      <c r="Q3666" s="39"/>
      <c r="R3666" s="39"/>
      <c r="S3666" s="39"/>
      <c r="T3666" s="39"/>
      <c r="U3666" s="39"/>
      <c r="V3666" s="39"/>
      <c r="W3666" s="39"/>
      <c r="X3666" s="39"/>
      <c r="Y3666" s="39"/>
      <c r="Z3666" s="39"/>
      <c r="AA3666" s="39"/>
      <c r="AB3666" s="39"/>
      <c r="AC3666" s="39"/>
      <c r="AD3666" s="40"/>
      <c r="AE3666" s="40"/>
      <c r="AF3666" s="41">
        <f t="shared" si="7204"/>
        <v>0</v>
      </c>
      <c r="AG3666" s="42"/>
    </row>
    <row r="3667" spans="1:33" ht="27.6">
      <c r="A3667" s="30" t="s">
        <v>9214</v>
      </c>
      <c r="B3667" s="30" t="s">
        <v>9215</v>
      </c>
      <c r="C3667" s="43"/>
      <c r="D3667" s="44"/>
      <c r="E3667" s="44"/>
      <c r="F3667" s="35">
        <f t="shared" si="7261"/>
        <v>0</v>
      </c>
      <c r="G3667" s="35">
        <f t="shared" si="7340"/>
        <v>0</v>
      </c>
      <c r="H3667" s="35">
        <f t="shared" si="7177"/>
        <v>0</v>
      </c>
      <c r="I3667" s="21">
        <f t="shared" si="7373"/>
        <v>5</v>
      </c>
      <c r="J3667" s="37">
        <f t="shared" ref="J3667:K3667" si="7376">MAX(N3667,P3667,R3667,T3667,V3667,X3667,Z3667,AB3667,AD3667)</f>
        <v>9185.0300000000007</v>
      </c>
      <c r="K3667" s="37">
        <f t="shared" si="7376"/>
        <v>9644</v>
      </c>
      <c r="L3667" s="38">
        <f t="shared" ref="L3667:M3667" si="7377">MIN(N3667,P3667,R3667,T3667,V3667,X3667,Z3667,AB3667,AD3667)</f>
        <v>9185.0300000000007</v>
      </c>
      <c r="M3667" s="38">
        <f t="shared" si="7377"/>
        <v>9644</v>
      </c>
      <c r="N3667" s="38">
        <f t="shared" si="7347"/>
        <v>9185.0300000000007</v>
      </c>
      <c r="O3667" s="38">
        <f t="shared" si="7348"/>
        <v>9644</v>
      </c>
      <c r="P3667" s="39"/>
      <c r="Q3667" s="39"/>
      <c r="R3667" s="39"/>
      <c r="S3667" s="39"/>
      <c r="T3667" s="39"/>
      <c r="U3667" s="39"/>
      <c r="V3667" s="39"/>
      <c r="W3667" s="39"/>
      <c r="X3667" s="39"/>
      <c r="Y3667" s="39"/>
      <c r="Z3667" s="39"/>
      <c r="AA3667" s="39"/>
      <c r="AB3667" s="39"/>
      <c r="AC3667" s="39"/>
      <c r="AD3667" s="40"/>
      <c r="AE3667" s="40"/>
      <c r="AF3667" s="41">
        <f t="shared" si="7204"/>
        <v>0</v>
      </c>
      <c r="AG3667" s="42"/>
    </row>
    <row r="3668" spans="1:33" ht="13.8">
      <c r="A3668" s="30" t="s">
        <v>9216</v>
      </c>
      <c r="B3668" s="30" t="s">
        <v>9217</v>
      </c>
      <c r="C3668" s="43"/>
      <c r="D3668" s="44"/>
      <c r="E3668" s="44"/>
      <c r="F3668" s="35">
        <f t="shared" si="7261"/>
        <v>0</v>
      </c>
      <c r="G3668" s="35">
        <f t="shared" si="7340"/>
        <v>0</v>
      </c>
      <c r="H3668" s="35">
        <f t="shared" si="7177"/>
        <v>0</v>
      </c>
      <c r="I3668" s="21">
        <f t="shared" si="7373"/>
        <v>5</v>
      </c>
      <c r="J3668" s="37">
        <f t="shared" ref="J3668:K3668" si="7378">MAX(N3668,P3668,R3668,T3668,V3668,X3668,Z3668,AB3668,AD3668)</f>
        <v>2154.25</v>
      </c>
      <c r="K3668" s="37">
        <f t="shared" si="7378"/>
        <v>2262</v>
      </c>
      <c r="L3668" s="38">
        <f t="shared" ref="L3668:M3668" si="7379">MIN(N3668,P3668,R3668,T3668,V3668,X3668,Z3668,AB3668,AD3668)</f>
        <v>2154.25</v>
      </c>
      <c r="M3668" s="38">
        <f t="shared" si="7379"/>
        <v>2262</v>
      </c>
      <c r="N3668" s="38">
        <f t="shared" si="7347"/>
        <v>2154.25</v>
      </c>
      <c r="O3668" s="38">
        <f t="shared" si="7348"/>
        <v>2262</v>
      </c>
      <c r="P3668" s="39"/>
      <c r="Q3668" s="39"/>
      <c r="R3668" s="39"/>
      <c r="S3668" s="39"/>
      <c r="T3668" s="39"/>
      <c r="U3668" s="39"/>
      <c r="V3668" s="39"/>
      <c r="W3668" s="39"/>
      <c r="X3668" s="39"/>
      <c r="Y3668" s="39"/>
      <c r="Z3668" s="39"/>
      <c r="AA3668" s="39"/>
      <c r="AB3668" s="39"/>
      <c r="AC3668" s="39"/>
      <c r="AD3668" s="40"/>
      <c r="AE3668" s="40"/>
      <c r="AF3668" s="41">
        <f t="shared" si="7204"/>
        <v>0</v>
      </c>
      <c r="AG3668" s="42"/>
    </row>
    <row r="3669" spans="1:33" ht="13.8">
      <c r="A3669" s="30" t="s">
        <v>9218</v>
      </c>
      <c r="B3669" s="30" t="s">
        <v>9219</v>
      </c>
      <c r="C3669" s="43"/>
      <c r="D3669" s="44"/>
      <c r="E3669" s="44"/>
      <c r="F3669" s="35">
        <f t="shared" si="7261"/>
        <v>0</v>
      </c>
      <c r="G3669" s="35">
        <f t="shared" si="7340"/>
        <v>0</v>
      </c>
      <c r="H3669" s="35">
        <f t="shared" si="7177"/>
        <v>0</v>
      </c>
      <c r="I3669" s="21">
        <f t="shared" si="7373"/>
        <v>5</v>
      </c>
      <c r="J3669" s="37">
        <f t="shared" ref="J3669:K3669" si="7380">MAX(N3669,P3669,R3669,T3669,V3669,X3669,Z3669,AB3669,AD3669)</f>
        <v>5047.3100000000004</v>
      </c>
      <c r="K3669" s="37">
        <f t="shared" si="7380"/>
        <v>5300</v>
      </c>
      <c r="L3669" s="38">
        <f t="shared" ref="L3669:M3669" si="7381">MIN(N3669,P3669,R3669,T3669,V3669,X3669,Z3669,AB3669,AD3669)</f>
        <v>5047.3100000000004</v>
      </c>
      <c r="M3669" s="38">
        <f t="shared" si="7381"/>
        <v>5300</v>
      </c>
      <c r="N3669" s="38">
        <f t="shared" si="7347"/>
        <v>5047.3100000000004</v>
      </c>
      <c r="O3669" s="38">
        <f t="shared" si="7348"/>
        <v>5300</v>
      </c>
      <c r="P3669" s="39"/>
      <c r="Q3669" s="39"/>
      <c r="R3669" s="39"/>
      <c r="S3669" s="39"/>
      <c r="T3669" s="39"/>
      <c r="U3669" s="39"/>
      <c r="V3669" s="39"/>
      <c r="W3669" s="39"/>
      <c r="X3669" s="39"/>
      <c r="Y3669" s="39"/>
      <c r="Z3669" s="39"/>
      <c r="AA3669" s="39"/>
      <c r="AB3669" s="39"/>
      <c r="AC3669" s="39"/>
      <c r="AD3669" s="40"/>
      <c r="AE3669" s="40"/>
      <c r="AF3669" s="41">
        <f t="shared" si="7204"/>
        <v>0</v>
      </c>
      <c r="AG3669" s="42"/>
    </row>
    <row r="3670" spans="1:33" ht="13.8">
      <c r="A3670" s="30" t="s">
        <v>9220</v>
      </c>
      <c r="B3670" s="30" t="s">
        <v>9221</v>
      </c>
      <c r="C3670" s="43"/>
      <c r="D3670" s="44"/>
      <c r="E3670" s="44"/>
      <c r="F3670" s="35">
        <f t="shared" si="7261"/>
        <v>0</v>
      </c>
      <c r="G3670" s="35">
        <f t="shared" si="7340"/>
        <v>0</v>
      </c>
      <c r="H3670" s="35">
        <f t="shared" si="7177"/>
        <v>0</v>
      </c>
      <c r="I3670" s="21">
        <f t="shared" si="7373"/>
        <v>5</v>
      </c>
      <c r="J3670" s="37">
        <f t="shared" ref="J3670:K3670" si="7382">MAX(N3670,P3670,R3670,T3670,V3670,X3670,Z3670,AB3670,AD3670)</f>
        <v>2357.37</v>
      </c>
      <c r="K3670" s="37">
        <f t="shared" si="7382"/>
        <v>2475</v>
      </c>
      <c r="L3670" s="38">
        <f t="shared" ref="L3670:M3670" si="7383">MIN(N3670,P3670,R3670,T3670,V3670,X3670,Z3670,AB3670,AD3670)</f>
        <v>2357.37</v>
      </c>
      <c r="M3670" s="38">
        <f t="shared" si="7383"/>
        <v>2475</v>
      </c>
      <c r="N3670" s="38">
        <f t="shared" si="7347"/>
        <v>2357.37</v>
      </c>
      <c r="O3670" s="38">
        <f t="shared" si="7348"/>
        <v>2475</v>
      </c>
      <c r="P3670" s="39"/>
      <c r="Q3670" s="39"/>
      <c r="R3670" s="39"/>
      <c r="S3670" s="39"/>
      <c r="T3670" s="39"/>
      <c r="U3670" s="39"/>
      <c r="V3670" s="39"/>
      <c r="W3670" s="39"/>
      <c r="X3670" s="39"/>
      <c r="Y3670" s="39"/>
      <c r="Z3670" s="39"/>
      <c r="AA3670" s="39"/>
      <c r="AB3670" s="39"/>
      <c r="AC3670" s="39"/>
      <c r="AD3670" s="40"/>
      <c r="AE3670" s="40"/>
      <c r="AF3670" s="41">
        <f t="shared" si="7204"/>
        <v>0</v>
      </c>
      <c r="AG3670" s="42"/>
    </row>
    <row r="3671" spans="1:33" ht="13.8">
      <c r="A3671" s="30" t="s">
        <v>9222</v>
      </c>
      <c r="B3671" s="30" t="s">
        <v>9223</v>
      </c>
      <c r="C3671" s="43"/>
      <c r="D3671" s="44"/>
      <c r="E3671" s="44"/>
      <c r="F3671" s="35">
        <f t="shared" si="7261"/>
        <v>0</v>
      </c>
      <c r="G3671" s="35">
        <f t="shared" si="7340"/>
        <v>0</v>
      </c>
      <c r="H3671" s="35">
        <f t="shared" si="7177"/>
        <v>0</v>
      </c>
      <c r="I3671" s="21">
        <f t="shared" si="7373"/>
        <v>5</v>
      </c>
      <c r="J3671" s="37">
        <f t="shared" ref="J3671:K3671" si="7384">MAX(N3671,P3671,R3671,T3671,V3671,X3671,Z3671,AB3671,AD3671)</f>
        <v>1157.1400000000001</v>
      </c>
      <c r="K3671" s="37">
        <f t="shared" si="7384"/>
        <v>1215</v>
      </c>
      <c r="L3671" s="38">
        <f t="shared" ref="L3671:M3671" si="7385">MIN(N3671,P3671,R3671,T3671,V3671,X3671,Z3671,AB3671,AD3671)</f>
        <v>1157.1400000000001</v>
      </c>
      <c r="M3671" s="38">
        <f t="shared" si="7385"/>
        <v>1215</v>
      </c>
      <c r="N3671" s="38">
        <f t="shared" si="7347"/>
        <v>1157.1400000000001</v>
      </c>
      <c r="O3671" s="38">
        <f t="shared" si="7348"/>
        <v>1215</v>
      </c>
      <c r="P3671" s="39"/>
      <c r="Q3671" s="39"/>
      <c r="R3671" s="39"/>
      <c r="S3671" s="39"/>
      <c r="T3671" s="39"/>
      <c r="U3671" s="39"/>
      <c r="V3671" s="39"/>
      <c r="W3671" s="39"/>
      <c r="X3671" s="39"/>
      <c r="Y3671" s="39"/>
      <c r="Z3671" s="39"/>
      <c r="AA3671" s="39"/>
      <c r="AB3671" s="39"/>
      <c r="AC3671" s="39"/>
      <c r="AD3671" s="40"/>
      <c r="AE3671" s="40"/>
      <c r="AF3671" s="41">
        <f t="shared" si="7204"/>
        <v>0</v>
      </c>
      <c r="AG3671" s="42"/>
    </row>
    <row r="3672" spans="1:33" ht="14.4">
      <c r="A3672" s="33" t="s">
        <v>3144</v>
      </c>
      <c r="B3672" s="33" t="s">
        <v>3145</v>
      </c>
      <c r="C3672" s="34"/>
      <c r="D3672" s="35"/>
      <c r="E3672" s="35"/>
      <c r="F3672" s="35">
        <f t="shared" si="7261"/>
        <v>0</v>
      </c>
      <c r="G3672" s="35">
        <f t="shared" si="7340"/>
        <v>0</v>
      </c>
      <c r="H3672" s="35">
        <f t="shared" si="7177"/>
        <v>0</v>
      </c>
      <c r="I3672" s="207">
        <v>18</v>
      </c>
      <c r="J3672" s="37">
        <f t="shared" ref="J3672:K3672" si="7386">MAX(N3672,P3672,R3672,T3672,V3672,X3672,Z3672,AB3672,AD3672)</f>
        <v>1326</v>
      </c>
      <c r="K3672" s="37">
        <f t="shared" si="7386"/>
        <v>1565</v>
      </c>
      <c r="L3672" s="38">
        <f t="shared" ref="L3672:M3672" si="7387">MIN(N3672,P3672,R3672,T3672,V3672,X3672,Z3672,AB3672,AD3672)</f>
        <v>1326</v>
      </c>
      <c r="M3672" s="38">
        <f t="shared" si="7387"/>
        <v>1565</v>
      </c>
      <c r="N3672" s="38">
        <f t="shared" si="7347"/>
        <v>1326</v>
      </c>
      <c r="O3672" s="38">
        <f t="shared" si="7348"/>
        <v>1565</v>
      </c>
      <c r="P3672" s="39"/>
      <c r="Q3672" s="39"/>
      <c r="R3672" s="39"/>
      <c r="S3672" s="39"/>
      <c r="T3672" s="39"/>
      <c r="U3672" s="39"/>
      <c r="V3672" s="39" t="str">
        <f>VLOOKUP(A3672,Reo_LI,9,FALSE)</f>
        <v>₹1327.00</v>
      </c>
      <c r="W3672" s="39" t="str">
        <f>VLOOKUP(A3672,Reo_LI,11,FALSE)</f>
        <v>₹1566.00</v>
      </c>
      <c r="X3672" s="39"/>
      <c r="Y3672" s="39"/>
      <c r="Z3672" s="39"/>
      <c r="AA3672" s="39"/>
      <c r="AB3672" s="39"/>
      <c r="AC3672" s="39"/>
      <c r="AD3672" s="40"/>
      <c r="AE3672" s="40"/>
      <c r="AF3672" s="41">
        <f t="shared" si="7204"/>
        <v>0</v>
      </c>
      <c r="AG3672" s="42"/>
    </row>
    <row r="3673" spans="1:33" ht="13.8">
      <c r="A3673" s="30" t="s">
        <v>9224</v>
      </c>
      <c r="B3673" s="30" t="s">
        <v>9225</v>
      </c>
      <c r="C3673" s="43"/>
      <c r="D3673" s="44"/>
      <c r="E3673" s="44"/>
      <c r="F3673" s="35">
        <f t="shared" si="7261"/>
        <v>0</v>
      </c>
      <c r="G3673" s="35">
        <f t="shared" si="7340"/>
        <v>0</v>
      </c>
      <c r="H3673" s="35">
        <f t="shared" si="7177"/>
        <v>0</v>
      </c>
      <c r="I3673" s="21">
        <f t="shared" ref="I3673:I3681" si="7388">VLOOKUP(A3673,Old_Inventory,9,FALSE)</f>
        <v>18</v>
      </c>
      <c r="J3673" s="37">
        <f t="shared" ref="J3673:K3673" si="7389">MAX(N3673,P3673,R3673,T3673,V3673,X3673,Z3673,AB3673,AD3673)</f>
        <v>308.60000000000002</v>
      </c>
      <c r="K3673" s="37">
        <f t="shared" si="7389"/>
        <v>364</v>
      </c>
      <c r="L3673" s="38">
        <f t="shared" ref="L3673:M3673" si="7390">MIN(N3673,P3673,R3673,T3673,V3673,X3673,Z3673,AB3673,AD3673)</f>
        <v>308.60000000000002</v>
      </c>
      <c r="M3673" s="38">
        <f t="shared" si="7390"/>
        <v>364</v>
      </c>
      <c r="N3673" s="38">
        <f t="shared" si="7347"/>
        <v>308.60000000000002</v>
      </c>
      <c r="O3673" s="38">
        <f t="shared" si="7348"/>
        <v>364</v>
      </c>
      <c r="P3673" s="39"/>
      <c r="Q3673" s="39"/>
      <c r="R3673" s="39"/>
      <c r="S3673" s="39"/>
      <c r="T3673" s="39"/>
      <c r="U3673" s="39"/>
      <c r="V3673" s="39"/>
      <c r="W3673" s="39"/>
      <c r="X3673" s="39"/>
      <c r="Y3673" s="39"/>
      <c r="Z3673" s="39"/>
      <c r="AA3673" s="39"/>
      <c r="AB3673" s="39"/>
      <c r="AC3673" s="39"/>
      <c r="AD3673" s="40"/>
      <c r="AE3673" s="40"/>
      <c r="AF3673" s="41">
        <f t="shared" si="7204"/>
        <v>0</v>
      </c>
      <c r="AG3673" s="42"/>
    </row>
    <row r="3674" spans="1:33" ht="27.6">
      <c r="A3674" s="30" t="s">
        <v>9226</v>
      </c>
      <c r="B3674" s="30" t="s">
        <v>9227</v>
      </c>
      <c r="C3674" s="43"/>
      <c r="D3674" s="44"/>
      <c r="E3674" s="44"/>
      <c r="F3674" s="35">
        <f t="shared" si="7261"/>
        <v>0</v>
      </c>
      <c r="G3674" s="35">
        <f t="shared" si="7340"/>
        <v>0</v>
      </c>
      <c r="H3674" s="35">
        <f t="shared" si="7177"/>
        <v>0</v>
      </c>
      <c r="I3674" s="21">
        <f t="shared" si="7388"/>
        <v>18</v>
      </c>
      <c r="J3674" s="37">
        <f t="shared" ref="J3674:K3674" si="7391">MAX(N3674,P3674,R3674,T3674,V3674,X3674,Z3674,AB3674,AD3674)</f>
        <v>125.96</v>
      </c>
      <c r="K3674" s="37">
        <f t="shared" si="7391"/>
        <v>149</v>
      </c>
      <c r="L3674" s="38">
        <f t="shared" ref="L3674:M3674" si="7392">MIN(N3674,P3674,R3674,T3674,V3674,X3674,Z3674,AB3674,AD3674)</f>
        <v>125.96</v>
      </c>
      <c r="M3674" s="38">
        <f t="shared" si="7392"/>
        <v>149</v>
      </c>
      <c r="N3674" s="38">
        <f t="shared" si="7347"/>
        <v>125.96</v>
      </c>
      <c r="O3674" s="38">
        <f t="shared" si="7348"/>
        <v>149</v>
      </c>
      <c r="P3674" s="39"/>
      <c r="Q3674" s="39"/>
      <c r="R3674" s="39"/>
      <c r="S3674" s="39"/>
      <c r="T3674" s="39"/>
      <c r="U3674" s="39"/>
      <c r="V3674" s="39"/>
      <c r="W3674" s="39"/>
      <c r="X3674" s="39"/>
      <c r="Y3674" s="39"/>
      <c r="Z3674" s="39"/>
      <c r="AA3674" s="39"/>
      <c r="AB3674" s="39"/>
      <c r="AC3674" s="39"/>
      <c r="AD3674" s="40"/>
      <c r="AE3674" s="40"/>
      <c r="AF3674" s="41">
        <f t="shared" si="7204"/>
        <v>0</v>
      </c>
      <c r="AG3674" s="42"/>
    </row>
    <row r="3675" spans="1:33" ht="27.6">
      <c r="A3675" s="30" t="s">
        <v>9228</v>
      </c>
      <c r="B3675" s="30" t="s">
        <v>9229</v>
      </c>
      <c r="C3675" s="43"/>
      <c r="D3675" s="44"/>
      <c r="E3675" s="44"/>
      <c r="F3675" s="35">
        <f t="shared" si="7261"/>
        <v>0</v>
      </c>
      <c r="G3675" s="35">
        <f t="shared" si="7340"/>
        <v>0</v>
      </c>
      <c r="H3675" s="35">
        <f t="shared" si="7177"/>
        <v>0</v>
      </c>
      <c r="I3675" s="21">
        <f t="shared" si="7388"/>
        <v>18</v>
      </c>
      <c r="J3675" s="37">
        <f t="shared" ref="J3675:K3675" si="7393">MAX(N3675,P3675,R3675,T3675,V3675,X3675,Z3675,AB3675,AD3675)</f>
        <v>3463.9</v>
      </c>
      <c r="K3675" s="37">
        <f t="shared" si="7393"/>
        <v>4087</v>
      </c>
      <c r="L3675" s="38">
        <f t="shared" ref="L3675:M3675" si="7394">MIN(N3675,P3675,R3675,T3675,V3675,X3675,Z3675,AB3675,AD3675)</f>
        <v>3463.9</v>
      </c>
      <c r="M3675" s="38">
        <f t="shared" si="7394"/>
        <v>4087</v>
      </c>
      <c r="N3675" s="38">
        <f t="shared" si="7347"/>
        <v>3463.9</v>
      </c>
      <c r="O3675" s="38">
        <f t="shared" si="7348"/>
        <v>4087</v>
      </c>
      <c r="P3675" s="39"/>
      <c r="Q3675" s="39"/>
      <c r="R3675" s="39"/>
      <c r="S3675" s="39"/>
      <c r="T3675" s="39"/>
      <c r="U3675" s="39"/>
      <c r="V3675" s="39"/>
      <c r="W3675" s="39"/>
      <c r="X3675" s="39"/>
      <c r="Y3675" s="39"/>
      <c r="Z3675" s="39"/>
      <c r="AA3675" s="39"/>
      <c r="AB3675" s="39"/>
      <c r="AC3675" s="39"/>
      <c r="AD3675" s="40"/>
      <c r="AE3675" s="40"/>
      <c r="AF3675" s="41">
        <f t="shared" si="7204"/>
        <v>0</v>
      </c>
      <c r="AG3675" s="42"/>
    </row>
    <row r="3676" spans="1:33" ht="27.6">
      <c r="A3676" s="30" t="s">
        <v>1232</v>
      </c>
      <c r="B3676" s="30" t="s">
        <v>1233</v>
      </c>
      <c r="C3676" s="43"/>
      <c r="D3676" s="44"/>
      <c r="E3676" s="44">
        <v>2</v>
      </c>
      <c r="F3676" s="35">
        <f t="shared" ref="F3676:F3739" si="7395">IFERROR(SUMIF(Purchase_ItemCode, A3676, Purchase_Qty), 0)</f>
        <v>0</v>
      </c>
      <c r="G3676" s="35">
        <f t="shared" si="7340"/>
        <v>1</v>
      </c>
      <c r="H3676" s="35">
        <f t="shared" si="7177"/>
        <v>1</v>
      </c>
      <c r="I3676" s="21">
        <f t="shared" si="7388"/>
        <v>18</v>
      </c>
      <c r="J3676" s="37">
        <f t="shared" ref="J3676:K3676" si="7396">MAX(N3676,P3676,R3676,T3676,V3676,X3676,Z3676,AB3676,AD3676)</f>
        <v>4619.24</v>
      </c>
      <c r="K3676" s="37">
        <f t="shared" si="7396"/>
        <v>5451</v>
      </c>
      <c r="L3676" s="38">
        <f t="shared" ref="L3676:M3676" si="7397">MIN(N3676,P3676,R3676,T3676,V3676,X3676,Z3676,AB3676,AD3676)</f>
        <v>4619.24</v>
      </c>
      <c r="M3676" s="38">
        <f t="shared" si="7397"/>
        <v>5451</v>
      </c>
      <c r="N3676" s="38">
        <f t="shared" si="7347"/>
        <v>4619.24</v>
      </c>
      <c r="O3676" s="38">
        <f t="shared" si="7348"/>
        <v>5451</v>
      </c>
      <c r="P3676" s="39"/>
      <c r="Q3676" s="39"/>
      <c r="R3676" s="39"/>
      <c r="S3676" s="39"/>
      <c r="T3676" s="39"/>
      <c r="U3676" s="39"/>
      <c r="V3676" s="39"/>
      <c r="W3676" s="39"/>
      <c r="X3676" s="39"/>
      <c r="Y3676" s="39"/>
      <c r="Z3676" s="39"/>
      <c r="AA3676" s="39"/>
      <c r="AB3676" s="39"/>
      <c r="AC3676" s="39"/>
      <c r="AD3676" s="40"/>
      <c r="AE3676" s="40"/>
      <c r="AF3676" s="41">
        <f t="shared" si="7204"/>
        <v>-1</v>
      </c>
      <c r="AG3676" s="42"/>
    </row>
    <row r="3677" spans="1:33" ht="13.8">
      <c r="A3677" s="30" t="s">
        <v>9230</v>
      </c>
      <c r="B3677" s="30" t="s">
        <v>9231</v>
      </c>
      <c r="C3677" s="43"/>
      <c r="D3677" s="44"/>
      <c r="E3677" s="44"/>
      <c r="F3677" s="35">
        <f t="shared" si="7395"/>
        <v>0</v>
      </c>
      <c r="G3677" s="35">
        <f t="shared" si="7340"/>
        <v>0</v>
      </c>
      <c r="H3677" s="35">
        <f t="shared" si="7177"/>
        <v>0</v>
      </c>
      <c r="I3677" s="21">
        <f t="shared" si="7388"/>
        <v>28</v>
      </c>
      <c r="J3677" s="37">
        <f t="shared" ref="J3677:K3677" si="7398">MAX(N3677,P3677,R3677,T3677,V3677,X3677,Z3677,AB3677,AD3677)</f>
        <v>3107.88</v>
      </c>
      <c r="K3677" s="37">
        <f t="shared" si="7398"/>
        <v>3978</v>
      </c>
      <c r="L3677" s="38">
        <f t="shared" ref="L3677:M3677" si="7399">MIN(N3677,P3677,R3677,T3677,V3677,X3677,Z3677,AB3677,AD3677)</f>
        <v>3107.88</v>
      </c>
      <c r="M3677" s="38">
        <f t="shared" si="7399"/>
        <v>3978</v>
      </c>
      <c r="N3677" s="38">
        <f t="shared" si="7347"/>
        <v>3107.88</v>
      </c>
      <c r="O3677" s="38">
        <f t="shared" si="7348"/>
        <v>3978</v>
      </c>
      <c r="P3677" s="39"/>
      <c r="Q3677" s="39"/>
      <c r="R3677" s="39"/>
      <c r="S3677" s="39"/>
      <c r="T3677" s="39"/>
      <c r="U3677" s="39"/>
      <c r="V3677" s="39"/>
      <c r="W3677" s="39"/>
      <c r="X3677" s="39"/>
      <c r="Y3677" s="39"/>
      <c r="Z3677" s="39"/>
      <c r="AA3677" s="39"/>
      <c r="AB3677" s="39"/>
      <c r="AC3677" s="39"/>
      <c r="AD3677" s="40"/>
      <c r="AE3677" s="40"/>
      <c r="AF3677" s="41">
        <f t="shared" si="7204"/>
        <v>0</v>
      </c>
      <c r="AG3677" s="42"/>
    </row>
    <row r="3678" spans="1:33" ht="13.8">
      <c r="A3678" s="30" t="s">
        <v>9232</v>
      </c>
      <c r="B3678" s="30" t="s">
        <v>9233</v>
      </c>
      <c r="C3678" s="43"/>
      <c r="D3678" s="44"/>
      <c r="E3678" s="44"/>
      <c r="F3678" s="35">
        <f t="shared" si="7395"/>
        <v>0</v>
      </c>
      <c r="G3678" s="35">
        <f t="shared" si="7340"/>
        <v>0</v>
      </c>
      <c r="H3678" s="35">
        <f t="shared" si="7177"/>
        <v>0</v>
      </c>
      <c r="I3678" s="21">
        <f t="shared" si="7388"/>
        <v>28</v>
      </c>
      <c r="J3678" s="37">
        <f t="shared" ref="J3678:K3678" si="7400">MAX(N3678,P3678,R3678,T3678,V3678,X3678,Z3678,AB3678,AD3678)</f>
        <v>102.53</v>
      </c>
      <c r="K3678" s="37">
        <f t="shared" si="7400"/>
        <v>131</v>
      </c>
      <c r="L3678" s="38">
        <f t="shared" ref="L3678:M3678" si="7401">MIN(N3678,P3678,R3678,T3678,V3678,X3678,Z3678,AB3678,AD3678)</f>
        <v>102.53</v>
      </c>
      <c r="M3678" s="38">
        <f t="shared" si="7401"/>
        <v>131</v>
      </c>
      <c r="N3678" s="38">
        <f t="shared" si="7347"/>
        <v>102.53</v>
      </c>
      <c r="O3678" s="38">
        <f t="shared" si="7348"/>
        <v>131</v>
      </c>
      <c r="P3678" s="39"/>
      <c r="Q3678" s="39"/>
      <c r="R3678" s="39"/>
      <c r="S3678" s="39"/>
      <c r="T3678" s="39"/>
      <c r="U3678" s="39"/>
      <c r="V3678" s="39"/>
      <c r="W3678" s="39"/>
      <c r="X3678" s="39"/>
      <c r="Y3678" s="39"/>
      <c r="Z3678" s="39"/>
      <c r="AA3678" s="39"/>
      <c r="AB3678" s="39"/>
      <c r="AC3678" s="39"/>
      <c r="AD3678" s="40"/>
      <c r="AE3678" s="40"/>
      <c r="AF3678" s="41">
        <f t="shared" si="7204"/>
        <v>0</v>
      </c>
      <c r="AG3678" s="42"/>
    </row>
    <row r="3679" spans="1:33" ht="13.8">
      <c r="A3679" s="30" t="s">
        <v>9234</v>
      </c>
      <c r="B3679" s="30" t="s">
        <v>9235</v>
      </c>
      <c r="C3679" s="43"/>
      <c r="D3679" s="44"/>
      <c r="E3679" s="44"/>
      <c r="F3679" s="35">
        <f t="shared" si="7395"/>
        <v>0</v>
      </c>
      <c r="G3679" s="35">
        <f t="shared" si="7340"/>
        <v>0</v>
      </c>
      <c r="H3679" s="35">
        <f t="shared" si="7177"/>
        <v>0</v>
      </c>
      <c r="I3679" s="21">
        <f t="shared" si="7388"/>
        <v>28</v>
      </c>
      <c r="J3679" s="37">
        <f t="shared" ref="J3679:K3679" si="7402">MAX(N3679,P3679,R3679,T3679,V3679,X3679,Z3679,AB3679,AD3679)</f>
        <v>6.41</v>
      </c>
      <c r="K3679" s="37">
        <f t="shared" si="7402"/>
        <v>8</v>
      </c>
      <c r="L3679" s="38">
        <f t="shared" ref="L3679:M3679" si="7403">MIN(N3679,P3679,R3679,T3679,V3679,X3679,Z3679,AB3679,AD3679)</f>
        <v>6.41</v>
      </c>
      <c r="M3679" s="38">
        <f t="shared" si="7403"/>
        <v>8</v>
      </c>
      <c r="N3679" s="38">
        <f t="shared" si="7347"/>
        <v>6.41</v>
      </c>
      <c r="O3679" s="38">
        <f t="shared" si="7348"/>
        <v>8</v>
      </c>
      <c r="P3679" s="39"/>
      <c r="Q3679" s="39"/>
      <c r="R3679" s="39"/>
      <c r="S3679" s="39"/>
      <c r="T3679" s="39"/>
      <c r="U3679" s="39"/>
      <c r="V3679" s="39"/>
      <c r="W3679" s="39"/>
      <c r="X3679" s="39"/>
      <c r="Y3679" s="39"/>
      <c r="Z3679" s="39"/>
      <c r="AA3679" s="39"/>
      <c r="AB3679" s="39"/>
      <c r="AC3679" s="39"/>
      <c r="AD3679" s="40"/>
      <c r="AE3679" s="40"/>
      <c r="AF3679" s="41">
        <f t="shared" si="7204"/>
        <v>0</v>
      </c>
      <c r="AG3679" s="42"/>
    </row>
    <row r="3680" spans="1:33" ht="13.8">
      <c r="A3680" s="30" t="s">
        <v>9236</v>
      </c>
      <c r="B3680" s="30" t="s">
        <v>9237</v>
      </c>
      <c r="C3680" s="43"/>
      <c r="D3680" s="44"/>
      <c r="E3680" s="44"/>
      <c r="F3680" s="35">
        <f t="shared" si="7395"/>
        <v>0</v>
      </c>
      <c r="G3680" s="35">
        <f t="shared" si="7340"/>
        <v>0</v>
      </c>
      <c r="H3680" s="35">
        <f t="shared" si="7177"/>
        <v>0</v>
      </c>
      <c r="I3680" s="21">
        <f t="shared" si="7388"/>
        <v>28</v>
      </c>
      <c r="J3680" s="37">
        <f t="shared" ref="J3680:K3680" si="7404">MAX(N3680,P3680,R3680,T3680,V3680,X3680,Z3680,AB3680,AD3680)</f>
        <v>352.44</v>
      </c>
      <c r="K3680" s="37">
        <f t="shared" si="7404"/>
        <v>451</v>
      </c>
      <c r="L3680" s="38">
        <f t="shared" ref="L3680:M3680" si="7405">MIN(N3680,P3680,R3680,T3680,V3680,X3680,Z3680,AB3680,AD3680)</f>
        <v>352.44</v>
      </c>
      <c r="M3680" s="38">
        <f t="shared" si="7405"/>
        <v>451</v>
      </c>
      <c r="N3680" s="38">
        <f t="shared" si="7347"/>
        <v>352.44</v>
      </c>
      <c r="O3680" s="38">
        <f t="shared" si="7348"/>
        <v>451</v>
      </c>
      <c r="P3680" s="39"/>
      <c r="Q3680" s="39"/>
      <c r="R3680" s="39"/>
      <c r="S3680" s="39"/>
      <c r="T3680" s="39"/>
      <c r="U3680" s="39"/>
      <c r="V3680" s="39"/>
      <c r="W3680" s="39"/>
      <c r="X3680" s="39"/>
      <c r="Y3680" s="39"/>
      <c r="Z3680" s="39"/>
      <c r="AA3680" s="39"/>
      <c r="AB3680" s="39"/>
      <c r="AC3680" s="39"/>
      <c r="AD3680" s="40"/>
      <c r="AE3680" s="40"/>
      <c r="AF3680" s="41">
        <f t="shared" si="7204"/>
        <v>0</v>
      </c>
      <c r="AG3680" s="42"/>
    </row>
    <row r="3681" spans="1:33" ht="13.8">
      <c r="A3681" s="30" t="s">
        <v>9238</v>
      </c>
      <c r="B3681" s="30" t="s">
        <v>9239</v>
      </c>
      <c r="C3681" s="43"/>
      <c r="D3681" s="44"/>
      <c r="E3681" s="44"/>
      <c r="F3681" s="35">
        <f t="shared" si="7395"/>
        <v>0</v>
      </c>
      <c r="G3681" s="35">
        <f t="shared" si="7340"/>
        <v>0</v>
      </c>
      <c r="H3681" s="35">
        <f t="shared" si="7177"/>
        <v>0</v>
      </c>
      <c r="I3681" s="21">
        <f t="shared" si="7388"/>
        <v>28</v>
      </c>
      <c r="J3681" s="37">
        <f t="shared" ref="J3681:K3681" si="7406">MAX(N3681,P3681,R3681,T3681,V3681,X3681,Z3681,AB3681,AD3681)</f>
        <v>44.86</v>
      </c>
      <c r="K3681" s="37">
        <f t="shared" si="7406"/>
        <v>57</v>
      </c>
      <c r="L3681" s="38">
        <f t="shared" ref="L3681:M3681" si="7407">MIN(N3681,P3681,R3681,T3681,V3681,X3681,Z3681,AB3681,AD3681)</f>
        <v>44.86</v>
      </c>
      <c r="M3681" s="38">
        <f t="shared" si="7407"/>
        <v>57</v>
      </c>
      <c r="N3681" s="38">
        <f t="shared" si="7347"/>
        <v>44.86</v>
      </c>
      <c r="O3681" s="38">
        <f t="shared" si="7348"/>
        <v>57</v>
      </c>
      <c r="P3681" s="39"/>
      <c r="Q3681" s="39"/>
      <c r="R3681" s="39"/>
      <c r="S3681" s="39"/>
      <c r="T3681" s="39"/>
      <c r="U3681" s="39"/>
      <c r="V3681" s="39"/>
      <c r="W3681" s="39"/>
      <c r="X3681" s="39"/>
      <c r="Y3681" s="39"/>
      <c r="Z3681" s="39"/>
      <c r="AA3681" s="39"/>
      <c r="AB3681" s="39"/>
      <c r="AC3681" s="39"/>
      <c r="AD3681" s="40"/>
      <c r="AE3681" s="40"/>
      <c r="AF3681" s="41">
        <f t="shared" si="7204"/>
        <v>0</v>
      </c>
      <c r="AG3681" s="42"/>
    </row>
    <row r="3682" spans="1:33" ht="13.8">
      <c r="A3682" s="30" t="s">
        <v>1236</v>
      </c>
      <c r="B3682" s="30" t="s">
        <v>1237</v>
      </c>
      <c r="C3682" s="43"/>
      <c r="D3682" s="44">
        <v>1</v>
      </c>
      <c r="E3682" s="44">
        <v>1</v>
      </c>
      <c r="F3682" s="35">
        <f t="shared" si="7395"/>
        <v>0</v>
      </c>
      <c r="G3682" s="35">
        <f t="shared" si="7340"/>
        <v>2</v>
      </c>
      <c r="H3682" s="35">
        <f t="shared" si="7177"/>
        <v>-1</v>
      </c>
      <c r="I3682" s="21">
        <v>18</v>
      </c>
      <c r="J3682" s="37">
        <f t="shared" ref="J3682:K3682" si="7408">MAX(N3682,P3682,R3682,T3682,V3682,X3682,Z3682,AB3682,AD3682)</f>
        <v>4671.43</v>
      </c>
      <c r="K3682" s="37">
        <f t="shared" si="7408"/>
        <v>5979</v>
      </c>
      <c r="L3682" s="38">
        <f t="shared" ref="L3682:M3682" si="7409">MIN(N3682,P3682,R3682,T3682,V3682,X3682,Z3682,AB3682,AD3682)</f>
        <v>4671.43</v>
      </c>
      <c r="M3682" s="38">
        <f t="shared" si="7409"/>
        <v>5979</v>
      </c>
      <c r="N3682" s="38">
        <f t="shared" si="7347"/>
        <v>4671.43</v>
      </c>
      <c r="O3682" s="38">
        <f t="shared" si="7348"/>
        <v>5979</v>
      </c>
      <c r="P3682" s="39"/>
      <c r="Q3682" s="39"/>
      <c r="R3682" s="39"/>
      <c r="S3682" s="39"/>
      <c r="T3682" s="39"/>
      <c r="U3682" s="39"/>
      <c r="V3682" s="39"/>
      <c r="W3682" s="39"/>
      <c r="X3682" s="39"/>
      <c r="Y3682" s="39"/>
      <c r="Z3682" s="39"/>
      <c r="AA3682" s="39"/>
      <c r="AB3682" s="39"/>
      <c r="AC3682" s="39"/>
      <c r="AD3682" s="40"/>
      <c r="AE3682" s="40"/>
      <c r="AF3682" s="41">
        <f t="shared" si="7204"/>
        <v>2</v>
      </c>
      <c r="AG3682" s="42"/>
    </row>
    <row r="3683" spans="1:33" ht="13.8">
      <c r="A3683" s="30" t="s">
        <v>9240</v>
      </c>
      <c r="B3683" s="30" t="s">
        <v>9241</v>
      </c>
      <c r="C3683" s="43"/>
      <c r="D3683" s="44"/>
      <c r="E3683" s="44"/>
      <c r="F3683" s="35">
        <f t="shared" si="7395"/>
        <v>0</v>
      </c>
      <c r="G3683" s="35">
        <f t="shared" si="7340"/>
        <v>0</v>
      </c>
      <c r="H3683" s="35">
        <f t="shared" si="7177"/>
        <v>0</v>
      </c>
      <c r="I3683" s="21">
        <f t="shared" ref="I3683:I3714" si="7410">VLOOKUP(A3683,Old_Inventory,9,FALSE)</f>
        <v>28</v>
      </c>
      <c r="J3683" s="37">
        <f t="shared" ref="J3683:K3683" si="7411">MAX(N3683,P3683,R3683,T3683,V3683,X3683,Z3683,AB3683,AD3683)</f>
        <v>4152.38</v>
      </c>
      <c r="K3683" s="37">
        <f t="shared" si="7411"/>
        <v>5315</v>
      </c>
      <c r="L3683" s="38">
        <f t="shared" ref="L3683:M3683" si="7412">MIN(N3683,P3683,R3683,T3683,V3683,X3683,Z3683,AB3683,AD3683)</f>
        <v>4152.38</v>
      </c>
      <c r="M3683" s="38">
        <f t="shared" si="7412"/>
        <v>5315</v>
      </c>
      <c r="N3683" s="38">
        <f t="shared" si="7347"/>
        <v>4152.38</v>
      </c>
      <c r="O3683" s="38">
        <f t="shared" si="7348"/>
        <v>5315</v>
      </c>
      <c r="P3683" s="39"/>
      <c r="Q3683" s="39"/>
      <c r="R3683" s="39"/>
      <c r="S3683" s="39"/>
      <c r="T3683" s="39"/>
      <c r="U3683" s="39"/>
      <c r="V3683" s="39"/>
      <c r="W3683" s="39"/>
      <c r="X3683" s="39"/>
      <c r="Y3683" s="39"/>
      <c r="Z3683" s="39"/>
      <c r="AA3683" s="39"/>
      <c r="AB3683" s="39"/>
      <c r="AC3683" s="39"/>
      <c r="AD3683" s="40"/>
      <c r="AE3683" s="40"/>
      <c r="AF3683" s="41">
        <f t="shared" si="7204"/>
        <v>0</v>
      </c>
      <c r="AG3683" s="42"/>
    </row>
    <row r="3684" spans="1:33" ht="13.8">
      <c r="A3684" s="30" t="s">
        <v>9242</v>
      </c>
      <c r="B3684" s="30" t="s">
        <v>9243</v>
      </c>
      <c r="C3684" s="43"/>
      <c r="D3684" s="44"/>
      <c r="E3684" s="44"/>
      <c r="F3684" s="35">
        <f t="shared" si="7395"/>
        <v>0</v>
      </c>
      <c r="G3684" s="35">
        <f t="shared" si="7340"/>
        <v>0</v>
      </c>
      <c r="H3684" s="35">
        <f t="shared" si="7177"/>
        <v>0</v>
      </c>
      <c r="I3684" s="21">
        <f t="shared" si="7410"/>
        <v>28</v>
      </c>
      <c r="J3684" s="37">
        <f t="shared" ref="J3684:K3684" si="7413">MAX(N3684,P3684,R3684,T3684,V3684,X3684,Z3684,AB3684,AD3684)</f>
        <v>6.41</v>
      </c>
      <c r="K3684" s="37">
        <f t="shared" si="7413"/>
        <v>8</v>
      </c>
      <c r="L3684" s="38">
        <f t="shared" ref="L3684:M3684" si="7414">MIN(N3684,P3684,R3684,T3684,V3684,X3684,Z3684,AB3684,AD3684)</f>
        <v>6.41</v>
      </c>
      <c r="M3684" s="38">
        <f t="shared" si="7414"/>
        <v>8</v>
      </c>
      <c r="N3684" s="38">
        <f t="shared" si="7347"/>
        <v>6.41</v>
      </c>
      <c r="O3684" s="38">
        <f t="shared" si="7348"/>
        <v>8</v>
      </c>
      <c r="P3684" s="39"/>
      <c r="Q3684" s="39"/>
      <c r="R3684" s="39"/>
      <c r="S3684" s="39"/>
      <c r="T3684" s="39"/>
      <c r="U3684" s="39"/>
      <c r="V3684" s="39"/>
      <c r="W3684" s="39"/>
      <c r="X3684" s="39"/>
      <c r="Y3684" s="39"/>
      <c r="Z3684" s="39"/>
      <c r="AA3684" s="39"/>
      <c r="AB3684" s="39"/>
      <c r="AC3684" s="39"/>
      <c r="AD3684" s="40"/>
      <c r="AE3684" s="40"/>
      <c r="AF3684" s="41">
        <f t="shared" si="7204"/>
        <v>0</v>
      </c>
      <c r="AG3684" s="42"/>
    </row>
    <row r="3685" spans="1:33" ht="13.8">
      <c r="A3685" s="30" t="s">
        <v>9244</v>
      </c>
      <c r="B3685" s="30" t="s">
        <v>9245</v>
      </c>
      <c r="C3685" s="43"/>
      <c r="D3685" s="44"/>
      <c r="E3685" s="44"/>
      <c r="F3685" s="35">
        <f t="shared" si="7395"/>
        <v>0</v>
      </c>
      <c r="G3685" s="35">
        <f t="shared" si="7340"/>
        <v>0</v>
      </c>
      <c r="H3685" s="35">
        <f t="shared" si="7177"/>
        <v>0</v>
      </c>
      <c r="I3685" s="21">
        <f t="shared" si="7410"/>
        <v>28</v>
      </c>
      <c r="J3685" s="37">
        <f t="shared" ref="J3685:K3685" si="7415">MAX(N3685,P3685,R3685,T3685,V3685,X3685,Z3685,AB3685,AD3685)</f>
        <v>51.26</v>
      </c>
      <c r="K3685" s="37">
        <f t="shared" si="7415"/>
        <v>66</v>
      </c>
      <c r="L3685" s="38">
        <f t="shared" ref="L3685:M3685" si="7416">MIN(N3685,P3685,R3685,T3685,V3685,X3685,Z3685,AB3685,AD3685)</f>
        <v>51.26</v>
      </c>
      <c r="M3685" s="38">
        <f t="shared" si="7416"/>
        <v>66</v>
      </c>
      <c r="N3685" s="38">
        <f t="shared" si="7347"/>
        <v>51.26</v>
      </c>
      <c r="O3685" s="38">
        <f t="shared" si="7348"/>
        <v>66</v>
      </c>
      <c r="P3685" s="39"/>
      <c r="Q3685" s="39"/>
      <c r="R3685" s="39"/>
      <c r="S3685" s="39"/>
      <c r="T3685" s="39"/>
      <c r="U3685" s="39"/>
      <c r="V3685" s="39"/>
      <c r="W3685" s="39"/>
      <c r="X3685" s="39"/>
      <c r="Y3685" s="39"/>
      <c r="Z3685" s="39"/>
      <c r="AA3685" s="39"/>
      <c r="AB3685" s="39"/>
      <c r="AC3685" s="39"/>
      <c r="AD3685" s="40"/>
      <c r="AE3685" s="40"/>
      <c r="AF3685" s="41">
        <f t="shared" si="7204"/>
        <v>0</v>
      </c>
      <c r="AG3685" s="42"/>
    </row>
    <row r="3686" spans="1:33" ht="27.6">
      <c r="A3686" s="30" t="s">
        <v>9246</v>
      </c>
      <c r="B3686" s="30" t="s">
        <v>9247</v>
      </c>
      <c r="C3686" s="43"/>
      <c r="D3686" s="44"/>
      <c r="E3686" s="44"/>
      <c r="F3686" s="35">
        <f t="shared" si="7395"/>
        <v>0</v>
      </c>
      <c r="G3686" s="35">
        <f t="shared" si="7340"/>
        <v>0</v>
      </c>
      <c r="H3686" s="35">
        <f t="shared" si="7177"/>
        <v>0</v>
      </c>
      <c r="I3686" s="21">
        <f t="shared" si="7410"/>
        <v>18</v>
      </c>
      <c r="J3686" s="37">
        <f t="shared" ref="J3686:K3686" si="7417">MAX(N3686,P3686,R3686,T3686,V3686,X3686,Z3686,AB3686,AD3686)</f>
        <v>384.18</v>
      </c>
      <c r="K3686" s="37">
        <f t="shared" si="7417"/>
        <v>453</v>
      </c>
      <c r="L3686" s="38">
        <f t="shared" ref="L3686:M3686" si="7418">MIN(N3686,P3686,R3686,T3686,V3686,X3686,Z3686,AB3686,AD3686)</f>
        <v>384.18</v>
      </c>
      <c r="M3686" s="38">
        <f t="shared" si="7418"/>
        <v>453</v>
      </c>
      <c r="N3686" s="38">
        <f t="shared" si="7347"/>
        <v>384.18</v>
      </c>
      <c r="O3686" s="38">
        <f t="shared" si="7348"/>
        <v>453</v>
      </c>
      <c r="P3686" s="39"/>
      <c r="Q3686" s="39"/>
      <c r="R3686" s="39"/>
      <c r="S3686" s="39"/>
      <c r="T3686" s="39"/>
      <c r="U3686" s="39"/>
      <c r="V3686" s="39"/>
      <c r="W3686" s="39"/>
      <c r="X3686" s="39"/>
      <c r="Y3686" s="39"/>
      <c r="Z3686" s="39"/>
      <c r="AA3686" s="39"/>
      <c r="AB3686" s="39"/>
      <c r="AC3686" s="39"/>
      <c r="AD3686" s="40"/>
      <c r="AE3686" s="40"/>
      <c r="AF3686" s="41">
        <f t="shared" si="7204"/>
        <v>0</v>
      </c>
      <c r="AG3686" s="42"/>
    </row>
    <row r="3687" spans="1:33" ht="27.6">
      <c r="A3687" s="30" t="s">
        <v>9248</v>
      </c>
      <c r="B3687" s="30" t="s">
        <v>9249</v>
      </c>
      <c r="C3687" s="43"/>
      <c r="D3687" s="44"/>
      <c r="E3687" s="44"/>
      <c r="F3687" s="35">
        <f t="shared" si="7395"/>
        <v>0</v>
      </c>
      <c r="G3687" s="35">
        <f t="shared" si="7340"/>
        <v>0</v>
      </c>
      <c r="H3687" s="35">
        <f t="shared" si="7177"/>
        <v>0</v>
      </c>
      <c r="I3687" s="21">
        <f t="shared" si="7410"/>
        <v>18</v>
      </c>
      <c r="J3687" s="37">
        <f t="shared" ref="J3687:K3687" si="7419">MAX(N3687,P3687,R3687,T3687,V3687,X3687,Z3687,AB3687,AD3687)</f>
        <v>239.32</v>
      </c>
      <c r="K3687" s="37">
        <f t="shared" si="7419"/>
        <v>282</v>
      </c>
      <c r="L3687" s="38">
        <f t="shared" ref="L3687:M3687" si="7420">MIN(N3687,P3687,R3687,T3687,V3687,X3687,Z3687,AB3687,AD3687)</f>
        <v>239.32</v>
      </c>
      <c r="M3687" s="38">
        <f t="shared" si="7420"/>
        <v>282</v>
      </c>
      <c r="N3687" s="38">
        <f t="shared" si="7347"/>
        <v>239.32</v>
      </c>
      <c r="O3687" s="38">
        <f t="shared" si="7348"/>
        <v>282</v>
      </c>
      <c r="P3687" s="39"/>
      <c r="Q3687" s="39"/>
      <c r="R3687" s="39"/>
      <c r="S3687" s="39"/>
      <c r="T3687" s="39"/>
      <c r="U3687" s="39"/>
      <c r="V3687" s="39"/>
      <c r="W3687" s="39"/>
      <c r="X3687" s="39"/>
      <c r="Y3687" s="39"/>
      <c r="Z3687" s="39"/>
      <c r="AA3687" s="39"/>
      <c r="AB3687" s="39"/>
      <c r="AC3687" s="39"/>
      <c r="AD3687" s="40"/>
      <c r="AE3687" s="40"/>
      <c r="AF3687" s="41">
        <f t="shared" si="7204"/>
        <v>0</v>
      </c>
      <c r="AG3687" s="42"/>
    </row>
    <row r="3688" spans="1:33" ht="27.6">
      <c r="A3688" s="30" t="s">
        <v>9250</v>
      </c>
      <c r="B3688" s="30" t="s">
        <v>9251</v>
      </c>
      <c r="C3688" s="43"/>
      <c r="D3688" s="44"/>
      <c r="E3688" s="44"/>
      <c r="F3688" s="35">
        <f t="shared" si="7395"/>
        <v>0</v>
      </c>
      <c r="G3688" s="35">
        <f t="shared" si="7340"/>
        <v>0</v>
      </c>
      <c r="H3688" s="35">
        <f t="shared" si="7177"/>
        <v>0</v>
      </c>
      <c r="I3688" s="21">
        <f t="shared" si="7410"/>
        <v>18</v>
      </c>
      <c r="J3688" s="37">
        <f t="shared" ref="J3688:K3688" si="7421">MAX(N3688,P3688,R3688,T3688,V3688,X3688,Z3688,AB3688,AD3688)</f>
        <v>12.6</v>
      </c>
      <c r="K3688" s="37">
        <f t="shared" si="7421"/>
        <v>15</v>
      </c>
      <c r="L3688" s="38">
        <f t="shared" ref="L3688:M3688" si="7422">MIN(N3688,P3688,R3688,T3688,V3688,X3688,Z3688,AB3688,AD3688)</f>
        <v>12.6</v>
      </c>
      <c r="M3688" s="38">
        <f t="shared" si="7422"/>
        <v>15</v>
      </c>
      <c r="N3688" s="38">
        <f t="shared" si="7347"/>
        <v>12.6</v>
      </c>
      <c r="O3688" s="38">
        <f t="shared" si="7348"/>
        <v>15</v>
      </c>
      <c r="P3688" s="39"/>
      <c r="Q3688" s="39"/>
      <c r="R3688" s="39"/>
      <c r="S3688" s="39"/>
      <c r="T3688" s="39"/>
      <c r="U3688" s="39"/>
      <c r="V3688" s="39"/>
      <c r="W3688" s="39"/>
      <c r="X3688" s="39"/>
      <c r="Y3688" s="39"/>
      <c r="Z3688" s="39"/>
      <c r="AA3688" s="39"/>
      <c r="AB3688" s="39"/>
      <c r="AC3688" s="39"/>
      <c r="AD3688" s="40"/>
      <c r="AE3688" s="40"/>
      <c r="AF3688" s="41">
        <f t="shared" si="7204"/>
        <v>0</v>
      </c>
      <c r="AG3688" s="42"/>
    </row>
    <row r="3689" spans="1:33" ht="27.6">
      <c r="A3689" s="30" t="s">
        <v>9252</v>
      </c>
      <c r="B3689" s="30" t="s">
        <v>9253</v>
      </c>
      <c r="C3689" s="43"/>
      <c r="D3689" s="44"/>
      <c r="E3689" s="44"/>
      <c r="F3689" s="35">
        <f t="shared" si="7395"/>
        <v>0</v>
      </c>
      <c r="G3689" s="35">
        <f t="shared" si="7340"/>
        <v>0</v>
      </c>
      <c r="H3689" s="35">
        <f t="shared" si="7177"/>
        <v>0</v>
      </c>
      <c r="I3689" s="21">
        <f t="shared" si="7410"/>
        <v>18</v>
      </c>
      <c r="J3689" s="37">
        <f t="shared" ref="J3689:K3689" si="7423">MAX(N3689,P3689,R3689,T3689,V3689,X3689,Z3689,AB3689,AD3689)</f>
        <v>62.98</v>
      </c>
      <c r="K3689" s="37">
        <f t="shared" si="7423"/>
        <v>74</v>
      </c>
      <c r="L3689" s="38">
        <f t="shared" ref="L3689:M3689" si="7424">MIN(N3689,P3689,R3689,T3689,V3689,X3689,Z3689,AB3689,AD3689)</f>
        <v>62.98</v>
      </c>
      <c r="M3689" s="38">
        <f t="shared" si="7424"/>
        <v>74</v>
      </c>
      <c r="N3689" s="38">
        <f t="shared" si="7347"/>
        <v>62.98</v>
      </c>
      <c r="O3689" s="38">
        <f t="shared" si="7348"/>
        <v>74</v>
      </c>
      <c r="P3689" s="39"/>
      <c r="Q3689" s="39"/>
      <c r="R3689" s="39"/>
      <c r="S3689" s="39"/>
      <c r="T3689" s="39"/>
      <c r="U3689" s="39"/>
      <c r="V3689" s="39"/>
      <c r="W3689" s="39"/>
      <c r="X3689" s="39"/>
      <c r="Y3689" s="39"/>
      <c r="Z3689" s="39"/>
      <c r="AA3689" s="39"/>
      <c r="AB3689" s="39"/>
      <c r="AC3689" s="39"/>
      <c r="AD3689" s="40"/>
      <c r="AE3689" s="40"/>
      <c r="AF3689" s="41">
        <f t="shared" si="7204"/>
        <v>0</v>
      </c>
      <c r="AG3689" s="42"/>
    </row>
    <row r="3690" spans="1:33" ht="13.8">
      <c r="A3690" s="30" t="s">
        <v>9254</v>
      </c>
      <c r="B3690" s="30" t="s">
        <v>9255</v>
      </c>
      <c r="C3690" s="43"/>
      <c r="D3690" s="44"/>
      <c r="E3690" s="44"/>
      <c r="F3690" s="35">
        <f t="shared" si="7395"/>
        <v>0</v>
      </c>
      <c r="G3690" s="35">
        <f t="shared" si="7340"/>
        <v>0</v>
      </c>
      <c r="H3690" s="35">
        <f t="shared" si="7177"/>
        <v>0</v>
      </c>
      <c r="I3690" s="21">
        <f t="shared" si="7410"/>
        <v>18</v>
      </c>
      <c r="J3690" s="37">
        <f t="shared" ref="J3690:K3690" si="7425">MAX(N3690,P3690,R3690,T3690,V3690,X3690,Z3690,AB3690,AD3690)</f>
        <v>1026.57</v>
      </c>
      <c r="K3690" s="37">
        <f t="shared" si="7425"/>
        <v>1211</v>
      </c>
      <c r="L3690" s="38">
        <f t="shared" ref="L3690:M3690" si="7426">MIN(N3690,P3690,R3690,T3690,V3690,X3690,Z3690,AB3690,AD3690)</f>
        <v>1026.57</v>
      </c>
      <c r="M3690" s="38">
        <f t="shared" si="7426"/>
        <v>1211</v>
      </c>
      <c r="N3690" s="38">
        <f t="shared" si="7347"/>
        <v>1026.57</v>
      </c>
      <c r="O3690" s="38">
        <f t="shared" si="7348"/>
        <v>1211</v>
      </c>
      <c r="P3690" s="39"/>
      <c r="Q3690" s="39"/>
      <c r="R3690" s="39"/>
      <c r="S3690" s="39"/>
      <c r="T3690" s="39"/>
      <c r="U3690" s="39"/>
      <c r="V3690" s="39"/>
      <c r="W3690" s="39"/>
      <c r="X3690" s="39"/>
      <c r="Y3690" s="39"/>
      <c r="Z3690" s="39"/>
      <c r="AA3690" s="39"/>
      <c r="AB3690" s="39"/>
      <c r="AC3690" s="39"/>
      <c r="AD3690" s="40"/>
      <c r="AE3690" s="40"/>
      <c r="AF3690" s="41">
        <f t="shared" si="7204"/>
        <v>0</v>
      </c>
      <c r="AG3690" s="42"/>
    </row>
    <row r="3691" spans="1:33" ht="13.8">
      <c r="A3691" s="30" t="s">
        <v>9256</v>
      </c>
      <c r="B3691" s="30" t="s">
        <v>9257</v>
      </c>
      <c r="C3691" s="43"/>
      <c r="D3691" s="44"/>
      <c r="E3691" s="44"/>
      <c r="F3691" s="35">
        <f t="shared" si="7395"/>
        <v>0</v>
      </c>
      <c r="G3691" s="35">
        <f t="shared" si="7340"/>
        <v>0</v>
      </c>
      <c r="H3691" s="35">
        <f t="shared" si="7177"/>
        <v>0</v>
      </c>
      <c r="I3691" s="21">
        <f t="shared" si="7410"/>
        <v>18</v>
      </c>
      <c r="J3691" s="37">
        <f t="shared" ref="J3691:K3691" si="7427">MAX(N3691,P3691,R3691,T3691,V3691,X3691,Z3691,AB3691,AD3691)</f>
        <v>170.05</v>
      </c>
      <c r="K3691" s="37">
        <f t="shared" si="7427"/>
        <v>201</v>
      </c>
      <c r="L3691" s="38">
        <f t="shared" ref="L3691:M3691" si="7428">MIN(N3691,P3691,R3691,T3691,V3691,X3691,Z3691,AB3691,AD3691)</f>
        <v>170.05</v>
      </c>
      <c r="M3691" s="38">
        <f t="shared" si="7428"/>
        <v>201</v>
      </c>
      <c r="N3691" s="38">
        <f t="shared" si="7347"/>
        <v>170.05</v>
      </c>
      <c r="O3691" s="38">
        <f t="shared" si="7348"/>
        <v>201</v>
      </c>
      <c r="P3691" s="39"/>
      <c r="Q3691" s="39"/>
      <c r="R3691" s="39"/>
      <c r="S3691" s="39"/>
      <c r="T3691" s="39"/>
      <c r="U3691" s="39"/>
      <c r="V3691" s="39"/>
      <c r="W3691" s="39"/>
      <c r="X3691" s="39"/>
      <c r="Y3691" s="39"/>
      <c r="Z3691" s="39"/>
      <c r="AA3691" s="39"/>
      <c r="AB3691" s="39"/>
      <c r="AC3691" s="39"/>
      <c r="AD3691" s="40"/>
      <c r="AE3691" s="40"/>
      <c r="AF3691" s="41">
        <f t="shared" si="7204"/>
        <v>0</v>
      </c>
      <c r="AG3691" s="42"/>
    </row>
    <row r="3692" spans="1:33" ht="13.8">
      <c r="A3692" s="30" t="s">
        <v>9258</v>
      </c>
      <c r="B3692" s="30" t="s">
        <v>9259</v>
      </c>
      <c r="C3692" s="43"/>
      <c r="D3692" s="44"/>
      <c r="E3692" s="44"/>
      <c r="F3692" s="35">
        <f t="shared" si="7395"/>
        <v>0</v>
      </c>
      <c r="G3692" s="35">
        <f t="shared" si="7340"/>
        <v>0</v>
      </c>
      <c r="H3692" s="35">
        <f t="shared" si="7177"/>
        <v>0</v>
      </c>
      <c r="I3692" s="21">
        <f t="shared" si="7410"/>
        <v>18</v>
      </c>
      <c r="J3692" s="37">
        <f t="shared" ref="J3692:K3692" si="7429">MAX(N3692,P3692,R3692,T3692,V3692,X3692,Z3692,AB3692,AD3692)</f>
        <v>988.79</v>
      </c>
      <c r="K3692" s="37">
        <f t="shared" si="7429"/>
        <v>1167</v>
      </c>
      <c r="L3692" s="38">
        <f t="shared" ref="L3692:M3692" si="7430">MIN(N3692,P3692,R3692,T3692,V3692,X3692,Z3692,AB3692,AD3692)</f>
        <v>988.79</v>
      </c>
      <c r="M3692" s="38">
        <f t="shared" si="7430"/>
        <v>1167</v>
      </c>
      <c r="N3692" s="38">
        <f t="shared" si="7347"/>
        <v>988.79</v>
      </c>
      <c r="O3692" s="38">
        <f t="shared" si="7348"/>
        <v>1167</v>
      </c>
      <c r="P3692" s="39"/>
      <c r="Q3692" s="39"/>
      <c r="R3692" s="39"/>
      <c r="S3692" s="39"/>
      <c r="T3692" s="39"/>
      <c r="U3692" s="39"/>
      <c r="V3692" s="39"/>
      <c r="W3692" s="39"/>
      <c r="X3692" s="39"/>
      <c r="Y3692" s="39"/>
      <c r="Z3692" s="39"/>
      <c r="AA3692" s="39"/>
      <c r="AB3692" s="39"/>
      <c r="AC3692" s="39"/>
      <c r="AD3692" s="40"/>
      <c r="AE3692" s="40"/>
      <c r="AF3692" s="41">
        <f t="shared" si="7204"/>
        <v>0</v>
      </c>
      <c r="AG3692" s="42"/>
    </row>
    <row r="3693" spans="1:33" ht="27.6">
      <c r="A3693" s="30" t="s">
        <v>9260</v>
      </c>
      <c r="B3693" s="30" t="s">
        <v>9261</v>
      </c>
      <c r="C3693" s="43"/>
      <c r="D3693" s="44"/>
      <c r="E3693" s="44"/>
      <c r="F3693" s="35">
        <f t="shared" si="7395"/>
        <v>0</v>
      </c>
      <c r="G3693" s="35">
        <f t="shared" si="7340"/>
        <v>0</v>
      </c>
      <c r="H3693" s="35">
        <f t="shared" si="7177"/>
        <v>0</v>
      </c>
      <c r="I3693" s="21">
        <f t="shared" si="7410"/>
        <v>18</v>
      </c>
      <c r="J3693" s="37">
        <f t="shared" ref="J3693:K3693" si="7431">MAX(N3693,P3693,R3693,T3693,V3693,X3693,Z3693,AB3693,AD3693)</f>
        <v>1139.94</v>
      </c>
      <c r="K3693" s="37">
        <f t="shared" si="7431"/>
        <v>1345</v>
      </c>
      <c r="L3693" s="38">
        <f t="shared" ref="L3693:M3693" si="7432">MIN(N3693,P3693,R3693,T3693,V3693,X3693,Z3693,AB3693,AD3693)</f>
        <v>1139.94</v>
      </c>
      <c r="M3693" s="38">
        <f t="shared" si="7432"/>
        <v>1345</v>
      </c>
      <c r="N3693" s="38">
        <f t="shared" si="7347"/>
        <v>1139.94</v>
      </c>
      <c r="O3693" s="38">
        <f t="shared" si="7348"/>
        <v>1345</v>
      </c>
      <c r="P3693" s="39"/>
      <c r="Q3693" s="39"/>
      <c r="R3693" s="39"/>
      <c r="S3693" s="39"/>
      <c r="T3693" s="39"/>
      <c r="U3693" s="39"/>
      <c r="V3693" s="39"/>
      <c r="W3693" s="39"/>
      <c r="X3693" s="39"/>
      <c r="Y3693" s="39"/>
      <c r="Z3693" s="39"/>
      <c r="AA3693" s="39"/>
      <c r="AB3693" s="39"/>
      <c r="AC3693" s="39"/>
      <c r="AD3693" s="40"/>
      <c r="AE3693" s="40"/>
      <c r="AF3693" s="41">
        <f t="shared" si="7204"/>
        <v>0</v>
      </c>
      <c r="AG3693" s="42"/>
    </row>
    <row r="3694" spans="1:33" ht="27.6">
      <c r="A3694" s="30" t="s">
        <v>9262</v>
      </c>
      <c r="B3694" s="30" t="s">
        <v>9263</v>
      </c>
      <c r="C3694" s="43"/>
      <c r="D3694" s="44"/>
      <c r="E3694" s="44"/>
      <c r="F3694" s="35">
        <f t="shared" si="7395"/>
        <v>0</v>
      </c>
      <c r="G3694" s="35">
        <f t="shared" si="7340"/>
        <v>0</v>
      </c>
      <c r="H3694" s="35">
        <f t="shared" si="7177"/>
        <v>0</v>
      </c>
      <c r="I3694" s="21">
        <f t="shared" si="7410"/>
        <v>28</v>
      </c>
      <c r="J3694" s="37">
        <f t="shared" ref="J3694:K3694" si="7433">MAX(N3694,P3694,R3694,T3694,V3694,X3694,Z3694,AB3694,AD3694)</f>
        <v>1505.88</v>
      </c>
      <c r="K3694" s="37">
        <f t="shared" si="7433"/>
        <v>1928</v>
      </c>
      <c r="L3694" s="38">
        <f t="shared" ref="L3694:M3694" si="7434">MIN(N3694,P3694,R3694,T3694,V3694,X3694,Z3694,AB3694,AD3694)</f>
        <v>1505.88</v>
      </c>
      <c r="M3694" s="38">
        <f t="shared" si="7434"/>
        <v>1928</v>
      </c>
      <c r="N3694" s="38">
        <f t="shared" si="7347"/>
        <v>1505.88</v>
      </c>
      <c r="O3694" s="38">
        <f t="shared" si="7348"/>
        <v>1928</v>
      </c>
      <c r="P3694" s="39"/>
      <c r="Q3694" s="39"/>
      <c r="R3694" s="39"/>
      <c r="S3694" s="39"/>
      <c r="T3694" s="39"/>
      <c r="U3694" s="39"/>
      <c r="V3694" s="39"/>
      <c r="W3694" s="39"/>
      <c r="X3694" s="39"/>
      <c r="Y3694" s="39"/>
      <c r="Z3694" s="39"/>
      <c r="AA3694" s="39"/>
      <c r="AB3694" s="39"/>
      <c r="AC3694" s="39"/>
      <c r="AD3694" s="40"/>
      <c r="AE3694" s="40"/>
      <c r="AF3694" s="41">
        <f t="shared" si="7204"/>
        <v>0</v>
      </c>
      <c r="AG3694" s="42"/>
    </row>
    <row r="3695" spans="1:33" ht="27.6">
      <c r="A3695" s="30" t="s">
        <v>9264</v>
      </c>
      <c r="B3695" s="30" t="s">
        <v>9265</v>
      </c>
      <c r="C3695" s="43"/>
      <c r="D3695" s="44"/>
      <c r="E3695" s="44"/>
      <c r="F3695" s="35">
        <f t="shared" si="7395"/>
        <v>0</v>
      </c>
      <c r="G3695" s="35">
        <f t="shared" si="7340"/>
        <v>0</v>
      </c>
      <c r="H3695" s="35">
        <f t="shared" si="7177"/>
        <v>0</v>
      </c>
      <c r="I3695" s="21">
        <f t="shared" si="7410"/>
        <v>18</v>
      </c>
      <c r="J3695" s="37">
        <f t="shared" ref="J3695:K3695" si="7435">MAX(N3695,P3695,R3695,T3695,V3695,X3695,Z3695,AB3695,AD3695)</f>
        <v>1864.21</v>
      </c>
      <c r="K3695" s="37">
        <f t="shared" si="7435"/>
        <v>2200</v>
      </c>
      <c r="L3695" s="38">
        <f t="shared" ref="L3695:M3695" si="7436">MIN(N3695,P3695,R3695,T3695,V3695,X3695,Z3695,AB3695,AD3695)</f>
        <v>1864.21</v>
      </c>
      <c r="M3695" s="38">
        <f t="shared" si="7436"/>
        <v>2200</v>
      </c>
      <c r="N3695" s="38">
        <f t="shared" si="7347"/>
        <v>1864.21</v>
      </c>
      <c r="O3695" s="38">
        <f t="shared" si="7348"/>
        <v>2200</v>
      </c>
      <c r="P3695" s="39"/>
      <c r="Q3695" s="39"/>
      <c r="R3695" s="39"/>
      <c r="S3695" s="39"/>
      <c r="T3695" s="39"/>
      <c r="U3695" s="39"/>
      <c r="V3695" s="39"/>
      <c r="W3695" s="39"/>
      <c r="X3695" s="39"/>
      <c r="Y3695" s="39"/>
      <c r="Z3695" s="39"/>
      <c r="AA3695" s="39"/>
      <c r="AB3695" s="39"/>
      <c r="AC3695" s="39"/>
      <c r="AD3695" s="40"/>
      <c r="AE3695" s="40"/>
      <c r="AF3695" s="41">
        <f t="shared" si="7204"/>
        <v>0</v>
      </c>
      <c r="AG3695" s="42"/>
    </row>
    <row r="3696" spans="1:33" ht="13.8">
      <c r="A3696" s="30" t="s">
        <v>9266</v>
      </c>
      <c r="B3696" s="30" t="s">
        <v>9267</v>
      </c>
      <c r="C3696" s="43"/>
      <c r="D3696" s="44"/>
      <c r="E3696" s="44"/>
      <c r="F3696" s="35">
        <f t="shared" si="7395"/>
        <v>0</v>
      </c>
      <c r="G3696" s="35">
        <f t="shared" si="7340"/>
        <v>0</v>
      </c>
      <c r="H3696" s="35">
        <f t="shared" si="7177"/>
        <v>0</v>
      </c>
      <c r="I3696" s="21">
        <f t="shared" si="7410"/>
        <v>18</v>
      </c>
      <c r="J3696" s="37">
        <f t="shared" ref="J3696:K3696" si="7437">MAX(N3696,P3696,R3696,T3696,V3696,X3696,Z3696,AB3696,AD3696)</f>
        <v>1423.35</v>
      </c>
      <c r="K3696" s="37">
        <f t="shared" si="7437"/>
        <v>1680</v>
      </c>
      <c r="L3696" s="38">
        <f t="shared" ref="L3696:M3696" si="7438">MIN(N3696,P3696,R3696,T3696,V3696,X3696,Z3696,AB3696,AD3696)</f>
        <v>1423.35</v>
      </c>
      <c r="M3696" s="38">
        <f t="shared" si="7438"/>
        <v>1680</v>
      </c>
      <c r="N3696" s="38">
        <f t="shared" si="7347"/>
        <v>1423.35</v>
      </c>
      <c r="O3696" s="38">
        <f t="shared" si="7348"/>
        <v>1680</v>
      </c>
      <c r="P3696" s="39"/>
      <c r="Q3696" s="39"/>
      <c r="R3696" s="39"/>
      <c r="S3696" s="39"/>
      <c r="T3696" s="39"/>
      <c r="U3696" s="39"/>
      <c r="V3696" s="39"/>
      <c r="W3696" s="39"/>
      <c r="X3696" s="39"/>
      <c r="Y3696" s="39"/>
      <c r="Z3696" s="39"/>
      <c r="AA3696" s="39"/>
      <c r="AB3696" s="39"/>
      <c r="AC3696" s="39"/>
      <c r="AD3696" s="40"/>
      <c r="AE3696" s="40"/>
      <c r="AF3696" s="41">
        <f t="shared" si="7204"/>
        <v>0</v>
      </c>
      <c r="AG3696" s="42"/>
    </row>
    <row r="3697" spans="1:33" ht="27.6">
      <c r="A3697" s="30" t="s">
        <v>9268</v>
      </c>
      <c r="B3697" s="30" t="s">
        <v>9269</v>
      </c>
      <c r="C3697" s="43"/>
      <c r="D3697" s="44"/>
      <c r="E3697" s="44"/>
      <c r="F3697" s="35">
        <f t="shared" si="7395"/>
        <v>0</v>
      </c>
      <c r="G3697" s="35">
        <f t="shared" si="7340"/>
        <v>0</v>
      </c>
      <c r="H3697" s="35">
        <f t="shared" si="7177"/>
        <v>0</v>
      </c>
      <c r="I3697" s="21">
        <f t="shared" si="7410"/>
        <v>18</v>
      </c>
      <c r="J3697" s="37">
        <f t="shared" ref="J3697:K3697" si="7439">MAX(N3697,P3697,R3697,T3697,V3697,X3697,Z3697,AB3697,AD3697)</f>
        <v>6771.25</v>
      </c>
      <c r="K3697" s="37">
        <f t="shared" si="7439"/>
        <v>7990</v>
      </c>
      <c r="L3697" s="38">
        <f t="shared" ref="L3697:M3697" si="7440">MIN(N3697,P3697,R3697,T3697,V3697,X3697,Z3697,AB3697,AD3697)</f>
        <v>6771.25</v>
      </c>
      <c r="M3697" s="38">
        <f t="shared" si="7440"/>
        <v>7990</v>
      </c>
      <c r="N3697" s="38">
        <f t="shared" si="7347"/>
        <v>6771.25</v>
      </c>
      <c r="O3697" s="38">
        <f t="shared" si="7348"/>
        <v>7990</v>
      </c>
      <c r="P3697" s="39"/>
      <c r="Q3697" s="39"/>
      <c r="R3697" s="39"/>
      <c r="S3697" s="39"/>
      <c r="T3697" s="39"/>
      <c r="U3697" s="39"/>
      <c r="V3697" s="39"/>
      <c r="W3697" s="39"/>
      <c r="X3697" s="39"/>
      <c r="Y3697" s="39"/>
      <c r="Z3697" s="39"/>
      <c r="AA3697" s="39"/>
      <c r="AB3697" s="39"/>
      <c r="AC3697" s="39"/>
      <c r="AD3697" s="40"/>
      <c r="AE3697" s="40"/>
      <c r="AF3697" s="41">
        <f t="shared" si="7204"/>
        <v>0</v>
      </c>
      <c r="AG3697" s="42"/>
    </row>
    <row r="3698" spans="1:33" ht="27.6">
      <c r="A3698" s="30" t="s">
        <v>9270</v>
      </c>
      <c r="B3698" s="30" t="s">
        <v>9271</v>
      </c>
      <c r="C3698" s="43"/>
      <c r="D3698" s="44"/>
      <c r="E3698" s="44"/>
      <c r="F3698" s="35">
        <f t="shared" si="7395"/>
        <v>0</v>
      </c>
      <c r="G3698" s="35">
        <f t="shared" si="7340"/>
        <v>0</v>
      </c>
      <c r="H3698" s="35">
        <f t="shared" si="7177"/>
        <v>0</v>
      </c>
      <c r="I3698" s="21">
        <f t="shared" si="7410"/>
        <v>18</v>
      </c>
      <c r="J3698" s="37">
        <f t="shared" ref="J3698:K3698" si="7441">MAX(N3698,P3698,R3698,T3698,V3698,X3698,Z3698,AB3698,AD3698)</f>
        <v>1354.07</v>
      </c>
      <c r="K3698" s="37">
        <f t="shared" si="7441"/>
        <v>1598</v>
      </c>
      <c r="L3698" s="38">
        <f t="shared" ref="L3698:M3698" si="7442">MIN(N3698,P3698,R3698,T3698,V3698,X3698,Z3698,AB3698,AD3698)</f>
        <v>1354.07</v>
      </c>
      <c r="M3698" s="38">
        <f t="shared" si="7442"/>
        <v>1598</v>
      </c>
      <c r="N3698" s="38">
        <f t="shared" si="7347"/>
        <v>1354.07</v>
      </c>
      <c r="O3698" s="38">
        <f t="shared" si="7348"/>
        <v>1598</v>
      </c>
      <c r="P3698" s="39"/>
      <c r="Q3698" s="39"/>
      <c r="R3698" s="39"/>
      <c r="S3698" s="39"/>
      <c r="T3698" s="39"/>
      <c r="U3698" s="39"/>
      <c r="V3698" s="39"/>
      <c r="W3698" s="39"/>
      <c r="X3698" s="39"/>
      <c r="Y3698" s="39"/>
      <c r="Z3698" s="39"/>
      <c r="AA3698" s="39"/>
      <c r="AB3698" s="39"/>
      <c r="AC3698" s="39"/>
      <c r="AD3698" s="40"/>
      <c r="AE3698" s="40"/>
      <c r="AF3698" s="41">
        <f t="shared" si="7204"/>
        <v>0</v>
      </c>
      <c r="AG3698" s="42"/>
    </row>
    <row r="3699" spans="1:33" ht="27.6">
      <c r="A3699" s="30" t="s">
        <v>9272</v>
      </c>
      <c r="B3699" s="30" t="s">
        <v>9273</v>
      </c>
      <c r="C3699" s="43"/>
      <c r="D3699" s="44"/>
      <c r="E3699" s="44"/>
      <c r="F3699" s="35">
        <f t="shared" si="7395"/>
        <v>0</v>
      </c>
      <c r="G3699" s="35">
        <f t="shared" si="7340"/>
        <v>0</v>
      </c>
      <c r="H3699" s="35">
        <f t="shared" si="7177"/>
        <v>0</v>
      </c>
      <c r="I3699" s="21">
        <f t="shared" si="7410"/>
        <v>18</v>
      </c>
      <c r="J3699" s="37">
        <f t="shared" ref="J3699:K3699" si="7443">MAX(N3699,P3699,R3699,T3699,V3699,X3699,Z3699,AB3699,AD3699)</f>
        <v>5316.37</v>
      </c>
      <c r="K3699" s="37">
        <f t="shared" si="7443"/>
        <v>6273</v>
      </c>
      <c r="L3699" s="38">
        <f t="shared" ref="L3699:M3699" si="7444">MIN(N3699,P3699,R3699,T3699,V3699,X3699,Z3699,AB3699,AD3699)</f>
        <v>5316.37</v>
      </c>
      <c r="M3699" s="38">
        <f t="shared" si="7444"/>
        <v>6273</v>
      </c>
      <c r="N3699" s="38">
        <f t="shared" si="7347"/>
        <v>5316.37</v>
      </c>
      <c r="O3699" s="38">
        <f t="shared" si="7348"/>
        <v>6273</v>
      </c>
      <c r="P3699" s="39"/>
      <c r="Q3699" s="39"/>
      <c r="R3699" s="39"/>
      <c r="S3699" s="39"/>
      <c r="T3699" s="39"/>
      <c r="U3699" s="39"/>
      <c r="V3699" s="39"/>
      <c r="W3699" s="39"/>
      <c r="X3699" s="39"/>
      <c r="Y3699" s="39"/>
      <c r="Z3699" s="39"/>
      <c r="AA3699" s="39"/>
      <c r="AB3699" s="39"/>
      <c r="AC3699" s="39"/>
      <c r="AD3699" s="40"/>
      <c r="AE3699" s="40"/>
      <c r="AF3699" s="41">
        <f t="shared" si="7204"/>
        <v>0</v>
      </c>
      <c r="AG3699" s="42"/>
    </row>
    <row r="3700" spans="1:33" ht="27.6">
      <c r="A3700" s="30" t="s">
        <v>9274</v>
      </c>
      <c r="B3700" s="30" t="s">
        <v>9275</v>
      </c>
      <c r="C3700" s="43"/>
      <c r="D3700" s="44"/>
      <c r="E3700" s="44"/>
      <c r="F3700" s="35">
        <f t="shared" si="7395"/>
        <v>0</v>
      </c>
      <c r="G3700" s="35">
        <f t="shared" si="7340"/>
        <v>0</v>
      </c>
      <c r="H3700" s="35">
        <f t="shared" si="7177"/>
        <v>0</v>
      </c>
      <c r="I3700" s="21">
        <f t="shared" si="7410"/>
        <v>18</v>
      </c>
      <c r="J3700" s="37">
        <f t="shared" ref="J3700:K3700" si="7445">MAX(N3700,P3700,R3700,T3700,V3700,X3700,Z3700,AB3700,AD3700)</f>
        <v>4131.49</v>
      </c>
      <c r="K3700" s="37">
        <f t="shared" si="7445"/>
        <v>4875</v>
      </c>
      <c r="L3700" s="38">
        <f t="shared" ref="L3700:M3700" si="7446">MIN(N3700,P3700,R3700,T3700,V3700,X3700,Z3700,AB3700,AD3700)</f>
        <v>4131.49</v>
      </c>
      <c r="M3700" s="38">
        <f t="shared" si="7446"/>
        <v>4875</v>
      </c>
      <c r="N3700" s="38">
        <f t="shared" si="7347"/>
        <v>4131.49</v>
      </c>
      <c r="O3700" s="38">
        <f t="shared" si="7348"/>
        <v>4875</v>
      </c>
      <c r="P3700" s="39"/>
      <c r="Q3700" s="39"/>
      <c r="R3700" s="39"/>
      <c r="S3700" s="39"/>
      <c r="T3700" s="39"/>
      <c r="U3700" s="39"/>
      <c r="V3700" s="39"/>
      <c r="W3700" s="39"/>
      <c r="X3700" s="39"/>
      <c r="Y3700" s="39"/>
      <c r="Z3700" s="39"/>
      <c r="AA3700" s="39"/>
      <c r="AB3700" s="39"/>
      <c r="AC3700" s="39"/>
      <c r="AD3700" s="40"/>
      <c r="AE3700" s="40"/>
      <c r="AF3700" s="41">
        <f t="shared" si="7204"/>
        <v>0</v>
      </c>
      <c r="AG3700" s="42"/>
    </row>
    <row r="3701" spans="1:33" ht="27.6">
      <c r="A3701" s="30" t="s">
        <v>9276</v>
      </c>
      <c r="B3701" s="30" t="s">
        <v>9277</v>
      </c>
      <c r="C3701" s="43"/>
      <c r="D3701" s="44"/>
      <c r="E3701" s="44"/>
      <c r="F3701" s="35">
        <f t="shared" si="7395"/>
        <v>0</v>
      </c>
      <c r="G3701" s="35">
        <f t="shared" si="7340"/>
        <v>0</v>
      </c>
      <c r="H3701" s="35">
        <f t="shared" si="7177"/>
        <v>0</v>
      </c>
      <c r="I3701" s="21">
        <f t="shared" si="7410"/>
        <v>18</v>
      </c>
      <c r="J3701" s="37">
        <f t="shared" ref="J3701:K3701" si="7447">MAX(N3701,P3701,R3701,T3701,V3701,X3701,Z3701,AB3701,AD3701)</f>
        <v>4534.5600000000004</v>
      </c>
      <c r="K3701" s="37">
        <f t="shared" si="7447"/>
        <v>5351</v>
      </c>
      <c r="L3701" s="38">
        <f t="shared" ref="L3701:M3701" si="7448">MIN(N3701,P3701,R3701,T3701,V3701,X3701,Z3701,AB3701,AD3701)</f>
        <v>4534.5600000000004</v>
      </c>
      <c r="M3701" s="38">
        <f t="shared" si="7448"/>
        <v>5351</v>
      </c>
      <c r="N3701" s="38">
        <f t="shared" si="7347"/>
        <v>4534.5600000000004</v>
      </c>
      <c r="O3701" s="38">
        <f t="shared" si="7348"/>
        <v>5351</v>
      </c>
      <c r="P3701" s="39"/>
      <c r="Q3701" s="39"/>
      <c r="R3701" s="39"/>
      <c r="S3701" s="39"/>
      <c r="T3701" s="39"/>
      <c r="U3701" s="39"/>
      <c r="V3701" s="39"/>
      <c r="W3701" s="39"/>
      <c r="X3701" s="39"/>
      <c r="Y3701" s="39"/>
      <c r="Z3701" s="39"/>
      <c r="AA3701" s="39"/>
      <c r="AB3701" s="39"/>
      <c r="AC3701" s="39"/>
      <c r="AD3701" s="40"/>
      <c r="AE3701" s="40"/>
      <c r="AF3701" s="41">
        <f t="shared" si="7204"/>
        <v>0</v>
      </c>
      <c r="AG3701" s="42"/>
    </row>
    <row r="3702" spans="1:33" ht="13.8">
      <c r="A3702" s="30" t="s">
        <v>9278</v>
      </c>
      <c r="B3702" s="30" t="s">
        <v>9279</v>
      </c>
      <c r="C3702" s="43"/>
      <c r="D3702" s="44"/>
      <c r="E3702" s="44"/>
      <c r="F3702" s="35">
        <f t="shared" si="7395"/>
        <v>0</v>
      </c>
      <c r="G3702" s="35">
        <f t="shared" si="7340"/>
        <v>0</v>
      </c>
      <c r="H3702" s="35">
        <f t="shared" si="7177"/>
        <v>0</v>
      </c>
      <c r="I3702" s="21">
        <f t="shared" si="7410"/>
        <v>18</v>
      </c>
      <c r="J3702" s="37">
        <f t="shared" ref="J3702:K3702" si="7449">MAX(N3702,P3702,R3702,T3702,V3702,X3702,Z3702,AB3702,AD3702)</f>
        <v>6771.25</v>
      </c>
      <c r="K3702" s="37">
        <f t="shared" si="7449"/>
        <v>7990</v>
      </c>
      <c r="L3702" s="38">
        <f t="shared" ref="L3702:M3702" si="7450">MIN(N3702,P3702,R3702,T3702,V3702,X3702,Z3702,AB3702,AD3702)</f>
        <v>6771.25</v>
      </c>
      <c r="M3702" s="38">
        <f t="shared" si="7450"/>
        <v>7990</v>
      </c>
      <c r="N3702" s="38">
        <f t="shared" si="7347"/>
        <v>6771.25</v>
      </c>
      <c r="O3702" s="38">
        <f t="shared" si="7348"/>
        <v>7990</v>
      </c>
      <c r="P3702" s="39"/>
      <c r="Q3702" s="39"/>
      <c r="R3702" s="39"/>
      <c r="S3702" s="39"/>
      <c r="T3702" s="39"/>
      <c r="U3702" s="39"/>
      <c r="V3702" s="39"/>
      <c r="W3702" s="39"/>
      <c r="X3702" s="39"/>
      <c r="Y3702" s="39"/>
      <c r="Z3702" s="39"/>
      <c r="AA3702" s="39"/>
      <c r="AB3702" s="39"/>
      <c r="AC3702" s="39"/>
      <c r="AD3702" s="40"/>
      <c r="AE3702" s="40"/>
      <c r="AF3702" s="41">
        <f t="shared" si="7204"/>
        <v>0</v>
      </c>
      <c r="AG3702" s="42"/>
    </row>
    <row r="3703" spans="1:33" ht="27.6">
      <c r="A3703" s="30" t="s">
        <v>9280</v>
      </c>
      <c r="B3703" s="30" t="s">
        <v>9281</v>
      </c>
      <c r="C3703" s="43"/>
      <c r="D3703" s="44"/>
      <c r="E3703" s="44"/>
      <c r="F3703" s="35">
        <f t="shared" si="7395"/>
        <v>0</v>
      </c>
      <c r="G3703" s="35">
        <f t="shared" si="7340"/>
        <v>0</v>
      </c>
      <c r="H3703" s="35">
        <f t="shared" si="7177"/>
        <v>0</v>
      </c>
      <c r="I3703" s="21">
        <f t="shared" si="7410"/>
        <v>18</v>
      </c>
      <c r="J3703" s="37">
        <f t="shared" ref="J3703:K3703" si="7451">MAX(N3703,P3703,R3703,T3703,V3703,X3703,Z3703,AB3703,AD3703)</f>
        <v>4162.9799999999996</v>
      </c>
      <c r="K3703" s="37">
        <f t="shared" si="7451"/>
        <v>4912</v>
      </c>
      <c r="L3703" s="38">
        <f t="shared" ref="L3703:M3703" si="7452">MIN(N3703,P3703,R3703,T3703,V3703,X3703,Z3703,AB3703,AD3703)</f>
        <v>4162.9799999999996</v>
      </c>
      <c r="M3703" s="38">
        <f t="shared" si="7452"/>
        <v>4912</v>
      </c>
      <c r="N3703" s="38">
        <f t="shared" si="7347"/>
        <v>4162.9799999999996</v>
      </c>
      <c r="O3703" s="38">
        <f t="shared" si="7348"/>
        <v>4912</v>
      </c>
      <c r="P3703" s="39"/>
      <c r="Q3703" s="39"/>
      <c r="R3703" s="39"/>
      <c r="S3703" s="39"/>
      <c r="T3703" s="39"/>
      <c r="U3703" s="39"/>
      <c r="V3703" s="39"/>
      <c r="W3703" s="39"/>
      <c r="X3703" s="39"/>
      <c r="Y3703" s="39"/>
      <c r="Z3703" s="39"/>
      <c r="AA3703" s="39"/>
      <c r="AB3703" s="39"/>
      <c r="AC3703" s="39"/>
      <c r="AD3703" s="40"/>
      <c r="AE3703" s="40"/>
      <c r="AF3703" s="41">
        <f t="shared" si="7204"/>
        <v>0</v>
      </c>
      <c r="AG3703" s="42"/>
    </row>
    <row r="3704" spans="1:33" ht="13.8">
      <c r="A3704" s="30" t="s">
        <v>9282</v>
      </c>
      <c r="B3704" s="30" t="s">
        <v>9283</v>
      </c>
      <c r="C3704" s="43"/>
      <c r="D3704" s="44"/>
      <c r="E3704" s="44"/>
      <c r="F3704" s="35">
        <f t="shared" si="7395"/>
        <v>0</v>
      </c>
      <c r="G3704" s="35">
        <f t="shared" si="7340"/>
        <v>0</v>
      </c>
      <c r="H3704" s="35">
        <f t="shared" si="7177"/>
        <v>0</v>
      </c>
      <c r="I3704" s="21">
        <f t="shared" si="7410"/>
        <v>18</v>
      </c>
      <c r="J3704" s="37">
        <f t="shared" ref="J3704:K3704" si="7453">MAX(N3704,P3704,R3704,T3704,V3704,X3704,Z3704,AB3704,AD3704)</f>
        <v>5637.66</v>
      </c>
      <c r="K3704" s="37">
        <f t="shared" si="7453"/>
        <v>6652</v>
      </c>
      <c r="L3704" s="38">
        <f t="shared" ref="L3704:M3704" si="7454">MIN(N3704,P3704,R3704,T3704,V3704,X3704,Z3704,AB3704,AD3704)</f>
        <v>5637.66</v>
      </c>
      <c r="M3704" s="38">
        <f t="shared" si="7454"/>
        <v>6652</v>
      </c>
      <c r="N3704" s="38">
        <f t="shared" si="7347"/>
        <v>5637.66</v>
      </c>
      <c r="O3704" s="38">
        <f t="shared" si="7348"/>
        <v>6652</v>
      </c>
      <c r="P3704" s="39"/>
      <c r="Q3704" s="39"/>
      <c r="R3704" s="39"/>
      <c r="S3704" s="39"/>
      <c r="T3704" s="39"/>
      <c r="U3704" s="39"/>
      <c r="V3704" s="39"/>
      <c r="W3704" s="39"/>
      <c r="X3704" s="39"/>
      <c r="Y3704" s="39"/>
      <c r="Z3704" s="39"/>
      <c r="AA3704" s="39"/>
      <c r="AB3704" s="39"/>
      <c r="AC3704" s="39"/>
      <c r="AD3704" s="40"/>
      <c r="AE3704" s="40"/>
      <c r="AF3704" s="41">
        <f t="shared" si="7204"/>
        <v>0</v>
      </c>
      <c r="AG3704" s="42"/>
    </row>
    <row r="3705" spans="1:33" ht="27.6">
      <c r="A3705" s="30" t="s">
        <v>9284</v>
      </c>
      <c r="B3705" s="30" t="s">
        <v>9285</v>
      </c>
      <c r="C3705" s="43"/>
      <c r="D3705" s="44"/>
      <c r="E3705" s="44"/>
      <c r="F3705" s="35">
        <f t="shared" si="7395"/>
        <v>0</v>
      </c>
      <c r="G3705" s="35">
        <f t="shared" si="7340"/>
        <v>0</v>
      </c>
      <c r="H3705" s="35">
        <f t="shared" si="7177"/>
        <v>0</v>
      </c>
      <c r="I3705" s="21">
        <f t="shared" si="7410"/>
        <v>18</v>
      </c>
      <c r="J3705" s="37">
        <f t="shared" ref="J3705:K3705" si="7455">MAX(N3705,P3705,R3705,T3705,V3705,X3705,Z3705,AB3705,AD3705)</f>
        <v>1876.8</v>
      </c>
      <c r="K3705" s="37">
        <f t="shared" si="7455"/>
        <v>2215</v>
      </c>
      <c r="L3705" s="38">
        <f t="shared" ref="L3705:M3705" si="7456">MIN(N3705,P3705,R3705,T3705,V3705,X3705,Z3705,AB3705,AD3705)</f>
        <v>1876.8</v>
      </c>
      <c r="M3705" s="38">
        <f t="shared" si="7456"/>
        <v>2215</v>
      </c>
      <c r="N3705" s="38">
        <f t="shared" si="7347"/>
        <v>1876.8</v>
      </c>
      <c r="O3705" s="38">
        <f t="shared" si="7348"/>
        <v>2215</v>
      </c>
      <c r="P3705" s="39"/>
      <c r="Q3705" s="39"/>
      <c r="R3705" s="39"/>
      <c r="S3705" s="39"/>
      <c r="T3705" s="39"/>
      <c r="U3705" s="39"/>
      <c r="V3705" s="39"/>
      <c r="W3705" s="39"/>
      <c r="X3705" s="39"/>
      <c r="Y3705" s="39"/>
      <c r="Z3705" s="39"/>
      <c r="AA3705" s="39"/>
      <c r="AB3705" s="39"/>
      <c r="AC3705" s="39"/>
      <c r="AD3705" s="40"/>
      <c r="AE3705" s="40"/>
      <c r="AF3705" s="41">
        <f t="shared" si="7204"/>
        <v>0</v>
      </c>
      <c r="AG3705" s="42"/>
    </row>
    <row r="3706" spans="1:33" ht="27.6">
      <c r="A3706" s="30" t="s">
        <v>9286</v>
      </c>
      <c r="B3706" s="30" t="s">
        <v>9287</v>
      </c>
      <c r="C3706" s="43"/>
      <c r="D3706" s="44"/>
      <c r="E3706" s="44"/>
      <c r="F3706" s="35">
        <f t="shared" si="7395"/>
        <v>0</v>
      </c>
      <c r="G3706" s="35">
        <f t="shared" si="7340"/>
        <v>0</v>
      </c>
      <c r="H3706" s="35">
        <f t="shared" si="7177"/>
        <v>0</v>
      </c>
      <c r="I3706" s="21">
        <f t="shared" si="7410"/>
        <v>18</v>
      </c>
      <c r="J3706" s="37">
        <f t="shared" ref="J3706:K3706" si="7457">MAX(N3706,P3706,R3706,T3706,V3706,X3706,Z3706,AB3706,AD3706)</f>
        <v>1876.8</v>
      </c>
      <c r="K3706" s="37">
        <f t="shared" si="7457"/>
        <v>2215</v>
      </c>
      <c r="L3706" s="38">
        <f t="shared" ref="L3706:M3706" si="7458">MIN(N3706,P3706,R3706,T3706,V3706,X3706,Z3706,AB3706,AD3706)</f>
        <v>1876.8</v>
      </c>
      <c r="M3706" s="38">
        <f t="shared" si="7458"/>
        <v>2215</v>
      </c>
      <c r="N3706" s="38">
        <f t="shared" si="7347"/>
        <v>1876.8</v>
      </c>
      <c r="O3706" s="38">
        <f t="shared" si="7348"/>
        <v>2215</v>
      </c>
      <c r="P3706" s="39"/>
      <c r="Q3706" s="39"/>
      <c r="R3706" s="39"/>
      <c r="S3706" s="39"/>
      <c r="T3706" s="39"/>
      <c r="U3706" s="39"/>
      <c r="V3706" s="39"/>
      <c r="W3706" s="39"/>
      <c r="X3706" s="39"/>
      <c r="Y3706" s="39"/>
      <c r="Z3706" s="39"/>
      <c r="AA3706" s="39"/>
      <c r="AB3706" s="39"/>
      <c r="AC3706" s="39"/>
      <c r="AD3706" s="40"/>
      <c r="AE3706" s="40"/>
      <c r="AF3706" s="41">
        <f t="shared" si="7204"/>
        <v>0</v>
      </c>
      <c r="AG3706" s="42"/>
    </row>
    <row r="3707" spans="1:33" ht="27.6">
      <c r="A3707" s="30" t="s">
        <v>9288</v>
      </c>
      <c r="B3707" s="30" t="s">
        <v>9289</v>
      </c>
      <c r="C3707" s="43"/>
      <c r="D3707" s="44"/>
      <c r="E3707" s="44"/>
      <c r="F3707" s="35">
        <f t="shared" si="7395"/>
        <v>0</v>
      </c>
      <c r="G3707" s="35">
        <f t="shared" si="7340"/>
        <v>0</v>
      </c>
      <c r="H3707" s="35">
        <f t="shared" si="7177"/>
        <v>0</v>
      </c>
      <c r="I3707" s="21">
        <f t="shared" si="7410"/>
        <v>18</v>
      </c>
      <c r="J3707" s="37">
        <f t="shared" ref="J3707:K3707" si="7459">MAX(N3707,P3707,R3707,T3707,V3707,X3707,Z3707,AB3707,AD3707)</f>
        <v>1876.8</v>
      </c>
      <c r="K3707" s="37">
        <f t="shared" si="7459"/>
        <v>2215</v>
      </c>
      <c r="L3707" s="38">
        <f t="shared" ref="L3707:M3707" si="7460">MIN(N3707,P3707,R3707,T3707,V3707,X3707,Z3707,AB3707,AD3707)</f>
        <v>1876.8</v>
      </c>
      <c r="M3707" s="38">
        <f t="shared" si="7460"/>
        <v>2215</v>
      </c>
      <c r="N3707" s="38">
        <f t="shared" si="7347"/>
        <v>1876.8</v>
      </c>
      <c r="O3707" s="38">
        <f t="shared" si="7348"/>
        <v>2215</v>
      </c>
      <c r="P3707" s="39"/>
      <c r="Q3707" s="39"/>
      <c r="R3707" s="39"/>
      <c r="S3707" s="39"/>
      <c r="T3707" s="39"/>
      <c r="U3707" s="39"/>
      <c r="V3707" s="39"/>
      <c r="W3707" s="39"/>
      <c r="X3707" s="39"/>
      <c r="Y3707" s="39"/>
      <c r="Z3707" s="39"/>
      <c r="AA3707" s="39"/>
      <c r="AB3707" s="39"/>
      <c r="AC3707" s="39"/>
      <c r="AD3707" s="40"/>
      <c r="AE3707" s="40"/>
      <c r="AF3707" s="41">
        <f t="shared" si="7204"/>
        <v>0</v>
      </c>
      <c r="AG3707" s="42"/>
    </row>
    <row r="3708" spans="1:33" ht="13.8">
      <c r="A3708" s="30" t="s">
        <v>9290</v>
      </c>
      <c r="B3708" s="30" t="s">
        <v>9291</v>
      </c>
      <c r="C3708" s="43"/>
      <c r="D3708" s="44"/>
      <c r="E3708" s="44"/>
      <c r="F3708" s="35">
        <f t="shared" si="7395"/>
        <v>0</v>
      </c>
      <c r="G3708" s="35">
        <f t="shared" si="7340"/>
        <v>0</v>
      </c>
      <c r="H3708" s="35">
        <f t="shared" si="7177"/>
        <v>0</v>
      </c>
      <c r="I3708" s="21">
        <f t="shared" si="7410"/>
        <v>18</v>
      </c>
      <c r="J3708" s="37">
        <f t="shared" ref="J3708:K3708" si="7461">MAX(N3708,P3708,R3708,T3708,V3708,X3708,Z3708,AB3708,AD3708)</f>
        <v>2745.93</v>
      </c>
      <c r="K3708" s="37">
        <f t="shared" si="7461"/>
        <v>3240</v>
      </c>
      <c r="L3708" s="38">
        <f t="shared" ref="L3708:M3708" si="7462">MIN(N3708,P3708,R3708,T3708,V3708,X3708,Z3708,AB3708,AD3708)</f>
        <v>2745.93</v>
      </c>
      <c r="M3708" s="38">
        <f t="shared" si="7462"/>
        <v>3240</v>
      </c>
      <c r="N3708" s="38">
        <f t="shared" si="7347"/>
        <v>2745.93</v>
      </c>
      <c r="O3708" s="38">
        <f t="shared" si="7348"/>
        <v>3240</v>
      </c>
      <c r="P3708" s="39"/>
      <c r="Q3708" s="39"/>
      <c r="R3708" s="39"/>
      <c r="S3708" s="39"/>
      <c r="T3708" s="39"/>
      <c r="U3708" s="39"/>
      <c r="V3708" s="39"/>
      <c r="W3708" s="39"/>
      <c r="X3708" s="39"/>
      <c r="Y3708" s="39"/>
      <c r="Z3708" s="39"/>
      <c r="AA3708" s="39"/>
      <c r="AB3708" s="39"/>
      <c r="AC3708" s="39"/>
      <c r="AD3708" s="40"/>
      <c r="AE3708" s="40"/>
      <c r="AF3708" s="41">
        <f t="shared" si="7204"/>
        <v>0</v>
      </c>
      <c r="AG3708" s="42"/>
    </row>
    <row r="3709" spans="1:33" ht="27.6">
      <c r="A3709" s="30" t="s">
        <v>9292</v>
      </c>
      <c r="B3709" s="30" t="s">
        <v>9293</v>
      </c>
      <c r="C3709" s="43"/>
      <c r="D3709" s="44"/>
      <c r="E3709" s="44"/>
      <c r="F3709" s="35">
        <f t="shared" si="7395"/>
        <v>0</v>
      </c>
      <c r="G3709" s="35">
        <f t="shared" si="7340"/>
        <v>0</v>
      </c>
      <c r="H3709" s="35">
        <f t="shared" si="7177"/>
        <v>0</v>
      </c>
      <c r="I3709" s="21">
        <f t="shared" si="7410"/>
        <v>18</v>
      </c>
      <c r="J3709" s="37">
        <f t="shared" ref="J3709:K3709" si="7463">MAX(N3709,P3709,R3709,T3709,V3709,X3709,Z3709,AB3709,AD3709)</f>
        <v>2827.8</v>
      </c>
      <c r="K3709" s="37">
        <f t="shared" si="7463"/>
        <v>3337</v>
      </c>
      <c r="L3709" s="38">
        <f t="shared" ref="L3709:M3709" si="7464">MIN(N3709,P3709,R3709,T3709,V3709,X3709,Z3709,AB3709,AD3709)</f>
        <v>2827.8</v>
      </c>
      <c r="M3709" s="38">
        <f t="shared" si="7464"/>
        <v>3337</v>
      </c>
      <c r="N3709" s="38">
        <f t="shared" si="7347"/>
        <v>2827.8</v>
      </c>
      <c r="O3709" s="38">
        <f t="shared" si="7348"/>
        <v>3337</v>
      </c>
      <c r="P3709" s="39"/>
      <c r="Q3709" s="39"/>
      <c r="R3709" s="39"/>
      <c r="S3709" s="39"/>
      <c r="T3709" s="39"/>
      <c r="U3709" s="39"/>
      <c r="V3709" s="39"/>
      <c r="W3709" s="39"/>
      <c r="X3709" s="39"/>
      <c r="Y3709" s="39"/>
      <c r="Z3709" s="39"/>
      <c r="AA3709" s="39"/>
      <c r="AB3709" s="39"/>
      <c r="AC3709" s="39"/>
      <c r="AD3709" s="40"/>
      <c r="AE3709" s="40"/>
      <c r="AF3709" s="41">
        <f t="shared" si="7204"/>
        <v>0</v>
      </c>
      <c r="AG3709" s="42"/>
    </row>
    <row r="3710" spans="1:33" ht="27.6">
      <c r="A3710" s="208" t="s">
        <v>9294</v>
      </c>
      <c r="B3710" s="208" t="s">
        <v>9295</v>
      </c>
      <c r="C3710" s="43"/>
      <c r="D3710" s="44"/>
      <c r="E3710" s="44"/>
      <c r="F3710" s="35">
        <f t="shared" si="7395"/>
        <v>0</v>
      </c>
      <c r="G3710" s="35">
        <f t="shared" si="7340"/>
        <v>0</v>
      </c>
      <c r="H3710" s="35">
        <f t="shared" si="7177"/>
        <v>0</v>
      </c>
      <c r="I3710" s="21">
        <f t="shared" si="7410"/>
        <v>18</v>
      </c>
      <c r="J3710" s="37">
        <f t="shared" ref="J3710:K3710" si="7465">MAX(N3710,P3710,R3710,T3710,V3710,X3710,Z3710,AB3710,AD3710)</f>
        <v>3363.13</v>
      </c>
      <c r="K3710" s="37">
        <f t="shared" si="7465"/>
        <v>3968</v>
      </c>
      <c r="L3710" s="38">
        <f t="shared" ref="L3710:M3710" si="7466">MIN(N3710,P3710,R3710,T3710,V3710,X3710,Z3710,AB3710,AD3710)</f>
        <v>3363.13</v>
      </c>
      <c r="M3710" s="38">
        <f t="shared" si="7466"/>
        <v>3968</v>
      </c>
      <c r="N3710" s="38">
        <f t="shared" si="7347"/>
        <v>3363.13</v>
      </c>
      <c r="O3710" s="38">
        <f t="shared" si="7348"/>
        <v>3968</v>
      </c>
      <c r="P3710" s="39"/>
      <c r="Q3710" s="39"/>
      <c r="R3710" s="39"/>
      <c r="S3710" s="39"/>
      <c r="T3710" s="39"/>
      <c r="U3710" s="39"/>
      <c r="V3710" s="39"/>
      <c r="W3710" s="39"/>
      <c r="X3710" s="39"/>
      <c r="Y3710" s="39"/>
      <c r="Z3710" s="39"/>
      <c r="AA3710" s="39"/>
      <c r="AB3710" s="39"/>
      <c r="AC3710" s="39"/>
      <c r="AD3710" s="40"/>
      <c r="AE3710" s="40"/>
      <c r="AF3710" s="41">
        <f t="shared" si="7204"/>
        <v>0</v>
      </c>
      <c r="AG3710" s="42"/>
    </row>
    <row r="3711" spans="1:33" ht="13.8">
      <c r="A3711" s="208" t="s">
        <v>9296</v>
      </c>
      <c r="B3711" s="208" t="s">
        <v>9297</v>
      </c>
      <c r="C3711" s="43"/>
      <c r="D3711" s="44"/>
      <c r="E3711" s="44"/>
      <c r="F3711" s="35">
        <f t="shared" si="7395"/>
        <v>0</v>
      </c>
      <c r="G3711" s="35">
        <f t="shared" si="7340"/>
        <v>0</v>
      </c>
      <c r="H3711" s="35">
        <f t="shared" si="7177"/>
        <v>0</v>
      </c>
      <c r="I3711" s="21">
        <f t="shared" si="7410"/>
        <v>18</v>
      </c>
      <c r="J3711" s="37">
        <f t="shared" ref="J3711:K3711" si="7467">MAX(N3711,P3711,R3711,T3711,V3711,X3711,Z3711,AB3711,AD3711)</f>
        <v>6328.73</v>
      </c>
      <c r="K3711" s="37">
        <f t="shared" si="7467"/>
        <v>7468</v>
      </c>
      <c r="L3711" s="38">
        <f t="shared" ref="L3711:M3711" si="7468">MIN(N3711,P3711,R3711,T3711,V3711,X3711,Z3711,AB3711,AD3711)</f>
        <v>6328.73</v>
      </c>
      <c r="M3711" s="38">
        <f t="shared" si="7468"/>
        <v>7468</v>
      </c>
      <c r="N3711" s="38">
        <f t="shared" si="7347"/>
        <v>6328.73</v>
      </c>
      <c r="O3711" s="38">
        <f t="shared" si="7348"/>
        <v>7468</v>
      </c>
      <c r="P3711" s="39"/>
      <c r="Q3711" s="39"/>
      <c r="R3711" s="39"/>
      <c r="S3711" s="39"/>
      <c r="T3711" s="39"/>
      <c r="U3711" s="39"/>
      <c r="V3711" s="39"/>
      <c r="W3711" s="39"/>
      <c r="X3711" s="39"/>
      <c r="Y3711" s="39"/>
      <c r="Z3711" s="39"/>
      <c r="AA3711" s="39"/>
      <c r="AB3711" s="39"/>
      <c r="AC3711" s="39"/>
      <c r="AD3711" s="40"/>
      <c r="AE3711" s="40"/>
      <c r="AF3711" s="41">
        <f t="shared" si="7204"/>
        <v>0</v>
      </c>
      <c r="AG3711" s="42"/>
    </row>
    <row r="3712" spans="1:33" ht="13.8">
      <c r="A3712" s="30" t="s">
        <v>9298</v>
      </c>
      <c r="B3712" s="30" t="s">
        <v>9299</v>
      </c>
      <c r="C3712" s="43"/>
      <c r="D3712" s="44"/>
      <c r="E3712" s="44"/>
      <c r="F3712" s="35">
        <f t="shared" si="7395"/>
        <v>0</v>
      </c>
      <c r="G3712" s="35">
        <f t="shared" si="7340"/>
        <v>0</v>
      </c>
      <c r="H3712" s="35">
        <f t="shared" si="7177"/>
        <v>0</v>
      </c>
      <c r="I3712" s="21">
        <f t="shared" si="7410"/>
        <v>18</v>
      </c>
      <c r="J3712" s="37">
        <f t="shared" ref="J3712:K3712" si="7469">MAX(N3712,P3712,R3712,T3712,V3712,X3712,Z3712,AB3712,AD3712)</f>
        <v>6365.1</v>
      </c>
      <c r="K3712" s="37">
        <f t="shared" si="7469"/>
        <v>7511</v>
      </c>
      <c r="L3712" s="38">
        <f t="shared" ref="L3712:M3712" si="7470">MIN(N3712,P3712,R3712,T3712,V3712,X3712,Z3712,AB3712,AD3712)</f>
        <v>6365.1</v>
      </c>
      <c r="M3712" s="38">
        <f t="shared" si="7470"/>
        <v>7511</v>
      </c>
      <c r="N3712" s="38">
        <f t="shared" si="7347"/>
        <v>6365.1</v>
      </c>
      <c r="O3712" s="38">
        <f t="shared" si="7348"/>
        <v>7511</v>
      </c>
      <c r="P3712" s="39"/>
      <c r="Q3712" s="39"/>
      <c r="R3712" s="39"/>
      <c r="S3712" s="39"/>
      <c r="T3712" s="39"/>
      <c r="U3712" s="39"/>
      <c r="V3712" s="39"/>
      <c r="W3712" s="39"/>
      <c r="X3712" s="39"/>
      <c r="Y3712" s="39"/>
      <c r="Z3712" s="39"/>
      <c r="AA3712" s="39"/>
      <c r="AB3712" s="39"/>
      <c r="AC3712" s="39"/>
      <c r="AD3712" s="40"/>
      <c r="AE3712" s="40"/>
      <c r="AF3712" s="41">
        <f t="shared" si="7204"/>
        <v>0</v>
      </c>
      <c r="AG3712" s="42"/>
    </row>
    <row r="3713" spans="1:33" ht="27.6">
      <c r="A3713" s="30" t="s">
        <v>9300</v>
      </c>
      <c r="B3713" s="30" t="s">
        <v>9301</v>
      </c>
      <c r="C3713" s="43"/>
      <c r="D3713" s="44"/>
      <c r="E3713" s="44"/>
      <c r="F3713" s="35">
        <f t="shared" si="7395"/>
        <v>0</v>
      </c>
      <c r="G3713" s="35">
        <f t="shared" si="7340"/>
        <v>0</v>
      </c>
      <c r="H3713" s="35">
        <f t="shared" si="7177"/>
        <v>0</v>
      </c>
      <c r="I3713" s="21">
        <f t="shared" si="7410"/>
        <v>18</v>
      </c>
      <c r="J3713" s="37">
        <f t="shared" ref="J3713:K3713" si="7471">MAX(N3713,P3713,R3713,T3713,V3713,X3713,Z3713,AB3713,AD3713)</f>
        <v>12.6</v>
      </c>
      <c r="K3713" s="37">
        <f t="shared" si="7471"/>
        <v>15</v>
      </c>
      <c r="L3713" s="38">
        <f t="shared" ref="L3713:M3713" si="7472">MIN(N3713,P3713,R3713,T3713,V3713,X3713,Z3713,AB3713,AD3713)</f>
        <v>12.6</v>
      </c>
      <c r="M3713" s="38">
        <f t="shared" si="7472"/>
        <v>15</v>
      </c>
      <c r="N3713" s="38">
        <f t="shared" si="7347"/>
        <v>12.6</v>
      </c>
      <c r="O3713" s="38">
        <f t="shared" si="7348"/>
        <v>15</v>
      </c>
      <c r="P3713" s="39"/>
      <c r="Q3713" s="39"/>
      <c r="R3713" s="39"/>
      <c r="S3713" s="39"/>
      <c r="T3713" s="39"/>
      <c r="U3713" s="39"/>
      <c r="V3713" s="39"/>
      <c r="W3713" s="39"/>
      <c r="X3713" s="39"/>
      <c r="Y3713" s="39"/>
      <c r="Z3713" s="39"/>
      <c r="AA3713" s="39"/>
      <c r="AB3713" s="39"/>
      <c r="AC3713" s="39"/>
      <c r="AD3713" s="40"/>
      <c r="AE3713" s="40"/>
      <c r="AF3713" s="41">
        <f t="shared" si="7204"/>
        <v>0</v>
      </c>
      <c r="AG3713" s="42"/>
    </row>
    <row r="3714" spans="1:33" ht="13.8">
      <c r="A3714" s="30" t="s">
        <v>9302</v>
      </c>
      <c r="B3714" s="30" t="s">
        <v>9303</v>
      </c>
      <c r="C3714" s="43"/>
      <c r="D3714" s="44"/>
      <c r="E3714" s="44"/>
      <c r="F3714" s="35">
        <f t="shared" si="7395"/>
        <v>0</v>
      </c>
      <c r="G3714" s="35">
        <f t="shared" si="7340"/>
        <v>0</v>
      </c>
      <c r="H3714" s="35">
        <f t="shared" si="7177"/>
        <v>0</v>
      </c>
      <c r="I3714" s="21">
        <f t="shared" si="7410"/>
        <v>18</v>
      </c>
      <c r="J3714" s="37">
        <f t="shared" ref="J3714:K3714" si="7473">MAX(N3714,P3714,R3714,T3714,V3714,X3714,Z3714,AB3714,AD3714)</f>
        <v>18.89</v>
      </c>
      <c r="K3714" s="37">
        <f t="shared" si="7473"/>
        <v>22</v>
      </c>
      <c r="L3714" s="38">
        <f t="shared" ref="L3714:M3714" si="7474">MIN(N3714,P3714,R3714,T3714,V3714,X3714,Z3714,AB3714,AD3714)</f>
        <v>18.89</v>
      </c>
      <c r="M3714" s="38">
        <f t="shared" si="7474"/>
        <v>22</v>
      </c>
      <c r="N3714" s="38">
        <f t="shared" si="7347"/>
        <v>18.89</v>
      </c>
      <c r="O3714" s="38">
        <f t="shared" si="7348"/>
        <v>22</v>
      </c>
      <c r="P3714" s="39"/>
      <c r="Q3714" s="39"/>
      <c r="R3714" s="39"/>
      <c r="S3714" s="39"/>
      <c r="T3714" s="39"/>
      <c r="U3714" s="39"/>
      <c r="V3714" s="39"/>
      <c r="W3714" s="39"/>
      <c r="X3714" s="39"/>
      <c r="Y3714" s="39"/>
      <c r="Z3714" s="39"/>
      <c r="AA3714" s="39"/>
      <c r="AB3714" s="39"/>
      <c r="AC3714" s="39"/>
      <c r="AD3714" s="40"/>
      <c r="AE3714" s="40"/>
      <c r="AF3714" s="41">
        <f t="shared" si="7204"/>
        <v>0</v>
      </c>
      <c r="AG3714" s="42"/>
    </row>
    <row r="3715" spans="1:33" ht="27.6">
      <c r="A3715" s="30" t="s">
        <v>9304</v>
      </c>
      <c r="B3715" s="30" t="s">
        <v>9305</v>
      </c>
      <c r="C3715" s="43"/>
      <c r="D3715" s="44"/>
      <c r="E3715" s="44"/>
      <c r="F3715" s="35">
        <f t="shared" si="7395"/>
        <v>0</v>
      </c>
      <c r="G3715" s="35">
        <f t="shared" ref="G3715:G3778" si="7475">IFERROR(COUNTIF(Sales_PartCode, A3715), 0)</f>
        <v>0</v>
      </c>
      <c r="H3715" s="35">
        <f t="shared" si="7177"/>
        <v>0</v>
      </c>
      <c r="I3715" s="21">
        <f t="shared" ref="I3715:I3739" si="7476">VLOOKUP(A3715,Old_Inventory,9,FALSE)</f>
        <v>18</v>
      </c>
      <c r="J3715" s="37">
        <f t="shared" ref="J3715:K3715" si="7477">MAX(N3715,P3715,R3715,T3715,V3715,X3715,Z3715,AB3715,AD3715)</f>
        <v>12.6</v>
      </c>
      <c r="K3715" s="37">
        <f t="shared" si="7477"/>
        <v>15</v>
      </c>
      <c r="L3715" s="38">
        <f t="shared" ref="L3715:M3715" si="7478">MIN(N3715,P3715,R3715,T3715,V3715,X3715,Z3715,AB3715,AD3715)</f>
        <v>12.6</v>
      </c>
      <c r="M3715" s="38">
        <f t="shared" si="7478"/>
        <v>15</v>
      </c>
      <c r="N3715" s="38">
        <f t="shared" si="7347"/>
        <v>12.6</v>
      </c>
      <c r="O3715" s="38">
        <f t="shared" si="7348"/>
        <v>15</v>
      </c>
      <c r="P3715" s="39"/>
      <c r="Q3715" s="39"/>
      <c r="R3715" s="39"/>
      <c r="S3715" s="39"/>
      <c r="T3715" s="39"/>
      <c r="U3715" s="39"/>
      <c r="V3715" s="39"/>
      <c r="W3715" s="39"/>
      <c r="X3715" s="39"/>
      <c r="Y3715" s="39"/>
      <c r="Z3715" s="39"/>
      <c r="AA3715" s="39"/>
      <c r="AB3715" s="39"/>
      <c r="AC3715" s="39"/>
      <c r="AD3715" s="40"/>
      <c r="AE3715" s="40"/>
      <c r="AF3715" s="41">
        <f t="shared" si="7204"/>
        <v>0</v>
      </c>
      <c r="AG3715" s="42"/>
    </row>
    <row r="3716" spans="1:33" ht="13.8">
      <c r="A3716" s="30" t="s">
        <v>9306</v>
      </c>
      <c r="B3716" s="30" t="s">
        <v>9307</v>
      </c>
      <c r="C3716" s="43"/>
      <c r="D3716" s="44"/>
      <c r="E3716" s="44"/>
      <c r="F3716" s="35">
        <f t="shared" si="7395"/>
        <v>0</v>
      </c>
      <c r="G3716" s="35">
        <f t="shared" si="7475"/>
        <v>0</v>
      </c>
      <c r="H3716" s="35">
        <f t="shared" si="7177"/>
        <v>0</v>
      </c>
      <c r="I3716" s="21">
        <f t="shared" si="7476"/>
        <v>18</v>
      </c>
      <c r="J3716" s="37">
        <f t="shared" ref="J3716:K3716" si="7479">MAX(N3716,P3716,R3716,T3716,V3716,X3716,Z3716,AB3716,AD3716)</f>
        <v>31.49</v>
      </c>
      <c r="K3716" s="37">
        <f t="shared" si="7479"/>
        <v>37</v>
      </c>
      <c r="L3716" s="38">
        <f t="shared" ref="L3716:M3716" si="7480">MIN(N3716,P3716,R3716,T3716,V3716,X3716,Z3716,AB3716,AD3716)</f>
        <v>31.49</v>
      </c>
      <c r="M3716" s="38">
        <f t="shared" si="7480"/>
        <v>37</v>
      </c>
      <c r="N3716" s="38">
        <f t="shared" si="7347"/>
        <v>31.49</v>
      </c>
      <c r="O3716" s="38">
        <f t="shared" si="7348"/>
        <v>37</v>
      </c>
      <c r="P3716" s="39"/>
      <c r="Q3716" s="39"/>
      <c r="R3716" s="39"/>
      <c r="S3716" s="39"/>
      <c r="T3716" s="39"/>
      <c r="U3716" s="39"/>
      <c r="V3716" s="39"/>
      <c r="W3716" s="39"/>
      <c r="X3716" s="39"/>
      <c r="Y3716" s="39"/>
      <c r="Z3716" s="39"/>
      <c r="AA3716" s="39"/>
      <c r="AB3716" s="39"/>
      <c r="AC3716" s="39"/>
      <c r="AD3716" s="40"/>
      <c r="AE3716" s="40"/>
      <c r="AF3716" s="41">
        <f t="shared" si="7204"/>
        <v>0</v>
      </c>
      <c r="AG3716" s="42"/>
    </row>
    <row r="3717" spans="1:33" ht="27.6">
      <c r="A3717" s="30" t="s">
        <v>9308</v>
      </c>
      <c r="B3717" s="30" t="s">
        <v>9309</v>
      </c>
      <c r="C3717" s="43"/>
      <c r="D3717" s="44"/>
      <c r="E3717" s="44"/>
      <c r="F3717" s="35">
        <f t="shared" si="7395"/>
        <v>0</v>
      </c>
      <c r="G3717" s="35">
        <f t="shared" si="7475"/>
        <v>0</v>
      </c>
      <c r="H3717" s="35">
        <f t="shared" si="7177"/>
        <v>0</v>
      </c>
      <c r="I3717" s="21">
        <f t="shared" si="7476"/>
        <v>18</v>
      </c>
      <c r="J3717" s="37">
        <f t="shared" ref="J3717:K3717" si="7481">MAX(N3717,P3717,R3717,T3717,V3717,X3717,Z3717,AB3717,AD3717)</f>
        <v>6819.75</v>
      </c>
      <c r="K3717" s="37">
        <f t="shared" si="7481"/>
        <v>8047</v>
      </c>
      <c r="L3717" s="38">
        <f t="shared" ref="L3717:M3717" si="7482">MIN(N3717,P3717,R3717,T3717,V3717,X3717,Z3717,AB3717,AD3717)</f>
        <v>6819.75</v>
      </c>
      <c r="M3717" s="38">
        <f t="shared" si="7482"/>
        <v>8047</v>
      </c>
      <c r="N3717" s="38">
        <f t="shared" ref="N3717:N3780" si="7483">VLOOKUP(A3717,Inv_bef,5,FALSE)</f>
        <v>6819.75</v>
      </c>
      <c r="O3717" s="38">
        <f t="shared" ref="O3717:O3780" si="7484">VLOOKUP(A3717,Inv_bef,6,FALSE)</f>
        <v>8047</v>
      </c>
      <c r="P3717" s="39"/>
      <c r="Q3717" s="39"/>
      <c r="R3717" s="39"/>
      <c r="S3717" s="39"/>
      <c r="T3717" s="39"/>
      <c r="U3717" s="39"/>
      <c r="V3717" s="39"/>
      <c r="W3717" s="39"/>
      <c r="X3717" s="39"/>
      <c r="Y3717" s="39"/>
      <c r="Z3717" s="39"/>
      <c r="AA3717" s="39"/>
      <c r="AB3717" s="39"/>
      <c r="AC3717" s="39"/>
      <c r="AD3717" s="40"/>
      <c r="AE3717" s="40"/>
      <c r="AF3717" s="41">
        <f t="shared" si="7204"/>
        <v>0</v>
      </c>
      <c r="AG3717" s="42"/>
    </row>
    <row r="3718" spans="1:33" ht="27.6">
      <c r="A3718" s="30" t="s">
        <v>9310</v>
      </c>
      <c r="B3718" s="30" t="s">
        <v>9311</v>
      </c>
      <c r="C3718" s="43"/>
      <c r="D3718" s="44"/>
      <c r="E3718" s="44"/>
      <c r="F3718" s="35">
        <f t="shared" si="7395"/>
        <v>0</v>
      </c>
      <c r="G3718" s="35">
        <f t="shared" si="7475"/>
        <v>0</v>
      </c>
      <c r="H3718" s="35">
        <f t="shared" si="7177"/>
        <v>0</v>
      </c>
      <c r="I3718" s="21">
        <f t="shared" si="7476"/>
        <v>18</v>
      </c>
      <c r="J3718" s="37">
        <f t="shared" ref="J3718:K3718" si="7485">MAX(N3718,P3718,R3718,T3718,V3718,X3718,Z3718,AB3718,AD3718)</f>
        <v>176.34</v>
      </c>
      <c r="K3718" s="37">
        <f t="shared" si="7485"/>
        <v>208</v>
      </c>
      <c r="L3718" s="38">
        <f t="shared" ref="L3718:M3718" si="7486">MIN(N3718,P3718,R3718,T3718,V3718,X3718,Z3718,AB3718,AD3718)</f>
        <v>176.34</v>
      </c>
      <c r="M3718" s="38">
        <f t="shared" si="7486"/>
        <v>208</v>
      </c>
      <c r="N3718" s="38">
        <f t="shared" si="7483"/>
        <v>176.34</v>
      </c>
      <c r="O3718" s="38">
        <f t="shared" si="7484"/>
        <v>208</v>
      </c>
      <c r="P3718" s="39"/>
      <c r="Q3718" s="39"/>
      <c r="R3718" s="39"/>
      <c r="S3718" s="39"/>
      <c r="T3718" s="39"/>
      <c r="U3718" s="39"/>
      <c r="V3718" s="39"/>
      <c r="W3718" s="39"/>
      <c r="X3718" s="39"/>
      <c r="Y3718" s="39"/>
      <c r="Z3718" s="39"/>
      <c r="AA3718" s="39"/>
      <c r="AB3718" s="39"/>
      <c r="AC3718" s="39"/>
      <c r="AD3718" s="40"/>
      <c r="AE3718" s="40"/>
      <c r="AF3718" s="41">
        <f t="shared" si="7204"/>
        <v>0</v>
      </c>
      <c r="AG3718" s="42"/>
    </row>
    <row r="3719" spans="1:33" ht="13.8">
      <c r="A3719" s="30" t="s">
        <v>9312</v>
      </c>
      <c r="B3719" s="30" t="s">
        <v>9313</v>
      </c>
      <c r="C3719" s="43"/>
      <c r="D3719" s="44"/>
      <c r="E3719" s="44"/>
      <c r="F3719" s="35">
        <f t="shared" si="7395"/>
        <v>0</v>
      </c>
      <c r="G3719" s="35">
        <f t="shared" si="7475"/>
        <v>0</v>
      </c>
      <c r="H3719" s="35">
        <f t="shared" si="7177"/>
        <v>0</v>
      </c>
      <c r="I3719" s="21">
        <f t="shared" si="7476"/>
        <v>18</v>
      </c>
      <c r="J3719" s="37">
        <f t="shared" ref="J3719:K3719" si="7487">MAX(N3719,P3719,R3719,T3719,V3719,X3719,Z3719,AB3719,AD3719)</f>
        <v>6274.17</v>
      </c>
      <c r="K3719" s="37">
        <f t="shared" si="7487"/>
        <v>7404</v>
      </c>
      <c r="L3719" s="38">
        <f t="shared" ref="L3719:M3719" si="7488">MIN(N3719,P3719,R3719,T3719,V3719,X3719,Z3719,AB3719,AD3719)</f>
        <v>6274.17</v>
      </c>
      <c r="M3719" s="38">
        <f t="shared" si="7488"/>
        <v>7404</v>
      </c>
      <c r="N3719" s="38">
        <f t="shared" si="7483"/>
        <v>6274.17</v>
      </c>
      <c r="O3719" s="38">
        <f t="shared" si="7484"/>
        <v>7404</v>
      </c>
      <c r="P3719" s="39"/>
      <c r="Q3719" s="39"/>
      <c r="R3719" s="39"/>
      <c r="S3719" s="39"/>
      <c r="T3719" s="39"/>
      <c r="U3719" s="39"/>
      <c r="V3719" s="39"/>
      <c r="W3719" s="39"/>
      <c r="X3719" s="39"/>
      <c r="Y3719" s="39"/>
      <c r="Z3719" s="39"/>
      <c r="AA3719" s="39"/>
      <c r="AB3719" s="39"/>
      <c r="AC3719" s="39"/>
      <c r="AD3719" s="40"/>
      <c r="AE3719" s="40"/>
      <c r="AF3719" s="41">
        <f t="shared" si="7204"/>
        <v>0</v>
      </c>
      <c r="AG3719" s="42"/>
    </row>
    <row r="3720" spans="1:33" ht="27.6">
      <c r="A3720" s="30" t="s">
        <v>9314</v>
      </c>
      <c r="B3720" s="30" t="s">
        <v>9315</v>
      </c>
      <c r="C3720" s="43"/>
      <c r="D3720" s="44"/>
      <c r="E3720" s="44"/>
      <c r="F3720" s="35">
        <f t="shared" si="7395"/>
        <v>0</v>
      </c>
      <c r="G3720" s="35">
        <f t="shared" si="7475"/>
        <v>0</v>
      </c>
      <c r="H3720" s="35">
        <f t="shared" si="7177"/>
        <v>0</v>
      </c>
      <c r="I3720" s="21">
        <f t="shared" si="7476"/>
        <v>18</v>
      </c>
      <c r="J3720" s="37">
        <f t="shared" ref="J3720:K3720" si="7489">MAX(N3720,P3720,R3720,T3720,V3720,X3720,Z3720,AB3720,AD3720)</f>
        <v>4244.8500000000004</v>
      </c>
      <c r="K3720" s="37">
        <f t="shared" si="7489"/>
        <v>5009</v>
      </c>
      <c r="L3720" s="38">
        <f t="shared" ref="L3720:M3720" si="7490">MIN(N3720,P3720,R3720,T3720,V3720,X3720,Z3720,AB3720,AD3720)</f>
        <v>4244.8500000000004</v>
      </c>
      <c r="M3720" s="38">
        <f t="shared" si="7490"/>
        <v>5009</v>
      </c>
      <c r="N3720" s="38">
        <f t="shared" si="7483"/>
        <v>4244.8500000000004</v>
      </c>
      <c r="O3720" s="38">
        <f t="shared" si="7484"/>
        <v>5009</v>
      </c>
      <c r="P3720" s="39"/>
      <c r="Q3720" s="39"/>
      <c r="R3720" s="39"/>
      <c r="S3720" s="39"/>
      <c r="T3720" s="39"/>
      <c r="U3720" s="39"/>
      <c r="V3720" s="39"/>
      <c r="W3720" s="39"/>
      <c r="X3720" s="39"/>
      <c r="Y3720" s="39"/>
      <c r="Z3720" s="39"/>
      <c r="AA3720" s="39"/>
      <c r="AB3720" s="39"/>
      <c r="AC3720" s="39"/>
      <c r="AD3720" s="40"/>
      <c r="AE3720" s="40"/>
      <c r="AF3720" s="41">
        <f t="shared" si="7204"/>
        <v>0</v>
      </c>
      <c r="AG3720" s="42"/>
    </row>
    <row r="3721" spans="1:33" ht="27.6">
      <c r="A3721" s="30" t="s">
        <v>9316</v>
      </c>
      <c r="B3721" s="30" t="s">
        <v>9317</v>
      </c>
      <c r="C3721" s="43"/>
      <c r="D3721" s="44"/>
      <c r="E3721" s="44"/>
      <c r="F3721" s="35">
        <f t="shared" si="7395"/>
        <v>0</v>
      </c>
      <c r="G3721" s="35">
        <f t="shared" si="7475"/>
        <v>0</v>
      </c>
      <c r="H3721" s="35">
        <f t="shared" si="7177"/>
        <v>0</v>
      </c>
      <c r="I3721" s="21">
        <f t="shared" si="7476"/>
        <v>18</v>
      </c>
      <c r="J3721" s="37">
        <f t="shared" ref="J3721:K3721" si="7491">MAX(N3721,P3721,R3721,T3721,V3721,X3721,Z3721,AB3721,AD3721)</f>
        <v>31.49</v>
      </c>
      <c r="K3721" s="37">
        <f t="shared" si="7491"/>
        <v>37</v>
      </c>
      <c r="L3721" s="38">
        <f t="shared" ref="L3721:M3721" si="7492">MIN(N3721,P3721,R3721,T3721,V3721,X3721,Z3721,AB3721,AD3721)</f>
        <v>31.49</v>
      </c>
      <c r="M3721" s="38">
        <f t="shared" si="7492"/>
        <v>37</v>
      </c>
      <c r="N3721" s="38">
        <f t="shared" si="7483"/>
        <v>31.49</v>
      </c>
      <c r="O3721" s="38">
        <f t="shared" si="7484"/>
        <v>37</v>
      </c>
      <c r="P3721" s="39"/>
      <c r="Q3721" s="39"/>
      <c r="R3721" s="39"/>
      <c r="S3721" s="39"/>
      <c r="T3721" s="39"/>
      <c r="U3721" s="39"/>
      <c r="V3721" s="39"/>
      <c r="W3721" s="39"/>
      <c r="X3721" s="39"/>
      <c r="Y3721" s="39"/>
      <c r="Z3721" s="39"/>
      <c r="AA3721" s="39"/>
      <c r="AB3721" s="39"/>
      <c r="AC3721" s="39"/>
      <c r="AD3721" s="40"/>
      <c r="AE3721" s="40"/>
      <c r="AF3721" s="41">
        <f t="shared" si="7204"/>
        <v>0</v>
      </c>
      <c r="AG3721" s="42"/>
    </row>
    <row r="3722" spans="1:33" ht="27.6">
      <c r="A3722" s="30" t="s">
        <v>9318</v>
      </c>
      <c r="B3722" s="30" t="s">
        <v>9319</v>
      </c>
      <c r="C3722" s="43"/>
      <c r="D3722" s="44"/>
      <c r="E3722" s="44"/>
      <c r="F3722" s="35">
        <f t="shared" si="7395"/>
        <v>0</v>
      </c>
      <c r="G3722" s="35">
        <f t="shared" si="7475"/>
        <v>0</v>
      </c>
      <c r="H3722" s="35">
        <f t="shared" si="7177"/>
        <v>0</v>
      </c>
      <c r="I3722" s="21">
        <f t="shared" si="7476"/>
        <v>18</v>
      </c>
      <c r="J3722" s="37">
        <f t="shared" ref="J3722:K3722" si="7493">MAX(N3722,P3722,R3722,T3722,V3722,X3722,Z3722,AB3722,AD3722)</f>
        <v>163.75</v>
      </c>
      <c r="K3722" s="37">
        <f t="shared" si="7493"/>
        <v>193</v>
      </c>
      <c r="L3722" s="38">
        <f t="shared" ref="L3722:M3722" si="7494">MIN(N3722,P3722,R3722,T3722,V3722,X3722,Z3722,AB3722,AD3722)</f>
        <v>163.75</v>
      </c>
      <c r="M3722" s="38">
        <f t="shared" si="7494"/>
        <v>193</v>
      </c>
      <c r="N3722" s="38">
        <f t="shared" si="7483"/>
        <v>163.75</v>
      </c>
      <c r="O3722" s="38">
        <f t="shared" si="7484"/>
        <v>193</v>
      </c>
      <c r="P3722" s="39"/>
      <c r="Q3722" s="39"/>
      <c r="R3722" s="39"/>
      <c r="S3722" s="39"/>
      <c r="T3722" s="39"/>
      <c r="U3722" s="39"/>
      <c r="V3722" s="39"/>
      <c r="W3722" s="39"/>
      <c r="X3722" s="39"/>
      <c r="Y3722" s="39"/>
      <c r="Z3722" s="39"/>
      <c r="AA3722" s="39"/>
      <c r="AB3722" s="39"/>
      <c r="AC3722" s="39"/>
      <c r="AD3722" s="40"/>
      <c r="AE3722" s="40"/>
      <c r="AF3722" s="41">
        <f t="shared" si="7204"/>
        <v>0</v>
      </c>
      <c r="AG3722" s="42"/>
    </row>
    <row r="3723" spans="1:33" ht="27.6">
      <c r="A3723" s="30" t="s">
        <v>9320</v>
      </c>
      <c r="B3723" s="30" t="s">
        <v>9321</v>
      </c>
      <c r="C3723" s="43"/>
      <c r="D3723" s="44"/>
      <c r="E3723" s="44"/>
      <c r="F3723" s="35">
        <f t="shared" si="7395"/>
        <v>0</v>
      </c>
      <c r="G3723" s="35">
        <f t="shared" si="7475"/>
        <v>0</v>
      </c>
      <c r="H3723" s="35">
        <f t="shared" si="7177"/>
        <v>0</v>
      </c>
      <c r="I3723" s="21">
        <f t="shared" si="7476"/>
        <v>18</v>
      </c>
      <c r="J3723" s="37">
        <f t="shared" ref="J3723:K3723" si="7495">MAX(N3723,P3723,R3723,T3723,V3723,X3723,Z3723,AB3723,AD3723)</f>
        <v>25.19</v>
      </c>
      <c r="K3723" s="37">
        <f t="shared" si="7495"/>
        <v>30</v>
      </c>
      <c r="L3723" s="38">
        <f t="shared" ref="L3723:M3723" si="7496">MIN(N3723,P3723,R3723,T3723,V3723,X3723,Z3723,AB3723,AD3723)</f>
        <v>25.19</v>
      </c>
      <c r="M3723" s="38">
        <f t="shared" si="7496"/>
        <v>30</v>
      </c>
      <c r="N3723" s="38">
        <f t="shared" si="7483"/>
        <v>25.19</v>
      </c>
      <c r="O3723" s="38">
        <f t="shared" si="7484"/>
        <v>30</v>
      </c>
      <c r="P3723" s="39"/>
      <c r="Q3723" s="39"/>
      <c r="R3723" s="39"/>
      <c r="S3723" s="39"/>
      <c r="T3723" s="39"/>
      <c r="U3723" s="39"/>
      <c r="V3723" s="39"/>
      <c r="W3723" s="39"/>
      <c r="X3723" s="39"/>
      <c r="Y3723" s="39"/>
      <c r="Z3723" s="39"/>
      <c r="AA3723" s="39"/>
      <c r="AB3723" s="39"/>
      <c r="AC3723" s="39"/>
      <c r="AD3723" s="40"/>
      <c r="AE3723" s="40"/>
      <c r="AF3723" s="41">
        <f t="shared" si="7204"/>
        <v>0</v>
      </c>
      <c r="AG3723" s="42"/>
    </row>
    <row r="3724" spans="1:33" ht="13.8">
      <c r="A3724" s="30" t="s">
        <v>9322</v>
      </c>
      <c r="B3724" s="30" t="s">
        <v>9323</v>
      </c>
      <c r="C3724" s="43"/>
      <c r="D3724" s="44"/>
      <c r="E3724" s="44"/>
      <c r="F3724" s="35">
        <f t="shared" si="7395"/>
        <v>0</v>
      </c>
      <c r="G3724" s="35">
        <f t="shared" si="7475"/>
        <v>0</v>
      </c>
      <c r="H3724" s="35">
        <f t="shared" si="7177"/>
        <v>0</v>
      </c>
      <c r="I3724" s="21">
        <f t="shared" si="7476"/>
        <v>18</v>
      </c>
      <c r="J3724" s="37">
        <f t="shared" ref="J3724:K3724" si="7497">MAX(N3724,P3724,R3724,T3724,V3724,X3724,Z3724,AB3724,AD3724)</f>
        <v>289.70999999999998</v>
      </c>
      <c r="K3724" s="37">
        <f t="shared" si="7497"/>
        <v>342</v>
      </c>
      <c r="L3724" s="38">
        <f t="shared" ref="L3724:M3724" si="7498">MIN(N3724,P3724,R3724,T3724,V3724,X3724,Z3724,AB3724,AD3724)</f>
        <v>289.70999999999998</v>
      </c>
      <c r="M3724" s="38">
        <f t="shared" si="7498"/>
        <v>342</v>
      </c>
      <c r="N3724" s="38">
        <f t="shared" si="7483"/>
        <v>289.70999999999998</v>
      </c>
      <c r="O3724" s="38">
        <f t="shared" si="7484"/>
        <v>342</v>
      </c>
      <c r="P3724" s="39"/>
      <c r="Q3724" s="39"/>
      <c r="R3724" s="39"/>
      <c r="S3724" s="39"/>
      <c r="T3724" s="39"/>
      <c r="U3724" s="39"/>
      <c r="V3724" s="39"/>
      <c r="W3724" s="39"/>
      <c r="X3724" s="39"/>
      <c r="Y3724" s="39"/>
      <c r="Z3724" s="39"/>
      <c r="AA3724" s="39"/>
      <c r="AB3724" s="39"/>
      <c r="AC3724" s="39"/>
      <c r="AD3724" s="40"/>
      <c r="AE3724" s="40"/>
      <c r="AF3724" s="41">
        <f t="shared" si="7204"/>
        <v>0</v>
      </c>
      <c r="AG3724" s="42"/>
    </row>
    <row r="3725" spans="1:33" ht="13.8">
      <c r="A3725" s="30" t="s">
        <v>9324</v>
      </c>
      <c r="B3725" s="30" t="s">
        <v>9325</v>
      </c>
      <c r="C3725" s="43"/>
      <c r="D3725" s="44"/>
      <c r="E3725" s="44"/>
      <c r="F3725" s="35">
        <f t="shared" si="7395"/>
        <v>0</v>
      </c>
      <c r="G3725" s="35">
        <f t="shared" si="7475"/>
        <v>0</v>
      </c>
      <c r="H3725" s="35">
        <f t="shared" si="7177"/>
        <v>0</v>
      </c>
      <c r="I3725" s="21">
        <f t="shared" si="7476"/>
        <v>18</v>
      </c>
      <c r="J3725" s="37">
        <f t="shared" ref="J3725:K3725" si="7499">MAX(N3725,P3725,R3725,T3725,V3725,X3725,Z3725,AB3725,AD3725)</f>
        <v>37.79</v>
      </c>
      <c r="K3725" s="37">
        <f t="shared" si="7499"/>
        <v>45</v>
      </c>
      <c r="L3725" s="38">
        <f t="shared" ref="L3725:M3725" si="7500">MIN(N3725,P3725,R3725,T3725,V3725,X3725,Z3725,AB3725,AD3725)</f>
        <v>37.79</v>
      </c>
      <c r="M3725" s="38">
        <f t="shared" si="7500"/>
        <v>45</v>
      </c>
      <c r="N3725" s="38">
        <f t="shared" si="7483"/>
        <v>37.79</v>
      </c>
      <c r="O3725" s="38">
        <f t="shared" si="7484"/>
        <v>45</v>
      </c>
      <c r="P3725" s="39"/>
      <c r="Q3725" s="39"/>
      <c r="R3725" s="39"/>
      <c r="S3725" s="39"/>
      <c r="T3725" s="39"/>
      <c r="U3725" s="39"/>
      <c r="V3725" s="39"/>
      <c r="W3725" s="39"/>
      <c r="X3725" s="39"/>
      <c r="Y3725" s="39"/>
      <c r="Z3725" s="39"/>
      <c r="AA3725" s="39"/>
      <c r="AB3725" s="39"/>
      <c r="AC3725" s="39"/>
      <c r="AD3725" s="40"/>
      <c r="AE3725" s="40"/>
      <c r="AF3725" s="41">
        <f t="shared" si="7204"/>
        <v>0</v>
      </c>
      <c r="AG3725" s="42"/>
    </row>
    <row r="3726" spans="1:33" ht="13.8">
      <c r="A3726" s="30" t="s">
        <v>9326</v>
      </c>
      <c r="B3726" s="30" t="s">
        <v>9327</v>
      </c>
      <c r="C3726" s="43"/>
      <c r="D3726" s="44"/>
      <c r="E3726" s="44"/>
      <c r="F3726" s="35">
        <f t="shared" si="7395"/>
        <v>0</v>
      </c>
      <c r="G3726" s="35">
        <f t="shared" si="7475"/>
        <v>0</v>
      </c>
      <c r="H3726" s="35">
        <f t="shared" si="7177"/>
        <v>0</v>
      </c>
      <c r="I3726" s="21">
        <f t="shared" si="7476"/>
        <v>18</v>
      </c>
      <c r="J3726" s="37">
        <f t="shared" ref="J3726:K3726" si="7501">MAX(N3726,P3726,R3726,T3726,V3726,X3726,Z3726,AB3726,AD3726)</f>
        <v>107.07</v>
      </c>
      <c r="K3726" s="37">
        <f t="shared" si="7501"/>
        <v>126</v>
      </c>
      <c r="L3726" s="38">
        <f t="shared" ref="L3726:M3726" si="7502">MIN(N3726,P3726,R3726,T3726,V3726,X3726,Z3726,AB3726,AD3726)</f>
        <v>107.07</v>
      </c>
      <c r="M3726" s="38">
        <f t="shared" si="7502"/>
        <v>126</v>
      </c>
      <c r="N3726" s="38">
        <f t="shared" si="7483"/>
        <v>107.07</v>
      </c>
      <c r="O3726" s="38">
        <f t="shared" si="7484"/>
        <v>126</v>
      </c>
      <c r="P3726" s="39"/>
      <c r="Q3726" s="39"/>
      <c r="R3726" s="39"/>
      <c r="S3726" s="39"/>
      <c r="T3726" s="39"/>
      <c r="U3726" s="39"/>
      <c r="V3726" s="39"/>
      <c r="W3726" s="39"/>
      <c r="X3726" s="39"/>
      <c r="Y3726" s="39"/>
      <c r="Z3726" s="39"/>
      <c r="AA3726" s="39"/>
      <c r="AB3726" s="39"/>
      <c r="AC3726" s="39"/>
      <c r="AD3726" s="40"/>
      <c r="AE3726" s="40"/>
      <c r="AF3726" s="41">
        <f t="shared" si="7204"/>
        <v>0</v>
      </c>
      <c r="AG3726" s="42"/>
    </row>
    <row r="3727" spans="1:33" ht="13.8">
      <c r="A3727" s="30" t="s">
        <v>9328</v>
      </c>
      <c r="B3727" s="30" t="s">
        <v>9329</v>
      </c>
      <c r="C3727" s="43"/>
      <c r="D3727" s="44"/>
      <c r="E3727" s="44"/>
      <c r="F3727" s="35">
        <f t="shared" si="7395"/>
        <v>0</v>
      </c>
      <c r="G3727" s="35">
        <f t="shared" si="7475"/>
        <v>0</v>
      </c>
      <c r="H3727" s="35">
        <f t="shared" si="7177"/>
        <v>0</v>
      </c>
      <c r="I3727" s="21">
        <f t="shared" si="7476"/>
        <v>18</v>
      </c>
      <c r="J3727" s="37">
        <f t="shared" ref="J3727:K3727" si="7503">MAX(N3727,P3727,R3727,T3727,V3727,X3727,Z3727,AB3727,AD3727)</f>
        <v>245.62</v>
      </c>
      <c r="K3727" s="37">
        <f t="shared" si="7503"/>
        <v>290</v>
      </c>
      <c r="L3727" s="38">
        <f t="shared" ref="L3727:M3727" si="7504">MIN(N3727,P3727,R3727,T3727,V3727,X3727,Z3727,AB3727,AD3727)</f>
        <v>245.62</v>
      </c>
      <c r="M3727" s="38">
        <f t="shared" si="7504"/>
        <v>290</v>
      </c>
      <c r="N3727" s="38">
        <f t="shared" si="7483"/>
        <v>245.62</v>
      </c>
      <c r="O3727" s="38">
        <f t="shared" si="7484"/>
        <v>290</v>
      </c>
      <c r="P3727" s="39"/>
      <c r="Q3727" s="39"/>
      <c r="R3727" s="39"/>
      <c r="S3727" s="39"/>
      <c r="T3727" s="39"/>
      <c r="U3727" s="39"/>
      <c r="V3727" s="39"/>
      <c r="W3727" s="39"/>
      <c r="X3727" s="39"/>
      <c r="Y3727" s="39"/>
      <c r="Z3727" s="39"/>
      <c r="AA3727" s="39"/>
      <c r="AB3727" s="39"/>
      <c r="AC3727" s="39"/>
      <c r="AD3727" s="40"/>
      <c r="AE3727" s="40"/>
      <c r="AF3727" s="41">
        <f t="shared" si="7204"/>
        <v>0</v>
      </c>
      <c r="AG3727" s="42"/>
    </row>
    <row r="3728" spans="1:33" ht="27.6">
      <c r="A3728" s="30" t="s">
        <v>9330</v>
      </c>
      <c r="B3728" s="30" t="s">
        <v>9331</v>
      </c>
      <c r="C3728" s="43"/>
      <c r="D3728" s="44"/>
      <c r="E3728" s="44"/>
      <c r="F3728" s="35">
        <f t="shared" si="7395"/>
        <v>0</v>
      </c>
      <c r="G3728" s="35">
        <f t="shared" si="7475"/>
        <v>0</v>
      </c>
      <c r="H3728" s="35">
        <f t="shared" si="7177"/>
        <v>0</v>
      </c>
      <c r="I3728" s="21">
        <f t="shared" si="7476"/>
        <v>18</v>
      </c>
      <c r="J3728" s="37">
        <f t="shared" ref="J3728:K3728" si="7505">MAX(N3728,P3728,R3728,T3728,V3728,X3728,Z3728,AB3728,AD3728)</f>
        <v>18.89</v>
      </c>
      <c r="K3728" s="37">
        <f t="shared" si="7505"/>
        <v>22</v>
      </c>
      <c r="L3728" s="38">
        <f t="shared" ref="L3728:M3728" si="7506">MIN(N3728,P3728,R3728,T3728,V3728,X3728,Z3728,AB3728,AD3728)</f>
        <v>18.89</v>
      </c>
      <c r="M3728" s="38">
        <f t="shared" si="7506"/>
        <v>22</v>
      </c>
      <c r="N3728" s="38">
        <f t="shared" si="7483"/>
        <v>18.89</v>
      </c>
      <c r="O3728" s="38">
        <f t="shared" si="7484"/>
        <v>22</v>
      </c>
      <c r="P3728" s="39"/>
      <c r="Q3728" s="39"/>
      <c r="R3728" s="39"/>
      <c r="S3728" s="39"/>
      <c r="T3728" s="39"/>
      <c r="U3728" s="39"/>
      <c r="V3728" s="39"/>
      <c r="W3728" s="39"/>
      <c r="X3728" s="39"/>
      <c r="Y3728" s="39"/>
      <c r="Z3728" s="39"/>
      <c r="AA3728" s="39"/>
      <c r="AB3728" s="39"/>
      <c r="AC3728" s="39"/>
      <c r="AD3728" s="40"/>
      <c r="AE3728" s="40"/>
      <c r="AF3728" s="41">
        <f t="shared" si="7204"/>
        <v>0</v>
      </c>
      <c r="AG3728" s="42"/>
    </row>
    <row r="3729" spans="1:33" ht="13.8">
      <c r="A3729" s="30" t="s">
        <v>9332</v>
      </c>
      <c r="B3729" s="30" t="s">
        <v>9333</v>
      </c>
      <c r="C3729" s="43"/>
      <c r="D3729" s="44"/>
      <c r="E3729" s="44"/>
      <c r="F3729" s="35">
        <f t="shared" si="7395"/>
        <v>0</v>
      </c>
      <c r="G3729" s="35">
        <f t="shared" si="7475"/>
        <v>0</v>
      </c>
      <c r="H3729" s="35">
        <f t="shared" si="7177"/>
        <v>0</v>
      </c>
      <c r="I3729" s="21">
        <f t="shared" si="7476"/>
        <v>18</v>
      </c>
      <c r="J3729" s="37">
        <f t="shared" ref="J3729:K3729" si="7507">MAX(N3729,P3729,R3729,T3729,V3729,X3729,Z3729,AB3729,AD3729)</f>
        <v>4345.62</v>
      </c>
      <c r="K3729" s="37">
        <f t="shared" si="7507"/>
        <v>5128</v>
      </c>
      <c r="L3729" s="38">
        <f t="shared" ref="L3729:M3729" si="7508">MIN(N3729,P3729,R3729,T3729,V3729,X3729,Z3729,AB3729,AD3729)</f>
        <v>4345.62</v>
      </c>
      <c r="M3729" s="38">
        <f t="shared" si="7508"/>
        <v>5128</v>
      </c>
      <c r="N3729" s="38">
        <f t="shared" si="7483"/>
        <v>4345.62</v>
      </c>
      <c r="O3729" s="38">
        <f t="shared" si="7484"/>
        <v>5128</v>
      </c>
      <c r="P3729" s="39"/>
      <c r="Q3729" s="39"/>
      <c r="R3729" s="39"/>
      <c r="S3729" s="39"/>
      <c r="T3729" s="39"/>
      <c r="U3729" s="39"/>
      <c r="V3729" s="39"/>
      <c r="W3729" s="39"/>
      <c r="X3729" s="39"/>
      <c r="Y3729" s="39"/>
      <c r="Z3729" s="39"/>
      <c r="AA3729" s="39"/>
      <c r="AB3729" s="39"/>
      <c r="AC3729" s="39"/>
      <c r="AD3729" s="40"/>
      <c r="AE3729" s="40"/>
      <c r="AF3729" s="41">
        <f t="shared" si="7204"/>
        <v>0</v>
      </c>
      <c r="AG3729" s="42"/>
    </row>
    <row r="3730" spans="1:33" ht="13.8">
      <c r="A3730" s="30" t="s">
        <v>9334</v>
      </c>
      <c r="B3730" s="30" t="s">
        <v>9335</v>
      </c>
      <c r="C3730" s="43"/>
      <c r="D3730" s="44"/>
      <c r="E3730" s="44"/>
      <c r="F3730" s="35">
        <f t="shared" si="7395"/>
        <v>0</v>
      </c>
      <c r="G3730" s="35">
        <f t="shared" si="7475"/>
        <v>0</v>
      </c>
      <c r="H3730" s="35">
        <f t="shared" si="7177"/>
        <v>0</v>
      </c>
      <c r="I3730" s="21">
        <f t="shared" si="7476"/>
        <v>18</v>
      </c>
      <c r="J3730" s="37">
        <f t="shared" ref="J3730:K3730" si="7509">MAX(N3730,P3730,R3730,T3730,V3730,X3730,Z3730,AB3730,AD3730)</f>
        <v>478.65</v>
      </c>
      <c r="K3730" s="37">
        <f t="shared" si="7509"/>
        <v>565</v>
      </c>
      <c r="L3730" s="38">
        <f t="shared" ref="L3730:M3730" si="7510">MIN(N3730,P3730,R3730,T3730,V3730,X3730,Z3730,AB3730,AD3730)</f>
        <v>478.65</v>
      </c>
      <c r="M3730" s="38">
        <f t="shared" si="7510"/>
        <v>565</v>
      </c>
      <c r="N3730" s="38">
        <f t="shared" si="7483"/>
        <v>478.65</v>
      </c>
      <c r="O3730" s="38">
        <f t="shared" si="7484"/>
        <v>565</v>
      </c>
      <c r="P3730" s="39"/>
      <c r="Q3730" s="39"/>
      <c r="R3730" s="39"/>
      <c r="S3730" s="39"/>
      <c r="T3730" s="39"/>
      <c r="U3730" s="39"/>
      <c r="V3730" s="39"/>
      <c r="W3730" s="39"/>
      <c r="X3730" s="39"/>
      <c r="Y3730" s="39"/>
      <c r="Z3730" s="39"/>
      <c r="AA3730" s="39"/>
      <c r="AB3730" s="39"/>
      <c r="AC3730" s="39"/>
      <c r="AD3730" s="40"/>
      <c r="AE3730" s="40"/>
      <c r="AF3730" s="41">
        <f t="shared" si="7204"/>
        <v>0</v>
      </c>
      <c r="AG3730" s="42"/>
    </row>
    <row r="3731" spans="1:33" ht="13.8">
      <c r="A3731" s="30" t="s">
        <v>9336</v>
      </c>
      <c r="B3731" s="30" t="s">
        <v>9337</v>
      </c>
      <c r="C3731" s="43"/>
      <c r="D3731" s="44"/>
      <c r="E3731" s="44"/>
      <c r="F3731" s="35">
        <f t="shared" si="7395"/>
        <v>0</v>
      </c>
      <c r="G3731" s="35">
        <f t="shared" si="7475"/>
        <v>0</v>
      </c>
      <c r="H3731" s="35">
        <f t="shared" si="7177"/>
        <v>0</v>
      </c>
      <c r="I3731" s="21">
        <f t="shared" si="7476"/>
        <v>5</v>
      </c>
      <c r="J3731" s="37">
        <f t="shared" ref="J3731:K3731" si="7511">MAX(N3731,P3731,R3731,T3731,V3731,X3731,Z3731,AB3731,AD3731)</f>
        <v>412.39</v>
      </c>
      <c r="K3731" s="37">
        <f t="shared" si="7511"/>
        <v>433</v>
      </c>
      <c r="L3731" s="38">
        <f t="shared" ref="L3731:M3731" si="7512">MIN(N3731,P3731,R3731,T3731,V3731,X3731,Z3731,AB3731,AD3731)</f>
        <v>412.39</v>
      </c>
      <c r="M3731" s="38">
        <f t="shared" si="7512"/>
        <v>433</v>
      </c>
      <c r="N3731" s="38">
        <f t="shared" si="7483"/>
        <v>412.39</v>
      </c>
      <c r="O3731" s="38">
        <f t="shared" si="7484"/>
        <v>433</v>
      </c>
      <c r="P3731" s="39"/>
      <c r="Q3731" s="39"/>
      <c r="R3731" s="39"/>
      <c r="S3731" s="39"/>
      <c r="T3731" s="39"/>
      <c r="U3731" s="39"/>
      <c r="V3731" s="39"/>
      <c r="W3731" s="39"/>
      <c r="X3731" s="39"/>
      <c r="Y3731" s="39"/>
      <c r="Z3731" s="39"/>
      <c r="AA3731" s="39"/>
      <c r="AB3731" s="39"/>
      <c r="AC3731" s="39"/>
      <c r="AD3731" s="40"/>
      <c r="AE3731" s="40"/>
      <c r="AF3731" s="41">
        <f t="shared" si="7204"/>
        <v>0</v>
      </c>
      <c r="AG3731" s="42"/>
    </row>
    <row r="3732" spans="1:33" ht="27.6">
      <c r="A3732" s="30" t="s">
        <v>9338</v>
      </c>
      <c r="B3732" s="30" t="s">
        <v>9339</v>
      </c>
      <c r="C3732" s="43"/>
      <c r="D3732" s="44"/>
      <c r="E3732" s="44"/>
      <c r="F3732" s="35">
        <f t="shared" si="7395"/>
        <v>0</v>
      </c>
      <c r="G3732" s="35">
        <f t="shared" si="7475"/>
        <v>0</v>
      </c>
      <c r="H3732" s="35">
        <f t="shared" si="7177"/>
        <v>0</v>
      </c>
      <c r="I3732" s="21">
        <f t="shared" si="7476"/>
        <v>18</v>
      </c>
      <c r="J3732" s="37">
        <f t="shared" ref="J3732:K3732" si="7513">MAX(N3732,P3732,R3732,T3732,V3732,X3732,Z3732,AB3732,AD3732)</f>
        <v>346.39</v>
      </c>
      <c r="K3732" s="37">
        <f t="shared" si="7513"/>
        <v>409</v>
      </c>
      <c r="L3732" s="38">
        <f t="shared" ref="L3732:M3732" si="7514">MIN(N3732,P3732,R3732,T3732,V3732,X3732,Z3732,AB3732,AD3732)</f>
        <v>346.39</v>
      </c>
      <c r="M3732" s="38">
        <f t="shared" si="7514"/>
        <v>409</v>
      </c>
      <c r="N3732" s="38">
        <f t="shared" si="7483"/>
        <v>346.39</v>
      </c>
      <c r="O3732" s="38">
        <f t="shared" si="7484"/>
        <v>409</v>
      </c>
      <c r="P3732" s="39"/>
      <c r="Q3732" s="39"/>
      <c r="R3732" s="39"/>
      <c r="S3732" s="39"/>
      <c r="T3732" s="39"/>
      <c r="U3732" s="39"/>
      <c r="V3732" s="39"/>
      <c r="W3732" s="39"/>
      <c r="X3732" s="39"/>
      <c r="Y3732" s="39"/>
      <c r="Z3732" s="39"/>
      <c r="AA3732" s="39"/>
      <c r="AB3732" s="39"/>
      <c r="AC3732" s="39"/>
      <c r="AD3732" s="40"/>
      <c r="AE3732" s="40"/>
      <c r="AF3732" s="41">
        <f t="shared" si="7204"/>
        <v>0</v>
      </c>
      <c r="AG3732" s="42"/>
    </row>
    <row r="3733" spans="1:33" ht="13.8">
      <c r="A3733" s="30" t="s">
        <v>9340</v>
      </c>
      <c r="B3733" s="30" t="s">
        <v>9341</v>
      </c>
      <c r="C3733" s="43"/>
      <c r="D3733" s="44"/>
      <c r="E3733" s="44"/>
      <c r="F3733" s="35">
        <f t="shared" si="7395"/>
        <v>0</v>
      </c>
      <c r="G3733" s="35">
        <f t="shared" si="7475"/>
        <v>0</v>
      </c>
      <c r="H3733" s="35">
        <f t="shared" si="7177"/>
        <v>0</v>
      </c>
      <c r="I3733" s="21">
        <f t="shared" si="7476"/>
        <v>18</v>
      </c>
      <c r="J3733" s="37">
        <f t="shared" ref="J3733:K3733" si="7515">MAX(N3733,P3733,R3733,T3733,V3733,X3733,Z3733,AB3733,AD3733)</f>
        <v>396.77</v>
      </c>
      <c r="K3733" s="37">
        <f t="shared" si="7515"/>
        <v>468</v>
      </c>
      <c r="L3733" s="38">
        <f t="shared" ref="L3733:M3733" si="7516">MIN(N3733,P3733,R3733,T3733,V3733,X3733,Z3733,AB3733,AD3733)</f>
        <v>396.77</v>
      </c>
      <c r="M3733" s="38">
        <f t="shared" si="7516"/>
        <v>468</v>
      </c>
      <c r="N3733" s="38">
        <f t="shared" si="7483"/>
        <v>396.77</v>
      </c>
      <c r="O3733" s="38">
        <f t="shared" si="7484"/>
        <v>468</v>
      </c>
      <c r="P3733" s="39"/>
      <c r="Q3733" s="39"/>
      <c r="R3733" s="39"/>
      <c r="S3733" s="39"/>
      <c r="T3733" s="39"/>
      <c r="U3733" s="39"/>
      <c r="V3733" s="39"/>
      <c r="W3733" s="39"/>
      <c r="X3733" s="39"/>
      <c r="Y3733" s="39"/>
      <c r="Z3733" s="39"/>
      <c r="AA3733" s="39"/>
      <c r="AB3733" s="39"/>
      <c r="AC3733" s="39"/>
      <c r="AD3733" s="40"/>
      <c r="AE3733" s="40"/>
      <c r="AF3733" s="41">
        <f t="shared" si="7204"/>
        <v>0</v>
      </c>
      <c r="AG3733" s="42"/>
    </row>
    <row r="3734" spans="1:33" ht="27.6">
      <c r="A3734" s="30" t="s">
        <v>9342</v>
      </c>
      <c r="B3734" s="30" t="s">
        <v>9343</v>
      </c>
      <c r="C3734" s="43"/>
      <c r="D3734" s="44"/>
      <c r="E3734" s="44"/>
      <c r="F3734" s="35">
        <f t="shared" si="7395"/>
        <v>0</v>
      </c>
      <c r="G3734" s="35">
        <f t="shared" si="7475"/>
        <v>0</v>
      </c>
      <c r="H3734" s="35">
        <f t="shared" si="7177"/>
        <v>0</v>
      </c>
      <c r="I3734" s="21">
        <f t="shared" si="7476"/>
        <v>18</v>
      </c>
      <c r="J3734" s="37">
        <f t="shared" ref="J3734:K3734" si="7517">MAX(N3734,P3734,R3734,T3734,V3734,X3734,Z3734,AB3734,AD3734)</f>
        <v>592.01</v>
      </c>
      <c r="K3734" s="37">
        <f t="shared" si="7517"/>
        <v>699</v>
      </c>
      <c r="L3734" s="38">
        <f t="shared" ref="L3734:M3734" si="7518">MIN(N3734,P3734,R3734,T3734,V3734,X3734,Z3734,AB3734,AD3734)</f>
        <v>592.01</v>
      </c>
      <c r="M3734" s="38">
        <f t="shared" si="7518"/>
        <v>699</v>
      </c>
      <c r="N3734" s="38">
        <f t="shared" si="7483"/>
        <v>592.01</v>
      </c>
      <c r="O3734" s="38">
        <f t="shared" si="7484"/>
        <v>699</v>
      </c>
      <c r="P3734" s="39"/>
      <c r="Q3734" s="39"/>
      <c r="R3734" s="39"/>
      <c r="S3734" s="39"/>
      <c r="T3734" s="39"/>
      <c r="U3734" s="39"/>
      <c r="V3734" s="39"/>
      <c r="W3734" s="39"/>
      <c r="X3734" s="39"/>
      <c r="Y3734" s="39"/>
      <c r="Z3734" s="39"/>
      <c r="AA3734" s="39"/>
      <c r="AB3734" s="39"/>
      <c r="AC3734" s="39"/>
      <c r="AD3734" s="40"/>
      <c r="AE3734" s="40"/>
      <c r="AF3734" s="41">
        <f t="shared" si="7204"/>
        <v>0</v>
      </c>
      <c r="AG3734" s="42"/>
    </row>
    <row r="3735" spans="1:33" ht="13.8">
      <c r="A3735" s="30" t="s">
        <v>9344</v>
      </c>
      <c r="B3735" s="30" t="s">
        <v>9345</v>
      </c>
      <c r="C3735" s="43"/>
      <c r="D3735" s="44"/>
      <c r="E3735" s="44"/>
      <c r="F3735" s="35">
        <f t="shared" si="7395"/>
        <v>0</v>
      </c>
      <c r="G3735" s="35">
        <f t="shared" si="7475"/>
        <v>0</v>
      </c>
      <c r="H3735" s="35">
        <f t="shared" si="7177"/>
        <v>0</v>
      </c>
      <c r="I3735" s="21">
        <f t="shared" si="7476"/>
        <v>18</v>
      </c>
      <c r="J3735" s="37">
        <f t="shared" ref="J3735:K3735" si="7519">MAX(N3735,P3735,R3735,T3735,V3735,X3735,Z3735,AB3735,AD3735)</f>
        <v>1908.29</v>
      </c>
      <c r="K3735" s="37">
        <f t="shared" si="7519"/>
        <v>2252</v>
      </c>
      <c r="L3735" s="38">
        <f t="shared" ref="L3735:M3735" si="7520">MIN(N3735,P3735,R3735,T3735,V3735,X3735,Z3735,AB3735,AD3735)</f>
        <v>1908.29</v>
      </c>
      <c r="M3735" s="38">
        <f t="shared" si="7520"/>
        <v>2252</v>
      </c>
      <c r="N3735" s="38">
        <f t="shared" si="7483"/>
        <v>1908.29</v>
      </c>
      <c r="O3735" s="38">
        <f t="shared" si="7484"/>
        <v>2252</v>
      </c>
      <c r="P3735" s="39"/>
      <c r="Q3735" s="39"/>
      <c r="R3735" s="39"/>
      <c r="S3735" s="39"/>
      <c r="T3735" s="39"/>
      <c r="U3735" s="39"/>
      <c r="V3735" s="39"/>
      <c r="W3735" s="39"/>
      <c r="X3735" s="39"/>
      <c r="Y3735" s="39"/>
      <c r="Z3735" s="39"/>
      <c r="AA3735" s="39"/>
      <c r="AB3735" s="39"/>
      <c r="AC3735" s="39"/>
      <c r="AD3735" s="40"/>
      <c r="AE3735" s="40"/>
      <c r="AF3735" s="41">
        <f t="shared" si="7204"/>
        <v>0</v>
      </c>
      <c r="AG3735" s="42"/>
    </row>
    <row r="3736" spans="1:33" ht="27.6">
      <c r="A3736" s="30" t="s">
        <v>9346</v>
      </c>
      <c r="B3736" s="30" t="s">
        <v>9347</v>
      </c>
      <c r="C3736" s="43"/>
      <c r="D3736" s="44"/>
      <c r="E3736" s="44"/>
      <c r="F3736" s="35">
        <f t="shared" si="7395"/>
        <v>0</v>
      </c>
      <c r="G3736" s="35">
        <f t="shared" si="7475"/>
        <v>0</v>
      </c>
      <c r="H3736" s="35">
        <f t="shared" si="7177"/>
        <v>0</v>
      </c>
      <c r="I3736" s="21">
        <f t="shared" si="7476"/>
        <v>18</v>
      </c>
      <c r="J3736" s="37">
        <f t="shared" ref="J3736:K3736" si="7521">MAX(N3736,P3736,R3736,T3736,V3736,X3736,Z3736,AB3736,AD3736)</f>
        <v>1215.51</v>
      </c>
      <c r="K3736" s="37">
        <f t="shared" si="7521"/>
        <v>1434</v>
      </c>
      <c r="L3736" s="38">
        <f t="shared" ref="L3736:M3736" si="7522">MIN(N3736,P3736,R3736,T3736,V3736,X3736,Z3736,AB3736,AD3736)</f>
        <v>1215.51</v>
      </c>
      <c r="M3736" s="38">
        <f t="shared" si="7522"/>
        <v>1434</v>
      </c>
      <c r="N3736" s="38">
        <f t="shared" si="7483"/>
        <v>1215.51</v>
      </c>
      <c r="O3736" s="38">
        <f t="shared" si="7484"/>
        <v>1434</v>
      </c>
      <c r="P3736" s="39"/>
      <c r="Q3736" s="39"/>
      <c r="R3736" s="39"/>
      <c r="S3736" s="39"/>
      <c r="T3736" s="39"/>
      <c r="U3736" s="39"/>
      <c r="V3736" s="39"/>
      <c r="W3736" s="39"/>
      <c r="X3736" s="39"/>
      <c r="Y3736" s="39"/>
      <c r="Z3736" s="39"/>
      <c r="AA3736" s="39"/>
      <c r="AB3736" s="39"/>
      <c r="AC3736" s="39"/>
      <c r="AD3736" s="40"/>
      <c r="AE3736" s="40"/>
      <c r="AF3736" s="41">
        <f t="shared" si="7204"/>
        <v>0</v>
      </c>
      <c r="AG3736" s="42"/>
    </row>
    <row r="3737" spans="1:33" ht="13.8">
      <c r="A3737" s="30" t="s">
        <v>9348</v>
      </c>
      <c r="B3737" s="30" t="s">
        <v>9349</v>
      </c>
      <c r="C3737" s="43"/>
      <c r="D3737" s="44"/>
      <c r="E3737" s="44"/>
      <c r="F3737" s="35">
        <f t="shared" si="7395"/>
        <v>0</v>
      </c>
      <c r="G3737" s="35">
        <f t="shared" si="7475"/>
        <v>0</v>
      </c>
      <c r="H3737" s="35">
        <f t="shared" si="7177"/>
        <v>0</v>
      </c>
      <c r="I3737" s="21">
        <f t="shared" si="7476"/>
        <v>18</v>
      </c>
      <c r="J3737" s="37">
        <f t="shared" ref="J3737:K3737" si="7523">MAX(N3737,P3737,R3737,T3737,V3737,X3737,Z3737,AB3737,AD3737)</f>
        <v>2582.1799999999998</v>
      </c>
      <c r="K3737" s="37">
        <f t="shared" si="7523"/>
        <v>3047</v>
      </c>
      <c r="L3737" s="38">
        <f t="shared" ref="L3737:M3737" si="7524">MIN(N3737,P3737,R3737,T3737,V3737,X3737,Z3737,AB3737,AD3737)</f>
        <v>2582.1799999999998</v>
      </c>
      <c r="M3737" s="38">
        <f t="shared" si="7524"/>
        <v>3047</v>
      </c>
      <c r="N3737" s="38">
        <f t="shared" si="7483"/>
        <v>2582.1799999999998</v>
      </c>
      <c r="O3737" s="38">
        <f t="shared" si="7484"/>
        <v>3047</v>
      </c>
      <c r="P3737" s="39"/>
      <c r="Q3737" s="39"/>
      <c r="R3737" s="39"/>
      <c r="S3737" s="39"/>
      <c r="T3737" s="39"/>
      <c r="U3737" s="39"/>
      <c r="V3737" s="39"/>
      <c r="W3737" s="39"/>
      <c r="X3737" s="39"/>
      <c r="Y3737" s="39"/>
      <c r="Z3737" s="39"/>
      <c r="AA3737" s="39"/>
      <c r="AB3737" s="39"/>
      <c r="AC3737" s="39"/>
      <c r="AD3737" s="40"/>
      <c r="AE3737" s="40"/>
      <c r="AF3737" s="41">
        <f t="shared" si="7204"/>
        <v>0</v>
      </c>
      <c r="AG3737" s="42"/>
    </row>
    <row r="3738" spans="1:33" ht="27.6">
      <c r="A3738" s="30" t="s">
        <v>9350</v>
      </c>
      <c r="B3738" s="30" t="s">
        <v>9351</v>
      </c>
      <c r="C3738" s="43"/>
      <c r="D3738" s="44"/>
      <c r="E3738" s="44"/>
      <c r="F3738" s="35">
        <f t="shared" si="7395"/>
        <v>0</v>
      </c>
      <c r="G3738" s="35">
        <f t="shared" si="7475"/>
        <v>0</v>
      </c>
      <c r="H3738" s="35">
        <f t="shared" si="7177"/>
        <v>0</v>
      </c>
      <c r="I3738" s="21">
        <f t="shared" si="7476"/>
        <v>28</v>
      </c>
      <c r="J3738" s="37">
        <f t="shared" ref="J3738:K3738" si="7525">MAX(N3738,P3738,R3738,T3738,V3738,X3738,Z3738,AB3738,AD3738)</f>
        <v>1384.13</v>
      </c>
      <c r="K3738" s="37">
        <f t="shared" si="7525"/>
        <v>1772</v>
      </c>
      <c r="L3738" s="38">
        <f t="shared" ref="L3738:M3738" si="7526">MIN(N3738,P3738,R3738,T3738,V3738,X3738,Z3738,AB3738,AD3738)</f>
        <v>1384.13</v>
      </c>
      <c r="M3738" s="38">
        <f t="shared" si="7526"/>
        <v>1772</v>
      </c>
      <c r="N3738" s="38">
        <f t="shared" si="7483"/>
        <v>1384.13</v>
      </c>
      <c r="O3738" s="38">
        <f t="shared" si="7484"/>
        <v>1772</v>
      </c>
      <c r="P3738" s="39"/>
      <c r="Q3738" s="39"/>
      <c r="R3738" s="39"/>
      <c r="S3738" s="39"/>
      <c r="T3738" s="39"/>
      <c r="U3738" s="39"/>
      <c r="V3738" s="39"/>
      <c r="W3738" s="39"/>
      <c r="X3738" s="39"/>
      <c r="Y3738" s="39"/>
      <c r="Z3738" s="39"/>
      <c r="AA3738" s="39"/>
      <c r="AB3738" s="39"/>
      <c r="AC3738" s="39"/>
      <c r="AD3738" s="40"/>
      <c r="AE3738" s="40"/>
      <c r="AF3738" s="41">
        <f t="shared" si="7204"/>
        <v>0</v>
      </c>
      <c r="AG3738" s="42"/>
    </row>
    <row r="3739" spans="1:33" ht="13.8">
      <c r="A3739" s="30" t="s">
        <v>9352</v>
      </c>
      <c r="B3739" s="30" t="s">
        <v>9353</v>
      </c>
      <c r="C3739" s="43"/>
      <c r="D3739" s="44"/>
      <c r="E3739" s="44"/>
      <c r="F3739" s="35">
        <f t="shared" si="7395"/>
        <v>0</v>
      </c>
      <c r="G3739" s="35">
        <f t="shared" si="7475"/>
        <v>0</v>
      </c>
      <c r="H3739" s="35">
        <f t="shared" si="7177"/>
        <v>0</v>
      </c>
      <c r="I3739" s="21">
        <f t="shared" si="7476"/>
        <v>18</v>
      </c>
      <c r="J3739" s="37">
        <f t="shared" ref="J3739:K3739" si="7527">MAX(N3739,P3739,R3739,T3739,V3739,X3739,Z3739,AB3739,AD3739)</f>
        <v>4647.92</v>
      </c>
      <c r="K3739" s="37">
        <f t="shared" si="7527"/>
        <v>5485</v>
      </c>
      <c r="L3739" s="38">
        <f t="shared" ref="L3739:M3739" si="7528">MIN(N3739,P3739,R3739,T3739,V3739,X3739,Z3739,AB3739,AD3739)</f>
        <v>4647.92</v>
      </c>
      <c r="M3739" s="38">
        <f t="shared" si="7528"/>
        <v>5485</v>
      </c>
      <c r="N3739" s="38">
        <f t="shared" si="7483"/>
        <v>4647.92</v>
      </c>
      <c r="O3739" s="38">
        <f t="shared" si="7484"/>
        <v>5485</v>
      </c>
      <c r="P3739" s="39"/>
      <c r="Q3739" s="39"/>
      <c r="R3739" s="39"/>
      <c r="S3739" s="39"/>
      <c r="T3739" s="39"/>
      <c r="U3739" s="39"/>
      <c r="V3739" s="39"/>
      <c r="W3739" s="39"/>
      <c r="X3739" s="39"/>
      <c r="Y3739" s="39"/>
      <c r="Z3739" s="39"/>
      <c r="AA3739" s="39"/>
      <c r="AB3739" s="39"/>
      <c r="AC3739" s="39"/>
      <c r="AD3739" s="40"/>
      <c r="AE3739" s="40"/>
      <c r="AF3739" s="41">
        <f t="shared" si="7204"/>
        <v>0</v>
      </c>
      <c r="AG3739" s="42"/>
    </row>
    <row r="3740" spans="1:33" ht="13.8">
      <c r="A3740" s="30" t="s">
        <v>2845</v>
      </c>
      <c r="B3740" s="30" t="s">
        <v>2846</v>
      </c>
      <c r="C3740" s="43"/>
      <c r="D3740" s="44"/>
      <c r="E3740" s="44"/>
      <c r="F3740" s="35">
        <f t="shared" ref="F3740:F3803" si="7529">IFERROR(SUMIF(Purchase_ItemCode, A3740, Purchase_Qty), 0)</f>
        <v>0</v>
      </c>
      <c r="G3740" s="35">
        <f t="shared" si="7475"/>
        <v>0</v>
      </c>
      <c r="H3740" s="35">
        <f t="shared" si="7177"/>
        <v>0</v>
      </c>
      <c r="I3740" s="17">
        <v>18</v>
      </c>
      <c r="J3740" s="37">
        <f t="shared" ref="J3740:K3740" si="7530">MAX(N3740,P3740,R3740,T3740,V3740,X3740,Z3740,AB3740,AD3740)</f>
        <v>835</v>
      </c>
      <c r="K3740" s="37">
        <f t="shared" si="7530"/>
        <v>986</v>
      </c>
      <c r="L3740" s="38">
        <f t="shared" ref="L3740:M3740" si="7531">MIN(N3740,P3740,R3740,T3740,V3740,X3740,Z3740,AB3740,AD3740)</f>
        <v>834</v>
      </c>
      <c r="M3740" s="38">
        <f t="shared" si="7531"/>
        <v>985</v>
      </c>
      <c r="N3740" s="38">
        <f t="shared" si="7483"/>
        <v>834</v>
      </c>
      <c r="O3740" s="38">
        <f t="shared" si="7484"/>
        <v>985</v>
      </c>
      <c r="P3740" s="39"/>
      <c r="Q3740" s="39"/>
      <c r="R3740" s="39"/>
      <c r="S3740" s="39"/>
      <c r="T3740" s="39">
        <f>VLOOKUP(A3740,Magnus,9,FALSE)</f>
        <v>835</v>
      </c>
      <c r="U3740" s="39">
        <f>VLOOKUP(A3740,Magnus,11,FALSE)</f>
        <v>986</v>
      </c>
      <c r="V3740" s="39"/>
      <c r="W3740" s="39"/>
      <c r="X3740" s="39"/>
      <c r="Y3740" s="39"/>
      <c r="Z3740" s="39"/>
      <c r="AA3740" s="39"/>
      <c r="AB3740" s="39"/>
      <c r="AC3740" s="39"/>
      <c r="AD3740" s="40"/>
      <c r="AE3740" s="40"/>
      <c r="AF3740" s="41">
        <f t="shared" si="7204"/>
        <v>0</v>
      </c>
      <c r="AG3740" s="42"/>
    </row>
    <row r="3741" spans="1:33" ht="13.8">
      <c r="A3741" s="30" t="s">
        <v>2849</v>
      </c>
      <c r="B3741" s="30" t="s">
        <v>2850</v>
      </c>
      <c r="C3741" s="43"/>
      <c r="D3741" s="44"/>
      <c r="E3741" s="44"/>
      <c r="F3741" s="35">
        <f t="shared" si="7529"/>
        <v>0</v>
      </c>
      <c r="G3741" s="35">
        <f t="shared" si="7475"/>
        <v>0</v>
      </c>
      <c r="H3741" s="35">
        <f t="shared" si="7177"/>
        <v>0</v>
      </c>
      <c r="I3741" s="17">
        <v>18</v>
      </c>
      <c r="J3741" s="37">
        <f t="shared" ref="J3741:K3741" si="7532">MAX(N3741,P3741,R3741,T3741,V3741,X3741,Z3741,AB3741,AD3741)</f>
        <v>834</v>
      </c>
      <c r="K3741" s="37">
        <f t="shared" si="7532"/>
        <v>985</v>
      </c>
      <c r="L3741" s="38">
        <f t="shared" ref="L3741:M3741" si="7533">MIN(N3741,P3741,R3741,T3741,V3741,X3741,Z3741,AB3741,AD3741)</f>
        <v>833</v>
      </c>
      <c r="M3741" s="38">
        <f t="shared" si="7533"/>
        <v>983</v>
      </c>
      <c r="N3741" s="38">
        <f t="shared" si="7483"/>
        <v>833</v>
      </c>
      <c r="O3741" s="38">
        <f t="shared" si="7484"/>
        <v>983</v>
      </c>
      <c r="P3741" s="39"/>
      <c r="Q3741" s="39"/>
      <c r="R3741" s="39"/>
      <c r="S3741" s="39"/>
      <c r="T3741" s="39">
        <f>VLOOKUP(A3741,Magnus,9,FALSE)</f>
        <v>834</v>
      </c>
      <c r="U3741" s="39">
        <f>VLOOKUP(A3741,Magnus,11,FALSE)</f>
        <v>985</v>
      </c>
      <c r="V3741" s="39"/>
      <c r="W3741" s="39"/>
      <c r="X3741" s="39"/>
      <c r="Y3741" s="39"/>
      <c r="Z3741" s="39"/>
      <c r="AA3741" s="39"/>
      <c r="AB3741" s="39"/>
      <c r="AC3741" s="39"/>
      <c r="AD3741" s="40"/>
      <c r="AE3741" s="40"/>
      <c r="AF3741" s="41">
        <f t="shared" si="7204"/>
        <v>0</v>
      </c>
      <c r="AG3741" s="42"/>
    </row>
    <row r="3742" spans="1:33" ht="13.8">
      <c r="A3742" s="30" t="s">
        <v>3902</v>
      </c>
      <c r="B3742" s="30" t="s">
        <v>3903</v>
      </c>
      <c r="C3742" s="43"/>
      <c r="D3742" s="44"/>
      <c r="E3742" s="44"/>
      <c r="F3742" s="35">
        <f t="shared" si="7529"/>
        <v>0</v>
      </c>
      <c r="G3742" s="35">
        <f t="shared" si="7475"/>
        <v>0</v>
      </c>
      <c r="H3742" s="35">
        <f t="shared" si="7177"/>
        <v>0</v>
      </c>
      <c r="I3742" s="17">
        <v>18</v>
      </c>
      <c r="J3742" s="37">
        <f t="shared" ref="J3742:K3742" si="7534">MAX(N3742,P3742,R3742,T3742,V3742,X3742,Z3742,AB3742,AD3742)</f>
        <v>824</v>
      </c>
      <c r="K3742" s="37">
        <f t="shared" si="7534"/>
        <v>973</v>
      </c>
      <c r="L3742" s="38">
        <f t="shared" ref="L3742:M3742" si="7535">MIN(N3742,P3742,R3742,T3742,V3742,X3742,Z3742,AB3742,AD3742)</f>
        <v>810</v>
      </c>
      <c r="M3742" s="38">
        <f t="shared" si="7535"/>
        <v>956</v>
      </c>
      <c r="N3742" s="38">
        <f t="shared" si="7483"/>
        <v>810</v>
      </c>
      <c r="O3742" s="38">
        <f t="shared" si="7484"/>
        <v>956</v>
      </c>
      <c r="P3742" s="39"/>
      <c r="Q3742" s="39"/>
      <c r="R3742" s="39"/>
      <c r="S3742" s="39"/>
      <c r="T3742" s="39"/>
      <c r="U3742" s="39"/>
      <c r="V3742" s="39"/>
      <c r="W3742" s="39"/>
      <c r="X3742" s="39">
        <f>VLOOKUP(A3742,Zeal,9,FALSE)</f>
        <v>824</v>
      </c>
      <c r="Y3742" s="39">
        <f>VLOOKUP(A3742,Zeal,11,FALSE)</f>
        <v>973</v>
      </c>
      <c r="Z3742" s="39"/>
      <c r="AA3742" s="39"/>
      <c r="AB3742" s="39"/>
      <c r="AC3742" s="39"/>
      <c r="AD3742" s="40"/>
      <c r="AE3742" s="40"/>
      <c r="AF3742" s="41">
        <f t="shared" si="7204"/>
        <v>0</v>
      </c>
      <c r="AG3742" s="42"/>
    </row>
    <row r="3743" spans="1:33" ht="27.6">
      <c r="A3743" s="30" t="s">
        <v>9354</v>
      </c>
      <c r="B3743" s="30" t="s">
        <v>9355</v>
      </c>
      <c r="C3743" s="43"/>
      <c r="D3743" s="44"/>
      <c r="E3743" s="44"/>
      <c r="F3743" s="35">
        <f t="shared" si="7529"/>
        <v>0</v>
      </c>
      <c r="G3743" s="35">
        <f t="shared" si="7475"/>
        <v>0</v>
      </c>
      <c r="H3743" s="35">
        <f t="shared" si="7177"/>
        <v>0</v>
      </c>
      <c r="I3743" s="21">
        <f t="shared" ref="I3743:I3774" si="7536">VLOOKUP(A3743,Old_Inventory,9,FALSE)</f>
        <v>18</v>
      </c>
      <c r="J3743" s="37">
        <f t="shared" ref="J3743:K3743" si="7537">MAX(N3743,P3743,R3743,T3743,V3743,X3743,Z3743,AB3743,AD3743)</f>
        <v>6177.18</v>
      </c>
      <c r="K3743" s="37">
        <f t="shared" si="7537"/>
        <v>7289</v>
      </c>
      <c r="L3743" s="38">
        <f t="shared" ref="L3743:M3743" si="7538">MIN(N3743,P3743,R3743,T3743,V3743,X3743,Z3743,AB3743,AD3743)</f>
        <v>6177.18</v>
      </c>
      <c r="M3743" s="38">
        <f t="shared" si="7538"/>
        <v>7289</v>
      </c>
      <c r="N3743" s="38">
        <f t="shared" si="7483"/>
        <v>6177.18</v>
      </c>
      <c r="O3743" s="38">
        <f t="shared" si="7484"/>
        <v>7289</v>
      </c>
      <c r="P3743" s="39"/>
      <c r="Q3743" s="39"/>
      <c r="R3743" s="39"/>
      <c r="S3743" s="39"/>
      <c r="T3743" s="39"/>
      <c r="U3743" s="39"/>
      <c r="V3743" s="39"/>
      <c r="W3743" s="39"/>
      <c r="X3743" s="39"/>
      <c r="Y3743" s="39"/>
      <c r="Z3743" s="39"/>
      <c r="AA3743" s="39"/>
      <c r="AB3743" s="39"/>
      <c r="AC3743" s="39"/>
      <c r="AD3743" s="40"/>
      <c r="AE3743" s="40"/>
      <c r="AF3743" s="41">
        <f t="shared" si="7204"/>
        <v>0</v>
      </c>
      <c r="AG3743" s="42"/>
    </row>
    <row r="3744" spans="1:33" ht="13.8">
      <c r="A3744" s="30" t="s">
        <v>9356</v>
      </c>
      <c r="B3744" s="30" t="s">
        <v>9357</v>
      </c>
      <c r="C3744" s="43"/>
      <c r="D3744" s="44"/>
      <c r="E3744" s="44"/>
      <c r="F3744" s="35">
        <f t="shared" si="7529"/>
        <v>0</v>
      </c>
      <c r="G3744" s="35">
        <f t="shared" si="7475"/>
        <v>0</v>
      </c>
      <c r="H3744" s="35">
        <f t="shared" si="7177"/>
        <v>0</v>
      </c>
      <c r="I3744" s="21">
        <f t="shared" si="7536"/>
        <v>18</v>
      </c>
      <c r="J3744" s="37">
        <f t="shared" ref="J3744:K3744" si="7539">MAX(N3744,P3744,R3744,T3744,V3744,X3744,Z3744,AB3744,AD3744)</f>
        <v>258.22000000000003</v>
      </c>
      <c r="K3744" s="37">
        <f t="shared" si="7539"/>
        <v>305</v>
      </c>
      <c r="L3744" s="38">
        <f t="shared" ref="L3744:M3744" si="7540">MIN(N3744,P3744,R3744,T3744,V3744,X3744,Z3744,AB3744,AD3744)</f>
        <v>258.22000000000003</v>
      </c>
      <c r="M3744" s="38">
        <f t="shared" si="7540"/>
        <v>305</v>
      </c>
      <c r="N3744" s="38">
        <f t="shared" si="7483"/>
        <v>258.22000000000003</v>
      </c>
      <c r="O3744" s="38">
        <f t="shared" si="7484"/>
        <v>305</v>
      </c>
      <c r="P3744" s="39"/>
      <c r="Q3744" s="39"/>
      <c r="R3744" s="39"/>
      <c r="S3744" s="39"/>
      <c r="T3744" s="39"/>
      <c r="U3744" s="39"/>
      <c r="V3744" s="39"/>
      <c r="W3744" s="39"/>
      <c r="X3744" s="39"/>
      <c r="Y3744" s="39"/>
      <c r="Z3744" s="39"/>
      <c r="AA3744" s="39"/>
      <c r="AB3744" s="39"/>
      <c r="AC3744" s="39"/>
      <c r="AD3744" s="40"/>
      <c r="AE3744" s="40"/>
      <c r="AF3744" s="41">
        <f t="shared" si="7204"/>
        <v>0</v>
      </c>
      <c r="AG3744" s="42"/>
    </row>
    <row r="3745" spans="1:33" ht="13.8">
      <c r="A3745" s="30" t="s">
        <v>9358</v>
      </c>
      <c r="B3745" s="30" t="s">
        <v>9359</v>
      </c>
      <c r="C3745" s="43"/>
      <c r="D3745" s="44"/>
      <c r="E3745" s="44"/>
      <c r="F3745" s="35">
        <f t="shared" si="7529"/>
        <v>0</v>
      </c>
      <c r="G3745" s="35">
        <f t="shared" si="7475"/>
        <v>0</v>
      </c>
      <c r="H3745" s="35">
        <f t="shared" si="7177"/>
        <v>0</v>
      </c>
      <c r="I3745" s="21">
        <f t="shared" si="7536"/>
        <v>18</v>
      </c>
      <c r="J3745" s="37">
        <f t="shared" ref="J3745:K3745" si="7541">MAX(N3745,P3745,R3745,T3745,V3745,X3745,Z3745,AB3745,AD3745)</f>
        <v>321.2</v>
      </c>
      <c r="K3745" s="37">
        <f t="shared" si="7541"/>
        <v>379</v>
      </c>
      <c r="L3745" s="38">
        <f t="shared" ref="L3745:M3745" si="7542">MIN(N3745,P3745,R3745,T3745,V3745,X3745,Z3745,AB3745,AD3745)</f>
        <v>321.2</v>
      </c>
      <c r="M3745" s="38">
        <f t="shared" si="7542"/>
        <v>379</v>
      </c>
      <c r="N3745" s="38">
        <f t="shared" si="7483"/>
        <v>321.2</v>
      </c>
      <c r="O3745" s="38">
        <f t="shared" si="7484"/>
        <v>379</v>
      </c>
      <c r="P3745" s="39"/>
      <c r="Q3745" s="39"/>
      <c r="R3745" s="39"/>
      <c r="S3745" s="39"/>
      <c r="T3745" s="39"/>
      <c r="U3745" s="39"/>
      <c r="V3745" s="39"/>
      <c r="W3745" s="39"/>
      <c r="X3745" s="39"/>
      <c r="Y3745" s="39"/>
      <c r="Z3745" s="39"/>
      <c r="AA3745" s="39"/>
      <c r="AB3745" s="39"/>
      <c r="AC3745" s="39"/>
      <c r="AD3745" s="40"/>
      <c r="AE3745" s="40"/>
      <c r="AF3745" s="41">
        <f t="shared" si="7204"/>
        <v>0</v>
      </c>
      <c r="AG3745" s="42"/>
    </row>
    <row r="3746" spans="1:33" ht="13.8">
      <c r="A3746" s="30" t="s">
        <v>9360</v>
      </c>
      <c r="B3746" s="30" t="s">
        <v>9361</v>
      </c>
      <c r="C3746" s="43"/>
      <c r="D3746" s="44"/>
      <c r="E3746" s="44"/>
      <c r="F3746" s="35">
        <f t="shared" si="7529"/>
        <v>0</v>
      </c>
      <c r="G3746" s="35">
        <f t="shared" si="7475"/>
        <v>0</v>
      </c>
      <c r="H3746" s="35">
        <f t="shared" si="7177"/>
        <v>0</v>
      </c>
      <c r="I3746" s="21">
        <f t="shared" si="7536"/>
        <v>18</v>
      </c>
      <c r="J3746" s="37">
        <f t="shared" ref="J3746:K3746" si="7543">MAX(N3746,P3746,R3746,T3746,V3746,X3746,Z3746,AB3746,AD3746)</f>
        <v>1587.1</v>
      </c>
      <c r="K3746" s="37">
        <f t="shared" si="7543"/>
        <v>1873</v>
      </c>
      <c r="L3746" s="38">
        <f t="shared" ref="L3746:M3746" si="7544">MIN(N3746,P3746,R3746,T3746,V3746,X3746,Z3746,AB3746,AD3746)</f>
        <v>1587.1</v>
      </c>
      <c r="M3746" s="38">
        <f t="shared" si="7544"/>
        <v>1873</v>
      </c>
      <c r="N3746" s="38">
        <f t="shared" si="7483"/>
        <v>1587.1</v>
      </c>
      <c r="O3746" s="38">
        <f t="shared" si="7484"/>
        <v>1873</v>
      </c>
      <c r="P3746" s="39"/>
      <c r="Q3746" s="39"/>
      <c r="R3746" s="39"/>
      <c r="S3746" s="39"/>
      <c r="T3746" s="39"/>
      <c r="U3746" s="39"/>
      <c r="V3746" s="39"/>
      <c r="W3746" s="39"/>
      <c r="X3746" s="39"/>
      <c r="Y3746" s="39"/>
      <c r="Z3746" s="39"/>
      <c r="AA3746" s="39"/>
      <c r="AB3746" s="39"/>
      <c r="AC3746" s="39"/>
      <c r="AD3746" s="40"/>
      <c r="AE3746" s="40"/>
      <c r="AF3746" s="41">
        <f t="shared" si="7204"/>
        <v>0</v>
      </c>
      <c r="AG3746" s="42"/>
    </row>
    <row r="3747" spans="1:33" ht="13.8">
      <c r="A3747" s="30" t="s">
        <v>9362</v>
      </c>
      <c r="B3747" s="30" t="s">
        <v>9363</v>
      </c>
      <c r="C3747" s="43"/>
      <c r="D3747" s="44"/>
      <c r="E3747" s="44"/>
      <c r="F3747" s="35">
        <f t="shared" si="7529"/>
        <v>0</v>
      </c>
      <c r="G3747" s="35">
        <f t="shared" si="7475"/>
        <v>0</v>
      </c>
      <c r="H3747" s="35">
        <f t="shared" si="7177"/>
        <v>0</v>
      </c>
      <c r="I3747" s="21">
        <f t="shared" si="7536"/>
        <v>18</v>
      </c>
      <c r="J3747" s="37">
        <f t="shared" ref="J3747:K3747" si="7545">MAX(N3747,P3747,R3747,T3747,V3747,X3747,Z3747,AB3747,AD3747)</f>
        <v>604.61</v>
      </c>
      <c r="K3747" s="37">
        <f t="shared" si="7545"/>
        <v>713</v>
      </c>
      <c r="L3747" s="38">
        <f t="shared" ref="L3747:M3747" si="7546">MIN(N3747,P3747,R3747,T3747,V3747,X3747,Z3747,AB3747,AD3747)</f>
        <v>604.61</v>
      </c>
      <c r="M3747" s="38">
        <f t="shared" si="7546"/>
        <v>713</v>
      </c>
      <c r="N3747" s="38">
        <f t="shared" si="7483"/>
        <v>604.61</v>
      </c>
      <c r="O3747" s="38">
        <f t="shared" si="7484"/>
        <v>713</v>
      </c>
      <c r="P3747" s="39"/>
      <c r="Q3747" s="39"/>
      <c r="R3747" s="39"/>
      <c r="S3747" s="39"/>
      <c r="T3747" s="39"/>
      <c r="U3747" s="39"/>
      <c r="V3747" s="39"/>
      <c r="W3747" s="39"/>
      <c r="X3747" s="39"/>
      <c r="Y3747" s="39"/>
      <c r="Z3747" s="39"/>
      <c r="AA3747" s="39"/>
      <c r="AB3747" s="39"/>
      <c r="AC3747" s="39"/>
      <c r="AD3747" s="40"/>
      <c r="AE3747" s="40"/>
      <c r="AF3747" s="41">
        <f t="shared" si="7204"/>
        <v>0</v>
      </c>
      <c r="AG3747" s="42"/>
    </row>
    <row r="3748" spans="1:33" ht="13.8">
      <c r="A3748" s="30" t="s">
        <v>9364</v>
      </c>
      <c r="B3748" s="30" t="s">
        <v>9365</v>
      </c>
      <c r="C3748" s="43"/>
      <c r="D3748" s="44"/>
      <c r="E3748" s="44"/>
      <c r="F3748" s="35">
        <f t="shared" si="7529"/>
        <v>0</v>
      </c>
      <c r="G3748" s="35">
        <f t="shared" si="7475"/>
        <v>0</v>
      </c>
      <c r="H3748" s="35">
        <f t="shared" si="7177"/>
        <v>0</v>
      </c>
      <c r="I3748" s="21">
        <f t="shared" si="7536"/>
        <v>18</v>
      </c>
      <c r="J3748" s="37">
        <f t="shared" ref="J3748:K3748" si="7547">MAX(N3748,P3748,R3748,T3748,V3748,X3748,Z3748,AB3748,AD3748)</f>
        <v>125.96</v>
      </c>
      <c r="K3748" s="37">
        <f t="shared" si="7547"/>
        <v>149</v>
      </c>
      <c r="L3748" s="38">
        <f t="shared" ref="L3748:M3748" si="7548">MIN(N3748,P3748,R3748,T3748,V3748,X3748,Z3748,AB3748,AD3748)</f>
        <v>125.96</v>
      </c>
      <c r="M3748" s="38">
        <f t="shared" si="7548"/>
        <v>149</v>
      </c>
      <c r="N3748" s="38">
        <f t="shared" si="7483"/>
        <v>125.96</v>
      </c>
      <c r="O3748" s="38">
        <f t="shared" si="7484"/>
        <v>149</v>
      </c>
      <c r="P3748" s="39"/>
      <c r="Q3748" s="39"/>
      <c r="R3748" s="39"/>
      <c r="S3748" s="39"/>
      <c r="T3748" s="39"/>
      <c r="U3748" s="39"/>
      <c r="V3748" s="39"/>
      <c r="W3748" s="39"/>
      <c r="X3748" s="39"/>
      <c r="Y3748" s="39"/>
      <c r="Z3748" s="39"/>
      <c r="AA3748" s="39"/>
      <c r="AB3748" s="39"/>
      <c r="AC3748" s="39"/>
      <c r="AD3748" s="40"/>
      <c r="AE3748" s="40"/>
      <c r="AF3748" s="41">
        <f t="shared" si="7204"/>
        <v>0</v>
      </c>
      <c r="AG3748" s="42"/>
    </row>
    <row r="3749" spans="1:33" ht="13.8">
      <c r="A3749" s="30" t="s">
        <v>9366</v>
      </c>
      <c r="B3749" s="30" t="s">
        <v>9367</v>
      </c>
      <c r="C3749" s="43"/>
      <c r="D3749" s="44"/>
      <c r="E3749" s="44"/>
      <c r="F3749" s="35">
        <f t="shared" si="7529"/>
        <v>0</v>
      </c>
      <c r="G3749" s="35">
        <f t="shared" si="7475"/>
        <v>0</v>
      </c>
      <c r="H3749" s="35">
        <f t="shared" si="7177"/>
        <v>0</v>
      </c>
      <c r="I3749" s="21">
        <f t="shared" si="7536"/>
        <v>28</v>
      </c>
      <c r="J3749" s="37">
        <f t="shared" ref="J3749:K3749" si="7549">MAX(N3749,P3749,R3749,T3749,V3749,X3749,Z3749,AB3749,AD3749)</f>
        <v>89.71</v>
      </c>
      <c r="K3749" s="37">
        <f t="shared" si="7549"/>
        <v>115</v>
      </c>
      <c r="L3749" s="38">
        <f t="shared" ref="L3749:M3749" si="7550">MIN(N3749,P3749,R3749,T3749,V3749,X3749,Z3749,AB3749,AD3749)</f>
        <v>89.71</v>
      </c>
      <c r="M3749" s="38">
        <f t="shared" si="7550"/>
        <v>115</v>
      </c>
      <c r="N3749" s="38">
        <f t="shared" si="7483"/>
        <v>89.71</v>
      </c>
      <c r="O3749" s="38">
        <f t="shared" si="7484"/>
        <v>115</v>
      </c>
      <c r="P3749" s="39"/>
      <c r="Q3749" s="39"/>
      <c r="R3749" s="39"/>
      <c r="S3749" s="39"/>
      <c r="T3749" s="39"/>
      <c r="U3749" s="39"/>
      <c r="V3749" s="39"/>
      <c r="W3749" s="39"/>
      <c r="X3749" s="39"/>
      <c r="Y3749" s="39"/>
      <c r="Z3749" s="39"/>
      <c r="AA3749" s="39"/>
      <c r="AB3749" s="39"/>
      <c r="AC3749" s="39"/>
      <c r="AD3749" s="40"/>
      <c r="AE3749" s="40"/>
      <c r="AF3749" s="41">
        <f t="shared" si="7204"/>
        <v>0</v>
      </c>
      <c r="AG3749" s="42"/>
    </row>
    <row r="3750" spans="1:33" ht="13.8">
      <c r="A3750" s="30" t="s">
        <v>9368</v>
      </c>
      <c r="B3750" s="30" t="s">
        <v>9369</v>
      </c>
      <c r="C3750" s="43"/>
      <c r="D3750" s="44"/>
      <c r="E3750" s="44"/>
      <c r="F3750" s="35">
        <f t="shared" si="7529"/>
        <v>0</v>
      </c>
      <c r="G3750" s="35">
        <f t="shared" si="7475"/>
        <v>0</v>
      </c>
      <c r="H3750" s="35">
        <f t="shared" si="7177"/>
        <v>0</v>
      </c>
      <c r="I3750" s="21">
        <f t="shared" si="7536"/>
        <v>28</v>
      </c>
      <c r="J3750" s="37">
        <f t="shared" ref="J3750:K3750" si="7551">MAX(N3750,P3750,R3750,T3750,V3750,X3750,Z3750,AB3750,AD3750)</f>
        <v>192.24</v>
      </c>
      <c r="K3750" s="37">
        <f t="shared" si="7551"/>
        <v>246</v>
      </c>
      <c r="L3750" s="38">
        <f t="shared" ref="L3750:M3750" si="7552">MIN(N3750,P3750,R3750,T3750,V3750,X3750,Z3750,AB3750,AD3750)</f>
        <v>192.24</v>
      </c>
      <c r="M3750" s="38">
        <f t="shared" si="7552"/>
        <v>246</v>
      </c>
      <c r="N3750" s="38">
        <f t="shared" si="7483"/>
        <v>192.24</v>
      </c>
      <c r="O3750" s="38">
        <f t="shared" si="7484"/>
        <v>246</v>
      </c>
      <c r="P3750" s="39"/>
      <c r="Q3750" s="39"/>
      <c r="R3750" s="39"/>
      <c r="S3750" s="39"/>
      <c r="T3750" s="39"/>
      <c r="U3750" s="39"/>
      <c r="V3750" s="39"/>
      <c r="W3750" s="39"/>
      <c r="X3750" s="39"/>
      <c r="Y3750" s="39"/>
      <c r="Z3750" s="39"/>
      <c r="AA3750" s="39"/>
      <c r="AB3750" s="39"/>
      <c r="AC3750" s="39"/>
      <c r="AD3750" s="40"/>
      <c r="AE3750" s="40"/>
      <c r="AF3750" s="41">
        <f t="shared" si="7204"/>
        <v>0</v>
      </c>
      <c r="AG3750" s="42"/>
    </row>
    <row r="3751" spans="1:33" ht="13.8">
      <c r="A3751" s="30" t="s">
        <v>9370</v>
      </c>
      <c r="B3751" s="30" t="s">
        <v>9371</v>
      </c>
      <c r="C3751" s="43"/>
      <c r="D3751" s="44"/>
      <c r="E3751" s="44"/>
      <c r="F3751" s="35">
        <f t="shared" si="7529"/>
        <v>0</v>
      </c>
      <c r="G3751" s="35">
        <f t="shared" si="7475"/>
        <v>0</v>
      </c>
      <c r="H3751" s="35">
        <f t="shared" si="7177"/>
        <v>0</v>
      </c>
      <c r="I3751" s="21">
        <f t="shared" si="7536"/>
        <v>28</v>
      </c>
      <c r="J3751" s="37">
        <f t="shared" ref="J3751:K3751" si="7553">MAX(N3751,P3751,R3751,T3751,V3751,X3751,Z3751,AB3751,AD3751)</f>
        <v>70.489999999999995</v>
      </c>
      <c r="K3751" s="37">
        <f t="shared" si="7553"/>
        <v>90</v>
      </c>
      <c r="L3751" s="38">
        <f t="shared" ref="L3751:M3751" si="7554">MIN(N3751,P3751,R3751,T3751,V3751,X3751,Z3751,AB3751,AD3751)</f>
        <v>70.489999999999995</v>
      </c>
      <c r="M3751" s="38">
        <f t="shared" si="7554"/>
        <v>90</v>
      </c>
      <c r="N3751" s="38">
        <f t="shared" si="7483"/>
        <v>70.489999999999995</v>
      </c>
      <c r="O3751" s="38">
        <f t="shared" si="7484"/>
        <v>90</v>
      </c>
      <c r="P3751" s="39"/>
      <c r="Q3751" s="39"/>
      <c r="R3751" s="39"/>
      <c r="S3751" s="39"/>
      <c r="T3751" s="39"/>
      <c r="U3751" s="39"/>
      <c r="V3751" s="39"/>
      <c r="W3751" s="39"/>
      <c r="X3751" s="39"/>
      <c r="Y3751" s="39"/>
      <c r="Z3751" s="39"/>
      <c r="AA3751" s="39"/>
      <c r="AB3751" s="39"/>
      <c r="AC3751" s="39"/>
      <c r="AD3751" s="40"/>
      <c r="AE3751" s="40"/>
      <c r="AF3751" s="41">
        <f t="shared" si="7204"/>
        <v>0</v>
      </c>
      <c r="AG3751" s="42"/>
    </row>
    <row r="3752" spans="1:33" ht="13.8">
      <c r="A3752" s="30" t="s">
        <v>9372</v>
      </c>
      <c r="B3752" s="30" t="s">
        <v>9373</v>
      </c>
      <c r="C3752" s="43"/>
      <c r="D3752" s="44"/>
      <c r="E3752" s="44"/>
      <c r="F3752" s="35">
        <f t="shared" si="7529"/>
        <v>0</v>
      </c>
      <c r="G3752" s="35">
        <f t="shared" si="7475"/>
        <v>0</v>
      </c>
      <c r="H3752" s="35">
        <f t="shared" si="7177"/>
        <v>0</v>
      </c>
      <c r="I3752" s="21">
        <f t="shared" si="7536"/>
        <v>28</v>
      </c>
      <c r="J3752" s="37">
        <f t="shared" ref="J3752:K3752" si="7555">MAX(N3752,P3752,R3752,T3752,V3752,X3752,Z3752,AB3752,AD3752)</f>
        <v>76.900000000000006</v>
      </c>
      <c r="K3752" s="37">
        <f t="shared" si="7555"/>
        <v>98</v>
      </c>
      <c r="L3752" s="38">
        <f t="shared" ref="L3752:M3752" si="7556">MIN(N3752,P3752,R3752,T3752,V3752,X3752,Z3752,AB3752,AD3752)</f>
        <v>76.900000000000006</v>
      </c>
      <c r="M3752" s="38">
        <f t="shared" si="7556"/>
        <v>98</v>
      </c>
      <c r="N3752" s="38">
        <f t="shared" si="7483"/>
        <v>76.900000000000006</v>
      </c>
      <c r="O3752" s="38">
        <f t="shared" si="7484"/>
        <v>98</v>
      </c>
      <c r="P3752" s="39"/>
      <c r="Q3752" s="39"/>
      <c r="R3752" s="39"/>
      <c r="S3752" s="39"/>
      <c r="T3752" s="39"/>
      <c r="U3752" s="39"/>
      <c r="V3752" s="39"/>
      <c r="W3752" s="39"/>
      <c r="X3752" s="39"/>
      <c r="Y3752" s="39"/>
      <c r="Z3752" s="39"/>
      <c r="AA3752" s="39"/>
      <c r="AB3752" s="39"/>
      <c r="AC3752" s="39"/>
      <c r="AD3752" s="40"/>
      <c r="AE3752" s="40"/>
      <c r="AF3752" s="41">
        <f t="shared" si="7204"/>
        <v>0</v>
      </c>
      <c r="AG3752" s="42"/>
    </row>
    <row r="3753" spans="1:33" ht="13.8">
      <c r="A3753" s="30" t="s">
        <v>9374</v>
      </c>
      <c r="B3753" s="30" t="s">
        <v>9375</v>
      </c>
      <c r="C3753" s="43"/>
      <c r="D3753" s="44"/>
      <c r="E3753" s="44"/>
      <c r="F3753" s="35">
        <f t="shared" si="7529"/>
        <v>0</v>
      </c>
      <c r="G3753" s="35">
        <f t="shared" si="7475"/>
        <v>0</v>
      </c>
      <c r="H3753" s="35">
        <f t="shared" si="7177"/>
        <v>0</v>
      </c>
      <c r="I3753" s="21">
        <f t="shared" si="7536"/>
        <v>28</v>
      </c>
      <c r="J3753" s="37">
        <f t="shared" ref="J3753:K3753" si="7557">MAX(N3753,P3753,R3753,T3753,V3753,X3753,Z3753,AB3753,AD3753)</f>
        <v>115.34</v>
      </c>
      <c r="K3753" s="37">
        <f t="shared" si="7557"/>
        <v>148</v>
      </c>
      <c r="L3753" s="38">
        <f t="shared" ref="L3753:M3753" si="7558">MIN(N3753,P3753,R3753,T3753,V3753,X3753,Z3753,AB3753,AD3753)</f>
        <v>115.34</v>
      </c>
      <c r="M3753" s="38">
        <f t="shared" si="7558"/>
        <v>148</v>
      </c>
      <c r="N3753" s="38">
        <f t="shared" si="7483"/>
        <v>115.34</v>
      </c>
      <c r="O3753" s="38">
        <f t="shared" si="7484"/>
        <v>148</v>
      </c>
      <c r="P3753" s="39"/>
      <c r="Q3753" s="39"/>
      <c r="R3753" s="39"/>
      <c r="S3753" s="39"/>
      <c r="T3753" s="39"/>
      <c r="U3753" s="39"/>
      <c r="V3753" s="39"/>
      <c r="W3753" s="39"/>
      <c r="X3753" s="39"/>
      <c r="Y3753" s="39"/>
      <c r="Z3753" s="39"/>
      <c r="AA3753" s="39"/>
      <c r="AB3753" s="39"/>
      <c r="AC3753" s="39"/>
      <c r="AD3753" s="40"/>
      <c r="AE3753" s="40"/>
      <c r="AF3753" s="41">
        <f t="shared" si="7204"/>
        <v>0</v>
      </c>
      <c r="AG3753" s="42"/>
    </row>
    <row r="3754" spans="1:33" ht="13.8">
      <c r="A3754" s="30" t="s">
        <v>9376</v>
      </c>
      <c r="B3754" s="30" t="s">
        <v>9377</v>
      </c>
      <c r="C3754" s="43"/>
      <c r="D3754" s="44"/>
      <c r="E3754" s="44"/>
      <c r="F3754" s="35">
        <f t="shared" si="7529"/>
        <v>0</v>
      </c>
      <c r="G3754" s="35">
        <f t="shared" si="7475"/>
        <v>0</v>
      </c>
      <c r="H3754" s="35">
        <f t="shared" si="7177"/>
        <v>0</v>
      </c>
      <c r="I3754" s="21">
        <f t="shared" si="7536"/>
        <v>28</v>
      </c>
      <c r="J3754" s="37">
        <f t="shared" ref="J3754:K3754" si="7559">MAX(N3754,P3754,R3754,T3754,V3754,X3754,Z3754,AB3754,AD3754)</f>
        <v>70.489999999999995</v>
      </c>
      <c r="K3754" s="37">
        <f t="shared" si="7559"/>
        <v>90</v>
      </c>
      <c r="L3754" s="38">
        <f t="shared" ref="L3754:M3754" si="7560">MIN(N3754,P3754,R3754,T3754,V3754,X3754,Z3754,AB3754,AD3754)</f>
        <v>70.489999999999995</v>
      </c>
      <c r="M3754" s="38">
        <f t="shared" si="7560"/>
        <v>90</v>
      </c>
      <c r="N3754" s="38">
        <f t="shared" si="7483"/>
        <v>70.489999999999995</v>
      </c>
      <c r="O3754" s="38">
        <f t="shared" si="7484"/>
        <v>90</v>
      </c>
      <c r="P3754" s="39"/>
      <c r="Q3754" s="39"/>
      <c r="R3754" s="39"/>
      <c r="S3754" s="39"/>
      <c r="T3754" s="39"/>
      <c r="U3754" s="39"/>
      <c r="V3754" s="39"/>
      <c r="W3754" s="39"/>
      <c r="X3754" s="39"/>
      <c r="Y3754" s="39"/>
      <c r="Z3754" s="39"/>
      <c r="AA3754" s="39"/>
      <c r="AB3754" s="39"/>
      <c r="AC3754" s="39"/>
      <c r="AD3754" s="40"/>
      <c r="AE3754" s="40"/>
      <c r="AF3754" s="41">
        <f t="shared" si="7204"/>
        <v>0</v>
      </c>
      <c r="AG3754" s="42"/>
    </row>
    <row r="3755" spans="1:33" ht="13.8">
      <c r="A3755" s="30" t="s">
        <v>9378</v>
      </c>
      <c r="B3755" s="30" t="s">
        <v>9379</v>
      </c>
      <c r="C3755" s="43"/>
      <c r="D3755" s="44"/>
      <c r="E3755" s="44"/>
      <c r="F3755" s="35">
        <f t="shared" si="7529"/>
        <v>0</v>
      </c>
      <c r="G3755" s="35">
        <f t="shared" si="7475"/>
        <v>0</v>
      </c>
      <c r="H3755" s="35">
        <f t="shared" si="7177"/>
        <v>0</v>
      </c>
      <c r="I3755" s="21">
        <f t="shared" si="7536"/>
        <v>28</v>
      </c>
      <c r="J3755" s="37">
        <f t="shared" ref="J3755:K3755" si="7561">MAX(N3755,P3755,R3755,T3755,V3755,X3755,Z3755,AB3755,AD3755)</f>
        <v>70.489999999999995</v>
      </c>
      <c r="K3755" s="37">
        <f t="shared" si="7561"/>
        <v>90</v>
      </c>
      <c r="L3755" s="38">
        <f t="shared" ref="L3755:M3755" si="7562">MIN(N3755,P3755,R3755,T3755,V3755,X3755,Z3755,AB3755,AD3755)</f>
        <v>70.489999999999995</v>
      </c>
      <c r="M3755" s="38">
        <f t="shared" si="7562"/>
        <v>90</v>
      </c>
      <c r="N3755" s="38">
        <f t="shared" si="7483"/>
        <v>70.489999999999995</v>
      </c>
      <c r="O3755" s="38">
        <f t="shared" si="7484"/>
        <v>90</v>
      </c>
      <c r="P3755" s="39"/>
      <c r="Q3755" s="39"/>
      <c r="R3755" s="39"/>
      <c r="S3755" s="39"/>
      <c r="T3755" s="39"/>
      <c r="U3755" s="39"/>
      <c r="V3755" s="39"/>
      <c r="W3755" s="39"/>
      <c r="X3755" s="39"/>
      <c r="Y3755" s="39"/>
      <c r="Z3755" s="39"/>
      <c r="AA3755" s="39"/>
      <c r="AB3755" s="39"/>
      <c r="AC3755" s="39"/>
      <c r="AD3755" s="40"/>
      <c r="AE3755" s="40"/>
      <c r="AF3755" s="41">
        <f t="shared" si="7204"/>
        <v>0</v>
      </c>
      <c r="AG3755" s="42"/>
    </row>
    <row r="3756" spans="1:33" ht="13.8">
      <c r="A3756" s="30" t="s">
        <v>9380</v>
      </c>
      <c r="B3756" s="30" t="s">
        <v>9381</v>
      </c>
      <c r="C3756" s="43"/>
      <c r="D3756" s="44"/>
      <c r="E3756" s="44"/>
      <c r="F3756" s="35">
        <f t="shared" si="7529"/>
        <v>0</v>
      </c>
      <c r="G3756" s="35">
        <f t="shared" si="7475"/>
        <v>0</v>
      </c>
      <c r="H3756" s="35">
        <f t="shared" si="7177"/>
        <v>0</v>
      </c>
      <c r="I3756" s="21">
        <f t="shared" si="7536"/>
        <v>28</v>
      </c>
      <c r="J3756" s="37">
        <f t="shared" ref="J3756:K3756" si="7563">MAX(N3756,P3756,R3756,T3756,V3756,X3756,Z3756,AB3756,AD3756)</f>
        <v>64.08</v>
      </c>
      <c r="K3756" s="37">
        <f t="shared" si="7563"/>
        <v>82</v>
      </c>
      <c r="L3756" s="38">
        <f t="shared" ref="L3756:M3756" si="7564">MIN(N3756,P3756,R3756,T3756,V3756,X3756,Z3756,AB3756,AD3756)</f>
        <v>64.08</v>
      </c>
      <c r="M3756" s="38">
        <f t="shared" si="7564"/>
        <v>82</v>
      </c>
      <c r="N3756" s="38">
        <f t="shared" si="7483"/>
        <v>64.08</v>
      </c>
      <c r="O3756" s="38">
        <f t="shared" si="7484"/>
        <v>82</v>
      </c>
      <c r="P3756" s="39"/>
      <c r="Q3756" s="39"/>
      <c r="R3756" s="39"/>
      <c r="S3756" s="39"/>
      <c r="T3756" s="39"/>
      <c r="U3756" s="39"/>
      <c r="V3756" s="39"/>
      <c r="W3756" s="39"/>
      <c r="X3756" s="39"/>
      <c r="Y3756" s="39"/>
      <c r="Z3756" s="39"/>
      <c r="AA3756" s="39"/>
      <c r="AB3756" s="39"/>
      <c r="AC3756" s="39"/>
      <c r="AD3756" s="40"/>
      <c r="AE3756" s="40"/>
      <c r="AF3756" s="41">
        <f t="shared" si="7204"/>
        <v>0</v>
      </c>
      <c r="AG3756" s="42"/>
    </row>
    <row r="3757" spans="1:33" ht="13.8">
      <c r="A3757" s="30" t="s">
        <v>9382</v>
      </c>
      <c r="B3757" s="30" t="s">
        <v>9383</v>
      </c>
      <c r="C3757" s="43"/>
      <c r="D3757" s="44"/>
      <c r="E3757" s="44"/>
      <c r="F3757" s="35">
        <f t="shared" si="7529"/>
        <v>0</v>
      </c>
      <c r="G3757" s="35">
        <f t="shared" si="7475"/>
        <v>0</v>
      </c>
      <c r="H3757" s="35">
        <f t="shared" si="7177"/>
        <v>0</v>
      </c>
      <c r="I3757" s="21">
        <f t="shared" si="7536"/>
        <v>28</v>
      </c>
      <c r="J3757" s="37">
        <f t="shared" ref="J3757:K3757" si="7565">MAX(N3757,P3757,R3757,T3757,V3757,X3757,Z3757,AB3757,AD3757)</f>
        <v>128.16</v>
      </c>
      <c r="K3757" s="37">
        <f t="shared" si="7565"/>
        <v>164</v>
      </c>
      <c r="L3757" s="38">
        <f t="shared" ref="L3757:M3757" si="7566">MIN(N3757,P3757,R3757,T3757,V3757,X3757,Z3757,AB3757,AD3757)</f>
        <v>128.16</v>
      </c>
      <c r="M3757" s="38">
        <f t="shared" si="7566"/>
        <v>164</v>
      </c>
      <c r="N3757" s="38">
        <f t="shared" si="7483"/>
        <v>128.16</v>
      </c>
      <c r="O3757" s="38">
        <f t="shared" si="7484"/>
        <v>164</v>
      </c>
      <c r="P3757" s="39"/>
      <c r="Q3757" s="39"/>
      <c r="R3757" s="39"/>
      <c r="S3757" s="39"/>
      <c r="T3757" s="39"/>
      <c r="U3757" s="39"/>
      <c r="V3757" s="39"/>
      <c r="W3757" s="39"/>
      <c r="X3757" s="39"/>
      <c r="Y3757" s="39"/>
      <c r="Z3757" s="39"/>
      <c r="AA3757" s="39"/>
      <c r="AB3757" s="39"/>
      <c r="AC3757" s="39"/>
      <c r="AD3757" s="40"/>
      <c r="AE3757" s="40"/>
      <c r="AF3757" s="41">
        <f t="shared" si="7204"/>
        <v>0</v>
      </c>
      <c r="AG3757" s="42"/>
    </row>
    <row r="3758" spans="1:33" ht="13.8">
      <c r="A3758" s="30" t="s">
        <v>9384</v>
      </c>
      <c r="B3758" s="30" t="s">
        <v>9385</v>
      </c>
      <c r="C3758" s="43"/>
      <c r="D3758" s="44"/>
      <c r="E3758" s="44"/>
      <c r="F3758" s="35">
        <f t="shared" si="7529"/>
        <v>0</v>
      </c>
      <c r="G3758" s="35">
        <f t="shared" si="7475"/>
        <v>0</v>
      </c>
      <c r="H3758" s="35">
        <f t="shared" si="7177"/>
        <v>0</v>
      </c>
      <c r="I3758" s="21">
        <f t="shared" si="7536"/>
        <v>28</v>
      </c>
      <c r="J3758" s="37">
        <f t="shared" ref="J3758:K3758" si="7567">MAX(N3758,P3758,R3758,T3758,V3758,X3758,Z3758,AB3758,AD3758)</f>
        <v>128.16</v>
      </c>
      <c r="K3758" s="37">
        <f t="shared" si="7567"/>
        <v>164</v>
      </c>
      <c r="L3758" s="38">
        <f t="shared" ref="L3758:M3758" si="7568">MIN(N3758,P3758,R3758,T3758,V3758,X3758,Z3758,AB3758,AD3758)</f>
        <v>128.16</v>
      </c>
      <c r="M3758" s="38">
        <f t="shared" si="7568"/>
        <v>164</v>
      </c>
      <c r="N3758" s="38">
        <f t="shared" si="7483"/>
        <v>128.16</v>
      </c>
      <c r="O3758" s="38">
        <f t="shared" si="7484"/>
        <v>164</v>
      </c>
      <c r="P3758" s="39"/>
      <c r="Q3758" s="39"/>
      <c r="R3758" s="39"/>
      <c r="S3758" s="39"/>
      <c r="T3758" s="39"/>
      <c r="U3758" s="39"/>
      <c r="V3758" s="39"/>
      <c r="W3758" s="39"/>
      <c r="X3758" s="39"/>
      <c r="Y3758" s="39"/>
      <c r="Z3758" s="39"/>
      <c r="AA3758" s="39"/>
      <c r="AB3758" s="39"/>
      <c r="AC3758" s="39"/>
      <c r="AD3758" s="40"/>
      <c r="AE3758" s="40"/>
      <c r="AF3758" s="41">
        <f t="shared" si="7204"/>
        <v>0</v>
      </c>
      <c r="AG3758" s="42"/>
    </row>
    <row r="3759" spans="1:33" ht="13.8">
      <c r="A3759" s="30" t="s">
        <v>9386</v>
      </c>
      <c r="B3759" s="30" t="s">
        <v>9387</v>
      </c>
      <c r="C3759" s="43"/>
      <c r="D3759" s="44"/>
      <c r="E3759" s="44"/>
      <c r="F3759" s="35">
        <f t="shared" si="7529"/>
        <v>0</v>
      </c>
      <c r="G3759" s="35">
        <f t="shared" si="7475"/>
        <v>0</v>
      </c>
      <c r="H3759" s="35">
        <f t="shared" si="7177"/>
        <v>0</v>
      </c>
      <c r="I3759" s="21">
        <f t="shared" si="7536"/>
        <v>28</v>
      </c>
      <c r="J3759" s="37">
        <f t="shared" ref="J3759:K3759" si="7569">MAX(N3759,P3759,R3759,T3759,V3759,X3759,Z3759,AB3759,AD3759)</f>
        <v>525.46</v>
      </c>
      <c r="K3759" s="37">
        <f t="shared" si="7569"/>
        <v>673</v>
      </c>
      <c r="L3759" s="38">
        <f t="shared" ref="L3759:M3759" si="7570">MIN(N3759,P3759,R3759,T3759,V3759,X3759,Z3759,AB3759,AD3759)</f>
        <v>525.46</v>
      </c>
      <c r="M3759" s="38">
        <f t="shared" si="7570"/>
        <v>673</v>
      </c>
      <c r="N3759" s="38">
        <f t="shared" si="7483"/>
        <v>525.46</v>
      </c>
      <c r="O3759" s="38">
        <f t="shared" si="7484"/>
        <v>673</v>
      </c>
      <c r="P3759" s="39"/>
      <c r="Q3759" s="39"/>
      <c r="R3759" s="39"/>
      <c r="S3759" s="39"/>
      <c r="T3759" s="39"/>
      <c r="U3759" s="39"/>
      <c r="V3759" s="39"/>
      <c r="W3759" s="39"/>
      <c r="X3759" s="39"/>
      <c r="Y3759" s="39"/>
      <c r="Z3759" s="39"/>
      <c r="AA3759" s="39"/>
      <c r="AB3759" s="39"/>
      <c r="AC3759" s="39"/>
      <c r="AD3759" s="40"/>
      <c r="AE3759" s="40"/>
      <c r="AF3759" s="41">
        <f t="shared" si="7204"/>
        <v>0</v>
      </c>
      <c r="AG3759" s="42"/>
    </row>
    <row r="3760" spans="1:33" ht="13.8">
      <c r="A3760" s="30" t="s">
        <v>9388</v>
      </c>
      <c r="B3760" s="30" t="s">
        <v>9389</v>
      </c>
      <c r="C3760" s="43"/>
      <c r="D3760" s="44"/>
      <c r="E3760" s="44"/>
      <c r="F3760" s="35">
        <f t="shared" si="7529"/>
        <v>0</v>
      </c>
      <c r="G3760" s="35">
        <f t="shared" si="7475"/>
        <v>0</v>
      </c>
      <c r="H3760" s="35">
        <f t="shared" si="7177"/>
        <v>0</v>
      </c>
      <c r="I3760" s="21">
        <f t="shared" si="7536"/>
        <v>28</v>
      </c>
      <c r="J3760" s="37">
        <f t="shared" ref="J3760:K3760" si="7571">MAX(N3760,P3760,R3760,T3760,V3760,X3760,Z3760,AB3760,AD3760)</f>
        <v>589.54</v>
      </c>
      <c r="K3760" s="37">
        <f t="shared" si="7571"/>
        <v>755</v>
      </c>
      <c r="L3760" s="38">
        <f t="shared" ref="L3760:M3760" si="7572">MIN(N3760,P3760,R3760,T3760,V3760,X3760,Z3760,AB3760,AD3760)</f>
        <v>589.54</v>
      </c>
      <c r="M3760" s="38">
        <f t="shared" si="7572"/>
        <v>755</v>
      </c>
      <c r="N3760" s="38">
        <f t="shared" si="7483"/>
        <v>589.54</v>
      </c>
      <c r="O3760" s="38">
        <f t="shared" si="7484"/>
        <v>755</v>
      </c>
      <c r="P3760" s="39"/>
      <c r="Q3760" s="39"/>
      <c r="R3760" s="39"/>
      <c r="S3760" s="39"/>
      <c r="T3760" s="39"/>
      <c r="U3760" s="39"/>
      <c r="V3760" s="39"/>
      <c r="W3760" s="39"/>
      <c r="X3760" s="39"/>
      <c r="Y3760" s="39"/>
      <c r="Z3760" s="39"/>
      <c r="AA3760" s="39"/>
      <c r="AB3760" s="39"/>
      <c r="AC3760" s="39"/>
      <c r="AD3760" s="40"/>
      <c r="AE3760" s="40"/>
      <c r="AF3760" s="41">
        <f t="shared" si="7204"/>
        <v>0</v>
      </c>
      <c r="AG3760" s="42"/>
    </row>
    <row r="3761" spans="1:33" ht="13.8">
      <c r="A3761" s="30" t="s">
        <v>9390</v>
      </c>
      <c r="B3761" s="30" t="s">
        <v>9391</v>
      </c>
      <c r="C3761" s="43"/>
      <c r="D3761" s="44"/>
      <c r="E3761" s="44"/>
      <c r="F3761" s="35">
        <f t="shared" si="7529"/>
        <v>0</v>
      </c>
      <c r="G3761" s="35">
        <f t="shared" si="7475"/>
        <v>0</v>
      </c>
      <c r="H3761" s="35">
        <f t="shared" si="7177"/>
        <v>0</v>
      </c>
      <c r="I3761" s="21">
        <f t="shared" si="7536"/>
        <v>28</v>
      </c>
      <c r="J3761" s="37">
        <f t="shared" ref="J3761:K3761" si="7573">MAX(N3761,P3761,R3761,T3761,V3761,X3761,Z3761,AB3761,AD3761)</f>
        <v>467.78</v>
      </c>
      <c r="K3761" s="37">
        <f t="shared" si="7573"/>
        <v>599</v>
      </c>
      <c r="L3761" s="38">
        <f t="shared" ref="L3761:M3761" si="7574">MIN(N3761,P3761,R3761,T3761,V3761,X3761,Z3761,AB3761,AD3761)</f>
        <v>467.78</v>
      </c>
      <c r="M3761" s="38">
        <f t="shared" si="7574"/>
        <v>599</v>
      </c>
      <c r="N3761" s="38">
        <f t="shared" si="7483"/>
        <v>467.78</v>
      </c>
      <c r="O3761" s="38">
        <f t="shared" si="7484"/>
        <v>599</v>
      </c>
      <c r="P3761" s="39"/>
      <c r="Q3761" s="39"/>
      <c r="R3761" s="39"/>
      <c r="S3761" s="39"/>
      <c r="T3761" s="39"/>
      <c r="U3761" s="39"/>
      <c r="V3761" s="39"/>
      <c r="W3761" s="39"/>
      <c r="X3761" s="39"/>
      <c r="Y3761" s="39"/>
      <c r="Z3761" s="39"/>
      <c r="AA3761" s="39"/>
      <c r="AB3761" s="39"/>
      <c r="AC3761" s="39"/>
      <c r="AD3761" s="40"/>
      <c r="AE3761" s="40"/>
      <c r="AF3761" s="41">
        <f t="shared" si="7204"/>
        <v>0</v>
      </c>
      <c r="AG3761" s="42"/>
    </row>
    <row r="3762" spans="1:33" ht="13.8">
      <c r="A3762" s="30" t="s">
        <v>9392</v>
      </c>
      <c r="B3762" s="30" t="s">
        <v>9393</v>
      </c>
      <c r="C3762" s="43"/>
      <c r="D3762" s="44"/>
      <c r="E3762" s="44"/>
      <c r="F3762" s="35">
        <f t="shared" si="7529"/>
        <v>0</v>
      </c>
      <c r="G3762" s="35">
        <f t="shared" si="7475"/>
        <v>0</v>
      </c>
      <c r="H3762" s="35">
        <f t="shared" si="7177"/>
        <v>0</v>
      </c>
      <c r="I3762" s="21">
        <f t="shared" si="7536"/>
        <v>28</v>
      </c>
      <c r="J3762" s="37">
        <f t="shared" ref="J3762:K3762" si="7575">MAX(N3762,P3762,R3762,T3762,V3762,X3762,Z3762,AB3762,AD3762)</f>
        <v>640.79999999999995</v>
      </c>
      <c r="K3762" s="37">
        <f t="shared" si="7575"/>
        <v>820</v>
      </c>
      <c r="L3762" s="38">
        <f t="shared" ref="L3762:M3762" si="7576">MIN(N3762,P3762,R3762,T3762,V3762,X3762,Z3762,AB3762,AD3762)</f>
        <v>640.79999999999995</v>
      </c>
      <c r="M3762" s="38">
        <f t="shared" si="7576"/>
        <v>820</v>
      </c>
      <c r="N3762" s="38">
        <f t="shared" si="7483"/>
        <v>640.79999999999995</v>
      </c>
      <c r="O3762" s="38">
        <f t="shared" si="7484"/>
        <v>820</v>
      </c>
      <c r="P3762" s="39"/>
      <c r="Q3762" s="39"/>
      <c r="R3762" s="39"/>
      <c r="S3762" s="39"/>
      <c r="T3762" s="39"/>
      <c r="U3762" s="39"/>
      <c r="V3762" s="39"/>
      <c r="W3762" s="39"/>
      <c r="X3762" s="39"/>
      <c r="Y3762" s="39"/>
      <c r="Z3762" s="39"/>
      <c r="AA3762" s="39"/>
      <c r="AB3762" s="39"/>
      <c r="AC3762" s="39"/>
      <c r="AD3762" s="40"/>
      <c r="AE3762" s="40"/>
      <c r="AF3762" s="41">
        <f t="shared" si="7204"/>
        <v>0</v>
      </c>
      <c r="AG3762" s="42"/>
    </row>
    <row r="3763" spans="1:33" ht="13.8">
      <c r="A3763" s="30" t="s">
        <v>9394</v>
      </c>
      <c r="B3763" s="30" t="s">
        <v>9395</v>
      </c>
      <c r="C3763" s="43"/>
      <c r="D3763" s="44"/>
      <c r="E3763" s="44"/>
      <c r="F3763" s="35">
        <f t="shared" si="7529"/>
        <v>0</v>
      </c>
      <c r="G3763" s="35">
        <f t="shared" si="7475"/>
        <v>0</v>
      </c>
      <c r="H3763" s="35">
        <f t="shared" si="7177"/>
        <v>0</v>
      </c>
      <c r="I3763" s="21">
        <f t="shared" si="7536"/>
        <v>28</v>
      </c>
      <c r="J3763" s="37">
        <f t="shared" ref="J3763:K3763" si="7577">MAX(N3763,P3763,R3763,T3763,V3763,X3763,Z3763,AB3763,AD3763)</f>
        <v>640.79999999999995</v>
      </c>
      <c r="K3763" s="37">
        <f t="shared" si="7577"/>
        <v>820</v>
      </c>
      <c r="L3763" s="38">
        <f t="shared" ref="L3763:M3763" si="7578">MIN(N3763,P3763,R3763,T3763,V3763,X3763,Z3763,AB3763,AD3763)</f>
        <v>640.79999999999995</v>
      </c>
      <c r="M3763" s="38">
        <f t="shared" si="7578"/>
        <v>820</v>
      </c>
      <c r="N3763" s="38">
        <f t="shared" si="7483"/>
        <v>640.79999999999995</v>
      </c>
      <c r="O3763" s="38">
        <f t="shared" si="7484"/>
        <v>820</v>
      </c>
      <c r="P3763" s="39"/>
      <c r="Q3763" s="39"/>
      <c r="R3763" s="39"/>
      <c r="S3763" s="39"/>
      <c r="T3763" s="39"/>
      <c r="U3763" s="39"/>
      <c r="V3763" s="39"/>
      <c r="W3763" s="39"/>
      <c r="X3763" s="39"/>
      <c r="Y3763" s="39"/>
      <c r="Z3763" s="39"/>
      <c r="AA3763" s="39"/>
      <c r="AB3763" s="39"/>
      <c r="AC3763" s="39"/>
      <c r="AD3763" s="40"/>
      <c r="AE3763" s="40"/>
      <c r="AF3763" s="41">
        <f t="shared" si="7204"/>
        <v>0</v>
      </c>
      <c r="AG3763" s="42"/>
    </row>
    <row r="3764" spans="1:33" ht="27.6">
      <c r="A3764" s="30" t="s">
        <v>9396</v>
      </c>
      <c r="B3764" s="30" t="s">
        <v>9397</v>
      </c>
      <c r="C3764" s="43"/>
      <c r="D3764" s="44"/>
      <c r="E3764" s="44"/>
      <c r="F3764" s="35">
        <f t="shared" si="7529"/>
        <v>0</v>
      </c>
      <c r="G3764" s="35">
        <f t="shared" si="7475"/>
        <v>0</v>
      </c>
      <c r="H3764" s="35">
        <f t="shared" si="7177"/>
        <v>0</v>
      </c>
      <c r="I3764" s="21">
        <f t="shared" si="7536"/>
        <v>18</v>
      </c>
      <c r="J3764" s="37">
        <f t="shared" ref="J3764:K3764" si="7579">MAX(N3764,P3764,R3764,T3764,V3764,X3764,Z3764,AB3764,AD3764)</f>
        <v>8486.7999999999993</v>
      </c>
      <c r="K3764" s="37">
        <f t="shared" si="7579"/>
        <v>10014</v>
      </c>
      <c r="L3764" s="38">
        <f t="shared" ref="L3764:M3764" si="7580">MIN(N3764,P3764,R3764,T3764,V3764,X3764,Z3764,AB3764,AD3764)</f>
        <v>8486.7999999999993</v>
      </c>
      <c r="M3764" s="38">
        <f t="shared" si="7580"/>
        <v>10014</v>
      </c>
      <c r="N3764" s="38">
        <f t="shared" si="7483"/>
        <v>8486.7999999999993</v>
      </c>
      <c r="O3764" s="38">
        <f t="shared" si="7484"/>
        <v>10014</v>
      </c>
      <c r="P3764" s="39"/>
      <c r="Q3764" s="39"/>
      <c r="R3764" s="39"/>
      <c r="S3764" s="39"/>
      <c r="T3764" s="39"/>
      <c r="U3764" s="39"/>
      <c r="V3764" s="39"/>
      <c r="W3764" s="39"/>
      <c r="X3764" s="39"/>
      <c r="Y3764" s="39"/>
      <c r="Z3764" s="39"/>
      <c r="AA3764" s="39"/>
      <c r="AB3764" s="39"/>
      <c r="AC3764" s="39"/>
      <c r="AD3764" s="40"/>
      <c r="AE3764" s="40"/>
      <c r="AF3764" s="41">
        <f t="shared" si="7204"/>
        <v>0</v>
      </c>
      <c r="AG3764" s="42"/>
    </row>
    <row r="3765" spans="1:33" ht="27.6">
      <c r="A3765" s="30" t="s">
        <v>9398</v>
      </c>
      <c r="B3765" s="30" t="s">
        <v>9399</v>
      </c>
      <c r="C3765" s="43"/>
      <c r="D3765" s="44"/>
      <c r="E3765" s="44"/>
      <c r="F3765" s="35">
        <f t="shared" si="7529"/>
        <v>0</v>
      </c>
      <c r="G3765" s="35">
        <f t="shared" si="7475"/>
        <v>0</v>
      </c>
      <c r="H3765" s="35">
        <f t="shared" si="7177"/>
        <v>0</v>
      </c>
      <c r="I3765" s="21">
        <f t="shared" si="7536"/>
        <v>28</v>
      </c>
      <c r="J3765" s="37">
        <f t="shared" ref="J3765:K3765" si="7581">MAX(N3765,P3765,R3765,T3765,V3765,X3765,Z3765,AB3765,AD3765)</f>
        <v>12.82</v>
      </c>
      <c r="K3765" s="37">
        <f t="shared" si="7581"/>
        <v>16</v>
      </c>
      <c r="L3765" s="38">
        <f t="shared" ref="L3765:M3765" si="7582">MIN(N3765,P3765,R3765,T3765,V3765,X3765,Z3765,AB3765,AD3765)</f>
        <v>12.82</v>
      </c>
      <c r="M3765" s="38">
        <f t="shared" si="7582"/>
        <v>16</v>
      </c>
      <c r="N3765" s="38">
        <f t="shared" si="7483"/>
        <v>12.82</v>
      </c>
      <c r="O3765" s="38">
        <f t="shared" si="7484"/>
        <v>16</v>
      </c>
      <c r="P3765" s="39"/>
      <c r="Q3765" s="39"/>
      <c r="R3765" s="39"/>
      <c r="S3765" s="39"/>
      <c r="T3765" s="39"/>
      <c r="U3765" s="39"/>
      <c r="V3765" s="39"/>
      <c r="W3765" s="39"/>
      <c r="X3765" s="39"/>
      <c r="Y3765" s="39"/>
      <c r="Z3765" s="39"/>
      <c r="AA3765" s="39"/>
      <c r="AB3765" s="39"/>
      <c r="AC3765" s="39"/>
      <c r="AD3765" s="40"/>
      <c r="AE3765" s="40"/>
      <c r="AF3765" s="41">
        <f t="shared" si="7204"/>
        <v>0</v>
      </c>
      <c r="AG3765" s="42"/>
    </row>
    <row r="3766" spans="1:33" ht="13.8">
      <c r="A3766" s="30" t="s">
        <v>9400</v>
      </c>
      <c r="B3766" s="30" t="s">
        <v>9401</v>
      </c>
      <c r="C3766" s="43"/>
      <c r="D3766" s="44"/>
      <c r="E3766" s="44"/>
      <c r="F3766" s="35">
        <f t="shared" si="7529"/>
        <v>0</v>
      </c>
      <c r="G3766" s="35">
        <f t="shared" si="7475"/>
        <v>0</v>
      </c>
      <c r="H3766" s="35">
        <f t="shared" si="7177"/>
        <v>0</v>
      </c>
      <c r="I3766" s="21">
        <f t="shared" si="7536"/>
        <v>28</v>
      </c>
      <c r="J3766" s="37">
        <f t="shared" ref="J3766:K3766" si="7583">MAX(N3766,P3766,R3766,T3766,V3766,X3766,Z3766,AB3766,AD3766)</f>
        <v>179.42</v>
      </c>
      <c r="K3766" s="37">
        <f t="shared" si="7583"/>
        <v>230</v>
      </c>
      <c r="L3766" s="38">
        <f t="shared" ref="L3766:M3766" si="7584">MIN(N3766,P3766,R3766,T3766,V3766,X3766,Z3766,AB3766,AD3766)</f>
        <v>179.42</v>
      </c>
      <c r="M3766" s="38">
        <f t="shared" si="7584"/>
        <v>230</v>
      </c>
      <c r="N3766" s="38">
        <f t="shared" si="7483"/>
        <v>179.42</v>
      </c>
      <c r="O3766" s="38">
        <f t="shared" si="7484"/>
        <v>230</v>
      </c>
      <c r="P3766" s="39"/>
      <c r="Q3766" s="39"/>
      <c r="R3766" s="39"/>
      <c r="S3766" s="39"/>
      <c r="T3766" s="39"/>
      <c r="U3766" s="39"/>
      <c r="V3766" s="39"/>
      <c r="W3766" s="39"/>
      <c r="X3766" s="39"/>
      <c r="Y3766" s="39"/>
      <c r="Z3766" s="39"/>
      <c r="AA3766" s="39"/>
      <c r="AB3766" s="39"/>
      <c r="AC3766" s="39"/>
      <c r="AD3766" s="40"/>
      <c r="AE3766" s="40"/>
      <c r="AF3766" s="41">
        <f t="shared" si="7204"/>
        <v>0</v>
      </c>
      <c r="AG3766" s="42"/>
    </row>
    <row r="3767" spans="1:33" ht="13.8">
      <c r="A3767" s="30" t="s">
        <v>9402</v>
      </c>
      <c r="B3767" s="30" t="s">
        <v>9403</v>
      </c>
      <c r="C3767" s="43"/>
      <c r="D3767" s="44"/>
      <c r="E3767" s="44"/>
      <c r="F3767" s="35">
        <f t="shared" si="7529"/>
        <v>0</v>
      </c>
      <c r="G3767" s="35">
        <f t="shared" si="7475"/>
        <v>0</v>
      </c>
      <c r="H3767" s="35">
        <f t="shared" si="7177"/>
        <v>0</v>
      </c>
      <c r="I3767" s="21">
        <f t="shared" si="7536"/>
        <v>28</v>
      </c>
      <c r="J3767" s="37">
        <f t="shared" ref="J3767:K3767" si="7585">MAX(N3767,P3767,R3767,T3767,V3767,X3767,Z3767,AB3767,AD3767)</f>
        <v>147.38</v>
      </c>
      <c r="K3767" s="37">
        <f t="shared" si="7585"/>
        <v>189</v>
      </c>
      <c r="L3767" s="38">
        <f t="shared" ref="L3767:M3767" si="7586">MIN(N3767,P3767,R3767,T3767,V3767,X3767,Z3767,AB3767,AD3767)</f>
        <v>147.38</v>
      </c>
      <c r="M3767" s="38">
        <f t="shared" si="7586"/>
        <v>189</v>
      </c>
      <c r="N3767" s="38">
        <f t="shared" si="7483"/>
        <v>147.38</v>
      </c>
      <c r="O3767" s="38">
        <f t="shared" si="7484"/>
        <v>189</v>
      </c>
      <c r="P3767" s="39"/>
      <c r="Q3767" s="39"/>
      <c r="R3767" s="39"/>
      <c r="S3767" s="39"/>
      <c r="T3767" s="39"/>
      <c r="U3767" s="39"/>
      <c r="V3767" s="39"/>
      <c r="W3767" s="39"/>
      <c r="X3767" s="39"/>
      <c r="Y3767" s="39"/>
      <c r="Z3767" s="39"/>
      <c r="AA3767" s="39"/>
      <c r="AB3767" s="39"/>
      <c r="AC3767" s="39"/>
      <c r="AD3767" s="40"/>
      <c r="AE3767" s="40"/>
      <c r="AF3767" s="41">
        <f t="shared" si="7204"/>
        <v>0</v>
      </c>
      <c r="AG3767" s="42"/>
    </row>
    <row r="3768" spans="1:33" ht="13.8">
      <c r="A3768" s="30" t="s">
        <v>9404</v>
      </c>
      <c r="B3768" s="30" t="s">
        <v>9405</v>
      </c>
      <c r="C3768" s="43"/>
      <c r="D3768" s="44"/>
      <c r="E3768" s="44"/>
      <c r="F3768" s="35">
        <f t="shared" si="7529"/>
        <v>0</v>
      </c>
      <c r="G3768" s="35">
        <f t="shared" si="7475"/>
        <v>0</v>
      </c>
      <c r="H3768" s="35">
        <f t="shared" si="7177"/>
        <v>0</v>
      </c>
      <c r="I3768" s="21">
        <f t="shared" si="7536"/>
        <v>28</v>
      </c>
      <c r="J3768" s="37">
        <f t="shared" ref="J3768:K3768" si="7587">MAX(N3768,P3768,R3768,T3768,V3768,X3768,Z3768,AB3768,AD3768)</f>
        <v>153.79</v>
      </c>
      <c r="K3768" s="37">
        <f t="shared" si="7587"/>
        <v>197</v>
      </c>
      <c r="L3768" s="38">
        <f t="shared" ref="L3768:M3768" si="7588">MIN(N3768,P3768,R3768,T3768,V3768,X3768,Z3768,AB3768,AD3768)</f>
        <v>153.79</v>
      </c>
      <c r="M3768" s="38">
        <f t="shared" si="7588"/>
        <v>197</v>
      </c>
      <c r="N3768" s="38">
        <f t="shared" si="7483"/>
        <v>153.79</v>
      </c>
      <c r="O3768" s="38">
        <f t="shared" si="7484"/>
        <v>197</v>
      </c>
      <c r="P3768" s="39"/>
      <c r="Q3768" s="39"/>
      <c r="R3768" s="39"/>
      <c r="S3768" s="39"/>
      <c r="T3768" s="39"/>
      <c r="U3768" s="39"/>
      <c r="V3768" s="39"/>
      <c r="W3768" s="39"/>
      <c r="X3768" s="39"/>
      <c r="Y3768" s="39"/>
      <c r="Z3768" s="39"/>
      <c r="AA3768" s="39"/>
      <c r="AB3768" s="39"/>
      <c r="AC3768" s="39"/>
      <c r="AD3768" s="40"/>
      <c r="AE3768" s="40"/>
      <c r="AF3768" s="41">
        <f t="shared" si="7204"/>
        <v>0</v>
      </c>
      <c r="AG3768" s="42"/>
    </row>
    <row r="3769" spans="1:33" ht="13.8">
      <c r="A3769" s="30" t="s">
        <v>9406</v>
      </c>
      <c r="B3769" s="30" t="s">
        <v>9407</v>
      </c>
      <c r="C3769" s="43"/>
      <c r="D3769" s="44"/>
      <c r="E3769" s="44"/>
      <c r="F3769" s="35">
        <f t="shared" si="7529"/>
        <v>0</v>
      </c>
      <c r="G3769" s="35">
        <f t="shared" si="7475"/>
        <v>0</v>
      </c>
      <c r="H3769" s="35">
        <f t="shared" si="7177"/>
        <v>0</v>
      </c>
      <c r="I3769" s="21">
        <f t="shared" si="7536"/>
        <v>28</v>
      </c>
      <c r="J3769" s="37">
        <f t="shared" ref="J3769:K3769" si="7589">MAX(N3769,P3769,R3769,T3769,V3769,X3769,Z3769,AB3769,AD3769)</f>
        <v>153.79</v>
      </c>
      <c r="K3769" s="37">
        <f t="shared" si="7589"/>
        <v>197</v>
      </c>
      <c r="L3769" s="38">
        <f t="shared" ref="L3769:M3769" si="7590">MIN(N3769,P3769,R3769,T3769,V3769,X3769,Z3769,AB3769,AD3769)</f>
        <v>153.79</v>
      </c>
      <c r="M3769" s="38">
        <f t="shared" si="7590"/>
        <v>197</v>
      </c>
      <c r="N3769" s="38">
        <f t="shared" si="7483"/>
        <v>153.79</v>
      </c>
      <c r="O3769" s="38">
        <f t="shared" si="7484"/>
        <v>197</v>
      </c>
      <c r="P3769" s="39"/>
      <c r="Q3769" s="39"/>
      <c r="R3769" s="39"/>
      <c r="S3769" s="39"/>
      <c r="T3769" s="39"/>
      <c r="U3769" s="39"/>
      <c r="V3769" s="39"/>
      <c r="W3769" s="39"/>
      <c r="X3769" s="39"/>
      <c r="Y3769" s="39"/>
      <c r="Z3769" s="39"/>
      <c r="AA3769" s="39"/>
      <c r="AB3769" s="39"/>
      <c r="AC3769" s="39"/>
      <c r="AD3769" s="40"/>
      <c r="AE3769" s="40"/>
      <c r="AF3769" s="41">
        <f t="shared" si="7204"/>
        <v>0</v>
      </c>
      <c r="AG3769" s="42"/>
    </row>
    <row r="3770" spans="1:33" ht="27.6">
      <c r="A3770" s="30" t="s">
        <v>9408</v>
      </c>
      <c r="B3770" s="30" t="s">
        <v>9409</v>
      </c>
      <c r="C3770" s="43"/>
      <c r="D3770" s="44"/>
      <c r="E3770" s="44"/>
      <c r="F3770" s="35">
        <f t="shared" si="7529"/>
        <v>0</v>
      </c>
      <c r="G3770" s="35">
        <f t="shared" si="7475"/>
        <v>0</v>
      </c>
      <c r="H3770" s="35">
        <f t="shared" si="7177"/>
        <v>0</v>
      </c>
      <c r="I3770" s="21">
        <f t="shared" si="7536"/>
        <v>28</v>
      </c>
      <c r="J3770" s="37">
        <f t="shared" ref="J3770:K3770" si="7591">MAX(N3770,P3770,R3770,T3770,V3770,X3770,Z3770,AB3770,AD3770)</f>
        <v>1223.93</v>
      </c>
      <c r="K3770" s="37">
        <f t="shared" si="7591"/>
        <v>1567</v>
      </c>
      <c r="L3770" s="38">
        <f t="shared" ref="L3770:M3770" si="7592">MIN(N3770,P3770,R3770,T3770,V3770,X3770,Z3770,AB3770,AD3770)</f>
        <v>1223.93</v>
      </c>
      <c r="M3770" s="38">
        <f t="shared" si="7592"/>
        <v>1567</v>
      </c>
      <c r="N3770" s="38">
        <f t="shared" si="7483"/>
        <v>1223.93</v>
      </c>
      <c r="O3770" s="38">
        <f t="shared" si="7484"/>
        <v>1567</v>
      </c>
      <c r="P3770" s="39"/>
      <c r="Q3770" s="39"/>
      <c r="R3770" s="39"/>
      <c r="S3770" s="39"/>
      <c r="T3770" s="39"/>
      <c r="U3770" s="39"/>
      <c r="V3770" s="39"/>
      <c r="W3770" s="39"/>
      <c r="X3770" s="39"/>
      <c r="Y3770" s="39"/>
      <c r="Z3770" s="39"/>
      <c r="AA3770" s="39"/>
      <c r="AB3770" s="39"/>
      <c r="AC3770" s="39"/>
      <c r="AD3770" s="40"/>
      <c r="AE3770" s="40"/>
      <c r="AF3770" s="41">
        <f t="shared" si="7204"/>
        <v>0</v>
      </c>
      <c r="AG3770" s="42"/>
    </row>
    <row r="3771" spans="1:33" ht="13.8">
      <c r="A3771" s="30" t="s">
        <v>9410</v>
      </c>
      <c r="B3771" s="30" t="s">
        <v>9411</v>
      </c>
      <c r="C3771" s="43"/>
      <c r="D3771" s="44"/>
      <c r="E3771" s="44"/>
      <c r="F3771" s="35">
        <f t="shared" si="7529"/>
        <v>0</v>
      </c>
      <c r="G3771" s="35">
        <f t="shared" si="7475"/>
        <v>0</v>
      </c>
      <c r="H3771" s="35">
        <f t="shared" si="7177"/>
        <v>0</v>
      </c>
      <c r="I3771" s="21">
        <f t="shared" si="7536"/>
        <v>28</v>
      </c>
      <c r="J3771" s="37">
        <f t="shared" ref="J3771:K3771" si="7593">MAX(N3771,P3771,R3771,T3771,V3771,X3771,Z3771,AB3771,AD3771)</f>
        <v>416.52</v>
      </c>
      <c r="K3771" s="37">
        <f t="shared" si="7593"/>
        <v>533</v>
      </c>
      <c r="L3771" s="38">
        <f t="shared" ref="L3771:M3771" si="7594">MIN(N3771,P3771,R3771,T3771,V3771,X3771,Z3771,AB3771,AD3771)</f>
        <v>416.52</v>
      </c>
      <c r="M3771" s="38">
        <f t="shared" si="7594"/>
        <v>533</v>
      </c>
      <c r="N3771" s="38">
        <f t="shared" si="7483"/>
        <v>416.52</v>
      </c>
      <c r="O3771" s="38">
        <f t="shared" si="7484"/>
        <v>533</v>
      </c>
      <c r="P3771" s="39"/>
      <c r="Q3771" s="39"/>
      <c r="R3771" s="39"/>
      <c r="S3771" s="39"/>
      <c r="T3771" s="39"/>
      <c r="U3771" s="39"/>
      <c r="V3771" s="39"/>
      <c r="W3771" s="39"/>
      <c r="X3771" s="39"/>
      <c r="Y3771" s="39"/>
      <c r="Z3771" s="39"/>
      <c r="AA3771" s="39"/>
      <c r="AB3771" s="39"/>
      <c r="AC3771" s="39"/>
      <c r="AD3771" s="40"/>
      <c r="AE3771" s="40"/>
      <c r="AF3771" s="41">
        <f t="shared" si="7204"/>
        <v>0</v>
      </c>
      <c r="AG3771" s="42"/>
    </row>
    <row r="3772" spans="1:33" ht="13.8">
      <c r="A3772" s="30" t="s">
        <v>9412</v>
      </c>
      <c r="B3772" s="30" t="s">
        <v>9413</v>
      </c>
      <c r="C3772" s="43"/>
      <c r="D3772" s="44"/>
      <c r="E3772" s="44"/>
      <c r="F3772" s="35">
        <f t="shared" si="7529"/>
        <v>0</v>
      </c>
      <c r="G3772" s="35">
        <f t="shared" si="7475"/>
        <v>0</v>
      </c>
      <c r="H3772" s="35">
        <f t="shared" si="7177"/>
        <v>0</v>
      </c>
      <c r="I3772" s="21">
        <f t="shared" si="7536"/>
        <v>28</v>
      </c>
      <c r="J3772" s="37">
        <f t="shared" ref="J3772:K3772" si="7595">MAX(N3772,P3772,R3772,T3772,V3772,X3772,Z3772,AB3772,AD3772)</f>
        <v>762.55</v>
      </c>
      <c r="K3772" s="37">
        <f t="shared" si="7595"/>
        <v>976</v>
      </c>
      <c r="L3772" s="38">
        <f t="shared" ref="L3772:M3772" si="7596">MIN(N3772,P3772,R3772,T3772,V3772,X3772,Z3772,AB3772,AD3772)</f>
        <v>762.55</v>
      </c>
      <c r="M3772" s="38">
        <f t="shared" si="7596"/>
        <v>976</v>
      </c>
      <c r="N3772" s="38">
        <f t="shared" si="7483"/>
        <v>762.55</v>
      </c>
      <c r="O3772" s="38">
        <f t="shared" si="7484"/>
        <v>976</v>
      </c>
      <c r="P3772" s="39"/>
      <c r="Q3772" s="39"/>
      <c r="R3772" s="39"/>
      <c r="S3772" s="39"/>
      <c r="T3772" s="39"/>
      <c r="U3772" s="39"/>
      <c r="V3772" s="39"/>
      <c r="W3772" s="39"/>
      <c r="X3772" s="39"/>
      <c r="Y3772" s="39"/>
      <c r="Z3772" s="39"/>
      <c r="AA3772" s="39"/>
      <c r="AB3772" s="39"/>
      <c r="AC3772" s="39"/>
      <c r="AD3772" s="40"/>
      <c r="AE3772" s="40"/>
      <c r="AF3772" s="41">
        <f t="shared" si="7204"/>
        <v>0</v>
      </c>
      <c r="AG3772" s="42"/>
    </row>
    <row r="3773" spans="1:33" ht="27.6">
      <c r="A3773" s="30" t="s">
        <v>9414</v>
      </c>
      <c r="B3773" s="30" t="s">
        <v>9415</v>
      </c>
      <c r="C3773" s="43"/>
      <c r="D3773" s="44"/>
      <c r="E3773" s="44"/>
      <c r="F3773" s="35">
        <f t="shared" si="7529"/>
        <v>0</v>
      </c>
      <c r="G3773" s="35">
        <f t="shared" si="7475"/>
        <v>0</v>
      </c>
      <c r="H3773" s="35">
        <f t="shared" si="7177"/>
        <v>0</v>
      </c>
      <c r="I3773" s="21">
        <f t="shared" si="7536"/>
        <v>28</v>
      </c>
      <c r="J3773" s="37">
        <f t="shared" ref="J3773:K3773" si="7597">MAX(N3773,P3773,R3773,T3773,V3773,X3773,Z3773,AB3773,AD3773)</f>
        <v>1787.83</v>
      </c>
      <c r="K3773" s="37">
        <f t="shared" si="7597"/>
        <v>2288</v>
      </c>
      <c r="L3773" s="38">
        <f t="shared" ref="L3773:M3773" si="7598">MIN(N3773,P3773,R3773,T3773,V3773,X3773,Z3773,AB3773,AD3773)</f>
        <v>1787.83</v>
      </c>
      <c r="M3773" s="38">
        <f t="shared" si="7598"/>
        <v>2288</v>
      </c>
      <c r="N3773" s="38">
        <f t="shared" si="7483"/>
        <v>1787.83</v>
      </c>
      <c r="O3773" s="38">
        <f t="shared" si="7484"/>
        <v>2288</v>
      </c>
      <c r="P3773" s="39"/>
      <c r="Q3773" s="39"/>
      <c r="R3773" s="39"/>
      <c r="S3773" s="39"/>
      <c r="T3773" s="39"/>
      <c r="U3773" s="39"/>
      <c r="V3773" s="39"/>
      <c r="W3773" s="39"/>
      <c r="X3773" s="39"/>
      <c r="Y3773" s="39"/>
      <c r="Z3773" s="39"/>
      <c r="AA3773" s="39"/>
      <c r="AB3773" s="39"/>
      <c r="AC3773" s="39"/>
      <c r="AD3773" s="40"/>
      <c r="AE3773" s="40"/>
      <c r="AF3773" s="41">
        <f t="shared" si="7204"/>
        <v>0</v>
      </c>
      <c r="AG3773" s="42"/>
    </row>
    <row r="3774" spans="1:33" ht="13.8">
      <c r="A3774" s="30" t="s">
        <v>9416</v>
      </c>
      <c r="B3774" s="30" t="s">
        <v>9417</v>
      </c>
      <c r="C3774" s="43"/>
      <c r="D3774" s="44"/>
      <c r="E3774" s="44"/>
      <c r="F3774" s="35">
        <f t="shared" si="7529"/>
        <v>0</v>
      </c>
      <c r="G3774" s="35">
        <f t="shared" si="7475"/>
        <v>0</v>
      </c>
      <c r="H3774" s="35">
        <f t="shared" si="7177"/>
        <v>0</v>
      </c>
      <c r="I3774" s="21">
        <f t="shared" si="7536"/>
        <v>28</v>
      </c>
      <c r="J3774" s="37">
        <f t="shared" ref="J3774:K3774" si="7599">MAX(N3774,P3774,R3774,T3774,V3774,X3774,Z3774,AB3774,AD3774)</f>
        <v>698.47</v>
      </c>
      <c r="K3774" s="37">
        <f t="shared" si="7599"/>
        <v>894</v>
      </c>
      <c r="L3774" s="38">
        <f t="shared" ref="L3774:M3774" si="7600">MIN(N3774,P3774,R3774,T3774,V3774,X3774,Z3774,AB3774,AD3774)</f>
        <v>698.47</v>
      </c>
      <c r="M3774" s="38">
        <f t="shared" si="7600"/>
        <v>894</v>
      </c>
      <c r="N3774" s="38">
        <f t="shared" si="7483"/>
        <v>698.47</v>
      </c>
      <c r="O3774" s="38">
        <f t="shared" si="7484"/>
        <v>894</v>
      </c>
      <c r="P3774" s="39"/>
      <c r="Q3774" s="39"/>
      <c r="R3774" s="39"/>
      <c r="S3774" s="39"/>
      <c r="T3774" s="39"/>
      <c r="U3774" s="39"/>
      <c r="V3774" s="39"/>
      <c r="W3774" s="39"/>
      <c r="X3774" s="39"/>
      <c r="Y3774" s="39"/>
      <c r="Z3774" s="39"/>
      <c r="AA3774" s="39"/>
      <c r="AB3774" s="39"/>
      <c r="AC3774" s="39"/>
      <c r="AD3774" s="40"/>
      <c r="AE3774" s="40"/>
      <c r="AF3774" s="41">
        <f t="shared" si="7204"/>
        <v>0</v>
      </c>
      <c r="AG3774" s="42"/>
    </row>
    <row r="3775" spans="1:33" ht="27.6">
      <c r="A3775" s="30" t="s">
        <v>9418</v>
      </c>
      <c r="B3775" s="30" t="s">
        <v>9419</v>
      </c>
      <c r="C3775" s="43"/>
      <c r="D3775" s="44"/>
      <c r="E3775" s="44"/>
      <c r="F3775" s="35">
        <f t="shared" si="7529"/>
        <v>0</v>
      </c>
      <c r="G3775" s="35">
        <f t="shared" si="7475"/>
        <v>0</v>
      </c>
      <c r="H3775" s="35">
        <f t="shared" si="7177"/>
        <v>0</v>
      </c>
      <c r="I3775" s="21">
        <f t="shared" ref="I3775:I3806" si="7601">VLOOKUP(A3775,Old_Inventory,9,FALSE)</f>
        <v>28</v>
      </c>
      <c r="J3775" s="37">
        <f t="shared" ref="J3775:K3775" si="7602">MAX(N3775,P3775,R3775,T3775,V3775,X3775,Z3775,AB3775,AD3775)</f>
        <v>845.86</v>
      </c>
      <c r="K3775" s="37">
        <f t="shared" si="7602"/>
        <v>1083</v>
      </c>
      <c r="L3775" s="38">
        <f t="shared" ref="L3775:M3775" si="7603">MIN(N3775,P3775,R3775,T3775,V3775,X3775,Z3775,AB3775,AD3775)</f>
        <v>845.86</v>
      </c>
      <c r="M3775" s="38">
        <f t="shared" si="7603"/>
        <v>1083</v>
      </c>
      <c r="N3775" s="38">
        <f t="shared" si="7483"/>
        <v>845.86</v>
      </c>
      <c r="O3775" s="38">
        <f t="shared" si="7484"/>
        <v>1083</v>
      </c>
      <c r="P3775" s="39"/>
      <c r="Q3775" s="39"/>
      <c r="R3775" s="39"/>
      <c r="S3775" s="39"/>
      <c r="T3775" s="39"/>
      <c r="U3775" s="39"/>
      <c r="V3775" s="39"/>
      <c r="W3775" s="39"/>
      <c r="X3775" s="39"/>
      <c r="Y3775" s="39"/>
      <c r="Z3775" s="39"/>
      <c r="AA3775" s="39"/>
      <c r="AB3775" s="39"/>
      <c r="AC3775" s="39"/>
      <c r="AD3775" s="40"/>
      <c r="AE3775" s="40"/>
      <c r="AF3775" s="41">
        <f t="shared" si="7204"/>
        <v>0</v>
      </c>
      <c r="AG3775" s="42"/>
    </row>
    <row r="3776" spans="1:33" ht="27.6">
      <c r="A3776" s="30" t="s">
        <v>9420</v>
      </c>
      <c r="B3776" s="30" t="s">
        <v>9421</v>
      </c>
      <c r="C3776" s="43"/>
      <c r="D3776" s="44"/>
      <c r="E3776" s="44"/>
      <c r="F3776" s="35">
        <f t="shared" si="7529"/>
        <v>0</v>
      </c>
      <c r="G3776" s="35">
        <f t="shared" si="7475"/>
        <v>0</v>
      </c>
      <c r="H3776" s="35">
        <f t="shared" si="7177"/>
        <v>0</v>
      </c>
      <c r="I3776" s="21">
        <f t="shared" si="7601"/>
        <v>28</v>
      </c>
      <c r="J3776" s="37">
        <f t="shared" ref="J3776:K3776" si="7604">MAX(N3776,P3776,R3776,T3776,V3776,X3776,Z3776,AB3776,AD3776)</f>
        <v>736.92</v>
      </c>
      <c r="K3776" s="37">
        <f t="shared" si="7604"/>
        <v>943</v>
      </c>
      <c r="L3776" s="38">
        <f t="shared" ref="L3776:M3776" si="7605">MIN(N3776,P3776,R3776,T3776,V3776,X3776,Z3776,AB3776,AD3776)</f>
        <v>736.92</v>
      </c>
      <c r="M3776" s="38">
        <f t="shared" si="7605"/>
        <v>943</v>
      </c>
      <c r="N3776" s="38">
        <f t="shared" si="7483"/>
        <v>736.92</v>
      </c>
      <c r="O3776" s="38">
        <f t="shared" si="7484"/>
        <v>943</v>
      </c>
      <c r="P3776" s="39"/>
      <c r="Q3776" s="39"/>
      <c r="R3776" s="39"/>
      <c r="S3776" s="39"/>
      <c r="T3776" s="39"/>
      <c r="U3776" s="39"/>
      <c r="V3776" s="39"/>
      <c r="W3776" s="39"/>
      <c r="X3776" s="39"/>
      <c r="Y3776" s="39"/>
      <c r="Z3776" s="39"/>
      <c r="AA3776" s="39"/>
      <c r="AB3776" s="39"/>
      <c r="AC3776" s="39"/>
      <c r="AD3776" s="40"/>
      <c r="AE3776" s="40"/>
      <c r="AF3776" s="41">
        <f t="shared" si="7204"/>
        <v>0</v>
      </c>
      <c r="AG3776" s="42"/>
    </row>
    <row r="3777" spans="1:33" ht="27.6">
      <c r="A3777" s="30" t="s">
        <v>9422</v>
      </c>
      <c r="B3777" s="30" t="s">
        <v>9423</v>
      </c>
      <c r="C3777" s="43"/>
      <c r="D3777" s="44"/>
      <c r="E3777" s="44"/>
      <c r="F3777" s="35">
        <f t="shared" si="7529"/>
        <v>0</v>
      </c>
      <c r="G3777" s="35">
        <f t="shared" si="7475"/>
        <v>0</v>
      </c>
      <c r="H3777" s="35">
        <f t="shared" si="7177"/>
        <v>0</v>
      </c>
      <c r="I3777" s="21">
        <f t="shared" si="7601"/>
        <v>28</v>
      </c>
      <c r="J3777" s="37">
        <f t="shared" ref="J3777:K3777" si="7606">MAX(N3777,P3777,R3777,T3777,V3777,X3777,Z3777,AB3777,AD3777)</f>
        <v>467.78</v>
      </c>
      <c r="K3777" s="37">
        <f t="shared" si="7606"/>
        <v>599</v>
      </c>
      <c r="L3777" s="38">
        <f t="shared" ref="L3777:M3777" si="7607">MIN(N3777,P3777,R3777,T3777,V3777,X3777,Z3777,AB3777,AD3777)</f>
        <v>467.78</v>
      </c>
      <c r="M3777" s="38">
        <f t="shared" si="7607"/>
        <v>599</v>
      </c>
      <c r="N3777" s="38">
        <f t="shared" si="7483"/>
        <v>467.78</v>
      </c>
      <c r="O3777" s="38">
        <f t="shared" si="7484"/>
        <v>599</v>
      </c>
      <c r="P3777" s="39"/>
      <c r="Q3777" s="39"/>
      <c r="R3777" s="39"/>
      <c r="S3777" s="39"/>
      <c r="T3777" s="39"/>
      <c r="U3777" s="39"/>
      <c r="V3777" s="39"/>
      <c r="W3777" s="39"/>
      <c r="X3777" s="39"/>
      <c r="Y3777" s="39"/>
      <c r="Z3777" s="39"/>
      <c r="AA3777" s="39"/>
      <c r="AB3777" s="39"/>
      <c r="AC3777" s="39"/>
      <c r="AD3777" s="40"/>
      <c r="AE3777" s="40"/>
      <c r="AF3777" s="41">
        <f t="shared" si="7204"/>
        <v>0</v>
      </c>
      <c r="AG3777" s="42"/>
    </row>
    <row r="3778" spans="1:33" ht="27.6">
      <c r="A3778" s="30" t="s">
        <v>9424</v>
      </c>
      <c r="B3778" s="30" t="s">
        <v>9425</v>
      </c>
      <c r="C3778" s="43"/>
      <c r="D3778" s="44"/>
      <c r="E3778" s="44"/>
      <c r="F3778" s="35">
        <f t="shared" si="7529"/>
        <v>0</v>
      </c>
      <c r="G3778" s="35">
        <f t="shared" si="7475"/>
        <v>0</v>
      </c>
      <c r="H3778" s="35">
        <f t="shared" si="7177"/>
        <v>0</v>
      </c>
      <c r="I3778" s="21">
        <f t="shared" si="7601"/>
        <v>28</v>
      </c>
      <c r="J3778" s="37">
        <f t="shared" ref="J3778:K3778" si="7608">MAX(N3778,P3778,R3778,T3778,V3778,X3778,Z3778,AB3778,AD3778)</f>
        <v>467.78</v>
      </c>
      <c r="K3778" s="37">
        <f t="shared" si="7608"/>
        <v>599</v>
      </c>
      <c r="L3778" s="38">
        <f t="shared" ref="L3778:M3778" si="7609">MIN(N3778,P3778,R3778,T3778,V3778,X3778,Z3778,AB3778,AD3778)</f>
        <v>467.78</v>
      </c>
      <c r="M3778" s="38">
        <f t="shared" si="7609"/>
        <v>599</v>
      </c>
      <c r="N3778" s="38">
        <f t="shared" si="7483"/>
        <v>467.78</v>
      </c>
      <c r="O3778" s="38">
        <f t="shared" si="7484"/>
        <v>599</v>
      </c>
      <c r="P3778" s="39"/>
      <c r="Q3778" s="39"/>
      <c r="R3778" s="39"/>
      <c r="S3778" s="39"/>
      <c r="T3778" s="39"/>
      <c r="U3778" s="39"/>
      <c r="V3778" s="39"/>
      <c r="W3778" s="39"/>
      <c r="X3778" s="39"/>
      <c r="Y3778" s="39"/>
      <c r="Z3778" s="39"/>
      <c r="AA3778" s="39"/>
      <c r="AB3778" s="39"/>
      <c r="AC3778" s="39"/>
      <c r="AD3778" s="40"/>
      <c r="AE3778" s="40"/>
      <c r="AF3778" s="41">
        <f t="shared" si="7204"/>
        <v>0</v>
      </c>
      <c r="AG3778" s="42"/>
    </row>
    <row r="3779" spans="1:33" ht="13.8">
      <c r="A3779" s="30" t="s">
        <v>9426</v>
      </c>
      <c r="B3779" s="30" t="s">
        <v>9427</v>
      </c>
      <c r="C3779" s="43"/>
      <c r="D3779" s="44"/>
      <c r="E3779" s="44"/>
      <c r="F3779" s="35">
        <f t="shared" si="7529"/>
        <v>0</v>
      </c>
      <c r="G3779" s="35">
        <f t="shared" ref="G3779:G3842" si="7610">IFERROR(COUNTIF(Sales_PartCode, A3779), 0)</f>
        <v>0</v>
      </c>
      <c r="H3779" s="35">
        <f t="shared" si="7177"/>
        <v>0</v>
      </c>
      <c r="I3779" s="21">
        <f t="shared" si="7601"/>
        <v>28</v>
      </c>
      <c r="J3779" s="37">
        <f t="shared" ref="J3779:K3779" si="7611">MAX(N3779,P3779,R3779,T3779,V3779,X3779,Z3779,AB3779,AD3779)</f>
        <v>595.94000000000005</v>
      </c>
      <c r="K3779" s="37">
        <f t="shared" si="7611"/>
        <v>763</v>
      </c>
      <c r="L3779" s="38">
        <f t="shared" ref="L3779:M3779" si="7612">MIN(N3779,P3779,R3779,T3779,V3779,X3779,Z3779,AB3779,AD3779)</f>
        <v>595.94000000000005</v>
      </c>
      <c r="M3779" s="38">
        <f t="shared" si="7612"/>
        <v>763</v>
      </c>
      <c r="N3779" s="38">
        <f t="shared" si="7483"/>
        <v>595.94000000000005</v>
      </c>
      <c r="O3779" s="38">
        <f t="shared" si="7484"/>
        <v>763</v>
      </c>
      <c r="P3779" s="39"/>
      <c r="Q3779" s="39"/>
      <c r="R3779" s="39"/>
      <c r="S3779" s="39"/>
      <c r="T3779" s="39"/>
      <c r="U3779" s="39"/>
      <c r="V3779" s="39"/>
      <c r="W3779" s="39"/>
      <c r="X3779" s="39"/>
      <c r="Y3779" s="39"/>
      <c r="Z3779" s="39"/>
      <c r="AA3779" s="39"/>
      <c r="AB3779" s="39"/>
      <c r="AC3779" s="39"/>
      <c r="AD3779" s="40"/>
      <c r="AE3779" s="40"/>
      <c r="AF3779" s="41">
        <f t="shared" si="7204"/>
        <v>0</v>
      </c>
      <c r="AG3779" s="42"/>
    </row>
    <row r="3780" spans="1:33" ht="13.8">
      <c r="A3780" s="30" t="s">
        <v>9428</v>
      </c>
      <c r="B3780" s="30" t="s">
        <v>9429</v>
      </c>
      <c r="C3780" s="43"/>
      <c r="D3780" s="44"/>
      <c r="E3780" s="44"/>
      <c r="F3780" s="35">
        <f t="shared" si="7529"/>
        <v>0</v>
      </c>
      <c r="G3780" s="35">
        <f t="shared" si="7610"/>
        <v>0</v>
      </c>
      <c r="H3780" s="35">
        <f t="shared" si="7177"/>
        <v>0</v>
      </c>
      <c r="I3780" s="21">
        <f t="shared" si="7601"/>
        <v>28</v>
      </c>
      <c r="J3780" s="37">
        <f t="shared" ref="J3780:K3780" si="7613">MAX(N3780,P3780,R3780,T3780,V3780,X3780,Z3780,AB3780,AD3780)</f>
        <v>852.26</v>
      </c>
      <c r="K3780" s="37">
        <f t="shared" si="7613"/>
        <v>1091</v>
      </c>
      <c r="L3780" s="38">
        <f t="shared" ref="L3780:M3780" si="7614">MIN(N3780,P3780,R3780,T3780,V3780,X3780,Z3780,AB3780,AD3780)</f>
        <v>852.26</v>
      </c>
      <c r="M3780" s="38">
        <f t="shared" si="7614"/>
        <v>1091</v>
      </c>
      <c r="N3780" s="38">
        <f t="shared" si="7483"/>
        <v>852.26</v>
      </c>
      <c r="O3780" s="38">
        <f t="shared" si="7484"/>
        <v>1091</v>
      </c>
      <c r="P3780" s="39"/>
      <c r="Q3780" s="39"/>
      <c r="R3780" s="39"/>
      <c r="S3780" s="39"/>
      <c r="T3780" s="39"/>
      <c r="U3780" s="39"/>
      <c r="V3780" s="39"/>
      <c r="W3780" s="39"/>
      <c r="X3780" s="39"/>
      <c r="Y3780" s="39"/>
      <c r="Z3780" s="39"/>
      <c r="AA3780" s="39"/>
      <c r="AB3780" s="39"/>
      <c r="AC3780" s="39"/>
      <c r="AD3780" s="40"/>
      <c r="AE3780" s="40"/>
      <c r="AF3780" s="41">
        <f t="shared" si="7204"/>
        <v>0</v>
      </c>
      <c r="AG3780" s="42"/>
    </row>
    <row r="3781" spans="1:33" ht="13.8">
      <c r="A3781" s="30" t="s">
        <v>9430</v>
      </c>
      <c r="B3781" s="30" t="s">
        <v>9431</v>
      </c>
      <c r="C3781" s="43"/>
      <c r="D3781" s="44"/>
      <c r="E3781" s="44"/>
      <c r="F3781" s="35">
        <f t="shared" si="7529"/>
        <v>0</v>
      </c>
      <c r="G3781" s="35">
        <f t="shared" si="7610"/>
        <v>0</v>
      </c>
      <c r="H3781" s="35">
        <f t="shared" si="7177"/>
        <v>0</v>
      </c>
      <c r="I3781" s="21">
        <f t="shared" si="7601"/>
        <v>28</v>
      </c>
      <c r="J3781" s="37">
        <f t="shared" ref="J3781:K3781" si="7615">MAX(N3781,P3781,R3781,T3781,V3781,X3781,Z3781,AB3781,AD3781)</f>
        <v>736.92</v>
      </c>
      <c r="K3781" s="37">
        <f t="shared" si="7615"/>
        <v>943</v>
      </c>
      <c r="L3781" s="38">
        <f t="shared" ref="L3781:M3781" si="7616">MIN(N3781,P3781,R3781,T3781,V3781,X3781,Z3781,AB3781,AD3781)</f>
        <v>736.92</v>
      </c>
      <c r="M3781" s="38">
        <f t="shared" si="7616"/>
        <v>943</v>
      </c>
      <c r="N3781" s="38">
        <f t="shared" ref="N3781:N3844" si="7617">VLOOKUP(A3781,Inv_bef,5,FALSE)</f>
        <v>736.92</v>
      </c>
      <c r="O3781" s="38">
        <f t="shared" ref="O3781:O3844" si="7618">VLOOKUP(A3781,Inv_bef,6,FALSE)</f>
        <v>943</v>
      </c>
      <c r="P3781" s="39"/>
      <c r="Q3781" s="39"/>
      <c r="R3781" s="39"/>
      <c r="S3781" s="39"/>
      <c r="T3781" s="39"/>
      <c r="U3781" s="39"/>
      <c r="V3781" s="39"/>
      <c r="W3781" s="39"/>
      <c r="X3781" s="39"/>
      <c r="Y3781" s="39"/>
      <c r="Z3781" s="39"/>
      <c r="AA3781" s="39"/>
      <c r="AB3781" s="39"/>
      <c r="AC3781" s="39"/>
      <c r="AD3781" s="40"/>
      <c r="AE3781" s="40"/>
      <c r="AF3781" s="41">
        <f t="shared" si="7204"/>
        <v>0</v>
      </c>
      <c r="AG3781" s="42"/>
    </row>
    <row r="3782" spans="1:33" ht="27.6">
      <c r="A3782" s="30" t="s">
        <v>9432</v>
      </c>
      <c r="B3782" s="30" t="s">
        <v>9433</v>
      </c>
      <c r="C3782" s="43"/>
      <c r="D3782" s="44"/>
      <c r="E3782" s="44"/>
      <c r="F3782" s="35">
        <f t="shared" si="7529"/>
        <v>0</v>
      </c>
      <c r="G3782" s="35">
        <f t="shared" si="7610"/>
        <v>0</v>
      </c>
      <c r="H3782" s="35">
        <f t="shared" si="7177"/>
        <v>0</v>
      </c>
      <c r="I3782" s="21">
        <f t="shared" si="7601"/>
        <v>28</v>
      </c>
      <c r="J3782" s="37">
        <f t="shared" ref="J3782:K3782" si="7619">MAX(N3782,P3782,R3782,T3782,V3782,X3782,Z3782,AB3782,AD3782)</f>
        <v>487.01</v>
      </c>
      <c r="K3782" s="37">
        <f t="shared" si="7619"/>
        <v>623</v>
      </c>
      <c r="L3782" s="38">
        <f t="shared" ref="L3782:M3782" si="7620">MIN(N3782,P3782,R3782,T3782,V3782,X3782,Z3782,AB3782,AD3782)</f>
        <v>487.01</v>
      </c>
      <c r="M3782" s="38">
        <f t="shared" si="7620"/>
        <v>623</v>
      </c>
      <c r="N3782" s="38">
        <f t="shared" si="7617"/>
        <v>487.01</v>
      </c>
      <c r="O3782" s="38">
        <f t="shared" si="7618"/>
        <v>623</v>
      </c>
      <c r="P3782" s="39"/>
      <c r="Q3782" s="39"/>
      <c r="R3782" s="39"/>
      <c r="S3782" s="39"/>
      <c r="T3782" s="39"/>
      <c r="U3782" s="39"/>
      <c r="V3782" s="39"/>
      <c r="W3782" s="39"/>
      <c r="X3782" s="39"/>
      <c r="Y3782" s="39"/>
      <c r="Z3782" s="39"/>
      <c r="AA3782" s="39"/>
      <c r="AB3782" s="39"/>
      <c r="AC3782" s="39"/>
      <c r="AD3782" s="40"/>
      <c r="AE3782" s="40"/>
      <c r="AF3782" s="41">
        <f t="shared" si="7204"/>
        <v>0</v>
      </c>
      <c r="AG3782" s="42"/>
    </row>
    <row r="3783" spans="1:33" ht="27.6">
      <c r="A3783" s="30" t="s">
        <v>9434</v>
      </c>
      <c r="B3783" s="30" t="s">
        <v>9435</v>
      </c>
      <c r="C3783" s="43"/>
      <c r="D3783" s="44"/>
      <c r="E3783" s="44"/>
      <c r="F3783" s="35">
        <f t="shared" si="7529"/>
        <v>0</v>
      </c>
      <c r="G3783" s="35">
        <f t="shared" si="7610"/>
        <v>0</v>
      </c>
      <c r="H3783" s="35">
        <f t="shared" si="7177"/>
        <v>0</v>
      </c>
      <c r="I3783" s="21">
        <f t="shared" si="7601"/>
        <v>28</v>
      </c>
      <c r="J3783" s="37">
        <f t="shared" ref="J3783:K3783" si="7621">MAX(N3783,P3783,R3783,T3783,V3783,X3783,Z3783,AB3783,AD3783)</f>
        <v>12.82</v>
      </c>
      <c r="K3783" s="37">
        <f t="shared" si="7621"/>
        <v>16</v>
      </c>
      <c r="L3783" s="38">
        <f t="shared" ref="L3783:M3783" si="7622">MIN(N3783,P3783,R3783,T3783,V3783,X3783,Z3783,AB3783,AD3783)</f>
        <v>12.82</v>
      </c>
      <c r="M3783" s="38">
        <f t="shared" si="7622"/>
        <v>16</v>
      </c>
      <c r="N3783" s="38">
        <f t="shared" si="7617"/>
        <v>12.82</v>
      </c>
      <c r="O3783" s="38">
        <f t="shared" si="7618"/>
        <v>16</v>
      </c>
      <c r="P3783" s="39"/>
      <c r="Q3783" s="39"/>
      <c r="R3783" s="39"/>
      <c r="S3783" s="39"/>
      <c r="T3783" s="39"/>
      <c r="U3783" s="39"/>
      <c r="V3783" s="39"/>
      <c r="W3783" s="39"/>
      <c r="X3783" s="39"/>
      <c r="Y3783" s="39"/>
      <c r="Z3783" s="39"/>
      <c r="AA3783" s="39"/>
      <c r="AB3783" s="39"/>
      <c r="AC3783" s="39"/>
      <c r="AD3783" s="40"/>
      <c r="AE3783" s="40"/>
      <c r="AF3783" s="41">
        <f t="shared" si="7204"/>
        <v>0</v>
      </c>
      <c r="AG3783" s="42"/>
    </row>
    <row r="3784" spans="1:33" ht="13.8">
      <c r="A3784" s="30" t="s">
        <v>9436</v>
      </c>
      <c r="B3784" s="30" t="s">
        <v>9437</v>
      </c>
      <c r="C3784" s="43"/>
      <c r="D3784" s="44"/>
      <c r="E3784" s="44"/>
      <c r="F3784" s="35">
        <f t="shared" si="7529"/>
        <v>0</v>
      </c>
      <c r="G3784" s="35">
        <f t="shared" si="7610"/>
        <v>0</v>
      </c>
      <c r="H3784" s="35">
        <f t="shared" si="7177"/>
        <v>0</v>
      </c>
      <c r="I3784" s="21">
        <f t="shared" si="7601"/>
        <v>18</v>
      </c>
      <c r="J3784" s="37">
        <f t="shared" ref="J3784:K3784" si="7623">MAX(N3784,P3784,R3784,T3784,V3784,X3784,Z3784,AB3784,AD3784)</f>
        <v>264.52</v>
      </c>
      <c r="K3784" s="37">
        <f t="shared" si="7623"/>
        <v>312</v>
      </c>
      <c r="L3784" s="38">
        <f t="shared" ref="L3784:M3784" si="7624">MIN(N3784,P3784,R3784,T3784,V3784,X3784,Z3784,AB3784,AD3784)</f>
        <v>264.52</v>
      </c>
      <c r="M3784" s="38">
        <f t="shared" si="7624"/>
        <v>312</v>
      </c>
      <c r="N3784" s="38">
        <f t="shared" si="7617"/>
        <v>264.52</v>
      </c>
      <c r="O3784" s="38">
        <f t="shared" si="7618"/>
        <v>312</v>
      </c>
      <c r="P3784" s="39"/>
      <c r="Q3784" s="39"/>
      <c r="R3784" s="39"/>
      <c r="S3784" s="39"/>
      <c r="T3784" s="39"/>
      <c r="U3784" s="39"/>
      <c r="V3784" s="39"/>
      <c r="W3784" s="39"/>
      <c r="X3784" s="39"/>
      <c r="Y3784" s="39"/>
      <c r="Z3784" s="39"/>
      <c r="AA3784" s="39"/>
      <c r="AB3784" s="39"/>
      <c r="AC3784" s="39"/>
      <c r="AD3784" s="40"/>
      <c r="AE3784" s="40"/>
      <c r="AF3784" s="41">
        <f t="shared" si="7204"/>
        <v>0</v>
      </c>
      <c r="AG3784" s="42"/>
    </row>
    <row r="3785" spans="1:33" ht="13.8">
      <c r="A3785" s="30" t="s">
        <v>9438</v>
      </c>
      <c r="B3785" s="30" t="s">
        <v>9439</v>
      </c>
      <c r="C3785" s="43"/>
      <c r="D3785" s="44"/>
      <c r="E3785" s="44"/>
      <c r="F3785" s="35">
        <f t="shared" si="7529"/>
        <v>0</v>
      </c>
      <c r="G3785" s="35">
        <f t="shared" si="7610"/>
        <v>0</v>
      </c>
      <c r="H3785" s="35">
        <f t="shared" si="7177"/>
        <v>0</v>
      </c>
      <c r="I3785" s="21">
        <f t="shared" si="7601"/>
        <v>18</v>
      </c>
      <c r="J3785" s="37">
        <f t="shared" ref="J3785:K3785" si="7625">MAX(N3785,P3785,R3785,T3785,V3785,X3785,Z3785,AB3785,AD3785)</f>
        <v>201.54</v>
      </c>
      <c r="K3785" s="37">
        <f t="shared" si="7625"/>
        <v>238</v>
      </c>
      <c r="L3785" s="38">
        <f t="shared" ref="L3785:M3785" si="7626">MIN(N3785,P3785,R3785,T3785,V3785,X3785,Z3785,AB3785,AD3785)</f>
        <v>201.54</v>
      </c>
      <c r="M3785" s="38">
        <f t="shared" si="7626"/>
        <v>238</v>
      </c>
      <c r="N3785" s="38">
        <f t="shared" si="7617"/>
        <v>201.54</v>
      </c>
      <c r="O3785" s="38">
        <f t="shared" si="7618"/>
        <v>238</v>
      </c>
      <c r="P3785" s="39"/>
      <c r="Q3785" s="39"/>
      <c r="R3785" s="39"/>
      <c r="S3785" s="39"/>
      <c r="T3785" s="39"/>
      <c r="U3785" s="39"/>
      <c r="V3785" s="39"/>
      <c r="W3785" s="39"/>
      <c r="X3785" s="39"/>
      <c r="Y3785" s="39"/>
      <c r="Z3785" s="39"/>
      <c r="AA3785" s="39"/>
      <c r="AB3785" s="39"/>
      <c r="AC3785" s="39"/>
      <c r="AD3785" s="40"/>
      <c r="AE3785" s="40"/>
      <c r="AF3785" s="41">
        <f t="shared" si="7204"/>
        <v>0</v>
      </c>
      <c r="AG3785" s="42"/>
    </row>
    <row r="3786" spans="1:33" ht="13.8">
      <c r="A3786" s="30" t="s">
        <v>9440</v>
      </c>
      <c r="B3786" s="30" t="s">
        <v>9441</v>
      </c>
      <c r="C3786" s="43"/>
      <c r="D3786" s="44"/>
      <c r="E3786" s="44"/>
      <c r="F3786" s="35">
        <f t="shared" si="7529"/>
        <v>0</v>
      </c>
      <c r="G3786" s="35">
        <f t="shared" si="7610"/>
        <v>0</v>
      </c>
      <c r="H3786" s="35">
        <f t="shared" si="7177"/>
        <v>0</v>
      </c>
      <c r="I3786" s="21">
        <f t="shared" si="7601"/>
        <v>18</v>
      </c>
      <c r="J3786" s="37">
        <f t="shared" ref="J3786:K3786" si="7627">MAX(N3786,P3786,R3786,T3786,V3786,X3786,Z3786,AB3786,AD3786)</f>
        <v>3199.38</v>
      </c>
      <c r="K3786" s="37">
        <f t="shared" si="7627"/>
        <v>3775</v>
      </c>
      <c r="L3786" s="38">
        <f t="shared" ref="L3786:M3786" si="7628">MIN(N3786,P3786,R3786,T3786,V3786,X3786,Z3786,AB3786,AD3786)</f>
        <v>3199.38</v>
      </c>
      <c r="M3786" s="38">
        <f t="shared" si="7628"/>
        <v>3775</v>
      </c>
      <c r="N3786" s="38">
        <f t="shared" si="7617"/>
        <v>3199.38</v>
      </c>
      <c r="O3786" s="38">
        <f t="shared" si="7618"/>
        <v>3775</v>
      </c>
      <c r="P3786" s="39"/>
      <c r="Q3786" s="39"/>
      <c r="R3786" s="39"/>
      <c r="S3786" s="39"/>
      <c r="T3786" s="39"/>
      <c r="U3786" s="39"/>
      <c r="V3786" s="39"/>
      <c r="W3786" s="39"/>
      <c r="X3786" s="39"/>
      <c r="Y3786" s="39"/>
      <c r="Z3786" s="39"/>
      <c r="AA3786" s="39"/>
      <c r="AB3786" s="39"/>
      <c r="AC3786" s="39"/>
      <c r="AD3786" s="40"/>
      <c r="AE3786" s="40"/>
      <c r="AF3786" s="41">
        <f t="shared" si="7204"/>
        <v>0</v>
      </c>
      <c r="AG3786" s="42"/>
    </row>
    <row r="3787" spans="1:33" ht="13.8">
      <c r="A3787" s="30" t="s">
        <v>9442</v>
      </c>
      <c r="B3787" s="30" t="s">
        <v>9443</v>
      </c>
      <c r="C3787" s="43"/>
      <c r="D3787" s="44"/>
      <c r="E3787" s="44"/>
      <c r="F3787" s="35">
        <f t="shared" si="7529"/>
        <v>0</v>
      </c>
      <c r="G3787" s="35">
        <f t="shared" si="7610"/>
        <v>0</v>
      </c>
      <c r="H3787" s="35">
        <f t="shared" si="7177"/>
        <v>0</v>
      </c>
      <c r="I3787" s="21">
        <f t="shared" si="7601"/>
        <v>18</v>
      </c>
      <c r="J3787" s="37">
        <f t="shared" ref="J3787:K3787" si="7629">MAX(N3787,P3787,R3787,T3787,V3787,X3787,Z3787,AB3787,AD3787)</f>
        <v>3199.38</v>
      </c>
      <c r="K3787" s="37">
        <f t="shared" si="7629"/>
        <v>3775</v>
      </c>
      <c r="L3787" s="38">
        <f t="shared" ref="L3787:M3787" si="7630">MIN(N3787,P3787,R3787,T3787,V3787,X3787,Z3787,AB3787,AD3787)</f>
        <v>3199.38</v>
      </c>
      <c r="M3787" s="38">
        <f t="shared" si="7630"/>
        <v>3775</v>
      </c>
      <c r="N3787" s="38">
        <f t="shared" si="7617"/>
        <v>3199.38</v>
      </c>
      <c r="O3787" s="38">
        <f t="shared" si="7618"/>
        <v>3775</v>
      </c>
      <c r="P3787" s="39"/>
      <c r="Q3787" s="39"/>
      <c r="R3787" s="39"/>
      <c r="S3787" s="39"/>
      <c r="T3787" s="39"/>
      <c r="U3787" s="39"/>
      <c r="V3787" s="39"/>
      <c r="W3787" s="39"/>
      <c r="X3787" s="39"/>
      <c r="Y3787" s="39"/>
      <c r="Z3787" s="39"/>
      <c r="AA3787" s="39"/>
      <c r="AB3787" s="39"/>
      <c r="AC3787" s="39"/>
      <c r="AD3787" s="40"/>
      <c r="AE3787" s="40"/>
      <c r="AF3787" s="41">
        <f t="shared" si="7204"/>
        <v>0</v>
      </c>
      <c r="AG3787" s="42"/>
    </row>
    <row r="3788" spans="1:33" ht="13.8">
      <c r="A3788" s="30" t="s">
        <v>9444</v>
      </c>
      <c r="B3788" s="30" t="s">
        <v>9445</v>
      </c>
      <c r="C3788" s="43"/>
      <c r="D3788" s="44"/>
      <c r="E3788" s="44"/>
      <c r="F3788" s="35">
        <f t="shared" si="7529"/>
        <v>0</v>
      </c>
      <c r="G3788" s="35">
        <f t="shared" si="7610"/>
        <v>0</v>
      </c>
      <c r="H3788" s="35">
        <f t="shared" si="7177"/>
        <v>0</v>
      </c>
      <c r="I3788" s="21">
        <f t="shared" si="7601"/>
        <v>28</v>
      </c>
      <c r="J3788" s="37">
        <f t="shared" ref="J3788:K3788" si="7631">MAX(N3788,P3788,R3788,T3788,V3788,X3788,Z3788,AB3788,AD3788)</f>
        <v>1172.6600000000001</v>
      </c>
      <c r="K3788" s="37">
        <f t="shared" si="7631"/>
        <v>1501</v>
      </c>
      <c r="L3788" s="38">
        <f t="shared" ref="L3788:M3788" si="7632">MIN(N3788,P3788,R3788,T3788,V3788,X3788,Z3788,AB3788,AD3788)</f>
        <v>1172.6600000000001</v>
      </c>
      <c r="M3788" s="38">
        <f t="shared" si="7632"/>
        <v>1501</v>
      </c>
      <c r="N3788" s="38">
        <f t="shared" si="7617"/>
        <v>1172.6600000000001</v>
      </c>
      <c r="O3788" s="38">
        <f t="shared" si="7618"/>
        <v>1501</v>
      </c>
      <c r="P3788" s="39"/>
      <c r="Q3788" s="39"/>
      <c r="R3788" s="39"/>
      <c r="S3788" s="39"/>
      <c r="T3788" s="39"/>
      <c r="U3788" s="39"/>
      <c r="V3788" s="39"/>
      <c r="W3788" s="39"/>
      <c r="X3788" s="39"/>
      <c r="Y3788" s="39"/>
      <c r="Z3788" s="39"/>
      <c r="AA3788" s="39"/>
      <c r="AB3788" s="39"/>
      <c r="AC3788" s="39"/>
      <c r="AD3788" s="40"/>
      <c r="AE3788" s="40"/>
      <c r="AF3788" s="41">
        <f t="shared" si="7204"/>
        <v>0</v>
      </c>
      <c r="AG3788" s="42"/>
    </row>
    <row r="3789" spans="1:33" ht="13.8">
      <c r="A3789" s="30" t="s">
        <v>9446</v>
      </c>
      <c r="B3789" s="30" t="s">
        <v>9447</v>
      </c>
      <c r="C3789" s="43"/>
      <c r="D3789" s="44"/>
      <c r="E3789" s="44"/>
      <c r="F3789" s="35">
        <f t="shared" si="7529"/>
        <v>0</v>
      </c>
      <c r="G3789" s="35">
        <f t="shared" si="7610"/>
        <v>0</v>
      </c>
      <c r="H3789" s="35">
        <f t="shared" si="7177"/>
        <v>0</v>
      </c>
      <c r="I3789" s="21">
        <f t="shared" si="7601"/>
        <v>28</v>
      </c>
      <c r="J3789" s="37">
        <f t="shared" ref="J3789:K3789" si="7633">MAX(N3789,P3789,R3789,T3789,V3789,X3789,Z3789,AB3789,AD3789)</f>
        <v>519.04999999999995</v>
      </c>
      <c r="K3789" s="37">
        <f t="shared" si="7633"/>
        <v>664</v>
      </c>
      <c r="L3789" s="38">
        <f t="shared" ref="L3789:M3789" si="7634">MIN(N3789,P3789,R3789,T3789,V3789,X3789,Z3789,AB3789,AD3789)</f>
        <v>519.04999999999995</v>
      </c>
      <c r="M3789" s="38">
        <f t="shared" si="7634"/>
        <v>664</v>
      </c>
      <c r="N3789" s="38">
        <f t="shared" si="7617"/>
        <v>519.04999999999995</v>
      </c>
      <c r="O3789" s="38">
        <f t="shared" si="7618"/>
        <v>664</v>
      </c>
      <c r="P3789" s="39"/>
      <c r="Q3789" s="39"/>
      <c r="R3789" s="39"/>
      <c r="S3789" s="39"/>
      <c r="T3789" s="39"/>
      <c r="U3789" s="39"/>
      <c r="V3789" s="39"/>
      <c r="W3789" s="39"/>
      <c r="X3789" s="39"/>
      <c r="Y3789" s="39"/>
      <c r="Z3789" s="39"/>
      <c r="AA3789" s="39"/>
      <c r="AB3789" s="39"/>
      <c r="AC3789" s="39"/>
      <c r="AD3789" s="40"/>
      <c r="AE3789" s="40"/>
      <c r="AF3789" s="41">
        <f t="shared" si="7204"/>
        <v>0</v>
      </c>
      <c r="AG3789" s="42"/>
    </row>
    <row r="3790" spans="1:33" ht="13.8">
      <c r="A3790" s="30" t="s">
        <v>9448</v>
      </c>
      <c r="B3790" s="30" t="s">
        <v>9449</v>
      </c>
      <c r="C3790" s="43"/>
      <c r="D3790" s="44"/>
      <c r="E3790" s="44"/>
      <c r="F3790" s="35">
        <f t="shared" si="7529"/>
        <v>0</v>
      </c>
      <c r="G3790" s="35">
        <f t="shared" si="7610"/>
        <v>0</v>
      </c>
      <c r="H3790" s="35">
        <f t="shared" si="7177"/>
        <v>0</v>
      </c>
      <c r="I3790" s="21">
        <f t="shared" si="7601"/>
        <v>28</v>
      </c>
      <c r="J3790" s="37">
        <f t="shared" ref="J3790:K3790" si="7635">MAX(N3790,P3790,R3790,T3790,V3790,X3790,Z3790,AB3790,AD3790)</f>
        <v>570.30999999999995</v>
      </c>
      <c r="K3790" s="37">
        <f t="shared" si="7635"/>
        <v>730</v>
      </c>
      <c r="L3790" s="38">
        <f t="shared" ref="L3790:M3790" si="7636">MIN(N3790,P3790,R3790,T3790,V3790,X3790,Z3790,AB3790,AD3790)</f>
        <v>570.30999999999995</v>
      </c>
      <c r="M3790" s="38">
        <f t="shared" si="7636"/>
        <v>730</v>
      </c>
      <c r="N3790" s="38">
        <f t="shared" si="7617"/>
        <v>570.30999999999995</v>
      </c>
      <c r="O3790" s="38">
        <f t="shared" si="7618"/>
        <v>730</v>
      </c>
      <c r="P3790" s="39"/>
      <c r="Q3790" s="39"/>
      <c r="R3790" s="39"/>
      <c r="S3790" s="39"/>
      <c r="T3790" s="39"/>
      <c r="U3790" s="39"/>
      <c r="V3790" s="39"/>
      <c r="W3790" s="39"/>
      <c r="X3790" s="39"/>
      <c r="Y3790" s="39"/>
      <c r="Z3790" s="39"/>
      <c r="AA3790" s="39"/>
      <c r="AB3790" s="39"/>
      <c r="AC3790" s="39"/>
      <c r="AD3790" s="40"/>
      <c r="AE3790" s="40"/>
      <c r="AF3790" s="41">
        <f t="shared" si="7204"/>
        <v>0</v>
      </c>
      <c r="AG3790" s="42"/>
    </row>
    <row r="3791" spans="1:33" ht="13.8">
      <c r="A3791" s="30" t="s">
        <v>9450</v>
      </c>
      <c r="B3791" s="30" t="s">
        <v>9451</v>
      </c>
      <c r="C3791" s="43"/>
      <c r="D3791" s="44"/>
      <c r="E3791" s="44"/>
      <c r="F3791" s="35">
        <f t="shared" si="7529"/>
        <v>0</v>
      </c>
      <c r="G3791" s="35">
        <f t="shared" si="7610"/>
        <v>0</v>
      </c>
      <c r="H3791" s="35">
        <f t="shared" si="7177"/>
        <v>0</v>
      </c>
      <c r="I3791" s="21">
        <f t="shared" si="7601"/>
        <v>28</v>
      </c>
      <c r="J3791" s="37">
        <f t="shared" ref="J3791:K3791" si="7637">MAX(N3791,P3791,R3791,T3791,V3791,X3791,Z3791,AB3791,AD3791)</f>
        <v>320.39999999999998</v>
      </c>
      <c r="K3791" s="37">
        <f t="shared" si="7637"/>
        <v>410</v>
      </c>
      <c r="L3791" s="38">
        <f t="shared" ref="L3791:M3791" si="7638">MIN(N3791,P3791,R3791,T3791,V3791,X3791,Z3791,AB3791,AD3791)</f>
        <v>320.39999999999998</v>
      </c>
      <c r="M3791" s="38">
        <f t="shared" si="7638"/>
        <v>410</v>
      </c>
      <c r="N3791" s="38">
        <f t="shared" si="7617"/>
        <v>320.39999999999998</v>
      </c>
      <c r="O3791" s="38">
        <f t="shared" si="7618"/>
        <v>410</v>
      </c>
      <c r="P3791" s="39"/>
      <c r="Q3791" s="39"/>
      <c r="R3791" s="39"/>
      <c r="S3791" s="39"/>
      <c r="T3791" s="39"/>
      <c r="U3791" s="39"/>
      <c r="V3791" s="39"/>
      <c r="W3791" s="39"/>
      <c r="X3791" s="39"/>
      <c r="Y3791" s="39"/>
      <c r="Z3791" s="39"/>
      <c r="AA3791" s="39"/>
      <c r="AB3791" s="39"/>
      <c r="AC3791" s="39"/>
      <c r="AD3791" s="40"/>
      <c r="AE3791" s="40"/>
      <c r="AF3791" s="41">
        <f t="shared" si="7204"/>
        <v>0</v>
      </c>
      <c r="AG3791" s="42"/>
    </row>
    <row r="3792" spans="1:33" ht="13.8">
      <c r="A3792" s="30" t="s">
        <v>9452</v>
      </c>
      <c r="B3792" s="30" t="s">
        <v>9453</v>
      </c>
      <c r="C3792" s="43"/>
      <c r="D3792" s="44"/>
      <c r="E3792" s="44"/>
      <c r="F3792" s="35">
        <f t="shared" si="7529"/>
        <v>0</v>
      </c>
      <c r="G3792" s="35">
        <f t="shared" si="7610"/>
        <v>0</v>
      </c>
      <c r="H3792" s="35">
        <f t="shared" si="7177"/>
        <v>0</v>
      </c>
      <c r="I3792" s="21">
        <f t="shared" si="7601"/>
        <v>28</v>
      </c>
      <c r="J3792" s="37">
        <f t="shared" ref="J3792:K3792" si="7639">MAX(N3792,P3792,R3792,T3792,V3792,X3792,Z3792,AB3792,AD3792)</f>
        <v>320.39999999999998</v>
      </c>
      <c r="K3792" s="37">
        <f t="shared" si="7639"/>
        <v>410</v>
      </c>
      <c r="L3792" s="38">
        <f t="shared" ref="L3792:M3792" si="7640">MIN(N3792,P3792,R3792,T3792,V3792,X3792,Z3792,AB3792,AD3792)</f>
        <v>320.39999999999998</v>
      </c>
      <c r="M3792" s="38">
        <f t="shared" si="7640"/>
        <v>410</v>
      </c>
      <c r="N3792" s="38">
        <f t="shared" si="7617"/>
        <v>320.39999999999998</v>
      </c>
      <c r="O3792" s="38">
        <f t="shared" si="7618"/>
        <v>410</v>
      </c>
      <c r="P3792" s="39"/>
      <c r="Q3792" s="39"/>
      <c r="R3792" s="39"/>
      <c r="S3792" s="39"/>
      <c r="T3792" s="39"/>
      <c r="U3792" s="39"/>
      <c r="V3792" s="39"/>
      <c r="W3792" s="39"/>
      <c r="X3792" s="39"/>
      <c r="Y3792" s="39"/>
      <c r="Z3792" s="39"/>
      <c r="AA3792" s="39"/>
      <c r="AB3792" s="39"/>
      <c r="AC3792" s="39"/>
      <c r="AD3792" s="40"/>
      <c r="AE3792" s="40"/>
      <c r="AF3792" s="41">
        <f t="shared" si="7204"/>
        <v>0</v>
      </c>
      <c r="AG3792" s="42"/>
    </row>
    <row r="3793" spans="1:33" ht="27.6">
      <c r="A3793" s="30" t="s">
        <v>9454</v>
      </c>
      <c r="B3793" s="30" t="s">
        <v>9455</v>
      </c>
      <c r="C3793" s="43"/>
      <c r="D3793" s="44"/>
      <c r="E3793" s="44"/>
      <c r="F3793" s="35">
        <f t="shared" si="7529"/>
        <v>0</v>
      </c>
      <c r="G3793" s="35">
        <f t="shared" si="7610"/>
        <v>0</v>
      </c>
      <c r="H3793" s="35">
        <f t="shared" si="7177"/>
        <v>0</v>
      </c>
      <c r="I3793" s="21">
        <f t="shared" si="7601"/>
        <v>28</v>
      </c>
      <c r="J3793" s="37">
        <f t="shared" ref="J3793:K3793" si="7641">MAX(N3793,P3793,R3793,T3793,V3793,X3793,Z3793,AB3793,AD3793)</f>
        <v>12.82</v>
      </c>
      <c r="K3793" s="37">
        <f t="shared" si="7641"/>
        <v>16</v>
      </c>
      <c r="L3793" s="38">
        <f t="shared" ref="L3793:M3793" si="7642">MIN(N3793,P3793,R3793,T3793,V3793,X3793,Z3793,AB3793,AD3793)</f>
        <v>12.82</v>
      </c>
      <c r="M3793" s="38">
        <f t="shared" si="7642"/>
        <v>16</v>
      </c>
      <c r="N3793" s="38">
        <f t="shared" si="7617"/>
        <v>12.82</v>
      </c>
      <c r="O3793" s="38">
        <f t="shared" si="7618"/>
        <v>16</v>
      </c>
      <c r="P3793" s="39"/>
      <c r="Q3793" s="39"/>
      <c r="R3793" s="39"/>
      <c r="S3793" s="39"/>
      <c r="T3793" s="39"/>
      <c r="U3793" s="39"/>
      <c r="V3793" s="39"/>
      <c r="W3793" s="39"/>
      <c r="X3793" s="39"/>
      <c r="Y3793" s="39"/>
      <c r="Z3793" s="39"/>
      <c r="AA3793" s="39"/>
      <c r="AB3793" s="39"/>
      <c r="AC3793" s="39"/>
      <c r="AD3793" s="40"/>
      <c r="AE3793" s="40"/>
      <c r="AF3793" s="41">
        <f t="shared" si="7204"/>
        <v>0</v>
      </c>
      <c r="AG3793" s="42"/>
    </row>
    <row r="3794" spans="1:33" ht="27.6">
      <c r="A3794" s="30" t="s">
        <v>9456</v>
      </c>
      <c r="B3794" s="30" t="s">
        <v>9457</v>
      </c>
      <c r="C3794" s="43"/>
      <c r="D3794" s="44"/>
      <c r="E3794" s="44"/>
      <c r="F3794" s="35">
        <f t="shared" si="7529"/>
        <v>0</v>
      </c>
      <c r="G3794" s="35">
        <f t="shared" si="7610"/>
        <v>0</v>
      </c>
      <c r="H3794" s="35">
        <f t="shared" si="7177"/>
        <v>0</v>
      </c>
      <c r="I3794" s="21">
        <f t="shared" si="7601"/>
        <v>28</v>
      </c>
      <c r="J3794" s="37">
        <f t="shared" ref="J3794:K3794" si="7643">MAX(N3794,P3794,R3794,T3794,V3794,X3794,Z3794,AB3794,AD3794)</f>
        <v>12.82</v>
      </c>
      <c r="K3794" s="37">
        <f t="shared" si="7643"/>
        <v>16</v>
      </c>
      <c r="L3794" s="38">
        <f t="shared" ref="L3794:M3794" si="7644">MIN(N3794,P3794,R3794,T3794,V3794,X3794,Z3794,AB3794,AD3794)</f>
        <v>12.82</v>
      </c>
      <c r="M3794" s="38">
        <f t="shared" si="7644"/>
        <v>16</v>
      </c>
      <c r="N3794" s="38">
        <f t="shared" si="7617"/>
        <v>12.82</v>
      </c>
      <c r="O3794" s="38">
        <f t="shared" si="7618"/>
        <v>16</v>
      </c>
      <c r="P3794" s="39"/>
      <c r="Q3794" s="39"/>
      <c r="R3794" s="39"/>
      <c r="S3794" s="39"/>
      <c r="T3794" s="39"/>
      <c r="U3794" s="39"/>
      <c r="V3794" s="39"/>
      <c r="W3794" s="39"/>
      <c r="X3794" s="39"/>
      <c r="Y3794" s="39"/>
      <c r="Z3794" s="39"/>
      <c r="AA3794" s="39"/>
      <c r="AB3794" s="39"/>
      <c r="AC3794" s="39"/>
      <c r="AD3794" s="40"/>
      <c r="AE3794" s="40"/>
      <c r="AF3794" s="41">
        <f t="shared" si="7204"/>
        <v>0</v>
      </c>
      <c r="AG3794" s="42"/>
    </row>
    <row r="3795" spans="1:33" ht="13.8">
      <c r="A3795" s="30" t="s">
        <v>9458</v>
      </c>
      <c r="B3795" s="30" t="s">
        <v>9459</v>
      </c>
      <c r="C3795" s="43"/>
      <c r="D3795" s="44"/>
      <c r="E3795" s="44"/>
      <c r="F3795" s="35">
        <f t="shared" si="7529"/>
        <v>0</v>
      </c>
      <c r="G3795" s="35">
        <f t="shared" si="7610"/>
        <v>0</v>
      </c>
      <c r="H3795" s="35">
        <f t="shared" si="7177"/>
        <v>0</v>
      </c>
      <c r="I3795" s="21">
        <f t="shared" si="7601"/>
        <v>28</v>
      </c>
      <c r="J3795" s="37">
        <f t="shared" ref="J3795:K3795" si="7645">MAX(N3795,P3795,R3795,T3795,V3795,X3795,Z3795,AB3795,AD3795)</f>
        <v>237.1</v>
      </c>
      <c r="K3795" s="37">
        <f t="shared" si="7645"/>
        <v>303</v>
      </c>
      <c r="L3795" s="38">
        <f t="shared" ref="L3795:M3795" si="7646">MIN(N3795,P3795,R3795,T3795,V3795,X3795,Z3795,AB3795,AD3795)</f>
        <v>237.1</v>
      </c>
      <c r="M3795" s="38">
        <f t="shared" si="7646"/>
        <v>303</v>
      </c>
      <c r="N3795" s="38">
        <f t="shared" si="7617"/>
        <v>237.1</v>
      </c>
      <c r="O3795" s="38">
        <f t="shared" si="7618"/>
        <v>303</v>
      </c>
      <c r="P3795" s="39"/>
      <c r="Q3795" s="39"/>
      <c r="R3795" s="39"/>
      <c r="S3795" s="39"/>
      <c r="T3795" s="39"/>
      <c r="U3795" s="39"/>
      <c r="V3795" s="39"/>
      <c r="W3795" s="39"/>
      <c r="X3795" s="39"/>
      <c r="Y3795" s="39"/>
      <c r="Z3795" s="39"/>
      <c r="AA3795" s="39"/>
      <c r="AB3795" s="39"/>
      <c r="AC3795" s="39"/>
      <c r="AD3795" s="40"/>
      <c r="AE3795" s="40"/>
      <c r="AF3795" s="41">
        <f t="shared" si="7204"/>
        <v>0</v>
      </c>
      <c r="AG3795" s="42"/>
    </row>
    <row r="3796" spans="1:33" ht="13.8">
      <c r="A3796" s="30" t="s">
        <v>9460</v>
      </c>
      <c r="B3796" s="30" t="s">
        <v>9461</v>
      </c>
      <c r="C3796" s="43"/>
      <c r="D3796" s="44"/>
      <c r="E3796" s="44"/>
      <c r="F3796" s="35">
        <f t="shared" si="7529"/>
        <v>0</v>
      </c>
      <c r="G3796" s="35">
        <f t="shared" si="7610"/>
        <v>0</v>
      </c>
      <c r="H3796" s="35">
        <f t="shared" si="7177"/>
        <v>0</v>
      </c>
      <c r="I3796" s="21">
        <f t="shared" si="7601"/>
        <v>28</v>
      </c>
      <c r="J3796" s="37">
        <f t="shared" ref="J3796:K3796" si="7647">MAX(N3796,P3796,R3796,T3796,V3796,X3796,Z3796,AB3796,AD3796)</f>
        <v>595.94000000000005</v>
      </c>
      <c r="K3796" s="37">
        <f t="shared" si="7647"/>
        <v>763</v>
      </c>
      <c r="L3796" s="38">
        <f t="shared" ref="L3796:M3796" si="7648">MIN(N3796,P3796,R3796,T3796,V3796,X3796,Z3796,AB3796,AD3796)</f>
        <v>595.94000000000005</v>
      </c>
      <c r="M3796" s="38">
        <f t="shared" si="7648"/>
        <v>763</v>
      </c>
      <c r="N3796" s="38">
        <f t="shared" si="7617"/>
        <v>595.94000000000005</v>
      </c>
      <c r="O3796" s="38">
        <f t="shared" si="7618"/>
        <v>763</v>
      </c>
      <c r="P3796" s="39"/>
      <c r="Q3796" s="39"/>
      <c r="R3796" s="39"/>
      <c r="S3796" s="39"/>
      <c r="T3796" s="39"/>
      <c r="U3796" s="39"/>
      <c r="V3796" s="39"/>
      <c r="W3796" s="39"/>
      <c r="X3796" s="39"/>
      <c r="Y3796" s="39"/>
      <c r="Z3796" s="39"/>
      <c r="AA3796" s="39"/>
      <c r="AB3796" s="39"/>
      <c r="AC3796" s="39"/>
      <c r="AD3796" s="40"/>
      <c r="AE3796" s="40"/>
      <c r="AF3796" s="41">
        <f t="shared" si="7204"/>
        <v>0</v>
      </c>
      <c r="AG3796" s="42"/>
    </row>
    <row r="3797" spans="1:33" ht="13.8">
      <c r="A3797" s="30" t="s">
        <v>9462</v>
      </c>
      <c r="B3797" s="30" t="s">
        <v>9463</v>
      </c>
      <c r="C3797" s="43"/>
      <c r="D3797" s="44"/>
      <c r="E3797" s="44"/>
      <c r="F3797" s="35">
        <f t="shared" si="7529"/>
        <v>0</v>
      </c>
      <c r="G3797" s="35">
        <f t="shared" si="7610"/>
        <v>0</v>
      </c>
      <c r="H3797" s="35">
        <f t="shared" si="7177"/>
        <v>0</v>
      </c>
      <c r="I3797" s="21">
        <f t="shared" si="7601"/>
        <v>28</v>
      </c>
      <c r="J3797" s="37">
        <f t="shared" ref="J3797:K3797" si="7649">MAX(N3797,P3797,R3797,T3797,V3797,X3797,Z3797,AB3797,AD3797)</f>
        <v>243.5</v>
      </c>
      <c r="K3797" s="37">
        <f t="shared" si="7649"/>
        <v>312</v>
      </c>
      <c r="L3797" s="38">
        <f t="shared" ref="L3797:M3797" si="7650">MIN(N3797,P3797,R3797,T3797,V3797,X3797,Z3797,AB3797,AD3797)</f>
        <v>243.5</v>
      </c>
      <c r="M3797" s="38">
        <f t="shared" si="7650"/>
        <v>312</v>
      </c>
      <c r="N3797" s="38">
        <f t="shared" si="7617"/>
        <v>243.5</v>
      </c>
      <c r="O3797" s="38">
        <f t="shared" si="7618"/>
        <v>312</v>
      </c>
      <c r="P3797" s="39"/>
      <c r="Q3797" s="39"/>
      <c r="R3797" s="39"/>
      <c r="S3797" s="39"/>
      <c r="T3797" s="39"/>
      <c r="U3797" s="39"/>
      <c r="V3797" s="39"/>
      <c r="W3797" s="39"/>
      <c r="X3797" s="39"/>
      <c r="Y3797" s="39"/>
      <c r="Z3797" s="39"/>
      <c r="AA3797" s="39"/>
      <c r="AB3797" s="39"/>
      <c r="AC3797" s="39"/>
      <c r="AD3797" s="40"/>
      <c r="AE3797" s="40"/>
      <c r="AF3797" s="41">
        <f t="shared" si="7204"/>
        <v>0</v>
      </c>
      <c r="AG3797" s="42"/>
    </row>
    <row r="3798" spans="1:33" ht="13.8">
      <c r="A3798" s="30" t="s">
        <v>9464</v>
      </c>
      <c r="B3798" s="30" t="s">
        <v>9465</v>
      </c>
      <c r="C3798" s="43"/>
      <c r="D3798" s="44"/>
      <c r="E3798" s="44"/>
      <c r="F3798" s="35">
        <f t="shared" si="7529"/>
        <v>0</v>
      </c>
      <c r="G3798" s="35">
        <f t="shared" si="7610"/>
        <v>0</v>
      </c>
      <c r="H3798" s="35">
        <f t="shared" si="7177"/>
        <v>0</v>
      </c>
      <c r="I3798" s="21">
        <f t="shared" si="7601"/>
        <v>28</v>
      </c>
      <c r="J3798" s="37">
        <f t="shared" ref="J3798:K3798" si="7651">MAX(N3798,P3798,R3798,T3798,V3798,X3798,Z3798,AB3798,AD3798)</f>
        <v>185.83</v>
      </c>
      <c r="K3798" s="37">
        <f t="shared" si="7651"/>
        <v>238</v>
      </c>
      <c r="L3798" s="38">
        <f t="shared" ref="L3798:M3798" si="7652">MIN(N3798,P3798,R3798,T3798,V3798,X3798,Z3798,AB3798,AD3798)</f>
        <v>185.83</v>
      </c>
      <c r="M3798" s="38">
        <f t="shared" si="7652"/>
        <v>238</v>
      </c>
      <c r="N3798" s="38">
        <f t="shared" si="7617"/>
        <v>185.83</v>
      </c>
      <c r="O3798" s="38">
        <f t="shared" si="7618"/>
        <v>238</v>
      </c>
      <c r="P3798" s="39"/>
      <c r="Q3798" s="39"/>
      <c r="R3798" s="39"/>
      <c r="S3798" s="39"/>
      <c r="T3798" s="39"/>
      <c r="U3798" s="39"/>
      <c r="V3798" s="39"/>
      <c r="W3798" s="39"/>
      <c r="X3798" s="39"/>
      <c r="Y3798" s="39"/>
      <c r="Z3798" s="39"/>
      <c r="AA3798" s="39"/>
      <c r="AB3798" s="39"/>
      <c r="AC3798" s="39"/>
      <c r="AD3798" s="40"/>
      <c r="AE3798" s="40"/>
      <c r="AF3798" s="41">
        <f t="shared" si="7204"/>
        <v>0</v>
      </c>
      <c r="AG3798" s="42"/>
    </row>
    <row r="3799" spans="1:33" ht="13.8">
      <c r="A3799" s="30" t="s">
        <v>9466</v>
      </c>
      <c r="B3799" s="30" t="s">
        <v>9467</v>
      </c>
      <c r="C3799" s="43"/>
      <c r="D3799" s="44"/>
      <c r="E3799" s="44"/>
      <c r="F3799" s="35">
        <f t="shared" si="7529"/>
        <v>0</v>
      </c>
      <c r="G3799" s="35">
        <f t="shared" si="7610"/>
        <v>0</v>
      </c>
      <c r="H3799" s="35">
        <f t="shared" si="7177"/>
        <v>0</v>
      </c>
      <c r="I3799" s="21">
        <f t="shared" si="7601"/>
        <v>28</v>
      </c>
      <c r="J3799" s="37">
        <f t="shared" ref="J3799:K3799" si="7653">MAX(N3799,P3799,R3799,T3799,V3799,X3799,Z3799,AB3799,AD3799)</f>
        <v>326.81</v>
      </c>
      <c r="K3799" s="37">
        <f t="shared" si="7653"/>
        <v>418</v>
      </c>
      <c r="L3799" s="38">
        <f t="shared" ref="L3799:M3799" si="7654">MIN(N3799,P3799,R3799,T3799,V3799,X3799,Z3799,AB3799,AD3799)</f>
        <v>326.81</v>
      </c>
      <c r="M3799" s="38">
        <f t="shared" si="7654"/>
        <v>418</v>
      </c>
      <c r="N3799" s="38">
        <f t="shared" si="7617"/>
        <v>326.81</v>
      </c>
      <c r="O3799" s="38">
        <f t="shared" si="7618"/>
        <v>418</v>
      </c>
      <c r="P3799" s="39"/>
      <c r="Q3799" s="39"/>
      <c r="R3799" s="39"/>
      <c r="S3799" s="39"/>
      <c r="T3799" s="39"/>
      <c r="U3799" s="39"/>
      <c r="V3799" s="39"/>
      <c r="W3799" s="39"/>
      <c r="X3799" s="39"/>
      <c r="Y3799" s="39"/>
      <c r="Z3799" s="39"/>
      <c r="AA3799" s="39"/>
      <c r="AB3799" s="39"/>
      <c r="AC3799" s="39"/>
      <c r="AD3799" s="40"/>
      <c r="AE3799" s="40"/>
      <c r="AF3799" s="41">
        <f t="shared" si="7204"/>
        <v>0</v>
      </c>
      <c r="AG3799" s="42"/>
    </row>
    <row r="3800" spans="1:33" ht="13.8">
      <c r="A3800" s="30" t="s">
        <v>9468</v>
      </c>
      <c r="B3800" s="30" t="s">
        <v>9469</v>
      </c>
      <c r="C3800" s="43"/>
      <c r="D3800" s="44"/>
      <c r="E3800" s="44"/>
      <c r="F3800" s="35">
        <f t="shared" si="7529"/>
        <v>0</v>
      </c>
      <c r="G3800" s="35">
        <f t="shared" si="7610"/>
        <v>0</v>
      </c>
      <c r="H3800" s="35">
        <f t="shared" si="7177"/>
        <v>0</v>
      </c>
      <c r="I3800" s="21">
        <f t="shared" si="7601"/>
        <v>28</v>
      </c>
      <c r="J3800" s="37">
        <f t="shared" ref="J3800:K3800" si="7655">MAX(N3800,P3800,R3800,T3800,V3800,X3800,Z3800,AB3800,AD3800)</f>
        <v>198.65</v>
      </c>
      <c r="K3800" s="37">
        <f t="shared" si="7655"/>
        <v>254</v>
      </c>
      <c r="L3800" s="38">
        <f t="shared" ref="L3800:M3800" si="7656">MIN(N3800,P3800,R3800,T3800,V3800,X3800,Z3800,AB3800,AD3800)</f>
        <v>198.65</v>
      </c>
      <c r="M3800" s="38">
        <f t="shared" si="7656"/>
        <v>254</v>
      </c>
      <c r="N3800" s="38">
        <f t="shared" si="7617"/>
        <v>198.65</v>
      </c>
      <c r="O3800" s="38">
        <f t="shared" si="7618"/>
        <v>254</v>
      </c>
      <c r="P3800" s="39"/>
      <c r="Q3800" s="39"/>
      <c r="R3800" s="39"/>
      <c r="S3800" s="39"/>
      <c r="T3800" s="39"/>
      <c r="U3800" s="39"/>
      <c r="V3800" s="39"/>
      <c r="W3800" s="39"/>
      <c r="X3800" s="39"/>
      <c r="Y3800" s="39"/>
      <c r="Z3800" s="39"/>
      <c r="AA3800" s="39"/>
      <c r="AB3800" s="39"/>
      <c r="AC3800" s="39"/>
      <c r="AD3800" s="40"/>
      <c r="AE3800" s="40"/>
      <c r="AF3800" s="41">
        <f t="shared" si="7204"/>
        <v>0</v>
      </c>
      <c r="AG3800" s="42"/>
    </row>
    <row r="3801" spans="1:33" ht="13.8">
      <c r="A3801" s="30" t="s">
        <v>9470</v>
      </c>
      <c r="B3801" s="30" t="s">
        <v>9471</v>
      </c>
      <c r="C3801" s="43"/>
      <c r="D3801" s="44"/>
      <c r="E3801" s="44"/>
      <c r="F3801" s="35">
        <f t="shared" si="7529"/>
        <v>0</v>
      </c>
      <c r="G3801" s="35">
        <f t="shared" si="7610"/>
        <v>0</v>
      </c>
      <c r="H3801" s="35">
        <f t="shared" si="7177"/>
        <v>0</v>
      </c>
      <c r="I3801" s="21">
        <f t="shared" si="7601"/>
        <v>28</v>
      </c>
      <c r="J3801" s="37">
        <f t="shared" ref="J3801:K3801" si="7657">MAX(N3801,P3801,R3801,T3801,V3801,X3801,Z3801,AB3801,AD3801)</f>
        <v>198.65</v>
      </c>
      <c r="K3801" s="37">
        <f t="shared" si="7657"/>
        <v>254</v>
      </c>
      <c r="L3801" s="38">
        <f t="shared" ref="L3801:M3801" si="7658">MIN(N3801,P3801,R3801,T3801,V3801,X3801,Z3801,AB3801,AD3801)</f>
        <v>198.65</v>
      </c>
      <c r="M3801" s="38">
        <f t="shared" si="7658"/>
        <v>254</v>
      </c>
      <c r="N3801" s="38">
        <f t="shared" si="7617"/>
        <v>198.65</v>
      </c>
      <c r="O3801" s="38">
        <f t="shared" si="7618"/>
        <v>254</v>
      </c>
      <c r="P3801" s="39"/>
      <c r="Q3801" s="39"/>
      <c r="R3801" s="39"/>
      <c r="S3801" s="39"/>
      <c r="T3801" s="39"/>
      <c r="U3801" s="39"/>
      <c r="V3801" s="39"/>
      <c r="W3801" s="39"/>
      <c r="X3801" s="39"/>
      <c r="Y3801" s="39"/>
      <c r="Z3801" s="39"/>
      <c r="AA3801" s="39"/>
      <c r="AB3801" s="39"/>
      <c r="AC3801" s="39"/>
      <c r="AD3801" s="40"/>
      <c r="AE3801" s="40"/>
      <c r="AF3801" s="41">
        <f t="shared" si="7204"/>
        <v>0</v>
      </c>
      <c r="AG3801" s="42"/>
    </row>
    <row r="3802" spans="1:33" ht="13.8">
      <c r="A3802" s="30" t="s">
        <v>9472</v>
      </c>
      <c r="B3802" s="30" t="s">
        <v>9473</v>
      </c>
      <c r="C3802" s="43"/>
      <c r="D3802" s="44"/>
      <c r="E3802" s="44"/>
      <c r="F3802" s="35">
        <f t="shared" si="7529"/>
        <v>0</v>
      </c>
      <c r="G3802" s="35">
        <f t="shared" si="7610"/>
        <v>0</v>
      </c>
      <c r="H3802" s="35">
        <f t="shared" si="7177"/>
        <v>0</v>
      </c>
      <c r="I3802" s="21">
        <f t="shared" si="7601"/>
        <v>28</v>
      </c>
      <c r="J3802" s="37">
        <f t="shared" ref="J3802:K3802" si="7659">MAX(N3802,P3802,R3802,T3802,V3802,X3802,Z3802,AB3802,AD3802)</f>
        <v>198.65</v>
      </c>
      <c r="K3802" s="37">
        <f t="shared" si="7659"/>
        <v>254</v>
      </c>
      <c r="L3802" s="38">
        <f t="shared" ref="L3802:M3802" si="7660">MIN(N3802,P3802,R3802,T3802,V3802,X3802,Z3802,AB3802,AD3802)</f>
        <v>198.65</v>
      </c>
      <c r="M3802" s="38">
        <f t="shared" si="7660"/>
        <v>254</v>
      </c>
      <c r="N3802" s="38">
        <f t="shared" si="7617"/>
        <v>198.65</v>
      </c>
      <c r="O3802" s="38">
        <f t="shared" si="7618"/>
        <v>254</v>
      </c>
      <c r="P3802" s="39"/>
      <c r="Q3802" s="39"/>
      <c r="R3802" s="39"/>
      <c r="S3802" s="39"/>
      <c r="T3802" s="39"/>
      <c r="U3802" s="39"/>
      <c r="V3802" s="39"/>
      <c r="W3802" s="39"/>
      <c r="X3802" s="39"/>
      <c r="Y3802" s="39"/>
      <c r="Z3802" s="39"/>
      <c r="AA3802" s="39"/>
      <c r="AB3802" s="39"/>
      <c r="AC3802" s="39"/>
      <c r="AD3802" s="40"/>
      <c r="AE3802" s="40"/>
      <c r="AF3802" s="41">
        <f t="shared" si="7204"/>
        <v>0</v>
      </c>
      <c r="AG3802" s="42"/>
    </row>
    <row r="3803" spans="1:33" ht="13.8">
      <c r="A3803" s="30" t="s">
        <v>9474</v>
      </c>
      <c r="B3803" s="30" t="s">
        <v>9475</v>
      </c>
      <c r="C3803" s="43"/>
      <c r="D3803" s="44"/>
      <c r="E3803" s="44"/>
      <c r="F3803" s="35">
        <f t="shared" si="7529"/>
        <v>0</v>
      </c>
      <c r="G3803" s="35">
        <f t="shared" si="7610"/>
        <v>0</v>
      </c>
      <c r="H3803" s="35">
        <f t="shared" si="7177"/>
        <v>0</v>
      </c>
      <c r="I3803" s="21">
        <f t="shared" si="7601"/>
        <v>28</v>
      </c>
      <c r="J3803" s="37">
        <f t="shared" ref="J3803:K3803" si="7661">MAX(N3803,P3803,R3803,T3803,V3803,X3803,Z3803,AB3803,AD3803)</f>
        <v>403.7</v>
      </c>
      <c r="K3803" s="37">
        <f t="shared" si="7661"/>
        <v>517</v>
      </c>
      <c r="L3803" s="38">
        <f t="shared" ref="L3803:M3803" si="7662">MIN(N3803,P3803,R3803,T3803,V3803,X3803,Z3803,AB3803,AD3803)</f>
        <v>403.7</v>
      </c>
      <c r="M3803" s="38">
        <f t="shared" si="7662"/>
        <v>517</v>
      </c>
      <c r="N3803" s="38">
        <f t="shared" si="7617"/>
        <v>403.7</v>
      </c>
      <c r="O3803" s="38">
        <f t="shared" si="7618"/>
        <v>517</v>
      </c>
      <c r="P3803" s="39"/>
      <c r="Q3803" s="39"/>
      <c r="R3803" s="39"/>
      <c r="S3803" s="39"/>
      <c r="T3803" s="39"/>
      <c r="U3803" s="39"/>
      <c r="V3803" s="39"/>
      <c r="W3803" s="39"/>
      <c r="X3803" s="39"/>
      <c r="Y3803" s="39"/>
      <c r="Z3803" s="39"/>
      <c r="AA3803" s="39"/>
      <c r="AB3803" s="39"/>
      <c r="AC3803" s="39"/>
      <c r="AD3803" s="40"/>
      <c r="AE3803" s="40"/>
      <c r="AF3803" s="41">
        <f t="shared" si="7204"/>
        <v>0</v>
      </c>
      <c r="AG3803" s="42"/>
    </row>
    <row r="3804" spans="1:33" ht="13.8">
      <c r="A3804" s="30" t="s">
        <v>9476</v>
      </c>
      <c r="B3804" s="30" t="s">
        <v>9477</v>
      </c>
      <c r="C3804" s="43"/>
      <c r="D3804" s="44"/>
      <c r="E3804" s="44"/>
      <c r="F3804" s="35">
        <f t="shared" ref="F3804:F3867" si="7663">IFERROR(SUMIF(Purchase_ItemCode, A3804, Purchase_Qty), 0)</f>
        <v>0</v>
      </c>
      <c r="G3804" s="35">
        <f t="shared" si="7610"/>
        <v>0</v>
      </c>
      <c r="H3804" s="35">
        <f t="shared" si="7177"/>
        <v>0</v>
      </c>
      <c r="I3804" s="21">
        <f t="shared" si="7601"/>
        <v>28</v>
      </c>
      <c r="J3804" s="37">
        <f t="shared" ref="J3804:K3804" si="7664">MAX(N3804,P3804,R3804,T3804,V3804,X3804,Z3804,AB3804,AD3804)</f>
        <v>403.7</v>
      </c>
      <c r="K3804" s="37">
        <f t="shared" si="7664"/>
        <v>517</v>
      </c>
      <c r="L3804" s="38">
        <f t="shared" ref="L3804:M3804" si="7665">MIN(N3804,P3804,R3804,T3804,V3804,X3804,Z3804,AB3804,AD3804)</f>
        <v>403.7</v>
      </c>
      <c r="M3804" s="38">
        <f t="shared" si="7665"/>
        <v>517</v>
      </c>
      <c r="N3804" s="38">
        <f t="shared" si="7617"/>
        <v>403.7</v>
      </c>
      <c r="O3804" s="38">
        <f t="shared" si="7618"/>
        <v>517</v>
      </c>
      <c r="P3804" s="39"/>
      <c r="Q3804" s="39"/>
      <c r="R3804" s="39"/>
      <c r="S3804" s="39"/>
      <c r="T3804" s="39"/>
      <c r="U3804" s="39"/>
      <c r="V3804" s="39"/>
      <c r="W3804" s="39"/>
      <c r="X3804" s="39"/>
      <c r="Y3804" s="39"/>
      <c r="Z3804" s="39"/>
      <c r="AA3804" s="39"/>
      <c r="AB3804" s="39"/>
      <c r="AC3804" s="39"/>
      <c r="AD3804" s="40"/>
      <c r="AE3804" s="40"/>
      <c r="AF3804" s="41">
        <f t="shared" si="7204"/>
        <v>0</v>
      </c>
      <c r="AG3804" s="42"/>
    </row>
    <row r="3805" spans="1:33" ht="13.8">
      <c r="A3805" s="30" t="s">
        <v>9478</v>
      </c>
      <c r="B3805" s="30" t="s">
        <v>9479</v>
      </c>
      <c r="C3805" s="43"/>
      <c r="D3805" s="44"/>
      <c r="E3805" s="44"/>
      <c r="F3805" s="35">
        <f t="shared" si="7663"/>
        <v>0</v>
      </c>
      <c r="G3805" s="35">
        <f t="shared" si="7610"/>
        <v>0</v>
      </c>
      <c r="H3805" s="35">
        <f t="shared" si="7177"/>
        <v>0</v>
      </c>
      <c r="I3805" s="21">
        <f t="shared" si="7601"/>
        <v>28</v>
      </c>
      <c r="J3805" s="37">
        <f t="shared" ref="J3805:K3805" si="7666">MAX(N3805,P3805,R3805,T3805,V3805,X3805,Z3805,AB3805,AD3805)</f>
        <v>237.1</v>
      </c>
      <c r="K3805" s="37">
        <f t="shared" si="7666"/>
        <v>303</v>
      </c>
      <c r="L3805" s="38">
        <f t="shared" ref="L3805:M3805" si="7667">MIN(N3805,P3805,R3805,T3805,V3805,X3805,Z3805,AB3805,AD3805)</f>
        <v>237.1</v>
      </c>
      <c r="M3805" s="38">
        <f t="shared" si="7667"/>
        <v>303</v>
      </c>
      <c r="N3805" s="38">
        <f t="shared" si="7617"/>
        <v>237.1</v>
      </c>
      <c r="O3805" s="38">
        <f t="shared" si="7618"/>
        <v>303</v>
      </c>
      <c r="P3805" s="39"/>
      <c r="Q3805" s="39"/>
      <c r="R3805" s="39"/>
      <c r="S3805" s="39"/>
      <c r="T3805" s="39"/>
      <c r="U3805" s="39"/>
      <c r="V3805" s="39"/>
      <c r="W3805" s="39"/>
      <c r="X3805" s="39"/>
      <c r="Y3805" s="39"/>
      <c r="Z3805" s="39"/>
      <c r="AA3805" s="39"/>
      <c r="AB3805" s="39"/>
      <c r="AC3805" s="39"/>
      <c r="AD3805" s="40"/>
      <c r="AE3805" s="40"/>
      <c r="AF3805" s="41">
        <f t="shared" si="7204"/>
        <v>0</v>
      </c>
      <c r="AG3805" s="42"/>
    </row>
    <row r="3806" spans="1:33" ht="13.8">
      <c r="A3806" s="30" t="s">
        <v>9480</v>
      </c>
      <c r="B3806" s="30" t="s">
        <v>9481</v>
      </c>
      <c r="C3806" s="43"/>
      <c r="D3806" s="44"/>
      <c r="E3806" s="44"/>
      <c r="F3806" s="35">
        <f t="shared" si="7663"/>
        <v>0</v>
      </c>
      <c r="G3806" s="35">
        <f t="shared" si="7610"/>
        <v>0</v>
      </c>
      <c r="H3806" s="35">
        <f t="shared" si="7177"/>
        <v>0</v>
      </c>
      <c r="I3806" s="21">
        <f t="shared" si="7601"/>
        <v>28</v>
      </c>
      <c r="J3806" s="37">
        <f t="shared" ref="J3806:K3806" si="7668">MAX(N3806,P3806,R3806,T3806,V3806,X3806,Z3806,AB3806,AD3806)</f>
        <v>595.94000000000005</v>
      </c>
      <c r="K3806" s="37">
        <f t="shared" si="7668"/>
        <v>763</v>
      </c>
      <c r="L3806" s="38">
        <f t="shared" ref="L3806:M3806" si="7669">MIN(N3806,P3806,R3806,T3806,V3806,X3806,Z3806,AB3806,AD3806)</f>
        <v>595.94000000000005</v>
      </c>
      <c r="M3806" s="38">
        <f t="shared" si="7669"/>
        <v>763</v>
      </c>
      <c r="N3806" s="38">
        <f t="shared" si="7617"/>
        <v>595.94000000000005</v>
      </c>
      <c r="O3806" s="38">
        <f t="shared" si="7618"/>
        <v>763</v>
      </c>
      <c r="P3806" s="39"/>
      <c r="Q3806" s="39"/>
      <c r="R3806" s="39"/>
      <c r="S3806" s="39"/>
      <c r="T3806" s="39"/>
      <c r="U3806" s="39"/>
      <c r="V3806" s="39"/>
      <c r="W3806" s="39"/>
      <c r="X3806" s="39"/>
      <c r="Y3806" s="39"/>
      <c r="Z3806" s="39"/>
      <c r="AA3806" s="39"/>
      <c r="AB3806" s="39"/>
      <c r="AC3806" s="39"/>
      <c r="AD3806" s="40"/>
      <c r="AE3806" s="40"/>
      <c r="AF3806" s="41">
        <f t="shared" si="7204"/>
        <v>0</v>
      </c>
      <c r="AG3806" s="42"/>
    </row>
    <row r="3807" spans="1:33" ht="13.8">
      <c r="A3807" s="30" t="s">
        <v>9482</v>
      </c>
      <c r="B3807" s="30" t="s">
        <v>9483</v>
      </c>
      <c r="C3807" s="43"/>
      <c r="D3807" s="44"/>
      <c r="E3807" s="44"/>
      <c r="F3807" s="35">
        <f t="shared" si="7663"/>
        <v>0</v>
      </c>
      <c r="G3807" s="35">
        <f t="shared" si="7610"/>
        <v>0</v>
      </c>
      <c r="H3807" s="35">
        <f t="shared" si="7177"/>
        <v>0</v>
      </c>
      <c r="I3807" s="21">
        <f t="shared" ref="I3807:I3838" si="7670">VLOOKUP(A3807,Old_Inventory,9,FALSE)</f>
        <v>28</v>
      </c>
      <c r="J3807" s="37">
        <f t="shared" ref="J3807:K3807" si="7671">MAX(N3807,P3807,R3807,T3807,V3807,X3807,Z3807,AB3807,AD3807)</f>
        <v>403.7</v>
      </c>
      <c r="K3807" s="37">
        <f t="shared" si="7671"/>
        <v>517</v>
      </c>
      <c r="L3807" s="38">
        <f t="shared" ref="L3807:M3807" si="7672">MIN(N3807,P3807,R3807,T3807,V3807,X3807,Z3807,AB3807,AD3807)</f>
        <v>403.7</v>
      </c>
      <c r="M3807" s="38">
        <f t="shared" si="7672"/>
        <v>517</v>
      </c>
      <c r="N3807" s="38">
        <f t="shared" si="7617"/>
        <v>403.7</v>
      </c>
      <c r="O3807" s="38">
        <f t="shared" si="7618"/>
        <v>517</v>
      </c>
      <c r="P3807" s="39"/>
      <c r="Q3807" s="39"/>
      <c r="R3807" s="39"/>
      <c r="S3807" s="39"/>
      <c r="T3807" s="39"/>
      <c r="U3807" s="39"/>
      <c r="V3807" s="39"/>
      <c r="W3807" s="39"/>
      <c r="X3807" s="39"/>
      <c r="Y3807" s="39"/>
      <c r="Z3807" s="39"/>
      <c r="AA3807" s="39"/>
      <c r="AB3807" s="39"/>
      <c r="AC3807" s="39"/>
      <c r="AD3807" s="40"/>
      <c r="AE3807" s="40"/>
      <c r="AF3807" s="41">
        <f t="shared" si="7204"/>
        <v>0</v>
      </c>
      <c r="AG3807" s="42"/>
    </row>
    <row r="3808" spans="1:33" ht="13.8">
      <c r="A3808" s="30" t="s">
        <v>9484</v>
      </c>
      <c r="B3808" s="30" t="s">
        <v>9485</v>
      </c>
      <c r="C3808" s="43"/>
      <c r="D3808" s="44"/>
      <c r="E3808" s="44"/>
      <c r="F3808" s="35">
        <f t="shared" si="7663"/>
        <v>0</v>
      </c>
      <c r="G3808" s="35">
        <f t="shared" si="7610"/>
        <v>0</v>
      </c>
      <c r="H3808" s="35">
        <f t="shared" si="7177"/>
        <v>0</v>
      </c>
      <c r="I3808" s="21">
        <f t="shared" si="7670"/>
        <v>28</v>
      </c>
      <c r="J3808" s="37">
        <f t="shared" ref="J3808:K3808" si="7673">MAX(N3808,P3808,R3808,T3808,V3808,X3808,Z3808,AB3808,AD3808)</f>
        <v>403.7</v>
      </c>
      <c r="K3808" s="37">
        <f t="shared" si="7673"/>
        <v>517</v>
      </c>
      <c r="L3808" s="38">
        <f t="shared" ref="L3808:M3808" si="7674">MIN(N3808,P3808,R3808,T3808,V3808,X3808,Z3808,AB3808,AD3808)</f>
        <v>403.7</v>
      </c>
      <c r="M3808" s="38">
        <f t="shared" si="7674"/>
        <v>517</v>
      </c>
      <c r="N3808" s="38">
        <f t="shared" si="7617"/>
        <v>403.7</v>
      </c>
      <c r="O3808" s="38">
        <f t="shared" si="7618"/>
        <v>517</v>
      </c>
      <c r="P3808" s="39"/>
      <c r="Q3808" s="39"/>
      <c r="R3808" s="39"/>
      <c r="S3808" s="39"/>
      <c r="T3808" s="39"/>
      <c r="U3808" s="39"/>
      <c r="V3808" s="39"/>
      <c r="W3808" s="39"/>
      <c r="X3808" s="39"/>
      <c r="Y3808" s="39"/>
      <c r="Z3808" s="39"/>
      <c r="AA3808" s="39"/>
      <c r="AB3808" s="39"/>
      <c r="AC3808" s="39"/>
      <c r="AD3808" s="40"/>
      <c r="AE3808" s="40"/>
      <c r="AF3808" s="41">
        <f t="shared" si="7204"/>
        <v>0</v>
      </c>
      <c r="AG3808" s="42"/>
    </row>
    <row r="3809" spans="1:33" ht="13.8">
      <c r="A3809" s="30" t="s">
        <v>9486</v>
      </c>
      <c r="B3809" s="30" t="s">
        <v>9487</v>
      </c>
      <c r="C3809" s="43"/>
      <c r="D3809" s="44"/>
      <c r="E3809" s="44"/>
      <c r="F3809" s="35">
        <f t="shared" si="7663"/>
        <v>0</v>
      </c>
      <c r="G3809" s="35">
        <f t="shared" si="7610"/>
        <v>0</v>
      </c>
      <c r="H3809" s="35">
        <f t="shared" si="7177"/>
        <v>0</v>
      </c>
      <c r="I3809" s="21">
        <f t="shared" si="7670"/>
        <v>18</v>
      </c>
      <c r="J3809" s="37">
        <f t="shared" ref="J3809:K3809" si="7675">MAX(N3809,P3809,R3809,T3809,V3809,X3809,Z3809,AB3809,AD3809)</f>
        <v>724.27</v>
      </c>
      <c r="K3809" s="37">
        <f t="shared" si="7675"/>
        <v>855</v>
      </c>
      <c r="L3809" s="38">
        <f t="shared" ref="L3809:M3809" si="7676">MIN(N3809,P3809,R3809,T3809,V3809,X3809,Z3809,AB3809,AD3809)</f>
        <v>724.27</v>
      </c>
      <c r="M3809" s="38">
        <f t="shared" si="7676"/>
        <v>855</v>
      </c>
      <c r="N3809" s="38">
        <f t="shared" si="7617"/>
        <v>724.27</v>
      </c>
      <c r="O3809" s="38">
        <f t="shared" si="7618"/>
        <v>855</v>
      </c>
      <c r="P3809" s="39"/>
      <c r="Q3809" s="39"/>
      <c r="R3809" s="39"/>
      <c r="S3809" s="39"/>
      <c r="T3809" s="39"/>
      <c r="U3809" s="39"/>
      <c r="V3809" s="39"/>
      <c r="W3809" s="39"/>
      <c r="X3809" s="39"/>
      <c r="Y3809" s="39"/>
      <c r="Z3809" s="39"/>
      <c r="AA3809" s="39"/>
      <c r="AB3809" s="39"/>
      <c r="AC3809" s="39"/>
      <c r="AD3809" s="40"/>
      <c r="AE3809" s="40"/>
      <c r="AF3809" s="41">
        <f t="shared" si="7204"/>
        <v>0</v>
      </c>
      <c r="AG3809" s="42"/>
    </row>
    <row r="3810" spans="1:33" ht="27.6">
      <c r="A3810" s="30" t="s">
        <v>9488</v>
      </c>
      <c r="B3810" s="30" t="s">
        <v>9489</v>
      </c>
      <c r="C3810" s="43"/>
      <c r="D3810" s="44"/>
      <c r="E3810" s="44"/>
      <c r="F3810" s="35">
        <f t="shared" si="7663"/>
        <v>0</v>
      </c>
      <c r="G3810" s="35">
        <f t="shared" si="7610"/>
        <v>0</v>
      </c>
      <c r="H3810" s="35">
        <f t="shared" si="7177"/>
        <v>0</v>
      </c>
      <c r="I3810" s="21">
        <f t="shared" si="7670"/>
        <v>18</v>
      </c>
      <c r="J3810" s="37">
        <f t="shared" ref="J3810:K3810" si="7677">MAX(N3810,P3810,R3810,T3810,V3810,X3810,Z3810,AB3810,AD3810)</f>
        <v>1700.46</v>
      </c>
      <c r="K3810" s="37">
        <f t="shared" si="7677"/>
        <v>2007</v>
      </c>
      <c r="L3810" s="38">
        <f t="shared" ref="L3810:M3810" si="7678">MIN(N3810,P3810,R3810,T3810,V3810,X3810,Z3810,AB3810,AD3810)</f>
        <v>1700.46</v>
      </c>
      <c r="M3810" s="38">
        <f t="shared" si="7678"/>
        <v>2007</v>
      </c>
      <c r="N3810" s="38">
        <f t="shared" si="7617"/>
        <v>1700.46</v>
      </c>
      <c r="O3810" s="38">
        <f t="shared" si="7618"/>
        <v>2007</v>
      </c>
      <c r="P3810" s="39"/>
      <c r="Q3810" s="39"/>
      <c r="R3810" s="39"/>
      <c r="S3810" s="39"/>
      <c r="T3810" s="39"/>
      <c r="U3810" s="39"/>
      <c r="V3810" s="39"/>
      <c r="W3810" s="39"/>
      <c r="X3810" s="39"/>
      <c r="Y3810" s="39"/>
      <c r="Z3810" s="39"/>
      <c r="AA3810" s="39"/>
      <c r="AB3810" s="39"/>
      <c r="AC3810" s="39"/>
      <c r="AD3810" s="40"/>
      <c r="AE3810" s="40"/>
      <c r="AF3810" s="41">
        <f t="shared" si="7204"/>
        <v>0</v>
      </c>
      <c r="AG3810" s="42"/>
    </row>
    <row r="3811" spans="1:33" ht="13.8">
      <c r="A3811" s="30" t="s">
        <v>9490</v>
      </c>
      <c r="B3811" s="30" t="s">
        <v>9491</v>
      </c>
      <c r="C3811" s="43"/>
      <c r="D3811" s="44"/>
      <c r="E3811" s="44"/>
      <c r="F3811" s="35">
        <f t="shared" si="7663"/>
        <v>0</v>
      </c>
      <c r="G3811" s="35">
        <f t="shared" si="7610"/>
        <v>0</v>
      </c>
      <c r="H3811" s="35">
        <f t="shared" si="7177"/>
        <v>0</v>
      </c>
      <c r="I3811" s="21">
        <f t="shared" si="7670"/>
        <v>18</v>
      </c>
      <c r="J3811" s="37">
        <f t="shared" ref="J3811:K3811" si="7679">MAX(N3811,P3811,R3811,T3811,V3811,X3811,Z3811,AB3811,AD3811)</f>
        <v>661.29</v>
      </c>
      <c r="K3811" s="37">
        <f t="shared" si="7679"/>
        <v>780</v>
      </c>
      <c r="L3811" s="38">
        <f t="shared" ref="L3811:M3811" si="7680">MIN(N3811,P3811,R3811,T3811,V3811,X3811,Z3811,AB3811,AD3811)</f>
        <v>661.29</v>
      </c>
      <c r="M3811" s="38">
        <f t="shared" si="7680"/>
        <v>780</v>
      </c>
      <c r="N3811" s="38">
        <f t="shared" si="7617"/>
        <v>661.29</v>
      </c>
      <c r="O3811" s="38">
        <f t="shared" si="7618"/>
        <v>780</v>
      </c>
      <c r="P3811" s="39"/>
      <c r="Q3811" s="39"/>
      <c r="R3811" s="39"/>
      <c r="S3811" s="39"/>
      <c r="T3811" s="39"/>
      <c r="U3811" s="39"/>
      <c r="V3811" s="39"/>
      <c r="W3811" s="39"/>
      <c r="X3811" s="39"/>
      <c r="Y3811" s="39"/>
      <c r="Z3811" s="39"/>
      <c r="AA3811" s="39"/>
      <c r="AB3811" s="39"/>
      <c r="AC3811" s="39"/>
      <c r="AD3811" s="40"/>
      <c r="AE3811" s="40"/>
      <c r="AF3811" s="41">
        <f t="shared" si="7204"/>
        <v>0</v>
      </c>
      <c r="AG3811" s="42"/>
    </row>
    <row r="3812" spans="1:33" ht="27.6">
      <c r="A3812" s="30" t="s">
        <v>9492</v>
      </c>
      <c r="B3812" s="30" t="s">
        <v>9493</v>
      </c>
      <c r="C3812" s="43"/>
      <c r="D3812" s="44"/>
      <c r="E3812" s="44"/>
      <c r="F3812" s="35">
        <f t="shared" si="7663"/>
        <v>0</v>
      </c>
      <c r="G3812" s="35">
        <f t="shared" si="7610"/>
        <v>0</v>
      </c>
      <c r="H3812" s="35">
        <f t="shared" si="7177"/>
        <v>0</v>
      </c>
      <c r="I3812" s="21">
        <f t="shared" si="7670"/>
        <v>18</v>
      </c>
      <c r="J3812" s="37">
        <f t="shared" ref="J3812:K3812" si="7681">MAX(N3812,P3812,R3812,T3812,V3812,X3812,Z3812,AB3812,AD3812)</f>
        <v>806.14</v>
      </c>
      <c r="K3812" s="37">
        <f t="shared" si="7681"/>
        <v>951</v>
      </c>
      <c r="L3812" s="38">
        <f t="shared" ref="L3812:M3812" si="7682">MIN(N3812,P3812,R3812,T3812,V3812,X3812,Z3812,AB3812,AD3812)</f>
        <v>806.14</v>
      </c>
      <c r="M3812" s="38">
        <f t="shared" si="7682"/>
        <v>951</v>
      </c>
      <c r="N3812" s="38">
        <f t="shared" si="7617"/>
        <v>806.14</v>
      </c>
      <c r="O3812" s="38">
        <f t="shared" si="7618"/>
        <v>951</v>
      </c>
      <c r="P3812" s="39"/>
      <c r="Q3812" s="39"/>
      <c r="R3812" s="39"/>
      <c r="S3812" s="39"/>
      <c r="T3812" s="39"/>
      <c r="U3812" s="39"/>
      <c r="V3812" s="39"/>
      <c r="W3812" s="39"/>
      <c r="X3812" s="39"/>
      <c r="Y3812" s="39"/>
      <c r="Z3812" s="39"/>
      <c r="AA3812" s="39"/>
      <c r="AB3812" s="39"/>
      <c r="AC3812" s="39"/>
      <c r="AD3812" s="40"/>
      <c r="AE3812" s="40"/>
      <c r="AF3812" s="41">
        <f t="shared" si="7204"/>
        <v>0</v>
      </c>
      <c r="AG3812" s="42"/>
    </row>
    <row r="3813" spans="1:33" ht="27.6">
      <c r="A3813" s="30" t="s">
        <v>9494</v>
      </c>
      <c r="B3813" s="30" t="s">
        <v>9495</v>
      </c>
      <c r="C3813" s="43"/>
      <c r="D3813" s="44"/>
      <c r="E3813" s="44"/>
      <c r="F3813" s="35">
        <f t="shared" si="7663"/>
        <v>0</v>
      </c>
      <c r="G3813" s="35">
        <f t="shared" si="7610"/>
        <v>0</v>
      </c>
      <c r="H3813" s="35">
        <f t="shared" si="7177"/>
        <v>0</v>
      </c>
      <c r="I3813" s="21">
        <f t="shared" si="7670"/>
        <v>18</v>
      </c>
      <c r="J3813" s="37">
        <f t="shared" ref="J3813:K3813" si="7683">MAX(N3813,P3813,R3813,T3813,V3813,X3813,Z3813,AB3813,AD3813)</f>
        <v>699.08</v>
      </c>
      <c r="K3813" s="37">
        <f t="shared" si="7683"/>
        <v>825</v>
      </c>
      <c r="L3813" s="38">
        <f t="shared" ref="L3813:M3813" si="7684">MIN(N3813,P3813,R3813,T3813,V3813,X3813,Z3813,AB3813,AD3813)</f>
        <v>699.08</v>
      </c>
      <c r="M3813" s="38">
        <f t="shared" si="7684"/>
        <v>825</v>
      </c>
      <c r="N3813" s="38">
        <f t="shared" si="7617"/>
        <v>699.08</v>
      </c>
      <c r="O3813" s="38">
        <f t="shared" si="7618"/>
        <v>825</v>
      </c>
      <c r="P3813" s="39"/>
      <c r="Q3813" s="39"/>
      <c r="R3813" s="39"/>
      <c r="S3813" s="39"/>
      <c r="T3813" s="39"/>
      <c r="U3813" s="39"/>
      <c r="V3813" s="39"/>
      <c r="W3813" s="39"/>
      <c r="X3813" s="39"/>
      <c r="Y3813" s="39"/>
      <c r="Z3813" s="39"/>
      <c r="AA3813" s="39"/>
      <c r="AB3813" s="39"/>
      <c r="AC3813" s="39"/>
      <c r="AD3813" s="40"/>
      <c r="AE3813" s="40"/>
      <c r="AF3813" s="41">
        <f t="shared" si="7204"/>
        <v>0</v>
      </c>
      <c r="AG3813" s="42"/>
    </row>
    <row r="3814" spans="1:33" ht="27.6">
      <c r="A3814" s="30" t="s">
        <v>9496</v>
      </c>
      <c r="B3814" s="30" t="s">
        <v>9497</v>
      </c>
      <c r="C3814" s="43"/>
      <c r="D3814" s="44"/>
      <c r="E3814" s="44"/>
      <c r="F3814" s="35">
        <f t="shared" si="7663"/>
        <v>0</v>
      </c>
      <c r="G3814" s="35">
        <f t="shared" si="7610"/>
        <v>0</v>
      </c>
      <c r="H3814" s="35">
        <f t="shared" si="7177"/>
        <v>0</v>
      </c>
      <c r="I3814" s="21">
        <f t="shared" si="7670"/>
        <v>18</v>
      </c>
      <c r="J3814" s="37">
        <f t="shared" ref="J3814:K3814" si="7685">MAX(N3814,P3814,R3814,T3814,V3814,X3814,Z3814,AB3814,AD3814)</f>
        <v>440.86</v>
      </c>
      <c r="K3814" s="37">
        <f t="shared" si="7685"/>
        <v>520</v>
      </c>
      <c r="L3814" s="38">
        <f t="shared" ref="L3814:M3814" si="7686">MIN(N3814,P3814,R3814,T3814,V3814,X3814,Z3814,AB3814,AD3814)</f>
        <v>440.86</v>
      </c>
      <c r="M3814" s="38">
        <f t="shared" si="7686"/>
        <v>520</v>
      </c>
      <c r="N3814" s="38">
        <f t="shared" si="7617"/>
        <v>440.86</v>
      </c>
      <c r="O3814" s="38">
        <f t="shared" si="7618"/>
        <v>520</v>
      </c>
      <c r="P3814" s="39"/>
      <c r="Q3814" s="39"/>
      <c r="R3814" s="39"/>
      <c r="S3814" s="39"/>
      <c r="T3814" s="39"/>
      <c r="U3814" s="39"/>
      <c r="V3814" s="39"/>
      <c r="W3814" s="39"/>
      <c r="X3814" s="39"/>
      <c r="Y3814" s="39"/>
      <c r="Z3814" s="39"/>
      <c r="AA3814" s="39"/>
      <c r="AB3814" s="39"/>
      <c r="AC3814" s="39"/>
      <c r="AD3814" s="40"/>
      <c r="AE3814" s="40"/>
      <c r="AF3814" s="41">
        <f t="shared" si="7204"/>
        <v>0</v>
      </c>
      <c r="AG3814" s="42"/>
    </row>
    <row r="3815" spans="1:33" ht="27.6">
      <c r="A3815" s="30" t="s">
        <v>9498</v>
      </c>
      <c r="B3815" s="30" t="s">
        <v>9499</v>
      </c>
      <c r="C3815" s="43"/>
      <c r="D3815" s="44"/>
      <c r="E3815" s="44"/>
      <c r="F3815" s="35">
        <f t="shared" si="7663"/>
        <v>0</v>
      </c>
      <c r="G3815" s="35">
        <f t="shared" si="7610"/>
        <v>0</v>
      </c>
      <c r="H3815" s="35">
        <f t="shared" si="7177"/>
        <v>0</v>
      </c>
      <c r="I3815" s="21">
        <f t="shared" si="7670"/>
        <v>18</v>
      </c>
      <c r="J3815" s="37">
        <f t="shared" ref="J3815:K3815" si="7687">MAX(N3815,P3815,R3815,T3815,V3815,X3815,Z3815,AB3815,AD3815)</f>
        <v>440.86</v>
      </c>
      <c r="K3815" s="37">
        <f t="shared" si="7687"/>
        <v>520</v>
      </c>
      <c r="L3815" s="38">
        <f t="shared" ref="L3815:M3815" si="7688">MIN(N3815,P3815,R3815,T3815,V3815,X3815,Z3815,AB3815,AD3815)</f>
        <v>440.86</v>
      </c>
      <c r="M3815" s="38">
        <f t="shared" si="7688"/>
        <v>520</v>
      </c>
      <c r="N3815" s="38">
        <f t="shared" si="7617"/>
        <v>440.86</v>
      </c>
      <c r="O3815" s="38">
        <f t="shared" si="7618"/>
        <v>520</v>
      </c>
      <c r="P3815" s="39"/>
      <c r="Q3815" s="39"/>
      <c r="R3815" s="39"/>
      <c r="S3815" s="39"/>
      <c r="T3815" s="39"/>
      <c r="U3815" s="39"/>
      <c r="V3815" s="39"/>
      <c r="W3815" s="39"/>
      <c r="X3815" s="39"/>
      <c r="Y3815" s="39"/>
      <c r="Z3815" s="39"/>
      <c r="AA3815" s="39"/>
      <c r="AB3815" s="39"/>
      <c r="AC3815" s="39"/>
      <c r="AD3815" s="40"/>
      <c r="AE3815" s="40"/>
      <c r="AF3815" s="41">
        <f t="shared" si="7204"/>
        <v>0</v>
      </c>
      <c r="AG3815" s="42"/>
    </row>
    <row r="3816" spans="1:33" ht="13.8">
      <c r="A3816" s="30" t="s">
        <v>9500</v>
      </c>
      <c r="B3816" s="30" t="s">
        <v>9501</v>
      </c>
      <c r="C3816" s="43"/>
      <c r="D3816" s="44"/>
      <c r="E3816" s="44"/>
      <c r="F3816" s="35">
        <f t="shared" si="7663"/>
        <v>0</v>
      </c>
      <c r="G3816" s="35">
        <f t="shared" si="7610"/>
        <v>0</v>
      </c>
      <c r="H3816" s="35">
        <f t="shared" si="7177"/>
        <v>0</v>
      </c>
      <c r="I3816" s="21">
        <f t="shared" si="7670"/>
        <v>18</v>
      </c>
      <c r="J3816" s="37">
        <f t="shared" ref="J3816:K3816" si="7689">MAX(N3816,P3816,R3816,T3816,V3816,X3816,Z3816,AB3816,AD3816)</f>
        <v>566.82000000000005</v>
      </c>
      <c r="K3816" s="37">
        <f t="shared" si="7689"/>
        <v>669</v>
      </c>
      <c r="L3816" s="38">
        <f t="shared" ref="L3816:M3816" si="7690">MIN(N3816,P3816,R3816,T3816,V3816,X3816,Z3816,AB3816,AD3816)</f>
        <v>566.82000000000005</v>
      </c>
      <c r="M3816" s="38">
        <f t="shared" si="7690"/>
        <v>669</v>
      </c>
      <c r="N3816" s="38">
        <f t="shared" si="7617"/>
        <v>566.82000000000005</v>
      </c>
      <c r="O3816" s="38">
        <f t="shared" si="7618"/>
        <v>669</v>
      </c>
      <c r="P3816" s="39"/>
      <c r="Q3816" s="39"/>
      <c r="R3816" s="39"/>
      <c r="S3816" s="39"/>
      <c r="T3816" s="39"/>
      <c r="U3816" s="39"/>
      <c r="V3816" s="39"/>
      <c r="W3816" s="39"/>
      <c r="X3816" s="39"/>
      <c r="Y3816" s="39"/>
      <c r="Z3816" s="39"/>
      <c r="AA3816" s="39"/>
      <c r="AB3816" s="39"/>
      <c r="AC3816" s="39"/>
      <c r="AD3816" s="40"/>
      <c r="AE3816" s="40"/>
      <c r="AF3816" s="41">
        <f t="shared" si="7204"/>
        <v>0</v>
      </c>
      <c r="AG3816" s="42"/>
    </row>
    <row r="3817" spans="1:33" ht="13.8">
      <c r="A3817" s="30" t="s">
        <v>9502</v>
      </c>
      <c r="B3817" s="30" t="s">
        <v>9503</v>
      </c>
      <c r="C3817" s="43"/>
      <c r="D3817" s="44"/>
      <c r="E3817" s="44"/>
      <c r="F3817" s="35">
        <f t="shared" si="7663"/>
        <v>0</v>
      </c>
      <c r="G3817" s="35">
        <f t="shared" si="7610"/>
        <v>0</v>
      </c>
      <c r="H3817" s="35">
        <f t="shared" si="7177"/>
        <v>0</v>
      </c>
      <c r="I3817" s="21">
        <f t="shared" si="7670"/>
        <v>18</v>
      </c>
      <c r="J3817" s="37">
        <f t="shared" ref="J3817:K3817" si="7691">MAX(N3817,P3817,R3817,T3817,V3817,X3817,Z3817,AB3817,AD3817)</f>
        <v>768.36</v>
      </c>
      <c r="K3817" s="37">
        <f t="shared" si="7691"/>
        <v>907</v>
      </c>
      <c r="L3817" s="38">
        <f t="shared" ref="L3817:M3817" si="7692">MIN(N3817,P3817,R3817,T3817,V3817,X3817,Z3817,AB3817,AD3817)</f>
        <v>768.36</v>
      </c>
      <c r="M3817" s="38">
        <f t="shared" si="7692"/>
        <v>907</v>
      </c>
      <c r="N3817" s="38">
        <f t="shared" si="7617"/>
        <v>768.36</v>
      </c>
      <c r="O3817" s="38">
        <f t="shared" si="7618"/>
        <v>907</v>
      </c>
      <c r="P3817" s="39"/>
      <c r="Q3817" s="39"/>
      <c r="R3817" s="39"/>
      <c r="S3817" s="39"/>
      <c r="T3817" s="39"/>
      <c r="U3817" s="39"/>
      <c r="V3817" s="39"/>
      <c r="W3817" s="39"/>
      <c r="X3817" s="39"/>
      <c r="Y3817" s="39"/>
      <c r="Z3817" s="39"/>
      <c r="AA3817" s="39"/>
      <c r="AB3817" s="39"/>
      <c r="AC3817" s="39"/>
      <c r="AD3817" s="40"/>
      <c r="AE3817" s="40"/>
      <c r="AF3817" s="41">
        <f t="shared" si="7204"/>
        <v>0</v>
      </c>
      <c r="AG3817" s="42"/>
    </row>
    <row r="3818" spans="1:33" ht="13.8">
      <c r="A3818" s="30" t="s">
        <v>9504</v>
      </c>
      <c r="B3818" s="30" t="s">
        <v>9505</v>
      </c>
      <c r="C3818" s="43"/>
      <c r="D3818" s="44"/>
      <c r="E3818" s="44"/>
      <c r="F3818" s="35">
        <f t="shared" si="7663"/>
        <v>0</v>
      </c>
      <c r="G3818" s="35">
        <f t="shared" si="7610"/>
        <v>0</v>
      </c>
      <c r="H3818" s="35">
        <f t="shared" si="7177"/>
        <v>0</v>
      </c>
      <c r="I3818" s="21">
        <f t="shared" si="7670"/>
        <v>18</v>
      </c>
      <c r="J3818" s="37">
        <f t="shared" ref="J3818:K3818" si="7693">MAX(N3818,P3818,R3818,T3818,V3818,X3818,Z3818,AB3818,AD3818)</f>
        <v>749.46</v>
      </c>
      <c r="K3818" s="37">
        <f t="shared" si="7693"/>
        <v>884</v>
      </c>
      <c r="L3818" s="38">
        <f t="shared" ref="L3818:M3818" si="7694">MIN(N3818,P3818,R3818,T3818,V3818,X3818,Z3818,AB3818,AD3818)</f>
        <v>749.46</v>
      </c>
      <c r="M3818" s="38">
        <f t="shared" si="7694"/>
        <v>884</v>
      </c>
      <c r="N3818" s="38">
        <f t="shared" si="7617"/>
        <v>749.46</v>
      </c>
      <c r="O3818" s="38">
        <f t="shared" si="7618"/>
        <v>884</v>
      </c>
      <c r="P3818" s="39"/>
      <c r="Q3818" s="39"/>
      <c r="R3818" s="39"/>
      <c r="S3818" s="39"/>
      <c r="T3818" s="39"/>
      <c r="U3818" s="39"/>
      <c r="V3818" s="39"/>
      <c r="W3818" s="39"/>
      <c r="X3818" s="39"/>
      <c r="Y3818" s="39"/>
      <c r="Z3818" s="39"/>
      <c r="AA3818" s="39"/>
      <c r="AB3818" s="39"/>
      <c r="AC3818" s="39"/>
      <c r="AD3818" s="40"/>
      <c r="AE3818" s="40"/>
      <c r="AF3818" s="41">
        <f t="shared" si="7204"/>
        <v>0</v>
      </c>
      <c r="AG3818" s="42"/>
    </row>
    <row r="3819" spans="1:33" ht="27.6">
      <c r="A3819" s="30" t="s">
        <v>9506</v>
      </c>
      <c r="B3819" s="30" t="s">
        <v>9507</v>
      </c>
      <c r="C3819" s="43"/>
      <c r="D3819" s="44"/>
      <c r="E3819" s="44"/>
      <c r="F3819" s="35">
        <f t="shared" si="7663"/>
        <v>0</v>
      </c>
      <c r="G3819" s="35">
        <f t="shared" si="7610"/>
        <v>0</v>
      </c>
      <c r="H3819" s="35">
        <f t="shared" si="7177"/>
        <v>0</v>
      </c>
      <c r="I3819" s="21">
        <f t="shared" si="7670"/>
        <v>28</v>
      </c>
      <c r="J3819" s="37">
        <f t="shared" ref="J3819:K3819" si="7695">MAX(N3819,P3819,R3819,T3819,V3819,X3819,Z3819,AB3819,AD3819)</f>
        <v>390.89</v>
      </c>
      <c r="K3819" s="37">
        <f t="shared" si="7695"/>
        <v>500</v>
      </c>
      <c r="L3819" s="38">
        <f t="shared" ref="L3819:M3819" si="7696">MIN(N3819,P3819,R3819,T3819,V3819,X3819,Z3819,AB3819,AD3819)</f>
        <v>390.89</v>
      </c>
      <c r="M3819" s="38">
        <f t="shared" si="7696"/>
        <v>500</v>
      </c>
      <c r="N3819" s="38">
        <f t="shared" si="7617"/>
        <v>390.89</v>
      </c>
      <c r="O3819" s="38">
        <f t="shared" si="7618"/>
        <v>500</v>
      </c>
      <c r="P3819" s="39"/>
      <c r="Q3819" s="39"/>
      <c r="R3819" s="39"/>
      <c r="S3819" s="39"/>
      <c r="T3819" s="39"/>
      <c r="U3819" s="39"/>
      <c r="V3819" s="39"/>
      <c r="W3819" s="39"/>
      <c r="X3819" s="39"/>
      <c r="Y3819" s="39"/>
      <c r="Z3819" s="39"/>
      <c r="AA3819" s="39"/>
      <c r="AB3819" s="39"/>
      <c r="AC3819" s="39"/>
      <c r="AD3819" s="40"/>
      <c r="AE3819" s="40"/>
      <c r="AF3819" s="41">
        <f t="shared" si="7204"/>
        <v>0</v>
      </c>
      <c r="AG3819" s="42"/>
    </row>
    <row r="3820" spans="1:33" ht="27.6">
      <c r="A3820" s="30" t="s">
        <v>9508</v>
      </c>
      <c r="B3820" s="30" t="s">
        <v>9509</v>
      </c>
      <c r="C3820" s="43"/>
      <c r="D3820" s="44"/>
      <c r="E3820" s="44"/>
      <c r="F3820" s="35">
        <f t="shared" si="7663"/>
        <v>0</v>
      </c>
      <c r="G3820" s="35">
        <f t="shared" si="7610"/>
        <v>0</v>
      </c>
      <c r="H3820" s="35">
        <f t="shared" si="7177"/>
        <v>0</v>
      </c>
      <c r="I3820" s="21">
        <f t="shared" si="7670"/>
        <v>28</v>
      </c>
      <c r="J3820" s="37">
        <f t="shared" ref="J3820:K3820" si="7697">MAX(N3820,P3820,R3820,T3820,V3820,X3820,Z3820,AB3820,AD3820)</f>
        <v>403.7</v>
      </c>
      <c r="K3820" s="37">
        <f t="shared" si="7697"/>
        <v>517</v>
      </c>
      <c r="L3820" s="38">
        <f t="shared" ref="L3820:M3820" si="7698">MIN(N3820,P3820,R3820,T3820,V3820,X3820,Z3820,AB3820,AD3820)</f>
        <v>403.7</v>
      </c>
      <c r="M3820" s="38">
        <f t="shared" si="7698"/>
        <v>517</v>
      </c>
      <c r="N3820" s="38">
        <f t="shared" si="7617"/>
        <v>403.7</v>
      </c>
      <c r="O3820" s="38">
        <f t="shared" si="7618"/>
        <v>517</v>
      </c>
      <c r="P3820" s="39"/>
      <c r="Q3820" s="39"/>
      <c r="R3820" s="39"/>
      <c r="S3820" s="39"/>
      <c r="T3820" s="39"/>
      <c r="U3820" s="39"/>
      <c r="V3820" s="39"/>
      <c r="W3820" s="39"/>
      <c r="X3820" s="39"/>
      <c r="Y3820" s="39"/>
      <c r="Z3820" s="39"/>
      <c r="AA3820" s="39"/>
      <c r="AB3820" s="39"/>
      <c r="AC3820" s="39"/>
      <c r="AD3820" s="40"/>
      <c r="AE3820" s="40"/>
      <c r="AF3820" s="41">
        <f t="shared" si="7204"/>
        <v>0</v>
      </c>
      <c r="AG3820" s="42"/>
    </row>
    <row r="3821" spans="1:33" ht="27.6">
      <c r="A3821" s="30" t="s">
        <v>9510</v>
      </c>
      <c r="B3821" s="30" t="s">
        <v>9512</v>
      </c>
      <c r="C3821" s="43"/>
      <c r="D3821" s="44"/>
      <c r="E3821" s="44"/>
      <c r="F3821" s="35">
        <f t="shared" si="7663"/>
        <v>0</v>
      </c>
      <c r="G3821" s="35">
        <f t="shared" si="7610"/>
        <v>0</v>
      </c>
      <c r="H3821" s="35">
        <f t="shared" si="7177"/>
        <v>0</v>
      </c>
      <c r="I3821" s="21">
        <f t="shared" si="7670"/>
        <v>18</v>
      </c>
      <c r="J3821" s="37">
        <f t="shared" ref="J3821:K3821" si="7699">MAX(N3821,P3821,R3821,T3821,V3821,X3821,Z3821,AB3821,AD3821)</f>
        <v>8802.02</v>
      </c>
      <c r="K3821" s="37">
        <f t="shared" si="7699"/>
        <v>10386</v>
      </c>
      <c r="L3821" s="38">
        <f t="shared" ref="L3821:M3821" si="7700">MIN(N3821,P3821,R3821,T3821,V3821,X3821,Z3821,AB3821,AD3821)</f>
        <v>8802.02</v>
      </c>
      <c r="M3821" s="38">
        <f t="shared" si="7700"/>
        <v>10386</v>
      </c>
      <c r="N3821" s="38">
        <f t="shared" si="7617"/>
        <v>8802.02</v>
      </c>
      <c r="O3821" s="38">
        <f t="shared" si="7618"/>
        <v>10386</v>
      </c>
      <c r="P3821" s="39"/>
      <c r="Q3821" s="39"/>
      <c r="R3821" s="39"/>
      <c r="S3821" s="39"/>
      <c r="T3821" s="39"/>
      <c r="U3821" s="39"/>
      <c r="V3821" s="39"/>
      <c r="W3821" s="39"/>
      <c r="X3821" s="39"/>
      <c r="Y3821" s="39"/>
      <c r="Z3821" s="39"/>
      <c r="AA3821" s="39"/>
      <c r="AB3821" s="39"/>
      <c r="AC3821" s="39"/>
      <c r="AD3821" s="40"/>
      <c r="AE3821" s="40"/>
      <c r="AF3821" s="41">
        <f t="shared" si="7204"/>
        <v>0</v>
      </c>
      <c r="AG3821" s="42"/>
    </row>
    <row r="3822" spans="1:33" ht="27.6">
      <c r="A3822" s="30" t="s">
        <v>9513</v>
      </c>
      <c r="B3822" s="30" t="s">
        <v>9514</v>
      </c>
      <c r="C3822" s="43"/>
      <c r="D3822" s="44"/>
      <c r="E3822" s="44"/>
      <c r="F3822" s="35">
        <f t="shared" si="7663"/>
        <v>0</v>
      </c>
      <c r="G3822" s="35">
        <f t="shared" si="7610"/>
        <v>0</v>
      </c>
      <c r="H3822" s="35">
        <f t="shared" si="7177"/>
        <v>0</v>
      </c>
      <c r="I3822" s="21">
        <f t="shared" si="7670"/>
        <v>28</v>
      </c>
      <c r="J3822" s="37">
        <f t="shared" ref="J3822:K3822" si="7701">MAX(N3822,P3822,R3822,T3822,V3822,X3822,Z3822,AB3822,AD3822)</f>
        <v>12.82</v>
      </c>
      <c r="K3822" s="37">
        <f t="shared" si="7701"/>
        <v>16</v>
      </c>
      <c r="L3822" s="38">
        <f t="shared" ref="L3822:M3822" si="7702">MIN(N3822,P3822,R3822,T3822,V3822,X3822,Z3822,AB3822,AD3822)</f>
        <v>12.82</v>
      </c>
      <c r="M3822" s="38">
        <f t="shared" si="7702"/>
        <v>16</v>
      </c>
      <c r="N3822" s="38">
        <f t="shared" si="7617"/>
        <v>12.82</v>
      </c>
      <c r="O3822" s="38">
        <f t="shared" si="7618"/>
        <v>16</v>
      </c>
      <c r="P3822" s="39"/>
      <c r="Q3822" s="39"/>
      <c r="R3822" s="39"/>
      <c r="S3822" s="39"/>
      <c r="T3822" s="39"/>
      <c r="U3822" s="39"/>
      <c r="V3822" s="39"/>
      <c r="W3822" s="39"/>
      <c r="X3822" s="39"/>
      <c r="Y3822" s="39"/>
      <c r="Z3822" s="39"/>
      <c r="AA3822" s="39"/>
      <c r="AB3822" s="39"/>
      <c r="AC3822" s="39"/>
      <c r="AD3822" s="40"/>
      <c r="AE3822" s="40"/>
      <c r="AF3822" s="41">
        <f t="shared" si="7204"/>
        <v>0</v>
      </c>
      <c r="AG3822" s="42"/>
    </row>
    <row r="3823" spans="1:33" ht="27.6">
      <c r="A3823" s="30" t="s">
        <v>9515</v>
      </c>
      <c r="B3823" s="30" t="s">
        <v>9516</v>
      </c>
      <c r="C3823" s="43"/>
      <c r="D3823" s="44"/>
      <c r="E3823" s="44"/>
      <c r="F3823" s="35">
        <f t="shared" si="7663"/>
        <v>0</v>
      </c>
      <c r="G3823" s="35">
        <f t="shared" si="7610"/>
        <v>0</v>
      </c>
      <c r="H3823" s="35">
        <f t="shared" si="7177"/>
        <v>0</v>
      </c>
      <c r="I3823" s="21">
        <f t="shared" si="7670"/>
        <v>18</v>
      </c>
      <c r="J3823" s="37">
        <f t="shared" ref="J3823:K3823" si="7703">MAX(N3823,P3823,R3823,T3823,V3823,X3823,Z3823,AB3823,AD3823)</f>
        <v>421.97</v>
      </c>
      <c r="K3823" s="37">
        <f t="shared" si="7703"/>
        <v>498</v>
      </c>
      <c r="L3823" s="38">
        <f t="shared" ref="L3823:M3823" si="7704">MIN(N3823,P3823,R3823,T3823,V3823,X3823,Z3823,AB3823,AD3823)</f>
        <v>421.97</v>
      </c>
      <c r="M3823" s="38">
        <f t="shared" si="7704"/>
        <v>498</v>
      </c>
      <c r="N3823" s="38">
        <f t="shared" si="7617"/>
        <v>421.97</v>
      </c>
      <c r="O3823" s="38">
        <f t="shared" si="7618"/>
        <v>498</v>
      </c>
      <c r="P3823" s="39"/>
      <c r="Q3823" s="39"/>
      <c r="R3823" s="39"/>
      <c r="S3823" s="39"/>
      <c r="T3823" s="39"/>
      <c r="U3823" s="39"/>
      <c r="V3823" s="39"/>
      <c r="W3823" s="39"/>
      <c r="X3823" s="39"/>
      <c r="Y3823" s="39"/>
      <c r="Z3823" s="39"/>
      <c r="AA3823" s="39"/>
      <c r="AB3823" s="39"/>
      <c r="AC3823" s="39"/>
      <c r="AD3823" s="40"/>
      <c r="AE3823" s="40"/>
      <c r="AF3823" s="41">
        <f t="shared" si="7204"/>
        <v>0</v>
      </c>
      <c r="AG3823" s="42"/>
    </row>
    <row r="3824" spans="1:33" ht="27.6">
      <c r="A3824" s="30" t="s">
        <v>9517</v>
      </c>
      <c r="B3824" s="30" t="s">
        <v>9518</v>
      </c>
      <c r="C3824" s="43"/>
      <c r="D3824" s="44"/>
      <c r="E3824" s="44"/>
      <c r="F3824" s="35">
        <f t="shared" si="7663"/>
        <v>0</v>
      </c>
      <c r="G3824" s="35">
        <f t="shared" si="7610"/>
        <v>0</v>
      </c>
      <c r="H3824" s="35">
        <f t="shared" si="7177"/>
        <v>0</v>
      </c>
      <c r="I3824" s="21">
        <f t="shared" si="7670"/>
        <v>28</v>
      </c>
      <c r="J3824" s="37">
        <f t="shared" ref="J3824:K3824" si="7705">MAX(N3824,P3824,R3824,T3824,V3824,X3824,Z3824,AB3824,AD3824)</f>
        <v>512.64</v>
      </c>
      <c r="K3824" s="37">
        <f t="shared" si="7705"/>
        <v>656</v>
      </c>
      <c r="L3824" s="38">
        <f t="shared" ref="L3824:M3824" si="7706">MIN(N3824,P3824,R3824,T3824,V3824,X3824,Z3824,AB3824,AD3824)</f>
        <v>512.64</v>
      </c>
      <c r="M3824" s="38">
        <f t="shared" si="7706"/>
        <v>656</v>
      </c>
      <c r="N3824" s="38">
        <f t="shared" si="7617"/>
        <v>512.64</v>
      </c>
      <c r="O3824" s="38">
        <f t="shared" si="7618"/>
        <v>656</v>
      </c>
      <c r="P3824" s="39"/>
      <c r="Q3824" s="39"/>
      <c r="R3824" s="39"/>
      <c r="S3824" s="39"/>
      <c r="T3824" s="39"/>
      <c r="U3824" s="39"/>
      <c r="V3824" s="39"/>
      <c r="W3824" s="39"/>
      <c r="X3824" s="39"/>
      <c r="Y3824" s="39"/>
      <c r="Z3824" s="39"/>
      <c r="AA3824" s="39"/>
      <c r="AB3824" s="39"/>
      <c r="AC3824" s="39"/>
      <c r="AD3824" s="40"/>
      <c r="AE3824" s="40"/>
      <c r="AF3824" s="41">
        <f t="shared" si="7204"/>
        <v>0</v>
      </c>
      <c r="AG3824" s="42"/>
    </row>
    <row r="3825" spans="1:33" ht="27.6">
      <c r="A3825" s="30" t="s">
        <v>9519</v>
      </c>
      <c r="B3825" s="30" t="s">
        <v>9520</v>
      </c>
      <c r="C3825" s="43"/>
      <c r="D3825" s="44"/>
      <c r="E3825" s="44"/>
      <c r="F3825" s="35">
        <f t="shared" si="7663"/>
        <v>0</v>
      </c>
      <c r="G3825" s="35">
        <f t="shared" si="7610"/>
        <v>0</v>
      </c>
      <c r="H3825" s="35">
        <f t="shared" si="7177"/>
        <v>0</v>
      </c>
      <c r="I3825" s="21">
        <f t="shared" si="7670"/>
        <v>28</v>
      </c>
      <c r="J3825" s="37">
        <f t="shared" ref="J3825:K3825" si="7707">MAX(N3825,P3825,R3825,T3825,V3825,X3825,Z3825,AB3825,AD3825)</f>
        <v>506.23</v>
      </c>
      <c r="K3825" s="37">
        <f t="shared" si="7707"/>
        <v>648</v>
      </c>
      <c r="L3825" s="38">
        <f t="shared" ref="L3825:M3825" si="7708">MIN(N3825,P3825,R3825,T3825,V3825,X3825,Z3825,AB3825,AD3825)</f>
        <v>506.23</v>
      </c>
      <c r="M3825" s="38">
        <f t="shared" si="7708"/>
        <v>648</v>
      </c>
      <c r="N3825" s="38">
        <f t="shared" si="7617"/>
        <v>506.23</v>
      </c>
      <c r="O3825" s="38">
        <f t="shared" si="7618"/>
        <v>648</v>
      </c>
      <c r="P3825" s="39"/>
      <c r="Q3825" s="39"/>
      <c r="R3825" s="39"/>
      <c r="S3825" s="39"/>
      <c r="T3825" s="39"/>
      <c r="U3825" s="39"/>
      <c r="V3825" s="39"/>
      <c r="W3825" s="39"/>
      <c r="X3825" s="39"/>
      <c r="Y3825" s="39"/>
      <c r="Z3825" s="39"/>
      <c r="AA3825" s="39"/>
      <c r="AB3825" s="39"/>
      <c r="AC3825" s="39"/>
      <c r="AD3825" s="40"/>
      <c r="AE3825" s="40"/>
      <c r="AF3825" s="41">
        <f t="shared" si="7204"/>
        <v>0</v>
      </c>
      <c r="AG3825" s="42"/>
    </row>
    <row r="3826" spans="1:33" ht="27.6">
      <c r="A3826" s="30" t="s">
        <v>9521</v>
      </c>
      <c r="B3826" s="30" t="s">
        <v>9522</v>
      </c>
      <c r="C3826" s="43"/>
      <c r="D3826" s="44"/>
      <c r="E3826" s="44"/>
      <c r="F3826" s="35">
        <f t="shared" si="7663"/>
        <v>0</v>
      </c>
      <c r="G3826" s="35">
        <f t="shared" si="7610"/>
        <v>0</v>
      </c>
      <c r="H3826" s="35">
        <f t="shared" si="7177"/>
        <v>0</v>
      </c>
      <c r="I3826" s="21">
        <f t="shared" si="7670"/>
        <v>28</v>
      </c>
      <c r="J3826" s="37">
        <f t="shared" ref="J3826:K3826" si="7709">MAX(N3826,P3826,R3826,T3826,V3826,X3826,Z3826,AB3826,AD3826)</f>
        <v>442.15</v>
      </c>
      <c r="K3826" s="37">
        <f t="shared" si="7709"/>
        <v>566</v>
      </c>
      <c r="L3826" s="38">
        <f t="shared" ref="L3826:M3826" si="7710">MIN(N3826,P3826,R3826,T3826,V3826,X3826,Z3826,AB3826,AD3826)</f>
        <v>442.15</v>
      </c>
      <c r="M3826" s="38">
        <f t="shared" si="7710"/>
        <v>566</v>
      </c>
      <c r="N3826" s="38">
        <f t="shared" si="7617"/>
        <v>442.15</v>
      </c>
      <c r="O3826" s="38">
        <f t="shared" si="7618"/>
        <v>566</v>
      </c>
      <c r="P3826" s="39"/>
      <c r="Q3826" s="39"/>
      <c r="R3826" s="39"/>
      <c r="S3826" s="39"/>
      <c r="T3826" s="39"/>
      <c r="U3826" s="39"/>
      <c r="V3826" s="39"/>
      <c r="W3826" s="39"/>
      <c r="X3826" s="39"/>
      <c r="Y3826" s="39"/>
      <c r="Z3826" s="39"/>
      <c r="AA3826" s="39"/>
      <c r="AB3826" s="39"/>
      <c r="AC3826" s="39"/>
      <c r="AD3826" s="40"/>
      <c r="AE3826" s="40"/>
      <c r="AF3826" s="41">
        <f t="shared" si="7204"/>
        <v>0</v>
      </c>
      <c r="AG3826" s="42"/>
    </row>
    <row r="3827" spans="1:33" ht="27.6">
      <c r="A3827" s="30" t="s">
        <v>9523</v>
      </c>
      <c r="B3827" s="30" t="s">
        <v>9524</v>
      </c>
      <c r="C3827" s="43"/>
      <c r="D3827" s="44"/>
      <c r="E3827" s="44"/>
      <c r="F3827" s="35">
        <f t="shared" si="7663"/>
        <v>0</v>
      </c>
      <c r="G3827" s="35">
        <f t="shared" si="7610"/>
        <v>0</v>
      </c>
      <c r="H3827" s="35">
        <f t="shared" si="7177"/>
        <v>0</v>
      </c>
      <c r="I3827" s="21">
        <f t="shared" si="7670"/>
        <v>28</v>
      </c>
      <c r="J3827" s="37">
        <f t="shared" ref="J3827:K3827" si="7711">MAX(N3827,P3827,R3827,T3827,V3827,X3827,Z3827,AB3827,AD3827)</f>
        <v>307.58</v>
      </c>
      <c r="K3827" s="37">
        <f t="shared" si="7711"/>
        <v>394</v>
      </c>
      <c r="L3827" s="38">
        <f t="shared" ref="L3827:M3827" si="7712">MIN(N3827,P3827,R3827,T3827,V3827,X3827,Z3827,AB3827,AD3827)</f>
        <v>307.58</v>
      </c>
      <c r="M3827" s="38">
        <f t="shared" si="7712"/>
        <v>394</v>
      </c>
      <c r="N3827" s="38">
        <f t="shared" si="7617"/>
        <v>307.58</v>
      </c>
      <c r="O3827" s="38">
        <f t="shared" si="7618"/>
        <v>394</v>
      </c>
      <c r="P3827" s="39"/>
      <c r="Q3827" s="39"/>
      <c r="R3827" s="39"/>
      <c r="S3827" s="39"/>
      <c r="T3827" s="39"/>
      <c r="U3827" s="39"/>
      <c r="V3827" s="39"/>
      <c r="W3827" s="39"/>
      <c r="X3827" s="39"/>
      <c r="Y3827" s="39"/>
      <c r="Z3827" s="39"/>
      <c r="AA3827" s="39"/>
      <c r="AB3827" s="39"/>
      <c r="AC3827" s="39"/>
      <c r="AD3827" s="40"/>
      <c r="AE3827" s="40"/>
      <c r="AF3827" s="41">
        <f t="shared" si="7204"/>
        <v>0</v>
      </c>
      <c r="AG3827" s="42"/>
    </row>
    <row r="3828" spans="1:33" ht="13.8">
      <c r="A3828" s="30" t="s">
        <v>9525</v>
      </c>
      <c r="B3828" s="30" t="s">
        <v>9526</v>
      </c>
      <c r="C3828" s="43"/>
      <c r="D3828" s="44"/>
      <c r="E3828" s="44"/>
      <c r="F3828" s="35">
        <f t="shared" si="7663"/>
        <v>0</v>
      </c>
      <c r="G3828" s="35">
        <f t="shared" si="7610"/>
        <v>0</v>
      </c>
      <c r="H3828" s="35">
        <f t="shared" ref="H3828:H3893" si="7713">(E3828+F3828)-G3828</f>
        <v>0</v>
      </c>
      <c r="I3828" s="21">
        <f t="shared" si="7670"/>
        <v>28</v>
      </c>
      <c r="J3828" s="37">
        <f t="shared" ref="J3828:K3828" si="7714">MAX(N3828,P3828,R3828,T3828,V3828,X3828,Z3828,AB3828,AD3828)</f>
        <v>102.53</v>
      </c>
      <c r="K3828" s="37">
        <f t="shared" si="7714"/>
        <v>131</v>
      </c>
      <c r="L3828" s="38">
        <f t="shared" ref="L3828:M3828" si="7715">MIN(N3828,P3828,R3828,T3828,V3828,X3828,Z3828,AB3828,AD3828)</f>
        <v>102.53</v>
      </c>
      <c r="M3828" s="38">
        <f t="shared" si="7715"/>
        <v>131</v>
      </c>
      <c r="N3828" s="38">
        <f t="shared" si="7617"/>
        <v>102.53</v>
      </c>
      <c r="O3828" s="38">
        <f t="shared" si="7618"/>
        <v>131</v>
      </c>
      <c r="P3828" s="39"/>
      <c r="Q3828" s="39"/>
      <c r="R3828" s="39"/>
      <c r="S3828" s="39"/>
      <c r="T3828" s="39"/>
      <c r="U3828" s="39"/>
      <c r="V3828" s="39"/>
      <c r="W3828" s="39"/>
      <c r="X3828" s="39"/>
      <c r="Y3828" s="39"/>
      <c r="Z3828" s="39"/>
      <c r="AA3828" s="39"/>
      <c r="AB3828" s="39"/>
      <c r="AC3828" s="39"/>
      <c r="AD3828" s="40"/>
      <c r="AE3828" s="40"/>
      <c r="AF3828" s="41">
        <f t="shared" si="7204"/>
        <v>0</v>
      </c>
      <c r="AG3828" s="42"/>
    </row>
    <row r="3829" spans="1:33" ht="27.6">
      <c r="A3829" s="30" t="s">
        <v>9527</v>
      </c>
      <c r="B3829" s="30" t="s">
        <v>9528</v>
      </c>
      <c r="C3829" s="43"/>
      <c r="D3829" s="44"/>
      <c r="E3829" s="44"/>
      <c r="F3829" s="35">
        <f t="shared" si="7663"/>
        <v>0</v>
      </c>
      <c r="G3829" s="35">
        <f t="shared" si="7610"/>
        <v>0</v>
      </c>
      <c r="H3829" s="35">
        <f t="shared" si="7713"/>
        <v>0</v>
      </c>
      <c r="I3829" s="21">
        <f t="shared" si="7670"/>
        <v>28</v>
      </c>
      <c r="J3829" s="37">
        <f t="shared" ref="J3829:K3829" si="7716">MAX(N3829,P3829,R3829,T3829,V3829,X3829,Z3829,AB3829,AD3829)</f>
        <v>64.08</v>
      </c>
      <c r="K3829" s="37">
        <f t="shared" si="7716"/>
        <v>82</v>
      </c>
      <c r="L3829" s="38">
        <f t="shared" ref="L3829:M3829" si="7717">MIN(N3829,P3829,R3829,T3829,V3829,X3829,Z3829,AB3829,AD3829)</f>
        <v>64.08</v>
      </c>
      <c r="M3829" s="38">
        <f t="shared" si="7717"/>
        <v>82</v>
      </c>
      <c r="N3829" s="38">
        <f t="shared" si="7617"/>
        <v>64.08</v>
      </c>
      <c r="O3829" s="38">
        <f t="shared" si="7618"/>
        <v>82</v>
      </c>
      <c r="P3829" s="39"/>
      <c r="Q3829" s="39"/>
      <c r="R3829" s="39"/>
      <c r="S3829" s="39"/>
      <c r="T3829" s="39"/>
      <c r="U3829" s="39"/>
      <c r="V3829" s="39"/>
      <c r="W3829" s="39"/>
      <c r="X3829" s="39"/>
      <c r="Y3829" s="39"/>
      <c r="Z3829" s="39"/>
      <c r="AA3829" s="39"/>
      <c r="AB3829" s="39"/>
      <c r="AC3829" s="39"/>
      <c r="AD3829" s="40"/>
      <c r="AE3829" s="40"/>
      <c r="AF3829" s="41">
        <f t="shared" si="7204"/>
        <v>0</v>
      </c>
      <c r="AG3829" s="42"/>
    </row>
    <row r="3830" spans="1:33" ht="27.6">
      <c r="A3830" s="30" t="s">
        <v>9529</v>
      </c>
      <c r="B3830" s="30" t="s">
        <v>9530</v>
      </c>
      <c r="C3830" s="43"/>
      <c r="D3830" s="44"/>
      <c r="E3830" s="44"/>
      <c r="F3830" s="35">
        <f t="shared" si="7663"/>
        <v>0</v>
      </c>
      <c r="G3830" s="35">
        <f t="shared" si="7610"/>
        <v>0</v>
      </c>
      <c r="H3830" s="35">
        <f t="shared" si="7713"/>
        <v>0</v>
      </c>
      <c r="I3830" s="21">
        <f t="shared" si="7670"/>
        <v>28</v>
      </c>
      <c r="J3830" s="37">
        <f t="shared" ref="J3830:K3830" si="7718">MAX(N3830,P3830,R3830,T3830,V3830,X3830,Z3830,AB3830,AD3830)</f>
        <v>833.04</v>
      </c>
      <c r="K3830" s="37">
        <f t="shared" si="7718"/>
        <v>1066</v>
      </c>
      <c r="L3830" s="38">
        <f t="shared" ref="L3830:M3830" si="7719">MIN(N3830,P3830,R3830,T3830,V3830,X3830,Z3830,AB3830,AD3830)</f>
        <v>833.04</v>
      </c>
      <c r="M3830" s="38">
        <f t="shared" si="7719"/>
        <v>1066</v>
      </c>
      <c r="N3830" s="38">
        <f t="shared" si="7617"/>
        <v>833.04</v>
      </c>
      <c r="O3830" s="38">
        <f t="shared" si="7618"/>
        <v>1066</v>
      </c>
      <c r="P3830" s="39"/>
      <c r="Q3830" s="39"/>
      <c r="R3830" s="39"/>
      <c r="S3830" s="39"/>
      <c r="T3830" s="39"/>
      <c r="U3830" s="39"/>
      <c r="V3830" s="39"/>
      <c r="W3830" s="39"/>
      <c r="X3830" s="39"/>
      <c r="Y3830" s="39"/>
      <c r="Z3830" s="39"/>
      <c r="AA3830" s="39"/>
      <c r="AB3830" s="39"/>
      <c r="AC3830" s="39"/>
      <c r="AD3830" s="40"/>
      <c r="AE3830" s="40"/>
      <c r="AF3830" s="41">
        <f t="shared" si="7204"/>
        <v>0</v>
      </c>
      <c r="AG3830" s="42"/>
    </row>
    <row r="3831" spans="1:33" ht="27.6">
      <c r="A3831" s="30" t="s">
        <v>9531</v>
      </c>
      <c r="B3831" s="30" t="s">
        <v>9532</v>
      </c>
      <c r="C3831" s="43"/>
      <c r="D3831" s="44"/>
      <c r="E3831" s="44"/>
      <c r="F3831" s="35">
        <f t="shared" si="7663"/>
        <v>0</v>
      </c>
      <c r="G3831" s="35">
        <f t="shared" si="7610"/>
        <v>0</v>
      </c>
      <c r="H3831" s="35">
        <f t="shared" si="7713"/>
        <v>0</v>
      </c>
      <c r="I3831" s="21">
        <f t="shared" si="7670"/>
        <v>28</v>
      </c>
      <c r="J3831" s="37">
        <f t="shared" ref="J3831:K3831" si="7720">MAX(N3831,P3831,R3831,T3831,V3831,X3831,Z3831,AB3831,AD3831)</f>
        <v>25.63</v>
      </c>
      <c r="K3831" s="37">
        <f t="shared" si="7720"/>
        <v>33</v>
      </c>
      <c r="L3831" s="38">
        <f t="shared" ref="L3831:M3831" si="7721">MIN(N3831,P3831,R3831,T3831,V3831,X3831,Z3831,AB3831,AD3831)</f>
        <v>25.63</v>
      </c>
      <c r="M3831" s="38">
        <f t="shared" si="7721"/>
        <v>33</v>
      </c>
      <c r="N3831" s="38">
        <f t="shared" si="7617"/>
        <v>25.63</v>
      </c>
      <c r="O3831" s="38">
        <f t="shared" si="7618"/>
        <v>33</v>
      </c>
      <c r="P3831" s="39"/>
      <c r="Q3831" s="39"/>
      <c r="R3831" s="39"/>
      <c r="S3831" s="39"/>
      <c r="T3831" s="39"/>
      <c r="U3831" s="39"/>
      <c r="V3831" s="39"/>
      <c r="W3831" s="39"/>
      <c r="X3831" s="39"/>
      <c r="Y3831" s="39"/>
      <c r="Z3831" s="39"/>
      <c r="AA3831" s="39"/>
      <c r="AB3831" s="39"/>
      <c r="AC3831" s="39"/>
      <c r="AD3831" s="40"/>
      <c r="AE3831" s="40"/>
      <c r="AF3831" s="41">
        <f t="shared" si="7204"/>
        <v>0</v>
      </c>
      <c r="AG3831" s="42"/>
    </row>
    <row r="3832" spans="1:33" ht="27.6">
      <c r="A3832" s="30" t="s">
        <v>9533</v>
      </c>
      <c r="B3832" s="30" t="s">
        <v>9524</v>
      </c>
      <c r="C3832" s="43"/>
      <c r="D3832" s="44"/>
      <c r="E3832" s="44"/>
      <c r="F3832" s="35">
        <f t="shared" si="7663"/>
        <v>0</v>
      </c>
      <c r="G3832" s="35">
        <f t="shared" si="7610"/>
        <v>0</v>
      </c>
      <c r="H3832" s="35">
        <f t="shared" si="7713"/>
        <v>0</v>
      </c>
      <c r="I3832" s="21">
        <f t="shared" si="7670"/>
        <v>28</v>
      </c>
      <c r="J3832" s="37">
        <f t="shared" ref="J3832:K3832" si="7722">MAX(N3832,P3832,R3832,T3832,V3832,X3832,Z3832,AB3832,AD3832)</f>
        <v>25.63</v>
      </c>
      <c r="K3832" s="37">
        <f t="shared" si="7722"/>
        <v>33</v>
      </c>
      <c r="L3832" s="38">
        <f t="shared" ref="L3832:M3832" si="7723">MIN(N3832,P3832,R3832,T3832,V3832,X3832,Z3832,AB3832,AD3832)</f>
        <v>25.63</v>
      </c>
      <c r="M3832" s="38">
        <f t="shared" si="7723"/>
        <v>33</v>
      </c>
      <c r="N3832" s="38">
        <f t="shared" si="7617"/>
        <v>25.63</v>
      </c>
      <c r="O3832" s="38">
        <f t="shared" si="7618"/>
        <v>33</v>
      </c>
      <c r="P3832" s="39"/>
      <c r="Q3832" s="39"/>
      <c r="R3832" s="39"/>
      <c r="S3832" s="39"/>
      <c r="T3832" s="39"/>
      <c r="U3832" s="39"/>
      <c r="V3832" s="39"/>
      <c r="W3832" s="39"/>
      <c r="X3832" s="39"/>
      <c r="Y3832" s="39"/>
      <c r="Z3832" s="39"/>
      <c r="AA3832" s="39"/>
      <c r="AB3832" s="39"/>
      <c r="AC3832" s="39"/>
      <c r="AD3832" s="40"/>
      <c r="AE3832" s="40"/>
      <c r="AF3832" s="41">
        <f t="shared" si="7204"/>
        <v>0</v>
      </c>
      <c r="AG3832" s="42"/>
    </row>
    <row r="3833" spans="1:33" ht="27.6">
      <c r="A3833" s="30" t="s">
        <v>9534</v>
      </c>
      <c r="B3833" s="30" t="s">
        <v>9535</v>
      </c>
      <c r="C3833" s="43"/>
      <c r="D3833" s="44"/>
      <c r="E3833" s="44"/>
      <c r="F3833" s="35">
        <f t="shared" si="7663"/>
        <v>0</v>
      </c>
      <c r="G3833" s="35">
        <f t="shared" si="7610"/>
        <v>0</v>
      </c>
      <c r="H3833" s="35">
        <f t="shared" si="7713"/>
        <v>0</v>
      </c>
      <c r="I3833" s="21">
        <f t="shared" si="7670"/>
        <v>28</v>
      </c>
      <c r="J3833" s="37">
        <f t="shared" ref="J3833:K3833" si="7724">MAX(N3833,P3833,R3833,T3833,V3833,X3833,Z3833,AB3833,AD3833)</f>
        <v>160.19999999999999</v>
      </c>
      <c r="K3833" s="37">
        <f t="shared" si="7724"/>
        <v>205</v>
      </c>
      <c r="L3833" s="38">
        <f t="shared" ref="L3833:M3833" si="7725">MIN(N3833,P3833,R3833,T3833,V3833,X3833,Z3833,AB3833,AD3833)</f>
        <v>160.19999999999999</v>
      </c>
      <c r="M3833" s="38">
        <f t="shared" si="7725"/>
        <v>205</v>
      </c>
      <c r="N3833" s="38">
        <f t="shared" si="7617"/>
        <v>160.19999999999999</v>
      </c>
      <c r="O3833" s="38">
        <f t="shared" si="7618"/>
        <v>205</v>
      </c>
      <c r="P3833" s="39"/>
      <c r="Q3833" s="39"/>
      <c r="R3833" s="39"/>
      <c r="S3833" s="39"/>
      <c r="T3833" s="39"/>
      <c r="U3833" s="39"/>
      <c r="V3833" s="39"/>
      <c r="W3833" s="39"/>
      <c r="X3833" s="39"/>
      <c r="Y3833" s="39"/>
      <c r="Z3833" s="39"/>
      <c r="AA3833" s="39"/>
      <c r="AB3833" s="39"/>
      <c r="AC3833" s="39"/>
      <c r="AD3833" s="40"/>
      <c r="AE3833" s="40"/>
      <c r="AF3833" s="41">
        <f t="shared" si="7204"/>
        <v>0</v>
      </c>
      <c r="AG3833" s="42"/>
    </row>
    <row r="3834" spans="1:33" ht="27.6">
      <c r="A3834" s="30" t="s">
        <v>9536</v>
      </c>
      <c r="B3834" s="30" t="s">
        <v>9537</v>
      </c>
      <c r="C3834" s="43"/>
      <c r="D3834" s="44"/>
      <c r="E3834" s="44"/>
      <c r="F3834" s="35">
        <f t="shared" si="7663"/>
        <v>0</v>
      </c>
      <c r="G3834" s="35">
        <f t="shared" si="7610"/>
        <v>0</v>
      </c>
      <c r="H3834" s="35">
        <f t="shared" si="7713"/>
        <v>0</v>
      </c>
      <c r="I3834" s="21">
        <f t="shared" si="7670"/>
        <v>28</v>
      </c>
      <c r="J3834" s="37">
        <f t="shared" ref="J3834:K3834" si="7726">MAX(N3834,P3834,R3834,T3834,V3834,X3834,Z3834,AB3834,AD3834)</f>
        <v>32.04</v>
      </c>
      <c r="K3834" s="37">
        <f t="shared" si="7726"/>
        <v>41</v>
      </c>
      <c r="L3834" s="38">
        <f t="shared" ref="L3834:M3834" si="7727">MIN(N3834,P3834,R3834,T3834,V3834,X3834,Z3834,AB3834,AD3834)</f>
        <v>32.04</v>
      </c>
      <c r="M3834" s="38">
        <f t="shared" si="7727"/>
        <v>41</v>
      </c>
      <c r="N3834" s="38">
        <f t="shared" si="7617"/>
        <v>32.04</v>
      </c>
      <c r="O3834" s="38">
        <f t="shared" si="7618"/>
        <v>41</v>
      </c>
      <c r="P3834" s="39"/>
      <c r="Q3834" s="39"/>
      <c r="R3834" s="39"/>
      <c r="S3834" s="39"/>
      <c r="T3834" s="39"/>
      <c r="U3834" s="39"/>
      <c r="V3834" s="39"/>
      <c r="W3834" s="39"/>
      <c r="X3834" s="39"/>
      <c r="Y3834" s="39"/>
      <c r="Z3834" s="39"/>
      <c r="AA3834" s="39"/>
      <c r="AB3834" s="39"/>
      <c r="AC3834" s="39"/>
      <c r="AD3834" s="40"/>
      <c r="AE3834" s="40"/>
      <c r="AF3834" s="41">
        <f t="shared" si="7204"/>
        <v>0</v>
      </c>
      <c r="AG3834" s="42"/>
    </row>
    <row r="3835" spans="1:33" ht="13.8">
      <c r="A3835" s="30" t="s">
        <v>9538</v>
      </c>
      <c r="B3835" s="30" t="s">
        <v>9539</v>
      </c>
      <c r="C3835" s="43"/>
      <c r="D3835" s="44"/>
      <c r="E3835" s="44"/>
      <c r="F3835" s="35">
        <f t="shared" si="7663"/>
        <v>0</v>
      </c>
      <c r="G3835" s="35">
        <f t="shared" si="7610"/>
        <v>0</v>
      </c>
      <c r="H3835" s="35">
        <f t="shared" si="7713"/>
        <v>0</v>
      </c>
      <c r="I3835" s="21">
        <f t="shared" si="7670"/>
        <v>28</v>
      </c>
      <c r="J3835" s="37">
        <f t="shared" ref="J3835:K3835" si="7728">MAX(N3835,P3835,R3835,T3835,V3835,X3835,Z3835,AB3835,AD3835)</f>
        <v>217.87</v>
      </c>
      <c r="K3835" s="37">
        <f t="shared" si="7728"/>
        <v>279</v>
      </c>
      <c r="L3835" s="38">
        <f t="shared" ref="L3835:M3835" si="7729">MIN(N3835,P3835,R3835,T3835,V3835,X3835,Z3835,AB3835,AD3835)</f>
        <v>217.87</v>
      </c>
      <c r="M3835" s="38">
        <f t="shared" si="7729"/>
        <v>279</v>
      </c>
      <c r="N3835" s="38">
        <f t="shared" si="7617"/>
        <v>217.87</v>
      </c>
      <c r="O3835" s="38">
        <f t="shared" si="7618"/>
        <v>279</v>
      </c>
      <c r="P3835" s="39"/>
      <c r="Q3835" s="39"/>
      <c r="R3835" s="39"/>
      <c r="S3835" s="39"/>
      <c r="T3835" s="39"/>
      <c r="U3835" s="39"/>
      <c r="V3835" s="39"/>
      <c r="W3835" s="39"/>
      <c r="X3835" s="39"/>
      <c r="Y3835" s="39"/>
      <c r="Z3835" s="39"/>
      <c r="AA3835" s="39"/>
      <c r="AB3835" s="39"/>
      <c r="AC3835" s="39"/>
      <c r="AD3835" s="40"/>
      <c r="AE3835" s="40"/>
      <c r="AF3835" s="41">
        <f t="shared" si="7204"/>
        <v>0</v>
      </c>
      <c r="AG3835" s="42"/>
    </row>
    <row r="3836" spans="1:33" ht="13.8">
      <c r="A3836" s="30" t="s">
        <v>9540</v>
      </c>
      <c r="B3836" s="30" t="s">
        <v>9541</v>
      </c>
      <c r="C3836" s="43"/>
      <c r="D3836" s="44"/>
      <c r="E3836" s="44"/>
      <c r="F3836" s="35">
        <f t="shared" si="7663"/>
        <v>0</v>
      </c>
      <c r="G3836" s="35">
        <f t="shared" si="7610"/>
        <v>0</v>
      </c>
      <c r="H3836" s="35">
        <f t="shared" si="7713"/>
        <v>0</v>
      </c>
      <c r="I3836" s="21">
        <f t="shared" si="7670"/>
        <v>18</v>
      </c>
      <c r="J3836" s="37">
        <f t="shared" ref="J3836:K3836" si="7730">MAX(N3836,P3836,R3836,T3836,V3836,X3836,Z3836,AB3836,AD3836)</f>
        <v>46271.23</v>
      </c>
      <c r="K3836" s="37">
        <f t="shared" si="7730"/>
        <v>54600</v>
      </c>
      <c r="L3836" s="38">
        <f t="shared" ref="L3836:M3836" si="7731">MIN(N3836,P3836,R3836,T3836,V3836,X3836,Z3836,AB3836,AD3836)</f>
        <v>46271.23</v>
      </c>
      <c r="M3836" s="38">
        <f t="shared" si="7731"/>
        <v>54600</v>
      </c>
      <c r="N3836" s="38">
        <f t="shared" si="7617"/>
        <v>46271.23</v>
      </c>
      <c r="O3836" s="38">
        <f t="shared" si="7618"/>
        <v>54600</v>
      </c>
      <c r="P3836" s="39"/>
      <c r="Q3836" s="39"/>
      <c r="R3836" s="39"/>
      <c r="S3836" s="39"/>
      <c r="T3836" s="39"/>
      <c r="U3836" s="39"/>
      <c r="V3836" s="39"/>
      <c r="W3836" s="39"/>
      <c r="X3836" s="39"/>
      <c r="Y3836" s="39"/>
      <c r="Z3836" s="39"/>
      <c r="AA3836" s="39"/>
      <c r="AB3836" s="39"/>
      <c r="AC3836" s="39"/>
      <c r="AD3836" s="40"/>
      <c r="AE3836" s="40"/>
      <c r="AF3836" s="41">
        <f t="shared" si="7204"/>
        <v>0</v>
      </c>
      <c r="AG3836" s="42"/>
    </row>
    <row r="3837" spans="1:33" ht="13.8">
      <c r="A3837" s="30" t="s">
        <v>9542</v>
      </c>
      <c r="B3837" s="30" t="s">
        <v>9543</v>
      </c>
      <c r="C3837" s="43"/>
      <c r="D3837" s="44"/>
      <c r="E3837" s="44"/>
      <c r="F3837" s="35">
        <f t="shared" si="7663"/>
        <v>0</v>
      </c>
      <c r="G3837" s="35">
        <f t="shared" si="7610"/>
        <v>0</v>
      </c>
      <c r="H3837" s="35">
        <f t="shared" si="7713"/>
        <v>0</v>
      </c>
      <c r="I3837" s="21">
        <f t="shared" si="7670"/>
        <v>18</v>
      </c>
      <c r="J3837" s="37">
        <f t="shared" ref="J3837:K3837" si="7732">MAX(N3837,P3837,R3837,T3837,V3837,X3837,Z3837,AB3837,AD3837)</f>
        <v>46118.02</v>
      </c>
      <c r="K3837" s="37">
        <f t="shared" si="7732"/>
        <v>54419</v>
      </c>
      <c r="L3837" s="38">
        <f t="shared" ref="L3837:M3837" si="7733">MIN(N3837,P3837,R3837,T3837,V3837,X3837,Z3837,AB3837,AD3837)</f>
        <v>46118.02</v>
      </c>
      <c r="M3837" s="38">
        <f t="shared" si="7733"/>
        <v>54419</v>
      </c>
      <c r="N3837" s="38">
        <f t="shared" si="7617"/>
        <v>46118.02</v>
      </c>
      <c r="O3837" s="38">
        <f t="shared" si="7618"/>
        <v>54419</v>
      </c>
      <c r="P3837" s="39"/>
      <c r="Q3837" s="39"/>
      <c r="R3837" s="39"/>
      <c r="S3837" s="39"/>
      <c r="T3837" s="39"/>
      <c r="U3837" s="39"/>
      <c r="V3837" s="39"/>
      <c r="W3837" s="39"/>
      <c r="X3837" s="39"/>
      <c r="Y3837" s="39"/>
      <c r="Z3837" s="39"/>
      <c r="AA3837" s="39"/>
      <c r="AB3837" s="39"/>
      <c r="AC3837" s="39"/>
      <c r="AD3837" s="40"/>
      <c r="AE3837" s="40"/>
      <c r="AF3837" s="41">
        <f t="shared" si="7204"/>
        <v>0</v>
      </c>
      <c r="AG3837" s="42"/>
    </row>
    <row r="3838" spans="1:33" ht="13.8">
      <c r="A3838" s="30" t="s">
        <v>9544</v>
      </c>
      <c r="B3838" s="30" t="s">
        <v>9545</v>
      </c>
      <c r="C3838" s="43"/>
      <c r="D3838" s="44"/>
      <c r="E3838" s="44"/>
      <c r="F3838" s="35">
        <f t="shared" si="7663"/>
        <v>0</v>
      </c>
      <c r="G3838" s="35">
        <f t="shared" si="7610"/>
        <v>0</v>
      </c>
      <c r="H3838" s="35">
        <f t="shared" si="7713"/>
        <v>0</v>
      </c>
      <c r="I3838" s="21">
        <f t="shared" si="7670"/>
        <v>18</v>
      </c>
      <c r="J3838" s="37">
        <f t="shared" ref="J3838:K3838" si="7734">MAX(N3838,P3838,R3838,T3838,V3838,X3838,Z3838,AB3838,AD3838)</f>
        <v>46118.02</v>
      </c>
      <c r="K3838" s="37">
        <f t="shared" si="7734"/>
        <v>54419</v>
      </c>
      <c r="L3838" s="38">
        <f t="shared" ref="L3838:M3838" si="7735">MIN(N3838,P3838,R3838,T3838,V3838,X3838,Z3838,AB3838,AD3838)</f>
        <v>46118.02</v>
      </c>
      <c r="M3838" s="38">
        <f t="shared" si="7735"/>
        <v>54419</v>
      </c>
      <c r="N3838" s="38">
        <f t="shared" si="7617"/>
        <v>46118.02</v>
      </c>
      <c r="O3838" s="38">
        <f t="shared" si="7618"/>
        <v>54419</v>
      </c>
      <c r="P3838" s="39"/>
      <c r="Q3838" s="39"/>
      <c r="R3838" s="39"/>
      <c r="S3838" s="39"/>
      <c r="T3838" s="39"/>
      <c r="U3838" s="39"/>
      <c r="V3838" s="39"/>
      <c r="W3838" s="39"/>
      <c r="X3838" s="39"/>
      <c r="Y3838" s="39"/>
      <c r="Z3838" s="39"/>
      <c r="AA3838" s="39"/>
      <c r="AB3838" s="39"/>
      <c r="AC3838" s="39"/>
      <c r="AD3838" s="40"/>
      <c r="AE3838" s="40"/>
      <c r="AF3838" s="41">
        <f t="shared" si="7204"/>
        <v>0</v>
      </c>
      <c r="AG3838" s="42"/>
    </row>
    <row r="3839" spans="1:33" ht="13.8">
      <c r="A3839" s="30" t="s">
        <v>9546</v>
      </c>
      <c r="B3839" s="30" t="s">
        <v>9547</v>
      </c>
      <c r="C3839" s="43"/>
      <c r="D3839" s="44"/>
      <c r="E3839" s="44"/>
      <c r="F3839" s="35">
        <f t="shared" si="7663"/>
        <v>0</v>
      </c>
      <c r="G3839" s="35">
        <f t="shared" si="7610"/>
        <v>0</v>
      </c>
      <c r="H3839" s="35">
        <f t="shared" si="7713"/>
        <v>0</v>
      </c>
      <c r="I3839" s="21">
        <f t="shared" ref="I3839:I3858" si="7736">VLOOKUP(A3839,Old_Inventory,9,FALSE)</f>
        <v>18</v>
      </c>
      <c r="J3839" s="37">
        <f t="shared" ref="J3839:K3839" si="7737">MAX(N3839,P3839,R3839,T3839,V3839,X3839,Z3839,AB3839,AD3839)</f>
        <v>61379.42</v>
      </c>
      <c r="K3839" s="37">
        <f t="shared" si="7737"/>
        <v>72428</v>
      </c>
      <c r="L3839" s="38">
        <f t="shared" ref="L3839:M3839" si="7738">MIN(N3839,P3839,R3839,T3839,V3839,X3839,Z3839,AB3839,AD3839)</f>
        <v>61379.42</v>
      </c>
      <c r="M3839" s="38">
        <f t="shared" si="7738"/>
        <v>72428</v>
      </c>
      <c r="N3839" s="38">
        <f t="shared" si="7617"/>
        <v>61379.42</v>
      </c>
      <c r="O3839" s="38">
        <f t="shared" si="7618"/>
        <v>72428</v>
      </c>
      <c r="P3839" s="39"/>
      <c r="Q3839" s="39"/>
      <c r="R3839" s="39"/>
      <c r="S3839" s="39"/>
      <c r="T3839" s="39"/>
      <c r="U3839" s="39"/>
      <c r="V3839" s="39"/>
      <c r="W3839" s="39"/>
      <c r="X3839" s="39"/>
      <c r="Y3839" s="39"/>
      <c r="Z3839" s="39"/>
      <c r="AA3839" s="39"/>
      <c r="AB3839" s="39"/>
      <c r="AC3839" s="39"/>
      <c r="AD3839" s="40"/>
      <c r="AE3839" s="40"/>
      <c r="AF3839" s="41">
        <f t="shared" si="7204"/>
        <v>0</v>
      </c>
      <c r="AG3839" s="42"/>
    </row>
    <row r="3840" spans="1:33" ht="13.8">
      <c r="A3840" s="30" t="s">
        <v>9548</v>
      </c>
      <c r="B3840" s="30" t="s">
        <v>9549</v>
      </c>
      <c r="C3840" s="43"/>
      <c r="D3840" s="44"/>
      <c r="E3840" s="44"/>
      <c r="F3840" s="35">
        <f t="shared" si="7663"/>
        <v>0</v>
      </c>
      <c r="G3840" s="35">
        <f t="shared" si="7610"/>
        <v>0</v>
      </c>
      <c r="H3840" s="35">
        <f t="shared" si="7713"/>
        <v>0</v>
      </c>
      <c r="I3840" s="21">
        <f t="shared" si="7736"/>
        <v>18</v>
      </c>
      <c r="J3840" s="37">
        <f t="shared" ref="J3840:K3840" si="7739">MAX(N3840,P3840,R3840,T3840,V3840,X3840,Z3840,AB3840,AD3840)</f>
        <v>60520.32</v>
      </c>
      <c r="K3840" s="37">
        <f t="shared" si="7739"/>
        <v>71414</v>
      </c>
      <c r="L3840" s="38">
        <f t="shared" ref="L3840:M3840" si="7740">MIN(N3840,P3840,R3840,T3840,V3840,X3840,Z3840,AB3840,AD3840)</f>
        <v>60520.32</v>
      </c>
      <c r="M3840" s="38">
        <f t="shared" si="7740"/>
        <v>71414</v>
      </c>
      <c r="N3840" s="38">
        <f t="shared" si="7617"/>
        <v>60520.32</v>
      </c>
      <c r="O3840" s="38">
        <f t="shared" si="7618"/>
        <v>71414</v>
      </c>
      <c r="P3840" s="39"/>
      <c r="Q3840" s="39"/>
      <c r="R3840" s="39"/>
      <c r="S3840" s="39"/>
      <c r="T3840" s="39"/>
      <c r="U3840" s="39"/>
      <c r="V3840" s="39"/>
      <c r="W3840" s="39"/>
      <c r="X3840" s="39"/>
      <c r="Y3840" s="39"/>
      <c r="Z3840" s="39"/>
      <c r="AA3840" s="39"/>
      <c r="AB3840" s="39"/>
      <c r="AC3840" s="39"/>
      <c r="AD3840" s="40"/>
      <c r="AE3840" s="40"/>
      <c r="AF3840" s="41">
        <f t="shared" ref="AF3840:AF3863" si="7741">D3840-H3840</f>
        <v>0</v>
      </c>
      <c r="AG3840" s="42"/>
    </row>
    <row r="3841" spans="1:33" ht="13.8">
      <c r="A3841" s="30" t="s">
        <v>9550</v>
      </c>
      <c r="B3841" s="30" t="s">
        <v>9551</v>
      </c>
      <c r="C3841" s="43"/>
      <c r="D3841" s="44"/>
      <c r="E3841" s="44"/>
      <c r="F3841" s="35">
        <f t="shared" si="7663"/>
        <v>0</v>
      </c>
      <c r="G3841" s="35">
        <f t="shared" si="7610"/>
        <v>0</v>
      </c>
      <c r="H3841" s="35">
        <f t="shared" si="7713"/>
        <v>0</v>
      </c>
      <c r="I3841" s="21">
        <f t="shared" si="7736"/>
        <v>18</v>
      </c>
      <c r="J3841" s="37">
        <f t="shared" ref="J3841:K3841" si="7742">MAX(N3841,P3841,R3841,T3841,V3841,X3841,Z3841,AB3841,AD3841)</f>
        <v>61384.9</v>
      </c>
      <c r="K3841" s="37">
        <f t="shared" si="7742"/>
        <v>72434</v>
      </c>
      <c r="L3841" s="38">
        <f t="shared" ref="L3841:M3841" si="7743">MIN(N3841,P3841,R3841,T3841,V3841,X3841,Z3841,AB3841,AD3841)</f>
        <v>61384.9</v>
      </c>
      <c r="M3841" s="38">
        <f t="shared" si="7743"/>
        <v>72434</v>
      </c>
      <c r="N3841" s="38">
        <f t="shared" si="7617"/>
        <v>61384.9</v>
      </c>
      <c r="O3841" s="38">
        <f t="shared" si="7618"/>
        <v>72434</v>
      </c>
      <c r="P3841" s="39"/>
      <c r="Q3841" s="39"/>
      <c r="R3841" s="39"/>
      <c r="S3841" s="39"/>
      <c r="T3841" s="39"/>
      <c r="U3841" s="39"/>
      <c r="V3841" s="39"/>
      <c r="W3841" s="39"/>
      <c r="X3841" s="39"/>
      <c r="Y3841" s="39"/>
      <c r="Z3841" s="39"/>
      <c r="AA3841" s="39"/>
      <c r="AB3841" s="39"/>
      <c r="AC3841" s="39"/>
      <c r="AD3841" s="40"/>
      <c r="AE3841" s="40"/>
      <c r="AF3841" s="41">
        <f t="shared" si="7741"/>
        <v>0</v>
      </c>
      <c r="AG3841" s="42"/>
    </row>
    <row r="3842" spans="1:33" ht="27.6">
      <c r="A3842" s="30" t="s">
        <v>9552</v>
      </c>
      <c r="B3842" s="30" t="s">
        <v>9553</v>
      </c>
      <c r="C3842" s="43"/>
      <c r="D3842" s="44"/>
      <c r="E3842" s="44"/>
      <c r="F3842" s="35">
        <f t="shared" si="7663"/>
        <v>0</v>
      </c>
      <c r="G3842" s="35">
        <f t="shared" si="7610"/>
        <v>0</v>
      </c>
      <c r="H3842" s="35">
        <f t="shared" si="7713"/>
        <v>0</v>
      </c>
      <c r="I3842" s="21">
        <f t="shared" si="7736"/>
        <v>18</v>
      </c>
      <c r="J3842" s="37">
        <f t="shared" ref="J3842:K3842" si="7744">MAX(N3842,P3842,R3842,T3842,V3842,X3842,Z3842,AB3842,AD3842)</f>
        <v>1605.99</v>
      </c>
      <c r="K3842" s="37">
        <f t="shared" si="7744"/>
        <v>1895</v>
      </c>
      <c r="L3842" s="38">
        <f t="shared" ref="L3842:M3842" si="7745">MIN(N3842,P3842,R3842,T3842,V3842,X3842,Z3842,AB3842,AD3842)</f>
        <v>1605.99</v>
      </c>
      <c r="M3842" s="38">
        <f t="shared" si="7745"/>
        <v>1895</v>
      </c>
      <c r="N3842" s="38">
        <f t="shared" si="7617"/>
        <v>1605.99</v>
      </c>
      <c r="O3842" s="38">
        <f t="shared" si="7618"/>
        <v>1895</v>
      </c>
      <c r="P3842" s="39"/>
      <c r="Q3842" s="39"/>
      <c r="R3842" s="39"/>
      <c r="S3842" s="39"/>
      <c r="T3842" s="39"/>
      <c r="U3842" s="39"/>
      <c r="V3842" s="39"/>
      <c r="W3842" s="39"/>
      <c r="X3842" s="39"/>
      <c r="Y3842" s="39"/>
      <c r="Z3842" s="39"/>
      <c r="AA3842" s="39"/>
      <c r="AB3842" s="39"/>
      <c r="AC3842" s="39"/>
      <c r="AD3842" s="40"/>
      <c r="AE3842" s="40"/>
      <c r="AF3842" s="41">
        <f t="shared" si="7741"/>
        <v>0</v>
      </c>
      <c r="AG3842" s="42"/>
    </row>
    <row r="3843" spans="1:33" ht="27.6">
      <c r="A3843" s="30" t="s">
        <v>9554</v>
      </c>
      <c r="B3843" s="30" t="s">
        <v>9555</v>
      </c>
      <c r="C3843" s="43"/>
      <c r="D3843" s="44"/>
      <c r="E3843" s="44"/>
      <c r="F3843" s="35">
        <f t="shared" si="7663"/>
        <v>0</v>
      </c>
      <c r="G3843" s="35">
        <f t="shared" ref="G3843:G3893" si="7746">IFERROR(COUNTIF(Sales_PartCode, A3843), 0)</f>
        <v>0</v>
      </c>
      <c r="H3843" s="35">
        <f t="shared" si="7713"/>
        <v>0</v>
      </c>
      <c r="I3843" s="21">
        <f t="shared" si="7736"/>
        <v>18</v>
      </c>
      <c r="J3843" s="37">
        <f t="shared" ref="J3843:K3843" si="7747">MAX(N3843,P3843,R3843,T3843,V3843,X3843,Z3843,AB3843,AD3843)</f>
        <v>1524.12</v>
      </c>
      <c r="K3843" s="37">
        <f t="shared" si="7747"/>
        <v>1798</v>
      </c>
      <c r="L3843" s="38">
        <f t="shared" ref="L3843:M3843" si="7748">MIN(N3843,P3843,R3843,T3843,V3843,X3843,Z3843,AB3843,AD3843)</f>
        <v>1524.12</v>
      </c>
      <c r="M3843" s="38">
        <f t="shared" si="7748"/>
        <v>1798</v>
      </c>
      <c r="N3843" s="38">
        <f t="shared" si="7617"/>
        <v>1524.12</v>
      </c>
      <c r="O3843" s="38">
        <f t="shared" si="7618"/>
        <v>1798</v>
      </c>
      <c r="P3843" s="39"/>
      <c r="Q3843" s="39"/>
      <c r="R3843" s="39"/>
      <c r="S3843" s="39"/>
      <c r="T3843" s="39"/>
      <c r="U3843" s="39"/>
      <c r="V3843" s="39"/>
      <c r="W3843" s="39"/>
      <c r="X3843" s="39"/>
      <c r="Y3843" s="39"/>
      <c r="Z3843" s="39"/>
      <c r="AA3843" s="39"/>
      <c r="AB3843" s="39"/>
      <c r="AC3843" s="39"/>
      <c r="AD3843" s="40"/>
      <c r="AE3843" s="40"/>
      <c r="AF3843" s="41">
        <f t="shared" si="7741"/>
        <v>0</v>
      </c>
      <c r="AG3843" s="42"/>
    </row>
    <row r="3844" spans="1:33" ht="13.8">
      <c r="A3844" s="30" t="s">
        <v>9556</v>
      </c>
      <c r="B3844" s="30" t="s">
        <v>9557</v>
      </c>
      <c r="C3844" s="43"/>
      <c r="D3844" s="44"/>
      <c r="E3844" s="44"/>
      <c r="F3844" s="35">
        <f t="shared" si="7663"/>
        <v>0</v>
      </c>
      <c r="G3844" s="35">
        <f t="shared" si="7746"/>
        <v>0</v>
      </c>
      <c r="H3844" s="35">
        <f t="shared" si="7713"/>
        <v>0</v>
      </c>
      <c r="I3844" s="21">
        <f t="shared" si="7736"/>
        <v>18</v>
      </c>
      <c r="J3844" s="37">
        <f t="shared" ref="J3844:K3844" si="7749">MAX(N3844,P3844,R3844,T3844,V3844,X3844,Z3844,AB3844,AD3844)</f>
        <v>957.3</v>
      </c>
      <c r="K3844" s="37">
        <f t="shared" si="7749"/>
        <v>1130</v>
      </c>
      <c r="L3844" s="38">
        <f t="shared" ref="L3844:M3844" si="7750">MIN(N3844,P3844,R3844,T3844,V3844,X3844,Z3844,AB3844,AD3844)</f>
        <v>957.3</v>
      </c>
      <c r="M3844" s="38">
        <f t="shared" si="7750"/>
        <v>1130</v>
      </c>
      <c r="N3844" s="38">
        <f t="shared" si="7617"/>
        <v>957.3</v>
      </c>
      <c r="O3844" s="38">
        <f t="shared" si="7618"/>
        <v>1130</v>
      </c>
      <c r="P3844" s="39"/>
      <c r="Q3844" s="39"/>
      <c r="R3844" s="39"/>
      <c r="S3844" s="39"/>
      <c r="T3844" s="39"/>
      <c r="U3844" s="39"/>
      <c r="V3844" s="39"/>
      <c r="W3844" s="39"/>
      <c r="X3844" s="39"/>
      <c r="Y3844" s="39"/>
      <c r="Z3844" s="39"/>
      <c r="AA3844" s="39"/>
      <c r="AB3844" s="39"/>
      <c r="AC3844" s="39"/>
      <c r="AD3844" s="40"/>
      <c r="AE3844" s="40"/>
      <c r="AF3844" s="41">
        <f t="shared" si="7741"/>
        <v>0</v>
      </c>
      <c r="AG3844" s="42"/>
    </row>
    <row r="3845" spans="1:33" ht="13.8">
      <c r="A3845" s="30" t="s">
        <v>9558</v>
      </c>
      <c r="B3845" s="30" t="s">
        <v>9559</v>
      </c>
      <c r="C3845" s="43"/>
      <c r="D3845" s="44"/>
      <c r="E3845" s="44"/>
      <c r="F3845" s="35">
        <f t="shared" si="7663"/>
        <v>0</v>
      </c>
      <c r="G3845" s="35">
        <f t="shared" si="7746"/>
        <v>0</v>
      </c>
      <c r="H3845" s="35">
        <f t="shared" si="7713"/>
        <v>0</v>
      </c>
      <c r="I3845" s="21">
        <f t="shared" si="7736"/>
        <v>18</v>
      </c>
      <c r="J3845" s="37">
        <f t="shared" ref="J3845:K3845" si="7751">MAX(N3845,P3845,R3845,T3845,V3845,X3845,Z3845,AB3845,AD3845)</f>
        <v>18.89</v>
      </c>
      <c r="K3845" s="37">
        <f t="shared" si="7751"/>
        <v>22</v>
      </c>
      <c r="L3845" s="38">
        <f t="shared" ref="L3845:M3845" si="7752">MIN(N3845,P3845,R3845,T3845,V3845,X3845,Z3845,AB3845,AD3845)</f>
        <v>18.89</v>
      </c>
      <c r="M3845" s="38">
        <f t="shared" si="7752"/>
        <v>22</v>
      </c>
      <c r="N3845" s="38">
        <f t="shared" ref="N3845:N3863" si="7753">VLOOKUP(A3845,Inv_bef,5,FALSE)</f>
        <v>18.89</v>
      </c>
      <c r="O3845" s="38">
        <f t="shared" ref="O3845:O3863" si="7754">VLOOKUP(A3845,Inv_bef,6,FALSE)</f>
        <v>22</v>
      </c>
      <c r="P3845" s="39"/>
      <c r="Q3845" s="39"/>
      <c r="R3845" s="39"/>
      <c r="S3845" s="39"/>
      <c r="T3845" s="39"/>
      <c r="U3845" s="39"/>
      <c r="V3845" s="39"/>
      <c r="W3845" s="39"/>
      <c r="X3845" s="39"/>
      <c r="Y3845" s="39"/>
      <c r="Z3845" s="39"/>
      <c r="AA3845" s="39"/>
      <c r="AB3845" s="39"/>
      <c r="AC3845" s="39"/>
      <c r="AD3845" s="40"/>
      <c r="AE3845" s="40"/>
      <c r="AF3845" s="41">
        <f t="shared" si="7741"/>
        <v>0</v>
      </c>
      <c r="AG3845" s="42"/>
    </row>
    <row r="3846" spans="1:33" ht="27.6">
      <c r="A3846" s="30" t="s">
        <v>9560</v>
      </c>
      <c r="B3846" s="30" t="s">
        <v>9561</v>
      </c>
      <c r="C3846" s="43"/>
      <c r="D3846" s="44"/>
      <c r="E3846" s="44"/>
      <c r="F3846" s="35">
        <f t="shared" si="7663"/>
        <v>0</v>
      </c>
      <c r="G3846" s="35">
        <f t="shared" si="7746"/>
        <v>0</v>
      </c>
      <c r="H3846" s="35">
        <f t="shared" si="7713"/>
        <v>0</v>
      </c>
      <c r="I3846" s="21">
        <f t="shared" si="7736"/>
        <v>18</v>
      </c>
      <c r="J3846" s="37">
        <f t="shared" ref="J3846:K3846" si="7755">MAX(N3846,P3846,R3846,T3846,V3846,X3846,Z3846,AB3846,AD3846)</f>
        <v>18.89</v>
      </c>
      <c r="K3846" s="37">
        <f t="shared" si="7755"/>
        <v>22</v>
      </c>
      <c r="L3846" s="38">
        <f t="shared" ref="L3846:M3846" si="7756">MIN(N3846,P3846,R3846,T3846,V3846,X3846,Z3846,AB3846,AD3846)</f>
        <v>18.89</v>
      </c>
      <c r="M3846" s="38">
        <f t="shared" si="7756"/>
        <v>22</v>
      </c>
      <c r="N3846" s="38">
        <f t="shared" si="7753"/>
        <v>18.89</v>
      </c>
      <c r="O3846" s="38">
        <f t="shared" si="7754"/>
        <v>22</v>
      </c>
      <c r="P3846" s="39"/>
      <c r="Q3846" s="39"/>
      <c r="R3846" s="39"/>
      <c r="S3846" s="39"/>
      <c r="T3846" s="39"/>
      <c r="U3846" s="39"/>
      <c r="V3846" s="39"/>
      <c r="W3846" s="39"/>
      <c r="X3846" s="39"/>
      <c r="Y3846" s="39"/>
      <c r="Z3846" s="39"/>
      <c r="AA3846" s="39"/>
      <c r="AB3846" s="39"/>
      <c r="AC3846" s="39"/>
      <c r="AD3846" s="40"/>
      <c r="AE3846" s="40"/>
      <c r="AF3846" s="41">
        <f t="shared" si="7741"/>
        <v>0</v>
      </c>
      <c r="AG3846" s="42"/>
    </row>
    <row r="3847" spans="1:33" ht="27.6">
      <c r="A3847" s="30" t="s">
        <v>9562</v>
      </c>
      <c r="B3847" s="30" t="s">
        <v>9563</v>
      </c>
      <c r="C3847" s="43"/>
      <c r="D3847" s="44"/>
      <c r="E3847" s="44"/>
      <c r="F3847" s="35">
        <f t="shared" si="7663"/>
        <v>0</v>
      </c>
      <c r="G3847" s="35">
        <f t="shared" si="7746"/>
        <v>0</v>
      </c>
      <c r="H3847" s="35">
        <f t="shared" si="7713"/>
        <v>0</v>
      </c>
      <c r="I3847" s="21">
        <f t="shared" si="7736"/>
        <v>18</v>
      </c>
      <c r="J3847" s="37">
        <f t="shared" ref="J3847:K3847" si="7757">MAX(N3847,P3847,R3847,T3847,V3847,X3847,Z3847,AB3847,AD3847)</f>
        <v>1580.8</v>
      </c>
      <c r="K3847" s="37">
        <f t="shared" si="7757"/>
        <v>1865</v>
      </c>
      <c r="L3847" s="38">
        <f t="shared" ref="L3847:M3847" si="7758">MIN(N3847,P3847,R3847,T3847,V3847,X3847,Z3847,AB3847,AD3847)</f>
        <v>1580.8</v>
      </c>
      <c r="M3847" s="38">
        <f t="shared" si="7758"/>
        <v>1865</v>
      </c>
      <c r="N3847" s="38">
        <f t="shared" si="7753"/>
        <v>1580.8</v>
      </c>
      <c r="O3847" s="38">
        <f t="shared" si="7754"/>
        <v>1865</v>
      </c>
      <c r="P3847" s="39"/>
      <c r="Q3847" s="39"/>
      <c r="R3847" s="39"/>
      <c r="S3847" s="39"/>
      <c r="T3847" s="39"/>
      <c r="U3847" s="39"/>
      <c r="V3847" s="39"/>
      <c r="W3847" s="39"/>
      <c r="X3847" s="39"/>
      <c r="Y3847" s="39"/>
      <c r="Z3847" s="39"/>
      <c r="AA3847" s="39"/>
      <c r="AB3847" s="39"/>
      <c r="AC3847" s="39"/>
      <c r="AD3847" s="40"/>
      <c r="AE3847" s="40"/>
      <c r="AF3847" s="41">
        <f t="shared" si="7741"/>
        <v>0</v>
      </c>
      <c r="AG3847" s="42"/>
    </row>
    <row r="3848" spans="1:33" ht="27.6">
      <c r="A3848" s="30" t="s">
        <v>9564</v>
      </c>
      <c r="B3848" s="30" t="s">
        <v>9565</v>
      </c>
      <c r="C3848" s="43"/>
      <c r="D3848" s="44"/>
      <c r="E3848" s="44"/>
      <c r="F3848" s="35">
        <f t="shared" si="7663"/>
        <v>0</v>
      </c>
      <c r="G3848" s="35">
        <f t="shared" si="7746"/>
        <v>0</v>
      </c>
      <c r="H3848" s="35">
        <f t="shared" si="7713"/>
        <v>0</v>
      </c>
      <c r="I3848" s="21">
        <f t="shared" si="7736"/>
        <v>18</v>
      </c>
      <c r="J3848" s="37">
        <f t="shared" ref="J3848:K3848" si="7759">MAX(N3848,P3848,R3848,T3848,V3848,X3848,Z3848,AB3848,AD3848)</f>
        <v>1580.8</v>
      </c>
      <c r="K3848" s="37">
        <f t="shared" si="7759"/>
        <v>1865</v>
      </c>
      <c r="L3848" s="38">
        <f t="shared" ref="L3848:M3848" si="7760">MIN(N3848,P3848,R3848,T3848,V3848,X3848,Z3848,AB3848,AD3848)</f>
        <v>1580.8</v>
      </c>
      <c r="M3848" s="38">
        <f t="shared" si="7760"/>
        <v>1865</v>
      </c>
      <c r="N3848" s="38">
        <f t="shared" si="7753"/>
        <v>1580.8</v>
      </c>
      <c r="O3848" s="38">
        <f t="shared" si="7754"/>
        <v>1865</v>
      </c>
      <c r="P3848" s="39"/>
      <c r="Q3848" s="39"/>
      <c r="R3848" s="39"/>
      <c r="S3848" s="39"/>
      <c r="T3848" s="39"/>
      <c r="U3848" s="39"/>
      <c r="V3848" s="39"/>
      <c r="W3848" s="39"/>
      <c r="X3848" s="39"/>
      <c r="Y3848" s="39"/>
      <c r="Z3848" s="39"/>
      <c r="AA3848" s="39"/>
      <c r="AB3848" s="39"/>
      <c r="AC3848" s="39"/>
      <c r="AD3848" s="40"/>
      <c r="AE3848" s="40"/>
      <c r="AF3848" s="41">
        <f t="shared" si="7741"/>
        <v>0</v>
      </c>
      <c r="AG3848" s="42"/>
    </row>
    <row r="3849" spans="1:33" ht="13.8">
      <c r="A3849" s="30" t="s">
        <v>9566</v>
      </c>
      <c r="B3849" s="30" t="s">
        <v>9567</v>
      </c>
      <c r="C3849" s="43"/>
      <c r="D3849" s="44"/>
      <c r="E3849" s="44"/>
      <c r="F3849" s="35">
        <f t="shared" si="7663"/>
        <v>0</v>
      </c>
      <c r="G3849" s="35">
        <f t="shared" si="7746"/>
        <v>0</v>
      </c>
      <c r="H3849" s="35">
        <f t="shared" si="7713"/>
        <v>0</v>
      </c>
      <c r="I3849" s="21">
        <f t="shared" si="7736"/>
        <v>18</v>
      </c>
      <c r="J3849" s="37">
        <f t="shared" ref="J3849:K3849" si="7761">MAX(N3849,P3849,R3849,T3849,V3849,X3849,Z3849,AB3849,AD3849)</f>
        <v>951</v>
      </c>
      <c r="K3849" s="37">
        <f t="shared" si="7761"/>
        <v>1122</v>
      </c>
      <c r="L3849" s="38">
        <f t="shared" ref="L3849:M3849" si="7762">MIN(N3849,P3849,R3849,T3849,V3849,X3849,Z3849,AB3849,AD3849)</f>
        <v>951</v>
      </c>
      <c r="M3849" s="38">
        <f t="shared" si="7762"/>
        <v>1122</v>
      </c>
      <c r="N3849" s="38">
        <f t="shared" si="7753"/>
        <v>951</v>
      </c>
      <c r="O3849" s="38">
        <f t="shared" si="7754"/>
        <v>1122</v>
      </c>
      <c r="P3849" s="39"/>
      <c r="Q3849" s="39"/>
      <c r="R3849" s="39"/>
      <c r="S3849" s="39"/>
      <c r="T3849" s="39"/>
      <c r="U3849" s="39"/>
      <c r="V3849" s="39"/>
      <c r="W3849" s="39"/>
      <c r="X3849" s="39"/>
      <c r="Y3849" s="39"/>
      <c r="Z3849" s="39"/>
      <c r="AA3849" s="39"/>
      <c r="AB3849" s="39"/>
      <c r="AC3849" s="39"/>
      <c r="AD3849" s="40"/>
      <c r="AE3849" s="40"/>
      <c r="AF3849" s="41">
        <f t="shared" si="7741"/>
        <v>0</v>
      </c>
      <c r="AG3849" s="42"/>
    </row>
    <row r="3850" spans="1:33" ht="13.8">
      <c r="A3850" s="30" t="s">
        <v>9568</v>
      </c>
      <c r="B3850" s="30" t="s">
        <v>9569</v>
      </c>
      <c r="C3850" s="43"/>
      <c r="D3850" s="44"/>
      <c r="E3850" s="44"/>
      <c r="F3850" s="35">
        <f t="shared" si="7663"/>
        <v>0</v>
      </c>
      <c r="G3850" s="35">
        <f t="shared" si="7746"/>
        <v>0</v>
      </c>
      <c r="H3850" s="35">
        <f t="shared" si="7713"/>
        <v>0</v>
      </c>
      <c r="I3850" s="21">
        <f t="shared" si="7736"/>
        <v>18</v>
      </c>
      <c r="J3850" s="37">
        <f t="shared" ref="J3850:K3850" si="7763">MAX(N3850,P3850,R3850,T3850,V3850,X3850,Z3850,AB3850,AD3850)</f>
        <v>806.14</v>
      </c>
      <c r="K3850" s="37">
        <f t="shared" si="7763"/>
        <v>951</v>
      </c>
      <c r="L3850" s="38">
        <f t="shared" ref="L3850:M3850" si="7764">MIN(N3850,P3850,R3850,T3850,V3850,X3850,Z3850,AB3850,AD3850)</f>
        <v>806.14</v>
      </c>
      <c r="M3850" s="38">
        <f t="shared" si="7764"/>
        <v>951</v>
      </c>
      <c r="N3850" s="38">
        <f t="shared" si="7753"/>
        <v>806.14</v>
      </c>
      <c r="O3850" s="38">
        <f t="shared" si="7754"/>
        <v>951</v>
      </c>
      <c r="P3850" s="39"/>
      <c r="Q3850" s="39"/>
      <c r="R3850" s="39"/>
      <c r="S3850" s="39"/>
      <c r="T3850" s="39"/>
      <c r="U3850" s="39"/>
      <c r="V3850" s="39"/>
      <c r="W3850" s="39"/>
      <c r="X3850" s="39"/>
      <c r="Y3850" s="39"/>
      <c r="Z3850" s="39"/>
      <c r="AA3850" s="39"/>
      <c r="AB3850" s="39"/>
      <c r="AC3850" s="39"/>
      <c r="AD3850" s="40"/>
      <c r="AE3850" s="40"/>
      <c r="AF3850" s="41">
        <f t="shared" si="7741"/>
        <v>0</v>
      </c>
      <c r="AG3850" s="42"/>
    </row>
    <row r="3851" spans="1:33" ht="13.8">
      <c r="A3851" s="30" t="s">
        <v>9570</v>
      </c>
      <c r="B3851" s="30" t="s">
        <v>9571</v>
      </c>
      <c r="C3851" s="43"/>
      <c r="D3851" s="44"/>
      <c r="E3851" s="44"/>
      <c r="F3851" s="35">
        <f t="shared" si="7663"/>
        <v>0</v>
      </c>
      <c r="G3851" s="35">
        <f t="shared" si="7746"/>
        <v>0</v>
      </c>
      <c r="H3851" s="35">
        <f t="shared" si="7713"/>
        <v>0</v>
      </c>
      <c r="I3851" s="21">
        <f t="shared" si="7736"/>
        <v>18</v>
      </c>
      <c r="J3851" s="37">
        <f t="shared" ref="J3851:K3851" si="7765">MAX(N3851,P3851,R3851,T3851,V3851,X3851,Z3851,AB3851,AD3851)</f>
        <v>888.02</v>
      </c>
      <c r="K3851" s="37">
        <f t="shared" si="7765"/>
        <v>1048</v>
      </c>
      <c r="L3851" s="38">
        <f t="shared" ref="L3851:M3851" si="7766">MIN(N3851,P3851,R3851,T3851,V3851,X3851,Z3851,AB3851,AD3851)</f>
        <v>888.02</v>
      </c>
      <c r="M3851" s="38">
        <f t="shared" si="7766"/>
        <v>1048</v>
      </c>
      <c r="N3851" s="38">
        <f t="shared" si="7753"/>
        <v>888.02</v>
      </c>
      <c r="O3851" s="38">
        <f t="shared" si="7754"/>
        <v>1048</v>
      </c>
      <c r="P3851" s="39"/>
      <c r="Q3851" s="39"/>
      <c r="R3851" s="39"/>
      <c r="S3851" s="39"/>
      <c r="T3851" s="39"/>
      <c r="U3851" s="39"/>
      <c r="V3851" s="39"/>
      <c r="W3851" s="39"/>
      <c r="X3851" s="39"/>
      <c r="Y3851" s="39"/>
      <c r="Z3851" s="39"/>
      <c r="AA3851" s="39"/>
      <c r="AB3851" s="39"/>
      <c r="AC3851" s="39"/>
      <c r="AD3851" s="40"/>
      <c r="AE3851" s="40"/>
      <c r="AF3851" s="41">
        <f t="shared" si="7741"/>
        <v>0</v>
      </c>
      <c r="AG3851" s="42"/>
    </row>
    <row r="3852" spans="1:33" ht="27.6">
      <c r="A3852" s="30" t="s">
        <v>9572</v>
      </c>
      <c r="B3852" s="30" t="s">
        <v>9573</v>
      </c>
      <c r="C3852" s="43"/>
      <c r="D3852" s="44"/>
      <c r="E3852" s="44"/>
      <c r="F3852" s="35">
        <f t="shared" si="7663"/>
        <v>0</v>
      </c>
      <c r="G3852" s="35">
        <f t="shared" si="7746"/>
        <v>0</v>
      </c>
      <c r="H3852" s="35">
        <f t="shared" si="7713"/>
        <v>0</v>
      </c>
      <c r="I3852" s="21">
        <f t="shared" si="7736"/>
        <v>18</v>
      </c>
      <c r="J3852" s="37">
        <f t="shared" ref="J3852:K3852" si="7767">MAX(N3852,P3852,R3852,T3852,V3852,X3852,Z3852,AB3852,AD3852)</f>
        <v>18.89</v>
      </c>
      <c r="K3852" s="37">
        <f t="shared" si="7767"/>
        <v>22</v>
      </c>
      <c r="L3852" s="38">
        <f t="shared" ref="L3852:M3852" si="7768">MIN(N3852,P3852,R3852,T3852,V3852,X3852,Z3852,AB3852,AD3852)</f>
        <v>18.89</v>
      </c>
      <c r="M3852" s="38">
        <f t="shared" si="7768"/>
        <v>22</v>
      </c>
      <c r="N3852" s="38">
        <f t="shared" si="7753"/>
        <v>18.89</v>
      </c>
      <c r="O3852" s="38">
        <f t="shared" si="7754"/>
        <v>22</v>
      </c>
      <c r="P3852" s="39"/>
      <c r="Q3852" s="39"/>
      <c r="R3852" s="39"/>
      <c r="S3852" s="39"/>
      <c r="T3852" s="39"/>
      <c r="U3852" s="39"/>
      <c r="V3852" s="39"/>
      <c r="W3852" s="39"/>
      <c r="X3852" s="39"/>
      <c r="Y3852" s="39"/>
      <c r="Z3852" s="39"/>
      <c r="AA3852" s="39"/>
      <c r="AB3852" s="39"/>
      <c r="AC3852" s="39"/>
      <c r="AD3852" s="40"/>
      <c r="AE3852" s="40"/>
      <c r="AF3852" s="41">
        <f t="shared" si="7741"/>
        <v>0</v>
      </c>
      <c r="AG3852" s="42"/>
    </row>
    <row r="3853" spans="1:33" ht="27.6">
      <c r="A3853" s="30" t="s">
        <v>9574</v>
      </c>
      <c r="B3853" s="30" t="s">
        <v>9575</v>
      </c>
      <c r="C3853" s="43"/>
      <c r="D3853" s="44"/>
      <c r="E3853" s="44"/>
      <c r="F3853" s="35">
        <f t="shared" si="7663"/>
        <v>0</v>
      </c>
      <c r="G3853" s="35">
        <f t="shared" si="7746"/>
        <v>0</v>
      </c>
      <c r="H3853" s="35">
        <f t="shared" si="7713"/>
        <v>0</v>
      </c>
      <c r="I3853" s="21">
        <f t="shared" si="7736"/>
        <v>28</v>
      </c>
      <c r="J3853" s="37">
        <f t="shared" ref="J3853:K3853" si="7769">MAX(N3853,P3853,R3853,T3853,V3853,X3853,Z3853,AB3853,AD3853)</f>
        <v>115.34</v>
      </c>
      <c r="K3853" s="37">
        <f t="shared" si="7769"/>
        <v>148</v>
      </c>
      <c r="L3853" s="38">
        <f t="shared" ref="L3853:M3853" si="7770">MIN(N3853,P3853,R3853,T3853,V3853,X3853,Z3853,AB3853,AD3853)</f>
        <v>115.34</v>
      </c>
      <c r="M3853" s="38">
        <f t="shared" si="7770"/>
        <v>148</v>
      </c>
      <c r="N3853" s="38">
        <f t="shared" si="7753"/>
        <v>115.34</v>
      </c>
      <c r="O3853" s="38">
        <f t="shared" si="7754"/>
        <v>148</v>
      </c>
      <c r="P3853" s="39"/>
      <c r="Q3853" s="39"/>
      <c r="R3853" s="39"/>
      <c r="S3853" s="39"/>
      <c r="T3853" s="39"/>
      <c r="U3853" s="39"/>
      <c r="V3853" s="39"/>
      <c r="W3853" s="39"/>
      <c r="X3853" s="39"/>
      <c r="Y3853" s="39"/>
      <c r="Z3853" s="39"/>
      <c r="AA3853" s="39"/>
      <c r="AB3853" s="39"/>
      <c r="AC3853" s="39"/>
      <c r="AD3853" s="40"/>
      <c r="AE3853" s="40"/>
      <c r="AF3853" s="41">
        <f t="shared" si="7741"/>
        <v>0</v>
      </c>
      <c r="AG3853" s="42"/>
    </row>
    <row r="3854" spans="1:33" ht="27.6">
      <c r="A3854" s="30" t="s">
        <v>9576</v>
      </c>
      <c r="B3854" s="30" t="s">
        <v>9577</v>
      </c>
      <c r="C3854" s="43"/>
      <c r="D3854" s="44"/>
      <c r="E3854" s="44"/>
      <c r="F3854" s="35">
        <f t="shared" si="7663"/>
        <v>0</v>
      </c>
      <c r="G3854" s="35">
        <f t="shared" si="7746"/>
        <v>0</v>
      </c>
      <c r="H3854" s="35">
        <f t="shared" si="7713"/>
        <v>0</v>
      </c>
      <c r="I3854" s="21">
        <f t="shared" si="7736"/>
        <v>18</v>
      </c>
      <c r="J3854" s="37">
        <f t="shared" ref="J3854:K3854" si="7771">MAX(N3854,P3854,R3854,T3854,V3854,X3854,Z3854,AB3854,AD3854)</f>
        <v>2682.95</v>
      </c>
      <c r="K3854" s="37">
        <f t="shared" si="7771"/>
        <v>3166</v>
      </c>
      <c r="L3854" s="38">
        <f t="shared" ref="L3854:M3854" si="7772">MIN(N3854,P3854,R3854,T3854,V3854,X3854,Z3854,AB3854,AD3854)</f>
        <v>2682.95</v>
      </c>
      <c r="M3854" s="38">
        <f t="shared" si="7772"/>
        <v>3166</v>
      </c>
      <c r="N3854" s="38">
        <f t="shared" si="7753"/>
        <v>2682.95</v>
      </c>
      <c r="O3854" s="38">
        <f t="shared" si="7754"/>
        <v>3166</v>
      </c>
      <c r="P3854" s="39"/>
      <c r="Q3854" s="39"/>
      <c r="R3854" s="39"/>
      <c r="S3854" s="39"/>
      <c r="T3854" s="39"/>
      <c r="U3854" s="39"/>
      <c r="V3854" s="39"/>
      <c r="W3854" s="39"/>
      <c r="X3854" s="39"/>
      <c r="Y3854" s="39"/>
      <c r="Z3854" s="39"/>
      <c r="AA3854" s="39"/>
      <c r="AB3854" s="39"/>
      <c r="AC3854" s="39"/>
      <c r="AD3854" s="40"/>
      <c r="AE3854" s="40"/>
      <c r="AF3854" s="41">
        <f t="shared" si="7741"/>
        <v>0</v>
      </c>
      <c r="AG3854" s="42"/>
    </row>
    <row r="3855" spans="1:33" ht="27.6">
      <c r="A3855" s="30" t="s">
        <v>9578</v>
      </c>
      <c r="B3855" s="30" t="s">
        <v>9579</v>
      </c>
      <c r="C3855" s="43"/>
      <c r="D3855" s="44"/>
      <c r="E3855" s="44"/>
      <c r="F3855" s="35">
        <f t="shared" si="7663"/>
        <v>0</v>
      </c>
      <c r="G3855" s="35">
        <f t="shared" si="7746"/>
        <v>0</v>
      </c>
      <c r="H3855" s="35">
        <f t="shared" si="7713"/>
        <v>0</v>
      </c>
      <c r="I3855" s="21">
        <f t="shared" si="7736"/>
        <v>18</v>
      </c>
      <c r="J3855" s="37">
        <f t="shared" ref="J3855:K3855" si="7773">MAX(N3855,P3855,R3855,T3855,V3855,X3855,Z3855,AB3855,AD3855)</f>
        <v>3552.07</v>
      </c>
      <c r="K3855" s="37">
        <f t="shared" si="7773"/>
        <v>4191</v>
      </c>
      <c r="L3855" s="38">
        <f t="shared" ref="L3855:M3855" si="7774">MIN(N3855,P3855,R3855,T3855,V3855,X3855,Z3855,AB3855,AD3855)</f>
        <v>3552.07</v>
      </c>
      <c r="M3855" s="38">
        <f t="shared" si="7774"/>
        <v>4191</v>
      </c>
      <c r="N3855" s="38">
        <f t="shared" si="7753"/>
        <v>3552.07</v>
      </c>
      <c r="O3855" s="38">
        <f t="shared" si="7754"/>
        <v>4191</v>
      </c>
      <c r="P3855" s="39"/>
      <c r="Q3855" s="39"/>
      <c r="R3855" s="39"/>
      <c r="S3855" s="39"/>
      <c r="T3855" s="39"/>
      <c r="U3855" s="39"/>
      <c r="V3855" s="39"/>
      <c r="W3855" s="39"/>
      <c r="X3855" s="39"/>
      <c r="Y3855" s="39"/>
      <c r="Z3855" s="39"/>
      <c r="AA3855" s="39"/>
      <c r="AB3855" s="39"/>
      <c r="AC3855" s="39"/>
      <c r="AD3855" s="40"/>
      <c r="AE3855" s="40"/>
      <c r="AF3855" s="41">
        <f t="shared" si="7741"/>
        <v>0</v>
      </c>
      <c r="AG3855" s="42"/>
    </row>
    <row r="3856" spans="1:33" ht="27.6">
      <c r="A3856" s="30" t="s">
        <v>9580</v>
      </c>
      <c r="B3856" s="30" t="s">
        <v>9581</v>
      </c>
      <c r="C3856" s="43"/>
      <c r="D3856" s="44"/>
      <c r="E3856" s="44"/>
      <c r="F3856" s="35">
        <f t="shared" si="7663"/>
        <v>0</v>
      </c>
      <c r="G3856" s="35">
        <f t="shared" si="7746"/>
        <v>0</v>
      </c>
      <c r="H3856" s="35">
        <f t="shared" si="7713"/>
        <v>0</v>
      </c>
      <c r="I3856" s="21">
        <f t="shared" si="7736"/>
        <v>18</v>
      </c>
      <c r="J3856" s="37">
        <f t="shared" ref="J3856:K3856" si="7775">MAX(N3856,P3856,R3856,T3856,V3856,X3856,Z3856,AB3856,AD3856)</f>
        <v>384.18</v>
      </c>
      <c r="K3856" s="37">
        <f t="shared" si="7775"/>
        <v>453</v>
      </c>
      <c r="L3856" s="38">
        <f t="shared" ref="L3856:M3856" si="7776">MIN(N3856,P3856,R3856,T3856,V3856,X3856,Z3856,AB3856,AD3856)</f>
        <v>384.18</v>
      </c>
      <c r="M3856" s="38">
        <f t="shared" si="7776"/>
        <v>453</v>
      </c>
      <c r="N3856" s="38">
        <f t="shared" si="7753"/>
        <v>384.18</v>
      </c>
      <c r="O3856" s="38">
        <f t="shared" si="7754"/>
        <v>453</v>
      </c>
      <c r="P3856" s="39"/>
      <c r="Q3856" s="39"/>
      <c r="R3856" s="39"/>
      <c r="S3856" s="39"/>
      <c r="T3856" s="39"/>
      <c r="U3856" s="39"/>
      <c r="V3856" s="39"/>
      <c r="W3856" s="39"/>
      <c r="X3856" s="39"/>
      <c r="Y3856" s="39"/>
      <c r="Z3856" s="39"/>
      <c r="AA3856" s="39"/>
      <c r="AB3856" s="39"/>
      <c r="AC3856" s="39"/>
      <c r="AD3856" s="40"/>
      <c r="AE3856" s="40"/>
      <c r="AF3856" s="41">
        <f t="shared" si="7741"/>
        <v>0</v>
      </c>
      <c r="AG3856" s="42"/>
    </row>
    <row r="3857" spans="1:33" ht="27.6">
      <c r="A3857" s="30" t="s">
        <v>9582</v>
      </c>
      <c r="B3857" s="30" t="s">
        <v>9581</v>
      </c>
      <c r="C3857" s="43"/>
      <c r="D3857" s="44"/>
      <c r="E3857" s="44"/>
      <c r="F3857" s="35">
        <f t="shared" si="7663"/>
        <v>0</v>
      </c>
      <c r="G3857" s="35">
        <f t="shared" si="7746"/>
        <v>0</v>
      </c>
      <c r="H3857" s="35">
        <f t="shared" si="7713"/>
        <v>0</v>
      </c>
      <c r="I3857" s="21">
        <f t="shared" si="7736"/>
        <v>18</v>
      </c>
      <c r="J3857" s="37">
        <f t="shared" ref="J3857:K3857" si="7777">MAX(N3857,P3857,R3857,T3857,V3857,X3857,Z3857,AB3857,AD3857)</f>
        <v>3552.07</v>
      </c>
      <c r="K3857" s="37">
        <f t="shared" si="7777"/>
        <v>4191</v>
      </c>
      <c r="L3857" s="38">
        <f t="shared" ref="L3857:M3857" si="7778">MIN(N3857,P3857,R3857,T3857,V3857,X3857,Z3857,AB3857,AD3857)</f>
        <v>3552.07</v>
      </c>
      <c r="M3857" s="38">
        <f t="shared" si="7778"/>
        <v>4191</v>
      </c>
      <c r="N3857" s="38">
        <f t="shared" si="7753"/>
        <v>3552.07</v>
      </c>
      <c r="O3857" s="38">
        <f t="shared" si="7754"/>
        <v>4191</v>
      </c>
      <c r="P3857" s="39"/>
      <c r="Q3857" s="39"/>
      <c r="R3857" s="39"/>
      <c r="S3857" s="39"/>
      <c r="T3857" s="39"/>
      <c r="U3857" s="39"/>
      <c r="V3857" s="39"/>
      <c r="W3857" s="39"/>
      <c r="X3857" s="39"/>
      <c r="Y3857" s="39"/>
      <c r="Z3857" s="39"/>
      <c r="AA3857" s="39"/>
      <c r="AB3857" s="39"/>
      <c r="AC3857" s="39"/>
      <c r="AD3857" s="40"/>
      <c r="AE3857" s="40"/>
      <c r="AF3857" s="41">
        <f t="shared" si="7741"/>
        <v>0</v>
      </c>
      <c r="AG3857" s="42"/>
    </row>
    <row r="3858" spans="1:33" ht="27.6">
      <c r="A3858" s="30" t="s">
        <v>9583</v>
      </c>
      <c r="B3858" s="30" t="s">
        <v>9584</v>
      </c>
      <c r="C3858" s="43"/>
      <c r="D3858" s="44"/>
      <c r="E3858" s="44"/>
      <c r="F3858" s="35">
        <f t="shared" si="7663"/>
        <v>0</v>
      </c>
      <c r="G3858" s="35">
        <f t="shared" si="7746"/>
        <v>0</v>
      </c>
      <c r="H3858" s="35">
        <f t="shared" si="7713"/>
        <v>0</v>
      </c>
      <c r="I3858" s="21">
        <f t="shared" si="7736"/>
        <v>18</v>
      </c>
      <c r="J3858" s="37">
        <f t="shared" ref="J3858:K3858" si="7779">MAX(N3858,P3858,R3858,T3858,V3858,X3858,Z3858,AB3858,AD3858)</f>
        <v>2330.2600000000002</v>
      </c>
      <c r="K3858" s="37">
        <f t="shared" si="7779"/>
        <v>2750</v>
      </c>
      <c r="L3858" s="38">
        <f t="shared" ref="L3858:M3858" si="7780">MIN(N3858,P3858,R3858,T3858,V3858,X3858,Z3858,AB3858,AD3858)</f>
        <v>2330.2600000000002</v>
      </c>
      <c r="M3858" s="38">
        <f t="shared" si="7780"/>
        <v>2750</v>
      </c>
      <c r="N3858" s="38">
        <f t="shared" si="7753"/>
        <v>2330.2600000000002</v>
      </c>
      <c r="O3858" s="38">
        <f t="shared" si="7754"/>
        <v>2750</v>
      </c>
      <c r="P3858" s="39"/>
      <c r="Q3858" s="39"/>
      <c r="R3858" s="39"/>
      <c r="S3858" s="39"/>
      <c r="T3858" s="39"/>
      <c r="U3858" s="39"/>
      <c r="V3858" s="39"/>
      <c r="W3858" s="39"/>
      <c r="X3858" s="39"/>
      <c r="Y3858" s="39"/>
      <c r="Z3858" s="39"/>
      <c r="AA3858" s="39"/>
      <c r="AB3858" s="39"/>
      <c r="AC3858" s="39"/>
      <c r="AD3858" s="40"/>
      <c r="AE3858" s="40"/>
      <c r="AF3858" s="41">
        <f t="shared" si="7741"/>
        <v>0</v>
      </c>
      <c r="AG3858" s="42"/>
    </row>
    <row r="3859" spans="1:33" ht="14.4">
      <c r="A3859" s="33" t="s">
        <v>3150</v>
      </c>
      <c r="B3859" s="33" t="s">
        <v>3151</v>
      </c>
      <c r="C3859" s="34"/>
      <c r="D3859" s="35"/>
      <c r="E3859" s="35"/>
      <c r="F3859" s="35">
        <f t="shared" si="7663"/>
        <v>0</v>
      </c>
      <c r="G3859" s="35">
        <f t="shared" si="7746"/>
        <v>0</v>
      </c>
      <c r="H3859" s="35">
        <f t="shared" si="7713"/>
        <v>0</v>
      </c>
      <c r="I3859" s="207">
        <v>18</v>
      </c>
      <c r="J3859" s="37">
        <f t="shared" ref="J3859:K3859" si="7781">MAX(N3859,P3859,R3859,T3859,V3859,X3859,Z3859,AB3859,AD3859)</f>
        <v>1756</v>
      </c>
      <c r="K3859" s="37">
        <f t="shared" si="7781"/>
        <v>2072</v>
      </c>
      <c r="L3859" s="38">
        <f t="shared" ref="L3859:M3859" si="7782">MIN(N3859,P3859,R3859,T3859,V3859,X3859,Z3859,AB3859,AD3859)</f>
        <v>1756</v>
      </c>
      <c r="M3859" s="38">
        <f t="shared" si="7782"/>
        <v>2072</v>
      </c>
      <c r="N3859" s="38">
        <f t="shared" si="7753"/>
        <v>1756</v>
      </c>
      <c r="O3859" s="38">
        <f t="shared" si="7754"/>
        <v>2072</v>
      </c>
      <c r="P3859" s="39"/>
      <c r="Q3859" s="39"/>
      <c r="R3859" s="39"/>
      <c r="S3859" s="39"/>
      <c r="T3859" s="39"/>
      <c r="U3859" s="39"/>
      <c r="V3859" s="39" t="str">
        <f>VLOOKUP(A3859,Reo_LI,9,FALSE)</f>
        <v>₹1756.00</v>
      </c>
      <c r="W3859" s="39" t="str">
        <f>VLOOKUP(A3859,Reo_LI,11,FALSE)</f>
        <v>₹2073.00</v>
      </c>
      <c r="X3859" s="39"/>
      <c r="Y3859" s="39"/>
      <c r="Z3859" s="39"/>
      <c r="AA3859" s="39"/>
      <c r="AB3859" s="39"/>
      <c r="AC3859" s="39"/>
      <c r="AD3859" s="40"/>
      <c r="AE3859" s="40"/>
      <c r="AF3859" s="41">
        <f t="shared" si="7741"/>
        <v>0</v>
      </c>
      <c r="AG3859" s="42"/>
    </row>
    <row r="3860" spans="1:33" ht="27.6">
      <c r="A3860" s="30" t="s">
        <v>9585</v>
      </c>
      <c r="B3860" s="30" t="s">
        <v>9586</v>
      </c>
      <c r="C3860" s="43"/>
      <c r="D3860" s="44"/>
      <c r="E3860" s="44"/>
      <c r="F3860" s="35">
        <f t="shared" si="7663"/>
        <v>0</v>
      </c>
      <c r="G3860" s="35">
        <f t="shared" si="7746"/>
        <v>0</v>
      </c>
      <c r="H3860" s="35">
        <f t="shared" si="7713"/>
        <v>0</v>
      </c>
      <c r="I3860" s="21">
        <f>VLOOKUP(A3860,Old_Inventory,9,FALSE)</f>
        <v>18</v>
      </c>
      <c r="J3860" s="37">
        <f t="shared" ref="J3860:K3860" si="7783">MAX(N3860,P3860,R3860,T3860,V3860,X3860,Z3860,AB3860,AD3860)</f>
        <v>31.49</v>
      </c>
      <c r="K3860" s="37">
        <f t="shared" si="7783"/>
        <v>37</v>
      </c>
      <c r="L3860" s="38">
        <f t="shared" ref="L3860:M3860" si="7784">MIN(N3860,P3860,R3860,T3860,V3860,X3860,Z3860,AB3860,AD3860)</f>
        <v>31.49</v>
      </c>
      <c r="M3860" s="38">
        <f t="shared" si="7784"/>
        <v>37</v>
      </c>
      <c r="N3860" s="38">
        <f t="shared" si="7753"/>
        <v>31.49</v>
      </c>
      <c r="O3860" s="38">
        <f t="shared" si="7754"/>
        <v>37</v>
      </c>
      <c r="P3860" s="39"/>
      <c r="Q3860" s="39"/>
      <c r="R3860" s="39"/>
      <c r="S3860" s="39"/>
      <c r="T3860" s="39"/>
      <c r="U3860" s="39"/>
      <c r="V3860" s="39"/>
      <c r="W3860" s="39"/>
      <c r="X3860" s="39"/>
      <c r="Y3860" s="39"/>
      <c r="Z3860" s="39"/>
      <c r="AA3860" s="39"/>
      <c r="AB3860" s="39"/>
      <c r="AC3860" s="39"/>
      <c r="AD3860" s="40"/>
      <c r="AE3860" s="40"/>
      <c r="AF3860" s="41">
        <f t="shared" si="7741"/>
        <v>0</v>
      </c>
      <c r="AG3860" s="42"/>
    </row>
    <row r="3861" spans="1:33" ht="27.6">
      <c r="A3861" s="30" t="s">
        <v>9587</v>
      </c>
      <c r="B3861" s="30" t="s">
        <v>9588</v>
      </c>
      <c r="C3861" s="43"/>
      <c r="D3861" s="44"/>
      <c r="E3861" s="44"/>
      <c r="F3861" s="35">
        <f t="shared" si="7663"/>
        <v>0</v>
      </c>
      <c r="G3861" s="35">
        <f t="shared" si="7746"/>
        <v>0</v>
      </c>
      <c r="H3861" s="35">
        <f t="shared" si="7713"/>
        <v>0</v>
      </c>
      <c r="I3861" s="21">
        <f>VLOOKUP(A3861,Old_Inventory,9,FALSE)</f>
        <v>18</v>
      </c>
      <c r="J3861" s="37">
        <f t="shared" ref="J3861:K3861" si="7785">MAX(N3861,P3861,R3861,T3861,V3861,X3861,Z3861,AB3861,AD3861)</f>
        <v>31.49</v>
      </c>
      <c r="K3861" s="37">
        <f t="shared" si="7785"/>
        <v>37</v>
      </c>
      <c r="L3861" s="38">
        <f t="shared" ref="L3861:M3861" si="7786">MIN(N3861,P3861,R3861,T3861,V3861,X3861,Z3861,AB3861,AD3861)</f>
        <v>31.49</v>
      </c>
      <c r="M3861" s="38">
        <f t="shared" si="7786"/>
        <v>37</v>
      </c>
      <c r="N3861" s="38">
        <f t="shared" si="7753"/>
        <v>31.49</v>
      </c>
      <c r="O3861" s="38">
        <f t="shared" si="7754"/>
        <v>37</v>
      </c>
      <c r="P3861" s="39"/>
      <c r="Q3861" s="39"/>
      <c r="R3861" s="39"/>
      <c r="S3861" s="39"/>
      <c r="T3861" s="39"/>
      <c r="U3861" s="39"/>
      <c r="V3861" s="39"/>
      <c r="W3861" s="39"/>
      <c r="X3861" s="39"/>
      <c r="Y3861" s="39"/>
      <c r="Z3861" s="39"/>
      <c r="AA3861" s="39"/>
      <c r="AB3861" s="39"/>
      <c r="AC3861" s="39"/>
      <c r="AD3861" s="40"/>
      <c r="AE3861" s="40"/>
      <c r="AF3861" s="41">
        <f t="shared" si="7741"/>
        <v>0</v>
      </c>
      <c r="AG3861" s="42"/>
    </row>
    <row r="3862" spans="1:33" ht="27.6">
      <c r="A3862" s="30" t="s">
        <v>9589</v>
      </c>
      <c r="B3862" s="30" t="s">
        <v>9590</v>
      </c>
      <c r="C3862" s="43"/>
      <c r="D3862" s="44"/>
      <c r="E3862" s="44"/>
      <c r="F3862" s="35">
        <f t="shared" si="7663"/>
        <v>0</v>
      </c>
      <c r="G3862" s="35">
        <f t="shared" si="7746"/>
        <v>0</v>
      </c>
      <c r="H3862" s="35">
        <f t="shared" si="7713"/>
        <v>0</v>
      </c>
      <c r="I3862" s="21">
        <f>VLOOKUP(A3862,Old_Inventory,9,FALSE)</f>
        <v>18</v>
      </c>
      <c r="J3862" s="37">
        <f t="shared" ref="J3862:K3862" si="7787">MAX(N3862,P3862,R3862,T3862,V3862,X3862,Z3862,AB3862,AD3862)</f>
        <v>25.19</v>
      </c>
      <c r="K3862" s="37">
        <f t="shared" si="7787"/>
        <v>30</v>
      </c>
      <c r="L3862" s="38">
        <f t="shared" ref="L3862:M3862" si="7788">MIN(N3862,P3862,R3862,T3862,V3862,X3862,Z3862,AB3862,AD3862)</f>
        <v>25.19</v>
      </c>
      <c r="M3862" s="38">
        <f t="shared" si="7788"/>
        <v>30</v>
      </c>
      <c r="N3862" s="38">
        <f t="shared" si="7753"/>
        <v>25.19</v>
      </c>
      <c r="O3862" s="38">
        <f t="shared" si="7754"/>
        <v>30</v>
      </c>
      <c r="P3862" s="39"/>
      <c r="Q3862" s="39"/>
      <c r="R3862" s="39"/>
      <c r="S3862" s="39"/>
      <c r="T3862" s="39"/>
      <c r="U3862" s="39"/>
      <c r="V3862" s="39"/>
      <c r="W3862" s="39"/>
      <c r="X3862" s="39"/>
      <c r="Y3862" s="39"/>
      <c r="Z3862" s="39"/>
      <c r="AA3862" s="39"/>
      <c r="AB3862" s="39"/>
      <c r="AC3862" s="39"/>
      <c r="AD3862" s="40"/>
      <c r="AE3862" s="40"/>
      <c r="AF3862" s="41">
        <f t="shared" si="7741"/>
        <v>0</v>
      </c>
      <c r="AG3862" s="42"/>
    </row>
    <row r="3863" spans="1:33" ht="13.8">
      <c r="A3863" s="30" t="s">
        <v>9591</v>
      </c>
      <c r="B3863" s="30" t="s">
        <v>9592</v>
      </c>
      <c r="C3863" s="43"/>
      <c r="D3863" s="44"/>
      <c r="E3863" s="44"/>
      <c r="F3863" s="35">
        <f t="shared" si="7663"/>
        <v>0</v>
      </c>
      <c r="G3863" s="35">
        <f t="shared" si="7746"/>
        <v>0</v>
      </c>
      <c r="H3863" s="35">
        <f t="shared" si="7713"/>
        <v>0</v>
      </c>
      <c r="I3863" s="21">
        <f>VLOOKUP(A3863,Old_Inventory,9,FALSE)</f>
        <v>18</v>
      </c>
      <c r="J3863" s="37">
        <f t="shared" ref="J3863:K3863" si="7789">MAX(N3863,P3863,R3863,T3863,V3863,X3863,Z3863,AB3863,AD3863)</f>
        <v>592.01</v>
      </c>
      <c r="K3863" s="37">
        <f t="shared" si="7789"/>
        <v>699</v>
      </c>
      <c r="L3863" s="38">
        <f t="shared" ref="L3863:M3863" si="7790">MIN(N3863,P3863,R3863,T3863,V3863,X3863,Z3863,AB3863,AD3863)</f>
        <v>592.01</v>
      </c>
      <c r="M3863" s="38">
        <f t="shared" si="7790"/>
        <v>699</v>
      </c>
      <c r="N3863" s="38">
        <f t="shared" si="7753"/>
        <v>592.01</v>
      </c>
      <c r="O3863" s="38">
        <f t="shared" si="7754"/>
        <v>699</v>
      </c>
      <c r="P3863" s="39"/>
      <c r="Q3863" s="39"/>
      <c r="R3863" s="39"/>
      <c r="S3863" s="39"/>
      <c r="T3863" s="39"/>
      <c r="U3863" s="39"/>
      <c r="V3863" s="39"/>
      <c r="W3863" s="39"/>
      <c r="X3863" s="39"/>
      <c r="Y3863" s="39"/>
      <c r="Z3863" s="39"/>
      <c r="AA3863" s="39"/>
      <c r="AB3863" s="39"/>
      <c r="AC3863" s="39"/>
      <c r="AD3863" s="40"/>
      <c r="AE3863" s="40"/>
      <c r="AF3863" s="41">
        <f t="shared" si="7741"/>
        <v>0</v>
      </c>
      <c r="AG3863" s="42"/>
    </row>
    <row r="3864" spans="1:33" ht="27.6">
      <c r="A3864" s="14" t="s">
        <v>688</v>
      </c>
      <c r="B3864" s="30" t="s">
        <v>835</v>
      </c>
      <c r="C3864" s="43"/>
      <c r="D3864" s="44"/>
      <c r="E3864" s="44"/>
      <c r="F3864" s="35">
        <f t="shared" si="7663"/>
        <v>1</v>
      </c>
      <c r="G3864" s="35">
        <f t="shared" si="7746"/>
        <v>1</v>
      </c>
      <c r="H3864" s="35">
        <f t="shared" si="7713"/>
        <v>0</v>
      </c>
      <c r="I3864" s="21">
        <v>18</v>
      </c>
      <c r="J3864" s="37">
        <v>6724</v>
      </c>
      <c r="K3864" s="37">
        <v>7935</v>
      </c>
      <c r="L3864" s="39"/>
      <c r="M3864" s="39"/>
      <c r="N3864" s="39"/>
      <c r="O3864" s="39"/>
      <c r="P3864" s="206"/>
      <c r="Q3864" s="206"/>
      <c r="R3864" s="206"/>
      <c r="S3864" s="206"/>
      <c r="T3864" s="206"/>
      <c r="U3864" s="206"/>
      <c r="V3864" s="206"/>
      <c r="W3864" s="206"/>
      <c r="X3864" s="206"/>
      <c r="Y3864" s="206"/>
      <c r="Z3864" s="206"/>
      <c r="AA3864" s="206"/>
      <c r="AB3864" s="206"/>
      <c r="AC3864" s="206"/>
      <c r="AD3864" s="40"/>
      <c r="AE3864" s="40"/>
      <c r="AF3864" s="42"/>
      <c r="AG3864" s="42"/>
    </row>
    <row r="3865" spans="1:33" ht="13.8">
      <c r="A3865" s="30" t="s">
        <v>459</v>
      </c>
      <c r="B3865" s="30" t="s">
        <v>1079</v>
      </c>
      <c r="C3865" s="43"/>
      <c r="D3865" s="44"/>
      <c r="E3865" s="44"/>
      <c r="F3865" s="35">
        <f t="shared" si="7663"/>
        <v>5</v>
      </c>
      <c r="G3865" s="35">
        <f t="shared" si="7746"/>
        <v>1</v>
      </c>
      <c r="H3865" s="35">
        <f t="shared" si="7713"/>
        <v>4</v>
      </c>
      <c r="I3865" s="21">
        <v>18</v>
      </c>
      <c r="J3865" s="209"/>
      <c r="K3865" s="209">
        <v>250</v>
      </c>
      <c r="L3865" s="39"/>
      <c r="M3865" s="39"/>
      <c r="N3865" s="39"/>
      <c r="O3865" s="39"/>
      <c r="P3865" s="206"/>
      <c r="Q3865" s="206"/>
      <c r="R3865" s="206"/>
      <c r="S3865" s="206"/>
      <c r="T3865" s="206"/>
      <c r="U3865" s="206"/>
      <c r="V3865" s="206"/>
      <c r="W3865" s="206"/>
      <c r="X3865" s="206"/>
      <c r="Y3865" s="206"/>
      <c r="Z3865" s="206"/>
      <c r="AA3865" s="206"/>
      <c r="AB3865" s="206"/>
      <c r="AC3865" s="206"/>
      <c r="AD3865" s="40"/>
      <c r="AE3865" s="40"/>
      <c r="AF3865" s="42"/>
      <c r="AG3865" s="42"/>
    </row>
    <row r="3866" spans="1:33" ht="13.8">
      <c r="A3866" s="30" t="s">
        <v>460</v>
      </c>
      <c r="B3866" s="30" t="s">
        <v>1167</v>
      </c>
      <c r="C3866" s="43"/>
      <c r="D3866" s="44"/>
      <c r="E3866" s="44"/>
      <c r="F3866" s="35">
        <f t="shared" si="7663"/>
        <v>5</v>
      </c>
      <c r="G3866" s="35">
        <f t="shared" si="7746"/>
        <v>1</v>
      </c>
      <c r="H3866" s="35">
        <f t="shared" si="7713"/>
        <v>4</v>
      </c>
      <c r="I3866" s="21">
        <v>18</v>
      </c>
      <c r="J3866" s="209"/>
      <c r="K3866" s="209">
        <v>150</v>
      </c>
      <c r="L3866" s="39"/>
      <c r="M3866" s="39"/>
      <c r="N3866" s="39"/>
      <c r="O3866" s="39"/>
      <c r="P3866" s="206"/>
      <c r="Q3866" s="206"/>
      <c r="R3866" s="206"/>
      <c r="S3866" s="206"/>
      <c r="T3866" s="206"/>
      <c r="U3866" s="206"/>
      <c r="V3866" s="206"/>
      <c r="W3866" s="206"/>
      <c r="X3866" s="206"/>
      <c r="Y3866" s="206"/>
      <c r="Z3866" s="206"/>
      <c r="AA3866" s="206"/>
      <c r="AB3866" s="206"/>
      <c r="AC3866" s="206"/>
      <c r="AD3866" s="40"/>
      <c r="AE3866" s="40"/>
      <c r="AF3866" s="42"/>
      <c r="AG3866" s="42"/>
    </row>
    <row r="3867" spans="1:33" ht="13.8">
      <c r="A3867" s="30" t="s">
        <v>458</v>
      </c>
      <c r="B3867" s="30" t="s">
        <v>1194</v>
      </c>
      <c r="C3867" s="43"/>
      <c r="D3867" s="44"/>
      <c r="E3867" s="44"/>
      <c r="F3867" s="35">
        <f t="shared" si="7663"/>
        <v>5</v>
      </c>
      <c r="G3867" s="35">
        <f t="shared" si="7746"/>
        <v>0</v>
      </c>
      <c r="H3867" s="35">
        <f t="shared" si="7713"/>
        <v>5</v>
      </c>
      <c r="I3867" s="21">
        <v>18</v>
      </c>
      <c r="J3867" s="209"/>
      <c r="K3867" s="209">
        <v>250</v>
      </c>
      <c r="L3867" s="39"/>
      <c r="M3867" s="39"/>
      <c r="N3867" s="39"/>
      <c r="O3867" s="39"/>
      <c r="P3867" s="206"/>
      <c r="Q3867" s="206"/>
      <c r="R3867" s="206"/>
      <c r="S3867" s="206"/>
      <c r="T3867" s="206"/>
      <c r="U3867" s="206"/>
      <c r="V3867" s="206"/>
      <c r="W3867" s="206"/>
      <c r="X3867" s="206"/>
      <c r="Y3867" s="206"/>
      <c r="Z3867" s="206"/>
      <c r="AA3867" s="206"/>
      <c r="AB3867" s="206"/>
      <c r="AC3867" s="206"/>
      <c r="AD3867" s="40"/>
      <c r="AE3867" s="40"/>
      <c r="AF3867" s="42"/>
      <c r="AG3867" s="42"/>
    </row>
    <row r="3868" spans="1:33" ht="13.8">
      <c r="A3868" s="30" t="s">
        <v>454</v>
      </c>
      <c r="B3868" s="30" t="s">
        <v>1096</v>
      </c>
      <c r="C3868" s="43"/>
      <c r="D3868" s="44"/>
      <c r="E3868" s="44"/>
      <c r="F3868" s="35">
        <f t="shared" ref="F3868:F3893" si="7791">IFERROR(SUMIF(Purchase_ItemCode, A3868, Purchase_Qty), 0)</f>
        <v>1</v>
      </c>
      <c r="G3868" s="35">
        <f t="shared" si="7746"/>
        <v>1</v>
      </c>
      <c r="H3868" s="35">
        <f t="shared" si="7713"/>
        <v>0</v>
      </c>
      <c r="I3868" s="21">
        <v>18</v>
      </c>
      <c r="J3868" s="209"/>
      <c r="K3868" s="209">
        <v>10200</v>
      </c>
      <c r="L3868" s="39"/>
      <c r="M3868" s="39"/>
      <c r="N3868" s="39"/>
      <c r="O3868" s="39"/>
      <c r="P3868" s="206"/>
      <c r="Q3868" s="206"/>
      <c r="R3868" s="206"/>
      <c r="S3868" s="206"/>
      <c r="T3868" s="206"/>
      <c r="U3868" s="206"/>
      <c r="V3868" s="206"/>
      <c r="W3868" s="206"/>
      <c r="X3868" s="206"/>
      <c r="Y3868" s="206"/>
      <c r="Z3868" s="206"/>
      <c r="AA3868" s="206"/>
      <c r="AB3868" s="206"/>
      <c r="AC3868" s="206"/>
      <c r="AD3868" s="40"/>
      <c r="AE3868" s="40"/>
      <c r="AF3868" s="42"/>
      <c r="AG3868" s="42"/>
    </row>
    <row r="3869" spans="1:33" ht="13.8">
      <c r="A3869" s="14" t="s">
        <v>422</v>
      </c>
      <c r="B3869" s="30" t="s">
        <v>1324</v>
      </c>
      <c r="C3869" s="43"/>
      <c r="D3869" s="44"/>
      <c r="E3869" s="44"/>
      <c r="F3869" s="35">
        <f t="shared" si="7791"/>
        <v>1</v>
      </c>
      <c r="G3869" s="35">
        <f t="shared" si="7746"/>
        <v>0</v>
      </c>
      <c r="H3869" s="35">
        <f t="shared" si="7713"/>
        <v>1</v>
      </c>
      <c r="I3869" s="21">
        <v>18</v>
      </c>
      <c r="J3869" s="209"/>
      <c r="K3869" s="209">
        <v>973</v>
      </c>
      <c r="L3869" s="39"/>
      <c r="M3869" s="39"/>
      <c r="N3869" s="39"/>
      <c r="O3869" s="39"/>
      <c r="P3869" s="206"/>
      <c r="Q3869" s="206"/>
      <c r="R3869" s="206"/>
      <c r="S3869" s="206"/>
      <c r="T3869" s="206"/>
      <c r="U3869" s="206"/>
      <c r="V3869" s="206"/>
      <c r="W3869" s="206"/>
      <c r="X3869" s="206"/>
      <c r="Y3869" s="206"/>
      <c r="Z3869" s="206"/>
      <c r="AA3869" s="206"/>
      <c r="AB3869" s="206"/>
      <c r="AC3869" s="206"/>
      <c r="AD3869" s="40"/>
      <c r="AE3869" s="40"/>
      <c r="AF3869" s="42"/>
      <c r="AG3869" s="42"/>
    </row>
    <row r="3870" spans="1:33" ht="13.8">
      <c r="A3870" s="14" t="s">
        <v>423</v>
      </c>
      <c r="B3870" s="30" t="s">
        <v>1361</v>
      </c>
      <c r="C3870" s="43"/>
      <c r="D3870" s="44"/>
      <c r="E3870" s="44"/>
      <c r="F3870" s="35">
        <f t="shared" si="7791"/>
        <v>1</v>
      </c>
      <c r="G3870" s="35">
        <f t="shared" si="7746"/>
        <v>0</v>
      </c>
      <c r="H3870" s="35">
        <f t="shared" si="7713"/>
        <v>1</v>
      </c>
      <c r="I3870" s="21">
        <v>18</v>
      </c>
      <c r="J3870" s="209"/>
      <c r="K3870" s="209">
        <v>520</v>
      </c>
      <c r="L3870" s="39"/>
      <c r="M3870" s="39"/>
      <c r="N3870" s="39"/>
      <c r="O3870" s="39"/>
      <c r="P3870" s="206"/>
      <c r="Q3870" s="206"/>
      <c r="R3870" s="206"/>
      <c r="S3870" s="206"/>
      <c r="T3870" s="206"/>
      <c r="U3870" s="206"/>
      <c r="V3870" s="206"/>
      <c r="W3870" s="206"/>
      <c r="X3870" s="206"/>
      <c r="Y3870" s="206"/>
      <c r="Z3870" s="206"/>
      <c r="AA3870" s="206"/>
      <c r="AB3870" s="206"/>
      <c r="AC3870" s="206"/>
      <c r="AD3870" s="40"/>
      <c r="AE3870" s="40"/>
      <c r="AF3870" s="42"/>
      <c r="AG3870" s="42"/>
    </row>
    <row r="3871" spans="1:33" ht="13.8">
      <c r="A3871" s="14" t="s">
        <v>426</v>
      </c>
      <c r="B3871" s="30" t="s">
        <v>1369</v>
      </c>
      <c r="C3871" s="43"/>
      <c r="D3871" s="44"/>
      <c r="E3871" s="44"/>
      <c r="F3871" s="35">
        <f t="shared" si="7791"/>
        <v>1</v>
      </c>
      <c r="G3871" s="35">
        <f t="shared" si="7746"/>
        <v>0</v>
      </c>
      <c r="H3871" s="35">
        <f t="shared" si="7713"/>
        <v>1</v>
      </c>
      <c r="I3871" s="21">
        <v>18</v>
      </c>
      <c r="J3871" s="209"/>
      <c r="K3871" s="209">
        <v>344</v>
      </c>
      <c r="L3871" s="39"/>
      <c r="M3871" s="39"/>
      <c r="N3871" s="39"/>
      <c r="O3871" s="39"/>
      <c r="P3871" s="206"/>
      <c r="Q3871" s="206"/>
      <c r="R3871" s="206"/>
      <c r="S3871" s="206"/>
      <c r="T3871" s="206"/>
      <c r="U3871" s="206"/>
      <c r="V3871" s="206"/>
      <c r="W3871" s="206"/>
      <c r="X3871" s="206"/>
      <c r="Y3871" s="206"/>
      <c r="Z3871" s="206"/>
      <c r="AA3871" s="206"/>
      <c r="AB3871" s="206"/>
      <c r="AC3871" s="206"/>
      <c r="AD3871" s="40"/>
      <c r="AE3871" s="40"/>
      <c r="AF3871" s="42"/>
      <c r="AG3871" s="42"/>
    </row>
    <row r="3872" spans="1:33" ht="13.8">
      <c r="A3872" s="14" t="s">
        <v>427</v>
      </c>
      <c r="B3872" s="30" t="s">
        <v>1372</v>
      </c>
      <c r="C3872" s="43"/>
      <c r="D3872" s="44"/>
      <c r="E3872" s="44"/>
      <c r="F3872" s="35">
        <f t="shared" si="7791"/>
        <v>1</v>
      </c>
      <c r="G3872" s="35">
        <f t="shared" si="7746"/>
        <v>0</v>
      </c>
      <c r="H3872" s="35">
        <f t="shared" si="7713"/>
        <v>1</v>
      </c>
      <c r="I3872" s="21">
        <v>18</v>
      </c>
      <c r="J3872" s="209"/>
      <c r="K3872" s="209">
        <v>360</v>
      </c>
      <c r="L3872" s="39"/>
      <c r="M3872" s="39"/>
      <c r="N3872" s="39"/>
      <c r="O3872" s="39"/>
      <c r="P3872" s="206"/>
      <c r="Q3872" s="206"/>
      <c r="R3872" s="206"/>
      <c r="S3872" s="206"/>
      <c r="T3872" s="206"/>
      <c r="U3872" s="206"/>
      <c r="V3872" s="206"/>
      <c r="W3872" s="206"/>
      <c r="X3872" s="206"/>
      <c r="Y3872" s="206"/>
      <c r="Z3872" s="206"/>
      <c r="AA3872" s="206"/>
      <c r="AB3872" s="206"/>
      <c r="AC3872" s="206"/>
      <c r="AD3872" s="40"/>
      <c r="AE3872" s="40"/>
      <c r="AF3872" s="42"/>
      <c r="AG3872" s="42"/>
    </row>
    <row r="3873" spans="1:33" ht="13.8">
      <c r="A3873" s="14" t="s">
        <v>428</v>
      </c>
      <c r="B3873" s="30" t="s">
        <v>1365</v>
      </c>
      <c r="C3873" s="43"/>
      <c r="D3873" s="44"/>
      <c r="E3873" s="44"/>
      <c r="F3873" s="35">
        <f t="shared" si="7791"/>
        <v>1</v>
      </c>
      <c r="G3873" s="35">
        <f t="shared" si="7746"/>
        <v>0</v>
      </c>
      <c r="H3873" s="35">
        <f t="shared" si="7713"/>
        <v>1</v>
      </c>
      <c r="I3873" s="21">
        <v>18</v>
      </c>
      <c r="J3873" s="209"/>
      <c r="K3873" s="209">
        <v>587</v>
      </c>
      <c r="L3873" s="39"/>
      <c r="M3873" s="39"/>
      <c r="N3873" s="39"/>
      <c r="O3873" s="39"/>
      <c r="P3873" s="206"/>
      <c r="Q3873" s="206"/>
      <c r="R3873" s="206"/>
      <c r="S3873" s="206"/>
      <c r="T3873" s="206"/>
      <c r="U3873" s="206"/>
      <c r="V3873" s="206"/>
      <c r="W3873" s="206"/>
      <c r="X3873" s="206"/>
      <c r="Y3873" s="206"/>
      <c r="Z3873" s="206"/>
      <c r="AA3873" s="206"/>
      <c r="AB3873" s="206"/>
      <c r="AC3873" s="206"/>
      <c r="AD3873" s="40"/>
      <c r="AE3873" s="40"/>
      <c r="AF3873" s="42"/>
      <c r="AG3873" s="42"/>
    </row>
    <row r="3874" spans="1:33" ht="13.8">
      <c r="A3874" s="14" t="s">
        <v>429</v>
      </c>
      <c r="B3874" s="30" t="s">
        <v>1367</v>
      </c>
      <c r="C3874" s="43"/>
      <c r="D3874" s="44"/>
      <c r="E3874" s="44"/>
      <c r="F3874" s="35">
        <f t="shared" si="7791"/>
        <v>1</v>
      </c>
      <c r="G3874" s="35">
        <f t="shared" si="7746"/>
        <v>0</v>
      </c>
      <c r="H3874" s="35">
        <f t="shared" si="7713"/>
        <v>1</v>
      </c>
      <c r="I3874" s="21">
        <v>18</v>
      </c>
      <c r="J3874" s="209"/>
      <c r="K3874" s="209">
        <v>592</v>
      </c>
      <c r="L3874" s="39"/>
      <c r="M3874" s="39"/>
      <c r="N3874" s="39"/>
      <c r="O3874" s="39"/>
      <c r="P3874" s="206"/>
      <c r="Q3874" s="206"/>
      <c r="R3874" s="206"/>
      <c r="S3874" s="206"/>
      <c r="T3874" s="206"/>
      <c r="U3874" s="206"/>
      <c r="V3874" s="206"/>
      <c r="W3874" s="206"/>
      <c r="X3874" s="206"/>
      <c r="Y3874" s="206"/>
      <c r="Z3874" s="206"/>
      <c r="AA3874" s="206"/>
      <c r="AB3874" s="206"/>
      <c r="AC3874" s="206"/>
      <c r="AD3874" s="40"/>
      <c r="AE3874" s="40"/>
      <c r="AF3874" s="42"/>
      <c r="AG3874" s="42"/>
    </row>
    <row r="3875" spans="1:33" ht="13.8">
      <c r="A3875" s="14" t="s">
        <v>411</v>
      </c>
      <c r="B3875" s="30" t="s">
        <v>1363</v>
      </c>
      <c r="C3875" s="43"/>
      <c r="D3875" s="44"/>
      <c r="E3875" s="44"/>
      <c r="F3875" s="35">
        <f t="shared" si="7791"/>
        <v>1</v>
      </c>
      <c r="G3875" s="35">
        <f t="shared" si="7746"/>
        <v>0</v>
      </c>
      <c r="H3875" s="35">
        <f t="shared" si="7713"/>
        <v>1</v>
      </c>
      <c r="I3875" s="21">
        <v>18</v>
      </c>
      <c r="J3875" s="209"/>
      <c r="K3875" s="209">
        <v>812</v>
      </c>
      <c r="L3875" s="39"/>
      <c r="M3875" s="39"/>
      <c r="N3875" s="39"/>
      <c r="O3875" s="39"/>
      <c r="P3875" s="206"/>
      <c r="Q3875" s="206"/>
      <c r="R3875" s="206"/>
      <c r="S3875" s="206"/>
      <c r="T3875" s="206"/>
      <c r="U3875" s="206"/>
      <c r="V3875" s="206"/>
      <c r="W3875" s="206"/>
      <c r="X3875" s="206"/>
      <c r="Y3875" s="206"/>
      <c r="Z3875" s="206"/>
      <c r="AA3875" s="206"/>
      <c r="AB3875" s="206"/>
      <c r="AC3875" s="206"/>
      <c r="AD3875" s="40"/>
      <c r="AE3875" s="40"/>
      <c r="AF3875" s="42"/>
      <c r="AG3875" s="42"/>
    </row>
    <row r="3876" spans="1:33" ht="13.8">
      <c r="A3876" s="14" t="s">
        <v>356</v>
      </c>
      <c r="B3876" s="30" t="s">
        <v>1392</v>
      </c>
      <c r="C3876" s="43"/>
      <c r="D3876" s="44"/>
      <c r="E3876" s="44"/>
      <c r="F3876" s="35">
        <f t="shared" si="7791"/>
        <v>2</v>
      </c>
      <c r="G3876" s="35">
        <f t="shared" si="7746"/>
        <v>0</v>
      </c>
      <c r="H3876" s="35">
        <f t="shared" si="7713"/>
        <v>2</v>
      </c>
      <c r="I3876" s="21">
        <v>18</v>
      </c>
      <c r="J3876" s="209"/>
      <c r="K3876" s="209">
        <v>1056</v>
      </c>
      <c r="L3876" s="39"/>
      <c r="M3876" s="39"/>
      <c r="N3876" s="39"/>
      <c r="O3876" s="39"/>
      <c r="P3876" s="206"/>
      <c r="Q3876" s="206"/>
      <c r="R3876" s="206"/>
      <c r="S3876" s="206"/>
      <c r="T3876" s="206"/>
      <c r="U3876" s="206"/>
      <c r="V3876" s="206"/>
      <c r="W3876" s="206"/>
      <c r="X3876" s="206"/>
      <c r="Y3876" s="206"/>
      <c r="Z3876" s="206"/>
      <c r="AA3876" s="206"/>
      <c r="AB3876" s="206"/>
      <c r="AC3876" s="206"/>
      <c r="AD3876" s="40"/>
      <c r="AE3876" s="40"/>
      <c r="AF3876" s="42"/>
      <c r="AG3876" s="42"/>
    </row>
    <row r="3877" spans="1:33" ht="27.6">
      <c r="A3877" s="14" t="s">
        <v>357</v>
      </c>
      <c r="B3877" s="30" t="s">
        <v>1390</v>
      </c>
      <c r="C3877" s="43"/>
      <c r="D3877" s="44"/>
      <c r="E3877" s="44"/>
      <c r="F3877" s="35">
        <f t="shared" si="7791"/>
        <v>1</v>
      </c>
      <c r="G3877" s="35">
        <f t="shared" si="7746"/>
        <v>0</v>
      </c>
      <c r="H3877" s="35">
        <f t="shared" si="7713"/>
        <v>1</v>
      </c>
      <c r="I3877" s="21">
        <v>18</v>
      </c>
      <c r="J3877" s="209"/>
      <c r="K3877" s="209">
        <v>24</v>
      </c>
      <c r="L3877" s="39"/>
      <c r="M3877" s="39"/>
      <c r="N3877" s="39"/>
      <c r="O3877" s="39"/>
      <c r="P3877" s="206"/>
      <c r="Q3877" s="206"/>
      <c r="R3877" s="206"/>
      <c r="S3877" s="206"/>
      <c r="T3877" s="206"/>
      <c r="U3877" s="206"/>
      <c r="V3877" s="206"/>
      <c r="W3877" s="206"/>
      <c r="X3877" s="206"/>
      <c r="Y3877" s="206"/>
      <c r="Z3877" s="206"/>
      <c r="AA3877" s="206"/>
      <c r="AB3877" s="206"/>
      <c r="AC3877" s="206"/>
      <c r="AD3877" s="40"/>
      <c r="AE3877" s="40"/>
      <c r="AF3877" s="42"/>
      <c r="AG3877" s="42"/>
    </row>
    <row r="3878" spans="1:33" ht="27.6">
      <c r="A3878" s="14" t="s">
        <v>358</v>
      </c>
      <c r="B3878" s="30" t="s">
        <v>1388</v>
      </c>
      <c r="C3878" s="43"/>
      <c r="D3878" s="44"/>
      <c r="E3878" s="44"/>
      <c r="F3878" s="35">
        <f t="shared" si="7791"/>
        <v>2</v>
      </c>
      <c r="G3878" s="35">
        <f t="shared" si="7746"/>
        <v>0</v>
      </c>
      <c r="H3878" s="35">
        <f t="shared" si="7713"/>
        <v>2</v>
      </c>
      <c r="I3878" s="21">
        <v>18</v>
      </c>
      <c r="J3878" s="209"/>
      <c r="K3878" s="209">
        <v>17</v>
      </c>
      <c r="L3878" s="39"/>
      <c r="M3878" s="39"/>
      <c r="N3878" s="39"/>
      <c r="O3878" s="39"/>
      <c r="P3878" s="206"/>
      <c r="Q3878" s="206"/>
      <c r="R3878" s="206"/>
      <c r="S3878" s="206"/>
      <c r="T3878" s="206"/>
      <c r="U3878" s="206"/>
      <c r="V3878" s="206"/>
      <c r="W3878" s="206"/>
      <c r="X3878" s="206"/>
      <c r="Y3878" s="206"/>
      <c r="Z3878" s="206"/>
      <c r="AA3878" s="206"/>
      <c r="AB3878" s="206"/>
      <c r="AC3878" s="206"/>
      <c r="AD3878" s="40"/>
      <c r="AE3878" s="40"/>
      <c r="AF3878" s="42"/>
      <c r="AG3878" s="42"/>
    </row>
    <row r="3879" spans="1:33" ht="13.8">
      <c r="A3879" s="14" t="s">
        <v>360</v>
      </c>
      <c r="B3879" s="30" t="s">
        <v>1386</v>
      </c>
      <c r="C3879" s="43"/>
      <c r="D3879" s="44"/>
      <c r="E3879" s="44"/>
      <c r="F3879" s="35">
        <f t="shared" si="7791"/>
        <v>1</v>
      </c>
      <c r="G3879" s="35">
        <f t="shared" si="7746"/>
        <v>0</v>
      </c>
      <c r="H3879" s="35">
        <f t="shared" si="7713"/>
        <v>1</v>
      </c>
      <c r="I3879" s="21">
        <v>18</v>
      </c>
      <c r="J3879" s="209"/>
      <c r="K3879" s="209">
        <v>132</v>
      </c>
      <c r="L3879" s="39"/>
      <c r="M3879" s="39"/>
      <c r="N3879" s="39"/>
      <c r="O3879" s="39"/>
      <c r="P3879" s="206"/>
      <c r="Q3879" s="206"/>
      <c r="R3879" s="206"/>
      <c r="S3879" s="206"/>
      <c r="T3879" s="206"/>
      <c r="U3879" s="206"/>
      <c r="V3879" s="206"/>
      <c r="W3879" s="206"/>
      <c r="X3879" s="206"/>
      <c r="Y3879" s="206"/>
      <c r="Z3879" s="206"/>
      <c r="AA3879" s="206"/>
      <c r="AB3879" s="206"/>
      <c r="AC3879" s="206"/>
      <c r="AD3879" s="40"/>
      <c r="AE3879" s="40"/>
      <c r="AF3879" s="42"/>
      <c r="AG3879" s="42"/>
    </row>
    <row r="3880" spans="1:33" ht="13.8">
      <c r="A3880" s="14" t="s">
        <v>361</v>
      </c>
      <c r="B3880" s="30" t="s">
        <v>1384</v>
      </c>
      <c r="C3880" s="43"/>
      <c r="D3880" s="44"/>
      <c r="E3880" s="44"/>
      <c r="F3880" s="35">
        <f t="shared" si="7791"/>
        <v>1</v>
      </c>
      <c r="G3880" s="35">
        <f t="shared" si="7746"/>
        <v>0</v>
      </c>
      <c r="H3880" s="35">
        <f t="shared" si="7713"/>
        <v>1</v>
      </c>
      <c r="I3880" s="21">
        <v>18</v>
      </c>
      <c r="J3880" s="209"/>
      <c r="K3880" s="209">
        <v>270</v>
      </c>
      <c r="L3880" s="39"/>
      <c r="M3880" s="39"/>
      <c r="N3880" s="39"/>
      <c r="O3880" s="39"/>
      <c r="P3880" s="206"/>
      <c r="Q3880" s="206"/>
      <c r="R3880" s="206"/>
      <c r="S3880" s="206"/>
      <c r="T3880" s="206"/>
      <c r="U3880" s="206"/>
      <c r="V3880" s="206"/>
      <c r="W3880" s="206"/>
      <c r="X3880" s="206"/>
      <c r="Y3880" s="206"/>
      <c r="Z3880" s="206"/>
      <c r="AA3880" s="206"/>
      <c r="AB3880" s="206"/>
      <c r="AC3880" s="206"/>
      <c r="AD3880" s="40"/>
      <c r="AE3880" s="40"/>
      <c r="AF3880" s="42"/>
      <c r="AG3880" s="42"/>
    </row>
    <row r="3881" spans="1:33" ht="13.8">
      <c r="A3881" s="14" t="s">
        <v>362</v>
      </c>
      <c r="B3881" s="30" t="s">
        <v>1382</v>
      </c>
      <c r="C3881" s="43"/>
      <c r="D3881" s="44"/>
      <c r="E3881" s="44"/>
      <c r="F3881" s="35">
        <f t="shared" si="7791"/>
        <v>1</v>
      </c>
      <c r="G3881" s="35">
        <f t="shared" si="7746"/>
        <v>0</v>
      </c>
      <c r="H3881" s="35">
        <f t="shared" si="7713"/>
        <v>1</v>
      </c>
      <c r="I3881" s="21">
        <v>18</v>
      </c>
      <c r="J3881" s="209"/>
      <c r="K3881" s="209">
        <v>277</v>
      </c>
      <c r="L3881" s="39"/>
      <c r="M3881" s="39"/>
      <c r="N3881" s="39"/>
      <c r="O3881" s="39"/>
      <c r="P3881" s="206"/>
      <c r="Q3881" s="206"/>
      <c r="R3881" s="206"/>
      <c r="S3881" s="206"/>
      <c r="T3881" s="206"/>
      <c r="U3881" s="206"/>
      <c r="V3881" s="206"/>
      <c r="W3881" s="206"/>
      <c r="X3881" s="206"/>
      <c r="Y3881" s="206"/>
      <c r="Z3881" s="206"/>
      <c r="AA3881" s="206"/>
      <c r="AB3881" s="206"/>
      <c r="AC3881" s="206"/>
      <c r="AD3881" s="40"/>
      <c r="AE3881" s="40"/>
      <c r="AF3881" s="42"/>
      <c r="AG3881" s="42"/>
    </row>
    <row r="3882" spans="1:33" ht="27.6">
      <c r="A3882" s="14" t="s">
        <v>363</v>
      </c>
      <c r="B3882" s="30" t="s">
        <v>1379</v>
      </c>
      <c r="C3882" s="43"/>
      <c r="D3882" s="44"/>
      <c r="E3882" s="44"/>
      <c r="F3882" s="35">
        <f t="shared" si="7791"/>
        <v>1</v>
      </c>
      <c r="G3882" s="35">
        <f t="shared" si="7746"/>
        <v>0</v>
      </c>
      <c r="H3882" s="35">
        <f t="shared" si="7713"/>
        <v>1</v>
      </c>
      <c r="I3882" s="21">
        <v>18</v>
      </c>
      <c r="J3882" s="209"/>
      <c r="K3882" s="209">
        <v>86</v>
      </c>
      <c r="L3882" s="39"/>
      <c r="M3882" s="39"/>
      <c r="N3882" s="39"/>
      <c r="O3882" s="39"/>
      <c r="P3882" s="206"/>
      <c r="Q3882" s="206"/>
      <c r="R3882" s="206"/>
      <c r="S3882" s="206"/>
      <c r="T3882" s="206"/>
      <c r="U3882" s="206"/>
      <c r="V3882" s="206"/>
      <c r="W3882" s="206"/>
      <c r="X3882" s="206"/>
      <c r="Y3882" s="206"/>
      <c r="Z3882" s="206"/>
      <c r="AA3882" s="206"/>
      <c r="AB3882" s="206"/>
      <c r="AC3882" s="206"/>
      <c r="AD3882" s="40"/>
      <c r="AE3882" s="40"/>
      <c r="AF3882" s="42"/>
      <c r="AG3882" s="42"/>
    </row>
    <row r="3883" spans="1:33" ht="27.6">
      <c r="A3883" s="14" t="s">
        <v>366</v>
      </c>
      <c r="B3883" s="30" t="s">
        <v>1377</v>
      </c>
      <c r="C3883" s="43"/>
      <c r="D3883" s="44"/>
      <c r="E3883" s="44"/>
      <c r="F3883" s="35">
        <f t="shared" si="7791"/>
        <v>1</v>
      </c>
      <c r="G3883" s="35">
        <f t="shared" si="7746"/>
        <v>0</v>
      </c>
      <c r="H3883" s="35">
        <f t="shared" si="7713"/>
        <v>1</v>
      </c>
      <c r="I3883" s="21">
        <v>18</v>
      </c>
      <c r="J3883" s="209"/>
      <c r="K3883" s="209">
        <v>104</v>
      </c>
      <c r="L3883" s="39"/>
      <c r="M3883" s="39"/>
      <c r="N3883" s="39"/>
      <c r="O3883" s="39"/>
      <c r="P3883" s="206"/>
      <c r="Q3883" s="206"/>
      <c r="R3883" s="206"/>
      <c r="S3883" s="206"/>
      <c r="T3883" s="206"/>
      <c r="U3883" s="206"/>
      <c r="V3883" s="206"/>
      <c r="W3883" s="206"/>
      <c r="X3883" s="206"/>
      <c r="Y3883" s="206"/>
      <c r="Z3883" s="206"/>
      <c r="AA3883" s="206"/>
      <c r="AB3883" s="206"/>
      <c r="AC3883" s="206"/>
      <c r="AD3883" s="40"/>
      <c r="AE3883" s="40"/>
      <c r="AF3883" s="42"/>
      <c r="AG3883" s="42"/>
    </row>
    <row r="3884" spans="1:33" ht="13.8">
      <c r="A3884" s="30" t="s">
        <v>139</v>
      </c>
      <c r="B3884" s="30" t="s">
        <v>1211</v>
      </c>
      <c r="C3884" s="43"/>
      <c r="D3884" s="44"/>
      <c r="E3884" s="44"/>
      <c r="F3884" s="35">
        <f t="shared" si="7791"/>
        <v>1</v>
      </c>
      <c r="G3884" s="35">
        <f t="shared" si="7746"/>
        <v>1</v>
      </c>
      <c r="H3884" s="35">
        <f t="shared" si="7713"/>
        <v>0</v>
      </c>
      <c r="I3884" s="21">
        <v>18</v>
      </c>
      <c r="J3884" s="209"/>
      <c r="K3884" s="209">
        <v>2286</v>
      </c>
      <c r="L3884" s="39"/>
      <c r="M3884" s="39"/>
      <c r="N3884" s="39"/>
      <c r="O3884" s="39"/>
      <c r="P3884" s="206"/>
      <c r="Q3884" s="206"/>
      <c r="R3884" s="206"/>
      <c r="S3884" s="206"/>
      <c r="T3884" s="206"/>
      <c r="U3884" s="206"/>
      <c r="V3884" s="206"/>
      <c r="W3884" s="206"/>
      <c r="X3884" s="206"/>
      <c r="Y3884" s="206"/>
      <c r="Z3884" s="206"/>
      <c r="AA3884" s="206"/>
      <c r="AB3884" s="206"/>
      <c r="AC3884" s="206"/>
      <c r="AD3884" s="40"/>
      <c r="AE3884" s="40"/>
      <c r="AF3884" s="42"/>
      <c r="AG3884" s="42"/>
    </row>
    <row r="3885" spans="1:33" ht="27.6">
      <c r="A3885" s="30" t="s">
        <v>276</v>
      </c>
      <c r="B3885" s="30" t="s">
        <v>1084</v>
      </c>
      <c r="C3885" s="43"/>
      <c r="D3885" s="44"/>
      <c r="E3885" s="44"/>
      <c r="F3885" s="35">
        <f t="shared" si="7791"/>
        <v>2</v>
      </c>
      <c r="G3885" s="35">
        <f t="shared" si="7746"/>
        <v>2</v>
      </c>
      <c r="H3885" s="35">
        <f t="shared" si="7713"/>
        <v>0</v>
      </c>
      <c r="I3885" s="21">
        <v>18</v>
      </c>
      <c r="J3885" s="209"/>
      <c r="K3885" s="209">
        <v>37500</v>
      </c>
      <c r="L3885" s="39"/>
      <c r="M3885" s="39"/>
      <c r="N3885" s="39"/>
      <c r="O3885" s="39"/>
      <c r="P3885" s="206"/>
      <c r="Q3885" s="206"/>
      <c r="R3885" s="206"/>
      <c r="S3885" s="206"/>
      <c r="T3885" s="206"/>
      <c r="U3885" s="206"/>
      <c r="V3885" s="206"/>
      <c r="W3885" s="206"/>
      <c r="X3885" s="206"/>
      <c r="Y3885" s="206"/>
      <c r="Z3885" s="206"/>
      <c r="AA3885" s="206"/>
      <c r="AB3885" s="206"/>
      <c r="AC3885" s="206"/>
      <c r="AD3885" s="40"/>
      <c r="AE3885" s="40"/>
      <c r="AF3885" s="42"/>
      <c r="AG3885" s="42"/>
    </row>
    <row r="3886" spans="1:33" ht="13.8">
      <c r="A3886" s="30" t="s">
        <v>247</v>
      </c>
      <c r="B3886" s="30" t="s">
        <v>1081</v>
      </c>
      <c r="C3886" s="43"/>
      <c r="D3886" s="44"/>
      <c r="E3886" s="44"/>
      <c r="F3886" s="35">
        <f t="shared" si="7791"/>
        <v>3</v>
      </c>
      <c r="G3886" s="35">
        <f t="shared" si="7746"/>
        <v>1</v>
      </c>
      <c r="H3886" s="35">
        <f t="shared" si="7713"/>
        <v>2</v>
      </c>
      <c r="I3886" s="21">
        <v>18</v>
      </c>
      <c r="J3886" s="209"/>
      <c r="K3886" s="209">
        <v>300</v>
      </c>
      <c r="L3886" s="39"/>
      <c r="M3886" s="39"/>
      <c r="N3886" s="39"/>
      <c r="O3886" s="39"/>
      <c r="P3886" s="206"/>
      <c r="Q3886" s="206"/>
      <c r="R3886" s="206"/>
      <c r="S3886" s="206"/>
      <c r="T3886" s="206"/>
      <c r="U3886" s="206"/>
      <c r="V3886" s="206"/>
      <c r="W3886" s="206"/>
      <c r="X3886" s="206"/>
      <c r="Y3886" s="206"/>
      <c r="Z3886" s="206"/>
      <c r="AA3886" s="206"/>
      <c r="AB3886" s="206"/>
      <c r="AC3886" s="206"/>
      <c r="AD3886" s="40"/>
      <c r="AE3886" s="40"/>
      <c r="AF3886" s="42"/>
      <c r="AG3886" s="42"/>
    </row>
    <row r="3887" spans="1:33" ht="13.8">
      <c r="A3887" s="30" t="s">
        <v>246</v>
      </c>
      <c r="B3887" s="30" t="s">
        <v>1090</v>
      </c>
      <c r="C3887" s="43"/>
      <c r="D3887" s="44"/>
      <c r="E3887" s="44"/>
      <c r="F3887" s="35">
        <f t="shared" si="7791"/>
        <v>1</v>
      </c>
      <c r="G3887" s="35">
        <f t="shared" si="7746"/>
        <v>1</v>
      </c>
      <c r="H3887" s="35">
        <f t="shared" si="7713"/>
        <v>0</v>
      </c>
      <c r="I3887" s="21">
        <v>18</v>
      </c>
      <c r="J3887" s="209"/>
      <c r="K3887" s="209">
        <v>100</v>
      </c>
      <c r="L3887" s="39"/>
      <c r="M3887" s="39"/>
      <c r="N3887" s="39"/>
      <c r="O3887" s="39"/>
      <c r="P3887" s="206"/>
      <c r="Q3887" s="206"/>
      <c r="R3887" s="206"/>
      <c r="S3887" s="206"/>
      <c r="T3887" s="206"/>
      <c r="U3887" s="206"/>
      <c r="V3887" s="206"/>
      <c r="W3887" s="206"/>
      <c r="X3887" s="206"/>
      <c r="Y3887" s="206"/>
      <c r="Z3887" s="206"/>
      <c r="AA3887" s="206"/>
      <c r="AB3887" s="206"/>
      <c r="AC3887" s="206"/>
      <c r="AD3887" s="40"/>
      <c r="AE3887" s="40"/>
      <c r="AF3887" s="42"/>
      <c r="AG3887" s="42"/>
    </row>
    <row r="3888" spans="1:33" ht="13.8">
      <c r="A3888" s="30" t="s">
        <v>122</v>
      </c>
      <c r="B3888" s="30" t="s">
        <v>1110</v>
      </c>
      <c r="C3888" s="43"/>
      <c r="D3888" s="44"/>
      <c r="E3888" s="44"/>
      <c r="F3888" s="35">
        <f t="shared" si="7791"/>
        <v>8</v>
      </c>
      <c r="G3888" s="35">
        <f t="shared" si="7746"/>
        <v>8</v>
      </c>
      <c r="H3888" s="35">
        <f t="shared" si="7713"/>
        <v>0</v>
      </c>
      <c r="I3888" s="21">
        <v>18</v>
      </c>
      <c r="J3888" s="209"/>
      <c r="K3888" s="209">
        <v>1150</v>
      </c>
      <c r="L3888" s="39"/>
      <c r="M3888" s="39"/>
      <c r="N3888" s="39"/>
      <c r="O3888" s="39"/>
      <c r="P3888" s="206"/>
      <c r="Q3888" s="206"/>
      <c r="R3888" s="206"/>
      <c r="S3888" s="206"/>
      <c r="T3888" s="206"/>
      <c r="U3888" s="206"/>
      <c r="V3888" s="206"/>
      <c r="W3888" s="206"/>
      <c r="X3888" s="206"/>
      <c r="Y3888" s="206"/>
      <c r="Z3888" s="206"/>
      <c r="AA3888" s="206"/>
      <c r="AB3888" s="206"/>
      <c r="AC3888" s="206"/>
      <c r="AD3888" s="40"/>
      <c r="AE3888" s="40"/>
      <c r="AF3888" s="42"/>
      <c r="AG3888" s="42"/>
    </row>
    <row r="3889" spans="1:33" ht="13.8">
      <c r="A3889" s="30" t="s">
        <v>252</v>
      </c>
      <c r="B3889" s="30" t="s">
        <v>1394</v>
      </c>
      <c r="C3889" s="43"/>
      <c r="D3889" s="44"/>
      <c r="E3889" s="44"/>
      <c r="F3889" s="35">
        <f t="shared" si="7791"/>
        <v>5</v>
      </c>
      <c r="G3889" s="35">
        <f t="shared" si="7746"/>
        <v>0</v>
      </c>
      <c r="H3889" s="35">
        <f t="shared" si="7713"/>
        <v>5</v>
      </c>
      <c r="I3889" s="21">
        <v>18</v>
      </c>
      <c r="J3889" s="209"/>
      <c r="K3889" s="209">
        <v>1150</v>
      </c>
      <c r="L3889" s="39"/>
      <c r="M3889" s="39"/>
      <c r="N3889" s="39"/>
      <c r="O3889" s="39"/>
      <c r="P3889" s="206"/>
      <c r="Q3889" s="206"/>
      <c r="R3889" s="206"/>
      <c r="S3889" s="206"/>
      <c r="T3889" s="206"/>
      <c r="U3889" s="206"/>
      <c r="V3889" s="206"/>
      <c r="W3889" s="206"/>
      <c r="X3889" s="206"/>
      <c r="Y3889" s="206"/>
      <c r="Z3889" s="206"/>
      <c r="AA3889" s="206"/>
      <c r="AB3889" s="206"/>
      <c r="AC3889" s="206"/>
      <c r="AD3889" s="40"/>
      <c r="AE3889" s="40"/>
      <c r="AF3889" s="42"/>
      <c r="AG3889" s="42"/>
    </row>
    <row r="3890" spans="1:33" ht="13.8">
      <c r="A3890" s="12" t="s">
        <v>225</v>
      </c>
      <c r="B3890" s="30" t="s">
        <v>1375</v>
      </c>
      <c r="C3890" s="43"/>
      <c r="D3890" s="44"/>
      <c r="E3890" s="44"/>
      <c r="F3890" s="35">
        <f t="shared" si="7791"/>
        <v>1</v>
      </c>
      <c r="G3890" s="35">
        <f t="shared" si="7746"/>
        <v>0</v>
      </c>
      <c r="H3890" s="35">
        <f t="shared" si="7713"/>
        <v>1</v>
      </c>
      <c r="I3890" s="21">
        <v>18</v>
      </c>
      <c r="J3890" s="209"/>
      <c r="K3890" s="209">
        <v>120</v>
      </c>
      <c r="L3890" s="39"/>
      <c r="M3890" s="39"/>
      <c r="N3890" s="39"/>
      <c r="O3890" s="39"/>
      <c r="P3890" s="206"/>
      <c r="Q3890" s="206"/>
      <c r="R3890" s="206"/>
      <c r="S3890" s="206"/>
      <c r="T3890" s="206"/>
      <c r="U3890" s="206"/>
      <c r="V3890" s="206"/>
      <c r="W3890" s="206"/>
      <c r="X3890" s="206"/>
      <c r="Y3890" s="206"/>
      <c r="Z3890" s="206"/>
      <c r="AA3890" s="206"/>
      <c r="AB3890" s="206"/>
      <c r="AC3890" s="206"/>
      <c r="AD3890" s="40"/>
      <c r="AE3890" s="40"/>
      <c r="AF3890" s="42"/>
      <c r="AG3890" s="42"/>
    </row>
    <row r="3891" spans="1:33" ht="13.8">
      <c r="A3891" s="30" t="s">
        <v>169</v>
      </c>
      <c r="B3891" s="30" t="s">
        <v>1359</v>
      </c>
      <c r="C3891" s="43"/>
      <c r="D3891" s="44"/>
      <c r="E3891" s="44"/>
      <c r="F3891" s="35">
        <f t="shared" si="7791"/>
        <v>4</v>
      </c>
      <c r="G3891" s="35">
        <f t="shared" si="7746"/>
        <v>0</v>
      </c>
      <c r="H3891" s="35">
        <f t="shared" si="7713"/>
        <v>4</v>
      </c>
      <c r="I3891" s="21">
        <v>18</v>
      </c>
      <c r="J3891" s="209"/>
      <c r="K3891" s="209">
        <v>50</v>
      </c>
      <c r="L3891" s="39"/>
      <c r="M3891" s="39"/>
      <c r="N3891" s="39"/>
      <c r="O3891" s="39"/>
      <c r="P3891" s="206"/>
      <c r="Q3891" s="206"/>
      <c r="R3891" s="206"/>
      <c r="S3891" s="206"/>
      <c r="T3891" s="206"/>
      <c r="U3891" s="206"/>
      <c r="V3891" s="206"/>
      <c r="W3891" s="206"/>
      <c r="X3891" s="206"/>
      <c r="Y3891" s="206"/>
      <c r="Z3891" s="206"/>
      <c r="AA3891" s="206"/>
      <c r="AB3891" s="206"/>
      <c r="AC3891" s="206"/>
      <c r="AD3891" s="40"/>
      <c r="AE3891" s="40"/>
      <c r="AF3891" s="42"/>
      <c r="AG3891" s="42"/>
    </row>
    <row r="3892" spans="1:33" ht="13.8">
      <c r="A3892" s="30" t="s">
        <v>163</v>
      </c>
      <c r="B3892" s="30" t="s">
        <v>1242</v>
      </c>
      <c r="C3892" s="43"/>
      <c r="D3892" s="44"/>
      <c r="E3892" s="44"/>
      <c r="F3892" s="35">
        <f t="shared" si="7791"/>
        <v>2</v>
      </c>
      <c r="G3892" s="35">
        <f t="shared" si="7746"/>
        <v>0</v>
      </c>
      <c r="H3892" s="35">
        <f t="shared" si="7713"/>
        <v>2</v>
      </c>
      <c r="I3892" s="21">
        <v>18</v>
      </c>
      <c r="J3892" s="209"/>
      <c r="K3892" s="209">
        <v>620</v>
      </c>
      <c r="L3892" s="39"/>
      <c r="M3892" s="39"/>
      <c r="N3892" s="39"/>
      <c r="O3892" s="39"/>
      <c r="P3892" s="206"/>
      <c r="Q3892" s="206"/>
      <c r="R3892" s="206"/>
      <c r="S3892" s="206"/>
      <c r="T3892" s="206"/>
      <c r="U3892" s="206"/>
      <c r="V3892" s="206"/>
      <c r="W3892" s="206"/>
      <c r="X3892" s="206"/>
      <c r="Y3892" s="206"/>
      <c r="Z3892" s="206"/>
      <c r="AA3892" s="206"/>
      <c r="AB3892" s="206"/>
      <c r="AC3892" s="206"/>
      <c r="AD3892" s="40"/>
      <c r="AE3892" s="40"/>
      <c r="AF3892" s="42"/>
      <c r="AG3892" s="42"/>
    </row>
    <row r="3893" spans="1:33" ht="13.8">
      <c r="A3893" s="30" t="s">
        <v>24</v>
      </c>
      <c r="B3893" s="30" t="s">
        <v>1397</v>
      </c>
      <c r="C3893" s="43"/>
      <c r="D3893" s="44"/>
      <c r="E3893" s="44"/>
      <c r="F3893" s="35">
        <f t="shared" si="7791"/>
        <v>1</v>
      </c>
      <c r="G3893" s="35">
        <f t="shared" si="7746"/>
        <v>0</v>
      </c>
      <c r="H3893" s="35">
        <f t="shared" si="7713"/>
        <v>1</v>
      </c>
      <c r="I3893" s="21">
        <v>18</v>
      </c>
      <c r="J3893" s="209"/>
      <c r="K3893" s="209">
        <v>2500</v>
      </c>
      <c r="L3893" s="39"/>
      <c r="M3893" s="39"/>
      <c r="N3893" s="39"/>
      <c r="O3893" s="39"/>
      <c r="P3893" s="206"/>
      <c r="Q3893" s="206"/>
      <c r="R3893" s="206"/>
      <c r="S3893" s="206"/>
      <c r="T3893" s="206"/>
      <c r="U3893" s="206"/>
      <c r="V3893" s="206"/>
      <c r="W3893" s="206"/>
      <c r="X3893" s="206"/>
      <c r="Y3893" s="206"/>
      <c r="Z3893" s="206"/>
      <c r="AA3893" s="206"/>
      <c r="AB3893" s="206"/>
      <c r="AC3893" s="206"/>
      <c r="AD3893" s="40"/>
      <c r="AE3893" s="40"/>
      <c r="AF3893" s="42"/>
      <c r="AG3893" s="42"/>
    </row>
    <row r="3894" spans="1:33" ht="13.8">
      <c r="A3894" s="30"/>
      <c r="B3894" s="30"/>
      <c r="C3894" s="43"/>
      <c r="D3894" s="44"/>
      <c r="E3894" s="44"/>
      <c r="F3894" s="44"/>
      <c r="G3894" s="44"/>
      <c r="H3894" s="44"/>
      <c r="I3894" s="21"/>
      <c r="J3894" s="209"/>
      <c r="K3894" s="209"/>
      <c r="L3894" s="39"/>
      <c r="M3894" s="39"/>
      <c r="N3894" s="39"/>
      <c r="O3894" s="39"/>
      <c r="P3894" s="206"/>
      <c r="Q3894" s="206"/>
      <c r="R3894" s="206"/>
      <c r="S3894" s="206"/>
      <c r="T3894" s="206"/>
      <c r="U3894" s="206"/>
      <c r="V3894" s="206"/>
      <c r="W3894" s="206"/>
      <c r="X3894" s="206"/>
      <c r="Y3894" s="206"/>
      <c r="Z3894" s="206"/>
      <c r="AA3894" s="206"/>
      <c r="AB3894" s="206"/>
      <c r="AC3894" s="206"/>
      <c r="AD3894" s="40"/>
      <c r="AE3894" s="40"/>
      <c r="AF3894" s="42"/>
      <c r="AG3894" s="42"/>
    </row>
    <row r="3895" spans="1:33" ht="13.8">
      <c r="A3895" s="30"/>
      <c r="B3895" s="30"/>
      <c r="C3895" s="43"/>
      <c r="D3895" s="44"/>
      <c r="E3895" s="44"/>
      <c r="F3895" s="44"/>
      <c r="G3895" s="44"/>
      <c r="H3895" s="44"/>
      <c r="I3895" s="21"/>
      <c r="J3895" s="209"/>
      <c r="K3895" s="209"/>
      <c r="L3895" s="39"/>
      <c r="M3895" s="39"/>
      <c r="N3895" s="39"/>
      <c r="O3895" s="39"/>
      <c r="P3895" s="206"/>
      <c r="Q3895" s="206"/>
      <c r="R3895" s="206"/>
      <c r="S3895" s="206"/>
      <c r="T3895" s="206"/>
      <c r="U3895" s="206"/>
      <c r="V3895" s="206"/>
      <c r="W3895" s="206"/>
      <c r="X3895" s="206"/>
      <c r="Y3895" s="206"/>
      <c r="Z3895" s="206"/>
      <c r="AA3895" s="206"/>
      <c r="AB3895" s="206"/>
      <c r="AC3895" s="206"/>
      <c r="AD3895" s="40"/>
      <c r="AE3895" s="40"/>
      <c r="AF3895" s="42"/>
      <c r="AG3895" s="42"/>
    </row>
    <row r="3896" spans="1:33" ht="13.8">
      <c r="A3896" s="30"/>
      <c r="B3896" s="30"/>
      <c r="C3896" s="43"/>
      <c r="D3896" s="44"/>
      <c r="E3896" s="44"/>
      <c r="F3896" s="44"/>
      <c r="G3896" s="44"/>
      <c r="H3896" s="44"/>
      <c r="I3896" s="21"/>
      <c r="J3896" s="209"/>
      <c r="K3896" s="209"/>
      <c r="L3896" s="39"/>
      <c r="M3896" s="39"/>
      <c r="N3896" s="39"/>
      <c r="O3896" s="39"/>
      <c r="P3896" s="206"/>
      <c r="Q3896" s="206"/>
      <c r="R3896" s="206"/>
      <c r="S3896" s="206"/>
      <c r="T3896" s="206"/>
      <c r="U3896" s="206"/>
      <c r="V3896" s="206"/>
      <c r="W3896" s="206"/>
      <c r="X3896" s="206"/>
      <c r="Y3896" s="206"/>
      <c r="Z3896" s="206"/>
      <c r="AA3896" s="206"/>
      <c r="AB3896" s="206"/>
      <c r="AC3896" s="206"/>
      <c r="AD3896" s="40"/>
      <c r="AE3896" s="40"/>
      <c r="AF3896" s="42"/>
      <c r="AG3896" s="42"/>
    </row>
    <row r="3897" spans="1:33" ht="13.8">
      <c r="A3897" s="30"/>
      <c r="B3897" s="30"/>
      <c r="C3897" s="43"/>
      <c r="D3897" s="44"/>
      <c r="E3897" s="44"/>
      <c r="F3897" s="44"/>
      <c r="G3897" s="44"/>
      <c r="H3897" s="44"/>
      <c r="I3897" s="21"/>
      <c r="J3897" s="209"/>
      <c r="K3897" s="209"/>
      <c r="L3897" s="39"/>
      <c r="M3897" s="39"/>
      <c r="N3897" s="39"/>
      <c r="O3897" s="39"/>
      <c r="P3897" s="206"/>
      <c r="Q3897" s="206"/>
      <c r="R3897" s="206"/>
      <c r="S3897" s="206"/>
      <c r="T3897" s="206"/>
      <c r="U3897" s="206"/>
      <c r="V3897" s="206"/>
      <c r="W3897" s="206"/>
      <c r="X3897" s="206"/>
      <c r="Y3897" s="206"/>
      <c r="Z3897" s="206"/>
      <c r="AA3897" s="206"/>
      <c r="AB3897" s="206"/>
      <c r="AC3897" s="206"/>
      <c r="AD3897" s="40"/>
      <c r="AE3897" s="40"/>
      <c r="AF3897" s="42"/>
      <c r="AG3897" s="42"/>
    </row>
    <row r="3898" spans="1:33" ht="13.8">
      <c r="A3898" s="30"/>
      <c r="B3898" s="30"/>
      <c r="C3898" s="43"/>
      <c r="D3898" s="44"/>
      <c r="E3898" s="44"/>
      <c r="F3898" s="44"/>
      <c r="G3898" s="44"/>
      <c r="H3898" s="44"/>
      <c r="I3898" s="21"/>
      <c r="J3898" s="209"/>
      <c r="K3898" s="209"/>
      <c r="L3898" s="39"/>
      <c r="M3898" s="39"/>
      <c r="N3898" s="39"/>
      <c r="O3898" s="39"/>
      <c r="P3898" s="206"/>
      <c r="Q3898" s="206"/>
      <c r="R3898" s="206"/>
      <c r="S3898" s="206"/>
      <c r="T3898" s="206"/>
      <c r="U3898" s="206"/>
      <c r="V3898" s="206"/>
      <c r="W3898" s="206"/>
      <c r="X3898" s="206"/>
      <c r="Y3898" s="206"/>
      <c r="Z3898" s="206"/>
      <c r="AA3898" s="206"/>
      <c r="AB3898" s="206"/>
      <c r="AC3898" s="206"/>
      <c r="AD3898" s="40"/>
      <c r="AE3898" s="40"/>
      <c r="AF3898" s="42"/>
      <c r="AG3898" s="42"/>
    </row>
    <row r="3899" spans="1:33" ht="13.8">
      <c r="A3899" s="30"/>
      <c r="B3899" s="30"/>
      <c r="C3899" s="43"/>
      <c r="D3899" s="44"/>
      <c r="E3899" s="44"/>
      <c r="F3899" s="44"/>
      <c r="G3899" s="44"/>
      <c r="H3899" s="44"/>
      <c r="I3899" s="21"/>
      <c r="J3899" s="209"/>
      <c r="K3899" s="209"/>
      <c r="L3899" s="39"/>
      <c r="M3899" s="39"/>
      <c r="N3899" s="39"/>
      <c r="O3899" s="39"/>
      <c r="P3899" s="206"/>
      <c r="Q3899" s="206"/>
      <c r="R3899" s="206"/>
      <c r="S3899" s="206"/>
      <c r="T3899" s="206"/>
      <c r="U3899" s="206"/>
      <c r="V3899" s="206"/>
      <c r="W3899" s="206"/>
      <c r="X3899" s="206"/>
      <c r="Y3899" s="206"/>
      <c r="Z3899" s="206"/>
      <c r="AA3899" s="206"/>
      <c r="AB3899" s="206"/>
      <c r="AC3899" s="206"/>
      <c r="AD3899" s="40"/>
      <c r="AE3899" s="40"/>
      <c r="AF3899" s="42"/>
      <c r="AG3899" s="42"/>
    </row>
    <row r="3900" spans="1:33" ht="13.8">
      <c r="A3900" s="30"/>
      <c r="B3900" s="30"/>
      <c r="C3900" s="43"/>
      <c r="D3900" s="44"/>
      <c r="E3900" s="44"/>
      <c r="F3900" s="44"/>
      <c r="G3900" s="44"/>
      <c r="H3900" s="44"/>
      <c r="I3900" s="21"/>
      <c r="J3900" s="209"/>
      <c r="K3900" s="209"/>
      <c r="L3900" s="39"/>
      <c r="M3900" s="39"/>
      <c r="N3900" s="39"/>
      <c r="O3900" s="39"/>
      <c r="P3900" s="206"/>
      <c r="Q3900" s="206"/>
      <c r="R3900" s="206"/>
      <c r="S3900" s="206"/>
      <c r="T3900" s="206"/>
      <c r="U3900" s="206"/>
      <c r="V3900" s="206"/>
      <c r="W3900" s="206"/>
      <c r="X3900" s="206"/>
      <c r="Y3900" s="206"/>
      <c r="Z3900" s="206"/>
      <c r="AA3900" s="206"/>
      <c r="AB3900" s="206"/>
      <c r="AC3900" s="206"/>
      <c r="AD3900" s="40"/>
      <c r="AE3900" s="40"/>
      <c r="AF3900" s="42"/>
      <c r="AG3900" s="42"/>
    </row>
    <row r="3901" spans="1:33" ht="13.8">
      <c r="A3901" s="30"/>
      <c r="B3901" s="30"/>
      <c r="C3901" s="43"/>
      <c r="D3901" s="44"/>
      <c r="E3901" s="44"/>
      <c r="F3901" s="44"/>
      <c r="G3901" s="44"/>
      <c r="H3901" s="44"/>
      <c r="I3901" s="21"/>
      <c r="J3901" s="209"/>
      <c r="K3901" s="209"/>
      <c r="L3901" s="39"/>
      <c r="M3901" s="39"/>
      <c r="N3901" s="39"/>
      <c r="O3901" s="39"/>
      <c r="P3901" s="206"/>
      <c r="Q3901" s="206"/>
      <c r="R3901" s="206"/>
      <c r="S3901" s="206"/>
      <c r="T3901" s="206"/>
      <c r="U3901" s="206"/>
      <c r="V3901" s="206"/>
      <c r="W3901" s="206"/>
      <c r="X3901" s="206"/>
      <c r="Y3901" s="206"/>
      <c r="Z3901" s="206"/>
      <c r="AA3901" s="206"/>
      <c r="AB3901" s="206"/>
      <c r="AC3901" s="206"/>
      <c r="AD3901" s="40"/>
      <c r="AE3901" s="40"/>
      <c r="AF3901" s="42"/>
      <c r="AG3901" s="42"/>
    </row>
    <row r="3902" spans="1:33" ht="13.8">
      <c r="A3902" s="30"/>
      <c r="B3902" s="30"/>
      <c r="C3902" s="43"/>
      <c r="D3902" s="44"/>
      <c r="E3902" s="44"/>
      <c r="F3902" s="44"/>
      <c r="G3902" s="44"/>
      <c r="H3902" s="44"/>
      <c r="I3902" s="21"/>
      <c r="J3902" s="209"/>
      <c r="K3902" s="209"/>
      <c r="L3902" s="39"/>
      <c r="M3902" s="39"/>
      <c r="N3902" s="39"/>
      <c r="O3902" s="39"/>
      <c r="P3902" s="206"/>
      <c r="Q3902" s="206"/>
      <c r="R3902" s="206"/>
      <c r="S3902" s="206"/>
      <c r="T3902" s="206"/>
      <c r="U3902" s="206"/>
      <c r="V3902" s="206"/>
      <c r="W3902" s="206"/>
      <c r="X3902" s="206"/>
      <c r="Y3902" s="206"/>
      <c r="Z3902" s="206"/>
      <c r="AA3902" s="206"/>
      <c r="AB3902" s="206"/>
      <c r="AC3902" s="206"/>
      <c r="AD3902" s="40"/>
      <c r="AE3902" s="40"/>
      <c r="AF3902" s="42"/>
      <c r="AG3902" s="42"/>
    </row>
    <row r="3903" spans="1:33" ht="13.8">
      <c r="A3903" s="30"/>
      <c r="B3903" s="30"/>
      <c r="C3903" s="43"/>
      <c r="D3903" s="44"/>
      <c r="E3903" s="44"/>
      <c r="F3903" s="44"/>
      <c r="G3903" s="44"/>
      <c r="H3903" s="44"/>
      <c r="I3903" s="21"/>
      <c r="J3903" s="209"/>
      <c r="K3903" s="209"/>
      <c r="L3903" s="39"/>
      <c r="M3903" s="39"/>
      <c r="N3903" s="39"/>
      <c r="O3903" s="39"/>
      <c r="P3903" s="206"/>
      <c r="Q3903" s="206"/>
      <c r="R3903" s="206"/>
      <c r="S3903" s="206"/>
      <c r="T3903" s="206"/>
      <c r="U3903" s="206"/>
      <c r="V3903" s="206"/>
      <c r="W3903" s="206"/>
      <c r="X3903" s="206"/>
      <c r="Y3903" s="206"/>
      <c r="Z3903" s="206"/>
      <c r="AA3903" s="206"/>
      <c r="AB3903" s="206"/>
      <c r="AC3903" s="206"/>
      <c r="AD3903" s="40"/>
      <c r="AE3903" s="40"/>
      <c r="AF3903" s="42"/>
      <c r="AG3903" s="42"/>
    </row>
    <row r="3904" spans="1:33" ht="13.8">
      <c r="A3904" s="30"/>
      <c r="B3904" s="30"/>
      <c r="C3904" s="43"/>
      <c r="D3904" s="44"/>
      <c r="E3904" s="44"/>
      <c r="F3904" s="44"/>
      <c r="G3904" s="44"/>
      <c r="H3904" s="44"/>
      <c r="I3904" s="21"/>
      <c r="J3904" s="209"/>
      <c r="K3904" s="209"/>
      <c r="L3904" s="39"/>
      <c r="M3904" s="39"/>
      <c r="N3904" s="39"/>
      <c r="O3904" s="39"/>
      <c r="P3904" s="206"/>
      <c r="Q3904" s="206"/>
      <c r="R3904" s="206"/>
      <c r="S3904" s="206"/>
      <c r="T3904" s="206"/>
      <c r="U3904" s="206"/>
      <c r="V3904" s="206"/>
      <c r="W3904" s="206"/>
      <c r="X3904" s="206"/>
      <c r="Y3904" s="206"/>
      <c r="Z3904" s="206"/>
      <c r="AA3904" s="206"/>
      <c r="AB3904" s="206"/>
      <c r="AC3904" s="206"/>
      <c r="AD3904" s="40"/>
      <c r="AE3904" s="40"/>
      <c r="AF3904" s="42"/>
      <c r="AG3904" s="42"/>
    </row>
    <row r="3905" spans="1:33" ht="13.8">
      <c r="A3905" s="30"/>
      <c r="B3905" s="30"/>
      <c r="C3905" s="43"/>
      <c r="D3905" s="44"/>
      <c r="E3905" s="44"/>
      <c r="F3905" s="44"/>
      <c r="G3905" s="44"/>
      <c r="H3905" s="44"/>
      <c r="I3905" s="21"/>
      <c r="J3905" s="209"/>
      <c r="K3905" s="209"/>
      <c r="L3905" s="39"/>
      <c r="M3905" s="39"/>
      <c r="N3905" s="39"/>
      <c r="O3905" s="39"/>
      <c r="P3905" s="206"/>
      <c r="Q3905" s="206"/>
      <c r="R3905" s="206"/>
      <c r="S3905" s="206"/>
      <c r="T3905" s="206"/>
      <c r="U3905" s="206"/>
      <c r="V3905" s="206"/>
      <c r="W3905" s="206"/>
      <c r="X3905" s="206"/>
      <c r="Y3905" s="206"/>
      <c r="Z3905" s="206"/>
      <c r="AA3905" s="206"/>
      <c r="AB3905" s="206"/>
      <c r="AC3905" s="206"/>
      <c r="AD3905" s="40"/>
      <c r="AE3905" s="40"/>
      <c r="AF3905" s="42"/>
      <c r="AG3905" s="42"/>
    </row>
    <row r="3906" spans="1:33" ht="13.8">
      <c r="A3906" s="30"/>
      <c r="B3906" s="30"/>
      <c r="C3906" s="43"/>
      <c r="D3906" s="44"/>
      <c r="E3906" s="44"/>
      <c r="F3906" s="44"/>
      <c r="G3906" s="44"/>
      <c r="H3906" s="44"/>
      <c r="I3906" s="21"/>
      <c r="J3906" s="209"/>
      <c r="K3906" s="209"/>
      <c r="L3906" s="39"/>
      <c r="M3906" s="39"/>
      <c r="N3906" s="39"/>
      <c r="O3906" s="39"/>
      <c r="P3906" s="206"/>
      <c r="Q3906" s="206"/>
      <c r="R3906" s="206"/>
      <c r="S3906" s="206"/>
      <c r="T3906" s="206"/>
      <c r="U3906" s="206"/>
      <c r="V3906" s="206"/>
      <c r="W3906" s="206"/>
      <c r="X3906" s="206"/>
      <c r="Y3906" s="206"/>
      <c r="Z3906" s="206"/>
      <c r="AA3906" s="206"/>
      <c r="AB3906" s="206"/>
      <c r="AC3906" s="206"/>
      <c r="AD3906" s="40"/>
      <c r="AE3906" s="40"/>
      <c r="AF3906" s="42"/>
      <c r="AG3906" s="42"/>
    </row>
    <row r="3907" spans="1:33" ht="13.8">
      <c r="A3907" s="30"/>
      <c r="B3907" s="30"/>
      <c r="C3907" s="43"/>
      <c r="D3907" s="44"/>
      <c r="E3907" s="44"/>
      <c r="F3907" s="44"/>
      <c r="G3907" s="44"/>
      <c r="H3907" s="44"/>
      <c r="I3907" s="21"/>
      <c r="J3907" s="209"/>
      <c r="K3907" s="209"/>
      <c r="L3907" s="39"/>
      <c r="M3907" s="39"/>
      <c r="N3907" s="39"/>
      <c r="O3907" s="39"/>
      <c r="P3907" s="206"/>
      <c r="Q3907" s="206"/>
      <c r="R3907" s="206"/>
      <c r="S3907" s="206"/>
      <c r="T3907" s="206"/>
      <c r="U3907" s="206"/>
      <c r="V3907" s="206"/>
      <c r="W3907" s="206"/>
      <c r="X3907" s="206"/>
      <c r="Y3907" s="206"/>
      <c r="Z3907" s="206"/>
      <c r="AA3907" s="206"/>
      <c r="AB3907" s="206"/>
      <c r="AC3907" s="206"/>
      <c r="AD3907" s="40"/>
      <c r="AE3907" s="40"/>
      <c r="AF3907" s="42"/>
      <c r="AG3907" s="42"/>
    </row>
    <row r="3908" spans="1:33" ht="13.8">
      <c r="A3908" s="30"/>
      <c r="B3908" s="30"/>
      <c r="C3908" s="43"/>
      <c r="D3908" s="44"/>
      <c r="E3908" s="44"/>
      <c r="F3908" s="44"/>
      <c r="G3908" s="44"/>
      <c r="H3908" s="44"/>
      <c r="I3908" s="21"/>
      <c r="J3908" s="209"/>
      <c r="K3908" s="209"/>
      <c r="L3908" s="39"/>
      <c r="M3908" s="39"/>
      <c r="N3908" s="39"/>
      <c r="O3908" s="39"/>
      <c r="P3908" s="206"/>
      <c r="Q3908" s="206"/>
      <c r="R3908" s="206"/>
      <c r="S3908" s="206"/>
      <c r="T3908" s="206"/>
      <c r="U3908" s="206"/>
      <c r="V3908" s="206"/>
      <c r="W3908" s="206"/>
      <c r="X3908" s="206"/>
      <c r="Y3908" s="206"/>
      <c r="Z3908" s="206"/>
      <c r="AA3908" s="206"/>
      <c r="AB3908" s="206"/>
      <c r="AC3908" s="206"/>
      <c r="AD3908" s="40"/>
      <c r="AE3908" s="40"/>
      <c r="AF3908" s="42"/>
      <c r="AG3908" s="42"/>
    </row>
    <row r="3909" spans="1:33" ht="13.8">
      <c r="A3909" s="30"/>
      <c r="B3909" s="30"/>
      <c r="C3909" s="43"/>
      <c r="D3909" s="44"/>
      <c r="E3909" s="44"/>
      <c r="F3909" s="44"/>
      <c r="G3909" s="44"/>
      <c r="H3909" s="44"/>
      <c r="I3909" s="21"/>
      <c r="J3909" s="209"/>
      <c r="K3909" s="209"/>
      <c r="L3909" s="39"/>
      <c r="M3909" s="39"/>
      <c r="N3909" s="39"/>
      <c r="O3909" s="39"/>
      <c r="P3909" s="206"/>
      <c r="Q3909" s="206"/>
      <c r="R3909" s="206"/>
      <c r="S3909" s="206"/>
      <c r="T3909" s="206"/>
      <c r="U3909" s="206"/>
      <c r="V3909" s="206"/>
      <c r="W3909" s="206"/>
      <c r="X3909" s="206"/>
      <c r="Y3909" s="206"/>
      <c r="Z3909" s="206"/>
      <c r="AA3909" s="206"/>
      <c r="AB3909" s="206"/>
      <c r="AC3909" s="206"/>
      <c r="AD3909" s="40"/>
      <c r="AE3909" s="40"/>
      <c r="AF3909" s="42"/>
      <c r="AG3909" s="42"/>
    </row>
    <row r="3910" spans="1:33" ht="13.8">
      <c r="A3910" s="30"/>
      <c r="B3910" s="30"/>
      <c r="C3910" s="43"/>
      <c r="D3910" s="44"/>
      <c r="E3910" s="44"/>
      <c r="F3910" s="44"/>
      <c r="G3910" s="44"/>
      <c r="H3910" s="44"/>
      <c r="I3910" s="21"/>
      <c r="J3910" s="209"/>
      <c r="K3910" s="209"/>
      <c r="L3910" s="39"/>
      <c r="M3910" s="39"/>
      <c r="N3910" s="39"/>
      <c r="O3910" s="39"/>
      <c r="P3910" s="206"/>
      <c r="Q3910" s="206"/>
      <c r="R3910" s="206"/>
      <c r="S3910" s="206"/>
      <c r="T3910" s="206"/>
      <c r="U3910" s="206"/>
      <c r="V3910" s="206"/>
      <c r="W3910" s="206"/>
      <c r="X3910" s="206"/>
      <c r="Y3910" s="206"/>
      <c r="Z3910" s="206"/>
      <c r="AA3910" s="206"/>
      <c r="AB3910" s="206"/>
      <c r="AC3910" s="206"/>
      <c r="AD3910" s="40"/>
      <c r="AE3910" s="40"/>
      <c r="AF3910" s="42"/>
      <c r="AG3910" s="42"/>
    </row>
    <row r="3911" spans="1:33" ht="13.8">
      <c r="A3911" s="30"/>
      <c r="B3911" s="30"/>
      <c r="C3911" s="43"/>
      <c r="D3911" s="44"/>
      <c r="E3911" s="44"/>
      <c r="F3911" s="44"/>
      <c r="G3911" s="44"/>
      <c r="H3911" s="44"/>
      <c r="I3911" s="21"/>
      <c r="J3911" s="209"/>
      <c r="K3911" s="209"/>
      <c r="L3911" s="39"/>
      <c r="M3911" s="39"/>
      <c r="N3911" s="39"/>
      <c r="O3911" s="39"/>
      <c r="P3911" s="206"/>
      <c r="Q3911" s="206"/>
      <c r="R3911" s="206"/>
      <c r="S3911" s="206"/>
      <c r="T3911" s="206"/>
      <c r="U3911" s="206"/>
      <c r="V3911" s="206"/>
      <c r="W3911" s="206"/>
      <c r="X3911" s="206"/>
      <c r="Y3911" s="206"/>
      <c r="Z3911" s="206"/>
      <c r="AA3911" s="206"/>
      <c r="AB3911" s="206"/>
      <c r="AC3911" s="206"/>
      <c r="AD3911" s="40"/>
      <c r="AE3911" s="40"/>
      <c r="AF3911" s="42"/>
      <c r="AG3911" s="42"/>
    </row>
    <row r="3912" spans="1:33" ht="13.8">
      <c r="A3912" s="30"/>
      <c r="B3912" s="30"/>
      <c r="C3912" s="43"/>
      <c r="D3912" s="44"/>
      <c r="E3912" s="44"/>
      <c r="F3912" s="44"/>
      <c r="G3912" s="44"/>
      <c r="H3912" s="44"/>
      <c r="I3912" s="21"/>
      <c r="J3912" s="209"/>
      <c r="K3912" s="209"/>
      <c r="L3912" s="39"/>
      <c r="M3912" s="39"/>
      <c r="N3912" s="39"/>
      <c r="O3912" s="39"/>
      <c r="P3912" s="206"/>
      <c r="Q3912" s="206"/>
      <c r="R3912" s="206"/>
      <c r="S3912" s="206"/>
      <c r="T3912" s="206"/>
      <c r="U3912" s="206"/>
      <c r="V3912" s="206"/>
      <c r="W3912" s="206"/>
      <c r="X3912" s="206"/>
      <c r="Y3912" s="206"/>
      <c r="Z3912" s="206"/>
      <c r="AA3912" s="206"/>
      <c r="AB3912" s="206"/>
      <c r="AC3912" s="206"/>
      <c r="AD3912" s="40"/>
      <c r="AE3912" s="40"/>
      <c r="AF3912" s="42"/>
      <c r="AG3912" s="42"/>
    </row>
    <row r="3913" spans="1:33" ht="13.8">
      <c r="A3913" s="30"/>
      <c r="B3913" s="30"/>
      <c r="C3913" s="43"/>
      <c r="D3913" s="44"/>
      <c r="E3913" s="44"/>
      <c r="F3913" s="44"/>
      <c r="G3913" s="44"/>
      <c r="H3913" s="44"/>
      <c r="I3913" s="21"/>
      <c r="J3913" s="209"/>
      <c r="K3913" s="209"/>
      <c r="L3913" s="39"/>
      <c r="M3913" s="39"/>
      <c r="N3913" s="39"/>
      <c r="O3913" s="39"/>
      <c r="P3913" s="206"/>
      <c r="Q3913" s="206"/>
      <c r="R3913" s="206"/>
      <c r="S3913" s="206"/>
      <c r="T3913" s="206"/>
      <c r="U3913" s="206"/>
      <c r="V3913" s="206"/>
      <c r="W3913" s="206"/>
      <c r="X3913" s="206"/>
      <c r="Y3913" s="206"/>
      <c r="Z3913" s="206"/>
      <c r="AA3913" s="206"/>
      <c r="AB3913" s="206"/>
      <c r="AC3913" s="206"/>
      <c r="AD3913" s="40"/>
      <c r="AE3913" s="40"/>
      <c r="AF3913" s="42"/>
      <c r="AG3913" s="42"/>
    </row>
    <row r="3914" spans="1:33" ht="13.8">
      <c r="A3914" s="30"/>
      <c r="B3914" s="30"/>
      <c r="C3914" s="43"/>
      <c r="D3914" s="44"/>
      <c r="E3914" s="44"/>
      <c r="F3914" s="44"/>
      <c r="G3914" s="44"/>
      <c r="H3914" s="44"/>
      <c r="I3914" s="21"/>
      <c r="J3914" s="209"/>
      <c r="K3914" s="209"/>
      <c r="L3914" s="39"/>
      <c r="M3914" s="39"/>
      <c r="N3914" s="39"/>
      <c r="O3914" s="39"/>
      <c r="P3914" s="206"/>
      <c r="Q3914" s="206"/>
      <c r="R3914" s="206"/>
      <c r="S3914" s="206"/>
      <c r="T3914" s="206"/>
      <c r="U3914" s="206"/>
      <c r="V3914" s="206"/>
      <c r="W3914" s="206"/>
      <c r="X3914" s="206"/>
      <c r="Y3914" s="206"/>
      <c r="Z3914" s="206"/>
      <c r="AA3914" s="206"/>
      <c r="AB3914" s="206"/>
      <c r="AC3914" s="206"/>
      <c r="AD3914" s="40"/>
      <c r="AE3914" s="40"/>
      <c r="AF3914" s="42"/>
      <c r="AG3914" s="42"/>
    </row>
    <row r="3915" spans="1:33" ht="13.8">
      <c r="A3915" s="30"/>
      <c r="B3915" s="30"/>
      <c r="C3915" s="43"/>
      <c r="D3915" s="44"/>
      <c r="E3915" s="44"/>
      <c r="F3915" s="44"/>
      <c r="G3915" s="44"/>
      <c r="H3915" s="44"/>
      <c r="I3915" s="21"/>
      <c r="J3915" s="209"/>
      <c r="K3915" s="209"/>
      <c r="L3915" s="39"/>
      <c r="M3915" s="39"/>
      <c r="N3915" s="39"/>
      <c r="O3915" s="39"/>
      <c r="P3915" s="206"/>
      <c r="Q3915" s="206"/>
      <c r="R3915" s="206"/>
      <c r="S3915" s="206"/>
      <c r="T3915" s="206"/>
      <c r="U3915" s="206"/>
      <c r="V3915" s="206"/>
      <c r="W3915" s="206"/>
      <c r="X3915" s="206"/>
      <c r="Y3915" s="206"/>
      <c r="Z3915" s="206"/>
      <c r="AA3915" s="206"/>
      <c r="AB3915" s="206"/>
      <c r="AC3915" s="206"/>
      <c r="AD3915" s="40"/>
      <c r="AE3915" s="40"/>
      <c r="AF3915" s="42"/>
      <c r="AG3915" s="42"/>
    </row>
    <row r="3916" spans="1:33" ht="13.8">
      <c r="A3916" s="30"/>
      <c r="B3916" s="30"/>
      <c r="C3916" s="43"/>
      <c r="D3916" s="44"/>
      <c r="E3916" s="44"/>
      <c r="F3916" s="44"/>
      <c r="G3916" s="44"/>
      <c r="H3916" s="44"/>
      <c r="I3916" s="21"/>
      <c r="J3916" s="209"/>
      <c r="K3916" s="209"/>
      <c r="L3916" s="39"/>
      <c r="M3916" s="39"/>
      <c r="N3916" s="39"/>
      <c r="O3916" s="39"/>
      <c r="P3916" s="206"/>
      <c r="Q3916" s="206"/>
      <c r="R3916" s="206"/>
      <c r="S3916" s="206"/>
      <c r="T3916" s="206"/>
      <c r="U3916" s="206"/>
      <c r="V3916" s="206"/>
      <c r="W3916" s="206"/>
      <c r="X3916" s="206"/>
      <c r="Y3916" s="206"/>
      <c r="Z3916" s="206"/>
      <c r="AA3916" s="206"/>
      <c r="AB3916" s="206"/>
      <c r="AC3916" s="206"/>
      <c r="AD3916" s="40"/>
      <c r="AE3916" s="40"/>
      <c r="AF3916" s="42"/>
      <c r="AG3916" s="42"/>
    </row>
    <row r="3917" spans="1:33" ht="13.8">
      <c r="A3917" s="30"/>
      <c r="B3917" s="30"/>
      <c r="C3917" s="43"/>
      <c r="D3917" s="44"/>
      <c r="E3917" s="44"/>
      <c r="F3917" s="44"/>
      <c r="G3917" s="44"/>
      <c r="H3917" s="44"/>
      <c r="I3917" s="21"/>
      <c r="J3917" s="209"/>
      <c r="K3917" s="209"/>
      <c r="L3917" s="39"/>
      <c r="M3917" s="39"/>
      <c r="N3917" s="39"/>
      <c r="O3917" s="39"/>
      <c r="P3917" s="206"/>
      <c r="Q3917" s="206"/>
      <c r="R3917" s="206"/>
      <c r="S3917" s="206"/>
      <c r="T3917" s="206"/>
      <c r="U3917" s="206"/>
      <c r="V3917" s="206"/>
      <c r="W3917" s="206"/>
      <c r="X3917" s="206"/>
      <c r="Y3917" s="206"/>
      <c r="Z3917" s="206"/>
      <c r="AA3917" s="206"/>
      <c r="AB3917" s="206"/>
      <c r="AC3917" s="206"/>
      <c r="AD3917" s="40"/>
      <c r="AE3917" s="40"/>
      <c r="AF3917" s="42"/>
      <c r="AG3917" s="42"/>
    </row>
    <row r="3918" spans="1:33" ht="13.8">
      <c r="A3918" s="30"/>
      <c r="B3918" s="30"/>
      <c r="C3918" s="43"/>
      <c r="D3918" s="44"/>
      <c r="E3918" s="44"/>
      <c r="F3918" s="44"/>
      <c r="G3918" s="44"/>
      <c r="H3918" s="44"/>
      <c r="I3918" s="21"/>
      <c r="J3918" s="209"/>
      <c r="K3918" s="209"/>
      <c r="L3918" s="39"/>
      <c r="M3918" s="39"/>
      <c r="N3918" s="39"/>
      <c r="O3918" s="39"/>
      <c r="P3918" s="206"/>
      <c r="Q3918" s="206"/>
      <c r="R3918" s="206"/>
      <c r="S3918" s="206"/>
      <c r="T3918" s="206"/>
      <c r="U3918" s="206"/>
      <c r="V3918" s="206"/>
      <c r="W3918" s="206"/>
      <c r="X3918" s="206"/>
      <c r="Y3918" s="206"/>
      <c r="Z3918" s="206"/>
      <c r="AA3918" s="206"/>
      <c r="AB3918" s="206"/>
      <c r="AC3918" s="206"/>
      <c r="AD3918" s="40"/>
      <c r="AE3918" s="40"/>
      <c r="AF3918" s="42"/>
      <c r="AG3918" s="42"/>
    </row>
    <row r="3919" spans="1:33" ht="13.8">
      <c r="A3919" s="30"/>
      <c r="B3919" s="30"/>
      <c r="C3919" s="43"/>
      <c r="D3919" s="44"/>
      <c r="E3919" s="44"/>
      <c r="F3919" s="44"/>
      <c r="G3919" s="44"/>
      <c r="H3919" s="44"/>
      <c r="I3919" s="21"/>
      <c r="J3919" s="209"/>
      <c r="K3919" s="209"/>
      <c r="L3919" s="39"/>
      <c r="M3919" s="39"/>
      <c r="N3919" s="39"/>
      <c r="O3919" s="39"/>
      <c r="P3919" s="206"/>
      <c r="Q3919" s="206"/>
      <c r="R3919" s="206"/>
      <c r="S3919" s="206"/>
      <c r="T3919" s="206"/>
      <c r="U3919" s="206"/>
      <c r="V3919" s="206"/>
      <c r="W3919" s="206"/>
      <c r="X3919" s="206"/>
      <c r="Y3919" s="206"/>
      <c r="Z3919" s="206"/>
      <c r="AA3919" s="206"/>
      <c r="AB3919" s="206"/>
      <c r="AC3919" s="206"/>
      <c r="AD3919" s="40"/>
      <c r="AE3919" s="40"/>
      <c r="AF3919" s="42"/>
      <c r="AG3919" s="42"/>
    </row>
    <row r="3920" spans="1:33" ht="13.8">
      <c r="A3920" s="30"/>
      <c r="B3920" s="30"/>
      <c r="C3920" s="43"/>
      <c r="D3920" s="44"/>
      <c r="E3920" s="44"/>
      <c r="F3920" s="44"/>
      <c r="G3920" s="44"/>
      <c r="H3920" s="44"/>
      <c r="I3920" s="21"/>
      <c r="J3920" s="209"/>
      <c r="K3920" s="209"/>
      <c r="L3920" s="39"/>
      <c r="M3920" s="39"/>
      <c r="N3920" s="39"/>
      <c r="O3920" s="39"/>
      <c r="P3920" s="206"/>
      <c r="Q3920" s="206"/>
      <c r="R3920" s="206"/>
      <c r="S3920" s="206"/>
      <c r="T3920" s="206"/>
      <c r="U3920" s="206"/>
      <c r="V3920" s="206"/>
      <c r="W3920" s="206"/>
      <c r="X3920" s="206"/>
      <c r="Y3920" s="206"/>
      <c r="Z3920" s="206"/>
      <c r="AA3920" s="206"/>
      <c r="AB3920" s="206"/>
      <c r="AC3920" s="206"/>
      <c r="AD3920" s="40"/>
      <c r="AE3920" s="40"/>
      <c r="AF3920" s="42"/>
      <c r="AG3920" s="42"/>
    </row>
    <row r="3921" spans="1:33" ht="13.8">
      <c r="A3921" s="30"/>
      <c r="B3921" s="30"/>
      <c r="C3921" s="43"/>
      <c r="D3921" s="44"/>
      <c r="E3921" s="44"/>
      <c r="F3921" s="44"/>
      <c r="G3921" s="44"/>
      <c r="H3921" s="44"/>
      <c r="I3921" s="21"/>
      <c r="J3921" s="209"/>
      <c r="K3921" s="209"/>
      <c r="L3921" s="39"/>
      <c r="M3921" s="39"/>
      <c r="N3921" s="39"/>
      <c r="O3921" s="39"/>
      <c r="P3921" s="206"/>
      <c r="Q3921" s="206"/>
      <c r="R3921" s="206"/>
      <c r="S3921" s="206"/>
      <c r="T3921" s="206"/>
      <c r="U3921" s="206"/>
      <c r="V3921" s="206"/>
      <c r="W3921" s="206"/>
      <c r="X3921" s="206"/>
      <c r="Y3921" s="206"/>
      <c r="Z3921" s="206"/>
      <c r="AA3921" s="206"/>
      <c r="AB3921" s="206"/>
      <c r="AC3921" s="206"/>
      <c r="AD3921" s="40"/>
      <c r="AE3921" s="40"/>
      <c r="AF3921" s="42"/>
      <c r="AG3921" s="42"/>
    </row>
    <row r="3922" spans="1:33" ht="13.8">
      <c r="A3922" s="30"/>
      <c r="B3922" s="30"/>
      <c r="C3922" s="43"/>
      <c r="D3922" s="44"/>
      <c r="E3922" s="44"/>
      <c r="F3922" s="44"/>
      <c r="G3922" s="44"/>
      <c r="H3922" s="44"/>
      <c r="I3922" s="21"/>
      <c r="J3922" s="209"/>
      <c r="K3922" s="209"/>
      <c r="L3922" s="39"/>
      <c r="M3922" s="39"/>
      <c r="N3922" s="39"/>
      <c r="O3922" s="39"/>
      <c r="P3922" s="206"/>
      <c r="Q3922" s="206"/>
      <c r="R3922" s="206"/>
      <c r="S3922" s="206"/>
      <c r="T3922" s="206"/>
      <c r="U3922" s="206"/>
      <c r="V3922" s="206"/>
      <c r="W3922" s="206"/>
      <c r="X3922" s="206"/>
      <c r="Y3922" s="206"/>
      <c r="Z3922" s="206"/>
      <c r="AA3922" s="206"/>
      <c r="AB3922" s="206"/>
      <c r="AC3922" s="206"/>
      <c r="AD3922" s="40"/>
      <c r="AE3922" s="40"/>
      <c r="AF3922" s="42"/>
      <c r="AG3922" s="42"/>
    </row>
    <row r="3923" spans="1:33" ht="13.8">
      <c r="A3923" s="30"/>
      <c r="B3923" s="30"/>
      <c r="C3923" s="43"/>
      <c r="D3923" s="44"/>
      <c r="E3923" s="44"/>
      <c r="F3923" s="44"/>
      <c r="G3923" s="44"/>
      <c r="H3923" s="44"/>
      <c r="I3923" s="21"/>
      <c r="J3923" s="209"/>
      <c r="K3923" s="209"/>
      <c r="L3923" s="39"/>
      <c r="M3923" s="39"/>
      <c r="N3923" s="39"/>
      <c r="O3923" s="39"/>
      <c r="P3923" s="206"/>
      <c r="Q3923" s="206"/>
      <c r="R3923" s="206"/>
      <c r="S3923" s="206"/>
      <c r="T3923" s="206"/>
      <c r="U3923" s="206"/>
      <c r="V3923" s="206"/>
      <c r="W3923" s="206"/>
      <c r="X3923" s="206"/>
      <c r="Y3923" s="206"/>
      <c r="Z3923" s="206"/>
      <c r="AA3923" s="206"/>
      <c r="AB3923" s="206"/>
      <c r="AC3923" s="206"/>
      <c r="AD3923" s="40"/>
      <c r="AE3923" s="40"/>
      <c r="AF3923" s="42"/>
      <c r="AG3923" s="42"/>
    </row>
    <row r="3924" spans="1:33" ht="13.8">
      <c r="A3924" s="30"/>
      <c r="B3924" s="30"/>
      <c r="C3924" s="43"/>
      <c r="D3924" s="44"/>
      <c r="E3924" s="44"/>
      <c r="F3924" s="44"/>
      <c r="G3924" s="44"/>
      <c r="H3924" s="44"/>
      <c r="I3924" s="21"/>
      <c r="J3924" s="209"/>
      <c r="K3924" s="209"/>
      <c r="L3924" s="39"/>
      <c r="M3924" s="39"/>
      <c r="N3924" s="39"/>
      <c r="O3924" s="39"/>
      <c r="P3924" s="206"/>
      <c r="Q3924" s="206"/>
      <c r="R3924" s="206"/>
      <c r="S3924" s="206"/>
      <c r="T3924" s="206"/>
      <c r="U3924" s="206"/>
      <c r="V3924" s="206"/>
      <c r="W3924" s="206"/>
      <c r="X3924" s="206"/>
      <c r="Y3924" s="206"/>
      <c r="Z3924" s="206"/>
      <c r="AA3924" s="206"/>
      <c r="AB3924" s="206"/>
      <c r="AC3924" s="206"/>
      <c r="AD3924" s="40"/>
      <c r="AE3924" s="40"/>
      <c r="AF3924" s="42"/>
      <c r="AG3924" s="42"/>
    </row>
    <row r="3925" spans="1:33" ht="13.8">
      <c r="A3925" s="30"/>
      <c r="B3925" s="30"/>
      <c r="C3925" s="43"/>
      <c r="D3925" s="44"/>
      <c r="E3925" s="44"/>
      <c r="F3925" s="44"/>
      <c r="G3925" s="44"/>
      <c r="H3925" s="44"/>
      <c r="I3925" s="21"/>
      <c r="J3925" s="209"/>
      <c r="K3925" s="209"/>
      <c r="L3925" s="39"/>
      <c r="M3925" s="39"/>
      <c r="N3925" s="39"/>
      <c r="O3925" s="39"/>
      <c r="P3925" s="206"/>
      <c r="Q3925" s="206"/>
      <c r="R3925" s="206"/>
      <c r="S3925" s="206"/>
      <c r="T3925" s="206"/>
      <c r="U3925" s="206"/>
      <c r="V3925" s="206"/>
      <c r="W3925" s="206"/>
      <c r="X3925" s="206"/>
      <c r="Y3925" s="206"/>
      <c r="Z3925" s="206"/>
      <c r="AA3925" s="206"/>
      <c r="AB3925" s="206"/>
      <c r="AC3925" s="206"/>
      <c r="AD3925" s="40"/>
      <c r="AE3925" s="40"/>
      <c r="AF3925" s="42"/>
      <c r="AG3925" s="42"/>
    </row>
    <row r="3926" spans="1:33" ht="13.8">
      <c r="A3926" s="30"/>
      <c r="B3926" s="30"/>
      <c r="C3926" s="43"/>
      <c r="D3926" s="44"/>
      <c r="E3926" s="44"/>
      <c r="F3926" s="44"/>
      <c r="G3926" s="44"/>
      <c r="H3926" s="44"/>
      <c r="I3926" s="21"/>
      <c r="J3926" s="209"/>
      <c r="K3926" s="209"/>
      <c r="L3926" s="39"/>
      <c r="M3926" s="39"/>
      <c r="N3926" s="39"/>
      <c r="O3926" s="39"/>
      <c r="P3926" s="206"/>
      <c r="Q3926" s="206"/>
      <c r="R3926" s="206"/>
      <c r="S3926" s="206"/>
      <c r="T3926" s="206"/>
      <c r="U3926" s="206"/>
      <c r="V3926" s="206"/>
      <c r="W3926" s="206"/>
      <c r="X3926" s="206"/>
      <c r="Y3926" s="206"/>
      <c r="Z3926" s="206"/>
      <c r="AA3926" s="206"/>
      <c r="AB3926" s="206"/>
      <c r="AC3926" s="206"/>
      <c r="AD3926" s="40"/>
      <c r="AE3926" s="40"/>
      <c r="AF3926" s="42"/>
      <c r="AG3926" s="42"/>
    </row>
    <row r="3927" spans="1:33" ht="13.8">
      <c r="A3927" s="30"/>
      <c r="B3927" s="30"/>
      <c r="C3927" s="43"/>
      <c r="D3927" s="44"/>
      <c r="E3927" s="44"/>
      <c r="F3927" s="44"/>
      <c r="G3927" s="44"/>
      <c r="H3927" s="44"/>
      <c r="I3927" s="21"/>
      <c r="J3927" s="209"/>
      <c r="K3927" s="209"/>
      <c r="L3927" s="39"/>
      <c r="M3927" s="39"/>
      <c r="N3927" s="39"/>
      <c r="O3927" s="39"/>
      <c r="P3927" s="206"/>
      <c r="Q3927" s="206"/>
      <c r="R3927" s="206"/>
      <c r="S3927" s="206"/>
      <c r="T3927" s="206"/>
      <c r="U3927" s="206"/>
      <c r="V3927" s="206"/>
      <c r="W3927" s="206"/>
      <c r="X3927" s="206"/>
      <c r="Y3927" s="206"/>
      <c r="Z3927" s="206"/>
      <c r="AA3927" s="206"/>
      <c r="AB3927" s="206"/>
      <c r="AC3927" s="206"/>
      <c r="AD3927" s="40"/>
      <c r="AE3927" s="40"/>
      <c r="AF3927" s="42"/>
      <c r="AG3927" s="42"/>
    </row>
    <row r="3928" spans="1:33" ht="13.8">
      <c r="A3928" s="30"/>
      <c r="B3928" s="30"/>
      <c r="C3928" s="43"/>
      <c r="D3928" s="44"/>
      <c r="E3928" s="44"/>
      <c r="F3928" s="44"/>
      <c r="G3928" s="44"/>
      <c r="H3928" s="44"/>
      <c r="I3928" s="21"/>
      <c r="J3928" s="209"/>
      <c r="K3928" s="209"/>
      <c r="L3928" s="39"/>
      <c r="M3928" s="39"/>
      <c r="N3928" s="39"/>
      <c r="O3928" s="39"/>
      <c r="P3928" s="206"/>
      <c r="Q3928" s="206"/>
      <c r="R3928" s="206"/>
      <c r="S3928" s="206"/>
      <c r="T3928" s="206"/>
      <c r="U3928" s="206"/>
      <c r="V3928" s="206"/>
      <c r="W3928" s="206"/>
      <c r="X3928" s="206"/>
      <c r="Y3928" s="206"/>
      <c r="Z3928" s="206"/>
      <c r="AA3928" s="206"/>
      <c r="AB3928" s="206"/>
      <c r="AC3928" s="206"/>
      <c r="AD3928" s="40"/>
      <c r="AE3928" s="40"/>
      <c r="AF3928" s="42"/>
      <c r="AG3928" s="42"/>
    </row>
    <row r="3929" spans="1:33" ht="13.8">
      <c r="A3929" s="30"/>
      <c r="B3929" s="30"/>
      <c r="C3929" s="43"/>
      <c r="D3929" s="44"/>
      <c r="E3929" s="44"/>
      <c r="F3929" s="44"/>
      <c r="G3929" s="44"/>
      <c r="H3929" s="44"/>
      <c r="I3929" s="21"/>
      <c r="J3929" s="209"/>
      <c r="K3929" s="209"/>
      <c r="L3929" s="39"/>
      <c r="M3929" s="39"/>
      <c r="N3929" s="39"/>
      <c r="O3929" s="39"/>
      <c r="P3929" s="206"/>
      <c r="Q3929" s="206"/>
      <c r="R3929" s="206"/>
      <c r="S3929" s="206"/>
      <c r="T3929" s="206"/>
      <c r="U3929" s="206"/>
      <c r="V3929" s="206"/>
      <c r="W3929" s="206"/>
      <c r="X3929" s="206"/>
      <c r="Y3929" s="206"/>
      <c r="Z3929" s="206"/>
      <c r="AA3929" s="206"/>
      <c r="AB3929" s="206"/>
      <c r="AC3929" s="206"/>
      <c r="AD3929" s="40"/>
      <c r="AE3929" s="40"/>
      <c r="AF3929" s="42"/>
      <c r="AG3929" s="42"/>
    </row>
    <row r="3930" spans="1:33" ht="13.8">
      <c r="A3930" s="30"/>
      <c r="B3930" s="30"/>
      <c r="C3930" s="43"/>
      <c r="D3930" s="44"/>
      <c r="E3930" s="44"/>
      <c r="F3930" s="44"/>
      <c r="G3930" s="44"/>
      <c r="H3930" s="44"/>
      <c r="I3930" s="21"/>
      <c r="J3930" s="209"/>
      <c r="K3930" s="209"/>
      <c r="L3930" s="39"/>
      <c r="M3930" s="39"/>
      <c r="N3930" s="39"/>
      <c r="O3930" s="39"/>
      <c r="P3930" s="206"/>
      <c r="Q3930" s="206"/>
      <c r="R3930" s="206"/>
      <c r="S3930" s="206"/>
      <c r="T3930" s="206"/>
      <c r="U3930" s="206"/>
      <c r="V3930" s="206"/>
      <c r="W3930" s="206"/>
      <c r="X3930" s="206"/>
      <c r="Y3930" s="206"/>
      <c r="Z3930" s="206"/>
      <c r="AA3930" s="206"/>
      <c r="AB3930" s="206"/>
      <c r="AC3930" s="206"/>
      <c r="AD3930" s="40"/>
      <c r="AE3930" s="40"/>
      <c r="AF3930" s="42"/>
      <c r="AG3930" s="42"/>
    </row>
    <row r="3931" spans="1:33" ht="13.8">
      <c r="A3931" s="30"/>
      <c r="B3931" s="30"/>
      <c r="C3931" s="43"/>
      <c r="D3931" s="44"/>
      <c r="E3931" s="44"/>
      <c r="F3931" s="44"/>
      <c r="G3931" s="44"/>
      <c r="H3931" s="44"/>
      <c r="I3931" s="21"/>
      <c r="J3931" s="209"/>
      <c r="K3931" s="209"/>
      <c r="L3931" s="39"/>
      <c r="M3931" s="39"/>
      <c r="N3931" s="39"/>
      <c r="O3931" s="39"/>
      <c r="P3931" s="206"/>
      <c r="Q3931" s="206"/>
      <c r="R3931" s="206"/>
      <c r="S3931" s="206"/>
      <c r="T3931" s="206"/>
      <c r="U3931" s="206"/>
      <c r="V3931" s="206"/>
      <c r="W3931" s="206"/>
      <c r="X3931" s="206"/>
      <c r="Y3931" s="206"/>
      <c r="Z3931" s="206"/>
      <c r="AA3931" s="206"/>
      <c r="AB3931" s="206"/>
      <c r="AC3931" s="206"/>
      <c r="AD3931" s="40"/>
      <c r="AE3931" s="40"/>
      <c r="AF3931" s="42"/>
      <c r="AG3931" s="42"/>
    </row>
    <row r="3932" spans="1:33" ht="13.8">
      <c r="A3932" s="30"/>
      <c r="B3932" s="30"/>
      <c r="C3932" s="43"/>
      <c r="D3932" s="44"/>
      <c r="E3932" s="44"/>
      <c r="F3932" s="44"/>
      <c r="G3932" s="44"/>
      <c r="H3932" s="44"/>
      <c r="I3932" s="21"/>
      <c r="J3932" s="209"/>
      <c r="K3932" s="209"/>
      <c r="L3932" s="39"/>
      <c r="M3932" s="39"/>
      <c r="N3932" s="39"/>
      <c r="O3932" s="39"/>
      <c r="P3932" s="206"/>
      <c r="Q3932" s="206"/>
      <c r="R3932" s="206"/>
      <c r="S3932" s="206"/>
      <c r="T3932" s="206"/>
      <c r="U3932" s="206"/>
      <c r="V3932" s="206"/>
      <c r="W3932" s="206"/>
      <c r="X3932" s="206"/>
      <c r="Y3932" s="206"/>
      <c r="Z3932" s="206"/>
      <c r="AA3932" s="206"/>
      <c r="AB3932" s="206"/>
      <c r="AC3932" s="206"/>
      <c r="AD3932" s="40"/>
      <c r="AE3932" s="40"/>
      <c r="AF3932" s="42"/>
      <c r="AG3932" s="42"/>
    </row>
    <row r="3933" spans="1:33" ht="13.8">
      <c r="A3933" s="30"/>
      <c r="B3933" s="30"/>
      <c r="C3933" s="43"/>
      <c r="D3933" s="44"/>
      <c r="E3933" s="44"/>
      <c r="F3933" s="44"/>
      <c r="G3933" s="44"/>
      <c r="H3933" s="44"/>
      <c r="I3933" s="21"/>
      <c r="J3933" s="209"/>
      <c r="K3933" s="209"/>
      <c r="L3933" s="39"/>
      <c r="M3933" s="39"/>
      <c r="N3933" s="39"/>
      <c r="O3933" s="39"/>
      <c r="P3933" s="206"/>
      <c r="Q3933" s="206"/>
      <c r="R3933" s="206"/>
      <c r="S3933" s="206"/>
      <c r="T3933" s="206"/>
      <c r="U3933" s="206"/>
      <c r="V3933" s="206"/>
      <c r="W3933" s="206"/>
      <c r="X3933" s="206"/>
      <c r="Y3933" s="206"/>
      <c r="Z3933" s="206"/>
      <c r="AA3933" s="206"/>
      <c r="AB3933" s="206"/>
      <c r="AC3933" s="206"/>
      <c r="AD3933" s="40"/>
      <c r="AE3933" s="40"/>
      <c r="AF3933" s="42"/>
      <c r="AG3933" s="42"/>
    </row>
    <row r="3934" spans="1:33" ht="13.8">
      <c r="A3934" s="30"/>
      <c r="B3934" s="30"/>
      <c r="C3934" s="43"/>
      <c r="D3934" s="44"/>
      <c r="E3934" s="44"/>
      <c r="F3934" s="44"/>
      <c r="G3934" s="44"/>
      <c r="H3934" s="44"/>
      <c r="I3934" s="21"/>
      <c r="J3934" s="209"/>
      <c r="K3934" s="209"/>
      <c r="L3934" s="39"/>
      <c r="M3934" s="39"/>
      <c r="N3934" s="39"/>
      <c r="O3934" s="39"/>
      <c r="P3934" s="206"/>
      <c r="Q3934" s="206"/>
      <c r="R3934" s="206"/>
      <c r="S3934" s="206"/>
      <c r="T3934" s="206"/>
      <c r="U3934" s="206"/>
      <c r="V3934" s="206"/>
      <c r="W3934" s="206"/>
      <c r="X3934" s="206"/>
      <c r="Y3934" s="206"/>
      <c r="Z3934" s="206"/>
      <c r="AA3934" s="206"/>
      <c r="AB3934" s="206"/>
      <c r="AC3934" s="206"/>
      <c r="AD3934" s="40"/>
      <c r="AE3934" s="40"/>
      <c r="AF3934" s="42"/>
      <c r="AG3934" s="42"/>
    </row>
    <row r="3935" spans="1:33" ht="13.8">
      <c r="A3935" s="30"/>
      <c r="B3935" s="30"/>
      <c r="C3935" s="43"/>
      <c r="D3935" s="44"/>
      <c r="E3935" s="44"/>
      <c r="F3935" s="44"/>
      <c r="G3935" s="44"/>
      <c r="H3935" s="44"/>
      <c r="I3935" s="21"/>
      <c r="J3935" s="209"/>
      <c r="K3935" s="209"/>
      <c r="L3935" s="39"/>
      <c r="M3935" s="39"/>
      <c r="N3935" s="39"/>
      <c r="O3935" s="39"/>
      <c r="P3935" s="206"/>
      <c r="Q3935" s="206"/>
      <c r="R3935" s="206"/>
      <c r="S3935" s="206"/>
      <c r="T3935" s="206"/>
      <c r="U3935" s="206"/>
      <c r="V3935" s="206"/>
      <c r="W3935" s="206"/>
      <c r="X3935" s="206"/>
      <c r="Y3935" s="206"/>
      <c r="Z3935" s="206"/>
      <c r="AA3935" s="206"/>
      <c r="AB3935" s="206"/>
      <c r="AC3935" s="206"/>
      <c r="AD3935" s="40"/>
      <c r="AE3935" s="40"/>
      <c r="AF3935" s="42"/>
      <c r="AG3935" s="42"/>
    </row>
    <row r="3936" spans="1:33" ht="13.8">
      <c r="A3936" s="30"/>
      <c r="B3936" s="30"/>
      <c r="C3936" s="43"/>
      <c r="D3936" s="44"/>
      <c r="E3936" s="44"/>
      <c r="F3936" s="44"/>
      <c r="G3936" s="44"/>
      <c r="H3936" s="44"/>
      <c r="I3936" s="21"/>
      <c r="J3936" s="209"/>
      <c r="K3936" s="209"/>
      <c r="L3936" s="39"/>
      <c r="M3936" s="39"/>
      <c r="N3936" s="39"/>
      <c r="O3936" s="39"/>
      <c r="P3936" s="206"/>
      <c r="Q3936" s="206"/>
      <c r="R3936" s="206"/>
      <c r="S3936" s="206"/>
      <c r="T3936" s="206"/>
      <c r="U3936" s="206"/>
      <c r="V3936" s="206"/>
      <c r="W3936" s="206"/>
      <c r="X3936" s="206"/>
      <c r="Y3936" s="206"/>
      <c r="Z3936" s="206"/>
      <c r="AA3936" s="206"/>
      <c r="AB3936" s="206"/>
      <c r="AC3936" s="206"/>
      <c r="AD3936" s="40"/>
      <c r="AE3936" s="40"/>
      <c r="AF3936" s="42"/>
      <c r="AG3936" s="42"/>
    </row>
    <row r="3937" spans="1:33" ht="13.8">
      <c r="A3937" s="30"/>
      <c r="B3937" s="30"/>
      <c r="C3937" s="43"/>
      <c r="D3937" s="44"/>
      <c r="E3937" s="44"/>
      <c r="F3937" s="44"/>
      <c r="G3937" s="44"/>
      <c r="H3937" s="44"/>
      <c r="I3937" s="21"/>
      <c r="J3937" s="209"/>
      <c r="K3937" s="209"/>
      <c r="L3937" s="39"/>
      <c r="M3937" s="39"/>
      <c r="N3937" s="39"/>
      <c r="O3937" s="39"/>
      <c r="P3937" s="206"/>
      <c r="Q3937" s="206"/>
      <c r="R3937" s="206"/>
      <c r="S3937" s="206"/>
      <c r="T3937" s="206"/>
      <c r="U3937" s="206"/>
      <c r="V3937" s="206"/>
      <c r="W3937" s="206"/>
      <c r="X3937" s="206"/>
      <c r="Y3937" s="206"/>
      <c r="Z3937" s="206"/>
      <c r="AA3937" s="206"/>
      <c r="AB3937" s="206"/>
      <c r="AC3937" s="206"/>
      <c r="AD3937" s="40"/>
      <c r="AE3937" s="40"/>
      <c r="AF3937" s="42"/>
      <c r="AG3937" s="42"/>
    </row>
    <row r="3938" spans="1:33" ht="13.8">
      <c r="A3938" s="30"/>
      <c r="B3938" s="30"/>
      <c r="C3938" s="43"/>
      <c r="D3938" s="44"/>
      <c r="E3938" s="44"/>
      <c r="F3938" s="44"/>
      <c r="G3938" s="44"/>
      <c r="H3938" s="44"/>
      <c r="I3938" s="21"/>
      <c r="J3938" s="209"/>
      <c r="K3938" s="209"/>
      <c r="L3938" s="39"/>
      <c r="M3938" s="39"/>
      <c r="N3938" s="39"/>
      <c r="O3938" s="39"/>
      <c r="P3938" s="206"/>
      <c r="Q3938" s="206"/>
      <c r="R3938" s="206"/>
      <c r="S3938" s="206"/>
      <c r="T3938" s="206"/>
      <c r="U3938" s="206"/>
      <c r="V3938" s="206"/>
      <c r="W3938" s="206"/>
      <c r="X3938" s="206"/>
      <c r="Y3938" s="206"/>
      <c r="Z3938" s="206"/>
      <c r="AA3938" s="206"/>
      <c r="AB3938" s="206"/>
      <c r="AC3938" s="206"/>
      <c r="AD3938" s="40"/>
      <c r="AE3938" s="40"/>
      <c r="AF3938" s="42"/>
      <c r="AG3938" s="42"/>
    </row>
    <row r="3939" spans="1:33" ht="13.8">
      <c r="A3939" s="30"/>
      <c r="B3939" s="30"/>
      <c r="C3939" s="43"/>
      <c r="D3939" s="44"/>
      <c r="E3939" s="44"/>
      <c r="F3939" s="44"/>
      <c r="G3939" s="44"/>
      <c r="H3939" s="44"/>
      <c r="I3939" s="21"/>
      <c r="J3939" s="209"/>
      <c r="K3939" s="209"/>
      <c r="L3939" s="39"/>
      <c r="M3939" s="39"/>
      <c r="N3939" s="39"/>
      <c r="O3939" s="39"/>
      <c r="P3939" s="206"/>
      <c r="Q3939" s="206"/>
      <c r="R3939" s="206"/>
      <c r="S3939" s="206"/>
      <c r="T3939" s="206"/>
      <c r="U3939" s="206"/>
      <c r="V3939" s="206"/>
      <c r="W3939" s="206"/>
      <c r="X3939" s="206"/>
      <c r="Y3939" s="206"/>
      <c r="Z3939" s="206"/>
      <c r="AA3939" s="206"/>
      <c r="AB3939" s="206"/>
      <c r="AC3939" s="206"/>
      <c r="AD3939" s="40"/>
      <c r="AE3939" s="40"/>
      <c r="AF3939" s="42"/>
      <c r="AG3939" s="42"/>
    </row>
    <row r="3940" spans="1:33" ht="13.8">
      <c r="A3940" s="30"/>
      <c r="B3940" s="30"/>
      <c r="C3940" s="43"/>
      <c r="D3940" s="44"/>
      <c r="E3940" s="44"/>
      <c r="F3940" s="44"/>
      <c r="G3940" s="44"/>
      <c r="H3940" s="44"/>
      <c r="I3940" s="21"/>
      <c r="J3940" s="209"/>
      <c r="K3940" s="209"/>
      <c r="L3940" s="39"/>
      <c r="M3940" s="39"/>
      <c r="N3940" s="39"/>
      <c r="O3940" s="39"/>
      <c r="P3940" s="206"/>
      <c r="Q3940" s="206"/>
      <c r="R3940" s="206"/>
      <c r="S3940" s="206"/>
      <c r="T3940" s="206"/>
      <c r="U3940" s="206"/>
      <c r="V3940" s="206"/>
      <c r="W3940" s="206"/>
      <c r="X3940" s="206"/>
      <c r="Y3940" s="206"/>
      <c r="Z3940" s="206"/>
      <c r="AA3940" s="206"/>
      <c r="AB3940" s="206"/>
      <c r="AC3940" s="206"/>
      <c r="AD3940" s="40"/>
      <c r="AE3940" s="40"/>
      <c r="AF3940" s="42"/>
      <c r="AG3940" s="42"/>
    </row>
    <row r="3941" spans="1:33" ht="13.8">
      <c r="A3941" s="30"/>
      <c r="B3941" s="30"/>
      <c r="C3941" s="43"/>
      <c r="D3941" s="44"/>
      <c r="E3941" s="44"/>
      <c r="F3941" s="44"/>
      <c r="G3941" s="44"/>
      <c r="H3941" s="44"/>
      <c r="I3941" s="21"/>
      <c r="J3941" s="209"/>
      <c r="K3941" s="209"/>
      <c r="L3941" s="39"/>
      <c r="M3941" s="39"/>
      <c r="N3941" s="39"/>
      <c r="O3941" s="39"/>
      <c r="P3941" s="206"/>
      <c r="Q3941" s="206"/>
      <c r="R3941" s="206"/>
      <c r="S3941" s="206"/>
      <c r="T3941" s="206"/>
      <c r="U3941" s="206"/>
      <c r="V3941" s="206"/>
      <c r="W3941" s="206"/>
      <c r="X3941" s="206"/>
      <c r="Y3941" s="206"/>
      <c r="Z3941" s="206"/>
      <c r="AA3941" s="206"/>
      <c r="AB3941" s="206"/>
      <c r="AC3941" s="206"/>
      <c r="AD3941" s="40"/>
      <c r="AE3941" s="40"/>
      <c r="AF3941" s="42"/>
      <c r="AG3941" s="42"/>
    </row>
    <row r="3942" spans="1:33" ht="13.8">
      <c r="A3942" s="30"/>
      <c r="B3942" s="30"/>
      <c r="C3942" s="43"/>
      <c r="D3942" s="44"/>
      <c r="E3942" s="44"/>
      <c r="F3942" s="44"/>
      <c r="G3942" s="44"/>
      <c r="H3942" s="44"/>
      <c r="I3942" s="21"/>
      <c r="J3942" s="209"/>
      <c r="K3942" s="209"/>
      <c r="L3942" s="39"/>
      <c r="M3942" s="39"/>
      <c r="N3942" s="39"/>
      <c r="O3942" s="39"/>
      <c r="P3942" s="206"/>
      <c r="Q3942" s="206"/>
      <c r="R3942" s="206"/>
      <c r="S3942" s="206"/>
      <c r="T3942" s="206"/>
      <c r="U3942" s="206"/>
      <c r="V3942" s="206"/>
      <c r="W3942" s="206"/>
      <c r="X3942" s="206"/>
      <c r="Y3942" s="206"/>
      <c r="Z3942" s="206"/>
      <c r="AA3942" s="206"/>
      <c r="AB3942" s="206"/>
      <c r="AC3942" s="206"/>
      <c r="AD3942" s="40"/>
      <c r="AE3942" s="40"/>
      <c r="AF3942" s="42"/>
      <c r="AG3942" s="42"/>
    </row>
    <row r="3943" spans="1:33" ht="13.8">
      <c r="A3943" s="30"/>
      <c r="B3943" s="30"/>
      <c r="C3943" s="43"/>
      <c r="D3943" s="44"/>
      <c r="E3943" s="44"/>
      <c r="F3943" s="44"/>
      <c r="G3943" s="44"/>
      <c r="H3943" s="44"/>
      <c r="I3943" s="21"/>
      <c r="J3943" s="209"/>
      <c r="K3943" s="209"/>
      <c r="L3943" s="39"/>
      <c r="M3943" s="39"/>
      <c r="N3943" s="39"/>
      <c r="O3943" s="39"/>
      <c r="P3943" s="206"/>
      <c r="Q3943" s="206"/>
      <c r="R3943" s="206"/>
      <c r="S3943" s="206"/>
      <c r="T3943" s="206"/>
      <c r="U3943" s="206"/>
      <c r="V3943" s="206"/>
      <c r="W3943" s="206"/>
      <c r="X3943" s="206"/>
      <c r="Y3943" s="206"/>
      <c r="Z3943" s="206"/>
      <c r="AA3943" s="206"/>
      <c r="AB3943" s="206"/>
      <c r="AC3943" s="206"/>
      <c r="AD3943" s="40"/>
      <c r="AE3943" s="40"/>
      <c r="AF3943" s="42"/>
      <c r="AG3943" s="42"/>
    </row>
    <row r="3944" spans="1:33" ht="13.8">
      <c r="A3944" s="30"/>
      <c r="B3944" s="30"/>
      <c r="C3944" s="43"/>
      <c r="D3944" s="44"/>
      <c r="E3944" s="44"/>
      <c r="F3944" s="44"/>
      <c r="G3944" s="44"/>
      <c r="H3944" s="44"/>
      <c r="I3944" s="21"/>
      <c r="J3944" s="209"/>
      <c r="K3944" s="209"/>
      <c r="L3944" s="39"/>
      <c r="M3944" s="39"/>
      <c r="N3944" s="39"/>
      <c r="O3944" s="39"/>
      <c r="P3944" s="206"/>
      <c r="Q3944" s="206"/>
      <c r="R3944" s="206"/>
      <c r="S3944" s="206"/>
      <c r="T3944" s="206"/>
      <c r="U3944" s="206"/>
      <c r="V3944" s="206"/>
      <c r="W3944" s="206"/>
      <c r="X3944" s="206"/>
      <c r="Y3944" s="206"/>
      <c r="Z3944" s="206"/>
      <c r="AA3944" s="206"/>
      <c r="AB3944" s="206"/>
      <c r="AC3944" s="206"/>
      <c r="AD3944" s="40"/>
      <c r="AE3944" s="40"/>
      <c r="AF3944" s="42"/>
      <c r="AG3944" s="42"/>
    </row>
    <row r="3945" spans="1:33" ht="13.8">
      <c r="A3945" s="30"/>
      <c r="B3945" s="30"/>
      <c r="C3945" s="43"/>
      <c r="D3945" s="44"/>
      <c r="E3945" s="44"/>
      <c r="F3945" s="44"/>
      <c r="G3945" s="44"/>
      <c r="H3945" s="44"/>
      <c r="I3945" s="21"/>
      <c r="J3945" s="209"/>
      <c r="K3945" s="209"/>
      <c r="L3945" s="39"/>
      <c r="M3945" s="39"/>
      <c r="N3945" s="39"/>
      <c r="O3945" s="39"/>
      <c r="P3945" s="206"/>
      <c r="Q3945" s="206"/>
      <c r="R3945" s="206"/>
      <c r="S3945" s="206"/>
      <c r="T3945" s="206"/>
      <c r="U3945" s="206"/>
      <c r="V3945" s="206"/>
      <c r="W3945" s="206"/>
      <c r="X3945" s="206"/>
      <c r="Y3945" s="206"/>
      <c r="Z3945" s="206"/>
      <c r="AA3945" s="206"/>
      <c r="AB3945" s="206"/>
      <c r="AC3945" s="206"/>
      <c r="AD3945" s="40"/>
      <c r="AE3945" s="40"/>
      <c r="AF3945" s="42"/>
      <c r="AG3945" s="42"/>
    </row>
    <row r="3946" spans="1:33" ht="13.8">
      <c r="A3946" s="30"/>
      <c r="B3946" s="30"/>
      <c r="C3946" s="43"/>
      <c r="D3946" s="44"/>
      <c r="E3946" s="44"/>
      <c r="F3946" s="44"/>
      <c r="G3946" s="44"/>
      <c r="H3946" s="44"/>
      <c r="I3946" s="21"/>
      <c r="J3946" s="209"/>
      <c r="K3946" s="209"/>
      <c r="L3946" s="39"/>
      <c r="M3946" s="39"/>
      <c r="N3946" s="39"/>
      <c r="O3946" s="39"/>
      <c r="P3946" s="206"/>
      <c r="Q3946" s="206"/>
      <c r="R3946" s="206"/>
      <c r="S3946" s="206"/>
      <c r="T3946" s="206"/>
      <c r="U3946" s="206"/>
      <c r="V3946" s="206"/>
      <c r="W3946" s="206"/>
      <c r="X3946" s="206"/>
      <c r="Y3946" s="206"/>
      <c r="Z3946" s="206"/>
      <c r="AA3946" s="206"/>
      <c r="AB3946" s="206"/>
      <c r="AC3946" s="206"/>
      <c r="AD3946" s="40"/>
      <c r="AE3946" s="40"/>
      <c r="AF3946" s="42"/>
      <c r="AG3946" s="42"/>
    </row>
    <row r="3947" spans="1:33" ht="13.8">
      <c r="A3947" s="30"/>
      <c r="B3947" s="30"/>
      <c r="C3947" s="43"/>
      <c r="D3947" s="44"/>
      <c r="E3947" s="44"/>
      <c r="F3947" s="44"/>
      <c r="G3947" s="44"/>
      <c r="H3947" s="44"/>
      <c r="I3947" s="21"/>
      <c r="J3947" s="209"/>
      <c r="K3947" s="209"/>
      <c r="L3947" s="39"/>
      <c r="M3947" s="39"/>
      <c r="N3947" s="39"/>
      <c r="O3947" s="39"/>
      <c r="P3947" s="206"/>
      <c r="Q3947" s="206"/>
      <c r="R3947" s="206"/>
      <c r="S3947" s="206"/>
      <c r="T3947" s="206"/>
      <c r="U3947" s="206"/>
      <c r="V3947" s="206"/>
      <c r="W3947" s="206"/>
      <c r="X3947" s="206"/>
      <c r="Y3947" s="206"/>
      <c r="Z3947" s="206"/>
      <c r="AA3947" s="206"/>
      <c r="AB3947" s="206"/>
      <c r="AC3947" s="206"/>
      <c r="AD3947" s="40"/>
      <c r="AE3947" s="40"/>
      <c r="AF3947" s="42"/>
      <c r="AG3947" s="42"/>
    </row>
    <row r="3948" spans="1:33" ht="13.8">
      <c r="A3948" s="30"/>
      <c r="B3948" s="30"/>
      <c r="C3948" s="43"/>
      <c r="D3948" s="44"/>
      <c r="E3948" s="44"/>
      <c r="F3948" s="44"/>
      <c r="G3948" s="44"/>
      <c r="H3948" s="44"/>
      <c r="I3948" s="21"/>
      <c r="J3948" s="209"/>
      <c r="K3948" s="209"/>
      <c r="L3948" s="39"/>
      <c r="M3948" s="39"/>
      <c r="N3948" s="39"/>
      <c r="O3948" s="39"/>
      <c r="P3948" s="206"/>
      <c r="Q3948" s="206"/>
      <c r="R3948" s="206"/>
      <c r="S3948" s="206"/>
      <c r="T3948" s="206"/>
      <c r="U3948" s="206"/>
      <c r="V3948" s="206"/>
      <c r="W3948" s="206"/>
      <c r="X3948" s="206"/>
      <c r="Y3948" s="206"/>
      <c r="Z3948" s="206"/>
      <c r="AA3948" s="206"/>
      <c r="AB3948" s="206"/>
      <c r="AC3948" s="206"/>
      <c r="AD3948" s="40"/>
      <c r="AE3948" s="40"/>
      <c r="AF3948" s="42"/>
      <c r="AG3948" s="42"/>
    </row>
    <row r="3949" spans="1:33" ht="13.8">
      <c r="A3949" s="30"/>
      <c r="B3949" s="30"/>
      <c r="C3949" s="43"/>
      <c r="D3949" s="44"/>
      <c r="E3949" s="44"/>
      <c r="F3949" s="44"/>
      <c r="G3949" s="44"/>
      <c r="H3949" s="44"/>
      <c r="I3949" s="21"/>
      <c r="J3949" s="209"/>
      <c r="K3949" s="209"/>
      <c r="L3949" s="39"/>
      <c r="M3949" s="39"/>
      <c r="N3949" s="39"/>
      <c r="O3949" s="39"/>
      <c r="P3949" s="206"/>
      <c r="Q3949" s="206"/>
      <c r="R3949" s="206"/>
      <c r="S3949" s="206"/>
      <c r="T3949" s="206"/>
      <c r="U3949" s="206"/>
      <c r="V3949" s="206"/>
      <c r="W3949" s="206"/>
      <c r="X3949" s="206"/>
      <c r="Y3949" s="206"/>
      <c r="Z3949" s="206"/>
      <c r="AA3949" s="206"/>
      <c r="AB3949" s="206"/>
      <c r="AC3949" s="206"/>
      <c r="AD3949" s="40"/>
      <c r="AE3949" s="40"/>
      <c r="AF3949" s="42"/>
      <c r="AG3949" s="42"/>
    </row>
    <row r="3950" spans="1:33" ht="13.8">
      <c r="A3950" s="30"/>
      <c r="B3950" s="30"/>
      <c r="C3950" s="43"/>
      <c r="D3950" s="44"/>
      <c r="E3950" s="44"/>
      <c r="F3950" s="44"/>
      <c r="G3950" s="44"/>
      <c r="H3950" s="44"/>
      <c r="I3950" s="21"/>
      <c r="J3950" s="209"/>
      <c r="K3950" s="209"/>
      <c r="L3950" s="39"/>
      <c r="M3950" s="39"/>
      <c r="N3950" s="39"/>
      <c r="O3950" s="39"/>
      <c r="P3950" s="206"/>
      <c r="Q3950" s="206"/>
      <c r="R3950" s="206"/>
      <c r="S3950" s="206"/>
      <c r="T3950" s="206"/>
      <c r="U3950" s="206"/>
      <c r="V3950" s="206"/>
      <c r="W3950" s="206"/>
      <c r="X3950" s="206"/>
      <c r="Y3950" s="206"/>
      <c r="Z3950" s="206"/>
      <c r="AA3950" s="206"/>
      <c r="AB3950" s="206"/>
      <c r="AC3950" s="206"/>
      <c r="AD3950" s="40"/>
      <c r="AE3950" s="40"/>
      <c r="AF3950" s="42"/>
      <c r="AG3950" s="42"/>
    </row>
    <row r="3951" spans="1:33" ht="13.8">
      <c r="A3951" s="30"/>
      <c r="B3951" s="30"/>
      <c r="C3951" s="43"/>
      <c r="D3951" s="44"/>
      <c r="E3951" s="44"/>
      <c r="F3951" s="44"/>
      <c r="G3951" s="44"/>
      <c r="H3951" s="44"/>
      <c r="I3951" s="17">
        <v>18</v>
      </c>
      <c r="J3951" s="209"/>
      <c r="K3951" s="209"/>
      <c r="L3951" s="39"/>
      <c r="M3951" s="39"/>
      <c r="N3951" s="39"/>
      <c r="O3951" s="39"/>
      <c r="P3951" s="206"/>
      <c r="Q3951" s="206"/>
      <c r="R3951" s="206"/>
      <c r="S3951" s="206"/>
      <c r="T3951" s="206"/>
      <c r="U3951" s="206"/>
      <c r="V3951" s="206"/>
      <c r="W3951" s="206"/>
      <c r="X3951" s="206"/>
      <c r="Y3951" s="206"/>
      <c r="Z3951" s="206"/>
      <c r="AA3951" s="206"/>
      <c r="AB3951" s="206"/>
      <c r="AC3951" s="206"/>
      <c r="AD3951" s="40"/>
      <c r="AE3951" s="40"/>
      <c r="AF3951" s="42"/>
      <c r="AG3951" s="42"/>
    </row>
    <row r="3952" spans="1:33" ht="13.8">
      <c r="A3952" s="30"/>
      <c r="B3952" s="30"/>
      <c r="C3952" s="43"/>
      <c r="D3952" s="44"/>
      <c r="E3952" s="44"/>
      <c r="F3952" s="44"/>
      <c r="G3952" s="44"/>
      <c r="H3952" s="44"/>
      <c r="I3952" s="17">
        <v>18</v>
      </c>
      <c r="J3952" s="209"/>
      <c r="K3952" s="209"/>
      <c r="L3952" s="39"/>
      <c r="M3952" s="39"/>
      <c r="N3952" s="39"/>
      <c r="O3952" s="39"/>
      <c r="P3952" s="206"/>
      <c r="Q3952" s="206"/>
      <c r="R3952" s="206"/>
      <c r="S3952" s="206"/>
      <c r="T3952" s="206"/>
      <c r="U3952" s="206"/>
      <c r="V3952" s="206"/>
      <c r="W3952" s="206"/>
      <c r="X3952" s="206"/>
      <c r="Y3952" s="206"/>
      <c r="Z3952" s="206"/>
      <c r="AA3952" s="206"/>
      <c r="AB3952" s="206"/>
      <c r="AC3952" s="206"/>
      <c r="AD3952" s="40"/>
      <c r="AE3952" s="40"/>
      <c r="AF3952" s="42"/>
      <c r="AG3952" s="42"/>
    </row>
    <row r="3953" spans="1:33" ht="13.8">
      <c r="A3953" s="30"/>
      <c r="B3953" s="30"/>
      <c r="C3953" s="43"/>
      <c r="D3953" s="44"/>
      <c r="E3953" s="44"/>
      <c r="F3953" s="44"/>
      <c r="G3953" s="44"/>
      <c r="H3953" s="44"/>
      <c r="I3953" s="17">
        <v>18</v>
      </c>
      <c r="J3953" s="209"/>
      <c r="K3953" s="209"/>
      <c r="L3953" s="39"/>
      <c r="M3953" s="39"/>
      <c r="N3953" s="39"/>
      <c r="O3953" s="39"/>
      <c r="P3953" s="206"/>
      <c r="Q3953" s="206"/>
      <c r="R3953" s="206"/>
      <c r="S3953" s="206"/>
      <c r="T3953" s="206"/>
      <c r="U3953" s="206"/>
      <c r="V3953" s="206"/>
      <c r="W3953" s="206"/>
      <c r="X3953" s="206"/>
      <c r="Y3953" s="206"/>
      <c r="Z3953" s="206"/>
      <c r="AA3953" s="206"/>
      <c r="AB3953" s="206"/>
      <c r="AC3953" s="206"/>
      <c r="AD3953" s="40"/>
      <c r="AE3953" s="40"/>
      <c r="AF3953" s="42"/>
      <c r="AG3953" s="42"/>
    </row>
    <row r="3954" spans="1:33" ht="13.8">
      <c r="A3954" s="30"/>
      <c r="B3954" s="30"/>
      <c r="C3954" s="43"/>
      <c r="D3954" s="44"/>
      <c r="E3954" s="44"/>
      <c r="F3954" s="44"/>
      <c r="G3954" s="44"/>
      <c r="H3954" s="44"/>
      <c r="I3954" s="17">
        <v>18</v>
      </c>
      <c r="J3954" s="209"/>
      <c r="K3954" s="209"/>
      <c r="L3954" s="39"/>
      <c r="M3954" s="39"/>
      <c r="N3954" s="39"/>
      <c r="O3954" s="39"/>
      <c r="P3954" s="206"/>
      <c r="Q3954" s="206"/>
      <c r="R3954" s="206"/>
      <c r="S3954" s="206"/>
      <c r="T3954" s="206"/>
      <c r="U3954" s="206"/>
      <c r="V3954" s="206"/>
      <c r="W3954" s="206"/>
      <c r="X3954" s="206"/>
      <c r="Y3954" s="206"/>
      <c r="Z3954" s="206"/>
      <c r="AA3954" s="206"/>
      <c r="AB3954" s="206"/>
      <c r="AC3954" s="206"/>
      <c r="AD3954" s="40"/>
      <c r="AE3954" s="40"/>
      <c r="AF3954" s="42"/>
      <c r="AG3954" s="42"/>
    </row>
    <row r="3955" spans="1:33" ht="13.8">
      <c r="A3955" s="30"/>
      <c r="B3955" s="30"/>
      <c r="C3955" s="43"/>
      <c r="D3955" s="44"/>
      <c r="E3955" s="44"/>
      <c r="F3955" s="44"/>
      <c r="G3955" s="44"/>
      <c r="H3955" s="44"/>
      <c r="I3955" s="17">
        <v>18</v>
      </c>
      <c r="J3955" s="209"/>
      <c r="K3955" s="209"/>
      <c r="L3955" s="39"/>
      <c r="M3955" s="39"/>
      <c r="N3955" s="39"/>
      <c r="O3955" s="39"/>
      <c r="P3955" s="206"/>
      <c r="Q3955" s="206"/>
      <c r="R3955" s="206"/>
      <c r="S3955" s="206"/>
      <c r="T3955" s="206"/>
      <c r="U3955" s="206"/>
      <c r="V3955" s="206"/>
      <c r="W3955" s="206"/>
      <c r="X3955" s="206"/>
      <c r="Y3955" s="206"/>
      <c r="Z3955" s="206"/>
      <c r="AA3955" s="206"/>
      <c r="AB3955" s="206"/>
      <c r="AC3955" s="206"/>
      <c r="AD3955" s="40"/>
      <c r="AE3955" s="40"/>
      <c r="AF3955" s="42"/>
      <c r="AG3955" s="42"/>
    </row>
    <row r="3956" spans="1:33" ht="13.8">
      <c r="A3956" s="30"/>
      <c r="B3956" s="30"/>
      <c r="C3956" s="43"/>
      <c r="D3956" s="44"/>
      <c r="E3956" s="44"/>
      <c r="F3956" s="44"/>
      <c r="G3956" s="44"/>
      <c r="H3956" s="44"/>
      <c r="I3956" s="17">
        <v>18</v>
      </c>
      <c r="J3956" s="209"/>
      <c r="K3956" s="209"/>
      <c r="L3956" s="39"/>
      <c r="M3956" s="39"/>
      <c r="N3956" s="39"/>
      <c r="O3956" s="39"/>
      <c r="P3956" s="206"/>
      <c r="Q3956" s="206"/>
      <c r="R3956" s="206"/>
      <c r="S3956" s="206"/>
      <c r="T3956" s="206"/>
      <c r="U3956" s="206"/>
      <c r="V3956" s="206"/>
      <c r="W3956" s="206"/>
      <c r="X3956" s="206"/>
      <c r="Y3956" s="206"/>
      <c r="Z3956" s="206"/>
      <c r="AA3956" s="206"/>
      <c r="AB3956" s="206"/>
      <c r="AC3956" s="206"/>
      <c r="AD3956" s="40"/>
      <c r="AE3956" s="40"/>
      <c r="AF3956" s="42"/>
      <c r="AG3956" s="42"/>
    </row>
    <row r="3957" spans="1:33" ht="13.8">
      <c r="A3957" s="30"/>
      <c r="B3957" s="30"/>
      <c r="C3957" s="43"/>
      <c r="D3957" s="44"/>
      <c r="E3957" s="44"/>
      <c r="F3957" s="44"/>
      <c r="G3957" s="44"/>
      <c r="H3957" s="44"/>
      <c r="I3957" s="17">
        <v>18</v>
      </c>
      <c r="J3957" s="209"/>
      <c r="K3957" s="209"/>
      <c r="L3957" s="39"/>
      <c r="M3957" s="39"/>
      <c r="N3957" s="39"/>
      <c r="O3957" s="39"/>
      <c r="P3957" s="206"/>
      <c r="Q3957" s="206"/>
      <c r="R3957" s="206"/>
      <c r="S3957" s="206"/>
      <c r="T3957" s="206"/>
      <c r="U3957" s="206"/>
      <c r="V3957" s="206"/>
      <c r="W3957" s="206"/>
      <c r="X3957" s="206"/>
      <c r="Y3957" s="206"/>
      <c r="Z3957" s="206"/>
      <c r="AA3957" s="206"/>
      <c r="AB3957" s="206"/>
      <c r="AC3957" s="206"/>
      <c r="AD3957" s="40"/>
      <c r="AE3957" s="40"/>
      <c r="AF3957" s="42"/>
      <c r="AG3957" s="42"/>
    </row>
    <row r="3958" spans="1:33" ht="13.8">
      <c r="A3958" s="30"/>
      <c r="B3958" s="30"/>
      <c r="C3958" s="43"/>
      <c r="D3958" s="44"/>
      <c r="E3958" s="44"/>
      <c r="F3958" s="44"/>
      <c r="G3958" s="44"/>
      <c r="H3958" s="44"/>
      <c r="I3958" s="17">
        <v>18</v>
      </c>
      <c r="J3958" s="209"/>
      <c r="K3958" s="209"/>
      <c r="L3958" s="39"/>
      <c r="M3958" s="39"/>
      <c r="N3958" s="39"/>
      <c r="O3958" s="39"/>
      <c r="P3958" s="206"/>
      <c r="Q3958" s="206"/>
      <c r="R3958" s="206"/>
      <c r="S3958" s="206"/>
      <c r="T3958" s="206"/>
      <c r="U3958" s="206"/>
      <c r="V3958" s="206"/>
      <c r="W3958" s="206"/>
      <c r="X3958" s="206"/>
      <c r="Y3958" s="206"/>
      <c r="Z3958" s="206"/>
      <c r="AA3958" s="206"/>
      <c r="AB3958" s="206"/>
      <c r="AC3958" s="206"/>
      <c r="AD3958" s="40"/>
      <c r="AE3958" s="40"/>
      <c r="AF3958" s="42"/>
      <c r="AG3958" s="42"/>
    </row>
    <row r="3959" spans="1:33" ht="13.8">
      <c r="A3959" s="30"/>
      <c r="B3959" s="30"/>
      <c r="C3959" s="43"/>
      <c r="D3959" s="44"/>
      <c r="E3959" s="44"/>
      <c r="F3959" s="44"/>
      <c r="G3959" s="44"/>
      <c r="H3959" s="44"/>
      <c r="I3959" s="17">
        <v>18</v>
      </c>
      <c r="J3959" s="209"/>
      <c r="K3959" s="209"/>
      <c r="L3959" s="39"/>
      <c r="M3959" s="39"/>
      <c r="N3959" s="39"/>
      <c r="O3959" s="39"/>
      <c r="P3959" s="206"/>
      <c r="Q3959" s="206"/>
      <c r="R3959" s="206"/>
      <c r="S3959" s="206"/>
      <c r="T3959" s="206"/>
      <c r="U3959" s="206"/>
      <c r="V3959" s="206"/>
      <c r="W3959" s="206"/>
      <c r="X3959" s="206"/>
      <c r="Y3959" s="206"/>
      <c r="Z3959" s="206"/>
      <c r="AA3959" s="206"/>
      <c r="AB3959" s="206"/>
      <c r="AC3959" s="206"/>
      <c r="AD3959" s="40"/>
      <c r="AE3959" s="40"/>
      <c r="AF3959" s="42"/>
      <c r="AG3959" s="42"/>
    </row>
    <row r="3960" spans="1:33" ht="13.8">
      <c r="A3960" s="30"/>
      <c r="B3960" s="30"/>
      <c r="C3960" s="43"/>
      <c r="D3960" s="44"/>
      <c r="E3960" s="44"/>
      <c r="F3960" s="44"/>
      <c r="G3960" s="44"/>
      <c r="H3960" s="44"/>
      <c r="I3960" s="17">
        <v>18</v>
      </c>
      <c r="J3960" s="209"/>
      <c r="K3960" s="209"/>
      <c r="L3960" s="39"/>
      <c r="M3960" s="39"/>
      <c r="N3960" s="39"/>
      <c r="O3960" s="39"/>
      <c r="P3960" s="206"/>
      <c r="Q3960" s="206"/>
      <c r="R3960" s="206"/>
      <c r="S3960" s="206"/>
      <c r="T3960" s="206"/>
      <c r="U3960" s="206"/>
      <c r="V3960" s="206"/>
      <c r="W3960" s="206"/>
      <c r="X3960" s="206"/>
      <c r="Y3960" s="206"/>
      <c r="Z3960" s="206"/>
      <c r="AA3960" s="206"/>
      <c r="AB3960" s="206"/>
      <c r="AC3960" s="206"/>
      <c r="AD3960" s="40"/>
      <c r="AE3960" s="40"/>
      <c r="AF3960" s="42"/>
      <c r="AG3960" s="42"/>
    </row>
    <row r="3961" spans="1:33" ht="13.8">
      <c r="A3961" s="30"/>
      <c r="B3961" s="30"/>
      <c r="C3961" s="43"/>
      <c r="D3961" s="44"/>
      <c r="E3961" s="44"/>
      <c r="F3961" s="44"/>
      <c r="G3961" s="44"/>
      <c r="H3961" s="44"/>
      <c r="I3961" s="17">
        <v>18</v>
      </c>
      <c r="J3961" s="209"/>
      <c r="K3961" s="209"/>
      <c r="L3961" s="39"/>
      <c r="M3961" s="39"/>
      <c r="N3961" s="39"/>
      <c r="O3961" s="39"/>
      <c r="P3961" s="206"/>
      <c r="Q3961" s="206"/>
      <c r="R3961" s="206"/>
      <c r="S3961" s="206"/>
      <c r="T3961" s="206"/>
      <c r="U3961" s="206"/>
      <c r="V3961" s="206"/>
      <c r="W3961" s="206"/>
      <c r="X3961" s="206"/>
      <c r="Y3961" s="206"/>
      <c r="Z3961" s="206"/>
      <c r="AA3961" s="206"/>
      <c r="AB3961" s="206"/>
      <c r="AC3961" s="206"/>
      <c r="AD3961" s="40"/>
      <c r="AE3961" s="40"/>
      <c r="AF3961" s="42"/>
      <c r="AG3961" s="42"/>
    </row>
    <row r="3962" spans="1:33" ht="13.8">
      <c r="A3962" s="30"/>
      <c r="B3962" s="30"/>
      <c r="C3962" s="43"/>
      <c r="D3962" s="44"/>
      <c r="E3962" s="44"/>
      <c r="F3962" s="44"/>
      <c r="G3962" s="44"/>
      <c r="H3962" s="44"/>
      <c r="I3962" s="17">
        <v>18</v>
      </c>
      <c r="J3962" s="209"/>
      <c r="K3962" s="209"/>
      <c r="L3962" s="39"/>
      <c r="M3962" s="39"/>
      <c r="N3962" s="39"/>
      <c r="O3962" s="39"/>
      <c r="P3962" s="206"/>
      <c r="Q3962" s="206"/>
      <c r="R3962" s="206"/>
      <c r="S3962" s="206"/>
      <c r="T3962" s="206"/>
      <c r="U3962" s="206"/>
      <c r="V3962" s="206"/>
      <c r="W3962" s="206"/>
      <c r="X3962" s="206"/>
      <c r="Y3962" s="206"/>
      <c r="Z3962" s="206"/>
      <c r="AA3962" s="206"/>
      <c r="AB3962" s="206"/>
      <c r="AC3962" s="206"/>
      <c r="AD3962" s="40"/>
      <c r="AE3962" s="40"/>
      <c r="AF3962" s="42"/>
      <c r="AG3962" s="42"/>
    </row>
    <row r="3963" spans="1:33" ht="13.8">
      <c r="A3963" s="30"/>
      <c r="B3963" s="30"/>
      <c r="C3963" s="43"/>
      <c r="D3963" s="44"/>
      <c r="E3963" s="44"/>
      <c r="F3963" s="44"/>
      <c r="G3963" s="44"/>
      <c r="H3963" s="44"/>
      <c r="I3963" s="17">
        <v>18</v>
      </c>
      <c r="J3963" s="209"/>
      <c r="K3963" s="209"/>
      <c r="L3963" s="39"/>
      <c r="M3963" s="39"/>
      <c r="N3963" s="39"/>
      <c r="O3963" s="39"/>
      <c r="P3963" s="206"/>
      <c r="Q3963" s="206"/>
      <c r="R3963" s="206"/>
      <c r="S3963" s="206"/>
      <c r="T3963" s="206"/>
      <c r="U3963" s="206"/>
      <c r="V3963" s="206"/>
      <c r="W3963" s="206"/>
      <c r="X3963" s="206"/>
      <c r="Y3963" s="206"/>
      <c r="Z3963" s="206"/>
      <c r="AA3963" s="206"/>
      <c r="AB3963" s="206"/>
      <c r="AC3963" s="206"/>
      <c r="AD3963" s="40"/>
      <c r="AE3963" s="40"/>
      <c r="AF3963" s="42"/>
      <c r="AG3963" s="42"/>
    </row>
    <row r="3964" spans="1:33" ht="13.8">
      <c r="A3964" s="30"/>
      <c r="B3964" s="30"/>
      <c r="C3964" s="43"/>
      <c r="D3964" s="44"/>
      <c r="E3964" s="44"/>
      <c r="F3964" s="44"/>
      <c r="G3964" s="44"/>
      <c r="H3964" s="44"/>
      <c r="I3964" s="17">
        <v>18</v>
      </c>
      <c r="J3964" s="209"/>
      <c r="K3964" s="209"/>
      <c r="L3964" s="39"/>
      <c r="M3964" s="39"/>
      <c r="N3964" s="39"/>
      <c r="O3964" s="39"/>
      <c r="P3964" s="206"/>
      <c r="Q3964" s="206"/>
      <c r="R3964" s="206"/>
      <c r="S3964" s="206"/>
      <c r="T3964" s="206"/>
      <c r="U3964" s="206"/>
      <c r="V3964" s="206"/>
      <c r="W3964" s="206"/>
      <c r="X3964" s="206"/>
      <c r="Y3964" s="206"/>
      <c r="Z3964" s="206"/>
      <c r="AA3964" s="206"/>
      <c r="AB3964" s="206"/>
      <c r="AC3964" s="206"/>
      <c r="AD3964" s="40"/>
      <c r="AE3964" s="40"/>
      <c r="AF3964" s="42"/>
      <c r="AG3964" s="42"/>
    </row>
    <row r="3965" spans="1:33" ht="13.8">
      <c r="A3965" s="30"/>
      <c r="B3965" s="30"/>
      <c r="C3965" s="43"/>
      <c r="D3965" s="44"/>
      <c r="E3965" s="44"/>
      <c r="F3965" s="44"/>
      <c r="G3965" s="44"/>
      <c r="H3965" s="44"/>
      <c r="I3965" s="17">
        <v>18</v>
      </c>
      <c r="J3965" s="209"/>
      <c r="K3965" s="209"/>
      <c r="L3965" s="39"/>
      <c r="M3965" s="39"/>
      <c r="N3965" s="39"/>
      <c r="O3965" s="39"/>
      <c r="P3965" s="206"/>
      <c r="Q3965" s="206"/>
      <c r="R3965" s="206"/>
      <c r="S3965" s="206"/>
      <c r="T3965" s="206"/>
      <c r="U3965" s="206"/>
      <c r="V3965" s="206"/>
      <c r="W3965" s="206"/>
      <c r="X3965" s="206"/>
      <c r="Y3965" s="206"/>
      <c r="Z3965" s="206"/>
      <c r="AA3965" s="206"/>
      <c r="AB3965" s="206"/>
      <c r="AC3965" s="206"/>
      <c r="AD3965" s="40"/>
      <c r="AE3965" s="40"/>
      <c r="AF3965" s="42"/>
      <c r="AG3965" s="42"/>
    </row>
    <row r="3966" spans="1:33" ht="13.8">
      <c r="A3966" s="30"/>
      <c r="B3966" s="30"/>
      <c r="C3966" s="43"/>
      <c r="D3966" s="44"/>
      <c r="E3966" s="44"/>
      <c r="F3966" s="44"/>
      <c r="G3966" s="44"/>
      <c r="H3966" s="44"/>
      <c r="I3966" s="17">
        <v>18</v>
      </c>
      <c r="J3966" s="209"/>
      <c r="K3966" s="209"/>
      <c r="L3966" s="39"/>
      <c r="M3966" s="39"/>
      <c r="N3966" s="39"/>
      <c r="O3966" s="39"/>
      <c r="P3966" s="206"/>
      <c r="Q3966" s="206"/>
      <c r="R3966" s="206"/>
      <c r="S3966" s="206"/>
      <c r="T3966" s="206"/>
      <c r="U3966" s="206"/>
      <c r="V3966" s="206"/>
      <c r="W3966" s="206"/>
      <c r="X3966" s="206"/>
      <c r="Y3966" s="206"/>
      <c r="Z3966" s="206"/>
      <c r="AA3966" s="206"/>
      <c r="AB3966" s="206"/>
      <c r="AC3966" s="206"/>
      <c r="AD3966" s="40"/>
      <c r="AE3966" s="40"/>
      <c r="AF3966" s="42"/>
      <c r="AG3966" s="42"/>
    </row>
    <row r="3967" spans="1:33" ht="13.8">
      <c r="A3967" s="30"/>
      <c r="B3967" s="30"/>
      <c r="C3967" s="43"/>
      <c r="D3967" s="44"/>
      <c r="E3967" s="44"/>
      <c r="F3967" s="44"/>
      <c r="G3967" s="44"/>
      <c r="H3967" s="44"/>
      <c r="I3967" s="17">
        <v>18</v>
      </c>
      <c r="J3967" s="209"/>
      <c r="K3967" s="209"/>
      <c r="L3967" s="39"/>
      <c r="M3967" s="39"/>
      <c r="N3967" s="39"/>
      <c r="O3967" s="39"/>
      <c r="P3967" s="206"/>
      <c r="Q3967" s="206"/>
      <c r="R3967" s="206"/>
      <c r="S3967" s="206"/>
      <c r="T3967" s="206"/>
      <c r="U3967" s="206"/>
      <c r="V3967" s="206"/>
      <c r="W3967" s="206"/>
      <c r="X3967" s="206"/>
      <c r="Y3967" s="206"/>
      <c r="Z3967" s="206"/>
      <c r="AA3967" s="206"/>
      <c r="AB3967" s="206"/>
      <c r="AC3967" s="206"/>
      <c r="AD3967" s="40"/>
      <c r="AE3967" s="40"/>
      <c r="AF3967" s="42"/>
      <c r="AG3967" s="42"/>
    </row>
    <row r="3968" spans="1:33" ht="13.8">
      <c r="A3968" s="30"/>
      <c r="B3968" s="30"/>
      <c r="C3968" s="43"/>
      <c r="D3968" s="44"/>
      <c r="E3968" s="44"/>
      <c r="F3968" s="44"/>
      <c r="G3968" s="44"/>
      <c r="H3968" s="44"/>
      <c r="I3968" s="21"/>
      <c r="J3968" s="209"/>
      <c r="K3968" s="209"/>
      <c r="L3968" s="39"/>
      <c r="M3968" s="39"/>
      <c r="N3968" s="39"/>
      <c r="O3968" s="39"/>
      <c r="P3968" s="206"/>
      <c r="Q3968" s="206"/>
      <c r="R3968" s="206"/>
      <c r="S3968" s="206"/>
      <c r="T3968" s="206"/>
      <c r="U3968" s="206"/>
      <c r="V3968" s="206"/>
      <c r="W3968" s="206"/>
      <c r="X3968" s="206"/>
      <c r="Y3968" s="206"/>
      <c r="Z3968" s="206"/>
      <c r="AA3968" s="206"/>
      <c r="AB3968" s="206"/>
      <c r="AC3968" s="206"/>
      <c r="AD3968" s="40"/>
      <c r="AE3968" s="40"/>
      <c r="AF3968" s="42"/>
      <c r="AG3968" s="42"/>
    </row>
    <row r="3969" spans="1:33" ht="13.8">
      <c r="A3969" s="30"/>
      <c r="B3969" s="30"/>
      <c r="C3969" s="43"/>
      <c r="D3969" s="44"/>
      <c r="E3969" s="44"/>
      <c r="F3969" s="44"/>
      <c r="G3969" s="44"/>
      <c r="H3969" s="44"/>
      <c r="I3969" s="21"/>
      <c r="J3969" s="209"/>
      <c r="K3969" s="209"/>
      <c r="L3969" s="39"/>
      <c r="M3969" s="39"/>
      <c r="N3969" s="39"/>
      <c r="O3969" s="39"/>
      <c r="P3969" s="206"/>
      <c r="Q3969" s="206"/>
      <c r="R3969" s="206"/>
      <c r="S3969" s="206"/>
      <c r="T3969" s="206"/>
      <c r="U3969" s="206"/>
      <c r="V3969" s="206"/>
      <c r="W3969" s="206"/>
      <c r="X3969" s="206"/>
      <c r="Y3969" s="206"/>
      <c r="Z3969" s="206"/>
      <c r="AA3969" s="206"/>
      <c r="AB3969" s="206"/>
      <c r="AC3969" s="206"/>
      <c r="AD3969" s="40"/>
      <c r="AE3969" s="40"/>
      <c r="AF3969" s="42"/>
      <c r="AG3969" s="42"/>
    </row>
    <row r="3970" spans="1:33" ht="13.8">
      <c r="A3970" s="30"/>
      <c r="B3970" s="30"/>
      <c r="C3970" s="43"/>
      <c r="D3970" s="44"/>
      <c r="E3970" s="44"/>
      <c r="F3970" s="44"/>
      <c r="G3970" s="44"/>
      <c r="H3970" s="44"/>
      <c r="I3970" s="21"/>
      <c r="J3970" s="209"/>
      <c r="K3970" s="209"/>
      <c r="L3970" s="39"/>
      <c r="M3970" s="39"/>
      <c r="N3970" s="39"/>
      <c r="O3970" s="39"/>
      <c r="P3970" s="206"/>
      <c r="Q3970" s="206"/>
      <c r="R3970" s="206"/>
      <c r="S3970" s="206"/>
      <c r="T3970" s="206"/>
      <c r="U3970" s="206"/>
      <c r="V3970" s="206"/>
      <c r="W3970" s="206"/>
      <c r="X3970" s="206"/>
      <c r="Y3970" s="206"/>
      <c r="Z3970" s="206"/>
      <c r="AA3970" s="206"/>
      <c r="AB3970" s="206"/>
      <c r="AC3970" s="206"/>
      <c r="AD3970" s="40"/>
      <c r="AE3970" s="40"/>
      <c r="AF3970" s="42"/>
      <c r="AG3970" s="42"/>
    </row>
    <row r="3971" spans="1:33" ht="13.8">
      <c r="A3971" s="30"/>
      <c r="B3971" s="30"/>
      <c r="C3971" s="43"/>
      <c r="D3971" s="44"/>
      <c r="E3971" s="44"/>
      <c r="F3971" s="44"/>
      <c r="G3971" s="44"/>
      <c r="H3971" s="44"/>
      <c r="I3971" s="21"/>
      <c r="J3971" s="209"/>
      <c r="K3971" s="209"/>
      <c r="L3971" s="39"/>
      <c r="M3971" s="39"/>
      <c r="N3971" s="39"/>
      <c r="O3971" s="39"/>
      <c r="P3971" s="206"/>
      <c r="Q3971" s="206"/>
      <c r="R3971" s="206"/>
      <c r="S3971" s="206"/>
      <c r="T3971" s="206"/>
      <c r="U3971" s="206"/>
      <c r="V3971" s="206"/>
      <c r="W3971" s="206"/>
      <c r="X3971" s="206"/>
      <c r="Y3971" s="206"/>
      <c r="Z3971" s="206"/>
      <c r="AA3971" s="206"/>
      <c r="AB3971" s="206"/>
      <c r="AC3971" s="206"/>
      <c r="AD3971" s="40"/>
      <c r="AE3971" s="40"/>
      <c r="AF3971" s="42"/>
      <c r="AG3971" s="42"/>
    </row>
    <row r="3972" spans="1:33" ht="13.8">
      <c r="A3972" s="30"/>
      <c r="B3972" s="30"/>
      <c r="C3972" s="43"/>
      <c r="D3972" s="44"/>
      <c r="E3972" s="44"/>
      <c r="F3972" s="44"/>
      <c r="G3972" s="44"/>
      <c r="H3972" s="44"/>
      <c r="I3972" s="21"/>
      <c r="J3972" s="209"/>
      <c r="K3972" s="209"/>
      <c r="L3972" s="39"/>
      <c r="M3972" s="39"/>
      <c r="N3972" s="39"/>
      <c r="O3972" s="39"/>
      <c r="P3972" s="206"/>
      <c r="Q3972" s="206"/>
      <c r="R3972" s="206"/>
      <c r="S3972" s="206"/>
      <c r="T3972" s="206"/>
      <c r="U3972" s="206"/>
      <c r="V3972" s="206"/>
      <c r="W3972" s="206"/>
      <c r="X3972" s="206"/>
      <c r="Y3972" s="206"/>
      <c r="Z3972" s="206"/>
      <c r="AA3972" s="206"/>
      <c r="AB3972" s="206"/>
      <c r="AC3972" s="206"/>
      <c r="AD3972" s="40"/>
      <c r="AE3972" s="40"/>
      <c r="AF3972" s="42"/>
      <c r="AG3972" s="42"/>
    </row>
    <row r="3973" spans="1:33" ht="13.8">
      <c r="A3973" s="30"/>
      <c r="B3973" s="30"/>
      <c r="C3973" s="43"/>
      <c r="D3973" s="44"/>
      <c r="E3973" s="44"/>
      <c r="F3973" s="44"/>
      <c r="G3973" s="44"/>
      <c r="H3973" s="44"/>
      <c r="I3973" s="21"/>
      <c r="J3973" s="209"/>
      <c r="K3973" s="209"/>
      <c r="L3973" s="39"/>
      <c r="M3973" s="39"/>
      <c r="N3973" s="39"/>
      <c r="O3973" s="39"/>
      <c r="P3973" s="206"/>
      <c r="Q3973" s="206"/>
      <c r="R3973" s="206"/>
      <c r="S3973" s="206"/>
      <c r="T3973" s="206"/>
      <c r="U3973" s="206"/>
      <c r="V3973" s="206"/>
      <c r="W3973" s="206"/>
      <c r="X3973" s="206"/>
      <c r="Y3973" s="206"/>
      <c r="Z3973" s="206"/>
      <c r="AA3973" s="206"/>
      <c r="AB3973" s="206"/>
      <c r="AC3973" s="206"/>
      <c r="AD3973" s="40"/>
      <c r="AE3973" s="40"/>
      <c r="AF3973" s="42"/>
      <c r="AG3973" s="42"/>
    </row>
    <row r="3974" spans="1:33" ht="13.8">
      <c r="A3974" s="30"/>
      <c r="B3974" s="30"/>
      <c r="C3974" s="43"/>
      <c r="D3974" s="44"/>
      <c r="E3974" s="44"/>
      <c r="F3974" s="44"/>
      <c r="G3974" s="44"/>
      <c r="H3974" s="44"/>
      <c r="I3974" s="21"/>
      <c r="J3974" s="209"/>
      <c r="K3974" s="209"/>
      <c r="L3974" s="39"/>
      <c r="M3974" s="39"/>
      <c r="N3974" s="39"/>
      <c r="O3974" s="39"/>
      <c r="P3974" s="206"/>
      <c r="Q3974" s="206"/>
      <c r="R3974" s="206"/>
      <c r="S3974" s="206"/>
      <c r="T3974" s="206"/>
      <c r="U3974" s="206"/>
      <c r="V3974" s="206"/>
      <c r="W3974" s="206"/>
      <c r="X3974" s="206"/>
      <c r="Y3974" s="206"/>
      <c r="Z3974" s="206"/>
      <c r="AA3974" s="206"/>
      <c r="AB3974" s="206"/>
      <c r="AC3974" s="206"/>
      <c r="AD3974" s="40"/>
      <c r="AE3974" s="40"/>
      <c r="AF3974" s="42"/>
      <c r="AG3974" s="42"/>
    </row>
    <row r="3975" spans="1:33" ht="13.8">
      <c r="A3975" s="30"/>
      <c r="B3975" s="30"/>
      <c r="C3975" s="43"/>
      <c r="D3975" s="44"/>
      <c r="E3975" s="44"/>
      <c r="F3975" s="44"/>
      <c r="G3975" s="44"/>
      <c r="H3975" s="44"/>
      <c r="I3975" s="21"/>
      <c r="J3975" s="209"/>
      <c r="K3975" s="209"/>
      <c r="L3975" s="39"/>
      <c r="M3975" s="39"/>
      <c r="N3975" s="39"/>
      <c r="O3975" s="39"/>
      <c r="P3975" s="206"/>
      <c r="Q3975" s="206"/>
      <c r="R3975" s="206"/>
      <c r="S3975" s="206"/>
      <c r="T3975" s="206"/>
      <c r="U3975" s="206"/>
      <c r="V3975" s="206"/>
      <c r="W3975" s="206"/>
      <c r="X3975" s="206"/>
      <c r="Y3975" s="206"/>
      <c r="Z3975" s="206"/>
      <c r="AA3975" s="206"/>
      <c r="AB3975" s="206"/>
      <c r="AC3975" s="206"/>
      <c r="AD3975" s="40"/>
      <c r="AE3975" s="40"/>
      <c r="AF3975" s="42"/>
      <c r="AG3975" s="42"/>
    </row>
    <row r="3976" spans="1:33" ht="13.8">
      <c r="A3976" s="30"/>
      <c r="B3976" s="30"/>
      <c r="C3976" s="43"/>
      <c r="D3976" s="44"/>
      <c r="E3976" s="44"/>
      <c r="F3976" s="44"/>
      <c r="G3976" s="44"/>
      <c r="H3976" s="44"/>
      <c r="I3976" s="21"/>
      <c r="J3976" s="209"/>
      <c r="K3976" s="209"/>
      <c r="L3976" s="39"/>
      <c r="M3976" s="39"/>
      <c r="N3976" s="39"/>
      <c r="O3976" s="39"/>
      <c r="P3976" s="206"/>
      <c r="Q3976" s="206"/>
      <c r="R3976" s="206"/>
      <c r="S3976" s="206"/>
      <c r="T3976" s="206"/>
      <c r="U3976" s="206"/>
      <c r="V3976" s="206"/>
      <c r="W3976" s="206"/>
      <c r="X3976" s="206"/>
      <c r="Y3976" s="206"/>
      <c r="Z3976" s="206"/>
      <c r="AA3976" s="206"/>
      <c r="AB3976" s="206"/>
      <c r="AC3976" s="206"/>
      <c r="AD3976" s="40"/>
      <c r="AE3976" s="40"/>
      <c r="AF3976" s="42"/>
      <c r="AG3976" s="42"/>
    </row>
    <row r="3977" spans="1:33" ht="13.8">
      <c r="A3977" s="30"/>
      <c r="B3977" s="30"/>
      <c r="C3977" s="43"/>
      <c r="D3977" s="44"/>
      <c r="E3977" s="44"/>
      <c r="F3977" s="44"/>
      <c r="G3977" s="44"/>
      <c r="H3977" s="44"/>
      <c r="I3977" s="21"/>
      <c r="J3977" s="209"/>
      <c r="K3977" s="209"/>
      <c r="L3977" s="39"/>
      <c r="M3977" s="39"/>
      <c r="N3977" s="39"/>
      <c r="O3977" s="39"/>
      <c r="P3977" s="206"/>
      <c r="Q3977" s="206"/>
      <c r="R3977" s="206"/>
      <c r="S3977" s="206"/>
      <c r="T3977" s="206"/>
      <c r="U3977" s="206"/>
      <c r="V3977" s="206"/>
      <c r="W3977" s="206"/>
      <c r="X3977" s="206"/>
      <c r="Y3977" s="206"/>
      <c r="Z3977" s="206"/>
      <c r="AA3977" s="206"/>
      <c r="AB3977" s="206"/>
      <c r="AC3977" s="206"/>
      <c r="AD3977" s="40"/>
      <c r="AE3977" s="40"/>
      <c r="AF3977" s="42"/>
      <c r="AG3977" s="42"/>
    </row>
    <row r="3978" spans="1:33" ht="13.8">
      <c r="A3978" s="30"/>
      <c r="B3978" s="30"/>
      <c r="C3978" s="43"/>
      <c r="D3978" s="44"/>
      <c r="E3978" s="44"/>
      <c r="F3978" s="44"/>
      <c r="G3978" s="44"/>
      <c r="H3978" s="44"/>
      <c r="I3978" s="21"/>
      <c r="J3978" s="209"/>
      <c r="K3978" s="209"/>
      <c r="L3978" s="39"/>
      <c r="M3978" s="39"/>
      <c r="N3978" s="39"/>
      <c r="O3978" s="39"/>
      <c r="P3978" s="206"/>
      <c r="Q3978" s="206"/>
      <c r="R3978" s="206"/>
      <c r="S3978" s="206"/>
      <c r="T3978" s="206"/>
      <c r="U3978" s="206"/>
      <c r="V3978" s="206"/>
      <c r="W3978" s="206"/>
      <c r="X3978" s="206"/>
      <c r="Y3978" s="206"/>
      <c r="Z3978" s="206"/>
      <c r="AA3978" s="206"/>
      <c r="AB3978" s="206"/>
      <c r="AC3978" s="206"/>
      <c r="AD3978" s="40"/>
      <c r="AE3978" s="40"/>
      <c r="AF3978" s="42"/>
      <c r="AG3978" s="42"/>
    </row>
    <row r="3979" spans="1:33" ht="13.8">
      <c r="A3979" s="30"/>
      <c r="B3979" s="30"/>
      <c r="C3979" s="43"/>
      <c r="D3979" s="44"/>
      <c r="E3979" s="44"/>
      <c r="F3979" s="44"/>
      <c r="G3979" s="44"/>
      <c r="H3979" s="44"/>
      <c r="I3979" s="21"/>
      <c r="J3979" s="209"/>
      <c r="K3979" s="209"/>
      <c r="L3979" s="39"/>
      <c r="M3979" s="39"/>
      <c r="N3979" s="39"/>
      <c r="O3979" s="39"/>
      <c r="P3979" s="206"/>
      <c r="Q3979" s="206"/>
      <c r="R3979" s="206"/>
      <c r="S3979" s="206"/>
      <c r="T3979" s="206"/>
      <c r="U3979" s="206"/>
      <c r="V3979" s="206"/>
      <c r="W3979" s="206"/>
      <c r="X3979" s="206"/>
      <c r="Y3979" s="206"/>
      <c r="Z3979" s="206"/>
      <c r="AA3979" s="206"/>
      <c r="AB3979" s="206"/>
      <c r="AC3979" s="206"/>
      <c r="AD3979" s="40"/>
      <c r="AE3979" s="40"/>
      <c r="AF3979" s="42"/>
      <c r="AG3979" s="42"/>
    </row>
    <row r="3980" spans="1:33" ht="13.8">
      <c r="A3980" s="30"/>
      <c r="B3980" s="30"/>
      <c r="C3980" s="43"/>
      <c r="D3980" s="44"/>
      <c r="E3980" s="44"/>
      <c r="F3980" s="44"/>
      <c r="G3980" s="44"/>
      <c r="H3980" s="44"/>
      <c r="I3980" s="21"/>
      <c r="J3980" s="209"/>
      <c r="K3980" s="209"/>
      <c r="L3980" s="39"/>
      <c r="M3980" s="39"/>
      <c r="N3980" s="39"/>
      <c r="O3980" s="39"/>
      <c r="P3980" s="206"/>
      <c r="Q3980" s="206"/>
      <c r="R3980" s="206"/>
      <c r="S3980" s="206"/>
      <c r="T3980" s="206"/>
      <c r="U3980" s="206"/>
      <c r="V3980" s="206"/>
      <c r="W3980" s="206"/>
      <c r="X3980" s="206"/>
      <c r="Y3980" s="206"/>
      <c r="Z3980" s="206"/>
      <c r="AA3980" s="206"/>
      <c r="AB3980" s="206"/>
      <c r="AC3980" s="206"/>
      <c r="AD3980" s="40"/>
      <c r="AE3980" s="40"/>
      <c r="AF3980" s="42"/>
      <c r="AG3980" s="42"/>
    </row>
    <row r="3981" spans="1:33" ht="13.8">
      <c r="A3981" s="30"/>
      <c r="B3981" s="30"/>
      <c r="C3981" s="43"/>
      <c r="D3981" s="44"/>
      <c r="E3981" s="44"/>
      <c r="F3981" s="44"/>
      <c r="G3981" s="44"/>
      <c r="H3981" s="44"/>
      <c r="I3981" s="21"/>
      <c r="J3981" s="209"/>
      <c r="K3981" s="209"/>
      <c r="L3981" s="39"/>
      <c r="M3981" s="39"/>
      <c r="N3981" s="39"/>
      <c r="O3981" s="39"/>
      <c r="P3981" s="206"/>
      <c r="Q3981" s="206"/>
      <c r="R3981" s="206"/>
      <c r="S3981" s="206"/>
      <c r="T3981" s="206"/>
      <c r="U3981" s="206"/>
      <c r="V3981" s="206"/>
      <c r="W3981" s="206"/>
      <c r="X3981" s="206"/>
      <c r="Y3981" s="206"/>
      <c r="Z3981" s="206"/>
      <c r="AA3981" s="206"/>
      <c r="AB3981" s="206"/>
      <c r="AC3981" s="206"/>
      <c r="AD3981" s="40"/>
      <c r="AE3981" s="40"/>
      <c r="AF3981" s="42"/>
      <c r="AG3981" s="42"/>
    </row>
    <row r="3982" spans="1:33" ht="13.8">
      <c r="A3982" s="30"/>
      <c r="B3982" s="30"/>
      <c r="C3982" s="43"/>
      <c r="D3982" s="44"/>
      <c r="E3982" s="44"/>
      <c r="F3982" s="44"/>
      <c r="G3982" s="44"/>
      <c r="H3982" s="44"/>
      <c r="I3982" s="21"/>
      <c r="J3982" s="209"/>
      <c r="K3982" s="209"/>
      <c r="L3982" s="39"/>
      <c r="M3982" s="39"/>
      <c r="N3982" s="39"/>
      <c r="O3982" s="39"/>
      <c r="P3982" s="206"/>
      <c r="Q3982" s="206"/>
      <c r="R3982" s="206"/>
      <c r="S3982" s="206"/>
      <c r="T3982" s="206"/>
      <c r="U3982" s="206"/>
      <c r="V3982" s="206"/>
      <c r="W3982" s="206"/>
      <c r="X3982" s="206"/>
      <c r="Y3982" s="206"/>
      <c r="Z3982" s="206"/>
      <c r="AA3982" s="206"/>
      <c r="AB3982" s="206"/>
      <c r="AC3982" s="206"/>
      <c r="AD3982" s="40"/>
      <c r="AE3982" s="40"/>
      <c r="AF3982" s="42"/>
      <c r="AG3982" s="42"/>
    </row>
    <row r="3983" spans="1:33" ht="13.8">
      <c r="A3983" s="30"/>
      <c r="B3983" s="30"/>
      <c r="C3983" s="43"/>
      <c r="D3983" s="44"/>
      <c r="E3983" s="44"/>
      <c r="F3983" s="44"/>
      <c r="G3983" s="44"/>
      <c r="H3983" s="44"/>
      <c r="I3983" s="21"/>
      <c r="J3983" s="209"/>
      <c r="K3983" s="209"/>
      <c r="L3983" s="39"/>
      <c r="M3983" s="39"/>
      <c r="N3983" s="39"/>
      <c r="O3983" s="39"/>
      <c r="P3983" s="206"/>
      <c r="Q3983" s="206"/>
      <c r="R3983" s="206"/>
      <c r="S3983" s="206"/>
      <c r="T3983" s="206"/>
      <c r="U3983" s="206"/>
      <c r="V3983" s="206"/>
      <c r="W3983" s="206"/>
      <c r="X3983" s="206"/>
      <c r="Y3983" s="206"/>
      <c r="Z3983" s="206"/>
      <c r="AA3983" s="206"/>
      <c r="AB3983" s="206"/>
      <c r="AC3983" s="206"/>
      <c r="AD3983" s="40"/>
      <c r="AE3983" s="40"/>
      <c r="AF3983" s="42"/>
      <c r="AG3983" s="42"/>
    </row>
    <row r="3984" spans="1:33" ht="13.8">
      <c r="A3984" s="30"/>
      <c r="B3984" s="30"/>
      <c r="C3984" s="43"/>
      <c r="D3984" s="44"/>
      <c r="E3984" s="44"/>
      <c r="F3984" s="44"/>
      <c r="G3984" s="44"/>
      <c r="H3984" s="44"/>
      <c r="I3984" s="21"/>
      <c r="J3984" s="209"/>
      <c r="K3984" s="209"/>
      <c r="L3984" s="39"/>
      <c r="M3984" s="39"/>
      <c r="N3984" s="39"/>
      <c r="O3984" s="39"/>
      <c r="P3984" s="206"/>
      <c r="Q3984" s="206"/>
      <c r="R3984" s="206"/>
      <c r="S3984" s="206"/>
      <c r="T3984" s="206"/>
      <c r="U3984" s="206"/>
      <c r="V3984" s="206"/>
      <c r="W3984" s="206"/>
      <c r="X3984" s="206"/>
      <c r="Y3984" s="206"/>
      <c r="Z3984" s="206"/>
      <c r="AA3984" s="206"/>
      <c r="AB3984" s="206"/>
      <c r="AC3984" s="206"/>
      <c r="AD3984" s="40"/>
      <c r="AE3984" s="40"/>
      <c r="AF3984" s="42"/>
      <c r="AG3984" s="42"/>
    </row>
    <row r="3985" spans="1:33" ht="13.8">
      <c r="A3985" s="30"/>
      <c r="B3985" s="30"/>
      <c r="C3985" s="43"/>
      <c r="D3985" s="44"/>
      <c r="E3985" s="44"/>
      <c r="F3985" s="44"/>
      <c r="G3985" s="44"/>
      <c r="H3985" s="44"/>
      <c r="I3985" s="21"/>
      <c r="J3985" s="209"/>
      <c r="K3985" s="209"/>
      <c r="L3985" s="39"/>
      <c r="M3985" s="39"/>
      <c r="N3985" s="39"/>
      <c r="O3985" s="39"/>
      <c r="P3985" s="206"/>
      <c r="Q3985" s="206"/>
      <c r="R3985" s="206"/>
      <c r="S3985" s="206"/>
      <c r="T3985" s="206"/>
      <c r="U3985" s="206"/>
      <c r="V3985" s="206"/>
      <c r="W3985" s="206"/>
      <c r="X3985" s="206"/>
      <c r="Y3985" s="206"/>
      <c r="Z3985" s="206"/>
      <c r="AA3985" s="206"/>
      <c r="AB3985" s="206"/>
      <c r="AC3985" s="206"/>
      <c r="AD3985" s="40"/>
      <c r="AE3985" s="40"/>
      <c r="AF3985" s="42"/>
      <c r="AG3985" s="42"/>
    </row>
    <row r="3986" spans="1:33" ht="13.8">
      <c r="A3986" s="30"/>
      <c r="B3986" s="30"/>
      <c r="C3986" s="43"/>
      <c r="D3986" s="44"/>
      <c r="E3986" s="44"/>
      <c r="F3986" s="44"/>
      <c r="G3986" s="44"/>
      <c r="H3986" s="44"/>
      <c r="I3986" s="21"/>
      <c r="J3986" s="209"/>
      <c r="K3986" s="209"/>
      <c r="L3986" s="39"/>
      <c r="M3986" s="39"/>
      <c r="N3986" s="39"/>
      <c r="O3986" s="39"/>
      <c r="P3986" s="206"/>
      <c r="Q3986" s="206"/>
      <c r="R3986" s="206"/>
      <c r="S3986" s="206"/>
      <c r="T3986" s="206"/>
      <c r="U3986" s="206"/>
      <c r="V3986" s="206"/>
      <c r="W3986" s="206"/>
      <c r="X3986" s="206"/>
      <c r="Y3986" s="206"/>
      <c r="Z3986" s="206"/>
      <c r="AA3986" s="206"/>
      <c r="AB3986" s="206"/>
      <c r="AC3986" s="206"/>
      <c r="AD3986" s="40"/>
      <c r="AE3986" s="40"/>
      <c r="AF3986" s="42"/>
      <c r="AG3986" s="42"/>
    </row>
    <row r="3987" spans="1:33" ht="13.8">
      <c r="A3987" s="30"/>
      <c r="B3987" s="30"/>
      <c r="C3987" s="43"/>
      <c r="D3987" s="44"/>
      <c r="E3987" s="44"/>
      <c r="F3987" s="44"/>
      <c r="G3987" s="44"/>
      <c r="H3987" s="44"/>
      <c r="I3987" s="21"/>
      <c r="J3987" s="209"/>
      <c r="K3987" s="209"/>
      <c r="L3987" s="39"/>
      <c r="M3987" s="39"/>
      <c r="N3987" s="39"/>
      <c r="O3987" s="39"/>
      <c r="P3987" s="206"/>
      <c r="Q3987" s="206"/>
      <c r="R3987" s="206"/>
      <c r="S3987" s="206"/>
      <c r="T3987" s="206"/>
      <c r="U3987" s="206"/>
      <c r="V3987" s="206"/>
      <c r="W3987" s="206"/>
      <c r="X3987" s="206"/>
      <c r="Y3987" s="206"/>
      <c r="Z3987" s="206"/>
      <c r="AA3987" s="206"/>
      <c r="AB3987" s="206"/>
      <c r="AC3987" s="206"/>
      <c r="AD3987" s="40"/>
      <c r="AE3987" s="40"/>
      <c r="AF3987" s="42"/>
      <c r="AG3987" s="42"/>
    </row>
    <row r="3988" spans="1:33" ht="13.8">
      <c r="A3988" s="30"/>
      <c r="B3988" s="30"/>
      <c r="C3988" s="43"/>
      <c r="D3988" s="44"/>
      <c r="E3988" s="44"/>
      <c r="F3988" s="44"/>
      <c r="G3988" s="44"/>
      <c r="H3988" s="44"/>
      <c r="I3988" s="21"/>
      <c r="J3988" s="209"/>
      <c r="K3988" s="209"/>
      <c r="L3988" s="39"/>
      <c r="M3988" s="39"/>
      <c r="N3988" s="39"/>
      <c r="O3988" s="39"/>
      <c r="P3988" s="206"/>
      <c r="Q3988" s="206"/>
      <c r="R3988" s="206"/>
      <c r="S3988" s="206"/>
      <c r="T3988" s="206"/>
      <c r="U3988" s="206"/>
      <c r="V3988" s="206"/>
      <c r="W3988" s="206"/>
      <c r="X3988" s="206"/>
      <c r="Y3988" s="206"/>
      <c r="Z3988" s="206"/>
      <c r="AA3988" s="206"/>
      <c r="AB3988" s="206"/>
      <c r="AC3988" s="206"/>
      <c r="AD3988" s="40"/>
      <c r="AE3988" s="40"/>
      <c r="AF3988" s="42"/>
      <c r="AG3988" s="42"/>
    </row>
    <row r="3989" spans="1:33" ht="13.8">
      <c r="A3989" s="30"/>
      <c r="B3989" s="30"/>
      <c r="C3989" s="43"/>
      <c r="D3989" s="44"/>
      <c r="E3989" s="44"/>
      <c r="F3989" s="44"/>
      <c r="G3989" s="44"/>
      <c r="H3989" s="44"/>
      <c r="I3989" s="21"/>
      <c r="J3989" s="209"/>
      <c r="K3989" s="209"/>
      <c r="L3989" s="39"/>
      <c r="M3989" s="39"/>
      <c r="N3989" s="39"/>
      <c r="O3989" s="39"/>
      <c r="P3989" s="206"/>
      <c r="Q3989" s="206"/>
      <c r="R3989" s="206"/>
      <c r="S3989" s="206"/>
      <c r="T3989" s="206"/>
      <c r="U3989" s="206"/>
      <c r="V3989" s="206"/>
      <c r="W3989" s="206"/>
      <c r="X3989" s="206"/>
      <c r="Y3989" s="206"/>
      <c r="Z3989" s="206"/>
      <c r="AA3989" s="206"/>
      <c r="AB3989" s="206"/>
      <c r="AC3989" s="206"/>
      <c r="AD3989" s="40"/>
      <c r="AE3989" s="40"/>
      <c r="AF3989" s="42"/>
      <c r="AG3989" s="42"/>
    </row>
    <row r="3990" spans="1:33" ht="13.8">
      <c r="A3990" s="30"/>
      <c r="B3990" s="30"/>
      <c r="C3990" s="43"/>
      <c r="D3990" s="44"/>
      <c r="E3990" s="44"/>
      <c r="F3990" s="44"/>
      <c r="G3990" s="44"/>
      <c r="H3990" s="44"/>
      <c r="I3990" s="21"/>
      <c r="J3990" s="209"/>
      <c r="K3990" s="209"/>
      <c r="L3990" s="39"/>
      <c r="M3990" s="39"/>
      <c r="N3990" s="39"/>
      <c r="O3990" s="39"/>
      <c r="P3990" s="206"/>
      <c r="Q3990" s="206"/>
      <c r="R3990" s="206"/>
      <c r="S3990" s="206"/>
      <c r="T3990" s="206"/>
      <c r="U3990" s="206"/>
      <c r="V3990" s="206"/>
      <c r="W3990" s="206"/>
      <c r="X3990" s="206"/>
      <c r="Y3990" s="206"/>
      <c r="Z3990" s="206"/>
      <c r="AA3990" s="206"/>
      <c r="AB3990" s="206"/>
      <c r="AC3990" s="206"/>
      <c r="AD3990" s="40"/>
      <c r="AE3990" s="40"/>
      <c r="AF3990" s="42"/>
      <c r="AG3990" s="42"/>
    </row>
    <row r="3991" spans="1:33" ht="13.8">
      <c r="A3991" s="30"/>
      <c r="B3991" s="30"/>
      <c r="C3991" s="43"/>
      <c r="D3991" s="44"/>
      <c r="E3991" s="44"/>
      <c r="F3991" s="44"/>
      <c r="G3991" s="44"/>
      <c r="H3991" s="44"/>
      <c r="I3991" s="21"/>
      <c r="J3991" s="209"/>
      <c r="K3991" s="209"/>
      <c r="L3991" s="39"/>
      <c r="M3991" s="39"/>
      <c r="N3991" s="39"/>
      <c r="O3991" s="39"/>
      <c r="P3991" s="206"/>
      <c r="Q3991" s="206"/>
      <c r="R3991" s="206"/>
      <c r="S3991" s="206"/>
      <c r="T3991" s="206"/>
      <c r="U3991" s="206"/>
      <c r="V3991" s="206"/>
      <c r="W3991" s="206"/>
      <c r="X3991" s="206"/>
      <c r="Y3991" s="206"/>
      <c r="Z3991" s="206"/>
      <c r="AA3991" s="206"/>
      <c r="AB3991" s="206"/>
      <c r="AC3991" s="206"/>
      <c r="AD3991" s="40"/>
      <c r="AE3991" s="40"/>
      <c r="AF3991" s="42"/>
      <c r="AG3991" s="42"/>
    </row>
    <row r="3992" spans="1:33" ht="13.8">
      <c r="A3992" s="30"/>
      <c r="B3992" s="30"/>
      <c r="C3992" s="43"/>
      <c r="D3992" s="44"/>
      <c r="E3992" s="44"/>
      <c r="F3992" s="44"/>
      <c r="G3992" s="44"/>
      <c r="H3992" s="44"/>
      <c r="I3992" s="21"/>
      <c r="J3992" s="209"/>
      <c r="K3992" s="209"/>
      <c r="L3992" s="39"/>
      <c r="M3992" s="39"/>
      <c r="N3992" s="39"/>
      <c r="O3992" s="39"/>
      <c r="P3992" s="206"/>
      <c r="Q3992" s="206"/>
      <c r="R3992" s="206"/>
      <c r="S3992" s="206"/>
      <c r="T3992" s="206"/>
      <c r="U3992" s="206"/>
      <c r="V3992" s="206"/>
      <c r="W3992" s="206"/>
      <c r="X3992" s="206"/>
      <c r="Y3992" s="206"/>
      <c r="Z3992" s="206"/>
      <c r="AA3992" s="206"/>
      <c r="AB3992" s="206"/>
      <c r="AC3992" s="206"/>
      <c r="AD3992" s="40"/>
      <c r="AE3992" s="40"/>
      <c r="AF3992" s="42"/>
      <c r="AG3992" s="42"/>
    </row>
    <row r="3993" spans="1:33" ht="13.8">
      <c r="A3993" s="30"/>
      <c r="B3993" s="30"/>
      <c r="C3993" s="43"/>
      <c r="D3993" s="44"/>
      <c r="E3993" s="44"/>
      <c r="F3993" s="44"/>
      <c r="G3993" s="44"/>
      <c r="H3993" s="44"/>
      <c r="I3993" s="21"/>
      <c r="J3993" s="209"/>
      <c r="K3993" s="209"/>
      <c r="L3993" s="39"/>
      <c r="M3993" s="39"/>
      <c r="N3993" s="39"/>
      <c r="O3993" s="39"/>
      <c r="P3993" s="206"/>
      <c r="Q3993" s="206"/>
      <c r="R3993" s="206"/>
      <c r="S3993" s="206"/>
      <c r="T3993" s="206"/>
      <c r="U3993" s="206"/>
      <c r="V3993" s="206"/>
      <c r="W3993" s="206"/>
      <c r="X3993" s="206"/>
      <c r="Y3993" s="206"/>
      <c r="Z3993" s="206"/>
      <c r="AA3993" s="206"/>
      <c r="AB3993" s="206"/>
      <c r="AC3993" s="206"/>
      <c r="AD3993" s="40"/>
      <c r="AE3993" s="40"/>
      <c r="AF3993" s="42"/>
      <c r="AG3993" s="42"/>
    </row>
    <row r="3994" spans="1:33" ht="13.8">
      <c r="A3994" s="30"/>
      <c r="B3994" s="30"/>
      <c r="C3994" s="43"/>
      <c r="D3994" s="44"/>
      <c r="E3994" s="44"/>
      <c r="F3994" s="44"/>
      <c r="G3994" s="44"/>
      <c r="H3994" s="44"/>
      <c r="I3994" s="21"/>
      <c r="J3994" s="209"/>
      <c r="K3994" s="209"/>
      <c r="L3994" s="39"/>
      <c r="M3994" s="39"/>
      <c r="N3994" s="39"/>
      <c r="O3994" s="39"/>
      <c r="P3994" s="206"/>
      <c r="Q3994" s="206"/>
      <c r="R3994" s="206"/>
      <c r="S3994" s="206"/>
      <c r="T3994" s="206"/>
      <c r="U3994" s="206"/>
      <c r="V3994" s="206"/>
      <c r="W3994" s="206"/>
      <c r="X3994" s="206"/>
      <c r="Y3994" s="206"/>
      <c r="Z3994" s="206"/>
      <c r="AA3994" s="206"/>
      <c r="AB3994" s="206"/>
      <c r="AC3994" s="206"/>
      <c r="AD3994" s="40"/>
      <c r="AE3994" s="40"/>
      <c r="AF3994" s="42"/>
      <c r="AG3994" s="42"/>
    </row>
    <row r="3995" spans="1:33" ht="13.8">
      <c r="A3995" s="30"/>
      <c r="B3995" s="30"/>
      <c r="C3995" s="43"/>
      <c r="D3995" s="44"/>
      <c r="E3995" s="44"/>
      <c r="F3995" s="44"/>
      <c r="G3995" s="44"/>
      <c r="H3995" s="44"/>
      <c r="I3995" s="21"/>
      <c r="J3995" s="209"/>
      <c r="K3995" s="209"/>
      <c r="L3995" s="39"/>
      <c r="M3995" s="39"/>
      <c r="N3995" s="39"/>
      <c r="O3995" s="39"/>
      <c r="P3995" s="206"/>
      <c r="Q3995" s="206"/>
      <c r="R3995" s="206"/>
      <c r="S3995" s="206"/>
      <c r="T3995" s="206"/>
      <c r="U3995" s="206"/>
      <c r="V3995" s="206"/>
      <c r="W3995" s="206"/>
      <c r="X3995" s="206"/>
      <c r="Y3995" s="206"/>
      <c r="Z3995" s="206"/>
      <c r="AA3995" s="206"/>
      <c r="AB3995" s="206"/>
      <c r="AC3995" s="206"/>
      <c r="AD3995" s="40"/>
      <c r="AE3995" s="40"/>
      <c r="AF3995" s="42"/>
      <c r="AG3995" s="42"/>
    </row>
    <row r="3996" spans="1:33" ht="13.8">
      <c r="A3996" s="30"/>
      <c r="B3996" s="30"/>
      <c r="C3996" s="43"/>
      <c r="D3996" s="44"/>
      <c r="E3996" s="44"/>
      <c r="F3996" s="44"/>
      <c r="G3996" s="44"/>
      <c r="H3996" s="44"/>
      <c r="I3996" s="21"/>
      <c r="J3996" s="209"/>
      <c r="K3996" s="209"/>
      <c r="L3996" s="39"/>
      <c r="M3996" s="39"/>
      <c r="N3996" s="39"/>
      <c r="O3996" s="39"/>
      <c r="P3996" s="206"/>
      <c r="Q3996" s="206"/>
      <c r="R3996" s="206"/>
      <c r="S3996" s="206"/>
      <c r="T3996" s="206"/>
      <c r="U3996" s="206"/>
      <c r="V3996" s="206"/>
      <c r="W3996" s="206"/>
      <c r="X3996" s="206"/>
      <c r="Y3996" s="206"/>
      <c r="Z3996" s="206"/>
      <c r="AA3996" s="206"/>
      <c r="AB3996" s="206"/>
      <c r="AC3996" s="206"/>
      <c r="AD3996" s="40"/>
      <c r="AE3996" s="40"/>
      <c r="AF3996" s="42"/>
      <c r="AG3996" s="42"/>
    </row>
    <row r="3997" spans="1:33" ht="13.8">
      <c r="A3997" s="30"/>
      <c r="B3997" s="30"/>
      <c r="C3997" s="43"/>
      <c r="D3997" s="44"/>
      <c r="E3997" s="44"/>
      <c r="F3997" s="44"/>
      <c r="G3997" s="44"/>
      <c r="H3997" s="44"/>
      <c r="I3997" s="21"/>
      <c r="J3997" s="209"/>
      <c r="K3997" s="209"/>
      <c r="L3997" s="39"/>
      <c r="M3997" s="39"/>
      <c r="N3997" s="39"/>
      <c r="O3997" s="39"/>
      <c r="P3997" s="206"/>
      <c r="Q3997" s="206"/>
      <c r="R3997" s="206"/>
      <c r="S3997" s="206"/>
      <c r="T3997" s="206"/>
      <c r="U3997" s="206"/>
      <c r="V3997" s="206"/>
      <c r="W3997" s="206"/>
      <c r="X3997" s="206"/>
      <c r="Y3997" s="206"/>
      <c r="Z3997" s="206"/>
      <c r="AA3997" s="206"/>
      <c r="AB3997" s="206"/>
      <c r="AC3997" s="206"/>
      <c r="AD3997" s="40"/>
      <c r="AE3997" s="40"/>
      <c r="AF3997" s="42"/>
      <c r="AG3997" s="42"/>
    </row>
    <row r="3998" spans="1:33" ht="13.8">
      <c r="A3998" s="30"/>
      <c r="B3998" s="30"/>
      <c r="C3998" s="43"/>
      <c r="D3998" s="44"/>
      <c r="E3998" s="44"/>
      <c r="F3998" s="44"/>
      <c r="G3998" s="44"/>
      <c r="H3998" s="44"/>
      <c r="I3998" s="21"/>
      <c r="J3998" s="209"/>
      <c r="K3998" s="209"/>
      <c r="L3998" s="39"/>
      <c r="M3998" s="39"/>
      <c r="N3998" s="39"/>
      <c r="O3998" s="39"/>
      <c r="P3998" s="206"/>
      <c r="Q3998" s="206"/>
      <c r="R3998" s="206"/>
      <c r="S3998" s="206"/>
      <c r="T3998" s="206"/>
      <c r="U3998" s="206"/>
      <c r="V3998" s="206"/>
      <c r="W3998" s="206"/>
      <c r="X3998" s="206"/>
      <c r="Y3998" s="206"/>
      <c r="Z3998" s="206"/>
      <c r="AA3998" s="206"/>
      <c r="AB3998" s="206"/>
      <c r="AC3998" s="206"/>
      <c r="AD3998" s="40"/>
      <c r="AE3998" s="40"/>
      <c r="AF3998" s="42"/>
      <c r="AG3998" s="42"/>
    </row>
    <row r="3999" spans="1:33" ht="13.8">
      <c r="A3999" s="30"/>
      <c r="B3999" s="30"/>
      <c r="C3999" s="43"/>
      <c r="D3999" s="44"/>
      <c r="E3999" s="44"/>
      <c r="F3999" s="44"/>
      <c r="G3999" s="44"/>
      <c r="H3999" s="44"/>
      <c r="I3999" s="21"/>
      <c r="J3999" s="209"/>
      <c r="K3999" s="209"/>
      <c r="L3999" s="39"/>
      <c r="M3999" s="39"/>
      <c r="N3999" s="39"/>
      <c r="O3999" s="39"/>
      <c r="P3999" s="206"/>
      <c r="Q3999" s="206"/>
      <c r="R3999" s="206"/>
      <c r="S3999" s="206"/>
      <c r="T3999" s="206"/>
      <c r="U3999" s="206"/>
      <c r="V3999" s="206"/>
      <c r="W3999" s="206"/>
      <c r="X3999" s="206"/>
      <c r="Y3999" s="206"/>
      <c r="Z3999" s="206"/>
      <c r="AA3999" s="206"/>
      <c r="AB3999" s="206"/>
      <c r="AC3999" s="206"/>
      <c r="AD3999" s="40"/>
      <c r="AE3999" s="40"/>
      <c r="AF3999" s="42"/>
      <c r="AG3999" s="42"/>
    </row>
    <row r="4000" spans="1:33" ht="27.6">
      <c r="A4000" s="210" t="s">
        <v>9647</v>
      </c>
      <c r="B4000" s="210"/>
      <c r="C4000" s="211"/>
      <c r="D4000" s="212"/>
      <c r="E4000" s="212"/>
      <c r="F4000" s="213">
        <f>IFERROR(SUMIF(Purchase_ItemCode, A4000, Purchase_Qty), 0)</f>
        <v>0</v>
      </c>
      <c r="G4000" s="213">
        <f>IFERROR(COUNTIF(Sales_PartCode, A4000), 0)</f>
        <v>0</v>
      </c>
      <c r="H4000" s="212"/>
      <c r="I4000" s="21"/>
      <c r="J4000" s="214" t="e">
        <f t="shared" ref="J4000:K4000" si="7792">MAX(#REF!,P4000,R4000,T4000,V4000,X4000,Z4000)</f>
        <v>#REF!</v>
      </c>
      <c r="K4000" s="214" t="e">
        <f t="shared" si="7792"/>
        <v>#REF!</v>
      </c>
      <c r="L4000" s="215"/>
      <c r="M4000" s="215"/>
      <c r="N4000" s="215" t="e">
        <v>#N/A</v>
      </c>
      <c r="O4000" s="215" t="e">
        <v>#N/A</v>
      </c>
      <c r="P4000" s="215" t="e">
        <f>VLOOKUP(A4000,MagnusNeo,3,FALSE)</f>
        <v>#N/A</v>
      </c>
      <c r="Q4000" s="215" t="e">
        <f>VLOOKUP(A4000,MagnusNeo,4,FALSE)</f>
        <v>#N/A</v>
      </c>
      <c r="R4000" s="215" t="e">
        <f>VLOOKUP(A4000,Magnus,3,FALSE)</f>
        <v>#N/A</v>
      </c>
      <c r="S4000" s="215" t="e">
        <f>VLOOKUP(A4000,Magnus,4,FALSE)</f>
        <v>#N/A</v>
      </c>
      <c r="T4000" s="215" t="e">
        <f>VLOOKUP(A4000,Primus,3,FALSE)</f>
        <v>#N/A</v>
      </c>
      <c r="U4000" s="215" t="e">
        <f>VLOOKUP(A4000,Primus,4,FALSE)</f>
        <v>#N/A</v>
      </c>
      <c r="V4000" s="215" t="e">
        <f>VLOOKUP(A4000,Reo_LI,3,FALSE)</f>
        <v>#N/A</v>
      </c>
      <c r="W4000" s="215" t="e">
        <f>VLOOKUP(A4000,Reo_LI,4,FALSE)</f>
        <v>#N/A</v>
      </c>
      <c r="X4000" s="215" t="e">
        <f>VLOOKUP(A4000,Zeal,3,FALSE)</f>
        <v>#N/A</v>
      </c>
      <c r="Y4000" s="215" t="e">
        <f>VLOOKUP(A4000,Zeal,4,FALSE)</f>
        <v>#N/A</v>
      </c>
      <c r="Z4000" s="215" t="e">
        <f>VLOOKUP(A4000,Nexus,3,FALSE)</f>
        <v>#N/A</v>
      </c>
      <c r="AA4000" s="215" t="e">
        <f>VLOOKUP(A4000,Nexus,4,FALSE)</f>
        <v>#N/A</v>
      </c>
      <c r="AB4000" s="215"/>
      <c r="AC4000" s="215"/>
      <c r="AD4000" s="216"/>
      <c r="AE4000" s="216"/>
      <c r="AF4000" s="217"/>
      <c r="AG4000" s="217"/>
    </row>
    <row r="4001" spans="1:33" ht="13.8">
      <c r="A4001" s="30"/>
      <c r="B4001" s="30"/>
      <c r="C4001" s="43"/>
      <c r="D4001" s="44"/>
      <c r="E4001" s="44"/>
      <c r="F4001" s="44"/>
      <c r="G4001" s="44"/>
      <c r="H4001" s="44"/>
      <c r="I4001" s="21"/>
      <c r="J4001" s="209"/>
      <c r="K4001" s="209"/>
      <c r="L4001" s="39"/>
      <c r="M4001" s="39"/>
      <c r="N4001" s="39"/>
      <c r="O4001" s="39"/>
      <c r="P4001" s="206"/>
      <c r="Q4001" s="206"/>
      <c r="R4001" s="206"/>
      <c r="S4001" s="206"/>
      <c r="T4001" s="206"/>
      <c r="U4001" s="206"/>
      <c r="V4001" s="206"/>
      <c r="W4001" s="206"/>
      <c r="X4001" s="206"/>
      <c r="Y4001" s="206"/>
      <c r="Z4001" s="206"/>
      <c r="AA4001" s="206"/>
      <c r="AB4001" s="206"/>
      <c r="AC4001" s="206"/>
      <c r="AD4001" s="40"/>
      <c r="AE4001" s="40"/>
      <c r="AF4001" s="42"/>
      <c r="AG4001" s="42"/>
    </row>
    <row r="4002" spans="1:33" ht="13.8">
      <c r="A4002" s="30"/>
      <c r="B4002" s="30"/>
      <c r="C4002" s="43"/>
      <c r="D4002" s="44"/>
      <c r="E4002" s="44"/>
      <c r="F4002" s="44"/>
      <c r="G4002" s="44"/>
      <c r="H4002" s="44"/>
      <c r="I4002" s="21"/>
      <c r="J4002" s="209"/>
      <c r="K4002" s="209"/>
      <c r="L4002" s="39"/>
      <c r="M4002" s="39"/>
      <c r="N4002" s="39"/>
      <c r="O4002" s="39"/>
      <c r="P4002" s="206"/>
      <c r="Q4002" s="206"/>
      <c r="R4002" s="206"/>
      <c r="S4002" s="206"/>
      <c r="T4002" s="206"/>
      <c r="U4002" s="206"/>
      <c r="V4002" s="206"/>
      <c r="W4002" s="206"/>
      <c r="X4002" s="206"/>
      <c r="Y4002" s="206"/>
      <c r="Z4002" s="206"/>
      <c r="AA4002" s="206"/>
      <c r="AB4002" s="206"/>
      <c r="AC4002" s="206"/>
      <c r="AD4002" s="40"/>
      <c r="AE4002" s="40"/>
      <c r="AF4002" s="42"/>
      <c r="AG4002" s="42"/>
    </row>
    <row r="4003" spans="1:33" ht="13.8">
      <c r="A4003" s="30"/>
      <c r="B4003" s="30"/>
      <c r="C4003" s="43"/>
      <c r="D4003" s="44"/>
      <c r="E4003" s="44"/>
      <c r="F4003" s="44"/>
      <c r="G4003" s="44"/>
      <c r="H4003" s="44"/>
      <c r="I4003" s="21"/>
      <c r="J4003" s="209"/>
      <c r="K4003" s="209"/>
      <c r="L4003" s="39"/>
      <c r="M4003" s="39"/>
      <c r="N4003" s="39"/>
      <c r="O4003" s="39"/>
      <c r="P4003" s="206"/>
      <c r="Q4003" s="206"/>
      <c r="R4003" s="206"/>
      <c r="S4003" s="206"/>
      <c r="T4003" s="206"/>
      <c r="U4003" s="206"/>
      <c r="V4003" s="206"/>
      <c r="W4003" s="206"/>
      <c r="X4003" s="206"/>
      <c r="Y4003" s="206"/>
      <c r="Z4003" s="206"/>
      <c r="AA4003" s="206"/>
      <c r="AB4003" s="206"/>
      <c r="AC4003" s="206"/>
      <c r="AD4003" s="40"/>
      <c r="AE4003" s="40"/>
      <c r="AF4003" s="42"/>
      <c r="AG4003" s="42"/>
    </row>
    <row r="4004" spans="1:33" ht="13.8">
      <c r="A4004" s="30"/>
      <c r="B4004" s="30"/>
      <c r="C4004" s="43"/>
      <c r="D4004" s="44"/>
      <c r="E4004" s="44"/>
      <c r="F4004" s="44"/>
      <c r="G4004" s="44"/>
      <c r="H4004" s="44"/>
      <c r="I4004" s="21"/>
      <c r="J4004" s="209"/>
      <c r="K4004" s="209"/>
      <c r="L4004" s="39"/>
      <c r="M4004" s="39"/>
      <c r="N4004" s="39"/>
      <c r="O4004" s="39"/>
      <c r="P4004" s="206"/>
      <c r="Q4004" s="206"/>
      <c r="R4004" s="206"/>
      <c r="S4004" s="206"/>
      <c r="T4004" s="206"/>
      <c r="U4004" s="206"/>
      <c r="V4004" s="206"/>
      <c r="W4004" s="206"/>
      <c r="X4004" s="206"/>
      <c r="Y4004" s="206"/>
      <c r="Z4004" s="206"/>
      <c r="AA4004" s="206"/>
      <c r="AB4004" s="206"/>
      <c r="AC4004" s="206"/>
      <c r="AD4004" s="40"/>
      <c r="AE4004" s="40"/>
      <c r="AF4004" s="42"/>
      <c r="AG4004" s="42"/>
    </row>
    <row r="4005" spans="1:33" ht="13.8">
      <c r="A4005" s="30"/>
      <c r="B4005" s="30"/>
      <c r="C4005" s="43"/>
      <c r="D4005" s="44"/>
      <c r="E4005" s="44"/>
      <c r="F4005" s="44"/>
      <c r="G4005" s="44"/>
      <c r="H4005" s="44"/>
      <c r="I4005" s="21"/>
      <c r="J4005" s="209"/>
      <c r="K4005" s="209"/>
      <c r="L4005" s="39"/>
      <c r="M4005" s="39"/>
      <c r="N4005" s="39"/>
      <c r="O4005" s="39"/>
      <c r="P4005" s="206"/>
      <c r="Q4005" s="206"/>
      <c r="R4005" s="206"/>
      <c r="S4005" s="206"/>
      <c r="T4005" s="206"/>
      <c r="U4005" s="206"/>
      <c r="V4005" s="206"/>
      <c r="W4005" s="206"/>
      <c r="X4005" s="206"/>
      <c r="Y4005" s="206"/>
      <c r="Z4005" s="206"/>
      <c r="AA4005" s="206"/>
      <c r="AB4005" s="206"/>
      <c r="AC4005" s="206"/>
      <c r="AD4005" s="40"/>
      <c r="AE4005" s="40"/>
      <c r="AF4005" s="42"/>
      <c r="AG4005" s="42"/>
    </row>
    <row r="4006" spans="1:33" ht="13.8">
      <c r="A4006" s="30"/>
      <c r="B4006" s="30"/>
      <c r="C4006" s="43"/>
      <c r="D4006" s="44"/>
      <c r="E4006" s="44"/>
      <c r="F4006" s="44"/>
      <c r="G4006" s="44"/>
      <c r="H4006" s="44"/>
      <c r="I4006" s="21"/>
      <c r="J4006" s="209"/>
      <c r="K4006" s="209"/>
      <c r="L4006" s="39"/>
      <c r="M4006" s="39"/>
      <c r="N4006" s="39"/>
      <c r="O4006" s="39"/>
      <c r="P4006" s="206"/>
      <c r="Q4006" s="206"/>
      <c r="R4006" s="206"/>
      <c r="S4006" s="206"/>
      <c r="T4006" s="206"/>
      <c r="U4006" s="206"/>
      <c r="V4006" s="206"/>
      <c r="W4006" s="206"/>
      <c r="X4006" s="206"/>
      <c r="Y4006" s="206"/>
      <c r="Z4006" s="206"/>
      <c r="AA4006" s="206"/>
      <c r="AB4006" s="206"/>
      <c r="AC4006" s="206"/>
      <c r="AD4006" s="40"/>
      <c r="AE4006" s="40"/>
      <c r="AF4006" s="42"/>
      <c r="AG4006" s="42"/>
    </row>
    <row r="4007" spans="1:33" ht="13.8">
      <c r="A4007" s="30"/>
      <c r="B4007" s="30"/>
      <c r="C4007" s="43"/>
      <c r="D4007" s="44"/>
      <c r="E4007" s="44"/>
      <c r="F4007" s="44"/>
      <c r="G4007" s="44"/>
      <c r="H4007" s="44"/>
      <c r="I4007" s="21"/>
      <c r="J4007" s="209"/>
      <c r="K4007" s="209"/>
      <c r="L4007" s="39"/>
      <c r="M4007" s="39"/>
      <c r="N4007" s="39"/>
      <c r="O4007" s="39"/>
      <c r="P4007" s="206"/>
      <c r="Q4007" s="206"/>
      <c r="R4007" s="206"/>
      <c r="S4007" s="206"/>
      <c r="T4007" s="206"/>
      <c r="U4007" s="206"/>
      <c r="V4007" s="206"/>
      <c r="W4007" s="206"/>
      <c r="X4007" s="206"/>
      <c r="Y4007" s="206"/>
      <c r="Z4007" s="206"/>
      <c r="AA4007" s="206"/>
      <c r="AB4007" s="206"/>
      <c r="AC4007" s="206"/>
      <c r="AD4007" s="40"/>
      <c r="AE4007" s="40"/>
      <c r="AF4007" s="42"/>
      <c r="AG4007" s="42"/>
    </row>
    <row r="4008" spans="1:33" ht="13.8">
      <c r="A4008" s="30"/>
      <c r="B4008" s="30"/>
      <c r="C4008" s="43"/>
      <c r="D4008" s="44"/>
      <c r="E4008" s="44"/>
      <c r="F4008" s="44"/>
      <c r="G4008" s="44"/>
      <c r="H4008" s="44"/>
      <c r="I4008" s="21"/>
      <c r="J4008" s="209"/>
      <c r="K4008" s="209"/>
      <c r="L4008" s="39"/>
      <c r="M4008" s="39"/>
      <c r="N4008" s="39"/>
      <c r="O4008" s="39"/>
      <c r="P4008" s="206"/>
      <c r="Q4008" s="206"/>
      <c r="R4008" s="206"/>
      <c r="S4008" s="206"/>
      <c r="T4008" s="206"/>
      <c r="U4008" s="206"/>
      <c r="V4008" s="206"/>
      <c r="W4008" s="206"/>
      <c r="X4008" s="206"/>
      <c r="Y4008" s="206"/>
      <c r="Z4008" s="206"/>
      <c r="AA4008" s="206"/>
      <c r="AB4008" s="206"/>
      <c r="AC4008" s="206"/>
      <c r="AD4008" s="40"/>
      <c r="AE4008" s="40"/>
      <c r="AF4008" s="42"/>
      <c r="AG4008" s="42"/>
    </row>
    <row r="4009" spans="1:33" ht="13.8">
      <c r="A4009" s="30"/>
      <c r="B4009" s="30"/>
      <c r="C4009" s="43"/>
      <c r="D4009" s="44"/>
      <c r="E4009" s="44"/>
      <c r="F4009" s="44"/>
      <c r="G4009" s="44"/>
      <c r="H4009" s="44"/>
      <c r="I4009" s="21"/>
      <c r="J4009" s="209"/>
      <c r="K4009" s="209"/>
      <c r="L4009" s="39"/>
      <c r="M4009" s="39"/>
      <c r="N4009" s="39"/>
      <c r="O4009" s="39"/>
      <c r="P4009" s="206"/>
      <c r="Q4009" s="206"/>
      <c r="R4009" s="206"/>
      <c r="S4009" s="206"/>
      <c r="T4009" s="206"/>
      <c r="U4009" s="206"/>
      <c r="V4009" s="206"/>
      <c r="W4009" s="206"/>
      <c r="X4009" s="206"/>
      <c r="Y4009" s="206"/>
      <c r="Z4009" s="206"/>
      <c r="AA4009" s="206"/>
      <c r="AB4009" s="206"/>
      <c r="AC4009" s="206"/>
      <c r="AD4009" s="40"/>
      <c r="AE4009" s="40"/>
      <c r="AF4009" s="42"/>
      <c r="AG4009" s="42"/>
    </row>
    <row r="4010" spans="1:33" ht="13.8">
      <c r="A4010" s="30"/>
      <c r="B4010" s="30"/>
      <c r="C4010" s="43"/>
      <c r="D4010" s="44"/>
      <c r="E4010" s="44"/>
      <c r="F4010" s="44"/>
      <c r="G4010" s="44"/>
      <c r="H4010" s="44"/>
      <c r="I4010" s="21"/>
      <c r="J4010" s="209"/>
      <c r="K4010" s="209"/>
      <c r="L4010" s="39"/>
      <c r="M4010" s="39"/>
      <c r="N4010" s="39"/>
      <c r="O4010" s="39"/>
      <c r="P4010" s="206"/>
      <c r="Q4010" s="206"/>
      <c r="R4010" s="206"/>
      <c r="S4010" s="206"/>
      <c r="T4010" s="206"/>
      <c r="U4010" s="206"/>
      <c r="V4010" s="206"/>
      <c r="W4010" s="206"/>
      <c r="X4010" s="206"/>
      <c r="Y4010" s="206"/>
      <c r="Z4010" s="206"/>
      <c r="AA4010" s="206"/>
      <c r="AB4010" s="206"/>
      <c r="AC4010" s="206"/>
      <c r="AD4010" s="40"/>
      <c r="AE4010" s="40"/>
      <c r="AF4010" s="42"/>
      <c r="AG4010" s="42"/>
    </row>
    <row r="4011" spans="1:33" ht="13.8">
      <c r="A4011" s="30"/>
      <c r="B4011" s="30"/>
      <c r="C4011" s="43"/>
      <c r="D4011" s="44"/>
      <c r="E4011" s="44"/>
      <c r="F4011" s="44"/>
      <c r="G4011" s="44"/>
      <c r="H4011" s="44"/>
      <c r="I4011" s="21"/>
      <c r="J4011" s="209"/>
      <c r="K4011" s="209"/>
      <c r="L4011" s="39"/>
      <c r="M4011" s="39"/>
      <c r="N4011" s="39"/>
      <c r="O4011" s="39"/>
      <c r="P4011" s="206"/>
      <c r="Q4011" s="206"/>
      <c r="R4011" s="206"/>
      <c r="S4011" s="206"/>
      <c r="T4011" s="206"/>
      <c r="U4011" s="206"/>
      <c r="V4011" s="206"/>
      <c r="W4011" s="206"/>
      <c r="X4011" s="206"/>
      <c r="Y4011" s="206"/>
      <c r="Z4011" s="206"/>
      <c r="AA4011" s="206"/>
      <c r="AB4011" s="206"/>
      <c r="AC4011" s="206"/>
      <c r="AD4011" s="40"/>
      <c r="AE4011" s="40"/>
      <c r="AF4011" s="42"/>
      <c r="AG4011" s="42"/>
    </row>
    <row r="4012" spans="1:33" ht="13.8">
      <c r="A4012" s="30"/>
      <c r="B4012" s="30"/>
      <c r="C4012" s="43"/>
      <c r="D4012" s="44"/>
      <c r="E4012" s="44"/>
      <c r="F4012" s="44"/>
      <c r="G4012" s="44"/>
      <c r="H4012" s="44"/>
      <c r="I4012" s="21"/>
      <c r="J4012" s="209"/>
      <c r="K4012" s="209"/>
      <c r="L4012" s="39"/>
      <c r="M4012" s="39"/>
      <c r="N4012" s="39"/>
      <c r="O4012" s="39"/>
      <c r="P4012" s="206"/>
      <c r="Q4012" s="206"/>
      <c r="R4012" s="206"/>
      <c r="S4012" s="206"/>
      <c r="T4012" s="206"/>
      <c r="U4012" s="206"/>
      <c r="V4012" s="206"/>
      <c r="W4012" s="206"/>
      <c r="X4012" s="206"/>
      <c r="Y4012" s="206"/>
      <c r="Z4012" s="206"/>
      <c r="AA4012" s="206"/>
      <c r="AB4012" s="206"/>
      <c r="AC4012" s="206"/>
      <c r="AD4012" s="40"/>
      <c r="AE4012" s="40"/>
      <c r="AF4012" s="42"/>
      <c r="AG4012" s="42"/>
    </row>
    <row r="4013" spans="1:33" ht="13.8">
      <c r="A4013" s="30"/>
      <c r="B4013" s="30"/>
      <c r="C4013" s="43"/>
      <c r="D4013" s="44"/>
      <c r="E4013" s="44"/>
      <c r="F4013" s="44"/>
      <c r="G4013" s="44"/>
      <c r="H4013" s="44"/>
      <c r="I4013" s="21"/>
      <c r="J4013" s="209"/>
      <c r="K4013" s="209"/>
      <c r="L4013" s="39"/>
      <c r="M4013" s="39"/>
      <c r="N4013" s="39"/>
      <c r="O4013" s="39"/>
      <c r="P4013" s="206"/>
      <c r="Q4013" s="206"/>
      <c r="R4013" s="206"/>
      <c r="S4013" s="206"/>
      <c r="T4013" s="206"/>
      <c r="U4013" s="206"/>
      <c r="V4013" s="206"/>
      <c r="W4013" s="206"/>
      <c r="X4013" s="206"/>
      <c r="Y4013" s="206"/>
      <c r="Z4013" s="206"/>
      <c r="AA4013" s="206"/>
      <c r="AB4013" s="206"/>
      <c r="AC4013" s="206"/>
      <c r="AD4013" s="40"/>
      <c r="AE4013" s="40"/>
      <c r="AF4013" s="42"/>
      <c r="AG4013" s="42"/>
    </row>
    <row r="4014" spans="1:33" ht="13.8">
      <c r="A4014" s="30"/>
      <c r="B4014" s="30"/>
      <c r="C4014" s="43"/>
      <c r="D4014" s="44"/>
      <c r="E4014" s="44"/>
      <c r="F4014" s="44"/>
      <c r="G4014" s="44"/>
      <c r="H4014" s="44"/>
      <c r="I4014" s="21"/>
      <c r="J4014" s="209"/>
      <c r="K4014" s="209"/>
      <c r="L4014" s="39"/>
      <c r="M4014" s="39"/>
      <c r="N4014" s="39"/>
      <c r="O4014" s="39"/>
      <c r="P4014" s="206"/>
      <c r="Q4014" s="206"/>
      <c r="R4014" s="206"/>
      <c r="S4014" s="206"/>
      <c r="T4014" s="206"/>
      <c r="U4014" s="206"/>
      <c r="V4014" s="206"/>
      <c r="W4014" s="206"/>
      <c r="X4014" s="206"/>
      <c r="Y4014" s="206"/>
      <c r="Z4014" s="206"/>
      <c r="AA4014" s="206"/>
      <c r="AB4014" s="206"/>
      <c r="AC4014" s="206"/>
      <c r="AD4014" s="40"/>
      <c r="AE4014" s="40"/>
      <c r="AF4014" s="42"/>
      <c r="AG4014" s="42"/>
    </row>
    <row r="4015" spans="1:33" ht="13.8">
      <c r="A4015" s="30"/>
      <c r="B4015" s="30"/>
      <c r="C4015" s="43"/>
      <c r="D4015" s="44"/>
      <c r="E4015" s="44"/>
      <c r="F4015" s="44"/>
      <c r="G4015" s="44"/>
      <c r="H4015" s="44"/>
      <c r="I4015" s="21"/>
      <c r="J4015" s="209"/>
      <c r="K4015" s="209"/>
      <c r="L4015" s="39"/>
      <c r="M4015" s="39"/>
      <c r="N4015" s="39"/>
      <c r="O4015" s="39"/>
      <c r="P4015" s="206"/>
      <c r="Q4015" s="206"/>
      <c r="R4015" s="206"/>
      <c r="S4015" s="206"/>
      <c r="T4015" s="206"/>
      <c r="U4015" s="206"/>
      <c r="V4015" s="206"/>
      <c r="W4015" s="206"/>
      <c r="X4015" s="206"/>
      <c r="Y4015" s="206"/>
      <c r="Z4015" s="206"/>
      <c r="AA4015" s="206"/>
      <c r="AB4015" s="206"/>
      <c r="AC4015" s="206"/>
      <c r="AD4015" s="40"/>
      <c r="AE4015" s="40"/>
      <c r="AF4015" s="42"/>
      <c r="AG4015" s="42"/>
    </row>
    <row r="4016" spans="1:33" ht="13.8">
      <c r="A4016" s="30"/>
      <c r="B4016" s="30"/>
      <c r="C4016" s="43"/>
      <c r="D4016" s="44"/>
      <c r="E4016" s="44"/>
      <c r="F4016" s="44"/>
      <c r="G4016" s="44"/>
      <c r="H4016" s="44"/>
      <c r="I4016" s="21"/>
      <c r="J4016" s="209"/>
      <c r="K4016" s="209"/>
      <c r="L4016" s="39"/>
      <c r="M4016" s="39"/>
      <c r="N4016" s="39"/>
      <c r="O4016" s="39"/>
      <c r="P4016" s="206"/>
      <c r="Q4016" s="206"/>
      <c r="R4016" s="206"/>
      <c r="S4016" s="206"/>
      <c r="T4016" s="206"/>
      <c r="U4016" s="206"/>
      <c r="V4016" s="206"/>
      <c r="W4016" s="206"/>
      <c r="X4016" s="206"/>
      <c r="Y4016" s="206"/>
      <c r="Z4016" s="206"/>
      <c r="AA4016" s="206"/>
      <c r="AB4016" s="206"/>
      <c r="AC4016" s="206"/>
      <c r="AD4016" s="40"/>
      <c r="AE4016" s="40"/>
      <c r="AF4016" s="42"/>
      <c r="AG4016" s="42"/>
    </row>
    <row r="4017" spans="1:33" ht="13.8">
      <c r="A4017" s="30"/>
      <c r="B4017" s="30"/>
      <c r="C4017" s="43"/>
      <c r="D4017" s="44"/>
      <c r="E4017" s="44"/>
      <c r="F4017" s="44"/>
      <c r="G4017" s="44"/>
      <c r="H4017" s="44"/>
      <c r="I4017" s="21"/>
      <c r="J4017" s="209"/>
      <c r="K4017" s="209"/>
      <c r="L4017" s="39"/>
      <c r="M4017" s="39"/>
      <c r="N4017" s="39"/>
      <c r="O4017" s="39"/>
      <c r="P4017" s="206"/>
      <c r="Q4017" s="206"/>
      <c r="R4017" s="206"/>
      <c r="S4017" s="206"/>
      <c r="T4017" s="206"/>
      <c r="U4017" s="206"/>
      <c r="V4017" s="206"/>
      <c r="W4017" s="206"/>
      <c r="X4017" s="206"/>
      <c r="Y4017" s="206"/>
      <c r="Z4017" s="206"/>
      <c r="AA4017" s="206"/>
      <c r="AB4017" s="206"/>
      <c r="AC4017" s="206"/>
      <c r="AD4017" s="40"/>
      <c r="AE4017" s="40"/>
      <c r="AF4017" s="42"/>
      <c r="AG4017" s="42"/>
    </row>
    <row r="4018" spans="1:33" ht="13.8">
      <c r="A4018" s="30"/>
      <c r="B4018" s="30"/>
      <c r="C4018" s="43"/>
      <c r="D4018" s="44"/>
      <c r="E4018" s="44"/>
      <c r="F4018" s="44"/>
      <c r="G4018" s="44"/>
      <c r="H4018" s="44"/>
      <c r="I4018" s="21"/>
      <c r="J4018" s="209"/>
      <c r="K4018" s="209"/>
      <c r="L4018" s="39"/>
      <c r="M4018" s="39"/>
      <c r="N4018" s="39"/>
      <c r="O4018" s="39"/>
      <c r="P4018" s="206"/>
      <c r="Q4018" s="206"/>
      <c r="R4018" s="206"/>
      <c r="S4018" s="206"/>
      <c r="T4018" s="206"/>
      <c r="U4018" s="206"/>
      <c r="V4018" s="206"/>
      <c r="W4018" s="206"/>
      <c r="X4018" s="206"/>
      <c r="Y4018" s="206"/>
      <c r="Z4018" s="206"/>
      <c r="AA4018" s="206"/>
      <c r="AB4018" s="206"/>
      <c r="AC4018" s="206"/>
      <c r="AD4018" s="40"/>
      <c r="AE4018" s="40"/>
      <c r="AF4018" s="42"/>
      <c r="AG4018" s="42"/>
    </row>
    <row r="4019" spans="1:33" ht="13.8">
      <c r="A4019" s="30"/>
      <c r="B4019" s="30"/>
      <c r="C4019" s="43"/>
      <c r="D4019" s="44"/>
      <c r="E4019" s="44"/>
      <c r="F4019" s="44"/>
      <c r="G4019" s="44"/>
      <c r="H4019" s="44"/>
      <c r="I4019" s="21"/>
      <c r="J4019" s="209"/>
      <c r="K4019" s="209"/>
      <c r="L4019" s="39"/>
      <c r="M4019" s="39"/>
      <c r="N4019" s="39"/>
      <c r="O4019" s="39"/>
      <c r="P4019" s="206"/>
      <c r="Q4019" s="206"/>
      <c r="R4019" s="206"/>
      <c r="S4019" s="206"/>
      <c r="T4019" s="206"/>
      <c r="U4019" s="206"/>
      <c r="V4019" s="206"/>
      <c r="W4019" s="206"/>
      <c r="X4019" s="206"/>
      <c r="Y4019" s="206"/>
      <c r="Z4019" s="206"/>
      <c r="AA4019" s="206"/>
      <c r="AB4019" s="206"/>
      <c r="AC4019" s="206"/>
      <c r="AD4019" s="40"/>
      <c r="AE4019" s="40"/>
      <c r="AF4019" s="42"/>
      <c r="AG4019" s="42"/>
    </row>
    <row r="4020" spans="1:33" ht="13.8">
      <c r="A4020" s="30"/>
      <c r="B4020" s="30"/>
      <c r="C4020" s="43"/>
      <c r="D4020" s="44"/>
      <c r="E4020" s="44"/>
      <c r="F4020" s="44"/>
      <c r="G4020" s="44"/>
      <c r="H4020" s="44"/>
      <c r="I4020" s="21"/>
      <c r="J4020" s="209"/>
      <c r="K4020" s="209"/>
      <c r="L4020" s="39"/>
      <c r="M4020" s="39"/>
      <c r="N4020" s="39"/>
      <c r="O4020" s="39"/>
      <c r="P4020" s="206"/>
      <c r="Q4020" s="206"/>
      <c r="R4020" s="206"/>
      <c r="S4020" s="206"/>
      <c r="T4020" s="206"/>
      <c r="U4020" s="206"/>
      <c r="V4020" s="206"/>
      <c r="W4020" s="206"/>
      <c r="X4020" s="206"/>
      <c r="Y4020" s="206"/>
      <c r="Z4020" s="206"/>
      <c r="AA4020" s="206"/>
      <c r="AB4020" s="206"/>
      <c r="AC4020" s="206"/>
      <c r="AD4020" s="40"/>
      <c r="AE4020" s="40"/>
      <c r="AF4020" s="42"/>
      <c r="AG4020" s="42"/>
    </row>
    <row r="4021" spans="1:33" ht="13.8">
      <c r="A4021" s="30"/>
      <c r="B4021" s="30"/>
      <c r="C4021" s="43"/>
      <c r="D4021" s="44"/>
      <c r="E4021" s="44"/>
      <c r="F4021" s="44"/>
      <c r="G4021" s="44"/>
      <c r="H4021" s="44"/>
      <c r="I4021" s="21"/>
      <c r="J4021" s="209"/>
      <c r="K4021" s="209"/>
      <c r="L4021" s="39"/>
      <c r="M4021" s="39"/>
      <c r="N4021" s="39"/>
      <c r="O4021" s="39"/>
      <c r="P4021" s="206"/>
      <c r="Q4021" s="206"/>
      <c r="R4021" s="206"/>
      <c r="S4021" s="206"/>
      <c r="T4021" s="206"/>
      <c r="U4021" s="206"/>
      <c r="V4021" s="206"/>
      <c r="W4021" s="206"/>
      <c r="X4021" s="206"/>
      <c r="Y4021" s="206"/>
      <c r="Z4021" s="206"/>
      <c r="AA4021" s="206"/>
      <c r="AB4021" s="206"/>
      <c r="AC4021" s="206"/>
      <c r="AD4021" s="40"/>
      <c r="AE4021" s="40"/>
      <c r="AF4021" s="42"/>
      <c r="AG4021" s="42"/>
    </row>
    <row r="4022" spans="1:33" ht="13.8">
      <c r="A4022" s="30"/>
      <c r="B4022" s="30"/>
      <c r="C4022" s="43"/>
      <c r="D4022" s="44"/>
      <c r="E4022" s="44"/>
      <c r="F4022" s="44"/>
      <c r="G4022" s="44"/>
      <c r="H4022" s="44"/>
      <c r="I4022" s="21"/>
      <c r="J4022" s="209"/>
      <c r="K4022" s="209"/>
      <c r="L4022" s="39"/>
      <c r="M4022" s="39"/>
      <c r="N4022" s="39"/>
      <c r="O4022" s="39"/>
      <c r="P4022" s="206"/>
      <c r="Q4022" s="206"/>
      <c r="R4022" s="206"/>
      <c r="S4022" s="206"/>
      <c r="T4022" s="206"/>
      <c r="U4022" s="206"/>
      <c r="V4022" s="206"/>
      <c r="W4022" s="206"/>
      <c r="X4022" s="206"/>
      <c r="Y4022" s="206"/>
      <c r="Z4022" s="206"/>
      <c r="AA4022" s="206"/>
      <c r="AB4022" s="206"/>
      <c r="AC4022" s="206"/>
      <c r="AD4022" s="40"/>
      <c r="AE4022" s="40"/>
      <c r="AF4022" s="42"/>
      <c r="AG4022" s="42"/>
    </row>
    <row r="4023" spans="1:33" ht="13.8">
      <c r="A4023" s="30"/>
      <c r="B4023" s="30"/>
      <c r="C4023" s="43"/>
      <c r="D4023" s="44"/>
      <c r="E4023" s="44"/>
      <c r="F4023" s="44"/>
      <c r="G4023" s="44"/>
      <c r="H4023" s="44"/>
      <c r="I4023" s="21"/>
      <c r="J4023" s="209"/>
      <c r="K4023" s="209"/>
      <c r="L4023" s="39"/>
      <c r="M4023" s="39"/>
      <c r="N4023" s="39"/>
      <c r="O4023" s="39"/>
      <c r="P4023" s="206"/>
      <c r="Q4023" s="206"/>
      <c r="R4023" s="206"/>
      <c r="S4023" s="206"/>
      <c r="T4023" s="206"/>
      <c r="U4023" s="206"/>
      <c r="V4023" s="206"/>
      <c r="W4023" s="206"/>
      <c r="X4023" s="206"/>
      <c r="Y4023" s="206"/>
      <c r="Z4023" s="206"/>
      <c r="AA4023" s="206"/>
      <c r="AB4023" s="206"/>
      <c r="AC4023" s="206"/>
      <c r="AD4023" s="40"/>
      <c r="AE4023" s="40"/>
      <c r="AF4023" s="42"/>
      <c r="AG4023" s="42"/>
    </row>
    <row r="4024" spans="1:33" ht="13.8">
      <c r="A4024" s="30"/>
      <c r="B4024" s="30"/>
      <c r="C4024" s="43"/>
      <c r="D4024" s="44"/>
      <c r="E4024" s="44"/>
      <c r="F4024" s="44"/>
      <c r="G4024" s="44"/>
      <c r="H4024" s="44"/>
      <c r="I4024" s="21"/>
      <c r="J4024" s="209"/>
      <c r="K4024" s="209"/>
      <c r="L4024" s="39"/>
      <c r="M4024" s="39"/>
      <c r="N4024" s="39"/>
      <c r="O4024" s="39"/>
      <c r="P4024" s="206"/>
      <c r="Q4024" s="206"/>
      <c r="R4024" s="206"/>
      <c r="S4024" s="206"/>
      <c r="T4024" s="206"/>
      <c r="U4024" s="206"/>
      <c r="V4024" s="206"/>
      <c r="W4024" s="206"/>
      <c r="X4024" s="206"/>
      <c r="Y4024" s="206"/>
      <c r="Z4024" s="206"/>
      <c r="AA4024" s="206"/>
      <c r="AB4024" s="206"/>
      <c r="AC4024" s="206"/>
      <c r="AD4024" s="40"/>
      <c r="AE4024" s="40"/>
      <c r="AF4024" s="42"/>
      <c r="AG4024" s="42"/>
    </row>
    <row r="4025" spans="1:33" ht="13.8">
      <c r="A4025" s="30"/>
      <c r="B4025" s="30"/>
      <c r="C4025" s="43"/>
      <c r="D4025" s="44"/>
      <c r="E4025" s="44"/>
      <c r="F4025" s="44"/>
      <c r="G4025" s="44"/>
      <c r="H4025" s="44"/>
      <c r="I4025" s="21"/>
      <c r="J4025" s="209"/>
      <c r="K4025" s="209"/>
      <c r="L4025" s="39"/>
      <c r="M4025" s="39"/>
      <c r="N4025" s="39"/>
      <c r="O4025" s="39"/>
      <c r="P4025" s="206"/>
      <c r="Q4025" s="206"/>
      <c r="R4025" s="206"/>
      <c r="S4025" s="206"/>
      <c r="T4025" s="206"/>
      <c r="U4025" s="206"/>
      <c r="V4025" s="206"/>
      <c r="W4025" s="206"/>
      <c r="X4025" s="206"/>
      <c r="Y4025" s="206"/>
      <c r="Z4025" s="206"/>
      <c r="AA4025" s="206"/>
      <c r="AB4025" s="206"/>
      <c r="AC4025" s="206"/>
      <c r="AD4025" s="40"/>
      <c r="AE4025" s="40"/>
      <c r="AF4025" s="42"/>
      <c r="AG4025" s="42"/>
    </row>
    <row r="4026" spans="1:33" ht="13.8">
      <c r="A4026" s="30"/>
      <c r="B4026" s="30"/>
      <c r="C4026" s="43"/>
      <c r="D4026" s="44"/>
      <c r="E4026" s="44"/>
      <c r="F4026" s="44"/>
      <c r="G4026" s="44"/>
      <c r="H4026" s="44"/>
      <c r="I4026" s="21"/>
      <c r="J4026" s="209"/>
      <c r="K4026" s="209"/>
      <c r="L4026" s="39"/>
      <c r="M4026" s="39"/>
      <c r="N4026" s="39"/>
      <c r="O4026" s="39"/>
      <c r="P4026" s="206"/>
      <c r="Q4026" s="206"/>
      <c r="R4026" s="206"/>
      <c r="S4026" s="206"/>
      <c r="T4026" s="206"/>
      <c r="U4026" s="206"/>
      <c r="V4026" s="206"/>
      <c r="W4026" s="206"/>
      <c r="X4026" s="206"/>
      <c r="Y4026" s="206"/>
      <c r="Z4026" s="206"/>
      <c r="AA4026" s="206"/>
      <c r="AB4026" s="206"/>
      <c r="AC4026" s="206"/>
      <c r="AD4026" s="40"/>
      <c r="AE4026" s="40"/>
      <c r="AF4026" s="42"/>
      <c r="AG4026" s="42"/>
    </row>
    <row r="4027" spans="1:33" ht="13.8">
      <c r="A4027" s="30"/>
      <c r="B4027" s="30"/>
      <c r="C4027" s="43"/>
      <c r="D4027" s="44"/>
      <c r="E4027" s="44"/>
      <c r="F4027" s="44"/>
      <c r="G4027" s="44"/>
      <c r="H4027" s="44"/>
      <c r="I4027" s="21"/>
      <c r="J4027" s="209"/>
      <c r="K4027" s="209"/>
      <c r="L4027" s="39"/>
      <c r="M4027" s="39"/>
      <c r="N4027" s="39"/>
      <c r="O4027" s="39"/>
      <c r="P4027" s="206"/>
      <c r="Q4027" s="206"/>
      <c r="R4027" s="206"/>
      <c r="S4027" s="206"/>
      <c r="T4027" s="206"/>
      <c r="U4027" s="206"/>
      <c r="V4027" s="206"/>
      <c r="W4027" s="206"/>
      <c r="X4027" s="206"/>
      <c r="Y4027" s="206"/>
      <c r="Z4027" s="206"/>
      <c r="AA4027" s="206"/>
      <c r="AB4027" s="206"/>
      <c r="AC4027" s="206"/>
      <c r="AD4027" s="40"/>
      <c r="AE4027" s="40"/>
      <c r="AF4027" s="42"/>
      <c r="AG4027" s="42"/>
    </row>
    <row r="4028" spans="1:33" ht="13.8">
      <c r="A4028" s="30"/>
      <c r="B4028" s="30"/>
      <c r="C4028" s="43"/>
      <c r="D4028" s="44"/>
      <c r="E4028" s="44"/>
      <c r="F4028" s="44"/>
      <c r="G4028" s="44"/>
      <c r="H4028" s="44"/>
      <c r="I4028" s="21"/>
      <c r="J4028" s="209"/>
      <c r="K4028" s="209"/>
      <c r="L4028" s="39"/>
      <c r="M4028" s="39"/>
      <c r="N4028" s="39"/>
      <c r="O4028" s="39"/>
      <c r="P4028" s="206"/>
      <c r="Q4028" s="206"/>
      <c r="R4028" s="206"/>
      <c r="S4028" s="206"/>
      <c r="T4028" s="206"/>
      <c r="U4028" s="206"/>
      <c r="V4028" s="206"/>
      <c r="W4028" s="206"/>
      <c r="X4028" s="206"/>
      <c r="Y4028" s="206"/>
      <c r="Z4028" s="206"/>
      <c r="AA4028" s="206"/>
      <c r="AB4028" s="206"/>
      <c r="AC4028" s="206"/>
      <c r="AD4028" s="40"/>
      <c r="AE4028" s="40"/>
      <c r="AF4028" s="42"/>
      <c r="AG4028" s="42"/>
    </row>
    <row r="4029" spans="1:33" ht="13.8">
      <c r="A4029" s="30"/>
      <c r="B4029" s="30"/>
      <c r="C4029" s="43"/>
      <c r="D4029" s="44"/>
      <c r="E4029" s="44"/>
      <c r="F4029" s="44"/>
      <c r="G4029" s="44"/>
      <c r="H4029" s="44"/>
      <c r="I4029" s="21"/>
      <c r="J4029" s="209"/>
      <c r="K4029" s="209"/>
      <c r="L4029" s="39"/>
      <c r="M4029" s="39"/>
      <c r="N4029" s="39"/>
      <c r="O4029" s="39"/>
      <c r="P4029" s="206"/>
      <c r="Q4029" s="206"/>
      <c r="R4029" s="206"/>
      <c r="S4029" s="206"/>
      <c r="T4029" s="206"/>
      <c r="U4029" s="206"/>
      <c r="V4029" s="206"/>
      <c r="W4029" s="206"/>
      <c r="X4029" s="206"/>
      <c r="Y4029" s="206"/>
      <c r="Z4029" s="206"/>
      <c r="AA4029" s="206"/>
      <c r="AB4029" s="206"/>
      <c r="AC4029" s="206"/>
      <c r="AD4029" s="40"/>
      <c r="AE4029" s="40"/>
      <c r="AF4029" s="42"/>
      <c r="AG4029" s="42"/>
    </row>
    <row r="4030" spans="1:33" ht="13.8">
      <c r="A4030" s="30"/>
      <c r="B4030" s="30"/>
      <c r="C4030" s="43"/>
      <c r="D4030" s="44"/>
      <c r="E4030" s="44"/>
      <c r="F4030" s="44"/>
      <c r="G4030" s="44"/>
      <c r="H4030" s="44"/>
      <c r="I4030" s="21"/>
      <c r="J4030" s="209"/>
      <c r="K4030" s="209"/>
      <c r="L4030" s="39"/>
      <c r="M4030" s="39"/>
      <c r="N4030" s="39"/>
      <c r="O4030" s="39"/>
      <c r="P4030" s="206"/>
      <c r="Q4030" s="206"/>
      <c r="R4030" s="206"/>
      <c r="S4030" s="206"/>
      <c r="T4030" s="206"/>
      <c r="U4030" s="206"/>
      <c r="V4030" s="206"/>
      <c r="W4030" s="206"/>
      <c r="X4030" s="206"/>
      <c r="Y4030" s="206"/>
      <c r="Z4030" s="206"/>
      <c r="AA4030" s="206"/>
      <c r="AB4030" s="206"/>
      <c r="AC4030" s="206"/>
      <c r="AD4030" s="40"/>
      <c r="AE4030" s="40"/>
      <c r="AF4030" s="42"/>
      <c r="AG4030" s="42"/>
    </row>
    <row r="4031" spans="1:33" ht="13.8">
      <c r="A4031" s="30"/>
      <c r="B4031" s="30"/>
      <c r="C4031" s="43"/>
      <c r="D4031" s="44"/>
      <c r="E4031" s="44"/>
      <c r="F4031" s="44"/>
      <c r="G4031" s="44"/>
      <c r="H4031" s="44"/>
      <c r="I4031" s="21"/>
      <c r="J4031" s="209"/>
      <c r="K4031" s="209"/>
      <c r="L4031" s="39"/>
      <c r="M4031" s="39"/>
      <c r="N4031" s="39"/>
      <c r="O4031" s="39"/>
      <c r="P4031" s="206"/>
      <c r="Q4031" s="206"/>
      <c r="R4031" s="206"/>
      <c r="S4031" s="206"/>
      <c r="T4031" s="206"/>
      <c r="U4031" s="206"/>
      <c r="V4031" s="206"/>
      <c r="W4031" s="206"/>
      <c r="X4031" s="206"/>
      <c r="Y4031" s="206"/>
      <c r="Z4031" s="206"/>
      <c r="AA4031" s="206"/>
      <c r="AB4031" s="206"/>
      <c r="AC4031" s="206"/>
      <c r="AD4031" s="40"/>
      <c r="AE4031" s="40"/>
      <c r="AF4031" s="42"/>
      <c r="AG4031" s="42"/>
    </row>
    <row r="4032" spans="1:33" ht="13.8">
      <c r="A4032" s="30"/>
      <c r="B4032" s="30"/>
      <c r="C4032" s="43"/>
      <c r="D4032" s="44"/>
      <c r="E4032" s="44"/>
      <c r="F4032" s="44"/>
      <c r="G4032" s="44"/>
      <c r="H4032" s="44"/>
      <c r="I4032" s="21"/>
      <c r="J4032" s="209"/>
      <c r="K4032" s="209"/>
      <c r="L4032" s="39"/>
      <c r="M4032" s="39"/>
      <c r="N4032" s="39"/>
      <c r="O4032" s="39"/>
      <c r="P4032" s="206"/>
      <c r="Q4032" s="206"/>
      <c r="R4032" s="206"/>
      <c r="S4032" s="206"/>
      <c r="T4032" s="206"/>
      <c r="U4032" s="206"/>
      <c r="V4032" s="206"/>
      <c r="W4032" s="206"/>
      <c r="X4032" s="206"/>
      <c r="Y4032" s="206"/>
      <c r="Z4032" s="206"/>
      <c r="AA4032" s="206"/>
      <c r="AB4032" s="206"/>
      <c r="AC4032" s="206"/>
      <c r="AD4032" s="40"/>
      <c r="AE4032" s="40"/>
      <c r="AF4032" s="42"/>
      <c r="AG4032" s="42"/>
    </row>
    <row r="4033" spans="1:33" ht="13.8">
      <c r="A4033" s="30"/>
      <c r="B4033" s="30"/>
      <c r="C4033" s="43"/>
      <c r="D4033" s="44"/>
      <c r="E4033" s="44"/>
      <c r="F4033" s="44"/>
      <c r="G4033" s="44"/>
      <c r="H4033" s="44"/>
      <c r="I4033" s="21"/>
      <c r="J4033" s="209"/>
      <c r="K4033" s="209"/>
      <c r="L4033" s="39"/>
      <c r="M4033" s="39"/>
      <c r="N4033" s="39"/>
      <c r="O4033" s="39"/>
      <c r="P4033" s="206"/>
      <c r="Q4033" s="206"/>
      <c r="R4033" s="206"/>
      <c r="S4033" s="206"/>
      <c r="T4033" s="206"/>
      <c r="U4033" s="206"/>
      <c r="V4033" s="206"/>
      <c r="W4033" s="206"/>
      <c r="X4033" s="206"/>
      <c r="Y4033" s="206"/>
      <c r="Z4033" s="206"/>
      <c r="AA4033" s="206"/>
      <c r="AB4033" s="206"/>
      <c r="AC4033" s="206"/>
      <c r="AD4033" s="40"/>
      <c r="AE4033" s="40"/>
      <c r="AF4033" s="42"/>
      <c r="AG4033" s="42"/>
    </row>
    <row r="4034" spans="1:33" ht="13.8">
      <c r="A4034" s="30"/>
      <c r="B4034" s="30"/>
      <c r="C4034" s="43"/>
      <c r="D4034" s="44"/>
      <c r="E4034" s="44"/>
      <c r="F4034" s="44"/>
      <c r="G4034" s="44"/>
      <c r="H4034" s="44"/>
      <c r="I4034" s="21"/>
      <c r="J4034" s="209"/>
      <c r="K4034" s="209"/>
      <c r="L4034" s="39"/>
      <c r="M4034" s="39"/>
      <c r="N4034" s="39"/>
      <c r="O4034" s="39"/>
      <c r="P4034" s="206"/>
      <c r="Q4034" s="206"/>
      <c r="R4034" s="206"/>
      <c r="S4034" s="206"/>
      <c r="T4034" s="206"/>
      <c r="U4034" s="206"/>
      <c r="V4034" s="206"/>
      <c r="W4034" s="206"/>
      <c r="X4034" s="206"/>
      <c r="Y4034" s="206"/>
      <c r="Z4034" s="206"/>
      <c r="AA4034" s="206"/>
      <c r="AB4034" s="206"/>
      <c r="AC4034" s="206"/>
      <c r="AD4034" s="40"/>
      <c r="AE4034" s="40"/>
      <c r="AF4034" s="42"/>
      <c r="AG4034" s="42"/>
    </row>
    <row r="4035" spans="1:33" ht="13.8">
      <c r="A4035" s="30"/>
      <c r="B4035" s="30"/>
      <c r="C4035" s="43"/>
      <c r="D4035" s="44"/>
      <c r="E4035" s="44"/>
      <c r="F4035" s="44"/>
      <c r="G4035" s="44"/>
      <c r="H4035" s="44"/>
      <c r="I4035" s="21"/>
      <c r="J4035" s="209"/>
      <c r="K4035" s="209"/>
      <c r="L4035" s="39"/>
      <c r="M4035" s="39"/>
      <c r="N4035" s="39"/>
      <c r="O4035" s="39"/>
      <c r="P4035" s="206"/>
      <c r="Q4035" s="206"/>
      <c r="R4035" s="206"/>
      <c r="S4035" s="206"/>
      <c r="T4035" s="206"/>
      <c r="U4035" s="206"/>
      <c r="V4035" s="206"/>
      <c r="W4035" s="206"/>
      <c r="X4035" s="206"/>
      <c r="Y4035" s="206"/>
      <c r="Z4035" s="206"/>
      <c r="AA4035" s="206"/>
      <c r="AB4035" s="206"/>
      <c r="AC4035" s="206"/>
      <c r="AD4035" s="40"/>
      <c r="AE4035" s="40"/>
      <c r="AF4035" s="42"/>
      <c r="AG4035" s="42"/>
    </row>
    <row r="4036" spans="1:33" ht="13.8">
      <c r="A4036" s="30"/>
      <c r="B4036" s="30"/>
      <c r="C4036" s="43"/>
      <c r="D4036" s="44"/>
      <c r="E4036" s="44"/>
      <c r="F4036" s="44"/>
      <c r="G4036" s="44"/>
      <c r="H4036" s="44"/>
      <c r="I4036" s="21"/>
      <c r="J4036" s="209"/>
      <c r="K4036" s="209"/>
      <c r="L4036" s="39"/>
      <c r="M4036" s="39"/>
      <c r="N4036" s="39"/>
      <c r="O4036" s="39"/>
      <c r="P4036" s="206"/>
      <c r="Q4036" s="206"/>
      <c r="R4036" s="206"/>
      <c r="S4036" s="206"/>
      <c r="T4036" s="206"/>
      <c r="U4036" s="206"/>
      <c r="V4036" s="206"/>
      <c r="W4036" s="206"/>
      <c r="X4036" s="206"/>
      <c r="Y4036" s="206"/>
      <c r="Z4036" s="206"/>
      <c r="AA4036" s="206"/>
      <c r="AB4036" s="206"/>
      <c r="AC4036" s="206"/>
      <c r="AD4036" s="40"/>
      <c r="AE4036" s="40"/>
      <c r="AF4036" s="42"/>
      <c r="AG4036" s="42"/>
    </row>
    <row r="4037" spans="1:33" ht="13.8">
      <c r="A4037" s="30"/>
      <c r="B4037" s="30"/>
      <c r="C4037" s="43"/>
      <c r="D4037" s="44"/>
      <c r="E4037" s="44"/>
      <c r="F4037" s="44"/>
      <c r="G4037" s="44"/>
      <c r="H4037" s="44"/>
      <c r="I4037" s="21"/>
      <c r="J4037" s="209"/>
      <c r="K4037" s="209"/>
      <c r="L4037" s="39"/>
      <c r="M4037" s="39"/>
      <c r="N4037" s="39"/>
      <c r="O4037" s="39"/>
      <c r="P4037" s="206"/>
      <c r="Q4037" s="206"/>
      <c r="R4037" s="206"/>
      <c r="S4037" s="206"/>
      <c r="T4037" s="206"/>
      <c r="U4037" s="206"/>
      <c r="V4037" s="206"/>
      <c r="W4037" s="206"/>
      <c r="X4037" s="206"/>
      <c r="Y4037" s="206"/>
      <c r="Z4037" s="206"/>
      <c r="AA4037" s="206"/>
      <c r="AB4037" s="206"/>
      <c r="AC4037" s="206"/>
      <c r="AD4037" s="40"/>
      <c r="AE4037" s="40"/>
      <c r="AF4037" s="42"/>
      <c r="AG4037" s="42"/>
    </row>
    <row r="4038" spans="1:33" ht="13.8">
      <c r="A4038" s="30"/>
      <c r="B4038" s="30"/>
      <c r="C4038" s="43"/>
      <c r="D4038" s="44"/>
      <c r="E4038" s="44"/>
      <c r="F4038" s="44"/>
      <c r="G4038" s="44"/>
      <c r="H4038" s="44"/>
      <c r="I4038" s="21"/>
      <c r="J4038" s="209"/>
      <c r="K4038" s="209"/>
      <c r="L4038" s="39"/>
      <c r="M4038" s="39"/>
      <c r="N4038" s="39"/>
      <c r="O4038" s="39"/>
      <c r="P4038" s="206"/>
      <c r="Q4038" s="206"/>
      <c r="R4038" s="206"/>
      <c r="S4038" s="206"/>
      <c r="T4038" s="206"/>
      <c r="U4038" s="206"/>
      <c r="V4038" s="206"/>
      <c r="W4038" s="206"/>
      <c r="X4038" s="206"/>
      <c r="Y4038" s="206"/>
      <c r="Z4038" s="206"/>
      <c r="AA4038" s="206"/>
      <c r="AB4038" s="206"/>
      <c r="AC4038" s="206"/>
      <c r="AD4038" s="40"/>
      <c r="AE4038" s="40"/>
      <c r="AF4038" s="42"/>
      <c r="AG4038" s="42"/>
    </row>
    <row r="4039" spans="1:33" ht="13.8">
      <c r="A4039" s="30"/>
      <c r="B4039" s="30"/>
      <c r="C4039" s="43"/>
      <c r="D4039" s="44"/>
      <c r="E4039" s="44"/>
      <c r="F4039" s="44"/>
      <c r="G4039" s="44"/>
      <c r="H4039" s="44"/>
      <c r="I4039" s="21"/>
      <c r="J4039" s="209"/>
      <c r="K4039" s="209"/>
      <c r="L4039" s="39"/>
      <c r="M4039" s="39"/>
      <c r="N4039" s="39"/>
      <c r="O4039" s="39"/>
      <c r="P4039" s="206"/>
      <c r="Q4039" s="206"/>
      <c r="R4039" s="206"/>
      <c r="S4039" s="206"/>
      <c r="T4039" s="206"/>
      <c r="U4039" s="206"/>
      <c r="V4039" s="206"/>
      <c r="W4039" s="206"/>
      <c r="X4039" s="206"/>
      <c r="Y4039" s="206"/>
      <c r="Z4039" s="206"/>
      <c r="AA4039" s="206"/>
      <c r="AB4039" s="206"/>
      <c r="AC4039" s="206"/>
      <c r="AD4039" s="40"/>
      <c r="AE4039" s="40"/>
      <c r="AF4039" s="42"/>
      <c r="AG4039" s="42"/>
    </row>
    <row r="4040" spans="1:33" ht="13.8">
      <c r="A4040" s="30"/>
      <c r="B4040" s="30"/>
      <c r="C4040" s="43"/>
      <c r="D4040" s="44"/>
      <c r="E4040" s="44"/>
      <c r="F4040" s="44"/>
      <c r="G4040" s="44"/>
      <c r="H4040" s="44"/>
      <c r="I4040" s="21"/>
      <c r="J4040" s="209"/>
      <c r="K4040" s="209"/>
      <c r="L4040" s="39"/>
      <c r="M4040" s="39"/>
      <c r="N4040" s="39"/>
      <c r="O4040" s="39"/>
      <c r="P4040" s="206"/>
      <c r="Q4040" s="206"/>
      <c r="R4040" s="206"/>
      <c r="S4040" s="206"/>
      <c r="T4040" s="206"/>
      <c r="U4040" s="206"/>
      <c r="V4040" s="206"/>
      <c r="W4040" s="206"/>
      <c r="X4040" s="206"/>
      <c r="Y4040" s="206"/>
      <c r="Z4040" s="206"/>
      <c r="AA4040" s="206"/>
      <c r="AB4040" s="206"/>
      <c r="AC4040" s="206"/>
      <c r="AD4040" s="40"/>
      <c r="AE4040" s="40"/>
      <c r="AF4040" s="42"/>
      <c r="AG4040" s="42"/>
    </row>
    <row r="4041" spans="1:33" ht="13.8">
      <c r="A4041" s="30"/>
      <c r="B4041" s="30"/>
      <c r="C4041" s="43"/>
      <c r="D4041" s="44"/>
      <c r="E4041" s="44"/>
      <c r="F4041" s="44"/>
      <c r="G4041" s="44"/>
      <c r="H4041" s="44"/>
      <c r="I4041" s="21"/>
      <c r="J4041" s="209"/>
      <c r="K4041" s="209"/>
      <c r="L4041" s="39"/>
      <c r="M4041" s="39"/>
      <c r="N4041" s="39"/>
      <c r="O4041" s="39"/>
      <c r="P4041" s="206"/>
      <c r="Q4041" s="206"/>
      <c r="R4041" s="206"/>
      <c r="S4041" s="206"/>
      <c r="T4041" s="206"/>
      <c r="U4041" s="206"/>
      <c r="V4041" s="206"/>
      <c r="W4041" s="206"/>
      <c r="X4041" s="206"/>
      <c r="Y4041" s="206"/>
      <c r="Z4041" s="206"/>
      <c r="AA4041" s="206"/>
      <c r="AB4041" s="206"/>
      <c r="AC4041" s="206"/>
      <c r="AD4041" s="40"/>
      <c r="AE4041" s="40"/>
      <c r="AF4041" s="42"/>
      <c r="AG4041" s="42"/>
    </row>
    <row r="4042" spans="1:33" ht="13.8">
      <c r="A4042" s="30"/>
      <c r="B4042" s="30"/>
      <c r="C4042" s="43"/>
      <c r="D4042" s="44"/>
      <c r="E4042" s="44"/>
      <c r="F4042" s="44"/>
      <c r="G4042" s="44"/>
      <c r="H4042" s="44"/>
      <c r="I4042" s="21"/>
      <c r="J4042" s="209"/>
      <c r="K4042" s="209"/>
      <c r="L4042" s="39"/>
      <c r="M4042" s="39"/>
      <c r="N4042" s="39"/>
      <c r="O4042" s="39"/>
      <c r="P4042" s="206"/>
      <c r="Q4042" s="206"/>
      <c r="R4042" s="206"/>
      <c r="S4042" s="206"/>
      <c r="T4042" s="206"/>
      <c r="U4042" s="206"/>
      <c r="V4042" s="206"/>
      <c r="W4042" s="206"/>
      <c r="X4042" s="206"/>
      <c r="Y4042" s="206"/>
      <c r="Z4042" s="206"/>
      <c r="AA4042" s="206"/>
      <c r="AB4042" s="206"/>
      <c r="AC4042" s="206"/>
      <c r="AD4042" s="40"/>
      <c r="AE4042" s="40"/>
      <c r="AF4042" s="42"/>
      <c r="AG4042" s="42"/>
    </row>
    <row r="4043" spans="1:33" ht="13.8">
      <c r="A4043" s="30"/>
      <c r="B4043" s="30"/>
      <c r="C4043" s="43"/>
      <c r="D4043" s="44"/>
      <c r="E4043" s="44"/>
      <c r="F4043" s="44"/>
      <c r="G4043" s="44"/>
      <c r="H4043" s="44"/>
      <c r="I4043" s="21"/>
      <c r="J4043" s="209"/>
      <c r="K4043" s="209"/>
      <c r="L4043" s="39"/>
      <c r="M4043" s="39"/>
      <c r="N4043" s="39"/>
      <c r="O4043" s="39"/>
      <c r="P4043" s="206"/>
      <c r="Q4043" s="206"/>
      <c r="R4043" s="206"/>
      <c r="S4043" s="206"/>
      <c r="T4043" s="206"/>
      <c r="U4043" s="206"/>
      <c r="V4043" s="206"/>
      <c r="W4043" s="206"/>
      <c r="X4043" s="206"/>
      <c r="Y4043" s="206"/>
      <c r="Z4043" s="206"/>
      <c r="AA4043" s="206"/>
      <c r="AB4043" s="206"/>
      <c r="AC4043" s="206"/>
      <c r="AD4043" s="40"/>
      <c r="AE4043" s="40"/>
      <c r="AF4043" s="42"/>
      <c r="AG4043" s="42"/>
    </row>
    <row r="4044" spans="1:33" ht="13.8">
      <c r="A4044" s="30"/>
      <c r="B4044" s="30"/>
      <c r="C4044" s="43"/>
      <c r="D4044" s="44"/>
      <c r="E4044" s="44"/>
      <c r="F4044" s="44"/>
      <c r="G4044" s="44"/>
      <c r="H4044" s="44"/>
      <c r="I4044" s="21"/>
      <c r="J4044" s="209"/>
      <c r="K4044" s="209"/>
      <c r="L4044" s="39"/>
      <c r="M4044" s="39"/>
      <c r="N4044" s="39"/>
      <c r="O4044" s="39"/>
      <c r="P4044" s="206"/>
      <c r="Q4044" s="206"/>
      <c r="R4044" s="206"/>
      <c r="S4044" s="206"/>
      <c r="T4044" s="206"/>
      <c r="U4044" s="206"/>
      <c r="V4044" s="206"/>
      <c r="W4044" s="206"/>
      <c r="X4044" s="206"/>
      <c r="Y4044" s="206"/>
      <c r="Z4044" s="206"/>
      <c r="AA4044" s="206"/>
      <c r="AB4044" s="206"/>
      <c r="AC4044" s="206"/>
      <c r="AD4044" s="40"/>
      <c r="AE4044" s="40"/>
      <c r="AF4044" s="42"/>
      <c r="AG4044" s="42"/>
    </row>
    <row r="4045" spans="1:33" ht="13.8">
      <c r="A4045" s="30"/>
      <c r="B4045" s="30"/>
      <c r="C4045" s="43"/>
      <c r="D4045" s="44"/>
      <c r="E4045" s="44"/>
      <c r="F4045" s="44"/>
      <c r="G4045" s="44"/>
      <c r="H4045" s="44"/>
      <c r="I4045" s="21"/>
      <c r="J4045" s="209"/>
      <c r="K4045" s="209"/>
      <c r="L4045" s="39"/>
      <c r="M4045" s="39"/>
      <c r="N4045" s="39"/>
      <c r="O4045" s="39"/>
      <c r="P4045" s="206"/>
      <c r="Q4045" s="206"/>
      <c r="R4045" s="206"/>
      <c r="S4045" s="206"/>
      <c r="T4045" s="206"/>
      <c r="U4045" s="206"/>
      <c r="V4045" s="206"/>
      <c r="W4045" s="206"/>
      <c r="X4045" s="206"/>
      <c r="Y4045" s="206"/>
      <c r="Z4045" s="206"/>
      <c r="AA4045" s="206"/>
      <c r="AB4045" s="206"/>
      <c r="AC4045" s="206"/>
      <c r="AD4045" s="40"/>
      <c r="AE4045" s="40"/>
      <c r="AF4045" s="42"/>
      <c r="AG4045" s="42"/>
    </row>
    <row r="4046" spans="1:33" ht="13.8">
      <c r="A4046" s="30"/>
      <c r="B4046" s="30"/>
      <c r="C4046" s="43"/>
      <c r="D4046" s="44"/>
      <c r="E4046" s="44"/>
      <c r="F4046" s="44"/>
      <c r="G4046" s="44"/>
      <c r="H4046" s="44"/>
      <c r="I4046" s="21"/>
      <c r="J4046" s="209"/>
      <c r="K4046" s="209"/>
      <c r="L4046" s="39"/>
      <c r="M4046" s="39"/>
      <c r="N4046" s="39"/>
      <c r="O4046" s="39"/>
      <c r="P4046" s="206"/>
      <c r="Q4046" s="206"/>
      <c r="R4046" s="206"/>
      <c r="S4046" s="206"/>
      <c r="T4046" s="206"/>
      <c r="U4046" s="206"/>
      <c r="V4046" s="206"/>
      <c r="W4046" s="206"/>
      <c r="X4046" s="206"/>
      <c r="Y4046" s="206"/>
      <c r="Z4046" s="206"/>
      <c r="AA4046" s="206"/>
      <c r="AB4046" s="206"/>
      <c r="AC4046" s="206"/>
      <c r="AD4046" s="40"/>
      <c r="AE4046" s="40"/>
      <c r="AF4046" s="42"/>
      <c r="AG4046" s="42"/>
    </row>
    <row r="4047" spans="1:33" ht="13.8">
      <c r="A4047" s="30"/>
      <c r="B4047" s="30"/>
      <c r="C4047" s="43"/>
      <c r="D4047" s="44"/>
      <c r="E4047" s="44"/>
      <c r="F4047" s="44"/>
      <c r="G4047" s="44"/>
      <c r="H4047" s="44"/>
      <c r="I4047" s="21"/>
      <c r="J4047" s="209"/>
      <c r="K4047" s="209"/>
      <c r="L4047" s="39"/>
      <c r="M4047" s="39"/>
      <c r="N4047" s="39"/>
      <c r="O4047" s="39"/>
      <c r="P4047" s="206"/>
      <c r="Q4047" s="206"/>
      <c r="R4047" s="206"/>
      <c r="S4047" s="206"/>
      <c r="T4047" s="206"/>
      <c r="U4047" s="206"/>
      <c r="V4047" s="206"/>
      <c r="W4047" s="206"/>
      <c r="X4047" s="206"/>
      <c r="Y4047" s="206"/>
      <c r="Z4047" s="206"/>
      <c r="AA4047" s="206"/>
      <c r="AB4047" s="206"/>
      <c r="AC4047" s="206"/>
      <c r="AD4047" s="40"/>
      <c r="AE4047" s="40"/>
      <c r="AF4047" s="42"/>
      <c r="AG4047" s="42"/>
    </row>
    <row r="4048" spans="1:33" ht="13.8">
      <c r="A4048" s="30"/>
      <c r="B4048" s="30"/>
      <c r="C4048" s="43"/>
      <c r="D4048" s="44"/>
      <c r="E4048" s="44"/>
      <c r="F4048" s="44"/>
      <c r="G4048" s="44"/>
      <c r="H4048" s="44"/>
      <c r="I4048" s="21"/>
      <c r="J4048" s="209"/>
      <c r="K4048" s="209"/>
      <c r="L4048" s="39"/>
      <c r="M4048" s="39"/>
      <c r="N4048" s="39"/>
      <c r="O4048" s="39"/>
      <c r="P4048" s="206"/>
      <c r="Q4048" s="206"/>
      <c r="R4048" s="206"/>
      <c r="S4048" s="206"/>
      <c r="T4048" s="206"/>
      <c r="U4048" s="206"/>
      <c r="V4048" s="206"/>
      <c r="W4048" s="206"/>
      <c r="X4048" s="206"/>
      <c r="Y4048" s="206"/>
      <c r="Z4048" s="206"/>
      <c r="AA4048" s="206"/>
      <c r="AB4048" s="206"/>
      <c r="AC4048" s="206"/>
      <c r="AD4048" s="40"/>
      <c r="AE4048" s="40"/>
      <c r="AF4048" s="42"/>
      <c r="AG4048" s="42"/>
    </row>
    <row r="4049" spans="1:33" ht="13.8">
      <c r="A4049" s="30"/>
      <c r="B4049" s="30"/>
      <c r="C4049" s="43"/>
      <c r="D4049" s="44"/>
      <c r="E4049" s="44"/>
      <c r="F4049" s="44"/>
      <c r="G4049" s="44"/>
      <c r="H4049" s="44"/>
      <c r="I4049" s="21"/>
      <c r="J4049" s="209"/>
      <c r="K4049" s="209"/>
      <c r="L4049" s="39"/>
      <c r="M4049" s="39"/>
      <c r="N4049" s="39"/>
      <c r="O4049" s="39"/>
      <c r="P4049" s="206"/>
      <c r="Q4049" s="206"/>
      <c r="R4049" s="206"/>
      <c r="S4049" s="206"/>
      <c r="T4049" s="206"/>
      <c r="U4049" s="206"/>
      <c r="V4049" s="206"/>
      <c r="W4049" s="206"/>
      <c r="X4049" s="206"/>
      <c r="Y4049" s="206"/>
      <c r="Z4049" s="206"/>
      <c r="AA4049" s="206"/>
      <c r="AB4049" s="206"/>
      <c r="AC4049" s="206"/>
      <c r="AD4049" s="40"/>
      <c r="AE4049" s="40"/>
      <c r="AF4049" s="42"/>
      <c r="AG4049" s="42"/>
    </row>
    <row r="4050" spans="1:33" ht="13.8">
      <c r="A4050" s="30"/>
      <c r="B4050" s="30"/>
      <c r="C4050" s="43"/>
      <c r="D4050" s="44"/>
      <c r="E4050" s="44"/>
      <c r="F4050" s="44"/>
      <c r="G4050" s="44"/>
      <c r="H4050" s="44"/>
      <c r="I4050" s="21"/>
      <c r="J4050" s="209"/>
      <c r="K4050" s="209"/>
      <c r="L4050" s="39"/>
      <c r="M4050" s="39"/>
      <c r="N4050" s="39"/>
      <c r="O4050" s="39"/>
      <c r="P4050" s="206"/>
      <c r="Q4050" s="206"/>
      <c r="R4050" s="206"/>
      <c r="S4050" s="206"/>
      <c r="T4050" s="206"/>
      <c r="U4050" s="206"/>
      <c r="V4050" s="206"/>
      <c r="W4050" s="206"/>
      <c r="X4050" s="206"/>
      <c r="Y4050" s="206"/>
      <c r="Z4050" s="206"/>
      <c r="AA4050" s="206"/>
      <c r="AB4050" s="206"/>
      <c r="AC4050" s="206"/>
      <c r="AD4050" s="40"/>
      <c r="AE4050" s="40"/>
      <c r="AF4050" s="42"/>
      <c r="AG4050" s="42"/>
    </row>
    <row r="4051" spans="1:33" ht="13.8">
      <c r="A4051" s="30"/>
      <c r="B4051" s="30"/>
      <c r="C4051" s="43"/>
      <c r="D4051" s="44"/>
      <c r="E4051" s="44"/>
      <c r="F4051" s="44"/>
      <c r="G4051" s="44"/>
      <c r="H4051" s="44"/>
      <c r="I4051" s="21"/>
      <c r="J4051" s="209"/>
      <c r="K4051" s="209"/>
      <c r="L4051" s="39"/>
      <c r="M4051" s="39"/>
      <c r="N4051" s="39"/>
      <c r="O4051" s="39"/>
      <c r="P4051" s="206"/>
      <c r="Q4051" s="206"/>
      <c r="R4051" s="206"/>
      <c r="S4051" s="206"/>
      <c r="T4051" s="206"/>
      <c r="U4051" s="206"/>
      <c r="V4051" s="206"/>
      <c r="W4051" s="206"/>
      <c r="X4051" s="206"/>
      <c r="Y4051" s="206"/>
      <c r="Z4051" s="206"/>
      <c r="AA4051" s="206"/>
      <c r="AB4051" s="206"/>
      <c r="AC4051" s="206"/>
      <c r="AD4051" s="40"/>
      <c r="AE4051" s="40"/>
      <c r="AF4051" s="42"/>
      <c r="AG4051" s="42"/>
    </row>
    <row r="4052" spans="1:33" ht="13.8">
      <c r="A4052" s="30"/>
      <c r="B4052" s="30"/>
      <c r="C4052" s="43"/>
      <c r="D4052" s="44"/>
      <c r="E4052" s="44"/>
      <c r="F4052" s="44"/>
      <c r="G4052" s="44"/>
      <c r="H4052" s="44"/>
      <c r="I4052" s="21"/>
      <c r="J4052" s="209"/>
      <c r="K4052" s="209"/>
      <c r="L4052" s="39"/>
      <c r="M4052" s="39"/>
      <c r="N4052" s="39"/>
      <c r="O4052" s="39"/>
      <c r="P4052" s="206"/>
      <c r="Q4052" s="206"/>
      <c r="R4052" s="206"/>
      <c r="S4052" s="206"/>
      <c r="T4052" s="206"/>
      <c r="U4052" s="206"/>
      <c r="V4052" s="206"/>
      <c r="W4052" s="206"/>
      <c r="X4052" s="206"/>
      <c r="Y4052" s="206"/>
      <c r="Z4052" s="206"/>
      <c r="AA4052" s="206"/>
      <c r="AB4052" s="206"/>
      <c r="AC4052" s="206"/>
      <c r="AD4052" s="40"/>
      <c r="AE4052" s="40"/>
      <c r="AF4052" s="42"/>
      <c r="AG4052" s="42"/>
    </row>
    <row r="4053" spans="1:33" ht="13.8">
      <c r="A4053" s="30"/>
      <c r="B4053" s="30"/>
      <c r="C4053" s="43"/>
      <c r="D4053" s="44"/>
      <c r="E4053" s="44"/>
      <c r="F4053" s="44"/>
      <c r="G4053" s="44"/>
      <c r="H4053" s="44"/>
      <c r="I4053" s="21"/>
      <c r="J4053" s="209"/>
      <c r="K4053" s="209"/>
      <c r="L4053" s="39"/>
      <c r="M4053" s="39"/>
      <c r="N4053" s="39"/>
      <c r="O4053" s="39"/>
      <c r="P4053" s="206"/>
      <c r="Q4053" s="206"/>
      <c r="R4053" s="206"/>
      <c r="S4053" s="206"/>
      <c r="T4053" s="206"/>
      <c r="U4053" s="206"/>
      <c r="V4053" s="206"/>
      <c r="W4053" s="206"/>
      <c r="X4053" s="206"/>
      <c r="Y4053" s="206"/>
      <c r="Z4053" s="206"/>
      <c r="AA4053" s="206"/>
      <c r="AB4053" s="206"/>
      <c r="AC4053" s="206"/>
      <c r="AD4053" s="40"/>
      <c r="AE4053" s="40"/>
      <c r="AF4053" s="42"/>
      <c r="AG4053" s="42"/>
    </row>
    <row r="4054" spans="1:33" ht="13.8">
      <c r="A4054" s="30"/>
      <c r="B4054" s="30"/>
      <c r="C4054" s="43"/>
      <c r="D4054" s="44"/>
      <c r="E4054" s="44"/>
      <c r="F4054" s="44"/>
      <c r="G4054" s="44"/>
      <c r="H4054" s="44"/>
      <c r="I4054" s="21"/>
      <c r="J4054" s="209"/>
      <c r="K4054" s="209"/>
      <c r="L4054" s="39"/>
      <c r="M4054" s="39"/>
      <c r="N4054" s="39"/>
      <c r="O4054" s="39"/>
      <c r="P4054" s="206"/>
      <c r="Q4054" s="206"/>
      <c r="R4054" s="206"/>
      <c r="S4054" s="206"/>
      <c r="T4054" s="206"/>
      <c r="U4054" s="206"/>
      <c r="V4054" s="206"/>
      <c r="W4054" s="206"/>
      <c r="X4054" s="206"/>
      <c r="Y4054" s="206"/>
      <c r="Z4054" s="206"/>
      <c r="AA4054" s="206"/>
      <c r="AB4054" s="206"/>
      <c r="AC4054" s="206"/>
      <c r="AD4054" s="40"/>
      <c r="AE4054" s="40"/>
      <c r="AF4054" s="42"/>
      <c r="AG4054" s="42"/>
    </row>
    <row r="4055" spans="1:33" ht="13.8">
      <c r="A4055" s="30"/>
      <c r="B4055" s="30"/>
      <c r="C4055" s="43"/>
      <c r="D4055" s="44"/>
      <c r="E4055" s="44"/>
      <c r="F4055" s="44"/>
      <c r="G4055" s="44"/>
      <c r="H4055" s="44"/>
      <c r="I4055" s="21"/>
      <c r="J4055" s="209"/>
      <c r="K4055" s="209"/>
      <c r="L4055" s="39"/>
      <c r="M4055" s="39"/>
      <c r="N4055" s="39"/>
      <c r="O4055" s="39"/>
      <c r="P4055" s="206"/>
      <c r="Q4055" s="206"/>
      <c r="R4055" s="206"/>
      <c r="S4055" s="206"/>
      <c r="T4055" s="206"/>
      <c r="U4055" s="206"/>
      <c r="V4055" s="206"/>
      <c r="W4055" s="206"/>
      <c r="X4055" s="206"/>
      <c r="Y4055" s="206"/>
      <c r="Z4055" s="206"/>
      <c r="AA4055" s="206"/>
      <c r="AB4055" s="206"/>
      <c r="AC4055" s="206"/>
      <c r="AD4055" s="40"/>
      <c r="AE4055" s="40"/>
      <c r="AF4055" s="42"/>
      <c r="AG4055" s="42"/>
    </row>
    <row r="4056" spans="1:33" ht="13.8">
      <c r="A4056" s="30"/>
      <c r="B4056" s="30"/>
      <c r="C4056" s="43"/>
      <c r="D4056" s="44"/>
      <c r="E4056" s="44"/>
      <c r="F4056" s="44"/>
      <c r="G4056" s="44"/>
      <c r="H4056" s="44"/>
      <c r="I4056" s="21"/>
      <c r="J4056" s="209"/>
      <c r="K4056" s="209"/>
      <c r="L4056" s="39"/>
      <c r="M4056" s="39"/>
      <c r="N4056" s="39"/>
      <c r="O4056" s="39"/>
      <c r="P4056" s="206"/>
      <c r="Q4056" s="206"/>
      <c r="R4056" s="206"/>
      <c r="S4056" s="206"/>
      <c r="T4056" s="206"/>
      <c r="U4056" s="206"/>
      <c r="V4056" s="206"/>
      <c r="W4056" s="206"/>
      <c r="X4056" s="206"/>
      <c r="Y4056" s="206"/>
      <c r="Z4056" s="206"/>
      <c r="AA4056" s="206"/>
      <c r="AB4056" s="206"/>
      <c r="AC4056" s="206"/>
      <c r="AD4056" s="40"/>
      <c r="AE4056" s="40"/>
      <c r="AF4056" s="42"/>
      <c r="AG4056" s="42"/>
    </row>
    <row r="4057" spans="1:33" ht="13.8">
      <c r="A4057" s="30"/>
      <c r="B4057" s="30"/>
      <c r="C4057" s="43"/>
      <c r="D4057" s="44"/>
      <c r="E4057" s="44"/>
      <c r="F4057" s="44"/>
      <c r="G4057" s="44"/>
      <c r="H4057" s="44"/>
      <c r="I4057" s="21"/>
      <c r="J4057" s="209"/>
      <c r="K4057" s="209"/>
      <c r="L4057" s="39"/>
      <c r="M4057" s="39"/>
      <c r="N4057" s="39"/>
      <c r="O4057" s="39"/>
      <c r="P4057" s="206"/>
      <c r="Q4057" s="206"/>
      <c r="R4057" s="206"/>
      <c r="S4057" s="206"/>
      <c r="T4057" s="206"/>
      <c r="U4057" s="206"/>
      <c r="V4057" s="206"/>
      <c r="W4057" s="206"/>
      <c r="X4057" s="206"/>
      <c r="Y4057" s="206"/>
      <c r="Z4057" s="206"/>
      <c r="AA4057" s="206"/>
      <c r="AB4057" s="206"/>
      <c r="AC4057" s="206"/>
      <c r="AD4057" s="40"/>
      <c r="AE4057" s="40"/>
      <c r="AF4057" s="42"/>
      <c r="AG4057" s="42"/>
    </row>
    <row r="4058" spans="1:33" ht="13.8">
      <c r="A4058" s="30"/>
      <c r="B4058" s="30"/>
      <c r="C4058" s="43"/>
      <c r="D4058" s="44"/>
      <c r="E4058" s="44"/>
      <c r="F4058" s="44"/>
      <c r="G4058" s="44"/>
      <c r="H4058" s="44"/>
      <c r="I4058" s="21"/>
      <c r="J4058" s="209"/>
      <c r="K4058" s="209"/>
      <c r="L4058" s="39"/>
      <c r="M4058" s="39"/>
      <c r="N4058" s="39"/>
      <c r="O4058" s="39"/>
      <c r="P4058" s="206"/>
      <c r="Q4058" s="206"/>
      <c r="R4058" s="206"/>
      <c r="S4058" s="206"/>
      <c r="T4058" s="206"/>
      <c r="U4058" s="206"/>
      <c r="V4058" s="206"/>
      <c r="W4058" s="206"/>
      <c r="X4058" s="206"/>
      <c r="Y4058" s="206"/>
      <c r="Z4058" s="206"/>
      <c r="AA4058" s="206"/>
      <c r="AB4058" s="206"/>
      <c r="AC4058" s="206"/>
      <c r="AD4058" s="40"/>
      <c r="AE4058" s="40"/>
      <c r="AF4058" s="42"/>
      <c r="AG4058" s="42"/>
    </row>
    <row r="4059" spans="1:33" ht="13.8">
      <c r="A4059" s="30"/>
      <c r="B4059" s="30"/>
      <c r="C4059" s="43"/>
      <c r="D4059" s="44"/>
      <c r="E4059" s="44"/>
      <c r="F4059" s="44"/>
      <c r="G4059" s="44"/>
      <c r="H4059" s="44"/>
      <c r="I4059" s="21"/>
      <c r="J4059" s="209"/>
      <c r="K4059" s="209"/>
      <c r="L4059" s="39"/>
      <c r="M4059" s="39"/>
      <c r="N4059" s="39"/>
      <c r="O4059" s="39"/>
      <c r="P4059" s="206"/>
      <c r="Q4059" s="206"/>
      <c r="R4059" s="206"/>
      <c r="S4059" s="206"/>
      <c r="T4059" s="206"/>
      <c r="U4059" s="206"/>
      <c r="V4059" s="206"/>
      <c r="W4059" s="206"/>
      <c r="X4059" s="206"/>
      <c r="Y4059" s="206"/>
      <c r="Z4059" s="206"/>
      <c r="AA4059" s="206"/>
      <c r="AB4059" s="206"/>
      <c r="AC4059" s="206"/>
      <c r="AD4059" s="40"/>
      <c r="AE4059" s="40"/>
      <c r="AF4059" s="42"/>
      <c r="AG4059" s="42"/>
    </row>
    <row r="4060" spans="1:33" ht="13.8">
      <c r="A4060" s="30"/>
      <c r="B4060" s="30"/>
      <c r="C4060" s="43"/>
      <c r="D4060" s="44"/>
      <c r="E4060" s="44"/>
      <c r="F4060" s="44"/>
      <c r="G4060" s="44"/>
      <c r="H4060" s="44"/>
      <c r="I4060" s="21"/>
      <c r="J4060" s="209"/>
      <c r="K4060" s="209"/>
      <c r="L4060" s="39"/>
      <c r="M4060" s="39"/>
      <c r="N4060" s="39"/>
      <c r="O4060" s="39"/>
      <c r="P4060" s="206"/>
      <c r="Q4060" s="206"/>
      <c r="R4060" s="206"/>
      <c r="S4060" s="206"/>
      <c r="T4060" s="206"/>
      <c r="U4060" s="206"/>
      <c r="V4060" s="206"/>
      <c r="W4060" s="206"/>
      <c r="X4060" s="206"/>
      <c r="Y4060" s="206"/>
      <c r="Z4060" s="206"/>
      <c r="AA4060" s="206"/>
      <c r="AB4060" s="206"/>
      <c r="AC4060" s="206"/>
      <c r="AD4060" s="40"/>
      <c r="AE4060" s="40"/>
      <c r="AF4060" s="42"/>
      <c r="AG4060" s="42"/>
    </row>
    <row r="4061" spans="1:33" ht="13.8">
      <c r="A4061" s="30"/>
      <c r="B4061" s="30"/>
      <c r="C4061" s="43"/>
      <c r="D4061" s="44"/>
      <c r="E4061" s="44"/>
      <c r="F4061" s="44"/>
      <c r="G4061" s="44"/>
      <c r="H4061" s="44"/>
      <c r="I4061" s="21"/>
      <c r="J4061" s="209"/>
      <c r="K4061" s="209"/>
      <c r="L4061" s="39"/>
      <c r="M4061" s="39"/>
      <c r="N4061" s="39"/>
      <c r="O4061" s="39"/>
      <c r="P4061" s="206"/>
      <c r="Q4061" s="206"/>
      <c r="R4061" s="206"/>
      <c r="S4061" s="206"/>
      <c r="T4061" s="206"/>
      <c r="U4061" s="206"/>
      <c r="V4061" s="206"/>
      <c r="W4061" s="206"/>
      <c r="X4061" s="206"/>
      <c r="Y4061" s="206"/>
      <c r="Z4061" s="206"/>
      <c r="AA4061" s="206"/>
      <c r="AB4061" s="206"/>
      <c r="AC4061" s="206"/>
      <c r="AD4061" s="40"/>
      <c r="AE4061" s="40"/>
      <c r="AF4061" s="42"/>
      <c r="AG4061" s="42"/>
    </row>
    <row r="4062" spans="1:33" ht="13.8">
      <c r="A4062" s="30"/>
      <c r="B4062" s="30"/>
      <c r="C4062" s="43"/>
      <c r="D4062" s="44"/>
      <c r="E4062" s="44"/>
      <c r="F4062" s="44"/>
      <c r="G4062" s="44"/>
      <c r="H4062" s="44"/>
      <c r="I4062" s="21"/>
      <c r="J4062" s="209"/>
      <c r="K4062" s="209"/>
      <c r="L4062" s="39"/>
      <c r="M4062" s="39"/>
      <c r="N4062" s="39"/>
      <c r="O4062" s="39"/>
      <c r="P4062" s="206"/>
      <c r="Q4062" s="206"/>
      <c r="R4062" s="206"/>
      <c r="S4062" s="206"/>
      <c r="T4062" s="206"/>
      <c r="U4062" s="206"/>
      <c r="V4062" s="206"/>
      <c r="W4062" s="206"/>
      <c r="X4062" s="206"/>
      <c r="Y4062" s="206"/>
      <c r="Z4062" s="206"/>
      <c r="AA4062" s="206"/>
      <c r="AB4062" s="206"/>
      <c r="AC4062" s="206"/>
      <c r="AD4062" s="40"/>
      <c r="AE4062" s="40"/>
      <c r="AF4062" s="42"/>
      <c r="AG4062" s="42"/>
    </row>
    <row r="4063" spans="1:33" ht="13.8">
      <c r="A4063" s="30"/>
      <c r="B4063" s="30"/>
      <c r="C4063" s="43"/>
      <c r="D4063" s="44"/>
      <c r="E4063" s="44"/>
      <c r="F4063" s="44"/>
      <c r="G4063" s="44"/>
      <c r="H4063" s="44"/>
      <c r="I4063" s="21"/>
      <c r="J4063" s="209"/>
      <c r="K4063" s="209"/>
      <c r="L4063" s="39"/>
      <c r="M4063" s="39"/>
      <c r="N4063" s="39"/>
      <c r="O4063" s="39"/>
      <c r="P4063" s="206"/>
      <c r="Q4063" s="206"/>
      <c r="R4063" s="206"/>
      <c r="S4063" s="206"/>
      <c r="T4063" s="206"/>
      <c r="U4063" s="206"/>
      <c r="V4063" s="206"/>
      <c r="W4063" s="206"/>
      <c r="X4063" s="206"/>
      <c r="Y4063" s="206"/>
      <c r="Z4063" s="206"/>
      <c r="AA4063" s="206"/>
      <c r="AB4063" s="206"/>
      <c r="AC4063" s="206"/>
      <c r="AD4063" s="40"/>
      <c r="AE4063" s="40"/>
      <c r="AF4063" s="42"/>
      <c r="AG4063" s="42"/>
    </row>
    <row r="4064" spans="1:33" ht="13.8">
      <c r="A4064" s="30"/>
      <c r="B4064" s="30"/>
      <c r="C4064" s="43"/>
      <c r="D4064" s="44"/>
      <c r="E4064" s="44"/>
      <c r="F4064" s="44"/>
      <c r="G4064" s="44"/>
      <c r="H4064" s="44"/>
      <c r="I4064" s="21"/>
      <c r="J4064" s="209"/>
      <c r="K4064" s="209"/>
      <c r="L4064" s="39"/>
      <c r="M4064" s="39"/>
      <c r="N4064" s="39"/>
      <c r="O4064" s="39"/>
      <c r="P4064" s="206"/>
      <c r="Q4064" s="206"/>
      <c r="R4064" s="206"/>
      <c r="S4064" s="206"/>
      <c r="T4064" s="206"/>
      <c r="U4064" s="206"/>
      <c r="V4064" s="206"/>
      <c r="W4064" s="206"/>
      <c r="X4064" s="206"/>
      <c r="Y4064" s="206"/>
      <c r="Z4064" s="206"/>
      <c r="AA4064" s="206"/>
      <c r="AB4064" s="206"/>
      <c r="AC4064" s="206"/>
      <c r="AD4064" s="40"/>
      <c r="AE4064" s="40"/>
      <c r="AF4064" s="42"/>
      <c r="AG4064" s="42"/>
    </row>
    <row r="4065" spans="1:33" ht="13.8">
      <c r="A4065" s="30"/>
      <c r="B4065" s="30"/>
      <c r="C4065" s="43"/>
      <c r="D4065" s="44"/>
      <c r="E4065" s="44"/>
      <c r="F4065" s="44"/>
      <c r="G4065" s="44"/>
      <c r="H4065" s="44"/>
      <c r="I4065" s="21"/>
      <c r="J4065" s="209"/>
      <c r="K4065" s="209"/>
      <c r="L4065" s="39"/>
      <c r="M4065" s="39"/>
      <c r="N4065" s="39"/>
      <c r="O4065" s="39"/>
      <c r="P4065" s="206"/>
      <c r="Q4065" s="206"/>
      <c r="R4065" s="206"/>
      <c r="S4065" s="206"/>
      <c r="T4065" s="206"/>
      <c r="U4065" s="206"/>
      <c r="V4065" s="206"/>
      <c r="W4065" s="206"/>
      <c r="X4065" s="206"/>
      <c r="Y4065" s="206"/>
      <c r="Z4065" s="206"/>
      <c r="AA4065" s="206"/>
      <c r="AB4065" s="206"/>
      <c r="AC4065" s="206"/>
      <c r="AD4065" s="40"/>
      <c r="AE4065" s="40"/>
      <c r="AF4065" s="42"/>
      <c r="AG4065" s="42"/>
    </row>
    <row r="4066" spans="1:33" ht="13.8">
      <c r="A4066" s="30"/>
      <c r="B4066" s="30"/>
      <c r="C4066" s="43"/>
      <c r="D4066" s="44"/>
      <c r="E4066" s="44"/>
      <c r="F4066" s="44"/>
      <c r="G4066" s="44"/>
      <c r="H4066" s="44"/>
      <c r="I4066" s="21"/>
      <c r="J4066" s="209"/>
      <c r="K4066" s="209"/>
      <c r="L4066" s="39"/>
      <c r="M4066" s="39"/>
      <c r="N4066" s="39"/>
      <c r="O4066" s="39"/>
      <c r="P4066" s="206"/>
      <c r="Q4066" s="206"/>
      <c r="R4066" s="206"/>
      <c r="S4066" s="206"/>
      <c r="T4066" s="206"/>
      <c r="U4066" s="206"/>
      <c r="V4066" s="206"/>
      <c r="W4066" s="206"/>
      <c r="X4066" s="206"/>
      <c r="Y4066" s="206"/>
      <c r="Z4066" s="206"/>
      <c r="AA4066" s="206"/>
      <c r="AB4066" s="206"/>
      <c r="AC4066" s="206"/>
      <c r="AD4066" s="40"/>
      <c r="AE4066" s="40"/>
      <c r="AF4066" s="42"/>
      <c r="AG4066" s="42"/>
    </row>
    <row r="4067" spans="1:33" ht="13.8">
      <c r="A4067" s="30"/>
      <c r="B4067" s="30"/>
      <c r="C4067" s="43"/>
      <c r="D4067" s="44"/>
      <c r="E4067" s="44"/>
      <c r="F4067" s="44"/>
      <c r="G4067" s="44"/>
      <c r="H4067" s="44"/>
      <c r="I4067" s="21"/>
      <c r="J4067" s="209"/>
      <c r="K4067" s="209"/>
      <c r="L4067" s="39"/>
      <c r="M4067" s="39"/>
      <c r="N4067" s="39"/>
      <c r="O4067" s="39"/>
      <c r="P4067" s="206"/>
      <c r="Q4067" s="206"/>
      <c r="R4067" s="206"/>
      <c r="S4067" s="206"/>
      <c r="T4067" s="206"/>
      <c r="U4067" s="206"/>
      <c r="V4067" s="206"/>
      <c r="W4067" s="206"/>
      <c r="X4067" s="206"/>
      <c r="Y4067" s="206"/>
      <c r="Z4067" s="206"/>
      <c r="AA4067" s="206"/>
      <c r="AB4067" s="206"/>
      <c r="AC4067" s="206"/>
      <c r="AD4067" s="40"/>
      <c r="AE4067" s="40"/>
      <c r="AF4067" s="42"/>
      <c r="AG4067" s="42"/>
    </row>
    <row r="4068" spans="1:33" ht="13.8">
      <c r="A4068" s="30"/>
      <c r="B4068" s="30"/>
      <c r="C4068" s="43"/>
      <c r="D4068" s="44"/>
      <c r="E4068" s="44"/>
      <c r="F4068" s="44"/>
      <c r="G4068" s="44"/>
      <c r="H4068" s="44"/>
      <c r="I4068" s="21"/>
      <c r="J4068" s="209"/>
      <c r="K4068" s="209"/>
      <c r="L4068" s="39"/>
      <c r="M4068" s="39"/>
      <c r="N4068" s="39"/>
      <c r="O4068" s="39"/>
      <c r="P4068" s="206"/>
      <c r="Q4068" s="206"/>
      <c r="R4068" s="206"/>
      <c r="S4068" s="206"/>
      <c r="T4068" s="206"/>
      <c r="U4068" s="206"/>
      <c r="V4068" s="206"/>
      <c r="W4068" s="206"/>
      <c r="X4068" s="206"/>
      <c r="Y4068" s="206"/>
      <c r="Z4068" s="206"/>
      <c r="AA4068" s="206"/>
      <c r="AB4068" s="206"/>
      <c r="AC4068" s="206"/>
      <c r="AD4068" s="40"/>
      <c r="AE4068" s="40"/>
      <c r="AF4068" s="42"/>
      <c r="AG4068" s="42"/>
    </row>
    <row r="4069" spans="1:33" ht="13.8">
      <c r="A4069" s="30"/>
      <c r="B4069" s="30"/>
      <c r="C4069" s="43"/>
      <c r="D4069" s="44"/>
      <c r="E4069" s="44"/>
      <c r="F4069" s="44"/>
      <c r="G4069" s="44"/>
      <c r="H4069" s="44"/>
      <c r="I4069" s="21"/>
      <c r="J4069" s="209"/>
      <c r="K4069" s="209"/>
      <c r="L4069" s="39"/>
      <c r="M4069" s="39"/>
      <c r="N4069" s="39"/>
      <c r="O4069" s="39"/>
      <c r="P4069" s="206"/>
      <c r="Q4069" s="206"/>
      <c r="R4069" s="206"/>
      <c r="S4069" s="206"/>
      <c r="T4069" s="206"/>
      <c r="U4069" s="206"/>
      <c r="V4069" s="206"/>
      <c r="W4069" s="206"/>
      <c r="X4069" s="206"/>
      <c r="Y4069" s="206"/>
      <c r="Z4069" s="206"/>
      <c r="AA4069" s="206"/>
      <c r="AB4069" s="206"/>
      <c r="AC4069" s="206"/>
      <c r="AD4069" s="40"/>
      <c r="AE4069" s="40"/>
      <c r="AF4069" s="42"/>
      <c r="AG4069" s="42"/>
    </row>
    <row r="4070" spans="1:33" ht="13.8">
      <c r="A4070" s="30"/>
      <c r="B4070" s="30"/>
      <c r="C4070" s="43"/>
      <c r="D4070" s="44"/>
      <c r="E4070" s="44"/>
      <c r="F4070" s="44"/>
      <c r="G4070" s="44"/>
      <c r="H4070" s="44"/>
      <c r="I4070" s="21"/>
      <c r="J4070" s="209"/>
      <c r="K4070" s="209"/>
      <c r="L4070" s="39"/>
      <c r="M4070" s="39"/>
      <c r="N4070" s="39"/>
      <c r="O4070" s="39"/>
      <c r="P4070" s="206"/>
      <c r="Q4070" s="206"/>
      <c r="R4070" s="206"/>
      <c r="S4070" s="206"/>
      <c r="T4070" s="206"/>
      <c r="U4070" s="206"/>
      <c r="V4070" s="206"/>
      <c r="W4070" s="206"/>
      <c r="X4070" s="206"/>
      <c r="Y4070" s="206"/>
      <c r="Z4070" s="206"/>
      <c r="AA4070" s="206"/>
      <c r="AB4070" s="206"/>
      <c r="AC4070" s="206"/>
      <c r="AD4070" s="40"/>
      <c r="AE4070" s="40"/>
      <c r="AF4070" s="42"/>
      <c r="AG4070" s="42"/>
    </row>
    <row r="4071" spans="1:33" ht="13.8">
      <c r="A4071" s="30"/>
      <c r="B4071" s="30"/>
      <c r="C4071" s="43"/>
      <c r="D4071" s="44"/>
      <c r="E4071" s="44"/>
      <c r="F4071" s="44"/>
      <c r="G4071" s="44"/>
      <c r="H4071" s="44"/>
      <c r="I4071" s="21"/>
      <c r="J4071" s="209"/>
      <c r="K4071" s="209"/>
      <c r="L4071" s="39"/>
      <c r="M4071" s="39"/>
      <c r="N4071" s="39"/>
      <c r="O4071" s="39"/>
      <c r="P4071" s="206"/>
      <c r="Q4071" s="206"/>
      <c r="R4071" s="206"/>
      <c r="S4071" s="206"/>
      <c r="T4071" s="206"/>
      <c r="U4071" s="206"/>
      <c r="V4071" s="206"/>
      <c r="W4071" s="206"/>
      <c r="X4071" s="206"/>
      <c r="Y4071" s="206"/>
      <c r="Z4071" s="206"/>
      <c r="AA4071" s="206"/>
      <c r="AB4071" s="206"/>
      <c r="AC4071" s="206"/>
      <c r="AD4071" s="40"/>
      <c r="AE4071" s="40"/>
      <c r="AF4071" s="42"/>
      <c r="AG4071" s="42"/>
    </row>
    <row r="4072" spans="1:33" ht="13.8">
      <c r="A4072" s="30"/>
      <c r="B4072" s="30"/>
      <c r="C4072" s="43"/>
      <c r="D4072" s="44"/>
      <c r="E4072" s="44"/>
      <c r="F4072" s="44"/>
      <c r="G4072" s="44"/>
      <c r="H4072" s="44"/>
      <c r="I4072" s="21"/>
      <c r="J4072" s="209"/>
      <c r="K4072" s="209"/>
      <c r="L4072" s="39"/>
      <c r="M4072" s="39"/>
      <c r="N4072" s="39"/>
      <c r="O4072" s="39"/>
      <c r="P4072" s="206"/>
      <c r="Q4072" s="206"/>
      <c r="R4072" s="206"/>
      <c r="S4072" s="206"/>
      <c r="T4072" s="206"/>
      <c r="U4072" s="206"/>
      <c r="V4072" s="206"/>
      <c r="W4072" s="206"/>
      <c r="X4072" s="206"/>
      <c r="Y4072" s="206"/>
      <c r="Z4072" s="206"/>
      <c r="AA4072" s="206"/>
      <c r="AB4072" s="206"/>
      <c r="AC4072" s="206"/>
      <c r="AD4072" s="40"/>
      <c r="AE4072" s="40"/>
      <c r="AF4072" s="42"/>
      <c r="AG4072" s="42"/>
    </row>
    <row r="4073" spans="1:33" ht="13.8">
      <c r="A4073" s="30"/>
      <c r="B4073" s="30"/>
      <c r="C4073" s="43"/>
      <c r="D4073" s="44"/>
      <c r="E4073" s="44"/>
      <c r="F4073" s="44"/>
      <c r="G4073" s="44"/>
      <c r="H4073" s="44"/>
      <c r="I4073" s="21"/>
      <c r="J4073" s="209"/>
      <c r="K4073" s="209"/>
      <c r="L4073" s="39"/>
      <c r="M4073" s="39"/>
      <c r="N4073" s="39"/>
      <c r="O4073" s="39"/>
      <c r="P4073" s="206"/>
      <c r="Q4073" s="206"/>
      <c r="R4073" s="206"/>
      <c r="S4073" s="206"/>
      <c r="T4073" s="206"/>
      <c r="U4073" s="206"/>
      <c r="V4073" s="206"/>
      <c r="W4073" s="206"/>
      <c r="X4073" s="206"/>
      <c r="Y4073" s="206"/>
      <c r="Z4073" s="206"/>
      <c r="AA4073" s="206"/>
      <c r="AB4073" s="206"/>
      <c r="AC4073" s="206"/>
      <c r="AD4073" s="40"/>
      <c r="AE4073" s="40"/>
      <c r="AF4073" s="42"/>
      <c r="AG4073" s="42"/>
    </row>
    <row r="4074" spans="1:33" ht="13.8">
      <c r="A4074" s="30"/>
      <c r="B4074" s="30"/>
      <c r="C4074" s="43"/>
      <c r="D4074" s="44"/>
      <c r="E4074" s="44"/>
      <c r="F4074" s="44"/>
      <c r="G4074" s="44"/>
      <c r="H4074" s="44"/>
      <c r="I4074" s="21"/>
      <c r="J4074" s="209"/>
      <c r="K4074" s="209"/>
      <c r="L4074" s="39"/>
      <c r="M4074" s="39"/>
      <c r="N4074" s="39"/>
      <c r="O4074" s="39"/>
      <c r="P4074" s="206"/>
      <c r="Q4074" s="206"/>
      <c r="R4074" s="206"/>
      <c r="S4074" s="206"/>
      <c r="T4074" s="206"/>
      <c r="U4074" s="206"/>
      <c r="V4074" s="206"/>
      <c r="W4074" s="206"/>
      <c r="X4074" s="206"/>
      <c r="Y4074" s="206"/>
      <c r="Z4074" s="206"/>
      <c r="AA4074" s="206"/>
      <c r="AB4074" s="206"/>
      <c r="AC4074" s="206"/>
      <c r="AD4074" s="40"/>
      <c r="AE4074" s="40"/>
      <c r="AF4074" s="42"/>
      <c r="AG4074" s="42"/>
    </row>
    <row r="4075" spans="1:33" ht="13.8">
      <c r="A4075" s="30"/>
      <c r="B4075" s="30"/>
      <c r="C4075" s="43"/>
      <c r="D4075" s="44"/>
      <c r="E4075" s="44"/>
      <c r="F4075" s="44"/>
      <c r="G4075" s="44"/>
      <c r="H4075" s="44"/>
      <c r="I4075" s="21"/>
      <c r="J4075" s="209"/>
      <c r="K4075" s="209"/>
      <c r="L4075" s="39"/>
      <c r="M4075" s="39"/>
      <c r="N4075" s="39"/>
      <c r="O4075" s="39"/>
      <c r="P4075" s="206"/>
      <c r="Q4075" s="206"/>
      <c r="R4075" s="206"/>
      <c r="S4075" s="206"/>
      <c r="T4075" s="206"/>
      <c r="U4075" s="206"/>
      <c r="V4075" s="206"/>
      <c r="W4075" s="206"/>
      <c r="X4075" s="206"/>
      <c r="Y4075" s="206"/>
      <c r="Z4075" s="206"/>
      <c r="AA4075" s="206"/>
      <c r="AB4075" s="206"/>
      <c r="AC4075" s="206"/>
      <c r="AD4075" s="40"/>
      <c r="AE4075" s="40"/>
      <c r="AF4075" s="42"/>
      <c r="AG4075" s="42"/>
    </row>
    <row r="4076" spans="1:33" ht="13.8">
      <c r="A4076" s="30"/>
      <c r="B4076" s="30"/>
      <c r="C4076" s="43"/>
      <c r="D4076" s="44"/>
      <c r="E4076" s="44"/>
      <c r="F4076" s="44"/>
      <c r="G4076" s="44"/>
      <c r="H4076" s="44"/>
      <c r="I4076" s="21"/>
      <c r="J4076" s="209"/>
      <c r="K4076" s="209"/>
      <c r="L4076" s="39"/>
      <c r="M4076" s="39"/>
      <c r="N4076" s="39"/>
      <c r="O4076" s="39"/>
      <c r="P4076" s="206"/>
      <c r="Q4076" s="206"/>
      <c r="R4076" s="206"/>
      <c r="S4076" s="206"/>
      <c r="T4076" s="206"/>
      <c r="U4076" s="206"/>
      <c r="V4076" s="206"/>
      <c r="W4076" s="206"/>
      <c r="X4076" s="206"/>
      <c r="Y4076" s="206"/>
      <c r="Z4076" s="206"/>
      <c r="AA4076" s="206"/>
      <c r="AB4076" s="206"/>
      <c r="AC4076" s="206"/>
      <c r="AD4076" s="40"/>
      <c r="AE4076" s="40"/>
      <c r="AF4076" s="42"/>
      <c r="AG4076" s="42"/>
    </row>
    <row r="4077" spans="1:33" ht="13.8">
      <c r="A4077" s="30"/>
      <c r="B4077" s="30"/>
      <c r="C4077" s="43"/>
      <c r="D4077" s="44"/>
      <c r="E4077" s="44"/>
      <c r="F4077" s="44"/>
      <c r="G4077" s="44"/>
      <c r="H4077" s="44"/>
      <c r="I4077" s="21"/>
      <c r="J4077" s="209"/>
      <c r="K4077" s="209"/>
      <c r="L4077" s="39"/>
      <c r="M4077" s="39"/>
      <c r="N4077" s="39"/>
      <c r="O4077" s="39"/>
      <c r="P4077" s="206"/>
      <c r="Q4077" s="206"/>
      <c r="R4077" s="206"/>
      <c r="S4077" s="206"/>
      <c r="T4077" s="206"/>
      <c r="U4077" s="206"/>
      <c r="V4077" s="206"/>
      <c r="W4077" s="206"/>
      <c r="X4077" s="206"/>
      <c r="Y4077" s="206"/>
      <c r="Z4077" s="206"/>
      <c r="AA4077" s="206"/>
      <c r="AB4077" s="206"/>
      <c r="AC4077" s="206"/>
      <c r="AD4077" s="40"/>
      <c r="AE4077" s="40"/>
      <c r="AF4077" s="42"/>
      <c r="AG4077" s="42"/>
    </row>
    <row r="4078" spans="1:33" ht="13.8">
      <c r="A4078" s="30"/>
      <c r="B4078" s="30"/>
      <c r="C4078" s="43"/>
      <c r="D4078" s="44"/>
      <c r="E4078" s="44"/>
      <c r="F4078" s="44"/>
      <c r="G4078" s="44"/>
      <c r="H4078" s="44"/>
      <c r="I4078" s="21"/>
      <c r="J4078" s="209"/>
      <c r="K4078" s="209"/>
      <c r="L4078" s="39"/>
      <c r="M4078" s="39"/>
      <c r="N4078" s="39"/>
      <c r="O4078" s="39"/>
      <c r="P4078" s="206"/>
      <c r="Q4078" s="206"/>
      <c r="R4078" s="206"/>
      <c r="S4078" s="206"/>
      <c r="T4078" s="206"/>
      <c r="U4078" s="206"/>
      <c r="V4078" s="206"/>
      <c r="W4078" s="206"/>
      <c r="X4078" s="206"/>
      <c r="Y4078" s="206"/>
      <c r="Z4078" s="206"/>
      <c r="AA4078" s="206"/>
      <c r="AB4078" s="206"/>
      <c r="AC4078" s="206"/>
      <c r="AD4078" s="40"/>
      <c r="AE4078" s="40"/>
      <c r="AF4078" s="42"/>
      <c r="AG4078" s="42"/>
    </row>
    <row r="4079" spans="1:33" ht="13.8">
      <c r="A4079" s="30"/>
      <c r="B4079" s="30"/>
      <c r="C4079" s="43"/>
      <c r="D4079" s="44"/>
      <c r="E4079" s="44"/>
      <c r="F4079" s="44"/>
      <c r="G4079" s="44"/>
      <c r="H4079" s="44"/>
      <c r="I4079" s="21"/>
      <c r="J4079" s="209"/>
      <c r="K4079" s="209"/>
      <c r="L4079" s="39"/>
      <c r="M4079" s="39"/>
      <c r="N4079" s="39"/>
      <c r="O4079" s="39"/>
      <c r="P4079" s="206"/>
      <c r="Q4079" s="206"/>
      <c r="R4079" s="206"/>
      <c r="S4079" s="206"/>
      <c r="T4079" s="206"/>
      <c r="U4079" s="206"/>
      <c r="V4079" s="206"/>
      <c r="W4079" s="206"/>
      <c r="X4079" s="206"/>
      <c r="Y4079" s="206"/>
      <c r="Z4079" s="206"/>
      <c r="AA4079" s="206"/>
      <c r="AB4079" s="206"/>
      <c r="AC4079" s="206"/>
      <c r="AD4079" s="40"/>
      <c r="AE4079" s="40"/>
      <c r="AF4079" s="42"/>
      <c r="AG4079" s="42"/>
    </row>
    <row r="4080" spans="1:33" ht="13.8">
      <c r="A4080" s="30"/>
      <c r="B4080" s="30"/>
      <c r="C4080" s="43"/>
      <c r="D4080" s="44"/>
      <c r="E4080" s="44"/>
      <c r="F4080" s="44"/>
      <c r="G4080" s="44"/>
      <c r="H4080" s="44"/>
      <c r="I4080" s="21"/>
      <c r="J4080" s="209"/>
      <c r="K4080" s="209"/>
      <c r="L4080" s="39"/>
      <c r="M4080" s="39"/>
      <c r="N4080" s="39"/>
      <c r="O4080" s="39"/>
      <c r="P4080" s="206"/>
      <c r="Q4080" s="206"/>
      <c r="R4080" s="206"/>
      <c r="S4080" s="206"/>
      <c r="T4080" s="206"/>
      <c r="U4080" s="206"/>
      <c r="V4080" s="206"/>
      <c r="W4080" s="206"/>
      <c r="X4080" s="206"/>
      <c r="Y4080" s="206"/>
      <c r="Z4080" s="206"/>
      <c r="AA4080" s="206"/>
      <c r="AB4080" s="206"/>
      <c r="AC4080" s="206"/>
      <c r="AD4080" s="40"/>
      <c r="AE4080" s="40"/>
      <c r="AF4080" s="42"/>
      <c r="AG4080" s="42"/>
    </row>
    <row r="4081" spans="1:33" ht="13.8">
      <c r="A4081" s="30"/>
      <c r="B4081" s="30"/>
      <c r="C4081" s="43"/>
      <c r="D4081" s="44"/>
      <c r="E4081" s="44"/>
      <c r="F4081" s="44"/>
      <c r="G4081" s="44"/>
      <c r="H4081" s="44"/>
      <c r="I4081" s="21"/>
      <c r="J4081" s="209"/>
      <c r="K4081" s="209"/>
      <c r="L4081" s="39"/>
      <c r="M4081" s="39"/>
      <c r="N4081" s="39"/>
      <c r="O4081" s="39"/>
      <c r="P4081" s="206"/>
      <c r="Q4081" s="206"/>
      <c r="R4081" s="206"/>
      <c r="S4081" s="206"/>
      <c r="T4081" s="206"/>
      <c r="U4081" s="206"/>
      <c r="V4081" s="206"/>
      <c r="W4081" s="206"/>
      <c r="X4081" s="206"/>
      <c r="Y4081" s="206"/>
      <c r="Z4081" s="206"/>
      <c r="AA4081" s="206"/>
      <c r="AB4081" s="206"/>
      <c r="AC4081" s="206"/>
      <c r="AD4081" s="40"/>
      <c r="AE4081" s="40"/>
      <c r="AF4081" s="42"/>
      <c r="AG4081" s="42"/>
    </row>
    <row r="4082" spans="1:33" ht="13.8">
      <c r="A4082" s="30"/>
      <c r="B4082" s="30"/>
      <c r="C4082" s="43"/>
      <c r="D4082" s="44"/>
      <c r="E4082" s="44"/>
      <c r="F4082" s="44"/>
      <c r="G4082" s="44"/>
      <c r="H4082" s="44"/>
      <c r="I4082" s="21"/>
      <c r="J4082" s="209"/>
      <c r="K4082" s="209"/>
      <c r="L4082" s="39"/>
      <c r="M4082" s="39"/>
      <c r="N4082" s="39"/>
      <c r="O4082" s="39"/>
      <c r="P4082" s="206"/>
      <c r="Q4082" s="206"/>
      <c r="R4082" s="206"/>
      <c r="S4082" s="206"/>
      <c r="T4082" s="206"/>
      <c r="U4082" s="206"/>
      <c r="V4082" s="206"/>
      <c r="W4082" s="206"/>
      <c r="X4082" s="206"/>
      <c r="Y4082" s="206"/>
      <c r="Z4082" s="206"/>
      <c r="AA4082" s="206"/>
      <c r="AB4082" s="206"/>
      <c r="AC4082" s="206"/>
      <c r="AD4082" s="40"/>
      <c r="AE4082" s="40"/>
      <c r="AF4082" s="42"/>
      <c r="AG4082" s="42"/>
    </row>
    <row r="4083" spans="1:33" ht="13.8">
      <c r="A4083" s="30"/>
      <c r="B4083" s="30"/>
      <c r="C4083" s="43"/>
      <c r="D4083" s="44"/>
      <c r="E4083" s="44"/>
      <c r="F4083" s="44"/>
      <c r="G4083" s="44"/>
      <c r="H4083" s="44"/>
      <c r="I4083" s="21"/>
      <c r="J4083" s="209"/>
      <c r="K4083" s="209"/>
      <c r="L4083" s="39"/>
      <c r="M4083" s="39"/>
      <c r="N4083" s="39"/>
      <c r="O4083" s="39"/>
      <c r="P4083" s="206"/>
      <c r="Q4083" s="206"/>
      <c r="R4083" s="206"/>
      <c r="S4083" s="206"/>
      <c r="T4083" s="206"/>
      <c r="U4083" s="206"/>
      <c r="V4083" s="206"/>
      <c r="W4083" s="206"/>
      <c r="X4083" s="206"/>
      <c r="Y4083" s="206"/>
      <c r="Z4083" s="206"/>
      <c r="AA4083" s="206"/>
      <c r="AB4083" s="206"/>
      <c r="AC4083" s="206"/>
      <c r="AD4083" s="40"/>
      <c r="AE4083" s="40"/>
      <c r="AF4083" s="42"/>
      <c r="AG4083" s="42"/>
    </row>
    <row r="4084" spans="1:33" ht="13.8">
      <c r="A4084" s="30"/>
      <c r="B4084" s="30"/>
      <c r="C4084" s="43"/>
      <c r="D4084" s="44"/>
      <c r="E4084" s="44"/>
      <c r="F4084" s="44"/>
      <c r="G4084" s="44"/>
      <c r="H4084" s="44"/>
      <c r="I4084" s="21"/>
      <c r="J4084" s="209"/>
      <c r="K4084" s="209"/>
      <c r="L4084" s="39"/>
      <c r="M4084" s="39"/>
      <c r="N4084" s="39"/>
      <c r="O4084" s="39"/>
      <c r="P4084" s="206"/>
      <c r="Q4084" s="206"/>
      <c r="R4084" s="206"/>
      <c r="S4084" s="206"/>
      <c r="T4084" s="206"/>
      <c r="U4084" s="206"/>
      <c r="V4084" s="206"/>
      <c r="W4084" s="206"/>
      <c r="X4084" s="206"/>
      <c r="Y4084" s="206"/>
      <c r="Z4084" s="206"/>
      <c r="AA4084" s="206"/>
      <c r="AB4084" s="206"/>
      <c r="AC4084" s="206"/>
      <c r="AD4084" s="40"/>
      <c r="AE4084" s="40"/>
      <c r="AF4084" s="42"/>
      <c r="AG4084" s="42"/>
    </row>
    <row r="4085" spans="1:33" ht="13.8">
      <c r="A4085" s="30"/>
      <c r="B4085" s="30"/>
      <c r="C4085" s="43"/>
      <c r="D4085" s="44"/>
      <c r="E4085" s="44"/>
      <c r="F4085" s="44"/>
      <c r="G4085" s="44"/>
      <c r="H4085" s="44"/>
      <c r="I4085" s="21"/>
      <c r="J4085" s="209"/>
      <c r="K4085" s="209"/>
      <c r="L4085" s="39"/>
      <c r="M4085" s="39"/>
      <c r="N4085" s="39"/>
      <c r="O4085" s="39"/>
      <c r="P4085" s="206"/>
      <c r="Q4085" s="206"/>
      <c r="R4085" s="206"/>
      <c r="S4085" s="206"/>
      <c r="T4085" s="206"/>
      <c r="U4085" s="206"/>
      <c r="V4085" s="206"/>
      <c r="W4085" s="206"/>
      <c r="X4085" s="206"/>
      <c r="Y4085" s="206"/>
      <c r="Z4085" s="206"/>
      <c r="AA4085" s="206"/>
      <c r="AB4085" s="206"/>
      <c r="AC4085" s="206"/>
      <c r="AD4085" s="40"/>
      <c r="AE4085" s="40"/>
      <c r="AF4085" s="42"/>
      <c r="AG4085" s="42"/>
    </row>
    <row r="4086" spans="1:33" ht="13.8">
      <c r="A4086" s="30"/>
      <c r="B4086" s="30"/>
      <c r="C4086" s="43"/>
      <c r="D4086" s="44"/>
      <c r="E4086" s="44"/>
      <c r="F4086" s="44"/>
      <c r="G4086" s="44"/>
      <c r="H4086" s="44"/>
      <c r="I4086" s="21"/>
      <c r="J4086" s="209"/>
      <c r="K4086" s="209"/>
      <c r="L4086" s="39"/>
      <c r="M4086" s="39"/>
      <c r="N4086" s="39"/>
      <c r="O4086" s="39"/>
      <c r="P4086" s="206"/>
      <c r="Q4086" s="206"/>
      <c r="R4086" s="206"/>
      <c r="S4086" s="206"/>
      <c r="T4086" s="206"/>
      <c r="U4086" s="206"/>
      <c r="V4086" s="206"/>
      <c r="W4086" s="206"/>
      <c r="X4086" s="206"/>
      <c r="Y4086" s="206"/>
      <c r="Z4086" s="206"/>
      <c r="AA4086" s="206"/>
      <c r="AB4086" s="206"/>
      <c r="AC4086" s="206"/>
      <c r="AD4086" s="40"/>
      <c r="AE4086" s="40"/>
      <c r="AF4086" s="42"/>
      <c r="AG4086" s="42"/>
    </row>
    <row r="4087" spans="1:33" ht="13.8">
      <c r="A4087" s="30"/>
      <c r="B4087" s="30"/>
      <c r="C4087" s="43"/>
      <c r="D4087" s="44"/>
      <c r="E4087" s="44"/>
      <c r="F4087" s="44"/>
      <c r="G4087" s="44"/>
      <c r="H4087" s="44"/>
      <c r="I4087" s="21"/>
      <c r="J4087" s="209"/>
      <c r="K4087" s="209"/>
      <c r="L4087" s="39"/>
      <c r="M4087" s="39"/>
      <c r="N4087" s="39"/>
      <c r="O4087" s="39"/>
      <c r="P4087" s="206"/>
      <c r="Q4087" s="206"/>
      <c r="R4087" s="206"/>
      <c r="S4087" s="206"/>
      <c r="T4087" s="206"/>
      <c r="U4087" s="206"/>
      <c r="V4087" s="206"/>
      <c r="W4087" s="206"/>
      <c r="X4087" s="206"/>
      <c r="Y4087" s="206"/>
      <c r="Z4087" s="206"/>
      <c r="AA4087" s="206"/>
      <c r="AB4087" s="206"/>
      <c r="AC4087" s="206"/>
      <c r="AD4087" s="40"/>
      <c r="AE4087" s="40"/>
      <c r="AF4087" s="42"/>
      <c r="AG4087" s="42"/>
    </row>
    <row r="4088" spans="1:33" ht="13.8">
      <c r="A4088" s="30"/>
      <c r="B4088" s="30"/>
      <c r="C4088" s="43"/>
      <c r="D4088" s="44"/>
      <c r="E4088" s="44"/>
      <c r="F4088" s="44"/>
      <c r="G4088" s="44"/>
      <c r="H4088" s="44"/>
      <c r="I4088" s="21"/>
      <c r="J4088" s="209"/>
      <c r="K4088" s="209"/>
      <c r="L4088" s="39"/>
      <c r="M4088" s="39"/>
      <c r="N4088" s="39"/>
      <c r="O4088" s="39"/>
      <c r="P4088" s="206"/>
      <c r="Q4088" s="206"/>
      <c r="R4088" s="206"/>
      <c r="S4088" s="206"/>
      <c r="T4088" s="206"/>
      <c r="U4088" s="206"/>
      <c r="V4088" s="206"/>
      <c r="W4088" s="206"/>
      <c r="X4088" s="206"/>
      <c r="Y4088" s="206"/>
      <c r="Z4088" s="206"/>
      <c r="AA4088" s="206"/>
      <c r="AB4088" s="206"/>
      <c r="AC4088" s="206"/>
      <c r="AD4088" s="40"/>
      <c r="AE4088" s="40"/>
      <c r="AF4088" s="42"/>
      <c r="AG4088" s="42"/>
    </row>
    <row r="4089" spans="1:33" ht="13.8">
      <c r="A4089" s="30"/>
      <c r="B4089" s="30"/>
      <c r="C4089" s="43"/>
      <c r="D4089" s="44"/>
      <c r="E4089" s="44"/>
      <c r="F4089" s="44"/>
      <c r="G4089" s="44"/>
      <c r="H4089" s="44"/>
      <c r="I4089" s="21"/>
      <c r="J4089" s="209"/>
      <c r="K4089" s="209"/>
      <c r="L4089" s="39"/>
      <c r="M4089" s="39"/>
      <c r="N4089" s="39"/>
      <c r="O4089" s="39"/>
      <c r="P4089" s="206"/>
      <c r="Q4089" s="206"/>
      <c r="R4089" s="206"/>
      <c r="S4089" s="206"/>
      <c r="T4089" s="206"/>
      <c r="U4089" s="206"/>
      <c r="V4089" s="206"/>
      <c r="W4089" s="206"/>
      <c r="X4089" s="206"/>
      <c r="Y4089" s="206"/>
      <c r="Z4089" s="206"/>
      <c r="AA4089" s="206"/>
      <c r="AB4089" s="206"/>
      <c r="AC4089" s="206"/>
      <c r="AD4089" s="40"/>
      <c r="AE4089" s="40"/>
      <c r="AF4089" s="42"/>
      <c r="AG4089" s="42"/>
    </row>
    <row r="4090" spans="1:33" ht="13.8">
      <c r="A4090" s="30"/>
      <c r="B4090" s="30"/>
      <c r="C4090" s="43"/>
      <c r="D4090" s="44"/>
      <c r="E4090" s="44"/>
      <c r="F4090" s="44"/>
      <c r="G4090" s="44"/>
      <c r="H4090" s="44"/>
      <c r="I4090" s="21"/>
      <c r="J4090" s="209"/>
      <c r="K4090" s="209"/>
      <c r="L4090" s="39"/>
      <c r="M4090" s="39"/>
      <c r="N4090" s="39"/>
      <c r="O4090" s="39"/>
      <c r="P4090" s="206"/>
      <c r="Q4090" s="206"/>
      <c r="R4090" s="206"/>
      <c r="S4090" s="206"/>
      <c r="T4090" s="206"/>
      <c r="U4090" s="206"/>
      <c r="V4090" s="206"/>
      <c r="W4090" s="206"/>
      <c r="X4090" s="206"/>
      <c r="Y4090" s="206"/>
      <c r="Z4090" s="206"/>
      <c r="AA4090" s="206"/>
      <c r="AB4090" s="206"/>
      <c r="AC4090" s="206"/>
      <c r="AD4090" s="40"/>
      <c r="AE4090" s="40"/>
      <c r="AF4090" s="42"/>
      <c r="AG4090" s="42"/>
    </row>
    <row r="4091" spans="1:33" ht="13.8">
      <c r="A4091" s="30"/>
      <c r="B4091" s="30"/>
      <c r="C4091" s="43"/>
      <c r="D4091" s="44"/>
      <c r="E4091" s="44"/>
      <c r="F4091" s="44"/>
      <c r="G4091" s="44"/>
      <c r="H4091" s="44"/>
      <c r="I4091" s="21"/>
      <c r="J4091" s="209"/>
      <c r="K4091" s="209"/>
      <c r="L4091" s="39"/>
      <c r="M4091" s="39"/>
      <c r="N4091" s="39"/>
      <c r="O4091" s="39"/>
      <c r="P4091" s="206"/>
      <c r="Q4091" s="206"/>
      <c r="R4091" s="206"/>
      <c r="S4091" s="206"/>
      <c r="T4091" s="206"/>
      <c r="U4091" s="206"/>
      <c r="V4091" s="206"/>
      <c r="W4091" s="206"/>
      <c r="X4091" s="206"/>
      <c r="Y4091" s="206"/>
      <c r="Z4091" s="206"/>
      <c r="AA4091" s="206"/>
      <c r="AB4091" s="206"/>
      <c r="AC4091" s="206"/>
      <c r="AD4091" s="40"/>
      <c r="AE4091" s="40"/>
      <c r="AF4091" s="42"/>
      <c r="AG4091" s="42"/>
    </row>
    <row r="4092" spans="1:33" ht="13.8">
      <c r="A4092" s="30"/>
      <c r="B4092" s="30"/>
      <c r="C4092" s="43"/>
      <c r="D4092" s="44"/>
      <c r="E4092" s="44"/>
      <c r="F4092" s="44"/>
      <c r="G4092" s="44"/>
      <c r="H4092" s="44"/>
      <c r="I4092" s="21"/>
      <c r="J4092" s="209"/>
      <c r="K4092" s="209"/>
      <c r="L4092" s="39"/>
      <c r="M4092" s="39"/>
      <c r="N4092" s="39"/>
      <c r="O4092" s="39"/>
      <c r="P4092" s="206"/>
      <c r="Q4092" s="206"/>
      <c r="R4092" s="206"/>
      <c r="S4092" s="206"/>
      <c r="T4092" s="206"/>
      <c r="U4092" s="206"/>
      <c r="V4092" s="206"/>
      <c r="W4092" s="206"/>
      <c r="X4092" s="206"/>
      <c r="Y4092" s="206"/>
      <c r="Z4092" s="206"/>
      <c r="AA4092" s="206"/>
      <c r="AB4092" s="206"/>
      <c r="AC4092" s="206"/>
      <c r="AD4092" s="40"/>
      <c r="AE4092" s="40"/>
      <c r="AF4092" s="42"/>
      <c r="AG4092" s="42"/>
    </row>
    <row r="4093" spans="1:33" ht="13.8">
      <c r="A4093" s="30"/>
      <c r="B4093" s="30"/>
      <c r="C4093" s="43"/>
      <c r="D4093" s="44"/>
      <c r="E4093" s="44"/>
      <c r="F4093" s="44"/>
      <c r="G4093" s="44"/>
      <c r="H4093" s="44"/>
      <c r="I4093" s="21"/>
      <c r="J4093" s="209"/>
      <c r="K4093" s="209"/>
      <c r="L4093" s="39"/>
      <c r="M4093" s="39"/>
      <c r="N4093" s="39"/>
      <c r="O4093" s="39"/>
      <c r="P4093" s="206"/>
      <c r="Q4093" s="206"/>
      <c r="R4093" s="206"/>
      <c r="S4093" s="206"/>
      <c r="T4093" s="206"/>
      <c r="U4093" s="206"/>
      <c r="V4093" s="206"/>
      <c r="W4093" s="206"/>
      <c r="X4093" s="206"/>
      <c r="Y4093" s="206"/>
      <c r="Z4093" s="206"/>
      <c r="AA4093" s="206"/>
      <c r="AB4093" s="206"/>
      <c r="AC4093" s="206"/>
      <c r="AD4093" s="40"/>
      <c r="AE4093" s="40"/>
      <c r="AF4093" s="42"/>
      <c r="AG4093" s="42"/>
    </row>
    <row r="4094" spans="1:33" ht="13.8">
      <c r="A4094" s="30"/>
      <c r="B4094" s="30"/>
      <c r="C4094" s="43"/>
      <c r="D4094" s="44"/>
      <c r="E4094" s="44"/>
      <c r="F4094" s="44"/>
      <c r="G4094" s="44"/>
      <c r="H4094" s="44"/>
      <c r="I4094" s="21"/>
      <c r="J4094" s="209"/>
      <c r="K4094" s="209"/>
      <c r="L4094" s="39"/>
      <c r="M4094" s="39"/>
      <c r="N4094" s="39"/>
      <c r="O4094" s="39"/>
      <c r="P4094" s="206"/>
      <c r="Q4094" s="206"/>
      <c r="R4094" s="206"/>
      <c r="S4094" s="206"/>
      <c r="T4094" s="206"/>
      <c r="U4094" s="206"/>
      <c r="V4094" s="206"/>
      <c r="W4094" s="206"/>
      <c r="X4094" s="206"/>
      <c r="Y4094" s="206"/>
      <c r="Z4094" s="206"/>
      <c r="AA4094" s="206"/>
      <c r="AB4094" s="206"/>
      <c r="AC4094" s="206"/>
      <c r="AD4094" s="40"/>
      <c r="AE4094" s="40"/>
      <c r="AF4094" s="42"/>
      <c r="AG4094" s="42"/>
    </row>
    <row r="4095" spans="1:33" ht="13.8">
      <c r="A4095" s="30"/>
      <c r="B4095" s="30"/>
      <c r="C4095" s="43"/>
      <c r="D4095" s="44"/>
      <c r="E4095" s="44"/>
      <c r="F4095" s="44"/>
      <c r="G4095" s="44"/>
      <c r="H4095" s="44"/>
      <c r="I4095" s="21"/>
      <c r="J4095" s="209"/>
      <c r="K4095" s="209"/>
      <c r="L4095" s="39"/>
      <c r="M4095" s="39"/>
      <c r="N4095" s="39"/>
      <c r="O4095" s="39"/>
      <c r="P4095" s="206"/>
      <c r="Q4095" s="206"/>
      <c r="R4095" s="206"/>
      <c r="S4095" s="206"/>
      <c r="T4095" s="206"/>
      <c r="U4095" s="206"/>
      <c r="V4095" s="206"/>
      <c r="W4095" s="206"/>
      <c r="X4095" s="206"/>
      <c r="Y4095" s="206"/>
      <c r="Z4095" s="206"/>
      <c r="AA4095" s="206"/>
      <c r="AB4095" s="206"/>
      <c r="AC4095" s="206"/>
      <c r="AD4095" s="40"/>
      <c r="AE4095" s="40"/>
      <c r="AF4095" s="42"/>
      <c r="AG4095" s="42"/>
    </row>
    <row r="4096" spans="1:33" ht="13.8">
      <c r="A4096" s="30"/>
      <c r="B4096" s="30"/>
      <c r="C4096" s="43"/>
      <c r="D4096" s="44"/>
      <c r="E4096" s="44"/>
      <c r="F4096" s="44"/>
      <c r="G4096" s="44"/>
      <c r="H4096" s="44"/>
      <c r="I4096" s="21"/>
      <c r="J4096" s="209"/>
      <c r="K4096" s="209"/>
      <c r="L4096" s="39"/>
      <c r="M4096" s="39"/>
      <c r="N4096" s="39"/>
      <c r="O4096" s="39"/>
      <c r="P4096" s="206"/>
      <c r="Q4096" s="206"/>
      <c r="R4096" s="206"/>
      <c r="S4096" s="206"/>
      <c r="T4096" s="206"/>
      <c r="U4096" s="206"/>
      <c r="V4096" s="206"/>
      <c r="W4096" s="206"/>
      <c r="X4096" s="206"/>
      <c r="Y4096" s="206"/>
      <c r="Z4096" s="206"/>
      <c r="AA4096" s="206"/>
      <c r="AB4096" s="206"/>
      <c r="AC4096" s="206"/>
      <c r="AD4096" s="40"/>
      <c r="AE4096" s="40"/>
      <c r="AF4096" s="42"/>
      <c r="AG4096" s="42"/>
    </row>
    <row r="4097" spans="1:33" ht="13.8">
      <c r="A4097" s="30"/>
      <c r="B4097" s="30"/>
      <c r="C4097" s="43"/>
      <c r="D4097" s="44"/>
      <c r="E4097" s="44"/>
      <c r="F4097" s="44"/>
      <c r="G4097" s="44"/>
      <c r="H4097" s="44"/>
      <c r="I4097" s="21"/>
      <c r="J4097" s="209"/>
      <c r="K4097" s="209"/>
      <c r="L4097" s="39"/>
      <c r="M4097" s="39"/>
      <c r="N4097" s="39"/>
      <c r="O4097" s="39"/>
      <c r="P4097" s="206"/>
      <c r="Q4097" s="206"/>
      <c r="R4097" s="206"/>
      <c r="S4097" s="206"/>
      <c r="T4097" s="206"/>
      <c r="U4097" s="206"/>
      <c r="V4097" s="206"/>
      <c r="W4097" s="206"/>
      <c r="X4097" s="206"/>
      <c r="Y4097" s="206"/>
      <c r="Z4097" s="206"/>
      <c r="AA4097" s="206"/>
      <c r="AB4097" s="206"/>
      <c r="AC4097" s="206"/>
      <c r="AD4097" s="40"/>
      <c r="AE4097" s="40"/>
      <c r="AF4097" s="42"/>
      <c r="AG4097" s="42"/>
    </row>
    <row r="4098" spans="1:33" ht="13.8">
      <c r="A4098" s="30"/>
      <c r="B4098" s="30"/>
      <c r="C4098" s="43"/>
      <c r="D4098" s="44"/>
      <c r="E4098" s="44"/>
      <c r="F4098" s="44"/>
      <c r="G4098" s="44"/>
      <c r="H4098" s="44"/>
      <c r="I4098" s="21"/>
      <c r="J4098" s="209"/>
      <c r="K4098" s="209"/>
      <c r="L4098" s="39"/>
      <c r="M4098" s="39"/>
      <c r="N4098" s="39"/>
      <c r="O4098" s="39"/>
      <c r="P4098" s="206"/>
      <c r="Q4098" s="206"/>
      <c r="R4098" s="206"/>
      <c r="S4098" s="206"/>
      <c r="T4098" s="206"/>
      <c r="U4098" s="206"/>
      <c r="V4098" s="206"/>
      <c r="W4098" s="206"/>
      <c r="X4098" s="206"/>
      <c r="Y4098" s="206"/>
      <c r="Z4098" s="206"/>
      <c r="AA4098" s="206"/>
      <c r="AB4098" s="206"/>
      <c r="AC4098" s="206"/>
      <c r="AD4098" s="40"/>
      <c r="AE4098" s="40"/>
      <c r="AF4098" s="42"/>
      <c r="AG4098" s="42"/>
    </row>
    <row r="4099" spans="1:33" ht="13.8">
      <c r="A4099" s="30"/>
      <c r="B4099" s="30"/>
      <c r="C4099" s="43"/>
      <c r="D4099" s="44"/>
      <c r="E4099" s="44"/>
      <c r="F4099" s="44"/>
      <c r="G4099" s="44"/>
      <c r="H4099" s="44"/>
      <c r="I4099" s="21"/>
      <c r="J4099" s="209"/>
      <c r="K4099" s="209"/>
      <c r="L4099" s="39"/>
      <c r="M4099" s="39"/>
      <c r="N4099" s="39"/>
      <c r="O4099" s="39"/>
      <c r="P4099" s="206"/>
      <c r="Q4099" s="206"/>
      <c r="R4099" s="206"/>
      <c r="S4099" s="206"/>
      <c r="T4099" s="206"/>
      <c r="U4099" s="206"/>
      <c r="V4099" s="206"/>
      <c r="W4099" s="206"/>
      <c r="X4099" s="206"/>
      <c r="Y4099" s="206"/>
      <c r="Z4099" s="206"/>
      <c r="AA4099" s="206"/>
      <c r="AB4099" s="206"/>
      <c r="AC4099" s="206"/>
      <c r="AD4099" s="40"/>
      <c r="AE4099" s="40"/>
      <c r="AF4099" s="42"/>
      <c r="AG4099" s="42"/>
    </row>
    <row r="4100" spans="1:33" ht="13.8">
      <c r="A4100" s="30"/>
      <c r="B4100" s="30"/>
      <c r="C4100" s="43"/>
      <c r="D4100" s="44"/>
      <c r="E4100" s="44"/>
      <c r="F4100" s="44"/>
      <c r="G4100" s="44"/>
      <c r="H4100" s="44"/>
      <c r="I4100" s="21"/>
      <c r="J4100" s="209"/>
      <c r="K4100" s="209"/>
      <c r="L4100" s="39"/>
      <c r="M4100" s="39"/>
      <c r="N4100" s="39"/>
      <c r="O4100" s="39"/>
      <c r="P4100" s="206"/>
      <c r="Q4100" s="206"/>
      <c r="R4100" s="206"/>
      <c r="S4100" s="206"/>
      <c r="T4100" s="206"/>
      <c r="U4100" s="206"/>
      <c r="V4100" s="206"/>
      <c r="W4100" s="206"/>
      <c r="X4100" s="206"/>
      <c r="Y4100" s="206"/>
      <c r="Z4100" s="206"/>
      <c r="AA4100" s="206"/>
      <c r="AB4100" s="206"/>
      <c r="AC4100" s="206"/>
      <c r="AD4100" s="40"/>
      <c r="AE4100" s="40"/>
      <c r="AF4100" s="42"/>
      <c r="AG4100" s="42"/>
    </row>
    <row r="4101" spans="1:33" ht="13.8">
      <c r="A4101" s="30"/>
      <c r="B4101" s="30"/>
      <c r="C4101" s="43"/>
      <c r="D4101" s="44"/>
      <c r="E4101" s="44"/>
      <c r="F4101" s="44"/>
      <c r="G4101" s="44"/>
      <c r="H4101" s="44"/>
      <c r="I4101" s="21"/>
      <c r="J4101" s="209"/>
      <c r="K4101" s="209"/>
      <c r="L4101" s="39"/>
      <c r="M4101" s="39"/>
      <c r="N4101" s="39"/>
      <c r="O4101" s="39"/>
      <c r="P4101" s="206"/>
      <c r="Q4101" s="206"/>
      <c r="R4101" s="206"/>
      <c r="S4101" s="206"/>
      <c r="T4101" s="206"/>
      <c r="U4101" s="206"/>
      <c r="V4101" s="206"/>
      <c r="W4101" s="206"/>
      <c r="X4101" s="206"/>
      <c r="Y4101" s="206"/>
      <c r="Z4101" s="206"/>
      <c r="AA4101" s="206"/>
      <c r="AB4101" s="206"/>
      <c r="AC4101" s="206"/>
      <c r="AD4101" s="40"/>
      <c r="AE4101" s="40"/>
      <c r="AF4101" s="42"/>
      <c r="AG4101" s="42"/>
    </row>
    <row r="4102" spans="1:33" ht="13.8">
      <c r="A4102" s="30"/>
      <c r="B4102" s="30"/>
      <c r="C4102" s="43"/>
      <c r="D4102" s="44"/>
      <c r="E4102" s="44"/>
      <c r="F4102" s="44"/>
      <c r="G4102" s="44"/>
      <c r="H4102" s="44"/>
      <c r="I4102" s="21"/>
      <c r="J4102" s="209"/>
      <c r="K4102" s="209"/>
      <c r="L4102" s="39"/>
      <c r="M4102" s="39"/>
      <c r="N4102" s="39"/>
      <c r="O4102" s="39"/>
      <c r="P4102" s="206"/>
      <c r="Q4102" s="206"/>
      <c r="R4102" s="206"/>
      <c r="S4102" s="206"/>
      <c r="T4102" s="206"/>
      <c r="U4102" s="206"/>
      <c r="V4102" s="206"/>
      <c r="W4102" s="206"/>
      <c r="X4102" s="206"/>
      <c r="Y4102" s="206"/>
      <c r="Z4102" s="206"/>
      <c r="AA4102" s="206"/>
      <c r="AB4102" s="206"/>
      <c r="AC4102" s="206"/>
      <c r="AD4102" s="40"/>
      <c r="AE4102" s="40"/>
      <c r="AF4102" s="42"/>
      <c r="AG4102" s="42"/>
    </row>
    <row r="4103" spans="1:33" ht="13.8">
      <c r="A4103" s="30"/>
      <c r="B4103" s="30"/>
      <c r="C4103" s="43"/>
      <c r="D4103" s="44"/>
      <c r="E4103" s="44"/>
      <c r="F4103" s="44"/>
      <c r="G4103" s="44"/>
      <c r="H4103" s="44"/>
      <c r="I4103" s="21"/>
      <c r="J4103" s="209"/>
      <c r="K4103" s="209"/>
      <c r="L4103" s="39"/>
      <c r="M4103" s="39"/>
      <c r="N4103" s="39"/>
      <c r="O4103" s="39"/>
      <c r="P4103" s="206"/>
      <c r="Q4103" s="206"/>
      <c r="R4103" s="206"/>
      <c r="S4103" s="206"/>
      <c r="T4103" s="206"/>
      <c r="U4103" s="206"/>
      <c r="V4103" s="206"/>
      <c r="W4103" s="206"/>
      <c r="X4103" s="206"/>
      <c r="Y4103" s="206"/>
      <c r="Z4103" s="206"/>
      <c r="AA4103" s="206"/>
      <c r="AB4103" s="206"/>
      <c r="AC4103" s="206"/>
      <c r="AD4103" s="40"/>
      <c r="AE4103" s="40"/>
      <c r="AF4103" s="42"/>
      <c r="AG4103" s="42"/>
    </row>
    <row r="4104" spans="1:33" ht="13.8">
      <c r="A4104" s="30"/>
      <c r="B4104" s="30"/>
      <c r="C4104" s="43"/>
      <c r="D4104" s="44"/>
      <c r="E4104" s="44"/>
      <c r="F4104" s="44"/>
      <c r="G4104" s="44"/>
      <c r="H4104" s="44"/>
      <c r="I4104" s="21"/>
      <c r="J4104" s="209"/>
      <c r="K4104" s="209"/>
      <c r="L4104" s="39"/>
      <c r="M4104" s="39"/>
      <c r="N4104" s="39"/>
      <c r="O4104" s="39"/>
      <c r="P4104" s="206"/>
      <c r="Q4104" s="206"/>
      <c r="R4104" s="206"/>
      <c r="S4104" s="206"/>
      <c r="T4104" s="206"/>
      <c r="U4104" s="206"/>
      <c r="V4104" s="206"/>
      <c r="W4104" s="206"/>
      <c r="X4104" s="206"/>
      <c r="Y4104" s="206"/>
      <c r="Z4104" s="206"/>
      <c r="AA4104" s="206"/>
      <c r="AB4104" s="206"/>
      <c r="AC4104" s="206"/>
      <c r="AD4104" s="40"/>
      <c r="AE4104" s="40"/>
      <c r="AF4104" s="42"/>
      <c r="AG4104" s="42"/>
    </row>
    <row r="4105" spans="1:33" ht="13.8">
      <c r="A4105" s="30"/>
      <c r="B4105" s="30"/>
      <c r="C4105" s="43"/>
      <c r="D4105" s="44"/>
      <c r="E4105" s="44"/>
      <c r="F4105" s="44"/>
      <c r="G4105" s="44"/>
      <c r="H4105" s="44"/>
      <c r="I4105" s="21"/>
      <c r="J4105" s="209"/>
      <c r="K4105" s="209"/>
      <c r="L4105" s="39"/>
      <c r="M4105" s="39"/>
      <c r="N4105" s="39"/>
      <c r="O4105" s="39"/>
      <c r="P4105" s="206"/>
      <c r="Q4105" s="206"/>
      <c r="R4105" s="206"/>
      <c r="S4105" s="206"/>
      <c r="T4105" s="206"/>
      <c r="U4105" s="206"/>
      <c r="V4105" s="206"/>
      <c r="W4105" s="206"/>
      <c r="X4105" s="206"/>
      <c r="Y4105" s="206"/>
      <c r="Z4105" s="206"/>
      <c r="AA4105" s="206"/>
      <c r="AB4105" s="206"/>
      <c r="AC4105" s="206"/>
      <c r="AD4105" s="40"/>
      <c r="AE4105" s="40"/>
      <c r="AF4105" s="42"/>
      <c r="AG4105" s="42"/>
    </row>
    <row r="4106" spans="1:33" ht="13.8">
      <c r="A4106" s="30"/>
      <c r="B4106" s="30"/>
      <c r="C4106" s="43"/>
      <c r="D4106" s="44"/>
      <c r="E4106" s="44"/>
      <c r="F4106" s="44"/>
      <c r="G4106" s="44"/>
      <c r="H4106" s="44"/>
      <c r="I4106" s="21"/>
      <c r="J4106" s="209"/>
      <c r="K4106" s="209"/>
      <c r="L4106" s="39"/>
      <c r="M4106" s="39"/>
      <c r="N4106" s="39"/>
      <c r="O4106" s="39"/>
      <c r="P4106" s="206"/>
      <c r="Q4106" s="206"/>
      <c r="R4106" s="206"/>
      <c r="S4106" s="206"/>
      <c r="T4106" s="206"/>
      <c r="U4106" s="206"/>
      <c r="V4106" s="206"/>
      <c r="W4106" s="206"/>
      <c r="X4106" s="206"/>
      <c r="Y4106" s="206"/>
      <c r="Z4106" s="206"/>
      <c r="AA4106" s="206"/>
      <c r="AB4106" s="206"/>
      <c r="AC4106" s="206"/>
      <c r="AD4106" s="40"/>
      <c r="AE4106" s="40"/>
      <c r="AF4106" s="42"/>
      <c r="AG4106" s="42"/>
    </row>
    <row r="4107" spans="1:33" ht="13.8">
      <c r="A4107" s="30"/>
      <c r="B4107" s="30"/>
      <c r="C4107" s="43"/>
      <c r="D4107" s="44"/>
      <c r="E4107" s="44"/>
      <c r="F4107" s="44"/>
      <c r="G4107" s="44"/>
      <c r="H4107" s="44"/>
      <c r="I4107" s="21"/>
      <c r="J4107" s="209"/>
      <c r="K4107" s="209"/>
      <c r="L4107" s="39"/>
      <c r="M4107" s="39"/>
      <c r="N4107" s="39"/>
      <c r="O4107" s="39"/>
      <c r="P4107" s="206"/>
      <c r="Q4107" s="206"/>
      <c r="R4107" s="206"/>
      <c r="S4107" s="206"/>
      <c r="T4107" s="206"/>
      <c r="U4107" s="206"/>
      <c r="V4107" s="206"/>
      <c r="W4107" s="206"/>
      <c r="X4107" s="206"/>
      <c r="Y4107" s="206"/>
      <c r="Z4107" s="206"/>
      <c r="AA4107" s="206"/>
      <c r="AB4107" s="206"/>
      <c r="AC4107" s="206"/>
      <c r="AD4107" s="40"/>
      <c r="AE4107" s="40"/>
      <c r="AF4107" s="42"/>
      <c r="AG4107" s="42"/>
    </row>
    <row r="4108" spans="1:33" ht="13.8">
      <c r="A4108" s="30"/>
      <c r="B4108" s="30"/>
      <c r="C4108" s="43"/>
      <c r="D4108" s="44"/>
      <c r="E4108" s="44"/>
      <c r="F4108" s="44"/>
      <c r="G4108" s="44"/>
      <c r="H4108" s="44"/>
      <c r="I4108" s="21"/>
      <c r="J4108" s="209"/>
      <c r="K4108" s="209"/>
      <c r="L4108" s="39"/>
      <c r="M4108" s="39"/>
      <c r="N4108" s="39"/>
      <c r="O4108" s="39"/>
      <c r="P4108" s="206"/>
      <c r="Q4108" s="206"/>
      <c r="R4108" s="206"/>
      <c r="S4108" s="206"/>
      <c r="T4108" s="206"/>
      <c r="U4108" s="206"/>
      <c r="V4108" s="206"/>
      <c r="W4108" s="206"/>
      <c r="X4108" s="206"/>
      <c r="Y4108" s="206"/>
      <c r="Z4108" s="206"/>
      <c r="AA4108" s="206"/>
      <c r="AB4108" s="206"/>
      <c r="AC4108" s="206"/>
      <c r="AD4108" s="40"/>
      <c r="AE4108" s="40"/>
      <c r="AF4108" s="42"/>
      <c r="AG4108" s="42"/>
    </row>
    <row r="4109" spans="1:33" ht="13.8">
      <c r="A4109" s="30"/>
      <c r="B4109" s="30"/>
      <c r="C4109" s="43"/>
      <c r="D4109" s="44"/>
      <c r="E4109" s="44"/>
      <c r="F4109" s="44"/>
      <c r="G4109" s="44"/>
      <c r="H4109" s="44"/>
      <c r="I4109" s="21"/>
      <c r="J4109" s="209"/>
      <c r="K4109" s="209"/>
      <c r="L4109" s="39"/>
      <c r="M4109" s="39"/>
      <c r="N4109" s="39"/>
      <c r="O4109" s="39"/>
      <c r="P4109" s="206"/>
      <c r="Q4109" s="206"/>
      <c r="R4109" s="206"/>
      <c r="S4109" s="206"/>
      <c r="T4109" s="206"/>
      <c r="U4109" s="206"/>
      <c r="V4109" s="206"/>
      <c r="W4109" s="206"/>
      <c r="X4109" s="206"/>
      <c r="Y4109" s="206"/>
      <c r="Z4109" s="206"/>
      <c r="AA4109" s="206"/>
      <c r="AB4109" s="206"/>
      <c r="AC4109" s="206"/>
      <c r="AD4109" s="40"/>
      <c r="AE4109" s="40"/>
      <c r="AF4109" s="42"/>
      <c r="AG4109" s="42"/>
    </row>
    <row r="4110" spans="1:33" ht="13.8">
      <c r="A4110" s="30"/>
      <c r="B4110" s="30"/>
      <c r="C4110" s="43"/>
      <c r="D4110" s="44"/>
      <c r="E4110" s="44"/>
      <c r="F4110" s="44"/>
      <c r="G4110" s="44"/>
      <c r="H4110" s="44"/>
      <c r="I4110" s="21"/>
      <c r="J4110" s="209"/>
      <c r="K4110" s="209"/>
      <c r="L4110" s="39"/>
      <c r="M4110" s="39"/>
      <c r="N4110" s="39"/>
      <c r="O4110" s="39"/>
      <c r="P4110" s="206"/>
      <c r="Q4110" s="206"/>
      <c r="R4110" s="206"/>
      <c r="S4110" s="206"/>
      <c r="T4110" s="206"/>
      <c r="U4110" s="206"/>
      <c r="V4110" s="206"/>
      <c r="W4110" s="206"/>
      <c r="X4110" s="206"/>
      <c r="Y4110" s="206"/>
      <c r="Z4110" s="206"/>
      <c r="AA4110" s="206"/>
      <c r="AB4110" s="206"/>
      <c r="AC4110" s="206"/>
      <c r="AD4110" s="40"/>
      <c r="AE4110" s="40"/>
      <c r="AF4110" s="42"/>
      <c r="AG4110" s="42"/>
    </row>
    <row r="4111" spans="1:33" ht="13.8">
      <c r="A4111" s="30"/>
      <c r="B4111" s="30"/>
      <c r="C4111" s="43"/>
      <c r="D4111" s="44"/>
      <c r="E4111" s="44"/>
      <c r="F4111" s="44"/>
      <c r="G4111" s="44"/>
      <c r="H4111" s="44"/>
      <c r="I4111" s="21"/>
      <c r="J4111" s="209"/>
      <c r="K4111" s="209"/>
      <c r="L4111" s="39"/>
      <c r="M4111" s="39"/>
      <c r="N4111" s="39"/>
      <c r="O4111" s="39"/>
      <c r="P4111" s="206"/>
      <c r="Q4111" s="206"/>
      <c r="R4111" s="206"/>
      <c r="S4111" s="206"/>
      <c r="T4111" s="206"/>
      <c r="U4111" s="206"/>
      <c r="V4111" s="206"/>
      <c r="W4111" s="206"/>
      <c r="X4111" s="206"/>
      <c r="Y4111" s="206"/>
      <c r="Z4111" s="206"/>
      <c r="AA4111" s="206"/>
      <c r="AB4111" s="206"/>
      <c r="AC4111" s="206"/>
      <c r="AD4111" s="40"/>
      <c r="AE4111" s="40"/>
      <c r="AF4111" s="42"/>
      <c r="AG4111" s="42"/>
    </row>
    <row r="4112" spans="1:33" ht="13.8">
      <c r="A4112" s="30"/>
      <c r="B4112" s="30"/>
      <c r="C4112" s="43"/>
      <c r="D4112" s="44"/>
      <c r="E4112" s="44"/>
      <c r="F4112" s="44"/>
      <c r="G4112" s="44"/>
      <c r="H4112" s="44"/>
      <c r="I4112" s="21"/>
      <c r="J4112" s="209"/>
      <c r="K4112" s="209"/>
      <c r="L4112" s="39"/>
      <c r="M4112" s="39"/>
      <c r="N4112" s="39"/>
      <c r="O4112" s="39"/>
      <c r="P4112" s="206"/>
      <c r="Q4112" s="206"/>
      <c r="R4112" s="206"/>
      <c r="S4112" s="206"/>
      <c r="T4112" s="206"/>
      <c r="U4112" s="206"/>
      <c r="V4112" s="206"/>
      <c r="W4112" s="206"/>
      <c r="X4112" s="206"/>
      <c r="Y4112" s="206"/>
      <c r="Z4112" s="206"/>
      <c r="AA4112" s="206"/>
      <c r="AB4112" s="206"/>
      <c r="AC4112" s="206"/>
      <c r="AD4112" s="40"/>
      <c r="AE4112" s="40"/>
      <c r="AF4112" s="42"/>
      <c r="AG4112" s="42"/>
    </row>
    <row r="4113" spans="1:33" ht="13.8">
      <c r="A4113" s="30"/>
      <c r="B4113" s="30"/>
      <c r="C4113" s="43"/>
      <c r="D4113" s="44"/>
      <c r="E4113" s="44"/>
      <c r="F4113" s="44"/>
      <c r="G4113" s="44"/>
      <c r="H4113" s="44"/>
      <c r="I4113" s="21"/>
      <c r="J4113" s="209"/>
      <c r="K4113" s="209"/>
      <c r="L4113" s="39"/>
      <c r="M4113" s="39"/>
      <c r="N4113" s="39"/>
      <c r="O4113" s="39"/>
      <c r="P4113" s="206"/>
      <c r="Q4113" s="206"/>
      <c r="R4113" s="206"/>
      <c r="S4113" s="206"/>
      <c r="T4113" s="206"/>
      <c r="U4113" s="206"/>
      <c r="V4113" s="206"/>
      <c r="W4113" s="206"/>
      <c r="X4113" s="206"/>
      <c r="Y4113" s="206"/>
      <c r="Z4113" s="206"/>
      <c r="AA4113" s="206"/>
      <c r="AB4113" s="206"/>
      <c r="AC4113" s="206"/>
      <c r="AD4113" s="40"/>
      <c r="AE4113" s="40"/>
      <c r="AF4113" s="42"/>
      <c r="AG4113" s="42"/>
    </row>
    <row r="4114" spans="1:33" ht="13.8">
      <c r="A4114" s="30"/>
      <c r="B4114" s="30"/>
      <c r="C4114" s="43"/>
      <c r="D4114" s="44"/>
      <c r="E4114" s="44"/>
      <c r="F4114" s="44"/>
      <c r="G4114" s="44"/>
      <c r="H4114" s="44"/>
      <c r="I4114" s="21"/>
      <c r="J4114" s="209"/>
      <c r="K4114" s="209"/>
      <c r="L4114" s="39"/>
      <c r="M4114" s="39"/>
      <c r="N4114" s="39"/>
      <c r="O4114" s="39"/>
      <c r="P4114" s="206"/>
      <c r="Q4114" s="206"/>
      <c r="R4114" s="206"/>
      <c r="S4114" s="206"/>
      <c r="T4114" s="206"/>
      <c r="U4114" s="206"/>
      <c r="V4114" s="206"/>
      <c r="W4114" s="206"/>
      <c r="X4114" s="206"/>
      <c r="Y4114" s="206"/>
      <c r="Z4114" s="206"/>
      <c r="AA4114" s="206"/>
      <c r="AB4114" s="206"/>
      <c r="AC4114" s="206"/>
      <c r="AD4114" s="40"/>
      <c r="AE4114" s="40"/>
      <c r="AF4114" s="42"/>
      <c r="AG4114" s="42"/>
    </row>
    <row r="4115" spans="1:33" ht="13.8">
      <c r="A4115" s="30"/>
      <c r="B4115" s="30"/>
      <c r="C4115" s="43"/>
      <c r="D4115" s="44"/>
      <c r="E4115" s="44"/>
      <c r="F4115" s="44"/>
      <c r="G4115" s="44"/>
      <c r="H4115" s="44"/>
      <c r="I4115" s="21"/>
      <c r="J4115" s="209"/>
      <c r="K4115" s="209"/>
      <c r="L4115" s="39"/>
      <c r="M4115" s="39"/>
      <c r="N4115" s="39"/>
      <c r="O4115" s="39"/>
      <c r="P4115" s="206"/>
      <c r="Q4115" s="206"/>
      <c r="R4115" s="206"/>
      <c r="S4115" s="206"/>
      <c r="T4115" s="206"/>
      <c r="U4115" s="206"/>
      <c r="V4115" s="206"/>
      <c r="W4115" s="206"/>
      <c r="X4115" s="206"/>
      <c r="Y4115" s="206"/>
      <c r="Z4115" s="206"/>
      <c r="AA4115" s="206"/>
      <c r="AB4115" s="206"/>
      <c r="AC4115" s="206"/>
      <c r="AD4115" s="40"/>
      <c r="AE4115" s="40"/>
      <c r="AF4115" s="42"/>
      <c r="AG4115" s="42"/>
    </row>
    <row r="4116" spans="1:33" ht="13.8">
      <c r="A4116" s="30"/>
      <c r="B4116" s="30"/>
      <c r="C4116" s="43"/>
      <c r="D4116" s="44"/>
      <c r="E4116" s="44"/>
      <c r="F4116" s="44"/>
      <c r="G4116" s="44"/>
      <c r="H4116" s="44"/>
      <c r="I4116" s="21"/>
      <c r="J4116" s="209"/>
      <c r="K4116" s="209"/>
      <c r="L4116" s="39"/>
      <c r="M4116" s="39"/>
      <c r="N4116" s="39"/>
      <c r="O4116" s="39"/>
      <c r="P4116" s="206"/>
      <c r="Q4116" s="206"/>
      <c r="R4116" s="206"/>
      <c r="S4116" s="206"/>
      <c r="T4116" s="206"/>
      <c r="U4116" s="206"/>
      <c r="V4116" s="206"/>
      <c r="W4116" s="206"/>
      <c r="X4116" s="206"/>
      <c r="Y4116" s="206"/>
      <c r="Z4116" s="206"/>
      <c r="AA4116" s="206"/>
      <c r="AB4116" s="206"/>
      <c r="AC4116" s="206"/>
      <c r="AD4116" s="40"/>
      <c r="AE4116" s="40"/>
      <c r="AF4116" s="42"/>
      <c r="AG4116" s="42"/>
    </row>
    <row r="4117" spans="1:33" ht="13.8">
      <c r="A4117" s="30"/>
      <c r="B4117" s="30"/>
      <c r="C4117" s="43"/>
      <c r="D4117" s="44"/>
      <c r="E4117" s="44"/>
      <c r="F4117" s="44"/>
      <c r="G4117" s="44"/>
      <c r="H4117" s="44"/>
      <c r="I4117" s="21"/>
      <c r="J4117" s="209"/>
      <c r="K4117" s="209"/>
      <c r="L4117" s="39"/>
      <c r="M4117" s="39"/>
      <c r="N4117" s="39"/>
      <c r="O4117" s="39"/>
      <c r="P4117" s="206"/>
      <c r="Q4117" s="206"/>
      <c r="R4117" s="206"/>
      <c r="S4117" s="206"/>
      <c r="T4117" s="206"/>
      <c r="U4117" s="206"/>
      <c r="V4117" s="206"/>
      <c r="W4117" s="206"/>
      <c r="X4117" s="206"/>
      <c r="Y4117" s="206"/>
      <c r="Z4117" s="206"/>
      <c r="AA4117" s="206"/>
      <c r="AB4117" s="206"/>
      <c r="AC4117" s="206"/>
      <c r="AD4117" s="40"/>
      <c r="AE4117" s="40"/>
      <c r="AF4117" s="42"/>
      <c r="AG4117" s="42"/>
    </row>
    <row r="4118" spans="1:33" ht="13.8">
      <c r="A4118" s="30"/>
      <c r="B4118" s="30"/>
      <c r="C4118" s="43"/>
      <c r="D4118" s="44"/>
      <c r="E4118" s="44"/>
      <c r="F4118" s="44"/>
      <c r="G4118" s="44"/>
      <c r="H4118" s="44"/>
      <c r="I4118" s="21"/>
      <c r="J4118" s="209"/>
      <c r="K4118" s="209"/>
      <c r="L4118" s="39"/>
      <c r="M4118" s="39"/>
      <c r="N4118" s="39"/>
      <c r="O4118" s="39"/>
      <c r="P4118" s="206"/>
      <c r="Q4118" s="206"/>
      <c r="R4118" s="206"/>
      <c r="S4118" s="206"/>
      <c r="T4118" s="206"/>
      <c r="U4118" s="206"/>
      <c r="V4118" s="206"/>
      <c r="W4118" s="206"/>
      <c r="X4118" s="206"/>
      <c r="Y4118" s="206"/>
      <c r="Z4118" s="206"/>
      <c r="AA4118" s="206"/>
      <c r="AB4118" s="206"/>
      <c r="AC4118" s="206"/>
      <c r="AD4118" s="40"/>
      <c r="AE4118" s="40"/>
      <c r="AF4118" s="42"/>
      <c r="AG4118" s="42"/>
    </row>
    <row r="4119" spans="1:33" ht="13.8">
      <c r="A4119" s="30"/>
      <c r="B4119" s="30"/>
      <c r="C4119" s="43"/>
      <c r="D4119" s="44"/>
      <c r="E4119" s="44"/>
      <c r="F4119" s="44"/>
      <c r="G4119" s="44"/>
      <c r="H4119" s="44"/>
      <c r="I4119" s="21"/>
      <c r="J4119" s="209"/>
      <c r="K4119" s="209"/>
      <c r="L4119" s="39"/>
      <c r="M4119" s="39"/>
      <c r="N4119" s="39"/>
      <c r="O4119" s="39"/>
      <c r="P4119" s="206"/>
      <c r="Q4119" s="206"/>
      <c r="R4119" s="206"/>
      <c r="S4119" s="206"/>
      <c r="T4119" s="206"/>
      <c r="U4119" s="206"/>
      <c r="V4119" s="206"/>
      <c r="W4119" s="206"/>
      <c r="X4119" s="206"/>
      <c r="Y4119" s="206"/>
      <c r="Z4119" s="206"/>
      <c r="AA4119" s="206"/>
      <c r="AB4119" s="206"/>
      <c r="AC4119" s="206"/>
      <c r="AD4119" s="40"/>
      <c r="AE4119" s="40"/>
      <c r="AF4119" s="42"/>
      <c r="AG4119" s="42"/>
    </row>
    <row r="4120" spans="1:33" ht="13.8">
      <c r="A4120" s="30"/>
      <c r="B4120" s="30"/>
      <c r="C4120" s="43"/>
      <c r="D4120" s="44"/>
      <c r="E4120" s="44"/>
      <c r="F4120" s="44"/>
      <c r="G4120" s="44"/>
      <c r="H4120" s="44"/>
      <c r="I4120" s="21"/>
      <c r="J4120" s="209"/>
      <c r="K4120" s="209"/>
      <c r="L4120" s="39"/>
      <c r="M4120" s="39"/>
      <c r="N4120" s="39"/>
      <c r="O4120" s="39"/>
      <c r="P4120" s="206"/>
      <c r="Q4120" s="206"/>
      <c r="R4120" s="206"/>
      <c r="S4120" s="206"/>
      <c r="T4120" s="206"/>
      <c r="U4120" s="206"/>
      <c r="V4120" s="206"/>
      <c r="W4120" s="206"/>
      <c r="X4120" s="206"/>
      <c r="Y4120" s="206"/>
      <c r="Z4120" s="206"/>
      <c r="AA4120" s="206"/>
      <c r="AB4120" s="206"/>
      <c r="AC4120" s="206"/>
      <c r="AD4120" s="40"/>
      <c r="AE4120" s="40"/>
      <c r="AF4120" s="42"/>
      <c r="AG4120" s="42"/>
    </row>
    <row r="4121" spans="1:33" ht="13.8">
      <c r="A4121" s="30"/>
      <c r="B4121" s="30"/>
      <c r="C4121" s="43"/>
      <c r="D4121" s="44"/>
      <c r="E4121" s="44"/>
      <c r="F4121" s="44"/>
      <c r="G4121" s="44"/>
      <c r="H4121" s="44"/>
      <c r="I4121" s="21"/>
      <c r="J4121" s="209"/>
      <c r="K4121" s="209"/>
      <c r="L4121" s="39"/>
      <c r="M4121" s="39"/>
      <c r="N4121" s="39"/>
      <c r="O4121" s="39"/>
      <c r="P4121" s="206"/>
      <c r="Q4121" s="206"/>
      <c r="R4121" s="206"/>
      <c r="S4121" s="206"/>
      <c r="T4121" s="206"/>
      <c r="U4121" s="206"/>
      <c r="V4121" s="206"/>
      <c r="W4121" s="206"/>
      <c r="X4121" s="206"/>
      <c r="Y4121" s="206"/>
      <c r="Z4121" s="206"/>
      <c r="AA4121" s="206"/>
      <c r="AB4121" s="206"/>
      <c r="AC4121" s="206"/>
      <c r="AD4121" s="40"/>
      <c r="AE4121" s="40"/>
      <c r="AF4121" s="42"/>
      <c r="AG4121" s="42"/>
    </row>
    <row r="4122" spans="1:33" ht="13.8">
      <c r="A4122" s="30"/>
      <c r="B4122" s="30"/>
      <c r="C4122" s="43"/>
      <c r="D4122" s="44"/>
      <c r="E4122" s="44"/>
      <c r="F4122" s="44"/>
      <c r="G4122" s="44"/>
      <c r="H4122" s="44"/>
      <c r="I4122" s="21"/>
      <c r="J4122" s="209"/>
      <c r="K4122" s="209"/>
      <c r="L4122" s="39"/>
      <c r="M4122" s="39"/>
      <c r="N4122" s="39"/>
      <c r="O4122" s="39"/>
      <c r="P4122" s="206"/>
      <c r="Q4122" s="206"/>
      <c r="R4122" s="206"/>
      <c r="S4122" s="206"/>
      <c r="T4122" s="206"/>
      <c r="U4122" s="206"/>
      <c r="V4122" s="206"/>
      <c r="W4122" s="206"/>
      <c r="X4122" s="206"/>
      <c r="Y4122" s="206"/>
      <c r="Z4122" s="206"/>
      <c r="AA4122" s="206"/>
      <c r="AB4122" s="206"/>
      <c r="AC4122" s="206"/>
      <c r="AD4122" s="40"/>
      <c r="AE4122" s="40"/>
      <c r="AF4122" s="42"/>
      <c r="AG4122" s="42"/>
    </row>
    <row r="4123" spans="1:33" ht="13.8">
      <c r="A4123" s="30"/>
      <c r="B4123" s="30"/>
      <c r="C4123" s="43"/>
      <c r="D4123" s="44"/>
      <c r="E4123" s="44"/>
      <c r="F4123" s="44"/>
      <c r="G4123" s="44"/>
      <c r="H4123" s="44"/>
      <c r="I4123" s="21"/>
      <c r="J4123" s="209"/>
      <c r="K4123" s="209"/>
      <c r="L4123" s="39"/>
      <c r="M4123" s="39"/>
      <c r="N4123" s="39"/>
      <c r="O4123" s="39"/>
      <c r="P4123" s="206"/>
      <c r="Q4123" s="206"/>
      <c r="R4123" s="206"/>
      <c r="S4123" s="206"/>
      <c r="T4123" s="206"/>
      <c r="U4123" s="206"/>
      <c r="V4123" s="206"/>
      <c r="W4123" s="206"/>
      <c r="X4123" s="206"/>
      <c r="Y4123" s="206"/>
      <c r="Z4123" s="206"/>
      <c r="AA4123" s="206"/>
      <c r="AB4123" s="206"/>
      <c r="AC4123" s="206"/>
      <c r="AD4123" s="40"/>
      <c r="AE4123" s="40"/>
      <c r="AF4123" s="42"/>
      <c r="AG4123" s="42"/>
    </row>
    <row r="4124" spans="1:33" ht="13.8">
      <c r="A4124" s="30"/>
      <c r="B4124" s="30"/>
      <c r="C4124" s="43"/>
      <c r="D4124" s="44"/>
      <c r="E4124" s="44"/>
      <c r="F4124" s="44"/>
      <c r="G4124" s="44"/>
      <c r="H4124" s="44"/>
      <c r="I4124" s="21"/>
      <c r="J4124" s="209"/>
      <c r="K4124" s="209"/>
      <c r="L4124" s="39"/>
      <c r="M4124" s="39"/>
      <c r="N4124" s="39"/>
      <c r="O4124" s="39"/>
      <c r="P4124" s="206"/>
      <c r="Q4124" s="206"/>
      <c r="R4124" s="206"/>
      <c r="S4124" s="206"/>
      <c r="T4124" s="206"/>
      <c r="U4124" s="206"/>
      <c r="V4124" s="206"/>
      <c r="W4124" s="206"/>
      <c r="X4124" s="206"/>
      <c r="Y4124" s="206"/>
      <c r="Z4124" s="206"/>
      <c r="AA4124" s="206"/>
      <c r="AB4124" s="206"/>
      <c r="AC4124" s="206"/>
      <c r="AD4124" s="40"/>
      <c r="AE4124" s="40"/>
      <c r="AF4124" s="42"/>
      <c r="AG4124" s="42"/>
    </row>
    <row r="4125" spans="1:33" ht="13.8">
      <c r="A4125" s="30"/>
      <c r="B4125" s="30"/>
      <c r="C4125" s="43"/>
      <c r="D4125" s="44"/>
      <c r="E4125" s="44"/>
      <c r="F4125" s="44"/>
      <c r="G4125" s="44"/>
      <c r="H4125" s="44"/>
      <c r="I4125" s="21"/>
      <c r="J4125" s="209"/>
      <c r="K4125" s="209"/>
      <c r="L4125" s="39"/>
      <c r="M4125" s="39"/>
      <c r="N4125" s="39"/>
      <c r="O4125" s="39"/>
      <c r="P4125" s="206"/>
      <c r="Q4125" s="206"/>
      <c r="R4125" s="206"/>
      <c r="S4125" s="206"/>
      <c r="T4125" s="206"/>
      <c r="U4125" s="206"/>
      <c r="V4125" s="206"/>
      <c r="W4125" s="206"/>
      <c r="X4125" s="206"/>
      <c r="Y4125" s="206"/>
      <c r="Z4125" s="206"/>
      <c r="AA4125" s="206"/>
      <c r="AB4125" s="206"/>
      <c r="AC4125" s="206"/>
      <c r="AD4125" s="40"/>
      <c r="AE4125" s="40"/>
      <c r="AF4125" s="42"/>
      <c r="AG4125" s="42"/>
    </row>
    <row r="4126" spans="1:33" ht="13.8">
      <c r="A4126" s="30"/>
      <c r="B4126" s="30"/>
      <c r="C4126" s="43"/>
      <c r="D4126" s="44"/>
      <c r="E4126" s="44"/>
      <c r="F4126" s="44"/>
      <c r="G4126" s="44"/>
      <c r="H4126" s="44"/>
      <c r="I4126" s="21"/>
      <c r="J4126" s="209"/>
      <c r="K4126" s="209"/>
      <c r="L4126" s="39"/>
      <c r="M4126" s="39"/>
      <c r="N4126" s="39"/>
      <c r="O4126" s="39"/>
      <c r="P4126" s="206"/>
      <c r="Q4126" s="206"/>
      <c r="R4126" s="206"/>
      <c r="S4126" s="206"/>
      <c r="T4126" s="206"/>
      <c r="U4126" s="206"/>
      <c r="V4126" s="206"/>
      <c r="W4126" s="206"/>
      <c r="X4126" s="206"/>
      <c r="Y4126" s="206"/>
      <c r="Z4126" s="206"/>
      <c r="AA4126" s="206"/>
      <c r="AB4126" s="206"/>
      <c r="AC4126" s="206"/>
      <c r="AD4126" s="40"/>
      <c r="AE4126" s="40"/>
      <c r="AF4126" s="42"/>
      <c r="AG4126" s="42"/>
    </row>
    <row r="4127" spans="1:33" ht="13.8">
      <c r="A4127" s="30"/>
      <c r="B4127" s="30"/>
      <c r="C4127" s="43"/>
      <c r="D4127" s="44"/>
      <c r="E4127" s="44"/>
      <c r="F4127" s="44"/>
      <c r="G4127" s="44"/>
      <c r="H4127" s="44"/>
      <c r="I4127" s="21"/>
      <c r="J4127" s="209"/>
      <c r="K4127" s="209"/>
      <c r="L4127" s="39"/>
      <c r="M4127" s="39"/>
      <c r="N4127" s="39"/>
      <c r="O4127" s="39"/>
      <c r="P4127" s="206"/>
      <c r="Q4127" s="206"/>
      <c r="R4127" s="206"/>
      <c r="S4127" s="206"/>
      <c r="T4127" s="206"/>
      <c r="U4127" s="206"/>
      <c r="V4127" s="206"/>
      <c r="W4127" s="206"/>
      <c r="X4127" s="206"/>
      <c r="Y4127" s="206"/>
      <c r="Z4127" s="206"/>
      <c r="AA4127" s="206"/>
      <c r="AB4127" s="206"/>
      <c r="AC4127" s="206"/>
      <c r="AD4127" s="40"/>
      <c r="AE4127" s="40"/>
      <c r="AF4127" s="42"/>
      <c r="AG4127" s="42"/>
    </row>
    <row r="4128" spans="1:33" ht="13.8">
      <c r="A4128" s="30"/>
      <c r="B4128" s="30"/>
      <c r="C4128" s="43"/>
      <c r="D4128" s="44"/>
      <c r="E4128" s="44"/>
      <c r="F4128" s="44"/>
      <c r="G4128" s="44"/>
      <c r="H4128" s="44"/>
      <c r="I4128" s="21"/>
      <c r="J4128" s="209"/>
      <c r="K4128" s="209"/>
      <c r="L4128" s="39"/>
      <c r="M4128" s="39"/>
      <c r="N4128" s="39"/>
      <c r="O4128" s="39"/>
      <c r="P4128" s="206"/>
      <c r="Q4128" s="206"/>
      <c r="R4128" s="206"/>
      <c r="S4128" s="206"/>
      <c r="T4128" s="206"/>
      <c r="U4128" s="206"/>
      <c r="V4128" s="206"/>
      <c r="W4128" s="206"/>
      <c r="X4128" s="206"/>
      <c r="Y4128" s="206"/>
      <c r="Z4128" s="206"/>
      <c r="AA4128" s="206"/>
      <c r="AB4128" s="206"/>
      <c r="AC4128" s="206"/>
      <c r="AD4128" s="40"/>
      <c r="AE4128" s="40"/>
      <c r="AF4128" s="42"/>
      <c r="AG4128" s="42"/>
    </row>
    <row r="4129" spans="1:33" ht="13.8">
      <c r="A4129" s="30"/>
      <c r="B4129" s="30"/>
      <c r="C4129" s="43"/>
      <c r="D4129" s="44"/>
      <c r="E4129" s="44"/>
      <c r="F4129" s="44"/>
      <c r="G4129" s="44"/>
      <c r="H4129" s="44"/>
      <c r="I4129" s="21"/>
      <c r="J4129" s="209"/>
      <c r="K4129" s="209"/>
      <c r="L4129" s="39"/>
      <c r="M4129" s="39"/>
      <c r="N4129" s="39"/>
      <c r="O4129" s="39"/>
      <c r="P4129" s="206"/>
      <c r="Q4129" s="206"/>
      <c r="R4129" s="206"/>
      <c r="S4129" s="206"/>
      <c r="T4129" s="206"/>
      <c r="U4129" s="206"/>
      <c r="V4129" s="206"/>
      <c r="W4129" s="206"/>
      <c r="X4129" s="206"/>
      <c r="Y4129" s="206"/>
      <c r="Z4129" s="206"/>
      <c r="AA4129" s="206"/>
      <c r="AB4129" s="206"/>
      <c r="AC4129" s="206"/>
      <c r="AD4129" s="40"/>
      <c r="AE4129" s="40"/>
      <c r="AF4129" s="42"/>
      <c r="AG4129" s="42"/>
    </row>
    <row r="4130" spans="1:33" ht="13.8">
      <c r="A4130" s="30"/>
      <c r="B4130" s="30"/>
      <c r="C4130" s="43"/>
      <c r="D4130" s="44"/>
      <c r="E4130" s="44"/>
      <c r="F4130" s="44"/>
      <c r="G4130" s="44"/>
      <c r="H4130" s="44"/>
      <c r="I4130" s="21"/>
      <c r="J4130" s="209"/>
      <c r="K4130" s="209"/>
      <c r="L4130" s="39"/>
      <c r="M4130" s="39"/>
      <c r="N4130" s="39"/>
      <c r="O4130" s="39"/>
      <c r="P4130" s="206"/>
      <c r="Q4130" s="206"/>
      <c r="R4130" s="206"/>
      <c r="S4130" s="206"/>
      <c r="T4130" s="206"/>
      <c r="U4130" s="206"/>
      <c r="V4130" s="206"/>
      <c r="W4130" s="206"/>
      <c r="X4130" s="206"/>
      <c r="Y4130" s="206"/>
      <c r="Z4130" s="206"/>
      <c r="AA4130" s="206"/>
      <c r="AB4130" s="206"/>
      <c r="AC4130" s="206"/>
      <c r="AD4130" s="40"/>
      <c r="AE4130" s="40"/>
      <c r="AF4130" s="42"/>
      <c r="AG4130" s="42"/>
    </row>
    <row r="4131" spans="1:33" ht="13.8">
      <c r="A4131" s="30"/>
      <c r="B4131" s="30"/>
      <c r="C4131" s="43"/>
      <c r="D4131" s="44"/>
      <c r="E4131" s="44"/>
      <c r="F4131" s="44"/>
      <c r="G4131" s="44"/>
      <c r="H4131" s="44"/>
      <c r="I4131" s="21"/>
      <c r="J4131" s="209"/>
      <c r="K4131" s="209"/>
      <c r="L4131" s="39"/>
      <c r="M4131" s="39"/>
      <c r="N4131" s="39"/>
      <c r="O4131" s="39"/>
      <c r="P4131" s="206"/>
      <c r="Q4131" s="206"/>
      <c r="R4131" s="206"/>
      <c r="S4131" s="206"/>
      <c r="T4131" s="206"/>
      <c r="U4131" s="206"/>
      <c r="V4131" s="206"/>
      <c r="W4131" s="206"/>
      <c r="X4131" s="206"/>
      <c r="Y4131" s="206"/>
      <c r="Z4131" s="206"/>
      <c r="AA4131" s="206"/>
      <c r="AB4131" s="206"/>
      <c r="AC4131" s="206"/>
      <c r="AD4131" s="40"/>
      <c r="AE4131" s="40"/>
      <c r="AF4131" s="42"/>
      <c r="AG4131" s="42"/>
    </row>
    <row r="4132" spans="1:33" ht="13.8">
      <c r="A4132" s="30"/>
      <c r="B4132" s="30"/>
      <c r="C4132" s="43"/>
      <c r="D4132" s="44"/>
      <c r="E4132" s="44"/>
      <c r="F4132" s="44"/>
      <c r="G4132" s="44"/>
      <c r="H4132" s="44"/>
      <c r="I4132" s="21"/>
      <c r="J4132" s="209"/>
      <c r="K4132" s="209"/>
      <c r="L4132" s="39"/>
      <c r="M4132" s="39"/>
      <c r="N4132" s="39"/>
      <c r="O4132" s="39"/>
      <c r="P4132" s="206"/>
      <c r="Q4132" s="206"/>
      <c r="R4132" s="206"/>
      <c r="S4132" s="206"/>
      <c r="T4132" s="206"/>
      <c r="U4132" s="206"/>
      <c r="V4132" s="206"/>
      <c r="W4132" s="206"/>
      <c r="X4132" s="206"/>
      <c r="Y4132" s="206"/>
      <c r="Z4132" s="206"/>
      <c r="AA4132" s="206"/>
      <c r="AB4132" s="206"/>
      <c r="AC4132" s="206"/>
      <c r="AD4132" s="40"/>
      <c r="AE4132" s="40"/>
      <c r="AF4132" s="42"/>
      <c r="AG4132" s="42"/>
    </row>
    <row r="4133" spans="1:33" ht="13.8">
      <c r="A4133" s="30"/>
      <c r="B4133" s="30"/>
      <c r="C4133" s="43"/>
      <c r="D4133" s="44"/>
      <c r="E4133" s="44"/>
      <c r="F4133" s="44"/>
      <c r="G4133" s="44"/>
      <c r="H4133" s="44"/>
      <c r="I4133" s="21"/>
      <c r="J4133" s="209"/>
      <c r="K4133" s="209"/>
      <c r="L4133" s="39"/>
      <c r="M4133" s="39"/>
      <c r="N4133" s="39"/>
      <c r="O4133" s="39"/>
      <c r="P4133" s="206"/>
      <c r="Q4133" s="206"/>
      <c r="R4133" s="206"/>
      <c r="S4133" s="206"/>
      <c r="T4133" s="206"/>
      <c r="U4133" s="206"/>
      <c r="V4133" s="206"/>
      <c r="W4133" s="206"/>
      <c r="X4133" s="206"/>
      <c r="Y4133" s="206"/>
      <c r="Z4133" s="206"/>
      <c r="AA4133" s="206"/>
      <c r="AB4133" s="206"/>
      <c r="AC4133" s="206"/>
      <c r="AD4133" s="40"/>
      <c r="AE4133" s="40"/>
      <c r="AF4133" s="42"/>
      <c r="AG4133" s="42"/>
    </row>
    <row r="4134" spans="1:33" ht="13.8">
      <c r="A4134" s="30"/>
      <c r="B4134" s="30"/>
      <c r="C4134" s="43"/>
      <c r="D4134" s="44"/>
      <c r="E4134" s="44"/>
      <c r="F4134" s="44"/>
      <c r="G4134" s="44"/>
      <c r="H4134" s="44"/>
      <c r="I4134" s="21"/>
      <c r="J4134" s="209"/>
      <c r="K4134" s="209"/>
      <c r="L4134" s="39"/>
      <c r="M4134" s="39"/>
      <c r="N4134" s="39"/>
      <c r="O4134" s="39"/>
      <c r="P4134" s="206"/>
      <c r="Q4134" s="206"/>
      <c r="R4134" s="206"/>
      <c r="S4134" s="206"/>
      <c r="T4134" s="206"/>
      <c r="U4134" s="206"/>
      <c r="V4134" s="206"/>
      <c r="W4134" s="206"/>
      <c r="X4134" s="206"/>
      <c r="Y4134" s="206"/>
      <c r="Z4134" s="206"/>
      <c r="AA4134" s="206"/>
      <c r="AB4134" s="206"/>
      <c r="AC4134" s="206"/>
      <c r="AD4134" s="40"/>
      <c r="AE4134" s="40"/>
      <c r="AF4134" s="42"/>
      <c r="AG4134" s="42"/>
    </row>
    <row r="4135" spans="1:33" ht="13.8">
      <c r="A4135" s="30"/>
      <c r="B4135" s="30"/>
      <c r="C4135" s="43"/>
      <c r="D4135" s="44"/>
      <c r="E4135" s="44"/>
      <c r="F4135" s="44"/>
      <c r="G4135" s="44"/>
      <c r="H4135" s="44"/>
      <c r="I4135" s="21"/>
      <c r="J4135" s="209"/>
      <c r="K4135" s="209"/>
      <c r="L4135" s="39"/>
      <c r="M4135" s="39"/>
      <c r="N4135" s="39"/>
      <c r="O4135" s="39"/>
      <c r="P4135" s="206"/>
      <c r="Q4135" s="206"/>
      <c r="R4135" s="206"/>
      <c r="S4135" s="206"/>
      <c r="T4135" s="206"/>
      <c r="U4135" s="206"/>
      <c r="V4135" s="206"/>
      <c r="W4135" s="206"/>
      <c r="X4135" s="206"/>
      <c r="Y4135" s="206"/>
      <c r="Z4135" s="206"/>
      <c r="AA4135" s="206"/>
      <c r="AB4135" s="206"/>
      <c r="AC4135" s="206"/>
      <c r="AD4135" s="40"/>
      <c r="AE4135" s="40"/>
      <c r="AF4135" s="42"/>
      <c r="AG4135" s="42"/>
    </row>
    <row r="4136" spans="1:33" ht="13.8">
      <c r="A4136" s="30"/>
      <c r="B4136" s="30"/>
      <c r="C4136" s="43"/>
      <c r="D4136" s="44"/>
      <c r="E4136" s="44"/>
      <c r="F4136" s="44"/>
      <c r="G4136" s="44"/>
      <c r="H4136" s="44"/>
      <c r="I4136" s="21"/>
      <c r="J4136" s="209"/>
      <c r="K4136" s="209"/>
      <c r="L4136" s="39"/>
      <c r="M4136" s="39"/>
      <c r="N4136" s="39"/>
      <c r="O4136" s="39"/>
      <c r="P4136" s="206"/>
      <c r="Q4136" s="206"/>
      <c r="R4136" s="206"/>
      <c r="S4136" s="206"/>
      <c r="T4136" s="206"/>
      <c r="U4136" s="206"/>
      <c r="V4136" s="206"/>
      <c r="W4136" s="206"/>
      <c r="X4136" s="206"/>
      <c r="Y4136" s="206"/>
      <c r="Z4136" s="206"/>
      <c r="AA4136" s="206"/>
      <c r="AB4136" s="206"/>
      <c r="AC4136" s="206"/>
      <c r="AD4136" s="40"/>
      <c r="AE4136" s="40"/>
      <c r="AF4136" s="42"/>
      <c r="AG4136" s="42"/>
    </row>
    <row r="4137" spans="1:33" ht="13.8">
      <c r="A4137" s="30"/>
      <c r="B4137" s="30"/>
      <c r="C4137" s="43"/>
      <c r="D4137" s="44"/>
      <c r="E4137" s="44"/>
      <c r="F4137" s="44"/>
      <c r="G4137" s="44"/>
      <c r="H4137" s="44"/>
      <c r="I4137" s="21"/>
      <c r="J4137" s="209"/>
      <c r="K4137" s="209"/>
      <c r="L4137" s="39"/>
      <c r="M4137" s="39"/>
      <c r="N4137" s="39"/>
      <c r="O4137" s="39"/>
      <c r="P4137" s="206"/>
      <c r="Q4137" s="206"/>
      <c r="R4137" s="206"/>
      <c r="S4137" s="206"/>
      <c r="T4137" s="206"/>
      <c r="U4137" s="206"/>
      <c r="V4137" s="206"/>
      <c r="W4137" s="206"/>
      <c r="X4137" s="206"/>
      <c r="Y4137" s="206"/>
      <c r="Z4137" s="206"/>
      <c r="AA4137" s="206"/>
      <c r="AB4137" s="206"/>
      <c r="AC4137" s="206"/>
      <c r="AD4137" s="40"/>
      <c r="AE4137" s="40"/>
      <c r="AF4137" s="42"/>
      <c r="AG4137" s="42"/>
    </row>
    <row r="4138" spans="1:33" ht="13.8">
      <c r="A4138" s="30"/>
      <c r="B4138" s="30"/>
      <c r="C4138" s="43"/>
      <c r="D4138" s="44"/>
      <c r="E4138" s="44"/>
      <c r="F4138" s="44"/>
      <c r="G4138" s="44"/>
      <c r="H4138" s="44"/>
      <c r="I4138" s="21"/>
      <c r="J4138" s="209"/>
      <c r="K4138" s="209"/>
      <c r="L4138" s="39"/>
      <c r="M4138" s="39"/>
      <c r="N4138" s="39"/>
      <c r="O4138" s="39"/>
      <c r="P4138" s="206"/>
      <c r="Q4138" s="206"/>
      <c r="R4138" s="206"/>
      <c r="S4138" s="206"/>
      <c r="T4138" s="206"/>
      <c r="U4138" s="206"/>
      <c r="V4138" s="206"/>
      <c r="W4138" s="206"/>
      <c r="X4138" s="206"/>
      <c r="Y4138" s="206"/>
      <c r="Z4138" s="206"/>
      <c r="AA4138" s="206"/>
      <c r="AB4138" s="206"/>
      <c r="AC4138" s="206"/>
      <c r="AD4138" s="40"/>
      <c r="AE4138" s="40"/>
      <c r="AF4138" s="42"/>
      <c r="AG4138" s="42"/>
    </row>
    <row r="4139" spans="1:33" ht="13.8">
      <c r="A4139" s="30"/>
      <c r="B4139" s="30"/>
      <c r="C4139" s="43"/>
      <c r="D4139" s="44"/>
      <c r="E4139" s="44"/>
      <c r="F4139" s="44"/>
      <c r="G4139" s="44"/>
      <c r="H4139" s="44"/>
      <c r="I4139" s="21"/>
      <c r="J4139" s="209"/>
      <c r="K4139" s="209"/>
      <c r="L4139" s="39"/>
      <c r="M4139" s="39"/>
      <c r="N4139" s="39"/>
      <c r="O4139" s="39"/>
      <c r="P4139" s="206"/>
      <c r="Q4139" s="206"/>
      <c r="R4139" s="206"/>
      <c r="S4139" s="206"/>
      <c r="T4139" s="206"/>
      <c r="U4139" s="206"/>
      <c r="V4139" s="206"/>
      <c r="W4139" s="206"/>
      <c r="X4139" s="206"/>
      <c r="Y4139" s="206"/>
      <c r="Z4139" s="206"/>
      <c r="AA4139" s="206"/>
      <c r="AB4139" s="206"/>
      <c r="AC4139" s="206"/>
      <c r="AD4139" s="40"/>
      <c r="AE4139" s="40"/>
      <c r="AF4139" s="42"/>
      <c r="AG4139" s="42"/>
    </row>
    <row r="4140" spans="1:33" ht="13.8">
      <c r="A4140" s="30"/>
      <c r="B4140" s="30"/>
      <c r="C4140" s="43"/>
      <c r="D4140" s="44"/>
      <c r="E4140" s="44"/>
      <c r="F4140" s="44"/>
      <c r="G4140" s="44"/>
      <c r="H4140" s="44"/>
      <c r="I4140" s="21"/>
      <c r="J4140" s="209"/>
      <c r="K4140" s="209"/>
      <c r="L4140" s="39"/>
      <c r="M4140" s="39"/>
      <c r="N4140" s="39"/>
      <c r="O4140" s="39"/>
      <c r="P4140" s="206"/>
      <c r="Q4140" s="206"/>
      <c r="R4140" s="206"/>
      <c r="S4140" s="206"/>
      <c r="T4140" s="206"/>
      <c r="U4140" s="206"/>
      <c r="V4140" s="206"/>
      <c r="W4140" s="206"/>
      <c r="X4140" s="206"/>
      <c r="Y4140" s="206"/>
      <c r="Z4140" s="206"/>
      <c r="AA4140" s="206"/>
      <c r="AB4140" s="206"/>
      <c r="AC4140" s="206"/>
      <c r="AD4140" s="40"/>
      <c r="AE4140" s="40"/>
      <c r="AF4140" s="42"/>
      <c r="AG4140" s="42"/>
    </row>
    <row r="4141" spans="1:33" ht="13.8">
      <c r="A4141" s="30"/>
      <c r="B4141" s="30"/>
      <c r="C4141" s="43"/>
      <c r="D4141" s="44"/>
      <c r="E4141" s="44"/>
      <c r="F4141" s="44"/>
      <c r="G4141" s="44"/>
      <c r="H4141" s="44"/>
      <c r="I4141" s="21"/>
      <c r="J4141" s="209"/>
      <c r="K4141" s="209"/>
      <c r="L4141" s="39"/>
      <c r="M4141" s="39"/>
      <c r="N4141" s="39"/>
      <c r="O4141" s="39"/>
      <c r="P4141" s="206"/>
      <c r="Q4141" s="206"/>
      <c r="R4141" s="206"/>
      <c r="S4141" s="206"/>
      <c r="T4141" s="206"/>
      <c r="U4141" s="206"/>
      <c r="V4141" s="206"/>
      <c r="W4141" s="206"/>
      <c r="X4141" s="206"/>
      <c r="Y4141" s="206"/>
      <c r="Z4141" s="206"/>
      <c r="AA4141" s="206"/>
      <c r="AB4141" s="206"/>
      <c r="AC4141" s="206"/>
      <c r="AD4141" s="40"/>
      <c r="AE4141" s="40"/>
      <c r="AF4141" s="42"/>
      <c r="AG4141" s="42"/>
    </row>
    <row r="4142" spans="1:33" ht="13.8">
      <c r="A4142" s="30"/>
      <c r="B4142" s="30"/>
      <c r="C4142" s="43"/>
      <c r="D4142" s="44"/>
      <c r="E4142" s="44"/>
      <c r="F4142" s="44"/>
      <c r="G4142" s="44"/>
      <c r="H4142" s="44"/>
      <c r="I4142" s="21"/>
      <c r="J4142" s="209"/>
      <c r="K4142" s="209"/>
      <c r="L4142" s="39"/>
      <c r="M4142" s="39"/>
      <c r="N4142" s="39"/>
      <c r="O4142" s="39"/>
      <c r="P4142" s="206"/>
      <c r="Q4142" s="206"/>
      <c r="R4142" s="206"/>
      <c r="S4142" s="206"/>
      <c r="T4142" s="206"/>
      <c r="U4142" s="206"/>
      <c r="V4142" s="206"/>
      <c r="W4142" s="206"/>
      <c r="X4142" s="206"/>
      <c r="Y4142" s="206"/>
      <c r="Z4142" s="206"/>
      <c r="AA4142" s="206"/>
      <c r="AB4142" s="206"/>
      <c r="AC4142" s="206"/>
      <c r="AD4142" s="40"/>
      <c r="AE4142" s="40"/>
      <c r="AF4142" s="42"/>
      <c r="AG4142" s="42"/>
    </row>
    <row r="4143" spans="1:33" ht="13.8">
      <c r="A4143" s="30"/>
      <c r="B4143" s="30"/>
      <c r="C4143" s="43"/>
      <c r="D4143" s="44"/>
      <c r="E4143" s="44"/>
      <c r="F4143" s="44"/>
      <c r="G4143" s="44"/>
      <c r="H4143" s="44"/>
      <c r="I4143" s="21"/>
      <c r="J4143" s="209"/>
      <c r="K4143" s="209"/>
      <c r="L4143" s="39"/>
      <c r="M4143" s="39"/>
      <c r="N4143" s="39"/>
      <c r="O4143" s="39"/>
      <c r="P4143" s="206"/>
      <c r="Q4143" s="206"/>
      <c r="R4143" s="206"/>
      <c r="S4143" s="206"/>
      <c r="T4143" s="206"/>
      <c r="U4143" s="206"/>
      <c r="V4143" s="206"/>
      <c r="W4143" s="206"/>
      <c r="X4143" s="206"/>
      <c r="Y4143" s="206"/>
      <c r="Z4143" s="206"/>
      <c r="AA4143" s="206"/>
      <c r="AB4143" s="206"/>
      <c r="AC4143" s="206"/>
      <c r="AD4143" s="40"/>
      <c r="AE4143" s="40"/>
      <c r="AF4143" s="42"/>
      <c r="AG4143" s="42"/>
    </row>
    <row r="4144" spans="1:33" ht="13.8">
      <c r="A4144" s="30"/>
      <c r="B4144" s="30"/>
      <c r="C4144" s="43"/>
      <c r="D4144" s="44"/>
      <c r="E4144" s="44"/>
      <c r="F4144" s="44"/>
      <c r="G4144" s="44"/>
      <c r="H4144" s="44"/>
      <c r="I4144" s="21"/>
      <c r="J4144" s="209"/>
      <c r="K4144" s="209"/>
      <c r="L4144" s="39"/>
      <c r="M4144" s="39"/>
      <c r="N4144" s="39"/>
      <c r="O4144" s="39"/>
      <c r="P4144" s="206"/>
      <c r="Q4144" s="206"/>
      <c r="R4144" s="206"/>
      <c r="S4144" s="206"/>
      <c r="T4144" s="206"/>
      <c r="U4144" s="206"/>
      <c r="V4144" s="206"/>
      <c r="W4144" s="206"/>
      <c r="X4144" s="206"/>
      <c r="Y4144" s="206"/>
      <c r="Z4144" s="206"/>
      <c r="AA4144" s="206"/>
      <c r="AB4144" s="206"/>
      <c r="AC4144" s="206"/>
      <c r="AD4144" s="40"/>
      <c r="AE4144" s="40"/>
      <c r="AF4144" s="42"/>
      <c r="AG4144" s="42"/>
    </row>
    <row r="4145" spans="1:33" ht="13.8">
      <c r="A4145" s="30"/>
      <c r="B4145" s="30"/>
      <c r="C4145" s="43"/>
      <c r="D4145" s="44"/>
      <c r="E4145" s="44"/>
      <c r="F4145" s="44"/>
      <c r="G4145" s="44"/>
      <c r="H4145" s="44"/>
      <c r="I4145" s="21"/>
      <c r="J4145" s="209"/>
      <c r="K4145" s="209"/>
      <c r="L4145" s="39"/>
      <c r="M4145" s="39"/>
      <c r="N4145" s="39"/>
      <c r="O4145" s="39"/>
      <c r="P4145" s="206"/>
      <c r="Q4145" s="206"/>
      <c r="R4145" s="206"/>
      <c r="S4145" s="206"/>
      <c r="T4145" s="206"/>
      <c r="U4145" s="206"/>
      <c r="V4145" s="206"/>
      <c r="W4145" s="206"/>
      <c r="X4145" s="206"/>
      <c r="Y4145" s="206"/>
      <c r="Z4145" s="206"/>
      <c r="AA4145" s="206"/>
      <c r="AB4145" s="206"/>
      <c r="AC4145" s="206"/>
      <c r="AD4145" s="40"/>
      <c r="AE4145" s="40"/>
      <c r="AF4145" s="42"/>
      <c r="AG4145" s="42"/>
    </row>
    <row r="4146" spans="1:33" ht="13.8">
      <c r="A4146" s="30"/>
      <c r="B4146" s="30"/>
      <c r="C4146" s="43"/>
      <c r="D4146" s="44"/>
      <c r="E4146" s="44"/>
      <c r="F4146" s="44"/>
      <c r="G4146" s="44"/>
      <c r="H4146" s="44"/>
      <c r="I4146" s="21"/>
      <c r="J4146" s="209"/>
      <c r="K4146" s="209"/>
      <c r="L4146" s="39"/>
      <c r="M4146" s="39"/>
      <c r="N4146" s="39"/>
      <c r="O4146" s="39"/>
      <c r="P4146" s="206"/>
      <c r="Q4146" s="206"/>
      <c r="R4146" s="206"/>
      <c r="S4146" s="206"/>
      <c r="T4146" s="206"/>
      <c r="U4146" s="206"/>
      <c r="V4146" s="206"/>
      <c r="W4146" s="206"/>
      <c r="X4146" s="206"/>
      <c r="Y4146" s="206"/>
      <c r="Z4146" s="206"/>
      <c r="AA4146" s="206"/>
      <c r="AB4146" s="206"/>
      <c r="AC4146" s="206"/>
      <c r="AD4146" s="40"/>
      <c r="AE4146" s="40"/>
      <c r="AF4146" s="42"/>
      <c r="AG4146" s="42"/>
    </row>
    <row r="4147" spans="1:33" ht="13.8">
      <c r="A4147" s="30"/>
      <c r="B4147" s="30"/>
      <c r="C4147" s="43"/>
      <c r="D4147" s="44"/>
      <c r="E4147" s="44"/>
      <c r="F4147" s="44"/>
      <c r="G4147" s="44"/>
      <c r="H4147" s="44"/>
      <c r="I4147" s="21"/>
      <c r="J4147" s="209"/>
      <c r="K4147" s="209"/>
      <c r="L4147" s="39"/>
      <c r="M4147" s="39"/>
      <c r="N4147" s="39"/>
      <c r="O4147" s="39"/>
      <c r="P4147" s="206"/>
      <c r="Q4147" s="206"/>
      <c r="R4147" s="206"/>
      <c r="S4147" s="206"/>
      <c r="T4147" s="206"/>
      <c r="U4147" s="206"/>
      <c r="V4147" s="206"/>
      <c r="W4147" s="206"/>
      <c r="X4147" s="206"/>
      <c r="Y4147" s="206"/>
      <c r="Z4147" s="206"/>
      <c r="AA4147" s="206"/>
      <c r="AB4147" s="206"/>
      <c r="AC4147" s="206"/>
      <c r="AD4147" s="40"/>
      <c r="AE4147" s="40"/>
      <c r="AF4147" s="42"/>
      <c r="AG4147" s="42"/>
    </row>
    <row r="4148" spans="1:33" ht="13.8">
      <c r="A4148" s="30"/>
      <c r="B4148" s="30"/>
      <c r="C4148" s="43"/>
      <c r="D4148" s="44"/>
      <c r="E4148" s="44"/>
      <c r="F4148" s="44"/>
      <c r="G4148" s="44"/>
      <c r="H4148" s="44"/>
      <c r="I4148" s="21"/>
      <c r="J4148" s="209"/>
      <c r="K4148" s="209"/>
      <c r="L4148" s="39"/>
      <c r="M4148" s="39"/>
      <c r="N4148" s="39"/>
      <c r="O4148" s="39"/>
      <c r="P4148" s="206"/>
      <c r="Q4148" s="206"/>
      <c r="R4148" s="206"/>
      <c r="S4148" s="206"/>
      <c r="T4148" s="206"/>
      <c r="U4148" s="206"/>
      <c r="V4148" s="206"/>
      <c r="W4148" s="206"/>
      <c r="X4148" s="206"/>
      <c r="Y4148" s="206"/>
      <c r="Z4148" s="206"/>
      <c r="AA4148" s="206"/>
      <c r="AB4148" s="206"/>
      <c r="AC4148" s="206"/>
      <c r="AD4148" s="40"/>
      <c r="AE4148" s="40"/>
      <c r="AF4148" s="42"/>
      <c r="AG4148" s="42"/>
    </row>
    <row r="4149" spans="1:33" ht="13.8">
      <c r="A4149" s="30"/>
      <c r="B4149" s="30"/>
      <c r="C4149" s="43"/>
      <c r="D4149" s="44"/>
      <c r="E4149" s="44"/>
      <c r="F4149" s="44"/>
      <c r="G4149" s="44"/>
      <c r="H4149" s="44"/>
      <c r="I4149" s="21"/>
      <c r="J4149" s="209"/>
      <c r="K4149" s="209"/>
      <c r="L4149" s="39"/>
      <c r="M4149" s="39"/>
      <c r="N4149" s="39"/>
      <c r="O4149" s="39"/>
      <c r="P4149" s="206"/>
      <c r="Q4149" s="206"/>
      <c r="R4149" s="206"/>
      <c r="S4149" s="206"/>
      <c r="T4149" s="206"/>
      <c r="U4149" s="206"/>
      <c r="V4149" s="206"/>
      <c r="W4149" s="206"/>
      <c r="X4149" s="206"/>
      <c r="Y4149" s="206"/>
      <c r="Z4149" s="206"/>
      <c r="AA4149" s="206"/>
      <c r="AB4149" s="206"/>
      <c r="AC4149" s="206"/>
      <c r="AD4149" s="40"/>
      <c r="AE4149" s="40"/>
      <c r="AF4149" s="42"/>
      <c r="AG4149" s="42"/>
    </row>
    <row r="4150" spans="1:33" ht="13.8">
      <c r="A4150" s="30"/>
      <c r="B4150" s="30"/>
      <c r="C4150" s="43"/>
      <c r="D4150" s="44"/>
      <c r="E4150" s="44"/>
      <c r="F4150" s="44"/>
      <c r="G4150" s="44"/>
      <c r="H4150" s="44"/>
      <c r="I4150" s="21"/>
      <c r="J4150" s="209"/>
      <c r="K4150" s="209"/>
      <c r="L4150" s="39"/>
      <c r="M4150" s="39"/>
      <c r="N4150" s="39"/>
      <c r="O4150" s="39"/>
      <c r="P4150" s="206"/>
      <c r="Q4150" s="206"/>
      <c r="R4150" s="206"/>
      <c r="S4150" s="206"/>
      <c r="T4150" s="206"/>
      <c r="U4150" s="206"/>
      <c r="V4150" s="206"/>
      <c r="W4150" s="206"/>
      <c r="X4150" s="206"/>
      <c r="Y4150" s="206"/>
      <c r="Z4150" s="206"/>
      <c r="AA4150" s="206"/>
      <c r="AB4150" s="206"/>
      <c r="AC4150" s="206"/>
      <c r="AD4150" s="40"/>
      <c r="AE4150" s="40"/>
      <c r="AF4150" s="42"/>
      <c r="AG4150" s="42"/>
    </row>
    <row r="4151" spans="1:33" ht="13.8">
      <c r="A4151" s="30"/>
      <c r="B4151" s="30"/>
      <c r="C4151" s="43"/>
      <c r="D4151" s="44"/>
      <c r="E4151" s="44"/>
      <c r="F4151" s="44"/>
      <c r="G4151" s="44"/>
      <c r="H4151" s="44"/>
      <c r="I4151" s="21"/>
      <c r="J4151" s="209"/>
      <c r="K4151" s="209"/>
      <c r="L4151" s="39"/>
      <c r="M4151" s="39"/>
      <c r="N4151" s="39"/>
      <c r="O4151" s="39"/>
      <c r="P4151" s="206"/>
      <c r="Q4151" s="206"/>
      <c r="R4151" s="206"/>
      <c r="S4151" s="206"/>
      <c r="T4151" s="206"/>
      <c r="U4151" s="206"/>
      <c r="V4151" s="206"/>
      <c r="W4151" s="206"/>
      <c r="X4151" s="206"/>
      <c r="Y4151" s="206"/>
      <c r="Z4151" s="206"/>
      <c r="AA4151" s="206"/>
      <c r="AB4151" s="206"/>
      <c r="AC4151" s="206"/>
      <c r="AD4151" s="40"/>
      <c r="AE4151" s="40"/>
      <c r="AF4151" s="42"/>
      <c r="AG4151" s="42"/>
    </row>
    <row r="4152" spans="1:33" ht="13.8">
      <c r="A4152" s="30"/>
      <c r="B4152" s="30"/>
      <c r="C4152" s="43"/>
      <c r="D4152" s="44"/>
      <c r="E4152" s="44"/>
      <c r="F4152" s="44"/>
      <c r="G4152" s="44"/>
      <c r="H4152" s="44"/>
      <c r="I4152" s="21"/>
      <c r="J4152" s="209"/>
      <c r="K4152" s="209"/>
      <c r="L4152" s="39"/>
      <c r="M4152" s="39"/>
      <c r="N4152" s="39"/>
      <c r="O4152" s="39"/>
      <c r="P4152" s="206"/>
      <c r="Q4152" s="206"/>
      <c r="R4152" s="206"/>
      <c r="S4152" s="206"/>
      <c r="T4152" s="206"/>
      <c r="U4152" s="206"/>
      <c r="V4152" s="206"/>
      <c r="W4152" s="206"/>
      <c r="X4152" s="206"/>
      <c r="Y4152" s="206"/>
      <c r="Z4152" s="206"/>
      <c r="AA4152" s="206"/>
      <c r="AB4152" s="206"/>
      <c r="AC4152" s="206"/>
      <c r="AD4152" s="40"/>
      <c r="AE4152" s="40"/>
      <c r="AF4152" s="42"/>
      <c r="AG4152" s="42"/>
    </row>
    <row r="4153" spans="1:33" ht="13.8">
      <c r="A4153" s="30"/>
      <c r="B4153" s="30"/>
      <c r="C4153" s="43"/>
      <c r="D4153" s="44"/>
      <c r="E4153" s="44"/>
      <c r="F4153" s="44"/>
      <c r="G4153" s="44"/>
      <c r="H4153" s="44"/>
      <c r="I4153" s="21"/>
      <c r="J4153" s="209"/>
      <c r="K4153" s="209"/>
      <c r="L4153" s="39"/>
      <c r="M4153" s="39"/>
      <c r="N4153" s="39"/>
      <c r="O4153" s="39"/>
      <c r="P4153" s="206"/>
      <c r="Q4153" s="206"/>
      <c r="R4153" s="206"/>
      <c r="S4153" s="206"/>
      <c r="T4153" s="206"/>
      <c r="U4153" s="206"/>
      <c r="V4153" s="206"/>
      <c r="W4153" s="206"/>
      <c r="X4153" s="206"/>
      <c r="Y4153" s="206"/>
      <c r="Z4153" s="206"/>
      <c r="AA4153" s="206"/>
      <c r="AB4153" s="206"/>
      <c r="AC4153" s="206"/>
      <c r="AD4153" s="40"/>
      <c r="AE4153" s="40"/>
      <c r="AF4153" s="42"/>
      <c r="AG4153" s="42"/>
    </row>
    <row r="4154" spans="1:33" ht="13.8">
      <c r="A4154" s="30"/>
      <c r="B4154" s="30"/>
      <c r="C4154" s="43"/>
      <c r="D4154" s="44"/>
      <c r="E4154" s="44"/>
      <c r="F4154" s="44"/>
      <c r="G4154" s="44"/>
      <c r="H4154" s="44"/>
      <c r="I4154" s="21"/>
      <c r="J4154" s="209"/>
      <c r="K4154" s="209"/>
      <c r="L4154" s="39"/>
      <c r="M4154" s="39"/>
      <c r="N4154" s="39"/>
      <c r="O4154" s="39"/>
      <c r="P4154" s="206"/>
      <c r="Q4154" s="206"/>
      <c r="R4154" s="206"/>
      <c r="S4154" s="206"/>
      <c r="T4154" s="206"/>
      <c r="U4154" s="206"/>
      <c r="V4154" s="206"/>
      <c r="W4154" s="206"/>
      <c r="X4154" s="206"/>
      <c r="Y4154" s="206"/>
      <c r="Z4154" s="206"/>
      <c r="AA4154" s="206"/>
      <c r="AB4154" s="206"/>
      <c r="AC4154" s="206"/>
      <c r="AD4154" s="40"/>
      <c r="AE4154" s="40"/>
      <c r="AF4154" s="42"/>
      <c r="AG4154" s="42"/>
    </row>
    <row r="4155" spans="1:33" ht="13.8">
      <c r="A4155" s="30"/>
      <c r="B4155" s="30"/>
      <c r="C4155" s="43"/>
      <c r="D4155" s="44"/>
      <c r="E4155" s="44"/>
      <c r="F4155" s="44"/>
      <c r="G4155" s="44"/>
      <c r="H4155" s="44"/>
      <c r="I4155" s="21"/>
      <c r="J4155" s="209"/>
      <c r="K4155" s="209"/>
      <c r="L4155" s="39"/>
      <c r="M4155" s="39"/>
      <c r="N4155" s="39"/>
      <c r="O4155" s="39"/>
      <c r="P4155" s="206"/>
      <c r="Q4155" s="206"/>
      <c r="R4155" s="206"/>
      <c r="S4155" s="206"/>
      <c r="T4155" s="206"/>
      <c r="U4155" s="206"/>
      <c r="V4155" s="206"/>
      <c r="W4155" s="206"/>
      <c r="X4155" s="206"/>
      <c r="Y4155" s="206"/>
      <c r="Z4155" s="206"/>
      <c r="AA4155" s="206"/>
      <c r="AB4155" s="206"/>
      <c r="AC4155" s="206"/>
      <c r="AD4155" s="40"/>
      <c r="AE4155" s="40"/>
      <c r="AF4155" s="42"/>
      <c r="AG4155" s="42"/>
    </row>
    <row r="4156" spans="1:33" ht="13.8">
      <c r="A4156" s="30"/>
      <c r="B4156" s="30"/>
      <c r="C4156" s="43"/>
      <c r="D4156" s="44"/>
      <c r="E4156" s="44"/>
      <c r="F4156" s="44"/>
      <c r="G4156" s="44"/>
      <c r="H4156" s="44"/>
      <c r="I4156" s="21"/>
      <c r="J4156" s="209"/>
      <c r="K4156" s="209"/>
      <c r="L4156" s="39"/>
      <c r="M4156" s="39"/>
      <c r="N4156" s="39"/>
      <c r="O4156" s="39"/>
      <c r="P4156" s="206"/>
      <c r="Q4156" s="206"/>
      <c r="R4156" s="206"/>
      <c r="S4156" s="206"/>
      <c r="T4156" s="206"/>
      <c r="U4156" s="206"/>
      <c r="V4156" s="206"/>
      <c r="W4156" s="206"/>
      <c r="X4156" s="206"/>
      <c r="Y4156" s="206"/>
      <c r="Z4156" s="206"/>
      <c r="AA4156" s="206"/>
      <c r="AB4156" s="206"/>
      <c r="AC4156" s="206"/>
      <c r="AD4156" s="40"/>
      <c r="AE4156" s="40"/>
      <c r="AF4156" s="42"/>
      <c r="AG4156" s="42"/>
    </row>
    <row r="4157" spans="1:33" ht="13.8">
      <c r="A4157" s="30"/>
      <c r="B4157" s="30"/>
      <c r="C4157" s="43"/>
      <c r="D4157" s="44"/>
      <c r="E4157" s="44"/>
      <c r="F4157" s="44"/>
      <c r="G4157" s="44"/>
      <c r="H4157" s="44"/>
      <c r="I4157" s="21"/>
      <c r="J4157" s="209"/>
      <c r="K4157" s="209"/>
      <c r="L4157" s="39"/>
      <c r="M4157" s="39"/>
      <c r="N4157" s="39"/>
      <c r="O4157" s="39"/>
      <c r="P4157" s="206"/>
      <c r="Q4157" s="206"/>
      <c r="R4157" s="206"/>
      <c r="S4157" s="206"/>
      <c r="T4157" s="206"/>
      <c r="U4157" s="206"/>
      <c r="V4157" s="206"/>
      <c r="W4157" s="206"/>
      <c r="X4157" s="206"/>
      <c r="Y4157" s="206"/>
      <c r="Z4157" s="206"/>
      <c r="AA4157" s="206"/>
      <c r="AB4157" s="206"/>
      <c r="AC4157" s="206"/>
      <c r="AD4157" s="40"/>
      <c r="AE4157" s="40"/>
      <c r="AF4157" s="42"/>
      <c r="AG4157" s="42"/>
    </row>
    <row r="4158" spans="1:33" ht="13.8">
      <c r="A4158" s="30"/>
      <c r="B4158" s="30"/>
      <c r="C4158" s="43"/>
      <c r="D4158" s="44"/>
      <c r="E4158" s="44"/>
      <c r="F4158" s="44"/>
      <c r="G4158" s="44"/>
      <c r="H4158" s="44"/>
      <c r="I4158" s="21"/>
      <c r="J4158" s="209"/>
      <c r="K4158" s="209"/>
      <c r="L4158" s="39"/>
      <c r="M4158" s="39"/>
      <c r="N4158" s="39"/>
      <c r="O4158" s="39"/>
      <c r="P4158" s="206"/>
      <c r="Q4158" s="206"/>
      <c r="R4158" s="206"/>
      <c r="S4158" s="206"/>
      <c r="T4158" s="206"/>
      <c r="U4158" s="206"/>
      <c r="V4158" s="206"/>
      <c r="W4158" s="206"/>
      <c r="X4158" s="206"/>
      <c r="Y4158" s="206"/>
      <c r="Z4158" s="206"/>
      <c r="AA4158" s="206"/>
      <c r="AB4158" s="206"/>
      <c r="AC4158" s="206"/>
      <c r="AD4158" s="40"/>
      <c r="AE4158" s="40"/>
      <c r="AF4158" s="42"/>
      <c r="AG4158" s="42"/>
    </row>
    <row r="4159" spans="1:33" ht="13.8">
      <c r="A4159" s="30"/>
      <c r="B4159" s="30"/>
      <c r="C4159" s="43"/>
      <c r="D4159" s="44"/>
      <c r="E4159" s="44"/>
      <c r="F4159" s="44"/>
      <c r="G4159" s="44"/>
      <c r="H4159" s="44"/>
      <c r="I4159" s="21"/>
      <c r="J4159" s="209"/>
      <c r="K4159" s="209"/>
      <c r="L4159" s="39"/>
      <c r="M4159" s="39"/>
      <c r="N4159" s="39"/>
      <c r="O4159" s="39"/>
      <c r="P4159" s="206"/>
      <c r="Q4159" s="206"/>
      <c r="R4159" s="206"/>
      <c r="S4159" s="206"/>
      <c r="T4159" s="206"/>
      <c r="U4159" s="206"/>
      <c r="V4159" s="206"/>
      <c r="W4159" s="206"/>
      <c r="X4159" s="206"/>
      <c r="Y4159" s="206"/>
      <c r="Z4159" s="206"/>
      <c r="AA4159" s="206"/>
      <c r="AB4159" s="206"/>
      <c r="AC4159" s="206"/>
      <c r="AD4159" s="40"/>
      <c r="AE4159" s="40"/>
      <c r="AF4159" s="42"/>
      <c r="AG4159" s="42"/>
    </row>
    <row r="4160" spans="1:33" ht="13.8">
      <c r="A4160" s="30"/>
      <c r="B4160" s="30"/>
      <c r="C4160" s="43"/>
      <c r="D4160" s="44"/>
      <c r="E4160" s="44"/>
      <c r="F4160" s="44"/>
      <c r="G4160" s="44"/>
      <c r="H4160" s="44"/>
      <c r="I4160" s="21"/>
      <c r="J4160" s="209"/>
      <c r="K4160" s="209"/>
      <c r="L4160" s="39"/>
      <c r="M4160" s="39"/>
      <c r="N4160" s="39"/>
      <c r="O4160" s="39"/>
      <c r="P4160" s="206"/>
      <c r="Q4160" s="206"/>
      <c r="R4160" s="206"/>
      <c r="S4160" s="206"/>
      <c r="T4160" s="206"/>
      <c r="U4160" s="206"/>
      <c r="V4160" s="206"/>
      <c r="W4160" s="206"/>
      <c r="X4160" s="206"/>
      <c r="Y4160" s="206"/>
      <c r="Z4160" s="206"/>
      <c r="AA4160" s="206"/>
      <c r="AB4160" s="206"/>
      <c r="AC4160" s="206"/>
      <c r="AD4160" s="40"/>
      <c r="AE4160" s="40"/>
      <c r="AF4160" s="42"/>
      <c r="AG4160" s="42"/>
    </row>
    <row r="4161" spans="1:33" ht="13.8">
      <c r="A4161" s="30"/>
      <c r="B4161" s="30"/>
      <c r="C4161" s="43"/>
      <c r="D4161" s="44"/>
      <c r="E4161" s="44"/>
      <c r="F4161" s="44"/>
      <c r="G4161" s="44"/>
      <c r="H4161" s="44"/>
      <c r="I4161" s="21"/>
      <c r="J4161" s="209"/>
      <c r="K4161" s="209"/>
      <c r="L4161" s="39"/>
      <c r="M4161" s="39"/>
      <c r="N4161" s="39"/>
      <c r="O4161" s="39"/>
      <c r="P4161" s="206"/>
      <c r="Q4161" s="206"/>
      <c r="R4161" s="206"/>
      <c r="S4161" s="206"/>
      <c r="T4161" s="206"/>
      <c r="U4161" s="206"/>
      <c r="V4161" s="206"/>
      <c r="W4161" s="206"/>
      <c r="X4161" s="206"/>
      <c r="Y4161" s="206"/>
      <c r="Z4161" s="206"/>
      <c r="AA4161" s="206"/>
      <c r="AB4161" s="206"/>
      <c r="AC4161" s="206"/>
      <c r="AD4161" s="40"/>
      <c r="AE4161" s="40"/>
      <c r="AF4161" s="42"/>
      <c r="AG4161" s="42"/>
    </row>
    <row r="4162" spans="1:33" ht="13.8">
      <c r="A4162" s="30"/>
      <c r="B4162" s="30"/>
      <c r="C4162" s="43"/>
      <c r="D4162" s="44"/>
      <c r="E4162" s="44"/>
      <c r="F4162" s="44"/>
      <c r="G4162" s="44"/>
      <c r="H4162" s="44"/>
      <c r="I4162" s="21"/>
      <c r="J4162" s="209"/>
      <c r="K4162" s="209"/>
      <c r="L4162" s="39"/>
      <c r="M4162" s="39"/>
      <c r="N4162" s="39"/>
      <c r="O4162" s="39"/>
      <c r="P4162" s="206"/>
      <c r="Q4162" s="206"/>
      <c r="R4162" s="206"/>
      <c r="S4162" s="206"/>
      <c r="T4162" s="206"/>
      <c r="U4162" s="206"/>
      <c r="V4162" s="206"/>
      <c r="W4162" s="206"/>
      <c r="X4162" s="206"/>
      <c r="Y4162" s="206"/>
      <c r="Z4162" s="206"/>
      <c r="AA4162" s="206"/>
      <c r="AB4162" s="206"/>
      <c r="AC4162" s="206"/>
      <c r="AD4162" s="40"/>
      <c r="AE4162" s="40"/>
      <c r="AF4162" s="42"/>
      <c r="AG4162" s="42"/>
    </row>
    <row r="4163" spans="1:33" ht="13.8">
      <c r="A4163" s="30"/>
      <c r="B4163" s="30"/>
      <c r="C4163" s="43"/>
      <c r="D4163" s="44"/>
      <c r="E4163" s="44"/>
      <c r="F4163" s="44"/>
      <c r="G4163" s="44"/>
      <c r="H4163" s="44"/>
      <c r="I4163" s="21"/>
      <c r="J4163" s="209"/>
      <c r="K4163" s="209"/>
      <c r="L4163" s="39"/>
      <c r="M4163" s="39"/>
      <c r="N4163" s="39"/>
      <c r="O4163" s="39"/>
      <c r="P4163" s="206"/>
      <c r="Q4163" s="206"/>
      <c r="R4163" s="206"/>
      <c r="S4163" s="206"/>
      <c r="T4163" s="206"/>
      <c r="U4163" s="206"/>
      <c r="V4163" s="206"/>
      <c r="W4163" s="206"/>
      <c r="X4163" s="206"/>
      <c r="Y4163" s="206"/>
      <c r="Z4163" s="206"/>
      <c r="AA4163" s="206"/>
      <c r="AB4163" s="206"/>
      <c r="AC4163" s="206"/>
      <c r="AD4163" s="40"/>
      <c r="AE4163" s="40"/>
      <c r="AF4163" s="42"/>
      <c r="AG4163" s="42"/>
    </row>
    <row r="4164" spans="1:33" ht="13.8">
      <c r="A4164" s="30"/>
      <c r="B4164" s="30"/>
      <c r="C4164" s="43"/>
      <c r="D4164" s="44"/>
      <c r="E4164" s="44"/>
      <c r="F4164" s="44"/>
      <c r="G4164" s="44"/>
      <c r="H4164" s="44"/>
      <c r="I4164" s="21"/>
      <c r="J4164" s="209"/>
      <c r="K4164" s="209"/>
      <c r="L4164" s="39"/>
      <c r="M4164" s="39"/>
      <c r="N4164" s="39"/>
      <c r="O4164" s="39"/>
      <c r="P4164" s="206"/>
      <c r="Q4164" s="206"/>
      <c r="R4164" s="206"/>
      <c r="S4164" s="206"/>
      <c r="T4164" s="206"/>
      <c r="U4164" s="206"/>
      <c r="V4164" s="206"/>
      <c r="W4164" s="206"/>
      <c r="X4164" s="206"/>
      <c r="Y4164" s="206"/>
      <c r="Z4164" s="206"/>
      <c r="AA4164" s="206"/>
      <c r="AB4164" s="206"/>
      <c r="AC4164" s="206"/>
      <c r="AD4164" s="40"/>
      <c r="AE4164" s="40"/>
      <c r="AF4164" s="42"/>
      <c r="AG4164" s="42"/>
    </row>
    <row r="4165" spans="1:33" ht="13.8">
      <c r="A4165" s="30"/>
      <c r="B4165" s="30"/>
      <c r="C4165" s="43"/>
      <c r="D4165" s="44"/>
      <c r="E4165" s="44"/>
      <c r="F4165" s="44"/>
      <c r="G4165" s="44"/>
      <c r="H4165" s="44"/>
      <c r="I4165" s="21"/>
      <c r="J4165" s="209"/>
      <c r="K4165" s="209"/>
      <c r="L4165" s="39"/>
      <c r="M4165" s="39"/>
      <c r="N4165" s="39"/>
      <c r="O4165" s="39"/>
      <c r="P4165" s="206"/>
      <c r="Q4165" s="206"/>
      <c r="R4165" s="206"/>
      <c r="S4165" s="206"/>
      <c r="T4165" s="206"/>
      <c r="U4165" s="206"/>
      <c r="V4165" s="206"/>
      <c r="W4165" s="206"/>
      <c r="X4165" s="206"/>
      <c r="Y4165" s="206"/>
      <c r="Z4165" s="206"/>
      <c r="AA4165" s="206"/>
      <c r="AB4165" s="206"/>
      <c r="AC4165" s="206"/>
      <c r="AD4165" s="40"/>
      <c r="AE4165" s="40"/>
      <c r="AF4165" s="42"/>
      <c r="AG4165" s="42"/>
    </row>
    <row r="4166" spans="1:33" ht="13.8">
      <c r="A4166" s="30"/>
      <c r="B4166" s="30"/>
      <c r="C4166" s="43"/>
      <c r="D4166" s="44"/>
      <c r="E4166" s="44"/>
      <c r="F4166" s="44"/>
      <c r="G4166" s="44"/>
      <c r="H4166" s="44"/>
      <c r="I4166" s="21"/>
      <c r="J4166" s="209"/>
      <c r="K4166" s="209"/>
      <c r="L4166" s="39"/>
      <c r="M4166" s="39"/>
      <c r="N4166" s="39"/>
      <c r="O4166" s="39"/>
      <c r="P4166" s="206"/>
      <c r="Q4166" s="206"/>
      <c r="R4166" s="206"/>
      <c r="S4166" s="206"/>
      <c r="T4166" s="206"/>
      <c r="U4166" s="206"/>
      <c r="V4166" s="206"/>
      <c r="W4166" s="206"/>
      <c r="X4166" s="206"/>
      <c r="Y4166" s="206"/>
      <c r="Z4166" s="206"/>
      <c r="AA4166" s="206"/>
      <c r="AB4166" s="206"/>
      <c r="AC4166" s="206"/>
      <c r="AD4166" s="40"/>
      <c r="AE4166" s="40"/>
      <c r="AF4166" s="42"/>
      <c r="AG4166" s="42"/>
    </row>
    <row r="4167" spans="1:33" ht="13.8">
      <c r="A4167" s="30"/>
      <c r="B4167" s="30"/>
      <c r="C4167" s="43"/>
      <c r="D4167" s="44"/>
      <c r="E4167" s="44"/>
      <c r="F4167" s="44"/>
      <c r="G4167" s="44"/>
      <c r="H4167" s="44"/>
      <c r="I4167" s="21"/>
      <c r="J4167" s="209"/>
      <c r="K4167" s="209"/>
      <c r="L4167" s="39"/>
      <c r="M4167" s="39"/>
      <c r="N4167" s="39"/>
      <c r="O4167" s="39"/>
      <c r="P4167" s="206"/>
      <c r="Q4167" s="206"/>
      <c r="R4167" s="206"/>
      <c r="S4167" s="206"/>
      <c r="T4167" s="206"/>
      <c r="U4167" s="206"/>
      <c r="V4167" s="206"/>
      <c r="W4167" s="206"/>
      <c r="X4167" s="206"/>
      <c r="Y4167" s="206"/>
      <c r="Z4167" s="206"/>
      <c r="AA4167" s="206"/>
      <c r="AB4167" s="206"/>
      <c r="AC4167" s="206"/>
      <c r="AD4167" s="40"/>
      <c r="AE4167" s="40"/>
      <c r="AF4167" s="42"/>
      <c r="AG4167" s="42"/>
    </row>
    <row r="4168" spans="1:33" ht="13.8">
      <c r="A4168" s="30"/>
      <c r="B4168" s="30"/>
      <c r="C4168" s="43"/>
      <c r="D4168" s="44"/>
      <c r="E4168" s="44"/>
      <c r="F4168" s="44"/>
      <c r="G4168" s="44"/>
      <c r="H4168" s="44"/>
      <c r="I4168" s="21"/>
      <c r="J4168" s="209"/>
      <c r="K4168" s="209"/>
      <c r="L4168" s="39"/>
      <c r="M4168" s="39"/>
      <c r="N4168" s="39"/>
      <c r="O4168" s="39"/>
      <c r="P4168" s="206"/>
      <c r="Q4168" s="206"/>
      <c r="R4168" s="206"/>
      <c r="S4168" s="206"/>
      <c r="T4168" s="206"/>
      <c r="U4168" s="206"/>
      <c r="V4168" s="206"/>
      <c r="W4168" s="206"/>
      <c r="X4168" s="206"/>
      <c r="Y4168" s="206"/>
      <c r="Z4168" s="206"/>
      <c r="AA4168" s="206"/>
      <c r="AB4168" s="206"/>
      <c r="AC4168" s="206"/>
      <c r="AD4168" s="40"/>
      <c r="AE4168" s="40"/>
      <c r="AF4168" s="42"/>
      <c r="AG4168" s="42"/>
    </row>
    <row r="4169" spans="1:33" ht="13.8">
      <c r="A4169" s="198"/>
      <c r="B4169" s="198"/>
      <c r="C4169" s="218"/>
      <c r="D4169" s="219"/>
      <c r="E4169" s="219"/>
      <c r="F4169" s="219"/>
      <c r="G4169" s="219"/>
      <c r="H4169" s="219"/>
      <c r="I4169" s="21"/>
      <c r="J4169" s="220"/>
      <c r="K4169" s="220"/>
      <c r="L4169" s="206"/>
      <c r="M4169" s="206"/>
      <c r="N4169" s="206"/>
      <c r="O4169" s="206"/>
      <c r="P4169" s="206"/>
      <c r="Q4169" s="206"/>
      <c r="R4169" s="206"/>
      <c r="S4169" s="206"/>
      <c r="T4169" s="206"/>
      <c r="U4169" s="206"/>
      <c r="V4169" s="206"/>
      <c r="W4169" s="206"/>
      <c r="X4169" s="206"/>
      <c r="Y4169" s="206"/>
      <c r="Z4169" s="206"/>
      <c r="AA4169" s="206"/>
      <c r="AB4169" s="206"/>
      <c r="AC4169" s="206"/>
      <c r="AD4169" s="40"/>
      <c r="AE4169" s="40"/>
      <c r="AF4169" s="42"/>
      <c r="AG4169" s="42"/>
    </row>
    <row r="4170" spans="1:33" ht="13.8">
      <c r="A4170" s="30"/>
      <c r="B4170" s="30"/>
      <c r="C4170" s="43"/>
      <c r="D4170" s="44"/>
      <c r="E4170" s="44"/>
      <c r="F4170" s="44"/>
      <c r="G4170" s="44"/>
      <c r="H4170" s="44"/>
      <c r="I4170" s="21"/>
      <c r="J4170" s="209"/>
      <c r="K4170" s="209"/>
      <c r="L4170" s="39"/>
      <c r="M4170" s="39"/>
      <c r="N4170" s="39"/>
      <c r="O4170" s="39"/>
      <c r="P4170" s="206"/>
      <c r="Q4170" s="206"/>
      <c r="R4170" s="206"/>
      <c r="S4170" s="206"/>
      <c r="T4170" s="206"/>
      <c r="U4170" s="206"/>
      <c r="V4170" s="206"/>
      <c r="W4170" s="206"/>
      <c r="X4170" s="206"/>
      <c r="Y4170" s="206"/>
      <c r="Z4170" s="206"/>
      <c r="AA4170" s="206"/>
      <c r="AB4170" s="206"/>
      <c r="AC4170" s="206"/>
      <c r="AD4170" s="40"/>
      <c r="AE4170" s="40"/>
      <c r="AF4170" s="42"/>
      <c r="AG4170" s="42"/>
    </row>
    <row r="4171" spans="1:33" ht="13.8">
      <c r="A4171" s="30"/>
      <c r="B4171" s="30"/>
      <c r="C4171" s="43"/>
      <c r="D4171" s="44"/>
      <c r="E4171" s="44"/>
      <c r="F4171" s="44"/>
      <c r="G4171" s="44"/>
      <c r="H4171" s="44"/>
      <c r="I4171" s="21"/>
      <c r="J4171" s="209"/>
      <c r="K4171" s="209"/>
      <c r="L4171" s="39"/>
      <c r="M4171" s="39"/>
      <c r="N4171" s="39"/>
      <c r="O4171" s="39"/>
      <c r="P4171" s="206"/>
      <c r="Q4171" s="206"/>
      <c r="R4171" s="206"/>
      <c r="S4171" s="206"/>
      <c r="T4171" s="206"/>
      <c r="U4171" s="206"/>
      <c r="V4171" s="206"/>
      <c r="W4171" s="206"/>
      <c r="X4171" s="206"/>
      <c r="Y4171" s="206"/>
      <c r="Z4171" s="206"/>
      <c r="AA4171" s="206"/>
      <c r="AB4171" s="206"/>
      <c r="AC4171" s="206"/>
      <c r="AD4171" s="40"/>
      <c r="AE4171" s="40"/>
      <c r="AF4171" s="42"/>
      <c r="AG4171" s="42"/>
    </row>
    <row r="4172" spans="1:33" ht="13.8">
      <c r="A4172" s="30"/>
      <c r="B4172" s="30"/>
      <c r="C4172" s="43"/>
      <c r="D4172" s="44"/>
      <c r="E4172" s="44"/>
      <c r="F4172" s="44"/>
      <c r="G4172" s="44"/>
      <c r="H4172" s="44"/>
      <c r="I4172" s="21"/>
      <c r="J4172" s="209"/>
      <c r="K4172" s="209"/>
      <c r="L4172" s="39"/>
      <c r="M4172" s="39"/>
      <c r="N4172" s="39"/>
      <c r="O4172" s="39"/>
      <c r="P4172" s="206"/>
      <c r="Q4172" s="206"/>
      <c r="R4172" s="206"/>
      <c r="S4172" s="206"/>
      <c r="T4172" s="206"/>
      <c r="U4172" s="206"/>
      <c r="V4172" s="206"/>
      <c r="W4172" s="206"/>
      <c r="X4172" s="206"/>
      <c r="Y4172" s="206"/>
      <c r="Z4172" s="206"/>
      <c r="AA4172" s="206"/>
      <c r="AB4172" s="206"/>
      <c r="AC4172" s="206"/>
      <c r="AD4172" s="40"/>
      <c r="AE4172" s="40"/>
      <c r="AF4172" s="42"/>
      <c r="AG4172" s="42"/>
    </row>
    <row r="4173" spans="1:33" ht="13.8">
      <c r="A4173" s="30"/>
      <c r="B4173" s="30"/>
      <c r="C4173" s="43"/>
      <c r="D4173" s="44"/>
      <c r="E4173" s="44"/>
      <c r="F4173" s="44"/>
      <c r="G4173" s="44"/>
      <c r="H4173" s="44"/>
      <c r="I4173" s="21"/>
      <c r="J4173" s="209"/>
      <c r="K4173" s="209"/>
      <c r="L4173" s="39"/>
      <c r="M4173" s="39"/>
      <c r="N4173" s="39"/>
      <c r="O4173" s="39"/>
      <c r="P4173" s="206"/>
      <c r="Q4173" s="206"/>
      <c r="R4173" s="206"/>
      <c r="S4173" s="206"/>
      <c r="T4173" s="206"/>
      <c r="U4173" s="206"/>
      <c r="V4173" s="206"/>
      <c r="W4173" s="206"/>
      <c r="X4173" s="206"/>
      <c r="Y4173" s="206"/>
      <c r="Z4173" s="206"/>
      <c r="AA4173" s="206"/>
      <c r="AB4173" s="206"/>
      <c r="AC4173" s="206"/>
      <c r="AD4173" s="40"/>
      <c r="AE4173" s="40"/>
      <c r="AF4173" s="42"/>
      <c r="AG4173" s="42"/>
    </row>
    <row r="4174" spans="1:33" ht="13.8">
      <c r="A4174" s="198"/>
      <c r="B4174" s="198"/>
      <c r="C4174" s="218"/>
      <c r="D4174" s="219"/>
      <c r="E4174" s="219"/>
      <c r="F4174" s="219"/>
      <c r="G4174" s="219"/>
      <c r="H4174" s="219"/>
      <c r="I4174" s="21"/>
      <c r="J4174" s="220"/>
      <c r="K4174" s="220"/>
      <c r="L4174" s="206"/>
      <c r="M4174" s="206"/>
      <c r="N4174" s="206"/>
      <c r="O4174" s="206"/>
      <c r="P4174" s="206"/>
      <c r="Q4174" s="206"/>
      <c r="R4174" s="206"/>
      <c r="S4174" s="206"/>
      <c r="T4174" s="206"/>
      <c r="U4174" s="206"/>
      <c r="V4174" s="206"/>
      <c r="W4174" s="206"/>
      <c r="X4174" s="206"/>
      <c r="Y4174" s="206"/>
      <c r="Z4174" s="206"/>
      <c r="AA4174" s="206"/>
      <c r="AB4174" s="206"/>
      <c r="AC4174" s="206"/>
      <c r="AD4174" s="40"/>
      <c r="AE4174" s="40"/>
      <c r="AF4174" s="42"/>
      <c r="AG4174" s="42"/>
    </row>
    <row r="4175" spans="1:33" ht="13.8">
      <c r="A4175" s="30"/>
      <c r="B4175" s="30"/>
      <c r="C4175" s="43"/>
      <c r="D4175" s="44"/>
      <c r="E4175" s="44"/>
      <c r="F4175" s="44"/>
      <c r="G4175" s="44"/>
      <c r="H4175" s="44"/>
      <c r="I4175" s="21"/>
      <c r="J4175" s="209"/>
      <c r="K4175" s="209"/>
      <c r="L4175" s="39"/>
      <c r="M4175" s="39"/>
      <c r="N4175" s="39"/>
      <c r="O4175" s="39"/>
      <c r="P4175" s="206"/>
      <c r="Q4175" s="206"/>
      <c r="R4175" s="206"/>
      <c r="S4175" s="206"/>
      <c r="T4175" s="206"/>
      <c r="U4175" s="206"/>
      <c r="V4175" s="206"/>
      <c r="W4175" s="206"/>
      <c r="X4175" s="206"/>
      <c r="Y4175" s="206"/>
      <c r="Z4175" s="206"/>
      <c r="AA4175" s="206"/>
      <c r="AB4175" s="206"/>
      <c r="AC4175" s="206"/>
      <c r="AD4175" s="40"/>
      <c r="AE4175" s="40"/>
      <c r="AF4175" s="42"/>
      <c r="AG4175" s="42"/>
    </row>
    <row r="4176" spans="1:33" ht="13.8">
      <c r="A4176" s="30"/>
      <c r="B4176" s="30"/>
      <c r="C4176" s="43"/>
      <c r="D4176" s="44"/>
      <c r="E4176" s="44"/>
      <c r="F4176" s="44"/>
      <c r="G4176" s="44"/>
      <c r="H4176" s="44"/>
      <c r="I4176" s="21"/>
      <c r="J4176" s="209"/>
      <c r="K4176" s="209"/>
      <c r="L4176" s="39"/>
      <c r="M4176" s="39"/>
      <c r="N4176" s="39"/>
      <c r="O4176" s="39"/>
      <c r="P4176" s="206"/>
      <c r="Q4176" s="206"/>
      <c r="R4176" s="206"/>
      <c r="S4176" s="206"/>
      <c r="T4176" s="206"/>
      <c r="U4176" s="206"/>
      <c r="V4176" s="206"/>
      <c r="W4176" s="206"/>
      <c r="X4176" s="206"/>
      <c r="Y4176" s="206"/>
      <c r="Z4176" s="206"/>
      <c r="AA4176" s="206"/>
      <c r="AB4176" s="206"/>
      <c r="AC4176" s="206"/>
      <c r="AD4176" s="40"/>
      <c r="AE4176" s="40"/>
      <c r="AF4176" s="42"/>
      <c r="AG4176" s="42"/>
    </row>
    <row r="4177" spans="1:33" ht="13.8">
      <c r="A4177" s="30"/>
      <c r="B4177" s="30"/>
      <c r="C4177" s="43"/>
      <c r="D4177" s="44"/>
      <c r="E4177" s="44"/>
      <c r="F4177" s="44"/>
      <c r="G4177" s="44"/>
      <c r="H4177" s="44"/>
      <c r="I4177" s="21"/>
      <c r="J4177" s="209"/>
      <c r="K4177" s="209"/>
      <c r="L4177" s="39"/>
      <c r="M4177" s="39"/>
      <c r="N4177" s="39"/>
      <c r="O4177" s="39"/>
      <c r="P4177" s="206"/>
      <c r="Q4177" s="206"/>
      <c r="R4177" s="206"/>
      <c r="S4177" s="206"/>
      <c r="T4177" s="206"/>
      <c r="U4177" s="206"/>
      <c r="V4177" s="206"/>
      <c r="W4177" s="206"/>
      <c r="X4177" s="206"/>
      <c r="Y4177" s="206"/>
      <c r="Z4177" s="206"/>
      <c r="AA4177" s="206"/>
      <c r="AB4177" s="206"/>
      <c r="AC4177" s="206"/>
      <c r="AD4177" s="40"/>
      <c r="AE4177" s="40"/>
      <c r="AF4177" s="42"/>
      <c r="AG4177" s="42"/>
    </row>
    <row r="4178" spans="1:33" ht="13.8">
      <c r="A4178" s="30"/>
      <c r="B4178" s="30"/>
      <c r="C4178" s="43"/>
      <c r="D4178" s="44"/>
      <c r="E4178" s="44"/>
      <c r="F4178" s="44"/>
      <c r="G4178" s="44"/>
      <c r="H4178" s="44"/>
      <c r="I4178" s="21"/>
      <c r="J4178" s="209"/>
      <c r="K4178" s="209"/>
      <c r="L4178" s="39"/>
      <c r="M4178" s="39"/>
      <c r="N4178" s="39"/>
      <c r="O4178" s="39"/>
      <c r="P4178" s="206"/>
      <c r="Q4178" s="206"/>
      <c r="R4178" s="206"/>
      <c r="S4178" s="206"/>
      <c r="T4178" s="206"/>
      <c r="U4178" s="206"/>
      <c r="V4178" s="206"/>
      <c r="W4178" s="206"/>
      <c r="X4178" s="206"/>
      <c r="Y4178" s="206"/>
      <c r="Z4178" s="206"/>
      <c r="AA4178" s="206"/>
      <c r="AB4178" s="206"/>
      <c r="AC4178" s="206"/>
      <c r="AD4178" s="40"/>
      <c r="AE4178" s="40"/>
      <c r="AF4178" s="42"/>
      <c r="AG4178" s="42"/>
    </row>
    <row r="4179" spans="1:33" ht="13.8">
      <c r="A4179" s="30"/>
      <c r="B4179" s="30"/>
      <c r="C4179" s="43"/>
      <c r="D4179" s="44"/>
      <c r="E4179" s="44"/>
      <c r="F4179" s="44"/>
      <c r="G4179" s="44"/>
      <c r="H4179" s="44"/>
      <c r="I4179" s="21"/>
      <c r="J4179" s="209"/>
      <c r="K4179" s="209"/>
      <c r="L4179" s="39"/>
      <c r="M4179" s="39"/>
      <c r="N4179" s="39"/>
      <c r="O4179" s="39"/>
      <c r="P4179" s="206"/>
      <c r="Q4179" s="206"/>
      <c r="R4179" s="206"/>
      <c r="S4179" s="206"/>
      <c r="T4179" s="206"/>
      <c r="U4179" s="206"/>
      <c r="V4179" s="206"/>
      <c r="W4179" s="206"/>
      <c r="X4179" s="206"/>
      <c r="Y4179" s="206"/>
      <c r="Z4179" s="206"/>
      <c r="AA4179" s="206"/>
      <c r="AB4179" s="206"/>
      <c r="AC4179" s="206"/>
      <c r="AD4179" s="40"/>
      <c r="AE4179" s="40"/>
      <c r="AF4179" s="42"/>
      <c r="AG4179" s="42"/>
    </row>
    <row r="4180" spans="1:33" ht="13.8">
      <c r="A4180" s="30"/>
      <c r="B4180" s="30"/>
      <c r="C4180" s="43"/>
      <c r="D4180" s="44"/>
      <c r="E4180" s="44"/>
      <c r="F4180" s="44"/>
      <c r="G4180" s="44"/>
      <c r="H4180" s="44"/>
      <c r="I4180" s="21"/>
      <c r="J4180" s="209"/>
      <c r="K4180" s="209"/>
      <c r="L4180" s="39"/>
      <c r="M4180" s="39"/>
      <c r="N4180" s="39"/>
      <c r="O4180" s="39"/>
      <c r="P4180" s="206"/>
      <c r="Q4180" s="206"/>
      <c r="R4180" s="206"/>
      <c r="S4180" s="206"/>
      <c r="T4180" s="206"/>
      <c r="U4180" s="206"/>
      <c r="V4180" s="206"/>
      <c r="W4180" s="206"/>
      <c r="X4180" s="206"/>
      <c r="Y4180" s="206"/>
      <c r="Z4180" s="206"/>
      <c r="AA4180" s="206"/>
      <c r="AB4180" s="206"/>
      <c r="AC4180" s="206"/>
      <c r="AD4180" s="40"/>
      <c r="AE4180" s="40"/>
      <c r="AF4180" s="42"/>
      <c r="AG4180" s="42"/>
    </row>
    <row r="4181" spans="1:33" ht="13.8">
      <c r="A4181" s="30"/>
      <c r="B4181" s="30"/>
      <c r="C4181" s="43"/>
      <c r="D4181" s="44"/>
      <c r="E4181" s="44"/>
      <c r="F4181" s="44"/>
      <c r="G4181" s="44"/>
      <c r="H4181" s="44"/>
      <c r="I4181" s="21"/>
      <c r="J4181" s="209"/>
      <c r="K4181" s="209"/>
      <c r="L4181" s="39"/>
      <c r="M4181" s="39"/>
      <c r="N4181" s="39"/>
      <c r="O4181" s="39"/>
      <c r="P4181" s="206"/>
      <c r="Q4181" s="206"/>
      <c r="R4181" s="206"/>
      <c r="S4181" s="206"/>
      <c r="T4181" s="206"/>
      <c r="U4181" s="206"/>
      <c r="V4181" s="206"/>
      <c r="W4181" s="206"/>
      <c r="X4181" s="206"/>
      <c r="Y4181" s="206"/>
      <c r="Z4181" s="206"/>
      <c r="AA4181" s="206"/>
      <c r="AB4181" s="206"/>
      <c r="AC4181" s="206"/>
      <c r="AD4181" s="40"/>
      <c r="AE4181" s="40"/>
      <c r="AF4181" s="42"/>
      <c r="AG4181" s="42"/>
    </row>
    <row r="4182" spans="1:33" ht="13.8">
      <c r="A4182" s="30"/>
      <c r="B4182" s="30"/>
      <c r="C4182" s="43"/>
      <c r="D4182" s="44"/>
      <c r="E4182" s="44"/>
      <c r="F4182" s="44"/>
      <c r="G4182" s="44"/>
      <c r="H4182" s="44"/>
      <c r="I4182" s="21"/>
      <c r="J4182" s="209"/>
      <c r="K4182" s="209"/>
      <c r="L4182" s="39"/>
      <c r="M4182" s="39"/>
      <c r="N4182" s="39"/>
      <c r="O4182" s="39"/>
      <c r="P4182" s="206"/>
      <c r="Q4182" s="206"/>
      <c r="R4182" s="206"/>
      <c r="S4182" s="206"/>
      <c r="T4182" s="206"/>
      <c r="U4182" s="206"/>
      <c r="V4182" s="206"/>
      <c r="W4182" s="206"/>
      <c r="X4182" s="206"/>
      <c r="Y4182" s="206"/>
      <c r="Z4182" s="206"/>
      <c r="AA4182" s="206"/>
      <c r="AB4182" s="206"/>
      <c r="AC4182" s="206"/>
      <c r="AD4182" s="40"/>
      <c r="AE4182" s="40"/>
      <c r="AF4182" s="42"/>
      <c r="AG4182" s="42"/>
    </row>
    <row r="4183" spans="1:33" ht="13.8">
      <c r="A4183" s="30"/>
      <c r="B4183" s="30"/>
      <c r="C4183" s="43"/>
      <c r="D4183" s="44"/>
      <c r="E4183" s="44"/>
      <c r="F4183" s="44"/>
      <c r="G4183" s="44"/>
      <c r="H4183" s="44"/>
      <c r="I4183" s="21"/>
      <c r="J4183" s="209"/>
      <c r="K4183" s="209"/>
      <c r="L4183" s="39"/>
      <c r="M4183" s="39"/>
      <c r="N4183" s="39"/>
      <c r="O4183" s="39"/>
      <c r="P4183" s="206"/>
      <c r="Q4183" s="206"/>
      <c r="R4183" s="206"/>
      <c r="S4183" s="206"/>
      <c r="T4183" s="206"/>
      <c r="U4183" s="206"/>
      <c r="V4183" s="206"/>
      <c r="W4183" s="206"/>
      <c r="X4183" s="206"/>
      <c r="Y4183" s="206"/>
      <c r="Z4183" s="206"/>
      <c r="AA4183" s="206"/>
      <c r="AB4183" s="206"/>
      <c r="AC4183" s="206"/>
      <c r="AD4183" s="40"/>
      <c r="AE4183" s="40"/>
      <c r="AF4183" s="42"/>
      <c r="AG4183" s="42"/>
    </row>
    <row r="4184" spans="1:33" ht="13.8">
      <c r="A4184" s="30"/>
      <c r="B4184" s="30"/>
      <c r="C4184" s="43"/>
      <c r="D4184" s="44"/>
      <c r="E4184" s="44"/>
      <c r="F4184" s="44"/>
      <c r="G4184" s="44"/>
      <c r="H4184" s="44"/>
      <c r="I4184" s="21"/>
      <c r="J4184" s="209"/>
      <c r="K4184" s="209"/>
      <c r="L4184" s="39"/>
      <c r="M4184" s="39"/>
      <c r="N4184" s="39"/>
      <c r="O4184" s="39"/>
      <c r="P4184" s="206"/>
      <c r="Q4184" s="206"/>
      <c r="R4184" s="206"/>
      <c r="S4184" s="206"/>
      <c r="T4184" s="206"/>
      <c r="U4184" s="206"/>
      <c r="V4184" s="206"/>
      <c r="W4184" s="206"/>
      <c r="X4184" s="206"/>
      <c r="Y4184" s="206"/>
      <c r="Z4184" s="206"/>
      <c r="AA4184" s="206"/>
      <c r="AB4184" s="206"/>
      <c r="AC4184" s="206"/>
      <c r="AD4184" s="40"/>
      <c r="AE4184" s="40"/>
      <c r="AF4184" s="42"/>
      <c r="AG4184" s="42"/>
    </row>
    <row r="4185" spans="1:33" ht="13.8">
      <c r="A4185" s="30"/>
      <c r="B4185" s="30"/>
      <c r="C4185" s="43"/>
      <c r="D4185" s="44"/>
      <c r="E4185" s="44"/>
      <c r="F4185" s="44"/>
      <c r="G4185" s="44"/>
      <c r="H4185" s="44"/>
      <c r="I4185" s="21"/>
      <c r="J4185" s="209"/>
      <c r="K4185" s="209"/>
      <c r="L4185" s="39"/>
      <c r="M4185" s="39"/>
      <c r="N4185" s="39"/>
      <c r="O4185" s="39"/>
      <c r="P4185" s="206"/>
      <c r="Q4185" s="206"/>
      <c r="R4185" s="206"/>
      <c r="S4185" s="206"/>
      <c r="T4185" s="206"/>
      <c r="U4185" s="206"/>
      <c r="V4185" s="206"/>
      <c r="W4185" s="206"/>
      <c r="X4185" s="206"/>
      <c r="Y4185" s="206"/>
      <c r="Z4185" s="206"/>
      <c r="AA4185" s="206"/>
      <c r="AB4185" s="206"/>
      <c r="AC4185" s="206"/>
      <c r="AD4185" s="40"/>
      <c r="AE4185" s="40"/>
      <c r="AF4185" s="42"/>
      <c r="AG4185" s="42"/>
    </row>
    <row r="4186" spans="1:33" ht="13.8">
      <c r="A4186" s="30"/>
      <c r="B4186" s="30"/>
      <c r="C4186" s="43"/>
      <c r="D4186" s="44"/>
      <c r="E4186" s="44"/>
      <c r="F4186" s="44"/>
      <c r="G4186" s="44"/>
      <c r="H4186" s="44"/>
      <c r="I4186" s="21"/>
      <c r="J4186" s="209"/>
      <c r="K4186" s="209"/>
      <c r="L4186" s="39"/>
      <c r="M4186" s="39"/>
      <c r="N4186" s="39"/>
      <c r="O4186" s="39"/>
      <c r="P4186" s="206"/>
      <c r="Q4186" s="206"/>
      <c r="R4186" s="206"/>
      <c r="S4186" s="206"/>
      <c r="T4186" s="206"/>
      <c r="U4186" s="206"/>
      <c r="V4186" s="206"/>
      <c r="W4186" s="206"/>
      <c r="X4186" s="206"/>
      <c r="Y4186" s="206"/>
      <c r="Z4186" s="206"/>
      <c r="AA4186" s="206"/>
      <c r="AB4186" s="206"/>
      <c r="AC4186" s="206"/>
      <c r="AD4186" s="40"/>
      <c r="AE4186" s="40"/>
      <c r="AF4186" s="42"/>
      <c r="AG4186" s="42"/>
    </row>
    <row r="4187" spans="1:33" ht="13.8">
      <c r="A4187" s="30"/>
      <c r="B4187" s="30"/>
      <c r="C4187" s="43"/>
      <c r="D4187" s="44"/>
      <c r="E4187" s="44"/>
      <c r="F4187" s="44"/>
      <c r="G4187" s="44"/>
      <c r="H4187" s="44"/>
      <c r="I4187" s="21"/>
      <c r="J4187" s="209"/>
      <c r="K4187" s="209"/>
      <c r="L4187" s="39"/>
      <c r="M4187" s="39"/>
      <c r="N4187" s="39"/>
      <c r="O4187" s="39"/>
      <c r="P4187" s="206"/>
      <c r="Q4187" s="206"/>
      <c r="R4187" s="206"/>
      <c r="S4187" s="206"/>
      <c r="T4187" s="206"/>
      <c r="U4187" s="206"/>
      <c r="V4187" s="206"/>
      <c r="W4187" s="206"/>
      <c r="X4187" s="206"/>
      <c r="Y4187" s="206"/>
      <c r="Z4187" s="206"/>
      <c r="AA4187" s="206"/>
      <c r="AB4187" s="206"/>
      <c r="AC4187" s="206"/>
      <c r="AD4187" s="40"/>
      <c r="AE4187" s="40"/>
      <c r="AF4187" s="42"/>
      <c r="AG4187" s="42"/>
    </row>
    <row r="4188" spans="1:33" ht="13.8">
      <c r="A4188" s="30"/>
      <c r="B4188" s="30"/>
      <c r="C4188" s="43"/>
      <c r="D4188" s="44"/>
      <c r="E4188" s="44"/>
      <c r="F4188" s="44"/>
      <c r="G4188" s="44"/>
      <c r="H4188" s="44"/>
      <c r="I4188" s="21"/>
      <c r="J4188" s="209"/>
      <c r="K4188" s="209"/>
      <c r="L4188" s="39"/>
      <c r="M4188" s="39"/>
      <c r="N4188" s="39"/>
      <c r="O4188" s="39"/>
      <c r="P4188" s="206"/>
      <c r="Q4188" s="206"/>
      <c r="R4188" s="206"/>
      <c r="S4188" s="206"/>
      <c r="T4188" s="206"/>
      <c r="U4188" s="206"/>
      <c r="V4188" s="206"/>
      <c r="W4188" s="206"/>
      <c r="X4188" s="206"/>
      <c r="Y4188" s="206"/>
      <c r="Z4188" s="206"/>
      <c r="AA4188" s="206"/>
      <c r="AB4188" s="206"/>
      <c r="AC4188" s="206"/>
      <c r="AD4188" s="40"/>
      <c r="AE4188" s="40"/>
      <c r="AF4188" s="42"/>
      <c r="AG4188" s="42"/>
    </row>
    <row r="4189" spans="1:33" ht="13.8">
      <c r="A4189" s="30"/>
      <c r="B4189" s="30"/>
      <c r="C4189" s="43"/>
      <c r="D4189" s="44"/>
      <c r="E4189" s="44"/>
      <c r="F4189" s="44"/>
      <c r="G4189" s="44"/>
      <c r="H4189" s="44"/>
      <c r="I4189" s="21"/>
      <c r="J4189" s="209"/>
      <c r="K4189" s="209"/>
      <c r="L4189" s="39"/>
      <c r="M4189" s="39"/>
      <c r="N4189" s="39"/>
      <c r="O4189" s="39"/>
      <c r="P4189" s="206"/>
      <c r="Q4189" s="206"/>
      <c r="R4189" s="206"/>
      <c r="S4189" s="206"/>
      <c r="T4189" s="206"/>
      <c r="U4189" s="206"/>
      <c r="V4189" s="206"/>
      <c r="W4189" s="206"/>
      <c r="X4189" s="206"/>
      <c r="Y4189" s="206"/>
      <c r="Z4189" s="206"/>
      <c r="AA4189" s="206"/>
      <c r="AB4189" s="206"/>
      <c r="AC4189" s="206"/>
      <c r="AD4189" s="40"/>
      <c r="AE4189" s="40"/>
      <c r="AF4189" s="42"/>
      <c r="AG4189" s="42"/>
    </row>
    <row r="4190" spans="1:33" ht="13.8">
      <c r="A4190" s="30"/>
      <c r="B4190" s="30"/>
      <c r="C4190" s="43"/>
      <c r="D4190" s="44"/>
      <c r="E4190" s="44"/>
      <c r="F4190" s="44"/>
      <c r="G4190" s="44"/>
      <c r="H4190" s="44"/>
      <c r="I4190" s="21"/>
      <c r="J4190" s="209"/>
      <c r="K4190" s="209"/>
      <c r="L4190" s="39"/>
      <c r="M4190" s="39"/>
      <c r="N4190" s="39"/>
      <c r="O4190" s="39"/>
      <c r="P4190" s="206"/>
      <c r="Q4190" s="206"/>
      <c r="R4190" s="206"/>
      <c r="S4190" s="206"/>
      <c r="T4190" s="206"/>
      <c r="U4190" s="206"/>
      <c r="V4190" s="206"/>
      <c r="W4190" s="206"/>
      <c r="X4190" s="206"/>
      <c r="Y4190" s="206"/>
      <c r="Z4190" s="206"/>
      <c r="AA4190" s="206"/>
      <c r="AB4190" s="206"/>
      <c r="AC4190" s="206"/>
      <c r="AD4190" s="40"/>
      <c r="AE4190" s="40"/>
      <c r="AF4190" s="42"/>
      <c r="AG4190" s="42"/>
    </row>
    <row r="4191" spans="1:33" ht="13.8">
      <c r="A4191" s="30"/>
      <c r="B4191" s="30"/>
      <c r="C4191" s="43"/>
      <c r="D4191" s="44"/>
      <c r="E4191" s="44"/>
      <c r="F4191" s="44"/>
      <c r="G4191" s="44"/>
      <c r="H4191" s="44"/>
      <c r="I4191" s="21"/>
      <c r="J4191" s="209"/>
      <c r="K4191" s="209"/>
      <c r="L4191" s="39"/>
      <c r="M4191" s="39"/>
      <c r="N4191" s="39"/>
      <c r="O4191" s="39"/>
      <c r="P4191" s="206"/>
      <c r="Q4191" s="206"/>
      <c r="R4191" s="206"/>
      <c r="S4191" s="206"/>
      <c r="T4191" s="206"/>
      <c r="U4191" s="206"/>
      <c r="V4191" s="206"/>
      <c r="W4191" s="206"/>
      <c r="X4191" s="206"/>
      <c r="Y4191" s="206"/>
      <c r="Z4191" s="206"/>
      <c r="AA4191" s="206"/>
      <c r="AB4191" s="206"/>
      <c r="AC4191" s="206"/>
      <c r="AD4191" s="40"/>
      <c r="AE4191" s="40"/>
      <c r="AF4191" s="42"/>
      <c r="AG4191" s="42"/>
    </row>
    <row r="4192" spans="1:33" ht="13.8">
      <c r="A4192" s="30"/>
      <c r="B4192" s="30"/>
      <c r="C4192" s="43"/>
      <c r="D4192" s="44"/>
      <c r="E4192" s="44"/>
      <c r="F4192" s="44"/>
      <c r="G4192" s="44"/>
      <c r="H4192" s="44"/>
      <c r="I4192" s="21"/>
      <c r="J4192" s="209"/>
      <c r="K4192" s="209"/>
      <c r="L4192" s="39"/>
      <c r="M4192" s="39"/>
      <c r="N4192" s="39"/>
      <c r="O4192" s="39"/>
      <c r="P4192" s="206"/>
      <c r="Q4192" s="206"/>
      <c r="R4192" s="206"/>
      <c r="S4192" s="206"/>
      <c r="T4192" s="206"/>
      <c r="U4192" s="206"/>
      <c r="V4192" s="206"/>
      <c r="W4192" s="206"/>
      <c r="X4192" s="206"/>
      <c r="Y4192" s="206"/>
      <c r="Z4192" s="206"/>
      <c r="AA4192" s="206"/>
      <c r="AB4192" s="206"/>
      <c r="AC4192" s="206"/>
      <c r="AD4192" s="40"/>
      <c r="AE4192" s="40"/>
      <c r="AF4192" s="42"/>
      <c r="AG4192" s="42"/>
    </row>
    <row r="4193" spans="1:33" ht="13.8">
      <c r="A4193" s="30"/>
      <c r="B4193" s="30"/>
      <c r="C4193" s="43"/>
      <c r="D4193" s="44"/>
      <c r="E4193" s="44"/>
      <c r="F4193" s="44"/>
      <c r="G4193" s="44"/>
      <c r="H4193" s="44"/>
      <c r="I4193" s="21"/>
      <c r="J4193" s="209"/>
      <c r="K4193" s="209"/>
      <c r="L4193" s="39"/>
      <c r="M4193" s="39"/>
      <c r="N4193" s="39"/>
      <c r="O4193" s="39"/>
      <c r="P4193" s="206"/>
      <c r="Q4193" s="206"/>
      <c r="R4193" s="206"/>
      <c r="S4193" s="206"/>
      <c r="T4193" s="206"/>
      <c r="U4193" s="206"/>
      <c r="V4193" s="206"/>
      <c r="W4193" s="206"/>
      <c r="X4193" s="206"/>
      <c r="Y4193" s="206"/>
      <c r="Z4193" s="206"/>
      <c r="AA4193" s="206"/>
      <c r="AB4193" s="206"/>
      <c r="AC4193" s="206"/>
      <c r="AD4193" s="40"/>
      <c r="AE4193" s="40"/>
      <c r="AF4193" s="42"/>
      <c r="AG4193" s="42"/>
    </row>
    <row r="4194" spans="1:33" ht="13.8">
      <c r="A4194" s="30"/>
      <c r="B4194" s="30"/>
      <c r="C4194" s="43"/>
      <c r="D4194" s="44"/>
      <c r="E4194" s="44"/>
      <c r="F4194" s="44"/>
      <c r="G4194" s="44"/>
      <c r="H4194" s="44"/>
      <c r="I4194" s="21"/>
      <c r="J4194" s="209"/>
      <c r="K4194" s="209"/>
      <c r="L4194" s="39"/>
      <c r="M4194" s="39"/>
      <c r="N4194" s="39"/>
      <c r="O4194" s="39"/>
      <c r="P4194" s="206"/>
      <c r="Q4194" s="206"/>
      <c r="R4194" s="206"/>
      <c r="S4194" s="206"/>
      <c r="T4194" s="206"/>
      <c r="U4194" s="206"/>
      <c r="V4194" s="206"/>
      <c r="W4194" s="206"/>
      <c r="X4194" s="206"/>
      <c r="Y4194" s="206"/>
      <c r="Z4194" s="206"/>
      <c r="AA4194" s="206"/>
      <c r="AB4194" s="206"/>
      <c r="AC4194" s="206"/>
      <c r="AD4194" s="40"/>
      <c r="AE4194" s="40"/>
      <c r="AF4194" s="42"/>
      <c r="AG4194" s="42"/>
    </row>
    <row r="4195" spans="1:33" ht="13.8">
      <c r="A4195" s="30"/>
      <c r="B4195" s="30"/>
      <c r="C4195" s="43"/>
      <c r="D4195" s="44"/>
      <c r="E4195" s="44"/>
      <c r="F4195" s="44"/>
      <c r="G4195" s="44"/>
      <c r="H4195" s="44"/>
      <c r="I4195" s="21"/>
      <c r="J4195" s="209"/>
      <c r="K4195" s="209"/>
      <c r="L4195" s="39"/>
      <c r="M4195" s="39"/>
      <c r="N4195" s="39"/>
      <c r="O4195" s="39"/>
      <c r="P4195" s="206"/>
      <c r="Q4195" s="206"/>
      <c r="R4195" s="206"/>
      <c r="S4195" s="206"/>
      <c r="T4195" s="206"/>
      <c r="U4195" s="206"/>
      <c r="V4195" s="206"/>
      <c r="W4195" s="206"/>
      <c r="X4195" s="206"/>
      <c r="Y4195" s="206"/>
      <c r="Z4195" s="206"/>
      <c r="AA4195" s="206"/>
      <c r="AB4195" s="206"/>
      <c r="AC4195" s="206"/>
      <c r="AD4195" s="40"/>
      <c r="AE4195" s="40"/>
      <c r="AF4195" s="42"/>
      <c r="AG4195" s="42"/>
    </row>
    <row r="4196" spans="1:33" ht="13.8">
      <c r="A4196" s="30"/>
      <c r="B4196" s="30"/>
      <c r="C4196" s="43"/>
      <c r="D4196" s="44"/>
      <c r="E4196" s="44"/>
      <c r="F4196" s="44"/>
      <c r="G4196" s="44"/>
      <c r="H4196" s="44"/>
      <c r="I4196" s="21"/>
      <c r="J4196" s="209"/>
      <c r="K4196" s="209"/>
      <c r="L4196" s="39"/>
      <c r="M4196" s="39"/>
      <c r="N4196" s="39"/>
      <c r="O4196" s="39"/>
      <c r="P4196" s="206"/>
      <c r="Q4196" s="206"/>
      <c r="R4196" s="206"/>
      <c r="S4196" s="206"/>
      <c r="T4196" s="206"/>
      <c r="U4196" s="206"/>
      <c r="V4196" s="206"/>
      <c r="W4196" s="206"/>
      <c r="X4196" s="206"/>
      <c r="Y4196" s="206"/>
      <c r="Z4196" s="206"/>
      <c r="AA4196" s="206"/>
      <c r="AB4196" s="206"/>
      <c r="AC4196" s="206"/>
      <c r="AD4196" s="40"/>
      <c r="AE4196" s="40"/>
      <c r="AF4196" s="42"/>
      <c r="AG4196" s="42"/>
    </row>
    <row r="4197" spans="1:33" ht="13.8">
      <c r="A4197" s="30"/>
      <c r="B4197" s="30"/>
      <c r="C4197" s="43"/>
      <c r="D4197" s="44"/>
      <c r="E4197" s="44"/>
      <c r="F4197" s="44"/>
      <c r="G4197" s="44"/>
      <c r="H4197" s="44"/>
      <c r="I4197" s="21"/>
      <c r="J4197" s="209"/>
      <c r="K4197" s="209"/>
      <c r="L4197" s="39"/>
      <c r="M4197" s="39"/>
      <c r="N4197" s="39"/>
      <c r="O4197" s="39"/>
      <c r="P4197" s="206"/>
      <c r="Q4197" s="206"/>
      <c r="R4197" s="206"/>
      <c r="S4197" s="206"/>
      <c r="T4197" s="206"/>
      <c r="U4197" s="206"/>
      <c r="V4197" s="206"/>
      <c r="W4197" s="206"/>
      <c r="X4197" s="206"/>
      <c r="Y4197" s="206"/>
      <c r="Z4197" s="206"/>
      <c r="AA4197" s="206"/>
      <c r="AB4197" s="206"/>
      <c r="AC4197" s="206"/>
      <c r="AD4197" s="40"/>
      <c r="AE4197" s="40"/>
      <c r="AF4197" s="42"/>
      <c r="AG4197" s="42"/>
    </row>
    <row r="4198" spans="1:33" ht="13.8">
      <c r="A4198" s="30"/>
      <c r="B4198" s="30"/>
      <c r="C4198" s="43"/>
      <c r="D4198" s="44"/>
      <c r="E4198" s="44"/>
      <c r="F4198" s="44"/>
      <c r="G4198" s="44"/>
      <c r="H4198" s="44"/>
      <c r="I4198" s="21"/>
      <c r="J4198" s="209"/>
      <c r="K4198" s="209"/>
      <c r="L4198" s="39"/>
      <c r="M4198" s="39"/>
      <c r="N4198" s="39"/>
      <c r="O4198" s="39"/>
      <c r="P4198" s="206"/>
      <c r="Q4198" s="206"/>
      <c r="R4198" s="206"/>
      <c r="S4198" s="206"/>
      <c r="T4198" s="206"/>
      <c r="U4198" s="206"/>
      <c r="V4198" s="206"/>
      <c r="W4198" s="206"/>
      <c r="X4198" s="206"/>
      <c r="Y4198" s="206"/>
      <c r="Z4198" s="206"/>
      <c r="AA4198" s="206"/>
      <c r="AB4198" s="206"/>
      <c r="AC4198" s="206"/>
      <c r="AD4198" s="40"/>
      <c r="AE4198" s="40"/>
      <c r="AF4198" s="42"/>
      <c r="AG4198" s="42"/>
    </row>
    <row r="4199" spans="1:33" ht="13.8">
      <c r="A4199" s="30"/>
      <c r="B4199" s="30"/>
      <c r="C4199" s="43"/>
      <c r="D4199" s="44"/>
      <c r="E4199" s="44"/>
      <c r="F4199" s="44"/>
      <c r="G4199" s="44"/>
      <c r="H4199" s="44"/>
      <c r="I4199" s="21"/>
      <c r="J4199" s="209"/>
      <c r="K4199" s="209"/>
      <c r="L4199" s="39"/>
      <c r="M4199" s="39"/>
      <c r="N4199" s="39"/>
      <c r="O4199" s="39"/>
      <c r="P4199" s="206"/>
      <c r="Q4199" s="206"/>
      <c r="R4199" s="206"/>
      <c r="S4199" s="206"/>
      <c r="T4199" s="206"/>
      <c r="U4199" s="206"/>
      <c r="V4199" s="206"/>
      <c r="W4199" s="206"/>
      <c r="X4199" s="206"/>
      <c r="Y4199" s="206"/>
      <c r="Z4199" s="206"/>
      <c r="AA4199" s="206"/>
      <c r="AB4199" s="206"/>
      <c r="AC4199" s="206"/>
      <c r="AD4199" s="40"/>
      <c r="AE4199" s="40"/>
      <c r="AF4199" s="42"/>
      <c r="AG4199" s="42"/>
    </row>
    <row r="4200" spans="1:33" ht="13.8">
      <c r="A4200" s="30"/>
      <c r="B4200" s="30"/>
      <c r="C4200" s="43"/>
      <c r="D4200" s="44"/>
      <c r="E4200" s="44"/>
      <c r="F4200" s="44"/>
      <c r="G4200" s="44"/>
      <c r="H4200" s="44"/>
      <c r="I4200" s="21"/>
      <c r="J4200" s="209"/>
      <c r="K4200" s="209"/>
      <c r="L4200" s="39"/>
      <c r="M4200" s="39"/>
      <c r="N4200" s="39"/>
      <c r="O4200" s="39"/>
      <c r="P4200" s="206"/>
      <c r="Q4200" s="206"/>
      <c r="R4200" s="206"/>
      <c r="S4200" s="206"/>
      <c r="T4200" s="206"/>
      <c r="U4200" s="206"/>
      <c r="V4200" s="206"/>
      <c r="W4200" s="206"/>
      <c r="X4200" s="206"/>
      <c r="Y4200" s="206"/>
      <c r="Z4200" s="206"/>
      <c r="AA4200" s="206"/>
      <c r="AB4200" s="206"/>
      <c r="AC4200" s="206"/>
      <c r="AD4200" s="40"/>
      <c r="AE4200" s="40"/>
      <c r="AF4200" s="42"/>
      <c r="AG4200" s="42"/>
    </row>
    <row r="4201" spans="1:33" ht="13.8">
      <c r="A4201" s="30"/>
      <c r="B4201" s="30"/>
      <c r="C4201" s="43"/>
      <c r="D4201" s="44"/>
      <c r="E4201" s="44"/>
      <c r="F4201" s="44"/>
      <c r="G4201" s="44"/>
      <c r="H4201" s="44"/>
      <c r="I4201" s="21"/>
      <c r="J4201" s="209"/>
      <c r="K4201" s="209"/>
      <c r="L4201" s="39"/>
      <c r="M4201" s="39"/>
      <c r="N4201" s="39"/>
      <c r="O4201" s="39"/>
      <c r="P4201" s="206"/>
      <c r="Q4201" s="206"/>
      <c r="R4201" s="206"/>
      <c r="S4201" s="206"/>
      <c r="T4201" s="206"/>
      <c r="U4201" s="206"/>
      <c r="V4201" s="206"/>
      <c r="W4201" s="206"/>
      <c r="X4201" s="206"/>
      <c r="Y4201" s="206"/>
      <c r="Z4201" s="206"/>
      <c r="AA4201" s="206"/>
      <c r="AB4201" s="206"/>
      <c r="AC4201" s="206"/>
      <c r="AD4201" s="40"/>
      <c r="AE4201" s="40"/>
      <c r="AF4201" s="42"/>
      <c r="AG4201" s="42"/>
    </row>
    <row r="4202" spans="1:33" ht="13.8">
      <c r="A4202" s="30"/>
      <c r="B4202" s="30"/>
      <c r="C4202" s="43"/>
      <c r="D4202" s="44"/>
      <c r="E4202" s="44"/>
      <c r="F4202" s="44"/>
      <c r="G4202" s="44"/>
      <c r="H4202" s="44"/>
      <c r="I4202" s="21"/>
      <c r="J4202" s="209"/>
      <c r="K4202" s="209"/>
      <c r="L4202" s="39"/>
      <c r="M4202" s="39"/>
      <c r="N4202" s="39"/>
      <c r="O4202" s="39"/>
      <c r="P4202" s="206"/>
      <c r="Q4202" s="206"/>
      <c r="R4202" s="206"/>
      <c r="S4202" s="206"/>
      <c r="T4202" s="206"/>
      <c r="U4202" s="206"/>
      <c r="V4202" s="206"/>
      <c r="W4202" s="206"/>
      <c r="X4202" s="206"/>
      <c r="Y4202" s="206"/>
      <c r="Z4202" s="206"/>
      <c r="AA4202" s="206"/>
      <c r="AB4202" s="206"/>
      <c r="AC4202" s="206"/>
      <c r="AD4202" s="40"/>
      <c r="AE4202" s="40"/>
      <c r="AF4202" s="42"/>
      <c r="AG4202" s="42"/>
    </row>
    <row r="4203" spans="1:33" ht="13.8">
      <c r="A4203" s="30"/>
      <c r="B4203" s="30"/>
      <c r="C4203" s="43"/>
      <c r="D4203" s="44"/>
      <c r="E4203" s="44"/>
      <c r="F4203" s="44"/>
      <c r="G4203" s="44"/>
      <c r="H4203" s="44"/>
      <c r="I4203" s="21"/>
      <c r="J4203" s="209"/>
      <c r="K4203" s="209"/>
      <c r="L4203" s="39"/>
      <c r="M4203" s="39"/>
      <c r="N4203" s="39"/>
      <c r="O4203" s="39"/>
      <c r="P4203" s="206"/>
      <c r="Q4203" s="206"/>
      <c r="R4203" s="206"/>
      <c r="S4203" s="206"/>
      <c r="T4203" s="206"/>
      <c r="U4203" s="206"/>
      <c r="V4203" s="206"/>
      <c r="W4203" s="206"/>
      <c r="X4203" s="206"/>
      <c r="Y4203" s="206"/>
      <c r="Z4203" s="206"/>
      <c r="AA4203" s="206"/>
      <c r="AB4203" s="206"/>
      <c r="AC4203" s="206"/>
      <c r="AD4203" s="40"/>
      <c r="AE4203" s="40"/>
      <c r="AF4203" s="42"/>
      <c r="AG4203" s="42"/>
    </row>
    <row r="4204" spans="1:33" ht="13.8">
      <c r="A4204" s="30"/>
      <c r="B4204" s="30"/>
      <c r="C4204" s="43"/>
      <c r="D4204" s="44"/>
      <c r="E4204" s="44"/>
      <c r="F4204" s="44"/>
      <c r="G4204" s="44"/>
      <c r="H4204" s="44"/>
      <c r="I4204" s="21"/>
      <c r="J4204" s="209"/>
      <c r="K4204" s="209"/>
      <c r="L4204" s="39"/>
      <c r="M4204" s="39"/>
      <c r="N4204" s="39"/>
      <c r="O4204" s="39"/>
      <c r="P4204" s="206"/>
      <c r="Q4204" s="206"/>
      <c r="R4204" s="206"/>
      <c r="S4204" s="206"/>
      <c r="T4204" s="206"/>
      <c r="U4204" s="206"/>
      <c r="V4204" s="206"/>
      <c r="W4204" s="206"/>
      <c r="X4204" s="206"/>
      <c r="Y4204" s="206"/>
      <c r="Z4204" s="206"/>
      <c r="AA4204" s="206"/>
      <c r="AB4204" s="206"/>
      <c r="AC4204" s="206"/>
      <c r="AD4204" s="40"/>
      <c r="AE4204" s="40"/>
      <c r="AF4204" s="42"/>
      <c r="AG4204" s="42"/>
    </row>
    <row r="4205" spans="1:33" ht="13.8">
      <c r="A4205" s="30"/>
      <c r="B4205" s="30"/>
      <c r="C4205" s="43"/>
      <c r="D4205" s="44"/>
      <c r="E4205" s="44"/>
      <c r="F4205" s="44"/>
      <c r="G4205" s="44"/>
      <c r="H4205" s="44"/>
      <c r="I4205" s="21"/>
      <c r="J4205" s="209"/>
      <c r="K4205" s="209"/>
      <c r="L4205" s="39"/>
      <c r="M4205" s="39"/>
      <c r="N4205" s="39"/>
      <c r="O4205" s="39"/>
      <c r="P4205" s="206"/>
      <c r="Q4205" s="206"/>
      <c r="R4205" s="206"/>
      <c r="S4205" s="206"/>
      <c r="T4205" s="206"/>
      <c r="U4205" s="206"/>
      <c r="V4205" s="206"/>
      <c r="W4205" s="206"/>
      <c r="X4205" s="206"/>
      <c r="Y4205" s="206"/>
      <c r="Z4205" s="206"/>
      <c r="AA4205" s="206"/>
      <c r="AB4205" s="206"/>
      <c r="AC4205" s="206"/>
      <c r="AD4205" s="40"/>
      <c r="AE4205" s="40"/>
      <c r="AF4205" s="42"/>
      <c r="AG4205" s="42"/>
    </row>
    <row r="4206" spans="1:33" ht="13.8">
      <c r="A4206" s="30"/>
      <c r="B4206" s="30"/>
      <c r="C4206" s="43"/>
      <c r="D4206" s="44"/>
      <c r="E4206" s="44"/>
      <c r="F4206" s="44"/>
      <c r="G4206" s="44"/>
      <c r="H4206" s="44"/>
      <c r="I4206" s="21"/>
      <c r="J4206" s="209"/>
      <c r="K4206" s="209"/>
      <c r="L4206" s="39"/>
      <c r="M4206" s="39"/>
      <c r="N4206" s="39"/>
      <c r="O4206" s="39"/>
      <c r="P4206" s="206"/>
      <c r="Q4206" s="206"/>
      <c r="R4206" s="206"/>
      <c r="S4206" s="206"/>
      <c r="T4206" s="206"/>
      <c r="U4206" s="206"/>
      <c r="V4206" s="206"/>
      <c r="W4206" s="206"/>
      <c r="X4206" s="206"/>
      <c r="Y4206" s="206"/>
      <c r="Z4206" s="206"/>
      <c r="AA4206" s="206"/>
      <c r="AB4206" s="206"/>
      <c r="AC4206" s="206"/>
      <c r="AD4206" s="40"/>
      <c r="AE4206" s="40"/>
      <c r="AF4206" s="42"/>
      <c r="AG4206" s="42"/>
    </row>
    <row r="4207" spans="1:33" ht="13.8">
      <c r="A4207" s="30"/>
      <c r="B4207" s="30"/>
      <c r="C4207" s="43"/>
      <c r="D4207" s="44"/>
      <c r="E4207" s="44"/>
      <c r="F4207" s="44"/>
      <c r="G4207" s="44"/>
      <c r="H4207" s="44"/>
      <c r="I4207" s="21"/>
      <c r="J4207" s="209"/>
      <c r="K4207" s="209"/>
      <c r="L4207" s="39"/>
      <c r="M4207" s="39"/>
      <c r="N4207" s="39"/>
      <c r="O4207" s="39"/>
      <c r="P4207" s="206"/>
      <c r="Q4207" s="206"/>
      <c r="R4207" s="206"/>
      <c r="S4207" s="206"/>
      <c r="T4207" s="206"/>
      <c r="U4207" s="206"/>
      <c r="V4207" s="206"/>
      <c r="W4207" s="206"/>
      <c r="X4207" s="206"/>
      <c r="Y4207" s="206"/>
      <c r="Z4207" s="206"/>
      <c r="AA4207" s="206"/>
      <c r="AB4207" s="206"/>
      <c r="AC4207" s="206"/>
      <c r="AD4207" s="40"/>
      <c r="AE4207" s="40"/>
      <c r="AF4207" s="42"/>
      <c r="AG4207" s="42"/>
    </row>
    <row r="4208" spans="1:33" ht="13.8">
      <c r="A4208" s="30"/>
      <c r="B4208" s="30"/>
      <c r="C4208" s="43"/>
      <c r="D4208" s="44"/>
      <c r="E4208" s="44"/>
      <c r="F4208" s="44"/>
      <c r="G4208" s="44"/>
      <c r="H4208" s="44"/>
      <c r="I4208" s="21"/>
      <c r="J4208" s="209"/>
      <c r="K4208" s="209"/>
      <c r="L4208" s="39"/>
      <c r="M4208" s="39"/>
      <c r="N4208" s="39"/>
      <c r="O4208" s="39"/>
      <c r="P4208" s="206"/>
      <c r="Q4208" s="206"/>
      <c r="R4208" s="206"/>
      <c r="S4208" s="206"/>
      <c r="T4208" s="206"/>
      <c r="U4208" s="206"/>
      <c r="V4208" s="206"/>
      <c r="W4208" s="206"/>
      <c r="X4208" s="206"/>
      <c r="Y4208" s="206"/>
      <c r="Z4208" s="206"/>
      <c r="AA4208" s="206"/>
      <c r="AB4208" s="206"/>
      <c r="AC4208" s="206"/>
      <c r="AD4208" s="40"/>
      <c r="AE4208" s="40"/>
      <c r="AF4208" s="42"/>
      <c r="AG4208" s="42"/>
    </row>
    <row r="4209" spans="1:33" ht="13.8">
      <c r="A4209" s="30"/>
      <c r="B4209" s="30"/>
      <c r="C4209" s="43"/>
      <c r="D4209" s="44"/>
      <c r="E4209" s="44"/>
      <c r="F4209" s="44"/>
      <c r="G4209" s="44"/>
      <c r="H4209" s="44"/>
      <c r="I4209" s="21"/>
      <c r="J4209" s="209"/>
      <c r="K4209" s="209"/>
      <c r="L4209" s="39"/>
      <c r="M4209" s="39"/>
      <c r="N4209" s="39"/>
      <c r="O4209" s="39"/>
      <c r="P4209" s="206"/>
      <c r="Q4209" s="206"/>
      <c r="R4209" s="206"/>
      <c r="S4209" s="206"/>
      <c r="T4209" s="206"/>
      <c r="U4209" s="206"/>
      <c r="V4209" s="206"/>
      <c r="W4209" s="206"/>
      <c r="X4209" s="206"/>
      <c r="Y4209" s="206"/>
      <c r="Z4209" s="206"/>
      <c r="AA4209" s="206"/>
      <c r="AB4209" s="206"/>
      <c r="AC4209" s="206"/>
      <c r="AD4209" s="40"/>
      <c r="AE4209" s="40"/>
      <c r="AF4209" s="42"/>
      <c r="AG4209" s="42"/>
    </row>
    <row r="4210" spans="1:33" ht="13.8">
      <c r="A4210" s="30"/>
      <c r="B4210" s="30"/>
      <c r="C4210" s="43"/>
      <c r="D4210" s="44"/>
      <c r="E4210" s="44"/>
      <c r="F4210" s="44"/>
      <c r="G4210" s="44"/>
      <c r="H4210" s="44"/>
      <c r="I4210" s="21"/>
      <c r="J4210" s="209"/>
      <c r="K4210" s="209"/>
      <c r="L4210" s="39"/>
      <c r="M4210" s="39"/>
      <c r="N4210" s="39"/>
      <c r="O4210" s="39"/>
      <c r="P4210" s="206"/>
      <c r="Q4210" s="206"/>
      <c r="R4210" s="206"/>
      <c r="S4210" s="206"/>
      <c r="T4210" s="206"/>
      <c r="U4210" s="206"/>
      <c r="V4210" s="206"/>
      <c r="W4210" s="206"/>
      <c r="X4210" s="206"/>
      <c r="Y4210" s="206"/>
      <c r="Z4210" s="206"/>
      <c r="AA4210" s="206"/>
      <c r="AB4210" s="206"/>
      <c r="AC4210" s="206"/>
      <c r="AD4210" s="40"/>
      <c r="AE4210" s="40"/>
      <c r="AF4210" s="42"/>
      <c r="AG4210" s="42"/>
    </row>
    <row r="4211" spans="1:33" ht="13.8">
      <c r="A4211" s="30"/>
      <c r="B4211" s="30"/>
      <c r="C4211" s="43"/>
      <c r="D4211" s="44"/>
      <c r="E4211" s="44"/>
      <c r="F4211" s="44"/>
      <c r="G4211" s="44"/>
      <c r="H4211" s="44"/>
      <c r="I4211" s="21"/>
      <c r="J4211" s="209"/>
      <c r="K4211" s="209"/>
      <c r="L4211" s="39"/>
      <c r="M4211" s="39"/>
      <c r="N4211" s="39"/>
      <c r="O4211" s="39"/>
      <c r="P4211" s="206"/>
      <c r="Q4211" s="206"/>
      <c r="R4211" s="206"/>
      <c r="S4211" s="206"/>
      <c r="T4211" s="206"/>
      <c r="U4211" s="206"/>
      <c r="V4211" s="206"/>
      <c r="W4211" s="206"/>
      <c r="X4211" s="206"/>
      <c r="Y4211" s="206"/>
      <c r="Z4211" s="206"/>
      <c r="AA4211" s="206"/>
      <c r="AB4211" s="206"/>
      <c r="AC4211" s="206"/>
      <c r="AD4211" s="40"/>
      <c r="AE4211" s="40"/>
      <c r="AF4211" s="42"/>
      <c r="AG4211" s="42"/>
    </row>
    <row r="4212" spans="1:33" ht="13.8">
      <c r="A4212" s="30"/>
      <c r="B4212" s="30"/>
      <c r="C4212" s="43"/>
      <c r="D4212" s="44"/>
      <c r="E4212" s="44"/>
      <c r="F4212" s="44"/>
      <c r="G4212" s="44"/>
      <c r="H4212" s="44"/>
      <c r="I4212" s="21"/>
      <c r="J4212" s="209"/>
      <c r="K4212" s="209"/>
      <c r="L4212" s="39"/>
      <c r="M4212" s="39"/>
      <c r="N4212" s="39"/>
      <c r="O4212" s="39"/>
      <c r="P4212" s="206"/>
      <c r="Q4212" s="206"/>
      <c r="R4212" s="206"/>
      <c r="S4212" s="206"/>
      <c r="T4212" s="206"/>
      <c r="U4212" s="206"/>
      <c r="V4212" s="206"/>
      <c r="W4212" s="206"/>
      <c r="X4212" s="206"/>
      <c r="Y4212" s="206"/>
      <c r="Z4212" s="206"/>
      <c r="AA4212" s="206"/>
      <c r="AB4212" s="206"/>
      <c r="AC4212" s="206"/>
      <c r="AD4212" s="40"/>
      <c r="AE4212" s="40"/>
      <c r="AF4212" s="42"/>
      <c r="AG4212" s="42"/>
    </row>
    <row r="4213" spans="1:33" ht="13.8">
      <c r="A4213" s="30"/>
      <c r="B4213" s="30"/>
      <c r="C4213" s="43"/>
      <c r="D4213" s="44"/>
      <c r="E4213" s="44"/>
      <c r="F4213" s="44"/>
      <c r="G4213" s="44"/>
      <c r="H4213" s="44"/>
      <c r="I4213" s="21"/>
      <c r="J4213" s="209"/>
      <c r="K4213" s="209"/>
      <c r="L4213" s="39"/>
      <c r="M4213" s="39"/>
      <c r="N4213" s="39"/>
      <c r="O4213" s="39"/>
      <c r="P4213" s="206"/>
      <c r="Q4213" s="206"/>
      <c r="R4213" s="206"/>
      <c r="S4213" s="206"/>
      <c r="T4213" s="206"/>
      <c r="U4213" s="206"/>
      <c r="V4213" s="206"/>
      <c r="W4213" s="206"/>
      <c r="X4213" s="206"/>
      <c r="Y4213" s="206"/>
      <c r="Z4213" s="206"/>
      <c r="AA4213" s="206"/>
      <c r="AB4213" s="206"/>
      <c r="AC4213" s="206"/>
      <c r="AD4213" s="40"/>
      <c r="AE4213" s="40"/>
      <c r="AF4213" s="42"/>
      <c r="AG4213" s="42"/>
    </row>
    <row r="4214" spans="1:33" ht="13.8">
      <c r="A4214" s="30"/>
      <c r="B4214" s="30"/>
      <c r="C4214" s="43"/>
      <c r="D4214" s="44"/>
      <c r="E4214" s="44"/>
      <c r="F4214" s="44"/>
      <c r="G4214" s="44"/>
      <c r="H4214" s="44"/>
      <c r="I4214" s="21"/>
      <c r="J4214" s="209"/>
      <c r="K4214" s="209"/>
      <c r="L4214" s="39"/>
      <c r="M4214" s="39"/>
      <c r="N4214" s="39"/>
      <c r="O4214" s="39"/>
      <c r="P4214" s="206"/>
      <c r="Q4214" s="206"/>
      <c r="R4214" s="206"/>
      <c r="S4214" s="206"/>
      <c r="T4214" s="206"/>
      <c r="U4214" s="206"/>
      <c r="V4214" s="206"/>
      <c r="W4214" s="206"/>
      <c r="X4214" s="206"/>
      <c r="Y4214" s="206"/>
      <c r="Z4214" s="206"/>
      <c r="AA4214" s="206"/>
      <c r="AB4214" s="206"/>
      <c r="AC4214" s="206"/>
      <c r="AD4214" s="40"/>
      <c r="AE4214" s="40"/>
      <c r="AF4214" s="42"/>
      <c r="AG4214" s="42"/>
    </row>
    <row r="4215" spans="1:33" ht="13.8">
      <c r="A4215" s="30"/>
      <c r="B4215" s="30"/>
      <c r="C4215" s="43"/>
      <c r="D4215" s="44"/>
      <c r="E4215" s="44"/>
      <c r="F4215" s="44"/>
      <c r="G4215" s="44"/>
      <c r="H4215" s="44"/>
      <c r="I4215" s="21"/>
      <c r="J4215" s="209"/>
      <c r="K4215" s="209"/>
      <c r="L4215" s="39"/>
      <c r="M4215" s="39"/>
      <c r="N4215" s="39"/>
      <c r="O4215" s="39"/>
      <c r="P4215" s="206"/>
      <c r="Q4215" s="206"/>
      <c r="R4215" s="206"/>
      <c r="S4215" s="206"/>
      <c r="T4215" s="206"/>
      <c r="U4215" s="206"/>
      <c r="V4215" s="206"/>
      <c r="W4215" s="206"/>
      <c r="X4215" s="206"/>
      <c r="Y4215" s="206"/>
      <c r="Z4215" s="206"/>
      <c r="AA4215" s="206"/>
      <c r="AB4215" s="206"/>
      <c r="AC4215" s="206"/>
      <c r="AD4215" s="40"/>
      <c r="AE4215" s="40"/>
      <c r="AF4215" s="42"/>
      <c r="AG4215" s="42"/>
    </row>
    <row r="4216" spans="1:33" ht="13.8">
      <c r="A4216" s="30"/>
      <c r="B4216" s="30"/>
      <c r="C4216" s="43"/>
      <c r="D4216" s="44"/>
      <c r="E4216" s="44"/>
      <c r="F4216" s="44"/>
      <c r="G4216" s="44"/>
      <c r="H4216" s="44"/>
      <c r="I4216" s="21"/>
      <c r="J4216" s="209"/>
      <c r="K4216" s="209"/>
      <c r="L4216" s="39"/>
      <c r="M4216" s="39"/>
      <c r="N4216" s="39"/>
      <c r="O4216" s="39"/>
      <c r="P4216" s="206"/>
      <c r="Q4216" s="206"/>
      <c r="R4216" s="206"/>
      <c r="S4216" s="206"/>
      <c r="T4216" s="206"/>
      <c r="U4216" s="206"/>
      <c r="V4216" s="206"/>
      <c r="W4216" s="206"/>
      <c r="X4216" s="206"/>
      <c r="Y4216" s="206"/>
      <c r="Z4216" s="206"/>
      <c r="AA4216" s="206"/>
      <c r="AB4216" s="206"/>
      <c r="AC4216" s="206"/>
      <c r="AD4216" s="40"/>
      <c r="AE4216" s="40"/>
      <c r="AF4216" s="42"/>
      <c r="AG4216" s="42"/>
    </row>
    <row r="4217" spans="1:33" ht="13.8">
      <c r="A4217" s="30"/>
      <c r="B4217" s="30"/>
      <c r="C4217" s="43"/>
      <c r="D4217" s="44"/>
      <c r="E4217" s="44"/>
      <c r="F4217" s="44"/>
      <c r="G4217" s="44"/>
      <c r="H4217" s="44"/>
      <c r="I4217" s="21"/>
      <c r="J4217" s="209"/>
      <c r="K4217" s="209"/>
      <c r="L4217" s="39"/>
      <c r="M4217" s="39"/>
      <c r="N4217" s="39"/>
      <c r="O4217" s="39"/>
      <c r="P4217" s="206"/>
      <c r="Q4217" s="206"/>
      <c r="R4217" s="206"/>
      <c r="S4217" s="206"/>
      <c r="T4217" s="206"/>
      <c r="U4217" s="206"/>
      <c r="V4217" s="206"/>
      <c r="W4217" s="206"/>
      <c r="X4217" s="206"/>
      <c r="Y4217" s="206"/>
      <c r="Z4217" s="206"/>
      <c r="AA4217" s="206"/>
      <c r="AB4217" s="206"/>
      <c r="AC4217" s="206"/>
      <c r="AD4217" s="40"/>
      <c r="AE4217" s="40"/>
      <c r="AF4217" s="42"/>
      <c r="AG4217" s="42"/>
    </row>
    <row r="4218" spans="1:33" ht="13.8">
      <c r="A4218" s="30"/>
      <c r="B4218" s="30"/>
      <c r="C4218" s="43"/>
      <c r="D4218" s="44"/>
      <c r="E4218" s="44"/>
      <c r="F4218" s="44"/>
      <c r="G4218" s="44"/>
      <c r="H4218" s="44"/>
      <c r="I4218" s="21"/>
      <c r="J4218" s="209"/>
      <c r="K4218" s="209"/>
      <c r="L4218" s="39"/>
      <c r="M4218" s="39"/>
      <c r="N4218" s="39"/>
      <c r="O4218" s="39"/>
      <c r="P4218" s="206"/>
      <c r="Q4218" s="206"/>
      <c r="R4218" s="206"/>
      <c r="S4218" s="206"/>
      <c r="T4218" s="206"/>
      <c r="U4218" s="206"/>
      <c r="V4218" s="206"/>
      <c r="W4218" s="206"/>
      <c r="X4218" s="206"/>
      <c r="Y4218" s="206"/>
      <c r="Z4218" s="206"/>
      <c r="AA4218" s="206"/>
      <c r="AB4218" s="206"/>
      <c r="AC4218" s="206"/>
      <c r="AD4218" s="40"/>
      <c r="AE4218" s="40"/>
      <c r="AF4218" s="42"/>
      <c r="AG4218" s="42"/>
    </row>
    <row r="4219" spans="1:33" ht="13.8">
      <c r="A4219" s="30"/>
      <c r="B4219" s="30"/>
      <c r="C4219" s="43"/>
      <c r="D4219" s="44"/>
      <c r="E4219" s="44"/>
      <c r="F4219" s="44"/>
      <c r="G4219" s="44"/>
      <c r="H4219" s="44"/>
      <c r="I4219" s="21"/>
      <c r="J4219" s="209"/>
      <c r="K4219" s="209"/>
      <c r="L4219" s="39"/>
      <c r="M4219" s="39"/>
      <c r="N4219" s="39"/>
      <c r="O4219" s="39"/>
      <c r="P4219" s="206"/>
      <c r="Q4219" s="206"/>
      <c r="R4219" s="206"/>
      <c r="S4219" s="206"/>
      <c r="T4219" s="206"/>
      <c r="U4219" s="206"/>
      <c r="V4219" s="206"/>
      <c r="W4219" s="206"/>
      <c r="X4219" s="206"/>
      <c r="Y4219" s="206"/>
      <c r="Z4219" s="206"/>
      <c r="AA4219" s="206"/>
      <c r="AB4219" s="206"/>
      <c r="AC4219" s="206"/>
      <c r="AD4219" s="40"/>
      <c r="AE4219" s="40"/>
      <c r="AF4219" s="42"/>
      <c r="AG4219" s="42"/>
    </row>
    <row r="4220" spans="1:33" ht="13.8">
      <c r="A4220" s="30"/>
      <c r="B4220" s="30"/>
      <c r="C4220" s="43"/>
      <c r="D4220" s="44"/>
      <c r="E4220" s="44"/>
      <c r="F4220" s="44"/>
      <c r="G4220" s="44"/>
      <c r="H4220" s="44"/>
      <c r="I4220" s="21"/>
      <c r="J4220" s="209"/>
      <c r="K4220" s="209"/>
      <c r="L4220" s="39"/>
      <c r="M4220" s="39"/>
      <c r="N4220" s="39"/>
      <c r="O4220" s="39"/>
      <c r="P4220" s="206"/>
      <c r="Q4220" s="206"/>
      <c r="R4220" s="206"/>
      <c r="S4220" s="206"/>
      <c r="T4220" s="206"/>
      <c r="U4220" s="206"/>
      <c r="V4220" s="206"/>
      <c r="W4220" s="206"/>
      <c r="X4220" s="206"/>
      <c r="Y4220" s="206"/>
      <c r="Z4220" s="206"/>
      <c r="AA4220" s="206"/>
      <c r="AB4220" s="206"/>
      <c r="AC4220" s="206"/>
      <c r="AD4220" s="40"/>
      <c r="AE4220" s="40"/>
      <c r="AF4220" s="42"/>
      <c r="AG4220" s="42"/>
    </row>
    <row r="4221" spans="1:33" ht="13.8">
      <c r="A4221" s="30"/>
      <c r="B4221" s="30"/>
      <c r="C4221" s="43"/>
      <c r="D4221" s="44"/>
      <c r="E4221" s="44"/>
      <c r="F4221" s="44"/>
      <c r="G4221" s="44"/>
      <c r="H4221" s="44"/>
      <c r="I4221" s="21"/>
      <c r="J4221" s="209"/>
      <c r="K4221" s="209"/>
      <c r="L4221" s="39"/>
      <c r="M4221" s="39"/>
      <c r="N4221" s="39"/>
      <c r="O4221" s="39"/>
      <c r="P4221" s="206"/>
      <c r="Q4221" s="206"/>
      <c r="R4221" s="206"/>
      <c r="S4221" s="206"/>
      <c r="T4221" s="206"/>
      <c r="U4221" s="206"/>
      <c r="V4221" s="206"/>
      <c r="W4221" s="206"/>
      <c r="X4221" s="206"/>
      <c r="Y4221" s="206"/>
      <c r="Z4221" s="206"/>
      <c r="AA4221" s="206"/>
      <c r="AB4221" s="206"/>
      <c r="AC4221" s="206"/>
      <c r="AD4221" s="40"/>
      <c r="AE4221" s="40"/>
      <c r="AF4221" s="42"/>
      <c r="AG4221" s="42"/>
    </row>
    <row r="4222" spans="1:33" ht="13.8">
      <c r="A4222" s="30"/>
      <c r="B4222" s="30"/>
      <c r="C4222" s="43"/>
      <c r="D4222" s="44"/>
      <c r="E4222" s="44"/>
      <c r="F4222" s="44"/>
      <c r="G4222" s="44"/>
      <c r="H4222" s="44"/>
      <c r="I4222" s="21"/>
      <c r="J4222" s="209"/>
      <c r="K4222" s="209"/>
      <c r="L4222" s="39"/>
      <c r="M4222" s="39"/>
      <c r="N4222" s="39"/>
      <c r="O4222" s="39"/>
      <c r="P4222" s="206"/>
      <c r="Q4222" s="206"/>
      <c r="R4222" s="206"/>
      <c r="S4222" s="206"/>
      <c r="T4222" s="206"/>
      <c r="U4222" s="206"/>
      <c r="V4222" s="206"/>
      <c r="W4222" s="206"/>
      <c r="X4222" s="206"/>
      <c r="Y4222" s="206"/>
      <c r="Z4222" s="206"/>
      <c r="AA4222" s="206"/>
      <c r="AB4222" s="206"/>
      <c r="AC4222" s="206"/>
      <c r="AD4222" s="40"/>
      <c r="AE4222" s="40"/>
      <c r="AF4222" s="42"/>
      <c r="AG4222" s="42"/>
    </row>
    <row r="4223" spans="1:33" ht="13.8">
      <c r="A4223" s="30"/>
      <c r="B4223" s="30"/>
      <c r="C4223" s="43"/>
      <c r="D4223" s="44"/>
      <c r="E4223" s="44"/>
      <c r="F4223" s="44"/>
      <c r="G4223" s="44"/>
      <c r="H4223" s="44"/>
      <c r="I4223" s="21"/>
      <c r="J4223" s="209"/>
      <c r="K4223" s="209"/>
      <c r="L4223" s="39"/>
      <c r="M4223" s="39"/>
      <c r="N4223" s="39"/>
      <c r="O4223" s="39"/>
      <c r="P4223" s="206"/>
      <c r="Q4223" s="206"/>
      <c r="R4223" s="206"/>
      <c r="S4223" s="206"/>
      <c r="T4223" s="206"/>
      <c r="U4223" s="206"/>
      <c r="V4223" s="206"/>
      <c r="W4223" s="206"/>
      <c r="X4223" s="206"/>
      <c r="Y4223" s="206"/>
      <c r="Z4223" s="206"/>
      <c r="AA4223" s="206"/>
      <c r="AB4223" s="206"/>
      <c r="AC4223" s="206"/>
      <c r="AD4223" s="40"/>
      <c r="AE4223" s="40"/>
      <c r="AF4223" s="42"/>
      <c r="AG4223" s="42"/>
    </row>
    <row r="4224" spans="1:33" ht="13.8">
      <c r="A4224" s="30"/>
      <c r="B4224" s="30"/>
      <c r="C4224" s="43"/>
      <c r="D4224" s="44"/>
      <c r="E4224" s="44"/>
      <c r="F4224" s="44"/>
      <c r="G4224" s="44"/>
      <c r="H4224" s="44"/>
      <c r="I4224" s="21"/>
      <c r="J4224" s="209"/>
      <c r="K4224" s="209"/>
      <c r="L4224" s="39"/>
      <c r="M4224" s="39"/>
      <c r="N4224" s="39"/>
      <c r="O4224" s="39"/>
      <c r="P4224" s="206"/>
      <c r="Q4224" s="206"/>
      <c r="R4224" s="206"/>
      <c r="S4224" s="206"/>
      <c r="T4224" s="206"/>
      <c r="U4224" s="206"/>
      <c r="V4224" s="206"/>
      <c r="W4224" s="206"/>
      <c r="X4224" s="206"/>
      <c r="Y4224" s="206"/>
      <c r="Z4224" s="206"/>
      <c r="AA4224" s="206"/>
      <c r="AB4224" s="206"/>
      <c r="AC4224" s="206"/>
      <c r="AD4224" s="40"/>
      <c r="AE4224" s="40"/>
      <c r="AF4224" s="42"/>
      <c r="AG4224" s="42"/>
    </row>
    <row r="4225" spans="1:33" ht="13.8">
      <c r="A4225" s="30"/>
      <c r="B4225" s="30"/>
      <c r="C4225" s="43"/>
      <c r="D4225" s="44"/>
      <c r="E4225" s="44"/>
      <c r="F4225" s="44"/>
      <c r="G4225" s="44"/>
      <c r="H4225" s="44"/>
      <c r="I4225" s="21"/>
      <c r="J4225" s="209"/>
      <c r="K4225" s="209"/>
      <c r="L4225" s="39"/>
      <c r="M4225" s="39"/>
      <c r="N4225" s="39"/>
      <c r="O4225" s="39"/>
      <c r="P4225" s="206"/>
      <c r="Q4225" s="206"/>
      <c r="R4225" s="206"/>
      <c r="S4225" s="206"/>
      <c r="T4225" s="206"/>
      <c r="U4225" s="206"/>
      <c r="V4225" s="206"/>
      <c r="W4225" s="206"/>
      <c r="X4225" s="206"/>
      <c r="Y4225" s="206"/>
      <c r="Z4225" s="206"/>
      <c r="AA4225" s="206"/>
      <c r="AB4225" s="206"/>
      <c r="AC4225" s="206"/>
      <c r="AD4225" s="40"/>
      <c r="AE4225" s="40"/>
      <c r="AF4225" s="42"/>
      <c r="AG4225" s="42"/>
    </row>
    <row r="4226" spans="1:33" ht="13.8">
      <c r="A4226" s="30"/>
      <c r="B4226" s="30"/>
      <c r="C4226" s="43"/>
      <c r="D4226" s="44"/>
      <c r="E4226" s="44"/>
      <c r="F4226" s="44"/>
      <c r="G4226" s="44"/>
      <c r="H4226" s="44"/>
      <c r="I4226" s="21"/>
      <c r="J4226" s="209"/>
      <c r="K4226" s="209"/>
      <c r="L4226" s="39"/>
      <c r="M4226" s="39"/>
      <c r="N4226" s="39"/>
      <c r="O4226" s="39"/>
      <c r="P4226" s="206"/>
      <c r="Q4226" s="206"/>
      <c r="R4226" s="206"/>
      <c r="S4226" s="206"/>
      <c r="T4226" s="206"/>
      <c r="U4226" s="206"/>
      <c r="V4226" s="206"/>
      <c r="W4226" s="206"/>
      <c r="X4226" s="206"/>
      <c r="Y4226" s="206"/>
      <c r="Z4226" s="206"/>
      <c r="AA4226" s="206"/>
      <c r="AB4226" s="206"/>
      <c r="AC4226" s="206"/>
      <c r="AD4226" s="40"/>
      <c r="AE4226" s="40"/>
      <c r="AF4226" s="42"/>
      <c r="AG4226" s="42"/>
    </row>
    <row r="4227" spans="1:33" ht="13.8">
      <c r="A4227" s="30"/>
      <c r="B4227" s="30"/>
      <c r="C4227" s="43"/>
      <c r="D4227" s="44"/>
      <c r="E4227" s="44"/>
      <c r="F4227" s="44"/>
      <c r="G4227" s="44"/>
      <c r="H4227" s="44"/>
      <c r="I4227" s="21"/>
      <c r="J4227" s="209"/>
      <c r="K4227" s="209"/>
      <c r="L4227" s="39"/>
      <c r="M4227" s="39"/>
      <c r="N4227" s="39"/>
      <c r="O4227" s="39"/>
      <c r="P4227" s="206"/>
      <c r="Q4227" s="206"/>
      <c r="R4227" s="206"/>
      <c r="S4227" s="206"/>
      <c r="T4227" s="206"/>
      <c r="U4227" s="206"/>
      <c r="V4227" s="206"/>
      <c r="W4227" s="206"/>
      <c r="X4227" s="206"/>
      <c r="Y4227" s="206"/>
      <c r="Z4227" s="206"/>
      <c r="AA4227" s="206"/>
      <c r="AB4227" s="206"/>
      <c r="AC4227" s="206"/>
      <c r="AD4227" s="40"/>
      <c r="AE4227" s="40"/>
      <c r="AF4227" s="42"/>
      <c r="AG4227" s="42"/>
    </row>
    <row r="4228" spans="1:33" ht="13.8">
      <c r="A4228" s="30"/>
      <c r="B4228" s="30"/>
      <c r="C4228" s="43"/>
      <c r="D4228" s="44"/>
      <c r="E4228" s="44"/>
      <c r="F4228" s="44"/>
      <c r="G4228" s="44"/>
      <c r="H4228" s="44"/>
      <c r="I4228" s="21"/>
      <c r="J4228" s="209"/>
      <c r="K4228" s="209"/>
      <c r="L4228" s="39"/>
      <c r="M4228" s="39"/>
      <c r="N4228" s="39"/>
      <c r="O4228" s="39"/>
      <c r="P4228" s="206"/>
      <c r="Q4228" s="206"/>
      <c r="R4228" s="206"/>
      <c r="S4228" s="206"/>
      <c r="T4228" s="206"/>
      <c r="U4228" s="206"/>
      <c r="V4228" s="206"/>
      <c r="W4228" s="206"/>
      <c r="X4228" s="206"/>
      <c r="Y4228" s="206"/>
      <c r="Z4228" s="206"/>
      <c r="AA4228" s="206"/>
      <c r="AB4228" s="206"/>
      <c r="AC4228" s="206"/>
      <c r="AD4228" s="40"/>
      <c r="AE4228" s="40"/>
      <c r="AF4228" s="42"/>
      <c r="AG4228" s="42"/>
    </row>
    <row r="4229" spans="1:33" ht="13.8">
      <c r="A4229" s="30"/>
      <c r="B4229" s="30"/>
      <c r="C4229" s="43"/>
      <c r="D4229" s="44"/>
      <c r="E4229" s="44"/>
      <c r="F4229" s="44"/>
      <c r="G4229" s="44"/>
      <c r="H4229" s="44"/>
      <c r="I4229" s="21"/>
      <c r="J4229" s="209"/>
      <c r="K4229" s="209"/>
      <c r="L4229" s="39"/>
      <c r="M4229" s="39"/>
      <c r="N4229" s="39"/>
      <c r="O4229" s="39"/>
      <c r="P4229" s="206"/>
      <c r="Q4229" s="206"/>
      <c r="R4229" s="206"/>
      <c r="S4229" s="206"/>
      <c r="T4229" s="206"/>
      <c r="U4229" s="206"/>
      <c r="V4229" s="206"/>
      <c r="W4229" s="206"/>
      <c r="X4229" s="206"/>
      <c r="Y4229" s="206"/>
      <c r="Z4229" s="206"/>
      <c r="AA4229" s="206"/>
      <c r="AB4229" s="206"/>
      <c r="AC4229" s="206"/>
      <c r="AD4229" s="40"/>
      <c r="AE4229" s="40"/>
      <c r="AF4229" s="42"/>
      <c r="AG4229" s="42"/>
    </row>
    <row r="4230" spans="1:33" ht="13.8">
      <c r="A4230" s="30"/>
      <c r="B4230" s="30"/>
      <c r="C4230" s="43"/>
      <c r="D4230" s="44"/>
      <c r="E4230" s="44"/>
      <c r="F4230" s="44"/>
      <c r="G4230" s="44"/>
      <c r="H4230" s="44"/>
      <c r="I4230" s="21"/>
      <c r="J4230" s="209"/>
      <c r="K4230" s="209"/>
      <c r="L4230" s="39"/>
      <c r="M4230" s="39"/>
      <c r="N4230" s="39"/>
      <c r="O4230" s="39"/>
      <c r="P4230" s="206"/>
      <c r="Q4230" s="206"/>
      <c r="R4230" s="206"/>
      <c r="S4230" s="206"/>
      <c r="T4230" s="206"/>
      <c r="U4230" s="206"/>
      <c r="V4230" s="206"/>
      <c r="W4230" s="206"/>
      <c r="X4230" s="206"/>
      <c r="Y4230" s="206"/>
      <c r="Z4230" s="206"/>
      <c r="AA4230" s="206"/>
      <c r="AB4230" s="206"/>
      <c r="AC4230" s="206"/>
      <c r="AD4230" s="40"/>
      <c r="AE4230" s="40"/>
      <c r="AF4230" s="42"/>
      <c r="AG4230" s="42"/>
    </row>
    <row r="4231" spans="1:33" ht="13.8">
      <c r="A4231" s="30"/>
      <c r="B4231" s="30"/>
      <c r="C4231" s="43"/>
      <c r="D4231" s="44"/>
      <c r="E4231" s="44"/>
      <c r="F4231" s="44"/>
      <c r="G4231" s="44"/>
      <c r="H4231" s="44"/>
      <c r="I4231" s="21"/>
      <c r="J4231" s="209"/>
      <c r="K4231" s="209"/>
      <c r="L4231" s="39"/>
      <c r="M4231" s="39"/>
      <c r="N4231" s="39"/>
      <c r="O4231" s="39"/>
      <c r="P4231" s="206"/>
      <c r="Q4231" s="206"/>
      <c r="R4231" s="206"/>
      <c r="S4231" s="206"/>
      <c r="T4231" s="206"/>
      <c r="U4231" s="206"/>
      <c r="V4231" s="206"/>
      <c r="W4231" s="206"/>
      <c r="X4231" s="206"/>
      <c r="Y4231" s="206"/>
      <c r="Z4231" s="206"/>
      <c r="AA4231" s="206"/>
      <c r="AB4231" s="206"/>
      <c r="AC4231" s="206"/>
      <c r="AD4231" s="40"/>
      <c r="AE4231" s="40"/>
      <c r="AF4231" s="42"/>
      <c r="AG4231" s="42"/>
    </row>
    <row r="4232" spans="1:33" ht="13.8">
      <c r="A4232" s="30"/>
      <c r="B4232" s="30"/>
      <c r="C4232" s="43"/>
      <c r="D4232" s="44"/>
      <c r="E4232" s="44"/>
      <c r="F4232" s="44"/>
      <c r="G4232" s="44"/>
      <c r="H4232" s="44"/>
      <c r="I4232" s="21"/>
      <c r="J4232" s="209"/>
      <c r="K4232" s="209"/>
      <c r="L4232" s="39"/>
      <c r="M4232" s="39"/>
      <c r="N4232" s="39"/>
      <c r="O4232" s="39"/>
      <c r="P4232" s="206"/>
      <c r="Q4232" s="206"/>
      <c r="R4232" s="206"/>
      <c r="S4232" s="206"/>
      <c r="T4232" s="206"/>
      <c r="U4232" s="206"/>
      <c r="V4232" s="206"/>
      <c r="W4232" s="206"/>
      <c r="X4232" s="206"/>
      <c r="Y4232" s="206"/>
      <c r="Z4232" s="206"/>
      <c r="AA4232" s="206"/>
      <c r="AB4232" s="206"/>
      <c r="AC4232" s="206"/>
      <c r="AD4232" s="40"/>
      <c r="AE4232" s="40"/>
      <c r="AF4232" s="42"/>
      <c r="AG4232" s="42"/>
    </row>
    <row r="4233" spans="1:33" ht="13.8">
      <c r="A4233" s="30"/>
      <c r="B4233" s="30"/>
      <c r="C4233" s="43"/>
      <c r="D4233" s="44"/>
      <c r="E4233" s="44"/>
      <c r="F4233" s="44"/>
      <c r="G4233" s="44"/>
      <c r="H4233" s="44"/>
      <c r="I4233" s="21"/>
      <c r="J4233" s="209"/>
      <c r="K4233" s="209"/>
      <c r="L4233" s="39"/>
      <c r="M4233" s="39"/>
      <c r="N4233" s="39"/>
      <c r="O4233" s="39"/>
      <c r="P4233" s="206"/>
      <c r="Q4233" s="206"/>
      <c r="R4233" s="206"/>
      <c r="S4233" s="206"/>
      <c r="T4233" s="206"/>
      <c r="U4233" s="206"/>
      <c r="V4233" s="206"/>
      <c r="W4233" s="206"/>
      <c r="X4233" s="206"/>
      <c r="Y4233" s="206"/>
      <c r="Z4233" s="206"/>
      <c r="AA4233" s="206"/>
      <c r="AB4233" s="206"/>
      <c r="AC4233" s="206"/>
      <c r="AD4233" s="40"/>
      <c r="AE4233" s="40"/>
      <c r="AF4233" s="42"/>
      <c r="AG4233" s="42"/>
    </row>
    <row r="4234" spans="1:33" ht="13.8">
      <c r="A4234" s="30"/>
      <c r="B4234" s="30"/>
      <c r="C4234" s="43"/>
      <c r="D4234" s="44"/>
      <c r="E4234" s="44"/>
      <c r="F4234" s="44"/>
      <c r="G4234" s="44"/>
      <c r="H4234" s="44"/>
      <c r="I4234" s="21"/>
      <c r="J4234" s="209"/>
      <c r="K4234" s="209"/>
      <c r="L4234" s="39"/>
      <c r="M4234" s="39"/>
      <c r="N4234" s="39"/>
      <c r="O4234" s="39"/>
      <c r="P4234" s="206"/>
      <c r="Q4234" s="206"/>
      <c r="R4234" s="206"/>
      <c r="S4234" s="206"/>
      <c r="T4234" s="206"/>
      <c r="U4234" s="206"/>
      <c r="V4234" s="206"/>
      <c r="W4234" s="206"/>
      <c r="X4234" s="206"/>
      <c r="Y4234" s="206"/>
      <c r="Z4234" s="206"/>
      <c r="AA4234" s="206"/>
      <c r="AB4234" s="206"/>
      <c r="AC4234" s="206"/>
      <c r="AD4234" s="40"/>
      <c r="AE4234" s="40"/>
      <c r="AF4234" s="42"/>
      <c r="AG4234" s="42"/>
    </row>
    <row r="4235" spans="1:33" ht="13.8">
      <c r="A4235" s="30"/>
      <c r="B4235" s="30"/>
      <c r="C4235" s="43"/>
      <c r="D4235" s="44"/>
      <c r="E4235" s="44"/>
      <c r="F4235" s="44"/>
      <c r="G4235" s="44"/>
      <c r="H4235" s="44"/>
      <c r="I4235" s="21"/>
      <c r="J4235" s="209"/>
      <c r="K4235" s="209"/>
      <c r="L4235" s="39"/>
      <c r="M4235" s="39"/>
      <c r="N4235" s="39"/>
      <c r="O4235" s="39"/>
      <c r="P4235" s="206"/>
      <c r="Q4235" s="206"/>
      <c r="R4235" s="206"/>
      <c r="S4235" s="206"/>
      <c r="T4235" s="206"/>
      <c r="U4235" s="206"/>
      <c r="V4235" s="206"/>
      <c r="W4235" s="206"/>
      <c r="X4235" s="206"/>
      <c r="Y4235" s="206"/>
      <c r="Z4235" s="206"/>
      <c r="AA4235" s="206"/>
      <c r="AB4235" s="206"/>
      <c r="AC4235" s="206"/>
      <c r="AD4235" s="40"/>
      <c r="AE4235" s="40"/>
      <c r="AF4235" s="42"/>
      <c r="AG4235" s="42"/>
    </row>
    <row r="4236" spans="1:33" ht="13.8">
      <c r="A4236" s="30"/>
      <c r="B4236" s="30"/>
      <c r="C4236" s="43"/>
      <c r="D4236" s="44"/>
      <c r="E4236" s="44"/>
      <c r="F4236" s="44"/>
      <c r="G4236" s="44"/>
      <c r="H4236" s="44"/>
      <c r="I4236" s="21"/>
      <c r="J4236" s="209"/>
      <c r="K4236" s="209"/>
      <c r="L4236" s="39"/>
      <c r="M4236" s="39"/>
      <c r="N4236" s="39"/>
      <c r="O4236" s="39"/>
      <c r="P4236" s="206"/>
      <c r="Q4236" s="206"/>
      <c r="R4236" s="206"/>
      <c r="S4236" s="206"/>
      <c r="T4236" s="206"/>
      <c r="U4236" s="206"/>
      <c r="V4236" s="206"/>
      <c r="W4236" s="206"/>
      <c r="X4236" s="206"/>
      <c r="Y4236" s="206"/>
      <c r="Z4236" s="206"/>
      <c r="AA4236" s="206"/>
      <c r="AB4236" s="206"/>
      <c r="AC4236" s="206"/>
      <c r="AD4236" s="40"/>
      <c r="AE4236" s="40"/>
      <c r="AF4236" s="42"/>
      <c r="AG4236" s="42"/>
    </row>
    <row r="4237" spans="1:33" ht="13.8">
      <c r="A4237" s="30"/>
      <c r="B4237" s="30"/>
      <c r="C4237" s="43"/>
      <c r="D4237" s="44"/>
      <c r="E4237" s="44"/>
      <c r="F4237" s="44"/>
      <c r="G4237" s="44"/>
      <c r="H4237" s="44"/>
      <c r="I4237" s="21"/>
      <c r="J4237" s="209"/>
      <c r="K4237" s="209"/>
      <c r="L4237" s="39"/>
      <c r="M4237" s="39"/>
      <c r="N4237" s="39"/>
      <c r="O4237" s="39"/>
      <c r="P4237" s="206"/>
      <c r="Q4237" s="206"/>
      <c r="R4237" s="206"/>
      <c r="S4237" s="206"/>
      <c r="T4237" s="206"/>
      <c r="U4237" s="206"/>
      <c r="V4237" s="206"/>
      <c r="W4237" s="206"/>
      <c r="X4237" s="206"/>
      <c r="Y4237" s="206"/>
      <c r="Z4237" s="206"/>
      <c r="AA4237" s="206"/>
      <c r="AB4237" s="206"/>
      <c r="AC4237" s="206"/>
      <c r="AD4237" s="40"/>
      <c r="AE4237" s="40"/>
      <c r="AF4237" s="42"/>
      <c r="AG4237" s="42"/>
    </row>
    <row r="4238" spans="1:33" ht="13.8">
      <c r="A4238" s="30"/>
      <c r="B4238" s="30"/>
      <c r="C4238" s="43"/>
      <c r="D4238" s="44"/>
      <c r="E4238" s="44"/>
      <c r="F4238" s="44"/>
      <c r="G4238" s="44"/>
      <c r="H4238" s="44"/>
      <c r="I4238" s="21"/>
      <c r="J4238" s="209"/>
      <c r="K4238" s="209"/>
      <c r="L4238" s="39"/>
      <c r="M4238" s="39"/>
      <c r="N4238" s="39"/>
      <c r="O4238" s="39"/>
      <c r="P4238" s="206"/>
      <c r="Q4238" s="206"/>
      <c r="R4238" s="206"/>
      <c r="S4238" s="206"/>
      <c r="T4238" s="206"/>
      <c r="U4238" s="206"/>
      <c r="V4238" s="206"/>
      <c r="W4238" s="206"/>
      <c r="X4238" s="206"/>
      <c r="Y4238" s="206"/>
      <c r="Z4238" s="206"/>
      <c r="AA4238" s="206"/>
      <c r="AB4238" s="206"/>
      <c r="AC4238" s="206"/>
      <c r="AD4238" s="40"/>
      <c r="AE4238" s="40"/>
      <c r="AF4238" s="42"/>
      <c r="AG4238" s="42"/>
    </row>
    <row r="4239" spans="1:33" ht="13.8">
      <c r="A4239" s="30"/>
      <c r="B4239" s="30"/>
      <c r="C4239" s="43"/>
      <c r="D4239" s="44"/>
      <c r="E4239" s="44"/>
      <c r="F4239" s="44"/>
      <c r="G4239" s="44"/>
      <c r="H4239" s="44"/>
      <c r="I4239" s="21"/>
      <c r="J4239" s="209"/>
      <c r="K4239" s="209"/>
      <c r="L4239" s="39"/>
      <c r="M4239" s="39"/>
      <c r="N4239" s="39"/>
      <c r="O4239" s="39"/>
      <c r="P4239" s="206"/>
      <c r="Q4239" s="206"/>
      <c r="R4239" s="206"/>
      <c r="S4239" s="206"/>
      <c r="T4239" s="206"/>
      <c r="U4239" s="206"/>
      <c r="V4239" s="206"/>
      <c r="W4239" s="206"/>
      <c r="X4239" s="206"/>
      <c r="Y4239" s="206"/>
      <c r="Z4239" s="206"/>
      <c r="AA4239" s="206"/>
      <c r="AB4239" s="206"/>
      <c r="AC4239" s="206"/>
      <c r="AD4239" s="40"/>
      <c r="AE4239" s="40"/>
      <c r="AF4239" s="42"/>
      <c r="AG4239" s="42"/>
    </row>
    <row r="4240" spans="1:33" ht="13.8">
      <c r="A4240" s="30"/>
      <c r="B4240" s="30"/>
      <c r="C4240" s="43"/>
      <c r="D4240" s="44"/>
      <c r="E4240" s="44"/>
      <c r="F4240" s="44"/>
      <c r="G4240" s="44"/>
      <c r="H4240" s="44"/>
      <c r="I4240" s="21"/>
      <c r="J4240" s="209"/>
      <c r="K4240" s="209"/>
      <c r="L4240" s="39"/>
      <c r="M4240" s="39"/>
      <c r="N4240" s="39"/>
      <c r="O4240" s="39"/>
      <c r="P4240" s="206"/>
      <c r="Q4240" s="206"/>
      <c r="R4240" s="206"/>
      <c r="S4240" s="206"/>
      <c r="T4240" s="206"/>
      <c r="U4240" s="206"/>
      <c r="V4240" s="206"/>
      <c r="W4240" s="206"/>
      <c r="X4240" s="206"/>
      <c r="Y4240" s="206"/>
      <c r="Z4240" s="206"/>
      <c r="AA4240" s="206"/>
      <c r="AB4240" s="206"/>
      <c r="AC4240" s="206"/>
      <c r="AD4240" s="40"/>
      <c r="AE4240" s="40"/>
      <c r="AF4240" s="42"/>
      <c r="AG4240" s="42"/>
    </row>
    <row r="4241" spans="1:33" ht="13.8">
      <c r="A4241" s="30"/>
      <c r="B4241" s="30"/>
      <c r="C4241" s="43"/>
      <c r="D4241" s="44"/>
      <c r="E4241" s="44"/>
      <c r="F4241" s="44"/>
      <c r="G4241" s="44"/>
      <c r="H4241" s="44"/>
      <c r="I4241" s="21"/>
      <c r="J4241" s="209"/>
      <c r="K4241" s="209"/>
      <c r="L4241" s="39"/>
      <c r="M4241" s="39"/>
      <c r="N4241" s="39"/>
      <c r="O4241" s="39"/>
      <c r="P4241" s="206"/>
      <c r="Q4241" s="206"/>
      <c r="R4241" s="206"/>
      <c r="S4241" s="206"/>
      <c r="T4241" s="206"/>
      <c r="U4241" s="206"/>
      <c r="V4241" s="206"/>
      <c r="W4241" s="206"/>
      <c r="X4241" s="206"/>
      <c r="Y4241" s="206"/>
      <c r="Z4241" s="206"/>
      <c r="AA4241" s="206"/>
      <c r="AB4241" s="206"/>
      <c r="AC4241" s="206"/>
      <c r="AD4241" s="40"/>
      <c r="AE4241" s="40"/>
      <c r="AF4241" s="42"/>
      <c r="AG4241" s="42"/>
    </row>
    <row r="4242" spans="1:33" ht="13.8">
      <c r="A4242" s="30"/>
      <c r="B4242" s="30"/>
      <c r="C4242" s="43"/>
      <c r="D4242" s="44"/>
      <c r="E4242" s="44"/>
      <c r="F4242" s="44"/>
      <c r="G4242" s="44"/>
      <c r="H4242" s="44"/>
      <c r="I4242" s="21"/>
      <c r="J4242" s="209"/>
      <c r="K4242" s="209"/>
      <c r="L4242" s="39"/>
      <c r="M4242" s="39"/>
      <c r="N4242" s="39"/>
      <c r="O4242" s="39"/>
      <c r="P4242" s="206"/>
      <c r="Q4242" s="206"/>
      <c r="R4242" s="206"/>
      <c r="S4242" s="206"/>
      <c r="T4242" s="206"/>
      <c r="U4242" s="206"/>
      <c r="V4242" s="206"/>
      <c r="W4242" s="206"/>
      <c r="X4242" s="206"/>
      <c r="Y4242" s="206"/>
      <c r="Z4242" s="206"/>
      <c r="AA4242" s="206"/>
      <c r="AB4242" s="206"/>
      <c r="AC4242" s="206"/>
      <c r="AD4242" s="40"/>
      <c r="AE4242" s="40"/>
      <c r="AF4242" s="42"/>
      <c r="AG4242" s="42"/>
    </row>
    <row r="4243" spans="1:33" ht="13.8">
      <c r="A4243" s="30"/>
      <c r="B4243" s="30"/>
      <c r="C4243" s="43"/>
      <c r="D4243" s="44"/>
      <c r="E4243" s="44"/>
      <c r="F4243" s="44"/>
      <c r="G4243" s="44"/>
      <c r="H4243" s="44"/>
      <c r="I4243" s="21"/>
      <c r="J4243" s="209"/>
      <c r="K4243" s="209"/>
      <c r="L4243" s="39"/>
      <c r="M4243" s="39"/>
      <c r="N4243" s="39"/>
      <c r="O4243" s="39"/>
      <c r="P4243" s="206"/>
      <c r="Q4243" s="206"/>
      <c r="R4243" s="206"/>
      <c r="S4243" s="206"/>
      <c r="T4243" s="206"/>
      <c r="U4243" s="206"/>
      <c r="V4243" s="206"/>
      <c r="W4243" s="206"/>
      <c r="X4243" s="206"/>
      <c r="Y4243" s="206"/>
      <c r="Z4243" s="206"/>
      <c r="AA4243" s="206"/>
      <c r="AB4243" s="206"/>
      <c r="AC4243" s="206"/>
      <c r="AD4243" s="40"/>
      <c r="AE4243" s="40"/>
      <c r="AF4243" s="42"/>
      <c r="AG4243" s="42"/>
    </row>
    <row r="4244" spans="1:33" ht="13.8">
      <c r="A4244" s="30"/>
      <c r="B4244" s="30"/>
      <c r="C4244" s="43"/>
      <c r="D4244" s="44"/>
      <c r="E4244" s="44"/>
      <c r="F4244" s="44"/>
      <c r="G4244" s="44"/>
      <c r="H4244" s="44"/>
      <c r="I4244" s="21"/>
      <c r="J4244" s="209"/>
      <c r="K4244" s="209"/>
      <c r="L4244" s="39"/>
      <c r="M4244" s="39"/>
      <c r="N4244" s="39"/>
      <c r="O4244" s="39"/>
      <c r="P4244" s="206"/>
      <c r="Q4244" s="206"/>
      <c r="R4244" s="206"/>
      <c r="S4244" s="206"/>
      <c r="T4244" s="206"/>
      <c r="U4244" s="206"/>
      <c r="V4244" s="206"/>
      <c r="W4244" s="206"/>
      <c r="X4244" s="206"/>
      <c r="Y4244" s="206"/>
      <c r="Z4244" s="206"/>
      <c r="AA4244" s="206"/>
      <c r="AB4244" s="206"/>
      <c r="AC4244" s="206"/>
      <c r="AD4244" s="40"/>
      <c r="AE4244" s="40"/>
      <c r="AF4244" s="42"/>
      <c r="AG4244" s="42"/>
    </row>
    <row r="4245" spans="1:33" ht="13.8">
      <c r="A4245" s="30"/>
      <c r="B4245" s="30"/>
      <c r="C4245" s="43"/>
      <c r="D4245" s="44"/>
      <c r="E4245" s="44"/>
      <c r="F4245" s="44"/>
      <c r="G4245" s="44"/>
      <c r="H4245" s="44"/>
      <c r="I4245" s="21"/>
      <c r="J4245" s="209"/>
      <c r="K4245" s="209"/>
      <c r="L4245" s="39"/>
      <c r="M4245" s="39"/>
      <c r="N4245" s="39"/>
      <c r="O4245" s="39"/>
      <c r="P4245" s="206"/>
      <c r="Q4245" s="206"/>
      <c r="R4245" s="206"/>
      <c r="S4245" s="206"/>
      <c r="T4245" s="206"/>
      <c r="U4245" s="206"/>
      <c r="V4245" s="206"/>
      <c r="W4245" s="206"/>
      <c r="X4245" s="206"/>
      <c r="Y4245" s="206"/>
      <c r="Z4245" s="206"/>
      <c r="AA4245" s="206"/>
      <c r="AB4245" s="206"/>
      <c r="AC4245" s="206"/>
      <c r="AD4245" s="40"/>
      <c r="AE4245" s="40"/>
      <c r="AF4245" s="42"/>
      <c r="AG4245" s="42"/>
    </row>
    <row r="4246" spans="1:33" ht="13.8">
      <c r="A4246" s="30"/>
      <c r="B4246" s="30"/>
      <c r="C4246" s="43"/>
      <c r="D4246" s="44"/>
      <c r="E4246" s="44"/>
      <c r="F4246" s="44"/>
      <c r="G4246" s="44"/>
      <c r="H4246" s="44"/>
      <c r="I4246" s="21"/>
      <c r="J4246" s="209"/>
      <c r="K4246" s="209"/>
      <c r="L4246" s="39"/>
      <c r="M4246" s="39"/>
      <c r="N4246" s="39"/>
      <c r="O4246" s="39"/>
      <c r="P4246" s="206"/>
      <c r="Q4246" s="206"/>
      <c r="R4246" s="206"/>
      <c r="S4246" s="206"/>
      <c r="T4246" s="206"/>
      <c r="U4246" s="206"/>
      <c r="V4246" s="206"/>
      <c r="W4246" s="206"/>
      <c r="X4246" s="206"/>
      <c r="Y4246" s="206"/>
      <c r="Z4246" s="206"/>
      <c r="AA4246" s="206"/>
      <c r="AB4246" s="206"/>
      <c r="AC4246" s="206"/>
      <c r="AD4246" s="40"/>
      <c r="AE4246" s="40"/>
      <c r="AF4246" s="42"/>
      <c r="AG4246" s="42"/>
    </row>
    <row r="4247" spans="1:33" ht="13.8">
      <c r="A4247" s="30"/>
      <c r="B4247" s="30"/>
      <c r="C4247" s="43"/>
      <c r="D4247" s="44"/>
      <c r="E4247" s="44"/>
      <c r="F4247" s="44"/>
      <c r="G4247" s="44"/>
      <c r="H4247" s="44"/>
      <c r="I4247" s="21"/>
      <c r="J4247" s="209"/>
      <c r="K4247" s="209"/>
      <c r="L4247" s="39"/>
      <c r="M4247" s="39"/>
      <c r="N4247" s="39"/>
      <c r="O4247" s="39"/>
      <c r="P4247" s="206"/>
      <c r="Q4247" s="206"/>
      <c r="R4247" s="206"/>
      <c r="S4247" s="206"/>
      <c r="T4247" s="206"/>
      <c r="U4247" s="206"/>
      <c r="V4247" s="206"/>
      <c r="W4247" s="206"/>
      <c r="X4247" s="206"/>
      <c r="Y4247" s="206"/>
      <c r="Z4247" s="206"/>
      <c r="AA4247" s="206"/>
      <c r="AB4247" s="206"/>
      <c r="AC4247" s="206"/>
      <c r="AD4247" s="40"/>
      <c r="AE4247" s="40"/>
      <c r="AF4247" s="42"/>
      <c r="AG4247" s="42"/>
    </row>
    <row r="4248" spans="1:33" ht="13.8">
      <c r="A4248" s="30"/>
      <c r="B4248" s="30"/>
      <c r="C4248" s="43"/>
      <c r="D4248" s="44"/>
      <c r="E4248" s="44"/>
      <c r="F4248" s="44"/>
      <c r="G4248" s="44"/>
      <c r="H4248" s="44"/>
      <c r="I4248" s="21"/>
      <c r="J4248" s="209"/>
      <c r="K4248" s="209"/>
      <c r="L4248" s="39"/>
      <c r="M4248" s="39"/>
      <c r="N4248" s="39"/>
      <c r="O4248" s="39"/>
      <c r="P4248" s="206"/>
      <c r="Q4248" s="206"/>
      <c r="R4248" s="206"/>
      <c r="S4248" s="206"/>
      <c r="T4248" s="206"/>
      <c r="U4248" s="206"/>
      <c r="V4248" s="206"/>
      <c r="W4248" s="206"/>
      <c r="X4248" s="206"/>
      <c r="Y4248" s="206"/>
      <c r="Z4248" s="206"/>
      <c r="AA4248" s="206"/>
      <c r="AB4248" s="206"/>
      <c r="AC4248" s="206"/>
      <c r="AD4248" s="40"/>
      <c r="AE4248" s="40"/>
      <c r="AF4248" s="42"/>
      <c r="AG4248" s="42"/>
    </row>
    <row r="4249" spans="1:33" ht="13.8">
      <c r="A4249" s="30"/>
      <c r="B4249" s="30"/>
      <c r="C4249" s="43"/>
      <c r="D4249" s="44"/>
      <c r="E4249" s="44"/>
      <c r="F4249" s="44"/>
      <c r="G4249" s="44"/>
      <c r="H4249" s="44"/>
      <c r="I4249" s="21"/>
      <c r="J4249" s="209"/>
      <c r="K4249" s="209"/>
      <c r="L4249" s="39"/>
      <c r="M4249" s="39"/>
      <c r="N4249" s="39"/>
      <c r="O4249" s="39"/>
      <c r="P4249" s="206"/>
      <c r="Q4249" s="206"/>
      <c r="R4249" s="206"/>
      <c r="S4249" s="206"/>
      <c r="T4249" s="206"/>
      <c r="U4249" s="206"/>
      <c r="V4249" s="206"/>
      <c r="W4249" s="206"/>
      <c r="X4249" s="206"/>
      <c r="Y4249" s="206"/>
      <c r="Z4249" s="206"/>
      <c r="AA4249" s="206"/>
      <c r="AB4249" s="206"/>
      <c r="AC4249" s="206"/>
      <c r="AD4249" s="40"/>
      <c r="AE4249" s="40"/>
      <c r="AF4249" s="42"/>
      <c r="AG4249" s="42"/>
    </row>
    <row r="4250" spans="1:33" ht="13.8">
      <c r="A4250" s="30"/>
      <c r="B4250" s="30"/>
      <c r="C4250" s="43"/>
      <c r="D4250" s="44"/>
      <c r="E4250" s="44"/>
      <c r="F4250" s="44"/>
      <c r="G4250" s="44"/>
      <c r="H4250" s="44"/>
      <c r="I4250" s="21"/>
      <c r="J4250" s="209"/>
      <c r="K4250" s="209"/>
      <c r="L4250" s="39"/>
      <c r="M4250" s="39"/>
      <c r="N4250" s="39"/>
      <c r="O4250" s="39"/>
      <c r="P4250" s="206"/>
      <c r="Q4250" s="206"/>
      <c r="R4250" s="206"/>
      <c r="S4250" s="206"/>
      <c r="T4250" s="206"/>
      <c r="U4250" s="206"/>
      <c r="V4250" s="206"/>
      <c r="W4250" s="206"/>
      <c r="X4250" s="206"/>
      <c r="Y4250" s="206"/>
      <c r="Z4250" s="206"/>
      <c r="AA4250" s="206"/>
      <c r="AB4250" s="206"/>
      <c r="AC4250" s="206"/>
      <c r="AD4250" s="40"/>
      <c r="AE4250" s="40"/>
      <c r="AF4250" s="42"/>
      <c r="AG4250" s="42"/>
    </row>
    <row r="4251" spans="1:33" ht="13.8">
      <c r="A4251" s="30"/>
      <c r="B4251" s="30"/>
      <c r="C4251" s="43"/>
      <c r="D4251" s="44"/>
      <c r="E4251" s="44"/>
      <c r="F4251" s="44"/>
      <c r="G4251" s="44"/>
      <c r="H4251" s="44"/>
      <c r="I4251" s="21"/>
      <c r="J4251" s="209"/>
      <c r="K4251" s="209"/>
      <c r="L4251" s="39"/>
      <c r="M4251" s="39"/>
      <c r="N4251" s="39"/>
      <c r="O4251" s="39"/>
      <c r="P4251" s="206"/>
      <c r="Q4251" s="206"/>
      <c r="R4251" s="206"/>
      <c r="S4251" s="206"/>
      <c r="T4251" s="206"/>
      <c r="U4251" s="206"/>
      <c r="V4251" s="206"/>
      <c r="W4251" s="206"/>
      <c r="X4251" s="206"/>
      <c r="Y4251" s="206"/>
      <c r="Z4251" s="206"/>
      <c r="AA4251" s="206"/>
      <c r="AB4251" s="206"/>
      <c r="AC4251" s="206"/>
      <c r="AD4251" s="40"/>
      <c r="AE4251" s="40"/>
      <c r="AF4251" s="42"/>
      <c r="AG4251" s="42"/>
    </row>
    <row r="4252" spans="1:33" ht="13.8">
      <c r="A4252" s="30"/>
      <c r="B4252" s="30"/>
      <c r="C4252" s="43"/>
      <c r="D4252" s="44"/>
      <c r="E4252" s="44"/>
      <c r="F4252" s="44"/>
      <c r="G4252" s="44"/>
      <c r="H4252" s="44"/>
      <c r="I4252" s="21"/>
      <c r="J4252" s="209"/>
      <c r="K4252" s="209"/>
      <c r="L4252" s="39"/>
      <c r="M4252" s="39"/>
      <c r="N4252" s="39"/>
      <c r="O4252" s="39"/>
      <c r="P4252" s="206"/>
      <c r="Q4252" s="206"/>
      <c r="R4252" s="206"/>
      <c r="S4252" s="206"/>
      <c r="T4252" s="206"/>
      <c r="U4252" s="206"/>
      <c r="V4252" s="206"/>
      <c r="W4252" s="206"/>
      <c r="X4252" s="206"/>
      <c r="Y4252" s="206"/>
      <c r="Z4252" s="206"/>
      <c r="AA4252" s="206"/>
      <c r="AB4252" s="206"/>
      <c r="AC4252" s="206"/>
      <c r="AD4252" s="40"/>
      <c r="AE4252" s="40"/>
      <c r="AF4252" s="42"/>
      <c r="AG4252" s="42"/>
    </row>
    <row r="4253" spans="1:33" ht="13.8">
      <c r="A4253" s="30"/>
      <c r="B4253" s="30"/>
      <c r="C4253" s="43"/>
      <c r="D4253" s="44"/>
      <c r="E4253" s="44"/>
      <c r="F4253" s="44"/>
      <c r="G4253" s="44"/>
      <c r="H4253" s="44"/>
      <c r="I4253" s="21"/>
      <c r="J4253" s="209"/>
      <c r="K4253" s="209"/>
      <c r="L4253" s="39"/>
      <c r="M4253" s="39"/>
      <c r="N4253" s="39"/>
      <c r="O4253" s="39"/>
      <c r="P4253" s="206"/>
      <c r="Q4253" s="206"/>
      <c r="R4253" s="206"/>
      <c r="S4253" s="206"/>
      <c r="T4253" s="206"/>
      <c r="U4253" s="206"/>
      <c r="V4253" s="206"/>
      <c r="W4253" s="206"/>
      <c r="X4253" s="206"/>
      <c r="Y4253" s="206"/>
      <c r="Z4253" s="206"/>
      <c r="AA4253" s="206"/>
      <c r="AB4253" s="206"/>
      <c r="AC4253" s="206"/>
      <c r="AD4253" s="40"/>
      <c r="AE4253" s="40"/>
      <c r="AF4253" s="42"/>
      <c r="AG4253" s="42"/>
    </row>
    <row r="4254" spans="1:33" ht="13.8">
      <c r="A4254" s="30"/>
      <c r="B4254" s="30"/>
      <c r="C4254" s="43"/>
      <c r="D4254" s="44"/>
      <c r="E4254" s="44"/>
      <c r="F4254" s="44"/>
      <c r="G4254" s="44"/>
      <c r="H4254" s="44"/>
      <c r="I4254" s="21"/>
      <c r="J4254" s="209"/>
      <c r="K4254" s="209"/>
      <c r="L4254" s="39"/>
      <c r="M4254" s="39"/>
      <c r="N4254" s="39"/>
      <c r="O4254" s="39"/>
      <c r="P4254" s="206"/>
      <c r="Q4254" s="206"/>
      <c r="R4254" s="206"/>
      <c r="S4254" s="206"/>
      <c r="T4254" s="206"/>
      <c r="U4254" s="206"/>
      <c r="V4254" s="206"/>
      <c r="W4254" s="206"/>
      <c r="X4254" s="206"/>
      <c r="Y4254" s="206"/>
      <c r="Z4254" s="206"/>
      <c r="AA4254" s="206"/>
      <c r="AB4254" s="206"/>
      <c r="AC4254" s="206"/>
      <c r="AD4254" s="40"/>
      <c r="AE4254" s="40"/>
      <c r="AF4254" s="42"/>
      <c r="AG4254" s="42"/>
    </row>
    <row r="4255" spans="1:33" ht="13.8">
      <c r="A4255" s="30"/>
      <c r="B4255" s="30"/>
      <c r="C4255" s="43"/>
      <c r="D4255" s="44"/>
      <c r="E4255" s="44"/>
      <c r="F4255" s="44"/>
      <c r="G4255" s="44"/>
      <c r="H4255" s="44"/>
      <c r="I4255" s="21"/>
      <c r="J4255" s="209"/>
      <c r="K4255" s="209"/>
      <c r="L4255" s="39"/>
      <c r="M4255" s="39"/>
      <c r="N4255" s="39"/>
      <c r="O4255" s="39"/>
      <c r="P4255" s="206"/>
      <c r="Q4255" s="206"/>
      <c r="R4255" s="206"/>
      <c r="S4255" s="206"/>
      <c r="T4255" s="206"/>
      <c r="U4255" s="206"/>
      <c r="V4255" s="206"/>
      <c r="W4255" s="206"/>
      <c r="X4255" s="206"/>
      <c r="Y4255" s="206"/>
      <c r="Z4255" s="206"/>
      <c r="AA4255" s="206"/>
      <c r="AB4255" s="206"/>
      <c r="AC4255" s="206"/>
      <c r="AD4255" s="40"/>
      <c r="AE4255" s="40"/>
      <c r="AF4255" s="42"/>
      <c r="AG4255" s="42"/>
    </row>
    <row r="4256" spans="1:33" ht="13.8">
      <c r="A4256" s="30"/>
      <c r="B4256" s="30"/>
      <c r="C4256" s="43"/>
      <c r="D4256" s="44"/>
      <c r="E4256" s="44"/>
      <c r="F4256" s="44"/>
      <c r="G4256" s="44"/>
      <c r="H4256" s="44"/>
      <c r="I4256" s="21"/>
      <c r="J4256" s="209"/>
      <c r="K4256" s="209"/>
      <c r="L4256" s="39"/>
      <c r="M4256" s="39"/>
      <c r="N4256" s="39"/>
      <c r="O4256" s="39"/>
      <c r="P4256" s="206"/>
      <c r="Q4256" s="206"/>
      <c r="R4256" s="206"/>
      <c r="S4256" s="206"/>
      <c r="T4256" s="206"/>
      <c r="U4256" s="206"/>
      <c r="V4256" s="206"/>
      <c r="W4256" s="206"/>
      <c r="X4256" s="206"/>
      <c r="Y4256" s="206"/>
      <c r="Z4256" s="206"/>
      <c r="AA4256" s="206"/>
      <c r="AB4256" s="206"/>
      <c r="AC4256" s="206"/>
      <c r="AD4256" s="40"/>
      <c r="AE4256" s="40"/>
      <c r="AF4256" s="42"/>
      <c r="AG4256" s="42"/>
    </row>
    <row r="4257" spans="1:33" ht="13.8">
      <c r="A4257" s="30"/>
      <c r="B4257" s="30"/>
      <c r="C4257" s="43"/>
      <c r="D4257" s="44"/>
      <c r="E4257" s="44"/>
      <c r="F4257" s="44"/>
      <c r="G4257" s="44"/>
      <c r="H4257" s="44"/>
      <c r="I4257" s="21"/>
      <c r="J4257" s="209"/>
      <c r="K4257" s="209"/>
      <c r="L4257" s="39"/>
      <c r="M4257" s="39"/>
      <c r="N4257" s="39"/>
      <c r="O4257" s="39"/>
      <c r="P4257" s="206"/>
      <c r="Q4257" s="206"/>
      <c r="R4257" s="206"/>
      <c r="S4257" s="206"/>
      <c r="T4257" s="206"/>
      <c r="U4257" s="206"/>
      <c r="V4257" s="206"/>
      <c r="W4257" s="206"/>
      <c r="X4257" s="206"/>
      <c r="Y4257" s="206"/>
      <c r="Z4257" s="206"/>
      <c r="AA4257" s="206"/>
      <c r="AB4257" s="206"/>
      <c r="AC4257" s="206"/>
      <c r="AD4257" s="40"/>
      <c r="AE4257" s="40"/>
      <c r="AF4257" s="42"/>
      <c r="AG4257" s="42"/>
    </row>
    <row r="4258" spans="1:33" ht="13.8">
      <c r="A4258" s="30"/>
      <c r="B4258" s="30"/>
      <c r="C4258" s="43"/>
      <c r="D4258" s="44"/>
      <c r="E4258" s="44"/>
      <c r="F4258" s="44"/>
      <c r="G4258" s="44"/>
      <c r="H4258" s="44"/>
      <c r="I4258" s="21"/>
      <c r="J4258" s="209"/>
      <c r="K4258" s="209"/>
      <c r="L4258" s="39"/>
      <c r="M4258" s="39"/>
      <c r="N4258" s="39"/>
      <c r="O4258" s="39"/>
      <c r="P4258" s="206"/>
      <c r="Q4258" s="206"/>
      <c r="R4258" s="206"/>
      <c r="S4258" s="206"/>
      <c r="T4258" s="206"/>
      <c r="U4258" s="206"/>
      <c r="V4258" s="206"/>
      <c r="W4258" s="206"/>
      <c r="X4258" s="206"/>
      <c r="Y4258" s="206"/>
      <c r="Z4258" s="206"/>
      <c r="AA4258" s="206"/>
      <c r="AB4258" s="206"/>
      <c r="AC4258" s="206"/>
      <c r="AD4258" s="40"/>
      <c r="AE4258" s="40"/>
      <c r="AF4258" s="42"/>
      <c r="AG4258" s="42"/>
    </row>
    <row r="4259" spans="1:33" ht="13.8">
      <c r="A4259" s="30"/>
      <c r="B4259" s="30"/>
      <c r="C4259" s="43"/>
      <c r="D4259" s="44"/>
      <c r="E4259" s="44"/>
      <c r="F4259" s="44"/>
      <c r="G4259" s="44"/>
      <c r="H4259" s="44"/>
      <c r="I4259" s="21"/>
      <c r="J4259" s="209"/>
      <c r="K4259" s="209"/>
      <c r="L4259" s="39"/>
      <c r="M4259" s="39"/>
      <c r="N4259" s="39"/>
      <c r="O4259" s="39"/>
      <c r="P4259" s="206"/>
      <c r="Q4259" s="206"/>
      <c r="R4259" s="206"/>
      <c r="S4259" s="206"/>
      <c r="T4259" s="206"/>
      <c r="U4259" s="206"/>
      <c r="V4259" s="206"/>
      <c r="W4259" s="206"/>
      <c r="X4259" s="206"/>
      <c r="Y4259" s="206"/>
      <c r="Z4259" s="206"/>
      <c r="AA4259" s="206"/>
      <c r="AB4259" s="206"/>
      <c r="AC4259" s="206"/>
      <c r="AD4259" s="40"/>
      <c r="AE4259" s="40"/>
      <c r="AF4259" s="42"/>
      <c r="AG4259" s="42"/>
    </row>
    <row r="4260" spans="1:33" ht="13.8">
      <c r="A4260" s="30"/>
      <c r="B4260" s="30"/>
      <c r="C4260" s="43"/>
      <c r="D4260" s="44"/>
      <c r="E4260" s="44"/>
      <c r="F4260" s="44"/>
      <c r="G4260" s="44"/>
      <c r="H4260" s="44"/>
      <c r="I4260" s="21"/>
      <c r="J4260" s="209"/>
      <c r="K4260" s="209"/>
      <c r="L4260" s="39"/>
      <c r="M4260" s="39"/>
      <c r="N4260" s="39"/>
      <c r="O4260" s="39"/>
      <c r="P4260" s="206"/>
      <c r="Q4260" s="206"/>
      <c r="R4260" s="206"/>
      <c r="S4260" s="206"/>
      <c r="T4260" s="206"/>
      <c r="U4260" s="206"/>
      <c r="V4260" s="206"/>
      <c r="W4260" s="206"/>
      <c r="X4260" s="206"/>
      <c r="Y4260" s="206"/>
      <c r="Z4260" s="206"/>
      <c r="AA4260" s="206"/>
      <c r="AB4260" s="206"/>
      <c r="AC4260" s="206"/>
      <c r="AD4260" s="40"/>
      <c r="AE4260" s="40"/>
      <c r="AF4260" s="42"/>
      <c r="AG4260" s="42"/>
    </row>
    <row r="4261" spans="1:33" ht="13.8">
      <c r="A4261" s="30"/>
      <c r="B4261" s="30"/>
      <c r="C4261" s="43"/>
      <c r="D4261" s="44"/>
      <c r="E4261" s="44"/>
      <c r="F4261" s="44"/>
      <c r="G4261" s="44"/>
      <c r="H4261" s="44"/>
      <c r="I4261" s="21"/>
      <c r="J4261" s="209"/>
      <c r="K4261" s="209"/>
      <c r="L4261" s="39"/>
      <c r="M4261" s="39"/>
      <c r="N4261" s="39"/>
      <c r="O4261" s="39"/>
      <c r="P4261" s="206"/>
      <c r="Q4261" s="206"/>
      <c r="R4261" s="206"/>
      <c r="S4261" s="206"/>
      <c r="T4261" s="206"/>
      <c r="U4261" s="206"/>
      <c r="V4261" s="206"/>
      <c r="W4261" s="206"/>
      <c r="X4261" s="206"/>
      <c r="Y4261" s="206"/>
      <c r="Z4261" s="206"/>
      <c r="AA4261" s="206"/>
      <c r="AB4261" s="206"/>
      <c r="AC4261" s="206"/>
      <c r="AD4261" s="40"/>
      <c r="AE4261" s="40"/>
      <c r="AF4261" s="42"/>
      <c r="AG4261" s="42"/>
    </row>
    <row r="4262" spans="1:33" ht="13.8">
      <c r="A4262" s="30"/>
      <c r="B4262" s="30"/>
      <c r="C4262" s="43"/>
      <c r="D4262" s="44"/>
      <c r="E4262" s="44"/>
      <c r="F4262" s="44"/>
      <c r="G4262" s="44"/>
      <c r="H4262" s="44"/>
      <c r="I4262" s="21"/>
      <c r="J4262" s="209"/>
      <c r="K4262" s="209"/>
      <c r="L4262" s="39"/>
      <c r="M4262" s="39"/>
      <c r="N4262" s="39"/>
      <c r="O4262" s="39"/>
      <c r="P4262" s="206"/>
      <c r="Q4262" s="206"/>
      <c r="R4262" s="206"/>
      <c r="S4262" s="206"/>
      <c r="T4262" s="206"/>
      <c r="U4262" s="206"/>
      <c r="V4262" s="206"/>
      <c r="W4262" s="206"/>
      <c r="X4262" s="206"/>
      <c r="Y4262" s="206"/>
      <c r="Z4262" s="206"/>
      <c r="AA4262" s="206"/>
      <c r="AB4262" s="206"/>
      <c r="AC4262" s="206"/>
      <c r="AD4262" s="40"/>
      <c r="AE4262" s="40"/>
      <c r="AF4262" s="42"/>
      <c r="AG4262" s="42"/>
    </row>
    <row r="4263" spans="1:33" ht="13.8">
      <c r="A4263" s="30"/>
      <c r="B4263" s="30"/>
      <c r="C4263" s="43"/>
      <c r="D4263" s="44"/>
      <c r="E4263" s="44"/>
      <c r="F4263" s="44"/>
      <c r="G4263" s="44"/>
      <c r="H4263" s="44"/>
      <c r="I4263" s="21"/>
      <c r="J4263" s="209"/>
      <c r="K4263" s="209"/>
      <c r="L4263" s="39"/>
      <c r="M4263" s="39"/>
      <c r="N4263" s="39"/>
      <c r="O4263" s="39"/>
      <c r="P4263" s="206"/>
      <c r="Q4263" s="206"/>
      <c r="R4263" s="206"/>
      <c r="S4263" s="206"/>
      <c r="T4263" s="206"/>
      <c r="U4263" s="206"/>
      <c r="V4263" s="206"/>
      <c r="W4263" s="206"/>
      <c r="X4263" s="206"/>
      <c r="Y4263" s="206"/>
      <c r="Z4263" s="206"/>
      <c r="AA4263" s="206"/>
      <c r="AB4263" s="206"/>
      <c r="AC4263" s="206"/>
      <c r="AD4263" s="40"/>
      <c r="AE4263" s="40"/>
      <c r="AF4263" s="42"/>
      <c r="AG4263" s="42"/>
    </row>
    <row r="4264" spans="1:33" ht="13.8">
      <c r="A4264" s="30"/>
      <c r="B4264" s="30"/>
      <c r="C4264" s="43"/>
      <c r="D4264" s="44"/>
      <c r="E4264" s="44"/>
      <c r="F4264" s="44"/>
      <c r="G4264" s="44"/>
      <c r="H4264" s="44"/>
      <c r="I4264" s="21"/>
      <c r="J4264" s="209"/>
      <c r="K4264" s="209"/>
      <c r="L4264" s="39"/>
      <c r="M4264" s="39"/>
      <c r="N4264" s="39"/>
      <c r="O4264" s="39"/>
      <c r="P4264" s="206"/>
      <c r="Q4264" s="206"/>
      <c r="R4264" s="206"/>
      <c r="S4264" s="206"/>
      <c r="T4264" s="206"/>
      <c r="U4264" s="206"/>
      <c r="V4264" s="206"/>
      <c r="W4264" s="206"/>
      <c r="X4264" s="206"/>
      <c r="Y4264" s="206"/>
      <c r="Z4264" s="206"/>
      <c r="AA4264" s="206"/>
      <c r="AB4264" s="206"/>
      <c r="AC4264" s="206"/>
      <c r="AD4264" s="40"/>
      <c r="AE4264" s="40"/>
      <c r="AF4264" s="42"/>
      <c r="AG4264" s="42"/>
    </row>
    <row r="4265" spans="1:33" ht="13.8">
      <c r="A4265" s="30"/>
      <c r="B4265" s="30"/>
      <c r="C4265" s="43"/>
      <c r="D4265" s="44"/>
      <c r="E4265" s="44"/>
      <c r="F4265" s="44"/>
      <c r="G4265" s="44"/>
      <c r="H4265" s="44"/>
      <c r="I4265" s="21"/>
      <c r="J4265" s="209"/>
      <c r="K4265" s="209"/>
      <c r="L4265" s="39"/>
      <c r="M4265" s="39"/>
      <c r="N4265" s="39"/>
      <c r="O4265" s="39"/>
      <c r="P4265" s="206"/>
      <c r="Q4265" s="206"/>
      <c r="R4265" s="206"/>
      <c r="S4265" s="206"/>
      <c r="T4265" s="206"/>
      <c r="U4265" s="206"/>
      <c r="V4265" s="206"/>
      <c r="W4265" s="206"/>
      <c r="X4265" s="206"/>
      <c r="Y4265" s="206"/>
      <c r="Z4265" s="206"/>
      <c r="AA4265" s="206"/>
      <c r="AB4265" s="206"/>
      <c r="AC4265" s="206"/>
      <c r="AD4265" s="40"/>
      <c r="AE4265" s="40"/>
      <c r="AF4265" s="42"/>
      <c r="AG4265" s="42"/>
    </row>
    <row r="4266" spans="1:33" ht="13.8">
      <c r="A4266" s="30"/>
      <c r="B4266" s="30"/>
      <c r="C4266" s="43"/>
      <c r="D4266" s="44"/>
      <c r="E4266" s="44"/>
      <c r="F4266" s="44"/>
      <c r="G4266" s="44"/>
      <c r="H4266" s="44"/>
      <c r="I4266" s="21"/>
      <c r="J4266" s="209"/>
      <c r="K4266" s="209"/>
      <c r="L4266" s="39"/>
      <c r="M4266" s="39"/>
      <c r="N4266" s="39"/>
      <c r="O4266" s="39"/>
      <c r="P4266" s="206"/>
      <c r="Q4266" s="206"/>
      <c r="R4266" s="206"/>
      <c r="S4266" s="206"/>
      <c r="T4266" s="206"/>
      <c r="U4266" s="206"/>
      <c r="V4266" s="206"/>
      <c r="W4266" s="206"/>
      <c r="X4266" s="206"/>
      <c r="Y4266" s="206"/>
      <c r="Z4266" s="206"/>
      <c r="AA4266" s="206"/>
      <c r="AB4266" s="206"/>
      <c r="AC4266" s="206"/>
      <c r="AD4266" s="40"/>
      <c r="AE4266" s="40"/>
      <c r="AF4266" s="42"/>
      <c r="AG4266" s="42"/>
    </row>
    <row r="4267" spans="1:33" ht="13.8">
      <c r="A4267" s="30"/>
      <c r="B4267" s="30"/>
      <c r="C4267" s="43"/>
      <c r="D4267" s="44"/>
      <c r="E4267" s="44"/>
      <c r="F4267" s="44"/>
      <c r="G4267" s="44"/>
      <c r="H4267" s="44"/>
      <c r="I4267" s="21"/>
      <c r="J4267" s="209"/>
      <c r="K4267" s="209"/>
      <c r="L4267" s="39"/>
      <c r="M4267" s="39"/>
      <c r="N4267" s="39"/>
      <c r="O4267" s="39"/>
      <c r="P4267" s="206"/>
      <c r="Q4267" s="206"/>
      <c r="R4267" s="206"/>
      <c r="S4267" s="206"/>
      <c r="T4267" s="206"/>
      <c r="U4267" s="206"/>
      <c r="V4267" s="206"/>
      <c r="W4267" s="206"/>
      <c r="X4267" s="206"/>
      <c r="Y4267" s="206"/>
      <c r="Z4267" s="206"/>
      <c r="AA4267" s="206"/>
      <c r="AB4267" s="206"/>
      <c r="AC4267" s="206"/>
      <c r="AD4267" s="40"/>
      <c r="AE4267" s="40"/>
      <c r="AF4267" s="42"/>
      <c r="AG4267" s="42"/>
    </row>
    <row r="4268" spans="1:33" ht="13.8">
      <c r="A4268" s="30"/>
      <c r="B4268" s="30"/>
      <c r="C4268" s="43"/>
      <c r="D4268" s="44"/>
      <c r="E4268" s="44"/>
      <c r="F4268" s="44"/>
      <c r="G4268" s="44"/>
      <c r="H4268" s="44"/>
      <c r="I4268" s="21"/>
      <c r="J4268" s="209"/>
      <c r="K4268" s="209"/>
      <c r="L4268" s="39"/>
      <c r="M4268" s="39"/>
      <c r="N4268" s="39"/>
      <c r="O4268" s="39"/>
      <c r="P4268" s="206"/>
      <c r="Q4268" s="206"/>
      <c r="R4268" s="206"/>
      <c r="S4268" s="206"/>
      <c r="T4268" s="206"/>
      <c r="U4268" s="206"/>
      <c r="V4268" s="206"/>
      <c r="W4268" s="206"/>
      <c r="X4268" s="206"/>
      <c r="Y4268" s="206"/>
      <c r="Z4268" s="206"/>
      <c r="AA4268" s="206"/>
      <c r="AB4268" s="206"/>
      <c r="AC4268" s="206"/>
      <c r="AD4268" s="40"/>
      <c r="AE4268" s="40"/>
      <c r="AF4268" s="42"/>
      <c r="AG4268" s="42"/>
    </row>
    <row r="4269" spans="1:33" ht="13.8">
      <c r="A4269" s="30"/>
      <c r="B4269" s="30"/>
      <c r="C4269" s="43"/>
      <c r="D4269" s="44"/>
      <c r="E4269" s="44"/>
      <c r="F4269" s="44"/>
      <c r="G4269" s="44"/>
      <c r="H4269" s="44"/>
      <c r="I4269" s="21"/>
      <c r="J4269" s="209"/>
      <c r="K4269" s="209"/>
      <c r="L4269" s="39"/>
      <c r="M4269" s="39"/>
      <c r="N4269" s="39"/>
      <c r="O4269" s="39"/>
      <c r="P4269" s="206"/>
      <c r="Q4269" s="206"/>
      <c r="R4269" s="206"/>
      <c r="S4269" s="206"/>
      <c r="T4269" s="206"/>
      <c r="U4269" s="206"/>
      <c r="V4269" s="206"/>
      <c r="W4269" s="206"/>
      <c r="X4269" s="206"/>
      <c r="Y4269" s="206"/>
      <c r="Z4269" s="206"/>
      <c r="AA4269" s="206"/>
      <c r="AB4269" s="206"/>
      <c r="AC4269" s="206"/>
      <c r="AD4269" s="40"/>
      <c r="AE4269" s="40"/>
      <c r="AF4269" s="42"/>
      <c r="AG4269" s="42"/>
    </row>
    <row r="4270" spans="1:33" ht="13.8">
      <c r="A4270" s="30"/>
      <c r="B4270" s="30"/>
      <c r="C4270" s="43"/>
      <c r="D4270" s="44"/>
      <c r="E4270" s="44"/>
      <c r="F4270" s="44"/>
      <c r="G4270" s="44"/>
      <c r="H4270" s="44"/>
      <c r="I4270" s="21"/>
      <c r="J4270" s="209"/>
      <c r="K4270" s="209"/>
      <c r="L4270" s="39"/>
      <c r="M4270" s="39"/>
      <c r="N4270" s="39"/>
      <c r="O4270" s="39"/>
      <c r="P4270" s="206"/>
      <c r="Q4270" s="206"/>
      <c r="R4270" s="206"/>
      <c r="S4270" s="206"/>
      <c r="T4270" s="206"/>
      <c r="U4270" s="206"/>
      <c r="V4270" s="206"/>
      <c r="W4270" s="206"/>
      <c r="X4270" s="206"/>
      <c r="Y4270" s="206"/>
      <c r="Z4270" s="206"/>
      <c r="AA4270" s="206"/>
      <c r="AB4270" s="206"/>
      <c r="AC4270" s="206"/>
      <c r="AD4270" s="40"/>
      <c r="AE4270" s="40"/>
      <c r="AF4270" s="42"/>
      <c r="AG4270" s="42"/>
    </row>
    <row r="4271" spans="1:33" ht="13.8">
      <c r="A4271" s="30"/>
      <c r="B4271" s="30"/>
      <c r="C4271" s="43"/>
      <c r="D4271" s="44"/>
      <c r="E4271" s="44"/>
      <c r="F4271" s="44"/>
      <c r="G4271" s="44"/>
      <c r="H4271" s="44"/>
      <c r="I4271" s="21"/>
      <c r="J4271" s="209"/>
      <c r="K4271" s="209"/>
      <c r="L4271" s="39"/>
      <c r="M4271" s="39"/>
      <c r="N4271" s="39"/>
      <c r="O4271" s="39"/>
      <c r="P4271" s="206"/>
      <c r="Q4271" s="206"/>
      <c r="R4271" s="206"/>
      <c r="S4271" s="206"/>
      <c r="T4271" s="206"/>
      <c r="U4271" s="206"/>
      <c r="V4271" s="206"/>
      <c r="W4271" s="206"/>
      <c r="X4271" s="206"/>
      <c r="Y4271" s="206"/>
      <c r="Z4271" s="206"/>
      <c r="AA4271" s="206"/>
      <c r="AB4271" s="206"/>
      <c r="AC4271" s="206"/>
      <c r="AD4271" s="40"/>
      <c r="AE4271" s="40"/>
      <c r="AF4271" s="42"/>
      <c r="AG4271" s="42"/>
    </row>
    <row r="4272" spans="1:33" ht="13.8">
      <c r="A4272" s="30"/>
      <c r="B4272" s="30"/>
      <c r="C4272" s="43"/>
      <c r="D4272" s="44"/>
      <c r="E4272" s="44"/>
      <c r="F4272" s="44"/>
      <c r="G4272" s="44"/>
      <c r="H4272" s="44"/>
      <c r="I4272" s="21"/>
      <c r="J4272" s="209"/>
      <c r="K4272" s="209"/>
      <c r="L4272" s="39"/>
      <c r="M4272" s="39"/>
      <c r="N4272" s="39"/>
      <c r="O4272" s="39"/>
      <c r="P4272" s="206"/>
      <c r="Q4272" s="206"/>
      <c r="R4272" s="206"/>
      <c r="S4272" s="206"/>
      <c r="T4272" s="206"/>
      <c r="U4272" s="206"/>
      <c r="V4272" s="206"/>
      <c r="W4272" s="206"/>
      <c r="X4272" s="206"/>
      <c r="Y4272" s="206"/>
      <c r="Z4272" s="206"/>
      <c r="AA4272" s="206"/>
      <c r="AB4272" s="206"/>
      <c r="AC4272" s="206"/>
      <c r="AD4272" s="40"/>
      <c r="AE4272" s="40"/>
      <c r="AF4272" s="42"/>
      <c r="AG4272" s="42"/>
    </row>
    <row r="4273" spans="1:33" ht="13.8">
      <c r="A4273" s="30"/>
      <c r="B4273" s="30"/>
      <c r="C4273" s="43"/>
      <c r="D4273" s="44"/>
      <c r="E4273" s="44"/>
      <c r="F4273" s="44"/>
      <c r="G4273" s="44"/>
      <c r="H4273" s="44"/>
      <c r="I4273" s="21"/>
      <c r="J4273" s="209"/>
      <c r="K4273" s="209"/>
      <c r="L4273" s="39"/>
      <c r="M4273" s="39"/>
      <c r="N4273" s="39"/>
      <c r="O4273" s="39"/>
      <c r="P4273" s="206"/>
      <c r="Q4273" s="206"/>
      <c r="R4273" s="206"/>
      <c r="S4273" s="206"/>
      <c r="T4273" s="206"/>
      <c r="U4273" s="206"/>
      <c r="V4273" s="206"/>
      <c r="W4273" s="206"/>
      <c r="X4273" s="206"/>
      <c r="Y4273" s="206"/>
      <c r="Z4273" s="206"/>
      <c r="AA4273" s="206"/>
      <c r="AB4273" s="206"/>
      <c r="AC4273" s="206"/>
      <c r="AD4273" s="40"/>
      <c r="AE4273" s="40"/>
      <c r="AF4273" s="42"/>
      <c r="AG4273" s="42"/>
    </row>
    <row r="4274" spans="1:33" ht="13.8">
      <c r="A4274" s="30"/>
      <c r="B4274" s="30"/>
      <c r="C4274" s="43"/>
      <c r="D4274" s="44"/>
      <c r="E4274" s="44"/>
      <c r="F4274" s="44"/>
      <c r="G4274" s="44"/>
      <c r="H4274" s="44"/>
      <c r="I4274" s="21"/>
      <c r="J4274" s="209"/>
      <c r="K4274" s="209"/>
      <c r="L4274" s="39"/>
      <c r="M4274" s="39"/>
      <c r="N4274" s="39"/>
      <c r="O4274" s="39"/>
      <c r="P4274" s="206"/>
      <c r="Q4274" s="206"/>
      <c r="R4274" s="206"/>
      <c r="S4274" s="206"/>
      <c r="T4274" s="206"/>
      <c r="U4274" s="206"/>
      <c r="V4274" s="206"/>
      <c r="W4274" s="206"/>
      <c r="X4274" s="206"/>
      <c r="Y4274" s="206"/>
      <c r="Z4274" s="206"/>
      <c r="AA4274" s="206"/>
      <c r="AB4274" s="206"/>
      <c r="AC4274" s="206"/>
      <c r="AD4274" s="40"/>
      <c r="AE4274" s="40"/>
      <c r="AF4274" s="42"/>
      <c r="AG4274" s="42"/>
    </row>
    <row r="4275" spans="1:33" ht="13.8">
      <c r="A4275" s="30"/>
      <c r="B4275" s="30"/>
      <c r="C4275" s="43"/>
      <c r="D4275" s="44"/>
      <c r="E4275" s="44"/>
      <c r="F4275" s="44"/>
      <c r="G4275" s="44"/>
      <c r="H4275" s="44"/>
      <c r="I4275" s="21"/>
      <c r="J4275" s="209"/>
      <c r="K4275" s="209"/>
      <c r="L4275" s="39"/>
      <c r="M4275" s="39"/>
      <c r="N4275" s="39"/>
      <c r="O4275" s="39"/>
      <c r="P4275" s="206"/>
      <c r="Q4275" s="206"/>
      <c r="R4275" s="206"/>
      <c r="S4275" s="206"/>
      <c r="T4275" s="206"/>
      <c r="U4275" s="206"/>
      <c r="V4275" s="206"/>
      <c r="W4275" s="206"/>
      <c r="X4275" s="206"/>
      <c r="Y4275" s="206"/>
      <c r="Z4275" s="206"/>
      <c r="AA4275" s="206"/>
      <c r="AB4275" s="206"/>
      <c r="AC4275" s="206"/>
      <c r="AD4275" s="40"/>
      <c r="AE4275" s="40"/>
      <c r="AF4275" s="42"/>
      <c r="AG4275" s="42"/>
    </row>
    <row r="4276" spans="1:33" ht="13.8">
      <c r="A4276" s="30"/>
      <c r="B4276" s="30"/>
      <c r="C4276" s="43"/>
      <c r="D4276" s="44"/>
      <c r="E4276" s="44"/>
      <c r="F4276" s="44"/>
      <c r="G4276" s="44"/>
      <c r="H4276" s="44"/>
      <c r="I4276" s="21"/>
      <c r="J4276" s="209"/>
      <c r="K4276" s="209"/>
      <c r="L4276" s="39"/>
      <c r="M4276" s="39"/>
      <c r="N4276" s="39"/>
      <c r="O4276" s="39"/>
      <c r="P4276" s="206"/>
      <c r="Q4276" s="206"/>
      <c r="R4276" s="206"/>
      <c r="S4276" s="206"/>
      <c r="T4276" s="206"/>
      <c r="U4276" s="206"/>
      <c r="V4276" s="206"/>
      <c r="W4276" s="206"/>
      <c r="X4276" s="206"/>
      <c r="Y4276" s="206"/>
      <c r="Z4276" s="206"/>
      <c r="AA4276" s="206"/>
      <c r="AB4276" s="206"/>
      <c r="AC4276" s="206"/>
      <c r="AD4276" s="40"/>
      <c r="AE4276" s="40"/>
      <c r="AF4276" s="42"/>
      <c r="AG4276" s="42"/>
    </row>
    <row r="4277" spans="1:33" ht="13.8">
      <c r="A4277" s="30"/>
      <c r="B4277" s="30"/>
      <c r="C4277" s="43"/>
      <c r="D4277" s="44"/>
      <c r="E4277" s="44"/>
      <c r="F4277" s="44"/>
      <c r="G4277" s="44"/>
      <c r="H4277" s="44"/>
      <c r="I4277" s="21"/>
      <c r="J4277" s="209"/>
      <c r="K4277" s="209"/>
      <c r="L4277" s="39"/>
      <c r="M4277" s="39"/>
      <c r="N4277" s="39"/>
      <c r="O4277" s="39"/>
      <c r="P4277" s="206"/>
      <c r="Q4277" s="206"/>
      <c r="R4277" s="206"/>
      <c r="S4277" s="206"/>
      <c r="T4277" s="206"/>
      <c r="U4277" s="206"/>
      <c r="V4277" s="206"/>
      <c r="W4277" s="206"/>
      <c r="X4277" s="206"/>
      <c r="Y4277" s="206"/>
      <c r="Z4277" s="206"/>
      <c r="AA4277" s="206"/>
      <c r="AB4277" s="206"/>
      <c r="AC4277" s="206"/>
      <c r="AD4277" s="40"/>
      <c r="AE4277" s="40"/>
      <c r="AF4277" s="42"/>
      <c r="AG4277" s="42"/>
    </row>
    <row r="4278" spans="1:33" ht="13.8">
      <c r="A4278" s="30"/>
      <c r="B4278" s="30"/>
      <c r="C4278" s="43"/>
      <c r="D4278" s="44"/>
      <c r="E4278" s="44"/>
      <c r="F4278" s="44"/>
      <c r="G4278" s="44"/>
      <c r="H4278" s="44"/>
      <c r="I4278" s="21"/>
      <c r="J4278" s="209"/>
      <c r="K4278" s="209"/>
      <c r="L4278" s="39"/>
      <c r="M4278" s="39"/>
      <c r="N4278" s="39"/>
      <c r="O4278" s="39"/>
      <c r="P4278" s="206"/>
      <c r="Q4278" s="206"/>
      <c r="R4278" s="206"/>
      <c r="S4278" s="206"/>
      <c r="T4278" s="206"/>
      <c r="U4278" s="206"/>
      <c r="V4278" s="206"/>
      <c r="W4278" s="206"/>
      <c r="X4278" s="206"/>
      <c r="Y4278" s="206"/>
      <c r="Z4278" s="206"/>
      <c r="AA4278" s="206"/>
      <c r="AB4278" s="206"/>
      <c r="AC4278" s="206"/>
      <c r="AD4278" s="40"/>
      <c r="AE4278" s="40"/>
      <c r="AF4278" s="42"/>
      <c r="AG4278" s="42"/>
    </row>
    <row r="4279" spans="1:33" ht="13.8">
      <c r="A4279" s="30"/>
      <c r="B4279" s="30"/>
      <c r="C4279" s="43"/>
      <c r="D4279" s="44"/>
      <c r="E4279" s="44"/>
      <c r="F4279" s="44"/>
      <c r="G4279" s="44"/>
      <c r="H4279" s="44"/>
      <c r="I4279" s="21"/>
      <c r="J4279" s="209"/>
      <c r="K4279" s="209"/>
      <c r="L4279" s="39"/>
      <c r="M4279" s="39"/>
      <c r="N4279" s="39"/>
      <c r="O4279" s="39"/>
      <c r="P4279" s="206"/>
      <c r="Q4279" s="206"/>
      <c r="R4279" s="206"/>
      <c r="S4279" s="206"/>
      <c r="T4279" s="206"/>
      <c r="U4279" s="206"/>
      <c r="V4279" s="206"/>
      <c r="W4279" s="206"/>
      <c r="X4279" s="206"/>
      <c r="Y4279" s="206"/>
      <c r="Z4279" s="206"/>
      <c r="AA4279" s="206"/>
      <c r="AB4279" s="206"/>
      <c r="AC4279" s="206"/>
      <c r="AD4279" s="40"/>
      <c r="AE4279" s="40"/>
      <c r="AF4279" s="42"/>
      <c r="AG4279" s="42"/>
    </row>
    <row r="4280" spans="1:33" ht="13.8">
      <c r="A4280" s="30"/>
      <c r="B4280" s="30"/>
      <c r="C4280" s="43"/>
      <c r="D4280" s="44"/>
      <c r="E4280" s="44"/>
      <c r="F4280" s="44"/>
      <c r="G4280" s="44"/>
      <c r="H4280" s="44"/>
      <c r="I4280" s="21"/>
      <c r="J4280" s="209"/>
      <c r="K4280" s="209"/>
      <c r="L4280" s="39"/>
      <c r="M4280" s="39"/>
      <c r="N4280" s="39"/>
      <c r="O4280" s="39"/>
      <c r="P4280" s="206"/>
      <c r="Q4280" s="206"/>
      <c r="R4280" s="206"/>
      <c r="S4280" s="206"/>
      <c r="T4280" s="206"/>
      <c r="U4280" s="206"/>
      <c r="V4280" s="206"/>
      <c r="W4280" s="206"/>
      <c r="X4280" s="206"/>
      <c r="Y4280" s="206"/>
      <c r="Z4280" s="206"/>
      <c r="AA4280" s="206"/>
      <c r="AB4280" s="206"/>
      <c r="AC4280" s="206"/>
      <c r="AD4280" s="40"/>
      <c r="AE4280" s="40"/>
      <c r="AF4280" s="42"/>
      <c r="AG4280" s="42"/>
    </row>
    <row r="4281" spans="1:33" ht="13.8">
      <c r="A4281" s="30"/>
      <c r="B4281" s="30"/>
      <c r="C4281" s="43"/>
      <c r="D4281" s="44"/>
      <c r="E4281" s="44"/>
      <c r="F4281" s="44"/>
      <c r="G4281" s="44"/>
      <c r="H4281" s="44"/>
      <c r="I4281" s="21"/>
      <c r="J4281" s="209"/>
      <c r="K4281" s="209"/>
      <c r="L4281" s="39"/>
      <c r="M4281" s="39"/>
      <c r="N4281" s="39"/>
      <c r="O4281" s="39"/>
      <c r="P4281" s="206"/>
      <c r="Q4281" s="206"/>
      <c r="R4281" s="206"/>
      <c r="S4281" s="206"/>
      <c r="T4281" s="206"/>
      <c r="U4281" s="206"/>
      <c r="V4281" s="206"/>
      <c r="W4281" s="206"/>
      <c r="X4281" s="206"/>
      <c r="Y4281" s="206"/>
      <c r="Z4281" s="206"/>
      <c r="AA4281" s="206"/>
      <c r="AB4281" s="206"/>
      <c r="AC4281" s="206"/>
      <c r="AD4281" s="40"/>
      <c r="AE4281" s="40"/>
      <c r="AF4281" s="42"/>
      <c r="AG4281" s="42"/>
    </row>
    <row r="4282" spans="1:33" ht="13.8">
      <c r="A4282" s="30"/>
      <c r="B4282" s="30"/>
      <c r="C4282" s="43"/>
      <c r="D4282" s="44"/>
      <c r="E4282" s="44"/>
      <c r="F4282" s="44"/>
      <c r="G4282" s="44"/>
      <c r="H4282" s="44"/>
      <c r="I4282" s="21"/>
      <c r="J4282" s="209"/>
      <c r="K4282" s="209"/>
      <c r="L4282" s="39"/>
      <c r="M4282" s="39"/>
      <c r="N4282" s="39"/>
      <c r="O4282" s="39"/>
      <c r="P4282" s="206"/>
      <c r="Q4282" s="206"/>
      <c r="R4282" s="206"/>
      <c r="S4282" s="206"/>
      <c r="T4282" s="206"/>
      <c r="U4282" s="206"/>
      <c r="V4282" s="206"/>
      <c r="W4282" s="206"/>
      <c r="X4282" s="206"/>
      <c r="Y4282" s="206"/>
      <c r="Z4282" s="206"/>
      <c r="AA4282" s="206"/>
      <c r="AB4282" s="206"/>
      <c r="AC4282" s="206"/>
      <c r="AD4282" s="40"/>
      <c r="AE4282" s="40"/>
      <c r="AF4282" s="42"/>
      <c r="AG4282" s="42"/>
    </row>
    <row r="4283" spans="1:33" ht="13.8">
      <c r="A4283" s="30"/>
      <c r="B4283" s="30"/>
      <c r="C4283" s="43"/>
      <c r="D4283" s="44"/>
      <c r="E4283" s="44"/>
      <c r="F4283" s="44"/>
      <c r="G4283" s="44"/>
      <c r="H4283" s="44"/>
      <c r="I4283" s="21"/>
      <c r="J4283" s="209"/>
      <c r="K4283" s="209"/>
      <c r="L4283" s="39"/>
      <c r="M4283" s="39"/>
      <c r="N4283" s="39"/>
      <c r="O4283" s="39"/>
      <c r="P4283" s="206"/>
      <c r="Q4283" s="206"/>
      <c r="R4283" s="206"/>
      <c r="S4283" s="206"/>
      <c r="T4283" s="206"/>
      <c r="U4283" s="206"/>
      <c r="V4283" s="206"/>
      <c r="W4283" s="206"/>
      <c r="X4283" s="206"/>
      <c r="Y4283" s="206"/>
      <c r="Z4283" s="206"/>
      <c r="AA4283" s="206"/>
      <c r="AB4283" s="206"/>
      <c r="AC4283" s="206"/>
      <c r="AD4283" s="40"/>
      <c r="AE4283" s="40"/>
      <c r="AF4283" s="42"/>
      <c r="AG4283" s="42"/>
    </row>
    <row r="4284" spans="1:33" ht="13.8">
      <c r="A4284" s="30"/>
      <c r="B4284" s="30"/>
      <c r="C4284" s="43"/>
      <c r="D4284" s="44"/>
      <c r="E4284" s="44"/>
      <c r="F4284" s="44"/>
      <c r="G4284" s="44"/>
      <c r="H4284" s="44"/>
      <c r="I4284" s="21"/>
      <c r="J4284" s="209"/>
      <c r="K4284" s="209"/>
      <c r="L4284" s="39"/>
      <c r="M4284" s="39"/>
      <c r="N4284" s="39"/>
      <c r="O4284" s="39"/>
      <c r="P4284" s="206"/>
      <c r="Q4284" s="206"/>
      <c r="R4284" s="206"/>
      <c r="S4284" s="206"/>
      <c r="T4284" s="206"/>
      <c r="U4284" s="206"/>
      <c r="V4284" s="206"/>
      <c r="W4284" s="206"/>
      <c r="X4284" s="206"/>
      <c r="Y4284" s="206"/>
      <c r="Z4284" s="206"/>
      <c r="AA4284" s="206"/>
      <c r="AB4284" s="206"/>
      <c r="AC4284" s="206"/>
      <c r="AD4284" s="40"/>
      <c r="AE4284" s="40"/>
      <c r="AF4284" s="42"/>
      <c r="AG4284" s="42"/>
    </row>
    <row r="4285" spans="1:33" ht="13.8">
      <c r="A4285" s="30"/>
      <c r="B4285" s="30"/>
      <c r="C4285" s="43"/>
      <c r="D4285" s="44"/>
      <c r="E4285" s="44"/>
      <c r="F4285" s="44"/>
      <c r="G4285" s="44"/>
      <c r="H4285" s="44"/>
      <c r="I4285" s="21"/>
      <c r="J4285" s="209"/>
      <c r="K4285" s="209"/>
      <c r="L4285" s="39"/>
      <c r="M4285" s="39"/>
      <c r="N4285" s="39"/>
      <c r="O4285" s="39"/>
      <c r="P4285" s="206"/>
      <c r="Q4285" s="206"/>
      <c r="R4285" s="206"/>
      <c r="S4285" s="206"/>
      <c r="T4285" s="206"/>
      <c r="U4285" s="206"/>
      <c r="V4285" s="206"/>
      <c r="W4285" s="206"/>
      <c r="X4285" s="206"/>
      <c r="Y4285" s="206"/>
      <c r="Z4285" s="206"/>
      <c r="AA4285" s="206"/>
      <c r="AB4285" s="206"/>
      <c r="AC4285" s="206"/>
      <c r="AD4285" s="40"/>
      <c r="AE4285" s="40"/>
      <c r="AF4285" s="42"/>
      <c r="AG4285" s="42"/>
    </row>
    <row r="4286" spans="1:33" ht="13.8">
      <c r="A4286" s="30"/>
      <c r="B4286" s="30"/>
      <c r="C4286" s="43"/>
      <c r="D4286" s="44"/>
      <c r="E4286" s="44"/>
      <c r="F4286" s="44"/>
      <c r="G4286" s="44"/>
      <c r="H4286" s="44"/>
      <c r="I4286" s="21"/>
      <c r="J4286" s="209"/>
      <c r="K4286" s="209"/>
      <c r="L4286" s="39"/>
      <c r="M4286" s="39"/>
      <c r="N4286" s="39"/>
      <c r="O4286" s="39"/>
      <c r="P4286" s="206"/>
      <c r="Q4286" s="206"/>
      <c r="R4286" s="206"/>
      <c r="S4286" s="206"/>
      <c r="T4286" s="206"/>
      <c r="U4286" s="206"/>
      <c r="V4286" s="206"/>
      <c r="W4286" s="206"/>
      <c r="X4286" s="206"/>
      <c r="Y4286" s="206"/>
      <c r="Z4286" s="206"/>
      <c r="AA4286" s="206"/>
      <c r="AB4286" s="206"/>
      <c r="AC4286" s="206"/>
      <c r="AD4286" s="40"/>
      <c r="AE4286" s="40"/>
      <c r="AF4286" s="42"/>
      <c r="AG4286" s="42"/>
    </row>
    <row r="4287" spans="1:33" ht="13.8">
      <c r="A4287" s="198"/>
      <c r="B4287" s="198"/>
      <c r="C4287" s="218"/>
      <c r="D4287" s="219"/>
      <c r="E4287" s="219"/>
      <c r="F4287" s="219"/>
      <c r="G4287" s="219"/>
      <c r="H4287" s="219"/>
      <c r="I4287" s="21"/>
      <c r="J4287" s="220"/>
      <c r="K4287" s="220"/>
      <c r="L4287" s="206"/>
      <c r="M4287" s="206"/>
      <c r="N4287" s="206"/>
      <c r="O4287" s="206"/>
      <c r="P4287" s="206"/>
      <c r="Q4287" s="206"/>
      <c r="R4287" s="206"/>
      <c r="S4287" s="206"/>
      <c r="T4287" s="206"/>
      <c r="U4287" s="206"/>
      <c r="V4287" s="206"/>
      <c r="W4287" s="206"/>
      <c r="X4287" s="206"/>
      <c r="Y4287" s="206"/>
      <c r="Z4287" s="206"/>
      <c r="AA4287" s="206"/>
      <c r="AB4287" s="206"/>
      <c r="AC4287" s="206"/>
      <c r="AD4287" s="40"/>
      <c r="AE4287" s="40"/>
      <c r="AF4287" s="42"/>
      <c r="AG4287" s="42"/>
    </row>
    <row r="4288" spans="1:33" ht="13.8">
      <c r="A4288" s="30"/>
      <c r="B4288" s="30"/>
      <c r="C4288" s="43"/>
      <c r="D4288" s="44"/>
      <c r="E4288" s="44"/>
      <c r="F4288" s="44"/>
      <c r="G4288" s="44"/>
      <c r="H4288" s="44"/>
      <c r="I4288" s="21"/>
      <c r="J4288" s="209"/>
      <c r="K4288" s="209"/>
      <c r="L4288" s="39"/>
      <c r="M4288" s="39"/>
      <c r="N4288" s="39"/>
      <c r="O4288" s="39"/>
      <c r="P4288" s="206"/>
      <c r="Q4288" s="206"/>
      <c r="R4288" s="206"/>
      <c r="S4288" s="206"/>
      <c r="T4288" s="206"/>
      <c r="U4288" s="206"/>
      <c r="V4288" s="206"/>
      <c r="W4288" s="206"/>
      <c r="X4288" s="206"/>
      <c r="Y4288" s="206"/>
      <c r="Z4288" s="206"/>
      <c r="AA4288" s="206"/>
      <c r="AB4288" s="206"/>
      <c r="AC4288" s="206"/>
      <c r="AD4288" s="40"/>
      <c r="AE4288" s="40"/>
      <c r="AF4288" s="42"/>
      <c r="AG4288" s="42"/>
    </row>
    <row r="4289" spans="1:33" ht="13.8">
      <c r="A4289" s="198"/>
      <c r="B4289" s="198"/>
      <c r="C4289" s="218"/>
      <c r="D4289" s="219"/>
      <c r="E4289" s="219"/>
      <c r="F4289" s="219"/>
      <c r="G4289" s="219"/>
      <c r="H4289" s="219"/>
      <c r="I4289" s="21"/>
      <c r="J4289" s="220"/>
      <c r="K4289" s="220"/>
      <c r="L4289" s="206"/>
      <c r="M4289" s="206"/>
      <c r="N4289" s="206"/>
      <c r="O4289" s="206"/>
      <c r="P4289" s="206"/>
      <c r="Q4289" s="206"/>
      <c r="R4289" s="206"/>
      <c r="S4289" s="206"/>
      <c r="T4289" s="206"/>
      <c r="U4289" s="206"/>
      <c r="V4289" s="206"/>
      <c r="W4289" s="206"/>
      <c r="X4289" s="206"/>
      <c r="Y4289" s="206"/>
      <c r="Z4289" s="206"/>
      <c r="AA4289" s="206"/>
      <c r="AB4289" s="206"/>
      <c r="AC4289" s="206"/>
      <c r="AD4289" s="40"/>
      <c r="AE4289" s="40"/>
      <c r="AF4289" s="42"/>
      <c r="AG4289" s="42"/>
    </row>
  </sheetData>
  <autoFilter ref="A2:AG3967" xr:uid="{00000000-0009-0000-0000-000000000000}">
    <sortState xmlns:xlrd2="http://schemas.microsoft.com/office/spreadsheetml/2017/richdata2" ref="A2:AG3967">
      <sortCondition ref="A2:A3967"/>
      <sortCondition ref="AF2:AF3967"/>
      <sortCondition ref="P2:P3967"/>
    </sortState>
  </autoFilter>
  <mergeCells count="10">
    <mergeCell ref="Z1:AA1"/>
    <mergeCell ref="AB1:AC1"/>
    <mergeCell ref="AD1:AE1"/>
    <mergeCell ref="J1:K1"/>
    <mergeCell ref="N1:O1"/>
    <mergeCell ref="P1:Q1"/>
    <mergeCell ref="R1:S1"/>
    <mergeCell ref="T1:U1"/>
    <mergeCell ref="V1:W1"/>
    <mergeCell ref="X1:Y1"/>
  </mergeCells>
  <conditionalFormatting sqref="AF1:AF4289">
    <cfRule type="cellIs" dxfId="3" priority="1" operator="lessThanOrEqual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2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9.44140625" customWidth="1"/>
    <col min="2" max="2" width="15.77734375" customWidth="1"/>
    <col min="3" max="3" width="34.33203125" customWidth="1"/>
    <col min="4" max="4" width="16.6640625" customWidth="1"/>
    <col min="5" max="5" width="17.77734375" customWidth="1"/>
    <col min="6" max="6" width="44" customWidth="1"/>
    <col min="7" max="7" width="3.33203125" customWidth="1"/>
    <col min="8" max="8" width="29.33203125" customWidth="1"/>
    <col min="9" max="9" width="31.33203125" customWidth="1"/>
  </cols>
  <sheetData>
    <row r="1" spans="1:9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12</v>
      </c>
      <c r="H1" s="1" t="s">
        <v>15</v>
      </c>
      <c r="I1" s="1" t="s">
        <v>16</v>
      </c>
    </row>
    <row r="2" spans="1:9">
      <c r="A2" s="7">
        <v>46288</v>
      </c>
      <c r="B2" s="9">
        <v>94692746</v>
      </c>
      <c r="C2" s="12" t="s">
        <v>20</v>
      </c>
      <c r="D2" s="12" t="s">
        <v>23</v>
      </c>
      <c r="E2" s="12" t="s">
        <v>24</v>
      </c>
      <c r="F2" s="18" t="str">
        <f t="shared" ref="F2:F33" si="0">VLOOKUP(E2,Old,2,FALSE)</f>
        <v>Mag NEO 10 IN SUPP CLUSTER B2C</v>
      </c>
      <c r="G2" s="18">
        <v>1</v>
      </c>
      <c r="H2" s="18"/>
      <c r="I2" s="18"/>
    </row>
    <row r="3" spans="1:9">
      <c r="A3" s="7">
        <v>46283</v>
      </c>
      <c r="B3" s="9">
        <v>98092708</v>
      </c>
      <c r="C3" s="12" t="s">
        <v>20</v>
      </c>
      <c r="D3" s="12" t="s">
        <v>23</v>
      </c>
      <c r="E3" s="12" t="s">
        <v>38</v>
      </c>
      <c r="F3" s="18" t="str">
        <f t="shared" si="0"/>
        <v>MAG-INS.CLUSTER COVER FRONT-ABS-GALACTIC</v>
      </c>
      <c r="G3" s="18">
        <v>1</v>
      </c>
      <c r="H3" s="18"/>
      <c r="I3" s="18"/>
    </row>
    <row r="4" spans="1:9">
      <c r="A4" s="7">
        <v>46277</v>
      </c>
      <c r="B4" s="9">
        <v>98092178</v>
      </c>
      <c r="C4" s="12" t="s">
        <v>20</v>
      </c>
      <c r="D4" s="12" t="s">
        <v>23</v>
      </c>
      <c r="E4" s="12" t="s">
        <v>46</v>
      </c>
      <c r="F4" s="18" t="str">
        <f t="shared" si="0"/>
        <v>7.5A CHARGER PHASE-0</v>
      </c>
      <c r="G4" s="18">
        <v>1</v>
      </c>
      <c r="H4" s="18">
        <v>142603767</v>
      </c>
      <c r="I4" s="18"/>
    </row>
    <row r="5" spans="1:9">
      <c r="A5" s="7">
        <v>46276</v>
      </c>
      <c r="B5" s="9">
        <v>98092083</v>
      </c>
      <c r="C5" s="12" t="s">
        <v>20</v>
      </c>
      <c r="D5" s="12" t="s">
        <v>23</v>
      </c>
      <c r="E5" s="12" t="s">
        <v>48</v>
      </c>
      <c r="F5" s="18" t="str">
        <f t="shared" si="0"/>
        <v>BRAKE LEVER RH-ALU BLK PC -ADVIK</v>
      </c>
      <c r="G5" s="18">
        <v>1</v>
      </c>
      <c r="H5" s="18"/>
      <c r="I5" s="18"/>
    </row>
    <row r="6" spans="1:9">
      <c r="A6" s="7">
        <v>44450</v>
      </c>
      <c r="B6" s="9">
        <v>98092091</v>
      </c>
      <c r="C6" s="12" t="s">
        <v>20</v>
      </c>
      <c r="D6" s="12" t="s">
        <v>23</v>
      </c>
      <c r="E6" s="12" t="s">
        <v>53</v>
      </c>
      <c r="F6" s="18" t="str">
        <f t="shared" si="0"/>
        <v>PANEL_SWITCH_RH</v>
      </c>
      <c r="G6" s="18">
        <v>1</v>
      </c>
      <c r="H6" s="18"/>
      <c r="I6" s="18"/>
    </row>
    <row r="7" spans="1:9">
      <c r="A7" s="7">
        <v>44450</v>
      </c>
      <c r="B7" s="9">
        <v>98092091</v>
      </c>
      <c r="C7" s="12" t="s">
        <v>20</v>
      </c>
      <c r="D7" s="12" t="s">
        <v>23</v>
      </c>
      <c r="E7" s="12" t="s">
        <v>54</v>
      </c>
      <c r="F7" s="18" t="str">
        <f t="shared" si="0"/>
        <v>Bolt-M6*12 H10 Hex Flange Head DM</v>
      </c>
      <c r="G7" s="18">
        <v>20</v>
      </c>
      <c r="H7" s="18"/>
      <c r="I7" s="18"/>
    </row>
    <row r="8" spans="1:9">
      <c r="A8" s="7">
        <v>44450</v>
      </c>
      <c r="B8" s="9">
        <v>98092091</v>
      </c>
      <c r="C8" s="12" t="s">
        <v>20</v>
      </c>
      <c r="D8" s="12" t="s">
        <v>23</v>
      </c>
      <c r="E8" s="12" t="s">
        <v>57</v>
      </c>
      <c r="F8" s="18" t="str">
        <f t="shared" si="0"/>
        <v>ANTI WASHER T5.8MM</v>
      </c>
      <c r="G8" s="18">
        <v>10</v>
      </c>
      <c r="H8" s="18"/>
      <c r="I8" s="18"/>
    </row>
    <row r="9" spans="1:9">
      <c r="A9" s="7">
        <v>44450</v>
      </c>
      <c r="B9" s="9">
        <v>98092091</v>
      </c>
      <c r="C9" s="12" t="s">
        <v>20</v>
      </c>
      <c r="D9" s="12" t="s">
        <v>23</v>
      </c>
      <c r="E9" s="12" t="s">
        <v>58</v>
      </c>
      <c r="F9" s="18" t="str">
        <f t="shared" si="0"/>
        <v>LOCK WASHER 1 D28 T4MM</v>
      </c>
      <c r="G9" s="18">
        <v>10</v>
      </c>
      <c r="H9" s="18"/>
      <c r="I9" s="18"/>
    </row>
    <row r="10" spans="1:9">
      <c r="A10" s="7">
        <v>44450</v>
      </c>
      <c r="B10" s="9">
        <v>98092091</v>
      </c>
      <c r="C10" s="12" t="s">
        <v>20</v>
      </c>
      <c r="D10" s="12" t="s">
        <v>23</v>
      </c>
      <c r="E10" s="12" t="s">
        <v>60</v>
      </c>
      <c r="F10" s="18" t="str">
        <f t="shared" si="0"/>
        <v>MAGNUS HS-MOTOR AXLE WASHER</v>
      </c>
      <c r="G10" s="18">
        <v>20</v>
      </c>
      <c r="H10" s="18"/>
      <c r="I10" s="18"/>
    </row>
    <row r="11" spans="1:9">
      <c r="A11" s="7">
        <v>44450</v>
      </c>
      <c r="B11" s="9">
        <v>98092091</v>
      </c>
      <c r="C11" s="12" t="s">
        <v>20</v>
      </c>
      <c r="D11" s="12" t="s">
        <v>23</v>
      </c>
      <c r="E11" s="12" t="s">
        <v>62</v>
      </c>
      <c r="F11" s="18" t="str">
        <f t="shared" si="0"/>
        <v>MAGNUS-LOCK SET-PAVNA DM</v>
      </c>
      <c r="G11" s="18">
        <v>5</v>
      </c>
      <c r="H11" s="18"/>
      <c r="I11" s="18"/>
    </row>
    <row r="12" spans="1:9">
      <c r="A12" s="7">
        <v>44450</v>
      </c>
      <c r="B12" s="9">
        <v>98092091</v>
      </c>
      <c r="C12" s="12" t="s">
        <v>20</v>
      </c>
      <c r="D12" s="12" t="s">
        <v>23</v>
      </c>
      <c r="E12" s="12" t="s">
        <v>63</v>
      </c>
      <c r="F12" s="18" t="str">
        <f t="shared" si="0"/>
        <v>FRONT PANEL LH-ANSKAR AQUA</v>
      </c>
      <c r="G12" s="18">
        <v>1</v>
      </c>
      <c r="H12" s="18"/>
      <c r="I12" s="18"/>
    </row>
    <row r="13" spans="1:9">
      <c r="A13" s="7">
        <v>44450</v>
      </c>
      <c r="B13" s="9">
        <v>98092091</v>
      </c>
      <c r="C13" s="12" t="s">
        <v>20</v>
      </c>
      <c r="D13" s="12" t="s">
        <v>23</v>
      </c>
      <c r="E13" s="12" t="s">
        <v>65</v>
      </c>
      <c r="F13" s="18" t="str">
        <f t="shared" si="0"/>
        <v>INST_CLUSTER_COVER_FR_ZANSKAR AQUA</v>
      </c>
      <c r="G13" s="18">
        <v>1</v>
      </c>
      <c r="H13" s="18"/>
      <c r="I13" s="18"/>
    </row>
    <row r="14" spans="1:9">
      <c r="A14" s="7">
        <v>46274</v>
      </c>
      <c r="B14" s="9" t="s">
        <v>67</v>
      </c>
      <c r="C14" s="12" t="s">
        <v>68</v>
      </c>
      <c r="D14" s="12" t="s">
        <v>69</v>
      </c>
      <c r="E14" s="12" t="s">
        <v>70</v>
      </c>
      <c r="F14" s="18" t="str">
        <f t="shared" si="0"/>
        <v>Brake Shoe Magnus</v>
      </c>
      <c r="G14" s="18">
        <v>40</v>
      </c>
      <c r="H14" s="18"/>
      <c r="I14" s="18"/>
    </row>
    <row r="15" spans="1:9">
      <c r="A15" s="7">
        <v>46272</v>
      </c>
      <c r="B15" s="9">
        <v>98091377</v>
      </c>
      <c r="C15" s="12" t="s">
        <v>20</v>
      </c>
      <c r="D15" s="12" t="s">
        <v>23</v>
      </c>
      <c r="E15" s="12" t="s">
        <v>71</v>
      </c>
      <c r="F15" s="18" t="str">
        <f t="shared" si="0"/>
        <v>Charger LFP 48V 7.5A</v>
      </c>
      <c r="G15" s="18">
        <v>1</v>
      </c>
      <c r="H15" s="18"/>
      <c r="I15" s="18"/>
    </row>
    <row r="16" spans="1:9">
      <c r="A16" s="7">
        <v>46272</v>
      </c>
      <c r="B16" s="9">
        <v>98091377</v>
      </c>
      <c r="C16" s="12" t="s">
        <v>20</v>
      </c>
      <c r="D16" s="12" t="s">
        <v>23</v>
      </c>
      <c r="E16" s="12" t="s">
        <v>74</v>
      </c>
      <c r="F16" s="18" t="str">
        <f t="shared" si="0"/>
        <v>MAG-INS.CLUSTER COVER FRONT-ABS-MT RED D</v>
      </c>
      <c r="G16" s="18">
        <v>1</v>
      </c>
      <c r="H16" s="18"/>
      <c r="I16" s="18"/>
    </row>
    <row r="17" spans="1:9">
      <c r="A17" s="7">
        <v>46272</v>
      </c>
      <c r="B17" s="9">
        <v>98091377</v>
      </c>
      <c r="C17" s="12" t="s">
        <v>20</v>
      </c>
      <c r="D17" s="12" t="s">
        <v>23</v>
      </c>
      <c r="E17" s="12" t="s">
        <v>75</v>
      </c>
      <c r="F17" s="18" t="str">
        <f t="shared" si="0"/>
        <v>MAGNUS-GLOVE BOX-DM</v>
      </c>
      <c r="G17" s="18">
        <v>1</v>
      </c>
      <c r="H17" s="18"/>
      <c r="I17" s="18"/>
    </row>
    <row r="18" spans="1:9">
      <c r="A18" s="7">
        <v>46272</v>
      </c>
      <c r="B18" s="9">
        <v>98091377</v>
      </c>
      <c r="C18" s="12" t="s">
        <v>20</v>
      </c>
      <c r="D18" s="12" t="s">
        <v>23</v>
      </c>
      <c r="E18" s="12" t="s">
        <v>77</v>
      </c>
      <c r="F18" s="18" t="str">
        <f t="shared" si="0"/>
        <v>CHARGER-CAN 1-60V7. 5A</v>
      </c>
      <c r="G18" s="18">
        <v>1</v>
      </c>
      <c r="H18" s="18"/>
      <c r="I18" s="18"/>
    </row>
    <row r="19" spans="1:9">
      <c r="A19" s="7">
        <v>46272</v>
      </c>
      <c r="B19" s="9">
        <v>98091377</v>
      </c>
      <c r="C19" s="12" t="s">
        <v>20</v>
      </c>
      <c r="D19" s="12" t="s">
        <v>23</v>
      </c>
      <c r="E19" s="12" t="s">
        <v>79</v>
      </c>
      <c r="F19" s="18" t="str">
        <f t="shared" si="0"/>
        <v>Magnus-Foot board DM</v>
      </c>
      <c r="G19" s="18">
        <v>1</v>
      </c>
      <c r="H19" s="18"/>
      <c r="I19" s="18"/>
    </row>
    <row r="20" spans="1:9">
      <c r="A20" s="7">
        <v>46272</v>
      </c>
      <c r="B20" s="9">
        <v>98091377</v>
      </c>
      <c r="C20" s="12" t="s">
        <v>20</v>
      </c>
      <c r="D20" s="12" t="s">
        <v>23</v>
      </c>
      <c r="E20" s="12" t="s">
        <v>80</v>
      </c>
      <c r="F20" s="18" t="str">
        <f t="shared" si="0"/>
        <v>MAGNUS HS-Rear Brake Cable</v>
      </c>
      <c r="G20" s="18">
        <v>6</v>
      </c>
      <c r="H20" s="18"/>
      <c r="I20" s="18"/>
    </row>
    <row r="21" spans="1:9">
      <c r="A21" s="7">
        <v>46272</v>
      </c>
      <c r="B21" s="9">
        <v>98091377</v>
      </c>
      <c r="C21" s="12" t="s">
        <v>20</v>
      </c>
      <c r="D21" s="12" t="s">
        <v>23</v>
      </c>
      <c r="E21" s="12" t="s">
        <v>81</v>
      </c>
      <c r="F21" s="18" t="str">
        <f t="shared" si="0"/>
        <v>MAGNUS HS-Front HBS  Brake Cable</v>
      </c>
      <c r="G21" s="18">
        <v>6</v>
      </c>
      <c r="H21" s="18"/>
      <c r="I21" s="18"/>
    </row>
    <row r="22" spans="1:9">
      <c r="A22" s="7">
        <v>46272</v>
      </c>
      <c r="B22" s="9">
        <v>98091377</v>
      </c>
      <c r="C22" s="12" t="s">
        <v>20</v>
      </c>
      <c r="D22" s="12" t="s">
        <v>23</v>
      </c>
      <c r="E22" s="12" t="s">
        <v>82</v>
      </c>
      <c r="F22" s="18" t="str">
        <f t="shared" si="0"/>
        <v>MAGNUS HS-Front Brake Cable</v>
      </c>
      <c r="G22" s="18">
        <v>6</v>
      </c>
      <c r="H22" s="18"/>
      <c r="I22" s="18"/>
    </row>
    <row r="23" spans="1:9">
      <c r="A23" s="7">
        <v>46272</v>
      </c>
      <c r="B23" s="9">
        <v>98091377</v>
      </c>
      <c r="C23" s="12" t="s">
        <v>20</v>
      </c>
      <c r="D23" s="12" t="s">
        <v>23</v>
      </c>
      <c r="E23" s="12" t="s">
        <v>84</v>
      </c>
      <c r="F23" s="18" t="str">
        <f t="shared" si="0"/>
        <v>Reo/Zeal-Swing Arm Cover RH-PP-Black DM</v>
      </c>
      <c r="G23" s="18">
        <v>1</v>
      </c>
      <c r="H23" s="18"/>
      <c r="I23" s="18"/>
    </row>
    <row r="24" spans="1:9">
      <c r="A24" s="7">
        <v>46272</v>
      </c>
      <c r="B24" s="9">
        <v>98091377</v>
      </c>
      <c r="C24" s="12" t="s">
        <v>20</v>
      </c>
      <c r="D24" s="12" t="s">
        <v>23</v>
      </c>
      <c r="E24" s="12" t="s">
        <v>85</v>
      </c>
      <c r="F24" s="18" t="str">
        <f t="shared" si="0"/>
        <v>Reo/Zeal-Swing Arm Cover LH-PP-Black DM</v>
      </c>
      <c r="G24" s="18">
        <v>1</v>
      </c>
      <c r="H24" s="18"/>
      <c r="I24" s="18"/>
    </row>
    <row r="25" spans="1:9">
      <c r="A25" s="7">
        <v>46272</v>
      </c>
      <c r="B25" s="9">
        <v>98091377</v>
      </c>
      <c r="C25" s="12" t="s">
        <v>20</v>
      </c>
      <c r="D25" s="12" t="s">
        <v>23</v>
      </c>
      <c r="E25" s="12" t="s">
        <v>89</v>
      </c>
      <c r="F25" s="18" t="str">
        <f t="shared" si="0"/>
        <v>MAG-SIDE PANEL RH-ABS-GR BLK DM</v>
      </c>
      <c r="G25" s="18">
        <v>1</v>
      </c>
      <c r="H25" s="18"/>
      <c r="I25" s="18"/>
    </row>
    <row r="26" spans="1:9">
      <c r="A26" s="7">
        <v>46272</v>
      </c>
      <c r="B26" s="9">
        <v>98091377</v>
      </c>
      <c r="C26" s="12" t="s">
        <v>20</v>
      </c>
      <c r="D26" s="12" t="s">
        <v>23</v>
      </c>
      <c r="E26" s="12" t="s">
        <v>90</v>
      </c>
      <c r="F26" s="18" t="str">
        <f t="shared" si="0"/>
        <v>MAG-SIDE PANEL LH-ABS-GR BLK DM</v>
      </c>
      <c r="G26" s="18">
        <v>1</v>
      </c>
      <c r="H26" s="18"/>
      <c r="I26" s="18"/>
    </row>
    <row r="27" spans="1:9">
      <c r="A27" s="7">
        <v>46272</v>
      </c>
      <c r="B27" s="9">
        <v>98091377</v>
      </c>
      <c r="C27" s="12" t="s">
        <v>20</v>
      </c>
      <c r="D27" s="12" t="s">
        <v>23</v>
      </c>
      <c r="E27" s="12" t="s">
        <v>62</v>
      </c>
      <c r="F27" s="18" t="str">
        <f t="shared" si="0"/>
        <v>MAGNUS-LOCK SET-PAVNA DM</v>
      </c>
      <c r="G27" s="18">
        <v>5</v>
      </c>
      <c r="H27" s="18"/>
      <c r="I27" s="18"/>
    </row>
    <row r="28" spans="1:9">
      <c r="A28" s="7">
        <v>46268</v>
      </c>
      <c r="B28" s="9">
        <v>98091002</v>
      </c>
      <c r="C28" s="12" t="s">
        <v>20</v>
      </c>
      <c r="D28" s="12" t="s">
        <v>23</v>
      </c>
      <c r="E28" s="12" t="s">
        <v>93</v>
      </c>
      <c r="F28" s="18" t="str">
        <f t="shared" si="0"/>
        <v>MAGNUS/ZEAL-REAR BRAKE PANEL</v>
      </c>
      <c r="G28" s="18">
        <v>2</v>
      </c>
      <c r="H28" s="18"/>
      <c r="I28" s="18"/>
    </row>
    <row r="29" spans="1:9">
      <c r="A29" s="7">
        <v>46265</v>
      </c>
      <c r="B29" s="9">
        <v>98090724</v>
      </c>
      <c r="C29" s="12" t="s">
        <v>20</v>
      </c>
      <c r="D29" s="12" t="s">
        <v>23</v>
      </c>
      <c r="E29" s="12" t="s">
        <v>95</v>
      </c>
      <c r="F29" s="18" t="str">
        <f t="shared" si="0"/>
        <v>AIR VALVE-TS1630-TUBELESS-TRITON-REAR</v>
      </c>
      <c r="G29" s="18">
        <v>10</v>
      </c>
      <c r="H29" s="18"/>
      <c r="I29" s="18"/>
    </row>
    <row r="30" spans="1:9">
      <c r="A30" s="7">
        <v>46265</v>
      </c>
      <c r="B30" s="9">
        <v>98090723</v>
      </c>
      <c r="C30" s="12" t="s">
        <v>20</v>
      </c>
      <c r="D30" s="12" t="s">
        <v>23</v>
      </c>
      <c r="E30" s="12" t="s">
        <v>95</v>
      </c>
      <c r="F30" s="18" t="str">
        <f t="shared" si="0"/>
        <v>AIR VALVE-TS1630-TUBELESS-TRITON-REAR</v>
      </c>
      <c r="G30" s="18">
        <v>10</v>
      </c>
      <c r="H30" s="18"/>
      <c r="I30" s="18"/>
    </row>
    <row r="31" spans="1:9">
      <c r="A31" s="7">
        <v>46261</v>
      </c>
      <c r="B31" s="9">
        <v>98090043</v>
      </c>
      <c r="C31" s="12" t="s">
        <v>20</v>
      </c>
      <c r="D31" s="12" t="s">
        <v>23</v>
      </c>
      <c r="E31" s="12" t="s">
        <v>96</v>
      </c>
      <c r="F31" s="18" t="str">
        <f t="shared" si="0"/>
        <v>MAG-PROTECTION BOARD RH-ABS-GLOSSY BLACK</v>
      </c>
      <c r="G31" s="18">
        <v>1</v>
      </c>
      <c r="H31" s="18"/>
      <c r="I31" s="18"/>
    </row>
    <row r="32" spans="1:9">
      <c r="A32" s="7">
        <v>46260</v>
      </c>
      <c r="B32" s="9" t="s">
        <v>97</v>
      </c>
      <c r="C32" s="12" t="s">
        <v>98</v>
      </c>
      <c r="D32" s="12" t="s">
        <v>99</v>
      </c>
      <c r="E32" s="12" t="s">
        <v>100</v>
      </c>
      <c r="F32" s="18" t="str">
        <f t="shared" si="0"/>
        <v>CEAT 90/90-12 ZOOM X3 54J TL (Tyre 12")</v>
      </c>
      <c r="G32" s="18">
        <v>2</v>
      </c>
      <c r="H32" s="18"/>
      <c r="I32" s="18"/>
    </row>
    <row r="33" spans="1:9">
      <c r="A33" s="7">
        <v>46259</v>
      </c>
      <c r="B33" s="9">
        <v>94691672</v>
      </c>
      <c r="C33" s="12" t="s">
        <v>20</v>
      </c>
      <c r="D33" s="12" t="s">
        <v>23</v>
      </c>
      <c r="E33" s="12" t="s">
        <v>62</v>
      </c>
      <c r="F33" s="18" t="str">
        <f t="shared" si="0"/>
        <v>MAGNUS-LOCK SET-PAVNA DM</v>
      </c>
      <c r="G33" s="18">
        <v>1</v>
      </c>
      <c r="H33" s="18" t="s">
        <v>101</v>
      </c>
      <c r="I33" s="18"/>
    </row>
    <row r="34" spans="1:9">
      <c r="A34" s="7">
        <v>46258</v>
      </c>
      <c r="B34" s="9">
        <v>98089376</v>
      </c>
      <c r="C34" s="12" t="s">
        <v>20</v>
      </c>
      <c r="D34" s="12" t="s">
        <v>23</v>
      </c>
      <c r="E34" s="12" t="s">
        <v>102</v>
      </c>
      <c r="F34" s="18" t="str">
        <f t="shared" ref="F34:F65" si="1">VLOOKUP(E34,Old,2,FALSE)</f>
        <v>FRONT_FORK_T_STEM_ASSY</v>
      </c>
      <c r="G34" s="18">
        <v>1</v>
      </c>
      <c r="H34" s="18" t="s">
        <v>31</v>
      </c>
      <c r="I34" s="18"/>
    </row>
    <row r="35" spans="1:9">
      <c r="A35" s="7">
        <v>46258</v>
      </c>
      <c r="B35" s="9">
        <v>98089377</v>
      </c>
      <c r="C35" s="12" t="s">
        <v>20</v>
      </c>
      <c r="D35" s="12" t="s">
        <v>23</v>
      </c>
      <c r="E35" s="12" t="s">
        <v>46</v>
      </c>
      <c r="F35" s="18" t="str">
        <f t="shared" si="1"/>
        <v>7.5A CHARGER PHASE-0</v>
      </c>
      <c r="G35" s="18">
        <v>1</v>
      </c>
      <c r="H35" s="18">
        <v>142603153</v>
      </c>
      <c r="I35" s="18"/>
    </row>
    <row r="36" spans="1:9">
      <c r="A36" s="7">
        <v>46258</v>
      </c>
      <c r="B36" s="9">
        <v>98089377</v>
      </c>
      <c r="C36" s="12" t="s">
        <v>20</v>
      </c>
      <c r="D36" s="12" t="s">
        <v>23</v>
      </c>
      <c r="E36" s="12" t="s">
        <v>105</v>
      </c>
      <c r="F36" s="18" t="str">
        <f t="shared" si="1"/>
        <v>WHEEL SPROCKET</v>
      </c>
      <c r="G36" s="18">
        <v>1</v>
      </c>
      <c r="H36" s="18"/>
      <c r="I36" s="18"/>
    </row>
    <row r="37" spans="1:9">
      <c r="A37" s="7">
        <v>46258</v>
      </c>
      <c r="B37" s="9">
        <v>98089377</v>
      </c>
      <c r="C37" s="12" t="s">
        <v>20</v>
      </c>
      <c r="D37" s="12" t="s">
        <v>23</v>
      </c>
      <c r="E37" s="12" t="s">
        <v>108</v>
      </c>
      <c r="F37" s="18" t="str">
        <f t="shared" si="1"/>
        <v>MOTOR SPROCKET</v>
      </c>
      <c r="G37" s="18">
        <v>1</v>
      </c>
      <c r="H37" s="18"/>
      <c r="I37" s="18"/>
    </row>
    <row r="38" spans="1:9">
      <c r="A38" s="7">
        <v>46258</v>
      </c>
      <c r="B38" s="9">
        <v>98089377</v>
      </c>
      <c r="C38" s="12" t="s">
        <v>20</v>
      </c>
      <c r="D38" s="12" t="s">
        <v>23</v>
      </c>
      <c r="E38" s="12" t="s">
        <v>109</v>
      </c>
      <c r="F38" s="18" t="str">
        <f t="shared" si="1"/>
        <v>THROTTLE RH W/O SWITCH</v>
      </c>
      <c r="G38" s="18">
        <v>4</v>
      </c>
      <c r="H38" s="18"/>
      <c r="I38" s="18"/>
    </row>
    <row r="39" spans="1:9">
      <c r="A39" s="7">
        <v>46258</v>
      </c>
      <c r="B39" s="9">
        <v>98089377</v>
      </c>
      <c r="C39" s="12" t="s">
        <v>20</v>
      </c>
      <c r="D39" s="12" t="s">
        <v>23</v>
      </c>
      <c r="E39" s="12" t="s">
        <v>113</v>
      </c>
      <c r="F39" s="18" t="str">
        <f t="shared" si="1"/>
        <v>BELT</v>
      </c>
      <c r="G39" s="18">
        <v>1</v>
      </c>
      <c r="H39" s="18"/>
      <c r="I39" s="18"/>
    </row>
    <row r="40" spans="1:9">
      <c r="A40" s="7">
        <v>46258</v>
      </c>
      <c r="B40" s="9">
        <v>98089377</v>
      </c>
      <c r="C40" s="12" t="s">
        <v>20</v>
      </c>
      <c r="D40" s="12" t="s">
        <v>23</v>
      </c>
      <c r="E40" s="12" t="s">
        <v>114</v>
      </c>
      <c r="F40" s="18" t="str">
        <f t="shared" si="1"/>
        <v>Zeal-Brake Lever LH-Al PDC-Black PC</v>
      </c>
      <c r="G40" s="18">
        <v>4</v>
      </c>
      <c r="H40" s="18"/>
      <c r="I40" s="18"/>
    </row>
    <row r="41" spans="1:9">
      <c r="A41" s="7">
        <v>46253</v>
      </c>
      <c r="B41" s="9">
        <v>98088769</v>
      </c>
      <c r="C41" s="12" t="s">
        <v>20</v>
      </c>
      <c r="D41" s="12" t="s">
        <v>23</v>
      </c>
      <c r="E41" s="12" t="s">
        <v>117</v>
      </c>
      <c r="F41" s="18" t="str">
        <f t="shared" si="1"/>
        <v>Magnus-Front Panel Decorative Plate DM</v>
      </c>
      <c r="G41" s="18">
        <v>1</v>
      </c>
      <c r="H41" s="18"/>
      <c r="I41" s="18"/>
    </row>
    <row r="42" spans="1:9">
      <c r="A42" s="7">
        <v>46253</v>
      </c>
      <c r="B42" s="9" t="s">
        <v>119</v>
      </c>
      <c r="C42" s="12" t="s">
        <v>120</v>
      </c>
      <c r="D42" s="12" t="s">
        <v>121</v>
      </c>
      <c r="E42" s="12" t="s">
        <v>122</v>
      </c>
      <c r="F42" s="18" t="str">
        <f t="shared" si="1"/>
        <v>CEAT 3.00-10 Energy Ride EV 42J TL</v>
      </c>
      <c r="G42" s="18">
        <v>4</v>
      </c>
      <c r="H42" s="18"/>
      <c r="I42" s="18"/>
    </row>
    <row r="43" spans="1:9">
      <c r="A43" s="7">
        <v>46252</v>
      </c>
      <c r="B43" s="9" t="s">
        <v>123</v>
      </c>
      <c r="C43" s="12" t="s">
        <v>124</v>
      </c>
      <c r="D43" s="12" t="s">
        <v>125</v>
      </c>
      <c r="E43" s="12" t="s">
        <v>126</v>
      </c>
      <c r="F43" s="18" t="str">
        <f t="shared" si="1"/>
        <v>Switch</v>
      </c>
      <c r="G43" s="18">
        <v>60</v>
      </c>
      <c r="H43" s="18"/>
      <c r="I43" s="18"/>
    </row>
    <row r="44" spans="1:9">
      <c r="A44" s="7">
        <v>46252</v>
      </c>
      <c r="B44" s="9" t="s">
        <v>123</v>
      </c>
      <c r="C44" s="12" t="s">
        <v>124</v>
      </c>
      <c r="D44" s="12" t="s">
        <v>125</v>
      </c>
      <c r="E44" s="12" t="s">
        <v>129</v>
      </c>
      <c r="F44" s="18" t="str">
        <f t="shared" si="1"/>
        <v>Rear View Mirror Winner Magnus</v>
      </c>
      <c r="G44" s="18">
        <v>12</v>
      </c>
      <c r="H44" s="18"/>
      <c r="I44" s="18"/>
    </row>
    <row r="45" spans="1:9">
      <c r="A45" s="7">
        <v>46252</v>
      </c>
      <c r="B45" s="9" t="s">
        <v>123</v>
      </c>
      <c r="C45" s="12" t="s">
        <v>124</v>
      </c>
      <c r="D45" s="12" t="s">
        <v>125</v>
      </c>
      <c r="E45" s="30" t="s">
        <v>131</v>
      </c>
      <c r="F45" s="18" t="str">
        <f t="shared" si="1"/>
        <v>Magnus Mat Red Black</v>
      </c>
      <c r="G45" s="18">
        <v>15</v>
      </c>
      <c r="H45" s="18"/>
      <c r="I45" s="18"/>
    </row>
    <row r="46" spans="1:9">
      <c r="A46" s="7">
        <v>46252</v>
      </c>
      <c r="B46" s="9" t="s">
        <v>123</v>
      </c>
      <c r="C46" s="12" t="s">
        <v>124</v>
      </c>
      <c r="D46" s="12" t="s">
        <v>125</v>
      </c>
      <c r="E46" s="12" t="s">
        <v>133</v>
      </c>
      <c r="F46" s="18" t="str">
        <f t="shared" si="1"/>
        <v>Magnus Mat Black Only</v>
      </c>
      <c r="G46" s="18">
        <v>30</v>
      </c>
      <c r="H46" s="18"/>
      <c r="I46" s="18"/>
    </row>
    <row r="47" spans="1:9">
      <c r="A47" s="7">
        <v>46251</v>
      </c>
      <c r="B47" s="9">
        <v>98088200</v>
      </c>
      <c r="C47" s="12" t="s">
        <v>20</v>
      </c>
      <c r="D47" s="12" t="s">
        <v>23</v>
      </c>
      <c r="E47" s="12" t="s">
        <v>62</v>
      </c>
      <c r="F47" s="18" t="str">
        <f t="shared" si="1"/>
        <v>MAGNUS-LOCK SET-PAVNA DM</v>
      </c>
      <c r="G47" s="18">
        <v>10</v>
      </c>
      <c r="H47" s="18"/>
      <c r="I47" s="18"/>
    </row>
    <row r="48" spans="1:9">
      <c r="A48" s="7">
        <v>46251</v>
      </c>
      <c r="B48" s="9" t="s">
        <v>135</v>
      </c>
      <c r="C48" s="12" t="s">
        <v>68</v>
      </c>
      <c r="D48" s="12" t="s">
        <v>69</v>
      </c>
      <c r="E48" s="12" t="s">
        <v>76</v>
      </c>
      <c r="F48" s="18" t="str">
        <f t="shared" si="1"/>
        <v>Rear Bearing 6204LLU</v>
      </c>
      <c r="G48" s="18">
        <v>15</v>
      </c>
      <c r="H48" s="18"/>
      <c r="I48" s="18"/>
    </row>
    <row r="49" spans="1:9">
      <c r="A49" s="7">
        <v>46251</v>
      </c>
      <c r="B49" s="9" t="s">
        <v>135</v>
      </c>
      <c r="C49" s="12" t="s">
        <v>68</v>
      </c>
      <c r="D49" s="12" t="s">
        <v>69</v>
      </c>
      <c r="E49" s="12" t="s">
        <v>64</v>
      </c>
      <c r="F49" s="18" t="str">
        <f t="shared" si="1"/>
        <v>Front Bearing Kit 6201RS (Pair)</v>
      </c>
      <c r="G49" s="18">
        <v>15</v>
      </c>
      <c r="H49" s="18"/>
      <c r="I49" s="18"/>
    </row>
    <row r="50" spans="1:9">
      <c r="A50" s="7">
        <v>46248</v>
      </c>
      <c r="B50" s="9">
        <v>98088035</v>
      </c>
      <c r="C50" s="12" t="s">
        <v>20</v>
      </c>
      <c r="D50" s="12" t="s">
        <v>23</v>
      </c>
      <c r="E50" s="12" t="s">
        <v>138</v>
      </c>
      <c r="F50" s="18" t="str">
        <f t="shared" si="1"/>
        <v>NXG FOOT MAT - BLUE</v>
      </c>
      <c r="G50" s="18">
        <v>2</v>
      </c>
      <c r="H50" s="18"/>
      <c r="I50" s="18"/>
    </row>
    <row r="51" spans="1:9">
      <c r="A51" s="7">
        <v>46248</v>
      </c>
      <c r="B51" s="9">
        <v>98088035</v>
      </c>
      <c r="C51" s="12" t="s">
        <v>20</v>
      </c>
      <c r="D51" s="12" t="s">
        <v>23</v>
      </c>
      <c r="E51" s="12" t="s">
        <v>46</v>
      </c>
      <c r="F51" s="18" t="str">
        <f t="shared" si="1"/>
        <v>7.5A CHARGER PHASE-0</v>
      </c>
      <c r="G51" s="18">
        <v>1</v>
      </c>
      <c r="H51" s="18">
        <v>142603563</v>
      </c>
      <c r="I51" s="18"/>
    </row>
    <row r="52" spans="1:9">
      <c r="A52" s="7">
        <v>46248</v>
      </c>
      <c r="B52" s="9">
        <v>98088035</v>
      </c>
      <c r="C52" s="12" t="s">
        <v>20</v>
      </c>
      <c r="D52" s="12" t="s">
        <v>23</v>
      </c>
      <c r="E52" s="12" t="s">
        <v>142</v>
      </c>
      <c r="F52" s="18" t="str">
        <f t="shared" si="1"/>
        <v>IPEC CHARGER 60V 7.5A</v>
      </c>
      <c r="G52" s="18">
        <v>1</v>
      </c>
      <c r="H52" s="18" t="s">
        <v>143</v>
      </c>
      <c r="I52" s="18"/>
    </row>
    <row r="53" spans="1:9">
      <c r="A53" s="7">
        <v>46248</v>
      </c>
      <c r="B53" s="9">
        <v>98088035</v>
      </c>
      <c r="C53" s="12" t="s">
        <v>20</v>
      </c>
      <c r="D53" s="12" t="s">
        <v>23</v>
      </c>
      <c r="E53" s="12" t="s">
        <v>144</v>
      </c>
      <c r="F53" s="18" t="str">
        <f t="shared" si="1"/>
        <v>HANDLE_LOCK_ SET</v>
      </c>
      <c r="G53" s="18">
        <v>2</v>
      </c>
      <c r="H53" s="18"/>
      <c r="I53" s="18"/>
    </row>
    <row r="54" spans="1:9">
      <c r="A54" s="7">
        <v>46248</v>
      </c>
      <c r="B54" s="9">
        <v>98088035</v>
      </c>
      <c r="C54" s="12" t="s">
        <v>20</v>
      </c>
      <c r="D54" s="12" t="s">
        <v>23</v>
      </c>
      <c r="E54" s="12" t="s">
        <v>145</v>
      </c>
      <c r="F54" s="18" t="str">
        <f t="shared" si="1"/>
        <v>MAG-FRONT FENDER-ABS-OCEAN BLUE DM</v>
      </c>
      <c r="G54" s="18">
        <v>2</v>
      </c>
      <c r="H54" s="18"/>
      <c r="I54" s="18"/>
    </row>
    <row r="55" spans="1:9">
      <c r="A55" s="7">
        <v>46248</v>
      </c>
      <c r="B55" s="9">
        <v>98088035</v>
      </c>
      <c r="C55" s="12" t="s">
        <v>20</v>
      </c>
      <c r="D55" s="12" t="s">
        <v>23</v>
      </c>
      <c r="E55" s="12" t="s">
        <v>111</v>
      </c>
      <c r="F55" s="18" t="str">
        <f t="shared" si="1"/>
        <v>CHARGING SOCKET+10AFB FUSE+3PF250</v>
      </c>
      <c r="G55" s="18">
        <v>5</v>
      </c>
      <c r="H55" s="18"/>
      <c r="I55" s="18"/>
    </row>
    <row r="56" spans="1:9">
      <c r="A56" s="7">
        <v>46248</v>
      </c>
      <c r="B56" s="9">
        <v>98088035</v>
      </c>
      <c r="C56" s="12" t="s">
        <v>20</v>
      </c>
      <c r="D56" s="12" t="s">
        <v>23</v>
      </c>
      <c r="E56" s="12" t="s">
        <v>114</v>
      </c>
      <c r="F56" s="18" t="str">
        <f t="shared" si="1"/>
        <v>Zeal-Brake Lever LH-Al PDC-Black PC</v>
      </c>
      <c r="G56" s="18">
        <v>4</v>
      </c>
      <c r="H56" s="18"/>
      <c r="I56" s="18"/>
    </row>
    <row r="57" spans="1:9">
      <c r="A57" s="7">
        <v>46248</v>
      </c>
      <c r="B57" s="9">
        <v>98088035</v>
      </c>
      <c r="C57" s="12" t="s">
        <v>20</v>
      </c>
      <c r="D57" s="12" t="s">
        <v>23</v>
      </c>
      <c r="E57" s="12" t="s">
        <v>149</v>
      </c>
      <c r="F57" s="18" t="str">
        <f t="shared" si="1"/>
        <v>INST_CLUSTER_COVER_FR_FUTURE STEEL</v>
      </c>
      <c r="G57" s="18">
        <v>1</v>
      </c>
      <c r="H57" s="18"/>
      <c r="I57" s="18"/>
    </row>
    <row r="58" spans="1:9">
      <c r="A58" s="7">
        <v>46248</v>
      </c>
      <c r="B58" s="9">
        <v>98088035</v>
      </c>
      <c r="C58" s="12" t="s">
        <v>20</v>
      </c>
      <c r="D58" s="12" t="s">
        <v>23</v>
      </c>
      <c r="E58" s="12" t="s">
        <v>152</v>
      </c>
      <c r="F58" s="18" t="str">
        <f t="shared" si="1"/>
        <v>FRONT_FENDER_FF-FUTURE STEEL</v>
      </c>
      <c r="G58" s="18">
        <v>1</v>
      </c>
      <c r="H58" s="18"/>
      <c r="I58" s="18"/>
    </row>
    <row r="59" spans="1:9">
      <c r="A59" s="7">
        <v>46248</v>
      </c>
      <c r="B59" s="9">
        <v>98088035</v>
      </c>
      <c r="C59" s="12" t="s">
        <v>20</v>
      </c>
      <c r="D59" s="12" t="s">
        <v>23</v>
      </c>
      <c r="E59" s="12" t="s">
        <v>154</v>
      </c>
      <c r="F59" s="18" t="str">
        <f t="shared" si="1"/>
        <v>MAG-INS.CLUSTER CVR REAR-ABS-OCEAN BL DM</v>
      </c>
      <c r="G59" s="18">
        <v>1</v>
      </c>
      <c r="H59" s="18"/>
      <c r="I59" s="18"/>
    </row>
    <row r="60" spans="1:9">
      <c r="A60" s="7">
        <v>46248</v>
      </c>
      <c r="B60" s="9">
        <v>98088035</v>
      </c>
      <c r="C60" s="12" t="s">
        <v>20</v>
      </c>
      <c r="D60" s="12" t="s">
        <v>23</v>
      </c>
      <c r="E60" s="12" t="s">
        <v>155</v>
      </c>
      <c r="F60" s="18" t="str">
        <f t="shared" si="1"/>
        <v>MAGNUS-SWING ARM-STEEL BK PC</v>
      </c>
      <c r="G60" s="18">
        <v>1</v>
      </c>
      <c r="H60" s="18"/>
      <c r="I60" s="18"/>
    </row>
    <row r="61" spans="1:9">
      <c r="A61" s="7">
        <v>46248</v>
      </c>
      <c r="B61" s="9">
        <v>98088035</v>
      </c>
      <c r="C61" s="12" t="s">
        <v>20</v>
      </c>
      <c r="D61" s="12" t="s">
        <v>23</v>
      </c>
      <c r="E61" s="12" t="s">
        <v>158</v>
      </c>
      <c r="F61" s="18" t="str">
        <f t="shared" si="1"/>
        <v>MAG-REAR PANEL TOP-ABS-GR BLK DM</v>
      </c>
      <c r="G61" s="18">
        <v>3</v>
      </c>
      <c r="H61" s="18"/>
      <c r="I61" s="18"/>
    </row>
    <row r="62" spans="1:9">
      <c r="A62" s="7">
        <v>46248</v>
      </c>
      <c r="B62" s="9">
        <v>98088035</v>
      </c>
      <c r="C62" s="12" t="s">
        <v>20</v>
      </c>
      <c r="D62" s="12" t="s">
        <v>23</v>
      </c>
      <c r="E62" s="12" t="s">
        <v>163</v>
      </c>
      <c r="F62" s="18" t="str">
        <f t="shared" si="1"/>
        <v>MAG EX 60V Ignition Relay Pigtail</v>
      </c>
      <c r="G62" s="18">
        <v>2</v>
      </c>
      <c r="H62" s="18"/>
      <c r="I62" s="18"/>
    </row>
    <row r="63" spans="1:9">
      <c r="A63" s="7">
        <v>46248</v>
      </c>
      <c r="B63" s="9">
        <v>98088035</v>
      </c>
      <c r="C63" s="12" t="s">
        <v>20</v>
      </c>
      <c r="D63" s="12" t="s">
        <v>23</v>
      </c>
      <c r="E63" s="12" t="s">
        <v>168</v>
      </c>
      <c r="F63" s="18" t="str">
        <f t="shared" si="1"/>
        <v>PROTECTIVE SET-CRASH GUARD-SS202-NEXUS</v>
      </c>
      <c r="G63" s="18">
        <v>1</v>
      </c>
      <c r="H63" s="18"/>
      <c r="I63" s="18"/>
    </row>
    <row r="64" spans="1:9">
      <c r="A64" s="7">
        <v>46247</v>
      </c>
      <c r="B64" s="9">
        <v>98087940</v>
      </c>
      <c r="C64" s="12" t="s">
        <v>20</v>
      </c>
      <c r="D64" s="12" t="s">
        <v>23</v>
      </c>
      <c r="E64" s="12" t="s">
        <v>169</v>
      </c>
      <c r="F64" s="18" t="str">
        <f t="shared" si="1"/>
        <v>Charging Cover NYL</v>
      </c>
      <c r="G64" s="18">
        <v>4</v>
      </c>
      <c r="H64" s="18"/>
      <c r="I64" s="18"/>
    </row>
    <row r="65" spans="1:9">
      <c r="A65" s="7">
        <v>46244</v>
      </c>
      <c r="B65" s="9" t="s">
        <v>172</v>
      </c>
      <c r="C65" s="14" t="s">
        <v>98</v>
      </c>
      <c r="D65" s="12" t="s">
        <v>99</v>
      </c>
      <c r="E65" s="12" t="s">
        <v>100</v>
      </c>
      <c r="F65" s="18" t="str">
        <f t="shared" si="1"/>
        <v>CEAT 90/90-12 ZOOM X3 54J TL (Tyre 12")</v>
      </c>
      <c r="G65" s="18">
        <v>1</v>
      </c>
      <c r="H65" s="18"/>
      <c r="I65" s="18"/>
    </row>
    <row r="66" spans="1:9">
      <c r="A66" s="7">
        <v>46242</v>
      </c>
      <c r="B66" s="9"/>
      <c r="C66" s="14" t="s">
        <v>174</v>
      </c>
      <c r="D66" s="9" t="s">
        <v>175</v>
      </c>
      <c r="E66" s="12" t="s">
        <v>176</v>
      </c>
      <c r="F66" s="18" t="str">
        <f t="shared" ref="F66:F97" si="2">VLOOKUP(E66,Old,2,FALSE)</f>
        <v>MCB</v>
      </c>
      <c r="G66" s="18">
        <v>3</v>
      </c>
      <c r="H66" s="18"/>
      <c r="I66" s="18"/>
    </row>
    <row r="67" spans="1:9">
      <c r="A67" s="7">
        <v>46242</v>
      </c>
      <c r="B67" s="9"/>
      <c r="C67" s="14" t="s">
        <v>178</v>
      </c>
      <c r="D67" s="9" t="s">
        <v>175</v>
      </c>
      <c r="E67" s="12" t="s">
        <v>179</v>
      </c>
      <c r="F67" s="18" t="str">
        <f t="shared" si="2"/>
        <v>BRAKE PADS</v>
      </c>
      <c r="G67" s="18">
        <v>5</v>
      </c>
      <c r="H67" s="18"/>
      <c r="I67" s="18"/>
    </row>
    <row r="68" spans="1:9">
      <c r="A68" s="7">
        <v>46240</v>
      </c>
      <c r="B68" s="9" t="s">
        <v>180</v>
      </c>
      <c r="C68" s="12" t="s">
        <v>98</v>
      </c>
      <c r="D68" s="12" t="s">
        <v>99</v>
      </c>
      <c r="E68" s="12" t="s">
        <v>183</v>
      </c>
      <c r="F68" s="18" t="str">
        <f t="shared" si="2"/>
        <v xml:space="preserve">3.00-10 ZOOM D TL42 J
</v>
      </c>
      <c r="G68" s="18">
        <v>4</v>
      </c>
      <c r="H68" s="18"/>
      <c r="I68" s="18"/>
    </row>
    <row r="69" spans="1:9">
      <c r="A69" s="7">
        <v>46239</v>
      </c>
      <c r="B69" s="9"/>
      <c r="C69" s="12" t="s">
        <v>20</v>
      </c>
      <c r="D69" s="12" t="s">
        <v>23</v>
      </c>
      <c r="E69" s="12" t="s">
        <v>62</v>
      </c>
      <c r="F69" s="18" t="str">
        <f t="shared" si="2"/>
        <v>MAGNUS-LOCK SET-PAVNA DM</v>
      </c>
      <c r="G69" s="18">
        <v>1</v>
      </c>
      <c r="H69" s="18" t="s">
        <v>185</v>
      </c>
      <c r="I69" s="18"/>
    </row>
    <row r="70" spans="1:9">
      <c r="A70" s="7">
        <v>46234</v>
      </c>
      <c r="B70" s="9">
        <v>98087389</v>
      </c>
      <c r="C70" s="12" t="s">
        <v>20</v>
      </c>
      <c r="D70" s="12" t="s">
        <v>23</v>
      </c>
      <c r="E70" s="12" t="s">
        <v>77</v>
      </c>
      <c r="F70" s="18" t="str">
        <f t="shared" si="2"/>
        <v>CHARGER-CAN 1-60V7. 5A</v>
      </c>
      <c r="G70" s="18">
        <v>1</v>
      </c>
      <c r="H70" s="18" t="s">
        <v>187</v>
      </c>
      <c r="I70" s="18"/>
    </row>
    <row r="71" spans="1:9">
      <c r="A71" s="7">
        <v>46232</v>
      </c>
      <c r="B71" s="9">
        <v>98086911</v>
      </c>
      <c r="C71" s="12" t="s">
        <v>20</v>
      </c>
      <c r="D71" s="12" t="s">
        <v>23</v>
      </c>
      <c r="E71" s="12" t="s">
        <v>188</v>
      </c>
      <c r="F71" s="18" t="str">
        <f t="shared" si="2"/>
        <v>MAG-INS.CLUSTER COVER FRONT-ABS-GR BLK D</v>
      </c>
      <c r="G71" s="18">
        <v>3</v>
      </c>
      <c r="H71" s="18"/>
      <c r="I71" s="18"/>
    </row>
    <row r="72" spans="1:9">
      <c r="A72" s="7">
        <v>46232</v>
      </c>
      <c r="B72" s="9">
        <v>98086911</v>
      </c>
      <c r="C72" s="12" t="s">
        <v>20</v>
      </c>
      <c r="D72" s="12" t="s">
        <v>23</v>
      </c>
      <c r="E72" s="12" t="s">
        <v>189</v>
      </c>
      <c r="F72" s="18" t="str">
        <f t="shared" si="2"/>
        <v>MAG-FRONT PANEL RH-ABS-GR BLK DM</v>
      </c>
      <c r="G72" s="18">
        <v>1</v>
      </c>
      <c r="H72" s="18"/>
      <c r="I72" s="18"/>
    </row>
    <row r="73" spans="1:9">
      <c r="A73" s="7">
        <v>46232</v>
      </c>
      <c r="B73" s="9">
        <v>98086910</v>
      </c>
      <c r="C73" s="12" t="s">
        <v>20</v>
      </c>
      <c r="D73" s="12" t="s">
        <v>23</v>
      </c>
      <c r="E73" s="12" t="s">
        <v>188</v>
      </c>
      <c r="F73" s="18" t="str">
        <f t="shared" si="2"/>
        <v>MAG-INS.CLUSTER COVER FRONT-ABS-GR BLK D</v>
      </c>
      <c r="G73" s="18">
        <v>1</v>
      </c>
      <c r="H73" s="18"/>
      <c r="I73" s="18"/>
    </row>
    <row r="74" spans="1:9">
      <c r="A74" s="7">
        <v>46232</v>
      </c>
      <c r="B74" s="9">
        <v>98086910</v>
      </c>
      <c r="C74" s="12" t="s">
        <v>20</v>
      </c>
      <c r="D74" s="12" t="s">
        <v>23</v>
      </c>
      <c r="E74" s="12" t="s">
        <v>196</v>
      </c>
      <c r="F74" s="18" t="str">
        <f t="shared" si="2"/>
        <v>MAG-FRONT FENDER-ABS-GR BLK DM</v>
      </c>
      <c r="G74" s="18">
        <v>2</v>
      </c>
      <c r="H74" s="18"/>
      <c r="I74" s="18"/>
    </row>
    <row r="75" spans="1:9">
      <c r="A75" s="7">
        <v>46232</v>
      </c>
      <c r="B75" s="9">
        <v>98086909</v>
      </c>
      <c r="C75" s="12" t="s">
        <v>20</v>
      </c>
      <c r="D75" s="12" t="s">
        <v>23</v>
      </c>
      <c r="E75" s="12" t="s">
        <v>197</v>
      </c>
      <c r="F75" s="18" t="str">
        <f t="shared" si="2"/>
        <v>Foot Mat Button-PPCP-Grey</v>
      </c>
      <c r="G75" s="18">
        <v>100</v>
      </c>
      <c r="H75" s="18"/>
      <c r="I75" s="18"/>
    </row>
    <row r="76" spans="1:9">
      <c r="A76" s="7">
        <v>46230</v>
      </c>
      <c r="B76" s="9">
        <v>98086170</v>
      </c>
      <c r="C76" s="12" t="s">
        <v>20</v>
      </c>
      <c r="D76" s="12" t="s">
        <v>23</v>
      </c>
      <c r="E76" s="12" t="s">
        <v>55</v>
      </c>
      <c r="F76" s="18" t="str">
        <f t="shared" si="2"/>
        <v>MAG-INS.CLUSTER COVER REARR-ABS-GR BLK D</v>
      </c>
      <c r="G76" s="18">
        <v>3</v>
      </c>
      <c r="H76" s="18"/>
      <c r="I76" s="18"/>
    </row>
    <row r="77" spans="1:9">
      <c r="A77" s="7">
        <v>46230</v>
      </c>
      <c r="B77" s="9">
        <v>98086170</v>
      </c>
      <c r="C77" s="12" t="s">
        <v>20</v>
      </c>
      <c r="D77" s="12" t="s">
        <v>23</v>
      </c>
      <c r="E77" s="12" t="s">
        <v>105</v>
      </c>
      <c r="F77" s="18" t="str">
        <f t="shared" si="2"/>
        <v>WHEEL SPROCKET</v>
      </c>
      <c r="G77" s="18">
        <v>1</v>
      </c>
      <c r="H77" s="18"/>
      <c r="I77" s="18"/>
    </row>
    <row r="78" spans="1:9">
      <c r="A78" s="7">
        <v>46230</v>
      </c>
      <c r="B78" s="9">
        <v>98086170</v>
      </c>
      <c r="C78" s="12" t="s">
        <v>20</v>
      </c>
      <c r="D78" s="12" t="s">
        <v>23</v>
      </c>
      <c r="E78" s="12" t="s">
        <v>113</v>
      </c>
      <c r="F78" s="18" t="str">
        <f t="shared" si="2"/>
        <v>BELT</v>
      </c>
      <c r="G78" s="18">
        <v>1</v>
      </c>
      <c r="H78" s="18"/>
      <c r="I78" s="18"/>
    </row>
    <row r="79" spans="1:9">
      <c r="A79" s="7">
        <v>46230</v>
      </c>
      <c r="B79" s="9">
        <v>98086170</v>
      </c>
      <c r="C79" s="12" t="s">
        <v>20</v>
      </c>
      <c r="D79" s="12" t="s">
        <v>23</v>
      </c>
      <c r="E79" s="12" t="s">
        <v>108</v>
      </c>
      <c r="F79" s="18" t="str">
        <f t="shared" si="2"/>
        <v>MOTOR SPROCKET</v>
      </c>
      <c r="G79" s="18">
        <v>1</v>
      </c>
      <c r="H79" s="18"/>
      <c r="I79" s="18"/>
    </row>
    <row r="80" spans="1:9">
      <c r="A80" s="7">
        <v>46230</v>
      </c>
      <c r="B80" s="9">
        <v>98086170</v>
      </c>
      <c r="C80" s="12" t="s">
        <v>20</v>
      </c>
      <c r="D80" s="12" t="s">
        <v>23</v>
      </c>
      <c r="E80" s="12" t="s">
        <v>81</v>
      </c>
      <c r="F80" s="18" t="str">
        <f t="shared" si="2"/>
        <v>MAGNUS HS-Front HBS  Brake Cable</v>
      </c>
      <c r="G80" s="18">
        <v>6</v>
      </c>
      <c r="H80" s="18"/>
      <c r="I80" s="18"/>
    </row>
    <row r="81" spans="1:9">
      <c r="A81" s="7">
        <v>46230</v>
      </c>
      <c r="B81" s="9">
        <v>98086170</v>
      </c>
      <c r="C81" s="12" t="s">
        <v>20</v>
      </c>
      <c r="D81" s="12" t="s">
        <v>23</v>
      </c>
      <c r="E81" s="12" t="s">
        <v>80</v>
      </c>
      <c r="F81" s="18" t="str">
        <f t="shared" si="2"/>
        <v>MAGNUS HS-Rear Brake Cable</v>
      </c>
      <c r="G81" s="18">
        <v>6</v>
      </c>
      <c r="H81" s="18"/>
      <c r="I81" s="18"/>
    </row>
    <row r="82" spans="1:9">
      <c r="A82" s="7">
        <v>46230</v>
      </c>
      <c r="B82" s="9">
        <v>98086170</v>
      </c>
      <c r="C82" s="12" t="s">
        <v>20</v>
      </c>
      <c r="D82" s="12" t="s">
        <v>23</v>
      </c>
      <c r="E82" s="12" t="s">
        <v>132</v>
      </c>
      <c r="F82" s="18" t="str">
        <f t="shared" si="2"/>
        <v>Zeal-Throttle-Black-DM</v>
      </c>
      <c r="G82" s="18">
        <v>6</v>
      </c>
      <c r="H82" s="18"/>
      <c r="I82" s="18"/>
    </row>
    <row r="83" spans="1:9">
      <c r="A83" s="7">
        <v>46230</v>
      </c>
      <c r="B83" s="9">
        <v>98086170</v>
      </c>
      <c r="C83" s="12" t="s">
        <v>20</v>
      </c>
      <c r="D83" s="12" t="s">
        <v>23</v>
      </c>
      <c r="E83" s="12" t="s">
        <v>82</v>
      </c>
      <c r="F83" s="18" t="str">
        <f t="shared" si="2"/>
        <v>MAGNUS HS-Front Brake Cable</v>
      </c>
      <c r="G83" s="18">
        <v>6</v>
      </c>
      <c r="H83" s="18"/>
      <c r="I83" s="18"/>
    </row>
    <row r="84" spans="1:9">
      <c r="A84" s="7">
        <v>46230</v>
      </c>
      <c r="B84" s="9">
        <v>98086170</v>
      </c>
      <c r="C84" s="12" t="s">
        <v>20</v>
      </c>
      <c r="D84" s="12" t="s">
        <v>23</v>
      </c>
      <c r="E84" s="12" t="s">
        <v>157</v>
      </c>
      <c r="F84" s="18" t="str">
        <f t="shared" si="2"/>
        <v>HBS Equalizer Enclosure</v>
      </c>
      <c r="G84" s="18">
        <v>4</v>
      </c>
      <c r="H84" s="18"/>
      <c r="I84" s="18"/>
    </row>
    <row r="85" spans="1:9">
      <c r="A85" s="7">
        <v>46230</v>
      </c>
      <c r="B85" s="9">
        <v>98086170</v>
      </c>
      <c r="C85" s="12" t="s">
        <v>20</v>
      </c>
      <c r="D85" s="12" t="s">
        <v>23</v>
      </c>
      <c r="E85" s="12" t="s">
        <v>79</v>
      </c>
      <c r="F85" s="18" t="str">
        <f t="shared" si="2"/>
        <v>Magnus-Foot board DM</v>
      </c>
      <c r="G85" s="18">
        <v>1</v>
      </c>
      <c r="H85" s="18"/>
      <c r="I85" s="18"/>
    </row>
    <row r="86" spans="1:9">
      <c r="A86" s="7">
        <v>46230</v>
      </c>
      <c r="B86" s="9">
        <v>98086170</v>
      </c>
      <c r="C86" s="12" t="s">
        <v>20</v>
      </c>
      <c r="D86" s="12" t="s">
        <v>23</v>
      </c>
      <c r="E86" s="12" t="s">
        <v>207</v>
      </c>
      <c r="F86" s="18" t="str">
        <f t="shared" si="2"/>
        <v>Reo Charging Socket</v>
      </c>
      <c r="G86" s="18">
        <v>2</v>
      </c>
      <c r="H86" s="18"/>
      <c r="I86" s="18"/>
    </row>
    <row r="87" spans="1:9">
      <c r="A87" s="7">
        <v>46230</v>
      </c>
      <c r="B87" s="9">
        <v>98086170</v>
      </c>
      <c r="C87" s="12" t="s">
        <v>20</v>
      </c>
      <c r="D87" s="12" t="s">
        <v>23</v>
      </c>
      <c r="E87" s="12" t="s">
        <v>208</v>
      </c>
      <c r="F87" s="18" t="str">
        <f t="shared" si="2"/>
        <v>MAG-REAR PANEL TOP-ABS-OCEAN BLUE DM</v>
      </c>
      <c r="G87" s="18">
        <v>2</v>
      </c>
      <c r="H87" s="18"/>
      <c r="I87" s="18"/>
    </row>
    <row r="88" spans="1:9">
      <c r="A88" s="7">
        <v>46230</v>
      </c>
      <c r="B88" s="9">
        <v>98086170</v>
      </c>
      <c r="C88" s="12" t="s">
        <v>20</v>
      </c>
      <c r="D88" s="12" t="s">
        <v>23</v>
      </c>
      <c r="E88" s="12" t="s">
        <v>209</v>
      </c>
      <c r="F88" s="18" t="str">
        <f t="shared" si="2"/>
        <v>MAG-PROTECTION BOARD RH-ABS-GR BLK DM</v>
      </c>
      <c r="G88" s="18">
        <v>1</v>
      </c>
      <c r="H88" s="18"/>
      <c r="I88" s="18"/>
    </row>
    <row r="89" spans="1:9">
      <c r="A89" s="7">
        <v>46230</v>
      </c>
      <c r="B89" s="9">
        <v>98086170</v>
      </c>
      <c r="C89" s="12" t="s">
        <v>20</v>
      </c>
      <c r="D89" s="12" t="s">
        <v>23</v>
      </c>
      <c r="E89" s="12" t="s">
        <v>109</v>
      </c>
      <c r="F89" s="18" t="str">
        <f t="shared" si="2"/>
        <v>THROTTLE RH W/O SWITCH</v>
      </c>
      <c r="G89" s="18">
        <v>4</v>
      </c>
      <c r="H89" s="18"/>
      <c r="I89" s="18"/>
    </row>
    <row r="90" spans="1:9">
      <c r="A90" s="7">
        <v>46230</v>
      </c>
      <c r="B90" s="9">
        <v>98086170</v>
      </c>
      <c r="C90" s="12" t="s">
        <v>20</v>
      </c>
      <c r="D90" s="12" t="s">
        <v>23</v>
      </c>
      <c r="E90" s="12" t="s">
        <v>177</v>
      </c>
      <c r="F90" s="18" t="str">
        <f t="shared" si="2"/>
        <v>MAG-INS.CLUSTER COVER REAR-ABS-GALACTIC</v>
      </c>
      <c r="G90" s="18">
        <v>1</v>
      </c>
      <c r="H90" s="18"/>
      <c r="I90" s="18"/>
    </row>
    <row r="91" spans="1:9">
      <c r="A91" s="7">
        <v>46230</v>
      </c>
      <c r="B91" s="9">
        <v>98086170</v>
      </c>
      <c r="C91" s="12" t="s">
        <v>20</v>
      </c>
      <c r="D91" s="12" t="s">
        <v>23</v>
      </c>
      <c r="E91" s="12" t="s">
        <v>210</v>
      </c>
      <c r="F91" s="18" t="str">
        <f t="shared" si="2"/>
        <v>MAGNUS FRONT PANEL LH-ABS-GALACTIC GREY</v>
      </c>
      <c r="G91" s="18">
        <v>1</v>
      </c>
      <c r="H91" s="18"/>
      <c r="I91" s="18"/>
    </row>
    <row r="92" spans="1:9">
      <c r="A92" s="7">
        <v>46230</v>
      </c>
      <c r="B92" s="9">
        <v>98086170</v>
      </c>
      <c r="C92" s="12" t="s">
        <v>20</v>
      </c>
      <c r="D92" s="12" t="s">
        <v>23</v>
      </c>
      <c r="E92" s="12" t="s">
        <v>213</v>
      </c>
      <c r="F92" s="18" t="str">
        <f t="shared" si="2"/>
        <v>MAG-PROTECTION BOARD RH-ABS-GALACTIC</v>
      </c>
      <c r="G92" s="18">
        <v>1</v>
      </c>
      <c r="H92" s="18"/>
      <c r="I92" s="18"/>
    </row>
    <row r="93" spans="1:9">
      <c r="A93" s="7">
        <v>46230</v>
      </c>
      <c r="B93" s="9">
        <v>98086129</v>
      </c>
      <c r="C93" s="12" t="s">
        <v>20</v>
      </c>
      <c r="D93" s="12" t="s">
        <v>23</v>
      </c>
      <c r="E93" s="12" t="s">
        <v>196</v>
      </c>
      <c r="F93" s="18" t="str">
        <f t="shared" si="2"/>
        <v>MAG-FRONT FENDER-ABS-GR BLK DM</v>
      </c>
      <c r="G93" s="18">
        <v>2</v>
      </c>
      <c r="H93" s="18"/>
      <c r="I93" s="18"/>
    </row>
    <row r="94" spans="1:9">
      <c r="A94" s="7">
        <v>46230</v>
      </c>
      <c r="B94" s="9">
        <v>98086129</v>
      </c>
      <c r="C94" s="12" t="s">
        <v>20</v>
      </c>
      <c r="D94" s="12" t="s">
        <v>23</v>
      </c>
      <c r="E94" s="12" t="s">
        <v>214</v>
      </c>
      <c r="F94" s="18" t="str">
        <f t="shared" si="2"/>
        <v>MAG-FRONT PANEL LH-ABS-GR BLK DM</v>
      </c>
      <c r="G94" s="18">
        <v>1</v>
      </c>
      <c r="H94" s="18"/>
      <c r="I94" s="18"/>
    </row>
    <row r="95" spans="1:9">
      <c r="A95" s="7">
        <v>46230</v>
      </c>
      <c r="B95" s="9">
        <v>98086129</v>
      </c>
      <c r="C95" s="12" t="s">
        <v>20</v>
      </c>
      <c r="D95" s="12" t="s">
        <v>23</v>
      </c>
      <c r="E95" s="12" t="s">
        <v>215</v>
      </c>
      <c r="F95" s="18" t="str">
        <f t="shared" si="2"/>
        <v>MAG-PROTECTION BOARD LH-ABS-GR BLK DM</v>
      </c>
      <c r="G95" s="18">
        <v>1</v>
      </c>
      <c r="H95" s="18"/>
      <c r="I95" s="18"/>
    </row>
    <row r="96" spans="1:9">
      <c r="A96" s="7">
        <v>46227</v>
      </c>
      <c r="B96" s="9">
        <v>98085681</v>
      </c>
      <c r="C96" s="12" t="s">
        <v>20</v>
      </c>
      <c r="D96" s="12" t="s">
        <v>23</v>
      </c>
      <c r="E96" s="12" t="s">
        <v>213</v>
      </c>
      <c r="F96" s="18" t="str">
        <f t="shared" si="2"/>
        <v>MAG-PROTECTION BOARD RH-ABS-GALACTIC</v>
      </c>
      <c r="G96" s="18">
        <v>1</v>
      </c>
      <c r="H96" s="18"/>
      <c r="I96" s="18"/>
    </row>
    <row r="97" spans="1:9">
      <c r="A97" s="7">
        <v>46225</v>
      </c>
      <c r="B97" s="9">
        <v>98085340</v>
      </c>
      <c r="C97" s="12" t="s">
        <v>20</v>
      </c>
      <c r="D97" s="12" t="s">
        <v>23</v>
      </c>
      <c r="E97" s="12" t="s">
        <v>216</v>
      </c>
      <c r="F97" s="18" t="str">
        <f t="shared" si="2"/>
        <v>MAG-FRONT FENDER-ABS-MT RED DM</v>
      </c>
      <c r="G97" s="18">
        <v>1</v>
      </c>
      <c r="H97" s="18"/>
      <c r="I97" s="18"/>
    </row>
    <row r="98" spans="1:9">
      <c r="A98" s="7">
        <v>46225</v>
      </c>
      <c r="B98" s="9" t="s">
        <v>175</v>
      </c>
      <c r="C98" s="14" t="s">
        <v>178</v>
      </c>
      <c r="D98" s="9" t="s">
        <v>175</v>
      </c>
      <c r="E98" s="12" t="s">
        <v>217</v>
      </c>
      <c r="F98" s="18" t="str">
        <f t="shared" ref="F98:F129" si="3">VLOOKUP(E98,Old,2,FALSE)</f>
        <v>HORN</v>
      </c>
      <c r="G98" s="18">
        <v>4</v>
      </c>
      <c r="H98" s="18"/>
      <c r="I98" s="18"/>
    </row>
    <row r="99" spans="1:9">
      <c r="A99" s="7">
        <v>46225</v>
      </c>
      <c r="B99" s="9" t="s">
        <v>175</v>
      </c>
      <c r="C99" s="14" t="s">
        <v>178</v>
      </c>
      <c r="D99" s="9" t="s">
        <v>175</v>
      </c>
      <c r="E99" s="12" t="s">
        <v>70</v>
      </c>
      <c r="F99" s="18" t="str">
        <f t="shared" si="3"/>
        <v>Brake Shoe Magnus</v>
      </c>
      <c r="G99" s="18">
        <v>2</v>
      </c>
      <c r="H99" s="18"/>
      <c r="I99" s="18"/>
    </row>
    <row r="100" spans="1:9">
      <c r="A100" s="7">
        <v>46221</v>
      </c>
      <c r="B100" s="9" t="s">
        <v>218</v>
      </c>
      <c r="C100" s="12" t="s">
        <v>68</v>
      </c>
      <c r="D100" s="12" t="s">
        <v>69</v>
      </c>
      <c r="E100" s="12" t="s">
        <v>70</v>
      </c>
      <c r="F100" s="18" t="str">
        <f t="shared" si="3"/>
        <v>Brake Shoe Magnus</v>
      </c>
      <c r="G100" s="18">
        <v>20</v>
      </c>
      <c r="H100" s="18"/>
      <c r="I100" s="18"/>
    </row>
    <row r="101" spans="1:9">
      <c r="A101" s="7">
        <v>46220</v>
      </c>
      <c r="B101" s="9">
        <v>98084284</v>
      </c>
      <c r="C101" s="12" t="s">
        <v>20</v>
      </c>
      <c r="D101" s="12" t="s">
        <v>23</v>
      </c>
      <c r="E101" s="12" t="s">
        <v>221</v>
      </c>
      <c r="F101" s="18" t="str">
        <f t="shared" si="3"/>
        <v>FRONT_FORK_LH</v>
      </c>
      <c r="G101" s="18">
        <v>1</v>
      </c>
      <c r="H101" s="18"/>
      <c r="I101" s="18"/>
    </row>
    <row r="102" spans="1:9">
      <c r="A102" s="7">
        <v>46220</v>
      </c>
      <c r="B102" s="9">
        <v>98084284</v>
      </c>
      <c r="C102" s="12" t="s">
        <v>20</v>
      </c>
      <c r="D102" s="12" t="s">
        <v>23</v>
      </c>
      <c r="E102" s="12" t="s">
        <v>222</v>
      </c>
      <c r="F102" s="18" t="str">
        <f t="shared" si="3"/>
        <v>FRONT_FORK_RH</v>
      </c>
      <c r="G102" s="18">
        <v>1</v>
      </c>
      <c r="H102" s="18"/>
      <c r="I102" s="18"/>
    </row>
    <row r="103" spans="1:9">
      <c r="A103" s="7">
        <v>46220</v>
      </c>
      <c r="B103" s="9">
        <v>98084282</v>
      </c>
      <c r="C103" s="12" t="s">
        <v>20</v>
      </c>
      <c r="D103" s="12" t="s">
        <v>23</v>
      </c>
      <c r="E103" s="12" t="s">
        <v>210</v>
      </c>
      <c r="F103" s="18" t="str">
        <f t="shared" si="3"/>
        <v>MAGNUS FRONT PANEL LH-ABS-GALACTIC GREY</v>
      </c>
      <c r="G103" s="18">
        <v>2</v>
      </c>
      <c r="H103" s="18"/>
      <c r="I103" s="18"/>
    </row>
    <row r="104" spans="1:9">
      <c r="A104" s="7">
        <v>46220</v>
      </c>
      <c r="B104" s="9">
        <v>98084284</v>
      </c>
      <c r="C104" s="12" t="s">
        <v>20</v>
      </c>
      <c r="D104" s="12" t="s">
        <v>23</v>
      </c>
      <c r="E104" s="12" t="s">
        <v>223</v>
      </c>
      <c r="F104" s="18" t="str">
        <f t="shared" si="3"/>
        <v>MAGNUS FRONT PANEL RH-ABS-GALACTIC GREY</v>
      </c>
      <c r="G104" s="18">
        <v>2</v>
      </c>
      <c r="H104" s="18"/>
      <c r="I104" s="18"/>
    </row>
    <row r="105" spans="1:9">
      <c r="A105" s="7">
        <v>46220</v>
      </c>
      <c r="B105" s="9">
        <v>98084280</v>
      </c>
      <c r="C105" s="12" t="s">
        <v>20</v>
      </c>
      <c r="D105" s="12" t="s">
        <v>23</v>
      </c>
      <c r="E105" s="12" t="s">
        <v>224</v>
      </c>
      <c r="F105" s="18" t="str">
        <f t="shared" si="3"/>
        <v>MAG-FRONT PANEL LH-ABS-OCEAN BLUE DM</v>
      </c>
      <c r="G105" s="18">
        <v>1</v>
      </c>
      <c r="H105" s="18"/>
      <c r="I105" s="18"/>
    </row>
    <row r="106" spans="1:9">
      <c r="A106" s="7">
        <v>46220</v>
      </c>
      <c r="B106" s="9">
        <v>98084160</v>
      </c>
      <c r="C106" s="12" t="s">
        <v>20</v>
      </c>
      <c r="D106" s="12" t="s">
        <v>23</v>
      </c>
      <c r="E106" s="12" t="s">
        <v>55</v>
      </c>
      <c r="F106" s="18" t="str">
        <f t="shared" si="3"/>
        <v>MAG-INS.CLUSTER COVER REARR-ABS-GR BLK D</v>
      </c>
      <c r="G106" s="18">
        <v>1</v>
      </c>
      <c r="H106" s="18"/>
      <c r="I106" s="18"/>
    </row>
    <row r="107" spans="1:9">
      <c r="A107" s="7">
        <v>46219</v>
      </c>
      <c r="B107" s="9">
        <v>98083900</v>
      </c>
      <c r="C107" s="12" t="s">
        <v>20</v>
      </c>
      <c r="D107" s="12" t="s">
        <v>23</v>
      </c>
      <c r="E107" s="12" t="s">
        <v>62</v>
      </c>
      <c r="F107" s="18" t="str">
        <f t="shared" si="3"/>
        <v>MAGNUS-LOCK SET-PAVNA DM</v>
      </c>
      <c r="G107" s="18">
        <v>5</v>
      </c>
      <c r="H107" s="18"/>
      <c r="I107" s="18"/>
    </row>
    <row r="108" spans="1:9">
      <c r="A108" s="7">
        <v>46216</v>
      </c>
      <c r="B108" s="9">
        <v>98083465</v>
      </c>
      <c r="C108" s="12" t="s">
        <v>20</v>
      </c>
      <c r="D108" s="12" t="s">
        <v>23</v>
      </c>
      <c r="E108" s="12" t="s">
        <v>225</v>
      </c>
      <c r="F108" s="18" t="str">
        <f t="shared" si="3"/>
        <v>GRAND DECAL REAR LH RO GO</v>
      </c>
      <c r="G108" s="18">
        <v>1</v>
      </c>
      <c r="H108" s="18"/>
      <c r="I108" s="18"/>
    </row>
    <row r="109" spans="1:9">
      <c r="A109" s="7">
        <v>46214</v>
      </c>
      <c r="B109" s="9">
        <v>98083160</v>
      </c>
      <c r="C109" s="12" t="s">
        <v>20</v>
      </c>
      <c r="D109" s="12" t="s">
        <v>23</v>
      </c>
      <c r="E109" s="12" t="s">
        <v>226</v>
      </c>
      <c r="F109" s="18" t="str">
        <f t="shared" si="3"/>
        <v>MAG-PROTECTION BOARD RH-ABS-OCEAN BLE DM</v>
      </c>
      <c r="G109" s="18">
        <v>1</v>
      </c>
      <c r="H109" s="18"/>
      <c r="I109" s="18"/>
    </row>
    <row r="110" spans="1:9">
      <c r="A110" s="7">
        <v>46214</v>
      </c>
      <c r="B110" s="9">
        <v>98083160</v>
      </c>
      <c r="C110" s="12" t="s">
        <v>20</v>
      </c>
      <c r="D110" s="12" t="s">
        <v>23</v>
      </c>
      <c r="E110" s="12" t="s">
        <v>227</v>
      </c>
      <c r="F110" s="18" t="str">
        <f t="shared" si="3"/>
        <v>MAG-INS.CLUSTER CVR FRNT-ABS-OCEAN BL DM</v>
      </c>
      <c r="G110" s="18">
        <v>1</v>
      </c>
      <c r="H110" s="18"/>
      <c r="I110" s="18"/>
    </row>
    <row r="111" spans="1:9">
      <c r="A111" s="7">
        <v>46214</v>
      </c>
      <c r="B111" s="9">
        <v>98083159</v>
      </c>
      <c r="C111" s="12" t="s">
        <v>20</v>
      </c>
      <c r="D111" s="12" t="s">
        <v>23</v>
      </c>
      <c r="E111" s="12" t="s">
        <v>62</v>
      </c>
      <c r="F111" s="18" t="str">
        <f t="shared" si="3"/>
        <v>MAGNUS-LOCK SET-PAVNA DM</v>
      </c>
      <c r="G111" s="18">
        <v>5</v>
      </c>
      <c r="H111" s="18"/>
      <c r="I111" s="18"/>
    </row>
    <row r="112" spans="1:9">
      <c r="A112" s="7">
        <v>46214</v>
      </c>
      <c r="B112" s="9">
        <v>98083095</v>
      </c>
      <c r="C112" s="12" t="s">
        <v>20</v>
      </c>
      <c r="D112" s="12" t="s">
        <v>23</v>
      </c>
      <c r="E112" s="12" t="s">
        <v>230</v>
      </c>
      <c r="F112" s="18" t="str">
        <f t="shared" si="3"/>
        <v>ZEAL/MAG-CONTROLLER 60V-C ELECTRIC</v>
      </c>
      <c r="G112" s="18">
        <v>1</v>
      </c>
      <c r="H112" s="18"/>
      <c r="I112" s="18"/>
    </row>
    <row r="113" spans="1:9">
      <c r="A113" s="7">
        <v>46213</v>
      </c>
      <c r="B113" s="9">
        <v>98082611</v>
      </c>
      <c r="C113" s="12" t="s">
        <v>20</v>
      </c>
      <c r="D113" s="12" t="s">
        <v>23</v>
      </c>
      <c r="E113" s="12" t="s">
        <v>231</v>
      </c>
      <c r="F113" s="18" t="str">
        <f t="shared" si="3"/>
        <v>SIDE PANEL RH-FUTURE STEEL</v>
      </c>
      <c r="G113" s="18">
        <v>1</v>
      </c>
      <c r="H113" s="18"/>
      <c r="I113" s="18"/>
    </row>
    <row r="114" spans="1:9">
      <c r="A114" s="7">
        <v>46213</v>
      </c>
      <c r="B114" s="9">
        <v>98082611</v>
      </c>
      <c r="C114" s="12" t="s">
        <v>20</v>
      </c>
      <c r="D114" s="12" t="s">
        <v>23</v>
      </c>
      <c r="E114" s="12" t="s">
        <v>232</v>
      </c>
      <c r="F114" s="18" t="str">
        <f t="shared" si="3"/>
        <v>FRONT PANEL CENTER</v>
      </c>
      <c r="G114" s="18">
        <v>1</v>
      </c>
      <c r="H114" s="18"/>
      <c r="I114" s="18"/>
    </row>
    <row r="115" spans="1:9">
      <c r="A115" s="7">
        <v>46213</v>
      </c>
      <c r="B115" s="9">
        <v>98082610</v>
      </c>
      <c r="C115" s="12" t="s">
        <v>20</v>
      </c>
      <c r="D115" s="12" t="s">
        <v>23</v>
      </c>
      <c r="E115" s="12" t="s">
        <v>160</v>
      </c>
      <c r="F115" s="18" t="str">
        <f t="shared" si="3"/>
        <v>BRAKE LEVER CBS ASSY WITH BSS-LH-PC</v>
      </c>
      <c r="G115" s="18">
        <v>1</v>
      </c>
      <c r="H115" s="18"/>
      <c r="I115" s="18"/>
    </row>
    <row r="116" spans="1:9">
      <c r="A116" s="7">
        <v>46213</v>
      </c>
      <c r="B116" s="9">
        <v>98082610</v>
      </c>
      <c r="C116" s="12" t="s">
        <v>20</v>
      </c>
      <c r="D116" s="12" t="s">
        <v>23</v>
      </c>
      <c r="E116" s="12" t="s">
        <v>233</v>
      </c>
      <c r="F116" s="18" t="str">
        <f t="shared" si="3"/>
        <v>MAG-PROTECTION BOARD LH-ABS-GALACTIC</v>
      </c>
      <c r="G116" s="18">
        <v>1</v>
      </c>
      <c r="H116" s="18"/>
      <c r="I116" s="18"/>
    </row>
    <row r="117" spans="1:9">
      <c r="A117" s="7">
        <v>46213</v>
      </c>
      <c r="B117" s="9">
        <v>98082610</v>
      </c>
      <c r="C117" s="12" t="s">
        <v>20</v>
      </c>
      <c r="D117" s="12" t="s">
        <v>23</v>
      </c>
      <c r="E117" s="12" t="s">
        <v>234</v>
      </c>
      <c r="F117" s="18" t="str">
        <f t="shared" si="3"/>
        <v>INDICATOR_LAMP_RH</v>
      </c>
      <c r="G117" s="18">
        <v>1</v>
      </c>
      <c r="H117" s="18"/>
      <c r="I117" s="18"/>
    </row>
    <row r="118" spans="1:9">
      <c r="A118" s="7">
        <v>46213</v>
      </c>
      <c r="B118" s="9">
        <v>98082610</v>
      </c>
      <c r="C118" s="12" t="s">
        <v>20</v>
      </c>
      <c r="D118" s="12" t="s">
        <v>23</v>
      </c>
      <c r="E118" s="12" t="s">
        <v>208</v>
      </c>
      <c r="F118" s="18" t="str">
        <f t="shared" si="3"/>
        <v>MAG-REAR PANEL TOP-ABS-OCEAN BLUE DM</v>
      </c>
      <c r="G118" s="18">
        <v>1</v>
      </c>
      <c r="H118" s="18"/>
      <c r="I118" s="18"/>
    </row>
    <row r="119" spans="1:9">
      <c r="A119" s="7">
        <v>46213</v>
      </c>
      <c r="B119" s="9">
        <v>98082609</v>
      </c>
      <c r="C119" s="12" t="s">
        <v>20</v>
      </c>
      <c r="D119" s="12" t="s">
        <v>23</v>
      </c>
      <c r="E119" s="12" t="s">
        <v>227</v>
      </c>
      <c r="F119" s="18" t="str">
        <f t="shared" si="3"/>
        <v>MAG-INS.CLUSTER CVR FRNT-ABS-OCEAN BL DM</v>
      </c>
      <c r="G119" s="18">
        <v>2</v>
      </c>
      <c r="H119" s="18"/>
      <c r="I119" s="18"/>
    </row>
    <row r="120" spans="1:9">
      <c r="A120" s="7">
        <v>46213</v>
      </c>
      <c r="B120" s="9" t="s">
        <v>235</v>
      </c>
      <c r="C120" s="14" t="s">
        <v>120</v>
      </c>
      <c r="D120" s="9" t="s">
        <v>121</v>
      </c>
      <c r="E120" s="12" t="s">
        <v>122</v>
      </c>
      <c r="F120" s="18" t="str">
        <f t="shared" si="3"/>
        <v>CEAT 3.00-10 Energy Ride EV 42J TL</v>
      </c>
      <c r="G120" s="18">
        <v>4</v>
      </c>
      <c r="H120" s="18"/>
      <c r="I120" s="18"/>
    </row>
    <row r="121" spans="1:9">
      <c r="A121" s="7">
        <v>46211</v>
      </c>
      <c r="B121" s="9">
        <v>98082409</v>
      </c>
      <c r="C121" s="12" t="s">
        <v>20</v>
      </c>
      <c r="D121" s="12" t="s">
        <v>23</v>
      </c>
      <c r="E121" s="12" t="s">
        <v>236</v>
      </c>
      <c r="F121" s="18" t="str">
        <f t="shared" si="3"/>
        <v>MT80 CHARGING PORT PIGTAIL</v>
      </c>
      <c r="G121" s="18">
        <v>2</v>
      </c>
      <c r="H121" s="18"/>
      <c r="I121" s="18"/>
    </row>
    <row r="122" spans="1:9">
      <c r="A122" s="7">
        <v>46210</v>
      </c>
      <c r="B122" s="9" t="s">
        <v>237</v>
      </c>
      <c r="C122" s="14" t="s">
        <v>68</v>
      </c>
      <c r="D122" s="9" t="s">
        <v>69</v>
      </c>
      <c r="E122" s="12" t="s">
        <v>64</v>
      </c>
      <c r="F122" s="18" t="str">
        <f t="shared" si="3"/>
        <v>Front Bearing Kit 6201RS (Pair)</v>
      </c>
      <c r="G122" s="18">
        <v>10</v>
      </c>
      <c r="H122" s="18"/>
      <c r="I122" s="18"/>
    </row>
    <row r="123" spans="1:9">
      <c r="A123" s="7">
        <v>46210</v>
      </c>
      <c r="B123" s="9">
        <v>98082048</v>
      </c>
      <c r="C123" s="12" t="s">
        <v>20</v>
      </c>
      <c r="D123" s="12" t="s">
        <v>23</v>
      </c>
      <c r="E123" s="12" t="s">
        <v>102</v>
      </c>
      <c r="F123" s="18" t="str">
        <f t="shared" si="3"/>
        <v>FRONT_FORK_T_STEM_ASSY</v>
      </c>
      <c r="G123" s="18">
        <v>1</v>
      </c>
      <c r="H123" s="18"/>
      <c r="I123" s="18"/>
    </row>
    <row r="124" spans="1:9">
      <c r="A124" s="7">
        <v>46210</v>
      </c>
      <c r="B124" s="9">
        <v>98082048</v>
      </c>
      <c r="C124" s="12" t="s">
        <v>20</v>
      </c>
      <c r="D124" s="12" t="s">
        <v>23</v>
      </c>
      <c r="E124" s="12" t="s">
        <v>240</v>
      </c>
      <c r="F124" s="18" t="str">
        <f t="shared" si="3"/>
        <v>MAGNUS- HILUX HEAD LAMP DM</v>
      </c>
      <c r="G124" s="18">
        <v>1</v>
      </c>
      <c r="H124" s="18"/>
      <c r="I124" s="18"/>
    </row>
    <row r="125" spans="1:9">
      <c r="A125" s="7">
        <v>46209</v>
      </c>
      <c r="B125" s="9">
        <v>98081918</v>
      </c>
      <c r="C125" s="12" t="s">
        <v>20</v>
      </c>
      <c r="D125" s="12" t="s">
        <v>23</v>
      </c>
      <c r="E125" s="12" t="s">
        <v>241</v>
      </c>
      <c r="F125" s="18" t="str">
        <f t="shared" si="3"/>
        <v>FRONT_BRAKE_DISC</v>
      </c>
      <c r="G125" s="18">
        <v>1</v>
      </c>
      <c r="H125" s="18"/>
      <c r="I125" s="18"/>
    </row>
    <row r="126" spans="1:9">
      <c r="A126" s="7">
        <v>46209</v>
      </c>
      <c r="B126" s="9">
        <v>98081918</v>
      </c>
      <c r="C126" s="12" t="s">
        <v>20</v>
      </c>
      <c r="D126" s="12" t="s">
        <v>23</v>
      </c>
      <c r="E126" s="12" t="s">
        <v>242</v>
      </c>
      <c r="F126" s="18" t="str">
        <f t="shared" si="3"/>
        <v>AXLE_BOLT_M12X1.25X222</v>
      </c>
      <c r="G126" s="18">
        <v>2</v>
      </c>
      <c r="H126" s="18"/>
      <c r="I126" s="18"/>
    </row>
    <row r="127" spans="1:9">
      <c r="A127" s="7">
        <v>46209</v>
      </c>
      <c r="B127" s="9">
        <v>98081918</v>
      </c>
      <c r="C127" s="12" t="s">
        <v>20</v>
      </c>
      <c r="D127" s="12" t="s">
        <v>23</v>
      </c>
      <c r="E127" s="12" t="s">
        <v>244</v>
      </c>
      <c r="F127" s="18" t="str">
        <f t="shared" si="3"/>
        <v>Zeal-Brake Panel Rear-Al PDC-Black PC</v>
      </c>
      <c r="G127" s="18">
        <v>2</v>
      </c>
      <c r="H127" s="18"/>
      <c r="I127" s="18"/>
    </row>
    <row r="128" spans="1:9">
      <c r="A128" s="7">
        <v>46209</v>
      </c>
      <c r="B128" s="9">
        <v>98081918</v>
      </c>
      <c r="C128" s="12" t="s">
        <v>20</v>
      </c>
      <c r="D128" s="12" t="s">
        <v>23</v>
      </c>
      <c r="E128" s="12" t="s">
        <v>81</v>
      </c>
      <c r="F128" s="18" t="str">
        <f t="shared" si="3"/>
        <v>MAGNUS HS-Front HBS  Brake Cable</v>
      </c>
      <c r="G128" s="18">
        <v>4</v>
      </c>
      <c r="H128" s="18"/>
      <c r="I128" s="18"/>
    </row>
    <row r="129" spans="1:9">
      <c r="A129" s="7">
        <v>46209</v>
      </c>
      <c r="B129" s="9">
        <v>98081918</v>
      </c>
      <c r="C129" s="12" t="s">
        <v>20</v>
      </c>
      <c r="D129" s="12" t="s">
        <v>23</v>
      </c>
      <c r="E129" s="12" t="s">
        <v>112</v>
      </c>
      <c r="F129" s="18" t="str">
        <f t="shared" si="3"/>
        <v>MAG/ZEAL-BRAKE CABLE GUIDE-STEEL-ZP-DM</v>
      </c>
      <c r="G129" s="18">
        <v>10</v>
      </c>
      <c r="H129" s="18"/>
      <c r="I129" s="18"/>
    </row>
    <row r="130" spans="1:9">
      <c r="A130" s="7">
        <v>46208</v>
      </c>
      <c r="B130" s="9" t="s">
        <v>175</v>
      </c>
      <c r="C130" s="14" t="s">
        <v>178</v>
      </c>
      <c r="D130" s="9" t="s">
        <v>175</v>
      </c>
      <c r="E130" s="12" t="s">
        <v>246</v>
      </c>
      <c r="F130" s="18" t="str">
        <f t="shared" ref="F130:F161" si="4">VLOOKUP(E130,Old,2,FALSE)</f>
        <v>Disc Brake Oil</v>
      </c>
      <c r="G130" s="18">
        <v>1</v>
      </c>
      <c r="H130" s="18"/>
      <c r="I130" s="18"/>
    </row>
    <row r="131" spans="1:9">
      <c r="A131" s="7">
        <v>46208</v>
      </c>
      <c r="B131" s="9" t="s">
        <v>175</v>
      </c>
      <c r="C131" s="14" t="s">
        <v>178</v>
      </c>
      <c r="D131" s="9" t="s">
        <v>175</v>
      </c>
      <c r="E131" s="12" t="s">
        <v>247</v>
      </c>
      <c r="F131" s="18" t="str">
        <f t="shared" si="4"/>
        <v>Brake Pad Reo</v>
      </c>
      <c r="G131" s="18">
        <v>3</v>
      </c>
      <c r="H131" s="18"/>
      <c r="I131" s="18"/>
    </row>
    <row r="132" spans="1:9">
      <c r="A132" s="7">
        <v>46208</v>
      </c>
      <c r="B132" s="9" t="s">
        <v>175</v>
      </c>
      <c r="C132" s="14" t="s">
        <v>178</v>
      </c>
      <c r="D132" s="9" t="s">
        <v>175</v>
      </c>
      <c r="E132" s="12" t="s">
        <v>179</v>
      </c>
      <c r="F132" s="18" t="str">
        <f t="shared" si="4"/>
        <v>BRAKE PADS</v>
      </c>
      <c r="G132" s="18">
        <v>3</v>
      </c>
      <c r="H132" s="18"/>
      <c r="I132" s="18"/>
    </row>
    <row r="133" spans="1:9">
      <c r="A133" s="55">
        <v>46205</v>
      </c>
      <c r="B133" s="56">
        <v>98081516</v>
      </c>
      <c r="C133" s="12" t="s">
        <v>20</v>
      </c>
      <c r="D133" s="12" t="s">
        <v>23</v>
      </c>
      <c r="E133" s="56" t="s">
        <v>251</v>
      </c>
      <c r="F133" s="18" t="str">
        <f t="shared" si="4"/>
        <v>SCREEN GUARD-NEXUS</v>
      </c>
      <c r="G133" s="18">
        <v>4</v>
      </c>
    </row>
    <row r="134" spans="1:9">
      <c r="A134" s="55">
        <v>46205</v>
      </c>
      <c r="B134" s="56">
        <v>98081516</v>
      </c>
      <c r="C134" s="12" t="s">
        <v>20</v>
      </c>
      <c r="D134" s="12" t="s">
        <v>23</v>
      </c>
      <c r="E134" s="56" t="s">
        <v>252</v>
      </c>
      <c r="F134" s="18" t="str">
        <f t="shared" si="4"/>
        <v>SCRATCH GUARD MAG GRAND ASSY</v>
      </c>
      <c r="G134" s="18">
        <v>5</v>
      </c>
    </row>
    <row r="135" spans="1:9">
      <c r="A135" s="7">
        <v>46203</v>
      </c>
      <c r="B135" s="12">
        <v>98081471</v>
      </c>
      <c r="C135" s="12" t="s">
        <v>20</v>
      </c>
      <c r="D135" s="12" t="s">
        <v>23</v>
      </c>
      <c r="E135" s="12" t="s">
        <v>253</v>
      </c>
      <c r="F135" s="18" t="str">
        <f t="shared" si="4"/>
        <v>Zeal-HBS Brake Cable</v>
      </c>
      <c r="G135" s="18">
        <v>2</v>
      </c>
      <c r="H135" s="18"/>
      <c r="I135" s="18"/>
    </row>
    <row r="136" spans="1:9">
      <c r="A136" s="7">
        <v>46203</v>
      </c>
      <c r="B136" s="12">
        <v>98081471</v>
      </c>
      <c r="C136" s="12" t="s">
        <v>20</v>
      </c>
      <c r="D136" s="12" t="s">
        <v>23</v>
      </c>
      <c r="E136" s="12" t="s">
        <v>254</v>
      </c>
      <c r="F136" s="18" t="str">
        <f t="shared" si="4"/>
        <v>Zeal-Rear Brake Cable-Black</v>
      </c>
      <c r="G136" s="18">
        <v>2</v>
      </c>
      <c r="H136" s="18"/>
      <c r="I136" s="18"/>
    </row>
    <row r="137" spans="1:9">
      <c r="A137" s="7">
        <v>46203</v>
      </c>
      <c r="B137" s="12">
        <v>98081471</v>
      </c>
      <c r="C137" s="12" t="s">
        <v>20</v>
      </c>
      <c r="D137" s="12" t="s">
        <v>23</v>
      </c>
      <c r="E137" s="12" t="s">
        <v>255</v>
      </c>
      <c r="F137" s="18" t="str">
        <f t="shared" si="4"/>
        <v>Zeal-Front Brake Cable-Black</v>
      </c>
      <c r="G137" s="18">
        <v>2</v>
      </c>
      <c r="H137" s="18"/>
      <c r="I137" s="18"/>
    </row>
    <row r="138" spans="1:9">
      <c r="A138" s="7">
        <v>46203</v>
      </c>
      <c r="B138" s="12">
        <v>98081471</v>
      </c>
      <c r="C138" s="12" t="s">
        <v>20</v>
      </c>
      <c r="D138" s="12" t="s">
        <v>23</v>
      </c>
      <c r="E138" s="12" t="s">
        <v>256</v>
      </c>
      <c r="F138" s="18" t="str">
        <f t="shared" si="4"/>
        <v>THROTTLE-RH-M1</v>
      </c>
      <c r="G138" s="18">
        <v>2</v>
      </c>
      <c r="H138" s="18"/>
      <c r="I138" s="18"/>
    </row>
    <row r="139" spans="1:9">
      <c r="A139" s="7">
        <v>46203</v>
      </c>
      <c r="B139" s="12">
        <v>98081471</v>
      </c>
      <c r="C139" s="12" t="s">
        <v>20</v>
      </c>
      <c r="D139" s="12" t="s">
        <v>23</v>
      </c>
      <c r="E139" s="12" t="s">
        <v>257</v>
      </c>
      <c r="F139" s="18" t="str">
        <f t="shared" si="4"/>
        <v>MAGNUS-SEAT LATCH U-CLAMP DD-STL YZP</v>
      </c>
      <c r="G139" s="18">
        <v>5</v>
      </c>
      <c r="H139" s="18"/>
      <c r="I139" s="18"/>
    </row>
    <row r="140" spans="1:9">
      <c r="A140" s="7">
        <v>46203</v>
      </c>
      <c r="B140" s="12">
        <v>98081471</v>
      </c>
      <c r="C140" s="12" t="s">
        <v>20</v>
      </c>
      <c r="D140" s="12" t="s">
        <v>23</v>
      </c>
      <c r="E140" s="12" t="s">
        <v>258</v>
      </c>
      <c r="F140" s="18" t="str">
        <f t="shared" si="4"/>
        <v>Magnus/zeal-Seat Latch DM</v>
      </c>
      <c r="G140" s="18">
        <v>5</v>
      </c>
      <c r="H140" s="18"/>
      <c r="I140" s="18"/>
    </row>
    <row r="141" spans="1:9">
      <c r="A141" s="7">
        <v>46203</v>
      </c>
      <c r="B141" s="12">
        <v>98081471</v>
      </c>
      <c r="C141" s="12" t="s">
        <v>20</v>
      </c>
      <c r="D141" s="12" t="s">
        <v>23</v>
      </c>
      <c r="E141" s="12" t="s">
        <v>152</v>
      </c>
      <c r="F141" s="18" t="str">
        <f t="shared" si="4"/>
        <v>FRONT_FENDER_FF-FUTURE STEEL</v>
      </c>
      <c r="G141" s="18">
        <v>2</v>
      </c>
      <c r="H141" s="18"/>
      <c r="I141" s="18"/>
    </row>
    <row r="142" spans="1:9">
      <c r="A142" s="7">
        <v>46203</v>
      </c>
      <c r="B142" s="12">
        <v>98081471</v>
      </c>
      <c r="C142" s="12" t="s">
        <v>20</v>
      </c>
      <c r="D142" s="12" t="s">
        <v>23</v>
      </c>
      <c r="E142" s="12" t="s">
        <v>261</v>
      </c>
      <c r="F142" s="18" t="str">
        <f t="shared" si="4"/>
        <v>INDICATOR_LAMP_LH</v>
      </c>
      <c r="G142" s="18">
        <v>1</v>
      </c>
      <c r="H142" s="18"/>
      <c r="I142" s="18"/>
    </row>
    <row r="143" spans="1:9">
      <c r="A143" s="7">
        <v>46203</v>
      </c>
      <c r="B143" s="12">
        <v>98081471</v>
      </c>
      <c r="C143" s="12" t="s">
        <v>20</v>
      </c>
      <c r="D143" s="12" t="s">
        <v>23</v>
      </c>
      <c r="E143" s="12" t="s">
        <v>262</v>
      </c>
      <c r="F143" s="18" t="str">
        <f t="shared" si="4"/>
        <v>RIBLOK</v>
      </c>
      <c r="G143" s="18">
        <v>120</v>
      </c>
      <c r="H143" s="18"/>
      <c r="I143" s="18"/>
    </row>
    <row r="144" spans="1:9">
      <c r="A144" s="7">
        <v>46203</v>
      </c>
      <c r="B144" s="12">
        <v>98081471</v>
      </c>
      <c r="C144" s="12" t="s">
        <v>20</v>
      </c>
      <c r="D144" s="12" t="s">
        <v>23</v>
      </c>
      <c r="E144" s="12" t="s">
        <v>263</v>
      </c>
      <c r="F144" s="18" t="str">
        <f t="shared" si="4"/>
        <v>M6_ITW_SCRULOK</v>
      </c>
      <c r="G144" s="18">
        <v>100</v>
      </c>
      <c r="H144" s="18"/>
      <c r="I144" s="18"/>
    </row>
    <row r="145" spans="1:9">
      <c r="A145" s="7">
        <v>46203</v>
      </c>
      <c r="B145" s="12">
        <v>98081471</v>
      </c>
      <c r="C145" s="12" t="s">
        <v>20</v>
      </c>
      <c r="D145" s="12" t="s">
        <v>23</v>
      </c>
      <c r="E145" s="12" t="s">
        <v>264</v>
      </c>
      <c r="F145" s="18" t="str">
        <f t="shared" si="4"/>
        <v>Reo-Rear Brake Cable</v>
      </c>
      <c r="G145" s="18">
        <v>5</v>
      </c>
      <c r="H145" s="18"/>
      <c r="I145" s="18"/>
    </row>
    <row r="146" spans="1:9">
      <c r="A146" s="7">
        <v>46203</v>
      </c>
      <c r="B146" s="12">
        <v>98081471</v>
      </c>
      <c r="C146" s="12" t="s">
        <v>20</v>
      </c>
      <c r="D146" s="12" t="s">
        <v>23</v>
      </c>
      <c r="E146" s="12" t="s">
        <v>132</v>
      </c>
      <c r="F146" s="18" t="str">
        <f t="shared" si="4"/>
        <v>Zeal-Throttle-Black-DM</v>
      </c>
      <c r="G146" s="18">
        <v>6</v>
      </c>
      <c r="H146" s="18"/>
      <c r="I146" s="18"/>
    </row>
    <row r="147" spans="1:9">
      <c r="A147" s="7">
        <v>46203</v>
      </c>
      <c r="B147" s="12">
        <v>98081471</v>
      </c>
      <c r="C147" s="12" t="s">
        <v>20</v>
      </c>
      <c r="D147" s="12" t="s">
        <v>23</v>
      </c>
      <c r="E147" s="12" t="s">
        <v>265</v>
      </c>
      <c r="F147" s="18" t="str">
        <f t="shared" si="4"/>
        <v>MAGNUS SIDE STAND SPRING - DM</v>
      </c>
      <c r="G147" s="18">
        <v>10</v>
      </c>
      <c r="H147" s="18"/>
      <c r="I147" s="18"/>
    </row>
    <row r="148" spans="1:9">
      <c r="A148" s="7">
        <v>46203</v>
      </c>
      <c r="B148" s="12">
        <v>98081470</v>
      </c>
      <c r="C148" s="12" t="s">
        <v>20</v>
      </c>
      <c r="D148" s="12" t="s">
        <v>23</v>
      </c>
      <c r="E148" s="12" t="s">
        <v>267</v>
      </c>
      <c r="F148" s="18" t="str">
        <f t="shared" si="4"/>
        <v>MAG-PROTECTION BOARD RH-ABS-MT RED DM</v>
      </c>
      <c r="G148" s="18">
        <v>1</v>
      </c>
      <c r="H148" s="18"/>
      <c r="I148" s="18"/>
    </row>
    <row r="149" spans="1:9">
      <c r="A149" s="7">
        <v>46202</v>
      </c>
      <c r="B149" s="12">
        <v>98081265</v>
      </c>
      <c r="C149" s="12" t="s">
        <v>20</v>
      </c>
      <c r="D149" s="12" t="s">
        <v>23</v>
      </c>
      <c r="E149" s="12" t="s">
        <v>268</v>
      </c>
      <c r="F149" s="18" t="str">
        <f t="shared" si="4"/>
        <v>MAG-FRONT PANEL RH-ABS-OCEAN BLUE DM</v>
      </c>
      <c r="G149" s="18">
        <v>1</v>
      </c>
      <c r="H149" s="18"/>
      <c r="I149" s="18"/>
    </row>
    <row r="150" spans="1:9">
      <c r="A150" s="7">
        <v>46200</v>
      </c>
      <c r="B150" s="12">
        <v>98080896</v>
      </c>
      <c r="C150" s="12" t="s">
        <v>20</v>
      </c>
      <c r="D150" s="12" t="s">
        <v>23</v>
      </c>
      <c r="E150" s="12" t="s">
        <v>210</v>
      </c>
      <c r="F150" s="18" t="str">
        <f t="shared" si="4"/>
        <v>MAGNUS FRONT PANEL LH-ABS-GALACTIC GREY</v>
      </c>
      <c r="G150" s="18">
        <v>1</v>
      </c>
      <c r="H150" s="18"/>
      <c r="I150" s="18"/>
    </row>
    <row r="151" spans="1:9">
      <c r="A151" s="7">
        <v>46197</v>
      </c>
      <c r="B151" s="12" t="s">
        <v>269</v>
      </c>
      <c r="C151" s="12" t="s">
        <v>98</v>
      </c>
      <c r="D151" s="12" t="s">
        <v>99</v>
      </c>
      <c r="E151" s="12" t="s">
        <v>183</v>
      </c>
      <c r="F151" s="18" t="str">
        <f t="shared" si="4"/>
        <v xml:space="preserve">3.00-10 ZOOM D TL42 J
</v>
      </c>
      <c r="G151" s="18">
        <v>3</v>
      </c>
      <c r="H151" s="18"/>
      <c r="I151" s="18"/>
    </row>
    <row r="152" spans="1:9">
      <c r="A152" s="7">
        <v>46196</v>
      </c>
      <c r="B152" s="12" t="s">
        <v>271</v>
      </c>
      <c r="C152" s="12" t="s">
        <v>120</v>
      </c>
      <c r="D152" s="12" t="s">
        <v>121</v>
      </c>
      <c r="E152" s="12" t="s">
        <v>183</v>
      </c>
      <c r="F152" s="18" t="str">
        <f t="shared" si="4"/>
        <v xml:space="preserve">3.00-10 ZOOM D TL42 J
</v>
      </c>
      <c r="G152" s="18">
        <v>3</v>
      </c>
      <c r="H152" s="18"/>
      <c r="I152" s="18"/>
    </row>
    <row r="153" spans="1:9">
      <c r="A153" s="7">
        <v>46195</v>
      </c>
      <c r="B153" s="12" t="s">
        <v>273</v>
      </c>
      <c r="C153" s="12" t="s">
        <v>274</v>
      </c>
      <c r="D153" s="12" t="s">
        <v>275</v>
      </c>
      <c r="E153" s="14" t="s">
        <v>276</v>
      </c>
      <c r="F153" s="18" t="str">
        <f t="shared" si="4"/>
        <v>Lithium-Ion Power Pack 60V 37Ah with inline fuse connector</v>
      </c>
      <c r="G153" s="18">
        <v>1</v>
      </c>
      <c r="H153" s="18" t="s">
        <v>277</v>
      </c>
      <c r="I153" s="18"/>
    </row>
    <row r="154" spans="1:9">
      <c r="A154" s="7">
        <v>46193</v>
      </c>
      <c r="B154" s="12">
        <v>98079916</v>
      </c>
      <c r="C154" s="12" t="s">
        <v>20</v>
      </c>
      <c r="D154" s="12" t="s">
        <v>23</v>
      </c>
      <c r="E154" s="12" t="s">
        <v>145</v>
      </c>
      <c r="F154" s="18" t="str">
        <f t="shared" si="4"/>
        <v>MAG-FRONT FENDER-ABS-OCEAN BLUE DM</v>
      </c>
      <c r="G154" s="18">
        <v>2</v>
      </c>
      <c r="H154" s="18"/>
      <c r="I154" s="18"/>
    </row>
    <row r="155" spans="1:9">
      <c r="A155" s="7">
        <v>46193</v>
      </c>
      <c r="B155" s="12">
        <v>98079915</v>
      </c>
      <c r="C155" s="12" t="s">
        <v>20</v>
      </c>
      <c r="D155" s="12" t="s">
        <v>23</v>
      </c>
      <c r="E155" s="12" t="s">
        <v>145</v>
      </c>
      <c r="F155" s="18" t="str">
        <f t="shared" si="4"/>
        <v>MAG-FRONT FENDER-ABS-OCEAN BLUE DM</v>
      </c>
      <c r="G155" s="18">
        <v>1</v>
      </c>
      <c r="H155" s="18"/>
      <c r="I155" s="18"/>
    </row>
    <row r="156" spans="1:9">
      <c r="A156" s="7">
        <v>46193</v>
      </c>
      <c r="B156" s="12">
        <v>98079914</v>
      </c>
      <c r="C156" s="12" t="s">
        <v>20</v>
      </c>
      <c r="D156" s="12" t="s">
        <v>23</v>
      </c>
      <c r="E156" s="12" t="s">
        <v>196</v>
      </c>
      <c r="F156" s="18" t="str">
        <f t="shared" si="4"/>
        <v>MAG-FRONT FENDER-ABS-GR BLK DM</v>
      </c>
      <c r="G156" s="18">
        <v>1</v>
      </c>
      <c r="H156" s="18"/>
      <c r="I156" s="18"/>
    </row>
    <row r="157" spans="1:9">
      <c r="A157" s="7">
        <v>46184</v>
      </c>
      <c r="B157" s="12">
        <v>98078593</v>
      </c>
      <c r="C157" s="12" t="s">
        <v>20</v>
      </c>
      <c r="D157" s="12" t="s">
        <v>23</v>
      </c>
      <c r="E157" s="12" t="s">
        <v>62</v>
      </c>
      <c r="F157" s="18" t="str">
        <f t="shared" si="4"/>
        <v>MAGNUS-LOCK SET-PAVNA DM</v>
      </c>
      <c r="G157" s="18">
        <v>5</v>
      </c>
      <c r="H157" s="18"/>
      <c r="I157" s="18"/>
    </row>
    <row r="158" spans="1:9">
      <c r="A158" s="7">
        <v>46184</v>
      </c>
      <c r="B158" s="12" t="s">
        <v>278</v>
      </c>
      <c r="C158" s="12" t="s">
        <v>120</v>
      </c>
      <c r="D158" s="12" t="s">
        <v>121</v>
      </c>
      <c r="E158" s="12" t="s">
        <v>100</v>
      </c>
      <c r="F158" s="18" t="str">
        <f t="shared" si="4"/>
        <v>CEAT 90/90-12 ZOOM X3 54J TL (Tyre 12")</v>
      </c>
      <c r="G158" s="18">
        <v>4</v>
      </c>
      <c r="H158" s="18"/>
      <c r="I158" s="18"/>
    </row>
    <row r="159" spans="1:9">
      <c r="A159" s="7">
        <v>46179</v>
      </c>
      <c r="B159" s="12">
        <v>98078242</v>
      </c>
      <c r="C159" s="12" t="s">
        <v>20</v>
      </c>
      <c r="D159" s="12" t="s">
        <v>23</v>
      </c>
      <c r="E159" s="12" t="s">
        <v>279</v>
      </c>
      <c r="F159" s="18" t="str">
        <f t="shared" si="4"/>
        <v>MAGNUS 75-CLUSTER+BLE+CAN+SINGLE WIRE</v>
      </c>
      <c r="G159" s="18">
        <v>1</v>
      </c>
      <c r="H159" s="18"/>
      <c r="I159" s="18"/>
    </row>
    <row r="160" spans="1:9">
      <c r="A160" s="7">
        <v>46179</v>
      </c>
      <c r="B160" s="12">
        <v>98078242</v>
      </c>
      <c r="C160" s="12" t="s">
        <v>20</v>
      </c>
      <c r="D160" s="12" t="s">
        <v>23</v>
      </c>
      <c r="E160" s="12" t="s">
        <v>280</v>
      </c>
      <c r="F160" s="18" t="str">
        <f t="shared" si="4"/>
        <v>MAG-FRONT PANEL TOP-ABS-GALACTIC GREY</v>
      </c>
      <c r="G160" s="18">
        <v>1</v>
      </c>
      <c r="H160" s="18"/>
      <c r="I160" s="18"/>
    </row>
    <row r="161" spans="1:9">
      <c r="A161" s="7">
        <v>46179</v>
      </c>
      <c r="B161" s="12">
        <v>98078242</v>
      </c>
      <c r="C161" s="12" t="s">
        <v>20</v>
      </c>
      <c r="D161" s="12" t="s">
        <v>23</v>
      </c>
      <c r="E161" s="12" t="s">
        <v>38</v>
      </c>
      <c r="F161" s="18" t="str">
        <f t="shared" si="4"/>
        <v>MAG-INS.CLUSTER COVER FRONT-ABS-GALACTIC</v>
      </c>
      <c r="G161" s="18">
        <v>1</v>
      </c>
      <c r="H161" s="18"/>
      <c r="I161" s="18"/>
    </row>
    <row r="162" spans="1:9">
      <c r="A162" s="7">
        <v>46179</v>
      </c>
      <c r="B162" s="12">
        <v>98078242</v>
      </c>
      <c r="C162" s="12" t="s">
        <v>20</v>
      </c>
      <c r="D162" s="12" t="s">
        <v>23</v>
      </c>
      <c r="E162" s="12" t="s">
        <v>233</v>
      </c>
      <c r="F162" s="18" t="str">
        <f t="shared" ref="F162:F193" si="5">VLOOKUP(E162,Old,2,FALSE)</f>
        <v>MAG-PROTECTION BOARD LH-ABS-GALACTIC</v>
      </c>
      <c r="G162" s="18">
        <v>1</v>
      </c>
      <c r="H162" s="18"/>
      <c r="I162" s="18"/>
    </row>
    <row r="163" spans="1:9">
      <c r="A163" s="7">
        <v>46179</v>
      </c>
      <c r="B163" s="12">
        <v>98078242</v>
      </c>
      <c r="C163" s="12" t="s">
        <v>20</v>
      </c>
      <c r="D163" s="12" t="s">
        <v>23</v>
      </c>
      <c r="E163" s="12" t="s">
        <v>213</v>
      </c>
      <c r="F163" s="18" t="str">
        <f t="shared" si="5"/>
        <v>MAG-PROTECTION BOARD RH-ABS-GALACTIC</v>
      </c>
      <c r="G163" s="18">
        <v>1</v>
      </c>
      <c r="H163" s="18"/>
      <c r="I163" s="18"/>
    </row>
    <row r="164" spans="1:9">
      <c r="A164" s="7">
        <v>46179</v>
      </c>
      <c r="B164" s="12">
        <v>98078242</v>
      </c>
      <c r="C164" s="12" t="s">
        <v>20</v>
      </c>
      <c r="D164" s="12" t="s">
        <v>23</v>
      </c>
      <c r="E164" s="12" t="s">
        <v>283</v>
      </c>
      <c r="F164" s="18" t="str">
        <f t="shared" si="5"/>
        <v>REAR_VIEW_MIRROR_RH</v>
      </c>
      <c r="G164" s="18">
        <v>3</v>
      </c>
      <c r="H164" s="18"/>
      <c r="I164" s="18"/>
    </row>
    <row r="165" spans="1:9">
      <c r="A165" s="7">
        <v>46179</v>
      </c>
      <c r="B165" s="12">
        <v>98078242</v>
      </c>
      <c r="C165" s="12" t="s">
        <v>20</v>
      </c>
      <c r="D165" s="12" t="s">
        <v>23</v>
      </c>
      <c r="E165" s="12" t="s">
        <v>284</v>
      </c>
      <c r="F165" s="18" t="str">
        <f t="shared" si="5"/>
        <v>MAGNUS HS-INDICATOR LH ASSY-DM</v>
      </c>
      <c r="G165" s="18">
        <v>1</v>
      </c>
      <c r="H165" s="18"/>
      <c r="I165" s="18"/>
    </row>
    <row r="166" spans="1:9">
      <c r="A166" s="7">
        <v>46179</v>
      </c>
      <c r="B166" s="12">
        <v>98078242</v>
      </c>
      <c r="C166" s="12" t="s">
        <v>20</v>
      </c>
      <c r="D166" s="12" t="s">
        <v>23</v>
      </c>
      <c r="E166" s="12" t="s">
        <v>285</v>
      </c>
      <c r="F166" s="18" t="str">
        <f t="shared" si="5"/>
        <v>MAGNUS HS-INDICATOR RH ASSY-DM</v>
      </c>
      <c r="G166" s="18">
        <v>1</v>
      </c>
      <c r="H166" s="18"/>
      <c r="I166" s="18"/>
    </row>
    <row r="167" spans="1:9">
      <c r="A167" s="7">
        <v>46179</v>
      </c>
      <c r="B167" s="12">
        <v>98078242</v>
      </c>
      <c r="C167" s="12" t="s">
        <v>20</v>
      </c>
      <c r="D167" s="12" t="s">
        <v>23</v>
      </c>
      <c r="E167" s="12" t="s">
        <v>177</v>
      </c>
      <c r="F167" s="18" t="str">
        <f t="shared" si="5"/>
        <v>MAG-INS.CLUSTER COVER REAR-ABS-GALACTIC</v>
      </c>
      <c r="G167" s="18">
        <v>2</v>
      </c>
      <c r="H167" s="18"/>
      <c r="I167" s="18"/>
    </row>
    <row r="168" spans="1:9">
      <c r="A168" s="7">
        <v>46179</v>
      </c>
      <c r="B168" s="12">
        <v>98078242</v>
      </c>
      <c r="C168" s="12" t="s">
        <v>20</v>
      </c>
      <c r="D168" s="12" t="s">
        <v>23</v>
      </c>
      <c r="E168" s="12" t="s">
        <v>286</v>
      </c>
      <c r="F168" s="18" t="str">
        <f t="shared" si="5"/>
        <v>ZEAL-LOCK SET-PAVNA DM</v>
      </c>
      <c r="G168" s="18">
        <v>1</v>
      </c>
      <c r="H168" s="18"/>
      <c r="I168" s="18"/>
    </row>
    <row r="169" spans="1:9">
      <c r="A169" s="7">
        <v>46179</v>
      </c>
      <c r="B169" s="12">
        <v>98078242</v>
      </c>
      <c r="C169" s="12" t="s">
        <v>20</v>
      </c>
      <c r="D169" s="12" t="s">
        <v>23</v>
      </c>
      <c r="E169" s="12" t="s">
        <v>111</v>
      </c>
      <c r="F169" s="18" t="str">
        <f t="shared" si="5"/>
        <v>CHARGING SOCKET+10AFB FUSE+3PF250</v>
      </c>
      <c r="G169" s="18">
        <v>5</v>
      </c>
      <c r="H169" s="18"/>
      <c r="I169" s="18"/>
    </row>
    <row r="170" spans="1:9">
      <c r="A170" s="7">
        <v>46179</v>
      </c>
      <c r="B170" s="12">
        <v>98078242</v>
      </c>
      <c r="C170" s="12" t="s">
        <v>20</v>
      </c>
      <c r="D170" s="12" t="s">
        <v>23</v>
      </c>
      <c r="E170" s="12" t="s">
        <v>128</v>
      </c>
      <c r="F170" s="18" t="str">
        <f t="shared" si="5"/>
        <v>CHARGING SOCKET-AMPHENOL-PH2-M/Z</v>
      </c>
      <c r="G170" s="18">
        <v>1</v>
      </c>
      <c r="H170" s="18"/>
      <c r="I170" s="18"/>
    </row>
    <row r="171" spans="1:9">
      <c r="A171" s="7">
        <v>46178</v>
      </c>
      <c r="B171" s="12">
        <v>98078124</v>
      </c>
      <c r="C171" s="12" t="s">
        <v>20</v>
      </c>
      <c r="D171" s="12" t="s">
        <v>23</v>
      </c>
      <c r="E171" s="12" t="s">
        <v>289</v>
      </c>
      <c r="F171" s="18" t="str">
        <f t="shared" si="5"/>
        <v>MAGNUS FRONT PANEL RH-ABS-WHITE DM BPLGW00510</v>
      </c>
      <c r="G171" s="18">
        <v>1</v>
      </c>
      <c r="H171" s="18"/>
      <c r="I171" s="18"/>
    </row>
    <row r="172" spans="1:9">
      <c r="A172" s="7">
        <v>46178</v>
      </c>
      <c r="B172" s="12">
        <v>98078124</v>
      </c>
      <c r="C172" s="12" t="s">
        <v>20</v>
      </c>
      <c r="D172" s="12" t="s">
        <v>23</v>
      </c>
      <c r="E172" s="12" t="s">
        <v>290</v>
      </c>
      <c r="F172" s="18" t="str">
        <f t="shared" si="5"/>
        <v>MAG-PROTECTION BOARD LH-ABS-WHITE DM</v>
      </c>
      <c r="G172" s="18">
        <v>1</v>
      </c>
      <c r="H172" s="18"/>
      <c r="I172" s="18"/>
    </row>
    <row r="173" spans="1:9">
      <c r="A173" s="7">
        <v>46178</v>
      </c>
      <c r="B173" s="12">
        <v>98078124</v>
      </c>
      <c r="C173" s="12" t="s">
        <v>20</v>
      </c>
      <c r="D173" s="12" t="s">
        <v>23</v>
      </c>
      <c r="E173" s="12" t="s">
        <v>291</v>
      </c>
      <c r="F173" s="18" t="str">
        <f t="shared" si="5"/>
        <v>MAG-PROTECTION BOARD RH-ABS-WHITE DM BPLGW00518</v>
      </c>
      <c r="G173" s="18">
        <v>1</v>
      </c>
      <c r="H173" s="18"/>
      <c r="I173" s="18"/>
    </row>
    <row r="174" spans="1:9">
      <c r="A174" s="7">
        <v>46178</v>
      </c>
      <c r="B174" s="12">
        <v>98078124</v>
      </c>
      <c r="C174" s="12" t="s">
        <v>20</v>
      </c>
      <c r="D174" s="12" t="s">
        <v>23</v>
      </c>
      <c r="E174" s="12" t="s">
        <v>292</v>
      </c>
      <c r="F174" s="18" t="str">
        <f t="shared" si="5"/>
        <v>GLOVE BOX PANEL-M_P</v>
      </c>
      <c r="G174" s="18">
        <v>1</v>
      </c>
      <c r="H174" s="18"/>
      <c r="I174" s="18"/>
    </row>
    <row r="175" spans="1:9">
      <c r="A175" s="7">
        <v>46175</v>
      </c>
      <c r="B175" s="12">
        <v>98077800</v>
      </c>
      <c r="C175" s="12" t="s">
        <v>20</v>
      </c>
      <c r="D175" s="12" t="s">
        <v>23</v>
      </c>
      <c r="E175" s="12" t="s">
        <v>79</v>
      </c>
      <c r="F175" s="18" t="str">
        <f t="shared" si="5"/>
        <v>Magnus-Foot board DM</v>
      </c>
      <c r="G175" s="18">
        <v>1</v>
      </c>
      <c r="H175" s="18"/>
      <c r="I175" s="18"/>
    </row>
    <row r="176" spans="1:9">
      <c r="A176" s="7">
        <v>46174</v>
      </c>
      <c r="B176" s="12">
        <v>98077755</v>
      </c>
      <c r="C176" s="12" t="s">
        <v>20</v>
      </c>
      <c r="D176" s="12" t="s">
        <v>23</v>
      </c>
      <c r="E176" s="12" t="s">
        <v>293</v>
      </c>
      <c r="F176" s="18" t="str">
        <f t="shared" si="5"/>
        <v>LADIES FOOT REST-STEEL-BK PC</v>
      </c>
      <c r="G176" s="18">
        <v>1</v>
      </c>
      <c r="H176" s="18"/>
      <c r="I176" s="18"/>
    </row>
    <row r="177" spans="1:9">
      <c r="A177" s="7">
        <v>46174</v>
      </c>
      <c r="B177" s="12" t="s">
        <v>294</v>
      </c>
      <c r="C177" s="12" t="s">
        <v>68</v>
      </c>
      <c r="D177" s="12" t="s">
        <v>69</v>
      </c>
      <c r="E177" s="12" t="s">
        <v>64</v>
      </c>
      <c r="F177" s="18" t="str">
        <f t="shared" si="5"/>
        <v>Front Bearing Kit 6201RS (Pair)</v>
      </c>
      <c r="G177" s="18">
        <v>10</v>
      </c>
      <c r="H177" s="18"/>
      <c r="I177" s="18"/>
    </row>
    <row r="178" spans="1:9">
      <c r="A178" s="7">
        <v>46174</v>
      </c>
      <c r="B178" s="12" t="s">
        <v>294</v>
      </c>
      <c r="C178" s="12" t="s">
        <v>68</v>
      </c>
      <c r="D178" s="12" t="s">
        <v>69</v>
      </c>
      <c r="E178" s="12" t="s">
        <v>76</v>
      </c>
      <c r="F178" s="18" t="str">
        <f t="shared" si="5"/>
        <v>Rear Bearing 6204LLU</v>
      </c>
      <c r="G178" s="18">
        <v>10</v>
      </c>
      <c r="H178" s="18"/>
      <c r="I178" s="18"/>
    </row>
    <row r="179" spans="1:9">
      <c r="A179" s="7">
        <v>46172</v>
      </c>
      <c r="B179" s="12" t="s">
        <v>295</v>
      </c>
      <c r="C179" s="12" t="s">
        <v>120</v>
      </c>
      <c r="D179" s="12" t="s">
        <v>121</v>
      </c>
      <c r="E179" s="12" t="s">
        <v>183</v>
      </c>
      <c r="F179" s="18" t="str">
        <f t="shared" si="5"/>
        <v xml:space="preserve">3.00-10 ZOOM D TL42 J
</v>
      </c>
      <c r="G179" s="18">
        <v>3</v>
      </c>
      <c r="H179" s="18"/>
      <c r="I179" s="18"/>
    </row>
    <row r="180" spans="1:9">
      <c r="A180" s="7">
        <v>46172</v>
      </c>
      <c r="B180" s="12" t="s">
        <v>296</v>
      </c>
      <c r="C180" s="12" t="s">
        <v>120</v>
      </c>
      <c r="D180" s="12" t="s">
        <v>121</v>
      </c>
      <c r="E180" s="12" t="s">
        <v>183</v>
      </c>
      <c r="F180" s="18" t="str">
        <f t="shared" si="5"/>
        <v xml:space="preserve">3.00-10 ZOOM D TL42 J
</v>
      </c>
      <c r="G180" s="18">
        <v>1</v>
      </c>
      <c r="H180" s="18"/>
      <c r="I180" s="18"/>
    </row>
    <row r="181" spans="1:9">
      <c r="A181" s="7">
        <v>46171</v>
      </c>
      <c r="B181" s="12">
        <v>98077343</v>
      </c>
      <c r="C181" s="12" t="s">
        <v>20</v>
      </c>
      <c r="D181" s="12" t="s">
        <v>23</v>
      </c>
      <c r="E181" s="12" t="s">
        <v>250</v>
      </c>
      <c r="F181" s="18" t="str">
        <f t="shared" si="5"/>
        <v>REAR SHOCKER-310MM-BK-W/NEW SEAL-GABRIEL</v>
      </c>
      <c r="G181" s="18">
        <v>2</v>
      </c>
      <c r="H181" s="18"/>
      <c r="I181" s="18"/>
    </row>
    <row r="182" spans="1:9">
      <c r="A182" s="7">
        <v>46168</v>
      </c>
      <c r="B182" s="12">
        <v>98076785</v>
      </c>
      <c r="C182" s="12" t="s">
        <v>20</v>
      </c>
      <c r="D182" s="12" t="s">
        <v>23</v>
      </c>
      <c r="E182" s="12" t="s">
        <v>297</v>
      </c>
      <c r="F182" s="18" t="str">
        <f t="shared" si="5"/>
        <v>MAG-PROTECTION BOARD LH-ABS-MT RED DM</v>
      </c>
      <c r="G182" s="18">
        <v>1</v>
      </c>
      <c r="H182" s="18"/>
      <c r="I182" s="18"/>
    </row>
    <row r="183" spans="1:9">
      <c r="A183" s="7">
        <v>46167</v>
      </c>
      <c r="B183" s="12">
        <v>98076692</v>
      </c>
      <c r="C183" s="12" t="s">
        <v>20</v>
      </c>
      <c r="D183" s="12" t="s">
        <v>23</v>
      </c>
      <c r="E183" s="12" t="s">
        <v>38</v>
      </c>
      <c r="F183" s="18" t="str">
        <f t="shared" si="5"/>
        <v>MAG-INS.CLUSTER COVER FRONT-ABS-GALACTIC</v>
      </c>
      <c r="G183" s="18">
        <v>2</v>
      </c>
      <c r="H183" s="18"/>
      <c r="I183" s="18"/>
    </row>
    <row r="184" spans="1:9">
      <c r="A184" s="7">
        <v>46167</v>
      </c>
      <c r="B184" s="12">
        <v>98076692</v>
      </c>
      <c r="C184" s="12" t="s">
        <v>20</v>
      </c>
      <c r="D184" s="12" t="s">
        <v>23</v>
      </c>
      <c r="E184" s="12" t="s">
        <v>160</v>
      </c>
      <c r="F184" s="18" t="str">
        <f t="shared" si="5"/>
        <v>BRAKE LEVER CBS ASSY WITH BSS-LH-PC</v>
      </c>
      <c r="G184" s="18">
        <v>1</v>
      </c>
      <c r="H184" s="18"/>
      <c r="I184" s="18"/>
    </row>
    <row r="185" spans="1:9">
      <c r="A185" s="7">
        <v>46167</v>
      </c>
      <c r="B185" s="12">
        <v>98076692</v>
      </c>
      <c r="C185" s="12" t="s">
        <v>20</v>
      </c>
      <c r="D185" s="12" t="s">
        <v>23</v>
      </c>
      <c r="E185" s="12" t="s">
        <v>85</v>
      </c>
      <c r="F185" s="18" t="str">
        <f t="shared" si="5"/>
        <v>Reo/Zeal-Swing Arm Cover LH-PP-Black DM</v>
      </c>
      <c r="G185" s="18">
        <v>1</v>
      </c>
      <c r="H185" s="18"/>
      <c r="I185" s="18"/>
    </row>
    <row r="186" spans="1:9">
      <c r="A186" s="7">
        <v>46167</v>
      </c>
      <c r="B186" s="12">
        <v>98076692</v>
      </c>
      <c r="C186" s="12" t="s">
        <v>20</v>
      </c>
      <c r="D186" s="12" t="s">
        <v>23</v>
      </c>
      <c r="E186" s="12" t="s">
        <v>300</v>
      </c>
      <c r="F186" s="18" t="str">
        <f t="shared" si="5"/>
        <v>MAG-PROTECTION BOARD LH-ABS-OCEAN BLUE D</v>
      </c>
      <c r="G186" s="18">
        <v>1</v>
      </c>
      <c r="H186" s="18"/>
      <c r="I186" s="18"/>
    </row>
    <row r="187" spans="1:9">
      <c r="A187" s="7">
        <v>46167</v>
      </c>
      <c r="B187" s="12">
        <v>98076692</v>
      </c>
      <c r="C187" s="12" t="s">
        <v>20</v>
      </c>
      <c r="D187" s="12" t="s">
        <v>23</v>
      </c>
      <c r="E187" s="12" t="s">
        <v>132</v>
      </c>
      <c r="F187" s="18" t="str">
        <f t="shared" si="5"/>
        <v>Zeal-Throttle-Black-DM</v>
      </c>
      <c r="G187" s="18">
        <v>4</v>
      </c>
      <c r="H187" s="18"/>
      <c r="I187" s="18"/>
    </row>
    <row r="188" spans="1:9">
      <c r="A188" s="7">
        <v>46167</v>
      </c>
      <c r="B188" s="12">
        <v>98076692</v>
      </c>
      <c r="C188" s="12" t="s">
        <v>20</v>
      </c>
      <c r="D188" s="12" t="s">
        <v>23</v>
      </c>
      <c r="E188" s="12" t="s">
        <v>301</v>
      </c>
      <c r="F188" s="18" t="str">
        <f t="shared" si="5"/>
        <v>MAGNUS-LUGGAGE BOX-PP-BLACK</v>
      </c>
      <c r="G188" s="18">
        <v>1</v>
      </c>
      <c r="H188" s="18"/>
      <c r="I188" s="18"/>
    </row>
    <row r="189" spans="1:9">
      <c r="A189" s="7">
        <v>46167</v>
      </c>
      <c r="B189" s="12">
        <v>98076692</v>
      </c>
      <c r="C189" s="12" t="s">
        <v>20</v>
      </c>
      <c r="D189" s="12" t="s">
        <v>23</v>
      </c>
      <c r="E189" s="12" t="s">
        <v>302</v>
      </c>
      <c r="F189" s="18" t="str">
        <f t="shared" si="5"/>
        <v>Magnus-Seat Latch Cable DM</v>
      </c>
      <c r="G189" s="18">
        <v>5</v>
      </c>
      <c r="H189" s="18"/>
      <c r="I189" s="18"/>
    </row>
    <row r="190" spans="1:9">
      <c r="A190" s="57">
        <v>46165</v>
      </c>
      <c r="B190" s="14" t="s">
        <v>303</v>
      </c>
      <c r="C190" s="14" t="s">
        <v>274</v>
      </c>
      <c r="D190" s="14" t="s">
        <v>275</v>
      </c>
      <c r="E190" s="14" t="s">
        <v>276</v>
      </c>
      <c r="F190" s="18" t="str">
        <f t="shared" si="5"/>
        <v>Lithium-Ion Power Pack 60V 37Ah with inline fuse connector</v>
      </c>
      <c r="G190" s="14">
        <v>1</v>
      </c>
      <c r="H190" s="14" t="s">
        <v>304</v>
      </c>
      <c r="I190" s="14"/>
    </row>
    <row r="191" spans="1:9">
      <c r="A191" s="57">
        <v>46162</v>
      </c>
      <c r="B191" s="14" t="s">
        <v>305</v>
      </c>
      <c r="C191" s="14" t="s">
        <v>120</v>
      </c>
      <c r="D191" s="14" t="s">
        <v>121</v>
      </c>
      <c r="E191" s="14" t="s">
        <v>183</v>
      </c>
      <c r="F191" s="18" t="str">
        <f t="shared" si="5"/>
        <v xml:space="preserve">3.00-10 ZOOM D TL42 J
</v>
      </c>
      <c r="G191" s="14">
        <v>4</v>
      </c>
      <c r="H191" s="14"/>
      <c r="I191" s="14"/>
    </row>
    <row r="192" spans="1:9">
      <c r="A192" s="57">
        <v>46161</v>
      </c>
      <c r="B192" s="14">
        <v>98075766</v>
      </c>
      <c r="C192" s="58" t="s">
        <v>20</v>
      </c>
      <c r="D192" s="12" t="s">
        <v>23</v>
      </c>
      <c r="E192" s="14" t="s">
        <v>94</v>
      </c>
      <c r="F192" s="18" t="str">
        <f t="shared" si="5"/>
        <v>CLUSTER COVER TOP-PP-M</v>
      </c>
      <c r="G192" s="14">
        <v>2</v>
      </c>
      <c r="H192" s="14"/>
      <c r="I192" s="14"/>
    </row>
    <row r="193" spans="1:9">
      <c r="A193" s="57">
        <v>46156</v>
      </c>
      <c r="B193" s="14">
        <v>98075471</v>
      </c>
      <c r="C193" s="58" t="s">
        <v>20</v>
      </c>
      <c r="D193" s="12" t="s">
        <v>23</v>
      </c>
      <c r="E193" s="14" t="s">
        <v>226</v>
      </c>
      <c r="F193" s="18" t="str">
        <f t="shared" si="5"/>
        <v>MAG-PROTECTION BOARD RH-ABS-OCEAN BLE DM</v>
      </c>
      <c r="G193" s="14">
        <v>1</v>
      </c>
      <c r="H193" s="14"/>
      <c r="I193" s="14"/>
    </row>
    <row r="194" spans="1:9">
      <c r="A194" s="57">
        <v>46155</v>
      </c>
      <c r="B194" s="9" t="s">
        <v>309</v>
      </c>
      <c r="C194" s="14" t="s">
        <v>68</v>
      </c>
      <c r="D194" s="9" t="s">
        <v>69</v>
      </c>
      <c r="E194" s="14" t="s">
        <v>70</v>
      </c>
      <c r="F194" s="18" t="str">
        <f t="shared" ref="F194:F225" si="6">VLOOKUP(E194,Old,2,FALSE)</f>
        <v>Brake Shoe Magnus</v>
      </c>
      <c r="G194" s="14">
        <v>20</v>
      </c>
      <c r="H194" s="14"/>
      <c r="I194" s="14"/>
    </row>
    <row r="195" spans="1:9">
      <c r="A195" s="57">
        <v>46154</v>
      </c>
      <c r="B195" s="9" t="s">
        <v>175</v>
      </c>
      <c r="C195" s="14" t="s">
        <v>178</v>
      </c>
      <c r="D195" s="9" t="s">
        <v>175</v>
      </c>
      <c r="E195" s="14" t="s">
        <v>51</v>
      </c>
      <c r="F195" s="18" t="str">
        <f t="shared" si="6"/>
        <v>NEXUS OIL PALCO 80W90 120Ml</v>
      </c>
      <c r="G195" s="14">
        <v>20</v>
      </c>
      <c r="H195" s="14"/>
      <c r="I195" s="14"/>
    </row>
    <row r="196" spans="1:9">
      <c r="A196" s="57">
        <v>46154</v>
      </c>
      <c r="B196" s="9">
        <v>98075223</v>
      </c>
      <c r="C196" s="58" t="s">
        <v>20</v>
      </c>
      <c r="D196" s="12" t="s">
        <v>23</v>
      </c>
      <c r="E196" s="14" t="s">
        <v>300</v>
      </c>
      <c r="F196" s="18" t="str">
        <f t="shared" si="6"/>
        <v>MAG-PROTECTION BOARD LH-ABS-OCEAN BLUE D</v>
      </c>
      <c r="G196" s="14">
        <v>1</v>
      </c>
      <c r="H196" s="14"/>
      <c r="I196" s="14"/>
    </row>
    <row r="197" spans="1:9">
      <c r="A197" s="57">
        <v>46148</v>
      </c>
      <c r="B197" s="9" t="s">
        <v>310</v>
      </c>
      <c r="C197" s="14" t="s">
        <v>124</v>
      </c>
      <c r="D197" s="9" t="s">
        <v>125</v>
      </c>
      <c r="E197" s="14" t="s">
        <v>126</v>
      </c>
      <c r="F197" s="18" t="str">
        <f t="shared" si="6"/>
        <v>Switch</v>
      </c>
      <c r="G197" s="14">
        <v>40</v>
      </c>
      <c r="H197" s="14"/>
      <c r="I197" s="14"/>
    </row>
    <row r="198" spans="1:9">
      <c r="A198" s="57">
        <v>46148</v>
      </c>
      <c r="B198" s="9" t="s">
        <v>310</v>
      </c>
      <c r="C198" s="14" t="s">
        <v>124</v>
      </c>
      <c r="D198" s="9" t="s">
        <v>125</v>
      </c>
      <c r="E198" s="14" t="s">
        <v>129</v>
      </c>
      <c r="F198" s="18" t="str">
        <f t="shared" si="6"/>
        <v>Rear View Mirror Winner Magnus</v>
      </c>
      <c r="G198" s="14">
        <v>12</v>
      </c>
      <c r="H198" s="14"/>
      <c r="I198" s="14"/>
    </row>
    <row r="199" spans="1:9">
      <c r="A199" s="57">
        <v>46148</v>
      </c>
      <c r="B199" s="9" t="s">
        <v>310</v>
      </c>
      <c r="C199" s="14" t="s">
        <v>124</v>
      </c>
      <c r="D199" s="9" t="s">
        <v>125</v>
      </c>
      <c r="E199" s="14" t="s">
        <v>311</v>
      </c>
      <c r="F199" s="18" t="s">
        <v>312</v>
      </c>
      <c r="G199" s="14">
        <v>1</v>
      </c>
      <c r="H199" s="14"/>
      <c r="I199" s="14"/>
    </row>
    <row r="200" spans="1:9">
      <c r="A200" s="57">
        <v>46148</v>
      </c>
      <c r="B200" s="9" t="s">
        <v>310</v>
      </c>
      <c r="C200" s="14" t="s">
        <v>124</v>
      </c>
      <c r="D200" s="9" t="s">
        <v>125</v>
      </c>
      <c r="E200" s="30" t="s">
        <v>131</v>
      </c>
      <c r="F200" s="18" t="str">
        <f t="shared" ref="F200:F263" si="7">VLOOKUP(E200,Old,2,FALSE)</f>
        <v>Magnus Mat Red Black</v>
      </c>
      <c r="G200" s="14">
        <v>15</v>
      </c>
      <c r="H200" s="14"/>
      <c r="I200" s="14"/>
    </row>
    <row r="201" spans="1:9">
      <c r="A201" s="57">
        <v>46148</v>
      </c>
      <c r="B201" s="9" t="s">
        <v>310</v>
      </c>
      <c r="C201" s="14" t="s">
        <v>124</v>
      </c>
      <c r="D201" s="9" t="s">
        <v>125</v>
      </c>
      <c r="E201" s="30" t="s">
        <v>133</v>
      </c>
      <c r="F201" s="18" t="str">
        <f t="shared" si="7"/>
        <v>Magnus Mat Black Only</v>
      </c>
      <c r="G201" s="14">
        <v>20</v>
      </c>
      <c r="H201" s="14"/>
      <c r="I201" s="14"/>
    </row>
    <row r="202" spans="1:9">
      <c r="A202" s="57">
        <v>46148</v>
      </c>
      <c r="B202" s="9" t="s">
        <v>310</v>
      </c>
      <c r="C202" s="14" t="s">
        <v>124</v>
      </c>
      <c r="D202" s="9" t="s">
        <v>125</v>
      </c>
      <c r="E202" s="30" t="s">
        <v>315</v>
      </c>
      <c r="F202" s="18" t="str">
        <f t="shared" si="7"/>
        <v>Auto Socket Chagori 2+4</v>
      </c>
      <c r="G202" s="14">
        <v>5</v>
      </c>
      <c r="H202" s="14"/>
      <c r="I202" s="14"/>
    </row>
    <row r="203" spans="1:9">
      <c r="A203" s="57">
        <v>46148</v>
      </c>
      <c r="B203" s="9" t="s">
        <v>310</v>
      </c>
      <c r="C203" s="14" t="s">
        <v>124</v>
      </c>
      <c r="D203" s="9" t="s">
        <v>125</v>
      </c>
      <c r="E203" s="30" t="s">
        <v>316</v>
      </c>
      <c r="F203" s="18" t="str">
        <f t="shared" si="7"/>
        <v>Throttle</v>
      </c>
      <c r="G203" s="14">
        <v>4</v>
      </c>
      <c r="H203" s="14"/>
      <c r="I203" s="14"/>
    </row>
    <row r="204" spans="1:9">
      <c r="A204" s="57">
        <v>46141</v>
      </c>
      <c r="B204" s="14">
        <v>98074590</v>
      </c>
      <c r="C204" s="58" t="s">
        <v>20</v>
      </c>
      <c r="D204" s="12" t="s">
        <v>23</v>
      </c>
      <c r="E204" s="14" t="s">
        <v>293</v>
      </c>
      <c r="F204" s="18" t="str">
        <f t="shared" si="7"/>
        <v>LADIES FOOT REST-STEEL-BK PC</v>
      </c>
      <c r="G204" s="14">
        <v>1</v>
      </c>
      <c r="H204" s="14"/>
      <c r="I204" s="14"/>
    </row>
    <row r="205" spans="1:9">
      <c r="A205" s="57">
        <v>46141</v>
      </c>
      <c r="B205" s="14">
        <v>98074591</v>
      </c>
      <c r="C205" s="58" t="s">
        <v>20</v>
      </c>
      <c r="D205" s="12" t="s">
        <v>23</v>
      </c>
      <c r="E205" s="14" t="s">
        <v>91</v>
      </c>
      <c r="F205" s="18" t="str">
        <f t="shared" si="7"/>
        <v>MAG EX/PWR-INS CLUSTER COVER RR-PP BLACK</v>
      </c>
      <c r="G205" s="14">
        <v>2</v>
      </c>
      <c r="H205" s="14"/>
      <c r="I205" s="14"/>
    </row>
    <row r="206" spans="1:9">
      <c r="A206" s="57">
        <v>46141</v>
      </c>
      <c r="B206" s="14">
        <v>98074591</v>
      </c>
      <c r="C206" s="58" t="s">
        <v>20</v>
      </c>
      <c r="D206" s="12" t="s">
        <v>23</v>
      </c>
      <c r="E206" s="14" t="s">
        <v>317</v>
      </c>
      <c r="F206" s="18" t="str">
        <f t="shared" si="7"/>
        <v>MAGNUS-LUGGAGE BOX LID-PP-BLACK</v>
      </c>
      <c r="G206" s="14">
        <v>4</v>
      </c>
      <c r="H206" s="14"/>
      <c r="I206" s="14"/>
    </row>
    <row r="207" spans="1:9">
      <c r="A207" s="57">
        <v>46132</v>
      </c>
      <c r="B207" s="14">
        <v>98074028</v>
      </c>
      <c r="C207" s="58" t="s">
        <v>20</v>
      </c>
      <c r="D207" s="12" t="s">
        <v>23</v>
      </c>
      <c r="E207" s="14" t="s">
        <v>318</v>
      </c>
      <c r="F207" s="18" t="str">
        <f t="shared" si="7"/>
        <v>ZEAL SIDE PANEL RH-ABS GR BLK DM</v>
      </c>
      <c r="G207" s="14">
        <v>1</v>
      </c>
      <c r="H207" s="14"/>
      <c r="I207" s="14"/>
    </row>
    <row r="208" spans="1:9">
      <c r="A208" s="57">
        <v>46128</v>
      </c>
      <c r="B208" s="14">
        <v>98073731</v>
      </c>
      <c r="C208" s="58" t="s">
        <v>20</v>
      </c>
      <c r="D208" s="12" t="s">
        <v>23</v>
      </c>
      <c r="E208" s="14" t="s">
        <v>319</v>
      </c>
      <c r="F208" s="18" t="str">
        <f t="shared" si="7"/>
        <v>LIP SEAL-Z/M</v>
      </c>
      <c r="G208" s="14">
        <v>20</v>
      </c>
      <c r="H208" s="14"/>
      <c r="I208" s="14"/>
    </row>
    <row r="209" spans="1:9">
      <c r="A209" s="57">
        <v>46128</v>
      </c>
      <c r="B209" s="14">
        <v>98073731</v>
      </c>
      <c r="C209" s="58" t="s">
        <v>20</v>
      </c>
      <c r="D209" s="12" t="s">
        <v>23</v>
      </c>
      <c r="E209" s="14" t="s">
        <v>321</v>
      </c>
      <c r="F209" s="18" t="str">
        <f t="shared" si="7"/>
        <v>Front brake panel</v>
      </c>
      <c r="G209" s="14">
        <v>1</v>
      </c>
      <c r="H209" s="14"/>
      <c r="I209" s="14"/>
    </row>
    <row r="210" spans="1:9">
      <c r="A210" s="57">
        <v>46128</v>
      </c>
      <c r="B210" s="14">
        <v>98073731</v>
      </c>
      <c r="C210" s="58" t="s">
        <v>20</v>
      </c>
      <c r="D210" s="12" t="s">
        <v>23</v>
      </c>
      <c r="E210" s="14" t="s">
        <v>62</v>
      </c>
      <c r="F210" s="18" t="str">
        <f t="shared" si="7"/>
        <v>MAGNUS-LOCK SET-PAVNA DM</v>
      </c>
      <c r="G210" s="14">
        <v>5</v>
      </c>
      <c r="H210" s="14"/>
      <c r="I210" s="14"/>
    </row>
    <row r="211" spans="1:9">
      <c r="A211" s="57">
        <v>46128</v>
      </c>
      <c r="B211" s="14">
        <v>98073731</v>
      </c>
      <c r="C211" s="58" t="s">
        <v>20</v>
      </c>
      <c r="D211" s="12" t="s">
        <v>23</v>
      </c>
      <c r="E211" s="14" t="s">
        <v>324</v>
      </c>
      <c r="F211" s="18" t="str">
        <f t="shared" si="7"/>
        <v>HEAD LIGHT ON-OFF SWITCH-DM</v>
      </c>
      <c r="G211" s="14">
        <v>5</v>
      </c>
      <c r="H211" s="14"/>
      <c r="I211" s="14"/>
    </row>
    <row r="212" spans="1:9">
      <c r="A212" s="57">
        <v>46128</v>
      </c>
      <c r="B212" s="14">
        <v>98073731</v>
      </c>
      <c r="C212" s="58" t="s">
        <v>20</v>
      </c>
      <c r="D212" s="12" t="s">
        <v>23</v>
      </c>
      <c r="E212" s="14" t="s">
        <v>325</v>
      </c>
      <c r="F212" s="18" t="str">
        <f t="shared" si="7"/>
        <v>IGNITION SWITCH-DM</v>
      </c>
      <c r="G212" s="14">
        <v>5</v>
      </c>
      <c r="H212" s="14"/>
      <c r="I212" s="14"/>
    </row>
    <row r="213" spans="1:9">
      <c r="A213" s="57">
        <v>46128</v>
      </c>
      <c r="B213" s="14">
        <v>98073731</v>
      </c>
      <c r="C213" s="58" t="s">
        <v>20</v>
      </c>
      <c r="D213" s="12" t="s">
        <v>23</v>
      </c>
      <c r="E213" s="14" t="s">
        <v>326</v>
      </c>
      <c r="F213" s="18" t="str">
        <f t="shared" si="7"/>
        <v>Magnus-Pillion Footrest RH-DM</v>
      </c>
      <c r="G213" s="14">
        <v>2</v>
      </c>
      <c r="H213" s="14"/>
      <c r="I213" s="14"/>
    </row>
    <row r="214" spans="1:9">
      <c r="A214" s="57">
        <v>46128</v>
      </c>
      <c r="B214" s="14">
        <v>98073731</v>
      </c>
      <c r="C214" s="58" t="s">
        <v>20</v>
      </c>
      <c r="D214" s="12" t="s">
        <v>23</v>
      </c>
      <c r="E214" s="14" t="s">
        <v>327</v>
      </c>
      <c r="F214" s="18" t="str">
        <f t="shared" si="7"/>
        <v>MAGNUS-SIDE STAND-STL-BK PC</v>
      </c>
      <c r="G214" s="14">
        <v>2</v>
      </c>
      <c r="H214" s="14"/>
      <c r="I214" s="14"/>
    </row>
    <row r="215" spans="1:9">
      <c r="A215" s="57">
        <v>46128</v>
      </c>
      <c r="B215" s="14">
        <v>98073731</v>
      </c>
      <c r="C215" s="58" t="s">
        <v>20</v>
      </c>
      <c r="D215" s="12" t="s">
        <v>23</v>
      </c>
      <c r="E215" s="14" t="s">
        <v>38</v>
      </c>
      <c r="F215" s="18" t="str">
        <f t="shared" si="7"/>
        <v>MAG-INS.CLUSTER COVER FRONT-ABS-GALACTIC</v>
      </c>
      <c r="G215" s="14">
        <v>1</v>
      </c>
      <c r="H215" s="14"/>
      <c r="I215" s="14"/>
    </row>
    <row r="216" spans="1:9">
      <c r="A216" s="57">
        <v>46128</v>
      </c>
      <c r="B216" s="14">
        <v>98073731</v>
      </c>
      <c r="C216" s="58" t="s">
        <v>20</v>
      </c>
      <c r="D216" s="12" t="s">
        <v>23</v>
      </c>
      <c r="E216" s="14" t="s">
        <v>328</v>
      </c>
      <c r="F216" s="18" t="str">
        <f t="shared" si="7"/>
        <v>MAG/PWR-FRAME NUMBER COVER-PP-BLACK</v>
      </c>
      <c r="G216" s="14">
        <v>5</v>
      </c>
      <c r="H216" s="14"/>
      <c r="I216" s="14"/>
    </row>
    <row r="217" spans="1:9">
      <c r="A217" s="57">
        <v>46128</v>
      </c>
      <c r="B217" s="14">
        <v>98073731</v>
      </c>
      <c r="C217" s="58" t="s">
        <v>20</v>
      </c>
      <c r="D217" s="12" t="s">
        <v>23</v>
      </c>
      <c r="E217" s="14" t="s">
        <v>331</v>
      </c>
      <c r="F217" s="18" t="str">
        <f t="shared" si="7"/>
        <v>REO-LOCK SET ASSY-WITH AMPERE LOGO</v>
      </c>
      <c r="G217" s="14">
        <v>2</v>
      </c>
      <c r="H217" s="14"/>
      <c r="I217" s="14"/>
    </row>
    <row r="218" spans="1:9">
      <c r="A218" s="57">
        <v>46128</v>
      </c>
      <c r="B218" s="14">
        <v>98073731</v>
      </c>
      <c r="C218" s="58" t="s">
        <v>20</v>
      </c>
      <c r="D218" s="12" t="s">
        <v>23</v>
      </c>
      <c r="E218" s="14" t="s">
        <v>85</v>
      </c>
      <c r="F218" s="18" t="str">
        <f t="shared" si="7"/>
        <v>Reo/Zeal-Swing Arm Cover LH-PP-Black DM</v>
      </c>
      <c r="G218" s="14">
        <v>1</v>
      </c>
      <c r="H218" s="14"/>
      <c r="I218" s="14"/>
    </row>
    <row r="219" spans="1:9">
      <c r="A219" s="57">
        <v>46128</v>
      </c>
      <c r="B219" s="14">
        <v>98073731</v>
      </c>
      <c r="C219" s="58" t="s">
        <v>20</v>
      </c>
      <c r="D219" s="12" t="s">
        <v>23</v>
      </c>
      <c r="E219" s="14" t="s">
        <v>158</v>
      </c>
      <c r="F219" s="18" t="str">
        <f t="shared" si="7"/>
        <v>MAG-REAR PANEL TOP-ABS-GR BLK DM</v>
      </c>
      <c r="G219" s="14">
        <v>2</v>
      </c>
      <c r="H219" s="14"/>
      <c r="I219" s="14"/>
    </row>
    <row r="220" spans="1:9">
      <c r="A220" s="57">
        <v>46128</v>
      </c>
      <c r="B220" s="14">
        <v>98073731</v>
      </c>
      <c r="C220" s="58" t="s">
        <v>20</v>
      </c>
      <c r="D220" s="12" t="s">
        <v>23</v>
      </c>
      <c r="E220" s="14" t="s">
        <v>214</v>
      </c>
      <c r="F220" s="18" t="str">
        <f t="shared" si="7"/>
        <v>MAG-FRONT PANEL LH-ABS-GR BLK DM</v>
      </c>
      <c r="G220" s="14">
        <v>1</v>
      </c>
      <c r="H220" s="14"/>
      <c r="I220" s="14"/>
    </row>
    <row r="221" spans="1:9">
      <c r="A221" s="57">
        <v>46128</v>
      </c>
      <c r="B221" s="14">
        <v>98073731</v>
      </c>
      <c r="C221" s="58" t="s">
        <v>20</v>
      </c>
      <c r="D221" s="12" t="s">
        <v>23</v>
      </c>
      <c r="E221" s="14" t="s">
        <v>196</v>
      </c>
      <c r="F221" s="18" t="str">
        <f t="shared" si="7"/>
        <v>MAG-FRONT FENDER-ABS-GR BLK DM</v>
      </c>
      <c r="G221" s="14">
        <v>1</v>
      </c>
      <c r="H221" s="14"/>
      <c r="I221" s="14"/>
    </row>
    <row r="222" spans="1:9">
      <c r="A222" s="57">
        <v>46128</v>
      </c>
      <c r="B222" s="14">
        <v>98073731</v>
      </c>
      <c r="C222" s="58" t="s">
        <v>20</v>
      </c>
      <c r="D222" s="12" t="s">
        <v>23</v>
      </c>
      <c r="E222" s="14" t="s">
        <v>162</v>
      </c>
      <c r="F222" s="18" t="str">
        <f t="shared" si="7"/>
        <v>LUGG-BOX-FRONT COVER-LID-PP-BK</v>
      </c>
      <c r="G222" s="14">
        <v>10</v>
      </c>
      <c r="H222" s="14"/>
      <c r="I222" s="14"/>
    </row>
    <row r="223" spans="1:9">
      <c r="A223" s="57">
        <v>46128</v>
      </c>
      <c r="B223" s="14">
        <v>98073731</v>
      </c>
      <c r="C223" s="58" t="s">
        <v>20</v>
      </c>
      <c r="D223" s="12" t="s">
        <v>23</v>
      </c>
      <c r="E223" s="14" t="s">
        <v>334</v>
      </c>
      <c r="F223" s="18" t="str">
        <f t="shared" si="7"/>
        <v>NXG_15AMP_CHARGER</v>
      </c>
      <c r="G223" s="14">
        <v>1</v>
      </c>
      <c r="H223" s="14"/>
      <c r="I223" s="14"/>
    </row>
    <row r="224" spans="1:9">
      <c r="A224" s="57">
        <v>46128</v>
      </c>
      <c r="B224" s="14">
        <v>98073731</v>
      </c>
      <c r="C224" s="58" t="s">
        <v>20</v>
      </c>
      <c r="D224" s="12" t="s">
        <v>23</v>
      </c>
      <c r="E224" s="14" t="s">
        <v>188</v>
      </c>
      <c r="F224" s="18" t="str">
        <f t="shared" si="7"/>
        <v>MAG-INS.CLUSTER COVER FRONT-ABS-GR BLK D</v>
      </c>
      <c r="G224" s="14">
        <v>2</v>
      </c>
      <c r="H224" s="14"/>
      <c r="I224" s="14"/>
    </row>
    <row r="225" spans="1:9">
      <c r="A225" s="57">
        <v>46128</v>
      </c>
      <c r="B225" s="14">
        <v>98073731</v>
      </c>
      <c r="C225" s="58" t="s">
        <v>20</v>
      </c>
      <c r="D225" s="12" t="s">
        <v>23</v>
      </c>
      <c r="E225" s="14" t="s">
        <v>154</v>
      </c>
      <c r="F225" s="18" t="str">
        <f t="shared" si="7"/>
        <v>MAG-INS.CLUSTER CVR REAR-ABS-OCEAN BL DM</v>
      </c>
      <c r="G225" s="14">
        <v>2</v>
      </c>
      <c r="H225" s="14"/>
      <c r="I225" s="14"/>
    </row>
    <row r="226" spans="1:9">
      <c r="A226" s="57">
        <v>46128</v>
      </c>
      <c r="B226" s="14">
        <v>98073731</v>
      </c>
      <c r="C226" s="58" t="s">
        <v>20</v>
      </c>
      <c r="D226" s="12" t="s">
        <v>23</v>
      </c>
      <c r="E226" s="14" t="s">
        <v>224</v>
      </c>
      <c r="F226" s="18" t="str">
        <f t="shared" si="7"/>
        <v>MAG-FRONT PANEL LH-ABS-OCEAN BLUE DM</v>
      </c>
      <c r="G226" s="14">
        <v>1</v>
      </c>
      <c r="H226" s="14"/>
      <c r="I226" s="14"/>
    </row>
    <row r="227" spans="1:9">
      <c r="A227" s="57">
        <v>46128</v>
      </c>
      <c r="B227" s="14">
        <v>98073731</v>
      </c>
      <c r="C227" s="58" t="s">
        <v>20</v>
      </c>
      <c r="D227" s="12" t="s">
        <v>23</v>
      </c>
      <c r="E227" s="14" t="s">
        <v>336</v>
      </c>
      <c r="F227" s="18" t="str">
        <f t="shared" si="7"/>
        <v>MAGNUS HS-HANDLE BAR-STEEL-BK PC</v>
      </c>
      <c r="G227" s="14">
        <v>1</v>
      </c>
      <c r="H227" s="14"/>
      <c r="I227" s="14"/>
    </row>
    <row r="228" spans="1:9">
      <c r="A228" s="57">
        <v>46128</v>
      </c>
      <c r="B228" s="14">
        <v>98073732</v>
      </c>
      <c r="C228" s="58" t="s">
        <v>20</v>
      </c>
      <c r="D228" s="12" t="s">
        <v>23</v>
      </c>
      <c r="E228" s="14" t="s">
        <v>337</v>
      </c>
      <c r="F228" s="18" t="str">
        <f t="shared" si="7"/>
        <v>PROTECTIVE SET-CRASH GUARD-ERW2-NEXUS</v>
      </c>
      <c r="G228" s="14">
        <v>2</v>
      </c>
      <c r="H228" s="14"/>
      <c r="I228" s="14"/>
    </row>
    <row r="229" spans="1:9">
      <c r="A229" s="57">
        <v>46128</v>
      </c>
      <c r="B229" s="14">
        <v>98073732</v>
      </c>
      <c r="C229" s="58" t="s">
        <v>20</v>
      </c>
      <c r="D229" s="12" t="s">
        <v>23</v>
      </c>
      <c r="E229" s="14" t="s">
        <v>340</v>
      </c>
      <c r="F229" s="18" t="str">
        <f t="shared" si="7"/>
        <v>LFR_FRAME_ASSY</v>
      </c>
      <c r="G229" s="14">
        <v>2</v>
      </c>
      <c r="H229" s="14"/>
      <c r="I229" s="14"/>
    </row>
    <row r="230" spans="1:9">
      <c r="A230" s="57">
        <v>46128</v>
      </c>
      <c r="B230" s="14">
        <v>98073732</v>
      </c>
      <c r="C230" s="58" t="s">
        <v>20</v>
      </c>
      <c r="D230" s="12" t="s">
        <v>23</v>
      </c>
      <c r="E230" s="14" t="s">
        <v>168</v>
      </c>
      <c r="F230" s="18" t="str">
        <f t="shared" si="7"/>
        <v>PROTECTIVE SET-CRASH GUARD-SS202-NEXUS</v>
      </c>
      <c r="G230" s="14">
        <v>2</v>
      </c>
      <c r="H230" s="14"/>
      <c r="I230" s="14"/>
    </row>
    <row r="231" spans="1:9">
      <c r="A231" s="57">
        <v>46128</v>
      </c>
      <c r="B231" s="14">
        <v>98073732</v>
      </c>
      <c r="C231" s="58" t="s">
        <v>20</v>
      </c>
      <c r="D231" s="12" t="s">
        <v>23</v>
      </c>
      <c r="E231" s="14" t="s">
        <v>341</v>
      </c>
      <c r="F231" s="18" t="str">
        <f t="shared" si="7"/>
        <v>MAG-FRONT PANEL TOP-ABS-GR BLK-DM</v>
      </c>
      <c r="G231" s="14">
        <v>1</v>
      </c>
      <c r="H231" s="14"/>
      <c r="I231" s="14"/>
    </row>
    <row r="232" spans="1:9">
      <c r="A232" s="57">
        <v>46128</v>
      </c>
      <c r="B232" s="14">
        <v>98073732</v>
      </c>
      <c r="C232" s="58" t="s">
        <v>20</v>
      </c>
      <c r="D232" s="12" t="s">
        <v>23</v>
      </c>
      <c r="E232" s="14" t="s">
        <v>343</v>
      </c>
      <c r="F232" s="18" t="str">
        <f t="shared" si="7"/>
        <v>NXG FOOT MAT-GRAY</v>
      </c>
      <c r="G232" s="14">
        <v>3</v>
      </c>
      <c r="H232" s="14"/>
      <c r="I232" s="14"/>
    </row>
    <row r="233" spans="1:9">
      <c r="A233" s="57">
        <v>46128</v>
      </c>
      <c r="B233" s="14">
        <v>98073732</v>
      </c>
      <c r="C233" s="58" t="s">
        <v>20</v>
      </c>
      <c r="D233" s="12" t="s">
        <v>23</v>
      </c>
      <c r="E233" s="14" t="s">
        <v>208</v>
      </c>
      <c r="F233" s="18" t="str">
        <f t="shared" si="7"/>
        <v>MAG-REAR PANEL TOP-ABS-OCEAN BLUE DM</v>
      </c>
      <c r="G233" s="14">
        <v>1</v>
      </c>
      <c r="H233" s="14"/>
      <c r="I233" s="14"/>
    </row>
    <row r="234" spans="1:9">
      <c r="A234" s="57">
        <v>46128</v>
      </c>
      <c r="B234" s="14">
        <v>98073732</v>
      </c>
      <c r="C234" s="58" t="s">
        <v>20</v>
      </c>
      <c r="D234" s="12" t="s">
        <v>23</v>
      </c>
      <c r="E234" s="14" t="s">
        <v>62</v>
      </c>
      <c r="F234" s="18" t="str">
        <f t="shared" si="7"/>
        <v>MAGNUS-LOCK SET-PAVNA DM</v>
      </c>
      <c r="G234" s="14">
        <v>4</v>
      </c>
      <c r="H234" s="14"/>
      <c r="I234" s="14"/>
    </row>
    <row r="235" spans="1:9">
      <c r="A235" s="57">
        <v>46126</v>
      </c>
      <c r="B235" s="14" t="s">
        <v>345</v>
      </c>
      <c r="C235" s="14" t="s">
        <v>120</v>
      </c>
      <c r="D235" s="14" t="s">
        <v>121</v>
      </c>
      <c r="E235" s="14" t="s">
        <v>183</v>
      </c>
      <c r="F235" s="18" t="str">
        <f t="shared" si="7"/>
        <v xml:space="preserve">3.00-10 ZOOM D TL42 J
</v>
      </c>
      <c r="G235" s="14">
        <v>1</v>
      </c>
      <c r="H235" s="14"/>
      <c r="I235" s="14"/>
    </row>
    <row r="236" spans="1:9">
      <c r="A236" s="57">
        <v>46126</v>
      </c>
      <c r="B236" s="14" t="s">
        <v>345</v>
      </c>
      <c r="C236" s="14" t="s">
        <v>120</v>
      </c>
      <c r="D236" s="14" t="s">
        <v>121</v>
      </c>
      <c r="E236" s="14" t="s">
        <v>100</v>
      </c>
      <c r="F236" s="18" t="str">
        <f t="shared" si="7"/>
        <v>CEAT 90/90-12 ZOOM X3 54J TL (Tyre 12")</v>
      </c>
      <c r="G236" s="14">
        <v>2</v>
      </c>
      <c r="H236" s="14"/>
      <c r="I236" s="14"/>
    </row>
    <row r="237" spans="1:9">
      <c r="A237" s="57">
        <v>46122</v>
      </c>
      <c r="B237" s="14">
        <v>98073497</v>
      </c>
      <c r="C237" s="58" t="s">
        <v>20</v>
      </c>
      <c r="D237" s="12" t="s">
        <v>23</v>
      </c>
      <c r="E237" s="14" t="s">
        <v>139</v>
      </c>
      <c r="F237" s="18" t="str">
        <f t="shared" si="7"/>
        <v>Magnus Neo 3.5 Inch Cluster</v>
      </c>
      <c r="G237" s="14">
        <v>1</v>
      </c>
      <c r="H237" s="14"/>
      <c r="I237" s="14"/>
    </row>
    <row r="238" spans="1:9">
      <c r="A238" s="57">
        <v>46122</v>
      </c>
      <c r="B238" s="14" t="s">
        <v>349</v>
      </c>
      <c r="C238" s="14" t="s">
        <v>120</v>
      </c>
      <c r="D238" s="14" t="s">
        <v>121</v>
      </c>
      <c r="E238" s="14" t="s">
        <v>183</v>
      </c>
      <c r="F238" s="18" t="str">
        <f t="shared" si="7"/>
        <v xml:space="preserve">3.00-10 ZOOM D TL42 J
</v>
      </c>
      <c r="G238" s="14">
        <v>4</v>
      </c>
      <c r="H238" s="14"/>
      <c r="I238" s="14"/>
    </row>
    <row r="239" spans="1:9">
      <c r="A239" s="57">
        <v>46119</v>
      </c>
      <c r="B239" s="9" t="s">
        <v>175</v>
      </c>
      <c r="C239" s="14" t="s">
        <v>178</v>
      </c>
      <c r="D239" s="9" t="s">
        <v>175</v>
      </c>
      <c r="E239" s="14" t="s">
        <v>70</v>
      </c>
      <c r="F239" s="18" t="str">
        <f t="shared" si="7"/>
        <v>Brake Shoe Magnus</v>
      </c>
      <c r="G239" s="14">
        <v>20</v>
      </c>
      <c r="H239" s="14"/>
      <c r="I239" s="14"/>
    </row>
    <row r="240" spans="1:9">
      <c r="A240" s="57">
        <v>46110</v>
      </c>
      <c r="B240" s="9" t="s">
        <v>175</v>
      </c>
      <c r="C240" s="14" t="s">
        <v>178</v>
      </c>
      <c r="D240" s="9" t="s">
        <v>175</v>
      </c>
      <c r="E240" s="14" t="s">
        <v>70</v>
      </c>
      <c r="F240" s="18" t="str">
        <f t="shared" si="7"/>
        <v>Brake Shoe Magnus</v>
      </c>
      <c r="G240" s="14">
        <v>5</v>
      </c>
      <c r="H240" s="14"/>
      <c r="I240" s="14"/>
    </row>
    <row r="241" spans="1:9">
      <c r="A241" s="57">
        <v>46107</v>
      </c>
      <c r="B241" s="14" t="s">
        <v>351</v>
      </c>
      <c r="C241" s="14" t="s">
        <v>120</v>
      </c>
      <c r="D241" s="14" t="s">
        <v>121</v>
      </c>
      <c r="E241" s="14" t="s">
        <v>183</v>
      </c>
      <c r="F241" s="18" t="str">
        <f t="shared" si="7"/>
        <v xml:space="preserve">3.00-10 ZOOM D TL42 J
</v>
      </c>
      <c r="G241" s="14">
        <v>4</v>
      </c>
      <c r="H241" s="14"/>
      <c r="I241" s="14"/>
    </row>
    <row r="242" spans="1:9">
      <c r="A242" s="57">
        <v>46107</v>
      </c>
      <c r="B242" s="9" t="s">
        <v>175</v>
      </c>
      <c r="C242" s="14" t="s">
        <v>178</v>
      </c>
      <c r="D242" s="9" t="s">
        <v>175</v>
      </c>
      <c r="E242" s="14" t="s">
        <v>183</v>
      </c>
      <c r="F242" s="18" t="str">
        <f t="shared" si="7"/>
        <v xml:space="preserve">3.00-10 ZOOM D TL42 J
</v>
      </c>
      <c r="G242" s="14">
        <v>1</v>
      </c>
      <c r="H242" s="14"/>
      <c r="I242" s="14"/>
    </row>
    <row r="243" spans="1:9">
      <c r="A243" s="57">
        <v>46105</v>
      </c>
      <c r="B243" s="14">
        <v>98072495</v>
      </c>
      <c r="C243" s="58" t="s">
        <v>20</v>
      </c>
      <c r="D243" s="12" t="s">
        <v>23</v>
      </c>
      <c r="E243" s="14" t="s">
        <v>354</v>
      </c>
      <c r="F243" s="18" t="str">
        <f t="shared" si="7"/>
        <v>MAG-INS.CLUSTER COVER REAR-ABS-WHITE DM  BPLGW00513</v>
      </c>
      <c r="G243" s="14">
        <v>1</v>
      </c>
      <c r="H243" s="14"/>
      <c r="I243" s="14"/>
    </row>
    <row r="244" spans="1:9">
      <c r="A244" s="57">
        <v>46105</v>
      </c>
      <c r="B244" s="14">
        <v>98072495</v>
      </c>
      <c r="C244" s="58" t="s">
        <v>20</v>
      </c>
      <c r="D244" s="12" t="s">
        <v>23</v>
      </c>
      <c r="E244" s="14" t="s">
        <v>266</v>
      </c>
      <c r="F244" s="18" t="str">
        <f t="shared" si="7"/>
        <v>CBS Assembly</v>
      </c>
      <c r="G244" s="14">
        <v>2</v>
      </c>
      <c r="H244" s="14"/>
      <c r="I244" s="14"/>
    </row>
    <row r="245" spans="1:9">
      <c r="A245" s="57">
        <v>46105</v>
      </c>
      <c r="B245" s="14">
        <v>98072495</v>
      </c>
      <c r="C245" s="58" t="s">
        <v>20</v>
      </c>
      <c r="D245" s="12" t="s">
        <v>23</v>
      </c>
      <c r="E245" s="14" t="s">
        <v>356</v>
      </c>
      <c r="F245" s="18" t="str">
        <f t="shared" si="7"/>
        <v>CBS ASSEMBLY GRD</v>
      </c>
      <c r="G245" s="14">
        <v>2</v>
      </c>
      <c r="H245" s="14"/>
      <c r="I245" s="14"/>
    </row>
    <row r="246" spans="1:9">
      <c r="A246" s="57">
        <v>46105</v>
      </c>
      <c r="B246" s="14">
        <v>98072495</v>
      </c>
      <c r="C246" s="58" t="s">
        <v>20</v>
      </c>
      <c r="D246" s="12" t="s">
        <v>23</v>
      </c>
      <c r="E246" s="14" t="s">
        <v>357</v>
      </c>
      <c r="F246" s="18" t="str">
        <f t="shared" si="7"/>
        <v>MAG/PWR-FRAME NUMBER COVER-PP-MO BROWN</v>
      </c>
      <c r="G246" s="14">
        <v>1</v>
      </c>
      <c r="H246" s="14"/>
      <c r="I246" s="14"/>
    </row>
    <row r="247" spans="1:9">
      <c r="A247" s="57">
        <v>46105</v>
      </c>
      <c r="B247" s="14">
        <v>98072495</v>
      </c>
      <c r="C247" s="58" t="s">
        <v>20</v>
      </c>
      <c r="D247" s="12" t="s">
        <v>23</v>
      </c>
      <c r="E247" s="14" t="s">
        <v>358</v>
      </c>
      <c r="F247" s="18" t="str">
        <f t="shared" si="7"/>
        <v>LUG-BOX FRONT COVER-LID-PP-MO BROWN</v>
      </c>
      <c r="G247" s="14">
        <v>2</v>
      </c>
      <c r="H247" s="14"/>
      <c r="I247" s="14"/>
    </row>
    <row r="248" spans="1:9">
      <c r="A248" s="57">
        <v>46105</v>
      </c>
      <c r="B248" s="14">
        <v>98072495</v>
      </c>
      <c r="C248" s="58" t="s">
        <v>20</v>
      </c>
      <c r="D248" s="12" t="s">
        <v>23</v>
      </c>
      <c r="E248" s="14" t="s">
        <v>360</v>
      </c>
      <c r="F248" s="18" t="str">
        <f t="shared" si="7"/>
        <v>LUG-BOX FRONT COVER-PP-MO BROWN</v>
      </c>
      <c r="G248" s="14">
        <v>1</v>
      </c>
      <c r="H248" s="14"/>
      <c r="I248" s="14"/>
    </row>
    <row r="249" spans="1:9">
      <c r="A249" s="57">
        <v>46105</v>
      </c>
      <c r="B249" s="14">
        <v>98072495</v>
      </c>
      <c r="C249" s="58" t="s">
        <v>20</v>
      </c>
      <c r="D249" s="12" t="s">
        <v>23</v>
      </c>
      <c r="E249" s="14" t="s">
        <v>361</v>
      </c>
      <c r="F249" s="18" t="str">
        <f t="shared" si="7"/>
        <v>MAGNUS-FOOT BOARD MO BROWN</v>
      </c>
      <c r="G249" s="14">
        <v>1</v>
      </c>
      <c r="H249" s="14"/>
      <c r="I249" s="14"/>
    </row>
    <row r="250" spans="1:9">
      <c r="A250" s="57">
        <v>46105</v>
      </c>
      <c r="B250" s="14">
        <v>98072495</v>
      </c>
      <c r="C250" s="58" t="s">
        <v>20</v>
      </c>
      <c r="D250" s="12" t="s">
        <v>23</v>
      </c>
      <c r="E250" s="14" t="s">
        <v>362</v>
      </c>
      <c r="F250" s="18" t="str">
        <f t="shared" si="7"/>
        <v>GLOVE BOX PANEL-M_P MO BROWN</v>
      </c>
      <c r="G250" s="14">
        <v>1</v>
      </c>
      <c r="H250" s="14"/>
      <c r="I250" s="14"/>
    </row>
    <row r="251" spans="1:9">
      <c r="A251" s="57">
        <v>46105</v>
      </c>
      <c r="B251" s="14">
        <v>98072495</v>
      </c>
      <c r="C251" s="58" t="s">
        <v>20</v>
      </c>
      <c r="D251" s="12" t="s">
        <v>23</v>
      </c>
      <c r="E251" s="14" t="s">
        <v>363</v>
      </c>
      <c r="F251" s="18" t="str">
        <f t="shared" si="7"/>
        <v>MAGNUS-SIDE PANEL BOTTOM RH-MO BROWN</v>
      </c>
      <c r="G251" s="14">
        <v>1</v>
      </c>
      <c r="H251" s="14"/>
      <c r="I251" s="14"/>
    </row>
    <row r="252" spans="1:9">
      <c r="A252" s="57">
        <v>46105</v>
      </c>
      <c r="B252" s="14">
        <v>98072495</v>
      </c>
      <c r="C252" s="58" t="s">
        <v>20</v>
      </c>
      <c r="D252" s="12" t="s">
        <v>23</v>
      </c>
      <c r="E252" s="14" t="s">
        <v>366</v>
      </c>
      <c r="F252" s="18" t="str">
        <f t="shared" si="7"/>
        <v>MAG EX/PWR-INS CLUSTER COVER RR-PP MO BROWN</v>
      </c>
      <c r="G252" s="14">
        <v>1</v>
      </c>
      <c r="H252" s="14"/>
      <c r="I252" s="14"/>
    </row>
    <row r="253" spans="1:9">
      <c r="A253" s="57">
        <v>46105</v>
      </c>
      <c r="B253" s="14">
        <v>98072495</v>
      </c>
      <c r="C253" s="58" t="s">
        <v>20</v>
      </c>
      <c r="D253" s="12" t="s">
        <v>23</v>
      </c>
      <c r="E253" s="14" t="s">
        <v>85</v>
      </c>
      <c r="F253" s="18" t="str">
        <f t="shared" si="7"/>
        <v>Reo/Zeal-Swing Arm Cover LH-PP-Black DM</v>
      </c>
      <c r="G253" s="14">
        <v>2</v>
      </c>
      <c r="H253" s="14"/>
      <c r="I253" s="14"/>
    </row>
    <row r="254" spans="1:9">
      <c r="A254" s="57">
        <v>46105</v>
      </c>
      <c r="B254" s="14">
        <v>98072495</v>
      </c>
      <c r="C254" s="58" t="s">
        <v>20</v>
      </c>
      <c r="D254" s="12" t="s">
        <v>23</v>
      </c>
      <c r="E254" s="14" t="s">
        <v>84</v>
      </c>
      <c r="F254" s="18" t="str">
        <f t="shared" si="7"/>
        <v>Reo/Zeal-Swing Arm Cover RH-PP-Black DM</v>
      </c>
      <c r="G254" s="14">
        <v>2</v>
      </c>
      <c r="H254" s="14"/>
      <c r="I254" s="14"/>
    </row>
    <row r="255" spans="1:9">
      <c r="A255" s="57">
        <v>46105</v>
      </c>
      <c r="B255" s="14">
        <v>98072495</v>
      </c>
      <c r="C255" s="58" t="s">
        <v>20</v>
      </c>
      <c r="D255" s="12" t="s">
        <v>23</v>
      </c>
      <c r="E255" s="14" t="s">
        <v>367</v>
      </c>
      <c r="F255" s="18" t="str">
        <f t="shared" si="7"/>
        <v>PILLION FOOTREST-RH-ALU-PC-CHARCOAL GREY</v>
      </c>
      <c r="G255" s="14">
        <v>1</v>
      </c>
      <c r="H255" s="14"/>
      <c r="I255" s="14"/>
    </row>
    <row r="256" spans="1:9">
      <c r="A256" s="57">
        <v>46105</v>
      </c>
      <c r="B256" s="14">
        <v>98072495</v>
      </c>
      <c r="C256" s="58" t="s">
        <v>20</v>
      </c>
      <c r="D256" s="12" t="s">
        <v>23</v>
      </c>
      <c r="E256" s="14" t="s">
        <v>368</v>
      </c>
      <c r="F256" s="18" t="str">
        <f t="shared" si="7"/>
        <v>PILLION FOOTREST-LH-ALU-PC-CHARCOAL GREY</v>
      </c>
      <c r="G256" s="14">
        <v>1</v>
      </c>
      <c r="H256" s="14"/>
      <c r="I256" s="14"/>
    </row>
    <row r="257" spans="1:9">
      <c r="A257" s="57">
        <v>46105</v>
      </c>
      <c r="B257" s="14">
        <v>98072495</v>
      </c>
      <c r="C257" s="58" t="s">
        <v>20</v>
      </c>
      <c r="D257" s="12" t="s">
        <v>23</v>
      </c>
      <c r="E257" s="14" t="s">
        <v>196</v>
      </c>
      <c r="F257" s="18" t="str">
        <f t="shared" si="7"/>
        <v>MAG-FRONT FENDER-ABS-GR BLK DM</v>
      </c>
      <c r="G257" s="14">
        <v>1</v>
      </c>
      <c r="H257" s="14"/>
      <c r="I257" s="14"/>
    </row>
    <row r="258" spans="1:9">
      <c r="A258" s="57">
        <v>46105</v>
      </c>
      <c r="B258" s="14">
        <v>98072495</v>
      </c>
      <c r="C258" s="58" t="s">
        <v>20</v>
      </c>
      <c r="D258" s="12" t="s">
        <v>23</v>
      </c>
      <c r="E258" s="14" t="s">
        <v>145</v>
      </c>
      <c r="F258" s="18" t="str">
        <f t="shared" si="7"/>
        <v>MAG-FRONT FENDER-ABS-OCEAN BLUE DM</v>
      </c>
      <c r="G258" s="14">
        <v>1</v>
      </c>
      <c r="H258" s="14"/>
      <c r="I258" s="14"/>
    </row>
    <row r="259" spans="1:9">
      <c r="A259" s="57">
        <v>46105</v>
      </c>
      <c r="B259" s="14">
        <v>98072495</v>
      </c>
      <c r="C259" s="58" t="s">
        <v>20</v>
      </c>
      <c r="D259" s="12" t="s">
        <v>23</v>
      </c>
      <c r="E259" s="14" t="s">
        <v>300</v>
      </c>
      <c r="F259" s="18" t="str">
        <f t="shared" si="7"/>
        <v>MAG-PROTECTION BOARD LH-ABS-OCEAN BLUE D</v>
      </c>
      <c r="G259" s="14">
        <v>1</v>
      </c>
      <c r="H259" s="14"/>
      <c r="I259" s="14"/>
    </row>
    <row r="260" spans="1:9">
      <c r="A260" s="57">
        <v>46105</v>
      </c>
      <c r="B260" s="14">
        <v>98072495</v>
      </c>
      <c r="C260" s="58" t="s">
        <v>20</v>
      </c>
      <c r="D260" s="12" t="s">
        <v>23</v>
      </c>
      <c r="E260" s="14" t="s">
        <v>184</v>
      </c>
      <c r="F260" s="18" t="str">
        <f t="shared" si="7"/>
        <v>MAG-REAR PANEL TOP-ABS-GALACTIC GREY</v>
      </c>
      <c r="G260" s="14">
        <v>1</v>
      </c>
      <c r="H260" s="14"/>
      <c r="I260" s="14"/>
    </row>
    <row r="261" spans="1:9">
      <c r="A261" s="57">
        <v>46105</v>
      </c>
      <c r="B261" s="14">
        <v>98072495</v>
      </c>
      <c r="C261" s="58" t="s">
        <v>20</v>
      </c>
      <c r="D261" s="12" t="s">
        <v>23</v>
      </c>
      <c r="E261" s="14" t="s">
        <v>116</v>
      </c>
      <c r="F261" s="18" t="str">
        <f t="shared" si="7"/>
        <v>CHARGING SOCKET-CHOGORI-M</v>
      </c>
      <c r="G261" s="14">
        <v>2</v>
      </c>
      <c r="H261" s="14"/>
      <c r="I261" s="14"/>
    </row>
    <row r="262" spans="1:9">
      <c r="A262" s="57">
        <v>46105</v>
      </c>
      <c r="B262" s="14">
        <v>98072495</v>
      </c>
      <c r="C262" s="58" t="s">
        <v>20</v>
      </c>
      <c r="D262" s="12" t="s">
        <v>23</v>
      </c>
      <c r="E262" s="14" t="s">
        <v>372</v>
      </c>
      <c r="F262" s="18" t="str">
        <f t="shared" si="7"/>
        <v>INSTRUMENT CLUSTER-PH2-M</v>
      </c>
      <c r="G262" s="14">
        <v>1</v>
      </c>
      <c r="H262" s="14"/>
      <c r="I262" s="14"/>
    </row>
    <row r="263" spans="1:9">
      <c r="A263" s="57">
        <v>46105</v>
      </c>
      <c r="B263" s="14">
        <v>98072495</v>
      </c>
      <c r="C263" s="58" t="s">
        <v>20</v>
      </c>
      <c r="D263" s="12" t="s">
        <v>23</v>
      </c>
      <c r="E263" s="14" t="s">
        <v>375</v>
      </c>
      <c r="F263" s="18" t="str">
        <f t="shared" si="7"/>
        <v>Reo-Front Brake Cable</v>
      </c>
      <c r="G263" s="14">
        <v>5</v>
      </c>
      <c r="H263" s="14"/>
      <c r="I263" s="14"/>
    </row>
    <row r="264" spans="1:9">
      <c r="A264" s="57">
        <v>46105</v>
      </c>
      <c r="B264" s="14">
        <v>98072495</v>
      </c>
      <c r="C264" s="58" t="s">
        <v>20</v>
      </c>
      <c r="D264" s="12" t="s">
        <v>23</v>
      </c>
      <c r="E264" s="14" t="s">
        <v>264</v>
      </c>
      <c r="F264" s="18" t="str">
        <f t="shared" ref="F264:F327" si="8">VLOOKUP(E264,Old,2,FALSE)</f>
        <v>Reo-Rear Brake Cable</v>
      </c>
      <c r="G264" s="14">
        <v>2</v>
      </c>
      <c r="H264" s="14"/>
      <c r="I264" s="14"/>
    </row>
    <row r="265" spans="1:9">
      <c r="A265" s="57">
        <v>46105</v>
      </c>
      <c r="B265" s="14">
        <v>98072495</v>
      </c>
      <c r="C265" s="58" t="s">
        <v>20</v>
      </c>
      <c r="D265" s="12" t="s">
        <v>23</v>
      </c>
      <c r="E265" s="14" t="s">
        <v>158</v>
      </c>
      <c r="F265" s="18" t="str">
        <f t="shared" si="8"/>
        <v>MAG-REAR PANEL TOP-ABS-GR BLK DM</v>
      </c>
      <c r="G265" s="14">
        <v>2</v>
      </c>
      <c r="H265" s="14"/>
      <c r="I265" s="14"/>
    </row>
    <row r="266" spans="1:9">
      <c r="A266" s="57">
        <v>46105</v>
      </c>
      <c r="B266" s="14">
        <v>98072495</v>
      </c>
      <c r="C266" s="58" t="s">
        <v>20</v>
      </c>
      <c r="D266" s="12" t="s">
        <v>23</v>
      </c>
      <c r="E266" s="14" t="s">
        <v>132</v>
      </c>
      <c r="F266" s="18" t="str">
        <f t="shared" si="8"/>
        <v>Zeal-Throttle-Black-DM</v>
      </c>
      <c r="G266" s="14">
        <v>4</v>
      </c>
      <c r="H266" s="14"/>
      <c r="I266" s="14"/>
    </row>
    <row r="267" spans="1:9">
      <c r="A267" s="57">
        <v>46105</v>
      </c>
      <c r="B267" s="14">
        <v>98072495</v>
      </c>
      <c r="C267" s="58" t="s">
        <v>20</v>
      </c>
      <c r="D267" s="12" t="s">
        <v>23</v>
      </c>
      <c r="E267" s="14" t="s">
        <v>188</v>
      </c>
      <c r="F267" s="18" t="str">
        <f t="shared" si="8"/>
        <v>MAG-INS.CLUSTER COVER FRONT-ABS-GR BLK D</v>
      </c>
      <c r="G267" s="14">
        <v>3</v>
      </c>
      <c r="H267" s="14"/>
      <c r="I267" s="14"/>
    </row>
    <row r="268" spans="1:9">
      <c r="A268" s="57">
        <v>46105</v>
      </c>
      <c r="B268" s="14">
        <v>98072495</v>
      </c>
      <c r="C268" s="58" t="s">
        <v>20</v>
      </c>
      <c r="D268" s="12" t="s">
        <v>23</v>
      </c>
      <c r="E268" s="14" t="s">
        <v>55</v>
      </c>
      <c r="F268" s="18" t="str">
        <f t="shared" si="8"/>
        <v>MAG-INS.CLUSTER COVER REARR-ABS-GR BLK D</v>
      </c>
      <c r="G268" s="14">
        <v>3</v>
      </c>
      <c r="H268" s="14"/>
      <c r="I268" s="14"/>
    </row>
    <row r="269" spans="1:9">
      <c r="A269" s="57">
        <v>46105</v>
      </c>
      <c r="B269" s="14">
        <v>98072495</v>
      </c>
      <c r="C269" s="58" t="s">
        <v>20</v>
      </c>
      <c r="D269" s="12" t="s">
        <v>23</v>
      </c>
      <c r="E269" s="14" t="s">
        <v>109</v>
      </c>
      <c r="F269" s="18" t="str">
        <f t="shared" si="8"/>
        <v>THROTTLE RH W/O SWITCH</v>
      </c>
      <c r="G269" s="14">
        <v>4</v>
      </c>
      <c r="H269" s="14"/>
      <c r="I269" s="14"/>
    </row>
    <row r="270" spans="1:9">
      <c r="A270" s="57">
        <v>46105</v>
      </c>
      <c r="B270" s="14">
        <v>98072495</v>
      </c>
      <c r="C270" s="58" t="s">
        <v>20</v>
      </c>
      <c r="D270" s="12" t="s">
        <v>23</v>
      </c>
      <c r="E270" s="14" t="s">
        <v>82</v>
      </c>
      <c r="F270" s="18" t="str">
        <f t="shared" si="8"/>
        <v>MAGNUS HS-Front Brake Cable</v>
      </c>
      <c r="G270" s="14">
        <v>10</v>
      </c>
      <c r="H270" s="14"/>
      <c r="I270" s="14"/>
    </row>
    <row r="271" spans="1:9">
      <c r="A271" s="57">
        <v>46105</v>
      </c>
      <c r="B271" s="14">
        <v>98072495</v>
      </c>
      <c r="C271" s="58" t="s">
        <v>20</v>
      </c>
      <c r="D271" s="12" t="s">
        <v>23</v>
      </c>
      <c r="E271" s="14" t="s">
        <v>81</v>
      </c>
      <c r="F271" s="18" t="str">
        <f t="shared" si="8"/>
        <v>MAGNUS HS-Front HBS  Brake Cable</v>
      </c>
      <c r="G271" s="14">
        <v>10</v>
      </c>
      <c r="H271" s="14"/>
      <c r="I271" s="14"/>
    </row>
    <row r="272" spans="1:9">
      <c r="A272" s="57">
        <v>46105</v>
      </c>
      <c r="B272" s="14">
        <v>98072495</v>
      </c>
      <c r="C272" s="58" t="s">
        <v>20</v>
      </c>
      <c r="D272" s="12" t="s">
        <v>23</v>
      </c>
      <c r="E272" s="14" t="s">
        <v>80</v>
      </c>
      <c r="F272" s="18" t="str">
        <f t="shared" si="8"/>
        <v>MAGNUS HS-Rear Brake Cable</v>
      </c>
      <c r="G272" s="14">
        <v>10</v>
      </c>
      <c r="H272" s="14"/>
      <c r="I272" s="14"/>
    </row>
    <row r="273" spans="1:9">
      <c r="A273" s="57">
        <v>46105</v>
      </c>
      <c r="B273" s="14">
        <v>98072495</v>
      </c>
      <c r="C273" s="58" t="s">
        <v>20</v>
      </c>
      <c r="D273" s="12" t="s">
        <v>23</v>
      </c>
      <c r="E273" s="14" t="s">
        <v>44</v>
      </c>
      <c r="F273" s="18" t="str">
        <f t="shared" si="8"/>
        <v>MAG-FORK STEM RACER-ID30-CH STEEL</v>
      </c>
      <c r="G273" s="14">
        <v>10</v>
      </c>
      <c r="H273" s="14"/>
      <c r="I273" s="14"/>
    </row>
    <row r="274" spans="1:9">
      <c r="A274" s="57">
        <v>46105</v>
      </c>
      <c r="B274" s="14">
        <v>98072495</v>
      </c>
      <c r="C274" s="58" t="s">
        <v>20</v>
      </c>
      <c r="D274" s="12" t="s">
        <v>23</v>
      </c>
      <c r="E274" s="14" t="s">
        <v>56</v>
      </c>
      <c r="F274" s="18" t="str">
        <f t="shared" si="8"/>
        <v>MAG-BOTTOM RACER CUP-CH STEEL</v>
      </c>
      <c r="G274" s="14">
        <v>10</v>
      </c>
      <c r="H274" s="14"/>
      <c r="I274" s="14"/>
    </row>
    <row r="275" spans="1:9">
      <c r="A275" s="57">
        <v>46105</v>
      </c>
      <c r="B275" s="14">
        <v>98072495</v>
      </c>
      <c r="C275" s="58" t="s">
        <v>20</v>
      </c>
      <c r="D275" s="12" t="s">
        <v>23</v>
      </c>
      <c r="E275" s="14" t="s">
        <v>61</v>
      </c>
      <c r="F275" s="18" t="str">
        <f t="shared" si="8"/>
        <v>MAG-TOP RACER CUP-CH STEEL</v>
      </c>
      <c r="G275" s="14">
        <v>10</v>
      </c>
      <c r="H275" s="14"/>
      <c r="I275" s="14"/>
    </row>
    <row r="276" spans="1:9">
      <c r="A276" s="57">
        <v>46105</v>
      </c>
      <c r="B276" s="14">
        <v>98072495</v>
      </c>
      <c r="C276" s="58" t="s">
        <v>20</v>
      </c>
      <c r="D276" s="12" t="s">
        <v>23</v>
      </c>
      <c r="E276" s="14" t="s">
        <v>66</v>
      </c>
      <c r="F276" s="18" t="str">
        <f t="shared" si="8"/>
        <v>20X4MM MAG-RACER BALL&amp;CAGE-4MM-TOP</v>
      </c>
      <c r="G276" s="14">
        <v>10</v>
      </c>
      <c r="H276" s="14"/>
      <c r="I276" s="14"/>
    </row>
    <row r="277" spans="1:9">
      <c r="A277" s="57">
        <v>46105</v>
      </c>
      <c r="B277" s="14">
        <v>98072495</v>
      </c>
      <c r="C277" s="58" t="s">
        <v>20</v>
      </c>
      <c r="D277" s="12" t="s">
        <v>23</v>
      </c>
      <c r="E277" s="14" t="s">
        <v>73</v>
      </c>
      <c r="F277" s="18" t="str">
        <f t="shared" si="8"/>
        <v>14X6.35MAG-RACER BALL 6.35MM-BEARING-BTM</v>
      </c>
      <c r="G277" s="14">
        <v>10</v>
      </c>
      <c r="H277" s="14"/>
      <c r="I277" s="14"/>
    </row>
    <row r="278" spans="1:9">
      <c r="A278" s="57">
        <v>46105</v>
      </c>
      <c r="B278" s="14">
        <v>98072495</v>
      </c>
      <c r="C278" s="58" t="s">
        <v>20</v>
      </c>
      <c r="D278" s="12" t="s">
        <v>23</v>
      </c>
      <c r="E278" s="14" t="s">
        <v>78</v>
      </c>
      <c r="F278" s="18" t="str">
        <f t="shared" si="8"/>
        <v>ZEAL/REO-RACER NUT-M24X3 HEX 32 MM-YZP</v>
      </c>
      <c r="G278" s="14">
        <v>10</v>
      </c>
      <c r="H278" s="14"/>
      <c r="I278" s="14"/>
    </row>
    <row r="279" spans="1:9">
      <c r="A279" s="57">
        <v>46105</v>
      </c>
      <c r="B279" s="14">
        <v>98072495</v>
      </c>
      <c r="C279" s="58" t="s">
        <v>20</v>
      </c>
      <c r="D279" s="12" t="s">
        <v>23</v>
      </c>
      <c r="E279" s="14" t="s">
        <v>83</v>
      </c>
      <c r="F279" s="18" t="str">
        <f t="shared" si="8"/>
        <v>ZEAL/REO-RACER NUT-M24X3 HEX 46 MM-YZP</v>
      </c>
      <c r="G279" s="14">
        <v>10</v>
      </c>
      <c r="H279" s="14"/>
      <c r="I279" s="14"/>
    </row>
    <row r="280" spans="1:9">
      <c r="A280" s="57">
        <v>46105</v>
      </c>
      <c r="B280" s="14">
        <v>98072495</v>
      </c>
      <c r="C280" s="58" t="s">
        <v>20</v>
      </c>
      <c r="D280" s="12" t="s">
        <v>23</v>
      </c>
      <c r="E280" s="14" t="s">
        <v>350</v>
      </c>
      <c r="F280" s="18" t="str">
        <f t="shared" si="8"/>
        <v>HALL SENSOR PCB ASSEMBLY-Z/M</v>
      </c>
      <c r="G280" s="14">
        <v>10</v>
      </c>
      <c r="H280" s="14"/>
      <c r="I280" s="14"/>
    </row>
    <row r="281" spans="1:9">
      <c r="A281" s="57">
        <v>46105</v>
      </c>
      <c r="B281" s="14">
        <v>98072495</v>
      </c>
      <c r="C281" s="58" t="s">
        <v>20</v>
      </c>
      <c r="D281" s="12" t="s">
        <v>23</v>
      </c>
      <c r="E281" s="14" t="s">
        <v>111</v>
      </c>
      <c r="F281" s="18" t="str">
        <f t="shared" si="8"/>
        <v>CHARGING SOCKET+10AFB FUSE+3PF250</v>
      </c>
      <c r="G281" s="14">
        <v>5</v>
      </c>
      <c r="H281" s="14"/>
      <c r="I281" s="14"/>
    </row>
    <row r="282" spans="1:9">
      <c r="A282" s="57">
        <v>46105</v>
      </c>
      <c r="B282" s="14">
        <v>98072495</v>
      </c>
      <c r="C282" s="58" t="s">
        <v>20</v>
      </c>
      <c r="D282" s="12" t="s">
        <v>23</v>
      </c>
      <c r="E282" s="14" t="s">
        <v>62</v>
      </c>
      <c r="F282" s="18" t="str">
        <f t="shared" si="8"/>
        <v>MAGNUS-LOCK SET-PAVNA DM</v>
      </c>
      <c r="G282" s="14">
        <v>8</v>
      </c>
      <c r="H282" s="14"/>
      <c r="I282" s="14"/>
    </row>
    <row r="283" spans="1:9">
      <c r="A283" s="57">
        <v>46105</v>
      </c>
      <c r="B283" s="14">
        <v>98072495</v>
      </c>
      <c r="C283" s="58" t="s">
        <v>20</v>
      </c>
      <c r="D283" s="12" t="s">
        <v>23</v>
      </c>
      <c r="E283" s="14" t="s">
        <v>385</v>
      </c>
      <c r="F283" s="18" t="str">
        <f t="shared" si="8"/>
        <v>REAR PANEL TOP-GLOSSY BLACK-ABS-P</v>
      </c>
      <c r="G283" s="14">
        <v>2</v>
      </c>
      <c r="H283" s="14"/>
      <c r="I283" s="14"/>
    </row>
    <row r="284" spans="1:9">
      <c r="A284" s="57">
        <v>46105</v>
      </c>
      <c r="B284" s="14">
        <v>98072495</v>
      </c>
      <c r="C284" s="58" t="s">
        <v>20</v>
      </c>
      <c r="D284" s="12" t="s">
        <v>23</v>
      </c>
      <c r="E284" s="14" t="s">
        <v>113</v>
      </c>
      <c r="F284" s="18" t="str">
        <f t="shared" si="8"/>
        <v>BELT</v>
      </c>
      <c r="G284" s="14">
        <v>1</v>
      </c>
      <c r="H284" s="14"/>
      <c r="I284" s="14"/>
    </row>
    <row r="285" spans="1:9">
      <c r="A285" s="57">
        <v>46105</v>
      </c>
      <c r="B285" s="14">
        <v>98072495</v>
      </c>
      <c r="C285" s="58" t="s">
        <v>20</v>
      </c>
      <c r="D285" s="12" t="s">
        <v>23</v>
      </c>
      <c r="E285" s="14" t="s">
        <v>321</v>
      </c>
      <c r="F285" s="18" t="str">
        <f t="shared" si="8"/>
        <v>Front brake panel</v>
      </c>
      <c r="G285" s="14">
        <v>1</v>
      </c>
      <c r="H285" s="14"/>
      <c r="I285" s="14"/>
    </row>
    <row r="286" spans="1:9">
      <c r="A286" s="57">
        <v>46105</v>
      </c>
      <c r="B286" s="14">
        <v>98072495</v>
      </c>
      <c r="C286" s="58" t="s">
        <v>20</v>
      </c>
      <c r="D286" s="12" t="s">
        <v>23</v>
      </c>
      <c r="E286" s="14" t="s">
        <v>386</v>
      </c>
      <c r="F286" s="18" t="str">
        <f t="shared" si="8"/>
        <v>MAG-INS.CLUSTER COVER FRONT-ABS-WHITE DM BPLGW00512</v>
      </c>
      <c r="G286" s="14">
        <v>2</v>
      </c>
      <c r="H286" s="14"/>
      <c r="I286" s="14"/>
    </row>
    <row r="287" spans="1:9">
      <c r="A287" s="57">
        <v>46105</v>
      </c>
      <c r="B287" s="14">
        <v>98072496</v>
      </c>
      <c r="C287" s="58" t="s">
        <v>20</v>
      </c>
      <c r="D287" s="12" t="s">
        <v>23</v>
      </c>
      <c r="E287" s="14" t="s">
        <v>387</v>
      </c>
      <c r="F287" s="18" t="str">
        <f t="shared" si="8"/>
        <v>ELITE/REO-CONVERTER-48V12V-5V-ALU BODY</v>
      </c>
      <c r="G287" s="14">
        <v>1</v>
      </c>
      <c r="H287" s="14"/>
      <c r="I287" s="14"/>
    </row>
    <row r="288" spans="1:9">
      <c r="A288" s="57">
        <v>46091</v>
      </c>
      <c r="B288" s="14">
        <v>98071819</v>
      </c>
      <c r="C288" s="58" t="s">
        <v>20</v>
      </c>
      <c r="D288" s="12" t="s">
        <v>23</v>
      </c>
      <c r="E288" s="14" t="s">
        <v>94</v>
      </c>
      <c r="F288" s="18" t="str">
        <f t="shared" si="8"/>
        <v>CLUSTER COVER TOP-PP-M</v>
      </c>
      <c r="G288" s="14">
        <v>4</v>
      </c>
      <c r="H288" s="14"/>
      <c r="I288" s="14"/>
    </row>
    <row r="289" spans="1:9">
      <c r="A289" s="57">
        <v>46090</v>
      </c>
      <c r="B289" s="14">
        <v>98071731</v>
      </c>
      <c r="C289" s="58" t="s">
        <v>20</v>
      </c>
      <c r="D289" s="12" t="s">
        <v>23</v>
      </c>
      <c r="E289" s="14" t="s">
        <v>240</v>
      </c>
      <c r="F289" s="18" t="str">
        <f t="shared" si="8"/>
        <v>MAGNUS- HILUX HEAD LAMP DM</v>
      </c>
      <c r="G289" s="14">
        <v>1</v>
      </c>
      <c r="H289" s="14"/>
      <c r="I289" s="14"/>
    </row>
    <row r="290" spans="1:9">
      <c r="A290" s="57">
        <v>46090</v>
      </c>
      <c r="B290" s="14">
        <v>98071731</v>
      </c>
      <c r="C290" s="58" t="s">
        <v>20</v>
      </c>
      <c r="D290" s="12" t="s">
        <v>23</v>
      </c>
      <c r="E290" s="14" t="s">
        <v>244</v>
      </c>
      <c r="F290" s="18" t="str">
        <f t="shared" si="8"/>
        <v>Zeal-Brake Panel Rear-Al PDC-Black PC</v>
      </c>
      <c r="G290" s="14">
        <v>1</v>
      </c>
      <c r="H290" s="14"/>
      <c r="I290" s="14"/>
    </row>
    <row r="291" spans="1:9">
      <c r="A291" s="57">
        <v>46090</v>
      </c>
      <c r="B291" s="14">
        <v>98071731</v>
      </c>
      <c r="C291" s="58" t="s">
        <v>20</v>
      </c>
      <c r="D291" s="12" t="s">
        <v>23</v>
      </c>
      <c r="E291" s="14" t="s">
        <v>389</v>
      </c>
      <c r="F291" s="18" t="str">
        <f t="shared" si="8"/>
        <v>DECAL NEO LH</v>
      </c>
      <c r="G291" s="14">
        <v>1</v>
      </c>
      <c r="H291" s="14"/>
      <c r="I291" s="14"/>
    </row>
    <row r="292" spans="1:9">
      <c r="A292" s="57">
        <v>46090</v>
      </c>
      <c r="B292" s="14">
        <v>98071731</v>
      </c>
      <c r="C292" s="58" t="s">
        <v>20</v>
      </c>
      <c r="D292" s="12" t="s">
        <v>23</v>
      </c>
      <c r="E292" s="14" t="s">
        <v>390</v>
      </c>
      <c r="F292" s="18" t="str">
        <f t="shared" si="8"/>
        <v>MAGNUS EX DECAL REAR LH</v>
      </c>
      <c r="G292" s="14">
        <v>1</v>
      </c>
      <c r="H292" s="14"/>
      <c r="I292" s="14"/>
    </row>
    <row r="293" spans="1:9">
      <c r="A293" s="57">
        <v>46090</v>
      </c>
      <c r="B293" s="14">
        <v>98071731</v>
      </c>
      <c r="C293" s="58" t="s">
        <v>20</v>
      </c>
      <c r="D293" s="12" t="s">
        <v>23</v>
      </c>
      <c r="E293" s="14" t="s">
        <v>392</v>
      </c>
      <c r="F293" s="18" t="str">
        <f t="shared" si="8"/>
        <v>MAG-SIDE PANEL LH-ABS-WHITE DM</v>
      </c>
      <c r="G293" s="14">
        <v>1</v>
      </c>
      <c r="H293" s="14"/>
      <c r="I293" s="14"/>
    </row>
    <row r="294" spans="1:9">
      <c r="A294" s="57">
        <v>46090</v>
      </c>
      <c r="B294" s="14">
        <v>98071731</v>
      </c>
      <c r="C294" s="58" t="s">
        <v>20</v>
      </c>
      <c r="D294" s="12" t="s">
        <v>23</v>
      </c>
      <c r="E294" s="14" t="s">
        <v>158</v>
      </c>
      <c r="F294" s="18" t="str">
        <f t="shared" si="8"/>
        <v>MAG-REAR PANEL TOP-ABS-GR BLK DM</v>
      </c>
      <c r="G294" s="14">
        <v>1</v>
      </c>
      <c r="H294" s="14"/>
      <c r="I294" s="14"/>
    </row>
    <row r="295" spans="1:9">
      <c r="A295" s="57">
        <v>46090</v>
      </c>
      <c r="B295" s="14">
        <v>98071731</v>
      </c>
      <c r="C295" s="58" t="s">
        <v>20</v>
      </c>
      <c r="D295" s="12" t="s">
        <v>23</v>
      </c>
      <c r="E295" s="14" t="s">
        <v>215</v>
      </c>
      <c r="F295" s="18" t="str">
        <f t="shared" si="8"/>
        <v>MAG-PROTECTION BOARD LH-ABS-GR BLK DM</v>
      </c>
      <c r="G295" s="14">
        <v>1</v>
      </c>
      <c r="H295" s="14"/>
      <c r="I295" s="14"/>
    </row>
    <row r="296" spans="1:9">
      <c r="A296" s="57">
        <v>46090</v>
      </c>
      <c r="B296" s="14">
        <v>98071731</v>
      </c>
      <c r="C296" s="58" t="s">
        <v>20</v>
      </c>
      <c r="D296" s="12" t="s">
        <v>23</v>
      </c>
      <c r="E296" s="14" t="s">
        <v>214</v>
      </c>
      <c r="F296" s="18" t="str">
        <f t="shared" si="8"/>
        <v>MAG-FRONT PANEL LH-ABS-GR BLK DM</v>
      </c>
      <c r="G296" s="14">
        <v>1</v>
      </c>
      <c r="H296" s="14"/>
      <c r="I296" s="14"/>
    </row>
    <row r="297" spans="1:9">
      <c r="A297" s="57">
        <v>46090</v>
      </c>
      <c r="B297" s="14">
        <v>98071731</v>
      </c>
      <c r="C297" s="58" t="s">
        <v>20</v>
      </c>
      <c r="D297" s="12" t="s">
        <v>23</v>
      </c>
      <c r="E297" s="14" t="s">
        <v>230</v>
      </c>
      <c r="F297" s="18" t="str">
        <f t="shared" si="8"/>
        <v>ZEAL/MAG-CONTROLLER 60V-C ELECTRIC</v>
      </c>
      <c r="G297" s="14">
        <v>2</v>
      </c>
      <c r="H297" s="14"/>
      <c r="I297" s="14"/>
    </row>
    <row r="298" spans="1:9">
      <c r="A298" s="57">
        <v>46090</v>
      </c>
      <c r="B298" s="14">
        <v>98071731</v>
      </c>
      <c r="C298" s="58" t="s">
        <v>20</v>
      </c>
      <c r="D298" s="12" t="s">
        <v>23</v>
      </c>
      <c r="E298" s="14" t="s">
        <v>177</v>
      </c>
      <c r="F298" s="18" t="str">
        <f t="shared" si="8"/>
        <v>MAG-INS.CLUSTER COVER REAR-ABS-GALACTIC</v>
      </c>
      <c r="G298" s="14">
        <v>1</v>
      </c>
      <c r="H298" s="14"/>
      <c r="I298" s="14"/>
    </row>
    <row r="299" spans="1:9">
      <c r="A299" s="57">
        <v>46090</v>
      </c>
      <c r="B299" s="14">
        <v>98071731</v>
      </c>
      <c r="C299" s="58" t="s">
        <v>20</v>
      </c>
      <c r="D299" s="12" t="s">
        <v>23</v>
      </c>
      <c r="E299" s="14" t="s">
        <v>38</v>
      </c>
      <c r="F299" s="18" t="str">
        <f t="shared" si="8"/>
        <v>MAG-INS.CLUSTER COVER FRONT-ABS-GALACTIC</v>
      </c>
      <c r="G299" s="14">
        <v>1</v>
      </c>
      <c r="H299" s="14"/>
      <c r="I299" s="14"/>
    </row>
    <row r="300" spans="1:9">
      <c r="A300" s="57">
        <v>46090</v>
      </c>
      <c r="B300" s="14">
        <v>98071731</v>
      </c>
      <c r="C300" s="58" t="s">
        <v>20</v>
      </c>
      <c r="D300" s="12" t="s">
        <v>23</v>
      </c>
      <c r="E300" s="14" t="s">
        <v>257</v>
      </c>
      <c r="F300" s="18" t="str">
        <f t="shared" si="8"/>
        <v>MAGNUS-SEAT LATCH U-CLAMP DD-STL YZP</v>
      </c>
      <c r="G300" s="14">
        <v>1</v>
      </c>
      <c r="H300" s="14"/>
      <c r="I300" s="14"/>
    </row>
    <row r="301" spans="1:9">
      <c r="A301" s="57">
        <v>46090</v>
      </c>
      <c r="B301" s="14">
        <v>98071731</v>
      </c>
      <c r="C301" s="58" t="s">
        <v>20</v>
      </c>
      <c r="D301" s="12" t="s">
        <v>23</v>
      </c>
      <c r="E301" s="14" t="s">
        <v>398</v>
      </c>
      <c r="F301" s="18" t="str">
        <f t="shared" si="8"/>
        <v>MAG-FRONT FENDER-ABS-MATT B.BLACK-DM</v>
      </c>
      <c r="G301" s="14">
        <v>1</v>
      </c>
      <c r="H301" s="14"/>
      <c r="I301" s="14"/>
    </row>
    <row r="302" spans="1:9">
      <c r="A302" s="57">
        <v>46090</v>
      </c>
      <c r="B302" s="14">
        <v>98071731</v>
      </c>
      <c r="C302" s="58" t="s">
        <v>20</v>
      </c>
      <c r="D302" s="12" t="s">
        <v>23</v>
      </c>
      <c r="E302" s="14" t="s">
        <v>289</v>
      </c>
      <c r="F302" s="18" t="str">
        <f t="shared" si="8"/>
        <v>MAGNUS FRONT PANEL RH-ABS-WHITE DM BPLGW00510</v>
      </c>
      <c r="G302" s="14">
        <v>1</v>
      </c>
      <c r="H302" s="14"/>
      <c r="I302" s="14"/>
    </row>
    <row r="303" spans="1:9">
      <c r="A303" s="57">
        <v>46090</v>
      </c>
      <c r="B303" s="14">
        <v>98071731</v>
      </c>
      <c r="C303" s="58" t="s">
        <v>20</v>
      </c>
      <c r="D303" s="12" t="s">
        <v>23</v>
      </c>
      <c r="E303" s="14" t="s">
        <v>401</v>
      </c>
      <c r="F303" s="18" t="str">
        <f t="shared" si="8"/>
        <v>MAGNUS FRONT PANEL LH-ABS-WHITE DM BPLGW00509</v>
      </c>
      <c r="G303" s="14">
        <v>1</v>
      </c>
      <c r="H303" s="14"/>
      <c r="I303" s="14"/>
    </row>
    <row r="304" spans="1:9">
      <c r="A304" s="57">
        <v>46090</v>
      </c>
      <c r="B304" s="14">
        <v>98071731</v>
      </c>
      <c r="C304" s="58" t="s">
        <v>20</v>
      </c>
      <c r="D304" s="12" t="s">
        <v>23</v>
      </c>
      <c r="E304" s="14" t="s">
        <v>402</v>
      </c>
      <c r="F304" s="18" t="str">
        <f t="shared" si="8"/>
        <v>MAG-FRONT FENDER-ABS-WHITE DM BPLGW00508</v>
      </c>
      <c r="G304" s="14">
        <v>1</v>
      </c>
      <c r="H304" s="14"/>
      <c r="I304" s="14"/>
    </row>
    <row r="305" spans="1:9">
      <c r="A305" s="57">
        <v>46090</v>
      </c>
      <c r="B305" s="14">
        <v>98071731</v>
      </c>
      <c r="C305" s="58" t="s">
        <v>20</v>
      </c>
      <c r="D305" s="12" t="s">
        <v>23</v>
      </c>
      <c r="E305" s="14" t="s">
        <v>290</v>
      </c>
      <c r="F305" s="18" t="str">
        <f t="shared" si="8"/>
        <v>MAG-PROTECTION BOARD LH-ABS-WHITE DM</v>
      </c>
      <c r="G305" s="14">
        <v>1</v>
      </c>
      <c r="H305" s="14"/>
      <c r="I305" s="14"/>
    </row>
    <row r="306" spans="1:9">
      <c r="A306" s="57">
        <v>46090</v>
      </c>
      <c r="B306" s="14">
        <v>98071731</v>
      </c>
      <c r="C306" s="58" t="s">
        <v>20</v>
      </c>
      <c r="D306" s="12" t="s">
        <v>23</v>
      </c>
      <c r="E306" s="14" t="s">
        <v>291</v>
      </c>
      <c r="F306" s="18" t="str">
        <f t="shared" si="8"/>
        <v>MAG-PROTECTION BOARD RH-ABS-WHITE DM BPLGW00518</v>
      </c>
      <c r="G306" s="14">
        <v>1</v>
      </c>
      <c r="H306" s="14"/>
      <c r="I306" s="14"/>
    </row>
    <row r="307" spans="1:9">
      <c r="A307" s="57">
        <v>46090</v>
      </c>
      <c r="B307" s="14">
        <v>98071731</v>
      </c>
      <c r="C307" s="58" t="s">
        <v>20</v>
      </c>
      <c r="D307" s="12" t="s">
        <v>23</v>
      </c>
      <c r="E307" s="14" t="s">
        <v>403</v>
      </c>
      <c r="F307" s="18" t="str">
        <f t="shared" si="8"/>
        <v>MAG-SIDE PANEL RH-ABS-WHITE DM</v>
      </c>
      <c r="G307" s="14">
        <v>1</v>
      </c>
      <c r="H307" s="14"/>
      <c r="I307" s="14"/>
    </row>
    <row r="308" spans="1:9">
      <c r="A308" s="57">
        <v>46090</v>
      </c>
      <c r="B308" s="14">
        <v>98071731</v>
      </c>
      <c r="C308" s="58" t="s">
        <v>20</v>
      </c>
      <c r="D308" s="12" t="s">
        <v>23</v>
      </c>
      <c r="E308" s="14" t="s">
        <v>404</v>
      </c>
      <c r="F308" s="18" t="str">
        <f t="shared" si="8"/>
        <v>MAGNUS-SEAT-BLACK-FPSS DM</v>
      </c>
      <c r="G308" s="14">
        <v>1</v>
      </c>
      <c r="H308" s="14"/>
      <c r="I308" s="14"/>
    </row>
    <row r="309" spans="1:9">
      <c r="A309" s="57">
        <v>46090</v>
      </c>
      <c r="B309" s="14">
        <v>98071731</v>
      </c>
      <c r="C309" s="58" t="s">
        <v>20</v>
      </c>
      <c r="D309" s="12" t="s">
        <v>23</v>
      </c>
      <c r="E309" s="14" t="s">
        <v>317</v>
      </c>
      <c r="F309" s="18" t="str">
        <f t="shared" si="8"/>
        <v>MAGNUS-LUGGAGE BOX LID-PP-BLACK</v>
      </c>
      <c r="G309" s="14">
        <v>1</v>
      </c>
      <c r="H309" s="14"/>
      <c r="I309" s="14"/>
    </row>
    <row r="310" spans="1:9">
      <c r="A310" s="57">
        <v>46090</v>
      </c>
      <c r="B310" s="14">
        <v>98071731</v>
      </c>
      <c r="C310" s="58" t="s">
        <v>20</v>
      </c>
      <c r="D310" s="12" t="s">
        <v>23</v>
      </c>
      <c r="E310" s="14" t="s">
        <v>301</v>
      </c>
      <c r="F310" s="18" t="str">
        <f t="shared" si="8"/>
        <v>MAGNUS-LUGGAGE BOX-PP-BLACK</v>
      </c>
      <c r="G310" s="14">
        <v>1</v>
      </c>
      <c r="H310" s="14"/>
      <c r="I310" s="14"/>
    </row>
    <row r="311" spans="1:9">
      <c r="A311" s="57">
        <v>46090</v>
      </c>
      <c r="B311" s="14">
        <v>98071731</v>
      </c>
      <c r="C311" s="58" t="s">
        <v>20</v>
      </c>
      <c r="D311" s="12" t="s">
        <v>23</v>
      </c>
      <c r="E311" s="14" t="s">
        <v>405</v>
      </c>
      <c r="F311" s="18" t="str">
        <f t="shared" si="8"/>
        <v>MAG-MCB-MOUNT-BRACKET-STL-BLK</v>
      </c>
      <c r="G311" s="14">
        <v>4</v>
      </c>
      <c r="H311" s="14"/>
      <c r="I311" s="14"/>
    </row>
    <row r="312" spans="1:9">
      <c r="A312" s="57">
        <v>46090</v>
      </c>
      <c r="B312" s="14">
        <v>98071731</v>
      </c>
      <c r="C312" s="58" t="s">
        <v>20</v>
      </c>
      <c r="D312" s="12" t="s">
        <v>23</v>
      </c>
      <c r="E312" s="14" t="s">
        <v>406</v>
      </c>
      <c r="F312" s="18" t="str">
        <f t="shared" si="8"/>
        <v>Magnus-Protection Board Bottom LH-PP DM</v>
      </c>
      <c r="G312" s="14">
        <v>1</v>
      </c>
      <c r="H312" s="14"/>
      <c r="I312" s="14"/>
    </row>
    <row r="313" spans="1:9">
      <c r="A313" s="57">
        <v>46090</v>
      </c>
      <c r="B313" s="14">
        <v>98071731</v>
      </c>
      <c r="C313" s="58" t="s">
        <v>20</v>
      </c>
      <c r="D313" s="12" t="s">
        <v>23</v>
      </c>
      <c r="E313" s="14" t="s">
        <v>116</v>
      </c>
      <c r="F313" s="18" t="str">
        <f t="shared" si="8"/>
        <v>CHARGING SOCKET-CHOGORI-M</v>
      </c>
      <c r="G313" s="14">
        <v>2</v>
      </c>
      <c r="H313" s="14"/>
      <c r="I313" s="14"/>
    </row>
    <row r="314" spans="1:9">
      <c r="A314" s="57">
        <v>46087</v>
      </c>
      <c r="B314" s="9" t="s">
        <v>175</v>
      </c>
      <c r="C314" s="14" t="s">
        <v>178</v>
      </c>
      <c r="D314" s="9" t="s">
        <v>175</v>
      </c>
      <c r="E314" s="14" t="s">
        <v>408</v>
      </c>
      <c r="F314" s="18" t="str">
        <f t="shared" si="8"/>
        <v>BRAKE SENSOR</v>
      </c>
      <c r="G314" s="14">
        <v>3</v>
      </c>
      <c r="H314" s="14"/>
      <c r="I314" s="14"/>
    </row>
    <row r="315" spans="1:9">
      <c r="A315" s="57">
        <v>46087</v>
      </c>
      <c r="B315" s="9" t="s">
        <v>175</v>
      </c>
      <c r="C315" s="14" t="s">
        <v>178</v>
      </c>
      <c r="D315" s="9" t="s">
        <v>175</v>
      </c>
      <c r="E315" s="14" t="s">
        <v>51</v>
      </c>
      <c r="F315" s="18" t="str">
        <f t="shared" si="8"/>
        <v>NEXUS OIL PALCO 80W90 120Ml</v>
      </c>
      <c r="G315" s="14">
        <v>3</v>
      </c>
      <c r="H315" s="14"/>
      <c r="I315" s="14"/>
    </row>
    <row r="316" spans="1:9">
      <c r="A316" s="57">
        <v>46087</v>
      </c>
      <c r="B316" s="9" t="s">
        <v>175</v>
      </c>
      <c r="C316" s="14" t="s">
        <v>178</v>
      </c>
      <c r="D316" s="9" t="s">
        <v>175</v>
      </c>
      <c r="E316" s="14" t="s">
        <v>217</v>
      </c>
      <c r="F316" s="18" t="str">
        <f t="shared" si="8"/>
        <v>HORN</v>
      </c>
      <c r="G316" s="14">
        <v>5</v>
      </c>
      <c r="H316" s="14"/>
      <c r="I316" s="14"/>
    </row>
    <row r="317" spans="1:9">
      <c r="A317" s="57">
        <v>46086</v>
      </c>
      <c r="B317" s="9" t="s">
        <v>409</v>
      </c>
      <c r="C317" s="14" t="s">
        <v>120</v>
      </c>
      <c r="D317" s="9" t="s">
        <v>121</v>
      </c>
      <c r="E317" s="14" t="s">
        <v>183</v>
      </c>
      <c r="F317" s="18" t="str">
        <f t="shared" si="8"/>
        <v xml:space="preserve">3.00-10 ZOOM D TL42 J
</v>
      </c>
      <c r="G317" s="14">
        <v>4</v>
      </c>
      <c r="H317" s="14"/>
      <c r="I317" s="14"/>
    </row>
    <row r="318" spans="1:9">
      <c r="A318" s="57">
        <v>46080</v>
      </c>
      <c r="B318" s="14">
        <v>98071338</v>
      </c>
      <c r="C318" s="58" t="s">
        <v>20</v>
      </c>
      <c r="D318" s="12" t="s">
        <v>23</v>
      </c>
      <c r="E318" s="14" t="s">
        <v>410</v>
      </c>
      <c r="F318" s="18" t="str">
        <f t="shared" si="8"/>
        <v>BATTERY CLAMP-ZINC PLATED-M/Z EX</v>
      </c>
      <c r="G318" s="14">
        <v>5</v>
      </c>
      <c r="H318" s="14"/>
      <c r="I318" s="14"/>
    </row>
    <row r="319" spans="1:9">
      <c r="A319" s="57">
        <v>46077</v>
      </c>
      <c r="B319" s="14">
        <v>98071212</v>
      </c>
      <c r="C319" s="58" t="s">
        <v>20</v>
      </c>
      <c r="D319" s="12" t="s">
        <v>23</v>
      </c>
      <c r="E319" s="14" t="s">
        <v>411</v>
      </c>
      <c r="F319" s="18" t="str">
        <f t="shared" si="8"/>
        <v>FRONT FENDER-ABS MAT GREEN</v>
      </c>
      <c r="G319" s="14">
        <v>1</v>
      </c>
      <c r="H319" s="14"/>
      <c r="I319" s="14"/>
    </row>
    <row r="320" spans="1:9">
      <c r="A320" s="57">
        <v>46073</v>
      </c>
      <c r="B320" s="14" t="s">
        <v>412</v>
      </c>
      <c r="C320" s="14" t="s">
        <v>413</v>
      </c>
      <c r="D320" s="14" t="s">
        <v>414</v>
      </c>
      <c r="E320" s="30" t="s">
        <v>416</v>
      </c>
      <c r="F320" s="18" t="str">
        <f t="shared" si="8"/>
        <v>[60-38-D-0] D-60V 38ah NMC Phase-0</v>
      </c>
      <c r="G320" s="14">
        <v>1</v>
      </c>
      <c r="H320" s="14"/>
      <c r="I320" s="14"/>
    </row>
    <row r="321" spans="1:9">
      <c r="A321" s="57">
        <v>46069</v>
      </c>
      <c r="B321" s="14">
        <v>98070584</v>
      </c>
      <c r="C321" s="58" t="s">
        <v>20</v>
      </c>
      <c r="D321" s="12" t="s">
        <v>23</v>
      </c>
      <c r="E321" s="14" t="s">
        <v>265</v>
      </c>
      <c r="F321" s="18" t="str">
        <f t="shared" si="8"/>
        <v>MAGNUS SIDE STAND SPRING - DM</v>
      </c>
      <c r="G321" s="14">
        <v>5</v>
      </c>
      <c r="H321" s="14"/>
      <c r="I321" s="14"/>
    </row>
    <row r="322" spans="1:9">
      <c r="A322" s="57">
        <v>46069</v>
      </c>
      <c r="B322" s="14">
        <v>98070584</v>
      </c>
      <c r="C322" s="58" t="s">
        <v>20</v>
      </c>
      <c r="D322" s="12" t="s">
        <v>23</v>
      </c>
      <c r="E322" s="14" t="s">
        <v>55</v>
      </c>
      <c r="F322" s="18" t="str">
        <f t="shared" si="8"/>
        <v>MAG-INS.CLUSTER COVER REARR-ABS-GR BLK D</v>
      </c>
      <c r="G322" s="14">
        <v>1</v>
      </c>
      <c r="H322" s="14"/>
      <c r="I322" s="14"/>
    </row>
    <row r="323" spans="1:9">
      <c r="A323" s="57">
        <v>46069</v>
      </c>
      <c r="B323" s="14">
        <v>98070584</v>
      </c>
      <c r="C323" s="58" t="s">
        <v>20</v>
      </c>
      <c r="D323" s="12" t="s">
        <v>23</v>
      </c>
      <c r="E323" s="14" t="s">
        <v>188</v>
      </c>
      <c r="F323" s="18" t="str">
        <f t="shared" si="8"/>
        <v>MAG-INS.CLUSTER COVER FRONT-ABS-GR BLK D</v>
      </c>
      <c r="G323" s="14">
        <v>1</v>
      </c>
      <c r="H323" s="14"/>
      <c r="I323" s="14"/>
    </row>
    <row r="324" spans="1:9">
      <c r="A324" s="57">
        <v>46069</v>
      </c>
      <c r="B324" s="14">
        <v>98070584</v>
      </c>
      <c r="C324" s="58" t="s">
        <v>20</v>
      </c>
      <c r="D324" s="12" t="s">
        <v>23</v>
      </c>
      <c r="E324" s="14" t="s">
        <v>421</v>
      </c>
      <c r="F324" s="18" t="str">
        <f t="shared" si="8"/>
        <v>PRIMUS FENDER BKT RR-CENTER</v>
      </c>
      <c r="G324" s="14">
        <v>1</v>
      </c>
      <c r="H324" s="14"/>
      <c r="I324" s="14"/>
    </row>
    <row r="325" spans="1:9">
      <c r="A325" s="57">
        <v>46069</v>
      </c>
      <c r="B325" s="14">
        <v>98070584</v>
      </c>
      <c r="C325" s="58" t="s">
        <v>20</v>
      </c>
      <c r="D325" s="12" t="s">
        <v>23</v>
      </c>
      <c r="E325" s="14" t="s">
        <v>422</v>
      </c>
      <c r="F325" s="18" t="str">
        <f t="shared" si="8"/>
        <v>MAG_FRONT PANEL MAT GREEN</v>
      </c>
      <c r="G325" s="14">
        <v>1</v>
      </c>
      <c r="H325" s="14"/>
      <c r="I325" s="14"/>
    </row>
    <row r="326" spans="1:9">
      <c r="A326" s="57">
        <v>46069</v>
      </c>
      <c r="B326" s="14">
        <v>98070584</v>
      </c>
      <c r="C326" s="58" t="s">
        <v>20</v>
      </c>
      <c r="D326" s="12" t="s">
        <v>23</v>
      </c>
      <c r="E326" s="14" t="s">
        <v>423</v>
      </c>
      <c r="F326" s="18" t="str">
        <f t="shared" si="8"/>
        <v>INST CLUSTER FRONT MAT GREEN</v>
      </c>
      <c r="G326" s="14">
        <v>1</v>
      </c>
      <c r="H326" s="14"/>
      <c r="I326" s="14"/>
    </row>
    <row r="327" spans="1:9">
      <c r="A327" s="57">
        <v>46069</v>
      </c>
      <c r="B327" s="14">
        <v>98070584</v>
      </c>
      <c r="C327" s="58" t="s">
        <v>20</v>
      </c>
      <c r="D327" s="12" t="s">
        <v>23</v>
      </c>
      <c r="E327" s="14" t="s">
        <v>426</v>
      </c>
      <c r="F327" s="18" t="str">
        <f t="shared" si="8"/>
        <v>MAG-PROTECTION BOARD LH-ABS AL MILK</v>
      </c>
      <c r="G327" s="14">
        <v>1</v>
      </c>
      <c r="H327" s="14"/>
      <c r="I327" s="14"/>
    </row>
    <row r="328" spans="1:9">
      <c r="A328" s="57">
        <v>46069</v>
      </c>
      <c r="B328" s="14">
        <v>98070584</v>
      </c>
      <c r="C328" s="58" t="s">
        <v>20</v>
      </c>
      <c r="D328" s="12" t="s">
        <v>23</v>
      </c>
      <c r="E328" s="14" t="s">
        <v>427</v>
      </c>
      <c r="F328" s="18" t="str">
        <f t="shared" ref="F328:F391" si="9">VLOOKUP(E328,Old,2,FALSE)</f>
        <v>MAG-PROTECTION BOARD RH-ABS AL MILK</v>
      </c>
      <c r="G328" s="14">
        <v>1</v>
      </c>
      <c r="H328" s="14"/>
      <c r="I328" s="14"/>
    </row>
    <row r="329" spans="1:9">
      <c r="A329" s="57">
        <v>46069</v>
      </c>
      <c r="B329" s="14">
        <v>98070584</v>
      </c>
      <c r="C329" s="58" t="s">
        <v>20</v>
      </c>
      <c r="D329" s="12" t="s">
        <v>23</v>
      </c>
      <c r="E329" s="14" t="s">
        <v>428</v>
      </c>
      <c r="F329" s="18" t="str">
        <f t="shared" si="9"/>
        <v>MAG-FRONT PANEL LH-ABS AL MILK</v>
      </c>
      <c r="G329" s="14">
        <v>1</v>
      </c>
      <c r="H329" s="14"/>
      <c r="I329" s="14"/>
    </row>
    <row r="330" spans="1:9">
      <c r="A330" s="57">
        <v>46069</v>
      </c>
      <c r="B330" s="14">
        <v>98070584</v>
      </c>
      <c r="C330" s="58" t="s">
        <v>20</v>
      </c>
      <c r="D330" s="12" t="s">
        <v>23</v>
      </c>
      <c r="E330" s="14" t="s">
        <v>429</v>
      </c>
      <c r="F330" s="18" t="str">
        <f t="shared" si="9"/>
        <v>MAG-FRONT PANEL RH-ABS AL MILK</v>
      </c>
      <c r="G330" s="14">
        <v>1</v>
      </c>
      <c r="H330" s="14"/>
      <c r="I330" s="14"/>
    </row>
    <row r="331" spans="1:9">
      <c r="A331" s="57">
        <v>46069</v>
      </c>
      <c r="B331" s="14">
        <v>98070584</v>
      </c>
      <c r="C331" s="58" t="s">
        <v>20</v>
      </c>
      <c r="D331" s="12" t="s">
        <v>23</v>
      </c>
      <c r="E331" s="14" t="s">
        <v>402</v>
      </c>
      <c r="F331" s="18" t="str">
        <f t="shared" si="9"/>
        <v>MAG-FRONT FENDER-ABS-WHITE DM BPLGW00508</v>
      </c>
      <c r="G331" s="14">
        <v>1</v>
      </c>
      <c r="H331" s="14"/>
      <c r="I331" s="14"/>
    </row>
    <row r="332" spans="1:9">
      <c r="A332" s="57">
        <v>46069</v>
      </c>
      <c r="B332" s="14">
        <v>98070584</v>
      </c>
      <c r="C332" s="58" t="s">
        <v>20</v>
      </c>
      <c r="D332" s="12" t="s">
        <v>23</v>
      </c>
      <c r="E332" s="14" t="s">
        <v>319</v>
      </c>
      <c r="F332" s="18" t="str">
        <f t="shared" si="9"/>
        <v>LIP SEAL-Z/M</v>
      </c>
      <c r="G332" s="14">
        <v>20</v>
      </c>
      <c r="H332" s="14"/>
      <c r="I332" s="14"/>
    </row>
    <row r="333" spans="1:9">
      <c r="A333" s="57">
        <v>46069</v>
      </c>
      <c r="B333" s="14">
        <v>98070584</v>
      </c>
      <c r="C333" s="58" t="s">
        <v>20</v>
      </c>
      <c r="D333" s="12" t="s">
        <v>23</v>
      </c>
      <c r="E333" s="14" t="s">
        <v>114</v>
      </c>
      <c r="F333" s="18" t="str">
        <f t="shared" si="9"/>
        <v>Zeal-Brake Lever LH-Al PDC-Black PC</v>
      </c>
      <c r="G333" s="14">
        <v>10</v>
      </c>
      <c r="H333" s="14"/>
      <c r="I333" s="14"/>
    </row>
    <row r="334" spans="1:9">
      <c r="A334" s="57">
        <v>46069</v>
      </c>
      <c r="B334" s="14">
        <v>98070584</v>
      </c>
      <c r="C334" s="58" t="s">
        <v>20</v>
      </c>
      <c r="D334" s="12" t="s">
        <v>23</v>
      </c>
      <c r="E334" s="14" t="s">
        <v>432</v>
      </c>
      <c r="F334" s="18" t="str">
        <f t="shared" si="9"/>
        <v>FRONT FENDER-ABS-MT RED DM</v>
      </c>
      <c r="G334" s="14">
        <v>1</v>
      </c>
      <c r="H334" s="14"/>
      <c r="I334" s="14"/>
    </row>
    <row r="335" spans="1:9">
      <c r="A335" s="57">
        <v>46069</v>
      </c>
      <c r="B335" s="14">
        <v>98070584</v>
      </c>
      <c r="C335" s="58" t="s">
        <v>20</v>
      </c>
      <c r="D335" s="12" t="s">
        <v>23</v>
      </c>
      <c r="E335" s="14" t="s">
        <v>433</v>
      </c>
      <c r="F335" s="18" t="str">
        <f t="shared" si="9"/>
        <v>FRONT FENDER-ABS-OC BLUE DM</v>
      </c>
      <c r="G335" s="14">
        <v>1</v>
      </c>
      <c r="H335" s="14"/>
      <c r="I335" s="14"/>
    </row>
    <row r="336" spans="1:9">
      <c r="A336" s="57">
        <v>46069</v>
      </c>
      <c r="B336" s="14">
        <v>98070584</v>
      </c>
      <c r="C336" s="58" t="s">
        <v>20</v>
      </c>
      <c r="D336" s="12" t="s">
        <v>23</v>
      </c>
      <c r="E336" s="14" t="s">
        <v>434</v>
      </c>
      <c r="F336" s="18" t="str">
        <f t="shared" si="9"/>
        <v>MAG-FRONT FENDER-ABS-GALACTIC GREY</v>
      </c>
      <c r="G336" s="14">
        <v>1</v>
      </c>
      <c r="H336" s="14"/>
      <c r="I336" s="14"/>
    </row>
    <row r="337" spans="1:9">
      <c r="A337" s="57">
        <v>46069</v>
      </c>
      <c r="B337" s="14">
        <v>98070584</v>
      </c>
      <c r="C337" s="58" t="s">
        <v>20</v>
      </c>
      <c r="D337" s="12" t="s">
        <v>23</v>
      </c>
      <c r="E337" s="14" t="s">
        <v>435</v>
      </c>
      <c r="F337" s="18" t="str">
        <f t="shared" si="9"/>
        <v>FRONT FENDER-ABS-GLACIAL WHITE DM</v>
      </c>
      <c r="G337" s="14">
        <v>1</v>
      </c>
      <c r="H337" s="14"/>
      <c r="I337" s="14"/>
    </row>
    <row r="338" spans="1:9">
      <c r="A338" s="57">
        <v>46069</v>
      </c>
      <c r="B338" s="14">
        <v>98070584</v>
      </c>
      <c r="C338" s="58" t="s">
        <v>20</v>
      </c>
      <c r="D338" s="12" t="s">
        <v>23</v>
      </c>
      <c r="E338" s="14" t="s">
        <v>440</v>
      </c>
      <c r="F338" s="18" t="str">
        <f t="shared" si="9"/>
        <v>MAGNUS FL RH INDICATOR</v>
      </c>
      <c r="G338" s="14">
        <v>1</v>
      </c>
      <c r="H338" s="14"/>
      <c r="I338" s="14"/>
    </row>
    <row r="339" spans="1:9">
      <c r="A339" s="57">
        <v>46069</v>
      </c>
      <c r="B339" s="14">
        <v>98070584</v>
      </c>
      <c r="C339" s="58" t="s">
        <v>20</v>
      </c>
      <c r="D339" s="12" t="s">
        <v>23</v>
      </c>
      <c r="E339" s="14" t="s">
        <v>442</v>
      </c>
      <c r="F339" s="18" t="str">
        <f t="shared" si="9"/>
        <v>MAGNUS FL LH INDICATOR</v>
      </c>
      <c r="G339" s="14">
        <v>1</v>
      </c>
      <c r="H339" s="14"/>
      <c r="I339" s="14"/>
    </row>
    <row r="340" spans="1:9">
      <c r="A340" s="57">
        <v>46069</v>
      </c>
      <c r="B340" s="14">
        <v>98070584</v>
      </c>
      <c r="C340" s="58" t="s">
        <v>20</v>
      </c>
      <c r="D340" s="12" t="s">
        <v>23</v>
      </c>
      <c r="E340" s="14" t="s">
        <v>444</v>
      </c>
      <c r="F340" s="18" t="str">
        <f t="shared" si="9"/>
        <v>FRONT FENDER BRACKET ASSY</v>
      </c>
      <c r="G340" s="14">
        <v>1</v>
      </c>
      <c r="H340" s="14"/>
      <c r="I340" s="14"/>
    </row>
    <row r="341" spans="1:9">
      <c r="A341" s="57">
        <v>46069</v>
      </c>
      <c r="B341" s="14">
        <v>98070584</v>
      </c>
      <c r="C341" s="58" t="s">
        <v>20</v>
      </c>
      <c r="D341" s="12" t="s">
        <v>23</v>
      </c>
      <c r="E341" s="14" t="s">
        <v>445</v>
      </c>
      <c r="F341" s="18" t="str">
        <f t="shared" si="9"/>
        <v>FRONT FENDER UNDER BRACKET ASSY-STL-PC-P</v>
      </c>
      <c r="G341" s="14">
        <v>1</v>
      </c>
      <c r="H341" s="14"/>
      <c r="I341" s="14"/>
    </row>
    <row r="342" spans="1:9">
      <c r="A342" s="57">
        <v>46069</v>
      </c>
      <c r="B342" s="14">
        <v>98070584</v>
      </c>
      <c r="C342" s="58" t="s">
        <v>20</v>
      </c>
      <c r="D342" s="12" t="s">
        <v>23</v>
      </c>
      <c r="E342" s="14" t="s">
        <v>447</v>
      </c>
      <c r="F342" s="18" t="str">
        <f t="shared" si="9"/>
        <v>Magnus front fork T sterm DM</v>
      </c>
      <c r="G342" s="14">
        <v>1</v>
      </c>
      <c r="H342" s="14"/>
      <c r="I342" s="14"/>
    </row>
    <row r="343" spans="1:9">
      <c r="A343" s="57">
        <v>46069</v>
      </c>
      <c r="B343" s="14">
        <v>98070585</v>
      </c>
      <c r="C343" s="58" t="s">
        <v>20</v>
      </c>
      <c r="D343" s="12" t="s">
        <v>23</v>
      </c>
      <c r="E343" s="14" t="s">
        <v>450</v>
      </c>
      <c r="F343" s="18" t="str">
        <f t="shared" si="9"/>
        <v>BATTERY_TOP_MTG_BKT</v>
      </c>
      <c r="G343" s="14">
        <v>1</v>
      </c>
      <c r="H343" s="14"/>
      <c r="I343" s="14"/>
    </row>
    <row r="344" spans="1:9">
      <c r="A344" s="57">
        <v>46063</v>
      </c>
      <c r="B344" s="14">
        <v>691</v>
      </c>
      <c r="C344" s="56" t="s">
        <v>452</v>
      </c>
      <c r="D344" s="14" t="s">
        <v>453</v>
      </c>
      <c r="E344" s="30" t="s">
        <v>454</v>
      </c>
      <c r="F344" s="18" t="str">
        <f t="shared" si="9"/>
        <v>hub motor 1200 w 10" 130 mm</v>
      </c>
      <c r="G344" s="14">
        <v>1</v>
      </c>
      <c r="H344" s="14"/>
      <c r="I344" s="14"/>
    </row>
    <row r="345" spans="1:9">
      <c r="A345" s="57">
        <v>46063</v>
      </c>
      <c r="B345" s="14">
        <v>691</v>
      </c>
      <c r="C345" s="56" t="s">
        <v>452</v>
      </c>
      <c r="D345" s="14" t="s">
        <v>453</v>
      </c>
      <c r="E345" s="30" t="s">
        <v>458</v>
      </c>
      <c r="F345" s="18" t="str">
        <f t="shared" si="9"/>
        <v>Reo Hall Sensor Plate</v>
      </c>
      <c r="G345" s="14">
        <v>5</v>
      </c>
      <c r="H345" s="14"/>
      <c r="I345" s="14"/>
    </row>
    <row r="346" spans="1:9">
      <c r="A346" s="57">
        <v>46063</v>
      </c>
      <c r="B346" s="14">
        <v>691</v>
      </c>
      <c r="C346" s="56" t="s">
        <v>452</v>
      </c>
      <c r="D346" s="14" t="s">
        <v>453</v>
      </c>
      <c r="E346" s="30" t="s">
        <v>459</v>
      </c>
      <c r="F346" s="18" t="str">
        <f t="shared" si="9"/>
        <v>Brake lever assy lh</v>
      </c>
      <c r="G346" s="14">
        <v>5</v>
      </c>
      <c r="H346" s="14"/>
      <c r="I346" s="14"/>
    </row>
    <row r="347" spans="1:9">
      <c r="A347" s="57">
        <v>46063</v>
      </c>
      <c r="B347" s="14">
        <v>691</v>
      </c>
      <c r="C347" s="56" t="s">
        <v>452</v>
      </c>
      <c r="D347" s="14" t="s">
        <v>453</v>
      </c>
      <c r="E347" s="30" t="s">
        <v>460</v>
      </c>
      <c r="F347" s="18" t="str">
        <f t="shared" si="9"/>
        <v>Magnus Cluster Glass</v>
      </c>
      <c r="G347" s="14">
        <v>5</v>
      </c>
      <c r="H347" s="14"/>
      <c r="I347" s="14"/>
    </row>
    <row r="348" spans="1:9">
      <c r="A348" s="57">
        <v>46062</v>
      </c>
      <c r="B348" s="14">
        <v>98070214</v>
      </c>
      <c r="C348" s="58" t="s">
        <v>20</v>
      </c>
      <c r="D348" s="12" t="s">
        <v>23</v>
      </c>
      <c r="E348" s="14" t="s">
        <v>462</v>
      </c>
      <c r="F348" s="18" t="str">
        <f t="shared" si="9"/>
        <v>Reo/Zeal-Swing Arm Cover RH-PP-Black</v>
      </c>
      <c r="G348" s="14">
        <v>1</v>
      </c>
      <c r="H348" s="14"/>
      <c r="I348" s="14"/>
    </row>
    <row r="349" spans="1:9">
      <c r="A349" s="57">
        <v>46062</v>
      </c>
      <c r="B349" s="14">
        <v>98070214</v>
      </c>
      <c r="C349" s="58" t="s">
        <v>20</v>
      </c>
      <c r="D349" s="12" t="s">
        <v>23</v>
      </c>
      <c r="E349" s="14" t="s">
        <v>465</v>
      </c>
      <c r="F349" s="18" t="str">
        <f t="shared" si="9"/>
        <v>Reo/Zeal-Swing Arm Cover LH-PP-Black</v>
      </c>
      <c r="G349" s="14">
        <v>2</v>
      </c>
      <c r="H349" s="14"/>
      <c r="I349" s="14"/>
    </row>
    <row r="350" spans="1:9">
      <c r="A350" s="57">
        <v>46062</v>
      </c>
      <c r="B350" s="14">
        <v>98070214</v>
      </c>
      <c r="C350" s="58" t="s">
        <v>20</v>
      </c>
      <c r="D350" s="12" t="s">
        <v>23</v>
      </c>
      <c r="E350" s="14" t="s">
        <v>466</v>
      </c>
      <c r="F350" s="18" t="str">
        <f t="shared" si="9"/>
        <v>Zeal-Rear Inner Mudguard-PP-Black DM</v>
      </c>
      <c r="G350" s="14">
        <v>2</v>
      </c>
      <c r="H350" s="14"/>
      <c r="I350" s="14"/>
    </row>
    <row r="351" spans="1:9">
      <c r="A351" s="57">
        <v>46062</v>
      </c>
      <c r="B351" s="14">
        <v>98070214</v>
      </c>
      <c r="C351" s="58" t="s">
        <v>20</v>
      </c>
      <c r="D351" s="12" t="s">
        <v>23</v>
      </c>
      <c r="E351" s="14" t="s">
        <v>189</v>
      </c>
      <c r="F351" s="18" t="str">
        <f t="shared" si="9"/>
        <v>MAG-FRONT PANEL RH-ABS-GR BLK DM</v>
      </c>
      <c r="G351" s="14">
        <v>2</v>
      </c>
      <c r="H351" s="14"/>
      <c r="I351" s="14"/>
    </row>
    <row r="352" spans="1:9">
      <c r="A352" s="57">
        <v>46062</v>
      </c>
      <c r="B352" s="14">
        <v>98070214</v>
      </c>
      <c r="C352" s="58" t="s">
        <v>20</v>
      </c>
      <c r="D352" s="12" t="s">
        <v>23</v>
      </c>
      <c r="E352" s="14" t="s">
        <v>214</v>
      </c>
      <c r="F352" s="18" t="str">
        <f t="shared" si="9"/>
        <v>MAG-FRONT PANEL LH-ABS-GR BLK DM</v>
      </c>
      <c r="G352" s="14">
        <v>2</v>
      </c>
      <c r="H352" s="14"/>
      <c r="I352" s="14"/>
    </row>
    <row r="353" spans="1:9">
      <c r="A353" s="57">
        <v>46062</v>
      </c>
      <c r="B353" s="14">
        <v>98070214</v>
      </c>
      <c r="C353" s="58" t="s">
        <v>20</v>
      </c>
      <c r="D353" s="12" t="s">
        <v>23</v>
      </c>
      <c r="E353" s="14" t="s">
        <v>154</v>
      </c>
      <c r="F353" s="18" t="str">
        <f t="shared" si="9"/>
        <v>MAG-INS.CLUSTER CVR REAR-ABS-OCEAN BL DM</v>
      </c>
      <c r="G353" s="14">
        <v>1</v>
      </c>
      <c r="H353" s="14"/>
      <c r="I353" s="14"/>
    </row>
    <row r="354" spans="1:9">
      <c r="A354" s="57">
        <v>46062</v>
      </c>
      <c r="B354" s="14">
        <v>98070214</v>
      </c>
      <c r="C354" s="58" t="s">
        <v>20</v>
      </c>
      <c r="D354" s="12" t="s">
        <v>23</v>
      </c>
      <c r="E354" s="14" t="s">
        <v>227</v>
      </c>
      <c r="F354" s="18" t="str">
        <f t="shared" si="9"/>
        <v>MAG-INS.CLUSTER CVR FRNT-ABS-OCEAN BL DM</v>
      </c>
      <c r="G354" s="14">
        <v>1</v>
      </c>
      <c r="H354" s="14"/>
      <c r="I354" s="14"/>
    </row>
    <row r="355" spans="1:9">
      <c r="A355" s="57">
        <v>46062</v>
      </c>
      <c r="B355" s="14">
        <v>98070214</v>
      </c>
      <c r="C355" s="58" t="s">
        <v>20</v>
      </c>
      <c r="D355" s="12" t="s">
        <v>23</v>
      </c>
      <c r="E355" s="14" t="s">
        <v>109</v>
      </c>
      <c r="F355" s="18" t="str">
        <f t="shared" si="9"/>
        <v>THROTTLE RH W/O SWITCH</v>
      </c>
      <c r="G355" s="14">
        <v>4</v>
      </c>
      <c r="H355" s="14"/>
      <c r="I355" s="14"/>
    </row>
    <row r="356" spans="1:9">
      <c r="A356" s="57">
        <v>46062</v>
      </c>
      <c r="B356" s="14">
        <v>98070214</v>
      </c>
      <c r="C356" s="58" t="s">
        <v>20</v>
      </c>
      <c r="D356" s="12" t="s">
        <v>23</v>
      </c>
      <c r="E356" s="14" t="s">
        <v>469</v>
      </c>
      <c r="F356" s="18" t="str">
        <f t="shared" si="9"/>
        <v>MAGNUS FRONT PANEL LH-ABS-GLOSSY BLACK</v>
      </c>
      <c r="G356" s="14">
        <v>1</v>
      </c>
      <c r="H356" s="14"/>
      <c r="I356" s="14"/>
    </row>
    <row r="357" spans="1:9">
      <c r="A357" s="57">
        <v>46062</v>
      </c>
      <c r="B357" s="14">
        <v>98070214</v>
      </c>
      <c r="C357" s="58" t="s">
        <v>20</v>
      </c>
      <c r="D357" s="12" t="s">
        <v>23</v>
      </c>
      <c r="E357" s="14" t="s">
        <v>48</v>
      </c>
      <c r="F357" s="18" t="str">
        <f t="shared" si="9"/>
        <v>BRAKE LEVER RH-ALU BLK PC -ADVIK</v>
      </c>
      <c r="G357" s="14">
        <v>2</v>
      </c>
      <c r="H357" s="14"/>
      <c r="I357" s="14"/>
    </row>
    <row r="358" spans="1:9">
      <c r="A358" s="57">
        <v>46062</v>
      </c>
      <c r="B358" s="14">
        <v>98070214</v>
      </c>
      <c r="C358" s="58" t="s">
        <v>20</v>
      </c>
      <c r="D358" s="12" t="s">
        <v>23</v>
      </c>
      <c r="E358" s="14" t="s">
        <v>160</v>
      </c>
      <c r="F358" s="18" t="str">
        <f t="shared" si="9"/>
        <v>BRAKE LEVER CBS ASSY WITH BSS-LH-PC</v>
      </c>
      <c r="G358" s="14">
        <v>2</v>
      </c>
      <c r="H358" s="14"/>
      <c r="I358" s="14"/>
    </row>
    <row r="359" spans="1:9">
      <c r="A359" s="57">
        <v>46062</v>
      </c>
      <c r="B359" s="14">
        <v>98070214</v>
      </c>
      <c r="C359" s="58" t="s">
        <v>20</v>
      </c>
      <c r="D359" s="12" t="s">
        <v>23</v>
      </c>
      <c r="E359" s="14" t="s">
        <v>404</v>
      </c>
      <c r="F359" s="18" t="str">
        <f t="shared" si="9"/>
        <v>MAGNUS-SEAT-BLACK-FPSS DM</v>
      </c>
      <c r="G359" s="14">
        <v>1</v>
      </c>
      <c r="H359" s="14"/>
      <c r="I359" s="14"/>
    </row>
    <row r="360" spans="1:9">
      <c r="A360" s="57">
        <v>46062</v>
      </c>
      <c r="B360" s="14">
        <v>98070214</v>
      </c>
      <c r="C360" s="58" t="s">
        <v>20</v>
      </c>
      <c r="D360" s="12" t="s">
        <v>23</v>
      </c>
      <c r="E360" s="14" t="s">
        <v>473</v>
      </c>
      <c r="F360" s="18" t="str">
        <f t="shared" si="9"/>
        <v>LUG.BOX FRONT COVER-DM</v>
      </c>
      <c r="G360" s="14">
        <v>1</v>
      </c>
      <c r="H360" s="14"/>
      <c r="I360" s="14"/>
    </row>
    <row r="361" spans="1:9">
      <c r="A361" s="57">
        <v>46062</v>
      </c>
      <c r="B361" s="14">
        <v>98070214</v>
      </c>
      <c r="C361" s="58" t="s">
        <v>20</v>
      </c>
      <c r="D361" s="12" t="s">
        <v>23</v>
      </c>
      <c r="E361" s="14" t="s">
        <v>474</v>
      </c>
      <c r="F361" s="18" t="str">
        <f t="shared" si="9"/>
        <v>MAG-GLOVE BOX CONNECTOR-DM</v>
      </c>
      <c r="G361" s="14">
        <v>1</v>
      </c>
      <c r="H361" s="14"/>
      <c r="I361" s="14"/>
    </row>
    <row r="362" spans="1:9">
      <c r="A362" s="57">
        <v>46062</v>
      </c>
      <c r="B362" s="14">
        <v>98070214</v>
      </c>
      <c r="C362" s="58" t="s">
        <v>20</v>
      </c>
      <c r="D362" s="12" t="s">
        <v>23</v>
      </c>
      <c r="E362" s="14" t="s">
        <v>336</v>
      </c>
      <c r="F362" s="18" t="str">
        <f t="shared" si="9"/>
        <v>MAGNUS HS-HANDLE BAR-STEEL-BK PC</v>
      </c>
      <c r="G362" s="14">
        <v>1</v>
      </c>
      <c r="H362" s="14"/>
      <c r="I362" s="14"/>
    </row>
    <row r="363" spans="1:9">
      <c r="A363" s="57">
        <v>46062</v>
      </c>
      <c r="B363" s="14">
        <v>98070214</v>
      </c>
      <c r="C363" s="58" t="s">
        <v>20</v>
      </c>
      <c r="D363" s="12" t="s">
        <v>23</v>
      </c>
      <c r="E363" s="14" t="s">
        <v>80</v>
      </c>
      <c r="F363" s="18" t="str">
        <f t="shared" si="9"/>
        <v>MAGNUS HS-Rear Brake Cable</v>
      </c>
      <c r="G363" s="14">
        <v>6</v>
      </c>
      <c r="H363" s="14"/>
      <c r="I363" s="14"/>
    </row>
    <row r="364" spans="1:9">
      <c r="A364" s="57">
        <v>46062</v>
      </c>
      <c r="B364" s="14">
        <v>98070214</v>
      </c>
      <c r="C364" s="58" t="s">
        <v>20</v>
      </c>
      <c r="D364" s="12" t="s">
        <v>23</v>
      </c>
      <c r="E364" s="14" t="s">
        <v>81</v>
      </c>
      <c r="F364" s="18" t="str">
        <f t="shared" si="9"/>
        <v>MAGNUS HS-Front HBS  Brake Cable</v>
      </c>
      <c r="G364" s="14">
        <v>6</v>
      </c>
      <c r="H364" s="14"/>
      <c r="I364" s="14"/>
    </row>
    <row r="365" spans="1:9">
      <c r="A365" s="57">
        <v>46062</v>
      </c>
      <c r="B365" s="14">
        <v>98070214</v>
      </c>
      <c r="C365" s="58" t="s">
        <v>20</v>
      </c>
      <c r="D365" s="12" t="s">
        <v>23</v>
      </c>
      <c r="E365" s="14" t="s">
        <v>82</v>
      </c>
      <c r="F365" s="18" t="str">
        <f t="shared" si="9"/>
        <v>MAGNUS HS-Front Brake Cable</v>
      </c>
      <c r="G365" s="14">
        <v>6</v>
      </c>
      <c r="H365" s="14"/>
      <c r="I365" s="14"/>
    </row>
    <row r="366" spans="1:9">
      <c r="A366" s="57">
        <v>46062</v>
      </c>
      <c r="B366" s="14">
        <v>98070214</v>
      </c>
      <c r="C366" s="58" t="s">
        <v>20</v>
      </c>
      <c r="D366" s="12" t="s">
        <v>23</v>
      </c>
      <c r="E366" s="14" t="s">
        <v>477</v>
      </c>
      <c r="F366" s="18" t="str">
        <f t="shared" si="9"/>
        <v>MAG_FRONT PANEL_GLOSSY BLACK</v>
      </c>
      <c r="G366" s="14">
        <v>1</v>
      </c>
      <c r="H366" s="14"/>
      <c r="I366" s="14"/>
    </row>
    <row r="367" spans="1:9">
      <c r="A367" s="57">
        <v>46062</v>
      </c>
      <c r="B367" s="14">
        <v>98070214</v>
      </c>
      <c r="C367" s="58" t="s">
        <v>20</v>
      </c>
      <c r="D367" s="12" t="s">
        <v>23</v>
      </c>
      <c r="E367" s="14" t="s">
        <v>401</v>
      </c>
      <c r="F367" s="18" t="str">
        <f t="shared" si="9"/>
        <v>MAGNUS FRONT PANEL LH-ABS-WHITE DM BPLGW00509</v>
      </c>
      <c r="G367" s="14">
        <v>1</v>
      </c>
      <c r="H367" s="14"/>
      <c r="I367" s="14"/>
    </row>
    <row r="368" spans="1:9">
      <c r="A368" s="57">
        <v>46062</v>
      </c>
      <c r="B368" s="14">
        <v>98070214</v>
      </c>
      <c r="C368" s="58" t="s">
        <v>20</v>
      </c>
      <c r="D368" s="12" t="s">
        <v>23</v>
      </c>
      <c r="E368" s="14" t="s">
        <v>289</v>
      </c>
      <c r="F368" s="18" t="str">
        <f t="shared" si="9"/>
        <v>MAGNUS FRONT PANEL RH-ABS-WHITE DM BPLGW00510</v>
      </c>
      <c r="G368" s="14">
        <v>1</v>
      </c>
      <c r="H368" s="14"/>
      <c r="I368" s="14"/>
    </row>
    <row r="369" spans="1:9">
      <c r="A369" s="57">
        <v>46062</v>
      </c>
      <c r="B369" s="14">
        <v>98070214</v>
      </c>
      <c r="C369" s="58" t="s">
        <v>20</v>
      </c>
      <c r="D369" s="12" t="s">
        <v>23</v>
      </c>
      <c r="E369" s="14" t="s">
        <v>435</v>
      </c>
      <c r="F369" s="18" t="str">
        <f t="shared" si="9"/>
        <v>FRONT FENDER-ABS-GLACIAL WHITE DM</v>
      </c>
      <c r="G369" s="14">
        <v>1</v>
      </c>
      <c r="H369" s="14"/>
      <c r="I369" s="14"/>
    </row>
    <row r="370" spans="1:9">
      <c r="A370" s="57">
        <v>46062</v>
      </c>
      <c r="B370" s="14">
        <v>98070214</v>
      </c>
      <c r="C370" s="58" t="s">
        <v>20</v>
      </c>
      <c r="D370" s="12" t="s">
        <v>23</v>
      </c>
      <c r="E370" s="14" t="s">
        <v>482</v>
      </c>
      <c r="F370" s="18" t="str">
        <f t="shared" si="9"/>
        <v>MAGNUS EX DECAL FRONT RH</v>
      </c>
      <c r="G370" s="14">
        <v>1</v>
      </c>
      <c r="H370" s="14"/>
      <c r="I370" s="14"/>
    </row>
    <row r="371" spans="1:9">
      <c r="A371" s="57">
        <v>46062</v>
      </c>
      <c r="B371" s="14">
        <v>98070214</v>
      </c>
      <c r="C371" s="58" t="s">
        <v>20</v>
      </c>
      <c r="D371" s="12" t="s">
        <v>23</v>
      </c>
      <c r="E371" s="14" t="s">
        <v>484</v>
      </c>
      <c r="F371" s="18" t="str">
        <f t="shared" si="9"/>
        <v>MAGNUS EX DECAL FRONT LH</v>
      </c>
      <c r="G371" s="14">
        <v>2</v>
      </c>
      <c r="H371" s="14"/>
      <c r="I371" s="14"/>
    </row>
    <row r="372" spans="1:9">
      <c r="A372" s="57">
        <v>46062</v>
      </c>
      <c r="B372" s="14">
        <v>98070214</v>
      </c>
      <c r="C372" s="58" t="s">
        <v>20</v>
      </c>
      <c r="D372" s="12" t="s">
        <v>23</v>
      </c>
      <c r="E372" s="14" t="s">
        <v>485</v>
      </c>
      <c r="F372" s="18" t="str">
        <f t="shared" si="9"/>
        <v>Decal Front panel Top LH</v>
      </c>
      <c r="G372" s="14">
        <v>1</v>
      </c>
      <c r="H372" s="14"/>
      <c r="I372" s="14"/>
    </row>
    <row r="373" spans="1:9">
      <c r="A373" s="57">
        <v>46062</v>
      </c>
      <c r="B373" s="14">
        <v>98070214</v>
      </c>
      <c r="C373" s="58" t="s">
        <v>20</v>
      </c>
      <c r="D373" s="12" t="s">
        <v>23</v>
      </c>
      <c r="E373" s="14" t="s">
        <v>488</v>
      </c>
      <c r="F373" s="18" t="str">
        <f t="shared" si="9"/>
        <v>Decal Front panel Top RH</v>
      </c>
      <c r="G373" s="14">
        <v>1</v>
      </c>
      <c r="H373" s="14"/>
      <c r="I373" s="14"/>
    </row>
    <row r="374" spans="1:9">
      <c r="A374" s="57">
        <v>46062</v>
      </c>
      <c r="B374" s="14">
        <v>98070214</v>
      </c>
      <c r="C374" s="58" t="s">
        <v>20</v>
      </c>
      <c r="D374" s="12" t="s">
        <v>23</v>
      </c>
      <c r="E374" s="14" t="s">
        <v>111</v>
      </c>
      <c r="F374" s="18" t="str">
        <f t="shared" si="9"/>
        <v>CHARGING SOCKET+10AFB FUSE+3PF250</v>
      </c>
      <c r="G374" s="14">
        <v>5</v>
      </c>
      <c r="H374" s="14"/>
      <c r="I374" s="14"/>
    </row>
    <row r="375" spans="1:9">
      <c r="A375" s="57">
        <v>46062</v>
      </c>
      <c r="B375" s="14">
        <v>98070214</v>
      </c>
      <c r="C375" s="58" t="s">
        <v>20</v>
      </c>
      <c r="D375" s="12" t="s">
        <v>23</v>
      </c>
      <c r="E375" s="14" t="s">
        <v>62</v>
      </c>
      <c r="F375" s="18" t="str">
        <f t="shared" si="9"/>
        <v>MAGNUS-LOCK SET-PAVNA DM</v>
      </c>
      <c r="G375" s="14">
        <v>5</v>
      </c>
      <c r="H375" s="14"/>
      <c r="I375" s="14"/>
    </row>
    <row r="376" spans="1:9">
      <c r="A376" s="57">
        <v>46062</v>
      </c>
      <c r="B376" s="14">
        <v>98070214</v>
      </c>
      <c r="C376" s="58" t="s">
        <v>20</v>
      </c>
      <c r="D376" s="12" t="s">
        <v>23</v>
      </c>
      <c r="E376" s="14" t="s">
        <v>196</v>
      </c>
      <c r="F376" s="18" t="str">
        <f t="shared" si="9"/>
        <v>MAG-FRONT FENDER-ABS-GR BLK DM</v>
      </c>
      <c r="G376" s="14">
        <v>1</v>
      </c>
      <c r="H376" s="14"/>
      <c r="I376" s="14"/>
    </row>
    <row r="377" spans="1:9">
      <c r="A377" s="57">
        <v>46062</v>
      </c>
      <c r="B377" s="14">
        <v>98070214</v>
      </c>
      <c r="C377" s="58" t="s">
        <v>20</v>
      </c>
      <c r="D377" s="12" t="s">
        <v>23</v>
      </c>
      <c r="E377" s="14" t="s">
        <v>188</v>
      </c>
      <c r="F377" s="18" t="str">
        <f t="shared" si="9"/>
        <v>MAG-INS.CLUSTER COVER FRONT-ABS-GR BLK D</v>
      </c>
      <c r="G377" s="14">
        <v>1</v>
      </c>
      <c r="H377" s="14"/>
      <c r="I377" s="14"/>
    </row>
    <row r="378" spans="1:9">
      <c r="A378" s="57">
        <v>46062</v>
      </c>
      <c r="B378" s="14">
        <v>98070214</v>
      </c>
      <c r="C378" s="58" t="s">
        <v>20</v>
      </c>
      <c r="D378" s="12" t="s">
        <v>23</v>
      </c>
      <c r="E378" s="14" t="s">
        <v>55</v>
      </c>
      <c r="F378" s="18" t="str">
        <f t="shared" si="9"/>
        <v>MAG-INS.CLUSTER COVER REARR-ABS-GR BLK D</v>
      </c>
      <c r="G378" s="14">
        <v>1</v>
      </c>
      <c r="H378" s="14"/>
      <c r="I378" s="14"/>
    </row>
    <row r="379" spans="1:9">
      <c r="A379" s="57">
        <v>46062</v>
      </c>
      <c r="B379" s="14">
        <v>98070214</v>
      </c>
      <c r="C379" s="58" t="s">
        <v>20</v>
      </c>
      <c r="D379" s="12" t="s">
        <v>23</v>
      </c>
      <c r="E379" s="14" t="s">
        <v>215</v>
      </c>
      <c r="F379" s="18" t="str">
        <f t="shared" si="9"/>
        <v>MAG-PROTECTION BOARD LH-ABS-GR BLK DM</v>
      </c>
      <c r="G379" s="14">
        <v>1</v>
      </c>
      <c r="H379" s="14"/>
      <c r="I379" s="14"/>
    </row>
    <row r="380" spans="1:9">
      <c r="A380" s="57">
        <v>46062</v>
      </c>
      <c r="B380" s="14">
        <v>98070214</v>
      </c>
      <c r="C380" s="58" t="s">
        <v>20</v>
      </c>
      <c r="D380" s="12" t="s">
        <v>23</v>
      </c>
      <c r="E380" s="14" t="s">
        <v>90</v>
      </c>
      <c r="F380" s="18" t="str">
        <f t="shared" si="9"/>
        <v>MAG-SIDE PANEL LH-ABS-GR BLK DM</v>
      </c>
      <c r="G380" s="14">
        <v>1</v>
      </c>
      <c r="H380" s="14"/>
      <c r="I380" s="14"/>
    </row>
    <row r="381" spans="1:9">
      <c r="A381" s="57">
        <v>46062</v>
      </c>
      <c r="B381" s="14">
        <v>98070214</v>
      </c>
      <c r="C381" s="58" t="s">
        <v>20</v>
      </c>
      <c r="D381" s="12" t="s">
        <v>23</v>
      </c>
      <c r="E381" s="14" t="s">
        <v>158</v>
      </c>
      <c r="F381" s="18" t="str">
        <f t="shared" si="9"/>
        <v>MAG-REAR PANEL TOP-ABS-GR BLK DM</v>
      </c>
      <c r="G381" s="14">
        <v>1</v>
      </c>
      <c r="H381" s="14"/>
      <c r="I381" s="14"/>
    </row>
    <row r="382" spans="1:9">
      <c r="A382" s="57">
        <v>46062</v>
      </c>
      <c r="B382" s="14">
        <v>98070214</v>
      </c>
      <c r="C382" s="58" t="s">
        <v>20</v>
      </c>
      <c r="D382" s="12" t="s">
        <v>23</v>
      </c>
      <c r="E382" s="14" t="s">
        <v>301</v>
      </c>
      <c r="F382" s="18" t="str">
        <f t="shared" si="9"/>
        <v>MAGNUS-LUGGAGE BOX-PP-BLACK</v>
      </c>
      <c r="G382" s="14">
        <v>1</v>
      </c>
      <c r="H382" s="14"/>
      <c r="I382" s="14"/>
    </row>
    <row r="383" spans="1:9">
      <c r="A383" s="57">
        <v>46062</v>
      </c>
      <c r="B383" s="14">
        <v>98070214</v>
      </c>
      <c r="C383" s="58" t="s">
        <v>20</v>
      </c>
      <c r="D383" s="12" t="s">
        <v>23</v>
      </c>
      <c r="E383" s="14" t="s">
        <v>317</v>
      </c>
      <c r="F383" s="18" t="str">
        <f t="shared" si="9"/>
        <v>MAGNUS-LUGGAGE BOX LID-PP-BLACK</v>
      </c>
      <c r="G383" s="14">
        <v>1</v>
      </c>
      <c r="H383" s="14"/>
      <c r="I383" s="14"/>
    </row>
    <row r="384" spans="1:9">
      <c r="A384" s="57">
        <v>46058</v>
      </c>
      <c r="B384" s="14">
        <v>98070054</v>
      </c>
      <c r="C384" s="58" t="s">
        <v>20</v>
      </c>
      <c r="D384" s="12" t="s">
        <v>23</v>
      </c>
      <c r="E384" s="14" t="s">
        <v>112</v>
      </c>
      <c r="F384" s="18" t="str">
        <f t="shared" si="9"/>
        <v>MAG/ZEAL-BRAKE CABLE GUIDE-STEEL-ZP-DM</v>
      </c>
      <c r="G384" s="14">
        <v>20</v>
      </c>
      <c r="H384" s="14"/>
      <c r="I384" s="14"/>
    </row>
    <row r="385" spans="1:9">
      <c r="A385" s="57">
        <v>46051</v>
      </c>
      <c r="B385" s="14">
        <v>98069810</v>
      </c>
      <c r="C385" s="58" t="s">
        <v>20</v>
      </c>
      <c r="D385" s="12" t="s">
        <v>23</v>
      </c>
      <c r="E385" s="30" t="s">
        <v>91</v>
      </c>
      <c r="F385" s="18" t="str">
        <f t="shared" si="9"/>
        <v>MAG EX/PWR-INS CLUSTER COVER RR-PP BLACK</v>
      </c>
      <c r="G385" s="14">
        <v>1</v>
      </c>
      <c r="H385" s="14"/>
      <c r="I385" s="14"/>
    </row>
    <row r="386" spans="1:9">
      <c r="A386" s="57">
        <v>46051</v>
      </c>
      <c r="B386" s="14">
        <v>98069810</v>
      </c>
      <c r="C386" s="58" t="s">
        <v>20</v>
      </c>
      <c r="D386" s="12" t="s">
        <v>23</v>
      </c>
      <c r="E386" s="30" t="s">
        <v>496</v>
      </c>
      <c r="F386" s="18" t="str">
        <f t="shared" si="9"/>
        <v>REAR FENDER-MAGNUS 2021-PP</v>
      </c>
      <c r="G386" s="14">
        <v>1</v>
      </c>
      <c r="H386" s="14"/>
      <c r="I386" s="14"/>
    </row>
    <row r="387" spans="1:9">
      <c r="A387" s="57">
        <v>46051</v>
      </c>
      <c r="B387" s="14">
        <v>98069810</v>
      </c>
      <c r="C387" s="58" t="s">
        <v>20</v>
      </c>
      <c r="D387" s="12" t="s">
        <v>23</v>
      </c>
      <c r="E387" s="30" t="s">
        <v>497</v>
      </c>
      <c r="F387" s="18" t="str">
        <f t="shared" si="9"/>
        <v>MAG-INS.CLUSTER COVER FRNT-ABS-MATT BB</v>
      </c>
      <c r="G387" s="14">
        <v>1</v>
      </c>
      <c r="H387" s="14"/>
      <c r="I387" s="14"/>
    </row>
    <row r="388" spans="1:9">
      <c r="A388" s="57">
        <v>46051</v>
      </c>
      <c r="B388" s="14">
        <v>98069810</v>
      </c>
      <c r="C388" s="58" t="s">
        <v>20</v>
      </c>
      <c r="D388" s="12" t="s">
        <v>23</v>
      </c>
      <c r="E388" s="30" t="s">
        <v>196</v>
      </c>
      <c r="F388" s="18" t="str">
        <f t="shared" si="9"/>
        <v>MAG-FRONT FENDER-ABS-GR BLK DM</v>
      </c>
      <c r="G388" s="14">
        <v>2</v>
      </c>
      <c r="H388" s="14"/>
      <c r="I388" s="14"/>
    </row>
    <row r="389" spans="1:9">
      <c r="A389" s="57">
        <v>46051</v>
      </c>
      <c r="B389" s="14">
        <v>98069810</v>
      </c>
      <c r="C389" s="58" t="s">
        <v>20</v>
      </c>
      <c r="D389" s="12" t="s">
        <v>23</v>
      </c>
      <c r="E389" s="30" t="s">
        <v>188</v>
      </c>
      <c r="F389" s="18" t="str">
        <f t="shared" si="9"/>
        <v>MAG-INS.CLUSTER COVER FRONT-ABS-GR BLK D</v>
      </c>
      <c r="G389" s="14">
        <v>2</v>
      </c>
      <c r="H389" s="14"/>
      <c r="I389" s="14"/>
    </row>
    <row r="390" spans="1:9">
      <c r="A390" s="57">
        <v>46051</v>
      </c>
      <c r="B390" s="14">
        <v>98069810</v>
      </c>
      <c r="C390" s="58" t="s">
        <v>20</v>
      </c>
      <c r="D390" s="12" t="s">
        <v>23</v>
      </c>
      <c r="E390" s="30" t="s">
        <v>55</v>
      </c>
      <c r="F390" s="18" t="str">
        <f t="shared" si="9"/>
        <v>MAG-INS.CLUSTER COVER REARR-ABS-GR BLK D</v>
      </c>
      <c r="G390" s="14">
        <v>2</v>
      </c>
      <c r="H390" s="14"/>
      <c r="I390" s="14"/>
    </row>
    <row r="391" spans="1:9">
      <c r="A391" s="57">
        <v>46051</v>
      </c>
      <c r="B391" s="14">
        <v>98069810</v>
      </c>
      <c r="C391" s="58" t="s">
        <v>20</v>
      </c>
      <c r="D391" s="12" t="s">
        <v>23</v>
      </c>
      <c r="E391" s="30" t="s">
        <v>498</v>
      </c>
      <c r="F391" s="18" t="str">
        <f t="shared" si="9"/>
        <v>Magnus_Ph0_CEAD_AMP303_FOC_1.2KW</v>
      </c>
      <c r="G391" s="14">
        <v>2</v>
      </c>
      <c r="H391" s="14" t="s">
        <v>499</v>
      </c>
      <c r="I391" s="14"/>
    </row>
    <row r="392" spans="1:9">
      <c r="A392" s="57">
        <v>46051</v>
      </c>
      <c r="B392" s="14">
        <v>98069810</v>
      </c>
      <c r="C392" s="58" t="s">
        <v>20</v>
      </c>
      <c r="D392" s="12" t="s">
        <v>23</v>
      </c>
      <c r="E392" s="30" t="s">
        <v>227</v>
      </c>
      <c r="F392" s="18" t="str">
        <f t="shared" ref="F392:F455" si="10">VLOOKUP(E392,Old,2,FALSE)</f>
        <v>MAG-INS.CLUSTER CVR FRNT-ABS-OCEAN BL DM</v>
      </c>
      <c r="G392" s="14">
        <v>1</v>
      </c>
      <c r="H392" s="14"/>
      <c r="I392" s="14"/>
    </row>
    <row r="393" spans="1:9">
      <c r="A393" s="57">
        <v>46051</v>
      </c>
      <c r="B393" s="14">
        <v>98069810</v>
      </c>
      <c r="C393" s="58" t="s">
        <v>20</v>
      </c>
      <c r="D393" s="12" t="s">
        <v>23</v>
      </c>
      <c r="E393" s="30" t="s">
        <v>154</v>
      </c>
      <c r="F393" s="18" t="str">
        <f t="shared" si="10"/>
        <v>MAG-INS.CLUSTER CVR REAR-ABS-OCEAN BL DM</v>
      </c>
      <c r="G393" s="14">
        <v>1</v>
      </c>
      <c r="H393" s="14"/>
      <c r="I393" s="14"/>
    </row>
    <row r="394" spans="1:9">
      <c r="A394" s="57">
        <v>46051</v>
      </c>
      <c r="B394" s="14">
        <v>98069810</v>
      </c>
      <c r="C394" s="58" t="s">
        <v>20</v>
      </c>
      <c r="D394" s="12" t="s">
        <v>23</v>
      </c>
      <c r="E394" s="30" t="s">
        <v>230</v>
      </c>
      <c r="F394" s="18" t="str">
        <f t="shared" si="10"/>
        <v>ZEAL/MAG-CONTROLLER 60V-C ELECTRIC</v>
      </c>
      <c r="G394" s="14">
        <v>1</v>
      </c>
      <c r="H394" s="14" t="s">
        <v>502</v>
      </c>
      <c r="I394" s="14"/>
    </row>
    <row r="395" spans="1:9">
      <c r="A395" s="57">
        <v>46051</v>
      </c>
      <c r="B395" s="14">
        <v>98069810</v>
      </c>
      <c r="C395" s="58" t="s">
        <v>20</v>
      </c>
      <c r="D395" s="12" t="s">
        <v>23</v>
      </c>
      <c r="E395" s="30" t="s">
        <v>336</v>
      </c>
      <c r="F395" s="18" t="str">
        <f t="shared" si="10"/>
        <v>MAGNUS HS-HANDLE BAR-STEEL-BK PC</v>
      </c>
      <c r="G395" s="14">
        <v>1</v>
      </c>
      <c r="H395" s="14"/>
      <c r="I395" s="14"/>
    </row>
    <row r="396" spans="1:9">
      <c r="A396" s="57">
        <v>46049</v>
      </c>
      <c r="B396" s="14" t="s">
        <v>504</v>
      </c>
      <c r="C396" s="14" t="s">
        <v>120</v>
      </c>
      <c r="D396" s="14" t="s">
        <v>121</v>
      </c>
      <c r="E396" s="14" t="s">
        <v>183</v>
      </c>
      <c r="F396" s="18" t="str">
        <f t="shared" si="10"/>
        <v xml:space="preserve">3.00-10 ZOOM D TL42 J
</v>
      </c>
      <c r="G396" s="14">
        <v>4</v>
      </c>
      <c r="H396" s="14"/>
      <c r="I396" s="14"/>
    </row>
    <row r="397" spans="1:9">
      <c r="A397" s="57">
        <v>46041</v>
      </c>
      <c r="B397" s="14">
        <v>98069306</v>
      </c>
      <c r="C397" s="58" t="s">
        <v>20</v>
      </c>
      <c r="D397" s="12" t="s">
        <v>23</v>
      </c>
      <c r="E397" s="14" t="s">
        <v>116</v>
      </c>
      <c r="F397" s="18" t="str">
        <f t="shared" si="10"/>
        <v>CHARGING SOCKET-CHOGORI-M</v>
      </c>
      <c r="G397" s="14">
        <v>2</v>
      </c>
      <c r="H397" s="14"/>
      <c r="I397" s="14"/>
    </row>
    <row r="398" spans="1:9">
      <c r="A398" s="57">
        <v>46041</v>
      </c>
      <c r="B398" s="14">
        <v>98069306</v>
      </c>
      <c r="C398" s="58" t="s">
        <v>20</v>
      </c>
      <c r="D398" s="12" t="s">
        <v>23</v>
      </c>
      <c r="E398" s="14" t="s">
        <v>144</v>
      </c>
      <c r="F398" s="18" t="str">
        <f t="shared" si="10"/>
        <v>HANDLE_LOCK_ SET</v>
      </c>
      <c r="G398" s="14">
        <v>2</v>
      </c>
      <c r="H398" s="14"/>
      <c r="I398" s="14"/>
    </row>
    <row r="399" spans="1:9">
      <c r="A399" s="57">
        <v>46041</v>
      </c>
      <c r="B399" s="14">
        <v>98069306</v>
      </c>
      <c r="C399" s="58" t="s">
        <v>20</v>
      </c>
      <c r="D399" s="12" t="s">
        <v>23</v>
      </c>
      <c r="E399" s="14" t="s">
        <v>62</v>
      </c>
      <c r="F399" s="18" t="str">
        <f t="shared" si="10"/>
        <v>MAGNUS-LOCK SET-PAVNA DM</v>
      </c>
      <c r="G399" s="14">
        <v>5</v>
      </c>
      <c r="H399" s="14"/>
      <c r="I399" s="14"/>
    </row>
    <row r="400" spans="1:9">
      <c r="A400" s="57">
        <v>46041</v>
      </c>
      <c r="B400" s="14">
        <v>98069306</v>
      </c>
      <c r="C400" s="58" t="s">
        <v>20</v>
      </c>
      <c r="D400" s="12" t="s">
        <v>23</v>
      </c>
      <c r="E400" s="14" t="s">
        <v>286</v>
      </c>
      <c r="F400" s="18" t="str">
        <f t="shared" si="10"/>
        <v>ZEAL-LOCK SET-PAVNA DM</v>
      </c>
      <c r="G400" s="14">
        <v>1</v>
      </c>
      <c r="H400" s="14"/>
      <c r="I400" s="14"/>
    </row>
    <row r="401" spans="1:9">
      <c r="A401" s="57">
        <v>46041</v>
      </c>
      <c r="B401" s="14">
        <v>98069306</v>
      </c>
      <c r="C401" s="58" t="s">
        <v>20</v>
      </c>
      <c r="D401" s="12" t="s">
        <v>23</v>
      </c>
      <c r="E401" s="14" t="s">
        <v>331</v>
      </c>
      <c r="F401" s="18" t="str">
        <f t="shared" si="10"/>
        <v>REO-LOCK SET ASSY-WITH AMPERE LOGO</v>
      </c>
      <c r="G401" s="14">
        <v>1</v>
      </c>
      <c r="H401" s="14"/>
      <c r="I401" s="14"/>
    </row>
    <row r="402" spans="1:9">
      <c r="A402" s="57">
        <v>46041</v>
      </c>
      <c r="B402" s="14">
        <v>98069306</v>
      </c>
      <c r="C402" s="58" t="s">
        <v>20</v>
      </c>
      <c r="D402" s="12" t="s">
        <v>23</v>
      </c>
      <c r="E402" s="14" t="s">
        <v>132</v>
      </c>
      <c r="F402" s="18" t="str">
        <f t="shared" si="10"/>
        <v>Zeal-Throttle-Black-DM</v>
      </c>
      <c r="G402" s="14">
        <v>4</v>
      </c>
      <c r="H402" s="14"/>
      <c r="I402" s="14"/>
    </row>
    <row r="403" spans="1:9">
      <c r="A403" s="57">
        <v>46041</v>
      </c>
      <c r="B403" s="14">
        <v>98069306</v>
      </c>
      <c r="C403" s="58" t="s">
        <v>20</v>
      </c>
      <c r="D403" s="12" t="s">
        <v>23</v>
      </c>
      <c r="E403" s="14" t="s">
        <v>208</v>
      </c>
      <c r="F403" s="18" t="str">
        <f t="shared" si="10"/>
        <v>MAG-REAR PANEL TOP-ABS-OCEAN BLUE DM</v>
      </c>
      <c r="G403" s="14">
        <v>1</v>
      </c>
      <c r="H403" s="14"/>
      <c r="I403" s="14"/>
    </row>
    <row r="404" spans="1:9">
      <c r="A404" s="57">
        <v>46041</v>
      </c>
      <c r="B404" s="14">
        <v>98069306</v>
      </c>
      <c r="C404" s="58" t="s">
        <v>20</v>
      </c>
      <c r="D404" s="12" t="s">
        <v>23</v>
      </c>
      <c r="E404" s="14" t="s">
        <v>105</v>
      </c>
      <c r="F404" s="18" t="str">
        <f t="shared" si="10"/>
        <v>WHEEL SPROCKET</v>
      </c>
      <c r="G404" s="14">
        <v>1</v>
      </c>
      <c r="H404" s="14"/>
      <c r="I404" s="14"/>
    </row>
    <row r="405" spans="1:9">
      <c r="A405" s="57">
        <v>46041</v>
      </c>
      <c r="B405" s="14">
        <v>98069306</v>
      </c>
      <c r="C405" s="58" t="s">
        <v>20</v>
      </c>
      <c r="D405" s="12" t="s">
        <v>23</v>
      </c>
      <c r="E405" s="14" t="s">
        <v>108</v>
      </c>
      <c r="F405" s="18" t="str">
        <f t="shared" si="10"/>
        <v>MOTOR SPROCKET</v>
      </c>
      <c r="G405" s="14">
        <v>1</v>
      </c>
      <c r="H405" s="14"/>
      <c r="I405" s="14"/>
    </row>
    <row r="406" spans="1:9">
      <c r="A406" s="57">
        <v>46041</v>
      </c>
      <c r="B406" s="14">
        <v>98069306</v>
      </c>
      <c r="C406" s="58" t="s">
        <v>20</v>
      </c>
      <c r="D406" s="12" t="s">
        <v>23</v>
      </c>
      <c r="E406" s="14" t="s">
        <v>113</v>
      </c>
      <c r="F406" s="18" t="str">
        <f t="shared" si="10"/>
        <v>BELT</v>
      </c>
      <c r="G406" s="14">
        <v>1</v>
      </c>
      <c r="H406" s="14"/>
      <c r="I406" s="14"/>
    </row>
    <row r="407" spans="1:9">
      <c r="A407" s="57">
        <v>46041</v>
      </c>
      <c r="B407" s="14">
        <v>98069306</v>
      </c>
      <c r="C407" s="58" t="s">
        <v>20</v>
      </c>
      <c r="D407" s="12" t="s">
        <v>23</v>
      </c>
      <c r="E407" s="14" t="s">
        <v>258</v>
      </c>
      <c r="F407" s="18" t="str">
        <f t="shared" si="10"/>
        <v>Magnus/zeal-Seat Latch DM</v>
      </c>
      <c r="G407" s="14">
        <v>5</v>
      </c>
      <c r="H407" s="14"/>
      <c r="I407" s="14"/>
    </row>
    <row r="408" spans="1:9">
      <c r="A408" s="57">
        <v>46041</v>
      </c>
      <c r="B408" s="14">
        <v>98069306</v>
      </c>
      <c r="C408" s="58" t="s">
        <v>20</v>
      </c>
      <c r="D408" s="12" t="s">
        <v>23</v>
      </c>
      <c r="E408" s="14" t="s">
        <v>38</v>
      </c>
      <c r="F408" s="18" t="str">
        <f t="shared" si="10"/>
        <v>MAG-INS.CLUSTER COVER FRONT-ABS-GALACTIC</v>
      </c>
      <c r="G408" s="14">
        <v>1</v>
      </c>
      <c r="H408" s="14"/>
      <c r="I408" s="14"/>
    </row>
    <row r="409" spans="1:9">
      <c r="A409" s="57">
        <v>46041</v>
      </c>
      <c r="B409" s="14">
        <v>98069306</v>
      </c>
      <c r="C409" s="58" t="s">
        <v>20</v>
      </c>
      <c r="D409" s="12" t="s">
        <v>23</v>
      </c>
      <c r="E409" s="14" t="s">
        <v>177</v>
      </c>
      <c r="F409" s="18" t="str">
        <f t="shared" si="10"/>
        <v>MAG-INS.CLUSTER COVER REAR-ABS-GALACTIC</v>
      </c>
      <c r="G409" s="14">
        <v>1</v>
      </c>
      <c r="H409" s="14"/>
      <c r="I409" s="14"/>
    </row>
    <row r="410" spans="1:9">
      <c r="A410" s="57">
        <v>46041</v>
      </c>
      <c r="B410" s="14">
        <v>98069306</v>
      </c>
      <c r="C410" s="58" t="s">
        <v>20</v>
      </c>
      <c r="D410" s="12" t="s">
        <v>23</v>
      </c>
      <c r="E410" s="14" t="s">
        <v>317</v>
      </c>
      <c r="F410" s="18" t="str">
        <f t="shared" si="10"/>
        <v>MAGNUS-LUGGAGE BOX LID-PP-BLACK</v>
      </c>
      <c r="G410" s="14">
        <v>1</v>
      </c>
      <c r="H410" s="14"/>
      <c r="I410" s="14"/>
    </row>
    <row r="411" spans="1:9">
      <c r="A411" s="57">
        <v>46041</v>
      </c>
      <c r="B411" s="14">
        <v>98069306</v>
      </c>
      <c r="C411" s="58" t="s">
        <v>20</v>
      </c>
      <c r="D411" s="12" t="s">
        <v>23</v>
      </c>
      <c r="E411" s="14" t="s">
        <v>301</v>
      </c>
      <c r="F411" s="18" t="str">
        <f t="shared" si="10"/>
        <v>MAGNUS-LUGGAGE BOX-PP-BLACK</v>
      </c>
      <c r="G411" s="14">
        <v>1</v>
      </c>
      <c r="H411" s="14"/>
      <c r="I411" s="14"/>
    </row>
    <row r="412" spans="1:9">
      <c r="A412" s="57">
        <v>46041</v>
      </c>
      <c r="B412" s="14">
        <v>98069306</v>
      </c>
      <c r="C412" s="58" t="s">
        <v>20</v>
      </c>
      <c r="D412" s="12" t="s">
        <v>23</v>
      </c>
      <c r="E412" s="14" t="s">
        <v>158</v>
      </c>
      <c r="F412" s="18" t="str">
        <f t="shared" si="10"/>
        <v>MAG-REAR PANEL TOP-ABS-GR BLK DM</v>
      </c>
      <c r="G412" s="14">
        <v>2</v>
      </c>
      <c r="H412" s="14"/>
      <c r="I412" s="14"/>
    </row>
    <row r="413" spans="1:9">
      <c r="A413" s="57">
        <v>46041</v>
      </c>
      <c r="B413" s="14">
        <v>98069306</v>
      </c>
      <c r="C413" s="58" t="s">
        <v>20</v>
      </c>
      <c r="D413" s="12" t="s">
        <v>23</v>
      </c>
      <c r="E413" s="14" t="s">
        <v>516</v>
      </c>
      <c r="F413" s="18" t="str">
        <f t="shared" si="10"/>
        <v>Magnus-Side Panel Bottom RH-PP DM</v>
      </c>
      <c r="G413" s="14">
        <v>1</v>
      </c>
      <c r="H413" s="14"/>
      <c r="I413" s="14"/>
    </row>
    <row r="414" spans="1:9">
      <c r="A414" s="57">
        <v>46041</v>
      </c>
      <c r="B414" s="14">
        <v>98069306</v>
      </c>
      <c r="C414" s="58" t="s">
        <v>20</v>
      </c>
      <c r="D414" s="12" t="s">
        <v>23</v>
      </c>
      <c r="E414" s="14" t="s">
        <v>517</v>
      </c>
      <c r="F414" s="18" t="str">
        <f t="shared" si="10"/>
        <v>INST_CLUSTER_COVER_FR_INDIAN RED</v>
      </c>
      <c r="G414" s="14">
        <v>1</v>
      </c>
      <c r="H414" s="14"/>
      <c r="I414" s="14"/>
    </row>
    <row r="415" spans="1:9">
      <c r="A415" s="57">
        <v>46041</v>
      </c>
      <c r="B415" s="14">
        <v>98069306</v>
      </c>
      <c r="C415" s="58" t="s">
        <v>20</v>
      </c>
      <c r="D415" s="12" t="s">
        <v>23</v>
      </c>
      <c r="E415" s="14" t="s">
        <v>518</v>
      </c>
      <c r="F415" s="18" t="str">
        <f t="shared" si="10"/>
        <v>INST_CLUSTER_COVER_FR_LUNAR WHITE</v>
      </c>
      <c r="G415" s="14">
        <v>2</v>
      </c>
      <c r="H415" s="14"/>
      <c r="I415" s="14"/>
    </row>
    <row r="416" spans="1:9">
      <c r="A416" s="57">
        <v>46041</v>
      </c>
      <c r="B416" s="14">
        <v>98069306</v>
      </c>
      <c r="C416" s="58" t="s">
        <v>20</v>
      </c>
      <c r="D416" s="12" t="s">
        <v>23</v>
      </c>
      <c r="E416" s="14" t="s">
        <v>283</v>
      </c>
      <c r="F416" s="18" t="str">
        <f t="shared" si="10"/>
        <v>REAR_VIEW_MIRROR_RH</v>
      </c>
      <c r="G416" s="14">
        <v>2</v>
      </c>
      <c r="H416" s="14"/>
      <c r="I416" s="14"/>
    </row>
    <row r="417" spans="1:9">
      <c r="A417" s="57">
        <v>46041</v>
      </c>
      <c r="B417" s="14">
        <v>98069306</v>
      </c>
      <c r="C417" s="58" t="s">
        <v>20</v>
      </c>
      <c r="D417" s="12" t="s">
        <v>23</v>
      </c>
      <c r="E417" s="14" t="s">
        <v>149</v>
      </c>
      <c r="F417" s="18" t="str">
        <f t="shared" si="10"/>
        <v>INST_CLUSTER_COVER_FR_FUTURE STEEL</v>
      </c>
      <c r="G417" s="14">
        <v>1</v>
      </c>
      <c r="H417" s="14"/>
      <c r="I417" s="14"/>
    </row>
    <row r="418" spans="1:9">
      <c r="A418" s="57">
        <v>46034</v>
      </c>
      <c r="B418" s="14" t="s">
        <v>522</v>
      </c>
      <c r="C418" s="14" t="s">
        <v>523</v>
      </c>
      <c r="D418" s="14" t="s">
        <v>69</v>
      </c>
      <c r="E418" s="14" t="s">
        <v>70</v>
      </c>
      <c r="F418" s="18" t="str">
        <f t="shared" si="10"/>
        <v>Brake Shoe Magnus</v>
      </c>
      <c r="G418" s="14">
        <v>20</v>
      </c>
      <c r="H418" s="14"/>
      <c r="I418" s="14"/>
    </row>
    <row r="419" spans="1:9">
      <c r="A419" s="57">
        <v>46034</v>
      </c>
      <c r="B419" s="14" t="s">
        <v>522</v>
      </c>
      <c r="C419" s="14" t="s">
        <v>523</v>
      </c>
      <c r="D419" s="14" t="s">
        <v>69</v>
      </c>
      <c r="E419" s="14" t="s">
        <v>64</v>
      </c>
      <c r="F419" s="18" t="str">
        <f t="shared" si="10"/>
        <v>Front Bearing Kit 6201RS (Pair)</v>
      </c>
      <c r="G419" s="14">
        <v>15</v>
      </c>
      <c r="H419" s="14"/>
      <c r="I419" s="14"/>
    </row>
    <row r="420" spans="1:9">
      <c r="A420" s="57">
        <v>46034</v>
      </c>
      <c r="B420" s="14" t="s">
        <v>522</v>
      </c>
      <c r="C420" s="14" t="s">
        <v>523</v>
      </c>
      <c r="D420" s="14" t="s">
        <v>69</v>
      </c>
      <c r="E420" s="30" t="s">
        <v>76</v>
      </c>
      <c r="F420" s="18" t="str">
        <f t="shared" si="10"/>
        <v>Rear Bearing 6204LLU</v>
      </c>
      <c r="G420" s="14">
        <v>16</v>
      </c>
      <c r="H420" s="14"/>
      <c r="I420" s="14"/>
    </row>
    <row r="421" spans="1:9">
      <c r="A421" s="57">
        <v>46028</v>
      </c>
      <c r="B421" s="14" t="s">
        <v>526</v>
      </c>
      <c r="C421" s="14" t="s">
        <v>120</v>
      </c>
      <c r="D421" s="14" t="s">
        <v>121</v>
      </c>
      <c r="E421" s="14" t="s">
        <v>183</v>
      </c>
      <c r="F421" s="18" t="str">
        <f t="shared" si="10"/>
        <v xml:space="preserve">3.00-10 ZOOM D TL42 J
</v>
      </c>
      <c r="G421" s="14">
        <v>4</v>
      </c>
      <c r="H421" s="14"/>
      <c r="I421" s="14"/>
    </row>
    <row r="422" spans="1:9">
      <c r="A422" s="57">
        <v>46027</v>
      </c>
      <c r="B422" s="14" t="s">
        <v>527</v>
      </c>
      <c r="C422" s="14" t="s">
        <v>523</v>
      </c>
      <c r="D422" s="14" t="s">
        <v>69</v>
      </c>
      <c r="E422" s="14" t="s">
        <v>70</v>
      </c>
      <c r="F422" s="18" t="str">
        <f t="shared" si="10"/>
        <v>Brake Shoe Magnus</v>
      </c>
      <c r="G422" s="14">
        <v>20</v>
      </c>
      <c r="H422" s="14"/>
      <c r="I422" s="14"/>
    </row>
    <row r="423" spans="1:9">
      <c r="A423" s="63">
        <v>46017</v>
      </c>
      <c r="B423" s="14">
        <v>98068444</v>
      </c>
      <c r="C423" s="58" t="s">
        <v>20</v>
      </c>
      <c r="D423" s="12" t="s">
        <v>23</v>
      </c>
      <c r="E423" s="14" t="s">
        <v>531</v>
      </c>
      <c r="F423" s="18" t="str">
        <f t="shared" si="10"/>
        <v>Reo-Instrument Cluster cover-Blue with b</v>
      </c>
      <c r="G423" s="14">
        <v>1</v>
      </c>
      <c r="H423" s="14"/>
      <c r="I423" s="14"/>
    </row>
    <row r="424" spans="1:9">
      <c r="A424" s="63">
        <v>46017</v>
      </c>
      <c r="B424" s="14">
        <v>98068444</v>
      </c>
      <c r="C424" s="58" t="s">
        <v>20</v>
      </c>
      <c r="D424" s="12" t="s">
        <v>23</v>
      </c>
      <c r="E424" s="14" t="s">
        <v>532</v>
      </c>
      <c r="F424" s="18" t="str">
        <f t="shared" si="10"/>
        <v>Reo/Zeal-Instrument Cluster Cover</v>
      </c>
      <c r="G424" s="14">
        <v>1</v>
      </c>
      <c r="H424" s="14"/>
      <c r="I424" s="14"/>
    </row>
    <row r="425" spans="1:9">
      <c r="A425" s="63">
        <v>46017</v>
      </c>
      <c r="B425" s="14">
        <v>98068444</v>
      </c>
      <c r="C425" s="58" t="s">
        <v>20</v>
      </c>
      <c r="D425" s="12" t="s">
        <v>23</v>
      </c>
      <c r="E425" s="14" t="s">
        <v>534</v>
      </c>
      <c r="F425" s="18" t="str">
        <f t="shared" si="10"/>
        <v>Reo/Zeal-Glove Box Panel</v>
      </c>
      <c r="G425" s="14">
        <v>1</v>
      </c>
      <c r="H425" s="14"/>
      <c r="I425" s="14"/>
    </row>
    <row r="426" spans="1:9">
      <c r="A426" s="63">
        <v>46017</v>
      </c>
      <c r="B426" s="14">
        <v>98068444</v>
      </c>
      <c r="C426" s="58" t="s">
        <v>20</v>
      </c>
      <c r="D426" s="12" t="s">
        <v>23</v>
      </c>
      <c r="E426" s="14" t="s">
        <v>535</v>
      </c>
      <c r="F426" s="18" t="str">
        <f t="shared" si="10"/>
        <v>Reo/Zeal-Glove Box Connector</v>
      </c>
      <c r="G426" s="14">
        <v>1</v>
      </c>
      <c r="H426" s="14"/>
      <c r="I426" s="14"/>
    </row>
    <row r="427" spans="1:9">
      <c r="A427" s="63">
        <v>46017</v>
      </c>
      <c r="B427" s="14">
        <v>98068444</v>
      </c>
      <c r="C427" s="58" t="s">
        <v>20</v>
      </c>
      <c r="D427" s="12" t="s">
        <v>23</v>
      </c>
      <c r="E427" s="14" t="s">
        <v>536</v>
      </c>
      <c r="F427" s="18" t="str">
        <f t="shared" si="10"/>
        <v>Reo-Protection Board LH-Grey</v>
      </c>
      <c r="G427" s="14">
        <v>1</v>
      </c>
      <c r="H427" s="14"/>
      <c r="I427" s="14"/>
    </row>
    <row r="428" spans="1:9">
      <c r="A428" s="63">
        <v>46017</v>
      </c>
      <c r="B428" s="14">
        <v>98068444</v>
      </c>
      <c r="C428" s="58" t="s">
        <v>20</v>
      </c>
      <c r="D428" s="12" t="s">
        <v>23</v>
      </c>
      <c r="E428" s="14" t="s">
        <v>539</v>
      </c>
      <c r="F428" s="18" t="str">
        <f t="shared" si="10"/>
        <v>Reo-Protection Board RH-Grey</v>
      </c>
      <c r="G428" s="14">
        <v>1</v>
      </c>
      <c r="H428" s="14"/>
      <c r="I428" s="14"/>
    </row>
    <row r="429" spans="1:9">
      <c r="A429" s="63">
        <v>46017</v>
      </c>
      <c r="B429" s="14">
        <v>98068444</v>
      </c>
      <c r="C429" s="58" t="s">
        <v>20</v>
      </c>
      <c r="D429" s="12" t="s">
        <v>23</v>
      </c>
      <c r="E429" s="14" t="s">
        <v>540</v>
      </c>
      <c r="F429" s="18" t="str">
        <f t="shared" si="10"/>
        <v>Reo PLUS - Front Fender-Blue</v>
      </c>
      <c r="G429" s="14">
        <v>1</v>
      </c>
      <c r="H429" s="14"/>
      <c r="I429" s="14"/>
    </row>
    <row r="430" spans="1:9">
      <c r="A430" s="63">
        <v>46017</v>
      </c>
      <c r="B430" s="14">
        <v>98068444</v>
      </c>
      <c r="C430" s="58" t="s">
        <v>20</v>
      </c>
      <c r="D430" s="12" t="s">
        <v>23</v>
      </c>
      <c r="E430" s="14" t="s">
        <v>462</v>
      </c>
      <c r="F430" s="18" t="str">
        <f t="shared" si="10"/>
        <v>Reo/Zeal-Swing Arm Cover RH-PP-Black</v>
      </c>
      <c r="G430" s="14">
        <v>1</v>
      </c>
      <c r="H430" s="14"/>
      <c r="I430" s="14"/>
    </row>
    <row r="431" spans="1:9">
      <c r="A431" s="63">
        <v>46017</v>
      </c>
      <c r="B431" s="14">
        <v>98068444</v>
      </c>
      <c r="C431" s="58" t="s">
        <v>20</v>
      </c>
      <c r="D431" s="12" t="s">
        <v>23</v>
      </c>
      <c r="E431" s="14" t="s">
        <v>541</v>
      </c>
      <c r="F431" s="18" t="str">
        <f t="shared" si="10"/>
        <v>Reo/Zeal-Frame Number Cover</v>
      </c>
      <c r="G431" s="14">
        <v>1</v>
      </c>
      <c r="H431" s="14"/>
      <c r="I431" s="14"/>
    </row>
    <row r="432" spans="1:9">
      <c r="A432" s="63">
        <v>46017</v>
      </c>
      <c r="B432" s="14">
        <v>98068444</v>
      </c>
      <c r="C432" s="58" t="s">
        <v>20</v>
      </c>
      <c r="D432" s="12" t="s">
        <v>23</v>
      </c>
      <c r="E432" s="14" t="s">
        <v>542</v>
      </c>
      <c r="F432" s="18" t="str">
        <f t="shared" si="10"/>
        <v>Reo/Zeal-Luggage Box</v>
      </c>
      <c r="G432" s="14">
        <v>1</v>
      </c>
      <c r="H432" s="14"/>
      <c r="I432" s="14"/>
    </row>
    <row r="433" spans="1:9">
      <c r="A433" s="63">
        <v>46017</v>
      </c>
      <c r="B433" s="14">
        <v>98068444</v>
      </c>
      <c r="C433" s="58" t="s">
        <v>20</v>
      </c>
      <c r="D433" s="12" t="s">
        <v>23</v>
      </c>
      <c r="E433" s="14" t="s">
        <v>543</v>
      </c>
      <c r="F433" s="18" t="str">
        <f t="shared" si="10"/>
        <v>Reo/Zeal-Luggage Box Lid</v>
      </c>
      <c r="G433" s="14">
        <v>1</v>
      </c>
      <c r="H433" s="14"/>
      <c r="I433" s="14"/>
    </row>
    <row r="434" spans="1:9">
      <c r="A434" s="63">
        <v>46017</v>
      </c>
      <c r="B434" s="14">
        <v>98068444</v>
      </c>
      <c r="C434" s="58" t="s">
        <v>20</v>
      </c>
      <c r="D434" s="12" t="s">
        <v>23</v>
      </c>
      <c r="E434" s="14" t="s">
        <v>545</v>
      </c>
      <c r="F434" s="18" t="str">
        <f t="shared" si="10"/>
        <v>Reo PLUS -Front Panel Bottom-blue</v>
      </c>
      <c r="G434" s="14">
        <v>1</v>
      </c>
      <c r="H434" s="14"/>
      <c r="I434" s="14"/>
    </row>
    <row r="435" spans="1:9">
      <c r="A435" s="63">
        <v>46017</v>
      </c>
      <c r="B435" s="14">
        <v>98068444</v>
      </c>
      <c r="C435" s="58" t="s">
        <v>20</v>
      </c>
      <c r="D435" s="12" t="s">
        <v>23</v>
      </c>
      <c r="E435" s="14" t="s">
        <v>214</v>
      </c>
      <c r="F435" s="18" t="str">
        <f t="shared" si="10"/>
        <v>MAG-FRONT PANEL LH-ABS-GR BLK DM</v>
      </c>
      <c r="G435" s="14">
        <v>1</v>
      </c>
      <c r="H435" s="14"/>
      <c r="I435" s="14"/>
    </row>
    <row r="436" spans="1:9">
      <c r="A436" s="63">
        <v>46017</v>
      </c>
      <c r="B436" s="14">
        <v>98068444</v>
      </c>
      <c r="C436" s="58" t="s">
        <v>20</v>
      </c>
      <c r="D436" s="12" t="s">
        <v>23</v>
      </c>
      <c r="E436" s="14" t="s">
        <v>189</v>
      </c>
      <c r="F436" s="18" t="str">
        <f t="shared" si="10"/>
        <v>MAG-FRONT PANEL RH-ABS-GR BLK DM</v>
      </c>
      <c r="G436" s="14">
        <v>1</v>
      </c>
      <c r="H436" s="14"/>
      <c r="I436" s="14"/>
    </row>
    <row r="437" spans="1:9">
      <c r="A437" s="63">
        <v>46017</v>
      </c>
      <c r="B437" s="14">
        <v>98068444</v>
      </c>
      <c r="C437" s="58" t="s">
        <v>20</v>
      </c>
      <c r="D437" s="12" t="s">
        <v>23</v>
      </c>
      <c r="E437" s="14" t="s">
        <v>188</v>
      </c>
      <c r="F437" s="18" t="str">
        <f t="shared" si="10"/>
        <v>MAG-INS.CLUSTER COVER FRONT-ABS-GR BLK D</v>
      </c>
      <c r="G437" s="14">
        <v>2</v>
      </c>
      <c r="H437" s="14"/>
      <c r="I437" s="14"/>
    </row>
    <row r="438" spans="1:9">
      <c r="A438" s="63">
        <v>46017</v>
      </c>
      <c r="B438" s="14">
        <v>98068444</v>
      </c>
      <c r="C438" s="58" t="s">
        <v>20</v>
      </c>
      <c r="D438" s="12" t="s">
        <v>23</v>
      </c>
      <c r="E438" s="14" t="s">
        <v>55</v>
      </c>
      <c r="F438" s="18" t="str">
        <f t="shared" si="10"/>
        <v>MAG-INS.CLUSTER COVER REARR-ABS-GR BLK D</v>
      </c>
      <c r="G438" s="14">
        <v>3</v>
      </c>
      <c r="H438" s="14"/>
      <c r="I438" s="14"/>
    </row>
    <row r="439" spans="1:9">
      <c r="A439" s="63">
        <v>46017</v>
      </c>
      <c r="B439" s="14">
        <v>98068444</v>
      </c>
      <c r="C439" s="58" t="s">
        <v>20</v>
      </c>
      <c r="D439" s="12" t="s">
        <v>23</v>
      </c>
      <c r="E439" s="14" t="s">
        <v>341</v>
      </c>
      <c r="F439" s="18" t="str">
        <f t="shared" si="10"/>
        <v>MAG-FRONT PANEL TOP-ABS-GR BLK-DM</v>
      </c>
      <c r="G439" s="14">
        <v>1</v>
      </c>
      <c r="H439" s="14"/>
      <c r="I439" s="14"/>
    </row>
    <row r="440" spans="1:9">
      <c r="A440" s="63">
        <v>46017</v>
      </c>
      <c r="B440" s="14">
        <v>98068444</v>
      </c>
      <c r="C440" s="58" t="s">
        <v>20</v>
      </c>
      <c r="D440" s="12" t="s">
        <v>23</v>
      </c>
      <c r="E440" s="14" t="s">
        <v>215</v>
      </c>
      <c r="F440" s="18" t="str">
        <f t="shared" si="10"/>
        <v>MAG-PROTECTION BOARD LH-ABS-GR BLK DM</v>
      </c>
      <c r="G440" s="14">
        <v>1</v>
      </c>
      <c r="H440" s="14"/>
      <c r="I440" s="14"/>
    </row>
    <row r="441" spans="1:9">
      <c r="A441" s="63">
        <v>46017</v>
      </c>
      <c r="B441" s="14">
        <v>98068444</v>
      </c>
      <c r="C441" s="58" t="s">
        <v>20</v>
      </c>
      <c r="D441" s="12" t="s">
        <v>23</v>
      </c>
      <c r="E441" s="14" t="s">
        <v>209</v>
      </c>
      <c r="F441" s="18" t="str">
        <f t="shared" si="10"/>
        <v>MAG-PROTECTION BOARD RH-ABS-GR BLK DM</v>
      </c>
      <c r="G441" s="14">
        <v>1</v>
      </c>
      <c r="H441" s="14"/>
      <c r="I441" s="14"/>
    </row>
    <row r="442" spans="1:9">
      <c r="A442" s="63">
        <v>46017</v>
      </c>
      <c r="B442" s="14">
        <v>98068444</v>
      </c>
      <c r="C442" s="58" t="s">
        <v>20</v>
      </c>
      <c r="D442" s="12" t="s">
        <v>23</v>
      </c>
      <c r="E442" s="14" t="s">
        <v>406</v>
      </c>
      <c r="F442" s="18" t="str">
        <f t="shared" si="10"/>
        <v>Magnus-Protection Board Bottom LH-PP DM</v>
      </c>
      <c r="G442" s="14">
        <v>1</v>
      </c>
      <c r="H442" s="14"/>
      <c r="I442" s="14"/>
    </row>
    <row r="443" spans="1:9">
      <c r="A443" s="63">
        <v>46017</v>
      </c>
      <c r="B443" s="14">
        <v>98068444</v>
      </c>
      <c r="C443" s="58" t="s">
        <v>20</v>
      </c>
      <c r="D443" s="12" t="s">
        <v>23</v>
      </c>
      <c r="E443" s="14" t="s">
        <v>552</v>
      </c>
      <c r="F443" s="18" t="str">
        <f t="shared" si="10"/>
        <v>Magnus-Protection Board Bottom RH-PP DM</v>
      </c>
      <c r="G443" s="14">
        <v>1</v>
      </c>
      <c r="H443" s="14"/>
      <c r="I443" s="14"/>
    </row>
    <row r="444" spans="1:9">
      <c r="A444" s="63">
        <v>46017</v>
      </c>
      <c r="B444" s="14">
        <v>98068444</v>
      </c>
      <c r="C444" s="58" t="s">
        <v>20</v>
      </c>
      <c r="D444" s="12" t="s">
        <v>23</v>
      </c>
      <c r="E444" s="14" t="s">
        <v>94</v>
      </c>
      <c r="F444" s="18" t="str">
        <f t="shared" si="10"/>
        <v>CLUSTER COVER TOP-PP-M</v>
      </c>
      <c r="G444" s="14">
        <v>3</v>
      </c>
      <c r="H444" s="14"/>
      <c r="I444" s="14"/>
    </row>
    <row r="445" spans="1:9">
      <c r="A445" s="63">
        <v>46017</v>
      </c>
      <c r="B445" s="14">
        <v>98068444</v>
      </c>
      <c r="C445" s="58" t="s">
        <v>20</v>
      </c>
      <c r="D445" s="12" t="s">
        <v>23</v>
      </c>
      <c r="E445" s="14" t="s">
        <v>82</v>
      </c>
      <c r="F445" s="18" t="str">
        <f t="shared" si="10"/>
        <v>MAGNUS HS-Front Brake Cable</v>
      </c>
      <c r="G445" s="14">
        <v>6</v>
      </c>
      <c r="H445" s="14"/>
      <c r="I445" s="14"/>
    </row>
    <row r="446" spans="1:9">
      <c r="A446" s="63">
        <v>46017</v>
      </c>
      <c r="B446" s="14">
        <v>98068444</v>
      </c>
      <c r="C446" s="58" t="s">
        <v>20</v>
      </c>
      <c r="D446" s="12" t="s">
        <v>23</v>
      </c>
      <c r="E446" s="14" t="s">
        <v>81</v>
      </c>
      <c r="F446" s="18" t="str">
        <f t="shared" si="10"/>
        <v>MAGNUS HS-Front HBS  Brake Cable</v>
      </c>
      <c r="G446" s="14">
        <v>6</v>
      </c>
      <c r="H446" s="14"/>
      <c r="I446" s="14"/>
    </row>
    <row r="447" spans="1:9">
      <c r="A447" s="63">
        <v>46017</v>
      </c>
      <c r="B447" s="14">
        <v>98068444</v>
      </c>
      <c r="C447" s="58" t="s">
        <v>20</v>
      </c>
      <c r="D447" s="12" t="s">
        <v>23</v>
      </c>
      <c r="E447" s="14" t="s">
        <v>80</v>
      </c>
      <c r="F447" s="18" t="str">
        <f t="shared" si="10"/>
        <v>MAGNUS HS-Rear Brake Cable</v>
      </c>
      <c r="G447" s="14">
        <v>6</v>
      </c>
      <c r="H447" s="14"/>
      <c r="I447" s="14"/>
    </row>
    <row r="448" spans="1:9">
      <c r="A448" s="63">
        <v>46017</v>
      </c>
      <c r="B448" s="14">
        <v>98068444</v>
      </c>
      <c r="C448" s="58" t="s">
        <v>20</v>
      </c>
      <c r="D448" s="12" t="s">
        <v>23</v>
      </c>
      <c r="E448" s="14" t="s">
        <v>554</v>
      </c>
      <c r="F448" s="18" t="str">
        <f t="shared" si="10"/>
        <v>MAGNUS HS-BAG HOOK-PP-BLACK</v>
      </c>
      <c r="G448" s="14">
        <v>10</v>
      </c>
      <c r="H448" s="14"/>
      <c r="I448" s="14"/>
    </row>
    <row r="449" spans="1:9">
      <c r="A449" s="63">
        <v>46010</v>
      </c>
      <c r="B449" s="14">
        <v>98067930</v>
      </c>
      <c r="C449" s="58" t="s">
        <v>20</v>
      </c>
      <c r="D449" s="12" t="s">
        <v>23</v>
      </c>
      <c r="E449" s="14" t="s">
        <v>555</v>
      </c>
      <c r="F449" s="18" t="str">
        <f t="shared" si="10"/>
        <v>HEAD LIGHT DIMMER SWITCH-DM</v>
      </c>
      <c r="G449" s="14">
        <v>5</v>
      </c>
      <c r="H449" s="14"/>
      <c r="I449" s="14"/>
    </row>
    <row r="450" spans="1:9">
      <c r="A450" s="63">
        <v>46007</v>
      </c>
      <c r="B450" s="14" t="s">
        <v>175</v>
      </c>
      <c r="C450" s="14" t="s">
        <v>178</v>
      </c>
      <c r="D450" s="14" t="s">
        <v>175</v>
      </c>
      <c r="E450" s="14" t="s">
        <v>183</v>
      </c>
      <c r="F450" s="18" t="str">
        <f t="shared" si="10"/>
        <v xml:space="preserve">3.00-10 ZOOM D TL42 J
</v>
      </c>
      <c r="G450" s="14">
        <v>1</v>
      </c>
      <c r="H450" s="14"/>
      <c r="I450" s="14"/>
    </row>
    <row r="451" spans="1:9">
      <c r="A451" s="63">
        <v>46004</v>
      </c>
      <c r="B451" s="14">
        <v>98068641</v>
      </c>
      <c r="C451" s="58" t="s">
        <v>20</v>
      </c>
      <c r="D451" s="12" t="s">
        <v>23</v>
      </c>
      <c r="E451" s="14" t="s">
        <v>398</v>
      </c>
      <c r="F451" s="18" t="str">
        <f t="shared" si="10"/>
        <v>MAG-FRONT FENDER-ABS-MATT B.BLACK-DM</v>
      </c>
      <c r="G451" s="14">
        <v>1</v>
      </c>
      <c r="H451" s="14"/>
      <c r="I451" s="14"/>
    </row>
    <row r="452" spans="1:9">
      <c r="A452" s="63">
        <v>46004</v>
      </c>
      <c r="B452" s="14">
        <v>98068641</v>
      </c>
      <c r="C452" s="58" t="s">
        <v>20</v>
      </c>
      <c r="D452" s="12" t="s">
        <v>23</v>
      </c>
      <c r="E452" s="14" t="s">
        <v>71</v>
      </c>
      <c r="F452" s="18" t="str">
        <f t="shared" si="10"/>
        <v>Charger LFP 48V 7.5A</v>
      </c>
      <c r="G452" s="14">
        <v>1</v>
      </c>
      <c r="H452" s="14"/>
      <c r="I452" s="14"/>
    </row>
    <row r="453" spans="1:9">
      <c r="A453" s="63">
        <v>46004</v>
      </c>
      <c r="B453" s="14">
        <v>98068641</v>
      </c>
      <c r="C453" s="58" t="s">
        <v>20</v>
      </c>
      <c r="D453" s="12" t="s">
        <v>23</v>
      </c>
      <c r="E453" s="14" t="s">
        <v>386</v>
      </c>
      <c r="F453" s="18" t="str">
        <f t="shared" si="10"/>
        <v>MAG-INS.CLUSTER COVER FRONT-ABS-WHITE DM BPLGW00512</v>
      </c>
      <c r="G453" s="14">
        <v>1</v>
      </c>
      <c r="H453" s="14"/>
      <c r="I453" s="14"/>
    </row>
    <row r="454" spans="1:9">
      <c r="A454" s="63">
        <v>46004</v>
      </c>
      <c r="B454" s="14">
        <v>98068641</v>
      </c>
      <c r="C454" s="58" t="s">
        <v>20</v>
      </c>
      <c r="D454" s="12" t="s">
        <v>23</v>
      </c>
      <c r="E454" s="14" t="s">
        <v>142</v>
      </c>
      <c r="F454" s="18" t="str">
        <f t="shared" si="10"/>
        <v>IPEC CHARGER 60V 7.5A</v>
      </c>
      <c r="G454" s="14">
        <v>1</v>
      </c>
      <c r="H454" s="14"/>
      <c r="I454" s="14"/>
    </row>
    <row r="455" spans="1:9">
      <c r="A455" s="63">
        <v>46004</v>
      </c>
      <c r="B455" s="14">
        <v>98068641</v>
      </c>
      <c r="C455" s="58" t="s">
        <v>20</v>
      </c>
      <c r="D455" s="12" t="s">
        <v>23</v>
      </c>
      <c r="E455" s="14" t="s">
        <v>561</v>
      </c>
      <c r="F455" s="18" t="str">
        <f t="shared" si="10"/>
        <v>ZEAL/MAGNUS-EX/PWR-SIDESTAND-REED-SWITCH</v>
      </c>
      <c r="G455" s="14">
        <v>5</v>
      </c>
      <c r="H455" s="14"/>
      <c r="I455" s="14"/>
    </row>
    <row r="456" spans="1:9">
      <c r="A456" s="63">
        <v>46004</v>
      </c>
      <c r="B456" s="14">
        <v>98068641</v>
      </c>
      <c r="C456" s="58" t="s">
        <v>20</v>
      </c>
      <c r="D456" s="12" t="s">
        <v>23</v>
      </c>
      <c r="E456" s="14" t="s">
        <v>144</v>
      </c>
      <c r="F456" s="18" t="str">
        <f t="shared" ref="F456:F519" si="11">VLOOKUP(E456,Old,2,FALSE)</f>
        <v>HANDLE_LOCK_ SET</v>
      </c>
      <c r="G456" s="14">
        <v>2</v>
      </c>
      <c r="H456" s="14"/>
      <c r="I456" s="14"/>
    </row>
    <row r="457" spans="1:9">
      <c r="A457" s="63">
        <v>46004</v>
      </c>
      <c r="B457" s="14">
        <v>98068641</v>
      </c>
      <c r="C457" s="58" t="s">
        <v>20</v>
      </c>
      <c r="D457" s="12" t="s">
        <v>23</v>
      </c>
      <c r="E457" s="14" t="s">
        <v>160</v>
      </c>
      <c r="F457" s="18" t="str">
        <f t="shared" si="11"/>
        <v>BRAKE LEVER CBS ASSY WITH BSS-LH-PC</v>
      </c>
      <c r="G457" s="14">
        <v>4</v>
      </c>
      <c r="H457" s="14"/>
      <c r="I457" s="14"/>
    </row>
    <row r="458" spans="1:9">
      <c r="A458" s="63">
        <v>46004</v>
      </c>
      <c r="B458" s="14">
        <v>98068641</v>
      </c>
      <c r="C458" s="58" t="s">
        <v>20</v>
      </c>
      <c r="D458" s="12" t="s">
        <v>23</v>
      </c>
      <c r="E458" s="14" t="s">
        <v>48</v>
      </c>
      <c r="F458" s="18" t="str">
        <f t="shared" si="11"/>
        <v>BRAKE LEVER RH-ALU BLK PC -ADVIK</v>
      </c>
      <c r="G458" s="14">
        <v>4</v>
      </c>
      <c r="H458" s="14"/>
      <c r="I458" s="14"/>
    </row>
    <row r="459" spans="1:9">
      <c r="A459" s="63">
        <v>46004</v>
      </c>
      <c r="B459" s="14">
        <v>98068641</v>
      </c>
      <c r="C459" s="58" t="s">
        <v>20</v>
      </c>
      <c r="D459" s="12" t="s">
        <v>23</v>
      </c>
      <c r="E459" s="14" t="s">
        <v>565</v>
      </c>
      <c r="F459" s="18" t="str">
        <f t="shared" si="11"/>
        <v>Magnus-Front Lower Mudguard-PP DM</v>
      </c>
      <c r="G459" s="14">
        <v>4</v>
      </c>
      <c r="H459" s="14"/>
      <c r="I459" s="14"/>
    </row>
    <row r="460" spans="1:9">
      <c r="A460" s="63">
        <v>46004</v>
      </c>
      <c r="B460" s="14">
        <v>98068641</v>
      </c>
      <c r="C460" s="58" t="s">
        <v>20</v>
      </c>
      <c r="D460" s="12" t="s">
        <v>23</v>
      </c>
      <c r="E460" s="14" t="s">
        <v>79</v>
      </c>
      <c r="F460" s="18" t="str">
        <f t="shared" si="11"/>
        <v>Magnus-Foot board DM</v>
      </c>
      <c r="G460" s="14">
        <v>2</v>
      </c>
      <c r="H460" s="14"/>
      <c r="I460" s="14"/>
    </row>
    <row r="461" spans="1:9">
      <c r="A461" s="63">
        <v>46004</v>
      </c>
      <c r="B461" s="14">
        <v>98068641</v>
      </c>
      <c r="C461" s="58" t="s">
        <v>20</v>
      </c>
      <c r="D461" s="12" t="s">
        <v>23</v>
      </c>
      <c r="E461" s="14" t="s">
        <v>75</v>
      </c>
      <c r="F461" s="18" t="str">
        <f t="shared" si="11"/>
        <v>MAGNUS-GLOVE BOX-DM</v>
      </c>
      <c r="G461" s="14">
        <v>4</v>
      </c>
      <c r="H461" s="14"/>
      <c r="I461" s="14"/>
    </row>
    <row r="462" spans="1:9">
      <c r="A462" s="63">
        <v>46004</v>
      </c>
      <c r="B462" s="14">
        <v>98068641</v>
      </c>
      <c r="C462" s="58" t="s">
        <v>20</v>
      </c>
      <c r="D462" s="12" t="s">
        <v>23</v>
      </c>
      <c r="E462" s="14" t="s">
        <v>566</v>
      </c>
      <c r="F462" s="18" t="str">
        <f t="shared" si="11"/>
        <v>MAGNUS FRONT PANEL LH-ABS-MT RED DM</v>
      </c>
      <c r="G462" s="14">
        <v>1</v>
      </c>
      <c r="H462" s="14"/>
      <c r="I462" s="14"/>
    </row>
    <row r="463" spans="1:9">
      <c r="A463" s="63">
        <v>46004</v>
      </c>
      <c r="B463" s="14">
        <v>98068641</v>
      </c>
      <c r="C463" s="58" t="s">
        <v>20</v>
      </c>
      <c r="D463" s="12" t="s">
        <v>23</v>
      </c>
      <c r="E463" s="14" t="s">
        <v>477</v>
      </c>
      <c r="F463" s="18" t="str">
        <f t="shared" si="11"/>
        <v>MAG_FRONT PANEL_GLOSSY BLACK</v>
      </c>
      <c r="G463" s="14">
        <v>1</v>
      </c>
      <c r="H463" s="14"/>
      <c r="I463" s="14"/>
    </row>
    <row r="464" spans="1:9">
      <c r="A464" s="63">
        <v>46002</v>
      </c>
      <c r="B464" s="14" t="s">
        <v>175</v>
      </c>
      <c r="C464" s="14" t="s">
        <v>178</v>
      </c>
      <c r="D464" s="14" t="s">
        <v>175</v>
      </c>
      <c r="E464" s="14" t="s">
        <v>70</v>
      </c>
      <c r="F464" s="18" t="str">
        <f t="shared" si="11"/>
        <v>Brake Shoe Magnus</v>
      </c>
      <c r="G464" s="14">
        <v>20</v>
      </c>
      <c r="H464" s="14"/>
      <c r="I464" s="14"/>
    </row>
    <row r="465" spans="1:9">
      <c r="A465" s="63">
        <v>46000</v>
      </c>
      <c r="B465" s="14">
        <v>98067317</v>
      </c>
      <c r="C465" s="58" t="s">
        <v>20</v>
      </c>
      <c r="D465" s="12" t="s">
        <v>23</v>
      </c>
      <c r="E465" s="14" t="s">
        <v>189</v>
      </c>
      <c r="F465" s="18" t="str">
        <f t="shared" si="11"/>
        <v>MAG-FRONT PANEL RH-ABS-GR BLK DM</v>
      </c>
      <c r="G465" s="14">
        <v>1</v>
      </c>
      <c r="H465" s="14"/>
      <c r="I465" s="14"/>
    </row>
    <row r="466" spans="1:9">
      <c r="A466" s="63">
        <v>46000</v>
      </c>
      <c r="B466" s="14">
        <v>98067317</v>
      </c>
      <c r="C466" s="58" t="s">
        <v>20</v>
      </c>
      <c r="D466" s="12" t="s">
        <v>23</v>
      </c>
      <c r="E466" s="14" t="s">
        <v>214</v>
      </c>
      <c r="F466" s="18" t="str">
        <f t="shared" si="11"/>
        <v>MAG-FRONT PANEL LH-ABS-GR BLK DM</v>
      </c>
      <c r="G466" s="14">
        <v>1</v>
      </c>
      <c r="H466" s="14"/>
      <c r="I466" s="14"/>
    </row>
    <row r="467" spans="1:9">
      <c r="A467" s="63">
        <v>46000</v>
      </c>
      <c r="B467" s="14">
        <v>98067317</v>
      </c>
      <c r="C467" s="58" t="s">
        <v>20</v>
      </c>
      <c r="D467" s="12" t="s">
        <v>23</v>
      </c>
      <c r="E467" s="14" t="s">
        <v>111</v>
      </c>
      <c r="F467" s="18" t="str">
        <f t="shared" si="11"/>
        <v>CHARGING SOCKET+10AFB FUSE+3PF250</v>
      </c>
      <c r="G467" s="14">
        <v>5</v>
      </c>
      <c r="H467" s="14"/>
      <c r="I467" s="14"/>
    </row>
    <row r="468" spans="1:9">
      <c r="A468" s="63">
        <v>46000</v>
      </c>
      <c r="B468" s="14">
        <v>98067317</v>
      </c>
      <c r="C468" s="58" t="s">
        <v>20</v>
      </c>
      <c r="D468" s="12" t="s">
        <v>23</v>
      </c>
      <c r="E468" s="14" t="s">
        <v>570</v>
      </c>
      <c r="F468" s="18" t="str">
        <f t="shared" si="11"/>
        <v>MAG-REAR PANEL TOP-ABS-MT RED DM</v>
      </c>
      <c r="G468" s="14">
        <v>1</v>
      </c>
      <c r="H468" s="14"/>
      <c r="I468" s="14"/>
    </row>
    <row r="469" spans="1:9">
      <c r="A469" s="63">
        <v>46000</v>
      </c>
      <c r="B469" s="14">
        <v>98067317</v>
      </c>
      <c r="C469" s="58" t="s">
        <v>20</v>
      </c>
      <c r="D469" s="12" t="s">
        <v>23</v>
      </c>
      <c r="E469" s="14" t="s">
        <v>109</v>
      </c>
      <c r="F469" s="18" t="str">
        <f t="shared" si="11"/>
        <v>THROTTLE RH W/O SWITCH</v>
      </c>
      <c r="G469" s="14">
        <v>4</v>
      </c>
      <c r="H469" s="14"/>
      <c r="I469" s="14"/>
    </row>
    <row r="470" spans="1:9">
      <c r="A470" s="63">
        <v>46000</v>
      </c>
      <c r="B470" s="14">
        <v>98067317</v>
      </c>
      <c r="C470" s="58" t="s">
        <v>20</v>
      </c>
      <c r="D470" s="12" t="s">
        <v>23</v>
      </c>
      <c r="E470" s="14" t="s">
        <v>132</v>
      </c>
      <c r="F470" s="18" t="str">
        <f t="shared" si="11"/>
        <v>Zeal-Throttle-Black-DM</v>
      </c>
      <c r="G470" s="14">
        <v>4</v>
      </c>
      <c r="H470" s="14"/>
      <c r="I470" s="14"/>
    </row>
    <row r="471" spans="1:9">
      <c r="A471" s="63">
        <v>46000</v>
      </c>
      <c r="B471" s="14">
        <v>98067317</v>
      </c>
      <c r="C471" s="58" t="s">
        <v>20</v>
      </c>
      <c r="D471" s="12" t="s">
        <v>23</v>
      </c>
      <c r="E471" s="14" t="s">
        <v>72</v>
      </c>
      <c r="F471" s="18" t="str">
        <f t="shared" si="11"/>
        <v>Zeal-Converter-48/60V-12V DCDC DM</v>
      </c>
      <c r="G471" s="14">
        <v>2</v>
      </c>
      <c r="H471" s="14"/>
      <c r="I471" s="14"/>
    </row>
    <row r="472" spans="1:9">
      <c r="A472" s="63">
        <v>46000</v>
      </c>
      <c r="B472" s="14">
        <v>98067317</v>
      </c>
      <c r="C472" s="58" t="s">
        <v>20</v>
      </c>
      <c r="D472" s="12" t="s">
        <v>23</v>
      </c>
      <c r="E472" s="14" t="s">
        <v>386</v>
      </c>
      <c r="F472" s="18" t="str">
        <f t="shared" si="11"/>
        <v>MAG-INS.CLUSTER COVER FRONT-ABS-WHITE DM BPLGW00512</v>
      </c>
      <c r="G472" s="14">
        <v>1</v>
      </c>
      <c r="H472" s="14"/>
      <c r="I472" s="14"/>
    </row>
    <row r="473" spans="1:9">
      <c r="A473" s="63">
        <v>46000</v>
      </c>
      <c r="B473" s="14">
        <v>98067317</v>
      </c>
      <c r="C473" s="58" t="s">
        <v>20</v>
      </c>
      <c r="D473" s="12" t="s">
        <v>23</v>
      </c>
      <c r="E473" s="14" t="s">
        <v>478</v>
      </c>
      <c r="F473" s="18" t="str">
        <f t="shared" si="11"/>
        <v>Axle-M12*227 HEX FLANGE HEAD</v>
      </c>
      <c r="G473" s="14">
        <v>1</v>
      </c>
      <c r="H473" s="14"/>
      <c r="I473" s="14"/>
    </row>
    <row r="474" spans="1:9">
      <c r="A474" s="63">
        <v>46000</v>
      </c>
      <c r="B474" s="14">
        <v>98067317</v>
      </c>
      <c r="C474" s="58" t="s">
        <v>20</v>
      </c>
      <c r="D474" s="12" t="s">
        <v>23</v>
      </c>
      <c r="E474" s="14" t="s">
        <v>486</v>
      </c>
      <c r="F474" s="18" t="str">
        <f t="shared" si="11"/>
        <v>AXLE BOLT-M12*222*1.25-30 MM THREAD-ZP</v>
      </c>
      <c r="G474" s="14">
        <v>2</v>
      </c>
      <c r="H474" s="14"/>
      <c r="I474" s="14"/>
    </row>
    <row r="475" spans="1:9">
      <c r="A475" s="63">
        <v>46000</v>
      </c>
      <c r="B475" s="14">
        <v>98067317</v>
      </c>
      <c r="C475" s="58" t="s">
        <v>20</v>
      </c>
      <c r="D475" s="12" t="s">
        <v>23</v>
      </c>
      <c r="E475" s="14" t="s">
        <v>576</v>
      </c>
      <c r="F475" s="18" t="str">
        <f t="shared" si="11"/>
        <v>FRONT FORK LEG LH</v>
      </c>
      <c r="G475" s="14">
        <v>1</v>
      </c>
      <c r="H475" s="14"/>
      <c r="I475" s="14"/>
    </row>
    <row r="476" spans="1:9">
      <c r="A476" s="63">
        <v>46000</v>
      </c>
      <c r="B476" s="14">
        <v>98067317</v>
      </c>
      <c r="C476" s="58" t="s">
        <v>20</v>
      </c>
      <c r="D476" s="12" t="s">
        <v>23</v>
      </c>
      <c r="E476" s="14" t="s">
        <v>577</v>
      </c>
      <c r="F476" s="18" t="str">
        <f t="shared" si="11"/>
        <v>WR.HARNESS-WL.CONTROLLER-AMPHENOL-PH2-M</v>
      </c>
      <c r="G476" s="14">
        <v>1</v>
      </c>
      <c r="H476" s="14"/>
      <c r="I476" s="14"/>
    </row>
    <row r="477" spans="1:9">
      <c r="A477" s="63">
        <v>46000</v>
      </c>
      <c r="B477" s="14">
        <v>98067317</v>
      </c>
      <c r="C477" s="58" t="s">
        <v>20</v>
      </c>
      <c r="D477" s="12" t="s">
        <v>23</v>
      </c>
      <c r="E477" s="14" t="s">
        <v>355</v>
      </c>
      <c r="F477" s="18" t="str">
        <f t="shared" si="11"/>
        <v>Magnus Li-Side stand</v>
      </c>
      <c r="G477" s="14">
        <v>2</v>
      </c>
      <c r="H477" s="14"/>
      <c r="I477" s="14"/>
    </row>
    <row r="478" spans="1:9">
      <c r="A478" s="63">
        <v>46000</v>
      </c>
      <c r="B478" s="14">
        <v>98067317</v>
      </c>
      <c r="C478" s="58" t="s">
        <v>20</v>
      </c>
      <c r="D478" s="12" t="s">
        <v>23</v>
      </c>
      <c r="E478" s="14" t="s">
        <v>578</v>
      </c>
      <c r="F478" s="18" t="str">
        <f t="shared" si="11"/>
        <v>MAGNUS HS-FRONT FORK LEG LH-DM</v>
      </c>
      <c r="G478" s="14">
        <v>1</v>
      </c>
      <c r="H478" s="14"/>
      <c r="I478" s="14"/>
    </row>
    <row r="479" spans="1:9">
      <c r="A479" s="63">
        <v>46000</v>
      </c>
      <c r="B479" s="14">
        <v>98067317</v>
      </c>
      <c r="C479" s="58" t="s">
        <v>20</v>
      </c>
      <c r="D479" s="12" t="s">
        <v>23</v>
      </c>
      <c r="E479" s="14" t="s">
        <v>579</v>
      </c>
      <c r="F479" s="18" t="str">
        <f t="shared" si="11"/>
        <v>MAGNUS HS-FRONT FORK LEG RH-DM</v>
      </c>
      <c r="G479" s="14">
        <v>1</v>
      </c>
      <c r="H479" s="14"/>
      <c r="I479" s="14"/>
    </row>
    <row r="480" spans="1:9">
      <c r="A480" s="63">
        <v>46000</v>
      </c>
      <c r="B480" s="14">
        <v>98067317</v>
      </c>
      <c r="C480" s="58" t="s">
        <v>20</v>
      </c>
      <c r="D480" s="12" t="s">
        <v>23</v>
      </c>
      <c r="E480" s="14" t="s">
        <v>188</v>
      </c>
      <c r="F480" s="18" t="str">
        <f t="shared" si="11"/>
        <v>MAG-INS.CLUSTER COVER FRONT-ABS-GR BLK D</v>
      </c>
      <c r="G480" s="14">
        <v>1</v>
      </c>
      <c r="H480" s="14"/>
      <c r="I480" s="14"/>
    </row>
    <row r="481" spans="1:9">
      <c r="A481" s="63">
        <v>46000</v>
      </c>
      <c r="B481" s="14">
        <v>98067317</v>
      </c>
      <c r="C481" s="58" t="s">
        <v>20</v>
      </c>
      <c r="D481" s="12" t="s">
        <v>23</v>
      </c>
      <c r="E481" s="14" t="s">
        <v>255</v>
      </c>
      <c r="F481" s="18" t="str">
        <f t="shared" si="11"/>
        <v>Zeal-Front Brake Cable-Black</v>
      </c>
      <c r="G481" s="14">
        <v>2</v>
      </c>
      <c r="H481" s="14"/>
      <c r="I481" s="14"/>
    </row>
    <row r="482" spans="1:9">
      <c r="A482" s="63">
        <v>46000</v>
      </c>
      <c r="B482" s="14">
        <v>98067317</v>
      </c>
      <c r="C482" s="58" t="s">
        <v>20</v>
      </c>
      <c r="D482" s="12" t="s">
        <v>23</v>
      </c>
      <c r="E482" s="14" t="s">
        <v>582</v>
      </c>
      <c r="F482" s="18" t="str">
        <f t="shared" si="11"/>
        <v>INST CLUSTER COVER FRONT-GLOSSY BLK-EX</v>
      </c>
      <c r="G482" s="14">
        <v>1</v>
      </c>
      <c r="H482" s="14"/>
      <c r="I482" s="14"/>
    </row>
    <row r="483" spans="1:9">
      <c r="A483" s="63">
        <v>46000</v>
      </c>
      <c r="B483" s="14">
        <v>98067317</v>
      </c>
      <c r="C483" s="58" t="s">
        <v>20</v>
      </c>
      <c r="D483" s="12" t="s">
        <v>23</v>
      </c>
      <c r="E483" s="14" t="s">
        <v>508</v>
      </c>
      <c r="F483" s="18" t="str">
        <f t="shared" si="11"/>
        <v>REAR BRAKE PANEL</v>
      </c>
      <c r="G483" s="14">
        <v>1</v>
      </c>
      <c r="H483" s="14"/>
      <c r="I483" s="14"/>
    </row>
    <row r="484" spans="1:9">
      <c r="A484" s="63">
        <v>46000</v>
      </c>
      <c r="B484" s="14">
        <v>98067317</v>
      </c>
      <c r="C484" s="58" t="s">
        <v>20</v>
      </c>
      <c r="D484" s="12" t="s">
        <v>23</v>
      </c>
      <c r="E484" s="14" t="s">
        <v>328</v>
      </c>
      <c r="F484" s="18" t="str">
        <f t="shared" si="11"/>
        <v>MAG/PWR-FRAME NUMBER COVER-PP-BLACK</v>
      </c>
      <c r="G484" s="14">
        <v>5</v>
      </c>
      <c r="H484" s="14"/>
      <c r="I484" s="14"/>
    </row>
    <row r="485" spans="1:9">
      <c r="A485" s="63">
        <v>46000</v>
      </c>
      <c r="B485" s="14">
        <v>98067317</v>
      </c>
      <c r="C485" s="58" t="s">
        <v>20</v>
      </c>
      <c r="D485" s="12" t="s">
        <v>23</v>
      </c>
      <c r="E485" s="14" t="s">
        <v>91</v>
      </c>
      <c r="F485" s="18" t="str">
        <f t="shared" si="11"/>
        <v>MAG EX/PWR-INS CLUSTER COVER RR-PP BLACK</v>
      </c>
      <c r="G485" s="14">
        <v>2</v>
      </c>
      <c r="H485" s="14"/>
      <c r="I485" s="14"/>
    </row>
    <row r="486" spans="1:9">
      <c r="A486" s="63">
        <v>46000</v>
      </c>
      <c r="B486" s="14">
        <v>98067317</v>
      </c>
      <c r="C486" s="58" t="s">
        <v>20</v>
      </c>
      <c r="D486" s="12" t="s">
        <v>23</v>
      </c>
      <c r="E486" s="14" t="s">
        <v>145</v>
      </c>
      <c r="F486" s="18" t="str">
        <f t="shared" si="11"/>
        <v>MAG-FRONT FENDER-ABS-OCEAN BLUE DM</v>
      </c>
      <c r="G486" s="14">
        <v>2</v>
      </c>
      <c r="H486" s="14"/>
      <c r="I486" s="14"/>
    </row>
    <row r="487" spans="1:9">
      <c r="A487" s="63">
        <v>46000</v>
      </c>
      <c r="B487" s="14">
        <v>98067317</v>
      </c>
      <c r="C487" s="58" t="s">
        <v>20</v>
      </c>
      <c r="D487" s="12" t="s">
        <v>23</v>
      </c>
      <c r="E487" s="14" t="s">
        <v>160</v>
      </c>
      <c r="F487" s="18" t="str">
        <f t="shared" si="11"/>
        <v>BRAKE LEVER CBS ASSY WITH BSS-LH-PC</v>
      </c>
      <c r="G487" s="14">
        <v>2</v>
      </c>
      <c r="H487" s="14"/>
      <c r="I487" s="14"/>
    </row>
    <row r="488" spans="1:9">
      <c r="A488" s="63">
        <v>46000</v>
      </c>
      <c r="B488" s="14">
        <v>98067317</v>
      </c>
      <c r="C488" s="58" t="s">
        <v>20</v>
      </c>
      <c r="D488" s="12" t="s">
        <v>23</v>
      </c>
      <c r="E488" s="14" t="s">
        <v>48</v>
      </c>
      <c r="F488" s="18" t="str">
        <f t="shared" si="11"/>
        <v>BRAKE LEVER RH-ALU BLK PC -ADVIK</v>
      </c>
      <c r="G488" s="14">
        <v>2</v>
      </c>
      <c r="H488" s="14"/>
      <c r="I488" s="14"/>
    </row>
    <row r="489" spans="1:9">
      <c r="A489" s="63">
        <v>46000</v>
      </c>
      <c r="B489" s="14">
        <v>98067317</v>
      </c>
      <c r="C489" s="58" t="s">
        <v>20</v>
      </c>
      <c r="D489" s="12" t="s">
        <v>23</v>
      </c>
      <c r="E489" s="14" t="s">
        <v>253</v>
      </c>
      <c r="F489" s="18" t="str">
        <f t="shared" si="11"/>
        <v>Zeal-HBS Brake Cable</v>
      </c>
      <c r="G489" s="14">
        <v>2</v>
      </c>
      <c r="H489" s="14"/>
      <c r="I489" s="14"/>
    </row>
    <row r="490" spans="1:9">
      <c r="A490" s="63">
        <v>46000</v>
      </c>
      <c r="B490" s="14">
        <v>98067317</v>
      </c>
      <c r="C490" s="58" t="s">
        <v>20</v>
      </c>
      <c r="D490" s="12" t="s">
        <v>23</v>
      </c>
      <c r="E490" s="14" t="s">
        <v>254</v>
      </c>
      <c r="F490" s="18" t="str">
        <f t="shared" si="11"/>
        <v>Zeal-Rear Brake Cable-Black</v>
      </c>
      <c r="G490" s="14">
        <v>2</v>
      </c>
      <c r="H490" s="14"/>
      <c r="I490" s="14"/>
    </row>
    <row r="491" spans="1:9">
      <c r="A491" s="63">
        <v>46000</v>
      </c>
      <c r="B491" s="14">
        <v>98067317</v>
      </c>
      <c r="C491" s="58" t="s">
        <v>20</v>
      </c>
      <c r="D491" s="12" t="s">
        <v>23</v>
      </c>
      <c r="E491" s="14" t="s">
        <v>223</v>
      </c>
      <c r="F491" s="18" t="str">
        <f t="shared" si="11"/>
        <v>MAGNUS FRONT PANEL RH-ABS-GALACTIC GREY</v>
      </c>
      <c r="G491" s="14">
        <v>1</v>
      </c>
      <c r="H491" s="14"/>
      <c r="I491" s="14"/>
    </row>
    <row r="492" spans="1:9">
      <c r="A492" s="63">
        <v>46000</v>
      </c>
      <c r="B492" s="14">
        <v>98067317</v>
      </c>
      <c r="C492" s="58" t="s">
        <v>20</v>
      </c>
      <c r="D492" s="12" t="s">
        <v>23</v>
      </c>
      <c r="E492" s="14" t="s">
        <v>213</v>
      </c>
      <c r="F492" s="18" t="str">
        <f t="shared" si="11"/>
        <v>MAG-PROTECTION BOARD RH-ABS-GALACTIC</v>
      </c>
      <c r="G492" s="14">
        <v>1</v>
      </c>
      <c r="H492" s="14"/>
      <c r="I492" s="14"/>
    </row>
    <row r="493" spans="1:9">
      <c r="A493" s="63">
        <v>46000</v>
      </c>
      <c r="B493" s="14">
        <v>98067317</v>
      </c>
      <c r="C493" s="58" t="s">
        <v>20</v>
      </c>
      <c r="D493" s="12" t="s">
        <v>23</v>
      </c>
      <c r="E493" s="14" t="s">
        <v>406</v>
      </c>
      <c r="F493" s="18" t="str">
        <f t="shared" si="11"/>
        <v>Magnus-Protection Board Bottom LH-PP DM</v>
      </c>
      <c r="G493" s="14">
        <v>1</v>
      </c>
      <c r="H493" s="14"/>
      <c r="I493" s="14"/>
    </row>
    <row r="494" spans="1:9">
      <c r="A494" s="63">
        <v>46000</v>
      </c>
      <c r="B494" s="14">
        <v>98067317</v>
      </c>
      <c r="C494" s="58" t="s">
        <v>20</v>
      </c>
      <c r="D494" s="12" t="s">
        <v>23</v>
      </c>
      <c r="E494" s="14" t="s">
        <v>158</v>
      </c>
      <c r="F494" s="18" t="str">
        <f t="shared" si="11"/>
        <v>MAG-REAR PANEL TOP-ABS-GR BLK DM</v>
      </c>
      <c r="G494" s="14">
        <v>1</v>
      </c>
      <c r="H494" s="14"/>
      <c r="I494" s="14"/>
    </row>
    <row r="495" spans="1:9">
      <c r="A495" s="63">
        <v>46000</v>
      </c>
      <c r="B495" s="14">
        <v>98067317</v>
      </c>
      <c r="C495" s="58" t="s">
        <v>20</v>
      </c>
      <c r="D495" s="12" t="s">
        <v>23</v>
      </c>
      <c r="E495" s="14" t="s">
        <v>55</v>
      </c>
      <c r="F495" s="18" t="str">
        <f t="shared" si="11"/>
        <v>MAG-INS.CLUSTER COVER REARR-ABS-GR BLK D</v>
      </c>
      <c r="G495" s="14">
        <v>1</v>
      </c>
      <c r="H495" s="14"/>
      <c r="I495" s="14"/>
    </row>
    <row r="496" spans="1:9">
      <c r="A496" s="63">
        <v>46000</v>
      </c>
      <c r="B496" s="14">
        <v>98067318</v>
      </c>
      <c r="C496" s="58" t="s">
        <v>20</v>
      </c>
      <c r="D496" s="12" t="s">
        <v>23</v>
      </c>
      <c r="E496" s="14" t="s">
        <v>482</v>
      </c>
      <c r="F496" s="18" t="str">
        <f t="shared" si="11"/>
        <v>MAGNUS EX DECAL FRONT RH</v>
      </c>
      <c r="G496" s="14">
        <v>1</v>
      </c>
      <c r="H496" s="14"/>
      <c r="I496" s="14"/>
    </row>
    <row r="497" spans="1:9">
      <c r="A497" s="63">
        <v>46000</v>
      </c>
      <c r="B497" s="14">
        <v>98067318</v>
      </c>
      <c r="C497" s="58" t="s">
        <v>20</v>
      </c>
      <c r="D497" s="12" t="s">
        <v>23</v>
      </c>
      <c r="E497" s="14" t="s">
        <v>488</v>
      </c>
      <c r="F497" s="18" t="str">
        <f t="shared" si="11"/>
        <v>Decal Front panel Top RH</v>
      </c>
      <c r="G497" s="14">
        <v>1</v>
      </c>
      <c r="H497" s="14"/>
      <c r="I497" s="14"/>
    </row>
    <row r="498" spans="1:9">
      <c r="A498" s="63">
        <v>46000</v>
      </c>
      <c r="B498" s="14">
        <v>98067318</v>
      </c>
      <c r="C498" s="58" t="s">
        <v>20</v>
      </c>
      <c r="D498" s="12" t="s">
        <v>23</v>
      </c>
      <c r="E498" s="14" t="s">
        <v>485</v>
      </c>
      <c r="F498" s="18" t="str">
        <f t="shared" si="11"/>
        <v>Decal Front panel Top LH</v>
      </c>
      <c r="G498" s="14">
        <v>1</v>
      </c>
      <c r="H498" s="14"/>
      <c r="I498" s="14"/>
    </row>
    <row r="499" spans="1:9">
      <c r="A499" s="63">
        <v>46000</v>
      </c>
      <c r="B499" s="14">
        <v>98067318</v>
      </c>
      <c r="C499" s="58" t="s">
        <v>20</v>
      </c>
      <c r="D499" s="12" t="s">
        <v>23</v>
      </c>
      <c r="E499" s="14" t="s">
        <v>566</v>
      </c>
      <c r="F499" s="18" t="str">
        <f t="shared" si="11"/>
        <v>MAGNUS FRONT PANEL LH-ABS-MT RED DM</v>
      </c>
      <c r="G499" s="14">
        <v>1</v>
      </c>
      <c r="H499" s="14"/>
      <c r="I499" s="14"/>
    </row>
    <row r="500" spans="1:9">
      <c r="A500" s="63">
        <v>46000</v>
      </c>
      <c r="B500" s="14">
        <v>98067318</v>
      </c>
      <c r="C500" s="58" t="s">
        <v>20</v>
      </c>
      <c r="D500" s="12" t="s">
        <v>23</v>
      </c>
      <c r="E500" s="14" t="s">
        <v>597</v>
      </c>
      <c r="F500" s="18" t="str">
        <f t="shared" si="11"/>
        <v>TWO WAY MODE SWITCH-DM</v>
      </c>
      <c r="G500" s="14">
        <v>5</v>
      </c>
      <c r="H500" s="14"/>
      <c r="I500" s="14"/>
    </row>
    <row r="501" spans="1:9">
      <c r="A501" s="63">
        <v>46000</v>
      </c>
      <c r="B501" s="14">
        <v>98067318</v>
      </c>
      <c r="C501" s="58" t="s">
        <v>20</v>
      </c>
      <c r="D501" s="12" t="s">
        <v>23</v>
      </c>
      <c r="E501" s="14" t="s">
        <v>325</v>
      </c>
      <c r="F501" s="18" t="str">
        <f t="shared" si="11"/>
        <v>IGNITION SWITCH-DM</v>
      </c>
      <c r="G501" s="14">
        <v>5</v>
      </c>
      <c r="H501" s="14"/>
      <c r="I501" s="14"/>
    </row>
    <row r="502" spans="1:9">
      <c r="A502" s="63">
        <v>46000</v>
      </c>
      <c r="B502" s="14">
        <v>98067318</v>
      </c>
      <c r="C502" s="58" t="s">
        <v>20</v>
      </c>
      <c r="D502" s="12" t="s">
        <v>23</v>
      </c>
      <c r="E502" s="14" t="s">
        <v>130</v>
      </c>
      <c r="F502" s="18" t="str">
        <f t="shared" si="11"/>
        <v>HORN SWITCH-DM</v>
      </c>
      <c r="G502" s="14">
        <v>5</v>
      </c>
      <c r="H502" s="14"/>
      <c r="I502" s="14"/>
    </row>
    <row r="503" spans="1:9">
      <c r="A503" s="63">
        <v>46000</v>
      </c>
      <c r="B503" s="14">
        <v>98067318</v>
      </c>
      <c r="C503" s="58" t="s">
        <v>20</v>
      </c>
      <c r="D503" s="12" t="s">
        <v>23</v>
      </c>
      <c r="E503" s="14" t="s">
        <v>118</v>
      </c>
      <c r="F503" s="18" t="str">
        <f t="shared" si="11"/>
        <v>TURN INDICATOR SWITCH-DM</v>
      </c>
      <c r="G503" s="14">
        <v>5</v>
      </c>
      <c r="H503" s="14"/>
      <c r="I503" s="14"/>
    </row>
    <row r="504" spans="1:9">
      <c r="A504" s="63">
        <v>46000</v>
      </c>
      <c r="B504" s="14">
        <v>98067318</v>
      </c>
      <c r="C504" s="58" t="s">
        <v>20</v>
      </c>
      <c r="D504" s="12" t="s">
        <v>23</v>
      </c>
      <c r="E504" s="14" t="s">
        <v>494</v>
      </c>
      <c r="F504" s="18" t="str">
        <f t="shared" si="11"/>
        <v>MAG/PWR-BAG HOOK-PP-BLACK</v>
      </c>
      <c r="G504" s="14">
        <v>10</v>
      </c>
      <c r="H504" s="14"/>
      <c r="I504" s="14"/>
    </row>
    <row r="505" spans="1:9">
      <c r="A505" s="63">
        <v>46000</v>
      </c>
      <c r="B505" s="14">
        <v>98067318</v>
      </c>
      <c r="C505" s="58" t="s">
        <v>20</v>
      </c>
      <c r="D505" s="12" t="s">
        <v>23</v>
      </c>
      <c r="E505" s="14" t="s">
        <v>292</v>
      </c>
      <c r="F505" s="18" t="str">
        <f t="shared" si="11"/>
        <v>GLOVE BOX PANEL-M_P</v>
      </c>
      <c r="G505" s="14">
        <v>1</v>
      </c>
      <c r="H505" s="14"/>
      <c r="I505" s="14"/>
    </row>
    <row r="506" spans="1:9">
      <c r="A506" s="63">
        <v>46000</v>
      </c>
      <c r="B506" s="14">
        <v>98067318</v>
      </c>
      <c r="C506" s="58" t="s">
        <v>20</v>
      </c>
      <c r="D506" s="12" t="s">
        <v>23</v>
      </c>
      <c r="E506" s="14" t="s">
        <v>516</v>
      </c>
      <c r="F506" s="18" t="str">
        <f t="shared" si="11"/>
        <v>Magnus-Side Panel Bottom RH-PP DM</v>
      </c>
      <c r="G506" s="14">
        <v>2</v>
      </c>
      <c r="H506" s="14"/>
      <c r="I506" s="14"/>
    </row>
    <row r="507" spans="1:9">
      <c r="A507" s="63">
        <v>46000</v>
      </c>
      <c r="B507" s="14">
        <v>98067318</v>
      </c>
      <c r="C507" s="58" t="s">
        <v>20</v>
      </c>
      <c r="D507" s="12" t="s">
        <v>23</v>
      </c>
      <c r="E507" s="14" t="s">
        <v>603</v>
      </c>
      <c r="F507" s="18" t="str">
        <f t="shared" si="11"/>
        <v>MAGNUS-NUMBER PLATE LAMP</v>
      </c>
      <c r="G507" s="14">
        <v>1</v>
      </c>
      <c r="H507" s="14"/>
      <c r="I507" s="14"/>
    </row>
    <row r="508" spans="1:9">
      <c r="A508" s="63">
        <v>46000</v>
      </c>
      <c r="B508" s="14">
        <v>98067318</v>
      </c>
      <c r="C508" s="58" t="s">
        <v>20</v>
      </c>
      <c r="D508" s="12" t="s">
        <v>23</v>
      </c>
      <c r="E508" s="14" t="s">
        <v>245</v>
      </c>
      <c r="F508" s="18" t="str">
        <f t="shared" si="11"/>
        <v>ZEAL/MAG-MOTOR CONNECTING WIRE</v>
      </c>
      <c r="G508" s="14">
        <v>4</v>
      </c>
      <c r="H508" s="14"/>
      <c r="I508" s="14"/>
    </row>
    <row r="509" spans="1:9">
      <c r="A509" s="63">
        <v>46000</v>
      </c>
      <c r="B509" s="14">
        <v>98067318</v>
      </c>
      <c r="C509" s="58" t="s">
        <v>20</v>
      </c>
      <c r="D509" s="12" t="s">
        <v>23</v>
      </c>
      <c r="E509" s="14" t="s">
        <v>117</v>
      </c>
      <c r="F509" s="18" t="str">
        <f t="shared" si="11"/>
        <v>Magnus-Front Panel Decorative Plate DM</v>
      </c>
      <c r="G509" s="14">
        <v>2</v>
      </c>
      <c r="H509" s="14"/>
      <c r="I509" s="14"/>
    </row>
    <row r="510" spans="1:9">
      <c r="A510" s="63">
        <v>46000</v>
      </c>
      <c r="B510" s="14">
        <v>98067318</v>
      </c>
      <c r="C510" s="58" t="s">
        <v>20</v>
      </c>
      <c r="D510" s="12" t="s">
        <v>23</v>
      </c>
      <c r="E510" s="14" t="s">
        <v>94</v>
      </c>
      <c r="F510" s="18" t="str">
        <f t="shared" si="11"/>
        <v>CLUSTER COVER TOP-PP-M</v>
      </c>
      <c r="G510" s="14">
        <v>2</v>
      </c>
      <c r="H510" s="14"/>
      <c r="I510" s="14"/>
    </row>
    <row r="511" spans="1:9">
      <c r="A511" s="63">
        <v>46000</v>
      </c>
      <c r="B511" s="14">
        <v>98067318</v>
      </c>
      <c r="C511" s="58" t="s">
        <v>20</v>
      </c>
      <c r="D511" s="12" t="s">
        <v>23</v>
      </c>
      <c r="E511" s="14" t="s">
        <v>188</v>
      </c>
      <c r="F511" s="18" t="str">
        <f t="shared" si="11"/>
        <v>MAG-INS.CLUSTER COVER FRONT-ABS-GR BLK D</v>
      </c>
      <c r="G511" s="14">
        <v>4</v>
      </c>
      <c r="H511" s="14"/>
      <c r="I511" s="14"/>
    </row>
    <row r="512" spans="1:9">
      <c r="A512" s="63">
        <v>46000</v>
      </c>
      <c r="B512" s="14">
        <v>98067318</v>
      </c>
      <c r="C512" s="58" t="s">
        <v>20</v>
      </c>
      <c r="D512" s="12" t="s">
        <v>23</v>
      </c>
      <c r="E512" s="14" t="s">
        <v>605</v>
      </c>
      <c r="F512" s="18" t="str">
        <f t="shared" si="11"/>
        <v>SWITCH PIGTAIL WIRING HARNESS</v>
      </c>
      <c r="G512" s="14">
        <v>4</v>
      </c>
      <c r="H512" s="14"/>
      <c r="I512" s="14"/>
    </row>
    <row r="513" spans="1:9">
      <c r="A513" s="63">
        <v>46000</v>
      </c>
      <c r="B513" s="14">
        <v>98067318</v>
      </c>
      <c r="C513" s="58" t="s">
        <v>20</v>
      </c>
      <c r="D513" s="12" t="s">
        <v>23</v>
      </c>
      <c r="E513" s="14" t="s">
        <v>91</v>
      </c>
      <c r="F513" s="18" t="str">
        <f t="shared" si="11"/>
        <v>MAG EX/PWR-INS CLUSTER COVER RR-PP BLACK</v>
      </c>
      <c r="G513" s="14">
        <v>5</v>
      </c>
      <c r="H513" s="14"/>
      <c r="I513" s="14"/>
    </row>
    <row r="514" spans="1:9">
      <c r="A514" s="63">
        <v>46000</v>
      </c>
      <c r="B514" s="14">
        <v>98067318</v>
      </c>
      <c r="C514" s="58" t="s">
        <v>20</v>
      </c>
      <c r="D514" s="12" t="s">
        <v>23</v>
      </c>
      <c r="E514" s="14" t="s">
        <v>96</v>
      </c>
      <c r="F514" s="18" t="str">
        <f t="shared" si="11"/>
        <v>MAG-PROTECTION BOARD RH-ABS-GLOSSY BLACK</v>
      </c>
      <c r="G514" s="14">
        <v>1</v>
      </c>
      <c r="H514" s="14"/>
      <c r="I514" s="14"/>
    </row>
    <row r="515" spans="1:9">
      <c r="A515" s="63">
        <v>46000</v>
      </c>
      <c r="B515" s="14">
        <v>98067318</v>
      </c>
      <c r="C515" s="58" t="s">
        <v>20</v>
      </c>
      <c r="D515" s="12" t="s">
        <v>23</v>
      </c>
      <c r="E515" s="14" t="s">
        <v>607</v>
      </c>
      <c r="F515" s="18" t="str">
        <f t="shared" si="11"/>
        <v>MAG-PROTECTION BOARD LH-ABS-GLOSSY BLACK</v>
      </c>
      <c r="G515" s="14">
        <v>1</v>
      </c>
      <c r="H515" s="14"/>
      <c r="I515" s="14"/>
    </row>
    <row r="516" spans="1:9">
      <c r="A516" s="63">
        <v>46000</v>
      </c>
      <c r="B516" s="14">
        <v>98067318</v>
      </c>
      <c r="C516" s="58" t="s">
        <v>20</v>
      </c>
      <c r="D516" s="12" t="s">
        <v>23</v>
      </c>
      <c r="E516" s="14" t="s">
        <v>609</v>
      </c>
      <c r="F516" s="18" t="str">
        <f t="shared" si="11"/>
        <v>MAGNUS FRONT PANEL RH-ABS-GLOSSY BLACK</v>
      </c>
      <c r="G516" s="14">
        <v>1</v>
      </c>
      <c r="H516" s="14"/>
      <c r="I516" s="14"/>
    </row>
    <row r="517" spans="1:9">
      <c r="A517" s="63">
        <v>46000</v>
      </c>
      <c r="B517" s="14">
        <v>98067318</v>
      </c>
      <c r="C517" s="58" t="s">
        <v>20</v>
      </c>
      <c r="D517" s="12" t="s">
        <v>23</v>
      </c>
      <c r="E517" s="14" t="s">
        <v>469</v>
      </c>
      <c r="F517" s="18" t="str">
        <f t="shared" si="11"/>
        <v>MAGNUS FRONT PANEL LH-ABS-GLOSSY BLACK</v>
      </c>
      <c r="G517" s="14">
        <v>1</v>
      </c>
      <c r="H517" s="14"/>
      <c r="I517" s="14"/>
    </row>
    <row r="518" spans="1:9">
      <c r="A518" s="63">
        <v>46000</v>
      </c>
      <c r="B518" s="14">
        <v>98067318</v>
      </c>
      <c r="C518" s="58" t="s">
        <v>20</v>
      </c>
      <c r="D518" s="12" t="s">
        <v>23</v>
      </c>
      <c r="E518" s="14" t="s">
        <v>610</v>
      </c>
      <c r="F518" s="18" t="str">
        <f t="shared" si="11"/>
        <v>MAG-FRONT FENDER-ABS-GLOSSY BLACK</v>
      </c>
      <c r="G518" s="14">
        <v>1</v>
      </c>
      <c r="H518" s="14"/>
      <c r="I518" s="14"/>
    </row>
    <row r="519" spans="1:9">
      <c r="A519" s="63">
        <v>46000</v>
      </c>
      <c r="B519" s="14">
        <v>98067318</v>
      </c>
      <c r="C519" s="58" t="s">
        <v>20</v>
      </c>
      <c r="D519" s="12" t="s">
        <v>23</v>
      </c>
      <c r="E519" s="14" t="s">
        <v>447</v>
      </c>
      <c r="F519" s="18" t="str">
        <f t="shared" si="11"/>
        <v>Magnus front fork T sterm DM</v>
      </c>
      <c r="G519" s="14">
        <v>1</v>
      </c>
      <c r="H519" s="14"/>
      <c r="I519" s="14"/>
    </row>
    <row r="520" spans="1:9">
      <c r="A520" s="63">
        <v>46000</v>
      </c>
      <c r="B520" s="14">
        <v>98067318</v>
      </c>
      <c r="C520" s="58" t="s">
        <v>20</v>
      </c>
      <c r="D520" s="12" t="s">
        <v>23</v>
      </c>
      <c r="E520" s="14" t="s">
        <v>286</v>
      </c>
      <c r="F520" s="18" t="str">
        <f t="shared" ref="F520:F583" si="12">VLOOKUP(E520,Old,2,FALSE)</f>
        <v>ZEAL-LOCK SET-PAVNA DM</v>
      </c>
      <c r="G520" s="14">
        <v>1</v>
      </c>
      <c r="H520" s="14"/>
      <c r="I520" s="14"/>
    </row>
    <row r="521" spans="1:9">
      <c r="A521" s="63">
        <v>46000</v>
      </c>
      <c r="B521" s="14">
        <v>98067318</v>
      </c>
      <c r="C521" s="58" t="s">
        <v>20</v>
      </c>
      <c r="D521" s="12" t="s">
        <v>23</v>
      </c>
      <c r="E521" s="14" t="s">
        <v>62</v>
      </c>
      <c r="F521" s="18" t="str">
        <f t="shared" si="12"/>
        <v>MAGNUS-LOCK SET-PAVNA DM</v>
      </c>
      <c r="G521" s="14">
        <v>5</v>
      </c>
      <c r="H521" s="14"/>
      <c r="I521" s="14"/>
    </row>
    <row r="522" spans="1:9">
      <c r="A522" s="63">
        <v>45997</v>
      </c>
      <c r="B522" s="14" t="s">
        <v>175</v>
      </c>
      <c r="C522" s="14" t="s">
        <v>178</v>
      </c>
      <c r="D522" s="14" t="s">
        <v>175</v>
      </c>
      <c r="E522" s="14" t="s">
        <v>217</v>
      </c>
      <c r="F522" s="18" t="str">
        <f t="shared" si="12"/>
        <v>HORN</v>
      </c>
      <c r="G522" s="14">
        <v>5</v>
      </c>
      <c r="H522" s="14"/>
      <c r="I522" s="14"/>
    </row>
    <row r="523" spans="1:9">
      <c r="A523" s="63">
        <v>45996</v>
      </c>
      <c r="B523" s="14">
        <v>94680192</v>
      </c>
      <c r="C523" s="58" t="s">
        <v>20</v>
      </c>
      <c r="D523" s="12" t="s">
        <v>23</v>
      </c>
      <c r="E523" s="14" t="s">
        <v>350</v>
      </c>
      <c r="F523" s="18" t="str">
        <f t="shared" si="12"/>
        <v>HALL SENSOR PCB ASSEMBLY-Z/M</v>
      </c>
      <c r="G523" s="14">
        <v>1</v>
      </c>
      <c r="H523" s="14" t="s">
        <v>615</v>
      </c>
      <c r="I523" s="14"/>
    </row>
    <row r="524" spans="1:9">
      <c r="A524" s="57">
        <v>45993</v>
      </c>
      <c r="B524" s="14">
        <v>94679971</v>
      </c>
      <c r="C524" s="58" t="s">
        <v>20</v>
      </c>
      <c r="D524" s="12" t="s">
        <v>23</v>
      </c>
      <c r="E524" s="14" t="s">
        <v>500</v>
      </c>
      <c r="F524" s="18" t="str">
        <f t="shared" si="12"/>
        <v>BEARING-Z/M</v>
      </c>
      <c r="G524" s="14">
        <v>2</v>
      </c>
      <c r="H524" s="14" t="s">
        <v>615</v>
      </c>
      <c r="I524" s="14"/>
    </row>
    <row r="525" spans="1:9">
      <c r="A525" s="57">
        <v>45993</v>
      </c>
      <c r="B525" s="14">
        <v>94679971</v>
      </c>
      <c r="C525" s="58" t="s">
        <v>20</v>
      </c>
      <c r="D525" s="12" t="s">
        <v>23</v>
      </c>
      <c r="E525" s="14" t="s">
        <v>319</v>
      </c>
      <c r="F525" s="18" t="str">
        <f t="shared" si="12"/>
        <v>LIP SEAL-Z/M</v>
      </c>
      <c r="G525" s="14">
        <v>4</v>
      </c>
      <c r="H525" s="14" t="s">
        <v>615</v>
      </c>
      <c r="I525" s="14"/>
    </row>
    <row r="526" spans="1:9">
      <c r="A526" s="57">
        <v>45993</v>
      </c>
      <c r="B526" s="14">
        <v>94679971</v>
      </c>
      <c r="C526" s="58" t="s">
        <v>20</v>
      </c>
      <c r="D526" s="12" t="s">
        <v>23</v>
      </c>
      <c r="E526" s="14" t="s">
        <v>72</v>
      </c>
      <c r="F526" s="18" t="str">
        <f t="shared" si="12"/>
        <v>Zeal-Converter-48/60V-12V DCDC DM</v>
      </c>
      <c r="G526" s="14">
        <v>1</v>
      </c>
      <c r="H526" s="14" t="s">
        <v>620</v>
      </c>
      <c r="I526" s="14"/>
    </row>
    <row r="527" spans="1:9">
      <c r="A527" s="63">
        <v>45990</v>
      </c>
      <c r="B527" s="14" t="s">
        <v>175</v>
      </c>
      <c r="C527" s="14" t="s">
        <v>178</v>
      </c>
      <c r="D527" s="14" t="s">
        <v>175</v>
      </c>
      <c r="E527" s="14" t="s">
        <v>217</v>
      </c>
      <c r="F527" s="18" t="str">
        <f t="shared" si="12"/>
        <v>HORN</v>
      </c>
      <c r="G527" s="14">
        <v>3</v>
      </c>
      <c r="H527" s="14"/>
      <c r="I527" s="14"/>
    </row>
    <row r="528" spans="1:9">
      <c r="A528" s="63">
        <v>45987</v>
      </c>
      <c r="B528" s="14" t="s">
        <v>175</v>
      </c>
      <c r="C528" s="14" t="s">
        <v>178</v>
      </c>
      <c r="D528" s="14" t="s">
        <v>175</v>
      </c>
      <c r="E528" s="14" t="s">
        <v>51</v>
      </c>
      <c r="F528" s="18" t="str">
        <f t="shared" si="12"/>
        <v>NEXUS OIL PALCO 80W90 120Ml</v>
      </c>
      <c r="G528" s="14">
        <v>10</v>
      </c>
      <c r="H528" s="14"/>
      <c r="I528" s="14"/>
    </row>
    <row r="529" spans="1:9">
      <c r="A529" s="63">
        <v>45986</v>
      </c>
      <c r="B529" s="14" t="s">
        <v>622</v>
      </c>
      <c r="C529" s="14" t="s">
        <v>523</v>
      </c>
      <c r="D529" s="14" t="s">
        <v>69</v>
      </c>
      <c r="E529" s="14" t="s">
        <v>64</v>
      </c>
      <c r="F529" s="18" t="str">
        <f t="shared" si="12"/>
        <v>Front Bearing Kit 6201RS (Pair)</v>
      </c>
      <c r="G529" s="14">
        <v>15</v>
      </c>
      <c r="H529" s="14"/>
      <c r="I529" s="14"/>
    </row>
    <row r="530" spans="1:9">
      <c r="A530" s="63">
        <v>45982</v>
      </c>
      <c r="B530" s="14" t="s">
        <v>623</v>
      </c>
      <c r="C530" s="14" t="s">
        <v>124</v>
      </c>
      <c r="D530" s="14" t="s">
        <v>625</v>
      </c>
      <c r="E530" s="14" t="s">
        <v>126</v>
      </c>
      <c r="F530" s="18" t="str">
        <f t="shared" si="12"/>
        <v>Switch</v>
      </c>
      <c r="G530" s="14">
        <v>50</v>
      </c>
      <c r="H530" s="14"/>
      <c r="I530" s="14"/>
    </row>
    <row r="531" spans="1:9">
      <c r="A531" s="63">
        <v>45982</v>
      </c>
      <c r="B531" s="14" t="s">
        <v>623</v>
      </c>
      <c r="C531" s="14" t="s">
        <v>124</v>
      </c>
      <c r="D531" s="14" t="s">
        <v>625</v>
      </c>
      <c r="E531" s="14" t="s">
        <v>129</v>
      </c>
      <c r="F531" s="18" t="str">
        <f t="shared" si="12"/>
        <v>Rear View Mirror Winner Magnus</v>
      </c>
      <c r="G531" s="14">
        <v>24</v>
      </c>
      <c r="H531" s="14"/>
      <c r="I531" s="14"/>
    </row>
    <row r="532" spans="1:9">
      <c r="A532" s="63">
        <v>45982</v>
      </c>
      <c r="B532" s="14" t="s">
        <v>623</v>
      </c>
      <c r="C532" s="14" t="s">
        <v>124</v>
      </c>
      <c r="D532" s="14" t="s">
        <v>625</v>
      </c>
      <c r="E532" s="14" t="s">
        <v>243</v>
      </c>
      <c r="F532" s="18" t="str">
        <f t="shared" si="12"/>
        <v>Connectioion Boxn Cable Junct</v>
      </c>
      <c r="G532" s="14">
        <v>25</v>
      </c>
      <c r="H532" s="14"/>
      <c r="I532" s="14"/>
    </row>
    <row r="533" spans="1:9">
      <c r="A533" s="63">
        <v>45982</v>
      </c>
      <c r="B533" s="14" t="s">
        <v>623</v>
      </c>
      <c r="C533" s="14" t="s">
        <v>124</v>
      </c>
      <c r="D533" s="14" t="s">
        <v>625</v>
      </c>
      <c r="E533" s="14" t="s">
        <v>131</v>
      </c>
      <c r="F533" s="18" t="str">
        <f t="shared" si="12"/>
        <v>Magnus Mat Red Black</v>
      </c>
      <c r="G533" s="14">
        <v>15</v>
      </c>
      <c r="H533" s="14"/>
      <c r="I533" s="14"/>
    </row>
    <row r="534" spans="1:9">
      <c r="A534" s="63">
        <v>45982</v>
      </c>
      <c r="B534" s="14" t="s">
        <v>623</v>
      </c>
      <c r="C534" s="14" t="s">
        <v>124</v>
      </c>
      <c r="D534" s="14" t="s">
        <v>625</v>
      </c>
      <c r="E534" s="14" t="s">
        <v>133</v>
      </c>
      <c r="F534" s="18" t="str">
        <f t="shared" si="12"/>
        <v>Magnus Mat Black Only</v>
      </c>
      <c r="G534" s="14">
        <v>15</v>
      </c>
      <c r="H534" s="14"/>
      <c r="I534" s="14"/>
    </row>
    <row r="535" spans="1:9">
      <c r="A535" s="63">
        <v>45982</v>
      </c>
      <c r="B535" s="14" t="s">
        <v>623</v>
      </c>
      <c r="C535" s="14" t="s">
        <v>124</v>
      </c>
      <c r="D535" s="14" t="s">
        <v>625</v>
      </c>
      <c r="E535" s="14" t="s">
        <v>315</v>
      </c>
      <c r="F535" s="18" t="str">
        <f t="shared" si="12"/>
        <v>Auto Socket Chagori 2+4</v>
      </c>
      <c r="G535" s="14">
        <v>3</v>
      </c>
      <c r="H535" s="14"/>
      <c r="I535" s="14"/>
    </row>
    <row r="536" spans="1:9">
      <c r="A536" s="63">
        <v>45982</v>
      </c>
      <c r="B536" s="14" t="s">
        <v>623</v>
      </c>
      <c r="C536" s="14" t="s">
        <v>124</v>
      </c>
      <c r="D536" s="14" t="s">
        <v>625</v>
      </c>
      <c r="E536" s="14" t="s">
        <v>202</v>
      </c>
      <c r="F536" s="18" t="str">
        <f t="shared" si="12"/>
        <v>Headlight Bulb</v>
      </c>
      <c r="G536" s="14">
        <v>20</v>
      </c>
      <c r="H536" s="14"/>
      <c r="I536" s="14"/>
    </row>
    <row r="537" spans="1:9">
      <c r="A537" s="63">
        <v>45980</v>
      </c>
      <c r="B537" s="14">
        <v>98066178</v>
      </c>
      <c r="C537" s="58" t="s">
        <v>20</v>
      </c>
      <c r="D537" s="12" t="s">
        <v>23</v>
      </c>
      <c r="E537" s="14" t="s">
        <v>633</v>
      </c>
      <c r="F537" s="18" t="str">
        <f t="shared" si="12"/>
        <v>7.5A CHARGER PHASE-0</v>
      </c>
      <c r="G537" s="14">
        <v>5</v>
      </c>
      <c r="H537" s="14" t="s">
        <v>634</v>
      </c>
      <c r="I537" s="14"/>
    </row>
    <row r="538" spans="1:9">
      <c r="A538" s="63">
        <v>45975</v>
      </c>
      <c r="B538" s="14">
        <v>98065911</v>
      </c>
      <c r="C538" s="58" t="s">
        <v>20</v>
      </c>
      <c r="D538" s="12" t="s">
        <v>23</v>
      </c>
      <c r="E538" s="14" t="s">
        <v>563</v>
      </c>
      <c r="F538" s="18" t="str">
        <f t="shared" si="12"/>
        <v>3PIN CONNECTOR-BACKLITE-PP</v>
      </c>
      <c r="G538" s="14">
        <v>10</v>
      </c>
      <c r="H538" s="14"/>
      <c r="I538" s="14"/>
    </row>
    <row r="539" spans="1:9">
      <c r="A539" s="63">
        <v>45975</v>
      </c>
      <c r="B539" s="14">
        <v>98065911</v>
      </c>
      <c r="C539" s="58" t="s">
        <v>20</v>
      </c>
      <c r="D539" s="12" t="s">
        <v>23</v>
      </c>
      <c r="E539" s="14" t="s">
        <v>230</v>
      </c>
      <c r="F539" s="18" t="str">
        <f t="shared" si="12"/>
        <v>ZEAL/MAG-CONTROLLER 60V-C ELECTRIC</v>
      </c>
      <c r="G539" s="14">
        <v>2</v>
      </c>
      <c r="H539" s="14"/>
      <c r="I539" s="14"/>
    </row>
    <row r="540" spans="1:9">
      <c r="A540" s="63">
        <v>45975</v>
      </c>
      <c r="B540" s="14">
        <v>98065911</v>
      </c>
      <c r="C540" s="58" t="s">
        <v>20</v>
      </c>
      <c r="D540" s="12" t="s">
        <v>23</v>
      </c>
      <c r="E540" s="14" t="s">
        <v>498</v>
      </c>
      <c r="F540" s="18" t="str">
        <f t="shared" si="12"/>
        <v>Magnus_Ph0_CEAD_AMP303_FOC_1.2KW</v>
      </c>
      <c r="G540" s="14">
        <v>2</v>
      </c>
      <c r="H540" s="14"/>
      <c r="I540" s="14"/>
    </row>
    <row r="541" spans="1:9">
      <c r="A541" s="63">
        <v>45975</v>
      </c>
      <c r="B541" s="14">
        <v>98065911</v>
      </c>
      <c r="C541" s="58" t="s">
        <v>20</v>
      </c>
      <c r="D541" s="12" t="s">
        <v>23</v>
      </c>
      <c r="E541" s="14" t="s">
        <v>642</v>
      </c>
      <c r="F541" s="18" t="str">
        <f t="shared" si="12"/>
        <v>Nut-M5 H8 Hex Nyloc</v>
      </c>
      <c r="G541" s="14">
        <v>20</v>
      </c>
      <c r="H541" s="14"/>
      <c r="I541" s="14"/>
    </row>
    <row r="542" spans="1:9">
      <c r="A542" s="63">
        <v>45974</v>
      </c>
      <c r="B542" s="14">
        <v>98065821</v>
      </c>
      <c r="C542" s="58" t="s">
        <v>20</v>
      </c>
      <c r="D542" s="12" t="s">
        <v>23</v>
      </c>
      <c r="E542" s="14" t="s">
        <v>643</v>
      </c>
      <c r="F542" s="18" t="str">
        <f t="shared" si="12"/>
        <v>INTERMEDIATE_SHAFT_BEARING_RH</v>
      </c>
      <c r="G542" s="14">
        <v>5</v>
      </c>
      <c r="H542" s="14"/>
      <c r="I542" s="14"/>
    </row>
    <row r="543" spans="1:9">
      <c r="A543" s="63">
        <v>45974</v>
      </c>
      <c r="B543" s="14">
        <v>98065821</v>
      </c>
      <c r="C543" s="58" t="s">
        <v>20</v>
      </c>
      <c r="D543" s="12" t="s">
        <v>23</v>
      </c>
      <c r="E543" s="14" t="s">
        <v>400</v>
      </c>
      <c r="F543" s="18" t="str">
        <f t="shared" si="12"/>
        <v>MAG-FRONT FENDER-ABS-GALACTIC GREY</v>
      </c>
      <c r="G543" s="14">
        <v>1</v>
      </c>
      <c r="H543" s="14"/>
      <c r="I543" s="14"/>
    </row>
    <row r="544" spans="1:9">
      <c r="A544" s="63">
        <v>45974</v>
      </c>
      <c r="B544" s="14">
        <v>98065821</v>
      </c>
      <c r="C544" s="58" t="s">
        <v>20</v>
      </c>
      <c r="D544" s="12" t="s">
        <v>23</v>
      </c>
      <c r="E544" s="14" t="s">
        <v>210</v>
      </c>
      <c r="F544" s="18" t="str">
        <f t="shared" si="12"/>
        <v>MAGNUS FRONT PANEL LH-ABS-GALACTIC GREY</v>
      </c>
      <c r="G544" s="14">
        <v>2</v>
      </c>
      <c r="H544" s="14"/>
      <c r="I544" s="14"/>
    </row>
    <row r="545" spans="1:9">
      <c r="A545" s="63">
        <v>45974</v>
      </c>
      <c r="B545" s="14">
        <v>98065821</v>
      </c>
      <c r="C545" s="58" t="s">
        <v>20</v>
      </c>
      <c r="D545" s="12" t="s">
        <v>23</v>
      </c>
      <c r="E545" s="14" t="s">
        <v>223</v>
      </c>
      <c r="F545" s="18" t="str">
        <f t="shared" si="12"/>
        <v>MAGNUS FRONT PANEL RH-ABS-GALACTIC GREY</v>
      </c>
      <c r="G545" s="14">
        <v>2</v>
      </c>
      <c r="H545" s="14"/>
      <c r="I545" s="14"/>
    </row>
    <row r="546" spans="1:9">
      <c r="A546" s="63">
        <v>45974</v>
      </c>
      <c r="B546" s="14">
        <v>98065821</v>
      </c>
      <c r="C546" s="58" t="s">
        <v>20</v>
      </c>
      <c r="D546" s="12" t="s">
        <v>23</v>
      </c>
      <c r="E546" s="14" t="s">
        <v>280</v>
      </c>
      <c r="F546" s="18" t="str">
        <f t="shared" si="12"/>
        <v>MAG-FRONT PANEL TOP-ABS-GALACTIC GREY</v>
      </c>
      <c r="G546" s="14">
        <v>1</v>
      </c>
      <c r="H546" s="14"/>
      <c r="I546" s="14"/>
    </row>
    <row r="547" spans="1:9">
      <c r="A547" s="63">
        <v>45974</v>
      </c>
      <c r="B547" s="14">
        <v>98065821</v>
      </c>
      <c r="C547" s="58" t="s">
        <v>20</v>
      </c>
      <c r="D547" s="12" t="s">
        <v>23</v>
      </c>
      <c r="E547" s="14" t="s">
        <v>233</v>
      </c>
      <c r="F547" s="18" t="str">
        <f t="shared" si="12"/>
        <v>MAG-PROTECTION BOARD LH-ABS-GALACTIC</v>
      </c>
      <c r="G547" s="14">
        <v>2</v>
      </c>
      <c r="H547" s="14"/>
      <c r="I547" s="14"/>
    </row>
    <row r="548" spans="1:9">
      <c r="A548" s="63">
        <v>45974</v>
      </c>
      <c r="B548" s="14">
        <v>98065821</v>
      </c>
      <c r="C548" s="58" t="s">
        <v>20</v>
      </c>
      <c r="D548" s="12" t="s">
        <v>23</v>
      </c>
      <c r="E548" s="14" t="s">
        <v>213</v>
      </c>
      <c r="F548" s="18" t="str">
        <f t="shared" si="12"/>
        <v>MAG-PROTECTION BOARD RH-ABS-GALACTIC</v>
      </c>
      <c r="G548" s="14">
        <v>2</v>
      </c>
      <c r="H548" s="14"/>
      <c r="I548" s="14"/>
    </row>
    <row r="549" spans="1:9">
      <c r="A549" s="63">
        <v>45974</v>
      </c>
      <c r="B549" s="14">
        <v>98065821</v>
      </c>
      <c r="C549" s="58" t="s">
        <v>20</v>
      </c>
      <c r="D549" s="12" t="s">
        <v>23</v>
      </c>
      <c r="E549" s="14" t="s">
        <v>184</v>
      </c>
      <c r="F549" s="18" t="str">
        <f t="shared" si="12"/>
        <v>MAG-REAR PANEL TOP-ABS-GALACTIC GREY</v>
      </c>
      <c r="G549" s="14">
        <v>1</v>
      </c>
      <c r="H549" s="14"/>
      <c r="I549" s="14"/>
    </row>
    <row r="550" spans="1:9">
      <c r="A550" s="63">
        <v>45974</v>
      </c>
      <c r="B550" s="14">
        <v>98065821</v>
      </c>
      <c r="C550" s="58" t="s">
        <v>20</v>
      </c>
      <c r="D550" s="12" t="s">
        <v>23</v>
      </c>
      <c r="E550" s="14" t="s">
        <v>341</v>
      </c>
      <c r="F550" s="18" t="str">
        <f t="shared" si="12"/>
        <v>MAG-FRONT PANEL TOP-ABS-GR BLK-DM</v>
      </c>
      <c r="G550" s="14">
        <v>1</v>
      </c>
      <c r="H550" s="14"/>
      <c r="I550" s="14"/>
    </row>
    <row r="551" spans="1:9">
      <c r="A551" s="63">
        <v>45974</v>
      </c>
      <c r="B551" s="14">
        <v>98065821</v>
      </c>
      <c r="C551" s="58" t="s">
        <v>20</v>
      </c>
      <c r="D551" s="12" t="s">
        <v>23</v>
      </c>
      <c r="E551" s="14" t="s">
        <v>188</v>
      </c>
      <c r="F551" s="18" t="str">
        <f t="shared" si="12"/>
        <v>MAG-INS.CLUSTER COVER FRONT-ABS-GR BLK D</v>
      </c>
      <c r="G551" s="14">
        <v>1</v>
      </c>
      <c r="H551" s="14"/>
      <c r="I551" s="14"/>
    </row>
    <row r="552" spans="1:9">
      <c r="A552" s="63">
        <v>45974</v>
      </c>
      <c r="B552" s="14">
        <v>98065821</v>
      </c>
      <c r="C552" s="58" t="s">
        <v>20</v>
      </c>
      <c r="D552" s="12" t="s">
        <v>23</v>
      </c>
      <c r="E552" s="14" t="s">
        <v>55</v>
      </c>
      <c r="F552" s="18" t="str">
        <f t="shared" si="12"/>
        <v>MAG-INS.CLUSTER COVER REARR-ABS-GR BLK D</v>
      </c>
      <c r="G552" s="14">
        <v>1</v>
      </c>
      <c r="H552" s="14"/>
      <c r="I552" s="14"/>
    </row>
    <row r="553" spans="1:9">
      <c r="A553" s="63">
        <v>45974</v>
      </c>
      <c r="B553" s="14">
        <v>98065821</v>
      </c>
      <c r="C553" s="58" t="s">
        <v>20</v>
      </c>
      <c r="D553" s="12" t="s">
        <v>23</v>
      </c>
      <c r="E553" s="14" t="s">
        <v>215</v>
      </c>
      <c r="F553" s="18" t="str">
        <f t="shared" si="12"/>
        <v>MAG-PROTECTION BOARD LH-ABS-GR BLK DM</v>
      </c>
      <c r="G553" s="14">
        <v>2</v>
      </c>
      <c r="H553" s="14"/>
      <c r="I553" s="14"/>
    </row>
    <row r="554" spans="1:9">
      <c r="A554" s="63">
        <v>45974</v>
      </c>
      <c r="B554" s="14">
        <v>98065821</v>
      </c>
      <c r="C554" s="58" t="s">
        <v>20</v>
      </c>
      <c r="D554" s="12" t="s">
        <v>23</v>
      </c>
      <c r="E554" s="14" t="s">
        <v>209</v>
      </c>
      <c r="F554" s="18" t="str">
        <f t="shared" si="12"/>
        <v>MAG-PROTECTION BOARD RH-ABS-GR BLK DM</v>
      </c>
      <c r="G554" s="14">
        <v>2</v>
      </c>
      <c r="H554" s="14"/>
      <c r="I554" s="14"/>
    </row>
    <row r="555" spans="1:9">
      <c r="A555" s="63">
        <v>45974</v>
      </c>
      <c r="B555" s="14">
        <v>98065821</v>
      </c>
      <c r="C555" s="58" t="s">
        <v>20</v>
      </c>
      <c r="D555" s="12" t="s">
        <v>23</v>
      </c>
      <c r="E555" s="14" t="s">
        <v>565</v>
      </c>
      <c r="F555" s="18" t="str">
        <f t="shared" si="12"/>
        <v>Magnus-Front Lower Mudguard-PP DM</v>
      </c>
      <c r="G555" s="14">
        <v>3</v>
      </c>
      <c r="H555" s="14"/>
      <c r="I555" s="14"/>
    </row>
    <row r="556" spans="1:9">
      <c r="A556" s="63">
        <v>45974</v>
      </c>
      <c r="B556" s="14">
        <v>98065821</v>
      </c>
      <c r="C556" s="58" t="s">
        <v>20</v>
      </c>
      <c r="D556" s="12" t="s">
        <v>23</v>
      </c>
      <c r="E556" s="14" t="s">
        <v>406</v>
      </c>
      <c r="F556" s="18" t="str">
        <f t="shared" si="12"/>
        <v>Magnus-Protection Board Bottom LH-PP DM</v>
      </c>
      <c r="G556" s="14">
        <v>2</v>
      </c>
      <c r="H556" s="14"/>
      <c r="I556" s="14"/>
    </row>
    <row r="557" spans="1:9">
      <c r="A557" s="63">
        <v>45974</v>
      </c>
      <c r="B557" s="14">
        <v>98065821</v>
      </c>
      <c r="C557" s="58" t="s">
        <v>20</v>
      </c>
      <c r="D557" s="12" t="s">
        <v>23</v>
      </c>
      <c r="E557" s="14" t="s">
        <v>552</v>
      </c>
      <c r="F557" s="18" t="str">
        <f t="shared" si="12"/>
        <v>Magnus-Protection Board Bottom RH-PP DM</v>
      </c>
      <c r="G557" s="14">
        <v>2</v>
      </c>
      <c r="H557" s="14"/>
      <c r="I557" s="14"/>
    </row>
    <row r="558" spans="1:9">
      <c r="A558" s="63">
        <v>45974</v>
      </c>
      <c r="B558" s="14">
        <v>98065821</v>
      </c>
      <c r="C558" s="58" t="s">
        <v>20</v>
      </c>
      <c r="D558" s="12" t="s">
        <v>23</v>
      </c>
      <c r="E558" s="14" t="s">
        <v>75</v>
      </c>
      <c r="F558" s="18" t="str">
        <f t="shared" si="12"/>
        <v>MAGNUS-GLOVE BOX-DM</v>
      </c>
      <c r="G558" s="14">
        <v>2</v>
      </c>
      <c r="H558" s="14"/>
      <c r="I558" s="14"/>
    </row>
    <row r="559" spans="1:9">
      <c r="A559" s="63">
        <v>45974</v>
      </c>
      <c r="B559" s="14">
        <v>98065821</v>
      </c>
      <c r="C559" s="58" t="s">
        <v>20</v>
      </c>
      <c r="D559" s="12" t="s">
        <v>23</v>
      </c>
      <c r="E559" s="14" t="s">
        <v>79</v>
      </c>
      <c r="F559" s="18" t="str">
        <f t="shared" si="12"/>
        <v>Magnus-Foot board DM</v>
      </c>
      <c r="G559" s="14">
        <v>2</v>
      </c>
      <c r="H559" s="14"/>
      <c r="I559" s="14"/>
    </row>
    <row r="560" spans="1:9">
      <c r="A560" s="63">
        <v>45974</v>
      </c>
      <c r="B560" s="14">
        <v>98065821</v>
      </c>
      <c r="C560" s="58" t="s">
        <v>20</v>
      </c>
      <c r="D560" s="12" t="s">
        <v>23</v>
      </c>
      <c r="E560" s="14" t="s">
        <v>484</v>
      </c>
      <c r="F560" s="18" t="str">
        <f t="shared" si="12"/>
        <v>MAGNUS EX DECAL FRONT LH</v>
      </c>
      <c r="G560" s="14">
        <v>1</v>
      </c>
      <c r="H560" s="14"/>
      <c r="I560" s="14"/>
    </row>
    <row r="561" spans="1:9">
      <c r="A561" s="63">
        <v>45974</v>
      </c>
      <c r="B561" s="14">
        <v>98065821</v>
      </c>
      <c r="C561" s="58" t="s">
        <v>20</v>
      </c>
      <c r="D561" s="12" t="s">
        <v>23</v>
      </c>
      <c r="E561" s="14" t="s">
        <v>93</v>
      </c>
      <c r="F561" s="18" t="str">
        <f t="shared" si="12"/>
        <v>MAGNUS/ZEAL-REAR BRAKE PANEL</v>
      </c>
      <c r="G561" s="14">
        <v>1</v>
      </c>
      <c r="H561" s="14"/>
      <c r="I561" s="14"/>
    </row>
    <row r="562" spans="1:9">
      <c r="A562" s="63">
        <v>45974</v>
      </c>
      <c r="B562" s="14">
        <v>98065821</v>
      </c>
      <c r="C562" s="58" t="s">
        <v>20</v>
      </c>
      <c r="D562" s="12" t="s">
        <v>23</v>
      </c>
      <c r="E562" s="14" t="s">
        <v>284</v>
      </c>
      <c r="F562" s="18" t="str">
        <f t="shared" si="12"/>
        <v>MAGNUS HS-INDICATOR LH ASSY-DM</v>
      </c>
      <c r="G562" s="14">
        <v>1</v>
      </c>
      <c r="H562" s="14"/>
      <c r="I562" s="14"/>
    </row>
    <row r="563" spans="1:9">
      <c r="A563" s="63">
        <v>45974</v>
      </c>
      <c r="B563" s="14">
        <v>98065821</v>
      </c>
      <c r="C563" s="58" t="s">
        <v>20</v>
      </c>
      <c r="D563" s="12" t="s">
        <v>23</v>
      </c>
      <c r="E563" s="14" t="s">
        <v>285</v>
      </c>
      <c r="F563" s="18" t="str">
        <f t="shared" si="12"/>
        <v>MAGNUS HS-INDICATOR RH ASSY-DM</v>
      </c>
      <c r="G563" s="14">
        <v>1</v>
      </c>
      <c r="H563" s="14"/>
      <c r="I563" s="14"/>
    </row>
    <row r="564" spans="1:9">
      <c r="A564" s="63">
        <v>45974</v>
      </c>
      <c r="B564" s="14">
        <v>98065821</v>
      </c>
      <c r="C564" s="58" t="s">
        <v>20</v>
      </c>
      <c r="D564" s="12" t="s">
        <v>23</v>
      </c>
      <c r="E564" s="14" t="s">
        <v>117</v>
      </c>
      <c r="F564" s="18" t="str">
        <f t="shared" si="12"/>
        <v>Magnus-Front Panel Decorative Plate DM</v>
      </c>
      <c r="G564" s="14">
        <v>1</v>
      </c>
      <c r="H564" s="14"/>
      <c r="I564" s="14"/>
    </row>
    <row r="565" spans="1:9">
      <c r="A565" s="63">
        <v>45974</v>
      </c>
      <c r="B565" s="14">
        <v>98065821</v>
      </c>
      <c r="C565" s="58" t="s">
        <v>20</v>
      </c>
      <c r="D565" s="12" t="s">
        <v>23</v>
      </c>
      <c r="E565" s="14" t="s">
        <v>214</v>
      </c>
      <c r="F565" s="18" t="str">
        <f t="shared" si="12"/>
        <v>MAG-FRONT PANEL LH-ABS-GR BLK DM</v>
      </c>
      <c r="G565" s="14">
        <v>2</v>
      </c>
      <c r="H565" s="14"/>
      <c r="I565" s="14"/>
    </row>
    <row r="566" spans="1:9">
      <c r="A566" s="63">
        <v>45974</v>
      </c>
      <c r="B566" s="14">
        <v>98065821</v>
      </c>
      <c r="C566" s="58" t="s">
        <v>20</v>
      </c>
      <c r="D566" s="12" t="s">
        <v>23</v>
      </c>
      <c r="E566" s="14" t="s">
        <v>189</v>
      </c>
      <c r="F566" s="18" t="str">
        <f t="shared" si="12"/>
        <v>MAG-FRONT PANEL RH-ABS-GR BLK DM</v>
      </c>
      <c r="G566" s="14">
        <v>2</v>
      </c>
      <c r="H566" s="14"/>
      <c r="I566" s="14"/>
    </row>
    <row r="567" spans="1:9">
      <c r="A567" s="63">
        <v>45972</v>
      </c>
      <c r="B567" s="9" t="s">
        <v>175</v>
      </c>
      <c r="C567" s="14" t="s">
        <v>178</v>
      </c>
      <c r="D567" s="9" t="s">
        <v>175</v>
      </c>
      <c r="E567" s="14" t="s">
        <v>70</v>
      </c>
      <c r="F567" s="18" t="str">
        <f t="shared" si="12"/>
        <v>Brake Shoe Magnus</v>
      </c>
      <c r="G567" s="14">
        <v>40</v>
      </c>
      <c r="H567" s="14"/>
      <c r="I567" s="14"/>
    </row>
    <row r="568" spans="1:9">
      <c r="A568" s="63">
        <v>45969</v>
      </c>
      <c r="B568" s="14" t="s">
        <v>668</v>
      </c>
      <c r="C568" s="14" t="s">
        <v>120</v>
      </c>
      <c r="D568" s="14" t="s">
        <v>121</v>
      </c>
      <c r="E568" s="14" t="s">
        <v>183</v>
      </c>
      <c r="F568" s="18" t="str">
        <f t="shared" si="12"/>
        <v xml:space="preserve">3.00-10 ZOOM D TL42 J
</v>
      </c>
      <c r="G568" s="14">
        <v>4</v>
      </c>
      <c r="H568" s="14"/>
      <c r="I568" s="14"/>
    </row>
    <row r="569" spans="1:9">
      <c r="A569" s="63">
        <v>45969</v>
      </c>
      <c r="B569" s="14">
        <v>98065560</v>
      </c>
      <c r="C569" s="58" t="s">
        <v>20</v>
      </c>
      <c r="D569" s="12" t="s">
        <v>23</v>
      </c>
      <c r="E569" s="14" t="s">
        <v>83</v>
      </c>
      <c r="F569" s="18" t="str">
        <f t="shared" si="12"/>
        <v>ZEAL/REO-RACER NUT-M24X3 HEX 46 MM-YZP</v>
      </c>
      <c r="G569" s="14">
        <v>10</v>
      </c>
      <c r="H569" s="14"/>
      <c r="I569" s="14"/>
    </row>
    <row r="570" spans="1:9">
      <c r="A570" s="63">
        <v>45969</v>
      </c>
      <c r="B570" s="14">
        <v>98065560</v>
      </c>
      <c r="C570" s="58" t="s">
        <v>20</v>
      </c>
      <c r="D570" s="12" t="s">
        <v>23</v>
      </c>
      <c r="E570" s="14" t="s">
        <v>215</v>
      </c>
      <c r="F570" s="18" t="str">
        <f t="shared" si="12"/>
        <v>MAG-PROTECTION BOARD LH-ABS-GR BLK DM</v>
      </c>
      <c r="G570" s="14">
        <v>1</v>
      </c>
      <c r="H570" s="14"/>
      <c r="I570" s="14"/>
    </row>
    <row r="571" spans="1:9">
      <c r="A571" s="63">
        <v>45969</v>
      </c>
      <c r="B571" s="14">
        <v>98065560</v>
      </c>
      <c r="C571" s="58" t="s">
        <v>20</v>
      </c>
      <c r="D571" s="12" t="s">
        <v>23</v>
      </c>
      <c r="E571" s="14" t="s">
        <v>597</v>
      </c>
      <c r="F571" s="18" t="str">
        <f t="shared" si="12"/>
        <v>TWO WAY MODE SWITCH-DM</v>
      </c>
      <c r="G571" s="14">
        <v>5</v>
      </c>
      <c r="H571" s="14"/>
      <c r="I571" s="14"/>
    </row>
    <row r="572" spans="1:9">
      <c r="A572" s="63">
        <v>45969</v>
      </c>
      <c r="B572" s="14">
        <v>98065560</v>
      </c>
      <c r="C572" s="58" t="s">
        <v>20</v>
      </c>
      <c r="D572" s="12" t="s">
        <v>23</v>
      </c>
      <c r="E572" s="14" t="s">
        <v>130</v>
      </c>
      <c r="F572" s="18" t="str">
        <f t="shared" si="12"/>
        <v>HORN SWITCH-DM</v>
      </c>
      <c r="G572" s="14">
        <v>5</v>
      </c>
      <c r="H572" s="14"/>
      <c r="I572" s="14"/>
    </row>
    <row r="573" spans="1:9">
      <c r="A573" s="63">
        <v>45969</v>
      </c>
      <c r="B573" s="14">
        <v>98065560</v>
      </c>
      <c r="C573" s="58" t="s">
        <v>20</v>
      </c>
      <c r="D573" s="12" t="s">
        <v>23</v>
      </c>
      <c r="E573" s="14" t="s">
        <v>88</v>
      </c>
      <c r="F573" s="18" t="str">
        <f t="shared" si="12"/>
        <v>FORK RACER DUST CAP-PP</v>
      </c>
      <c r="G573" s="14">
        <v>30</v>
      </c>
      <c r="H573" s="14"/>
      <c r="I573" s="14"/>
    </row>
    <row r="574" spans="1:9">
      <c r="A574" s="63">
        <v>45969</v>
      </c>
      <c r="B574" s="14">
        <v>98065560</v>
      </c>
      <c r="C574" s="58" t="s">
        <v>20</v>
      </c>
      <c r="D574" s="12" t="s">
        <v>23</v>
      </c>
      <c r="E574" s="14" t="s">
        <v>78</v>
      </c>
      <c r="F574" s="18" t="str">
        <f t="shared" si="12"/>
        <v>ZEAL/REO-RACER NUT-M24X3 HEX 32 MM-YZP</v>
      </c>
      <c r="G574" s="14">
        <v>10</v>
      </c>
      <c r="H574" s="14"/>
      <c r="I574" s="14"/>
    </row>
    <row r="575" spans="1:9">
      <c r="A575" s="63">
        <v>45969</v>
      </c>
      <c r="B575" s="14">
        <v>98065560</v>
      </c>
      <c r="C575" s="58" t="s">
        <v>20</v>
      </c>
      <c r="D575" s="12" t="s">
        <v>23</v>
      </c>
      <c r="E575" s="14" t="s">
        <v>73</v>
      </c>
      <c r="F575" s="18" t="str">
        <f t="shared" si="12"/>
        <v>14X6.35MAG-RACER BALL 6.35MM-BEARING-BTM</v>
      </c>
      <c r="G575" s="14">
        <v>10</v>
      </c>
      <c r="H575" s="14"/>
      <c r="I575" s="14"/>
    </row>
    <row r="576" spans="1:9">
      <c r="A576" s="63">
        <v>45969</v>
      </c>
      <c r="B576" s="14">
        <v>98065560</v>
      </c>
      <c r="C576" s="58" t="s">
        <v>20</v>
      </c>
      <c r="D576" s="12" t="s">
        <v>23</v>
      </c>
      <c r="E576" s="14" t="s">
        <v>66</v>
      </c>
      <c r="F576" s="18" t="str">
        <f t="shared" si="12"/>
        <v>20X4MM MAG-RACER BALL&amp;CAGE-4MM-TOP</v>
      </c>
      <c r="G576" s="14">
        <v>10</v>
      </c>
      <c r="H576" s="14"/>
      <c r="I576" s="14"/>
    </row>
    <row r="577" spans="1:9">
      <c r="A577" s="63">
        <v>45969</v>
      </c>
      <c r="B577" s="14">
        <v>98065560</v>
      </c>
      <c r="C577" s="58" t="s">
        <v>20</v>
      </c>
      <c r="D577" s="12" t="s">
        <v>23</v>
      </c>
      <c r="E577" s="14" t="s">
        <v>61</v>
      </c>
      <c r="F577" s="18" t="str">
        <f t="shared" si="12"/>
        <v>MAG-TOP RACER CUP-CH STEEL</v>
      </c>
      <c r="G577" s="14">
        <v>10</v>
      </c>
      <c r="H577" s="14"/>
      <c r="I577" s="14"/>
    </row>
    <row r="578" spans="1:9">
      <c r="A578" s="63">
        <v>45969</v>
      </c>
      <c r="B578" s="14">
        <v>98065560</v>
      </c>
      <c r="C578" s="58" t="s">
        <v>20</v>
      </c>
      <c r="D578" s="12" t="s">
        <v>23</v>
      </c>
      <c r="E578" s="14" t="s">
        <v>56</v>
      </c>
      <c r="F578" s="18" t="str">
        <f t="shared" si="12"/>
        <v>MAG-BOTTOM RACER CUP-CH STEEL</v>
      </c>
      <c r="G578" s="14">
        <v>10</v>
      </c>
      <c r="H578" s="14"/>
      <c r="I578" s="14"/>
    </row>
    <row r="579" spans="1:9">
      <c r="A579" s="63">
        <v>45969</v>
      </c>
      <c r="B579" s="14">
        <v>98065560</v>
      </c>
      <c r="C579" s="58" t="s">
        <v>20</v>
      </c>
      <c r="D579" s="12" t="s">
        <v>23</v>
      </c>
      <c r="E579" s="14" t="s">
        <v>44</v>
      </c>
      <c r="F579" s="18" t="str">
        <f t="shared" si="12"/>
        <v>MAG-FORK STEM RACER-ID30-CH STEEL</v>
      </c>
      <c r="G579" s="14">
        <v>10</v>
      </c>
      <c r="H579" s="14"/>
      <c r="I579" s="14"/>
    </row>
    <row r="580" spans="1:9">
      <c r="A580" s="63">
        <v>45969</v>
      </c>
      <c r="B580" s="14">
        <v>98065560</v>
      </c>
      <c r="C580" s="58" t="s">
        <v>20</v>
      </c>
      <c r="D580" s="12" t="s">
        <v>23</v>
      </c>
      <c r="E580" s="14" t="s">
        <v>62</v>
      </c>
      <c r="F580" s="18" t="str">
        <f t="shared" si="12"/>
        <v>MAGNUS-LOCK SET-PAVNA DM</v>
      </c>
      <c r="G580" s="14">
        <v>10</v>
      </c>
      <c r="H580" s="14"/>
      <c r="I580" s="14"/>
    </row>
    <row r="581" spans="1:9">
      <c r="A581" s="63">
        <v>45969</v>
      </c>
      <c r="B581" s="14">
        <v>98065560</v>
      </c>
      <c r="C581" s="58" t="s">
        <v>20</v>
      </c>
      <c r="D581" s="12" t="s">
        <v>23</v>
      </c>
      <c r="E581" s="14" t="s">
        <v>633</v>
      </c>
      <c r="F581" s="18" t="str">
        <f t="shared" si="12"/>
        <v>7.5A CHARGER PHASE-0</v>
      </c>
      <c r="G581" s="14">
        <v>1</v>
      </c>
      <c r="H581" s="14"/>
      <c r="I581" s="14"/>
    </row>
    <row r="582" spans="1:9">
      <c r="A582" s="63">
        <v>45969</v>
      </c>
      <c r="B582" s="14">
        <v>98065560</v>
      </c>
      <c r="C582" s="58" t="s">
        <v>20</v>
      </c>
      <c r="D582" s="12" t="s">
        <v>23</v>
      </c>
      <c r="E582" s="14" t="s">
        <v>132</v>
      </c>
      <c r="F582" s="18" t="str">
        <f t="shared" si="12"/>
        <v>Zeal-Throttle-Black-DM</v>
      </c>
      <c r="G582" s="14">
        <v>2</v>
      </c>
      <c r="H582" s="14"/>
      <c r="I582" s="14"/>
    </row>
    <row r="583" spans="1:9">
      <c r="A583" s="63">
        <v>45969</v>
      </c>
      <c r="B583" s="14">
        <v>98065560</v>
      </c>
      <c r="C583" s="58" t="s">
        <v>20</v>
      </c>
      <c r="D583" s="12" t="s">
        <v>23</v>
      </c>
      <c r="E583" s="14" t="s">
        <v>80</v>
      </c>
      <c r="F583" s="18" t="str">
        <f t="shared" si="12"/>
        <v>MAGNUS HS-Rear Brake Cable</v>
      </c>
      <c r="G583" s="14">
        <v>8</v>
      </c>
      <c r="H583" s="14"/>
      <c r="I583" s="14"/>
    </row>
    <row r="584" spans="1:9">
      <c r="A584" s="63">
        <v>45969</v>
      </c>
      <c r="B584" s="14">
        <v>98065560</v>
      </c>
      <c r="C584" s="58" t="s">
        <v>20</v>
      </c>
      <c r="D584" s="12" t="s">
        <v>23</v>
      </c>
      <c r="E584" s="14" t="s">
        <v>81</v>
      </c>
      <c r="F584" s="18" t="str">
        <f t="shared" ref="F584:F647" si="13">VLOOKUP(E584,Old,2,FALSE)</f>
        <v>MAGNUS HS-Front HBS  Brake Cable</v>
      </c>
      <c r="G584" s="14">
        <v>6</v>
      </c>
      <c r="H584" s="14"/>
      <c r="I584" s="14"/>
    </row>
    <row r="585" spans="1:9">
      <c r="A585" s="63">
        <v>45969</v>
      </c>
      <c r="B585" s="14">
        <v>98065560</v>
      </c>
      <c r="C585" s="58" t="s">
        <v>20</v>
      </c>
      <c r="D585" s="12" t="s">
        <v>23</v>
      </c>
      <c r="E585" s="14" t="s">
        <v>82</v>
      </c>
      <c r="F585" s="18" t="str">
        <f t="shared" si="13"/>
        <v>MAGNUS HS-Front Brake Cable</v>
      </c>
      <c r="G585" s="14">
        <v>6</v>
      </c>
      <c r="H585" s="14"/>
      <c r="I585" s="14"/>
    </row>
    <row r="586" spans="1:9">
      <c r="A586" s="63">
        <v>45969</v>
      </c>
      <c r="B586" s="14">
        <v>98065561</v>
      </c>
      <c r="C586" s="58" t="s">
        <v>20</v>
      </c>
      <c r="D586" s="12" t="s">
        <v>23</v>
      </c>
      <c r="E586" s="14" t="s">
        <v>165</v>
      </c>
      <c r="F586" s="18" t="str">
        <f t="shared" si="13"/>
        <v>EX-BATTERY CLAMP-STEL-ZP</v>
      </c>
      <c r="G586" s="14">
        <v>10</v>
      </c>
      <c r="H586" s="14"/>
      <c r="I586" s="14"/>
    </row>
    <row r="587" spans="1:9">
      <c r="A587" s="63">
        <v>45967</v>
      </c>
      <c r="B587" s="14">
        <v>94678402</v>
      </c>
      <c r="C587" s="58" t="s">
        <v>20</v>
      </c>
      <c r="D587" s="12" t="s">
        <v>23</v>
      </c>
      <c r="E587" s="14" t="s">
        <v>350</v>
      </c>
      <c r="F587" s="18" t="str">
        <f t="shared" si="13"/>
        <v>HALL SENSOR PCB ASSEMBLY-Z/M</v>
      </c>
      <c r="G587" s="14">
        <v>2</v>
      </c>
      <c r="H587" s="14" t="s">
        <v>700</v>
      </c>
      <c r="I587" s="14"/>
    </row>
    <row r="588" spans="1:9">
      <c r="A588" s="57">
        <v>45962</v>
      </c>
      <c r="B588" s="14">
        <v>98065240</v>
      </c>
      <c r="C588" s="58" t="s">
        <v>20</v>
      </c>
      <c r="D588" s="12" t="s">
        <v>23</v>
      </c>
      <c r="E588" s="14" t="s">
        <v>325</v>
      </c>
      <c r="F588" s="18" t="str">
        <f t="shared" si="13"/>
        <v>IGNITION SWITCH-DM</v>
      </c>
      <c r="G588" s="14">
        <v>5</v>
      </c>
      <c r="H588" s="14"/>
      <c r="I588" s="14"/>
    </row>
    <row r="589" spans="1:9">
      <c r="A589" s="63">
        <v>45958</v>
      </c>
      <c r="B589" s="14">
        <v>98064929</v>
      </c>
      <c r="C589" s="58" t="s">
        <v>20</v>
      </c>
      <c r="D589" s="12" t="s">
        <v>23</v>
      </c>
      <c r="E589" s="14" t="s">
        <v>555</v>
      </c>
      <c r="F589" s="18" t="str">
        <f t="shared" si="13"/>
        <v>HEAD LIGHT DIMMER SWITCH-DM</v>
      </c>
      <c r="G589" s="14">
        <v>5</v>
      </c>
      <c r="H589" s="14"/>
      <c r="I589" s="14"/>
    </row>
    <row r="590" spans="1:9">
      <c r="A590" s="63">
        <v>45958</v>
      </c>
      <c r="B590" s="14">
        <v>98064929</v>
      </c>
      <c r="C590" s="58" t="s">
        <v>20</v>
      </c>
      <c r="D590" s="12" t="s">
        <v>23</v>
      </c>
      <c r="E590" s="14" t="s">
        <v>113</v>
      </c>
      <c r="F590" s="18" t="str">
        <f t="shared" si="13"/>
        <v>BELT</v>
      </c>
      <c r="G590" s="14">
        <v>1</v>
      </c>
      <c r="H590" s="14"/>
      <c r="I590" s="14"/>
    </row>
    <row r="591" spans="1:9">
      <c r="A591" s="63">
        <v>45958</v>
      </c>
      <c r="B591" s="14">
        <v>98064929</v>
      </c>
      <c r="C591" s="58" t="s">
        <v>20</v>
      </c>
      <c r="D591" s="12" t="s">
        <v>23</v>
      </c>
      <c r="E591" s="14" t="s">
        <v>108</v>
      </c>
      <c r="F591" s="18" t="str">
        <f t="shared" si="13"/>
        <v>MOTOR SPROCKET</v>
      </c>
      <c r="G591" s="14">
        <v>1</v>
      </c>
      <c r="H591" s="14"/>
      <c r="I591" s="14"/>
    </row>
    <row r="592" spans="1:9">
      <c r="A592" s="63">
        <v>45958</v>
      </c>
      <c r="B592" s="14">
        <v>98064929</v>
      </c>
      <c r="C592" s="58" t="s">
        <v>20</v>
      </c>
      <c r="D592" s="12" t="s">
        <v>23</v>
      </c>
      <c r="E592" s="14" t="s">
        <v>105</v>
      </c>
      <c r="F592" s="18" t="str">
        <f t="shared" si="13"/>
        <v>WHEEL SPROCKET</v>
      </c>
      <c r="G592" s="14">
        <v>1</v>
      </c>
      <c r="H592" s="14"/>
      <c r="I592" s="14"/>
    </row>
    <row r="593" spans="1:9">
      <c r="A593" s="63">
        <v>45958</v>
      </c>
      <c r="B593" s="14">
        <v>98064929</v>
      </c>
      <c r="C593" s="58" t="s">
        <v>20</v>
      </c>
      <c r="D593" s="12" t="s">
        <v>23</v>
      </c>
      <c r="E593" s="14" t="s">
        <v>75</v>
      </c>
      <c r="F593" s="18" t="str">
        <f t="shared" si="13"/>
        <v>MAGNUS-GLOVE BOX-DM</v>
      </c>
      <c r="G593" s="14">
        <v>1</v>
      </c>
      <c r="H593" s="14"/>
      <c r="I593" s="14"/>
    </row>
    <row r="594" spans="1:9">
      <c r="A594" s="63">
        <v>45958</v>
      </c>
      <c r="B594" s="14">
        <v>98064929</v>
      </c>
      <c r="C594" s="58" t="s">
        <v>20</v>
      </c>
      <c r="D594" s="12" t="s">
        <v>23</v>
      </c>
      <c r="E594" s="14" t="s">
        <v>208</v>
      </c>
      <c r="F594" s="18" t="str">
        <f t="shared" si="13"/>
        <v>MAG-REAR PANEL TOP-ABS-OCEAN BLUE DM</v>
      </c>
      <c r="G594" s="14">
        <v>1</v>
      </c>
      <c r="H594" s="14"/>
      <c r="I594" s="14"/>
    </row>
    <row r="595" spans="1:9">
      <c r="A595" s="63">
        <v>45958</v>
      </c>
      <c r="B595" s="14">
        <v>98064929</v>
      </c>
      <c r="C595" s="58" t="s">
        <v>20</v>
      </c>
      <c r="D595" s="12" t="s">
        <v>23</v>
      </c>
      <c r="E595" s="14" t="s">
        <v>226</v>
      </c>
      <c r="F595" s="18" t="str">
        <f t="shared" si="13"/>
        <v>MAG-PROTECTION BOARD RH-ABS-OCEAN BLE DM</v>
      </c>
      <c r="G595" s="14">
        <v>1</v>
      </c>
      <c r="H595" s="14"/>
      <c r="I595" s="14"/>
    </row>
    <row r="596" spans="1:9">
      <c r="A596" s="63">
        <v>45958</v>
      </c>
      <c r="B596" s="14">
        <v>98064929</v>
      </c>
      <c r="C596" s="58" t="s">
        <v>20</v>
      </c>
      <c r="D596" s="12" t="s">
        <v>23</v>
      </c>
      <c r="E596" s="14" t="s">
        <v>300</v>
      </c>
      <c r="F596" s="18" t="str">
        <f t="shared" si="13"/>
        <v>MAG-PROTECTION BOARD LH-ABS-OCEAN BLUE D</v>
      </c>
      <c r="G596" s="14">
        <v>1</v>
      </c>
      <c r="H596" s="14"/>
      <c r="I596" s="14"/>
    </row>
    <row r="597" spans="1:9">
      <c r="A597" s="63">
        <v>45958</v>
      </c>
      <c r="B597" s="14">
        <v>98064929</v>
      </c>
      <c r="C597" s="58" t="s">
        <v>20</v>
      </c>
      <c r="D597" s="12" t="s">
        <v>23</v>
      </c>
      <c r="E597" s="14" t="s">
        <v>154</v>
      </c>
      <c r="F597" s="18" t="str">
        <f t="shared" si="13"/>
        <v>MAG-INS.CLUSTER CVR REAR-ABS-OCEAN BL DM</v>
      </c>
      <c r="G597" s="14">
        <v>3</v>
      </c>
      <c r="H597" s="14"/>
      <c r="I597" s="14"/>
    </row>
    <row r="598" spans="1:9">
      <c r="A598" s="63">
        <v>45958</v>
      </c>
      <c r="B598" s="14">
        <v>98064929</v>
      </c>
      <c r="C598" s="58" t="s">
        <v>20</v>
      </c>
      <c r="D598" s="12" t="s">
        <v>23</v>
      </c>
      <c r="E598" s="14" t="s">
        <v>224</v>
      </c>
      <c r="F598" s="18" t="str">
        <f t="shared" si="13"/>
        <v>MAG-FRONT PANEL LH-ABS-OCEAN BLUE DM</v>
      </c>
      <c r="G598" s="14">
        <v>1</v>
      </c>
      <c r="H598" s="14"/>
      <c r="I598" s="14"/>
    </row>
    <row r="599" spans="1:9">
      <c r="A599" s="63">
        <v>45958</v>
      </c>
      <c r="B599" s="14">
        <v>98064929</v>
      </c>
      <c r="C599" s="58" t="s">
        <v>20</v>
      </c>
      <c r="D599" s="12" t="s">
        <v>23</v>
      </c>
      <c r="E599" s="14" t="s">
        <v>209</v>
      </c>
      <c r="F599" s="18" t="str">
        <f t="shared" si="13"/>
        <v>MAG-PROTECTION BOARD RH-ABS-GR BLK DM</v>
      </c>
      <c r="G599" s="14">
        <v>1</v>
      </c>
      <c r="H599" s="14"/>
      <c r="I599" s="14"/>
    </row>
    <row r="600" spans="1:9">
      <c r="A600" s="63">
        <v>45958</v>
      </c>
      <c r="B600" s="14">
        <v>98064929</v>
      </c>
      <c r="C600" s="58" t="s">
        <v>20</v>
      </c>
      <c r="D600" s="12" t="s">
        <v>23</v>
      </c>
      <c r="E600" s="14" t="s">
        <v>215</v>
      </c>
      <c r="F600" s="18" t="str">
        <f t="shared" si="13"/>
        <v>MAG-PROTECTION BOARD LH-ABS-GR BLK DM</v>
      </c>
      <c r="G600" s="14">
        <v>0</v>
      </c>
      <c r="H600" s="14"/>
      <c r="I600" s="14"/>
    </row>
    <row r="601" spans="1:9">
      <c r="A601" s="63">
        <v>45958</v>
      </c>
      <c r="B601" s="14">
        <v>98064929</v>
      </c>
      <c r="C601" s="58" t="s">
        <v>20</v>
      </c>
      <c r="D601" s="12" t="s">
        <v>23</v>
      </c>
      <c r="E601" s="14" t="s">
        <v>268</v>
      </c>
      <c r="F601" s="18" t="str">
        <f t="shared" si="13"/>
        <v>MAG-FRONT PANEL RH-ABS-OCEAN BLUE DM</v>
      </c>
      <c r="G601" s="14">
        <v>1</v>
      </c>
      <c r="H601" s="14" t="s">
        <v>716</v>
      </c>
      <c r="I601" s="14"/>
    </row>
    <row r="602" spans="1:9">
      <c r="A602" s="63">
        <v>45958</v>
      </c>
      <c r="B602" s="14">
        <v>98064929</v>
      </c>
      <c r="C602" s="58" t="s">
        <v>20</v>
      </c>
      <c r="D602" s="12" t="s">
        <v>23</v>
      </c>
      <c r="E602" s="14" t="s">
        <v>189</v>
      </c>
      <c r="F602" s="18" t="str">
        <f t="shared" si="13"/>
        <v>MAG-FRONT PANEL RH-ABS-GR BLK DM</v>
      </c>
      <c r="G602" s="14">
        <v>1</v>
      </c>
      <c r="H602" s="14"/>
      <c r="I602" s="14"/>
    </row>
    <row r="603" spans="1:9">
      <c r="A603" s="63">
        <v>45958</v>
      </c>
      <c r="B603" s="14">
        <v>98064929</v>
      </c>
      <c r="C603" s="58" t="s">
        <v>20</v>
      </c>
      <c r="D603" s="12" t="s">
        <v>23</v>
      </c>
      <c r="E603" s="14" t="s">
        <v>214</v>
      </c>
      <c r="F603" s="18" t="str">
        <f t="shared" si="13"/>
        <v>MAG-FRONT PANEL LH-ABS-GR BLK DM</v>
      </c>
      <c r="G603" s="14">
        <v>1</v>
      </c>
      <c r="H603" s="14"/>
      <c r="I603" s="14"/>
    </row>
    <row r="604" spans="1:9">
      <c r="A604" s="63">
        <v>45958</v>
      </c>
      <c r="B604" s="14">
        <v>98064929</v>
      </c>
      <c r="C604" s="58" t="s">
        <v>20</v>
      </c>
      <c r="D604" s="12" t="s">
        <v>23</v>
      </c>
      <c r="E604" s="14" t="s">
        <v>245</v>
      </c>
      <c r="F604" s="18" t="str">
        <f t="shared" si="13"/>
        <v>ZEAL/MAG-MOTOR CONNECTING WIRE</v>
      </c>
      <c r="G604" s="14">
        <v>2</v>
      </c>
      <c r="H604" s="14"/>
      <c r="I604" s="14"/>
    </row>
    <row r="605" spans="1:9">
      <c r="A605" s="63">
        <v>45958</v>
      </c>
      <c r="B605" s="14">
        <v>98064929</v>
      </c>
      <c r="C605" s="58" t="s">
        <v>20</v>
      </c>
      <c r="D605" s="12" t="s">
        <v>23</v>
      </c>
      <c r="E605" s="14" t="s">
        <v>145</v>
      </c>
      <c r="F605" s="18" t="str">
        <f t="shared" si="13"/>
        <v>MAG-FRONT FENDER-ABS-OCEAN BLUE DM</v>
      </c>
      <c r="G605" s="14">
        <v>2</v>
      </c>
      <c r="H605" s="14"/>
      <c r="I605" s="14"/>
    </row>
    <row r="606" spans="1:9">
      <c r="A606" s="63">
        <v>45958</v>
      </c>
      <c r="B606" s="14">
        <v>98064929</v>
      </c>
      <c r="C606" s="58" t="s">
        <v>20</v>
      </c>
      <c r="D606" s="12" t="s">
        <v>23</v>
      </c>
      <c r="E606" s="14" t="s">
        <v>138</v>
      </c>
      <c r="F606" s="18" t="str">
        <f t="shared" si="13"/>
        <v>NXG FOOT MAT - BLUE</v>
      </c>
      <c r="G606" s="14">
        <v>2</v>
      </c>
      <c r="H606" s="14"/>
      <c r="I606" s="14"/>
    </row>
    <row r="607" spans="1:9">
      <c r="A607" s="63">
        <v>45958</v>
      </c>
      <c r="B607" s="14">
        <v>98064929</v>
      </c>
      <c r="C607" s="58" t="s">
        <v>20</v>
      </c>
      <c r="D607" s="12" t="s">
        <v>23</v>
      </c>
      <c r="E607" s="14" t="s">
        <v>728</v>
      </c>
      <c r="F607" s="18" t="str">
        <f t="shared" si="13"/>
        <v>MAG EX-WR.HARNESS-WL.CONTROLLER-SB50 CN</v>
      </c>
      <c r="G607" s="14">
        <v>1</v>
      </c>
      <c r="H607" s="14"/>
      <c r="I607" s="14"/>
    </row>
    <row r="608" spans="1:9">
      <c r="A608" s="63">
        <v>45958</v>
      </c>
      <c r="B608" s="14">
        <v>98064929</v>
      </c>
      <c r="C608" s="58" t="s">
        <v>20</v>
      </c>
      <c r="D608" s="12" t="s">
        <v>23</v>
      </c>
      <c r="E608" s="14" t="s">
        <v>227</v>
      </c>
      <c r="F608" s="18" t="str">
        <f t="shared" si="13"/>
        <v>MAG-INS.CLUSTER CVR FRNT-ABS-OCEAN BL DM</v>
      </c>
      <c r="G608" s="14">
        <v>2</v>
      </c>
      <c r="H608" s="14"/>
      <c r="I608" s="14"/>
    </row>
    <row r="609" spans="1:9">
      <c r="A609" s="63">
        <v>45958</v>
      </c>
      <c r="B609" s="14">
        <v>98064929</v>
      </c>
      <c r="C609" s="58" t="s">
        <v>20</v>
      </c>
      <c r="D609" s="12" t="s">
        <v>23</v>
      </c>
      <c r="E609" s="14" t="s">
        <v>168</v>
      </c>
      <c r="F609" s="18" t="str">
        <f t="shared" si="13"/>
        <v>PROTECTIVE SET-CRASH GUARD-SS202-NEXUS</v>
      </c>
      <c r="G609" s="14">
        <v>3</v>
      </c>
      <c r="H609" s="14"/>
      <c r="I609" s="14"/>
    </row>
    <row r="610" spans="1:9">
      <c r="A610" s="63">
        <v>45958</v>
      </c>
      <c r="B610" s="14">
        <v>98064929</v>
      </c>
      <c r="C610" s="58" t="s">
        <v>20</v>
      </c>
      <c r="D610" s="12" t="s">
        <v>23</v>
      </c>
      <c r="E610" s="14" t="s">
        <v>340</v>
      </c>
      <c r="F610" s="18" t="str">
        <f t="shared" si="13"/>
        <v>LFR_FRAME_ASSY</v>
      </c>
      <c r="G610" s="14">
        <v>3</v>
      </c>
      <c r="H610" s="14"/>
      <c r="I610" s="14"/>
    </row>
    <row r="611" spans="1:9">
      <c r="A611" s="63">
        <v>45958</v>
      </c>
      <c r="B611" s="14">
        <v>98064929</v>
      </c>
      <c r="C611" s="58" t="s">
        <v>20</v>
      </c>
      <c r="D611" s="12" t="s">
        <v>23</v>
      </c>
      <c r="E611" s="14" t="s">
        <v>263</v>
      </c>
      <c r="F611" s="18" t="str">
        <f t="shared" si="13"/>
        <v>M6_ITW_SCRULOK</v>
      </c>
      <c r="G611" s="14">
        <v>100</v>
      </c>
      <c r="H611" s="14"/>
      <c r="I611" s="14"/>
    </row>
    <row r="612" spans="1:9">
      <c r="A612" s="63">
        <v>45958</v>
      </c>
      <c r="B612" s="14">
        <v>98064929</v>
      </c>
      <c r="C612" s="58" t="s">
        <v>20</v>
      </c>
      <c r="D612" s="12" t="s">
        <v>23</v>
      </c>
      <c r="E612" s="14" t="s">
        <v>149</v>
      </c>
      <c r="F612" s="18" t="str">
        <f t="shared" si="13"/>
        <v>INST_CLUSTER_COVER_FR_FUTURE STEEL</v>
      </c>
      <c r="G612" s="14">
        <v>1</v>
      </c>
      <c r="H612" s="14"/>
      <c r="I612" s="14"/>
    </row>
    <row r="613" spans="1:9">
      <c r="A613" s="63">
        <v>45958</v>
      </c>
      <c r="B613" s="14">
        <v>98064929</v>
      </c>
      <c r="C613" s="58" t="s">
        <v>20</v>
      </c>
      <c r="D613" s="12" t="s">
        <v>23</v>
      </c>
      <c r="E613" s="14" t="s">
        <v>733</v>
      </c>
      <c r="F613" s="18" t="str">
        <f t="shared" si="13"/>
        <v>FRONT PANEL RH-FUTURE STEEL</v>
      </c>
      <c r="G613" s="14">
        <v>1</v>
      </c>
      <c r="H613" s="14"/>
      <c r="I613" s="14"/>
    </row>
    <row r="614" spans="1:9">
      <c r="A614" s="63">
        <v>45958</v>
      </c>
      <c r="B614" s="14">
        <v>98064929</v>
      </c>
      <c r="C614" s="58" t="s">
        <v>20</v>
      </c>
      <c r="D614" s="12" t="s">
        <v>23</v>
      </c>
      <c r="E614" s="14" t="s">
        <v>734</v>
      </c>
      <c r="F614" s="18" t="str">
        <f t="shared" si="13"/>
        <v>FRONT PANEL LH-FUTURE STEEL</v>
      </c>
      <c r="G614" s="14">
        <v>1</v>
      </c>
      <c r="H614" s="14"/>
      <c r="I614" s="14"/>
    </row>
    <row r="615" spans="1:9">
      <c r="A615" s="63">
        <v>45958</v>
      </c>
      <c r="B615" s="14">
        <v>98064929</v>
      </c>
      <c r="C615" s="58" t="s">
        <v>20</v>
      </c>
      <c r="D615" s="12" t="s">
        <v>23</v>
      </c>
      <c r="E615" s="14" t="s">
        <v>737</v>
      </c>
      <c r="F615" s="18" t="str">
        <f t="shared" si="13"/>
        <v>SIDE SKIRT LH-FUTURE STEEL</v>
      </c>
      <c r="G615" s="14">
        <v>1</v>
      </c>
      <c r="H615" s="14"/>
      <c r="I615" s="14"/>
    </row>
    <row r="616" spans="1:9">
      <c r="A616" s="63">
        <v>45958</v>
      </c>
      <c r="B616" s="14">
        <v>98064929</v>
      </c>
      <c r="C616" s="58" t="s">
        <v>20</v>
      </c>
      <c r="D616" s="12" t="s">
        <v>23</v>
      </c>
      <c r="E616" s="14" t="s">
        <v>741</v>
      </c>
      <c r="F616" s="18" t="str">
        <f t="shared" si="13"/>
        <v>SIDE SKIRT RH-FUTURE STEEL</v>
      </c>
      <c r="G616" s="14">
        <v>1</v>
      </c>
      <c r="H616" s="14"/>
      <c r="I616" s="14"/>
    </row>
    <row r="617" spans="1:9">
      <c r="A617" s="63">
        <v>45958</v>
      </c>
      <c r="B617" s="14">
        <v>98064929</v>
      </c>
      <c r="C617" s="58" t="s">
        <v>20</v>
      </c>
      <c r="D617" s="12" t="s">
        <v>23</v>
      </c>
      <c r="E617" s="14" t="s">
        <v>747</v>
      </c>
      <c r="F617" s="18" t="str">
        <f t="shared" si="13"/>
        <v>MOBILE HOLDER</v>
      </c>
      <c r="G617" s="14">
        <v>1</v>
      </c>
      <c r="H617" s="14"/>
      <c r="I617" s="14"/>
    </row>
    <row r="618" spans="1:9">
      <c r="A618" s="63">
        <v>45958</v>
      </c>
      <c r="B618" s="14">
        <v>98064929</v>
      </c>
      <c r="C618" s="58" t="s">
        <v>20</v>
      </c>
      <c r="D618" s="12" t="s">
        <v>23</v>
      </c>
      <c r="E618" s="14" t="s">
        <v>283</v>
      </c>
      <c r="F618" s="18" t="str">
        <f t="shared" si="13"/>
        <v>REAR_VIEW_MIRROR_RH</v>
      </c>
      <c r="G618" s="14">
        <v>3</v>
      </c>
      <c r="H618" s="14"/>
      <c r="I618" s="14"/>
    </row>
    <row r="619" spans="1:9">
      <c r="A619" s="63">
        <v>45958</v>
      </c>
      <c r="B619" s="14">
        <v>98064929</v>
      </c>
      <c r="C619" s="58" t="s">
        <v>20</v>
      </c>
      <c r="D619" s="12" t="s">
        <v>23</v>
      </c>
      <c r="E619" s="14" t="s">
        <v>324</v>
      </c>
      <c r="F619" s="18" t="str">
        <f t="shared" si="13"/>
        <v>HEAD LIGHT ON-OFF SWITCH-DM</v>
      </c>
      <c r="G619" s="14">
        <v>5</v>
      </c>
      <c r="H619" s="14"/>
      <c r="I619" s="14"/>
    </row>
    <row r="620" spans="1:9">
      <c r="A620" s="63">
        <v>45958</v>
      </c>
      <c r="B620" s="14">
        <v>98064929</v>
      </c>
      <c r="C620" s="58" t="s">
        <v>20</v>
      </c>
      <c r="D620" s="12" t="s">
        <v>23</v>
      </c>
      <c r="E620" s="14" t="s">
        <v>59</v>
      </c>
      <c r="F620" s="18" t="str">
        <f t="shared" si="13"/>
        <v>REVERSE SWITCH-DM</v>
      </c>
      <c r="G620" s="14">
        <v>5</v>
      </c>
      <c r="H620" s="14"/>
      <c r="I620" s="14"/>
    </row>
    <row r="621" spans="1:9">
      <c r="A621" s="63">
        <v>45958</v>
      </c>
      <c r="B621" s="14">
        <v>98064929</v>
      </c>
      <c r="C621" s="58" t="s">
        <v>20</v>
      </c>
      <c r="D621" s="12" t="s">
        <v>23</v>
      </c>
      <c r="E621" s="14" t="s">
        <v>118</v>
      </c>
      <c r="F621" s="18" t="str">
        <f t="shared" si="13"/>
        <v>TURN INDICATOR SWITCH-DM</v>
      </c>
      <c r="G621" s="14">
        <v>5</v>
      </c>
      <c r="H621" s="14"/>
      <c r="I621" s="14"/>
    </row>
    <row r="622" spans="1:9">
      <c r="A622" s="63">
        <v>45958</v>
      </c>
      <c r="B622" s="14">
        <v>98064927</v>
      </c>
      <c r="C622" s="58" t="s">
        <v>20</v>
      </c>
      <c r="D622" s="12" t="s">
        <v>23</v>
      </c>
      <c r="E622" s="14" t="s">
        <v>694</v>
      </c>
      <c r="F622" s="18" t="str">
        <f t="shared" si="13"/>
        <v>USB CHARGER-5V-3A</v>
      </c>
      <c r="G622" s="14">
        <v>1</v>
      </c>
      <c r="H622" s="14"/>
      <c r="I622" s="14"/>
    </row>
    <row r="623" spans="1:9">
      <c r="A623" s="63">
        <v>45958</v>
      </c>
      <c r="B623" s="14">
        <v>98064927</v>
      </c>
      <c r="C623" s="58" t="s">
        <v>20</v>
      </c>
      <c r="D623" s="12" t="s">
        <v>23</v>
      </c>
      <c r="E623" s="14" t="s">
        <v>760</v>
      </c>
      <c r="F623" s="18" t="str">
        <f t="shared" si="13"/>
        <v>M8_50_HEX_HEAD_BOLT</v>
      </c>
      <c r="G623" s="14">
        <v>50</v>
      </c>
      <c r="H623" s="14"/>
      <c r="I623" s="14"/>
    </row>
    <row r="624" spans="1:9">
      <c r="A624" s="63">
        <v>45955</v>
      </c>
      <c r="B624" s="14">
        <v>98064787</v>
      </c>
      <c r="C624" s="58" t="s">
        <v>20</v>
      </c>
      <c r="D624" s="12" t="s">
        <v>23</v>
      </c>
      <c r="E624" s="14" t="s">
        <v>688</v>
      </c>
      <c r="F624" s="18" t="str">
        <f t="shared" si="13"/>
        <v>MOTOR-1200W48 60V-10RIM REFURBISHED</v>
      </c>
      <c r="G624" s="14">
        <v>1</v>
      </c>
      <c r="H624" s="14" t="s">
        <v>767</v>
      </c>
      <c r="I624" s="14"/>
    </row>
    <row r="625" spans="1:9">
      <c r="A625" s="63">
        <v>45955</v>
      </c>
      <c r="B625" s="14">
        <v>98064787</v>
      </c>
      <c r="C625" s="58" t="s">
        <v>20</v>
      </c>
      <c r="D625" s="12" t="s">
        <v>23</v>
      </c>
      <c r="E625" s="14" t="s">
        <v>563</v>
      </c>
      <c r="F625" s="18" t="str">
        <f t="shared" si="13"/>
        <v>3PIN CONNECTOR-BACKLITE-PP</v>
      </c>
      <c r="G625" s="14">
        <v>1</v>
      </c>
      <c r="H625" s="14"/>
      <c r="I625" s="14"/>
    </row>
    <row r="626" spans="1:9">
      <c r="A626" s="63">
        <v>45955</v>
      </c>
      <c r="B626" s="14">
        <v>98064787</v>
      </c>
      <c r="C626" s="58" t="s">
        <v>20</v>
      </c>
      <c r="D626" s="12" t="s">
        <v>23</v>
      </c>
      <c r="E626" s="14" t="s">
        <v>287</v>
      </c>
      <c r="F626" s="18" t="str">
        <f t="shared" si="13"/>
        <v>JUNCTION BOX VERTICAL PORTS-PP-GREY</v>
      </c>
      <c r="G626" s="14">
        <v>1</v>
      </c>
      <c r="H626" s="14"/>
      <c r="I626" s="14"/>
    </row>
    <row r="627" spans="1:9">
      <c r="A627" s="63">
        <v>45955</v>
      </c>
      <c r="B627" s="14">
        <v>98064787</v>
      </c>
      <c r="C627" s="58" t="s">
        <v>20</v>
      </c>
      <c r="D627" s="12" t="s">
        <v>23</v>
      </c>
      <c r="E627" s="14" t="s">
        <v>624</v>
      </c>
      <c r="F627" s="18" t="str">
        <f t="shared" si="13"/>
        <v>Nut-M5 H8 Hex Flange DM</v>
      </c>
      <c r="G627" s="14">
        <v>3</v>
      </c>
      <c r="H627" s="14"/>
      <c r="I627" s="14"/>
    </row>
    <row r="628" spans="1:9">
      <c r="A628" s="63">
        <v>45955</v>
      </c>
      <c r="B628" s="14">
        <v>98064787</v>
      </c>
      <c r="C628" s="58" t="s">
        <v>20</v>
      </c>
      <c r="D628" s="12" t="s">
        <v>23</v>
      </c>
      <c r="E628" s="14" t="s">
        <v>245</v>
      </c>
      <c r="F628" s="18" t="str">
        <f t="shared" si="13"/>
        <v>ZEAL/MAG-MOTOR CONNECTING WIRE</v>
      </c>
      <c r="G628" s="14">
        <v>1</v>
      </c>
      <c r="H628" s="14"/>
      <c r="I628" s="14"/>
    </row>
    <row r="629" spans="1:9">
      <c r="A629" s="63">
        <v>45943</v>
      </c>
      <c r="B629" s="14">
        <v>98064148</v>
      </c>
      <c r="C629" s="58" t="s">
        <v>20</v>
      </c>
      <c r="D629" s="12" t="s">
        <v>23</v>
      </c>
      <c r="E629" s="14" t="s">
        <v>62</v>
      </c>
      <c r="F629" s="18" t="str">
        <f t="shared" si="13"/>
        <v>MAGNUS-LOCK SET-PAVNA DM</v>
      </c>
      <c r="G629" s="14">
        <v>5</v>
      </c>
      <c r="H629" s="14"/>
      <c r="I629" s="14"/>
    </row>
    <row r="630" spans="1:9">
      <c r="A630" s="63">
        <v>45943</v>
      </c>
      <c r="B630" s="14">
        <v>98064149</v>
      </c>
      <c r="C630" s="58" t="s">
        <v>20</v>
      </c>
      <c r="D630" s="12" t="s">
        <v>23</v>
      </c>
      <c r="E630" s="14" t="s">
        <v>142</v>
      </c>
      <c r="F630" s="18" t="str">
        <f t="shared" si="13"/>
        <v>IPEC CHARGER 60V 7.5A</v>
      </c>
      <c r="G630" s="14">
        <v>1</v>
      </c>
      <c r="H630" s="14" t="s">
        <v>785</v>
      </c>
      <c r="I630" s="14"/>
    </row>
    <row r="631" spans="1:9">
      <c r="A631" s="63">
        <v>45943</v>
      </c>
      <c r="B631" s="14">
        <v>98064149</v>
      </c>
      <c r="C631" s="58" t="s">
        <v>20</v>
      </c>
      <c r="D631" s="12" t="s">
        <v>23</v>
      </c>
      <c r="E631" s="14" t="s">
        <v>160</v>
      </c>
      <c r="F631" s="18" t="str">
        <f t="shared" si="13"/>
        <v>BRAKE LEVER CBS ASSY WITH BSS-LH-PC</v>
      </c>
      <c r="G631" s="14">
        <v>5</v>
      </c>
      <c r="H631" s="14"/>
      <c r="I631" s="14"/>
    </row>
    <row r="632" spans="1:9">
      <c r="A632" s="63">
        <v>45943</v>
      </c>
      <c r="B632" s="14">
        <v>98064149</v>
      </c>
      <c r="C632" s="58" t="s">
        <v>20</v>
      </c>
      <c r="D632" s="12" t="s">
        <v>23</v>
      </c>
      <c r="E632" s="14" t="s">
        <v>48</v>
      </c>
      <c r="F632" s="18" t="str">
        <f t="shared" si="13"/>
        <v>BRAKE LEVER RH-ALU BLK PC -ADVIK</v>
      </c>
      <c r="G632" s="14">
        <v>5</v>
      </c>
      <c r="H632" s="14"/>
      <c r="I632" s="14"/>
    </row>
    <row r="633" spans="1:9">
      <c r="A633" s="63">
        <v>45943</v>
      </c>
      <c r="B633" s="14">
        <v>98064149</v>
      </c>
      <c r="C633" s="58" t="s">
        <v>20</v>
      </c>
      <c r="D633" s="12" t="s">
        <v>23</v>
      </c>
      <c r="E633" s="14" t="s">
        <v>116</v>
      </c>
      <c r="F633" s="18" t="str">
        <f t="shared" si="13"/>
        <v>CHARGING SOCKET-CHOGORI-M</v>
      </c>
      <c r="G633" s="14">
        <v>2</v>
      </c>
      <c r="H633" s="14"/>
      <c r="I633" s="14"/>
    </row>
    <row r="634" spans="1:9">
      <c r="A634" s="63">
        <v>45943</v>
      </c>
      <c r="B634" s="14">
        <v>98064149</v>
      </c>
      <c r="C634" s="58" t="s">
        <v>20</v>
      </c>
      <c r="D634" s="12" t="s">
        <v>23</v>
      </c>
      <c r="E634" s="14" t="s">
        <v>319</v>
      </c>
      <c r="F634" s="18" t="str">
        <f t="shared" si="13"/>
        <v>LIP SEAL-Z/M</v>
      </c>
      <c r="G634" s="14">
        <v>20</v>
      </c>
      <c r="H634" s="14"/>
      <c r="I634" s="14"/>
    </row>
    <row r="635" spans="1:9">
      <c r="A635" s="63">
        <v>45943</v>
      </c>
      <c r="B635" s="14">
        <v>98064149</v>
      </c>
      <c r="C635" s="58" t="s">
        <v>20</v>
      </c>
      <c r="D635" s="12" t="s">
        <v>23</v>
      </c>
      <c r="E635" s="14" t="s">
        <v>350</v>
      </c>
      <c r="F635" s="18" t="str">
        <f t="shared" si="13"/>
        <v>HALL SENSOR PCB ASSEMBLY-Z/M</v>
      </c>
      <c r="G635" s="14">
        <v>10</v>
      </c>
      <c r="H635" s="14"/>
      <c r="I635" s="14"/>
    </row>
    <row r="636" spans="1:9">
      <c r="A636" s="63">
        <v>45943</v>
      </c>
      <c r="B636" s="14">
        <v>98064149</v>
      </c>
      <c r="C636" s="58" t="s">
        <v>20</v>
      </c>
      <c r="D636" s="12" t="s">
        <v>23</v>
      </c>
      <c r="E636" s="14" t="s">
        <v>77</v>
      </c>
      <c r="F636" s="18" t="str">
        <f t="shared" si="13"/>
        <v>CHARGER-CAN 1-60V7. 5A</v>
      </c>
      <c r="G636" s="14">
        <v>1</v>
      </c>
      <c r="H636" s="14" t="s">
        <v>801</v>
      </c>
      <c r="I636" s="14"/>
    </row>
    <row r="637" spans="1:9">
      <c r="A637" s="63">
        <v>45943</v>
      </c>
      <c r="B637" s="14">
        <v>98064149</v>
      </c>
      <c r="C637" s="58" t="s">
        <v>20</v>
      </c>
      <c r="D637" s="12" t="s">
        <v>23</v>
      </c>
      <c r="E637" s="14" t="s">
        <v>188</v>
      </c>
      <c r="F637" s="18" t="str">
        <f t="shared" si="13"/>
        <v>MAG-INS.CLUSTER COVER FRONT-ABS-GR BLK D</v>
      </c>
      <c r="G637" s="14">
        <v>1</v>
      </c>
      <c r="H637" s="14"/>
      <c r="I637" s="14"/>
    </row>
    <row r="638" spans="1:9">
      <c r="A638" s="63">
        <v>45943</v>
      </c>
      <c r="B638" s="14">
        <v>98064149</v>
      </c>
      <c r="C638" s="58" t="s">
        <v>20</v>
      </c>
      <c r="D638" s="12" t="s">
        <v>23</v>
      </c>
      <c r="E638" s="14" t="s">
        <v>55</v>
      </c>
      <c r="F638" s="18" t="str">
        <f t="shared" si="13"/>
        <v>MAG-INS.CLUSTER COVER REARR-ABS-GR BLK D</v>
      </c>
      <c r="G638" s="14">
        <v>1</v>
      </c>
      <c r="H638" s="14"/>
      <c r="I638" s="14"/>
    </row>
    <row r="639" spans="1:9">
      <c r="A639" s="57">
        <v>45939</v>
      </c>
      <c r="B639" s="9" t="s">
        <v>175</v>
      </c>
      <c r="C639" s="14" t="s">
        <v>178</v>
      </c>
      <c r="D639" s="9" t="s">
        <v>175</v>
      </c>
      <c r="E639" s="14" t="s">
        <v>217</v>
      </c>
      <c r="F639" s="18" t="str">
        <f t="shared" si="13"/>
        <v>HORN</v>
      </c>
      <c r="G639" s="14">
        <v>4</v>
      </c>
      <c r="H639" s="14"/>
      <c r="I639" s="14"/>
    </row>
    <row r="640" spans="1:9">
      <c r="A640" s="57">
        <v>45938</v>
      </c>
      <c r="B640" s="14" t="s">
        <v>808</v>
      </c>
      <c r="C640" s="14" t="s">
        <v>523</v>
      </c>
      <c r="D640" s="14" t="s">
        <v>69</v>
      </c>
      <c r="E640" s="14" t="s">
        <v>76</v>
      </c>
      <c r="F640" s="18" t="str">
        <f t="shared" si="13"/>
        <v>Rear Bearing 6204LLU</v>
      </c>
      <c r="G640" s="14">
        <v>32</v>
      </c>
      <c r="H640" s="14"/>
      <c r="I640" s="14"/>
    </row>
    <row r="641" spans="1:9">
      <c r="A641" s="57">
        <v>45938</v>
      </c>
      <c r="B641" s="14" t="s">
        <v>808</v>
      </c>
      <c r="C641" s="14" t="s">
        <v>523</v>
      </c>
      <c r="D641" s="14" t="s">
        <v>69</v>
      </c>
      <c r="E641" s="14" t="s">
        <v>64</v>
      </c>
      <c r="F641" s="18" t="str">
        <f t="shared" si="13"/>
        <v>Front Bearing Kit 6201RS (Pair)</v>
      </c>
      <c r="G641" s="14">
        <v>15</v>
      </c>
      <c r="H641" s="14"/>
      <c r="I641" s="14"/>
    </row>
    <row r="642" spans="1:9">
      <c r="A642" s="57">
        <v>45937</v>
      </c>
      <c r="B642" s="14">
        <v>98063790</v>
      </c>
      <c r="C642" s="58" t="s">
        <v>20</v>
      </c>
      <c r="D642" s="12" t="s">
        <v>23</v>
      </c>
      <c r="E642" s="14" t="s">
        <v>188</v>
      </c>
      <c r="F642" s="18" t="str">
        <f t="shared" si="13"/>
        <v>MAG-INS.CLUSTER COVER FRONT-ABS-GR BLK D</v>
      </c>
      <c r="G642" s="14">
        <v>2</v>
      </c>
      <c r="H642" s="14"/>
      <c r="I642" s="14"/>
    </row>
    <row r="643" spans="1:9">
      <c r="A643" s="57">
        <v>45937</v>
      </c>
      <c r="B643" s="14">
        <v>98063790</v>
      </c>
      <c r="C643" s="58" t="s">
        <v>20</v>
      </c>
      <c r="D643" s="12" t="s">
        <v>23</v>
      </c>
      <c r="E643" s="14" t="s">
        <v>55</v>
      </c>
      <c r="F643" s="18" t="str">
        <f t="shared" si="13"/>
        <v>MAG-INS.CLUSTER COVER REARR-ABS-GR BLK D</v>
      </c>
      <c r="G643" s="14">
        <v>2</v>
      </c>
      <c r="H643" s="14"/>
      <c r="I643" s="14"/>
    </row>
    <row r="644" spans="1:9">
      <c r="A644" s="57">
        <v>45937</v>
      </c>
      <c r="B644" s="14">
        <v>98063790</v>
      </c>
      <c r="C644" s="58" t="s">
        <v>20</v>
      </c>
      <c r="D644" s="12" t="s">
        <v>23</v>
      </c>
      <c r="E644" s="14" t="s">
        <v>280</v>
      </c>
      <c r="F644" s="18" t="str">
        <f t="shared" si="13"/>
        <v>MAG-FRONT PANEL TOP-ABS-GALACTIC GREY</v>
      </c>
      <c r="G644" s="14">
        <v>1</v>
      </c>
      <c r="H644" s="14"/>
      <c r="I644" s="14"/>
    </row>
    <row r="645" spans="1:9">
      <c r="A645" s="57">
        <v>45937</v>
      </c>
      <c r="B645" s="14">
        <v>98063790</v>
      </c>
      <c r="C645" s="58" t="s">
        <v>20</v>
      </c>
      <c r="D645" s="12" t="s">
        <v>23</v>
      </c>
      <c r="E645" s="14" t="s">
        <v>38</v>
      </c>
      <c r="F645" s="18" t="str">
        <f t="shared" si="13"/>
        <v>MAG-INS.CLUSTER COVER FRONT-ABS-GALACTIC</v>
      </c>
      <c r="G645" s="14">
        <v>1</v>
      </c>
      <c r="H645" s="14"/>
      <c r="I645" s="14"/>
    </row>
    <row r="646" spans="1:9">
      <c r="A646" s="57">
        <v>45937</v>
      </c>
      <c r="B646" s="14">
        <v>98063790</v>
      </c>
      <c r="C646" s="58" t="s">
        <v>20</v>
      </c>
      <c r="D646" s="12" t="s">
        <v>23</v>
      </c>
      <c r="E646" s="14" t="s">
        <v>177</v>
      </c>
      <c r="F646" s="18" t="str">
        <f t="shared" si="13"/>
        <v>MAG-INS.CLUSTER COVER REAR-ABS-GALACTIC</v>
      </c>
      <c r="G646" s="14">
        <v>1</v>
      </c>
      <c r="H646" s="14"/>
      <c r="I646" s="14"/>
    </row>
    <row r="647" spans="1:9">
      <c r="A647" s="57">
        <v>45937</v>
      </c>
      <c r="B647" s="14">
        <v>98063790</v>
      </c>
      <c r="C647" s="58" t="s">
        <v>20</v>
      </c>
      <c r="D647" s="12" t="s">
        <v>23</v>
      </c>
      <c r="E647" s="14" t="s">
        <v>807</v>
      </c>
      <c r="F647" s="18" t="str">
        <f t="shared" si="13"/>
        <v>MAG-REAR PANEL TOP-ABS-WHITE DM BPLGW00521</v>
      </c>
      <c r="G647" s="14">
        <v>2</v>
      </c>
      <c r="H647" s="14"/>
      <c r="I647" s="14"/>
    </row>
    <row r="648" spans="1:9">
      <c r="A648" s="57">
        <v>45937</v>
      </c>
      <c r="B648" s="14">
        <v>98063790</v>
      </c>
      <c r="C648" s="58" t="s">
        <v>20</v>
      </c>
      <c r="D648" s="12" t="s">
        <v>23</v>
      </c>
      <c r="E648" s="14" t="s">
        <v>570</v>
      </c>
      <c r="F648" s="18" t="str">
        <f t="shared" ref="F648:F711" si="14">VLOOKUP(E648,Old,2,FALSE)</f>
        <v>MAG-REAR PANEL TOP-ABS-MT RED DM</v>
      </c>
      <c r="G648" s="14">
        <v>1</v>
      </c>
      <c r="H648" s="14"/>
      <c r="I648" s="14"/>
    </row>
    <row r="649" spans="1:9">
      <c r="A649" s="57">
        <v>45937</v>
      </c>
      <c r="B649" s="14">
        <v>98063790</v>
      </c>
      <c r="C649" s="58" t="s">
        <v>20</v>
      </c>
      <c r="D649" s="12" t="s">
        <v>23</v>
      </c>
      <c r="E649" s="14" t="s">
        <v>145</v>
      </c>
      <c r="F649" s="18" t="str">
        <f t="shared" si="14"/>
        <v>MAG-FRONT FENDER-ABS-OCEAN BLUE DM</v>
      </c>
      <c r="G649" s="14">
        <v>1</v>
      </c>
      <c r="H649" s="14"/>
      <c r="I649" s="14"/>
    </row>
    <row r="650" spans="1:9">
      <c r="A650" s="57">
        <v>45937</v>
      </c>
      <c r="B650" s="14">
        <v>98063790</v>
      </c>
      <c r="C650" s="58" t="s">
        <v>20</v>
      </c>
      <c r="D650" s="12" t="s">
        <v>23</v>
      </c>
      <c r="E650" s="14" t="s">
        <v>227</v>
      </c>
      <c r="F650" s="18" t="str">
        <f t="shared" si="14"/>
        <v>MAG-INS.CLUSTER CVR FRNT-ABS-OCEAN BL DM</v>
      </c>
      <c r="G650" s="14">
        <v>1</v>
      </c>
      <c r="H650" s="14"/>
      <c r="I650" s="14"/>
    </row>
    <row r="651" spans="1:9">
      <c r="A651" s="57">
        <v>45937</v>
      </c>
      <c r="B651" s="14">
        <v>98063790</v>
      </c>
      <c r="C651" s="58" t="s">
        <v>20</v>
      </c>
      <c r="D651" s="12" t="s">
        <v>23</v>
      </c>
      <c r="E651" s="14" t="s">
        <v>226</v>
      </c>
      <c r="F651" s="18" t="str">
        <f t="shared" si="14"/>
        <v>MAG-PROTECTION BOARD RH-ABS-OCEAN BLE DM</v>
      </c>
      <c r="G651" s="14">
        <v>1</v>
      </c>
      <c r="H651" s="14"/>
      <c r="I651" s="14"/>
    </row>
    <row r="652" spans="1:9">
      <c r="A652" s="57">
        <v>45937</v>
      </c>
      <c r="B652" s="14">
        <v>98063790</v>
      </c>
      <c r="C652" s="58" t="s">
        <v>20</v>
      </c>
      <c r="D652" s="12" t="s">
        <v>23</v>
      </c>
      <c r="E652" s="14" t="s">
        <v>827</v>
      </c>
      <c r="F652" s="18" t="str">
        <f t="shared" si="14"/>
        <v>MAG-SIDE PANEL RH-ABS-OCEAN BLUE DM</v>
      </c>
      <c r="G652" s="14">
        <v>1</v>
      </c>
      <c r="H652" s="14"/>
      <c r="I652" s="14"/>
    </row>
    <row r="653" spans="1:9">
      <c r="A653" s="57">
        <v>45937</v>
      </c>
      <c r="B653" s="14">
        <v>98063790</v>
      </c>
      <c r="C653" s="58" t="s">
        <v>20</v>
      </c>
      <c r="D653" s="12" t="s">
        <v>23</v>
      </c>
      <c r="E653" s="14" t="s">
        <v>208</v>
      </c>
      <c r="F653" s="18" t="str">
        <f t="shared" si="14"/>
        <v>MAG-REAR PANEL TOP-ABS-OCEAN BLUE DM</v>
      </c>
      <c r="G653" s="14">
        <v>1</v>
      </c>
      <c r="H653" s="14"/>
      <c r="I653" s="14"/>
    </row>
    <row r="654" spans="1:9">
      <c r="A654" s="57">
        <v>45937</v>
      </c>
      <c r="B654" s="14">
        <v>98063790</v>
      </c>
      <c r="C654" s="58" t="s">
        <v>20</v>
      </c>
      <c r="D654" s="12" t="s">
        <v>23</v>
      </c>
      <c r="E654" s="14" t="s">
        <v>94</v>
      </c>
      <c r="F654" s="18" t="str">
        <f t="shared" si="14"/>
        <v>CLUSTER COVER TOP-PP-M</v>
      </c>
      <c r="G654" s="14">
        <v>4</v>
      </c>
      <c r="H654" s="14"/>
      <c r="I654" s="14"/>
    </row>
    <row r="655" spans="1:9">
      <c r="A655" s="57">
        <v>45937</v>
      </c>
      <c r="B655" s="14">
        <v>98063790</v>
      </c>
      <c r="C655" s="58" t="s">
        <v>20</v>
      </c>
      <c r="D655" s="12" t="s">
        <v>23</v>
      </c>
      <c r="E655" s="14" t="s">
        <v>113</v>
      </c>
      <c r="F655" s="18" t="str">
        <f t="shared" si="14"/>
        <v>BELT</v>
      </c>
      <c r="G655" s="14">
        <v>1</v>
      </c>
      <c r="H655" s="14"/>
      <c r="I655" s="14"/>
    </row>
    <row r="656" spans="1:9">
      <c r="A656" s="57">
        <v>45937</v>
      </c>
      <c r="B656" s="14">
        <v>98063790</v>
      </c>
      <c r="C656" s="58" t="s">
        <v>20</v>
      </c>
      <c r="D656" s="12" t="s">
        <v>23</v>
      </c>
      <c r="E656" s="14" t="s">
        <v>508</v>
      </c>
      <c r="F656" s="18" t="str">
        <f t="shared" si="14"/>
        <v>REAR BRAKE PANEL</v>
      </c>
      <c r="G656" s="14">
        <v>1</v>
      </c>
      <c r="H656" s="14"/>
      <c r="I656" s="14"/>
    </row>
    <row r="657" spans="1:9">
      <c r="A657" s="57">
        <v>45937</v>
      </c>
      <c r="B657" s="14">
        <v>98063790</v>
      </c>
      <c r="C657" s="58" t="s">
        <v>20</v>
      </c>
      <c r="D657" s="12" t="s">
        <v>23</v>
      </c>
      <c r="E657" s="14" t="s">
        <v>738</v>
      </c>
      <c r="F657" s="18" t="str">
        <f t="shared" si="14"/>
        <v>FRONT PANEL TOP-GLOSSY BLACK-ABS-P</v>
      </c>
      <c r="G657" s="14">
        <v>1</v>
      </c>
      <c r="H657" s="14"/>
      <c r="I657" s="14"/>
    </row>
    <row r="658" spans="1:9">
      <c r="A658" s="57">
        <v>45937</v>
      </c>
      <c r="B658" s="14">
        <v>98063790</v>
      </c>
      <c r="C658" s="58" t="s">
        <v>20</v>
      </c>
      <c r="D658" s="12" t="s">
        <v>23</v>
      </c>
      <c r="E658" s="14" t="s">
        <v>398</v>
      </c>
      <c r="F658" s="18" t="str">
        <f t="shared" si="14"/>
        <v>MAG-FRONT FENDER-ABS-MATT B.BLACK-DM</v>
      </c>
      <c r="G658" s="14">
        <v>1</v>
      </c>
      <c r="H658" s="14"/>
      <c r="I658" s="14"/>
    </row>
    <row r="659" spans="1:9">
      <c r="A659" s="57">
        <v>45937</v>
      </c>
      <c r="B659" s="14">
        <v>98063790</v>
      </c>
      <c r="C659" s="58" t="s">
        <v>20</v>
      </c>
      <c r="D659" s="12" t="s">
        <v>23</v>
      </c>
      <c r="E659" s="14" t="s">
        <v>837</v>
      </c>
      <c r="F659" s="18" t="str">
        <f t="shared" si="14"/>
        <v>MAG-SIDE PANEL LH-ABS-MATT B.BLACK-DM</v>
      </c>
      <c r="G659" s="14">
        <v>1</v>
      </c>
      <c r="H659" s="14"/>
      <c r="I659" s="14"/>
    </row>
    <row r="660" spans="1:9">
      <c r="A660" s="57">
        <v>45937</v>
      </c>
      <c r="B660" s="14">
        <v>98063790</v>
      </c>
      <c r="C660" s="58" t="s">
        <v>20</v>
      </c>
      <c r="D660" s="12" t="s">
        <v>23</v>
      </c>
      <c r="E660" s="14" t="s">
        <v>633</v>
      </c>
      <c r="F660" s="18" t="str">
        <f t="shared" si="14"/>
        <v>7.5A CHARGER PHASE-0</v>
      </c>
      <c r="G660" s="14">
        <v>1</v>
      </c>
      <c r="H660" s="14">
        <v>362500276</v>
      </c>
      <c r="I660" s="14"/>
    </row>
    <row r="661" spans="1:9">
      <c r="A661" s="57">
        <v>45937</v>
      </c>
      <c r="B661" s="14">
        <v>98063790</v>
      </c>
      <c r="C661" s="58" t="s">
        <v>20</v>
      </c>
      <c r="D661" s="12" t="s">
        <v>23</v>
      </c>
      <c r="E661" s="14" t="s">
        <v>286</v>
      </c>
      <c r="F661" s="18" t="str">
        <f t="shared" si="14"/>
        <v>ZEAL-LOCK SET-PAVNA DM</v>
      </c>
      <c r="G661" s="14">
        <v>1</v>
      </c>
      <c r="H661" s="14"/>
      <c r="I661" s="14"/>
    </row>
    <row r="662" spans="1:9">
      <c r="A662" s="57">
        <v>45937</v>
      </c>
      <c r="B662" s="14">
        <v>98063790</v>
      </c>
      <c r="C662" s="58" t="s">
        <v>20</v>
      </c>
      <c r="D662" s="12" t="s">
        <v>23</v>
      </c>
      <c r="E662" s="14" t="s">
        <v>95</v>
      </c>
      <c r="F662" s="18" t="str">
        <f t="shared" si="14"/>
        <v>AIR VALVE-TS1630-TUBELESS-TRITON-REAR</v>
      </c>
      <c r="G662" s="14">
        <v>10</v>
      </c>
      <c r="H662" s="14"/>
      <c r="I662" s="14"/>
    </row>
    <row r="663" spans="1:9">
      <c r="A663" s="57">
        <v>45937</v>
      </c>
      <c r="B663" s="14">
        <v>98063790</v>
      </c>
      <c r="C663" s="58" t="s">
        <v>20</v>
      </c>
      <c r="D663" s="12" t="s">
        <v>23</v>
      </c>
      <c r="E663" s="14" t="s">
        <v>82</v>
      </c>
      <c r="F663" s="18" t="str">
        <f t="shared" si="14"/>
        <v>MAGNUS HS-Front Brake Cable</v>
      </c>
      <c r="G663" s="14">
        <v>12</v>
      </c>
      <c r="H663" s="14"/>
      <c r="I663" s="14"/>
    </row>
    <row r="664" spans="1:9">
      <c r="A664" s="57">
        <v>45937</v>
      </c>
      <c r="B664" s="14">
        <v>98063790</v>
      </c>
      <c r="C664" s="58" t="s">
        <v>20</v>
      </c>
      <c r="D664" s="12" t="s">
        <v>23</v>
      </c>
      <c r="E664" s="14" t="s">
        <v>81</v>
      </c>
      <c r="F664" s="18" t="str">
        <f t="shared" si="14"/>
        <v>MAGNUS HS-Front HBS  Brake Cable</v>
      </c>
      <c r="G664" s="14">
        <v>12</v>
      </c>
      <c r="H664" s="14"/>
      <c r="I664" s="14"/>
    </row>
    <row r="665" spans="1:9">
      <c r="A665" s="57">
        <v>45937</v>
      </c>
      <c r="B665" s="14">
        <v>98063790</v>
      </c>
      <c r="C665" s="58" t="s">
        <v>20</v>
      </c>
      <c r="D665" s="12" t="s">
        <v>23</v>
      </c>
      <c r="E665" s="14" t="s">
        <v>44</v>
      </c>
      <c r="F665" s="18" t="str">
        <f t="shared" si="14"/>
        <v>MAG-FORK STEM RACER-ID30-CH STEEL</v>
      </c>
      <c r="G665" s="14">
        <v>10</v>
      </c>
      <c r="H665" s="14"/>
      <c r="I665" s="14"/>
    </row>
    <row r="666" spans="1:9">
      <c r="A666" s="57">
        <v>45937</v>
      </c>
      <c r="B666" s="14">
        <v>98063790</v>
      </c>
      <c r="C666" s="58" t="s">
        <v>20</v>
      </c>
      <c r="D666" s="12" t="s">
        <v>23</v>
      </c>
      <c r="E666" s="14" t="s">
        <v>56</v>
      </c>
      <c r="F666" s="18" t="str">
        <f t="shared" si="14"/>
        <v>MAG-BOTTOM RACER CUP-CH STEEL</v>
      </c>
      <c r="G666" s="14">
        <v>10</v>
      </c>
      <c r="H666" s="14"/>
      <c r="I666" s="14"/>
    </row>
    <row r="667" spans="1:9">
      <c r="A667" s="57">
        <v>45937</v>
      </c>
      <c r="B667" s="14">
        <v>98063790</v>
      </c>
      <c r="C667" s="58" t="s">
        <v>20</v>
      </c>
      <c r="D667" s="12" t="s">
        <v>23</v>
      </c>
      <c r="E667" s="14" t="s">
        <v>61</v>
      </c>
      <c r="F667" s="18" t="str">
        <f t="shared" si="14"/>
        <v>MAG-TOP RACER CUP-CH STEEL</v>
      </c>
      <c r="G667" s="14">
        <v>10</v>
      </c>
      <c r="H667" s="14"/>
      <c r="I667" s="14"/>
    </row>
    <row r="668" spans="1:9">
      <c r="A668" s="57">
        <v>45937</v>
      </c>
      <c r="B668" s="14">
        <v>98063790</v>
      </c>
      <c r="C668" s="58" t="s">
        <v>20</v>
      </c>
      <c r="D668" s="12" t="s">
        <v>23</v>
      </c>
      <c r="E668" s="14" t="s">
        <v>66</v>
      </c>
      <c r="F668" s="18" t="str">
        <f t="shared" si="14"/>
        <v>20X4MM MAG-RACER BALL&amp;CAGE-4MM-TOP</v>
      </c>
      <c r="G668" s="14">
        <v>10</v>
      </c>
      <c r="H668" s="14"/>
      <c r="I668" s="14"/>
    </row>
    <row r="669" spans="1:9">
      <c r="A669" s="57">
        <v>45937</v>
      </c>
      <c r="B669" s="14">
        <v>98063790</v>
      </c>
      <c r="C669" s="58" t="s">
        <v>20</v>
      </c>
      <c r="D669" s="12" t="s">
        <v>23</v>
      </c>
      <c r="E669" s="14" t="s">
        <v>73</v>
      </c>
      <c r="F669" s="18" t="str">
        <f t="shared" si="14"/>
        <v>14X6.35MAG-RACER BALL 6.35MM-BEARING-BTM</v>
      </c>
      <c r="G669" s="14">
        <v>10</v>
      </c>
      <c r="H669" s="14"/>
      <c r="I669" s="14"/>
    </row>
    <row r="670" spans="1:9">
      <c r="A670" s="57">
        <v>45937</v>
      </c>
      <c r="B670" s="14">
        <v>98063790</v>
      </c>
      <c r="C670" s="58" t="s">
        <v>20</v>
      </c>
      <c r="D670" s="12" t="s">
        <v>23</v>
      </c>
      <c r="E670" s="14" t="s">
        <v>78</v>
      </c>
      <c r="F670" s="18" t="str">
        <f t="shared" si="14"/>
        <v>ZEAL/REO-RACER NUT-M24X3 HEX 32 MM-YZP</v>
      </c>
      <c r="G670" s="14">
        <v>10</v>
      </c>
      <c r="H670" s="14"/>
      <c r="I670" s="14"/>
    </row>
    <row r="671" spans="1:9">
      <c r="A671" s="57">
        <v>45937</v>
      </c>
      <c r="B671" s="14">
        <v>98063790</v>
      </c>
      <c r="C671" s="58" t="s">
        <v>20</v>
      </c>
      <c r="D671" s="12" t="s">
        <v>23</v>
      </c>
      <c r="E671" s="14" t="s">
        <v>83</v>
      </c>
      <c r="F671" s="18" t="str">
        <f t="shared" si="14"/>
        <v>ZEAL/REO-RACER NUT-M24X3 HEX 46 MM-YZP</v>
      </c>
      <c r="G671" s="14">
        <v>10</v>
      </c>
      <c r="H671" s="14"/>
      <c r="I671" s="14"/>
    </row>
    <row r="672" spans="1:9">
      <c r="A672" s="57">
        <v>45937</v>
      </c>
      <c r="B672" s="14">
        <v>98063790</v>
      </c>
      <c r="C672" s="58" t="s">
        <v>20</v>
      </c>
      <c r="D672" s="12" t="s">
        <v>23</v>
      </c>
      <c r="E672" s="14" t="s">
        <v>255</v>
      </c>
      <c r="F672" s="18" t="str">
        <f t="shared" si="14"/>
        <v>Zeal-Front Brake Cable-Black</v>
      </c>
      <c r="G672" s="14">
        <v>4</v>
      </c>
      <c r="H672" s="14"/>
      <c r="I672" s="14"/>
    </row>
    <row r="673" spans="1:9">
      <c r="A673" s="57">
        <v>45937</v>
      </c>
      <c r="B673" s="14">
        <v>98063790</v>
      </c>
      <c r="C673" s="58" t="s">
        <v>20</v>
      </c>
      <c r="D673" s="12" t="s">
        <v>23</v>
      </c>
      <c r="E673" s="14" t="s">
        <v>254</v>
      </c>
      <c r="F673" s="18" t="str">
        <f t="shared" si="14"/>
        <v>Zeal-Rear Brake Cable-Black</v>
      </c>
      <c r="G673" s="14">
        <v>3</v>
      </c>
      <c r="H673" s="14"/>
      <c r="I673" s="14"/>
    </row>
    <row r="674" spans="1:9">
      <c r="A674" s="57">
        <v>45937</v>
      </c>
      <c r="B674" s="14">
        <v>98063790</v>
      </c>
      <c r="C674" s="58" t="s">
        <v>20</v>
      </c>
      <c r="D674" s="12" t="s">
        <v>23</v>
      </c>
      <c r="E674" s="14" t="s">
        <v>253</v>
      </c>
      <c r="F674" s="18" t="str">
        <f t="shared" si="14"/>
        <v>Zeal-HBS Brake Cable</v>
      </c>
      <c r="G674" s="14">
        <v>3</v>
      </c>
      <c r="H674" s="14"/>
      <c r="I674" s="14"/>
    </row>
    <row r="675" spans="1:9">
      <c r="A675" s="57">
        <v>45937</v>
      </c>
      <c r="B675" s="14">
        <v>98063790</v>
      </c>
      <c r="C675" s="58" t="s">
        <v>20</v>
      </c>
      <c r="D675" s="12" t="s">
        <v>23</v>
      </c>
      <c r="E675" s="14" t="s">
        <v>80</v>
      </c>
      <c r="F675" s="18" t="str">
        <f t="shared" si="14"/>
        <v>MAGNUS HS-Rear Brake Cable</v>
      </c>
      <c r="G675" s="14">
        <v>6</v>
      </c>
      <c r="H675" s="14"/>
      <c r="I675" s="14"/>
    </row>
    <row r="676" spans="1:9">
      <c r="A676" s="57">
        <v>45937</v>
      </c>
      <c r="B676" s="14">
        <v>98063790</v>
      </c>
      <c r="C676" s="58" t="s">
        <v>20</v>
      </c>
      <c r="D676" s="12" t="s">
        <v>23</v>
      </c>
      <c r="E676" s="14" t="s">
        <v>160</v>
      </c>
      <c r="F676" s="18" t="str">
        <f t="shared" si="14"/>
        <v>BRAKE LEVER CBS ASSY WITH BSS-LH-PC</v>
      </c>
      <c r="G676" s="14">
        <v>2</v>
      </c>
      <c r="H676" s="14"/>
      <c r="I676" s="14"/>
    </row>
    <row r="677" spans="1:9">
      <c r="A677" s="57">
        <v>45937</v>
      </c>
      <c r="B677" s="14">
        <v>98063790</v>
      </c>
      <c r="C677" s="58" t="s">
        <v>20</v>
      </c>
      <c r="D677" s="12" t="s">
        <v>23</v>
      </c>
      <c r="E677" s="14" t="s">
        <v>130</v>
      </c>
      <c r="F677" s="18" t="str">
        <f t="shared" si="14"/>
        <v>HORN SWITCH-DM</v>
      </c>
      <c r="G677" s="14">
        <v>5</v>
      </c>
      <c r="H677" s="14"/>
      <c r="I677" s="14"/>
    </row>
    <row r="678" spans="1:9">
      <c r="A678" s="57">
        <v>45937</v>
      </c>
      <c r="B678" s="14">
        <v>98063790</v>
      </c>
      <c r="C678" s="58" t="s">
        <v>20</v>
      </c>
      <c r="D678" s="12" t="s">
        <v>23</v>
      </c>
      <c r="E678" s="14" t="s">
        <v>230</v>
      </c>
      <c r="F678" s="18" t="str">
        <f t="shared" si="14"/>
        <v>ZEAL/MAG-CONTROLLER 60V-C ELECTRIC</v>
      </c>
      <c r="G678" s="14">
        <v>1</v>
      </c>
      <c r="H678" s="14"/>
      <c r="I678" s="14"/>
    </row>
    <row r="679" spans="1:9">
      <c r="A679" s="57">
        <v>45937</v>
      </c>
      <c r="B679" s="14">
        <v>98063790</v>
      </c>
      <c r="C679" s="58" t="s">
        <v>20</v>
      </c>
      <c r="D679" s="12" t="s">
        <v>23</v>
      </c>
      <c r="E679" s="14" t="s">
        <v>109</v>
      </c>
      <c r="F679" s="18" t="str">
        <f t="shared" si="14"/>
        <v>THROTTLE RH W/O SWITCH</v>
      </c>
      <c r="G679" s="14">
        <v>2</v>
      </c>
      <c r="H679" s="14"/>
      <c r="I679" s="14"/>
    </row>
    <row r="680" spans="1:9">
      <c r="A680" s="57">
        <v>45937</v>
      </c>
      <c r="B680" s="14">
        <v>98063790</v>
      </c>
      <c r="C680" s="58" t="s">
        <v>20</v>
      </c>
      <c r="D680" s="12" t="s">
        <v>23</v>
      </c>
      <c r="E680" s="14" t="s">
        <v>112</v>
      </c>
      <c r="F680" s="18" t="str">
        <f t="shared" si="14"/>
        <v>MAG/ZEAL-BRAKE CABLE GUIDE-STEEL-ZP-DM</v>
      </c>
      <c r="G680" s="14">
        <v>10</v>
      </c>
      <c r="H680" s="14"/>
      <c r="I680" s="14"/>
    </row>
    <row r="681" spans="1:9">
      <c r="A681" s="57">
        <v>45924</v>
      </c>
      <c r="B681" s="9" t="s">
        <v>175</v>
      </c>
      <c r="C681" s="14" t="s">
        <v>174</v>
      </c>
      <c r="D681" s="14"/>
      <c r="E681" s="14" t="s">
        <v>176</v>
      </c>
      <c r="F681" s="18" t="str">
        <f t="shared" si="14"/>
        <v>MCB</v>
      </c>
      <c r="G681" s="14">
        <v>3</v>
      </c>
      <c r="H681" s="14"/>
      <c r="I681" s="14"/>
    </row>
    <row r="682" spans="1:9">
      <c r="A682" s="57">
        <v>45923</v>
      </c>
      <c r="B682" s="14" t="s">
        <v>875</v>
      </c>
      <c r="C682" s="14" t="s">
        <v>120</v>
      </c>
      <c r="D682" s="14" t="s">
        <v>121</v>
      </c>
      <c r="E682" s="14" t="s">
        <v>183</v>
      </c>
      <c r="F682" s="18" t="str">
        <f t="shared" si="14"/>
        <v xml:space="preserve">3.00-10 ZOOM D TL42 J
</v>
      </c>
      <c r="G682" s="14">
        <v>5</v>
      </c>
      <c r="H682" s="14"/>
      <c r="I682" s="14"/>
    </row>
    <row r="683" spans="1:9">
      <c r="A683" s="57">
        <v>45918</v>
      </c>
      <c r="B683" s="14">
        <v>98062609</v>
      </c>
      <c r="C683" s="58" t="s">
        <v>20</v>
      </c>
      <c r="D683" s="12" t="s">
        <v>23</v>
      </c>
      <c r="E683" s="14" t="s">
        <v>633</v>
      </c>
      <c r="F683" s="18" t="str">
        <f t="shared" si="14"/>
        <v>7.5A CHARGER PHASE-0</v>
      </c>
      <c r="G683" s="14">
        <v>1</v>
      </c>
      <c r="H683" s="14"/>
      <c r="I683" s="14"/>
    </row>
    <row r="684" spans="1:9">
      <c r="A684" s="57">
        <v>45918</v>
      </c>
      <c r="B684" s="14">
        <v>98062610</v>
      </c>
      <c r="C684" s="58" t="s">
        <v>20</v>
      </c>
      <c r="D684" s="12" t="s">
        <v>23</v>
      </c>
      <c r="E684" s="14" t="s">
        <v>82</v>
      </c>
      <c r="F684" s="18" t="str">
        <f t="shared" si="14"/>
        <v>MAGNUS HS-Front Brake Cable</v>
      </c>
      <c r="G684" s="14">
        <v>6</v>
      </c>
      <c r="H684" s="14"/>
      <c r="I684" s="14"/>
    </row>
    <row r="685" spans="1:9">
      <c r="A685" s="57">
        <v>45918</v>
      </c>
      <c r="B685" s="14">
        <v>98062610</v>
      </c>
      <c r="C685" s="58" t="s">
        <v>20</v>
      </c>
      <c r="D685" s="12" t="s">
        <v>23</v>
      </c>
      <c r="E685" s="14" t="s">
        <v>81</v>
      </c>
      <c r="F685" s="18" t="str">
        <f t="shared" si="14"/>
        <v>MAGNUS HS-Front HBS  Brake Cable</v>
      </c>
      <c r="G685" s="14">
        <v>6</v>
      </c>
      <c r="H685" s="14"/>
      <c r="I685" s="14"/>
    </row>
    <row r="686" spans="1:9">
      <c r="A686" s="57">
        <v>45918</v>
      </c>
      <c r="B686" s="14">
        <v>98062610</v>
      </c>
      <c r="C686" s="58" t="s">
        <v>20</v>
      </c>
      <c r="D686" s="12" t="s">
        <v>23</v>
      </c>
      <c r="E686" s="14" t="s">
        <v>80</v>
      </c>
      <c r="F686" s="18" t="str">
        <f t="shared" si="14"/>
        <v>MAGNUS HS-Rear Brake Cable</v>
      </c>
      <c r="G686" s="14">
        <v>6</v>
      </c>
      <c r="H686" s="14"/>
      <c r="I686" s="14"/>
    </row>
    <row r="687" spans="1:9">
      <c r="A687" s="57">
        <v>45918</v>
      </c>
      <c r="B687" s="14">
        <v>98062610</v>
      </c>
      <c r="C687" s="58" t="s">
        <v>20</v>
      </c>
      <c r="D687" s="12" t="s">
        <v>23</v>
      </c>
      <c r="E687" s="14" t="s">
        <v>896</v>
      </c>
      <c r="F687" s="18" t="str">
        <f t="shared" si="14"/>
        <v>START-SWITCH MODULE</v>
      </c>
      <c r="G687" s="14">
        <v>5</v>
      </c>
      <c r="H687" s="14"/>
      <c r="I687" s="14"/>
    </row>
    <row r="688" spans="1:9">
      <c r="A688" s="57">
        <v>45918</v>
      </c>
      <c r="B688" s="14">
        <v>98062611</v>
      </c>
      <c r="C688" s="58" t="s">
        <v>20</v>
      </c>
      <c r="D688" s="12" t="s">
        <v>23</v>
      </c>
      <c r="E688" s="14" t="s">
        <v>898</v>
      </c>
      <c r="F688" s="18" t="str">
        <f t="shared" si="14"/>
        <v>MAG-INS CLUSTER COVER FRNT-MATT MT BLACK</v>
      </c>
      <c r="G688" s="14">
        <v>1</v>
      </c>
      <c r="H688" s="14"/>
      <c r="I688" s="14"/>
    </row>
    <row r="689" spans="1:9">
      <c r="A689" s="57">
        <v>45917</v>
      </c>
      <c r="B689" s="9" t="s">
        <v>175</v>
      </c>
      <c r="C689" s="14" t="s">
        <v>178</v>
      </c>
      <c r="D689" s="9" t="s">
        <v>175</v>
      </c>
      <c r="E689" s="64" t="s">
        <v>70</v>
      </c>
      <c r="F689" s="18" t="str">
        <f t="shared" si="14"/>
        <v>Brake Shoe Magnus</v>
      </c>
      <c r="G689" s="14">
        <v>30</v>
      </c>
      <c r="H689" s="14"/>
      <c r="I689" s="14"/>
    </row>
    <row r="690" spans="1:9">
      <c r="A690" s="57">
        <v>45917</v>
      </c>
      <c r="B690" s="14">
        <v>98062553</v>
      </c>
      <c r="C690" s="58" t="s">
        <v>20</v>
      </c>
      <c r="D690" s="12" t="s">
        <v>23</v>
      </c>
      <c r="E690" s="14" t="s">
        <v>633</v>
      </c>
      <c r="F690" s="18" t="str">
        <f t="shared" si="14"/>
        <v>7.5A CHARGER PHASE-0</v>
      </c>
      <c r="G690" s="14">
        <v>3</v>
      </c>
      <c r="H690" s="14" t="s">
        <v>902</v>
      </c>
      <c r="I690" s="14"/>
    </row>
    <row r="691" spans="1:9">
      <c r="A691" s="57">
        <v>45917</v>
      </c>
      <c r="B691" s="14">
        <v>98062553</v>
      </c>
      <c r="C691" s="58" t="s">
        <v>20</v>
      </c>
      <c r="D691" s="12" t="s">
        <v>23</v>
      </c>
      <c r="E691" s="14" t="s">
        <v>77</v>
      </c>
      <c r="F691" s="18" t="str">
        <f t="shared" si="14"/>
        <v>CHARGER-CAN 1-60V7. 5A</v>
      </c>
      <c r="G691" s="14">
        <v>2</v>
      </c>
      <c r="H691" s="14" t="s">
        <v>906</v>
      </c>
      <c r="I691" s="14"/>
    </row>
    <row r="692" spans="1:9">
      <c r="A692" s="57">
        <v>45916</v>
      </c>
      <c r="B692" s="14">
        <v>98062491</v>
      </c>
      <c r="C692" s="58" t="s">
        <v>20</v>
      </c>
      <c r="D692" s="12" t="s">
        <v>23</v>
      </c>
      <c r="E692" s="14" t="s">
        <v>230</v>
      </c>
      <c r="F692" s="18" t="str">
        <f t="shared" si="14"/>
        <v>ZEAL/MAG-CONTROLLER 60V-C ELECTRIC</v>
      </c>
      <c r="G692" s="14">
        <v>1</v>
      </c>
      <c r="H692" s="14"/>
      <c r="I692" s="14"/>
    </row>
    <row r="693" spans="1:9">
      <c r="A693" s="57">
        <v>45916</v>
      </c>
      <c r="B693" s="14">
        <v>98062491</v>
      </c>
      <c r="C693" s="58" t="s">
        <v>20</v>
      </c>
      <c r="D693" s="12" t="s">
        <v>23</v>
      </c>
      <c r="E693" s="14" t="s">
        <v>142</v>
      </c>
      <c r="F693" s="18" t="str">
        <f t="shared" si="14"/>
        <v>IPEC CHARGER 60V 7.5A</v>
      </c>
      <c r="G693" s="14">
        <v>1</v>
      </c>
      <c r="H693" s="14" t="s">
        <v>909</v>
      </c>
      <c r="I693" s="14"/>
    </row>
    <row r="694" spans="1:9">
      <c r="A694" s="57">
        <v>45916</v>
      </c>
      <c r="B694" s="14">
        <v>98062491</v>
      </c>
      <c r="C694" s="58" t="s">
        <v>20</v>
      </c>
      <c r="D694" s="12" t="s">
        <v>23</v>
      </c>
      <c r="E694" s="14" t="s">
        <v>162</v>
      </c>
      <c r="F694" s="18" t="str">
        <f t="shared" si="14"/>
        <v>LUGG-BOX-FRONT COVER-LID-PP-BK</v>
      </c>
      <c r="G694" s="14">
        <v>10</v>
      </c>
      <c r="H694" s="14"/>
      <c r="I694" s="14"/>
    </row>
    <row r="695" spans="1:9">
      <c r="A695" s="57">
        <v>45916</v>
      </c>
      <c r="B695" s="14">
        <v>98062491</v>
      </c>
      <c r="C695" s="58" t="s">
        <v>20</v>
      </c>
      <c r="D695" s="12" t="s">
        <v>23</v>
      </c>
      <c r="E695" s="14" t="s">
        <v>898</v>
      </c>
      <c r="F695" s="18" t="str">
        <f t="shared" si="14"/>
        <v>MAG-INS CLUSTER COVER FRNT-MATT MT BLACK</v>
      </c>
      <c r="G695" s="14">
        <v>1</v>
      </c>
      <c r="H695" s="14"/>
      <c r="I695" s="14"/>
    </row>
    <row r="696" spans="1:9">
      <c r="A696" s="57">
        <v>45916</v>
      </c>
      <c r="B696" s="14">
        <v>98062491</v>
      </c>
      <c r="C696" s="58" t="s">
        <v>20</v>
      </c>
      <c r="D696" s="12" t="s">
        <v>23</v>
      </c>
      <c r="E696" s="14" t="s">
        <v>913</v>
      </c>
      <c r="F696" s="18" t="str">
        <f t="shared" si="14"/>
        <v>48V CHARGER-ACCORD</v>
      </c>
      <c r="G696" s="14">
        <v>1</v>
      </c>
      <c r="H696" s="14" t="s">
        <v>916</v>
      </c>
      <c r="I696" s="14"/>
    </row>
    <row r="697" spans="1:9">
      <c r="A697" s="57">
        <v>45916</v>
      </c>
      <c r="B697" s="14">
        <v>98062491</v>
      </c>
      <c r="C697" s="58" t="s">
        <v>20</v>
      </c>
      <c r="D697" s="12" t="s">
        <v>23</v>
      </c>
      <c r="E697" s="14" t="s">
        <v>334</v>
      </c>
      <c r="F697" s="18" t="str">
        <f t="shared" si="14"/>
        <v>NXG_15AMP_CHARGER</v>
      </c>
      <c r="G697" s="14">
        <v>1</v>
      </c>
      <c r="H697" s="14" t="s">
        <v>921</v>
      </c>
      <c r="I697" s="14"/>
    </row>
    <row r="698" spans="1:9">
      <c r="A698" s="57">
        <v>45916</v>
      </c>
      <c r="B698" s="14">
        <v>98062491</v>
      </c>
      <c r="C698" s="58" t="s">
        <v>20</v>
      </c>
      <c r="D698" s="12" t="s">
        <v>23</v>
      </c>
      <c r="E698" s="14" t="s">
        <v>922</v>
      </c>
      <c r="F698" s="18" t="str">
        <f t="shared" si="14"/>
        <v>FRONT PANEL RH-LUNAR WHITE</v>
      </c>
      <c r="G698" s="14">
        <v>1</v>
      </c>
      <c r="H698" s="14"/>
      <c r="I698" s="14"/>
    </row>
    <row r="699" spans="1:9">
      <c r="A699" s="57">
        <v>45916</v>
      </c>
      <c r="B699" s="14">
        <v>98062491</v>
      </c>
      <c r="C699" s="58" t="s">
        <v>20</v>
      </c>
      <c r="D699" s="12" t="s">
        <v>23</v>
      </c>
      <c r="E699" s="14" t="s">
        <v>516</v>
      </c>
      <c r="F699" s="18" t="str">
        <f t="shared" si="14"/>
        <v>Magnus-Side Panel Bottom RH-PP DM</v>
      </c>
      <c r="G699" s="14">
        <v>1</v>
      </c>
      <c r="H699" s="14"/>
      <c r="I699" s="14"/>
    </row>
    <row r="700" spans="1:9">
      <c r="A700" s="57">
        <v>45916</v>
      </c>
      <c r="B700" s="14">
        <v>98062491</v>
      </c>
      <c r="C700" s="58" t="s">
        <v>20</v>
      </c>
      <c r="D700" s="12" t="s">
        <v>23</v>
      </c>
      <c r="E700" s="14" t="s">
        <v>552</v>
      </c>
      <c r="F700" s="18" t="str">
        <f t="shared" si="14"/>
        <v>Magnus-Protection Board Bottom RH-PP DM</v>
      </c>
      <c r="G700" s="14">
        <v>1</v>
      </c>
      <c r="H700" s="14"/>
      <c r="I700" s="14"/>
    </row>
    <row r="701" spans="1:9">
      <c r="A701" s="57">
        <v>45916</v>
      </c>
      <c r="B701" s="14">
        <v>98062491</v>
      </c>
      <c r="C701" s="58" t="s">
        <v>20</v>
      </c>
      <c r="D701" s="12" t="s">
        <v>23</v>
      </c>
      <c r="E701" s="14" t="s">
        <v>406</v>
      </c>
      <c r="F701" s="18" t="str">
        <f t="shared" si="14"/>
        <v>Magnus-Protection Board Bottom LH-PP DM</v>
      </c>
      <c r="G701" s="14">
        <v>1</v>
      </c>
      <c r="H701" s="14"/>
      <c r="I701" s="14"/>
    </row>
    <row r="702" spans="1:9">
      <c r="A702" s="57">
        <v>45916</v>
      </c>
      <c r="B702" s="14">
        <v>98062491</v>
      </c>
      <c r="C702" s="58" t="s">
        <v>20</v>
      </c>
      <c r="D702" s="12" t="s">
        <v>23</v>
      </c>
      <c r="E702" s="14" t="s">
        <v>462</v>
      </c>
      <c r="F702" s="18" t="str">
        <f t="shared" si="14"/>
        <v>Reo/Zeal-Swing Arm Cover RH-PP-Black</v>
      </c>
      <c r="G702" s="14">
        <v>1</v>
      </c>
      <c r="H702" s="14"/>
      <c r="I702" s="14"/>
    </row>
    <row r="703" spans="1:9">
      <c r="A703" s="57">
        <v>45916</v>
      </c>
      <c r="B703" s="14">
        <v>98062491</v>
      </c>
      <c r="C703" s="58" t="s">
        <v>20</v>
      </c>
      <c r="D703" s="12" t="s">
        <v>23</v>
      </c>
      <c r="E703" s="14" t="s">
        <v>154</v>
      </c>
      <c r="F703" s="18" t="str">
        <f t="shared" si="14"/>
        <v>MAG-INS.CLUSTER CVR REAR-ABS-OCEAN BL DM</v>
      </c>
      <c r="G703" s="14">
        <v>1</v>
      </c>
      <c r="H703" s="14"/>
      <c r="I703" s="14"/>
    </row>
    <row r="704" spans="1:9">
      <c r="A704" s="57">
        <v>45916</v>
      </c>
      <c r="B704" s="14">
        <v>98062491</v>
      </c>
      <c r="C704" s="58" t="s">
        <v>20</v>
      </c>
      <c r="D704" s="12" t="s">
        <v>23</v>
      </c>
      <c r="E704" s="14" t="s">
        <v>227</v>
      </c>
      <c r="F704" s="18" t="str">
        <f t="shared" si="14"/>
        <v>MAG-INS.CLUSTER CVR FRNT-ABS-OCEAN BL DM</v>
      </c>
      <c r="G704" s="14">
        <v>1</v>
      </c>
      <c r="H704" s="14"/>
      <c r="I704" s="14"/>
    </row>
    <row r="705" spans="1:9">
      <c r="A705" s="57">
        <v>45916</v>
      </c>
      <c r="B705" s="14">
        <v>98062491</v>
      </c>
      <c r="C705" s="58" t="s">
        <v>20</v>
      </c>
      <c r="D705" s="12" t="s">
        <v>23</v>
      </c>
      <c r="E705" s="14" t="s">
        <v>145</v>
      </c>
      <c r="F705" s="18" t="str">
        <f t="shared" si="14"/>
        <v>MAG-FRONT FENDER-ABS-OCEAN BLUE DM</v>
      </c>
      <c r="G705" s="14">
        <v>1</v>
      </c>
      <c r="H705" s="14"/>
      <c r="I705" s="14"/>
    </row>
    <row r="706" spans="1:9">
      <c r="A706" s="57">
        <v>45916</v>
      </c>
      <c r="B706" s="14">
        <v>98062491</v>
      </c>
      <c r="C706" s="58" t="s">
        <v>20</v>
      </c>
      <c r="D706" s="12" t="s">
        <v>23</v>
      </c>
      <c r="E706" s="14" t="s">
        <v>188</v>
      </c>
      <c r="F706" s="18" t="str">
        <f t="shared" si="14"/>
        <v>MAG-INS.CLUSTER COVER FRONT-ABS-GR BLK D</v>
      </c>
      <c r="G706" s="14">
        <v>1</v>
      </c>
      <c r="H706" s="14"/>
      <c r="I706" s="14"/>
    </row>
    <row r="707" spans="1:9">
      <c r="A707" s="57">
        <v>45916</v>
      </c>
      <c r="B707" s="14">
        <v>98062491</v>
      </c>
      <c r="C707" s="58" t="s">
        <v>20</v>
      </c>
      <c r="D707" s="12" t="s">
        <v>23</v>
      </c>
      <c r="E707" s="14" t="s">
        <v>331</v>
      </c>
      <c r="F707" s="18" t="str">
        <f t="shared" si="14"/>
        <v>REO-LOCK SET ASSY-WITH AMPERE LOGO</v>
      </c>
      <c r="G707" s="14">
        <v>1</v>
      </c>
      <c r="H707" s="14"/>
      <c r="I707" s="14"/>
    </row>
    <row r="708" spans="1:9">
      <c r="A708" s="57">
        <v>45916</v>
      </c>
      <c r="B708" s="14">
        <v>98062491</v>
      </c>
      <c r="C708" s="58" t="s">
        <v>20</v>
      </c>
      <c r="D708" s="12" t="s">
        <v>23</v>
      </c>
      <c r="E708" s="14" t="s">
        <v>447</v>
      </c>
      <c r="F708" s="18" t="str">
        <f t="shared" si="14"/>
        <v>Magnus front fork T sterm DM</v>
      </c>
      <c r="G708" s="14">
        <v>1</v>
      </c>
      <c r="H708" s="14"/>
      <c r="I708" s="14"/>
    </row>
    <row r="709" spans="1:9">
      <c r="A709" s="57">
        <v>45916</v>
      </c>
      <c r="B709" s="14">
        <v>98062491</v>
      </c>
      <c r="C709" s="58" t="s">
        <v>20</v>
      </c>
      <c r="D709" s="12" t="s">
        <v>23</v>
      </c>
      <c r="E709" s="14" t="s">
        <v>524</v>
      </c>
      <c r="F709" s="18" t="str">
        <f t="shared" si="14"/>
        <v>Charger -60V7.5A LI DM- REFURBISHED</v>
      </c>
      <c r="G709" s="14">
        <v>1</v>
      </c>
      <c r="H709" s="14" t="s">
        <v>936</v>
      </c>
      <c r="I709" s="14"/>
    </row>
    <row r="710" spans="1:9">
      <c r="A710" s="57">
        <v>45916</v>
      </c>
      <c r="B710" s="14">
        <v>98062491</v>
      </c>
      <c r="C710" s="58" t="s">
        <v>20</v>
      </c>
      <c r="D710" s="12" t="s">
        <v>23</v>
      </c>
      <c r="E710" s="14" t="s">
        <v>160</v>
      </c>
      <c r="F710" s="18" t="str">
        <f t="shared" si="14"/>
        <v>BRAKE LEVER CBS ASSY WITH BSS-LH-PC</v>
      </c>
      <c r="G710" s="14">
        <v>1</v>
      </c>
      <c r="H710" s="14"/>
      <c r="I710" s="14"/>
    </row>
    <row r="711" spans="1:9">
      <c r="A711" s="57">
        <v>45916</v>
      </c>
      <c r="B711" s="14">
        <v>98062491</v>
      </c>
      <c r="C711" s="58" t="s">
        <v>20</v>
      </c>
      <c r="D711" s="12" t="s">
        <v>23</v>
      </c>
      <c r="E711" s="14" t="s">
        <v>321</v>
      </c>
      <c r="F711" s="18" t="str">
        <f t="shared" si="14"/>
        <v>Front brake panel</v>
      </c>
      <c r="G711" s="14">
        <v>1</v>
      </c>
      <c r="H711" s="14"/>
      <c r="I711" s="14"/>
    </row>
    <row r="712" spans="1:9">
      <c r="A712" s="57">
        <v>45916</v>
      </c>
      <c r="B712" s="14">
        <v>98062491</v>
      </c>
      <c r="C712" s="58" t="s">
        <v>20</v>
      </c>
      <c r="D712" s="12" t="s">
        <v>23</v>
      </c>
      <c r="E712" s="14" t="s">
        <v>116</v>
      </c>
      <c r="F712" s="18" t="str">
        <f t="shared" ref="F712:F775" si="15">VLOOKUP(E712,Old,2,FALSE)</f>
        <v>CHARGING SOCKET-CHOGORI-M</v>
      </c>
      <c r="G712" s="14">
        <v>2</v>
      </c>
      <c r="H712" s="14"/>
      <c r="I712" s="14"/>
    </row>
    <row r="713" spans="1:9">
      <c r="A713" s="57">
        <v>45916</v>
      </c>
      <c r="B713" s="14">
        <v>98062491</v>
      </c>
      <c r="C713" s="58" t="s">
        <v>20</v>
      </c>
      <c r="D713" s="12" t="s">
        <v>23</v>
      </c>
      <c r="E713" s="14" t="s">
        <v>62</v>
      </c>
      <c r="F713" s="18" t="str">
        <f t="shared" si="15"/>
        <v>MAGNUS-LOCK SET-PAVNA DM</v>
      </c>
      <c r="G713" s="14">
        <v>5</v>
      </c>
      <c r="H713" s="14"/>
      <c r="I713" s="14"/>
    </row>
    <row r="714" spans="1:9">
      <c r="A714" s="57">
        <v>45916</v>
      </c>
      <c r="B714" s="14">
        <v>98062491</v>
      </c>
      <c r="C714" s="58" t="s">
        <v>20</v>
      </c>
      <c r="D714" s="12" t="s">
        <v>23</v>
      </c>
      <c r="E714" s="14" t="s">
        <v>359</v>
      </c>
      <c r="F714" s="18" t="str">
        <f t="shared" si="15"/>
        <v>ELECTRONIC_THROTTLE_WITHOUT_SWITCH</v>
      </c>
      <c r="G714" s="14">
        <v>2</v>
      </c>
      <c r="H714" s="14"/>
      <c r="I714" s="14"/>
    </row>
    <row r="715" spans="1:9">
      <c r="A715" s="57">
        <v>45916</v>
      </c>
      <c r="B715" s="14">
        <v>98062491</v>
      </c>
      <c r="C715" s="58" t="s">
        <v>20</v>
      </c>
      <c r="D715" s="12" t="s">
        <v>23</v>
      </c>
      <c r="E715" s="14" t="s">
        <v>350</v>
      </c>
      <c r="F715" s="18" t="str">
        <f t="shared" si="15"/>
        <v>HALL SENSOR PCB ASSEMBLY-Z/M</v>
      </c>
      <c r="G715" s="14">
        <v>10</v>
      </c>
      <c r="H715" s="14"/>
      <c r="I715" s="14"/>
    </row>
    <row r="716" spans="1:9">
      <c r="A716" s="57">
        <v>45916</v>
      </c>
      <c r="B716" s="14">
        <v>98062491</v>
      </c>
      <c r="C716" s="58" t="s">
        <v>20</v>
      </c>
      <c r="D716" s="12" t="s">
        <v>23</v>
      </c>
      <c r="E716" s="14" t="s">
        <v>319</v>
      </c>
      <c r="F716" s="18" t="str">
        <f t="shared" si="15"/>
        <v>LIP SEAL-Z/M</v>
      </c>
      <c r="G716" s="14">
        <v>50</v>
      </c>
      <c r="H716" s="14"/>
      <c r="I716" s="14"/>
    </row>
    <row r="717" spans="1:9">
      <c r="A717" s="57">
        <v>45916</v>
      </c>
      <c r="B717" s="14">
        <v>98062491</v>
      </c>
      <c r="C717" s="58" t="s">
        <v>20</v>
      </c>
      <c r="D717" s="58" t="s">
        <v>981</v>
      </c>
      <c r="E717" s="14"/>
      <c r="F717" s="14"/>
      <c r="G717" s="14"/>
      <c r="H717" s="14"/>
      <c r="I717" s="14"/>
    </row>
    <row r="718" spans="1:9">
      <c r="A718" s="57">
        <v>45912</v>
      </c>
      <c r="B718" s="14" t="s">
        <v>982</v>
      </c>
      <c r="C718" s="14" t="s">
        <v>120</v>
      </c>
      <c r="D718" s="14" t="s">
        <v>121</v>
      </c>
      <c r="E718" s="14" t="s">
        <v>183</v>
      </c>
      <c r="F718" s="18" t="str">
        <f t="shared" ref="F718:F781" si="16">VLOOKUP(E718,Old,2,FALSE)</f>
        <v xml:space="preserve">3.00-10 ZOOM D TL42 J
</v>
      </c>
      <c r="G718" s="14">
        <v>4</v>
      </c>
      <c r="H718" s="14"/>
      <c r="I718" s="14"/>
    </row>
    <row r="719" spans="1:9">
      <c r="A719" s="57">
        <v>45912</v>
      </c>
      <c r="B719" s="9" t="s">
        <v>175</v>
      </c>
      <c r="C719" s="14" t="s">
        <v>178</v>
      </c>
      <c r="D719" s="9" t="s">
        <v>175</v>
      </c>
      <c r="E719" s="64" t="s">
        <v>70</v>
      </c>
      <c r="F719" s="18" t="str">
        <f t="shared" si="16"/>
        <v>Brake Shoe Magnus</v>
      </c>
      <c r="G719" s="14">
        <v>10</v>
      </c>
      <c r="H719" s="14"/>
      <c r="I719" s="14"/>
    </row>
    <row r="720" spans="1:9">
      <c r="A720" s="57">
        <v>45910</v>
      </c>
      <c r="B720" s="14" t="s">
        <v>990</v>
      </c>
      <c r="C720" s="14" t="s">
        <v>68</v>
      </c>
      <c r="D720" s="14" t="s">
        <v>69</v>
      </c>
      <c r="E720" s="64" t="s">
        <v>76</v>
      </c>
      <c r="F720" s="18" t="str">
        <f t="shared" si="16"/>
        <v>Rear Bearing 6204LLU</v>
      </c>
      <c r="G720" s="14">
        <v>30</v>
      </c>
      <c r="H720" s="14"/>
      <c r="I720" s="14"/>
    </row>
    <row r="721" spans="1:9">
      <c r="A721" s="57">
        <v>45910</v>
      </c>
      <c r="B721" s="14" t="s">
        <v>990</v>
      </c>
      <c r="C721" s="14" t="s">
        <v>68</v>
      </c>
      <c r="D721" s="14" t="s">
        <v>69</v>
      </c>
      <c r="E721" s="30" t="s">
        <v>64</v>
      </c>
      <c r="F721" s="18" t="str">
        <f t="shared" si="16"/>
        <v>Front Bearing Kit 6201RS (Pair)</v>
      </c>
      <c r="G721" s="14">
        <v>15</v>
      </c>
      <c r="H721" s="14"/>
      <c r="I721" s="14"/>
    </row>
    <row r="722" spans="1:9">
      <c r="A722" s="57">
        <v>45910</v>
      </c>
      <c r="B722" s="14">
        <v>94674726</v>
      </c>
      <c r="C722" s="58" t="s">
        <v>20</v>
      </c>
      <c r="D722" s="12" t="s">
        <v>23</v>
      </c>
      <c r="E722" s="14" t="s">
        <v>896</v>
      </c>
      <c r="F722" s="18" t="str">
        <f t="shared" si="16"/>
        <v>START-SWITCH MODULE</v>
      </c>
      <c r="G722" s="14">
        <v>1</v>
      </c>
      <c r="H722" s="14"/>
      <c r="I722" s="14" t="s">
        <v>994</v>
      </c>
    </row>
    <row r="723" spans="1:9">
      <c r="A723" s="57">
        <v>45908</v>
      </c>
      <c r="B723" s="14" t="s">
        <v>995</v>
      </c>
      <c r="C723" s="14" t="s">
        <v>996</v>
      </c>
      <c r="D723" s="9" t="s">
        <v>997</v>
      </c>
      <c r="E723" s="30" t="s">
        <v>998</v>
      </c>
      <c r="F723" s="18" t="str">
        <f t="shared" si="16"/>
        <v>90/90-12 Tyre MRF</v>
      </c>
      <c r="G723" s="14">
        <v>4</v>
      </c>
      <c r="H723" s="14"/>
      <c r="I723" s="14"/>
    </row>
    <row r="724" spans="1:9">
      <c r="A724" s="57">
        <v>45905</v>
      </c>
      <c r="B724" s="14">
        <v>94674524</v>
      </c>
      <c r="C724" s="58" t="s">
        <v>20</v>
      </c>
      <c r="D724" s="12" t="s">
        <v>23</v>
      </c>
      <c r="E724" s="14" t="s">
        <v>350</v>
      </c>
      <c r="F724" s="18" t="str">
        <f t="shared" si="16"/>
        <v>HALL SENSOR PCB ASSEMBLY-Z/M</v>
      </c>
      <c r="G724" s="14">
        <v>1</v>
      </c>
      <c r="H724" s="14"/>
      <c r="I724" s="14" t="s">
        <v>999</v>
      </c>
    </row>
    <row r="725" spans="1:9">
      <c r="A725" s="57">
        <v>45904</v>
      </c>
      <c r="B725" s="14" t="s">
        <v>1000</v>
      </c>
      <c r="C725" s="14" t="s">
        <v>124</v>
      </c>
      <c r="D725" s="14" t="s">
        <v>125</v>
      </c>
      <c r="E725" s="56" t="s">
        <v>126</v>
      </c>
      <c r="F725" s="18" t="str">
        <f t="shared" si="16"/>
        <v>Switch</v>
      </c>
      <c r="G725" s="14">
        <v>60</v>
      </c>
      <c r="H725" s="14"/>
      <c r="I725" s="14"/>
    </row>
    <row r="726" spans="1:9">
      <c r="A726" s="57">
        <v>45904</v>
      </c>
      <c r="B726" s="14" t="s">
        <v>1000</v>
      </c>
      <c r="C726" s="14" t="s">
        <v>124</v>
      </c>
      <c r="D726" s="14" t="s">
        <v>125</v>
      </c>
      <c r="E726" s="56" t="s">
        <v>1002</v>
      </c>
      <c r="F726" s="18" t="str">
        <f t="shared" si="16"/>
        <v>Cut off Switch</v>
      </c>
      <c r="G726" s="14">
        <v>10</v>
      </c>
      <c r="H726" s="14"/>
      <c r="I726" s="14"/>
    </row>
    <row r="727" spans="1:9">
      <c r="A727" s="57">
        <v>45904</v>
      </c>
      <c r="B727" s="14" t="s">
        <v>1000</v>
      </c>
      <c r="C727" s="14" t="s">
        <v>124</v>
      </c>
      <c r="D727" s="14" t="s">
        <v>125</v>
      </c>
      <c r="E727" s="56" t="s">
        <v>147</v>
      </c>
      <c r="F727" s="18" t="str">
        <f t="shared" si="16"/>
        <v>3 PIN LEAD</v>
      </c>
      <c r="G727" s="14">
        <v>20</v>
      </c>
      <c r="H727" s="14"/>
      <c r="I727" s="14"/>
    </row>
    <row r="728" spans="1:9">
      <c r="A728" s="57">
        <v>45904</v>
      </c>
      <c r="B728" s="14" t="s">
        <v>1000</v>
      </c>
      <c r="C728" s="14" t="s">
        <v>124</v>
      </c>
      <c r="D728" s="14" t="s">
        <v>125</v>
      </c>
      <c r="E728" s="56" t="s">
        <v>1010</v>
      </c>
      <c r="F728" s="18" t="str">
        <f t="shared" si="16"/>
        <v>FLASHER</v>
      </c>
      <c r="G728" s="14">
        <v>10</v>
      </c>
      <c r="H728" s="14"/>
      <c r="I728" s="14"/>
    </row>
    <row r="729" spans="1:9">
      <c r="A729" s="57">
        <v>45904</v>
      </c>
      <c r="B729" s="14" t="s">
        <v>1000</v>
      </c>
      <c r="C729" s="14" t="s">
        <v>124</v>
      </c>
      <c r="D729" s="14" t="s">
        <v>125</v>
      </c>
      <c r="E729" s="56" t="s">
        <v>129</v>
      </c>
      <c r="F729" s="18" t="str">
        <f t="shared" si="16"/>
        <v>Rear View Mirror Winner Magnus</v>
      </c>
      <c r="G729" s="14">
        <v>24</v>
      </c>
      <c r="H729" s="14"/>
      <c r="I729" s="14"/>
    </row>
    <row r="730" spans="1:9">
      <c r="A730" s="57">
        <v>45904</v>
      </c>
      <c r="B730" s="14" t="s">
        <v>1000</v>
      </c>
      <c r="C730" s="14" t="s">
        <v>124</v>
      </c>
      <c r="D730" s="14" t="s">
        <v>125</v>
      </c>
      <c r="E730" s="56" t="s">
        <v>243</v>
      </c>
      <c r="F730" s="18" t="str">
        <f t="shared" si="16"/>
        <v>Connectioion Boxn Cable Junct</v>
      </c>
      <c r="G730" s="14">
        <v>25</v>
      </c>
      <c r="H730" s="14"/>
      <c r="I730" s="14"/>
    </row>
    <row r="731" spans="1:9">
      <c r="A731" s="57">
        <v>45904</v>
      </c>
      <c r="B731" s="14" t="s">
        <v>1000</v>
      </c>
      <c r="C731" s="14" t="s">
        <v>124</v>
      </c>
      <c r="D731" s="14" t="s">
        <v>125</v>
      </c>
      <c r="E731" s="56" t="s">
        <v>316</v>
      </c>
      <c r="F731" s="18" t="str">
        <f t="shared" si="16"/>
        <v>Throttle</v>
      </c>
      <c r="G731" s="14">
        <v>3</v>
      </c>
      <c r="H731" s="14"/>
      <c r="I731" s="14"/>
    </row>
    <row r="732" spans="1:9">
      <c r="A732" s="57">
        <v>45904</v>
      </c>
      <c r="B732" s="14" t="s">
        <v>1000</v>
      </c>
      <c r="C732" s="14" t="s">
        <v>124</v>
      </c>
      <c r="D732" s="14" t="s">
        <v>125</v>
      </c>
      <c r="E732" s="56" t="s">
        <v>133</v>
      </c>
      <c r="F732" s="18" t="str">
        <f t="shared" si="16"/>
        <v>Magnus Mat Black Only</v>
      </c>
      <c r="G732" s="14">
        <v>15</v>
      </c>
      <c r="H732" s="14"/>
      <c r="I732" s="14"/>
    </row>
    <row r="733" spans="1:9">
      <c r="A733" s="57">
        <v>45904</v>
      </c>
      <c r="B733" s="14" t="s">
        <v>1000</v>
      </c>
      <c r="C733" s="14" t="s">
        <v>124</v>
      </c>
      <c r="D733" s="14" t="s">
        <v>125</v>
      </c>
      <c r="E733" s="56" t="s">
        <v>131</v>
      </c>
      <c r="F733" s="18" t="str">
        <f t="shared" si="16"/>
        <v>Magnus Mat Red Black</v>
      </c>
      <c r="G733" s="14">
        <v>15</v>
      </c>
      <c r="H733" s="14"/>
      <c r="I733" s="14"/>
    </row>
    <row r="734" spans="1:9">
      <c r="A734" s="57">
        <v>45904</v>
      </c>
      <c r="B734" s="14" t="s">
        <v>1000</v>
      </c>
      <c r="C734" s="14" t="s">
        <v>124</v>
      </c>
      <c r="D734" s="14" t="s">
        <v>125</v>
      </c>
      <c r="E734" s="30" t="s">
        <v>315</v>
      </c>
      <c r="F734" s="18" t="str">
        <f t="shared" si="16"/>
        <v>Auto Socket Chagori 2+4</v>
      </c>
      <c r="G734" s="14">
        <v>1</v>
      </c>
      <c r="H734" s="14"/>
      <c r="I734" s="14"/>
    </row>
    <row r="735" spans="1:9">
      <c r="A735" s="57">
        <v>45904</v>
      </c>
      <c r="B735" s="14" t="s">
        <v>1000</v>
      </c>
      <c r="C735" s="14" t="s">
        <v>124</v>
      </c>
      <c r="D735" s="14" t="s">
        <v>125</v>
      </c>
      <c r="E735" s="56" t="s">
        <v>1028</v>
      </c>
      <c r="F735" s="18" t="str">
        <f t="shared" si="16"/>
        <v>Seat Cover Magnus</v>
      </c>
      <c r="G735" s="14">
        <v>10</v>
      </c>
      <c r="H735" s="14"/>
      <c r="I735" s="14"/>
    </row>
    <row r="736" spans="1:9" ht="15.75" customHeight="1">
      <c r="A736" s="57">
        <v>45904</v>
      </c>
      <c r="B736" s="14" t="s">
        <v>1000</v>
      </c>
      <c r="C736" s="14" t="s">
        <v>124</v>
      </c>
      <c r="D736" s="14" t="s">
        <v>125</v>
      </c>
      <c r="E736" s="65" t="s">
        <v>1029</v>
      </c>
      <c r="F736" s="18" t="str">
        <f t="shared" si="16"/>
        <v>Seat Cover Neo</v>
      </c>
      <c r="G736" s="14">
        <v>10</v>
      </c>
      <c r="H736" s="14"/>
      <c r="I736" s="14"/>
    </row>
    <row r="737" spans="1:9">
      <c r="A737" s="57">
        <v>45904</v>
      </c>
      <c r="B737" s="14" t="s">
        <v>1000</v>
      </c>
      <c r="C737" s="14" t="s">
        <v>124</v>
      </c>
      <c r="D737" s="14" t="s">
        <v>125</v>
      </c>
      <c r="E737" s="56" t="s">
        <v>1031</v>
      </c>
      <c r="F737" s="18" t="str">
        <f t="shared" si="16"/>
        <v>BAG HOOK</v>
      </c>
      <c r="G737" s="14">
        <v>4</v>
      </c>
      <c r="H737" s="14"/>
      <c r="I737" s="14"/>
    </row>
    <row r="738" spans="1:9">
      <c r="A738" s="57">
        <v>45904</v>
      </c>
      <c r="B738" s="14" t="s">
        <v>1000</v>
      </c>
      <c r="C738" s="14" t="s">
        <v>124</v>
      </c>
      <c r="D738" s="14" t="s">
        <v>125</v>
      </c>
      <c r="E738" s="56" t="s">
        <v>179</v>
      </c>
      <c r="F738" s="18" t="str">
        <f t="shared" si="16"/>
        <v>BRAKE PADS</v>
      </c>
      <c r="G738" s="14">
        <v>5</v>
      </c>
      <c r="H738" s="14"/>
      <c r="I738" s="14"/>
    </row>
    <row r="739" spans="1:9">
      <c r="A739" s="57">
        <v>45903</v>
      </c>
      <c r="B739" s="14">
        <v>98061937</v>
      </c>
      <c r="C739" s="58" t="s">
        <v>20</v>
      </c>
      <c r="D739" s="12" t="s">
        <v>23</v>
      </c>
      <c r="E739" s="14" t="s">
        <v>319</v>
      </c>
      <c r="F739" s="18" t="str">
        <f t="shared" si="16"/>
        <v>LIP SEAL-Z/M</v>
      </c>
      <c r="G739" s="14">
        <v>20</v>
      </c>
      <c r="H739" s="14"/>
      <c r="I739" s="14"/>
    </row>
    <row r="740" spans="1:9">
      <c r="A740" s="57">
        <v>45903</v>
      </c>
      <c r="B740" s="14">
        <v>98061937</v>
      </c>
      <c r="C740" s="58" t="s">
        <v>20</v>
      </c>
      <c r="D740" s="12" t="s">
        <v>23</v>
      </c>
      <c r="E740" s="14" t="s">
        <v>245</v>
      </c>
      <c r="F740" s="18" t="str">
        <f t="shared" si="16"/>
        <v>ZEAL/MAG-MOTOR CONNECTING WIRE</v>
      </c>
      <c r="G740" s="14">
        <v>2</v>
      </c>
      <c r="H740" s="14"/>
      <c r="I740" s="14"/>
    </row>
    <row r="741" spans="1:9">
      <c r="A741" s="57">
        <v>45903</v>
      </c>
      <c r="B741" s="14">
        <v>98061937</v>
      </c>
      <c r="C741" s="58" t="s">
        <v>20</v>
      </c>
      <c r="D741" s="12" t="s">
        <v>23</v>
      </c>
      <c r="E741" s="14" t="s">
        <v>327</v>
      </c>
      <c r="F741" s="18" t="str">
        <f t="shared" si="16"/>
        <v>MAGNUS-SIDE STAND-STL-BK PC</v>
      </c>
      <c r="G741" s="14">
        <v>2</v>
      </c>
      <c r="H741" s="14"/>
      <c r="I741" s="14"/>
    </row>
    <row r="742" spans="1:9">
      <c r="A742" s="57">
        <v>45903</v>
      </c>
      <c r="B742" s="14">
        <v>98061937</v>
      </c>
      <c r="C742" s="58" t="s">
        <v>20</v>
      </c>
      <c r="D742" s="12" t="s">
        <v>23</v>
      </c>
      <c r="E742" s="14" t="s">
        <v>265</v>
      </c>
      <c r="F742" s="18" t="str">
        <f t="shared" si="16"/>
        <v>MAGNUS SIDE STAND SPRING - DM</v>
      </c>
      <c r="G742" s="14">
        <v>2</v>
      </c>
      <c r="H742" s="14"/>
      <c r="I742" s="14"/>
    </row>
    <row r="743" spans="1:9">
      <c r="A743" s="57">
        <v>45903</v>
      </c>
      <c r="B743" s="14">
        <v>98061937</v>
      </c>
      <c r="C743" s="58" t="s">
        <v>20</v>
      </c>
      <c r="D743" s="12" t="s">
        <v>23</v>
      </c>
      <c r="E743" s="14" t="s">
        <v>94</v>
      </c>
      <c r="F743" s="18" t="str">
        <f t="shared" si="16"/>
        <v>CLUSTER COVER TOP-PP-M</v>
      </c>
      <c r="G743" s="14">
        <v>2</v>
      </c>
      <c r="H743" s="14"/>
      <c r="I743" s="14"/>
    </row>
    <row r="744" spans="1:9">
      <c r="A744" s="57">
        <v>45903</v>
      </c>
      <c r="B744" s="14">
        <v>98061937</v>
      </c>
      <c r="C744" s="58" t="s">
        <v>20</v>
      </c>
      <c r="D744" s="12" t="s">
        <v>23</v>
      </c>
      <c r="E744" s="14" t="s">
        <v>154</v>
      </c>
      <c r="F744" s="18" t="str">
        <f t="shared" si="16"/>
        <v>MAG-INS.CLUSTER CVR REAR-ABS-OCEAN BL DM</v>
      </c>
      <c r="G744" s="14">
        <v>1</v>
      </c>
      <c r="H744" s="14"/>
      <c r="I744" s="14"/>
    </row>
    <row r="745" spans="1:9">
      <c r="A745" s="57">
        <v>45903</v>
      </c>
      <c r="B745" s="14">
        <v>98061937</v>
      </c>
      <c r="C745" s="58" t="s">
        <v>20</v>
      </c>
      <c r="D745" s="12" t="s">
        <v>23</v>
      </c>
      <c r="E745" s="14" t="s">
        <v>227</v>
      </c>
      <c r="F745" s="18" t="str">
        <f t="shared" si="16"/>
        <v>MAG-INS.CLUSTER CVR FRNT-ABS-OCEAN BL DM</v>
      </c>
      <c r="G745" s="14">
        <v>1</v>
      </c>
      <c r="H745" s="14"/>
      <c r="I745" s="14"/>
    </row>
    <row r="746" spans="1:9">
      <c r="A746" s="57">
        <v>45903</v>
      </c>
      <c r="B746" s="14">
        <v>98061937</v>
      </c>
      <c r="C746" s="58" t="s">
        <v>20</v>
      </c>
      <c r="D746" s="12" t="s">
        <v>23</v>
      </c>
      <c r="E746" s="14" t="s">
        <v>268</v>
      </c>
      <c r="F746" s="18" t="str">
        <f t="shared" si="16"/>
        <v>MAG-FRONT PANEL RH-ABS-OCEAN BLUE DM</v>
      </c>
      <c r="G746" s="14">
        <v>1</v>
      </c>
      <c r="H746" s="14"/>
      <c r="I746" s="14"/>
    </row>
    <row r="747" spans="1:9">
      <c r="A747" s="57">
        <v>45903</v>
      </c>
      <c r="B747" s="14">
        <v>98061937</v>
      </c>
      <c r="C747" s="58" t="s">
        <v>20</v>
      </c>
      <c r="D747" s="12" t="s">
        <v>23</v>
      </c>
      <c r="E747" s="14" t="s">
        <v>184</v>
      </c>
      <c r="F747" s="18" t="str">
        <f t="shared" si="16"/>
        <v>MAG-REAR PANEL TOP-ABS-GALACTIC GREY</v>
      </c>
      <c r="G747" s="14">
        <v>1</v>
      </c>
      <c r="H747" s="14"/>
      <c r="I747" s="14"/>
    </row>
    <row r="748" spans="1:9">
      <c r="A748" s="57">
        <v>45903</v>
      </c>
      <c r="B748" s="14">
        <v>98061937</v>
      </c>
      <c r="C748" s="58" t="s">
        <v>20</v>
      </c>
      <c r="D748" s="12" t="s">
        <v>23</v>
      </c>
      <c r="E748" s="14" t="s">
        <v>400</v>
      </c>
      <c r="F748" s="18" t="str">
        <f t="shared" si="16"/>
        <v>MAG-FRONT FENDER-ABS-GALACTIC GREY</v>
      </c>
      <c r="G748" s="14">
        <v>2</v>
      </c>
      <c r="H748" s="14"/>
      <c r="I748" s="14"/>
    </row>
    <row r="749" spans="1:9">
      <c r="A749" s="57">
        <v>45903</v>
      </c>
      <c r="B749" s="14">
        <v>98061937</v>
      </c>
      <c r="C749" s="58" t="s">
        <v>20</v>
      </c>
      <c r="D749" s="12" t="s">
        <v>23</v>
      </c>
      <c r="E749" s="14" t="s">
        <v>196</v>
      </c>
      <c r="F749" s="18" t="str">
        <f t="shared" si="16"/>
        <v>MAG-FRONT FENDER-ABS-GR BLK DM</v>
      </c>
      <c r="G749" s="14">
        <v>2</v>
      </c>
      <c r="H749" s="14"/>
      <c r="I749" s="14"/>
    </row>
    <row r="750" spans="1:9">
      <c r="A750" s="57">
        <v>45903</v>
      </c>
      <c r="B750" s="14">
        <v>98061937</v>
      </c>
      <c r="C750" s="58" t="s">
        <v>20</v>
      </c>
      <c r="D750" s="12" t="s">
        <v>23</v>
      </c>
      <c r="E750" s="14" t="s">
        <v>132</v>
      </c>
      <c r="F750" s="18" t="str">
        <f t="shared" si="16"/>
        <v>Zeal-Throttle-Black-DM</v>
      </c>
      <c r="G750" s="14">
        <v>2</v>
      </c>
      <c r="H750" s="14"/>
      <c r="I750" s="14"/>
    </row>
    <row r="751" spans="1:9">
      <c r="A751" s="57">
        <v>45903</v>
      </c>
      <c r="B751" s="14">
        <v>98061937</v>
      </c>
      <c r="C751" s="58" t="s">
        <v>20</v>
      </c>
      <c r="D751" s="12" t="s">
        <v>23</v>
      </c>
      <c r="E751" s="14" t="s">
        <v>111</v>
      </c>
      <c r="F751" s="18" t="str">
        <f t="shared" si="16"/>
        <v>CHARGING SOCKET+10AFB FUSE+3PF250</v>
      </c>
      <c r="G751" s="14">
        <v>5</v>
      </c>
      <c r="H751" s="14"/>
      <c r="I751" s="14"/>
    </row>
    <row r="752" spans="1:9">
      <c r="A752" s="57">
        <v>45903</v>
      </c>
      <c r="B752" s="14">
        <v>98061937</v>
      </c>
      <c r="C752" s="58" t="s">
        <v>20</v>
      </c>
      <c r="D752" s="12" t="s">
        <v>23</v>
      </c>
      <c r="E752" s="14" t="s">
        <v>1051</v>
      </c>
      <c r="F752" s="18" t="str">
        <f t="shared" si="16"/>
        <v>TOP_RACER_DUST_CAP</v>
      </c>
      <c r="G752" s="14">
        <v>2</v>
      </c>
      <c r="H752" s="14"/>
      <c r="I752" s="14"/>
    </row>
    <row r="753" spans="1:9">
      <c r="A753" s="57">
        <v>45903</v>
      </c>
      <c r="B753" s="14">
        <v>98061937</v>
      </c>
      <c r="C753" s="58" t="s">
        <v>20</v>
      </c>
      <c r="D753" s="12" t="s">
        <v>23</v>
      </c>
      <c r="E753" s="14" t="s">
        <v>1052</v>
      </c>
      <c r="F753" s="18" t="str">
        <f t="shared" si="16"/>
        <v>STEERING_WASHER</v>
      </c>
      <c r="G753" s="14">
        <v>2</v>
      </c>
      <c r="H753" s="14"/>
      <c r="I753" s="14"/>
    </row>
    <row r="754" spans="1:9">
      <c r="A754" s="57">
        <v>45903</v>
      </c>
      <c r="B754" s="14">
        <v>98061937</v>
      </c>
      <c r="C754" s="58" t="s">
        <v>20</v>
      </c>
      <c r="D754" s="12" t="s">
        <v>23</v>
      </c>
      <c r="E754" s="14" t="s">
        <v>1055</v>
      </c>
      <c r="F754" s="18" t="str">
        <f t="shared" si="16"/>
        <v>STEERING_LOCK_NUT</v>
      </c>
      <c r="G754" s="14">
        <v>2</v>
      </c>
      <c r="H754" s="14"/>
      <c r="I754" s="14"/>
    </row>
    <row r="755" spans="1:9">
      <c r="A755" s="57">
        <v>45903</v>
      </c>
      <c r="B755" s="14">
        <v>98061937</v>
      </c>
      <c r="C755" s="58" t="s">
        <v>20</v>
      </c>
      <c r="D755" s="12" t="s">
        <v>23</v>
      </c>
      <c r="E755" s="14" t="s">
        <v>1058</v>
      </c>
      <c r="F755" s="18" t="str">
        <f t="shared" si="16"/>
        <v>STEERING_NUT</v>
      </c>
      <c r="G755" s="14">
        <v>2</v>
      </c>
      <c r="H755" s="14"/>
      <c r="I755" s="14"/>
    </row>
    <row r="756" spans="1:9">
      <c r="A756" s="57">
        <v>45903</v>
      </c>
      <c r="B756" s="14">
        <v>98061937</v>
      </c>
      <c r="C756" s="58" t="s">
        <v>20</v>
      </c>
      <c r="D756" s="12" t="s">
        <v>23</v>
      </c>
      <c r="E756" s="14" t="s">
        <v>1060</v>
      </c>
      <c r="F756" s="18" t="str">
        <f t="shared" si="16"/>
        <v>TOP_RACER_BEARING_ASSY</v>
      </c>
      <c r="G756" s="14">
        <v>2</v>
      </c>
      <c r="H756" s="14"/>
      <c r="I756" s="14"/>
    </row>
    <row r="757" spans="1:9">
      <c r="A757" s="57">
        <v>45903</v>
      </c>
      <c r="B757" s="14">
        <v>98061937</v>
      </c>
      <c r="C757" s="58" t="s">
        <v>20</v>
      </c>
      <c r="D757" s="12" t="s">
        <v>23</v>
      </c>
      <c r="E757" s="14" t="s">
        <v>113</v>
      </c>
      <c r="F757" s="18" t="str">
        <f t="shared" si="16"/>
        <v>BELT</v>
      </c>
      <c r="G757" s="14">
        <v>2</v>
      </c>
      <c r="H757" s="14"/>
      <c r="I757" s="14"/>
    </row>
    <row r="758" spans="1:9">
      <c r="A758" s="57">
        <v>45903</v>
      </c>
      <c r="B758" s="14">
        <v>98061937</v>
      </c>
      <c r="C758" s="58" t="s">
        <v>20</v>
      </c>
      <c r="D758" s="12" t="s">
        <v>23</v>
      </c>
      <c r="E758" s="14" t="s">
        <v>55</v>
      </c>
      <c r="F758" s="18" t="str">
        <f t="shared" si="16"/>
        <v>MAG-INS.CLUSTER COVER REARR-ABS-GR BLK D</v>
      </c>
      <c r="G758" s="14">
        <v>2</v>
      </c>
      <c r="H758" s="14"/>
      <c r="I758" s="14"/>
    </row>
    <row r="759" spans="1:9">
      <c r="A759" s="57">
        <v>45903</v>
      </c>
      <c r="B759" s="14">
        <v>98061937</v>
      </c>
      <c r="C759" s="58" t="s">
        <v>20</v>
      </c>
      <c r="D759" s="12" t="s">
        <v>23</v>
      </c>
      <c r="E759" s="14" t="s">
        <v>188</v>
      </c>
      <c r="F759" s="18" t="str">
        <f t="shared" si="16"/>
        <v>MAG-INS.CLUSTER COVER FRONT-ABS-GR BLK D</v>
      </c>
      <c r="G759" s="14">
        <v>2</v>
      </c>
      <c r="H759" s="14"/>
      <c r="I759" s="14"/>
    </row>
    <row r="760" spans="1:9">
      <c r="A760" s="57">
        <v>45903</v>
      </c>
      <c r="B760" s="14">
        <v>98061937</v>
      </c>
      <c r="C760" s="58" t="s">
        <v>20</v>
      </c>
      <c r="D760" s="12" t="s">
        <v>23</v>
      </c>
      <c r="E760" s="14" t="s">
        <v>160</v>
      </c>
      <c r="F760" s="18" t="str">
        <f t="shared" si="16"/>
        <v>BRAKE LEVER CBS ASSY WITH BSS-LH-PC</v>
      </c>
      <c r="G760" s="14">
        <v>2</v>
      </c>
      <c r="H760" s="14"/>
      <c r="I760" s="14"/>
    </row>
    <row r="761" spans="1:9">
      <c r="A761" s="57">
        <v>45903</v>
      </c>
      <c r="B761" s="14">
        <v>98061937</v>
      </c>
      <c r="C761" s="58" t="s">
        <v>20</v>
      </c>
      <c r="D761" s="12" t="s">
        <v>23</v>
      </c>
      <c r="E761" s="14" t="s">
        <v>81</v>
      </c>
      <c r="F761" s="18" t="str">
        <f t="shared" si="16"/>
        <v>MAGNUS HS-Front HBS  Brake Cable</v>
      </c>
      <c r="G761" s="14">
        <v>4</v>
      </c>
      <c r="H761" s="14"/>
      <c r="I761" s="14"/>
    </row>
    <row r="762" spans="1:9">
      <c r="A762" s="57">
        <v>45903</v>
      </c>
      <c r="B762" s="14">
        <v>98061937</v>
      </c>
      <c r="C762" s="58" t="s">
        <v>20</v>
      </c>
      <c r="D762" s="12" t="s">
        <v>23</v>
      </c>
      <c r="E762" s="14" t="s">
        <v>82</v>
      </c>
      <c r="F762" s="18" t="str">
        <f t="shared" si="16"/>
        <v>MAGNUS HS-Front Brake Cable</v>
      </c>
      <c r="G762" s="14">
        <v>6</v>
      </c>
      <c r="H762" s="14"/>
      <c r="I762" s="14"/>
    </row>
    <row r="763" spans="1:9">
      <c r="A763" s="57">
        <v>45900</v>
      </c>
      <c r="B763" s="9">
        <v>98061826</v>
      </c>
      <c r="C763" s="58" t="s">
        <v>20</v>
      </c>
      <c r="D763" s="12" t="s">
        <v>23</v>
      </c>
      <c r="E763" s="64" t="s">
        <v>1021</v>
      </c>
      <c r="F763" s="18" t="str">
        <f t="shared" si="16"/>
        <v>Reo/Zeal-Instrument Cluster Cover DM</v>
      </c>
      <c r="G763" s="14">
        <v>1</v>
      </c>
      <c r="H763" s="14"/>
      <c r="I763" s="14"/>
    </row>
    <row r="764" spans="1:9">
      <c r="A764" s="57">
        <v>45899</v>
      </c>
      <c r="B764" s="9" t="s">
        <v>175</v>
      </c>
      <c r="C764" s="14" t="s">
        <v>178</v>
      </c>
      <c r="D764" s="9" t="s">
        <v>175</v>
      </c>
      <c r="E764" s="64" t="s">
        <v>70</v>
      </c>
      <c r="F764" s="18" t="str">
        <f t="shared" si="16"/>
        <v>Brake Shoe Magnus</v>
      </c>
      <c r="G764" s="14">
        <v>10</v>
      </c>
      <c r="H764" s="14"/>
      <c r="I764" s="14"/>
    </row>
    <row r="765" spans="1:9">
      <c r="A765" s="57">
        <v>45895</v>
      </c>
      <c r="B765" s="9" t="s">
        <v>1068</v>
      </c>
      <c r="C765" s="12" t="s">
        <v>1069</v>
      </c>
      <c r="D765" s="12" t="s">
        <v>1071</v>
      </c>
      <c r="E765" s="12" t="s">
        <v>183</v>
      </c>
      <c r="F765" s="18" t="str">
        <f t="shared" si="16"/>
        <v xml:space="preserve">3.00-10 ZOOM D TL42 J
</v>
      </c>
      <c r="G765" s="14">
        <v>4</v>
      </c>
      <c r="H765" s="14"/>
      <c r="I765" s="14"/>
    </row>
    <row r="766" spans="1:9">
      <c r="A766" s="7">
        <v>45890</v>
      </c>
      <c r="B766" s="9" t="s">
        <v>175</v>
      </c>
      <c r="C766" s="14" t="s">
        <v>178</v>
      </c>
      <c r="D766" s="9" t="s">
        <v>175</v>
      </c>
      <c r="E766" s="64" t="s">
        <v>70</v>
      </c>
      <c r="F766" s="18" t="str">
        <f t="shared" si="16"/>
        <v>Brake Shoe Magnus</v>
      </c>
      <c r="G766" s="18">
        <v>3</v>
      </c>
      <c r="H766" s="18"/>
      <c r="I766" s="18"/>
    </row>
    <row r="767" spans="1:9">
      <c r="A767" s="7">
        <v>45890</v>
      </c>
      <c r="B767" s="9" t="s">
        <v>175</v>
      </c>
      <c r="C767" s="14" t="s">
        <v>178</v>
      </c>
      <c r="D767" s="9" t="s">
        <v>175</v>
      </c>
      <c r="E767" s="14" t="s">
        <v>217</v>
      </c>
      <c r="F767" s="18" t="str">
        <f t="shared" si="16"/>
        <v>HORN</v>
      </c>
      <c r="G767" s="14">
        <v>4</v>
      </c>
      <c r="H767" s="14"/>
      <c r="I767" s="14"/>
    </row>
    <row r="768" spans="1:9">
      <c r="A768" s="57">
        <v>45890</v>
      </c>
      <c r="B768" s="14">
        <v>98061263</v>
      </c>
      <c r="C768" s="58" t="s">
        <v>20</v>
      </c>
      <c r="D768" s="12" t="s">
        <v>23</v>
      </c>
      <c r="E768" s="14" t="s">
        <v>1075</v>
      </c>
      <c r="F768" s="18" t="str">
        <f t="shared" si="16"/>
        <v>FACELIFT PANEL FRONT MATT METALLIC BLACK</v>
      </c>
      <c r="G768" s="14">
        <v>1</v>
      </c>
      <c r="H768" s="14"/>
      <c r="I768" s="14"/>
    </row>
    <row r="769" spans="1:9">
      <c r="A769" s="57">
        <v>45887</v>
      </c>
      <c r="B769" s="14">
        <v>98061092</v>
      </c>
      <c r="C769" s="58" t="s">
        <v>20</v>
      </c>
      <c r="D769" s="12" t="s">
        <v>23</v>
      </c>
      <c r="E769" s="14" t="s">
        <v>62</v>
      </c>
      <c r="F769" s="18" t="str">
        <f t="shared" si="16"/>
        <v>MAGNUS-LOCK SET-PAVNA DM</v>
      </c>
      <c r="G769" s="14">
        <v>10</v>
      </c>
      <c r="H769" s="14"/>
      <c r="I769" s="14"/>
    </row>
    <row r="770" spans="1:9">
      <c r="A770" s="57">
        <v>45887</v>
      </c>
      <c r="B770" s="14">
        <v>98061092</v>
      </c>
      <c r="C770" s="58" t="s">
        <v>20</v>
      </c>
      <c r="D770" s="12" t="s">
        <v>23</v>
      </c>
      <c r="E770" s="14" t="s">
        <v>286</v>
      </c>
      <c r="F770" s="18" t="str">
        <f t="shared" si="16"/>
        <v>ZEAL-LOCK SET-PAVNA DM</v>
      </c>
      <c r="G770" s="14">
        <v>1</v>
      </c>
      <c r="H770" s="14"/>
      <c r="I770" s="14"/>
    </row>
    <row r="771" spans="1:9">
      <c r="A771" s="57">
        <v>45887</v>
      </c>
      <c r="B771" s="14">
        <v>98061092</v>
      </c>
      <c r="C771" s="58" t="s">
        <v>20</v>
      </c>
      <c r="D771" s="12" t="s">
        <v>23</v>
      </c>
      <c r="E771" s="14" t="s">
        <v>603</v>
      </c>
      <c r="F771" s="18" t="str">
        <f t="shared" si="16"/>
        <v>MAGNUS-NUMBER PLATE LAMP</v>
      </c>
      <c r="G771" s="14">
        <v>1</v>
      </c>
      <c r="H771" s="14"/>
      <c r="I771" s="14"/>
    </row>
    <row r="772" spans="1:9">
      <c r="A772" s="57">
        <v>45887</v>
      </c>
      <c r="B772" s="14">
        <v>98061092</v>
      </c>
      <c r="C772" s="58" t="s">
        <v>20</v>
      </c>
      <c r="D772" s="12" t="s">
        <v>23</v>
      </c>
      <c r="E772" s="14" t="s">
        <v>196</v>
      </c>
      <c r="F772" s="18" t="str">
        <f t="shared" si="16"/>
        <v>MAG-FRONT FENDER-ABS-GR BLK DM</v>
      </c>
      <c r="G772" s="14">
        <v>1</v>
      </c>
      <c r="H772" s="14"/>
      <c r="I772" s="14"/>
    </row>
    <row r="773" spans="1:9">
      <c r="A773" s="57">
        <v>45887</v>
      </c>
      <c r="B773" s="14">
        <v>98061092</v>
      </c>
      <c r="C773" s="58" t="s">
        <v>20</v>
      </c>
      <c r="D773" s="12" t="s">
        <v>23</v>
      </c>
      <c r="E773" s="14" t="s">
        <v>74</v>
      </c>
      <c r="F773" s="18" t="str">
        <f t="shared" si="16"/>
        <v>MAG-INS.CLUSTER COVER FRONT-ABS-MT RED D</v>
      </c>
      <c r="G773" s="14">
        <v>1</v>
      </c>
      <c r="H773" s="14"/>
      <c r="I773" s="14"/>
    </row>
    <row r="774" spans="1:9">
      <c r="A774" s="57">
        <v>45887</v>
      </c>
      <c r="B774" s="14">
        <v>98061092</v>
      </c>
      <c r="C774" s="58" t="s">
        <v>20</v>
      </c>
      <c r="D774" s="12" t="s">
        <v>23</v>
      </c>
      <c r="E774" s="14" t="s">
        <v>812</v>
      </c>
      <c r="F774" s="18" t="str">
        <f t="shared" si="16"/>
        <v>MAG-INS.CLUSTER COVER REAR-ABS-MT RED DM</v>
      </c>
      <c r="G774" s="14">
        <v>1</v>
      </c>
      <c r="H774" s="14"/>
      <c r="I774" s="14"/>
    </row>
    <row r="775" spans="1:9">
      <c r="A775" s="57">
        <v>45887</v>
      </c>
      <c r="B775" s="14">
        <v>98061092</v>
      </c>
      <c r="C775" s="58" t="s">
        <v>20</v>
      </c>
      <c r="D775" s="12" t="s">
        <v>23</v>
      </c>
      <c r="E775" s="14" t="s">
        <v>477</v>
      </c>
      <c r="F775" s="18" t="str">
        <f t="shared" si="16"/>
        <v>MAG_FRONT PANEL_GLOSSY BLACK</v>
      </c>
      <c r="G775" s="14">
        <v>1</v>
      </c>
      <c r="H775" s="14"/>
      <c r="I775" s="14"/>
    </row>
    <row r="776" spans="1:9">
      <c r="A776" s="57">
        <v>45887</v>
      </c>
      <c r="B776" s="14">
        <v>98061092</v>
      </c>
      <c r="C776" s="58" t="s">
        <v>20</v>
      </c>
      <c r="D776" s="12" t="s">
        <v>23</v>
      </c>
      <c r="E776" s="14" t="s">
        <v>873</v>
      </c>
      <c r="F776" s="18" t="str">
        <f t="shared" si="16"/>
        <v>ZEAL PROTECTION BOARD RH-ABS BUR RED</v>
      </c>
      <c r="G776" s="14">
        <v>1</v>
      </c>
      <c r="H776" s="14"/>
      <c r="I776" s="14"/>
    </row>
    <row r="777" spans="1:9">
      <c r="A777" s="57">
        <v>45887</v>
      </c>
      <c r="B777" s="14">
        <v>98061092</v>
      </c>
      <c r="C777" s="58" t="s">
        <v>20</v>
      </c>
      <c r="D777" s="12" t="s">
        <v>23</v>
      </c>
      <c r="E777" s="14" t="s">
        <v>335</v>
      </c>
      <c r="F777" s="18" t="str">
        <f t="shared" si="16"/>
        <v>SWING ARM COVER LH-PP</v>
      </c>
      <c r="G777" s="14">
        <v>1</v>
      </c>
      <c r="H777" s="14"/>
      <c r="I777" s="14"/>
    </row>
    <row r="778" spans="1:9">
      <c r="A778" s="57">
        <v>45887</v>
      </c>
      <c r="B778" s="14">
        <v>98061092</v>
      </c>
      <c r="C778" s="58" t="s">
        <v>20</v>
      </c>
      <c r="D778" s="12" t="s">
        <v>23</v>
      </c>
      <c r="E778" s="14" t="s">
        <v>160</v>
      </c>
      <c r="F778" s="18" t="str">
        <f t="shared" si="16"/>
        <v>BRAKE LEVER CBS ASSY WITH BSS-LH-PC</v>
      </c>
      <c r="G778" s="14">
        <v>1</v>
      </c>
      <c r="H778" s="14"/>
      <c r="I778" s="14"/>
    </row>
    <row r="779" spans="1:9">
      <c r="A779" s="57">
        <v>45887</v>
      </c>
      <c r="B779" s="14">
        <v>98061092</v>
      </c>
      <c r="C779" s="58" t="s">
        <v>20</v>
      </c>
      <c r="D779" s="12" t="s">
        <v>23</v>
      </c>
      <c r="E779" s="14" t="s">
        <v>385</v>
      </c>
      <c r="F779" s="18" t="str">
        <f t="shared" si="16"/>
        <v>REAR PANEL TOP-GLOSSY BLACK-ABS-P</v>
      </c>
      <c r="G779" s="14">
        <v>2</v>
      </c>
      <c r="H779" s="14"/>
      <c r="I779" s="14"/>
    </row>
    <row r="780" spans="1:9">
      <c r="A780" s="57">
        <v>45887</v>
      </c>
      <c r="B780" s="14">
        <v>98061092</v>
      </c>
      <c r="C780" s="58" t="s">
        <v>20</v>
      </c>
      <c r="D780" s="12" t="s">
        <v>23</v>
      </c>
      <c r="E780" s="14" t="s">
        <v>82</v>
      </c>
      <c r="F780" s="18" t="str">
        <f t="shared" si="16"/>
        <v>MAGNUS HS-Front Brake Cable</v>
      </c>
      <c r="G780" s="14">
        <v>2</v>
      </c>
      <c r="H780" s="14"/>
      <c r="I780" s="14"/>
    </row>
    <row r="781" spans="1:9">
      <c r="A781" s="57">
        <v>45887</v>
      </c>
      <c r="B781" s="14">
        <v>98061092</v>
      </c>
      <c r="C781" s="58" t="s">
        <v>20</v>
      </c>
      <c r="D781" s="12" t="s">
        <v>23</v>
      </c>
      <c r="E781" s="14" t="s">
        <v>81</v>
      </c>
      <c r="F781" s="18" t="str">
        <f t="shared" si="16"/>
        <v>MAGNUS HS-Front HBS  Brake Cable</v>
      </c>
      <c r="G781" s="14">
        <v>4</v>
      </c>
      <c r="H781" s="14"/>
      <c r="I781" s="14"/>
    </row>
    <row r="782" spans="1:9">
      <c r="A782" s="57">
        <v>45887</v>
      </c>
      <c r="B782" s="14">
        <v>98061092</v>
      </c>
      <c r="C782" s="58" t="s">
        <v>20</v>
      </c>
      <c r="D782" s="12" t="s">
        <v>23</v>
      </c>
      <c r="E782" s="14" t="s">
        <v>80</v>
      </c>
      <c r="F782" s="18" t="str">
        <f t="shared" ref="F782:F845" si="17">VLOOKUP(E782,Old,2,FALSE)</f>
        <v>MAGNUS HS-Rear Brake Cable</v>
      </c>
      <c r="G782" s="14">
        <v>2</v>
      </c>
      <c r="H782" s="14"/>
      <c r="I782" s="14"/>
    </row>
    <row r="783" spans="1:9">
      <c r="A783" s="7">
        <v>45883</v>
      </c>
      <c r="B783" s="9" t="s">
        <v>175</v>
      </c>
      <c r="C783" s="14" t="s">
        <v>178</v>
      </c>
      <c r="D783" s="9" t="s">
        <v>175</v>
      </c>
      <c r="E783" s="12" t="s">
        <v>179</v>
      </c>
      <c r="F783" s="18" t="str">
        <f t="shared" si="17"/>
        <v>BRAKE PADS</v>
      </c>
      <c r="G783" s="18">
        <v>4</v>
      </c>
      <c r="H783" s="18"/>
      <c r="I783" s="18"/>
    </row>
    <row r="784" spans="1:9">
      <c r="A784" s="7">
        <v>45881</v>
      </c>
      <c r="B784" s="12" t="s">
        <v>1099</v>
      </c>
      <c r="C784" s="12" t="s">
        <v>1069</v>
      </c>
      <c r="D784" s="12" t="s">
        <v>1071</v>
      </c>
      <c r="E784" s="12" t="s">
        <v>183</v>
      </c>
      <c r="F784" s="18" t="str">
        <f t="shared" si="17"/>
        <v xml:space="preserve">3.00-10 ZOOM D TL42 J
</v>
      </c>
      <c r="G784" s="18">
        <v>4</v>
      </c>
      <c r="H784" s="18"/>
      <c r="I784" s="18"/>
    </row>
    <row r="785" spans="1:9">
      <c r="A785" s="57">
        <v>45874</v>
      </c>
      <c r="B785" s="9" t="s">
        <v>175</v>
      </c>
      <c r="C785" s="14" t="s">
        <v>178</v>
      </c>
      <c r="D785" s="9" t="s">
        <v>175</v>
      </c>
      <c r="E785" s="64" t="s">
        <v>70</v>
      </c>
      <c r="F785" s="18" t="str">
        <f t="shared" si="17"/>
        <v>Brake Shoe Magnus</v>
      </c>
      <c r="G785" s="14">
        <v>5</v>
      </c>
      <c r="H785" s="14"/>
      <c r="I785" s="14"/>
    </row>
    <row r="786" spans="1:9">
      <c r="A786" s="57">
        <v>45874</v>
      </c>
      <c r="B786" s="14" t="s">
        <v>1104</v>
      </c>
      <c r="C786" s="14" t="s">
        <v>68</v>
      </c>
      <c r="D786" s="14" t="s">
        <v>69</v>
      </c>
      <c r="E786" s="64" t="s">
        <v>76</v>
      </c>
      <c r="F786" s="18" t="str">
        <f t="shared" si="17"/>
        <v>Rear Bearing 6204LLU</v>
      </c>
      <c r="G786" s="14">
        <v>30</v>
      </c>
      <c r="H786" s="14"/>
      <c r="I786" s="14"/>
    </row>
    <row r="787" spans="1:9">
      <c r="A787" s="57">
        <v>45874</v>
      </c>
      <c r="B787" s="14" t="s">
        <v>1104</v>
      </c>
      <c r="C787" s="14" t="s">
        <v>68</v>
      </c>
      <c r="D787" s="14" t="s">
        <v>69</v>
      </c>
      <c r="E787" s="30" t="s">
        <v>64</v>
      </c>
      <c r="F787" s="18" t="str">
        <f t="shared" si="17"/>
        <v>Front Bearing Kit 6201RS (Pair)</v>
      </c>
      <c r="G787" s="14">
        <v>15</v>
      </c>
      <c r="H787" s="14"/>
      <c r="I787" s="14"/>
    </row>
    <row r="788" spans="1:9">
      <c r="A788" s="7">
        <v>45874</v>
      </c>
      <c r="B788" s="14">
        <v>98060528</v>
      </c>
      <c r="C788" s="58" t="s">
        <v>20</v>
      </c>
      <c r="D788" s="12" t="s">
        <v>23</v>
      </c>
      <c r="E788" s="12" t="s">
        <v>105</v>
      </c>
      <c r="F788" s="18" t="str">
        <f t="shared" si="17"/>
        <v>WHEEL SPROCKET</v>
      </c>
      <c r="G788" s="18">
        <v>1</v>
      </c>
      <c r="H788" s="18"/>
      <c r="I788" s="18"/>
    </row>
    <row r="789" spans="1:9">
      <c r="A789" s="7">
        <v>45874</v>
      </c>
      <c r="B789" s="14">
        <v>98060528</v>
      </c>
      <c r="C789" s="58" t="s">
        <v>20</v>
      </c>
      <c r="D789" s="12" t="s">
        <v>23</v>
      </c>
      <c r="E789" s="12" t="s">
        <v>184</v>
      </c>
      <c r="F789" s="18" t="str">
        <f t="shared" si="17"/>
        <v>MAG-REAR PANEL TOP-ABS-GALACTIC GREY</v>
      </c>
      <c r="G789" s="18">
        <v>1</v>
      </c>
      <c r="H789" s="18"/>
      <c r="I789" s="18"/>
    </row>
    <row r="790" spans="1:9">
      <c r="A790" s="7">
        <v>45874</v>
      </c>
      <c r="B790" s="14">
        <v>98060528</v>
      </c>
      <c r="C790" s="58" t="s">
        <v>20</v>
      </c>
      <c r="D790" s="12" t="s">
        <v>23</v>
      </c>
      <c r="E790" s="12" t="s">
        <v>177</v>
      </c>
      <c r="F790" s="18" t="str">
        <f t="shared" si="17"/>
        <v>MAG-INS.CLUSTER COVER REAR-ABS-GALACTIC</v>
      </c>
      <c r="G790" s="18">
        <v>1</v>
      </c>
      <c r="H790" s="18"/>
      <c r="I790" s="18"/>
    </row>
    <row r="791" spans="1:9">
      <c r="A791" s="7">
        <v>45874</v>
      </c>
      <c r="B791" s="14">
        <v>98060528</v>
      </c>
      <c r="C791" s="58" t="s">
        <v>20</v>
      </c>
      <c r="D791" s="12" t="s">
        <v>23</v>
      </c>
      <c r="E791" s="12" t="s">
        <v>113</v>
      </c>
      <c r="F791" s="18" t="str">
        <f t="shared" si="17"/>
        <v>BELT</v>
      </c>
      <c r="G791" s="18">
        <v>1</v>
      </c>
      <c r="H791" s="18"/>
      <c r="I791" s="18"/>
    </row>
    <row r="792" spans="1:9">
      <c r="A792" s="7">
        <v>45874</v>
      </c>
      <c r="B792" s="14">
        <v>98060528</v>
      </c>
      <c r="C792" s="58" t="s">
        <v>20</v>
      </c>
      <c r="D792" s="12" t="s">
        <v>23</v>
      </c>
      <c r="E792" s="12" t="s">
        <v>38</v>
      </c>
      <c r="F792" s="18" t="str">
        <f t="shared" si="17"/>
        <v>MAG-INS.CLUSTER COVER FRONT-ABS-GALACTIC</v>
      </c>
      <c r="G792" s="18">
        <v>1</v>
      </c>
      <c r="H792" s="18"/>
      <c r="I792" s="18"/>
    </row>
    <row r="793" spans="1:9">
      <c r="A793" s="7">
        <v>45874</v>
      </c>
      <c r="B793" s="14">
        <v>98060528</v>
      </c>
      <c r="C793" s="58" t="s">
        <v>20</v>
      </c>
      <c r="D793" s="12" t="s">
        <v>23</v>
      </c>
      <c r="E793" s="12" t="s">
        <v>861</v>
      </c>
      <c r="F793" s="18" t="str">
        <f t="shared" si="17"/>
        <v>ZEAL INSCLUSTER COVER ABS GR BLK DM</v>
      </c>
      <c r="G793" s="18">
        <v>1</v>
      </c>
      <c r="H793" s="18"/>
      <c r="I793" s="18"/>
    </row>
    <row r="794" spans="1:9">
      <c r="A794" s="7">
        <v>45874</v>
      </c>
      <c r="B794" s="14">
        <v>98060528</v>
      </c>
      <c r="C794" s="58" t="s">
        <v>20</v>
      </c>
      <c r="D794" s="12" t="s">
        <v>23</v>
      </c>
      <c r="E794" s="12" t="s">
        <v>372</v>
      </c>
      <c r="F794" s="18" t="str">
        <f t="shared" si="17"/>
        <v>INSTRUMENT CLUSTER-PH2-M</v>
      </c>
      <c r="G794" s="18">
        <v>1</v>
      </c>
      <c r="H794" s="18"/>
      <c r="I794" s="18"/>
    </row>
    <row r="795" spans="1:9">
      <c r="A795" s="7">
        <v>45874</v>
      </c>
      <c r="B795" s="14">
        <v>98060528</v>
      </c>
      <c r="C795" s="58" t="s">
        <v>20</v>
      </c>
      <c r="D795" s="12" t="s">
        <v>23</v>
      </c>
      <c r="E795" s="12" t="s">
        <v>213</v>
      </c>
      <c r="F795" s="18" t="str">
        <f t="shared" si="17"/>
        <v>MAG-PROTECTION BOARD RH-ABS-GALACTIC</v>
      </c>
      <c r="G795" s="18">
        <v>1</v>
      </c>
      <c r="H795" s="18"/>
      <c r="I795" s="18"/>
    </row>
    <row r="796" spans="1:9">
      <c r="A796" s="7">
        <v>45874</v>
      </c>
      <c r="B796" s="14">
        <v>98060528</v>
      </c>
      <c r="C796" s="58" t="s">
        <v>20</v>
      </c>
      <c r="D796" s="12" t="s">
        <v>23</v>
      </c>
      <c r="E796" s="12" t="s">
        <v>233</v>
      </c>
      <c r="F796" s="18" t="str">
        <f t="shared" si="17"/>
        <v>MAG-PROTECTION BOARD LH-ABS-GALACTIC</v>
      </c>
      <c r="G796" s="18">
        <v>1</v>
      </c>
      <c r="H796" s="18"/>
      <c r="I796" s="18"/>
    </row>
    <row r="797" spans="1:9">
      <c r="A797" s="7">
        <v>45874</v>
      </c>
      <c r="B797" s="14">
        <v>98060528</v>
      </c>
      <c r="C797" s="58" t="s">
        <v>20</v>
      </c>
      <c r="D797" s="12" t="s">
        <v>23</v>
      </c>
      <c r="E797" s="12" t="s">
        <v>223</v>
      </c>
      <c r="F797" s="18" t="str">
        <f t="shared" si="17"/>
        <v>MAGNUS FRONT PANEL RH-ABS-GALACTIC GREY</v>
      </c>
      <c r="G797" s="18">
        <v>1</v>
      </c>
      <c r="H797" s="18"/>
      <c r="I797" s="18"/>
    </row>
    <row r="798" spans="1:9">
      <c r="A798" s="7">
        <v>45874</v>
      </c>
      <c r="B798" s="14">
        <v>98060528</v>
      </c>
      <c r="C798" s="58" t="s">
        <v>20</v>
      </c>
      <c r="D798" s="12" t="s">
        <v>23</v>
      </c>
      <c r="E798" s="12" t="s">
        <v>210</v>
      </c>
      <c r="F798" s="18" t="str">
        <f t="shared" si="17"/>
        <v>MAGNUS FRONT PANEL LH-ABS-GALACTIC GREY</v>
      </c>
      <c r="G798" s="18">
        <v>1</v>
      </c>
      <c r="H798" s="18"/>
      <c r="I798" s="18"/>
    </row>
    <row r="799" spans="1:9">
      <c r="A799" s="7">
        <v>45874</v>
      </c>
      <c r="B799" s="14">
        <v>98060528</v>
      </c>
      <c r="C799" s="58" t="s">
        <v>20</v>
      </c>
      <c r="D799" s="12" t="s">
        <v>23</v>
      </c>
      <c r="E799" s="12" t="s">
        <v>671</v>
      </c>
      <c r="F799" s="18" t="str">
        <f t="shared" si="17"/>
        <v>MAGNUS HS-LUGGAGE BOX LIGHT WITH SWITCH</v>
      </c>
      <c r="G799" s="18">
        <v>2</v>
      </c>
      <c r="H799" s="18"/>
      <c r="I799" s="18"/>
    </row>
    <row r="800" spans="1:9">
      <c r="A800" s="7">
        <v>45874</v>
      </c>
      <c r="B800" s="14">
        <v>98060528</v>
      </c>
      <c r="C800" s="58" t="s">
        <v>20</v>
      </c>
      <c r="D800" s="12" t="s">
        <v>23</v>
      </c>
      <c r="E800" s="12" t="s">
        <v>108</v>
      </c>
      <c r="F800" s="18" t="str">
        <f t="shared" si="17"/>
        <v>MOTOR SPROCKET</v>
      </c>
      <c r="G800" s="18">
        <v>1</v>
      </c>
      <c r="H800" s="18"/>
      <c r="I800" s="18"/>
    </row>
    <row r="801" spans="1:9">
      <c r="A801" s="7">
        <v>45874</v>
      </c>
      <c r="B801" s="14">
        <v>98060528</v>
      </c>
      <c r="C801" s="58" t="s">
        <v>20</v>
      </c>
      <c r="D801" s="12" t="s">
        <v>23</v>
      </c>
      <c r="E801" s="12" t="s">
        <v>336</v>
      </c>
      <c r="F801" s="18" t="str">
        <f t="shared" si="17"/>
        <v>MAGNUS HS-HANDLE BAR-STEEL-BK PC</v>
      </c>
      <c r="G801" s="18">
        <v>2</v>
      </c>
      <c r="H801" s="18"/>
      <c r="I801" s="18"/>
    </row>
    <row r="802" spans="1:9">
      <c r="A802" s="7">
        <v>45874</v>
      </c>
      <c r="B802" s="14">
        <v>98060528</v>
      </c>
      <c r="C802" s="58" t="s">
        <v>20</v>
      </c>
      <c r="D802" s="12" t="s">
        <v>23</v>
      </c>
      <c r="E802" s="12" t="s">
        <v>145</v>
      </c>
      <c r="F802" s="18" t="str">
        <f t="shared" si="17"/>
        <v>MAG-FRONT FENDER-ABS-OCEAN BLUE DM</v>
      </c>
      <c r="G802" s="18">
        <v>2</v>
      </c>
      <c r="H802" s="18"/>
      <c r="I802" s="18"/>
    </row>
    <row r="803" spans="1:9">
      <c r="A803" s="7">
        <v>45874</v>
      </c>
      <c r="B803" s="14">
        <v>98060528</v>
      </c>
      <c r="C803" s="58" t="s">
        <v>20</v>
      </c>
      <c r="D803" s="12" t="s">
        <v>23</v>
      </c>
      <c r="E803" s="12" t="s">
        <v>144</v>
      </c>
      <c r="F803" s="18" t="str">
        <f t="shared" si="17"/>
        <v>HANDLE_LOCK_ SET</v>
      </c>
      <c r="G803" s="18">
        <v>2</v>
      </c>
      <c r="H803" s="18"/>
      <c r="I803" s="18"/>
    </row>
    <row r="804" spans="1:9">
      <c r="A804" s="7">
        <v>45874</v>
      </c>
      <c r="B804" s="14">
        <v>98060528</v>
      </c>
      <c r="C804" s="58" t="s">
        <v>20</v>
      </c>
      <c r="D804" s="12" t="s">
        <v>23</v>
      </c>
      <c r="E804" s="12" t="s">
        <v>319</v>
      </c>
      <c r="F804" s="18" t="str">
        <f t="shared" si="17"/>
        <v>LIP SEAL-Z/M</v>
      </c>
      <c r="G804" s="18">
        <v>10</v>
      </c>
      <c r="H804" s="18"/>
      <c r="I804" s="18"/>
    </row>
    <row r="805" spans="1:9">
      <c r="A805" s="7">
        <v>45874</v>
      </c>
      <c r="B805" s="14">
        <v>98060528</v>
      </c>
      <c r="C805" s="58" t="s">
        <v>20</v>
      </c>
      <c r="D805" s="12" t="s">
        <v>23</v>
      </c>
      <c r="E805" s="12" t="s">
        <v>109</v>
      </c>
      <c r="F805" s="18" t="str">
        <f t="shared" si="17"/>
        <v>THROTTLE RH W/O SWITCH</v>
      </c>
      <c r="G805" s="18">
        <v>2</v>
      </c>
      <c r="H805" s="18"/>
      <c r="I805" s="18"/>
    </row>
    <row r="806" spans="1:9">
      <c r="A806" s="7">
        <v>45874</v>
      </c>
      <c r="B806" s="14">
        <v>98060529</v>
      </c>
      <c r="C806" s="58" t="s">
        <v>20</v>
      </c>
      <c r="D806" s="12" t="s">
        <v>23</v>
      </c>
      <c r="E806" s="14" t="s">
        <v>694</v>
      </c>
      <c r="F806" s="18" t="str">
        <f t="shared" si="17"/>
        <v>USB CHARGER-5V-3A</v>
      </c>
      <c r="G806" s="14">
        <v>1</v>
      </c>
      <c r="H806" s="14"/>
      <c r="I806" s="14"/>
    </row>
    <row r="807" spans="1:9">
      <c r="A807" s="57">
        <v>45868</v>
      </c>
      <c r="B807" s="9" t="s">
        <v>175</v>
      </c>
      <c r="C807" s="14" t="s">
        <v>1138</v>
      </c>
      <c r="D807" s="9" t="s">
        <v>175</v>
      </c>
      <c r="E807" s="14" t="s">
        <v>176</v>
      </c>
      <c r="F807" s="18" t="str">
        <f t="shared" si="17"/>
        <v>MCB</v>
      </c>
      <c r="G807" s="14">
        <v>2</v>
      </c>
      <c r="H807" s="14"/>
      <c r="I807" s="14"/>
    </row>
    <row r="808" spans="1:9">
      <c r="A808" s="57">
        <v>45867</v>
      </c>
      <c r="B808" s="9">
        <v>94671660</v>
      </c>
      <c r="C808" s="58" t="s">
        <v>20</v>
      </c>
      <c r="D808" s="12" t="s">
        <v>23</v>
      </c>
      <c r="E808" s="14" t="s">
        <v>72</v>
      </c>
      <c r="F808" s="18" t="str">
        <f t="shared" si="17"/>
        <v>Zeal-Converter-48/60V-12V DCDC DM</v>
      </c>
      <c r="G808" s="14">
        <v>1</v>
      </c>
      <c r="H808" s="14" t="s">
        <v>1145</v>
      </c>
      <c r="I808" s="14" t="s">
        <v>1146</v>
      </c>
    </row>
    <row r="809" spans="1:9">
      <c r="A809" s="57">
        <v>45867</v>
      </c>
      <c r="B809" s="14">
        <v>94671660</v>
      </c>
      <c r="C809" s="58" t="s">
        <v>20</v>
      </c>
      <c r="D809" s="12" t="s">
        <v>23</v>
      </c>
      <c r="E809" s="14" t="s">
        <v>72</v>
      </c>
      <c r="F809" s="18" t="str">
        <f t="shared" si="17"/>
        <v>Zeal-Converter-48/60V-12V DCDC DM</v>
      </c>
      <c r="G809" s="14">
        <v>1</v>
      </c>
      <c r="H809" s="14"/>
      <c r="I809" s="14" t="s">
        <v>1147</v>
      </c>
    </row>
    <row r="810" spans="1:9">
      <c r="A810" s="57">
        <v>45865</v>
      </c>
      <c r="B810" s="9" t="s">
        <v>175</v>
      </c>
      <c r="C810" s="14" t="s">
        <v>178</v>
      </c>
      <c r="D810" s="9" t="s">
        <v>175</v>
      </c>
      <c r="E810" s="14" t="s">
        <v>100</v>
      </c>
      <c r="F810" s="18" t="str">
        <f t="shared" si="17"/>
        <v>CEAT 90/90-12 ZOOM X3 54J TL (Tyre 12")</v>
      </c>
      <c r="G810" s="14">
        <v>1</v>
      </c>
      <c r="H810" s="14"/>
      <c r="I810" s="14"/>
    </row>
    <row r="811" spans="1:9">
      <c r="A811" s="57">
        <v>45865</v>
      </c>
      <c r="B811" s="9" t="s">
        <v>175</v>
      </c>
      <c r="C811" s="14" t="s">
        <v>178</v>
      </c>
      <c r="D811" s="9" t="s">
        <v>175</v>
      </c>
      <c r="E811" s="64" t="s">
        <v>70</v>
      </c>
      <c r="F811" s="18" t="str">
        <f t="shared" si="17"/>
        <v>Brake Shoe Magnus</v>
      </c>
      <c r="G811" s="14">
        <v>9</v>
      </c>
      <c r="H811" s="14"/>
      <c r="I811" s="14"/>
    </row>
    <row r="812" spans="1:9">
      <c r="A812" s="57">
        <v>45865</v>
      </c>
      <c r="B812" s="9" t="s">
        <v>175</v>
      </c>
      <c r="C812" s="14" t="s">
        <v>178</v>
      </c>
      <c r="D812" s="9" t="s">
        <v>175</v>
      </c>
      <c r="E812" s="14" t="s">
        <v>408</v>
      </c>
      <c r="F812" s="18" t="str">
        <f t="shared" si="17"/>
        <v>BRAKE SENSOR</v>
      </c>
      <c r="G812" s="14">
        <v>5</v>
      </c>
      <c r="H812" s="14"/>
      <c r="I812" s="14"/>
    </row>
    <row r="813" spans="1:9">
      <c r="A813" s="57">
        <v>45865</v>
      </c>
      <c r="B813" s="9" t="s">
        <v>175</v>
      </c>
      <c r="C813" s="14" t="s">
        <v>178</v>
      </c>
      <c r="D813" s="9" t="s">
        <v>175</v>
      </c>
      <c r="E813" s="14" t="s">
        <v>51</v>
      </c>
      <c r="F813" s="18" t="str">
        <f t="shared" si="17"/>
        <v>NEXUS OIL PALCO 80W90 120Ml</v>
      </c>
      <c r="G813" s="14">
        <v>10</v>
      </c>
      <c r="H813" s="14"/>
      <c r="I813" s="14"/>
    </row>
    <row r="814" spans="1:9" ht="15.75" customHeight="1">
      <c r="A814" s="57">
        <v>45864</v>
      </c>
      <c r="B814" s="14">
        <v>98060175</v>
      </c>
      <c r="C814" s="58" t="s">
        <v>20</v>
      </c>
      <c r="D814" s="12" t="s">
        <v>23</v>
      </c>
      <c r="E814" s="66" t="s">
        <v>62</v>
      </c>
      <c r="F814" s="18" t="str">
        <f t="shared" si="17"/>
        <v>MAGNUS-LOCK SET-PAVNA DM</v>
      </c>
      <c r="G814" s="14">
        <v>10</v>
      </c>
      <c r="H814" s="14"/>
      <c r="I814" s="14"/>
    </row>
    <row r="815" spans="1:9" ht="15.75" customHeight="1">
      <c r="A815" s="57">
        <v>45864</v>
      </c>
      <c r="B815" s="14">
        <v>98060175</v>
      </c>
      <c r="C815" s="58" t="s">
        <v>20</v>
      </c>
      <c r="D815" s="12" t="s">
        <v>23</v>
      </c>
      <c r="E815" s="66" t="s">
        <v>112</v>
      </c>
      <c r="F815" s="18" t="str">
        <f t="shared" si="17"/>
        <v>MAG/ZEAL-BRAKE CABLE GUIDE-STEEL-ZP-DM</v>
      </c>
      <c r="G815" s="14">
        <v>10</v>
      </c>
      <c r="H815" s="14"/>
      <c r="I815" s="14"/>
    </row>
    <row r="816" spans="1:9" ht="15.75" customHeight="1">
      <c r="A816" s="57">
        <v>45864</v>
      </c>
      <c r="B816" s="14">
        <v>98060175</v>
      </c>
      <c r="C816" s="58" t="s">
        <v>20</v>
      </c>
      <c r="D816" s="12" t="s">
        <v>23</v>
      </c>
      <c r="E816" s="66" t="s">
        <v>165</v>
      </c>
      <c r="F816" s="18" t="str">
        <f t="shared" si="17"/>
        <v>EX-BATTERY CLAMP-STEL-ZP</v>
      </c>
      <c r="G816" s="14">
        <v>5</v>
      </c>
      <c r="H816" s="14"/>
      <c r="I816" s="14"/>
    </row>
    <row r="817" spans="1:9" ht="15.75" customHeight="1">
      <c r="A817" s="57">
        <v>45864</v>
      </c>
      <c r="B817" s="14">
        <v>98060175</v>
      </c>
      <c r="C817" s="58" t="s">
        <v>20</v>
      </c>
      <c r="D817" s="12" t="s">
        <v>23</v>
      </c>
      <c r="E817" s="66" t="s">
        <v>157</v>
      </c>
      <c r="F817" s="18" t="str">
        <f t="shared" si="17"/>
        <v>HBS Equalizer Enclosure</v>
      </c>
      <c r="G817" s="14">
        <v>4</v>
      </c>
      <c r="H817" s="14"/>
      <c r="I817" s="14"/>
    </row>
    <row r="818" spans="1:9" ht="15.75" customHeight="1">
      <c r="A818" s="57">
        <v>45864</v>
      </c>
      <c r="B818" s="14">
        <v>98060175</v>
      </c>
      <c r="C818" s="58" t="s">
        <v>20</v>
      </c>
      <c r="D818" s="12" t="s">
        <v>23</v>
      </c>
      <c r="E818" s="66" t="s">
        <v>258</v>
      </c>
      <c r="F818" s="18" t="str">
        <f t="shared" si="17"/>
        <v>Magnus/zeal-Seat Latch DM</v>
      </c>
      <c r="G818" s="14">
        <v>5</v>
      </c>
      <c r="H818" s="14"/>
      <c r="I818" s="14"/>
    </row>
    <row r="819" spans="1:9" ht="15.75" customHeight="1">
      <c r="A819" s="57">
        <v>45864</v>
      </c>
      <c r="B819" s="14">
        <v>98060175</v>
      </c>
      <c r="C819" s="58" t="s">
        <v>20</v>
      </c>
      <c r="D819" s="12" t="s">
        <v>23</v>
      </c>
      <c r="E819" s="66" t="s">
        <v>627</v>
      </c>
      <c r="F819" s="18" t="str">
        <f t="shared" si="17"/>
        <v>MAG-MUDGUARD MTG CLAMP-STL-BK PC</v>
      </c>
      <c r="G819" s="14">
        <v>3</v>
      </c>
      <c r="H819" s="14"/>
      <c r="I819" s="14"/>
    </row>
    <row r="820" spans="1:9" ht="15.75" customHeight="1">
      <c r="A820" s="57">
        <v>45864</v>
      </c>
      <c r="B820" s="14">
        <v>98060175</v>
      </c>
      <c r="C820" s="58" t="s">
        <v>20</v>
      </c>
      <c r="D820" s="12" t="s">
        <v>23</v>
      </c>
      <c r="E820" s="66" t="s">
        <v>709</v>
      </c>
      <c r="F820" s="18" t="str">
        <f t="shared" si="17"/>
        <v>Head Light Decorative Plate</v>
      </c>
      <c r="G820" s="14">
        <v>2</v>
      </c>
      <c r="H820" s="14"/>
      <c r="I820" s="14"/>
    </row>
    <row r="821" spans="1:9" ht="15.75" customHeight="1">
      <c r="A821" s="57">
        <v>45864</v>
      </c>
      <c r="B821" s="14">
        <v>98060175</v>
      </c>
      <c r="C821" s="58" t="s">
        <v>20</v>
      </c>
      <c r="D821" s="12" t="s">
        <v>23</v>
      </c>
      <c r="E821" s="66" t="s">
        <v>38</v>
      </c>
      <c r="F821" s="18" t="str">
        <f t="shared" si="17"/>
        <v>MAG-INS.CLUSTER COVER FRONT-ABS-GALACTIC</v>
      </c>
      <c r="G821" s="14">
        <v>2</v>
      </c>
      <c r="H821" s="14"/>
      <c r="I821" s="14"/>
    </row>
    <row r="822" spans="1:9" ht="15.75" customHeight="1">
      <c r="A822" s="57">
        <v>45864</v>
      </c>
      <c r="B822" s="14">
        <v>98060175</v>
      </c>
      <c r="C822" s="58" t="s">
        <v>20</v>
      </c>
      <c r="D822" s="12" t="s">
        <v>23</v>
      </c>
      <c r="E822" s="66" t="s">
        <v>265</v>
      </c>
      <c r="F822" s="18" t="str">
        <f t="shared" si="17"/>
        <v>MAGNUS SIDE STAND SPRING - DM</v>
      </c>
      <c r="G822" s="14">
        <v>2</v>
      </c>
      <c r="H822" s="14"/>
      <c r="I822" s="14"/>
    </row>
    <row r="823" spans="1:9" ht="15.75" customHeight="1">
      <c r="A823" s="57">
        <v>45864</v>
      </c>
      <c r="B823" s="14">
        <v>98060175</v>
      </c>
      <c r="C823" s="58" t="s">
        <v>20</v>
      </c>
      <c r="D823" s="12" t="s">
        <v>23</v>
      </c>
      <c r="E823" s="66" t="s">
        <v>74</v>
      </c>
      <c r="F823" s="18" t="str">
        <f t="shared" si="17"/>
        <v>MAG-INS.CLUSTER COVER FRONT-ABS-MT RED D</v>
      </c>
      <c r="G823" s="14">
        <v>1</v>
      </c>
      <c r="H823" s="14"/>
      <c r="I823" s="14"/>
    </row>
    <row r="824" spans="1:9" ht="15.75" customHeight="1">
      <c r="A824" s="57">
        <v>45864</v>
      </c>
      <c r="B824" s="14">
        <v>98060175</v>
      </c>
      <c r="C824" s="58" t="s">
        <v>20</v>
      </c>
      <c r="D824" s="12" t="s">
        <v>23</v>
      </c>
      <c r="E824" s="66" t="s">
        <v>336</v>
      </c>
      <c r="F824" s="18" t="str">
        <f t="shared" si="17"/>
        <v>MAGNUS HS-HANDLE BAR-STEEL-BK PC</v>
      </c>
      <c r="G824" s="14">
        <v>1</v>
      </c>
      <c r="H824" s="14"/>
      <c r="I824" s="14"/>
    </row>
    <row r="825" spans="1:9" ht="15.75" customHeight="1">
      <c r="A825" s="57">
        <v>45864</v>
      </c>
      <c r="B825" s="14">
        <v>98060175</v>
      </c>
      <c r="C825" s="58" t="s">
        <v>20</v>
      </c>
      <c r="D825" s="12" t="s">
        <v>23</v>
      </c>
      <c r="E825" s="66" t="s">
        <v>177</v>
      </c>
      <c r="F825" s="18" t="str">
        <f t="shared" si="17"/>
        <v>MAG-INS.CLUSTER COVER REAR-ABS-GALACTIC</v>
      </c>
      <c r="G825" s="14">
        <v>1</v>
      </c>
      <c r="H825" s="14"/>
      <c r="I825" s="14"/>
    </row>
    <row r="826" spans="1:9" ht="15.75" customHeight="1">
      <c r="A826" s="57">
        <v>45864</v>
      </c>
      <c r="B826" s="14">
        <v>98060175</v>
      </c>
      <c r="C826" s="58" t="s">
        <v>20</v>
      </c>
      <c r="D826" s="12" t="s">
        <v>23</v>
      </c>
      <c r="E826" s="66" t="s">
        <v>1125</v>
      </c>
      <c r="F826" s="18" t="str">
        <f t="shared" si="17"/>
        <v>GLOVE_BOX_PANEL</v>
      </c>
      <c r="G826" s="14">
        <v>1</v>
      </c>
      <c r="H826" s="14"/>
      <c r="I826" s="14"/>
    </row>
    <row r="827" spans="1:9" ht="15.75" customHeight="1">
      <c r="A827" s="57">
        <v>45864</v>
      </c>
      <c r="B827" s="14">
        <v>98060175</v>
      </c>
      <c r="C827" s="58" t="s">
        <v>20</v>
      </c>
      <c r="D827" s="12" t="s">
        <v>23</v>
      </c>
      <c r="E827" s="66" t="s">
        <v>340</v>
      </c>
      <c r="F827" s="18" t="str">
        <f t="shared" si="17"/>
        <v>LFR_FRAME_ASSY</v>
      </c>
      <c r="G827" s="14">
        <v>1</v>
      </c>
      <c r="H827" s="14"/>
      <c r="I827" s="14"/>
    </row>
    <row r="828" spans="1:9" ht="15.75" customHeight="1">
      <c r="A828" s="57">
        <v>45864</v>
      </c>
      <c r="B828" s="14">
        <v>98060175</v>
      </c>
      <c r="C828" s="58" t="s">
        <v>20</v>
      </c>
      <c r="D828" s="12" t="s">
        <v>23</v>
      </c>
      <c r="E828" s="66" t="s">
        <v>168</v>
      </c>
      <c r="F828" s="18" t="str">
        <f t="shared" si="17"/>
        <v>PROTECTIVE SET-CRASH GUARD-SS202-NEXUS</v>
      </c>
      <c r="G828" s="14">
        <v>2</v>
      </c>
      <c r="H828" s="14"/>
      <c r="I828" s="14"/>
    </row>
    <row r="829" spans="1:9" ht="15.75" customHeight="1">
      <c r="A829" s="57">
        <v>45864</v>
      </c>
      <c r="B829" s="14">
        <v>98060175</v>
      </c>
      <c r="C829" s="58" t="s">
        <v>20</v>
      </c>
      <c r="D829" s="12" t="s">
        <v>23</v>
      </c>
      <c r="E829" s="66" t="s">
        <v>466</v>
      </c>
      <c r="F829" s="18" t="str">
        <f t="shared" si="17"/>
        <v>Zeal-Rear Inner Mudguard-PP-Black DM</v>
      </c>
      <c r="G829" s="14">
        <v>1</v>
      </c>
      <c r="H829" s="14"/>
      <c r="I829" s="14"/>
    </row>
    <row r="830" spans="1:9">
      <c r="A830" s="57">
        <v>45864</v>
      </c>
      <c r="B830" s="14">
        <v>98060176</v>
      </c>
      <c r="C830" s="58" t="s">
        <v>20</v>
      </c>
      <c r="D830" s="12" t="s">
        <v>23</v>
      </c>
      <c r="E830" s="14" t="s">
        <v>750</v>
      </c>
      <c r="F830" s="18" t="str">
        <f t="shared" si="17"/>
        <v>MAGNUS HS-H/L HOLDER BOTTOM-ABS-BLK</v>
      </c>
      <c r="G830" s="14">
        <v>2</v>
      </c>
      <c r="H830" s="14"/>
      <c r="I830" s="14"/>
    </row>
    <row r="831" spans="1:9">
      <c r="A831" s="57">
        <v>45864</v>
      </c>
      <c r="B831" s="14">
        <v>98060176</v>
      </c>
      <c r="C831" s="58" t="s">
        <v>20</v>
      </c>
      <c r="D831" s="12" t="s">
        <v>23</v>
      </c>
      <c r="E831" s="14" t="s">
        <v>752</v>
      </c>
      <c r="F831" s="18" t="str">
        <f t="shared" si="17"/>
        <v>MAGNUS HS-H/L HOLDER TOP-ABS-BLK</v>
      </c>
      <c r="G831" s="14">
        <v>2</v>
      </c>
      <c r="H831" s="14"/>
      <c r="I831" s="14"/>
    </row>
    <row r="832" spans="1:9">
      <c r="A832" s="57">
        <v>45863</v>
      </c>
      <c r="B832" s="14" t="s">
        <v>1197</v>
      </c>
      <c r="C832" s="18" t="s">
        <v>1069</v>
      </c>
      <c r="D832" s="18" t="s">
        <v>1071</v>
      </c>
      <c r="E832" s="12" t="s">
        <v>183</v>
      </c>
      <c r="F832" s="18" t="str">
        <f t="shared" si="17"/>
        <v xml:space="preserve">3.00-10 ZOOM D TL42 J
</v>
      </c>
      <c r="G832" s="14">
        <v>4</v>
      </c>
      <c r="H832" s="14"/>
      <c r="I832" s="14"/>
    </row>
    <row r="833" spans="1:9">
      <c r="A833" s="57">
        <v>45862</v>
      </c>
      <c r="B833" s="9" t="s">
        <v>175</v>
      </c>
      <c r="C833" s="14" t="s">
        <v>178</v>
      </c>
      <c r="D833" s="9" t="s">
        <v>175</v>
      </c>
      <c r="E833" s="14" t="s">
        <v>179</v>
      </c>
      <c r="F833" s="18" t="str">
        <f t="shared" si="17"/>
        <v>BRAKE PADS</v>
      </c>
      <c r="G833" s="14">
        <v>3</v>
      </c>
      <c r="H833" s="14"/>
      <c r="I833" s="14"/>
    </row>
    <row r="834" spans="1:9">
      <c r="A834" s="57">
        <v>45861</v>
      </c>
      <c r="B834" s="9">
        <v>94671177</v>
      </c>
      <c r="C834" s="58" t="s">
        <v>20</v>
      </c>
      <c r="D834" s="12" t="s">
        <v>23</v>
      </c>
      <c r="E834" s="14" t="s">
        <v>896</v>
      </c>
      <c r="F834" s="18" t="str">
        <f t="shared" si="17"/>
        <v>START-SWITCH MODULE</v>
      </c>
      <c r="G834" s="14">
        <v>1</v>
      </c>
      <c r="H834" s="14"/>
      <c r="I834" s="14" t="s">
        <v>1209</v>
      </c>
    </row>
    <row r="835" spans="1:9">
      <c r="A835" s="57">
        <v>45853</v>
      </c>
      <c r="B835" s="14">
        <v>98059429</v>
      </c>
      <c r="C835" s="58" t="s">
        <v>20</v>
      </c>
      <c r="D835" s="12" t="s">
        <v>23</v>
      </c>
      <c r="E835" s="14" t="s">
        <v>233</v>
      </c>
      <c r="F835" s="18" t="str">
        <f t="shared" si="17"/>
        <v>MAG-PROTECTION BOARD LH-ABS-GALACTIC</v>
      </c>
      <c r="G835" s="14">
        <v>1</v>
      </c>
      <c r="H835" s="14"/>
      <c r="I835" s="14"/>
    </row>
    <row r="836" spans="1:9">
      <c r="A836" s="57">
        <v>45853</v>
      </c>
      <c r="B836" s="14">
        <v>94670653</v>
      </c>
      <c r="C836" s="58" t="s">
        <v>20</v>
      </c>
      <c r="D836" s="12" t="s">
        <v>23</v>
      </c>
      <c r="E836" s="14" t="s">
        <v>350</v>
      </c>
      <c r="F836" s="18" t="str">
        <f t="shared" si="17"/>
        <v>HALL SENSOR PCB ASSEMBLY-Z/M</v>
      </c>
      <c r="G836" s="14">
        <v>1</v>
      </c>
      <c r="H836" s="14"/>
      <c r="I836" s="14" t="s">
        <v>1215</v>
      </c>
    </row>
    <row r="837" spans="1:9">
      <c r="A837" s="57">
        <v>45849</v>
      </c>
      <c r="B837" s="14">
        <v>98059244</v>
      </c>
      <c r="C837" s="58" t="s">
        <v>20</v>
      </c>
      <c r="D837" s="12" t="s">
        <v>23</v>
      </c>
      <c r="E837" s="14" t="s">
        <v>465</v>
      </c>
      <c r="F837" s="18" t="str">
        <f t="shared" si="17"/>
        <v>Reo/Zeal-Swing Arm Cover LH-PP-Black</v>
      </c>
      <c r="G837" s="14">
        <v>1</v>
      </c>
      <c r="H837" s="14"/>
      <c r="I837" s="14"/>
    </row>
    <row r="838" spans="1:9">
      <c r="A838" s="57">
        <v>45849</v>
      </c>
      <c r="B838" s="14">
        <v>98059244</v>
      </c>
      <c r="C838" s="58" t="s">
        <v>20</v>
      </c>
      <c r="D838" s="12" t="s">
        <v>23</v>
      </c>
      <c r="E838" s="14" t="s">
        <v>354</v>
      </c>
      <c r="F838" s="18" t="str">
        <f t="shared" si="17"/>
        <v>MAG-INS.CLUSTER COVER REAR-ABS-WHITE DM  BPLGW00513</v>
      </c>
      <c r="G838" s="14">
        <v>1</v>
      </c>
      <c r="H838" s="14"/>
      <c r="I838" s="14"/>
    </row>
    <row r="839" spans="1:9">
      <c r="A839" s="57">
        <v>45849</v>
      </c>
      <c r="B839" s="14">
        <v>98059244</v>
      </c>
      <c r="C839" s="58" t="s">
        <v>20</v>
      </c>
      <c r="D839" s="12" t="s">
        <v>23</v>
      </c>
      <c r="E839" s="14" t="s">
        <v>386</v>
      </c>
      <c r="F839" s="18" t="str">
        <f t="shared" si="17"/>
        <v>MAG-INS.CLUSTER COVER FRONT-ABS-WHITE DM BPLGW00512</v>
      </c>
      <c r="G839" s="14">
        <v>1</v>
      </c>
      <c r="H839" s="14"/>
      <c r="I839" s="14"/>
    </row>
    <row r="840" spans="1:9">
      <c r="A840" s="57">
        <v>45849</v>
      </c>
      <c r="B840" s="14">
        <v>98059244</v>
      </c>
      <c r="C840" s="58" t="s">
        <v>20</v>
      </c>
      <c r="D840" s="12" t="s">
        <v>23</v>
      </c>
      <c r="E840" s="14" t="s">
        <v>80</v>
      </c>
      <c r="F840" s="18" t="str">
        <f t="shared" si="17"/>
        <v>MAGNUS HS-Rear Brake Cable</v>
      </c>
      <c r="G840" s="14">
        <v>5</v>
      </c>
      <c r="H840" s="14"/>
      <c r="I840" s="14"/>
    </row>
    <row r="841" spans="1:9">
      <c r="A841" s="57">
        <v>45849</v>
      </c>
      <c r="B841" s="14">
        <v>98059244</v>
      </c>
      <c r="C841" s="58" t="s">
        <v>20</v>
      </c>
      <c r="D841" s="12" t="s">
        <v>23</v>
      </c>
      <c r="E841" s="14" t="s">
        <v>81</v>
      </c>
      <c r="F841" s="18" t="str">
        <f t="shared" si="17"/>
        <v>MAGNUS HS-Front HBS  Brake Cable</v>
      </c>
      <c r="G841" s="14">
        <v>5</v>
      </c>
      <c r="H841" s="14"/>
      <c r="I841" s="14"/>
    </row>
    <row r="842" spans="1:9">
      <c r="A842" s="57">
        <v>45849</v>
      </c>
      <c r="B842" s="14">
        <v>98059244</v>
      </c>
      <c r="C842" s="58" t="s">
        <v>20</v>
      </c>
      <c r="D842" s="12" t="s">
        <v>23</v>
      </c>
      <c r="E842" s="14" t="s">
        <v>82</v>
      </c>
      <c r="F842" s="18" t="str">
        <f t="shared" si="17"/>
        <v>MAGNUS HS-Front Brake Cable</v>
      </c>
      <c r="G842" s="14">
        <v>5</v>
      </c>
      <c r="H842" s="14"/>
      <c r="I842" s="14"/>
    </row>
    <row r="843" spans="1:9">
      <c r="A843" s="57">
        <v>45849</v>
      </c>
      <c r="B843" s="14">
        <v>98059244</v>
      </c>
      <c r="C843" s="58" t="s">
        <v>20</v>
      </c>
      <c r="D843" s="12" t="s">
        <v>23</v>
      </c>
      <c r="E843" s="14" t="s">
        <v>245</v>
      </c>
      <c r="F843" s="18" t="str">
        <f t="shared" si="17"/>
        <v>ZEAL/MAG-MOTOR CONNECTING WIRE</v>
      </c>
      <c r="G843" s="14">
        <v>3</v>
      </c>
      <c r="H843" s="14"/>
      <c r="I843" s="14"/>
    </row>
    <row r="844" spans="1:9">
      <c r="A844" s="57">
        <v>45849</v>
      </c>
      <c r="B844" s="14">
        <v>98059244</v>
      </c>
      <c r="C844" s="58" t="s">
        <v>20</v>
      </c>
      <c r="D844" s="12" t="s">
        <v>23</v>
      </c>
      <c r="E844" s="14" t="s">
        <v>265</v>
      </c>
      <c r="F844" s="18" t="str">
        <f t="shared" si="17"/>
        <v>MAGNUS SIDE STAND SPRING - DM</v>
      </c>
      <c r="G844" s="14">
        <v>2</v>
      </c>
      <c r="H844" s="14"/>
      <c r="I844" s="14"/>
    </row>
    <row r="845" spans="1:9">
      <c r="A845" s="57">
        <v>45849</v>
      </c>
      <c r="B845" s="14">
        <v>98059244</v>
      </c>
      <c r="C845" s="58" t="s">
        <v>20</v>
      </c>
      <c r="D845" s="12" t="s">
        <v>23</v>
      </c>
      <c r="E845" s="14" t="s">
        <v>113</v>
      </c>
      <c r="F845" s="18" t="str">
        <f t="shared" si="17"/>
        <v>BELT</v>
      </c>
      <c r="G845" s="14">
        <v>1</v>
      </c>
      <c r="H845" s="14"/>
      <c r="I845" s="14"/>
    </row>
    <row r="846" spans="1:9">
      <c r="A846" s="57">
        <v>45849</v>
      </c>
      <c r="B846" s="14">
        <v>98059244</v>
      </c>
      <c r="C846" s="58" t="s">
        <v>20</v>
      </c>
      <c r="D846" s="12" t="s">
        <v>23</v>
      </c>
      <c r="E846" s="14" t="s">
        <v>493</v>
      </c>
      <c r="F846" s="18" t="str">
        <f t="shared" ref="F846:F909" si="18">VLOOKUP(E846,Old,2,FALSE)</f>
        <v>MAG/PWR-BAG HOOK PLATE-PP-BLACK</v>
      </c>
      <c r="G846" s="14">
        <v>5</v>
      </c>
      <c r="H846" s="14"/>
      <c r="I846" s="14"/>
    </row>
    <row r="847" spans="1:9">
      <c r="A847" s="57">
        <v>45849</v>
      </c>
      <c r="B847" s="14">
        <v>98059244</v>
      </c>
      <c r="C847" s="58" t="s">
        <v>20</v>
      </c>
      <c r="D847" s="12" t="s">
        <v>23</v>
      </c>
      <c r="E847" s="14" t="s">
        <v>79</v>
      </c>
      <c r="F847" s="18" t="str">
        <f t="shared" si="18"/>
        <v>Magnus-Foot board DM</v>
      </c>
      <c r="G847" s="14">
        <v>1</v>
      </c>
      <c r="H847" s="14"/>
      <c r="I847" s="14"/>
    </row>
    <row r="848" spans="1:9">
      <c r="A848" s="57">
        <v>45849</v>
      </c>
      <c r="B848" s="14">
        <v>98059244</v>
      </c>
      <c r="C848" s="58" t="s">
        <v>20</v>
      </c>
      <c r="D848" s="12" t="s">
        <v>23</v>
      </c>
      <c r="E848" s="14" t="s">
        <v>552</v>
      </c>
      <c r="F848" s="18" t="str">
        <f t="shared" si="18"/>
        <v>Magnus-Protection Board Bottom RH-PP DM</v>
      </c>
      <c r="G848" s="14">
        <v>1</v>
      </c>
      <c r="H848" s="14"/>
      <c r="I848" s="14"/>
    </row>
    <row r="849" spans="1:9">
      <c r="A849" s="57">
        <v>45849</v>
      </c>
      <c r="B849" s="14">
        <v>98059244</v>
      </c>
      <c r="C849" s="58" t="s">
        <v>20</v>
      </c>
      <c r="D849" s="12" t="s">
        <v>23</v>
      </c>
      <c r="E849" s="14" t="s">
        <v>406</v>
      </c>
      <c r="F849" s="18" t="str">
        <f t="shared" si="18"/>
        <v>Magnus-Protection Board Bottom LH-PP DM</v>
      </c>
      <c r="G849" s="14">
        <v>1</v>
      </c>
      <c r="H849" s="14"/>
      <c r="I849" s="14"/>
    </row>
    <row r="850" spans="1:9">
      <c r="A850" s="57">
        <v>45849</v>
      </c>
      <c r="B850" s="14">
        <v>98059244</v>
      </c>
      <c r="C850" s="58" t="s">
        <v>20</v>
      </c>
      <c r="D850" s="12" t="s">
        <v>23</v>
      </c>
      <c r="E850" s="14" t="s">
        <v>208</v>
      </c>
      <c r="F850" s="18" t="str">
        <f t="shared" si="18"/>
        <v>MAG-REAR PANEL TOP-ABS-OCEAN BLUE DM</v>
      </c>
      <c r="G850" s="14">
        <v>2</v>
      </c>
      <c r="H850" s="14"/>
      <c r="I850" s="14"/>
    </row>
    <row r="851" spans="1:9">
      <c r="A851" s="57">
        <v>45849</v>
      </c>
      <c r="B851" s="14">
        <v>98059244</v>
      </c>
      <c r="C851" s="58" t="s">
        <v>20</v>
      </c>
      <c r="D851" s="12" t="s">
        <v>23</v>
      </c>
      <c r="E851" s="14" t="s">
        <v>227</v>
      </c>
      <c r="F851" s="18" t="str">
        <f t="shared" si="18"/>
        <v>MAG-INS.CLUSTER CVR FRNT-ABS-OCEAN BL DM</v>
      </c>
      <c r="G851" s="14">
        <v>2</v>
      </c>
      <c r="H851" s="14"/>
      <c r="I851" s="14"/>
    </row>
    <row r="852" spans="1:9">
      <c r="A852" s="57">
        <v>45849</v>
      </c>
      <c r="B852" s="14">
        <v>98059244</v>
      </c>
      <c r="C852" s="58" t="s">
        <v>20</v>
      </c>
      <c r="D852" s="12" t="s">
        <v>23</v>
      </c>
      <c r="E852" s="14" t="s">
        <v>268</v>
      </c>
      <c r="F852" s="18" t="str">
        <f t="shared" si="18"/>
        <v>MAG-FRONT PANEL RH-ABS-OCEAN BLUE DM</v>
      </c>
      <c r="G852" s="14">
        <v>1</v>
      </c>
      <c r="H852" s="14"/>
      <c r="I852" s="14"/>
    </row>
    <row r="853" spans="1:9">
      <c r="A853" s="57">
        <v>45849</v>
      </c>
      <c r="B853" s="14">
        <v>98059244</v>
      </c>
      <c r="C853" s="58" t="s">
        <v>20</v>
      </c>
      <c r="D853" s="12" t="s">
        <v>23</v>
      </c>
      <c r="E853" s="14" t="s">
        <v>224</v>
      </c>
      <c r="F853" s="18" t="str">
        <f t="shared" si="18"/>
        <v>MAG-FRONT PANEL LH-ABS-OCEAN BLUE DM</v>
      </c>
      <c r="G853" s="14">
        <v>2</v>
      </c>
      <c r="H853" s="14"/>
      <c r="I853" s="14"/>
    </row>
    <row r="854" spans="1:9">
      <c r="A854" s="57">
        <v>45849</v>
      </c>
      <c r="B854" s="14">
        <v>98059244</v>
      </c>
      <c r="C854" s="58" t="s">
        <v>20</v>
      </c>
      <c r="D854" s="12" t="s">
        <v>23</v>
      </c>
      <c r="E854" s="14" t="s">
        <v>184</v>
      </c>
      <c r="F854" s="18" t="str">
        <f t="shared" si="18"/>
        <v>MAG-REAR PANEL TOP-ABS-GALACTIC GREY</v>
      </c>
      <c r="G854" s="14">
        <v>1</v>
      </c>
      <c r="H854" s="14"/>
      <c r="I854" s="14"/>
    </row>
    <row r="855" spans="1:9">
      <c r="A855" s="57">
        <v>45849</v>
      </c>
      <c r="B855" s="14">
        <v>98059244</v>
      </c>
      <c r="C855" s="58" t="s">
        <v>20</v>
      </c>
      <c r="D855" s="12" t="s">
        <v>23</v>
      </c>
      <c r="E855" s="14" t="s">
        <v>213</v>
      </c>
      <c r="F855" s="18" t="str">
        <f t="shared" si="18"/>
        <v>MAG-PROTECTION BOARD RH-ABS-GALACTIC</v>
      </c>
      <c r="G855" s="14">
        <v>1</v>
      </c>
      <c r="H855" s="14"/>
      <c r="I855" s="14"/>
    </row>
    <row r="856" spans="1:9">
      <c r="A856" s="57">
        <v>45849</v>
      </c>
      <c r="B856" s="14">
        <v>98059244</v>
      </c>
      <c r="C856" s="58" t="s">
        <v>20</v>
      </c>
      <c r="D856" s="12" t="s">
        <v>23</v>
      </c>
      <c r="E856" s="14" t="s">
        <v>177</v>
      </c>
      <c r="F856" s="18" t="str">
        <f t="shared" si="18"/>
        <v>MAG-INS.CLUSTER COVER REAR-ABS-GALACTIC</v>
      </c>
      <c r="G856" s="14">
        <v>1</v>
      </c>
      <c r="H856" s="14"/>
      <c r="I856" s="14"/>
    </row>
    <row r="857" spans="1:9">
      <c r="A857" s="57">
        <v>45849</v>
      </c>
      <c r="B857" s="14">
        <v>98059244</v>
      </c>
      <c r="C857" s="58" t="s">
        <v>20</v>
      </c>
      <c r="D857" s="12" t="s">
        <v>23</v>
      </c>
      <c r="E857" s="14" t="s">
        <v>210</v>
      </c>
      <c r="F857" s="18" t="str">
        <f t="shared" si="18"/>
        <v>MAGNUS FRONT PANEL LH-ABS-GALACTIC GREY</v>
      </c>
      <c r="G857" s="14">
        <v>1</v>
      </c>
      <c r="H857" s="14"/>
      <c r="I857" s="14"/>
    </row>
    <row r="858" spans="1:9">
      <c r="A858" s="57">
        <v>45849</v>
      </c>
      <c r="B858" s="14">
        <v>98059244</v>
      </c>
      <c r="C858" s="58" t="s">
        <v>20</v>
      </c>
      <c r="D858" s="12" t="s">
        <v>23</v>
      </c>
      <c r="E858" s="14" t="s">
        <v>158</v>
      </c>
      <c r="F858" s="18" t="str">
        <f t="shared" si="18"/>
        <v>MAG-REAR PANEL TOP-ABS-GR BLK DM</v>
      </c>
      <c r="G858" s="14">
        <v>1</v>
      </c>
      <c r="H858" s="14"/>
      <c r="I858" s="14"/>
    </row>
    <row r="859" spans="1:9">
      <c r="A859" s="57">
        <v>45849</v>
      </c>
      <c r="B859" s="14">
        <v>98059244</v>
      </c>
      <c r="C859" s="58" t="s">
        <v>20</v>
      </c>
      <c r="D859" s="12" t="s">
        <v>23</v>
      </c>
      <c r="E859" s="14" t="s">
        <v>209</v>
      </c>
      <c r="F859" s="18" t="str">
        <f t="shared" si="18"/>
        <v>MAG-PROTECTION BOARD RH-ABS-GR BLK DM</v>
      </c>
      <c r="G859" s="14">
        <v>1</v>
      </c>
      <c r="H859" s="14"/>
      <c r="I859" s="14"/>
    </row>
    <row r="860" spans="1:9">
      <c r="A860" s="57">
        <v>45849</v>
      </c>
      <c r="B860" s="14">
        <v>98059244</v>
      </c>
      <c r="C860" s="58" t="s">
        <v>20</v>
      </c>
      <c r="D860" s="12" t="s">
        <v>23</v>
      </c>
      <c r="E860" s="14" t="s">
        <v>215</v>
      </c>
      <c r="F860" s="18" t="str">
        <f t="shared" si="18"/>
        <v>MAG-PROTECTION BOARD LH-ABS-GR BLK DM</v>
      </c>
      <c r="G860" s="14">
        <v>1</v>
      </c>
      <c r="H860" s="14"/>
      <c r="I860" s="14"/>
    </row>
    <row r="861" spans="1:9">
      <c r="A861" s="57">
        <v>45849</v>
      </c>
      <c r="B861" s="14">
        <v>98059244</v>
      </c>
      <c r="C861" s="58" t="s">
        <v>20</v>
      </c>
      <c r="D861" s="12" t="s">
        <v>23</v>
      </c>
      <c r="E861" s="14" t="s">
        <v>189</v>
      </c>
      <c r="F861" s="18" t="str">
        <f t="shared" si="18"/>
        <v>MAG-FRONT PANEL RH-ABS-GR BLK DM</v>
      </c>
      <c r="G861" s="14">
        <v>1</v>
      </c>
      <c r="H861" s="14"/>
      <c r="I861" s="14"/>
    </row>
    <row r="862" spans="1:9">
      <c r="A862" s="57">
        <v>45849</v>
      </c>
      <c r="B862" s="14">
        <v>98059244</v>
      </c>
      <c r="C862" s="58" t="s">
        <v>20</v>
      </c>
      <c r="D862" s="12" t="s">
        <v>23</v>
      </c>
      <c r="E862" s="14" t="s">
        <v>214</v>
      </c>
      <c r="F862" s="18" t="str">
        <f t="shared" si="18"/>
        <v>MAG-FRONT PANEL LH-ABS-GR BLK DM</v>
      </c>
      <c r="G862" s="14">
        <v>1</v>
      </c>
      <c r="H862" s="14"/>
      <c r="I862" s="14"/>
    </row>
    <row r="863" spans="1:9">
      <c r="A863" s="57">
        <v>45849</v>
      </c>
      <c r="B863" s="14">
        <v>98059244</v>
      </c>
      <c r="C863" s="58" t="s">
        <v>20</v>
      </c>
      <c r="D863" s="12" t="s">
        <v>23</v>
      </c>
      <c r="E863" s="14" t="s">
        <v>117</v>
      </c>
      <c r="F863" s="18" t="str">
        <f t="shared" si="18"/>
        <v>Magnus-Front Panel Decorative Plate DM</v>
      </c>
      <c r="G863" s="14">
        <v>1</v>
      </c>
      <c r="H863" s="14"/>
      <c r="I863" s="14"/>
    </row>
    <row r="864" spans="1:9">
      <c r="A864" s="57">
        <v>45849</v>
      </c>
      <c r="B864" s="14">
        <v>98059244</v>
      </c>
      <c r="C864" s="58" t="s">
        <v>20</v>
      </c>
      <c r="D864" s="12" t="s">
        <v>23</v>
      </c>
      <c r="E864" s="14" t="s">
        <v>284</v>
      </c>
      <c r="F864" s="18" t="str">
        <f t="shared" si="18"/>
        <v>MAGNUS HS-INDICATOR LH ASSY-DM</v>
      </c>
      <c r="G864" s="14">
        <v>1</v>
      </c>
      <c r="H864" s="14"/>
      <c r="I864" s="14"/>
    </row>
    <row r="865" spans="1:9">
      <c r="A865" s="57">
        <v>45849</v>
      </c>
      <c r="B865" s="14">
        <v>98059244</v>
      </c>
      <c r="C865" s="58" t="s">
        <v>20</v>
      </c>
      <c r="D865" s="12" t="s">
        <v>23</v>
      </c>
      <c r="E865" s="14" t="s">
        <v>447</v>
      </c>
      <c r="F865" s="18" t="str">
        <f t="shared" si="18"/>
        <v>Magnus front fork T sterm DM</v>
      </c>
      <c r="G865" s="14">
        <v>1</v>
      </c>
      <c r="H865" s="14"/>
      <c r="I865" s="14"/>
    </row>
    <row r="866" spans="1:9">
      <c r="A866" s="57">
        <v>45849</v>
      </c>
      <c r="B866" s="14">
        <v>98059244</v>
      </c>
      <c r="C866" s="58" t="s">
        <v>20</v>
      </c>
      <c r="D866" s="12" t="s">
        <v>23</v>
      </c>
      <c r="E866" s="14" t="s">
        <v>230</v>
      </c>
      <c r="F866" s="18" t="str">
        <f t="shared" si="18"/>
        <v>ZEAL/MAG-CONTROLLER 60V-C ELECTRIC</v>
      </c>
      <c r="G866" s="14">
        <v>1</v>
      </c>
      <c r="H866" s="14" t="s">
        <v>1280</v>
      </c>
      <c r="I866" s="14"/>
    </row>
    <row r="867" spans="1:9">
      <c r="A867" s="57">
        <v>45849</v>
      </c>
      <c r="B867" s="14">
        <v>98059245</v>
      </c>
      <c r="C867" s="58" t="s">
        <v>20</v>
      </c>
      <c r="D867" s="12" t="s">
        <v>23</v>
      </c>
      <c r="E867" s="14" t="s">
        <v>1125</v>
      </c>
      <c r="F867" s="18" t="str">
        <f t="shared" si="18"/>
        <v>GLOVE_BOX_PANEL</v>
      </c>
      <c r="G867" s="14">
        <v>1</v>
      </c>
      <c r="H867" s="14"/>
      <c r="I867" s="14"/>
    </row>
    <row r="868" spans="1:9">
      <c r="A868" s="57">
        <v>45849</v>
      </c>
      <c r="B868" s="14">
        <v>98059245</v>
      </c>
      <c r="C868" s="58" t="s">
        <v>20</v>
      </c>
      <c r="D868" s="12" t="s">
        <v>23</v>
      </c>
      <c r="E868" s="14" t="s">
        <v>1283</v>
      </c>
      <c r="F868" s="18" t="str">
        <f t="shared" si="18"/>
        <v>DC_CONVERTER_NXG</v>
      </c>
      <c r="G868" s="14">
        <v>1</v>
      </c>
      <c r="H868" s="14" t="s">
        <v>1285</v>
      </c>
      <c r="I868" s="14"/>
    </row>
    <row r="869" spans="1:9">
      <c r="A869" s="57">
        <v>45849</v>
      </c>
      <c r="B869" s="14">
        <v>98059245</v>
      </c>
      <c r="C869" s="58" t="s">
        <v>20</v>
      </c>
      <c r="D869" s="12" t="s">
        <v>23</v>
      </c>
      <c r="E869" s="14" t="s">
        <v>1057</v>
      </c>
      <c r="F869" s="18" t="str">
        <f t="shared" si="18"/>
        <v>WR.HARNESS-WL.CONTROLLER-CHOGORI-M</v>
      </c>
      <c r="G869" s="14">
        <v>1</v>
      </c>
      <c r="H869" s="14"/>
      <c r="I869" s="14"/>
    </row>
    <row r="870" spans="1:9">
      <c r="A870" s="57">
        <v>45849</v>
      </c>
      <c r="B870" s="14">
        <v>98059245</v>
      </c>
      <c r="C870" s="58" t="s">
        <v>20</v>
      </c>
      <c r="D870" s="12" t="s">
        <v>23</v>
      </c>
      <c r="E870" s="14" t="s">
        <v>230</v>
      </c>
      <c r="F870" s="18" t="str">
        <f t="shared" si="18"/>
        <v>ZEAL/MAG-CONTROLLER 60V-C ELECTRIC</v>
      </c>
      <c r="G870" s="14">
        <v>1</v>
      </c>
      <c r="H870" s="14" t="s">
        <v>1292</v>
      </c>
      <c r="I870" s="14"/>
    </row>
    <row r="871" spans="1:9">
      <c r="A871" s="57">
        <v>45849</v>
      </c>
      <c r="B871" s="14">
        <v>98059245</v>
      </c>
      <c r="C871" s="58" t="s">
        <v>20</v>
      </c>
      <c r="D871" s="12" t="s">
        <v>23</v>
      </c>
      <c r="E871" s="14" t="s">
        <v>196</v>
      </c>
      <c r="F871" s="18" t="str">
        <f t="shared" si="18"/>
        <v>MAG-FRONT FENDER-ABS-GR BLK DM</v>
      </c>
      <c r="G871" s="14">
        <v>2</v>
      </c>
      <c r="H871" s="14"/>
      <c r="I871" s="14"/>
    </row>
    <row r="872" spans="1:9">
      <c r="A872" s="57">
        <v>45849</v>
      </c>
      <c r="B872" s="14">
        <v>98059245</v>
      </c>
      <c r="C872" s="58" t="s">
        <v>20</v>
      </c>
      <c r="D872" s="12" t="s">
        <v>23</v>
      </c>
      <c r="E872" s="14" t="s">
        <v>189</v>
      </c>
      <c r="F872" s="18" t="str">
        <f t="shared" si="18"/>
        <v>MAG-FRONT PANEL RH-ABS-GR BLK DM</v>
      </c>
      <c r="G872" s="14">
        <v>2</v>
      </c>
      <c r="H872" s="14"/>
      <c r="I872" s="14"/>
    </row>
    <row r="873" spans="1:9">
      <c r="A873" s="57">
        <v>45849</v>
      </c>
      <c r="B873" s="14">
        <v>98059245</v>
      </c>
      <c r="C873" s="58" t="s">
        <v>20</v>
      </c>
      <c r="D873" s="12" t="s">
        <v>23</v>
      </c>
      <c r="E873" s="14" t="s">
        <v>214</v>
      </c>
      <c r="F873" s="18" t="str">
        <f t="shared" si="18"/>
        <v>MAG-FRONT PANEL LH-ABS-GR BLK DM</v>
      </c>
      <c r="G873" s="14">
        <v>2</v>
      </c>
      <c r="H873" s="14"/>
      <c r="I873" s="14"/>
    </row>
    <row r="874" spans="1:9">
      <c r="A874" s="57">
        <v>45849</v>
      </c>
      <c r="B874" s="14">
        <v>98059245</v>
      </c>
      <c r="C874" s="58" t="s">
        <v>20</v>
      </c>
      <c r="D874" s="12" t="s">
        <v>23</v>
      </c>
      <c r="E874" s="14" t="s">
        <v>215</v>
      </c>
      <c r="F874" s="18" t="str">
        <f t="shared" si="18"/>
        <v>MAG-PROTECTION BOARD LH-ABS-GR BLK DM</v>
      </c>
      <c r="G874" s="14">
        <v>2</v>
      </c>
      <c r="H874" s="14"/>
      <c r="I874" s="14"/>
    </row>
    <row r="875" spans="1:9">
      <c r="A875" s="57">
        <v>45849</v>
      </c>
      <c r="B875" s="14">
        <v>98059245</v>
      </c>
      <c r="C875" s="58" t="s">
        <v>20</v>
      </c>
      <c r="D875" s="12" t="s">
        <v>23</v>
      </c>
      <c r="E875" s="14" t="s">
        <v>209</v>
      </c>
      <c r="F875" s="18" t="str">
        <f t="shared" si="18"/>
        <v>MAG-PROTECTION BOARD RH-ABS-GR BLK DM</v>
      </c>
      <c r="G875" s="14">
        <v>2</v>
      </c>
      <c r="H875" s="14"/>
      <c r="I875" s="14"/>
    </row>
    <row r="876" spans="1:9">
      <c r="A876" s="57">
        <v>45849</v>
      </c>
      <c r="B876" s="14">
        <v>98059245</v>
      </c>
      <c r="C876" s="58" t="s">
        <v>20</v>
      </c>
      <c r="D876" s="12" t="s">
        <v>23</v>
      </c>
      <c r="E876" s="14" t="s">
        <v>158</v>
      </c>
      <c r="F876" s="18" t="str">
        <f t="shared" si="18"/>
        <v>MAG-REAR PANEL TOP-ABS-GR BLK DM</v>
      </c>
      <c r="G876" s="14">
        <v>1</v>
      </c>
      <c r="H876" s="14"/>
      <c r="I876" s="14"/>
    </row>
    <row r="877" spans="1:9">
      <c r="A877" s="57">
        <v>45849</v>
      </c>
      <c r="B877" s="14">
        <v>98059245</v>
      </c>
      <c r="C877" s="58" t="s">
        <v>20</v>
      </c>
      <c r="D877" s="12" t="s">
        <v>23</v>
      </c>
      <c r="E877" s="14" t="s">
        <v>328</v>
      </c>
      <c r="F877" s="18" t="str">
        <f t="shared" si="18"/>
        <v>MAG/PWR-FRAME NUMBER COVER-PP-BLACK</v>
      </c>
      <c r="G877" s="14">
        <v>1</v>
      </c>
      <c r="H877" s="14"/>
      <c r="I877" s="14"/>
    </row>
    <row r="878" spans="1:9">
      <c r="A878" s="57">
        <v>45849</v>
      </c>
      <c r="B878" s="14">
        <v>98059245</v>
      </c>
      <c r="C878" s="58" t="s">
        <v>20</v>
      </c>
      <c r="D878" s="12" t="s">
        <v>23</v>
      </c>
      <c r="E878" s="14" t="s">
        <v>188</v>
      </c>
      <c r="F878" s="18" t="str">
        <f t="shared" si="18"/>
        <v>MAG-INS.CLUSTER COVER FRONT-ABS-GR BLK D</v>
      </c>
      <c r="G878" s="14">
        <v>2</v>
      </c>
      <c r="H878" s="14"/>
      <c r="I878" s="14"/>
    </row>
    <row r="879" spans="1:9">
      <c r="A879" s="57">
        <v>45849</v>
      </c>
      <c r="B879" s="14">
        <v>98059245</v>
      </c>
      <c r="C879" s="58" t="s">
        <v>20</v>
      </c>
      <c r="D879" s="12" t="s">
        <v>23</v>
      </c>
      <c r="E879" s="14" t="s">
        <v>55</v>
      </c>
      <c r="F879" s="18" t="str">
        <f t="shared" si="18"/>
        <v>MAG-INS.CLUSTER COVER REARR-ABS-GR BLK D</v>
      </c>
      <c r="G879" s="14">
        <v>2</v>
      </c>
      <c r="H879" s="14"/>
      <c r="I879" s="14"/>
    </row>
    <row r="880" spans="1:9">
      <c r="A880" s="67">
        <v>45848</v>
      </c>
      <c r="B880" s="58" t="s">
        <v>175</v>
      </c>
      <c r="C880" s="58" t="s">
        <v>1316</v>
      </c>
      <c r="D880" s="58" t="s">
        <v>175</v>
      </c>
      <c r="E880" s="58" t="s">
        <v>217</v>
      </c>
      <c r="F880" s="18" t="str">
        <f t="shared" si="18"/>
        <v>HORN</v>
      </c>
      <c r="G880" s="58">
        <v>3</v>
      </c>
      <c r="H880" s="58"/>
      <c r="I880" s="58"/>
    </row>
    <row r="881" spans="1:9">
      <c r="A881" s="67">
        <v>45847</v>
      </c>
      <c r="B881" s="58" t="s">
        <v>1320</v>
      </c>
      <c r="C881" s="12" t="s">
        <v>413</v>
      </c>
      <c r="D881" s="12" t="s">
        <v>414</v>
      </c>
      <c r="E881" s="58" t="s">
        <v>416</v>
      </c>
      <c r="F881" s="18" t="str">
        <f t="shared" si="18"/>
        <v>[60-38-D-0] D-60V 38ah NMC Phase-0</v>
      </c>
      <c r="G881" s="58">
        <v>1</v>
      </c>
      <c r="H881" s="58" t="s">
        <v>1322</v>
      </c>
      <c r="I881" s="58"/>
    </row>
    <row r="882" spans="1:9">
      <c r="A882" s="67">
        <v>45847</v>
      </c>
      <c r="B882" s="58">
        <v>94670220</v>
      </c>
      <c r="C882" s="58" t="s">
        <v>20</v>
      </c>
      <c r="D882" s="12" t="s">
        <v>23</v>
      </c>
      <c r="E882" s="58" t="s">
        <v>216</v>
      </c>
      <c r="F882" s="18" t="str">
        <f t="shared" si="18"/>
        <v>MAG-FRONT FENDER-ABS-MT RED DM</v>
      </c>
      <c r="G882" s="58">
        <v>1</v>
      </c>
      <c r="H882" s="58"/>
      <c r="I882" s="58" t="s">
        <v>1323</v>
      </c>
    </row>
    <row r="883" spans="1:9">
      <c r="A883" s="67">
        <v>45847</v>
      </c>
      <c r="B883" s="58">
        <v>94670220</v>
      </c>
      <c r="C883" s="58" t="s">
        <v>20</v>
      </c>
      <c r="D883" s="58" t="s">
        <v>981</v>
      </c>
      <c r="E883" s="58" t="s">
        <v>810</v>
      </c>
      <c r="F883" s="18" t="str">
        <f t="shared" si="18"/>
        <v>MAGNUS FRONT PANEL RH-ABS-MT RED DM</v>
      </c>
      <c r="G883" s="58">
        <v>1</v>
      </c>
      <c r="H883" s="58"/>
      <c r="I883" s="58" t="s">
        <v>1323</v>
      </c>
    </row>
    <row r="884" spans="1:9">
      <c r="A884" s="67">
        <v>45847</v>
      </c>
      <c r="B884" s="58">
        <v>94670220</v>
      </c>
      <c r="C884" s="58" t="s">
        <v>20</v>
      </c>
      <c r="D884" s="12" t="s">
        <v>23</v>
      </c>
      <c r="E884" s="14" t="s">
        <v>267</v>
      </c>
      <c r="F884" s="18" t="str">
        <f t="shared" si="18"/>
        <v>MAG-PROTECTION BOARD RH-ABS-MT RED DM</v>
      </c>
      <c r="G884" s="58">
        <v>1</v>
      </c>
      <c r="H884" s="14"/>
      <c r="I884" s="58" t="s">
        <v>1323</v>
      </c>
    </row>
    <row r="885" spans="1:9">
      <c r="A885" s="67">
        <v>45846</v>
      </c>
      <c r="B885" s="58" t="s">
        <v>1330</v>
      </c>
      <c r="C885" s="58" t="s">
        <v>120</v>
      </c>
      <c r="D885" s="18" t="s">
        <v>1071</v>
      </c>
      <c r="E885" s="12" t="s">
        <v>183</v>
      </c>
      <c r="F885" s="18" t="str">
        <f t="shared" si="18"/>
        <v xml:space="preserve">3.00-10 ZOOM D TL42 J
</v>
      </c>
      <c r="G885" s="58">
        <v>4</v>
      </c>
      <c r="H885" s="58"/>
      <c r="I885" s="58"/>
    </row>
    <row r="886" spans="1:9">
      <c r="A886" s="67">
        <v>45846</v>
      </c>
      <c r="B886" s="58">
        <v>94670140</v>
      </c>
      <c r="C886" s="12" t="s">
        <v>20</v>
      </c>
      <c r="D886" s="12" t="s">
        <v>23</v>
      </c>
      <c r="E886" s="58" t="s">
        <v>896</v>
      </c>
      <c r="F886" s="18" t="str">
        <f t="shared" si="18"/>
        <v>START-SWITCH MODULE</v>
      </c>
      <c r="G886" s="58">
        <v>1</v>
      </c>
      <c r="H886" s="58"/>
      <c r="I886" s="58" t="s">
        <v>1332</v>
      </c>
    </row>
    <row r="887" spans="1:9">
      <c r="A887" s="67">
        <v>45843</v>
      </c>
      <c r="B887" s="14">
        <v>94669856</v>
      </c>
      <c r="C887" s="12" t="s">
        <v>20</v>
      </c>
      <c r="D887" s="12" t="s">
        <v>23</v>
      </c>
      <c r="E887" s="12" t="s">
        <v>117</v>
      </c>
      <c r="F887" s="18" t="str">
        <f t="shared" si="18"/>
        <v>Magnus-Front Panel Decorative Plate DM</v>
      </c>
      <c r="G887" s="58">
        <v>1</v>
      </c>
      <c r="H887" s="58"/>
      <c r="I887" s="58" t="s">
        <v>1323</v>
      </c>
    </row>
    <row r="888" spans="1:9">
      <c r="A888" s="67">
        <v>45843</v>
      </c>
      <c r="B888" s="14">
        <v>94669856</v>
      </c>
      <c r="C888" s="12" t="s">
        <v>20</v>
      </c>
      <c r="D888" s="12" t="s">
        <v>23</v>
      </c>
      <c r="E888" s="12" t="s">
        <v>566</v>
      </c>
      <c r="F888" s="18" t="str">
        <f t="shared" si="18"/>
        <v>MAGNUS FRONT PANEL LH-ABS-MT RED DM</v>
      </c>
      <c r="G888" s="58">
        <v>1</v>
      </c>
      <c r="H888" s="58"/>
      <c r="I888" s="58" t="s">
        <v>1323</v>
      </c>
    </row>
    <row r="889" spans="1:9">
      <c r="A889" s="67">
        <v>45843</v>
      </c>
      <c r="B889" s="14">
        <v>94669856</v>
      </c>
      <c r="C889" s="12" t="s">
        <v>20</v>
      </c>
      <c r="D889" s="12" t="s">
        <v>23</v>
      </c>
      <c r="E889" s="12" t="s">
        <v>297</v>
      </c>
      <c r="F889" s="18" t="str">
        <f t="shared" si="18"/>
        <v>MAG-PROTECTION BOARD LH-ABS-MT RED DM</v>
      </c>
      <c r="G889" s="58">
        <v>1</v>
      </c>
      <c r="H889" s="58"/>
      <c r="I889" s="58" t="s">
        <v>1323</v>
      </c>
    </row>
    <row r="890" spans="1:9">
      <c r="A890" s="67">
        <v>45843</v>
      </c>
      <c r="B890" s="14">
        <v>94669856</v>
      </c>
      <c r="C890" s="12" t="s">
        <v>20</v>
      </c>
      <c r="D890" s="12" t="s">
        <v>23</v>
      </c>
      <c r="E890" s="12" t="s">
        <v>565</v>
      </c>
      <c r="F890" s="18" t="str">
        <f t="shared" si="18"/>
        <v>Magnus-Front Lower Mudguard-PP DM</v>
      </c>
      <c r="G890" s="58">
        <v>1</v>
      </c>
      <c r="H890" s="58"/>
      <c r="I890" s="58" t="s">
        <v>1323</v>
      </c>
    </row>
    <row r="891" spans="1:9">
      <c r="A891" s="67">
        <v>45843</v>
      </c>
      <c r="B891" s="14">
        <v>94669856</v>
      </c>
      <c r="C891" s="12" t="s">
        <v>20</v>
      </c>
      <c r="D891" s="12" t="s">
        <v>23</v>
      </c>
      <c r="E891" s="12" t="s">
        <v>79</v>
      </c>
      <c r="F891" s="18" t="str">
        <f t="shared" si="18"/>
        <v>Magnus-Foot board DM</v>
      </c>
      <c r="G891" s="58">
        <v>1</v>
      </c>
      <c r="H891" s="58"/>
      <c r="I891" s="58" t="s">
        <v>1323</v>
      </c>
    </row>
    <row r="892" spans="1:9">
      <c r="A892" s="67">
        <v>45842</v>
      </c>
      <c r="B892" s="14">
        <v>94669757</v>
      </c>
      <c r="C892" s="12" t="s">
        <v>20</v>
      </c>
      <c r="D892" s="12" t="s">
        <v>23</v>
      </c>
      <c r="E892" s="12" t="s">
        <v>72</v>
      </c>
      <c r="F892" s="18" t="str">
        <f t="shared" si="18"/>
        <v>Zeal-Converter-48/60V-12V DCDC DM</v>
      </c>
      <c r="G892" s="18">
        <v>1</v>
      </c>
      <c r="H892" s="58"/>
      <c r="I892" s="58" t="s">
        <v>1337</v>
      </c>
    </row>
    <row r="893" spans="1:9">
      <c r="A893" s="7">
        <v>45841</v>
      </c>
      <c r="B893" s="12">
        <v>98058919</v>
      </c>
      <c r="C893" s="12" t="s">
        <v>20</v>
      </c>
      <c r="D893" s="12" t="s">
        <v>23</v>
      </c>
      <c r="E893" s="12" t="s">
        <v>162</v>
      </c>
      <c r="F893" s="18" t="str">
        <f t="shared" si="18"/>
        <v>LUGG-BOX-FRONT COVER-LID-PP-BK</v>
      </c>
      <c r="G893" s="18">
        <v>5</v>
      </c>
      <c r="H893" s="18"/>
      <c r="I893" s="18"/>
    </row>
    <row r="894" spans="1:9">
      <c r="A894" s="7">
        <v>45841</v>
      </c>
      <c r="B894" s="12">
        <v>98058919</v>
      </c>
      <c r="C894" s="12" t="s">
        <v>20</v>
      </c>
      <c r="D894" s="12" t="s">
        <v>23</v>
      </c>
      <c r="E894" s="12" t="s">
        <v>75</v>
      </c>
      <c r="F894" s="18" t="str">
        <f t="shared" si="18"/>
        <v>MAGNUS-GLOVE BOX-DM</v>
      </c>
      <c r="G894" s="18">
        <v>1</v>
      </c>
      <c r="H894" s="18"/>
      <c r="I894" s="18"/>
    </row>
    <row r="895" spans="1:9">
      <c r="A895" s="7">
        <v>45841</v>
      </c>
      <c r="B895" s="12">
        <v>98058919</v>
      </c>
      <c r="C895" s="12" t="s">
        <v>20</v>
      </c>
      <c r="D895" s="12" t="s">
        <v>23</v>
      </c>
      <c r="E895" s="12" t="s">
        <v>807</v>
      </c>
      <c r="F895" s="18" t="str">
        <f t="shared" si="18"/>
        <v>MAG-REAR PANEL TOP-ABS-WHITE DM BPLGW00521</v>
      </c>
      <c r="G895" s="18">
        <v>1</v>
      </c>
      <c r="H895" s="18"/>
      <c r="I895" s="18"/>
    </row>
    <row r="896" spans="1:9">
      <c r="A896" s="7">
        <v>45841</v>
      </c>
      <c r="B896" s="12">
        <v>98058919</v>
      </c>
      <c r="C896" s="12" t="s">
        <v>20</v>
      </c>
      <c r="D896" s="12" t="s">
        <v>23</v>
      </c>
      <c r="E896" s="12" t="s">
        <v>354</v>
      </c>
      <c r="F896" s="18" t="str">
        <f t="shared" si="18"/>
        <v>MAG-INS.CLUSTER COVER REAR-ABS-WHITE DM  BPLGW00513</v>
      </c>
      <c r="G896" s="18">
        <v>1</v>
      </c>
      <c r="H896" s="18"/>
      <c r="I896" s="18"/>
    </row>
    <row r="897" spans="1:9">
      <c r="A897" s="7">
        <v>45841</v>
      </c>
      <c r="B897" s="12">
        <v>98058919</v>
      </c>
      <c r="C897" s="12" t="s">
        <v>20</v>
      </c>
      <c r="D897" s="12" t="s">
        <v>23</v>
      </c>
      <c r="E897" s="12" t="s">
        <v>386</v>
      </c>
      <c r="F897" s="18" t="str">
        <f t="shared" si="18"/>
        <v>MAG-INS.CLUSTER COVER FRONT-ABS-WHITE DM BPLGW00512</v>
      </c>
      <c r="G897" s="18">
        <v>1</v>
      </c>
      <c r="H897" s="18"/>
      <c r="I897" s="18"/>
    </row>
    <row r="898" spans="1:9">
      <c r="A898" s="7">
        <v>45841</v>
      </c>
      <c r="B898" s="12">
        <v>98058919</v>
      </c>
      <c r="C898" s="12" t="s">
        <v>20</v>
      </c>
      <c r="D898" s="12" t="s">
        <v>23</v>
      </c>
      <c r="E898" s="12" t="s">
        <v>402</v>
      </c>
      <c r="F898" s="18" t="str">
        <f t="shared" si="18"/>
        <v>MAG-FRONT FENDER-ABS-WHITE DM BPLGW00508</v>
      </c>
      <c r="G898" s="18">
        <v>1</v>
      </c>
      <c r="H898" s="18"/>
      <c r="I898" s="18"/>
    </row>
    <row r="899" spans="1:9">
      <c r="A899" s="7">
        <v>45841</v>
      </c>
      <c r="B899" s="12">
        <v>98058919</v>
      </c>
      <c r="C899" s="12" t="s">
        <v>20</v>
      </c>
      <c r="D899" s="12" t="s">
        <v>23</v>
      </c>
      <c r="E899" s="12" t="s">
        <v>184</v>
      </c>
      <c r="F899" s="18" t="str">
        <f t="shared" si="18"/>
        <v>MAG-REAR PANEL TOP-ABS-GALACTIC GREY</v>
      </c>
      <c r="G899" s="18">
        <v>1</v>
      </c>
      <c r="H899" s="18"/>
      <c r="I899" s="18"/>
    </row>
    <row r="900" spans="1:9">
      <c r="A900" s="7">
        <v>45841</v>
      </c>
      <c r="B900" s="12">
        <v>98058919</v>
      </c>
      <c r="C900" s="12" t="s">
        <v>20</v>
      </c>
      <c r="D900" s="12" t="s">
        <v>23</v>
      </c>
      <c r="E900" s="12" t="s">
        <v>177</v>
      </c>
      <c r="F900" s="18" t="str">
        <f t="shared" si="18"/>
        <v>MAG-INS.CLUSTER COVER REAR-ABS-GALACTIC</v>
      </c>
      <c r="G900" s="18">
        <v>1</v>
      </c>
      <c r="H900" s="18"/>
      <c r="I900" s="18"/>
    </row>
    <row r="901" spans="1:9">
      <c r="A901" s="7">
        <v>45841</v>
      </c>
      <c r="B901" s="12">
        <v>98058919</v>
      </c>
      <c r="C901" s="12" t="s">
        <v>20</v>
      </c>
      <c r="D901" s="12" t="s">
        <v>23</v>
      </c>
      <c r="E901" s="12" t="s">
        <v>38</v>
      </c>
      <c r="F901" s="18" t="str">
        <f t="shared" si="18"/>
        <v>MAG-INS.CLUSTER COVER FRONT-ABS-GALACTIC</v>
      </c>
      <c r="G901" s="18">
        <v>1</v>
      </c>
      <c r="H901" s="18"/>
      <c r="I901" s="18"/>
    </row>
    <row r="902" spans="1:9">
      <c r="A902" s="7">
        <v>45841</v>
      </c>
      <c r="B902" s="12">
        <v>98058919</v>
      </c>
      <c r="C902" s="12" t="s">
        <v>20</v>
      </c>
      <c r="D902" s="12" t="s">
        <v>23</v>
      </c>
      <c r="E902" s="12" t="s">
        <v>223</v>
      </c>
      <c r="F902" s="18" t="str">
        <f t="shared" si="18"/>
        <v>MAGNUS FRONT PANEL RH-ABS-GALACTIC GREY</v>
      </c>
      <c r="G902" s="18">
        <v>1</v>
      </c>
      <c r="H902" s="18"/>
      <c r="I902" s="18"/>
    </row>
    <row r="903" spans="1:9">
      <c r="A903" s="7">
        <v>45841</v>
      </c>
      <c r="B903" s="12">
        <v>98058919</v>
      </c>
      <c r="C903" s="12" t="s">
        <v>20</v>
      </c>
      <c r="D903" s="12" t="s">
        <v>23</v>
      </c>
      <c r="E903" s="12" t="s">
        <v>210</v>
      </c>
      <c r="F903" s="18" t="str">
        <f t="shared" si="18"/>
        <v>MAGNUS FRONT PANEL LH-ABS-GALACTIC GREY</v>
      </c>
      <c r="G903" s="18">
        <v>1</v>
      </c>
      <c r="H903" s="18"/>
      <c r="I903" s="18"/>
    </row>
    <row r="904" spans="1:9">
      <c r="A904" s="7">
        <v>45841</v>
      </c>
      <c r="B904" s="12">
        <v>98058919</v>
      </c>
      <c r="C904" s="12" t="s">
        <v>20</v>
      </c>
      <c r="D904" s="12" t="s">
        <v>23</v>
      </c>
      <c r="E904" s="12" t="s">
        <v>400</v>
      </c>
      <c r="F904" s="18" t="str">
        <f t="shared" si="18"/>
        <v>MAG-FRONT FENDER-ABS-GALACTIC GREY</v>
      </c>
      <c r="G904" s="18">
        <v>1</v>
      </c>
      <c r="H904" s="18"/>
      <c r="I904" s="18"/>
    </row>
    <row r="905" spans="1:9">
      <c r="A905" s="7">
        <v>45841</v>
      </c>
      <c r="B905" s="12">
        <v>98058919</v>
      </c>
      <c r="C905" s="12" t="s">
        <v>20</v>
      </c>
      <c r="D905" s="12" t="s">
        <v>23</v>
      </c>
      <c r="E905" s="12" t="s">
        <v>55</v>
      </c>
      <c r="F905" s="18" t="str">
        <f t="shared" si="18"/>
        <v>MAG-INS.CLUSTER COVER REARR-ABS-GR BLK D</v>
      </c>
      <c r="G905" s="18">
        <v>2</v>
      </c>
      <c r="H905" s="18"/>
      <c r="I905" s="18"/>
    </row>
    <row r="906" spans="1:9">
      <c r="A906" s="7">
        <v>45841</v>
      </c>
      <c r="B906" s="12">
        <v>98058919</v>
      </c>
      <c r="C906" s="12" t="s">
        <v>20</v>
      </c>
      <c r="D906" s="12" t="s">
        <v>23</v>
      </c>
      <c r="E906" s="12" t="s">
        <v>188</v>
      </c>
      <c r="F906" s="18" t="str">
        <f t="shared" si="18"/>
        <v>MAG-INS.CLUSTER COVER FRONT-ABS-GR BLK D</v>
      </c>
      <c r="G906" s="18">
        <v>2</v>
      </c>
      <c r="H906" s="18"/>
      <c r="I906" s="18"/>
    </row>
    <row r="907" spans="1:9">
      <c r="A907" s="7">
        <v>45841</v>
      </c>
      <c r="B907" s="12">
        <v>98058919</v>
      </c>
      <c r="C907" s="12" t="s">
        <v>20</v>
      </c>
      <c r="D907" s="12" t="s">
        <v>23</v>
      </c>
      <c r="E907" s="12" t="s">
        <v>341</v>
      </c>
      <c r="F907" s="18" t="str">
        <f t="shared" si="18"/>
        <v>MAG-FRONT PANEL TOP-ABS-GR BLK-DM</v>
      </c>
      <c r="G907" s="18">
        <v>1</v>
      </c>
      <c r="H907" s="18"/>
      <c r="I907" s="18"/>
    </row>
    <row r="908" spans="1:9">
      <c r="A908" s="7">
        <v>45841</v>
      </c>
      <c r="B908" s="12">
        <v>98058919</v>
      </c>
      <c r="C908" s="12" t="s">
        <v>20</v>
      </c>
      <c r="D908" s="12" t="s">
        <v>23</v>
      </c>
      <c r="E908" s="12" t="s">
        <v>62</v>
      </c>
      <c r="F908" s="18" t="str">
        <f t="shared" si="18"/>
        <v>MAGNUS-LOCK SET-PAVNA DM</v>
      </c>
      <c r="G908" s="18">
        <v>5</v>
      </c>
      <c r="H908" s="18"/>
      <c r="I908" s="18"/>
    </row>
    <row r="909" spans="1:9">
      <c r="A909" s="7">
        <v>45841</v>
      </c>
      <c r="B909" s="12">
        <v>98058919</v>
      </c>
      <c r="C909" s="12" t="s">
        <v>20</v>
      </c>
      <c r="D909" s="12" t="s">
        <v>23</v>
      </c>
      <c r="E909" s="12" t="s">
        <v>336</v>
      </c>
      <c r="F909" s="18" t="str">
        <f t="shared" si="18"/>
        <v>MAGNUS HS-HANDLE BAR-STEEL-BK PC</v>
      </c>
      <c r="G909" s="18">
        <v>1</v>
      </c>
      <c r="H909" s="18"/>
      <c r="I909" s="18"/>
    </row>
    <row r="910" spans="1:9">
      <c r="A910" s="7">
        <v>45841</v>
      </c>
      <c r="B910" s="12">
        <v>98058919</v>
      </c>
      <c r="C910" s="12" t="s">
        <v>20</v>
      </c>
      <c r="D910" s="12" t="s">
        <v>23</v>
      </c>
      <c r="E910" s="12" t="s">
        <v>83</v>
      </c>
      <c r="F910" s="18" t="str">
        <f t="shared" ref="F910:F973" si="19">VLOOKUP(E910,Old,2,FALSE)</f>
        <v>ZEAL/REO-RACER NUT-M24X3 HEX 46 MM-YZP</v>
      </c>
      <c r="G910" s="18">
        <v>10</v>
      </c>
      <c r="H910" s="18"/>
      <c r="I910" s="18"/>
    </row>
    <row r="911" spans="1:9">
      <c r="A911" s="7">
        <v>45841</v>
      </c>
      <c r="B911" s="12">
        <v>98058919</v>
      </c>
      <c r="C911" s="12" t="s">
        <v>20</v>
      </c>
      <c r="D911" s="12" t="s">
        <v>23</v>
      </c>
      <c r="E911" s="12" t="s">
        <v>78</v>
      </c>
      <c r="F911" s="18" t="str">
        <f t="shared" si="19"/>
        <v>ZEAL/REO-RACER NUT-M24X3 HEX 32 MM-YZP</v>
      </c>
      <c r="G911" s="18">
        <v>10</v>
      </c>
      <c r="H911" s="18"/>
      <c r="I911" s="18"/>
    </row>
    <row r="912" spans="1:9">
      <c r="A912" s="7">
        <v>45841</v>
      </c>
      <c r="B912" s="12">
        <v>98058919</v>
      </c>
      <c r="C912" s="12" t="s">
        <v>20</v>
      </c>
      <c r="D912" s="12" t="s">
        <v>23</v>
      </c>
      <c r="E912" s="12" t="s">
        <v>104</v>
      </c>
      <c r="F912" s="18" t="str">
        <f t="shared" si="19"/>
        <v>Reo/Zeal-Brake Sensing Switch DM</v>
      </c>
      <c r="G912" s="18">
        <v>5</v>
      </c>
      <c r="H912" s="18"/>
      <c r="I912" s="18"/>
    </row>
    <row r="913" spans="1:9">
      <c r="A913" s="7">
        <v>45841</v>
      </c>
      <c r="B913" s="12">
        <v>98058919</v>
      </c>
      <c r="C913" s="12" t="s">
        <v>20</v>
      </c>
      <c r="D913" s="12" t="s">
        <v>23</v>
      </c>
      <c r="E913" s="12" t="s">
        <v>132</v>
      </c>
      <c r="F913" s="18" t="str">
        <f t="shared" si="19"/>
        <v>Zeal-Throttle-Black-DM</v>
      </c>
      <c r="G913" s="18">
        <v>2</v>
      </c>
      <c r="H913" s="18"/>
      <c r="I913" s="18"/>
    </row>
    <row r="914" spans="1:9">
      <c r="A914" s="7">
        <v>45841</v>
      </c>
      <c r="B914" s="12">
        <v>98058919</v>
      </c>
      <c r="C914" s="12" t="s">
        <v>20</v>
      </c>
      <c r="D914" s="12" t="s">
        <v>23</v>
      </c>
      <c r="E914" s="12" t="s">
        <v>633</v>
      </c>
      <c r="F914" s="18" t="str">
        <f t="shared" si="19"/>
        <v>7.5A CHARGER PHASE-0</v>
      </c>
      <c r="G914" s="18">
        <v>1</v>
      </c>
      <c r="H914" s="18">
        <v>522400768</v>
      </c>
      <c r="I914" s="18"/>
    </row>
    <row r="915" spans="1:9">
      <c r="A915" s="7">
        <v>45841</v>
      </c>
      <c r="B915" s="12">
        <v>98058919</v>
      </c>
      <c r="C915" s="12" t="s">
        <v>20</v>
      </c>
      <c r="D915" s="12" t="s">
        <v>23</v>
      </c>
      <c r="E915" s="12" t="s">
        <v>80</v>
      </c>
      <c r="F915" s="18" t="str">
        <f t="shared" si="19"/>
        <v>MAGNUS HS-Rear Brake Cable</v>
      </c>
      <c r="G915" s="18">
        <v>5</v>
      </c>
      <c r="H915" s="18"/>
      <c r="I915" s="18"/>
    </row>
    <row r="916" spans="1:9">
      <c r="A916" s="7">
        <v>45841</v>
      </c>
      <c r="B916" s="12">
        <v>98058919</v>
      </c>
      <c r="C916" s="12" t="s">
        <v>20</v>
      </c>
      <c r="D916" s="12" t="s">
        <v>23</v>
      </c>
      <c r="E916" s="18" t="s">
        <v>81</v>
      </c>
      <c r="F916" s="18" t="str">
        <f t="shared" si="19"/>
        <v>MAGNUS HS-Front HBS  Brake Cable</v>
      </c>
      <c r="G916" s="18">
        <v>5</v>
      </c>
      <c r="H916" s="18"/>
      <c r="I916" s="18"/>
    </row>
    <row r="917" spans="1:9">
      <c r="A917" s="7">
        <v>45841</v>
      </c>
      <c r="B917" s="12">
        <v>98058919</v>
      </c>
      <c r="C917" s="12" t="s">
        <v>20</v>
      </c>
      <c r="D917" s="12" t="s">
        <v>23</v>
      </c>
      <c r="E917" s="12" t="s">
        <v>82</v>
      </c>
      <c r="F917" s="18" t="str">
        <f t="shared" si="19"/>
        <v>MAGNUS HS-Front Brake Cable</v>
      </c>
      <c r="G917" s="18">
        <v>5</v>
      </c>
      <c r="H917" s="18"/>
      <c r="I917" s="18"/>
    </row>
    <row r="918" spans="1:9">
      <c r="A918" s="7">
        <v>45841</v>
      </c>
      <c r="B918" s="12">
        <v>98058919</v>
      </c>
      <c r="C918" s="12" t="s">
        <v>20</v>
      </c>
      <c r="D918" s="12" t="s">
        <v>23</v>
      </c>
      <c r="E918" s="12" t="s">
        <v>73</v>
      </c>
      <c r="F918" s="18" t="str">
        <f t="shared" si="19"/>
        <v>14X6.35MAG-RACER BALL 6.35MM-BEARING-BTM</v>
      </c>
      <c r="G918" s="18">
        <v>10</v>
      </c>
      <c r="H918" s="18"/>
      <c r="I918" s="18"/>
    </row>
    <row r="919" spans="1:9">
      <c r="A919" s="7">
        <v>45841</v>
      </c>
      <c r="B919" s="12">
        <v>98058919</v>
      </c>
      <c r="C919" s="12" t="s">
        <v>20</v>
      </c>
      <c r="D919" s="12" t="s">
        <v>23</v>
      </c>
      <c r="E919" s="12" t="s">
        <v>66</v>
      </c>
      <c r="F919" s="18" t="str">
        <f t="shared" si="19"/>
        <v>20X4MM MAG-RACER BALL&amp;CAGE-4MM-TOP</v>
      </c>
      <c r="G919" s="18">
        <v>10</v>
      </c>
      <c r="H919" s="18"/>
      <c r="I919" s="18"/>
    </row>
    <row r="920" spans="1:9">
      <c r="A920" s="7">
        <v>45841</v>
      </c>
      <c r="B920" s="12">
        <v>98058919</v>
      </c>
      <c r="C920" s="12" t="s">
        <v>20</v>
      </c>
      <c r="D920" s="12" t="s">
        <v>23</v>
      </c>
      <c r="E920" s="12" t="s">
        <v>61</v>
      </c>
      <c r="F920" s="18" t="str">
        <f t="shared" si="19"/>
        <v>MAG-TOP RACER CUP-CH STEEL</v>
      </c>
      <c r="G920" s="18">
        <v>10</v>
      </c>
      <c r="H920" s="18"/>
      <c r="I920" s="18"/>
    </row>
    <row r="921" spans="1:9">
      <c r="A921" s="7">
        <v>45841</v>
      </c>
      <c r="B921" s="12">
        <v>98058919</v>
      </c>
      <c r="C921" s="12" t="s">
        <v>20</v>
      </c>
      <c r="D921" s="12" t="s">
        <v>23</v>
      </c>
      <c r="E921" s="12" t="s">
        <v>56</v>
      </c>
      <c r="F921" s="18" t="str">
        <f t="shared" si="19"/>
        <v>MAG-BOTTOM RACER CUP-CH STEEL</v>
      </c>
      <c r="G921" s="18">
        <v>10</v>
      </c>
      <c r="H921" s="18"/>
      <c r="I921" s="18"/>
    </row>
    <row r="922" spans="1:9">
      <c r="A922" s="7">
        <v>45841</v>
      </c>
      <c r="B922" s="12">
        <v>98058919</v>
      </c>
      <c r="C922" s="12" t="s">
        <v>20</v>
      </c>
      <c r="D922" s="12" t="s">
        <v>23</v>
      </c>
      <c r="E922" s="12" t="s">
        <v>44</v>
      </c>
      <c r="F922" s="18" t="str">
        <f t="shared" si="19"/>
        <v>MAG-FORK STEM RACER-ID30-CH STEEL</v>
      </c>
      <c r="G922" s="18">
        <v>10</v>
      </c>
      <c r="H922" s="18"/>
      <c r="I922" s="18"/>
    </row>
    <row r="923" spans="1:9">
      <c r="A923" s="7">
        <v>45832</v>
      </c>
      <c r="B923" s="12" t="s">
        <v>1407</v>
      </c>
      <c r="C923" s="12" t="s">
        <v>1069</v>
      </c>
      <c r="D923" s="12" t="s">
        <v>1071</v>
      </c>
      <c r="E923" s="12" t="s">
        <v>183</v>
      </c>
      <c r="F923" s="18" t="str">
        <f t="shared" si="19"/>
        <v xml:space="preserve">3.00-10 ZOOM D TL42 J
</v>
      </c>
      <c r="G923" s="18">
        <v>5</v>
      </c>
      <c r="H923" s="18"/>
      <c r="I923" s="18"/>
    </row>
    <row r="924" spans="1:9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>
      <c r="A925" s="14"/>
      <c r="B925" s="14"/>
      <c r="C925" s="14"/>
      <c r="D925" s="14"/>
      <c r="E925" s="14"/>
      <c r="F925" s="14"/>
      <c r="G925" s="14"/>
      <c r="H925" s="14"/>
      <c r="I925" s="14"/>
    </row>
    <row r="926" spans="1:9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>
      <c r="A927" s="14"/>
      <c r="B927" s="14"/>
      <c r="C927" s="14"/>
      <c r="D927" s="14"/>
      <c r="E927" s="14"/>
      <c r="F927" s="14"/>
      <c r="G927" s="14"/>
      <c r="H927" s="14"/>
      <c r="I927" s="14"/>
    </row>
    <row r="928" spans="1:9">
      <c r="A928" s="14"/>
      <c r="B928" s="14"/>
      <c r="C928" s="14"/>
      <c r="D928" s="14"/>
      <c r="E928" s="14"/>
      <c r="F928" s="14"/>
      <c r="G928" s="14"/>
      <c r="H928" s="14"/>
      <c r="I928" s="14"/>
    </row>
    <row r="929" spans="1:9">
      <c r="A929" s="14"/>
      <c r="B929" s="14"/>
      <c r="C929" s="14"/>
      <c r="D929" s="14"/>
      <c r="E929" s="14"/>
      <c r="F929" s="14"/>
      <c r="G929" s="14"/>
      <c r="H929" s="14"/>
      <c r="I929" s="14"/>
    </row>
    <row r="930" spans="1:9">
      <c r="A930" s="14"/>
      <c r="B930" s="14"/>
      <c r="C930" s="14"/>
      <c r="D930" s="14"/>
      <c r="E930" s="14"/>
      <c r="F930" s="14"/>
      <c r="G930" s="14"/>
      <c r="H930" s="14"/>
      <c r="I930" s="14"/>
    </row>
    <row r="931" spans="1:9">
      <c r="A931" s="14"/>
      <c r="B931" s="14"/>
      <c r="C931" s="14"/>
      <c r="D931" s="14"/>
      <c r="E931" s="14"/>
      <c r="F931" s="14"/>
      <c r="G931" s="14"/>
      <c r="H931" s="14"/>
      <c r="I931" s="14"/>
    </row>
    <row r="932" spans="1:9">
      <c r="A932" s="14"/>
      <c r="B932" s="14"/>
      <c r="C932" s="14"/>
      <c r="D932" s="14"/>
      <c r="E932" s="14"/>
      <c r="F932" s="14"/>
      <c r="G932" s="14"/>
      <c r="H932" s="14"/>
      <c r="I932" s="14"/>
    </row>
    <row r="933" spans="1:9">
      <c r="A933" s="14"/>
      <c r="B933" s="14"/>
      <c r="C933" s="14"/>
      <c r="D933" s="14"/>
      <c r="E933" s="14"/>
      <c r="F933" s="14"/>
      <c r="G933" s="14"/>
      <c r="H933" s="14"/>
      <c r="I933" s="14"/>
    </row>
    <row r="934" spans="1:9">
      <c r="A934" s="14"/>
      <c r="B934" s="14"/>
      <c r="C934" s="14"/>
      <c r="D934" s="14"/>
      <c r="E934" s="14"/>
      <c r="F934" s="14"/>
      <c r="G934" s="14"/>
      <c r="H934" s="14"/>
      <c r="I934" s="14"/>
    </row>
    <row r="935" spans="1:9">
      <c r="A935" s="14"/>
      <c r="B935" s="14"/>
      <c r="C935" s="14"/>
      <c r="D935" s="14"/>
      <c r="E935" s="14"/>
      <c r="F935" s="14"/>
      <c r="G935" s="14"/>
      <c r="H935" s="14"/>
      <c r="I935" s="14"/>
    </row>
    <row r="936" spans="1:9">
      <c r="A936" s="14"/>
      <c r="B936" s="14"/>
      <c r="C936" s="14"/>
      <c r="D936" s="14"/>
      <c r="E936" s="14"/>
      <c r="F936" s="14"/>
      <c r="G936" s="14"/>
      <c r="H936" s="14"/>
      <c r="I936" s="14"/>
    </row>
    <row r="937" spans="1:9">
      <c r="A937" s="14"/>
      <c r="B937" s="14"/>
      <c r="C937" s="14"/>
      <c r="D937" s="14"/>
      <c r="E937" s="14"/>
      <c r="F937" s="14"/>
      <c r="G937" s="14"/>
      <c r="H937" s="14"/>
      <c r="I937" s="14"/>
    </row>
    <row r="938" spans="1:9">
      <c r="A938" s="14"/>
      <c r="B938" s="14"/>
      <c r="C938" s="14"/>
      <c r="D938" s="14"/>
      <c r="E938" s="14"/>
      <c r="F938" s="14"/>
      <c r="G938" s="14"/>
      <c r="H938" s="14"/>
      <c r="I938" s="14"/>
    </row>
    <row r="939" spans="1:9">
      <c r="A939" s="14"/>
      <c r="B939" s="14"/>
      <c r="C939" s="14"/>
      <c r="D939" s="14"/>
      <c r="E939" s="14"/>
      <c r="F939" s="14"/>
      <c r="G939" s="14"/>
      <c r="H939" s="14"/>
      <c r="I939" s="14"/>
    </row>
    <row r="940" spans="1:9">
      <c r="A940" s="14"/>
      <c r="B940" s="14"/>
      <c r="C940" s="14"/>
      <c r="D940" s="14"/>
      <c r="E940" s="14"/>
      <c r="F940" s="14"/>
      <c r="G940" s="14"/>
      <c r="H940" s="14"/>
      <c r="I940" s="14"/>
    </row>
    <row r="941" spans="1:9">
      <c r="A941" s="14"/>
      <c r="B941" s="14"/>
      <c r="C941" s="14"/>
      <c r="D941" s="14"/>
      <c r="E941" s="14"/>
      <c r="F941" s="14"/>
      <c r="G941" s="14"/>
      <c r="H941" s="14"/>
      <c r="I941" s="14"/>
    </row>
    <row r="942" spans="1:9">
      <c r="A942" s="14"/>
      <c r="B942" s="14"/>
      <c r="C942" s="14"/>
      <c r="D942" s="14"/>
      <c r="E942" s="14"/>
      <c r="F942" s="14"/>
      <c r="G942" s="14"/>
      <c r="H942" s="14"/>
      <c r="I942" s="14"/>
    </row>
    <row r="943" spans="1:9">
      <c r="A943" s="14"/>
      <c r="B943" s="14"/>
      <c r="C943" s="14"/>
      <c r="D943" s="14"/>
      <c r="E943" s="14"/>
      <c r="F943" s="14"/>
      <c r="G943" s="14"/>
      <c r="H943" s="14"/>
      <c r="I943" s="14"/>
    </row>
    <row r="944" spans="1:9">
      <c r="A944" s="14"/>
      <c r="B944" s="14"/>
      <c r="C944" s="14"/>
      <c r="D944" s="14"/>
      <c r="E944" s="14"/>
      <c r="F944" s="14"/>
      <c r="G944" s="14"/>
      <c r="H944" s="14"/>
      <c r="I944" s="14"/>
    </row>
    <row r="945" spans="1:9">
      <c r="A945" s="14"/>
      <c r="B945" s="14"/>
      <c r="C945" s="14"/>
      <c r="D945" s="14"/>
      <c r="E945" s="14"/>
      <c r="F945" s="14"/>
      <c r="G945" s="14"/>
      <c r="H945" s="14"/>
      <c r="I945" s="14"/>
    </row>
    <row r="946" spans="1:9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>
      <c r="A947" s="14"/>
      <c r="B947" s="14"/>
      <c r="C947" s="14"/>
      <c r="D947" s="14"/>
      <c r="E947" s="14"/>
      <c r="F947" s="14"/>
      <c r="G947" s="14"/>
      <c r="H947" s="14"/>
      <c r="I947" s="14"/>
    </row>
    <row r="948" spans="1:9">
      <c r="A948" s="14"/>
      <c r="B948" s="14"/>
      <c r="C948" s="14"/>
      <c r="D948" s="14"/>
      <c r="E948" s="14"/>
      <c r="F948" s="14"/>
      <c r="G948" s="14"/>
      <c r="H948" s="14"/>
      <c r="I948" s="14"/>
    </row>
    <row r="949" spans="1:9">
      <c r="A949" s="14"/>
      <c r="B949" s="14"/>
      <c r="C949" s="14"/>
      <c r="D949" s="14"/>
      <c r="E949" s="14"/>
      <c r="F949" s="14"/>
      <c r="G949" s="14"/>
      <c r="H949" s="14"/>
      <c r="I949" s="14"/>
    </row>
    <row r="950" spans="1:9">
      <c r="A950" s="14"/>
      <c r="B950" s="14"/>
      <c r="C950" s="14"/>
      <c r="D950" s="14"/>
      <c r="E950" s="14"/>
      <c r="F950" s="14"/>
      <c r="G950" s="14"/>
      <c r="H950" s="14"/>
      <c r="I950" s="14"/>
    </row>
    <row r="951" spans="1:9">
      <c r="A951" s="14"/>
      <c r="B951" s="14"/>
      <c r="C951" s="14"/>
      <c r="D951" s="14"/>
      <c r="E951" s="14"/>
      <c r="F951" s="14"/>
      <c r="G951" s="14"/>
      <c r="H951" s="14"/>
      <c r="I951" s="14"/>
    </row>
    <row r="952" spans="1:9">
      <c r="A952" s="14"/>
      <c r="B952" s="14"/>
      <c r="C952" s="14"/>
      <c r="D952" s="14"/>
      <c r="E952" s="14"/>
      <c r="F952" s="14"/>
      <c r="G952" s="14"/>
      <c r="H952" s="14"/>
      <c r="I952" s="14"/>
    </row>
    <row r="953" spans="1:9">
      <c r="A953" s="14"/>
      <c r="B953" s="14"/>
      <c r="C953" s="14"/>
      <c r="D953" s="14"/>
      <c r="E953" s="14"/>
      <c r="F953" s="14"/>
      <c r="G953" s="14"/>
      <c r="H953" s="14"/>
      <c r="I953" s="14"/>
    </row>
    <row r="954" spans="1:9">
      <c r="A954" s="14"/>
      <c r="B954" s="14"/>
      <c r="C954" s="14"/>
      <c r="D954" s="14"/>
      <c r="E954" s="14"/>
      <c r="F954" s="14"/>
      <c r="G954" s="14"/>
      <c r="H954" s="14"/>
      <c r="I954" s="14"/>
    </row>
    <row r="955" spans="1:9">
      <c r="A955" s="14"/>
      <c r="B955" s="14"/>
      <c r="C955" s="14"/>
      <c r="D955" s="14"/>
      <c r="E955" s="14"/>
      <c r="F955" s="14"/>
      <c r="G955" s="14"/>
      <c r="H955" s="14"/>
      <c r="I955" s="14"/>
    </row>
    <row r="956" spans="1:9">
      <c r="A956" s="14"/>
      <c r="B956" s="14"/>
      <c r="C956" s="14"/>
      <c r="D956" s="14"/>
      <c r="E956" s="14"/>
      <c r="F956" s="14"/>
      <c r="G956" s="14"/>
      <c r="H956" s="14"/>
      <c r="I956" s="14"/>
    </row>
    <row r="957" spans="1:9">
      <c r="A957" s="14"/>
      <c r="B957" s="14"/>
      <c r="C957" s="14"/>
      <c r="D957" s="14"/>
      <c r="E957" s="14"/>
      <c r="F957" s="14"/>
      <c r="G957" s="14"/>
      <c r="H957" s="14"/>
      <c r="I957" s="14"/>
    </row>
    <row r="958" spans="1:9">
      <c r="A958" s="14"/>
      <c r="B958" s="14"/>
      <c r="C958" s="14"/>
      <c r="D958" s="14"/>
      <c r="E958" s="14"/>
      <c r="F958" s="14"/>
      <c r="G958" s="14"/>
      <c r="H958" s="14"/>
      <c r="I958" s="14"/>
    </row>
    <row r="959" spans="1:9">
      <c r="A959" s="14"/>
      <c r="B959" s="14"/>
      <c r="C959" s="14"/>
      <c r="D959" s="14"/>
      <c r="E959" s="14"/>
      <c r="F959" s="14"/>
      <c r="G959" s="14"/>
      <c r="H959" s="14"/>
      <c r="I959" s="14"/>
    </row>
    <row r="960" spans="1:9">
      <c r="A960" s="14"/>
      <c r="B960" s="14"/>
      <c r="C960" s="14"/>
      <c r="D960" s="14"/>
      <c r="E960" s="14"/>
      <c r="F960" s="14"/>
      <c r="G960" s="14"/>
      <c r="H960" s="14"/>
      <c r="I960" s="14"/>
    </row>
    <row r="961" spans="1:9">
      <c r="A961" s="14"/>
      <c r="B961" s="14"/>
      <c r="C961" s="14"/>
      <c r="D961" s="14"/>
      <c r="E961" s="14"/>
      <c r="F961" s="14"/>
      <c r="G961" s="14"/>
      <c r="H961" s="14"/>
      <c r="I961" s="14"/>
    </row>
    <row r="962" spans="1:9">
      <c r="A962" s="14"/>
      <c r="B962" s="14"/>
      <c r="C962" s="14"/>
      <c r="D962" s="14"/>
      <c r="E962" s="14"/>
      <c r="F962" s="14"/>
      <c r="G962" s="14"/>
      <c r="H962" s="14"/>
      <c r="I962" s="14"/>
    </row>
    <row r="963" spans="1:9">
      <c r="A963" s="14"/>
      <c r="B963" s="14"/>
      <c r="C963" s="14"/>
      <c r="D963" s="14"/>
      <c r="E963" s="14"/>
      <c r="F963" s="14"/>
      <c r="G963" s="14"/>
      <c r="H963" s="14"/>
      <c r="I963" s="14"/>
    </row>
    <row r="964" spans="1:9">
      <c r="A964" s="14"/>
      <c r="B964" s="14"/>
      <c r="C964" s="14"/>
      <c r="D964" s="14"/>
      <c r="E964" s="14"/>
      <c r="F964" s="14"/>
      <c r="G964" s="14"/>
      <c r="H964" s="14"/>
      <c r="I964" s="14"/>
    </row>
    <row r="965" spans="1:9">
      <c r="A965" s="14"/>
      <c r="B965" s="14"/>
      <c r="C965" s="14"/>
      <c r="D965" s="14"/>
      <c r="E965" s="14"/>
      <c r="F965" s="14"/>
      <c r="G965" s="14"/>
      <c r="H965" s="14"/>
      <c r="I965" s="14"/>
    </row>
    <row r="966" spans="1:9">
      <c r="A966" s="14"/>
      <c r="B966" s="14"/>
      <c r="C966" s="14"/>
      <c r="D966" s="14"/>
      <c r="E966" s="14"/>
      <c r="F966" s="14"/>
      <c r="G966" s="14"/>
      <c r="H966" s="14"/>
      <c r="I966" s="14"/>
    </row>
    <row r="967" spans="1:9">
      <c r="A967" s="14"/>
      <c r="B967" s="14"/>
      <c r="C967" s="14"/>
      <c r="D967" s="14"/>
      <c r="E967" s="14"/>
      <c r="F967" s="14"/>
      <c r="G967" s="14"/>
      <c r="H967" s="14"/>
      <c r="I967" s="14"/>
    </row>
    <row r="968" spans="1:9">
      <c r="A968" s="14"/>
      <c r="B968" s="14"/>
      <c r="C968" s="14"/>
      <c r="D968" s="14"/>
      <c r="E968" s="14"/>
      <c r="F968" s="14"/>
      <c r="G968" s="14"/>
      <c r="H968" s="14"/>
      <c r="I968" s="14"/>
    </row>
    <row r="969" spans="1:9">
      <c r="A969" s="14"/>
      <c r="B969" s="14"/>
      <c r="C969" s="14"/>
      <c r="D969" s="14"/>
      <c r="E969" s="14"/>
      <c r="F969" s="14"/>
      <c r="G969" s="14"/>
      <c r="H969" s="14"/>
      <c r="I969" s="14"/>
    </row>
    <row r="970" spans="1:9">
      <c r="A970" s="14"/>
      <c r="B970" s="14"/>
      <c r="C970" s="14"/>
      <c r="D970" s="14"/>
      <c r="E970" s="14"/>
      <c r="F970" s="14"/>
      <c r="G970" s="14"/>
      <c r="H970" s="14"/>
      <c r="I970" s="14"/>
    </row>
    <row r="971" spans="1:9">
      <c r="A971" s="14"/>
      <c r="B971" s="14"/>
      <c r="C971" s="14"/>
      <c r="D971" s="14"/>
      <c r="E971" s="14"/>
      <c r="F971" s="14"/>
      <c r="G971" s="14"/>
      <c r="H971" s="14"/>
      <c r="I971" s="14"/>
    </row>
    <row r="972" spans="1:9">
      <c r="A972" s="14"/>
      <c r="B972" s="14"/>
      <c r="C972" s="14"/>
      <c r="D972" s="14"/>
      <c r="E972" s="14"/>
      <c r="F972" s="14"/>
      <c r="G972" s="14"/>
      <c r="H972" s="14"/>
      <c r="I972" s="14"/>
    </row>
    <row r="973" spans="1:9">
      <c r="A973" s="14"/>
      <c r="B973" s="14"/>
      <c r="C973" s="14"/>
      <c r="D973" s="14"/>
      <c r="E973" s="14"/>
      <c r="F973" s="14"/>
      <c r="G973" s="14"/>
      <c r="H973" s="14"/>
      <c r="I973" s="14"/>
    </row>
    <row r="974" spans="1:9">
      <c r="A974" s="14"/>
      <c r="B974" s="14"/>
      <c r="C974" s="14"/>
      <c r="D974" s="14"/>
      <c r="E974" s="14"/>
      <c r="F974" s="14"/>
      <c r="G974" s="14"/>
      <c r="H974" s="14"/>
      <c r="I974" s="14"/>
    </row>
    <row r="975" spans="1:9">
      <c r="A975" s="14"/>
      <c r="B975" s="14"/>
      <c r="C975" s="14"/>
      <c r="D975" s="14"/>
      <c r="E975" s="14"/>
      <c r="F975" s="14"/>
      <c r="G975" s="14"/>
      <c r="H975" s="14"/>
      <c r="I975" s="14"/>
    </row>
    <row r="976" spans="1:9">
      <c r="A976" s="14"/>
      <c r="B976" s="14"/>
      <c r="C976" s="14"/>
      <c r="D976" s="14"/>
      <c r="E976" s="14"/>
      <c r="F976" s="14"/>
      <c r="G976" s="14"/>
      <c r="H976" s="14"/>
      <c r="I976" s="14"/>
    </row>
    <row r="977" spans="1:9">
      <c r="A977" s="14"/>
      <c r="B977" s="14"/>
      <c r="C977" s="14"/>
      <c r="D977" s="14"/>
      <c r="E977" s="14"/>
      <c r="F977" s="14"/>
      <c r="G977" s="14"/>
      <c r="H977" s="14"/>
      <c r="I977" s="14"/>
    </row>
    <row r="978" spans="1:9">
      <c r="A978" s="14"/>
      <c r="B978" s="14"/>
      <c r="C978" s="14"/>
      <c r="D978" s="14"/>
      <c r="E978" s="14"/>
      <c r="F978" s="14"/>
      <c r="G978" s="14"/>
      <c r="H978" s="14"/>
      <c r="I978" s="14"/>
    </row>
    <row r="979" spans="1:9">
      <c r="A979" s="14"/>
      <c r="B979" s="14"/>
      <c r="C979" s="14"/>
      <c r="D979" s="14"/>
      <c r="E979" s="14"/>
      <c r="F979" s="14"/>
      <c r="G979" s="14"/>
      <c r="H979" s="14"/>
      <c r="I979" s="14"/>
    </row>
    <row r="980" spans="1:9">
      <c r="A980" s="14"/>
      <c r="B980" s="14"/>
      <c r="C980" s="14"/>
      <c r="D980" s="14"/>
      <c r="E980" s="14"/>
      <c r="F980" s="14"/>
      <c r="G980" s="14"/>
      <c r="H980" s="14"/>
      <c r="I980" s="14"/>
    </row>
    <row r="981" spans="1:9">
      <c r="A981" s="14"/>
      <c r="B981" s="14"/>
      <c r="C981" s="14"/>
      <c r="D981" s="14"/>
      <c r="E981" s="14"/>
      <c r="F981" s="14"/>
      <c r="G981" s="14"/>
      <c r="H981" s="14"/>
      <c r="I981" s="14"/>
    </row>
    <row r="982" spans="1:9">
      <c r="A982" s="14"/>
      <c r="B982" s="14"/>
      <c r="C982" s="14"/>
      <c r="D982" s="14"/>
      <c r="E982" s="14"/>
      <c r="F982" s="14"/>
      <c r="G982" s="14"/>
      <c r="H982" s="14"/>
      <c r="I982" s="14"/>
    </row>
    <row r="983" spans="1:9">
      <c r="A983" s="14"/>
      <c r="B983" s="14"/>
      <c r="C983" s="14"/>
      <c r="D983" s="14"/>
      <c r="E983" s="14"/>
      <c r="F983" s="14"/>
      <c r="G983" s="14"/>
      <c r="H983" s="14"/>
      <c r="I983" s="14"/>
    </row>
    <row r="984" spans="1:9">
      <c r="A984" s="14"/>
      <c r="B984" s="14"/>
      <c r="C984" s="14"/>
      <c r="D984" s="14"/>
      <c r="E984" s="14"/>
      <c r="F984" s="14"/>
      <c r="G984" s="14"/>
      <c r="H984" s="14"/>
      <c r="I984" s="14"/>
    </row>
    <row r="985" spans="1:9">
      <c r="A985" s="14"/>
      <c r="B985" s="14"/>
      <c r="C985" s="14"/>
      <c r="D985" s="14"/>
      <c r="E985" s="14"/>
      <c r="F985" s="14"/>
      <c r="G985" s="14"/>
      <c r="H985" s="14"/>
      <c r="I985" s="14"/>
    </row>
    <row r="986" spans="1:9">
      <c r="A986" s="14"/>
      <c r="B986" s="14"/>
      <c r="C986" s="14"/>
      <c r="D986" s="14"/>
      <c r="E986" s="14"/>
      <c r="F986" s="14"/>
      <c r="G986" s="14"/>
      <c r="H986" s="14"/>
      <c r="I986" s="14"/>
    </row>
    <row r="987" spans="1:9">
      <c r="A987" s="14"/>
      <c r="B987" s="14"/>
      <c r="C987" s="14"/>
      <c r="D987" s="14"/>
      <c r="E987" s="14"/>
      <c r="F987" s="14"/>
      <c r="G987" s="14"/>
      <c r="H987" s="14"/>
      <c r="I987" s="14"/>
    </row>
    <row r="988" spans="1:9">
      <c r="A988" s="14"/>
      <c r="B988" s="14"/>
      <c r="C988" s="14"/>
      <c r="D988" s="14"/>
      <c r="E988" s="14"/>
      <c r="F988" s="14"/>
      <c r="G988" s="14"/>
      <c r="H988" s="14"/>
      <c r="I988" s="14"/>
    </row>
    <row r="989" spans="1:9">
      <c r="A989" s="14"/>
      <c r="B989" s="14"/>
      <c r="C989" s="14"/>
      <c r="D989" s="14"/>
      <c r="E989" s="14"/>
      <c r="F989" s="14"/>
      <c r="G989" s="14"/>
      <c r="H989" s="14"/>
      <c r="I989" s="14"/>
    </row>
    <row r="990" spans="1:9">
      <c r="A990" s="14"/>
      <c r="B990" s="14"/>
      <c r="C990" s="14"/>
      <c r="D990" s="14"/>
      <c r="E990" s="14"/>
      <c r="F990" s="14"/>
      <c r="G990" s="14"/>
      <c r="H990" s="14"/>
      <c r="I990" s="14"/>
    </row>
    <row r="991" spans="1:9">
      <c r="A991" s="14"/>
      <c r="B991" s="14"/>
      <c r="C991" s="14"/>
      <c r="D991" s="14"/>
      <c r="E991" s="14"/>
      <c r="F991" s="14"/>
      <c r="G991" s="14"/>
      <c r="H991" s="14"/>
      <c r="I991" s="14"/>
    </row>
    <row r="992" spans="1:9">
      <c r="A992" s="14"/>
      <c r="B992" s="14"/>
      <c r="C992" s="14"/>
      <c r="D992" s="14"/>
      <c r="E992" s="14"/>
      <c r="F992" s="14"/>
      <c r="G992" s="14"/>
      <c r="H992" s="14"/>
      <c r="I992" s="14"/>
    </row>
    <row r="993" spans="1:9">
      <c r="A993" s="14"/>
      <c r="B993" s="14"/>
      <c r="C993" s="14"/>
      <c r="D993" s="14"/>
      <c r="E993" s="14"/>
      <c r="F993" s="14"/>
      <c r="G993" s="14"/>
      <c r="H993" s="14"/>
      <c r="I993" s="14"/>
    </row>
    <row r="994" spans="1:9">
      <c r="A994" s="14"/>
      <c r="B994" s="14"/>
      <c r="C994" s="14"/>
      <c r="D994" s="14"/>
      <c r="E994" s="14"/>
      <c r="F994" s="14"/>
      <c r="G994" s="14"/>
      <c r="H994" s="14"/>
      <c r="I994" s="14"/>
    </row>
    <row r="995" spans="1:9">
      <c r="A995" s="14"/>
      <c r="B995" s="14"/>
      <c r="C995" s="14"/>
      <c r="D995" s="14"/>
      <c r="E995" s="14"/>
      <c r="F995" s="14"/>
      <c r="G995" s="14"/>
      <c r="H995" s="14"/>
      <c r="I995" s="14"/>
    </row>
    <row r="996" spans="1:9">
      <c r="A996" s="14"/>
      <c r="B996" s="14"/>
      <c r="C996" s="14"/>
      <c r="D996" s="14"/>
      <c r="E996" s="14"/>
      <c r="F996" s="14"/>
      <c r="G996" s="14"/>
      <c r="H996" s="14"/>
      <c r="I996" s="14"/>
    </row>
    <row r="997" spans="1:9">
      <c r="A997" s="14"/>
      <c r="B997" s="14"/>
      <c r="C997" s="14"/>
      <c r="D997" s="14"/>
      <c r="E997" s="14"/>
      <c r="F997" s="14"/>
      <c r="G997" s="14"/>
      <c r="H997" s="14"/>
      <c r="I997" s="14"/>
    </row>
    <row r="998" spans="1:9">
      <c r="A998" s="14"/>
      <c r="B998" s="14"/>
      <c r="C998" s="14"/>
      <c r="D998" s="14"/>
      <c r="E998" s="14"/>
      <c r="F998" s="14"/>
      <c r="G998" s="14"/>
      <c r="H998" s="14"/>
      <c r="I998" s="14"/>
    </row>
    <row r="999" spans="1:9">
      <c r="A999" s="14"/>
      <c r="B999" s="14"/>
      <c r="C999" s="14"/>
      <c r="D999" s="14"/>
      <c r="E999" s="14"/>
      <c r="F999" s="14"/>
      <c r="G999" s="14"/>
      <c r="H999" s="14"/>
      <c r="I999" s="14"/>
    </row>
    <row r="1000" spans="1:9">
      <c r="A1000" s="14"/>
      <c r="B1000" s="14"/>
      <c r="C1000" s="14"/>
      <c r="D1000" s="14"/>
      <c r="E1000" s="14"/>
      <c r="F1000" s="14"/>
      <c r="G1000" s="14"/>
      <c r="H1000" s="14"/>
      <c r="I1000" s="14"/>
    </row>
    <row r="1001" spans="1:9">
      <c r="A1001" s="14"/>
      <c r="B1001" s="14"/>
      <c r="C1001" s="14"/>
      <c r="D1001" s="14"/>
      <c r="E1001" s="14"/>
      <c r="F1001" s="14"/>
      <c r="G1001" s="14"/>
      <c r="H1001" s="14"/>
      <c r="I1001" s="14"/>
    </row>
    <row r="1002" spans="1:9">
      <c r="A1002" s="14"/>
      <c r="B1002" s="14"/>
      <c r="C1002" s="14"/>
      <c r="D1002" s="14"/>
      <c r="E1002" s="14"/>
      <c r="F1002" s="14"/>
      <c r="G1002" s="14"/>
      <c r="H1002" s="14"/>
      <c r="I1002" s="14"/>
    </row>
    <row r="1003" spans="1:9">
      <c r="A1003" s="14"/>
      <c r="B1003" s="14"/>
      <c r="C1003" s="14"/>
      <c r="D1003" s="14"/>
      <c r="E1003" s="14"/>
      <c r="F1003" s="14"/>
      <c r="G1003" s="14"/>
      <c r="H1003" s="14"/>
      <c r="I1003" s="14"/>
    </row>
    <row r="1004" spans="1:9">
      <c r="A1004" s="14"/>
      <c r="B1004" s="14"/>
      <c r="C1004" s="14"/>
      <c r="D1004" s="14"/>
      <c r="E1004" s="14"/>
      <c r="F1004" s="14"/>
      <c r="G1004" s="14"/>
      <c r="H1004" s="14"/>
      <c r="I1004" s="14"/>
    </row>
    <row r="1005" spans="1:9">
      <c r="A1005" s="14"/>
      <c r="B1005" s="14"/>
      <c r="C1005" s="14"/>
      <c r="D1005" s="14"/>
      <c r="E1005" s="14"/>
      <c r="F1005" s="14"/>
      <c r="G1005" s="14"/>
      <c r="H1005" s="14"/>
      <c r="I1005" s="14"/>
    </row>
    <row r="1006" spans="1:9">
      <c r="A1006" s="14"/>
      <c r="B1006" s="14"/>
      <c r="C1006" s="14"/>
      <c r="D1006" s="14"/>
      <c r="E1006" s="14"/>
      <c r="F1006" s="14"/>
      <c r="G1006" s="14"/>
      <c r="H1006" s="14"/>
      <c r="I1006" s="14"/>
    </row>
    <row r="1007" spans="1:9">
      <c r="A1007" s="14"/>
      <c r="B1007" s="14"/>
      <c r="C1007" s="14"/>
      <c r="D1007" s="14"/>
      <c r="E1007" s="14"/>
      <c r="F1007" s="14"/>
      <c r="G1007" s="14"/>
      <c r="H1007" s="14"/>
      <c r="I1007" s="14"/>
    </row>
    <row r="1008" spans="1:9">
      <c r="A1008" s="14"/>
      <c r="B1008" s="14"/>
      <c r="C1008" s="14"/>
      <c r="D1008" s="14"/>
      <c r="E1008" s="14"/>
      <c r="F1008" s="14"/>
      <c r="G1008" s="14"/>
      <c r="H1008" s="14"/>
      <c r="I1008" s="14"/>
    </row>
    <row r="1009" spans="1:9">
      <c r="A1009" s="14"/>
      <c r="B1009" s="14"/>
      <c r="C1009" s="14"/>
      <c r="D1009" s="14"/>
      <c r="E1009" s="14"/>
      <c r="F1009" s="14"/>
      <c r="G1009" s="14"/>
      <c r="H1009" s="14"/>
      <c r="I1009" s="14"/>
    </row>
    <row r="1010" spans="1:9">
      <c r="A1010" s="14"/>
      <c r="B1010" s="14"/>
      <c r="C1010" s="14"/>
      <c r="D1010" s="14"/>
      <c r="E1010" s="14"/>
      <c r="F1010" s="14"/>
      <c r="G1010" s="14"/>
      <c r="H1010" s="14"/>
      <c r="I1010" s="14"/>
    </row>
    <row r="1011" spans="1:9">
      <c r="A1011" s="14"/>
      <c r="B1011" s="14"/>
      <c r="C1011" s="14"/>
      <c r="D1011" s="14"/>
      <c r="E1011" s="14"/>
      <c r="F1011" s="14"/>
      <c r="G1011" s="14"/>
      <c r="H1011" s="14"/>
      <c r="I1011" s="14"/>
    </row>
    <row r="1012" spans="1:9">
      <c r="A1012" s="14"/>
      <c r="B1012" s="14"/>
      <c r="C1012" s="14"/>
      <c r="D1012" s="14"/>
      <c r="E1012" s="14"/>
      <c r="F1012" s="14"/>
      <c r="G1012" s="14"/>
      <c r="H1012" s="14"/>
      <c r="I1012" s="14"/>
    </row>
    <row r="1013" spans="1:9">
      <c r="A1013" s="14"/>
      <c r="B1013" s="14"/>
      <c r="C1013" s="14"/>
      <c r="D1013" s="14"/>
      <c r="E1013" s="14"/>
      <c r="F1013" s="14"/>
      <c r="G1013" s="14"/>
      <c r="H1013" s="14"/>
      <c r="I1013" s="14"/>
    </row>
    <row r="1014" spans="1:9">
      <c r="A1014" s="14"/>
      <c r="B1014" s="14"/>
      <c r="C1014" s="14"/>
      <c r="D1014" s="14"/>
      <c r="E1014" s="14"/>
      <c r="F1014" s="14"/>
      <c r="G1014" s="14"/>
      <c r="H1014" s="14"/>
      <c r="I1014" s="14"/>
    </row>
    <row r="1015" spans="1:9">
      <c r="A1015" s="14"/>
      <c r="B1015" s="14"/>
      <c r="C1015" s="14"/>
      <c r="D1015" s="14"/>
      <c r="E1015" s="14"/>
      <c r="F1015" s="14"/>
      <c r="G1015" s="14"/>
      <c r="H1015" s="14"/>
      <c r="I1015" s="14"/>
    </row>
    <row r="1016" spans="1:9">
      <c r="A1016" s="14"/>
      <c r="B1016" s="14"/>
      <c r="C1016" s="14"/>
      <c r="D1016" s="14"/>
      <c r="E1016" s="14"/>
      <c r="F1016" s="14"/>
      <c r="G1016" s="14"/>
      <c r="H1016" s="14"/>
      <c r="I1016" s="14"/>
    </row>
    <row r="1017" spans="1:9">
      <c r="A1017" s="14"/>
      <c r="B1017" s="14"/>
      <c r="C1017" s="14"/>
      <c r="D1017" s="14"/>
      <c r="E1017" s="14"/>
      <c r="F1017" s="14"/>
      <c r="G1017" s="14"/>
      <c r="H1017" s="14"/>
      <c r="I1017" s="14"/>
    </row>
    <row r="1018" spans="1:9">
      <c r="A1018" s="14"/>
      <c r="B1018" s="14"/>
      <c r="C1018" s="14"/>
      <c r="D1018" s="14"/>
      <c r="E1018" s="14"/>
      <c r="F1018" s="14"/>
      <c r="G1018" s="14"/>
      <c r="H1018" s="14"/>
      <c r="I1018" s="14"/>
    </row>
    <row r="1019" spans="1:9">
      <c r="A1019" s="14"/>
      <c r="B1019" s="14"/>
      <c r="C1019" s="14"/>
      <c r="D1019" s="14"/>
      <c r="E1019" s="14"/>
      <c r="F1019" s="14"/>
      <c r="G1019" s="14"/>
      <c r="H1019" s="14"/>
      <c r="I1019" s="14"/>
    </row>
    <row r="1020" spans="1:9">
      <c r="A1020" s="14"/>
      <c r="B1020" s="14"/>
      <c r="C1020" s="14"/>
      <c r="D1020" s="14"/>
      <c r="E1020" s="14"/>
      <c r="F1020" s="14"/>
      <c r="G1020" s="14"/>
      <c r="H1020" s="14"/>
      <c r="I1020" s="14"/>
    </row>
    <row r="1021" spans="1:9">
      <c r="A1021" s="14"/>
      <c r="B1021" s="14"/>
      <c r="C1021" s="14"/>
      <c r="D1021" s="14"/>
      <c r="E1021" s="14"/>
      <c r="F1021" s="14"/>
      <c r="G1021" s="14"/>
      <c r="H1021" s="14"/>
      <c r="I1021" s="14"/>
    </row>
    <row r="1022" spans="1:9">
      <c r="A1022" s="14"/>
      <c r="B1022" s="14"/>
      <c r="C1022" s="14"/>
      <c r="D1022" s="14"/>
      <c r="E1022" s="14"/>
      <c r="F1022" s="14"/>
      <c r="G1022" s="14"/>
      <c r="H1022" s="14"/>
      <c r="I1022" s="14"/>
    </row>
    <row r="1023" spans="1:9">
      <c r="A1023" s="14"/>
      <c r="B1023" s="14"/>
      <c r="C1023" s="14"/>
      <c r="D1023" s="14"/>
      <c r="E1023" s="14"/>
      <c r="F1023" s="14"/>
      <c r="G1023" s="14"/>
      <c r="H1023" s="14"/>
      <c r="I1023" s="14"/>
    </row>
    <row r="1024" spans="1:9">
      <c r="A1024" s="14"/>
      <c r="B1024" s="14"/>
      <c r="C1024" s="14"/>
      <c r="D1024" s="14"/>
      <c r="E1024" s="14"/>
      <c r="F1024" s="14"/>
      <c r="G1024" s="14"/>
      <c r="H1024" s="14"/>
      <c r="I1024" s="14"/>
    </row>
    <row r="1025" spans="1:9">
      <c r="A1025" s="14"/>
      <c r="B1025" s="14"/>
      <c r="C1025" s="14"/>
      <c r="D1025" s="14"/>
      <c r="E1025" s="14"/>
      <c r="F1025" s="14"/>
      <c r="G1025" s="14"/>
      <c r="H1025" s="14"/>
      <c r="I1025" s="14"/>
    </row>
    <row r="1026" spans="1:9">
      <c r="A1026" s="14"/>
      <c r="B1026" s="14"/>
      <c r="C1026" s="14"/>
      <c r="D1026" s="14"/>
      <c r="E1026" s="14"/>
      <c r="F1026" s="14"/>
      <c r="G1026" s="14"/>
      <c r="H1026" s="14"/>
      <c r="I1026" s="14"/>
    </row>
    <row r="1027" spans="1:9">
      <c r="A1027" s="14"/>
      <c r="B1027" s="14"/>
      <c r="C1027" s="14"/>
      <c r="D1027" s="14"/>
      <c r="E1027" s="14"/>
      <c r="F1027" s="14"/>
      <c r="G1027" s="14"/>
      <c r="H1027" s="14"/>
      <c r="I1027" s="14"/>
    </row>
    <row r="1028" spans="1:9">
      <c r="A1028" s="14"/>
      <c r="B1028" s="14"/>
      <c r="C1028" s="14"/>
      <c r="D1028" s="14"/>
      <c r="E1028" s="14"/>
      <c r="F1028" s="14"/>
      <c r="G1028" s="14"/>
      <c r="H1028" s="14"/>
      <c r="I1028" s="14"/>
    </row>
    <row r="1029" spans="1:9">
      <c r="A1029" s="14"/>
      <c r="B1029" s="14"/>
      <c r="C1029" s="14"/>
      <c r="D1029" s="14"/>
      <c r="E1029" s="14"/>
      <c r="F1029" s="14"/>
      <c r="G1029" s="14"/>
      <c r="H1029" s="14"/>
      <c r="I1029" s="14"/>
    </row>
    <row r="1030" spans="1:9">
      <c r="A1030" s="14"/>
      <c r="B1030" s="14"/>
      <c r="C1030" s="14"/>
      <c r="D1030" s="14"/>
      <c r="E1030" s="14"/>
      <c r="F1030" s="14"/>
      <c r="G1030" s="14"/>
      <c r="H1030" s="14"/>
      <c r="I1030" s="14"/>
    </row>
    <row r="1031" spans="1:9">
      <c r="A1031" s="14"/>
      <c r="B1031" s="14"/>
      <c r="C1031" s="14"/>
      <c r="D1031" s="14"/>
      <c r="E1031" s="14"/>
      <c r="F1031" s="14"/>
      <c r="G1031" s="14"/>
      <c r="H1031" s="14"/>
      <c r="I1031" s="14"/>
    </row>
    <row r="1032" spans="1:9">
      <c r="A1032" s="14"/>
      <c r="B1032" s="14"/>
      <c r="C1032" s="14"/>
      <c r="D1032" s="14"/>
      <c r="E1032" s="14"/>
      <c r="F1032" s="14"/>
      <c r="G1032" s="14"/>
      <c r="H1032" s="14"/>
      <c r="I1032" s="14"/>
    </row>
    <row r="1033" spans="1:9">
      <c r="A1033" s="14"/>
      <c r="B1033" s="14"/>
      <c r="C1033" s="14"/>
      <c r="D1033" s="14"/>
      <c r="E1033" s="14"/>
      <c r="F1033" s="14"/>
      <c r="G1033" s="14"/>
      <c r="H1033" s="14"/>
      <c r="I1033" s="14"/>
    </row>
    <row r="1034" spans="1:9">
      <c r="A1034" s="14"/>
      <c r="B1034" s="14"/>
      <c r="C1034" s="14"/>
      <c r="D1034" s="14"/>
      <c r="E1034" s="14"/>
      <c r="F1034" s="14"/>
      <c r="G1034" s="14"/>
      <c r="H1034" s="14"/>
      <c r="I1034" s="14"/>
    </row>
    <row r="1035" spans="1:9">
      <c r="A1035" s="14"/>
      <c r="B1035" s="14"/>
      <c r="C1035" s="14"/>
      <c r="D1035" s="14"/>
      <c r="E1035" s="14"/>
      <c r="F1035" s="14"/>
      <c r="G1035" s="14"/>
      <c r="H1035" s="14"/>
      <c r="I1035" s="14"/>
    </row>
    <row r="1036" spans="1:9">
      <c r="A1036" s="14"/>
      <c r="B1036" s="14"/>
      <c r="C1036" s="14"/>
      <c r="D1036" s="14"/>
      <c r="E1036" s="14"/>
      <c r="F1036" s="14"/>
      <c r="G1036" s="14"/>
      <c r="H1036" s="14"/>
      <c r="I1036" s="14"/>
    </row>
    <row r="1037" spans="1:9">
      <c r="A1037" s="14"/>
      <c r="B1037" s="14"/>
      <c r="C1037" s="14"/>
      <c r="D1037" s="14"/>
      <c r="E1037" s="14"/>
      <c r="F1037" s="14"/>
      <c r="G1037" s="14"/>
      <c r="H1037" s="14"/>
      <c r="I1037" s="14"/>
    </row>
    <row r="1038" spans="1:9">
      <c r="A1038" s="14"/>
      <c r="B1038" s="14"/>
      <c r="C1038" s="14"/>
      <c r="D1038" s="14"/>
      <c r="E1038" s="14"/>
      <c r="F1038" s="14"/>
      <c r="G1038" s="14"/>
      <c r="H1038" s="14"/>
      <c r="I1038" s="14"/>
    </row>
    <row r="1039" spans="1:9">
      <c r="A1039" s="14"/>
      <c r="B1039" s="14"/>
      <c r="C1039" s="14"/>
      <c r="D1039" s="14"/>
      <c r="E1039" s="14"/>
      <c r="F1039" s="14"/>
      <c r="G1039" s="14"/>
      <c r="H1039" s="14"/>
      <c r="I1039" s="14"/>
    </row>
    <row r="1040" spans="1:9">
      <c r="A1040" s="14"/>
      <c r="B1040" s="14"/>
      <c r="C1040" s="14"/>
      <c r="D1040" s="14"/>
      <c r="E1040" s="14"/>
      <c r="F1040" s="14"/>
      <c r="G1040" s="14"/>
      <c r="H1040" s="14"/>
      <c r="I1040" s="14"/>
    </row>
    <row r="1041" spans="1:9">
      <c r="A1041" s="14"/>
      <c r="B1041" s="14"/>
      <c r="C1041" s="14"/>
      <c r="D1041" s="14"/>
      <c r="E1041" s="14"/>
      <c r="F1041" s="14"/>
      <c r="G1041" s="14"/>
      <c r="H1041" s="14"/>
      <c r="I1041" s="14"/>
    </row>
    <row r="1042" spans="1:9">
      <c r="A1042" s="14"/>
      <c r="B1042" s="14"/>
      <c r="C1042" s="14"/>
      <c r="D1042" s="14"/>
      <c r="E1042" s="14"/>
      <c r="F1042" s="14"/>
      <c r="G1042" s="14"/>
      <c r="H1042" s="14"/>
      <c r="I1042" s="14"/>
    </row>
    <row r="1043" spans="1:9">
      <c r="A1043" s="14"/>
      <c r="B1043" s="14"/>
      <c r="C1043" s="14"/>
      <c r="D1043" s="14"/>
      <c r="E1043" s="14"/>
      <c r="F1043" s="14"/>
      <c r="G1043" s="14"/>
      <c r="H1043" s="14"/>
      <c r="I1043" s="14"/>
    </row>
    <row r="1044" spans="1:9">
      <c r="A1044" s="14"/>
      <c r="B1044" s="14"/>
      <c r="C1044" s="14"/>
      <c r="D1044" s="14"/>
      <c r="E1044" s="14"/>
      <c r="F1044" s="14"/>
      <c r="G1044" s="14"/>
      <c r="H1044" s="14"/>
      <c r="I1044" s="14"/>
    </row>
    <row r="1045" spans="1:9">
      <c r="A1045" s="14"/>
      <c r="B1045" s="14"/>
      <c r="C1045" s="14"/>
      <c r="D1045" s="14"/>
      <c r="E1045" s="14"/>
      <c r="F1045" s="14"/>
      <c r="G1045" s="14"/>
      <c r="H1045" s="14"/>
      <c r="I1045" s="14"/>
    </row>
    <row r="1046" spans="1:9">
      <c r="A1046" s="14"/>
      <c r="B1046" s="14"/>
      <c r="C1046" s="14"/>
      <c r="D1046" s="14"/>
      <c r="E1046" s="14"/>
      <c r="F1046" s="14"/>
      <c r="G1046" s="14"/>
      <c r="H1046" s="14"/>
      <c r="I1046" s="14"/>
    </row>
    <row r="1047" spans="1:9">
      <c r="A1047" s="14"/>
      <c r="B1047" s="14"/>
      <c r="C1047" s="14"/>
      <c r="D1047" s="14"/>
      <c r="E1047" s="14"/>
      <c r="F1047" s="14"/>
      <c r="G1047" s="14"/>
      <c r="H1047" s="14"/>
      <c r="I1047" s="14"/>
    </row>
    <row r="1048" spans="1:9">
      <c r="A1048" s="14"/>
      <c r="B1048" s="14"/>
      <c r="C1048" s="14"/>
      <c r="D1048" s="14"/>
      <c r="E1048" s="14"/>
      <c r="F1048" s="14"/>
      <c r="G1048" s="14"/>
      <c r="H1048" s="14"/>
      <c r="I1048" s="14"/>
    </row>
    <row r="1049" spans="1:9">
      <c r="A1049" s="14"/>
      <c r="B1049" s="14"/>
      <c r="C1049" s="14"/>
      <c r="D1049" s="14"/>
      <c r="E1049" s="14"/>
      <c r="F1049" s="14"/>
      <c r="G1049" s="14"/>
      <c r="H1049" s="14"/>
      <c r="I1049" s="14"/>
    </row>
    <row r="1050" spans="1:9">
      <c r="A1050" s="14"/>
      <c r="B1050" s="14"/>
      <c r="C1050" s="14"/>
      <c r="D1050" s="14"/>
      <c r="E1050" s="14"/>
      <c r="F1050" s="14"/>
      <c r="G1050" s="14"/>
      <c r="H1050" s="14"/>
      <c r="I1050" s="14"/>
    </row>
    <row r="1051" spans="1:9">
      <c r="A1051" s="14"/>
      <c r="B1051" s="14"/>
      <c r="C1051" s="14"/>
      <c r="D1051" s="14"/>
      <c r="E1051" s="14"/>
      <c r="F1051" s="14"/>
      <c r="G1051" s="14"/>
      <c r="H1051" s="14"/>
      <c r="I1051" s="14"/>
    </row>
    <row r="1052" spans="1:9">
      <c r="A1052" s="14"/>
      <c r="B1052" s="14"/>
      <c r="C1052" s="14"/>
      <c r="D1052" s="14"/>
      <c r="E1052" s="14"/>
      <c r="F1052" s="14"/>
      <c r="G1052" s="14"/>
      <c r="H1052" s="14"/>
      <c r="I1052" s="14"/>
    </row>
    <row r="1053" spans="1:9">
      <c r="A1053" s="14"/>
      <c r="B1053" s="14"/>
      <c r="C1053" s="14"/>
      <c r="D1053" s="14"/>
      <c r="E1053" s="14"/>
      <c r="F1053" s="14"/>
      <c r="G1053" s="14"/>
      <c r="H1053" s="14"/>
      <c r="I1053" s="14"/>
    </row>
    <row r="1054" spans="1:9">
      <c r="A1054" s="14"/>
      <c r="B1054" s="14"/>
      <c r="C1054" s="14"/>
      <c r="D1054" s="14"/>
      <c r="E1054" s="14"/>
      <c r="F1054" s="14"/>
      <c r="G1054" s="14"/>
      <c r="H1054" s="14"/>
      <c r="I1054" s="14"/>
    </row>
    <row r="1055" spans="1:9">
      <c r="A1055" s="14"/>
      <c r="B1055" s="14"/>
      <c r="C1055" s="14"/>
      <c r="D1055" s="14"/>
      <c r="E1055" s="14"/>
      <c r="F1055" s="14"/>
      <c r="G1055" s="14"/>
      <c r="H1055" s="14"/>
      <c r="I1055" s="14"/>
    </row>
    <row r="1056" spans="1:9">
      <c r="A1056" s="14"/>
      <c r="B1056" s="14"/>
      <c r="C1056" s="14"/>
      <c r="D1056" s="14"/>
      <c r="E1056" s="14"/>
      <c r="F1056" s="14"/>
      <c r="G1056" s="14"/>
      <c r="H1056" s="14"/>
      <c r="I1056" s="14"/>
    </row>
    <row r="1057" spans="1:9">
      <c r="A1057" s="14"/>
      <c r="B1057" s="14"/>
      <c r="C1057" s="14"/>
      <c r="D1057" s="14"/>
      <c r="E1057" s="14"/>
      <c r="F1057" s="14"/>
      <c r="G1057" s="14"/>
      <c r="H1057" s="14"/>
      <c r="I1057" s="14"/>
    </row>
    <row r="1058" spans="1:9">
      <c r="A1058" s="14"/>
      <c r="B1058" s="14"/>
      <c r="C1058" s="14"/>
      <c r="D1058" s="14"/>
      <c r="E1058" s="14"/>
      <c r="F1058" s="14"/>
      <c r="G1058" s="14"/>
      <c r="H1058" s="14"/>
      <c r="I1058" s="14"/>
    </row>
    <row r="1059" spans="1:9">
      <c r="A1059" s="14"/>
      <c r="B1059" s="14"/>
      <c r="C1059" s="14"/>
      <c r="D1059" s="14"/>
      <c r="E1059" s="14"/>
      <c r="F1059" s="14"/>
      <c r="G1059" s="14"/>
      <c r="H1059" s="14"/>
      <c r="I1059" s="14"/>
    </row>
    <row r="1060" spans="1:9">
      <c r="A1060" s="14"/>
      <c r="B1060" s="14"/>
      <c r="C1060" s="14"/>
      <c r="D1060" s="14"/>
      <c r="E1060" s="14"/>
      <c r="F1060" s="14"/>
      <c r="G1060" s="14"/>
      <c r="H1060" s="14"/>
      <c r="I1060" s="14"/>
    </row>
    <row r="1061" spans="1:9">
      <c r="A1061" s="14"/>
      <c r="B1061" s="14"/>
      <c r="C1061" s="14"/>
      <c r="D1061" s="14"/>
      <c r="E1061" s="14"/>
      <c r="F1061" s="14"/>
      <c r="G1061" s="14"/>
      <c r="H1061" s="14"/>
      <c r="I1061" s="14"/>
    </row>
    <row r="1062" spans="1:9">
      <c r="A1062" s="14"/>
      <c r="B1062" s="14"/>
      <c r="C1062" s="14"/>
      <c r="D1062" s="14"/>
      <c r="E1062" s="14"/>
      <c r="F1062" s="14"/>
      <c r="G1062" s="14"/>
      <c r="H1062" s="14"/>
      <c r="I1062" s="14"/>
    </row>
    <row r="1063" spans="1:9">
      <c r="A1063" s="14"/>
      <c r="B1063" s="14"/>
      <c r="C1063" s="14"/>
      <c r="D1063" s="14"/>
      <c r="E1063" s="14"/>
      <c r="F1063" s="14"/>
      <c r="G1063" s="14"/>
      <c r="H1063" s="14"/>
      <c r="I1063" s="14"/>
    </row>
    <row r="1064" spans="1:9">
      <c r="A1064" s="14"/>
      <c r="B1064" s="14"/>
      <c r="C1064" s="14"/>
      <c r="D1064" s="14"/>
      <c r="E1064" s="14"/>
      <c r="F1064" s="14"/>
      <c r="G1064" s="14"/>
      <c r="H1064" s="14"/>
      <c r="I1064" s="14"/>
    </row>
    <row r="1065" spans="1:9">
      <c r="A1065" s="14"/>
      <c r="B1065" s="14"/>
      <c r="C1065" s="14"/>
      <c r="D1065" s="14"/>
      <c r="E1065" s="14"/>
      <c r="F1065" s="14"/>
      <c r="G1065" s="14"/>
      <c r="H1065" s="14"/>
      <c r="I1065" s="14"/>
    </row>
    <row r="1066" spans="1:9">
      <c r="A1066" s="14"/>
      <c r="B1066" s="14"/>
      <c r="C1066" s="14"/>
      <c r="D1066" s="14"/>
      <c r="E1066" s="14"/>
      <c r="F1066" s="14"/>
      <c r="G1066" s="14"/>
      <c r="H1066" s="14"/>
      <c r="I1066" s="14"/>
    </row>
    <row r="1067" spans="1:9">
      <c r="A1067" s="14"/>
      <c r="B1067" s="14"/>
      <c r="C1067" s="14"/>
      <c r="D1067" s="14"/>
      <c r="E1067" s="14"/>
      <c r="F1067" s="14"/>
      <c r="G1067" s="14"/>
      <c r="H1067" s="14"/>
      <c r="I1067" s="14"/>
    </row>
    <row r="1068" spans="1:9">
      <c r="A1068" s="14"/>
      <c r="B1068" s="14"/>
      <c r="C1068" s="14"/>
      <c r="D1068" s="14"/>
      <c r="E1068" s="14"/>
      <c r="F1068" s="14"/>
      <c r="G1068" s="14"/>
      <c r="H1068" s="14"/>
      <c r="I1068" s="14"/>
    </row>
    <row r="1069" spans="1:9">
      <c r="A1069" s="14"/>
      <c r="B1069" s="14"/>
      <c r="C1069" s="14"/>
      <c r="D1069" s="14"/>
      <c r="E1069" s="14"/>
      <c r="F1069" s="14"/>
      <c r="G1069" s="14"/>
      <c r="H1069" s="14"/>
      <c r="I1069" s="14"/>
    </row>
    <row r="1070" spans="1:9">
      <c r="A1070" s="14"/>
      <c r="B1070" s="14"/>
      <c r="C1070" s="14"/>
      <c r="D1070" s="14"/>
      <c r="E1070" s="14"/>
      <c r="F1070" s="14"/>
      <c r="G1070" s="14"/>
      <c r="H1070" s="14"/>
      <c r="I1070" s="14"/>
    </row>
    <row r="1071" spans="1:9">
      <c r="A1071" s="14"/>
      <c r="B1071" s="14"/>
      <c r="C1071" s="14"/>
      <c r="D1071" s="14"/>
      <c r="E1071" s="14"/>
      <c r="F1071" s="14"/>
      <c r="G1071" s="14"/>
      <c r="H1071" s="14"/>
      <c r="I1071" s="14"/>
    </row>
    <row r="1072" spans="1:9">
      <c r="A1072" s="14"/>
      <c r="B1072" s="14"/>
      <c r="C1072" s="14"/>
      <c r="D1072" s="14"/>
      <c r="E1072" s="14"/>
      <c r="F1072" s="14"/>
      <c r="G1072" s="14"/>
      <c r="H1072" s="14"/>
      <c r="I1072" s="14"/>
    </row>
    <row r="1073" spans="1:9">
      <c r="A1073" s="14"/>
      <c r="B1073" s="14"/>
      <c r="C1073" s="14"/>
      <c r="D1073" s="14"/>
      <c r="E1073" s="14"/>
      <c r="F1073" s="14"/>
      <c r="G1073" s="14"/>
      <c r="H1073" s="14"/>
      <c r="I1073" s="14"/>
    </row>
    <row r="1074" spans="1:9">
      <c r="A1074" s="14"/>
      <c r="B1074" s="14"/>
      <c r="C1074" s="14"/>
      <c r="D1074" s="14"/>
      <c r="E1074" s="14"/>
      <c r="F1074" s="14"/>
      <c r="G1074" s="14"/>
      <c r="H1074" s="14"/>
      <c r="I1074" s="14"/>
    </row>
    <row r="1075" spans="1:9">
      <c r="A1075" s="14"/>
      <c r="B1075" s="14"/>
      <c r="C1075" s="14"/>
      <c r="D1075" s="14"/>
      <c r="E1075" s="14"/>
      <c r="F1075" s="14"/>
      <c r="G1075" s="14"/>
      <c r="H1075" s="14"/>
      <c r="I1075" s="14"/>
    </row>
    <row r="1076" spans="1:9">
      <c r="A1076" s="14"/>
      <c r="B1076" s="14"/>
      <c r="C1076" s="14"/>
      <c r="D1076" s="14"/>
      <c r="E1076" s="14"/>
      <c r="F1076" s="14"/>
      <c r="G1076" s="14"/>
      <c r="H1076" s="14"/>
      <c r="I1076" s="14"/>
    </row>
    <row r="1077" spans="1:9">
      <c r="A1077" s="14"/>
      <c r="B1077" s="14"/>
      <c r="C1077" s="14"/>
      <c r="D1077" s="14"/>
      <c r="E1077" s="14"/>
      <c r="F1077" s="14"/>
      <c r="G1077" s="14"/>
      <c r="H1077" s="14"/>
      <c r="I1077" s="14"/>
    </row>
    <row r="1078" spans="1:9">
      <c r="A1078" s="14"/>
      <c r="B1078" s="14"/>
      <c r="C1078" s="14"/>
      <c r="D1078" s="14"/>
      <c r="E1078" s="14"/>
      <c r="F1078" s="14"/>
      <c r="G1078" s="14"/>
      <c r="H1078" s="14"/>
      <c r="I1078" s="14"/>
    </row>
    <row r="1079" spans="1:9">
      <c r="A1079" s="14"/>
      <c r="B1079" s="14"/>
      <c r="C1079" s="14"/>
      <c r="D1079" s="14"/>
      <c r="E1079" s="14"/>
      <c r="F1079" s="14"/>
      <c r="G1079" s="14"/>
      <c r="H1079" s="14"/>
      <c r="I1079" s="14"/>
    </row>
    <row r="1080" spans="1:9">
      <c r="A1080" s="14"/>
      <c r="B1080" s="14"/>
      <c r="C1080" s="14"/>
      <c r="D1080" s="14"/>
      <c r="E1080" s="14"/>
      <c r="F1080" s="14"/>
      <c r="G1080" s="14"/>
      <c r="H1080" s="14"/>
      <c r="I1080" s="14"/>
    </row>
    <row r="1081" spans="1:9">
      <c r="A1081" s="14"/>
      <c r="B1081" s="14"/>
      <c r="C1081" s="14"/>
      <c r="D1081" s="14"/>
      <c r="E1081" s="14"/>
      <c r="F1081" s="14"/>
      <c r="G1081" s="14"/>
      <c r="H1081" s="14"/>
      <c r="I1081" s="14"/>
    </row>
    <row r="1082" spans="1:9">
      <c r="A1082" s="14"/>
      <c r="B1082" s="14"/>
      <c r="C1082" s="14"/>
      <c r="D1082" s="14"/>
      <c r="E1082" s="14"/>
      <c r="F1082" s="14"/>
      <c r="G1082" s="14"/>
      <c r="H1082" s="14"/>
      <c r="I1082" s="14"/>
    </row>
    <row r="1083" spans="1:9">
      <c r="A1083" s="14"/>
      <c r="B1083" s="14"/>
      <c r="C1083" s="14"/>
      <c r="D1083" s="14"/>
      <c r="E1083" s="14"/>
      <c r="F1083" s="14"/>
      <c r="G1083" s="14"/>
      <c r="H1083" s="14"/>
      <c r="I1083" s="14"/>
    </row>
    <row r="1084" spans="1:9">
      <c r="A1084" s="14"/>
      <c r="B1084" s="14"/>
      <c r="C1084" s="14"/>
      <c r="D1084" s="14"/>
      <c r="E1084" s="14"/>
      <c r="F1084" s="14"/>
      <c r="G1084" s="14"/>
      <c r="H1084" s="14"/>
      <c r="I1084" s="14"/>
    </row>
    <row r="1085" spans="1:9">
      <c r="A1085" s="14"/>
      <c r="B1085" s="14"/>
      <c r="C1085" s="14"/>
      <c r="D1085" s="14"/>
      <c r="E1085" s="14"/>
      <c r="F1085" s="14"/>
      <c r="G1085" s="14"/>
      <c r="H1085" s="14"/>
      <c r="I1085" s="14"/>
    </row>
    <row r="1086" spans="1:9">
      <c r="A1086" s="14"/>
      <c r="B1086" s="14"/>
      <c r="C1086" s="14"/>
      <c r="D1086" s="14"/>
      <c r="E1086" s="14"/>
      <c r="F1086" s="14"/>
      <c r="G1086" s="14"/>
      <c r="H1086" s="14"/>
      <c r="I1086" s="14"/>
    </row>
    <row r="1087" spans="1:9">
      <c r="A1087" s="14"/>
      <c r="B1087" s="14"/>
      <c r="C1087" s="14"/>
      <c r="D1087" s="14"/>
      <c r="E1087" s="14"/>
      <c r="F1087" s="14"/>
      <c r="G1087" s="14"/>
      <c r="H1087" s="14"/>
      <c r="I1087" s="14"/>
    </row>
    <row r="1088" spans="1:9">
      <c r="A1088" s="14"/>
      <c r="B1088" s="14"/>
      <c r="C1088" s="14"/>
      <c r="D1088" s="14"/>
      <c r="E1088" s="14"/>
      <c r="F1088" s="14"/>
      <c r="G1088" s="14"/>
      <c r="H1088" s="14"/>
      <c r="I1088" s="14"/>
    </row>
    <row r="1089" spans="1:9">
      <c r="A1089" s="14"/>
      <c r="B1089" s="14"/>
      <c r="C1089" s="14"/>
      <c r="D1089" s="14"/>
      <c r="E1089" s="14"/>
      <c r="F1089" s="14"/>
      <c r="G1089" s="14"/>
      <c r="H1089" s="14"/>
      <c r="I1089" s="14"/>
    </row>
    <row r="1090" spans="1:9">
      <c r="A1090" s="14"/>
      <c r="B1090" s="14"/>
      <c r="C1090" s="14"/>
      <c r="D1090" s="14"/>
      <c r="E1090" s="14"/>
      <c r="F1090" s="14"/>
      <c r="G1090" s="14"/>
      <c r="H1090" s="14"/>
      <c r="I1090" s="14"/>
    </row>
    <row r="1091" spans="1:9">
      <c r="A1091" s="14"/>
      <c r="B1091" s="14"/>
      <c r="C1091" s="14"/>
      <c r="D1091" s="14"/>
      <c r="E1091" s="14"/>
      <c r="F1091" s="14"/>
      <c r="G1091" s="14"/>
      <c r="H1091" s="14"/>
      <c r="I1091" s="14"/>
    </row>
    <row r="1092" spans="1:9">
      <c r="A1092" s="14"/>
      <c r="B1092" s="14"/>
      <c r="C1092" s="14"/>
      <c r="D1092" s="14"/>
      <c r="E1092" s="14"/>
      <c r="F1092" s="14"/>
      <c r="G1092" s="14"/>
      <c r="H1092" s="14"/>
      <c r="I1092" s="14"/>
    </row>
    <row r="1093" spans="1:9">
      <c r="A1093" s="14"/>
      <c r="B1093" s="14"/>
      <c r="C1093" s="14"/>
      <c r="D1093" s="14"/>
      <c r="E1093" s="14"/>
      <c r="F1093" s="14"/>
      <c r="G1093" s="14"/>
      <c r="H1093" s="14"/>
      <c r="I1093" s="14"/>
    </row>
    <row r="1094" spans="1:9">
      <c r="A1094" s="14"/>
      <c r="B1094" s="14"/>
      <c r="C1094" s="14"/>
      <c r="D1094" s="14"/>
      <c r="E1094" s="14"/>
      <c r="F1094" s="14"/>
      <c r="G1094" s="14"/>
      <c r="H1094" s="14"/>
      <c r="I1094" s="14"/>
    </row>
    <row r="1095" spans="1:9">
      <c r="A1095" s="14"/>
      <c r="B1095" s="14"/>
      <c r="C1095" s="14"/>
      <c r="D1095" s="14"/>
      <c r="E1095" s="14"/>
      <c r="F1095" s="14"/>
      <c r="G1095" s="14"/>
      <c r="H1095" s="14"/>
      <c r="I1095" s="14"/>
    </row>
    <row r="1096" spans="1:9">
      <c r="A1096" s="14"/>
      <c r="B1096" s="14"/>
      <c r="C1096" s="14"/>
      <c r="D1096" s="14"/>
      <c r="E1096" s="14"/>
      <c r="F1096" s="14"/>
      <c r="G1096" s="14"/>
      <c r="H1096" s="14"/>
      <c r="I1096" s="14"/>
    </row>
    <row r="1097" spans="1:9">
      <c r="A1097" s="14"/>
      <c r="B1097" s="14"/>
      <c r="C1097" s="14"/>
      <c r="D1097" s="14"/>
      <c r="E1097" s="14"/>
      <c r="F1097" s="14"/>
      <c r="G1097" s="14"/>
      <c r="H1097" s="14"/>
      <c r="I1097" s="14"/>
    </row>
    <row r="1098" spans="1:9">
      <c r="A1098" s="14"/>
      <c r="B1098" s="14"/>
      <c r="C1098" s="14"/>
      <c r="D1098" s="14"/>
      <c r="E1098" s="14"/>
      <c r="F1098" s="14"/>
      <c r="G1098" s="14"/>
      <c r="H1098" s="14"/>
      <c r="I1098" s="14"/>
    </row>
    <row r="1099" spans="1:9">
      <c r="A1099" s="14"/>
      <c r="B1099" s="14"/>
      <c r="C1099" s="14"/>
      <c r="D1099" s="14"/>
      <c r="E1099" s="14"/>
      <c r="F1099" s="14"/>
      <c r="G1099" s="14"/>
      <c r="H1099" s="14"/>
      <c r="I1099" s="14"/>
    </row>
    <row r="1100" spans="1:9">
      <c r="A1100" s="14"/>
      <c r="B1100" s="14"/>
      <c r="C1100" s="14"/>
      <c r="D1100" s="14"/>
      <c r="E1100" s="14"/>
      <c r="F1100" s="14"/>
      <c r="G1100" s="14"/>
      <c r="H1100" s="14"/>
      <c r="I1100" s="14"/>
    </row>
    <row r="1101" spans="1:9">
      <c r="A1101" s="14"/>
      <c r="B1101" s="14"/>
      <c r="C1101" s="14"/>
      <c r="D1101" s="14"/>
      <c r="E1101" s="14"/>
      <c r="F1101" s="14"/>
      <c r="G1101" s="14"/>
      <c r="H1101" s="14"/>
      <c r="I1101" s="14"/>
    </row>
    <row r="1102" spans="1:9">
      <c r="A1102" s="14"/>
      <c r="B1102" s="14"/>
      <c r="C1102" s="14"/>
      <c r="D1102" s="14"/>
      <c r="E1102" s="14"/>
      <c r="F1102" s="14"/>
      <c r="G1102" s="14"/>
      <c r="H1102" s="14"/>
      <c r="I1102" s="14"/>
    </row>
    <row r="1103" spans="1:9">
      <c r="A1103" s="14"/>
      <c r="B1103" s="14"/>
      <c r="C1103" s="14"/>
      <c r="D1103" s="14"/>
      <c r="E1103" s="14"/>
      <c r="F1103" s="14"/>
      <c r="G1103" s="14"/>
      <c r="H1103" s="14"/>
      <c r="I1103" s="14"/>
    </row>
    <row r="1104" spans="1:9">
      <c r="A1104" s="14"/>
      <c r="B1104" s="14"/>
      <c r="C1104" s="14"/>
      <c r="D1104" s="14"/>
      <c r="E1104" s="14"/>
      <c r="F1104" s="14"/>
      <c r="G1104" s="14"/>
      <c r="H1104" s="14"/>
      <c r="I1104" s="14"/>
    </row>
    <row r="1105" spans="1:9">
      <c r="A1105" s="14"/>
      <c r="B1105" s="14"/>
      <c r="C1105" s="14"/>
      <c r="D1105" s="14"/>
      <c r="E1105" s="14"/>
      <c r="F1105" s="14"/>
      <c r="G1105" s="14"/>
      <c r="H1105" s="14"/>
      <c r="I1105" s="14"/>
    </row>
    <row r="1106" spans="1:9">
      <c r="A1106" s="14"/>
      <c r="B1106" s="14"/>
      <c r="C1106" s="14"/>
      <c r="D1106" s="14"/>
      <c r="E1106" s="14"/>
      <c r="F1106" s="14"/>
      <c r="G1106" s="14"/>
      <c r="H1106" s="14"/>
      <c r="I1106" s="14"/>
    </row>
    <row r="1107" spans="1:9">
      <c r="A1107" s="14"/>
      <c r="B1107" s="14"/>
      <c r="C1107" s="14"/>
      <c r="D1107" s="14"/>
      <c r="E1107" s="14"/>
      <c r="F1107" s="14"/>
      <c r="G1107" s="14"/>
      <c r="H1107" s="14"/>
      <c r="I1107" s="14"/>
    </row>
    <row r="1108" spans="1:9">
      <c r="A1108" s="14"/>
      <c r="B1108" s="14"/>
      <c r="C1108" s="14"/>
      <c r="D1108" s="14"/>
      <c r="E1108" s="14"/>
      <c r="F1108" s="14"/>
      <c r="G1108" s="14"/>
      <c r="H1108" s="14"/>
      <c r="I1108" s="14"/>
    </row>
    <row r="1109" spans="1:9">
      <c r="A1109" s="14"/>
      <c r="B1109" s="14"/>
      <c r="C1109" s="14"/>
      <c r="D1109" s="14"/>
      <c r="E1109" s="14"/>
      <c r="F1109" s="14"/>
      <c r="G1109" s="14"/>
      <c r="H1109" s="14"/>
      <c r="I1109" s="14"/>
    </row>
    <row r="1110" spans="1:9">
      <c r="A1110" s="14"/>
      <c r="B1110" s="14"/>
      <c r="C1110" s="14"/>
      <c r="D1110" s="14"/>
      <c r="E1110" s="14"/>
      <c r="F1110" s="14"/>
      <c r="G1110" s="14"/>
      <c r="H1110" s="14"/>
      <c r="I1110" s="14"/>
    </row>
    <row r="1111" spans="1:9">
      <c r="A1111" s="14"/>
      <c r="B1111" s="14"/>
      <c r="C1111" s="14"/>
      <c r="D1111" s="14"/>
      <c r="E1111" s="14"/>
      <c r="F1111" s="14"/>
      <c r="G1111" s="14"/>
      <c r="H1111" s="14"/>
      <c r="I1111" s="14"/>
    </row>
    <row r="1112" spans="1:9">
      <c r="A1112" s="14"/>
      <c r="B1112" s="14"/>
      <c r="C1112" s="14"/>
      <c r="D1112" s="14"/>
      <c r="E1112" s="14"/>
      <c r="F1112" s="14"/>
      <c r="G1112" s="14"/>
      <c r="H1112" s="14"/>
      <c r="I1112" s="14"/>
    </row>
    <row r="1113" spans="1:9">
      <c r="A1113" s="14"/>
      <c r="B1113" s="14"/>
      <c r="C1113" s="14"/>
      <c r="D1113" s="14"/>
      <c r="E1113" s="14"/>
      <c r="F1113" s="14"/>
      <c r="G1113" s="14"/>
      <c r="H1113" s="14"/>
      <c r="I1113" s="14"/>
    </row>
    <row r="1114" spans="1:9">
      <c r="A1114" s="14"/>
      <c r="B1114" s="14"/>
      <c r="C1114" s="14"/>
      <c r="D1114" s="14"/>
      <c r="E1114" s="14"/>
      <c r="F1114" s="14"/>
      <c r="G1114" s="14"/>
      <c r="H1114" s="14"/>
      <c r="I1114" s="14"/>
    </row>
    <row r="1115" spans="1:9">
      <c r="A1115" s="14"/>
      <c r="B1115" s="14"/>
      <c r="C1115" s="14"/>
      <c r="D1115" s="14"/>
      <c r="E1115" s="14"/>
      <c r="F1115" s="14"/>
      <c r="G1115" s="14"/>
      <c r="H1115" s="14"/>
      <c r="I1115" s="14"/>
    </row>
    <row r="1116" spans="1:9">
      <c r="A1116" s="14"/>
      <c r="B1116" s="14"/>
      <c r="C1116" s="14"/>
      <c r="D1116" s="14"/>
      <c r="E1116" s="14"/>
      <c r="F1116" s="14"/>
      <c r="G1116" s="14"/>
      <c r="H1116" s="14"/>
      <c r="I1116" s="14"/>
    </row>
    <row r="1117" spans="1:9">
      <c r="A1117" s="14"/>
      <c r="B1117" s="14"/>
      <c r="C1117" s="14"/>
      <c r="D1117" s="14"/>
      <c r="E1117" s="14"/>
      <c r="F1117" s="14"/>
      <c r="G1117" s="14"/>
      <c r="H1117" s="14"/>
      <c r="I1117" s="14"/>
    </row>
    <row r="1118" spans="1:9">
      <c r="A1118" s="14"/>
      <c r="B1118" s="14"/>
      <c r="C1118" s="14"/>
      <c r="D1118" s="14"/>
      <c r="E1118" s="14"/>
      <c r="F1118" s="14"/>
      <c r="G1118" s="14"/>
      <c r="H1118" s="14"/>
      <c r="I1118" s="14"/>
    </row>
    <row r="1119" spans="1:9">
      <c r="A1119" s="14"/>
      <c r="B1119" s="14"/>
      <c r="C1119" s="14"/>
      <c r="D1119" s="14"/>
      <c r="E1119" s="14"/>
      <c r="F1119" s="14"/>
      <c r="G1119" s="14"/>
      <c r="H1119" s="14"/>
      <c r="I1119" s="14"/>
    </row>
    <row r="1120" spans="1:9">
      <c r="A1120" s="14"/>
      <c r="B1120" s="14"/>
      <c r="C1120" s="14"/>
      <c r="D1120" s="14"/>
      <c r="E1120" s="14"/>
      <c r="F1120" s="14"/>
      <c r="G1120" s="14"/>
      <c r="H1120" s="14"/>
      <c r="I1120" s="14"/>
    </row>
    <row r="1121" spans="1:9">
      <c r="A1121" s="14"/>
      <c r="B1121" s="14"/>
      <c r="C1121" s="14"/>
      <c r="D1121" s="14"/>
      <c r="E1121" s="14"/>
      <c r="F1121" s="14"/>
      <c r="G1121" s="14"/>
      <c r="H1121" s="14"/>
      <c r="I1121" s="14"/>
    </row>
    <row r="1122" spans="1:9">
      <c r="A1122" s="14"/>
      <c r="B1122" s="14"/>
      <c r="C1122" s="14"/>
      <c r="D1122" s="14"/>
      <c r="E1122" s="14"/>
      <c r="F1122" s="14"/>
      <c r="G1122" s="14"/>
      <c r="H1122" s="14"/>
      <c r="I1122" s="14"/>
    </row>
    <row r="1123" spans="1:9">
      <c r="A1123" s="14"/>
      <c r="B1123" s="14"/>
      <c r="C1123" s="14"/>
      <c r="D1123" s="14"/>
      <c r="E1123" s="14"/>
      <c r="F1123" s="14"/>
      <c r="G1123" s="14"/>
      <c r="H1123" s="14"/>
      <c r="I1123" s="14"/>
    </row>
    <row r="1124" spans="1:9">
      <c r="A1124" s="14"/>
      <c r="B1124" s="14"/>
      <c r="C1124" s="14"/>
      <c r="D1124" s="14"/>
      <c r="E1124" s="14"/>
      <c r="F1124" s="14"/>
      <c r="G1124" s="14"/>
      <c r="H1124" s="14"/>
      <c r="I1124" s="14"/>
    </row>
    <row r="1125" spans="1:9">
      <c r="A1125" s="14"/>
      <c r="B1125" s="14"/>
      <c r="C1125" s="14"/>
      <c r="D1125" s="14"/>
      <c r="E1125" s="14"/>
      <c r="F1125" s="14"/>
      <c r="G1125" s="14"/>
      <c r="H1125" s="14"/>
      <c r="I1125" s="14"/>
    </row>
    <row r="1126" spans="1:9">
      <c r="A1126" s="14"/>
      <c r="B1126" s="14"/>
      <c r="C1126" s="14"/>
      <c r="D1126" s="14"/>
      <c r="E1126" s="14"/>
      <c r="F1126" s="14"/>
      <c r="G1126" s="14"/>
      <c r="H1126" s="14"/>
      <c r="I1126" s="14"/>
    </row>
    <row r="1127" spans="1:9">
      <c r="A1127" s="14"/>
      <c r="B1127" s="14"/>
      <c r="C1127" s="14"/>
      <c r="D1127" s="14"/>
      <c r="E1127" s="14"/>
      <c r="F1127" s="14"/>
      <c r="G1127" s="14"/>
      <c r="H1127" s="14"/>
      <c r="I1127" s="14"/>
    </row>
    <row r="1128" spans="1:9">
      <c r="A1128" s="14"/>
      <c r="B1128" s="14"/>
      <c r="C1128" s="14"/>
      <c r="D1128" s="14"/>
      <c r="E1128" s="14"/>
      <c r="F1128" s="14"/>
      <c r="G1128" s="14"/>
      <c r="H1128" s="14"/>
      <c r="I1128" s="14"/>
    </row>
    <row r="1129" spans="1:9">
      <c r="A1129" s="14"/>
      <c r="B1129" s="14"/>
      <c r="C1129" s="14"/>
      <c r="D1129" s="14"/>
      <c r="E1129" s="14"/>
      <c r="F1129" s="14"/>
      <c r="G1129" s="14"/>
      <c r="H1129" s="14"/>
      <c r="I1129" s="14"/>
    </row>
    <row r="1130" spans="1:9">
      <c r="A1130" s="14"/>
      <c r="B1130" s="14"/>
      <c r="C1130" s="14"/>
      <c r="D1130" s="14"/>
      <c r="E1130" s="14"/>
      <c r="F1130" s="14"/>
      <c r="G1130" s="14"/>
      <c r="H1130" s="14"/>
      <c r="I1130" s="14"/>
    </row>
    <row r="1131" spans="1:9">
      <c r="A1131" s="14"/>
      <c r="B1131" s="14"/>
      <c r="C1131" s="14"/>
      <c r="D1131" s="14"/>
      <c r="E1131" s="14"/>
      <c r="F1131" s="14"/>
      <c r="G1131" s="14"/>
      <c r="H1131" s="14"/>
      <c r="I1131" s="14"/>
    </row>
    <row r="1132" spans="1:9">
      <c r="A1132" s="14"/>
      <c r="B1132" s="14"/>
      <c r="C1132" s="14"/>
      <c r="D1132" s="14"/>
      <c r="E1132" s="14"/>
      <c r="F1132" s="14"/>
      <c r="G1132" s="14"/>
      <c r="H1132" s="14"/>
      <c r="I1132" s="14"/>
    </row>
    <row r="1133" spans="1:9">
      <c r="A1133" s="14"/>
      <c r="B1133" s="14"/>
      <c r="C1133" s="14"/>
      <c r="D1133" s="14"/>
      <c r="E1133" s="14"/>
      <c r="F1133" s="14"/>
      <c r="G1133" s="14"/>
      <c r="H1133" s="14"/>
      <c r="I1133" s="14"/>
    </row>
    <row r="1134" spans="1:9">
      <c r="A1134" s="14"/>
      <c r="B1134" s="14"/>
      <c r="C1134" s="14"/>
      <c r="D1134" s="14"/>
      <c r="E1134" s="14"/>
      <c r="F1134" s="14"/>
      <c r="G1134" s="14"/>
      <c r="H1134" s="14"/>
      <c r="I1134" s="14"/>
    </row>
    <row r="1135" spans="1:9">
      <c r="A1135" s="14"/>
      <c r="B1135" s="14"/>
      <c r="C1135" s="14"/>
      <c r="D1135" s="14"/>
      <c r="E1135" s="14"/>
      <c r="F1135" s="14"/>
      <c r="G1135" s="14"/>
      <c r="H1135" s="14"/>
      <c r="I1135" s="14"/>
    </row>
    <row r="1136" spans="1:9">
      <c r="A1136" s="14"/>
      <c r="B1136" s="14"/>
      <c r="C1136" s="14"/>
      <c r="D1136" s="14"/>
      <c r="E1136" s="14"/>
      <c r="F1136" s="14"/>
      <c r="G1136" s="14"/>
      <c r="H1136" s="14"/>
      <c r="I1136" s="14"/>
    </row>
    <row r="1137" spans="1:9">
      <c r="A1137" s="14"/>
      <c r="B1137" s="14"/>
      <c r="C1137" s="14"/>
      <c r="D1137" s="14"/>
      <c r="E1137" s="14"/>
      <c r="F1137" s="14"/>
      <c r="G1137" s="14"/>
      <c r="H1137" s="14"/>
      <c r="I1137" s="14"/>
    </row>
    <row r="1138" spans="1:9">
      <c r="A1138" s="14"/>
      <c r="B1138" s="14"/>
      <c r="C1138" s="14"/>
      <c r="D1138" s="14"/>
      <c r="E1138" s="14"/>
      <c r="F1138" s="14"/>
      <c r="G1138" s="14"/>
      <c r="H1138" s="14"/>
      <c r="I1138" s="14"/>
    </row>
    <row r="1139" spans="1:9">
      <c r="A1139" s="14"/>
      <c r="B1139" s="14"/>
      <c r="C1139" s="14"/>
      <c r="D1139" s="14"/>
      <c r="E1139" s="14"/>
      <c r="F1139" s="14"/>
      <c r="G1139" s="14"/>
      <c r="H1139" s="14"/>
      <c r="I1139" s="14"/>
    </row>
    <row r="1140" spans="1:9">
      <c r="A1140" s="14"/>
      <c r="B1140" s="14"/>
      <c r="C1140" s="14"/>
      <c r="D1140" s="14"/>
      <c r="E1140" s="14"/>
      <c r="F1140" s="14"/>
      <c r="G1140" s="14"/>
      <c r="H1140" s="14"/>
      <c r="I1140" s="14"/>
    </row>
    <row r="1141" spans="1:9">
      <c r="A1141" s="14"/>
      <c r="B1141" s="14"/>
      <c r="C1141" s="14"/>
      <c r="D1141" s="14"/>
      <c r="E1141" s="14"/>
      <c r="F1141" s="14"/>
      <c r="G1141" s="14"/>
      <c r="H1141" s="14"/>
      <c r="I1141" s="14"/>
    </row>
    <row r="1142" spans="1:9">
      <c r="A1142" s="14"/>
      <c r="B1142" s="14"/>
      <c r="C1142" s="14"/>
      <c r="D1142" s="14"/>
      <c r="E1142" s="14"/>
      <c r="F1142" s="14"/>
      <c r="G1142" s="14"/>
      <c r="H1142" s="14"/>
      <c r="I1142" s="14"/>
    </row>
    <row r="1143" spans="1:9">
      <c r="A1143" s="14"/>
      <c r="B1143" s="14"/>
      <c r="C1143" s="14"/>
      <c r="D1143" s="14"/>
      <c r="E1143" s="14"/>
      <c r="F1143" s="14"/>
      <c r="G1143" s="14"/>
      <c r="H1143" s="14"/>
      <c r="I1143" s="14"/>
    </row>
    <row r="1144" spans="1:9">
      <c r="A1144" s="14"/>
      <c r="B1144" s="14"/>
      <c r="C1144" s="14"/>
      <c r="D1144" s="14"/>
      <c r="E1144" s="14"/>
      <c r="F1144" s="14"/>
      <c r="G1144" s="14"/>
      <c r="H1144" s="14"/>
      <c r="I1144" s="14"/>
    </row>
    <row r="1145" spans="1:9">
      <c r="A1145" s="14"/>
      <c r="B1145" s="14"/>
      <c r="C1145" s="14"/>
      <c r="D1145" s="14"/>
      <c r="E1145" s="14"/>
      <c r="F1145" s="14"/>
      <c r="G1145" s="14"/>
      <c r="H1145" s="14"/>
      <c r="I1145" s="14"/>
    </row>
    <row r="1146" spans="1:9">
      <c r="A1146" s="14"/>
      <c r="B1146" s="14"/>
      <c r="C1146" s="14"/>
      <c r="D1146" s="14"/>
      <c r="E1146" s="14"/>
      <c r="F1146" s="14"/>
      <c r="G1146" s="14"/>
      <c r="H1146" s="14"/>
      <c r="I1146" s="14"/>
    </row>
    <row r="1147" spans="1:9">
      <c r="A1147" s="14"/>
      <c r="B1147" s="14"/>
      <c r="C1147" s="14"/>
      <c r="D1147" s="14"/>
      <c r="E1147" s="14"/>
      <c r="F1147" s="14"/>
      <c r="G1147" s="14"/>
      <c r="H1147" s="14"/>
      <c r="I1147" s="14"/>
    </row>
    <row r="1148" spans="1:9">
      <c r="A1148" s="14"/>
      <c r="B1148" s="14"/>
      <c r="C1148" s="14"/>
      <c r="D1148" s="14"/>
      <c r="E1148" s="14"/>
      <c r="F1148" s="14"/>
      <c r="G1148" s="14"/>
      <c r="H1148" s="14"/>
      <c r="I1148" s="14"/>
    </row>
    <row r="1149" spans="1:9">
      <c r="A1149" s="14"/>
      <c r="B1149" s="14"/>
      <c r="C1149" s="14"/>
      <c r="D1149" s="14"/>
      <c r="E1149" s="14"/>
      <c r="F1149" s="14"/>
      <c r="G1149" s="14"/>
      <c r="H1149" s="14"/>
      <c r="I1149" s="14"/>
    </row>
    <row r="1150" spans="1:9">
      <c r="A1150" s="14"/>
      <c r="B1150" s="14"/>
      <c r="C1150" s="14"/>
      <c r="D1150" s="14"/>
      <c r="E1150" s="14"/>
      <c r="F1150" s="14"/>
      <c r="G1150" s="14"/>
      <c r="H1150" s="14"/>
      <c r="I1150" s="14"/>
    </row>
    <row r="1151" spans="1:9">
      <c r="A1151" s="14"/>
      <c r="B1151" s="14"/>
      <c r="C1151" s="14"/>
      <c r="D1151" s="14"/>
      <c r="E1151" s="14"/>
      <c r="F1151" s="14"/>
      <c r="G1151" s="14"/>
      <c r="H1151" s="14"/>
      <c r="I1151" s="14"/>
    </row>
    <row r="1152" spans="1:9">
      <c r="A1152" s="14"/>
      <c r="B1152" s="14"/>
      <c r="C1152" s="14"/>
      <c r="D1152" s="14"/>
      <c r="E1152" s="14"/>
      <c r="F1152" s="14"/>
      <c r="G1152" s="14"/>
      <c r="H1152" s="14"/>
      <c r="I1152" s="14"/>
    </row>
    <row r="1153" spans="1:9">
      <c r="A1153" s="14"/>
      <c r="B1153" s="14"/>
      <c r="C1153" s="14"/>
      <c r="D1153" s="14"/>
      <c r="E1153" s="14"/>
      <c r="F1153" s="14"/>
      <c r="G1153" s="14"/>
      <c r="H1153" s="14"/>
      <c r="I1153" s="14"/>
    </row>
    <row r="1154" spans="1:9">
      <c r="A1154" s="14"/>
      <c r="B1154" s="14"/>
      <c r="C1154" s="14"/>
      <c r="D1154" s="14"/>
      <c r="E1154" s="14"/>
      <c r="F1154" s="14"/>
      <c r="G1154" s="14"/>
      <c r="H1154" s="14"/>
      <c r="I1154" s="14"/>
    </row>
    <row r="1155" spans="1:9">
      <c r="A1155" s="14"/>
      <c r="B1155" s="14"/>
      <c r="C1155" s="14"/>
      <c r="D1155" s="14"/>
      <c r="E1155" s="14"/>
      <c r="F1155" s="14"/>
      <c r="G1155" s="14"/>
      <c r="H1155" s="14"/>
      <c r="I1155" s="14"/>
    </row>
    <row r="1156" spans="1:9">
      <c r="A1156" s="14"/>
      <c r="B1156" s="14"/>
      <c r="C1156" s="14"/>
      <c r="D1156" s="14"/>
      <c r="E1156" s="14"/>
      <c r="F1156" s="14"/>
      <c r="G1156" s="14"/>
      <c r="H1156" s="14"/>
      <c r="I1156" s="14"/>
    </row>
    <row r="1157" spans="1:9">
      <c r="A1157" s="14"/>
      <c r="B1157" s="14"/>
      <c r="C1157" s="14"/>
      <c r="D1157" s="14"/>
      <c r="E1157" s="14"/>
      <c r="F1157" s="14"/>
      <c r="G1157" s="14"/>
      <c r="H1157" s="14"/>
      <c r="I1157" s="14"/>
    </row>
    <row r="1158" spans="1:9">
      <c r="A1158" s="14"/>
      <c r="B1158" s="14"/>
      <c r="C1158" s="14"/>
      <c r="D1158" s="14"/>
      <c r="E1158" s="14"/>
      <c r="F1158" s="14"/>
      <c r="G1158" s="14"/>
      <c r="H1158" s="14"/>
      <c r="I1158" s="14"/>
    </row>
    <row r="1159" spans="1:9">
      <c r="A1159" s="14"/>
      <c r="B1159" s="14"/>
      <c r="C1159" s="14"/>
      <c r="D1159" s="14"/>
      <c r="E1159" s="14"/>
      <c r="F1159" s="14"/>
      <c r="G1159" s="14"/>
      <c r="H1159" s="14"/>
      <c r="I1159" s="14"/>
    </row>
    <row r="1160" spans="1:9">
      <c r="A1160" s="14"/>
      <c r="B1160" s="14"/>
      <c r="C1160" s="14"/>
      <c r="D1160" s="14"/>
      <c r="E1160" s="14"/>
      <c r="F1160" s="14"/>
      <c r="G1160" s="14"/>
      <c r="H1160" s="14"/>
      <c r="I1160" s="14"/>
    </row>
    <row r="1161" spans="1:9">
      <c r="A1161" s="14"/>
      <c r="B1161" s="14"/>
      <c r="C1161" s="14"/>
      <c r="D1161" s="14"/>
      <c r="E1161" s="14"/>
      <c r="F1161" s="14"/>
      <c r="G1161" s="14"/>
      <c r="H1161" s="14"/>
      <c r="I1161" s="14"/>
    </row>
    <row r="1162" spans="1:9">
      <c r="A1162" s="14"/>
      <c r="B1162" s="14"/>
      <c r="C1162" s="14"/>
      <c r="D1162" s="14"/>
      <c r="E1162" s="14"/>
      <c r="F1162" s="14"/>
      <c r="G1162" s="14"/>
      <c r="H1162" s="14"/>
      <c r="I1162" s="14"/>
    </row>
    <row r="1163" spans="1:9">
      <c r="A1163" s="14"/>
      <c r="B1163" s="14"/>
      <c r="C1163" s="14"/>
      <c r="D1163" s="14"/>
      <c r="E1163" s="14"/>
      <c r="F1163" s="14"/>
      <c r="G1163" s="14"/>
      <c r="H1163" s="14"/>
      <c r="I1163" s="14"/>
    </row>
    <row r="1164" spans="1:9">
      <c r="A1164" s="14"/>
      <c r="B1164" s="14"/>
      <c r="C1164" s="14"/>
      <c r="D1164" s="14"/>
      <c r="E1164" s="14"/>
      <c r="F1164" s="14"/>
      <c r="G1164" s="14"/>
      <c r="H1164" s="14"/>
      <c r="I1164" s="14"/>
    </row>
    <row r="1165" spans="1:9">
      <c r="A1165" s="14"/>
      <c r="B1165" s="14"/>
      <c r="C1165" s="14"/>
      <c r="D1165" s="14"/>
      <c r="E1165" s="14"/>
      <c r="F1165" s="14"/>
      <c r="G1165" s="14"/>
      <c r="H1165" s="14"/>
      <c r="I1165" s="14"/>
    </row>
    <row r="1166" spans="1:9">
      <c r="A1166" s="14"/>
      <c r="B1166" s="14"/>
      <c r="C1166" s="14"/>
      <c r="D1166" s="14"/>
      <c r="E1166" s="14"/>
      <c r="F1166" s="14"/>
      <c r="G1166" s="14"/>
      <c r="H1166" s="14"/>
      <c r="I1166" s="14"/>
    </row>
    <row r="1167" spans="1:9">
      <c r="A1167" s="14"/>
      <c r="B1167" s="14"/>
      <c r="C1167" s="14"/>
      <c r="D1167" s="14"/>
      <c r="E1167" s="14"/>
      <c r="F1167" s="14"/>
      <c r="G1167" s="14"/>
      <c r="H1167" s="14"/>
      <c r="I1167" s="14"/>
    </row>
    <row r="1168" spans="1:9">
      <c r="A1168" s="14"/>
      <c r="B1168" s="14"/>
      <c r="C1168" s="14"/>
      <c r="D1168" s="14"/>
      <c r="E1168" s="14"/>
      <c r="F1168" s="14"/>
      <c r="G1168" s="14"/>
      <c r="H1168" s="14"/>
      <c r="I1168" s="14"/>
    </row>
    <row r="1169" spans="1:9">
      <c r="A1169" s="14"/>
      <c r="B1169" s="14"/>
      <c r="C1169" s="14"/>
      <c r="D1169" s="14"/>
      <c r="E1169" s="14"/>
      <c r="F1169" s="14"/>
      <c r="G1169" s="14"/>
      <c r="H1169" s="14"/>
      <c r="I1169" s="14"/>
    </row>
    <row r="1170" spans="1:9">
      <c r="A1170" s="14"/>
      <c r="B1170" s="14"/>
      <c r="C1170" s="14"/>
      <c r="D1170" s="14"/>
      <c r="E1170" s="14"/>
      <c r="F1170" s="14"/>
      <c r="G1170" s="14"/>
      <c r="H1170" s="14"/>
      <c r="I1170" s="14"/>
    </row>
    <row r="1171" spans="1:9">
      <c r="A1171" s="14"/>
      <c r="B1171" s="14"/>
      <c r="C1171" s="14"/>
      <c r="D1171" s="14"/>
      <c r="E1171" s="14"/>
      <c r="F1171" s="14"/>
      <c r="G1171" s="14"/>
      <c r="H1171" s="14"/>
      <c r="I1171" s="14"/>
    </row>
    <row r="1172" spans="1:9">
      <c r="A1172" s="14"/>
      <c r="B1172" s="14"/>
      <c r="C1172" s="14"/>
      <c r="D1172" s="14"/>
      <c r="E1172" s="14"/>
      <c r="F1172" s="14"/>
      <c r="G1172" s="14"/>
      <c r="H1172" s="14"/>
      <c r="I1172" s="14"/>
    </row>
    <row r="1173" spans="1:9">
      <c r="A1173" s="14"/>
      <c r="B1173" s="14"/>
      <c r="C1173" s="14"/>
      <c r="D1173" s="14"/>
      <c r="E1173" s="14"/>
      <c r="F1173" s="14"/>
      <c r="G1173" s="14"/>
      <c r="H1173" s="14"/>
      <c r="I1173" s="14"/>
    </row>
    <row r="1174" spans="1:9">
      <c r="A1174" s="14"/>
      <c r="B1174" s="14"/>
      <c r="C1174" s="14"/>
      <c r="D1174" s="14"/>
      <c r="E1174" s="14"/>
      <c r="F1174" s="14"/>
      <c r="G1174" s="14"/>
      <c r="H1174" s="14"/>
      <c r="I1174" s="14"/>
    </row>
    <row r="1175" spans="1:9">
      <c r="A1175" s="14"/>
      <c r="B1175" s="14"/>
      <c r="C1175" s="14"/>
      <c r="D1175" s="14"/>
      <c r="E1175" s="14"/>
      <c r="F1175" s="14"/>
      <c r="G1175" s="14"/>
      <c r="H1175" s="14"/>
      <c r="I1175" s="14"/>
    </row>
    <row r="1176" spans="1:9">
      <c r="A1176" s="14"/>
      <c r="B1176" s="14"/>
      <c r="C1176" s="14"/>
      <c r="D1176" s="14"/>
      <c r="E1176" s="14"/>
      <c r="F1176" s="14"/>
      <c r="G1176" s="14"/>
      <c r="H1176" s="14"/>
      <c r="I1176" s="14"/>
    </row>
    <row r="1177" spans="1:9">
      <c r="A1177" s="14"/>
      <c r="B1177" s="14"/>
      <c r="C1177" s="14"/>
      <c r="D1177" s="14"/>
      <c r="E1177" s="14"/>
      <c r="F1177" s="14"/>
      <c r="G1177" s="14"/>
      <c r="H1177" s="14"/>
      <c r="I1177" s="14"/>
    </row>
    <row r="1178" spans="1:9">
      <c r="A1178" s="14"/>
      <c r="B1178" s="14"/>
      <c r="C1178" s="14"/>
      <c r="D1178" s="14"/>
      <c r="E1178" s="14"/>
      <c r="F1178" s="14"/>
      <c r="G1178" s="14"/>
      <c r="H1178" s="14"/>
      <c r="I1178" s="14"/>
    </row>
    <row r="1179" spans="1:9">
      <c r="A1179" s="14"/>
      <c r="B1179" s="14"/>
      <c r="C1179" s="14"/>
      <c r="D1179" s="14"/>
      <c r="E1179" s="14"/>
      <c r="F1179" s="14"/>
      <c r="G1179" s="14"/>
      <c r="H1179" s="14"/>
      <c r="I1179" s="14"/>
    </row>
    <row r="1180" spans="1:9">
      <c r="A1180" s="14"/>
      <c r="B1180" s="14"/>
      <c r="C1180" s="14"/>
      <c r="D1180" s="14"/>
      <c r="E1180" s="14"/>
      <c r="F1180" s="14"/>
      <c r="G1180" s="14"/>
      <c r="H1180" s="14"/>
      <c r="I1180" s="14"/>
    </row>
    <row r="1181" spans="1:9">
      <c r="A1181" s="14"/>
      <c r="B1181" s="14"/>
      <c r="C1181" s="14"/>
      <c r="D1181" s="14"/>
      <c r="E1181" s="14"/>
      <c r="F1181" s="14"/>
      <c r="G1181" s="14"/>
      <c r="H1181" s="14"/>
      <c r="I1181" s="14"/>
    </row>
    <row r="1182" spans="1:9">
      <c r="A1182" s="14"/>
      <c r="B1182" s="14"/>
      <c r="C1182" s="14"/>
      <c r="D1182" s="14"/>
      <c r="E1182" s="14"/>
      <c r="F1182" s="14"/>
      <c r="G1182" s="14"/>
      <c r="H1182" s="14"/>
      <c r="I1182" s="14"/>
    </row>
    <row r="1183" spans="1:9">
      <c r="A1183" s="14"/>
      <c r="B1183" s="14"/>
      <c r="C1183" s="14"/>
      <c r="D1183" s="14"/>
      <c r="E1183" s="14"/>
      <c r="F1183" s="14"/>
      <c r="G1183" s="14"/>
      <c r="H1183" s="14"/>
      <c r="I1183" s="14"/>
    </row>
    <row r="1184" spans="1:9">
      <c r="A1184" s="14"/>
      <c r="B1184" s="14"/>
      <c r="C1184" s="14"/>
      <c r="D1184" s="14"/>
      <c r="E1184" s="14"/>
      <c r="F1184" s="14"/>
      <c r="G1184" s="14"/>
      <c r="H1184" s="14"/>
      <c r="I1184" s="14"/>
    </row>
    <row r="1185" spans="1:9">
      <c r="A1185" s="14"/>
      <c r="B1185" s="14"/>
      <c r="C1185" s="14"/>
      <c r="D1185" s="14"/>
      <c r="E1185" s="14"/>
      <c r="F1185" s="14"/>
      <c r="G1185" s="14"/>
      <c r="H1185" s="14"/>
      <c r="I1185" s="14"/>
    </row>
    <row r="1186" spans="1:9">
      <c r="A1186" s="14"/>
      <c r="B1186" s="14"/>
      <c r="C1186" s="14"/>
      <c r="D1186" s="14"/>
      <c r="E1186" s="14"/>
      <c r="F1186" s="14"/>
      <c r="G1186" s="14"/>
      <c r="H1186" s="14"/>
      <c r="I1186" s="14"/>
    </row>
    <row r="1187" spans="1:9">
      <c r="A1187" s="14"/>
      <c r="B1187" s="14"/>
      <c r="C1187" s="14"/>
      <c r="D1187" s="14"/>
      <c r="E1187" s="14"/>
      <c r="F1187" s="14"/>
      <c r="G1187" s="14"/>
      <c r="H1187" s="14"/>
      <c r="I1187" s="14"/>
    </row>
    <row r="1188" spans="1:9">
      <c r="A1188" s="14"/>
      <c r="B1188" s="14"/>
      <c r="C1188" s="14"/>
      <c r="D1188" s="14"/>
      <c r="E1188" s="14"/>
      <c r="F1188" s="14"/>
      <c r="G1188" s="14"/>
      <c r="H1188" s="14"/>
      <c r="I1188" s="14"/>
    </row>
    <row r="1189" spans="1:9">
      <c r="A1189" s="14"/>
      <c r="B1189" s="14"/>
      <c r="C1189" s="14"/>
      <c r="D1189" s="14"/>
      <c r="E1189" s="14"/>
      <c r="F1189" s="14"/>
      <c r="G1189" s="14"/>
      <c r="H1189" s="14"/>
      <c r="I1189" s="14"/>
    </row>
    <row r="1190" spans="1:9">
      <c r="A1190" s="14"/>
      <c r="B1190" s="14"/>
      <c r="C1190" s="14"/>
      <c r="D1190" s="14"/>
      <c r="E1190" s="14"/>
      <c r="F1190" s="14"/>
      <c r="G1190" s="14"/>
      <c r="H1190" s="14"/>
      <c r="I1190" s="14"/>
    </row>
    <row r="1191" spans="1:9">
      <c r="A1191" s="14"/>
      <c r="B1191" s="14"/>
      <c r="C1191" s="14"/>
      <c r="D1191" s="14"/>
      <c r="E1191" s="14"/>
      <c r="F1191" s="14"/>
      <c r="G1191" s="14"/>
      <c r="H1191" s="14"/>
      <c r="I1191" s="14"/>
    </row>
    <row r="1192" spans="1:9">
      <c r="A1192" s="14"/>
      <c r="B1192" s="14"/>
      <c r="C1192" s="14"/>
      <c r="D1192" s="14"/>
      <c r="E1192" s="14"/>
      <c r="F1192" s="14"/>
      <c r="G1192" s="14"/>
      <c r="H1192" s="14"/>
      <c r="I1192" s="14"/>
    </row>
    <row r="1193" spans="1:9">
      <c r="A1193" s="14"/>
      <c r="B1193" s="14"/>
      <c r="C1193" s="14"/>
      <c r="D1193" s="14"/>
      <c r="E1193" s="14"/>
      <c r="F1193" s="14"/>
      <c r="G1193" s="14"/>
      <c r="H1193" s="14"/>
      <c r="I1193" s="14"/>
    </row>
    <row r="1194" spans="1:9">
      <c r="A1194" s="14"/>
      <c r="B1194" s="14"/>
      <c r="C1194" s="14"/>
      <c r="D1194" s="14"/>
      <c r="E1194" s="14"/>
      <c r="F1194" s="14"/>
      <c r="G1194" s="14"/>
      <c r="H1194" s="14"/>
      <c r="I1194" s="14"/>
    </row>
    <row r="1195" spans="1:9">
      <c r="A1195" s="14"/>
      <c r="B1195" s="14"/>
      <c r="C1195" s="14"/>
      <c r="D1195" s="14"/>
      <c r="E1195" s="14"/>
      <c r="F1195" s="14"/>
      <c r="G1195" s="14"/>
      <c r="H1195" s="14"/>
      <c r="I1195" s="14"/>
    </row>
    <row r="1196" spans="1:9">
      <c r="A1196" s="14"/>
      <c r="B1196" s="14"/>
      <c r="C1196" s="14"/>
      <c r="D1196" s="14"/>
      <c r="E1196" s="14"/>
      <c r="F1196" s="14"/>
      <c r="G1196" s="14"/>
      <c r="H1196" s="14"/>
      <c r="I1196" s="14"/>
    </row>
    <row r="1197" spans="1:9">
      <c r="A1197" s="14"/>
      <c r="B1197" s="14"/>
      <c r="C1197" s="14"/>
      <c r="D1197" s="14"/>
      <c r="E1197" s="14"/>
      <c r="F1197" s="14"/>
      <c r="G1197" s="14"/>
      <c r="H1197" s="14"/>
      <c r="I1197" s="14"/>
    </row>
    <row r="1198" spans="1:9">
      <c r="A1198" s="14"/>
      <c r="B1198" s="14"/>
      <c r="C1198" s="14"/>
      <c r="D1198" s="14"/>
      <c r="E1198" s="14"/>
      <c r="F1198" s="14"/>
      <c r="G1198" s="14"/>
      <c r="H1198" s="14"/>
      <c r="I1198" s="14"/>
    </row>
    <row r="1199" spans="1:9">
      <c r="A1199" s="14"/>
      <c r="B1199" s="14"/>
      <c r="C1199" s="14"/>
      <c r="D1199" s="14"/>
      <c r="E1199" s="14"/>
      <c r="F1199" s="14"/>
      <c r="G1199" s="14"/>
      <c r="H1199" s="14"/>
      <c r="I1199" s="14"/>
    </row>
    <row r="1200" spans="1:9">
      <c r="A1200" s="14"/>
      <c r="B1200" s="14"/>
      <c r="C1200" s="14"/>
      <c r="D1200" s="14"/>
      <c r="E1200" s="14"/>
      <c r="F1200" s="14"/>
      <c r="G1200" s="14"/>
      <c r="H1200" s="14"/>
      <c r="I1200" s="14"/>
    </row>
    <row r="1201" spans="1:9">
      <c r="A1201" s="14"/>
      <c r="B1201" s="14"/>
      <c r="C1201" s="14"/>
      <c r="D1201" s="14"/>
      <c r="E1201" s="14"/>
      <c r="F1201" s="14"/>
      <c r="G1201" s="14"/>
      <c r="H1201" s="14"/>
      <c r="I1201" s="14"/>
    </row>
    <row r="1202" spans="1:9">
      <c r="A1202" s="14"/>
      <c r="B1202" s="14"/>
      <c r="C1202" s="14"/>
      <c r="D1202" s="14"/>
      <c r="E1202" s="14"/>
      <c r="F1202" s="14"/>
      <c r="G1202" s="14"/>
      <c r="H1202" s="14"/>
      <c r="I1202" s="14"/>
    </row>
    <row r="1203" spans="1:9">
      <c r="A1203" s="14"/>
      <c r="B1203" s="14"/>
      <c r="C1203" s="14"/>
      <c r="D1203" s="14"/>
      <c r="E1203" s="14"/>
      <c r="F1203" s="14"/>
      <c r="G1203" s="14"/>
      <c r="H1203" s="14"/>
      <c r="I1203" s="14"/>
    </row>
    <row r="1204" spans="1:9">
      <c r="A1204" s="14"/>
      <c r="B1204" s="14"/>
      <c r="C1204" s="14"/>
      <c r="D1204" s="14"/>
      <c r="E1204" s="14"/>
      <c r="F1204" s="14"/>
      <c r="G1204" s="14"/>
      <c r="H1204" s="14"/>
      <c r="I1204" s="14"/>
    </row>
    <row r="1205" spans="1:9">
      <c r="A1205" s="14"/>
      <c r="B1205" s="14"/>
      <c r="C1205" s="14"/>
      <c r="D1205" s="14"/>
      <c r="E1205" s="14"/>
      <c r="F1205" s="14"/>
      <c r="G1205" s="14"/>
      <c r="H1205" s="14"/>
      <c r="I1205" s="14"/>
    </row>
    <row r="1206" spans="1:9">
      <c r="A1206" s="14"/>
      <c r="B1206" s="14"/>
      <c r="C1206" s="14"/>
      <c r="D1206" s="14"/>
      <c r="E1206" s="14"/>
      <c r="F1206" s="14"/>
      <c r="G1206" s="14"/>
      <c r="H1206" s="14"/>
      <c r="I1206" s="14"/>
    </row>
    <row r="1207" spans="1:9">
      <c r="A1207" s="14"/>
      <c r="B1207" s="14"/>
      <c r="C1207" s="14"/>
      <c r="D1207" s="14"/>
      <c r="E1207" s="14"/>
      <c r="F1207" s="14"/>
      <c r="G1207" s="14"/>
      <c r="H1207" s="14"/>
      <c r="I1207" s="14"/>
    </row>
    <row r="1208" spans="1:9">
      <c r="A1208" s="14"/>
      <c r="B1208" s="14"/>
      <c r="C1208" s="14"/>
      <c r="D1208" s="14"/>
      <c r="E1208" s="14"/>
      <c r="F1208" s="14"/>
      <c r="G1208" s="14"/>
      <c r="H1208" s="14"/>
      <c r="I1208" s="14"/>
    </row>
    <row r="1209" spans="1:9">
      <c r="A1209" s="14"/>
      <c r="B1209" s="14"/>
      <c r="C1209" s="14"/>
      <c r="D1209" s="14"/>
      <c r="E1209" s="14"/>
      <c r="F1209" s="14"/>
      <c r="G1209" s="14"/>
      <c r="H1209" s="14"/>
      <c r="I1209" s="14"/>
    </row>
    <row r="1210" spans="1:9">
      <c r="A1210" s="14"/>
      <c r="B1210" s="14"/>
      <c r="C1210" s="14"/>
      <c r="D1210" s="14"/>
      <c r="E1210" s="14"/>
      <c r="F1210" s="14"/>
      <c r="G1210" s="14"/>
      <c r="H1210" s="14"/>
      <c r="I1210" s="14"/>
    </row>
    <row r="1211" spans="1:9">
      <c r="A1211" s="14"/>
      <c r="B1211" s="14"/>
      <c r="C1211" s="14"/>
      <c r="D1211" s="14"/>
      <c r="E1211" s="14"/>
      <c r="F1211" s="14"/>
      <c r="G1211" s="14"/>
      <c r="H1211" s="14"/>
      <c r="I1211" s="14"/>
    </row>
    <row r="1212" spans="1:9">
      <c r="A1212" s="14"/>
      <c r="B1212" s="14"/>
      <c r="C1212" s="14"/>
      <c r="D1212" s="14"/>
      <c r="E1212" s="14"/>
      <c r="F1212" s="14"/>
      <c r="G1212" s="14"/>
      <c r="H1212" s="14"/>
      <c r="I1212" s="14"/>
    </row>
    <row r="1213" spans="1:9">
      <c r="A1213" s="14"/>
      <c r="B1213" s="14"/>
      <c r="C1213" s="14"/>
      <c r="D1213" s="14"/>
      <c r="E1213" s="14"/>
      <c r="F1213" s="14"/>
      <c r="G1213" s="14"/>
      <c r="H1213" s="14"/>
      <c r="I1213" s="14"/>
    </row>
    <row r="1214" spans="1:9">
      <c r="A1214" s="14"/>
      <c r="B1214" s="14"/>
      <c r="C1214" s="14"/>
      <c r="D1214" s="14"/>
      <c r="E1214" s="14"/>
      <c r="F1214" s="14"/>
      <c r="G1214" s="14"/>
      <c r="H1214" s="14"/>
      <c r="I1214" s="14"/>
    </row>
    <row r="1215" spans="1:9">
      <c r="A1215" s="14"/>
      <c r="B1215" s="14"/>
      <c r="C1215" s="14"/>
      <c r="D1215" s="14"/>
      <c r="E1215" s="14"/>
      <c r="F1215" s="14"/>
      <c r="G1215" s="14"/>
      <c r="H1215" s="14"/>
      <c r="I1215" s="14"/>
    </row>
    <row r="1216" spans="1:9">
      <c r="A1216" s="14"/>
      <c r="B1216" s="14"/>
      <c r="C1216" s="14"/>
      <c r="D1216" s="14"/>
      <c r="E1216" s="14"/>
      <c r="F1216" s="14"/>
      <c r="G1216" s="14"/>
      <c r="H1216" s="14"/>
      <c r="I1216" s="14"/>
    </row>
    <row r="1217" spans="1:9">
      <c r="A1217" s="14"/>
      <c r="B1217" s="14"/>
      <c r="C1217" s="14"/>
      <c r="D1217" s="14"/>
      <c r="E1217" s="14"/>
      <c r="F1217" s="14"/>
      <c r="G1217" s="14"/>
      <c r="H1217" s="14"/>
      <c r="I1217" s="14"/>
    </row>
    <row r="1218" spans="1:9">
      <c r="A1218" s="14"/>
      <c r="B1218" s="14"/>
      <c r="C1218" s="14"/>
      <c r="D1218" s="14"/>
      <c r="E1218" s="14"/>
      <c r="F1218" s="14"/>
      <c r="G1218" s="14"/>
      <c r="H1218" s="14"/>
      <c r="I1218" s="14"/>
    </row>
    <row r="1219" spans="1:9">
      <c r="A1219" s="14"/>
      <c r="B1219" s="14"/>
      <c r="C1219" s="14"/>
      <c r="D1219" s="14"/>
      <c r="E1219" s="14"/>
      <c r="F1219" s="14"/>
      <c r="G1219" s="14"/>
      <c r="H1219" s="14"/>
      <c r="I1219" s="14"/>
    </row>
    <row r="1220" spans="1:9">
      <c r="A1220" s="14"/>
      <c r="B1220" s="14"/>
      <c r="C1220" s="14"/>
      <c r="D1220" s="14"/>
      <c r="E1220" s="14"/>
      <c r="F1220" s="14"/>
      <c r="G1220" s="14"/>
      <c r="H1220" s="14"/>
      <c r="I1220" s="14"/>
    </row>
    <row r="1221" spans="1:9">
      <c r="A1221" s="14"/>
      <c r="B1221" s="14"/>
      <c r="C1221" s="14"/>
      <c r="D1221" s="14"/>
      <c r="E1221" s="14"/>
      <c r="F1221" s="14"/>
      <c r="G1221" s="14"/>
      <c r="H1221" s="14"/>
      <c r="I1221" s="14"/>
    </row>
    <row r="1222" spans="1:9">
      <c r="A1222" s="14"/>
      <c r="B1222" s="14"/>
      <c r="C1222" s="14"/>
      <c r="D1222" s="14"/>
      <c r="E1222" s="14"/>
      <c r="F1222" s="14"/>
      <c r="G1222" s="14"/>
      <c r="H1222" s="14"/>
      <c r="I1222" s="14"/>
    </row>
    <row r="1223" spans="1:9">
      <c r="A1223" s="14"/>
      <c r="B1223" s="14"/>
      <c r="C1223" s="14"/>
      <c r="D1223" s="14"/>
      <c r="E1223" s="14"/>
      <c r="F1223" s="14"/>
      <c r="G1223" s="14"/>
      <c r="H1223" s="14"/>
      <c r="I1223" s="14"/>
    </row>
    <row r="1224" spans="1:9">
      <c r="A1224" s="14"/>
      <c r="B1224" s="14"/>
      <c r="C1224" s="14"/>
      <c r="D1224" s="14"/>
      <c r="E1224" s="14"/>
      <c r="F1224" s="14"/>
      <c r="G1224" s="14"/>
      <c r="H1224" s="14"/>
      <c r="I1224" s="14"/>
    </row>
    <row r="1225" spans="1:9">
      <c r="A1225" s="14"/>
      <c r="B1225" s="14"/>
      <c r="C1225" s="14"/>
      <c r="D1225" s="14"/>
      <c r="E1225" s="14"/>
      <c r="F1225" s="14"/>
      <c r="G1225" s="14"/>
      <c r="H1225" s="14"/>
      <c r="I1225" s="14"/>
    </row>
    <row r="1226" spans="1:9">
      <c r="A1226" s="14"/>
      <c r="B1226" s="14"/>
      <c r="C1226" s="14"/>
      <c r="D1226" s="14"/>
      <c r="E1226" s="14"/>
      <c r="F1226" s="14"/>
      <c r="G1226" s="14"/>
      <c r="H1226" s="14"/>
      <c r="I1226" s="14"/>
    </row>
    <row r="1227" spans="1:9">
      <c r="A1227" s="14"/>
      <c r="B1227" s="14"/>
      <c r="C1227" s="14"/>
      <c r="D1227" s="14"/>
      <c r="E1227" s="14"/>
      <c r="F1227" s="14"/>
      <c r="G1227" s="14"/>
      <c r="H1227" s="14"/>
      <c r="I1227" s="14"/>
    </row>
    <row r="1228" spans="1:9">
      <c r="A1228" s="14"/>
      <c r="B1228" s="14"/>
      <c r="C1228" s="14"/>
      <c r="D1228" s="14"/>
      <c r="E1228" s="14"/>
      <c r="F1228" s="14"/>
      <c r="G1228" s="14"/>
      <c r="H1228" s="14"/>
      <c r="I1228" s="14"/>
    </row>
    <row r="1229" spans="1:9">
      <c r="A1229" s="14"/>
      <c r="B1229" s="14"/>
      <c r="C1229" s="14"/>
      <c r="D1229" s="14"/>
      <c r="E1229" s="14"/>
      <c r="F1229" s="14"/>
      <c r="G1229" s="14"/>
      <c r="H1229" s="14"/>
      <c r="I1229" s="14"/>
    </row>
    <row r="1230" spans="1:9">
      <c r="A1230" s="14"/>
      <c r="B1230" s="14"/>
      <c r="C1230" s="14"/>
      <c r="D1230" s="14"/>
      <c r="E1230" s="14"/>
      <c r="F1230" s="14"/>
      <c r="G1230" s="14"/>
      <c r="H1230" s="14"/>
      <c r="I1230" s="14"/>
    </row>
    <row r="1231" spans="1:9">
      <c r="A1231" s="14"/>
      <c r="B1231" s="14"/>
      <c r="C1231" s="14"/>
      <c r="D1231" s="14"/>
      <c r="E1231" s="14"/>
      <c r="F1231" s="14"/>
      <c r="G1231" s="14"/>
      <c r="H1231" s="14"/>
      <c r="I1231" s="14"/>
    </row>
  </sheetData>
  <autoFilter ref="A1:I12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568"/>
  <sheetViews>
    <sheetView workbookViewId="0"/>
  </sheetViews>
  <sheetFormatPr defaultColWidth="12.6640625" defaultRowHeight="15.75" customHeight="1"/>
  <cols>
    <col min="1" max="1" width="19.33203125" customWidth="1"/>
    <col min="2" max="2" width="9.44140625" customWidth="1"/>
    <col min="3" max="3" width="17.21875" customWidth="1"/>
    <col min="4" max="4" width="36.44140625" customWidth="1"/>
    <col min="5" max="5" width="7.77734375" customWidth="1"/>
    <col min="6" max="6" width="12.88671875" customWidth="1"/>
    <col min="7" max="7" width="19.6640625" customWidth="1"/>
  </cols>
  <sheetData>
    <row r="1" spans="1:7" ht="39" customHeight="1">
      <c r="A1" s="4" t="s">
        <v>0</v>
      </c>
      <c r="B1" s="4" t="s">
        <v>1</v>
      </c>
      <c r="C1" s="4" t="s">
        <v>7</v>
      </c>
      <c r="D1" s="20" t="str">
        <f t="shared" ref="D1:D64" si="0">VLOOKUP(C1,Old,2,FALSE)</f>
        <v>Description</v>
      </c>
      <c r="E1" s="23" t="str">
        <f t="shared" ref="E1:E64" si="1">VLOOKUP(C1,Old,9,FALSE)</f>
        <v>GST Rate</v>
      </c>
      <c r="F1" s="23" t="str">
        <f t="shared" ref="F1:F64" si="2">VLOOKUP(C1,Old,8,FALSE)</f>
        <v>Current Inventory</v>
      </c>
      <c r="G1" s="25" t="s">
        <v>15</v>
      </c>
    </row>
    <row r="2" spans="1:7" ht="13.5" customHeight="1">
      <c r="A2" s="27">
        <v>4445</v>
      </c>
      <c r="B2" s="28">
        <v>46296</v>
      </c>
      <c r="C2" s="30" t="s">
        <v>51</v>
      </c>
      <c r="D2" s="18" t="str">
        <f t="shared" si="0"/>
        <v>NEXUS OIL PALCO 80W90 120Ml</v>
      </c>
      <c r="E2" s="36">
        <f t="shared" si="1"/>
        <v>18</v>
      </c>
      <c r="F2" s="36">
        <f t="shared" si="2"/>
        <v>4</v>
      </c>
      <c r="G2" s="18"/>
    </row>
    <row r="3" spans="1:7" ht="13.5" customHeight="1">
      <c r="A3" s="27">
        <v>4443</v>
      </c>
      <c r="B3" s="28">
        <v>46296</v>
      </c>
      <c r="C3" s="30" t="s">
        <v>55</v>
      </c>
      <c r="D3" s="18" t="str">
        <f t="shared" si="0"/>
        <v>MAG-INS.CLUSTER COVER REARR-ABS-GR BLK D</v>
      </c>
      <c r="E3" s="36">
        <f t="shared" si="1"/>
        <v>18</v>
      </c>
      <c r="F3" s="36">
        <f t="shared" si="2"/>
        <v>0</v>
      </c>
      <c r="G3" s="18"/>
    </row>
    <row r="4" spans="1:7" ht="13.5" customHeight="1">
      <c r="A4" s="27">
        <v>4440</v>
      </c>
      <c r="B4" s="28">
        <v>46295</v>
      </c>
      <c r="C4" s="30" t="s">
        <v>59</v>
      </c>
      <c r="D4" s="18" t="str">
        <f t="shared" si="0"/>
        <v>REVERSE SWITCH-DM</v>
      </c>
      <c r="E4" s="36">
        <f t="shared" si="1"/>
        <v>18</v>
      </c>
      <c r="F4" s="36">
        <f t="shared" si="2"/>
        <v>3</v>
      </c>
      <c r="G4" s="18"/>
    </row>
    <row r="5" spans="1:7" ht="13.5" customHeight="1">
      <c r="A5" s="27">
        <v>4440</v>
      </c>
      <c r="B5" s="28">
        <v>46295</v>
      </c>
      <c r="C5" s="30" t="s">
        <v>64</v>
      </c>
      <c r="D5" s="18" t="str">
        <f t="shared" si="0"/>
        <v>Front Bearing Kit 6201RS (Pair)</v>
      </c>
      <c r="E5" s="36">
        <f t="shared" si="1"/>
        <v>18</v>
      </c>
      <c r="F5" s="36">
        <f t="shared" si="2"/>
        <v>6</v>
      </c>
      <c r="G5" s="18"/>
    </row>
    <row r="6" spans="1:7" ht="13.5" customHeight="1">
      <c r="A6" s="27">
        <v>4438</v>
      </c>
      <c r="B6" s="28">
        <v>46295</v>
      </c>
      <c r="C6" s="30" t="s">
        <v>72</v>
      </c>
      <c r="D6" s="18" t="str">
        <f t="shared" si="0"/>
        <v>Zeal-Converter-48/60V-12V DCDC DM</v>
      </c>
      <c r="E6" s="36">
        <f t="shared" si="1"/>
        <v>18</v>
      </c>
      <c r="F6" s="36">
        <f t="shared" si="2"/>
        <v>0</v>
      </c>
      <c r="G6" s="18"/>
    </row>
    <row r="7" spans="1:7" ht="13.5" customHeight="1">
      <c r="A7" s="27">
        <v>4438</v>
      </c>
      <c r="B7" s="28">
        <v>46295</v>
      </c>
      <c r="C7" s="30" t="s">
        <v>76</v>
      </c>
      <c r="D7" s="18" t="str">
        <f t="shared" si="0"/>
        <v>Rear Bearing 6204LLU</v>
      </c>
      <c r="E7" s="36">
        <f t="shared" si="1"/>
        <v>18</v>
      </c>
      <c r="F7" s="36">
        <f t="shared" si="2"/>
        <v>22</v>
      </c>
      <c r="G7" s="18"/>
    </row>
    <row r="8" spans="1:7" ht="13.5" customHeight="1">
      <c r="A8" s="27">
        <v>4438</v>
      </c>
      <c r="B8" s="28">
        <v>46295</v>
      </c>
      <c r="C8" s="30" t="s">
        <v>70</v>
      </c>
      <c r="D8" s="18" t="str">
        <f t="shared" si="0"/>
        <v>Brake Shoe Magnus</v>
      </c>
      <c r="E8" s="36">
        <f t="shared" si="1"/>
        <v>18</v>
      </c>
      <c r="F8" s="36">
        <f t="shared" si="2"/>
        <v>35</v>
      </c>
      <c r="G8" s="18"/>
    </row>
    <row r="9" spans="1:7" ht="13.5" customHeight="1">
      <c r="A9" s="27">
        <v>4441</v>
      </c>
      <c r="B9" s="28">
        <v>46295</v>
      </c>
      <c r="C9" s="30" t="s">
        <v>46</v>
      </c>
      <c r="D9" s="18" t="str">
        <f t="shared" si="0"/>
        <v>7.5A CHARGER PHASE-0</v>
      </c>
      <c r="E9" s="36">
        <f t="shared" si="1"/>
        <v>5</v>
      </c>
      <c r="F9" s="36">
        <f t="shared" si="2"/>
        <v>1</v>
      </c>
      <c r="G9" s="18">
        <v>142603153</v>
      </c>
    </row>
    <row r="10" spans="1:7" ht="13.5" customHeight="1">
      <c r="A10" s="27">
        <v>4432</v>
      </c>
      <c r="B10" s="28">
        <v>46294</v>
      </c>
      <c r="C10" s="30" t="s">
        <v>91</v>
      </c>
      <c r="D10" s="18" t="str">
        <f t="shared" si="0"/>
        <v>MAG EX/PWR-INS CLUSTER COVER RR-PP BLACK</v>
      </c>
      <c r="E10" s="36">
        <f t="shared" si="1"/>
        <v>18</v>
      </c>
      <c r="F10" s="36">
        <f t="shared" si="2"/>
        <v>3</v>
      </c>
      <c r="G10" s="18"/>
    </row>
    <row r="11" spans="1:7" ht="13.5" customHeight="1">
      <c r="A11" s="27">
        <v>4432</v>
      </c>
      <c r="B11" s="28">
        <v>46294</v>
      </c>
      <c r="C11" s="30" t="s">
        <v>94</v>
      </c>
      <c r="D11" s="18" t="str">
        <f t="shared" si="0"/>
        <v>CLUSTER COVER TOP-PP-M</v>
      </c>
      <c r="E11" s="36">
        <f t="shared" si="1"/>
        <v>18</v>
      </c>
      <c r="F11" s="36">
        <f t="shared" si="2"/>
        <v>4</v>
      </c>
      <c r="G11" s="18"/>
    </row>
    <row r="12" spans="1:7" ht="13.5" customHeight="1">
      <c r="A12" s="27">
        <v>4432</v>
      </c>
      <c r="B12" s="28">
        <v>46294</v>
      </c>
      <c r="C12" s="30" t="s">
        <v>82</v>
      </c>
      <c r="D12" s="18" t="str">
        <f t="shared" si="0"/>
        <v>MAGNUS HS-Front Brake Cable</v>
      </c>
      <c r="E12" s="36">
        <f t="shared" si="1"/>
        <v>18</v>
      </c>
      <c r="F12" s="36">
        <f t="shared" si="2"/>
        <v>8</v>
      </c>
      <c r="G12" s="18"/>
    </row>
    <row r="13" spans="1:7" ht="13.5" customHeight="1">
      <c r="A13" s="27">
        <v>4432</v>
      </c>
      <c r="B13" s="28">
        <v>46294</v>
      </c>
      <c r="C13" s="30" t="s">
        <v>81</v>
      </c>
      <c r="D13" s="18" t="str">
        <f t="shared" si="0"/>
        <v>MAGNUS HS-Front HBS  Brake Cable</v>
      </c>
      <c r="E13" s="36">
        <f t="shared" si="1"/>
        <v>18</v>
      </c>
      <c r="F13" s="36">
        <f t="shared" si="2"/>
        <v>5</v>
      </c>
      <c r="G13" s="18"/>
    </row>
    <row r="14" spans="1:7" ht="13.5" customHeight="1">
      <c r="A14" s="27">
        <v>4432</v>
      </c>
      <c r="B14" s="28">
        <v>46294</v>
      </c>
      <c r="C14" s="30" t="s">
        <v>80</v>
      </c>
      <c r="D14" s="18" t="str">
        <f t="shared" si="0"/>
        <v>MAGNUS HS-Rear Brake Cable</v>
      </c>
      <c r="E14" s="36">
        <f t="shared" si="1"/>
        <v>18</v>
      </c>
      <c r="F14" s="36">
        <f t="shared" si="2"/>
        <v>9</v>
      </c>
      <c r="G14" s="18"/>
    </row>
    <row r="15" spans="1:7" ht="13.5" customHeight="1">
      <c r="A15" s="27">
        <v>4432</v>
      </c>
      <c r="B15" s="28">
        <v>46294</v>
      </c>
      <c r="C15" s="30" t="s">
        <v>112</v>
      </c>
      <c r="D15" s="18" t="str">
        <f t="shared" si="0"/>
        <v>MAG/ZEAL-BRAKE CABLE GUIDE-STEEL-ZP-DM</v>
      </c>
      <c r="E15" s="36">
        <f t="shared" si="1"/>
        <v>18</v>
      </c>
      <c r="F15" s="36">
        <f t="shared" si="2"/>
        <v>11</v>
      </c>
      <c r="G15" s="18"/>
    </row>
    <row r="16" spans="1:7" ht="13.5" customHeight="1">
      <c r="A16" s="27">
        <v>4432</v>
      </c>
      <c r="B16" s="28">
        <v>46294</v>
      </c>
      <c r="C16" s="30" t="s">
        <v>118</v>
      </c>
      <c r="D16" s="18" t="str">
        <f t="shared" si="0"/>
        <v>TURN INDICATOR SWITCH-DM</v>
      </c>
      <c r="E16" s="36">
        <f t="shared" si="1"/>
        <v>18</v>
      </c>
      <c r="F16" s="36">
        <f t="shared" si="2"/>
        <v>3</v>
      </c>
      <c r="G16" s="18"/>
    </row>
    <row r="17" spans="1:7" ht="13.5" customHeight="1">
      <c r="A17" s="27">
        <v>4432</v>
      </c>
      <c r="B17" s="28">
        <v>46294</v>
      </c>
      <c r="C17" s="30" t="s">
        <v>130</v>
      </c>
      <c r="D17" s="18" t="str">
        <f t="shared" si="0"/>
        <v>HORN SWITCH-DM</v>
      </c>
      <c r="E17" s="36">
        <f t="shared" si="1"/>
        <v>18</v>
      </c>
      <c r="F17" s="36">
        <f t="shared" si="2"/>
        <v>5</v>
      </c>
      <c r="G17" s="18"/>
    </row>
    <row r="18" spans="1:7" ht="13.5" customHeight="1">
      <c r="A18" s="27">
        <v>4432</v>
      </c>
      <c r="B18" s="28">
        <v>46294</v>
      </c>
      <c r="C18" s="30" t="s">
        <v>64</v>
      </c>
      <c r="D18" s="18" t="str">
        <f t="shared" si="0"/>
        <v>Front Bearing Kit 6201RS (Pair)</v>
      </c>
      <c r="E18" s="36">
        <f t="shared" si="1"/>
        <v>18</v>
      </c>
      <c r="F18" s="36">
        <f t="shared" si="2"/>
        <v>6</v>
      </c>
      <c r="G18" s="18"/>
    </row>
    <row r="19" spans="1:7" ht="13.5" customHeight="1">
      <c r="A19" s="27">
        <v>4432</v>
      </c>
      <c r="B19" s="28">
        <v>46294</v>
      </c>
      <c r="C19" s="30" t="s">
        <v>70</v>
      </c>
      <c r="D19" s="18" t="str">
        <f t="shared" si="0"/>
        <v>Brake Shoe Magnus</v>
      </c>
      <c r="E19" s="36">
        <f t="shared" si="1"/>
        <v>18</v>
      </c>
      <c r="F19" s="36">
        <f t="shared" si="2"/>
        <v>35</v>
      </c>
      <c r="G19" s="18"/>
    </row>
    <row r="20" spans="1:7" ht="13.5" customHeight="1">
      <c r="A20" s="27">
        <v>4351</v>
      </c>
      <c r="B20" s="28">
        <v>46292</v>
      </c>
      <c r="C20" s="30" t="s">
        <v>139</v>
      </c>
      <c r="D20" s="18" t="str">
        <f t="shared" si="0"/>
        <v>Magnus Neo 3.5 Inch Cluster</v>
      </c>
      <c r="E20" s="36">
        <f t="shared" si="1"/>
        <v>18</v>
      </c>
      <c r="F20" s="36">
        <f t="shared" si="2"/>
        <v>0</v>
      </c>
      <c r="G20" s="18" t="s">
        <v>140</v>
      </c>
    </row>
    <row r="21" spans="1:7" ht="13.5" customHeight="1">
      <c r="A21" s="27">
        <v>4437</v>
      </c>
      <c r="B21" s="28">
        <v>46292</v>
      </c>
      <c r="C21" s="30" t="s">
        <v>62</v>
      </c>
      <c r="D21" s="18" t="str">
        <f t="shared" si="0"/>
        <v>MAGNUS-LOCK SET-PAVNA DM</v>
      </c>
      <c r="E21" s="36">
        <f t="shared" si="1"/>
        <v>18</v>
      </c>
      <c r="F21" s="36">
        <f t="shared" si="2"/>
        <v>4</v>
      </c>
      <c r="G21" s="18"/>
    </row>
    <row r="22" spans="1:7" ht="13.5" customHeight="1">
      <c r="A22" s="27">
        <v>4435</v>
      </c>
      <c r="B22" s="28">
        <v>46292</v>
      </c>
      <c r="C22" s="30" t="s">
        <v>64</v>
      </c>
      <c r="D22" s="18" t="str">
        <f t="shared" si="0"/>
        <v>Front Bearing Kit 6201RS (Pair)</v>
      </c>
      <c r="E22" s="36">
        <f t="shared" si="1"/>
        <v>18</v>
      </c>
      <c r="F22" s="36">
        <f t="shared" si="2"/>
        <v>6</v>
      </c>
      <c r="G22" s="18"/>
    </row>
    <row r="23" spans="1:7" ht="13.5" customHeight="1">
      <c r="A23" s="27" t="s">
        <v>146</v>
      </c>
      <c r="B23" s="28">
        <v>46291</v>
      </c>
      <c r="C23" s="30" t="s">
        <v>147</v>
      </c>
      <c r="D23" s="18" t="str">
        <f t="shared" si="0"/>
        <v>3 PIN LEAD</v>
      </c>
      <c r="E23" s="36">
        <f t="shared" si="1"/>
        <v>0</v>
      </c>
      <c r="F23" s="36">
        <f t="shared" si="2"/>
        <v>10</v>
      </c>
      <c r="G23" s="18"/>
    </row>
    <row r="24" spans="1:7" ht="13.5" customHeight="1">
      <c r="A24" s="27">
        <v>4433</v>
      </c>
      <c r="B24" s="28">
        <v>46292</v>
      </c>
      <c r="C24" s="47" t="s">
        <v>153</v>
      </c>
      <c r="D24" s="18" t="str">
        <f t="shared" si="0"/>
        <v>MAGNUS HS-HEAD LIGHT FIEM</v>
      </c>
      <c r="E24" s="36">
        <f t="shared" si="1"/>
        <v>18</v>
      </c>
      <c r="F24" s="36">
        <f t="shared" si="2"/>
        <v>0</v>
      </c>
      <c r="G24" s="18"/>
    </row>
    <row r="25" spans="1:7" ht="13.5" customHeight="1">
      <c r="A25" s="27">
        <v>4433</v>
      </c>
      <c r="B25" s="28">
        <v>46292</v>
      </c>
      <c r="C25" s="47" t="s">
        <v>82</v>
      </c>
      <c r="D25" s="18" t="str">
        <f t="shared" si="0"/>
        <v>MAGNUS HS-Front Brake Cable</v>
      </c>
      <c r="E25" s="36">
        <f t="shared" si="1"/>
        <v>18</v>
      </c>
      <c r="F25" s="36">
        <f t="shared" si="2"/>
        <v>8</v>
      </c>
      <c r="G25" s="18"/>
    </row>
    <row r="26" spans="1:7" ht="13.5" customHeight="1">
      <c r="A26" s="27">
        <v>4433</v>
      </c>
      <c r="B26" s="28">
        <v>46292</v>
      </c>
      <c r="C26" s="47" t="s">
        <v>81</v>
      </c>
      <c r="D26" s="18" t="str">
        <f t="shared" si="0"/>
        <v>MAGNUS HS-Front HBS  Brake Cable</v>
      </c>
      <c r="E26" s="36">
        <f t="shared" si="1"/>
        <v>18</v>
      </c>
      <c r="F26" s="36">
        <f t="shared" si="2"/>
        <v>5</v>
      </c>
      <c r="G26" s="18"/>
    </row>
    <row r="27" spans="1:7" ht="13.5" customHeight="1">
      <c r="A27" s="27">
        <v>4433</v>
      </c>
      <c r="B27" s="28">
        <v>46292</v>
      </c>
      <c r="C27" s="47" t="s">
        <v>80</v>
      </c>
      <c r="D27" s="18" t="str">
        <f t="shared" si="0"/>
        <v>MAGNUS HS-Rear Brake Cable</v>
      </c>
      <c r="E27" s="36">
        <f t="shared" si="1"/>
        <v>18</v>
      </c>
      <c r="F27" s="36">
        <f t="shared" si="2"/>
        <v>9</v>
      </c>
      <c r="G27" s="18"/>
    </row>
    <row r="28" spans="1:7" ht="13.5" customHeight="1">
      <c r="A28" s="27">
        <v>4433</v>
      </c>
      <c r="B28" s="28">
        <v>46292</v>
      </c>
      <c r="C28" s="47" t="s">
        <v>38</v>
      </c>
      <c r="D28" s="18" t="str">
        <f t="shared" si="0"/>
        <v>MAG-INS.CLUSTER COVER FRONT-ABS-GALACTIC</v>
      </c>
      <c r="E28" s="36">
        <f t="shared" si="1"/>
        <v>18</v>
      </c>
      <c r="F28" s="36">
        <f t="shared" si="2"/>
        <v>1</v>
      </c>
      <c r="G28" s="18"/>
    </row>
    <row r="29" spans="1:7" ht="13.5" customHeight="1">
      <c r="A29" s="27">
        <v>4433</v>
      </c>
      <c r="B29" s="28">
        <v>46292</v>
      </c>
      <c r="C29" s="47" t="s">
        <v>177</v>
      </c>
      <c r="D29" s="18" t="str">
        <f t="shared" si="0"/>
        <v>MAG-INS.CLUSTER COVER REAR-ABS-GALACTIC</v>
      </c>
      <c r="E29" s="36">
        <f t="shared" si="1"/>
        <v>18</v>
      </c>
      <c r="F29" s="36">
        <f t="shared" si="2"/>
        <v>1</v>
      </c>
      <c r="G29" s="18"/>
    </row>
    <row r="30" spans="1:7" ht="13.5" customHeight="1">
      <c r="A30" s="27">
        <v>4433</v>
      </c>
      <c r="B30" s="28">
        <v>46292</v>
      </c>
      <c r="C30" s="47" t="s">
        <v>184</v>
      </c>
      <c r="D30" s="18" t="str">
        <f t="shared" si="0"/>
        <v>MAG-REAR PANEL TOP-ABS-GALACTIC GREY</v>
      </c>
      <c r="E30" s="36">
        <f t="shared" si="1"/>
        <v>18</v>
      </c>
      <c r="F30" s="36">
        <f t="shared" si="2"/>
        <v>0</v>
      </c>
      <c r="G30" s="18"/>
    </row>
    <row r="31" spans="1:7" ht="13.5" customHeight="1">
      <c r="A31" s="27">
        <v>4433</v>
      </c>
      <c r="B31" s="28">
        <v>46292</v>
      </c>
      <c r="C31" s="47" t="s">
        <v>190</v>
      </c>
      <c r="D31" s="18" t="str">
        <f t="shared" si="0"/>
        <v>MAG PRO-SWITCH CONNECTIRNG WIRE-DM</v>
      </c>
      <c r="E31" s="36">
        <f t="shared" si="1"/>
        <v>18</v>
      </c>
      <c r="F31" s="36">
        <f t="shared" si="2"/>
        <v>0</v>
      </c>
      <c r="G31" s="18"/>
    </row>
    <row r="32" spans="1:7" ht="13.5" customHeight="1">
      <c r="A32" s="27">
        <v>4433</v>
      </c>
      <c r="B32" s="28">
        <v>46292</v>
      </c>
      <c r="C32" s="47" t="s">
        <v>195</v>
      </c>
      <c r="D32" s="18" t="str">
        <f t="shared" si="0"/>
        <v>Bolt-M5*26 H9 Star Head Step</v>
      </c>
      <c r="E32" s="36">
        <f t="shared" si="1"/>
        <v>18</v>
      </c>
      <c r="F32" s="36">
        <f t="shared" si="2"/>
        <v>-1</v>
      </c>
      <c r="G32" s="18"/>
    </row>
    <row r="33" spans="1:7" ht="13.5" customHeight="1">
      <c r="A33" s="27">
        <v>4433</v>
      </c>
      <c r="B33" s="28">
        <v>46292</v>
      </c>
      <c r="C33" s="47" t="s">
        <v>112</v>
      </c>
      <c r="D33" s="18" t="str">
        <f t="shared" si="0"/>
        <v>MAG/ZEAL-BRAKE CABLE GUIDE-STEEL-ZP-DM</v>
      </c>
      <c r="E33" s="36">
        <f t="shared" si="1"/>
        <v>18</v>
      </c>
      <c r="F33" s="36">
        <f t="shared" si="2"/>
        <v>11</v>
      </c>
      <c r="G33" s="18"/>
    </row>
    <row r="34" spans="1:7" ht="13.5" customHeight="1">
      <c r="A34" s="27">
        <v>4433</v>
      </c>
      <c r="B34" s="28">
        <v>46292</v>
      </c>
      <c r="C34" s="47" t="s">
        <v>200</v>
      </c>
      <c r="D34" s="18" t="str">
        <f t="shared" si="0"/>
        <v>AXLE BUSH-4.5XID12.5XOD20-ZP</v>
      </c>
      <c r="E34" s="36">
        <f t="shared" si="1"/>
        <v>18</v>
      </c>
      <c r="F34" s="36">
        <f t="shared" si="2"/>
        <v>-1</v>
      </c>
      <c r="G34" s="18"/>
    </row>
    <row r="35" spans="1:7" ht="13.5" customHeight="1">
      <c r="A35" s="27">
        <v>4433</v>
      </c>
      <c r="B35" s="28">
        <v>46292</v>
      </c>
      <c r="C35" s="47" t="s">
        <v>202</v>
      </c>
      <c r="D35" s="18" t="str">
        <f t="shared" si="0"/>
        <v>Headlight Bulb</v>
      </c>
      <c r="E35" s="36">
        <f t="shared" si="1"/>
        <v>18</v>
      </c>
      <c r="F35" s="36">
        <f t="shared" si="2"/>
        <v>13</v>
      </c>
      <c r="G35" s="18"/>
    </row>
    <row r="36" spans="1:7" ht="13.5" customHeight="1">
      <c r="A36" s="27">
        <v>4433</v>
      </c>
      <c r="B36" s="28">
        <v>46292</v>
      </c>
      <c r="C36" s="47" t="s">
        <v>64</v>
      </c>
      <c r="D36" s="18" t="str">
        <f t="shared" si="0"/>
        <v>Front Bearing Kit 6201RS (Pair)</v>
      </c>
      <c r="E36" s="36">
        <f t="shared" si="1"/>
        <v>18</v>
      </c>
      <c r="F36" s="36">
        <f t="shared" si="2"/>
        <v>6</v>
      </c>
      <c r="G36" s="18"/>
    </row>
    <row r="37" spans="1:7" ht="13.5" customHeight="1">
      <c r="A37" s="27">
        <v>4433</v>
      </c>
      <c r="B37" s="28">
        <v>46292</v>
      </c>
      <c r="C37" s="47" t="s">
        <v>76</v>
      </c>
      <c r="D37" s="18" t="str">
        <f t="shared" si="0"/>
        <v>Rear Bearing 6204LLU</v>
      </c>
      <c r="E37" s="36">
        <f t="shared" si="1"/>
        <v>18</v>
      </c>
      <c r="F37" s="36">
        <f t="shared" si="2"/>
        <v>22</v>
      </c>
      <c r="G37" s="18"/>
    </row>
    <row r="38" spans="1:7" ht="13.5" customHeight="1">
      <c r="A38" s="27">
        <v>4433</v>
      </c>
      <c r="B38" s="28">
        <v>46292</v>
      </c>
      <c r="C38" s="47" t="s">
        <v>76</v>
      </c>
      <c r="D38" s="18" t="str">
        <f t="shared" si="0"/>
        <v>Rear Bearing 6204LLU</v>
      </c>
      <c r="E38" s="36">
        <f t="shared" si="1"/>
        <v>18</v>
      </c>
      <c r="F38" s="36">
        <f t="shared" si="2"/>
        <v>22</v>
      </c>
      <c r="G38" s="18"/>
    </row>
    <row r="39" spans="1:7" ht="13.5" customHeight="1">
      <c r="A39" s="27">
        <v>4433</v>
      </c>
      <c r="B39" s="28">
        <v>46292</v>
      </c>
      <c r="C39" s="47" t="s">
        <v>126</v>
      </c>
      <c r="D39" s="18" t="str">
        <f t="shared" si="0"/>
        <v>Switch</v>
      </c>
      <c r="E39" s="36">
        <f t="shared" si="1"/>
        <v>18</v>
      </c>
      <c r="F39" s="36">
        <f t="shared" si="2"/>
        <v>101</v>
      </c>
      <c r="G39" s="18"/>
    </row>
    <row r="40" spans="1:7" ht="13.5" customHeight="1">
      <c r="A40" s="27">
        <v>4433</v>
      </c>
      <c r="B40" s="28">
        <v>46292</v>
      </c>
      <c r="C40" s="47" t="s">
        <v>126</v>
      </c>
      <c r="D40" s="18" t="str">
        <f t="shared" si="0"/>
        <v>Switch</v>
      </c>
      <c r="E40" s="36">
        <f t="shared" si="1"/>
        <v>18</v>
      </c>
      <c r="F40" s="36">
        <f t="shared" si="2"/>
        <v>101</v>
      </c>
      <c r="G40" s="18"/>
    </row>
    <row r="41" spans="1:7" ht="13.5" customHeight="1">
      <c r="A41" s="27">
        <v>4433</v>
      </c>
      <c r="B41" s="28">
        <v>46292</v>
      </c>
      <c r="C41" s="47" t="s">
        <v>70</v>
      </c>
      <c r="D41" s="18" t="str">
        <f t="shared" si="0"/>
        <v>Brake Shoe Magnus</v>
      </c>
      <c r="E41" s="36">
        <f t="shared" si="1"/>
        <v>18</v>
      </c>
      <c r="F41" s="36">
        <f t="shared" si="2"/>
        <v>35</v>
      </c>
      <c r="G41" s="18"/>
    </row>
    <row r="42" spans="1:7" ht="13.5" customHeight="1">
      <c r="A42" s="27">
        <v>4430</v>
      </c>
      <c r="B42" s="28">
        <v>46291</v>
      </c>
      <c r="C42" s="47" t="s">
        <v>111</v>
      </c>
      <c r="D42" s="18" t="str">
        <f t="shared" si="0"/>
        <v>CHARGING SOCKET+10AFB FUSE+3PF250</v>
      </c>
      <c r="E42" s="36">
        <f t="shared" si="1"/>
        <v>18</v>
      </c>
      <c r="F42" s="36">
        <f t="shared" si="2"/>
        <v>2</v>
      </c>
      <c r="G42" s="18"/>
    </row>
    <row r="43" spans="1:7" ht="13.5" customHeight="1">
      <c r="A43" s="27">
        <v>4420</v>
      </c>
      <c r="B43" s="28">
        <v>46289</v>
      </c>
      <c r="C43" s="47" t="s">
        <v>48</v>
      </c>
      <c r="D43" s="18" t="str">
        <f t="shared" si="0"/>
        <v>BRAKE LEVER RH-ALU BLK PC -ADVIK</v>
      </c>
      <c r="E43" s="36">
        <f t="shared" si="1"/>
        <v>18</v>
      </c>
      <c r="F43" s="36">
        <f t="shared" si="2"/>
        <v>1</v>
      </c>
      <c r="G43" s="18"/>
    </row>
    <row r="44" spans="1:7" ht="13.5" customHeight="1">
      <c r="A44" s="27">
        <v>4420</v>
      </c>
      <c r="B44" s="28">
        <v>46289</v>
      </c>
      <c r="C44" s="47" t="s">
        <v>129</v>
      </c>
      <c r="D44" s="18" t="str">
        <f t="shared" si="0"/>
        <v>Rear View Mirror Winner Magnus</v>
      </c>
      <c r="E44" s="36">
        <f t="shared" si="1"/>
        <v>18</v>
      </c>
      <c r="F44" s="36">
        <f t="shared" si="2"/>
        <v>34</v>
      </c>
      <c r="G44" s="18"/>
    </row>
    <row r="45" spans="1:7" ht="13.5" customHeight="1">
      <c r="A45" s="27">
        <v>4420</v>
      </c>
      <c r="B45" s="28">
        <v>46289</v>
      </c>
      <c r="C45" s="47" t="s">
        <v>64</v>
      </c>
      <c r="D45" s="18" t="str">
        <f t="shared" si="0"/>
        <v>Front Bearing Kit 6201RS (Pair)</v>
      </c>
      <c r="E45" s="36">
        <f t="shared" si="1"/>
        <v>18</v>
      </c>
      <c r="F45" s="36">
        <f t="shared" si="2"/>
        <v>6</v>
      </c>
      <c r="G45" s="18"/>
    </row>
    <row r="46" spans="1:7" ht="13.5" customHeight="1">
      <c r="A46" s="27">
        <v>4420</v>
      </c>
      <c r="B46" s="28">
        <v>46289</v>
      </c>
      <c r="C46" s="47" t="s">
        <v>70</v>
      </c>
      <c r="D46" s="18" t="str">
        <f t="shared" si="0"/>
        <v>Brake Shoe Magnus</v>
      </c>
      <c r="E46" s="36">
        <f t="shared" si="1"/>
        <v>18</v>
      </c>
      <c r="F46" s="36">
        <f t="shared" si="2"/>
        <v>35</v>
      </c>
      <c r="G46" s="18"/>
    </row>
    <row r="47" spans="1:7" ht="13.5" customHeight="1">
      <c r="A47" s="27">
        <v>4423</v>
      </c>
      <c r="B47" s="28">
        <v>46289</v>
      </c>
      <c r="C47" s="47" t="s">
        <v>109</v>
      </c>
      <c r="D47" s="18" t="str">
        <f t="shared" si="0"/>
        <v>THROTTLE RH W/O SWITCH</v>
      </c>
      <c r="E47" s="36">
        <f t="shared" si="1"/>
        <v>18</v>
      </c>
      <c r="F47" s="36">
        <f t="shared" si="2"/>
        <v>3</v>
      </c>
      <c r="G47" s="18"/>
    </row>
    <row r="48" spans="1:7" ht="13.5" customHeight="1">
      <c r="A48" s="27">
        <v>4418</v>
      </c>
      <c r="B48" s="28">
        <v>46288</v>
      </c>
      <c r="C48" s="47" t="s">
        <v>188</v>
      </c>
      <c r="D48" s="18" t="str">
        <f t="shared" si="0"/>
        <v>MAG-INS.CLUSTER COVER FRONT-ABS-GR BLK D</v>
      </c>
      <c r="E48" s="36">
        <f t="shared" si="1"/>
        <v>18</v>
      </c>
      <c r="F48" s="36">
        <f t="shared" si="2"/>
        <v>1</v>
      </c>
      <c r="G48" s="18"/>
    </row>
    <row r="49" spans="1:7" ht="13.5" customHeight="1">
      <c r="A49" s="27">
        <v>4418</v>
      </c>
      <c r="B49" s="28">
        <v>46288</v>
      </c>
      <c r="C49" s="47" t="s">
        <v>55</v>
      </c>
      <c r="D49" s="18" t="str">
        <f t="shared" si="0"/>
        <v>MAG-INS.CLUSTER COVER REARR-ABS-GR BLK D</v>
      </c>
      <c r="E49" s="36">
        <f t="shared" si="1"/>
        <v>18</v>
      </c>
      <c r="F49" s="36">
        <f t="shared" si="2"/>
        <v>0</v>
      </c>
      <c r="G49" s="18"/>
    </row>
    <row r="50" spans="1:7" ht="13.5" customHeight="1">
      <c r="A50" s="27">
        <v>4415</v>
      </c>
      <c r="B50" s="28">
        <v>46287</v>
      </c>
      <c r="C50" s="47" t="s">
        <v>62</v>
      </c>
      <c r="D50" s="18" t="str">
        <f t="shared" si="0"/>
        <v>MAGNUS-LOCK SET-PAVNA DM</v>
      </c>
      <c r="E50" s="36">
        <f t="shared" si="1"/>
        <v>18</v>
      </c>
      <c r="F50" s="36">
        <f t="shared" si="2"/>
        <v>4</v>
      </c>
      <c r="G50" s="18"/>
    </row>
    <row r="51" spans="1:7" ht="13.5" customHeight="1">
      <c r="A51" s="27">
        <v>4416</v>
      </c>
      <c r="B51" s="28">
        <v>46287</v>
      </c>
      <c r="C51" s="47" t="s">
        <v>142</v>
      </c>
      <c r="D51" s="18" t="str">
        <f t="shared" si="0"/>
        <v>IPEC CHARGER 60V 7.5A</v>
      </c>
      <c r="E51" s="36">
        <f t="shared" si="1"/>
        <v>5</v>
      </c>
      <c r="F51" s="36">
        <f t="shared" si="2"/>
        <v>0</v>
      </c>
      <c r="G51" s="18"/>
    </row>
    <row r="52" spans="1:7" ht="13.5" customHeight="1">
      <c r="A52" s="27">
        <v>4417</v>
      </c>
      <c r="B52" s="28">
        <v>46287</v>
      </c>
      <c r="C52" s="47" t="s">
        <v>230</v>
      </c>
      <c r="D52" s="18" t="str">
        <f t="shared" si="0"/>
        <v>ZEAL/MAG-CONTROLLER 60V-C ELECTRIC</v>
      </c>
      <c r="E52" s="36">
        <f t="shared" si="1"/>
        <v>18</v>
      </c>
      <c r="F52" s="36">
        <f t="shared" si="2"/>
        <v>1</v>
      </c>
      <c r="G52" s="18"/>
    </row>
    <row r="53" spans="1:7" ht="13.5" customHeight="1">
      <c r="A53" s="27">
        <v>4413</v>
      </c>
      <c r="B53" s="28">
        <v>46285</v>
      </c>
      <c r="C53" s="47" t="s">
        <v>131</v>
      </c>
      <c r="D53" s="18" t="str">
        <f t="shared" si="0"/>
        <v>Magnus Mat Red Black</v>
      </c>
      <c r="E53" s="36">
        <f t="shared" si="1"/>
        <v>18</v>
      </c>
      <c r="F53" s="36">
        <f t="shared" si="2"/>
        <v>55</v>
      </c>
      <c r="G53" s="18"/>
    </row>
    <row r="54" spans="1:7" ht="13.5" customHeight="1">
      <c r="A54" s="27">
        <v>4410</v>
      </c>
      <c r="B54" s="28">
        <v>46285</v>
      </c>
      <c r="C54" s="47" t="s">
        <v>243</v>
      </c>
      <c r="D54" s="18" t="str">
        <f t="shared" si="0"/>
        <v>Connectioion Boxn Cable Junct</v>
      </c>
      <c r="E54" s="36">
        <f t="shared" si="1"/>
        <v>18</v>
      </c>
      <c r="F54" s="36">
        <f t="shared" si="2"/>
        <v>43</v>
      </c>
      <c r="G54" s="18"/>
    </row>
    <row r="55" spans="1:7" ht="13.5" customHeight="1">
      <c r="A55" s="27">
        <v>4410</v>
      </c>
      <c r="B55" s="28">
        <v>46285</v>
      </c>
      <c r="C55" s="47" t="s">
        <v>245</v>
      </c>
      <c r="D55" s="18" t="str">
        <f t="shared" si="0"/>
        <v>ZEAL/MAG-MOTOR CONNECTING WIRE</v>
      </c>
      <c r="E55" s="36">
        <f t="shared" si="1"/>
        <v>18</v>
      </c>
      <c r="F55" s="36">
        <f t="shared" si="2"/>
        <v>1</v>
      </c>
      <c r="G55" s="18"/>
    </row>
    <row r="56" spans="1:7" ht="13.5" customHeight="1">
      <c r="A56" s="27">
        <v>4412</v>
      </c>
      <c r="B56" s="28">
        <v>46285</v>
      </c>
      <c r="C56" s="47" t="s">
        <v>145</v>
      </c>
      <c r="D56" s="18" t="str">
        <f t="shared" si="0"/>
        <v>MAG-FRONT FENDER-ABS-OCEAN BLUE DM</v>
      </c>
      <c r="E56" s="36">
        <f t="shared" si="1"/>
        <v>18</v>
      </c>
      <c r="F56" s="36">
        <f t="shared" si="2"/>
        <v>1</v>
      </c>
      <c r="G56" s="18"/>
    </row>
    <row r="57" spans="1:7" ht="13.5" customHeight="1">
      <c r="A57" s="27">
        <v>4412</v>
      </c>
      <c r="B57" s="28">
        <v>46285</v>
      </c>
      <c r="C57" s="47" t="s">
        <v>250</v>
      </c>
      <c r="D57" s="18" t="str">
        <f t="shared" si="0"/>
        <v>REAR SHOCKER-310MM-BK-W/NEW SEAL-GABRIEL</v>
      </c>
      <c r="E57" s="36">
        <f t="shared" si="1"/>
        <v>18</v>
      </c>
      <c r="F57" s="36">
        <f t="shared" si="2"/>
        <v>0</v>
      </c>
      <c r="G57" s="18"/>
    </row>
    <row r="58" spans="1:7" ht="13.5" customHeight="1">
      <c r="A58" s="27">
        <v>4412</v>
      </c>
      <c r="B58" s="28">
        <v>46285</v>
      </c>
      <c r="C58" s="47" t="s">
        <v>250</v>
      </c>
      <c r="D58" s="18" t="str">
        <f t="shared" si="0"/>
        <v>REAR SHOCKER-310MM-BK-W/NEW SEAL-GABRIEL</v>
      </c>
      <c r="E58" s="36">
        <f t="shared" si="1"/>
        <v>18</v>
      </c>
      <c r="F58" s="36">
        <f t="shared" si="2"/>
        <v>0</v>
      </c>
      <c r="G58" s="18"/>
    </row>
    <row r="59" spans="1:7" ht="13.5" customHeight="1">
      <c r="A59" s="27">
        <v>4409</v>
      </c>
      <c r="B59" s="28">
        <v>46284</v>
      </c>
      <c r="C59" s="47" t="s">
        <v>51</v>
      </c>
      <c r="D59" s="18" t="str">
        <f t="shared" si="0"/>
        <v>NEXUS OIL PALCO 80W90 120Ml</v>
      </c>
      <c r="E59" s="36">
        <f t="shared" si="1"/>
        <v>18</v>
      </c>
      <c r="F59" s="36">
        <f t="shared" si="2"/>
        <v>4</v>
      </c>
      <c r="G59" s="18"/>
    </row>
    <row r="60" spans="1:7" ht="13.5" customHeight="1">
      <c r="A60" s="27">
        <v>4408</v>
      </c>
      <c r="B60" s="28">
        <v>46284</v>
      </c>
      <c r="C60" s="47" t="s">
        <v>51</v>
      </c>
      <c r="D60" s="18" t="str">
        <f t="shared" si="0"/>
        <v>NEXUS OIL PALCO 80W90 120Ml</v>
      </c>
      <c r="E60" s="36">
        <f t="shared" si="1"/>
        <v>18</v>
      </c>
      <c r="F60" s="36">
        <f t="shared" si="2"/>
        <v>4</v>
      </c>
      <c r="G60" s="18"/>
    </row>
    <row r="61" spans="1:7" ht="13.5" customHeight="1">
      <c r="A61" s="27">
        <v>4407</v>
      </c>
      <c r="B61" s="28">
        <v>46283</v>
      </c>
      <c r="C61" s="47" t="s">
        <v>148</v>
      </c>
      <c r="D61" s="18" t="str">
        <f t="shared" si="0"/>
        <v>Zeal-Brake Lever RH-Al PDC-Black PC</v>
      </c>
      <c r="E61" s="36">
        <f t="shared" si="1"/>
        <v>18</v>
      </c>
      <c r="F61" s="36">
        <f t="shared" si="2"/>
        <v>1</v>
      </c>
      <c r="G61" s="18"/>
    </row>
    <row r="62" spans="1:7" ht="13.5" customHeight="1">
      <c r="A62" s="27">
        <v>4406</v>
      </c>
      <c r="B62" s="28">
        <v>46283</v>
      </c>
      <c r="C62" s="47" t="s">
        <v>157</v>
      </c>
      <c r="D62" s="18" t="str">
        <f t="shared" si="0"/>
        <v>HBS Equalizer Enclosure</v>
      </c>
      <c r="E62" s="36">
        <f t="shared" si="1"/>
        <v>18</v>
      </c>
      <c r="F62" s="36">
        <f t="shared" si="2"/>
        <v>1</v>
      </c>
      <c r="G62" s="18"/>
    </row>
    <row r="63" spans="1:7" ht="13.5" customHeight="1">
      <c r="A63" s="27">
        <v>4403</v>
      </c>
      <c r="B63" s="28">
        <v>46282</v>
      </c>
      <c r="C63" s="47" t="s">
        <v>266</v>
      </c>
      <c r="D63" s="18" t="str">
        <f t="shared" si="0"/>
        <v>CBS Assembly</v>
      </c>
      <c r="E63" s="36">
        <f t="shared" si="1"/>
        <v>18</v>
      </c>
      <c r="F63" s="36">
        <f t="shared" si="2"/>
        <v>1</v>
      </c>
      <c r="G63" s="18"/>
    </row>
    <row r="64" spans="1:7" ht="13.5" customHeight="1">
      <c r="A64" s="27">
        <v>4403</v>
      </c>
      <c r="B64" s="28">
        <v>46282</v>
      </c>
      <c r="C64" s="47" t="s">
        <v>70</v>
      </c>
      <c r="D64" s="18" t="str">
        <f t="shared" si="0"/>
        <v>Brake Shoe Magnus</v>
      </c>
      <c r="E64" s="36">
        <f t="shared" si="1"/>
        <v>18</v>
      </c>
      <c r="F64" s="36">
        <f t="shared" si="2"/>
        <v>35</v>
      </c>
      <c r="G64" s="18"/>
    </row>
    <row r="65" spans="1:7" ht="13.5" customHeight="1">
      <c r="A65" s="27">
        <v>4403</v>
      </c>
      <c r="B65" s="28">
        <v>46282</v>
      </c>
      <c r="C65" s="47" t="s">
        <v>64</v>
      </c>
      <c r="D65" s="18" t="str">
        <f t="shared" ref="D65:D128" si="3">VLOOKUP(C65,Old,2,FALSE)</f>
        <v>Front Bearing Kit 6201RS (Pair)</v>
      </c>
      <c r="E65" s="36">
        <f t="shared" ref="E65:E128" si="4">VLOOKUP(C65,Old,9,FALSE)</f>
        <v>18</v>
      </c>
      <c r="F65" s="36">
        <f t="shared" ref="F65:F128" si="5">VLOOKUP(C65,Old,8,FALSE)</f>
        <v>6</v>
      </c>
      <c r="G65" s="18"/>
    </row>
    <row r="66" spans="1:7" ht="13.5" customHeight="1">
      <c r="A66" s="27">
        <v>4405</v>
      </c>
      <c r="B66" s="28">
        <v>46282</v>
      </c>
      <c r="C66" s="47" t="s">
        <v>62</v>
      </c>
      <c r="D66" s="18" t="str">
        <f t="shared" si="3"/>
        <v>MAGNUS-LOCK SET-PAVNA DM</v>
      </c>
      <c r="E66" s="36">
        <f t="shared" si="4"/>
        <v>18</v>
      </c>
      <c r="F66" s="36">
        <f t="shared" si="5"/>
        <v>4</v>
      </c>
      <c r="G66" s="18"/>
    </row>
    <row r="67" spans="1:7" ht="13.5" customHeight="1">
      <c r="A67" s="27">
        <v>4404</v>
      </c>
      <c r="B67" s="28">
        <v>44091</v>
      </c>
      <c r="C67" s="47" t="s">
        <v>62</v>
      </c>
      <c r="D67" s="18" t="str">
        <f t="shared" si="3"/>
        <v>MAGNUS-LOCK SET-PAVNA DM</v>
      </c>
      <c r="E67" s="36">
        <f t="shared" si="4"/>
        <v>18</v>
      </c>
      <c r="F67" s="36">
        <f t="shared" si="5"/>
        <v>4</v>
      </c>
      <c r="G67" s="18"/>
    </row>
    <row r="68" spans="1:7" ht="13.5" customHeight="1">
      <c r="A68" s="27">
        <v>4401</v>
      </c>
      <c r="B68" s="28">
        <v>46281</v>
      </c>
      <c r="C68" s="47" t="s">
        <v>44</v>
      </c>
      <c r="D68" s="18" t="str">
        <f t="shared" si="3"/>
        <v>MAG-FORK STEM RACER-ID30-CH STEEL</v>
      </c>
      <c r="E68" s="36">
        <f t="shared" si="4"/>
        <v>18</v>
      </c>
      <c r="F68" s="36">
        <f t="shared" si="5"/>
        <v>9</v>
      </c>
      <c r="G68" s="18"/>
    </row>
    <row r="69" spans="1:7" ht="13.5" customHeight="1">
      <c r="A69" s="27">
        <v>4401</v>
      </c>
      <c r="B69" s="28">
        <v>46281</v>
      </c>
      <c r="C69" s="47" t="s">
        <v>56</v>
      </c>
      <c r="D69" s="18" t="str">
        <f t="shared" si="3"/>
        <v>MAG-BOTTOM RACER CUP-CH STEEL</v>
      </c>
      <c r="E69" s="36">
        <f t="shared" si="4"/>
        <v>18</v>
      </c>
      <c r="F69" s="36">
        <f t="shared" si="5"/>
        <v>9</v>
      </c>
      <c r="G69" s="18"/>
    </row>
    <row r="70" spans="1:7" ht="13.5" customHeight="1">
      <c r="A70" s="27">
        <v>4401</v>
      </c>
      <c r="B70" s="28">
        <v>46281</v>
      </c>
      <c r="C70" s="47" t="s">
        <v>61</v>
      </c>
      <c r="D70" s="18" t="str">
        <f t="shared" si="3"/>
        <v>MAG-TOP RACER CUP-CH STEEL</v>
      </c>
      <c r="E70" s="36">
        <f t="shared" si="4"/>
        <v>18</v>
      </c>
      <c r="F70" s="36">
        <f t="shared" si="5"/>
        <v>9</v>
      </c>
      <c r="G70" s="18"/>
    </row>
    <row r="71" spans="1:7" ht="13.5" customHeight="1">
      <c r="A71" s="27">
        <v>4401</v>
      </c>
      <c r="B71" s="28">
        <v>46281</v>
      </c>
      <c r="C71" s="47" t="s">
        <v>66</v>
      </c>
      <c r="D71" s="18" t="str">
        <f t="shared" si="3"/>
        <v>20X4MM MAG-RACER BALL&amp;CAGE-4MM-TOP</v>
      </c>
      <c r="E71" s="36">
        <f t="shared" si="4"/>
        <v>18</v>
      </c>
      <c r="F71" s="36">
        <f t="shared" si="5"/>
        <v>9</v>
      </c>
      <c r="G71" s="18"/>
    </row>
    <row r="72" spans="1:7" ht="13.5" customHeight="1">
      <c r="A72" s="27">
        <v>4401</v>
      </c>
      <c r="B72" s="28">
        <v>46281</v>
      </c>
      <c r="C72" s="47" t="s">
        <v>73</v>
      </c>
      <c r="D72" s="18" t="str">
        <f t="shared" si="3"/>
        <v>14X6.35MAG-RACER BALL 6.35MM-BEARING-BTM</v>
      </c>
      <c r="E72" s="36">
        <f t="shared" si="4"/>
        <v>18</v>
      </c>
      <c r="F72" s="36">
        <f t="shared" si="5"/>
        <v>9</v>
      </c>
      <c r="G72" s="18"/>
    </row>
    <row r="73" spans="1:7" ht="13.5" customHeight="1">
      <c r="A73" s="27">
        <v>4401</v>
      </c>
      <c r="B73" s="28">
        <v>46281</v>
      </c>
      <c r="C73" s="47" t="s">
        <v>78</v>
      </c>
      <c r="D73" s="18" t="str">
        <f t="shared" si="3"/>
        <v>ZEAL/REO-RACER NUT-M24X3 HEX 32 MM-YZP</v>
      </c>
      <c r="E73" s="36">
        <f t="shared" si="4"/>
        <v>18</v>
      </c>
      <c r="F73" s="36">
        <f t="shared" si="5"/>
        <v>9</v>
      </c>
      <c r="G73" s="18"/>
    </row>
    <row r="74" spans="1:7" ht="13.5" customHeight="1">
      <c r="A74" s="27">
        <v>4401</v>
      </c>
      <c r="B74" s="28">
        <v>46281</v>
      </c>
      <c r="C74" s="47" t="s">
        <v>83</v>
      </c>
      <c r="D74" s="18" t="str">
        <f t="shared" si="3"/>
        <v>ZEAL/REO-RACER NUT-M24X3 HEX 46 MM-YZP</v>
      </c>
      <c r="E74" s="36">
        <f t="shared" si="4"/>
        <v>18</v>
      </c>
      <c r="F74" s="36">
        <f t="shared" si="5"/>
        <v>9</v>
      </c>
      <c r="G74" s="18"/>
    </row>
    <row r="75" spans="1:7" ht="13.5" customHeight="1">
      <c r="A75" s="27">
        <v>4401</v>
      </c>
      <c r="B75" s="28">
        <v>46281</v>
      </c>
      <c r="C75" s="14" t="s">
        <v>88</v>
      </c>
      <c r="D75" s="18" t="str">
        <f t="shared" si="3"/>
        <v>FORK RACER DUST CAP-PP</v>
      </c>
      <c r="E75" s="36">
        <f t="shared" si="4"/>
        <v>18</v>
      </c>
      <c r="F75" s="36">
        <f t="shared" si="5"/>
        <v>20</v>
      </c>
      <c r="G75" s="18"/>
    </row>
    <row r="76" spans="1:7" ht="13.5" customHeight="1">
      <c r="A76" s="27">
        <v>4401</v>
      </c>
      <c r="B76" s="28">
        <v>46281</v>
      </c>
      <c r="C76" s="56" t="s">
        <v>82</v>
      </c>
      <c r="D76" s="18" t="str">
        <f t="shared" si="3"/>
        <v>MAGNUS HS-Front Brake Cable</v>
      </c>
      <c r="E76" s="36">
        <f t="shared" si="4"/>
        <v>18</v>
      </c>
      <c r="F76" s="36">
        <f t="shared" si="5"/>
        <v>8</v>
      </c>
      <c r="G76" s="18"/>
    </row>
    <row r="77" spans="1:7" ht="13.5" customHeight="1">
      <c r="A77" s="27">
        <v>4401</v>
      </c>
      <c r="B77" s="28">
        <v>46281</v>
      </c>
      <c r="C77" s="56" t="s">
        <v>81</v>
      </c>
      <c r="D77" s="18" t="str">
        <f t="shared" si="3"/>
        <v>MAGNUS HS-Front HBS  Brake Cable</v>
      </c>
      <c r="E77" s="36">
        <f t="shared" si="4"/>
        <v>18</v>
      </c>
      <c r="F77" s="36">
        <f t="shared" si="5"/>
        <v>5</v>
      </c>
      <c r="G77" s="18"/>
    </row>
    <row r="78" spans="1:7" ht="13.5" customHeight="1">
      <c r="A78" s="27">
        <v>4401</v>
      </c>
      <c r="B78" s="28">
        <v>46281</v>
      </c>
      <c r="C78" s="56" t="s">
        <v>80</v>
      </c>
      <c r="D78" s="18" t="str">
        <f t="shared" si="3"/>
        <v>MAGNUS HS-Rear Brake Cable</v>
      </c>
      <c r="E78" s="36">
        <f t="shared" si="4"/>
        <v>18</v>
      </c>
      <c r="F78" s="36">
        <f t="shared" si="5"/>
        <v>9</v>
      </c>
      <c r="G78" s="18"/>
    </row>
    <row r="79" spans="1:7" ht="13.5" customHeight="1">
      <c r="A79" s="27">
        <v>4401</v>
      </c>
      <c r="B79" s="28">
        <v>46281</v>
      </c>
      <c r="C79" s="56" t="s">
        <v>126</v>
      </c>
      <c r="D79" s="18" t="str">
        <f t="shared" si="3"/>
        <v>Switch</v>
      </c>
      <c r="E79" s="36">
        <f t="shared" si="4"/>
        <v>18</v>
      </c>
      <c r="F79" s="36">
        <f t="shared" si="5"/>
        <v>101</v>
      </c>
      <c r="G79" s="18" t="s">
        <v>308</v>
      </c>
    </row>
    <row r="80" spans="1:7" ht="13.5" customHeight="1">
      <c r="A80" s="27">
        <v>4401</v>
      </c>
      <c r="B80" s="28">
        <v>46281</v>
      </c>
      <c r="C80" s="56" t="s">
        <v>70</v>
      </c>
      <c r="D80" s="18" t="str">
        <f t="shared" si="3"/>
        <v>Brake Shoe Magnus</v>
      </c>
      <c r="E80" s="36">
        <f t="shared" si="4"/>
        <v>18</v>
      </c>
      <c r="F80" s="36">
        <f t="shared" si="5"/>
        <v>35</v>
      </c>
      <c r="G80" s="18"/>
    </row>
    <row r="81" spans="1:7" ht="13.5" customHeight="1">
      <c r="A81" s="27">
        <v>4401</v>
      </c>
      <c r="B81" s="28">
        <v>46281</v>
      </c>
      <c r="C81" s="56" t="s">
        <v>64</v>
      </c>
      <c r="D81" s="18" t="str">
        <f t="shared" si="3"/>
        <v>Front Bearing Kit 6201RS (Pair)</v>
      </c>
      <c r="E81" s="36">
        <f t="shared" si="4"/>
        <v>18</v>
      </c>
      <c r="F81" s="36">
        <f t="shared" si="5"/>
        <v>6</v>
      </c>
      <c r="G81" s="18"/>
    </row>
    <row r="82" spans="1:7" ht="13.5" customHeight="1">
      <c r="A82" s="27">
        <v>4402</v>
      </c>
      <c r="B82" s="28">
        <v>46281</v>
      </c>
      <c r="C82" s="56" t="s">
        <v>62</v>
      </c>
      <c r="D82" s="18" t="str">
        <f t="shared" si="3"/>
        <v>MAGNUS-LOCK SET-PAVNA DM</v>
      </c>
      <c r="E82" s="36">
        <f t="shared" si="4"/>
        <v>18</v>
      </c>
      <c r="F82" s="36">
        <f t="shared" si="5"/>
        <v>4</v>
      </c>
      <c r="G82" s="18"/>
    </row>
    <row r="83" spans="1:7" ht="13.5" customHeight="1">
      <c r="A83" s="27">
        <v>4398</v>
      </c>
      <c r="B83" s="28" t="s">
        <v>320</v>
      </c>
      <c r="C83" s="56" t="s">
        <v>76</v>
      </c>
      <c r="D83" s="18" t="str">
        <f t="shared" si="3"/>
        <v>Rear Bearing 6204LLU</v>
      </c>
      <c r="E83" s="36">
        <f t="shared" si="4"/>
        <v>18</v>
      </c>
      <c r="F83" s="36">
        <f t="shared" si="5"/>
        <v>22</v>
      </c>
      <c r="G83" s="18"/>
    </row>
    <row r="84" spans="1:7" ht="13.5" customHeight="1">
      <c r="A84" s="27">
        <v>4396</v>
      </c>
      <c r="B84" s="28">
        <v>46279</v>
      </c>
      <c r="C84" s="47" t="s">
        <v>245</v>
      </c>
      <c r="D84" s="18" t="str">
        <f t="shared" si="3"/>
        <v>ZEAL/MAG-MOTOR CONNECTING WIRE</v>
      </c>
      <c r="E84" s="36">
        <f t="shared" si="4"/>
        <v>18</v>
      </c>
      <c r="F84" s="36">
        <f t="shared" si="5"/>
        <v>1</v>
      </c>
      <c r="G84" s="18"/>
    </row>
    <row r="85" spans="1:7" ht="13.5" customHeight="1">
      <c r="A85" s="27">
        <v>4397</v>
      </c>
      <c r="B85" s="28">
        <v>46279</v>
      </c>
      <c r="C85" s="47" t="s">
        <v>244</v>
      </c>
      <c r="D85" s="18" t="str">
        <f t="shared" si="3"/>
        <v>Zeal-Brake Panel Rear-Al PDC-Black PC</v>
      </c>
      <c r="E85" s="36">
        <f t="shared" si="4"/>
        <v>18</v>
      </c>
      <c r="F85" s="36">
        <f t="shared" si="5"/>
        <v>0</v>
      </c>
      <c r="G85" s="18"/>
    </row>
    <row r="86" spans="1:7" ht="13.5" customHeight="1">
      <c r="A86" s="27" t="s">
        <v>329</v>
      </c>
      <c r="B86" s="28" t="s">
        <v>330</v>
      </c>
      <c r="C86" s="47" t="s">
        <v>70</v>
      </c>
      <c r="D86" s="18" t="str">
        <f t="shared" si="3"/>
        <v>Brake Shoe Magnus</v>
      </c>
      <c r="E86" s="36">
        <f t="shared" si="4"/>
        <v>18</v>
      </c>
      <c r="F86" s="36">
        <f t="shared" si="5"/>
        <v>35</v>
      </c>
      <c r="G86" s="18"/>
    </row>
    <row r="87" spans="1:7" ht="13.5" customHeight="1">
      <c r="A87" s="27">
        <v>4394</v>
      </c>
      <c r="B87" s="28">
        <v>46278</v>
      </c>
      <c r="C87" s="47" t="s">
        <v>70</v>
      </c>
      <c r="D87" s="18" t="str">
        <f t="shared" si="3"/>
        <v>Brake Shoe Magnus</v>
      </c>
      <c r="E87" s="36">
        <f t="shared" si="4"/>
        <v>18</v>
      </c>
      <c r="F87" s="36">
        <f t="shared" si="5"/>
        <v>35</v>
      </c>
      <c r="G87" s="18"/>
    </row>
    <row r="88" spans="1:7" ht="13.5" customHeight="1">
      <c r="A88" s="27">
        <v>4391</v>
      </c>
      <c r="B88" s="28">
        <v>46277</v>
      </c>
      <c r="C88" s="47" t="s">
        <v>335</v>
      </c>
      <c r="D88" s="18" t="str">
        <f t="shared" si="3"/>
        <v>SWING ARM COVER LH-PP</v>
      </c>
      <c r="E88" s="36">
        <f t="shared" si="4"/>
        <v>18</v>
      </c>
      <c r="F88" s="36">
        <f t="shared" si="5"/>
        <v>-1</v>
      </c>
      <c r="G88" s="18"/>
    </row>
    <row r="89" spans="1:7" ht="13.5" customHeight="1">
      <c r="A89" s="27">
        <v>4390</v>
      </c>
      <c r="B89" s="28">
        <v>46277</v>
      </c>
      <c r="C89" s="47" t="s">
        <v>64</v>
      </c>
      <c r="D89" s="18" t="str">
        <f t="shared" si="3"/>
        <v>Front Bearing Kit 6201RS (Pair)</v>
      </c>
      <c r="E89" s="36">
        <f t="shared" si="4"/>
        <v>18</v>
      </c>
      <c r="F89" s="36">
        <f t="shared" si="5"/>
        <v>6</v>
      </c>
      <c r="G89" s="18"/>
    </row>
    <row r="90" spans="1:7" ht="13.5" customHeight="1">
      <c r="A90" s="27" t="s">
        <v>342</v>
      </c>
      <c r="B90" s="28">
        <v>46276</v>
      </c>
      <c r="C90" s="47" t="s">
        <v>165</v>
      </c>
      <c r="D90" s="18" t="str">
        <f t="shared" si="3"/>
        <v>EX-BATTERY CLAMP-STEL-ZP</v>
      </c>
      <c r="E90" s="36">
        <f t="shared" si="4"/>
        <v>18</v>
      </c>
      <c r="F90" s="36">
        <f t="shared" si="5"/>
        <v>3</v>
      </c>
      <c r="G90" s="18"/>
    </row>
    <row r="91" spans="1:7" ht="13.5" customHeight="1">
      <c r="A91" s="27" t="s">
        <v>344</v>
      </c>
      <c r="B91" s="28">
        <v>46276</v>
      </c>
      <c r="C91" s="47" t="s">
        <v>129</v>
      </c>
      <c r="D91" s="18" t="str">
        <f t="shared" si="3"/>
        <v>Rear View Mirror Winner Magnus</v>
      </c>
      <c r="E91" s="36">
        <f t="shared" si="4"/>
        <v>18</v>
      </c>
      <c r="F91" s="36">
        <f t="shared" si="5"/>
        <v>34</v>
      </c>
      <c r="G91" s="18"/>
    </row>
    <row r="92" spans="1:7" ht="13.5" customHeight="1">
      <c r="A92" s="27" t="s">
        <v>348</v>
      </c>
      <c r="B92" s="28">
        <v>46276</v>
      </c>
      <c r="C92" s="47" t="s">
        <v>132</v>
      </c>
      <c r="D92" s="18" t="str">
        <f t="shared" si="3"/>
        <v>Zeal-Throttle-Black-DM</v>
      </c>
      <c r="E92" s="36">
        <f t="shared" si="4"/>
        <v>18</v>
      </c>
      <c r="F92" s="36">
        <f t="shared" si="5"/>
        <v>2</v>
      </c>
      <c r="G92" s="18"/>
    </row>
    <row r="93" spans="1:7" ht="13.5" customHeight="1">
      <c r="A93" s="27">
        <v>4384</v>
      </c>
      <c r="B93" s="28">
        <v>46276</v>
      </c>
      <c r="C93" s="47" t="s">
        <v>93</v>
      </c>
      <c r="D93" s="18" t="str">
        <f t="shared" si="3"/>
        <v>MAGNUS/ZEAL-REAR BRAKE PANEL</v>
      </c>
      <c r="E93" s="36">
        <f t="shared" si="4"/>
        <v>18</v>
      </c>
      <c r="F93" s="36">
        <f t="shared" si="5"/>
        <v>1</v>
      </c>
      <c r="G93" s="18"/>
    </row>
    <row r="94" spans="1:7" ht="13.5" customHeight="1">
      <c r="A94" s="27">
        <v>4384</v>
      </c>
      <c r="B94" s="28">
        <v>46276</v>
      </c>
      <c r="C94" s="47" t="s">
        <v>350</v>
      </c>
      <c r="D94" s="18" t="str">
        <f t="shared" si="3"/>
        <v>HALL SENSOR PCB ASSEMBLY-Z/M</v>
      </c>
      <c r="E94" s="36">
        <f t="shared" si="4"/>
        <v>18</v>
      </c>
      <c r="F94" s="36">
        <f t="shared" si="5"/>
        <v>19</v>
      </c>
      <c r="G94" s="18"/>
    </row>
    <row r="95" spans="1:7" ht="13.5" customHeight="1">
      <c r="A95" s="27">
        <v>4384</v>
      </c>
      <c r="B95" s="28">
        <v>46276</v>
      </c>
      <c r="C95" s="47" t="s">
        <v>76</v>
      </c>
      <c r="D95" s="18" t="str">
        <f t="shared" si="3"/>
        <v>Rear Bearing 6204LLU</v>
      </c>
      <c r="E95" s="36">
        <f t="shared" si="4"/>
        <v>18</v>
      </c>
      <c r="F95" s="36">
        <f t="shared" si="5"/>
        <v>22</v>
      </c>
      <c r="G95" s="18"/>
    </row>
    <row r="96" spans="1:7" ht="13.5" customHeight="1">
      <c r="A96" s="27">
        <v>4388</v>
      </c>
      <c r="B96" s="28">
        <v>46275</v>
      </c>
      <c r="C96" s="47" t="s">
        <v>265</v>
      </c>
      <c r="D96" s="18" t="str">
        <f t="shared" si="3"/>
        <v>MAGNUS SIDE STAND SPRING - DM</v>
      </c>
      <c r="E96" s="36">
        <f t="shared" si="4"/>
        <v>18</v>
      </c>
      <c r="F96" s="36">
        <f t="shared" si="5"/>
        <v>11</v>
      </c>
      <c r="G96" s="18"/>
    </row>
    <row r="97" spans="1:7" ht="13.5" customHeight="1">
      <c r="A97" s="27">
        <v>4388</v>
      </c>
      <c r="B97" s="28">
        <v>46275</v>
      </c>
      <c r="C97" s="47" t="s">
        <v>355</v>
      </c>
      <c r="D97" s="18" t="str">
        <f t="shared" si="3"/>
        <v>Magnus Li-Side stand</v>
      </c>
      <c r="E97" s="36">
        <f t="shared" si="4"/>
        <v>18</v>
      </c>
      <c r="F97" s="36">
        <f t="shared" si="5"/>
        <v>0</v>
      </c>
      <c r="G97" s="18"/>
    </row>
    <row r="98" spans="1:7" ht="13.5" customHeight="1">
      <c r="A98" s="27">
        <v>4388</v>
      </c>
      <c r="B98" s="28">
        <v>46275</v>
      </c>
      <c r="C98" s="47" t="s">
        <v>257</v>
      </c>
      <c r="D98" s="18" t="str">
        <f t="shared" si="3"/>
        <v>MAGNUS-SEAT LATCH U-CLAMP DD-STL YZP</v>
      </c>
      <c r="E98" s="36">
        <f t="shared" si="4"/>
        <v>18</v>
      </c>
      <c r="F98" s="36">
        <f t="shared" si="5"/>
        <v>4</v>
      </c>
      <c r="G98" s="18"/>
    </row>
    <row r="99" spans="1:7" ht="13.5" customHeight="1">
      <c r="A99" s="27">
        <v>4386</v>
      </c>
      <c r="B99" s="28">
        <v>46275</v>
      </c>
      <c r="C99" s="47" t="s">
        <v>359</v>
      </c>
      <c r="D99" s="18" t="str">
        <f t="shared" si="3"/>
        <v>ELECTRONIC_THROTTLE_WITHOUT_SWITCH</v>
      </c>
      <c r="E99" s="36">
        <f t="shared" si="4"/>
        <v>18</v>
      </c>
      <c r="F99" s="36">
        <f t="shared" si="5"/>
        <v>1</v>
      </c>
      <c r="G99" s="18"/>
    </row>
    <row r="100" spans="1:7" ht="13.5" customHeight="1">
      <c r="A100" s="27">
        <v>4386</v>
      </c>
      <c r="B100" s="28">
        <v>46275</v>
      </c>
      <c r="C100" s="47" t="s">
        <v>100</v>
      </c>
      <c r="D100" s="18" t="str">
        <f t="shared" si="3"/>
        <v>CEAT 90/90-12 ZOOM X3 54J TL (Tyre 12")</v>
      </c>
      <c r="E100" s="36">
        <f t="shared" si="4"/>
        <v>18</v>
      </c>
      <c r="F100" s="36">
        <f t="shared" si="5"/>
        <v>1</v>
      </c>
      <c r="G100" s="18"/>
    </row>
    <row r="101" spans="1:7" ht="13.5" customHeight="1">
      <c r="A101" s="27">
        <v>4386</v>
      </c>
      <c r="B101" s="28">
        <v>46275</v>
      </c>
      <c r="C101" s="47" t="s">
        <v>51</v>
      </c>
      <c r="D101" s="18" t="str">
        <f t="shared" si="3"/>
        <v>NEXUS OIL PALCO 80W90 120Ml</v>
      </c>
      <c r="E101" s="36">
        <f t="shared" si="4"/>
        <v>18</v>
      </c>
      <c r="F101" s="36">
        <f t="shared" si="5"/>
        <v>4</v>
      </c>
      <c r="G101" s="18"/>
    </row>
    <row r="102" spans="1:7" ht="13.5" customHeight="1">
      <c r="A102" s="27">
        <v>4382</v>
      </c>
      <c r="B102" s="28">
        <v>46275</v>
      </c>
      <c r="C102" s="47" t="s">
        <v>65</v>
      </c>
      <c r="D102" s="18" t="str">
        <f t="shared" si="3"/>
        <v>INST_CLUSTER_COVER_FR_ZANSKAR AQUA</v>
      </c>
      <c r="E102" s="36">
        <f t="shared" si="4"/>
        <v>18</v>
      </c>
      <c r="F102" s="36">
        <f t="shared" si="5"/>
        <v>0</v>
      </c>
      <c r="G102" s="18"/>
    </row>
    <row r="103" spans="1:7" ht="13.5" customHeight="1">
      <c r="A103" s="27">
        <v>4382</v>
      </c>
      <c r="B103" s="28">
        <v>46275</v>
      </c>
      <c r="C103" s="47" t="s">
        <v>51</v>
      </c>
      <c r="D103" s="18" t="str">
        <f t="shared" si="3"/>
        <v>NEXUS OIL PALCO 80W90 120Ml</v>
      </c>
      <c r="E103" s="36">
        <f t="shared" si="4"/>
        <v>18</v>
      </c>
      <c r="F103" s="36">
        <f t="shared" si="5"/>
        <v>4</v>
      </c>
      <c r="G103" s="18"/>
    </row>
    <row r="104" spans="1:7" ht="13.5" customHeight="1">
      <c r="A104" s="27">
        <v>4383</v>
      </c>
      <c r="B104" s="28">
        <v>46274</v>
      </c>
      <c r="C104" s="47" t="s">
        <v>160</v>
      </c>
      <c r="D104" s="18" t="str">
        <f t="shared" si="3"/>
        <v>BRAKE LEVER CBS ASSY WITH BSS-LH-PC</v>
      </c>
      <c r="E104" s="36">
        <f t="shared" si="4"/>
        <v>18</v>
      </c>
      <c r="F104" s="36">
        <f t="shared" si="5"/>
        <v>-1</v>
      </c>
      <c r="G104" s="18"/>
    </row>
    <row r="105" spans="1:7" ht="13.5" customHeight="1">
      <c r="A105" s="27" t="s">
        <v>371</v>
      </c>
      <c r="B105" s="28">
        <v>46274</v>
      </c>
      <c r="C105" s="47" t="s">
        <v>70</v>
      </c>
      <c r="D105" s="18" t="str">
        <f t="shared" si="3"/>
        <v>Brake Shoe Magnus</v>
      </c>
      <c r="E105" s="36">
        <f t="shared" si="4"/>
        <v>18</v>
      </c>
      <c r="F105" s="36">
        <f t="shared" si="5"/>
        <v>35</v>
      </c>
      <c r="G105" s="18" t="s">
        <v>376</v>
      </c>
    </row>
    <row r="106" spans="1:7" ht="13.5" customHeight="1">
      <c r="A106" s="27">
        <v>4372</v>
      </c>
      <c r="B106" s="28">
        <v>46274</v>
      </c>
      <c r="C106" s="47" t="s">
        <v>377</v>
      </c>
      <c r="D106" s="18" t="str">
        <f t="shared" si="3"/>
        <v>Brake Shoe Reo</v>
      </c>
      <c r="E106" s="36">
        <f t="shared" si="4"/>
        <v>0</v>
      </c>
      <c r="F106" s="36">
        <f t="shared" si="5"/>
        <v>6</v>
      </c>
      <c r="G106" s="18"/>
    </row>
    <row r="107" spans="1:7" ht="13.5" customHeight="1">
      <c r="A107" s="27">
        <v>4372</v>
      </c>
      <c r="B107" s="28">
        <v>46274</v>
      </c>
      <c r="C107" s="47" t="s">
        <v>44</v>
      </c>
      <c r="D107" s="18" t="str">
        <f t="shared" si="3"/>
        <v>MAG-FORK STEM RACER-ID30-CH STEEL</v>
      </c>
      <c r="E107" s="36">
        <f t="shared" si="4"/>
        <v>18</v>
      </c>
      <c r="F107" s="36">
        <f t="shared" si="5"/>
        <v>9</v>
      </c>
      <c r="G107" s="18"/>
    </row>
    <row r="108" spans="1:7" ht="13.5" customHeight="1">
      <c r="A108" s="27">
        <v>4372</v>
      </c>
      <c r="B108" s="28">
        <v>46274</v>
      </c>
      <c r="C108" s="47" t="s">
        <v>56</v>
      </c>
      <c r="D108" s="18" t="str">
        <f t="shared" si="3"/>
        <v>MAG-BOTTOM RACER CUP-CH STEEL</v>
      </c>
      <c r="E108" s="36">
        <f t="shared" si="4"/>
        <v>18</v>
      </c>
      <c r="F108" s="36">
        <f t="shared" si="5"/>
        <v>9</v>
      </c>
      <c r="G108" s="18"/>
    </row>
    <row r="109" spans="1:7" ht="13.5" customHeight="1">
      <c r="A109" s="27">
        <v>4372</v>
      </c>
      <c r="B109" s="28">
        <v>46274</v>
      </c>
      <c r="C109" s="47" t="s">
        <v>61</v>
      </c>
      <c r="D109" s="18" t="str">
        <f t="shared" si="3"/>
        <v>MAG-TOP RACER CUP-CH STEEL</v>
      </c>
      <c r="E109" s="36">
        <f t="shared" si="4"/>
        <v>18</v>
      </c>
      <c r="F109" s="36">
        <f t="shared" si="5"/>
        <v>9</v>
      </c>
      <c r="G109" s="18"/>
    </row>
    <row r="110" spans="1:7" ht="13.5" customHeight="1">
      <c r="A110" s="27">
        <v>4372</v>
      </c>
      <c r="B110" s="28">
        <v>46274</v>
      </c>
      <c r="C110" s="47" t="s">
        <v>66</v>
      </c>
      <c r="D110" s="18" t="str">
        <f t="shared" si="3"/>
        <v>20X4MM MAG-RACER BALL&amp;CAGE-4MM-TOP</v>
      </c>
      <c r="E110" s="36">
        <f t="shared" si="4"/>
        <v>18</v>
      </c>
      <c r="F110" s="36">
        <f t="shared" si="5"/>
        <v>9</v>
      </c>
      <c r="G110" s="18"/>
    </row>
    <row r="111" spans="1:7" ht="13.5" customHeight="1">
      <c r="A111" s="27">
        <v>4372</v>
      </c>
      <c r="B111" s="28">
        <v>46274</v>
      </c>
      <c r="C111" s="47" t="s">
        <v>73</v>
      </c>
      <c r="D111" s="18" t="str">
        <f t="shared" si="3"/>
        <v>14X6.35MAG-RACER BALL 6.35MM-BEARING-BTM</v>
      </c>
      <c r="E111" s="36">
        <f t="shared" si="4"/>
        <v>18</v>
      </c>
      <c r="F111" s="36">
        <f t="shared" si="5"/>
        <v>9</v>
      </c>
      <c r="G111" s="18"/>
    </row>
    <row r="112" spans="1:7" ht="13.5" customHeight="1">
      <c r="A112" s="27">
        <v>4372</v>
      </c>
      <c r="B112" s="28">
        <v>46274</v>
      </c>
      <c r="C112" s="47" t="s">
        <v>78</v>
      </c>
      <c r="D112" s="18" t="str">
        <f t="shared" si="3"/>
        <v>ZEAL/REO-RACER NUT-M24X3 HEX 32 MM-YZP</v>
      </c>
      <c r="E112" s="36">
        <f t="shared" si="4"/>
        <v>18</v>
      </c>
      <c r="F112" s="36">
        <f t="shared" si="5"/>
        <v>9</v>
      </c>
      <c r="G112" s="18"/>
    </row>
    <row r="113" spans="1:7" ht="13.5" customHeight="1">
      <c r="A113" s="27">
        <v>4372</v>
      </c>
      <c r="B113" s="28">
        <v>46274</v>
      </c>
      <c r="C113" s="47" t="s">
        <v>83</v>
      </c>
      <c r="D113" s="18" t="str">
        <f t="shared" si="3"/>
        <v>ZEAL/REO-RACER NUT-M24X3 HEX 46 MM-YZP</v>
      </c>
      <c r="E113" s="36">
        <f t="shared" si="4"/>
        <v>18</v>
      </c>
      <c r="F113" s="36">
        <f t="shared" si="5"/>
        <v>9</v>
      </c>
      <c r="G113" s="18"/>
    </row>
    <row r="114" spans="1:7" ht="13.5" customHeight="1">
      <c r="A114" s="27">
        <v>4372</v>
      </c>
      <c r="B114" s="28">
        <v>46274</v>
      </c>
      <c r="C114" s="47" t="s">
        <v>88</v>
      </c>
      <c r="D114" s="18" t="str">
        <f t="shared" si="3"/>
        <v>FORK RACER DUST CAP-PP</v>
      </c>
      <c r="E114" s="36">
        <f t="shared" si="4"/>
        <v>18</v>
      </c>
      <c r="F114" s="36">
        <f t="shared" si="5"/>
        <v>20</v>
      </c>
      <c r="G114" s="18"/>
    </row>
    <row r="115" spans="1:7" ht="13.5" customHeight="1">
      <c r="A115" s="27">
        <v>4381</v>
      </c>
      <c r="B115" s="28">
        <v>46273</v>
      </c>
      <c r="C115" s="12" t="s">
        <v>70</v>
      </c>
      <c r="D115" s="18" t="str">
        <f t="shared" si="3"/>
        <v>Brake Shoe Magnus</v>
      </c>
      <c r="E115" s="36">
        <f t="shared" si="4"/>
        <v>18</v>
      </c>
      <c r="F115" s="36">
        <f t="shared" si="5"/>
        <v>35</v>
      </c>
      <c r="G115" s="18"/>
    </row>
    <row r="116" spans="1:7" ht="13.5" customHeight="1">
      <c r="A116" s="27">
        <v>4380</v>
      </c>
      <c r="B116" s="28">
        <v>46273</v>
      </c>
      <c r="C116" s="12" t="s">
        <v>62</v>
      </c>
      <c r="D116" s="18" t="str">
        <f t="shared" si="3"/>
        <v>MAGNUS-LOCK SET-PAVNA DM</v>
      </c>
      <c r="E116" s="36">
        <f t="shared" si="4"/>
        <v>18</v>
      </c>
      <c r="F116" s="36">
        <f t="shared" si="5"/>
        <v>4</v>
      </c>
      <c r="G116" s="18"/>
    </row>
    <row r="117" spans="1:7" ht="13.5" customHeight="1">
      <c r="A117" s="27">
        <v>4379</v>
      </c>
      <c r="B117" s="28">
        <v>46273</v>
      </c>
      <c r="C117" s="12" t="s">
        <v>114</v>
      </c>
      <c r="D117" s="18" t="str">
        <f t="shared" si="3"/>
        <v>Zeal-Brake Lever LH-Al PDC-Black PC</v>
      </c>
      <c r="E117" s="36">
        <f t="shared" si="4"/>
        <v>18</v>
      </c>
      <c r="F117" s="36">
        <f t="shared" si="5"/>
        <v>12</v>
      </c>
      <c r="G117" s="18"/>
    </row>
    <row r="118" spans="1:7" ht="13.5" customHeight="1">
      <c r="A118" s="27">
        <v>4379</v>
      </c>
      <c r="B118" s="28">
        <v>46273</v>
      </c>
      <c r="C118" s="12" t="s">
        <v>148</v>
      </c>
      <c r="D118" s="18" t="str">
        <f t="shared" si="3"/>
        <v>Zeal-Brake Lever RH-Al PDC-Black PC</v>
      </c>
      <c r="E118" s="36">
        <f t="shared" si="4"/>
        <v>18</v>
      </c>
      <c r="F118" s="36">
        <f t="shared" si="5"/>
        <v>1</v>
      </c>
      <c r="G118" s="18"/>
    </row>
    <row r="119" spans="1:7" ht="13.5" customHeight="1">
      <c r="A119" s="27">
        <v>4379</v>
      </c>
      <c r="B119" s="28">
        <v>46273</v>
      </c>
      <c r="C119" s="12" t="s">
        <v>82</v>
      </c>
      <c r="D119" s="18" t="str">
        <f t="shared" si="3"/>
        <v>MAGNUS HS-Front Brake Cable</v>
      </c>
      <c r="E119" s="36">
        <f t="shared" si="4"/>
        <v>18</v>
      </c>
      <c r="F119" s="36">
        <f t="shared" si="5"/>
        <v>8</v>
      </c>
      <c r="G119" s="18"/>
    </row>
    <row r="120" spans="1:7" ht="13.5" customHeight="1">
      <c r="A120" s="27">
        <v>4379</v>
      </c>
      <c r="B120" s="28">
        <v>46273</v>
      </c>
      <c r="C120" s="12" t="s">
        <v>81</v>
      </c>
      <c r="D120" s="18" t="str">
        <f t="shared" si="3"/>
        <v>MAGNUS HS-Front HBS  Brake Cable</v>
      </c>
      <c r="E120" s="36">
        <f t="shared" si="4"/>
        <v>18</v>
      </c>
      <c r="F120" s="36">
        <f t="shared" si="5"/>
        <v>5</v>
      </c>
      <c r="G120" s="18"/>
    </row>
    <row r="121" spans="1:7" ht="13.5" customHeight="1">
      <c r="A121" s="27">
        <v>4379</v>
      </c>
      <c r="B121" s="28">
        <v>46273</v>
      </c>
      <c r="C121" s="12" t="s">
        <v>80</v>
      </c>
      <c r="D121" s="18" t="str">
        <f t="shared" si="3"/>
        <v>MAGNUS HS-Rear Brake Cable</v>
      </c>
      <c r="E121" s="36">
        <f t="shared" si="4"/>
        <v>18</v>
      </c>
      <c r="F121" s="36">
        <f t="shared" si="5"/>
        <v>9</v>
      </c>
      <c r="G121" s="18"/>
    </row>
    <row r="122" spans="1:7" ht="13.5" customHeight="1">
      <c r="A122" s="27">
        <v>4379</v>
      </c>
      <c r="B122" s="28">
        <v>46273</v>
      </c>
      <c r="C122" s="12" t="s">
        <v>112</v>
      </c>
      <c r="D122" s="18" t="str">
        <f t="shared" si="3"/>
        <v>MAG/ZEAL-BRAKE CABLE GUIDE-STEEL-ZP-DM</v>
      </c>
      <c r="E122" s="36">
        <f t="shared" si="4"/>
        <v>18</v>
      </c>
      <c r="F122" s="36">
        <f t="shared" si="5"/>
        <v>11</v>
      </c>
      <c r="G122" s="18"/>
    </row>
    <row r="123" spans="1:7" ht="13.5" customHeight="1">
      <c r="A123" s="27">
        <v>4378</v>
      </c>
      <c r="B123" s="28">
        <v>46273</v>
      </c>
      <c r="C123" s="12" t="s">
        <v>62</v>
      </c>
      <c r="D123" s="18" t="str">
        <f t="shared" si="3"/>
        <v>MAGNUS-LOCK SET-PAVNA DM</v>
      </c>
      <c r="E123" s="36">
        <f t="shared" si="4"/>
        <v>18</v>
      </c>
      <c r="F123" s="36">
        <f t="shared" si="5"/>
        <v>4</v>
      </c>
      <c r="G123" s="18"/>
    </row>
    <row r="124" spans="1:7" ht="13.5" customHeight="1">
      <c r="A124" s="27">
        <v>4377</v>
      </c>
      <c r="B124" s="28">
        <v>46271</v>
      </c>
      <c r="C124" s="12" t="s">
        <v>111</v>
      </c>
      <c r="D124" s="18" t="str">
        <f t="shared" si="3"/>
        <v>CHARGING SOCKET+10AFB FUSE+3PF250</v>
      </c>
      <c r="E124" s="36">
        <f t="shared" si="4"/>
        <v>18</v>
      </c>
      <c r="F124" s="36">
        <f t="shared" si="5"/>
        <v>2</v>
      </c>
      <c r="G124" s="18"/>
    </row>
    <row r="125" spans="1:7" ht="13.5" customHeight="1">
      <c r="A125" s="27">
        <v>4371</v>
      </c>
      <c r="B125" s="28">
        <v>46270</v>
      </c>
      <c r="C125" s="30" t="s">
        <v>160</v>
      </c>
      <c r="D125" s="18" t="str">
        <f t="shared" si="3"/>
        <v>BRAKE LEVER CBS ASSY WITH BSS-LH-PC</v>
      </c>
      <c r="E125" s="36">
        <f t="shared" si="4"/>
        <v>18</v>
      </c>
      <c r="F125" s="36">
        <f t="shared" si="5"/>
        <v>-1</v>
      </c>
      <c r="G125" s="18"/>
    </row>
    <row r="126" spans="1:7" ht="13.5" customHeight="1">
      <c r="A126" s="27">
        <v>4368</v>
      </c>
      <c r="B126" s="28">
        <v>46268</v>
      </c>
      <c r="C126" s="30" t="s">
        <v>64</v>
      </c>
      <c r="D126" s="18" t="str">
        <f t="shared" si="3"/>
        <v>Front Bearing Kit 6201RS (Pair)</v>
      </c>
      <c r="E126" s="36">
        <f t="shared" si="4"/>
        <v>18</v>
      </c>
      <c r="F126" s="36">
        <f t="shared" si="5"/>
        <v>6</v>
      </c>
      <c r="G126" s="18"/>
    </row>
    <row r="127" spans="1:7" ht="13.5" customHeight="1">
      <c r="A127" s="27">
        <v>4367</v>
      </c>
      <c r="B127" s="28">
        <v>46268</v>
      </c>
      <c r="C127" s="30" t="s">
        <v>82</v>
      </c>
      <c r="D127" s="18" t="str">
        <f t="shared" si="3"/>
        <v>MAGNUS HS-Front Brake Cable</v>
      </c>
      <c r="E127" s="36">
        <f t="shared" si="4"/>
        <v>18</v>
      </c>
      <c r="F127" s="36">
        <f t="shared" si="5"/>
        <v>8</v>
      </c>
      <c r="G127" s="18"/>
    </row>
    <row r="128" spans="1:7" ht="13.5" customHeight="1">
      <c r="A128" s="27">
        <v>4367</v>
      </c>
      <c r="B128" s="28">
        <v>46268</v>
      </c>
      <c r="C128" s="30" t="s">
        <v>81</v>
      </c>
      <c r="D128" s="18" t="str">
        <f t="shared" si="3"/>
        <v>MAGNUS HS-Front HBS  Brake Cable</v>
      </c>
      <c r="E128" s="36">
        <f t="shared" si="4"/>
        <v>18</v>
      </c>
      <c r="F128" s="36">
        <f t="shared" si="5"/>
        <v>5</v>
      </c>
      <c r="G128" s="18"/>
    </row>
    <row r="129" spans="1:7" ht="13.5" customHeight="1">
      <c r="A129" s="27">
        <v>4367</v>
      </c>
      <c r="B129" s="28">
        <v>46268</v>
      </c>
      <c r="C129" s="30" t="s">
        <v>80</v>
      </c>
      <c r="D129" s="18" t="str">
        <f t="shared" ref="D129:D192" si="6">VLOOKUP(C129,Old,2,FALSE)</f>
        <v>MAGNUS HS-Rear Brake Cable</v>
      </c>
      <c r="E129" s="36">
        <f t="shared" ref="E129:E192" si="7">VLOOKUP(C129,Old,9,FALSE)</f>
        <v>18</v>
      </c>
      <c r="F129" s="36">
        <f t="shared" ref="F129:F192" si="8">VLOOKUP(C129,Old,8,FALSE)</f>
        <v>9</v>
      </c>
      <c r="G129" s="18"/>
    </row>
    <row r="130" spans="1:7" ht="13.5" customHeight="1">
      <c r="A130" s="27">
        <v>4367</v>
      </c>
      <c r="B130" s="28">
        <v>46268</v>
      </c>
      <c r="C130" s="30" t="s">
        <v>64</v>
      </c>
      <c r="D130" s="18" t="str">
        <f t="shared" si="6"/>
        <v>Front Bearing Kit 6201RS (Pair)</v>
      </c>
      <c r="E130" s="36">
        <f t="shared" si="7"/>
        <v>18</v>
      </c>
      <c r="F130" s="36">
        <f t="shared" si="8"/>
        <v>6</v>
      </c>
      <c r="G130" s="18"/>
    </row>
    <row r="131" spans="1:7" ht="13.5" customHeight="1">
      <c r="A131" s="27">
        <v>4367</v>
      </c>
      <c r="B131" s="28">
        <v>46268</v>
      </c>
      <c r="C131" s="30" t="s">
        <v>70</v>
      </c>
      <c r="D131" s="18" t="str">
        <f t="shared" si="6"/>
        <v>Brake Shoe Magnus</v>
      </c>
      <c r="E131" s="36">
        <f t="shared" si="7"/>
        <v>18</v>
      </c>
      <c r="F131" s="36">
        <f t="shared" si="8"/>
        <v>35</v>
      </c>
      <c r="G131" s="18"/>
    </row>
    <row r="132" spans="1:7" ht="13.5" customHeight="1">
      <c r="A132" s="27">
        <v>4367</v>
      </c>
      <c r="B132" s="28">
        <v>46268</v>
      </c>
      <c r="C132" s="30" t="s">
        <v>70</v>
      </c>
      <c r="D132" s="18" t="str">
        <f t="shared" si="6"/>
        <v>Brake Shoe Magnus</v>
      </c>
      <c r="E132" s="36">
        <f t="shared" si="7"/>
        <v>18</v>
      </c>
      <c r="F132" s="36">
        <f t="shared" si="8"/>
        <v>35</v>
      </c>
      <c r="G132" s="18"/>
    </row>
    <row r="133" spans="1:7" ht="13.5" customHeight="1">
      <c r="A133" s="27">
        <v>4306</v>
      </c>
      <c r="B133" s="28">
        <v>46268</v>
      </c>
      <c r="C133" s="30" t="s">
        <v>350</v>
      </c>
      <c r="D133" s="18" t="str">
        <f t="shared" si="6"/>
        <v>HALL SENSOR PCB ASSEMBLY-Z/M</v>
      </c>
      <c r="E133" s="36">
        <f t="shared" si="7"/>
        <v>18</v>
      </c>
      <c r="F133" s="36">
        <f t="shared" si="8"/>
        <v>19</v>
      </c>
      <c r="G133" s="18"/>
    </row>
    <row r="134" spans="1:7" ht="13.5" customHeight="1">
      <c r="A134" s="27">
        <v>4306</v>
      </c>
      <c r="B134" s="28">
        <v>46268</v>
      </c>
      <c r="C134" s="30" t="s">
        <v>62</v>
      </c>
      <c r="D134" s="18" t="str">
        <f t="shared" si="6"/>
        <v>MAGNUS-LOCK SET-PAVNA DM</v>
      </c>
      <c r="E134" s="36">
        <f t="shared" si="7"/>
        <v>18</v>
      </c>
      <c r="F134" s="36">
        <f t="shared" si="8"/>
        <v>4</v>
      </c>
      <c r="G134" s="18"/>
    </row>
    <row r="135" spans="1:7" ht="13.5" customHeight="1">
      <c r="A135" s="27">
        <v>4306</v>
      </c>
      <c r="B135" s="28">
        <v>46268</v>
      </c>
      <c r="C135" s="30" t="s">
        <v>76</v>
      </c>
      <c r="D135" s="18" t="str">
        <f t="shared" si="6"/>
        <v>Rear Bearing 6204LLU</v>
      </c>
      <c r="E135" s="36">
        <f t="shared" si="7"/>
        <v>18</v>
      </c>
      <c r="F135" s="36">
        <f t="shared" si="8"/>
        <v>22</v>
      </c>
      <c r="G135" s="18"/>
    </row>
    <row r="136" spans="1:7" ht="13.5" customHeight="1">
      <c r="A136" s="27">
        <v>4365</v>
      </c>
      <c r="B136" s="28">
        <v>46268</v>
      </c>
      <c r="C136" s="30" t="s">
        <v>122</v>
      </c>
      <c r="D136" s="18" t="str">
        <f t="shared" si="6"/>
        <v>CEAT 3.00-10 Energy Ride EV 42J TL</v>
      </c>
      <c r="E136" s="36">
        <f t="shared" si="7"/>
        <v>18</v>
      </c>
      <c r="F136" s="36">
        <f t="shared" si="8"/>
        <v>0</v>
      </c>
      <c r="G136" s="18"/>
    </row>
    <row r="137" spans="1:7" ht="13.5" customHeight="1">
      <c r="A137" s="27">
        <v>4364</v>
      </c>
      <c r="B137" s="28">
        <v>46268</v>
      </c>
      <c r="C137" s="30" t="s">
        <v>400</v>
      </c>
      <c r="D137" s="18" t="str">
        <f t="shared" si="6"/>
        <v>MAG-FRONT FENDER-ABS-GALACTIC GREY</v>
      </c>
      <c r="E137" s="36">
        <f t="shared" si="7"/>
        <v>18</v>
      </c>
      <c r="F137" s="36">
        <f t="shared" si="8"/>
        <v>0</v>
      </c>
      <c r="G137" s="18"/>
    </row>
    <row r="138" spans="1:7" ht="13.5" customHeight="1">
      <c r="A138" s="27">
        <v>4363</v>
      </c>
      <c r="B138" s="28">
        <v>46268</v>
      </c>
      <c r="C138" s="30" t="s">
        <v>62</v>
      </c>
      <c r="D138" s="18" t="str">
        <f t="shared" si="6"/>
        <v>MAGNUS-LOCK SET-PAVNA DM</v>
      </c>
      <c r="E138" s="36">
        <f t="shared" si="7"/>
        <v>18</v>
      </c>
      <c r="F138" s="36">
        <f t="shared" si="8"/>
        <v>4</v>
      </c>
      <c r="G138" s="18"/>
    </row>
    <row r="139" spans="1:7" ht="13.5" customHeight="1">
      <c r="A139" s="27">
        <v>4282</v>
      </c>
      <c r="B139" s="28">
        <v>46268</v>
      </c>
      <c r="C139" s="30" t="s">
        <v>133</v>
      </c>
      <c r="D139" s="18" t="str">
        <f t="shared" si="6"/>
        <v>Magnus Mat Black Only</v>
      </c>
      <c r="E139" s="36">
        <f t="shared" si="7"/>
        <v>18</v>
      </c>
      <c r="F139" s="36">
        <f t="shared" si="8"/>
        <v>77</v>
      </c>
      <c r="G139" s="18"/>
    </row>
    <row r="140" spans="1:7" ht="13.5" customHeight="1">
      <c r="A140" s="27">
        <v>4282</v>
      </c>
      <c r="B140" s="28">
        <v>46267</v>
      </c>
      <c r="C140" s="30" t="s">
        <v>60</v>
      </c>
      <c r="D140" s="18" t="str">
        <f t="shared" si="6"/>
        <v>MAGNUS HS-MOTOR AXLE WASHER</v>
      </c>
      <c r="E140" s="36">
        <f t="shared" si="7"/>
        <v>18</v>
      </c>
      <c r="F140" s="36">
        <f t="shared" si="8"/>
        <v>23</v>
      </c>
      <c r="G140" s="18"/>
    </row>
    <row r="141" spans="1:7" ht="13.5" customHeight="1">
      <c r="A141" s="27">
        <v>4282</v>
      </c>
      <c r="B141" s="28">
        <v>46267</v>
      </c>
      <c r="C141" s="30" t="s">
        <v>58</v>
      </c>
      <c r="D141" s="18" t="str">
        <f t="shared" si="6"/>
        <v>LOCK WASHER 1 D28 T4MM</v>
      </c>
      <c r="E141" s="36">
        <f t="shared" si="7"/>
        <v>18</v>
      </c>
      <c r="F141" s="36">
        <f t="shared" si="8"/>
        <v>9</v>
      </c>
      <c r="G141" s="18"/>
    </row>
    <row r="142" spans="1:7" ht="13.5" customHeight="1">
      <c r="A142" s="27">
        <v>4282</v>
      </c>
      <c r="B142" s="28">
        <v>46267</v>
      </c>
      <c r="C142" s="30" t="s">
        <v>407</v>
      </c>
      <c r="D142" s="18" t="str">
        <f t="shared" si="6"/>
        <v>LOCK WASHER 2 D30 T4.5MM</v>
      </c>
      <c r="E142" s="36">
        <f t="shared" si="7"/>
        <v>18</v>
      </c>
      <c r="F142" s="36">
        <f t="shared" si="8"/>
        <v>-1</v>
      </c>
      <c r="G142" s="18"/>
    </row>
    <row r="143" spans="1:7" ht="13.5" customHeight="1">
      <c r="A143" s="27">
        <v>4282</v>
      </c>
      <c r="B143" s="28">
        <v>46267</v>
      </c>
      <c r="C143" s="30" t="s">
        <v>57</v>
      </c>
      <c r="D143" s="18" t="str">
        <f t="shared" si="6"/>
        <v>ANTI WASHER T5.8MM</v>
      </c>
      <c r="E143" s="36">
        <f t="shared" si="7"/>
        <v>18</v>
      </c>
      <c r="F143" s="36">
        <f t="shared" si="8"/>
        <v>8</v>
      </c>
      <c r="G143" s="18"/>
    </row>
    <row r="144" spans="1:7" ht="13.5" customHeight="1">
      <c r="A144" s="27">
        <v>4282</v>
      </c>
      <c r="B144" s="28">
        <v>46267</v>
      </c>
      <c r="C144" s="30" t="s">
        <v>57</v>
      </c>
      <c r="D144" s="18" t="str">
        <f t="shared" si="6"/>
        <v>ANTI WASHER T5.8MM</v>
      </c>
      <c r="E144" s="36">
        <f t="shared" si="7"/>
        <v>18</v>
      </c>
      <c r="F144" s="36">
        <f t="shared" si="8"/>
        <v>8</v>
      </c>
      <c r="G144" s="18"/>
    </row>
    <row r="145" spans="1:7" ht="13.5" customHeight="1">
      <c r="A145" s="27">
        <v>4282</v>
      </c>
      <c r="B145" s="28">
        <v>46267</v>
      </c>
      <c r="C145" s="30" t="s">
        <v>122</v>
      </c>
      <c r="D145" s="18" t="str">
        <f t="shared" si="6"/>
        <v>CEAT 3.00-10 Energy Ride EV 42J TL</v>
      </c>
      <c r="E145" s="36">
        <f t="shared" si="7"/>
        <v>18</v>
      </c>
      <c r="F145" s="36">
        <f t="shared" si="8"/>
        <v>0</v>
      </c>
      <c r="G145" s="18"/>
    </row>
    <row r="146" spans="1:7" ht="13.5" customHeight="1">
      <c r="A146" s="27">
        <v>4282</v>
      </c>
      <c r="B146" s="28">
        <v>46267</v>
      </c>
      <c r="C146" s="30" t="s">
        <v>70</v>
      </c>
      <c r="D146" s="18" t="str">
        <f t="shared" si="6"/>
        <v>Brake Shoe Magnus</v>
      </c>
      <c r="E146" s="36">
        <f t="shared" si="7"/>
        <v>18</v>
      </c>
      <c r="F146" s="36">
        <f t="shared" si="8"/>
        <v>35</v>
      </c>
      <c r="G146" s="18"/>
    </row>
    <row r="147" spans="1:7" ht="13.5" customHeight="1">
      <c r="A147" s="27">
        <v>4282</v>
      </c>
      <c r="B147" s="28">
        <v>46267</v>
      </c>
      <c r="C147" s="30" t="s">
        <v>112</v>
      </c>
      <c r="D147" s="18" t="str">
        <f t="shared" si="6"/>
        <v>MAG/ZEAL-BRAKE CABLE GUIDE-STEEL-ZP-DM</v>
      </c>
      <c r="E147" s="36">
        <f t="shared" si="7"/>
        <v>18</v>
      </c>
      <c r="F147" s="36">
        <f t="shared" si="8"/>
        <v>11</v>
      </c>
      <c r="G147" s="18"/>
    </row>
    <row r="148" spans="1:7" ht="13.5" customHeight="1">
      <c r="A148" s="27">
        <v>4282</v>
      </c>
      <c r="B148" s="28">
        <v>46267</v>
      </c>
      <c r="C148" s="30" t="s">
        <v>214</v>
      </c>
      <c r="D148" s="18" t="str">
        <f t="shared" si="6"/>
        <v>MAG-FRONT PANEL LH-ABS-GR BLK DM</v>
      </c>
      <c r="E148" s="36">
        <f t="shared" si="7"/>
        <v>18</v>
      </c>
      <c r="F148" s="36">
        <f t="shared" si="8"/>
        <v>1</v>
      </c>
      <c r="G148" s="18"/>
    </row>
    <row r="149" spans="1:7" ht="13.5" customHeight="1">
      <c r="A149" s="27">
        <v>4282</v>
      </c>
      <c r="B149" s="28">
        <v>46267</v>
      </c>
      <c r="C149" s="30" t="s">
        <v>189</v>
      </c>
      <c r="D149" s="18" t="str">
        <f t="shared" si="6"/>
        <v>MAG-FRONT PANEL RH-ABS-GR BLK DM</v>
      </c>
      <c r="E149" s="36">
        <f t="shared" si="7"/>
        <v>18</v>
      </c>
      <c r="F149" s="36">
        <f t="shared" si="8"/>
        <v>1</v>
      </c>
      <c r="G149" s="18"/>
    </row>
    <row r="150" spans="1:7" ht="13.5" customHeight="1">
      <c r="A150" s="27">
        <v>4282</v>
      </c>
      <c r="B150" s="28">
        <v>46267</v>
      </c>
      <c r="C150" s="30" t="s">
        <v>215</v>
      </c>
      <c r="D150" s="18" t="str">
        <f t="shared" si="6"/>
        <v>MAG-PROTECTION BOARD LH-ABS-GR BLK DM</v>
      </c>
      <c r="E150" s="36">
        <f t="shared" si="7"/>
        <v>18</v>
      </c>
      <c r="F150" s="36">
        <f t="shared" si="8"/>
        <v>1</v>
      </c>
      <c r="G150" s="18"/>
    </row>
    <row r="151" spans="1:7" ht="13.5" customHeight="1">
      <c r="A151" s="27">
        <v>4282</v>
      </c>
      <c r="B151" s="28">
        <v>46267</v>
      </c>
      <c r="C151" s="30" t="s">
        <v>209</v>
      </c>
      <c r="D151" s="18" t="str">
        <f t="shared" si="6"/>
        <v>MAG-PROTECTION BOARD RH-ABS-GR BLK DM</v>
      </c>
      <c r="E151" s="36">
        <f t="shared" si="7"/>
        <v>18</v>
      </c>
      <c r="F151" s="36">
        <f t="shared" si="8"/>
        <v>1</v>
      </c>
      <c r="G151" s="18"/>
    </row>
    <row r="152" spans="1:7" ht="13.5" customHeight="1">
      <c r="A152" s="27">
        <v>4282</v>
      </c>
      <c r="B152" s="28">
        <v>46267</v>
      </c>
      <c r="C152" s="30" t="s">
        <v>90</v>
      </c>
      <c r="D152" s="18" t="str">
        <f t="shared" si="6"/>
        <v>MAG-SIDE PANEL LH-ABS-GR BLK DM</v>
      </c>
      <c r="E152" s="36">
        <f t="shared" si="7"/>
        <v>18</v>
      </c>
      <c r="F152" s="36">
        <f t="shared" si="8"/>
        <v>1</v>
      </c>
      <c r="G152" s="18"/>
    </row>
    <row r="153" spans="1:7" ht="13.5" customHeight="1">
      <c r="A153" s="27">
        <v>4282</v>
      </c>
      <c r="B153" s="28">
        <v>46267</v>
      </c>
      <c r="C153" s="30" t="s">
        <v>89</v>
      </c>
      <c r="D153" s="18" t="str">
        <f t="shared" si="6"/>
        <v>MAG-SIDE PANEL RH-ABS-GR BLK DM</v>
      </c>
      <c r="E153" s="36">
        <f t="shared" si="7"/>
        <v>18</v>
      </c>
      <c r="F153" s="36">
        <f t="shared" si="8"/>
        <v>1</v>
      </c>
      <c r="G153" s="18"/>
    </row>
    <row r="154" spans="1:7" ht="13.5" customHeight="1">
      <c r="A154" s="27">
        <v>4282</v>
      </c>
      <c r="B154" s="28">
        <v>46267</v>
      </c>
      <c r="C154" s="30" t="s">
        <v>158</v>
      </c>
      <c r="D154" s="18" t="str">
        <f t="shared" si="6"/>
        <v>MAG-REAR PANEL TOP-ABS-GR BLK DM</v>
      </c>
      <c r="E154" s="36">
        <f t="shared" si="7"/>
        <v>18</v>
      </c>
      <c r="F154" s="36">
        <f t="shared" si="8"/>
        <v>2</v>
      </c>
      <c r="G154" s="18"/>
    </row>
    <row r="155" spans="1:7" ht="13.5" customHeight="1">
      <c r="A155" s="27">
        <v>4282</v>
      </c>
      <c r="B155" s="28">
        <v>46267</v>
      </c>
      <c r="C155" s="30" t="s">
        <v>85</v>
      </c>
      <c r="D155" s="18" t="str">
        <f t="shared" si="6"/>
        <v>Reo/Zeal-Swing Arm Cover LH-PP-Black DM</v>
      </c>
      <c r="E155" s="36">
        <f t="shared" si="7"/>
        <v>18</v>
      </c>
      <c r="F155" s="36">
        <f t="shared" si="8"/>
        <v>2</v>
      </c>
      <c r="G155" s="18"/>
    </row>
    <row r="156" spans="1:7" ht="13.5" customHeight="1">
      <c r="A156" s="27">
        <v>4282</v>
      </c>
      <c r="B156" s="28">
        <v>46267</v>
      </c>
      <c r="C156" s="30" t="s">
        <v>157</v>
      </c>
      <c r="D156" s="18" t="str">
        <f t="shared" si="6"/>
        <v>HBS Equalizer Enclosure</v>
      </c>
      <c r="E156" s="36">
        <f t="shared" si="7"/>
        <v>18</v>
      </c>
      <c r="F156" s="36">
        <f t="shared" si="8"/>
        <v>1</v>
      </c>
      <c r="G156" s="18"/>
    </row>
    <row r="157" spans="1:7" ht="13.5" customHeight="1">
      <c r="A157" s="27">
        <v>4282</v>
      </c>
      <c r="B157" s="28">
        <v>46267</v>
      </c>
      <c r="C157" s="30" t="s">
        <v>82</v>
      </c>
      <c r="D157" s="18" t="str">
        <f t="shared" si="6"/>
        <v>MAGNUS HS-Front Brake Cable</v>
      </c>
      <c r="E157" s="36">
        <f t="shared" si="7"/>
        <v>18</v>
      </c>
      <c r="F157" s="36">
        <f t="shared" si="8"/>
        <v>8</v>
      </c>
      <c r="G157" s="18"/>
    </row>
    <row r="158" spans="1:7" ht="13.5" customHeight="1">
      <c r="A158" s="27">
        <v>4282</v>
      </c>
      <c r="B158" s="28">
        <v>46267</v>
      </c>
      <c r="C158" s="30" t="s">
        <v>81</v>
      </c>
      <c r="D158" s="18" t="str">
        <f t="shared" si="6"/>
        <v>MAGNUS HS-Front HBS  Brake Cable</v>
      </c>
      <c r="E158" s="36">
        <f t="shared" si="7"/>
        <v>18</v>
      </c>
      <c r="F158" s="36">
        <f t="shared" si="8"/>
        <v>5</v>
      </c>
      <c r="G158" s="18"/>
    </row>
    <row r="159" spans="1:7" ht="13.5" customHeight="1">
      <c r="A159" s="27">
        <v>4282</v>
      </c>
      <c r="B159" s="28">
        <v>46267</v>
      </c>
      <c r="C159" s="30" t="s">
        <v>80</v>
      </c>
      <c r="D159" s="18" t="str">
        <f t="shared" si="6"/>
        <v>MAGNUS HS-Rear Brake Cable</v>
      </c>
      <c r="E159" s="36">
        <f t="shared" si="7"/>
        <v>18</v>
      </c>
      <c r="F159" s="36">
        <f t="shared" si="8"/>
        <v>9</v>
      </c>
      <c r="G159" s="18"/>
    </row>
    <row r="160" spans="1:7" ht="13.5" customHeight="1">
      <c r="A160" s="27">
        <v>4282</v>
      </c>
      <c r="B160" s="28">
        <v>46267</v>
      </c>
      <c r="C160" s="30" t="s">
        <v>437</v>
      </c>
      <c r="D160" s="18" t="str">
        <f t="shared" si="6"/>
        <v>MOTOR-1200W48/60V-BLDC-2.15X10RIM-IP65</v>
      </c>
      <c r="E160" s="36">
        <f t="shared" si="7"/>
        <v>18</v>
      </c>
      <c r="F160" s="36">
        <f t="shared" si="8"/>
        <v>0</v>
      </c>
      <c r="G160" s="18"/>
    </row>
    <row r="161" spans="1:7" ht="13.5" customHeight="1">
      <c r="A161" s="27">
        <v>4282</v>
      </c>
      <c r="B161" s="28">
        <v>46267</v>
      </c>
      <c r="C161" s="30" t="s">
        <v>79</v>
      </c>
      <c r="D161" s="18" t="str">
        <f t="shared" si="6"/>
        <v>Magnus-Foot board DM</v>
      </c>
      <c r="E161" s="36">
        <f t="shared" si="7"/>
        <v>18</v>
      </c>
      <c r="F161" s="36">
        <f t="shared" si="8"/>
        <v>2</v>
      </c>
      <c r="G161" s="18"/>
    </row>
    <row r="162" spans="1:7" ht="13.5" customHeight="1">
      <c r="A162" s="27">
        <v>4282</v>
      </c>
      <c r="B162" s="28">
        <v>46267</v>
      </c>
      <c r="C162" s="30" t="s">
        <v>441</v>
      </c>
      <c r="D162" s="18" t="str">
        <f t="shared" si="6"/>
        <v>Magnus-Tail Light DM</v>
      </c>
      <c r="E162" s="36">
        <f t="shared" si="7"/>
        <v>18</v>
      </c>
      <c r="F162" s="36">
        <f t="shared" si="8"/>
        <v>0</v>
      </c>
      <c r="G162" s="18"/>
    </row>
    <row r="163" spans="1:7" ht="13.5" customHeight="1">
      <c r="A163" s="27" t="s">
        <v>443</v>
      </c>
      <c r="B163" s="28">
        <v>46267</v>
      </c>
      <c r="C163" s="30" t="s">
        <v>176</v>
      </c>
      <c r="D163" s="18" t="str">
        <f t="shared" si="6"/>
        <v>MCB</v>
      </c>
      <c r="E163" s="36">
        <f t="shared" si="7"/>
        <v>0</v>
      </c>
      <c r="F163" s="36">
        <f t="shared" si="8"/>
        <v>0</v>
      </c>
      <c r="G163" s="18"/>
    </row>
    <row r="164" spans="1:7" ht="13.5" customHeight="1">
      <c r="A164" s="27" t="s">
        <v>443</v>
      </c>
      <c r="B164" s="28">
        <v>46267</v>
      </c>
      <c r="C164" s="30" t="s">
        <v>405</v>
      </c>
      <c r="D164" s="18" t="str">
        <f t="shared" si="6"/>
        <v>MAG-MCB-MOUNT-BRACKET-STL-BLK</v>
      </c>
      <c r="E164" s="36">
        <f t="shared" si="7"/>
        <v>18</v>
      </c>
      <c r="F164" s="36">
        <f t="shared" si="8"/>
        <v>2</v>
      </c>
      <c r="G164" s="18"/>
    </row>
    <row r="165" spans="1:7" ht="13.5" customHeight="1">
      <c r="A165" s="27">
        <v>4360</v>
      </c>
      <c r="B165" s="28">
        <v>46266</v>
      </c>
      <c r="C165" s="30" t="s">
        <v>109</v>
      </c>
      <c r="D165" s="18" t="str">
        <f t="shared" si="6"/>
        <v>THROTTLE RH W/O SWITCH</v>
      </c>
      <c r="E165" s="36">
        <f t="shared" si="7"/>
        <v>18</v>
      </c>
      <c r="F165" s="36">
        <f t="shared" si="8"/>
        <v>3</v>
      </c>
      <c r="G165" s="18"/>
    </row>
    <row r="166" spans="1:7" ht="13.5" customHeight="1">
      <c r="A166" s="27">
        <v>4359</v>
      </c>
      <c r="B166" s="28">
        <v>46266</v>
      </c>
      <c r="C166" s="30" t="s">
        <v>132</v>
      </c>
      <c r="D166" s="18" t="str">
        <f t="shared" si="6"/>
        <v>Zeal-Throttle-Black-DM</v>
      </c>
      <c r="E166" s="36">
        <f t="shared" si="7"/>
        <v>18</v>
      </c>
      <c r="F166" s="36">
        <f t="shared" si="8"/>
        <v>2</v>
      </c>
      <c r="G166" s="18"/>
    </row>
    <row r="167" spans="1:7" ht="13.5" customHeight="1">
      <c r="A167" s="27">
        <v>4355</v>
      </c>
      <c r="B167" s="28">
        <v>46266</v>
      </c>
      <c r="C167" s="30" t="s">
        <v>62</v>
      </c>
      <c r="D167" s="18" t="str">
        <f t="shared" si="6"/>
        <v>MAGNUS-LOCK SET-PAVNA DM</v>
      </c>
      <c r="E167" s="36">
        <f t="shared" si="7"/>
        <v>18</v>
      </c>
      <c r="F167" s="36">
        <f t="shared" si="8"/>
        <v>4</v>
      </c>
      <c r="G167" s="18"/>
    </row>
    <row r="168" spans="1:7" ht="13.5" customHeight="1">
      <c r="A168" s="27">
        <v>4354</v>
      </c>
      <c r="B168" s="28">
        <v>46266</v>
      </c>
      <c r="C168" s="30" t="s">
        <v>62</v>
      </c>
      <c r="D168" s="18" t="str">
        <f t="shared" si="6"/>
        <v>MAGNUS-LOCK SET-PAVNA DM</v>
      </c>
      <c r="E168" s="36">
        <f t="shared" si="7"/>
        <v>18</v>
      </c>
      <c r="F168" s="36">
        <f t="shared" si="8"/>
        <v>4</v>
      </c>
      <c r="G168" s="18"/>
    </row>
    <row r="169" spans="1:7" ht="13.5" customHeight="1">
      <c r="A169" s="27">
        <v>4354</v>
      </c>
      <c r="B169" s="28">
        <v>46266</v>
      </c>
      <c r="C169" s="30" t="s">
        <v>335</v>
      </c>
      <c r="D169" s="18" t="str">
        <f t="shared" si="6"/>
        <v>SWING ARM COVER LH-PP</v>
      </c>
      <c r="E169" s="36">
        <f t="shared" si="7"/>
        <v>18</v>
      </c>
      <c r="F169" s="36">
        <f t="shared" si="8"/>
        <v>-1</v>
      </c>
      <c r="G169" s="18"/>
    </row>
    <row r="170" spans="1:7" ht="13.5" customHeight="1">
      <c r="A170" s="27">
        <v>4354</v>
      </c>
      <c r="B170" s="28">
        <v>46266</v>
      </c>
      <c r="C170" s="30" t="s">
        <v>129</v>
      </c>
      <c r="D170" s="18" t="str">
        <f t="shared" si="6"/>
        <v>Rear View Mirror Winner Magnus</v>
      </c>
      <c r="E170" s="36">
        <f t="shared" si="7"/>
        <v>18</v>
      </c>
      <c r="F170" s="36">
        <f t="shared" si="8"/>
        <v>34</v>
      </c>
      <c r="G170" s="18"/>
    </row>
    <row r="171" spans="1:7" ht="13.5" customHeight="1">
      <c r="A171" s="27">
        <v>4356</v>
      </c>
      <c r="B171" s="28">
        <v>46263</v>
      </c>
      <c r="C171" s="30" t="s">
        <v>468</v>
      </c>
      <c r="D171" s="18" t="str">
        <f t="shared" si="6"/>
        <v>SWING_ARM_COVER_LH</v>
      </c>
      <c r="E171" s="36">
        <f t="shared" si="7"/>
        <v>18</v>
      </c>
      <c r="F171" s="36">
        <f t="shared" si="8"/>
        <v>0</v>
      </c>
      <c r="G171" s="18"/>
    </row>
    <row r="172" spans="1:7" ht="13.5" customHeight="1">
      <c r="A172" s="27">
        <v>4350</v>
      </c>
      <c r="B172" s="28">
        <v>46263</v>
      </c>
      <c r="C172" s="30" t="s">
        <v>77</v>
      </c>
      <c r="D172" s="18" t="str">
        <f t="shared" si="6"/>
        <v>CHARGER-CAN 1-60V7. 5A</v>
      </c>
      <c r="E172" s="36">
        <f t="shared" si="7"/>
        <v>5</v>
      </c>
      <c r="F172" s="36">
        <f t="shared" si="8"/>
        <v>1</v>
      </c>
      <c r="G172" s="18" t="s">
        <v>187</v>
      </c>
    </row>
    <row r="173" spans="1:7" ht="13.5" customHeight="1">
      <c r="A173" s="27" t="s">
        <v>371</v>
      </c>
      <c r="B173" s="28">
        <v>46263</v>
      </c>
      <c r="C173" s="30" t="s">
        <v>129</v>
      </c>
      <c r="D173" s="18" t="str">
        <f t="shared" si="6"/>
        <v>Rear View Mirror Winner Magnus</v>
      </c>
      <c r="E173" s="36">
        <f t="shared" si="7"/>
        <v>18</v>
      </c>
      <c r="F173" s="36">
        <f t="shared" si="8"/>
        <v>34</v>
      </c>
      <c r="G173" s="18"/>
    </row>
    <row r="174" spans="1:7" ht="13.5" customHeight="1">
      <c r="A174" s="27">
        <v>4353</v>
      </c>
      <c r="B174" s="28">
        <v>46263</v>
      </c>
      <c r="C174" s="30" t="s">
        <v>62</v>
      </c>
      <c r="D174" s="18" t="str">
        <f t="shared" si="6"/>
        <v>MAGNUS-LOCK SET-PAVNA DM</v>
      </c>
      <c r="E174" s="36">
        <f t="shared" si="7"/>
        <v>18</v>
      </c>
      <c r="F174" s="36">
        <f t="shared" si="8"/>
        <v>4</v>
      </c>
      <c r="G174" s="18"/>
    </row>
    <row r="175" spans="1:7" ht="13.5" customHeight="1">
      <c r="A175" s="27">
        <v>4349</v>
      </c>
      <c r="B175" s="28">
        <v>46262</v>
      </c>
      <c r="C175" s="30" t="s">
        <v>64</v>
      </c>
      <c r="D175" s="18" t="str">
        <f t="shared" si="6"/>
        <v>Front Bearing Kit 6201RS (Pair)</v>
      </c>
      <c r="E175" s="36">
        <f t="shared" si="7"/>
        <v>18</v>
      </c>
      <c r="F175" s="36">
        <f t="shared" si="8"/>
        <v>6</v>
      </c>
      <c r="G175" s="18"/>
    </row>
    <row r="176" spans="1:7" ht="13.5" customHeight="1">
      <c r="A176" s="27">
        <v>4346</v>
      </c>
      <c r="B176" s="28">
        <v>46260</v>
      </c>
      <c r="C176" s="30" t="s">
        <v>62</v>
      </c>
      <c r="D176" s="18" t="str">
        <f t="shared" si="6"/>
        <v>MAGNUS-LOCK SET-PAVNA DM</v>
      </c>
      <c r="E176" s="36">
        <f t="shared" si="7"/>
        <v>18</v>
      </c>
      <c r="F176" s="36">
        <f t="shared" si="8"/>
        <v>4</v>
      </c>
      <c r="G176" s="18"/>
    </row>
    <row r="177" spans="1:7" ht="13.5" customHeight="1">
      <c r="A177" s="27">
        <v>4346</v>
      </c>
      <c r="B177" s="28">
        <v>46260</v>
      </c>
      <c r="C177" s="30" t="s">
        <v>114</v>
      </c>
      <c r="D177" s="18" t="str">
        <f t="shared" si="6"/>
        <v>Zeal-Brake Lever LH-Al PDC-Black PC</v>
      </c>
      <c r="E177" s="36">
        <f t="shared" si="7"/>
        <v>18</v>
      </c>
      <c r="F177" s="36">
        <f t="shared" si="8"/>
        <v>12</v>
      </c>
      <c r="G177" s="18"/>
    </row>
    <row r="178" spans="1:7" ht="13.5" customHeight="1">
      <c r="A178" s="27">
        <v>4343</v>
      </c>
      <c r="B178" s="28">
        <v>46260</v>
      </c>
      <c r="C178" s="30" t="s">
        <v>126</v>
      </c>
      <c r="D178" s="18" t="str">
        <f t="shared" si="6"/>
        <v>Switch</v>
      </c>
      <c r="E178" s="36">
        <f t="shared" si="7"/>
        <v>18</v>
      </c>
      <c r="F178" s="36">
        <f t="shared" si="8"/>
        <v>101</v>
      </c>
      <c r="G178" s="18"/>
    </row>
    <row r="179" spans="1:7" ht="13.5" customHeight="1">
      <c r="A179" s="27">
        <v>4343</v>
      </c>
      <c r="B179" s="28">
        <v>46260</v>
      </c>
      <c r="C179" s="30" t="s">
        <v>126</v>
      </c>
      <c r="D179" s="18" t="str">
        <f t="shared" si="6"/>
        <v>Switch</v>
      </c>
      <c r="E179" s="36">
        <f t="shared" si="7"/>
        <v>18</v>
      </c>
      <c r="F179" s="36">
        <f t="shared" si="8"/>
        <v>101</v>
      </c>
      <c r="G179" s="18"/>
    </row>
    <row r="180" spans="1:7" ht="13.5" customHeight="1">
      <c r="A180" s="27">
        <v>4343</v>
      </c>
      <c r="B180" s="28">
        <v>46260</v>
      </c>
      <c r="C180" s="30" t="s">
        <v>126</v>
      </c>
      <c r="D180" s="18" t="str">
        <f t="shared" si="6"/>
        <v>Switch</v>
      </c>
      <c r="E180" s="36">
        <f t="shared" si="7"/>
        <v>18</v>
      </c>
      <c r="F180" s="36">
        <f t="shared" si="8"/>
        <v>101</v>
      </c>
      <c r="G180" s="18"/>
    </row>
    <row r="181" spans="1:7" ht="13.5" customHeight="1">
      <c r="A181" s="27" t="s">
        <v>492</v>
      </c>
      <c r="B181" s="28">
        <v>46259</v>
      </c>
      <c r="C181" s="30" t="s">
        <v>493</v>
      </c>
      <c r="D181" s="18" t="str">
        <f t="shared" si="6"/>
        <v>MAG/PWR-BAG HOOK PLATE-PP-BLACK</v>
      </c>
      <c r="E181" s="36">
        <f t="shared" si="7"/>
        <v>18</v>
      </c>
      <c r="F181" s="36">
        <f t="shared" si="8"/>
        <v>3</v>
      </c>
      <c r="G181" s="18"/>
    </row>
    <row r="182" spans="1:7" ht="13.5" customHeight="1">
      <c r="A182" s="27" t="s">
        <v>492</v>
      </c>
      <c r="B182" s="28">
        <v>46259</v>
      </c>
      <c r="C182" s="30" t="s">
        <v>494</v>
      </c>
      <c r="D182" s="18" t="str">
        <f t="shared" si="6"/>
        <v>MAG/PWR-BAG HOOK-PP-BLACK</v>
      </c>
      <c r="E182" s="36">
        <f t="shared" si="7"/>
        <v>18</v>
      </c>
      <c r="F182" s="36">
        <f t="shared" si="8"/>
        <v>9</v>
      </c>
      <c r="G182" s="18"/>
    </row>
    <row r="183" spans="1:7" ht="13.5" customHeight="1">
      <c r="A183" s="27" t="s">
        <v>492</v>
      </c>
      <c r="B183" s="28">
        <v>46259</v>
      </c>
      <c r="C183" s="30" t="s">
        <v>75</v>
      </c>
      <c r="D183" s="18" t="str">
        <f t="shared" si="6"/>
        <v>MAGNUS-GLOVE BOX-DM</v>
      </c>
      <c r="E183" s="36">
        <f t="shared" si="7"/>
        <v>18</v>
      </c>
      <c r="F183" s="36">
        <f t="shared" si="8"/>
        <v>2</v>
      </c>
      <c r="G183" s="18"/>
    </row>
    <row r="184" spans="1:7" ht="13.5" customHeight="1">
      <c r="A184" s="27">
        <v>4345</v>
      </c>
      <c r="B184" s="28">
        <v>46260</v>
      </c>
      <c r="C184" s="30" t="s">
        <v>62</v>
      </c>
      <c r="D184" s="18" t="str">
        <f t="shared" si="6"/>
        <v>MAGNUS-LOCK SET-PAVNA DM</v>
      </c>
      <c r="E184" s="36">
        <f t="shared" si="7"/>
        <v>18</v>
      </c>
      <c r="F184" s="36">
        <f t="shared" si="8"/>
        <v>4</v>
      </c>
      <c r="G184" s="18"/>
    </row>
    <row r="185" spans="1:7" ht="13.5" customHeight="1">
      <c r="A185" s="27">
        <v>4342</v>
      </c>
      <c r="B185" s="28">
        <v>46260</v>
      </c>
      <c r="C185" s="30" t="s">
        <v>131</v>
      </c>
      <c r="D185" s="18" t="str">
        <f t="shared" si="6"/>
        <v>Magnus Mat Red Black</v>
      </c>
      <c r="E185" s="36">
        <f t="shared" si="7"/>
        <v>18</v>
      </c>
      <c r="F185" s="36">
        <f t="shared" si="8"/>
        <v>55</v>
      </c>
      <c r="G185" s="18"/>
    </row>
    <row r="186" spans="1:7" ht="13.5" customHeight="1">
      <c r="A186" s="27">
        <v>4337</v>
      </c>
      <c r="B186" s="28">
        <v>46259</v>
      </c>
      <c r="C186" s="30" t="s">
        <v>188</v>
      </c>
      <c r="D186" s="18" t="str">
        <f t="shared" si="6"/>
        <v>MAG-INS.CLUSTER COVER FRONT-ABS-GR BLK D</v>
      </c>
      <c r="E186" s="36">
        <f t="shared" si="7"/>
        <v>18</v>
      </c>
      <c r="F186" s="36">
        <f t="shared" si="8"/>
        <v>1</v>
      </c>
      <c r="G186" s="18"/>
    </row>
    <row r="187" spans="1:7" ht="13.5" customHeight="1">
      <c r="A187" s="27">
        <v>4337</v>
      </c>
      <c r="B187" s="28">
        <v>46259</v>
      </c>
      <c r="C187" s="30" t="s">
        <v>55</v>
      </c>
      <c r="D187" s="18" t="str">
        <f t="shared" si="6"/>
        <v>MAG-INS.CLUSTER COVER REARR-ABS-GR BLK D</v>
      </c>
      <c r="E187" s="36">
        <f t="shared" si="7"/>
        <v>18</v>
      </c>
      <c r="F187" s="36">
        <f t="shared" si="8"/>
        <v>0</v>
      </c>
      <c r="G187" s="18"/>
    </row>
    <row r="188" spans="1:7" ht="13.5" customHeight="1">
      <c r="A188" s="27">
        <v>4337</v>
      </c>
      <c r="B188" s="28">
        <v>46259</v>
      </c>
      <c r="C188" s="30" t="s">
        <v>111</v>
      </c>
      <c r="D188" s="18" t="str">
        <f t="shared" si="6"/>
        <v>CHARGING SOCKET+10AFB FUSE+3PF250</v>
      </c>
      <c r="E188" s="36">
        <f t="shared" si="7"/>
        <v>18</v>
      </c>
      <c r="F188" s="36">
        <f t="shared" si="8"/>
        <v>2</v>
      </c>
      <c r="G188" s="18"/>
    </row>
    <row r="189" spans="1:7" ht="13.5" customHeight="1">
      <c r="A189" s="27">
        <v>4337</v>
      </c>
      <c r="B189" s="28">
        <v>46259</v>
      </c>
      <c r="C189" s="30" t="s">
        <v>62</v>
      </c>
      <c r="D189" s="18" t="str">
        <f t="shared" si="6"/>
        <v>MAGNUS-LOCK SET-PAVNA DM</v>
      </c>
      <c r="E189" s="36">
        <f t="shared" si="7"/>
        <v>18</v>
      </c>
      <c r="F189" s="36">
        <f t="shared" si="8"/>
        <v>4</v>
      </c>
      <c r="G189" s="18"/>
    </row>
    <row r="190" spans="1:7" ht="13.5" customHeight="1">
      <c r="A190" s="27">
        <v>4337</v>
      </c>
      <c r="B190" s="28">
        <v>46259</v>
      </c>
      <c r="C190" s="30" t="s">
        <v>126</v>
      </c>
      <c r="D190" s="18" t="str">
        <f t="shared" si="6"/>
        <v>Switch</v>
      </c>
      <c r="E190" s="36">
        <f t="shared" si="7"/>
        <v>18</v>
      </c>
      <c r="F190" s="36">
        <f t="shared" si="8"/>
        <v>101</v>
      </c>
      <c r="G190" s="18"/>
    </row>
    <row r="191" spans="1:7" ht="13.5" customHeight="1">
      <c r="A191" s="27">
        <v>4337</v>
      </c>
      <c r="B191" s="28">
        <v>46259</v>
      </c>
      <c r="C191" s="30" t="s">
        <v>126</v>
      </c>
      <c r="D191" s="18" t="str">
        <f t="shared" si="6"/>
        <v>Switch</v>
      </c>
      <c r="E191" s="36">
        <f t="shared" si="7"/>
        <v>18</v>
      </c>
      <c r="F191" s="36">
        <f t="shared" si="8"/>
        <v>101</v>
      </c>
      <c r="G191" s="18"/>
    </row>
    <row r="192" spans="1:7" ht="13.5" customHeight="1">
      <c r="A192" s="27">
        <v>4337</v>
      </c>
      <c r="B192" s="28">
        <v>46259</v>
      </c>
      <c r="C192" s="30" t="s">
        <v>126</v>
      </c>
      <c r="D192" s="18" t="str">
        <f t="shared" si="6"/>
        <v>Switch</v>
      </c>
      <c r="E192" s="36">
        <f t="shared" si="7"/>
        <v>18</v>
      </c>
      <c r="F192" s="36">
        <f t="shared" si="8"/>
        <v>101</v>
      </c>
      <c r="G192" s="18"/>
    </row>
    <row r="193" spans="1:7" ht="13.5" customHeight="1">
      <c r="A193" s="27">
        <v>4337</v>
      </c>
      <c r="B193" s="28">
        <v>46259</v>
      </c>
      <c r="C193" s="30" t="s">
        <v>126</v>
      </c>
      <c r="D193" s="18" t="str">
        <f t="shared" ref="D193:D256" si="9">VLOOKUP(C193,Old,2,FALSE)</f>
        <v>Switch</v>
      </c>
      <c r="E193" s="36">
        <f t="shared" ref="E193:E256" si="10">VLOOKUP(C193,Old,9,FALSE)</f>
        <v>18</v>
      </c>
      <c r="F193" s="36">
        <f t="shared" ref="F193:F256" si="11">VLOOKUP(C193,Old,8,FALSE)</f>
        <v>101</v>
      </c>
      <c r="G193" s="18"/>
    </row>
    <row r="194" spans="1:7" ht="13.5" customHeight="1">
      <c r="A194" s="27">
        <v>4337</v>
      </c>
      <c r="B194" s="28">
        <v>46259</v>
      </c>
      <c r="C194" s="30" t="s">
        <v>126</v>
      </c>
      <c r="D194" s="18" t="str">
        <f t="shared" si="9"/>
        <v>Switch</v>
      </c>
      <c r="E194" s="36">
        <f t="shared" si="10"/>
        <v>18</v>
      </c>
      <c r="F194" s="36">
        <f t="shared" si="11"/>
        <v>101</v>
      </c>
      <c r="G194" s="18"/>
    </row>
    <row r="195" spans="1:7" ht="13.5" customHeight="1">
      <c r="A195" s="27">
        <v>4337</v>
      </c>
      <c r="B195" s="28">
        <v>46259</v>
      </c>
      <c r="C195" s="30" t="s">
        <v>217</v>
      </c>
      <c r="D195" s="18" t="str">
        <f t="shared" si="9"/>
        <v>HORN</v>
      </c>
      <c r="E195" s="36">
        <f t="shared" si="10"/>
        <v>0</v>
      </c>
      <c r="F195" s="36">
        <f t="shared" si="11"/>
        <v>3</v>
      </c>
      <c r="G195" s="18"/>
    </row>
    <row r="196" spans="1:7" ht="13.5" customHeight="1">
      <c r="A196" s="27">
        <v>4333</v>
      </c>
      <c r="B196" s="28">
        <v>46259</v>
      </c>
      <c r="C196" s="30" t="s">
        <v>62</v>
      </c>
      <c r="D196" s="18" t="str">
        <f t="shared" si="9"/>
        <v>MAGNUS-LOCK SET-PAVNA DM</v>
      </c>
      <c r="E196" s="36">
        <f t="shared" si="10"/>
        <v>18</v>
      </c>
      <c r="F196" s="36">
        <f t="shared" si="11"/>
        <v>4</v>
      </c>
      <c r="G196" s="18" t="s">
        <v>521</v>
      </c>
    </row>
    <row r="197" spans="1:7" ht="13.5" customHeight="1">
      <c r="A197" s="27">
        <v>4341</v>
      </c>
      <c r="B197" s="28">
        <v>46259</v>
      </c>
      <c r="C197" s="30" t="s">
        <v>132</v>
      </c>
      <c r="D197" s="18" t="str">
        <f t="shared" si="9"/>
        <v>Zeal-Throttle-Black-DM</v>
      </c>
      <c r="E197" s="36">
        <f t="shared" si="10"/>
        <v>18</v>
      </c>
      <c r="F197" s="36">
        <f t="shared" si="11"/>
        <v>2</v>
      </c>
      <c r="G197" s="18"/>
    </row>
    <row r="198" spans="1:7" ht="13.5" customHeight="1">
      <c r="A198" s="27">
        <v>4341</v>
      </c>
      <c r="B198" s="28">
        <v>46259</v>
      </c>
      <c r="C198" s="30" t="s">
        <v>82</v>
      </c>
      <c r="D198" s="18" t="str">
        <f t="shared" si="9"/>
        <v>MAGNUS HS-Front Brake Cable</v>
      </c>
      <c r="E198" s="36">
        <f t="shared" si="10"/>
        <v>18</v>
      </c>
      <c r="F198" s="36">
        <f t="shared" si="11"/>
        <v>8</v>
      </c>
      <c r="G198" s="18"/>
    </row>
    <row r="199" spans="1:7" ht="13.5" customHeight="1">
      <c r="A199" s="27">
        <v>4341</v>
      </c>
      <c r="B199" s="28">
        <v>46259</v>
      </c>
      <c r="C199" s="30" t="s">
        <v>81</v>
      </c>
      <c r="D199" s="18" t="str">
        <f t="shared" si="9"/>
        <v>MAGNUS HS-Front HBS  Brake Cable</v>
      </c>
      <c r="E199" s="36">
        <f t="shared" si="10"/>
        <v>18</v>
      </c>
      <c r="F199" s="36">
        <f t="shared" si="11"/>
        <v>5</v>
      </c>
      <c r="G199" s="18"/>
    </row>
    <row r="200" spans="1:7" ht="13.5" customHeight="1">
      <c r="A200" s="27">
        <v>4341</v>
      </c>
      <c r="B200" s="28">
        <v>46259</v>
      </c>
      <c r="C200" s="30" t="s">
        <v>80</v>
      </c>
      <c r="D200" s="18" t="str">
        <f t="shared" si="9"/>
        <v>MAGNUS HS-Rear Brake Cable</v>
      </c>
      <c r="E200" s="36">
        <f t="shared" si="10"/>
        <v>18</v>
      </c>
      <c r="F200" s="36">
        <f t="shared" si="11"/>
        <v>9</v>
      </c>
      <c r="G200" s="18"/>
    </row>
    <row r="201" spans="1:7" ht="13.5" customHeight="1">
      <c r="A201" s="27">
        <v>4341</v>
      </c>
      <c r="B201" s="28">
        <v>46259</v>
      </c>
      <c r="C201" s="30" t="s">
        <v>126</v>
      </c>
      <c r="D201" s="18" t="str">
        <f t="shared" si="9"/>
        <v>Switch</v>
      </c>
      <c r="E201" s="36">
        <f t="shared" si="10"/>
        <v>18</v>
      </c>
      <c r="F201" s="36">
        <f t="shared" si="11"/>
        <v>101</v>
      </c>
      <c r="G201" s="18"/>
    </row>
    <row r="202" spans="1:7" ht="13.5" customHeight="1">
      <c r="A202" s="27">
        <v>4341</v>
      </c>
      <c r="B202" s="28">
        <v>46259</v>
      </c>
      <c r="C202" s="30" t="s">
        <v>126</v>
      </c>
      <c r="D202" s="18" t="str">
        <f t="shared" si="9"/>
        <v>Switch</v>
      </c>
      <c r="E202" s="36">
        <f t="shared" si="10"/>
        <v>18</v>
      </c>
      <c r="F202" s="36">
        <f t="shared" si="11"/>
        <v>101</v>
      </c>
      <c r="G202" s="18"/>
    </row>
    <row r="203" spans="1:7" ht="13.5" customHeight="1">
      <c r="A203" s="27">
        <v>4341</v>
      </c>
      <c r="B203" s="28">
        <v>46259</v>
      </c>
      <c r="C203" s="30" t="s">
        <v>70</v>
      </c>
      <c r="D203" s="18" t="str">
        <f t="shared" si="9"/>
        <v>Brake Shoe Magnus</v>
      </c>
      <c r="E203" s="36">
        <f t="shared" si="10"/>
        <v>18</v>
      </c>
      <c r="F203" s="36">
        <f t="shared" si="11"/>
        <v>35</v>
      </c>
      <c r="G203" s="18"/>
    </row>
    <row r="204" spans="1:7" ht="13.5" customHeight="1">
      <c r="A204" s="27">
        <v>4340</v>
      </c>
      <c r="B204" s="28">
        <v>46259</v>
      </c>
      <c r="C204" s="30" t="s">
        <v>109</v>
      </c>
      <c r="D204" s="18" t="str">
        <f t="shared" si="9"/>
        <v>THROTTLE RH W/O SWITCH</v>
      </c>
      <c r="E204" s="36">
        <f t="shared" si="10"/>
        <v>18</v>
      </c>
      <c r="F204" s="36">
        <f t="shared" si="11"/>
        <v>3</v>
      </c>
      <c r="G204" s="18"/>
    </row>
    <row r="205" spans="1:7" ht="13.5" customHeight="1">
      <c r="A205" s="27">
        <v>4339</v>
      </c>
      <c r="B205" s="28">
        <v>46259</v>
      </c>
      <c r="C205" s="30" t="s">
        <v>122</v>
      </c>
      <c r="D205" s="18" t="str">
        <f t="shared" si="9"/>
        <v>CEAT 3.00-10 Energy Ride EV 42J TL</v>
      </c>
      <c r="E205" s="36">
        <f t="shared" si="10"/>
        <v>18</v>
      </c>
      <c r="F205" s="36">
        <f t="shared" si="11"/>
        <v>0</v>
      </c>
      <c r="G205" s="18"/>
    </row>
    <row r="206" spans="1:7" ht="13.5" customHeight="1">
      <c r="A206" s="27">
        <v>4338</v>
      </c>
      <c r="B206" s="28">
        <v>46257</v>
      </c>
      <c r="C206" s="30" t="s">
        <v>122</v>
      </c>
      <c r="D206" s="18" t="str">
        <f t="shared" si="9"/>
        <v>CEAT 3.00-10 Energy Ride EV 42J TL</v>
      </c>
      <c r="E206" s="36">
        <f t="shared" si="10"/>
        <v>18</v>
      </c>
      <c r="F206" s="36">
        <f t="shared" si="11"/>
        <v>0</v>
      </c>
      <c r="G206" s="18"/>
    </row>
    <row r="207" spans="1:7" ht="13.5" customHeight="1">
      <c r="A207" s="27">
        <v>4338</v>
      </c>
      <c r="B207" s="28">
        <v>46257</v>
      </c>
      <c r="C207" s="30" t="s">
        <v>217</v>
      </c>
      <c r="D207" s="18" t="str">
        <f t="shared" si="9"/>
        <v>HORN</v>
      </c>
      <c r="E207" s="36">
        <f t="shared" si="10"/>
        <v>0</v>
      </c>
      <c r="F207" s="36">
        <f t="shared" si="11"/>
        <v>3</v>
      </c>
      <c r="G207" s="18"/>
    </row>
    <row r="208" spans="1:7" ht="13.5" customHeight="1">
      <c r="A208" s="27">
        <v>4336</v>
      </c>
      <c r="B208" s="28">
        <v>46257</v>
      </c>
      <c r="C208" s="30" t="s">
        <v>64</v>
      </c>
      <c r="D208" s="18" t="str">
        <f t="shared" si="9"/>
        <v>Front Bearing Kit 6201RS (Pair)</v>
      </c>
      <c r="E208" s="36">
        <f t="shared" si="10"/>
        <v>18</v>
      </c>
      <c r="F208" s="36">
        <f t="shared" si="11"/>
        <v>6</v>
      </c>
      <c r="G208" s="18"/>
    </row>
    <row r="209" spans="1:7" ht="13.5" customHeight="1">
      <c r="A209" s="27">
        <v>4336</v>
      </c>
      <c r="B209" s="28">
        <v>46257</v>
      </c>
      <c r="C209" s="30" t="s">
        <v>70</v>
      </c>
      <c r="D209" s="18" t="str">
        <f t="shared" si="9"/>
        <v>Brake Shoe Magnus</v>
      </c>
      <c r="E209" s="36">
        <f t="shared" si="10"/>
        <v>18</v>
      </c>
      <c r="F209" s="36">
        <f t="shared" si="11"/>
        <v>35</v>
      </c>
      <c r="G209" s="18"/>
    </row>
    <row r="210" spans="1:7" ht="13.5" customHeight="1">
      <c r="A210" s="27">
        <v>4327</v>
      </c>
      <c r="B210" s="28">
        <v>46256</v>
      </c>
      <c r="C210" s="30" t="s">
        <v>176</v>
      </c>
      <c r="D210" s="18" t="str">
        <f t="shared" si="9"/>
        <v>MCB</v>
      </c>
      <c r="E210" s="36">
        <f t="shared" si="10"/>
        <v>0</v>
      </c>
      <c r="F210" s="36">
        <f t="shared" si="11"/>
        <v>0</v>
      </c>
      <c r="G210" s="18"/>
    </row>
    <row r="211" spans="1:7" ht="13.5" customHeight="1">
      <c r="A211" s="27">
        <v>4332</v>
      </c>
      <c r="B211" s="28">
        <v>46256</v>
      </c>
      <c r="C211" s="30" t="s">
        <v>70</v>
      </c>
      <c r="D211" s="18" t="str">
        <f t="shared" si="9"/>
        <v>Brake Shoe Magnus</v>
      </c>
      <c r="E211" s="36">
        <f t="shared" si="10"/>
        <v>18</v>
      </c>
      <c r="F211" s="36">
        <f t="shared" si="11"/>
        <v>35</v>
      </c>
      <c r="G211" s="18"/>
    </row>
    <row r="212" spans="1:7" ht="13.5" customHeight="1">
      <c r="A212" s="27">
        <v>4332</v>
      </c>
      <c r="B212" s="28">
        <v>46256</v>
      </c>
      <c r="C212" s="30" t="s">
        <v>129</v>
      </c>
      <c r="D212" s="18" t="str">
        <f t="shared" si="9"/>
        <v>Rear View Mirror Winner Magnus</v>
      </c>
      <c r="E212" s="36">
        <f t="shared" si="10"/>
        <v>18</v>
      </c>
      <c r="F212" s="36">
        <f t="shared" si="11"/>
        <v>34</v>
      </c>
      <c r="G212" s="18"/>
    </row>
    <row r="213" spans="1:7" ht="13.5" customHeight="1">
      <c r="A213" s="27">
        <v>4312</v>
      </c>
      <c r="B213" s="28">
        <v>46256</v>
      </c>
      <c r="C213" s="30" t="s">
        <v>74</v>
      </c>
      <c r="D213" s="18" t="str">
        <f t="shared" si="9"/>
        <v>MAG-INS.CLUSTER COVER FRONT-ABS-MT RED D</v>
      </c>
      <c r="E213" s="36">
        <f t="shared" si="10"/>
        <v>18</v>
      </c>
      <c r="F213" s="36">
        <f t="shared" si="11"/>
        <v>1</v>
      </c>
      <c r="G213" s="18"/>
    </row>
    <row r="214" spans="1:7" ht="13.5" customHeight="1">
      <c r="A214" s="27">
        <v>4312</v>
      </c>
      <c r="B214" s="28">
        <v>46256</v>
      </c>
      <c r="C214" s="30" t="s">
        <v>82</v>
      </c>
      <c r="D214" s="18" t="str">
        <f t="shared" si="9"/>
        <v>MAGNUS HS-Front Brake Cable</v>
      </c>
      <c r="E214" s="36">
        <f t="shared" si="10"/>
        <v>18</v>
      </c>
      <c r="F214" s="36">
        <f t="shared" si="11"/>
        <v>8</v>
      </c>
      <c r="G214" s="18"/>
    </row>
    <row r="215" spans="1:7" ht="13.5" customHeight="1">
      <c r="A215" s="27">
        <v>4312</v>
      </c>
      <c r="B215" s="28">
        <v>46256</v>
      </c>
      <c r="C215" s="30" t="s">
        <v>81</v>
      </c>
      <c r="D215" s="18" t="str">
        <f t="shared" si="9"/>
        <v>MAGNUS HS-Front HBS  Brake Cable</v>
      </c>
      <c r="E215" s="36">
        <f t="shared" si="10"/>
        <v>18</v>
      </c>
      <c r="F215" s="36">
        <f t="shared" si="11"/>
        <v>5</v>
      </c>
      <c r="G215" s="18"/>
    </row>
    <row r="216" spans="1:7" ht="13.5" customHeight="1">
      <c r="A216" s="27">
        <v>4312</v>
      </c>
      <c r="B216" s="28">
        <v>46256</v>
      </c>
      <c r="C216" s="30" t="s">
        <v>80</v>
      </c>
      <c r="D216" s="18" t="str">
        <f t="shared" si="9"/>
        <v>MAGNUS HS-Rear Brake Cable</v>
      </c>
      <c r="E216" s="36">
        <f t="shared" si="10"/>
        <v>18</v>
      </c>
      <c r="F216" s="36">
        <f t="shared" si="11"/>
        <v>9</v>
      </c>
      <c r="G216" s="18"/>
    </row>
    <row r="217" spans="1:7" ht="13.5" customHeight="1">
      <c r="A217" s="27">
        <v>4312</v>
      </c>
      <c r="B217" s="28">
        <v>46256</v>
      </c>
      <c r="C217" s="30" t="s">
        <v>76</v>
      </c>
      <c r="D217" s="18" t="str">
        <f t="shared" si="9"/>
        <v>Rear Bearing 6204LLU</v>
      </c>
      <c r="E217" s="36">
        <f t="shared" si="10"/>
        <v>18</v>
      </c>
      <c r="F217" s="36">
        <f t="shared" si="11"/>
        <v>22</v>
      </c>
      <c r="G217" s="18"/>
    </row>
    <row r="218" spans="1:7" ht="13.5" customHeight="1">
      <c r="A218" s="27">
        <v>4312</v>
      </c>
      <c r="B218" s="28">
        <v>46256</v>
      </c>
      <c r="C218" s="30" t="s">
        <v>64</v>
      </c>
      <c r="D218" s="18" t="str">
        <f t="shared" si="9"/>
        <v>Front Bearing Kit 6201RS (Pair)</v>
      </c>
      <c r="E218" s="36">
        <f t="shared" si="10"/>
        <v>18</v>
      </c>
      <c r="F218" s="36">
        <f t="shared" si="11"/>
        <v>6</v>
      </c>
      <c r="G218" s="18"/>
    </row>
    <row r="219" spans="1:7" ht="13.5" customHeight="1">
      <c r="A219" s="27">
        <v>4312</v>
      </c>
      <c r="B219" s="28">
        <v>46256</v>
      </c>
      <c r="C219" s="30" t="s">
        <v>176</v>
      </c>
      <c r="D219" s="18" t="str">
        <f t="shared" si="9"/>
        <v>MCB</v>
      </c>
      <c r="E219" s="36">
        <f t="shared" si="10"/>
        <v>0</v>
      </c>
      <c r="F219" s="36">
        <f t="shared" si="11"/>
        <v>0</v>
      </c>
      <c r="G219" s="18"/>
    </row>
    <row r="220" spans="1:7" ht="13.5" customHeight="1">
      <c r="A220" s="27">
        <v>4312</v>
      </c>
      <c r="B220" s="28">
        <v>46256</v>
      </c>
      <c r="C220" s="30" t="s">
        <v>70</v>
      </c>
      <c r="D220" s="18" t="str">
        <f t="shared" si="9"/>
        <v>Brake Shoe Magnus</v>
      </c>
      <c r="E220" s="36">
        <f t="shared" si="10"/>
        <v>18</v>
      </c>
      <c r="F220" s="36">
        <f t="shared" si="11"/>
        <v>35</v>
      </c>
      <c r="G220" s="18"/>
    </row>
    <row r="221" spans="1:7" ht="13.5" customHeight="1">
      <c r="A221" s="27">
        <v>4312</v>
      </c>
      <c r="B221" s="28">
        <v>46256</v>
      </c>
      <c r="C221" s="30" t="s">
        <v>129</v>
      </c>
      <c r="D221" s="18" t="str">
        <f t="shared" si="9"/>
        <v>Rear View Mirror Winner Magnus</v>
      </c>
      <c r="E221" s="36">
        <f t="shared" si="10"/>
        <v>18</v>
      </c>
      <c r="F221" s="36">
        <f t="shared" si="11"/>
        <v>34</v>
      </c>
      <c r="G221" s="18"/>
    </row>
    <row r="222" spans="1:7" ht="13.5" customHeight="1">
      <c r="A222" s="27">
        <v>4331</v>
      </c>
      <c r="B222" s="28">
        <v>46255</v>
      </c>
      <c r="C222" s="30" t="s">
        <v>70</v>
      </c>
      <c r="D222" s="18" t="str">
        <f t="shared" si="9"/>
        <v>Brake Shoe Magnus</v>
      </c>
      <c r="E222" s="36">
        <f t="shared" si="10"/>
        <v>18</v>
      </c>
      <c r="F222" s="36">
        <f t="shared" si="11"/>
        <v>35</v>
      </c>
      <c r="G222" s="18"/>
    </row>
    <row r="223" spans="1:7" ht="13.5" customHeight="1">
      <c r="A223" s="27" t="s">
        <v>581</v>
      </c>
      <c r="B223" s="28">
        <v>46255</v>
      </c>
      <c r="C223" s="30" t="s">
        <v>126</v>
      </c>
      <c r="D223" s="18" t="str">
        <f t="shared" si="9"/>
        <v>Switch</v>
      </c>
      <c r="E223" s="36">
        <f t="shared" si="10"/>
        <v>18</v>
      </c>
      <c r="F223" s="36">
        <f t="shared" si="11"/>
        <v>101</v>
      </c>
      <c r="G223" s="18" t="s">
        <v>586</v>
      </c>
    </row>
    <row r="224" spans="1:7" ht="13.5" customHeight="1">
      <c r="A224" s="27">
        <v>4326</v>
      </c>
      <c r="B224" s="28">
        <v>46254</v>
      </c>
      <c r="C224" s="30" t="s">
        <v>129</v>
      </c>
      <c r="D224" s="18" t="str">
        <f t="shared" si="9"/>
        <v>Rear View Mirror Winner Magnus</v>
      </c>
      <c r="E224" s="36">
        <f t="shared" si="10"/>
        <v>18</v>
      </c>
      <c r="F224" s="36">
        <f t="shared" si="11"/>
        <v>34</v>
      </c>
      <c r="G224" s="18"/>
    </row>
    <row r="225" spans="1:7" ht="13.5" customHeight="1">
      <c r="A225" s="27">
        <v>4324</v>
      </c>
      <c r="B225" s="28">
        <v>46253</v>
      </c>
      <c r="C225" s="30" t="s">
        <v>196</v>
      </c>
      <c r="D225" s="18" t="str">
        <f t="shared" si="9"/>
        <v>MAG-FRONT FENDER-ABS-GR BLK DM</v>
      </c>
      <c r="E225" s="36">
        <f t="shared" si="10"/>
        <v>18</v>
      </c>
      <c r="F225" s="36">
        <f t="shared" si="11"/>
        <v>3</v>
      </c>
      <c r="G225" s="18"/>
    </row>
    <row r="226" spans="1:7" ht="13.5" customHeight="1">
      <c r="A226" s="27">
        <v>4325</v>
      </c>
      <c r="B226" s="28">
        <v>46253</v>
      </c>
      <c r="C226" s="30" t="s">
        <v>188</v>
      </c>
      <c r="D226" s="18" t="str">
        <f t="shared" si="9"/>
        <v>MAG-INS.CLUSTER COVER FRONT-ABS-GR BLK D</v>
      </c>
      <c r="E226" s="36">
        <f t="shared" si="10"/>
        <v>18</v>
      </c>
      <c r="F226" s="36">
        <f t="shared" si="11"/>
        <v>1</v>
      </c>
      <c r="G226" s="18"/>
    </row>
    <row r="227" spans="1:7" ht="13.5" customHeight="1">
      <c r="A227" s="27">
        <v>4325</v>
      </c>
      <c r="B227" s="28">
        <v>46253</v>
      </c>
      <c r="C227" s="30" t="s">
        <v>55</v>
      </c>
      <c r="D227" s="18" t="str">
        <f t="shared" si="9"/>
        <v>MAG-INS.CLUSTER COVER REARR-ABS-GR BLK D</v>
      </c>
      <c r="E227" s="36">
        <f t="shared" si="10"/>
        <v>18</v>
      </c>
      <c r="F227" s="36">
        <f t="shared" si="11"/>
        <v>0</v>
      </c>
      <c r="G227" s="18"/>
    </row>
    <row r="228" spans="1:7" ht="13.5" customHeight="1">
      <c r="A228" s="27">
        <v>4325</v>
      </c>
      <c r="B228" s="28">
        <v>46253</v>
      </c>
      <c r="C228" s="30" t="s">
        <v>46</v>
      </c>
      <c r="D228" s="18" t="str">
        <f t="shared" si="9"/>
        <v>7.5A CHARGER PHASE-0</v>
      </c>
      <c r="E228" s="36">
        <f t="shared" si="10"/>
        <v>5</v>
      </c>
      <c r="F228" s="36">
        <f t="shared" si="11"/>
        <v>1</v>
      </c>
      <c r="G228" s="18">
        <v>142603563</v>
      </c>
    </row>
    <row r="229" spans="1:7" ht="13.5" customHeight="1">
      <c r="A229" s="27">
        <v>4325</v>
      </c>
      <c r="B229" s="28">
        <v>46253</v>
      </c>
      <c r="C229" s="30" t="s">
        <v>111</v>
      </c>
      <c r="D229" s="18" t="str">
        <f t="shared" si="9"/>
        <v>CHARGING SOCKET+10AFB FUSE+3PF250</v>
      </c>
      <c r="E229" s="36">
        <f t="shared" si="10"/>
        <v>18</v>
      </c>
      <c r="F229" s="36">
        <f t="shared" si="11"/>
        <v>2</v>
      </c>
      <c r="G229" s="18"/>
    </row>
    <row r="230" spans="1:7" ht="13.5" customHeight="1">
      <c r="A230" s="27">
        <v>4321</v>
      </c>
      <c r="B230" s="28">
        <v>46253</v>
      </c>
      <c r="C230" s="30" t="s">
        <v>96</v>
      </c>
      <c r="D230" s="18" t="str">
        <f t="shared" si="9"/>
        <v>MAG-PROTECTION BOARD RH-ABS-GLOSSY BLACK</v>
      </c>
      <c r="E230" s="36">
        <f t="shared" si="10"/>
        <v>18</v>
      </c>
      <c r="F230" s="36">
        <f t="shared" si="11"/>
        <v>1</v>
      </c>
      <c r="G230" s="18"/>
    </row>
    <row r="231" spans="1:7" ht="13.5" customHeight="1">
      <c r="A231" s="27">
        <v>4322</v>
      </c>
      <c r="B231" s="28">
        <v>46253</v>
      </c>
      <c r="C231" s="30" t="s">
        <v>116</v>
      </c>
      <c r="D231" s="18" t="str">
        <f t="shared" si="9"/>
        <v>CHARGING SOCKET-CHOGORI-M</v>
      </c>
      <c r="E231" s="36">
        <f t="shared" si="10"/>
        <v>18</v>
      </c>
      <c r="F231" s="36">
        <f t="shared" si="11"/>
        <v>2</v>
      </c>
      <c r="G231" s="18"/>
    </row>
    <row r="232" spans="1:7" ht="13.5" customHeight="1">
      <c r="A232" s="27">
        <v>4323</v>
      </c>
      <c r="B232" s="28">
        <v>46253</v>
      </c>
      <c r="C232" s="30" t="s">
        <v>109</v>
      </c>
      <c r="D232" s="18" t="str">
        <f t="shared" si="9"/>
        <v>THROTTLE RH W/O SWITCH</v>
      </c>
      <c r="E232" s="36">
        <f t="shared" si="10"/>
        <v>18</v>
      </c>
      <c r="F232" s="36">
        <f t="shared" si="11"/>
        <v>3</v>
      </c>
      <c r="G232" s="18"/>
    </row>
    <row r="233" spans="1:7" ht="13.5" customHeight="1">
      <c r="A233" s="27">
        <v>4318</v>
      </c>
      <c r="B233" s="28">
        <v>46252</v>
      </c>
      <c r="C233" s="30" t="s">
        <v>126</v>
      </c>
      <c r="D233" s="18" t="str">
        <f t="shared" si="9"/>
        <v>Switch</v>
      </c>
      <c r="E233" s="36">
        <f t="shared" si="10"/>
        <v>18</v>
      </c>
      <c r="F233" s="36">
        <f t="shared" si="11"/>
        <v>101</v>
      </c>
      <c r="G233" s="18" t="s">
        <v>308</v>
      </c>
    </row>
    <row r="234" spans="1:7" ht="13.5" customHeight="1">
      <c r="A234" s="27">
        <v>4318</v>
      </c>
      <c r="B234" s="28">
        <v>46252</v>
      </c>
      <c r="C234" s="30" t="s">
        <v>111</v>
      </c>
      <c r="D234" s="18" t="str">
        <f t="shared" si="9"/>
        <v>CHARGING SOCKET+10AFB FUSE+3PF250</v>
      </c>
      <c r="E234" s="36">
        <f t="shared" si="10"/>
        <v>18</v>
      </c>
      <c r="F234" s="36">
        <f t="shared" si="11"/>
        <v>2</v>
      </c>
      <c r="G234" s="18"/>
    </row>
    <row r="235" spans="1:7" ht="13.5" customHeight="1">
      <c r="A235" s="27">
        <v>4318</v>
      </c>
      <c r="B235" s="28">
        <v>46252</v>
      </c>
      <c r="C235" s="30" t="s">
        <v>82</v>
      </c>
      <c r="D235" s="18" t="str">
        <f t="shared" si="9"/>
        <v>MAGNUS HS-Front Brake Cable</v>
      </c>
      <c r="E235" s="36">
        <f t="shared" si="10"/>
        <v>18</v>
      </c>
      <c r="F235" s="36">
        <f t="shared" si="11"/>
        <v>8</v>
      </c>
      <c r="G235" s="18"/>
    </row>
    <row r="236" spans="1:7" ht="13.5" customHeight="1">
      <c r="A236" s="27">
        <v>4318</v>
      </c>
      <c r="B236" s="28">
        <v>46252</v>
      </c>
      <c r="C236" s="30" t="s">
        <v>81</v>
      </c>
      <c r="D236" s="18" t="str">
        <f t="shared" si="9"/>
        <v>MAGNUS HS-Front HBS  Brake Cable</v>
      </c>
      <c r="E236" s="36">
        <f t="shared" si="10"/>
        <v>18</v>
      </c>
      <c r="F236" s="36">
        <f t="shared" si="11"/>
        <v>5</v>
      </c>
      <c r="G236" s="18"/>
    </row>
    <row r="237" spans="1:7" ht="13.5" customHeight="1">
      <c r="A237" s="27">
        <v>4318</v>
      </c>
      <c r="B237" s="28">
        <v>46252</v>
      </c>
      <c r="C237" s="30" t="s">
        <v>80</v>
      </c>
      <c r="D237" s="18" t="str">
        <f t="shared" si="9"/>
        <v>MAGNUS HS-Rear Brake Cable</v>
      </c>
      <c r="E237" s="36">
        <f t="shared" si="10"/>
        <v>18</v>
      </c>
      <c r="F237" s="36">
        <f t="shared" si="11"/>
        <v>9</v>
      </c>
      <c r="G237" s="18"/>
    </row>
    <row r="238" spans="1:7" ht="13.5" customHeight="1">
      <c r="A238" s="27">
        <v>4318</v>
      </c>
      <c r="B238" s="28">
        <v>46252</v>
      </c>
      <c r="C238" s="30" t="s">
        <v>70</v>
      </c>
      <c r="D238" s="18" t="str">
        <f t="shared" si="9"/>
        <v>Brake Shoe Magnus</v>
      </c>
      <c r="E238" s="36">
        <f t="shared" si="10"/>
        <v>18</v>
      </c>
      <c r="F238" s="36">
        <f t="shared" si="11"/>
        <v>35</v>
      </c>
      <c r="G238" s="18"/>
    </row>
    <row r="239" spans="1:7" ht="13.5" customHeight="1">
      <c r="A239" s="27">
        <v>4316</v>
      </c>
      <c r="B239" s="28">
        <v>46252</v>
      </c>
      <c r="C239" s="30" t="s">
        <v>105</v>
      </c>
      <c r="D239" s="18" t="str">
        <f t="shared" si="9"/>
        <v>WHEEL SPROCKET</v>
      </c>
      <c r="E239" s="36">
        <f t="shared" si="10"/>
        <v>18</v>
      </c>
      <c r="F239" s="36">
        <f t="shared" si="11"/>
        <v>1</v>
      </c>
      <c r="G239" s="18"/>
    </row>
    <row r="240" spans="1:7" ht="13.5" customHeight="1">
      <c r="A240" s="27">
        <v>4316</v>
      </c>
      <c r="B240" s="28">
        <v>46252</v>
      </c>
      <c r="C240" s="30" t="s">
        <v>108</v>
      </c>
      <c r="D240" s="18" t="str">
        <f t="shared" si="9"/>
        <v>MOTOR SPROCKET</v>
      </c>
      <c r="E240" s="36">
        <f t="shared" si="10"/>
        <v>18</v>
      </c>
      <c r="F240" s="36">
        <f t="shared" si="11"/>
        <v>1</v>
      </c>
      <c r="G240" s="18"/>
    </row>
    <row r="241" spans="1:7" ht="13.5" customHeight="1">
      <c r="A241" s="27">
        <v>4316</v>
      </c>
      <c r="B241" s="28">
        <v>46252</v>
      </c>
      <c r="C241" s="30" t="s">
        <v>113</v>
      </c>
      <c r="D241" s="18" t="str">
        <f t="shared" si="9"/>
        <v>BELT</v>
      </c>
      <c r="E241" s="36">
        <f t="shared" si="10"/>
        <v>18</v>
      </c>
      <c r="F241" s="36">
        <f t="shared" si="11"/>
        <v>1</v>
      </c>
      <c r="G241" s="18"/>
    </row>
    <row r="242" spans="1:7" ht="13.5" customHeight="1">
      <c r="A242" s="27">
        <v>4314</v>
      </c>
      <c r="B242" s="28">
        <v>46252</v>
      </c>
      <c r="C242" s="30" t="s">
        <v>100</v>
      </c>
      <c r="D242" s="18" t="str">
        <f t="shared" si="9"/>
        <v>CEAT 90/90-12 ZOOM X3 54J TL (Tyre 12")</v>
      </c>
      <c r="E242" s="36">
        <f t="shared" si="10"/>
        <v>18</v>
      </c>
      <c r="F242" s="36">
        <f t="shared" si="11"/>
        <v>1</v>
      </c>
      <c r="G242" s="18"/>
    </row>
    <row r="243" spans="1:7" ht="13.5" customHeight="1">
      <c r="A243" s="27">
        <v>4317</v>
      </c>
      <c r="B243" s="28">
        <v>46252</v>
      </c>
      <c r="C243" s="30" t="s">
        <v>350</v>
      </c>
      <c r="D243" s="18" t="str">
        <f t="shared" si="9"/>
        <v>HALL SENSOR PCB ASSEMBLY-Z/M</v>
      </c>
      <c r="E243" s="36">
        <f t="shared" si="10"/>
        <v>18</v>
      </c>
      <c r="F243" s="36">
        <f t="shared" si="11"/>
        <v>19</v>
      </c>
      <c r="G243" s="18"/>
    </row>
    <row r="244" spans="1:7" ht="13.5" customHeight="1">
      <c r="A244" s="27">
        <v>4317</v>
      </c>
      <c r="B244" s="28">
        <v>46252</v>
      </c>
      <c r="C244" s="30" t="s">
        <v>76</v>
      </c>
      <c r="D244" s="18" t="str">
        <f t="shared" si="9"/>
        <v>Rear Bearing 6204LLU</v>
      </c>
      <c r="E244" s="36">
        <f t="shared" si="10"/>
        <v>18</v>
      </c>
      <c r="F244" s="36">
        <f t="shared" si="11"/>
        <v>22</v>
      </c>
      <c r="G244" s="18"/>
    </row>
    <row r="245" spans="1:7" ht="13.5" customHeight="1">
      <c r="A245" s="27" t="s">
        <v>636</v>
      </c>
      <c r="B245" s="28">
        <v>46252</v>
      </c>
      <c r="C245" s="30" t="s">
        <v>126</v>
      </c>
      <c r="D245" s="18" t="str">
        <f t="shared" si="9"/>
        <v>Switch</v>
      </c>
      <c r="E245" s="36">
        <f t="shared" si="10"/>
        <v>18</v>
      </c>
      <c r="F245" s="36">
        <f t="shared" si="11"/>
        <v>101</v>
      </c>
      <c r="G245" s="18" t="s">
        <v>641</v>
      </c>
    </row>
    <row r="246" spans="1:7" ht="13.5" customHeight="1">
      <c r="A246" s="27">
        <v>4313</v>
      </c>
      <c r="B246" s="28">
        <v>46252</v>
      </c>
      <c r="C246" s="30" t="s">
        <v>162</v>
      </c>
      <c r="D246" s="18" t="str">
        <f t="shared" si="9"/>
        <v>LUGG-BOX-FRONT COVER-LID-PP-BK</v>
      </c>
      <c r="E246" s="36">
        <f t="shared" si="10"/>
        <v>18</v>
      </c>
      <c r="F246" s="36">
        <f t="shared" si="11"/>
        <v>7</v>
      </c>
      <c r="G246" s="18"/>
    </row>
    <row r="247" spans="1:7" ht="13.5" customHeight="1">
      <c r="A247" s="27">
        <v>4313</v>
      </c>
      <c r="B247" s="28">
        <v>46252</v>
      </c>
      <c r="C247" s="30" t="s">
        <v>109</v>
      </c>
      <c r="D247" s="18" t="str">
        <f t="shared" si="9"/>
        <v>THROTTLE RH W/O SWITCH</v>
      </c>
      <c r="E247" s="36">
        <f t="shared" si="10"/>
        <v>18</v>
      </c>
      <c r="F247" s="36">
        <f t="shared" si="11"/>
        <v>3</v>
      </c>
      <c r="G247" s="18"/>
    </row>
    <row r="248" spans="1:7" ht="13.5" customHeight="1">
      <c r="A248" s="27">
        <v>4311</v>
      </c>
      <c r="B248" s="28">
        <v>46249</v>
      </c>
      <c r="C248" s="30" t="s">
        <v>145</v>
      </c>
      <c r="D248" s="18" t="str">
        <f t="shared" si="9"/>
        <v>MAG-FRONT FENDER-ABS-OCEAN BLUE DM</v>
      </c>
      <c r="E248" s="36">
        <f t="shared" si="10"/>
        <v>18</v>
      </c>
      <c r="F248" s="36">
        <f t="shared" si="11"/>
        <v>1</v>
      </c>
      <c r="G248" s="18"/>
    </row>
    <row r="249" spans="1:7" ht="13.5" customHeight="1">
      <c r="A249" s="27">
        <v>4311</v>
      </c>
      <c r="B249" s="28">
        <v>46249</v>
      </c>
      <c r="C249" s="30" t="s">
        <v>208</v>
      </c>
      <c r="D249" s="18" t="str">
        <f t="shared" si="9"/>
        <v>MAG-REAR PANEL TOP-ABS-OCEAN BLUE DM</v>
      </c>
      <c r="E249" s="36">
        <f t="shared" si="10"/>
        <v>18</v>
      </c>
      <c r="F249" s="36">
        <f t="shared" si="11"/>
        <v>2</v>
      </c>
      <c r="G249" s="18"/>
    </row>
    <row r="250" spans="1:7" ht="13.5" customHeight="1">
      <c r="A250" s="27">
        <v>4311</v>
      </c>
      <c r="B250" s="28">
        <v>46249</v>
      </c>
      <c r="C250" s="30" t="s">
        <v>82</v>
      </c>
      <c r="D250" s="18" t="str">
        <f t="shared" si="9"/>
        <v>MAGNUS HS-Front Brake Cable</v>
      </c>
      <c r="E250" s="36">
        <f t="shared" si="10"/>
        <v>18</v>
      </c>
      <c r="F250" s="36">
        <f t="shared" si="11"/>
        <v>8</v>
      </c>
      <c r="G250" s="18"/>
    </row>
    <row r="251" spans="1:7" ht="13.5" customHeight="1">
      <c r="A251" s="27">
        <v>4311</v>
      </c>
      <c r="B251" s="28">
        <v>46249</v>
      </c>
      <c r="C251" s="30" t="s">
        <v>81</v>
      </c>
      <c r="D251" s="18" t="str">
        <f t="shared" si="9"/>
        <v>MAGNUS HS-Front HBS  Brake Cable</v>
      </c>
      <c r="E251" s="36">
        <f t="shared" si="10"/>
        <v>18</v>
      </c>
      <c r="F251" s="36">
        <f t="shared" si="11"/>
        <v>5</v>
      </c>
      <c r="G251" s="18"/>
    </row>
    <row r="252" spans="1:7" ht="13.5" customHeight="1">
      <c r="A252" s="27">
        <v>4311</v>
      </c>
      <c r="B252" s="28">
        <v>46249</v>
      </c>
      <c r="C252" s="30" t="s">
        <v>80</v>
      </c>
      <c r="D252" s="18" t="str">
        <f t="shared" si="9"/>
        <v>MAGNUS HS-Rear Brake Cable</v>
      </c>
      <c r="E252" s="36">
        <f t="shared" si="10"/>
        <v>18</v>
      </c>
      <c r="F252" s="36">
        <f t="shared" si="11"/>
        <v>9</v>
      </c>
      <c r="G252" s="18"/>
    </row>
    <row r="253" spans="1:7" ht="13.5" customHeight="1">
      <c r="A253" s="27">
        <v>4311</v>
      </c>
      <c r="B253" s="28">
        <v>46249</v>
      </c>
      <c r="C253" s="30" t="s">
        <v>62</v>
      </c>
      <c r="D253" s="18" t="str">
        <f t="shared" si="9"/>
        <v>MAGNUS-LOCK SET-PAVNA DM</v>
      </c>
      <c r="E253" s="36">
        <f t="shared" si="10"/>
        <v>18</v>
      </c>
      <c r="F253" s="36">
        <f t="shared" si="11"/>
        <v>4</v>
      </c>
      <c r="G253" s="18"/>
    </row>
    <row r="254" spans="1:7" ht="13.5" customHeight="1">
      <c r="A254" s="27">
        <v>4311</v>
      </c>
      <c r="B254" s="28">
        <v>46249</v>
      </c>
      <c r="C254" s="30" t="s">
        <v>257</v>
      </c>
      <c r="D254" s="18" t="str">
        <f t="shared" si="9"/>
        <v>MAGNUS-SEAT LATCH U-CLAMP DD-STL YZP</v>
      </c>
      <c r="E254" s="36">
        <f t="shared" si="10"/>
        <v>18</v>
      </c>
      <c r="F254" s="36">
        <f t="shared" si="11"/>
        <v>4</v>
      </c>
      <c r="G254" s="18"/>
    </row>
    <row r="255" spans="1:7" ht="13.5" customHeight="1">
      <c r="A255" s="27">
        <v>4311</v>
      </c>
      <c r="B255" s="28">
        <v>46249</v>
      </c>
      <c r="C255" s="30" t="s">
        <v>126</v>
      </c>
      <c r="D255" s="18" t="str">
        <f t="shared" si="9"/>
        <v>Switch</v>
      </c>
      <c r="E255" s="36">
        <f t="shared" si="10"/>
        <v>18</v>
      </c>
      <c r="F255" s="36">
        <f t="shared" si="11"/>
        <v>101</v>
      </c>
      <c r="G255" s="18" t="s">
        <v>308</v>
      </c>
    </row>
    <row r="256" spans="1:7" ht="13.5" customHeight="1">
      <c r="A256" s="27">
        <v>4311</v>
      </c>
      <c r="B256" s="28">
        <v>46249</v>
      </c>
      <c r="C256" s="30" t="s">
        <v>126</v>
      </c>
      <c r="D256" s="18" t="str">
        <f t="shared" si="9"/>
        <v>Switch</v>
      </c>
      <c r="E256" s="36">
        <f t="shared" si="10"/>
        <v>18</v>
      </c>
      <c r="F256" s="36">
        <f t="shared" si="11"/>
        <v>101</v>
      </c>
      <c r="G256" s="18" t="s">
        <v>641</v>
      </c>
    </row>
    <row r="257" spans="1:7" ht="13.5" customHeight="1">
      <c r="A257" s="27">
        <v>4311</v>
      </c>
      <c r="B257" s="28">
        <v>46249</v>
      </c>
      <c r="C257" s="30" t="s">
        <v>70</v>
      </c>
      <c r="D257" s="18" t="str">
        <f t="shared" ref="D257:D320" si="12">VLOOKUP(C257,Old,2,FALSE)</f>
        <v>Brake Shoe Magnus</v>
      </c>
      <c r="E257" s="36">
        <f t="shared" ref="E257:E320" si="13">VLOOKUP(C257,Old,9,FALSE)</f>
        <v>18</v>
      </c>
      <c r="F257" s="36">
        <f t="shared" ref="F257:F320" si="14">VLOOKUP(C257,Old,8,FALSE)</f>
        <v>35</v>
      </c>
      <c r="G257" s="18"/>
    </row>
    <row r="258" spans="1:7" ht="13.5" customHeight="1">
      <c r="A258" s="27">
        <v>4311</v>
      </c>
      <c r="B258" s="28">
        <v>46249</v>
      </c>
      <c r="C258" s="30" t="s">
        <v>70</v>
      </c>
      <c r="D258" s="18" t="str">
        <f t="shared" si="12"/>
        <v>Brake Shoe Magnus</v>
      </c>
      <c r="E258" s="36">
        <f t="shared" si="13"/>
        <v>18</v>
      </c>
      <c r="F258" s="36">
        <f t="shared" si="14"/>
        <v>35</v>
      </c>
      <c r="G258" s="18"/>
    </row>
    <row r="259" spans="1:7" ht="13.5" customHeight="1">
      <c r="A259" s="27">
        <v>4310</v>
      </c>
      <c r="B259" s="28">
        <v>46249</v>
      </c>
      <c r="C259" s="30" t="s">
        <v>70</v>
      </c>
      <c r="D259" s="18" t="str">
        <f t="shared" si="12"/>
        <v>Brake Shoe Magnus</v>
      </c>
      <c r="E259" s="36">
        <f t="shared" si="13"/>
        <v>18</v>
      </c>
      <c r="F259" s="36">
        <f t="shared" si="14"/>
        <v>35</v>
      </c>
      <c r="G259" s="18"/>
    </row>
    <row r="260" spans="1:7" ht="13.5" customHeight="1">
      <c r="A260" s="27">
        <v>4304</v>
      </c>
      <c r="B260" s="28">
        <v>46249</v>
      </c>
      <c r="C260" s="30" t="s">
        <v>666</v>
      </c>
      <c r="D260" s="18" t="str">
        <f t="shared" si="12"/>
        <v>INST_CLUSTER_COVER_RR</v>
      </c>
      <c r="E260" s="36">
        <f t="shared" si="13"/>
        <v>18</v>
      </c>
      <c r="F260" s="36">
        <f t="shared" si="14"/>
        <v>1</v>
      </c>
      <c r="G260" s="18"/>
    </row>
    <row r="261" spans="1:7" ht="13.5" customHeight="1">
      <c r="A261" s="27">
        <v>4304</v>
      </c>
      <c r="B261" s="28">
        <v>46249</v>
      </c>
      <c r="C261" s="30" t="s">
        <v>51</v>
      </c>
      <c r="D261" s="18" t="str">
        <f t="shared" si="12"/>
        <v>NEXUS OIL PALCO 80W90 120Ml</v>
      </c>
      <c r="E261" s="36">
        <f t="shared" si="13"/>
        <v>18</v>
      </c>
      <c r="F261" s="36">
        <f t="shared" si="14"/>
        <v>4</v>
      </c>
      <c r="G261" s="18"/>
    </row>
    <row r="262" spans="1:7" ht="13.5" customHeight="1">
      <c r="A262" s="27">
        <v>4304</v>
      </c>
      <c r="B262" s="28">
        <v>46249</v>
      </c>
      <c r="C262" s="30" t="s">
        <v>179</v>
      </c>
      <c r="D262" s="18" t="str">
        <f t="shared" si="12"/>
        <v>BRAKE PADS</v>
      </c>
      <c r="E262" s="36">
        <f t="shared" si="13"/>
        <v>0</v>
      </c>
      <c r="F262" s="36">
        <f t="shared" si="14"/>
        <v>6</v>
      </c>
      <c r="G262" s="18"/>
    </row>
    <row r="263" spans="1:7" ht="13.5" customHeight="1">
      <c r="A263" s="27">
        <v>4309</v>
      </c>
      <c r="B263" s="28">
        <v>46248</v>
      </c>
      <c r="C263" s="30" t="s">
        <v>64</v>
      </c>
      <c r="D263" s="18" t="str">
        <f t="shared" si="12"/>
        <v>Front Bearing Kit 6201RS (Pair)</v>
      </c>
      <c r="E263" s="36">
        <f t="shared" si="13"/>
        <v>18</v>
      </c>
      <c r="F263" s="36">
        <f t="shared" si="14"/>
        <v>6</v>
      </c>
      <c r="G263" s="18"/>
    </row>
    <row r="264" spans="1:7" ht="13.5" customHeight="1">
      <c r="A264" s="27">
        <v>4309</v>
      </c>
      <c r="B264" s="28">
        <v>46248</v>
      </c>
      <c r="C264" s="30" t="s">
        <v>129</v>
      </c>
      <c r="D264" s="18" t="str">
        <f t="shared" si="12"/>
        <v>Rear View Mirror Winner Magnus</v>
      </c>
      <c r="E264" s="36">
        <f t="shared" si="13"/>
        <v>18</v>
      </c>
      <c r="F264" s="36">
        <f t="shared" si="14"/>
        <v>34</v>
      </c>
      <c r="G264" s="18"/>
    </row>
    <row r="265" spans="1:7" ht="13.5" customHeight="1">
      <c r="A265" s="27">
        <v>4309</v>
      </c>
      <c r="B265" s="28">
        <v>46248</v>
      </c>
      <c r="C265" s="30" t="s">
        <v>183</v>
      </c>
      <c r="D265" s="18" t="str">
        <f t="shared" si="12"/>
        <v xml:space="preserve">3.00-10 ZOOM D TL42 J
</v>
      </c>
      <c r="E265" s="36">
        <f t="shared" si="13"/>
        <v>18</v>
      </c>
      <c r="F265" s="36">
        <f t="shared" si="14"/>
        <v>0</v>
      </c>
      <c r="G265" s="18"/>
    </row>
    <row r="266" spans="1:7" ht="13.5" customHeight="1">
      <c r="A266" s="27">
        <v>4309</v>
      </c>
      <c r="B266" s="28">
        <v>46248</v>
      </c>
      <c r="C266" s="30" t="s">
        <v>202</v>
      </c>
      <c r="D266" s="18" t="str">
        <f t="shared" si="12"/>
        <v>Headlight Bulb</v>
      </c>
      <c r="E266" s="36">
        <f t="shared" si="13"/>
        <v>18</v>
      </c>
      <c r="F266" s="36">
        <f t="shared" si="14"/>
        <v>13</v>
      </c>
      <c r="G266" s="18"/>
    </row>
    <row r="267" spans="1:7" ht="13.5" customHeight="1">
      <c r="A267" s="27">
        <v>4308</v>
      </c>
      <c r="B267" s="28">
        <v>46249</v>
      </c>
      <c r="C267" s="30" t="s">
        <v>64</v>
      </c>
      <c r="D267" s="18" t="str">
        <f t="shared" si="12"/>
        <v>Front Bearing Kit 6201RS (Pair)</v>
      </c>
      <c r="E267" s="36">
        <f t="shared" si="13"/>
        <v>18</v>
      </c>
      <c r="F267" s="36">
        <f t="shared" si="14"/>
        <v>6</v>
      </c>
      <c r="G267" s="18"/>
    </row>
    <row r="268" spans="1:7" ht="13.5" customHeight="1">
      <c r="A268" s="27">
        <v>4308</v>
      </c>
      <c r="B268" s="28">
        <v>46249</v>
      </c>
      <c r="C268" s="30" t="s">
        <v>183</v>
      </c>
      <c r="D268" s="18" t="str">
        <f t="shared" si="12"/>
        <v xml:space="preserve">3.00-10 ZOOM D TL42 J
</v>
      </c>
      <c r="E268" s="36">
        <f t="shared" si="13"/>
        <v>18</v>
      </c>
      <c r="F268" s="36">
        <f t="shared" si="14"/>
        <v>0</v>
      </c>
      <c r="G268" s="18"/>
    </row>
    <row r="269" spans="1:7" ht="13.5" customHeight="1">
      <c r="A269" s="27">
        <v>4303</v>
      </c>
      <c r="B269" s="28">
        <v>46248</v>
      </c>
      <c r="C269" s="30" t="s">
        <v>64</v>
      </c>
      <c r="D269" s="18" t="str">
        <f t="shared" si="12"/>
        <v>Front Bearing Kit 6201RS (Pair)</v>
      </c>
      <c r="E269" s="36">
        <f t="shared" si="13"/>
        <v>18</v>
      </c>
      <c r="F269" s="36">
        <f t="shared" si="14"/>
        <v>6</v>
      </c>
      <c r="G269" s="18"/>
    </row>
    <row r="270" spans="1:7" ht="13.5" customHeight="1">
      <c r="A270" s="27">
        <v>4307</v>
      </c>
      <c r="B270" s="28">
        <v>46247</v>
      </c>
      <c r="C270" s="30" t="s">
        <v>132</v>
      </c>
      <c r="D270" s="18" t="str">
        <f t="shared" si="12"/>
        <v>Zeal-Throttle-Black-DM</v>
      </c>
      <c r="E270" s="36">
        <f t="shared" si="13"/>
        <v>18</v>
      </c>
      <c r="F270" s="36">
        <f t="shared" si="14"/>
        <v>2</v>
      </c>
      <c r="G270" s="18" t="s">
        <v>680</v>
      </c>
    </row>
    <row r="271" spans="1:7" ht="13.5" customHeight="1">
      <c r="A271" s="27">
        <v>4299</v>
      </c>
      <c r="B271" s="28">
        <v>46246</v>
      </c>
      <c r="C271" s="30" t="s">
        <v>131</v>
      </c>
      <c r="D271" s="18" t="str">
        <f t="shared" si="12"/>
        <v>Magnus Mat Red Black</v>
      </c>
      <c r="E271" s="36">
        <f t="shared" si="13"/>
        <v>18</v>
      </c>
      <c r="F271" s="36">
        <f t="shared" si="14"/>
        <v>55</v>
      </c>
      <c r="G271" s="18"/>
    </row>
    <row r="272" spans="1:7" ht="13.5" customHeight="1">
      <c r="A272" s="27">
        <v>4302</v>
      </c>
      <c r="B272" s="28">
        <v>46246</v>
      </c>
      <c r="C272" s="14" t="s">
        <v>244</v>
      </c>
      <c r="D272" s="18" t="str">
        <f t="shared" si="12"/>
        <v>Zeal-Brake Panel Rear-Al PDC-Black PC</v>
      </c>
      <c r="E272" s="36">
        <f t="shared" si="13"/>
        <v>18</v>
      </c>
      <c r="F272" s="36">
        <f t="shared" si="14"/>
        <v>0</v>
      </c>
      <c r="G272" s="18"/>
    </row>
    <row r="273" spans="1:7" ht="13.5" customHeight="1">
      <c r="A273" s="27">
        <v>4302</v>
      </c>
      <c r="B273" s="28">
        <v>46246</v>
      </c>
      <c r="C273" s="14" t="s">
        <v>95</v>
      </c>
      <c r="D273" s="18" t="str">
        <f t="shared" si="12"/>
        <v>AIR VALVE-TS1630-TUBELESS-TRITON-REAR</v>
      </c>
      <c r="E273" s="36">
        <f t="shared" si="13"/>
        <v>18</v>
      </c>
      <c r="F273" s="36">
        <f t="shared" si="14"/>
        <v>22</v>
      </c>
      <c r="G273" s="18"/>
    </row>
    <row r="274" spans="1:7" ht="13.5" customHeight="1">
      <c r="A274" s="27">
        <v>4302</v>
      </c>
      <c r="B274" s="28">
        <v>46246</v>
      </c>
      <c r="C274" s="14" t="s">
        <v>70</v>
      </c>
      <c r="D274" s="18" t="str">
        <f t="shared" si="12"/>
        <v>Brake Shoe Magnus</v>
      </c>
      <c r="E274" s="36">
        <f t="shared" si="13"/>
        <v>18</v>
      </c>
      <c r="F274" s="36">
        <f t="shared" si="14"/>
        <v>35</v>
      </c>
      <c r="G274" s="18"/>
    </row>
    <row r="275" spans="1:7" ht="13.5" customHeight="1">
      <c r="A275" s="27">
        <v>4302</v>
      </c>
      <c r="B275" s="28">
        <v>46246</v>
      </c>
      <c r="C275" s="14" t="s">
        <v>183</v>
      </c>
      <c r="D275" s="18" t="str">
        <f t="shared" si="12"/>
        <v xml:space="preserve">3.00-10 ZOOM D TL42 J
</v>
      </c>
      <c r="E275" s="36">
        <f t="shared" si="13"/>
        <v>18</v>
      </c>
      <c r="F275" s="36">
        <f t="shared" si="14"/>
        <v>0</v>
      </c>
      <c r="G275" s="18"/>
    </row>
    <row r="276" spans="1:7" ht="13.5" customHeight="1">
      <c r="A276" s="27">
        <v>4300</v>
      </c>
      <c r="B276" s="28">
        <v>46246</v>
      </c>
      <c r="C276" s="14" t="s">
        <v>129</v>
      </c>
      <c r="D276" s="18" t="str">
        <f t="shared" si="12"/>
        <v>Rear View Mirror Winner Magnus</v>
      </c>
      <c r="E276" s="36">
        <f t="shared" si="13"/>
        <v>18</v>
      </c>
      <c r="F276" s="36">
        <f t="shared" si="14"/>
        <v>34</v>
      </c>
      <c r="G276" s="18"/>
    </row>
    <row r="277" spans="1:7" ht="13.5" customHeight="1">
      <c r="A277" s="27">
        <v>4300</v>
      </c>
      <c r="B277" s="28">
        <v>46246</v>
      </c>
      <c r="C277" s="14" t="s">
        <v>183</v>
      </c>
      <c r="D277" s="18" t="str">
        <f t="shared" si="12"/>
        <v xml:space="preserve">3.00-10 ZOOM D TL42 J
</v>
      </c>
      <c r="E277" s="36">
        <f t="shared" si="13"/>
        <v>18</v>
      </c>
      <c r="F277" s="36">
        <f t="shared" si="14"/>
        <v>0</v>
      </c>
      <c r="G277" s="18"/>
    </row>
    <row r="278" spans="1:7" ht="13.5" customHeight="1">
      <c r="A278" s="27">
        <v>4301</v>
      </c>
      <c r="B278" s="28">
        <v>46245</v>
      </c>
      <c r="C278" s="14" t="s">
        <v>548</v>
      </c>
      <c r="D278" s="18" t="str">
        <f t="shared" si="12"/>
        <v xml:space="preserve">BTRY-CHARGING-CNCTR-SB50 TO XLR FEMALE
</v>
      </c>
      <c r="E278" s="36">
        <f t="shared" si="13"/>
        <v>18</v>
      </c>
      <c r="F278" s="36">
        <f t="shared" si="14"/>
        <v>2</v>
      </c>
      <c r="G278" s="18"/>
    </row>
    <row r="279" spans="1:7" ht="13.5" customHeight="1">
      <c r="A279" s="27">
        <v>4294</v>
      </c>
      <c r="B279" s="28">
        <v>46245</v>
      </c>
      <c r="C279" s="14" t="s">
        <v>162</v>
      </c>
      <c r="D279" s="18" t="str">
        <f t="shared" si="12"/>
        <v>LUGG-BOX-FRONT COVER-LID-PP-BK</v>
      </c>
      <c r="E279" s="36">
        <f t="shared" si="13"/>
        <v>18</v>
      </c>
      <c r="F279" s="36">
        <f t="shared" si="14"/>
        <v>7</v>
      </c>
      <c r="G279" s="18"/>
    </row>
    <row r="280" spans="1:7" ht="13.5" customHeight="1">
      <c r="A280" s="27">
        <v>4294</v>
      </c>
      <c r="B280" s="28">
        <v>46245</v>
      </c>
      <c r="C280" s="14" t="s">
        <v>706</v>
      </c>
      <c r="D280" s="18" t="str">
        <f t="shared" si="12"/>
        <v>THROTTLE RH W/O SWITCH</v>
      </c>
      <c r="E280" s="36">
        <f t="shared" si="13"/>
        <v>18</v>
      </c>
      <c r="F280" s="36">
        <f t="shared" si="14"/>
        <v>3</v>
      </c>
      <c r="G280" s="18"/>
    </row>
    <row r="281" spans="1:7" ht="13.5" customHeight="1">
      <c r="A281" s="27">
        <v>4294</v>
      </c>
      <c r="B281" s="28">
        <v>46245</v>
      </c>
      <c r="C281" s="14" t="s">
        <v>112</v>
      </c>
      <c r="D281" s="18" t="str">
        <f t="shared" si="12"/>
        <v>MAG/ZEAL-BRAKE CABLE GUIDE-STEEL-ZP-DM</v>
      </c>
      <c r="E281" s="36">
        <f t="shared" si="13"/>
        <v>18</v>
      </c>
      <c r="F281" s="36">
        <f t="shared" si="14"/>
        <v>11</v>
      </c>
      <c r="G281" s="18"/>
    </row>
    <row r="282" spans="1:7" ht="13.5" customHeight="1">
      <c r="A282" s="27">
        <v>4294</v>
      </c>
      <c r="B282" s="28">
        <v>46245</v>
      </c>
      <c r="C282" s="14" t="s">
        <v>70</v>
      </c>
      <c r="D282" s="18" t="str">
        <f t="shared" si="12"/>
        <v>Brake Shoe Magnus</v>
      </c>
      <c r="E282" s="36">
        <f t="shared" si="13"/>
        <v>18</v>
      </c>
      <c r="F282" s="36">
        <f t="shared" si="14"/>
        <v>35</v>
      </c>
      <c r="G282" s="18"/>
    </row>
    <row r="283" spans="1:7" ht="13.5" customHeight="1">
      <c r="A283" s="27">
        <v>4292</v>
      </c>
      <c r="B283" s="28">
        <v>46243</v>
      </c>
      <c r="C283" s="14" t="s">
        <v>82</v>
      </c>
      <c r="D283" s="18" t="str">
        <f t="shared" si="12"/>
        <v>MAGNUS HS-Front Brake Cable</v>
      </c>
      <c r="E283" s="36">
        <f t="shared" si="13"/>
        <v>18</v>
      </c>
      <c r="F283" s="36">
        <f t="shared" si="14"/>
        <v>8</v>
      </c>
      <c r="G283" s="18"/>
    </row>
    <row r="284" spans="1:7" ht="13.5" customHeight="1">
      <c r="A284" s="27">
        <v>4292</v>
      </c>
      <c r="B284" s="28">
        <v>46243</v>
      </c>
      <c r="C284" s="14" t="s">
        <v>81</v>
      </c>
      <c r="D284" s="18" t="str">
        <f t="shared" si="12"/>
        <v>MAGNUS HS-Front HBS  Brake Cable</v>
      </c>
      <c r="E284" s="36">
        <f t="shared" si="13"/>
        <v>18</v>
      </c>
      <c r="F284" s="36">
        <f t="shared" si="14"/>
        <v>5</v>
      </c>
      <c r="G284" s="18"/>
    </row>
    <row r="285" spans="1:7" ht="13.5" customHeight="1">
      <c r="A285" s="27">
        <v>4292</v>
      </c>
      <c r="B285" s="28">
        <v>46243</v>
      </c>
      <c r="C285" s="14" t="s">
        <v>148</v>
      </c>
      <c r="D285" s="18" t="str">
        <f t="shared" si="12"/>
        <v>Zeal-Brake Lever RH-Al PDC-Black PC</v>
      </c>
      <c r="E285" s="36">
        <f t="shared" si="13"/>
        <v>18</v>
      </c>
      <c r="F285" s="36">
        <f t="shared" si="14"/>
        <v>1</v>
      </c>
      <c r="G285" s="18"/>
    </row>
    <row r="286" spans="1:7" ht="13.5" customHeight="1">
      <c r="A286" s="27">
        <v>4292</v>
      </c>
      <c r="B286" s="28">
        <v>46243</v>
      </c>
      <c r="C286" s="14" t="s">
        <v>122</v>
      </c>
      <c r="D286" s="18" t="str">
        <f t="shared" si="12"/>
        <v>CEAT 3.00-10 Energy Ride EV 42J TL</v>
      </c>
      <c r="E286" s="36">
        <f t="shared" si="13"/>
        <v>18</v>
      </c>
      <c r="F286" s="36">
        <f t="shared" si="14"/>
        <v>0</v>
      </c>
      <c r="G286" s="18"/>
    </row>
    <row r="287" spans="1:7" ht="13.5" customHeight="1">
      <c r="A287" s="27">
        <v>4295</v>
      </c>
      <c r="B287" s="28">
        <v>46243</v>
      </c>
      <c r="C287" s="14" t="s">
        <v>144</v>
      </c>
      <c r="D287" s="18" t="str">
        <f t="shared" si="12"/>
        <v>HANDLE_LOCK_ SET</v>
      </c>
      <c r="E287" s="36">
        <f t="shared" si="13"/>
        <v>18</v>
      </c>
      <c r="F287" s="36">
        <f t="shared" si="14"/>
        <v>3</v>
      </c>
      <c r="G287" s="18"/>
    </row>
    <row r="288" spans="1:7" ht="13.5" customHeight="1">
      <c r="A288" s="27">
        <v>4284</v>
      </c>
      <c r="B288" s="28">
        <v>46241</v>
      </c>
      <c r="C288" s="14" t="s">
        <v>145</v>
      </c>
      <c r="D288" s="18" t="str">
        <f t="shared" si="12"/>
        <v>MAG-FRONT FENDER-ABS-OCEAN BLUE DM</v>
      </c>
      <c r="E288" s="36">
        <f t="shared" si="13"/>
        <v>18</v>
      </c>
      <c r="F288" s="36">
        <f t="shared" si="14"/>
        <v>1</v>
      </c>
      <c r="G288" s="18"/>
    </row>
    <row r="289" spans="1:7" ht="13.5" customHeight="1">
      <c r="A289" s="27">
        <v>4284</v>
      </c>
      <c r="B289" s="28">
        <v>46241</v>
      </c>
      <c r="C289" s="14" t="s">
        <v>117</v>
      </c>
      <c r="D289" s="18" t="str">
        <f t="shared" si="12"/>
        <v>Magnus-Front Panel Decorative Plate DM</v>
      </c>
      <c r="E289" s="36">
        <f t="shared" si="13"/>
        <v>18</v>
      </c>
      <c r="F289" s="36">
        <f t="shared" si="14"/>
        <v>2</v>
      </c>
      <c r="G289" s="18"/>
    </row>
    <row r="290" spans="1:7" ht="13.5" customHeight="1">
      <c r="A290" s="27">
        <v>4284</v>
      </c>
      <c r="B290" s="28">
        <v>46241</v>
      </c>
      <c r="C290" s="14" t="s">
        <v>126</v>
      </c>
      <c r="D290" s="18" t="str">
        <f t="shared" si="12"/>
        <v>Switch</v>
      </c>
      <c r="E290" s="36">
        <f t="shared" si="13"/>
        <v>18</v>
      </c>
      <c r="F290" s="36">
        <f t="shared" si="14"/>
        <v>101</v>
      </c>
      <c r="G290" s="18"/>
    </row>
    <row r="291" spans="1:7" ht="13.5" customHeight="1">
      <c r="A291" s="27">
        <v>4280</v>
      </c>
      <c r="B291" s="28">
        <v>46240</v>
      </c>
      <c r="C291" s="14" t="s">
        <v>524</v>
      </c>
      <c r="D291" s="18" t="str">
        <f t="shared" si="12"/>
        <v>Charger -60V7.5A LI DM- REFURBISHED</v>
      </c>
      <c r="E291" s="36">
        <f t="shared" si="13"/>
        <v>5</v>
      </c>
      <c r="F291" s="36">
        <f t="shared" si="14"/>
        <v>1</v>
      </c>
      <c r="G291" s="18" t="s">
        <v>772</v>
      </c>
    </row>
    <row r="292" spans="1:7" ht="13.5" customHeight="1">
      <c r="A292" s="27">
        <v>4279</v>
      </c>
      <c r="B292" s="28">
        <v>46240</v>
      </c>
      <c r="C292" s="14" t="s">
        <v>62</v>
      </c>
      <c r="D292" s="18" t="str">
        <f t="shared" si="12"/>
        <v>MAGNUS-LOCK SET-PAVNA DM</v>
      </c>
      <c r="E292" s="36">
        <f t="shared" si="13"/>
        <v>18</v>
      </c>
      <c r="F292" s="36">
        <f t="shared" si="14"/>
        <v>4</v>
      </c>
      <c r="G292" s="18"/>
    </row>
    <row r="293" spans="1:7" ht="13.5" customHeight="1">
      <c r="A293" s="27">
        <v>4278</v>
      </c>
      <c r="B293" s="28">
        <v>46239</v>
      </c>
      <c r="C293" s="14" t="s">
        <v>179</v>
      </c>
      <c r="D293" s="18" t="str">
        <f t="shared" si="12"/>
        <v>BRAKE PADS</v>
      </c>
      <c r="E293" s="36">
        <f t="shared" si="13"/>
        <v>0</v>
      </c>
      <c r="F293" s="36">
        <f t="shared" si="14"/>
        <v>6</v>
      </c>
      <c r="G293" s="18"/>
    </row>
    <row r="294" spans="1:7" ht="13.5" customHeight="1">
      <c r="A294" s="27">
        <v>4276</v>
      </c>
      <c r="B294" s="28">
        <v>46239</v>
      </c>
      <c r="C294" s="14" t="s">
        <v>82</v>
      </c>
      <c r="D294" s="18" t="str">
        <f t="shared" si="12"/>
        <v>MAGNUS HS-Front Brake Cable</v>
      </c>
      <c r="E294" s="36">
        <f t="shared" si="13"/>
        <v>18</v>
      </c>
      <c r="F294" s="36">
        <f t="shared" si="14"/>
        <v>8</v>
      </c>
      <c r="G294" s="18"/>
    </row>
    <row r="295" spans="1:7" ht="13.5" customHeight="1">
      <c r="A295" s="27">
        <v>4276</v>
      </c>
      <c r="B295" s="28">
        <v>46239</v>
      </c>
      <c r="C295" s="14" t="s">
        <v>81</v>
      </c>
      <c r="D295" s="18" t="str">
        <f t="shared" si="12"/>
        <v>MAGNUS HS-Front HBS  Brake Cable</v>
      </c>
      <c r="E295" s="36">
        <f t="shared" si="13"/>
        <v>18</v>
      </c>
      <c r="F295" s="36">
        <f t="shared" si="14"/>
        <v>5</v>
      </c>
      <c r="G295" s="18"/>
    </row>
    <row r="296" spans="1:7" ht="13.5" customHeight="1">
      <c r="A296" s="27">
        <v>4276</v>
      </c>
      <c r="B296" s="28">
        <v>46239</v>
      </c>
      <c r="C296" s="14" t="s">
        <v>70</v>
      </c>
      <c r="D296" s="18" t="str">
        <f t="shared" si="12"/>
        <v>Brake Shoe Magnus</v>
      </c>
      <c r="E296" s="36">
        <f t="shared" si="13"/>
        <v>18</v>
      </c>
      <c r="F296" s="36">
        <f t="shared" si="14"/>
        <v>35</v>
      </c>
      <c r="G296" s="18"/>
    </row>
    <row r="297" spans="1:7" ht="13.5" customHeight="1">
      <c r="A297" s="27">
        <v>4274</v>
      </c>
      <c r="B297" s="28">
        <v>46239</v>
      </c>
      <c r="C297" s="14" t="s">
        <v>70</v>
      </c>
      <c r="D297" s="18" t="str">
        <f t="shared" si="12"/>
        <v>Brake Shoe Magnus</v>
      </c>
      <c r="E297" s="36">
        <f t="shared" si="13"/>
        <v>18</v>
      </c>
      <c r="F297" s="36">
        <f t="shared" si="14"/>
        <v>35</v>
      </c>
      <c r="G297" s="18"/>
    </row>
    <row r="298" spans="1:7" ht="13.5" customHeight="1">
      <c r="A298" s="27">
        <v>4272</v>
      </c>
      <c r="B298" s="28">
        <v>46238</v>
      </c>
      <c r="C298" s="14" t="s">
        <v>145</v>
      </c>
      <c r="D298" s="18" t="str">
        <f t="shared" si="12"/>
        <v>MAG-FRONT FENDER-ABS-OCEAN BLUE DM</v>
      </c>
      <c r="E298" s="36">
        <f t="shared" si="13"/>
        <v>18</v>
      </c>
      <c r="F298" s="36">
        <f t="shared" si="14"/>
        <v>1</v>
      </c>
      <c r="G298" s="18"/>
    </row>
    <row r="299" spans="1:7" ht="13.5" customHeight="1">
      <c r="A299" s="27">
        <v>4271</v>
      </c>
      <c r="B299" s="28">
        <v>46238</v>
      </c>
      <c r="C299" s="14" t="s">
        <v>84</v>
      </c>
      <c r="D299" s="18" t="str">
        <f t="shared" si="12"/>
        <v>Reo/Zeal-Swing Arm Cover RH-PP-Black DM</v>
      </c>
      <c r="E299" s="36">
        <f t="shared" si="13"/>
        <v>18</v>
      </c>
      <c r="F299" s="36">
        <f t="shared" si="14"/>
        <v>2</v>
      </c>
      <c r="G299" s="18"/>
    </row>
    <row r="300" spans="1:7" ht="13.5" customHeight="1">
      <c r="A300" s="27">
        <v>4270</v>
      </c>
      <c r="B300" s="28">
        <v>46238</v>
      </c>
      <c r="C300" s="14" t="s">
        <v>109</v>
      </c>
      <c r="D300" s="18" t="str">
        <f t="shared" si="12"/>
        <v>THROTTLE RH W/O SWITCH</v>
      </c>
      <c r="E300" s="36">
        <f t="shared" si="13"/>
        <v>18</v>
      </c>
      <c r="F300" s="36">
        <f t="shared" si="14"/>
        <v>3</v>
      </c>
      <c r="G300" s="18"/>
    </row>
    <row r="301" spans="1:7" ht="13.5" customHeight="1">
      <c r="A301" s="27">
        <v>4268</v>
      </c>
      <c r="B301" s="28">
        <v>46238</v>
      </c>
      <c r="C301" s="14" t="s">
        <v>122</v>
      </c>
      <c r="D301" s="18" t="str">
        <f t="shared" si="12"/>
        <v>CEAT 3.00-10 Energy Ride EV 42J TL</v>
      </c>
      <c r="E301" s="36">
        <f t="shared" si="13"/>
        <v>18</v>
      </c>
      <c r="F301" s="36">
        <f t="shared" si="14"/>
        <v>0</v>
      </c>
      <c r="G301" s="18"/>
    </row>
    <row r="302" spans="1:7" ht="13.5" customHeight="1">
      <c r="A302" s="27" t="s">
        <v>371</v>
      </c>
      <c r="B302" s="28">
        <v>46237</v>
      </c>
      <c r="C302" s="14" t="s">
        <v>95</v>
      </c>
      <c r="D302" s="18" t="str">
        <f t="shared" si="12"/>
        <v>AIR VALVE-TS1630-TUBELESS-TRITON-REAR</v>
      </c>
      <c r="E302" s="36">
        <f t="shared" si="13"/>
        <v>18</v>
      </c>
      <c r="F302" s="36">
        <f t="shared" si="14"/>
        <v>22</v>
      </c>
      <c r="G302" s="18" t="s">
        <v>825</v>
      </c>
    </row>
    <row r="303" spans="1:7" ht="13.5" customHeight="1">
      <c r="A303" s="27">
        <v>4267</v>
      </c>
      <c r="B303" s="28">
        <v>46236</v>
      </c>
      <c r="C303" s="14" t="s">
        <v>111</v>
      </c>
      <c r="D303" s="18" t="str">
        <f t="shared" si="12"/>
        <v>CHARGING SOCKET+10AFB FUSE+3PF250</v>
      </c>
      <c r="E303" s="36">
        <f t="shared" si="13"/>
        <v>18</v>
      </c>
      <c r="F303" s="36">
        <f t="shared" si="14"/>
        <v>2</v>
      </c>
      <c r="G303" s="18"/>
    </row>
    <row r="304" spans="1:7" ht="13.5" customHeight="1">
      <c r="A304" s="27">
        <v>4266</v>
      </c>
      <c r="B304" s="28">
        <v>46236</v>
      </c>
      <c r="C304" s="14" t="s">
        <v>126</v>
      </c>
      <c r="D304" s="18" t="str">
        <f t="shared" si="12"/>
        <v>Switch</v>
      </c>
      <c r="E304" s="36">
        <f t="shared" si="13"/>
        <v>18</v>
      </c>
      <c r="F304" s="36">
        <f t="shared" si="14"/>
        <v>101</v>
      </c>
      <c r="G304" s="18" t="s">
        <v>833</v>
      </c>
    </row>
    <row r="305" spans="1:7" ht="13.5" customHeight="1">
      <c r="A305" s="27">
        <v>4265</v>
      </c>
      <c r="B305" s="28">
        <v>46236</v>
      </c>
      <c r="C305" s="14" t="s">
        <v>62</v>
      </c>
      <c r="D305" s="18" t="str">
        <f t="shared" si="12"/>
        <v>MAGNUS-LOCK SET-PAVNA DM</v>
      </c>
      <c r="E305" s="36">
        <f t="shared" si="13"/>
        <v>18</v>
      </c>
      <c r="F305" s="36">
        <f t="shared" si="14"/>
        <v>4</v>
      </c>
      <c r="G305" s="18"/>
    </row>
    <row r="306" spans="1:7" ht="13.5" customHeight="1">
      <c r="A306" s="27">
        <v>4265</v>
      </c>
      <c r="B306" s="28">
        <v>46236</v>
      </c>
      <c r="C306" s="14" t="s">
        <v>70</v>
      </c>
      <c r="D306" s="18" t="str">
        <f t="shared" si="12"/>
        <v>Brake Shoe Magnus</v>
      </c>
      <c r="E306" s="36">
        <f t="shared" si="13"/>
        <v>18</v>
      </c>
      <c r="F306" s="36">
        <f t="shared" si="14"/>
        <v>35</v>
      </c>
      <c r="G306" s="18"/>
    </row>
    <row r="307" spans="1:7" ht="13.5" customHeight="1">
      <c r="A307" s="27">
        <v>4263</v>
      </c>
      <c r="B307" s="28">
        <v>46236</v>
      </c>
      <c r="C307" s="14" t="s">
        <v>114</v>
      </c>
      <c r="D307" s="18" t="str">
        <f t="shared" si="12"/>
        <v>Zeal-Brake Lever LH-Al PDC-Black PC</v>
      </c>
      <c r="E307" s="36">
        <f t="shared" si="13"/>
        <v>18</v>
      </c>
      <c r="F307" s="36">
        <f t="shared" si="14"/>
        <v>12</v>
      </c>
      <c r="G307" s="18"/>
    </row>
    <row r="308" spans="1:7" ht="13.5" customHeight="1">
      <c r="A308" s="27">
        <v>4262</v>
      </c>
      <c r="B308" s="28">
        <v>46235</v>
      </c>
      <c r="C308" s="14" t="s">
        <v>95</v>
      </c>
      <c r="D308" s="18" t="str">
        <f t="shared" si="12"/>
        <v>AIR VALVE-TS1630-TUBELESS-TRITON-REAR</v>
      </c>
      <c r="E308" s="36">
        <f t="shared" si="13"/>
        <v>18</v>
      </c>
      <c r="F308" s="36">
        <f t="shared" si="14"/>
        <v>22</v>
      </c>
      <c r="G308" s="18"/>
    </row>
    <row r="309" spans="1:7" ht="13.5" customHeight="1">
      <c r="A309" s="27">
        <v>4262</v>
      </c>
      <c r="B309" s="28">
        <v>46235</v>
      </c>
      <c r="C309" s="14" t="s">
        <v>122</v>
      </c>
      <c r="D309" s="18" t="str">
        <f t="shared" si="12"/>
        <v>CEAT 3.00-10 Energy Ride EV 42J TL</v>
      </c>
      <c r="E309" s="36">
        <f t="shared" si="13"/>
        <v>18</v>
      </c>
      <c r="F309" s="36">
        <f t="shared" si="14"/>
        <v>0</v>
      </c>
      <c r="G309" s="18"/>
    </row>
    <row r="310" spans="1:7" ht="13.5" customHeight="1">
      <c r="A310" s="27">
        <v>4261</v>
      </c>
      <c r="B310" s="28">
        <v>46235</v>
      </c>
      <c r="C310" s="14" t="s">
        <v>852</v>
      </c>
      <c r="D310" s="18" t="str">
        <f t="shared" si="12"/>
        <v>REAR_VIEW_MIRROR_LH</v>
      </c>
      <c r="E310" s="36">
        <f t="shared" si="13"/>
        <v>18</v>
      </c>
      <c r="F310" s="36">
        <f t="shared" si="14"/>
        <v>2</v>
      </c>
      <c r="G310" s="18"/>
    </row>
    <row r="311" spans="1:7" ht="13.5" customHeight="1">
      <c r="A311" s="27">
        <v>4261</v>
      </c>
      <c r="B311" s="28">
        <v>46235</v>
      </c>
      <c r="C311" s="14" t="s">
        <v>149</v>
      </c>
      <c r="D311" s="18" t="str">
        <f t="shared" si="12"/>
        <v>INST_CLUSTER_COVER_FR_FUTURE STEEL</v>
      </c>
      <c r="E311" s="36">
        <f t="shared" si="13"/>
        <v>18</v>
      </c>
      <c r="F311" s="36">
        <f t="shared" si="14"/>
        <v>1</v>
      </c>
      <c r="G311" s="18"/>
    </row>
    <row r="312" spans="1:7" ht="13.5" customHeight="1">
      <c r="A312" s="27">
        <v>4260</v>
      </c>
      <c r="B312" s="28">
        <v>46235</v>
      </c>
      <c r="C312" s="14" t="s">
        <v>76</v>
      </c>
      <c r="D312" s="18" t="str">
        <f t="shared" si="12"/>
        <v>Rear Bearing 6204LLU</v>
      </c>
      <c r="E312" s="36">
        <f t="shared" si="13"/>
        <v>18</v>
      </c>
      <c r="F312" s="36">
        <f t="shared" si="14"/>
        <v>22</v>
      </c>
      <c r="G312" s="18"/>
    </row>
    <row r="313" spans="1:7" ht="13.5" customHeight="1">
      <c r="A313" s="27">
        <v>4260</v>
      </c>
      <c r="B313" s="28">
        <v>46235</v>
      </c>
      <c r="C313" s="14" t="s">
        <v>76</v>
      </c>
      <c r="D313" s="18" t="str">
        <f t="shared" si="12"/>
        <v>Rear Bearing 6204LLU</v>
      </c>
      <c r="E313" s="36">
        <f t="shared" si="13"/>
        <v>18</v>
      </c>
      <c r="F313" s="36">
        <f t="shared" si="14"/>
        <v>22</v>
      </c>
      <c r="G313" s="18"/>
    </row>
    <row r="314" spans="1:7" ht="13.5" customHeight="1">
      <c r="A314" s="27" t="s">
        <v>371</v>
      </c>
      <c r="B314" s="28">
        <v>46234</v>
      </c>
      <c r="C314" s="14" t="s">
        <v>325</v>
      </c>
      <c r="D314" s="18" t="str">
        <f t="shared" si="12"/>
        <v>IGNITION SWITCH-DM</v>
      </c>
      <c r="E314" s="36">
        <f t="shared" si="13"/>
        <v>18</v>
      </c>
      <c r="F314" s="36">
        <f t="shared" si="14"/>
        <v>7</v>
      </c>
      <c r="G314" s="18"/>
    </row>
    <row r="315" spans="1:7" ht="13.5" customHeight="1">
      <c r="A315" s="27">
        <v>4258</v>
      </c>
      <c r="B315" s="28">
        <v>46234</v>
      </c>
      <c r="C315" s="14" t="s">
        <v>62</v>
      </c>
      <c r="D315" s="18" t="str">
        <f t="shared" si="12"/>
        <v>MAGNUS-LOCK SET-PAVNA DM</v>
      </c>
      <c r="E315" s="36">
        <f t="shared" si="13"/>
        <v>18</v>
      </c>
      <c r="F315" s="36">
        <f t="shared" si="14"/>
        <v>4</v>
      </c>
      <c r="G315" s="18"/>
    </row>
    <row r="316" spans="1:7" ht="13.5" customHeight="1">
      <c r="A316" s="27">
        <v>4257</v>
      </c>
      <c r="B316" s="28">
        <v>46232</v>
      </c>
      <c r="C316" s="14" t="s">
        <v>142</v>
      </c>
      <c r="D316" s="18" t="str">
        <f t="shared" si="12"/>
        <v>IPEC CHARGER 60V 7.5A</v>
      </c>
      <c r="E316" s="36">
        <f t="shared" si="13"/>
        <v>5</v>
      </c>
      <c r="F316" s="36">
        <f t="shared" si="14"/>
        <v>0</v>
      </c>
      <c r="G316" s="18" t="s">
        <v>785</v>
      </c>
    </row>
    <row r="317" spans="1:7" ht="13.5" customHeight="1">
      <c r="A317" s="27">
        <v>4189</v>
      </c>
      <c r="B317" s="28">
        <v>46232</v>
      </c>
      <c r="C317" s="14" t="s">
        <v>498</v>
      </c>
      <c r="D317" s="18" t="str">
        <f t="shared" si="12"/>
        <v>Magnus_Ph0_CEAD_AMP303_FOC_1.2KW</v>
      </c>
      <c r="E317" s="36">
        <f t="shared" si="13"/>
        <v>18</v>
      </c>
      <c r="F317" s="36">
        <f t="shared" si="14"/>
        <v>0</v>
      </c>
      <c r="G317" s="18" t="s">
        <v>907</v>
      </c>
    </row>
    <row r="318" spans="1:7" ht="13.5" customHeight="1">
      <c r="A318" s="27">
        <v>4254</v>
      </c>
      <c r="B318" s="28">
        <v>46232</v>
      </c>
      <c r="C318" s="14" t="s">
        <v>896</v>
      </c>
      <c r="D318" s="18" t="str">
        <f t="shared" si="12"/>
        <v>START-SWITCH MODULE</v>
      </c>
      <c r="E318" s="36">
        <f t="shared" si="13"/>
        <v>18</v>
      </c>
      <c r="F318" s="36">
        <f t="shared" si="14"/>
        <v>4</v>
      </c>
      <c r="G318" s="18"/>
    </row>
    <row r="319" spans="1:7" ht="13.5" customHeight="1">
      <c r="A319" s="27">
        <v>4256</v>
      </c>
      <c r="B319" s="28">
        <v>46232</v>
      </c>
      <c r="C319" s="14" t="s">
        <v>62</v>
      </c>
      <c r="D319" s="18" t="str">
        <f t="shared" si="12"/>
        <v>MAGNUS-LOCK SET-PAVNA DM</v>
      </c>
      <c r="E319" s="36">
        <f t="shared" si="13"/>
        <v>18</v>
      </c>
      <c r="F319" s="36">
        <f t="shared" si="14"/>
        <v>4</v>
      </c>
      <c r="G319" s="18"/>
    </row>
    <row r="320" spans="1:7" ht="13.5" customHeight="1">
      <c r="A320" s="27">
        <v>4255</v>
      </c>
      <c r="B320" s="28">
        <v>46232</v>
      </c>
      <c r="C320" s="14" t="s">
        <v>132</v>
      </c>
      <c r="D320" s="18" t="str">
        <f t="shared" si="12"/>
        <v>Zeal-Throttle-Black-DM</v>
      </c>
      <c r="E320" s="36">
        <f t="shared" si="13"/>
        <v>18</v>
      </c>
      <c r="F320" s="36">
        <f t="shared" si="14"/>
        <v>2</v>
      </c>
      <c r="G320" s="18"/>
    </row>
    <row r="321" spans="1:7" ht="13.5" customHeight="1">
      <c r="A321" s="27">
        <v>4138</v>
      </c>
      <c r="B321" s="28">
        <v>46231</v>
      </c>
      <c r="C321" s="14" t="s">
        <v>102</v>
      </c>
      <c r="D321" s="18" t="str">
        <f t="shared" ref="D321:D384" si="15">VLOOKUP(C321,Old,2,FALSE)</f>
        <v>FRONT_FORK_T_STEM_ASSY</v>
      </c>
      <c r="E321" s="36">
        <f t="shared" ref="E321:E384" si="16">VLOOKUP(C321,Old,9,FALSE)</f>
        <v>18</v>
      </c>
      <c r="F321" s="36">
        <f t="shared" ref="F321:F384" si="17">VLOOKUP(C321,Old,8,FALSE)</f>
        <v>1</v>
      </c>
      <c r="G321" s="18"/>
    </row>
    <row r="322" spans="1:7" ht="13.5" customHeight="1">
      <c r="A322" s="27">
        <v>4138</v>
      </c>
      <c r="B322" s="28">
        <v>46231</v>
      </c>
      <c r="C322" s="14" t="s">
        <v>152</v>
      </c>
      <c r="D322" s="18" t="str">
        <f t="shared" si="15"/>
        <v>FRONT_FENDER_FF-FUTURE STEEL</v>
      </c>
      <c r="E322" s="36">
        <f t="shared" si="16"/>
        <v>18</v>
      </c>
      <c r="F322" s="36">
        <f t="shared" si="17"/>
        <v>1</v>
      </c>
      <c r="G322" s="18"/>
    </row>
    <row r="323" spans="1:7" ht="13.5" customHeight="1">
      <c r="A323" s="27">
        <v>4138</v>
      </c>
      <c r="B323" s="28">
        <v>46231</v>
      </c>
      <c r="C323" s="14" t="s">
        <v>927</v>
      </c>
      <c r="D323" s="18" t="str">
        <f t="shared" si="15"/>
        <v>CBS_ASSY</v>
      </c>
      <c r="E323" s="36">
        <f t="shared" si="16"/>
        <v>18</v>
      </c>
      <c r="F323" s="36">
        <f t="shared" si="17"/>
        <v>0</v>
      </c>
      <c r="G323" s="18"/>
    </row>
    <row r="324" spans="1:7" ht="13.5" customHeight="1">
      <c r="A324" s="27">
        <v>4138</v>
      </c>
      <c r="B324" s="28">
        <v>46231</v>
      </c>
      <c r="C324" s="14" t="s">
        <v>928</v>
      </c>
      <c r="D324" s="18" t="str">
        <f t="shared" si="15"/>
        <v>CHARGING COVER</v>
      </c>
      <c r="E324" s="36">
        <f t="shared" si="16"/>
        <v>18</v>
      </c>
      <c r="F324" s="36">
        <f t="shared" si="17"/>
        <v>1</v>
      </c>
      <c r="G324" s="18"/>
    </row>
    <row r="325" spans="1:7" ht="13.5" customHeight="1">
      <c r="A325" s="27" t="s">
        <v>929</v>
      </c>
      <c r="B325" s="28">
        <v>46229</v>
      </c>
      <c r="C325" s="14" t="s">
        <v>148</v>
      </c>
      <c r="D325" s="18" t="str">
        <f t="shared" si="15"/>
        <v>Zeal-Brake Lever RH-Al PDC-Black PC</v>
      </c>
      <c r="E325" s="36">
        <f t="shared" si="16"/>
        <v>18</v>
      </c>
      <c r="F325" s="36">
        <f t="shared" si="17"/>
        <v>1</v>
      </c>
      <c r="G325" s="18"/>
    </row>
    <row r="326" spans="1:7" ht="13.5" customHeight="1">
      <c r="A326" s="27">
        <v>4251</v>
      </c>
      <c r="B326" s="28">
        <v>46229</v>
      </c>
      <c r="C326" s="14" t="s">
        <v>100</v>
      </c>
      <c r="D326" s="18" t="str">
        <f t="shared" si="15"/>
        <v>CEAT 90/90-12 ZOOM X3 54J TL (Tyre 12")</v>
      </c>
      <c r="E326" s="36">
        <f t="shared" si="16"/>
        <v>18</v>
      </c>
      <c r="F326" s="36">
        <f t="shared" si="17"/>
        <v>1</v>
      </c>
      <c r="G326" s="18"/>
    </row>
    <row r="327" spans="1:7" ht="13.5" customHeight="1">
      <c r="A327" s="27">
        <v>4250</v>
      </c>
      <c r="B327" s="28">
        <v>46229</v>
      </c>
      <c r="C327" s="14" t="s">
        <v>62</v>
      </c>
      <c r="D327" s="18" t="str">
        <f t="shared" si="15"/>
        <v>MAGNUS-LOCK SET-PAVNA DM</v>
      </c>
      <c r="E327" s="36">
        <f t="shared" si="16"/>
        <v>18</v>
      </c>
      <c r="F327" s="36">
        <f t="shared" si="17"/>
        <v>4</v>
      </c>
      <c r="G327" s="18"/>
    </row>
    <row r="328" spans="1:7" ht="13.5" customHeight="1">
      <c r="A328" s="27">
        <v>4249</v>
      </c>
      <c r="B328" s="28">
        <v>46229</v>
      </c>
      <c r="C328" s="14" t="s">
        <v>70</v>
      </c>
      <c r="D328" s="18" t="str">
        <f t="shared" si="15"/>
        <v>Brake Shoe Magnus</v>
      </c>
      <c r="E328" s="36">
        <f t="shared" si="16"/>
        <v>18</v>
      </c>
      <c r="F328" s="36">
        <f t="shared" si="17"/>
        <v>35</v>
      </c>
      <c r="G328" s="18"/>
    </row>
    <row r="329" spans="1:7" ht="13.5" customHeight="1">
      <c r="A329" s="27">
        <v>4244</v>
      </c>
      <c r="B329" s="28">
        <v>46228</v>
      </c>
      <c r="C329" s="14" t="s">
        <v>70</v>
      </c>
      <c r="D329" s="18" t="str">
        <f t="shared" si="15"/>
        <v>Brake Shoe Magnus</v>
      </c>
      <c r="E329" s="36">
        <f t="shared" si="16"/>
        <v>18</v>
      </c>
      <c r="F329" s="36">
        <f t="shared" si="17"/>
        <v>35</v>
      </c>
      <c r="G329" s="18"/>
    </row>
    <row r="330" spans="1:7" ht="13.5" customHeight="1">
      <c r="A330" s="27">
        <v>4243</v>
      </c>
      <c r="B330" s="28">
        <v>46228</v>
      </c>
      <c r="C330" s="14" t="s">
        <v>62</v>
      </c>
      <c r="D330" s="18" t="str">
        <f t="shared" si="15"/>
        <v>MAGNUS-LOCK SET-PAVNA DM</v>
      </c>
      <c r="E330" s="36">
        <f t="shared" si="16"/>
        <v>18</v>
      </c>
      <c r="F330" s="36">
        <f t="shared" si="17"/>
        <v>4</v>
      </c>
      <c r="G330" s="18"/>
    </row>
    <row r="331" spans="1:7" ht="13.5" customHeight="1">
      <c r="A331" s="27">
        <v>4243</v>
      </c>
      <c r="B331" s="28">
        <v>46228</v>
      </c>
      <c r="C331" s="54" t="s">
        <v>111</v>
      </c>
      <c r="D331" s="18" t="str">
        <f t="shared" si="15"/>
        <v>CHARGING SOCKET+10AFB FUSE+3PF250</v>
      </c>
      <c r="E331" s="36">
        <f t="shared" si="16"/>
        <v>18</v>
      </c>
      <c r="F331" s="36">
        <f t="shared" si="17"/>
        <v>2</v>
      </c>
      <c r="G331" s="18"/>
    </row>
    <row r="332" spans="1:7" ht="13.5" customHeight="1">
      <c r="A332" s="27">
        <v>4235</v>
      </c>
      <c r="B332" s="28">
        <v>46228</v>
      </c>
      <c r="C332" s="14" t="s">
        <v>377</v>
      </c>
      <c r="D332" s="18" t="str">
        <f t="shared" si="15"/>
        <v>Brake Shoe Reo</v>
      </c>
      <c r="E332" s="36">
        <f t="shared" si="16"/>
        <v>0</v>
      </c>
      <c r="F332" s="36">
        <f t="shared" si="17"/>
        <v>6</v>
      </c>
      <c r="G332" s="18"/>
    </row>
    <row r="333" spans="1:7" ht="13.5" customHeight="1">
      <c r="A333" s="27">
        <v>4248</v>
      </c>
      <c r="B333" s="28">
        <v>46228</v>
      </c>
      <c r="C333" s="14" t="s">
        <v>227</v>
      </c>
      <c r="D333" s="18" t="str">
        <f t="shared" si="15"/>
        <v>MAG-INS.CLUSTER CVR FRNT-ABS-OCEAN BL DM</v>
      </c>
      <c r="E333" s="36">
        <f t="shared" si="16"/>
        <v>18</v>
      </c>
      <c r="F333" s="36">
        <f t="shared" si="17"/>
        <v>2</v>
      </c>
      <c r="G333" s="18"/>
    </row>
    <row r="334" spans="1:7" ht="13.5" customHeight="1">
      <c r="A334" s="27">
        <v>4248</v>
      </c>
      <c r="B334" s="28">
        <v>46228</v>
      </c>
      <c r="C334" s="14" t="s">
        <v>154</v>
      </c>
      <c r="D334" s="18" t="str">
        <f t="shared" si="15"/>
        <v>MAG-INS.CLUSTER CVR REAR-ABS-OCEAN BL DM</v>
      </c>
      <c r="E334" s="36">
        <f t="shared" si="16"/>
        <v>18</v>
      </c>
      <c r="F334" s="36">
        <f t="shared" si="17"/>
        <v>2</v>
      </c>
      <c r="G334" s="18"/>
    </row>
    <row r="335" spans="1:7" ht="13.5" customHeight="1">
      <c r="A335" s="27">
        <v>4248</v>
      </c>
      <c r="B335" s="28">
        <v>46228</v>
      </c>
      <c r="C335" s="14" t="s">
        <v>848</v>
      </c>
      <c r="D335" s="18" t="str">
        <f t="shared" si="15"/>
        <v>MAG-INS.CLUSTER COVER TOP-ABS-OCEAN BL D</v>
      </c>
      <c r="E335" s="36">
        <f t="shared" si="16"/>
        <v>18</v>
      </c>
      <c r="F335" s="36">
        <f t="shared" si="17"/>
        <v>0</v>
      </c>
      <c r="G335" s="18"/>
    </row>
    <row r="336" spans="1:7" ht="13.5" customHeight="1">
      <c r="A336" s="27">
        <v>4245</v>
      </c>
      <c r="B336" s="28">
        <v>46228</v>
      </c>
      <c r="C336" s="14" t="s">
        <v>62</v>
      </c>
      <c r="D336" s="18" t="str">
        <f t="shared" si="15"/>
        <v>MAGNUS-LOCK SET-PAVNA DM</v>
      </c>
      <c r="E336" s="36">
        <f t="shared" si="16"/>
        <v>18</v>
      </c>
      <c r="F336" s="36">
        <f t="shared" si="17"/>
        <v>4</v>
      </c>
      <c r="G336" s="18" t="s">
        <v>947</v>
      </c>
    </row>
    <row r="337" spans="1:7" ht="13.5" customHeight="1">
      <c r="A337" s="27">
        <v>4226</v>
      </c>
      <c r="B337" s="28">
        <v>46227</v>
      </c>
      <c r="C337" s="14" t="s">
        <v>214</v>
      </c>
      <c r="D337" s="18" t="str">
        <f t="shared" si="15"/>
        <v>MAG-FRONT PANEL LH-ABS-GR BLK DM</v>
      </c>
      <c r="E337" s="36">
        <f t="shared" si="16"/>
        <v>18</v>
      </c>
      <c r="F337" s="36">
        <f t="shared" si="17"/>
        <v>1</v>
      </c>
      <c r="G337" s="18"/>
    </row>
    <row r="338" spans="1:7" ht="13.5" customHeight="1">
      <c r="A338" s="27">
        <v>4226</v>
      </c>
      <c r="B338" s="28">
        <v>46227</v>
      </c>
      <c r="C338" s="14" t="s">
        <v>189</v>
      </c>
      <c r="D338" s="18" t="str">
        <f t="shared" si="15"/>
        <v>MAG-FRONT PANEL RH-ABS-GR BLK DM</v>
      </c>
      <c r="E338" s="36">
        <f t="shared" si="16"/>
        <v>18</v>
      </c>
      <c r="F338" s="36">
        <f t="shared" si="17"/>
        <v>1</v>
      </c>
      <c r="G338" s="18"/>
    </row>
    <row r="339" spans="1:7" ht="13.5" customHeight="1">
      <c r="A339" s="27">
        <v>4226</v>
      </c>
      <c r="B339" s="28">
        <v>46227</v>
      </c>
      <c r="C339" s="14" t="s">
        <v>215</v>
      </c>
      <c r="D339" s="18" t="str">
        <f t="shared" si="15"/>
        <v>MAG-PROTECTION BOARD LH-ABS-GR BLK DM</v>
      </c>
      <c r="E339" s="36">
        <f t="shared" si="16"/>
        <v>18</v>
      </c>
      <c r="F339" s="36">
        <f t="shared" si="17"/>
        <v>1</v>
      </c>
      <c r="G339" s="18"/>
    </row>
    <row r="340" spans="1:7" ht="13.5" customHeight="1">
      <c r="A340" s="27">
        <v>4226</v>
      </c>
      <c r="B340" s="28">
        <v>46227</v>
      </c>
      <c r="C340" s="14" t="s">
        <v>209</v>
      </c>
      <c r="D340" s="18" t="str">
        <f t="shared" si="15"/>
        <v>MAG-PROTECTION BOARD RH-ABS-GR BLK DM</v>
      </c>
      <c r="E340" s="36">
        <f t="shared" si="16"/>
        <v>18</v>
      </c>
      <c r="F340" s="36">
        <f t="shared" si="17"/>
        <v>1</v>
      </c>
      <c r="G340" s="18"/>
    </row>
    <row r="341" spans="1:7" ht="13.5" customHeight="1">
      <c r="A341" s="27">
        <v>4226</v>
      </c>
      <c r="B341" s="28">
        <v>46227</v>
      </c>
      <c r="C341" s="14" t="s">
        <v>79</v>
      </c>
      <c r="D341" s="18" t="str">
        <f t="shared" si="15"/>
        <v>Magnus-Foot board DM</v>
      </c>
      <c r="E341" s="36">
        <f t="shared" si="16"/>
        <v>18</v>
      </c>
      <c r="F341" s="36">
        <f t="shared" si="17"/>
        <v>2</v>
      </c>
      <c r="G341" s="18"/>
    </row>
    <row r="342" spans="1:7" ht="13.5" customHeight="1">
      <c r="A342" s="27">
        <v>4226</v>
      </c>
      <c r="B342" s="28">
        <v>46227</v>
      </c>
      <c r="C342" s="14" t="s">
        <v>111</v>
      </c>
      <c r="D342" s="18" t="str">
        <f t="shared" si="15"/>
        <v>CHARGING SOCKET+10AFB FUSE+3PF250</v>
      </c>
      <c r="E342" s="36">
        <f t="shared" si="16"/>
        <v>18</v>
      </c>
      <c r="F342" s="36">
        <f t="shared" si="17"/>
        <v>2</v>
      </c>
      <c r="G342" s="18"/>
    </row>
    <row r="343" spans="1:7" ht="13.5" customHeight="1">
      <c r="A343" s="27">
        <v>4226</v>
      </c>
      <c r="B343" s="28">
        <v>46227</v>
      </c>
      <c r="C343" s="14" t="s">
        <v>217</v>
      </c>
      <c r="D343" s="18" t="str">
        <f t="shared" si="15"/>
        <v>HORN</v>
      </c>
      <c r="E343" s="36">
        <f t="shared" si="16"/>
        <v>0</v>
      </c>
      <c r="F343" s="36">
        <f t="shared" si="17"/>
        <v>3</v>
      </c>
      <c r="G343" s="18"/>
    </row>
    <row r="344" spans="1:7" ht="13.5" customHeight="1">
      <c r="A344" s="27">
        <v>4226</v>
      </c>
      <c r="B344" s="28">
        <v>46227</v>
      </c>
      <c r="C344" s="14" t="s">
        <v>70</v>
      </c>
      <c r="D344" s="18" t="str">
        <f t="shared" si="15"/>
        <v>Brake Shoe Magnus</v>
      </c>
      <c r="E344" s="36">
        <f t="shared" si="16"/>
        <v>18</v>
      </c>
      <c r="F344" s="36">
        <f t="shared" si="17"/>
        <v>35</v>
      </c>
      <c r="G344" s="18"/>
    </row>
    <row r="345" spans="1:7" ht="13.5" customHeight="1">
      <c r="A345" s="27">
        <v>4226</v>
      </c>
      <c r="B345" s="28">
        <v>46227</v>
      </c>
      <c r="C345" s="14" t="s">
        <v>70</v>
      </c>
      <c r="D345" s="18" t="str">
        <f t="shared" si="15"/>
        <v>Brake Shoe Magnus</v>
      </c>
      <c r="E345" s="36">
        <f t="shared" si="16"/>
        <v>18</v>
      </c>
      <c r="F345" s="36">
        <f t="shared" si="17"/>
        <v>35</v>
      </c>
      <c r="G345" s="18"/>
    </row>
    <row r="346" spans="1:7" ht="13.5" customHeight="1">
      <c r="A346" s="27">
        <v>4241</v>
      </c>
      <c r="B346" s="28">
        <v>46227</v>
      </c>
      <c r="C346" s="14" t="s">
        <v>62</v>
      </c>
      <c r="D346" s="18" t="str">
        <f t="shared" si="15"/>
        <v>MAGNUS-LOCK SET-PAVNA DM</v>
      </c>
      <c r="E346" s="36">
        <f t="shared" si="16"/>
        <v>18</v>
      </c>
      <c r="F346" s="36">
        <f t="shared" si="17"/>
        <v>4</v>
      </c>
      <c r="G346" s="18" t="s">
        <v>978</v>
      </c>
    </row>
    <row r="347" spans="1:7" ht="13.5" customHeight="1">
      <c r="A347" s="27">
        <v>4240</v>
      </c>
      <c r="B347" s="28">
        <v>46226</v>
      </c>
      <c r="C347" s="14" t="s">
        <v>62</v>
      </c>
      <c r="D347" s="18" t="str">
        <f t="shared" si="15"/>
        <v>MAGNUS-LOCK SET-PAVNA DM</v>
      </c>
      <c r="E347" s="36">
        <f t="shared" si="16"/>
        <v>18</v>
      </c>
      <c r="F347" s="36">
        <f t="shared" si="17"/>
        <v>4</v>
      </c>
      <c r="G347" s="18"/>
    </row>
    <row r="348" spans="1:7" ht="13.5" customHeight="1">
      <c r="A348" s="27">
        <v>4240</v>
      </c>
      <c r="B348" s="28">
        <v>46226</v>
      </c>
      <c r="C348" s="14" t="s">
        <v>132</v>
      </c>
      <c r="D348" s="18" t="str">
        <f t="shared" si="15"/>
        <v>Zeal-Throttle-Black-DM</v>
      </c>
      <c r="E348" s="36">
        <f t="shared" si="16"/>
        <v>18</v>
      </c>
      <c r="F348" s="36">
        <f t="shared" si="17"/>
        <v>2</v>
      </c>
      <c r="G348" s="18"/>
    </row>
    <row r="349" spans="1:7" ht="13.5" customHeight="1">
      <c r="A349" s="27">
        <v>4240</v>
      </c>
      <c r="B349" s="28">
        <v>46226</v>
      </c>
      <c r="C349" s="14" t="s">
        <v>81</v>
      </c>
      <c r="D349" s="18" t="str">
        <f t="shared" si="15"/>
        <v>MAGNUS HS-Front HBS  Brake Cable</v>
      </c>
      <c r="E349" s="36">
        <f t="shared" si="16"/>
        <v>18</v>
      </c>
      <c r="F349" s="36">
        <f t="shared" si="17"/>
        <v>5</v>
      </c>
      <c r="G349" s="18"/>
    </row>
    <row r="350" spans="1:7" ht="13.5" customHeight="1">
      <c r="A350" s="27">
        <v>4240</v>
      </c>
      <c r="B350" s="28">
        <v>46226</v>
      </c>
      <c r="C350" s="14" t="s">
        <v>126</v>
      </c>
      <c r="D350" s="18" t="str">
        <f t="shared" si="15"/>
        <v>Switch</v>
      </c>
      <c r="E350" s="36">
        <f t="shared" si="16"/>
        <v>18</v>
      </c>
      <c r="F350" s="36">
        <f t="shared" si="17"/>
        <v>101</v>
      </c>
      <c r="G350" s="18" t="s">
        <v>641</v>
      </c>
    </row>
    <row r="351" spans="1:7" ht="13.5" customHeight="1">
      <c r="A351" s="27">
        <v>4240</v>
      </c>
      <c r="B351" s="28">
        <v>46226</v>
      </c>
      <c r="C351" s="14" t="s">
        <v>70</v>
      </c>
      <c r="D351" s="18" t="str">
        <f t="shared" si="15"/>
        <v>Brake Shoe Magnus</v>
      </c>
      <c r="E351" s="36">
        <f t="shared" si="16"/>
        <v>18</v>
      </c>
      <c r="F351" s="36">
        <f t="shared" si="17"/>
        <v>35</v>
      </c>
      <c r="G351" s="18"/>
    </row>
    <row r="352" spans="1:7" ht="13.5" customHeight="1">
      <c r="A352" s="27" t="s">
        <v>371</v>
      </c>
      <c r="B352" s="28">
        <v>46226</v>
      </c>
      <c r="C352" s="14" t="s">
        <v>179</v>
      </c>
      <c r="D352" s="18" t="str">
        <f t="shared" si="15"/>
        <v>BRAKE PADS</v>
      </c>
      <c r="E352" s="36">
        <f t="shared" si="16"/>
        <v>0</v>
      </c>
      <c r="F352" s="36">
        <f t="shared" si="17"/>
        <v>6</v>
      </c>
      <c r="G352" s="18" t="s">
        <v>1007</v>
      </c>
    </row>
    <row r="353" spans="1:7" ht="13.5" customHeight="1">
      <c r="A353" s="27">
        <v>4236</v>
      </c>
      <c r="B353" s="28">
        <v>46226</v>
      </c>
      <c r="C353" s="14" t="s">
        <v>122</v>
      </c>
      <c r="D353" s="18" t="str">
        <f t="shared" si="15"/>
        <v>CEAT 3.00-10 Energy Ride EV 42J TL</v>
      </c>
      <c r="E353" s="36">
        <f t="shared" si="16"/>
        <v>18</v>
      </c>
      <c r="F353" s="36">
        <f t="shared" si="17"/>
        <v>0</v>
      </c>
      <c r="G353" s="18"/>
    </row>
    <row r="354" spans="1:7" ht="13.5" customHeight="1">
      <c r="A354" s="27">
        <v>4236</v>
      </c>
      <c r="B354" s="28">
        <v>46226</v>
      </c>
      <c r="C354" s="14" t="s">
        <v>165</v>
      </c>
      <c r="D354" s="18" t="str">
        <f t="shared" si="15"/>
        <v>EX-BATTERY CLAMP-STEL-ZP</v>
      </c>
      <c r="E354" s="36">
        <f t="shared" si="16"/>
        <v>18</v>
      </c>
      <c r="F354" s="36">
        <f t="shared" si="17"/>
        <v>3</v>
      </c>
      <c r="G354" s="18"/>
    </row>
    <row r="355" spans="1:7" ht="13.5" customHeight="1">
      <c r="A355" s="27">
        <v>4236</v>
      </c>
      <c r="B355" s="28">
        <v>46226</v>
      </c>
      <c r="C355" s="14" t="s">
        <v>76</v>
      </c>
      <c r="D355" s="18" t="str">
        <f t="shared" si="15"/>
        <v>Rear Bearing 6204LLU</v>
      </c>
      <c r="E355" s="36">
        <f t="shared" si="16"/>
        <v>18</v>
      </c>
      <c r="F355" s="36">
        <f t="shared" si="17"/>
        <v>22</v>
      </c>
      <c r="G355" s="18"/>
    </row>
    <row r="356" spans="1:7" ht="13.5" customHeight="1">
      <c r="A356" s="27">
        <v>4233</v>
      </c>
      <c r="B356" s="28">
        <v>46225</v>
      </c>
      <c r="C356" s="14" t="s">
        <v>62</v>
      </c>
      <c r="D356" s="18" t="str">
        <f t="shared" si="15"/>
        <v>MAGNUS-LOCK SET-PAVNA DM</v>
      </c>
      <c r="E356" s="36">
        <f t="shared" si="16"/>
        <v>18</v>
      </c>
      <c r="F356" s="36">
        <f t="shared" si="17"/>
        <v>4</v>
      </c>
      <c r="G356" s="18" t="s">
        <v>1025</v>
      </c>
    </row>
    <row r="357" spans="1:7" ht="13.5" customHeight="1">
      <c r="A357" s="27">
        <v>4212</v>
      </c>
      <c r="B357" s="28">
        <v>46225</v>
      </c>
      <c r="C357" s="14" t="s">
        <v>188</v>
      </c>
      <c r="D357" s="18" t="str">
        <f t="shared" si="15"/>
        <v>MAG-INS.CLUSTER COVER FRONT-ABS-GR BLK D</v>
      </c>
      <c r="E357" s="36">
        <f t="shared" si="16"/>
        <v>18</v>
      </c>
      <c r="F357" s="36">
        <f t="shared" si="17"/>
        <v>1</v>
      </c>
      <c r="G357" s="18"/>
    </row>
    <row r="358" spans="1:7" ht="13.5" customHeight="1">
      <c r="A358" s="27">
        <v>4212</v>
      </c>
      <c r="B358" s="28">
        <v>46225</v>
      </c>
      <c r="C358" s="14" t="s">
        <v>55</v>
      </c>
      <c r="D358" s="18" t="str">
        <f t="shared" si="15"/>
        <v>MAG-INS.CLUSTER COVER REARR-ABS-GR BLK D</v>
      </c>
      <c r="E358" s="36">
        <f t="shared" si="16"/>
        <v>18</v>
      </c>
      <c r="F358" s="36">
        <f t="shared" si="17"/>
        <v>0</v>
      </c>
      <c r="G358" s="18"/>
    </row>
    <row r="359" spans="1:7" ht="13.5" customHeight="1">
      <c r="A359" s="27">
        <v>4212</v>
      </c>
      <c r="B359" s="28">
        <v>46225</v>
      </c>
      <c r="C359" s="14" t="s">
        <v>82</v>
      </c>
      <c r="D359" s="18" t="str">
        <f t="shared" si="15"/>
        <v>MAGNUS HS-Front Brake Cable</v>
      </c>
      <c r="E359" s="36">
        <f t="shared" si="16"/>
        <v>18</v>
      </c>
      <c r="F359" s="36">
        <f t="shared" si="17"/>
        <v>8</v>
      </c>
      <c r="G359" s="18"/>
    </row>
    <row r="360" spans="1:7" ht="13.5" customHeight="1">
      <c r="A360" s="27">
        <v>4212</v>
      </c>
      <c r="B360" s="28">
        <v>46225</v>
      </c>
      <c r="C360" s="14" t="s">
        <v>81</v>
      </c>
      <c r="D360" s="18" t="str">
        <f t="shared" si="15"/>
        <v>MAGNUS HS-Front HBS  Brake Cable</v>
      </c>
      <c r="E360" s="36">
        <f t="shared" si="16"/>
        <v>18</v>
      </c>
      <c r="F360" s="36">
        <f t="shared" si="17"/>
        <v>5</v>
      </c>
      <c r="G360" s="18"/>
    </row>
    <row r="361" spans="1:7" ht="13.5" customHeight="1">
      <c r="A361" s="27">
        <v>4212</v>
      </c>
      <c r="B361" s="28">
        <v>46225</v>
      </c>
      <c r="C361" s="14" t="s">
        <v>80</v>
      </c>
      <c r="D361" s="18" t="str">
        <f t="shared" si="15"/>
        <v>MAGNUS HS-Rear Brake Cable</v>
      </c>
      <c r="E361" s="36">
        <f t="shared" si="16"/>
        <v>18</v>
      </c>
      <c r="F361" s="36">
        <f t="shared" si="17"/>
        <v>9</v>
      </c>
      <c r="G361" s="18"/>
    </row>
    <row r="362" spans="1:7" ht="13.5" customHeight="1">
      <c r="A362" s="27">
        <v>4212</v>
      </c>
      <c r="B362" s="28">
        <v>46225</v>
      </c>
      <c r="C362" s="14" t="s">
        <v>132</v>
      </c>
      <c r="D362" s="18" t="str">
        <f t="shared" si="15"/>
        <v>Zeal-Throttle-Black-DM</v>
      </c>
      <c r="E362" s="36">
        <f t="shared" si="16"/>
        <v>18</v>
      </c>
      <c r="F362" s="36">
        <f t="shared" si="17"/>
        <v>2</v>
      </c>
      <c r="G362" s="18"/>
    </row>
    <row r="363" spans="1:7" ht="13.5" customHeight="1">
      <c r="A363" s="27">
        <v>4212</v>
      </c>
      <c r="B363" s="28">
        <v>46225</v>
      </c>
      <c r="C363" s="14" t="s">
        <v>378</v>
      </c>
      <c r="D363" s="18" t="str">
        <f t="shared" si="15"/>
        <v>Magnus-Pillion Footrest LH-DM</v>
      </c>
      <c r="E363" s="36">
        <f t="shared" si="16"/>
        <v>18</v>
      </c>
      <c r="F363" s="36">
        <f t="shared" si="17"/>
        <v>2</v>
      </c>
      <c r="G363" s="18"/>
    </row>
    <row r="364" spans="1:7" ht="13.5" customHeight="1">
      <c r="A364" s="27">
        <v>4212</v>
      </c>
      <c r="B364" s="28">
        <v>46225</v>
      </c>
      <c r="C364" s="14" t="s">
        <v>64</v>
      </c>
      <c r="D364" s="18" t="str">
        <f t="shared" si="15"/>
        <v>Front Bearing Kit 6201RS (Pair)</v>
      </c>
      <c r="E364" s="36">
        <f t="shared" si="16"/>
        <v>18</v>
      </c>
      <c r="F364" s="36">
        <f t="shared" si="17"/>
        <v>6</v>
      </c>
      <c r="G364" s="18"/>
    </row>
    <row r="365" spans="1:7" ht="13.5" customHeight="1">
      <c r="A365" s="27">
        <v>4212</v>
      </c>
      <c r="B365" s="28">
        <v>46225</v>
      </c>
      <c r="C365" s="14" t="s">
        <v>70</v>
      </c>
      <c r="D365" s="18" t="str">
        <f t="shared" si="15"/>
        <v>Brake Shoe Magnus</v>
      </c>
      <c r="E365" s="36">
        <f t="shared" si="16"/>
        <v>18</v>
      </c>
      <c r="F365" s="36">
        <f t="shared" si="17"/>
        <v>35</v>
      </c>
      <c r="G365" s="18"/>
    </row>
    <row r="366" spans="1:7" ht="13.5" customHeight="1">
      <c r="A366" s="27">
        <v>4212</v>
      </c>
      <c r="B366" s="28">
        <v>46225</v>
      </c>
      <c r="C366" s="14" t="s">
        <v>202</v>
      </c>
      <c r="D366" s="18" t="str">
        <f t="shared" si="15"/>
        <v>Headlight Bulb</v>
      </c>
      <c r="E366" s="36">
        <f t="shared" si="16"/>
        <v>18</v>
      </c>
      <c r="F366" s="36">
        <f t="shared" si="17"/>
        <v>13</v>
      </c>
      <c r="G366" s="18"/>
    </row>
    <row r="367" spans="1:7" ht="13.5" customHeight="1">
      <c r="A367" s="27">
        <v>4212</v>
      </c>
      <c r="B367" s="28">
        <v>46225</v>
      </c>
      <c r="C367" s="14" t="s">
        <v>126</v>
      </c>
      <c r="D367" s="18" t="str">
        <f t="shared" si="15"/>
        <v>Switch</v>
      </c>
      <c r="E367" s="36">
        <f t="shared" si="16"/>
        <v>18</v>
      </c>
      <c r="F367" s="36">
        <f t="shared" si="17"/>
        <v>101</v>
      </c>
      <c r="G367" s="18"/>
    </row>
    <row r="368" spans="1:7" ht="13.5" customHeight="1">
      <c r="A368" s="27">
        <v>4212</v>
      </c>
      <c r="B368" s="28">
        <v>46225</v>
      </c>
      <c r="C368" s="14" t="s">
        <v>126</v>
      </c>
      <c r="D368" s="18" t="str">
        <f t="shared" si="15"/>
        <v>Switch</v>
      </c>
      <c r="E368" s="36">
        <f t="shared" si="16"/>
        <v>18</v>
      </c>
      <c r="F368" s="36">
        <f t="shared" si="17"/>
        <v>101</v>
      </c>
      <c r="G368" s="18"/>
    </row>
    <row r="369" spans="1:7" ht="13.5" customHeight="1">
      <c r="A369" s="27">
        <v>4212</v>
      </c>
      <c r="B369" s="28">
        <v>46225</v>
      </c>
      <c r="C369" s="14" t="s">
        <v>126</v>
      </c>
      <c r="D369" s="18" t="str">
        <f t="shared" si="15"/>
        <v>Switch</v>
      </c>
      <c r="E369" s="36">
        <f t="shared" si="16"/>
        <v>18</v>
      </c>
      <c r="F369" s="36">
        <f t="shared" si="17"/>
        <v>101</v>
      </c>
      <c r="G369" s="18"/>
    </row>
    <row r="370" spans="1:7" ht="13.5" customHeight="1">
      <c r="A370" s="27">
        <v>4212</v>
      </c>
      <c r="B370" s="28">
        <v>46225</v>
      </c>
      <c r="C370" s="14" t="s">
        <v>126</v>
      </c>
      <c r="D370" s="18" t="str">
        <f t="shared" si="15"/>
        <v>Switch</v>
      </c>
      <c r="E370" s="36">
        <f t="shared" si="16"/>
        <v>18</v>
      </c>
      <c r="F370" s="36">
        <f t="shared" si="17"/>
        <v>101</v>
      </c>
      <c r="G370" s="18"/>
    </row>
    <row r="371" spans="1:7" ht="13.5" customHeight="1">
      <c r="A371" s="27">
        <v>4212</v>
      </c>
      <c r="B371" s="28">
        <v>46225</v>
      </c>
      <c r="C371" s="14" t="s">
        <v>217</v>
      </c>
      <c r="D371" s="18" t="str">
        <f t="shared" si="15"/>
        <v>HORN</v>
      </c>
      <c r="E371" s="36">
        <f t="shared" si="16"/>
        <v>0</v>
      </c>
      <c r="F371" s="36">
        <f t="shared" si="17"/>
        <v>3</v>
      </c>
      <c r="G371" s="18"/>
    </row>
    <row r="372" spans="1:7" ht="13.5" customHeight="1">
      <c r="A372" s="27">
        <v>4237</v>
      </c>
      <c r="B372" s="28">
        <v>46225</v>
      </c>
      <c r="C372" s="14" t="s">
        <v>179</v>
      </c>
      <c r="D372" s="18" t="str">
        <f t="shared" si="15"/>
        <v>BRAKE PADS</v>
      </c>
      <c r="E372" s="36">
        <f t="shared" si="16"/>
        <v>0</v>
      </c>
      <c r="F372" s="36">
        <f t="shared" si="17"/>
        <v>6</v>
      </c>
      <c r="G372" s="18"/>
    </row>
    <row r="373" spans="1:7" ht="13.5" customHeight="1">
      <c r="A373" s="27">
        <v>4237</v>
      </c>
      <c r="B373" s="28">
        <v>46225</v>
      </c>
      <c r="C373" s="14" t="s">
        <v>51</v>
      </c>
      <c r="D373" s="18" t="str">
        <f t="shared" si="15"/>
        <v>NEXUS OIL PALCO 80W90 120Ml</v>
      </c>
      <c r="E373" s="36">
        <f t="shared" si="16"/>
        <v>18</v>
      </c>
      <c r="F373" s="36">
        <f t="shared" si="17"/>
        <v>4</v>
      </c>
      <c r="G373" s="18"/>
    </row>
    <row r="374" spans="1:7" ht="13.5" customHeight="1">
      <c r="A374" s="27">
        <v>4227</v>
      </c>
      <c r="B374" s="28">
        <v>46224</v>
      </c>
      <c r="C374" s="14" t="s">
        <v>105</v>
      </c>
      <c r="D374" s="18" t="str">
        <f t="shared" si="15"/>
        <v>WHEEL SPROCKET</v>
      </c>
      <c r="E374" s="36">
        <f t="shared" si="16"/>
        <v>18</v>
      </c>
      <c r="F374" s="36">
        <f t="shared" si="17"/>
        <v>1</v>
      </c>
      <c r="G374" s="18"/>
    </row>
    <row r="375" spans="1:7" ht="13.5" customHeight="1">
      <c r="A375" s="27">
        <v>4227</v>
      </c>
      <c r="B375" s="28">
        <v>46224</v>
      </c>
      <c r="C375" s="14" t="s">
        <v>108</v>
      </c>
      <c r="D375" s="18" t="str">
        <f t="shared" si="15"/>
        <v>MOTOR SPROCKET</v>
      </c>
      <c r="E375" s="36">
        <f t="shared" si="16"/>
        <v>18</v>
      </c>
      <c r="F375" s="36">
        <f t="shared" si="17"/>
        <v>1</v>
      </c>
      <c r="G375" s="18"/>
    </row>
    <row r="376" spans="1:7" ht="13.5" customHeight="1">
      <c r="A376" s="27">
        <v>4227</v>
      </c>
      <c r="B376" s="28">
        <v>46224</v>
      </c>
      <c r="C376" s="14" t="s">
        <v>113</v>
      </c>
      <c r="D376" s="18" t="str">
        <f t="shared" si="15"/>
        <v>BELT</v>
      </c>
      <c r="E376" s="36">
        <f t="shared" si="16"/>
        <v>18</v>
      </c>
      <c r="F376" s="36">
        <f t="shared" si="17"/>
        <v>1</v>
      </c>
      <c r="G376" s="18"/>
    </row>
    <row r="377" spans="1:7" ht="13.5" customHeight="1">
      <c r="A377" s="27">
        <v>4223</v>
      </c>
      <c r="B377" s="28">
        <v>46221</v>
      </c>
      <c r="C377" s="14" t="s">
        <v>48</v>
      </c>
      <c r="D377" s="18" t="str">
        <f t="shared" si="15"/>
        <v>BRAKE LEVER RH-ALU BLK PC -ADVIK</v>
      </c>
      <c r="E377" s="36">
        <f t="shared" si="16"/>
        <v>18</v>
      </c>
      <c r="F377" s="36">
        <f t="shared" si="17"/>
        <v>1</v>
      </c>
      <c r="G377" s="18"/>
    </row>
    <row r="378" spans="1:7" ht="13.5" customHeight="1">
      <c r="A378" s="27">
        <v>4223</v>
      </c>
      <c r="B378" s="28">
        <v>46221</v>
      </c>
      <c r="C378" s="14" t="s">
        <v>160</v>
      </c>
      <c r="D378" s="18" t="str">
        <f t="shared" si="15"/>
        <v>BRAKE LEVER CBS ASSY WITH BSS-LH-PC</v>
      </c>
      <c r="E378" s="36">
        <f t="shared" si="16"/>
        <v>18</v>
      </c>
      <c r="F378" s="36">
        <f t="shared" si="17"/>
        <v>-1</v>
      </c>
      <c r="G378" s="18"/>
    </row>
    <row r="379" spans="1:7" ht="13.5" customHeight="1">
      <c r="A379" s="27">
        <v>4223</v>
      </c>
      <c r="B379" s="28">
        <v>46221</v>
      </c>
      <c r="C379" s="14" t="s">
        <v>158</v>
      </c>
      <c r="D379" s="18" t="str">
        <f t="shared" si="15"/>
        <v>MAG-REAR PANEL TOP-ABS-GR BLK DM</v>
      </c>
      <c r="E379" s="36">
        <f t="shared" si="16"/>
        <v>18</v>
      </c>
      <c r="F379" s="36">
        <f t="shared" si="17"/>
        <v>2</v>
      </c>
      <c r="G379" s="18"/>
    </row>
    <row r="380" spans="1:7" ht="13.5" customHeight="1">
      <c r="A380" s="27">
        <v>4223</v>
      </c>
      <c r="B380" s="28">
        <v>46221</v>
      </c>
      <c r="C380" s="14" t="s">
        <v>70</v>
      </c>
      <c r="D380" s="18" t="str">
        <f t="shared" si="15"/>
        <v>Brake Shoe Magnus</v>
      </c>
      <c r="E380" s="36">
        <f t="shared" si="16"/>
        <v>18</v>
      </c>
      <c r="F380" s="36">
        <f t="shared" si="17"/>
        <v>35</v>
      </c>
      <c r="G380" s="18"/>
    </row>
    <row r="381" spans="1:7" ht="13.5" customHeight="1">
      <c r="A381" s="27">
        <v>4223</v>
      </c>
      <c r="B381" s="28">
        <v>46221</v>
      </c>
      <c r="C381" s="14" t="s">
        <v>70</v>
      </c>
      <c r="D381" s="18" t="str">
        <f t="shared" si="15"/>
        <v>Brake Shoe Magnus</v>
      </c>
      <c r="E381" s="36">
        <f t="shared" si="16"/>
        <v>18</v>
      </c>
      <c r="F381" s="36">
        <f t="shared" si="17"/>
        <v>35</v>
      </c>
      <c r="G381" s="18"/>
    </row>
    <row r="382" spans="1:7" ht="13.5" customHeight="1">
      <c r="A382" s="27">
        <v>4222</v>
      </c>
      <c r="B382" s="28">
        <v>46221</v>
      </c>
      <c r="C382" s="14" t="s">
        <v>82</v>
      </c>
      <c r="D382" s="18" t="str">
        <f t="shared" si="15"/>
        <v>MAGNUS HS-Front Brake Cable</v>
      </c>
      <c r="E382" s="36">
        <f t="shared" si="16"/>
        <v>18</v>
      </c>
      <c r="F382" s="36">
        <f t="shared" si="17"/>
        <v>8</v>
      </c>
      <c r="G382" s="18"/>
    </row>
    <row r="383" spans="1:7" ht="13.5" customHeight="1">
      <c r="A383" s="27">
        <v>4222</v>
      </c>
      <c r="B383" s="28">
        <v>46221</v>
      </c>
      <c r="C383" s="14" t="s">
        <v>81</v>
      </c>
      <c r="D383" s="18" t="str">
        <f t="shared" si="15"/>
        <v>MAGNUS HS-Front HBS  Brake Cable</v>
      </c>
      <c r="E383" s="36">
        <f t="shared" si="16"/>
        <v>18</v>
      </c>
      <c r="F383" s="36">
        <f t="shared" si="17"/>
        <v>5</v>
      </c>
      <c r="G383" s="18"/>
    </row>
    <row r="384" spans="1:7" ht="13.5" customHeight="1">
      <c r="A384" s="27">
        <v>4222</v>
      </c>
      <c r="B384" s="28">
        <v>46221</v>
      </c>
      <c r="C384" s="14" t="s">
        <v>80</v>
      </c>
      <c r="D384" s="18" t="str">
        <f t="shared" si="15"/>
        <v>MAGNUS HS-Rear Brake Cable</v>
      </c>
      <c r="E384" s="36">
        <f t="shared" si="16"/>
        <v>18</v>
      </c>
      <c r="F384" s="36">
        <f t="shared" si="17"/>
        <v>9</v>
      </c>
      <c r="G384" s="18"/>
    </row>
    <row r="385" spans="1:7" ht="13.5" customHeight="1">
      <c r="A385" s="27">
        <v>4222</v>
      </c>
      <c r="B385" s="28">
        <v>46221</v>
      </c>
      <c r="C385" s="14" t="s">
        <v>157</v>
      </c>
      <c r="D385" s="18" t="str">
        <f t="shared" ref="D385:D448" si="18">VLOOKUP(C385,Old,2,FALSE)</f>
        <v>HBS Equalizer Enclosure</v>
      </c>
      <c r="E385" s="36">
        <f t="shared" ref="E385:E448" si="19">VLOOKUP(C385,Old,9,FALSE)</f>
        <v>18</v>
      </c>
      <c r="F385" s="36">
        <f t="shared" ref="F385:F448" si="20">VLOOKUP(C385,Old,8,FALSE)</f>
        <v>1</v>
      </c>
      <c r="G385" s="18"/>
    </row>
    <row r="386" spans="1:7" ht="13.5" customHeight="1">
      <c r="A386" s="27">
        <v>4222</v>
      </c>
      <c r="B386" s="28">
        <v>46221</v>
      </c>
      <c r="C386" s="14" t="s">
        <v>44</v>
      </c>
      <c r="D386" s="18" t="str">
        <f t="shared" si="18"/>
        <v>MAG-FORK STEM RACER-ID30-CH STEEL</v>
      </c>
      <c r="E386" s="36">
        <f t="shared" si="19"/>
        <v>18</v>
      </c>
      <c r="F386" s="36">
        <f t="shared" si="20"/>
        <v>9</v>
      </c>
      <c r="G386" s="18"/>
    </row>
    <row r="387" spans="1:7" ht="13.5" customHeight="1">
      <c r="A387" s="27">
        <v>4222</v>
      </c>
      <c r="B387" s="28">
        <v>46221</v>
      </c>
      <c r="C387" s="14" t="s">
        <v>56</v>
      </c>
      <c r="D387" s="18" t="str">
        <f t="shared" si="18"/>
        <v>MAG-BOTTOM RACER CUP-CH STEEL</v>
      </c>
      <c r="E387" s="36">
        <f t="shared" si="19"/>
        <v>18</v>
      </c>
      <c r="F387" s="36">
        <f t="shared" si="20"/>
        <v>9</v>
      </c>
      <c r="G387" s="18"/>
    </row>
    <row r="388" spans="1:7" ht="13.5" customHeight="1">
      <c r="A388" s="27">
        <v>4222</v>
      </c>
      <c r="B388" s="28">
        <v>46221</v>
      </c>
      <c r="C388" s="14" t="s">
        <v>61</v>
      </c>
      <c r="D388" s="18" t="str">
        <f t="shared" si="18"/>
        <v>MAG-TOP RACER CUP-CH STEEL</v>
      </c>
      <c r="E388" s="36">
        <f t="shared" si="19"/>
        <v>18</v>
      </c>
      <c r="F388" s="36">
        <f t="shared" si="20"/>
        <v>9</v>
      </c>
      <c r="G388" s="18"/>
    </row>
    <row r="389" spans="1:7" ht="13.5" customHeight="1">
      <c r="A389" s="27">
        <v>4222</v>
      </c>
      <c r="B389" s="28">
        <v>46221</v>
      </c>
      <c r="C389" s="14" t="s">
        <v>66</v>
      </c>
      <c r="D389" s="18" t="str">
        <f t="shared" si="18"/>
        <v>20X4MM MAG-RACER BALL&amp;CAGE-4MM-TOP</v>
      </c>
      <c r="E389" s="36">
        <f t="shared" si="19"/>
        <v>18</v>
      </c>
      <c r="F389" s="36">
        <f t="shared" si="20"/>
        <v>9</v>
      </c>
      <c r="G389" s="18"/>
    </row>
    <row r="390" spans="1:7" ht="13.5" customHeight="1">
      <c r="A390" s="27">
        <v>4222</v>
      </c>
      <c r="B390" s="28">
        <v>46221</v>
      </c>
      <c r="C390" s="14" t="s">
        <v>73</v>
      </c>
      <c r="D390" s="18" t="str">
        <f t="shared" si="18"/>
        <v>14X6.35MAG-RACER BALL 6.35MM-BEARING-BTM</v>
      </c>
      <c r="E390" s="36">
        <f t="shared" si="19"/>
        <v>18</v>
      </c>
      <c r="F390" s="36">
        <f t="shared" si="20"/>
        <v>9</v>
      </c>
      <c r="G390" s="18"/>
    </row>
    <row r="391" spans="1:7" ht="13.5" customHeight="1">
      <c r="A391" s="27">
        <v>4222</v>
      </c>
      <c r="B391" s="28">
        <v>46221</v>
      </c>
      <c r="C391" s="14" t="s">
        <v>78</v>
      </c>
      <c r="D391" s="18" t="str">
        <f t="shared" si="18"/>
        <v>ZEAL/REO-RACER NUT-M24X3 HEX 32 MM-YZP</v>
      </c>
      <c r="E391" s="36">
        <f t="shared" si="19"/>
        <v>18</v>
      </c>
      <c r="F391" s="36">
        <f t="shared" si="20"/>
        <v>9</v>
      </c>
      <c r="G391" s="18"/>
    </row>
    <row r="392" spans="1:7" ht="13.5" customHeight="1">
      <c r="A392" s="27">
        <v>4222</v>
      </c>
      <c r="B392" s="28">
        <v>46221</v>
      </c>
      <c r="C392" s="14" t="s">
        <v>83</v>
      </c>
      <c r="D392" s="18" t="str">
        <f t="shared" si="18"/>
        <v>ZEAL/REO-RACER NUT-M24X3 HEX 46 MM-YZP</v>
      </c>
      <c r="E392" s="36">
        <f t="shared" si="19"/>
        <v>18</v>
      </c>
      <c r="F392" s="36">
        <f t="shared" si="20"/>
        <v>9</v>
      </c>
      <c r="G392" s="18"/>
    </row>
    <row r="393" spans="1:7" ht="13.5" customHeight="1">
      <c r="A393" s="27">
        <v>4222</v>
      </c>
      <c r="B393" s="28">
        <v>46221</v>
      </c>
      <c r="C393" s="14" t="s">
        <v>88</v>
      </c>
      <c r="D393" s="18" t="str">
        <f t="shared" si="18"/>
        <v>FORK RACER DUST CAP-PP</v>
      </c>
      <c r="E393" s="36">
        <f t="shared" si="19"/>
        <v>18</v>
      </c>
      <c r="F393" s="36">
        <f t="shared" si="20"/>
        <v>20</v>
      </c>
      <c r="G393" s="18"/>
    </row>
    <row r="394" spans="1:7" ht="13.5" customHeight="1">
      <c r="A394" s="27">
        <v>4222</v>
      </c>
      <c r="B394" s="28">
        <v>46221</v>
      </c>
      <c r="C394" s="14" t="s">
        <v>112</v>
      </c>
      <c r="D394" s="18" t="str">
        <f t="shared" si="18"/>
        <v>MAG/ZEAL-BRAKE CABLE GUIDE-STEEL-ZP-DM</v>
      </c>
      <c r="E394" s="36">
        <f t="shared" si="19"/>
        <v>18</v>
      </c>
      <c r="F394" s="36">
        <f t="shared" si="20"/>
        <v>11</v>
      </c>
      <c r="G394" s="18"/>
    </row>
    <row r="395" spans="1:7" ht="13.5" customHeight="1">
      <c r="A395" s="27">
        <v>4222</v>
      </c>
      <c r="B395" s="28">
        <v>46221</v>
      </c>
      <c r="C395" s="14" t="s">
        <v>202</v>
      </c>
      <c r="D395" s="18" t="str">
        <f t="shared" si="18"/>
        <v>Headlight Bulb</v>
      </c>
      <c r="E395" s="36">
        <f t="shared" si="19"/>
        <v>18</v>
      </c>
      <c r="F395" s="36">
        <f t="shared" si="20"/>
        <v>13</v>
      </c>
      <c r="G395" s="18"/>
    </row>
    <row r="396" spans="1:7" ht="13.5" customHeight="1">
      <c r="A396" s="27">
        <v>4222</v>
      </c>
      <c r="B396" s="28">
        <v>46221</v>
      </c>
      <c r="C396" s="14" t="s">
        <v>217</v>
      </c>
      <c r="D396" s="18" t="str">
        <f t="shared" si="18"/>
        <v>HORN</v>
      </c>
      <c r="E396" s="36">
        <f t="shared" si="19"/>
        <v>0</v>
      </c>
      <c r="F396" s="36">
        <f t="shared" si="20"/>
        <v>3</v>
      </c>
      <c r="G396" s="18"/>
    </row>
    <row r="397" spans="1:7" ht="13.5" customHeight="1">
      <c r="A397" s="27">
        <v>4222</v>
      </c>
      <c r="B397" s="28">
        <v>46221</v>
      </c>
      <c r="C397" s="14" t="s">
        <v>126</v>
      </c>
      <c r="D397" s="18" t="str">
        <f t="shared" si="18"/>
        <v>Switch</v>
      </c>
      <c r="E397" s="36">
        <f t="shared" si="19"/>
        <v>18</v>
      </c>
      <c r="F397" s="36">
        <f t="shared" si="20"/>
        <v>101</v>
      </c>
      <c r="G397" s="18"/>
    </row>
    <row r="398" spans="1:7" ht="13.5" customHeight="1">
      <c r="A398" s="27">
        <v>4222</v>
      </c>
      <c r="B398" s="28">
        <v>46221</v>
      </c>
      <c r="C398" s="14" t="s">
        <v>126</v>
      </c>
      <c r="D398" s="18" t="str">
        <f t="shared" si="18"/>
        <v>Switch</v>
      </c>
      <c r="E398" s="36">
        <f t="shared" si="19"/>
        <v>18</v>
      </c>
      <c r="F398" s="36">
        <f t="shared" si="20"/>
        <v>101</v>
      </c>
      <c r="G398" s="18"/>
    </row>
    <row r="399" spans="1:7" ht="13.5" customHeight="1">
      <c r="A399" s="27">
        <v>4222</v>
      </c>
      <c r="B399" s="28">
        <v>46221</v>
      </c>
      <c r="C399" s="14" t="s">
        <v>126</v>
      </c>
      <c r="D399" s="18" t="str">
        <f t="shared" si="18"/>
        <v>Switch</v>
      </c>
      <c r="E399" s="36">
        <f t="shared" si="19"/>
        <v>18</v>
      </c>
      <c r="F399" s="36">
        <f t="shared" si="20"/>
        <v>101</v>
      </c>
      <c r="G399" s="18"/>
    </row>
    <row r="400" spans="1:7" ht="13.5" customHeight="1">
      <c r="A400" s="27">
        <v>4222</v>
      </c>
      <c r="B400" s="28">
        <v>46221</v>
      </c>
      <c r="C400" s="14" t="s">
        <v>126</v>
      </c>
      <c r="D400" s="18" t="str">
        <f t="shared" si="18"/>
        <v>Switch</v>
      </c>
      <c r="E400" s="36">
        <f t="shared" si="19"/>
        <v>18</v>
      </c>
      <c r="F400" s="36">
        <f t="shared" si="20"/>
        <v>101</v>
      </c>
      <c r="G400" s="18"/>
    </row>
    <row r="401" spans="1:7" ht="13.5" customHeight="1">
      <c r="A401" s="27">
        <v>4222</v>
      </c>
      <c r="B401" s="28">
        <v>46221</v>
      </c>
      <c r="C401" s="14" t="s">
        <v>126</v>
      </c>
      <c r="D401" s="18" t="str">
        <f t="shared" si="18"/>
        <v>Switch</v>
      </c>
      <c r="E401" s="36">
        <f t="shared" si="19"/>
        <v>18</v>
      </c>
      <c r="F401" s="36">
        <f t="shared" si="20"/>
        <v>101</v>
      </c>
      <c r="G401" s="18"/>
    </row>
    <row r="402" spans="1:7" ht="13.5" customHeight="1">
      <c r="A402" s="27">
        <v>4222</v>
      </c>
      <c r="B402" s="28">
        <v>46221</v>
      </c>
      <c r="C402" s="14" t="s">
        <v>64</v>
      </c>
      <c r="D402" s="18" t="str">
        <f t="shared" si="18"/>
        <v>Front Bearing Kit 6201RS (Pair)</v>
      </c>
      <c r="E402" s="36">
        <f t="shared" si="19"/>
        <v>18</v>
      </c>
      <c r="F402" s="36">
        <f t="shared" si="20"/>
        <v>6</v>
      </c>
      <c r="G402" s="18"/>
    </row>
    <row r="403" spans="1:7" ht="13.5" customHeight="1">
      <c r="A403" s="27">
        <v>4224</v>
      </c>
      <c r="B403" s="28">
        <v>46221</v>
      </c>
      <c r="C403" s="14" t="s">
        <v>100</v>
      </c>
      <c r="D403" s="18" t="str">
        <f t="shared" si="18"/>
        <v>CEAT 90/90-12 ZOOM X3 54J TL (Tyre 12")</v>
      </c>
      <c r="E403" s="36">
        <f t="shared" si="19"/>
        <v>18</v>
      </c>
      <c r="F403" s="36">
        <f t="shared" si="20"/>
        <v>1</v>
      </c>
      <c r="G403" s="18"/>
    </row>
    <row r="404" spans="1:7" ht="13.5" customHeight="1">
      <c r="A404" s="27">
        <v>4216</v>
      </c>
      <c r="B404" s="28">
        <v>46221</v>
      </c>
      <c r="C404" s="14" t="s">
        <v>82</v>
      </c>
      <c r="D404" s="18" t="str">
        <f t="shared" si="18"/>
        <v>MAGNUS HS-Front Brake Cable</v>
      </c>
      <c r="E404" s="36">
        <f t="shared" si="19"/>
        <v>18</v>
      </c>
      <c r="F404" s="36">
        <f t="shared" si="20"/>
        <v>8</v>
      </c>
      <c r="G404" s="18"/>
    </row>
    <row r="405" spans="1:7" ht="13.5" customHeight="1">
      <c r="A405" s="27">
        <v>4216</v>
      </c>
      <c r="B405" s="28">
        <v>46221</v>
      </c>
      <c r="C405" s="14" t="s">
        <v>81</v>
      </c>
      <c r="D405" s="18" t="str">
        <f t="shared" si="18"/>
        <v>MAGNUS HS-Front HBS  Brake Cable</v>
      </c>
      <c r="E405" s="36">
        <f t="shared" si="19"/>
        <v>18</v>
      </c>
      <c r="F405" s="36">
        <f t="shared" si="20"/>
        <v>5</v>
      </c>
      <c r="G405" s="18"/>
    </row>
    <row r="406" spans="1:7" ht="13.5" customHeight="1">
      <c r="A406" s="27">
        <v>4216</v>
      </c>
      <c r="B406" s="28">
        <v>46221</v>
      </c>
      <c r="C406" s="14" t="s">
        <v>80</v>
      </c>
      <c r="D406" s="18" t="str">
        <f t="shared" si="18"/>
        <v>MAGNUS HS-Rear Brake Cable</v>
      </c>
      <c r="E406" s="36">
        <f t="shared" si="19"/>
        <v>18</v>
      </c>
      <c r="F406" s="36">
        <f t="shared" si="20"/>
        <v>9</v>
      </c>
      <c r="G406" s="18"/>
    </row>
    <row r="407" spans="1:7" ht="13.5" customHeight="1">
      <c r="A407" s="27">
        <v>4216</v>
      </c>
      <c r="B407" s="28">
        <v>46221</v>
      </c>
      <c r="C407" s="14" t="s">
        <v>157</v>
      </c>
      <c r="D407" s="18" t="str">
        <f t="shared" si="18"/>
        <v>HBS Equalizer Enclosure</v>
      </c>
      <c r="E407" s="36">
        <f t="shared" si="19"/>
        <v>18</v>
      </c>
      <c r="F407" s="36">
        <f t="shared" si="20"/>
        <v>1</v>
      </c>
      <c r="G407" s="18"/>
    </row>
    <row r="408" spans="1:7" ht="13.5" customHeight="1">
      <c r="A408" s="27">
        <v>4216</v>
      </c>
      <c r="B408" s="28">
        <v>46221</v>
      </c>
      <c r="C408" s="14" t="s">
        <v>44</v>
      </c>
      <c r="D408" s="18" t="str">
        <f t="shared" si="18"/>
        <v>MAG-FORK STEM RACER-ID30-CH STEEL</v>
      </c>
      <c r="E408" s="36">
        <f t="shared" si="19"/>
        <v>18</v>
      </c>
      <c r="F408" s="36">
        <f t="shared" si="20"/>
        <v>9</v>
      </c>
      <c r="G408" s="18"/>
    </row>
    <row r="409" spans="1:7" ht="13.5" customHeight="1">
      <c r="A409" s="27">
        <v>4216</v>
      </c>
      <c r="B409" s="28">
        <v>46221</v>
      </c>
      <c r="C409" s="14" t="s">
        <v>56</v>
      </c>
      <c r="D409" s="18" t="str">
        <f t="shared" si="18"/>
        <v>MAG-BOTTOM RACER CUP-CH STEEL</v>
      </c>
      <c r="E409" s="36">
        <f t="shared" si="19"/>
        <v>18</v>
      </c>
      <c r="F409" s="36">
        <f t="shared" si="20"/>
        <v>9</v>
      </c>
      <c r="G409" s="18"/>
    </row>
    <row r="410" spans="1:7" ht="13.5" customHeight="1">
      <c r="A410" s="27">
        <v>4216</v>
      </c>
      <c r="B410" s="28">
        <v>46221</v>
      </c>
      <c r="C410" s="14" t="s">
        <v>61</v>
      </c>
      <c r="D410" s="18" t="str">
        <f t="shared" si="18"/>
        <v>MAG-TOP RACER CUP-CH STEEL</v>
      </c>
      <c r="E410" s="36">
        <f t="shared" si="19"/>
        <v>18</v>
      </c>
      <c r="F410" s="36">
        <f t="shared" si="20"/>
        <v>9</v>
      </c>
      <c r="G410" s="18"/>
    </row>
    <row r="411" spans="1:7" ht="13.5" customHeight="1">
      <c r="A411" s="27">
        <v>4216</v>
      </c>
      <c r="B411" s="28">
        <v>46221</v>
      </c>
      <c r="C411" s="14" t="s">
        <v>66</v>
      </c>
      <c r="D411" s="18" t="str">
        <f t="shared" si="18"/>
        <v>20X4MM MAG-RACER BALL&amp;CAGE-4MM-TOP</v>
      </c>
      <c r="E411" s="36">
        <f t="shared" si="19"/>
        <v>18</v>
      </c>
      <c r="F411" s="36">
        <f t="shared" si="20"/>
        <v>9</v>
      </c>
      <c r="G411" s="18"/>
    </row>
    <row r="412" spans="1:7" ht="13.5" customHeight="1">
      <c r="A412" s="27">
        <v>4216</v>
      </c>
      <c r="B412" s="28">
        <v>46221</v>
      </c>
      <c r="C412" s="14" t="s">
        <v>73</v>
      </c>
      <c r="D412" s="18" t="str">
        <f t="shared" si="18"/>
        <v>14X6.35MAG-RACER BALL 6.35MM-BEARING-BTM</v>
      </c>
      <c r="E412" s="36">
        <f t="shared" si="19"/>
        <v>18</v>
      </c>
      <c r="F412" s="36">
        <f t="shared" si="20"/>
        <v>9</v>
      </c>
      <c r="G412" s="18"/>
    </row>
    <row r="413" spans="1:7" ht="13.5" customHeight="1">
      <c r="A413" s="27">
        <v>4216</v>
      </c>
      <c r="B413" s="28">
        <v>46221</v>
      </c>
      <c r="C413" s="14" t="s">
        <v>78</v>
      </c>
      <c r="D413" s="18" t="str">
        <f t="shared" si="18"/>
        <v>ZEAL/REO-RACER NUT-M24X3 HEX 32 MM-YZP</v>
      </c>
      <c r="E413" s="36">
        <f t="shared" si="19"/>
        <v>18</v>
      </c>
      <c r="F413" s="36">
        <f t="shared" si="20"/>
        <v>9</v>
      </c>
      <c r="G413" s="18"/>
    </row>
    <row r="414" spans="1:7" ht="13.5" customHeight="1">
      <c r="A414" s="27">
        <v>4216</v>
      </c>
      <c r="B414" s="28">
        <v>46221</v>
      </c>
      <c r="C414" s="14" t="s">
        <v>83</v>
      </c>
      <c r="D414" s="18" t="str">
        <f t="shared" si="18"/>
        <v>ZEAL/REO-RACER NUT-M24X3 HEX 46 MM-YZP</v>
      </c>
      <c r="E414" s="36">
        <f t="shared" si="19"/>
        <v>18</v>
      </c>
      <c r="F414" s="36">
        <f t="shared" si="20"/>
        <v>9</v>
      </c>
      <c r="G414" s="18"/>
    </row>
    <row r="415" spans="1:7" ht="13.5" customHeight="1">
      <c r="A415" s="27">
        <v>4216</v>
      </c>
      <c r="B415" s="28">
        <v>46221</v>
      </c>
      <c r="C415" s="14" t="s">
        <v>88</v>
      </c>
      <c r="D415" s="18" t="str">
        <f t="shared" si="18"/>
        <v>FORK RACER DUST CAP-PP</v>
      </c>
      <c r="E415" s="36">
        <f t="shared" si="19"/>
        <v>18</v>
      </c>
      <c r="F415" s="36">
        <f t="shared" si="20"/>
        <v>20</v>
      </c>
      <c r="G415" s="18"/>
    </row>
    <row r="416" spans="1:7" ht="13.5" customHeight="1">
      <c r="A416" s="27">
        <v>4216</v>
      </c>
      <c r="B416" s="28">
        <v>46221</v>
      </c>
      <c r="C416" s="14" t="s">
        <v>70</v>
      </c>
      <c r="D416" s="18" t="str">
        <f t="shared" si="18"/>
        <v>Brake Shoe Magnus</v>
      </c>
      <c r="E416" s="36">
        <f t="shared" si="19"/>
        <v>18</v>
      </c>
      <c r="F416" s="36">
        <f t="shared" si="20"/>
        <v>35</v>
      </c>
      <c r="G416" s="18"/>
    </row>
    <row r="417" spans="1:7" ht="13.5" customHeight="1">
      <c r="A417" s="27">
        <v>4216</v>
      </c>
      <c r="B417" s="28">
        <v>46221</v>
      </c>
      <c r="C417" s="14" t="s">
        <v>70</v>
      </c>
      <c r="D417" s="18" t="str">
        <f t="shared" si="18"/>
        <v>Brake Shoe Magnus</v>
      </c>
      <c r="E417" s="36">
        <f t="shared" si="19"/>
        <v>18</v>
      </c>
      <c r="F417" s="36">
        <f t="shared" si="20"/>
        <v>35</v>
      </c>
      <c r="G417" s="18"/>
    </row>
    <row r="418" spans="1:7" ht="13.5" customHeight="1">
      <c r="A418" s="27">
        <v>4216</v>
      </c>
      <c r="B418" s="28">
        <v>46221</v>
      </c>
      <c r="C418" s="14" t="s">
        <v>76</v>
      </c>
      <c r="D418" s="18" t="str">
        <f t="shared" si="18"/>
        <v>Rear Bearing 6204LLU</v>
      </c>
      <c r="E418" s="36">
        <f t="shared" si="19"/>
        <v>18</v>
      </c>
      <c r="F418" s="36">
        <f t="shared" si="20"/>
        <v>22</v>
      </c>
      <c r="G418" s="18"/>
    </row>
    <row r="419" spans="1:7" ht="13.5" customHeight="1">
      <c r="A419" s="27">
        <v>4216</v>
      </c>
      <c r="B419" s="28">
        <v>46221</v>
      </c>
      <c r="C419" s="14" t="s">
        <v>64</v>
      </c>
      <c r="D419" s="18" t="str">
        <f t="shared" si="18"/>
        <v>Front Bearing Kit 6201RS (Pair)</v>
      </c>
      <c r="E419" s="36">
        <f t="shared" si="19"/>
        <v>18</v>
      </c>
      <c r="F419" s="36">
        <f t="shared" si="20"/>
        <v>6</v>
      </c>
      <c r="G419" s="18"/>
    </row>
    <row r="420" spans="1:7" ht="13.5" customHeight="1">
      <c r="A420" s="27">
        <v>4220</v>
      </c>
      <c r="B420" s="28">
        <v>46220</v>
      </c>
      <c r="C420" s="14" t="s">
        <v>113</v>
      </c>
      <c r="D420" s="18" t="str">
        <f t="shared" si="18"/>
        <v>BELT</v>
      </c>
      <c r="E420" s="36">
        <f t="shared" si="19"/>
        <v>18</v>
      </c>
      <c r="F420" s="36">
        <f t="shared" si="20"/>
        <v>1</v>
      </c>
      <c r="G420" s="18"/>
    </row>
    <row r="421" spans="1:7" ht="13.5" customHeight="1">
      <c r="A421" s="27">
        <v>4215</v>
      </c>
      <c r="B421" s="28">
        <v>46220</v>
      </c>
      <c r="C421" s="14" t="s">
        <v>129</v>
      </c>
      <c r="D421" s="18" t="str">
        <f t="shared" si="18"/>
        <v>Rear View Mirror Winner Magnus</v>
      </c>
      <c r="E421" s="36">
        <f t="shared" si="19"/>
        <v>18</v>
      </c>
      <c r="F421" s="36">
        <f t="shared" si="20"/>
        <v>34</v>
      </c>
      <c r="G421" s="18"/>
    </row>
    <row r="422" spans="1:7" ht="13.5" customHeight="1">
      <c r="A422" s="27">
        <v>4206</v>
      </c>
      <c r="B422" s="28">
        <v>46219</v>
      </c>
      <c r="C422" s="14" t="s">
        <v>132</v>
      </c>
      <c r="D422" s="18" t="str">
        <f t="shared" si="18"/>
        <v>Zeal-Throttle-Black-DM</v>
      </c>
      <c r="E422" s="36">
        <f t="shared" si="19"/>
        <v>18</v>
      </c>
      <c r="F422" s="36">
        <f t="shared" si="20"/>
        <v>2</v>
      </c>
      <c r="G422" s="18"/>
    </row>
    <row r="423" spans="1:7" ht="13.5" customHeight="1">
      <c r="A423" s="27">
        <v>4210</v>
      </c>
      <c r="B423" s="28">
        <v>46218</v>
      </c>
      <c r="C423" s="14" t="s">
        <v>112</v>
      </c>
      <c r="D423" s="18" t="str">
        <f t="shared" si="18"/>
        <v>MAG/ZEAL-BRAKE CABLE GUIDE-STEEL-ZP-DM</v>
      </c>
      <c r="E423" s="36">
        <f t="shared" si="19"/>
        <v>18</v>
      </c>
      <c r="F423" s="36">
        <f t="shared" si="20"/>
        <v>11</v>
      </c>
      <c r="G423" s="18"/>
    </row>
    <row r="424" spans="1:7" ht="13.5" customHeight="1">
      <c r="A424" s="27">
        <v>4206</v>
      </c>
      <c r="B424" s="28">
        <v>46218</v>
      </c>
      <c r="C424" s="14" t="s">
        <v>258</v>
      </c>
      <c r="D424" s="18" t="str">
        <f t="shared" si="18"/>
        <v>Magnus/zeal-Seat Latch DM</v>
      </c>
      <c r="E424" s="36">
        <f t="shared" si="19"/>
        <v>18</v>
      </c>
      <c r="F424" s="36">
        <f t="shared" si="20"/>
        <v>5</v>
      </c>
      <c r="G424" s="18"/>
    </row>
    <row r="425" spans="1:7" ht="13.5" customHeight="1">
      <c r="A425" s="27">
        <v>4204</v>
      </c>
      <c r="B425" s="28">
        <v>46217</v>
      </c>
      <c r="C425" s="14" t="s">
        <v>129</v>
      </c>
      <c r="D425" s="18" t="str">
        <f t="shared" si="18"/>
        <v>Rear View Mirror Winner Magnus</v>
      </c>
      <c r="E425" s="36">
        <f t="shared" si="19"/>
        <v>18</v>
      </c>
      <c r="F425" s="36">
        <f t="shared" si="20"/>
        <v>34</v>
      </c>
      <c r="G425" s="18"/>
    </row>
    <row r="426" spans="1:7" ht="13.5" customHeight="1">
      <c r="A426" s="27">
        <v>4205</v>
      </c>
      <c r="B426" s="28">
        <v>46217</v>
      </c>
      <c r="C426" s="14" t="s">
        <v>126</v>
      </c>
      <c r="D426" s="18" t="str">
        <f t="shared" si="18"/>
        <v>Switch</v>
      </c>
      <c r="E426" s="36">
        <f t="shared" si="19"/>
        <v>18</v>
      </c>
      <c r="F426" s="36">
        <f t="shared" si="20"/>
        <v>101</v>
      </c>
      <c r="G426" s="18" t="s">
        <v>308</v>
      </c>
    </row>
    <row r="427" spans="1:7" ht="13.5" customHeight="1">
      <c r="A427" s="27">
        <v>4208</v>
      </c>
      <c r="B427" s="28">
        <v>46217</v>
      </c>
      <c r="C427" s="14" t="s">
        <v>132</v>
      </c>
      <c r="D427" s="18" t="str">
        <f t="shared" si="18"/>
        <v>Zeal-Throttle-Black-DM</v>
      </c>
      <c r="E427" s="36">
        <f t="shared" si="19"/>
        <v>18</v>
      </c>
      <c r="F427" s="36">
        <f t="shared" si="20"/>
        <v>2</v>
      </c>
      <c r="G427" s="18"/>
    </row>
    <row r="428" spans="1:7" ht="13.5" customHeight="1">
      <c r="A428" s="27">
        <v>4208</v>
      </c>
      <c r="B428" s="28">
        <v>46217</v>
      </c>
      <c r="C428" s="14" t="s">
        <v>81</v>
      </c>
      <c r="D428" s="18" t="str">
        <f t="shared" si="18"/>
        <v>MAGNUS HS-Front HBS  Brake Cable</v>
      </c>
      <c r="E428" s="36">
        <f t="shared" si="19"/>
        <v>18</v>
      </c>
      <c r="F428" s="36">
        <f t="shared" si="20"/>
        <v>5</v>
      </c>
      <c r="G428" s="18"/>
    </row>
    <row r="429" spans="1:7" ht="13.5" customHeight="1">
      <c r="A429" s="27">
        <v>4200</v>
      </c>
      <c r="B429" s="28">
        <v>46215</v>
      </c>
      <c r="C429" s="14" t="s">
        <v>243</v>
      </c>
      <c r="D429" s="18" t="str">
        <f t="shared" si="18"/>
        <v>Connectioion Boxn Cable Junct</v>
      </c>
      <c r="E429" s="36">
        <f t="shared" si="19"/>
        <v>18</v>
      </c>
      <c r="F429" s="36">
        <f t="shared" si="20"/>
        <v>43</v>
      </c>
      <c r="G429" s="18" t="s">
        <v>1343</v>
      </c>
    </row>
    <row r="430" spans="1:7" ht="13.5" customHeight="1">
      <c r="A430" s="27">
        <v>4200</v>
      </c>
      <c r="B430" s="28">
        <v>46215</v>
      </c>
      <c r="C430" s="14" t="s">
        <v>70</v>
      </c>
      <c r="D430" s="18" t="str">
        <f t="shared" si="18"/>
        <v>Brake Shoe Magnus</v>
      </c>
      <c r="E430" s="36">
        <f t="shared" si="19"/>
        <v>18</v>
      </c>
      <c r="F430" s="36">
        <f t="shared" si="20"/>
        <v>35</v>
      </c>
      <c r="G430" s="18"/>
    </row>
    <row r="431" spans="1:7" ht="13.5" customHeight="1">
      <c r="A431" s="27">
        <v>4200</v>
      </c>
      <c r="B431" s="28">
        <v>46215</v>
      </c>
      <c r="C431" s="14" t="s">
        <v>76</v>
      </c>
      <c r="D431" s="18" t="str">
        <f t="shared" si="18"/>
        <v>Rear Bearing 6204LLU</v>
      </c>
      <c r="E431" s="36">
        <f t="shared" si="19"/>
        <v>18</v>
      </c>
      <c r="F431" s="36">
        <f t="shared" si="20"/>
        <v>22</v>
      </c>
      <c r="G431" s="18"/>
    </row>
    <row r="432" spans="1:7" ht="13.5" customHeight="1">
      <c r="A432" s="27">
        <v>4203</v>
      </c>
      <c r="B432" s="28">
        <v>46215</v>
      </c>
      <c r="C432" s="14" t="s">
        <v>111</v>
      </c>
      <c r="D432" s="18" t="str">
        <f t="shared" si="18"/>
        <v>CHARGING SOCKET+10AFB FUSE+3PF250</v>
      </c>
      <c r="E432" s="36">
        <f t="shared" si="19"/>
        <v>18</v>
      </c>
      <c r="F432" s="36">
        <f t="shared" si="20"/>
        <v>2</v>
      </c>
      <c r="G432" s="18" t="s">
        <v>1353</v>
      </c>
    </row>
    <row r="433" spans="1:7" ht="13.5" customHeight="1">
      <c r="A433" s="27">
        <v>4199</v>
      </c>
      <c r="B433" s="28">
        <v>46215</v>
      </c>
      <c r="C433" s="14" t="s">
        <v>152</v>
      </c>
      <c r="D433" s="18" t="str">
        <f t="shared" si="18"/>
        <v>FRONT_FENDER_FF-FUTURE STEEL</v>
      </c>
      <c r="E433" s="36">
        <f t="shared" si="19"/>
        <v>18</v>
      </c>
      <c r="F433" s="36">
        <f t="shared" si="20"/>
        <v>1</v>
      </c>
      <c r="G433" s="18"/>
    </row>
    <row r="434" spans="1:7" ht="13.5" customHeight="1">
      <c r="A434" s="27">
        <v>4197</v>
      </c>
      <c r="B434" s="28">
        <v>46215</v>
      </c>
      <c r="C434" s="14" t="s">
        <v>132</v>
      </c>
      <c r="D434" s="18" t="str">
        <f t="shared" si="18"/>
        <v>Zeal-Throttle-Black-DM</v>
      </c>
      <c r="E434" s="36">
        <f t="shared" si="19"/>
        <v>18</v>
      </c>
      <c r="F434" s="36">
        <f t="shared" si="20"/>
        <v>2</v>
      </c>
      <c r="G434" s="18"/>
    </row>
    <row r="435" spans="1:7" ht="13.5" customHeight="1">
      <c r="A435" s="27">
        <v>4197</v>
      </c>
      <c r="B435" s="28">
        <v>46215</v>
      </c>
      <c r="C435" s="14" t="s">
        <v>202</v>
      </c>
      <c r="D435" s="18" t="str">
        <f t="shared" si="18"/>
        <v>Headlight Bulb</v>
      </c>
      <c r="E435" s="36">
        <f t="shared" si="19"/>
        <v>18</v>
      </c>
      <c r="F435" s="36">
        <f t="shared" si="20"/>
        <v>13</v>
      </c>
      <c r="G435" s="18"/>
    </row>
    <row r="436" spans="1:7" ht="13.5" customHeight="1">
      <c r="A436" s="27">
        <v>4197</v>
      </c>
      <c r="B436" s="28">
        <v>46215</v>
      </c>
      <c r="C436" s="14" t="s">
        <v>64</v>
      </c>
      <c r="D436" s="18" t="str">
        <f t="shared" si="18"/>
        <v>Front Bearing Kit 6201RS (Pair)</v>
      </c>
      <c r="E436" s="36">
        <f t="shared" si="19"/>
        <v>18</v>
      </c>
      <c r="F436" s="36">
        <f t="shared" si="20"/>
        <v>6</v>
      </c>
      <c r="G436" s="18"/>
    </row>
    <row r="437" spans="1:7" ht="13.5" customHeight="1">
      <c r="A437" s="27" t="s">
        <v>1381</v>
      </c>
      <c r="B437" s="28">
        <v>46215</v>
      </c>
      <c r="C437" s="14" t="s">
        <v>176</v>
      </c>
      <c r="D437" s="18" t="str">
        <f t="shared" si="18"/>
        <v>MCB</v>
      </c>
      <c r="E437" s="36">
        <f t="shared" si="19"/>
        <v>0</v>
      </c>
      <c r="F437" s="36">
        <f t="shared" si="20"/>
        <v>0</v>
      </c>
      <c r="G437" s="18"/>
    </row>
    <row r="438" spans="1:7" ht="13.5" customHeight="1">
      <c r="A438" s="27">
        <v>4202</v>
      </c>
      <c r="B438" s="28">
        <v>46215</v>
      </c>
      <c r="C438" s="14" t="s">
        <v>71</v>
      </c>
      <c r="D438" s="18" t="str">
        <f t="shared" si="18"/>
        <v>Charger LFP 48V 7.5A</v>
      </c>
      <c r="E438" s="36">
        <f t="shared" si="19"/>
        <v>5</v>
      </c>
      <c r="F438" s="36">
        <f t="shared" si="20"/>
        <v>1</v>
      </c>
      <c r="G438" s="18"/>
    </row>
    <row r="439" spans="1:7" ht="13.5" customHeight="1">
      <c r="A439" s="27" t="s">
        <v>1395</v>
      </c>
      <c r="B439" s="28">
        <v>46214</v>
      </c>
      <c r="C439" s="14" t="s">
        <v>111</v>
      </c>
      <c r="D439" s="18" t="str">
        <f t="shared" si="18"/>
        <v>CHARGING SOCKET+10AFB FUSE+3PF250</v>
      </c>
      <c r="E439" s="36">
        <f t="shared" si="19"/>
        <v>18</v>
      </c>
      <c r="F439" s="36">
        <f t="shared" si="20"/>
        <v>2</v>
      </c>
      <c r="G439" s="18"/>
    </row>
    <row r="440" spans="1:7" ht="13.5" customHeight="1">
      <c r="A440" s="27">
        <v>4195</v>
      </c>
      <c r="B440" s="28">
        <v>46214</v>
      </c>
      <c r="C440" s="14" t="s">
        <v>76</v>
      </c>
      <c r="D440" s="18" t="str">
        <f t="shared" si="18"/>
        <v>Rear Bearing 6204LLU</v>
      </c>
      <c r="E440" s="36">
        <f t="shared" si="19"/>
        <v>18</v>
      </c>
      <c r="F440" s="36">
        <f t="shared" si="20"/>
        <v>22</v>
      </c>
      <c r="G440" s="18"/>
    </row>
    <row r="441" spans="1:7" ht="13.5" customHeight="1">
      <c r="A441" s="27">
        <v>4195</v>
      </c>
      <c r="B441" s="28">
        <v>46214</v>
      </c>
      <c r="C441" s="14" t="s">
        <v>76</v>
      </c>
      <c r="D441" s="18" t="str">
        <f t="shared" si="18"/>
        <v>Rear Bearing 6204LLU</v>
      </c>
      <c r="E441" s="36">
        <f t="shared" si="19"/>
        <v>18</v>
      </c>
      <c r="F441" s="36">
        <f t="shared" si="20"/>
        <v>22</v>
      </c>
      <c r="G441" s="18"/>
    </row>
    <row r="442" spans="1:7" ht="13.5" customHeight="1">
      <c r="A442" s="27">
        <v>4193</v>
      </c>
      <c r="B442" s="28">
        <v>46214</v>
      </c>
      <c r="C442" s="14" t="s">
        <v>114</v>
      </c>
      <c r="D442" s="18" t="str">
        <f t="shared" si="18"/>
        <v>Zeal-Brake Lever LH-Al PDC-Black PC</v>
      </c>
      <c r="E442" s="36">
        <f t="shared" si="19"/>
        <v>18</v>
      </c>
      <c r="F442" s="36">
        <f t="shared" si="20"/>
        <v>12</v>
      </c>
      <c r="G442" s="18"/>
    </row>
    <row r="443" spans="1:7" ht="13.5" customHeight="1">
      <c r="A443" s="27">
        <v>4191</v>
      </c>
      <c r="B443" s="28">
        <v>46213</v>
      </c>
      <c r="C443" s="14" t="s">
        <v>183</v>
      </c>
      <c r="D443" s="18" t="str">
        <f t="shared" si="18"/>
        <v xml:space="preserve">3.00-10 ZOOM D TL42 J
</v>
      </c>
      <c r="E443" s="36">
        <f t="shared" si="19"/>
        <v>18</v>
      </c>
      <c r="F443" s="36">
        <f t="shared" si="20"/>
        <v>0</v>
      </c>
      <c r="G443" s="18"/>
    </row>
    <row r="444" spans="1:7" ht="13.5" customHeight="1">
      <c r="A444" s="27">
        <v>4191</v>
      </c>
      <c r="B444" s="28">
        <v>46213</v>
      </c>
      <c r="C444" s="14" t="s">
        <v>64</v>
      </c>
      <c r="D444" s="18" t="str">
        <f t="shared" si="18"/>
        <v>Front Bearing Kit 6201RS (Pair)</v>
      </c>
      <c r="E444" s="36">
        <f t="shared" si="19"/>
        <v>18</v>
      </c>
      <c r="F444" s="36">
        <f t="shared" si="20"/>
        <v>6</v>
      </c>
      <c r="G444" s="18"/>
    </row>
    <row r="445" spans="1:7" ht="13.5" customHeight="1">
      <c r="A445" s="27">
        <v>4191</v>
      </c>
      <c r="B445" s="28">
        <v>46213</v>
      </c>
      <c r="C445" s="14" t="s">
        <v>217</v>
      </c>
      <c r="D445" s="18" t="str">
        <f t="shared" si="18"/>
        <v>HORN</v>
      </c>
      <c r="E445" s="36">
        <f t="shared" si="19"/>
        <v>0</v>
      </c>
      <c r="F445" s="36">
        <f t="shared" si="20"/>
        <v>3</v>
      </c>
      <c r="G445" s="18"/>
    </row>
    <row r="446" spans="1:7" ht="13.5" customHeight="1">
      <c r="A446" s="27">
        <v>4191</v>
      </c>
      <c r="B446" s="28">
        <v>46213</v>
      </c>
      <c r="C446" s="14" t="s">
        <v>70</v>
      </c>
      <c r="D446" s="18" t="str">
        <f t="shared" si="18"/>
        <v>Brake Shoe Magnus</v>
      </c>
      <c r="E446" s="36">
        <f t="shared" si="19"/>
        <v>18</v>
      </c>
      <c r="F446" s="36">
        <f t="shared" si="20"/>
        <v>35</v>
      </c>
      <c r="G446" s="18"/>
    </row>
    <row r="447" spans="1:7" ht="13.5" customHeight="1">
      <c r="A447" s="27">
        <v>4192</v>
      </c>
      <c r="B447" s="28">
        <v>46213</v>
      </c>
      <c r="C447" s="14" t="s">
        <v>70</v>
      </c>
      <c r="D447" s="18" t="str">
        <f t="shared" si="18"/>
        <v>Brake Shoe Magnus</v>
      </c>
      <c r="E447" s="36">
        <f t="shared" si="19"/>
        <v>18</v>
      </c>
      <c r="F447" s="36">
        <f t="shared" si="20"/>
        <v>35</v>
      </c>
      <c r="G447" s="18"/>
    </row>
    <row r="448" spans="1:7" ht="13.5" customHeight="1">
      <c r="A448" s="27">
        <v>4192</v>
      </c>
      <c r="B448" s="28">
        <v>46213</v>
      </c>
      <c r="C448" s="14" t="s">
        <v>183</v>
      </c>
      <c r="D448" s="18" t="str">
        <f t="shared" si="18"/>
        <v xml:space="preserve">3.00-10 ZOOM D TL42 J
</v>
      </c>
      <c r="E448" s="36">
        <f t="shared" si="19"/>
        <v>18</v>
      </c>
      <c r="F448" s="36">
        <f t="shared" si="20"/>
        <v>0</v>
      </c>
      <c r="G448" s="18"/>
    </row>
    <row r="449" spans="1:7" ht="13.5" customHeight="1">
      <c r="A449" s="27">
        <v>4156</v>
      </c>
      <c r="B449" s="28">
        <v>46213</v>
      </c>
      <c r="C449" s="14" t="s">
        <v>155</v>
      </c>
      <c r="D449" s="18" t="str">
        <f t="shared" ref="D449:D512" si="21">VLOOKUP(C449,Old,2,FALSE)</f>
        <v>MAGNUS-SWING ARM-STEEL BK PC</v>
      </c>
      <c r="E449" s="36">
        <f t="shared" ref="E449:E512" si="22">VLOOKUP(C449,Old,9,FALSE)</f>
        <v>18</v>
      </c>
      <c r="F449" s="36">
        <f t="shared" ref="F449:F512" si="23">VLOOKUP(C449,Old,8,FALSE)</f>
        <v>1</v>
      </c>
      <c r="G449" s="18"/>
    </row>
    <row r="450" spans="1:7" ht="13.5" customHeight="1">
      <c r="A450" s="27">
        <v>4190</v>
      </c>
      <c r="B450" s="28">
        <v>46212</v>
      </c>
      <c r="C450" s="14" t="s">
        <v>114</v>
      </c>
      <c r="D450" s="18" t="str">
        <f t="shared" si="21"/>
        <v>Zeal-Brake Lever LH-Al PDC-Black PC</v>
      </c>
      <c r="E450" s="36">
        <f t="shared" si="22"/>
        <v>18</v>
      </c>
      <c r="F450" s="36">
        <f t="shared" si="23"/>
        <v>12</v>
      </c>
      <c r="G450" s="18"/>
    </row>
    <row r="451" spans="1:7" ht="13.5" customHeight="1">
      <c r="A451" s="27">
        <v>4190</v>
      </c>
      <c r="B451" s="28">
        <v>46212</v>
      </c>
      <c r="C451" s="14" t="s">
        <v>81</v>
      </c>
      <c r="D451" s="18" t="str">
        <f t="shared" si="21"/>
        <v>MAGNUS HS-Front HBS  Brake Cable</v>
      </c>
      <c r="E451" s="36">
        <f t="shared" si="22"/>
        <v>18</v>
      </c>
      <c r="F451" s="36">
        <f t="shared" si="23"/>
        <v>5</v>
      </c>
      <c r="G451" s="18"/>
    </row>
    <row r="452" spans="1:7" ht="13.5" customHeight="1">
      <c r="A452" s="27">
        <v>4190</v>
      </c>
      <c r="B452" s="28">
        <v>46212</v>
      </c>
      <c r="C452" s="14" t="s">
        <v>44</v>
      </c>
      <c r="D452" s="18" t="str">
        <f t="shared" si="21"/>
        <v>MAG-FORK STEM RACER-ID30-CH STEEL</v>
      </c>
      <c r="E452" s="36">
        <f t="shared" si="22"/>
        <v>18</v>
      </c>
      <c r="F452" s="36">
        <f t="shared" si="23"/>
        <v>9</v>
      </c>
      <c r="G452" s="18"/>
    </row>
    <row r="453" spans="1:7" ht="13.5" customHeight="1">
      <c r="A453" s="27">
        <v>4190</v>
      </c>
      <c r="B453" s="28">
        <v>46212</v>
      </c>
      <c r="C453" s="14" t="s">
        <v>56</v>
      </c>
      <c r="D453" s="18" t="str">
        <f t="shared" si="21"/>
        <v>MAG-BOTTOM RACER CUP-CH STEEL</v>
      </c>
      <c r="E453" s="36">
        <f t="shared" si="22"/>
        <v>18</v>
      </c>
      <c r="F453" s="36">
        <f t="shared" si="23"/>
        <v>9</v>
      </c>
      <c r="G453" s="18"/>
    </row>
    <row r="454" spans="1:7" ht="13.5" customHeight="1">
      <c r="A454" s="27">
        <v>4190</v>
      </c>
      <c r="B454" s="28">
        <v>46212</v>
      </c>
      <c r="C454" s="14" t="s">
        <v>61</v>
      </c>
      <c r="D454" s="18" t="str">
        <f t="shared" si="21"/>
        <v>MAG-TOP RACER CUP-CH STEEL</v>
      </c>
      <c r="E454" s="36">
        <f t="shared" si="22"/>
        <v>18</v>
      </c>
      <c r="F454" s="36">
        <f t="shared" si="23"/>
        <v>9</v>
      </c>
      <c r="G454" s="18"/>
    </row>
    <row r="455" spans="1:7" ht="13.5" customHeight="1">
      <c r="A455" s="27">
        <v>4190</v>
      </c>
      <c r="B455" s="28">
        <v>46212</v>
      </c>
      <c r="C455" s="14" t="s">
        <v>66</v>
      </c>
      <c r="D455" s="18" t="str">
        <f t="shared" si="21"/>
        <v>20X4MM MAG-RACER BALL&amp;CAGE-4MM-TOP</v>
      </c>
      <c r="E455" s="36">
        <f t="shared" si="22"/>
        <v>18</v>
      </c>
      <c r="F455" s="36">
        <f t="shared" si="23"/>
        <v>9</v>
      </c>
      <c r="G455" s="18"/>
    </row>
    <row r="456" spans="1:7" ht="13.5" customHeight="1">
      <c r="A456" s="27">
        <v>4190</v>
      </c>
      <c r="B456" s="28">
        <v>46212</v>
      </c>
      <c r="C456" s="14" t="s">
        <v>73</v>
      </c>
      <c r="D456" s="18" t="str">
        <f t="shared" si="21"/>
        <v>14X6.35MAG-RACER BALL 6.35MM-BEARING-BTM</v>
      </c>
      <c r="E456" s="36">
        <f t="shared" si="22"/>
        <v>18</v>
      </c>
      <c r="F456" s="36">
        <f t="shared" si="23"/>
        <v>9</v>
      </c>
      <c r="G456" s="18"/>
    </row>
    <row r="457" spans="1:7" ht="13.5" customHeight="1">
      <c r="A457" s="27">
        <v>4190</v>
      </c>
      <c r="B457" s="28">
        <v>46212</v>
      </c>
      <c r="C457" s="14" t="s">
        <v>78</v>
      </c>
      <c r="D457" s="18" t="str">
        <f t="shared" si="21"/>
        <v>ZEAL/REO-RACER NUT-M24X3 HEX 32 MM-YZP</v>
      </c>
      <c r="E457" s="36">
        <f t="shared" si="22"/>
        <v>18</v>
      </c>
      <c r="F457" s="36">
        <f t="shared" si="23"/>
        <v>9</v>
      </c>
      <c r="G457" s="18"/>
    </row>
    <row r="458" spans="1:7" ht="13.5" customHeight="1">
      <c r="A458" s="27">
        <v>4190</v>
      </c>
      <c r="B458" s="28">
        <v>46212</v>
      </c>
      <c r="C458" s="14" t="s">
        <v>83</v>
      </c>
      <c r="D458" s="18" t="str">
        <f t="shared" si="21"/>
        <v>ZEAL/REO-RACER NUT-M24X3 HEX 46 MM-YZP</v>
      </c>
      <c r="E458" s="36">
        <f t="shared" si="22"/>
        <v>18</v>
      </c>
      <c r="F458" s="36">
        <f t="shared" si="23"/>
        <v>9</v>
      </c>
      <c r="G458" s="18"/>
    </row>
    <row r="459" spans="1:7" ht="13.5" customHeight="1">
      <c r="A459" s="27">
        <v>4190</v>
      </c>
      <c r="B459" s="28">
        <v>46212</v>
      </c>
      <c r="C459" s="14" t="s">
        <v>88</v>
      </c>
      <c r="D459" s="18" t="str">
        <f t="shared" si="21"/>
        <v>FORK RACER DUST CAP-PP</v>
      </c>
      <c r="E459" s="36">
        <f t="shared" si="22"/>
        <v>18</v>
      </c>
      <c r="F459" s="36">
        <f t="shared" si="23"/>
        <v>20</v>
      </c>
      <c r="G459" s="18"/>
    </row>
    <row r="460" spans="1:7" ht="13.5" customHeight="1">
      <c r="A460" s="27" t="s">
        <v>1352</v>
      </c>
      <c r="B460" s="28">
        <v>46211</v>
      </c>
      <c r="C460" s="14" t="s">
        <v>126</v>
      </c>
      <c r="D460" s="18" t="str">
        <f t="shared" si="21"/>
        <v>Switch</v>
      </c>
      <c r="E460" s="36">
        <f t="shared" si="22"/>
        <v>18</v>
      </c>
      <c r="F460" s="36">
        <f t="shared" si="23"/>
        <v>101</v>
      </c>
      <c r="G460" s="18" t="s">
        <v>641</v>
      </c>
    </row>
    <row r="461" spans="1:7" ht="13.5" customHeight="1">
      <c r="A461" s="27">
        <v>4187</v>
      </c>
      <c r="B461" s="28">
        <v>46210</v>
      </c>
      <c r="C461" s="14" t="s">
        <v>196</v>
      </c>
      <c r="D461" s="18" t="str">
        <f t="shared" si="21"/>
        <v>MAG-FRONT FENDER-ABS-GR BLK DM</v>
      </c>
      <c r="E461" s="36">
        <f t="shared" si="22"/>
        <v>18</v>
      </c>
      <c r="F461" s="36">
        <f t="shared" si="23"/>
        <v>3</v>
      </c>
      <c r="G461" s="18"/>
    </row>
    <row r="462" spans="1:7" ht="13.5" customHeight="1">
      <c r="A462" s="27">
        <v>4186</v>
      </c>
      <c r="B462" s="28">
        <v>46210</v>
      </c>
      <c r="C462" s="14" t="s">
        <v>386</v>
      </c>
      <c r="D462" s="18" t="str">
        <f t="shared" si="21"/>
        <v>MAG-INS.CLUSTER COVER FRONT-ABS-WHITE DM BPLGW00512</v>
      </c>
      <c r="E462" s="36">
        <f t="shared" si="22"/>
        <v>18</v>
      </c>
      <c r="F462" s="36">
        <f t="shared" si="23"/>
        <v>1</v>
      </c>
      <c r="G462" s="18"/>
    </row>
    <row r="463" spans="1:7" ht="13.5" customHeight="1">
      <c r="A463" s="27">
        <v>4186</v>
      </c>
      <c r="B463" s="28">
        <v>46210</v>
      </c>
      <c r="C463" s="14" t="s">
        <v>114</v>
      </c>
      <c r="D463" s="18" t="str">
        <f t="shared" si="21"/>
        <v>Zeal-Brake Lever LH-Al PDC-Black PC</v>
      </c>
      <c r="E463" s="36">
        <f t="shared" si="22"/>
        <v>18</v>
      </c>
      <c r="F463" s="36">
        <f t="shared" si="23"/>
        <v>12</v>
      </c>
      <c r="G463" s="18"/>
    </row>
    <row r="464" spans="1:7" ht="13.5" customHeight="1">
      <c r="A464" s="27">
        <v>4186</v>
      </c>
      <c r="B464" s="28">
        <v>46210</v>
      </c>
      <c r="C464" s="14" t="s">
        <v>157</v>
      </c>
      <c r="D464" s="18" t="str">
        <f t="shared" si="21"/>
        <v>HBS Equalizer Enclosure</v>
      </c>
      <c r="E464" s="36">
        <f t="shared" si="22"/>
        <v>18</v>
      </c>
      <c r="F464" s="36">
        <f t="shared" si="23"/>
        <v>1</v>
      </c>
      <c r="G464" s="18"/>
    </row>
    <row r="465" spans="1:7" ht="13.5" customHeight="1">
      <c r="A465" s="27">
        <v>4186</v>
      </c>
      <c r="B465" s="28">
        <v>46210</v>
      </c>
      <c r="C465" s="14" t="s">
        <v>129</v>
      </c>
      <c r="D465" s="18" t="str">
        <f t="shared" si="21"/>
        <v>Rear View Mirror Winner Magnus</v>
      </c>
      <c r="E465" s="36">
        <f t="shared" si="22"/>
        <v>18</v>
      </c>
      <c r="F465" s="36">
        <f t="shared" si="23"/>
        <v>34</v>
      </c>
      <c r="G465" s="18"/>
    </row>
    <row r="466" spans="1:7" ht="13.5" customHeight="1">
      <c r="A466" s="27">
        <v>4184</v>
      </c>
      <c r="B466" s="28">
        <v>46210</v>
      </c>
      <c r="C466" s="14" t="s">
        <v>82</v>
      </c>
      <c r="D466" s="18" t="str">
        <f t="shared" si="21"/>
        <v>MAGNUS HS-Front Brake Cable</v>
      </c>
      <c r="E466" s="36">
        <f t="shared" si="22"/>
        <v>18</v>
      </c>
      <c r="F466" s="36">
        <f t="shared" si="23"/>
        <v>8</v>
      </c>
      <c r="G466" s="18"/>
    </row>
    <row r="467" spans="1:7" ht="13.5" customHeight="1">
      <c r="A467" s="27">
        <v>4184</v>
      </c>
      <c r="B467" s="28">
        <v>46210</v>
      </c>
      <c r="C467" s="14" t="s">
        <v>81</v>
      </c>
      <c r="D467" s="18" t="str">
        <f t="shared" si="21"/>
        <v>MAGNUS HS-Front HBS  Brake Cable</v>
      </c>
      <c r="E467" s="36">
        <f t="shared" si="22"/>
        <v>18</v>
      </c>
      <c r="F467" s="36">
        <f t="shared" si="23"/>
        <v>5</v>
      </c>
      <c r="G467" s="18"/>
    </row>
    <row r="468" spans="1:7" ht="13.5" customHeight="1">
      <c r="A468" s="27">
        <v>4184</v>
      </c>
      <c r="B468" s="28">
        <v>46210</v>
      </c>
      <c r="C468" s="14" t="s">
        <v>64</v>
      </c>
      <c r="D468" s="18" t="str">
        <f t="shared" si="21"/>
        <v>Front Bearing Kit 6201RS (Pair)</v>
      </c>
      <c r="E468" s="36">
        <f t="shared" si="22"/>
        <v>18</v>
      </c>
      <c r="F468" s="36">
        <f t="shared" si="23"/>
        <v>6</v>
      </c>
      <c r="G468" s="18"/>
    </row>
    <row r="469" spans="1:7" ht="13.5" customHeight="1">
      <c r="A469" s="27">
        <v>4184</v>
      </c>
      <c r="B469" s="28">
        <v>46210</v>
      </c>
      <c r="C469" s="14" t="s">
        <v>70</v>
      </c>
      <c r="D469" s="18" t="str">
        <f t="shared" si="21"/>
        <v>Brake Shoe Magnus</v>
      </c>
      <c r="E469" s="36">
        <f t="shared" si="22"/>
        <v>18</v>
      </c>
      <c r="F469" s="36">
        <f t="shared" si="23"/>
        <v>35</v>
      </c>
      <c r="G469" s="18"/>
    </row>
    <row r="470" spans="1:7" ht="13.5" customHeight="1">
      <c r="A470" s="27">
        <v>4184</v>
      </c>
      <c r="B470" s="28">
        <v>46210</v>
      </c>
      <c r="C470" s="14" t="s">
        <v>126</v>
      </c>
      <c r="D470" s="18" t="str">
        <f t="shared" si="21"/>
        <v>Switch</v>
      </c>
      <c r="E470" s="36">
        <f t="shared" si="22"/>
        <v>18</v>
      </c>
      <c r="F470" s="36">
        <f t="shared" si="23"/>
        <v>101</v>
      </c>
      <c r="G470" s="18"/>
    </row>
    <row r="471" spans="1:7" ht="13.5" customHeight="1">
      <c r="A471" s="27">
        <v>4185</v>
      </c>
      <c r="B471" s="28">
        <v>46210</v>
      </c>
      <c r="C471" s="14" t="s">
        <v>633</v>
      </c>
      <c r="D471" s="18" t="str">
        <f t="shared" si="21"/>
        <v>7.5A CHARGER PHASE-0</v>
      </c>
      <c r="E471" s="36">
        <f t="shared" si="22"/>
        <v>5</v>
      </c>
      <c r="F471" s="36">
        <f t="shared" si="23"/>
        <v>0</v>
      </c>
      <c r="G471" s="18">
        <v>442501247</v>
      </c>
    </row>
    <row r="472" spans="1:7" ht="13.5" customHeight="1">
      <c r="A472" s="27">
        <v>4182</v>
      </c>
      <c r="B472" s="28">
        <v>46208</v>
      </c>
      <c r="C472" s="30" t="s">
        <v>81</v>
      </c>
      <c r="D472" s="18" t="str">
        <f t="shared" si="21"/>
        <v>MAGNUS HS-Front HBS  Brake Cable</v>
      </c>
      <c r="E472" s="36">
        <f t="shared" si="22"/>
        <v>18</v>
      </c>
      <c r="F472" s="36">
        <f t="shared" si="23"/>
        <v>5</v>
      </c>
      <c r="G472" s="18"/>
    </row>
    <row r="473" spans="1:7" ht="13.5" customHeight="1">
      <c r="A473" s="27">
        <v>4182</v>
      </c>
      <c r="B473" s="28">
        <v>46208</v>
      </c>
      <c r="C473" s="30" t="s">
        <v>165</v>
      </c>
      <c r="D473" s="18" t="str">
        <f t="shared" si="21"/>
        <v>EX-BATTERY CLAMP-STEL-ZP</v>
      </c>
      <c r="E473" s="36">
        <f t="shared" si="22"/>
        <v>18</v>
      </c>
      <c r="F473" s="36">
        <f t="shared" si="23"/>
        <v>3</v>
      </c>
      <c r="G473" s="18"/>
    </row>
    <row r="474" spans="1:7" ht="13.5" customHeight="1">
      <c r="A474" s="27">
        <v>4182</v>
      </c>
      <c r="B474" s="28">
        <v>46208</v>
      </c>
      <c r="C474" s="30" t="s">
        <v>70</v>
      </c>
      <c r="D474" s="18" t="str">
        <f t="shared" si="21"/>
        <v>Brake Shoe Magnus</v>
      </c>
      <c r="E474" s="36">
        <f t="shared" si="22"/>
        <v>18</v>
      </c>
      <c r="F474" s="36">
        <f t="shared" si="23"/>
        <v>35</v>
      </c>
      <c r="G474" s="18"/>
    </row>
    <row r="475" spans="1:7" ht="13.5" customHeight="1">
      <c r="A475" s="27">
        <v>4182</v>
      </c>
      <c r="B475" s="28">
        <v>46208</v>
      </c>
      <c r="C475" s="30" t="s">
        <v>70</v>
      </c>
      <c r="D475" s="18" t="str">
        <f t="shared" si="21"/>
        <v>Brake Shoe Magnus</v>
      </c>
      <c r="E475" s="36">
        <f t="shared" si="22"/>
        <v>18</v>
      </c>
      <c r="F475" s="36">
        <f t="shared" si="23"/>
        <v>35</v>
      </c>
      <c r="G475" s="18"/>
    </row>
    <row r="476" spans="1:7" ht="13.5" customHeight="1">
      <c r="A476" s="27">
        <v>4180</v>
      </c>
      <c r="B476" s="28">
        <v>46208</v>
      </c>
      <c r="C476" s="30" t="s">
        <v>38</v>
      </c>
      <c r="D476" s="18" t="str">
        <f t="shared" si="21"/>
        <v>MAG-INS.CLUSTER COVER FRONT-ABS-GALACTIC</v>
      </c>
      <c r="E476" s="36">
        <f t="shared" si="22"/>
        <v>18</v>
      </c>
      <c r="F476" s="36">
        <f t="shared" si="23"/>
        <v>1</v>
      </c>
      <c r="G476" s="18"/>
    </row>
    <row r="477" spans="1:7" ht="13.5" customHeight="1">
      <c r="A477" s="27">
        <v>4180</v>
      </c>
      <c r="B477" s="28">
        <v>46208</v>
      </c>
      <c r="C477" s="30" t="s">
        <v>177</v>
      </c>
      <c r="D477" s="18" t="str">
        <f t="shared" si="21"/>
        <v>MAG-INS.CLUSTER COVER REAR-ABS-GALACTIC</v>
      </c>
      <c r="E477" s="36">
        <f t="shared" si="22"/>
        <v>18</v>
      </c>
      <c r="F477" s="36">
        <f t="shared" si="23"/>
        <v>1</v>
      </c>
      <c r="G477" s="18"/>
    </row>
    <row r="478" spans="1:7" ht="13.5" customHeight="1">
      <c r="A478" s="27">
        <v>4180</v>
      </c>
      <c r="B478" s="28">
        <v>46208</v>
      </c>
      <c r="C478" s="30" t="s">
        <v>81</v>
      </c>
      <c r="D478" s="18" t="str">
        <f t="shared" si="21"/>
        <v>MAGNUS HS-Front HBS  Brake Cable</v>
      </c>
      <c r="E478" s="36">
        <f t="shared" si="22"/>
        <v>18</v>
      </c>
      <c r="F478" s="36">
        <f t="shared" si="23"/>
        <v>5</v>
      </c>
      <c r="G478" s="18"/>
    </row>
    <row r="479" spans="1:7" ht="13.5" customHeight="1">
      <c r="A479" s="27">
        <v>4180</v>
      </c>
      <c r="B479" s="28">
        <v>46208</v>
      </c>
      <c r="C479" s="30" t="s">
        <v>80</v>
      </c>
      <c r="D479" s="18" t="str">
        <f t="shared" si="21"/>
        <v>MAGNUS HS-Rear Brake Cable</v>
      </c>
      <c r="E479" s="36">
        <f t="shared" si="22"/>
        <v>18</v>
      </c>
      <c r="F479" s="36">
        <f t="shared" si="23"/>
        <v>9</v>
      </c>
      <c r="G479" s="18"/>
    </row>
    <row r="480" spans="1:7" ht="13.5" customHeight="1">
      <c r="A480" s="27">
        <v>4180</v>
      </c>
      <c r="B480" s="28">
        <v>46208</v>
      </c>
      <c r="C480" s="30" t="s">
        <v>70</v>
      </c>
      <c r="D480" s="18" t="str">
        <f t="shared" si="21"/>
        <v>Brake Shoe Magnus</v>
      </c>
      <c r="E480" s="36">
        <f t="shared" si="22"/>
        <v>18</v>
      </c>
      <c r="F480" s="36">
        <f t="shared" si="23"/>
        <v>35</v>
      </c>
      <c r="G480" s="18"/>
    </row>
    <row r="481" spans="1:7" ht="13.5" customHeight="1">
      <c r="A481" s="27">
        <v>4181</v>
      </c>
      <c r="B481" s="28">
        <v>46208</v>
      </c>
      <c r="C481" s="30" t="s">
        <v>100</v>
      </c>
      <c r="D481" s="18" t="str">
        <f t="shared" si="21"/>
        <v>CEAT 90/90-12 ZOOM X3 54J TL (Tyre 12")</v>
      </c>
      <c r="E481" s="36">
        <f t="shared" si="22"/>
        <v>18</v>
      </c>
      <c r="F481" s="36">
        <f t="shared" si="23"/>
        <v>1</v>
      </c>
      <c r="G481" s="18"/>
    </row>
    <row r="482" spans="1:7" ht="13.5" customHeight="1">
      <c r="A482" s="27">
        <v>4183</v>
      </c>
      <c r="B482" s="28">
        <v>46208</v>
      </c>
      <c r="C482" s="30" t="s">
        <v>147</v>
      </c>
      <c r="D482" s="18" t="str">
        <f t="shared" si="21"/>
        <v>3 PIN LEAD</v>
      </c>
      <c r="E482" s="36">
        <f t="shared" si="22"/>
        <v>0</v>
      </c>
      <c r="F482" s="36">
        <f t="shared" si="23"/>
        <v>10</v>
      </c>
      <c r="G482" s="18"/>
    </row>
    <row r="483" spans="1:7" ht="13.5" customHeight="1">
      <c r="A483" s="27">
        <v>4167</v>
      </c>
      <c r="B483" s="28">
        <v>46208</v>
      </c>
      <c r="C483" s="14" t="s">
        <v>44</v>
      </c>
      <c r="D483" s="18" t="str">
        <f t="shared" si="21"/>
        <v>MAG-FORK STEM RACER-ID30-CH STEEL</v>
      </c>
      <c r="E483" s="36">
        <f t="shared" si="22"/>
        <v>18</v>
      </c>
      <c r="F483" s="36">
        <f t="shared" si="23"/>
        <v>9</v>
      </c>
      <c r="G483" s="18"/>
    </row>
    <row r="484" spans="1:7" ht="13.5" customHeight="1">
      <c r="A484" s="27">
        <v>4167</v>
      </c>
      <c r="B484" s="28">
        <v>46208</v>
      </c>
      <c r="C484" s="14" t="s">
        <v>56</v>
      </c>
      <c r="D484" s="18" t="str">
        <f t="shared" si="21"/>
        <v>MAG-BOTTOM RACER CUP-CH STEEL</v>
      </c>
      <c r="E484" s="36">
        <f t="shared" si="22"/>
        <v>18</v>
      </c>
      <c r="F484" s="36">
        <f t="shared" si="23"/>
        <v>9</v>
      </c>
      <c r="G484" s="18"/>
    </row>
    <row r="485" spans="1:7" ht="13.5" customHeight="1">
      <c r="A485" s="27">
        <v>4167</v>
      </c>
      <c r="B485" s="28">
        <v>46208</v>
      </c>
      <c r="C485" s="14" t="s">
        <v>61</v>
      </c>
      <c r="D485" s="18" t="str">
        <f t="shared" si="21"/>
        <v>MAG-TOP RACER CUP-CH STEEL</v>
      </c>
      <c r="E485" s="36">
        <f t="shared" si="22"/>
        <v>18</v>
      </c>
      <c r="F485" s="36">
        <f t="shared" si="23"/>
        <v>9</v>
      </c>
      <c r="G485" s="18"/>
    </row>
    <row r="486" spans="1:7" ht="13.5" customHeight="1">
      <c r="A486" s="27">
        <v>4167</v>
      </c>
      <c r="B486" s="28">
        <v>46208</v>
      </c>
      <c r="C486" s="14" t="s">
        <v>66</v>
      </c>
      <c r="D486" s="18" t="str">
        <f t="shared" si="21"/>
        <v>20X4MM MAG-RACER BALL&amp;CAGE-4MM-TOP</v>
      </c>
      <c r="E486" s="36">
        <f t="shared" si="22"/>
        <v>18</v>
      </c>
      <c r="F486" s="36">
        <f t="shared" si="23"/>
        <v>9</v>
      </c>
      <c r="G486" s="18"/>
    </row>
    <row r="487" spans="1:7" ht="13.5" customHeight="1">
      <c r="A487" s="27">
        <v>4167</v>
      </c>
      <c r="B487" s="28">
        <v>46208</v>
      </c>
      <c r="C487" s="14" t="s">
        <v>73</v>
      </c>
      <c r="D487" s="18" t="str">
        <f t="shared" si="21"/>
        <v>14X6.35MAG-RACER BALL 6.35MM-BEARING-BTM</v>
      </c>
      <c r="E487" s="36">
        <f t="shared" si="22"/>
        <v>18</v>
      </c>
      <c r="F487" s="36">
        <f t="shared" si="23"/>
        <v>9</v>
      </c>
      <c r="G487" s="18"/>
    </row>
    <row r="488" spans="1:7" ht="13.5" customHeight="1">
      <c r="A488" s="27">
        <v>4167</v>
      </c>
      <c r="B488" s="28">
        <v>46208</v>
      </c>
      <c r="C488" s="14" t="s">
        <v>78</v>
      </c>
      <c r="D488" s="18" t="str">
        <f t="shared" si="21"/>
        <v>ZEAL/REO-RACER NUT-M24X3 HEX 32 MM-YZP</v>
      </c>
      <c r="E488" s="36">
        <f t="shared" si="22"/>
        <v>18</v>
      </c>
      <c r="F488" s="36">
        <f t="shared" si="23"/>
        <v>9</v>
      </c>
      <c r="G488" s="18"/>
    </row>
    <row r="489" spans="1:7" ht="13.5" customHeight="1">
      <c r="A489" s="27">
        <v>4167</v>
      </c>
      <c r="B489" s="28">
        <v>46208</v>
      </c>
      <c r="C489" s="14" t="s">
        <v>83</v>
      </c>
      <c r="D489" s="18" t="str">
        <f t="shared" si="21"/>
        <v>ZEAL/REO-RACER NUT-M24X3 HEX 46 MM-YZP</v>
      </c>
      <c r="E489" s="36">
        <f t="shared" si="22"/>
        <v>18</v>
      </c>
      <c r="F489" s="36">
        <f t="shared" si="23"/>
        <v>9</v>
      </c>
      <c r="G489" s="18"/>
    </row>
    <row r="490" spans="1:7" ht="13.5" customHeight="1">
      <c r="A490" s="27">
        <v>4167</v>
      </c>
      <c r="B490" s="28">
        <v>46208</v>
      </c>
      <c r="C490" s="14" t="s">
        <v>88</v>
      </c>
      <c r="D490" s="18" t="str">
        <f t="shared" si="21"/>
        <v>FORK RACER DUST CAP-PP</v>
      </c>
      <c r="E490" s="36">
        <f t="shared" si="22"/>
        <v>18</v>
      </c>
      <c r="F490" s="36">
        <f t="shared" si="23"/>
        <v>20</v>
      </c>
      <c r="G490" s="18"/>
    </row>
    <row r="491" spans="1:7" ht="13.5" customHeight="1">
      <c r="A491" s="27">
        <v>4167</v>
      </c>
      <c r="B491" s="28">
        <v>46208</v>
      </c>
      <c r="C491" s="14" t="s">
        <v>64</v>
      </c>
      <c r="D491" s="18" t="str">
        <f t="shared" si="21"/>
        <v>Front Bearing Kit 6201RS (Pair)</v>
      </c>
      <c r="E491" s="36">
        <f t="shared" si="22"/>
        <v>18</v>
      </c>
      <c r="F491" s="36">
        <f t="shared" si="23"/>
        <v>6</v>
      </c>
      <c r="G491" s="18"/>
    </row>
    <row r="492" spans="1:7" ht="13.5" customHeight="1">
      <c r="A492" s="27">
        <v>4167</v>
      </c>
      <c r="B492" s="28">
        <v>46208</v>
      </c>
      <c r="C492" s="14" t="s">
        <v>377</v>
      </c>
      <c r="D492" s="18" t="str">
        <f t="shared" si="21"/>
        <v>Brake Shoe Reo</v>
      </c>
      <c r="E492" s="36">
        <f t="shared" si="22"/>
        <v>0</v>
      </c>
      <c r="F492" s="36">
        <f t="shared" si="23"/>
        <v>6</v>
      </c>
      <c r="G492" s="18"/>
    </row>
    <row r="493" spans="1:7" ht="13.5" customHeight="1">
      <c r="A493" s="27">
        <v>4167</v>
      </c>
      <c r="B493" s="28">
        <v>46208</v>
      </c>
      <c r="C493" s="14" t="s">
        <v>247</v>
      </c>
      <c r="D493" s="18" t="str">
        <f t="shared" si="21"/>
        <v>Brake Pad Reo</v>
      </c>
      <c r="E493" s="36">
        <f t="shared" si="22"/>
        <v>18</v>
      </c>
      <c r="F493" s="36">
        <f t="shared" si="23"/>
        <v>2</v>
      </c>
      <c r="G493" s="18"/>
    </row>
    <row r="494" spans="1:7" ht="13.5" customHeight="1">
      <c r="A494" s="27">
        <v>4167</v>
      </c>
      <c r="B494" s="28">
        <v>46208</v>
      </c>
      <c r="C494" s="14" t="s">
        <v>246</v>
      </c>
      <c r="D494" s="18" t="str">
        <f t="shared" si="21"/>
        <v>Disc Brake Oil</v>
      </c>
      <c r="E494" s="36">
        <f t="shared" si="22"/>
        <v>18</v>
      </c>
      <c r="F494" s="36">
        <f t="shared" si="23"/>
        <v>0</v>
      </c>
      <c r="G494" s="18"/>
    </row>
    <row r="495" spans="1:7" ht="13.5" customHeight="1">
      <c r="A495" s="27">
        <v>4166</v>
      </c>
      <c r="B495" s="28">
        <v>46208</v>
      </c>
      <c r="C495" s="14" t="s">
        <v>331</v>
      </c>
      <c r="D495" s="18" t="str">
        <f t="shared" si="21"/>
        <v>REO-LOCK SET ASSY-WITH AMPERE LOGO</v>
      </c>
      <c r="E495" s="36">
        <f t="shared" si="22"/>
        <v>18</v>
      </c>
      <c r="F495" s="36">
        <f t="shared" si="23"/>
        <v>2</v>
      </c>
      <c r="G495" s="18"/>
    </row>
    <row r="496" spans="1:7" ht="13.5" customHeight="1">
      <c r="A496" s="27">
        <v>4166</v>
      </c>
      <c r="B496" s="28">
        <v>46573</v>
      </c>
      <c r="C496" s="14" t="s">
        <v>377</v>
      </c>
      <c r="D496" s="18" t="str">
        <f t="shared" si="21"/>
        <v>Brake Shoe Reo</v>
      </c>
      <c r="E496" s="36">
        <f t="shared" si="22"/>
        <v>0</v>
      </c>
      <c r="F496" s="36">
        <f t="shared" si="23"/>
        <v>6</v>
      </c>
      <c r="G496" s="18"/>
    </row>
    <row r="497" spans="1:7" ht="13.5" customHeight="1">
      <c r="A497" s="27">
        <v>4166</v>
      </c>
      <c r="B497" s="28">
        <v>46573</v>
      </c>
      <c r="C497" s="14" t="s">
        <v>76</v>
      </c>
      <c r="D497" s="18" t="str">
        <f t="shared" si="21"/>
        <v>Rear Bearing 6204LLU</v>
      </c>
      <c r="E497" s="36">
        <f t="shared" si="22"/>
        <v>18</v>
      </c>
      <c r="F497" s="36">
        <f t="shared" si="23"/>
        <v>22</v>
      </c>
      <c r="G497" s="18"/>
    </row>
    <row r="498" spans="1:7" ht="13.5" customHeight="1">
      <c r="A498" s="27">
        <v>4177</v>
      </c>
      <c r="B498" s="28">
        <v>46572</v>
      </c>
      <c r="C498" s="14" t="s">
        <v>62</v>
      </c>
      <c r="D498" s="18" t="str">
        <f t="shared" si="21"/>
        <v>MAGNUS-LOCK SET-PAVNA DM</v>
      </c>
      <c r="E498" s="36">
        <f t="shared" si="22"/>
        <v>18</v>
      </c>
      <c r="F498" s="36">
        <f t="shared" si="23"/>
        <v>4</v>
      </c>
      <c r="G498" s="18"/>
    </row>
    <row r="499" spans="1:7" ht="13.5" customHeight="1">
      <c r="A499" s="27">
        <v>4178</v>
      </c>
      <c r="B499" s="28">
        <v>46207</v>
      </c>
      <c r="C499" s="14" t="s">
        <v>81</v>
      </c>
      <c r="D499" s="18" t="str">
        <f t="shared" si="21"/>
        <v>MAGNUS HS-Front HBS  Brake Cable</v>
      </c>
      <c r="E499" s="36">
        <f t="shared" si="22"/>
        <v>18</v>
      </c>
      <c r="F499" s="36">
        <f t="shared" si="23"/>
        <v>5</v>
      </c>
      <c r="G499" s="18"/>
    </row>
    <row r="500" spans="1:7" ht="13.5" customHeight="1">
      <c r="A500" s="27">
        <v>4176</v>
      </c>
      <c r="B500" s="28">
        <v>46207</v>
      </c>
      <c r="C500" s="14" t="s">
        <v>109</v>
      </c>
      <c r="D500" s="18" t="str">
        <f t="shared" si="21"/>
        <v>THROTTLE RH W/O SWITCH</v>
      </c>
      <c r="E500" s="36">
        <f t="shared" si="22"/>
        <v>18</v>
      </c>
      <c r="F500" s="36">
        <f t="shared" si="23"/>
        <v>3</v>
      </c>
      <c r="G500" s="18"/>
    </row>
    <row r="501" spans="1:7" ht="13.5" customHeight="1">
      <c r="A501" s="27">
        <v>4176</v>
      </c>
      <c r="B501" s="28">
        <v>46207</v>
      </c>
      <c r="C501" s="14" t="s">
        <v>408</v>
      </c>
      <c r="D501" s="18" t="str">
        <f t="shared" si="21"/>
        <v>BRAKE SENSOR</v>
      </c>
      <c r="E501" s="36">
        <f t="shared" si="22"/>
        <v>18</v>
      </c>
      <c r="F501" s="36">
        <f t="shared" si="23"/>
        <v>-4</v>
      </c>
      <c r="G501" s="18"/>
    </row>
    <row r="502" spans="1:7" ht="13.5" customHeight="1">
      <c r="A502" s="27">
        <v>4173</v>
      </c>
      <c r="B502" s="28">
        <v>46206</v>
      </c>
      <c r="C502" s="14" t="s">
        <v>109</v>
      </c>
      <c r="D502" s="18" t="str">
        <f t="shared" si="21"/>
        <v>THROTTLE RH W/O SWITCH</v>
      </c>
      <c r="E502" s="36">
        <f t="shared" si="22"/>
        <v>18</v>
      </c>
      <c r="F502" s="36">
        <f t="shared" si="23"/>
        <v>3</v>
      </c>
      <c r="G502" s="18"/>
    </row>
    <row r="503" spans="1:7" ht="13.5" customHeight="1">
      <c r="A503" s="27">
        <v>4171</v>
      </c>
      <c r="B503" s="28">
        <v>46206</v>
      </c>
      <c r="C503" s="14" t="s">
        <v>188</v>
      </c>
      <c r="D503" s="18" t="str">
        <f t="shared" si="21"/>
        <v>MAG-INS.CLUSTER COVER FRONT-ABS-GR BLK D</v>
      </c>
      <c r="E503" s="36">
        <f t="shared" si="22"/>
        <v>18</v>
      </c>
      <c r="F503" s="36">
        <f t="shared" si="23"/>
        <v>1</v>
      </c>
      <c r="G503" s="18"/>
    </row>
    <row r="504" spans="1:7" ht="13.5" customHeight="1">
      <c r="A504" s="27">
        <v>4171</v>
      </c>
      <c r="B504" s="28">
        <v>46206</v>
      </c>
      <c r="C504" s="14" t="s">
        <v>55</v>
      </c>
      <c r="D504" s="18" t="str">
        <f t="shared" si="21"/>
        <v>MAG-INS.CLUSTER COVER REARR-ABS-GR BLK D</v>
      </c>
      <c r="E504" s="36">
        <f t="shared" si="22"/>
        <v>18</v>
      </c>
      <c r="F504" s="36">
        <f t="shared" si="23"/>
        <v>0</v>
      </c>
      <c r="G504" s="18"/>
    </row>
    <row r="505" spans="1:7" ht="13.5" customHeight="1">
      <c r="A505" s="27">
        <v>4171</v>
      </c>
      <c r="B505" s="28">
        <v>46206</v>
      </c>
      <c r="C505" s="14" t="s">
        <v>81</v>
      </c>
      <c r="D505" s="18" t="str">
        <f t="shared" si="21"/>
        <v>MAGNUS HS-Front HBS  Brake Cable</v>
      </c>
      <c r="E505" s="36">
        <f t="shared" si="22"/>
        <v>18</v>
      </c>
      <c r="F505" s="36">
        <f t="shared" si="23"/>
        <v>5</v>
      </c>
      <c r="G505" s="18"/>
    </row>
    <row r="506" spans="1:7" ht="13.5" customHeight="1">
      <c r="A506" s="27">
        <v>4171</v>
      </c>
      <c r="B506" s="28">
        <v>46206</v>
      </c>
      <c r="C506" s="14" t="s">
        <v>70</v>
      </c>
      <c r="D506" s="18" t="str">
        <f t="shared" si="21"/>
        <v>Brake Shoe Magnus</v>
      </c>
      <c r="E506" s="36">
        <f t="shared" si="22"/>
        <v>18</v>
      </c>
      <c r="F506" s="36">
        <f t="shared" si="23"/>
        <v>35</v>
      </c>
      <c r="G506" s="18"/>
    </row>
    <row r="507" spans="1:7" ht="13.5" customHeight="1">
      <c r="A507" s="27">
        <v>4172</v>
      </c>
      <c r="B507" s="28">
        <v>46206</v>
      </c>
      <c r="C507" s="14" t="s">
        <v>62</v>
      </c>
      <c r="D507" s="18" t="str">
        <f t="shared" si="21"/>
        <v>MAGNUS-LOCK SET-PAVNA DM</v>
      </c>
      <c r="E507" s="36">
        <f t="shared" si="22"/>
        <v>18</v>
      </c>
      <c r="F507" s="36">
        <f t="shared" si="23"/>
        <v>4</v>
      </c>
      <c r="G507" s="18"/>
    </row>
    <row r="508" spans="1:7" ht="13.5" customHeight="1">
      <c r="A508" s="27">
        <v>4169</v>
      </c>
      <c r="B508" s="28">
        <v>46206</v>
      </c>
      <c r="C508" s="14" t="s">
        <v>328</v>
      </c>
      <c r="D508" s="18" t="str">
        <f t="shared" si="21"/>
        <v>MAG/PWR-FRAME NUMBER COVER-PP-BLACK</v>
      </c>
      <c r="E508" s="36">
        <f t="shared" si="22"/>
        <v>18</v>
      </c>
      <c r="F508" s="36">
        <f t="shared" si="23"/>
        <v>6</v>
      </c>
      <c r="G508" s="18"/>
    </row>
    <row r="509" spans="1:7" ht="13.5" customHeight="1">
      <c r="A509" s="27">
        <v>4169</v>
      </c>
      <c r="B509" s="28">
        <v>46206</v>
      </c>
      <c r="C509" s="14" t="s">
        <v>133</v>
      </c>
      <c r="D509" s="18" t="str">
        <f t="shared" si="21"/>
        <v>Magnus Mat Black Only</v>
      </c>
      <c r="E509" s="36">
        <f t="shared" si="22"/>
        <v>18</v>
      </c>
      <c r="F509" s="36">
        <f t="shared" si="23"/>
        <v>77</v>
      </c>
      <c r="G509" s="18"/>
    </row>
    <row r="510" spans="1:7" ht="13.5" customHeight="1">
      <c r="A510" s="27">
        <v>4169</v>
      </c>
      <c r="B510" s="28">
        <v>46206</v>
      </c>
      <c r="C510" s="14" t="s">
        <v>70</v>
      </c>
      <c r="D510" s="18" t="str">
        <f t="shared" si="21"/>
        <v>Brake Shoe Magnus</v>
      </c>
      <c r="E510" s="36">
        <f t="shared" si="22"/>
        <v>18</v>
      </c>
      <c r="F510" s="36">
        <f t="shared" si="23"/>
        <v>35</v>
      </c>
      <c r="G510" s="18"/>
    </row>
    <row r="511" spans="1:7" ht="13.5" customHeight="1">
      <c r="A511" s="27">
        <v>4161</v>
      </c>
      <c r="B511" s="28">
        <v>46205</v>
      </c>
      <c r="C511" s="14" t="s">
        <v>350</v>
      </c>
      <c r="D511" s="18" t="str">
        <f t="shared" si="21"/>
        <v>HALL SENSOR PCB ASSEMBLY-Z/M</v>
      </c>
      <c r="E511" s="36">
        <f t="shared" si="22"/>
        <v>18</v>
      </c>
      <c r="F511" s="36">
        <f t="shared" si="23"/>
        <v>19</v>
      </c>
      <c r="G511" s="18"/>
    </row>
    <row r="512" spans="1:7" ht="13.5" customHeight="1">
      <c r="A512" s="27">
        <v>4164</v>
      </c>
      <c r="B512" s="28">
        <v>46205</v>
      </c>
      <c r="C512" s="14" t="s">
        <v>240</v>
      </c>
      <c r="D512" s="18" t="str">
        <f t="shared" si="21"/>
        <v>MAGNUS- HILUX HEAD LAMP DM</v>
      </c>
      <c r="E512" s="36">
        <f t="shared" si="22"/>
        <v>18</v>
      </c>
      <c r="F512" s="36">
        <f t="shared" si="23"/>
        <v>1</v>
      </c>
      <c r="G512" s="18"/>
    </row>
    <row r="513" spans="1:7" ht="13.5" customHeight="1">
      <c r="A513" s="27">
        <v>4164</v>
      </c>
      <c r="B513" s="28">
        <v>46205</v>
      </c>
      <c r="C513" s="14" t="s">
        <v>60</v>
      </c>
      <c r="D513" s="18" t="str">
        <f t="shared" ref="D513:D576" si="24">VLOOKUP(C513,Old,2,FALSE)</f>
        <v>MAGNUS HS-MOTOR AXLE WASHER</v>
      </c>
      <c r="E513" s="36">
        <f t="shared" ref="E513:E576" si="25">VLOOKUP(C513,Old,9,FALSE)</f>
        <v>18</v>
      </c>
      <c r="F513" s="36">
        <f t="shared" ref="F513:F576" si="26">VLOOKUP(C513,Old,8,FALSE)</f>
        <v>23</v>
      </c>
      <c r="G513" s="18"/>
    </row>
    <row r="514" spans="1:7" ht="13.5" customHeight="1">
      <c r="A514" s="27">
        <v>4164</v>
      </c>
      <c r="B514" s="28">
        <v>46205</v>
      </c>
      <c r="C514" s="14" t="s">
        <v>64</v>
      </c>
      <c r="D514" s="18" t="str">
        <f t="shared" si="24"/>
        <v>Front Bearing Kit 6201RS (Pair)</v>
      </c>
      <c r="E514" s="36">
        <f t="shared" si="25"/>
        <v>18</v>
      </c>
      <c r="F514" s="36">
        <f t="shared" si="26"/>
        <v>6</v>
      </c>
      <c r="G514" s="18"/>
    </row>
    <row r="515" spans="1:7" ht="13.5" customHeight="1">
      <c r="A515" s="27">
        <v>4164</v>
      </c>
      <c r="B515" s="28">
        <v>46205</v>
      </c>
      <c r="C515" s="14" t="s">
        <v>70</v>
      </c>
      <c r="D515" s="18" t="str">
        <f t="shared" si="24"/>
        <v>Brake Shoe Magnus</v>
      </c>
      <c r="E515" s="36">
        <f t="shared" si="25"/>
        <v>18</v>
      </c>
      <c r="F515" s="36">
        <f t="shared" si="26"/>
        <v>35</v>
      </c>
      <c r="G515" s="18"/>
    </row>
    <row r="516" spans="1:7" ht="13.5" customHeight="1">
      <c r="A516" s="27">
        <v>4168</v>
      </c>
      <c r="B516" s="28">
        <v>46204</v>
      </c>
      <c r="C516" s="14" t="s">
        <v>62</v>
      </c>
      <c r="D516" s="18" t="str">
        <f t="shared" si="24"/>
        <v>MAGNUS-LOCK SET-PAVNA DM</v>
      </c>
      <c r="E516" s="36">
        <f t="shared" si="25"/>
        <v>18</v>
      </c>
      <c r="F516" s="36">
        <f t="shared" si="26"/>
        <v>4</v>
      </c>
      <c r="G516" s="18"/>
    </row>
    <row r="517" spans="1:7" ht="13.5" customHeight="1">
      <c r="A517" s="27">
        <v>4159</v>
      </c>
      <c r="B517" s="28">
        <v>46204</v>
      </c>
      <c r="C517" s="14" t="s">
        <v>133</v>
      </c>
      <c r="D517" s="18" t="str">
        <f t="shared" si="24"/>
        <v>Magnus Mat Black Only</v>
      </c>
      <c r="E517" s="36">
        <f t="shared" si="25"/>
        <v>18</v>
      </c>
      <c r="F517" s="36">
        <f t="shared" si="26"/>
        <v>77</v>
      </c>
      <c r="G517" s="18"/>
    </row>
    <row r="518" spans="1:7" ht="13.5" customHeight="1">
      <c r="A518" s="27">
        <v>4159</v>
      </c>
      <c r="B518" s="28">
        <v>46204</v>
      </c>
      <c r="C518" s="65" t="s">
        <v>70</v>
      </c>
      <c r="D518" s="18" t="str">
        <f t="shared" si="24"/>
        <v>Brake Shoe Magnus</v>
      </c>
      <c r="E518" s="36">
        <f t="shared" si="25"/>
        <v>18</v>
      </c>
      <c r="F518" s="36">
        <f t="shared" si="26"/>
        <v>35</v>
      </c>
      <c r="G518" s="18"/>
    </row>
    <row r="519" spans="1:7" ht="13.5" customHeight="1">
      <c r="A519" s="27">
        <v>4159</v>
      </c>
      <c r="B519" s="28">
        <v>46204</v>
      </c>
      <c r="C519" s="65" t="s">
        <v>64</v>
      </c>
      <c r="D519" s="18" t="str">
        <f t="shared" si="24"/>
        <v>Front Bearing Kit 6201RS (Pair)</v>
      </c>
      <c r="E519" s="36">
        <f t="shared" si="25"/>
        <v>18</v>
      </c>
      <c r="F519" s="36">
        <f t="shared" si="26"/>
        <v>6</v>
      </c>
      <c r="G519" s="18"/>
    </row>
    <row r="520" spans="1:7" ht="13.5" customHeight="1">
      <c r="A520" s="27">
        <v>4160</v>
      </c>
      <c r="B520" s="28">
        <v>46203</v>
      </c>
      <c r="C520" s="65" t="s">
        <v>244</v>
      </c>
      <c r="D520" s="18" t="str">
        <f t="shared" si="24"/>
        <v>Zeal-Brake Panel Rear-Al PDC-Black PC</v>
      </c>
      <c r="E520" s="36">
        <f t="shared" si="25"/>
        <v>18</v>
      </c>
      <c r="F520" s="36">
        <f t="shared" si="26"/>
        <v>0</v>
      </c>
      <c r="G520" s="18"/>
    </row>
    <row r="521" spans="1:7" ht="13.5" customHeight="1">
      <c r="A521" s="27">
        <v>4160</v>
      </c>
      <c r="B521" s="28">
        <v>46203</v>
      </c>
      <c r="C521" s="65" t="s">
        <v>165</v>
      </c>
      <c r="D521" s="18" t="str">
        <f t="shared" si="24"/>
        <v>EX-BATTERY CLAMP-STEL-ZP</v>
      </c>
      <c r="E521" s="36">
        <f t="shared" si="25"/>
        <v>18</v>
      </c>
      <c r="F521" s="36">
        <f t="shared" si="26"/>
        <v>3</v>
      </c>
      <c r="G521" s="18"/>
    </row>
    <row r="522" spans="1:7" ht="13.5" customHeight="1">
      <c r="A522" s="27">
        <v>4160</v>
      </c>
      <c r="B522" s="28">
        <v>46203</v>
      </c>
      <c r="C522" s="65" t="s">
        <v>70</v>
      </c>
      <c r="D522" s="18" t="str">
        <f t="shared" si="24"/>
        <v>Brake Shoe Magnus</v>
      </c>
      <c r="E522" s="36">
        <f t="shared" si="25"/>
        <v>18</v>
      </c>
      <c r="F522" s="36">
        <f t="shared" si="26"/>
        <v>35</v>
      </c>
      <c r="G522" s="18"/>
    </row>
    <row r="523" spans="1:7" ht="13.5" customHeight="1">
      <c r="A523" s="27">
        <v>5154</v>
      </c>
      <c r="B523" s="28">
        <v>46203</v>
      </c>
      <c r="C523" s="65" t="s">
        <v>51</v>
      </c>
      <c r="D523" s="18" t="str">
        <f t="shared" si="24"/>
        <v>NEXUS OIL PALCO 80W90 120Ml</v>
      </c>
      <c r="E523" s="36">
        <f t="shared" si="25"/>
        <v>18</v>
      </c>
      <c r="F523" s="36">
        <f t="shared" si="26"/>
        <v>4</v>
      </c>
      <c r="G523" s="18"/>
    </row>
    <row r="524" spans="1:7" ht="13.5" customHeight="1">
      <c r="A524" s="27">
        <v>4154</v>
      </c>
      <c r="B524" s="28">
        <v>46203</v>
      </c>
      <c r="C524" s="65" t="s">
        <v>179</v>
      </c>
      <c r="D524" s="18" t="str">
        <f t="shared" si="24"/>
        <v>BRAKE PADS</v>
      </c>
      <c r="E524" s="36">
        <f t="shared" si="25"/>
        <v>0</v>
      </c>
      <c r="F524" s="36">
        <f t="shared" si="26"/>
        <v>6</v>
      </c>
      <c r="G524" s="18"/>
    </row>
    <row r="525" spans="1:7" ht="13.5" customHeight="1">
      <c r="A525" s="27">
        <v>4157</v>
      </c>
      <c r="B525" s="28">
        <v>46203</v>
      </c>
      <c r="C525" s="65" t="s">
        <v>244</v>
      </c>
      <c r="D525" s="18" t="str">
        <f t="shared" si="24"/>
        <v>Zeal-Brake Panel Rear-Al PDC-Black PC</v>
      </c>
      <c r="E525" s="36">
        <f t="shared" si="25"/>
        <v>18</v>
      </c>
      <c r="F525" s="36">
        <f t="shared" si="26"/>
        <v>0</v>
      </c>
      <c r="G525" s="18"/>
    </row>
    <row r="526" spans="1:7" ht="13.5" customHeight="1">
      <c r="A526" s="27">
        <v>4155</v>
      </c>
      <c r="B526" s="28">
        <v>46203</v>
      </c>
      <c r="C526" s="65" t="s">
        <v>183</v>
      </c>
      <c r="D526" s="18" t="str">
        <f t="shared" si="24"/>
        <v xml:space="preserve">3.00-10 ZOOM D TL42 J
</v>
      </c>
      <c r="E526" s="36">
        <f t="shared" si="25"/>
        <v>18</v>
      </c>
      <c r="F526" s="36">
        <f t="shared" si="26"/>
        <v>0</v>
      </c>
      <c r="G526" s="18"/>
    </row>
    <row r="527" spans="1:7" ht="13.5" customHeight="1">
      <c r="A527" s="27">
        <v>4152</v>
      </c>
      <c r="B527" s="28">
        <v>46203</v>
      </c>
      <c r="C527" s="65" t="s">
        <v>1029</v>
      </c>
      <c r="D527" s="18" t="str">
        <f t="shared" si="24"/>
        <v>Seat Cover Neo</v>
      </c>
      <c r="E527" s="36">
        <f t="shared" si="25"/>
        <v>18</v>
      </c>
      <c r="F527" s="36">
        <f t="shared" si="26"/>
        <v>8</v>
      </c>
      <c r="G527" s="18"/>
    </row>
    <row r="528" spans="1:7" ht="13.5" customHeight="1">
      <c r="A528" s="27">
        <v>4152</v>
      </c>
      <c r="B528" s="28">
        <v>46203</v>
      </c>
      <c r="C528" s="14" t="s">
        <v>70</v>
      </c>
      <c r="D528" s="18" t="str">
        <f t="shared" si="24"/>
        <v>Brake Shoe Magnus</v>
      </c>
      <c r="E528" s="36">
        <f t="shared" si="25"/>
        <v>18</v>
      </c>
      <c r="F528" s="36">
        <f t="shared" si="26"/>
        <v>35</v>
      </c>
      <c r="G528" s="18"/>
    </row>
    <row r="529" spans="1:7" ht="13.5" customHeight="1">
      <c r="A529" s="27">
        <v>4147</v>
      </c>
      <c r="B529" s="28">
        <v>46201</v>
      </c>
      <c r="C529" s="14" t="s">
        <v>165</v>
      </c>
      <c r="D529" s="18" t="str">
        <f t="shared" si="24"/>
        <v>EX-BATTERY CLAMP-STEL-ZP</v>
      </c>
      <c r="E529" s="36">
        <f t="shared" si="25"/>
        <v>18</v>
      </c>
      <c r="F529" s="36">
        <f t="shared" si="26"/>
        <v>3</v>
      </c>
      <c r="G529" s="18" t="s">
        <v>1489</v>
      </c>
    </row>
    <row r="530" spans="1:7" ht="13.5" customHeight="1">
      <c r="A530" s="27">
        <v>4145</v>
      </c>
      <c r="B530" s="28">
        <v>46201</v>
      </c>
      <c r="C530" s="14" t="s">
        <v>112</v>
      </c>
      <c r="D530" s="18" t="str">
        <f t="shared" si="24"/>
        <v>MAG/ZEAL-BRAKE CABLE GUIDE-STEEL-ZP-DM</v>
      </c>
      <c r="E530" s="36">
        <f t="shared" si="25"/>
        <v>18</v>
      </c>
      <c r="F530" s="36">
        <f t="shared" si="26"/>
        <v>11</v>
      </c>
      <c r="G530" s="18" t="s">
        <v>1500</v>
      </c>
    </row>
    <row r="531" spans="1:7" ht="13.5" customHeight="1">
      <c r="A531" s="27">
        <v>4145</v>
      </c>
      <c r="B531" s="28">
        <v>46201</v>
      </c>
      <c r="C531" s="14" t="s">
        <v>196</v>
      </c>
      <c r="D531" s="18" t="str">
        <f t="shared" si="24"/>
        <v>MAG-FRONT FENDER-ABS-GR BLK DM</v>
      </c>
      <c r="E531" s="36">
        <f t="shared" si="25"/>
        <v>18</v>
      </c>
      <c r="F531" s="36">
        <f t="shared" si="26"/>
        <v>3</v>
      </c>
      <c r="G531" s="18"/>
    </row>
    <row r="532" spans="1:7" ht="13.5" customHeight="1">
      <c r="A532" s="27">
        <v>4145</v>
      </c>
      <c r="B532" s="28">
        <v>46201</v>
      </c>
      <c r="C532" s="14" t="s">
        <v>158</v>
      </c>
      <c r="D532" s="18" t="str">
        <f t="shared" si="24"/>
        <v>MAG-REAR PANEL TOP-ABS-GR BLK DM</v>
      </c>
      <c r="E532" s="36">
        <f t="shared" si="25"/>
        <v>18</v>
      </c>
      <c r="F532" s="36">
        <f t="shared" si="26"/>
        <v>2</v>
      </c>
      <c r="G532" s="18"/>
    </row>
    <row r="533" spans="1:7" ht="13.5" customHeight="1">
      <c r="A533" s="27">
        <v>4145</v>
      </c>
      <c r="B533" s="28">
        <v>46201</v>
      </c>
      <c r="C533" s="14" t="s">
        <v>126</v>
      </c>
      <c r="D533" s="18" t="str">
        <f t="shared" si="24"/>
        <v>Switch</v>
      </c>
      <c r="E533" s="36">
        <f t="shared" si="25"/>
        <v>18</v>
      </c>
      <c r="F533" s="36">
        <f t="shared" si="26"/>
        <v>101</v>
      </c>
      <c r="G533" s="18"/>
    </row>
    <row r="534" spans="1:7" ht="13.5" customHeight="1">
      <c r="A534" s="27">
        <v>4145</v>
      </c>
      <c r="B534" s="28">
        <v>46201</v>
      </c>
      <c r="C534" s="14" t="s">
        <v>126</v>
      </c>
      <c r="D534" s="18" t="str">
        <f t="shared" si="24"/>
        <v>Switch</v>
      </c>
      <c r="E534" s="36">
        <f t="shared" si="25"/>
        <v>18</v>
      </c>
      <c r="F534" s="36">
        <f t="shared" si="26"/>
        <v>101</v>
      </c>
      <c r="G534" s="18"/>
    </row>
    <row r="535" spans="1:7" ht="13.5" customHeight="1">
      <c r="A535" s="27">
        <v>4150</v>
      </c>
      <c r="B535" s="28">
        <v>46201</v>
      </c>
      <c r="C535" s="14" t="s">
        <v>70</v>
      </c>
      <c r="D535" s="18" t="str">
        <f t="shared" si="24"/>
        <v>Brake Shoe Magnus</v>
      </c>
      <c r="E535" s="36">
        <f t="shared" si="25"/>
        <v>18</v>
      </c>
      <c r="F535" s="36">
        <f t="shared" si="26"/>
        <v>35</v>
      </c>
      <c r="G535" s="18" t="s">
        <v>1534</v>
      </c>
    </row>
    <row r="536" spans="1:7" ht="13.5" customHeight="1">
      <c r="A536" s="27">
        <v>4143</v>
      </c>
      <c r="B536" s="28">
        <v>46200</v>
      </c>
      <c r="C536" s="14" t="s">
        <v>62</v>
      </c>
      <c r="D536" s="18" t="str">
        <f t="shared" si="24"/>
        <v>MAGNUS-LOCK SET-PAVNA DM</v>
      </c>
      <c r="E536" s="36">
        <f t="shared" si="25"/>
        <v>18</v>
      </c>
      <c r="F536" s="36">
        <f t="shared" si="26"/>
        <v>4</v>
      </c>
      <c r="G536" s="18"/>
    </row>
    <row r="537" spans="1:7" ht="13.5" customHeight="1">
      <c r="A537" s="27">
        <v>4143</v>
      </c>
      <c r="B537" s="28">
        <v>46200</v>
      </c>
      <c r="C537" s="14" t="s">
        <v>738</v>
      </c>
      <c r="D537" s="18" t="str">
        <f t="shared" si="24"/>
        <v>FRONT PANEL TOP-GLOSSY BLACK-ABS-P</v>
      </c>
      <c r="E537" s="36">
        <f t="shared" si="25"/>
        <v>18</v>
      </c>
      <c r="F537" s="36">
        <f t="shared" si="26"/>
        <v>0</v>
      </c>
      <c r="G537" s="18"/>
    </row>
    <row r="538" spans="1:7" ht="13.5" customHeight="1">
      <c r="A538" s="27">
        <v>4143</v>
      </c>
      <c r="B538" s="28">
        <v>46200</v>
      </c>
      <c r="C538" s="14" t="s">
        <v>64</v>
      </c>
      <c r="D538" s="18" t="str">
        <f t="shared" si="24"/>
        <v>Front Bearing Kit 6201RS (Pair)</v>
      </c>
      <c r="E538" s="36">
        <f t="shared" si="25"/>
        <v>18</v>
      </c>
      <c r="F538" s="36">
        <f t="shared" si="26"/>
        <v>6</v>
      </c>
      <c r="G538" s="18"/>
    </row>
    <row r="539" spans="1:7" ht="13.5" customHeight="1">
      <c r="A539" s="27">
        <v>4136</v>
      </c>
      <c r="B539" s="28">
        <v>46200</v>
      </c>
      <c r="C539" s="14" t="s">
        <v>456</v>
      </c>
      <c r="D539" s="18" t="str">
        <f t="shared" si="24"/>
        <v>AIR VALVE-PVR 70-TUBELESS-TRITON-FRONT</v>
      </c>
      <c r="E539" s="36">
        <f t="shared" si="25"/>
        <v>18</v>
      </c>
      <c r="F539" s="36">
        <f t="shared" si="26"/>
        <v>7</v>
      </c>
      <c r="G539" s="18"/>
    </row>
    <row r="540" spans="1:7" ht="13.5" customHeight="1">
      <c r="A540" s="27">
        <v>3253</v>
      </c>
      <c r="B540" s="28">
        <v>46199</v>
      </c>
      <c r="C540" s="14" t="s">
        <v>276</v>
      </c>
      <c r="D540" s="18" t="str">
        <f t="shared" si="24"/>
        <v>Lithium-Ion Power Pack 60V 37Ah with inline fuse connector</v>
      </c>
      <c r="E540" s="36">
        <f t="shared" si="25"/>
        <v>18</v>
      </c>
      <c r="F540" s="36">
        <f t="shared" si="26"/>
        <v>0</v>
      </c>
      <c r="G540" s="18" t="s">
        <v>277</v>
      </c>
    </row>
    <row r="541" spans="1:7" ht="13.5" customHeight="1">
      <c r="A541" s="27">
        <v>4141</v>
      </c>
      <c r="B541" s="28">
        <v>46198</v>
      </c>
      <c r="C541" s="14" t="s">
        <v>408</v>
      </c>
      <c r="D541" s="18" t="str">
        <f t="shared" si="24"/>
        <v>BRAKE SENSOR</v>
      </c>
      <c r="E541" s="36">
        <f t="shared" si="25"/>
        <v>18</v>
      </c>
      <c r="F541" s="36">
        <f t="shared" si="26"/>
        <v>-4</v>
      </c>
      <c r="G541" s="56"/>
    </row>
    <row r="542" spans="1:7" ht="13.5" customHeight="1">
      <c r="A542" s="27">
        <v>4141</v>
      </c>
      <c r="B542" s="28">
        <v>46198</v>
      </c>
      <c r="C542" s="14" t="s">
        <v>70</v>
      </c>
      <c r="D542" s="18" t="str">
        <f t="shared" si="24"/>
        <v>Brake Shoe Magnus</v>
      </c>
      <c r="E542" s="36">
        <f t="shared" si="25"/>
        <v>18</v>
      </c>
      <c r="F542" s="36">
        <f t="shared" si="26"/>
        <v>35</v>
      </c>
      <c r="G542" s="56"/>
    </row>
    <row r="543" spans="1:7" ht="13.5" customHeight="1">
      <c r="A543" s="27">
        <v>4136</v>
      </c>
      <c r="B543" s="28">
        <v>46198</v>
      </c>
      <c r="C543" s="14" t="s">
        <v>165</v>
      </c>
      <c r="D543" s="18" t="str">
        <f t="shared" si="24"/>
        <v>EX-BATTERY CLAMP-STEL-ZP</v>
      </c>
      <c r="E543" s="36">
        <f t="shared" si="25"/>
        <v>18</v>
      </c>
      <c r="F543" s="36">
        <f t="shared" si="26"/>
        <v>3</v>
      </c>
      <c r="G543" s="56"/>
    </row>
    <row r="544" spans="1:7" ht="13.5" customHeight="1">
      <c r="A544" s="27">
        <v>4136</v>
      </c>
      <c r="B544" s="28">
        <v>46198</v>
      </c>
      <c r="C544" s="14" t="s">
        <v>183</v>
      </c>
      <c r="D544" s="18" t="str">
        <f t="shared" si="24"/>
        <v xml:space="preserve">3.00-10 ZOOM D TL42 J
</v>
      </c>
      <c r="E544" s="36">
        <f t="shared" si="25"/>
        <v>18</v>
      </c>
      <c r="F544" s="36">
        <f t="shared" si="26"/>
        <v>0</v>
      </c>
      <c r="G544" s="56"/>
    </row>
    <row r="545" spans="1:7" ht="13.5" customHeight="1">
      <c r="A545" s="27">
        <v>4136</v>
      </c>
      <c r="B545" s="28">
        <v>46198</v>
      </c>
      <c r="C545" s="14" t="s">
        <v>183</v>
      </c>
      <c r="D545" s="18" t="str">
        <f t="shared" si="24"/>
        <v xml:space="preserve">3.00-10 ZOOM D TL42 J
</v>
      </c>
      <c r="E545" s="36">
        <f t="shared" si="25"/>
        <v>18</v>
      </c>
      <c r="F545" s="36">
        <f t="shared" si="26"/>
        <v>0</v>
      </c>
      <c r="G545" s="56"/>
    </row>
    <row r="546" spans="1:7" ht="13.5" customHeight="1">
      <c r="A546" s="27">
        <v>4136</v>
      </c>
      <c r="B546" s="28">
        <v>46198</v>
      </c>
      <c r="C546" s="14" t="s">
        <v>64</v>
      </c>
      <c r="D546" s="18" t="str">
        <f t="shared" si="24"/>
        <v>Front Bearing Kit 6201RS (Pair)</v>
      </c>
      <c r="E546" s="36">
        <f t="shared" si="25"/>
        <v>18</v>
      </c>
      <c r="F546" s="36">
        <f t="shared" si="26"/>
        <v>6</v>
      </c>
      <c r="G546" s="56"/>
    </row>
    <row r="547" spans="1:7" ht="13.5" customHeight="1">
      <c r="A547" s="27">
        <v>4136</v>
      </c>
      <c r="B547" s="28">
        <v>46198</v>
      </c>
      <c r="C547" s="14" t="s">
        <v>126</v>
      </c>
      <c r="D547" s="18" t="str">
        <f t="shared" si="24"/>
        <v>Switch</v>
      </c>
      <c r="E547" s="36">
        <f t="shared" si="25"/>
        <v>18</v>
      </c>
      <c r="F547" s="36">
        <f t="shared" si="26"/>
        <v>101</v>
      </c>
      <c r="G547" s="56"/>
    </row>
    <row r="548" spans="1:7" ht="13.5" customHeight="1">
      <c r="A548" s="27">
        <v>4136</v>
      </c>
      <c r="B548" s="28">
        <v>46198</v>
      </c>
      <c r="C548" s="14" t="s">
        <v>126</v>
      </c>
      <c r="D548" s="18" t="str">
        <f t="shared" si="24"/>
        <v>Switch</v>
      </c>
      <c r="E548" s="36">
        <f t="shared" si="25"/>
        <v>18</v>
      </c>
      <c r="F548" s="36">
        <f t="shared" si="26"/>
        <v>101</v>
      </c>
      <c r="G548" s="56"/>
    </row>
    <row r="549" spans="1:7" ht="13.5" customHeight="1">
      <c r="A549" s="27">
        <v>4136</v>
      </c>
      <c r="B549" s="28">
        <v>46198</v>
      </c>
      <c r="C549" s="14" t="s">
        <v>126</v>
      </c>
      <c r="D549" s="18" t="str">
        <f t="shared" si="24"/>
        <v>Switch</v>
      </c>
      <c r="E549" s="36">
        <f t="shared" si="25"/>
        <v>18</v>
      </c>
      <c r="F549" s="36">
        <f t="shared" si="26"/>
        <v>101</v>
      </c>
      <c r="G549" s="56"/>
    </row>
    <row r="550" spans="1:7" ht="13.5" customHeight="1">
      <c r="A550" s="27">
        <v>4136</v>
      </c>
      <c r="B550" s="28">
        <v>46198</v>
      </c>
      <c r="C550" s="14" t="s">
        <v>126</v>
      </c>
      <c r="D550" s="18" t="str">
        <f t="shared" si="24"/>
        <v>Switch</v>
      </c>
      <c r="E550" s="36">
        <f t="shared" si="25"/>
        <v>18</v>
      </c>
      <c r="F550" s="36">
        <f t="shared" si="26"/>
        <v>101</v>
      </c>
      <c r="G550" s="56"/>
    </row>
    <row r="551" spans="1:7" ht="13.5" customHeight="1">
      <c r="A551" s="27">
        <v>4136</v>
      </c>
      <c r="B551" s="28">
        <v>46198</v>
      </c>
      <c r="C551" s="14" t="s">
        <v>126</v>
      </c>
      <c r="D551" s="18" t="str">
        <f t="shared" si="24"/>
        <v>Switch</v>
      </c>
      <c r="E551" s="36">
        <f t="shared" si="25"/>
        <v>18</v>
      </c>
      <c r="F551" s="36">
        <f t="shared" si="26"/>
        <v>101</v>
      </c>
      <c r="G551" s="56"/>
    </row>
    <row r="552" spans="1:7" ht="13.5" customHeight="1">
      <c r="A552" s="27">
        <v>4139</v>
      </c>
      <c r="B552" s="28">
        <v>46198</v>
      </c>
      <c r="C552" s="14" t="s">
        <v>183</v>
      </c>
      <c r="D552" s="18" t="str">
        <f t="shared" si="24"/>
        <v xml:space="preserve">3.00-10 ZOOM D TL42 J
</v>
      </c>
      <c r="E552" s="36">
        <f t="shared" si="25"/>
        <v>18</v>
      </c>
      <c r="F552" s="36">
        <f t="shared" si="26"/>
        <v>0</v>
      </c>
      <c r="G552" s="56"/>
    </row>
    <row r="553" spans="1:7" ht="13.5" customHeight="1">
      <c r="A553" s="27">
        <v>4140</v>
      </c>
      <c r="B553" s="28">
        <v>46197</v>
      </c>
      <c r="C553" s="14" t="s">
        <v>408</v>
      </c>
      <c r="D553" s="18" t="str">
        <f t="shared" si="24"/>
        <v>BRAKE SENSOR</v>
      </c>
      <c r="E553" s="36">
        <f t="shared" si="25"/>
        <v>18</v>
      </c>
      <c r="F553" s="36">
        <f t="shared" si="26"/>
        <v>-4</v>
      </c>
      <c r="G553" s="56"/>
    </row>
    <row r="554" spans="1:7" ht="13.5" customHeight="1">
      <c r="A554" s="27">
        <v>4139</v>
      </c>
      <c r="B554" s="28">
        <v>46197</v>
      </c>
      <c r="C554" s="14" t="s">
        <v>62</v>
      </c>
      <c r="D554" s="18" t="str">
        <f t="shared" si="24"/>
        <v>MAGNUS-LOCK SET-PAVNA DM</v>
      </c>
      <c r="E554" s="36">
        <f t="shared" si="25"/>
        <v>18</v>
      </c>
      <c r="F554" s="36">
        <f t="shared" si="26"/>
        <v>4</v>
      </c>
      <c r="G554" s="56"/>
    </row>
    <row r="555" spans="1:7" ht="13.5" customHeight="1">
      <c r="A555" s="27">
        <v>4135</v>
      </c>
      <c r="B555" s="28">
        <v>46196</v>
      </c>
      <c r="C555" s="14" t="s">
        <v>81</v>
      </c>
      <c r="D555" s="18" t="str">
        <f t="shared" si="24"/>
        <v>MAGNUS HS-Front HBS  Brake Cable</v>
      </c>
      <c r="E555" s="36">
        <f t="shared" si="25"/>
        <v>18</v>
      </c>
      <c r="F555" s="36">
        <f t="shared" si="26"/>
        <v>5</v>
      </c>
      <c r="G555" s="56"/>
    </row>
    <row r="556" spans="1:7" ht="13.5" customHeight="1">
      <c r="A556" s="27">
        <v>4135</v>
      </c>
      <c r="B556" s="28">
        <v>46196</v>
      </c>
      <c r="C556" s="14" t="s">
        <v>76</v>
      </c>
      <c r="D556" s="18" t="str">
        <f t="shared" si="24"/>
        <v>Rear Bearing 6204LLU</v>
      </c>
      <c r="E556" s="36">
        <f t="shared" si="25"/>
        <v>18</v>
      </c>
      <c r="F556" s="36">
        <f t="shared" si="26"/>
        <v>22</v>
      </c>
      <c r="G556" s="56"/>
    </row>
    <row r="557" spans="1:7" ht="13.5" customHeight="1">
      <c r="A557" s="27">
        <v>4135</v>
      </c>
      <c r="B557" s="28">
        <v>46196</v>
      </c>
      <c r="C557" s="14" t="s">
        <v>64</v>
      </c>
      <c r="D557" s="18" t="str">
        <f t="shared" si="24"/>
        <v>Front Bearing Kit 6201RS (Pair)</v>
      </c>
      <c r="E557" s="36">
        <f t="shared" si="25"/>
        <v>18</v>
      </c>
      <c r="F557" s="36">
        <f t="shared" si="26"/>
        <v>6</v>
      </c>
      <c r="G557" s="56"/>
    </row>
    <row r="558" spans="1:7" ht="13.5" customHeight="1">
      <c r="A558" s="27">
        <v>4135</v>
      </c>
      <c r="B558" s="28">
        <v>46196</v>
      </c>
      <c r="C558" s="14" t="s">
        <v>70</v>
      </c>
      <c r="D558" s="18" t="str">
        <f t="shared" si="24"/>
        <v>Brake Shoe Magnus</v>
      </c>
      <c r="E558" s="36">
        <f t="shared" si="25"/>
        <v>18</v>
      </c>
      <c r="F558" s="36">
        <f t="shared" si="26"/>
        <v>35</v>
      </c>
      <c r="G558" s="56"/>
    </row>
    <row r="559" spans="1:7" ht="13.5" customHeight="1">
      <c r="A559" s="27">
        <v>4135</v>
      </c>
      <c r="B559" s="28">
        <v>46196</v>
      </c>
      <c r="C559" s="14" t="s">
        <v>243</v>
      </c>
      <c r="D559" s="18" t="str">
        <f t="shared" si="24"/>
        <v>Connectioion Boxn Cable Junct</v>
      </c>
      <c r="E559" s="36">
        <f t="shared" si="25"/>
        <v>18</v>
      </c>
      <c r="F559" s="36">
        <f t="shared" si="26"/>
        <v>43</v>
      </c>
      <c r="G559" s="56"/>
    </row>
    <row r="560" spans="1:7" ht="13.5" customHeight="1">
      <c r="A560" s="27">
        <v>4133</v>
      </c>
      <c r="B560" s="28">
        <v>46194</v>
      </c>
      <c r="C560" s="14" t="s">
        <v>82</v>
      </c>
      <c r="D560" s="18" t="str">
        <f t="shared" si="24"/>
        <v>MAGNUS HS-Front Brake Cable</v>
      </c>
      <c r="E560" s="36">
        <f t="shared" si="25"/>
        <v>18</v>
      </c>
      <c r="F560" s="36">
        <f t="shared" si="26"/>
        <v>8</v>
      </c>
      <c r="G560" s="56"/>
    </row>
    <row r="561" spans="1:7" ht="13.5" customHeight="1">
      <c r="A561" s="27">
        <v>4133</v>
      </c>
      <c r="B561" s="28">
        <v>46194</v>
      </c>
      <c r="C561" s="14" t="s">
        <v>81</v>
      </c>
      <c r="D561" s="18" t="str">
        <f t="shared" si="24"/>
        <v>MAGNUS HS-Front HBS  Brake Cable</v>
      </c>
      <c r="E561" s="36">
        <f t="shared" si="25"/>
        <v>18</v>
      </c>
      <c r="F561" s="36">
        <f t="shared" si="26"/>
        <v>5</v>
      </c>
      <c r="G561" s="56"/>
    </row>
    <row r="562" spans="1:7" ht="13.5" customHeight="1">
      <c r="A562" s="27">
        <v>4133</v>
      </c>
      <c r="B562" s="28">
        <v>46194</v>
      </c>
      <c r="C562" s="14" t="s">
        <v>80</v>
      </c>
      <c r="D562" s="18" t="str">
        <f t="shared" si="24"/>
        <v>MAGNUS HS-Rear Brake Cable</v>
      </c>
      <c r="E562" s="36">
        <f t="shared" si="25"/>
        <v>18</v>
      </c>
      <c r="F562" s="36">
        <f t="shared" si="26"/>
        <v>9</v>
      </c>
      <c r="G562" s="56"/>
    </row>
    <row r="563" spans="1:7" ht="13.5" customHeight="1">
      <c r="A563" s="27">
        <v>4133</v>
      </c>
      <c r="B563" s="28">
        <v>46194</v>
      </c>
      <c r="C563" s="14" t="s">
        <v>112</v>
      </c>
      <c r="D563" s="18" t="str">
        <f t="shared" si="24"/>
        <v>MAG/ZEAL-BRAKE CABLE GUIDE-STEEL-ZP-DM</v>
      </c>
      <c r="E563" s="36">
        <f t="shared" si="25"/>
        <v>18</v>
      </c>
      <c r="F563" s="36">
        <f t="shared" si="26"/>
        <v>11</v>
      </c>
      <c r="G563" s="56"/>
    </row>
    <row r="564" spans="1:7" ht="13.5" customHeight="1">
      <c r="A564" s="27">
        <v>4133</v>
      </c>
      <c r="B564" s="28">
        <v>46194</v>
      </c>
      <c r="C564" s="14" t="s">
        <v>64</v>
      </c>
      <c r="D564" s="18" t="str">
        <f t="shared" si="24"/>
        <v>Front Bearing Kit 6201RS (Pair)</v>
      </c>
      <c r="E564" s="36">
        <f t="shared" si="25"/>
        <v>18</v>
      </c>
      <c r="F564" s="36">
        <f t="shared" si="26"/>
        <v>6</v>
      </c>
      <c r="G564" s="56"/>
    </row>
    <row r="565" spans="1:7" ht="13.5" customHeight="1">
      <c r="A565" s="27">
        <v>4128</v>
      </c>
      <c r="B565" s="28">
        <v>46194</v>
      </c>
      <c r="C565" s="14" t="s">
        <v>873</v>
      </c>
      <c r="D565" s="18" t="str">
        <f t="shared" si="24"/>
        <v>ZEAL PROTECTION BOARD RH-ABS BUR RED</v>
      </c>
      <c r="E565" s="36">
        <f t="shared" si="25"/>
        <v>18</v>
      </c>
      <c r="F565" s="36">
        <f t="shared" si="26"/>
        <v>0</v>
      </c>
      <c r="G565" s="56"/>
    </row>
    <row r="566" spans="1:7" ht="13.5" customHeight="1">
      <c r="A566" s="27">
        <v>4128</v>
      </c>
      <c r="B566" s="28">
        <v>46194</v>
      </c>
      <c r="C566" s="14" t="s">
        <v>286</v>
      </c>
      <c r="D566" s="18" t="str">
        <f t="shared" si="24"/>
        <v>ZEAL-LOCK SET-PAVNA DM</v>
      </c>
      <c r="E566" s="36">
        <f t="shared" si="25"/>
        <v>18</v>
      </c>
      <c r="F566" s="36">
        <f t="shared" si="26"/>
        <v>2</v>
      </c>
      <c r="G566" s="56"/>
    </row>
    <row r="567" spans="1:7" ht="13.5" customHeight="1">
      <c r="A567" s="27">
        <v>4128</v>
      </c>
      <c r="B567" s="28">
        <v>46194</v>
      </c>
      <c r="C567" s="14" t="s">
        <v>255</v>
      </c>
      <c r="D567" s="18" t="str">
        <f t="shared" si="24"/>
        <v>Zeal-Front Brake Cable-Black</v>
      </c>
      <c r="E567" s="36">
        <f t="shared" si="25"/>
        <v>18</v>
      </c>
      <c r="F567" s="36">
        <f t="shared" si="26"/>
        <v>3</v>
      </c>
      <c r="G567" s="56"/>
    </row>
    <row r="568" spans="1:7" ht="13.5" customHeight="1">
      <c r="A568" s="27">
        <v>4128</v>
      </c>
      <c r="B568" s="28">
        <v>46194</v>
      </c>
      <c r="C568" s="14" t="s">
        <v>254</v>
      </c>
      <c r="D568" s="18" t="str">
        <f t="shared" si="24"/>
        <v>Zeal-Rear Brake Cable-Black</v>
      </c>
      <c r="E568" s="36">
        <f t="shared" si="25"/>
        <v>18</v>
      </c>
      <c r="F568" s="36">
        <f t="shared" si="26"/>
        <v>3</v>
      </c>
      <c r="G568" s="56"/>
    </row>
    <row r="569" spans="1:7" ht="13.5" customHeight="1">
      <c r="A569" s="27">
        <v>4128</v>
      </c>
      <c r="B569" s="28">
        <v>46194</v>
      </c>
      <c r="C569" s="14" t="s">
        <v>253</v>
      </c>
      <c r="D569" s="18" t="str">
        <f t="shared" si="24"/>
        <v>Zeal-HBS Brake Cable</v>
      </c>
      <c r="E569" s="36">
        <f t="shared" si="25"/>
        <v>18</v>
      </c>
      <c r="F569" s="36">
        <f t="shared" si="26"/>
        <v>3</v>
      </c>
      <c r="G569" s="56"/>
    </row>
    <row r="570" spans="1:7" ht="13.5" customHeight="1">
      <c r="A570" s="27">
        <v>4128</v>
      </c>
      <c r="B570" s="28">
        <v>46194</v>
      </c>
      <c r="C570" s="14" t="s">
        <v>243</v>
      </c>
      <c r="D570" s="18" t="str">
        <f t="shared" si="24"/>
        <v>Connectioion Boxn Cable Junct</v>
      </c>
      <c r="E570" s="36">
        <f t="shared" si="25"/>
        <v>18</v>
      </c>
      <c r="F570" s="36">
        <f t="shared" si="26"/>
        <v>43</v>
      </c>
      <c r="G570" s="56"/>
    </row>
    <row r="571" spans="1:7" ht="13.5" customHeight="1">
      <c r="A571" s="27">
        <v>4128</v>
      </c>
      <c r="B571" s="28">
        <v>46194</v>
      </c>
      <c r="C571" s="14" t="s">
        <v>183</v>
      </c>
      <c r="D571" s="18" t="str">
        <f t="shared" si="24"/>
        <v xml:space="preserve">3.00-10 ZOOM D TL42 J
</v>
      </c>
      <c r="E571" s="36">
        <f t="shared" si="25"/>
        <v>18</v>
      </c>
      <c r="F571" s="36">
        <f t="shared" si="26"/>
        <v>0</v>
      </c>
      <c r="G571" s="56"/>
    </row>
    <row r="572" spans="1:7" ht="13.5" customHeight="1">
      <c r="A572" s="27">
        <v>4128</v>
      </c>
      <c r="B572" s="28">
        <v>46194</v>
      </c>
      <c r="C572" s="14" t="s">
        <v>217</v>
      </c>
      <c r="D572" s="18" t="str">
        <f t="shared" si="24"/>
        <v>HORN</v>
      </c>
      <c r="E572" s="36">
        <f t="shared" si="25"/>
        <v>0</v>
      </c>
      <c r="F572" s="36">
        <f t="shared" si="26"/>
        <v>3</v>
      </c>
      <c r="G572" s="56"/>
    </row>
    <row r="573" spans="1:7" ht="13.5" customHeight="1">
      <c r="A573" s="27">
        <v>4128</v>
      </c>
      <c r="B573" s="28">
        <v>46194</v>
      </c>
      <c r="C573" s="14" t="s">
        <v>129</v>
      </c>
      <c r="D573" s="18" t="str">
        <f t="shared" si="24"/>
        <v>Rear View Mirror Winner Magnus</v>
      </c>
      <c r="E573" s="36">
        <f t="shared" si="25"/>
        <v>18</v>
      </c>
      <c r="F573" s="36">
        <f t="shared" si="26"/>
        <v>34</v>
      </c>
      <c r="G573" s="56"/>
    </row>
    <row r="574" spans="1:7" ht="13.5" customHeight="1">
      <c r="A574" s="27">
        <v>4128</v>
      </c>
      <c r="B574" s="28">
        <v>46194</v>
      </c>
      <c r="C574" s="14" t="s">
        <v>70</v>
      </c>
      <c r="D574" s="18" t="str">
        <f t="shared" si="24"/>
        <v>Brake Shoe Magnus</v>
      </c>
      <c r="E574" s="36">
        <f t="shared" si="25"/>
        <v>18</v>
      </c>
      <c r="F574" s="36">
        <f t="shared" si="26"/>
        <v>35</v>
      </c>
      <c r="G574" s="56"/>
    </row>
    <row r="575" spans="1:7" ht="13.5" customHeight="1">
      <c r="A575" s="27">
        <v>4130</v>
      </c>
      <c r="B575" s="28">
        <v>46194</v>
      </c>
      <c r="C575" s="14" t="s">
        <v>245</v>
      </c>
      <c r="D575" s="18" t="str">
        <f t="shared" si="24"/>
        <v>ZEAL/MAG-MOTOR CONNECTING WIRE</v>
      </c>
      <c r="E575" s="36">
        <f t="shared" si="25"/>
        <v>18</v>
      </c>
      <c r="F575" s="36">
        <f t="shared" si="26"/>
        <v>1</v>
      </c>
      <c r="G575" s="56"/>
    </row>
    <row r="576" spans="1:7" ht="13.5" customHeight="1">
      <c r="A576" s="27">
        <v>4130</v>
      </c>
      <c r="B576" s="28">
        <v>46194</v>
      </c>
      <c r="C576" s="14" t="s">
        <v>202</v>
      </c>
      <c r="D576" s="18" t="str">
        <f t="shared" si="24"/>
        <v>Headlight Bulb</v>
      </c>
      <c r="E576" s="36">
        <f t="shared" si="25"/>
        <v>18</v>
      </c>
      <c r="F576" s="36">
        <f t="shared" si="26"/>
        <v>13</v>
      </c>
      <c r="G576" s="56"/>
    </row>
    <row r="577" spans="1:7" ht="13.5" customHeight="1">
      <c r="A577" s="27">
        <v>4130</v>
      </c>
      <c r="B577" s="28">
        <v>46194</v>
      </c>
      <c r="C577" s="14" t="s">
        <v>377</v>
      </c>
      <c r="D577" s="18" t="str">
        <f t="shared" ref="D577:D640" si="27">VLOOKUP(C577,Old,2,FALSE)</f>
        <v>Brake Shoe Reo</v>
      </c>
      <c r="E577" s="36">
        <f t="shared" ref="E577:E640" si="28">VLOOKUP(C577,Old,9,FALSE)</f>
        <v>0</v>
      </c>
      <c r="F577" s="36">
        <f t="shared" ref="F577:F640" si="29">VLOOKUP(C577,Old,8,FALSE)</f>
        <v>6</v>
      </c>
      <c r="G577" s="56"/>
    </row>
    <row r="578" spans="1:7" ht="13.5" customHeight="1">
      <c r="A578" s="27">
        <v>4124</v>
      </c>
      <c r="B578" s="28">
        <v>46193</v>
      </c>
      <c r="C578" s="14" t="s">
        <v>111</v>
      </c>
      <c r="D578" s="18" t="str">
        <f t="shared" si="27"/>
        <v>CHARGING SOCKET+10AFB FUSE+3PF250</v>
      </c>
      <c r="E578" s="36">
        <f t="shared" si="28"/>
        <v>18</v>
      </c>
      <c r="F578" s="36">
        <f t="shared" si="29"/>
        <v>2</v>
      </c>
      <c r="G578" s="56"/>
    </row>
    <row r="579" spans="1:7" ht="13.5" customHeight="1">
      <c r="A579" s="27">
        <v>4121</v>
      </c>
      <c r="B579" s="28">
        <v>46193</v>
      </c>
      <c r="C579" s="14" t="s">
        <v>279</v>
      </c>
      <c r="D579" s="18" t="str">
        <f t="shared" si="27"/>
        <v>MAGNUS 75-CLUSTER+BLE+CAN+SINGLE WIRE</v>
      </c>
      <c r="E579" s="36">
        <f t="shared" si="28"/>
        <v>18</v>
      </c>
      <c r="F579" s="36">
        <f t="shared" si="29"/>
        <v>0</v>
      </c>
      <c r="G579" s="56"/>
    </row>
    <row r="580" spans="1:7" ht="13.5" customHeight="1">
      <c r="A580" s="27">
        <v>4122</v>
      </c>
      <c r="B580" s="28">
        <v>46191</v>
      </c>
      <c r="C580" s="14" t="s">
        <v>183</v>
      </c>
      <c r="D580" s="18" t="str">
        <f t="shared" si="27"/>
        <v xml:space="preserve">3.00-10 ZOOM D TL42 J
</v>
      </c>
      <c r="E580" s="36">
        <f t="shared" si="28"/>
        <v>18</v>
      </c>
      <c r="F580" s="36">
        <f t="shared" si="29"/>
        <v>0</v>
      </c>
      <c r="G580" s="56"/>
    </row>
    <row r="581" spans="1:7" ht="13.5" customHeight="1">
      <c r="A581" s="27">
        <v>4119</v>
      </c>
      <c r="B581" s="28">
        <v>46191</v>
      </c>
      <c r="C581" s="14" t="s">
        <v>51</v>
      </c>
      <c r="D581" s="18" t="str">
        <f t="shared" si="27"/>
        <v>NEXUS OIL PALCO 80W90 120Ml</v>
      </c>
      <c r="E581" s="36">
        <f t="shared" si="28"/>
        <v>18</v>
      </c>
      <c r="F581" s="36">
        <f t="shared" si="29"/>
        <v>4</v>
      </c>
      <c r="G581" s="56"/>
    </row>
    <row r="582" spans="1:7" ht="13.5" customHeight="1">
      <c r="A582" s="27">
        <v>4116</v>
      </c>
      <c r="B582" s="28">
        <v>46190</v>
      </c>
      <c r="C582" s="14" t="s">
        <v>133</v>
      </c>
      <c r="D582" s="18" t="str">
        <f t="shared" si="27"/>
        <v>Magnus Mat Black Only</v>
      </c>
      <c r="E582" s="36">
        <f t="shared" si="28"/>
        <v>18</v>
      </c>
      <c r="F582" s="36">
        <f t="shared" si="29"/>
        <v>77</v>
      </c>
      <c r="G582" s="56"/>
    </row>
    <row r="583" spans="1:7" ht="13.5" customHeight="1">
      <c r="A583" s="27">
        <v>4116</v>
      </c>
      <c r="B583" s="28">
        <v>46190</v>
      </c>
      <c r="C583" s="30" t="s">
        <v>129</v>
      </c>
      <c r="D583" s="18" t="str">
        <f t="shared" si="27"/>
        <v>Rear View Mirror Winner Magnus</v>
      </c>
      <c r="E583" s="36">
        <f t="shared" si="28"/>
        <v>18</v>
      </c>
      <c r="F583" s="36">
        <f t="shared" si="29"/>
        <v>34</v>
      </c>
      <c r="G583" s="56"/>
    </row>
    <row r="584" spans="1:7" ht="13.5" customHeight="1">
      <c r="A584" s="27">
        <v>4111</v>
      </c>
      <c r="B584" s="28">
        <v>46190</v>
      </c>
      <c r="C584" s="30" t="s">
        <v>129</v>
      </c>
      <c r="D584" s="18" t="str">
        <f t="shared" si="27"/>
        <v>Rear View Mirror Winner Magnus</v>
      </c>
      <c r="E584" s="36">
        <f t="shared" si="28"/>
        <v>18</v>
      </c>
      <c r="F584" s="36">
        <f t="shared" si="29"/>
        <v>34</v>
      </c>
      <c r="G584" s="56"/>
    </row>
    <row r="585" spans="1:7" ht="13.5" customHeight="1">
      <c r="A585" s="27">
        <v>4111</v>
      </c>
      <c r="B585" s="28">
        <v>46190</v>
      </c>
      <c r="C585" s="30" t="s">
        <v>1029</v>
      </c>
      <c r="D585" s="18" t="str">
        <f t="shared" si="27"/>
        <v>Seat Cover Neo</v>
      </c>
      <c r="E585" s="36">
        <f t="shared" si="28"/>
        <v>18</v>
      </c>
      <c r="F585" s="36">
        <f t="shared" si="29"/>
        <v>8</v>
      </c>
      <c r="G585" s="56"/>
    </row>
    <row r="586" spans="1:7" ht="13.5" customHeight="1">
      <c r="A586" s="27">
        <v>4118</v>
      </c>
      <c r="B586" s="28">
        <v>46190</v>
      </c>
      <c r="C586" s="30" t="s">
        <v>202</v>
      </c>
      <c r="D586" s="18" t="str">
        <f t="shared" si="27"/>
        <v>Headlight Bulb</v>
      </c>
      <c r="E586" s="36">
        <f t="shared" si="28"/>
        <v>18</v>
      </c>
      <c r="F586" s="36">
        <f t="shared" si="29"/>
        <v>13</v>
      </c>
      <c r="G586" s="56"/>
    </row>
    <row r="587" spans="1:7" ht="13.5" customHeight="1">
      <c r="A587" s="27">
        <v>4110</v>
      </c>
      <c r="B587" s="28">
        <v>46189</v>
      </c>
      <c r="C587" s="14" t="s">
        <v>565</v>
      </c>
      <c r="D587" s="18" t="str">
        <f t="shared" si="27"/>
        <v>Magnus-Front Lower Mudguard-PP DM</v>
      </c>
      <c r="E587" s="36">
        <f t="shared" si="28"/>
        <v>18</v>
      </c>
      <c r="F587" s="36">
        <f t="shared" si="29"/>
        <v>2</v>
      </c>
      <c r="G587" s="56"/>
    </row>
    <row r="588" spans="1:7" ht="13.5" customHeight="1">
      <c r="A588" s="27">
        <v>4110</v>
      </c>
      <c r="B588" s="28">
        <v>46189</v>
      </c>
      <c r="C588" s="14" t="s">
        <v>210</v>
      </c>
      <c r="D588" s="18" t="str">
        <f t="shared" si="27"/>
        <v>MAGNUS FRONT PANEL LH-ABS-GALACTIC GREY</v>
      </c>
      <c r="E588" s="36">
        <f t="shared" si="28"/>
        <v>18</v>
      </c>
      <c r="F588" s="36">
        <f t="shared" si="29"/>
        <v>4</v>
      </c>
      <c r="G588" s="56"/>
    </row>
    <row r="589" spans="1:7" ht="13.5" customHeight="1">
      <c r="A589" s="27">
        <v>4110</v>
      </c>
      <c r="B589" s="28">
        <v>46189</v>
      </c>
      <c r="C589" s="14" t="s">
        <v>223</v>
      </c>
      <c r="D589" s="18" t="str">
        <f t="shared" si="27"/>
        <v>MAGNUS FRONT PANEL RH-ABS-GALACTIC GREY</v>
      </c>
      <c r="E589" s="36">
        <f t="shared" si="28"/>
        <v>18</v>
      </c>
      <c r="F589" s="36">
        <f t="shared" si="29"/>
        <v>2</v>
      </c>
      <c r="G589" s="56"/>
    </row>
    <row r="590" spans="1:7" ht="13.5" customHeight="1">
      <c r="A590" s="27">
        <v>4110</v>
      </c>
      <c r="B590" s="28">
        <v>46189</v>
      </c>
      <c r="C590" s="14" t="s">
        <v>233</v>
      </c>
      <c r="D590" s="18" t="str">
        <f t="shared" si="27"/>
        <v>MAG-PROTECTION BOARD LH-ABS-GALACTIC</v>
      </c>
      <c r="E590" s="36">
        <f t="shared" si="28"/>
        <v>18</v>
      </c>
      <c r="F590" s="36">
        <f t="shared" si="29"/>
        <v>2</v>
      </c>
      <c r="G590" s="56"/>
    </row>
    <row r="591" spans="1:7" ht="13.5" customHeight="1">
      <c r="A591" s="27">
        <v>4110</v>
      </c>
      <c r="B591" s="28">
        <v>46189</v>
      </c>
      <c r="C591" s="14" t="s">
        <v>213</v>
      </c>
      <c r="D591" s="18" t="str">
        <f t="shared" si="27"/>
        <v>MAG-PROTECTION BOARD RH-ABS-GALACTIC</v>
      </c>
      <c r="E591" s="36">
        <f t="shared" si="28"/>
        <v>18</v>
      </c>
      <c r="F591" s="36">
        <f t="shared" si="29"/>
        <v>3</v>
      </c>
      <c r="G591" s="56"/>
    </row>
    <row r="592" spans="1:7" ht="13.5" customHeight="1">
      <c r="A592" s="27">
        <v>4110</v>
      </c>
      <c r="B592" s="28">
        <v>46189</v>
      </c>
      <c r="C592" s="14" t="s">
        <v>160</v>
      </c>
      <c r="D592" s="18" t="str">
        <f t="shared" si="27"/>
        <v>BRAKE LEVER CBS ASSY WITH BSS-LH-PC</v>
      </c>
      <c r="E592" s="36">
        <f t="shared" si="28"/>
        <v>18</v>
      </c>
      <c r="F592" s="36">
        <f t="shared" si="29"/>
        <v>-1</v>
      </c>
      <c r="G592" s="56"/>
    </row>
    <row r="593" spans="1:7" ht="13.5" customHeight="1">
      <c r="A593" s="27">
        <v>4110</v>
      </c>
      <c r="B593" s="28">
        <v>46189</v>
      </c>
      <c r="C593" s="14" t="s">
        <v>64</v>
      </c>
      <c r="D593" s="18" t="str">
        <f t="shared" si="27"/>
        <v>Front Bearing Kit 6201RS (Pair)</v>
      </c>
      <c r="E593" s="36">
        <f t="shared" si="28"/>
        <v>18</v>
      </c>
      <c r="F593" s="36">
        <f t="shared" si="29"/>
        <v>6</v>
      </c>
      <c r="G593" s="56"/>
    </row>
    <row r="594" spans="1:7" ht="13.5" customHeight="1">
      <c r="A594" s="27">
        <v>4110</v>
      </c>
      <c r="B594" s="28">
        <v>46189</v>
      </c>
      <c r="C594" s="14" t="s">
        <v>70</v>
      </c>
      <c r="D594" s="18" t="str">
        <f t="shared" si="27"/>
        <v>Brake Shoe Magnus</v>
      </c>
      <c r="E594" s="36">
        <f t="shared" si="28"/>
        <v>18</v>
      </c>
      <c r="F594" s="36">
        <f t="shared" si="29"/>
        <v>35</v>
      </c>
      <c r="G594" s="56"/>
    </row>
    <row r="595" spans="1:7" ht="13.5" customHeight="1">
      <c r="A595" s="27">
        <v>4114</v>
      </c>
      <c r="B595" s="28">
        <v>46189</v>
      </c>
      <c r="C595" s="14" t="s">
        <v>132</v>
      </c>
      <c r="D595" s="18" t="str">
        <f t="shared" si="27"/>
        <v>Zeal-Throttle-Black-DM</v>
      </c>
      <c r="E595" s="36">
        <f t="shared" si="28"/>
        <v>18</v>
      </c>
      <c r="F595" s="36">
        <f t="shared" si="29"/>
        <v>2</v>
      </c>
      <c r="G595" s="56"/>
    </row>
    <row r="596" spans="1:7" ht="13.5" customHeight="1">
      <c r="A596" s="27">
        <v>4114</v>
      </c>
      <c r="B596" s="28">
        <v>46189</v>
      </c>
      <c r="C596" s="14" t="s">
        <v>148</v>
      </c>
      <c r="D596" s="18" t="str">
        <f t="shared" si="27"/>
        <v>Zeal-Brake Lever RH-Al PDC-Black PC</v>
      </c>
      <c r="E596" s="36">
        <f t="shared" si="28"/>
        <v>18</v>
      </c>
      <c r="F596" s="36">
        <f t="shared" si="29"/>
        <v>1</v>
      </c>
      <c r="G596" s="56"/>
    </row>
    <row r="597" spans="1:7" ht="13.5" customHeight="1">
      <c r="A597" s="27">
        <v>4113</v>
      </c>
      <c r="B597" s="28">
        <v>46189</v>
      </c>
      <c r="C597" s="14" t="s">
        <v>157</v>
      </c>
      <c r="D597" s="18" t="str">
        <f t="shared" si="27"/>
        <v>HBS Equalizer Enclosure</v>
      </c>
      <c r="E597" s="36">
        <f t="shared" si="28"/>
        <v>18</v>
      </c>
      <c r="F597" s="36">
        <f t="shared" si="29"/>
        <v>1</v>
      </c>
      <c r="G597" s="56"/>
    </row>
    <row r="598" spans="1:7" ht="13.5" customHeight="1">
      <c r="A598" s="27">
        <v>4113</v>
      </c>
      <c r="B598" s="28">
        <v>46189</v>
      </c>
      <c r="C598" s="14" t="s">
        <v>114</v>
      </c>
      <c r="D598" s="18" t="str">
        <f t="shared" si="27"/>
        <v>Zeal-Brake Lever LH-Al PDC-Black PC</v>
      </c>
      <c r="E598" s="36">
        <f t="shared" si="28"/>
        <v>18</v>
      </c>
      <c r="F598" s="36">
        <f t="shared" si="29"/>
        <v>12</v>
      </c>
      <c r="G598" s="56"/>
    </row>
    <row r="599" spans="1:7" ht="13.5" customHeight="1">
      <c r="A599" s="27">
        <v>4113</v>
      </c>
      <c r="B599" s="28">
        <v>46189</v>
      </c>
      <c r="C599" s="14" t="s">
        <v>62</v>
      </c>
      <c r="D599" s="18" t="str">
        <f t="shared" si="27"/>
        <v>MAGNUS-LOCK SET-PAVNA DM</v>
      </c>
      <c r="E599" s="36">
        <f t="shared" si="28"/>
        <v>18</v>
      </c>
      <c r="F599" s="36">
        <f t="shared" si="29"/>
        <v>4</v>
      </c>
      <c r="G599" s="56"/>
    </row>
    <row r="600" spans="1:7" ht="13.5" customHeight="1">
      <c r="A600" s="27" t="s">
        <v>1718</v>
      </c>
      <c r="B600" s="28">
        <v>46189</v>
      </c>
      <c r="C600" s="14" t="s">
        <v>165</v>
      </c>
      <c r="D600" s="18" t="str">
        <f t="shared" si="27"/>
        <v>EX-BATTERY CLAMP-STEL-ZP</v>
      </c>
      <c r="E600" s="36">
        <f t="shared" si="28"/>
        <v>18</v>
      </c>
      <c r="F600" s="36">
        <f t="shared" si="29"/>
        <v>3</v>
      </c>
      <c r="G600" s="56"/>
    </row>
    <row r="601" spans="1:7" ht="13.5" customHeight="1">
      <c r="A601" s="27" t="s">
        <v>846</v>
      </c>
      <c r="B601" s="28">
        <v>46189</v>
      </c>
      <c r="C601" s="14" t="s">
        <v>317</v>
      </c>
      <c r="D601" s="18" t="str">
        <f t="shared" si="27"/>
        <v>MAGNUS-LUGGAGE BOX LID-PP-BLACK</v>
      </c>
      <c r="E601" s="36">
        <f t="shared" si="28"/>
        <v>18</v>
      </c>
      <c r="F601" s="36">
        <f t="shared" si="29"/>
        <v>2</v>
      </c>
      <c r="G601" s="56"/>
    </row>
    <row r="602" spans="1:7" ht="13.5" customHeight="1">
      <c r="A602" s="27" t="s">
        <v>846</v>
      </c>
      <c r="B602" s="28">
        <v>46189</v>
      </c>
      <c r="C602" s="14" t="s">
        <v>188</v>
      </c>
      <c r="D602" s="18" t="str">
        <f t="shared" si="27"/>
        <v>MAG-INS.CLUSTER COVER FRONT-ABS-GR BLK D</v>
      </c>
      <c r="E602" s="36">
        <f t="shared" si="28"/>
        <v>18</v>
      </c>
      <c r="F602" s="36">
        <f t="shared" si="29"/>
        <v>1</v>
      </c>
      <c r="G602" s="56"/>
    </row>
    <row r="603" spans="1:7" ht="13.5" customHeight="1">
      <c r="A603" s="27" t="s">
        <v>846</v>
      </c>
      <c r="B603" s="28">
        <v>46189</v>
      </c>
      <c r="C603" s="14" t="s">
        <v>55</v>
      </c>
      <c r="D603" s="18" t="str">
        <f t="shared" si="27"/>
        <v>MAG-INS.CLUSTER COVER REARR-ABS-GR BLK D</v>
      </c>
      <c r="E603" s="36">
        <f t="shared" si="28"/>
        <v>18</v>
      </c>
      <c r="F603" s="36">
        <f t="shared" si="29"/>
        <v>0</v>
      </c>
      <c r="G603" s="56"/>
    </row>
    <row r="604" spans="1:7" ht="13.5" customHeight="1">
      <c r="A604" s="27" t="s">
        <v>846</v>
      </c>
      <c r="B604" s="28">
        <v>46189</v>
      </c>
      <c r="C604" s="14" t="s">
        <v>158</v>
      </c>
      <c r="D604" s="18" t="str">
        <f t="shared" si="27"/>
        <v>MAG-REAR PANEL TOP-ABS-GR BLK DM</v>
      </c>
      <c r="E604" s="36">
        <f t="shared" si="28"/>
        <v>18</v>
      </c>
      <c r="F604" s="36">
        <f t="shared" si="29"/>
        <v>2</v>
      </c>
      <c r="G604" s="56"/>
    </row>
    <row r="605" spans="1:7" ht="13.5" customHeight="1">
      <c r="A605" s="27">
        <v>4112</v>
      </c>
      <c r="B605" s="28">
        <v>46189</v>
      </c>
      <c r="C605" s="14" t="s">
        <v>62</v>
      </c>
      <c r="D605" s="18" t="str">
        <f t="shared" si="27"/>
        <v>MAGNUS-LOCK SET-PAVNA DM</v>
      </c>
      <c r="E605" s="36">
        <f t="shared" si="28"/>
        <v>18</v>
      </c>
      <c r="F605" s="36">
        <f t="shared" si="29"/>
        <v>4</v>
      </c>
      <c r="G605" s="56"/>
    </row>
    <row r="606" spans="1:7" ht="13.5" customHeight="1">
      <c r="A606" s="27">
        <v>4106</v>
      </c>
      <c r="B606" s="28">
        <v>46187</v>
      </c>
      <c r="C606" s="14" t="s">
        <v>70</v>
      </c>
      <c r="D606" s="18" t="str">
        <f t="shared" si="27"/>
        <v>Brake Shoe Magnus</v>
      </c>
      <c r="E606" s="36">
        <f t="shared" si="28"/>
        <v>18</v>
      </c>
      <c r="F606" s="36">
        <f t="shared" si="29"/>
        <v>35</v>
      </c>
      <c r="G606" s="56"/>
    </row>
    <row r="607" spans="1:7" ht="13.5" customHeight="1">
      <c r="A607" s="27">
        <v>4106</v>
      </c>
      <c r="B607" s="28">
        <v>46187</v>
      </c>
      <c r="C607" s="14" t="s">
        <v>51</v>
      </c>
      <c r="D607" s="18" t="str">
        <f t="shared" si="27"/>
        <v>NEXUS OIL PALCO 80W90 120Ml</v>
      </c>
      <c r="E607" s="36">
        <f t="shared" si="28"/>
        <v>18</v>
      </c>
      <c r="F607" s="36">
        <f t="shared" si="29"/>
        <v>4</v>
      </c>
      <c r="G607" s="56"/>
    </row>
    <row r="608" spans="1:7" ht="13.5" customHeight="1">
      <c r="A608" s="27">
        <v>4104</v>
      </c>
      <c r="B608" s="28">
        <v>46186</v>
      </c>
      <c r="C608" s="14" t="s">
        <v>62</v>
      </c>
      <c r="D608" s="18" t="str">
        <f t="shared" si="27"/>
        <v>MAGNUS-LOCK SET-PAVNA DM</v>
      </c>
      <c r="E608" s="36">
        <f t="shared" si="28"/>
        <v>18</v>
      </c>
      <c r="F608" s="36">
        <f t="shared" si="29"/>
        <v>4</v>
      </c>
      <c r="G608" s="56"/>
    </row>
    <row r="609" spans="1:7" ht="13.5" customHeight="1">
      <c r="A609" s="27">
        <v>4104</v>
      </c>
      <c r="B609" s="28">
        <v>46186</v>
      </c>
      <c r="C609" s="14" t="s">
        <v>265</v>
      </c>
      <c r="D609" s="18" t="str">
        <f t="shared" si="27"/>
        <v>MAGNUS SIDE STAND SPRING - DM</v>
      </c>
      <c r="E609" s="36">
        <f t="shared" si="28"/>
        <v>18</v>
      </c>
      <c r="F609" s="36">
        <f t="shared" si="29"/>
        <v>11</v>
      </c>
      <c r="G609" s="56"/>
    </row>
    <row r="610" spans="1:7" ht="13.5" customHeight="1">
      <c r="A610" s="27">
        <v>4104</v>
      </c>
      <c r="B610" s="28">
        <v>46186</v>
      </c>
      <c r="C610" s="14" t="s">
        <v>133</v>
      </c>
      <c r="D610" s="18" t="str">
        <f t="shared" si="27"/>
        <v>Magnus Mat Black Only</v>
      </c>
      <c r="E610" s="36">
        <f t="shared" si="28"/>
        <v>18</v>
      </c>
      <c r="F610" s="36">
        <f t="shared" si="29"/>
        <v>77</v>
      </c>
      <c r="G610" s="56"/>
    </row>
    <row r="611" spans="1:7" ht="13.5" customHeight="1">
      <c r="A611" s="27">
        <v>4103</v>
      </c>
      <c r="B611" s="28">
        <v>46186</v>
      </c>
      <c r="C611" s="14" t="s">
        <v>129</v>
      </c>
      <c r="D611" s="18" t="str">
        <f t="shared" si="27"/>
        <v>Rear View Mirror Winner Magnus</v>
      </c>
      <c r="E611" s="36">
        <f t="shared" si="28"/>
        <v>18</v>
      </c>
      <c r="F611" s="36">
        <f t="shared" si="29"/>
        <v>34</v>
      </c>
      <c r="G611" s="56"/>
    </row>
    <row r="612" spans="1:7" ht="13.5" customHeight="1">
      <c r="A612" s="27">
        <v>4102</v>
      </c>
      <c r="B612" s="28">
        <v>46185</v>
      </c>
      <c r="C612" s="14" t="s">
        <v>129</v>
      </c>
      <c r="D612" s="18" t="str">
        <f t="shared" si="27"/>
        <v>Rear View Mirror Winner Magnus</v>
      </c>
      <c r="E612" s="36">
        <f t="shared" si="28"/>
        <v>18</v>
      </c>
      <c r="F612" s="36">
        <f t="shared" si="29"/>
        <v>34</v>
      </c>
      <c r="G612" s="56"/>
    </row>
    <row r="613" spans="1:7" ht="13.5" customHeight="1">
      <c r="A613" s="27">
        <v>4100</v>
      </c>
      <c r="B613" s="28">
        <v>46185</v>
      </c>
      <c r="C613" s="14" t="s">
        <v>112</v>
      </c>
      <c r="D613" s="18" t="str">
        <f t="shared" si="27"/>
        <v>MAG/ZEAL-BRAKE CABLE GUIDE-STEEL-ZP-DM</v>
      </c>
      <c r="E613" s="36">
        <f t="shared" si="28"/>
        <v>18</v>
      </c>
      <c r="F613" s="36">
        <f t="shared" si="29"/>
        <v>11</v>
      </c>
      <c r="G613" s="56"/>
    </row>
    <row r="614" spans="1:7" ht="13.5" customHeight="1">
      <c r="A614" s="27">
        <v>4098</v>
      </c>
      <c r="B614" s="28">
        <v>46184</v>
      </c>
      <c r="C614" s="14" t="s">
        <v>38</v>
      </c>
      <c r="D614" s="18" t="str">
        <f t="shared" si="27"/>
        <v>MAG-INS.CLUSTER COVER FRONT-ABS-GALACTIC</v>
      </c>
      <c r="E614" s="36">
        <f t="shared" si="28"/>
        <v>18</v>
      </c>
      <c r="F614" s="36">
        <f t="shared" si="29"/>
        <v>1</v>
      </c>
      <c r="G614" s="56"/>
    </row>
    <row r="615" spans="1:7" ht="13.5" customHeight="1">
      <c r="A615" s="27">
        <v>4098</v>
      </c>
      <c r="B615" s="28">
        <v>46184</v>
      </c>
      <c r="C615" s="14" t="s">
        <v>82</v>
      </c>
      <c r="D615" s="18" t="str">
        <f t="shared" si="27"/>
        <v>MAGNUS HS-Front Brake Cable</v>
      </c>
      <c r="E615" s="36">
        <f t="shared" si="28"/>
        <v>18</v>
      </c>
      <c r="F615" s="36">
        <f t="shared" si="29"/>
        <v>8</v>
      </c>
      <c r="G615" s="56"/>
    </row>
    <row r="616" spans="1:7" ht="13.5" customHeight="1">
      <c r="A616" s="27">
        <v>4098</v>
      </c>
      <c r="B616" s="28">
        <v>46184</v>
      </c>
      <c r="C616" s="14" t="s">
        <v>81</v>
      </c>
      <c r="D616" s="18" t="str">
        <f t="shared" si="27"/>
        <v>MAGNUS HS-Front HBS  Brake Cable</v>
      </c>
      <c r="E616" s="36">
        <f t="shared" si="28"/>
        <v>18</v>
      </c>
      <c r="F616" s="36">
        <f t="shared" si="29"/>
        <v>5</v>
      </c>
      <c r="G616" s="56"/>
    </row>
    <row r="617" spans="1:7" ht="13.5" customHeight="1">
      <c r="A617" s="27">
        <v>4098</v>
      </c>
      <c r="B617" s="28">
        <v>46184</v>
      </c>
      <c r="C617" s="14" t="s">
        <v>80</v>
      </c>
      <c r="D617" s="18" t="str">
        <f t="shared" si="27"/>
        <v>MAGNUS HS-Rear Brake Cable</v>
      </c>
      <c r="E617" s="36">
        <f t="shared" si="28"/>
        <v>18</v>
      </c>
      <c r="F617" s="36">
        <f t="shared" si="29"/>
        <v>9</v>
      </c>
      <c r="G617" s="56"/>
    </row>
    <row r="618" spans="1:7" ht="13.5" customHeight="1">
      <c r="A618" s="27">
        <v>4098</v>
      </c>
      <c r="B618" s="28">
        <v>46184</v>
      </c>
      <c r="C618" s="14" t="s">
        <v>70</v>
      </c>
      <c r="D618" s="18" t="str">
        <f t="shared" si="27"/>
        <v>Brake Shoe Magnus</v>
      </c>
      <c r="E618" s="36">
        <f t="shared" si="28"/>
        <v>18</v>
      </c>
      <c r="F618" s="36">
        <f t="shared" si="29"/>
        <v>35</v>
      </c>
      <c r="G618" s="56"/>
    </row>
    <row r="619" spans="1:7" ht="13.5" customHeight="1">
      <c r="A619" s="27">
        <v>4098</v>
      </c>
      <c r="B619" s="28">
        <v>46184</v>
      </c>
      <c r="C619" s="14" t="s">
        <v>183</v>
      </c>
      <c r="D619" s="18" t="str">
        <f t="shared" si="27"/>
        <v xml:space="preserve">3.00-10 ZOOM D TL42 J
</v>
      </c>
      <c r="E619" s="36">
        <f t="shared" si="28"/>
        <v>18</v>
      </c>
      <c r="F619" s="36">
        <f t="shared" si="29"/>
        <v>0</v>
      </c>
      <c r="G619" s="56"/>
    </row>
    <row r="620" spans="1:7" ht="13.5" customHeight="1">
      <c r="A620" s="27">
        <v>4097</v>
      </c>
      <c r="B620" s="28">
        <v>46184</v>
      </c>
      <c r="C620" s="14" t="s">
        <v>62</v>
      </c>
      <c r="D620" s="18" t="str">
        <f t="shared" si="27"/>
        <v>MAGNUS-LOCK SET-PAVNA DM</v>
      </c>
      <c r="E620" s="36">
        <f t="shared" si="28"/>
        <v>18</v>
      </c>
      <c r="F620" s="36">
        <f t="shared" si="29"/>
        <v>4</v>
      </c>
      <c r="G620" s="56"/>
    </row>
    <row r="621" spans="1:7" ht="13.5" customHeight="1">
      <c r="A621" s="27">
        <v>4097</v>
      </c>
      <c r="B621" s="28">
        <v>46184</v>
      </c>
      <c r="C621" s="14" t="s">
        <v>112</v>
      </c>
      <c r="D621" s="18" t="str">
        <f t="shared" si="27"/>
        <v>MAG/ZEAL-BRAKE CABLE GUIDE-STEEL-ZP-DM</v>
      </c>
      <c r="E621" s="36">
        <f t="shared" si="28"/>
        <v>18</v>
      </c>
      <c r="F621" s="36">
        <f t="shared" si="29"/>
        <v>11</v>
      </c>
      <c r="G621" s="56"/>
    </row>
    <row r="622" spans="1:7" ht="13.5" customHeight="1">
      <c r="A622" s="27">
        <v>4097</v>
      </c>
      <c r="B622" s="28">
        <v>46184</v>
      </c>
      <c r="C622" s="14" t="s">
        <v>162</v>
      </c>
      <c r="D622" s="18" t="str">
        <f t="shared" si="27"/>
        <v>LUGG-BOX-FRONT COVER-LID-PP-BK</v>
      </c>
      <c r="E622" s="36">
        <f t="shared" si="28"/>
        <v>18</v>
      </c>
      <c r="F622" s="36">
        <f t="shared" si="29"/>
        <v>7</v>
      </c>
      <c r="G622" s="56"/>
    </row>
    <row r="623" spans="1:7" ht="13.5" customHeight="1">
      <c r="A623" s="27">
        <v>4097</v>
      </c>
      <c r="B623" s="28">
        <v>46184</v>
      </c>
      <c r="C623" s="14" t="s">
        <v>64</v>
      </c>
      <c r="D623" s="18" t="str">
        <f t="shared" si="27"/>
        <v>Front Bearing Kit 6201RS (Pair)</v>
      </c>
      <c r="E623" s="36">
        <f t="shared" si="28"/>
        <v>18</v>
      </c>
      <c r="F623" s="36">
        <f t="shared" si="29"/>
        <v>6</v>
      </c>
      <c r="G623" s="56"/>
    </row>
    <row r="624" spans="1:7" ht="13.5" customHeight="1">
      <c r="A624" s="27">
        <v>4095</v>
      </c>
      <c r="B624" s="28">
        <v>46183</v>
      </c>
      <c r="C624" s="14" t="s">
        <v>1232</v>
      </c>
      <c r="D624" s="18" t="str">
        <f t="shared" si="27"/>
        <v>ZEAL/MAG-60V WIRED CONTROLLER KIT ASY</v>
      </c>
      <c r="E624" s="36">
        <f t="shared" si="28"/>
        <v>18</v>
      </c>
      <c r="F624" s="36">
        <f t="shared" si="29"/>
        <v>1</v>
      </c>
      <c r="G624" s="56"/>
    </row>
    <row r="625" spans="1:7" ht="13.5" customHeight="1">
      <c r="A625" s="27">
        <v>4095</v>
      </c>
      <c r="B625" s="28">
        <v>46183</v>
      </c>
      <c r="C625" s="14" t="s">
        <v>132</v>
      </c>
      <c r="D625" s="18" t="str">
        <f t="shared" si="27"/>
        <v>Zeal-Throttle-Black-DM</v>
      </c>
      <c r="E625" s="36">
        <f t="shared" si="28"/>
        <v>18</v>
      </c>
      <c r="F625" s="36">
        <f t="shared" si="29"/>
        <v>2</v>
      </c>
      <c r="G625" s="56"/>
    </row>
    <row r="626" spans="1:7" ht="13.5" customHeight="1">
      <c r="A626" s="27">
        <v>4093</v>
      </c>
      <c r="B626" s="28">
        <v>46183</v>
      </c>
      <c r="C626" s="14" t="s">
        <v>133</v>
      </c>
      <c r="D626" s="18" t="str">
        <f t="shared" si="27"/>
        <v>Magnus Mat Black Only</v>
      </c>
      <c r="E626" s="36">
        <f t="shared" si="28"/>
        <v>18</v>
      </c>
      <c r="F626" s="36">
        <f t="shared" si="29"/>
        <v>77</v>
      </c>
      <c r="G626" s="56"/>
    </row>
    <row r="627" spans="1:7" ht="13.5" customHeight="1">
      <c r="A627" s="27">
        <v>4094</v>
      </c>
      <c r="B627" s="28">
        <v>46183</v>
      </c>
      <c r="C627" s="14" t="s">
        <v>264</v>
      </c>
      <c r="D627" s="18" t="str">
        <f t="shared" si="27"/>
        <v>Reo-Rear Brake Cable</v>
      </c>
      <c r="E627" s="36">
        <f t="shared" si="28"/>
        <v>18</v>
      </c>
      <c r="F627" s="36">
        <f t="shared" si="29"/>
        <v>5</v>
      </c>
      <c r="G627" s="56"/>
    </row>
    <row r="628" spans="1:7" ht="13.5" customHeight="1">
      <c r="A628" s="27">
        <v>4092</v>
      </c>
      <c r="B628" s="28">
        <v>46182</v>
      </c>
      <c r="C628" s="14" t="s">
        <v>100</v>
      </c>
      <c r="D628" s="18" t="str">
        <f t="shared" si="27"/>
        <v>CEAT 90/90-12 ZOOM X3 54J TL (Tyre 12")</v>
      </c>
      <c r="E628" s="36">
        <f t="shared" si="28"/>
        <v>18</v>
      </c>
      <c r="F628" s="36">
        <f t="shared" si="29"/>
        <v>1</v>
      </c>
      <c r="G628" s="56"/>
    </row>
    <row r="629" spans="1:7" ht="13.5" customHeight="1">
      <c r="A629" s="27">
        <v>4092</v>
      </c>
      <c r="B629" s="28">
        <v>46182</v>
      </c>
      <c r="C629" s="14" t="s">
        <v>51</v>
      </c>
      <c r="D629" s="18" t="str">
        <f t="shared" si="27"/>
        <v>NEXUS OIL PALCO 80W90 120Ml</v>
      </c>
      <c r="E629" s="36">
        <f t="shared" si="28"/>
        <v>18</v>
      </c>
      <c r="F629" s="36">
        <f t="shared" si="29"/>
        <v>4</v>
      </c>
      <c r="G629" s="56"/>
    </row>
    <row r="630" spans="1:7" ht="13.8">
      <c r="A630" s="27">
        <v>4088</v>
      </c>
      <c r="B630" s="28">
        <v>46180</v>
      </c>
      <c r="C630" s="14" t="s">
        <v>183</v>
      </c>
      <c r="D630" s="18" t="str">
        <f t="shared" si="27"/>
        <v xml:space="preserve">3.00-10 ZOOM D TL42 J
</v>
      </c>
      <c r="E630" s="36">
        <f t="shared" si="28"/>
        <v>18</v>
      </c>
      <c r="F630" s="36">
        <f t="shared" si="29"/>
        <v>0</v>
      </c>
      <c r="G630" s="56"/>
    </row>
    <row r="631" spans="1:7" ht="13.5" customHeight="1">
      <c r="A631" s="27">
        <v>4083</v>
      </c>
      <c r="B631" s="28">
        <v>46179</v>
      </c>
      <c r="C631" s="14" t="s">
        <v>62</v>
      </c>
      <c r="D631" s="18" t="str">
        <f t="shared" si="27"/>
        <v>MAGNUS-LOCK SET-PAVNA DM</v>
      </c>
      <c r="E631" s="36">
        <f t="shared" si="28"/>
        <v>18</v>
      </c>
      <c r="F631" s="36">
        <f t="shared" si="29"/>
        <v>4</v>
      </c>
      <c r="G631" s="56"/>
    </row>
    <row r="632" spans="1:7" ht="13.5" customHeight="1">
      <c r="A632" s="27">
        <v>4084</v>
      </c>
      <c r="B632" s="28">
        <v>46178</v>
      </c>
      <c r="C632" s="14" t="s">
        <v>1028</v>
      </c>
      <c r="D632" s="18" t="str">
        <f t="shared" si="27"/>
        <v>Seat Cover Magnus</v>
      </c>
      <c r="E632" s="36">
        <f t="shared" si="28"/>
        <v>18</v>
      </c>
      <c r="F632" s="36">
        <f t="shared" si="29"/>
        <v>3</v>
      </c>
      <c r="G632" s="56"/>
    </row>
    <row r="633" spans="1:7" ht="13.5" customHeight="1">
      <c r="A633" s="27">
        <v>4084</v>
      </c>
      <c r="B633" s="28">
        <v>46178</v>
      </c>
      <c r="C633" s="14" t="s">
        <v>70</v>
      </c>
      <c r="D633" s="18" t="str">
        <f t="shared" si="27"/>
        <v>Brake Shoe Magnus</v>
      </c>
      <c r="E633" s="36">
        <f t="shared" si="28"/>
        <v>18</v>
      </c>
      <c r="F633" s="36">
        <f t="shared" si="29"/>
        <v>35</v>
      </c>
      <c r="G633" s="56"/>
    </row>
    <row r="634" spans="1:7" ht="13.5" customHeight="1">
      <c r="A634" s="27">
        <v>4081</v>
      </c>
      <c r="B634" s="28">
        <v>46177</v>
      </c>
      <c r="C634" s="14" t="s">
        <v>129</v>
      </c>
      <c r="D634" s="18" t="str">
        <f t="shared" si="27"/>
        <v>Rear View Mirror Winner Magnus</v>
      </c>
      <c r="E634" s="36">
        <f t="shared" si="28"/>
        <v>18</v>
      </c>
      <c r="F634" s="36">
        <f t="shared" si="29"/>
        <v>34</v>
      </c>
      <c r="G634" s="56"/>
    </row>
    <row r="635" spans="1:7" ht="13.5" customHeight="1">
      <c r="A635" s="27">
        <v>4053</v>
      </c>
      <c r="B635" s="28">
        <v>46177</v>
      </c>
      <c r="C635" s="14" t="s">
        <v>51</v>
      </c>
      <c r="D635" s="18" t="str">
        <f t="shared" si="27"/>
        <v>NEXUS OIL PALCO 80W90 120Ml</v>
      </c>
      <c r="E635" s="36">
        <f t="shared" si="28"/>
        <v>18</v>
      </c>
      <c r="F635" s="36">
        <f t="shared" si="29"/>
        <v>4</v>
      </c>
      <c r="G635" s="56"/>
    </row>
    <row r="636" spans="1:7" ht="13.5" customHeight="1">
      <c r="A636" s="27">
        <v>4053</v>
      </c>
      <c r="B636" s="28">
        <v>46177</v>
      </c>
      <c r="C636" s="14" t="s">
        <v>852</v>
      </c>
      <c r="D636" s="18" t="str">
        <f t="shared" si="27"/>
        <v>REAR_VIEW_MIRROR_LH</v>
      </c>
      <c r="E636" s="36">
        <f t="shared" si="28"/>
        <v>18</v>
      </c>
      <c r="F636" s="36">
        <f t="shared" si="29"/>
        <v>2</v>
      </c>
      <c r="G636" s="56"/>
    </row>
    <row r="637" spans="1:7" ht="13.5" customHeight="1">
      <c r="A637" s="27">
        <v>4080</v>
      </c>
      <c r="B637" s="28">
        <v>46177</v>
      </c>
      <c r="C637" s="14" t="s">
        <v>51</v>
      </c>
      <c r="D637" s="18" t="str">
        <f t="shared" si="27"/>
        <v>NEXUS OIL PALCO 80W90 120Ml</v>
      </c>
      <c r="E637" s="36">
        <f t="shared" si="28"/>
        <v>18</v>
      </c>
      <c r="F637" s="36">
        <f t="shared" si="29"/>
        <v>4</v>
      </c>
      <c r="G637" s="56"/>
    </row>
    <row r="638" spans="1:7" ht="13.5" customHeight="1">
      <c r="A638" s="27">
        <v>4070</v>
      </c>
      <c r="B638" s="28">
        <v>46176</v>
      </c>
      <c r="C638" s="14" t="s">
        <v>132</v>
      </c>
      <c r="D638" s="18" t="str">
        <f t="shared" si="27"/>
        <v>Zeal-Throttle-Black-DM</v>
      </c>
      <c r="E638" s="36">
        <f t="shared" si="28"/>
        <v>18</v>
      </c>
      <c r="F638" s="36">
        <f t="shared" si="29"/>
        <v>2</v>
      </c>
      <c r="G638" s="56"/>
    </row>
    <row r="639" spans="1:7" ht="13.5" customHeight="1">
      <c r="A639" s="27">
        <v>4070</v>
      </c>
      <c r="B639" s="28">
        <v>46176</v>
      </c>
      <c r="C639" s="14" t="s">
        <v>126</v>
      </c>
      <c r="D639" s="18" t="str">
        <f t="shared" si="27"/>
        <v>Switch</v>
      </c>
      <c r="E639" s="36">
        <f t="shared" si="28"/>
        <v>18</v>
      </c>
      <c r="F639" s="36">
        <f t="shared" si="29"/>
        <v>101</v>
      </c>
      <c r="G639" s="56"/>
    </row>
    <row r="640" spans="1:7" ht="13.5" customHeight="1">
      <c r="A640" s="27">
        <v>4070</v>
      </c>
      <c r="B640" s="28">
        <v>46176</v>
      </c>
      <c r="C640" s="14" t="s">
        <v>129</v>
      </c>
      <c r="D640" s="18" t="str">
        <f t="shared" si="27"/>
        <v>Rear View Mirror Winner Magnus</v>
      </c>
      <c r="E640" s="36">
        <f t="shared" si="28"/>
        <v>18</v>
      </c>
      <c r="F640" s="36">
        <f t="shared" si="29"/>
        <v>34</v>
      </c>
      <c r="G640" s="56"/>
    </row>
    <row r="641" spans="1:7" ht="13.5" customHeight="1">
      <c r="A641" s="27">
        <v>4079</v>
      </c>
      <c r="B641" s="28">
        <v>46176</v>
      </c>
      <c r="C641" s="14" t="s">
        <v>114</v>
      </c>
      <c r="D641" s="18" t="str">
        <f t="shared" ref="D641:D704" si="30">VLOOKUP(C641,Old,2,FALSE)</f>
        <v>Zeal-Brake Lever LH-Al PDC-Black PC</v>
      </c>
      <c r="E641" s="36">
        <f t="shared" ref="E641:E704" si="31">VLOOKUP(C641,Old,9,FALSE)</f>
        <v>18</v>
      </c>
      <c r="F641" s="36">
        <f t="shared" ref="F641:F704" si="32">VLOOKUP(C641,Old,8,FALSE)</f>
        <v>12</v>
      </c>
      <c r="G641" s="56"/>
    </row>
    <row r="642" spans="1:7" ht="13.5" customHeight="1">
      <c r="A642" s="27">
        <v>4079</v>
      </c>
      <c r="B642" s="28">
        <v>46176</v>
      </c>
      <c r="C642" s="14" t="s">
        <v>81</v>
      </c>
      <c r="D642" s="18" t="str">
        <f t="shared" si="30"/>
        <v>MAGNUS HS-Front HBS  Brake Cable</v>
      </c>
      <c r="E642" s="36">
        <f t="shared" si="31"/>
        <v>18</v>
      </c>
      <c r="F642" s="36">
        <f t="shared" si="32"/>
        <v>5</v>
      </c>
      <c r="G642" s="56"/>
    </row>
    <row r="643" spans="1:7" ht="13.5" customHeight="1">
      <c r="A643" s="27">
        <v>4079</v>
      </c>
      <c r="B643" s="28">
        <v>46176</v>
      </c>
      <c r="C643" s="14" t="s">
        <v>62</v>
      </c>
      <c r="D643" s="18" t="str">
        <f t="shared" si="30"/>
        <v>MAGNUS-LOCK SET-PAVNA DM</v>
      </c>
      <c r="E643" s="36">
        <f t="shared" si="31"/>
        <v>18</v>
      </c>
      <c r="F643" s="36">
        <f t="shared" si="32"/>
        <v>4</v>
      </c>
      <c r="G643" s="56" t="s">
        <v>1812</v>
      </c>
    </row>
    <row r="644" spans="1:7" ht="13.5" customHeight="1">
      <c r="A644" s="27">
        <v>4002</v>
      </c>
      <c r="B644" s="28">
        <v>46176</v>
      </c>
      <c r="C644" s="14" t="s">
        <v>208</v>
      </c>
      <c r="D644" s="18" t="str">
        <f t="shared" si="30"/>
        <v>MAG-REAR PANEL TOP-ABS-OCEAN BLUE DM</v>
      </c>
      <c r="E644" s="36">
        <f t="shared" si="31"/>
        <v>18</v>
      </c>
      <c r="F644" s="36">
        <f t="shared" si="32"/>
        <v>2</v>
      </c>
      <c r="G644" s="56"/>
    </row>
    <row r="645" spans="1:7" ht="13.5" customHeight="1">
      <c r="A645" s="27">
        <v>4077</v>
      </c>
      <c r="B645" s="28">
        <v>46175</v>
      </c>
      <c r="C645" s="14" t="s">
        <v>129</v>
      </c>
      <c r="D645" s="18" t="str">
        <f t="shared" si="30"/>
        <v>Rear View Mirror Winner Magnus</v>
      </c>
      <c r="E645" s="36">
        <f t="shared" si="31"/>
        <v>18</v>
      </c>
      <c r="F645" s="36">
        <f t="shared" si="32"/>
        <v>34</v>
      </c>
      <c r="G645" s="56"/>
    </row>
    <row r="646" spans="1:7" ht="13.5" customHeight="1">
      <c r="A646" s="27">
        <v>4078</v>
      </c>
      <c r="B646" s="28">
        <v>46175</v>
      </c>
      <c r="C646" s="14" t="s">
        <v>132</v>
      </c>
      <c r="D646" s="18" t="str">
        <f t="shared" si="30"/>
        <v>Zeal-Throttle-Black-DM</v>
      </c>
      <c r="E646" s="36">
        <f t="shared" si="31"/>
        <v>18</v>
      </c>
      <c r="F646" s="36">
        <f t="shared" si="32"/>
        <v>2</v>
      </c>
      <c r="G646" s="56"/>
    </row>
    <row r="647" spans="1:7" ht="13.5" customHeight="1">
      <c r="A647" s="27">
        <v>4002</v>
      </c>
      <c r="B647" s="28">
        <v>46175</v>
      </c>
      <c r="C647" s="14" t="s">
        <v>230</v>
      </c>
      <c r="D647" s="18" t="str">
        <f t="shared" si="30"/>
        <v>ZEAL/MAG-CONTROLLER 60V-C ELECTRIC</v>
      </c>
      <c r="E647" s="36">
        <f t="shared" si="31"/>
        <v>18</v>
      </c>
      <c r="F647" s="36">
        <f t="shared" si="32"/>
        <v>1</v>
      </c>
      <c r="G647" s="56" t="s">
        <v>1823</v>
      </c>
    </row>
    <row r="648" spans="1:7" ht="13.5" customHeight="1">
      <c r="A648" s="27">
        <v>4002</v>
      </c>
      <c r="B648" s="28">
        <v>46175</v>
      </c>
      <c r="C648" s="14" t="s">
        <v>257</v>
      </c>
      <c r="D648" s="18" t="str">
        <f t="shared" si="30"/>
        <v>MAGNUS-SEAT LATCH U-CLAMP DD-STL YZP</v>
      </c>
      <c r="E648" s="36">
        <f t="shared" si="31"/>
        <v>18</v>
      </c>
      <c r="F648" s="36">
        <f t="shared" si="32"/>
        <v>4</v>
      </c>
      <c r="G648" s="56"/>
    </row>
    <row r="649" spans="1:7" ht="13.5" customHeight="1">
      <c r="A649" s="27">
        <v>4002</v>
      </c>
      <c r="B649" s="28">
        <v>46175</v>
      </c>
      <c r="C649" s="14" t="s">
        <v>258</v>
      </c>
      <c r="D649" s="18" t="str">
        <f t="shared" si="30"/>
        <v>Magnus/zeal-Seat Latch DM</v>
      </c>
      <c r="E649" s="36">
        <f t="shared" si="31"/>
        <v>18</v>
      </c>
      <c r="F649" s="36">
        <f t="shared" si="32"/>
        <v>5</v>
      </c>
      <c r="G649" s="56"/>
    </row>
    <row r="650" spans="1:7" ht="13.5" customHeight="1">
      <c r="A650" s="27">
        <v>3252</v>
      </c>
      <c r="B650" s="28">
        <v>46173</v>
      </c>
      <c r="C650" s="14" t="s">
        <v>276</v>
      </c>
      <c r="D650" s="18" t="str">
        <f t="shared" si="30"/>
        <v>Lithium-Ion Power Pack 60V 37Ah with inline fuse connector</v>
      </c>
      <c r="E650" s="36">
        <f t="shared" si="31"/>
        <v>18</v>
      </c>
      <c r="F650" s="36">
        <f t="shared" si="32"/>
        <v>0</v>
      </c>
      <c r="G650" s="56"/>
    </row>
    <row r="651" spans="1:7" ht="13.5" customHeight="1">
      <c r="A651" s="27">
        <v>3252</v>
      </c>
      <c r="B651" s="28">
        <v>46173</v>
      </c>
      <c r="C651" s="14" t="s">
        <v>64</v>
      </c>
      <c r="D651" s="18" t="str">
        <f t="shared" si="30"/>
        <v>Front Bearing Kit 6201RS (Pair)</v>
      </c>
      <c r="E651" s="36">
        <f t="shared" si="31"/>
        <v>18</v>
      </c>
      <c r="F651" s="36">
        <f t="shared" si="32"/>
        <v>6</v>
      </c>
      <c r="G651" s="56"/>
    </row>
    <row r="652" spans="1:7" ht="13.5" customHeight="1">
      <c r="A652" s="27">
        <v>4075</v>
      </c>
      <c r="B652" s="28">
        <v>46173</v>
      </c>
      <c r="C652" s="14" t="s">
        <v>208</v>
      </c>
      <c r="D652" s="18" t="str">
        <f t="shared" si="30"/>
        <v>MAG-REAR PANEL TOP-ABS-OCEAN BLUE DM</v>
      </c>
      <c r="E652" s="36">
        <f t="shared" si="31"/>
        <v>18</v>
      </c>
      <c r="F652" s="36">
        <f t="shared" si="32"/>
        <v>2</v>
      </c>
      <c r="G652" s="56"/>
    </row>
    <row r="653" spans="1:7" ht="13.5" customHeight="1">
      <c r="A653" s="27">
        <v>4075</v>
      </c>
      <c r="B653" s="28">
        <v>46173</v>
      </c>
      <c r="C653" s="14" t="s">
        <v>147</v>
      </c>
      <c r="D653" s="18" t="str">
        <f t="shared" si="30"/>
        <v>3 PIN LEAD</v>
      </c>
      <c r="E653" s="36">
        <f t="shared" si="31"/>
        <v>0</v>
      </c>
      <c r="F653" s="36">
        <f t="shared" si="32"/>
        <v>10</v>
      </c>
      <c r="G653" s="56"/>
    </row>
    <row r="654" spans="1:7" ht="13.5" customHeight="1">
      <c r="A654" s="27">
        <v>4075</v>
      </c>
      <c r="B654" s="28">
        <v>46173</v>
      </c>
      <c r="C654" s="14" t="s">
        <v>183</v>
      </c>
      <c r="D654" s="18" t="str">
        <f t="shared" si="30"/>
        <v xml:space="preserve">3.00-10 ZOOM D TL42 J
</v>
      </c>
      <c r="E654" s="36">
        <f t="shared" si="31"/>
        <v>18</v>
      </c>
      <c r="F654" s="36">
        <f t="shared" si="32"/>
        <v>0</v>
      </c>
      <c r="G654" s="56"/>
    </row>
    <row r="655" spans="1:7" ht="13.5" customHeight="1">
      <c r="A655" s="27">
        <v>4075</v>
      </c>
      <c r="B655" s="28">
        <v>46173</v>
      </c>
      <c r="C655" s="14" t="s">
        <v>126</v>
      </c>
      <c r="D655" s="18" t="str">
        <f t="shared" si="30"/>
        <v>Switch</v>
      </c>
      <c r="E655" s="36">
        <f t="shared" si="31"/>
        <v>18</v>
      </c>
      <c r="F655" s="36">
        <f t="shared" si="32"/>
        <v>101</v>
      </c>
      <c r="G655" s="56"/>
    </row>
    <row r="656" spans="1:7" ht="13.5" customHeight="1">
      <c r="A656" s="27">
        <v>4075</v>
      </c>
      <c r="B656" s="28">
        <v>46173</v>
      </c>
      <c r="C656" s="14" t="s">
        <v>126</v>
      </c>
      <c r="D656" s="18" t="str">
        <f t="shared" si="30"/>
        <v>Switch</v>
      </c>
      <c r="E656" s="36">
        <f t="shared" si="31"/>
        <v>18</v>
      </c>
      <c r="F656" s="36">
        <f t="shared" si="32"/>
        <v>101</v>
      </c>
      <c r="G656" s="56"/>
    </row>
    <row r="657" spans="1:7" ht="13.5" customHeight="1">
      <c r="A657" s="27">
        <v>4071</v>
      </c>
      <c r="B657" s="28">
        <v>46173</v>
      </c>
      <c r="C657" s="14" t="s">
        <v>109</v>
      </c>
      <c r="D657" s="18" t="str">
        <f t="shared" si="30"/>
        <v>THROTTLE RH W/O SWITCH</v>
      </c>
      <c r="E657" s="36">
        <f t="shared" si="31"/>
        <v>18</v>
      </c>
      <c r="F657" s="36">
        <f t="shared" si="32"/>
        <v>3</v>
      </c>
      <c r="G657" s="56"/>
    </row>
    <row r="658" spans="1:7" ht="13.5" customHeight="1">
      <c r="A658" s="27">
        <v>4068</v>
      </c>
      <c r="B658" s="28">
        <v>46172</v>
      </c>
      <c r="C658" s="14" t="s">
        <v>62</v>
      </c>
      <c r="D658" s="18" t="str">
        <f t="shared" si="30"/>
        <v>MAGNUS-LOCK SET-PAVNA DM</v>
      </c>
      <c r="E658" s="36">
        <f t="shared" si="31"/>
        <v>18</v>
      </c>
      <c r="F658" s="36">
        <f t="shared" si="32"/>
        <v>4</v>
      </c>
      <c r="G658" s="56"/>
    </row>
    <row r="659" spans="1:7" ht="13.5" customHeight="1">
      <c r="A659" s="27">
        <v>4063</v>
      </c>
      <c r="B659" s="28">
        <v>46171</v>
      </c>
      <c r="C659" s="14" t="s">
        <v>62</v>
      </c>
      <c r="D659" s="18" t="str">
        <f t="shared" si="30"/>
        <v>MAGNUS-LOCK SET-PAVNA DM</v>
      </c>
      <c r="E659" s="36">
        <f t="shared" si="31"/>
        <v>18</v>
      </c>
      <c r="F659" s="36">
        <f t="shared" si="32"/>
        <v>4</v>
      </c>
      <c r="G659" s="56"/>
    </row>
    <row r="660" spans="1:7" ht="13.5" customHeight="1">
      <c r="A660" s="27">
        <v>4063</v>
      </c>
      <c r="B660" s="28">
        <v>46171</v>
      </c>
      <c r="C660" s="14" t="s">
        <v>258</v>
      </c>
      <c r="D660" s="18" t="str">
        <f t="shared" si="30"/>
        <v>Magnus/zeal-Seat Latch DM</v>
      </c>
      <c r="E660" s="36">
        <f t="shared" si="31"/>
        <v>18</v>
      </c>
      <c r="F660" s="36">
        <f t="shared" si="32"/>
        <v>5</v>
      </c>
      <c r="G660" s="56"/>
    </row>
    <row r="661" spans="1:7" ht="13.5" customHeight="1">
      <c r="A661" s="27">
        <v>4063</v>
      </c>
      <c r="B661" s="28">
        <v>46171</v>
      </c>
      <c r="C661" s="14" t="s">
        <v>64</v>
      </c>
      <c r="D661" s="18" t="str">
        <f t="shared" si="30"/>
        <v>Front Bearing Kit 6201RS (Pair)</v>
      </c>
      <c r="E661" s="36">
        <f t="shared" si="31"/>
        <v>18</v>
      </c>
      <c r="F661" s="36">
        <f t="shared" si="32"/>
        <v>6</v>
      </c>
      <c r="G661" s="56"/>
    </row>
    <row r="662" spans="1:7" ht="13.5" customHeight="1">
      <c r="A662" s="27">
        <v>4057</v>
      </c>
      <c r="B662" s="28">
        <v>46171</v>
      </c>
      <c r="C662" s="14" t="s">
        <v>258</v>
      </c>
      <c r="D662" s="18" t="str">
        <f t="shared" si="30"/>
        <v>Magnus/zeal-Seat Latch DM</v>
      </c>
      <c r="E662" s="36">
        <f t="shared" si="31"/>
        <v>18</v>
      </c>
      <c r="F662" s="36">
        <f t="shared" si="32"/>
        <v>5</v>
      </c>
      <c r="G662" s="56"/>
    </row>
    <row r="663" spans="1:7" ht="13.5" customHeight="1">
      <c r="A663" s="27">
        <v>4064</v>
      </c>
      <c r="B663" s="28">
        <v>46171</v>
      </c>
      <c r="C663" s="14" t="s">
        <v>256</v>
      </c>
      <c r="D663" s="18" t="str">
        <f t="shared" si="30"/>
        <v>THROTTLE-RH-M1</v>
      </c>
      <c r="E663" s="36">
        <f t="shared" si="31"/>
        <v>18</v>
      </c>
      <c r="F663" s="36">
        <f t="shared" si="32"/>
        <v>3</v>
      </c>
      <c r="G663" s="56"/>
    </row>
    <row r="664" spans="1:7" ht="13.5" customHeight="1">
      <c r="A664" s="27">
        <v>4061</v>
      </c>
      <c r="B664" s="28">
        <v>46170</v>
      </c>
      <c r="C664" s="14" t="s">
        <v>286</v>
      </c>
      <c r="D664" s="18" t="str">
        <f t="shared" si="30"/>
        <v>ZEAL-LOCK SET-PAVNA DM</v>
      </c>
      <c r="E664" s="36">
        <f t="shared" si="31"/>
        <v>18</v>
      </c>
      <c r="F664" s="36">
        <f t="shared" si="32"/>
        <v>2</v>
      </c>
      <c r="G664" s="56"/>
    </row>
    <row r="665" spans="1:7" ht="13.5" customHeight="1">
      <c r="A665" s="27">
        <v>4060</v>
      </c>
      <c r="B665" s="28">
        <v>46170</v>
      </c>
      <c r="C665" s="14" t="s">
        <v>100</v>
      </c>
      <c r="D665" s="18" t="str">
        <f t="shared" si="30"/>
        <v>CEAT 90/90-12 ZOOM X3 54J TL (Tyre 12")</v>
      </c>
      <c r="E665" s="36">
        <f t="shared" si="31"/>
        <v>18</v>
      </c>
      <c r="F665" s="36">
        <f t="shared" si="32"/>
        <v>1</v>
      </c>
      <c r="G665" s="56"/>
    </row>
    <row r="666" spans="1:7" ht="13.5" customHeight="1">
      <c r="A666" s="27">
        <v>4054</v>
      </c>
      <c r="B666" s="28">
        <v>46170</v>
      </c>
      <c r="C666" s="14" t="s">
        <v>210</v>
      </c>
      <c r="D666" s="18" t="str">
        <f t="shared" si="30"/>
        <v>MAGNUS FRONT PANEL LH-ABS-GALACTIC GREY</v>
      </c>
      <c r="E666" s="36">
        <f t="shared" si="31"/>
        <v>18</v>
      </c>
      <c r="F666" s="36">
        <f t="shared" si="32"/>
        <v>4</v>
      </c>
      <c r="G666" s="56"/>
    </row>
    <row r="667" spans="1:7" ht="13.5" customHeight="1">
      <c r="A667" s="27">
        <v>4054</v>
      </c>
      <c r="B667" s="28">
        <v>46170</v>
      </c>
      <c r="C667" s="14" t="s">
        <v>223</v>
      </c>
      <c r="D667" s="18" t="str">
        <f t="shared" si="30"/>
        <v>MAGNUS FRONT PANEL RH-ABS-GALACTIC GREY</v>
      </c>
      <c r="E667" s="36">
        <f t="shared" si="31"/>
        <v>18</v>
      </c>
      <c r="F667" s="36">
        <f t="shared" si="32"/>
        <v>2</v>
      </c>
      <c r="G667" s="56"/>
    </row>
    <row r="668" spans="1:7" ht="13.5" customHeight="1">
      <c r="A668" s="27">
        <v>4054</v>
      </c>
      <c r="B668" s="28">
        <v>46170</v>
      </c>
      <c r="C668" s="14" t="s">
        <v>280</v>
      </c>
      <c r="D668" s="18" t="str">
        <f t="shared" si="30"/>
        <v>MAG-FRONT PANEL TOP-ABS-GALACTIC GREY</v>
      </c>
      <c r="E668" s="36">
        <f t="shared" si="31"/>
        <v>18</v>
      </c>
      <c r="F668" s="36">
        <f t="shared" si="32"/>
        <v>1</v>
      </c>
      <c r="G668" s="56"/>
    </row>
    <row r="669" spans="1:7" ht="13.5" customHeight="1">
      <c r="A669" s="27">
        <v>4054</v>
      </c>
      <c r="B669" s="28">
        <v>46170</v>
      </c>
      <c r="C669" s="14" t="s">
        <v>233</v>
      </c>
      <c r="D669" s="18" t="str">
        <f t="shared" si="30"/>
        <v>MAG-PROTECTION BOARD LH-ABS-GALACTIC</v>
      </c>
      <c r="E669" s="36">
        <f t="shared" si="31"/>
        <v>18</v>
      </c>
      <c r="F669" s="36">
        <f t="shared" si="32"/>
        <v>2</v>
      </c>
      <c r="G669" s="56"/>
    </row>
    <row r="670" spans="1:7" ht="13.5" customHeight="1">
      <c r="A670" s="27">
        <v>4054</v>
      </c>
      <c r="B670" s="28">
        <v>46170</v>
      </c>
      <c r="C670" s="14" t="s">
        <v>213</v>
      </c>
      <c r="D670" s="18" t="str">
        <f t="shared" si="30"/>
        <v>MAG-PROTECTION BOARD RH-ABS-GALACTIC</v>
      </c>
      <c r="E670" s="36">
        <f t="shared" si="31"/>
        <v>18</v>
      </c>
      <c r="F670" s="36">
        <f t="shared" si="32"/>
        <v>3</v>
      </c>
      <c r="G670" s="56"/>
    </row>
    <row r="671" spans="1:7" ht="13.5" customHeight="1">
      <c r="A671" s="27">
        <v>4054</v>
      </c>
      <c r="B671" s="28">
        <v>46170</v>
      </c>
      <c r="C671" s="14" t="s">
        <v>355</v>
      </c>
      <c r="D671" s="18" t="str">
        <f t="shared" si="30"/>
        <v>Magnus Li-Side stand</v>
      </c>
      <c r="E671" s="36">
        <f t="shared" si="31"/>
        <v>18</v>
      </c>
      <c r="F671" s="36">
        <f t="shared" si="32"/>
        <v>0</v>
      </c>
      <c r="G671" s="56"/>
    </row>
    <row r="672" spans="1:7" ht="13.5" customHeight="1">
      <c r="A672" s="27">
        <v>4054</v>
      </c>
      <c r="B672" s="28">
        <v>46170</v>
      </c>
      <c r="C672" s="14" t="s">
        <v>111</v>
      </c>
      <c r="D672" s="18" t="str">
        <f t="shared" si="30"/>
        <v>CHARGING SOCKET+10AFB FUSE+3PF250</v>
      </c>
      <c r="E672" s="36">
        <f t="shared" si="31"/>
        <v>18</v>
      </c>
      <c r="F672" s="36">
        <f t="shared" si="32"/>
        <v>2</v>
      </c>
      <c r="G672" s="56"/>
    </row>
    <row r="673" spans="1:7" ht="13.5" customHeight="1">
      <c r="A673" s="27">
        <v>4054</v>
      </c>
      <c r="B673" s="28">
        <v>46170</v>
      </c>
      <c r="C673" s="14" t="s">
        <v>285</v>
      </c>
      <c r="D673" s="18" t="str">
        <f t="shared" si="30"/>
        <v>MAGNUS HS-INDICATOR RH ASSY-DM</v>
      </c>
      <c r="E673" s="36">
        <f t="shared" si="31"/>
        <v>18</v>
      </c>
      <c r="F673" s="36">
        <f t="shared" si="32"/>
        <v>1</v>
      </c>
      <c r="G673" s="56"/>
    </row>
    <row r="674" spans="1:7" ht="13.5" customHeight="1">
      <c r="A674" s="27">
        <v>4054</v>
      </c>
      <c r="B674" s="28">
        <v>46170</v>
      </c>
      <c r="C674" s="14" t="s">
        <v>284</v>
      </c>
      <c r="D674" s="18" t="str">
        <f t="shared" si="30"/>
        <v>MAGNUS HS-INDICATOR LH ASSY-DM</v>
      </c>
      <c r="E674" s="36">
        <f t="shared" si="31"/>
        <v>18</v>
      </c>
      <c r="F674" s="36">
        <f t="shared" si="32"/>
        <v>1</v>
      </c>
      <c r="G674" s="56"/>
    </row>
    <row r="675" spans="1:7" ht="13.5" customHeight="1">
      <c r="A675" s="27">
        <v>4054</v>
      </c>
      <c r="B675" s="28">
        <v>46170</v>
      </c>
      <c r="C675" s="14" t="s">
        <v>148</v>
      </c>
      <c r="D675" s="18" t="str">
        <f t="shared" si="30"/>
        <v>Zeal-Brake Lever RH-Al PDC-Black PC</v>
      </c>
      <c r="E675" s="36">
        <f t="shared" si="31"/>
        <v>18</v>
      </c>
      <c r="F675" s="36">
        <f t="shared" si="32"/>
        <v>1</v>
      </c>
      <c r="G675" s="56"/>
    </row>
    <row r="676" spans="1:7" ht="13.5" customHeight="1">
      <c r="A676" s="27">
        <v>4054</v>
      </c>
      <c r="B676" s="28">
        <v>46170</v>
      </c>
      <c r="C676" s="14" t="s">
        <v>79</v>
      </c>
      <c r="D676" s="18" t="str">
        <f t="shared" si="30"/>
        <v>Magnus-Foot board DM</v>
      </c>
      <c r="E676" s="36">
        <f t="shared" si="31"/>
        <v>18</v>
      </c>
      <c r="F676" s="36">
        <f t="shared" si="32"/>
        <v>2</v>
      </c>
      <c r="G676" s="56"/>
    </row>
    <row r="677" spans="1:7" ht="13.5" customHeight="1">
      <c r="A677" s="27">
        <v>4054</v>
      </c>
      <c r="B677" s="28">
        <v>46170</v>
      </c>
      <c r="C677" s="14" t="s">
        <v>183</v>
      </c>
      <c r="D677" s="18" t="str">
        <f t="shared" si="30"/>
        <v xml:space="preserve">3.00-10 ZOOM D TL42 J
</v>
      </c>
      <c r="E677" s="36">
        <f t="shared" si="31"/>
        <v>18</v>
      </c>
      <c r="F677" s="36">
        <f t="shared" si="32"/>
        <v>0</v>
      </c>
      <c r="G677" s="56"/>
    </row>
    <row r="678" spans="1:7" ht="13.5" customHeight="1">
      <c r="A678" s="27">
        <v>4054</v>
      </c>
      <c r="B678" s="28">
        <v>46170</v>
      </c>
      <c r="C678" s="14" t="s">
        <v>70</v>
      </c>
      <c r="D678" s="18" t="str">
        <f t="shared" si="30"/>
        <v>Brake Shoe Magnus</v>
      </c>
      <c r="E678" s="36">
        <f t="shared" si="31"/>
        <v>18</v>
      </c>
      <c r="F678" s="36">
        <f t="shared" si="32"/>
        <v>35</v>
      </c>
      <c r="G678" s="56"/>
    </row>
    <row r="679" spans="1:7" ht="13.5" customHeight="1">
      <c r="A679" s="27">
        <v>4054</v>
      </c>
      <c r="B679" s="28">
        <v>46170</v>
      </c>
      <c r="C679" s="14" t="s">
        <v>126</v>
      </c>
      <c r="D679" s="18" t="str">
        <f t="shared" si="30"/>
        <v>Switch</v>
      </c>
      <c r="E679" s="36">
        <f t="shared" si="31"/>
        <v>18</v>
      </c>
      <c r="F679" s="36">
        <f t="shared" si="32"/>
        <v>101</v>
      </c>
      <c r="G679" s="56"/>
    </row>
    <row r="680" spans="1:7" ht="13.5" customHeight="1">
      <c r="A680" s="27">
        <v>4052</v>
      </c>
      <c r="B680" s="28">
        <v>46169</v>
      </c>
      <c r="C680" s="14" t="s">
        <v>131</v>
      </c>
      <c r="D680" s="18" t="str">
        <f t="shared" si="30"/>
        <v>Magnus Mat Red Black</v>
      </c>
      <c r="E680" s="36">
        <f t="shared" si="31"/>
        <v>18</v>
      </c>
      <c r="F680" s="36">
        <f t="shared" si="32"/>
        <v>55</v>
      </c>
      <c r="G680" s="56"/>
    </row>
    <row r="681" spans="1:7" ht="13.5" customHeight="1">
      <c r="A681" s="27">
        <v>4055</v>
      </c>
      <c r="B681" s="28">
        <v>46169</v>
      </c>
      <c r="C681" s="14" t="s">
        <v>928</v>
      </c>
      <c r="D681" s="18" t="str">
        <f t="shared" si="30"/>
        <v>CHARGING COVER</v>
      </c>
      <c r="E681" s="36">
        <f t="shared" si="31"/>
        <v>18</v>
      </c>
      <c r="F681" s="36">
        <f t="shared" si="32"/>
        <v>1</v>
      </c>
      <c r="G681" s="56"/>
    </row>
    <row r="682" spans="1:7" ht="13.5" customHeight="1">
      <c r="A682" s="27">
        <v>4055</v>
      </c>
      <c r="B682" s="28">
        <v>46169</v>
      </c>
      <c r="C682" s="14" t="s">
        <v>283</v>
      </c>
      <c r="D682" s="18" t="str">
        <f t="shared" si="30"/>
        <v>REAR_VIEW_MIRROR_RH</v>
      </c>
      <c r="E682" s="36">
        <f t="shared" si="31"/>
        <v>18</v>
      </c>
      <c r="F682" s="36">
        <f t="shared" si="32"/>
        <v>4</v>
      </c>
      <c r="G682" s="56"/>
    </row>
    <row r="683" spans="1:7" ht="13.5" customHeight="1">
      <c r="A683" s="27">
        <v>4055</v>
      </c>
      <c r="B683" s="28">
        <v>46169</v>
      </c>
      <c r="C683" s="14" t="s">
        <v>852</v>
      </c>
      <c r="D683" s="18" t="str">
        <f t="shared" si="30"/>
        <v>REAR_VIEW_MIRROR_LH</v>
      </c>
      <c r="E683" s="36">
        <f t="shared" si="31"/>
        <v>18</v>
      </c>
      <c r="F683" s="36">
        <f t="shared" si="32"/>
        <v>2</v>
      </c>
      <c r="G683" s="56"/>
    </row>
    <row r="684" spans="1:7" ht="13.5" customHeight="1">
      <c r="A684" s="27">
        <v>4055</v>
      </c>
      <c r="B684" s="28">
        <v>46169</v>
      </c>
      <c r="C684" s="14" t="s">
        <v>179</v>
      </c>
      <c r="D684" s="18" t="str">
        <f t="shared" si="30"/>
        <v>BRAKE PADS</v>
      </c>
      <c r="E684" s="36">
        <f t="shared" si="31"/>
        <v>0</v>
      </c>
      <c r="F684" s="36">
        <f t="shared" si="32"/>
        <v>6</v>
      </c>
      <c r="G684" s="56"/>
    </row>
    <row r="685" spans="1:7" ht="13.5" customHeight="1">
      <c r="A685" s="27">
        <v>4055</v>
      </c>
      <c r="B685" s="28">
        <v>46169</v>
      </c>
      <c r="C685" s="14" t="s">
        <v>51</v>
      </c>
      <c r="D685" s="18" t="str">
        <f t="shared" si="30"/>
        <v>NEXUS OIL PALCO 80W90 120Ml</v>
      </c>
      <c r="E685" s="36">
        <f t="shared" si="31"/>
        <v>18</v>
      </c>
      <c r="F685" s="36">
        <f t="shared" si="32"/>
        <v>4</v>
      </c>
      <c r="G685" s="56"/>
    </row>
    <row r="686" spans="1:7" ht="13.5" customHeight="1">
      <c r="A686" s="27">
        <v>4051</v>
      </c>
      <c r="B686" s="28">
        <v>46168</v>
      </c>
      <c r="C686" s="14" t="s">
        <v>183</v>
      </c>
      <c r="D686" s="18" t="str">
        <f t="shared" si="30"/>
        <v xml:space="preserve">3.00-10 ZOOM D TL42 J
</v>
      </c>
      <c r="E686" s="36">
        <f t="shared" si="31"/>
        <v>18</v>
      </c>
      <c r="F686" s="36">
        <f t="shared" si="32"/>
        <v>0</v>
      </c>
      <c r="G686" s="56"/>
    </row>
    <row r="687" spans="1:7" ht="15" customHeight="1">
      <c r="A687" s="27">
        <v>3239</v>
      </c>
      <c r="B687" s="28">
        <v>46165</v>
      </c>
      <c r="C687" s="14" t="s">
        <v>265</v>
      </c>
      <c r="D687" s="18" t="str">
        <f t="shared" si="30"/>
        <v>MAGNUS SIDE STAND SPRING - DM</v>
      </c>
      <c r="E687" s="36">
        <f t="shared" si="31"/>
        <v>18</v>
      </c>
      <c r="F687" s="36">
        <f t="shared" si="32"/>
        <v>11</v>
      </c>
      <c r="G687" s="56"/>
    </row>
    <row r="688" spans="1:7" ht="15" customHeight="1">
      <c r="A688" s="27">
        <v>4043</v>
      </c>
      <c r="B688" s="28">
        <v>46165</v>
      </c>
      <c r="C688" s="14" t="s">
        <v>70</v>
      </c>
      <c r="D688" s="18" t="str">
        <f t="shared" si="30"/>
        <v>Brake Shoe Magnus</v>
      </c>
      <c r="E688" s="36">
        <f t="shared" si="31"/>
        <v>18</v>
      </c>
      <c r="F688" s="36">
        <f t="shared" si="32"/>
        <v>35</v>
      </c>
      <c r="G688" s="56"/>
    </row>
    <row r="689" spans="1:7" ht="15" customHeight="1">
      <c r="A689" s="27">
        <v>4036</v>
      </c>
      <c r="B689" s="28">
        <v>46165</v>
      </c>
      <c r="C689" s="14" t="s">
        <v>183</v>
      </c>
      <c r="D689" s="18" t="str">
        <f t="shared" si="30"/>
        <v xml:space="preserve">3.00-10 ZOOM D TL42 J
</v>
      </c>
      <c r="E689" s="36">
        <f t="shared" si="31"/>
        <v>18</v>
      </c>
      <c r="F689" s="36">
        <f t="shared" si="32"/>
        <v>0</v>
      </c>
      <c r="G689" s="56"/>
    </row>
    <row r="690" spans="1:7" ht="15" customHeight="1">
      <c r="A690" s="27">
        <v>4042</v>
      </c>
      <c r="B690" s="28">
        <v>46165</v>
      </c>
      <c r="C690" s="14" t="s">
        <v>126</v>
      </c>
      <c r="D690" s="18" t="str">
        <f t="shared" si="30"/>
        <v>Switch</v>
      </c>
      <c r="E690" s="36">
        <f t="shared" si="31"/>
        <v>18</v>
      </c>
      <c r="F690" s="36">
        <f t="shared" si="32"/>
        <v>101</v>
      </c>
      <c r="G690" s="56"/>
    </row>
    <row r="691" spans="1:7" ht="15" customHeight="1">
      <c r="A691" s="27">
        <v>4039</v>
      </c>
      <c r="B691" s="28">
        <v>46165</v>
      </c>
      <c r="C691" s="14" t="s">
        <v>177</v>
      </c>
      <c r="D691" s="18" t="str">
        <f t="shared" si="30"/>
        <v>MAG-INS.CLUSTER COVER REAR-ABS-GALACTIC</v>
      </c>
      <c r="E691" s="36">
        <f t="shared" si="31"/>
        <v>18</v>
      </c>
      <c r="F691" s="36">
        <f t="shared" si="32"/>
        <v>1</v>
      </c>
      <c r="G691" s="56"/>
    </row>
    <row r="692" spans="1:7" ht="15" customHeight="1">
      <c r="A692" s="27">
        <v>4040</v>
      </c>
      <c r="B692" s="28">
        <v>46164</v>
      </c>
      <c r="C692" s="14" t="s">
        <v>179</v>
      </c>
      <c r="D692" s="18" t="str">
        <f t="shared" si="30"/>
        <v>BRAKE PADS</v>
      </c>
      <c r="E692" s="36">
        <f t="shared" si="31"/>
        <v>0</v>
      </c>
      <c r="F692" s="36">
        <f t="shared" si="32"/>
        <v>6</v>
      </c>
      <c r="G692" s="56"/>
    </row>
    <row r="693" spans="1:7" ht="15" customHeight="1">
      <c r="A693" s="27">
        <v>4040</v>
      </c>
      <c r="B693" s="28">
        <v>46164</v>
      </c>
      <c r="C693" s="14" t="s">
        <v>51</v>
      </c>
      <c r="D693" s="18" t="str">
        <f t="shared" si="30"/>
        <v>NEXUS OIL PALCO 80W90 120Ml</v>
      </c>
      <c r="E693" s="36">
        <f t="shared" si="31"/>
        <v>18</v>
      </c>
      <c r="F693" s="36">
        <f t="shared" si="32"/>
        <v>4</v>
      </c>
      <c r="G693" s="56"/>
    </row>
    <row r="694" spans="1:7" ht="15" customHeight="1">
      <c r="A694" s="27">
        <v>4038</v>
      </c>
      <c r="B694" s="28">
        <v>46163</v>
      </c>
      <c r="C694" s="14" t="s">
        <v>51</v>
      </c>
      <c r="D694" s="18" t="str">
        <f t="shared" si="30"/>
        <v>NEXUS OIL PALCO 80W90 120Ml</v>
      </c>
      <c r="E694" s="36">
        <f t="shared" si="31"/>
        <v>18</v>
      </c>
      <c r="F694" s="36">
        <f t="shared" si="32"/>
        <v>4</v>
      </c>
      <c r="G694" s="56"/>
    </row>
    <row r="695" spans="1:7" ht="15" customHeight="1">
      <c r="A695" s="27">
        <v>4039</v>
      </c>
      <c r="B695" s="28">
        <v>46163</v>
      </c>
      <c r="C695" s="14" t="s">
        <v>38</v>
      </c>
      <c r="D695" s="18" t="str">
        <f t="shared" si="30"/>
        <v>MAG-INS.CLUSTER COVER FRONT-ABS-GALACTIC</v>
      </c>
      <c r="E695" s="36">
        <f t="shared" si="31"/>
        <v>18</v>
      </c>
      <c r="F695" s="36">
        <f t="shared" si="32"/>
        <v>1</v>
      </c>
      <c r="G695" s="56"/>
    </row>
    <row r="696" spans="1:7" ht="15" customHeight="1">
      <c r="A696" s="27">
        <v>4035</v>
      </c>
      <c r="B696" s="28">
        <v>46163</v>
      </c>
      <c r="C696" s="14" t="s">
        <v>183</v>
      </c>
      <c r="D696" s="18" t="str">
        <f t="shared" si="30"/>
        <v xml:space="preserve">3.00-10 ZOOM D TL42 J
</v>
      </c>
      <c r="E696" s="36">
        <f t="shared" si="31"/>
        <v>18</v>
      </c>
      <c r="F696" s="36">
        <f t="shared" si="32"/>
        <v>0</v>
      </c>
      <c r="G696" s="56"/>
    </row>
    <row r="697" spans="1:7" ht="15" customHeight="1">
      <c r="A697" s="47" t="s">
        <v>963</v>
      </c>
      <c r="B697" s="28">
        <v>46162</v>
      </c>
      <c r="C697" s="14" t="s">
        <v>144</v>
      </c>
      <c r="D697" s="18" t="str">
        <f t="shared" si="30"/>
        <v>HANDLE_LOCK_ SET</v>
      </c>
      <c r="E697" s="36">
        <f t="shared" si="31"/>
        <v>18</v>
      </c>
      <c r="F697" s="36">
        <f t="shared" si="32"/>
        <v>3</v>
      </c>
      <c r="G697" s="56"/>
    </row>
    <row r="698" spans="1:7" ht="15" customHeight="1">
      <c r="A698" s="47" t="s">
        <v>963</v>
      </c>
      <c r="B698" s="28">
        <v>46162</v>
      </c>
      <c r="C698" s="14" t="s">
        <v>605</v>
      </c>
      <c r="D698" s="18" t="str">
        <f t="shared" si="30"/>
        <v>SWITCH PIGTAIL WIRING HARNESS</v>
      </c>
      <c r="E698" s="36">
        <f t="shared" si="31"/>
        <v>18</v>
      </c>
      <c r="F698" s="36">
        <f t="shared" si="32"/>
        <v>1</v>
      </c>
      <c r="G698" s="56"/>
    </row>
    <row r="699" spans="1:7" ht="15" customHeight="1">
      <c r="A699" s="47" t="s">
        <v>963</v>
      </c>
      <c r="B699" s="28">
        <v>46162</v>
      </c>
      <c r="C699" s="14" t="s">
        <v>62</v>
      </c>
      <c r="D699" s="18" t="str">
        <f t="shared" si="30"/>
        <v>MAGNUS-LOCK SET-PAVNA DM</v>
      </c>
      <c r="E699" s="36">
        <f t="shared" si="31"/>
        <v>18</v>
      </c>
      <c r="F699" s="36">
        <f t="shared" si="32"/>
        <v>4</v>
      </c>
      <c r="G699" s="56"/>
    </row>
    <row r="700" spans="1:7" ht="15" customHeight="1">
      <c r="A700" s="47" t="s">
        <v>963</v>
      </c>
      <c r="B700" s="28">
        <v>46162</v>
      </c>
      <c r="C700" s="14" t="s">
        <v>111</v>
      </c>
      <c r="D700" s="18" t="str">
        <f t="shared" si="30"/>
        <v>CHARGING SOCKET+10AFB FUSE+3PF250</v>
      </c>
      <c r="E700" s="36">
        <f t="shared" si="31"/>
        <v>18</v>
      </c>
      <c r="F700" s="36">
        <f t="shared" si="32"/>
        <v>2</v>
      </c>
      <c r="G700" s="56"/>
    </row>
    <row r="701" spans="1:7" ht="15" customHeight="1">
      <c r="A701" s="47" t="s">
        <v>963</v>
      </c>
      <c r="B701" s="28">
        <v>46162</v>
      </c>
      <c r="C701" s="14" t="s">
        <v>317</v>
      </c>
      <c r="D701" s="18" t="str">
        <f t="shared" si="30"/>
        <v>MAGNUS-LUGGAGE BOX LID-PP-BLACK</v>
      </c>
      <c r="E701" s="36">
        <f t="shared" si="31"/>
        <v>18</v>
      </c>
      <c r="F701" s="36">
        <f t="shared" si="32"/>
        <v>2</v>
      </c>
      <c r="G701" s="56"/>
    </row>
    <row r="702" spans="1:7" ht="15" customHeight="1">
      <c r="A702" s="47" t="s">
        <v>963</v>
      </c>
      <c r="B702" s="28">
        <v>46162</v>
      </c>
      <c r="C702" s="14" t="s">
        <v>118</v>
      </c>
      <c r="D702" s="18" t="str">
        <f t="shared" si="30"/>
        <v>TURN INDICATOR SWITCH-DM</v>
      </c>
      <c r="E702" s="36">
        <f t="shared" si="31"/>
        <v>18</v>
      </c>
      <c r="F702" s="36">
        <f t="shared" si="32"/>
        <v>3</v>
      </c>
      <c r="G702" s="56"/>
    </row>
    <row r="703" spans="1:7" ht="15" customHeight="1">
      <c r="A703" s="131" t="s">
        <v>963</v>
      </c>
      <c r="B703" s="28">
        <v>46162</v>
      </c>
      <c r="C703" s="14" t="s">
        <v>72</v>
      </c>
      <c r="D703" s="18" t="str">
        <f t="shared" si="30"/>
        <v>Zeal-Converter-48/60V-12V DCDC DM</v>
      </c>
      <c r="E703" s="36">
        <f t="shared" si="31"/>
        <v>18</v>
      </c>
      <c r="F703" s="36">
        <f t="shared" si="32"/>
        <v>0</v>
      </c>
      <c r="G703" s="56"/>
    </row>
    <row r="704" spans="1:7" ht="15" customHeight="1">
      <c r="A704" s="131">
        <v>4033</v>
      </c>
      <c r="B704" s="28">
        <v>46161</v>
      </c>
      <c r="C704" s="14" t="s">
        <v>62</v>
      </c>
      <c r="D704" s="18" t="str">
        <f t="shared" si="30"/>
        <v>MAGNUS-LOCK SET-PAVNA DM</v>
      </c>
      <c r="E704" s="36">
        <f t="shared" si="31"/>
        <v>18</v>
      </c>
      <c r="F704" s="36">
        <f t="shared" si="32"/>
        <v>4</v>
      </c>
      <c r="G704" s="56"/>
    </row>
    <row r="705" spans="1:7" ht="15" customHeight="1">
      <c r="A705" s="131">
        <v>4032</v>
      </c>
      <c r="B705" s="28">
        <v>46161</v>
      </c>
      <c r="C705" s="14" t="s">
        <v>132</v>
      </c>
      <c r="D705" s="18" t="str">
        <f t="shared" ref="D705:D768" si="33">VLOOKUP(C705,Old,2,FALSE)</f>
        <v>Zeal-Throttle-Black-DM</v>
      </c>
      <c r="E705" s="36">
        <f t="shared" ref="E705:E768" si="34">VLOOKUP(C705,Old,9,FALSE)</f>
        <v>18</v>
      </c>
      <c r="F705" s="36">
        <f t="shared" ref="F705:F768" si="35">VLOOKUP(C705,Old,8,FALSE)</f>
        <v>2</v>
      </c>
      <c r="G705" s="56"/>
    </row>
    <row r="706" spans="1:7" ht="15" customHeight="1">
      <c r="A706" s="131">
        <v>4030</v>
      </c>
      <c r="B706" s="28">
        <v>46159</v>
      </c>
      <c r="C706" s="14" t="s">
        <v>70</v>
      </c>
      <c r="D706" s="18" t="str">
        <f t="shared" si="33"/>
        <v>Brake Shoe Magnus</v>
      </c>
      <c r="E706" s="36">
        <f t="shared" si="34"/>
        <v>18</v>
      </c>
      <c r="F706" s="36">
        <f t="shared" si="35"/>
        <v>35</v>
      </c>
      <c r="G706" s="56"/>
    </row>
    <row r="707" spans="1:7" ht="15" customHeight="1">
      <c r="A707" s="131">
        <v>4031</v>
      </c>
      <c r="B707" s="28">
        <v>46159</v>
      </c>
      <c r="C707" s="14" t="s">
        <v>216</v>
      </c>
      <c r="D707" s="18" t="str">
        <f t="shared" si="33"/>
        <v>MAG-FRONT FENDER-ABS-MT RED DM</v>
      </c>
      <c r="E707" s="36">
        <f t="shared" si="34"/>
        <v>18</v>
      </c>
      <c r="F707" s="36">
        <f t="shared" si="35"/>
        <v>1</v>
      </c>
      <c r="G707" s="56"/>
    </row>
    <row r="708" spans="1:7" ht="15" customHeight="1">
      <c r="A708" s="131">
        <v>4028</v>
      </c>
      <c r="B708" s="28">
        <v>46159</v>
      </c>
      <c r="C708" s="14" t="s">
        <v>291</v>
      </c>
      <c r="D708" s="18" t="str">
        <f t="shared" si="33"/>
        <v>MAG-PROTECTION BOARD RH-ABS-WHITE DM BPLGW00518</v>
      </c>
      <c r="E708" s="36">
        <f t="shared" si="34"/>
        <v>18</v>
      </c>
      <c r="F708" s="36">
        <f t="shared" si="35"/>
        <v>1</v>
      </c>
      <c r="G708" s="56"/>
    </row>
    <row r="709" spans="1:7" ht="15" customHeight="1">
      <c r="A709" s="131">
        <v>4028</v>
      </c>
      <c r="B709" s="28">
        <v>46159</v>
      </c>
      <c r="C709" s="14" t="s">
        <v>290</v>
      </c>
      <c r="D709" s="18" t="str">
        <f t="shared" si="33"/>
        <v>MAG-PROTECTION BOARD LH-ABS-WHITE DM</v>
      </c>
      <c r="E709" s="36">
        <f t="shared" si="34"/>
        <v>18</v>
      </c>
      <c r="F709" s="36">
        <f t="shared" si="35"/>
        <v>1</v>
      </c>
      <c r="G709" s="56"/>
    </row>
    <row r="710" spans="1:7" ht="15" customHeight="1">
      <c r="A710" s="131">
        <v>4028</v>
      </c>
      <c r="B710" s="28">
        <v>46159</v>
      </c>
      <c r="C710" s="14" t="s">
        <v>289</v>
      </c>
      <c r="D710" s="18" t="str">
        <f t="shared" si="33"/>
        <v>MAGNUS FRONT PANEL RH-ABS-WHITE DM BPLGW00510</v>
      </c>
      <c r="E710" s="36">
        <f t="shared" si="34"/>
        <v>18</v>
      </c>
      <c r="F710" s="36">
        <f t="shared" si="35"/>
        <v>1</v>
      </c>
      <c r="G710" s="56"/>
    </row>
    <row r="711" spans="1:7" ht="15" customHeight="1">
      <c r="A711" s="131">
        <v>4029</v>
      </c>
      <c r="B711" s="28">
        <v>46159</v>
      </c>
      <c r="C711" s="14" t="s">
        <v>196</v>
      </c>
      <c r="D711" s="18" t="str">
        <f t="shared" si="33"/>
        <v>MAG-FRONT FENDER-ABS-GR BLK DM</v>
      </c>
      <c r="E711" s="36">
        <f t="shared" si="34"/>
        <v>18</v>
      </c>
      <c r="F711" s="36">
        <f t="shared" si="35"/>
        <v>3</v>
      </c>
      <c r="G711" s="56"/>
    </row>
    <row r="712" spans="1:7" ht="15" customHeight="1">
      <c r="A712" s="131">
        <v>4024</v>
      </c>
      <c r="B712" s="28">
        <v>46159</v>
      </c>
      <c r="C712" s="14" t="s">
        <v>62</v>
      </c>
      <c r="D712" s="18" t="str">
        <f t="shared" si="33"/>
        <v>MAGNUS-LOCK SET-PAVNA DM</v>
      </c>
      <c r="E712" s="36">
        <f t="shared" si="34"/>
        <v>18</v>
      </c>
      <c r="F712" s="36">
        <f t="shared" si="35"/>
        <v>4</v>
      </c>
      <c r="G712" s="56"/>
    </row>
    <row r="713" spans="1:7" ht="15" customHeight="1">
      <c r="A713" s="131">
        <v>4024</v>
      </c>
      <c r="B713" s="28">
        <v>46159</v>
      </c>
      <c r="C713" s="14" t="s">
        <v>70</v>
      </c>
      <c r="D713" s="18" t="str">
        <f t="shared" si="33"/>
        <v>Brake Shoe Magnus</v>
      </c>
      <c r="E713" s="36">
        <f t="shared" si="34"/>
        <v>18</v>
      </c>
      <c r="F713" s="36">
        <f t="shared" si="35"/>
        <v>35</v>
      </c>
      <c r="G713" s="56"/>
    </row>
    <row r="714" spans="1:7" ht="15" customHeight="1">
      <c r="A714" s="131">
        <v>4024</v>
      </c>
      <c r="B714" s="28">
        <v>46159</v>
      </c>
      <c r="C714" s="14" t="s">
        <v>64</v>
      </c>
      <c r="D714" s="18" t="str">
        <f t="shared" si="33"/>
        <v>Front Bearing Kit 6201RS (Pair)</v>
      </c>
      <c r="E714" s="36">
        <f t="shared" si="34"/>
        <v>18</v>
      </c>
      <c r="F714" s="36">
        <f t="shared" si="35"/>
        <v>6</v>
      </c>
      <c r="G714" s="56"/>
    </row>
    <row r="715" spans="1:7" ht="15" customHeight="1">
      <c r="A715" s="131">
        <v>4023</v>
      </c>
      <c r="B715" s="28">
        <v>46158</v>
      </c>
      <c r="C715" s="14" t="s">
        <v>114</v>
      </c>
      <c r="D715" s="18" t="str">
        <f t="shared" si="33"/>
        <v>Zeal-Brake Lever LH-Al PDC-Black PC</v>
      </c>
      <c r="E715" s="36">
        <f t="shared" si="34"/>
        <v>18</v>
      </c>
      <c r="F715" s="36">
        <f t="shared" si="35"/>
        <v>12</v>
      </c>
      <c r="G715" s="56"/>
    </row>
    <row r="716" spans="1:7" ht="15" customHeight="1">
      <c r="A716" s="131">
        <v>4022</v>
      </c>
      <c r="B716" s="28">
        <v>46158</v>
      </c>
      <c r="C716" s="14" t="s">
        <v>245</v>
      </c>
      <c r="D716" s="18" t="str">
        <f t="shared" si="33"/>
        <v>ZEAL/MAG-MOTOR CONNECTING WIRE</v>
      </c>
      <c r="E716" s="36">
        <f t="shared" si="34"/>
        <v>18</v>
      </c>
      <c r="F716" s="36">
        <f t="shared" si="35"/>
        <v>1</v>
      </c>
      <c r="G716" s="56"/>
    </row>
    <row r="717" spans="1:7" ht="15" customHeight="1">
      <c r="A717" s="131">
        <v>4022</v>
      </c>
      <c r="B717" s="28">
        <v>46158</v>
      </c>
      <c r="C717" s="14" t="s">
        <v>243</v>
      </c>
      <c r="D717" s="18" t="str">
        <f t="shared" si="33"/>
        <v>Connectioion Boxn Cable Junct</v>
      </c>
      <c r="E717" s="36">
        <f t="shared" si="34"/>
        <v>18</v>
      </c>
      <c r="F717" s="36">
        <f t="shared" si="35"/>
        <v>43</v>
      </c>
      <c r="G717" s="56"/>
    </row>
    <row r="718" spans="1:7" ht="15" customHeight="1">
      <c r="A718" s="131">
        <v>4025</v>
      </c>
      <c r="B718" s="28">
        <v>46158</v>
      </c>
      <c r="C718" s="14" t="s">
        <v>302</v>
      </c>
      <c r="D718" s="18" t="str">
        <f t="shared" si="33"/>
        <v>Magnus-Seat Latch Cable DM</v>
      </c>
      <c r="E718" s="36">
        <f t="shared" si="34"/>
        <v>18</v>
      </c>
      <c r="F718" s="36">
        <f t="shared" si="35"/>
        <v>6</v>
      </c>
      <c r="G718" s="56"/>
    </row>
    <row r="719" spans="1:7" ht="15" customHeight="1">
      <c r="A719" s="131">
        <v>4025</v>
      </c>
      <c r="B719" s="28">
        <v>46158</v>
      </c>
      <c r="C719" s="14" t="s">
        <v>62</v>
      </c>
      <c r="D719" s="18" t="str">
        <f t="shared" si="33"/>
        <v>MAGNUS-LOCK SET-PAVNA DM</v>
      </c>
      <c r="E719" s="36">
        <f t="shared" si="34"/>
        <v>18</v>
      </c>
      <c r="F719" s="36">
        <f t="shared" si="35"/>
        <v>4</v>
      </c>
      <c r="G719" s="56"/>
    </row>
    <row r="720" spans="1:7" ht="15" customHeight="1">
      <c r="A720" s="131">
        <v>4025</v>
      </c>
      <c r="B720" s="28">
        <v>46158</v>
      </c>
      <c r="C720" s="14" t="s">
        <v>258</v>
      </c>
      <c r="D720" s="18" t="str">
        <f t="shared" si="33"/>
        <v>Magnus/zeal-Seat Latch DM</v>
      </c>
      <c r="E720" s="36">
        <f t="shared" si="34"/>
        <v>18</v>
      </c>
      <c r="F720" s="36">
        <f t="shared" si="35"/>
        <v>5</v>
      </c>
      <c r="G720" s="56"/>
    </row>
    <row r="721" spans="1:7" ht="15" customHeight="1">
      <c r="A721" s="131">
        <v>4020</v>
      </c>
      <c r="B721" s="28">
        <v>46157</v>
      </c>
      <c r="C721" s="14" t="s">
        <v>44</v>
      </c>
      <c r="D721" s="18" t="str">
        <f t="shared" si="33"/>
        <v>MAG-FORK STEM RACER-ID30-CH STEEL</v>
      </c>
      <c r="E721" s="36">
        <f t="shared" si="34"/>
        <v>18</v>
      </c>
      <c r="F721" s="36">
        <f t="shared" si="35"/>
        <v>9</v>
      </c>
      <c r="G721" s="56"/>
    </row>
    <row r="722" spans="1:7" ht="15" customHeight="1">
      <c r="A722" s="131">
        <v>4020</v>
      </c>
      <c r="B722" s="28">
        <v>46157</v>
      </c>
      <c r="C722" s="14" t="s">
        <v>56</v>
      </c>
      <c r="D722" s="18" t="str">
        <f t="shared" si="33"/>
        <v>MAG-BOTTOM RACER CUP-CH STEEL</v>
      </c>
      <c r="E722" s="36">
        <f t="shared" si="34"/>
        <v>18</v>
      </c>
      <c r="F722" s="36">
        <f t="shared" si="35"/>
        <v>9</v>
      </c>
      <c r="G722" s="56"/>
    </row>
    <row r="723" spans="1:7" ht="15" customHeight="1">
      <c r="A723" s="131">
        <v>4020</v>
      </c>
      <c r="B723" s="28">
        <v>46157</v>
      </c>
      <c r="C723" s="14" t="s">
        <v>61</v>
      </c>
      <c r="D723" s="18" t="str">
        <f t="shared" si="33"/>
        <v>MAG-TOP RACER CUP-CH STEEL</v>
      </c>
      <c r="E723" s="36">
        <f t="shared" si="34"/>
        <v>18</v>
      </c>
      <c r="F723" s="36">
        <f t="shared" si="35"/>
        <v>9</v>
      </c>
      <c r="G723" s="56"/>
    </row>
    <row r="724" spans="1:7" ht="15" customHeight="1">
      <c r="A724" s="131">
        <v>4020</v>
      </c>
      <c r="B724" s="28">
        <v>46157</v>
      </c>
      <c r="C724" s="14" t="s">
        <v>66</v>
      </c>
      <c r="D724" s="18" t="str">
        <f t="shared" si="33"/>
        <v>20X4MM MAG-RACER BALL&amp;CAGE-4MM-TOP</v>
      </c>
      <c r="E724" s="36">
        <f t="shared" si="34"/>
        <v>18</v>
      </c>
      <c r="F724" s="36">
        <f t="shared" si="35"/>
        <v>9</v>
      </c>
      <c r="G724" s="56"/>
    </row>
    <row r="725" spans="1:7" ht="15" customHeight="1">
      <c r="A725" s="131">
        <v>4020</v>
      </c>
      <c r="B725" s="28">
        <v>46157</v>
      </c>
      <c r="C725" s="14" t="s">
        <v>73</v>
      </c>
      <c r="D725" s="18" t="str">
        <f t="shared" si="33"/>
        <v>14X6.35MAG-RACER BALL 6.35MM-BEARING-BTM</v>
      </c>
      <c r="E725" s="36">
        <f t="shared" si="34"/>
        <v>18</v>
      </c>
      <c r="F725" s="36">
        <f t="shared" si="35"/>
        <v>9</v>
      </c>
      <c r="G725" s="56"/>
    </row>
    <row r="726" spans="1:7" ht="15" customHeight="1">
      <c r="A726" s="131">
        <v>4020</v>
      </c>
      <c r="B726" s="28">
        <v>46157</v>
      </c>
      <c r="C726" s="14" t="s">
        <v>78</v>
      </c>
      <c r="D726" s="18" t="str">
        <f t="shared" si="33"/>
        <v>ZEAL/REO-RACER NUT-M24X3 HEX 32 MM-YZP</v>
      </c>
      <c r="E726" s="36">
        <f t="shared" si="34"/>
        <v>18</v>
      </c>
      <c r="F726" s="36">
        <f t="shared" si="35"/>
        <v>9</v>
      </c>
      <c r="G726" s="56"/>
    </row>
    <row r="727" spans="1:7" ht="15" customHeight="1">
      <c r="A727" s="131">
        <v>4020</v>
      </c>
      <c r="B727" s="28">
        <v>46157</v>
      </c>
      <c r="C727" s="14" t="s">
        <v>83</v>
      </c>
      <c r="D727" s="18" t="str">
        <f t="shared" si="33"/>
        <v>ZEAL/REO-RACER NUT-M24X3 HEX 46 MM-YZP</v>
      </c>
      <c r="E727" s="36">
        <f t="shared" si="34"/>
        <v>18</v>
      </c>
      <c r="F727" s="36">
        <f t="shared" si="35"/>
        <v>9</v>
      </c>
      <c r="G727" s="56"/>
    </row>
    <row r="728" spans="1:7" ht="15" customHeight="1">
      <c r="A728" s="131">
        <v>4020</v>
      </c>
      <c r="B728" s="28">
        <v>46157</v>
      </c>
      <c r="C728" s="14" t="s">
        <v>88</v>
      </c>
      <c r="D728" s="18" t="str">
        <f t="shared" si="33"/>
        <v>FORK RACER DUST CAP-PP</v>
      </c>
      <c r="E728" s="36">
        <f t="shared" si="34"/>
        <v>18</v>
      </c>
      <c r="F728" s="36">
        <f t="shared" si="35"/>
        <v>20</v>
      </c>
      <c r="G728" s="56"/>
    </row>
    <row r="729" spans="1:7" ht="15" customHeight="1">
      <c r="A729" s="131">
        <v>4016</v>
      </c>
      <c r="B729" s="28">
        <v>46155</v>
      </c>
      <c r="C729" s="132" t="s">
        <v>405</v>
      </c>
      <c r="D729" s="18" t="str">
        <f t="shared" si="33"/>
        <v>MAG-MCB-MOUNT-BRACKET-STL-BLK</v>
      </c>
      <c r="E729" s="36">
        <f t="shared" si="34"/>
        <v>18</v>
      </c>
      <c r="F729" s="36">
        <f t="shared" si="35"/>
        <v>2</v>
      </c>
      <c r="G729" s="56"/>
    </row>
    <row r="730" spans="1:7" ht="15" customHeight="1">
      <c r="A730" s="131">
        <v>4016</v>
      </c>
      <c r="B730" s="28">
        <v>46155</v>
      </c>
      <c r="C730" s="132" t="s">
        <v>301</v>
      </c>
      <c r="D730" s="18" t="str">
        <f t="shared" si="33"/>
        <v>MAGNUS-LUGGAGE BOX-PP-BLACK</v>
      </c>
      <c r="E730" s="36">
        <f t="shared" si="34"/>
        <v>18</v>
      </c>
      <c r="F730" s="36">
        <f t="shared" si="35"/>
        <v>1</v>
      </c>
      <c r="G730" s="56"/>
    </row>
    <row r="731" spans="1:7" ht="15" customHeight="1">
      <c r="A731" s="131">
        <v>4016</v>
      </c>
      <c r="B731" s="28">
        <v>46155</v>
      </c>
      <c r="C731" s="132" t="s">
        <v>317</v>
      </c>
      <c r="D731" s="18" t="str">
        <f t="shared" si="33"/>
        <v>MAGNUS-LUGGAGE BOX LID-PP-BLACK</v>
      </c>
      <c r="E731" s="36">
        <f t="shared" si="34"/>
        <v>18</v>
      </c>
      <c r="F731" s="36">
        <f t="shared" si="35"/>
        <v>2</v>
      </c>
      <c r="G731" s="56"/>
    </row>
    <row r="732" spans="1:7" ht="15" customHeight="1">
      <c r="A732" s="131">
        <v>4016</v>
      </c>
      <c r="B732" s="28">
        <v>46155</v>
      </c>
      <c r="C732" s="132" t="s">
        <v>132</v>
      </c>
      <c r="D732" s="18" t="str">
        <f t="shared" si="33"/>
        <v>Zeal-Throttle-Black-DM</v>
      </c>
      <c r="E732" s="36">
        <f t="shared" si="34"/>
        <v>18</v>
      </c>
      <c r="F732" s="36">
        <f t="shared" si="35"/>
        <v>2</v>
      </c>
      <c r="G732" s="56"/>
    </row>
    <row r="733" spans="1:7" ht="15" customHeight="1">
      <c r="A733" s="131">
        <v>4013</v>
      </c>
      <c r="B733" s="28">
        <v>46154</v>
      </c>
      <c r="C733" s="132" t="s">
        <v>129</v>
      </c>
      <c r="D733" s="18" t="str">
        <f t="shared" si="33"/>
        <v>Rear View Mirror Winner Magnus</v>
      </c>
      <c r="E733" s="36">
        <f t="shared" si="34"/>
        <v>18</v>
      </c>
      <c r="F733" s="36">
        <f t="shared" si="35"/>
        <v>34</v>
      </c>
      <c r="G733" s="56"/>
    </row>
    <row r="734" spans="1:7" ht="15" customHeight="1">
      <c r="A734" s="131">
        <v>4012</v>
      </c>
      <c r="B734" s="28">
        <v>46152</v>
      </c>
      <c r="C734" s="132" t="s">
        <v>132</v>
      </c>
      <c r="D734" s="18" t="str">
        <f t="shared" si="33"/>
        <v>Zeal-Throttle-Black-DM</v>
      </c>
      <c r="E734" s="36">
        <f t="shared" si="34"/>
        <v>18</v>
      </c>
      <c r="F734" s="36">
        <f t="shared" si="35"/>
        <v>2</v>
      </c>
      <c r="G734" s="56"/>
    </row>
    <row r="735" spans="1:7" ht="15" customHeight="1">
      <c r="A735" s="131">
        <v>4012</v>
      </c>
      <c r="B735" s="28">
        <v>46152</v>
      </c>
      <c r="C735" s="132" t="s">
        <v>183</v>
      </c>
      <c r="D735" s="18" t="str">
        <f t="shared" si="33"/>
        <v xml:space="preserve">3.00-10 ZOOM D TL42 J
</v>
      </c>
      <c r="E735" s="36">
        <f t="shared" si="34"/>
        <v>18</v>
      </c>
      <c r="F735" s="36">
        <f t="shared" si="35"/>
        <v>0</v>
      </c>
      <c r="G735" s="56"/>
    </row>
    <row r="736" spans="1:7" ht="15" customHeight="1">
      <c r="A736" s="131">
        <v>4012</v>
      </c>
      <c r="B736" s="28">
        <v>46152</v>
      </c>
      <c r="C736" s="132" t="s">
        <v>129</v>
      </c>
      <c r="D736" s="18" t="str">
        <f t="shared" si="33"/>
        <v>Rear View Mirror Winner Magnus</v>
      </c>
      <c r="E736" s="36">
        <f t="shared" si="34"/>
        <v>18</v>
      </c>
      <c r="F736" s="36">
        <f t="shared" si="35"/>
        <v>34</v>
      </c>
      <c r="G736" s="56"/>
    </row>
    <row r="737" spans="1:7" ht="15" customHeight="1">
      <c r="A737" s="131">
        <v>4012</v>
      </c>
      <c r="B737" s="28">
        <v>46152</v>
      </c>
      <c r="C737" s="132" t="s">
        <v>64</v>
      </c>
      <c r="D737" s="18" t="str">
        <f t="shared" si="33"/>
        <v>Front Bearing Kit 6201RS (Pair)</v>
      </c>
      <c r="E737" s="36">
        <f t="shared" si="34"/>
        <v>18</v>
      </c>
      <c r="F737" s="36">
        <f t="shared" si="35"/>
        <v>6</v>
      </c>
      <c r="G737" s="56"/>
    </row>
    <row r="738" spans="1:7" ht="15" customHeight="1">
      <c r="A738" s="131">
        <v>4012</v>
      </c>
      <c r="B738" s="28">
        <v>46152</v>
      </c>
      <c r="C738" s="132" t="s">
        <v>70</v>
      </c>
      <c r="D738" s="18" t="str">
        <f t="shared" si="33"/>
        <v>Brake Shoe Magnus</v>
      </c>
      <c r="E738" s="36">
        <f t="shared" si="34"/>
        <v>18</v>
      </c>
      <c r="F738" s="36">
        <f t="shared" si="35"/>
        <v>35</v>
      </c>
      <c r="G738" s="56"/>
    </row>
    <row r="739" spans="1:7" ht="15" customHeight="1">
      <c r="A739" s="131" t="s">
        <v>371</v>
      </c>
      <c r="B739" s="28">
        <v>46150</v>
      </c>
      <c r="C739" s="132" t="s">
        <v>126</v>
      </c>
      <c r="D739" s="18" t="str">
        <f t="shared" si="33"/>
        <v>Switch</v>
      </c>
      <c r="E739" s="36">
        <f t="shared" si="34"/>
        <v>18</v>
      </c>
      <c r="F739" s="36">
        <f t="shared" si="35"/>
        <v>101</v>
      </c>
      <c r="G739" s="56"/>
    </row>
    <row r="740" spans="1:7" ht="15" customHeight="1">
      <c r="A740" s="131">
        <v>4008</v>
      </c>
      <c r="B740" s="28">
        <v>46150</v>
      </c>
      <c r="C740" s="132" t="s">
        <v>162</v>
      </c>
      <c r="D740" s="18" t="str">
        <f t="shared" si="33"/>
        <v>LUGG-BOX-FRONT COVER-LID-PP-BK</v>
      </c>
      <c r="E740" s="36">
        <f t="shared" si="34"/>
        <v>18</v>
      </c>
      <c r="F740" s="36">
        <f t="shared" si="35"/>
        <v>7</v>
      </c>
      <c r="G740" s="56"/>
    </row>
    <row r="741" spans="1:7" ht="15" customHeight="1">
      <c r="A741" s="131">
        <v>4008</v>
      </c>
      <c r="B741" s="28">
        <v>46150</v>
      </c>
      <c r="C741" s="132" t="s">
        <v>1028</v>
      </c>
      <c r="D741" s="18" t="str">
        <f t="shared" si="33"/>
        <v>Seat Cover Magnus</v>
      </c>
      <c r="E741" s="36">
        <f t="shared" si="34"/>
        <v>18</v>
      </c>
      <c r="F741" s="36">
        <f t="shared" si="35"/>
        <v>3</v>
      </c>
      <c r="G741" s="56"/>
    </row>
    <row r="742" spans="1:7" ht="15" customHeight="1">
      <c r="A742" s="131">
        <v>4008</v>
      </c>
      <c r="B742" s="28">
        <v>46150</v>
      </c>
      <c r="C742" s="132" t="s">
        <v>64</v>
      </c>
      <c r="D742" s="18" t="str">
        <f t="shared" si="33"/>
        <v>Front Bearing Kit 6201RS (Pair)</v>
      </c>
      <c r="E742" s="36">
        <f t="shared" si="34"/>
        <v>18</v>
      </c>
      <c r="F742" s="36">
        <f t="shared" si="35"/>
        <v>6</v>
      </c>
      <c r="G742" s="56"/>
    </row>
    <row r="743" spans="1:7" ht="15" customHeight="1">
      <c r="A743" s="131">
        <v>4008</v>
      </c>
      <c r="B743" s="28">
        <v>46150</v>
      </c>
      <c r="C743" s="132" t="s">
        <v>70</v>
      </c>
      <c r="D743" s="18" t="str">
        <f t="shared" si="33"/>
        <v>Brake Shoe Magnus</v>
      </c>
      <c r="E743" s="36">
        <f t="shared" si="34"/>
        <v>18</v>
      </c>
      <c r="F743" s="36">
        <f t="shared" si="35"/>
        <v>35</v>
      </c>
      <c r="G743" s="56"/>
    </row>
    <row r="744" spans="1:7" ht="15" customHeight="1">
      <c r="A744" s="131">
        <v>4008</v>
      </c>
      <c r="B744" s="28">
        <v>46150</v>
      </c>
      <c r="C744" s="132" t="s">
        <v>70</v>
      </c>
      <c r="D744" s="18" t="str">
        <f t="shared" si="33"/>
        <v>Brake Shoe Magnus</v>
      </c>
      <c r="E744" s="36">
        <f t="shared" si="34"/>
        <v>18</v>
      </c>
      <c r="F744" s="36">
        <f t="shared" si="35"/>
        <v>35</v>
      </c>
      <c r="G744" s="56"/>
    </row>
    <row r="745" spans="1:7" ht="15" customHeight="1">
      <c r="A745" s="131">
        <v>3299</v>
      </c>
      <c r="B745" s="28">
        <v>46145</v>
      </c>
      <c r="C745" s="132" t="s">
        <v>51</v>
      </c>
      <c r="D745" s="18" t="str">
        <f t="shared" si="33"/>
        <v>NEXUS OIL PALCO 80W90 120Ml</v>
      </c>
      <c r="E745" s="36">
        <f t="shared" si="34"/>
        <v>18</v>
      </c>
      <c r="F745" s="36">
        <f t="shared" si="35"/>
        <v>4</v>
      </c>
      <c r="G745" s="56"/>
    </row>
    <row r="746" spans="1:7" ht="15" customHeight="1">
      <c r="A746" s="131">
        <v>3293</v>
      </c>
      <c r="B746" s="28">
        <v>46143</v>
      </c>
      <c r="C746" s="132" t="s">
        <v>70</v>
      </c>
      <c r="D746" s="18" t="str">
        <f t="shared" si="33"/>
        <v>Brake Shoe Magnus</v>
      </c>
      <c r="E746" s="36">
        <f t="shared" si="34"/>
        <v>18</v>
      </c>
      <c r="F746" s="36">
        <f t="shared" si="35"/>
        <v>35</v>
      </c>
      <c r="G746" s="56"/>
    </row>
    <row r="747" spans="1:7" ht="15" customHeight="1">
      <c r="A747" s="131">
        <v>3294</v>
      </c>
      <c r="B747" s="28">
        <v>46143</v>
      </c>
      <c r="C747" s="132" t="s">
        <v>100</v>
      </c>
      <c r="D747" s="18" t="str">
        <f t="shared" si="33"/>
        <v>CEAT 90/90-12 ZOOM X3 54J TL (Tyre 12")</v>
      </c>
      <c r="E747" s="36">
        <f t="shared" si="34"/>
        <v>18</v>
      </c>
      <c r="F747" s="36">
        <f t="shared" si="35"/>
        <v>1</v>
      </c>
      <c r="G747" s="56"/>
    </row>
    <row r="748" spans="1:7" ht="15" customHeight="1">
      <c r="A748" s="131">
        <v>3291</v>
      </c>
      <c r="B748" s="28">
        <v>46142</v>
      </c>
      <c r="C748" s="132" t="s">
        <v>38</v>
      </c>
      <c r="D748" s="18" t="str">
        <f t="shared" si="33"/>
        <v>MAG-INS.CLUSTER COVER FRONT-ABS-GALACTIC</v>
      </c>
      <c r="E748" s="36">
        <f t="shared" si="34"/>
        <v>18</v>
      </c>
      <c r="F748" s="36">
        <f t="shared" si="35"/>
        <v>1</v>
      </c>
      <c r="G748" s="56"/>
    </row>
    <row r="749" spans="1:7" ht="15" customHeight="1">
      <c r="A749" s="131">
        <v>3291</v>
      </c>
      <c r="B749" s="28">
        <v>46142</v>
      </c>
      <c r="C749" s="132" t="s">
        <v>177</v>
      </c>
      <c r="D749" s="18" t="str">
        <f t="shared" si="33"/>
        <v>MAG-INS.CLUSTER COVER REAR-ABS-GALACTIC</v>
      </c>
      <c r="E749" s="36">
        <f t="shared" si="34"/>
        <v>18</v>
      </c>
      <c r="F749" s="36">
        <f t="shared" si="35"/>
        <v>1</v>
      </c>
      <c r="G749" s="56"/>
    </row>
    <row r="750" spans="1:7" ht="15" customHeight="1">
      <c r="A750" s="131">
        <v>3288</v>
      </c>
      <c r="B750" s="28">
        <v>46142</v>
      </c>
      <c r="C750" s="132" t="s">
        <v>224</v>
      </c>
      <c r="D750" s="18" t="str">
        <f t="shared" si="33"/>
        <v>MAG-FRONT PANEL LH-ABS-OCEAN BLUE DM</v>
      </c>
      <c r="E750" s="36">
        <f t="shared" si="34"/>
        <v>18</v>
      </c>
      <c r="F750" s="36">
        <f t="shared" si="35"/>
        <v>2</v>
      </c>
      <c r="G750" s="56"/>
    </row>
    <row r="751" spans="1:7" ht="15" customHeight="1">
      <c r="A751" s="131">
        <v>3288</v>
      </c>
      <c r="B751" s="28">
        <v>46142</v>
      </c>
      <c r="C751" s="132" t="s">
        <v>268</v>
      </c>
      <c r="D751" s="18" t="str">
        <f t="shared" si="33"/>
        <v>MAG-FRONT PANEL RH-ABS-OCEAN BLUE DM</v>
      </c>
      <c r="E751" s="36">
        <f t="shared" si="34"/>
        <v>18</v>
      </c>
      <c r="F751" s="36">
        <f t="shared" si="35"/>
        <v>1</v>
      </c>
      <c r="G751" s="56"/>
    </row>
    <row r="752" spans="1:7" ht="15" customHeight="1">
      <c r="A752" s="131">
        <v>3288</v>
      </c>
      <c r="B752" s="28">
        <v>46142</v>
      </c>
      <c r="C752" s="132" t="s">
        <v>300</v>
      </c>
      <c r="D752" s="18" t="str">
        <f t="shared" si="33"/>
        <v>MAG-PROTECTION BOARD LH-ABS-OCEAN BLUE D</v>
      </c>
      <c r="E752" s="36">
        <f t="shared" si="34"/>
        <v>18</v>
      </c>
      <c r="F752" s="36">
        <f t="shared" si="35"/>
        <v>2</v>
      </c>
      <c r="G752" s="56"/>
    </row>
    <row r="753" spans="1:7" ht="15" customHeight="1">
      <c r="A753" s="131">
        <v>3288</v>
      </c>
      <c r="B753" s="28">
        <v>46142</v>
      </c>
      <c r="C753" s="132" t="s">
        <v>226</v>
      </c>
      <c r="D753" s="18" t="str">
        <f t="shared" si="33"/>
        <v>MAG-PROTECTION BOARD RH-ABS-OCEAN BLE DM</v>
      </c>
      <c r="E753" s="36">
        <f t="shared" si="34"/>
        <v>18</v>
      </c>
      <c r="F753" s="36">
        <f t="shared" si="35"/>
        <v>2</v>
      </c>
      <c r="G753" s="56"/>
    </row>
    <row r="754" spans="1:7" ht="15" customHeight="1">
      <c r="A754" s="131">
        <v>3288</v>
      </c>
      <c r="B754" s="28">
        <v>46142</v>
      </c>
      <c r="C754" s="132" t="s">
        <v>482</v>
      </c>
      <c r="D754" s="18" t="str">
        <f t="shared" si="33"/>
        <v>MAGNUS EX DECAL FRONT RH</v>
      </c>
      <c r="E754" s="36">
        <f t="shared" si="34"/>
        <v>18</v>
      </c>
      <c r="F754" s="36">
        <f t="shared" si="35"/>
        <v>0</v>
      </c>
      <c r="G754" s="56"/>
    </row>
    <row r="755" spans="1:7" ht="15" customHeight="1">
      <c r="A755" s="131">
        <v>3288</v>
      </c>
      <c r="B755" s="28">
        <v>46142</v>
      </c>
      <c r="C755" s="132" t="s">
        <v>484</v>
      </c>
      <c r="D755" s="18" t="str">
        <f t="shared" si="33"/>
        <v>MAGNUS EX DECAL FRONT LH</v>
      </c>
      <c r="E755" s="36">
        <f t="shared" si="34"/>
        <v>18</v>
      </c>
      <c r="F755" s="36">
        <f t="shared" si="35"/>
        <v>0</v>
      </c>
      <c r="G755" s="56"/>
    </row>
    <row r="756" spans="1:7" ht="15" customHeight="1">
      <c r="A756" s="131">
        <v>3284</v>
      </c>
      <c r="B756" s="28">
        <v>46142</v>
      </c>
      <c r="C756" s="132" t="s">
        <v>554</v>
      </c>
      <c r="D756" s="18" t="str">
        <f t="shared" si="33"/>
        <v>MAGNUS HS-BAG HOOK-PP-BLACK</v>
      </c>
      <c r="E756" s="36">
        <f t="shared" si="34"/>
        <v>18</v>
      </c>
      <c r="F756" s="36">
        <f t="shared" si="35"/>
        <v>9</v>
      </c>
      <c r="G756" s="56"/>
    </row>
    <row r="757" spans="1:7" ht="15" customHeight="1">
      <c r="A757" s="131">
        <v>3285</v>
      </c>
      <c r="B757" s="28">
        <v>46141</v>
      </c>
      <c r="C757" s="132" t="s">
        <v>70</v>
      </c>
      <c r="D757" s="18" t="str">
        <f t="shared" si="33"/>
        <v>Brake Shoe Magnus</v>
      </c>
      <c r="E757" s="36">
        <f t="shared" si="34"/>
        <v>18</v>
      </c>
      <c r="F757" s="36">
        <f t="shared" si="35"/>
        <v>35</v>
      </c>
      <c r="G757" s="56"/>
    </row>
    <row r="758" spans="1:7" ht="15" customHeight="1">
      <c r="A758" s="131" t="s">
        <v>779</v>
      </c>
      <c r="B758" s="28">
        <v>46138</v>
      </c>
      <c r="C758" s="132" t="s">
        <v>400</v>
      </c>
      <c r="D758" s="18" t="str">
        <f t="shared" si="33"/>
        <v>MAG-FRONT FENDER-ABS-GALACTIC GREY</v>
      </c>
      <c r="E758" s="36">
        <f t="shared" si="34"/>
        <v>18</v>
      </c>
      <c r="F758" s="36">
        <f t="shared" si="35"/>
        <v>0</v>
      </c>
      <c r="G758" s="56"/>
    </row>
    <row r="759" spans="1:7" ht="15" customHeight="1">
      <c r="A759" s="131">
        <v>3276</v>
      </c>
      <c r="B759" s="28">
        <v>46138</v>
      </c>
      <c r="C759" s="132" t="s">
        <v>62</v>
      </c>
      <c r="D759" s="18" t="str">
        <f t="shared" si="33"/>
        <v>MAGNUS-LOCK SET-PAVNA DM</v>
      </c>
      <c r="E759" s="36">
        <f t="shared" si="34"/>
        <v>18</v>
      </c>
      <c r="F759" s="36">
        <f t="shared" si="35"/>
        <v>4</v>
      </c>
      <c r="G759" s="56"/>
    </row>
    <row r="760" spans="1:7" ht="15" customHeight="1">
      <c r="A760" s="131">
        <v>3272</v>
      </c>
      <c r="B760" s="28">
        <v>46136</v>
      </c>
      <c r="C760" s="132" t="s">
        <v>566</v>
      </c>
      <c r="D760" s="18" t="str">
        <f t="shared" si="33"/>
        <v>MAGNUS FRONT PANEL LH-ABS-MT RED DM</v>
      </c>
      <c r="E760" s="36">
        <f t="shared" si="34"/>
        <v>18</v>
      </c>
      <c r="F760" s="36">
        <f t="shared" si="35"/>
        <v>1</v>
      </c>
      <c r="G760" s="56"/>
    </row>
    <row r="761" spans="1:7" ht="15" customHeight="1">
      <c r="A761" s="131">
        <v>3272</v>
      </c>
      <c r="B761" s="28">
        <v>46136</v>
      </c>
      <c r="C761" s="132" t="s">
        <v>297</v>
      </c>
      <c r="D761" s="18" t="str">
        <f t="shared" si="33"/>
        <v>MAG-PROTECTION BOARD LH-ABS-MT RED DM</v>
      </c>
      <c r="E761" s="36">
        <f t="shared" si="34"/>
        <v>18</v>
      </c>
      <c r="F761" s="36">
        <f t="shared" si="35"/>
        <v>1</v>
      </c>
      <c r="G761" s="56"/>
    </row>
    <row r="762" spans="1:7" ht="15" customHeight="1">
      <c r="A762" s="131">
        <v>3272</v>
      </c>
      <c r="B762" s="28">
        <v>46136</v>
      </c>
      <c r="C762" s="132" t="s">
        <v>267</v>
      </c>
      <c r="D762" s="18" t="str">
        <f t="shared" si="33"/>
        <v>MAG-PROTECTION BOARD RH-ABS-MT RED DM</v>
      </c>
      <c r="E762" s="36">
        <f t="shared" si="34"/>
        <v>18</v>
      </c>
      <c r="F762" s="36">
        <f t="shared" si="35"/>
        <v>1</v>
      </c>
      <c r="G762" s="56"/>
    </row>
    <row r="763" spans="1:7" ht="15" customHeight="1">
      <c r="A763" s="131">
        <v>3272</v>
      </c>
      <c r="B763" s="28">
        <v>46136</v>
      </c>
      <c r="C763" s="132" t="s">
        <v>292</v>
      </c>
      <c r="D763" s="18" t="str">
        <f t="shared" si="33"/>
        <v>GLOVE BOX PANEL-M_P</v>
      </c>
      <c r="E763" s="36">
        <f t="shared" si="34"/>
        <v>18</v>
      </c>
      <c r="F763" s="36">
        <f t="shared" si="35"/>
        <v>1</v>
      </c>
      <c r="G763" s="56"/>
    </row>
    <row r="764" spans="1:7" ht="15" customHeight="1">
      <c r="A764" s="131">
        <v>3271</v>
      </c>
      <c r="B764" s="28">
        <v>46136</v>
      </c>
      <c r="C764" s="132" t="s">
        <v>70</v>
      </c>
      <c r="D764" s="18" t="str">
        <f t="shared" si="33"/>
        <v>Brake Shoe Magnus</v>
      </c>
      <c r="E764" s="36">
        <f t="shared" si="34"/>
        <v>18</v>
      </c>
      <c r="F764" s="36">
        <f t="shared" si="35"/>
        <v>35</v>
      </c>
      <c r="G764" s="56"/>
    </row>
    <row r="765" spans="1:7" ht="15" customHeight="1">
      <c r="A765" s="131">
        <v>3271</v>
      </c>
      <c r="B765" s="28">
        <v>46136</v>
      </c>
      <c r="C765" s="132" t="s">
        <v>85</v>
      </c>
      <c r="D765" s="18" t="str">
        <f t="shared" si="33"/>
        <v>Reo/Zeal-Swing Arm Cover LH-PP-Black DM</v>
      </c>
      <c r="E765" s="36">
        <f t="shared" si="34"/>
        <v>18</v>
      </c>
      <c r="F765" s="36">
        <f t="shared" si="35"/>
        <v>2</v>
      </c>
      <c r="G765" s="56"/>
    </row>
    <row r="766" spans="1:7" ht="15" customHeight="1">
      <c r="A766" s="131">
        <v>3268</v>
      </c>
      <c r="B766" s="28">
        <v>46135</v>
      </c>
      <c r="C766" s="132" t="s">
        <v>408</v>
      </c>
      <c r="D766" s="18" t="str">
        <f t="shared" si="33"/>
        <v>BRAKE SENSOR</v>
      </c>
      <c r="E766" s="36">
        <f t="shared" si="34"/>
        <v>18</v>
      </c>
      <c r="F766" s="36">
        <f t="shared" si="35"/>
        <v>-4</v>
      </c>
      <c r="G766" s="56"/>
    </row>
    <row r="767" spans="1:7" ht="15" customHeight="1">
      <c r="A767" s="131">
        <v>3268</v>
      </c>
      <c r="B767" s="28">
        <v>46135</v>
      </c>
      <c r="C767" s="132" t="s">
        <v>76</v>
      </c>
      <c r="D767" s="18" t="str">
        <f t="shared" si="33"/>
        <v>Rear Bearing 6204LLU</v>
      </c>
      <c r="E767" s="36">
        <f t="shared" si="34"/>
        <v>18</v>
      </c>
      <c r="F767" s="36">
        <f t="shared" si="35"/>
        <v>22</v>
      </c>
      <c r="G767" s="56"/>
    </row>
    <row r="768" spans="1:7" ht="15" customHeight="1">
      <c r="A768" s="131">
        <v>3268</v>
      </c>
      <c r="B768" s="28">
        <v>46135</v>
      </c>
      <c r="C768" s="132" t="s">
        <v>76</v>
      </c>
      <c r="D768" s="18" t="str">
        <f t="shared" si="33"/>
        <v>Rear Bearing 6204LLU</v>
      </c>
      <c r="E768" s="36">
        <f t="shared" si="34"/>
        <v>18</v>
      </c>
      <c r="F768" s="36">
        <f t="shared" si="35"/>
        <v>22</v>
      </c>
      <c r="G768" s="56"/>
    </row>
    <row r="769" spans="1:7" ht="15" customHeight="1">
      <c r="A769" s="131">
        <v>3268</v>
      </c>
      <c r="B769" s="28">
        <v>46135</v>
      </c>
      <c r="C769" s="132" t="s">
        <v>64</v>
      </c>
      <c r="D769" s="18" t="str">
        <f t="shared" ref="D769:D832" si="36">VLOOKUP(C769,Old,2,FALSE)</f>
        <v>Front Bearing Kit 6201RS (Pair)</v>
      </c>
      <c r="E769" s="36">
        <f t="shared" ref="E769:E832" si="37">VLOOKUP(C769,Old,9,FALSE)</f>
        <v>18</v>
      </c>
      <c r="F769" s="36">
        <f t="shared" ref="F769:F832" si="38">VLOOKUP(C769,Old,8,FALSE)</f>
        <v>6</v>
      </c>
      <c r="G769" s="56"/>
    </row>
    <row r="770" spans="1:7" ht="15" customHeight="1">
      <c r="A770" s="131">
        <v>3268</v>
      </c>
      <c r="B770" s="28">
        <v>46135</v>
      </c>
      <c r="C770" s="132" t="s">
        <v>70</v>
      </c>
      <c r="D770" s="18" t="str">
        <f t="shared" si="36"/>
        <v>Brake Shoe Magnus</v>
      </c>
      <c r="E770" s="36">
        <f t="shared" si="37"/>
        <v>18</v>
      </c>
      <c r="F770" s="36">
        <f t="shared" si="38"/>
        <v>35</v>
      </c>
      <c r="G770" s="56"/>
    </row>
    <row r="771" spans="1:7" ht="15" customHeight="1">
      <c r="A771" s="131">
        <v>3206</v>
      </c>
      <c r="B771" s="28">
        <v>46134</v>
      </c>
      <c r="C771" s="132" t="s">
        <v>265</v>
      </c>
      <c r="D771" s="18" t="str">
        <f t="shared" si="36"/>
        <v>MAGNUS SIDE STAND SPRING - DM</v>
      </c>
      <c r="E771" s="36">
        <f t="shared" si="37"/>
        <v>18</v>
      </c>
      <c r="F771" s="36">
        <f t="shared" si="38"/>
        <v>11</v>
      </c>
      <c r="G771" s="56"/>
    </row>
    <row r="772" spans="1:7" ht="15" customHeight="1">
      <c r="A772" s="131">
        <v>3206</v>
      </c>
      <c r="B772" s="28">
        <v>46134</v>
      </c>
      <c r="C772" s="132" t="s">
        <v>64</v>
      </c>
      <c r="D772" s="18" t="str">
        <f t="shared" si="36"/>
        <v>Front Bearing Kit 6201RS (Pair)</v>
      </c>
      <c r="E772" s="36">
        <f t="shared" si="37"/>
        <v>18</v>
      </c>
      <c r="F772" s="36">
        <f t="shared" si="38"/>
        <v>6</v>
      </c>
      <c r="G772" s="56"/>
    </row>
    <row r="773" spans="1:7" ht="15" customHeight="1">
      <c r="A773" s="131" t="s">
        <v>843</v>
      </c>
      <c r="B773" s="28">
        <v>46134</v>
      </c>
      <c r="C773" s="132" t="s">
        <v>250</v>
      </c>
      <c r="D773" s="18" t="str">
        <f t="shared" si="36"/>
        <v>REAR SHOCKER-310MM-BK-W/NEW SEAL-GABRIEL</v>
      </c>
      <c r="E773" s="36">
        <f t="shared" si="37"/>
        <v>18</v>
      </c>
      <c r="F773" s="36">
        <f t="shared" si="38"/>
        <v>0</v>
      </c>
      <c r="G773" s="56"/>
    </row>
    <row r="774" spans="1:7" ht="15" customHeight="1">
      <c r="A774" s="131" t="s">
        <v>843</v>
      </c>
      <c r="B774" s="28">
        <v>46134</v>
      </c>
      <c r="C774" s="132" t="s">
        <v>250</v>
      </c>
      <c r="D774" s="18" t="str">
        <f t="shared" si="36"/>
        <v>REAR SHOCKER-310MM-BK-W/NEW SEAL-GABRIEL</v>
      </c>
      <c r="E774" s="36">
        <f t="shared" si="37"/>
        <v>18</v>
      </c>
      <c r="F774" s="36">
        <f t="shared" si="38"/>
        <v>0</v>
      </c>
      <c r="G774" s="56"/>
    </row>
    <row r="775" spans="1:7" ht="15" customHeight="1">
      <c r="A775" s="131">
        <v>3247</v>
      </c>
      <c r="B775" s="28">
        <v>46132</v>
      </c>
      <c r="C775" s="132" t="s">
        <v>132</v>
      </c>
      <c r="D775" s="18" t="str">
        <f t="shared" si="36"/>
        <v>Zeal-Throttle-Black-DM</v>
      </c>
      <c r="E775" s="36">
        <f t="shared" si="37"/>
        <v>18</v>
      </c>
      <c r="F775" s="36">
        <f t="shared" si="38"/>
        <v>2</v>
      </c>
      <c r="G775" s="56"/>
    </row>
    <row r="776" spans="1:7" ht="15" customHeight="1">
      <c r="A776" s="131">
        <v>3262</v>
      </c>
      <c r="B776" s="28">
        <v>46131</v>
      </c>
      <c r="C776" s="132" t="s">
        <v>398</v>
      </c>
      <c r="D776" s="18" t="str">
        <f t="shared" si="36"/>
        <v>MAG-FRONT FENDER-ABS-MATT B.BLACK-DM</v>
      </c>
      <c r="E776" s="36">
        <f t="shared" si="37"/>
        <v>18</v>
      </c>
      <c r="F776" s="36">
        <f t="shared" si="38"/>
        <v>0</v>
      </c>
      <c r="G776" s="56"/>
    </row>
    <row r="777" spans="1:7" ht="15" customHeight="1">
      <c r="A777" s="131">
        <v>3261</v>
      </c>
      <c r="B777" s="28">
        <v>46131</v>
      </c>
      <c r="C777" s="132" t="s">
        <v>268</v>
      </c>
      <c r="D777" s="18" t="str">
        <f t="shared" si="36"/>
        <v>MAG-FRONT PANEL RH-ABS-OCEAN BLUE DM</v>
      </c>
      <c r="E777" s="36">
        <f t="shared" si="37"/>
        <v>18</v>
      </c>
      <c r="F777" s="36">
        <f t="shared" si="38"/>
        <v>1</v>
      </c>
      <c r="G777" s="56"/>
    </row>
    <row r="778" spans="1:7" ht="15" customHeight="1">
      <c r="A778" s="131">
        <v>3254</v>
      </c>
      <c r="B778" s="28">
        <v>46130</v>
      </c>
      <c r="C778" s="132" t="s">
        <v>109</v>
      </c>
      <c r="D778" s="18" t="str">
        <f t="shared" si="36"/>
        <v>THROTTLE RH W/O SWITCH</v>
      </c>
      <c r="E778" s="36">
        <f t="shared" si="37"/>
        <v>18</v>
      </c>
      <c r="F778" s="36">
        <f t="shared" si="38"/>
        <v>3</v>
      </c>
      <c r="G778" s="56"/>
    </row>
    <row r="779" spans="1:7" ht="15" customHeight="1">
      <c r="A779" s="131">
        <v>3251</v>
      </c>
      <c r="B779" s="28">
        <v>46129</v>
      </c>
      <c r="C779" s="132" t="s">
        <v>184</v>
      </c>
      <c r="D779" s="18" t="str">
        <f t="shared" si="36"/>
        <v>MAG-REAR PANEL TOP-ABS-GALACTIC GREY</v>
      </c>
      <c r="E779" s="36">
        <f t="shared" si="37"/>
        <v>18</v>
      </c>
      <c r="F779" s="36">
        <f t="shared" si="38"/>
        <v>0</v>
      </c>
      <c r="G779" s="56"/>
    </row>
    <row r="780" spans="1:7" ht="15" customHeight="1">
      <c r="A780" s="131">
        <v>3251</v>
      </c>
      <c r="B780" s="28">
        <v>46129</v>
      </c>
      <c r="C780" s="132" t="s">
        <v>265</v>
      </c>
      <c r="D780" s="18" t="str">
        <f t="shared" si="36"/>
        <v>MAGNUS SIDE STAND SPRING - DM</v>
      </c>
      <c r="E780" s="36">
        <f t="shared" si="37"/>
        <v>18</v>
      </c>
      <c r="F780" s="36">
        <f t="shared" si="38"/>
        <v>11</v>
      </c>
      <c r="G780" s="56"/>
    </row>
    <row r="781" spans="1:7" ht="15" customHeight="1">
      <c r="A781" s="131">
        <v>3251</v>
      </c>
      <c r="B781" s="28">
        <v>46129</v>
      </c>
      <c r="C781" s="132" t="s">
        <v>62</v>
      </c>
      <c r="D781" s="18" t="str">
        <f t="shared" si="36"/>
        <v>MAGNUS-LOCK SET-PAVNA DM</v>
      </c>
      <c r="E781" s="36">
        <f t="shared" si="37"/>
        <v>18</v>
      </c>
      <c r="F781" s="36">
        <f t="shared" si="38"/>
        <v>4</v>
      </c>
      <c r="G781" s="56"/>
    </row>
    <row r="782" spans="1:7" ht="15" customHeight="1">
      <c r="A782" s="131">
        <v>3251</v>
      </c>
      <c r="B782" s="28">
        <v>46129</v>
      </c>
      <c r="C782" s="132" t="s">
        <v>160</v>
      </c>
      <c r="D782" s="18" t="str">
        <f t="shared" si="36"/>
        <v>BRAKE LEVER CBS ASSY WITH BSS-LH-PC</v>
      </c>
      <c r="E782" s="36">
        <f t="shared" si="37"/>
        <v>18</v>
      </c>
      <c r="F782" s="36">
        <f t="shared" si="38"/>
        <v>-1</v>
      </c>
      <c r="G782" s="56"/>
    </row>
    <row r="783" spans="1:7" ht="15" customHeight="1">
      <c r="A783" s="131">
        <v>3251</v>
      </c>
      <c r="B783" s="28">
        <v>46129</v>
      </c>
      <c r="C783" s="132" t="s">
        <v>129</v>
      </c>
      <c r="D783" s="18" t="str">
        <f t="shared" si="36"/>
        <v>Rear View Mirror Winner Magnus</v>
      </c>
      <c r="E783" s="36">
        <f t="shared" si="37"/>
        <v>18</v>
      </c>
      <c r="F783" s="36">
        <f t="shared" si="38"/>
        <v>34</v>
      </c>
      <c r="G783" s="56"/>
    </row>
    <row r="784" spans="1:7" ht="15" customHeight="1">
      <c r="A784" s="131">
        <v>3215</v>
      </c>
      <c r="B784" s="28">
        <v>46129</v>
      </c>
      <c r="C784" s="132" t="s">
        <v>95</v>
      </c>
      <c r="D784" s="18" t="str">
        <f t="shared" si="36"/>
        <v>AIR VALVE-TS1630-TUBELESS-TRITON-REAR</v>
      </c>
      <c r="E784" s="36">
        <f t="shared" si="37"/>
        <v>18</v>
      </c>
      <c r="F784" s="36">
        <f t="shared" si="38"/>
        <v>22</v>
      </c>
      <c r="G784" s="56"/>
    </row>
    <row r="785" spans="1:7" ht="15" customHeight="1">
      <c r="A785" s="131">
        <v>3248</v>
      </c>
      <c r="B785" s="28">
        <v>46128</v>
      </c>
      <c r="C785" s="132" t="s">
        <v>142</v>
      </c>
      <c r="D785" s="18" t="str">
        <f t="shared" si="36"/>
        <v>IPEC CHARGER 60V 7.5A</v>
      </c>
      <c r="E785" s="36">
        <f t="shared" si="37"/>
        <v>5</v>
      </c>
      <c r="F785" s="36">
        <f t="shared" si="38"/>
        <v>0</v>
      </c>
      <c r="G785" s="56" t="s">
        <v>2353</v>
      </c>
    </row>
    <row r="786" spans="1:7" ht="15" customHeight="1">
      <c r="A786" s="131">
        <v>3247</v>
      </c>
      <c r="B786" s="28">
        <v>46128</v>
      </c>
      <c r="C786" s="132" t="s">
        <v>217</v>
      </c>
      <c r="D786" s="18" t="str">
        <f t="shared" si="36"/>
        <v>HORN</v>
      </c>
      <c r="E786" s="36">
        <f t="shared" si="37"/>
        <v>0</v>
      </c>
      <c r="F786" s="36">
        <f t="shared" si="38"/>
        <v>3</v>
      </c>
      <c r="G786" s="56"/>
    </row>
    <row r="787" spans="1:7" ht="15" customHeight="1">
      <c r="A787" s="131">
        <v>3247</v>
      </c>
      <c r="B787" s="28">
        <v>46128</v>
      </c>
      <c r="C787" s="132" t="s">
        <v>70</v>
      </c>
      <c r="D787" s="18" t="str">
        <f t="shared" si="36"/>
        <v>Brake Shoe Magnus</v>
      </c>
      <c r="E787" s="36">
        <f t="shared" si="37"/>
        <v>18</v>
      </c>
      <c r="F787" s="36">
        <f t="shared" si="38"/>
        <v>35</v>
      </c>
      <c r="G787" s="56"/>
    </row>
    <row r="788" spans="1:7" ht="15" customHeight="1">
      <c r="A788" s="131">
        <v>3245</v>
      </c>
      <c r="B788" s="28">
        <v>46128</v>
      </c>
      <c r="C788" s="132" t="s">
        <v>208</v>
      </c>
      <c r="D788" s="18" t="str">
        <f t="shared" si="36"/>
        <v>MAG-REAR PANEL TOP-ABS-OCEAN BLUE DM</v>
      </c>
      <c r="E788" s="36">
        <f t="shared" si="37"/>
        <v>18</v>
      </c>
      <c r="F788" s="36">
        <f t="shared" si="38"/>
        <v>2</v>
      </c>
      <c r="G788" s="56"/>
    </row>
    <row r="789" spans="1:7" ht="15" customHeight="1">
      <c r="A789" s="131">
        <v>3245</v>
      </c>
      <c r="B789" s="28">
        <v>46128</v>
      </c>
      <c r="C789" s="132" t="s">
        <v>148</v>
      </c>
      <c r="D789" s="18" t="str">
        <f t="shared" si="36"/>
        <v>Zeal-Brake Lever RH-Al PDC-Black PC</v>
      </c>
      <c r="E789" s="36">
        <f t="shared" si="37"/>
        <v>18</v>
      </c>
      <c r="F789" s="36">
        <f t="shared" si="38"/>
        <v>1</v>
      </c>
      <c r="G789" s="56"/>
    </row>
    <row r="790" spans="1:7" ht="15" customHeight="1">
      <c r="A790" s="131">
        <v>3241</v>
      </c>
      <c r="B790" s="28">
        <v>46126</v>
      </c>
      <c r="C790" s="132" t="s">
        <v>410</v>
      </c>
      <c r="D790" s="18" t="str">
        <f t="shared" si="36"/>
        <v>BATTERY CLAMP-ZINC PLATED-M/Z EX</v>
      </c>
      <c r="E790" s="36">
        <f t="shared" si="37"/>
        <v>18</v>
      </c>
      <c r="F790" s="36">
        <f t="shared" si="38"/>
        <v>3</v>
      </c>
      <c r="G790" s="56"/>
    </row>
    <row r="791" spans="1:7" ht="15" customHeight="1">
      <c r="A791" s="131">
        <v>3242</v>
      </c>
      <c r="B791" s="28">
        <v>46126</v>
      </c>
      <c r="C791" s="132" t="s">
        <v>183</v>
      </c>
      <c r="D791" s="18" t="str">
        <f t="shared" si="36"/>
        <v xml:space="preserve">3.00-10 ZOOM D TL42 J
</v>
      </c>
      <c r="E791" s="36">
        <f t="shared" si="37"/>
        <v>18</v>
      </c>
      <c r="F791" s="36">
        <f t="shared" si="38"/>
        <v>0</v>
      </c>
      <c r="G791" s="56"/>
    </row>
    <row r="792" spans="1:7" ht="15" customHeight="1">
      <c r="A792" s="131">
        <v>3232</v>
      </c>
      <c r="B792" s="28">
        <v>46126</v>
      </c>
      <c r="C792" s="132" t="s">
        <v>293</v>
      </c>
      <c r="D792" s="18" t="str">
        <f t="shared" si="36"/>
        <v>LADIES FOOT REST-STEEL-BK PC</v>
      </c>
      <c r="E792" s="36">
        <f t="shared" si="37"/>
        <v>18</v>
      </c>
      <c r="F792" s="36">
        <f t="shared" si="38"/>
        <v>2</v>
      </c>
      <c r="G792" s="56"/>
    </row>
    <row r="793" spans="1:7" ht="15" customHeight="1">
      <c r="A793" s="131">
        <v>3232</v>
      </c>
      <c r="B793" s="28">
        <v>46126</v>
      </c>
      <c r="C793" s="132" t="s">
        <v>341</v>
      </c>
      <c r="D793" s="18" t="str">
        <f t="shared" si="36"/>
        <v>MAG-FRONT PANEL TOP-ABS-GR BLK-DM</v>
      </c>
      <c r="E793" s="36">
        <f t="shared" si="37"/>
        <v>18</v>
      </c>
      <c r="F793" s="36">
        <f t="shared" si="38"/>
        <v>1</v>
      </c>
      <c r="G793" s="56"/>
    </row>
    <row r="794" spans="1:7" ht="15" customHeight="1">
      <c r="A794" s="131">
        <v>3232</v>
      </c>
      <c r="B794" s="28">
        <v>46126</v>
      </c>
      <c r="C794" s="132" t="s">
        <v>70</v>
      </c>
      <c r="D794" s="18" t="str">
        <f t="shared" si="36"/>
        <v>Brake Shoe Magnus</v>
      </c>
      <c r="E794" s="36">
        <f t="shared" si="37"/>
        <v>18</v>
      </c>
      <c r="F794" s="36">
        <f t="shared" si="38"/>
        <v>35</v>
      </c>
      <c r="G794" s="56"/>
    </row>
    <row r="795" spans="1:7" ht="15" customHeight="1">
      <c r="A795" s="131">
        <v>3236</v>
      </c>
      <c r="B795" s="28">
        <v>46124</v>
      </c>
      <c r="C795" s="132" t="s">
        <v>132</v>
      </c>
      <c r="D795" s="18" t="str">
        <f t="shared" si="36"/>
        <v>Zeal-Throttle-Black-DM</v>
      </c>
      <c r="E795" s="36">
        <f t="shared" si="37"/>
        <v>18</v>
      </c>
      <c r="F795" s="36">
        <f t="shared" si="38"/>
        <v>2</v>
      </c>
      <c r="G795" s="56"/>
    </row>
    <row r="796" spans="1:7" ht="15" customHeight="1">
      <c r="A796" s="131">
        <v>3236</v>
      </c>
      <c r="B796" s="28">
        <v>46124</v>
      </c>
      <c r="C796" s="132" t="s">
        <v>82</v>
      </c>
      <c r="D796" s="18" t="str">
        <f t="shared" si="36"/>
        <v>MAGNUS HS-Front Brake Cable</v>
      </c>
      <c r="E796" s="36">
        <f t="shared" si="37"/>
        <v>18</v>
      </c>
      <c r="F796" s="36">
        <f t="shared" si="38"/>
        <v>8</v>
      </c>
      <c r="G796" s="56"/>
    </row>
    <row r="797" spans="1:7" ht="15" customHeight="1">
      <c r="A797" s="131">
        <v>3236</v>
      </c>
      <c r="B797" s="28">
        <v>46124</v>
      </c>
      <c r="C797" s="132" t="s">
        <v>81</v>
      </c>
      <c r="D797" s="18" t="str">
        <f t="shared" si="36"/>
        <v>MAGNUS HS-Front HBS  Brake Cable</v>
      </c>
      <c r="E797" s="36">
        <f t="shared" si="37"/>
        <v>18</v>
      </c>
      <c r="F797" s="36">
        <f t="shared" si="38"/>
        <v>5</v>
      </c>
      <c r="G797" s="56"/>
    </row>
    <row r="798" spans="1:7" ht="15" customHeight="1">
      <c r="A798" s="131">
        <v>3236</v>
      </c>
      <c r="B798" s="28">
        <v>46124</v>
      </c>
      <c r="C798" s="132" t="s">
        <v>80</v>
      </c>
      <c r="D798" s="18" t="str">
        <f t="shared" si="36"/>
        <v>MAGNUS HS-Rear Brake Cable</v>
      </c>
      <c r="E798" s="36">
        <f t="shared" si="37"/>
        <v>18</v>
      </c>
      <c r="F798" s="36">
        <f t="shared" si="38"/>
        <v>9</v>
      </c>
      <c r="G798" s="56"/>
    </row>
    <row r="799" spans="1:7" ht="15" customHeight="1">
      <c r="A799" s="131">
        <v>3238</v>
      </c>
      <c r="B799" s="28" t="s">
        <v>2421</v>
      </c>
      <c r="C799" s="132" t="s">
        <v>62</v>
      </c>
      <c r="D799" s="18" t="str">
        <f t="shared" si="36"/>
        <v>MAGNUS-LOCK SET-PAVNA DM</v>
      </c>
      <c r="E799" s="36">
        <f t="shared" si="37"/>
        <v>18</v>
      </c>
      <c r="F799" s="36">
        <f t="shared" si="38"/>
        <v>4</v>
      </c>
      <c r="G799" s="56"/>
    </row>
    <row r="800" spans="1:7" ht="15" customHeight="1">
      <c r="A800" s="131">
        <v>3237</v>
      </c>
      <c r="B800" s="28">
        <v>46124</v>
      </c>
      <c r="C800" s="132" t="s">
        <v>111</v>
      </c>
      <c r="D800" s="18" t="str">
        <f t="shared" si="36"/>
        <v>CHARGING SOCKET+10AFB FUSE+3PF250</v>
      </c>
      <c r="E800" s="36">
        <f t="shared" si="37"/>
        <v>18</v>
      </c>
      <c r="F800" s="36">
        <f t="shared" si="38"/>
        <v>2</v>
      </c>
      <c r="G800" s="56"/>
    </row>
    <row r="801" spans="1:7" ht="15" customHeight="1">
      <c r="A801" s="131">
        <v>3237</v>
      </c>
      <c r="B801" s="28">
        <v>46124</v>
      </c>
      <c r="C801" s="132" t="s">
        <v>129</v>
      </c>
      <c r="D801" s="18" t="str">
        <f t="shared" si="36"/>
        <v>Rear View Mirror Winner Magnus</v>
      </c>
      <c r="E801" s="36">
        <f t="shared" si="37"/>
        <v>18</v>
      </c>
      <c r="F801" s="36">
        <f t="shared" si="38"/>
        <v>34</v>
      </c>
      <c r="G801" s="56"/>
    </row>
    <row r="802" spans="1:7" ht="15" customHeight="1">
      <c r="A802" s="131">
        <v>3235</v>
      </c>
      <c r="B802" s="28">
        <v>46124</v>
      </c>
      <c r="C802" s="132" t="s">
        <v>319</v>
      </c>
      <c r="D802" s="18" t="str">
        <f t="shared" si="36"/>
        <v>LIP SEAL-Z/M</v>
      </c>
      <c r="E802" s="36">
        <f t="shared" si="37"/>
        <v>18</v>
      </c>
      <c r="F802" s="36">
        <f t="shared" si="38"/>
        <v>151</v>
      </c>
      <c r="G802" s="56"/>
    </row>
    <row r="803" spans="1:7" ht="15" customHeight="1">
      <c r="A803" s="131">
        <v>3235</v>
      </c>
      <c r="B803" s="28">
        <v>46124</v>
      </c>
      <c r="C803" s="132" t="s">
        <v>76</v>
      </c>
      <c r="D803" s="18" t="str">
        <f t="shared" si="36"/>
        <v>Rear Bearing 6204LLU</v>
      </c>
      <c r="E803" s="36">
        <f t="shared" si="37"/>
        <v>18</v>
      </c>
      <c r="F803" s="36">
        <f t="shared" si="38"/>
        <v>22</v>
      </c>
      <c r="G803" s="56"/>
    </row>
    <row r="804" spans="1:7" ht="15" customHeight="1">
      <c r="A804" s="131">
        <v>3213</v>
      </c>
      <c r="B804" s="28">
        <v>46124</v>
      </c>
      <c r="C804" s="132" t="s">
        <v>183</v>
      </c>
      <c r="D804" s="18" t="str">
        <f t="shared" si="36"/>
        <v xml:space="preserve">3.00-10 ZOOM D TL42 J
</v>
      </c>
      <c r="E804" s="36">
        <f t="shared" si="37"/>
        <v>18</v>
      </c>
      <c r="F804" s="36">
        <f t="shared" si="38"/>
        <v>0</v>
      </c>
      <c r="G804" s="56"/>
    </row>
    <row r="805" spans="1:7" ht="15" customHeight="1">
      <c r="A805" s="131"/>
      <c r="B805" s="28">
        <v>46123</v>
      </c>
      <c r="C805" s="132" t="s">
        <v>126</v>
      </c>
      <c r="D805" s="18" t="str">
        <f t="shared" si="36"/>
        <v>Switch</v>
      </c>
      <c r="E805" s="36">
        <f t="shared" si="37"/>
        <v>18</v>
      </c>
      <c r="F805" s="36">
        <f t="shared" si="38"/>
        <v>101</v>
      </c>
      <c r="G805" s="56"/>
    </row>
    <row r="806" spans="1:7" ht="15" customHeight="1">
      <c r="A806" s="131">
        <v>3213</v>
      </c>
      <c r="B806" s="28">
        <v>46123</v>
      </c>
      <c r="C806" s="132" t="s">
        <v>70</v>
      </c>
      <c r="D806" s="18" t="str">
        <f t="shared" si="36"/>
        <v>Brake Shoe Magnus</v>
      </c>
      <c r="E806" s="36">
        <f t="shared" si="37"/>
        <v>18</v>
      </c>
      <c r="F806" s="36">
        <f t="shared" si="38"/>
        <v>35</v>
      </c>
      <c r="G806" s="56"/>
    </row>
    <row r="807" spans="1:7" ht="15" customHeight="1">
      <c r="A807" s="131">
        <v>3233</v>
      </c>
      <c r="B807" s="28">
        <v>46123</v>
      </c>
      <c r="C807" s="132" t="s">
        <v>183</v>
      </c>
      <c r="D807" s="18" t="str">
        <f t="shared" si="36"/>
        <v xml:space="preserve">3.00-10 ZOOM D TL42 J
</v>
      </c>
      <c r="E807" s="36">
        <f t="shared" si="37"/>
        <v>18</v>
      </c>
      <c r="F807" s="36">
        <f t="shared" si="38"/>
        <v>0</v>
      </c>
      <c r="G807" s="56"/>
    </row>
    <row r="808" spans="1:7" ht="15" customHeight="1">
      <c r="A808" s="131">
        <v>3233</v>
      </c>
      <c r="B808" s="28">
        <v>46123</v>
      </c>
      <c r="C808" s="132" t="s">
        <v>70</v>
      </c>
      <c r="D808" s="18" t="str">
        <f t="shared" si="36"/>
        <v>Brake Shoe Magnus</v>
      </c>
      <c r="E808" s="36">
        <f t="shared" si="37"/>
        <v>18</v>
      </c>
      <c r="F808" s="36">
        <f t="shared" si="38"/>
        <v>35</v>
      </c>
      <c r="G808" s="56"/>
    </row>
    <row r="809" spans="1:7" ht="15" customHeight="1">
      <c r="A809" s="131">
        <v>3233</v>
      </c>
      <c r="B809" s="28">
        <v>46123</v>
      </c>
      <c r="C809" s="132" t="s">
        <v>70</v>
      </c>
      <c r="D809" s="18" t="str">
        <f t="shared" si="36"/>
        <v>Brake Shoe Magnus</v>
      </c>
      <c r="E809" s="36">
        <f t="shared" si="37"/>
        <v>18</v>
      </c>
      <c r="F809" s="36">
        <f t="shared" si="38"/>
        <v>35</v>
      </c>
      <c r="G809" s="56"/>
    </row>
    <row r="810" spans="1:7" ht="15" customHeight="1">
      <c r="A810" s="131">
        <v>3229</v>
      </c>
      <c r="B810" s="28">
        <v>46122</v>
      </c>
      <c r="C810" s="132" t="s">
        <v>64</v>
      </c>
      <c r="D810" s="18" t="str">
        <f t="shared" si="36"/>
        <v>Front Bearing Kit 6201RS (Pair)</v>
      </c>
      <c r="E810" s="36">
        <f t="shared" si="37"/>
        <v>18</v>
      </c>
      <c r="F810" s="36">
        <f t="shared" si="38"/>
        <v>6</v>
      </c>
      <c r="G810" s="56"/>
    </row>
    <row r="811" spans="1:7" ht="15" customHeight="1">
      <c r="A811" s="131">
        <v>3230</v>
      </c>
      <c r="B811" s="28">
        <v>46122</v>
      </c>
      <c r="C811" s="132" t="s">
        <v>410</v>
      </c>
      <c r="D811" s="18" t="str">
        <f t="shared" si="36"/>
        <v>BATTERY CLAMP-ZINC PLATED-M/Z EX</v>
      </c>
      <c r="E811" s="36">
        <f t="shared" si="37"/>
        <v>18</v>
      </c>
      <c r="F811" s="36">
        <f t="shared" si="38"/>
        <v>3</v>
      </c>
      <c r="G811" s="56"/>
    </row>
    <row r="812" spans="1:7" ht="15" customHeight="1">
      <c r="A812" s="131">
        <v>3227</v>
      </c>
      <c r="B812" s="28">
        <v>46122</v>
      </c>
      <c r="C812" s="132" t="s">
        <v>62</v>
      </c>
      <c r="D812" s="18" t="str">
        <f t="shared" si="36"/>
        <v>MAGNUS-LOCK SET-PAVNA DM</v>
      </c>
      <c r="E812" s="36">
        <f t="shared" si="37"/>
        <v>18</v>
      </c>
      <c r="F812" s="36">
        <f t="shared" si="38"/>
        <v>4</v>
      </c>
      <c r="G812" s="56"/>
    </row>
    <row r="813" spans="1:7" ht="15" customHeight="1">
      <c r="A813" s="131">
        <v>3227</v>
      </c>
      <c r="B813" s="28">
        <v>46122</v>
      </c>
      <c r="C813" s="132" t="s">
        <v>114</v>
      </c>
      <c r="D813" s="18" t="str">
        <f t="shared" si="36"/>
        <v>Zeal-Brake Lever LH-Al PDC-Black PC</v>
      </c>
      <c r="E813" s="36">
        <f t="shared" si="37"/>
        <v>18</v>
      </c>
      <c r="F813" s="36">
        <f t="shared" si="38"/>
        <v>12</v>
      </c>
      <c r="G813" s="56"/>
    </row>
    <row r="814" spans="1:7" ht="15" customHeight="1">
      <c r="A814" s="131">
        <v>3227</v>
      </c>
      <c r="B814" s="28">
        <v>46122</v>
      </c>
      <c r="C814" s="132" t="s">
        <v>148</v>
      </c>
      <c r="D814" s="18" t="str">
        <f t="shared" si="36"/>
        <v>Zeal-Brake Lever RH-Al PDC-Black PC</v>
      </c>
      <c r="E814" s="36">
        <f t="shared" si="37"/>
        <v>18</v>
      </c>
      <c r="F814" s="36">
        <f t="shared" si="38"/>
        <v>1</v>
      </c>
      <c r="G814" s="56"/>
    </row>
    <row r="815" spans="1:7" ht="15" customHeight="1">
      <c r="A815" s="131">
        <v>3227</v>
      </c>
      <c r="B815" s="28">
        <v>46122</v>
      </c>
      <c r="C815" s="132" t="s">
        <v>70</v>
      </c>
      <c r="D815" s="18" t="str">
        <f t="shared" si="36"/>
        <v>Brake Shoe Magnus</v>
      </c>
      <c r="E815" s="36">
        <f t="shared" si="37"/>
        <v>18</v>
      </c>
      <c r="F815" s="36">
        <f t="shared" si="38"/>
        <v>35</v>
      </c>
      <c r="G815" s="56"/>
    </row>
    <row r="816" spans="1:7" ht="15" customHeight="1">
      <c r="A816" s="131">
        <v>3228</v>
      </c>
      <c r="B816" s="28">
        <v>46122</v>
      </c>
      <c r="C816" s="132" t="s">
        <v>62</v>
      </c>
      <c r="D816" s="18" t="str">
        <f t="shared" si="36"/>
        <v>MAGNUS-LOCK SET-PAVNA DM</v>
      </c>
      <c r="E816" s="36">
        <f t="shared" si="37"/>
        <v>18</v>
      </c>
      <c r="F816" s="36">
        <f t="shared" si="38"/>
        <v>4</v>
      </c>
      <c r="G816" s="56"/>
    </row>
    <row r="817" spans="1:7" ht="15" customHeight="1">
      <c r="A817" s="131">
        <v>3225</v>
      </c>
      <c r="B817" s="28">
        <v>46121</v>
      </c>
      <c r="C817" s="132" t="s">
        <v>111</v>
      </c>
      <c r="D817" s="18" t="str">
        <f t="shared" si="36"/>
        <v>CHARGING SOCKET+10AFB FUSE+3PF250</v>
      </c>
      <c r="E817" s="36">
        <f t="shared" si="37"/>
        <v>18</v>
      </c>
      <c r="F817" s="36">
        <f t="shared" si="38"/>
        <v>2</v>
      </c>
      <c r="G817" s="56"/>
    </row>
    <row r="818" spans="1:7" ht="15" customHeight="1">
      <c r="A818" s="131">
        <v>3225</v>
      </c>
      <c r="B818" s="28">
        <v>46121</v>
      </c>
      <c r="C818" s="132" t="s">
        <v>183</v>
      </c>
      <c r="D818" s="18" t="str">
        <f t="shared" si="36"/>
        <v xml:space="preserve">3.00-10 ZOOM D TL42 J
</v>
      </c>
      <c r="E818" s="36">
        <f t="shared" si="37"/>
        <v>18</v>
      </c>
      <c r="F818" s="36">
        <f t="shared" si="38"/>
        <v>0</v>
      </c>
      <c r="G818" s="56"/>
    </row>
    <row r="819" spans="1:7" ht="15" customHeight="1">
      <c r="A819" s="131">
        <v>3225</v>
      </c>
      <c r="B819" s="28">
        <v>46121</v>
      </c>
      <c r="C819" s="132" t="s">
        <v>70</v>
      </c>
      <c r="D819" s="18" t="str">
        <f t="shared" si="36"/>
        <v>Brake Shoe Magnus</v>
      </c>
      <c r="E819" s="36">
        <f t="shared" si="37"/>
        <v>18</v>
      </c>
      <c r="F819" s="36">
        <f t="shared" si="38"/>
        <v>35</v>
      </c>
      <c r="G819" s="56"/>
    </row>
    <row r="820" spans="1:7" ht="15" customHeight="1">
      <c r="A820" s="131">
        <v>3224</v>
      </c>
      <c r="B820" s="28">
        <v>46121</v>
      </c>
      <c r="C820" s="132" t="s">
        <v>336</v>
      </c>
      <c r="D820" s="18" t="str">
        <f t="shared" si="36"/>
        <v>MAGNUS HS-HANDLE BAR-STEEL-BK PC</v>
      </c>
      <c r="E820" s="36">
        <f t="shared" si="37"/>
        <v>18</v>
      </c>
      <c r="F820" s="36">
        <f t="shared" si="38"/>
        <v>1</v>
      </c>
      <c r="G820" s="56" t="s">
        <v>2512</v>
      </c>
    </row>
    <row r="821" spans="1:7" ht="15" customHeight="1">
      <c r="A821" s="131">
        <v>3220</v>
      </c>
      <c r="B821" s="28">
        <v>46120</v>
      </c>
      <c r="C821" s="132" t="s">
        <v>408</v>
      </c>
      <c r="D821" s="18" t="str">
        <f t="shared" si="36"/>
        <v>BRAKE SENSOR</v>
      </c>
      <c r="E821" s="36">
        <f t="shared" si="37"/>
        <v>18</v>
      </c>
      <c r="F821" s="36">
        <f t="shared" si="38"/>
        <v>-4</v>
      </c>
      <c r="G821" s="56"/>
    </row>
    <row r="822" spans="1:7" ht="15" customHeight="1">
      <c r="A822" s="131">
        <v>3223</v>
      </c>
      <c r="B822" s="28">
        <v>46120</v>
      </c>
      <c r="C822" s="132" t="s">
        <v>51</v>
      </c>
      <c r="D822" s="18" t="str">
        <f t="shared" si="36"/>
        <v>NEXUS OIL PALCO 80W90 120Ml</v>
      </c>
      <c r="E822" s="36">
        <f t="shared" si="37"/>
        <v>18</v>
      </c>
      <c r="F822" s="36">
        <f t="shared" si="38"/>
        <v>4</v>
      </c>
      <c r="G822" s="56"/>
    </row>
    <row r="823" spans="1:7" ht="15" customHeight="1">
      <c r="A823" s="131">
        <v>3214</v>
      </c>
      <c r="B823" s="28">
        <v>46120</v>
      </c>
      <c r="C823" s="132" t="s">
        <v>145</v>
      </c>
      <c r="D823" s="18" t="str">
        <f t="shared" si="36"/>
        <v>MAG-FRONT FENDER-ABS-OCEAN BLUE DM</v>
      </c>
      <c r="E823" s="36">
        <f t="shared" si="37"/>
        <v>18</v>
      </c>
      <c r="F823" s="36">
        <f t="shared" si="38"/>
        <v>1</v>
      </c>
      <c r="G823" s="56"/>
    </row>
    <row r="824" spans="1:7" ht="15" customHeight="1">
      <c r="A824" s="131">
        <v>3214</v>
      </c>
      <c r="B824" s="28">
        <v>46120</v>
      </c>
      <c r="C824" s="132" t="s">
        <v>224</v>
      </c>
      <c r="D824" s="18" t="str">
        <f t="shared" si="36"/>
        <v>MAG-FRONT PANEL LH-ABS-OCEAN BLUE DM</v>
      </c>
      <c r="E824" s="36">
        <f t="shared" si="37"/>
        <v>18</v>
      </c>
      <c r="F824" s="36">
        <f t="shared" si="38"/>
        <v>2</v>
      </c>
      <c r="G824" s="56"/>
    </row>
    <row r="825" spans="1:7" ht="15" customHeight="1">
      <c r="A825" s="131">
        <v>3214</v>
      </c>
      <c r="B825" s="28">
        <v>46120</v>
      </c>
      <c r="C825" s="132" t="s">
        <v>268</v>
      </c>
      <c r="D825" s="18" t="str">
        <f t="shared" si="36"/>
        <v>MAG-FRONT PANEL RH-ABS-OCEAN BLUE DM</v>
      </c>
      <c r="E825" s="36">
        <f t="shared" si="37"/>
        <v>18</v>
      </c>
      <c r="F825" s="36">
        <f t="shared" si="38"/>
        <v>1</v>
      </c>
      <c r="G825" s="56"/>
    </row>
    <row r="826" spans="1:7" ht="15" customHeight="1">
      <c r="A826" s="131">
        <v>3214</v>
      </c>
      <c r="B826" s="28">
        <v>46120</v>
      </c>
      <c r="C826" s="132" t="s">
        <v>227</v>
      </c>
      <c r="D826" s="18" t="str">
        <f t="shared" si="36"/>
        <v>MAG-INS.CLUSTER CVR FRNT-ABS-OCEAN BL DM</v>
      </c>
      <c r="E826" s="36">
        <f t="shared" si="37"/>
        <v>18</v>
      </c>
      <c r="F826" s="36">
        <f t="shared" si="38"/>
        <v>2</v>
      </c>
      <c r="G826" s="56"/>
    </row>
    <row r="827" spans="1:7" ht="15" customHeight="1">
      <c r="A827" s="131">
        <v>3214</v>
      </c>
      <c r="B827" s="28">
        <v>46120</v>
      </c>
      <c r="C827" s="132" t="s">
        <v>154</v>
      </c>
      <c r="D827" s="18" t="str">
        <f t="shared" si="36"/>
        <v>MAG-INS.CLUSTER CVR REAR-ABS-OCEAN BL DM</v>
      </c>
      <c r="E827" s="36">
        <f t="shared" si="37"/>
        <v>18</v>
      </c>
      <c r="F827" s="36">
        <f t="shared" si="38"/>
        <v>2</v>
      </c>
      <c r="G827" s="56"/>
    </row>
    <row r="828" spans="1:7" ht="15" customHeight="1">
      <c r="A828" s="131">
        <v>3214</v>
      </c>
      <c r="B828" s="28">
        <v>46120</v>
      </c>
      <c r="C828" s="132" t="s">
        <v>300</v>
      </c>
      <c r="D828" s="18" t="str">
        <f t="shared" si="36"/>
        <v>MAG-PROTECTION BOARD LH-ABS-OCEAN BLUE D</v>
      </c>
      <c r="E828" s="36">
        <f t="shared" si="37"/>
        <v>18</v>
      </c>
      <c r="F828" s="36">
        <f t="shared" si="38"/>
        <v>2</v>
      </c>
      <c r="G828" s="56"/>
    </row>
    <row r="829" spans="1:7" ht="15" customHeight="1">
      <c r="A829" s="131">
        <v>3214</v>
      </c>
      <c r="B829" s="28">
        <v>46120</v>
      </c>
      <c r="C829" s="132" t="s">
        <v>226</v>
      </c>
      <c r="D829" s="18" t="str">
        <f t="shared" si="36"/>
        <v>MAG-PROTECTION BOARD RH-ABS-OCEAN BLE DM</v>
      </c>
      <c r="E829" s="36">
        <f t="shared" si="37"/>
        <v>18</v>
      </c>
      <c r="F829" s="36">
        <f t="shared" si="38"/>
        <v>2</v>
      </c>
      <c r="G829" s="56"/>
    </row>
    <row r="830" spans="1:7" ht="15" customHeight="1">
      <c r="A830" s="131">
        <v>3214</v>
      </c>
      <c r="B830" s="28">
        <v>46120</v>
      </c>
      <c r="C830" s="132" t="s">
        <v>114</v>
      </c>
      <c r="D830" s="18" t="str">
        <f t="shared" si="36"/>
        <v>Zeal-Brake Lever LH-Al PDC-Black PC</v>
      </c>
      <c r="E830" s="36">
        <f t="shared" si="37"/>
        <v>18</v>
      </c>
      <c r="F830" s="36">
        <f t="shared" si="38"/>
        <v>12</v>
      </c>
      <c r="G830" s="56"/>
    </row>
    <row r="831" spans="1:7" ht="15" customHeight="1">
      <c r="A831" s="131">
        <v>3214</v>
      </c>
      <c r="B831" s="28">
        <v>46120</v>
      </c>
      <c r="C831" s="132" t="s">
        <v>70</v>
      </c>
      <c r="D831" s="18" t="str">
        <f t="shared" si="36"/>
        <v>Brake Shoe Magnus</v>
      </c>
      <c r="E831" s="36">
        <f t="shared" si="37"/>
        <v>18</v>
      </c>
      <c r="F831" s="36">
        <f t="shared" si="38"/>
        <v>35</v>
      </c>
      <c r="G831" s="56"/>
    </row>
    <row r="832" spans="1:7" ht="15" customHeight="1">
      <c r="A832" s="131">
        <v>3215</v>
      </c>
      <c r="B832" s="28">
        <v>46120</v>
      </c>
      <c r="C832" s="132" t="s">
        <v>112</v>
      </c>
      <c r="D832" s="18" t="str">
        <f t="shared" si="36"/>
        <v>MAG/ZEAL-BRAKE CABLE GUIDE-STEEL-ZP-DM</v>
      </c>
      <c r="E832" s="36">
        <f t="shared" si="37"/>
        <v>18</v>
      </c>
      <c r="F832" s="36">
        <f t="shared" si="38"/>
        <v>11</v>
      </c>
      <c r="G832" s="56"/>
    </row>
    <row r="833" spans="1:7" ht="15" customHeight="1">
      <c r="A833" s="131">
        <v>3215</v>
      </c>
      <c r="B833" s="28">
        <v>46120</v>
      </c>
      <c r="C833" s="132" t="s">
        <v>82</v>
      </c>
      <c r="D833" s="18" t="str">
        <f t="shared" ref="D833:D896" si="39">VLOOKUP(C833,Old,2,FALSE)</f>
        <v>MAGNUS HS-Front Brake Cable</v>
      </c>
      <c r="E833" s="36">
        <f t="shared" ref="E833:E896" si="40">VLOOKUP(C833,Old,9,FALSE)</f>
        <v>18</v>
      </c>
      <c r="F833" s="36">
        <f t="shared" ref="F833:F896" si="41">VLOOKUP(C833,Old,8,FALSE)</f>
        <v>8</v>
      </c>
      <c r="G833" s="56"/>
    </row>
    <row r="834" spans="1:7" ht="15" customHeight="1">
      <c r="A834" s="131">
        <v>3215</v>
      </c>
      <c r="B834" s="28">
        <v>46120</v>
      </c>
      <c r="C834" s="132" t="s">
        <v>81</v>
      </c>
      <c r="D834" s="18" t="str">
        <f t="shared" si="39"/>
        <v>MAGNUS HS-Front HBS  Brake Cable</v>
      </c>
      <c r="E834" s="36">
        <f t="shared" si="40"/>
        <v>18</v>
      </c>
      <c r="F834" s="36">
        <f t="shared" si="41"/>
        <v>5</v>
      </c>
      <c r="G834" s="56"/>
    </row>
    <row r="835" spans="1:7" ht="15" customHeight="1">
      <c r="A835" s="131">
        <v>3215</v>
      </c>
      <c r="B835" s="28">
        <v>46120</v>
      </c>
      <c r="C835" s="132" t="s">
        <v>80</v>
      </c>
      <c r="D835" s="18" t="str">
        <f t="shared" si="39"/>
        <v>MAGNUS HS-Rear Brake Cable</v>
      </c>
      <c r="E835" s="36">
        <f t="shared" si="40"/>
        <v>18</v>
      </c>
      <c r="F835" s="36">
        <f t="shared" si="41"/>
        <v>9</v>
      </c>
      <c r="G835" s="56"/>
    </row>
    <row r="836" spans="1:7" ht="15" customHeight="1">
      <c r="A836" s="131">
        <v>3215</v>
      </c>
      <c r="B836" s="28">
        <v>46120</v>
      </c>
      <c r="C836" s="132" t="s">
        <v>188</v>
      </c>
      <c r="D836" s="18" t="str">
        <f t="shared" si="39"/>
        <v>MAG-INS.CLUSTER COVER FRONT-ABS-GR BLK D</v>
      </c>
      <c r="E836" s="36">
        <f t="shared" si="40"/>
        <v>18</v>
      </c>
      <c r="F836" s="36">
        <f t="shared" si="41"/>
        <v>1</v>
      </c>
      <c r="G836" s="56"/>
    </row>
    <row r="837" spans="1:7" ht="15" customHeight="1">
      <c r="A837" s="131">
        <v>3215</v>
      </c>
      <c r="B837" s="28">
        <v>46120</v>
      </c>
      <c r="C837" s="132" t="s">
        <v>55</v>
      </c>
      <c r="D837" s="18" t="str">
        <f t="shared" si="39"/>
        <v>MAG-INS.CLUSTER COVER REARR-ABS-GR BLK D</v>
      </c>
      <c r="E837" s="36">
        <f t="shared" si="40"/>
        <v>18</v>
      </c>
      <c r="F837" s="36">
        <f t="shared" si="41"/>
        <v>0</v>
      </c>
      <c r="G837" s="56"/>
    </row>
    <row r="838" spans="1:7" ht="15" customHeight="1">
      <c r="A838" s="131">
        <v>3215</v>
      </c>
      <c r="B838" s="28">
        <v>46120</v>
      </c>
      <c r="C838" s="132" t="s">
        <v>70</v>
      </c>
      <c r="D838" s="18" t="str">
        <f t="shared" si="39"/>
        <v>Brake Shoe Magnus</v>
      </c>
      <c r="E838" s="36">
        <f t="shared" si="40"/>
        <v>18</v>
      </c>
      <c r="F838" s="36">
        <f t="shared" si="41"/>
        <v>35</v>
      </c>
      <c r="G838" s="56"/>
    </row>
    <row r="839" spans="1:7" ht="15" customHeight="1">
      <c r="A839" s="131">
        <v>3221</v>
      </c>
      <c r="B839" s="28">
        <v>46119</v>
      </c>
      <c r="C839" s="132" t="s">
        <v>183</v>
      </c>
      <c r="D839" s="18" t="str">
        <f t="shared" si="39"/>
        <v xml:space="preserve">3.00-10 ZOOM D TL42 J
</v>
      </c>
      <c r="E839" s="36">
        <f t="shared" si="40"/>
        <v>18</v>
      </c>
      <c r="F839" s="36">
        <f t="shared" si="41"/>
        <v>0</v>
      </c>
      <c r="G839" s="56"/>
    </row>
    <row r="840" spans="1:7" ht="15" customHeight="1">
      <c r="A840" s="131">
        <v>3219</v>
      </c>
      <c r="B840" s="28">
        <v>46119</v>
      </c>
      <c r="C840" s="132" t="s">
        <v>334</v>
      </c>
      <c r="D840" s="18" t="str">
        <f t="shared" si="39"/>
        <v>NXG_15AMP_CHARGER</v>
      </c>
      <c r="E840" s="36">
        <f t="shared" si="40"/>
        <v>5</v>
      </c>
      <c r="F840" s="36">
        <f t="shared" si="41"/>
        <v>1</v>
      </c>
      <c r="G840" s="56"/>
    </row>
    <row r="841" spans="1:7" ht="15" customHeight="1">
      <c r="A841" s="131">
        <v>3212</v>
      </c>
      <c r="B841" s="28">
        <v>46117</v>
      </c>
      <c r="C841" s="132" t="s">
        <v>162</v>
      </c>
      <c r="D841" s="18" t="str">
        <f t="shared" si="39"/>
        <v>LUGG-BOX-FRONT COVER-LID-PP-BK</v>
      </c>
      <c r="E841" s="36">
        <f t="shared" si="40"/>
        <v>18</v>
      </c>
      <c r="F841" s="36">
        <f t="shared" si="41"/>
        <v>7</v>
      </c>
      <c r="G841" s="56"/>
    </row>
    <row r="842" spans="1:7" ht="15" customHeight="1">
      <c r="A842" s="131">
        <v>3200</v>
      </c>
      <c r="B842" s="28">
        <v>46117</v>
      </c>
      <c r="C842" s="132" t="s">
        <v>112</v>
      </c>
      <c r="D842" s="18" t="str">
        <f t="shared" si="39"/>
        <v>MAG/ZEAL-BRAKE CABLE GUIDE-STEEL-ZP-DM</v>
      </c>
      <c r="E842" s="36">
        <f t="shared" si="40"/>
        <v>18</v>
      </c>
      <c r="F842" s="36">
        <f t="shared" si="41"/>
        <v>11</v>
      </c>
      <c r="G842" s="56"/>
    </row>
    <row r="843" spans="1:7" ht="15" customHeight="1">
      <c r="A843" s="131">
        <v>3200</v>
      </c>
      <c r="B843" s="28">
        <v>46117</v>
      </c>
      <c r="C843" s="132" t="s">
        <v>896</v>
      </c>
      <c r="D843" s="18" t="str">
        <f t="shared" si="39"/>
        <v>START-SWITCH MODULE</v>
      </c>
      <c r="E843" s="36">
        <f t="shared" si="40"/>
        <v>18</v>
      </c>
      <c r="F843" s="36">
        <f t="shared" si="41"/>
        <v>4</v>
      </c>
      <c r="G843" s="56"/>
    </row>
    <row r="844" spans="1:7" ht="15" customHeight="1">
      <c r="A844" s="131">
        <v>3200</v>
      </c>
      <c r="B844" s="28">
        <v>46117</v>
      </c>
      <c r="C844" s="132" t="s">
        <v>148</v>
      </c>
      <c r="D844" s="18" t="str">
        <f t="shared" si="39"/>
        <v>Zeal-Brake Lever RH-Al PDC-Black PC</v>
      </c>
      <c r="E844" s="36">
        <f t="shared" si="40"/>
        <v>18</v>
      </c>
      <c r="F844" s="36">
        <f t="shared" si="41"/>
        <v>1</v>
      </c>
      <c r="G844" s="56"/>
    </row>
    <row r="845" spans="1:7" ht="15" customHeight="1">
      <c r="A845" s="131">
        <v>3200</v>
      </c>
      <c r="B845" s="28">
        <v>46117</v>
      </c>
      <c r="C845" s="132" t="s">
        <v>70</v>
      </c>
      <c r="D845" s="18" t="str">
        <f t="shared" si="39"/>
        <v>Brake Shoe Magnus</v>
      </c>
      <c r="E845" s="36">
        <f t="shared" si="40"/>
        <v>18</v>
      </c>
      <c r="F845" s="36">
        <f t="shared" si="41"/>
        <v>35</v>
      </c>
      <c r="G845" s="56"/>
    </row>
    <row r="846" spans="1:7" ht="15" customHeight="1">
      <c r="A846" s="131">
        <v>3200</v>
      </c>
      <c r="B846" s="28">
        <v>46117</v>
      </c>
      <c r="C846" s="132" t="s">
        <v>70</v>
      </c>
      <c r="D846" s="18" t="str">
        <f t="shared" si="39"/>
        <v>Brake Shoe Magnus</v>
      </c>
      <c r="E846" s="36">
        <f t="shared" si="40"/>
        <v>18</v>
      </c>
      <c r="F846" s="36">
        <f t="shared" si="41"/>
        <v>35</v>
      </c>
      <c r="G846" s="56"/>
    </row>
    <row r="847" spans="1:7" ht="15" customHeight="1">
      <c r="A847" s="131">
        <v>3210</v>
      </c>
      <c r="B847" s="28">
        <v>46117</v>
      </c>
      <c r="C847" s="132" t="s">
        <v>227</v>
      </c>
      <c r="D847" s="18" t="str">
        <f t="shared" si="39"/>
        <v>MAG-INS.CLUSTER CVR FRNT-ABS-OCEAN BL DM</v>
      </c>
      <c r="E847" s="36">
        <f t="shared" si="40"/>
        <v>18</v>
      </c>
      <c r="F847" s="36">
        <f t="shared" si="41"/>
        <v>2</v>
      </c>
      <c r="G847" s="56"/>
    </row>
    <row r="848" spans="1:7" ht="15" customHeight="1">
      <c r="A848" s="131">
        <v>3210</v>
      </c>
      <c r="B848" s="28">
        <v>46117</v>
      </c>
      <c r="C848" s="132" t="s">
        <v>154</v>
      </c>
      <c r="D848" s="18" t="str">
        <f t="shared" si="39"/>
        <v>MAG-INS.CLUSTER CVR REAR-ABS-OCEAN BL DM</v>
      </c>
      <c r="E848" s="36">
        <f t="shared" si="40"/>
        <v>18</v>
      </c>
      <c r="F848" s="36">
        <f t="shared" si="41"/>
        <v>2</v>
      </c>
      <c r="G848" s="56"/>
    </row>
    <row r="849" spans="1:7" ht="15" customHeight="1">
      <c r="A849" s="131">
        <v>3210</v>
      </c>
      <c r="B849" s="28">
        <v>46117</v>
      </c>
      <c r="C849" s="132" t="s">
        <v>126</v>
      </c>
      <c r="D849" s="18" t="str">
        <f t="shared" si="39"/>
        <v>Switch</v>
      </c>
      <c r="E849" s="36">
        <f t="shared" si="40"/>
        <v>18</v>
      </c>
      <c r="F849" s="36">
        <f t="shared" si="41"/>
        <v>101</v>
      </c>
      <c r="G849" s="56"/>
    </row>
    <row r="850" spans="1:7" ht="15" customHeight="1">
      <c r="A850" s="131">
        <v>3210</v>
      </c>
      <c r="B850" s="28">
        <v>46117</v>
      </c>
      <c r="C850" s="132" t="s">
        <v>126</v>
      </c>
      <c r="D850" s="18" t="str">
        <f t="shared" si="39"/>
        <v>Switch</v>
      </c>
      <c r="E850" s="36">
        <f t="shared" si="40"/>
        <v>18</v>
      </c>
      <c r="F850" s="36">
        <f t="shared" si="41"/>
        <v>101</v>
      </c>
      <c r="G850" s="56"/>
    </row>
    <row r="851" spans="1:7" ht="15" customHeight="1">
      <c r="A851" s="131">
        <v>3210</v>
      </c>
      <c r="B851" s="28">
        <v>45752</v>
      </c>
      <c r="C851" s="132" t="s">
        <v>126</v>
      </c>
      <c r="D851" s="18" t="str">
        <f t="shared" si="39"/>
        <v>Switch</v>
      </c>
      <c r="E851" s="36">
        <f t="shared" si="40"/>
        <v>18</v>
      </c>
      <c r="F851" s="36">
        <f t="shared" si="41"/>
        <v>101</v>
      </c>
      <c r="G851" s="56"/>
    </row>
    <row r="852" spans="1:7" ht="15" customHeight="1">
      <c r="A852" s="131">
        <v>3210</v>
      </c>
      <c r="B852" s="28">
        <v>46117</v>
      </c>
      <c r="C852" s="132" t="s">
        <v>126</v>
      </c>
      <c r="D852" s="18" t="str">
        <f t="shared" si="39"/>
        <v>Switch</v>
      </c>
      <c r="E852" s="36">
        <f t="shared" si="40"/>
        <v>18</v>
      </c>
      <c r="F852" s="36">
        <f t="shared" si="41"/>
        <v>101</v>
      </c>
      <c r="G852" s="56"/>
    </row>
    <row r="853" spans="1:7" ht="15" customHeight="1">
      <c r="A853" s="131">
        <v>3211</v>
      </c>
      <c r="B853" s="28">
        <v>46116</v>
      </c>
      <c r="C853" s="132" t="s">
        <v>145</v>
      </c>
      <c r="D853" s="18" t="str">
        <f t="shared" si="39"/>
        <v>MAG-FRONT FENDER-ABS-OCEAN BLUE DM</v>
      </c>
      <c r="E853" s="36">
        <f t="shared" si="40"/>
        <v>18</v>
      </c>
      <c r="F853" s="36">
        <f t="shared" si="41"/>
        <v>1</v>
      </c>
      <c r="G853" s="56"/>
    </row>
    <row r="854" spans="1:7" ht="15" customHeight="1">
      <c r="A854" s="131">
        <v>3208</v>
      </c>
      <c r="B854" s="28">
        <v>46116</v>
      </c>
      <c r="C854" s="132" t="s">
        <v>70</v>
      </c>
      <c r="D854" s="18" t="str">
        <f t="shared" si="39"/>
        <v>Brake Shoe Magnus</v>
      </c>
      <c r="E854" s="36">
        <f t="shared" si="40"/>
        <v>18</v>
      </c>
      <c r="F854" s="36">
        <f t="shared" si="41"/>
        <v>35</v>
      </c>
      <c r="G854" s="56"/>
    </row>
    <row r="855" spans="1:7" ht="15" customHeight="1">
      <c r="A855" s="131">
        <v>3189</v>
      </c>
      <c r="B855" s="28">
        <v>46116</v>
      </c>
      <c r="C855" s="132" t="s">
        <v>196</v>
      </c>
      <c r="D855" s="18" t="str">
        <f t="shared" si="39"/>
        <v>MAG-FRONT FENDER-ABS-GR BLK DM</v>
      </c>
      <c r="E855" s="36">
        <f t="shared" si="40"/>
        <v>18</v>
      </c>
      <c r="F855" s="36">
        <f t="shared" si="41"/>
        <v>3</v>
      </c>
      <c r="G855" s="56"/>
    </row>
    <row r="856" spans="1:7" ht="15" customHeight="1">
      <c r="A856" s="131">
        <v>3189</v>
      </c>
      <c r="B856" s="28">
        <v>46116</v>
      </c>
      <c r="C856" s="132" t="s">
        <v>214</v>
      </c>
      <c r="D856" s="18" t="str">
        <f t="shared" si="39"/>
        <v>MAG-FRONT PANEL LH-ABS-GR BLK DM</v>
      </c>
      <c r="E856" s="36">
        <f t="shared" si="40"/>
        <v>18</v>
      </c>
      <c r="F856" s="36">
        <f t="shared" si="41"/>
        <v>1</v>
      </c>
      <c r="G856" s="56"/>
    </row>
    <row r="857" spans="1:7" ht="15" customHeight="1">
      <c r="A857" s="131">
        <v>3189</v>
      </c>
      <c r="B857" s="28">
        <v>46116</v>
      </c>
      <c r="C857" s="132" t="s">
        <v>188</v>
      </c>
      <c r="D857" s="18" t="str">
        <f t="shared" si="39"/>
        <v>MAG-INS.CLUSTER COVER FRONT-ABS-GR BLK D</v>
      </c>
      <c r="E857" s="36">
        <f t="shared" si="40"/>
        <v>18</v>
      </c>
      <c r="F857" s="36">
        <f t="shared" si="41"/>
        <v>1</v>
      </c>
      <c r="G857" s="56"/>
    </row>
    <row r="858" spans="1:7" ht="15" customHeight="1">
      <c r="A858" s="131">
        <v>3189</v>
      </c>
      <c r="B858" s="28">
        <v>46116</v>
      </c>
      <c r="C858" s="132" t="s">
        <v>158</v>
      </c>
      <c r="D858" s="18" t="str">
        <f t="shared" si="39"/>
        <v>MAG-REAR PANEL TOP-ABS-GR BLK DM</v>
      </c>
      <c r="E858" s="36">
        <f t="shared" si="40"/>
        <v>18</v>
      </c>
      <c r="F858" s="36">
        <f t="shared" si="41"/>
        <v>2</v>
      </c>
      <c r="G858" s="56"/>
    </row>
    <row r="859" spans="1:7" ht="15" customHeight="1">
      <c r="A859" s="131">
        <v>3189</v>
      </c>
      <c r="B859" s="28">
        <v>46116</v>
      </c>
      <c r="C859" s="132" t="s">
        <v>85</v>
      </c>
      <c r="D859" s="18" t="str">
        <f t="shared" si="39"/>
        <v>Reo/Zeal-Swing Arm Cover LH-PP-Black DM</v>
      </c>
      <c r="E859" s="36">
        <f t="shared" si="40"/>
        <v>18</v>
      </c>
      <c r="F859" s="36">
        <f t="shared" si="41"/>
        <v>2</v>
      </c>
      <c r="G859" s="56"/>
    </row>
    <row r="860" spans="1:7" ht="15" customHeight="1">
      <c r="A860" s="131">
        <v>3189</v>
      </c>
      <c r="B860" s="28">
        <v>46116</v>
      </c>
      <c r="C860" s="132" t="s">
        <v>162</v>
      </c>
      <c r="D860" s="18" t="str">
        <f t="shared" si="39"/>
        <v>LUGG-BOX-FRONT COVER-LID-PP-BK</v>
      </c>
      <c r="E860" s="36">
        <f t="shared" si="40"/>
        <v>18</v>
      </c>
      <c r="F860" s="36">
        <f t="shared" si="41"/>
        <v>7</v>
      </c>
      <c r="G860" s="56"/>
    </row>
    <row r="861" spans="1:7" ht="15" customHeight="1">
      <c r="A861" s="131">
        <v>3207</v>
      </c>
      <c r="B861" s="28">
        <v>46115</v>
      </c>
      <c r="C861" s="132" t="s">
        <v>386</v>
      </c>
      <c r="D861" s="18" t="str">
        <f t="shared" si="39"/>
        <v>MAG-INS.CLUSTER COVER FRONT-ABS-WHITE DM BPLGW00512</v>
      </c>
      <c r="E861" s="36">
        <f t="shared" si="40"/>
        <v>18</v>
      </c>
      <c r="F861" s="36">
        <f t="shared" si="41"/>
        <v>1</v>
      </c>
      <c r="G861" s="56"/>
    </row>
    <row r="862" spans="1:7" ht="15" customHeight="1">
      <c r="A862" s="131">
        <v>3207</v>
      </c>
      <c r="B862" s="28">
        <v>46115</v>
      </c>
      <c r="C862" s="132" t="s">
        <v>91</v>
      </c>
      <c r="D862" s="18" t="str">
        <f t="shared" si="39"/>
        <v>MAG EX/PWR-INS CLUSTER COVER RR-PP BLACK</v>
      </c>
      <c r="E862" s="36">
        <f t="shared" si="40"/>
        <v>18</v>
      </c>
      <c r="F862" s="36">
        <f t="shared" si="41"/>
        <v>3</v>
      </c>
      <c r="G862" s="56"/>
    </row>
    <row r="863" spans="1:7" ht="15" customHeight="1">
      <c r="A863" s="131">
        <v>3207</v>
      </c>
      <c r="B863" s="28">
        <v>46115</v>
      </c>
      <c r="C863" s="132" t="s">
        <v>94</v>
      </c>
      <c r="D863" s="18" t="str">
        <f t="shared" si="39"/>
        <v>CLUSTER COVER TOP-PP-M</v>
      </c>
      <c r="E863" s="36">
        <f t="shared" si="40"/>
        <v>18</v>
      </c>
      <c r="F863" s="36">
        <f t="shared" si="41"/>
        <v>4</v>
      </c>
      <c r="G863" s="56"/>
    </row>
    <row r="864" spans="1:7" ht="15" customHeight="1">
      <c r="A864" s="131">
        <v>3207</v>
      </c>
      <c r="B864" s="28">
        <v>46115</v>
      </c>
      <c r="C864" s="132" t="s">
        <v>408</v>
      </c>
      <c r="D864" s="18" t="str">
        <f t="shared" si="39"/>
        <v>BRAKE SENSOR</v>
      </c>
      <c r="E864" s="36">
        <f t="shared" si="40"/>
        <v>18</v>
      </c>
      <c r="F864" s="36">
        <f t="shared" si="41"/>
        <v>-4</v>
      </c>
      <c r="G864" s="56"/>
    </row>
    <row r="865" spans="1:7" ht="15" customHeight="1">
      <c r="A865" s="131">
        <v>3207</v>
      </c>
      <c r="B865" s="28">
        <v>46115</v>
      </c>
      <c r="C865" s="132" t="s">
        <v>131</v>
      </c>
      <c r="D865" s="18" t="str">
        <f t="shared" si="39"/>
        <v>Magnus Mat Red Black</v>
      </c>
      <c r="E865" s="36">
        <f t="shared" si="40"/>
        <v>18</v>
      </c>
      <c r="F865" s="36">
        <f t="shared" si="41"/>
        <v>55</v>
      </c>
      <c r="G865" s="56"/>
    </row>
    <row r="866" spans="1:7" ht="15" customHeight="1">
      <c r="A866" s="131">
        <v>3207</v>
      </c>
      <c r="B866" s="28">
        <v>46115</v>
      </c>
      <c r="C866" s="132" t="s">
        <v>131</v>
      </c>
      <c r="D866" s="18" t="str">
        <f t="shared" si="39"/>
        <v>Magnus Mat Red Black</v>
      </c>
      <c r="E866" s="36">
        <f t="shared" si="40"/>
        <v>18</v>
      </c>
      <c r="F866" s="36">
        <f t="shared" si="41"/>
        <v>55</v>
      </c>
      <c r="G866" s="56"/>
    </row>
    <row r="867" spans="1:7" ht="15" customHeight="1">
      <c r="A867" s="131">
        <v>3205</v>
      </c>
      <c r="B867" s="28">
        <v>46084</v>
      </c>
      <c r="C867" s="132" t="s">
        <v>70</v>
      </c>
      <c r="D867" s="18" t="str">
        <f t="shared" si="39"/>
        <v>Brake Shoe Magnus</v>
      </c>
      <c r="E867" s="36">
        <f t="shared" si="40"/>
        <v>18</v>
      </c>
      <c r="F867" s="36">
        <f t="shared" si="41"/>
        <v>35</v>
      </c>
      <c r="G867" s="56"/>
    </row>
    <row r="868" spans="1:7" ht="15" customHeight="1">
      <c r="A868" s="131">
        <v>3198</v>
      </c>
      <c r="B868" s="28">
        <v>46114</v>
      </c>
      <c r="C868" s="132" t="s">
        <v>350</v>
      </c>
      <c r="D868" s="18" t="str">
        <f t="shared" si="39"/>
        <v>HALL SENSOR PCB ASSEMBLY-Z/M</v>
      </c>
      <c r="E868" s="36">
        <f t="shared" si="40"/>
        <v>18</v>
      </c>
      <c r="F868" s="36">
        <f t="shared" si="41"/>
        <v>19</v>
      </c>
      <c r="G868" s="56"/>
    </row>
    <row r="869" spans="1:7" ht="15" customHeight="1">
      <c r="A869" s="131" t="s">
        <v>581</v>
      </c>
      <c r="B869" s="28">
        <v>46114</v>
      </c>
      <c r="C869" s="132" t="s">
        <v>111</v>
      </c>
      <c r="D869" s="18" t="str">
        <f t="shared" si="39"/>
        <v>CHARGING SOCKET+10AFB FUSE+3PF250</v>
      </c>
      <c r="E869" s="36">
        <f t="shared" si="40"/>
        <v>18</v>
      </c>
      <c r="F869" s="36">
        <f t="shared" si="41"/>
        <v>2</v>
      </c>
      <c r="G869" s="56"/>
    </row>
    <row r="870" spans="1:7" ht="15" customHeight="1">
      <c r="A870" s="131" t="s">
        <v>581</v>
      </c>
      <c r="B870" s="28">
        <v>46114</v>
      </c>
      <c r="C870" s="132" t="s">
        <v>62</v>
      </c>
      <c r="D870" s="18" t="str">
        <f t="shared" si="39"/>
        <v>MAGNUS-LOCK SET-PAVNA DM</v>
      </c>
      <c r="E870" s="36">
        <f t="shared" si="40"/>
        <v>18</v>
      </c>
      <c r="F870" s="36">
        <f t="shared" si="41"/>
        <v>4</v>
      </c>
      <c r="G870" s="56"/>
    </row>
    <row r="871" spans="1:7" ht="15" customHeight="1">
      <c r="A871" s="131" t="s">
        <v>581</v>
      </c>
      <c r="B871" s="28">
        <v>46114</v>
      </c>
      <c r="C871" s="132" t="s">
        <v>331</v>
      </c>
      <c r="D871" s="18" t="str">
        <f t="shared" si="39"/>
        <v>REO-LOCK SET ASSY-WITH AMPERE LOGO</v>
      </c>
      <c r="E871" s="36">
        <f t="shared" si="40"/>
        <v>18</v>
      </c>
      <c r="F871" s="36">
        <f t="shared" si="41"/>
        <v>2</v>
      </c>
      <c r="G871" s="56"/>
    </row>
    <row r="872" spans="1:7" ht="15" customHeight="1">
      <c r="A872" s="131">
        <v>3197</v>
      </c>
      <c r="B872" s="28">
        <v>46114</v>
      </c>
      <c r="C872" s="132" t="s">
        <v>328</v>
      </c>
      <c r="D872" s="18" t="str">
        <f t="shared" si="39"/>
        <v>MAG/PWR-FRAME NUMBER COVER-PP-BLACK</v>
      </c>
      <c r="E872" s="36">
        <f t="shared" si="40"/>
        <v>18</v>
      </c>
      <c r="F872" s="36">
        <f t="shared" si="41"/>
        <v>6</v>
      </c>
      <c r="G872" s="56"/>
    </row>
    <row r="873" spans="1:7" ht="15" customHeight="1">
      <c r="A873" s="132">
        <v>3199</v>
      </c>
      <c r="B873" s="28">
        <v>46113</v>
      </c>
      <c r="C873" s="78" t="s">
        <v>162</v>
      </c>
      <c r="D873" s="18" t="str">
        <f t="shared" si="39"/>
        <v>LUGG-BOX-FRONT COVER-LID-PP-BK</v>
      </c>
      <c r="E873" s="36">
        <f t="shared" si="40"/>
        <v>18</v>
      </c>
      <c r="F873" s="36">
        <f t="shared" si="41"/>
        <v>7</v>
      </c>
      <c r="G873" s="56"/>
    </row>
    <row r="874" spans="1:7" ht="15" customHeight="1">
      <c r="A874" s="132">
        <v>3199</v>
      </c>
      <c r="B874" s="28">
        <v>46113</v>
      </c>
      <c r="C874" s="78" t="s">
        <v>183</v>
      </c>
      <c r="D874" s="18" t="str">
        <f t="shared" si="39"/>
        <v xml:space="preserve">3.00-10 ZOOM D TL42 J
</v>
      </c>
      <c r="E874" s="36">
        <f t="shared" si="40"/>
        <v>18</v>
      </c>
      <c r="F874" s="36">
        <f t="shared" si="41"/>
        <v>0</v>
      </c>
      <c r="G874" s="56"/>
    </row>
    <row r="875" spans="1:7" ht="15" customHeight="1">
      <c r="A875" s="132">
        <v>3199</v>
      </c>
      <c r="B875" s="28">
        <v>46113</v>
      </c>
      <c r="C875" s="78" t="s">
        <v>183</v>
      </c>
      <c r="D875" s="18" t="str">
        <f t="shared" si="39"/>
        <v xml:space="preserve">3.00-10 ZOOM D TL42 J
</v>
      </c>
      <c r="E875" s="36">
        <f t="shared" si="40"/>
        <v>18</v>
      </c>
      <c r="F875" s="36">
        <f t="shared" si="41"/>
        <v>0</v>
      </c>
      <c r="G875" s="56"/>
    </row>
    <row r="876" spans="1:7" ht="15" customHeight="1">
      <c r="A876" s="132">
        <v>3194</v>
      </c>
      <c r="B876" s="28">
        <v>46112</v>
      </c>
      <c r="C876" s="78" t="s">
        <v>64</v>
      </c>
      <c r="D876" s="18" t="str">
        <f t="shared" si="39"/>
        <v>Front Bearing Kit 6201RS (Pair)</v>
      </c>
      <c r="E876" s="36">
        <f t="shared" si="40"/>
        <v>18</v>
      </c>
      <c r="F876" s="36">
        <f t="shared" si="41"/>
        <v>6</v>
      </c>
      <c r="G876" s="56"/>
    </row>
    <row r="877" spans="1:7" ht="15" customHeight="1">
      <c r="A877" s="132">
        <v>3194</v>
      </c>
      <c r="B877" s="28">
        <v>46112</v>
      </c>
      <c r="C877" s="78" t="s">
        <v>70</v>
      </c>
      <c r="D877" s="18" t="str">
        <f t="shared" si="39"/>
        <v>Brake Shoe Magnus</v>
      </c>
      <c r="E877" s="36">
        <f t="shared" si="40"/>
        <v>18</v>
      </c>
      <c r="F877" s="36">
        <f t="shared" si="41"/>
        <v>35</v>
      </c>
      <c r="G877" s="56"/>
    </row>
    <row r="878" spans="1:7" ht="15" customHeight="1">
      <c r="A878" s="132" t="s">
        <v>581</v>
      </c>
      <c r="B878" s="28">
        <v>46112</v>
      </c>
      <c r="C878" s="78" t="s">
        <v>38</v>
      </c>
      <c r="D878" s="18" t="str">
        <f t="shared" si="39"/>
        <v>MAG-INS.CLUSTER COVER FRONT-ABS-GALACTIC</v>
      </c>
      <c r="E878" s="36">
        <f t="shared" si="40"/>
        <v>18</v>
      </c>
      <c r="F878" s="36">
        <f t="shared" si="41"/>
        <v>1</v>
      </c>
      <c r="G878" s="56"/>
    </row>
    <row r="879" spans="1:7" ht="15" customHeight="1">
      <c r="A879" s="132">
        <v>3192</v>
      </c>
      <c r="B879" s="28">
        <v>46110</v>
      </c>
      <c r="C879" s="78" t="s">
        <v>243</v>
      </c>
      <c r="D879" s="18" t="str">
        <f t="shared" si="39"/>
        <v>Connectioion Boxn Cable Junct</v>
      </c>
      <c r="E879" s="36">
        <f t="shared" si="40"/>
        <v>18</v>
      </c>
      <c r="F879" s="36">
        <f t="shared" si="41"/>
        <v>43</v>
      </c>
      <c r="G879" s="56"/>
    </row>
    <row r="880" spans="1:7" ht="15" customHeight="1">
      <c r="A880" s="132">
        <v>3189</v>
      </c>
      <c r="B880" s="28">
        <v>46110</v>
      </c>
      <c r="C880" s="78" t="s">
        <v>327</v>
      </c>
      <c r="D880" s="18" t="str">
        <f t="shared" si="39"/>
        <v>MAGNUS-SIDE STAND-STL-BK PC</v>
      </c>
      <c r="E880" s="36">
        <f t="shared" si="40"/>
        <v>18</v>
      </c>
      <c r="F880" s="36">
        <f t="shared" si="41"/>
        <v>2</v>
      </c>
      <c r="G880" s="56"/>
    </row>
    <row r="881" spans="1:7" ht="15" customHeight="1">
      <c r="A881" s="132">
        <v>3189</v>
      </c>
      <c r="B881" s="28">
        <v>46110</v>
      </c>
      <c r="C881" s="78" t="s">
        <v>265</v>
      </c>
      <c r="D881" s="18" t="str">
        <f t="shared" si="39"/>
        <v>MAGNUS SIDE STAND SPRING - DM</v>
      </c>
      <c r="E881" s="36">
        <f t="shared" si="40"/>
        <v>18</v>
      </c>
      <c r="F881" s="36">
        <f t="shared" si="41"/>
        <v>11</v>
      </c>
      <c r="G881" s="56"/>
    </row>
    <row r="882" spans="1:7" ht="15" customHeight="1">
      <c r="A882" s="132">
        <v>3188</v>
      </c>
      <c r="B882" s="28">
        <v>46110</v>
      </c>
      <c r="C882" s="78" t="s">
        <v>70</v>
      </c>
      <c r="D882" s="18" t="str">
        <f t="shared" si="39"/>
        <v>Brake Shoe Magnus</v>
      </c>
      <c r="E882" s="36">
        <f t="shared" si="40"/>
        <v>18</v>
      </c>
      <c r="F882" s="36">
        <f t="shared" si="41"/>
        <v>35</v>
      </c>
      <c r="G882" s="56"/>
    </row>
    <row r="883" spans="1:7" ht="15" customHeight="1">
      <c r="A883" s="132">
        <v>3188</v>
      </c>
      <c r="B883" s="28">
        <v>46110</v>
      </c>
      <c r="C883" s="78" t="s">
        <v>70</v>
      </c>
      <c r="D883" s="18" t="str">
        <f t="shared" si="39"/>
        <v>Brake Shoe Magnus</v>
      </c>
      <c r="E883" s="36">
        <f t="shared" si="40"/>
        <v>18</v>
      </c>
      <c r="F883" s="36">
        <f t="shared" si="41"/>
        <v>35</v>
      </c>
      <c r="G883" s="56"/>
    </row>
    <row r="884" spans="1:7" ht="15" customHeight="1">
      <c r="A884" s="132">
        <v>3182</v>
      </c>
      <c r="B884" s="28">
        <v>46109</v>
      </c>
      <c r="C884" s="78" t="s">
        <v>326</v>
      </c>
      <c r="D884" s="18" t="str">
        <f t="shared" si="39"/>
        <v>Magnus-Pillion Footrest RH-DM</v>
      </c>
      <c r="E884" s="36">
        <f t="shared" si="40"/>
        <v>18</v>
      </c>
      <c r="F884" s="36">
        <f t="shared" si="41"/>
        <v>2</v>
      </c>
      <c r="G884" s="56"/>
    </row>
    <row r="885" spans="1:7" ht="15" customHeight="1">
      <c r="A885" s="132">
        <v>3182</v>
      </c>
      <c r="B885" s="28">
        <v>46109</v>
      </c>
      <c r="C885" s="78" t="s">
        <v>408</v>
      </c>
      <c r="D885" s="18" t="str">
        <f t="shared" si="39"/>
        <v>BRAKE SENSOR</v>
      </c>
      <c r="E885" s="36">
        <f t="shared" si="40"/>
        <v>18</v>
      </c>
      <c r="F885" s="36">
        <f t="shared" si="41"/>
        <v>-4</v>
      </c>
      <c r="G885" s="56"/>
    </row>
    <row r="886" spans="1:7" ht="15" customHeight="1">
      <c r="A886" s="132">
        <v>3182</v>
      </c>
      <c r="B886" s="28">
        <v>46109</v>
      </c>
      <c r="C886" s="78" t="s">
        <v>70</v>
      </c>
      <c r="D886" s="18" t="str">
        <f t="shared" si="39"/>
        <v>Brake Shoe Magnus</v>
      </c>
      <c r="E886" s="36">
        <f t="shared" si="40"/>
        <v>18</v>
      </c>
      <c r="F886" s="36">
        <f t="shared" si="41"/>
        <v>35</v>
      </c>
      <c r="G886" s="56"/>
    </row>
    <row r="887" spans="1:7" ht="15" customHeight="1">
      <c r="A887" s="132">
        <v>3183</v>
      </c>
      <c r="B887" s="28">
        <v>46109</v>
      </c>
      <c r="C887" s="78" t="s">
        <v>325</v>
      </c>
      <c r="D887" s="18" t="str">
        <f t="shared" si="39"/>
        <v>IGNITION SWITCH-DM</v>
      </c>
      <c r="E887" s="36">
        <f t="shared" si="40"/>
        <v>18</v>
      </c>
      <c r="F887" s="36">
        <f t="shared" si="41"/>
        <v>7</v>
      </c>
      <c r="G887" s="56"/>
    </row>
    <row r="888" spans="1:7" ht="15" customHeight="1">
      <c r="A888" s="132">
        <v>3183</v>
      </c>
      <c r="B888" s="28">
        <v>46109</v>
      </c>
      <c r="C888" s="30" t="s">
        <v>70</v>
      </c>
      <c r="D888" s="18" t="str">
        <f t="shared" si="39"/>
        <v>Brake Shoe Magnus</v>
      </c>
      <c r="E888" s="36">
        <f t="shared" si="40"/>
        <v>18</v>
      </c>
      <c r="F888" s="36">
        <f t="shared" si="41"/>
        <v>35</v>
      </c>
      <c r="G888" s="56"/>
    </row>
    <row r="889" spans="1:7" ht="15" customHeight="1">
      <c r="A889" s="132">
        <v>3183</v>
      </c>
      <c r="B889" s="28">
        <v>46109</v>
      </c>
      <c r="C889" s="30" t="s">
        <v>183</v>
      </c>
      <c r="D889" s="18" t="str">
        <f t="shared" si="39"/>
        <v xml:space="preserve">3.00-10 ZOOM D TL42 J
</v>
      </c>
      <c r="E889" s="36">
        <f t="shared" si="40"/>
        <v>18</v>
      </c>
      <c r="F889" s="36">
        <f t="shared" si="41"/>
        <v>0</v>
      </c>
      <c r="G889" s="56"/>
    </row>
    <row r="890" spans="1:7" ht="15" customHeight="1">
      <c r="A890" s="132">
        <v>3179</v>
      </c>
      <c r="B890" s="28">
        <v>46108</v>
      </c>
      <c r="C890" s="30" t="s">
        <v>129</v>
      </c>
      <c r="D890" s="18" t="str">
        <f t="shared" si="39"/>
        <v>Rear View Mirror Winner Magnus</v>
      </c>
      <c r="E890" s="36">
        <f t="shared" si="40"/>
        <v>18</v>
      </c>
      <c r="F890" s="36">
        <f t="shared" si="41"/>
        <v>34</v>
      </c>
      <c r="G890" s="56"/>
    </row>
    <row r="891" spans="1:7" ht="15" customHeight="1">
      <c r="A891" s="132" t="s">
        <v>581</v>
      </c>
      <c r="B891" s="28">
        <v>46106</v>
      </c>
      <c r="C891" s="30" t="s">
        <v>605</v>
      </c>
      <c r="D891" s="18" t="str">
        <f t="shared" si="39"/>
        <v>SWITCH PIGTAIL WIRING HARNESS</v>
      </c>
      <c r="E891" s="36">
        <f t="shared" si="40"/>
        <v>18</v>
      </c>
      <c r="F891" s="36">
        <f t="shared" si="41"/>
        <v>1</v>
      </c>
      <c r="G891" s="56"/>
    </row>
    <row r="892" spans="1:7" ht="15" customHeight="1">
      <c r="A892" s="132" t="s">
        <v>581</v>
      </c>
      <c r="B892" s="28">
        <v>46106</v>
      </c>
      <c r="C892" s="30" t="s">
        <v>130</v>
      </c>
      <c r="D892" s="18" t="str">
        <f t="shared" si="39"/>
        <v>HORN SWITCH-DM</v>
      </c>
      <c r="E892" s="36">
        <f t="shared" si="40"/>
        <v>18</v>
      </c>
      <c r="F892" s="36">
        <f t="shared" si="41"/>
        <v>5</v>
      </c>
      <c r="G892" s="56"/>
    </row>
    <row r="893" spans="1:7" ht="15" customHeight="1">
      <c r="A893" s="132" t="s">
        <v>581</v>
      </c>
      <c r="B893" s="28">
        <v>46106</v>
      </c>
      <c r="C893" s="30" t="s">
        <v>324</v>
      </c>
      <c r="D893" s="18" t="str">
        <f t="shared" si="39"/>
        <v>HEAD LIGHT ON-OFF SWITCH-DM</v>
      </c>
      <c r="E893" s="36">
        <f t="shared" si="40"/>
        <v>18</v>
      </c>
      <c r="F893" s="36">
        <f t="shared" si="41"/>
        <v>8</v>
      </c>
      <c r="G893" s="56"/>
    </row>
    <row r="894" spans="1:7" ht="15" customHeight="1">
      <c r="A894" s="132" t="s">
        <v>581</v>
      </c>
      <c r="B894" s="28">
        <v>46106</v>
      </c>
      <c r="C894" s="30" t="s">
        <v>325</v>
      </c>
      <c r="D894" s="18" t="str">
        <f t="shared" si="39"/>
        <v>IGNITION SWITCH-DM</v>
      </c>
      <c r="E894" s="36">
        <f t="shared" si="40"/>
        <v>18</v>
      </c>
      <c r="F894" s="36">
        <f t="shared" si="41"/>
        <v>7</v>
      </c>
      <c r="G894" s="56"/>
    </row>
    <row r="895" spans="1:7" ht="15" customHeight="1">
      <c r="A895" s="132" t="s">
        <v>581</v>
      </c>
      <c r="B895" s="28">
        <v>46106</v>
      </c>
      <c r="C895" s="30" t="s">
        <v>555</v>
      </c>
      <c r="D895" s="18" t="str">
        <f t="shared" si="39"/>
        <v>HEAD LIGHT DIMMER SWITCH-DM</v>
      </c>
      <c r="E895" s="36">
        <f t="shared" si="40"/>
        <v>18</v>
      </c>
      <c r="F895" s="36">
        <f t="shared" si="41"/>
        <v>8</v>
      </c>
      <c r="G895" s="56"/>
    </row>
    <row r="896" spans="1:7" ht="15" customHeight="1">
      <c r="A896" s="132" t="s">
        <v>581</v>
      </c>
      <c r="B896" s="28">
        <v>46106</v>
      </c>
      <c r="C896" s="30" t="s">
        <v>118</v>
      </c>
      <c r="D896" s="18" t="str">
        <f t="shared" si="39"/>
        <v>TURN INDICATOR SWITCH-DM</v>
      </c>
      <c r="E896" s="36">
        <f t="shared" si="40"/>
        <v>18</v>
      </c>
      <c r="F896" s="36">
        <f t="shared" si="41"/>
        <v>3</v>
      </c>
      <c r="G896" s="56"/>
    </row>
    <row r="897" spans="1:7" ht="15" customHeight="1">
      <c r="A897" s="132" t="s">
        <v>581</v>
      </c>
      <c r="B897" s="28">
        <v>46106</v>
      </c>
      <c r="C897" s="30" t="s">
        <v>597</v>
      </c>
      <c r="D897" s="18" t="str">
        <f t="shared" ref="D897:D960" si="42">VLOOKUP(C897,Old,2,FALSE)</f>
        <v>TWO WAY MODE SWITCH-DM</v>
      </c>
      <c r="E897" s="36">
        <f t="shared" ref="E897:E960" si="43">VLOOKUP(C897,Old,9,FALSE)</f>
        <v>18</v>
      </c>
      <c r="F897" s="36">
        <f t="shared" ref="F897:F960" si="44">VLOOKUP(C897,Old,8,FALSE)</f>
        <v>5</v>
      </c>
      <c r="G897" s="56"/>
    </row>
    <row r="898" spans="1:7" ht="15" customHeight="1">
      <c r="A898" s="132" t="s">
        <v>581</v>
      </c>
      <c r="B898" s="28">
        <v>46106</v>
      </c>
      <c r="C898" s="30" t="s">
        <v>72</v>
      </c>
      <c r="D898" s="18" t="str">
        <f t="shared" si="42"/>
        <v>Zeal-Converter-48/60V-12V DCDC DM</v>
      </c>
      <c r="E898" s="36">
        <f t="shared" si="43"/>
        <v>18</v>
      </c>
      <c r="F898" s="36">
        <f t="shared" si="44"/>
        <v>0</v>
      </c>
      <c r="G898" s="56"/>
    </row>
    <row r="899" spans="1:7" ht="15" customHeight="1">
      <c r="A899" s="132" t="s">
        <v>581</v>
      </c>
      <c r="B899" s="28">
        <v>46106</v>
      </c>
      <c r="C899" s="30" t="s">
        <v>62</v>
      </c>
      <c r="D899" s="18" t="str">
        <f t="shared" si="42"/>
        <v>MAGNUS-LOCK SET-PAVNA DM</v>
      </c>
      <c r="E899" s="36">
        <f t="shared" si="43"/>
        <v>18</v>
      </c>
      <c r="F899" s="36">
        <f t="shared" si="44"/>
        <v>4</v>
      </c>
      <c r="G899" s="56"/>
    </row>
    <row r="900" spans="1:7" ht="15" customHeight="1">
      <c r="A900" s="132">
        <v>3182</v>
      </c>
      <c r="B900" s="28">
        <v>46106</v>
      </c>
      <c r="C900" s="30" t="s">
        <v>230</v>
      </c>
      <c r="D900" s="18" t="str">
        <f t="shared" si="42"/>
        <v>ZEAL/MAG-CONTROLLER 60V-C ELECTRIC</v>
      </c>
      <c r="E900" s="36">
        <f t="shared" si="43"/>
        <v>18</v>
      </c>
      <c r="F900" s="36">
        <f t="shared" si="44"/>
        <v>1</v>
      </c>
      <c r="G900" s="135" t="s">
        <v>2639</v>
      </c>
    </row>
    <row r="901" spans="1:7" ht="15" customHeight="1">
      <c r="A901" s="132">
        <v>3182</v>
      </c>
      <c r="B901" s="28">
        <v>46106</v>
      </c>
      <c r="C901" s="30" t="s">
        <v>243</v>
      </c>
      <c r="D901" s="18" t="str">
        <f t="shared" si="42"/>
        <v>Connectioion Boxn Cable Junct</v>
      </c>
      <c r="E901" s="36">
        <f t="shared" si="43"/>
        <v>18</v>
      </c>
      <c r="F901" s="36">
        <f t="shared" si="44"/>
        <v>43</v>
      </c>
      <c r="G901" s="135"/>
    </row>
    <row r="902" spans="1:7" ht="15" customHeight="1">
      <c r="A902" s="132">
        <v>3182</v>
      </c>
      <c r="B902" s="28">
        <v>46106</v>
      </c>
      <c r="C902" s="30" t="s">
        <v>217</v>
      </c>
      <c r="D902" s="18" t="str">
        <f t="shared" si="42"/>
        <v>HORN</v>
      </c>
      <c r="E902" s="36">
        <f t="shared" si="43"/>
        <v>0</v>
      </c>
      <c r="F902" s="36">
        <f t="shared" si="44"/>
        <v>3</v>
      </c>
      <c r="G902" s="135"/>
    </row>
    <row r="903" spans="1:7" ht="15" customHeight="1">
      <c r="A903" s="132">
        <v>3181</v>
      </c>
      <c r="B903" s="28">
        <v>46105</v>
      </c>
      <c r="C903" s="30" t="s">
        <v>62</v>
      </c>
      <c r="D903" s="18" t="str">
        <f t="shared" si="42"/>
        <v>MAGNUS-LOCK SET-PAVNA DM</v>
      </c>
      <c r="E903" s="36">
        <f t="shared" si="43"/>
        <v>18</v>
      </c>
      <c r="F903" s="36">
        <f t="shared" si="44"/>
        <v>4</v>
      </c>
      <c r="G903" s="135"/>
    </row>
    <row r="904" spans="1:7" ht="15" customHeight="1">
      <c r="A904" s="132">
        <v>3179</v>
      </c>
      <c r="B904" s="28">
        <v>46105</v>
      </c>
      <c r="C904" s="30" t="s">
        <v>183</v>
      </c>
      <c r="D904" s="18" t="str">
        <f t="shared" si="42"/>
        <v xml:space="preserve">3.00-10 ZOOM D TL42 J
</v>
      </c>
      <c r="E904" s="36">
        <f t="shared" si="43"/>
        <v>18</v>
      </c>
      <c r="F904" s="36">
        <f t="shared" si="44"/>
        <v>0</v>
      </c>
      <c r="G904" s="135"/>
    </row>
    <row r="905" spans="1:7" ht="15" customHeight="1">
      <c r="A905" s="132">
        <v>3174</v>
      </c>
      <c r="B905" s="28">
        <v>46104</v>
      </c>
      <c r="C905" s="30" t="s">
        <v>62</v>
      </c>
      <c r="D905" s="18" t="str">
        <f t="shared" si="42"/>
        <v>MAGNUS-LOCK SET-PAVNA DM</v>
      </c>
      <c r="E905" s="36">
        <f t="shared" si="43"/>
        <v>18</v>
      </c>
      <c r="F905" s="36">
        <f t="shared" si="44"/>
        <v>4</v>
      </c>
      <c r="G905" s="135"/>
    </row>
    <row r="906" spans="1:7" ht="15" customHeight="1">
      <c r="A906" s="132">
        <v>3177</v>
      </c>
      <c r="B906" s="28">
        <v>46103</v>
      </c>
      <c r="C906" s="30" t="s">
        <v>116</v>
      </c>
      <c r="D906" s="18" t="str">
        <f t="shared" si="42"/>
        <v>CHARGING SOCKET-CHOGORI-M</v>
      </c>
      <c r="E906" s="36">
        <f t="shared" si="43"/>
        <v>18</v>
      </c>
      <c r="F906" s="36">
        <f t="shared" si="44"/>
        <v>2</v>
      </c>
      <c r="G906" s="135"/>
    </row>
    <row r="907" spans="1:7" ht="15" customHeight="1">
      <c r="A907" s="132" t="s">
        <v>581</v>
      </c>
      <c r="B907" s="28">
        <v>46102</v>
      </c>
      <c r="C907" s="30" t="s">
        <v>158</v>
      </c>
      <c r="D907" s="18" t="str">
        <f t="shared" si="42"/>
        <v>MAG-REAR PANEL TOP-ABS-GR BLK DM</v>
      </c>
      <c r="E907" s="36">
        <f t="shared" si="43"/>
        <v>18</v>
      </c>
      <c r="F907" s="36">
        <f t="shared" si="44"/>
        <v>2</v>
      </c>
      <c r="G907" s="135"/>
    </row>
    <row r="908" spans="1:7" ht="15" customHeight="1">
      <c r="A908" s="132">
        <v>3175</v>
      </c>
      <c r="B908" s="28">
        <v>46102</v>
      </c>
      <c r="C908" s="30" t="s">
        <v>183</v>
      </c>
      <c r="D908" s="18" t="str">
        <f t="shared" si="42"/>
        <v xml:space="preserve">3.00-10 ZOOM D TL42 J
</v>
      </c>
      <c r="E908" s="36">
        <f t="shared" si="43"/>
        <v>18</v>
      </c>
      <c r="F908" s="36">
        <f t="shared" si="44"/>
        <v>0</v>
      </c>
      <c r="G908" s="135"/>
    </row>
    <row r="909" spans="1:7" ht="15" customHeight="1">
      <c r="A909" s="132">
        <v>3171</v>
      </c>
      <c r="B909" s="28">
        <v>45006</v>
      </c>
      <c r="C909" s="30" t="s">
        <v>126</v>
      </c>
      <c r="D909" s="18" t="str">
        <f t="shared" si="42"/>
        <v>Switch</v>
      </c>
      <c r="E909" s="36">
        <f t="shared" si="43"/>
        <v>18</v>
      </c>
      <c r="F909" s="36">
        <f t="shared" si="44"/>
        <v>101</v>
      </c>
      <c r="G909" s="135"/>
    </row>
    <row r="910" spans="1:7" ht="15" customHeight="1">
      <c r="A910" s="132">
        <v>3171</v>
      </c>
      <c r="B910" s="28">
        <v>45006</v>
      </c>
      <c r="C910" s="30" t="s">
        <v>132</v>
      </c>
      <c r="D910" s="18" t="str">
        <f t="shared" si="42"/>
        <v>Zeal-Throttle-Black-DM</v>
      </c>
      <c r="E910" s="36">
        <f t="shared" si="43"/>
        <v>18</v>
      </c>
      <c r="F910" s="36">
        <f t="shared" si="44"/>
        <v>2</v>
      </c>
      <c r="G910" s="135"/>
    </row>
    <row r="911" spans="1:7" ht="15" customHeight="1">
      <c r="A911" s="132">
        <v>3173</v>
      </c>
      <c r="B911" s="28">
        <v>46101</v>
      </c>
      <c r="C911" s="30" t="s">
        <v>183</v>
      </c>
      <c r="D911" s="18" t="str">
        <f t="shared" si="42"/>
        <v xml:space="preserve">3.00-10 ZOOM D TL42 J
</v>
      </c>
      <c r="E911" s="36">
        <f t="shared" si="43"/>
        <v>18</v>
      </c>
      <c r="F911" s="36">
        <f t="shared" si="44"/>
        <v>0</v>
      </c>
      <c r="G911" s="135"/>
    </row>
    <row r="912" spans="1:7" ht="15" customHeight="1">
      <c r="A912" s="132">
        <v>3171</v>
      </c>
      <c r="B912" s="28">
        <v>46100</v>
      </c>
      <c r="C912" s="30" t="s">
        <v>188</v>
      </c>
      <c r="D912" s="18" t="str">
        <f t="shared" si="42"/>
        <v>MAG-INS.CLUSTER COVER FRONT-ABS-GR BLK D</v>
      </c>
      <c r="E912" s="36">
        <f t="shared" si="43"/>
        <v>18</v>
      </c>
      <c r="F912" s="36">
        <f t="shared" si="44"/>
        <v>1</v>
      </c>
      <c r="G912" s="135"/>
    </row>
    <row r="913" spans="1:7" ht="15" customHeight="1">
      <c r="A913" s="132">
        <v>3171</v>
      </c>
      <c r="B913" s="28">
        <v>46100</v>
      </c>
      <c r="C913" s="30" t="s">
        <v>55</v>
      </c>
      <c r="D913" s="18" t="str">
        <f t="shared" si="42"/>
        <v>MAG-INS.CLUSTER COVER REARR-ABS-GR BLK D</v>
      </c>
      <c r="E913" s="36">
        <f t="shared" si="43"/>
        <v>18</v>
      </c>
      <c r="F913" s="36">
        <f t="shared" si="44"/>
        <v>0</v>
      </c>
      <c r="G913" s="135"/>
    </row>
    <row r="914" spans="1:7" ht="15" customHeight="1">
      <c r="A914" s="132">
        <v>3170</v>
      </c>
      <c r="B914" s="28">
        <v>46100</v>
      </c>
      <c r="C914" s="30" t="s">
        <v>109</v>
      </c>
      <c r="D914" s="18" t="str">
        <f t="shared" si="42"/>
        <v>THROTTLE RH W/O SWITCH</v>
      </c>
      <c r="E914" s="36">
        <f t="shared" si="43"/>
        <v>18</v>
      </c>
      <c r="F914" s="36">
        <f t="shared" si="44"/>
        <v>3</v>
      </c>
      <c r="G914" s="135"/>
    </row>
    <row r="915" spans="1:7" ht="15" customHeight="1">
      <c r="A915" s="132">
        <v>3169</v>
      </c>
      <c r="B915" s="28">
        <v>46100</v>
      </c>
      <c r="C915" s="30" t="s">
        <v>258</v>
      </c>
      <c r="D915" s="18" t="str">
        <f t="shared" si="42"/>
        <v>Magnus/zeal-Seat Latch DM</v>
      </c>
      <c r="E915" s="36">
        <f t="shared" si="43"/>
        <v>18</v>
      </c>
      <c r="F915" s="36">
        <f t="shared" si="44"/>
        <v>5</v>
      </c>
      <c r="G915" s="135"/>
    </row>
    <row r="916" spans="1:7" ht="15" customHeight="1">
      <c r="A916" s="132" t="s">
        <v>802</v>
      </c>
      <c r="B916" s="28">
        <v>46100</v>
      </c>
      <c r="C916" s="30" t="s">
        <v>389</v>
      </c>
      <c r="D916" s="18" t="str">
        <f t="shared" si="42"/>
        <v>DECAL NEO LH</v>
      </c>
      <c r="E916" s="36">
        <f t="shared" si="43"/>
        <v>18</v>
      </c>
      <c r="F916" s="36">
        <f t="shared" si="44"/>
        <v>0</v>
      </c>
      <c r="G916" s="135"/>
    </row>
    <row r="917" spans="1:7" ht="15" customHeight="1">
      <c r="A917" s="132" t="s">
        <v>802</v>
      </c>
      <c r="B917" s="28">
        <v>46100</v>
      </c>
      <c r="C917" s="30" t="s">
        <v>390</v>
      </c>
      <c r="D917" s="18" t="str">
        <f t="shared" si="42"/>
        <v>MAGNUS EX DECAL REAR LH</v>
      </c>
      <c r="E917" s="36">
        <f t="shared" si="43"/>
        <v>18</v>
      </c>
      <c r="F917" s="36">
        <f t="shared" si="44"/>
        <v>0</v>
      </c>
      <c r="G917" s="135"/>
    </row>
    <row r="918" spans="1:7" ht="15" customHeight="1">
      <c r="A918" s="132" t="s">
        <v>802</v>
      </c>
      <c r="B918" s="28">
        <v>46100</v>
      </c>
      <c r="C918" s="30" t="s">
        <v>392</v>
      </c>
      <c r="D918" s="18" t="str">
        <f t="shared" si="42"/>
        <v>MAG-SIDE PANEL LH-ABS-WHITE DM</v>
      </c>
      <c r="E918" s="36">
        <f t="shared" si="43"/>
        <v>18</v>
      </c>
      <c r="F918" s="36">
        <f t="shared" si="44"/>
        <v>1</v>
      </c>
      <c r="G918" s="135"/>
    </row>
    <row r="919" spans="1:7" ht="15" customHeight="1">
      <c r="A919" s="132">
        <v>3166</v>
      </c>
      <c r="B919" s="28">
        <v>46099</v>
      </c>
      <c r="C919" s="30" t="s">
        <v>633</v>
      </c>
      <c r="D919" s="18" t="str">
        <f t="shared" si="42"/>
        <v>7.5A CHARGER PHASE-0</v>
      </c>
      <c r="E919" s="36">
        <f t="shared" si="43"/>
        <v>5</v>
      </c>
      <c r="F919" s="36">
        <f t="shared" si="44"/>
        <v>0</v>
      </c>
      <c r="G919" s="135">
        <v>442501243</v>
      </c>
    </row>
    <row r="920" spans="1:7" ht="15" customHeight="1">
      <c r="A920" s="132">
        <v>3164</v>
      </c>
      <c r="B920" s="28">
        <v>46099</v>
      </c>
      <c r="C920" s="30" t="s">
        <v>255</v>
      </c>
      <c r="D920" s="18" t="str">
        <f t="shared" si="42"/>
        <v>Zeal-Front Brake Cable-Black</v>
      </c>
      <c r="E920" s="36">
        <f t="shared" si="43"/>
        <v>18</v>
      </c>
      <c r="F920" s="36">
        <f t="shared" si="44"/>
        <v>3</v>
      </c>
      <c r="G920" s="135"/>
    </row>
    <row r="921" spans="1:7" ht="15" customHeight="1">
      <c r="A921" s="132">
        <v>3163</v>
      </c>
      <c r="B921" s="28">
        <v>46099</v>
      </c>
      <c r="C921" s="30" t="s">
        <v>80</v>
      </c>
      <c r="D921" s="18" t="str">
        <f t="shared" si="42"/>
        <v>MAGNUS HS-Rear Brake Cable</v>
      </c>
      <c r="E921" s="36">
        <f t="shared" si="43"/>
        <v>18</v>
      </c>
      <c r="F921" s="36">
        <f t="shared" si="44"/>
        <v>9</v>
      </c>
      <c r="G921" s="135"/>
    </row>
    <row r="922" spans="1:7" ht="15" customHeight="1">
      <c r="A922" s="132">
        <v>3163</v>
      </c>
      <c r="B922" s="28">
        <v>46099</v>
      </c>
      <c r="C922" s="30" t="s">
        <v>112</v>
      </c>
      <c r="D922" s="18" t="str">
        <f t="shared" si="42"/>
        <v>MAG/ZEAL-BRAKE CABLE GUIDE-STEEL-ZP-DM</v>
      </c>
      <c r="E922" s="36">
        <f t="shared" si="43"/>
        <v>18</v>
      </c>
      <c r="F922" s="36">
        <f t="shared" si="44"/>
        <v>11</v>
      </c>
      <c r="G922" s="135"/>
    </row>
    <row r="923" spans="1:7" ht="15" customHeight="1">
      <c r="A923" s="132">
        <v>3163</v>
      </c>
      <c r="B923" s="28">
        <v>46099</v>
      </c>
      <c r="C923" s="30" t="s">
        <v>126</v>
      </c>
      <c r="D923" s="18" t="str">
        <f t="shared" si="42"/>
        <v>Switch</v>
      </c>
      <c r="E923" s="36">
        <f t="shared" si="43"/>
        <v>18</v>
      </c>
      <c r="F923" s="36">
        <f t="shared" si="44"/>
        <v>101</v>
      </c>
      <c r="G923" s="135"/>
    </row>
    <row r="924" spans="1:7" ht="15" customHeight="1">
      <c r="A924" s="132">
        <v>3163</v>
      </c>
      <c r="B924" s="28">
        <v>46099</v>
      </c>
      <c r="C924" s="30" t="s">
        <v>70</v>
      </c>
      <c r="D924" s="18" t="str">
        <f t="shared" si="42"/>
        <v>Brake Shoe Magnus</v>
      </c>
      <c r="E924" s="36">
        <f t="shared" si="43"/>
        <v>18</v>
      </c>
      <c r="F924" s="36">
        <f t="shared" si="44"/>
        <v>35</v>
      </c>
      <c r="G924" s="135"/>
    </row>
    <row r="925" spans="1:7" ht="15" customHeight="1">
      <c r="A925" s="132">
        <v>3162</v>
      </c>
      <c r="B925" s="28">
        <v>46098</v>
      </c>
      <c r="C925" s="30" t="s">
        <v>372</v>
      </c>
      <c r="D925" s="18" t="str">
        <f t="shared" si="42"/>
        <v>INSTRUMENT CLUSTER-PH2-M</v>
      </c>
      <c r="E925" s="36">
        <f t="shared" si="43"/>
        <v>18</v>
      </c>
      <c r="F925" s="36">
        <f t="shared" si="44"/>
        <v>1</v>
      </c>
      <c r="G925" s="135"/>
    </row>
    <row r="926" spans="1:7" ht="15" customHeight="1">
      <c r="A926" s="132">
        <v>3160</v>
      </c>
      <c r="B926" s="28">
        <v>46098</v>
      </c>
      <c r="C926" s="30" t="s">
        <v>51</v>
      </c>
      <c r="D926" s="18" t="str">
        <f t="shared" si="42"/>
        <v>NEXUS OIL PALCO 80W90 120Ml</v>
      </c>
      <c r="E926" s="36">
        <f t="shared" si="43"/>
        <v>18</v>
      </c>
      <c r="F926" s="36">
        <f t="shared" si="44"/>
        <v>4</v>
      </c>
      <c r="G926" s="135"/>
    </row>
    <row r="927" spans="1:7" ht="15" customHeight="1">
      <c r="A927" s="132">
        <v>3159</v>
      </c>
      <c r="B927" s="28">
        <v>46096</v>
      </c>
      <c r="C927" s="30" t="s">
        <v>44</v>
      </c>
      <c r="D927" s="18" t="str">
        <f t="shared" si="42"/>
        <v>MAG-FORK STEM RACER-ID30-CH STEEL</v>
      </c>
      <c r="E927" s="36">
        <f t="shared" si="43"/>
        <v>18</v>
      </c>
      <c r="F927" s="36">
        <f t="shared" si="44"/>
        <v>9</v>
      </c>
      <c r="G927" s="135"/>
    </row>
    <row r="928" spans="1:7" ht="15" customHeight="1">
      <c r="A928" s="132">
        <v>3159</v>
      </c>
      <c r="B928" s="28">
        <v>46096</v>
      </c>
      <c r="C928" s="30" t="s">
        <v>56</v>
      </c>
      <c r="D928" s="18" t="str">
        <f t="shared" si="42"/>
        <v>MAG-BOTTOM RACER CUP-CH STEEL</v>
      </c>
      <c r="E928" s="36">
        <f t="shared" si="43"/>
        <v>18</v>
      </c>
      <c r="F928" s="36">
        <f t="shared" si="44"/>
        <v>9</v>
      </c>
      <c r="G928" s="135"/>
    </row>
    <row r="929" spans="1:7" ht="15" customHeight="1">
      <c r="A929" s="132">
        <v>3159</v>
      </c>
      <c r="B929" s="28">
        <v>46096</v>
      </c>
      <c r="C929" s="30" t="s">
        <v>61</v>
      </c>
      <c r="D929" s="18" t="str">
        <f t="shared" si="42"/>
        <v>MAG-TOP RACER CUP-CH STEEL</v>
      </c>
      <c r="E929" s="36">
        <f t="shared" si="43"/>
        <v>18</v>
      </c>
      <c r="F929" s="36">
        <f t="shared" si="44"/>
        <v>9</v>
      </c>
      <c r="G929" s="135"/>
    </row>
    <row r="930" spans="1:7" ht="15" customHeight="1">
      <c r="A930" s="132">
        <v>3159</v>
      </c>
      <c r="B930" s="28">
        <v>46096</v>
      </c>
      <c r="C930" s="30" t="s">
        <v>66</v>
      </c>
      <c r="D930" s="18" t="str">
        <f t="shared" si="42"/>
        <v>20X4MM MAG-RACER BALL&amp;CAGE-4MM-TOP</v>
      </c>
      <c r="E930" s="36">
        <f t="shared" si="43"/>
        <v>18</v>
      </c>
      <c r="F930" s="36">
        <f t="shared" si="44"/>
        <v>9</v>
      </c>
      <c r="G930" s="135"/>
    </row>
    <row r="931" spans="1:7" ht="15" customHeight="1">
      <c r="A931" s="132">
        <v>3159</v>
      </c>
      <c r="B931" s="28">
        <v>46096</v>
      </c>
      <c r="C931" s="30" t="s">
        <v>73</v>
      </c>
      <c r="D931" s="18" t="str">
        <f t="shared" si="42"/>
        <v>14X6.35MAG-RACER BALL 6.35MM-BEARING-BTM</v>
      </c>
      <c r="E931" s="36">
        <f t="shared" si="43"/>
        <v>18</v>
      </c>
      <c r="F931" s="36">
        <f t="shared" si="44"/>
        <v>9</v>
      </c>
      <c r="G931" s="135"/>
    </row>
    <row r="932" spans="1:7" ht="15" customHeight="1">
      <c r="A932" s="132">
        <v>3159</v>
      </c>
      <c r="B932" s="28">
        <v>46096</v>
      </c>
      <c r="C932" s="30" t="s">
        <v>78</v>
      </c>
      <c r="D932" s="18" t="str">
        <f t="shared" si="42"/>
        <v>ZEAL/REO-RACER NUT-M24X3 HEX 32 MM-YZP</v>
      </c>
      <c r="E932" s="36">
        <f t="shared" si="43"/>
        <v>18</v>
      </c>
      <c r="F932" s="36">
        <f t="shared" si="44"/>
        <v>9</v>
      </c>
      <c r="G932" s="135"/>
    </row>
    <row r="933" spans="1:7" ht="15" customHeight="1">
      <c r="A933" s="132">
        <v>3159</v>
      </c>
      <c r="B933" s="28">
        <v>46096</v>
      </c>
      <c r="C933" s="30" t="s">
        <v>83</v>
      </c>
      <c r="D933" s="18" t="str">
        <f t="shared" si="42"/>
        <v>ZEAL/REO-RACER NUT-M24X3 HEX 46 MM-YZP</v>
      </c>
      <c r="E933" s="36">
        <f t="shared" si="43"/>
        <v>18</v>
      </c>
      <c r="F933" s="36">
        <f t="shared" si="44"/>
        <v>9</v>
      </c>
      <c r="G933" s="135"/>
    </row>
    <row r="934" spans="1:7" ht="15" customHeight="1">
      <c r="A934" s="132">
        <v>3159</v>
      </c>
      <c r="B934" s="28">
        <v>46096</v>
      </c>
      <c r="C934" s="30" t="s">
        <v>88</v>
      </c>
      <c r="D934" s="18" t="str">
        <f t="shared" si="42"/>
        <v>FORK RACER DUST CAP-PP</v>
      </c>
      <c r="E934" s="36">
        <f t="shared" si="43"/>
        <v>18</v>
      </c>
      <c r="F934" s="36">
        <f t="shared" si="44"/>
        <v>20</v>
      </c>
      <c r="G934" s="135"/>
    </row>
    <row r="935" spans="1:7" ht="15" customHeight="1">
      <c r="A935" s="132">
        <v>3159</v>
      </c>
      <c r="B935" s="28">
        <v>46096</v>
      </c>
      <c r="C935" s="30" t="s">
        <v>64</v>
      </c>
      <c r="D935" s="18" t="str">
        <f t="shared" si="42"/>
        <v>Front Bearing Kit 6201RS (Pair)</v>
      </c>
      <c r="E935" s="36">
        <f t="shared" si="43"/>
        <v>18</v>
      </c>
      <c r="F935" s="36">
        <f t="shared" si="44"/>
        <v>6</v>
      </c>
      <c r="G935" s="135"/>
    </row>
    <row r="936" spans="1:7" ht="15" customHeight="1">
      <c r="A936" s="132">
        <v>3155</v>
      </c>
      <c r="B936" s="28">
        <v>46095</v>
      </c>
      <c r="C936" s="30" t="s">
        <v>350</v>
      </c>
      <c r="D936" s="18" t="str">
        <f t="shared" si="42"/>
        <v>HALL SENSOR PCB ASSEMBLY-Z/M</v>
      </c>
      <c r="E936" s="36">
        <f t="shared" si="43"/>
        <v>18</v>
      </c>
      <c r="F936" s="36">
        <f t="shared" si="44"/>
        <v>19</v>
      </c>
      <c r="G936" s="135"/>
    </row>
    <row r="937" spans="1:7" ht="15" customHeight="1">
      <c r="A937" s="132">
        <v>3155</v>
      </c>
      <c r="B937" s="28">
        <v>46095</v>
      </c>
      <c r="C937" s="137" t="s">
        <v>76</v>
      </c>
      <c r="D937" s="18" t="str">
        <f t="shared" si="42"/>
        <v>Rear Bearing 6204LLU</v>
      </c>
      <c r="E937" s="36">
        <f t="shared" si="43"/>
        <v>18</v>
      </c>
      <c r="F937" s="36">
        <f t="shared" si="44"/>
        <v>22</v>
      </c>
      <c r="G937" s="135"/>
    </row>
    <row r="938" spans="1:7" ht="15" customHeight="1">
      <c r="A938" s="132">
        <v>3158</v>
      </c>
      <c r="B938" s="28">
        <v>46095</v>
      </c>
      <c r="C938" s="137" t="s">
        <v>64</v>
      </c>
      <c r="D938" s="18" t="str">
        <f t="shared" si="42"/>
        <v>Front Bearing Kit 6201RS (Pair)</v>
      </c>
      <c r="E938" s="36">
        <f t="shared" si="43"/>
        <v>18</v>
      </c>
      <c r="F938" s="36">
        <f t="shared" si="44"/>
        <v>6</v>
      </c>
      <c r="G938" s="135"/>
    </row>
    <row r="939" spans="1:7" ht="15" customHeight="1">
      <c r="A939" s="132" t="s">
        <v>855</v>
      </c>
      <c r="B939" s="28">
        <v>46095</v>
      </c>
      <c r="C939" s="137" t="s">
        <v>111</v>
      </c>
      <c r="D939" s="18" t="str">
        <f t="shared" si="42"/>
        <v>CHARGING SOCKET+10AFB FUSE+3PF250</v>
      </c>
      <c r="E939" s="36">
        <f t="shared" si="43"/>
        <v>18</v>
      </c>
      <c r="F939" s="36">
        <f t="shared" si="44"/>
        <v>2</v>
      </c>
      <c r="G939" s="135"/>
    </row>
    <row r="940" spans="1:7" ht="15" customHeight="1">
      <c r="A940" s="132" t="s">
        <v>855</v>
      </c>
      <c r="B940" s="28">
        <v>46095</v>
      </c>
      <c r="C940" s="137" t="s">
        <v>111</v>
      </c>
      <c r="D940" s="18" t="str">
        <f t="shared" si="42"/>
        <v>CHARGING SOCKET+10AFB FUSE+3PF250</v>
      </c>
      <c r="E940" s="36">
        <f t="shared" si="43"/>
        <v>18</v>
      </c>
      <c r="F940" s="36">
        <f t="shared" si="44"/>
        <v>2</v>
      </c>
      <c r="G940" s="135"/>
    </row>
    <row r="941" spans="1:7" ht="15" customHeight="1">
      <c r="A941" s="132" t="s">
        <v>855</v>
      </c>
      <c r="B941" s="28">
        <v>46095</v>
      </c>
      <c r="C941" s="137" t="s">
        <v>111</v>
      </c>
      <c r="D941" s="18" t="str">
        <f t="shared" si="42"/>
        <v>CHARGING SOCKET+10AFB FUSE+3PF250</v>
      </c>
      <c r="E941" s="36">
        <f t="shared" si="43"/>
        <v>18</v>
      </c>
      <c r="F941" s="36">
        <f t="shared" si="44"/>
        <v>2</v>
      </c>
      <c r="G941" s="135"/>
    </row>
    <row r="942" spans="1:7" ht="15" customHeight="1">
      <c r="A942" s="132" t="s">
        <v>855</v>
      </c>
      <c r="B942" s="28">
        <v>46095</v>
      </c>
      <c r="C942" s="137" t="s">
        <v>62</v>
      </c>
      <c r="D942" s="18" t="str">
        <f t="shared" si="42"/>
        <v>MAGNUS-LOCK SET-PAVNA DM</v>
      </c>
      <c r="E942" s="36">
        <f t="shared" si="43"/>
        <v>18</v>
      </c>
      <c r="F942" s="36">
        <f t="shared" si="44"/>
        <v>4</v>
      </c>
      <c r="G942" s="135"/>
    </row>
    <row r="943" spans="1:7" ht="15" customHeight="1">
      <c r="A943" s="132">
        <v>3157</v>
      </c>
      <c r="B943" s="28">
        <v>46095</v>
      </c>
      <c r="C943" s="137" t="s">
        <v>80</v>
      </c>
      <c r="D943" s="18" t="str">
        <f t="shared" si="42"/>
        <v>MAGNUS HS-Rear Brake Cable</v>
      </c>
      <c r="E943" s="36">
        <f t="shared" si="43"/>
        <v>18</v>
      </c>
      <c r="F943" s="36">
        <f t="shared" si="44"/>
        <v>9</v>
      </c>
      <c r="G943" s="135"/>
    </row>
    <row r="944" spans="1:7" ht="15" customHeight="1">
      <c r="A944" s="132">
        <v>3157</v>
      </c>
      <c r="B944" s="28">
        <v>46095</v>
      </c>
      <c r="C944" s="137" t="s">
        <v>70</v>
      </c>
      <c r="D944" s="18" t="str">
        <f t="shared" si="42"/>
        <v>Brake Shoe Magnus</v>
      </c>
      <c r="E944" s="36">
        <f t="shared" si="43"/>
        <v>18</v>
      </c>
      <c r="F944" s="36">
        <f t="shared" si="44"/>
        <v>35</v>
      </c>
      <c r="G944" s="135"/>
    </row>
    <row r="945" spans="1:7" ht="15" customHeight="1">
      <c r="A945" s="132">
        <v>3153</v>
      </c>
      <c r="B945" s="28">
        <v>46094</v>
      </c>
      <c r="C945" s="30" t="s">
        <v>158</v>
      </c>
      <c r="D945" s="18" t="str">
        <f t="shared" si="42"/>
        <v>MAG-REAR PANEL TOP-ABS-GR BLK DM</v>
      </c>
      <c r="E945" s="36">
        <f t="shared" si="43"/>
        <v>18</v>
      </c>
      <c r="F945" s="36">
        <f t="shared" si="44"/>
        <v>2</v>
      </c>
      <c r="G945" s="135"/>
    </row>
    <row r="946" spans="1:7" ht="15" customHeight="1">
      <c r="A946" s="132">
        <v>3153</v>
      </c>
      <c r="B946" s="28">
        <v>46094</v>
      </c>
      <c r="C946" s="30" t="s">
        <v>148</v>
      </c>
      <c r="D946" s="18" t="str">
        <f t="shared" si="42"/>
        <v>Zeal-Brake Lever RH-Al PDC-Black PC</v>
      </c>
      <c r="E946" s="36">
        <f t="shared" si="43"/>
        <v>18</v>
      </c>
      <c r="F946" s="36">
        <f t="shared" si="44"/>
        <v>1</v>
      </c>
      <c r="G946" s="135"/>
    </row>
    <row r="947" spans="1:7" ht="15" customHeight="1">
      <c r="A947" s="132">
        <v>3156</v>
      </c>
      <c r="B947" s="28">
        <v>46094</v>
      </c>
      <c r="C947" s="30" t="s">
        <v>109</v>
      </c>
      <c r="D947" s="18" t="str">
        <f t="shared" si="42"/>
        <v>THROTTLE RH W/O SWITCH</v>
      </c>
      <c r="E947" s="36">
        <f t="shared" si="43"/>
        <v>18</v>
      </c>
      <c r="F947" s="36">
        <f t="shared" si="44"/>
        <v>3</v>
      </c>
      <c r="G947" s="135"/>
    </row>
    <row r="948" spans="1:7" ht="15" customHeight="1">
      <c r="A948" s="132">
        <v>3150</v>
      </c>
      <c r="B948" s="28">
        <v>46094</v>
      </c>
      <c r="C948" s="30" t="s">
        <v>70</v>
      </c>
      <c r="D948" s="18" t="str">
        <f t="shared" si="42"/>
        <v>Brake Shoe Magnus</v>
      </c>
      <c r="E948" s="36">
        <f t="shared" si="43"/>
        <v>18</v>
      </c>
      <c r="F948" s="36">
        <f t="shared" si="44"/>
        <v>35</v>
      </c>
      <c r="G948" s="135"/>
    </row>
    <row r="949" spans="1:7" ht="15" customHeight="1">
      <c r="A949" s="132">
        <v>3151</v>
      </c>
      <c r="B949" s="28">
        <v>46094</v>
      </c>
      <c r="C949" s="30" t="s">
        <v>385</v>
      </c>
      <c r="D949" s="18" t="str">
        <f t="shared" si="42"/>
        <v>REAR PANEL TOP-GLOSSY BLACK-ABS-P</v>
      </c>
      <c r="E949" s="36">
        <f t="shared" si="43"/>
        <v>18</v>
      </c>
      <c r="F949" s="36">
        <f t="shared" si="44"/>
        <v>2</v>
      </c>
      <c r="G949" s="135"/>
    </row>
    <row r="950" spans="1:7" ht="15" customHeight="1">
      <c r="A950" s="132">
        <v>3151</v>
      </c>
      <c r="B950" s="28">
        <v>46094</v>
      </c>
      <c r="C950" s="30" t="s">
        <v>70</v>
      </c>
      <c r="D950" s="18" t="str">
        <f t="shared" si="42"/>
        <v>Brake Shoe Magnus</v>
      </c>
      <c r="E950" s="36">
        <f t="shared" si="43"/>
        <v>18</v>
      </c>
      <c r="F950" s="36">
        <f t="shared" si="44"/>
        <v>35</v>
      </c>
      <c r="G950" s="135"/>
    </row>
    <row r="951" spans="1:7" ht="15" customHeight="1">
      <c r="A951" s="132">
        <v>3152</v>
      </c>
      <c r="B951" s="28">
        <v>46094</v>
      </c>
      <c r="C951" s="30" t="s">
        <v>113</v>
      </c>
      <c r="D951" s="18" t="str">
        <f t="shared" si="42"/>
        <v>BELT</v>
      </c>
      <c r="E951" s="36">
        <f t="shared" si="43"/>
        <v>18</v>
      </c>
      <c r="F951" s="36">
        <f t="shared" si="44"/>
        <v>1</v>
      </c>
      <c r="G951" s="135"/>
    </row>
    <row r="952" spans="1:7" ht="15" customHeight="1">
      <c r="A952" s="132">
        <v>3149</v>
      </c>
      <c r="B952" s="28">
        <v>46093</v>
      </c>
      <c r="C952" s="30" t="s">
        <v>51</v>
      </c>
      <c r="D952" s="18" t="str">
        <f t="shared" si="42"/>
        <v>NEXUS OIL PALCO 80W90 120Ml</v>
      </c>
      <c r="E952" s="36">
        <f t="shared" si="43"/>
        <v>18</v>
      </c>
      <c r="F952" s="36">
        <f t="shared" si="44"/>
        <v>4</v>
      </c>
      <c r="G952" s="135"/>
    </row>
    <row r="953" spans="1:7" ht="15" customHeight="1">
      <c r="A953" s="132">
        <v>3143</v>
      </c>
      <c r="B953" s="28">
        <v>46092</v>
      </c>
      <c r="C953" s="30" t="s">
        <v>70</v>
      </c>
      <c r="D953" s="18" t="str">
        <f t="shared" si="42"/>
        <v>Brake Shoe Magnus</v>
      </c>
      <c r="E953" s="36">
        <f t="shared" si="43"/>
        <v>18</v>
      </c>
      <c r="F953" s="36">
        <f t="shared" si="44"/>
        <v>35</v>
      </c>
      <c r="G953" s="135"/>
    </row>
    <row r="954" spans="1:7" ht="15" customHeight="1">
      <c r="A954" s="132">
        <v>3146</v>
      </c>
      <c r="B954" s="28">
        <v>46092</v>
      </c>
      <c r="C954" s="30" t="s">
        <v>112</v>
      </c>
      <c r="D954" s="18" t="str">
        <f t="shared" si="42"/>
        <v>MAG/ZEAL-BRAKE CABLE GUIDE-STEEL-ZP-DM</v>
      </c>
      <c r="E954" s="36">
        <f t="shared" si="43"/>
        <v>18</v>
      </c>
      <c r="F954" s="36">
        <f t="shared" si="44"/>
        <v>11</v>
      </c>
      <c r="G954" s="135"/>
    </row>
    <row r="955" spans="1:7" ht="15" customHeight="1">
      <c r="A955" s="132">
        <v>3146</v>
      </c>
      <c r="B955" s="28">
        <v>46092</v>
      </c>
      <c r="C955" s="30" t="s">
        <v>321</v>
      </c>
      <c r="D955" s="18" t="str">
        <f t="shared" si="42"/>
        <v>Front brake panel</v>
      </c>
      <c r="E955" s="36">
        <f t="shared" si="43"/>
        <v>18</v>
      </c>
      <c r="F955" s="36">
        <f t="shared" si="44"/>
        <v>1</v>
      </c>
      <c r="G955" s="135"/>
    </row>
    <row r="956" spans="1:7" ht="12" customHeight="1">
      <c r="A956" s="132">
        <v>3145</v>
      </c>
      <c r="B956" s="28">
        <v>46092</v>
      </c>
      <c r="C956" s="30" t="s">
        <v>183</v>
      </c>
      <c r="D956" s="18" t="str">
        <f t="shared" si="42"/>
        <v xml:space="preserve">3.00-10 ZOOM D TL42 J
</v>
      </c>
      <c r="E956" s="36">
        <f t="shared" si="43"/>
        <v>18</v>
      </c>
      <c r="F956" s="36">
        <f t="shared" si="44"/>
        <v>0</v>
      </c>
      <c r="G956" s="135"/>
    </row>
    <row r="957" spans="1:7" ht="12" customHeight="1">
      <c r="A957" s="132">
        <v>3138</v>
      </c>
      <c r="B957" s="28">
        <v>46091</v>
      </c>
      <c r="C957" s="30" t="s">
        <v>328</v>
      </c>
      <c r="D957" s="18" t="str">
        <f t="shared" si="42"/>
        <v>MAG/PWR-FRAME NUMBER COVER-PP-BLACK</v>
      </c>
      <c r="E957" s="36">
        <f t="shared" si="43"/>
        <v>18</v>
      </c>
      <c r="F957" s="36">
        <f t="shared" si="44"/>
        <v>6</v>
      </c>
      <c r="G957" s="135"/>
    </row>
    <row r="958" spans="1:7" ht="12" customHeight="1">
      <c r="A958" s="132">
        <v>3125</v>
      </c>
      <c r="B958" s="28">
        <v>46091</v>
      </c>
      <c r="C958" s="30" t="s">
        <v>132</v>
      </c>
      <c r="D958" s="18" t="str">
        <f t="shared" si="42"/>
        <v>Zeal-Throttle-Black-DM</v>
      </c>
      <c r="E958" s="36">
        <f t="shared" si="43"/>
        <v>18</v>
      </c>
      <c r="F958" s="36">
        <f t="shared" si="44"/>
        <v>2</v>
      </c>
      <c r="G958" s="135"/>
    </row>
    <row r="959" spans="1:7" ht="12" customHeight="1">
      <c r="A959" s="132">
        <v>3140</v>
      </c>
      <c r="B959" s="28">
        <v>46091</v>
      </c>
      <c r="C959" s="30" t="s">
        <v>131</v>
      </c>
      <c r="D959" s="18" t="str">
        <f t="shared" si="42"/>
        <v>Magnus Mat Red Black</v>
      </c>
      <c r="E959" s="36">
        <f t="shared" si="43"/>
        <v>18</v>
      </c>
      <c r="F959" s="36">
        <f t="shared" si="44"/>
        <v>55</v>
      </c>
      <c r="G959" s="135"/>
    </row>
    <row r="960" spans="1:7" ht="12" customHeight="1">
      <c r="A960" s="132">
        <v>3140</v>
      </c>
      <c r="B960" s="28">
        <v>46091</v>
      </c>
      <c r="C960" s="30" t="s">
        <v>1093</v>
      </c>
      <c r="D960" s="18" t="str">
        <f t="shared" si="42"/>
        <v>Grip Cover</v>
      </c>
      <c r="E960" s="36">
        <f t="shared" si="43"/>
        <v>0</v>
      </c>
      <c r="F960" s="36">
        <f t="shared" si="44"/>
        <v>5</v>
      </c>
      <c r="G960" s="135"/>
    </row>
    <row r="961" spans="1:7" ht="12" customHeight="1">
      <c r="A961" s="132">
        <v>3132</v>
      </c>
      <c r="B961" s="28">
        <v>46088</v>
      </c>
      <c r="C961" s="30" t="s">
        <v>133</v>
      </c>
      <c r="D961" s="18" t="str">
        <f t="shared" ref="D961:D1024" si="45">VLOOKUP(C961,Old,2,FALSE)</f>
        <v>Magnus Mat Black Only</v>
      </c>
      <c r="E961" s="36">
        <f t="shared" ref="E961:E1024" si="46">VLOOKUP(C961,Old,9,FALSE)</f>
        <v>18</v>
      </c>
      <c r="F961" s="36">
        <f t="shared" ref="F961:F1024" si="47">VLOOKUP(C961,Old,8,FALSE)</f>
        <v>77</v>
      </c>
      <c r="G961" s="135"/>
    </row>
    <row r="962" spans="1:7" ht="12" customHeight="1">
      <c r="A962" s="132">
        <v>3132</v>
      </c>
      <c r="B962" s="28">
        <v>46088</v>
      </c>
      <c r="C962" s="30" t="s">
        <v>402</v>
      </c>
      <c r="D962" s="18" t="str">
        <f t="shared" si="45"/>
        <v>MAG-FRONT FENDER-ABS-WHITE DM BPLGW00508</v>
      </c>
      <c r="E962" s="36">
        <f t="shared" si="46"/>
        <v>18</v>
      </c>
      <c r="F962" s="36">
        <f t="shared" si="47"/>
        <v>1</v>
      </c>
      <c r="G962" s="135"/>
    </row>
    <row r="963" spans="1:7" ht="12" customHeight="1">
      <c r="A963" s="132">
        <v>3132</v>
      </c>
      <c r="B963" s="28">
        <v>46088</v>
      </c>
      <c r="C963" s="30" t="s">
        <v>401</v>
      </c>
      <c r="D963" s="18" t="str">
        <f t="shared" si="45"/>
        <v>MAGNUS FRONT PANEL LH-ABS-WHITE DM BPLGW00509</v>
      </c>
      <c r="E963" s="36">
        <f t="shared" si="46"/>
        <v>18</v>
      </c>
      <c r="F963" s="36">
        <f t="shared" si="47"/>
        <v>1</v>
      </c>
      <c r="G963" s="135"/>
    </row>
    <row r="964" spans="1:7" ht="12" customHeight="1">
      <c r="A964" s="132">
        <v>3132</v>
      </c>
      <c r="B964" s="28">
        <v>46088</v>
      </c>
      <c r="C964" s="30" t="s">
        <v>289</v>
      </c>
      <c r="D964" s="18" t="str">
        <f t="shared" si="45"/>
        <v>MAGNUS FRONT PANEL RH-ABS-WHITE DM BPLGW00510</v>
      </c>
      <c r="E964" s="36">
        <f t="shared" si="46"/>
        <v>18</v>
      </c>
      <c r="F964" s="36">
        <f t="shared" si="47"/>
        <v>1</v>
      </c>
      <c r="G964" s="135"/>
    </row>
    <row r="965" spans="1:7" ht="12" customHeight="1">
      <c r="A965" s="132">
        <v>3132</v>
      </c>
      <c r="B965" s="28">
        <v>46088</v>
      </c>
      <c r="C965" s="30" t="s">
        <v>386</v>
      </c>
      <c r="D965" s="18" t="str">
        <f t="shared" si="45"/>
        <v>MAG-INS.CLUSTER COVER FRONT-ABS-WHITE DM BPLGW00512</v>
      </c>
      <c r="E965" s="36">
        <f t="shared" si="46"/>
        <v>18</v>
      </c>
      <c r="F965" s="36">
        <f t="shared" si="47"/>
        <v>1</v>
      </c>
      <c r="G965" s="135"/>
    </row>
    <row r="966" spans="1:7" ht="12" customHeight="1">
      <c r="A966" s="132">
        <v>3132</v>
      </c>
      <c r="B966" s="28">
        <v>46088</v>
      </c>
      <c r="C966" s="30" t="s">
        <v>354</v>
      </c>
      <c r="D966" s="18" t="str">
        <f t="shared" si="45"/>
        <v>MAG-INS.CLUSTER COVER REAR-ABS-WHITE DM  BPLGW00513</v>
      </c>
      <c r="E966" s="36">
        <f t="shared" si="46"/>
        <v>18</v>
      </c>
      <c r="F966" s="36">
        <f t="shared" si="47"/>
        <v>2</v>
      </c>
      <c r="G966" s="135"/>
    </row>
    <row r="967" spans="1:7" ht="12" customHeight="1">
      <c r="A967" s="132">
        <v>3132</v>
      </c>
      <c r="B967" s="28">
        <v>46088</v>
      </c>
      <c r="C967" s="30" t="s">
        <v>787</v>
      </c>
      <c r="D967" s="18" t="str">
        <f t="shared" si="45"/>
        <v>MAG-INS.CLUSTER COVER TOP-ABS-WHITE DM</v>
      </c>
      <c r="E967" s="36">
        <f t="shared" si="46"/>
        <v>18</v>
      </c>
      <c r="F967" s="36">
        <f t="shared" si="47"/>
        <v>0</v>
      </c>
      <c r="G967" s="135"/>
    </row>
    <row r="968" spans="1:7" ht="12" customHeight="1">
      <c r="A968" s="132">
        <v>3132</v>
      </c>
      <c r="B968" s="28">
        <v>46088</v>
      </c>
      <c r="C968" s="30" t="s">
        <v>290</v>
      </c>
      <c r="D968" s="18" t="str">
        <f t="shared" si="45"/>
        <v>MAG-PROTECTION BOARD LH-ABS-WHITE DM</v>
      </c>
      <c r="E968" s="36">
        <f t="shared" si="46"/>
        <v>18</v>
      </c>
      <c r="F968" s="36">
        <f t="shared" si="47"/>
        <v>1</v>
      </c>
      <c r="G968" s="135"/>
    </row>
    <row r="969" spans="1:7" ht="12" customHeight="1">
      <c r="A969" s="132">
        <v>3132</v>
      </c>
      <c r="B969" s="28">
        <v>46088</v>
      </c>
      <c r="C969" s="30" t="s">
        <v>291</v>
      </c>
      <c r="D969" s="18" t="str">
        <f t="shared" si="45"/>
        <v>MAG-PROTECTION BOARD RH-ABS-WHITE DM BPLGW00518</v>
      </c>
      <c r="E969" s="36">
        <f t="shared" si="46"/>
        <v>18</v>
      </c>
      <c r="F969" s="36">
        <f t="shared" si="47"/>
        <v>1</v>
      </c>
      <c r="G969" s="135"/>
    </row>
    <row r="970" spans="1:7" ht="12" customHeight="1">
      <c r="A970" s="132">
        <v>3132</v>
      </c>
      <c r="B970" s="28">
        <v>46088</v>
      </c>
      <c r="C970" s="30" t="s">
        <v>392</v>
      </c>
      <c r="D970" s="18" t="str">
        <f t="shared" si="45"/>
        <v>MAG-SIDE PANEL LH-ABS-WHITE DM</v>
      </c>
      <c r="E970" s="36">
        <f t="shared" si="46"/>
        <v>18</v>
      </c>
      <c r="F970" s="36">
        <f t="shared" si="47"/>
        <v>1</v>
      </c>
      <c r="G970" s="135"/>
    </row>
    <row r="971" spans="1:7" ht="12" customHeight="1">
      <c r="A971" s="132">
        <v>3132</v>
      </c>
      <c r="B971" s="28">
        <v>46088</v>
      </c>
      <c r="C971" s="30" t="s">
        <v>403</v>
      </c>
      <c r="D971" s="18" t="str">
        <f t="shared" si="45"/>
        <v>MAG-SIDE PANEL RH-ABS-WHITE DM</v>
      </c>
      <c r="E971" s="36">
        <f t="shared" si="46"/>
        <v>18</v>
      </c>
      <c r="F971" s="36">
        <f t="shared" si="47"/>
        <v>1</v>
      </c>
      <c r="G971" s="135"/>
    </row>
    <row r="972" spans="1:7" ht="12" customHeight="1">
      <c r="A972" s="132">
        <v>3132</v>
      </c>
      <c r="B972" s="28">
        <v>46088</v>
      </c>
      <c r="C972" s="30" t="s">
        <v>807</v>
      </c>
      <c r="D972" s="18" t="str">
        <f t="shared" si="45"/>
        <v>MAG-REAR PANEL TOP-ABS-WHITE DM BPLGW00521</v>
      </c>
      <c r="E972" s="36">
        <f t="shared" si="46"/>
        <v>18</v>
      </c>
      <c r="F972" s="36">
        <f t="shared" si="47"/>
        <v>1</v>
      </c>
      <c r="G972" s="135"/>
    </row>
    <row r="973" spans="1:7" ht="12" customHeight="1">
      <c r="A973" s="132">
        <v>3132</v>
      </c>
      <c r="B973" s="28">
        <v>46088</v>
      </c>
      <c r="C973" s="30" t="s">
        <v>404</v>
      </c>
      <c r="D973" s="18" t="str">
        <f t="shared" si="45"/>
        <v>MAGNUS-SEAT-BLACK-FPSS DM</v>
      </c>
      <c r="E973" s="36">
        <f t="shared" si="46"/>
        <v>18</v>
      </c>
      <c r="F973" s="36">
        <f t="shared" si="47"/>
        <v>1</v>
      </c>
      <c r="G973" s="135"/>
    </row>
    <row r="974" spans="1:7" ht="12" customHeight="1">
      <c r="A974" s="132">
        <v>3132</v>
      </c>
      <c r="B974" s="28">
        <v>46088</v>
      </c>
      <c r="C974" s="30" t="s">
        <v>117</v>
      </c>
      <c r="D974" s="18" t="str">
        <f t="shared" si="45"/>
        <v>Magnus-Front Panel Decorative Plate DM</v>
      </c>
      <c r="E974" s="36">
        <f t="shared" si="46"/>
        <v>18</v>
      </c>
      <c r="F974" s="36">
        <f t="shared" si="47"/>
        <v>2</v>
      </c>
      <c r="G974" s="135"/>
    </row>
    <row r="975" spans="1:7" ht="12" customHeight="1">
      <c r="A975" s="132">
        <v>3132</v>
      </c>
      <c r="B975" s="28">
        <v>46088</v>
      </c>
      <c r="C975" s="30" t="s">
        <v>565</v>
      </c>
      <c r="D975" s="18" t="str">
        <f t="shared" si="45"/>
        <v>Magnus-Front Lower Mudguard-PP DM</v>
      </c>
      <c r="E975" s="36">
        <f t="shared" si="46"/>
        <v>18</v>
      </c>
      <c r="F975" s="36">
        <f t="shared" si="47"/>
        <v>2</v>
      </c>
      <c r="G975" s="135"/>
    </row>
    <row r="976" spans="1:7" ht="12" customHeight="1">
      <c r="A976" s="132">
        <v>3132</v>
      </c>
      <c r="B976" s="28">
        <v>46088</v>
      </c>
      <c r="C976" s="30" t="s">
        <v>317</v>
      </c>
      <c r="D976" s="18" t="str">
        <f t="shared" si="45"/>
        <v>MAGNUS-LUGGAGE BOX LID-PP-BLACK</v>
      </c>
      <c r="E976" s="36">
        <f t="shared" si="46"/>
        <v>18</v>
      </c>
      <c r="F976" s="36">
        <f t="shared" si="47"/>
        <v>2</v>
      </c>
      <c r="G976" s="135"/>
    </row>
    <row r="977" spans="1:7" ht="12" customHeight="1">
      <c r="A977" s="132">
        <v>3132</v>
      </c>
      <c r="B977" s="28">
        <v>46088</v>
      </c>
      <c r="C977" s="30" t="s">
        <v>301</v>
      </c>
      <c r="D977" s="18" t="str">
        <f t="shared" si="45"/>
        <v>MAGNUS-LUGGAGE BOX-PP-BLACK</v>
      </c>
      <c r="E977" s="36">
        <f t="shared" si="46"/>
        <v>18</v>
      </c>
      <c r="F977" s="36">
        <f t="shared" si="47"/>
        <v>1</v>
      </c>
      <c r="G977" s="135"/>
    </row>
    <row r="978" spans="1:7" ht="12" customHeight="1">
      <c r="A978" s="132">
        <v>3132</v>
      </c>
      <c r="B978" s="28">
        <v>46088</v>
      </c>
      <c r="C978" s="30" t="s">
        <v>75</v>
      </c>
      <c r="D978" s="18" t="str">
        <f t="shared" si="45"/>
        <v>MAGNUS-GLOVE BOX-DM</v>
      </c>
      <c r="E978" s="36">
        <f t="shared" si="46"/>
        <v>18</v>
      </c>
      <c r="F978" s="36">
        <f t="shared" si="47"/>
        <v>2</v>
      </c>
      <c r="G978" s="135"/>
    </row>
    <row r="979" spans="1:7" ht="12" customHeight="1">
      <c r="A979" s="132">
        <v>3132</v>
      </c>
      <c r="B979" s="28">
        <v>46088</v>
      </c>
      <c r="C979" s="30" t="s">
        <v>79</v>
      </c>
      <c r="D979" s="18" t="str">
        <f t="shared" si="45"/>
        <v>Magnus-Foot board DM</v>
      </c>
      <c r="E979" s="36">
        <f t="shared" si="46"/>
        <v>18</v>
      </c>
      <c r="F979" s="36">
        <f t="shared" si="47"/>
        <v>2</v>
      </c>
      <c r="G979" s="135"/>
    </row>
    <row r="980" spans="1:7" ht="12" customHeight="1">
      <c r="A980" s="132">
        <v>3132</v>
      </c>
      <c r="B980" s="28">
        <v>46088</v>
      </c>
      <c r="C980" s="30" t="s">
        <v>884</v>
      </c>
      <c r="D980" s="18" t="str">
        <f t="shared" si="45"/>
        <v>MAG-BAG HOOK PLATE-ABS-WHITE DM</v>
      </c>
      <c r="E980" s="36">
        <f t="shared" si="46"/>
        <v>18</v>
      </c>
      <c r="F980" s="36">
        <f t="shared" si="47"/>
        <v>0</v>
      </c>
      <c r="G980" s="135"/>
    </row>
    <row r="981" spans="1:7" ht="12" customHeight="1">
      <c r="A981" s="132">
        <v>3132</v>
      </c>
      <c r="B981" s="28">
        <v>46088</v>
      </c>
      <c r="C981" s="30" t="s">
        <v>328</v>
      </c>
      <c r="D981" s="18" t="str">
        <f t="shared" si="45"/>
        <v>MAG/PWR-FRAME NUMBER COVER-PP-BLACK</v>
      </c>
      <c r="E981" s="36">
        <f t="shared" si="46"/>
        <v>18</v>
      </c>
      <c r="F981" s="36">
        <f t="shared" si="47"/>
        <v>6</v>
      </c>
      <c r="G981" s="135"/>
    </row>
    <row r="982" spans="1:7" ht="12" customHeight="1">
      <c r="A982" s="132">
        <v>3132</v>
      </c>
      <c r="B982" s="28">
        <v>46088</v>
      </c>
      <c r="C982" s="30" t="s">
        <v>405</v>
      </c>
      <c r="D982" s="18" t="str">
        <f t="shared" si="45"/>
        <v>MAG-MCB-MOUNT-BRACKET-STL-BLK</v>
      </c>
      <c r="E982" s="36">
        <f t="shared" si="46"/>
        <v>18</v>
      </c>
      <c r="F982" s="36">
        <f t="shared" si="47"/>
        <v>2</v>
      </c>
      <c r="G982" s="135"/>
    </row>
    <row r="983" spans="1:7" ht="12" customHeight="1">
      <c r="A983" s="132">
        <v>3132</v>
      </c>
      <c r="B983" s="28">
        <v>46088</v>
      </c>
      <c r="C983" s="30" t="s">
        <v>406</v>
      </c>
      <c r="D983" s="18" t="str">
        <f t="shared" si="45"/>
        <v>Magnus-Protection Board Bottom LH-PP DM</v>
      </c>
      <c r="E983" s="36">
        <f t="shared" si="46"/>
        <v>18</v>
      </c>
      <c r="F983" s="36">
        <f t="shared" si="47"/>
        <v>2</v>
      </c>
      <c r="G983" s="135"/>
    </row>
    <row r="984" spans="1:7" ht="12" customHeight="1">
      <c r="A984" s="132">
        <v>3132</v>
      </c>
      <c r="B984" s="28">
        <v>46088</v>
      </c>
      <c r="C984" s="30" t="s">
        <v>126</v>
      </c>
      <c r="D984" s="18" t="str">
        <f t="shared" si="45"/>
        <v>Switch</v>
      </c>
      <c r="E984" s="36">
        <f t="shared" si="46"/>
        <v>18</v>
      </c>
      <c r="F984" s="36">
        <f t="shared" si="47"/>
        <v>101</v>
      </c>
      <c r="G984" s="135"/>
    </row>
    <row r="985" spans="1:7" ht="12" customHeight="1">
      <c r="A985" s="132">
        <v>3136</v>
      </c>
      <c r="B985" s="28">
        <v>46088</v>
      </c>
      <c r="C985" s="30" t="s">
        <v>116</v>
      </c>
      <c r="D985" s="18" t="str">
        <f t="shared" si="45"/>
        <v>CHARGING SOCKET-CHOGORI-M</v>
      </c>
      <c r="E985" s="36">
        <f t="shared" si="46"/>
        <v>18</v>
      </c>
      <c r="F985" s="36">
        <f t="shared" si="47"/>
        <v>2</v>
      </c>
      <c r="G985" s="135"/>
    </row>
    <row r="986" spans="1:7" ht="12" customHeight="1">
      <c r="A986" s="132">
        <v>3136</v>
      </c>
      <c r="B986" s="28">
        <v>46088</v>
      </c>
      <c r="C986" s="30" t="s">
        <v>165</v>
      </c>
      <c r="D986" s="18" t="str">
        <f t="shared" si="45"/>
        <v>EX-BATTERY CLAMP-STEL-ZP</v>
      </c>
      <c r="E986" s="36">
        <f t="shared" si="46"/>
        <v>18</v>
      </c>
      <c r="F986" s="36">
        <f t="shared" si="47"/>
        <v>3</v>
      </c>
      <c r="G986" s="135"/>
    </row>
    <row r="987" spans="1:7" ht="12" customHeight="1">
      <c r="A987" s="132">
        <v>3131</v>
      </c>
      <c r="B987" s="28">
        <v>46088</v>
      </c>
      <c r="C987" s="30" t="s">
        <v>129</v>
      </c>
      <c r="D987" s="18" t="str">
        <f t="shared" si="45"/>
        <v>Rear View Mirror Winner Magnus</v>
      </c>
      <c r="E987" s="36">
        <f t="shared" si="46"/>
        <v>18</v>
      </c>
      <c r="F987" s="36">
        <f t="shared" si="47"/>
        <v>34</v>
      </c>
      <c r="G987" s="135"/>
    </row>
    <row r="988" spans="1:7" ht="12" customHeight="1">
      <c r="A988" s="132">
        <v>3134</v>
      </c>
      <c r="B988" s="28">
        <v>46087</v>
      </c>
      <c r="C988" s="30" t="s">
        <v>70</v>
      </c>
      <c r="D988" s="18" t="str">
        <f t="shared" si="45"/>
        <v>Brake Shoe Magnus</v>
      </c>
      <c r="E988" s="36">
        <f t="shared" si="46"/>
        <v>18</v>
      </c>
      <c r="F988" s="36">
        <f t="shared" si="47"/>
        <v>35</v>
      </c>
      <c r="G988" s="135"/>
    </row>
    <row r="989" spans="1:7" ht="12" customHeight="1">
      <c r="A989" s="132">
        <v>3123</v>
      </c>
      <c r="B989" s="28">
        <v>46086</v>
      </c>
      <c r="C989" s="30" t="s">
        <v>70</v>
      </c>
      <c r="D989" s="18" t="str">
        <f t="shared" si="45"/>
        <v>Brake Shoe Magnus</v>
      </c>
      <c r="E989" s="36">
        <f t="shared" si="46"/>
        <v>18</v>
      </c>
      <c r="F989" s="36">
        <f t="shared" si="47"/>
        <v>35</v>
      </c>
      <c r="G989" s="135"/>
    </row>
    <row r="990" spans="1:7" ht="12" customHeight="1">
      <c r="A990" s="132">
        <v>3122</v>
      </c>
      <c r="B990" s="28">
        <v>46086</v>
      </c>
      <c r="C990" s="30" t="s">
        <v>70</v>
      </c>
      <c r="D990" s="18" t="str">
        <f t="shared" si="45"/>
        <v>Brake Shoe Magnus</v>
      </c>
      <c r="E990" s="36">
        <f t="shared" si="46"/>
        <v>18</v>
      </c>
      <c r="F990" s="36">
        <f t="shared" si="47"/>
        <v>35</v>
      </c>
      <c r="G990" s="135"/>
    </row>
    <row r="991" spans="1:7" ht="12" customHeight="1">
      <c r="A991" s="132">
        <v>3121</v>
      </c>
      <c r="B991" s="28">
        <v>46084</v>
      </c>
      <c r="C991" s="30" t="s">
        <v>497</v>
      </c>
      <c r="D991" s="18" t="str">
        <f t="shared" si="45"/>
        <v>MAG-INS.CLUSTER COVER FRNT-ABS-MATT BB</v>
      </c>
      <c r="E991" s="36">
        <f t="shared" si="46"/>
        <v>18</v>
      </c>
      <c r="F991" s="36">
        <f t="shared" si="47"/>
        <v>0</v>
      </c>
      <c r="G991" s="135"/>
    </row>
    <row r="992" spans="1:7" ht="12" customHeight="1">
      <c r="A992" s="132">
        <v>3121</v>
      </c>
      <c r="B992" s="28">
        <v>46084</v>
      </c>
      <c r="C992" s="30" t="s">
        <v>91</v>
      </c>
      <c r="D992" s="18" t="str">
        <f t="shared" si="45"/>
        <v>MAG EX/PWR-INS CLUSTER COVER RR-PP BLACK</v>
      </c>
      <c r="E992" s="36">
        <f t="shared" si="46"/>
        <v>18</v>
      </c>
      <c r="F992" s="36">
        <f t="shared" si="47"/>
        <v>3</v>
      </c>
      <c r="G992" s="135"/>
    </row>
    <row r="993" spans="1:7" ht="12" customHeight="1">
      <c r="A993" s="132">
        <v>3121</v>
      </c>
      <c r="B993" s="28">
        <v>46084</v>
      </c>
      <c r="C993" s="30" t="s">
        <v>496</v>
      </c>
      <c r="D993" s="18" t="str">
        <f t="shared" si="45"/>
        <v>REAR FENDER-MAGNUS 2021-PP</v>
      </c>
      <c r="E993" s="36">
        <f t="shared" si="46"/>
        <v>18</v>
      </c>
      <c r="F993" s="36">
        <f t="shared" si="47"/>
        <v>0</v>
      </c>
      <c r="G993" s="135"/>
    </row>
    <row r="994" spans="1:7" ht="12" customHeight="1">
      <c r="A994" s="132">
        <v>3121</v>
      </c>
      <c r="B994" s="28">
        <v>46084</v>
      </c>
      <c r="C994" s="30" t="s">
        <v>94</v>
      </c>
      <c r="D994" s="18" t="str">
        <f t="shared" si="45"/>
        <v>CLUSTER COVER TOP-PP-M</v>
      </c>
      <c r="E994" s="36">
        <f t="shared" si="46"/>
        <v>18</v>
      </c>
      <c r="F994" s="36">
        <f t="shared" si="47"/>
        <v>4</v>
      </c>
      <c r="G994" s="135"/>
    </row>
    <row r="995" spans="1:7" ht="12" customHeight="1">
      <c r="A995" s="132" t="s">
        <v>492</v>
      </c>
      <c r="B995" s="28">
        <v>46084</v>
      </c>
      <c r="C995" s="30" t="s">
        <v>188</v>
      </c>
      <c r="D995" s="18" t="str">
        <f t="shared" si="45"/>
        <v>MAG-INS.CLUSTER COVER FRONT-ABS-GR BLK D</v>
      </c>
      <c r="E995" s="36">
        <f t="shared" si="46"/>
        <v>18</v>
      </c>
      <c r="F995" s="36">
        <f t="shared" si="47"/>
        <v>1</v>
      </c>
      <c r="G995" s="135"/>
    </row>
    <row r="996" spans="1:7" ht="12" customHeight="1">
      <c r="A996" s="132" t="s">
        <v>492</v>
      </c>
      <c r="B996" s="28">
        <v>46084</v>
      </c>
      <c r="C996" s="30" t="s">
        <v>196</v>
      </c>
      <c r="D996" s="18" t="str">
        <f t="shared" si="45"/>
        <v>MAG-FRONT FENDER-ABS-GR BLK DM</v>
      </c>
      <c r="E996" s="36">
        <f t="shared" si="46"/>
        <v>18</v>
      </c>
      <c r="F996" s="36">
        <f t="shared" si="47"/>
        <v>3</v>
      </c>
      <c r="G996" s="135"/>
    </row>
    <row r="997" spans="1:7" ht="12" customHeight="1">
      <c r="A997" s="132" t="s">
        <v>855</v>
      </c>
      <c r="B997" s="28">
        <v>46084</v>
      </c>
      <c r="C997" s="30" t="s">
        <v>300</v>
      </c>
      <c r="D997" s="18" t="str">
        <f t="shared" si="45"/>
        <v>MAG-PROTECTION BOARD LH-ABS-OCEAN BLUE D</v>
      </c>
      <c r="E997" s="36">
        <f t="shared" si="46"/>
        <v>18</v>
      </c>
      <c r="F997" s="36">
        <f t="shared" si="47"/>
        <v>2</v>
      </c>
      <c r="G997" s="135"/>
    </row>
    <row r="998" spans="1:7" ht="12" customHeight="1">
      <c r="A998" s="132" t="s">
        <v>855</v>
      </c>
      <c r="B998" s="28">
        <v>46084</v>
      </c>
      <c r="C998" s="30" t="s">
        <v>145</v>
      </c>
      <c r="D998" s="18" t="str">
        <f t="shared" si="45"/>
        <v>MAG-FRONT FENDER-ABS-OCEAN BLUE DM</v>
      </c>
      <c r="E998" s="36">
        <f t="shared" si="46"/>
        <v>18</v>
      </c>
      <c r="F998" s="36">
        <f t="shared" si="47"/>
        <v>1</v>
      </c>
      <c r="G998" s="135"/>
    </row>
    <row r="999" spans="1:7" ht="12" customHeight="1">
      <c r="A999" s="132">
        <v>3119</v>
      </c>
      <c r="B999" s="28">
        <v>46083</v>
      </c>
      <c r="C999" s="30" t="s">
        <v>162</v>
      </c>
      <c r="D999" s="18" t="str">
        <f t="shared" si="45"/>
        <v>LUGG-BOX-FRONT COVER-LID-PP-BK</v>
      </c>
      <c r="E999" s="36">
        <f t="shared" si="46"/>
        <v>18</v>
      </c>
      <c r="F999" s="36">
        <f t="shared" si="47"/>
        <v>7</v>
      </c>
      <c r="G999" s="135"/>
    </row>
    <row r="1000" spans="1:7" ht="12" customHeight="1">
      <c r="A1000" s="132">
        <v>3119</v>
      </c>
      <c r="B1000" s="28">
        <v>46083</v>
      </c>
      <c r="C1000" s="30" t="s">
        <v>183</v>
      </c>
      <c r="D1000" s="18" t="str">
        <f t="shared" si="45"/>
        <v xml:space="preserve">3.00-10 ZOOM D TL42 J
</v>
      </c>
      <c r="E1000" s="36">
        <f t="shared" si="46"/>
        <v>18</v>
      </c>
      <c r="F1000" s="36">
        <f t="shared" si="47"/>
        <v>0</v>
      </c>
      <c r="G1000" s="135"/>
    </row>
    <row r="1001" spans="1:7" ht="12" customHeight="1">
      <c r="A1001" s="132">
        <v>3117</v>
      </c>
      <c r="B1001" s="28">
        <v>46082</v>
      </c>
      <c r="C1001" s="30" t="s">
        <v>51</v>
      </c>
      <c r="D1001" s="18" t="str">
        <f t="shared" si="45"/>
        <v>NEXUS OIL PALCO 80W90 120Ml</v>
      </c>
      <c r="E1001" s="36">
        <f t="shared" si="46"/>
        <v>18</v>
      </c>
      <c r="F1001" s="36">
        <f t="shared" si="47"/>
        <v>4</v>
      </c>
      <c r="G1001" s="135"/>
    </row>
    <row r="1002" spans="1:7" ht="12" customHeight="1">
      <c r="A1002" s="132" t="s">
        <v>492</v>
      </c>
      <c r="B1002" s="28">
        <v>46082</v>
      </c>
      <c r="C1002" s="30" t="s">
        <v>655</v>
      </c>
      <c r="D1002" s="18" t="str">
        <f t="shared" si="45"/>
        <v>Instrument Cluster</v>
      </c>
      <c r="E1002" s="36">
        <f t="shared" si="46"/>
        <v>18</v>
      </c>
      <c r="F1002" s="36">
        <f t="shared" si="47"/>
        <v>0</v>
      </c>
      <c r="G1002" s="135"/>
    </row>
    <row r="1003" spans="1:7" ht="12" customHeight="1">
      <c r="A1003" s="132">
        <v>3115</v>
      </c>
      <c r="B1003" s="28">
        <v>46081</v>
      </c>
      <c r="C1003" s="30" t="s">
        <v>70</v>
      </c>
      <c r="D1003" s="18" t="str">
        <f t="shared" si="45"/>
        <v>Brake Shoe Magnus</v>
      </c>
      <c r="E1003" s="36">
        <f t="shared" si="46"/>
        <v>18</v>
      </c>
      <c r="F1003" s="36">
        <f t="shared" si="47"/>
        <v>35</v>
      </c>
      <c r="G1003" s="135"/>
    </row>
    <row r="1004" spans="1:7" ht="12" customHeight="1">
      <c r="A1004" s="132">
        <v>3116</v>
      </c>
      <c r="B1004" s="28">
        <v>46081</v>
      </c>
      <c r="C1004" s="30" t="s">
        <v>44</v>
      </c>
      <c r="D1004" s="18" t="str">
        <f t="shared" si="45"/>
        <v>MAG-FORK STEM RACER-ID30-CH STEEL</v>
      </c>
      <c r="E1004" s="36">
        <f t="shared" si="46"/>
        <v>18</v>
      </c>
      <c r="F1004" s="36">
        <f t="shared" si="47"/>
        <v>9</v>
      </c>
      <c r="G1004" s="135"/>
    </row>
    <row r="1005" spans="1:7" ht="12" customHeight="1">
      <c r="A1005" s="132">
        <v>3116</v>
      </c>
      <c r="B1005" s="28">
        <v>46081</v>
      </c>
      <c r="C1005" s="30" t="s">
        <v>56</v>
      </c>
      <c r="D1005" s="18" t="str">
        <f t="shared" si="45"/>
        <v>MAG-BOTTOM RACER CUP-CH STEEL</v>
      </c>
      <c r="E1005" s="36">
        <f t="shared" si="46"/>
        <v>18</v>
      </c>
      <c r="F1005" s="36">
        <f t="shared" si="47"/>
        <v>9</v>
      </c>
      <c r="G1005" s="135"/>
    </row>
    <row r="1006" spans="1:7" ht="12" customHeight="1">
      <c r="A1006" s="132">
        <v>3116</v>
      </c>
      <c r="B1006" s="28">
        <v>46081</v>
      </c>
      <c r="C1006" s="30" t="s">
        <v>61</v>
      </c>
      <c r="D1006" s="18" t="str">
        <f t="shared" si="45"/>
        <v>MAG-TOP RACER CUP-CH STEEL</v>
      </c>
      <c r="E1006" s="36">
        <f t="shared" si="46"/>
        <v>18</v>
      </c>
      <c r="F1006" s="36">
        <f t="shared" si="47"/>
        <v>9</v>
      </c>
      <c r="G1006" s="135"/>
    </row>
    <row r="1007" spans="1:7" ht="12" customHeight="1">
      <c r="A1007" s="132">
        <v>3116</v>
      </c>
      <c r="B1007" s="28">
        <v>46081</v>
      </c>
      <c r="C1007" s="30" t="s">
        <v>66</v>
      </c>
      <c r="D1007" s="18" t="str">
        <f t="shared" si="45"/>
        <v>20X4MM MAG-RACER BALL&amp;CAGE-4MM-TOP</v>
      </c>
      <c r="E1007" s="36">
        <f t="shared" si="46"/>
        <v>18</v>
      </c>
      <c r="F1007" s="36">
        <f t="shared" si="47"/>
        <v>9</v>
      </c>
      <c r="G1007" s="135"/>
    </row>
    <row r="1008" spans="1:7" ht="12" customHeight="1">
      <c r="A1008" s="132">
        <v>3116</v>
      </c>
      <c r="B1008" s="28">
        <v>46081</v>
      </c>
      <c r="C1008" s="30" t="s">
        <v>73</v>
      </c>
      <c r="D1008" s="18" t="str">
        <f t="shared" si="45"/>
        <v>14X6.35MAG-RACER BALL 6.35MM-BEARING-BTM</v>
      </c>
      <c r="E1008" s="36">
        <f t="shared" si="46"/>
        <v>18</v>
      </c>
      <c r="F1008" s="36">
        <f t="shared" si="47"/>
        <v>9</v>
      </c>
      <c r="G1008" s="135"/>
    </row>
    <row r="1009" spans="1:7" ht="12" customHeight="1">
      <c r="A1009" s="132">
        <v>3116</v>
      </c>
      <c r="B1009" s="28">
        <v>46081</v>
      </c>
      <c r="C1009" s="30" t="s">
        <v>78</v>
      </c>
      <c r="D1009" s="18" t="str">
        <f t="shared" si="45"/>
        <v>ZEAL/REO-RACER NUT-M24X3 HEX 32 MM-YZP</v>
      </c>
      <c r="E1009" s="36">
        <f t="shared" si="46"/>
        <v>18</v>
      </c>
      <c r="F1009" s="36">
        <f t="shared" si="47"/>
        <v>9</v>
      </c>
      <c r="G1009" s="135"/>
    </row>
    <row r="1010" spans="1:7" ht="12" customHeight="1">
      <c r="A1010" s="132">
        <v>3116</v>
      </c>
      <c r="B1010" s="28">
        <v>46081</v>
      </c>
      <c r="C1010" s="30" t="s">
        <v>83</v>
      </c>
      <c r="D1010" s="18" t="str">
        <f t="shared" si="45"/>
        <v>ZEAL/REO-RACER NUT-M24X3 HEX 46 MM-YZP</v>
      </c>
      <c r="E1010" s="36">
        <f t="shared" si="46"/>
        <v>18</v>
      </c>
      <c r="F1010" s="36">
        <f t="shared" si="47"/>
        <v>9</v>
      </c>
      <c r="G1010" s="135"/>
    </row>
    <row r="1011" spans="1:7" ht="12" customHeight="1">
      <c r="A1011" s="132">
        <v>3116</v>
      </c>
      <c r="B1011" s="28">
        <v>46081</v>
      </c>
      <c r="C1011" s="30" t="s">
        <v>88</v>
      </c>
      <c r="D1011" s="18" t="str">
        <f t="shared" si="45"/>
        <v>FORK RACER DUST CAP-PP</v>
      </c>
      <c r="E1011" s="36">
        <f t="shared" si="46"/>
        <v>18</v>
      </c>
      <c r="F1011" s="36">
        <f t="shared" si="47"/>
        <v>20</v>
      </c>
      <c r="G1011" s="135"/>
    </row>
    <row r="1012" spans="1:7" ht="12" customHeight="1">
      <c r="A1012" s="132">
        <v>3116</v>
      </c>
      <c r="B1012" s="28">
        <v>46081</v>
      </c>
      <c r="C1012" s="30" t="s">
        <v>64</v>
      </c>
      <c r="D1012" s="18" t="str">
        <f t="shared" si="45"/>
        <v>Front Bearing Kit 6201RS (Pair)</v>
      </c>
      <c r="E1012" s="36">
        <f t="shared" si="46"/>
        <v>18</v>
      </c>
      <c r="F1012" s="36">
        <f t="shared" si="47"/>
        <v>6</v>
      </c>
      <c r="G1012" s="135"/>
    </row>
    <row r="1013" spans="1:7" ht="12" customHeight="1">
      <c r="A1013" s="132">
        <v>3116</v>
      </c>
      <c r="B1013" s="28">
        <v>46081</v>
      </c>
      <c r="C1013" s="30" t="s">
        <v>70</v>
      </c>
      <c r="D1013" s="18" t="str">
        <f t="shared" si="45"/>
        <v>Brake Shoe Magnus</v>
      </c>
      <c r="E1013" s="36">
        <f t="shared" si="46"/>
        <v>18</v>
      </c>
      <c r="F1013" s="36">
        <f t="shared" si="47"/>
        <v>35</v>
      </c>
      <c r="G1013" s="135"/>
    </row>
    <row r="1014" spans="1:7" ht="12" customHeight="1">
      <c r="A1014" s="132">
        <v>3116</v>
      </c>
      <c r="B1014" s="28">
        <v>46081</v>
      </c>
      <c r="C1014" s="30" t="s">
        <v>459</v>
      </c>
      <c r="D1014" s="18" t="str">
        <f t="shared" si="45"/>
        <v>Brake lever assy lh</v>
      </c>
      <c r="E1014" s="36">
        <f t="shared" si="46"/>
        <v>18</v>
      </c>
      <c r="F1014" s="36">
        <f t="shared" si="47"/>
        <v>4</v>
      </c>
      <c r="G1014" s="135"/>
    </row>
    <row r="1015" spans="1:7" ht="12" customHeight="1">
      <c r="A1015" s="132">
        <v>3113</v>
      </c>
      <c r="B1015" s="28">
        <v>46079</v>
      </c>
      <c r="C1015" s="30" t="s">
        <v>129</v>
      </c>
      <c r="D1015" s="18" t="str">
        <f t="shared" si="45"/>
        <v>Rear View Mirror Winner Magnus</v>
      </c>
      <c r="E1015" s="36">
        <f t="shared" si="46"/>
        <v>18</v>
      </c>
      <c r="F1015" s="36">
        <f t="shared" si="47"/>
        <v>34</v>
      </c>
      <c r="G1015" s="135"/>
    </row>
    <row r="1016" spans="1:7" ht="12" customHeight="1">
      <c r="A1016" s="132">
        <v>3113</v>
      </c>
      <c r="B1016" s="28">
        <v>46079</v>
      </c>
      <c r="C1016" s="30" t="s">
        <v>76</v>
      </c>
      <c r="D1016" s="18" t="str">
        <f t="shared" si="45"/>
        <v>Rear Bearing 6204LLU</v>
      </c>
      <c r="E1016" s="36">
        <f t="shared" si="46"/>
        <v>18</v>
      </c>
      <c r="F1016" s="36">
        <f t="shared" si="47"/>
        <v>22</v>
      </c>
      <c r="G1016" s="135"/>
    </row>
    <row r="1017" spans="1:7" ht="12" customHeight="1">
      <c r="A1017" s="132" t="s">
        <v>443</v>
      </c>
      <c r="B1017" s="28">
        <v>46079</v>
      </c>
      <c r="C1017" s="30" t="s">
        <v>165</v>
      </c>
      <c r="D1017" s="18" t="str">
        <f t="shared" si="45"/>
        <v>EX-BATTERY CLAMP-STEL-ZP</v>
      </c>
      <c r="E1017" s="36">
        <f t="shared" si="46"/>
        <v>18</v>
      </c>
      <c r="F1017" s="36">
        <f t="shared" si="47"/>
        <v>3</v>
      </c>
      <c r="G1017" s="135"/>
    </row>
    <row r="1018" spans="1:7" ht="12" customHeight="1">
      <c r="A1018" s="132">
        <v>3109</v>
      </c>
      <c r="B1018" s="28">
        <v>46079</v>
      </c>
      <c r="C1018" s="30" t="s">
        <v>82</v>
      </c>
      <c r="D1018" s="18" t="str">
        <f t="shared" si="45"/>
        <v>MAGNUS HS-Front Brake Cable</v>
      </c>
      <c r="E1018" s="36">
        <f t="shared" si="46"/>
        <v>18</v>
      </c>
      <c r="F1018" s="36">
        <f t="shared" si="47"/>
        <v>8</v>
      </c>
      <c r="G1018" s="135"/>
    </row>
    <row r="1019" spans="1:7" ht="12" customHeight="1">
      <c r="A1019" s="132">
        <v>3109</v>
      </c>
      <c r="B1019" s="28">
        <v>46079</v>
      </c>
      <c r="C1019" s="30" t="s">
        <v>81</v>
      </c>
      <c r="D1019" s="18" t="str">
        <f t="shared" si="45"/>
        <v>MAGNUS HS-Front HBS  Brake Cable</v>
      </c>
      <c r="E1019" s="36">
        <f t="shared" si="46"/>
        <v>18</v>
      </c>
      <c r="F1019" s="36">
        <f t="shared" si="47"/>
        <v>5</v>
      </c>
      <c r="G1019" s="135"/>
    </row>
    <row r="1020" spans="1:7" ht="12" customHeight="1">
      <c r="A1020" s="132">
        <v>3109</v>
      </c>
      <c r="B1020" s="28">
        <v>46079</v>
      </c>
      <c r="C1020" s="30" t="s">
        <v>80</v>
      </c>
      <c r="D1020" s="18" t="str">
        <f t="shared" si="45"/>
        <v>MAGNUS HS-Rear Brake Cable</v>
      </c>
      <c r="E1020" s="36">
        <f t="shared" si="46"/>
        <v>18</v>
      </c>
      <c r="F1020" s="36">
        <f t="shared" si="47"/>
        <v>9</v>
      </c>
      <c r="G1020" s="135"/>
    </row>
    <row r="1021" spans="1:7" ht="12" customHeight="1">
      <c r="A1021" s="132">
        <v>3109</v>
      </c>
      <c r="B1021" s="28">
        <v>46079</v>
      </c>
      <c r="C1021" s="30" t="s">
        <v>114</v>
      </c>
      <c r="D1021" s="18" t="str">
        <f t="shared" si="45"/>
        <v>Zeal-Brake Lever LH-Al PDC-Black PC</v>
      </c>
      <c r="E1021" s="36">
        <f t="shared" si="46"/>
        <v>18</v>
      </c>
      <c r="F1021" s="36">
        <f t="shared" si="47"/>
        <v>12</v>
      </c>
      <c r="G1021" s="135"/>
    </row>
    <row r="1022" spans="1:7" ht="12" customHeight="1">
      <c r="A1022" s="132">
        <v>3109</v>
      </c>
      <c r="B1022" s="28">
        <v>46079</v>
      </c>
      <c r="C1022" s="30" t="s">
        <v>116</v>
      </c>
      <c r="D1022" s="18" t="str">
        <f t="shared" si="45"/>
        <v>CHARGING SOCKET-CHOGORI-M</v>
      </c>
      <c r="E1022" s="36">
        <f t="shared" si="46"/>
        <v>18</v>
      </c>
      <c r="F1022" s="36">
        <f t="shared" si="47"/>
        <v>2</v>
      </c>
      <c r="G1022" s="135"/>
    </row>
    <row r="1023" spans="1:7" ht="12" customHeight="1">
      <c r="A1023" s="132">
        <v>3109</v>
      </c>
      <c r="B1023" s="28">
        <v>46079</v>
      </c>
      <c r="C1023" s="30" t="s">
        <v>405</v>
      </c>
      <c r="D1023" s="18" t="str">
        <f t="shared" si="45"/>
        <v>MAG-MCB-MOUNT-BRACKET-STL-BLK</v>
      </c>
      <c r="E1023" s="36">
        <f t="shared" si="46"/>
        <v>18</v>
      </c>
      <c r="F1023" s="36">
        <f t="shared" si="47"/>
        <v>2</v>
      </c>
      <c r="G1023" s="135"/>
    </row>
    <row r="1024" spans="1:7" ht="12" customHeight="1">
      <c r="A1024" s="132">
        <v>3109</v>
      </c>
      <c r="B1024" s="28">
        <v>46079</v>
      </c>
      <c r="C1024" s="30" t="s">
        <v>64</v>
      </c>
      <c r="D1024" s="18" t="str">
        <f t="shared" si="45"/>
        <v>Front Bearing Kit 6201RS (Pair)</v>
      </c>
      <c r="E1024" s="36">
        <f t="shared" si="46"/>
        <v>18</v>
      </c>
      <c r="F1024" s="36">
        <f t="shared" si="47"/>
        <v>6</v>
      </c>
      <c r="G1024" s="135"/>
    </row>
    <row r="1025" spans="1:7" ht="12" customHeight="1">
      <c r="A1025" s="132">
        <v>3109</v>
      </c>
      <c r="B1025" s="28">
        <v>46079</v>
      </c>
      <c r="C1025" s="30" t="s">
        <v>70</v>
      </c>
      <c r="D1025" s="18" t="str">
        <f t="shared" ref="D1025:D1088" si="48">VLOOKUP(C1025,Old,2,FALSE)</f>
        <v>Brake Shoe Magnus</v>
      </c>
      <c r="E1025" s="36">
        <f t="shared" ref="E1025:E1088" si="49">VLOOKUP(C1025,Old,9,FALSE)</f>
        <v>18</v>
      </c>
      <c r="F1025" s="36">
        <f t="shared" ref="F1025:F1088" si="50">VLOOKUP(C1025,Old,8,FALSE)</f>
        <v>35</v>
      </c>
      <c r="G1025" s="135"/>
    </row>
    <row r="1026" spans="1:7" ht="12" customHeight="1">
      <c r="A1026" s="132">
        <v>3107</v>
      </c>
      <c r="B1026" s="28">
        <v>46077</v>
      </c>
      <c r="C1026" s="30" t="s">
        <v>240</v>
      </c>
      <c r="D1026" s="18" t="str">
        <f t="shared" si="48"/>
        <v>MAGNUS- HILUX HEAD LAMP DM</v>
      </c>
      <c r="E1026" s="36">
        <f t="shared" si="49"/>
        <v>18</v>
      </c>
      <c r="F1026" s="36">
        <f t="shared" si="50"/>
        <v>1</v>
      </c>
      <c r="G1026" s="135"/>
    </row>
    <row r="1027" spans="1:7" ht="12" customHeight="1">
      <c r="A1027" s="132">
        <v>3110</v>
      </c>
      <c r="B1027" s="28">
        <v>46077</v>
      </c>
      <c r="C1027" s="30" t="s">
        <v>416</v>
      </c>
      <c r="D1027" s="18" t="str">
        <f t="shared" si="48"/>
        <v>[60-38-D-0] D-60V 38ah NMC Phase-0</v>
      </c>
      <c r="E1027" s="36">
        <f t="shared" si="49"/>
        <v>18</v>
      </c>
      <c r="F1027" s="36">
        <f t="shared" si="50"/>
        <v>0</v>
      </c>
      <c r="G1027" s="135" t="s">
        <v>3143</v>
      </c>
    </row>
    <row r="1028" spans="1:7" ht="12" customHeight="1">
      <c r="A1028" s="132">
        <v>3105</v>
      </c>
      <c r="B1028" s="28">
        <v>46077</v>
      </c>
      <c r="C1028" s="30" t="s">
        <v>62</v>
      </c>
      <c r="D1028" s="18" t="str">
        <f t="shared" si="48"/>
        <v>MAGNUS-LOCK SET-PAVNA DM</v>
      </c>
      <c r="E1028" s="36">
        <f t="shared" si="49"/>
        <v>18</v>
      </c>
      <c r="F1028" s="36">
        <f t="shared" si="50"/>
        <v>4</v>
      </c>
      <c r="G1028" s="135"/>
    </row>
    <row r="1029" spans="1:7" ht="12" customHeight="1">
      <c r="A1029" s="132">
        <v>3108</v>
      </c>
      <c r="B1029" s="28">
        <v>46077</v>
      </c>
      <c r="C1029" s="30" t="s">
        <v>633</v>
      </c>
      <c r="D1029" s="18" t="str">
        <f t="shared" si="48"/>
        <v>7.5A CHARGER PHASE-0</v>
      </c>
      <c r="E1029" s="36">
        <f t="shared" si="49"/>
        <v>5</v>
      </c>
      <c r="F1029" s="36">
        <f t="shared" si="50"/>
        <v>0</v>
      </c>
      <c r="G1029" s="135">
        <v>442501245</v>
      </c>
    </row>
    <row r="1030" spans="1:7" ht="12" customHeight="1">
      <c r="A1030" s="132">
        <v>3108</v>
      </c>
      <c r="B1030" s="28">
        <v>46077</v>
      </c>
      <c r="C1030" s="30" t="s">
        <v>82</v>
      </c>
      <c r="D1030" s="18" t="str">
        <f t="shared" si="48"/>
        <v>MAGNUS HS-Front Brake Cable</v>
      </c>
      <c r="E1030" s="36">
        <f t="shared" si="49"/>
        <v>18</v>
      </c>
      <c r="F1030" s="36">
        <f t="shared" si="50"/>
        <v>8</v>
      </c>
      <c r="G1030" s="135"/>
    </row>
    <row r="1031" spans="1:7" ht="12" customHeight="1">
      <c r="A1031" s="132">
        <v>3108</v>
      </c>
      <c r="B1031" s="28">
        <v>46077</v>
      </c>
      <c r="C1031" s="30" t="s">
        <v>81</v>
      </c>
      <c r="D1031" s="18" t="str">
        <f t="shared" si="48"/>
        <v>MAGNUS HS-Front HBS  Brake Cable</v>
      </c>
      <c r="E1031" s="36">
        <f t="shared" si="49"/>
        <v>18</v>
      </c>
      <c r="F1031" s="36">
        <f t="shared" si="50"/>
        <v>5</v>
      </c>
      <c r="G1031" s="135"/>
    </row>
    <row r="1032" spans="1:7" ht="12" customHeight="1">
      <c r="A1032" s="132">
        <v>3108</v>
      </c>
      <c r="B1032" s="28">
        <v>46077</v>
      </c>
      <c r="C1032" s="30" t="s">
        <v>80</v>
      </c>
      <c r="D1032" s="18" t="str">
        <f t="shared" si="48"/>
        <v>MAGNUS HS-Rear Brake Cable</v>
      </c>
      <c r="E1032" s="36">
        <f t="shared" si="49"/>
        <v>18</v>
      </c>
      <c r="F1032" s="36">
        <f t="shared" si="50"/>
        <v>9</v>
      </c>
      <c r="G1032" s="135"/>
    </row>
    <row r="1033" spans="1:7" ht="12" customHeight="1">
      <c r="A1033" s="132">
        <v>3108</v>
      </c>
      <c r="B1033" s="28">
        <v>46077</v>
      </c>
      <c r="C1033" s="30" t="s">
        <v>244</v>
      </c>
      <c r="D1033" s="18" t="str">
        <f t="shared" si="48"/>
        <v>Zeal-Brake Panel Rear-Al PDC-Black PC</v>
      </c>
      <c r="E1033" s="36">
        <f t="shared" si="49"/>
        <v>18</v>
      </c>
      <c r="F1033" s="36">
        <f t="shared" si="50"/>
        <v>0</v>
      </c>
      <c r="G1033" s="135"/>
    </row>
    <row r="1034" spans="1:7" ht="12" customHeight="1">
      <c r="A1034" s="132">
        <v>3108</v>
      </c>
      <c r="B1034" s="28">
        <v>46077</v>
      </c>
      <c r="C1034" s="30" t="s">
        <v>70</v>
      </c>
      <c r="D1034" s="18" t="str">
        <f t="shared" si="48"/>
        <v>Brake Shoe Magnus</v>
      </c>
      <c r="E1034" s="36">
        <f t="shared" si="49"/>
        <v>18</v>
      </c>
      <c r="F1034" s="36">
        <f t="shared" si="50"/>
        <v>35</v>
      </c>
      <c r="G1034" s="135"/>
    </row>
    <row r="1035" spans="1:7" ht="12" customHeight="1">
      <c r="A1035" s="132">
        <v>3102</v>
      </c>
      <c r="B1035" s="28">
        <v>46075</v>
      </c>
      <c r="C1035" s="30" t="s">
        <v>245</v>
      </c>
      <c r="D1035" s="18" t="str">
        <f t="shared" si="48"/>
        <v>ZEAL/MAG-MOTOR CONNECTING WIRE</v>
      </c>
      <c r="E1035" s="36">
        <f t="shared" si="49"/>
        <v>18</v>
      </c>
      <c r="F1035" s="36">
        <f t="shared" si="50"/>
        <v>1</v>
      </c>
      <c r="G1035" s="135"/>
    </row>
    <row r="1036" spans="1:7" ht="12" customHeight="1">
      <c r="A1036" s="132">
        <v>3103</v>
      </c>
      <c r="B1036" s="28">
        <v>46075</v>
      </c>
      <c r="C1036" s="30" t="s">
        <v>230</v>
      </c>
      <c r="D1036" s="18" t="str">
        <f t="shared" si="48"/>
        <v>ZEAL/MAG-CONTROLLER 60V-C ELECTRIC</v>
      </c>
      <c r="E1036" s="36">
        <f t="shared" si="49"/>
        <v>18</v>
      </c>
      <c r="F1036" s="36">
        <f t="shared" si="50"/>
        <v>1</v>
      </c>
      <c r="G1036" s="135" t="s">
        <v>3158</v>
      </c>
    </row>
    <row r="1037" spans="1:7" ht="12" customHeight="1">
      <c r="A1037" s="132">
        <v>3100</v>
      </c>
      <c r="B1037" s="28">
        <v>46075</v>
      </c>
      <c r="C1037" s="30" t="s">
        <v>408</v>
      </c>
      <c r="D1037" s="18" t="str">
        <f t="shared" si="48"/>
        <v>BRAKE SENSOR</v>
      </c>
      <c r="E1037" s="36">
        <f t="shared" si="49"/>
        <v>18</v>
      </c>
      <c r="F1037" s="36">
        <f t="shared" si="50"/>
        <v>-4</v>
      </c>
      <c r="G1037" s="135"/>
    </row>
    <row r="1038" spans="1:7" ht="12" customHeight="1">
      <c r="A1038" s="132">
        <v>3100</v>
      </c>
      <c r="B1038" s="28">
        <v>46075</v>
      </c>
      <c r="C1038" s="30" t="s">
        <v>112</v>
      </c>
      <c r="D1038" s="18" t="str">
        <f t="shared" si="48"/>
        <v>MAG/ZEAL-BRAKE CABLE GUIDE-STEEL-ZP-DM</v>
      </c>
      <c r="E1038" s="36">
        <f t="shared" si="49"/>
        <v>18</v>
      </c>
      <c r="F1038" s="36">
        <f t="shared" si="50"/>
        <v>11</v>
      </c>
      <c r="G1038" s="135"/>
    </row>
    <row r="1039" spans="1:7" ht="12" customHeight="1">
      <c r="A1039" s="132">
        <v>3092</v>
      </c>
      <c r="B1039" s="28">
        <v>46074</v>
      </c>
      <c r="C1039" s="30" t="s">
        <v>257</v>
      </c>
      <c r="D1039" s="18" t="str">
        <f t="shared" si="48"/>
        <v>MAGNUS-SEAT LATCH U-CLAMP DD-STL YZP</v>
      </c>
      <c r="E1039" s="36">
        <f t="shared" si="49"/>
        <v>18</v>
      </c>
      <c r="F1039" s="36">
        <f t="shared" si="50"/>
        <v>4</v>
      </c>
      <c r="G1039" s="135"/>
    </row>
    <row r="1040" spans="1:7" ht="12" customHeight="1">
      <c r="A1040" s="132">
        <v>3092</v>
      </c>
      <c r="B1040" s="28">
        <v>46074</v>
      </c>
      <c r="C1040" s="30" t="s">
        <v>183</v>
      </c>
      <c r="D1040" s="18" t="str">
        <f t="shared" si="48"/>
        <v xml:space="preserve">3.00-10 ZOOM D TL42 J
</v>
      </c>
      <c r="E1040" s="36">
        <f t="shared" si="49"/>
        <v>18</v>
      </c>
      <c r="F1040" s="36">
        <f t="shared" si="50"/>
        <v>0</v>
      </c>
      <c r="G1040" s="135"/>
    </row>
    <row r="1041" spans="1:7" ht="12" customHeight="1">
      <c r="A1041" s="132">
        <v>3092</v>
      </c>
      <c r="B1041" s="28">
        <v>46074</v>
      </c>
      <c r="C1041" s="30" t="s">
        <v>183</v>
      </c>
      <c r="D1041" s="18" t="str">
        <f t="shared" si="48"/>
        <v xml:space="preserve">3.00-10 ZOOM D TL42 J
</v>
      </c>
      <c r="E1041" s="36">
        <f t="shared" si="49"/>
        <v>18</v>
      </c>
      <c r="F1041" s="36">
        <f t="shared" si="50"/>
        <v>0</v>
      </c>
      <c r="G1041" s="135"/>
    </row>
    <row r="1042" spans="1:7" ht="12" customHeight="1">
      <c r="A1042" s="132">
        <v>3092</v>
      </c>
      <c r="B1042" s="28">
        <v>46074</v>
      </c>
      <c r="C1042" s="30" t="s">
        <v>126</v>
      </c>
      <c r="D1042" s="18" t="str">
        <f t="shared" si="48"/>
        <v>Switch</v>
      </c>
      <c r="E1042" s="36">
        <f t="shared" si="49"/>
        <v>18</v>
      </c>
      <c r="F1042" s="36">
        <f t="shared" si="50"/>
        <v>101</v>
      </c>
      <c r="G1042" s="135"/>
    </row>
    <row r="1043" spans="1:7" ht="12" customHeight="1">
      <c r="A1043" s="132">
        <v>3092</v>
      </c>
      <c r="B1043" s="28">
        <v>46074</v>
      </c>
      <c r="C1043" s="30" t="s">
        <v>64</v>
      </c>
      <c r="D1043" s="18" t="str">
        <f t="shared" si="48"/>
        <v>Front Bearing Kit 6201RS (Pair)</v>
      </c>
      <c r="E1043" s="36">
        <f t="shared" si="49"/>
        <v>18</v>
      </c>
      <c r="F1043" s="36">
        <f t="shared" si="50"/>
        <v>6</v>
      </c>
      <c r="G1043" s="135"/>
    </row>
    <row r="1044" spans="1:7" ht="12" customHeight="1">
      <c r="A1044" s="132">
        <v>3092</v>
      </c>
      <c r="B1044" s="28">
        <v>46074</v>
      </c>
      <c r="C1044" s="30" t="s">
        <v>70</v>
      </c>
      <c r="D1044" s="18" t="str">
        <f t="shared" si="48"/>
        <v>Brake Shoe Magnus</v>
      </c>
      <c r="E1044" s="36">
        <f t="shared" si="49"/>
        <v>18</v>
      </c>
      <c r="F1044" s="36">
        <f t="shared" si="50"/>
        <v>35</v>
      </c>
      <c r="G1044" s="135"/>
    </row>
    <row r="1045" spans="1:7" ht="12" customHeight="1">
      <c r="A1045" s="132">
        <v>3095</v>
      </c>
      <c r="B1045" s="28">
        <v>46073</v>
      </c>
      <c r="C1045" s="30" t="s">
        <v>64</v>
      </c>
      <c r="D1045" s="18" t="str">
        <f t="shared" si="48"/>
        <v>Front Bearing Kit 6201RS (Pair)</v>
      </c>
      <c r="E1045" s="36">
        <f t="shared" si="49"/>
        <v>18</v>
      </c>
      <c r="F1045" s="36">
        <f t="shared" si="50"/>
        <v>6</v>
      </c>
      <c r="G1045" s="135"/>
    </row>
    <row r="1046" spans="1:7" ht="12" customHeight="1">
      <c r="A1046" s="132">
        <v>3095</v>
      </c>
      <c r="B1046" s="28">
        <v>46073</v>
      </c>
      <c r="C1046" s="30" t="s">
        <v>76</v>
      </c>
      <c r="D1046" s="18" t="str">
        <f t="shared" si="48"/>
        <v>Rear Bearing 6204LLU</v>
      </c>
      <c r="E1046" s="36">
        <f t="shared" si="49"/>
        <v>18</v>
      </c>
      <c r="F1046" s="36">
        <f t="shared" si="50"/>
        <v>22</v>
      </c>
      <c r="G1046" s="135"/>
    </row>
    <row r="1047" spans="1:7" ht="12" customHeight="1">
      <c r="A1047" s="132">
        <v>3098</v>
      </c>
      <c r="B1047" s="28">
        <v>46073</v>
      </c>
      <c r="C1047" s="30" t="s">
        <v>129</v>
      </c>
      <c r="D1047" s="18" t="str">
        <f t="shared" si="48"/>
        <v>Rear View Mirror Winner Magnus</v>
      </c>
      <c r="E1047" s="36">
        <f t="shared" si="49"/>
        <v>18</v>
      </c>
      <c r="F1047" s="36">
        <f t="shared" si="50"/>
        <v>34</v>
      </c>
      <c r="G1047" s="135"/>
    </row>
    <row r="1048" spans="1:7" ht="12" customHeight="1">
      <c r="A1048" s="132">
        <v>3098</v>
      </c>
      <c r="B1048" s="28">
        <v>46073</v>
      </c>
      <c r="C1048" s="30" t="s">
        <v>48</v>
      </c>
      <c r="D1048" s="18" t="str">
        <f t="shared" si="48"/>
        <v>BRAKE LEVER RH-ALU BLK PC -ADVIK</v>
      </c>
      <c r="E1048" s="36">
        <f t="shared" si="49"/>
        <v>18</v>
      </c>
      <c r="F1048" s="36">
        <f t="shared" si="50"/>
        <v>1</v>
      </c>
      <c r="G1048" s="135"/>
    </row>
    <row r="1049" spans="1:7" ht="12" customHeight="1">
      <c r="A1049" s="132">
        <v>3097</v>
      </c>
      <c r="B1049" s="28">
        <v>46073</v>
      </c>
      <c r="C1049" s="138" t="s">
        <v>410</v>
      </c>
      <c r="D1049" s="18" t="str">
        <f t="shared" si="48"/>
        <v>BATTERY CLAMP-ZINC PLATED-M/Z EX</v>
      </c>
      <c r="E1049" s="36">
        <f t="shared" si="49"/>
        <v>18</v>
      </c>
      <c r="F1049" s="36">
        <f t="shared" si="50"/>
        <v>3</v>
      </c>
      <c r="G1049" s="135"/>
    </row>
    <row r="1050" spans="1:7" ht="12" customHeight="1">
      <c r="A1050" s="132">
        <v>3094</v>
      </c>
      <c r="B1050" s="28">
        <v>46072</v>
      </c>
      <c r="C1050" s="30" t="s">
        <v>38</v>
      </c>
      <c r="D1050" s="18" t="str">
        <f t="shared" si="48"/>
        <v>MAG-INS.CLUSTER COVER FRONT-ABS-GALACTIC</v>
      </c>
      <c r="E1050" s="36">
        <f t="shared" si="49"/>
        <v>18</v>
      </c>
      <c r="F1050" s="36">
        <f t="shared" si="50"/>
        <v>1</v>
      </c>
      <c r="G1050" s="135"/>
    </row>
    <row r="1051" spans="1:7" ht="12" customHeight="1">
      <c r="A1051" s="132">
        <v>3094</v>
      </c>
      <c r="B1051" s="28">
        <v>46072</v>
      </c>
      <c r="C1051" s="30" t="s">
        <v>177</v>
      </c>
      <c r="D1051" s="18" t="str">
        <f t="shared" si="48"/>
        <v>MAG-INS.CLUSTER COVER REAR-ABS-GALACTIC</v>
      </c>
      <c r="E1051" s="36">
        <f t="shared" si="49"/>
        <v>18</v>
      </c>
      <c r="F1051" s="36">
        <f t="shared" si="50"/>
        <v>1</v>
      </c>
      <c r="G1051" s="135"/>
    </row>
    <row r="1052" spans="1:7" ht="12" customHeight="1">
      <c r="A1052" s="132">
        <v>3094</v>
      </c>
      <c r="B1052" s="28">
        <v>46072</v>
      </c>
      <c r="C1052" s="30" t="s">
        <v>758</v>
      </c>
      <c r="D1052" s="18" t="str">
        <f t="shared" si="48"/>
        <v>MAG-INS.CLUSTER COVER TOP-ABS-GALACTIC</v>
      </c>
      <c r="E1052" s="36">
        <f t="shared" si="49"/>
        <v>18</v>
      </c>
      <c r="F1052" s="36">
        <f t="shared" si="50"/>
        <v>0</v>
      </c>
      <c r="G1052" s="135"/>
    </row>
    <row r="1053" spans="1:7" ht="12" customHeight="1">
      <c r="A1053" s="132">
        <v>3091</v>
      </c>
      <c r="B1053" s="28">
        <v>46072</v>
      </c>
      <c r="C1053" s="30" t="s">
        <v>51</v>
      </c>
      <c r="D1053" s="18" t="str">
        <f t="shared" si="48"/>
        <v>NEXUS OIL PALCO 80W90 120Ml</v>
      </c>
      <c r="E1053" s="36">
        <f t="shared" si="49"/>
        <v>18</v>
      </c>
      <c r="F1053" s="36">
        <f t="shared" si="50"/>
        <v>4</v>
      </c>
      <c r="G1053" s="135"/>
    </row>
    <row r="1054" spans="1:7" ht="12" customHeight="1">
      <c r="A1054" s="132">
        <v>3091</v>
      </c>
      <c r="B1054" s="28">
        <v>46072</v>
      </c>
      <c r="C1054" s="30" t="s">
        <v>179</v>
      </c>
      <c r="D1054" s="18" t="str">
        <f t="shared" si="48"/>
        <v>BRAKE PADS</v>
      </c>
      <c r="E1054" s="36">
        <f t="shared" si="49"/>
        <v>0</v>
      </c>
      <c r="F1054" s="36">
        <f t="shared" si="50"/>
        <v>6</v>
      </c>
      <c r="G1054" s="135"/>
    </row>
    <row r="1055" spans="1:7" ht="12" customHeight="1">
      <c r="A1055" s="132">
        <v>3096</v>
      </c>
      <c r="B1055" s="28">
        <v>46072</v>
      </c>
      <c r="C1055" s="30" t="s">
        <v>77</v>
      </c>
      <c r="D1055" s="18" t="str">
        <f t="shared" si="48"/>
        <v>CHARGER-CAN 1-60V7. 5A</v>
      </c>
      <c r="E1055" s="36">
        <f t="shared" si="49"/>
        <v>5</v>
      </c>
      <c r="F1055" s="36">
        <f t="shared" si="50"/>
        <v>1</v>
      </c>
      <c r="G1055" s="139" t="s">
        <v>3169</v>
      </c>
    </row>
    <row r="1056" spans="1:7" ht="12" customHeight="1">
      <c r="A1056" s="132">
        <v>3059</v>
      </c>
      <c r="B1056" s="28">
        <v>46071</v>
      </c>
      <c r="C1056" s="30" t="s">
        <v>350</v>
      </c>
      <c r="D1056" s="18" t="str">
        <f t="shared" si="48"/>
        <v>HALL SENSOR PCB ASSEMBLY-Z/M</v>
      </c>
      <c r="E1056" s="36">
        <f t="shared" si="49"/>
        <v>18</v>
      </c>
      <c r="F1056" s="36">
        <f t="shared" si="50"/>
        <v>19</v>
      </c>
      <c r="G1056" s="135"/>
    </row>
    <row r="1057" spans="1:7" ht="12" customHeight="1">
      <c r="A1057" s="132">
        <v>3059</v>
      </c>
      <c r="B1057" s="28">
        <v>46071</v>
      </c>
      <c r="C1057" s="30" t="s">
        <v>447</v>
      </c>
      <c r="D1057" s="18" t="str">
        <f t="shared" si="48"/>
        <v>Magnus front fork T sterm DM</v>
      </c>
      <c r="E1057" s="36">
        <f t="shared" si="49"/>
        <v>18</v>
      </c>
      <c r="F1057" s="36">
        <f t="shared" si="50"/>
        <v>1</v>
      </c>
      <c r="G1057" s="135"/>
    </row>
    <row r="1058" spans="1:7" ht="12" customHeight="1">
      <c r="A1058" s="132">
        <v>3059</v>
      </c>
      <c r="B1058" s="28">
        <v>46071</v>
      </c>
      <c r="C1058" s="30" t="s">
        <v>44</v>
      </c>
      <c r="D1058" s="18" t="str">
        <f t="shared" si="48"/>
        <v>MAG-FORK STEM RACER-ID30-CH STEEL</v>
      </c>
      <c r="E1058" s="36">
        <f t="shared" si="49"/>
        <v>18</v>
      </c>
      <c r="F1058" s="36">
        <f t="shared" si="50"/>
        <v>9</v>
      </c>
      <c r="G1058" s="135"/>
    </row>
    <row r="1059" spans="1:7" ht="12" customHeight="1">
      <c r="A1059" s="132">
        <v>3059</v>
      </c>
      <c r="B1059" s="28">
        <v>46071</v>
      </c>
      <c r="C1059" s="30" t="s">
        <v>56</v>
      </c>
      <c r="D1059" s="18" t="str">
        <f t="shared" si="48"/>
        <v>MAG-BOTTOM RACER CUP-CH STEEL</v>
      </c>
      <c r="E1059" s="36">
        <f t="shared" si="49"/>
        <v>18</v>
      </c>
      <c r="F1059" s="36">
        <f t="shared" si="50"/>
        <v>9</v>
      </c>
      <c r="G1059" s="135"/>
    </row>
    <row r="1060" spans="1:7" ht="12" customHeight="1">
      <c r="A1060" s="132">
        <v>3059</v>
      </c>
      <c r="B1060" s="28">
        <v>46071</v>
      </c>
      <c r="C1060" s="30" t="s">
        <v>61</v>
      </c>
      <c r="D1060" s="18" t="str">
        <f t="shared" si="48"/>
        <v>MAG-TOP RACER CUP-CH STEEL</v>
      </c>
      <c r="E1060" s="36">
        <f t="shared" si="49"/>
        <v>18</v>
      </c>
      <c r="F1060" s="36">
        <f t="shared" si="50"/>
        <v>9</v>
      </c>
      <c r="G1060" s="135"/>
    </row>
    <row r="1061" spans="1:7" ht="12" customHeight="1">
      <c r="A1061" s="132">
        <v>3059</v>
      </c>
      <c r="B1061" s="28">
        <v>46071</v>
      </c>
      <c r="C1061" s="30" t="s">
        <v>66</v>
      </c>
      <c r="D1061" s="18" t="str">
        <f t="shared" si="48"/>
        <v>20X4MM MAG-RACER BALL&amp;CAGE-4MM-TOP</v>
      </c>
      <c r="E1061" s="36">
        <f t="shared" si="49"/>
        <v>18</v>
      </c>
      <c r="F1061" s="36">
        <f t="shared" si="50"/>
        <v>9</v>
      </c>
      <c r="G1061" s="135"/>
    </row>
    <row r="1062" spans="1:7" ht="12" customHeight="1">
      <c r="A1062" s="132">
        <v>3059</v>
      </c>
      <c r="B1062" s="28">
        <v>46071</v>
      </c>
      <c r="C1062" s="30" t="s">
        <v>73</v>
      </c>
      <c r="D1062" s="18" t="str">
        <f t="shared" si="48"/>
        <v>14X6.35MAG-RACER BALL 6.35MM-BEARING-BTM</v>
      </c>
      <c r="E1062" s="36">
        <f t="shared" si="49"/>
        <v>18</v>
      </c>
      <c r="F1062" s="36">
        <f t="shared" si="50"/>
        <v>9</v>
      </c>
      <c r="G1062" s="135"/>
    </row>
    <row r="1063" spans="1:7" ht="12" customHeight="1">
      <c r="A1063" s="132">
        <v>3059</v>
      </c>
      <c r="B1063" s="28">
        <v>46071</v>
      </c>
      <c r="C1063" s="30" t="s">
        <v>78</v>
      </c>
      <c r="D1063" s="18" t="str">
        <f t="shared" si="48"/>
        <v>ZEAL/REO-RACER NUT-M24X3 HEX 32 MM-YZP</v>
      </c>
      <c r="E1063" s="36">
        <f t="shared" si="49"/>
        <v>18</v>
      </c>
      <c r="F1063" s="36">
        <f t="shared" si="50"/>
        <v>9</v>
      </c>
      <c r="G1063" s="135"/>
    </row>
    <row r="1064" spans="1:7" ht="12" customHeight="1">
      <c r="A1064" s="132">
        <v>3059</v>
      </c>
      <c r="B1064" s="28">
        <v>46071</v>
      </c>
      <c r="C1064" s="30" t="s">
        <v>83</v>
      </c>
      <c r="D1064" s="18" t="str">
        <f t="shared" si="48"/>
        <v>ZEAL/REO-RACER NUT-M24X3 HEX 46 MM-YZP</v>
      </c>
      <c r="E1064" s="36">
        <f t="shared" si="49"/>
        <v>18</v>
      </c>
      <c r="F1064" s="36">
        <f t="shared" si="50"/>
        <v>9</v>
      </c>
      <c r="G1064" s="135"/>
    </row>
    <row r="1065" spans="1:7" ht="12" customHeight="1">
      <c r="A1065" s="132">
        <v>3059</v>
      </c>
      <c r="B1065" s="28">
        <v>46071</v>
      </c>
      <c r="C1065" s="30" t="s">
        <v>88</v>
      </c>
      <c r="D1065" s="18" t="str">
        <f t="shared" si="48"/>
        <v>FORK RACER DUST CAP-PP</v>
      </c>
      <c r="E1065" s="36">
        <f t="shared" si="49"/>
        <v>18</v>
      </c>
      <c r="F1065" s="36">
        <f t="shared" si="50"/>
        <v>20</v>
      </c>
      <c r="G1065" s="135"/>
    </row>
    <row r="1066" spans="1:7" ht="12" customHeight="1">
      <c r="A1066" s="132">
        <v>3059</v>
      </c>
      <c r="B1066" s="28">
        <v>46071</v>
      </c>
      <c r="C1066" s="30" t="s">
        <v>230</v>
      </c>
      <c r="D1066" s="18" t="str">
        <f t="shared" si="48"/>
        <v>ZEAL/MAG-CONTROLLER 60V-C ELECTRIC</v>
      </c>
      <c r="E1066" s="36">
        <f t="shared" si="49"/>
        <v>18</v>
      </c>
      <c r="F1066" s="36">
        <f t="shared" si="50"/>
        <v>1</v>
      </c>
      <c r="G1066" s="135" t="s">
        <v>3176</v>
      </c>
    </row>
    <row r="1067" spans="1:7" ht="12" customHeight="1">
      <c r="A1067" s="132">
        <v>3059</v>
      </c>
      <c r="B1067" s="28">
        <v>46071</v>
      </c>
      <c r="C1067" s="30" t="s">
        <v>70</v>
      </c>
      <c r="D1067" s="18" t="str">
        <f t="shared" si="48"/>
        <v>Brake Shoe Magnus</v>
      </c>
      <c r="E1067" s="36">
        <f t="shared" si="49"/>
        <v>18</v>
      </c>
      <c r="F1067" s="36">
        <f t="shared" si="50"/>
        <v>35</v>
      </c>
      <c r="G1067" s="135"/>
    </row>
    <row r="1068" spans="1:7" ht="12" customHeight="1">
      <c r="A1068" s="132">
        <v>3059</v>
      </c>
      <c r="B1068" s="28">
        <v>46071</v>
      </c>
      <c r="C1068" s="30" t="s">
        <v>76</v>
      </c>
      <c r="D1068" s="18" t="str">
        <f t="shared" si="48"/>
        <v>Rear Bearing 6204LLU</v>
      </c>
      <c r="E1068" s="36">
        <f t="shared" si="49"/>
        <v>18</v>
      </c>
      <c r="F1068" s="36">
        <f t="shared" si="50"/>
        <v>22</v>
      </c>
      <c r="G1068" s="135"/>
    </row>
    <row r="1069" spans="1:7" ht="12" customHeight="1">
      <c r="A1069" s="132">
        <v>3059</v>
      </c>
      <c r="B1069" s="28">
        <v>46071</v>
      </c>
      <c r="C1069" s="30" t="s">
        <v>76</v>
      </c>
      <c r="D1069" s="18" t="str">
        <f t="shared" si="48"/>
        <v>Rear Bearing 6204LLU</v>
      </c>
      <c r="E1069" s="36">
        <f t="shared" si="49"/>
        <v>18</v>
      </c>
      <c r="F1069" s="36">
        <f t="shared" si="50"/>
        <v>22</v>
      </c>
      <c r="G1069" s="135"/>
    </row>
    <row r="1070" spans="1:7" ht="12" customHeight="1">
      <c r="A1070" s="132">
        <v>3053</v>
      </c>
      <c r="B1070" s="28">
        <v>46071</v>
      </c>
      <c r="C1070" s="30" t="s">
        <v>477</v>
      </c>
      <c r="D1070" s="18" t="str">
        <f t="shared" si="48"/>
        <v>MAG_FRONT PANEL_GLOSSY BLACK</v>
      </c>
      <c r="E1070" s="36">
        <f t="shared" si="49"/>
        <v>18</v>
      </c>
      <c r="F1070" s="36">
        <f t="shared" si="50"/>
        <v>1</v>
      </c>
      <c r="G1070" s="135"/>
    </row>
    <row r="1071" spans="1:7" ht="12" customHeight="1">
      <c r="A1071" s="132">
        <v>3053</v>
      </c>
      <c r="B1071" s="28">
        <v>46071</v>
      </c>
      <c r="C1071" s="30" t="s">
        <v>401</v>
      </c>
      <c r="D1071" s="18" t="str">
        <f t="shared" si="48"/>
        <v>MAGNUS FRONT PANEL LH-ABS-WHITE DM BPLGW00509</v>
      </c>
      <c r="E1071" s="36">
        <f t="shared" si="49"/>
        <v>18</v>
      </c>
      <c r="F1071" s="36">
        <f t="shared" si="50"/>
        <v>1</v>
      </c>
      <c r="G1071" s="135"/>
    </row>
    <row r="1072" spans="1:7" ht="12" customHeight="1">
      <c r="A1072" s="132">
        <v>3053</v>
      </c>
      <c r="B1072" s="28">
        <v>46071</v>
      </c>
      <c r="C1072" s="30" t="s">
        <v>289</v>
      </c>
      <c r="D1072" s="18" t="str">
        <f t="shared" si="48"/>
        <v>MAGNUS FRONT PANEL RH-ABS-WHITE DM BPLGW00510</v>
      </c>
      <c r="E1072" s="36">
        <f t="shared" si="49"/>
        <v>18</v>
      </c>
      <c r="F1072" s="36">
        <f t="shared" si="50"/>
        <v>1</v>
      </c>
      <c r="G1072" s="135"/>
    </row>
    <row r="1073" spans="1:7" ht="12" customHeight="1">
      <c r="A1073" s="132">
        <v>3053</v>
      </c>
      <c r="B1073" s="28">
        <v>46071</v>
      </c>
      <c r="C1073" s="30" t="s">
        <v>435</v>
      </c>
      <c r="D1073" s="18" t="str">
        <f t="shared" si="48"/>
        <v>FRONT FENDER-ABS-GLACIAL WHITE DM</v>
      </c>
      <c r="E1073" s="36">
        <f t="shared" si="49"/>
        <v>18</v>
      </c>
      <c r="F1073" s="36">
        <f t="shared" si="50"/>
        <v>1</v>
      </c>
      <c r="G1073" s="135"/>
    </row>
    <row r="1074" spans="1:7" ht="12" customHeight="1">
      <c r="A1074" s="132">
        <v>3053</v>
      </c>
      <c r="B1074" s="28">
        <v>46071</v>
      </c>
      <c r="C1074" s="30" t="s">
        <v>482</v>
      </c>
      <c r="D1074" s="18" t="str">
        <f t="shared" si="48"/>
        <v>MAGNUS EX DECAL FRONT RH</v>
      </c>
      <c r="E1074" s="36">
        <f t="shared" si="49"/>
        <v>18</v>
      </c>
      <c r="F1074" s="36">
        <f t="shared" si="50"/>
        <v>0</v>
      </c>
      <c r="G1074" s="135"/>
    </row>
    <row r="1075" spans="1:7" ht="12" customHeight="1">
      <c r="A1075" s="132">
        <v>3053</v>
      </c>
      <c r="B1075" s="28">
        <v>46071</v>
      </c>
      <c r="C1075" s="30" t="s">
        <v>484</v>
      </c>
      <c r="D1075" s="18" t="str">
        <f t="shared" si="48"/>
        <v>MAGNUS EX DECAL FRONT LH</v>
      </c>
      <c r="E1075" s="36">
        <f t="shared" si="49"/>
        <v>18</v>
      </c>
      <c r="F1075" s="36">
        <f t="shared" si="50"/>
        <v>0</v>
      </c>
      <c r="G1075" s="135"/>
    </row>
    <row r="1076" spans="1:7" ht="12" customHeight="1">
      <c r="A1076" s="132">
        <v>3053</v>
      </c>
      <c r="B1076" s="28">
        <v>46071</v>
      </c>
      <c r="C1076" s="30" t="s">
        <v>488</v>
      </c>
      <c r="D1076" s="18" t="str">
        <f t="shared" si="48"/>
        <v>Decal Front panel Top RH</v>
      </c>
      <c r="E1076" s="36">
        <f t="shared" si="49"/>
        <v>18</v>
      </c>
      <c r="F1076" s="36">
        <f t="shared" si="50"/>
        <v>1</v>
      </c>
      <c r="G1076" s="135"/>
    </row>
    <row r="1077" spans="1:7" ht="12" customHeight="1">
      <c r="A1077" s="132">
        <v>3053</v>
      </c>
      <c r="B1077" s="28">
        <v>46071</v>
      </c>
      <c r="C1077" s="30" t="s">
        <v>485</v>
      </c>
      <c r="D1077" s="18" t="str">
        <f t="shared" si="48"/>
        <v>Decal Front panel Top LH</v>
      </c>
      <c r="E1077" s="36">
        <f t="shared" si="49"/>
        <v>18</v>
      </c>
      <c r="F1077" s="36">
        <f t="shared" si="50"/>
        <v>1</v>
      </c>
      <c r="G1077" s="135"/>
    </row>
    <row r="1078" spans="1:7" ht="12" customHeight="1">
      <c r="A1078" s="132" t="s">
        <v>846</v>
      </c>
      <c r="B1078" s="28">
        <v>46071</v>
      </c>
      <c r="C1078" s="30" t="s">
        <v>214</v>
      </c>
      <c r="D1078" s="18" t="str">
        <f t="shared" si="48"/>
        <v>MAG-FRONT PANEL LH-ABS-GR BLK DM</v>
      </c>
      <c r="E1078" s="36">
        <f t="shared" si="49"/>
        <v>18</v>
      </c>
      <c r="F1078" s="36">
        <f t="shared" si="50"/>
        <v>1</v>
      </c>
      <c r="G1078" s="135"/>
    </row>
    <row r="1079" spans="1:7" ht="12" customHeight="1">
      <c r="A1079" s="132" t="s">
        <v>846</v>
      </c>
      <c r="B1079" s="28">
        <v>46071</v>
      </c>
      <c r="C1079" s="30" t="s">
        <v>215</v>
      </c>
      <c r="D1079" s="18" t="str">
        <f t="shared" si="48"/>
        <v>MAG-PROTECTION BOARD LH-ABS-GR BLK DM</v>
      </c>
      <c r="E1079" s="36">
        <f t="shared" si="49"/>
        <v>18</v>
      </c>
      <c r="F1079" s="36">
        <f t="shared" si="50"/>
        <v>1</v>
      </c>
      <c r="G1079" s="135"/>
    </row>
    <row r="1080" spans="1:7" ht="12" customHeight="1">
      <c r="A1080" s="132" t="s">
        <v>846</v>
      </c>
      <c r="B1080" s="28">
        <v>46071</v>
      </c>
      <c r="C1080" s="30" t="s">
        <v>158</v>
      </c>
      <c r="D1080" s="18" t="str">
        <f t="shared" si="48"/>
        <v>MAG-REAR PANEL TOP-ABS-GR BLK DM</v>
      </c>
      <c r="E1080" s="36">
        <f t="shared" si="49"/>
        <v>18</v>
      </c>
      <c r="F1080" s="36">
        <f t="shared" si="50"/>
        <v>2</v>
      </c>
      <c r="G1080" s="135"/>
    </row>
    <row r="1081" spans="1:7" ht="12" customHeight="1">
      <c r="A1081" s="132">
        <v>3087</v>
      </c>
      <c r="B1081" s="28">
        <v>46070</v>
      </c>
      <c r="C1081" s="30" t="s">
        <v>62</v>
      </c>
      <c r="D1081" s="18" t="str">
        <f t="shared" si="48"/>
        <v>MAGNUS-LOCK SET-PAVNA DM</v>
      </c>
      <c r="E1081" s="36">
        <f t="shared" si="49"/>
        <v>18</v>
      </c>
      <c r="F1081" s="36">
        <f t="shared" si="50"/>
        <v>4</v>
      </c>
      <c r="G1081" s="135"/>
    </row>
    <row r="1082" spans="1:7" ht="12" customHeight="1">
      <c r="A1082" s="132">
        <v>3085</v>
      </c>
      <c r="B1082" s="28">
        <v>46070</v>
      </c>
      <c r="C1082" s="30" t="s">
        <v>160</v>
      </c>
      <c r="D1082" s="18" t="str">
        <f t="shared" si="48"/>
        <v>BRAKE LEVER CBS ASSY WITH BSS-LH-PC</v>
      </c>
      <c r="E1082" s="36">
        <f t="shared" si="49"/>
        <v>18</v>
      </c>
      <c r="F1082" s="36">
        <f t="shared" si="50"/>
        <v>-1</v>
      </c>
      <c r="G1082" s="135"/>
    </row>
    <row r="1083" spans="1:7" ht="12" customHeight="1">
      <c r="A1083" s="132">
        <v>3085</v>
      </c>
      <c r="B1083" s="28">
        <v>46070</v>
      </c>
      <c r="C1083" s="30" t="s">
        <v>48</v>
      </c>
      <c r="D1083" s="18" t="str">
        <f t="shared" si="48"/>
        <v>BRAKE LEVER RH-ALU BLK PC -ADVIK</v>
      </c>
      <c r="E1083" s="36">
        <f t="shared" si="49"/>
        <v>18</v>
      </c>
      <c r="F1083" s="36">
        <f t="shared" si="50"/>
        <v>1</v>
      </c>
      <c r="G1083" s="135"/>
    </row>
    <row r="1084" spans="1:7" ht="12" customHeight="1">
      <c r="A1084" s="132">
        <v>3085</v>
      </c>
      <c r="B1084" s="28">
        <v>46070</v>
      </c>
      <c r="C1084" s="30" t="s">
        <v>109</v>
      </c>
      <c r="D1084" s="18" t="str">
        <f t="shared" si="48"/>
        <v>THROTTLE RH W/O SWITCH</v>
      </c>
      <c r="E1084" s="36">
        <f t="shared" si="49"/>
        <v>18</v>
      </c>
      <c r="F1084" s="36">
        <f t="shared" si="50"/>
        <v>3</v>
      </c>
      <c r="G1084" s="135"/>
    </row>
    <row r="1085" spans="1:7" ht="12" customHeight="1">
      <c r="A1085" s="132">
        <v>3085</v>
      </c>
      <c r="B1085" s="28">
        <v>46070</v>
      </c>
      <c r="C1085" s="30" t="s">
        <v>112</v>
      </c>
      <c r="D1085" s="18" t="str">
        <f t="shared" si="48"/>
        <v>MAG/ZEAL-BRAKE CABLE GUIDE-STEEL-ZP-DM</v>
      </c>
      <c r="E1085" s="36">
        <f t="shared" si="49"/>
        <v>18</v>
      </c>
      <c r="F1085" s="36">
        <f t="shared" si="50"/>
        <v>11</v>
      </c>
      <c r="G1085" s="135"/>
    </row>
    <row r="1086" spans="1:7" ht="12" customHeight="1">
      <c r="A1086" s="132">
        <v>3084</v>
      </c>
      <c r="B1086" s="28">
        <v>46068</v>
      </c>
      <c r="C1086" s="30" t="s">
        <v>111</v>
      </c>
      <c r="D1086" s="18" t="str">
        <f t="shared" si="48"/>
        <v>CHARGING SOCKET+10AFB FUSE+3PF250</v>
      </c>
      <c r="E1086" s="36">
        <f t="shared" si="49"/>
        <v>18</v>
      </c>
      <c r="F1086" s="36">
        <f t="shared" si="50"/>
        <v>2</v>
      </c>
      <c r="G1086" s="135"/>
    </row>
    <row r="1087" spans="1:7" ht="12" customHeight="1">
      <c r="A1087" s="132">
        <v>3084</v>
      </c>
      <c r="B1087" s="28">
        <v>46068</v>
      </c>
      <c r="C1087" s="30" t="s">
        <v>112</v>
      </c>
      <c r="D1087" s="18" t="str">
        <f t="shared" si="48"/>
        <v>MAG/ZEAL-BRAKE CABLE GUIDE-STEEL-ZP-DM</v>
      </c>
      <c r="E1087" s="36">
        <f t="shared" si="49"/>
        <v>18</v>
      </c>
      <c r="F1087" s="36">
        <f t="shared" si="50"/>
        <v>11</v>
      </c>
      <c r="G1087" s="135"/>
    </row>
    <row r="1088" spans="1:7" ht="12" customHeight="1">
      <c r="A1088" s="132">
        <v>3081</v>
      </c>
      <c r="B1088" s="28">
        <v>46068</v>
      </c>
      <c r="C1088" s="30" t="s">
        <v>51</v>
      </c>
      <c r="D1088" s="18" t="str">
        <f t="shared" si="48"/>
        <v>NEXUS OIL PALCO 80W90 120Ml</v>
      </c>
      <c r="E1088" s="36">
        <f t="shared" si="49"/>
        <v>18</v>
      </c>
      <c r="F1088" s="36">
        <f t="shared" si="50"/>
        <v>4</v>
      </c>
      <c r="G1088" s="135"/>
    </row>
    <row r="1089" spans="1:7" ht="12" customHeight="1">
      <c r="A1089" s="132">
        <v>3083</v>
      </c>
      <c r="B1089" s="28">
        <v>46068</v>
      </c>
      <c r="C1089" s="30" t="s">
        <v>265</v>
      </c>
      <c r="D1089" s="18" t="str">
        <f t="shared" ref="D1089:D1152" si="51">VLOOKUP(C1089,Old,2,FALSE)</f>
        <v>MAGNUS SIDE STAND SPRING - DM</v>
      </c>
      <c r="E1089" s="36">
        <f t="shared" ref="E1089:E1152" si="52">VLOOKUP(C1089,Old,9,FALSE)</f>
        <v>18</v>
      </c>
      <c r="F1089" s="36">
        <f t="shared" ref="F1089:F1152" si="53">VLOOKUP(C1089,Old,8,FALSE)</f>
        <v>11</v>
      </c>
      <c r="G1089" s="135"/>
    </row>
    <row r="1090" spans="1:7" ht="12" customHeight="1">
      <c r="A1090" s="132">
        <v>3082</v>
      </c>
      <c r="B1090" s="28">
        <v>46067</v>
      </c>
      <c r="C1090" s="30" t="s">
        <v>62</v>
      </c>
      <c r="D1090" s="18" t="str">
        <f t="shared" si="51"/>
        <v>MAGNUS-LOCK SET-PAVNA DM</v>
      </c>
      <c r="E1090" s="36">
        <f t="shared" si="52"/>
        <v>18</v>
      </c>
      <c r="F1090" s="36">
        <f t="shared" si="53"/>
        <v>4</v>
      </c>
      <c r="G1090" s="135"/>
    </row>
    <row r="1091" spans="1:7" ht="12" customHeight="1">
      <c r="A1091" s="132">
        <v>3078</v>
      </c>
      <c r="B1091" s="28">
        <v>46067</v>
      </c>
      <c r="C1091" s="30" t="s">
        <v>402</v>
      </c>
      <c r="D1091" s="18" t="str">
        <f t="shared" si="51"/>
        <v>MAG-FRONT FENDER-ABS-WHITE DM BPLGW00508</v>
      </c>
      <c r="E1091" s="36">
        <f t="shared" si="52"/>
        <v>18</v>
      </c>
      <c r="F1091" s="36">
        <f t="shared" si="53"/>
        <v>1</v>
      </c>
      <c r="G1091" s="135"/>
    </row>
    <row r="1092" spans="1:7" ht="12" customHeight="1">
      <c r="A1092" s="132">
        <v>3076</v>
      </c>
      <c r="B1092" s="28">
        <v>46066</v>
      </c>
      <c r="C1092" s="30" t="s">
        <v>70</v>
      </c>
      <c r="D1092" s="18" t="str">
        <f t="shared" si="51"/>
        <v>Brake Shoe Magnus</v>
      </c>
      <c r="E1092" s="36">
        <f t="shared" si="52"/>
        <v>18</v>
      </c>
      <c r="F1092" s="36">
        <f t="shared" si="53"/>
        <v>35</v>
      </c>
      <c r="G1092" s="135"/>
    </row>
    <row r="1093" spans="1:7" ht="12" customHeight="1">
      <c r="A1093" s="132">
        <v>3077</v>
      </c>
      <c r="B1093" s="28">
        <v>46066</v>
      </c>
      <c r="C1093" s="30" t="s">
        <v>188</v>
      </c>
      <c r="D1093" s="18" t="str">
        <f t="shared" si="51"/>
        <v>MAG-INS.CLUSTER COVER FRONT-ABS-GR BLK D</v>
      </c>
      <c r="E1093" s="36">
        <f t="shared" si="52"/>
        <v>18</v>
      </c>
      <c r="F1093" s="36">
        <f t="shared" si="53"/>
        <v>1</v>
      </c>
      <c r="G1093" s="135"/>
    </row>
    <row r="1094" spans="1:7" ht="12" customHeight="1">
      <c r="A1094" s="132">
        <v>3077</v>
      </c>
      <c r="B1094" s="28">
        <v>46066</v>
      </c>
      <c r="C1094" s="30" t="s">
        <v>55</v>
      </c>
      <c r="D1094" s="18" t="str">
        <f t="shared" si="51"/>
        <v>MAG-INS.CLUSTER COVER REARR-ABS-GR BLK D</v>
      </c>
      <c r="E1094" s="36">
        <f t="shared" si="52"/>
        <v>18</v>
      </c>
      <c r="F1094" s="36">
        <f t="shared" si="53"/>
        <v>0</v>
      </c>
      <c r="G1094" s="135"/>
    </row>
    <row r="1095" spans="1:7" ht="12" customHeight="1">
      <c r="A1095" s="132">
        <v>3077</v>
      </c>
      <c r="B1095" s="28">
        <v>46066</v>
      </c>
      <c r="C1095" s="30" t="s">
        <v>94</v>
      </c>
      <c r="D1095" s="18" t="str">
        <f t="shared" si="51"/>
        <v>CLUSTER COVER TOP-PP-M</v>
      </c>
      <c r="E1095" s="36">
        <f t="shared" si="52"/>
        <v>18</v>
      </c>
      <c r="F1095" s="36">
        <f t="shared" si="53"/>
        <v>4</v>
      </c>
      <c r="G1095" s="135"/>
    </row>
    <row r="1096" spans="1:7" ht="12" customHeight="1">
      <c r="A1096" s="132">
        <v>3077</v>
      </c>
      <c r="B1096" s="28">
        <v>46066</v>
      </c>
      <c r="C1096" s="30" t="s">
        <v>126</v>
      </c>
      <c r="D1096" s="18" t="str">
        <f t="shared" si="51"/>
        <v>Switch</v>
      </c>
      <c r="E1096" s="36">
        <f t="shared" si="52"/>
        <v>18</v>
      </c>
      <c r="F1096" s="36">
        <f t="shared" si="53"/>
        <v>101</v>
      </c>
      <c r="G1096" s="135"/>
    </row>
    <row r="1097" spans="1:7" ht="12" customHeight="1">
      <c r="A1097" s="132">
        <v>3077</v>
      </c>
      <c r="B1097" s="28">
        <v>46066</v>
      </c>
      <c r="C1097" s="30" t="s">
        <v>129</v>
      </c>
      <c r="D1097" s="18" t="str">
        <f t="shared" si="51"/>
        <v>Rear View Mirror Winner Magnus</v>
      </c>
      <c r="E1097" s="36">
        <f t="shared" si="52"/>
        <v>18</v>
      </c>
      <c r="F1097" s="36">
        <f t="shared" si="53"/>
        <v>34</v>
      </c>
      <c r="G1097" s="135"/>
    </row>
    <row r="1098" spans="1:7" ht="12" customHeight="1">
      <c r="A1098" s="132">
        <v>3075</v>
      </c>
      <c r="B1098" s="28">
        <v>46066</v>
      </c>
      <c r="C1098" s="30" t="s">
        <v>132</v>
      </c>
      <c r="D1098" s="18" t="str">
        <f t="shared" si="51"/>
        <v>Zeal-Throttle-Black-DM</v>
      </c>
      <c r="E1098" s="36">
        <f t="shared" si="52"/>
        <v>18</v>
      </c>
      <c r="F1098" s="36">
        <f t="shared" si="53"/>
        <v>2</v>
      </c>
      <c r="G1098" s="135"/>
    </row>
    <row r="1099" spans="1:7" ht="12" customHeight="1">
      <c r="A1099" s="132">
        <v>3075</v>
      </c>
      <c r="B1099" s="28">
        <v>46066</v>
      </c>
      <c r="C1099" s="30" t="s">
        <v>1093</v>
      </c>
      <c r="D1099" s="18" t="str">
        <f t="shared" si="51"/>
        <v>Grip Cover</v>
      </c>
      <c r="E1099" s="36">
        <f t="shared" si="52"/>
        <v>0</v>
      </c>
      <c r="F1099" s="36">
        <f t="shared" si="53"/>
        <v>5</v>
      </c>
      <c r="G1099" s="135"/>
    </row>
    <row r="1100" spans="1:7" ht="12" customHeight="1">
      <c r="A1100" s="132">
        <v>3069</v>
      </c>
      <c r="B1100" s="28">
        <v>46065</v>
      </c>
      <c r="C1100" s="30" t="s">
        <v>51</v>
      </c>
      <c r="D1100" s="18" t="str">
        <f t="shared" si="51"/>
        <v>NEXUS OIL PALCO 80W90 120Ml</v>
      </c>
      <c r="E1100" s="36">
        <f t="shared" si="52"/>
        <v>18</v>
      </c>
      <c r="F1100" s="36">
        <f t="shared" si="53"/>
        <v>4</v>
      </c>
      <c r="G1100" s="135"/>
    </row>
    <row r="1101" spans="1:7" ht="12" customHeight="1">
      <c r="A1101" s="132">
        <v>3072</v>
      </c>
      <c r="B1101" s="28">
        <v>46065</v>
      </c>
      <c r="C1101" s="30" t="s">
        <v>70</v>
      </c>
      <c r="D1101" s="18" t="str">
        <f t="shared" si="51"/>
        <v>Brake Shoe Magnus</v>
      </c>
      <c r="E1101" s="36">
        <f t="shared" si="52"/>
        <v>18</v>
      </c>
      <c r="F1101" s="36">
        <f t="shared" si="53"/>
        <v>35</v>
      </c>
      <c r="G1101" s="135"/>
    </row>
    <row r="1102" spans="1:7" ht="12" customHeight="1">
      <c r="A1102" s="132">
        <v>3067</v>
      </c>
      <c r="B1102" s="28">
        <v>46064</v>
      </c>
      <c r="C1102" s="30" t="s">
        <v>129</v>
      </c>
      <c r="D1102" s="18" t="str">
        <f t="shared" si="51"/>
        <v>Rear View Mirror Winner Magnus</v>
      </c>
      <c r="E1102" s="36">
        <f t="shared" si="52"/>
        <v>18</v>
      </c>
      <c r="F1102" s="36">
        <f t="shared" si="53"/>
        <v>34</v>
      </c>
      <c r="G1102" s="135"/>
    </row>
    <row r="1103" spans="1:7" ht="12" customHeight="1">
      <c r="A1103" s="132">
        <v>3067</v>
      </c>
      <c r="B1103" s="28">
        <v>46064</v>
      </c>
      <c r="C1103" s="30" t="s">
        <v>1093</v>
      </c>
      <c r="D1103" s="18" t="str">
        <f t="shared" si="51"/>
        <v>Grip Cover</v>
      </c>
      <c r="E1103" s="36">
        <f t="shared" si="52"/>
        <v>0</v>
      </c>
      <c r="F1103" s="36">
        <f t="shared" si="53"/>
        <v>5</v>
      </c>
      <c r="G1103" s="135"/>
    </row>
    <row r="1104" spans="1:7" ht="12" customHeight="1">
      <c r="A1104" s="132">
        <v>3063</v>
      </c>
      <c r="B1104" s="28">
        <v>46063</v>
      </c>
      <c r="C1104" s="30" t="s">
        <v>498</v>
      </c>
      <c r="D1104" s="18" t="str">
        <f t="shared" si="51"/>
        <v>Magnus_Ph0_CEAD_AMP303_FOC_1.2KW</v>
      </c>
      <c r="E1104" s="36">
        <f t="shared" si="52"/>
        <v>18</v>
      </c>
      <c r="F1104" s="36">
        <f t="shared" si="53"/>
        <v>0</v>
      </c>
      <c r="G1104" s="135" t="s">
        <v>3202</v>
      </c>
    </row>
    <row r="1105" spans="1:7" ht="12" customHeight="1">
      <c r="A1105" s="132">
        <v>3058</v>
      </c>
      <c r="B1105" s="28">
        <v>46063</v>
      </c>
      <c r="C1105" s="30" t="s">
        <v>214</v>
      </c>
      <c r="D1105" s="18" t="str">
        <f t="shared" si="51"/>
        <v>MAG-FRONT PANEL LH-ABS-GR BLK DM</v>
      </c>
      <c r="E1105" s="36">
        <f t="shared" si="52"/>
        <v>18</v>
      </c>
      <c r="F1105" s="36">
        <f t="shared" si="53"/>
        <v>1</v>
      </c>
      <c r="G1105" s="135"/>
    </row>
    <row r="1106" spans="1:7" ht="12" customHeight="1">
      <c r="A1106" s="132">
        <v>3058</v>
      </c>
      <c r="B1106" s="28">
        <v>46063</v>
      </c>
      <c r="C1106" s="30" t="s">
        <v>189</v>
      </c>
      <c r="D1106" s="18" t="str">
        <f t="shared" si="51"/>
        <v>MAG-FRONT PANEL RH-ABS-GR BLK DM</v>
      </c>
      <c r="E1106" s="36">
        <f t="shared" si="52"/>
        <v>18</v>
      </c>
      <c r="F1106" s="36">
        <f t="shared" si="53"/>
        <v>1</v>
      </c>
      <c r="G1106" s="135"/>
    </row>
    <row r="1107" spans="1:7" ht="12" customHeight="1">
      <c r="A1107" s="132">
        <v>3058</v>
      </c>
      <c r="B1107" s="28">
        <v>46063</v>
      </c>
      <c r="C1107" s="30" t="s">
        <v>162</v>
      </c>
      <c r="D1107" s="18" t="str">
        <f t="shared" si="51"/>
        <v>LUGG-BOX-FRONT COVER-LID-PP-BK</v>
      </c>
      <c r="E1107" s="36">
        <f t="shared" si="52"/>
        <v>18</v>
      </c>
      <c r="F1107" s="36">
        <f t="shared" si="53"/>
        <v>7</v>
      </c>
      <c r="G1107" s="135"/>
    </row>
    <row r="1108" spans="1:7" ht="12" customHeight="1">
      <c r="A1108" s="132">
        <v>3058</v>
      </c>
      <c r="B1108" s="28">
        <v>46063</v>
      </c>
      <c r="C1108" s="30" t="s">
        <v>82</v>
      </c>
      <c r="D1108" s="18" t="str">
        <f t="shared" si="51"/>
        <v>MAGNUS HS-Front Brake Cable</v>
      </c>
      <c r="E1108" s="36">
        <f t="shared" si="52"/>
        <v>18</v>
      </c>
      <c r="F1108" s="36">
        <f t="shared" si="53"/>
        <v>8</v>
      </c>
      <c r="G1108" s="135"/>
    </row>
    <row r="1109" spans="1:7" ht="12" customHeight="1">
      <c r="A1109" s="132">
        <v>3058</v>
      </c>
      <c r="B1109" s="28">
        <v>46063</v>
      </c>
      <c r="C1109" s="30" t="s">
        <v>81</v>
      </c>
      <c r="D1109" s="18" t="str">
        <f t="shared" si="51"/>
        <v>MAGNUS HS-Front HBS  Brake Cable</v>
      </c>
      <c r="E1109" s="36">
        <f t="shared" si="52"/>
        <v>18</v>
      </c>
      <c r="F1109" s="36">
        <f t="shared" si="53"/>
        <v>5</v>
      </c>
      <c r="G1109" s="135"/>
    </row>
    <row r="1110" spans="1:7" ht="12" customHeight="1">
      <c r="A1110" s="132">
        <v>3058</v>
      </c>
      <c r="B1110" s="28">
        <v>46063</v>
      </c>
      <c r="C1110" s="30" t="s">
        <v>80</v>
      </c>
      <c r="D1110" s="18" t="str">
        <f t="shared" si="51"/>
        <v>MAGNUS HS-Rear Brake Cable</v>
      </c>
      <c r="E1110" s="36">
        <f t="shared" si="52"/>
        <v>18</v>
      </c>
      <c r="F1110" s="36">
        <f t="shared" si="53"/>
        <v>9</v>
      </c>
      <c r="G1110" s="135"/>
    </row>
    <row r="1111" spans="1:7" ht="12" customHeight="1">
      <c r="A1111" s="132">
        <v>3058</v>
      </c>
      <c r="B1111" s="28">
        <v>46063</v>
      </c>
      <c r="C1111" s="30" t="s">
        <v>112</v>
      </c>
      <c r="D1111" s="18" t="str">
        <f t="shared" si="51"/>
        <v>MAG/ZEAL-BRAKE CABLE GUIDE-STEEL-ZP-DM</v>
      </c>
      <c r="E1111" s="36">
        <f t="shared" si="52"/>
        <v>18</v>
      </c>
      <c r="F1111" s="36">
        <f t="shared" si="53"/>
        <v>11</v>
      </c>
      <c r="G1111" s="135"/>
    </row>
    <row r="1112" spans="1:7" ht="12" customHeight="1">
      <c r="A1112" s="132">
        <v>3058</v>
      </c>
      <c r="B1112" s="28">
        <v>46063</v>
      </c>
      <c r="C1112" s="30" t="s">
        <v>114</v>
      </c>
      <c r="D1112" s="18" t="str">
        <f t="shared" si="51"/>
        <v>Zeal-Brake Lever LH-Al PDC-Black PC</v>
      </c>
      <c r="E1112" s="36">
        <f t="shared" si="52"/>
        <v>18</v>
      </c>
      <c r="F1112" s="36">
        <f t="shared" si="53"/>
        <v>12</v>
      </c>
      <c r="G1112" s="135"/>
    </row>
    <row r="1113" spans="1:7" ht="12" customHeight="1">
      <c r="A1113" s="132">
        <v>3058</v>
      </c>
      <c r="B1113" s="28">
        <v>46063</v>
      </c>
      <c r="C1113" s="30" t="s">
        <v>72</v>
      </c>
      <c r="D1113" s="18" t="str">
        <f t="shared" si="51"/>
        <v>Zeal-Converter-48/60V-12V DCDC DM</v>
      </c>
      <c r="E1113" s="36">
        <f t="shared" si="52"/>
        <v>18</v>
      </c>
      <c r="F1113" s="36">
        <f t="shared" si="53"/>
        <v>0</v>
      </c>
      <c r="G1113" s="135"/>
    </row>
    <row r="1114" spans="1:7" ht="12" customHeight="1">
      <c r="A1114" s="132">
        <v>3058</v>
      </c>
      <c r="B1114" s="28">
        <v>46063</v>
      </c>
      <c r="C1114" s="30" t="s">
        <v>70</v>
      </c>
      <c r="D1114" s="18" t="str">
        <f t="shared" si="51"/>
        <v>Brake Shoe Magnus</v>
      </c>
      <c r="E1114" s="36">
        <f t="shared" si="52"/>
        <v>18</v>
      </c>
      <c r="F1114" s="36">
        <f t="shared" si="53"/>
        <v>35</v>
      </c>
      <c r="G1114" s="135"/>
    </row>
    <row r="1115" spans="1:7" ht="12" customHeight="1">
      <c r="A1115" s="132">
        <v>3058</v>
      </c>
      <c r="B1115" s="28">
        <v>46063</v>
      </c>
      <c r="C1115" s="30" t="s">
        <v>70</v>
      </c>
      <c r="D1115" s="18" t="str">
        <f t="shared" si="51"/>
        <v>Brake Shoe Magnus</v>
      </c>
      <c r="E1115" s="36">
        <f t="shared" si="52"/>
        <v>18</v>
      </c>
      <c r="F1115" s="36">
        <f t="shared" si="53"/>
        <v>35</v>
      </c>
      <c r="G1115" s="135"/>
    </row>
    <row r="1116" spans="1:7" ht="12" customHeight="1">
      <c r="A1116" s="132">
        <v>3056</v>
      </c>
      <c r="B1116" s="28">
        <v>46061</v>
      </c>
      <c r="C1116" s="30" t="s">
        <v>227</v>
      </c>
      <c r="D1116" s="18" t="str">
        <f t="shared" si="51"/>
        <v>MAG-INS.CLUSTER CVR FRNT-ABS-OCEAN BL DM</v>
      </c>
      <c r="E1116" s="36">
        <f t="shared" si="52"/>
        <v>18</v>
      </c>
      <c r="F1116" s="36">
        <f t="shared" si="53"/>
        <v>2</v>
      </c>
      <c r="G1116" s="135"/>
    </row>
    <row r="1117" spans="1:7" ht="12" customHeight="1">
      <c r="A1117" s="132">
        <v>3056</v>
      </c>
      <c r="B1117" s="28">
        <v>46061</v>
      </c>
      <c r="C1117" s="30" t="s">
        <v>154</v>
      </c>
      <c r="D1117" s="18" t="str">
        <f t="shared" si="51"/>
        <v>MAG-INS.CLUSTER CVR REAR-ABS-OCEAN BL DM</v>
      </c>
      <c r="E1117" s="36">
        <f t="shared" si="52"/>
        <v>18</v>
      </c>
      <c r="F1117" s="36">
        <f t="shared" si="53"/>
        <v>2</v>
      </c>
      <c r="G1117" s="135"/>
    </row>
    <row r="1118" spans="1:7" ht="12" customHeight="1">
      <c r="A1118" s="132" t="s">
        <v>3215</v>
      </c>
      <c r="B1118" s="28">
        <v>46061</v>
      </c>
      <c r="C1118" s="30" t="s">
        <v>129</v>
      </c>
      <c r="D1118" s="18" t="str">
        <f t="shared" si="51"/>
        <v>Rear View Mirror Winner Magnus</v>
      </c>
      <c r="E1118" s="36">
        <f t="shared" si="52"/>
        <v>18</v>
      </c>
      <c r="F1118" s="36">
        <f t="shared" si="53"/>
        <v>34</v>
      </c>
      <c r="G1118" s="135"/>
    </row>
    <row r="1119" spans="1:7" ht="12" customHeight="1">
      <c r="A1119" s="132">
        <v>3055</v>
      </c>
      <c r="B1119" s="28">
        <v>46061</v>
      </c>
      <c r="C1119" s="30" t="s">
        <v>129</v>
      </c>
      <c r="D1119" s="18" t="str">
        <f t="shared" si="51"/>
        <v>Rear View Mirror Winner Magnus</v>
      </c>
      <c r="E1119" s="36">
        <f t="shared" si="52"/>
        <v>18</v>
      </c>
      <c r="F1119" s="36">
        <f t="shared" si="53"/>
        <v>34</v>
      </c>
      <c r="G1119" s="135"/>
    </row>
    <row r="1120" spans="1:7" ht="12" customHeight="1">
      <c r="A1120" s="132">
        <v>3047</v>
      </c>
      <c r="B1120" s="28">
        <v>46061</v>
      </c>
      <c r="C1120" s="30" t="s">
        <v>176</v>
      </c>
      <c r="D1120" s="18" t="str">
        <f t="shared" si="51"/>
        <v>MCB</v>
      </c>
      <c r="E1120" s="36">
        <f t="shared" si="52"/>
        <v>0</v>
      </c>
      <c r="F1120" s="36">
        <f t="shared" si="53"/>
        <v>0</v>
      </c>
      <c r="G1120" s="135"/>
    </row>
    <row r="1121" spans="1:7" ht="12" customHeight="1">
      <c r="A1121" s="132" t="s">
        <v>3216</v>
      </c>
      <c r="B1121" s="28">
        <v>46060</v>
      </c>
      <c r="C1121" s="30" t="s">
        <v>111</v>
      </c>
      <c r="D1121" s="18" t="str">
        <f t="shared" si="51"/>
        <v>CHARGING SOCKET+10AFB FUSE+3PF250</v>
      </c>
      <c r="E1121" s="36">
        <f t="shared" si="52"/>
        <v>18</v>
      </c>
      <c r="F1121" s="36">
        <f t="shared" si="53"/>
        <v>2</v>
      </c>
      <c r="G1121" s="135"/>
    </row>
    <row r="1122" spans="1:7" ht="12" customHeight="1">
      <c r="A1122" s="132" t="s">
        <v>3216</v>
      </c>
      <c r="B1122" s="28">
        <v>46060</v>
      </c>
      <c r="C1122" s="30" t="s">
        <v>111</v>
      </c>
      <c r="D1122" s="18" t="str">
        <f t="shared" si="51"/>
        <v>CHARGING SOCKET+10AFB FUSE+3PF250</v>
      </c>
      <c r="E1122" s="36">
        <f t="shared" si="52"/>
        <v>18</v>
      </c>
      <c r="F1122" s="36">
        <f t="shared" si="53"/>
        <v>2</v>
      </c>
      <c r="G1122" s="135"/>
    </row>
    <row r="1123" spans="1:7" ht="12" customHeight="1">
      <c r="A1123" s="132" t="s">
        <v>3216</v>
      </c>
      <c r="B1123" s="28">
        <v>46060</v>
      </c>
      <c r="C1123" s="30" t="s">
        <v>62</v>
      </c>
      <c r="D1123" s="18" t="str">
        <f t="shared" si="51"/>
        <v>MAGNUS-LOCK SET-PAVNA DM</v>
      </c>
      <c r="E1123" s="36">
        <f t="shared" si="52"/>
        <v>18</v>
      </c>
      <c r="F1123" s="36">
        <f t="shared" si="53"/>
        <v>4</v>
      </c>
      <c r="G1123" s="135"/>
    </row>
    <row r="1124" spans="1:7" ht="12" customHeight="1">
      <c r="A1124" s="132" t="s">
        <v>3216</v>
      </c>
      <c r="B1124" s="28">
        <v>46060</v>
      </c>
      <c r="C1124" s="30" t="s">
        <v>62</v>
      </c>
      <c r="D1124" s="18" t="str">
        <f t="shared" si="51"/>
        <v>MAGNUS-LOCK SET-PAVNA DM</v>
      </c>
      <c r="E1124" s="36">
        <f t="shared" si="52"/>
        <v>18</v>
      </c>
      <c r="F1124" s="36">
        <f t="shared" si="53"/>
        <v>4</v>
      </c>
      <c r="G1124" s="135"/>
    </row>
    <row r="1125" spans="1:7" ht="12" customHeight="1">
      <c r="A1125" s="132">
        <v>3025</v>
      </c>
      <c r="B1125" s="28">
        <v>45695</v>
      </c>
      <c r="C1125" s="30" t="s">
        <v>112</v>
      </c>
      <c r="D1125" s="18" t="str">
        <f t="shared" si="51"/>
        <v>MAG/ZEAL-BRAKE CABLE GUIDE-STEEL-ZP-DM</v>
      </c>
      <c r="E1125" s="36">
        <f t="shared" si="52"/>
        <v>18</v>
      </c>
      <c r="F1125" s="36">
        <f t="shared" si="53"/>
        <v>11</v>
      </c>
      <c r="G1125" s="135"/>
    </row>
    <row r="1126" spans="1:7" ht="12" customHeight="1">
      <c r="A1126" s="132">
        <v>3025</v>
      </c>
      <c r="B1126" s="28">
        <v>46060</v>
      </c>
      <c r="C1126" s="30" t="s">
        <v>188</v>
      </c>
      <c r="D1126" s="18" t="str">
        <f t="shared" si="51"/>
        <v>MAG-INS.CLUSTER COVER FRONT-ABS-GR BLK D</v>
      </c>
      <c r="E1126" s="36">
        <f t="shared" si="52"/>
        <v>18</v>
      </c>
      <c r="F1126" s="36">
        <f t="shared" si="53"/>
        <v>1</v>
      </c>
      <c r="G1126" s="135"/>
    </row>
    <row r="1127" spans="1:7" ht="12" customHeight="1">
      <c r="A1127" s="132">
        <v>3025</v>
      </c>
      <c r="B1127" s="28">
        <v>46060</v>
      </c>
      <c r="C1127" s="30" t="s">
        <v>55</v>
      </c>
      <c r="D1127" s="18" t="str">
        <f t="shared" si="51"/>
        <v>MAG-INS.CLUSTER COVER REARR-ABS-GR BLK D</v>
      </c>
      <c r="E1127" s="36">
        <f t="shared" si="52"/>
        <v>18</v>
      </c>
      <c r="F1127" s="36">
        <f t="shared" si="53"/>
        <v>0</v>
      </c>
      <c r="G1127" s="135"/>
    </row>
    <row r="1128" spans="1:7" ht="12" customHeight="1">
      <c r="A1128" s="132">
        <v>3025</v>
      </c>
      <c r="B1128" s="28">
        <v>46060</v>
      </c>
      <c r="C1128" s="30" t="s">
        <v>214</v>
      </c>
      <c r="D1128" s="18" t="str">
        <f t="shared" si="51"/>
        <v>MAG-FRONT PANEL LH-ABS-GR BLK DM</v>
      </c>
      <c r="E1128" s="36">
        <f t="shared" si="52"/>
        <v>18</v>
      </c>
      <c r="F1128" s="36">
        <f t="shared" si="53"/>
        <v>1</v>
      </c>
      <c r="G1128" s="135"/>
    </row>
    <row r="1129" spans="1:7" ht="12" customHeight="1">
      <c r="A1129" s="132">
        <v>3025</v>
      </c>
      <c r="B1129" s="28">
        <v>46060</v>
      </c>
      <c r="C1129" s="30" t="s">
        <v>189</v>
      </c>
      <c r="D1129" s="18" t="str">
        <f t="shared" si="51"/>
        <v>MAG-FRONT PANEL RH-ABS-GR BLK DM</v>
      </c>
      <c r="E1129" s="36">
        <f t="shared" si="52"/>
        <v>18</v>
      </c>
      <c r="F1129" s="36">
        <f t="shared" si="53"/>
        <v>1</v>
      </c>
      <c r="G1129" s="135"/>
    </row>
    <row r="1130" spans="1:7" ht="12" customHeight="1">
      <c r="A1130" s="132">
        <v>3025</v>
      </c>
      <c r="B1130" s="28">
        <v>46060</v>
      </c>
      <c r="C1130" s="30" t="s">
        <v>215</v>
      </c>
      <c r="D1130" s="18" t="str">
        <f t="shared" si="51"/>
        <v>MAG-PROTECTION BOARD LH-ABS-GR BLK DM</v>
      </c>
      <c r="E1130" s="36">
        <f t="shared" si="52"/>
        <v>18</v>
      </c>
      <c r="F1130" s="36">
        <f t="shared" si="53"/>
        <v>1</v>
      </c>
      <c r="G1130" s="135"/>
    </row>
    <row r="1131" spans="1:7" ht="12" customHeight="1">
      <c r="A1131" s="132">
        <v>3025</v>
      </c>
      <c r="B1131" s="28">
        <v>46060</v>
      </c>
      <c r="C1131" s="30" t="s">
        <v>196</v>
      </c>
      <c r="D1131" s="18" t="str">
        <f t="shared" si="51"/>
        <v>MAG-FRONT FENDER-ABS-GR BLK DM</v>
      </c>
      <c r="E1131" s="36">
        <f t="shared" si="52"/>
        <v>18</v>
      </c>
      <c r="F1131" s="36">
        <f t="shared" si="53"/>
        <v>3</v>
      </c>
      <c r="G1131" s="135"/>
    </row>
    <row r="1132" spans="1:7" ht="12" customHeight="1">
      <c r="A1132" s="132">
        <v>3025</v>
      </c>
      <c r="B1132" s="28">
        <v>46060</v>
      </c>
      <c r="C1132" s="30" t="s">
        <v>90</v>
      </c>
      <c r="D1132" s="18" t="str">
        <f t="shared" si="51"/>
        <v>MAG-SIDE PANEL LH-ABS-GR BLK DM</v>
      </c>
      <c r="E1132" s="36">
        <f t="shared" si="52"/>
        <v>18</v>
      </c>
      <c r="F1132" s="36">
        <f t="shared" si="53"/>
        <v>1</v>
      </c>
      <c r="G1132" s="135"/>
    </row>
    <row r="1133" spans="1:7" ht="12" customHeight="1">
      <c r="A1133" s="132">
        <v>3025</v>
      </c>
      <c r="B1133" s="28">
        <v>46060</v>
      </c>
      <c r="C1133" s="30" t="s">
        <v>89</v>
      </c>
      <c r="D1133" s="18" t="str">
        <f t="shared" si="51"/>
        <v>MAG-SIDE PANEL RH-ABS-GR BLK DM</v>
      </c>
      <c r="E1133" s="36">
        <f t="shared" si="52"/>
        <v>18</v>
      </c>
      <c r="F1133" s="36">
        <f t="shared" si="53"/>
        <v>1</v>
      </c>
      <c r="G1133" s="135"/>
    </row>
    <row r="1134" spans="1:7" ht="12" customHeight="1">
      <c r="A1134" s="132">
        <v>3025</v>
      </c>
      <c r="B1134" s="28">
        <v>46060</v>
      </c>
      <c r="C1134" s="30" t="s">
        <v>158</v>
      </c>
      <c r="D1134" s="18" t="str">
        <f t="shared" si="51"/>
        <v>MAG-REAR PANEL TOP-ABS-GR BLK DM</v>
      </c>
      <c r="E1134" s="36">
        <f t="shared" si="52"/>
        <v>18</v>
      </c>
      <c r="F1134" s="36">
        <f t="shared" si="53"/>
        <v>2</v>
      </c>
      <c r="G1134" s="135"/>
    </row>
    <row r="1135" spans="1:7" ht="12" customHeight="1">
      <c r="A1135" s="132">
        <v>3025</v>
      </c>
      <c r="B1135" s="28">
        <v>46060</v>
      </c>
      <c r="C1135" s="30" t="s">
        <v>301</v>
      </c>
      <c r="D1135" s="18" t="str">
        <f t="shared" si="51"/>
        <v>MAGNUS-LUGGAGE BOX-PP-BLACK</v>
      </c>
      <c r="E1135" s="36">
        <f t="shared" si="52"/>
        <v>18</v>
      </c>
      <c r="F1135" s="36">
        <f t="shared" si="53"/>
        <v>1</v>
      </c>
      <c r="G1135" s="135"/>
    </row>
    <row r="1136" spans="1:7" ht="12" customHeight="1">
      <c r="A1136" s="132">
        <v>3025</v>
      </c>
      <c r="B1136" s="28">
        <v>46060</v>
      </c>
      <c r="C1136" s="30" t="s">
        <v>317</v>
      </c>
      <c r="D1136" s="18" t="str">
        <f t="shared" si="51"/>
        <v>MAGNUS-LUGGAGE BOX LID-PP-BLACK</v>
      </c>
      <c r="E1136" s="36">
        <f t="shared" si="52"/>
        <v>18</v>
      </c>
      <c r="F1136" s="36">
        <f t="shared" si="53"/>
        <v>2</v>
      </c>
      <c r="G1136" s="135"/>
    </row>
    <row r="1137" spans="1:7" ht="12" customHeight="1">
      <c r="A1137" s="132">
        <v>3025</v>
      </c>
      <c r="B1137" s="28">
        <v>46060</v>
      </c>
      <c r="C1137" s="30" t="s">
        <v>82</v>
      </c>
      <c r="D1137" s="18" t="str">
        <f t="shared" si="51"/>
        <v>MAGNUS HS-Front Brake Cable</v>
      </c>
      <c r="E1137" s="36">
        <f t="shared" si="52"/>
        <v>18</v>
      </c>
      <c r="F1137" s="36">
        <f t="shared" si="53"/>
        <v>8</v>
      </c>
      <c r="G1137" s="135"/>
    </row>
    <row r="1138" spans="1:7" ht="12" customHeight="1">
      <c r="A1138" s="132">
        <v>3025</v>
      </c>
      <c r="B1138" s="28">
        <v>46060</v>
      </c>
      <c r="C1138" s="30" t="s">
        <v>81</v>
      </c>
      <c r="D1138" s="18" t="str">
        <f t="shared" si="51"/>
        <v>MAGNUS HS-Front HBS  Brake Cable</v>
      </c>
      <c r="E1138" s="36">
        <f t="shared" si="52"/>
        <v>18</v>
      </c>
      <c r="F1138" s="36">
        <f t="shared" si="53"/>
        <v>5</v>
      </c>
      <c r="G1138" s="135"/>
    </row>
    <row r="1139" spans="1:7" ht="12" customHeight="1">
      <c r="A1139" s="132">
        <v>3025</v>
      </c>
      <c r="B1139" s="28">
        <v>46060</v>
      </c>
      <c r="C1139" s="30" t="s">
        <v>80</v>
      </c>
      <c r="D1139" s="18" t="str">
        <f t="shared" si="51"/>
        <v>MAGNUS HS-Rear Brake Cable</v>
      </c>
      <c r="E1139" s="36">
        <f t="shared" si="52"/>
        <v>18</v>
      </c>
      <c r="F1139" s="36">
        <f t="shared" si="53"/>
        <v>9</v>
      </c>
      <c r="G1139" s="135"/>
    </row>
    <row r="1140" spans="1:7" ht="12" customHeight="1">
      <c r="A1140" s="132">
        <v>3025</v>
      </c>
      <c r="B1140" s="28">
        <v>46060</v>
      </c>
      <c r="C1140" s="30" t="s">
        <v>405</v>
      </c>
      <c r="D1140" s="18" t="str">
        <f t="shared" si="51"/>
        <v>MAG-MCB-MOUNT-BRACKET-STL-BLK</v>
      </c>
      <c r="E1140" s="36">
        <f t="shared" si="52"/>
        <v>18</v>
      </c>
      <c r="F1140" s="36">
        <f t="shared" si="53"/>
        <v>2</v>
      </c>
      <c r="G1140" s="135"/>
    </row>
    <row r="1141" spans="1:7" ht="12" customHeight="1">
      <c r="A1141" s="132">
        <v>3025</v>
      </c>
      <c r="B1141" s="28">
        <v>46060</v>
      </c>
      <c r="C1141" s="30" t="s">
        <v>94</v>
      </c>
      <c r="D1141" s="18" t="str">
        <f t="shared" si="51"/>
        <v>CLUSTER COVER TOP-PP-M</v>
      </c>
      <c r="E1141" s="36">
        <f t="shared" si="52"/>
        <v>18</v>
      </c>
      <c r="F1141" s="36">
        <f t="shared" si="53"/>
        <v>4</v>
      </c>
      <c r="G1141" s="135"/>
    </row>
    <row r="1142" spans="1:7" ht="12" customHeight="1">
      <c r="A1142" s="132">
        <v>3025</v>
      </c>
      <c r="B1142" s="28">
        <v>46060</v>
      </c>
      <c r="C1142" s="30" t="s">
        <v>126</v>
      </c>
      <c r="D1142" s="18" t="str">
        <f t="shared" si="51"/>
        <v>Switch</v>
      </c>
      <c r="E1142" s="36">
        <f t="shared" si="52"/>
        <v>18</v>
      </c>
      <c r="F1142" s="36">
        <f t="shared" si="53"/>
        <v>101</v>
      </c>
      <c r="G1142" s="135"/>
    </row>
    <row r="1143" spans="1:7" ht="12" customHeight="1">
      <c r="A1143" s="132">
        <v>3025</v>
      </c>
      <c r="B1143" s="28">
        <v>46060</v>
      </c>
      <c r="C1143" s="30" t="s">
        <v>126</v>
      </c>
      <c r="D1143" s="18" t="str">
        <f t="shared" si="51"/>
        <v>Switch</v>
      </c>
      <c r="E1143" s="36">
        <f t="shared" si="52"/>
        <v>18</v>
      </c>
      <c r="F1143" s="36">
        <f t="shared" si="53"/>
        <v>101</v>
      </c>
      <c r="G1143" s="135"/>
    </row>
    <row r="1144" spans="1:7" ht="12" customHeight="1">
      <c r="A1144" s="132">
        <v>3025</v>
      </c>
      <c r="B1144" s="28">
        <v>46060</v>
      </c>
      <c r="C1144" s="30" t="s">
        <v>126</v>
      </c>
      <c r="D1144" s="18" t="str">
        <f t="shared" si="51"/>
        <v>Switch</v>
      </c>
      <c r="E1144" s="36">
        <f t="shared" si="52"/>
        <v>18</v>
      </c>
      <c r="F1144" s="36">
        <f t="shared" si="53"/>
        <v>101</v>
      </c>
      <c r="G1144" s="135"/>
    </row>
    <row r="1145" spans="1:7" ht="12" customHeight="1">
      <c r="A1145" s="132">
        <v>3025</v>
      </c>
      <c r="B1145" s="28">
        <v>46060</v>
      </c>
      <c r="C1145" s="30" t="s">
        <v>126</v>
      </c>
      <c r="D1145" s="18" t="str">
        <f t="shared" si="51"/>
        <v>Switch</v>
      </c>
      <c r="E1145" s="36">
        <f t="shared" si="52"/>
        <v>18</v>
      </c>
      <c r="F1145" s="36">
        <f t="shared" si="53"/>
        <v>101</v>
      </c>
      <c r="G1145" s="135"/>
    </row>
    <row r="1146" spans="1:7" ht="12" customHeight="1">
      <c r="A1146" s="132">
        <v>3025</v>
      </c>
      <c r="B1146" s="28">
        <v>46060</v>
      </c>
      <c r="C1146" s="30" t="s">
        <v>126</v>
      </c>
      <c r="D1146" s="18" t="str">
        <f t="shared" si="51"/>
        <v>Switch</v>
      </c>
      <c r="E1146" s="36">
        <f t="shared" si="52"/>
        <v>18</v>
      </c>
      <c r="F1146" s="36">
        <f t="shared" si="53"/>
        <v>101</v>
      </c>
      <c r="G1146" s="135"/>
    </row>
    <row r="1147" spans="1:7" ht="12" customHeight="1">
      <c r="A1147" s="132">
        <v>3025</v>
      </c>
      <c r="B1147" s="28">
        <v>46060</v>
      </c>
      <c r="C1147" s="30" t="s">
        <v>70</v>
      </c>
      <c r="D1147" s="18" t="str">
        <f t="shared" si="51"/>
        <v>Brake Shoe Magnus</v>
      </c>
      <c r="E1147" s="36">
        <f t="shared" si="52"/>
        <v>18</v>
      </c>
      <c r="F1147" s="36">
        <f t="shared" si="53"/>
        <v>35</v>
      </c>
      <c r="G1147" s="135"/>
    </row>
    <row r="1148" spans="1:7" ht="12" customHeight="1">
      <c r="A1148" s="132">
        <v>3025</v>
      </c>
      <c r="B1148" s="28">
        <v>46060</v>
      </c>
      <c r="C1148" s="30" t="s">
        <v>70</v>
      </c>
      <c r="D1148" s="18" t="str">
        <f t="shared" si="51"/>
        <v>Brake Shoe Magnus</v>
      </c>
      <c r="E1148" s="36">
        <f t="shared" si="52"/>
        <v>18</v>
      </c>
      <c r="F1148" s="36">
        <f t="shared" si="53"/>
        <v>35</v>
      </c>
      <c r="G1148" s="135"/>
    </row>
    <row r="1149" spans="1:7" ht="12" customHeight="1">
      <c r="A1149" s="132">
        <v>3025</v>
      </c>
      <c r="B1149" s="28">
        <v>46060</v>
      </c>
      <c r="C1149" s="30" t="s">
        <v>202</v>
      </c>
      <c r="D1149" s="18" t="str">
        <f t="shared" si="51"/>
        <v>Headlight Bulb</v>
      </c>
      <c r="E1149" s="36">
        <f t="shared" si="52"/>
        <v>18</v>
      </c>
      <c r="F1149" s="36">
        <f t="shared" si="53"/>
        <v>13</v>
      </c>
      <c r="G1149" s="135"/>
    </row>
    <row r="1150" spans="1:7" ht="12" customHeight="1">
      <c r="A1150" s="132">
        <v>3025</v>
      </c>
      <c r="B1150" s="28">
        <v>46060</v>
      </c>
      <c r="C1150" s="30" t="s">
        <v>76</v>
      </c>
      <c r="D1150" s="18" t="str">
        <f t="shared" si="51"/>
        <v>Rear Bearing 6204LLU</v>
      </c>
      <c r="E1150" s="36">
        <f t="shared" si="52"/>
        <v>18</v>
      </c>
      <c r="F1150" s="36">
        <f t="shared" si="53"/>
        <v>22</v>
      </c>
      <c r="G1150" s="135"/>
    </row>
    <row r="1151" spans="1:7" ht="12" customHeight="1">
      <c r="A1151" s="132">
        <v>3025</v>
      </c>
      <c r="B1151" s="28">
        <v>46060</v>
      </c>
      <c r="C1151" s="30" t="s">
        <v>76</v>
      </c>
      <c r="D1151" s="18" t="str">
        <f t="shared" si="51"/>
        <v>Rear Bearing 6204LLU</v>
      </c>
      <c r="E1151" s="36">
        <f t="shared" si="52"/>
        <v>18</v>
      </c>
      <c r="F1151" s="36">
        <f t="shared" si="53"/>
        <v>22</v>
      </c>
      <c r="G1151" s="135"/>
    </row>
    <row r="1152" spans="1:7" ht="12" customHeight="1">
      <c r="A1152" s="132">
        <v>3025</v>
      </c>
      <c r="B1152" s="28">
        <v>46060</v>
      </c>
      <c r="C1152" s="30" t="s">
        <v>217</v>
      </c>
      <c r="D1152" s="18" t="str">
        <f t="shared" si="51"/>
        <v>HORN</v>
      </c>
      <c r="E1152" s="36">
        <f t="shared" si="52"/>
        <v>0</v>
      </c>
      <c r="F1152" s="36">
        <f t="shared" si="53"/>
        <v>3</v>
      </c>
      <c r="G1152" s="135"/>
    </row>
    <row r="1153" spans="1:7" ht="12" customHeight="1">
      <c r="A1153" s="132">
        <v>3054</v>
      </c>
      <c r="B1153" s="28">
        <v>46060</v>
      </c>
      <c r="C1153" s="30" t="s">
        <v>62</v>
      </c>
      <c r="D1153" s="18" t="str">
        <f t="shared" ref="D1153:D1216" si="54">VLOOKUP(C1153,Old,2,FALSE)</f>
        <v>MAGNUS-LOCK SET-PAVNA DM</v>
      </c>
      <c r="E1153" s="36">
        <f t="shared" ref="E1153:E1216" si="55">VLOOKUP(C1153,Old,9,FALSE)</f>
        <v>18</v>
      </c>
      <c r="F1153" s="36">
        <f t="shared" ref="F1153:F1216" si="56">VLOOKUP(C1153,Old,8,FALSE)</f>
        <v>4</v>
      </c>
      <c r="G1153" s="135"/>
    </row>
    <row r="1154" spans="1:7" ht="12" customHeight="1">
      <c r="A1154" s="132">
        <v>3036</v>
      </c>
      <c r="B1154" s="28">
        <v>46060</v>
      </c>
      <c r="C1154" s="30" t="s">
        <v>336</v>
      </c>
      <c r="D1154" s="18" t="str">
        <f t="shared" si="54"/>
        <v>MAGNUS HS-HANDLE BAR-STEEL-BK PC</v>
      </c>
      <c r="E1154" s="36">
        <f t="shared" si="55"/>
        <v>18</v>
      </c>
      <c r="F1154" s="36">
        <f t="shared" si="56"/>
        <v>1</v>
      </c>
      <c r="G1154" s="135"/>
    </row>
    <row r="1155" spans="1:7" ht="12" customHeight="1">
      <c r="A1155" s="132">
        <v>3050</v>
      </c>
      <c r="B1155" s="28">
        <v>46059</v>
      </c>
      <c r="C1155" s="30" t="s">
        <v>283</v>
      </c>
      <c r="D1155" s="18" t="str">
        <f t="shared" si="54"/>
        <v>REAR_VIEW_MIRROR_RH</v>
      </c>
      <c r="E1155" s="36">
        <f t="shared" si="55"/>
        <v>18</v>
      </c>
      <c r="F1155" s="36">
        <f t="shared" si="56"/>
        <v>4</v>
      </c>
      <c r="G1155" s="135"/>
    </row>
    <row r="1156" spans="1:7" ht="12" customHeight="1">
      <c r="A1156" s="132">
        <v>3050</v>
      </c>
      <c r="B1156" s="28">
        <v>46059</v>
      </c>
      <c r="C1156" s="30" t="s">
        <v>51</v>
      </c>
      <c r="D1156" s="18" t="str">
        <f t="shared" si="54"/>
        <v>NEXUS OIL PALCO 80W90 120Ml</v>
      </c>
      <c r="E1156" s="36">
        <f t="shared" si="55"/>
        <v>18</v>
      </c>
      <c r="F1156" s="36">
        <f t="shared" si="56"/>
        <v>4</v>
      </c>
      <c r="G1156" s="135"/>
    </row>
    <row r="1157" spans="1:7" ht="12" customHeight="1">
      <c r="A1157" s="132">
        <v>2895</v>
      </c>
      <c r="B1157" s="28">
        <v>46059</v>
      </c>
      <c r="C1157" s="30" t="s">
        <v>95</v>
      </c>
      <c r="D1157" s="18" t="str">
        <f t="shared" si="54"/>
        <v>AIR VALVE-TS1630-TUBELESS-TRITON-REAR</v>
      </c>
      <c r="E1157" s="36">
        <f t="shared" si="55"/>
        <v>18</v>
      </c>
      <c r="F1157" s="36">
        <f t="shared" si="56"/>
        <v>22</v>
      </c>
      <c r="G1157" s="135"/>
    </row>
    <row r="1158" spans="1:7" ht="12" customHeight="1">
      <c r="A1158" s="132">
        <v>2895</v>
      </c>
      <c r="B1158" s="28">
        <v>46059</v>
      </c>
      <c r="C1158" s="30" t="s">
        <v>183</v>
      </c>
      <c r="D1158" s="18" t="str">
        <f t="shared" si="54"/>
        <v xml:space="preserve">3.00-10 ZOOM D TL42 J
</v>
      </c>
      <c r="E1158" s="36">
        <f t="shared" si="55"/>
        <v>18</v>
      </c>
      <c r="F1158" s="36">
        <f t="shared" si="56"/>
        <v>0</v>
      </c>
      <c r="G1158" s="135"/>
    </row>
    <row r="1159" spans="1:7" ht="12" customHeight="1">
      <c r="A1159" s="132">
        <v>2895</v>
      </c>
      <c r="B1159" s="28">
        <v>46059</v>
      </c>
      <c r="C1159" s="30" t="s">
        <v>454</v>
      </c>
      <c r="D1159" s="18" t="str">
        <f t="shared" si="54"/>
        <v>hub motor 1200 w 10" 130 mm</v>
      </c>
      <c r="E1159" s="36">
        <f t="shared" si="55"/>
        <v>18</v>
      </c>
      <c r="F1159" s="36">
        <f t="shared" si="56"/>
        <v>0</v>
      </c>
      <c r="G1159" s="135"/>
    </row>
    <row r="1160" spans="1:7" ht="12" customHeight="1">
      <c r="A1160" s="132">
        <v>2895</v>
      </c>
      <c r="B1160" s="28">
        <v>46059</v>
      </c>
      <c r="C1160" s="30" t="s">
        <v>460</v>
      </c>
      <c r="D1160" s="18" t="str">
        <f t="shared" si="54"/>
        <v>Magnus Cluster Glass</v>
      </c>
      <c r="E1160" s="36">
        <f t="shared" si="55"/>
        <v>18</v>
      </c>
      <c r="F1160" s="36">
        <f t="shared" si="56"/>
        <v>4</v>
      </c>
      <c r="G1160" s="135"/>
    </row>
    <row r="1161" spans="1:7" ht="12" customHeight="1">
      <c r="A1161" s="132">
        <v>3046</v>
      </c>
      <c r="B1161" s="28">
        <v>46059</v>
      </c>
      <c r="C1161" s="30" t="s">
        <v>82</v>
      </c>
      <c r="D1161" s="18" t="str">
        <f t="shared" si="54"/>
        <v>MAGNUS HS-Front Brake Cable</v>
      </c>
      <c r="E1161" s="36">
        <f t="shared" si="55"/>
        <v>18</v>
      </c>
      <c r="F1161" s="36">
        <f t="shared" si="56"/>
        <v>8</v>
      </c>
      <c r="G1161" s="135"/>
    </row>
    <row r="1162" spans="1:7" ht="12" customHeight="1">
      <c r="A1162" s="132">
        <v>3046</v>
      </c>
      <c r="B1162" s="28">
        <v>46059</v>
      </c>
      <c r="C1162" s="30" t="s">
        <v>81</v>
      </c>
      <c r="D1162" s="18" t="str">
        <f t="shared" si="54"/>
        <v>MAGNUS HS-Front HBS  Brake Cable</v>
      </c>
      <c r="E1162" s="36">
        <f t="shared" si="55"/>
        <v>18</v>
      </c>
      <c r="F1162" s="36">
        <f t="shared" si="56"/>
        <v>5</v>
      </c>
      <c r="G1162" s="135"/>
    </row>
    <row r="1163" spans="1:7" ht="12" customHeight="1">
      <c r="A1163" s="132">
        <v>3046</v>
      </c>
      <c r="B1163" s="28">
        <v>46059</v>
      </c>
      <c r="C1163" s="30" t="s">
        <v>80</v>
      </c>
      <c r="D1163" s="18" t="str">
        <f t="shared" si="54"/>
        <v>MAGNUS HS-Rear Brake Cable</v>
      </c>
      <c r="E1163" s="36">
        <f t="shared" si="55"/>
        <v>18</v>
      </c>
      <c r="F1163" s="36">
        <f t="shared" si="56"/>
        <v>9</v>
      </c>
      <c r="G1163" s="135"/>
    </row>
    <row r="1164" spans="1:7" ht="12" customHeight="1">
      <c r="A1164" s="132">
        <v>3048</v>
      </c>
      <c r="B1164" s="28">
        <v>46059</v>
      </c>
      <c r="C1164" s="30" t="s">
        <v>51</v>
      </c>
      <c r="D1164" s="18" t="str">
        <f t="shared" si="54"/>
        <v>NEXUS OIL PALCO 80W90 120Ml</v>
      </c>
      <c r="E1164" s="36">
        <f t="shared" si="55"/>
        <v>18</v>
      </c>
      <c r="F1164" s="36">
        <f t="shared" si="56"/>
        <v>4</v>
      </c>
      <c r="G1164" s="135"/>
    </row>
    <row r="1165" spans="1:7" ht="12" customHeight="1">
      <c r="A1165" s="132">
        <v>3048</v>
      </c>
      <c r="B1165" s="28">
        <v>46059</v>
      </c>
      <c r="C1165" s="30" t="s">
        <v>179</v>
      </c>
      <c r="D1165" s="18" t="str">
        <f t="shared" si="54"/>
        <v>BRAKE PADS</v>
      </c>
      <c r="E1165" s="36">
        <f t="shared" si="55"/>
        <v>0</v>
      </c>
      <c r="F1165" s="36">
        <f t="shared" si="56"/>
        <v>6</v>
      </c>
      <c r="G1165" s="135"/>
    </row>
    <row r="1166" spans="1:7" ht="12" customHeight="1">
      <c r="A1166" s="132">
        <v>3048</v>
      </c>
      <c r="B1166" s="28">
        <v>46059</v>
      </c>
      <c r="C1166" s="30" t="s">
        <v>70</v>
      </c>
      <c r="D1166" s="18" t="str">
        <f t="shared" si="54"/>
        <v>Brake Shoe Magnus</v>
      </c>
      <c r="E1166" s="36">
        <f t="shared" si="55"/>
        <v>18</v>
      </c>
      <c r="F1166" s="36">
        <f t="shared" si="56"/>
        <v>35</v>
      </c>
      <c r="G1166" s="135"/>
    </row>
    <row r="1167" spans="1:7" ht="12" customHeight="1">
      <c r="A1167" s="132">
        <v>3043</v>
      </c>
      <c r="B1167" s="28">
        <v>46057</v>
      </c>
      <c r="C1167" s="30" t="s">
        <v>70</v>
      </c>
      <c r="D1167" s="18" t="str">
        <f t="shared" si="54"/>
        <v>Brake Shoe Magnus</v>
      </c>
      <c r="E1167" s="36">
        <f t="shared" si="55"/>
        <v>18</v>
      </c>
      <c r="F1167" s="36">
        <f t="shared" si="56"/>
        <v>35</v>
      </c>
      <c r="G1167" s="135"/>
    </row>
    <row r="1168" spans="1:7" ht="12" customHeight="1">
      <c r="A1168" s="132">
        <v>3037</v>
      </c>
      <c r="B1168" s="28">
        <v>46056</v>
      </c>
      <c r="C1168" s="30" t="s">
        <v>70</v>
      </c>
      <c r="D1168" s="18" t="str">
        <f t="shared" si="54"/>
        <v>Brake Shoe Magnus</v>
      </c>
      <c r="E1168" s="36">
        <f t="shared" si="55"/>
        <v>18</v>
      </c>
      <c r="F1168" s="36">
        <f t="shared" si="56"/>
        <v>35</v>
      </c>
      <c r="G1168" s="135"/>
    </row>
    <row r="1169" spans="1:7" ht="12" customHeight="1">
      <c r="A1169" s="132">
        <v>3037</v>
      </c>
      <c r="B1169" s="28">
        <v>46056</v>
      </c>
      <c r="C1169" s="30" t="s">
        <v>82</v>
      </c>
      <c r="D1169" s="18" t="str">
        <f t="shared" si="54"/>
        <v>MAGNUS HS-Front Brake Cable</v>
      </c>
      <c r="E1169" s="36">
        <f t="shared" si="55"/>
        <v>18</v>
      </c>
      <c r="F1169" s="36">
        <f t="shared" si="56"/>
        <v>8</v>
      </c>
      <c r="G1169" s="135"/>
    </row>
    <row r="1170" spans="1:7" ht="12" customHeight="1">
      <c r="A1170" s="132">
        <v>3041</v>
      </c>
      <c r="B1170" s="28">
        <v>46056</v>
      </c>
      <c r="C1170" s="30" t="s">
        <v>75</v>
      </c>
      <c r="D1170" s="18" t="str">
        <f t="shared" si="54"/>
        <v>MAGNUS-GLOVE BOX-DM</v>
      </c>
      <c r="E1170" s="36">
        <f t="shared" si="55"/>
        <v>18</v>
      </c>
      <c r="F1170" s="36">
        <f t="shared" si="56"/>
        <v>2</v>
      </c>
      <c r="G1170" s="135"/>
    </row>
    <row r="1171" spans="1:7" ht="12" customHeight="1">
      <c r="A1171" s="132">
        <v>3041</v>
      </c>
      <c r="B1171" s="28">
        <v>46056</v>
      </c>
      <c r="C1171" s="30" t="s">
        <v>474</v>
      </c>
      <c r="D1171" s="18" t="str">
        <f t="shared" si="54"/>
        <v>MAG-GLOVE BOX CONNECTOR-DM</v>
      </c>
      <c r="E1171" s="36">
        <f t="shared" si="55"/>
        <v>18</v>
      </c>
      <c r="F1171" s="36">
        <f t="shared" si="56"/>
        <v>1</v>
      </c>
      <c r="G1171" s="135"/>
    </row>
    <row r="1172" spans="1:7" ht="12" customHeight="1">
      <c r="A1172" s="132">
        <v>3041</v>
      </c>
      <c r="B1172" s="28">
        <v>46056</v>
      </c>
      <c r="C1172" s="30" t="s">
        <v>473</v>
      </c>
      <c r="D1172" s="18" t="str">
        <f t="shared" si="54"/>
        <v>LUG.BOX FRONT COVER-DM</v>
      </c>
      <c r="E1172" s="36">
        <f t="shared" si="55"/>
        <v>18</v>
      </c>
      <c r="F1172" s="36">
        <f t="shared" si="56"/>
        <v>1</v>
      </c>
      <c r="G1172" s="135"/>
    </row>
    <row r="1173" spans="1:7" ht="12" customHeight="1">
      <c r="A1173" s="132">
        <v>3041</v>
      </c>
      <c r="B1173" s="28">
        <v>46056</v>
      </c>
      <c r="C1173" s="30" t="s">
        <v>404</v>
      </c>
      <c r="D1173" s="18" t="str">
        <f t="shared" si="54"/>
        <v>MAGNUS-SEAT-BLACK-FPSS DM</v>
      </c>
      <c r="E1173" s="36">
        <f t="shared" si="55"/>
        <v>18</v>
      </c>
      <c r="F1173" s="36">
        <f t="shared" si="56"/>
        <v>1</v>
      </c>
      <c r="G1173" s="135"/>
    </row>
    <row r="1174" spans="1:7" ht="12" customHeight="1">
      <c r="A1174" s="132">
        <v>3033</v>
      </c>
      <c r="B1174" s="28">
        <v>46054</v>
      </c>
      <c r="C1174" s="30" t="s">
        <v>243</v>
      </c>
      <c r="D1174" s="18" t="str">
        <f t="shared" si="54"/>
        <v>Connectioion Boxn Cable Junct</v>
      </c>
      <c r="E1174" s="36">
        <f t="shared" si="55"/>
        <v>18</v>
      </c>
      <c r="F1174" s="36">
        <f t="shared" si="56"/>
        <v>43</v>
      </c>
      <c r="G1174" s="135"/>
    </row>
    <row r="1175" spans="1:7" ht="12" customHeight="1">
      <c r="A1175" s="132">
        <v>3033</v>
      </c>
      <c r="B1175" s="28">
        <v>46054</v>
      </c>
      <c r="C1175" s="14" t="s">
        <v>70</v>
      </c>
      <c r="D1175" s="18" t="str">
        <f t="shared" si="54"/>
        <v>Brake Shoe Magnus</v>
      </c>
      <c r="E1175" s="36">
        <f t="shared" si="55"/>
        <v>18</v>
      </c>
      <c r="F1175" s="36">
        <f t="shared" si="56"/>
        <v>35</v>
      </c>
      <c r="G1175" s="135"/>
    </row>
    <row r="1176" spans="1:7" ht="12" customHeight="1">
      <c r="A1176" s="132">
        <v>3029</v>
      </c>
      <c r="B1176" s="28">
        <v>46054</v>
      </c>
      <c r="C1176" s="14" t="s">
        <v>62</v>
      </c>
      <c r="D1176" s="18" t="str">
        <f t="shared" si="54"/>
        <v>MAGNUS-LOCK SET-PAVNA DM</v>
      </c>
      <c r="E1176" s="36">
        <f t="shared" si="55"/>
        <v>18</v>
      </c>
      <c r="F1176" s="36">
        <f t="shared" si="56"/>
        <v>4</v>
      </c>
      <c r="G1176" s="135"/>
    </row>
    <row r="1177" spans="1:7" ht="12" customHeight="1">
      <c r="A1177" s="132">
        <v>3023</v>
      </c>
      <c r="B1177" s="28">
        <v>46054</v>
      </c>
      <c r="C1177" s="14" t="s">
        <v>385</v>
      </c>
      <c r="D1177" s="18" t="str">
        <f t="shared" si="54"/>
        <v>REAR PANEL TOP-GLOSSY BLACK-ABS-P</v>
      </c>
      <c r="E1177" s="36">
        <f t="shared" si="55"/>
        <v>18</v>
      </c>
      <c r="F1177" s="36">
        <f t="shared" si="56"/>
        <v>2</v>
      </c>
      <c r="G1177" s="135"/>
    </row>
    <row r="1178" spans="1:7" ht="12" customHeight="1">
      <c r="A1178" s="132">
        <v>3023</v>
      </c>
      <c r="B1178" s="28">
        <v>46054</v>
      </c>
      <c r="C1178" s="14" t="s">
        <v>160</v>
      </c>
      <c r="D1178" s="18" t="str">
        <f t="shared" si="54"/>
        <v>BRAKE LEVER CBS ASSY WITH BSS-LH-PC</v>
      </c>
      <c r="E1178" s="36">
        <f t="shared" si="55"/>
        <v>18</v>
      </c>
      <c r="F1178" s="36">
        <f t="shared" si="56"/>
        <v>-1</v>
      </c>
      <c r="G1178" s="135"/>
    </row>
    <row r="1179" spans="1:7" ht="12" customHeight="1">
      <c r="A1179" s="132">
        <v>3023</v>
      </c>
      <c r="B1179" s="28">
        <v>46054</v>
      </c>
      <c r="C1179" s="54" t="s">
        <v>64</v>
      </c>
      <c r="D1179" s="18" t="str">
        <f t="shared" si="54"/>
        <v>Front Bearing Kit 6201RS (Pair)</v>
      </c>
      <c r="E1179" s="36">
        <f t="shared" si="55"/>
        <v>18</v>
      </c>
      <c r="F1179" s="36">
        <f t="shared" si="56"/>
        <v>6</v>
      </c>
      <c r="G1179" s="135"/>
    </row>
    <row r="1180" spans="1:7" ht="12" customHeight="1">
      <c r="A1180" s="132">
        <v>3023</v>
      </c>
      <c r="B1180" s="28">
        <v>46054</v>
      </c>
      <c r="C1180" s="14" t="s">
        <v>70</v>
      </c>
      <c r="D1180" s="18" t="str">
        <f t="shared" si="54"/>
        <v>Brake Shoe Magnus</v>
      </c>
      <c r="E1180" s="36">
        <f t="shared" si="55"/>
        <v>18</v>
      </c>
      <c r="F1180" s="36">
        <f t="shared" si="56"/>
        <v>35</v>
      </c>
      <c r="G1180" s="135"/>
    </row>
    <row r="1181" spans="1:7" ht="12" customHeight="1">
      <c r="A1181" s="132">
        <v>3023</v>
      </c>
      <c r="B1181" s="28">
        <v>46054</v>
      </c>
      <c r="C1181" s="14" t="s">
        <v>70</v>
      </c>
      <c r="D1181" s="18" t="str">
        <f t="shared" si="54"/>
        <v>Brake Shoe Magnus</v>
      </c>
      <c r="E1181" s="36">
        <f t="shared" si="55"/>
        <v>18</v>
      </c>
      <c r="F1181" s="36">
        <f t="shared" si="56"/>
        <v>35</v>
      </c>
      <c r="G1181" s="135"/>
    </row>
    <row r="1182" spans="1:7" ht="12" customHeight="1">
      <c r="A1182" s="132">
        <v>3029</v>
      </c>
      <c r="B1182" s="28">
        <v>46053</v>
      </c>
      <c r="C1182" s="14" t="s">
        <v>518</v>
      </c>
      <c r="D1182" s="18" t="str">
        <f t="shared" si="54"/>
        <v>INST_CLUSTER_COVER_FR_LUNAR WHITE</v>
      </c>
      <c r="E1182" s="36">
        <f t="shared" si="55"/>
        <v>18</v>
      </c>
      <c r="F1182" s="36">
        <f t="shared" si="56"/>
        <v>1</v>
      </c>
      <c r="G1182" s="135"/>
    </row>
    <row r="1183" spans="1:7" ht="12" customHeight="1">
      <c r="A1183" s="132">
        <v>3030</v>
      </c>
      <c r="B1183" s="28">
        <v>46052</v>
      </c>
      <c r="C1183" s="14" t="s">
        <v>227</v>
      </c>
      <c r="D1183" s="18" t="str">
        <f t="shared" si="54"/>
        <v>MAG-INS.CLUSTER CVR FRNT-ABS-OCEAN BL DM</v>
      </c>
      <c r="E1183" s="36">
        <f t="shared" si="55"/>
        <v>18</v>
      </c>
      <c r="F1183" s="36">
        <f t="shared" si="56"/>
        <v>2</v>
      </c>
      <c r="G1183" s="135"/>
    </row>
    <row r="1184" spans="1:7" ht="12" customHeight="1">
      <c r="A1184" s="132">
        <v>3030</v>
      </c>
      <c r="B1184" s="28">
        <v>46052</v>
      </c>
      <c r="C1184" s="14" t="s">
        <v>154</v>
      </c>
      <c r="D1184" s="18" t="str">
        <f t="shared" si="54"/>
        <v>MAG-INS.CLUSTER CVR REAR-ABS-OCEAN BL DM</v>
      </c>
      <c r="E1184" s="36">
        <f t="shared" si="55"/>
        <v>18</v>
      </c>
      <c r="F1184" s="36">
        <f t="shared" si="56"/>
        <v>2</v>
      </c>
      <c r="G1184" s="135"/>
    </row>
    <row r="1185" spans="1:7" ht="12" customHeight="1">
      <c r="A1185" s="132">
        <v>3030</v>
      </c>
      <c r="B1185" s="28">
        <v>46052</v>
      </c>
      <c r="C1185" s="14" t="s">
        <v>114</v>
      </c>
      <c r="D1185" s="18" t="str">
        <f t="shared" si="54"/>
        <v>Zeal-Brake Lever LH-Al PDC-Black PC</v>
      </c>
      <c r="E1185" s="36">
        <f t="shared" si="55"/>
        <v>18</v>
      </c>
      <c r="F1185" s="36">
        <f t="shared" si="56"/>
        <v>12</v>
      </c>
      <c r="G1185" s="135"/>
    </row>
    <row r="1186" spans="1:7" ht="12" customHeight="1">
      <c r="A1186" s="132">
        <v>3030</v>
      </c>
      <c r="B1186" s="28">
        <v>46052</v>
      </c>
      <c r="C1186" s="14" t="s">
        <v>82</v>
      </c>
      <c r="D1186" s="18" t="str">
        <f t="shared" si="54"/>
        <v>MAGNUS HS-Front Brake Cable</v>
      </c>
      <c r="E1186" s="36">
        <f t="shared" si="55"/>
        <v>18</v>
      </c>
      <c r="F1186" s="36">
        <f t="shared" si="56"/>
        <v>8</v>
      </c>
      <c r="G1186" s="135"/>
    </row>
    <row r="1187" spans="1:7" ht="12" customHeight="1">
      <c r="A1187" s="132">
        <v>3030</v>
      </c>
      <c r="B1187" s="28">
        <v>46052</v>
      </c>
      <c r="C1187" s="14" t="s">
        <v>81</v>
      </c>
      <c r="D1187" s="18" t="str">
        <f t="shared" si="54"/>
        <v>MAGNUS HS-Front HBS  Brake Cable</v>
      </c>
      <c r="E1187" s="36">
        <f t="shared" si="55"/>
        <v>18</v>
      </c>
      <c r="F1187" s="36">
        <f t="shared" si="56"/>
        <v>5</v>
      </c>
      <c r="G1187" s="135"/>
    </row>
    <row r="1188" spans="1:7" ht="12" customHeight="1">
      <c r="A1188" s="132">
        <v>3030</v>
      </c>
      <c r="B1188" s="28">
        <v>46052</v>
      </c>
      <c r="C1188" s="14" t="s">
        <v>80</v>
      </c>
      <c r="D1188" s="18" t="str">
        <f t="shared" si="54"/>
        <v>MAGNUS HS-Rear Brake Cable</v>
      </c>
      <c r="E1188" s="36">
        <f t="shared" si="55"/>
        <v>18</v>
      </c>
      <c r="F1188" s="36">
        <f t="shared" si="56"/>
        <v>9</v>
      </c>
      <c r="G1188" s="135"/>
    </row>
    <row r="1189" spans="1:7" ht="12" customHeight="1">
      <c r="A1189" s="132">
        <v>3027</v>
      </c>
      <c r="B1189" s="28">
        <v>46052</v>
      </c>
      <c r="C1189" s="14" t="s">
        <v>484</v>
      </c>
      <c r="D1189" s="18" t="str">
        <f t="shared" si="54"/>
        <v>MAGNUS EX DECAL FRONT LH</v>
      </c>
      <c r="E1189" s="36">
        <f t="shared" si="55"/>
        <v>18</v>
      </c>
      <c r="F1189" s="36">
        <f t="shared" si="56"/>
        <v>0</v>
      </c>
      <c r="G1189" s="135"/>
    </row>
    <row r="1190" spans="1:7" ht="12" customHeight="1">
      <c r="A1190" s="132">
        <v>3027</v>
      </c>
      <c r="B1190" s="28">
        <v>46052</v>
      </c>
      <c r="C1190" s="14" t="s">
        <v>469</v>
      </c>
      <c r="D1190" s="18" t="str">
        <f t="shared" si="54"/>
        <v>MAGNUS FRONT PANEL LH-ABS-GLOSSY BLACK</v>
      </c>
      <c r="E1190" s="36">
        <f t="shared" si="55"/>
        <v>18</v>
      </c>
      <c r="F1190" s="36">
        <f t="shared" si="56"/>
        <v>1</v>
      </c>
      <c r="G1190" s="135"/>
    </row>
    <row r="1191" spans="1:7" ht="12" customHeight="1">
      <c r="A1191" s="132">
        <v>3026</v>
      </c>
      <c r="B1191" s="28">
        <v>46052</v>
      </c>
      <c r="C1191" s="14" t="s">
        <v>148</v>
      </c>
      <c r="D1191" s="18" t="str">
        <f t="shared" si="54"/>
        <v>Zeal-Brake Lever RH-Al PDC-Black PC</v>
      </c>
      <c r="E1191" s="36">
        <f t="shared" si="55"/>
        <v>18</v>
      </c>
      <c r="F1191" s="36">
        <f t="shared" si="56"/>
        <v>1</v>
      </c>
      <c r="G1191" s="135"/>
    </row>
    <row r="1192" spans="1:7" ht="12" customHeight="1">
      <c r="A1192" s="132">
        <v>3020</v>
      </c>
      <c r="B1192" s="28">
        <v>46049</v>
      </c>
      <c r="C1192" s="14" t="s">
        <v>109</v>
      </c>
      <c r="D1192" s="18" t="str">
        <f t="shared" si="54"/>
        <v>THROTTLE RH W/O SWITCH</v>
      </c>
      <c r="E1192" s="36">
        <f t="shared" si="55"/>
        <v>18</v>
      </c>
      <c r="F1192" s="36">
        <f t="shared" si="56"/>
        <v>3</v>
      </c>
      <c r="G1192" s="135"/>
    </row>
    <row r="1193" spans="1:7" ht="12" customHeight="1">
      <c r="A1193" s="132">
        <v>3019</v>
      </c>
      <c r="B1193" s="28">
        <v>46047</v>
      </c>
      <c r="C1193" s="14" t="s">
        <v>1028</v>
      </c>
      <c r="D1193" s="18" t="str">
        <f t="shared" si="54"/>
        <v>Seat Cover Magnus</v>
      </c>
      <c r="E1193" s="36">
        <f t="shared" si="55"/>
        <v>18</v>
      </c>
      <c r="F1193" s="36">
        <f t="shared" si="56"/>
        <v>3</v>
      </c>
      <c r="G1193" s="135"/>
    </row>
    <row r="1194" spans="1:7" ht="12" customHeight="1">
      <c r="A1194" s="132">
        <v>3019</v>
      </c>
      <c r="B1194" s="28">
        <v>46047</v>
      </c>
      <c r="C1194" s="14" t="s">
        <v>1093</v>
      </c>
      <c r="D1194" s="18" t="str">
        <f t="shared" si="54"/>
        <v>Grip Cover</v>
      </c>
      <c r="E1194" s="36">
        <f t="shared" si="55"/>
        <v>0</v>
      </c>
      <c r="F1194" s="36">
        <f t="shared" si="56"/>
        <v>5</v>
      </c>
      <c r="G1194" s="135"/>
    </row>
    <row r="1195" spans="1:7" ht="12" customHeight="1">
      <c r="A1195" s="132">
        <v>3017</v>
      </c>
      <c r="B1195" s="28">
        <v>46047</v>
      </c>
      <c r="C1195" s="14" t="s">
        <v>62</v>
      </c>
      <c r="D1195" s="18" t="str">
        <f t="shared" si="54"/>
        <v>MAGNUS-LOCK SET-PAVNA DM</v>
      </c>
      <c r="E1195" s="36">
        <f t="shared" si="55"/>
        <v>18</v>
      </c>
      <c r="F1195" s="36">
        <f t="shared" si="56"/>
        <v>4</v>
      </c>
      <c r="G1195" s="135"/>
    </row>
    <row r="1196" spans="1:7" ht="12" customHeight="1">
      <c r="A1196" s="132">
        <v>3017</v>
      </c>
      <c r="B1196" s="28">
        <v>46047</v>
      </c>
      <c r="C1196" s="14" t="s">
        <v>70</v>
      </c>
      <c r="D1196" s="18" t="str">
        <f t="shared" si="54"/>
        <v>Brake Shoe Magnus</v>
      </c>
      <c r="E1196" s="36">
        <f t="shared" si="55"/>
        <v>18</v>
      </c>
      <c r="F1196" s="36">
        <f t="shared" si="56"/>
        <v>35</v>
      </c>
      <c r="G1196" s="135"/>
    </row>
    <row r="1197" spans="1:7" ht="12" customHeight="1">
      <c r="A1197" s="132">
        <v>3011</v>
      </c>
      <c r="B1197" s="28">
        <v>46047</v>
      </c>
      <c r="C1197" s="14" t="s">
        <v>188</v>
      </c>
      <c r="D1197" s="18" t="str">
        <f t="shared" si="54"/>
        <v>MAG-INS.CLUSTER COVER FRONT-ABS-GR BLK D</v>
      </c>
      <c r="E1197" s="36">
        <f t="shared" si="55"/>
        <v>18</v>
      </c>
      <c r="F1197" s="36">
        <f t="shared" si="56"/>
        <v>1</v>
      </c>
      <c r="G1197" s="135"/>
    </row>
    <row r="1198" spans="1:7" ht="12" customHeight="1">
      <c r="A1198" s="132">
        <v>3011</v>
      </c>
      <c r="B1198" s="28">
        <v>46047</v>
      </c>
      <c r="C1198" s="14" t="s">
        <v>55</v>
      </c>
      <c r="D1198" s="18" t="str">
        <f t="shared" si="54"/>
        <v>MAG-INS.CLUSTER COVER REARR-ABS-GR BLK D</v>
      </c>
      <c r="E1198" s="36">
        <f t="shared" si="55"/>
        <v>18</v>
      </c>
      <c r="F1198" s="36">
        <f t="shared" si="56"/>
        <v>0</v>
      </c>
      <c r="G1198" s="135"/>
    </row>
    <row r="1199" spans="1:7" ht="12" customHeight="1">
      <c r="A1199" s="132">
        <v>3011</v>
      </c>
      <c r="B1199" s="28">
        <v>46047</v>
      </c>
      <c r="C1199" s="14" t="s">
        <v>336</v>
      </c>
      <c r="D1199" s="18" t="str">
        <f t="shared" si="54"/>
        <v>MAGNUS HS-HANDLE BAR-STEEL-BK PC</v>
      </c>
      <c r="E1199" s="36">
        <f t="shared" si="55"/>
        <v>18</v>
      </c>
      <c r="F1199" s="36">
        <f t="shared" si="56"/>
        <v>1</v>
      </c>
      <c r="G1199" s="135"/>
    </row>
    <row r="1200" spans="1:7" ht="12" customHeight="1">
      <c r="A1200" s="132">
        <v>3011</v>
      </c>
      <c r="B1200" s="28">
        <v>46047</v>
      </c>
      <c r="C1200" s="14" t="s">
        <v>82</v>
      </c>
      <c r="D1200" s="18" t="str">
        <f t="shared" si="54"/>
        <v>MAGNUS HS-Front Brake Cable</v>
      </c>
      <c r="E1200" s="36">
        <f t="shared" si="55"/>
        <v>18</v>
      </c>
      <c r="F1200" s="36">
        <f t="shared" si="56"/>
        <v>8</v>
      </c>
      <c r="G1200" s="135"/>
    </row>
    <row r="1201" spans="1:7" ht="12" customHeight="1">
      <c r="A1201" s="132">
        <v>3011</v>
      </c>
      <c r="B1201" s="28">
        <v>46047</v>
      </c>
      <c r="C1201" s="14" t="s">
        <v>81</v>
      </c>
      <c r="D1201" s="18" t="str">
        <f t="shared" si="54"/>
        <v>MAGNUS HS-Front HBS  Brake Cable</v>
      </c>
      <c r="E1201" s="36">
        <f t="shared" si="55"/>
        <v>18</v>
      </c>
      <c r="F1201" s="36">
        <f t="shared" si="56"/>
        <v>5</v>
      </c>
      <c r="G1201" s="135"/>
    </row>
    <row r="1202" spans="1:7" ht="12" customHeight="1">
      <c r="A1202" s="132">
        <v>3011</v>
      </c>
      <c r="B1202" s="28">
        <v>46047</v>
      </c>
      <c r="C1202" s="14" t="s">
        <v>80</v>
      </c>
      <c r="D1202" s="18" t="str">
        <f t="shared" si="54"/>
        <v>MAGNUS HS-Rear Brake Cable</v>
      </c>
      <c r="E1202" s="36">
        <f t="shared" si="55"/>
        <v>18</v>
      </c>
      <c r="F1202" s="36">
        <f t="shared" si="56"/>
        <v>9</v>
      </c>
      <c r="G1202" s="135"/>
    </row>
    <row r="1203" spans="1:7" ht="12" customHeight="1">
      <c r="A1203" s="132">
        <v>3011</v>
      </c>
      <c r="B1203" s="28">
        <v>46047</v>
      </c>
      <c r="C1203" s="14" t="s">
        <v>70</v>
      </c>
      <c r="D1203" s="18" t="str">
        <f t="shared" si="54"/>
        <v>Brake Shoe Magnus</v>
      </c>
      <c r="E1203" s="36">
        <f t="shared" si="55"/>
        <v>18</v>
      </c>
      <c r="F1203" s="36">
        <f t="shared" si="56"/>
        <v>35</v>
      </c>
      <c r="G1203" s="135"/>
    </row>
    <row r="1204" spans="1:7" ht="12" customHeight="1">
      <c r="A1204" s="132">
        <v>3011</v>
      </c>
      <c r="B1204" s="28">
        <v>46047</v>
      </c>
      <c r="C1204" s="14" t="s">
        <v>70</v>
      </c>
      <c r="D1204" s="18" t="str">
        <f t="shared" si="54"/>
        <v>Brake Shoe Magnus</v>
      </c>
      <c r="E1204" s="36">
        <f t="shared" si="55"/>
        <v>18</v>
      </c>
      <c r="F1204" s="36">
        <f t="shared" si="56"/>
        <v>35</v>
      </c>
      <c r="G1204" s="135"/>
    </row>
    <row r="1205" spans="1:7" ht="12" customHeight="1">
      <c r="A1205" s="132">
        <v>3011</v>
      </c>
      <c r="B1205" s="28">
        <v>46047</v>
      </c>
      <c r="C1205" s="14" t="s">
        <v>129</v>
      </c>
      <c r="D1205" s="18" t="str">
        <f t="shared" si="54"/>
        <v>Rear View Mirror Winner Magnus</v>
      </c>
      <c r="E1205" s="36">
        <f t="shared" si="55"/>
        <v>18</v>
      </c>
      <c r="F1205" s="36">
        <f t="shared" si="56"/>
        <v>34</v>
      </c>
      <c r="G1205" s="135"/>
    </row>
    <row r="1206" spans="1:7" ht="12" customHeight="1">
      <c r="A1206" s="132">
        <v>3011</v>
      </c>
      <c r="B1206" s="28">
        <v>46047</v>
      </c>
      <c r="C1206" s="14" t="s">
        <v>202</v>
      </c>
      <c r="D1206" s="18" t="str">
        <f t="shared" si="54"/>
        <v>Headlight Bulb</v>
      </c>
      <c r="E1206" s="36">
        <f t="shared" si="55"/>
        <v>18</v>
      </c>
      <c r="F1206" s="36">
        <f t="shared" si="56"/>
        <v>13</v>
      </c>
      <c r="G1206" s="135"/>
    </row>
    <row r="1207" spans="1:7" ht="12" customHeight="1">
      <c r="A1207" s="132">
        <v>3017</v>
      </c>
      <c r="B1207" s="28">
        <v>46047</v>
      </c>
      <c r="C1207" s="14" t="s">
        <v>70</v>
      </c>
      <c r="D1207" s="18" t="str">
        <f t="shared" si="54"/>
        <v>Brake Shoe Magnus</v>
      </c>
      <c r="E1207" s="36">
        <f t="shared" si="55"/>
        <v>18</v>
      </c>
      <c r="F1207" s="36">
        <f t="shared" si="56"/>
        <v>35</v>
      </c>
      <c r="G1207" s="135"/>
    </row>
    <row r="1208" spans="1:7" ht="12" customHeight="1">
      <c r="A1208" s="132">
        <v>3010</v>
      </c>
      <c r="B1208" s="28">
        <v>46046</v>
      </c>
      <c r="C1208" s="14" t="s">
        <v>498</v>
      </c>
      <c r="D1208" s="18" t="str">
        <f t="shared" si="54"/>
        <v>Magnus_Ph0_CEAD_AMP303_FOC_1.2KW</v>
      </c>
      <c r="E1208" s="36">
        <f t="shared" si="55"/>
        <v>18</v>
      </c>
      <c r="F1208" s="36">
        <f t="shared" si="56"/>
        <v>0</v>
      </c>
      <c r="G1208" s="135" t="s">
        <v>3564</v>
      </c>
    </row>
    <row r="1209" spans="1:7" ht="12" customHeight="1">
      <c r="A1209" s="132">
        <v>3010</v>
      </c>
      <c r="B1209" s="28">
        <v>46046</v>
      </c>
      <c r="C1209" s="14" t="s">
        <v>82</v>
      </c>
      <c r="D1209" s="18" t="str">
        <f t="shared" si="54"/>
        <v>MAGNUS HS-Front Brake Cable</v>
      </c>
      <c r="E1209" s="36">
        <f t="shared" si="55"/>
        <v>18</v>
      </c>
      <c r="F1209" s="36">
        <f t="shared" si="56"/>
        <v>8</v>
      </c>
      <c r="G1209" s="135"/>
    </row>
    <row r="1210" spans="1:7" ht="12" customHeight="1">
      <c r="A1210" s="132">
        <v>3010</v>
      </c>
      <c r="B1210" s="28">
        <v>46046</v>
      </c>
      <c r="C1210" s="14" t="s">
        <v>81</v>
      </c>
      <c r="D1210" s="18" t="str">
        <f t="shared" si="54"/>
        <v>MAGNUS HS-Front HBS  Brake Cable</v>
      </c>
      <c r="E1210" s="36">
        <f t="shared" si="55"/>
        <v>18</v>
      </c>
      <c r="F1210" s="36">
        <f t="shared" si="56"/>
        <v>5</v>
      </c>
      <c r="G1210" s="135"/>
    </row>
    <row r="1211" spans="1:7" ht="12" customHeight="1">
      <c r="A1211" s="132">
        <v>3010</v>
      </c>
      <c r="B1211" s="28">
        <v>46046</v>
      </c>
      <c r="C1211" s="14" t="s">
        <v>80</v>
      </c>
      <c r="D1211" s="18" t="str">
        <f t="shared" si="54"/>
        <v>MAGNUS HS-Rear Brake Cable</v>
      </c>
      <c r="E1211" s="36">
        <f t="shared" si="55"/>
        <v>18</v>
      </c>
      <c r="F1211" s="36">
        <f t="shared" si="56"/>
        <v>9</v>
      </c>
      <c r="G1211" s="135"/>
    </row>
    <row r="1212" spans="1:7" ht="12" customHeight="1">
      <c r="A1212" s="132">
        <v>3015</v>
      </c>
      <c r="B1212" s="28">
        <v>46046</v>
      </c>
      <c r="C1212" s="14" t="s">
        <v>183</v>
      </c>
      <c r="D1212" s="18" t="str">
        <f t="shared" si="54"/>
        <v xml:space="preserve">3.00-10 ZOOM D TL42 J
</v>
      </c>
      <c r="E1212" s="36">
        <f t="shared" si="55"/>
        <v>18</v>
      </c>
      <c r="F1212" s="36">
        <f t="shared" si="56"/>
        <v>0</v>
      </c>
      <c r="G1212" s="135"/>
    </row>
    <row r="1213" spans="1:7" ht="12" customHeight="1">
      <c r="A1213" s="132">
        <v>2909</v>
      </c>
      <c r="B1213" s="28">
        <v>46043</v>
      </c>
      <c r="C1213" s="14" t="s">
        <v>51</v>
      </c>
      <c r="D1213" s="18" t="str">
        <f t="shared" si="54"/>
        <v>NEXUS OIL PALCO 80W90 120Ml</v>
      </c>
      <c r="E1213" s="36">
        <f t="shared" si="55"/>
        <v>18</v>
      </c>
      <c r="F1213" s="36">
        <f t="shared" si="56"/>
        <v>4</v>
      </c>
      <c r="G1213" s="135"/>
    </row>
    <row r="1214" spans="1:7" ht="12" customHeight="1">
      <c r="A1214" s="132">
        <v>2909</v>
      </c>
      <c r="B1214" s="28">
        <v>46043</v>
      </c>
      <c r="C1214" s="14" t="s">
        <v>928</v>
      </c>
      <c r="D1214" s="18" t="str">
        <f t="shared" si="54"/>
        <v>CHARGING COVER</v>
      </c>
      <c r="E1214" s="36">
        <f t="shared" si="55"/>
        <v>18</v>
      </c>
      <c r="F1214" s="36">
        <f t="shared" si="56"/>
        <v>1</v>
      </c>
      <c r="G1214" s="135"/>
    </row>
    <row r="1215" spans="1:7" ht="12" customHeight="1">
      <c r="A1215" s="132">
        <v>3004</v>
      </c>
      <c r="B1215" s="28">
        <v>46042</v>
      </c>
      <c r="C1215" s="140" t="s">
        <v>132</v>
      </c>
      <c r="D1215" s="18" t="str">
        <f t="shared" si="54"/>
        <v>Zeal-Throttle-Black-DM</v>
      </c>
      <c r="E1215" s="36">
        <f t="shared" si="55"/>
        <v>18</v>
      </c>
      <c r="F1215" s="36">
        <f t="shared" si="56"/>
        <v>2</v>
      </c>
      <c r="G1215" s="135"/>
    </row>
    <row r="1216" spans="1:7" ht="12" customHeight="1">
      <c r="A1216" s="132">
        <v>3004</v>
      </c>
      <c r="B1216" s="28">
        <v>46042</v>
      </c>
      <c r="C1216" s="140" t="s">
        <v>44</v>
      </c>
      <c r="D1216" s="18" t="str">
        <f t="shared" si="54"/>
        <v>MAG-FORK STEM RACER-ID30-CH STEEL</v>
      </c>
      <c r="E1216" s="36">
        <f t="shared" si="55"/>
        <v>18</v>
      </c>
      <c r="F1216" s="36">
        <f t="shared" si="56"/>
        <v>9</v>
      </c>
      <c r="G1216" s="135"/>
    </row>
    <row r="1217" spans="1:7" ht="12" customHeight="1">
      <c r="A1217" s="132">
        <v>3004</v>
      </c>
      <c r="B1217" s="28">
        <v>46042</v>
      </c>
      <c r="C1217" s="140" t="s">
        <v>56</v>
      </c>
      <c r="D1217" s="18" t="str">
        <f t="shared" ref="D1217:D1280" si="57">VLOOKUP(C1217,Old,2,FALSE)</f>
        <v>MAG-BOTTOM RACER CUP-CH STEEL</v>
      </c>
      <c r="E1217" s="36">
        <f t="shared" ref="E1217:E1280" si="58">VLOOKUP(C1217,Old,9,FALSE)</f>
        <v>18</v>
      </c>
      <c r="F1217" s="36">
        <f t="shared" ref="F1217:F1280" si="59">VLOOKUP(C1217,Old,8,FALSE)</f>
        <v>9</v>
      </c>
      <c r="G1217" s="135"/>
    </row>
    <row r="1218" spans="1:7" ht="12" customHeight="1">
      <c r="A1218" s="132">
        <v>3004</v>
      </c>
      <c r="B1218" s="28">
        <v>46042</v>
      </c>
      <c r="C1218" s="140" t="s">
        <v>61</v>
      </c>
      <c r="D1218" s="18" t="str">
        <f t="shared" si="57"/>
        <v>MAG-TOP RACER CUP-CH STEEL</v>
      </c>
      <c r="E1218" s="36">
        <f t="shared" si="58"/>
        <v>18</v>
      </c>
      <c r="F1218" s="36">
        <f t="shared" si="59"/>
        <v>9</v>
      </c>
      <c r="G1218" s="135"/>
    </row>
    <row r="1219" spans="1:7" ht="12" customHeight="1">
      <c r="A1219" s="132">
        <v>3004</v>
      </c>
      <c r="B1219" s="28">
        <v>46042</v>
      </c>
      <c r="C1219" s="140" t="s">
        <v>66</v>
      </c>
      <c r="D1219" s="18" t="str">
        <f t="shared" si="57"/>
        <v>20X4MM MAG-RACER BALL&amp;CAGE-4MM-TOP</v>
      </c>
      <c r="E1219" s="36">
        <f t="shared" si="58"/>
        <v>18</v>
      </c>
      <c r="F1219" s="36">
        <f t="shared" si="59"/>
        <v>9</v>
      </c>
      <c r="G1219" s="135"/>
    </row>
    <row r="1220" spans="1:7" ht="12" customHeight="1">
      <c r="A1220" s="132">
        <v>3004</v>
      </c>
      <c r="B1220" s="28">
        <v>46042</v>
      </c>
      <c r="C1220" s="140" t="s">
        <v>73</v>
      </c>
      <c r="D1220" s="18" t="str">
        <f t="shared" si="57"/>
        <v>14X6.35MAG-RACER BALL 6.35MM-BEARING-BTM</v>
      </c>
      <c r="E1220" s="36">
        <f t="shared" si="58"/>
        <v>18</v>
      </c>
      <c r="F1220" s="36">
        <f t="shared" si="59"/>
        <v>9</v>
      </c>
      <c r="G1220" s="135"/>
    </row>
    <row r="1221" spans="1:7" ht="12" customHeight="1">
      <c r="A1221" s="132">
        <v>3004</v>
      </c>
      <c r="B1221" s="28">
        <v>46042</v>
      </c>
      <c r="C1221" s="140" t="s">
        <v>78</v>
      </c>
      <c r="D1221" s="18" t="str">
        <f t="shared" si="57"/>
        <v>ZEAL/REO-RACER NUT-M24X3 HEX 32 MM-YZP</v>
      </c>
      <c r="E1221" s="36">
        <f t="shared" si="58"/>
        <v>18</v>
      </c>
      <c r="F1221" s="36">
        <f t="shared" si="59"/>
        <v>9</v>
      </c>
      <c r="G1221" s="135"/>
    </row>
    <row r="1222" spans="1:7" ht="12" customHeight="1">
      <c r="A1222" s="132">
        <v>3004</v>
      </c>
      <c r="B1222" s="28">
        <v>46042</v>
      </c>
      <c r="C1222" s="140" t="s">
        <v>83</v>
      </c>
      <c r="D1222" s="18" t="str">
        <f t="shared" si="57"/>
        <v>ZEAL/REO-RACER NUT-M24X3 HEX 46 MM-YZP</v>
      </c>
      <c r="E1222" s="36">
        <f t="shared" si="58"/>
        <v>18</v>
      </c>
      <c r="F1222" s="36">
        <f t="shared" si="59"/>
        <v>9</v>
      </c>
      <c r="G1222" s="135"/>
    </row>
    <row r="1223" spans="1:7" ht="13.5" customHeight="1">
      <c r="A1223" s="132">
        <v>3004</v>
      </c>
      <c r="B1223" s="28">
        <v>46042</v>
      </c>
      <c r="C1223" s="140" t="s">
        <v>88</v>
      </c>
      <c r="D1223" s="18" t="str">
        <f t="shared" si="57"/>
        <v>FORK RACER DUST CAP-PP</v>
      </c>
      <c r="E1223" s="36">
        <f t="shared" si="58"/>
        <v>18</v>
      </c>
      <c r="F1223" s="36">
        <f t="shared" si="59"/>
        <v>20</v>
      </c>
      <c r="G1223" s="135"/>
    </row>
    <row r="1224" spans="1:7" ht="12" customHeight="1">
      <c r="A1224" s="132">
        <v>3004</v>
      </c>
      <c r="B1224" s="28">
        <v>46042</v>
      </c>
      <c r="C1224" s="140" t="s">
        <v>350</v>
      </c>
      <c r="D1224" s="18" t="str">
        <f t="shared" si="57"/>
        <v>HALL SENSOR PCB ASSEMBLY-Z/M</v>
      </c>
      <c r="E1224" s="36">
        <f t="shared" si="58"/>
        <v>18</v>
      </c>
      <c r="F1224" s="36">
        <f t="shared" si="59"/>
        <v>19</v>
      </c>
      <c r="G1224" s="135"/>
    </row>
    <row r="1225" spans="1:7" ht="12" customHeight="1">
      <c r="A1225" s="132">
        <v>3004</v>
      </c>
      <c r="B1225" s="28">
        <v>46042</v>
      </c>
      <c r="C1225" s="140" t="s">
        <v>255</v>
      </c>
      <c r="D1225" s="18" t="str">
        <f t="shared" si="57"/>
        <v>Zeal-Front Brake Cable-Black</v>
      </c>
      <c r="E1225" s="36">
        <f t="shared" si="58"/>
        <v>18</v>
      </c>
      <c r="F1225" s="36">
        <f t="shared" si="59"/>
        <v>3</v>
      </c>
      <c r="G1225" s="135"/>
    </row>
    <row r="1226" spans="1:7" ht="12" customHeight="1">
      <c r="A1226" s="132">
        <v>3004</v>
      </c>
      <c r="B1226" s="28">
        <v>46042</v>
      </c>
      <c r="C1226" s="140" t="s">
        <v>254</v>
      </c>
      <c r="D1226" s="18" t="str">
        <f t="shared" si="57"/>
        <v>Zeal-Rear Brake Cable-Black</v>
      </c>
      <c r="E1226" s="36">
        <f t="shared" si="58"/>
        <v>18</v>
      </c>
      <c r="F1226" s="36">
        <f t="shared" si="59"/>
        <v>3</v>
      </c>
      <c r="G1226" s="135"/>
    </row>
    <row r="1227" spans="1:7" ht="12" customHeight="1">
      <c r="A1227" s="132">
        <v>3004</v>
      </c>
      <c r="B1227" s="28">
        <v>46042</v>
      </c>
      <c r="C1227" s="140" t="s">
        <v>253</v>
      </c>
      <c r="D1227" s="18" t="str">
        <f t="shared" si="57"/>
        <v>Zeal-HBS Brake Cable</v>
      </c>
      <c r="E1227" s="36">
        <f t="shared" si="58"/>
        <v>18</v>
      </c>
      <c r="F1227" s="36">
        <f t="shared" si="59"/>
        <v>3</v>
      </c>
      <c r="G1227" s="135"/>
    </row>
    <row r="1228" spans="1:7" ht="12" customHeight="1">
      <c r="A1228" s="132">
        <v>3004</v>
      </c>
      <c r="B1228" s="28">
        <v>46042</v>
      </c>
      <c r="C1228" s="140" t="s">
        <v>183</v>
      </c>
      <c r="D1228" s="18" t="str">
        <f t="shared" si="57"/>
        <v xml:space="preserve">3.00-10 ZOOM D TL42 J
</v>
      </c>
      <c r="E1228" s="36">
        <f t="shared" si="58"/>
        <v>18</v>
      </c>
      <c r="F1228" s="36">
        <f t="shared" si="59"/>
        <v>0</v>
      </c>
      <c r="G1228" s="135"/>
    </row>
    <row r="1229" spans="1:7" ht="12" customHeight="1">
      <c r="A1229" s="132">
        <v>3004</v>
      </c>
      <c r="B1229" s="28">
        <v>46042</v>
      </c>
      <c r="C1229" s="140" t="s">
        <v>70</v>
      </c>
      <c r="D1229" s="18" t="str">
        <f t="shared" si="57"/>
        <v>Brake Shoe Magnus</v>
      </c>
      <c r="E1229" s="36">
        <f t="shared" si="58"/>
        <v>18</v>
      </c>
      <c r="F1229" s="36">
        <f t="shared" si="59"/>
        <v>35</v>
      </c>
      <c r="G1229" s="135"/>
    </row>
    <row r="1230" spans="1:7" ht="12" customHeight="1">
      <c r="A1230" s="132">
        <v>3004</v>
      </c>
      <c r="B1230" s="28">
        <v>46042</v>
      </c>
      <c r="C1230" s="140" t="s">
        <v>70</v>
      </c>
      <c r="D1230" s="18" t="str">
        <f t="shared" si="57"/>
        <v>Brake Shoe Magnus</v>
      </c>
      <c r="E1230" s="36">
        <f t="shared" si="58"/>
        <v>18</v>
      </c>
      <c r="F1230" s="36">
        <f t="shared" si="59"/>
        <v>35</v>
      </c>
      <c r="G1230" s="135"/>
    </row>
    <row r="1231" spans="1:7" ht="12" customHeight="1">
      <c r="A1231" s="132">
        <v>3004</v>
      </c>
      <c r="B1231" s="28">
        <v>46042</v>
      </c>
      <c r="C1231" s="140" t="s">
        <v>76</v>
      </c>
      <c r="D1231" s="18" t="str">
        <f t="shared" si="57"/>
        <v>Rear Bearing 6204LLU</v>
      </c>
      <c r="E1231" s="36">
        <f t="shared" si="58"/>
        <v>18</v>
      </c>
      <c r="F1231" s="36">
        <f t="shared" si="59"/>
        <v>22</v>
      </c>
      <c r="G1231" s="135"/>
    </row>
    <row r="1232" spans="1:7" ht="12" customHeight="1">
      <c r="A1232" s="132">
        <v>3004</v>
      </c>
      <c r="B1232" s="28">
        <v>46042</v>
      </c>
      <c r="C1232" s="140" t="s">
        <v>76</v>
      </c>
      <c r="D1232" s="18" t="str">
        <f t="shared" si="57"/>
        <v>Rear Bearing 6204LLU</v>
      </c>
      <c r="E1232" s="36">
        <f t="shared" si="58"/>
        <v>18</v>
      </c>
      <c r="F1232" s="36">
        <f t="shared" si="59"/>
        <v>22</v>
      </c>
      <c r="G1232" s="135"/>
    </row>
    <row r="1233" spans="1:7" ht="12" customHeight="1">
      <c r="A1233" s="132">
        <v>3006</v>
      </c>
      <c r="B1233" s="28">
        <v>46042</v>
      </c>
      <c r="C1233" s="14" t="s">
        <v>62</v>
      </c>
      <c r="D1233" s="18" t="str">
        <f t="shared" si="57"/>
        <v>MAGNUS-LOCK SET-PAVNA DM</v>
      </c>
      <c r="E1233" s="36">
        <f t="shared" si="58"/>
        <v>18</v>
      </c>
      <c r="F1233" s="36">
        <f t="shared" si="59"/>
        <v>4</v>
      </c>
      <c r="G1233" s="135"/>
    </row>
    <row r="1234" spans="1:7" ht="13.5" customHeight="1">
      <c r="A1234" s="132">
        <v>3002</v>
      </c>
      <c r="B1234" s="28">
        <v>46040</v>
      </c>
      <c r="C1234" s="14" t="s">
        <v>129</v>
      </c>
      <c r="D1234" s="18" t="str">
        <f t="shared" si="57"/>
        <v>Rear View Mirror Winner Magnus</v>
      </c>
      <c r="E1234" s="36">
        <f t="shared" si="58"/>
        <v>18</v>
      </c>
      <c r="F1234" s="36">
        <f t="shared" si="59"/>
        <v>34</v>
      </c>
      <c r="G1234" s="135"/>
    </row>
    <row r="1235" spans="1:7" ht="13.5" customHeight="1">
      <c r="A1235" s="132">
        <v>3003</v>
      </c>
      <c r="B1235" s="28">
        <v>46040</v>
      </c>
      <c r="C1235" s="14" t="s">
        <v>183</v>
      </c>
      <c r="D1235" s="18" t="str">
        <f t="shared" si="57"/>
        <v xml:space="preserve">3.00-10 ZOOM D TL42 J
</v>
      </c>
      <c r="E1235" s="36">
        <f t="shared" si="58"/>
        <v>18</v>
      </c>
      <c r="F1235" s="36">
        <f t="shared" si="59"/>
        <v>0</v>
      </c>
      <c r="G1235" s="135"/>
    </row>
    <row r="1236" spans="1:7" ht="13.5" customHeight="1">
      <c r="A1236" s="132">
        <v>2999</v>
      </c>
      <c r="B1236" s="28">
        <v>46040</v>
      </c>
      <c r="C1236" s="14" t="s">
        <v>149</v>
      </c>
      <c r="D1236" s="18" t="str">
        <f t="shared" si="57"/>
        <v>INST_CLUSTER_COVER_FR_FUTURE STEEL</v>
      </c>
      <c r="E1236" s="36">
        <f t="shared" si="58"/>
        <v>18</v>
      </c>
      <c r="F1236" s="36">
        <f t="shared" si="59"/>
        <v>1</v>
      </c>
      <c r="G1236" s="135"/>
    </row>
    <row r="1237" spans="1:7" ht="13.5" customHeight="1">
      <c r="A1237" s="132">
        <v>2999</v>
      </c>
      <c r="B1237" s="28">
        <v>46040</v>
      </c>
      <c r="C1237" s="14" t="s">
        <v>928</v>
      </c>
      <c r="D1237" s="18" t="str">
        <f t="shared" si="57"/>
        <v>CHARGING COVER</v>
      </c>
      <c r="E1237" s="36">
        <f t="shared" si="58"/>
        <v>18</v>
      </c>
      <c r="F1237" s="36">
        <f t="shared" si="59"/>
        <v>1</v>
      </c>
      <c r="G1237" s="135"/>
    </row>
    <row r="1238" spans="1:7" ht="13.5" customHeight="1">
      <c r="A1238" s="132">
        <v>2994</v>
      </c>
      <c r="B1238" s="28">
        <v>46040</v>
      </c>
      <c r="C1238" s="14" t="s">
        <v>315</v>
      </c>
      <c r="D1238" s="18" t="str">
        <f t="shared" si="57"/>
        <v>Auto Socket Chagori 2+4</v>
      </c>
      <c r="E1238" s="36">
        <f t="shared" si="58"/>
        <v>18</v>
      </c>
      <c r="F1238" s="36">
        <f t="shared" si="59"/>
        <v>7</v>
      </c>
      <c r="G1238" s="135"/>
    </row>
    <row r="1239" spans="1:7" ht="13.5" customHeight="1">
      <c r="A1239" s="132">
        <v>2994</v>
      </c>
      <c r="B1239" s="28">
        <v>46040</v>
      </c>
      <c r="C1239" s="30" t="s">
        <v>109</v>
      </c>
      <c r="D1239" s="18" t="str">
        <f t="shared" si="57"/>
        <v>THROTTLE RH W/O SWITCH</v>
      </c>
      <c r="E1239" s="36">
        <f t="shared" si="58"/>
        <v>18</v>
      </c>
      <c r="F1239" s="36">
        <f t="shared" si="59"/>
        <v>3</v>
      </c>
      <c r="G1239" s="135"/>
    </row>
    <row r="1240" spans="1:7" ht="13.5" customHeight="1">
      <c r="A1240" s="132">
        <v>2988</v>
      </c>
      <c r="B1240" s="28">
        <v>46039</v>
      </c>
      <c r="C1240" s="30" t="s">
        <v>48</v>
      </c>
      <c r="D1240" s="18" t="str">
        <f t="shared" si="57"/>
        <v>BRAKE LEVER RH-ALU BLK PC -ADVIK</v>
      </c>
      <c r="E1240" s="36">
        <f t="shared" si="58"/>
        <v>18</v>
      </c>
      <c r="F1240" s="36">
        <f t="shared" si="59"/>
        <v>1</v>
      </c>
      <c r="G1240" s="135"/>
    </row>
    <row r="1241" spans="1:7" ht="13.5" customHeight="1">
      <c r="A1241" s="132">
        <v>2988</v>
      </c>
      <c r="B1241" s="28">
        <v>46039</v>
      </c>
      <c r="C1241" s="30" t="s">
        <v>160</v>
      </c>
      <c r="D1241" s="18" t="str">
        <f t="shared" si="57"/>
        <v>BRAKE LEVER CBS ASSY WITH BSS-LH-PC</v>
      </c>
      <c r="E1241" s="36">
        <f t="shared" si="58"/>
        <v>18</v>
      </c>
      <c r="F1241" s="36">
        <f t="shared" si="59"/>
        <v>-1</v>
      </c>
      <c r="G1241" s="135"/>
    </row>
    <row r="1242" spans="1:7" ht="13.5" customHeight="1">
      <c r="A1242" s="132">
        <v>2988</v>
      </c>
      <c r="B1242" s="28">
        <v>46039</v>
      </c>
      <c r="C1242" s="30" t="s">
        <v>70</v>
      </c>
      <c r="D1242" s="18" t="str">
        <f t="shared" si="57"/>
        <v>Brake Shoe Magnus</v>
      </c>
      <c r="E1242" s="36">
        <f t="shared" si="58"/>
        <v>18</v>
      </c>
      <c r="F1242" s="36">
        <f t="shared" si="59"/>
        <v>35</v>
      </c>
      <c r="G1242" s="135"/>
    </row>
    <row r="1243" spans="1:7" ht="13.5" customHeight="1">
      <c r="A1243" s="132">
        <v>2988</v>
      </c>
      <c r="B1243" s="28">
        <v>46039</v>
      </c>
      <c r="C1243" s="30" t="s">
        <v>70</v>
      </c>
      <c r="D1243" s="18" t="str">
        <f t="shared" si="57"/>
        <v>Brake Shoe Magnus</v>
      </c>
      <c r="E1243" s="36">
        <f t="shared" si="58"/>
        <v>18</v>
      </c>
      <c r="F1243" s="36">
        <f t="shared" si="59"/>
        <v>35</v>
      </c>
      <c r="G1243" s="135"/>
    </row>
    <row r="1244" spans="1:7" ht="13.5" customHeight="1">
      <c r="A1244" s="132">
        <v>2996</v>
      </c>
      <c r="B1244" s="28">
        <v>46039</v>
      </c>
      <c r="C1244" s="30" t="s">
        <v>188</v>
      </c>
      <c r="D1244" s="18" t="str">
        <f t="shared" si="57"/>
        <v>MAG-INS.CLUSTER COVER FRONT-ABS-GR BLK D</v>
      </c>
      <c r="E1244" s="36">
        <f t="shared" si="58"/>
        <v>18</v>
      </c>
      <c r="F1244" s="36">
        <f t="shared" si="59"/>
        <v>1</v>
      </c>
      <c r="G1244" s="135"/>
    </row>
    <row r="1245" spans="1:7" ht="13.5" customHeight="1">
      <c r="A1245" s="132">
        <v>2996</v>
      </c>
      <c r="B1245" s="28">
        <v>46039</v>
      </c>
      <c r="C1245" s="30" t="s">
        <v>55</v>
      </c>
      <c r="D1245" s="18" t="str">
        <f t="shared" si="57"/>
        <v>MAG-INS.CLUSTER COVER REARR-ABS-GR BLK D</v>
      </c>
      <c r="E1245" s="36">
        <f t="shared" si="58"/>
        <v>18</v>
      </c>
      <c r="F1245" s="36">
        <f t="shared" si="59"/>
        <v>0</v>
      </c>
      <c r="G1245" s="135"/>
    </row>
    <row r="1246" spans="1:7" ht="13.5" customHeight="1">
      <c r="A1246" s="132">
        <v>2991</v>
      </c>
      <c r="B1246" s="28">
        <v>46038</v>
      </c>
      <c r="C1246" s="30" t="s">
        <v>76</v>
      </c>
      <c r="D1246" s="18" t="str">
        <f t="shared" si="57"/>
        <v>Rear Bearing 6204LLU</v>
      </c>
      <c r="E1246" s="36">
        <f t="shared" si="58"/>
        <v>18</v>
      </c>
      <c r="F1246" s="36">
        <f t="shared" si="59"/>
        <v>22</v>
      </c>
      <c r="G1246" s="135"/>
    </row>
    <row r="1247" spans="1:7" ht="13.5" customHeight="1">
      <c r="A1247" s="132">
        <v>2989</v>
      </c>
      <c r="B1247" s="28">
        <v>46037</v>
      </c>
      <c r="C1247" s="30" t="s">
        <v>462</v>
      </c>
      <c r="D1247" s="18" t="str">
        <f t="shared" si="57"/>
        <v>Reo/Zeal-Swing Arm Cover RH-PP-Black</v>
      </c>
      <c r="E1247" s="36">
        <f t="shared" si="58"/>
        <v>18</v>
      </c>
      <c r="F1247" s="36">
        <f t="shared" si="59"/>
        <v>2</v>
      </c>
      <c r="G1247" s="135"/>
    </row>
    <row r="1248" spans="1:7" ht="13.5" customHeight="1">
      <c r="A1248" s="132">
        <v>2998</v>
      </c>
      <c r="B1248" s="28">
        <v>46039</v>
      </c>
      <c r="C1248" s="30" t="s">
        <v>230</v>
      </c>
      <c r="D1248" s="18" t="str">
        <f t="shared" si="57"/>
        <v>ZEAL/MAG-CONTROLLER 60V-C ELECTRIC</v>
      </c>
      <c r="E1248" s="36">
        <f t="shared" si="58"/>
        <v>18</v>
      </c>
      <c r="F1248" s="36">
        <f t="shared" si="59"/>
        <v>1</v>
      </c>
      <c r="G1248" s="135" t="s">
        <v>3777</v>
      </c>
    </row>
    <row r="1249" spans="1:7" ht="13.5" customHeight="1">
      <c r="A1249" s="132">
        <v>2989</v>
      </c>
      <c r="B1249" s="28">
        <v>46037</v>
      </c>
      <c r="C1249" s="30" t="s">
        <v>160</v>
      </c>
      <c r="D1249" s="18" t="str">
        <f t="shared" si="57"/>
        <v>BRAKE LEVER CBS ASSY WITH BSS-LH-PC</v>
      </c>
      <c r="E1249" s="36">
        <f t="shared" si="58"/>
        <v>18</v>
      </c>
      <c r="F1249" s="36">
        <f t="shared" si="59"/>
        <v>-1</v>
      </c>
      <c r="G1249" s="135"/>
    </row>
    <row r="1250" spans="1:7" ht="13.5" customHeight="1">
      <c r="A1250" s="132">
        <v>2989</v>
      </c>
      <c r="B1250" s="28">
        <v>46037</v>
      </c>
      <c r="C1250" s="30" t="s">
        <v>70</v>
      </c>
      <c r="D1250" s="18" t="str">
        <f t="shared" si="57"/>
        <v>Brake Shoe Magnus</v>
      </c>
      <c r="E1250" s="36">
        <f t="shared" si="58"/>
        <v>18</v>
      </c>
      <c r="F1250" s="36">
        <f t="shared" si="59"/>
        <v>35</v>
      </c>
      <c r="G1250" s="135"/>
    </row>
    <row r="1251" spans="1:7" ht="13.5" customHeight="1">
      <c r="A1251" s="132" t="s">
        <v>1251</v>
      </c>
      <c r="B1251" s="28">
        <v>46037</v>
      </c>
      <c r="C1251" s="30" t="s">
        <v>147</v>
      </c>
      <c r="D1251" s="18" t="str">
        <f t="shared" si="57"/>
        <v>3 PIN LEAD</v>
      </c>
      <c r="E1251" s="36">
        <f t="shared" si="58"/>
        <v>0</v>
      </c>
      <c r="F1251" s="36">
        <f t="shared" si="59"/>
        <v>10</v>
      </c>
      <c r="G1251" s="135"/>
    </row>
    <row r="1252" spans="1:7" ht="13.5" customHeight="1">
      <c r="A1252" s="132">
        <v>2984</v>
      </c>
      <c r="B1252" s="28">
        <v>46037</v>
      </c>
      <c r="C1252" s="30" t="s">
        <v>188</v>
      </c>
      <c r="D1252" s="18" t="str">
        <f t="shared" si="57"/>
        <v>MAG-INS.CLUSTER COVER FRONT-ABS-GR BLK D</v>
      </c>
      <c r="E1252" s="36">
        <f t="shared" si="58"/>
        <v>18</v>
      </c>
      <c r="F1252" s="36">
        <f t="shared" si="59"/>
        <v>1</v>
      </c>
      <c r="G1252" s="135"/>
    </row>
    <row r="1253" spans="1:7" ht="13.5" customHeight="1">
      <c r="A1253" s="132">
        <v>2984</v>
      </c>
      <c r="B1253" s="28">
        <v>46037</v>
      </c>
      <c r="C1253" s="30" t="s">
        <v>55</v>
      </c>
      <c r="D1253" s="18" t="str">
        <f t="shared" si="57"/>
        <v>MAG-INS.CLUSTER COVER REARR-ABS-GR BLK D</v>
      </c>
      <c r="E1253" s="36">
        <f t="shared" si="58"/>
        <v>18</v>
      </c>
      <c r="F1253" s="36">
        <f t="shared" si="59"/>
        <v>0</v>
      </c>
      <c r="G1253" s="135"/>
    </row>
    <row r="1254" spans="1:7" ht="13.5" customHeight="1">
      <c r="A1254" s="132">
        <v>2984</v>
      </c>
      <c r="B1254" s="28">
        <v>46037</v>
      </c>
      <c r="C1254" s="30" t="s">
        <v>82</v>
      </c>
      <c r="D1254" s="18" t="str">
        <f t="shared" si="57"/>
        <v>MAGNUS HS-Front Brake Cable</v>
      </c>
      <c r="E1254" s="36">
        <f t="shared" si="58"/>
        <v>18</v>
      </c>
      <c r="F1254" s="36">
        <f t="shared" si="59"/>
        <v>8</v>
      </c>
      <c r="G1254" s="135"/>
    </row>
    <row r="1255" spans="1:7" ht="13.5" customHeight="1">
      <c r="A1255" s="132">
        <v>2984</v>
      </c>
      <c r="B1255" s="28">
        <v>46037</v>
      </c>
      <c r="C1255" s="30" t="s">
        <v>81</v>
      </c>
      <c r="D1255" s="18" t="str">
        <f t="shared" si="57"/>
        <v>MAGNUS HS-Front HBS  Brake Cable</v>
      </c>
      <c r="E1255" s="36">
        <f t="shared" si="58"/>
        <v>18</v>
      </c>
      <c r="F1255" s="36">
        <f t="shared" si="59"/>
        <v>5</v>
      </c>
      <c r="G1255" s="135"/>
    </row>
    <row r="1256" spans="1:7" ht="13.5" customHeight="1">
      <c r="A1256" s="132">
        <v>2984</v>
      </c>
      <c r="B1256" s="28">
        <v>46037</v>
      </c>
      <c r="C1256" s="30" t="s">
        <v>80</v>
      </c>
      <c r="D1256" s="18" t="str">
        <f t="shared" si="57"/>
        <v>MAGNUS HS-Rear Brake Cable</v>
      </c>
      <c r="E1256" s="36">
        <f t="shared" si="58"/>
        <v>18</v>
      </c>
      <c r="F1256" s="36">
        <f t="shared" si="59"/>
        <v>9</v>
      </c>
      <c r="G1256" s="135"/>
    </row>
    <row r="1257" spans="1:7" ht="13.5" customHeight="1">
      <c r="A1257" s="132">
        <v>2984</v>
      </c>
      <c r="B1257" s="28">
        <v>46037</v>
      </c>
      <c r="C1257" s="30" t="s">
        <v>112</v>
      </c>
      <c r="D1257" s="18" t="str">
        <f t="shared" si="57"/>
        <v>MAG/ZEAL-BRAKE CABLE GUIDE-STEEL-ZP-DM</v>
      </c>
      <c r="E1257" s="36">
        <f t="shared" si="58"/>
        <v>18</v>
      </c>
      <c r="F1257" s="36">
        <f t="shared" si="59"/>
        <v>11</v>
      </c>
      <c r="G1257" s="135"/>
    </row>
    <row r="1258" spans="1:7" ht="13.5" customHeight="1">
      <c r="A1258" s="132">
        <v>2984</v>
      </c>
      <c r="B1258" s="28">
        <v>46037</v>
      </c>
      <c r="C1258" s="30" t="s">
        <v>70</v>
      </c>
      <c r="D1258" s="18" t="str">
        <f t="shared" si="57"/>
        <v>Brake Shoe Magnus</v>
      </c>
      <c r="E1258" s="36">
        <f t="shared" si="58"/>
        <v>18</v>
      </c>
      <c r="F1258" s="36">
        <f t="shared" si="59"/>
        <v>35</v>
      </c>
      <c r="G1258" s="135"/>
    </row>
    <row r="1259" spans="1:7" ht="13.5" customHeight="1">
      <c r="A1259" s="132">
        <v>2984</v>
      </c>
      <c r="B1259" s="28">
        <v>46037</v>
      </c>
      <c r="C1259" s="30" t="s">
        <v>76</v>
      </c>
      <c r="D1259" s="18" t="str">
        <f t="shared" si="57"/>
        <v>Rear Bearing 6204LLU</v>
      </c>
      <c r="E1259" s="36">
        <f t="shared" si="58"/>
        <v>18</v>
      </c>
      <c r="F1259" s="36">
        <f t="shared" si="59"/>
        <v>22</v>
      </c>
      <c r="G1259" s="135"/>
    </row>
    <row r="1260" spans="1:7" ht="13.5" customHeight="1">
      <c r="A1260" s="132">
        <v>2984</v>
      </c>
      <c r="B1260" s="28">
        <v>46037</v>
      </c>
      <c r="C1260" s="30" t="s">
        <v>147</v>
      </c>
      <c r="D1260" s="18" t="str">
        <f t="shared" si="57"/>
        <v>3 PIN LEAD</v>
      </c>
      <c r="E1260" s="36">
        <f t="shared" si="58"/>
        <v>0</v>
      </c>
      <c r="F1260" s="36">
        <f t="shared" si="59"/>
        <v>10</v>
      </c>
      <c r="G1260" s="135"/>
    </row>
    <row r="1261" spans="1:7" ht="13.5" customHeight="1">
      <c r="A1261" s="132">
        <v>2984</v>
      </c>
      <c r="B1261" s="28">
        <v>46037</v>
      </c>
      <c r="C1261" s="30" t="s">
        <v>202</v>
      </c>
      <c r="D1261" s="18" t="str">
        <f t="shared" si="57"/>
        <v>Headlight Bulb</v>
      </c>
      <c r="E1261" s="36">
        <f t="shared" si="58"/>
        <v>18</v>
      </c>
      <c r="F1261" s="36">
        <f t="shared" si="59"/>
        <v>13</v>
      </c>
      <c r="G1261" s="135"/>
    </row>
    <row r="1262" spans="1:7" ht="13.5" customHeight="1">
      <c r="A1262" s="132">
        <v>2987</v>
      </c>
      <c r="B1262" s="28">
        <v>46037</v>
      </c>
      <c r="C1262" s="30" t="s">
        <v>633</v>
      </c>
      <c r="D1262" s="18" t="str">
        <f t="shared" si="57"/>
        <v>7.5A CHARGER PHASE-0</v>
      </c>
      <c r="E1262" s="36">
        <f t="shared" si="58"/>
        <v>5</v>
      </c>
      <c r="F1262" s="36">
        <f t="shared" si="59"/>
        <v>0</v>
      </c>
      <c r="G1262" s="135">
        <v>442501244</v>
      </c>
    </row>
    <row r="1263" spans="1:7" ht="13.5" customHeight="1">
      <c r="A1263" s="132">
        <v>2987</v>
      </c>
      <c r="B1263" s="28">
        <v>46037</v>
      </c>
      <c r="C1263" s="30" t="s">
        <v>196</v>
      </c>
      <c r="D1263" s="18" t="str">
        <f t="shared" si="57"/>
        <v>MAG-FRONT FENDER-ABS-GR BLK DM</v>
      </c>
      <c r="E1263" s="36">
        <f t="shared" si="58"/>
        <v>18</v>
      </c>
      <c r="F1263" s="36">
        <f t="shared" si="59"/>
        <v>3</v>
      </c>
      <c r="G1263" s="135"/>
    </row>
    <row r="1264" spans="1:7" ht="13.5" customHeight="1">
      <c r="A1264" s="132">
        <v>2985</v>
      </c>
      <c r="B1264" s="28">
        <v>46035</v>
      </c>
      <c r="C1264" s="30" t="s">
        <v>184</v>
      </c>
      <c r="D1264" s="18" t="str">
        <f t="shared" si="57"/>
        <v>MAG-REAR PANEL TOP-ABS-GALACTIC GREY</v>
      </c>
      <c r="E1264" s="36">
        <f t="shared" si="58"/>
        <v>18</v>
      </c>
      <c r="F1264" s="36">
        <f t="shared" si="59"/>
        <v>0</v>
      </c>
      <c r="G1264" s="135"/>
    </row>
    <row r="1265" spans="1:7" ht="13.5" customHeight="1">
      <c r="A1265" s="132">
        <v>2983</v>
      </c>
      <c r="B1265" s="28">
        <v>46035</v>
      </c>
      <c r="C1265" s="30" t="s">
        <v>183</v>
      </c>
      <c r="D1265" s="18" t="str">
        <f t="shared" si="57"/>
        <v xml:space="preserve">3.00-10 ZOOM D TL42 J
</v>
      </c>
      <c r="E1265" s="36">
        <f t="shared" si="58"/>
        <v>18</v>
      </c>
      <c r="F1265" s="36">
        <f t="shared" si="59"/>
        <v>0</v>
      </c>
      <c r="G1265" s="135"/>
    </row>
    <row r="1266" spans="1:7" ht="13.5" customHeight="1">
      <c r="A1266" s="132">
        <v>2981</v>
      </c>
      <c r="B1266" s="28">
        <v>46033</v>
      </c>
      <c r="C1266" s="30" t="s">
        <v>147</v>
      </c>
      <c r="D1266" s="18" t="str">
        <f t="shared" si="57"/>
        <v>3 PIN LEAD</v>
      </c>
      <c r="E1266" s="36">
        <f t="shared" si="58"/>
        <v>0</v>
      </c>
      <c r="F1266" s="36">
        <f t="shared" si="59"/>
        <v>10</v>
      </c>
      <c r="G1266" s="135"/>
    </row>
    <row r="1267" spans="1:7" ht="13.5" customHeight="1">
      <c r="A1267" s="132">
        <v>2980</v>
      </c>
      <c r="B1267" s="28">
        <v>46033</v>
      </c>
      <c r="C1267" s="30" t="s">
        <v>112</v>
      </c>
      <c r="D1267" s="18" t="str">
        <f t="shared" si="57"/>
        <v>MAG/ZEAL-BRAKE CABLE GUIDE-STEEL-ZP-DM</v>
      </c>
      <c r="E1267" s="36">
        <f t="shared" si="58"/>
        <v>18</v>
      </c>
      <c r="F1267" s="36">
        <f t="shared" si="59"/>
        <v>11</v>
      </c>
      <c r="G1267" s="135"/>
    </row>
    <row r="1268" spans="1:7" ht="13.5" customHeight="1">
      <c r="A1268" s="132">
        <v>2980</v>
      </c>
      <c r="B1268" s="28">
        <v>46033</v>
      </c>
      <c r="C1268" s="30" t="s">
        <v>76</v>
      </c>
      <c r="D1268" s="18" t="str">
        <f t="shared" si="57"/>
        <v>Rear Bearing 6204LLU</v>
      </c>
      <c r="E1268" s="36">
        <f t="shared" si="58"/>
        <v>18</v>
      </c>
      <c r="F1268" s="36">
        <f t="shared" si="59"/>
        <v>22</v>
      </c>
      <c r="G1268" s="135"/>
    </row>
    <row r="1269" spans="1:7" ht="13.5" customHeight="1">
      <c r="A1269" s="132">
        <v>2980</v>
      </c>
      <c r="B1269" s="28">
        <v>46033</v>
      </c>
      <c r="C1269" s="30" t="s">
        <v>64</v>
      </c>
      <c r="D1269" s="18" t="str">
        <f t="shared" si="57"/>
        <v>Front Bearing Kit 6201RS (Pair)</v>
      </c>
      <c r="E1269" s="36">
        <f t="shared" si="58"/>
        <v>18</v>
      </c>
      <c r="F1269" s="36">
        <f t="shared" si="59"/>
        <v>6</v>
      </c>
      <c r="G1269" s="135"/>
    </row>
    <row r="1270" spans="1:7" ht="13.5" customHeight="1">
      <c r="A1270" s="132">
        <v>2972</v>
      </c>
      <c r="B1270" s="28">
        <v>46033</v>
      </c>
      <c r="C1270" s="30" t="s">
        <v>114</v>
      </c>
      <c r="D1270" s="18" t="str">
        <f t="shared" si="57"/>
        <v>Zeal-Brake Lever LH-Al PDC-Black PC</v>
      </c>
      <c r="E1270" s="36">
        <f t="shared" si="58"/>
        <v>18</v>
      </c>
      <c r="F1270" s="36">
        <f t="shared" si="59"/>
        <v>12</v>
      </c>
      <c r="G1270" s="135"/>
    </row>
    <row r="1271" spans="1:7" ht="13.5" customHeight="1">
      <c r="A1271" s="132">
        <v>2972</v>
      </c>
      <c r="B1271" s="28">
        <v>46033</v>
      </c>
      <c r="C1271" s="30" t="s">
        <v>112</v>
      </c>
      <c r="D1271" s="18" t="str">
        <f t="shared" si="57"/>
        <v>MAG/ZEAL-BRAKE CABLE GUIDE-STEEL-ZP-DM</v>
      </c>
      <c r="E1271" s="36">
        <f t="shared" si="58"/>
        <v>18</v>
      </c>
      <c r="F1271" s="36">
        <f t="shared" si="59"/>
        <v>11</v>
      </c>
      <c r="G1271" s="135"/>
    </row>
    <row r="1272" spans="1:7" ht="13.5" customHeight="1">
      <c r="A1272" s="132">
        <v>2972</v>
      </c>
      <c r="B1272" s="28">
        <v>46033</v>
      </c>
      <c r="C1272" s="30" t="s">
        <v>126</v>
      </c>
      <c r="D1272" s="18" t="str">
        <f t="shared" si="57"/>
        <v>Switch</v>
      </c>
      <c r="E1272" s="36">
        <f t="shared" si="58"/>
        <v>18</v>
      </c>
      <c r="F1272" s="36">
        <f t="shared" si="59"/>
        <v>101</v>
      </c>
      <c r="G1272" s="135"/>
    </row>
    <row r="1273" spans="1:7" ht="13.5" customHeight="1">
      <c r="A1273" s="132">
        <v>2972</v>
      </c>
      <c r="B1273" s="28">
        <v>46033</v>
      </c>
      <c r="C1273" s="30" t="s">
        <v>129</v>
      </c>
      <c r="D1273" s="18" t="str">
        <f t="shared" si="57"/>
        <v>Rear View Mirror Winner Magnus</v>
      </c>
      <c r="E1273" s="36">
        <f t="shared" si="58"/>
        <v>18</v>
      </c>
      <c r="F1273" s="36">
        <f t="shared" si="59"/>
        <v>34</v>
      </c>
      <c r="G1273" s="135"/>
    </row>
    <row r="1274" spans="1:7" ht="13.5" customHeight="1">
      <c r="A1274" s="132">
        <v>2977</v>
      </c>
      <c r="B1274" s="28">
        <v>46033</v>
      </c>
      <c r="C1274" s="30" t="s">
        <v>998</v>
      </c>
      <c r="D1274" s="18" t="str">
        <f t="shared" si="57"/>
        <v>90/90-12 Tyre MRF</v>
      </c>
      <c r="E1274" s="36">
        <f t="shared" si="58"/>
        <v>18</v>
      </c>
      <c r="F1274" s="36">
        <f t="shared" si="59"/>
        <v>0</v>
      </c>
      <c r="G1274" s="135"/>
    </row>
    <row r="1275" spans="1:7" ht="13.5" customHeight="1">
      <c r="A1275" s="132">
        <v>2977</v>
      </c>
      <c r="B1275" s="28">
        <v>46033</v>
      </c>
      <c r="C1275" s="14" t="s">
        <v>51</v>
      </c>
      <c r="D1275" s="18" t="str">
        <f t="shared" si="57"/>
        <v>NEXUS OIL PALCO 80W90 120Ml</v>
      </c>
      <c r="E1275" s="36">
        <f t="shared" si="58"/>
        <v>18</v>
      </c>
      <c r="F1275" s="36">
        <f t="shared" si="59"/>
        <v>4</v>
      </c>
      <c r="G1275" s="135"/>
    </row>
    <row r="1276" spans="1:7" ht="13.5" customHeight="1">
      <c r="A1276" s="132">
        <v>2977</v>
      </c>
      <c r="B1276" s="28">
        <v>46033</v>
      </c>
      <c r="C1276" s="14" t="s">
        <v>179</v>
      </c>
      <c r="D1276" s="18" t="str">
        <f t="shared" si="57"/>
        <v>BRAKE PADS</v>
      </c>
      <c r="E1276" s="36">
        <f t="shared" si="58"/>
        <v>0</v>
      </c>
      <c r="F1276" s="36">
        <f t="shared" si="59"/>
        <v>6</v>
      </c>
      <c r="G1276" s="135"/>
    </row>
    <row r="1277" spans="1:7" ht="13.5" customHeight="1">
      <c r="A1277" s="132">
        <v>2966</v>
      </c>
      <c r="B1277" s="28">
        <v>46032</v>
      </c>
      <c r="C1277" s="14" t="s">
        <v>162</v>
      </c>
      <c r="D1277" s="18" t="str">
        <f t="shared" si="57"/>
        <v>LUGG-BOX-FRONT COVER-LID-PP-BK</v>
      </c>
      <c r="E1277" s="36">
        <f t="shared" si="58"/>
        <v>18</v>
      </c>
      <c r="F1277" s="36">
        <f t="shared" si="59"/>
        <v>7</v>
      </c>
      <c r="G1277" s="135"/>
    </row>
    <row r="1278" spans="1:7" ht="13.5" customHeight="1">
      <c r="A1278" s="132">
        <v>2966</v>
      </c>
      <c r="B1278" s="28">
        <v>46032</v>
      </c>
      <c r="C1278" s="14" t="s">
        <v>315</v>
      </c>
      <c r="D1278" s="18" t="str">
        <f t="shared" si="57"/>
        <v>Auto Socket Chagori 2+4</v>
      </c>
      <c r="E1278" s="36">
        <f t="shared" si="58"/>
        <v>18</v>
      </c>
      <c r="F1278" s="36">
        <f t="shared" si="59"/>
        <v>7</v>
      </c>
      <c r="G1278" s="135"/>
    </row>
    <row r="1279" spans="1:7" ht="13.5" customHeight="1">
      <c r="A1279" s="132">
        <v>2966</v>
      </c>
      <c r="B1279" s="28">
        <v>46032</v>
      </c>
      <c r="C1279" s="65" t="s">
        <v>116</v>
      </c>
      <c r="D1279" s="18" t="str">
        <f t="shared" si="57"/>
        <v>CHARGING SOCKET-CHOGORI-M</v>
      </c>
      <c r="E1279" s="36">
        <f t="shared" si="58"/>
        <v>18</v>
      </c>
      <c r="F1279" s="36">
        <f t="shared" si="59"/>
        <v>2</v>
      </c>
      <c r="G1279" s="135"/>
    </row>
    <row r="1280" spans="1:7" ht="13.5" customHeight="1">
      <c r="A1280" s="132">
        <v>2976</v>
      </c>
      <c r="B1280" s="28">
        <v>46031</v>
      </c>
      <c r="C1280" s="65" t="s">
        <v>144</v>
      </c>
      <c r="D1280" s="18" t="str">
        <f t="shared" si="57"/>
        <v>HANDLE_LOCK_ SET</v>
      </c>
      <c r="E1280" s="36">
        <f t="shared" si="58"/>
        <v>18</v>
      </c>
      <c r="F1280" s="36">
        <f t="shared" si="59"/>
        <v>3</v>
      </c>
      <c r="G1280" s="135"/>
    </row>
    <row r="1281" spans="1:7" ht="13.5" customHeight="1">
      <c r="A1281" s="132">
        <v>2968</v>
      </c>
      <c r="B1281" s="28">
        <v>46031</v>
      </c>
      <c r="C1281" s="65" t="s">
        <v>62</v>
      </c>
      <c r="D1281" s="18" t="str">
        <f t="shared" ref="D1281:D1344" si="60">VLOOKUP(C1281,Old,2,FALSE)</f>
        <v>MAGNUS-LOCK SET-PAVNA DM</v>
      </c>
      <c r="E1281" s="36">
        <f t="shared" ref="E1281:E1344" si="61">VLOOKUP(C1281,Old,9,FALSE)</f>
        <v>18</v>
      </c>
      <c r="F1281" s="36">
        <f t="shared" ref="F1281:F1344" si="62">VLOOKUP(C1281,Old,8,FALSE)</f>
        <v>4</v>
      </c>
      <c r="G1281" s="135"/>
    </row>
    <row r="1282" spans="1:7" ht="13.5" customHeight="1">
      <c r="A1282" s="132">
        <v>2974</v>
      </c>
      <c r="B1282" s="28">
        <v>46031</v>
      </c>
      <c r="C1282" s="65" t="s">
        <v>913</v>
      </c>
      <c r="D1282" s="18" t="str">
        <f t="shared" si="60"/>
        <v>48V CHARGER-ACCORD</v>
      </c>
      <c r="E1282" s="36">
        <f t="shared" si="61"/>
        <v>5</v>
      </c>
      <c r="F1282" s="36">
        <f t="shared" si="62"/>
        <v>0</v>
      </c>
      <c r="G1282" s="135"/>
    </row>
    <row r="1283" spans="1:7" ht="13.5" customHeight="1">
      <c r="A1283" s="132">
        <v>2973</v>
      </c>
      <c r="B1283" s="28">
        <v>46031</v>
      </c>
      <c r="C1283" s="65" t="s">
        <v>132</v>
      </c>
      <c r="D1283" s="18" t="str">
        <f t="shared" si="60"/>
        <v>Zeal-Throttle-Black-DM</v>
      </c>
      <c r="E1283" s="36">
        <f t="shared" si="61"/>
        <v>18</v>
      </c>
      <c r="F1283" s="36">
        <f t="shared" si="62"/>
        <v>2</v>
      </c>
      <c r="G1283" s="135"/>
    </row>
    <row r="1284" spans="1:7" ht="13.5" customHeight="1">
      <c r="A1284" s="132">
        <v>2967</v>
      </c>
      <c r="B1284" s="28">
        <v>46030</v>
      </c>
      <c r="C1284" s="65" t="s">
        <v>208</v>
      </c>
      <c r="D1284" s="18" t="str">
        <f t="shared" si="60"/>
        <v>MAG-REAR PANEL TOP-ABS-OCEAN BLUE DM</v>
      </c>
      <c r="E1284" s="36">
        <f t="shared" si="61"/>
        <v>18</v>
      </c>
      <c r="F1284" s="36">
        <f t="shared" si="62"/>
        <v>2</v>
      </c>
      <c r="G1284" s="135"/>
    </row>
    <row r="1285" spans="1:7" ht="13.5" customHeight="1">
      <c r="A1285" s="132">
        <v>2967</v>
      </c>
      <c r="B1285" s="28">
        <v>46030</v>
      </c>
      <c r="C1285" s="65" t="s">
        <v>148</v>
      </c>
      <c r="D1285" s="18" t="str">
        <f t="shared" si="60"/>
        <v>Zeal-Brake Lever RH-Al PDC-Black PC</v>
      </c>
      <c r="E1285" s="36">
        <f t="shared" si="61"/>
        <v>18</v>
      </c>
      <c r="F1285" s="36">
        <f t="shared" si="62"/>
        <v>1</v>
      </c>
      <c r="G1285" s="135"/>
    </row>
    <row r="1286" spans="1:7" ht="13.5" customHeight="1">
      <c r="A1286" s="132">
        <v>2971</v>
      </c>
      <c r="B1286" s="28">
        <v>46030</v>
      </c>
      <c r="C1286" s="65" t="s">
        <v>116</v>
      </c>
      <c r="D1286" s="18" t="str">
        <f t="shared" si="60"/>
        <v>CHARGING SOCKET-CHOGORI-M</v>
      </c>
      <c r="E1286" s="36">
        <f t="shared" si="61"/>
        <v>18</v>
      </c>
      <c r="F1286" s="36">
        <f t="shared" si="62"/>
        <v>2</v>
      </c>
      <c r="G1286" s="135"/>
    </row>
    <row r="1287" spans="1:7" ht="13.5" customHeight="1">
      <c r="A1287" s="132">
        <v>2962</v>
      </c>
      <c r="B1287" s="28">
        <v>46030</v>
      </c>
      <c r="C1287" s="65" t="s">
        <v>112</v>
      </c>
      <c r="D1287" s="18" t="str">
        <f t="shared" si="60"/>
        <v>MAG/ZEAL-BRAKE CABLE GUIDE-STEEL-ZP-DM</v>
      </c>
      <c r="E1287" s="36">
        <f t="shared" si="61"/>
        <v>18</v>
      </c>
      <c r="F1287" s="36">
        <f t="shared" si="62"/>
        <v>11</v>
      </c>
      <c r="G1287" s="135"/>
    </row>
    <row r="1288" spans="1:7" ht="13.5" customHeight="1">
      <c r="A1288" s="132">
        <v>2962</v>
      </c>
      <c r="B1288" s="28">
        <v>46030</v>
      </c>
      <c r="C1288" s="65" t="s">
        <v>80</v>
      </c>
      <c r="D1288" s="18" t="str">
        <f t="shared" si="60"/>
        <v>MAGNUS HS-Rear Brake Cable</v>
      </c>
      <c r="E1288" s="36">
        <f t="shared" si="61"/>
        <v>18</v>
      </c>
      <c r="F1288" s="36">
        <f t="shared" si="62"/>
        <v>9</v>
      </c>
      <c r="G1288" s="135"/>
    </row>
    <row r="1289" spans="1:7" ht="13.5" customHeight="1">
      <c r="A1289" s="132">
        <v>2962</v>
      </c>
      <c r="B1289" s="28">
        <v>46030</v>
      </c>
      <c r="C1289" s="65" t="s">
        <v>129</v>
      </c>
      <c r="D1289" s="18" t="str">
        <f t="shared" si="60"/>
        <v>Rear View Mirror Winner Magnus</v>
      </c>
      <c r="E1289" s="36">
        <f t="shared" si="61"/>
        <v>18</v>
      </c>
      <c r="F1289" s="36">
        <f t="shared" si="62"/>
        <v>34</v>
      </c>
      <c r="G1289" s="135"/>
    </row>
    <row r="1290" spans="1:7" ht="13.5" customHeight="1">
      <c r="A1290" s="132">
        <v>2962</v>
      </c>
      <c r="B1290" s="28">
        <v>46030</v>
      </c>
      <c r="C1290" s="65" t="s">
        <v>70</v>
      </c>
      <c r="D1290" s="18" t="str">
        <f t="shared" si="60"/>
        <v>Brake Shoe Magnus</v>
      </c>
      <c r="E1290" s="36">
        <f t="shared" si="61"/>
        <v>18</v>
      </c>
      <c r="F1290" s="36">
        <f t="shared" si="62"/>
        <v>35</v>
      </c>
      <c r="G1290" s="135"/>
    </row>
    <row r="1291" spans="1:7" ht="13.5" customHeight="1">
      <c r="A1291" s="132">
        <v>2970</v>
      </c>
      <c r="B1291" s="28">
        <v>45665</v>
      </c>
      <c r="C1291" s="65" t="s">
        <v>132</v>
      </c>
      <c r="D1291" s="18" t="str">
        <f t="shared" si="60"/>
        <v>Zeal-Throttle-Black-DM</v>
      </c>
      <c r="E1291" s="36">
        <f t="shared" si="61"/>
        <v>18</v>
      </c>
      <c r="F1291" s="36">
        <f t="shared" si="62"/>
        <v>2</v>
      </c>
      <c r="G1291" s="135"/>
    </row>
    <row r="1292" spans="1:7" ht="13.5" customHeight="1">
      <c r="A1292" s="132">
        <v>2963</v>
      </c>
      <c r="B1292" s="28">
        <v>46029</v>
      </c>
      <c r="C1292" s="65" t="s">
        <v>44</v>
      </c>
      <c r="D1292" s="18" t="str">
        <f t="shared" si="60"/>
        <v>MAG-FORK STEM RACER-ID30-CH STEEL</v>
      </c>
      <c r="E1292" s="36">
        <f t="shared" si="61"/>
        <v>18</v>
      </c>
      <c r="F1292" s="36">
        <f t="shared" si="62"/>
        <v>9</v>
      </c>
      <c r="G1292" s="135"/>
    </row>
    <row r="1293" spans="1:7" ht="13.5" customHeight="1">
      <c r="A1293" s="132">
        <v>2963</v>
      </c>
      <c r="B1293" s="28">
        <v>46029</v>
      </c>
      <c r="C1293" s="65" t="s">
        <v>56</v>
      </c>
      <c r="D1293" s="18" t="str">
        <f t="shared" si="60"/>
        <v>MAG-BOTTOM RACER CUP-CH STEEL</v>
      </c>
      <c r="E1293" s="36">
        <f t="shared" si="61"/>
        <v>18</v>
      </c>
      <c r="F1293" s="36">
        <f t="shared" si="62"/>
        <v>9</v>
      </c>
      <c r="G1293" s="135"/>
    </row>
    <row r="1294" spans="1:7" ht="13.5" customHeight="1">
      <c r="A1294" s="132">
        <v>2963</v>
      </c>
      <c r="B1294" s="28">
        <v>46029</v>
      </c>
      <c r="C1294" s="65" t="s">
        <v>61</v>
      </c>
      <c r="D1294" s="18" t="str">
        <f t="shared" si="60"/>
        <v>MAG-TOP RACER CUP-CH STEEL</v>
      </c>
      <c r="E1294" s="36">
        <f t="shared" si="61"/>
        <v>18</v>
      </c>
      <c r="F1294" s="36">
        <f t="shared" si="62"/>
        <v>9</v>
      </c>
      <c r="G1294" s="135"/>
    </row>
    <row r="1295" spans="1:7" ht="13.5" customHeight="1">
      <c r="A1295" s="132">
        <v>2963</v>
      </c>
      <c r="B1295" s="28">
        <v>46029</v>
      </c>
      <c r="C1295" s="65" t="s">
        <v>66</v>
      </c>
      <c r="D1295" s="18" t="str">
        <f t="shared" si="60"/>
        <v>20X4MM MAG-RACER BALL&amp;CAGE-4MM-TOP</v>
      </c>
      <c r="E1295" s="36">
        <f t="shared" si="61"/>
        <v>18</v>
      </c>
      <c r="F1295" s="36">
        <f t="shared" si="62"/>
        <v>9</v>
      </c>
      <c r="G1295" s="135"/>
    </row>
    <row r="1296" spans="1:7" ht="13.5" customHeight="1">
      <c r="A1296" s="132">
        <v>2963</v>
      </c>
      <c r="B1296" s="28">
        <v>46029</v>
      </c>
      <c r="C1296" s="65" t="s">
        <v>73</v>
      </c>
      <c r="D1296" s="18" t="str">
        <f t="shared" si="60"/>
        <v>14X6.35MAG-RACER BALL 6.35MM-BEARING-BTM</v>
      </c>
      <c r="E1296" s="36">
        <f t="shared" si="61"/>
        <v>18</v>
      </c>
      <c r="F1296" s="36">
        <f t="shared" si="62"/>
        <v>9</v>
      </c>
      <c r="G1296" s="135"/>
    </row>
    <row r="1297" spans="1:7" ht="13.5" customHeight="1">
      <c r="A1297" s="132">
        <v>2963</v>
      </c>
      <c r="B1297" s="28">
        <v>46029</v>
      </c>
      <c r="C1297" s="65" t="s">
        <v>78</v>
      </c>
      <c r="D1297" s="18" t="str">
        <f t="shared" si="60"/>
        <v>ZEAL/REO-RACER NUT-M24X3 HEX 32 MM-YZP</v>
      </c>
      <c r="E1297" s="36">
        <f t="shared" si="61"/>
        <v>18</v>
      </c>
      <c r="F1297" s="36">
        <f t="shared" si="62"/>
        <v>9</v>
      </c>
      <c r="G1297" s="135"/>
    </row>
    <row r="1298" spans="1:7" ht="13.5" customHeight="1">
      <c r="A1298" s="132">
        <v>2963</v>
      </c>
      <c r="B1298" s="28">
        <v>46029</v>
      </c>
      <c r="C1298" s="65" t="s">
        <v>83</v>
      </c>
      <c r="D1298" s="18" t="str">
        <f t="shared" si="60"/>
        <v>ZEAL/REO-RACER NUT-M24X3 HEX 46 MM-YZP</v>
      </c>
      <c r="E1298" s="36">
        <f t="shared" si="61"/>
        <v>18</v>
      </c>
      <c r="F1298" s="36">
        <f t="shared" si="62"/>
        <v>9</v>
      </c>
      <c r="G1298" s="135"/>
    </row>
    <row r="1299" spans="1:7" ht="13.5" customHeight="1">
      <c r="A1299" s="132">
        <v>2963</v>
      </c>
      <c r="B1299" s="28">
        <v>46029</v>
      </c>
      <c r="C1299" s="65" t="s">
        <v>88</v>
      </c>
      <c r="D1299" s="18" t="str">
        <f t="shared" si="60"/>
        <v>FORK RACER DUST CAP-PP</v>
      </c>
      <c r="E1299" s="36">
        <f t="shared" si="61"/>
        <v>18</v>
      </c>
      <c r="F1299" s="36">
        <f t="shared" si="62"/>
        <v>20</v>
      </c>
      <c r="G1299" s="135"/>
    </row>
    <row r="1300" spans="1:7" ht="13.5" customHeight="1">
      <c r="A1300" s="132">
        <v>2963</v>
      </c>
      <c r="B1300" s="28">
        <v>46029</v>
      </c>
      <c r="C1300" s="30" t="s">
        <v>918</v>
      </c>
      <c r="D1300" s="18" t="str">
        <f t="shared" si="60"/>
        <v>Reo/Zeal-Front Inner Mudguard DM</v>
      </c>
      <c r="E1300" s="36">
        <f t="shared" si="61"/>
        <v>18</v>
      </c>
      <c r="F1300" s="36">
        <f t="shared" si="62"/>
        <v>0</v>
      </c>
      <c r="G1300" s="135"/>
    </row>
    <row r="1301" spans="1:7" ht="13.5" customHeight="1">
      <c r="A1301" s="132">
        <v>2963</v>
      </c>
      <c r="B1301" s="28">
        <v>46029</v>
      </c>
      <c r="C1301" s="30" t="s">
        <v>331</v>
      </c>
      <c r="D1301" s="18" t="str">
        <f t="shared" si="60"/>
        <v>REO-LOCK SET ASSY-WITH AMPERE LOGO</v>
      </c>
      <c r="E1301" s="36">
        <f t="shared" si="61"/>
        <v>18</v>
      </c>
      <c r="F1301" s="36">
        <f t="shared" si="62"/>
        <v>2</v>
      </c>
      <c r="G1301" s="135"/>
    </row>
    <row r="1302" spans="1:7" ht="13.5" customHeight="1">
      <c r="A1302" s="132">
        <v>2963</v>
      </c>
      <c r="B1302" s="28">
        <v>46029</v>
      </c>
      <c r="C1302" s="30" t="s">
        <v>377</v>
      </c>
      <c r="D1302" s="18" t="str">
        <f t="shared" si="60"/>
        <v>Brake Shoe Reo</v>
      </c>
      <c r="E1302" s="36">
        <f t="shared" si="61"/>
        <v>0</v>
      </c>
      <c r="F1302" s="36">
        <f t="shared" si="62"/>
        <v>6</v>
      </c>
      <c r="G1302" s="135"/>
    </row>
    <row r="1303" spans="1:7" ht="13.5" customHeight="1">
      <c r="A1303" s="132">
        <v>2963</v>
      </c>
      <c r="B1303" s="28">
        <v>46029</v>
      </c>
      <c r="C1303" s="30" t="s">
        <v>531</v>
      </c>
      <c r="D1303" s="18" t="str">
        <f t="shared" si="60"/>
        <v>Reo-Instrument Cluster cover-Blue with b</v>
      </c>
      <c r="E1303" s="36">
        <f t="shared" si="61"/>
        <v>18</v>
      </c>
      <c r="F1303" s="36">
        <f t="shared" si="62"/>
        <v>0</v>
      </c>
      <c r="G1303" s="135"/>
    </row>
    <row r="1304" spans="1:7" ht="13.5" customHeight="1">
      <c r="A1304" s="132">
        <v>2963</v>
      </c>
      <c r="B1304" s="28">
        <v>46029</v>
      </c>
      <c r="C1304" s="30" t="s">
        <v>532</v>
      </c>
      <c r="D1304" s="18" t="str">
        <f t="shared" si="60"/>
        <v>Reo/Zeal-Instrument Cluster Cover</v>
      </c>
      <c r="E1304" s="36">
        <f t="shared" si="61"/>
        <v>18</v>
      </c>
      <c r="F1304" s="36">
        <f t="shared" si="62"/>
        <v>0</v>
      </c>
      <c r="G1304" s="135"/>
    </row>
    <row r="1305" spans="1:7" ht="13.5" customHeight="1">
      <c r="A1305" s="132">
        <v>2963</v>
      </c>
      <c r="B1305" s="28">
        <v>46029</v>
      </c>
      <c r="C1305" s="30" t="s">
        <v>545</v>
      </c>
      <c r="D1305" s="18" t="str">
        <f t="shared" si="60"/>
        <v>Reo PLUS -Front Panel Bottom-blue</v>
      </c>
      <c r="E1305" s="36">
        <f t="shared" si="61"/>
        <v>18</v>
      </c>
      <c r="F1305" s="36">
        <f t="shared" si="62"/>
        <v>0</v>
      </c>
      <c r="G1305" s="135"/>
    </row>
    <row r="1306" spans="1:7" ht="13.5" customHeight="1">
      <c r="A1306" s="132">
        <v>2963</v>
      </c>
      <c r="B1306" s="28">
        <v>46029</v>
      </c>
      <c r="C1306" s="30" t="s">
        <v>534</v>
      </c>
      <c r="D1306" s="18" t="str">
        <f t="shared" si="60"/>
        <v>Reo/Zeal-Glove Box Panel</v>
      </c>
      <c r="E1306" s="36">
        <f t="shared" si="61"/>
        <v>18</v>
      </c>
      <c r="F1306" s="36">
        <f t="shared" si="62"/>
        <v>0</v>
      </c>
      <c r="G1306" s="135"/>
    </row>
    <row r="1307" spans="1:7" ht="13.5" customHeight="1">
      <c r="A1307" s="132">
        <v>2963</v>
      </c>
      <c r="B1307" s="28">
        <v>46029</v>
      </c>
      <c r="C1307" s="30" t="s">
        <v>535</v>
      </c>
      <c r="D1307" s="18" t="str">
        <f t="shared" si="60"/>
        <v>Reo/Zeal-Glove Box Connector</v>
      </c>
      <c r="E1307" s="36">
        <f t="shared" si="61"/>
        <v>18</v>
      </c>
      <c r="F1307" s="36">
        <f t="shared" si="62"/>
        <v>0</v>
      </c>
      <c r="G1307" s="135"/>
    </row>
    <row r="1308" spans="1:7" ht="13.5" customHeight="1">
      <c r="A1308" s="132">
        <v>2963</v>
      </c>
      <c r="B1308" s="28">
        <v>46029</v>
      </c>
      <c r="C1308" s="30" t="s">
        <v>536</v>
      </c>
      <c r="D1308" s="18" t="str">
        <f t="shared" si="60"/>
        <v>Reo-Protection Board LH-Grey</v>
      </c>
      <c r="E1308" s="36">
        <f t="shared" si="61"/>
        <v>18</v>
      </c>
      <c r="F1308" s="36">
        <f t="shared" si="62"/>
        <v>0</v>
      </c>
      <c r="G1308" s="135"/>
    </row>
    <row r="1309" spans="1:7" ht="13.5" customHeight="1">
      <c r="A1309" s="132">
        <v>2963</v>
      </c>
      <c r="B1309" s="28">
        <v>46029</v>
      </c>
      <c r="C1309" s="30" t="s">
        <v>539</v>
      </c>
      <c r="D1309" s="18" t="str">
        <f t="shared" si="60"/>
        <v>Reo-Protection Board RH-Grey</v>
      </c>
      <c r="E1309" s="36">
        <f t="shared" si="61"/>
        <v>18</v>
      </c>
      <c r="F1309" s="36">
        <f t="shared" si="62"/>
        <v>0</v>
      </c>
      <c r="G1309" s="135"/>
    </row>
    <row r="1310" spans="1:7" ht="13.5" customHeight="1">
      <c r="A1310" s="132">
        <v>2963</v>
      </c>
      <c r="B1310" s="28">
        <v>46029</v>
      </c>
      <c r="C1310" s="30" t="s">
        <v>540</v>
      </c>
      <c r="D1310" s="18" t="str">
        <f t="shared" si="60"/>
        <v>Reo PLUS - Front Fender-Blue</v>
      </c>
      <c r="E1310" s="36">
        <f t="shared" si="61"/>
        <v>18</v>
      </c>
      <c r="F1310" s="36">
        <f t="shared" si="62"/>
        <v>0</v>
      </c>
      <c r="G1310" s="135"/>
    </row>
    <row r="1311" spans="1:7" ht="13.5" customHeight="1">
      <c r="A1311" s="132">
        <v>2963</v>
      </c>
      <c r="B1311" s="28">
        <v>46029</v>
      </c>
      <c r="C1311" s="30" t="s">
        <v>465</v>
      </c>
      <c r="D1311" s="18" t="str">
        <f t="shared" si="60"/>
        <v>Reo/Zeal-Swing Arm Cover LH-PP-Black</v>
      </c>
      <c r="E1311" s="36">
        <f t="shared" si="61"/>
        <v>18</v>
      </c>
      <c r="F1311" s="36">
        <f t="shared" si="62"/>
        <v>2</v>
      </c>
      <c r="G1311" s="135"/>
    </row>
    <row r="1312" spans="1:7" ht="13.5" customHeight="1">
      <c r="A1312" s="132">
        <v>2963</v>
      </c>
      <c r="B1312" s="28">
        <v>46029</v>
      </c>
      <c r="C1312" s="30" t="s">
        <v>264</v>
      </c>
      <c r="D1312" s="18" t="str">
        <f t="shared" si="60"/>
        <v>Reo-Rear Brake Cable</v>
      </c>
      <c r="E1312" s="36">
        <f t="shared" si="61"/>
        <v>18</v>
      </c>
      <c r="F1312" s="36">
        <f t="shared" si="62"/>
        <v>5</v>
      </c>
      <c r="G1312" s="135"/>
    </row>
    <row r="1313" spans="1:7" ht="13.5" customHeight="1">
      <c r="A1313" s="132">
        <v>2963</v>
      </c>
      <c r="B1313" s="28">
        <v>46029</v>
      </c>
      <c r="C1313" s="30" t="s">
        <v>541</v>
      </c>
      <c r="D1313" s="18" t="str">
        <f t="shared" si="60"/>
        <v>Reo/Zeal-Frame Number Cover</v>
      </c>
      <c r="E1313" s="36">
        <f t="shared" si="61"/>
        <v>18</v>
      </c>
      <c r="F1313" s="36">
        <f t="shared" si="62"/>
        <v>0</v>
      </c>
      <c r="G1313" s="135"/>
    </row>
    <row r="1314" spans="1:7" ht="13.5" customHeight="1">
      <c r="A1314" s="132">
        <v>2963</v>
      </c>
      <c r="B1314" s="28">
        <v>46029</v>
      </c>
      <c r="C1314" s="30" t="s">
        <v>542</v>
      </c>
      <c r="D1314" s="18" t="str">
        <f t="shared" si="60"/>
        <v>Reo/Zeal-Luggage Box</v>
      </c>
      <c r="E1314" s="36">
        <f t="shared" si="61"/>
        <v>18</v>
      </c>
      <c r="F1314" s="36">
        <f t="shared" si="62"/>
        <v>0</v>
      </c>
      <c r="G1314" s="135"/>
    </row>
    <row r="1315" spans="1:7" ht="13.5" customHeight="1">
      <c r="A1315" s="132">
        <v>2930</v>
      </c>
      <c r="B1315" s="28">
        <v>46029</v>
      </c>
      <c r="C1315" s="30" t="s">
        <v>105</v>
      </c>
      <c r="D1315" s="18" t="str">
        <f t="shared" si="60"/>
        <v>WHEEL SPROCKET</v>
      </c>
      <c r="E1315" s="36">
        <f t="shared" si="61"/>
        <v>18</v>
      </c>
      <c r="F1315" s="36">
        <f t="shared" si="62"/>
        <v>1</v>
      </c>
      <c r="G1315" s="135"/>
    </row>
    <row r="1316" spans="1:7" ht="13.5" customHeight="1">
      <c r="A1316" s="132">
        <v>2930</v>
      </c>
      <c r="B1316" s="28">
        <v>46029</v>
      </c>
      <c r="C1316" s="30" t="s">
        <v>108</v>
      </c>
      <c r="D1316" s="18" t="str">
        <f t="shared" si="60"/>
        <v>MOTOR SPROCKET</v>
      </c>
      <c r="E1316" s="36">
        <f t="shared" si="61"/>
        <v>18</v>
      </c>
      <c r="F1316" s="36">
        <f t="shared" si="62"/>
        <v>1</v>
      </c>
      <c r="G1316" s="135"/>
    </row>
    <row r="1317" spans="1:7" ht="13.5" customHeight="1">
      <c r="A1317" s="132">
        <v>2930</v>
      </c>
      <c r="B1317" s="28">
        <v>46029</v>
      </c>
      <c r="C1317" s="30" t="s">
        <v>113</v>
      </c>
      <c r="D1317" s="18" t="str">
        <f t="shared" si="60"/>
        <v>BELT</v>
      </c>
      <c r="E1317" s="36">
        <f t="shared" si="61"/>
        <v>18</v>
      </c>
      <c r="F1317" s="36">
        <f t="shared" si="62"/>
        <v>1</v>
      </c>
      <c r="G1317" s="135"/>
    </row>
    <row r="1318" spans="1:7" ht="13.5" customHeight="1">
      <c r="A1318" s="132">
        <v>2930</v>
      </c>
      <c r="B1318" s="28">
        <v>46029</v>
      </c>
      <c r="C1318" s="30" t="s">
        <v>48</v>
      </c>
      <c r="D1318" s="18" t="str">
        <f t="shared" si="60"/>
        <v>BRAKE LEVER RH-ALU BLK PC -ADVIK</v>
      </c>
      <c r="E1318" s="36">
        <f t="shared" si="61"/>
        <v>18</v>
      </c>
      <c r="F1318" s="36">
        <f t="shared" si="62"/>
        <v>1</v>
      </c>
      <c r="G1318" s="135"/>
    </row>
    <row r="1319" spans="1:7" ht="13.5" customHeight="1">
      <c r="A1319" s="132">
        <v>2930</v>
      </c>
      <c r="B1319" s="28">
        <v>46029</v>
      </c>
      <c r="C1319" s="30" t="s">
        <v>160</v>
      </c>
      <c r="D1319" s="18" t="str">
        <f t="shared" si="60"/>
        <v>BRAKE LEVER CBS ASSY WITH BSS-LH-PC</v>
      </c>
      <c r="E1319" s="36">
        <f t="shared" si="61"/>
        <v>18</v>
      </c>
      <c r="F1319" s="36">
        <f t="shared" si="62"/>
        <v>-1</v>
      </c>
      <c r="G1319" s="135"/>
    </row>
    <row r="1320" spans="1:7" ht="13.5" customHeight="1">
      <c r="A1320" s="132">
        <v>2930</v>
      </c>
      <c r="B1320" s="28">
        <v>46029</v>
      </c>
      <c r="C1320" s="30" t="s">
        <v>112</v>
      </c>
      <c r="D1320" s="18" t="str">
        <f t="shared" si="60"/>
        <v>MAG/ZEAL-BRAKE CABLE GUIDE-STEEL-ZP-DM</v>
      </c>
      <c r="E1320" s="36">
        <f t="shared" si="61"/>
        <v>18</v>
      </c>
      <c r="F1320" s="36">
        <f t="shared" si="62"/>
        <v>11</v>
      </c>
      <c r="G1320" s="135"/>
    </row>
    <row r="1321" spans="1:7" ht="13.5" customHeight="1">
      <c r="A1321" s="132">
        <v>2930</v>
      </c>
      <c r="B1321" s="28">
        <v>46029</v>
      </c>
      <c r="C1321" s="30" t="s">
        <v>70</v>
      </c>
      <c r="D1321" s="18" t="str">
        <f t="shared" si="60"/>
        <v>Brake Shoe Magnus</v>
      </c>
      <c r="E1321" s="36">
        <f t="shared" si="61"/>
        <v>18</v>
      </c>
      <c r="F1321" s="36">
        <f t="shared" si="62"/>
        <v>35</v>
      </c>
      <c r="G1321" s="135"/>
    </row>
    <row r="1322" spans="1:7" ht="13.5" customHeight="1">
      <c r="A1322" s="132">
        <v>2930</v>
      </c>
      <c r="B1322" s="28">
        <v>46029</v>
      </c>
      <c r="C1322" s="30" t="s">
        <v>70</v>
      </c>
      <c r="D1322" s="18" t="str">
        <f t="shared" si="60"/>
        <v>Brake Shoe Magnus</v>
      </c>
      <c r="E1322" s="36">
        <f t="shared" si="61"/>
        <v>18</v>
      </c>
      <c r="F1322" s="36">
        <f t="shared" si="62"/>
        <v>35</v>
      </c>
      <c r="G1322" s="135"/>
    </row>
    <row r="1323" spans="1:7" ht="13.5" customHeight="1">
      <c r="A1323" s="132">
        <v>2932</v>
      </c>
      <c r="B1323" s="28">
        <v>46029</v>
      </c>
      <c r="C1323" s="30" t="s">
        <v>62</v>
      </c>
      <c r="D1323" s="18" t="str">
        <f t="shared" si="60"/>
        <v>MAGNUS-LOCK SET-PAVNA DM</v>
      </c>
      <c r="E1323" s="36">
        <f t="shared" si="61"/>
        <v>18</v>
      </c>
      <c r="F1323" s="36">
        <f t="shared" si="62"/>
        <v>4</v>
      </c>
      <c r="G1323" s="135"/>
    </row>
    <row r="1324" spans="1:7" ht="13.5" customHeight="1">
      <c r="A1324" s="132">
        <v>2932</v>
      </c>
      <c r="B1324" s="28">
        <v>46029</v>
      </c>
      <c r="C1324" s="30" t="s">
        <v>70</v>
      </c>
      <c r="D1324" s="18" t="str">
        <f t="shared" si="60"/>
        <v>Brake Shoe Magnus</v>
      </c>
      <c r="E1324" s="36">
        <f t="shared" si="61"/>
        <v>18</v>
      </c>
      <c r="F1324" s="36">
        <f t="shared" si="62"/>
        <v>35</v>
      </c>
      <c r="G1324" s="135"/>
    </row>
    <row r="1325" spans="1:7" ht="13.5" customHeight="1">
      <c r="A1325" s="132">
        <v>2952</v>
      </c>
      <c r="B1325" s="28">
        <v>46028</v>
      </c>
      <c r="C1325" s="30" t="s">
        <v>95</v>
      </c>
      <c r="D1325" s="18" t="str">
        <f t="shared" si="60"/>
        <v>AIR VALVE-TS1630-TUBELESS-TRITON-REAR</v>
      </c>
      <c r="E1325" s="36">
        <f t="shared" si="61"/>
        <v>18</v>
      </c>
      <c r="F1325" s="36">
        <f t="shared" si="62"/>
        <v>22</v>
      </c>
      <c r="G1325" s="135"/>
    </row>
    <row r="1326" spans="1:7" ht="13.5" customHeight="1">
      <c r="A1326" s="132">
        <v>2952</v>
      </c>
      <c r="B1326" s="28">
        <v>46028</v>
      </c>
      <c r="C1326" s="30" t="s">
        <v>498</v>
      </c>
      <c r="D1326" s="18" t="str">
        <f t="shared" si="60"/>
        <v>Magnus_Ph0_CEAD_AMP303_FOC_1.2KW</v>
      </c>
      <c r="E1326" s="36">
        <f t="shared" si="61"/>
        <v>18</v>
      </c>
      <c r="F1326" s="36">
        <f t="shared" si="62"/>
        <v>0</v>
      </c>
      <c r="G1326" s="135"/>
    </row>
    <row r="1327" spans="1:7" ht="13.5" customHeight="1">
      <c r="A1327" s="132">
        <v>2961</v>
      </c>
      <c r="B1327" s="28">
        <v>46026</v>
      </c>
      <c r="C1327" s="30" t="s">
        <v>160</v>
      </c>
      <c r="D1327" s="18" t="str">
        <f t="shared" si="60"/>
        <v>BRAKE LEVER CBS ASSY WITH BSS-LH-PC</v>
      </c>
      <c r="E1327" s="36">
        <f t="shared" si="61"/>
        <v>18</v>
      </c>
      <c r="F1327" s="36">
        <f t="shared" si="62"/>
        <v>-1</v>
      </c>
      <c r="G1327" s="135"/>
    </row>
    <row r="1328" spans="1:7" ht="13.5" customHeight="1">
      <c r="A1328" s="132">
        <v>2961</v>
      </c>
      <c r="B1328" s="28">
        <v>46026</v>
      </c>
      <c r="C1328" s="30" t="s">
        <v>258</v>
      </c>
      <c r="D1328" s="18" t="str">
        <f t="shared" si="60"/>
        <v>Magnus/zeal-Seat Latch DM</v>
      </c>
      <c r="E1328" s="36">
        <f t="shared" si="61"/>
        <v>18</v>
      </c>
      <c r="F1328" s="36">
        <f t="shared" si="62"/>
        <v>5</v>
      </c>
      <c r="G1328" s="135"/>
    </row>
    <row r="1329" spans="1:7" ht="13.5" customHeight="1">
      <c r="A1329" s="132">
        <v>2961</v>
      </c>
      <c r="B1329" s="28">
        <v>46026</v>
      </c>
      <c r="C1329" s="30" t="s">
        <v>70</v>
      </c>
      <c r="D1329" s="18" t="str">
        <f t="shared" si="60"/>
        <v>Brake Shoe Magnus</v>
      </c>
      <c r="E1329" s="36">
        <f t="shared" si="61"/>
        <v>18</v>
      </c>
      <c r="F1329" s="36">
        <f t="shared" si="62"/>
        <v>35</v>
      </c>
      <c r="G1329" s="135"/>
    </row>
    <row r="1330" spans="1:7" ht="13.5" customHeight="1">
      <c r="A1330" s="132">
        <v>2956</v>
      </c>
      <c r="B1330" s="28">
        <v>46026</v>
      </c>
      <c r="C1330" s="30" t="s">
        <v>160</v>
      </c>
      <c r="D1330" s="18" t="str">
        <f t="shared" si="60"/>
        <v>BRAKE LEVER CBS ASSY WITH BSS-LH-PC</v>
      </c>
      <c r="E1330" s="36">
        <f t="shared" si="61"/>
        <v>18</v>
      </c>
      <c r="F1330" s="36">
        <f t="shared" si="62"/>
        <v>-1</v>
      </c>
      <c r="G1330" s="135"/>
    </row>
    <row r="1331" spans="1:7" ht="13.5" customHeight="1">
      <c r="A1331" s="132">
        <v>2956</v>
      </c>
      <c r="B1331" s="28">
        <v>46026</v>
      </c>
      <c r="C1331" s="30" t="s">
        <v>70</v>
      </c>
      <c r="D1331" s="18" t="str">
        <f t="shared" si="60"/>
        <v>Brake Shoe Magnus</v>
      </c>
      <c r="E1331" s="36">
        <f t="shared" si="61"/>
        <v>18</v>
      </c>
      <c r="F1331" s="36">
        <f t="shared" si="62"/>
        <v>35</v>
      </c>
      <c r="G1331" s="135"/>
    </row>
    <row r="1332" spans="1:7" ht="13.5" customHeight="1">
      <c r="A1332" s="132">
        <v>2960</v>
      </c>
      <c r="B1332" s="28">
        <v>46026</v>
      </c>
      <c r="C1332" s="30" t="s">
        <v>398</v>
      </c>
      <c r="D1332" s="18" t="str">
        <f t="shared" si="60"/>
        <v>MAG-FRONT FENDER-ABS-MATT B.BLACK-DM</v>
      </c>
      <c r="E1332" s="36">
        <f t="shared" si="61"/>
        <v>18</v>
      </c>
      <c r="F1332" s="36">
        <f t="shared" si="62"/>
        <v>0</v>
      </c>
      <c r="G1332" s="135"/>
    </row>
    <row r="1333" spans="1:7" ht="13.5" customHeight="1">
      <c r="A1333" s="132">
        <v>2954</v>
      </c>
      <c r="B1333" s="28">
        <v>46026</v>
      </c>
      <c r="C1333" s="30" t="s">
        <v>561</v>
      </c>
      <c r="D1333" s="18" t="str">
        <f t="shared" si="60"/>
        <v>ZEAL/MAGNUS-EX/PWR-SIDESTAND-REED-SWITCH</v>
      </c>
      <c r="E1333" s="36">
        <f t="shared" si="61"/>
        <v>18</v>
      </c>
      <c r="F1333" s="36">
        <f t="shared" si="62"/>
        <v>5</v>
      </c>
      <c r="G1333" s="135"/>
    </row>
    <row r="1334" spans="1:7" ht="13.5" customHeight="1">
      <c r="A1334" s="132">
        <v>2943</v>
      </c>
      <c r="B1334" s="28">
        <v>46026</v>
      </c>
      <c r="C1334" s="30" t="s">
        <v>38</v>
      </c>
      <c r="D1334" s="18" t="str">
        <f t="shared" si="60"/>
        <v>MAG-INS.CLUSTER COVER FRONT-ABS-GALACTIC</v>
      </c>
      <c r="E1334" s="36">
        <f t="shared" si="61"/>
        <v>18</v>
      </c>
      <c r="F1334" s="36">
        <f t="shared" si="62"/>
        <v>1</v>
      </c>
      <c r="G1334" s="135"/>
    </row>
    <row r="1335" spans="1:7" ht="13.5" customHeight="1">
      <c r="A1335" s="132">
        <v>2943</v>
      </c>
      <c r="B1335" s="28">
        <v>46026</v>
      </c>
      <c r="C1335" s="30" t="s">
        <v>177</v>
      </c>
      <c r="D1335" s="18" t="str">
        <f t="shared" si="60"/>
        <v>MAG-INS.CLUSTER COVER REAR-ABS-GALACTIC</v>
      </c>
      <c r="E1335" s="36">
        <f t="shared" si="61"/>
        <v>18</v>
      </c>
      <c r="F1335" s="36">
        <f t="shared" si="62"/>
        <v>1</v>
      </c>
      <c r="G1335" s="135"/>
    </row>
    <row r="1336" spans="1:7" ht="13.5" customHeight="1">
      <c r="A1336" s="132">
        <v>2943</v>
      </c>
      <c r="B1336" s="28">
        <v>46026</v>
      </c>
      <c r="C1336" s="30" t="s">
        <v>76</v>
      </c>
      <c r="D1336" s="18" t="str">
        <f t="shared" si="60"/>
        <v>Rear Bearing 6204LLU</v>
      </c>
      <c r="E1336" s="36">
        <f t="shared" si="61"/>
        <v>18</v>
      </c>
      <c r="F1336" s="36">
        <f t="shared" si="62"/>
        <v>22</v>
      </c>
      <c r="G1336" s="135"/>
    </row>
    <row r="1337" spans="1:7" ht="13.5" customHeight="1">
      <c r="A1337" s="132">
        <v>2943</v>
      </c>
      <c r="B1337" s="28">
        <v>46026</v>
      </c>
      <c r="C1337" s="30" t="s">
        <v>126</v>
      </c>
      <c r="D1337" s="18" t="str">
        <f t="shared" si="60"/>
        <v>Switch</v>
      </c>
      <c r="E1337" s="36">
        <f t="shared" si="61"/>
        <v>18</v>
      </c>
      <c r="F1337" s="36">
        <f t="shared" si="62"/>
        <v>101</v>
      </c>
      <c r="G1337" s="135"/>
    </row>
    <row r="1338" spans="1:7" ht="13.5" customHeight="1">
      <c r="A1338" s="132">
        <v>2955</v>
      </c>
      <c r="B1338" s="28">
        <v>46026</v>
      </c>
      <c r="C1338" s="30" t="s">
        <v>62</v>
      </c>
      <c r="D1338" s="18" t="str">
        <f t="shared" si="60"/>
        <v>MAGNUS-LOCK SET-PAVNA DM</v>
      </c>
      <c r="E1338" s="36">
        <f t="shared" si="61"/>
        <v>18</v>
      </c>
      <c r="F1338" s="36">
        <f t="shared" si="62"/>
        <v>4</v>
      </c>
      <c r="G1338" s="135"/>
    </row>
    <row r="1339" spans="1:7" ht="13.5" customHeight="1">
      <c r="A1339" s="132">
        <v>2949</v>
      </c>
      <c r="B1339" s="28">
        <v>46025</v>
      </c>
      <c r="C1339" s="30" t="s">
        <v>317</v>
      </c>
      <c r="D1339" s="18" t="str">
        <f t="shared" si="60"/>
        <v>MAGNUS-LUGGAGE BOX LID-PP-BLACK</v>
      </c>
      <c r="E1339" s="36">
        <f t="shared" si="61"/>
        <v>18</v>
      </c>
      <c r="F1339" s="36">
        <f t="shared" si="62"/>
        <v>2</v>
      </c>
      <c r="G1339" s="135"/>
    </row>
    <row r="1340" spans="1:7" ht="13.5" customHeight="1">
      <c r="A1340" s="132">
        <v>2949</v>
      </c>
      <c r="B1340" s="28">
        <v>46025</v>
      </c>
      <c r="C1340" s="30" t="s">
        <v>301</v>
      </c>
      <c r="D1340" s="18" t="str">
        <f t="shared" si="60"/>
        <v>MAGNUS-LUGGAGE BOX-PP-BLACK</v>
      </c>
      <c r="E1340" s="36">
        <f t="shared" si="61"/>
        <v>18</v>
      </c>
      <c r="F1340" s="36">
        <f t="shared" si="62"/>
        <v>1</v>
      </c>
      <c r="G1340" s="135"/>
    </row>
    <row r="1341" spans="1:7" ht="13.5" customHeight="1">
      <c r="A1341" s="132">
        <v>2949</v>
      </c>
      <c r="B1341" s="28">
        <v>46025</v>
      </c>
      <c r="C1341" s="30" t="s">
        <v>158</v>
      </c>
      <c r="D1341" s="18" t="str">
        <f t="shared" si="60"/>
        <v>MAG-REAR PANEL TOP-ABS-GR BLK DM</v>
      </c>
      <c r="E1341" s="36">
        <f t="shared" si="61"/>
        <v>18</v>
      </c>
      <c r="F1341" s="36">
        <f t="shared" si="62"/>
        <v>2</v>
      </c>
      <c r="G1341" s="135"/>
    </row>
    <row r="1342" spans="1:7" ht="13.5" customHeight="1">
      <c r="A1342" s="132">
        <v>2950</v>
      </c>
      <c r="B1342" s="28">
        <v>46025</v>
      </c>
      <c r="C1342" s="30" t="s">
        <v>1093</v>
      </c>
      <c r="D1342" s="18" t="str">
        <f t="shared" si="60"/>
        <v>Grip Cover</v>
      </c>
      <c r="E1342" s="36">
        <f t="shared" si="61"/>
        <v>0</v>
      </c>
      <c r="F1342" s="36">
        <f t="shared" si="62"/>
        <v>5</v>
      </c>
      <c r="G1342" s="135"/>
    </row>
    <row r="1343" spans="1:7" ht="13.5" customHeight="1">
      <c r="A1343" s="132">
        <v>2942</v>
      </c>
      <c r="B1343" s="28">
        <v>46024</v>
      </c>
      <c r="C1343" s="30" t="s">
        <v>217</v>
      </c>
      <c r="D1343" s="18" t="str">
        <f t="shared" si="60"/>
        <v>HORN</v>
      </c>
      <c r="E1343" s="36">
        <f t="shared" si="61"/>
        <v>0</v>
      </c>
      <c r="F1343" s="36">
        <f t="shared" si="62"/>
        <v>3</v>
      </c>
      <c r="G1343" s="135"/>
    </row>
    <row r="1344" spans="1:7" ht="13.5" customHeight="1">
      <c r="A1344" s="132">
        <v>2937</v>
      </c>
      <c r="B1344" s="28">
        <v>46024</v>
      </c>
      <c r="C1344" s="30" t="s">
        <v>350</v>
      </c>
      <c r="D1344" s="18" t="str">
        <f t="shared" si="60"/>
        <v>HALL SENSOR PCB ASSEMBLY-Z/M</v>
      </c>
      <c r="E1344" s="36">
        <f t="shared" si="61"/>
        <v>18</v>
      </c>
      <c r="F1344" s="36">
        <f t="shared" si="62"/>
        <v>19</v>
      </c>
      <c r="G1344" s="135"/>
    </row>
    <row r="1345" spans="1:7" ht="13.5" customHeight="1">
      <c r="A1345" s="132">
        <v>2923</v>
      </c>
      <c r="B1345" s="28">
        <v>46022</v>
      </c>
      <c r="C1345" s="30" t="s">
        <v>147</v>
      </c>
      <c r="D1345" s="18" t="str">
        <f t="shared" ref="D1345:D1408" si="63">VLOOKUP(C1345,Old,2,FALSE)</f>
        <v>3 PIN LEAD</v>
      </c>
      <c r="E1345" s="36">
        <f t="shared" ref="E1345:E1408" si="64">VLOOKUP(C1345,Old,9,FALSE)</f>
        <v>0</v>
      </c>
      <c r="F1345" s="36">
        <f t="shared" ref="F1345:F1408" si="65">VLOOKUP(C1345,Old,8,FALSE)</f>
        <v>10</v>
      </c>
      <c r="G1345" s="135"/>
    </row>
    <row r="1346" spans="1:7" ht="13.5" customHeight="1">
      <c r="A1346" s="132">
        <v>2923</v>
      </c>
      <c r="B1346" s="28">
        <v>46022</v>
      </c>
      <c r="C1346" s="30" t="s">
        <v>126</v>
      </c>
      <c r="D1346" s="18" t="str">
        <f t="shared" si="63"/>
        <v>Switch</v>
      </c>
      <c r="E1346" s="36">
        <f t="shared" si="64"/>
        <v>18</v>
      </c>
      <c r="F1346" s="36">
        <f t="shared" si="65"/>
        <v>101</v>
      </c>
      <c r="G1346" s="135"/>
    </row>
    <row r="1347" spans="1:7" ht="13.5" customHeight="1">
      <c r="A1347" s="132">
        <v>2923</v>
      </c>
      <c r="B1347" s="28">
        <v>46022</v>
      </c>
      <c r="C1347" s="30" t="s">
        <v>70</v>
      </c>
      <c r="D1347" s="18" t="str">
        <f t="shared" si="63"/>
        <v>Brake Shoe Magnus</v>
      </c>
      <c r="E1347" s="36">
        <f t="shared" si="64"/>
        <v>18</v>
      </c>
      <c r="F1347" s="36">
        <f t="shared" si="65"/>
        <v>35</v>
      </c>
      <c r="G1347" s="135"/>
    </row>
    <row r="1348" spans="1:7" ht="13.5" customHeight="1">
      <c r="A1348" s="132">
        <v>2915</v>
      </c>
      <c r="B1348" s="28">
        <v>46021</v>
      </c>
      <c r="C1348" s="30" t="s">
        <v>64</v>
      </c>
      <c r="D1348" s="18" t="str">
        <f t="shared" si="63"/>
        <v>Front Bearing Kit 6201RS (Pair)</v>
      </c>
      <c r="E1348" s="36">
        <f t="shared" si="64"/>
        <v>18</v>
      </c>
      <c r="F1348" s="36">
        <f t="shared" si="65"/>
        <v>6</v>
      </c>
      <c r="G1348" s="135"/>
    </row>
    <row r="1349" spans="1:7" ht="13.5" customHeight="1">
      <c r="A1349" s="132">
        <v>2915</v>
      </c>
      <c r="B1349" s="28">
        <v>46021</v>
      </c>
      <c r="C1349" s="30" t="s">
        <v>109</v>
      </c>
      <c r="D1349" s="18" t="str">
        <f t="shared" si="63"/>
        <v>THROTTLE RH W/O SWITCH</v>
      </c>
      <c r="E1349" s="36">
        <f t="shared" si="64"/>
        <v>18</v>
      </c>
      <c r="F1349" s="36">
        <f t="shared" si="65"/>
        <v>3</v>
      </c>
      <c r="G1349" s="135"/>
    </row>
    <row r="1350" spans="1:7" ht="13.5" customHeight="1">
      <c r="A1350" s="132">
        <v>2915</v>
      </c>
      <c r="B1350" s="28">
        <v>46021</v>
      </c>
      <c r="C1350" s="30" t="s">
        <v>48</v>
      </c>
      <c r="D1350" s="18" t="str">
        <f t="shared" si="63"/>
        <v>BRAKE LEVER RH-ALU BLK PC -ADVIK</v>
      </c>
      <c r="E1350" s="36">
        <f t="shared" si="64"/>
        <v>18</v>
      </c>
      <c r="F1350" s="36">
        <f t="shared" si="65"/>
        <v>1</v>
      </c>
      <c r="G1350" s="135"/>
    </row>
    <row r="1351" spans="1:7" ht="13.5" customHeight="1">
      <c r="A1351" s="132">
        <v>2915</v>
      </c>
      <c r="B1351" s="28">
        <v>46021</v>
      </c>
      <c r="C1351" s="30" t="s">
        <v>70</v>
      </c>
      <c r="D1351" s="18" t="str">
        <f t="shared" si="63"/>
        <v>Brake Shoe Magnus</v>
      </c>
      <c r="E1351" s="36">
        <f t="shared" si="64"/>
        <v>18</v>
      </c>
      <c r="F1351" s="36">
        <f t="shared" si="65"/>
        <v>35</v>
      </c>
      <c r="G1351" s="135"/>
    </row>
    <row r="1352" spans="1:7" ht="13.5" customHeight="1">
      <c r="A1352" s="132">
        <v>2915</v>
      </c>
      <c r="B1352" s="28">
        <v>46021</v>
      </c>
      <c r="C1352" s="30" t="s">
        <v>70</v>
      </c>
      <c r="D1352" s="18" t="str">
        <f t="shared" si="63"/>
        <v>Brake Shoe Magnus</v>
      </c>
      <c r="E1352" s="36">
        <f t="shared" si="64"/>
        <v>18</v>
      </c>
      <c r="F1352" s="36">
        <f t="shared" si="65"/>
        <v>35</v>
      </c>
      <c r="G1352" s="135"/>
    </row>
    <row r="1353" spans="1:7" ht="13.5" customHeight="1">
      <c r="A1353" s="132">
        <v>2938</v>
      </c>
      <c r="B1353" s="28">
        <v>46021</v>
      </c>
      <c r="C1353" s="30" t="s">
        <v>188</v>
      </c>
      <c r="D1353" s="18" t="str">
        <f t="shared" si="63"/>
        <v>MAG-INS.CLUSTER COVER FRONT-ABS-GR BLK D</v>
      </c>
      <c r="E1353" s="36">
        <f t="shared" si="64"/>
        <v>18</v>
      </c>
      <c r="F1353" s="36">
        <f t="shared" si="65"/>
        <v>1</v>
      </c>
      <c r="G1353" s="135"/>
    </row>
    <row r="1354" spans="1:7" ht="13.5" customHeight="1">
      <c r="A1354" s="132">
        <v>2938</v>
      </c>
      <c r="B1354" s="28">
        <v>46021</v>
      </c>
      <c r="C1354" s="30" t="s">
        <v>55</v>
      </c>
      <c r="D1354" s="18" t="str">
        <f t="shared" si="63"/>
        <v>MAG-INS.CLUSTER COVER REARR-ABS-GR BLK D</v>
      </c>
      <c r="E1354" s="36">
        <f t="shared" si="64"/>
        <v>18</v>
      </c>
      <c r="F1354" s="36">
        <f t="shared" si="65"/>
        <v>0</v>
      </c>
      <c r="G1354" s="135"/>
    </row>
    <row r="1355" spans="1:7" ht="13.5" customHeight="1">
      <c r="A1355" s="132">
        <v>2938</v>
      </c>
      <c r="B1355" s="28">
        <v>46021</v>
      </c>
      <c r="C1355" s="30" t="s">
        <v>94</v>
      </c>
      <c r="D1355" s="18" t="str">
        <f t="shared" si="63"/>
        <v>CLUSTER COVER TOP-PP-M</v>
      </c>
      <c r="E1355" s="36">
        <f t="shared" si="64"/>
        <v>18</v>
      </c>
      <c r="F1355" s="36">
        <f t="shared" si="65"/>
        <v>4</v>
      </c>
      <c r="G1355" s="135"/>
    </row>
    <row r="1356" spans="1:7" ht="13.5" customHeight="1">
      <c r="A1356" s="132">
        <v>2938</v>
      </c>
      <c r="B1356" s="28">
        <v>46021</v>
      </c>
      <c r="C1356" s="30" t="s">
        <v>126</v>
      </c>
      <c r="D1356" s="18" t="str">
        <f t="shared" si="63"/>
        <v>Switch</v>
      </c>
      <c r="E1356" s="36">
        <f t="shared" si="64"/>
        <v>18</v>
      </c>
      <c r="F1356" s="36">
        <f t="shared" si="65"/>
        <v>101</v>
      </c>
      <c r="G1356" s="135"/>
    </row>
    <row r="1357" spans="1:7" ht="13.5" customHeight="1">
      <c r="A1357" s="132">
        <v>2934</v>
      </c>
      <c r="B1357" s="28">
        <v>46021</v>
      </c>
      <c r="C1357" s="30" t="s">
        <v>70</v>
      </c>
      <c r="D1357" s="18" t="str">
        <f t="shared" si="63"/>
        <v>Brake Shoe Magnus</v>
      </c>
      <c r="E1357" s="36">
        <f t="shared" si="64"/>
        <v>18</v>
      </c>
      <c r="F1357" s="36">
        <f t="shared" si="65"/>
        <v>35</v>
      </c>
      <c r="G1357" s="135"/>
    </row>
    <row r="1358" spans="1:7" ht="13.5" customHeight="1">
      <c r="A1358" s="132">
        <v>2934</v>
      </c>
      <c r="B1358" s="28">
        <v>46021</v>
      </c>
      <c r="C1358" s="30" t="s">
        <v>48</v>
      </c>
      <c r="D1358" s="18" t="str">
        <f t="shared" si="63"/>
        <v>BRAKE LEVER RH-ALU BLK PC -ADVIK</v>
      </c>
      <c r="E1358" s="36">
        <f t="shared" si="64"/>
        <v>18</v>
      </c>
      <c r="F1358" s="36">
        <f t="shared" si="65"/>
        <v>1</v>
      </c>
      <c r="G1358" s="135"/>
    </row>
    <row r="1359" spans="1:7" ht="13.5" customHeight="1">
      <c r="A1359" s="132">
        <v>2925</v>
      </c>
      <c r="B1359" s="28">
        <v>46019</v>
      </c>
      <c r="C1359" s="30" t="s">
        <v>51</v>
      </c>
      <c r="D1359" s="18" t="str">
        <f t="shared" si="63"/>
        <v>NEXUS OIL PALCO 80W90 120Ml</v>
      </c>
      <c r="E1359" s="36">
        <f t="shared" si="64"/>
        <v>18</v>
      </c>
      <c r="F1359" s="36">
        <f t="shared" si="65"/>
        <v>4</v>
      </c>
      <c r="G1359" s="135"/>
    </row>
    <row r="1360" spans="1:7" ht="13.5" customHeight="1">
      <c r="A1360" s="132">
        <v>2925</v>
      </c>
      <c r="B1360" s="28">
        <v>46019</v>
      </c>
      <c r="C1360" s="30" t="s">
        <v>998</v>
      </c>
      <c r="D1360" s="18" t="str">
        <f t="shared" si="63"/>
        <v>90/90-12 Tyre MRF</v>
      </c>
      <c r="E1360" s="36">
        <f t="shared" si="64"/>
        <v>18</v>
      </c>
      <c r="F1360" s="36">
        <f t="shared" si="65"/>
        <v>0</v>
      </c>
      <c r="G1360" s="135"/>
    </row>
    <row r="1361" spans="1:7" ht="13.5" customHeight="1">
      <c r="A1361" s="132">
        <v>2931</v>
      </c>
      <c r="B1361" s="28">
        <v>46019</v>
      </c>
      <c r="C1361" s="30" t="s">
        <v>162</v>
      </c>
      <c r="D1361" s="18" t="str">
        <f t="shared" si="63"/>
        <v>LUGG-BOX-FRONT COVER-LID-PP-BK</v>
      </c>
      <c r="E1361" s="36">
        <f t="shared" si="64"/>
        <v>18</v>
      </c>
      <c r="F1361" s="36">
        <f t="shared" si="65"/>
        <v>7</v>
      </c>
      <c r="G1361" s="135"/>
    </row>
    <row r="1362" spans="1:7" ht="13.5" customHeight="1">
      <c r="A1362" s="132">
        <v>2931</v>
      </c>
      <c r="B1362" s="28">
        <v>46019</v>
      </c>
      <c r="C1362" s="65" t="s">
        <v>133</v>
      </c>
      <c r="D1362" s="18" t="str">
        <f t="shared" si="63"/>
        <v>Magnus Mat Black Only</v>
      </c>
      <c r="E1362" s="36">
        <f t="shared" si="64"/>
        <v>18</v>
      </c>
      <c r="F1362" s="36">
        <f t="shared" si="65"/>
        <v>77</v>
      </c>
      <c r="G1362" s="135"/>
    </row>
    <row r="1363" spans="1:7" ht="13.5" customHeight="1">
      <c r="A1363" s="132">
        <v>2931</v>
      </c>
      <c r="B1363" s="28">
        <v>46019</v>
      </c>
      <c r="C1363" s="143" t="s">
        <v>70</v>
      </c>
      <c r="D1363" s="18" t="str">
        <f t="shared" si="63"/>
        <v>Brake Shoe Magnus</v>
      </c>
      <c r="E1363" s="36">
        <f t="shared" si="64"/>
        <v>18</v>
      </c>
      <c r="F1363" s="36">
        <f t="shared" si="65"/>
        <v>35</v>
      </c>
      <c r="G1363" s="135"/>
    </row>
    <row r="1364" spans="1:7" ht="13.5" customHeight="1">
      <c r="A1364" s="132">
        <v>2929</v>
      </c>
      <c r="B1364" s="28">
        <v>46019</v>
      </c>
      <c r="C1364" s="143" t="s">
        <v>196</v>
      </c>
      <c r="D1364" s="18" t="str">
        <f t="shared" si="63"/>
        <v>MAG-FRONT FENDER-ABS-GR BLK DM</v>
      </c>
      <c r="E1364" s="36">
        <f t="shared" si="64"/>
        <v>18</v>
      </c>
      <c r="F1364" s="36">
        <f t="shared" si="65"/>
        <v>3</v>
      </c>
      <c r="G1364" s="135"/>
    </row>
    <row r="1365" spans="1:7" ht="13.5" customHeight="1">
      <c r="A1365" s="132">
        <v>2929</v>
      </c>
      <c r="B1365" s="28">
        <v>46019</v>
      </c>
      <c r="C1365" s="143" t="s">
        <v>165</v>
      </c>
      <c r="D1365" s="18" t="str">
        <f t="shared" si="63"/>
        <v>EX-BATTERY CLAMP-STEL-ZP</v>
      </c>
      <c r="E1365" s="36">
        <f t="shared" si="64"/>
        <v>18</v>
      </c>
      <c r="F1365" s="36">
        <f t="shared" si="65"/>
        <v>3</v>
      </c>
      <c r="G1365" s="135"/>
    </row>
    <row r="1366" spans="1:7" ht="13.5" customHeight="1">
      <c r="A1366" s="132">
        <v>2929</v>
      </c>
      <c r="B1366" s="28">
        <v>46019</v>
      </c>
      <c r="C1366" s="143" t="s">
        <v>627</v>
      </c>
      <c r="D1366" s="18" t="str">
        <f t="shared" si="63"/>
        <v>MAG-MUDGUARD MTG CLAMP-STL-BK PC</v>
      </c>
      <c r="E1366" s="36">
        <f t="shared" si="64"/>
        <v>18</v>
      </c>
      <c r="F1366" s="36">
        <f t="shared" si="65"/>
        <v>2</v>
      </c>
      <c r="G1366" s="135"/>
    </row>
    <row r="1367" spans="1:7" ht="13.5" customHeight="1">
      <c r="A1367" s="132">
        <v>2921</v>
      </c>
      <c r="B1367" s="28">
        <v>46018</v>
      </c>
      <c r="C1367" s="143" t="s">
        <v>516</v>
      </c>
      <c r="D1367" s="18" t="str">
        <f t="shared" si="63"/>
        <v>Magnus-Side Panel Bottom RH-PP DM</v>
      </c>
      <c r="E1367" s="36">
        <f t="shared" si="64"/>
        <v>18</v>
      </c>
      <c r="F1367" s="36">
        <f t="shared" si="65"/>
        <v>2</v>
      </c>
      <c r="G1367" s="135"/>
    </row>
    <row r="1368" spans="1:7" ht="13.5" customHeight="1">
      <c r="A1368" s="132">
        <v>2920</v>
      </c>
      <c r="B1368" s="28">
        <v>46016</v>
      </c>
      <c r="C1368" s="143" t="s">
        <v>671</v>
      </c>
      <c r="D1368" s="18" t="str">
        <f t="shared" si="63"/>
        <v>MAGNUS HS-LUGGAGE BOX LIGHT WITH SWITCH</v>
      </c>
      <c r="E1368" s="36">
        <f t="shared" si="64"/>
        <v>18</v>
      </c>
      <c r="F1368" s="36">
        <f t="shared" si="65"/>
        <v>2</v>
      </c>
      <c r="G1368" s="135"/>
    </row>
    <row r="1369" spans="1:7" ht="13.5" customHeight="1">
      <c r="A1369" s="132">
        <v>2920</v>
      </c>
      <c r="B1369" s="28">
        <v>46016</v>
      </c>
      <c r="C1369" s="143" t="s">
        <v>70</v>
      </c>
      <c r="D1369" s="18" t="str">
        <f t="shared" si="63"/>
        <v>Brake Shoe Magnus</v>
      </c>
      <c r="E1369" s="36">
        <f t="shared" si="64"/>
        <v>18</v>
      </c>
      <c r="F1369" s="36">
        <f t="shared" si="65"/>
        <v>35</v>
      </c>
      <c r="G1369" s="135"/>
    </row>
    <row r="1370" spans="1:7" ht="13.5" customHeight="1">
      <c r="A1370" s="132">
        <v>2920</v>
      </c>
      <c r="B1370" s="28">
        <v>46016</v>
      </c>
      <c r="C1370" s="143" t="s">
        <v>70</v>
      </c>
      <c r="D1370" s="18" t="str">
        <f t="shared" si="63"/>
        <v>Brake Shoe Magnus</v>
      </c>
      <c r="E1370" s="36">
        <f t="shared" si="64"/>
        <v>18</v>
      </c>
      <c r="F1370" s="36">
        <f t="shared" si="65"/>
        <v>35</v>
      </c>
      <c r="G1370" s="135"/>
    </row>
    <row r="1371" spans="1:7" ht="13.5" customHeight="1">
      <c r="A1371" s="132">
        <v>2921</v>
      </c>
      <c r="B1371" s="28">
        <v>46016</v>
      </c>
      <c r="C1371" s="143" t="s">
        <v>111</v>
      </c>
      <c r="D1371" s="18" t="str">
        <f t="shared" si="63"/>
        <v>CHARGING SOCKET+10AFB FUSE+3PF250</v>
      </c>
      <c r="E1371" s="36">
        <f t="shared" si="64"/>
        <v>18</v>
      </c>
      <c r="F1371" s="36">
        <f t="shared" si="65"/>
        <v>2</v>
      </c>
      <c r="G1371" s="135"/>
    </row>
    <row r="1372" spans="1:7" ht="13.5" customHeight="1">
      <c r="A1372" s="132">
        <v>2912</v>
      </c>
      <c r="B1372" s="28">
        <v>46015</v>
      </c>
      <c r="C1372" s="143" t="s">
        <v>214</v>
      </c>
      <c r="D1372" s="18" t="str">
        <f t="shared" si="63"/>
        <v>MAG-FRONT PANEL LH-ABS-GR BLK DM</v>
      </c>
      <c r="E1372" s="36">
        <f t="shared" si="64"/>
        <v>18</v>
      </c>
      <c r="F1372" s="36">
        <f t="shared" si="65"/>
        <v>1</v>
      </c>
      <c r="G1372" s="135"/>
    </row>
    <row r="1373" spans="1:7" ht="13.5" customHeight="1">
      <c r="A1373" s="132">
        <v>2912</v>
      </c>
      <c r="B1373" s="28">
        <v>46015</v>
      </c>
      <c r="C1373" s="143" t="s">
        <v>189</v>
      </c>
      <c r="D1373" s="18" t="str">
        <f t="shared" si="63"/>
        <v>MAG-FRONT PANEL RH-ABS-GR BLK DM</v>
      </c>
      <c r="E1373" s="36">
        <f t="shared" si="64"/>
        <v>18</v>
      </c>
      <c r="F1373" s="36">
        <f t="shared" si="65"/>
        <v>1</v>
      </c>
      <c r="G1373" s="135"/>
    </row>
    <row r="1374" spans="1:7" ht="13.5" customHeight="1">
      <c r="A1374" s="132">
        <v>2912</v>
      </c>
      <c r="B1374" s="28">
        <v>46015</v>
      </c>
      <c r="C1374" s="143" t="s">
        <v>341</v>
      </c>
      <c r="D1374" s="18" t="str">
        <f t="shared" si="63"/>
        <v>MAG-FRONT PANEL TOP-ABS-GR BLK-DM</v>
      </c>
      <c r="E1374" s="36">
        <f t="shared" si="64"/>
        <v>18</v>
      </c>
      <c r="F1374" s="36">
        <f t="shared" si="65"/>
        <v>1</v>
      </c>
      <c r="G1374" s="135"/>
    </row>
    <row r="1375" spans="1:7" ht="13.5" customHeight="1">
      <c r="A1375" s="132">
        <v>2912</v>
      </c>
      <c r="B1375" s="28">
        <v>46015</v>
      </c>
      <c r="C1375" s="143" t="s">
        <v>188</v>
      </c>
      <c r="D1375" s="18" t="str">
        <f t="shared" si="63"/>
        <v>MAG-INS.CLUSTER COVER FRONT-ABS-GR BLK D</v>
      </c>
      <c r="E1375" s="36">
        <f t="shared" si="64"/>
        <v>18</v>
      </c>
      <c r="F1375" s="36">
        <f t="shared" si="65"/>
        <v>1</v>
      </c>
      <c r="G1375" s="135"/>
    </row>
    <row r="1376" spans="1:7" ht="13.5" customHeight="1">
      <c r="A1376" s="132">
        <v>2912</v>
      </c>
      <c r="B1376" s="28">
        <v>46015</v>
      </c>
      <c r="C1376" s="143" t="s">
        <v>55</v>
      </c>
      <c r="D1376" s="18" t="str">
        <f t="shared" si="63"/>
        <v>MAG-INS.CLUSTER COVER REARR-ABS-GR BLK D</v>
      </c>
      <c r="E1376" s="36">
        <f t="shared" si="64"/>
        <v>18</v>
      </c>
      <c r="F1376" s="36">
        <f t="shared" si="65"/>
        <v>0</v>
      </c>
      <c r="G1376" s="135"/>
    </row>
    <row r="1377" spans="1:7" ht="13.5" customHeight="1">
      <c r="A1377" s="132">
        <v>2912</v>
      </c>
      <c r="B1377" s="28">
        <v>46015</v>
      </c>
      <c r="C1377" s="143" t="s">
        <v>215</v>
      </c>
      <c r="D1377" s="18" t="str">
        <f t="shared" si="63"/>
        <v>MAG-PROTECTION BOARD LH-ABS-GR BLK DM</v>
      </c>
      <c r="E1377" s="36">
        <f t="shared" si="64"/>
        <v>18</v>
      </c>
      <c r="F1377" s="36">
        <f t="shared" si="65"/>
        <v>1</v>
      </c>
      <c r="G1377" s="135"/>
    </row>
    <row r="1378" spans="1:7" ht="13.5" customHeight="1">
      <c r="A1378" s="132">
        <v>2912</v>
      </c>
      <c r="B1378" s="28">
        <v>46015</v>
      </c>
      <c r="C1378" s="143" t="s">
        <v>209</v>
      </c>
      <c r="D1378" s="18" t="str">
        <f t="shared" si="63"/>
        <v>MAG-PROTECTION BOARD RH-ABS-GR BLK DM</v>
      </c>
      <c r="E1378" s="36">
        <f t="shared" si="64"/>
        <v>18</v>
      </c>
      <c r="F1378" s="36">
        <f t="shared" si="65"/>
        <v>1</v>
      </c>
      <c r="G1378" s="135"/>
    </row>
    <row r="1379" spans="1:7" ht="13.5" customHeight="1">
      <c r="A1379" s="132">
        <v>2912</v>
      </c>
      <c r="B1379" s="28">
        <v>46015</v>
      </c>
      <c r="C1379" s="143" t="s">
        <v>406</v>
      </c>
      <c r="D1379" s="18" t="str">
        <f t="shared" si="63"/>
        <v>Magnus-Protection Board Bottom LH-PP DM</v>
      </c>
      <c r="E1379" s="36">
        <f t="shared" si="64"/>
        <v>18</v>
      </c>
      <c r="F1379" s="36">
        <f t="shared" si="65"/>
        <v>2</v>
      </c>
      <c r="G1379" s="135"/>
    </row>
    <row r="1380" spans="1:7" ht="13.5" customHeight="1">
      <c r="A1380" s="132">
        <v>2912</v>
      </c>
      <c r="B1380" s="28">
        <v>46015</v>
      </c>
      <c r="C1380" s="143" t="s">
        <v>552</v>
      </c>
      <c r="D1380" s="18" t="str">
        <f t="shared" si="63"/>
        <v>Magnus-Protection Board Bottom RH-PP DM</v>
      </c>
      <c r="E1380" s="36">
        <f t="shared" si="64"/>
        <v>18</v>
      </c>
      <c r="F1380" s="36">
        <f t="shared" si="65"/>
        <v>2</v>
      </c>
      <c r="G1380" s="135"/>
    </row>
    <row r="1381" spans="1:7" ht="13.5" customHeight="1">
      <c r="A1381" s="132">
        <v>2912</v>
      </c>
      <c r="B1381" s="28">
        <v>46015</v>
      </c>
      <c r="C1381" s="143" t="s">
        <v>565</v>
      </c>
      <c r="D1381" s="18" t="str">
        <f t="shared" si="63"/>
        <v>Magnus-Front Lower Mudguard-PP DM</v>
      </c>
      <c r="E1381" s="36">
        <f t="shared" si="64"/>
        <v>18</v>
      </c>
      <c r="F1381" s="36">
        <f t="shared" si="65"/>
        <v>2</v>
      </c>
      <c r="G1381" s="135"/>
    </row>
    <row r="1382" spans="1:7" ht="13.5" customHeight="1">
      <c r="A1382" s="132">
        <v>2912</v>
      </c>
      <c r="B1382" s="28">
        <v>46015</v>
      </c>
      <c r="C1382" s="143" t="s">
        <v>94</v>
      </c>
      <c r="D1382" s="18" t="str">
        <f t="shared" si="63"/>
        <v>CLUSTER COVER TOP-PP-M</v>
      </c>
      <c r="E1382" s="36">
        <f t="shared" si="64"/>
        <v>18</v>
      </c>
      <c r="F1382" s="36">
        <f t="shared" si="65"/>
        <v>4</v>
      </c>
      <c r="G1382" s="135"/>
    </row>
    <row r="1383" spans="1:7" ht="13.5" customHeight="1">
      <c r="A1383" s="132">
        <v>2912</v>
      </c>
      <c r="B1383" s="28">
        <v>46015</v>
      </c>
      <c r="C1383" s="143" t="s">
        <v>328</v>
      </c>
      <c r="D1383" s="18" t="str">
        <f t="shared" si="63"/>
        <v>MAG/PWR-FRAME NUMBER COVER-PP-BLACK</v>
      </c>
      <c r="E1383" s="36">
        <f t="shared" si="64"/>
        <v>18</v>
      </c>
      <c r="F1383" s="36">
        <f t="shared" si="65"/>
        <v>6</v>
      </c>
      <c r="G1383" s="135"/>
    </row>
    <row r="1384" spans="1:7" ht="13.5" customHeight="1">
      <c r="A1384" s="132">
        <v>2912</v>
      </c>
      <c r="B1384" s="28">
        <v>46015</v>
      </c>
      <c r="C1384" s="143" t="s">
        <v>257</v>
      </c>
      <c r="D1384" s="18" t="str">
        <f t="shared" si="63"/>
        <v>MAGNUS-SEAT LATCH U-CLAMP DD-STL YZP</v>
      </c>
      <c r="E1384" s="36">
        <f t="shared" si="64"/>
        <v>18</v>
      </c>
      <c r="F1384" s="36">
        <f t="shared" si="65"/>
        <v>4</v>
      </c>
      <c r="G1384" s="135"/>
    </row>
    <row r="1385" spans="1:7" ht="13.5" customHeight="1">
      <c r="A1385" s="132">
        <v>2912</v>
      </c>
      <c r="B1385" s="28">
        <v>46015</v>
      </c>
      <c r="C1385" s="143" t="s">
        <v>258</v>
      </c>
      <c r="D1385" s="18" t="str">
        <f t="shared" si="63"/>
        <v>Magnus/zeal-Seat Latch DM</v>
      </c>
      <c r="E1385" s="36">
        <f t="shared" si="64"/>
        <v>18</v>
      </c>
      <c r="F1385" s="36">
        <f t="shared" si="65"/>
        <v>5</v>
      </c>
      <c r="G1385" s="135"/>
    </row>
    <row r="1386" spans="1:7" ht="13.5" customHeight="1">
      <c r="A1386" s="132">
        <v>2912</v>
      </c>
      <c r="B1386" s="28">
        <v>46015</v>
      </c>
      <c r="C1386" s="143" t="s">
        <v>111</v>
      </c>
      <c r="D1386" s="18" t="str">
        <f t="shared" si="63"/>
        <v>CHARGING SOCKET+10AFB FUSE+3PF250</v>
      </c>
      <c r="E1386" s="36">
        <f t="shared" si="64"/>
        <v>18</v>
      </c>
      <c r="F1386" s="36">
        <f t="shared" si="65"/>
        <v>2</v>
      </c>
      <c r="G1386" s="135"/>
    </row>
    <row r="1387" spans="1:7" ht="13.5" customHeight="1">
      <c r="A1387" s="132">
        <v>2912</v>
      </c>
      <c r="B1387" s="28">
        <v>46015</v>
      </c>
      <c r="C1387" s="143" t="s">
        <v>62</v>
      </c>
      <c r="D1387" s="18" t="str">
        <f t="shared" si="63"/>
        <v>MAGNUS-LOCK SET-PAVNA DM</v>
      </c>
      <c r="E1387" s="36">
        <f t="shared" si="64"/>
        <v>18</v>
      </c>
      <c r="F1387" s="36">
        <f t="shared" si="65"/>
        <v>4</v>
      </c>
      <c r="G1387" s="135"/>
    </row>
    <row r="1388" spans="1:7" ht="13.5" customHeight="1">
      <c r="A1388" s="132">
        <v>2912</v>
      </c>
      <c r="B1388" s="28">
        <v>46015</v>
      </c>
      <c r="C1388" s="143" t="s">
        <v>82</v>
      </c>
      <c r="D1388" s="18" t="str">
        <f t="shared" si="63"/>
        <v>MAGNUS HS-Front Brake Cable</v>
      </c>
      <c r="E1388" s="36">
        <f t="shared" si="64"/>
        <v>18</v>
      </c>
      <c r="F1388" s="36">
        <f t="shared" si="65"/>
        <v>8</v>
      </c>
      <c r="G1388" s="135"/>
    </row>
    <row r="1389" spans="1:7" ht="13.5" customHeight="1">
      <c r="A1389" s="132">
        <v>2912</v>
      </c>
      <c r="B1389" s="28">
        <v>46015</v>
      </c>
      <c r="C1389" s="143" t="s">
        <v>81</v>
      </c>
      <c r="D1389" s="18" t="str">
        <f t="shared" si="63"/>
        <v>MAGNUS HS-Front HBS  Brake Cable</v>
      </c>
      <c r="E1389" s="36">
        <f t="shared" si="64"/>
        <v>18</v>
      </c>
      <c r="F1389" s="36">
        <f t="shared" si="65"/>
        <v>5</v>
      </c>
      <c r="G1389" s="135"/>
    </row>
    <row r="1390" spans="1:7" ht="13.5" customHeight="1">
      <c r="A1390" s="132">
        <v>2912</v>
      </c>
      <c r="B1390" s="28">
        <v>46015</v>
      </c>
      <c r="C1390" s="143" t="s">
        <v>80</v>
      </c>
      <c r="D1390" s="18" t="str">
        <f t="shared" si="63"/>
        <v>MAGNUS HS-Rear Brake Cable</v>
      </c>
      <c r="E1390" s="36">
        <f t="shared" si="64"/>
        <v>18</v>
      </c>
      <c r="F1390" s="36">
        <f t="shared" si="65"/>
        <v>9</v>
      </c>
      <c r="G1390" s="135"/>
    </row>
    <row r="1391" spans="1:7" ht="13.5" customHeight="1">
      <c r="A1391" s="132">
        <v>2912</v>
      </c>
      <c r="B1391" s="28">
        <v>46015</v>
      </c>
      <c r="C1391" s="143" t="s">
        <v>202</v>
      </c>
      <c r="D1391" s="18" t="str">
        <f t="shared" si="63"/>
        <v>Headlight Bulb</v>
      </c>
      <c r="E1391" s="36">
        <f t="shared" si="64"/>
        <v>18</v>
      </c>
      <c r="F1391" s="36">
        <f t="shared" si="65"/>
        <v>13</v>
      </c>
      <c r="G1391" s="135"/>
    </row>
    <row r="1392" spans="1:7" ht="13.5" customHeight="1">
      <c r="A1392" s="132">
        <v>2912</v>
      </c>
      <c r="B1392" s="28">
        <v>46015</v>
      </c>
      <c r="C1392" s="143" t="s">
        <v>126</v>
      </c>
      <c r="D1392" s="18" t="str">
        <f t="shared" si="63"/>
        <v>Switch</v>
      </c>
      <c r="E1392" s="36">
        <f t="shared" si="64"/>
        <v>18</v>
      </c>
      <c r="F1392" s="36">
        <f t="shared" si="65"/>
        <v>101</v>
      </c>
      <c r="G1392" s="135"/>
    </row>
    <row r="1393" spans="1:7" ht="13.5" customHeight="1">
      <c r="A1393" s="132">
        <v>2912</v>
      </c>
      <c r="B1393" s="28">
        <v>46015</v>
      </c>
      <c r="C1393" s="143" t="s">
        <v>126</v>
      </c>
      <c r="D1393" s="18" t="str">
        <f t="shared" si="63"/>
        <v>Switch</v>
      </c>
      <c r="E1393" s="36">
        <f t="shared" si="64"/>
        <v>18</v>
      </c>
      <c r="F1393" s="36">
        <f t="shared" si="65"/>
        <v>101</v>
      </c>
      <c r="G1393" s="135"/>
    </row>
    <row r="1394" spans="1:7" ht="13.5" customHeight="1">
      <c r="A1394" s="132">
        <v>2912</v>
      </c>
      <c r="B1394" s="28">
        <v>46015</v>
      </c>
      <c r="C1394" s="143" t="s">
        <v>126</v>
      </c>
      <c r="D1394" s="18" t="str">
        <f t="shared" si="63"/>
        <v>Switch</v>
      </c>
      <c r="E1394" s="36">
        <f t="shared" si="64"/>
        <v>18</v>
      </c>
      <c r="F1394" s="36">
        <f t="shared" si="65"/>
        <v>101</v>
      </c>
      <c r="G1394" s="135"/>
    </row>
    <row r="1395" spans="1:7" ht="13.5" customHeight="1">
      <c r="A1395" s="132">
        <v>2912</v>
      </c>
      <c r="B1395" s="28">
        <v>46015</v>
      </c>
      <c r="C1395" s="143" t="s">
        <v>126</v>
      </c>
      <c r="D1395" s="18" t="str">
        <f t="shared" si="63"/>
        <v>Switch</v>
      </c>
      <c r="E1395" s="36">
        <f t="shared" si="64"/>
        <v>18</v>
      </c>
      <c r="F1395" s="36">
        <f t="shared" si="65"/>
        <v>101</v>
      </c>
      <c r="G1395" s="135"/>
    </row>
    <row r="1396" spans="1:7" ht="13.5" customHeight="1">
      <c r="A1396" s="132">
        <v>2912</v>
      </c>
      <c r="B1396" s="28">
        <v>46015</v>
      </c>
      <c r="C1396" s="143" t="s">
        <v>126</v>
      </c>
      <c r="D1396" s="18" t="str">
        <f t="shared" si="63"/>
        <v>Switch</v>
      </c>
      <c r="E1396" s="36">
        <f t="shared" si="64"/>
        <v>18</v>
      </c>
      <c r="F1396" s="36">
        <f t="shared" si="65"/>
        <v>101</v>
      </c>
      <c r="G1396" s="135"/>
    </row>
    <row r="1397" spans="1:7" ht="13.5" customHeight="1">
      <c r="A1397" s="132">
        <v>2912</v>
      </c>
      <c r="B1397" s="28">
        <v>46015</v>
      </c>
      <c r="C1397" s="143" t="s">
        <v>64</v>
      </c>
      <c r="D1397" s="18" t="str">
        <f t="shared" si="63"/>
        <v>Front Bearing Kit 6201RS (Pair)</v>
      </c>
      <c r="E1397" s="36">
        <f t="shared" si="64"/>
        <v>18</v>
      </c>
      <c r="F1397" s="36">
        <f t="shared" si="65"/>
        <v>6</v>
      </c>
      <c r="G1397" s="135"/>
    </row>
    <row r="1398" spans="1:7" ht="13.5" customHeight="1">
      <c r="A1398" s="132">
        <v>2912</v>
      </c>
      <c r="B1398" s="28">
        <v>46015</v>
      </c>
      <c r="C1398" s="143" t="s">
        <v>70</v>
      </c>
      <c r="D1398" s="18" t="str">
        <f t="shared" si="63"/>
        <v>Brake Shoe Magnus</v>
      </c>
      <c r="E1398" s="36">
        <f t="shared" si="64"/>
        <v>18</v>
      </c>
      <c r="F1398" s="36">
        <f t="shared" si="65"/>
        <v>35</v>
      </c>
      <c r="G1398" s="135"/>
    </row>
    <row r="1399" spans="1:7" ht="13.5" customHeight="1">
      <c r="A1399" s="132">
        <v>2912</v>
      </c>
      <c r="B1399" s="28">
        <v>46015</v>
      </c>
      <c r="C1399" s="143" t="s">
        <v>70</v>
      </c>
      <c r="D1399" s="18" t="str">
        <f t="shared" si="63"/>
        <v>Brake Shoe Magnus</v>
      </c>
      <c r="E1399" s="36">
        <f t="shared" si="64"/>
        <v>18</v>
      </c>
      <c r="F1399" s="36">
        <f t="shared" si="65"/>
        <v>35</v>
      </c>
      <c r="G1399" s="135"/>
    </row>
    <row r="1400" spans="1:7" ht="13.5" customHeight="1">
      <c r="A1400" s="132">
        <v>2912</v>
      </c>
      <c r="B1400" s="28">
        <v>46015</v>
      </c>
      <c r="C1400" s="143" t="s">
        <v>1031</v>
      </c>
      <c r="D1400" s="18" t="str">
        <f t="shared" si="63"/>
        <v>BAG HOOK</v>
      </c>
      <c r="E1400" s="36">
        <f t="shared" si="64"/>
        <v>0</v>
      </c>
      <c r="F1400" s="36">
        <f t="shared" si="65"/>
        <v>1</v>
      </c>
      <c r="G1400" s="135"/>
    </row>
    <row r="1401" spans="1:7" ht="13.5" customHeight="1">
      <c r="A1401" s="132">
        <v>2903</v>
      </c>
      <c r="B1401" s="28">
        <v>46015</v>
      </c>
      <c r="C1401" s="143" t="s">
        <v>517</v>
      </c>
      <c r="D1401" s="18" t="str">
        <f t="shared" si="63"/>
        <v>INST_CLUSTER_COVER_FR_INDIAN RED</v>
      </c>
      <c r="E1401" s="36">
        <f t="shared" si="64"/>
        <v>18</v>
      </c>
      <c r="F1401" s="36">
        <f t="shared" si="65"/>
        <v>1</v>
      </c>
      <c r="G1401" s="135"/>
    </row>
    <row r="1402" spans="1:7" ht="13.5" customHeight="1">
      <c r="A1402" s="132">
        <v>2918</v>
      </c>
      <c r="B1402" s="28">
        <v>46015</v>
      </c>
      <c r="C1402" s="143" t="s">
        <v>71</v>
      </c>
      <c r="D1402" s="18" t="str">
        <f t="shared" si="63"/>
        <v>Charger LFP 48V 7.5A</v>
      </c>
      <c r="E1402" s="36">
        <f t="shared" si="64"/>
        <v>5</v>
      </c>
      <c r="F1402" s="36">
        <f t="shared" si="65"/>
        <v>1</v>
      </c>
      <c r="G1402" s="135" t="s">
        <v>4700</v>
      </c>
    </row>
    <row r="1403" spans="1:7" ht="13.5" customHeight="1">
      <c r="A1403" s="132">
        <v>2918</v>
      </c>
      <c r="B1403" s="28">
        <v>46015</v>
      </c>
      <c r="C1403" s="143" t="s">
        <v>325</v>
      </c>
      <c r="D1403" s="18" t="str">
        <f t="shared" si="63"/>
        <v>IGNITION SWITCH-DM</v>
      </c>
      <c r="E1403" s="36">
        <f t="shared" si="64"/>
        <v>18</v>
      </c>
      <c r="F1403" s="36">
        <f t="shared" si="65"/>
        <v>7</v>
      </c>
      <c r="G1403" s="135"/>
    </row>
    <row r="1404" spans="1:7" ht="13.5" customHeight="1">
      <c r="A1404" s="132">
        <v>2917</v>
      </c>
      <c r="B1404" s="28">
        <v>46015</v>
      </c>
      <c r="C1404" s="143" t="s">
        <v>132</v>
      </c>
      <c r="D1404" s="18" t="str">
        <f t="shared" si="63"/>
        <v>Zeal-Throttle-Black-DM</v>
      </c>
      <c r="E1404" s="36">
        <f t="shared" si="64"/>
        <v>18</v>
      </c>
      <c r="F1404" s="36">
        <f t="shared" si="65"/>
        <v>2</v>
      </c>
      <c r="G1404" s="135"/>
    </row>
    <row r="1405" spans="1:7" ht="13.5" customHeight="1">
      <c r="A1405" s="132" t="s">
        <v>779</v>
      </c>
      <c r="B1405" s="28">
        <v>46014</v>
      </c>
      <c r="C1405" s="143" t="s">
        <v>555</v>
      </c>
      <c r="D1405" s="18" t="str">
        <f t="shared" si="63"/>
        <v>HEAD LIGHT DIMMER SWITCH-DM</v>
      </c>
      <c r="E1405" s="36">
        <f t="shared" si="64"/>
        <v>18</v>
      </c>
      <c r="F1405" s="36">
        <f t="shared" si="65"/>
        <v>8</v>
      </c>
      <c r="G1405" s="135"/>
    </row>
    <row r="1406" spans="1:7" ht="13.5" customHeight="1">
      <c r="A1406" s="132" t="s">
        <v>779</v>
      </c>
      <c r="B1406" s="28">
        <v>46014</v>
      </c>
      <c r="C1406" s="143" t="s">
        <v>555</v>
      </c>
      <c r="D1406" s="18" t="str">
        <f t="shared" si="63"/>
        <v>HEAD LIGHT DIMMER SWITCH-DM</v>
      </c>
      <c r="E1406" s="36">
        <f t="shared" si="64"/>
        <v>18</v>
      </c>
      <c r="F1406" s="36">
        <f t="shared" si="65"/>
        <v>8</v>
      </c>
      <c r="G1406" s="135"/>
    </row>
    <row r="1407" spans="1:7" ht="13.5" customHeight="1">
      <c r="A1407" s="132" t="s">
        <v>779</v>
      </c>
      <c r="B1407" s="28">
        <v>46014</v>
      </c>
      <c r="C1407" s="143" t="s">
        <v>555</v>
      </c>
      <c r="D1407" s="18" t="str">
        <f t="shared" si="63"/>
        <v>HEAD LIGHT DIMMER SWITCH-DM</v>
      </c>
      <c r="E1407" s="36">
        <f t="shared" si="64"/>
        <v>18</v>
      </c>
      <c r="F1407" s="36">
        <f t="shared" si="65"/>
        <v>8</v>
      </c>
      <c r="G1407" s="135"/>
    </row>
    <row r="1408" spans="1:7" ht="13.5" customHeight="1">
      <c r="A1408" s="132" t="s">
        <v>779</v>
      </c>
      <c r="B1408" s="28">
        <v>46014</v>
      </c>
      <c r="C1408" s="143" t="s">
        <v>555</v>
      </c>
      <c r="D1408" s="18" t="str">
        <f t="shared" si="63"/>
        <v>HEAD LIGHT DIMMER SWITCH-DM</v>
      </c>
      <c r="E1408" s="36">
        <f t="shared" si="64"/>
        <v>18</v>
      </c>
      <c r="F1408" s="36">
        <f t="shared" si="65"/>
        <v>8</v>
      </c>
      <c r="G1408" s="135"/>
    </row>
    <row r="1409" spans="1:7" ht="13.5" customHeight="1">
      <c r="A1409" s="132" t="s">
        <v>779</v>
      </c>
      <c r="B1409" s="28">
        <v>46014</v>
      </c>
      <c r="C1409" s="143" t="s">
        <v>118</v>
      </c>
      <c r="D1409" s="18" t="str">
        <f t="shared" ref="D1409:D1472" si="66">VLOOKUP(C1409,Old,2,FALSE)</f>
        <v>TURN INDICATOR SWITCH-DM</v>
      </c>
      <c r="E1409" s="36">
        <f t="shared" ref="E1409:E1472" si="67">VLOOKUP(C1409,Old,9,FALSE)</f>
        <v>18</v>
      </c>
      <c r="F1409" s="36">
        <f t="shared" ref="F1409:F1472" si="68">VLOOKUP(C1409,Old,8,FALSE)</f>
        <v>3</v>
      </c>
      <c r="G1409" s="135"/>
    </row>
    <row r="1410" spans="1:7" ht="13.5" customHeight="1">
      <c r="A1410" s="132" t="s">
        <v>779</v>
      </c>
      <c r="B1410" s="28">
        <v>46014</v>
      </c>
      <c r="C1410" s="143" t="s">
        <v>118</v>
      </c>
      <c r="D1410" s="18" t="str">
        <f t="shared" si="66"/>
        <v>TURN INDICATOR SWITCH-DM</v>
      </c>
      <c r="E1410" s="36">
        <f t="shared" si="67"/>
        <v>18</v>
      </c>
      <c r="F1410" s="36">
        <f t="shared" si="68"/>
        <v>3</v>
      </c>
      <c r="G1410" s="135"/>
    </row>
    <row r="1411" spans="1:7" ht="13.5" customHeight="1">
      <c r="A1411" s="132" t="s">
        <v>779</v>
      </c>
      <c r="B1411" s="28">
        <v>46014</v>
      </c>
      <c r="C1411" s="143" t="s">
        <v>118</v>
      </c>
      <c r="D1411" s="18" t="str">
        <f t="shared" si="66"/>
        <v>TURN INDICATOR SWITCH-DM</v>
      </c>
      <c r="E1411" s="36">
        <f t="shared" si="67"/>
        <v>18</v>
      </c>
      <c r="F1411" s="36">
        <f t="shared" si="68"/>
        <v>3</v>
      </c>
      <c r="G1411" s="135"/>
    </row>
    <row r="1412" spans="1:7" ht="13.5" customHeight="1">
      <c r="A1412" s="132" t="s">
        <v>779</v>
      </c>
      <c r="B1412" s="28">
        <v>46014</v>
      </c>
      <c r="C1412" s="143" t="s">
        <v>118</v>
      </c>
      <c r="D1412" s="18" t="str">
        <f t="shared" si="66"/>
        <v>TURN INDICATOR SWITCH-DM</v>
      </c>
      <c r="E1412" s="36">
        <f t="shared" si="67"/>
        <v>18</v>
      </c>
      <c r="F1412" s="36">
        <f t="shared" si="68"/>
        <v>3</v>
      </c>
      <c r="G1412" s="135"/>
    </row>
    <row r="1413" spans="1:7" ht="13.5" customHeight="1">
      <c r="A1413" s="132" t="s">
        <v>779</v>
      </c>
      <c r="B1413" s="28">
        <v>46014</v>
      </c>
      <c r="C1413" s="143" t="s">
        <v>59</v>
      </c>
      <c r="D1413" s="18" t="str">
        <f t="shared" si="66"/>
        <v>REVERSE SWITCH-DM</v>
      </c>
      <c r="E1413" s="36">
        <f t="shared" si="67"/>
        <v>18</v>
      </c>
      <c r="F1413" s="36">
        <f t="shared" si="68"/>
        <v>3</v>
      </c>
      <c r="G1413" s="135"/>
    </row>
    <row r="1414" spans="1:7" ht="13.5" customHeight="1">
      <c r="A1414" s="132" t="s">
        <v>779</v>
      </c>
      <c r="B1414" s="28">
        <v>46014</v>
      </c>
      <c r="C1414" s="143" t="s">
        <v>59</v>
      </c>
      <c r="D1414" s="18" t="str">
        <f t="shared" si="66"/>
        <v>REVERSE SWITCH-DM</v>
      </c>
      <c r="E1414" s="36">
        <f t="shared" si="67"/>
        <v>18</v>
      </c>
      <c r="F1414" s="36">
        <f t="shared" si="68"/>
        <v>3</v>
      </c>
      <c r="G1414" s="135"/>
    </row>
    <row r="1415" spans="1:7" ht="13.5" customHeight="1">
      <c r="A1415" s="132" t="s">
        <v>779</v>
      </c>
      <c r="B1415" s="28">
        <v>46014</v>
      </c>
      <c r="C1415" s="143" t="s">
        <v>59</v>
      </c>
      <c r="D1415" s="18" t="str">
        <f t="shared" si="66"/>
        <v>REVERSE SWITCH-DM</v>
      </c>
      <c r="E1415" s="36">
        <f t="shared" si="67"/>
        <v>18</v>
      </c>
      <c r="F1415" s="36">
        <f t="shared" si="68"/>
        <v>3</v>
      </c>
      <c r="G1415" s="135"/>
    </row>
    <row r="1416" spans="1:7" ht="13.5" customHeight="1">
      <c r="A1416" s="132" t="s">
        <v>779</v>
      </c>
      <c r="B1416" s="28">
        <v>46014</v>
      </c>
      <c r="C1416" s="143" t="s">
        <v>59</v>
      </c>
      <c r="D1416" s="18" t="str">
        <f t="shared" si="66"/>
        <v>REVERSE SWITCH-DM</v>
      </c>
      <c r="E1416" s="36">
        <f t="shared" si="67"/>
        <v>18</v>
      </c>
      <c r="F1416" s="36">
        <f t="shared" si="68"/>
        <v>3</v>
      </c>
      <c r="G1416" s="135"/>
    </row>
    <row r="1417" spans="1:7" ht="13.5" customHeight="1">
      <c r="A1417" s="132" t="s">
        <v>779</v>
      </c>
      <c r="B1417" s="28">
        <v>46014</v>
      </c>
      <c r="C1417" s="143" t="s">
        <v>130</v>
      </c>
      <c r="D1417" s="18" t="str">
        <f t="shared" si="66"/>
        <v>HORN SWITCH-DM</v>
      </c>
      <c r="E1417" s="36">
        <f t="shared" si="67"/>
        <v>18</v>
      </c>
      <c r="F1417" s="36">
        <f t="shared" si="68"/>
        <v>5</v>
      </c>
      <c r="G1417" s="135"/>
    </row>
    <row r="1418" spans="1:7" ht="13.5" customHeight="1">
      <c r="A1418" s="132" t="s">
        <v>779</v>
      </c>
      <c r="B1418" s="28">
        <v>46014</v>
      </c>
      <c r="C1418" s="143" t="s">
        <v>130</v>
      </c>
      <c r="D1418" s="18" t="str">
        <f t="shared" si="66"/>
        <v>HORN SWITCH-DM</v>
      </c>
      <c r="E1418" s="36">
        <f t="shared" si="67"/>
        <v>18</v>
      </c>
      <c r="F1418" s="36">
        <f t="shared" si="68"/>
        <v>5</v>
      </c>
      <c r="G1418" s="135"/>
    </row>
    <row r="1419" spans="1:7" ht="13.5" customHeight="1">
      <c r="A1419" s="132" t="s">
        <v>779</v>
      </c>
      <c r="B1419" s="28">
        <v>46014</v>
      </c>
      <c r="C1419" s="143" t="s">
        <v>130</v>
      </c>
      <c r="D1419" s="18" t="str">
        <f t="shared" si="66"/>
        <v>HORN SWITCH-DM</v>
      </c>
      <c r="E1419" s="36">
        <f t="shared" si="67"/>
        <v>18</v>
      </c>
      <c r="F1419" s="36">
        <f t="shared" si="68"/>
        <v>5</v>
      </c>
      <c r="G1419" s="135"/>
    </row>
    <row r="1420" spans="1:7" ht="13.5" customHeight="1">
      <c r="A1420" s="132" t="s">
        <v>779</v>
      </c>
      <c r="B1420" s="28">
        <v>46014</v>
      </c>
      <c r="C1420" s="143" t="s">
        <v>130</v>
      </c>
      <c r="D1420" s="18" t="str">
        <f t="shared" si="66"/>
        <v>HORN SWITCH-DM</v>
      </c>
      <c r="E1420" s="36">
        <f t="shared" si="67"/>
        <v>18</v>
      </c>
      <c r="F1420" s="36">
        <f t="shared" si="68"/>
        <v>5</v>
      </c>
      <c r="G1420" s="135"/>
    </row>
    <row r="1421" spans="1:7" ht="13.5" customHeight="1">
      <c r="A1421" s="132" t="s">
        <v>779</v>
      </c>
      <c r="B1421" s="28">
        <v>46014</v>
      </c>
      <c r="C1421" s="143" t="s">
        <v>324</v>
      </c>
      <c r="D1421" s="18" t="str">
        <f t="shared" si="66"/>
        <v>HEAD LIGHT ON-OFF SWITCH-DM</v>
      </c>
      <c r="E1421" s="36">
        <f t="shared" si="67"/>
        <v>18</v>
      </c>
      <c r="F1421" s="36">
        <f t="shared" si="68"/>
        <v>8</v>
      </c>
      <c r="G1421" s="135"/>
    </row>
    <row r="1422" spans="1:7" ht="13.5" customHeight="1">
      <c r="A1422" s="132" t="s">
        <v>779</v>
      </c>
      <c r="B1422" s="28">
        <v>46014</v>
      </c>
      <c r="C1422" s="143" t="s">
        <v>324</v>
      </c>
      <c r="D1422" s="18" t="str">
        <f t="shared" si="66"/>
        <v>HEAD LIGHT ON-OFF SWITCH-DM</v>
      </c>
      <c r="E1422" s="36">
        <f t="shared" si="67"/>
        <v>18</v>
      </c>
      <c r="F1422" s="36">
        <f t="shared" si="68"/>
        <v>8</v>
      </c>
      <c r="G1422" s="135"/>
    </row>
    <row r="1423" spans="1:7" ht="13.5" customHeight="1">
      <c r="A1423" s="132" t="s">
        <v>779</v>
      </c>
      <c r="B1423" s="28">
        <v>46014</v>
      </c>
      <c r="C1423" s="143" t="s">
        <v>324</v>
      </c>
      <c r="D1423" s="18" t="str">
        <f t="shared" si="66"/>
        <v>HEAD LIGHT ON-OFF SWITCH-DM</v>
      </c>
      <c r="E1423" s="36">
        <f t="shared" si="67"/>
        <v>18</v>
      </c>
      <c r="F1423" s="36">
        <f t="shared" si="68"/>
        <v>8</v>
      </c>
      <c r="G1423" s="135"/>
    </row>
    <row r="1424" spans="1:7" ht="13.5" customHeight="1">
      <c r="A1424" s="132" t="s">
        <v>779</v>
      </c>
      <c r="B1424" s="28">
        <v>46014</v>
      </c>
      <c r="C1424" s="143" t="s">
        <v>324</v>
      </c>
      <c r="D1424" s="18" t="str">
        <f t="shared" si="66"/>
        <v>HEAD LIGHT ON-OFF SWITCH-DM</v>
      </c>
      <c r="E1424" s="36">
        <f t="shared" si="67"/>
        <v>18</v>
      </c>
      <c r="F1424" s="36">
        <f t="shared" si="68"/>
        <v>8</v>
      </c>
      <c r="G1424" s="135"/>
    </row>
    <row r="1425" spans="1:7" ht="13.5" customHeight="1">
      <c r="A1425" s="132" t="s">
        <v>779</v>
      </c>
      <c r="B1425" s="28">
        <v>46014</v>
      </c>
      <c r="C1425" s="143" t="s">
        <v>325</v>
      </c>
      <c r="D1425" s="18" t="str">
        <f t="shared" si="66"/>
        <v>IGNITION SWITCH-DM</v>
      </c>
      <c r="E1425" s="36">
        <f t="shared" si="67"/>
        <v>18</v>
      </c>
      <c r="F1425" s="36">
        <f t="shared" si="68"/>
        <v>7</v>
      </c>
      <c r="G1425" s="135"/>
    </row>
    <row r="1426" spans="1:7" ht="13.5" customHeight="1">
      <c r="A1426" s="132" t="s">
        <v>779</v>
      </c>
      <c r="B1426" s="28">
        <v>46014</v>
      </c>
      <c r="C1426" s="143" t="s">
        <v>325</v>
      </c>
      <c r="D1426" s="18" t="str">
        <f t="shared" si="66"/>
        <v>IGNITION SWITCH-DM</v>
      </c>
      <c r="E1426" s="36">
        <f t="shared" si="67"/>
        <v>18</v>
      </c>
      <c r="F1426" s="36">
        <f t="shared" si="68"/>
        <v>7</v>
      </c>
      <c r="G1426" s="135"/>
    </row>
    <row r="1427" spans="1:7" ht="13.5" customHeight="1">
      <c r="A1427" s="132" t="s">
        <v>779</v>
      </c>
      <c r="B1427" s="28">
        <v>46014</v>
      </c>
      <c r="C1427" s="143" t="s">
        <v>325</v>
      </c>
      <c r="D1427" s="18" t="str">
        <f t="shared" si="66"/>
        <v>IGNITION SWITCH-DM</v>
      </c>
      <c r="E1427" s="36">
        <f t="shared" si="67"/>
        <v>18</v>
      </c>
      <c r="F1427" s="36">
        <f t="shared" si="68"/>
        <v>7</v>
      </c>
      <c r="G1427" s="135"/>
    </row>
    <row r="1428" spans="1:7" ht="13.5" customHeight="1">
      <c r="A1428" s="132" t="s">
        <v>779</v>
      </c>
      <c r="B1428" s="28">
        <v>46014</v>
      </c>
      <c r="C1428" s="143" t="s">
        <v>325</v>
      </c>
      <c r="D1428" s="18" t="str">
        <f t="shared" si="66"/>
        <v>IGNITION SWITCH-DM</v>
      </c>
      <c r="E1428" s="36">
        <f t="shared" si="67"/>
        <v>18</v>
      </c>
      <c r="F1428" s="36">
        <f t="shared" si="68"/>
        <v>7</v>
      </c>
      <c r="G1428" s="135"/>
    </row>
    <row r="1429" spans="1:7" ht="13.5" customHeight="1">
      <c r="A1429" s="132" t="s">
        <v>779</v>
      </c>
      <c r="B1429" s="28">
        <v>46014</v>
      </c>
      <c r="C1429" s="143" t="s">
        <v>597</v>
      </c>
      <c r="D1429" s="18" t="str">
        <f t="shared" si="66"/>
        <v>TWO WAY MODE SWITCH-DM</v>
      </c>
      <c r="E1429" s="36">
        <f t="shared" si="67"/>
        <v>18</v>
      </c>
      <c r="F1429" s="36">
        <f t="shared" si="68"/>
        <v>5</v>
      </c>
      <c r="G1429" s="135"/>
    </row>
    <row r="1430" spans="1:7" ht="13.5" customHeight="1">
      <c r="A1430" s="132" t="s">
        <v>779</v>
      </c>
      <c r="B1430" s="28">
        <v>46014</v>
      </c>
      <c r="C1430" s="143" t="s">
        <v>597</v>
      </c>
      <c r="D1430" s="18" t="str">
        <f t="shared" si="66"/>
        <v>TWO WAY MODE SWITCH-DM</v>
      </c>
      <c r="E1430" s="36">
        <f t="shared" si="67"/>
        <v>18</v>
      </c>
      <c r="F1430" s="36">
        <f t="shared" si="68"/>
        <v>5</v>
      </c>
      <c r="G1430" s="135"/>
    </row>
    <row r="1431" spans="1:7" ht="13.5" customHeight="1">
      <c r="A1431" s="132" t="s">
        <v>779</v>
      </c>
      <c r="B1431" s="28">
        <v>46014</v>
      </c>
      <c r="C1431" s="143" t="s">
        <v>597</v>
      </c>
      <c r="D1431" s="18" t="str">
        <f t="shared" si="66"/>
        <v>TWO WAY MODE SWITCH-DM</v>
      </c>
      <c r="E1431" s="36">
        <f t="shared" si="67"/>
        <v>18</v>
      </c>
      <c r="F1431" s="36">
        <f t="shared" si="68"/>
        <v>5</v>
      </c>
      <c r="G1431" s="135"/>
    </row>
    <row r="1432" spans="1:7" ht="13.5" customHeight="1">
      <c r="A1432" s="132" t="s">
        <v>779</v>
      </c>
      <c r="B1432" s="28">
        <v>46014</v>
      </c>
      <c r="C1432" s="143" t="s">
        <v>597</v>
      </c>
      <c r="D1432" s="18" t="str">
        <f t="shared" si="66"/>
        <v>TWO WAY MODE SWITCH-DM</v>
      </c>
      <c r="E1432" s="36">
        <f t="shared" si="67"/>
        <v>18</v>
      </c>
      <c r="F1432" s="36">
        <f t="shared" si="68"/>
        <v>5</v>
      </c>
      <c r="G1432" s="135"/>
    </row>
    <row r="1433" spans="1:7" ht="13.5" customHeight="1">
      <c r="A1433" s="132" t="s">
        <v>779</v>
      </c>
      <c r="B1433" s="28">
        <v>46014</v>
      </c>
      <c r="C1433" s="143" t="s">
        <v>605</v>
      </c>
      <c r="D1433" s="18" t="str">
        <f t="shared" si="66"/>
        <v>SWITCH PIGTAIL WIRING HARNESS</v>
      </c>
      <c r="E1433" s="36">
        <f t="shared" si="67"/>
        <v>18</v>
      </c>
      <c r="F1433" s="36">
        <f t="shared" si="68"/>
        <v>1</v>
      </c>
      <c r="G1433" s="135"/>
    </row>
    <row r="1434" spans="1:7" ht="13.5" customHeight="1">
      <c r="A1434" s="132" t="s">
        <v>779</v>
      </c>
      <c r="B1434" s="28">
        <v>46014</v>
      </c>
      <c r="C1434" s="143" t="s">
        <v>605</v>
      </c>
      <c r="D1434" s="18" t="str">
        <f t="shared" si="66"/>
        <v>SWITCH PIGTAIL WIRING HARNESS</v>
      </c>
      <c r="E1434" s="36">
        <f t="shared" si="67"/>
        <v>18</v>
      </c>
      <c r="F1434" s="36">
        <f t="shared" si="68"/>
        <v>1</v>
      </c>
      <c r="G1434" s="135"/>
    </row>
    <row r="1435" spans="1:7" ht="13.5" customHeight="1">
      <c r="A1435" s="132" t="s">
        <v>779</v>
      </c>
      <c r="B1435" s="28">
        <v>46014</v>
      </c>
      <c r="C1435" s="143" t="s">
        <v>605</v>
      </c>
      <c r="D1435" s="18" t="str">
        <f t="shared" si="66"/>
        <v>SWITCH PIGTAIL WIRING HARNESS</v>
      </c>
      <c r="E1435" s="36">
        <f t="shared" si="67"/>
        <v>18</v>
      </c>
      <c r="F1435" s="36">
        <f t="shared" si="68"/>
        <v>1</v>
      </c>
      <c r="G1435" s="135"/>
    </row>
    <row r="1436" spans="1:7" ht="13.5" customHeight="1">
      <c r="A1436" s="132" t="s">
        <v>779</v>
      </c>
      <c r="B1436" s="28">
        <v>46014</v>
      </c>
      <c r="C1436" s="143" t="s">
        <v>605</v>
      </c>
      <c r="D1436" s="18" t="str">
        <f t="shared" si="66"/>
        <v>SWITCH PIGTAIL WIRING HARNESS</v>
      </c>
      <c r="E1436" s="36">
        <f t="shared" si="67"/>
        <v>18</v>
      </c>
      <c r="F1436" s="36">
        <f t="shared" si="68"/>
        <v>1</v>
      </c>
      <c r="G1436" s="135"/>
    </row>
    <row r="1437" spans="1:7" ht="13.5" customHeight="1">
      <c r="A1437" s="132" t="s">
        <v>779</v>
      </c>
      <c r="B1437" s="28">
        <v>46014</v>
      </c>
      <c r="C1437" s="143" t="s">
        <v>91</v>
      </c>
      <c r="D1437" s="18" t="str">
        <f t="shared" si="66"/>
        <v>MAG EX/PWR-INS CLUSTER COVER RR-PP BLACK</v>
      </c>
      <c r="E1437" s="36">
        <f t="shared" si="67"/>
        <v>18</v>
      </c>
      <c r="F1437" s="36">
        <f t="shared" si="68"/>
        <v>3</v>
      </c>
      <c r="G1437" s="135"/>
    </row>
    <row r="1438" spans="1:7" ht="13.5" customHeight="1">
      <c r="A1438" s="132" t="s">
        <v>779</v>
      </c>
      <c r="B1438" s="28">
        <v>46014</v>
      </c>
      <c r="C1438" s="143" t="s">
        <v>91</v>
      </c>
      <c r="D1438" s="18" t="str">
        <f t="shared" si="66"/>
        <v>MAG EX/PWR-INS CLUSTER COVER RR-PP BLACK</v>
      </c>
      <c r="E1438" s="36">
        <f t="shared" si="67"/>
        <v>18</v>
      </c>
      <c r="F1438" s="36">
        <f t="shared" si="68"/>
        <v>3</v>
      </c>
      <c r="G1438" s="135"/>
    </row>
    <row r="1439" spans="1:7" ht="13.5" customHeight="1">
      <c r="A1439" s="132" t="s">
        <v>779</v>
      </c>
      <c r="B1439" s="28">
        <v>46014</v>
      </c>
      <c r="C1439" s="143" t="s">
        <v>91</v>
      </c>
      <c r="D1439" s="18" t="str">
        <f t="shared" si="66"/>
        <v>MAG EX/PWR-INS CLUSTER COVER RR-PP BLACK</v>
      </c>
      <c r="E1439" s="36">
        <f t="shared" si="67"/>
        <v>18</v>
      </c>
      <c r="F1439" s="36">
        <f t="shared" si="68"/>
        <v>3</v>
      </c>
      <c r="G1439" s="135"/>
    </row>
    <row r="1440" spans="1:7" ht="13.5" customHeight="1">
      <c r="A1440" s="132" t="s">
        <v>779</v>
      </c>
      <c r="B1440" s="28">
        <v>46014</v>
      </c>
      <c r="C1440" s="143" t="s">
        <v>91</v>
      </c>
      <c r="D1440" s="18" t="str">
        <f t="shared" si="66"/>
        <v>MAG EX/PWR-INS CLUSTER COVER RR-PP BLACK</v>
      </c>
      <c r="E1440" s="36">
        <f t="shared" si="67"/>
        <v>18</v>
      </c>
      <c r="F1440" s="36">
        <f t="shared" si="68"/>
        <v>3</v>
      </c>
      <c r="G1440" s="135"/>
    </row>
    <row r="1441" spans="1:7" ht="13.5" customHeight="1">
      <c r="A1441" s="132" t="s">
        <v>779</v>
      </c>
      <c r="B1441" s="28">
        <v>46014</v>
      </c>
      <c r="C1441" s="143" t="s">
        <v>188</v>
      </c>
      <c r="D1441" s="18" t="str">
        <f t="shared" si="66"/>
        <v>MAG-INS.CLUSTER COVER FRONT-ABS-GR BLK D</v>
      </c>
      <c r="E1441" s="36">
        <f t="shared" si="67"/>
        <v>18</v>
      </c>
      <c r="F1441" s="36">
        <f t="shared" si="68"/>
        <v>1</v>
      </c>
      <c r="G1441" s="135"/>
    </row>
    <row r="1442" spans="1:7" ht="13.5" customHeight="1">
      <c r="A1442" s="132" t="s">
        <v>779</v>
      </c>
      <c r="B1442" s="28">
        <v>46014</v>
      </c>
      <c r="C1442" s="143" t="s">
        <v>188</v>
      </c>
      <c r="D1442" s="18" t="str">
        <f t="shared" si="66"/>
        <v>MAG-INS.CLUSTER COVER FRONT-ABS-GR BLK D</v>
      </c>
      <c r="E1442" s="36">
        <f t="shared" si="67"/>
        <v>18</v>
      </c>
      <c r="F1442" s="36">
        <f t="shared" si="68"/>
        <v>1</v>
      </c>
      <c r="G1442" s="135"/>
    </row>
    <row r="1443" spans="1:7" ht="13.5" customHeight="1">
      <c r="A1443" s="132" t="s">
        <v>779</v>
      </c>
      <c r="B1443" s="28">
        <v>46014</v>
      </c>
      <c r="C1443" s="143" t="s">
        <v>94</v>
      </c>
      <c r="D1443" s="18" t="str">
        <f t="shared" si="66"/>
        <v>CLUSTER COVER TOP-PP-M</v>
      </c>
      <c r="E1443" s="36">
        <f t="shared" si="67"/>
        <v>18</v>
      </c>
      <c r="F1443" s="36">
        <f t="shared" si="68"/>
        <v>4</v>
      </c>
      <c r="G1443" s="135"/>
    </row>
    <row r="1444" spans="1:7" ht="13.5" customHeight="1">
      <c r="A1444" s="132" t="s">
        <v>779</v>
      </c>
      <c r="B1444" s="28">
        <v>46014</v>
      </c>
      <c r="C1444" s="143" t="s">
        <v>94</v>
      </c>
      <c r="D1444" s="18" t="str">
        <f t="shared" si="66"/>
        <v>CLUSTER COVER TOP-PP-M</v>
      </c>
      <c r="E1444" s="36">
        <f t="shared" si="67"/>
        <v>18</v>
      </c>
      <c r="F1444" s="36">
        <f t="shared" si="68"/>
        <v>4</v>
      </c>
      <c r="G1444" s="135"/>
    </row>
    <row r="1445" spans="1:7" ht="13.5" customHeight="1">
      <c r="A1445" s="132" t="s">
        <v>779</v>
      </c>
      <c r="B1445" s="28">
        <v>46014</v>
      </c>
      <c r="C1445" s="143" t="s">
        <v>117</v>
      </c>
      <c r="D1445" s="18" t="str">
        <f t="shared" si="66"/>
        <v>Magnus-Front Panel Decorative Plate DM</v>
      </c>
      <c r="E1445" s="36">
        <f t="shared" si="67"/>
        <v>18</v>
      </c>
      <c r="F1445" s="36">
        <f t="shared" si="68"/>
        <v>2</v>
      </c>
      <c r="G1445" s="135"/>
    </row>
    <row r="1446" spans="1:7" ht="13.5" customHeight="1">
      <c r="A1446" s="132" t="s">
        <v>779</v>
      </c>
      <c r="B1446" s="28">
        <v>46014</v>
      </c>
      <c r="C1446" s="143" t="s">
        <v>386</v>
      </c>
      <c r="D1446" s="18" t="str">
        <f t="shared" si="66"/>
        <v>MAG-INS.CLUSTER COVER FRONT-ABS-WHITE DM BPLGW00512</v>
      </c>
      <c r="E1446" s="36">
        <f t="shared" si="67"/>
        <v>18</v>
      </c>
      <c r="F1446" s="36">
        <f t="shared" si="68"/>
        <v>1</v>
      </c>
      <c r="G1446" s="135"/>
    </row>
    <row r="1447" spans="1:7" ht="13.5" customHeight="1">
      <c r="A1447" s="132">
        <v>2916</v>
      </c>
      <c r="B1447" s="28">
        <v>46014</v>
      </c>
      <c r="C1447" s="143" t="s">
        <v>62</v>
      </c>
      <c r="D1447" s="18" t="str">
        <f t="shared" si="66"/>
        <v>MAGNUS-LOCK SET-PAVNA DM</v>
      </c>
      <c r="E1447" s="36">
        <f t="shared" si="67"/>
        <v>18</v>
      </c>
      <c r="F1447" s="36">
        <f t="shared" si="68"/>
        <v>4</v>
      </c>
      <c r="G1447" s="135"/>
    </row>
    <row r="1448" spans="1:7" ht="13.5" customHeight="1">
      <c r="A1448" s="132">
        <v>2907</v>
      </c>
      <c r="B1448" s="28">
        <v>46012</v>
      </c>
      <c r="C1448" s="143" t="s">
        <v>116</v>
      </c>
      <c r="D1448" s="18" t="str">
        <f t="shared" si="66"/>
        <v>CHARGING SOCKET-CHOGORI-M</v>
      </c>
      <c r="E1448" s="36">
        <f t="shared" si="67"/>
        <v>18</v>
      </c>
      <c r="F1448" s="36">
        <f t="shared" si="68"/>
        <v>2</v>
      </c>
      <c r="G1448" s="135"/>
    </row>
    <row r="1449" spans="1:7" ht="13.5" customHeight="1">
      <c r="A1449" s="132">
        <v>2908</v>
      </c>
      <c r="B1449" s="28">
        <v>46012</v>
      </c>
      <c r="C1449" s="143" t="s">
        <v>70</v>
      </c>
      <c r="D1449" s="18" t="str">
        <f t="shared" si="66"/>
        <v>Brake Shoe Magnus</v>
      </c>
      <c r="E1449" s="36">
        <f t="shared" si="67"/>
        <v>18</v>
      </c>
      <c r="F1449" s="36">
        <f t="shared" si="68"/>
        <v>35</v>
      </c>
      <c r="G1449" s="135"/>
    </row>
    <row r="1450" spans="1:7" ht="13.5" customHeight="1">
      <c r="A1450" s="132">
        <v>2908</v>
      </c>
      <c r="B1450" s="28">
        <v>46012</v>
      </c>
      <c r="C1450" s="143" t="s">
        <v>76</v>
      </c>
      <c r="D1450" s="18" t="str">
        <f t="shared" si="66"/>
        <v>Rear Bearing 6204LLU</v>
      </c>
      <c r="E1450" s="36">
        <f t="shared" si="67"/>
        <v>18</v>
      </c>
      <c r="F1450" s="36">
        <f t="shared" si="68"/>
        <v>22</v>
      </c>
      <c r="G1450" s="135"/>
    </row>
    <row r="1451" spans="1:7" ht="13.5" customHeight="1">
      <c r="A1451" s="132">
        <v>2902</v>
      </c>
      <c r="B1451" s="28">
        <v>46011</v>
      </c>
      <c r="C1451" s="143" t="s">
        <v>144</v>
      </c>
      <c r="D1451" s="18" t="str">
        <f t="shared" si="66"/>
        <v>HANDLE_LOCK_ SET</v>
      </c>
      <c r="E1451" s="36">
        <f t="shared" si="67"/>
        <v>18</v>
      </c>
      <c r="F1451" s="36">
        <f t="shared" si="68"/>
        <v>3</v>
      </c>
      <c r="G1451" s="135"/>
    </row>
    <row r="1452" spans="1:7" ht="13.5" customHeight="1">
      <c r="A1452" s="132">
        <v>2900</v>
      </c>
      <c r="B1452" s="28">
        <v>46011</v>
      </c>
      <c r="C1452" s="143" t="s">
        <v>129</v>
      </c>
      <c r="D1452" s="18" t="str">
        <f t="shared" si="66"/>
        <v>Rear View Mirror Winner Magnus</v>
      </c>
      <c r="E1452" s="36">
        <f t="shared" si="67"/>
        <v>18</v>
      </c>
      <c r="F1452" s="36">
        <f t="shared" si="68"/>
        <v>34</v>
      </c>
      <c r="G1452" s="135"/>
    </row>
    <row r="1453" spans="1:7" ht="13.5" customHeight="1">
      <c r="A1453" s="132">
        <v>2900</v>
      </c>
      <c r="B1453" s="28">
        <v>46011</v>
      </c>
      <c r="C1453" s="143" t="s">
        <v>70</v>
      </c>
      <c r="D1453" s="18" t="str">
        <f t="shared" si="66"/>
        <v>Brake Shoe Magnus</v>
      </c>
      <c r="E1453" s="36">
        <f t="shared" si="67"/>
        <v>18</v>
      </c>
      <c r="F1453" s="36">
        <f t="shared" si="68"/>
        <v>35</v>
      </c>
    </row>
    <row r="1454" spans="1:7" ht="13.5" customHeight="1">
      <c r="A1454" s="132">
        <v>2900</v>
      </c>
      <c r="B1454" s="28">
        <v>46011</v>
      </c>
      <c r="C1454" s="143" t="s">
        <v>70</v>
      </c>
      <c r="D1454" s="18" t="str">
        <f t="shared" si="66"/>
        <v>Brake Shoe Magnus</v>
      </c>
      <c r="E1454" s="36">
        <f t="shared" si="67"/>
        <v>18</v>
      </c>
      <c r="F1454" s="36">
        <f t="shared" si="68"/>
        <v>35</v>
      </c>
      <c r="G1454" s="135"/>
    </row>
    <row r="1455" spans="1:7" ht="13.5" customHeight="1">
      <c r="A1455" s="132">
        <v>2897</v>
      </c>
      <c r="B1455" s="28">
        <v>46008</v>
      </c>
      <c r="C1455" s="143" t="s">
        <v>82</v>
      </c>
      <c r="D1455" s="18" t="str">
        <f t="shared" si="66"/>
        <v>MAGNUS HS-Front Brake Cable</v>
      </c>
      <c r="E1455" s="36">
        <f t="shared" si="67"/>
        <v>18</v>
      </c>
      <c r="F1455" s="36">
        <f t="shared" si="68"/>
        <v>8</v>
      </c>
      <c r="G1455" s="135"/>
    </row>
    <row r="1456" spans="1:7" ht="13.5" customHeight="1">
      <c r="A1456" s="132">
        <v>2897</v>
      </c>
      <c r="B1456" s="28">
        <v>46008</v>
      </c>
      <c r="C1456" s="143" t="s">
        <v>126</v>
      </c>
      <c r="D1456" s="18" t="str">
        <f t="shared" si="66"/>
        <v>Switch</v>
      </c>
      <c r="E1456" s="36">
        <f t="shared" si="67"/>
        <v>18</v>
      </c>
      <c r="F1456" s="36">
        <f t="shared" si="68"/>
        <v>101</v>
      </c>
      <c r="G1456" s="135"/>
    </row>
    <row r="1457" spans="1:7" ht="13.5" customHeight="1">
      <c r="A1457" s="132">
        <v>2888</v>
      </c>
      <c r="B1457" s="28">
        <v>46008</v>
      </c>
      <c r="C1457" s="143" t="s">
        <v>70</v>
      </c>
      <c r="D1457" s="18" t="str">
        <f t="shared" si="66"/>
        <v>Brake Shoe Magnus</v>
      </c>
      <c r="E1457" s="36">
        <f t="shared" si="67"/>
        <v>18</v>
      </c>
      <c r="F1457" s="36">
        <f t="shared" si="68"/>
        <v>35</v>
      </c>
      <c r="G1457" s="135"/>
    </row>
    <row r="1458" spans="1:7" ht="13.5" customHeight="1">
      <c r="A1458" s="132">
        <v>2896</v>
      </c>
      <c r="B1458" s="28">
        <v>46007</v>
      </c>
      <c r="C1458" s="143" t="s">
        <v>82</v>
      </c>
      <c r="D1458" s="18" t="str">
        <f t="shared" si="66"/>
        <v>MAGNUS HS-Front Brake Cable</v>
      </c>
      <c r="E1458" s="36">
        <f t="shared" si="67"/>
        <v>18</v>
      </c>
      <c r="F1458" s="36">
        <f t="shared" si="68"/>
        <v>8</v>
      </c>
      <c r="G1458" s="135"/>
    </row>
    <row r="1459" spans="1:7" ht="13.5" customHeight="1">
      <c r="A1459" s="132">
        <v>2896</v>
      </c>
      <c r="B1459" s="28">
        <v>46007</v>
      </c>
      <c r="C1459" s="143" t="s">
        <v>81</v>
      </c>
      <c r="D1459" s="18" t="str">
        <f t="shared" si="66"/>
        <v>MAGNUS HS-Front HBS  Brake Cable</v>
      </c>
      <c r="E1459" s="36">
        <f t="shared" si="67"/>
        <v>18</v>
      </c>
      <c r="F1459" s="36">
        <f t="shared" si="68"/>
        <v>5</v>
      </c>
      <c r="G1459" s="135"/>
    </row>
    <row r="1460" spans="1:7" ht="13.5" customHeight="1">
      <c r="A1460" s="132">
        <v>2896</v>
      </c>
      <c r="B1460" s="28">
        <v>46007</v>
      </c>
      <c r="C1460" s="143" t="s">
        <v>80</v>
      </c>
      <c r="D1460" s="18" t="str">
        <f t="shared" si="66"/>
        <v>MAGNUS HS-Rear Brake Cable</v>
      </c>
      <c r="E1460" s="36">
        <f t="shared" si="67"/>
        <v>18</v>
      </c>
      <c r="F1460" s="36">
        <f t="shared" si="68"/>
        <v>9</v>
      </c>
      <c r="G1460" s="135"/>
    </row>
    <row r="1461" spans="1:7" ht="13.5" customHeight="1">
      <c r="A1461" s="132">
        <v>2896</v>
      </c>
      <c r="B1461" s="28">
        <v>46007</v>
      </c>
      <c r="C1461" s="143" t="s">
        <v>243</v>
      </c>
      <c r="D1461" s="18" t="str">
        <f t="shared" si="66"/>
        <v>Connectioion Boxn Cable Junct</v>
      </c>
      <c r="E1461" s="36">
        <f t="shared" si="67"/>
        <v>18</v>
      </c>
      <c r="F1461" s="36">
        <f t="shared" si="68"/>
        <v>43</v>
      </c>
      <c r="G1461" s="135"/>
    </row>
    <row r="1462" spans="1:7" ht="13.5" customHeight="1">
      <c r="A1462" s="132">
        <v>2896</v>
      </c>
      <c r="B1462" s="28">
        <v>46007</v>
      </c>
      <c r="C1462" s="143" t="s">
        <v>133</v>
      </c>
      <c r="D1462" s="18" t="str">
        <f t="shared" si="66"/>
        <v>Magnus Mat Black Only</v>
      </c>
      <c r="E1462" s="36">
        <f t="shared" si="67"/>
        <v>18</v>
      </c>
      <c r="F1462" s="36">
        <f t="shared" si="68"/>
        <v>77</v>
      </c>
      <c r="G1462" s="135"/>
    </row>
    <row r="1463" spans="1:7" ht="13.5" customHeight="1">
      <c r="A1463" s="132">
        <v>2896</v>
      </c>
      <c r="B1463" s="28">
        <v>46007</v>
      </c>
      <c r="C1463" s="143" t="s">
        <v>70</v>
      </c>
      <c r="D1463" s="18" t="str">
        <f t="shared" si="66"/>
        <v>Brake Shoe Magnus</v>
      </c>
      <c r="E1463" s="36">
        <f t="shared" si="67"/>
        <v>18</v>
      </c>
      <c r="F1463" s="36">
        <f t="shared" si="68"/>
        <v>35</v>
      </c>
      <c r="G1463" s="135"/>
    </row>
    <row r="1464" spans="1:7" ht="13.5" customHeight="1">
      <c r="A1464" s="132">
        <v>2896</v>
      </c>
      <c r="B1464" s="28">
        <v>46007</v>
      </c>
      <c r="C1464" s="143" t="s">
        <v>70</v>
      </c>
      <c r="D1464" s="18" t="str">
        <f t="shared" si="66"/>
        <v>Brake Shoe Magnus</v>
      </c>
      <c r="E1464" s="36">
        <f t="shared" si="67"/>
        <v>18</v>
      </c>
      <c r="F1464" s="36">
        <f t="shared" si="68"/>
        <v>35</v>
      </c>
      <c r="G1464" s="135"/>
    </row>
    <row r="1465" spans="1:7" ht="13.5" customHeight="1">
      <c r="A1465" s="132">
        <v>2885</v>
      </c>
      <c r="B1465" s="28">
        <v>46007</v>
      </c>
      <c r="C1465" s="143" t="s">
        <v>158</v>
      </c>
      <c r="D1465" s="18" t="str">
        <f t="shared" si="66"/>
        <v>MAG-REAR PANEL TOP-ABS-GR BLK DM</v>
      </c>
      <c r="E1465" s="36">
        <f t="shared" si="67"/>
        <v>18</v>
      </c>
      <c r="F1465" s="36">
        <f t="shared" si="68"/>
        <v>2</v>
      </c>
      <c r="G1465" s="135"/>
    </row>
    <row r="1466" spans="1:7" ht="13.5" customHeight="1">
      <c r="A1466" s="132">
        <v>2885</v>
      </c>
      <c r="B1466" s="28">
        <v>46007</v>
      </c>
      <c r="C1466" s="143" t="s">
        <v>70</v>
      </c>
      <c r="D1466" s="18" t="str">
        <f t="shared" si="66"/>
        <v>Brake Shoe Magnus</v>
      </c>
      <c r="E1466" s="36">
        <f t="shared" si="67"/>
        <v>18</v>
      </c>
      <c r="F1466" s="36">
        <f t="shared" si="68"/>
        <v>35</v>
      </c>
      <c r="G1466" s="135"/>
    </row>
    <row r="1467" spans="1:7" ht="13.5" customHeight="1">
      <c r="A1467" s="132">
        <v>2892</v>
      </c>
      <c r="B1467" s="28">
        <v>46007</v>
      </c>
      <c r="C1467" s="143" t="s">
        <v>183</v>
      </c>
      <c r="D1467" s="18" t="str">
        <f t="shared" si="66"/>
        <v xml:space="preserve">3.00-10 ZOOM D TL42 J
</v>
      </c>
      <c r="E1467" s="36">
        <f t="shared" si="67"/>
        <v>18</v>
      </c>
      <c r="F1467" s="36">
        <f t="shared" si="68"/>
        <v>0</v>
      </c>
      <c r="G1467" s="135" t="s">
        <v>4731</v>
      </c>
    </row>
    <row r="1468" spans="1:7" ht="13.5" customHeight="1">
      <c r="A1468" s="132">
        <v>2893</v>
      </c>
      <c r="B1468" s="28">
        <v>46007</v>
      </c>
      <c r="C1468" s="143" t="s">
        <v>82</v>
      </c>
      <c r="D1468" s="18" t="str">
        <f t="shared" si="66"/>
        <v>MAGNUS HS-Front Brake Cable</v>
      </c>
      <c r="E1468" s="36">
        <f t="shared" si="67"/>
        <v>18</v>
      </c>
      <c r="F1468" s="36">
        <f t="shared" si="68"/>
        <v>8</v>
      </c>
      <c r="G1468" s="135"/>
    </row>
    <row r="1469" spans="1:7" ht="13.5" customHeight="1">
      <c r="A1469" s="132">
        <v>2893</v>
      </c>
      <c r="B1469" s="28">
        <v>46007</v>
      </c>
      <c r="C1469" s="143" t="s">
        <v>81</v>
      </c>
      <c r="D1469" s="18" t="str">
        <f t="shared" si="66"/>
        <v>MAGNUS HS-Front HBS  Brake Cable</v>
      </c>
      <c r="E1469" s="36">
        <f t="shared" si="67"/>
        <v>18</v>
      </c>
      <c r="F1469" s="36">
        <f t="shared" si="68"/>
        <v>5</v>
      </c>
      <c r="G1469" s="135"/>
    </row>
    <row r="1470" spans="1:7" ht="13.5" customHeight="1">
      <c r="A1470" s="132">
        <v>2893</v>
      </c>
      <c r="B1470" s="28">
        <v>46007</v>
      </c>
      <c r="C1470" s="143" t="s">
        <v>80</v>
      </c>
      <c r="D1470" s="18" t="str">
        <f t="shared" si="66"/>
        <v>MAGNUS HS-Rear Brake Cable</v>
      </c>
      <c r="E1470" s="36">
        <f t="shared" si="67"/>
        <v>18</v>
      </c>
      <c r="F1470" s="36">
        <f t="shared" si="68"/>
        <v>9</v>
      </c>
      <c r="G1470" s="135"/>
    </row>
    <row r="1471" spans="1:7" ht="13.5" customHeight="1">
      <c r="A1471" s="132">
        <v>2884</v>
      </c>
      <c r="B1471" s="28">
        <v>45973</v>
      </c>
      <c r="C1471" s="143" t="s">
        <v>633</v>
      </c>
      <c r="D1471" s="18" t="str">
        <f t="shared" si="66"/>
        <v>7.5A CHARGER PHASE-0</v>
      </c>
      <c r="E1471" s="36">
        <f t="shared" si="67"/>
        <v>5</v>
      </c>
      <c r="F1471" s="36">
        <f t="shared" si="68"/>
        <v>0</v>
      </c>
      <c r="G1471" s="135">
        <v>442501246</v>
      </c>
    </row>
    <row r="1472" spans="1:7" ht="13.5" customHeight="1">
      <c r="A1472" s="132">
        <v>2878</v>
      </c>
      <c r="B1472" s="28">
        <v>45973</v>
      </c>
      <c r="C1472" s="30" t="s">
        <v>316</v>
      </c>
      <c r="D1472" s="18" t="str">
        <f t="shared" si="66"/>
        <v>Throttle</v>
      </c>
      <c r="E1472" s="36">
        <f t="shared" si="67"/>
        <v>0</v>
      </c>
      <c r="F1472" s="36">
        <f t="shared" si="68"/>
        <v>5</v>
      </c>
      <c r="G1472" s="135"/>
    </row>
    <row r="1473" spans="1:7" ht="13.5" customHeight="1">
      <c r="A1473" s="132">
        <v>2881</v>
      </c>
      <c r="B1473" s="28">
        <v>45973</v>
      </c>
      <c r="C1473" s="30" t="s">
        <v>316</v>
      </c>
      <c r="D1473" s="18" t="str">
        <f t="shared" ref="D1473:D1536" si="69">VLOOKUP(C1473,Old,2,FALSE)</f>
        <v>Throttle</v>
      </c>
      <c r="E1473" s="36">
        <f t="shared" ref="E1473:E1536" si="70">VLOOKUP(C1473,Old,9,FALSE)</f>
        <v>0</v>
      </c>
      <c r="F1473" s="36">
        <f t="shared" ref="F1473:F1536" si="71">VLOOKUP(C1473,Old,8,FALSE)</f>
        <v>5</v>
      </c>
      <c r="G1473" s="135"/>
    </row>
    <row r="1474" spans="1:7" ht="13.5" customHeight="1">
      <c r="A1474" s="132">
        <v>2881</v>
      </c>
      <c r="B1474" s="28">
        <v>45973</v>
      </c>
      <c r="C1474" s="30" t="s">
        <v>64</v>
      </c>
      <c r="D1474" s="18" t="str">
        <f t="shared" si="69"/>
        <v>Front Bearing Kit 6201RS (Pair)</v>
      </c>
      <c r="E1474" s="36">
        <f t="shared" si="70"/>
        <v>18</v>
      </c>
      <c r="F1474" s="36">
        <f t="shared" si="71"/>
        <v>6</v>
      </c>
      <c r="G1474" s="135"/>
    </row>
    <row r="1475" spans="1:7" ht="13.5" customHeight="1">
      <c r="A1475" s="132">
        <v>2881</v>
      </c>
      <c r="B1475" s="28">
        <v>45973</v>
      </c>
      <c r="C1475" s="30" t="s">
        <v>76</v>
      </c>
      <c r="D1475" s="18" t="str">
        <f t="shared" si="69"/>
        <v>Rear Bearing 6204LLU</v>
      </c>
      <c r="E1475" s="36">
        <f t="shared" si="70"/>
        <v>18</v>
      </c>
      <c r="F1475" s="36">
        <f t="shared" si="71"/>
        <v>22</v>
      </c>
      <c r="G1475" s="135"/>
    </row>
    <row r="1476" spans="1:7" ht="13.5" customHeight="1">
      <c r="A1476" s="132">
        <v>2881</v>
      </c>
      <c r="B1476" s="28">
        <v>45973</v>
      </c>
      <c r="C1476" s="30" t="s">
        <v>70</v>
      </c>
      <c r="D1476" s="18" t="str">
        <f t="shared" si="69"/>
        <v>Brake Shoe Magnus</v>
      </c>
      <c r="E1476" s="36">
        <f t="shared" si="70"/>
        <v>18</v>
      </c>
      <c r="F1476" s="36">
        <f t="shared" si="71"/>
        <v>35</v>
      </c>
      <c r="G1476" s="135"/>
    </row>
    <row r="1477" spans="1:7" ht="13.5" customHeight="1">
      <c r="A1477" s="132">
        <v>2879</v>
      </c>
      <c r="B1477" s="28">
        <v>45973</v>
      </c>
      <c r="C1477" s="30" t="s">
        <v>157</v>
      </c>
      <c r="D1477" s="18" t="str">
        <f t="shared" si="69"/>
        <v>HBS Equalizer Enclosure</v>
      </c>
      <c r="E1477" s="36">
        <f t="shared" si="70"/>
        <v>18</v>
      </c>
      <c r="F1477" s="36">
        <f t="shared" si="71"/>
        <v>1</v>
      </c>
      <c r="G1477" s="135"/>
    </row>
    <row r="1478" spans="1:7" ht="13.5" customHeight="1">
      <c r="A1478" s="132">
        <v>2879</v>
      </c>
      <c r="B1478" s="28">
        <v>45973</v>
      </c>
      <c r="C1478" s="30" t="s">
        <v>1031</v>
      </c>
      <c r="D1478" s="18" t="str">
        <f t="shared" si="69"/>
        <v>BAG HOOK</v>
      </c>
      <c r="E1478" s="36">
        <f t="shared" si="70"/>
        <v>0</v>
      </c>
      <c r="F1478" s="36">
        <f t="shared" si="71"/>
        <v>1</v>
      </c>
      <c r="G1478" s="135"/>
    </row>
    <row r="1479" spans="1:7" ht="13.5" customHeight="1">
      <c r="A1479" s="132">
        <v>2879</v>
      </c>
      <c r="B1479" s="28">
        <v>45973</v>
      </c>
      <c r="C1479" s="30" t="s">
        <v>129</v>
      </c>
      <c r="D1479" s="18" t="str">
        <f t="shared" si="69"/>
        <v>Rear View Mirror Winner Magnus</v>
      </c>
      <c r="E1479" s="36">
        <f t="shared" si="70"/>
        <v>18</v>
      </c>
      <c r="F1479" s="36">
        <f t="shared" si="71"/>
        <v>34</v>
      </c>
      <c r="G1479" s="135"/>
    </row>
    <row r="1480" spans="1:7" ht="13.5" customHeight="1">
      <c r="A1480" s="132">
        <v>2879</v>
      </c>
      <c r="B1480" s="28">
        <v>45973</v>
      </c>
      <c r="C1480" s="30" t="s">
        <v>70</v>
      </c>
      <c r="D1480" s="18" t="str">
        <f t="shared" si="69"/>
        <v>Brake Shoe Magnus</v>
      </c>
      <c r="E1480" s="36">
        <f t="shared" si="70"/>
        <v>18</v>
      </c>
      <c r="F1480" s="36">
        <f t="shared" si="71"/>
        <v>35</v>
      </c>
      <c r="G1480" s="135"/>
    </row>
    <row r="1481" spans="1:7" ht="13.5" customHeight="1">
      <c r="A1481" s="132">
        <v>2879</v>
      </c>
      <c r="B1481" s="28">
        <v>45973</v>
      </c>
      <c r="C1481" s="30" t="s">
        <v>76</v>
      </c>
      <c r="D1481" s="18" t="str">
        <f t="shared" si="69"/>
        <v>Rear Bearing 6204LLU</v>
      </c>
      <c r="E1481" s="36">
        <f t="shared" si="70"/>
        <v>18</v>
      </c>
      <c r="F1481" s="36">
        <f t="shared" si="71"/>
        <v>22</v>
      </c>
      <c r="G1481" s="135"/>
    </row>
    <row r="1482" spans="1:7" ht="13.5" customHeight="1">
      <c r="A1482" s="132">
        <v>2880</v>
      </c>
      <c r="B1482" s="28">
        <v>45973</v>
      </c>
      <c r="C1482" s="30" t="s">
        <v>183</v>
      </c>
      <c r="D1482" s="18" t="str">
        <f t="shared" si="69"/>
        <v xml:space="preserve">3.00-10 ZOOM D TL42 J
</v>
      </c>
      <c r="E1482" s="36">
        <f t="shared" si="70"/>
        <v>18</v>
      </c>
      <c r="F1482" s="36">
        <f t="shared" si="71"/>
        <v>0</v>
      </c>
      <c r="G1482" s="135"/>
    </row>
    <row r="1483" spans="1:7" ht="13.5" customHeight="1">
      <c r="A1483" s="132" t="s">
        <v>4738</v>
      </c>
      <c r="B1483" s="28">
        <v>46002</v>
      </c>
      <c r="C1483" s="30" t="s">
        <v>217</v>
      </c>
      <c r="D1483" s="18" t="str">
        <f t="shared" si="69"/>
        <v>HORN</v>
      </c>
      <c r="E1483" s="36">
        <f t="shared" si="70"/>
        <v>0</v>
      </c>
      <c r="F1483" s="36">
        <f t="shared" si="71"/>
        <v>3</v>
      </c>
      <c r="G1483" s="135"/>
    </row>
    <row r="1484" spans="1:7" ht="13.5" customHeight="1">
      <c r="A1484" s="132">
        <v>2875</v>
      </c>
      <c r="B1484" s="28">
        <v>46001</v>
      </c>
      <c r="C1484" s="30" t="s">
        <v>64</v>
      </c>
      <c r="D1484" s="18" t="str">
        <f t="shared" si="69"/>
        <v>Front Bearing Kit 6201RS (Pair)</v>
      </c>
      <c r="E1484" s="36">
        <f t="shared" si="70"/>
        <v>18</v>
      </c>
      <c r="F1484" s="36">
        <f t="shared" si="71"/>
        <v>6</v>
      </c>
      <c r="G1484" s="135"/>
    </row>
    <row r="1485" spans="1:7" ht="13.5" customHeight="1">
      <c r="A1485" s="132">
        <v>2875</v>
      </c>
      <c r="B1485" s="28">
        <v>46001</v>
      </c>
      <c r="C1485" s="30" t="s">
        <v>70</v>
      </c>
      <c r="D1485" s="18" t="str">
        <f t="shared" si="69"/>
        <v>Brake Shoe Magnus</v>
      </c>
      <c r="E1485" s="36">
        <f t="shared" si="70"/>
        <v>18</v>
      </c>
      <c r="F1485" s="36">
        <f t="shared" si="71"/>
        <v>35</v>
      </c>
      <c r="G1485" s="135"/>
    </row>
    <row r="1486" spans="1:7" ht="13.5" customHeight="1">
      <c r="A1486" s="132">
        <v>2868</v>
      </c>
      <c r="B1486" s="28">
        <v>46001</v>
      </c>
      <c r="C1486" s="30" t="s">
        <v>477</v>
      </c>
      <c r="D1486" s="18" t="str">
        <f t="shared" si="69"/>
        <v>MAG_FRONT PANEL_GLOSSY BLACK</v>
      </c>
      <c r="E1486" s="36">
        <f t="shared" si="70"/>
        <v>18</v>
      </c>
      <c r="F1486" s="36">
        <f t="shared" si="71"/>
        <v>1</v>
      </c>
      <c r="G1486" s="135"/>
    </row>
    <row r="1487" spans="1:7" ht="13.5" customHeight="1">
      <c r="A1487" s="132">
        <v>2868</v>
      </c>
      <c r="B1487" s="28">
        <v>46001</v>
      </c>
      <c r="C1487" s="30" t="s">
        <v>566</v>
      </c>
      <c r="D1487" s="18" t="str">
        <f t="shared" si="69"/>
        <v>MAGNUS FRONT PANEL LH-ABS-MT RED DM</v>
      </c>
      <c r="E1487" s="36">
        <f t="shared" si="70"/>
        <v>18</v>
      </c>
      <c r="F1487" s="36">
        <f t="shared" si="71"/>
        <v>1</v>
      </c>
      <c r="G1487" s="135"/>
    </row>
    <row r="1488" spans="1:7" ht="13.5" customHeight="1">
      <c r="A1488" s="132">
        <v>2868</v>
      </c>
      <c r="B1488" s="28">
        <v>46001</v>
      </c>
      <c r="C1488" s="30" t="s">
        <v>810</v>
      </c>
      <c r="D1488" s="18" t="str">
        <f t="shared" si="69"/>
        <v>MAGNUS FRONT PANEL RH-ABS-MT RED DM</v>
      </c>
      <c r="E1488" s="36">
        <f t="shared" si="70"/>
        <v>18</v>
      </c>
      <c r="F1488" s="36">
        <f t="shared" si="71"/>
        <v>2</v>
      </c>
      <c r="G1488" s="135"/>
    </row>
    <row r="1489" spans="1:7" ht="13.5" customHeight="1">
      <c r="A1489" s="132">
        <v>2868</v>
      </c>
      <c r="B1489" s="28">
        <v>46001</v>
      </c>
      <c r="C1489" s="30" t="s">
        <v>297</v>
      </c>
      <c r="D1489" s="18" t="str">
        <f t="shared" si="69"/>
        <v>MAG-PROTECTION BOARD LH-ABS-MT RED DM</v>
      </c>
      <c r="E1489" s="36">
        <f t="shared" si="70"/>
        <v>18</v>
      </c>
      <c r="F1489" s="36">
        <f t="shared" si="71"/>
        <v>1</v>
      </c>
      <c r="G1489" s="135"/>
    </row>
    <row r="1490" spans="1:7" ht="13.5" customHeight="1">
      <c r="A1490" s="132">
        <v>2868</v>
      </c>
      <c r="B1490" s="28">
        <v>46001</v>
      </c>
      <c r="C1490" s="30" t="s">
        <v>267</v>
      </c>
      <c r="D1490" s="18" t="str">
        <f t="shared" si="69"/>
        <v>MAG-PROTECTION BOARD RH-ABS-MT RED DM</v>
      </c>
      <c r="E1490" s="36">
        <f t="shared" si="70"/>
        <v>18</v>
      </c>
      <c r="F1490" s="36">
        <f t="shared" si="71"/>
        <v>1</v>
      </c>
      <c r="G1490" s="135"/>
    </row>
    <row r="1491" spans="1:7" ht="13.5" customHeight="1">
      <c r="A1491" s="132">
        <v>2868</v>
      </c>
      <c r="B1491" s="28">
        <v>46001</v>
      </c>
      <c r="C1491" s="30" t="s">
        <v>75</v>
      </c>
      <c r="D1491" s="18" t="str">
        <f t="shared" si="69"/>
        <v>MAGNUS-GLOVE BOX-DM</v>
      </c>
      <c r="E1491" s="36">
        <f t="shared" si="70"/>
        <v>18</v>
      </c>
      <c r="F1491" s="36">
        <f t="shared" si="71"/>
        <v>2</v>
      </c>
      <c r="G1491" s="135"/>
    </row>
    <row r="1492" spans="1:7" ht="13.5" customHeight="1">
      <c r="A1492" s="132">
        <v>2868</v>
      </c>
      <c r="B1492" s="28">
        <v>46001</v>
      </c>
      <c r="C1492" s="30" t="s">
        <v>79</v>
      </c>
      <c r="D1492" s="18" t="str">
        <f t="shared" si="69"/>
        <v>Magnus-Foot board DM</v>
      </c>
      <c r="E1492" s="36">
        <f t="shared" si="70"/>
        <v>18</v>
      </c>
      <c r="F1492" s="36">
        <f t="shared" si="71"/>
        <v>2</v>
      </c>
      <c r="G1492" s="135"/>
    </row>
    <row r="1493" spans="1:7" ht="13.5" customHeight="1">
      <c r="A1493" s="132">
        <v>2868</v>
      </c>
      <c r="B1493" s="28">
        <v>46001</v>
      </c>
      <c r="C1493" s="30" t="s">
        <v>565</v>
      </c>
      <c r="D1493" s="18" t="str">
        <f t="shared" si="69"/>
        <v>Magnus-Front Lower Mudguard-PP DM</v>
      </c>
      <c r="E1493" s="36">
        <f t="shared" si="70"/>
        <v>18</v>
      </c>
      <c r="F1493" s="36">
        <f t="shared" si="71"/>
        <v>2</v>
      </c>
      <c r="G1493" s="135"/>
    </row>
    <row r="1494" spans="1:7" ht="13.5" customHeight="1">
      <c r="A1494" s="132">
        <v>2868</v>
      </c>
      <c r="B1494" s="28">
        <v>46001</v>
      </c>
      <c r="C1494" s="30" t="s">
        <v>493</v>
      </c>
      <c r="D1494" s="18" t="str">
        <f t="shared" si="69"/>
        <v>MAG/PWR-BAG HOOK PLATE-PP-BLACK</v>
      </c>
      <c r="E1494" s="36">
        <f t="shared" si="70"/>
        <v>18</v>
      </c>
      <c r="F1494" s="36">
        <f t="shared" si="71"/>
        <v>3</v>
      </c>
      <c r="G1494" s="135"/>
    </row>
    <row r="1495" spans="1:7" ht="13.5" customHeight="1">
      <c r="A1495" s="132">
        <v>2876</v>
      </c>
      <c r="B1495" s="28">
        <v>46001</v>
      </c>
      <c r="C1495" s="30" t="s">
        <v>1088</v>
      </c>
      <c r="D1495" s="18" t="str">
        <f t="shared" si="69"/>
        <v>Auto Socket Magnus</v>
      </c>
      <c r="E1495" s="36">
        <f t="shared" si="70"/>
        <v>18</v>
      </c>
      <c r="F1495" s="36">
        <f t="shared" si="71"/>
        <v>1</v>
      </c>
      <c r="G1495" s="135"/>
    </row>
    <row r="1496" spans="1:7" ht="13.5" customHeight="1">
      <c r="A1496" s="132">
        <v>2872</v>
      </c>
      <c r="B1496" s="28">
        <v>46001</v>
      </c>
      <c r="C1496" s="65" t="s">
        <v>82</v>
      </c>
      <c r="D1496" s="18" t="str">
        <f t="shared" si="69"/>
        <v>MAGNUS HS-Front Brake Cable</v>
      </c>
      <c r="E1496" s="36">
        <f t="shared" si="70"/>
        <v>18</v>
      </c>
      <c r="F1496" s="36">
        <f t="shared" si="71"/>
        <v>8</v>
      </c>
      <c r="G1496" s="135"/>
    </row>
    <row r="1497" spans="1:7" ht="13.5" customHeight="1">
      <c r="A1497" s="132">
        <v>2872</v>
      </c>
      <c r="B1497" s="28">
        <v>46001</v>
      </c>
      <c r="C1497" s="65" t="s">
        <v>81</v>
      </c>
      <c r="D1497" s="18" t="str">
        <f t="shared" si="69"/>
        <v>MAGNUS HS-Front HBS  Brake Cable</v>
      </c>
      <c r="E1497" s="36">
        <f t="shared" si="70"/>
        <v>18</v>
      </c>
      <c r="F1497" s="36">
        <f t="shared" si="71"/>
        <v>5</v>
      </c>
      <c r="G1497" s="135"/>
    </row>
    <row r="1498" spans="1:7" ht="13.5" customHeight="1">
      <c r="A1498" s="132">
        <v>2872</v>
      </c>
      <c r="B1498" s="28">
        <v>46001</v>
      </c>
      <c r="C1498" s="65" t="s">
        <v>80</v>
      </c>
      <c r="D1498" s="18" t="str">
        <f t="shared" si="69"/>
        <v>MAGNUS HS-Rear Brake Cable</v>
      </c>
      <c r="E1498" s="36">
        <f t="shared" si="70"/>
        <v>18</v>
      </c>
      <c r="F1498" s="36">
        <f t="shared" si="71"/>
        <v>9</v>
      </c>
      <c r="G1498" s="135"/>
    </row>
    <row r="1499" spans="1:7" ht="13.5" customHeight="1">
      <c r="A1499" s="132">
        <v>2872</v>
      </c>
      <c r="B1499" s="28">
        <v>46001</v>
      </c>
      <c r="C1499" s="65" t="s">
        <v>70</v>
      </c>
      <c r="D1499" s="18" t="str">
        <f t="shared" si="69"/>
        <v>Brake Shoe Magnus</v>
      </c>
      <c r="E1499" s="36">
        <f t="shared" si="70"/>
        <v>18</v>
      </c>
      <c r="F1499" s="36">
        <f t="shared" si="71"/>
        <v>35</v>
      </c>
      <c r="G1499" s="135"/>
    </row>
    <row r="1500" spans="1:7" ht="13.5" customHeight="1">
      <c r="A1500" s="132">
        <v>2873</v>
      </c>
      <c r="B1500" s="28">
        <v>46000</v>
      </c>
      <c r="C1500" s="65" t="s">
        <v>48</v>
      </c>
      <c r="D1500" s="18" t="str">
        <f t="shared" si="69"/>
        <v>BRAKE LEVER RH-ALU BLK PC -ADVIK</v>
      </c>
      <c r="E1500" s="36">
        <f t="shared" si="70"/>
        <v>18</v>
      </c>
      <c r="F1500" s="36">
        <f t="shared" si="71"/>
        <v>1</v>
      </c>
      <c r="G1500" s="135"/>
    </row>
    <row r="1501" spans="1:7" ht="13.5" customHeight="1">
      <c r="A1501" s="132">
        <v>2873</v>
      </c>
      <c r="B1501" s="28">
        <v>46000</v>
      </c>
      <c r="C1501" s="65" t="s">
        <v>160</v>
      </c>
      <c r="D1501" s="18" t="str">
        <f t="shared" si="69"/>
        <v>BRAKE LEVER CBS ASSY WITH BSS-LH-PC</v>
      </c>
      <c r="E1501" s="36">
        <f t="shared" si="70"/>
        <v>18</v>
      </c>
      <c r="F1501" s="36">
        <f t="shared" si="71"/>
        <v>-1</v>
      </c>
      <c r="G1501" s="135"/>
    </row>
    <row r="1502" spans="1:7" ht="13.5" customHeight="1">
      <c r="A1502" s="132">
        <v>2871</v>
      </c>
      <c r="B1502" s="28">
        <v>46000</v>
      </c>
      <c r="C1502" s="65" t="s">
        <v>62</v>
      </c>
      <c r="D1502" s="18" t="str">
        <f t="shared" si="69"/>
        <v>MAGNUS-LOCK SET-PAVNA DM</v>
      </c>
      <c r="E1502" s="36">
        <f t="shared" si="70"/>
        <v>18</v>
      </c>
      <c r="F1502" s="36">
        <f t="shared" si="71"/>
        <v>4</v>
      </c>
      <c r="G1502" s="135"/>
    </row>
    <row r="1503" spans="1:7" ht="13.5" customHeight="1">
      <c r="A1503" s="132">
        <v>2755</v>
      </c>
      <c r="B1503" s="28">
        <v>46000</v>
      </c>
      <c r="C1503" s="65" t="s">
        <v>165</v>
      </c>
      <c r="D1503" s="18" t="str">
        <f t="shared" si="69"/>
        <v>EX-BATTERY CLAMP-STEL-ZP</v>
      </c>
      <c r="E1503" s="36">
        <f t="shared" si="70"/>
        <v>18</v>
      </c>
      <c r="F1503" s="36">
        <f t="shared" si="71"/>
        <v>3</v>
      </c>
      <c r="G1503" s="135"/>
    </row>
    <row r="1504" spans="1:7" ht="13.5" customHeight="1">
      <c r="A1504" s="132">
        <v>2869</v>
      </c>
      <c r="B1504" s="28">
        <v>45998</v>
      </c>
      <c r="C1504" s="65" t="s">
        <v>516</v>
      </c>
      <c r="D1504" s="18" t="str">
        <f t="shared" si="69"/>
        <v>Magnus-Side Panel Bottom RH-PP DM</v>
      </c>
      <c r="E1504" s="36">
        <f t="shared" si="70"/>
        <v>18</v>
      </c>
      <c r="F1504" s="36">
        <f t="shared" si="71"/>
        <v>2</v>
      </c>
      <c r="G1504" s="135"/>
    </row>
    <row r="1505" spans="1:7" ht="13.5" customHeight="1">
      <c r="A1505" s="132">
        <v>2867</v>
      </c>
      <c r="B1505" s="28">
        <v>45998</v>
      </c>
      <c r="C1505" s="65" t="s">
        <v>51</v>
      </c>
      <c r="D1505" s="18" t="str">
        <f t="shared" si="69"/>
        <v>NEXUS OIL PALCO 80W90 120Ml</v>
      </c>
      <c r="E1505" s="36">
        <f t="shared" si="70"/>
        <v>18</v>
      </c>
      <c r="F1505" s="36">
        <f t="shared" si="71"/>
        <v>4</v>
      </c>
      <c r="G1505" s="135"/>
    </row>
    <row r="1506" spans="1:7" ht="13.5" customHeight="1">
      <c r="A1506" s="132" t="s">
        <v>843</v>
      </c>
      <c r="B1506" s="28">
        <v>45998</v>
      </c>
      <c r="C1506" s="65" t="s">
        <v>118</v>
      </c>
      <c r="D1506" s="18" t="str">
        <f t="shared" si="69"/>
        <v>TURN INDICATOR SWITCH-DM</v>
      </c>
      <c r="E1506" s="36">
        <f t="shared" si="70"/>
        <v>18</v>
      </c>
      <c r="F1506" s="36">
        <f t="shared" si="71"/>
        <v>3</v>
      </c>
      <c r="G1506" s="135"/>
    </row>
    <row r="1507" spans="1:7" ht="13.5" customHeight="1">
      <c r="A1507" s="132" t="s">
        <v>843</v>
      </c>
      <c r="B1507" s="28">
        <v>45998</v>
      </c>
      <c r="C1507" s="65" t="s">
        <v>130</v>
      </c>
      <c r="D1507" s="18" t="str">
        <f t="shared" si="69"/>
        <v>HORN SWITCH-DM</v>
      </c>
      <c r="E1507" s="36">
        <f t="shared" si="70"/>
        <v>18</v>
      </c>
      <c r="F1507" s="36">
        <f t="shared" si="71"/>
        <v>5</v>
      </c>
      <c r="G1507" s="135"/>
    </row>
    <row r="1508" spans="1:7" ht="13.5" customHeight="1">
      <c r="A1508" s="132" t="s">
        <v>843</v>
      </c>
      <c r="B1508" s="28">
        <v>45998</v>
      </c>
      <c r="C1508" s="65" t="s">
        <v>325</v>
      </c>
      <c r="D1508" s="18" t="str">
        <f t="shared" si="69"/>
        <v>IGNITION SWITCH-DM</v>
      </c>
      <c r="E1508" s="36">
        <f t="shared" si="70"/>
        <v>18</v>
      </c>
      <c r="F1508" s="36">
        <f t="shared" si="71"/>
        <v>7</v>
      </c>
      <c r="G1508" s="135"/>
    </row>
    <row r="1509" spans="1:7" ht="13.5" customHeight="1">
      <c r="A1509" s="132" t="s">
        <v>843</v>
      </c>
      <c r="B1509" s="28">
        <v>45998</v>
      </c>
      <c r="C1509" s="65" t="s">
        <v>597</v>
      </c>
      <c r="D1509" s="18" t="str">
        <f t="shared" si="69"/>
        <v>TWO WAY MODE SWITCH-DM</v>
      </c>
      <c r="E1509" s="36">
        <f t="shared" si="70"/>
        <v>18</v>
      </c>
      <c r="F1509" s="36">
        <f t="shared" si="71"/>
        <v>5</v>
      </c>
      <c r="G1509" s="135"/>
    </row>
    <row r="1510" spans="1:7" ht="13.5" customHeight="1">
      <c r="A1510" s="132" t="s">
        <v>843</v>
      </c>
      <c r="B1510" s="28">
        <v>45998</v>
      </c>
      <c r="C1510" s="65" t="s">
        <v>605</v>
      </c>
      <c r="D1510" s="18" t="str">
        <f t="shared" si="69"/>
        <v>SWITCH PIGTAIL WIRING HARNESS</v>
      </c>
      <c r="E1510" s="36">
        <f t="shared" si="70"/>
        <v>18</v>
      </c>
      <c r="F1510" s="36">
        <f t="shared" si="71"/>
        <v>1</v>
      </c>
      <c r="G1510" s="135"/>
    </row>
    <row r="1511" spans="1:7" ht="13.5" customHeight="1">
      <c r="A1511" s="132" t="s">
        <v>843</v>
      </c>
      <c r="B1511" s="28">
        <v>45998</v>
      </c>
      <c r="C1511" s="65" t="s">
        <v>91</v>
      </c>
      <c r="D1511" s="18" t="str">
        <f t="shared" si="69"/>
        <v>MAG EX/PWR-INS CLUSTER COVER RR-PP BLACK</v>
      </c>
      <c r="E1511" s="36">
        <f t="shared" si="70"/>
        <v>18</v>
      </c>
      <c r="F1511" s="36">
        <f t="shared" si="71"/>
        <v>3</v>
      </c>
      <c r="G1511" s="135"/>
    </row>
    <row r="1512" spans="1:7" ht="13.5" customHeight="1">
      <c r="A1512" s="132" t="s">
        <v>843</v>
      </c>
      <c r="B1512" s="28">
        <v>45998</v>
      </c>
      <c r="C1512" s="65" t="s">
        <v>188</v>
      </c>
      <c r="D1512" s="18" t="str">
        <f t="shared" si="69"/>
        <v>MAG-INS.CLUSTER COVER FRONT-ABS-GR BLK D</v>
      </c>
      <c r="E1512" s="36">
        <f t="shared" si="70"/>
        <v>18</v>
      </c>
      <c r="F1512" s="36">
        <f t="shared" si="71"/>
        <v>1</v>
      </c>
      <c r="G1512" s="135"/>
    </row>
    <row r="1513" spans="1:7" ht="13.5" customHeight="1">
      <c r="A1513" s="132" t="s">
        <v>843</v>
      </c>
      <c r="B1513" s="28">
        <v>45998</v>
      </c>
      <c r="C1513" s="65" t="s">
        <v>94</v>
      </c>
      <c r="D1513" s="18" t="str">
        <f t="shared" si="69"/>
        <v>CLUSTER COVER TOP-PP-M</v>
      </c>
      <c r="E1513" s="36">
        <f t="shared" si="70"/>
        <v>18</v>
      </c>
      <c r="F1513" s="36">
        <f t="shared" si="71"/>
        <v>4</v>
      </c>
      <c r="G1513" s="135"/>
    </row>
    <row r="1514" spans="1:7" ht="13.5" customHeight="1">
      <c r="A1514" s="132" t="s">
        <v>843</v>
      </c>
      <c r="B1514" s="28">
        <v>45998</v>
      </c>
      <c r="C1514" s="65" t="s">
        <v>94</v>
      </c>
      <c r="D1514" s="18" t="str">
        <f t="shared" si="69"/>
        <v>CLUSTER COVER TOP-PP-M</v>
      </c>
      <c r="E1514" s="36">
        <f t="shared" si="70"/>
        <v>18</v>
      </c>
      <c r="F1514" s="36">
        <f t="shared" si="71"/>
        <v>4</v>
      </c>
      <c r="G1514" s="135"/>
    </row>
    <row r="1515" spans="1:7" ht="13.5" customHeight="1">
      <c r="A1515" s="132" t="s">
        <v>843</v>
      </c>
      <c r="B1515" s="28">
        <v>45998</v>
      </c>
      <c r="C1515" s="65" t="s">
        <v>603</v>
      </c>
      <c r="D1515" s="18" t="str">
        <f t="shared" si="69"/>
        <v>MAGNUS-NUMBER PLATE LAMP</v>
      </c>
      <c r="E1515" s="36">
        <f t="shared" si="70"/>
        <v>18</v>
      </c>
      <c r="F1515" s="36">
        <f t="shared" si="71"/>
        <v>1</v>
      </c>
      <c r="G1515" s="135"/>
    </row>
    <row r="1516" spans="1:7" ht="13.5" customHeight="1">
      <c r="A1516" s="132" t="s">
        <v>843</v>
      </c>
      <c r="B1516" s="28">
        <v>45998</v>
      </c>
      <c r="C1516" s="65" t="s">
        <v>245</v>
      </c>
      <c r="D1516" s="18" t="str">
        <f t="shared" si="69"/>
        <v>ZEAL/MAG-MOTOR CONNECTING WIRE</v>
      </c>
      <c r="E1516" s="36">
        <f t="shared" si="70"/>
        <v>18</v>
      </c>
      <c r="F1516" s="36">
        <f t="shared" si="71"/>
        <v>1</v>
      </c>
      <c r="G1516" s="135"/>
    </row>
    <row r="1517" spans="1:7" ht="13.5" customHeight="1">
      <c r="A1517" s="132" t="s">
        <v>843</v>
      </c>
      <c r="B1517" s="28">
        <v>45998</v>
      </c>
      <c r="C1517" s="65" t="s">
        <v>111</v>
      </c>
      <c r="D1517" s="18" t="str">
        <f t="shared" si="69"/>
        <v>CHARGING SOCKET+10AFB FUSE+3PF250</v>
      </c>
      <c r="E1517" s="36">
        <f t="shared" si="70"/>
        <v>18</v>
      </c>
      <c r="F1517" s="36">
        <f t="shared" si="71"/>
        <v>2</v>
      </c>
      <c r="G1517" s="135"/>
    </row>
    <row r="1518" spans="1:7" ht="13.5" customHeight="1">
      <c r="A1518" s="132" t="s">
        <v>4826</v>
      </c>
      <c r="B1518" s="28">
        <v>45998</v>
      </c>
      <c r="C1518" s="65" t="s">
        <v>62</v>
      </c>
      <c r="D1518" s="18" t="str">
        <f t="shared" si="69"/>
        <v>MAGNUS-LOCK SET-PAVNA DM</v>
      </c>
      <c r="E1518" s="36">
        <f t="shared" si="70"/>
        <v>18</v>
      </c>
      <c r="F1518" s="36">
        <f t="shared" si="71"/>
        <v>4</v>
      </c>
      <c r="G1518" s="135"/>
    </row>
    <row r="1519" spans="1:7" ht="13.5" customHeight="1">
      <c r="A1519" s="132" t="s">
        <v>371</v>
      </c>
      <c r="B1519" s="28">
        <v>45998</v>
      </c>
      <c r="C1519" s="65" t="s">
        <v>217</v>
      </c>
      <c r="D1519" s="18" t="str">
        <f t="shared" si="69"/>
        <v>HORN</v>
      </c>
      <c r="E1519" s="36">
        <f t="shared" si="70"/>
        <v>0</v>
      </c>
      <c r="F1519" s="36">
        <f t="shared" si="71"/>
        <v>3</v>
      </c>
      <c r="G1519" s="135"/>
    </row>
    <row r="1520" spans="1:7" ht="13.5" customHeight="1">
      <c r="A1520" s="132">
        <v>2864</v>
      </c>
      <c r="B1520" s="28">
        <v>45997</v>
      </c>
      <c r="C1520" s="65" t="s">
        <v>126</v>
      </c>
      <c r="D1520" s="18" t="str">
        <f t="shared" si="69"/>
        <v>Switch</v>
      </c>
      <c r="E1520" s="36">
        <f t="shared" si="70"/>
        <v>18</v>
      </c>
      <c r="F1520" s="36">
        <f t="shared" si="71"/>
        <v>101</v>
      </c>
      <c r="G1520" s="135"/>
    </row>
    <row r="1521" spans="1:7" ht="13.5" customHeight="1">
      <c r="A1521" s="132">
        <v>2864</v>
      </c>
      <c r="B1521" s="28">
        <v>45997</v>
      </c>
      <c r="C1521" s="65" t="s">
        <v>114</v>
      </c>
      <c r="D1521" s="18" t="str">
        <f t="shared" si="69"/>
        <v>Zeal-Brake Lever LH-Al PDC-Black PC</v>
      </c>
      <c r="E1521" s="36">
        <f t="shared" si="70"/>
        <v>18</v>
      </c>
      <c r="F1521" s="36">
        <f t="shared" si="71"/>
        <v>12</v>
      </c>
      <c r="G1521" s="135"/>
    </row>
    <row r="1522" spans="1:7" ht="13.5" customHeight="1">
      <c r="A1522" s="132">
        <v>2865</v>
      </c>
      <c r="B1522" s="28">
        <v>45997</v>
      </c>
      <c r="C1522" s="65" t="s">
        <v>62</v>
      </c>
      <c r="D1522" s="18" t="str">
        <f t="shared" si="69"/>
        <v>MAGNUS-LOCK SET-PAVNA DM</v>
      </c>
      <c r="E1522" s="36">
        <f t="shared" si="70"/>
        <v>18</v>
      </c>
      <c r="F1522" s="36">
        <f t="shared" si="71"/>
        <v>4</v>
      </c>
      <c r="G1522" s="135"/>
    </row>
    <row r="1523" spans="1:7" ht="13.5" customHeight="1">
      <c r="A1523" s="132">
        <v>2858</v>
      </c>
      <c r="B1523" s="28">
        <v>45997</v>
      </c>
      <c r="C1523" s="65" t="s">
        <v>64</v>
      </c>
      <c r="D1523" s="18" t="str">
        <f t="shared" si="69"/>
        <v>Front Bearing Kit 6201RS (Pair)</v>
      </c>
      <c r="E1523" s="36">
        <f t="shared" si="70"/>
        <v>18</v>
      </c>
      <c r="F1523" s="36">
        <f t="shared" si="71"/>
        <v>6</v>
      </c>
      <c r="G1523" s="135"/>
    </row>
    <row r="1524" spans="1:7" ht="13.5" customHeight="1">
      <c r="A1524" s="132">
        <v>2862</v>
      </c>
      <c r="B1524" s="28">
        <v>45997</v>
      </c>
      <c r="C1524" s="65" t="s">
        <v>283</v>
      </c>
      <c r="D1524" s="18" t="str">
        <f t="shared" si="69"/>
        <v>REAR_VIEW_MIRROR_RH</v>
      </c>
      <c r="E1524" s="36">
        <f t="shared" si="70"/>
        <v>18</v>
      </c>
      <c r="F1524" s="36">
        <f t="shared" si="71"/>
        <v>4</v>
      </c>
      <c r="G1524" s="135"/>
    </row>
    <row r="1525" spans="1:7" ht="13.5" customHeight="1">
      <c r="A1525" s="132">
        <v>2862</v>
      </c>
      <c r="B1525" s="28">
        <v>45997</v>
      </c>
      <c r="C1525" s="65" t="s">
        <v>51</v>
      </c>
      <c r="D1525" s="18" t="str">
        <f t="shared" si="69"/>
        <v>NEXUS OIL PALCO 80W90 120Ml</v>
      </c>
      <c r="E1525" s="36">
        <f t="shared" si="70"/>
        <v>18</v>
      </c>
      <c r="F1525" s="36">
        <f t="shared" si="71"/>
        <v>4</v>
      </c>
      <c r="G1525" s="135"/>
    </row>
    <row r="1526" spans="1:7" ht="13.5" customHeight="1">
      <c r="A1526" s="132">
        <v>2855</v>
      </c>
      <c r="B1526" s="28">
        <v>45996</v>
      </c>
      <c r="C1526" s="65" t="s">
        <v>44</v>
      </c>
      <c r="D1526" s="18" t="str">
        <f t="shared" si="69"/>
        <v>MAG-FORK STEM RACER-ID30-CH STEEL</v>
      </c>
      <c r="E1526" s="36">
        <f t="shared" si="70"/>
        <v>18</v>
      </c>
      <c r="F1526" s="36">
        <f t="shared" si="71"/>
        <v>9</v>
      </c>
      <c r="G1526" s="135"/>
    </row>
    <row r="1527" spans="1:7" ht="13.5" customHeight="1">
      <c r="A1527" s="132">
        <v>2855</v>
      </c>
      <c r="B1527" s="28">
        <v>45996</v>
      </c>
      <c r="C1527" s="65" t="s">
        <v>56</v>
      </c>
      <c r="D1527" s="18" t="str">
        <f t="shared" si="69"/>
        <v>MAG-BOTTOM RACER CUP-CH STEEL</v>
      </c>
      <c r="E1527" s="36">
        <f t="shared" si="70"/>
        <v>18</v>
      </c>
      <c r="F1527" s="36">
        <f t="shared" si="71"/>
        <v>9</v>
      </c>
      <c r="G1527" s="135"/>
    </row>
    <row r="1528" spans="1:7" ht="13.5" customHeight="1">
      <c r="A1528" s="132">
        <v>2855</v>
      </c>
      <c r="B1528" s="28">
        <v>45996</v>
      </c>
      <c r="C1528" s="65" t="s">
        <v>61</v>
      </c>
      <c r="D1528" s="18" t="str">
        <f t="shared" si="69"/>
        <v>MAG-TOP RACER CUP-CH STEEL</v>
      </c>
      <c r="E1528" s="36">
        <f t="shared" si="70"/>
        <v>18</v>
      </c>
      <c r="F1528" s="36">
        <f t="shared" si="71"/>
        <v>9</v>
      </c>
      <c r="G1528" s="135"/>
    </row>
    <row r="1529" spans="1:7" ht="13.5" customHeight="1">
      <c r="A1529" s="132">
        <v>2855</v>
      </c>
      <c r="B1529" s="28">
        <v>45996</v>
      </c>
      <c r="C1529" s="65" t="s">
        <v>66</v>
      </c>
      <c r="D1529" s="18" t="str">
        <f t="shared" si="69"/>
        <v>20X4MM MAG-RACER BALL&amp;CAGE-4MM-TOP</v>
      </c>
      <c r="E1529" s="36">
        <f t="shared" si="70"/>
        <v>18</v>
      </c>
      <c r="F1529" s="36">
        <f t="shared" si="71"/>
        <v>9</v>
      </c>
      <c r="G1529" s="135"/>
    </row>
    <row r="1530" spans="1:7" ht="13.5" customHeight="1">
      <c r="A1530" s="132">
        <v>2855</v>
      </c>
      <c r="B1530" s="28">
        <v>45996</v>
      </c>
      <c r="C1530" s="65" t="s">
        <v>73</v>
      </c>
      <c r="D1530" s="18" t="str">
        <f t="shared" si="69"/>
        <v>14X6.35MAG-RACER BALL 6.35MM-BEARING-BTM</v>
      </c>
      <c r="E1530" s="36">
        <f t="shared" si="70"/>
        <v>18</v>
      </c>
      <c r="F1530" s="36">
        <f t="shared" si="71"/>
        <v>9</v>
      </c>
      <c r="G1530" s="135"/>
    </row>
    <row r="1531" spans="1:7" ht="13.5" customHeight="1">
      <c r="A1531" s="132">
        <v>2855</v>
      </c>
      <c r="B1531" s="28">
        <v>45996</v>
      </c>
      <c r="C1531" s="65" t="s">
        <v>78</v>
      </c>
      <c r="D1531" s="18" t="str">
        <f t="shared" si="69"/>
        <v>ZEAL/REO-RACER NUT-M24X3 HEX 32 MM-YZP</v>
      </c>
      <c r="E1531" s="36">
        <f t="shared" si="70"/>
        <v>18</v>
      </c>
      <c r="F1531" s="36">
        <f t="shared" si="71"/>
        <v>9</v>
      </c>
      <c r="G1531" s="135"/>
    </row>
    <row r="1532" spans="1:7" ht="13.5" customHeight="1">
      <c r="A1532" s="132">
        <v>2855</v>
      </c>
      <c r="B1532" s="28">
        <v>45996</v>
      </c>
      <c r="C1532" s="65" t="s">
        <v>83</v>
      </c>
      <c r="D1532" s="18" t="str">
        <f t="shared" si="69"/>
        <v>ZEAL/REO-RACER NUT-M24X3 HEX 46 MM-YZP</v>
      </c>
      <c r="E1532" s="36">
        <f t="shared" si="70"/>
        <v>18</v>
      </c>
      <c r="F1532" s="36">
        <f t="shared" si="71"/>
        <v>9</v>
      </c>
      <c r="G1532" s="135"/>
    </row>
    <row r="1533" spans="1:7" ht="13.5" customHeight="1">
      <c r="A1533" s="132">
        <v>2855</v>
      </c>
      <c r="B1533" s="28">
        <v>45996</v>
      </c>
      <c r="C1533" s="65" t="s">
        <v>88</v>
      </c>
      <c r="D1533" s="18" t="str">
        <f t="shared" si="69"/>
        <v>FORK RACER DUST CAP-PP</v>
      </c>
      <c r="E1533" s="36">
        <f t="shared" si="70"/>
        <v>18</v>
      </c>
      <c r="F1533" s="36">
        <f t="shared" si="71"/>
        <v>20</v>
      </c>
      <c r="G1533" s="135"/>
    </row>
    <row r="1534" spans="1:7" ht="13.5" customHeight="1">
      <c r="A1534" s="132">
        <v>2855</v>
      </c>
      <c r="B1534" s="28">
        <v>45996</v>
      </c>
      <c r="C1534" s="65" t="s">
        <v>447</v>
      </c>
      <c r="D1534" s="18" t="str">
        <f t="shared" si="69"/>
        <v>Magnus front fork T sterm DM</v>
      </c>
      <c r="E1534" s="36">
        <f t="shared" si="70"/>
        <v>18</v>
      </c>
      <c r="F1534" s="36">
        <f t="shared" si="71"/>
        <v>1</v>
      </c>
      <c r="G1534" s="135"/>
    </row>
    <row r="1535" spans="1:7" ht="13.5" customHeight="1">
      <c r="A1535" s="132">
        <v>2854</v>
      </c>
      <c r="B1535" s="28">
        <v>45996</v>
      </c>
      <c r="C1535" s="65" t="s">
        <v>64</v>
      </c>
      <c r="D1535" s="18" t="str">
        <f t="shared" si="69"/>
        <v>Front Bearing Kit 6201RS (Pair)</v>
      </c>
      <c r="E1535" s="36">
        <f t="shared" si="70"/>
        <v>18</v>
      </c>
      <c r="F1535" s="36">
        <f t="shared" si="71"/>
        <v>6</v>
      </c>
      <c r="G1535" s="135"/>
    </row>
    <row r="1536" spans="1:7" ht="13.5" customHeight="1">
      <c r="A1536" s="132">
        <v>2861</v>
      </c>
      <c r="B1536" s="28">
        <v>45996</v>
      </c>
      <c r="C1536" s="65" t="s">
        <v>286</v>
      </c>
      <c r="D1536" s="18" t="str">
        <f t="shared" si="69"/>
        <v>ZEAL-LOCK SET-PAVNA DM</v>
      </c>
      <c r="E1536" s="36">
        <f t="shared" si="70"/>
        <v>18</v>
      </c>
      <c r="F1536" s="36">
        <f t="shared" si="71"/>
        <v>2</v>
      </c>
      <c r="G1536" s="135"/>
    </row>
    <row r="1537" spans="1:7" ht="13.5" customHeight="1">
      <c r="A1537" s="132">
        <v>2857</v>
      </c>
      <c r="B1537" s="28">
        <v>45995</v>
      </c>
      <c r="C1537" s="65" t="s">
        <v>44</v>
      </c>
      <c r="D1537" s="18" t="str">
        <f t="shared" ref="D1537:D1600" si="72">VLOOKUP(C1537,Old,2,FALSE)</f>
        <v>MAG-FORK STEM RACER-ID30-CH STEEL</v>
      </c>
      <c r="E1537" s="36">
        <f t="shared" ref="E1537:E1600" si="73">VLOOKUP(C1537,Old,9,FALSE)</f>
        <v>18</v>
      </c>
      <c r="F1537" s="36">
        <f t="shared" ref="F1537:F1600" si="74">VLOOKUP(C1537,Old,8,FALSE)</f>
        <v>9</v>
      </c>
      <c r="G1537" s="135"/>
    </row>
    <row r="1538" spans="1:7" ht="13.5" customHeight="1">
      <c r="A1538" s="132">
        <v>2857</v>
      </c>
      <c r="B1538" s="28">
        <v>45995</v>
      </c>
      <c r="C1538" s="65" t="s">
        <v>56</v>
      </c>
      <c r="D1538" s="18" t="str">
        <f t="shared" si="72"/>
        <v>MAG-BOTTOM RACER CUP-CH STEEL</v>
      </c>
      <c r="E1538" s="36">
        <f t="shared" si="73"/>
        <v>18</v>
      </c>
      <c r="F1538" s="36">
        <f t="shared" si="74"/>
        <v>9</v>
      </c>
      <c r="G1538" s="135"/>
    </row>
    <row r="1539" spans="1:7" ht="13.5" customHeight="1">
      <c r="A1539" s="132">
        <v>2857</v>
      </c>
      <c r="B1539" s="28">
        <v>45995</v>
      </c>
      <c r="C1539" s="65" t="s">
        <v>61</v>
      </c>
      <c r="D1539" s="18" t="str">
        <f t="shared" si="72"/>
        <v>MAG-TOP RACER CUP-CH STEEL</v>
      </c>
      <c r="E1539" s="36">
        <f t="shared" si="73"/>
        <v>18</v>
      </c>
      <c r="F1539" s="36">
        <f t="shared" si="74"/>
        <v>9</v>
      </c>
      <c r="G1539" s="135"/>
    </row>
    <row r="1540" spans="1:7" ht="13.5" customHeight="1">
      <c r="A1540" s="132">
        <v>2857</v>
      </c>
      <c r="B1540" s="28">
        <v>45995</v>
      </c>
      <c r="C1540" s="65" t="s">
        <v>66</v>
      </c>
      <c r="D1540" s="18" t="str">
        <f t="shared" si="72"/>
        <v>20X4MM MAG-RACER BALL&amp;CAGE-4MM-TOP</v>
      </c>
      <c r="E1540" s="36">
        <f t="shared" si="73"/>
        <v>18</v>
      </c>
      <c r="F1540" s="36">
        <f t="shared" si="74"/>
        <v>9</v>
      </c>
      <c r="G1540" s="135"/>
    </row>
    <row r="1541" spans="1:7" ht="13.5" customHeight="1">
      <c r="A1541" s="132">
        <v>2857</v>
      </c>
      <c r="B1541" s="28">
        <v>45995</v>
      </c>
      <c r="C1541" s="65" t="s">
        <v>73</v>
      </c>
      <c r="D1541" s="18" t="str">
        <f t="shared" si="72"/>
        <v>14X6.35MAG-RACER BALL 6.35MM-BEARING-BTM</v>
      </c>
      <c r="E1541" s="36">
        <f t="shared" si="73"/>
        <v>18</v>
      </c>
      <c r="F1541" s="36">
        <f t="shared" si="74"/>
        <v>9</v>
      </c>
      <c r="G1541" s="135"/>
    </row>
    <row r="1542" spans="1:7" ht="13.5" customHeight="1">
      <c r="A1542" s="132">
        <v>2857</v>
      </c>
      <c r="B1542" s="28">
        <v>45995</v>
      </c>
      <c r="C1542" s="65" t="s">
        <v>78</v>
      </c>
      <c r="D1542" s="18" t="str">
        <f t="shared" si="72"/>
        <v>ZEAL/REO-RACER NUT-M24X3 HEX 32 MM-YZP</v>
      </c>
      <c r="E1542" s="36">
        <f t="shared" si="73"/>
        <v>18</v>
      </c>
      <c r="F1542" s="36">
        <f t="shared" si="74"/>
        <v>9</v>
      </c>
      <c r="G1542" s="135"/>
    </row>
    <row r="1543" spans="1:7" ht="13.5" customHeight="1">
      <c r="A1543" s="132">
        <v>2857</v>
      </c>
      <c r="B1543" s="28">
        <v>45995</v>
      </c>
      <c r="C1543" s="65" t="s">
        <v>83</v>
      </c>
      <c r="D1543" s="18" t="str">
        <f t="shared" si="72"/>
        <v>ZEAL/REO-RACER NUT-M24X3 HEX 46 MM-YZP</v>
      </c>
      <c r="E1543" s="36">
        <f t="shared" si="73"/>
        <v>18</v>
      </c>
      <c r="F1543" s="36">
        <f t="shared" si="74"/>
        <v>9</v>
      </c>
      <c r="G1543" s="135"/>
    </row>
    <row r="1544" spans="1:7" ht="13.5" customHeight="1">
      <c r="A1544" s="132">
        <v>2857</v>
      </c>
      <c r="B1544" s="28">
        <v>45995</v>
      </c>
      <c r="C1544" s="65" t="s">
        <v>88</v>
      </c>
      <c r="D1544" s="18" t="str">
        <f t="shared" si="72"/>
        <v>FORK RACER DUST CAP-PP</v>
      </c>
      <c r="E1544" s="36">
        <f t="shared" si="73"/>
        <v>18</v>
      </c>
      <c r="F1544" s="36">
        <f t="shared" si="74"/>
        <v>20</v>
      </c>
      <c r="G1544" s="135"/>
    </row>
    <row r="1545" spans="1:7" ht="13.5" customHeight="1">
      <c r="A1545" s="132">
        <v>2857</v>
      </c>
      <c r="B1545" s="28">
        <v>45995</v>
      </c>
      <c r="C1545" s="65" t="s">
        <v>112</v>
      </c>
      <c r="D1545" s="18" t="str">
        <f t="shared" si="72"/>
        <v>MAG/ZEAL-BRAKE CABLE GUIDE-STEEL-ZP-DM</v>
      </c>
      <c r="E1545" s="36">
        <f t="shared" si="73"/>
        <v>18</v>
      </c>
      <c r="F1545" s="36">
        <f t="shared" si="74"/>
        <v>11</v>
      </c>
      <c r="G1545" s="135"/>
    </row>
    <row r="1546" spans="1:7" ht="13.5" customHeight="1">
      <c r="A1546" s="132">
        <v>2857</v>
      </c>
      <c r="B1546" s="28">
        <v>45995</v>
      </c>
      <c r="C1546" s="65" t="s">
        <v>114</v>
      </c>
      <c r="D1546" s="18" t="str">
        <f t="shared" si="72"/>
        <v>Zeal-Brake Lever LH-Al PDC-Black PC</v>
      </c>
      <c r="E1546" s="36">
        <f t="shared" si="73"/>
        <v>18</v>
      </c>
      <c r="F1546" s="36">
        <f t="shared" si="74"/>
        <v>12</v>
      </c>
      <c r="G1546" s="135"/>
    </row>
    <row r="1547" spans="1:7" ht="13.5" customHeight="1">
      <c r="A1547" s="132">
        <v>2857</v>
      </c>
      <c r="B1547" s="28">
        <v>45995</v>
      </c>
      <c r="C1547" s="65" t="s">
        <v>64</v>
      </c>
      <c r="D1547" s="18" t="str">
        <f t="shared" si="72"/>
        <v>Front Bearing Kit 6201RS (Pair)</v>
      </c>
      <c r="E1547" s="36">
        <f t="shared" si="73"/>
        <v>18</v>
      </c>
      <c r="F1547" s="36">
        <f t="shared" si="74"/>
        <v>6</v>
      </c>
      <c r="G1547" s="135"/>
    </row>
    <row r="1548" spans="1:7" ht="13.5" customHeight="1">
      <c r="A1548" s="132">
        <v>2856</v>
      </c>
      <c r="B1548" s="28">
        <v>45995</v>
      </c>
      <c r="C1548" s="65" t="s">
        <v>76</v>
      </c>
      <c r="D1548" s="18" t="str">
        <f t="shared" si="72"/>
        <v>Rear Bearing 6204LLU</v>
      </c>
      <c r="E1548" s="36">
        <f t="shared" si="73"/>
        <v>18</v>
      </c>
      <c r="F1548" s="36">
        <f t="shared" si="74"/>
        <v>22</v>
      </c>
      <c r="G1548" s="135"/>
    </row>
    <row r="1549" spans="1:7" ht="13.5" customHeight="1">
      <c r="A1549" s="132">
        <v>2856</v>
      </c>
      <c r="B1549" s="28">
        <v>45995</v>
      </c>
      <c r="C1549" s="65" t="s">
        <v>217</v>
      </c>
      <c r="D1549" s="18" t="str">
        <f t="shared" si="72"/>
        <v>HORN</v>
      </c>
      <c r="E1549" s="36">
        <f t="shared" si="73"/>
        <v>0</v>
      </c>
      <c r="F1549" s="36">
        <f t="shared" si="74"/>
        <v>3</v>
      </c>
      <c r="G1549" s="135"/>
    </row>
    <row r="1550" spans="1:7" ht="13.5" customHeight="1">
      <c r="A1550" s="132" t="s">
        <v>5062</v>
      </c>
      <c r="B1550" s="28">
        <v>45994</v>
      </c>
      <c r="C1550" s="65" t="s">
        <v>165</v>
      </c>
      <c r="D1550" s="18" t="str">
        <f t="shared" si="72"/>
        <v>EX-BATTERY CLAMP-STEL-ZP</v>
      </c>
      <c r="E1550" s="36">
        <f t="shared" si="73"/>
        <v>18</v>
      </c>
      <c r="F1550" s="36">
        <f t="shared" si="74"/>
        <v>3</v>
      </c>
      <c r="G1550" s="135"/>
    </row>
    <row r="1551" spans="1:7" ht="13.5" customHeight="1">
      <c r="A1551" s="132" t="s">
        <v>443</v>
      </c>
      <c r="B1551" s="28">
        <v>45994</v>
      </c>
      <c r="C1551" s="65" t="s">
        <v>147</v>
      </c>
      <c r="D1551" s="18" t="str">
        <f t="shared" si="72"/>
        <v>3 PIN LEAD</v>
      </c>
      <c r="E1551" s="36">
        <f t="shared" si="73"/>
        <v>0</v>
      </c>
      <c r="F1551" s="36">
        <f t="shared" si="74"/>
        <v>10</v>
      </c>
      <c r="G1551" s="135"/>
    </row>
    <row r="1552" spans="1:7" ht="13.5" customHeight="1">
      <c r="A1552" s="132" t="s">
        <v>1253</v>
      </c>
      <c r="B1552" s="28">
        <v>45994</v>
      </c>
      <c r="C1552" s="65" t="s">
        <v>147</v>
      </c>
      <c r="D1552" s="18" t="str">
        <f t="shared" si="72"/>
        <v>3 PIN LEAD</v>
      </c>
      <c r="E1552" s="36">
        <f t="shared" si="73"/>
        <v>0</v>
      </c>
      <c r="F1552" s="36">
        <f t="shared" si="74"/>
        <v>10</v>
      </c>
      <c r="G1552" s="135"/>
    </row>
    <row r="1553" spans="1:7" ht="13.5" customHeight="1">
      <c r="A1553" s="132" t="s">
        <v>1248</v>
      </c>
      <c r="B1553" s="28">
        <v>45994</v>
      </c>
      <c r="C1553" s="65" t="s">
        <v>147</v>
      </c>
      <c r="D1553" s="18" t="str">
        <f t="shared" si="72"/>
        <v>3 PIN LEAD</v>
      </c>
      <c r="E1553" s="36">
        <f t="shared" si="73"/>
        <v>0</v>
      </c>
      <c r="F1553" s="36">
        <f t="shared" si="74"/>
        <v>10</v>
      </c>
      <c r="G1553" s="135"/>
    </row>
    <row r="1554" spans="1:7" ht="13.5" customHeight="1">
      <c r="A1554" s="132">
        <v>2853</v>
      </c>
      <c r="B1554" s="28">
        <v>45994</v>
      </c>
      <c r="C1554" s="65" t="s">
        <v>95</v>
      </c>
      <c r="D1554" s="18" t="str">
        <f t="shared" si="72"/>
        <v>AIR VALVE-TS1630-TUBELESS-TRITON-REAR</v>
      </c>
      <c r="E1554" s="36">
        <f t="shared" si="73"/>
        <v>18</v>
      </c>
      <c r="F1554" s="36">
        <f t="shared" si="74"/>
        <v>22</v>
      </c>
      <c r="G1554" s="135"/>
    </row>
    <row r="1555" spans="1:7" ht="13.5" customHeight="1">
      <c r="A1555" s="132">
        <v>2853</v>
      </c>
      <c r="B1555" s="28">
        <v>45994</v>
      </c>
      <c r="C1555" s="65" t="s">
        <v>70</v>
      </c>
      <c r="D1555" s="18" t="str">
        <f t="shared" si="72"/>
        <v>Brake Shoe Magnus</v>
      </c>
      <c r="E1555" s="36">
        <f t="shared" si="73"/>
        <v>18</v>
      </c>
      <c r="F1555" s="36">
        <f t="shared" si="74"/>
        <v>35</v>
      </c>
      <c r="G1555" s="135"/>
    </row>
    <row r="1556" spans="1:7" ht="13.5" customHeight="1">
      <c r="A1556" s="132">
        <v>2853</v>
      </c>
      <c r="B1556" s="28">
        <v>45994</v>
      </c>
      <c r="C1556" s="65" t="s">
        <v>183</v>
      </c>
      <c r="D1556" s="18" t="str">
        <f t="shared" si="72"/>
        <v xml:space="preserve">3.00-10 ZOOM D TL42 J
</v>
      </c>
      <c r="E1556" s="36">
        <f t="shared" si="73"/>
        <v>18</v>
      </c>
      <c r="F1556" s="36">
        <f t="shared" si="74"/>
        <v>0</v>
      </c>
      <c r="G1556" s="135"/>
    </row>
    <row r="1557" spans="1:7" ht="13.5" customHeight="1">
      <c r="A1557" s="132">
        <v>2853</v>
      </c>
      <c r="B1557" s="28">
        <v>45994</v>
      </c>
      <c r="C1557" s="65" t="s">
        <v>183</v>
      </c>
      <c r="D1557" s="18" t="str">
        <f t="shared" si="72"/>
        <v xml:space="preserve">3.00-10 ZOOM D TL42 J
</v>
      </c>
      <c r="E1557" s="36">
        <f t="shared" si="73"/>
        <v>18</v>
      </c>
      <c r="F1557" s="36">
        <f t="shared" si="74"/>
        <v>0</v>
      </c>
      <c r="G1557" s="135"/>
    </row>
    <row r="1558" spans="1:7" ht="13.5" customHeight="1">
      <c r="A1558" s="132">
        <v>2855</v>
      </c>
      <c r="B1558" s="28">
        <v>45994</v>
      </c>
      <c r="C1558" s="65" t="s">
        <v>579</v>
      </c>
      <c r="D1558" s="18" t="str">
        <f t="shared" si="72"/>
        <v>MAGNUS HS-FRONT FORK LEG RH-DM</v>
      </c>
      <c r="E1558" s="36">
        <f t="shared" si="73"/>
        <v>18</v>
      </c>
      <c r="F1558" s="36">
        <f t="shared" si="74"/>
        <v>1</v>
      </c>
      <c r="G1558" s="135"/>
    </row>
    <row r="1559" spans="1:7" ht="13.5" customHeight="1">
      <c r="A1559" s="132">
        <v>2855</v>
      </c>
      <c r="B1559" s="28">
        <v>45994</v>
      </c>
      <c r="C1559" s="65" t="s">
        <v>578</v>
      </c>
      <c r="D1559" s="18" t="str">
        <f t="shared" si="72"/>
        <v>MAGNUS HS-FRONT FORK LEG LH-DM</v>
      </c>
      <c r="E1559" s="36">
        <f t="shared" si="73"/>
        <v>18</v>
      </c>
      <c r="F1559" s="36">
        <f t="shared" si="74"/>
        <v>1</v>
      </c>
      <c r="G1559" s="135"/>
    </row>
    <row r="1560" spans="1:7" ht="13.5" customHeight="1">
      <c r="A1560" s="132">
        <v>2842</v>
      </c>
      <c r="B1560" s="28">
        <v>45993</v>
      </c>
      <c r="C1560" s="65" t="s">
        <v>94</v>
      </c>
      <c r="D1560" s="18" t="str">
        <f t="shared" si="72"/>
        <v>CLUSTER COVER TOP-PP-M</v>
      </c>
      <c r="E1560" s="36">
        <f t="shared" si="73"/>
        <v>18</v>
      </c>
      <c r="F1560" s="36">
        <f t="shared" si="74"/>
        <v>4</v>
      </c>
      <c r="G1560" s="135"/>
    </row>
    <row r="1561" spans="1:7" ht="13.5" customHeight="1">
      <c r="A1561" s="132">
        <v>2842</v>
      </c>
      <c r="B1561" s="28">
        <v>45993</v>
      </c>
      <c r="C1561" s="65" t="s">
        <v>64</v>
      </c>
      <c r="D1561" s="18" t="str">
        <f t="shared" si="72"/>
        <v>Front Bearing Kit 6201RS (Pair)</v>
      </c>
      <c r="E1561" s="36">
        <f t="shared" si="73"/>
        <v>18</v>
      </c>
      <c r="F1561" s="36">
        <f t="shared" si="74"/>
        <v>6</v>
      </c>
      <c r="G1561" s="135"/>
    </row>
    <row r="1562" spans="1:7" ht="13.5" customHeight="1">
      <c r="A1562" s="132">
        <v>2851</v>
      </c>
      <c r="B1562" s="28">
        <v>45993</v>
      </c>
      <c r="C1562" s="65" t="s">
        <v>688</v>
      </c>
      <c r="D1562" s="18" t="str">
        <f t="shared" si="72"/>
        <v>MOTOR-1200W48 60V-10RIM REFURBISHED</v>
      </c>
      <c r="E1562" s="36">
        <f t="shared" si="73"/>
        <v>18</v>
      </c>
      <c r="F1562" s="36">
        <f t="shared" si="74"/>
        <v>0</v>
      </c>
      <c r="G1562" s="135"/>
    </row>
    <row r="1563" spans="1:7" ht="13.5" customHeight="1">
      <c r="A1563" s="132">
        <v>2851</v>
      </c>
      <c r="B1563" s="28">
        <v>45993</v>
      </c>
      <c r="C1563" s="65" t="s">
        <v>563</v>
      </c>
      <c r="D1563" s="18" t="str">
        <f t="shared" si="72"/>
        <v>3PIN CONNECTOR-BACKLITE-PP</v>
      </c>
      <c r="E1563" s="36">
        <f t="shared" si="73"/>
        <v>18</v>
      </c>
      <c r="F1563" s="36">
        <f t="shared" si="74"/>
        <v>14</v>
      </c>
      <c r="G1563" s="135"/>
    </row>
    <row r="1564" spans="1:7" ht="13.5" customHeight="1">
      <c r="A1564" s="132">
        <v>2851</v>
      </c>
      <c r="B1564" s="28">
        <v>45993</v>
      </c>
      <c r="C1564" s="65" t="s">
        <v>287</v>
      </c>
      <c r="D1564" s="18" t="str">
        <f t="shared" si="72"/>
        <v>JUNCTION BOX VERTICAL PORTS-PP-GREY</v>
      </c>
      <c r="E1564" s="36">
        <f t="shared" si="73"/>
        <v>18</v>
      </c>
      <c r="F1564" s="36">
        <f t="shared" si="74"/>
        <v>0</v>
      </c>
      <c r="G1564" s="135"/>
    </row>
    <row r="1565" spans="1:7" ht="13.5" customHeight="1">
      <c r="A1565" s="132">
        <v>2851</v>
      </c>
      <c r="B1565" s="28">
        <v>45993</v>
      </c>
      <c r="C1565" s="65" t="s">
        <v>624</v>
      </c>
      <c r="D1565" s="18" t="str">
        <f t="shared" si="72"/>
        <v>Nut-M5 H8 Hex Flange DM</v>
      </c>
      <c r="E1565" s="36">
        <f t="shared" si="73"/>
        <v>18</v>
      </c>
      <c r="F1565" s="36">
        <f t="shared" si="74"/>
        <v>0</v>
      </c>
      <c r="G1565" s="135"/>
    </row>
    <row r="1566" spans="1:7" ht="13.5" customHeight="1">
      <c r="A1566" s="132">
        <v>2851</v>
      </c>
      <c r="B1566" s="28">
        <v>45993</v>
      </c>
      <c r="C1566" s="65" t="s">
        <v>624</v>
      </c>
      <c r="D1566" s="18" t="str">
        <f t="shared" si="72"/>
        <v>Nut-M5 H8 Hex Flange DM</v>
      </c>
      <c r="E1566" s="36">
        <f t="shared" si="73"/>
        <v>18</v>
      </c>
      <c r="F1566" s="36">
        <f t="shared" si="74"/>
        <v>0</v>
      </c>
      <c r="G1566" s="135"/>
    </row>
    <row r="1567" spans="1:7" ht="13.5" customHeight="1">
      <c r="A1567" s="132">
        <v>2851</v>
      </c>
      <c r="B1567" s="28">
        <v>45993</v>
      </c>
      <c r="C1567" s="65" t="s">
        <v>624</v>
      </c>
      <c r="D1567" s="18" t="str">
        <f t="shared" si="72"/>
        <v>Nut-M5 H8 Hex Flange DM</v>
      </c>
      <c r="E1567" s="36">
        <f t="shared" si="73"/>
        <v>18</v>
      </c>
      <c r="F1567" s="36">
        <f t="shared" si="74"/>
        <v>0</v>
      </c>
      <c r="G1567" s="135"/>
    </row>
    <row r="1568" spans="1:7" ht="13.5" customHeight="1">
      <c r="A1568" s="165">
        <v>2851</v>
      </c>
      <c r="B1568" s="166">
        <v>45993</v>
      </c>
      <c r="C1568" s="65" t="s">
        <v>245</v>
      </c>
      <c r="D1568" s="18" t="str">
        <f t="shared" si="72"/>
        <v>ZEAL/MAG-MOTOR CONNECTING WIRE</v>
      </c>
      <c r="E1568" s="36">
        <f t="shared" si="73"/>
        <v>18</v>
      </c>
      <c r="F1568" s="36">
        <f t="shared" si="74"/>
        <v>1</v>
      </c>
      <c r="G1568" s="135"/>
    </row>
    <row r="1569" spans="1:7" ht="13.5" customHeight="1">
      <c r="A1569" s="165">
        <v>2845</v>
      </c>
      <c r="B1569" s="166">
        <v>45991</v>
      </c>
      <c r="C1569" s="14" t="s">
        <v>72</v>
      </c>
      <c r="D1569" s="18" t="str">
        <f t="shared" si="72"/>
        <v>Zeal-Converter-48/60V-12V DCDC DM</v>
      </c>
      <c r="E1569" s="36">
        <f t="shared" si="73"/>
        <v>18</v>
      </c>
      <c r="F1569" s="36">
        <f t="shared" si="74"/>
        <v>0</v>
      </c>
      <c r="G1569" s="135"/>
    </row>
    <row r="1570" spans="1:7" ht="13.5" customHeight="1">
      <c r="A1570" s="165">
        <v>2846</v>
      </c>
      <c r="B1570" s="166">
        <v>45991</v>
      </c>
      <c r="C1570" s="14" t="s">
        <v>132</v>
      </c>
      <c r="D1570" s="18" t="str">
        <f t="shared" si="72"/>
        <v>Zeal-Throttle-Black-DM</v>
      </c>
      <c r="E1570" s="36">
        <f t="shared" si="73"/>
        <v>18</v>
      </c>
      <c r="F1570" s="36">
        <f t="shared" si="74"/>
        <v>2</v>
      </c>
      <c r="G1570" s="135"/>
    </row>
    <row r="1571" spans="1:7" ht="13.5" customHeight="1">
      <c r="A1571" s="165">
        <v>2804</v>
      </c>
      <c r="B1571" s="166">
        <v>45991</v>
      </c>
      <c r="C1571" s="14" t="s">
        <v>1031</v>
      </c>
      <c r="D1571" s="18" t="str">
        <f t="shared" si="72"/>
        <v>BAG HOOK</v>
      </c>
      <c r="E1571" s="36">
        <f t="shared" si="73"/>
        <v>0</v>
      </c>
      <c r="F1571" s="36">
        <f t="shared" si="74"/>
        <v>1</v>
      </c>
      <c r="G1571" s="135"/>
    </row>
    <row r="1572" spans="1:7" ht="13.5" customHeight="1">
      <c r="A1572" s="165">
        <v>2804</v>
      </c>
      <c r="B1572" s="166">
        <v>45991</v>
      </c>
      <c r="C1572" s="30" t="s">
        <v>1010</v>
      </c>
      <c r="D1572" s="18" t="str">
        <f t="shared" si="72"/>
        <v>FLASHER</v>
      </c>
      <c r="E1572" s="36">
        <f t="shared" si="73"/>
        <v>0</v>
      </c>
      <c r="F1572" s="36">
        <f t="shared" si="74"/>
        <v>13</v>
      </c>
      <c r="G1572" s="135"/>
    </row>
    <row r="1573" spans="1:7" ht="13.5" customHeight="1">
      <c r="A1573" s="165">
        <v>2804</v>
      </c>
      <c r="B1573" s="166">
        <v>45991</v>
      </c>
      <c r="C1573" s="14" t="s">
        <v>126</v>
      </c>
      <c r="D1573" s="18" t="str">
        <f t="shared" si="72"/>
        <v>Switch</v>
      </c>
      <c r="E1573" s="36">
        <f t="shared" si="73"/>
        <v>18</v>
      </c>
      <c r="F1573" s="36">
        <f t="shared" si="74"/>
        <v>101</v>
      </c>
      <c r="G1573" s="135"/>
    </row>
    <row r="1574" spans="1:7" ht="13.5" customHeight="1">
      <c r="A1574" s="165">
        <v>2804</v>
      </c>
      <c r="B1574" s="166">
        <v>45991</v>
      </c>
      <c r="C1574" s="14" t="s">
        <v>126</v>
      </c>
      <c r="D1574" s="18" t="str">
        <f t="shared" si="72"/>
        <v>Switch</v>
      </c>
      <c r="E1574" s="36">
        <f t="shared" si="73"/>
        <v>18</v>
      </c>
      <c r="F1574" s="36">
        <f t="shared" si="74"/>
        <v>101</v>
      </c>
      <c r="G1574" s="135"/>
    </row>
    <row r="1575" spans="1:7" ht="13.5" customHeight="1">
      <c r="A1575" s="165">
        <v>2804</v>
      </c>
      <c r="B1575" s="166">
        <v>45991</v>
      </c>
      <c r="C1575" s="14" t="s">
        <v>126</v>
      </c>
      <c r="D1575" s="18" t="str">
        <f t="shared" si="72"/>
        <v>Switch</v>
      </c>
      <c r="E1575" s="36">
        <f t="shared" si="73"/>
        <v>18</v>
      </c>
      <c r="F1575" s="36">
        <f t="shared" si="74"/>
        <v>101</v>
      </c>
      <c r="G1575" s="135"/>
    </row>
    <row r="1576" spans="1:7" ht="13.5" customHeight="1">
      <c r="A1576" s="165">
        <v>2804</v>
      </c>
      <c r="B1576" s="166">
        <v>45991</v>
      </c>
      <c r="C1576" s="14" t="s">
        <v>126</v>
      </c>
      <c r="D1576" s="18" t="str">
        <f t="shared" si="72"/>
        <v>Switch</v>
      </c>
      <c r="E1576" s="36">
        <f t="shared" si="73"/>
        <v>18</v>
      </c>
      <c r="F1576" s="36">
        <f t="shared" si="74"/>
        <v>101</v>
      </c>
      <c r="G1576" s="135"/>
    </row>
    <row r="1577" spans="1:7" ht="13.5" customHeight="1">
      <c r="A1577" s="165">
        <v>2804</v>
      </c>
      <c r="B1577" s="166">
        <v>45991</v>
      </c>
      <c r="C1577" s="14" t="s">
        <v>126</v>
      </c>
      <c r="D1577" s="18" t="str">
        <f t="shared" si="72"/>
        <v>Switch</v>
      </c>
      <c r="E1577" s="36">
        <f t="shared" si="73"/>
        <v>18</v>
      </c>
      <c r="F1577" s="36">
        <f t="shared" si="74"/>
        <v>101</v>
      </c>
      <c r="G1577" s="135"/>
    </row>
    <row r="1578" spans="1:7" ht="13.5" customHeight="1">
      <c r="A1578" s="165">
        <v>2804</v>
      </c>
      <c r="B1578" s="166">
        <v>45991</v>
      </c>
      <c r="C1578" s="14" t="s">
        <v>64</v>
      </c>
      <c r="D1578" s="18" t="str">
        <f t="shared" si="72"/>
        <v>Front Bearing Kit 6201RS (Pair)</v>
      </c>
      <c r="E1578" s="36">
        <f t="shared" si="73"/>
        <v>18</v>
      </c>
      <c r="F1578" s="36">
        <f t="shared" si="74"/>
        <v>6</v>
      </c>
      <c r="G1578" s="135"/>
    </row>
    <row r="1579" spans="1:7" ht="13.5" customHeight="1">
      <c r="A1579" s="165">
        <v>2804</v>
      </c>
      <c r="B1579" s="166">
        <v>45991</v>
      </c>
      <c r="C1579" s="14" t="s">
        <v>70</v>
      </c>
      <c r="D1579" s="18" t="str">
        <f t="shared" si="72"/>
        <v>Brake Shoe Magnus</v>
      </c>
      <c r="E1579" s="36">
        <f t="shared" si="73"/>
        <v>18</v>
      </c>
      <c r="F1579" s="36">
        <f t="shared" si="74"/>
        <v>35</v>
      </c>
      <c r="G1579" s="135"/>
    </row>
    <row r="1580" spans="1:7" ht="13.5" customHeight="1">
      <c r="A1580" s="165">
        <v>2804</v>
      </c>
      <c r="B1580" s="166">
        <v>45991</v>
      </c>
      <c r="C1580" s="14" t="s">
        <v>70</v>
      </c>
      <c r="D1580" s="18" t="str">
        <f t="shared" si="72"/>
        <v>Brake Shoe Magnus</v>
      </c>
      <c r="E1580" s="36">
        <f t="shared" si="73"/>
        <v>18</v>
      </c>
      <c r="F1580" s="36">
        <f t="shared" si="74"/>
        <v>35</v>
      </c>
      <c r="G1580" s="135"/>
    </row>
    <row r="1581" spans="1:7" ht="13.5" customHeight="1">
      <c r="A1581" s="165">
        <v>2804</v>
      </c>
      <c r="B1581" s="166">
        <v>45991</v>
      </c>
      <c r="C1581" s="14" t="s">
        <v>217</v>
      </c>
      <c r="D1581" s="18" t="str">
        <f t="shared" si="72"/>
        <v>HORN</v>
      </c>
      <c r="E1581" s="36">
        <f t="shared" si="73"/>
        <v>0</v>
      </c>
      <c r="F1581" s="36">
        <f t="shared" si="74"/>
        <v>3</v>
      </c>
      <c r="G1581" s="135"/>
    </row>
    <row r="1582" spans="1:7" ht="13.5" customHeight="1">
      <c r="A1582" s="165">
        <v>2804</v>
      </c>
      <c r="B1582" s="166">
        <v>45991</v>
      </c>
      <c r="C1582" s="169" t="s">
        <v>44</v>
      </c>
      <c r="D1582" s="18" t="str">
        <f t="shared" si="72"/>
        <v>MAG-FORK STEM RACER-ID30-CH STEEL</v>
      </c>
      <c r="E1582" s="36">
        <f t="shared" si="73"/>
        <v>18</v>
      </c>
      <c r="F1582" s="36">
        <f t="shared" si="74"/>
        <v>9</v>
      </c>
      <c r="G1582" s="135"/>
    </row>
    <row r="1583" spans="1:7" ht="13.5" customHeight="1">
      <c r="A1583" s="165">
        <v>2804</v>
      </c>
      <c r="B1583" s="166">
        <v>45991</v>
      </c>
      <c r="C1583" s="169" t="s">
        <v>56</v>
      </c>
      <c r="D1583" s="18" t="str">
        <f t="shared" si="72"/>
        <v>MAG-BOTTOM RACER CUP-CH STEEL</v>
      </c>
      <c r="E1583" s="36">
        <f t="shared" si="73"/>
        <v>18</v>
      </c>
      <c r="F1583" s="36">
        <f t="shared" si="74"/>
        <v>9</v>
      </c>
      <c r="G1583" s="135"/>
    </row>
    <row r="1584" spans="1:7" ht="13.5" customHeight="1">
      <c r="A1584" s="165">
        <v>2804</v>
      </c>
      <c r="B1584" s="166">
        <v>45991</v>
      </c>
      <c r="C1584" s="169" t="s">
        <v>61</v>
      </c>
      <c r="D1584" s="18" t="str">
        <f t="shared" si="72"/>
        <v>MAG-TOP RACER CUP-CH STEEL</v>
      </c>
      <c r="E1584" s="36">
        <f t="shared" si="73"/>
        <v>18</v>
      </c>
      <c r="F1584" s="36">
        <f t="shared" si="74"/>
        <v>9</v>
      </c>
      <c r="G1584" s="135"/>
    </row>
    <row r="1585" spans="1:7" ht="13.5" customHeight="1">
      <c r="A1585" s="165">
        <v>2804</v>
      </c>
      <c r="B1585" s="166">
        <v>45991</v>
      </c>
      <c r="C1585" s="169" t="s">
        <v>66</v>
      </c>
      <c r="D1585" s="18" t="str">
        <f t="shared" si="72"/>
        <v>20X4MM MAG-RACER BALL&amp;CAGE-4MM-TOP</v>
      </c>
      <c r="E1585" s="36">
        <f t="shared" si="73"/>
        <v>18</v>
      </c>
      <c r="F1585" s="36">
        <f t="shared" si="74"/>
        <v>9</v>
      </c>
      <c r="G1585" s="135"/>
    </row>
    <row r="1586" spans="1:7" ht="13.5" customHeight="1">
      <c r="A1586" s="165">
        <v>2804</v>
      </c>
      <c r="B1586" s="166">
        <v>45991</v>
      </c>
      <c r="C1586" s="169" t="s">
        <v>73</v>
      </c>
      <c r="D1586" s="18" t="str">
        <f t="shared" si="72"/>
        <v>14X6.35MAG-RACER BALL 6.35MM-BEARING-BTM</v>
      </c>
      <c r="E1586" s="36">
        <f t="shared" si="73"/>
        <v>18</v>
      </c>
      <c r="F1586" s="36">
        <f t="shared" si="74"/>
        <v>9</v>
      </c>
      <c r="G1586" s="135"/>
    </row>
    <row r="1587" spans="1:7" ht="13.5" customHeight="1">
      <c r="A1587" s="165">
        <v>2804</v>
      </c>
      <c r="B1587" s="166">
        <v>45991</v>
      </c>
      <c r="C1587" s="169" t="s">
        <v>78</v>
      </c>
      <c r="D1587" s="18" t="str">
        <f t="shared" si="72"/>
        <v>ZEAL/REO-RACER NUT-M24X3 HEX 32 MM-YZP</v>
      </c>
      <c r="E1587" s="36">
        <f t="shared" si="73"/>
        <v>18</v>
      </c>
      <c r="F1587" s="36">
        <f t="shared" si="74"/>
        <v>9</v>
      </c>
      <c r="G1587" s="135"/>
    </row>
    <row r="1588" spans="1:7" ht="13.5" customHeight="1">
      <c r="A1588" s="165">
        <v>2804</v>
      </c>
      <c r="B1588" s="166">
        <v>45991</v>
      </c>
      <c r="C1588" s="169" t="s">
        <v>83</v>
      </c>
      <c r="D1588" s="18" t="str">
        <f t="shared" si="72"/>
        <v>ZEAL/REO-RACER NUT-M24X3 HEX 46 MM-YZP</v>
      </c>
      <c r="E1588" s="36">
        <f t="shared" si="73"/>
        <v>18</v>
      </c>
      <c r="F1588" s="36">
        <f t="shared" si="74"/>
        <v>9</v>
      </c>
      <c r="G1588" s="135"/>
    </row>
    <row r="1589" spans="1:7" ht="13.5" customHeight="1">
      <c r="A1589" s="165">
        <v>2804</v>
      </c>
      <c r="B1589" s="166">
        <v>45991</v>
      </c>
      <c r="C1589" s="169" t="s">
        <v>88</v>
      </c>
      <c r="D1589" s="18" t="str">
        <f t="shared" si="72"/>
        <v>FORK RACER DUST CAP-PP</v>
      </c>
      <c r="E1589" s="36">
        <f t="shared" si="73"/>
        <v>18</v>
      </c>
      <c r="F1589" s="36">
        <f t="shared" si="74"/>
        <v>20</v>
      </c>
      <c r="G1589" s="135"/>
    </row>
    <row r="1590" spans="1:7" ht="13.5" customHeight="1">
      <c r="A1590" s="165">
        <v>2804</v>
      </c>
      <c r="B1590" s="166">
        <v>45991</v>
      </c>
      <c r="C1590" s="30" t="s">
        <v>214</v>
      </c>
      <c r="D1590" s="18" t="str">
        <f t="shared" si="72"/>
        <v>MAG-FRONT PANEL LH-ABS-GR BLK DM</v>
      </c>
      <c r="E1590" s="36">
        <f t="shared" si="73"/>
        <v>18</v>
      </c>
      <c r="F1590" s="36">
        <f t="shared" si="74"/>
        <v>1</v>
      </c>
      <c r="G1590" s="135"/>
    </row>
    <row r="1591" spans="1:7" ht="13.5" customHeight="1">
      <c r="A1591" s="165">
        <v>2804</v>
      </c>
      <c r="B1591" s="166">
        <v>45991</v>
      </c>
      <c r="C1591" s="30" t="s">
        <v>189</v>
      </c>
      <c r="D1591" s="18" t="str">
        <f t="shared" si="72"/>
        <v>MAG-FRONT PANEL RH-ABS-GR BLK DM</v>
      </c>
      <c r="E1591" s="36">
        <f t="shared" si="73"/>
        <v>18</v>
      </c>
      <c r="F1591" s="36">
        <f t="shared" si="74"/>
        <v>1</v>
      </c>
      <c r="G1591" s="135"/>
    </row>
    <row r="1592" spans="1:7" ht="13.5" customHeight="1">
      <c r="A1592" s="165">
        <v>2804</v>
      </c>
      <c r="B1592" s="166">
        <v>45991</v>
      </c>
      <c r="C1592" s="30" t="s">
        <v>188</v>
      </c>
      <c r="D1592" s="18" t="str">
        <f t="shared" si="72"/>
        <v>MAG-INS.CLUSTER COVER FRONT-ABS-GR BLK D</v>
      </c>
      <c r="E1592" s="36">
        <f t="shared" si="73"/>
        <v>18</v>
      </c>
      <c r="F1592" s="36">
        <f t="shared" si="74"/>
        <v>1</v>
      </c>
      <c r="G1592" s="135"/>
    </row>
    <row r="1593" spans="1:7" ht="13.5" customHeight="1">
      <c r="A1593" s="165">
        <v>2804</v>
      </c>
      <c r="B1593" s="166">
        <v>45991</v>
      </c>
      <c r="C1593" s="30" t="s">
        <v>55</v>
      </c>
      <c r="D1593" s="18" t="str">
        <f t="shared" si="72"/>
        <v>MAG-INS.CLUSTER COVER REARR-ABS-GR BLK D</v>
      </c>
      <c r="E1593" s="36">
        <f t="shared" si="73"/>
        <v>18</v>
      </c>
      <c r="F1593" s="36">
        <f t="shared" si="74"/>
        <v>0</v>
      </c>
      <c r="G1593" s="135"/>
    </row>
    <row r="1594" spans="1:7" ht="13.5" customHeight="1">
      <c r="A1594" s="165">
        <v>2804</v>
      </c>
      <c r="B1594" s="166">
        <v>45991</v>
      </c>
      <c r="C1594" s="30" t="s">
        <v>719</v>
      </c>
      <c r="D1594" s="18" t="str">
        <f t="shared" si="72"/>
        <v>MAG-FRAME NUMBER COVER-ABS-GR BLK DM</v>
      </c>
      <c r="E1594" s="36">
        <f t="shared" si="73"/>
        <v>18</v>
      </c>
      <c r="F1594" s="36">
        <f t="shared" si="74"/>
        <v>0</v>
      </c>
      <c r="G1594" s="135"/>
    </row>
    <row r="1595" spans="1:7" ht="13.5" customHeight="1">
      <c r="A1595" s="165">
        <v>2804</v>
      </c>
      <c r="B1595" s="166">
        <v>45991</v>
      </c>
      <c r="C1595" s="30" t="s">
        <v>215</v>
      </c>
      <c r="D1595" s="18" t="str">
        <f t="shared" si="72"/>
        <v>MAG-PROTECTION BOARD LH-ABS-GR BLK DM</v>
      </c>
      <c r="E1595" s="36">
        <f t="shared" si="73"/>
        <v>18</v>
      </c>
      <c r="F1595" s="36">
        <f t="shared" si="74"/>
        <v>1</v>
      </c>
      <c r="G1595" s="135"/>
    </row>
    <row r="1596" spans="1:7" ht="13.5" customHeight="1">
      <c r="A1596" s="165">
        <v>2804</v>
      </c>
      <c r="B1596" s="166">
        <v>45991</v>
      </c>
      <c r="C1596" s="30" t="s">
        <v>209</v>
      </c>
      <c r="D1596" s="18" t="str">
        <f t="shared" si="72"/>
        <v>MAG-PROTECTION BOARD RH-ABS-GR BLK DM</v>
      </c>
      <c r="E1596" s="36">
        <f t="shared" si="73"/>
        <v>18</v>
      </c>
      <c r="F1596" s="36">
        <f t="shared" si="74"/>
        <v>1</v>
      </c>
      <c r="G1596" s="135"/>
    </row>
    <row r="1597" spans="1:7" ht="13.5" customHeight="1">
      <c r="A1597" s="165">
        <v>2804</v>
      </c>
      <c r="B1597" s="166">
        <v>45991</v>
      </c>
      <c r="C1597" s="30" t="s">
        <v>158</v>
      </c>
      <c r="D1597" s="18" t="str">
        <f t="shared" si="72"/>
        <v>MAG-REAR PANEL TOP-ABS-GR BLK DM</v>
      </c>
      <c r="E1597" s="36">
        <f t="shared" si="73"/>
        <v>18</v>
      </c>
      <c r="F1597" s="36">
        <f t="shared" si="74"/>
        <v>2</v>
      </c>
      <c r="G1597" s="135"/>
    </row>
    <row r="1598" spans="1:7" ht="13.5" customHeight="1">
      <c r="A1598" s="165">
        <v>2804</v>
      </c>
      <c r="B1598" s="166">
        <v>45991</v>
      </c>
      <c r="C1598" s="30" t="s">
        <v>82</v>
      </c>
      <c r="D1598" s="18" t="str">
        <f t="shared" si="72"/>
        <v>MAGNUS HS-Front Brake Cable</v>
      </c>
      <c r="E1598" s="36">
        <f t="shared" si="73"/>
        <v>18</v>
      </c>
      <c r="F1598" s="36">
        <f t="shared" si="74"/>
        <v>8</v>
      </c>
      <c r="G1598" s="135"/>
    </row>
    <row r="1599" spans="1:7" ht="13.5" customHeight="1">
      <c r="A1599" s="165">
        <v>2804</v>
      </c>
      <c r="B1599" s="166">
        <v>45991</v>
      </c>
      <c r="C1599" s="30" t="s">
        <v>81</v>
      </c>
      <c r="D1599" s="18" t="str">
        <f t="shared" si="72"/>
        <v>MAGNUS HS-Front HBS  Brake Cable</v>
      </c>
      <c r="E1599" s="36">
        <f t="shared" si="73"/>
        <v>18</v>
      </c>
      <c r="F1599" s="36">
        <f t="shared" si="74"/>
        <v>5</v>
      </c>
      <c r="G1599" s="135"/>
    </row>
    <row r="1600" spans="1:7" ht="13.5" customHeight="1">
      <c r="A1600" s="165">
        <v>2804</v>
      </c>
      <c r="B1600" s="166">
        <v>45991</v>
      </c>
      <c r="C1600" s="30" t="s">
        <v>80</v>
      </c>
      <c r="D1600" s="18" t="str">
        <f t="shared" si="72"/>
        <v>MAGNUS HS-Rear Brake Cable</v>
      </c>
      <c r="E1600" s="36">
        <f t="shared" si="73"/>
        <v>18</v>
      </c>
      <c r="F1600" s="36">
        <f t="shared" si="74"/>
        <v>9</v>
      </c>
      <c r="G1600" s="135"/>
    </row>
    <row r="1601" spans="1:7" ht="13.5" customHeight="1">
      <c r="A1601" s="165">
        <v>2804</v>
      </c>
      <c r="B1601" s="166">
        <v>45991</v>
      </c>
      <c r="C1601" s="30" t="s">
        <v>406</v>
      </c>
      <c r="D1601" s="18" t="str">
        <f t="shared" ref="D1601:D1664" si="75">VLOOKUP(C1601,Old,2,FALSE)</f>
        <v>Magnus-Protection Board Bottom LH-PP DM</v>
      </c>
      <c r="E1601" s="36">
        <f t="shared" ref="E1601:E1664" si="76">VLOOKUP(C1601,Old,9,FALSE)</f>
        <v>18</v>
      </c>
      <c r="F1601" s="36">
        <f t="shared" ref="F1601:F1659" si="77">VLOOKUP(C1601,Old,8,FALSE)</f>
        <v>2</v>
      </c>
      <c r="G1601" s="135"/>
    </row>
    <row r="1602" spans="1:7" ht="13.5" customHeight="1">
      <c r="A1602" s="165">
        <v>2804</v>
      </c>
      <c r="B1602" s="166">
        <v>45991</v>
      </c>
      <c r="C1602" s="30" t="s">
        <v>552</v>
      </c>
      <c r="D1602" s="18" t="str">
        <f t="shared" si="75"/>
        <v>Magnus-Protection Board Bottom RH-PP DM</v>
      </c>
      <c r="E1602" s="36">
        <f t="shared" si="76"/>
        <v>18</v>
      </c>
      <c r="F1602" s="36">
        <f t="shared" si="77"/>
        <v>2</v>
      </c>
      <c r="G1602" s="135"/>
    </row>
    <row r="1603" spans="1:7" ht="13.5" customHeight="1">
      <c r="A1603" s="165">
        <v>2804</v>
      </c>
      <c r="B1603" s="166">
        <v>45991</v>
      </c>
      <c r="C1603" s="30" t="s">
        <v>565</v>
      </c>
      <c r="D1603" s="18" t="str">
        <f t="shared" si="75"/>
        <v>Magnus-Front Lower Mudguard-PP DM</v>
      </c>
      <c r="E1603" s="36">
        <f t="shared" si="76"/>
        <v>18</v>
      </c>
      <c r="F1603" s="36">
        <f t="shared" si="77"/>
        <v>2</v>
      </c>
      <c r="G1603" s="135"/>
    </row>
    <row r="1604" spans="1:7" ht="13.5" customHeight="1">
      <c r="A1604" s="165">
        <v>2804</v>
      </c>
      <c r="B1604" s="166">
        <v>45991</v>
      </c>
      <c r="C1604" s="30" t="s">
        <v>474</v>
      </c>
      <c r="D1604" s="18" t="str">
        <f t="shared" si="75"/>
        <v>MAG-GLOVE BOX CONNECTOR-DM</v>
      </c>
      <c r="E1604" s="36">
        <f t="shared" si="76"/>
        <v>18</v>
      </c>
      <c r="F1604" s="36">
        <f t="shared" si="77"/>
        <v>1</v>
      </c>
      <c r="G1604" s="135"/>
    </row>
    <row r="1605" spans="1:7" ht="13.5" customHeight="1">
      <c r="A1605" s="165">
        <v>2804</v>
      </c>
      <c r="B1605" s="166">
        <v>45991</v>
      </c>
      <c r="C1605" s="30" t="s">
        <v>75</v>
      </c>
      <c r="D1605" s="18" t="str">
        <f t="shared" si="75"/>
        <v>MAGNUS-GLOVE BOX-DM</v>
      </c>
      <c r="E1605" s="36">
        <f t="shared" si="76"/>
        <v>18</v>
      </c>
      <c r="F1605" s="36">
        <f t="shared" si="77"/>
        <v>2</v>
      </c>
      <c r="G1605" s="135"/>
    </row>
    <row r="1606" spans="1:7" ht="13.5" customHeight="1">
      <c r="A1606" s="165">
        <v>2804</v>
      </c>
      <c r="B1606" s="166">
        <v>45991</v>
      </c>
      <c r="C1606" s="30" t="s">
        <v>62</v>
      </c>
      <c r="D1606" s="18" t="str">
        <f t="shared" si="75"/>
        <v>MAGNUS-LOCK SET-PAVNA DM</v>
      </c>
      <c r="E1606" s="36">
        <f t="shared" si="76"/>
        <v>18</v>
      </c>
      <c r="F1606" s="36">
        <f t="shared" si="77"/>
        <v>4</v>
      </c>
      <c r="G1606" s="135"/>
    </row>
    <row r="1607" spans="1:7" ht="13.5" customHeight="1">
      <c r="A1607" s="165">
        <v>2804</v>
      </c>
      <c r="B1607" s="166">
        <v>45991</v>
      </c>
      <c r="C1607" s="30" t="s">
        <v>111</v>
      </c>
      <c r="D1607" s="18" t="str">
        <f t="shared" si="75"/>
        <v>CHARGING SOCKET+10AFB FUSE+3PF250</v>
      </c>
      <c r="E1607" s="36">
        <f t="shared" si="76"/>
        <v>18</v>
      </c>
      <c r="F1607" s="36">
        <f t="shared" si="77"/>
        <v>2</v>
      </c>
      <c r="G1607" s="135"/>
    </row>
    <row r="1608" spans="1:7" ht="13.5" customHeight="1">
      <c r="A1608" s="165">
        <v>2804</v>
      </c>
      <c r="B1608" s="166">
        <v>45991</v>
      </c>
      <c r="C1608" s="30" t="s">
        <v>257</v>
      </c>
      <c r="D1608" s="18" t="str">
        <f t="shared" si="75"/>
        <v>MAGNUS-SEAT LATCH U-CLAMP DD-STL YZP</v>
      </c>
      <c r="E1608" s="36">
        <f t="shared" si="76"/>
        <v>18</v>
      </c>
      <c r="F1608" s="36">
        <f t="shared" si="77"/>
        <v>4</v>
      </c>
      <c r="G1608" s="135"/>
    </row>
    <row r="1609" spans="1:7" ht="13.5" customHeight="1">
      <c r="A1609" s="165">
        <v>2804</v>
      </c>
      <c r="B1609" s="166">
        <v>45991</v>
      </c>
      <c r="C1609" s="30" t="s">
        <v>258</v>
      </c>
      <c r="D1609" s="18" t="str">
        <f t="shared" si="75"/>
        <v>Magnus/zeal-Seat Latch DM</v>
      </c>
      <c r="E1609" s="36">
        <f t="shared" si="76"/>
        <v>18</v>
      </c>
      <c r="F1609" s="36">
        <f t="shared" si="77"/>
        <v>5</v>
      </c>
      <c r="G1609" s="135"/>
    </row>
    <row r="1610" spans="1:7" ht="13.5" customHeight="1">
      <c r="A1610" s="165">
        <v>2804</v>
      </c>
      <c r="B1610" s="166">
        <v>45991</v>
      </c>
      <c r="C1610" s="30" t="s">
        <v>302</v>
      </c>
      <c r="D1610" s="18" t="str">
        <f t="shared" si="75"/>
        <v>Magnus-Seat Latch Cable DM</v>
      </c>
      <c r="E1610" s="36">
        <f t="shared" si="76"/>
        <v>18</v>
      </c>
      <c r="F1610" s="36">
        <f t="shared" si="77"/>
        <v>6</v>
      </c>
      <c r="G1610" s="135"/>
    </row>
    <row r="1611" spans="1:7" ht="13.5" customHeight="1">
      <c r="A1611" s="165">
        <v>2804</v>
      </c>
      <c r="B1611" s="166">
        <v>45991</v>
      </c>
      <c r="C1611" s="30" t="s">
        <v>896</v>
      </c>
      <c r="D1611" s="18" t="str">
        <f t="shared" si="75"/>
        <v>START-SWITCH MODULE</v>
      </c>
      <c r="E1611" s="36">
        <f t="shared" si="76"/>
        <v>18</v>
      </c>
      <c r="F1611" s="36">
        <f t="shared" si="77"/>
        <v>4</v>
      </c>
      <c r="G1611" s="135"/>
    </row>
    <row r="1612" spans="1:7" ht="13.5" customHeight="1">
      <c r="A1612" s="165">
        <v>2804</v>
      </c>
      <c r="B1612" s="166">
        <v>45991</v>
      </c>
      <c r="C1612" s="30" t="s">
        <v>752</v>
      </c>
      <c r="D1612" s="18" t="str">
        <f t="shared" si="75"/>
        <v>MAGNUS HS-H/L HOLDER TOP-ABS-BLK</v>
      </c>
      <c r="E1612" s="36">
        <f t="shared" si="76"/>
        <v>18</v>
      </c>
      <c r="F1612" s="36">
        <f t="shared" si="77"/>
        <v>1</v>
      </c>
      <c r="G1612" s="135"/>
    </row>
    <row r="1613" spans="1:7" ht="13.5" customHeight="1">
      <c r="A1613" s="165">
        <v>2804</v>
      </c>
      <c r="B1613" s="166">
        <v>45991</v>
      </c>
      <c r="C1613" s="30" t="s">
        <v>571</v>
      </c>
      <c r="D1613" s="18" t="str">
        <f t="shared" si="75"/>
        <v>GRIP LH W/O SWITCH</v>
      </c>
      <c r="E1613" s="36">
        <f t="shared" si="76"/>
        <v>18</v>
      </c>
      <c r="F1613" s="36">
        <f t="shared" si="77"/>
        <v>-1</v>
      </c>
      <c r="G1613" s="135"/>
    </row>
    <row r="1614" spans="1:7" ht="13.5" customHeight="1">
      <c r="A1614" s="165">
        <v>2830</v>
      </c>
      <c r="B1614" s="166">
        <v>45990</v>
      </c>
      <c r="C1614" s="14" t="s">
        <v>109</v>
      </c>
      <c r="D1614" s="18" t="str">
        <f t="shared" si="75"/>
        <v>THROTTLE RH W/O SWITCH</v>
      </c>
      <c r="E1614" s="36">
        <f t="shared" si="76"/>
        <v>18</v>
      </c>
      <c r="F1614" s="36">
        <f t="shared" si="77"/>
        <v>3</v>
      </c>
      <c r="G1614" s="135"/>
    </row>
    <row r="1615" spans="1:7" ht="13.5" customHeight="1">
      <c r="A1615" s="165">
        <v>2830</v>
      </c>
      <c r="B1615" s="166">
        <v>45990</v>
      </c>
      <c r="C1615" s="14" t="s">
        <v>570</v>
      </c>
      <c r="D1615" s="18" t="str">
        <f t="shared" si="75"/>
        <v>MAG-REAR PANEL TOP-ABS-MT RED DM</v>
      </c>
      <c r="E1615" s="36">
        <f t="shared" si="76"/>
        <v>18</v>
      </c>
      <c r="F1615" s="36">
        <f t="shared" si="77"/>
        <v>1</v>
      </c>
      <c r="G1615" s="135"/>
    </row>
    <row r="1616" spans="1:7" ht="13.5" customHeight="1">
      <c r="A1616" s="165">
        <v>2830</v>
      </c>
      <c r="B1616" s="166">
        <v>45990</v>
      </c>
      <c r="C1616" s="14" t="s">
        <v>70</v>
      </c>
      <c r="D1616" s="18" t="str">
        <f t="shared" si="75"/>
        <v>Brake Shoe Magnus</v>
      </c>
      <c r="E1616" s="36">
        <f t="shared" si="76"/>
        <v>18</v>
      </c>
      <c r="F1616" s="36">
        <f t="shared" si="77"/>
        <v>35</v>
      </c>
      <c r="G1616" s="135"/>
    </row>
    <row r="1617" spans="1:7" ht="13.5" customHeight="1">
      <c r="A1617" s="165">
        <v>2830</v>
      </c>
      <c r="B1617" s="166">
        <v>45990</v>
      </c>
      <c r="C1617" s="14" t="s">
        <v>70</v>
      </c>
      <c r="D1617" s="18" t="str">
        <f t="shared" si="75"/>
        <v>Brake Shoe Magnus</v>
      </c>
      <c r="E1617" s="36">
        <f t="shared" si="76"/>
        <v>18</v>
      </c>
      <c r="F1617" s="36">
        <f t="shared" si="77"/>
        <v>35</v>
      </c>
      <c r="G1617" s="135"/>
    </row>
    <row r="1618" spans="1:7" ht="13.5" customHeight="1">
      <c r="A1618" s="165">
        <v>2833</v>
      </c>
      <c r="B1618" s="166">
        <v>45990</v>
      </c>
      <c r="C1618" s="14" t="s">
        <v>165</v>
      </c>
      <c r="D1618" s="18" t="str">
        <f t="shared" si="75"/>
        <v>EX-BATTERY CLAMP-STEL-ZP</v>
      </c>
      <c r="E1618" s="36">
        <f t="shared" si="76"/>
        <v>18</v>
      </c>
      <c r="F1618" s="36">
        <f t="shared" si="77"/>
        <v>3</v>
      </c>
      <c r="G1618" s="135"/>
    </row>
    <row r="1619" spans="1:7" ht="13.5" customHeight="1">
      <c r="A1619" s="165">
        <v>2833</v>
      </c>
      <c r="B1619" s="166">
        <v>45990</v>
      </c>
      <c r="C1619" s="14" t="s">
        <v>111</v>
      </c>
      <c r="D1619" s="18" t="str">
        <f t="shared" si="75"/>
        <v>CHARGING SOCKET+10AFB FUSE+3PF250</v>
      </c>
      <c r="E1619" s="36">
        <f t="shared" si="76"/>
        <v>18</v>
      </c>
      <c r="F1619" s="36">
        <f t="shared" si="77"/>
        <v>2</v>
      </c>
      <c r="G1619" s="135"/>
    </row>
    <row r="1620" spans="1:7" ht="13.5" customHeight="1">
      <c r="A1620" s="165">
        <v>2836</v>
      </c>
      <c r="B1620" s="166">
        <v>45990</v>
      </c>
      <c r="C1620" s="14" t="s">
        <v>183</v>
      </c>
      <c r="D1620" s="18" t="str">
        <f t="shared" si="75"/>
        <v xml:space="preserve">3.00-10 ZOOM D TL42 J
</v>
      </c>
      <c r="E1620" s="36">
        <f t="shared" si="76"/>
        <v>18</v>
      </c>
      <c r="F1620" s="36">
        <f t="shared" si="77"/>
        <v>0</v>
      </c>
      <c r="G1620" s="135"/>
    </row>
    <row r="1621" spans="1:7" ht="13.5" customHeight="1">
      <c r="A1621" s="165">
        <v>2831</v>
      </c>
      <c r="B1621" s="166">
        <v>45989</v>
      </c>
      <c r="C1621" s="14" t="s">
        <v>64</v>
      </c>
      <c r="D1621" s="18" t="str">
        <f t="shared" si="75"/>
        <v>Front Bearing Kit 6201RS (Pair)</v>
      </c>
      <c r="E1621" s="36">
        <f t="shared" si="76"/>
        <v>18</v>
      </c>
      <c r="F1621" s="36">
        <f t="shared" si="77"/>
        <v>6</v>
      </c>
      <c r="G1621" s="135"/>
    </row>
    <row r="1622" spans="1:7" ht="13.5" customHeight="1">
      <c r="A1622" s="165">
        <v>2831</v>
      </c>
      <c r="B1622" s="166">
        <v>45989</v>
      </c>
      <c r="C1622" s="14" t="s">
        <v>76</v>
      </c>
      <c r="D1622" s="18" t="str">
        <f t="shared" si="75"/>
        <v>Rear Bearing 6204LLU</v>
      </c>
      <c r="E1622" s="36">
        <f t="shared" si="76"/>
        <v>18</v>
      </c>
      <c r="F1622" s="36">
        <f t="shared" si="77"/>
        <v>22</v>
      </c>
      <c r="G1622" s="135"/>
    </row>
    <row r="1623" spans="1:7" ht="13.5" customHeight="1">
      <c r="A1623" s="165">
        <v>2831</v>
      </c>
      <c r="B1623" s="166">
        <v>45989</v>
      </c>
      <c r="C1623" s="14" t="s">
        <v>70</v>
      </c>
      <c r="D1623" s="18" t="str">
        <f t="shared" si="75"/>
        <v>Brake Shoe Magnus</v>
      </c>
      <c r="E1623" s="36">
        <f t="shared" si="76"/>
        <v>18</v>
      </c>
      <c r="F1623" s="36">
        <f t="shared" si="77"/>
        <v>35</v>
      </c>
      <c r="G1623" s="135"/>
    </row>
    <row r="1624" spans="1:7" ht="13.5" customHeight="1">
      <c r="A1624" s="165">
        <v>2831</v>
      </c>
      <c r="B1624" s="166">
        <v>45989</v>
      </c>
      <c r="C1624" s="14" t="s">
        <v>129</v>
      </c>
      <c r="D1624" s="18" t="str">
        <f t="shared" si="75"/>
        <v>Rear View Mirror Winner Magnus</v>
      </c>
      <c r="E1624" s="36">
        <f t="shared" si="76"/>
        <v>18</v>
      </c>
      <c r="F1624" s="36">
        <f t="shared" si="77"/>
        <v>34</v>
      </c>
      <c r="G1624" s="135"/>
    </row>
    <row r="1625" spans="1:7" ht="13.5" customHeight="1">
      <c r="A1625" s="165">
        <v>2828</v>
      </c>
      <c r="B1625" s="166">
        <v>45987</v>
      </c>
      <c r="C1625" s="14" t="s">
        <v>64</v>
      </c>
      <c r="D1625" s="18" t="str">
        <f t="shared" si="75"/>
        <v>Front Bearing Kit 6201RS (Pair)</v>
      </c>
      <c r="E1625" s="36">
        <f t="shared" si="76"/>
        <v>18</v>
      </c>
      <c r="F1625" s="36">
        <f t="shared" si="77"/>
        <v>6</v>
      </c>
      <c r="G1625" s="135"/>
    </row>
    <row r="1626" spans="1:7" ht="13.5" customHeight="1">
      <c r="A1626" s="165" t="s">
        <v>846</v>
      </c>
      <c r="B1626" s="166">
        <v>45986</v>
      </c>
      <c r="C1626" s="14" t="s">
        <v>117</v>
      </c>
      <c r="D1626" s="18" t="str">
        <f t="shared" si="75"/>
        <v>Magnus-Front Panel Decorative Plate DM</v>
      </c>
      <c r="E1626" s="36">
        <f t="shared" si="76"/>
        <v>18</v>
      </c>
      <c r="F1626" s="36">
        <f t="shared" si="77"/>
        <v>2</v>
      </c>
      <c r="G1626" s="135"/>
    </row>
    <row r="1627" spans="1:7" ht="13.5" customHeight="1">
      <c r="A1627" s="165" t="s">
        <v>846</v>
      </c>
      <c r="B1627" s="166">
        <v>45986</v>
      </c>
      <c r="C1627" s="14" t="s">
        <v>214</v>
      </c>
      <c r="D1627" s="18" t="str">
        <f t="shared" si="75"/>
        <v>MAG-FRONT PANEL LH-ABS-GR BLK DM</v>
      </c>
      <c r="E1627" s="36">
        <f t="shared" si="76"/>
        <v>18</v>
      </c>
      <c r="F1627" s="36">
        <f t="shared" si="77"/>
        <v>1</v>
      </c>
      <c r="G1627" s="135"/>
    </row>
    <row r="1628" spans="1:7" ht="13.5" customHeight="1">
      <c r="A1628" s="165" t="s">
        <v>846</v>
      </c>
      <c r="B1628" s="166">
        <v>45986</v>
      </c>
      <c r="C1628" s="14" t="s">
        <v>189</v>
      </c>
      <c r="D1628" s="18" t="str">
        <f t="shared" si="75"/>
        <v>MAG-FRONT PANEL RH-ABS-GR BLK DM</v>
      </c>
      <c r="E1628" s="36">
        <f t="shared" si="76"/>
        <v>18</v>
      </c>
      <c r="F1628" s="36">
        <f t="shared" si="77"/>
        <v>1</v>
      </c>
      <c r="G1628" s="135"/>
    </row>
    <row r="1629" spans="1:7" ht="13.5" customHeight="1">
      <c r="A1629" s="165" t="s">
        <v>846</v>
      </c>
      <c r="B1629" s="166">
        <v>45986</v>
      </c>
      <c r="C1629" s="14" t="s">
        <v>284</v>
      </c>
      <c r="D1629" s="18" t="str">
        <f t="shared" si="75"/>
        <v>MAGNUS HS-INDICATOR LH ASSY-DM</v>
      </c>
      <c r="E1629" s="36">
        <f t="shared" si="76"/>
        <v>18</v>
      </c>
      <c r="F1629" s="36">
        <f t="shared" si="77"/>
        <v>1</v>
      </c>
      <c r="G1629" s="135"/>
    </row>
    <row r="1630" spans="1:7" ht="13.5" customHeight="1">
      <c r="A1630" s="165" t="s">
        <v>846</v>
      </c>
      <c r="B1630" s="166">
        <v>45986</v>
      </c>
      <c r="C1630" s="14" t="s">
        <v>285</v>
      </c>
      <c r="D1630" s="18" t="str">
        <f t="shared" si="75"/>
        <v>MAGNUS HS-INDICATOR RH ASSY-DM</v>
      </c>
      <c r="E1630" s="36">
        <f t="shared" si="76"/>
        <v>18</v>
      </c>
      <c r="F1630" s="36">
        <f t="shared" si="77"/>
        <v>1</v>
      </c>
      <c r="G1630" s="135"/>
    </row>
    <row r="1631" spans="1:7" ht="13.5" customHeight="1">
      <c r="A1631" s="165">
        <v>2802</v>
      </c>
      <c r="B1631" s="166">
        <v>45986</v>
      </c>
      <c r="C1631" s="30" t="s">
        <v>75</v>
      </c>
      <c r="D1631" s="18" t="str">
        <f t="shared" si="75"/>
        <v>MAGNUS-GLOVE BOX-DM</v>
      </c>
      <c r="E1631" s="36">
        <f t="shared" si="76"/>
        <v>18</v>
      </c>
      <c r="F1631" s="36">
        <f t="shared" si="77"/>
        <v>2</v>
      </c>
      <c r="G1631" s="135"/>
    </row>
    <row r="1632" spans="1:7" ht="13.5" customHeight="1">
      <c r="A1632" s="165">
        <v>2802</v>
      </c>
      <c r="B1632" s="166">
        <v>45986</v>
      </c>
      <c r="C1632" s="30" t="s">
        <v>223</v>
      </c>
      <c r="D1632" s="18" t="str">
        <f t="shared" si="75"/>
        <v>MAGNUS FRONT PANEL RH-ABS-GALACTIC GREY</v>
      </c>
      <c r="E1632" s="36">
        <f t="shared" si="76"/>
        <v>18</v>
      </c>
      <c r="F1632" s="36">
        <f t="shared" si="77"/>
        <v>2</v>
      </c>
      <c r="G1632" s="135"/>
    </row>
    <row r="1633" spans="1:7" ht="13.5" customHeight="1">
      <c r="A1633" s="165">
        <v>2802</v>
      </c>
      <c r="B1633" s="166">
        <v>45986</v>
      </c>
      <c r="C1633" s="30" t="s">
        <v>213</v>
      </c>
      <c r="D1633" s="18" t="str">
        <f t="shared" si="75"/>
        <v>MAG-PROTECTION BOARD RH-ABS-GALACTIC</v>
      </c>
      <c r="E1633" s="36">
        <f t="shared" si="76"/>
        <v>18</v>
      </c>
      <c r="F1633" s="36">
        <f t="shared" si="77"/>
        <v>3</v>
      </c>
      <c r="G1633" s="135"/>
    </row>
    <row r="1634" spans="1:7" ht="13.5" customHeight="1">
      <c r="A1634" s="165">
        <v>2825</v>
      </c>
      <c r="B1634" s="166">
        <v>45984</v>
      </c>
      <c r="C1634" s="30" t="s">
        <v>62</v>
      </c>
      <c r="D1634" s="18" t="str">
        <f t="shared" si="75"/>
        <v>MAGNUS-LOCK SET-PAVNA DM</v>
      </c>
      <c r="E1634" s="36">
        <f t="shared" si="76"/>
        <v>18</v>
      </c>
      <c r="F1634" s="36">
        <f t="shared" si="77"/>
        <v>4</v>
      </c>
      <c r="G1634" s="135"/>
    </row>
    <row r="1635" spans="1:7" ht="13.5" customHeight="1">
      <c r="A1635" s="165">
        <v>2823</v>
      </c>
      <c r="B1635" s="166">
        <v>45984</v>
      </c>
      <c r="C1635" s="30" t="s">
        <v>1093</v>
      </c>
      <c r="D1635" s="18" t="str">
        <f t="shared" si="75"/>
        <v>Grip Cover</v>
      </c>
      <c r="E1635" s="36">
        <f t="shared" si="76"/>
        <v>0</v>
      </c>
      <c r="F1635" s="36">
        <f t="shared" si="77"/>
        <v>5</v>
      </c>
      <c r="G1635" s="135"/>
    </row>
    <row r="1636" spans="1:7" ht="13.5" customHeight="1">
      <c r="A1636" s="165">
        <v>2809</v>
      </c>
      <c r="B1636" s="166">
        <v>45983</v>
      </c>
      <c r="C1636" s="30" t="s">
        <v>147</v>
      </c>
      <c r="D1636" s="18" t="str">
        <f t="shared" si="75"/>
        <v>3 PIN LEAD</v>
      </c>
      <c r="E1636" s="36">
        <f t="shared" si="76"/>
        <v>0</v>
      </c>
      <c r="F1636" s="36">
        <f t="shared" si="77"/>
        <v>10</v>
      </c>
      <c r="G1636" s="135"/>
    </row>
    <row r="1637" spans="1:7" ht="13.5" customHeight="1">
      <c r="A1637" s="165">
        <v>2809</v>
      </c>
      <c r="B1637" s="166">
        <v>45983</v>
      </c>
      <c r="C1637" s="30" t="s">
        <v>76</v>
      </c>
      <c r="D1637" s="18" t="str">
        <f t="shared" si="75"/>
        <v>Rear Bearing 6204LLU</v>
      </c>
      <c r="E1637" s="36">
        <f t="shared" si="76"/>
        <v>18</v>
      </c>
      <c r="F1637" s="36">
        <f t="shared" si="77"/>
        <v>22</v>
      </c>
      <c r="G1637" s="135"/>
    </row>
    <row r="1638" spans="1:7" ht="13.5" customHeight="1">
      <c r="A1638" s="165">
        <v>2809</v>
      </c>
      <c r="B1638" s="166">
        <v>45983</v>
      </c>
      <c r="C1638" s="30" t="s">
        <v>76</v>
      </c>
      <c r="D1638" s="18" t="str">
        <f t="shared" si="75"/>
        <v>Rear Bearing 6204LLU</v>
      </c>
      <c r="E1638" s="36">
        <f t="shared" si="76"/>
        <v>18</v>
      </c>
      <c r="F1638" s="36">
        <f t="shared" si="77"/>
        <v>22</v>
      </c>
      <c r="G1638" s="135"/>
    </row>
    <row r="1639" spans="1:7" ht="13.5" customHeight="1">
      <c r="A1639" s="165">
        <v>2809</v>
      </c>
      <c r="B1639" s="166">
        <v>45983</v>
      </c>
      <c r="C1639" s="30" t="s">
        <v>112</v>
      </c>
      <c r="D1639" s="18" t="str">
        <f t="shared" si="75"/>
        <v>MAG/ZEAL-BRAKE CABLE GUIDE-STEEL-ZP-DM</v>
      </c>
      <c r="E1639" s="36">
        <f t="shared" si="76"/>
        <v>18</v>
      </c>
      <c r="F1639" s="36">
        <f t="shared" si="77"/>
        <v>11</v>
      </c>
      <c r="G1639" s="135"/>
    </row>
    <row r="1640" spans="1:7" ht="13.5" customHeight="1">
      <c r="A1640" s="165">
        <v>2809</v>
      </c>
      <c r="B1640" s="166">
        <v>45983</v>
      </c>
      <c r="C1640" s="30" t="s">
        <v>350</v>
      </c>
      <c r="D1640" s="18" t="str">
        <f t="shared" si="75"/>
        <v>HALL SENSOR PCB ASSEMBLY-Z/M</v>
      </c>
      <c r="E1640" s="36">
        <f t="shared" si="76"/>
        <v>18</v>
      </c>
      <c r="F1640" s="36">
        <f t="shared" si="77"/>
        <v>19</v>
      </c>
      <c r="G1640" s="135"/>
    </row>
    <row r="1641" spans="1:7" ht="13.5" customHeight="1">
      <c r="A1641" s="165">
        <v>2809</v>
      </c>
      <c r="B1641" s="166">
        <v>45983</v>
      </c>
      <c r="C1641" s="30" t="s">
        <v>82</v>
      </c>
      <c r="D1641" s="18" t="str">
        <f t="shared" si="75"/>
        <v>MAGNUS HS-Front Brake Cable</v>
      </c>
      <c r="E1641" s="36">
        <f t="shared" si="76"/>
        <v>18</v>
      </c>
      <c r="F1641" s="36">
        <f t="shared" si="77"/>
        <v>8</v>
      </c>
      <c r="G1641" s="135"/>
    </row>
    <row r="1642" spans="1:7" ht="13.5" customHeight="1">
      <c r="A1642" s="165">
        <v>2809</v>
      </c>
      <c r="B1642" s="166">
        <v>45983</v>
      </c>
      <c r="C1642" s="30" t="s">
        <v>81</v>
      </c>
      <c r="D1642" s="18" t="str">
        <f t="shared" si="75"/>
        <v>MAGNUS HS-Front HBS  Brake Cable</v>
      </c>
      <c r="E1642" s="36">
        <f t="shared" si="76"/>
        <v>18</v>
      </c>
      <c r="F1642" s="36">
        <f t="shared" si="77"/>
        <v>5</v>
      </c>
      <c r="G1642" s="135"/>
    </row>
    <row r="1643" spans="1:7" ht="13.5" customHeight="1">
      <c r="A1643" s="165">
        <v>2809</v>
      </c>
      <c r="B1643" s="166">
        <v>45983</v>
      </c>
      <c r="C1643" s="30" t="s">
        <v>80</v>
      </c>
      <c r="D1643" s="18" t="str">
        <f t="shared" si="75"/>
        <v>MAGNUS HS-Rear Brake Cable</v>
      </c>
      <c r="E1643" s="36">
        <f t="shared" si="76"/>
        <v>18</v>
      </c>
      <c r="F1643" s="36">
        <f t="shared" si="77"/>
        <v>9</v>
      </c>
      <c r="G1643" s="135"/>
    </row>
    <row r="1644" spans="1:7" ht="13.5" customHeight="1">
      <c r="A1644" s="165">
        <v>2809</v>
      </c>
      <c r="B1644" s="166">
        <v>45983</v>
      </c>
      <c r="C1644" s="30" t="s">
        <v>148</v>
      </c>
      <c r="D1644" s="18" t="str">
        <f t="shared" si="75"/>
        <v>Zeal-Brake Lever RH-Al PDC-Black PC</v>
      </c>
      <c r="E1644" s="36">
        <f t="shared" si="76"/>
        <v>18</v>
      </c>
      <c r="F1644" s="36">
        <f t="shared" si="77"/>
        <v>1</v>
      </c>
      <c r="G1644" s="135"/>
    </row>
    <row r="1645" spans="1:7" ht="13.5" customHeight="1">
      <c r="A1645" s="165">
        <v>2809</v>
      </c>
      <c r="B1645" s="166">
        <v>45983</v>
      </c>
      <c r="C1645" s="30" t="s">
        <v>64</v>
      </c>
      <c r="D1645" s="18" t="str">
        <f t="shared" si="75"/>
        <v>Front Bearing Kit 6201RS (Pair)</v>
      </c>
      <c r="E1645" s="36">
        <f t="shared" si="76"/>
        <v>18</v>
      </c>
      <c r="F1645" s="36">
        <f t="shared" si="77"/>
        <v>6</v>
      </c>
      <c r="G1645" s="135"/>
    </row>
    <row r="1646" spans="1:7" ht="13.5" customHeight="1">
      <c r="A1646" s="165">
        <v>2809</v>
      </c>
      <c r="B1646" s="166">
        <v>45983</v>
      </c>
      <c r="C1646" s="30" t="s">
        <v>70</v>
      </c>
      <c r="D1646" s="18" t="str">
        <f t="shared" si="75"/>
        <v>Brake Shoe Magnus</v>
      </c>
      <c r="E1646" s="36">
        <f t="shared" si="76"/>
        <v>18</v>
      </c>
      <c r="F1646" s="36">
        <f t="shared" si="77"/>
        <v>35</v>
      </c>
      <c r="G1646" s="135"/>
    </row>
    <row r="1647" spans="1:7" ht="13.5" customHeight="1">
      <c r="A1647" s="165">
        <v>2809</v>
      </c>
      <c r="B1647" s="166">
        <v>45983</v>
      </c>
      <c r="C1647" s="30" t="s">
        <v>243</v>
      </c>
      <c r="D1647" s="18" t="str">
        <f t="shared" si="75"/>
        <v>Connectioion Boxn Cable Junct</v>
      </c>
      <c r="E1647" s="36">
        <f t="shared" si="76"/>
        <v>18</v>
      </c>
      <c r="F1647" s="36">
        <f t="shared" si="77"/>
        <v>43</v>
      </c>
      <c r="G1647" s="135"/>
    </row>
    <row r="1648" spans="1:7" ht="13.5" customHeight="1">
      <c r="A1648" s="165">
        <v>2820</v>
      </c>
      <c r="B1648" s="166">
        <v>45983</v>
      </c>
      <c r="C1648" s="30" t="s">
        <v>64</v>
      </c>
      <c r="D1648" s="18" t="str">
        <f t="shared" si="75"/>
        <v>Front Bearing Kit 6201RS (Pair)</v>
      </c>
      <c r="E1648" s="36">
        <f t="shared" si="76"/>
        <v>18</v>
      </c>
      <c r="F1648" s="36">
        <f t="shared" si="77"/>
        <v>6</v>
      </c>
      <c r="G1648" s="135"/>
    </row>
    <row r="1649" spans="1:7" ht="13.5" customHeight="1">
      <c r="A1649" s="165">
        <v>2820</v>
      </c>
      <c r="B1649" s="166">
        <v>45983</v>
      </c>
      <c r="C1649" s="30" t="s">
        <v>70</v>
      </c>
      <c r="D1649" s="18" t="str">
        <f t="shared" si="75"/>
        <v>Brake Shoe Magnus</v>
      </c>
      <c r="E1649" s="36">
        <f t="shared" si="76"/>
        <v>18</v>
      </c>
      <c r="F1649" s="36">
        <f t="shared" si="77"/>
        <v>35</v>
      </c>
      <c r="G1649" s="135"/>
    </row>
    <row r="1650" spans="1:7" ht="13.5" customHeight="1">
      <c r="A1650" s="165">
        <v>2820</v>
      </c>
      <c r="B1650" s="166">
        <v>45983</v>
      </c>
      <c r="C1650" s="30" t="s">
        <v>70</v>
      </c>
      <c r="D1650" s="18" t="str">
        <f t="shared" si="75"/>
        <v>Brake Shoe Magnus</v>
      </c>
      <c r="E1650" s="36">
        <f t="shared" si="76"/>
        <v>18</v>
      </c>
      <c r="F1650" s="36">
        <f t="shared" si="77"/>
        <v>35</v>
      </c>
      <c r="G1650" s="135"/>
    </row>
    <row r="1651" spans="1:7" ht="13.5" customHeight="1">
      <c r="A1651" s="165">
        <v>2820</v>
      </c>
      <c r="B1651" s="166">
        <v>45983</v>
      </c>
      <c r="C1651" s="30" t="s">
        <v>255</v>
      </c>
      <c r="D1651" s="18" t="str">
        <f t="shared" si="75"/>
        <v>Zeal-Front Brake Cable-Black</v>
      </c>
      <c r="E1651" s="36">
        <f t="shared" si="76"/>
        <v>18</v>
      </c>
      <c r="F1651" s="36">
        <f t="shared" si="77"/>
        <v>3</v>
      </c>
      <c r="G1651" s="135"/>
    </row>
    <row r="1652" spans="1:7" ht="13.5" customHeight="1">
      <c r="A1652" s="165">
        <v>2820</v>
      </c>
      <c r="B1652" s="166">
        <v>45983</v>
      </c>
      <c r="C1652" s="30" t="s">
        <v>254</v>
      </c>
      <c r="D1652" s="18" t="str">
        <f t="shared" si="75"/>
        <v>Zeal-Rear Brake Cable-Black</v>
      </c>
      <c r="E1652" s="36">
        <f t="shared" si="76"/>
        <v>18</v>
      </c>
      <c r="F1652" s="36">
        <f t="shared" si="77"/>
        <v>3</v>
      </c>
      <c r="G1652" s="135"/>
    </row>
    <row r="1653" spans="1:7" ht="13.5" customHeight="1">
      <c r="A1653" s="165">
        <v>2820</v>
      </c>
      <c r="B1653" s="166">
        <v>45983</v>
      </c>
      <c r="C1653" s="30" t="s">
        <v>253</v>
      </c>
      <c r="D1653" s="18" t="str">
        <f t="shared" si="75"/>
        <v>Zeal-HBS Brake Cable</v>
      </c>
      <c r="E1653" s="36">
        <f t="shared" si="76"/>
        <v>18</v>
      </c>
      <c r="F1653" s="36">
        <f t="shared" si="77"/>
        <v>3</v>
      </c>
      <c r="G1653" s="135"/>
    </row>
    <row r="1654" spans="1:7" ht="13.5" customHeight="1">
      <c r="A1654" s="165">
        <v>2818</v>
      </c>
      <c r="B1654" s="166">
        <v>45982</v>
      </c>
      <c r="C1654" s="30" t="s">
        <v>48</v>
      </c>
      <c r="D1654" s="18" t="str">
        <f t="shared" si="75"/>
        <v>BRAKE LEVER RH-ALU BLK PC -ADVIK</v>
      </c>
      <c r="E1654" s="36">
        <f t="shared" si="76"/>
        <v>18</v>
      </c>
      <c r="F1654" s="36">
        <f t="shared" si="77"/>
        <v>1</v>
      </c>
      <c r="G1654" s="135"/>
    </row>
    <row r="1655" spans="1:7" ht="13.5" customHeight="1">
      <c r="A1655" s="165">
        <v>2818</v>
      </c>
      <c r="B1655" s="166">
        <v>45982</v>
      </c>
      <c r="C1655" s="30" t="s">
        <v>64</v>
      </c>
      <c r="D1655" s="18" t="str">
        <f t="shared" si="75"/>
        <v>Front Bearing Kit 6201RS (Pair)</v>
      </c>
      <c r="E1655" s="36">
        <f t="shared" si="76"/>
        <v>18</v>
      </c>
      <c r="F1655" s="36">
        <f t="shared" si="77"/>
        <v>6</v>
      </c>
      <c r="G1655" s="135"/>
    </row>
    <row r="1656" spans="1:7" ht="13.5" customHeight="1">
      <c r="A1656" s="165">
        <v>2818</v>
      </c>
      <c r="B1656" s="166">
        <v>45982</v>
      </c>
      <c r="C1656" s="30" t="s">
        <v>76</v>
      </c>
      <c r="D1656" s="18" t="str">
        <f t="shared" si="75"/>
        <v>Rear Bearing 6204LLU</v>
      </c>
      <c r="E1656" s="36">
        <f t="shared" si="76"/>
        <v>18</v>
      </c>
      <c r="F1656" s="36">
        <f t="shared" si="77"/>
        <v>22</v>
      </c>
      <c r="G1656" s="135"/>
    </row>
    <row r="1657" spans="1:7" ht="13.5" customHeight="1">
      <c r="A1657" s="165">
        <v>2818</v>
      </c>
      <c r="B1657" s="166">
        <v>45982</v>
      </c>
      <c r="C1657" s="30" t="s">
        <v>76</v>
      </c>
      <c r="D1657" s="18" t="str">
        <f t="shared" si="75"/>
        <v>Rear Bearing 6204LLU</v>
      </c>
      <c r="E1657" s="36">
        <f t="shared" si="76"/>
        <v>18</v>
      </c>
      <c r="F1657" s="36">
        <f t="shared" si="77"/>
        <v>22</v>
      </c>
      <c r="G1657" s="135"/>
    </row>
    <row r="1658" spans="1:7" ht="13.5" customHeight="1">
      <c r="A1658" s="165">
        <v>2818</v>
      </c>
      <c r="B1658" s="166">
        <v>45982</v>
      </c>
      <c r="C1658" s="30" t="s">
        <v>70</v>
      </c>
      <c r="D1658" s="18" t="str">
        <f t="shared" si="75"/>
        <v>Brake Shoe Magnus</v>
      </c>
      <c r="E1658" s="36">
        <f t="shared" si="76"/>
        <v>18</v>
      </c>
      <c r="F1658" s="36">
        <f t="shared" si="77"/>
        <v>35</v>
      </c>
      <c r="G1658" s="135"/>
    </row>
    <row r="1659" spans="1:7" ht="13.5" customHeight="1">
      <c r="A1659" s="165">
        <v>2787</v>
      </c>
      <c r="B1659" s="166">
        <v>45982</v>
      </c>
      <c r="C1659" s="30" t="s">
        <v>132</v>
      </c>
      <c r="D1659" s="18" t="str">
        <f t="shared" si="75"/>
        <v>Zeal-Throttle-Black-DM</v>
      </c>
      <c r="E1659" s="36">
        <f t="shared" si="76"/>
        <v>18</v>
      </c>
      <c r="F1659" s="36">
        <f t="shared" si="77"/>
        <v>2</v>
      </c>
      <c r="G1659" s="135"/>
    </row>
    <row r="1660" spans="1:7" ht="13.5" customHeight="1">
      <c r="A1660" s="165">
        <v>2819</v>
      </c>
      <c r="B1660" s="56" t="s">
        <v>6356</v>
      </c>
      <c r="C1660" s="30" t="s">
        <v>647</v>
      </c>
      <c r="D1660" s="18" t="str">
        <f t="shared" si="75"/>
        <v>Zeal-Reflector Mounting Clamp DM</v>
      </c>
      <c r="E1660" s="36">
        <f t="shared" si="76"/>
        <v>18</v>
      </c>
      <c r="F1660" s="36"/>
      <c r="G1660" s="135"/>
    </row>
    <row r="1661" spans="1:7" ht="13.5" customHeight="1">
      <c r="A1661" s="165">
        <v>2807</v>
      </c>
      <c r="B1661" s="166">
        <v>45982</v>
      </c>
      <c r="C1661" s="30" t="s">
        <v>62</v>
      </c>
      <c r="D1661" s="18" t="str">
        <f t="shared" si="75"/>
        <v>MAGNUS-LOCK SET-PAVNA DM</v>
      </c>
      <c r="E1661" s="36">
        <f t="shared" si="76"/>
        <v>18</v>
      </c>
      <c r="F1661" s="36">
        <f t="shared" ref="F1661:F1724" si="78">VLOOKUP(C1661,Old,8,FALSE)</f>
        <v>4</v>
      </c>
      <c r="G1661" s="135"/>
    </row>
    <row r="1662" spans="1:7" ht="13.5" customHeight="1">
      <c r="A1662" s="165" t="s">
        <v>6381</v>
      </c>
      <c r="B1662" s="166">
        <v>45981</v>
      </c>
      <c r="C1662" s="30" t="s">
        <v>129</v>
      </c>
      <c r="D1662" s="18" t="str">
        <f t="shared" si="75"/>
        <v>Rear View Mirror Winner Magnus</v>
      </c>
      <c r="E1662" s="36">
        <f t="shared" si="76"/>
        <v>18</v>
      </c>
      <c r="F1662" s="36">
        <f t="shared" si="78"/>
        <v>34</v>
      </c>
      <c r="G1662" s="135"/>
    </row>
    <row r="1663" spans="1:7" ht="13.5" customHeight="1">
      <c r="A1663" s="165">
        <v>2810</v>
      </c>
      <c r="B1663" s="166">
        <v>45981</v>
      </c>
      <c r="C1663" s="30" t="s">
        <v>129</v>
      </c>
      <c r="D1663" s="18" t="str">
        <f t="shared" si="75"/>
        <v>Rear View Mirror Winner Magnus</v>
      </c>
      <c r="E1663" s="36">
        <f t="shared" si="76"/>
        <v>18</v>
      </c>
      <c r="F1663" s="36">
        <f t="shared" si="78"/>
        <v>34</v>
      </c>
      <c r="G1663" s="135"/>
    </row>
    <row r="1664" spans="1:7" ht="13.5" customHeight="1">
      <c r="A1664" s="165">
        <v>2811</v>
      </c>
      <c r="B1664" s="166">
        <v>45981</v>
      </c>
      <c r="C1664" s="30" t="s">
        <v>131</v>
      </c>
      <c r="D1664" s="18" t="str">
        <f t="shared" si="75"/>
        <v>Magnus Mat Red Black</v>
      </c>
      <c r="E1664" s="36">
        <f t="shared" si="76"/>
        <v>18</v>
      </c>
      <c r="F1664" s="36">
        <f t="shared" si="78"/>
        <v>55</v>
      </c>
      <c r="G1664" s="135"/>
    </row>
    <row r="1665" spans="1:7" ht="13.5" customHeight="1">
      <c r="A1665" s="165">
        <v>2814</v>
      </c>
      <c r="B1665" s="166">
        <v>45981</v>
      </c>
      <c r="C1665" s="56" t="s">
        <v>633</v>
      </c>
      <c r="D1665" s="18" t="str">
        <f t="shared" ref="D1665:D1728" si="79">VLOOKUP(C1665,Old,2,FALSE)</f>
        <v>7.5A CHARGER PHASE-0</v>
      </c>
      <c r="E1665" s="36">
        <f t="shared" ref="E1665:E1728" si="80">VLOOKUP(C1665,Old,9,FALSE)</f>
        <v>5</v>
      </c>
      <c r="F1665" s="36">
        <f t="shared" si="78"/>
        <v>0</v>
      </c>
      <c r="G1665" s="135">
        <v>442501011</v>
      </c>
    </row>
    <row r="1666" spans="1:7" ht="13.5" customHeight="1">
      <c r="A1666" s="165">
        <v>2812</v>
      </c>
      <c r="B1666" s="166">
        <v>45981</v>
      </c>
      <c r="C1666" s="56" t="s">
        <v>48</v>
      </c>
      <c r="D1666" s="18" t="str">
        <f t="shared" si="79"/>
        <v>BRAKE LEVER RH-ALU BLK PC -ADVIK</v>
      </c>
      <c r="E1666" s="36">
        <f t="shared" si="80"/>
        <v>18</v>
      </c>
      <c r="F1666" s="36">
        <f t="shared" si="78"/>
        <v>1</v>
      </c>
      <c r="G1666" s="135"/>
    </row>
    <row r="1667" spans="1:7" ht="13.5" customHeight="1">
      <c r="A1667" s="165">
        <v>2812</v>
      </c>
      <c r="B1667" s="166">
        <v>45981</v>
      </c>
      <c r="C1667" s="56" t="s">
        <v>160</v>
      </c>
      <c r="D1667" s="18" t="str">
        <f t="shared" si="79"/>
        <v>BRAKE LEVER CBS ASSY WITH BSS-LH-PC</v>
      </c>
      <c r="E1667" s="36">
        <f t="shared" si="80"/>
        <v>18</v>
      </c>
      <c r="F1667" s="36">
        <f t="shared" si="78"/>
        <v>-1</v>
      </c>
      <c r="G1667" s="135"/>
    </row>
    <row r="1668" spans="1:7" ht="13.5" customHeight="1">
      <c r="A1668" s="165">
        <v>2812</v>
      </c>
      <c r="B1668" s="166">
        <v>45981</v>
      </c>
      <c r="C1668" s="56" t="s">
        <v>62</v>
      </c>
      <c r="D1668" s="18" t="str">
        <f t="shared" si="79"/>
        <v>MAGNUS-LOCK SET-PAVNA DM</v>
      </c>
      <c r="E1668" s="36">
        <f t="shared" si="80"/>
        <v>18</v>
      </c>
      <c r="F1668" s="36">
        <f t="shared" si="78"/>
        <v>4</v>
      </c>
      <c r="G1668" s="135"/>
    </row>
    <row r="1669" spans="1:7" ht="13.5" customHeight="1">
      <c r="A1669" s="165">
        <v>2812</v>
      </c>
      <c r="B1669" s="166">
        <v>45981</v>
      </c>
      <c r="C1669" s="56" t="s">
        <v>70</v>
      </c>
      <c r="D1669" s="18" t="str">
        <f t="shared" si="79"/>
        <v>Brake Shoe Magnus</v>
      </c>
      <c r="E1669" s="36">
        <f t="shared" si="80"/>
        <v>18</v>
      </c>
      <c r="F1669" s="36">
        <f t="shared" si="78"/>
        <v>35</v>
      </c>
      <c r="G1669" s="135"/>
    </row>
    <row r="1670" spans="1:7" ht="13.5" customHeight="1">
      <c r="A1670" s="165">
        <v>2808</v>
      </c>
      <c r="B1670" s="170">
        <v>45980</v>
      </c>
      <c r="C1670" s="56" t="s">
        <v>109</v>
      </c>
      <c r="D1670" s="18" t="str">
        <f t="shared" si="79"/>
        <v>THROTTLE RH W/O SWITCH</v>
      </c>
      <c r="E1670" s="36">
        <f t="shared" si="80"/>
        <v>18</v>
      </c>
      <c r="F1670" s="36">
        <f t="shared" si="78"/>
        <v>3</v>
      </c>
      <c r="G1670" s="135"/>
    </row>
    <row r="1671" spans="1:7" ht="13.5" customHeight="1">
      <c r="A1671" s="165">
        <v>2808</v>
      </c>
      <c r="B1671" s="171">
        <v>45980</v>
      </c>
      <c r="C1671" s="56" t="s">
        <v>217</v>
      </c>
      <c r="D1671" s="18" t="str">
        <f t="shared" si="79"/>
        <v>HORN</v>
      </c>
      <c r="E1671" s="36">
        <f t="shared" si="80"/>
        <v>0</v>
      </c>
      <c r="F1671" s="36">
        <f t="shared" si="78"/>
        <v>3</v>
      </c>
      <c r="G1671" s="135"/>
    </row>
    <row r="1672" spans="1:7" ht="13.5" customHeight="1">
      <c r="A1672" s="165">
        <v>2764</v>
      </c>
      <c r="B1672" s="171">
        <v>45980</v>
      </c>
      <c r="C1672" s="56" t="s">
        <v>566</v>
      </c>
      <c r="D1672" s="18" t="str">
        <f t="shared" si="79"/>
        <v>MAGNUS FRONT PANEL LH-ABS-MT RED DM</v>
      </c>
      <c r="E1672" s="36">
        <f t="shared" si="80"/>
        <v>18</v>
      </c>
      <c r="F1672" s="36">
        <f t="shared" si="78"/>
        <v>1</v>
      </c>
      <c r="G1672" s="135"/>
    </row>
    <row r="1673" spans="1:7" ht="13.5" customHeight="1">
      <c r="A1673" s="165">
        <v>2764</v>
      </c>
      <c r="B1673" s="171">
        <v>45980</v>
      </c>
      <c r="C1673" s="56" t="s">
        <v>297</v>
      </c>
      <c r="D1673" s="18" t="str">
        <f t="shared" si="79"/>
        <v>MAG-PROTECTION BOARD LH-ABS-MT RED DM</v>
      </c>
      <c r="E1673" s="36">
        <f t="shared" si="80"/>
        <v>18</v>
      </c>
      <c r="F1673" s="36">
        <f t="shared" si="78"/>
        <v>1</v>
      </c>
      <c r="G1673" s="135"/>
    </row>
    <row r="1674" spans="1:7" ht="13.5" customHeight="1">
      <c r="A1674" s="165">
        <v>2764</v>
      </c>
      <c r="B1674" s="171">
        <v>45980</v>
      </c>
      <c r="C1674" s="56" t="s">
        <v>79</v>
      </c>
      <c r="D1674" s="18" t="str">
        <f t="shared" si="79"/>
        <v>Magnus-Foot board DM</v>
      </c>
      <c r="E1674" s="36">
        <f t="shared" si="80"/>
        <v>18</v>
      </c>
      <c r="F1674" s="36">
        <f t="shared" si="78"/>
        <v>2</v>
      </c>
      <c r="G1674" s="135"/>
    </row>
    <row r="1675" spans="1:7" ht="13.5" customHeight="1">
      <c r="A1675" s="165">
        <v>2798</v>
      </c>
      <c r="B1675" s="171">
        <v>45979</v>
      </c>
      <c r="C1675" s="56" t="s">
        <v>109</v>
      </c>
      <c r="D1675" s="18" t="str">
        <f t="shared" si="79"/>
        <v>THROTTLE RH W/O SWITCH</v>
      </c>
      <c r="E1675" s="36">
        <f t="shared" si="80"/>
        <v>18</v>
      </c>
      <c r="F1675" s="36">
        <f t="shared" si="78"/>
        <v>3</v>
      </c>
      <c r="G1675" s="135"/>
    </row>
    <row r="1676" spans="1:7" ht="13.5" customHeight="1">
      <c r="A1676" s="165">
        <v>2797</v>
      </c>
      <c r="B1676" s="171">
        <v>45979</v>
      </c>
      <c r="C1676" s="56" t="s">
        <v>129</v>
      </c>
      <c r="D1676" s="18" t="str">
        <f t="shared" si="79"/>
        <v>Rear View Mirror Winner Magnus</v>
      </c>
      <c r="E1676" s="36">
        <f t="shared" si="80"/>
        <v>18</v>
      </c>
      <c r="F1676" s="36">
        <f t="shared" si="78"/>
        <v>34</v>
      </c>
      <c r="G1676" s="135"/>
    </row>
    <row r="1677" spans="1:7" ht="13.5" customHeight="1">
      <c r="A1677" s="165">
        <v>2783</v>
      </c>
      <c r="B1677" s="171">
        <v>45979</v>
      </c>
      <c r="C1677" s="56" t="s">
        <v>265</v>
      </c>
      <c r="D1677" s="18" t="str">
        <f t="shared" si="79"/>
        <v>MAGNUS SIDE STAND SPRING - DM</v>
      </c>
      <c r="E1677" s="36">
        <f t="shared" si="80"/>
        <v>18</v>
      </c>
      <c r="F1677" s="36">
        <f t="shared" si="78"/>
        <v>11</v>
      </c>
      <c r="G1677" s="135"/>
    </row>
    <row r="1678" spans="1:7" ht="13.5" customHeight="1">
      <c r="A1678" s="165">
        <v>2783</v>
      </c>
      <c r="B1678" s="171">
        <v>45979</v>
      </c>
      <c r="C1678" s="56" t="s">
        <v>355</v>
      </c>
      <c r="D1678" s="18" t="str">
        <f t="shared" si="79"/>
        <v>Magnus Li-Side stand</v>
      </c>
      <c r="E1678" s="36">
        <f t="shared" si="80"/>
        <v>18</v>
      </c>
      <c r="F1678" s="36">
        <f t="shared" si="78"/>
        <v>0</v>
      </c>
      <c r="G1678" s="135"/>
    </row>
    <row r="1679" spans="1:7" ht="13.5" customHeight="1">
      <c r="A1679" s="165">
        <v>2783</v>
      </c>
      <c r="B1679" s="171">
        <v>45979</v>
      </c>
      <c r="C1679" s="56" t="s">
        <v>145</v>
      </c>
      <c r="D1679" s="18" t="str">
        <f t="shared" si="79"/>
        <v>MAG-FRONT FENDER-ABS-OCEAN BLUE DM</v>
      </c>
      <c r="E1679" s="36">
        <f t="shared" si="80"/>
        <v>18</v>
      </c>
      <c r="F1679" s="36">
        <f t="shared" si="78"/>
        <v>1</v>
      </c>
      <c r="G1679" s="135"/>
    </row>
    <row r="1680" spans="1:7" ht="13.5" customHeight="1">
      <c r="A1680" s="165">
        <v>2783</v>
      </c>
      <c r="B1680" s="171">
        <v>45979</v>
      </c>
      <c r="C1680" s="56" t="s">
        <v>129</v>
      </c>
      <c r="D1680" s="18" t="str">
        <f t="shared" si="79"/>
        <v>Rear View Mirror Winner Magnus</v>
      </c>
      <c r="E1680" s="36">
        <f t="shared" si="80"/>
        <v>18</v>
      </c>
      <c r="F1680" s="36">
        <f t="shared" si="78"/>
        <v>34</v>
      </c>
      <c r="G1680" s="135"/>
    </row>
    <row r="1681" spans="1:7" ht="13.5" customHeight="1">
      <c r="A1681" s="165">
        <v>2783</v>
      </c>
      <c r="B1681" s="171">
        <v>45979</v>
      </c>
      <c r="C1681" s="56" t="s">
        <v>76</v>
      </c>
      <c r="D1681" s="18" t="str">
        <f t="shared" si="79"/>
        <v>Rear Bearing 6204LLU</v>
      </c>
      <c r="E1681" s="36">
        <f t="shared" si="80"/>
        <v>18</v>
      </c>
      <c r="F1681" s="36">
        <f t="shared" si="78"/>
        <v>22</v>
      </c>
      <c r="G1681" s="135"/>
    </row>
    <row r="1682" spans="1:7" ht="13.5" customHeight="1">
      <c r="A1682" s="165">
        <v>2783</v>
      </c>
      <c r="B1682" s="171">
        <v>45979</v>
      </c>
      <c r="C1682" s="56" t="s">
        <v>76</v>
      </c>
      <c r="D1682" s="18" t="str">
        <f t="shared" si="79"/>
        <v>Rear Bearing 6204LLU</v>
      </c>
      <c r="E1682" s="36">
        <f t="shared" si="80"/>
        <v>18</v>
      </c>
      <c r="F1682" s="36">
        <f t="shared" si="78"/>
        <v>22</v>
      </c>
      <c r="G1682" s="135"/>
    </row>
    <row r="1683" spans="1:7" ht="13.5" customHeight="1">
      <c r="A1683" s="165">
        <v>2783</v>
      </c>
      <c r="B1683" s="171">
        <v>45979</v>
      </c>
      <c r="C1683" s="56" t="s">
        <v>64</v>
      </c>
      <c r="D1683" s="18" t="str">
        <f t="shared" si="79"/>
        <v>Front Bearing Kit 6201RS (Pair)</v>
      </c>
      <c r="E1683" s="36">
        <f t="shared" si="80"/>
        <v>18</v>
      </c>
      <c r="F1683" s="36">
        <f t="shared" si="78"/>
        <v>6</v>
      </c>
      <c r="G1683" s="135"/>
    </row>
    <row r="1684" spans="1:7" ht="13.5" customHeight="1">
      <c r="A1684" s="165">
        <v>2783</v>
      </c>
      <c r="B1684" s="171">
        <v>45979</v>
      </c>
      <c r="C1684" s="56" t="s">
        <v>70</v>
      </c>
      <c r="D1684" s="18" t="str">
        <f t="shared" si="79"/>
        <v>Brake Shoe Magnus</v>
      </c>
      <c r="E1684" s="36">
        <f t="shared" si="80"/>
        <v>18</v>
      </c>
      <c r="F1684" s="36">
        <f t="shared" si="78"/>
        <v>35</v>
      </c>
      <c r="G1684" s="135"/>
    </row>
    <row r="1685" spans="1:7" ht="13.5" customHeight="1">
      <c r="A1685" s="165">
        <v>2783</v>
      </c>
      <c r="B1685" s="171">
        <v>45979</v>
      </c>
      <c r="C1685" s="56" t="s">
        <v>70</v>
      </c>
      <c r="D1685" s="18" t="str">
        <f t="shared" si="79"/>
        <v>Brake Shoe Magnus</v>
      </c>
      <c r="E1685" s="36">
        <f t="shared" si="80"/>
        <v>18</v>
      </c>
      <c r="F1685" s="36">
        <f t="shared" si="78"/>
        <v>35</v>
      </c>
      <c r="G1685" s="135"/>
    </row>
    <row r="1686" spans="1:7" ht="13.5" customHeight="1">
      <c r="A1686" s="165">
        <v>2788</v>
      </c>
      <c r="B1686" s="171">
        <v>45977</v>
      </c>
      <c r="C1686" s="56" t="s">
        <v>76</v>
      </c>
      <c r="D1686" s="18" t="str">
        <f t="shared" si="79"/>
        <v>Rear Bearing 6204LLU</v>
      </c>
      <c r="E1686" s="36">
        <f t="shared" si="80"/>
        <v>18</v>
      </c>
      <c r="F1686" s="36">
        <f t="shared" si="78"/>
        <v>22</v>
      </c>
      <c r="G1686" s="135"/>
    </row>
    <row r="1687" spans="1:7" ht="13.5" customHeight="1">
      <c r="A1687" s="165">
        <v>2789</v>
      </c>
      <c r="B1687" s="171">
        <v>45977</v>
      </c>
      <c r="C1687" s="56" t="s">
        <v>76</v>
      </c>
      <c r="D1687" s="18" t="str">
        <f t="shared" si="79"/>
        <v>Rear Bearing 6204LLU</v>
      </c>
      <c r="E1687" s="36">
        <f t="shared" si="80"/>
        <v>18</v>
      </c>
      <c r="F1687" s="36">
        <f t="shared" si="78"/>
        <v>22</v>
      </c>
      <c r="G1687" s="135"/>
    </row>
    <row r="1688" spans="1:7" ht="13.5" customHeight="1">
      <c r="A1688" s="165">
        <v>2782</v>
      </c>
      <c r="B1688" s="171">
        <v>45977</v>
      </c>
      <c r="C1688" s="56" t="s">
        <v>104</v>
      </c>
      <c r="D1688" s="18" t="str">
        <f t="shared" si="79"/>
        <v>Reo/Zeal-Brake Sensing Switch DM</v>
      </c>
      <c r="E1688" s="36">
        <f t="shared" si="80"/>
        <v>18</v>
      </c>
      <c r="F1688" s="36">
        <f t="shared" si="78"/>
        <v>1</v>
      </c>
      <c r="G1688" s="135"/>
    </row>
    <row r="1689" spans="1:7" ht="13.5" customHeight="1">
      <c r="A1689" s="165">
        <v>2782</v>
      </c>
      <c r="B1689" s="171">
        <v>45977</v>
      </c>
      <c r="C1689" s="56" t="s">
        <v>64</v>
      </c>
      <c r="D1689" s="18" t="str">
        <f t="shared" si="79"/>
        <v>Front Bearing Kit 6201RS (Pair)</v>
      </c>
      <c r="E1689" s="36">
        <f t="shared" si="80"/>
        <v>18</v>
      </c>
      <c r="F1689" s="36">
        <f t="shared" si="78"/>
        <v>6</v>
      </c>
      <c r="G1689" s="135"/>
    </row>
    <row r="1690" spans="1:7" ht="13.5" customHeight="1">
      <c r="A1690" s="165">
        <v>2782</v>
      </c>
      <c r="B1690" s="171">
        <v>45977</v>
      </c>
      <c r="C1690" s="56" t="s">
        <v>70</v>
      </c>
      <c r="D1690" s="18" t="str">
        <f t="shared" si="79"/>
        <v>Brake Shoe Magnus</v>
      </c>
      <c r="E1690" s="36">
        <f t="shared" si="80"/>
        <v>18</v>
      </c>
      <c r="F1690" s="36">
        <f t="shared" si="78"/>
        <v>35</v>
      </c>
      <c r="G1690" s="135"/>
    </row>
    <row r="1691" spans="1:7" ht="13.5" customHeight="1">
      <c r="A1691" s="165">
        <v>2782</v>
      </c>
      <c r="B1691" s="171">
        <v>45977</v>
      </c>
      <c r="C1691" s="169" t="s">
        <v>202</v>
      </c>
      <c r="D1691" s="18" t="str">
        <f t="shared" si="79"/>
        <v>Headlight Bulb</v>
      </c>
      <c r="E1691" s="36">
        <f t="shared" si="80"/>
        <v>18</v>
      </c>
      <c r="F1691" s="36">
        <f t="shared" si="78"/>
        <v>13</v>
      </c>
      <c r="G1691" s="135"/>
    </row>
    <row r="1692" spans="1:7" ht="13.5" customHeight="1">
      <c r="A1692" s="165">
        <v>2780</v>
      </c>
      <c r="B1692" s="171">
        <v>45976</v>
      </c>
      <c r="C1692" s="56" t="s">
        <v>48</v>
      </c>
      <c r="D1692" s="18" t="str">
        <f t="shared" si="79"/>
        <v>BRAKE LEVER RH-ALU BLK PC -ADVIK</v>
      </c>
      <c r="E1692" s="36">
        <f t="shared" si="80"/>
        <v>18</v>
      </c>
      <c r="F1692" s="36">
        <f t="shared" si="78"/>
        <v>1</v>
      </c>
      <c r="G1692" s="135"/>
    </row>
    <row r="1693" spans="1:7" ht="13.5" customHeight="1">
      <c r="A1693" s="165">
        <v>2780</v>
      </c>
      <c r="B1693" s="171">
        <v>45976</v>
      </c>
      <c r="C1693" s="56" t="s">
        <v>162</v>
      </c>
      <c r="D1693" s="18" t="str">
        <f t="shared" si="79"/>
        <v>LUGG-BOX-FRONT COVER-LID-PP-BK</v>
      </c>
      <c r="E1693" s="36">
        <f t="shared" si="80"/>
        <v>18</v>
      </c>
      <c r="F1693" s="36">
        <f t="shared" si="78"/>
        <v>7</v>
      </c>
      <c r="G1693" s="135"/>
    </row>
    <row r="1694" spans="1:7" ht="13.5" customHeight="1">
      <c r="A1694" s="165">
        <v>2780</v>
      </c>
      <c r="B1694" s="171">
        <v>45976</v>
      </c>
      <c r="C1694" s="56" t="s">
        <v>112</v>
      </c>
      <c r="D1694" s="18" t="str">
        <f t="shared" si="79"/>
        <v>MAG/ZEAL-BRAKE CABLE GUIDE-STEEL-ZP-DM</v>
      </c>
      <c r="E1694" s="36">
        <f t="shared" si="80"/>
        <v>18</v>
      </c>
      <c r="F1694" s="36">
        <f t="shared" si="78"/>
        <v>11</v>
      </c>
      <c r="G1694" s="135"/>
    </row>
    <row r="1695" spans="1:7" ht="13.5" customHeight="1">
      <c r="A1695" s="165">
        <v>2780</v>
      </c>
      <c r="B1695" s="171">
        <v>45976</v>
      </c>
      <c r="C1695" s="56" t="s">
        <v>64</v>
      </c>
      <c r="D1695" s="18" t="str">
        <f t="shared" si="79"/>
        <v>Front Bearing Kit 6201RS (Pair)</v>
      </c>
      <c r="E1695" s="36">
        <f t="shared" si="80"/>
        <v>18</v>
      </c>
      <c r="F1695" s="36">
        <f t="shared" si="78"/>
        <v>6</v>
      </c>
      <c r="G1695" s="135"/>
    </row>
    <row r="1696" spans="1:7" ht="13.5" customHeight="1">
      <c r="A1696" s="165">
        <v>2780</v>
      </c>
      <c r="B1696" s="171">
        <v>45976</v>
      </c>
      <c r="C1696" s="56" t="s">
        <v>70</v>
      </c>
      <c r="D1696" s="18" t="str">
        <f t="shared" si="79"/>
        <v>Brake Shoe Magnus</v>
      </c>
      <c r="E1696" s="36">
        <f t="shared" si="80"/>
        <v>18</v>
      </c>
      <c r="F1696" s="36">
        <f t="shared" si="78"/>
        <v>35</v>
      </c>
      <c r="G1696" s="135"/>
    </row>
    <row r="1697" spans="1:7" ht="13.5" customHeight="1">
      <c r="A1697" s="165">
        <v>2786</v>
      </c>
      <c r="B1697" s="171">
        <v>45976</v>
      </c>
      <c r="C1697" s="56" t="s">
        <v>243</v>
      </c>
      <c r="D1697" s="18" t="str">
        <f t="shared" si="79"/>
        <v>Connectioion Boxn Cable Junct</v>
      </c>
      <c r="E1697" s="36">
        <f t="shared" si="80"/>
        <v>18</v>
      </c>
      <c r="F1697" s="36">
        <f t="shared" si="78"/>
        <v>43</v>
      </c>
      <c r="G1697" s="135"/>
    </row>
    <row r="1698" spans="1:7" ht="13.5" customHeight="1">
      <c r="A1698" s="165">
        <v>2786</v>
      </c>
      <c r="B1698" s="171">
        <v>45976</v>
      </c>
      <c r="C1698" s="56" t="s">
        <v>76</v>
      </c>
      <c r="D1698" s="18" t="str">
        <f t="shared" si="79"/>
        <v>Rear Bearing 6204LLU</v>
      </c>
      <c r="E1698" s="36">
        <f t="shared" si="80"/>
        <v>18</v>
      </c>
      <c r="F1698" s="36">
        <f t="shared" si="78"/>
        <v>22</v>
      </c>
      <c r="G1698" s="135"/>
    </row>
    <row r="1699" spans="1:7" ht="13.5" customHeight="1">
      <c r="A1699" s="165">
        <v>2786</v>
      </c>
      <c r="B1699" s="171">
        <v>45976</v>
      </c>
      <c r="C1699" s="56" t="s">
        <v>76</v>
      </c>
      <c r="D1699" s="18" t="str">
        <f t="shared" si="79"/>
        <v>Rear Bearing 6204LLU</v>
      </c>
      <c r="E1699" s="36">
        <f t="shared" si="80"/>
        <v>18</v>
      </c>
      <c r="F1699" s="36">
        <f t="shared" si="78"/>
        <v>22</v>
      </c>
      <c r="G1699" s="135"/>
    </row>
    <row r="1700" spans="1:7" ht="13.5" customHeight="1">
      <c r="A1700" s="165">
        <v>2787</v>
      </c>
      <c r="B1700" s="171">
        <v>45976</v>
      </c>
      <c r="C1700" s="56" t="s">
        <v>62</v>
      </c>
      <c r="D1700" s="18" t="str">
        <f t="shared" si="79"/>
        <v>MAGNUS-LOCK SET-PAVNA DM</v>
      </c>
      <c r="E1700" s="36">
        <f t="shared" si="80"/>
        <v>18</v>
      </c>
      <c r="F1700" s="36">
        <f t="shared" si="78"/>
        <v>4</v>
      </c>
      <c r="G1700" s="135"/>
    </row>
    <row r="1701" spans="1:7" ht="13.5" customHeight="1">
      <c r="A1701" s="165">
        <v>2787</v>
      </c>
      <c r="B1701" s="171">
        <v>45976</v>
      </c>
      <c r="C1701" s="56" t="s">
        <v>126</v>
      </c>
      <c r="D1701" s="18" t="str">
        <f t="shared" si="79"/>
        <v>Switch</v>
      </c>
      <c r="E1701" s="36">
        <f t="shared" si="80"/>
        <v>18</v>
      </c>
      <c r="F1701" s="36">
        <f t="shared" si="78"/>
        <v>101</v>
      </c>
      <c r="G1701" s="135"/>
    </row>
    <row r="1702" spans="1:7" ht="13.5" customHeight="1">
      <c r="A1702" s="165">
        <v>2789</v>
      </c>
      <c r="B1702" s="171">
        <v>45975</v>
      </c>
      <c r="C1702" s="56" t="s">
        <v>129</v>
      </c>
      <c r="D1702" s="18" t="str">
        <f t="shared" si="79"/>
        <v>Rear View Mirror Winner Magnus</v>
      </c>
      <c r="E1702" s="36">
        <f t="shared" si="80"/>
        <v>18</v>
      </c>
      <c r="F1702" s="36">
        <f t="shared" si="78"/>
        <v>34</v>
      </c>
      <c r="G1702" s="135"/>
    </row>
    <row r="1703" spans="1:7" ht="13.5" customHeight="1">
      <c r="A1703" s="165">
        <v>2779</v>
      </c>
      <c r="B1703" s="171">
        <v>45975</v>
      </c>
      <c r="C1703" s="56" t="s">
        <v>129</v>
      </c>
      <c r="D1703" s="18" t="str">
        <f t="shared" si="79"/>
        <v>Rear View Mirror Winner Magnus</v>
      </c>
      <c r="E1703" s="36">
        <f t="shared" si="80"/>
        <v>18</v>
      </c>
      <c r="F1703" s="36">
        <f t="shared" si="78"/>
        <v>34</v>
      </c>
      <c r="G1703" s="135"/>
    </row>
    <row r="1704" spans="1:7" ht="13.5" customHeight="1">
      <c r="A1704" s="165">
        <v>2779</v>
      </c>
      <c r="B1704" s="171">
        <v>45975</v>
      </c>
      <c r="C1704" s="56" t="s">
        <v>1028</v>
      </c>
      <c r="D1704" s="18" t="str">
        <f t="shared" si="79"/>
        <v>Seat Cover Magnus</v>
      </c>
      <c r="E1704" s="36">
        <f t="shared" si="80"/>
        <v>18</v>
      </c>
      <c r="F1704" s="36">
        <f t="shared" si="78"/>
        <v>3</v>
      </c>
      <c r="G1704" s="135"/>
    </row>
    <row r="1705" spans="1:7" ht="13.5" customHeight="1">
      <c r="A1705" s="165">
        <v>2785</v>
      </c>
      <c r="B1705" s="171">
        <v>45975</v>
      </c>
      <c r="C1705" s="56" t="s">
        <v>114</v>
      </c>
      <c r="D1705" s="18" t="str">
        <f t="shared" si="79"/>
        <v>Zeal-Brake Lever LH-Al PDC-Black PC</v>
      </c>
      <c r="E1705" s="36">
        <f t="shared" si="80"/>
        <v>18</v>
      </c>
      <c r="F1705" s="36">
        <f t="shared" si="78"/>
        <v>12</v>
      </c>
      <c r="G1705" s="135"/>
    </row>
    <row r="1706" spans="1:7" ht="13.5" customHeight="1">
      <c r="A1706" s="165">
        <v>2785</v>
      </c>
      <c r="B1706" s="171">
        <v>45975</v>
      </c>
      <c r="C1706" s="56" t="s">
        <v>148</v>
      </c>
      <c r="D1706" s="18" t="str">
        <f t="shared" si="79"/>
        <v>Zeal-Brake Lever RH-Al PDC-Black PC</v>
      </c>
      <c r="E1706" s="36">
        <f t="shared" si="80"/>
        <v>18</v>
      </c>
      <c r="F1706" s="36">
        <f t="shared" si="78"/>
        <v>1</v>
      </c>
      <c r="G1706" s="135"/>
    </row>
    <row r="1707" spans="1:7" ht="13.5" customHeight="1">
      <c r="A1707" s="165">
        <v>2785</v>
      </c>
      <c r="B1707" s="171">
        <v>45975</v>
      </c>
      <c r="C1707" s="56" t="s">
        <v>70</v>
      </c>
      <c r="D1707" s="18" t="str">
        <f t="shared" si="79"/>
        <v>Brake Shoe Magnus</v>
      </c>
      <c r="E1707" s="36">
        <f t="shared" si="80"/>
        <v>18</v>
      </c>
      <c r="F1707" s="36">
        <f t="shared" si="78"/>
        <v>35</v>
      </c>
      <c r="G1707" s="135"/>
    </row>
    <row r="1708" spans="1:7" ht="13.5" customHeight="1">
      <c r="A1708" s="165">
        <v>2785</v>
      </c>
      <c r="B1708" s="171">
        <v>45975</v>
      </c>
      <c r="C1708" s="56" t="s">
        <v>70</v>
      </c>
      <c r="D1708" s="18" t="str">
        <f t="shared" si="79"/>
        <v>Brake Shoe Magnus</v>
      </c>
      <c r="E1708" s="36">
        <f t="shared" si="80"/>
        <v>18</v>
      </c>
      <c r="F1708" s="36">
        <f t="shared" si="78"/>
        <v>35</v>
      </c>
      <c r="G1708" s="135"/>
    </row>
    <row r="1709" spans="1:7" ht="13.5" customHeight="1">
      <c r="A1709" s="165">
        <v>2777</v>
      </c>
      <c r="B1709" s="171">
        <v>45975</v>
      </c>
      <c r="C1709" s="56" t="s">
        <v>51</v>
      </c>
      <c r="D1709" s="18" t="str">
        <f t="shared" si="79"/>
        <v>NEXUS OIL PALCO 80W90 120Ml</v>
      </c>
      <c r="E1709" s="36">
        <f t="shared" si="80"/>
        <v>18</v>
      </c>
      <c r="F1709" s="36">
        <f t="shared" si="78"/>
        <v>4</v>
      </c>
      <c r="G1709" s="135"/>
    </row>
    <row r="1710" spans="1:7" ht="13.5" customHeight="1">
      <c r="A1710" s="165">
        <v>2777</v>
      </c>
      <c r="B1710" s="171">
        <v>45975</v>
      </c>
      <c r="C1710" s="56" t="s">
        <v>283</v>
      </c>
      <c r="D1710" s="18" t="str">
        <f t="shared" si="79"/>
        <v>REAR_VIEW_MIRROR_RH</v>
      </c>
      <c r="E1710" s="36">
        <f t="shared" si="80"/>
        <v>18</v>
      </c>
      <c r="F1710" s="36">
        <f t="shared" si="78"/>
        <v>4</v>
      </c>
      <c r="G1710" s="135"/>
    </row>
    <row r="1711" spans="1:7" ht="13.5" customHeight="1">
      <c r="A1711" s="165">
        <v>2766</v>
      </c>
      <c r="B1711" s="171">
        <v>45974</v>
      </c>
      <c r="C1711" s="56" t="s">
        <v>230</v>
      </c>
      <c r="D1711" s="18" t="str">
        <f t="shared" si="79"/>
        <v>ZEAL/MAG-CONTROLLER 60V-C ELECTRIC</v>
      </c>
      <c r="E1711" s="36">
        <f t="shared" si="80"/>
        <v>18</v>
      </c>
      <c r="F1711" s="36">
        <f t="shared" si="78"/>
        <v>1</v>
      </c>
      <c r="G1711" s="135" t="s">
        <v>6929</v>
      </c>
    </row>
    <row r="1712" spans="1:7" ht="13.5" customHeight="1">
      <c r="A1712" s="165">
        <v>2766</v>
      </c>
      <c r="B1712" s="171">
        <v>45974</v>
      </c>
      <c r="C1712" s="56" t="s">
        <v>145</v>
      </c>
      <c r="D1712" s="18" t="str">
        <f t="shared" si="79"/>
        <v>MAG-FRONT FENDER-ABS-OCEAN BLUE DM</v>
      </c>
      <c r="E1712" s="36">
        <f t="shared" si="80"/>
        <v>18</v>
      </c>
      <c r="F1712" s="36">
        <f t="shared" si="78"/>
        <v>1</v>
      </c>
      <c r="G1712" s="135"/>
    </row>
    <row r="1713" spans="1:7" ht="13.5" customHeight="1">
      <c r="A1713" s="165">
        <v>2766</v>
      </c>
      <c r="B1713" s="171">
        <v>45974</v>
      </c>
      <c r="C1713" s="56" t="s">
        <v>70</v>
      </c>
      <c r="D1713" s="18" t="str">
        <f t="shared" si="79"/>
        <v>Brake Shoe Magnus</v>
      </c>
      <c r="E1713" s="36">
        <f t="shared" si="80"/>
        <v>18</v>
      </c>
      <c r="F1713" s="36">
        <f t="shared" si="78"/>
        <v>35</v>
      </c>
      <c r="G1713" s="135"/>
    </row>
    <row r="1714" spans="1:7" ht="13.5" customHeight="1">
      <c r="A1714" s="165">
        <v>2766</v>
      </c>
      <c r="B1714" s="171">
        <v>45974</v>
      </c>
      <c r="C1714" s="56" t="s">
        <v>76</v>
      </c>
      <c r="D1714" s="18" t="str">
        <f t="shared" si="79"/>
        <v>Rear Bearing 6204LLU</v>
      </c>
      <c r="E1714" s="36">
        <f t="shared" si="80"/>
        <v>18</v>
      </c>
      <c r="F1714" s="36">
        <f t="shared" si="78"/>
        <v>22</v>
      </c>
      <c r="G1714" s="135"/>
    </row>
    <row r="1715" spans="1:7" ht="13.5" customHeight="1">
      <c r="A1715" s="165">
        <v>2778</v>
      </c>
      <c r="B1715" s="171">
        <v>45974</v>
      </c>
      <c r="C1715" s="56" t="s">
        <v>227</v>
      </c>
      <c r="D1715" s="18" t="str">
        <f t="shared" si="79"/>
        <v>MAG-INS.CLUSTER CVR FRNT-ABS-OCEAN BL DM</v>
      </c>
      <c r="E1715" s="36">
        <f t="shared" si="80"/>
        <v>18</v>
      </c>
      <c r="F1715" s="36">
        <f t="shared" si="78"/>
        <v>2</v>
      </c>
      <c r="G1715" s="135"/>
    </row>
    <row r="1716" spans="1:7" ht="13.5" customHeight="1">
      <c r="A1716" s="165">
        <v>2778</v>
      </c>
      <c r="B1716" s="171">
        <v>45974</v>
      </c>
      <c r="C1716" s="56" t="s">
        <v>154</v>
      </c>
      <c r="D1716" s="18" t="str">
        <f t="shared" si="79"/>
        <v>MAG-INS.CLUSTER CVR REAR-ABS-OCEAN BL DM</v>
      </c>
      <c r="E1716" s="36">
        <f t="shared" si="80"/>
        <v>18</v>
      </c>
      <c r="F1716" s="36">
        <f t="shared" si="78"/>
        <v>2</v>
      </c>
      <c r="G1716" s="135"/>
    </row>
    <row r="1717" spans="1:7" ht="13.5" customHeight="1">
      <c r="A1717" s="165">
        <v>2770</v>
      </c>
      <c r="B1717" s="171">
        <v>45974</v>
      </c>
      <c r="C1717" s="56" t="s">
        <v>643</v>
      </c>
      <c r="D1717" s="18" t="str">
        <f t="shared" si="79"/>
        <v>INTERMEDIATE_SHAFT_BEARING_RH</v>
      </c>
      <c r="E1717" s="36">
        <f t="shared" si="80"/>
        <v>18</v>
      </c>
      <c r="F1717" s="36">
        <f t="shared" si="78"/>
        <v>5</v>
      </c>
      <c r="G1717" s="135"/>
    </row>
    <row r="1718" spans="1:7" ht="13.5" customHeight="1">
      <c r="A1718" s="165">
        <v>2774</v>
      </c>
      <c r="B1718" s="171">
        <v>45974</v>
      </c>
      <c r="C1718" s="169" t="s">
        <v>70</v>
      </c>
      <c r="D1718" s="18" t="str">
        <f t="shared" si="79"/>
        <v>Brake Shoe Magnus</v>
      </c>
      <c r="E1718" s="36">
        <f t="shared" si="80"/>
        <v>18</v>
      </c>
      <c r="F1718" s="36">
        <f t="shared" si="78"/>
        <v>35</v>
      </c>
      <c r="G1718" s="135"/>
    </row>
    <row r="1719" spans="1:7" ht="13.5" customHeight="1">
      <c r="A1719" s="165">
        <v>2769</v>
      </c>
      <c r="B1719" s="171">
        <v>45973</v>
      </c>
      <c r="C1719" s="169" t="s">
        <v>62</v>
      </c>
      <c r="D1719" s="18" t="str">
        <f t="shared" si="79"/>
        <v>MAGNUS-LOCK SET-PAVNA DM</v>
      </c>
      <c r="E1719" s="36">
        <f t="shared" si="80"/>
        <v>18</v>
      </c>
      <c r="F1719" s="36">
        <f t="shared" si="78"/>
        <v>4</v>
      </c>
      <c r="G1719" s="135"/>
    </row>
    <row r="1720" spans="1:7" ht="13.5" customHeight="1">
      <c r="A1720" s="165">
        <v>2769</v>
      </c>
      <c r="B1720" s="171">
        <v>45973</v>
      </c>
      <c r="C1720" s="169" t="s">
        <v>1088</v>
      </c>
      <c r="D1720" s="18" t="str">
        <f t="shared" si="79"/>
        <v>Auto Socket Magnus</v>
      </c>
      <c r="E1720" s="36">
        <f t="shared" si="80"/>
        <v>18</v>
      </c>
      <c r="F1720" s="36">
        <f t="shared" si="78"/>
        <v>1</v>
      </c>
      <c r="G1720" s="135"/>
    </row>
    <row r="1721" spans="1:7" ht="13.5" customHeight="1">
      <c r="A1721" s="165">
        <v>2772</v>
      </c>
      <c r="B1721" s="171">
        <v>45973</v>
      </c>
      <c r="C1721" s="169" t="s">
        <v>70</v>
      </c>
      <c r="D1721" s="18" t="str">
        <f t="shared" si="79"/>
        <v>Brake Shoe Magnus</v>
      </c>
      <c r="E1721" s="36">
        <f t="shared" si="80"/>
        <v>18</v>
      </c>
      <c r="F1721" s="36">
        <f t="shared" si="78"/>
        <v>35</v>
      </c>
      <c r="G1721" s="135"/>
    </row>
    <row r="1722" spans="1:7" ht="13.5" customHeight="1">
      <c r="A1722" s="165">
        <v>2772</v>
      </c>
      <c r="B1722" s="171">
        <v>45973</v>
      </c>
      <c r="C1722" s="169" t="s">
        <v>48</v>
      </c>
      <c r="D1722" s="18" t="str">
        <f t="shared" si="79"/>
        <v>BRAKE LEVER RH-ALU BLK PC -ADVIK</v>
      </c>
      <c r="E1722" s="36">
        <f t="shared" si="80"/>
        <v>18</v>
      </c>
      <c r="F1722" s="36">
        <f t="shared" si="78"/>
        <v>1</v>
      </c>
      <c r="G1722" s="135"/>
    </row>
    <row r="1723" spans="1:7" ht="13.5" customHeight="1">
      <c r="A1723" s="165">
        <v>2772</v>
      </c>
      <c r="B1723" s="171">
        <v>45973</v>
      </c>
      <c r="C1723" s="169" t="s">
        <v>160</v>
      </c>
      <c r="D1723" s="18" t="str">
        <f t="shared" si="79"/>
        <v>BRAKE LEVER CBS ASSY WITH BSS-LH-PC</v>
      </c>
      <c r="E1723" s="36">
        <f t="shared" si="80"/>
        <v>18</v>
      </c>
      <c r="F1723" s="36">
        <f t="shared" si="78"/>
        <v>-1</v>
      </c>
      <c r="G1723" s="135"/>
    </row>
    <row r="1724" spans="1:7" ht="13.5" customHeight="1">
      <c r="A1724" s="165">
        <v>2772</v>
      </c>
      <c r="B1724" s="171">
        <v>45973</v>
      </c>
      <c r="C1724" s="169" t="s">
        <v>93</v>
      </c>
      <c r="D1724" s="18" t="str">
        <f t="shared" si="79"/>
        <v>MAGNUS/ZEAL-REAR BRAKE PANEL</v>
      </c>
      <c r="E1724" s="36">
        <f t="shared" si="80"/>
        <v>18</v>
      </c>
      <c r="F1724" s="36">
        <f t="shared" si="78"/>
        <v>1</v>
      </c>
      <c r="G1724" s="135"/>
    </row>
    <row r="1725" spans="1:7" ht="13.5" customHeight="1">
      <c r="A1725" s="165">
        <v>2739</v>
      </c>
      <c r="B1725" s="171">
        <v>45973</v>
      </c>
      <c r="C1725" s="169" t="s">
        <v>879</v>
      </c>
      <c r="D1725" s="18" t="str">
        <f t="shared" si="79"/>
        <v>MAGNUS-INST.CLUSTER COVER FR-ABS-MC</v>
      </c>
      <c r="E1725" s="36">
        <f t="shared" si="80"/>
        <v>18</v>
      </c>
      <c r="F1725" s="36">
        <f t="shared" ref="F1725:F1788" si="81">VLOOKUP(C1725,Old,8,FALSE)</f>
        <v>0</v>
      </c>
      <c r="G1725" s="135"/>
    </row>
    <row r="1726" spans="1:7" ht="13.5" customHeight="1">
      <c r="A1726" s="165">
        <v>2739</v>
      </c>
      <c r="B1726" s="171">
        <v>45973</v>
      </c>
      <c r="C1726" s="169" t="s">
        <v>91</v>
      </c>
      <c r="D1726" s="18" t="str">
        <f t="shared" si="79"/>
        <v>MAG EX/PWR-INS CLUSTER COVER RR-PP BLACK</v>
      </c>
      <c r="E1726" s="36">
        <f t="shared" si="80"/>
        <v>18</v>
      </c>
      <c r="F1726" s="36">
        <f t="shared" si="81"/>
        <v>3</v>
      </c>
      <c r="G1726" s="135"/>
    </row>
    <row r="1727" spans="1:7" ht="13.5" customHeight="1">
      <c r="A1727" s="165">
        <v>2739</v>
      </c>
      <c r="B1727" s="171">
        <v>45973</v>
      </c>
      <c r="C1727" s="169" t="s">
        <v>398</v>
      </c>
      <c r="D1727" s="18" t="str">
        <f t="shared" si="79"/>
        <v>MAG-FRONT FENDER-ABS-MATT B.BLACK-DM</v>
      </c>
      <c r="E1727" s="36">
        <f t="shared" si="80"/>
        <v>18</v>
      </c>
      <c r="F1727" s="36">
        <f t="shared" si="81"/>
        <v>0</v>
      </c>
      <c r="G1727" s="135"/>
    </row>
    <row r="1728" spans="1:7" ht="13.5" customHeight="1">
      <c r="A1728" s="165">
        <v>2739</v>
      </c>
      <c r="B1728" s="171">
        <v>45973</v>
      </c>
      <c r="C1728" s="169" t="s">
        <v>48</v>
      </c>
      <c r="D1728" s="18" t="str">
        <f t="shared" si="79"/>
        <v>BRAKE LEVER RH-ALU BLK PC -ADVIK</v>
      </c>
      <c r="E1728" s="36">
        <f t="shared" si="80"/>
        <v>18</v>
      </c>
      <c r="F1728" s="36">
        <f t="shared" si="81"/>
        <v>1</v>
      </c>
      <c r="G1728" s="135"/>
    </row>
    <row r="1729" spans="1:7" ht="13.5" customHeight="1">
      <c r="A1729" s="165">
        <v>2739</v>
      </c>
      <c r="B1729" s="171">
        <v>45973</v>
      </c>
      <c r="C1729" s="169" t="s">
        <v>160</v>
      </c>
      <c r="D1729" s="18" t="str">
        <f t="shared" ref="D1729:D1792" si="82">VLOOKUP(C1729,Old,2,FALSE)</f>
        <v>BRAKE LEVER CBS ASSY WITH BSS-LH-PC</v>
      </c>
      <c r="E1729" s="36">
        <f t="shared" ref="E1729:E1792" si="83">VLOOKUP(C1729,Old,9,FALSE)</f>
        <v>18</v>
      </c>
      <c r="F1729" s="36">
        <f t="shared" si="81"/>
        <v>-1</v>
      </c>
      <c r="G1729" s="135"/>
    </row>
    <row r="1730" spans="1:7" ht="13.5" customHeight="1">
      <c r="A1730" s="165">
        <v>2739</v>
      </c>
      <c r="B1730" s="171">
        <v>45973</v>
      </c>
      <c r="C1730" s="169" t="s">
        <v>635</v>
      </c>
      <c r="D1730" s="18" t="str">
        <f t="shared" si="82"/>
        <v>FRONT-FENDER-BRCKT-CLAMP-STL-BK</v>
      </c>
      <c r="E1730" s="36">
        <f t="shared" si="83"/>
        <v>18</v>
      </c>
      <c r="F1730" s="36">
        <f t="shared" si="81"/>
        <v>2</v>
      </c>
      <c r="G1730" s="135"/>
    </row>
    <row r="1731" spans="1:7" ht="13.5" customHeight="1">
      <c r="A1731" s="165">
        <v>2739</v>
      </c>
      <c r="B1731" s="171">
        <v>45973</v>
      </c>
      <c r="C1731" s="169" t="s">
        <v>709</v>
      </c>
      <c r="D1731" s="18" t="str">
        <f t="shared" si="82"/>
        <v>Head Light Decorative Plate</v>
      </c>
      <c r="E1731" s="36">
        <f t="shared" si="83"/>
        <v>18</v>
      </c>
      <c r="F1731" s="36">
        <f t="shared" si="81"/>
        <v>1</v>
      </c>
      <c r="G1731" s="135"/>
    </row>
    <row r="1732" spans="1:7" ht="13.5" customHeight="1">
      <c r="A1732" s="165">
        <v>2739</v>
      </c>
      <c r="B1732" s="171">
        <v>45973</v>
      </c>
      <c r="C1732" s="169" t="s">
        <v>696</v>
      </c>
      <c r="D1732" s="18" t="str">
        <f t="shared" si="82"/>
        <v>INS CLUSTER COVER TOP-GLOSSY BLK-ABS</v>
      </c>
      <c r="E1732" s="36">
        <f t="shared" si="83"/>
        <v>18</v>
      </c>
      <c r="F1732" s="36">
        <f t="shared" si="81"/>
        <v>0</v>
      </c>
      <c r="G1732" s="135"/>
    </row>
    <row r="1733" spans="1:7" ht="13.5" customHeight="1">
      <c r="A1733" s="165">
        <v>2739</v>
      </c>
      <c r="B1733" s="171">
        <v>45973</v>
      </c>
      <c r="C1733" s="169" t="s">
        <v>44</v>
      </c>
      <c r="D1733" s="18" t="str">
        <f t="shared" si="82"/>
        <v>MAG-FORK STEM RACER-ID30-CH STEEL</v>
      </c>
      <c r="E1733" s="36">
        <f t="shared" si="83"/>
        <v>18</v>
      </c>
      <c r="F1733" s="36">
        <f t="shared" si="81"/>
        <v>9</v>
      </c>
      <c r="G1733" s="135"/>
    </row>
    <row r="1734" spans="1:7" ht="13.5" customHeight="1">
      <c r="A1734" s="165">
        <v>2739</v>
      </c>
      <c r="B1734" s="171">
        <v>45973</v>
      </c>
      <c r="C1734" s="169" t="s">
        <v>56</v>
      </c>
      <c r="D1734" s="18" t="str">
        <f t="shared" si="82"/>
        <v>MAG-BOTTOM RACER CUP-CH STEEL</v>
      </c>
      <c r="E1734" s="36">
        <f t="shared" si="83"/>
        <v>18</v>
      </c>
      <c r="F1734" s="36">
        <f t="shared" si="81"/>
        <v>9</v>
      </c>
      <c r="G1734" s="135"/>
    </row>
    <row r="1735" spans="1:7" ht="13.5" customHeight="1">
      <c r="A1735" s="165">
        <v>2739</v>
      </c>
      <c r="B1735" s="171">
        <v>45973</v>
      </c>
      <c r="C1735" s="169" t="s">
        <v>61</v>
      </c>
      <c r="D1735" s="18" t="str">
        <f t="shared" si="82"/>
        <v>MAG-TOP RACER CUP-CH STEEL</v>
      </c>
      <c r="E1735" s="36">
        <f t="shared" si="83"/>
        <v>18</v>
      </c>
      <c r="F1735" s="36">
        <f t="shared" si="81"/>
        <v>9</v>
      </c>
      <c r="G1735" s="135"/>
    </row>
    <row r="1736" spans="1:7" ht="13.5" customHeight="1">
      <c r="A1736" s="165">
        <v>2739</v>
      </c>
      <c r="B1736" s="171">
        <v>45973</v>
      </c>
      <c r="C1736" s="169" t="s">
        <v>66</v>
      </c>
      <c r="D1736" s="18" t="str">
        <f t="shared" si="82"/>
        <v>20X4MM MAG-RACER BALL&amp;CAGE-4MM-TOP</v>
      </c>
      <c r="E1736" s="36">
        <f t="shared" si="83"/>
        <v>18</v>
      </c>
      <c r="F1736" s="36">
        <f t="shared" si="81"/>
        <v>9</v>
      </c>
      <c r="G1736" s="135"/>
    </row>
    <row r="1737" spans="1:7" ht="13.5" customHeight="1">
      <c r="A1737" s="165">
        <v>2739</v>
      </c>
      <c r="B1737" s="171">
        <v>45973</v>
      </c>
      <c r="C1737" s="169" t="s">
        <v>73</v>
      </c>
      <c r="D1737" s="18" t="str">
        <f t="shared" si="82"/>
        <v>14X6.35MAG-RACER BALL 6.35MM-BEARING-BTM</v>
      </c>
      <c r="E1737" s="36">
        <f t="shared" si="83"/>
        <v>18</v>
      </c>
      <c r="F1737" s="36">
        <f t="shared" si="81"/>
        <v>9</v>
      </c>
      <c r="G1737" s="135"/>
    </row>
    <row r="1738" spans="1:7" ht="13.5" customHeight="1">
      <c r="A1738" s="165">
        <v>2739</v>
      </c>
      <c r="B1738" s="171">
        <v>45973</v>
      </c>
      <c r="C1738" s="169" t="s">
        <v>78</v>
      </c>
      <c r="D1738" s="18" t="str">
        <f t="shared" si="82"/>
        <v>ZEAL/REO-RACER NUT-M24X3 HEX 32 MM-YZP</v>
      </c>
      <c r="E1738" s="36">
        <f t="shared" si="83"/>
        <v>18</v>
      </c>
      <c r="F1738" s="36">
        <f t="shared" si="81"/>
        <v>9</v>
      </c>
      <c r="G1738" s="135"/>
    </row>
    <row r="1739" spans="1:7" ht="13.5" customHeight="1">
      <c r="A1739" s="165">
        <v>2739</v>
      </c>
      <c r="B1739" s="171">
        <v>45973</v>
      </c>
      <c r="C1739" s="169" t="s">
        <v>83</v>
      </c>
      <c r="D1739" s="18" t="str">
        <f t="shared" si="82"/>
        <v>ZEAL/REO-RACER NUT-M24X3 HEX 46 MM-YZP</v>
      </c>
      <c r="E1739" s="36">
        <f t="shared" si="83"/>
        <v>18</v>
      </c>
      <c r="F1739" s="36">
        <f t="shared" si="81"/>
        <v>9</v>
      </c>
      <c r="G1739" s="135"/>
    </row>
    <row r="1740" spans="1:7" ht="13.5" customHeight="1">
      <c r="A1740" s="165">
        <v>2739</v>
      </c>
      <c r="B1740" s="171">
        <v>45973</v>
      </c>
      <c r="C1740" s="169" t="s">
        <v>88</v>
      </c>
      <c r="D1740" s="18" t="str">
        <f t="shared" si="82"/>
        <v>FORK RACER DUST CAP-PP</v>
      </c>
      <c r="E1740" s="36">
        <f t="shared" si="83"/>
        <v>18</v>
      </c>
      <c r="F1740" s="36">
        <f t="shared" si="81"/>
        <v>20</v>
      </c>
      <c r="G1740" s="135"/>
    </row>
    <row r="1741" spans="1:7" ht="13.5" customHeight="1">
      <c r="A1741" s="165">
        <v>2739</v>
      </c>
      <c r="B1741" s="171">
        <v>45973</v>
      </c>
      <c r="C1741" s="169" t="s">
        <v>70</v>
      </c>
      <c r="D1741" s="18" t="str">
        <f t="shared" si="82"/>
        <v>Brake Shoe Magnus</v>
      </c>
      <c r="E1741" s="36">
        <f t="shared" si="83"/>
        <v>18</v>
      </c>
      <c r="F1741" s="36">
        <f t="shared" si="81"/>
        <v>35</v>
      </c>
      <c r="G1741" s="135"/>
    </row>
    <row r="1742" spans="1:7" ht="13.5" customHeight="1">
      <c r="A1742" s="165">
        <v>2739</v>
      </c>
      <c r="B1742" s="171">
        <v>45973</v>
      </c>
      <c r="C1742" s="169" t="s">
        <v>70</v>
      </c>
      <c r="D1742" s="18" t="str">
        <f t="shared" si="82"/>
        <v>Brake Shoe Magnus</v>
      </c>
      <c r="E1742" s="36">
        <f t="shared" si="83"/>
        <v>18</v>
      </c>
      <c r="F1742" s="36">
        <f t="shared" si="81"/>
        <v>35</v>
      </c>
      <c r="G1742" s="135"/>
    </row>
    <row r="1743" spans="1:7" ht="13.5" customHeight="1">
      <c r="A1743" s="165">
        <v>2771</v>
      </c>
      <c r="B1743" s="171">
        <v>45973</v>
      </c>
      <c r="C1743" s="169" t="s">
        <v>76</v>
      </c>
      <c r="D1743" s="18" t="str">
        <f t="shared" si="82"/>
        <v>Rear Bearing 6204LLU</v>
      </c>
      <c r="E1743" s="36">
        <f t="shared" si="83"/>
        <v>18</v>
      </c>
      <c r="F1743" s="36">
        <f t="shared" si="81"/>
        <v>22</v>
      </c>
      <c r="G1743" s="135"/>
    </row>
    <row r="1744" spans="1:7" ht="13.5" customHeight="1">
      <c r="A1744" s="165">
        <v>2771</v>
      </c>
      <c r="B1744" s="171">
        <v>45973</v>
      </c>
      <c r="C1744" s="169" t="s">
        <v>126</v>
      </c>
      <c r="D1744" s="18" t="str">
        <f t="shared" si="82"/>
        <v>Switch</v>
      </c>
      <c r="E1744" s="36">
        <f t="shared" si="83"/>
        <v>18</v>
      </c>
      <c r="F1744" s="36">
        <f t="shared" si="81"/>
        <v>101</v>
      </c>
      <c r="G1744" s="135"/>
    </row>
    <row r="1745" spans="1:7" ht="13.5" customHeight="1">
      <c r="A1745" s="165">
        <v>2771</v>
      </c>
      <c r="B1745" s="171">
        <v>45973</v>
      </c>
      <c r="C1745" s="169" t="s">
        <v>70</v>
      </c>
      <c r="D1745" s="18" t="str">
        <f t="shared" si="82"/>
        <v>Brake Shoe Magnus</v>
      </c>
      <c r="E1745" s="36">
        <f t="shared" si="83"/>
        <v>18</v>
      </c>
      <c r="F1745" s="36">
        <f t="shared" si="81"/>
        <v>35</v>
      </c>
      <c r="G1745" s="135"/>
    </row>
    <row r="1746" spans="1:7" ht="13.5" customHeight="1">
      <c r="A1746" s="165">
        <v>2758</v>
      </c>
      <c r="B1746" s="171">
        <v>45973</v>
      </c>
      <c r="C1746" s="169" t="s">
        <v>51</v>
      </c>
      <c r="D1746" s="18" t="str">
        <f t="shared" si="82"/>
        <v>NEXUS OIL PALCO 80W90 120Ml</v>
      </c>
      <c r="E1746" s="36">
        <f t="shared" si="83"/>
        <v>18</v>
      </c>
      <c r="F1746" s="36">
        <f t="shared" si="81"/>
        <v>4</v>
      </c>
      <c r="G1746" s="135"/>
    </row>
    <row r="1747" spans="1:7" ht="13.5" customHeight="1">
      <c r="A1747" s="165">
        <v>2758</v>
      </c>
      <c r="B1747" s="171">
        <v>45973</v>
      </c>
      <c r="C1747" s="169" t="s">
        <v>179</v>
      </c>
      <c r="D1747" s="18" t="str">
        <f t="shared" si="82"/>
        <v>BRAKE PADS</v>
      </c>
      <c r="E1747" s="36">
        <f t="shared" si="83"/>
        <v>0</v>
      </c>
      <c r="F1747" s="36">
        <f t="shared" si="81"/>
        <v>6</v>
      </c>
      <c r="G1747" s="135"/>
    </row>
    <row r="1748" spans="1:7" ht="13.5" customHeight="1">
      <c r="A1748" s="165">
        <v>2773</v>
      </c>
      <c r="B1748" s="171">
        <v>45973</v>
      </c>
      <c r="C1748" s="169" t="s">
        <v>111</v>
      </c>
      <c r="D1748" s="18" t="str">
        <f t="shared" si="82"/>
        <v>CHARGING SOCKET+10AFB FUSE+3PF250</v>
      </c>
      <c r="E1748" s="36">
        <f t="shared" si="83"/>
        <v>18</v>
      </c>
      <c r="F1748" s="36">
        <f t="shared" si="81"/>
        <v>2</v>
      </c>
      <c r="G1748" s="135"/>
    </row>
    <row r="1749" spans="1:7" ht="13.5" customHeight="1">
      <c r="A1749" s="165">
        <v>2773</v>
      </c>
      <c r="B1749" s="171">
        <v>45973</v>
      </c>
      <c r="C1749" s="169" t="s">
        <v>202</v>
      </c>
      <c r="D1749" s="18" t="str">
        <f t="shared" si="82"/>
        <v>Headlight Bulb</v>
      </c>
      <c r="E1749" s="36">
        <f t="shared" si="83"/>
        <v>18</v>
      </c>
      <c r="F1749" s="36">
        <f t="shared" si="81"/>
        <v>13</v>
      </c>
      <c r="G1749" s="135"/>
    </row>
    <row r="1750" spans="1:7" ht="13.5" customHeight="1">
      <c r="A1750" s="165">
        <v>2736</v>
      </c>
      <c r="B1750" s="171">
        <v>45972</v>
      </c>
      <c r="C1750" s="169" t="s">
        <v>70</v>
      </c>
      <c r="D1750" s="18" t="str">
        <f t="shared" si="82"/>
        <v>Brake Shoe Magnus</v>
      </c>
      <c r="E1750" s="36">
        <f t="shared" si="83"/>
        <v>18</v>
      </c>
      <c r="F1750" s="36">
        <f t="shared" si="81"/>
        <v>35</v>
      </c>
      <c r="G1750" s="135"/>
    </row>
    <row r="1751" spans="1:7" ht="13.5" customHeight="1">
      <c r="A1751" s="165">
        <v>2735</v>
      </c>
      <c r="B1751" s="171">
        <v>45972</v>
      </c>
      <c r="C1751" s="169" t="s">
        <v>44</v>
      </c>
      <c r="D1751" s="18" t="str">
        <f t="shared" si="82"/>
        <v>MAG-FORK STEM RACER-ID30-CH STEEL</v>
      </c>
      <c r="E1751" s="36">
        <f t="shared" si="83"/>
        <v>18</v>
      </c>
      <c r="F1751" s="36">
        <f t="shared" si="81"/>
        <v>9</v>
      </c>
      <c r="G1751" s="135"/>
    </row>
    <row r="1752" spans="1:7" ht="13.5" customHeight="1">
      <c r="A1752" s="165">
        <v>2735</v>
      </c>
      <c r="B1752" s="171">
        <v>45972</v>
      </c>
      <c r="C1752" s="169" t="s">
        <v>56</v>
      </c>
      <c r="D1752" s="18" t="str">
        <f t="shared" si="82"/>
        <v>MAG-BOTTOM RACER CUP-CH STEEL</v>
      </c>
      <c r="E1752" s="36">
        <f t="shared" si="83"/>
        <v>18</v>
      </c>
      <c r="F1752" s="36">
        <f t="shared" si="81"/>
        <v>9</v>
      </c>
      <c r="G1752" s="135"/>
    </row>
    <row r="1753" spans="1:7" ht="13.5" customHeight="1">
      <c r="A1753" s="165">
        <v>2735</v>
      </c>
      <c r="B1753" s="171">
        <v>45972</v>
      </c>
      <c r="C1753" s="169" t="s">
        <v>61</v>
      </c>
      <c r="D1753" s="18" t="str">
        <f t="shared" si="82"/>
        <v>MAG-TOP RACER CUP-CH STEEL</v>
      </c>
      <c r="E1753" s="36">
        <f t="shared" si="83"/>
        <v>18</v>
      </c>
      <c r="F1753" s="36">
        <f t="shared" si="81"/>
        <v>9</v>
      </c>
      <c r="G1753" s="135"/>
    </row>
    <row r="1754" spans="1:7" ht="13.5" customHeight="1">
      <c r="A1754" s="165">
        <v>2735</v>
      </c>
      <c r="B1754" s="171">
        <v>45972</v>
      </c>
      <c r="C1754" s="169" t="s">
        <v>66</v>
      </c>
      <c r="D1754" s="18" t="str">
        <f t="shared" si="82"/>
        <v>20X4MM MAG-RACER BALL&amp;CAGE-4MM-TOP</v>
      </c>
      <c r="E1754" s="36">
        <f t="shared" si="83"/>
        <v>18</v>
      </c>
      <c r="F1754" s="36">
        <f t="shared" si="81"/>
        <v>9</v>
      </c>
      <c r="G1754" s="135"/>
    </row>
    <row r="1755" spans="1:7" ht="13.5" customHeight="1">
      <c r="A1755" s="165">
        <v>2735</v>
      </c>
      <c r="B1755" s="171">
        <v>45972</v>
      </c>
      <c r="C1755" s="169" t="s">
        <v>73</v>
      </c>
      <c r="D1755" s="18" t="str">
        <f t="shared" si="82"/>
        <v>14X6.35MAG-RACER BALL 6.35MM-BEARING-BTM</v>
      </c>
      <c r="E1755" s="36">
        <f t="shared" si="83"/>
        <v>18</v>
      </c>
      <c r="F1755" s="36">
        <f t="shared" si="81"/>
        <v>9</v>
      </c>
      <c r="G1755" s="135"/>
    </row>
    <row r="1756" spans="1:7" ht="13.5" customHeight="1">
      <c r="A1756" s="165">
        <v>2735</v>
      </c>
      <c r="B1756" s="171">
        <v>45972</v>
      </c>
      <c r="C1756" s="169" t="s">
        <v>78</v>
      </c>
      <c r="D1756" s="18" t="str">
        <f t="shared" si="82"/>
        <v>ZEAL/REO-RACER NUT-M24X3 HEX 32 MM-YZP</v>
      </c>
      <c r="E1756" s="36">
        <f t="shared" si="83"/>
        <v>18</v>
      </c>
      <c r="F1756" s="36">
        <f t="shared" si="81"/>
        <v>9</v>
      </c>
      <c r="G1756" s="135"/>
    </row>
    <row r="1757" spans="1:7" ht="13.5" customHeight="1">
      <c r="A1757" s="165">
        <v>2735</v>
      </c>
      <c r="B1757" s="171">
        <v>45972</v>
      </c>
      <c r="C1757" s="169" t="s">
        <v>83</v>
      </c>
      <c r="D1757" s="18" t="str">
        <f t="shared" si="82"/>
        <v>ZEAL/REO-RACER NUT-M24X3 HEX 46 MM-YZP</v>
      </c>
      <c r="E1757" s="36">
        <f t="shared" si="83"/>
        <v>18</v>
      </c>
      <c r="F1757" s="36">
        <f t="shared" si="81"/>
        <v>9</v>
      </c>
      <c r="G1757" s="135"/>
    </row>
    <row r="1758" spans="1:7" ht="13.5" customHeight="1">
      <c r="A1758" s="165">
        <v>2735</v>
      </c>
      <c r="B1758" s="171">
        <v>45972</v>
      </c>
      <c r="C1758" s="169" t="s">
        <v>88</v>
      </c>
      <c r="D1758" s="18" t="str">
        <f t="shared" si="82"/>
        <v>FORK RACER DUST CAP-PP</v>
      </c>
      <c r="E1758" s="36">
        <f t="shared" si="83"/>
        <v>18</v>
      </c>
      <c r="F1758" s="36">
        <f t="shared" si="81"/>
        <v>20</v>
      </c>
      <c r="G1758" s="135"/>
    </row>
    <row r="1759" spans="1:7" ht="13.5" customHeight="1">
      <c r="A1759" s="165">
        <v>2755</v>
      </c>
      <c r="B1759" s="166">
        <v>45972</v>
      </c>
      <c r="C1759" s="30" t="s">
        <v>400</v>
      </c>
      <c r="D1759" s="18" t="str">
        <f t="shared" si="82"/>
        <v>MAG-FRONT FENDER-ABS-GALACTIC GREY</v>
      </c>
      <c r="E1759" s="36">
        <f t="shared" si="83"/>
        <v>18</v>
      </c>
      <c r="F1759" s="36">
        <f t="shared" si="81"/>
        <v>0</v>
      </c>
      <c r="G1759" s="14"/>
    </row>
    <row r="1760" spans="1:7" ht="13.5" customHeight="1">
      <c r="A1760" s="165">
        <v>2755</v>
      </c>
      <c r="B1760" s="166">
        <v>45972</v>
      </c>
      <c r="C1760" s="30" t="s">
        <v>210</v>
      </c>
      <c r="D1760" s="18" t="str">
        <f t="shared" si="82"/>
        <v>MAGNUS FRONT PANEL LH-ABS-GALACTIC GREY</v>
      </c>
      <c r="E1760" s="36">
        <f t="shared" si="83"/>
        <v>18</v>
      </c>
      <c r="F1760" s="36">
        <f t="shared" si="81"/>
        <v>4</v>
      </c>
      <c r="G1760" s="14"/>
    </row>
    <row r="1761" spans="1:7" ht="13.5" customHeight="1">
      <c r="A1761" s="165">
        <v>2755</v>
      </c>
      <c r="B1761" s="166">
        <v>45972</v>
      </c>
      <c r="C1761" s="30" t="s">
        <v>223</v>
      </c>
      <c r="D1761" s="18" t="str">
        <f t="shared" si="82"/>
        <v>MAGNUS FRONT PANEL RH-ABS-GALACTIC GREY</v>
      </c>
      <c r="E1761" s="36">
        <f t="shared" si="83"/>
        <v>18</v>
      </c>
      <c r="F1761" s="36">
        <f t="shared" si="81"/>
        <v>2</v>
      </c>
      <c r="G1761" s="14"/>
    </row>
    <row r="1762" spans="1:7" ht="13.5" customHeight="1">
      <c r="A1762" s="165">
        <v>2755</v>
      </c>
      <c r="B1762" s="166">
        <v>45972</v>
      </c>
      <c r="C1762" s="30" t="s">
        <v>280</v>
      </c>
      <c r="D1762" s="18" t="str">
        <f t="shared" si="82"/>
        <v>MAG-FRONT PANEL TOP-ABS-GALACTIC GREY</v>
      </c>
      <c r="E1762" s="36">
        <f t="shared" si="83"/>
        <v>18</v>
      </c>
      <c r="F1762" s="36">
        <f t="shared" si="81"/>
        <v>1</v>
      </c>
      <c r="G1762" s="14"/>
    </row>
    <row r="1763" spans="1:7" ht="13.5" customHeight="1">
      <c r="A1763" s="165">
        <v>2755</v>
      </c>
      <c r="B1763" s="166">
        <v>45972</v>
      </c>
      <c r="C1763" s="30" t="s">
        <v>233</v>
      </c>
      <c r="D1763" s="18" t="str">
        <f t="shared" si="82"/>
        <v>MAG-PROTECTION BOARD LH-ABS-GALACTIC</v>
      </c>
      <c r="E1763" s="36">
        <f t="shared" si="83"/>
        <v>18</v>
      </c>
      <c r="F1763" s="36">
        <f t="shared" si="81"/>
        <v>2</v>
      </c>
      <c r="G1763" s="14"/>
    </row>
    <row r="1764" spans="1:7" ht="13.5" customHeight="1">
      <c r="A1764" s="165">
        <v>2755</v>
      </c>
      <c r="B1764" s="166">
        <v>45972</v>
      </c>
      <c r="C1764" s="30" t="s">
        <v>213</v>
      </c>
      <c r="D1764" s="18" t="str">
        <f t="shared" si="82"/>
        <v>MAG-PROTECTION BOARD RH-ABS-GALACTIC</v>
      </c>
      <c r="E1764" s="36">
        <f t="shared" si="83"/>
        <v>18</v>
      </c>
      <c r="F1764" s="36">
        <f t="shared" si="81"/>
        <v>3</v>
      </c>
      <c r="G1764" s="14"/>
    </row>
    <row r="1765" spans="1:7" ht="13.5" customHeight="1">
      <c r="A1765" s="165">
        <v>2755</v>
      </c>
      <c r="B1765" s="166">
        <v>45972</v>
      </c>
      <c r="C1765" s="30" t="s">
        <v>184</v>
      </c>
      <c r="D1765" s="18" t="str">
        <f t="shared" si="82"/>
        <v>MAG-REAR PANEL TOP-ABS-GALACTIC GREY</v>
      </c>
      <c r="E1765" s="36">
        <f t="shared" si="83"/>
        <v>18</v>
      </c>
      <c r="F1765" s="36">
        <f t="shared" si="81"/>
        <v>0</v>
      </c>
      <c r="G1765" s="14"/>
    </row>
    <row r="1766" spans="1:7" ht="13.5" customHeight="1">
      <c r="A1766" s="165">
        <v>2755</v>
      </c>
      <c r="B1766" s="166">
        <v>45972</v>
      </c>
      <c r="C1766" s="30" t="s">
        <v>114</v>
      </c>
      <c r="D1766" s="18" t="str">
        <f t="shared" si="82"/>
        <v>Zeal-Brake Lever LH-Al PDC-Black PC</v>
      </c>
      <c r="E1766" s="36">
        <f t="shared" si="83"/>
        <v>18</v>
      </c>
      <c r="F1766" s="36">
        <f t="shared" si="81"/>
        <v>12</v>
      </c>
      <c r="G1766" s="14"/>
    </row>
    <row r="1767" spans="1:7" ht="13.5" customHeight="1">
      <c r="A1767" s="165">
        <v>2755</v>
      </c>
      <c r="B1767" s="166">
        <v>45972</v>
      </c>
      <c r="C1767" s="30" t="s">
        <v>117</v>
      </c>
      <c r="D1767" s="18" t="str">
        <f t="shared" si="82"/>
        <v>Magnus-Front Panel Decorative Plate DM</v>
      </c>
      <c r="E1767" s="36">
        <f t="shared" si="83"/>
        <v>18</v>
      </c>
      <c r="F1767" s="36">
        <f t="shared" si="81"/>
        <v>2</v>
      </c>
      <c r="G1767" s="14"/>
    </row>
    <row r="1768" spans="1:7" ht="13.5" customHeight="1">
      <c r="A1768" s="165">
        <v>2755</v>
      </c>
      <c r="B1768" s="166">
        <v>45972</v>
      </c>
      <c r="C1768" s="30" t="s">
        <v>112</v>
      </c>
      <c r="D1768" s="18" t="str">
        <f t="shared" si="82"/>
        <v>MAG/ZEAL-BRAKE CABLE GUIDE-STEEL-ZP-DM</v>
      </c>
      <c r="E1768" s="36">
        <f t="shared" si="83"/>
        <v>18</v>
      </c>
      <c r="F1768" s="36">
        <f t="shared" si="81"/>
        <v>11</v>
      </c>
      <c r="G1768" s="14"/>
    </row>
    <row r="1769" spans="1:7" ht="13.5" customHeight="1">
      <c r="A1769" s="165">
        <v>2755</v>
      </c>
      <c r="B1769" s="166">
        <v>45972</v>
      </c>
      <c r="C1769" s="30" t="s">
        <v>82</v>
      </c>
      <c r="D1769" s="18" t="str">
        <f t="shared" si="82"/>
        <v>MAGNUS HS-Front Brake Cable</v>
      </c>
      <c r="E1769" s="36">
        <f t="shared" si="83"/>
        <v>18</v>
      </c>
      <c r="F1769" s="36">
        <f t="shared" si="81"/>
        <v>8</v>
      </c>
      <c r="G1769" s="14"/>
    </row>
    <row r="1770" spans="1:7" ht="13.5" customHeight="1">
      <c r="A1770" s="165">
        <v>2755</v>
      </c>
      <c r="B1770" s="166">
        <v>45972</v>
      </c>
      <c r="C1770" s="30" t="s">
        <v>81</v>
      </c>
      <c r="D1770" s="18" t="str">
        <f t="shared" si="82"/>
        <v>MAGNUS HS-Front HBS  Brake Cable</v>
      </c>
      <c r="E1770" s="36">
        <f t="shared" si="83"/>
        <v>18</v>
      </c>
      <c r="F1770" s="36">
        <f t="shared" si="81"/>
        <v>5</v>
      </c>
      <c r="G1770" s="14"/>
    </row>
    <row r="1771" spans="1:7" ht="13.5" customHeight="1">
      <c r="A1771" s="165">
        <v>2755</v>
      </c>
      <c r="B1771" s="166">
        <v>45972</v>
      </c>
      <c r="C1771" s="30" t="s">
        <v>80</v>
      </c>
      <c r="D1771" s="18" t="str">
        <f t="shared" si="82"/>
        <v>MAGNUS HS-Rear Brake Cable</v>
      </c>
      <c r="E1771" s="36">
        <f t="shared" si="83"/>
        <v>18</v>
      </c>
      <c r="F1771" s="36">
        <f t="shared" si="81"/>
        <v>9</v>
      </c>
      <c r="G1771" s="14"/>
    </row>
    <row r="1772" spans="1:7" ht="13.5" customHeight="1">
      <c r="A1772" s="165">
        <v>2755</v>
      </c>
      <c r="B1772" s="166">
        <v>45972</v>
      </c>
      <c r="C1772" s="30" t="s">
        <v>70</v>
      </c>
      <c r="D1772" s="18" t="str">
        <f t="shared" si="82"/>
        <v>Brake Shoe Magnus</v>
      </c>
      <c r="E1772" s="36">
        <f t="shared" si="83"/>
        <v>18</v>
      </c>
      <c r="F1772" s="36">
        <f t="shared" si="81"/>
        <v>35</v>
      </c>
      <c r="G1772" s="14"/>
    </row>
    <row r="1773" spans="1:7" ht="13.5" customHeight="1">
      <c r="A1773" s="165">
        <v>2755</v>
      </c>
      <c r="B1773" s="166">
        <v>45972</v>
      </c>
      <c r="C1773" s="30" t="s">
        <v>70</v>
      </c>
      <c r="D1773" s="18" t="str">
        <f t="shared" si="82"/>
        <v>Brake Shoe Magnus</v>
      </c>
      <c r="E1773" s="36">
        <f t="shared" si="83"/>
        <v>18</v>
      </c>
      <c r="F1773" s="36">
        <f t="shared" si="81"/>
        <v>35</v>
      </c>
      <c r="G1773" s="14"/>
    </row>
    <row r="1774" spans="1:7" ht="13.5" customHeight="1">
      <c r="A1774" s="165">
        <v>2755</v>
      </c>
      <c r="B1774" s="166">
        <v>45972</v>
      </c>
      <c r="C1774" s="30" t="s">
        <v>64</v>
      </c>
      <c r="D1774" s="18" t="str">
        <f t="shared" si="82"/>
        <v>Front Bearing Kit 6201RS (Pair)</v>
      </c>
      <c r="E1774" s="36">
        <f t="shared" si="83"/>
        <v>18</v>
      </c>
      <c r="F1774" s="36">
        <f t="shared" si="81"/>
        <v>6</v>
      </c>
      <c r="G1774" s="14"/>
    </row>
    <row r="1775" spans="1:7" ht="13.5" customHeight="1">
      <c r="A1775" s="165">
        <v>2755</v>
      </c>
      <c r="B1775" s="166">
        <v>45972</v>
      </c>
      <c r="C1775" s="30" t="s">
        <v>1031</v>
      </c>
      <c r="D1775" s="18" t="str">
        <f t="shared" si="82"/>
        <v>BAG HOOK</v>
      </c>
      <c r="E1775" s="36">
        <f t="shared" si="83"/>
        <v>0</v>
      </c>
      <c r="F1775" s="36">
        <f t="shared" si="81"/>
        <v>1</v>
      </c>
      <c r="G1775" s="14"/>
    </row>
    <row r="1776" spans="1:7" ht="13.5" customHeight="1">
      <c r="A1776" s="165">
        <v>2768</v>
      </c>
      <c r="B1776" s="166">
        <v>45972</v>
      </c>
      <c r="C1776" s="30" t="s">
        <v>188</v>
      </c>
      <c r="D1776" s="18" t="str">
        <f t="shared" si="82"/>
        <v>MAG-INS.CLUSTER COVER FRONT-ABS-GR BLK D</v>
      </c>
      <c r="E1776" s="36">
        <f t="shared" si="83"/>
        <v>18</v>
      </c>
      <c r="F1776" s="36">
        <f t="shared" si="81"/>
        <v>1</v>
      </c>
      <c r="G1776" s="14"/>
    </row>
    <row r="1777" spans="1:7" ht="13.5" customHeight="1">
      <c r="A1777" s="165">
        <v>2768</v>
      </c>
      <c r="B1777" s="166">
        <v>45972</v>
      </c>
      <c r="C1777" s="30" t="s">
        <v>55</v>
      </c>
      <c r="D1777" s="18" t="str">
        <f t="shared" si="82"/>
        <v>MAG-INS.CLUSTER COVER REARR-ABS-GR BLK D</v>
      </c>
      <c r="E1777" s="36">
        <f t="shared" si="83"/>
        <v>18</v>
      </c>
      <c r="F1777" s="36">
        <f t="shared" si="81"/>
        <v>0</v>
      </c>
      <c r="G1777" s="14"/>
    </row>
    <row r="1778" spans="1:7" ht="13.5" customHeight="1">
      <c r="A1778" s="165">
        <v>2768</v>
      </c>
      <c r="B1778" s="166">
        <v>45972</v>
      </c>
      <c r="C1778" s="30" t="s">
        <v>129</v>
      </c>
      <c r="D1778" s="18" t="str">
        <f t="shared" si="82"/>
        <v>Rear View Mirror Winner Magnus</v>
      </c>
      <c r="E1778" s="36">
        <f t="shared" si="83"/>
        <v>18</v>
      </c>
      <c r="F1778" s="36">
        <f t="shared" si="81"/>
        <v>34</v>
      </c>
      <c r="G1778" s="14"/>
    </row>
    <row r="1779" spans="1:7" ht="13.5" customHeight="1">
      <c r="A1779" s="165">
        <v>2757</v>
      </c>
      <c r="B1779" s="166">
        <v>45970</v>
      </c>
      <c r="C1779" s="30" t="s">
        <v>70</v>
      </c>
      <c r="D1779" s="18" t="str">
        <f t="shared" si="82"/>
        <v>Brake Shoe Magnus</v>
      </c>
      <c r="E1779" s="36">
        <f t="shared" si="83"/>
        <v>18</v>
      </c>
      <c r="F1779" s="36">
        <f t="shared" si="81"/>
        <v>35</v>
      </c>
      <c r="G1779" s="14"/>
    </row>
    <row r="1780" spans="1:7" ht="13.5" customHeight="1">
      <c r="A1780" s="165">
        <v>2757</v>
      </c>
      <c r="B1780" s="166">
        <v>45970</v>
      </c>
      <c r="C1780" s="30" t="s">
        <v>76</v>
      </c>
      <c r="D1780" s="18" t="str">
        <f t="shared" si="82"/>
        <v>Rear Bearing 6204LLU</v>
      </c>
      <c r="E1780" s="36">
        <f t="shared" si="83"/>
        <v>18</v>
      </c>
      <c r="F1780" s="36">
        <f t="shared" si="81"/>
        <v>22</v>
      </c>
      <c r="G1780" s="14"/>
    </row>
    <row r="1781" spans="1:7" ht="13.5" customHeight="1">
      <c r="A1781" s="165">
        <v>2756</v>
      </c>
      <c r="B1781" s="166">
        <v>45970</v>
      </c>
      <c r="C1781" s="30" t="s">
        <v>112</v>
      </c>
      <c r="D1781" s="18" t="str">
        <f t="shared" si="82"/>
        <v>MAG/ZEAL-BRAKE CABLE GUIDE-STEEL-ZP-DM</v>
      </c>
      <c r="E1781" s="36">
        <f t="shared" si="83"/>
        <v>18</v>
      </c>
      <c r="F1781" s="36">
        <f t="shared" si="81"/>
        <v>11</v>
      </c>
      <c r="G1781" s="14"/>
    </row>
    <row r="1782" spans="1:7" ht="13.5" customHeight="1">
      <c r="A1782" s="165">
        <v>2756</v>
      </c>
      <c r="B1782" s="166">
        <v>45970</v>
      </c>
      <c r="C1782" s="30" t="s">
        <v>44</v>
      </c>
      <c r="D1782" s="18" t="str">
        <f t="shared" si="82"/>
        <v>MAG-FORK STEM RACER-ID30-CH STEEL</v>
      </c>
      <c r="E1782" s="36">
        <f t="shared" si="83"/>
        <v>18</v>
      </c>
      <c r="F1782" s="36">
        <f t="shared" si="81"/>
        <v>9</v>
      </c>
      <c r="G1782" s="14"/>
    </row>
    <row r="1783" spans="1:7" ht="13.5" customHeight="1">
      <c r="A1783" s="165">
        <v>2756</v>
      </c>
      <c r="B1783" s="166">
        <v>45970</v>
      </c>
      <c r="C1783" s="30" t="s">
        <v>56</v>
      </c>
      <c r="D1783" s="18" t="str">
        <f t="shared" si="82"/>
        <v>MAG-BOTTOM RACER CUP-CH STEEL</v>
      </c>
      <c r="E1783" s="36">
        <f t="shared" si="83"/>
        <v>18</v>
      </c>
      <c r="F1783" s="36">
        <f t="shared" si="81"/>
        <v>9</v>
      </c>
      <c r="G1783" s="14"/>
    </row>
    <row r="1784" spans="1:7" ht="13.5" customHeight="1">
      <c r="A1784" s="165">
        <v>2756</v>
      </c>
      <c r="B1784" s="166">
        <v>45970</v>
      </c>
      <c r="C1784" s="30" t="s">
        <v>61</v>
      </c>
      <c r="D1784" s="18" t="str">
        <f t="shared" si="82"/>
        <v>MAG-TOP RACER CUP-CH STEEL</v>
      </c>
      <c r="E1784" s="36">
        <f t="shared" si="83"/>
        <v>18</v>
      </c>
      <c r="F1784" s="36">
        <f t="shared" si="81"/>
        <v>9</v>
      </c>
      <c r="G1784" s="14"/>
    </row>
    <row r="1785" spans="1:7" ht="13.5" customHeight="1">
      <c r="A1785" s="165">
        <v>2756</v>
      </c>
      <c r="B1785" s="166">
        <v>45970</v>
      </c>
      <c r="C1785" s="30" t="s">
        <v>66</v>
      </c>
      <c r="D1785" s="18" t="str">
        <f t="shared" si="82"/>
        <v>20X4MM MAG-RACER BALL&amp;CAGE-4MM-TOP</v>
      </c>
      <c r="E1785" s="36">
        <f t="shared" si="83"/>
        <v>18</v>
      </c>
      <c r="F1785" s="36">
        <f t="shared" si="81"/>
        <v>9</v>
      </c>
      <c r="G1785" s="14"/>
    </row>
    <row r="1786" spans="1:7" ht="13.5" customHeight="1">
      <c r="A1786" s="165">
        <v>2756</v>
      </c>
      <c r="B1786" s="166">
        <v>45970</v>
      </c>
      <c r="C1786" s="30" t="s">
        <v>73</v>
      </c>
      <c r="D1786" s="18" t="str">
        <f t="shared" si="82"/>
        <v>14X6.35MAG-RACER BALL 6.35MM-BEARING-BTM</v>
      </c>
      <c r="E1786" s="36">
        <f t="shared" si="83"/>
        <v>18</v>
      </c>
      <c r="F1786" s="36">
        <f t="shared" si="81"/>
        <v>9</v>
      </c>
      <c r="G1786" s="14"/>
    </row>
    <row r="1787" spans="1:7" ht="13.5" customHeight="1">
      <c r="A1787" s="165">
        <v>2756</v>
      </c>
      <c r="B1787" s="166">
        <v>45970</v>
      </c>
      <c r="C1787" s="30" t="s">
        <v>78</v>
      </c>
      <c r="D1787" s="18" t="str">
        <f t="shared" si="82"/>
        <v>ZEAL/REO-RACER NUT-M24X3 HEX 32 MM-YZP</v>
      </c>
      <c r="E1787" s="36">
        <f t="shared" si="83"/>
        <v>18</v>
      </c>
      <c r="F1787" s="36">
        <f t="shared" si="81"/>
        <v>9</v>
      </c>
      <c r="G1787" s="14"/>
    </row>
    <row r="1788" spans="1:7" ht="13.5" customHeight="1">
      <c r="A1788" s="165">
        <v>2756</v>
      </c>
      <c r="B1788" s="166">
        <v>45970</v>
      </c>
      <c r="C1788" s="30" t="s">
        <v>83</v>
      </c>
      <c r="D1788" s="18" t="str">
        <f t="shared" si="82"/>
        <v>ZEAL/REO-RACER NUT-M24X3 HEX 46 MM-YZP</v>
      </c>
      <c r="E1788" s="36">
        <f t="shared" si="83"/>
        <v>18</v>
      </c>
      <c r="F1788" s="36">
        <f t="shared" si="81"/>
        <v>9</v>
      </c>
      <c r="G1788" s="14"/>
    </row>
    <row r="1789" spans="1:7" ht="13.5" customHeight="1">
      <c r="A1789" s="165">
        <v>2756</v>
      </c>
      <c r="B1789" s="166">
        <v>45970</v>
      </c>
      <c r="C1789" s="30" t="s">
        <v>88</v>
      </c>
      <c r="D1789" s="18" t="str">
        <f t="shared" si="82"/>
        <v>FORK RACER DUST CAP-PP</v>
      </c>
      <c r="E1789" s="36">
        <f t="shared" si="83"/>
        <v>18</v>
      </c>
      <c r="F1789" s="36">
        <f t="shared" ref="F1789:F1852" si="84">VLOOKUP(C1789,Old,8,FALSE)</f>
        <v>20</v>
      </c>
      <c r="G1789" s="14"/>
    </row>
    <row r="1790" spans="1:7" ht="13.5" customHeight="1">
      <c r="A1790" s="165">
        <v>2756</v>
      </c>
      <c r="B1790" s="166">
        <v>45970</v>
      </c>
      <c r="C1790" s="30" t="s">
        <v>82</v>
      </c>
      <c r="D1790" s="18" t="str">
        <f t="shared" si="82"/>
        <v>MAGNUS HS-Front Brake Cable</v>
      </c>
      <c r="E1790" s="36">
        <f t="shared" si="83"/>
        <v>18</v>
      </c>
      <c r="F1790" s="36">
        <f t="shared" si="84"/>
        <v>8</v>
      </c>
      <c r="G1790" s="14"/>
    </row>
    <row r="1791" spans="1:7" ht="13.5" customHeight="1">
      <c r="A1791" s="165">
        <v>2756</v>
      </c>
      <c r="B1791" s="166">
        <v>45970</v>
      </c>
      <c r="C1791" s="30" t="s">
        <v>81</v>
      </c>
      <c r="D1791" s="18" t="str">
        <f t="shared" si="82"/>
        <v>MAGNUS HS-Front HBS  Brake Cable</v>
      </c>
      <c r="E1791" s="36">
        <f t="shared" si="83"/>
        <v>18</v>
      </c>
      <c r="F1791" s="36">
        <f t="shared" si="84"/>
        <v>5</v>
      </c>
      <c r="G1791" s="14"/>
    </row>
    <row r="1792" spans="1:7" ht="13.5" customHeight="1">
      <c r="A1792" s="165">
        <v>2760</v>
      </c>
      <c r="B1792" s="166">
        <v>45970</v>
      </c>
      <c r="C1792" s="30" t="s">
        <v>82</v>
      </c>
      <c r="D1792" s="18" t="str">
        <f t="shared" si="82"/>
        <v>MAGNUS HS-Front Brake Cable</v>
      </c>
      <c r="E1792" s="36">
        <f t="shared" si="83"/>
        <v>18</v>
      </c>
      <c r="F1792" s="36">
        <f t="shared" si="84"/>
        <v>8</v>
      </c>
      <c r="G1792" s="14"/>
    </row>
    <row r="1793" spans="1:7" ht="13.5" customHeight="1">
      <c r="A1793" s="165">
        <v>2760</v>
      </c>
      <c r="B1793" s="166">
        <v>45970</v>
      </c>
      <c r="C1793" s="30" t="s">
        <v>70</v>
      </c>
      <c r="D1793" s="18" t="str">
        <f t="shared" ref="D1793:D1856" si="85">VLOOKUP(C1793,Old,2,FALSE)</f>
        <v>Brake Shoe Magnus</v>
      </c>
      <c r="E1793" s="36">
        <f t="shared" ref="E1793:E1856" si="86">VLOOKUP(C1793,Old,9,FALSE)</f>
        <v>18</v>
      </c>
      <c r="F1793" s="36">
        <f t="shared" si="84"/>
        <v>35</v>
      </c>
      <c r="G1793" s="14"/>
    </row>
    <row r="1794" spans="1:7" ht="13.5" customHeight="1">
      <c r="A1794" s="165">
        <v>2761</v>
      </c>
      <c r="B1794" s="166">
        <v>45970</v>
      </c>
      <c r="C1794" s="30" t="s">
        <v>214</v>
      </c>
      <c r="D1794" s="18" t="str">
        <f t="shared" si="85"/>
        <v>MAG-FRONT PANEL LH-ABS-GR BLK DM</v>
      </c>
      <c r="E1794" s="36">
        <f t="shared" si="86"/>
        <v>18</v>
      </c>
      <c r="F1794" s="36">
        <f t="shared" si="84"/>
        <v>1</v>
      </c>
      <c r="G1794" s="14"/>
    </row>
    <row r="1795" spans="1:7" ht="13.5" customHeight="1">
      <c r="A1795" s="165">
        <v>2761</v>
      </c>
      <c r="B1795" s="166">
        <v>45970</v>
      </c>
      <c r="C1795" s="30" t="s">
        <v>189</v>
      </c>
      <c r="D1795" s="18" t="str">
        <f t="shared" si="85"/>
        <v>MAG-FRONT PANEL RH-ABS-GR BLK DM</v>
      </c>
      <c r="E1795" s="36">
        <f t="shared" si="86"/>
        <v>18</v>
      </c>
      <c r="F1795" s="36">
        <f t="shared" si="84"/>
        <v>1</v>
      </c>
      <c r="G1795" s="14"/>
    </row>
    <row r="1796" spans="1:7" ht="13.5" customHeight="1">
      <c r="A1796" s="165">
        <v>2761</v>
      </c>
      <c r="B1796" s="166">
        <v>45970</v>
      </c>
      <c r="C1796" s="30" t="s">
        <v>341</v>
      </c>
      <c r="D1796" s="18" t="str">
        <f t="shared" si="85"/>
        <v>MAG-FRONT PANEL TOP-ABS-GR BLK-DM</v>
      </c>
      <c r="E1796" s="36">
        <f t="shared" si="86"/>
        <v>18</v>
      </c>
      <c r="F1796" s="36">
        <f t="shared" si="84"/>
        <v>1</v>
      </c>
      <c r="G1796" s="14"/>
    </row>
    <row r="1797" spans="1:7" ht="13.5" customHeight="1">
      <c r="A1797" s="165">
        <v>2761</v>
      </c>
      <c r="B1797" s="166">
        <v>45970</v>
      </c>
      <c r="C1797" s="30" t="s">
        <v>188</v>
      </c>
      <c r="D1797" s="18" t="str">
        <f t="shared" si="85"/>
        <v>MAG-INS.CLUSTER COVER FRONT-ABS-GR BLK D</v>
      </c>
      <c r="E1797" s="36">
        <f t="shared" si="86"/>
        <v>18</v>
      </c>
      <c r="F1797" s="36">
        <f t="shared" si="84"/>
        <v>1</v>
      </c>
      <c r="G1797" s="14"/>
    </row>
    <row r="1798" spans="1:7" ht="13.5" customHeight="1">
      <c r="A1798" s="165">
        <v>2761</v>
      </c>
      <c r="B1798" s="166">
        <v>45970</v>
      </c>
      <c r="C1798" s="30" t="s">
        <v>55</v>
      </c>
      <c r="D1798" s="18" t="str">
        <f t="shared" si="85"/>
        <v>MAG-INS.CLUSTER COVER REARR-ABS-GR BLK D</v>
      </c>
      <c r="E1798" s="36">
        <f t="shared" si="86"/>
        <v>18</v>
      </c>
      <c r="F1798" s="36">
        <f t="shared" si="84"/>
        <v>0</v>
      </c>
      <c r="G1798" s="14"/>
    </row>
    <row r="1799" spans="1:7" ht="13.5" customHeight="1">
      <c r="A1799" s="165">
        <v>2761</v>
      </c>
      <c r="B1799" s="166">
        <v>45970</v>
      </c>
      <c r="C1799" s="30" t="s">
        <v>215</v>
      </c>
      <c r="D1799" s="18" t="str">
        <f t="shared" si="85"/>
        <v>MAG-PROTECTION BOARD LH-ABS-GR BLK DM</v>
      </c>
      <c r="E1799" s="36">
        <f t="shared" si="86"/>
        <v>18</v>
      </c>
      <c r="F1799" s="36">
        <f t="shared" si="84"/>
        <v>1</v>
      </c>
      <c r="G1799" s="14"/>
    </row>
    <row r="1800" spans="1:7" ht="13.5" customHeight="1">
      <c r="A1800" s="165">
        <v>2761</v>
      </c>
      <c r="B1800" s="166">
        <v>45970</v>
      </c>
      <c r="C1800" s="30" t="s">
        <v>209</v>
      </c>
      <c r="D1800" s="18" t="str">
        <f t="shared" si="85"/>
        <v>MAG-PROTECTION BOARD RH-ABS-GR BLK DM</v>
      </c>
      <c r="E1800" s="36">
        <f t="shared" si="86"/>
        <v>18</v>
      </c>
      <c r="F1800" s="36">
        <f t="shared" si="84"/>
        <v>1</v>
      </c>
      <c r="G1800" s="14"/>
    </row>
    <row r="1801" spans="1:7" ht="13.5" customHeight="1">
      <c r="A1801" s="165">
        <v>2761</v>
      </c>
      <c r="B1801" s="166">
        <v>45970</v>
      </c>
      <c r="C1801" s="30" t="s">
        <v>565</v>
      </c>
      <c r="D1801" s="18" t="str">
        <f t="shared" si="85"/>
        <v>Magnus-Front Lower Mudguard-PP DM</v>
      </c>
      <c r="E1801" s="36">
        <f t="shared" si="86"/>
        <v>18</v>
      </c>
      <c r="F1801" s="36">
        <f t="shared" si="84"/>
        <v>2</v>
      </c>
      <c r="G1801" s="14"/>
    </row>
    <row r="1802" spans="1:7" ht="13.5" customHeight="1">
      <c r="A1802" s="165">
        <v>2761</v>
      </c>
      <c r="B1802" s="166">
        <v>45970</v>
      </c>
      <c r="C1802" s="30" t="s">
        <v>406</v>
      </c>
      <c r="D1802" s="18" t="str">
        <f t="shared" si="85"/>
        <v>Magnus-Protection Board Bottom LH-PP DM</v>
      </c>
      <c r="E1802" s="36">
        <f t="shared" si="86"/>
        <v>18</v>
      </c>
      <c r="F1802" s="36">
        <f t="shared" si="84"/>
        <v>2</v>
      </c>
      <c r="G1802" s="14"/>
    </row>
    <row r="1803" spans="1:7" ht="13.5" customHeight="1">
      <c r="A1803" s="165">
        <v>2759</v>
      </c>
      <c r="B1803" s="166">
        <v>45970</v>
      </c>
      <c r="C1803" s="30" t="s">
        <v>130</v>
      </c>
      <c r="D1803" s="18" t="str">
        <f t="shared" si="85"/>
        <v>HORN SWITCH-DM</v>
      </c>
      <c r="E1803" s="36">
        <f t="shared" si="86"/>
        <v>18</v>
      </c>
      <c r="F1803" s="36">
        <f t="shared" si="84"/>
        <v>5</v>
      </c>
      <c r="G1803" s="14"/>
    </row>
    <row r="1804" spans="1:7" ht="13.5" customHeight="1">
      <c r="A1804" s="165">
        <v>2744</v>
      </c>
      <c r="B1804" s="166">
        <v>45970</v>
      </c>
      <c r="C1804" s="30" t="s">
        <v>210</v>
      </c>
      <c r="D1804" s="18" t="str">
        <f t="shared" si="85"/>
        <v>MAGNUS FRONT PANEL LH-ABS-GALACTIC GREY</v>
      </c>
      <c r="E1804" s="36">
        <f t="shared" si="86"/>
        <v>18</v>
      </c>
      <c r="F1804" s="36">
        <f t="shared" si="84"/>
        <v>4</v>
      </c>
      <c r="G1804" s="14"/>
    </row>
    <row r="1805" spans="1:7" ht="13.5" customHeight="1">
      <c r="A1805" s="165">
        <v>2744</v>
      </c>
      <c r="B1805" s="166">
        <v>45970</v>
      </c>
      <c r="C1805" s="30" t="s">
        <v>223</v>
      </c>
      <c r="D1805" s="18" t="str">
        <f t="shared" si="85"/>
        <v>MAGNUS FRONT PANEL RH-ABS-GALACTIC GREY</v>
      </c>
      <c r="E1805" s="36">
        <f t="shared" si="86"/>
        <v>18</v>
      </c>
      <c r="F1805" s="36">
        <f t="shared" si="84"/>
        <v>2</v>
      </c>
      <c r="G1805" s="14"/>
    </row>
    <row r="1806" spans="1:7" ht="13.5" customHeight="1">
      <c r="A1806" s="165">
        <v>2744</v>
      </c>
      <c r="B1806" s="166">
        <v>45970</v>
      </c>
      <c r="C1806" s="30" t="s">
        <v>233</v>
      </c>
      <c r="D1806" s="18" t="str">
        <f t="shared" si="85"/>
        <v>MAG-PROTECTION BOARD LH-ABS-GALACTIC</v>
      </c>
      <c r="E1806" s="36">
        <f t="shared" si="86"/>
        <v>18</v>
      </c>
      <c r="F1806" s="36">
        <f t="shared" si="84"/>
        <v>2</v>
      </c>
      <c r="G1806" s="14"/>
    </row>
    <row r="1807" spans="1:7" ht="13.5" customHeight="1">
      <c r="A1807" s="165">
        <v>2744</v>
      </c>
      <c r="B1807" s="166">
        <v>45970</v>
      </c>
      <c r="C1807" s="30" t="s">
        <v>213</v>
      </c>
      <c r="D1807" s="18" t="str">
        <f t="shared" si="85"/>
        <v>MAG-PROTECTION BOARD RH-ABS-GALACTIC</v>
      </c>
      <c r="E1807" s="36">
        <f t="shared" si="86"/>
        <v>18</v>
      </c>
      <c r="F1807" s="36">
        <f t="shared" si="84"/>
        <v>3</v>
      </c>
      <c r="G1807" s="14"/>
    </row>
    <row r="1808" spans="1:7" ht="13.5" customHeight="1">
      <c r="A1808" s="165">
        <v>2744</v>
      </c>
      <c r="B1808" s="166">
        <v>45970</v>
      </c>
      <c r="C1808" s="30" t="s">
        <v>75</v>
      </c>
      <c r="D1808" s="18" t="str">
        <f t="shared" si="85"/>
        <v>MAGNUS-GLOVE BOX-DM</v>
      </c>
      <c r="E1808" s="36">
        <f t="shared" si="86"/>
        <v>18</v>
      </c>
      <c r="F1808" s="36">
        <f t="shared" si="84"/>
        <v>2</v>
      </c>
      <c r="G1808" s="14"/>
    </row>
    <row r="1809" spans="1:7" ht="13.5" customHeight="1">
      <c r="A1809" s="165">
        <v>2744</v>
      </c>
      <c r="B1809" s="166">
        <v>45970</v>
      </c>
      <c r="C1809" s="30" t="s">
        <v>79</v>
      </c>
      <c r="D1809" s="18" t="str">
        <f t="shared" si="85"/>
        <v>Magnus-Foot board DM</v>
      </c>
      <c r="E1809" s="36">
        <f t="shared" si="86"/>
        <v>18</v>
      </c>
      <c r="F1809" s="36">
        <f t="shared" si="84"/>
        <v>2</v>
      </c>
      <c r="G1809" s="14"/>
    </row>
    <row r="1810" spans="1:7" ht="13.5" customHeight="1">
      <c r="A1810" s="165">
        <v>2744</v>
      </c>
      <c r="B1810" s="166">
        <v>45970</v>
      </c>
      <c r="C1810" s="30" t="s">
        <v>565</v>
      </c>
      <c r="D1810" s="18" t="str">
        <f t="shared" si="85"/>
        <v>Magnus-Front Lower Mudguard-PP DM</v>
      </c>
      <c r="E1810" s="36">
        <f t="shared" si="86"/>
        <v>18</v>
      </c>
      <c r="F1810" s="36">
        <f t="shared" si="84"/>
        <v>2</v>
      </c>
      <c r="G1810" s="14"/>
    </row>
    <row r="1811" spans="1:7" ht="13.5" customHeight="1">
      <c r="A1811" s="165">
        <v>2744</v>
      </c>
      <c r="B1811" s="166">
        <v>45970</v>
      </c>
      <c r="C1811" s="30" t="s">
        <v>328</v>
      </c>
      <c r="D1811" s="18" t="str">
        <f t="shared" si="85"/>
        <v>MAG/PWR-FRAME NUMBER COVER-PP-BLACK</v>
      </c>
      <c r="E1811" s="36">
        <f t="shared" si="86"/>
        <v>18</v>
      </c>
      <c r="F1811" s="36">
        <f t="shared" si="84"/>
        <v>6</v>
      </c>
      <c r="G1811" s="14"/>
    </row>
    <row r="1812" spans="1:7" ht="13.5" customHeight="1">
      <c r="A1812" s="165">
        <v>2754</v>
      </c>
      <c r="B1812" s="166">
        <v>45969</v>
      </c>
      <c r="C1812" s="30" t="s">
        <v>81</v>
      </c>
      <c r="D1812" s="18" t="str">
        <f t="shared" si="85"/>
        <v>MAGNUS HS-Front HBS  Brake Cable</v>
      </c>
      <c r="E1812" s="36">
        <f t="shared" si="86"/>
        <v>18</v>
      </c>
      <c r="F1812" s="36">
        <f t="shared" si="84"/>
        <v>5</v>
      </c>
      <c r="G1812" s="14"/>
    </row>
    <row r="1813" spans="1:7" ht="13.5" customHeight="1">
      <c r="A1813" s="165">
        <v>2754</v>
      </c>
      <c r="B1813" s="166">
        <v>45969</v>
      </c>
      <c r="C1813" s="30" t="s">
        <v>80</v>
      </c>
      <c r="D1813" s="18" t="str">
        <f t="shared" si="85"/>
        <v>MAGNUS HS-Rear Brake Cable</v>
      </c>
      <c r="E1813" s="36">
        <f t="shared" si="86"/>
        <v>18</v>
      </c>
      <c r="F1813" s="36">
        <f t="shared" si="84"/>
        <v>9</v>
      </c>
      <c r="G1813" s="14"/>
    </row>
    <row r="1814" spans="1:7" ht="13.5" customHeight="1">
      <c r="A1814" s="165">
        <v>2749</v>
      </c>
      <c r="B1814" s="166">
        <v>45969</v>
      </c>
      <c r="C1814" s="30" t="s">
        <v>1236</v>
      </c>
      <c r="D1814" s="18" t="str">
        <f t="shared" si="85"/>
        <v>ZEAL/MAG-60V WL.CONTROLLER KIT ASY-X</v>
      </c>
      <c r="E1814" s="36">
        <f t="shared" si="86"/>
        <v>18</v>
      </c>
      <c r="F1814" s="36">
        <f t="shared" si="84"/>
        <v>-1</v>
      </c>
      <c r="G1814" s="14"/>
    </row>
    <row r="1815" spans="1:7" ht="13.5" customHeight="1">
      <c r="A1815" s="165">
        <v>2749</v>
      </c>
      <c r="B1815" s="166">
        <v>45969</v>
      </c>
      <c r="C1815" s="30" t="s">
        <v>132</v>
      </c>
      <c r="D1815" s="18" t="str">
        <f t="shared" si="85"/>
        <v>Zeal-Throttle-Black-DM</v>
      </c>
      <c r="E1815" s="36">
        <f t="shared" si="86"/>
        <v>18</v>
      </c>
      <c r="F1815" s="36">
        <f t="shared" si="84"/>
        <v>2</v>
      </c>
      <c r="G1815" s="14"/>
    </row>
    <row r="1816" spans="1:7" ht="13.5" customHeight="1">
      <c r="A1816" s="165">
        <v>2732</v>
      </c>
      <c r="B1816" s="166">
        <v>45968</v>
      </c>
      <c r="C1816" s="30" t="s">
        <v>315</v>
      </c>
      <c r="D1816" s="18" t="str">
        <f t="shared" si="85"/>
        <v>Auto Socket Chagori 2+4</v>
      </c>
      <c r="E1816" s="36">
        <f t="shared" si="86"/>
        <v>18</v>
      </c>
      <c r="F1816" s="36">
        <f t="shared" si="84"/>
        <v>7</v>
      </c>
      <c r="G1816" s="14"/>
    </row>
    <row r="1817" spans="1:7" ht="13.5" customHeight="1">
      <c r="A1817" s="165">
        <v>2732</v>
      </c>
      <c r="B1817" s="166">
        <v>45968</v>
      </c>
      <c r="C1817" s="30" t="s">
        <v>162</v>
      </c>
      <c r="D1817" s="18" t="str">
        <f t="shared" si="85"/>
        <v>LUGG-BOX-FRONT COVER-LID-PP-BK</v>
      </c>
      <c r="E1817" s="36">
        <f t="shared" si="86"/>
        <v>18</v>
      </c>
      <c r="F1817" s="36">
        <f t="shared" si="84"/>
        <v>7</v>
      </c>
      <c r="G1817" s="14"/>
    </row>
    <row r="1818" spans="1:7" ht="13.5" customHeight="1">
      <c r="A1818" s="165">
        <v>2732</v>
      </c>
      <c r="B1818" s="166">
        <v>45968</v>
      </c>
      <c r="C1818" s="30" t="s">
        <v>64</v>
      </c>
      <c r="D1818" s="18" t="str">
        <f t="shared" si="85"/>
        <v>Front Bearing Kit 6201RS (Pair)</v>
      </c>
      <c r="E1818" s="36">
        <f t="shared" si="86"/>
        <v>18</v>
      </c>
      <c r="F1818" s="36">
        <f t="shared" si="84"/>
        <v>6</v>
      </c>
      <c r="G1818" s="14"/>
    </row>
    <row r="1819" spans="1:7" ht="13.5" customHeight="1">
      <c r="A1819" s="165">
        <v>2750</v>
      </c>
      <c r="B1819" s="166">
        <v>45968</v>
      </c>
      <c r="C1819" s="30" t="s">
        <v>76</v>
      </c>
      <c r="D1819" s="18" t="str">
        <f t="shared" si="85"/>
        <v>Rear Bearing 6204LLU</v>
      </c>
      <c r="E1819" s="36">
        <f t="shared" si="86"/>
        <v>18</v>
      </c>
      <c r="F1819" s="36">
        <f t="shared" si="84"/>
        <v>22</v>
      </c>
      <c r="G1819" s="14"/>
    </row>
    <row r="1820" spans="1:7" ht="13.5" customHeight="1">
      <c r="A1820" s="165" t="s">
        <v>7631</v>
      </c>
      <c r="B1820" s="166">
        <v>45967</v>
      </c>
      <c r="C1820" s="30" t="s">
        <v>129</v>
      </c>
      <c r="D1820" s="18" t="str">
        <f t="shared" si="85"/>
        <v>Rear View Mirror Winner Magnus</v>
      </c>
      <c r="E1820" s="36">
        <f t="shared" si="86"/>
        <v>18</v>
      </c>
      <c r="F1820" s="36">
        <f t="shared" si="84"/>
        <v>34</v>
      </c>
      <c r="G1820" s="14"/>
    </row>
    <row r="1821" spans="1:7" ht="13.5" customHeight="1">
      <c r="A1821" s="165">
        <v>2748</v>
      </c>
      <c r="B1821" s="166">
        <v>45967</v>
      </c>
      <c r="C1821" s="30" t="s">
        <v>77</v>
      </c>
      <c r="D1821" s="18" t="str">
        <f t="shared" si="85"/>
        <v>CHARGER-CAN 1-60V7. 5A</v>
      </c>
      <c r="E1821" s="36">
        <f t="shared" si="86"/>
        <v>5</v>
      </c>
      <c r="F1821" s="36">
        <f t="shared" si="84"/>
        <v>1</v>
      </c>
      <c r="G1821" s="14"/>
    </row>
    <row r="1822" spans="1:7" ht="13.5" customHeight="1">
      <c r="A1822" s="165">
        <v>2740</v>
      </c>
      <c r="B1822" s="56" t="s">
        <v>7667</v>
      </c>
      <c r="C1822" s="30" t="s">
        <v>82</v>
      </c>
      <c r="D1822" s="18" t="str">
        <f t="shared" si="85"/>
        <v>MAGNUS HS-Front Brake Cable</v>
      </c>
      <c r="E1822" s="36">
        <f t="shared" si="86"/>
        <v>18</v>
      </c>
      <c r="F1822" s="36">
        <f t="shared" si="84"/>
        <v>8</v>
      </c>
      <c r="G1822" s="14"/>
    </row>
    <row r="1823" spans="1:7" ht="13.5" customHeight="1">
      <c r="A1823" s="165">
        <v>2740</v>
      </c>
      <c r="B1823" s="56" t="s">
        <v>7667</v>
      </c>
      <c r="C1823" s="30" t="s">
        <v>81</v>
      </c>
      <c r="D1823" s="18" t="str">
        <f t="shared" si="85"/>
        <v>MAGNUS HS-Front HBS  Brake Cable</v>
      </c>
      <c r="E1823" s="36">
        <f t="shared" si="86"/>
        <v>18</v>
      </c>
      <c r="F1823" s="36">
        <f t="shared" si="84"/>
        <v>5</v>
      </c>
      <c r="G1823" s="14"/>
    </row>
    <row r="1824" spans="1:7" ht="13.5" customHeight="1">
      <c r="A1824" s="165">
        <v>2740</v>
      </c>
      <c r="B1824" s="56" t="s">
        <v>7667</v>
      </c>
      <c r="C1824" s="30" t="s">
        <v>80</v>
      </c>
      <c r="D1824" s="18" t="str">
        <f t="shared" si="85"/>
        <v>MAGNUS HS-Rear Brake Cable</v>
      </c>
      <c r="E1824" s="36">
        <f t="shared" si="86"/>
        <v>18</v>
      </c>
      <c r="F1824" s="36">
        <f t="shared" si="84"/>
        <v>9</v>
      </c>
      <c r="G1824" s="14"/>
    </row>
    <row r="1825" spans="1:7" ht="13.5" customHeight="1">
      <c r="A1825" s="165">
        <v>2740</v>
      </c>
      <c r="B1825" s="56" t="s">
        <v>7667</v>
      </c>
      <c r="C1825" s="30" t="s">
        <v>408</v>
      </c>
      <c r="D1825" s="18" t="str">
        <f t="shared" si="85"/>
        <v>BRAKE SENSOR</v>
      </c>
      <c r="E1825" s="36">
        <f t="shared" si="86"/>
        <v>18</v>
      </c>
      <c r="F1825" s="36">
        <f t="shared" si="84"/>
        <v>-4</v>
      </c>
      <c r="G1825" s="14"/>
    </row>
    <row r="1826" spans="1:7" ht="13.5" customHeight="1">
      <c r="A1826" s="165">
        <v>2740</v>
      </c>
      <c r="B1826" s="56" t="s">
        <v>7667</v>
      </c>
      <c r="C1826" s="30" t="s">
        <v>202</v>
      </c>
      <c r="D1826" s="18" t="str">
        <f t="shared" si="85"/>
        <v>Headlight Bulb</v>
      </c>
      <c r="E1826" s="36">
        <f t="shared" si="86"/>
        <v>18</v>
      </c>
      <c r="F1826" s="36">
        <f t="shared" si="84"/>
        <v>13</v>
      </c>
      <c r="G1826" s="14"/>
    </row>
    <row r="1827" spans="1:7" ht="13.5" customHeight="1">
      <c r="A1827" s="165">
        <v>2740</v>
      </c>
      <c r="B1827" s="56" t="s">
        <v>7667</v>
      </c>
      <c r="C1827" s="30" t="s">
        <v>70</v>
      </c>
      <c r="D1827" s="18" t="str">
        <f t="shared" si="85"/>
        <v>Brake Shoe Magnus</v>
      </c>
      <c r="E1827" s="36">
        <f t="shared" si="86"/>
        <v>18</v>
      </c>
      <c r="F1827" s="36">
        <f t="shared" si="84"/>
        <v>35</v>
      </c>
      <c r="G1827" s="14"/>
    </row>
    <row r="1828" spans="1:7" ht="13.5" customHeight="1">
      <c r="A1828" s="165">
        <v>2740</v>
      </c>
      <c r="B1828" s="56" t="s">
        <v>7667</v>
      </c>
      <c r="C1828" s="30" t="s">
        <v>64</v>
      </c>
      <c r="D1828" s="18" t="str">
        <f t="shared" si="85"/>
        <v>Front Bearing Kit 6201RS (Pair)</v>
      </c>
      <c r="E1828" s="36">
        <f t="shared" si="86"/>
        <v>18</v>
      </c>
      <c r="F1828" s="36">
        <f t="shared" si="84"/>
        <v>6</v>
      </c>
      <c r="G1828" s="14"/>
    </row>
    <row r="1829" spans="1:7" ht="13.5" customHeight="1">
      <c r="A1829" s="165">
        <v>2747</v>
      </c>
      <c r="B1829" s="166">
        <v>45966</v>
      </c>
      <c r="C1829" s="30" t="s">
        <v>633</v>
      </c>
      <c r="D1829" s="18" t="str">
        <f t="shared" si="85"/>
        <v>7.5A CHARGER PHASE-0</v>
      </c>
      <c r="E1829" s="36">
        <f t="shared" si="86"/>
        <v>5</v>
      </c>
      <c r="F1829" s="36">
        <f t="shared" si="84"/>
        <v>0</v>
      </c>
      <c r="G1829" s="14"/>
    </row>
    <row r="1830" spans="1:7" ht="13.5" customHeight="1">
      <c r="A1830" s="165">
        <v>2746</v>
      </c>
      <c r="B1830" s="166">
        <v>45966</v>
      </c>
      <c r="C1830" s="30" t="s">
        <v>1088</v>
      </c>
      <c r="D1830" s="18" t="str">
        <f t="shared" si="85"/>
        <v>Auto Socket Magnus</v>
      </c>
      <c r="E1830" s="36">
        <f t="shared" si="86"/>
        <v>18</v>
      </c>
      <c r="F1830" s="36">
        <f t="shared" si="84"/>
        <v>1</v>
      </c>
      <c r="G1830" s="14"/>
    </row>
    <row r="1831" spans="1:7" ht="13.5" customHeight="1">
      <c r="A1831" s="165">
        <v>2745</v>
      </c>
      <c r="B1831" s="166">
        <v>45966</v>
      </c>
      <c r="C1831" s="14" t="s">
        <v>62</v>
      </c>
      <c r="D1831" s="18" t="str">
        <f t="shared" si="85"/>
        <v>MAGNUS-LOCK SET-PAVNA DM</v>
      </c>
      <c r="E1831" s="36">
        <f t="shared" si="86"/>
        <v>18</v>
      </c>
      <c r="F1831" s="36">
        <f t="shared" si="84"/>
        <v>4</v>
      </c>
      <c r="G1831" s="14"/>
    </row>
    <row r="1832" spans="1:7" ht="13.5" customHeight="1">
      <c r="A1832" s="165">
        <v>2734</v>
      </c>
      <c r="B1832" s="166">
        <v>45965</v>
      </c>
      <c r="C1832" s="14" t="s">
        <v>126</v>
      </c>
      <c r="D1832" s="18" t="str">
        <f t="shared" si="85"/>
        <v>Switch</v>
      </c>
      <c r="E1832" s="36">
        <f t="shared" si="86"/>
        <v>18</v>
      </c>
      <c r="F1832" s="36">
        <f t="shared" si="84"/>
        <v>101</v>
      </c>
      <c r="G1832" s="14"/>
    </row>
    <row r="1833" spans="1:7" ht="13.5" customHeight="1">
      <c r="A1833" s="165">
        <v>2734</v>
      </c>
      <c r="B1833" s="166">
        <v>45965</v>
      </c>
      <c r="C1833" s="14" t="s">
        <v>126</v>
      </c>
      <c r="D1833" s="18" t="str">
        <f t="shared" si="85"/>
        <v>Switch</v>
      </c>
      <c r="E1833" s="36">
        <f t="shared" si="86"/>
        <v>18</v>
      </c>
      <c r="F1833" s="36">
        <f t="shared" si="84"/>
        <v>101</v>
      </c>
      <c r="G1833" s="14"/>
    </row>
    <row r="1834" spans="1:7" ht="13.5" customHeight="1">
      <c r="A1834" s="165">
        <v>2733</v>
      </c>
      <c r="B1834" s="166">
        <v>45965</v>
      </c>
      <c r="C1834" s="14" t="s">
        <v>64</v>
      </c>
      <c r="D1834" s="18" t="str">
        <f t="shared" si="85"/>
        <v>Front Bearing Kit 6201RS (Pair)</v>
      </c>
      <c r="E1834" s="36">
        <f t="shared" si="86"/>
        <v>18</v>
      </c>
      <c r="F1834" s="36">
        <f t="shared" si="84"/>
        <v>6</v>
      </c>
      <c r="G1834" s="14"/>
    </row>
    <row r="1835" spans="1:7" ht="13.5" customHeight="1">
      <c r="A1835" s="165">
        <v>2738</v>
      </c>
      <c r="B1835" s="166">
        <v>45965</v>
      </c>
      <c r="C1835" s="14" t="s">
        <v>126</v>
      </c>
      <c r="D1835" s="18" t="str">
        <f t="shared" si="85"/>
        <v>Switch</v>
      </c>
      <c r="E1835" s="36">
        <f t="shared" si="86"/>
        <v>18</v>
      </c>
      <c r="F1835" s="36">
        <f t="shared" si="84"/>
        <v>101</v>
      </c>
      <c r="G1835" s="14"/>
    </row>
    <row r="1836" spans="1:7" ht="13.5" customHeight="1">
      <c r="A1836" s="165">
        <v>2731</v>
      </c>
      <c r="B1836" s="166">
        <v>45963</v>
      </c>
      <c r="C1836" s="14" t="s">
        <v>48</v>
      </c>
      <c r="D1836" s="18" t="str">
        <f t="shared" si="85"/>
        <v>BRAKE LEVER RH-ALU BLK PC -ADVIK</v>
      </c>
      <c r="E1836" s="36">
        <f t="shared" si="86"/>
        <v>18</v>
      </c>
      <c r="F1836" s="36">
        <f t="shared" si="84"/>
        <v>1</v>
      </c>
      <c r="G1836" s="14"/>
    </row>
    <row r="1837" spans="1:7" ht="13.5" customHeight="1">
      <c r="A1837" s="165">
        <v>2731</v>
      </c>
      <c r="B1837" s="166">
        <v>45963</v>
      </c>
      <c r="C1837" s="14" t="s">
        <v>243</v>
      </c>
      <c r="D1837" s="18" t="str">
        <f t="shared" si="85"/>
        <v>Connectioion Boxn Cable Junct</v>
      </c>
      <c r="E1837" s="36">
        <f t="shared" si="86"/>
        <v>18</v>
      </c>
      <c r="F1837" s="36">
        <f t="shared" si="84"/>
        <v>43</v>
      </c>
      <c r="G1837" s="14"/>
    </row>
    <row r="1838" spans="1:7" ht="13.5" customHeight="1">
      <c r="A1838" s="165">
        <v>2728</v>
      </c>
      <c r="B1838" s="166">
        <v>45963</v>
      </c>
      <c r="C1838" s="14" t="s">
        <v>245</v>
      </c>
      <c r="D1838" s="18" t="str">
        <f t="shared" si="85"/>
        <v>ZEAL/MAG-MOTOR CONNECTING WIRE</v>
      </c>
      <c r="E1838" s="36">
        <f t="shared" si="86"/>
        <v>18</v>
      </c>
      <c r="F1838" s="36">
        <f t="shared" si="84"/>
        <v>1</v>
      </c>
      <c r="G1838" s="14"/>
    </row>
    <row r="1839" spans="1:7" ht="13.5" customHeight="1">
      <c r="A1839" s="165">
        <v>2728</v>
      </c>
      <c r="B1839" s="166">
        <v>45963</v>
      </c>
      <c r="C1839" s="14" t="s">
        <v>350</v>
      </c>
      <c r="D1839" s="18" t="str">
        <f t="shared" si="85"/>
        <v>HALL SENSOR PCB ASSEMBLY-Z/M</v>
      </c>
      <c r="E1839" s="36">
        <f t="shared" si="86"/>
        <v>18</v>
      </c>
      <c r="F1839" s="36">
        <f t="shared" si="84"/>
        <v>19</v>
      </c>
      <c r="G1839" s="14"/>
    </row>
    <row r="1840" spans="1:7" ht="13.5" customHeight="1">
      <c r="A1840" s="165">
        <v>2726</v>
      </c>
      <c r="B1840" s="166">
        <v>45962</v>
      </c>
      <c r="C1840" s="14" t="s">
        <v>82</v>
      </c>
      <c r="D1840" s="18" t="str">
        <f t="shared" si="85"/>
        <v>MAGNUS HS-Front Brake Cable</v>
      </c>
      <c r="E1840" s="36">
        <f t="shared" si="86"/>
        <v>18</v>
      </c>
      <c r="F1840" s="36">
        <f t="shared" si="84"/>
        <v>8</v>
      </c>
      <c r="G1840" s="14"/>
    </row>
    <row r="1841" spans="1:7" ht="13.5" customHeight="1">
      <c r="A1841" s="165">
        <v>2726</v>
      </c>
      <c r="B1841" s="166">
        <v>45962</v>
      </c>
      <c r="C1841" s="14" t="s">
        <v>81</v>
      </c>
      <c r="D1841" s="18" t="str">
        <f t="shared" si="85"/>
        <v>MAGNUS HS-Front HBS  Brake Cable</v>
      </c>
      <c r="E1841" s="36">
        <f t="shared" si="86"/>
        <v>18</v>
      </c>
      <c r="F1841" s="36">
        <f t="shared" si="84"/>
        <v>5</v>
      </c>
      <c r="G1841" s="14"/>
    </row>
    <row r="1842" spans="1:7" ht="13.5" customHeight="1">
      <c r="A1842" s="165">
        <v>2726</v>
      </c>
      <c r="B1842" s="166">
        <v>45962</v>
      </c>
      <c r="C1842" s="14" t="s">
        <v>80</v>
      </c>
      <c r="D1842" s="18" t="str">
        <f t="shared" si="85"/>
        <v>MAGNUS HS-Rear Brake Cable</v>
      </c>
      <c r="E1842" s="36">
        <f t="shared" si="86"/>
        <v>18</v>
      </c>
      <c r="F1842" s="36">
        <f t="shared" si="84"/>
        <v>9</v>
      </c>
      <c r="G1842" s="14"/>
    </row>
    <row r="1843" spans="1:7" ht="13.5" customHeight="1">
      <c r="A1843" s="165">
        <v>2726</v>
      </c>
      <c r="B1843" s="166">
        <v>45962</v>
      </c>
      <c r="C1843" s="14" t="s">
        <v>112</v>
      </c>
      <c r="D1843" s="18" t="str">
        <f t="shared" si="85"/>
        <v>MAG/ZEAL-BRAKE CABLE GUIDE-STEEL-ZP-DM</v>
      </c>
      <c r="E1843" s="36">
        <f t="shared" si="86"/>
        <v>18</v>
      </c>
      <c r="F1843" s="36">
        <f t="shared" si="84"/>
        <v>11</v>
      </c>
      <c r="G1843" s="14"/>
    </row>
    <row r="1844" spans="1:7" ht="13.5" customHeight="1">
      <c r="A1844" s="165">
        <v>2726</v>
      </c>
      <c r="B1844" s="166">
        <v>45962</v>
      </c>
      <c r="C1844" s="14" t="s">
        <v>76</v>
      </c>
      <c r="D1844" s="18" t="str">
        <f t="shared" si="85"/>
        <v>Rear Bearing 6204LLU</v>
      </c>
      <c r="E1844" s="36">
        <f t="shared" si="86"/>
        <v>18</v>
      </c>
      <c r="F1844" s="36">
        <f t="shared" si="84"/>
        <v>22</v>
      </c>
      <c r="G1844" s="14"/>
    </row>
    <row r="1845" spans="1:7" ht="13.5" customHeight="1">
      <c r="A1845" s="165">
        <v>2726</v>
      </c>
      <c r="B1845" s="166">
        <v>45962</v>
      </c>
      <c r="C1845" s="14" t="s">
        <v>70</v>
      </c>
      <c r="D1845" s="18" t="str">
        <f t="shared" si="85"/>
        <v>Brake Shoe Magnus</v>
      </c>
      <c r="E1845" s="36">
        <f t="shared" si="86"/>
        <v>18</v>
      </c>
      <c r="F1845" s="36">
        <f t="shared" si="84"/>
        <v>35</v>
      </c>
      <c r="G1845" s="14"/>
    </row>
    <row r="1846" spans="1:7" ht="13.5" customHeight="1">
      <c r="A1846" s="165">
        <v>2726</v>
      </c>
      <c r="B1846" s="166">
        <v>45962</v>
      </c>
      <c r="C1846" s="14" t="s">
        <v>176</v>
      </c>
      <c r="D1846" s="18" t="str">
        <f t="shared" si="85"/>
        <v>MCB</v>
      </c>
      <c r="E1846" s="36">
        <f t="shared" si="86"/>
        <v>0</v>
      </c>
      <c r="F1846" s="36">
        <f t="shared" si="84"/>
        <v>0</v>
      </c>
      <c r="G1846" s="14"/>
    </row>
    <row r="1847" spans="1:7" ht="13.5" customHeight="1">
      <c r="A1847" s="165">
        <v>2672</v>
      </c>
      <c r="B1847" s="166">
        <v>45961</v>
      </c>
      <c r="C1847" s="14" t="s">
        <v>112</v>
      </c>
      <c r="D1847" s="18" t="str">
        <f t="shared" si="85"/>
        <v>MAG/ZEAL-BRAKE CABLE GUIDE-STEEL-ZP-DM</v>
      </c>
      <c r="E1847" s="36">
        <f t="shared" si="86"/>
        <v>18</v>
      </c>
      <c r="F1847" s="36">
        <f t="shared" si="84"/>
        <v>11</v>
      </c>
      <c r="G1847" s="14"/>
    </row>
    <row r="1848" spans="1:7" ht="14.25" customHeight="1">
      <c r="A1848" s="165">
        <v>2672</v>
      </c>
      <c r="B1848" s="166">
        <v>45961</v>
      </c>
      <c r="C1848" s="14" t="s">
        <v>255</v>
      </c>
      <c r="D1848" s="18" t="str">
        <f t="shared" si="85"/>
        <v>Zeal-Front Brake Cable-Black</v>
      </c>
      <c r="E1848" s="36">
        <f t="shared" si="86"/>
        <v>18</v>
      </c>
      <c r="F1848" s="36">
        <f t="shared" si="84"/>
        <v>3</v>
      </c>
      <c r="G1848" s="14"/>
    </row>
    <row r="1849" spans="1:7" ht="14.25" customHeight="1">
      <c r="A1849" s="165">
        <v>2672</v>
      </c>
      <c r="B1849" s="166">
        <v>45961</v>
      </c>
      <c r="C1849" s="14" t="s">
        <v>254</v>
      </c>
      <c r="D1849" s="18" t="str">
        <f t="shared" si="85"/>
        <v>Zeal-Rear Brake Cable-Black</v>
      </c>
      <c r="E1849" s="36">
        <f t="shared" si="86"/>
        <v>18</v>
      </c>
      <c r="F1849" s="36">
        <f t="shared" si="84"/>
        <v>3</v>
      </c>
      <c r="G1849" s="14"/>
    </row>
    <row r="1850" spans="1:7" ht="14.25" customHeight="1">
      <c r="A1850" s="165">
        <v>2672</v>
      </c>
      <c r="B1850" s="166">
        <v>45961</v>
      </c>
      <c r="C1850" s="14" t="s">
        <v>253</v>
      </c>
      <c r="D1850" s="18" t="str">
        <f t="shared" si="85"/>
        <v>Zeal-HBS Brake Cable</v>
      </c>
      <c r="E1850" s="36">
        <f t="shared" si="86"/>
        <v>18</v>
      </c>
      <c r="F1850" s="36">
        <f t="shared" si="84"/>
        <v>3</v>
      </c>
      <c r="G1850" s="14"/>
    </row>
    <row r="1851" spans="1:7" ht="14.25" customHeight="1">
      <c r="A1851" s="165">
        <v>2672</v>
      </c>
      <c r="B1851" s="166">
        <v>45961</v>
      </c>
      <c r="C1851" s="47" t="s">
        <v>44</v>
      </c>
      <c r="D1851" s="18" t="str">
        <f t="shared" si="85"/>
        <v>MAG-FORK STEM RACER-ID30-CH STEEL</v>
      </c>
      <c r="E1851" s="36">
        <f t="shared" si="86"/>
        <v>18</v>
      </c>
      <c r="F1851" s="36">
        <f t="shared" si="84"/>
        <v>9</v>
      </c>
      <c r="G1851" s="14"/>
    </row>
    <row r="1852" spans="1:7" ht="14.25" customHeight="1">
      <c r="A1852" s="165">
        <v>2672</v>
      </c>
      <c r="B1852" s="166">
        <v>45961</v>
      </c>
      <c r="C1852" s="47" t="s">
        <v>56</v>
      </c>
      <c r="D1852" s="18" t="str">
        <f t="shared" si="85"/>
        <v>MAG-BOTTOM RACER CUP-CH STEEL</v>
      </c>
      <c r="E1852" s="36">
        <f t="shared" si="86"/>
        <v>18</v>
      </c>
      <c r="F1852" s="36">
        <f t="shared" si="84"/>
        <v>9</v>
      </c>
      <c r="G1852" s="14"/>
    </row>
    <row r="1853" spans="1:7" ht="14.25" customHeight="1">
      <c r="A1853" s="165">
        <v>2672</v>
      </c>
      <c r="B1853" s="166">
        <v>45961</v>
      </c>
      <c r="C1853" s="47" t="s">
        <v>61</v>
      </c>
      <c r="D1853" s="18" t="str">
        <f t="shared" si="85"/>
        <v>MAG-TOP RACER CUP-CH STEEL</v>
      </c>
      <c r="E1853" s="36">
        <f t="shared" si="86"/>
        <v>18</v>
      </c>
      <c r="F1853" s="36">
        <f t="shared" ref="F1853:F1916" si="87">VLOOKUP(C1853,Old,8,FALSE)</f>
        <v>9</v>
      </c>
      <c r="G1853" s="14"/>
    </row>
    <row r="1854" spans="1:7" ht="14.25" customHeight="1">
      <c r="A1854" s="165">
        <v>2672</v>
      </c>
      <c r="B1854" s="166">
        <v>45961</v>
      </c>
      <c r="C1854" s="47" t="s">
        <v>66</v>
      </c>
      <c r="D1854" s="18" t="str">
        <f t="shared" si="85"/>
        <v>20X4MM MAG-RACER BALL&amp;CAGE-4MM-TOP</v>
      </c>
      <c r="E1854" s="36">
        <f t="shared" si="86"/>
        <v>18</v>
      </c>
      <c r="F1854" s="36">
        <f t="shared" si="87"/>
        <v>9</v>
      </c>
      <c r="G1854" s="14"/>
    </row>
    <row r="1855" spans="1:7" ht="14.25" customHeight="1">
      <c r="A1855" s="165">
        <v>2672</v>
      </c>
      <c r="B1855" s="166">
        <v>45961</v>
      </c>
      <c r="C1855" s="47" t="s">
        <v>73</v>
      </c>
      <c r="D1855" s="18" t="str">
        <f t="shared" si="85"/>
        <v>14X6.35MAG-RACER BALL 6.35MM-BEARING-BTM</v>
      </c>
      <c r="E1855" s="36">
        <f t="shared" si="86"/>
        <v>18</v>
      </c>
      <c r="F1855" s="36">
        <f t="shared" si="87"/>
        <v>9</v>
      </c>
      <c r="G1855" s="14"/>
    </row>
    <row r="1856" spans="1:7" ht="14.25" customHeight="1">
      <c r="A1856" s="165">
        <v>2672</v>
      </c>
      <c r="B1856" s="166">
        <v>45961</v>
      </c>
      <c r="C1856" s="47" t="s">
        <v>78</v>
      </c>
      <c r="D1856" s="18" t="str">
        <f t="shared" si="85"/>
        <v>ZEAL/REO-RACER NUT-M24X3 HEX 32 MM-YZP</v>
      </c>
      <c r="E1856" s="36">
        <f t="shared" si="86"/>
        <v>18</v>
      </c>
      <c r="F1856" s="36">
        <f t="shared" si="87"/>
        <v>9</v>
      </c>
      <c r="G1856" s="14"/>
    </row>
    <row r="1857" spans="1:7" ht="14.25" customHeight="1">
      <c r="A1857" s="165">
        <v>2672</v>
      </c>
      <c r="B1857" s="166">
        <v>45961</v>
      </c>
      <c r="C1857" s="47" t="s">
        <v>83</v>
      </c>
      <c r="D1857" s="18" t="str">
        <f t="shared" ref="D1857:D1920" si="88">VLOOKUP(C1857,Old,2,FALSE)</f>
        <v>ZEAL/REO-RACER NUT-M24X3 HEX 46 MM-YZP</v>
      </c>
      <c r="E1857" s="36">
        <f t="shared" ref="E1857:E1920" si="89">VLOOKUP(C1857,Old,9,FALSE)</f>
        <v>18</v>
      </c>
      <c r="F1857" s="36">
        <f t="shared" si="87"/>
        <v>9</v>
      </c>
      <c r="G1857" s="14"/>
    </row>
    <row r="1858" spans="1:7" ht="14.25" customHeight="1">
      <c r="A1858" s="165">
        <v>2672</v>
      </c>
      <c r="B1858" s="166">
        <v>45961</v>
      </c>
      <c r="C1858" s="47" t="s">
        <v>88</v>
      </c>
      <c r="D1858" s="18" t="str">
        <f t="shared" si="88"/>
        <v>FORK RACER DUST CAP-PP</v>
      </c>
      <c r="E1858" s="36">
        <f t="shared" si="89"/>
        <v>18</v>
      </c>
      <c r="F1858" s="36">
        <f t="shared" si="87"/>
        <v>20</v>
      </c>
      <c r="G1858" s="14"/>
    </row>
    <row r="1859" spans="1:7" ht="14.25" customHeight="1">
      <c r="A1859" s="165">
        <v>2672</v>
      </c>
      <c r="B1859" s="166">
        <v>45961</v>
      </c>
      <c r="C1859" s="56" t="s">
        <v>1010</v>
      </c>
      <c r="D1859" s="18" t="str">
        <f t="shared" si="88"/>
        <v>FLASHER</v>
      </c>
      <c r="E1859" s="36">
        <f t="shared" si="89"/>
        <v>0</v>
      </c>
      <c r="F1859" s="36">
        <f t="shared" si="87"/>
        <v>13</v>
      </c>
      <c r="G1859" s="14"/>
    </row>
    <row r="1860" spans="1:7" ht="14.25" customHeight="1">
      <c r="A1860" s="165">
        <v>2672</v>
      </c>
      <c r="B1860" s="166">
        <v>45961</v>
      </c>
      <c r="C1860" s="56" t="s">
        <v>64</v>
      </c>
      <c r="D1860" s="18" t="str">
        <f t="shared" si="88"/>
        <v>Front Bearing Kit 6201RS (Pair)</v>
      </c>
      <c r="E1860" s="36">
        <f t="shared" si="89"/>
        <v>18</v>
      </c>
      <c r="F1860" s="36">
        <f t="shared" si="87"/>
        <v>6</v>
      </c>
      <c r="G1860" s="14"/>
    </row>
    <row r="1861" spans="1:7" ht="14.25" customHeight="1">
      <c r="A1861" s="165">
        <v>2672</v>
      </c>
      <c r="B1861" s="166">
        <v>45961</v>
      </c>
      <c r="C1861" s="56" t="s">
        <v>70</v>
      </c>
      <c r="D1861" s="18" t="str">
        <f t="shared" si="88"/>
        <v>Brake Shoe Magnus</v>
      </c>
      <c r="E1861" s="36">
        <f t="shared" si="89"/>
        <v>18</v>
      </c>
      <c r="F1861" s="36">
        <f t="shared" si="87"/>
        <v>35</v>
      </c>
      <c r="G1861" s="14"/>
    </row>
    <row r="1862" spans="1:7" ht="14.25" customHeight="1">
      <c r="A1862" s="165">
        <v>2672</v>
      </c>
      <c r="B1862" s="166">
        <v>45961</v>
      </c>
      <c r="C1862" s="56" t="s">
        <v>70</v>
      </c>
      <c r="D1862" s="18" t="str">
        <f t="shared" si="88"/>
        <v>Brake Shoe Magnus</v>
      </c>
      <c r="E1862" s="36">
        <f t="shared" si="89"/>
        <v>18</v>
      </c>
      <c r="F1862" s="36">
        <f t="shared" si="87"/>
        <v>35</v>
      </c>
      <c r="G1862" s="14"/>
    </row>
    <row r="1863" spans="1:7" ht="14.25" customHeight="1">
      <c r="A1863" s="165">
        <v>2724</v>
      </c>
      <c r="B1863" s="166">
        <v>45961</v>
      </c>
      <c r="C1863" s="56" t="s">
        <v>132</v>
      </c>
      <c r="D1863" s="18" t="str">
        <f t="shared" si="88"/>
        <v>Zeal-Throttle-Black-DM</v>
      </c>
      <c r="E1863" s="36">
        <f t="shared" si="89"/>
        <v>18</v>
      </c>
      <c r="F1863" s="36">
        <f t="shared" si="87"/>
        <v>2</v>
      </c>
      <c r="G1863" s="14"/>
    </row>
    <row r="1864" spans="1:7" ht="14.25" customHeight="1">
      <c r="A1864" s="165">
        <v>2724</v>
      </c>
      <c r="B1864" s="166">
        <v>45961</v>
      </c>
      <c r="C1864" s="56" t="s">
        <v>82</v>
      </c>
      <c r="D1864" s="18" t="str">
        <f t="shared" si="88"/>
        <v>MAGNUS HS-Front Brake Cable</v>
      </c>
      <c r="E1864" s="36">
        <f t="shared" si="89"/>
        <v>18</v>
      </c>
      <c r="F1864" s="36">
        <f t="shared" si="87"/>
        <v>8</v>
      </c>
      <c r="G1864" s="14"/>
    </row>
    <row r="1865" spans="1:7" ht="14.25" customHeight="1">
      <c r="A1865" s="165">
        <v>2724</v>
      </c>
      <c r="B1865" s="166">
        <v>45961</v>
      </c>
      <c r="C1865" s="56" t="s">
        <v>81</v>
      </c>
      <c r="D1865" s="18" t="str">
        <f t="shared" si="88"/>
        <v>MAGNUS HS-Front HBS  Brake Cable</v>
      </c>
      <c r="E1865" s="36">
        <f t="shared" si="89"/>
        <v>18</v>
      </c>
      <c r="F1865" s="36">
        <f t="shared" si="87"/>
        <v>5</v>
      </c>
      <c r="G1865" s="14"/>
    </row>
    <row r="1866" spans="1:7" ht="14.25" customHeight="1">
      <c r="A1866" s="165">
        <v>2724</v>
      </c>
      <c r="B1866" s="166">
        <v>45961</v>
      </c>
      <c r="C1866" s="56" t="s">
        <v>80</v>
      </c>
      <c r="D1866" s="18" t="str">
        <f t="shared" si="88"/>
        <v>MAGNUS HS-Rear Brake Cable</v>
      </c>
      <c r="E1866" s="36">
        <f t="shared" si="89"/>
        <v>18</v>
      </c>
      <c r="F1866" s="36">
        <f t="shared" si="87"/>
        <v>9</v>
      </c>
      <c r="G1866" s="14"/>
    </row>
    <row r="1867" spans="1:7" ht="14.25" customHeight="1">
      <c r="A1867" s="165">
        <v>2724</v>
      </c>
      <c r="B1867" s="166">
        <v>45961</v>
      </c>
      <c r="C1867" s="56" t="s">
        <v>129</v>
      </c>
      <c r="D1867" s="18" t="str">
        <f t="shared" si="88"/>
        <v>Rear View Mirror Winner Magnus</v>
      </c>
      <c r="E1867" s="36">
        <f t="shared" si="89"/>
        <v>18</v>
      </c>
      <c r="F1867" s="36">
        <f t="shared" si="87"/>
        <v>34</v>
      </c>
      <c r="G1867" s="14"/>
    </row>
    <row r="1868" spans="1:7" ht="14.25" customHeight="1">
      <c r="A1868" s="165">
        <v>2725</v>
      </c>
      <c r="B1868" s="166">
        <v>45961</v>
      </c>
      <c r="C1868" s="56" t="s">
        <v>1236</v>
      </c>
      <c r="D1868" s="18" t="str">
        <f t="shared" si="88"/>
        <v>ZEAL/MAG-60V WL.CONTROLLER KIT ASY-X</v>
      </c>
      <c r="E1868" s="36">
        <f t="shared" si="89"/>
        <v>18</v>
      </c>
      <c r="F1868" s="36">
        <f t="shared" si="87"/>
        <v>-1</v>
      </c>
      <c r="G1868" s="14"/>
    </row>
    <row r="1869" spans="1:7" ht="14.25" customHeight="1">
      <c r="A1869" s="165">
        <v>2716</v>
      </c>
      <c r="B1869" s="166">
        <v>45961</v>
      </c>
      <c r="C1869" s="54" t="s">
        <v>643</v>
      </c>
      <c r="D1869" s="18" t="str">
        <f t="shared" si="88"/>
        <v>INTERMEDIATE_SHAFT_BEARING_RH</v>
      </c>
      <c r="E1869" s="36">
        <f t="shared" si="89"/>
        <v>18</v>
      </c>
      <c r="F1869" s="36">
        <f t="shared" si="87"/>
        <v>5</v>
      </c>
      <c r="G1869" s="14"/>
    </row>
    <row r="1870" spans="1:7" ht="14.25" customHeight="1">
      <c r="A1870" s="165">
        <v>2716</v>
      </c>
      <c r="B1870" s="55">
        <v>45961</v>
      </c>
      <c r="C1870" s="30" t="s">
        <v>51</v>
      </c>
      <c r="D1870" s="18" t="str">
        <f t="shared" si="88"/>
        <v>NEXUS OIL PALCO 80W90 120Ml</v>
      </c>
      <c r="E1870" s="36">
        <f t="shared" si="89"/>
        <v>18</v>
      </c>
      <c r="F1870" s="36">
        <f t="shared" si="87"/>
        <v>4</v>
      </c>
      <c r="G1870" s="14"/>
    </row>
    <row r="1871" spans="1:7" ht="14.25" customHeight="1">
      <c r="A1871" s="165">
        <v>2716</v>
      </c>
      <c r="B1871" s="166">
        <v>45961</v>
      </c>
      <c r="C1871" s="30" t="s">
        <v>70</v>
      </c>
      <c r="D1871" s="18" t="str">
        <f t="shared" si="88"/>
        <v>Brake Shoe Magnus</v>
      </c>
      <c r="E1871" s="36">
        <f t="shared" si="89"/>
        <v>18</v>
      </c>
      <c r="F1871" s="36">
        <f t="shared" si="87"/>
        <v>35</v>
      </c>
      <c r="G1871" s="14"/>
    </row>
    <row r="1872" spans="1:7" ht="14.25" customHeight="1">
      <c r="A1872" s="165" t="s">
        <v>371</v>
      </c>
      <c r="B1872" s="55">
        <v>45960</v>
      </c>
      <c r="C1872" s="30" t="s">
        <v>597</v>
      </c>
      <c r="D1872" s="18" t="str">
        <f t="shared" si="88"/>
        <v>TWO WAY MODE SWITCH-DM</v>
      </c>
      <c r="E1872" s="36">
        <f t="shared" si="89"/>
        <v>18</v>
      </c>
      <c r="F1872" s="36">
        <f t="shared" si="87"/>
        <v>5</v>
      </c>
      <c r="G1872" s="14"/>
    </row>
    <row r="1873" spans="1:7" ht="14.25" customHeight="1">
      <c r="A1873" s="165" t="s">
        <v>371</v>
      </c>
      <c r="B1873" s="55">
        <v>45960</v>
      </c>
      <c r="C1873" s="30" t="s">
        <v>597</v>
      </c>
      <c r="D1873" s="18" t="str">
        <f t="shared" si="88"/>
        <v>TWO WAY MODE SWITCH-DM</v>
      </c>
      <c r="E1873" s="36">
        <f t="shared" si="89"/>
        <v>18</v>
      </c>
      <c r="F1873" s="36">
        <f t="shared" si="87"/>
        <v>5</v>
      </c>
      <c r="G1873" s="14"/>
    </row>
    <row r="1874" spans="1:7" ht="14.25" customHeight="1">
      <c r="A1874" s="165" t="s">
        <v>371</v>
      </c>
      <c r="B1874" s="55">
        <v>45960</v>
      </c>
      <c r="C1874" s="30" t="s">
        <v>325</v>
      </c>
      <c r="D1874" s="18" t="str">
        <f t="shared" si="88"/>
        <v>IGNITION SWITCH-DM</v>
      </c>
      <c r="E1874" s="36">
        <f t="shared" si="89"/>
        <v>18</v>
      </c>
      <c r="F1874" s="36">
        <f t="shared" si="87"/>
        <v>7</v>
      </c>
      <c r="G1874" s="14"/>
    </row>
    <row r="1875" spans="1:7" ht="14.25" customHeight="1">
      <c r="A1875" s="165" t="s">
        <v>371</v>
      </c>
      <c r="B1875" s="55">
        <v>45960</v>
      </c>
      <c r="C1875" s="30" t="s">
        <v>325</v>
      </c>
      <c r="D1875" s="18" t="str">
        <f t="shared" si="88"/>
        <v>IGNITION SWITCH-DM</v>
      </c>
      <c r="E1875" s="36">
        <f t="shared" si="89"/>
        <v>18</v>
      </c>
      <c r="F1875" s="36">
        <f t="shared" si="87"/>
        <v>7</v>
      </c>
      <c r="G1875" s="14"/>
    </row>
    <row r="1876" spans="1:7" ht="14.25" customHeight="1">
      <c r="A1876" s="165" t="s">
        <v>371</v>
      </c>
      <c r="B1876" s="55">
        <v>45960</v>
      </c>
      <c r="C1876" s="30" t="s">
        <v>130</v>
      </c>
      <c r="D1876" s="18" t="str">
        <f t="shared" si="88"/>
        <v>HORN SWITCH-DM</v>
      </c>
      <c r="E1876" s="36">
        <f t="shared" si="89"/>
        <v>18</v>
      </c>
      <c r="F1876" s="36">
        <f t="shared" si="87"/>
        <v>5</v>
      </c>
      <c r="G1876" s="14"/>
    </row>
    <row r="1877" spans="1:7" ht="14.25" customHeight="1">
      <c r="A1877" s="165" t="s">
        <v>371</v>
      </c>
      <c r="B1877" s="55">
        <v>45960</v>
      </c>
      <c r="C1877" s="30" t="s">
        <v>130</v>
      </c>
      <c r="D1877" s="18" t="str">
        <f t="shared" si="88"/>
        <v>HORN SWITCH-DM</v>
      </c>
      <c r="E1877" s="36">
        <f t="shared" si="89"/>
        <v>18</v>
      </c>
      <c r="F1877" s="36">
        <f t="shared" si="87"/>
        <v>5</v>
      </c>
      <c r="G1877" s="14"/>
    </row>
    <row r="1878" spans="1:7" ht="14.25" customHeight="1">
      <c r="A1878" s="165" t="s">
        <v>371</v>
      </c>
      <c r="B1878" s="55">
        <v>45960</v>
      </c>
      <c r="C1878" s="30" t="s">
        <v>118</v>
      </c>
      <c r="D1878" s="18" t="str">
        <f t="shared" si="88"/>
        <v>TURN INDICATOR SWITCH-DM</v>
      </c>
      <c r="E1878" s="36">
        <f t="shared" si="89"/>
        <v>18</v>
      </c>
      <c r="F1878" s="36">
        <f t="shared" si="87"/>
        <v>3</v>
      </c>
      <c r="G1878" s="14"/>
    </row>
    <row r="1879" spans="1:7" ht="14.25" customHeight="1">
      <c r="A1879" s="165" t="s">
        <v>371</v>
      </c>
      <c r="B1879" s="55">
        <v>45960</v>
      </c>
      <c r="C1879" s="30" t="s">
        <v>118</v>
      </c>
      <c r="D1879" s="18" t="str">
        <f t="shared" si="88"/>
        <v>TURN INDICATOR SWITCH-DM</v>
      </c>
      <c r="E1879" s="36">
        <f t="shared" si="89"/>
        <v>18</v>
      </c>
      <c r="F1879" s="36">
        <f t="shared" si="87"/>
        <v>3</v>
      </c>
      <c r="G1879" s="14"/>
    </row>
    <row r="1880" spans="1:7" ht="14.25" customHeight="1">
      <c r="A1880" s="165">
        <v>2717</v>
      </c>
      <c r="B1880" s="55">
        <v>45960</v>
      </c>
      <c r="C1880" s="65" t="s">
        <v>350</v>
      </c>
      <c r="D1880" s="18" t="str">
        <f t="shared" si="88"/>
        <v>HALL SENSOR PCB ASSEMBLY-Z/M</v>
      </c>
      <c r="E1880" s="36">
        <f t="shared" si="89"/>
        <v>18</v>
      </c>
      <c r="F1880" s="36">
        <f t="shared" si="87"/>
        <v>19</v>
      </c>
      <c r="G1880" s="14"/>
    </row>
    <row r="1881" spans="1:7" ht="14.25" customHeight="1">
      <c r="A1881" s="165">
        <v>2717</v>
      </c>
      <c r="B1881" s="55">
        <v>45960</v>
      </c>
      <c r="C1881" s="65" t="s">
        <v>76</v>
      </c>
      <c r="D1881" s="18" t="str">
        <f t="shared" si="88"/>
        <v>Rear Bearing 6204LLU</v>
      </c>
      <c r="E1881" s="36">
        <f t="shared" si="89"/>
        <v>18</v>
      </c>
      <c r="F1881" s="36">
        <f t="shared" si="87"/>
        <v>22</v>
      </c>
      <c r="G1881" s="14"/>
    </row>
    <row r="1882" spans="1:7" ht="14.25" customHeight="1">
      <c r="A1882" s="165">
        <v>2717</v>
      </c>
      <c r="B1882" s="55">
        <v>45960</v>
      </c>
      <c r="C1882" s="65" t="s">
        <v>76</v>
      </c>
      <c r="D1882" s="18" t="str">
        <f t="shared" si="88"/>
        <v>Rear Bearing 6204LLU</v>
      </c>
      <c r="E1882" s="36">
        <f t="shared" si="89"/>
        <v>18</v>
      </c>
      <c r="F1882" s="36">
        <f t="shared" si="87"/>
        <v>22</v>
      </c>
      <c r="G1882" s="14"/>
    </row>
    <row r="1883" spans="1:7" ht="14.25" customHeight="1">
      <c r="A1883" s="165">
        <v>2723</v>
      </c>
      <c r="B1883" s="55">
        <v>45960</v>
      </c>
      <c r="C1883" s="65" t="s">
        <v>109</v>
      </c>
      <c r="D1883" s="18" t="str">
        <f t="shared" si="88"/>
        <v>THROTTLE RH W/O SWITCH</v>
      </c>
      <c r="E1883" s="36">
        <f t="shared" si="89"/>
        <v>18</v>
      </c>
      <c r="F1883" s="36">
        <f t="shared" si="87"/>
        <v>3</v>
      </c>
      <c r="G1883" s="14"/>
    </row>
    <row r="1884" spans="1:7" ht="14.25" customHeight="1">
      <c r="A1884" s="165">
        <v>2722</v>
      </c>
      <c r="B1884" s="55">
        <v>45959</v>
      </c>
      <c r="C1884" s="65" t="s">
        <v>62</v>
      </c>
      <c r="D1884" s="18" t="str">
        <f t="shared" si="88"/>
        <v>MAGNUS-LOCK SET-PAVNA DM</v>
      </c>
      <c r="E1884" s="36">
        <f t="shared" si="89"/>
        <v>18</v>
      </c>
      <c r="F1884" s="36">
        <f t="shared" si="87"/>
        <v>4</v>
      </c>
      <c r="G1884" s="14"/>
    </row>
    <row r="1885" spans="1:7" ht="14.25" customHeight="1">
      <c r="A1885" s="165">
        <v>2711</v>
      </c>
      <c r="B1885" s="55">
        <v>45959</v>
      </c>
      <c r="C1885" s="65" t="s">
        <v>350</v>
      </c>
      <c r="D1885" s="18" t="str">
        <f t="shared" si="88"/>
        <v>HALL SENSOR PCB ASSEMBLY-Z/M</v>
      </c>
      <c r="E1885" s="36">
        <f t="shared" si="89"/>
        <v>18</v>
      </c>
      <c r="F1885" s="36">
        <f t="shared" si="87"/>
        <v>19</v>
      </c>
      <c r="G1885" s="14"/>
    </row>
    <row r="1886" spans="1:7" ht="14.25" customHeight="1">
      <c r="A1886" s="165">
        <v>2711</v>
      </c>
      <c r="B1886" s="55">
        <v>45959</v>
      </c>
      <c r="C1886" s="65" t="s">
        <v>64</v>
      </c>
      <c r="D1886" s="18" t="str">
        <f t="shared" si="88"/>
        <v>Front Bearing Kit 6201RS (Pair)</v>
      </c>
      <c r="E1886" s="36">
        <f t="shared" si="89"/>
        <v>18</v>
      </c>
      <c r="F1886" s="36">
        <f t="shared" si="87"/>
        <v>6</v>
      </c>
      <c r="G1886" s="14"/>
    </row>
    <row r="1887" spans="1:7" ht="14.25" customHeight="1">
      <c r="A1887" s="165">
        <v>2711</v>
      </c>
      <c r="B1887" s="55">
        <v>45959</v>
      </c>
      <c r="C1887" s="65" t="s">
        <v>70</v>
      </c>
      <c r="D1887" s="18" t="str">
        <f t="shared" si="88"/>
        <v>Brake Shoe Magnus</v>
      </c>
      <c r="E1887" s="36">
        <f t="shared" si="89"/>
        <v>18</v>
      </c>
      <c r="F1887" s="36">
        <f t="shared" si="87"/>
        <v>35</v>
      </c>
      <c r="G1887" s="14"/>
    </row>
    <row r="1888" spans="1:7" ht="14.25" customHeight="1">
      <c r="A1888" s="165">
        <v>2718</v>
      </c>
      <c r="B1888" s="55">
        <v>45958</v>
      </c>
      <c r="C1888" s="65" t="s">
        <v>142</v>
      </c>
      <c r="D1888" s="18" t="str">
        <f t="shared" si="88"/>
        <v>IPEC CHARGER 60V 7.5A</v>
      </c>
      <c r="E1888" s="36">
        <f t="shared" si="89"/>
        <v>5</v>
      </c>
      <c r="F1888" s="36">
        <f t="shared" si="87"/>
        <v>0</v>
      </c>
      <c r="G1888" s="14" t="s">
        <v>909</v>
      </c>
    </row>
    <row r="1889" spans="1:7" ht="14.25" customHeight="1">
      <c r="A1889" s="165">
        <v>2703</v>
      </c>
      <c r="B1889" s="55">
        <v>45958</v>
      </c>
      <c r="C1889" s="47" t="s">
        <v>62</v>
      </c>
      <c r="D1889" s="18" t="str">
        <f t="shared" si="88"/>
        <v>MAGNUS-LOCK SET-PAVNA DM</v>
      </c>
      <c r="E1889" s="36">
        <f t="shared" si="89"/>
        <v>18</v>
      </c>
      <c r="F1889" s="36">
        <f t="shared" si="87"/>
        <v>4</v>
      </c>
      <c r="G1889" s="56"/>
    </row>
    <row r="1890" spans="1:7" ht="14.25" customHeight="1">
      <c r="A1890" s="165">
        <v>2702</v>
      </c>
      <c r="B1890" s="55">
        <v>45956</v>
      </c>
      <c r="C1890" s="47" t="s">
        <v>130</v>
      </c>
      <c r="D1890" s="18" t="str">
        <f t="shared" si="88"/>
        <v>HORN SWITCH-DM</v>
      </c>
      <c r="E1890" s="36">
        <f t="shared" si="89"/>
        <v>18</v>
      </c>
      <c r="F1890" s="36">
        <f t="shared" si="87"/>
        <v>5</v>
      </c>
      <c r="G1890" s="56"/>
    </row>
    <row r="1891" spans="1:7" ht="14.25" customHeight="1">
      <c r="A1891" s="165">
        <v>2702</v>
      </c>
      <c r="B1891" s="55">
        <v>45956</v>
      </c>
      <c r="C1891" s="47" t="s">
        <v>82</v>
      </c>
      <c r="D1891" s="18" t="str">
        <f t="shared" si="88"/>
        <v>MAGNUS HS-Front Brake Cable</v>
      </c>
      <c r="E1891" s="36">
        <f t="shared" si="89"/>
        <v>18</v>
      </c>
      <c r="F1891" s="36">
        <f t="shared" si="87"/>
        <v>8</v>
      </c>
      <c r="G1891" s="56"/>
    </row>
    <row r="1892" spans="1:7" ht="14.25" customHeight="1">
      <c r="A1892" s="165">
        <v>2702</v>
      </c>
      <c r="B1892" s="55">
        <v>45956</v>
      </c>
      <c r="C1892" s="47" t="s">
        <v>81</v>
      </c>
      <c r="D1892" s="18" t="str">
        <f t="shared" si="88"/>
        <v>MAGNUS HS-Front HBS  Brake Cable</v>
      </c>
      <c r="E1892" s="36">
        <f t="shared" si="89"/>
        <v>18</v>
      </c>
      <c r="F1892" s="36">
        <f t="shared" si="87"/>
        <v>5</v>
      </c>
      <c r="G1892" s="56"/>
    </row>
    <row r="1893" spans="1:7" ht="14.25" customHeight="1">
      <c r="A1893" s="165">
        <v>2702</v>
      </c>
      <c r="B1893" s="55">
        <v>45956</v>
      </c>
      <c r="C1893" s="47" t="s">
        <v>80</v>
      </c>
      <c r="D1893" s="18" t="str">
        <f t="shared" si="88"/>
        <v>MAGNUS HS-Rear Brake Cable</v>
      </c>
      <c r="E1893" s="36">
        <f t="shared" si="89"/>
        <v>18</v>
      </c>
      <c r="F1893" s="36">
        <f t="shared" si="87"/>
        <v>9</v>
      </c>
      <c r="G1893" s="56"/>
    </row>
    <row r="1894" spans="1:7" ht="14.25" customHeight="1">
      <c r="A1894" s="165">
        <v>2702</v>
      </c>
      <c r="B1894" s="55">
        <v>45956</v>
      </c>
      <c r="C1894" s="47" t="s">
        <v>44</v>
      </c>
      <c r="D1894" s="18" t="str">
        <f t="shared" si="88"/>
        <v>MAG-FORK STEM RACER-ID30-CH STEEL</v>
      </c>
      <c r="E1894" s="36">
        <f t="shared" si="89"/>
        <v>18</v>
      </c>
      <c r="F1894" s="36">
        <f t="shared" si="87"/>
        <v>9</v>
      </c>
      <c r="G1894" s="56"/>
    </row>
    <row r="1895" spans="1:7" ht="14.25" customHeight="1">
      <c r="A1895" s="165">
        <v>2702</v>
      </c>
      <c r="B1895" s="55">
        <v>45956</v>
      </c>
      <c r="C1895" s="47" t="s">
        <v>56</v>
      </c>
      <c r="D1895" s="18" t="str">
        <f t="shared" si="88"/>
        <v>MAG-BOTTOM RACER CUP-CH STEEL</v>
      </c>
      <c r="E1895" s="36">
        <f t="shared" si="89"/>
        <v>18</v>
      </c>
      <c r="F1895" s="36">
        <f t="shared" si="87"/>
        <v>9</v>
      </c>
      <c r="G1895" s="56"/>
    </row>
    <row r="1896" spans="1:7" ht="14.25" customHeight="1">
      <c r="A1896" s="165">
        <v>2702</v>
      </c>
      <c r="B1896" s="55">
        <v>45956</v>
      </c>
      <c r="C1896" s="47" t="s">
        <v>61</v>
      </c>
      <c r="D1896" s="18" t="str">
        <f t="shared" si="88"/>
        <v>MAG-TOP RACER CUP-CH STEEL</v>
      </c>
      <c r="E1896" s="36">
        <f t="shared" si="89"/>
        <v>18</v>
      </c>
      <c r="F1896" s="36">
        <f t="shared" si="87"/>
        <v>9</v>
      </c>
      <c r="G1896" s="56"/>
    </row>
    <row r="1897" spans="1:7" ht="14.25" customHeight="1">
      <c r="A1897" s="165">
        <v>2702</v>
      </c>
      <c r="B1897" s="55">
        <v>45956</v>
      </c>
      <c r="C1897" s="47" t="s">
        <v>66</v>
      </c>
      <c r="D1897" s="18" t="str">
        <f t="shared" si="88"/>
        <v>20X4MM MAG-RACER BALL&amp;CAGE-4MM-TOP</v>
      </c>
      <c r="E1897" s="36">
        <f t="shared" si="89"/>
        <v>18</v>
      </c>
      <c r="F1897" s="36">
        <f t="shared" si="87"/>
        <v>9</v>
      </c>
      <c r="G1897" s="56"/>
    </row>
    <row r="1898" spans="1:7" ht="14.25" customHeight="1">
      <c r="A1898" s="165">
        <v>2702</v>
      </c>
      <c r="B1898" s="55">
        <v>45956</v>
      </c>
      <c r="C1898" s="47" t="s">
        <v>73</v>
      </c>
      <c r="D1898" s="18" t="str">
        <f t="shared" si="88"/>
        <v>14X6.35MAG-RACER BALL 6.35MM-BEARING-BTM</v>
      </c>
      <c r="E1898" s="36">
        <f t="shared" si="89"/>
        <v>18</v>
      </c>
      <c r="F1898" s="36">
        <f t="shared" si="87"/>
        <v>9</v>
      </c>
      <c r="G1898" s="56"/>
    </row>
    <row r="1899" spans="1:7" ht="14.25" customHeight="1">
      <c r="A1899" s="165">
        <v>2702</v>
      </c>
      <c r="B1899" s="55">
        <v>45956</v>
      </c>
      <c r="C1899" s="47" t="s">
        <v>78</v>
      </c>
      <c r="D1899" s="18" t="str">
        <f t="shared" si="88"/>
        <v>ZEAL/REO-RACER NUT-M24X3 HEX 32 MM-YZP</v>
      </c>
      <c r="E1899" s="36">
        <f t="shared" si="89"/>
        <v>18</v>
      </c>
      <c r="F1899" s="36">
        <f t="shared" si="87"/>
        <v>9</v>
      </c>
      <c r="G1899" s="56"/>
    </row>
    <row r="1900" spans="1:7" ht="14.25" customHeight="1">
      <c r="A1900" s="165">
        <v>2702</v>
      </c>
      <c r="B1900" s="55">
        <v>45956</v>
      </c>
      <c r="C1900" s="47" t="s">
        <v>83</v>
      </c>
      <c r="D1900" s="18" t="str">
        <f t="shared" si="88"/>
        <v>ZEAL/REO-RACER NUT-M24X3 HEX 46 MM-YZP</v>
      </c>
      <c r="E1900" s="36">
        <f t="shared" si="89"/>
        <v>18</v>
      </c>
      <c r="F1900" s="36">
        <f t="shared" si="87"/>
        <v>9</v>
      </c>
      <c r="G1900" s="56"/>
    </row>
    <row r="1901" spans="1:7" ht="14.25" customHeight="1">
      <c r="A1901" s="165">
        <v>2702</v>
      </c>
      <c r="B1901" s="55">
        <v>45956</v>
      </c>
      <c r="C1901" s="47" t="s">
        <v>88</v>
      </c>
      <c r="D1901" s="18" t="str">
        <f t="shared" si="88"/>
        <v>FORK RACER DUST CAP-PP</v>
      </c>
      <c r="E1901" s="36">
        <f t="shared" si="89"/>
        <v>18</v>
      </c>
      <c r="F1901" s="36">
        <f t="shared" si="87"/>
        <v>20</v>
      </c>
      <c r="G1901" s="56"/>
    </row>
    <row r="1902" spans="1:7" ht="14.25" customHeight="1">
      <c r="A1902" s="165">
        <v>2702</v>
      </c>
      <c r="B1902" s="55">
        <v>45956</v>
      </c>
      <c r="C1902" s="47" t="s">
        <v>64</v>
      </c>
      <c r="D1902" s="18" t="str">
        <f t="shared" si="88"/>
        <v>Front Bearing Kit 6201RS (Pair)</v>
      </c>
      <c r="E1902" s="36">
        <f t="shared" si="89"/>
        <v>18</v>
      </c>
      <c r="F1902" s="36">
        <f t="shared" si="87"/>
        <v>6</v>
      </c>
      <c r="G1902" s="56"/>
    </row>
    <row r="1903" spans="1:7" ht="14.25" customHeight="1">
      <c r="A1903" s="165">
        <v>2702</v>
      </c>
      <c r="B1903" s="55">
        <v>45956</v>
      </c>
      <c r="C1903" s="47" t="s">
        <v>70</v>
      </c>
      <c r="D1903" s="18" t="str">
        <f t="shared" si="88"/>
        <v>Brake Shoe Magnus</v>
      </c>
      <c r="E1903" s="36">
        <f t="shared" si="89"/>
        <v>18</v>
      </c>
      <c r="F1903" s="36">
        <f t="shared" si="87"/>
        <v>35</v>
      </c>
      <c r="G1903" s="56"/>
    </row>
    <row r="1904" spans="1:7" ht="14.25" customHeight="1">
      <c r="A1904" s="165">
        <v>2702</v>
      </c>
      <c r="B1904" s="55">
        <v>45956</v>
      </c>
      <c r="C1904" s="47" t="s">
        <v>70</v>
      </c>
      <c r="D1904" s="18" t="str">
        <f t="shared" si="88"/>
        <v>Brake Shoe Magnus</v>
      </c>
      <c r="E1904" s="36">
        <f t="shared" si="89"/>
        <v>18</v>
      </c>
      <c r="F1904" s="36">
        <f t="shared" si="87"/>
        <v>35</v>
      </c>
      <c r="G1904" s="56"/>
    </row>
    <row r="1905" spans="1:7" ht="14.25" customHeight="1">
      <c r="A1905" s="165">
        <v>2702</v>
      </c>
      <c r="B1905" s="55">
        <v>45956</v>
      </c>
      <c r="C1905" s="47" t="s">
        <v>243</v>
      </c>
      <c r="D1905" s="18" t="str">
        <f t="shared" si="88"/>
        <v>Connectioion Boxn Cable Junct</v>
      </c>
      <c r="E1905" s="36">
        <f t="shared" si="89"/>
        <v>18</v>
      </c>
      <c r="F1905" s="36">
        <f t="shared" si="87"/>
        <v>43</v>
      </c>
      <c r="G1905" s="56"/>
    </row>
    <row r="1906" spans="1:7" ht="14.25" customHeight="1">
      <c r="A1906" s="165">
        <v>2702</v>
      </c>
      <c r="B1906" s="55">
        <v>45956</v>
      </c>
      <c r="C1906" s="47" t="s">
        <v>217</v>
      </c>
      <c r="D1906" s="18" t="str">
        <f t="shared" si="88"/>
        <v>HORN</v>
      </c>
      <c r="E1906" s="36">
        <f t="shared" si="89"/>
        <v>0</v>
      </c>
      <c r="F1906" s="36">
        <f t="shared" si="87"/>
        <v>3</v>
      </c>
      <c r="G1906" s="56"/>
    </row>
    <row r="1907" spans="1:7" ht="14.25" customHeight="1">
      <c r="A1907" s="165">
        <v>2704</v>
      </c>
      <c r="B1907" s="55">
        <v>45955</v>
      </c>
      <c r="C1907" s="47" t="s">
        <v>129</v>
      </c>
      <c r="D1907" s="18" t="str">
        <f t="shared" si="88"/>
        <v>Rear View Mirror Winner Magnus</v>
      </c>
      <c r="E1907" s="36">
        <f t="shared" si="89"/>
        <v>18</v>
      </c>
      <c r="F1907" s="36">
        <f t="shared" si="87"/>
        <v>34</v>
      </c>
      <c r="G1907" s="56"/>
    </row>
    <row r="1908" spans="1:7" ht="14.25" customHeight="1">
      <c r="A1908" s="165">
        <v>2704</v>
      </c>
      <c r="B1908" s="55">
        <v>45955</v>
      </c>
      <c r="C1908" s="47" t="s">
        <v>70</v>
      </c>
      <c r="D1908" s="18" t="str">
        <f t="shared" si="88"/>
        <v>Brake Shoe Magnus</v>
      </c>
      <c r="E1908" s="36">
        <f t="shared" si="89"/>
        <v>18</v>
      </c>
      <c r="F1908" s="36">
        <f t="shared" si="87"/>
        <v>35</v>
      </c>
      <c r="G1908" s="56"/>
    </row>
    <row r="1909" spans="1:7" ht="14.25" customHeight="1">
      <c r="A1909" s="165">
        <v>2704</v>
      </c>
      <c r="B1909" s="55">
        <v>45955</v>
      </c>
      <c r="C1909" s="47" t="s">
        <v>64</v>
      </c>
      <c r="D1909" s="18" t="str">
        <f t="shared" si="88"/>
        <v>Front Bearing Kit 6201RS (Pair)</v>
      </c>
      <c r="E1909" s="36">
        <f t="shared" si="89"/>
        <v>18</v>
      </c>
      <c r="F1909" s="36">
        <f t="shared" si="87"/>
        <v>6</v>
      </c>
      <c r="G1909" s="56"/>
    </row>
    <row r="1910" spans="1:7" ht="14.25" customHeight="1">
      <c r="A1910" s="165">
        <v>2704</v>
      </c>
      <c r="B1910" s="55">
        <v>45955</v>
      </c>
      <c r="C1910" s="47" t="s">
        <v>145</v>
      </c>
      <c r="D1910" s="18" t="str">
        <f t="shared" si="88"/>
        <v>MAG-FRONT FENDER-ABS-OCEAN BLUE DM</v>
      </c>
      <c r="E1910" s="36">
        <f t="shared" si="89"/>
        <v>18</v>
      </c>
      <c r="F1910" s="36">
        <f t="shared" si="87"/>
        <v>1</v>
      </c>
      <c r="G1910" s="56"/>
    </row>
    <row r="1911" spans="1:7" ht="14.25" customHeight="1">
      <c r="A1911" s="165">
        <v>2704</v>
      </c>
      <c r="B1911" s="55">
        <v>45955</v>
      </c>
      <c r="C1911" s="47" t="s">
        <v>224</v>
      </c>
      <c r="D1911" s="18" t="str">
        <f t="shared" si="88"/>
        <v>MAG-FRONT PANEL LH-ABS-OCEAN BLUE DM</v>
      </c>
      <c r="E1911" s="36">
        <f t="shared" si="89"/>
        <v>18</v>
      </c>
      <c r="F1911" s="36">
        <f t="shared" si="87"/>
        <v>2</v>
      </c>
      <c r="G1911" s="56"/>
    </row>
    <row r="1912" spans="1:7" ht="14.25" customHeight="1">
      <c r="A1912" s="165">
        <v>2704</v>
      </c>
      <c r="B1912" s="55">
        <v>45955</v>
      </c>
      <c r="C1912" s="47" t="s">
        <v>227</v>
      </c>
      <c r="D1912" s="18" t="str">
        <f t="shared" si="88"/>
        <v>MAG-INS.CLUSTER CVR FRNT-ABS-OCEAN BL DM</v>
      </c>
      <c r="E1912" s="36">
        <f t="shared" si="89"/>
        <v>18</v>
      </c>
      <c r="F1912" s="36">
        <f t="shared" si="87"/>
        <v>2</v>
      </c>
      <c r="G1912" s="56"/>
    </row>
    <row r="1913" spans="1:7" ht="14.25" customHeight="1">
      <c r="A1913" s="165">
        <v>2704</v>
      </c>
      <c r="B1913" s="55">
        <v>45955</v>
      </c>
      <c r="C1913" s="47" t="s">
        <v>154</v>
      </c>
      <c r="D1913" s="18" t="str">
        <f t="shared" si="88"/>
        <v>MAG-INS.CLUSTER CVR REAR-ABS-OCEAN BL DM</v>
      </c>
      <c r="E1913" s="36">
        <f t="shared" si="89"/>
        <v>18</v>
      </c>
      <c r="F1913" s="36">
        <f t="shared" si="87"/>
        <v>2</v>
      </c>
      <c r="G1913" s="56"/>
    </row>
    <row r="1914" spans="1:7" ht="14.25" customHeight="1">
      <c r="A1914" s="165">
        <v>2704</v>
      </c>
      <c r="B1914" s="55">
        <v>45955</v>
      </c>
      <c r="C1914" s="47" t="s">
        <v>300</v>
      </c>
      <c r="D1914" s="18" t="str">
        <f t="shared" si="88"/>
        <v>MAG-PROTECTION BOARD LH-ABS-OCEAN BLUE D</v>
      </c>
      <c r="E1914" s="36">
        <f t="shared" si="89"/>
        <v>18</v>
      </c>
      <c r="F1914" s="36">
        <f t="shared" si="87"/>
        <v>2</v>
      </c>
      <c r="G1914" s="56"/>
    </row>
    <row r="1915" spans="1:7" ht="14.25" customHeight="1">
      <c r="A1915" s="165">
        <v>2704</v>
      </c>
      <c r="B1915" s="55">
        <v>45955</v>
      </c>
      <c r="C1915" s="47" t="s">
        <v>226</v>
      </c>
      <c r="D1915" s="18" t="str">
        <f t="shared" si="88"/>
        <v>MAG-PROTECTION BOARD RH-ABS-OCEAN BLE DM</v>
      </c>
      <c r="E1915" s="36">
        <f t="shared" si="89"/>
        <v>18</v>
      </c>
      <c r="F1915" s="36">
        <f t="shared" si="87"/>
        <v>2</v>
      </c>
      <c r="G1915" s="56"/>
    </row>
    <row r="1916" spans="1:7" ht="14.25" customHeight="1">
      <c r="A1916" s="165">
        <v>2704</v>
      </c>
      <c r="B1916" s="55">
        <v>45955</v>
      </c>
      <c r="C1916" s="47" t="s">
        <v>1093</v>
      </c>
      <c r="D1916" s="18" t="str">
        <f t="shared" si="88"/>
        <v>Grip Cover</v>
      </c>
      <c r="E1916" s="36">
        <f t="shared" si="89"/>
        <v>0</v>
      </c>
      <c r="F1916" s="36">
        <f t="shared" si="87"/>
        <v>5</v>
      </c>
      <c r="G1916" s="56"/>
    </row>
    <row r="1917" spans="1:7" ht="14.25" customHeight="1">
      <c r="A1917" s="165">
        <v>2704</v>
      </c>
      <c r="B1917" s="55">
        <v>45955</v>
      </c>
      <c r="C1917" s="47" t="s">
        <v>126</v>
      </c>
      <c r="D1917" s="18" t="str">
        <f t="shared" si="88"/>
        <v>Switch</v>
      </c>
      <c r="E1917" s="36">
        <f t="shared" si="89"/>
        <v>18</v>
      </c>
      <c r="F1917" s="36">
        <f t="shared" ref="F1917:F1980" si="90">VLOOKUP(C1917,Old,8,FALSE)</f>
        <v>101</v>
      </c>
      <c r="G1917" s="56"/>
    </row>
    <row r="1918" spans="1:7" ht="14.25" customHeight="1">
      <c r="A1918" s="165">
        <v>2704</v>
      </c>
      <c r="B1918" s="55">
        <v>45955</v>
      </c>
      <c r="C1918" s="47" t="s">
        <v>126</v>
      </c>
      <c r="D1918" s="18" t="str">
        <f t="shared" si="88"/>
        <v>Switch</v>
      </c>
      <c r="E1918" s="36">
        <f t="shared" si="89"/>
        <v>18</v>
      </c>
      <c r="F1918" s="36">
        <f t="shared" si="90"/>
        <v>101</v>
      </c>
      <c r="G1918" s="56"/>
    </row>
    <row r="1919" spans="1:7" ht="14.25" customHeight="1">
      <c r="A1919" s="165">
        <v>2704</v>
      </c>
      <c r="B1919" s="55">
        <v>45955</v>
      </c>
      <c r="C1919" s="47" t="s">
        <v>126</v>
      </c>
      <c r="D1919" s="18" t="str">
        <f t="shared" si="88"/>
        <v>Switch</v>
      </c>
      <c r="E1919" s="36">
        <f t="shared" si="89"/>
        <v>18</v>
      </c>
      <c r="F1919" s="36">
        <f t="shared" si="90"/>
        <v>101</v>
      </c>
      <c r="G1919" s="56"/>
    </row>
    <row r="1920" spans="1:7" ht="14.25" customHeight="1">
      <c r="A1920" s="165">
        <v>2706</v>
      </c>
      <c r="B1920" s="55">
        <v>45955</v>
      </c>
      <c r="C1920" s="47" t="s">
        <v>62</v>
      </c>
      <c r="D1920" s="18" t="str">
        <f t="shared" si="88"/>
        <v>MAGNUS-LOCK SET-PAVNA DM</v>
      </c>
      <c r="E1920" s="36">
        <f t="shared" si="89"/>
        <v>18</v>
      </c>
      <c r="F1920" s="36">
        <f t="shared" si="90"/>
        <v>4</v>
      </c>
      <c r="G1920" s="56"/>
    </row>
    <row r="1921" spans="1:7" ht="14.25" customHeight="1">
      <c r="A1921" s="165">
        <v>2700</v>
      </c>
      <c r="B1921" s="55">
        <v>45954</v>
      </c>
      <c r="C1921" s="47" t="s">
        <v>62</v>
      </c>
      <c r="D1921" s="18" t="str">
        <f t="shared" ref="D1921:D1984" si="91">VLOOKUP(C1921,Old,2,FALSE)</f>
        <v>MAGNUS-LOCK SET-PAVNA DM</v>
      </c>
      <c r="E1921" s="36">
        <f t="shared" ref="E1921:E1984" si="92">VLOOKUP(C1921,Old,9,FALSE)</f>
        <v>18</v>
      </c>
      <c r="F1921" s="36">
        <f t="shared" si="90"/>
        <v>4</v>
      </c>
      <c r="G1921" s="56"/>
    </row>
    <row r="1922" spans="1:7" ht="14.25" customHeight="1">
      <c r="A1922" s="165">
        <v>2635</v>
      </c>
      <c r="B1922" s="55">
        <v>45953</v>
      </c>
      <c r="C1922" s="47" t="s">
        <v>44</v>
      </c>
      <c r="D1922" s="18" t="str">
        <f t="shared" si="91"/>
        <v>MAG-FORK STEM RACER-ID30-CH STEEL</v>
      </c>
      <c r="E1922" s="36">
        <f t="shared" si="92"/>
        <v>18</v>
      </c>
      <c r="F1922" s="36">
        <f t="shared" si="90"/>
        <v>9</v>
      </c>
      <c r="G1922" s="56"/>
    </row>
    <row r="1923" spans="1:7" ht="14.25" customHeight="1">
      <c r="A1923" s="165">
        <v>2635</v>
      </c>
      <c r="B1923" s="55">
        <v>45953</v>
      </c>
      <c r="C1923" s="47" t="s">
        <v>56</v>
      </c>
      <c r="D1923" s="18" t="str">
        <f t="shared" si="91"/>
        <v>MAG-BOTTOM RACER CUP-CH STEEL</v>
      </c>
      <c r="E1923" s="36">
        <f t="shared" si="92"/>
        <v>18</v>
      </c>
      <c r="F1923" s="36">
        <f t="shared" si="90"/>
        <v>9</v>
      </c>
      <c r="G1923" s="56"/>
    </row>
    <row r="1924" spans="1:7" ht="14.25" customHeight="1">
      <c r="A1924" s="165">
        <v>2635</v>
      </c>
      <c r="B1924" s="55">
        <v>45953</v>
      </c>
      <c r="C1924" s="47" t="s">
        <v>61</v>
      </c>
      <c r="D1924" s="18" t="str">
        <f t="shared" si="91"/>
        <v>MAG-TOP RACER CUP-CH STEEL</v>
      </c>
      <c r="E1924" s="36">
        <f t="shared" si="92"/>
        <v>18</v>
      </c>
      <c r="F1924" s="36">
        <f t="shared" si="90"/>
        <v>9</v>
      </c>
      <c r="G1924" s="56"/>
    </row>
    <row r="1925" spans="1:7" ht="14.25" customHeight="1">
      <c r="A1925" s="165">
        <v>2635</v>
      </c>
      <c r="B1925" s="55">
        <v>45953</v>
      </c>
      <c r="C1925" s="47" t="s">
        <v>66</v>
      </c>
      <c r="D1925" s="18" t="str">
        <f t="shared" si="91"/>
        <v>20X4MM MAG-RACER BALL&amp;CAGE-4MM-TOP</v>
      </c>
      <c r="E1925" s="36">
        <f t="shared" si="92"/>
        <v>18</v>
      </c>
      <c r="F1925" s="36">
        <f t="shared" si="90"/>
        <v>9</v>
      </c>
      <c r="G1925" s="56"/>
    </row>
    <row r="1926" spans="1:7" ht="14.25" customHeight="1">
      <c r="A1926" s="165">
        <v>2635</v>
      </c>
      <c r="B1926" s="55">
        <v>45953</v>
      </c>
      <c r="C1926" s="47" t="s">
        <v>73</v>
      </c>
      <c r="D1926" s="18" t="str">
        <f t="shared" si="91"/>
        <v>14X6.35MAG-RACER BALL 6.35MM-BEARING-BTM</v>
      </c>
      <c r="E1926" s="36">
        <f t="shared" si="92"/>
        <v>18</v>
      </c>
      <c r="F1926" s="36">
        <f t="shared" si="90"/>
        <v>9</v>
      </c>
      <c r="G1926" s="56"/>
    </row>
    <row r="1927" spans="1:7" ht="14.25" customHeight="1">
      <c r="A1927" s="165">
        <v>2635</v>
      </c>
      <c r="B1927" s="55">
        <v>45953</v>
      </c>
      <c r="C1927" s="47" t="s">
        <v>78</v>
      </c>
      <c r="D1927" s="18" t="str">
        <f t="shared" si="91"/>
        <v>ZEAL/REO-RACER NUT-M24X3 HEX 32 MM-YZP</v>
      </c>
      <c r="E1927" s="36">
        <f t="shared" si="92"/>
        <v>18</v>
      </c>
      <c r="F1927" s="36">
        <f t="shared" si="90"/>
        <v>9</v>
      </c>
      <c r="G1927" s="56"/>
    </row>
    <row r="1928" spans="1:7" ht="14.25" customHeight="1">
      <c r="A1928" s="165">
        <v>2635</v>
      </c>
      <c r="B1928" s="55">
        <v>45953</v>
      </c>
      <c r="C1928" s="47" t="s">
        <v>83</v>
      </c>
      <c r="D1928" s="18" t="str">
        <f t="shared" si="91"/>
        <v>ZEAL/REO-RACER NUT-M24X3 HEX 46 MM-YZP</v>
      </c>
      <c r="E1928" s="36">
        <f t="shared" si="92"/>
        <v>18</v>
      </c>
      <c r="F1928" s="36">
        <f t="shared" si="90"/>
        <v>9</v>
      </c>
      <c r="G1928" s="56"/>
    </row>
    <row r="1929" spans="1:7" ht="14.25" customHeight="1">
      <c r="A1929" s="165">
        <v>2635</v>
      </c>
      <c r="B1929" s="55">
        <v>45953</v>
      </c>
      <c r="C1929" s="47" t="s">
        <v>88</v>
      </c>
      <c r="D1929" s="18" t="str">
        <f t="shared" si="91"/>
        <v>FORK RACER DUST CAP-PP</v>
      </c>
      <c r="E1929" s="36">
        <f t="shared" si="92"/>
        <v>18</v>
      </c>
      <c r="F1929" s="36">
        <f t="shared" si="90"/>
        <v>20</v>
      </c>
      <c r="G1929" s="56"/>
    </row>
    <row r="1930" spans="1:7" ht="14.25" customHeight="1">
      <c r="A1930" s="165" t="s">
        <v>9511</v>
      </c>
      <c r="B1930" s="55">
        <v>45948</v>
      </c>
      <c r="C1930" s="56" t="s">
        <v>145</v>
      </c>
      <c r="D1930" s="18" t="str">
        <f t="shared" si="91"/>
        <v>MAG-FRONT FENDER-ABS-OCEAN BLUE DM</v>
      </c>
      <c r="E1930" s="36">
        <f t="shared" si="92"/>
        <v>18</v>
      </c>
      <c r="F1930" s="36">
        <f t="shared" si="90"/>
        <v>1</v>
      </c>
      <c r="G1930" s="56"/>
    </row>
    <row r="1931" spans="1:7" ht="14.25" customHeight="1">
      <c r="A1931" s="165">
        <v>2699</v>
      </c>
      <c r="B1931" s="55">
        <v>45953</v>
      </c>
      <c r="C1931" s="56" t="s">
        <v>243</v>
      </c>
      <c r="D1931" s="18" t="str">
        <f t="shared" si="91"/>
        <v>Connectioion Boxn Cable Junct</v>
      </c>
      <c r="E1931" s="36">
        <f t="shared" si="92"/>
        <v>18</v>
      </c>
      <c r="F1931" s="36">
        <f t="shared" si="90"/>
        <v>43</v>
      </c>
      <c r="G1931" s="56"/>
    </row>
    <row r="1932" spans="1:7" ht="14.25" customHeight="1">
      <c r="A1932" s="165">
        <v>2699</v>
      </c>
      <c r="B1932" s="55">
        <v>45953</v>
      </c>
      <c r="C1932" s="47" t="s">
        <v>245</v>
      </c>
      <c r="D1932" s="18" t="str">
        <f t="shared" si="91"/>
        <v>ZEAL/MAG-MOTOR CONNECTING WIRE</v>
      </c>
      <c r="E1932" s="36">
        <f t="shared" si="92"/>
        <v>18</v>
      </c>
      <c r="F1932" s="36">
        <f t="shared" si="90"/>
        <v>1</v>
      </c>
      <c r="G1932" s="56"/>
    </row>
    <row r="1933" spans="1:7" ht="14.25" customHeight="1">
      <c r="A1933" s="165">
        <v>2689</v>
      </c>
      <c r="B1933" s="55">
        <v>45949</v>
      </c>
      <c r="C1933" s="47" t="s">
        <v>732</v>
      </c>
      <c r="D1933" s="18" t="str">
        <f t="shared" si="91"/>
        <v>MAG-SWING ARM COVER CAP-ABS-GR BLK DM</v>
      </c>
      <c r="E1933" s="36">
        <f t="shared" si="92"/>
        <v>18</v>
      </c>
      <c r="F1933" s="36">
        <f t="shared" si="90"/>
        <v>0</v>
      </c>
      <c r="G1933" s="56"/>
    </row>
    <row r="1934" spans="1:7" ht="14.25" customHeight="1">
      <c r="A1934" s="165">
        <v>2693</v>
      </c>
      <c r="B1934" s="55">
        <v>45949</v>
      </c>
      <c r="C1934" s="47" t="s">
        <v>64</v>
      </c>
      <c r="D1934" s="18" t="str">
        <f t="shared" si="91"/>
        <v>Front Bearing Kit 6201RS (Pair)</v>
      </c>
      <c r="E1934" s="36">
        <f t="shared" si="92"/>
        <v>18</v>
      </c>
      <c r="F1934" s="36">
        <f t="shared" si="90"/>
        <v>6</v>
      </c>
      <c r="G1934" s="56"/>
    </row>
    <row r="1935" spans="1:7" ht="14.25" customHeight="1">
      <c r="A1935" s="165">
        <v>2693</v>
      </c>
      <c r="B1935" s="55">
        <v>45949</v>
      </c>
      <c r="C1935" s="47" t="s">
        <v>76</v>
      </c>
      <c r="D1935" s="18" t="str">
        <f t="shared" si="91"/>
        <v>Rear Bearing 6204LLU</v>
      </c>
      <c r="E1935" s="36">
        <f t="shared" si="92"/>
        <v>18</v>
      </c>
      <c r="F1935" s="36">
        <f t="shared" si="90"/>
        <v>22</v>
      </c>
      <c r="G1935" s="56"/>
    </row>
    <row r="1936" spans="1:7" ht="14.25" customHeight="1">
      <c r="A1936" s="165">
        <v>2693</v>
      </c>
      <c r="B1936" s="55">
        <v>45949</v>
      </c>
      <c r="C1936" s="47" t="s">
        <v>76</v>
      </c>
      <c r="D1936" s="18" t="str">
        <f t="shared" si="91"/>
        <v>Rear Bearing 6204LLU</v>
      </c>
      <c r="E1936" s="36">
        <f t="shared" si="92"/>
        <v>18</v>
      </c>
      <c r="F1936" s="36">
        <f t="shared" si="90"/>
        <v>22</v>
      </c>
      <c r="G1936" s="56"/>
    </row>
    <row r="1937" spans="1:7" ht="14.25" customHeight="1">
      <c r="A1937" s="165">
        <v>2696</v>
      </c>
      <c r="B1937" s="55">
        <v>45948</v>
      </c>
      <c r="C1937" s="47" t="s">
        <v>62</v>
      </c>
      <c r="D1937" s="18" t="str">
        <f t="shared" si="91"/>
        <v>MAGNUS-LOCK SET-PAVNA DM</v>
      </c>
      <c r="E1937" s="36">
        <f t="shared" si="92"/>
        <v>18</v>
      </c>
      <c r="F1937" s="36">
        <f t="shared" si="90"/>
        <v>4</v>
      </c>
      <c r="G1937" s="56"/>
    </row>
    <row r="1938" spans="1:7" ht="14.25" customHeight="1">
      <c r="A1938" s="165">
        <v>2691</v>
      </c>
      <c r="B1938" s="55">
        <v>45947</v>
      </c>
      <c r="C1938" s="47" t="s">
        <v>1028</v>
      </c>
      <c r="D1938" s="18" t="str">
        <f t="shared" si="91"/>
        <v>Seat Cover Magnus</v>
      </c>
      <c r="E1938" s="36">
        <f t="shared" si="92"/>
        <v>18</v>
      </c>
      <c r="F1938" s="36">
        <f t="shared" si="90"/>
        <v>3</v>
      </c>
      <c r="G1938" s="56"/>
    </row>
    <row r="1939" spans="1:7" ht="14.25" customHeight="1">
      <c r="A1939" s="165">
        <v>2691</v>
      </c>
      <c r="B1939" s="55">
        <v>45947</v>
      </c>
      <c r="C1939" s="47" t="s">
        <v>217</v>
      </c>
      <c r="D1939" s="18" t="str">
        <f t="shared" si="91"/>
        <v>HORN</v>
      </c>
      <c r="E1939" s="36">
        <f t="shared" si="92"/>
        <v>0</v>
      </c>
      <c r="F1939" s="36">
        <f t="shared" si="90"/>
        <v>3</v>
      </c>
      <c r="G1939" s="56"/>
    </row>
    <row r="1940" spans="1:7" ht="14.25" customHeight="1">
      <c r="A1940" s="165">
        <v>2691</v>
      </c>
      <c r="B1940" s="55">
        <v>45947</v>
      </c>
      <c r="C1940" s="47" t="s">
        <v>75</v>
      </c>
      <c r="D1940" s="18" t="str">
        <f t="shared" si="91"/>
        <v>MAGNUS-GLOVE BOX-DM</v>
      </c>
      <c r="E1940" s="36">
        <f t="shared" si="92"/>
        <v>18</v>
      </c>
      <c r="F1940" s="36">
        <f t="shared" si="90"/>
        <v>2</v>
      </c>
      <c r="G1940" s="56"/>
    </row>
    <row r="1941" spans="1:7" ht="14.25" customHeight="1">
      <c r="A1941" s="165">
        <v>2691</v>
      </c>
      <c r="B1941" s="55">
        <v>45947</v>
      </c>
      <c r="C1941" s="47" t="s">
        <v>79</v>
      </c>
      <c r="D1941" s="18" t="str">
        <f t="shared" si="91"/>
        <v>Magnus-Foot board DM</v>
      </c>
      <c r="E1941" s="36">
        <f t="shared" si="92"/>
        <v>18</v>
      </c>
      <c r="F1941" s="36">
        <f t="shared" si="90"/>
        <v>2</v>
      </c>
      <c r="G1941" s="56"/>
    </row>
    <row r="1942" spans="1:7" ht="14.25" customHeight="1">
      <c r="A1942" s="165">
        <v>2691</v>
      </c>
      <c r="B1942" s="55">
        <v>45947</v>
      </c>
      <c r="C1942" s="47" t="s">
        <v>214</v>
      </c>
      <c r="D1942" s="18" t="str">
        <f t="shared" si="91"/>
        <v>MAG-FRONT PANEL LH-ABS-GR BLK DM</v>
      </c>
      <c r="E1942" s="36">
        <f t="shared" si="92"/>
        <v>18</v>
      </c>
      <c r="F1942" s="36">
        <f t="shared" si="90"/>
        <v>1</v>
      </c>
      <c r="G1942" s="56"/>
    </row>
    <row r="1943" spans="1:7" ht="14.25" customHeight="1">
      <c r="A1943" s="165">
        <v>2691</v>
      </c>
      <c r="B1943" s="55">
        <v>45947</v>
      </c>
      <c r="C1943" s="47" t="s">
        <v>189</v>
      </c>
      <c r="D1943" s="18" t="str">
        <f t="shared" si="91"/>
        <v>MAG-FRONT PANEL RH-ABS-GR BLK DM</v>
      </c>
      <c r="E1943" s="36">
        <f t="shared" si="92"/>
        <v>18</v>
      </c>
      <c r="F1943" s="36">
        <f t="shared" si="90"/>
        <v>1</v>
      </c>
      <c r="G1943" s="56"/>
    </row>
    <row r="1944" spans="1:7" ht="14.25" customHeight="1">
      <c r="A1944" s="165">
        <v>2691</v>
      </c>
      <c r="B1944" s="55">
        <v>45947</v>
      </c>
      <c r="C1944" s="47" t="s">
        <v>215</v>
      </c>
      <c r="D1944" s="18" t="str">
        <f t="shared" si="91"/>
        <v>MAG-PROTECTION BOARD LH-ABS-GR BLK DM</v>
      </c>
      <c r="E1944" s="36">
        <f t="shared" si="92"/>
        <v>18</v>
      </c>
      <c r="F1944" s="36">
        <f t="shared" si="90"/>
        <v>1</v>
      </c>
      <c r="G1944" s="56"/>
    </row>
    <row r="1945" spans="1:7" ht="14.25" customHeight="1">
      <c r="A1945" s="165">
        <v>2691</v>
      </c>
      <c r="B1945" s="55">
        <v>45947</v>
      </c>
      <c r="C1945" s="47" t="s">
        <v>209</v>
      </c>
      <c r="D1945" s="18" t="str">
        <f t="shared" si="91"/>
        <v>MAG-PROTECTION BOARD RH-ABS-GR BLK DM</v>
      </c>
      <c r="E1945" s="36">
        <f t="shared" si="92"/>
        <v>18</v>
      </c>
      <c r="F1945" s="36">
        <f t="shared" si="90"/>
        <v>1</v>
      </c>
      <c r="G1945" s="56"/>
    </row>
    <row r="1946" spans="1:7" ht="14.25" customHeight="1">
      <c r="A1946" s="165">
        <v>2691</v>
      </c>
      <c r="B1946" s="55">
        <v>45947</v>
      </c>
      <c r="C1946" s="47" t="s">
        <v>70</v>
      </c>
      <c r="D1946" s="18" t="str">
        <f t="shared" si="91"/>
        <v>Brake Shoe Magnus</v>
      </c>
      <c r="E1946" s="36">
        <f t="shared" si="92"/>
        <v>18</v>
      </c>
      <c r="F1946" s="36">
        <f t="shared" si="90"/>
        <v>35</v>
      </c>
      <c r="G1946" s="56"/>
    </row>
    <row r="1947" spans="1:7" ht="14.25" customHeight="1">
      <c r="A1947" s="165">
        <v>2691</v>
      </c>
      <c r="B1947" s="55">
        <v>45947</v>
      </c>
      <c r="C1947" s="47" t="s">
        <v>126</v>
      </c>
      <c r="D1947" s="18" t="str">
        <f t="shared" si="91"/>
        <v>Switch</v>
      </c>
      <c r="E1947" s="36">
        <f t="shared" si="92"/>
        <v>18</v>
      </c>
      <c r="F1947" s="36">
        <f t="shared" si="90"/>
        <v>101</v>
      </c>
      <c r="G1947" s="56"/>
    </row>
    <row r="1948" spans="1:7" ht="14.25" customHeight="1">
      <c r="A1948" s="165">
        <v>2691</v>
      </c>
      <c r="B1948" s="55">
        <v>45947</v>
      </c>
      <c r="C1948" s="47" t="s">
        <v>126</v>
      </c>
      <c r="D1948" s="18" t="str">
        <f t="shared" si="91"/>
        <v>Switch</v>
      </c>
      <c r="E1948" s="36">
        <f t="shared" si="92"/>
        <v>18</v>
      </c>
      <c r="F1948" s="36">
        <f t="shared" si="90"/>
        <v>101</v>
      </c>
      <c r="G1948" s="56"/>
    </row>
    <row r="1949" spans="1:7" ht="14.25" customHeight="1">
      <c r="A1949" s="165">
        <v>2689</v>
      </c>
      <c r="B1949" s="55">
        <v>45947</v>
      </c>
      <c r="C1949" s="47" t="s">
        <v>258</v>
      </c>
      <c r="D1949" s="18" t="str">
        <f t="shared" si="91"/>
        <v>Magnus/zeal-Seat Latch DM</v>
      </c>
      <c r="E1949" s="36">
        <f t="shared" si="92"/>
        <v>18</v>
      </c>
      <c r="F1949" s="36">
        <f t="shared" si="90"/>
        <v>5</v>
      </c>
      <c r="G1949" s="56"/>
    </row>
    <row r="1950" spans="1:7" ht="14.25" customHeight="1">
      <c r="A1950" s="165">
        <v>2689</v>
      </c>
      <c r="B1950" s="55">
        <v>45947</v>
      </c>
      <c r="C1950" s="47" t="s">
        <v>257</v>
      </c>
      <c r="D1950" s="18" t="str">
        <f t="shared" si="91"/>
        <v>MAGNUS-SEAT LATCH U-CLAMP DD-STL YZP</v>
      </c>
      <c r="E1950" s="36">
        <f t="shared" si="92"/>
        <v>18</v>
      </c>
      <c r="F1950" s="36">
        <f t="shared" si="90"/>
        <v>4</v>
      </c>
      <c r="G1950" s="56"/>
    </row>
    <row r="1951" spans="1:7" ht="14.25" customHeight="1">
      <c r="A1951" s="165">
        <v>2689</v>
      </c>
      <c r="B1951" s="55">
        <v>45947</v>
      </c>
      <c r="C1951" s="47" t="s">
        <v>245</v>
      </c>
      <c r="D1951" s="18" t="str">
        <f t="shared" si="91"/>
        <v>ZEAL/MAG-MOTOR CONNECTING WIRE</v>
      </c>
      <c r="E1951" s="36">
        <f t="shared" si="92"/>
        <v>18</v>
      </c>
      <c r="F1951" s="36">
        <f t="shared" si="90"/>
        <v>1</v>
      </c>
      <c r="G1951" s="56"/>
    </row>
    <row r="1952" spans="1:7" ht="14.25" customHeight="1">
      <c r="A1952" s="165">
        <v>2689</v>
      </c>
      <c r="B1952" s="55">
        <v>45947</v>
      </c>
      <c r="C1952" s="47" t="s">
        <v>350</v>
      </c>
      <c r="D1952" s="18" t="str">
        <f t="shared" si="91"/>
        <v>HALL SENSOR PCB ASSEMBLY-Z/M</v>
      </c>
      <c r="E1952" s="36">
        <f t="shared" si="92"/>
        <v>18</v>
      </c>
      <c r="F1952" s="36">
        <f t="shared" si="90"/>
        <v>19</v>
      </c>
      <c r="G1952" s="56"/>
    </row>
    <row r="1953" spans="1:7" ht="14.25" customHeight="1">
      <c r="A1953" s="165">
        <v>2689</v>
      </c>
      <c r="B1953" s="55">
        <v>45947</v>
      </c>
      <c r="C1953" s="47" t="s">
        <v>728</v>
      </c>
      <c r="D1953" s="18" t="str">
        <f t="shared" si="91"/>
        <v>MAG EX-WR.HARNESS-WL.CONTROLLER-SB50 CN</v>
      </c>
      <c r="E1953" s="36">
        <f t="shared" si="92"/>
        <v>18</v>
      </c>
      <c r="F1953" s="36">
        <f t="shared" si="90"/>
        <v>1</v>
      </c>
      <c r="G1953" s="56"/>
    </row>
    <row r="1954" spans="1:7" ht="14.25" customHeight="1">
      <c r="A1954" s="165">
        <v>2642</v>
      </c>
      <c r="B1954" s="55">
        <v>45946</v>
      </c>
      <c r="C1954" s="47" t="s">
        <v>105</v>
      </c>
      <c r="D1954" s="18" t="str">
        <f t="shared" si="91"/>
        <v>WHEEL SPROCKET</v>
      </c>
      <c r="E1954" s="36">
        <f t="shared" si="92"/>
        <v>18</v>
      </c>
      <c r="F1954" s="36">
        <f t="shared" si="90"/>
        <v>1</v>
      </c>
      <c r="G1954" s="56"/>
    </row>
    <row r="1955" spans="1:7" ht="14.25" customHeight="1">
      <c r="A1955" s="165">
        <v>2642</v>
      </c>
      <c r="B1955" s="55">
        <v>45946</v>
      </c>
      <c r="C1955" s="47" t="s">
        <v>108</v>
      </c>
      <c r="D1955" s="18" t="str">
        <f t="shared" si="91"/>
        <v>MOTOR SPROCKET</v>
      </c>
      <c r="E1955" s="36">
        <f t="shared" si="92"/>
        <v>18</v>
      </c>
      <c r="F1955" s="36">
        <f t="shared" si="90"/>
        <v>1</v>
      </c>
      <c r="G1955" s="56"/>
    </row>
    <row r="1956" spans="1:7" ht="14.25" customHeight="1">
      <c r="A1956" s="165">
        <v>2642</v>
      </c>
      <c r="B1956" s="55">
        <v>45946</v>
      </c>
      <c r="C1956" s="47" t="s">
        <v>113</v>
      </c>
      <c r="D1956" s="18" t="str">
        <f t="shared" si="91"/>
        <v>BELT</v>
      </c>
      <c r="E1956" s="36">
        <f t="shared" si="92"/>
        <v>18</v>
      </c>
      <c r="F1956" s="36">
        <f t="shared" si="90"/>
        <v>1</v>
      </c>
      <c r="G1956" s="56"/>
    </row>
    <row r="1957" spans="1:7" ht="14.25" customHeight="1">
      <c r="A1957" s="165">
        <v>2642</v>
      </c>
      <c r="B1957" s="55">
        <v>45946</v>
      </c>
      <c r="C1957" s="47" t="s">
        <v>48</v>
      </c>
      <c r="D1957" s="18" t="str">
        <f t="shared" si="91"/>
        <v>BRAKE LEVER RH-ALU BLK PC -ADVIK</v>
      </c>
      <c r="E1957" s="36">
        <f t="shared" si="92"/>
        <v>18</v>
      </c>
      <c r="F1957" s="36">
        <f t="shared" si="90"/>
        <v>1</v>
      </c>
      <c r="G1957" s="56"/>
    </row>
    <row r="1958" spans="1:7" ht="14.25" customHeight="1">
      <c r="A1958" s="165">
        <v>2642</v>
      </c>
      <c r="B1958" s="55">
        <v>45946</v>
      </c>
      <c r="C1958" s="47" t="s">
        <v>160</v>
      </c>
      <c r="D1958" s="18" t="str">
        <f t="shared" si="91"/>
        <v>BRAKE LEVER CBS ASSY WITH BSS-LH-PC</v>
      </c>
      <c r="E1958" s="36">
        <f t="shared" si="92"/>
        <v>18</v>
      </c>
      <c r="F1958" s="36">
        <f t="shared" si="90"/>
        <v>-1</v>
      </c>
      <c r="G1958" s="56"/>
    </row>
    <row r="1959" spans="1:7" ht="14.25" customHeight="1">
      <c r="A1959" s="165">
        <v>2642</v>
      </c>
      <c r="B1959" s="55">
        <v>45946</v>
      </c>
      <c r="C1959" s="47" t="s">
        <v>508</v>
      </c>
      <c r="D1959" s="18" t="str">
        <f t="shared" si="91"/>
        <v>REAR BRAKE PANEL</v>
      </c>
      <c r="E1959" s="36">
        <f t="shared" si="92"/>
        <v>18</v>
      </c>
      <c r="F1959" s="36">
        <f t="shared" si="90"/>
        <v>1</v>
      </c>
      <c r="G1959" s="56"/>
    </row>
    <row r="1960" spans="1:7" ht="14.25" customHeight="1">
      <c r="A1960" s="165">
        <v>2642</v>
      </c>
      <c r="B1960" s="55">
        <v>45946</v>
      </c>
      <c r="C1960" s="47" t="s">
        <v>70</v>
      </c>
      <c r="D1960" s="18" t="str">
        <f t="shared" si="91"/>
        <v>Brake Shoe Magnus</v>
      </c>
      <c r="E1960" s="36">
        <f t="shared" si="92"/>
        <v>18</v>
      </c>
      <c r="F1960" s="36">
        <f t="shared" si="90"/>
        <v>35</v>
      </c>
      <c r="G1960" s="56"/>
    </row>
    <row r="1961" spans="1:7" ht="14.25" customHeight="1">
      <c r="A1961" s="165">
        <v>2642</v>
      </c>
      <c r="B1961" s="55">
        <v>45946</v>
      </c>
      <c r="C1961" s="47" t="s">
        <v>70</v>
      </c>
      <c r="D1961" s="18" t="str">
        <f t="shared" si="91"/>
        <v>Brake Shoe Magnus</v>
      </c>
      <c r="E1961" s="36">
        <f t="shared" si="92"/>
        <v>18</v>
      </c>
      <c r="F1961" s="36">
        <f t="shared" si="90"/>
        <v>35</v>
      </c>
      <c r="G1961" s="56"/>
    </row>
    <row r="1962" spans="1:7" ht="14.25" customHeight="1">
      <c r="A1962" s="165" t="s">
        <v>371</v>
      </c>
      <c r="B1962" s="55">
        <v>45945</v>
      </c>
      <c r="C1962" s="47" t="s">
        <v>555</v>
      </c>
      <c r="D1962" s="18" t="str">
        <f t="shared" si="91"/>
        <v>HEAD LIGHT DIMMER SWITCH-DM</v>
      </c>
      <c r="E1962" s="36">
        <f t="shared" si="92"/>
        <v>18</v>
      </c>
      <c r="F1962" s="36">
        <f t="shared" si="90"/>
        <v>8</v>
      </c>
      <c r="G1962" s="56"/>
    </row>
    <row r="1963" spans="1:7" ht="14.25" customHeight="1">
      <c r="A1963" s="165" t="s">
        <v>371</v>
      </c>
      <c r="B1963" s="55">
        <v>45945</v>
      </c>
      <c r="C1963" s="47" t="s">
        <v>118</v>
      </c>
      <c r="D1963" s="18" t="str">
        <f t="shared" si="91"/>
        <v>TURN INDICATOR SWITCH-DM</v>
      </c>
      <c r="E1963" s="36">
        <f t="shared" si="92"/>
        <v>18</v>
      </c>
      <c r="F1963" s="36">
        <f t="shared" si="90"/>
        <v>3</v>
      </c>
      <c r="G1963" s="56"/>
    </row>
    <row r="1964" spans="1:7" ht="14.25" customHeight="1">
      <c r="A1964" s="165" t="s">
        <v>371</v>
      </c>
      <c r="B1964" s="55">
        <v>45945</v>
      </c>
      <c r="C1964" s="47" t="s">
        <v>59</v>
      </c>
      <c r="D1964" s="18" t="str">
        <f t="shared" si="91"/>
        <v>REVERSE SWITCH-DM</v>
      </c>
      <c r="E1964" s="36">
        <f t="shared" si="92"/>
        <v>18</v>
      </c>
      <c r="F1964" s="36">
        <f t="shared" si="90"/>
        <v>3</v>
      </c>
      <c r="G1964" s="56"/>
    </row>
    <row r="1965" spans="1:7" ht="14.25" customHeight="1">
      <c r="A1965" s="165" t="s">
        <v>371</v>
      </c>
      <c r="B1965" s="55">
        <v>45945</v>
      </c>
      <c r="C1965" s="47" t="s">
        <v>130</v>
      </c>
      <c r="D1965" s="18" t="str">
        <f t="shared" si="91"/>
        <v>HORN SWITCH-DM</v>
      </c>
      <c r="E1965" s="36">
        <f t="shared" si="92"/>
        <v>18</v>
      </c>
      <c r="F1965" s="36">
        <f t="shared" si="90"/>
        <v>5</v>
      </c>
      <c r="G1965" s="56"/>
    </row>
    <row r="1966" spans="1:7" ht="14.25" customHeight="1">
      <c r="A1966" s="165" t="s">
        <v>371</v>
      </c>
      <c r="B1966" s="55">
        <v>45945</v>
      </c>
      <c r="C1966" s="47" t="s">
        <v>324</v>
      </c>
      <c r="D1966" s="18" t="str">
        <f t="shared" si="91"/>
        <v>HEAD LIGHT ON-OFF SWITCH-DM</v>
      </c>
      <c r="E1966" s="36">
        <f t="shared" si="92"/>
        <v>18</v>
      </c>
      <c r="F1966" s="36">
        <f t="shared" si="90"/>
        <v>8</v>
      </c>
      <c r="G1966" s="56"/>
    </row>
    <row r="1967" spans="1:7" ht="14.25" customHeight="1">
      <c r="A1967" s="165" t="s">
        <v>371</v>
      </c>
      <c r="B1967" s="55">
        <v>45945</v>
      </c>
      <c r="C1967" s="47" t="s">
        <v>325</v>
      </c>
      <c r="D1967" s="18" t="str">
        <f t="shared" si="91"/>
        <v>IGNITION SWITCH-DM</v>
      </c>
      <c r="E1967" s="36">
        <f t="shared" si="92"/>
        <v>18</v>
      </c>
      <c r="F1967" s="36">
        <f t="shared" si="90"/>
        <v>7</v>
      </c>
      <c r="G1967" s="56"/>
    </row>
    <row r="1968" spans="1:7" ht="14.25" customHeight="1">
      <c r="A1968" s="165">
        <v>2678</v>
      </c>
      <c r="B1968" s="55">
        <v>45945</v>
      </c>
      <c r="C1968" s="47" t="s">
        <v>70</v>
      </c>
      <c r="D1968" s="18" t="str">
        <f t="shared" si="91"/>
        <v>Brake Shoe Magnus</v>
      </c>
      <c r="E1968" s="36">
        <f t="shared" si="92"/>
        <v>18</v>
      </c>
      <c r="F1968" s="36">
        <f t="shared" si="90"/>
        <v>35</v>
      </c>
      <c r="G1968" s="56"/>
    </row>
    <row r="1969" spans="1:7" ht="14.25" customHeight="1">
      <c r="A1969" s="165">
        <v>2678</v>
      </c>
      <c r="B1969" s="55">
        <v>45945</v>
      </c>
      <c r="C1969" s="47" t="s">
        <v>183</v>
      </c>
      <c r="D1969" s="18" t="str">
        <f t="shared" si="91"/>
        <v xml:space="preserve">3.00-10 ZOOM D TL42 J
</v>
      </c>
      <c r="E1969" s="36">
        <f t="shared" si="92"/>
        <v>18</v>
      </c>
      <c r="F1969" s="36">
        <f t="shared" si="90"/>
        <v>0</v>
      </c>
      <c r="G1969" s="56"/>
    </row>
    <row r="1970" spans="1:7" ht="14.25" customHeight="1">
      <c r="A1970" s="165">
        <v>2670</v>
      </c>
      <c r="B1970" s="55">
        <v>45945</v>
      </c>
      <c r="C1970" s="47" t="s">
        <v>76</v>
      </c>
      <c r="D1970" s="18" t="str">
        <f t="shared" si="91"/>
        <v>Rear Bearing 6204LLU</v>
      </c>
      <c r="E1970" s="36">
        <f t="shared" si="92"/>
        <v>18</v>
      </c>
      <c r="F1970" s="36">
        <f t="shared" si="90"/>
        <v>22</v>
      </c>
      <c r="G1970" s="56"/>
    </row>
    <row r="1971" spans="1:7" ht="14.25" customHeight="1">
      <c r="A1971" s="165">
        <v>2670</v>
      </c>
      <c r="B1971" s="55">
        <v>45945</v>
      </c>
      <c r="C1971" s="47" t="s">
        <v>76</v>
      </c>
      <c r="D1971" s="18" t="str">
        <f t="shared" si="91"/>
        <v>Rear Bearing 6204LLU</v>
      </c>
      <c r="E1971" s="36">
        <f t="shared" si="92"/>
        <v>18</v>
      </c>
      <c r="F1971" s="36">
        <f t="shared" si="90"/>
        <v>22</v>
      </c>
      <c r="G1971" s="56"/>
    </row>
    <row r="1972" spans="1:7" ht="14.25" customHeight="1">
      <c r="A1972" s="165">
        <v>2683</v>
      </c>
      <c r="B1972" s="55">
        <v>45944</v>
      </c>
      <c r="C1972" s="47" t="s">
        <v>82</v>
      </c>
      <c r="D1972" s="18" t="str">
        <f t="shared" si="91"/>
        <v>MAGNUS HS-Front Brake Cable</v>
      </c>
      <c r="E1972" s="36">
        <f t="shared" si="92"/>
        <v>18</v>
      </c>
      <c r="F1972" s="36">
        <f t="shared" si="90"/>
        <v>8</v>
      </c>
      <c r="G1972" s="56"/>
    </row>
    <row r="1973" spans="1:7" ht="14.25" customHeight="1">
      <c r="A1973" s="165">
        <v>2683</v>
      </c>
      <c r="B1973" s="55">
        <v>45944</v>
      </c>
      <c r="C1973" s="47" t="s">
        <v>81</v>
      </c>
      <c r="D1973" s="18" t="str">
        <f t="shared" si="91"/>
        <v>MAGNUS HS-Front HBS  Brake Cable</v>
      </c>
      <c r="E1973" s="36">
        <f t="shared" si="92"/>
        <v>18</v>
      </c>
      <c r="F1973" s="36">
        <f t="shared" si="90"/>
        <v>5</v>
      </c>
      <c r="G1973" s="56"/>
    </row>
    <row r="1974" spans="1:7" ht="14.25" customHeight="1">
      <c r="A1974" s="165">
        <v>2683</v>
      </c>
      <c r="B1974" s="55">
        <v>45944</v>
      </c>
      <c r="C1974" s="47" t="s">
        <v>80</v>
      </c>
      <c r="D1974" s="18" t="str">
        <f t="shared" si="91"/>
        <v>MAGNUS HS-Rear Brake Cable</v>
      </c>
      <c r="E1974" s="36">
        <f t="shared" si="92"/>
        <v>18</v>
      </c>
      <c r="F1974" s="36">
        <f t="shared" si="90"/>
        <v>9</v>
      </c>
      <c r="G1974" s="56"/>
    </row>
    <row r="1975" spans="1:7" ht="14.25" customHeight="1">
      <c r="A1975" s="165">
        <v>2683</v>
      </c>
      <c r="B1975" s="55">
        <v>45944</v>
      </c>
      <c r="C1975" s="64" t="s">
        <v>112</v>
      </c>
      <c r="D1975" s="18" t="str">
        <f t="shared" si="91"/>
        <v>MAG/ZEAL-BRAKE CABLE GUIDE-STEEL-ZP-DM</v>
      </c>
      <c r="E1975" s="36">
        <f t="shared" si="92"/>
        <v>18</v>
      </c>
      <c r="F1975" s="36">
        <f t="shared" si="90"/>
        <v>11</v>
      </c>
      <c r="G1975" s="56"/>
    </row>
    <row r="1976" spans="1:7" ht="14.25" customHeight="1">
      <c r="A1976" s="165">
        <v>2683</v>
      </c>
      <c r="B1976" s="55">
        <v>45944</v>
      </c>
      <c r="C1976" s="47" t="s">
        <v>104</v>
      </c>
      <c r="D1976" s="18" t="str">
        <f t="shared" si="91"/>
        <v>Reo/Zeal-Brake Sensing Switch DM</v>
      </c>
      <c r="E1976" s="36">
        <f t="shared" si="92"/>
        <v>18</v>
      </c>
      <c r="F1976" s="36">
        <f t="shared" si="90"/>
        <v>1</v>
      </c>
      <c r="G1976" s="56"/>
    </row>
    <row r="1977" spans="1:7" ht="14.25" customHeight="1">
      <c r="A1977" s="165">
        <v>2683</v>
      </c>
      <c r="B1977" s="55">
        <v>45944</v>
      </c>
      <c r="C1977" s="47" t="s">
        <v>64</v>
      </c>
      <c r="D1977" s="18" t="str">
        <f t="shared" si="91"/>
        <v>Front Bearing Kit 6201RS (Pair)</v>
      </c>
      <c r="E1977" s="36">
        <f t="shared" si="92"/>
        <v>18</v>
      </c>
      <c r="F1977" s="36">
        <f t="shared" si="90"/>
        <v>6</v>
      </c>
      <c r="G1977" s="56"/>
    </row>
    <row r="1978" spans="1:7" ht="14.25" customHeight="1">
      <c r="A1978" s="165">
        <v>2683</v>
      </c>
      <c r="B1978" s="55">
        <v>45944</v>
      </c>
      <c r="C1978" s="47" t="s">
        <v>70</v>
      </c>
      <c r="D1978" s="18" t="str">
        <f t="shared" si="91"/>
        <v>Brake Shoe Magnus</v>
      </c>
      <c r="E1978" s="36">
        <f t="shared" si="92"/>
        <v>18</v>
      </c>
      <c r="F1978" s="36">
        <f t="shared" si="90"/>
        <v>35</v>
      </c>
      <c r="G1978" s="56"/>
    </row>
    <row r="1979" spans="1:7" ht="14.25" customHeight="1">
      <c r="A1979" s="165">
        <v>2682</v>
      </c>
      <c r="B1979" s="55">
        <v>45944</v>
      </c>
      <c r="C1979" s="47" t="s">
        <v>183</v>
      </c>
      <c r="D1979" s="18" t="str">
        <f t="shared" si="91"/>
        <v xml:space="preserve">3.00-10 ZOOM D TL42 J
</v>
      </c>
      <c r="E1979" s="36">
        <f t="shared" si="92"/>
        <v>18</v>
      </c>
      <c r="F1979" s="36">
        <f t="shared" si="90"/>
        <v>0</v>
      </c>
      <c r="G1979" s="56"/>
    </row>
    <row r="1980" spans="1:7" ht="14.25" customHeight="1">
      <c r="A1980" s="165">
        <v>2681</v>
      </c>
      <c r="B1980" s="55">
        <v>45943</v>
      </c>
      <c r="C1980" s="47" t="s">
        <v>132</v>
      </c>
      <c r="D1980" s="18" t="str">
        <f t="shared" si="91"/>
        <v>Zeal-Throttle-Black-DM</v>
      </c>
      <c r="E1980" s="36">
        <f t="shared" si="92"/>
        <v>18</v>
      </c>
      <c r="F1980" s="36">
        <f t="shared" si="90"/>
        <v>2</v>
      </c>
      <c r="G1980" s="56"/>
    </row>
    <row r="1981" spans="1:7" ht="14.25" customHeight="1">
      <c r="A1981" s="165">
        <v>2673</v>
      </c>
      <c r="B1981" s="55">
        <v>45942</v>
      </c>
      <c r="C1981" s="47" t="s">
        <v>70</v>
      </c>
      <c r="D1981" s="18" t="str">
        <f t="shared" si="91"/>
        <v>Brake Shoe Magnus</v>
      </c>
      <c r="E1981" s="36">
        <f t="shared" si="92"/>
        <v>18</v>
      </c>
      <c r="F1981" s="36">
        <f t="shared" ref="F1981:F2044" si="93">VLOOKUP(C1981,Old,8,FALSE)</f>
        <v>35</v>
      </c>
      <c r="G1981" s="56"/>
    </row>
    <row r="1982" spans="1:7" ht="14.25" customHeight="1">
      <c r="A1982" s="165">
        <v>2673</v>
      </c>
      <c r="B1982" s="55">
        <v>45942</v>
      </c>
      <c r="C1982" s="47" t="s">
        <v>64</v>
      </c>
      <c r="D1982" s="18" t="str">
        <f t="shared" si="91"/>
        <v>Front Bearing Kit 6201RS (Pair)</v>
      </c>
      <c r="E1982" s="36">
        <f t="shared" si="92"/>
        <v>18</v>
      </c>
      <c r="F1982" s="36">
        <f t="shared" si="93"/>
        <v>6</v>
      </c>
      <c r="G1982" s="56"/>
    </row>
    <row r="1983" spans="1:7" ht="14.25" customHeight="1">
      <c r="A1983" s="165">
        <v>2673</v>
      </c>
      <c r="B1983" s="55">
        <v>45942</v>
      </c>
      <c r="C1983" s="47" t="s">
        <v>76</v>
      </c>
      <c r="D1983" s="18" t="str">
        <f t="shared" si="91"/>
        <v>Rear Bearing 6204LLU</v>
      </c>
      <c r="E1983" s="36">
        <f t="shared" si="92"/>
        <v>18</v>
      </c>
      <c r="F1983" s="36">
        <f t="shared" si="93"/>
        <v>22</v>
      </c>
      <c r="G1983" s="56"/>
    </row>
    <row r="1984" spans="1:7" ht="14.25" customHeight="1">
      <c r="A1984" s="165">
        <v>2679</v>
      </c>
      <c r="B1984" s="55">
        <v>45942</v>
      </c>
      <c r="C1984" s="47" t="s">
        <v>183</v>
      </c>
      <c r="D1984" s="18" t="str">
        <f t="shared" si="91"/>
        <v xml:space="preserve">3.00-10 ZOOM D TL42 J
</v>
      </c>
      <c r="E1984" s="36">
        <f t="shared" si="92"/>
        <v>18</v>
      </c>
      <c r="F1984" s="36">
        <f t="shared" si="93"/>
        <v>0</v>
      </c>
      <c r="G1984" s="56"/>
    </row>
    <row r="1985" spans="1:7" ht="14.25" customHeight="1">
      <c r="A1985" s="165">
        <v>2676</v>
      </c>
      <c r="B1985" s="55">
        <v>45942</v>
      </c>
      <c r="C1985" s="47" t="s">
        <v>62</v>
      </c>
      <c r="D1985" s="18" t="str">
        <f t="shared" ref="D1985:D2048" si="94">VLOOKUP(C1985,Old,2,FALSE)</f>
        <v>MAGNUS-LOCK SET-PAVNA DM</v>
      </c>
      <c r="E1985" s="36">
        <f t="shared" ref="E1985:E2048" si="95">VLOOKUP(C1985,Old,9,FALSE)</f>
        <v>18</v>
      </c>
      <c r="F1985" s="36">
        <f t="shared" si="93"/>
        <v>4</v>
      </c>
      <c r="G1985" s="56"/>
    </row>
    <row r="1986" spans="1:7" ht="14.25" customHeight="1">
      <c r="A1986" s="165">
        <v>2671</v>
      </c>
      <c r="B1986" s="55">
        <v>45941</v>
      </c>
      <c r="C1986" s="47" t="s">
        <v>44</v>
      </c>
      <c r="D1986" s="18" t="str">
        <f t="shared" si="94"/>
        <v>MAG-FORK STEM RACER-ID30-CH STEEL</v>
      </c>
      <c r="E1986" s="36">
        <f t="shared" si="95"/>
        <v>18</v>
      </c>
      <c r="F1986" s="36">
        <f t="shared" si="93"/>
        <v>9</v>
      </c>
      <c r="G1986" s="56"/>
    </row>
    <row r="1987" spans="1:7" ht="14.25" customHeight="1">
      <c r="A1987" s="165">
        <v>2671</v>
      </c>
      <c r="B1987" s="55">
        <v>45941</v>
      </c>
      <c r="C1987" s="47" t="s">
        <v>56</v>
      </c>
      <c r="D1987" s="18" t="str">
        <f t="shared" si="94"/>
        <v>MAG-BOTTOM RACER CUP-CH STEEL</v>
      </c>
      <c r="E1987" s="36">
        <f t="shared" si="95"/>
        <v>18</v>
      </c>
      <c r="F1987" s="36">
        <f t="shared" si="93"/>
        <v>9</v>
      </c>
      <c r="G1987" s="56"/>
    </row>
    <row r="1988" spans="1:7" ht="14.25" customHeight="1">
      <c r="A1988" s="165">
        <v>2671</v>
      </c>
      <c r="B1988" s="55">
        <v>45941</v>
      </c>
      <c r="C1988" s="47" t="s">
        <v>61</v>
      </c>
      <c r="D1988" s="18" t="str">
        <f t="shared" si="94"/>
        <v>MAG-TOP RACER CUP-CH STEEL</v>
      </c>
      <c r="E1988" s="36">
        <f t="shared" si="95"/>
        <v>18</v>
      </c>
      <c r="F1988" s="36">
        <f t="shared" si="93"/>
        <v>9</v>
      </c>
      <c r="G1988" s="56"/>
    </row>
    <row r="1989" spans="1:7" ht="14.25" customHeight="1">
      <c r="A1989" s="165">
        <v>2671</v>
      </c>
      <c r="B1989" s="55">
        <v>45941</v>
      </c>
      <c r="C1989" s="47" t="s">
        <v>66</v>
      </c>
      <c r="D1989" s="18" t="str">
        <f t="shared" si="94"/>
        <v>20X4MM MAG-RACER BALL&amp;CAGE-4MM-TOP</v>
      </c>
      <c r="E1989" s="36">
        <f t="shared" si="95"/>
        <v>18</v>
      </c>
      <c r="F1989" s="36">
        <f t="shared" si="93"/>
        <v>9</v>
      </c>
      <c r="G1989" s="56"/>
    </row>
    <row r="1990" spans="1:7" ht="14.25" customHeight="1">
      <c r="A1990" s="165">
        <v>2671</v>
      </c>
      <c r="B1990" s="55">
        <v>45941</v>
      </c>
      <c r="C1990" s="47" t="s">
        <v>73</v>
      </c>
      <c r="D1990" s="18" t="str">
        <f t="shared" si="94"/>
        <v>14X6.35MAG-RACER BALL 6.35MM-BEARING-BTM</v>
      </c>
      <c r="E1990" s="36">
        <f t="shared" si="95"/>
        <v>18</v>
      </c>
      <c r="F1990" s="36">
        <f t="shared" si="93"/>
        <v>9</v>
      </c>
      <c r="G1990" s="56"/>
    </row>
    <row r="1991" spans="1:7" ht="14.25" customHeight="1">
      <c r="A1991" s="165">
        <v>2671</v>
      </c>
      <c r="B1991" s="55">
        <v>45941</v>
      </c>
      <c r="C1991" s="47" t="s">
        <v>78</v>
      </c>
      <c r="D1991" s="18" t="str">
        <f t="shared" si="94"/>
        <v>ZEAL/REO-RACER NUT-M24X3 HEX 32 MM-YZP</v>
      </c>
      <c r="E1991" s="36">
        <f t="shared" si="95"/>
        <v>18</v>
      </c>
      <c r="F1991" s="36">
        <f t="shared" si="93"/>
        <v>9</v>
      </c>
      <c r="G1991" s="56"/>
    </row>
    <row r="1992" spans="1:7" ht="14.25" customHeight="1">
      <c r="A1992" s="165">
        <v>2671</v>
      </c>
      <c r="B1992" s="55">
        <v>45941</v>
      </c>
      <c r="C1992" s="47" t="s">
        <v>83</v>
      </c>
      <c r="D1992" s="18" t="str">
        <f t="shared" si="94"/>
        <v>ZEAL/REO-RACER NUT-M24X3 HEX 46 MM-YZP</v>
      </c>
      <c r="E1992" s="36">
        <f t="shared" si="95"/>
        <v>18</v>
      </c>
      <c r="F1992" s="36">
        <f t="shared" si="93"/>
        <v>9</v>
      </c>
      <c r="G1992" s="56"/>
    </row>
    <row r="1993" spans="1:7" ht="14.25" customHeight="1">
      <c r="A1993" s="165">
        <v>2671</v>
      </c>
      <c r="B1993" s="55">
        <v>45941</v>
      </c>
      <c r="C1993" s="47" t="s">
        <v>88</v>
      </c>
      <c r="D1993" s="18" t="str">
        <f t="shared" si="94"/>
        <v>FORK RACER DUST CAP-PP</v>
      </c>
      <c r="E1993" s="36">
        <f t="shared" si="95"/>
        <v>18</v>
      </c>
      <c r="F1993" s="36">
        <f t="shared" si="93"/>
        <v>20</v>
      </c>
      <c r="G1993" s="56"/>
    </row>
    <row r="1994" spans="1:7" ht="14.25" customHeight="1">
      <c r="A1994" s="165">
        <v>2671</v>
      </c>
      <c r="B1994" s="55">
        <v>45941</v>
      </c>
      <c r="C1994" s="14" t="s">
        <v>160</v>
      </c>
      <c r="D1994" s="18" t="str">
        <f t="shared" si="94"/>
        <v>BRAKE LEVER CBS ASSY WITH BSS-LH-PC</v>
      </c>
      <c r="E1994" s="36">
        <f t="shared" si="95"/>
        <v>18</v>
      </c>
      <c r="F1994" s="36">
        <f t="shared" si="93"/>
        <v>-1</v>
      </c>
      <c r="G1994" s="56"/>
    </row>
    <row r="1995" spans="1:7" ht="14.25" customHeight="1">
      <c r="A1995" s="165">
        <v>2671</v>
      </c>
      <c r="B1995" s="55">
        <v>45941</v>
      </c>
      <c r="C1995" s="14" t="s">
        <v>70</v>
      </c>
      <c r="D1995" s="18" t="str">
        <f t="shared" si="94"/>
        <v>Brake Shoe Magnus</v>
      </c>
      <c r="E1995" s="36">
        <f t="shared" si="95"/>
        <v>18</v>
      </c>
      <c r="F1995" s="36">
        <f t="shared" si="93"/>
        <v>35</v>
      </c>
      <c r="G1995" s="56"/>
    </row>
    <row r="1996" spans="1:7" ht="14.25" customHeight="1">
      <c r="A1996" s="165">
        <v>2671</v>
      </c>
      <c r="B1996" s="55">
        <v>45941</v>
      </c>
      <c r="C1996" s="14" t="s">
        <v>76</v>
      </c>
      <c r="D1996" s="18" t="str">
        <f t="shared" si="94"/>
        <v>Rear Bearing 6204LLU</v>
      </c>
      <c r="E1996" s="36">
        <f t="shared" si="95"/>
        <v>18</v>
      </c>
      <c r="F1996" s="36">
        <f t="shared" si="93"/>
        <v>22</v>
      </c>
      <c r="G1996" s="56"/>
    </row>
    <row r="1997" spans="1:7" ht="14.25" customHeight="1">
      <c r="A1997" s="165">
        <v>2659</v>
      </c>
      <c r="B1997" s="55">
        <v>45941</v>
      </c>
      <c r="C1997" s="14" t="s">
        <v>350</v>
      </c>
      <c r="D1997" s="18" t="str">
        <f t="shared" si="94"/>
        <v>HALL SENSOR PCB ASSEMBLY-Z/M</v>
      </c>
      <c r="E1997" s="36">
        <f t="shared" si="95"/>
        <v>18</v>
      </c>
      <c r="F1997" s="36">
        <f t="shared" si="93"/>
        <v>19</v>
      </c>
      <c r="G1997" s="56"/>
    </row>
    <row r="1998" spans="1:7" ht="14.25" customHeight="1">
      <c r="A1998" s="165">
        <v>2659</v>
      </c>
      <c r="B1998" s="55">
        <v>45941</v>
      </c>
      <c r="C1998" s="14" t="s">
        <v>188</v>
      </c>
      <c r="D1998" s="18" t="str">
        <f t="shared" si="94"/>
        <v>MAG-INS.CLUSTER COVER FRONT-ABS-GR BLK D</v>
      </c>
      <c r="E1998" s="36">
        <f t="shared" si="95"/>
        <v>18</v>
      </c>
      <c r="F1998" s="36">
        <f t="shared" si="93"/>
        <v>1</v>
      </c>
      <c r="G1998" s="56"/>
    </row>
    <row r="1999" spans="1:7" ht="14.25" customHeight="1">
      <c r="A1999" s="165">
        <v>2659</v>
      </c>
      <c r="B1999" s="55">
        <v>45941</v>
      </c>
      <c r="C1999" s="14" t="s">
        <v>55</v>
      </c>
      <c r="D1999" s="18" t="str">
        <f t="shared" si="94"/>
        <v>MAG-INS.CLUSTER COVER REARR-ABS-GR BLK D</v>
      </c>
      <c r="E1999" s="36">
        <f t="shared" si="95"/>
        <v>18</v>
      </c>
      <c r="F1999" s="36">
        <f t="shared" si="93"/>
        <v>0</v>
      </c>
      <c r="G1999" s="56"/>
    </row>
    <row r="2000" spans="1:7" ht="14.25" customHeight="1">
      <c r="A2000" s="165">
        <v>2659</v>
      </c>
      <c r="B2000" s="55">
        <v>45941</v>
      </c>
      <c r="C2000" s="14" t="s">
        <v>70</v>
      </c>
      <c r="D2000" s="18" t="str">
        <f t="shared" si="94"/>
        <v>Brake Shoe Magnus</v>
      </c>
      <c r="E2000" s="36">
        <f t="shared" si="95"/>
        <v>18</v>
      </c>
      <c r="F2000" s="36">
        <f t="shared" si="93"/>
        <v>35</v>
      </c>
      <c r="G2000" s="56"/>
    </row>
    <row r="2001" spans="1:7" ht="14.25" customHeight="1">
      <c r="A2001" s="165">
        <v>2659</v>
      </c>
      <c r="B2001" s="55">
        <v>45941</v>
      </c>
      <c r="C2001" s="14" t="s">
        <v>126</v>
      </c>
      <c r="D2001" s="18" t="str">
        <f t="shared" si="94"/>
        <v>Switch</v>
      </c>
      <c r="E2001" s="36">
        <f t="shared" si="95"/>
        <v>18</v>
      </c>
      <c r="F2001" s="36">
        <f t="shared" si="93"/>
        <v>101</v>
      </c>
      <c r="G2001" s="56"/>
    </row>
    <row r="2002" spans="1:7" ht="14.25" customHeight="1">
      <c r="A2002" s="165">
        <v>2659</v>
      </c>
      <c r="B2002" s="55">
        <v>45941</v>
      </c>
      <c r="C2002" s="14" t="s">
        <v>64</v>
      </c>
      <c r="D2002" s="18" t="str">
        <f t="shared" si="94"/>
        <v>Front Bearing Kit 6201RS (Pair)</v>
      </c>
      <c r="E2002" s="36">
        <f t="shared" si="95"/>
        <v>18</v>
      </c>
      <c r="F2002" s="36">
        <f t="shared" si="93"/>
        <v>6</v>
      </c>
      <c r="G2002" s="56"/>
    </row>
    <row r="2003" spans="1:7" ht="14.25" customHeight="1">
      <c r="A2003" s="165">
        <v>2659</v>
      </c>
      <c r="B2003" s="55">
        <v>45941</v>
      </c>
      <c r="C2003" s="14" t="s">
        <v>76</v>
      </c>
      <c r="D2003" s="18" t="str">
        <f t="shared" si="94"/>
        <v>Rear Bearing 6204LLU</v>
      </c>
      <c r="E2003" s="36">
        <f t="shared" si="95"/>
        <v>18</v>
      </c>
      <c r="F2003" s="36">
        <f t="shared" si="93"/>
        <v>22</v>
      </c>
      <c r="G2003" s="56"/>
    </row>
    <row r="2004" spans="1:7" ht="14.25" customHeight="1">
      <c r="A2004" s="165">
        <v>2659</v>
      </c>
      <c r="B2004" s="55">
        <v>45941</v>
      </c>
      <c r="C2004" s="14" t="s">
        <v>76</v>
      </c>
      <c r="D2004" s="18" t="str">
        <f t="shared" si="94"/>
        <v>Rear Bearing 6204LLU</v>
      </c>
      <c r="E2004" s="36">
        <f t="shared" si="95"/>
        <v>18</v>
      </c>
      <c r="F2004" s="36">
        <f t="shared" si="93"/>
        <v>22</v>
      </c>
      <c r="G2004" s="56"/>
    </row>
    <row r="2005" spans="1:7" ht="14.25" customHeight="1">
      <c r="A2005" s="165">
        <v>2643</v>
      </c>
      <c r="B2005" s="55">
        <v>45941</v>
      </c>
      <c r="C2005" s="14" t="s">
        <v>350</v>
      </c>
      <c r="D2005" s="18" t="str">
        <f t="shared" si="94"/>
        <v>HALL SENSOR PCB ASSEMBLY-Z/M</v>
      </c>
      <c r="E2005" s="36">
        <f t="shared" si="95"/>
        <v>18</v>
      </c>
      <c r="F2005" s="36">
        <f t="shared" si="93"/>
        <v>19</v>
      </c>
      <c r="G2005" s="56"/>
    </row>
    <row r="2006" spans="1:7" ht="14.25" customHeight="1">
      <c r="A2006" s="165">
        <v>2643</v>
      </c>
      <c r="B2006" s="55">
        <v>45941</v>
      </c>
      <c r="C2006" s="14" t="s">
        <v>76</v>
      </c>
      <c r="D2006" s="18" t="str">
        <f t="shared" si="94"/>
        <v>Rear Bearing 6204LLU</v>
      </c>
      <c r="E2006" s="36">
        <f t="shared" si="95"/>
        <v>18</v>
      </c>
      <c r="F2006" s="36">
        <f t="shared" si="93"/>
        <v>22</v>
      </c>
      <c r="G2006" s="56"/>
    </row>
    <row r="2007" spans="1:7" ht="14.25" customHeight="1">
      <c r="A2007" s="165">
        <v>2643</v>
      </c>
      <c r="B2007" s="55">
        <v>45941</v>
      </c>
      <c r="C2007" s="14" t="s">
        <v>76</v>
      </c>
      <c r="D2007" s="18" t="str">
        <f t="shared" si="94"/>
        <v>Rear Bearing 6204LLU</v>
      </c>
      <c r="E2007" s="36">
        <f t="shared" si="95"/>
        <v>18</v>
      </c>
      <c r="F2007" s="36">
        <f t="shared" si="93"/>
        <v>22</v>
      </c>
      <c r="G2007" s="56"/>
    </row>
    <row r="2008" spans="1:7" ht="14.25" customHeight="1">
      <c r="A2008" s="165">
        <v>2624</v>
      </c>
      <c r="B2008" s="55">
        <v>45940</v>
      </c>
      <c r="C2008" s="14" t="s">
        <v>183</v>
      </c>
      <c r="D2008" s="18" t="str">
        <f t="shared" si="94"/>
        <v xml:space="preserve">3.00-10 ZOOM D TL42 J
</v>
      </c>
      <c r="E2008" s="36">
        <f t="shared" si="95"/>
        <v>18</v>
      </c>
      <c r="F2008" s="36">
        <f t="shared" si="93"/>
        <v>0</v>
      </c>
      <c r="G2008" s="56"/>
    </row>
    <row r="2009" spans="1:7" ht="14.25" customHeight="1">
      <c r="A2009" s="165">
        <v>2668</v>
      </c>
      <c r="B2009" s="55">
        <v>45939</v>
      </c>
      <c r="C2009" s="14" t="s">
        <v>82</v>
      </c>
      <c r="D2009" s="18" t="str">
        <f t="shared" si="94"/>
        <v>MAGNUS HS-Front Brake Cable</v>
      </c>
      <c r="E2009" s="36">
        <f t="shared" si="95"/>
        <v>18</v>
      </c>
      <c r="F2009" s="36">
        <f t="shared" si="93"/>
        <v>8</v>
      </c>
      <c r="G2009" s="56"/>
    </row>
    <row r="2010" spans="1:7" ht="14.25" customHeight="1">
      <c r="A2010" s="165">
        <v>2668</v>
      </c>
      <c r="B2010" s="55">
        <v>45939</v>
      </c>
      <c r="C2010" s="14" t="s">
        <v>81</v>
      </c>
      <c r="D2010" s="18" t="str">
        <f t="shared" si="94"/>
        <v>MAGNUS HS-Front HBS  Brake Cable</v>
      </c>
      <c r="E2010" s="36">
        <f t="shared" si="95"/>
        <v>18</v>
      </c>
      <c r="F2010" s="36">
        <f t="shared" si="93"/>
        <v>5</v>
      </c>
      <c r="G2010" s="56"/>
    </row>
    <row r="2011" spans="1:7" ht="14.25" customHeight="1">
      <c r="A2011" s="165">
        <v>2668</v>
      </c>
      <c r="B2011" s="55">
        <v>45939</v>
      </c>
      <c r="C2011" s="14" t="s">
        <v>80</v>
      </c>
      <c r="D2011" s="18" t="str">
        <f t="shared" si="94"/>
        <v>MAGNUS HS-Rear Brake Cable</v>
      </c>
      <c r="E2011" s="36">
        <f t="shared" si="95"/>
        <v>18</v>
      </c>
      <c r="F2011" s="36">
        <f t="shared" si="93"/>
        <v>9</v>
      </c>
      <c r="G2011" s="56"/>
    </row>
    <row r="2012" spans="1:7" ht="14.25" customHeight="1">
      <c r="A2012" s="165">
        <v>2668</v>
      </c>
      <c r="B2012" s="55">
        <v>45939</v>
      </c>
      <c r="C2012" s="14" t="s">
        <v>208</v>
      </c>
      <c r="D2012" s="18" t="str">
        <f t="shared" si="94"/>
        <v>MAG-REAR PANEL TOP-ABS-OCEAN BLUE DM</v>
      </c>
      <c r="E2012" s="36">
        <f t="shared" si="95"/>
        <v>18</v>
      </c>
      <c r="F2012" s="36">
        <f t="shared" si="93"/>
        <v>2</v>
      </c>
      <c r="G2012" s="56"/>
    </row>
    <row r="2013" spans="1:7" ht="14.25" customHeight="1">
      <c r="A2013" s="165">
        <v>2668</v>
      </c>
      <c r="B2013" s="55">
        <v>45939</v>
      </c>
      <c r="C2013" s="14" t="s">
        <v>70</v>
      </c>
      <c r="D2013" s="18" t="str">
        <f t="shared" si="94"/>
        <v>Brake Shoe Magnus</v>
      </c>
      <c r="E2013" s="36">
        <f t="shared" si="95"/>
        <v>18</v>
      </c>
      <c r="F2013" s="36">
        <f t="shared" si="93"/>
        <v>35</v>
      </c>
      <c r="G2013" s="56"/>
    </row>
    <row r="2014" spans="1:7" ht="14.25" customHeight="1">
      <c r="A2014" s="165">
        <v>2660</v>
      </c>
      <c r="B2014" s="55">
        <v>45939</v>
      </c>
      <c r="C2014" s="14" t="s">
        <v>126</v>
      </c>
      <c r="D2014" s="18" t="str">
        <f t="shared" si="94"/>
        <v>Switch</v>
      </c>
      <c r="E2014" s="36">
        <f t="shared" si="95"/>
        <v>18</v>
      </c>
      <c r="F2014" s="36">
        <f t="shared" si="93"/>
        <v>101</v>
      </c>
      <c r="G2014" s="56"/>
    </row>
    <row r="2015" spans="1:7" ht="14.25" customHeight="1">
      <c r="A2015" s="165">
        <v>2660</v>
      </c>
      <c r="B2015" s="55">
        <v>45939</v>
      </c>
      <c r="C2015" s="14" t="s">
        <v>82</v>
      </c>
      <c r="D2015" s="18" t="str">
        <f t="shared" si="94"/>
        <v>MAGNUS HS-Front Brake Cable</v>
      </c>
      <c r="E2015" s="36">
        <f t="shared" si="95"/>
        <v>18</v>
      </c>
      <c r="F2015" s="36">
        <f t="shared" si="93"/>
        <v>8</v>
      </c>
      <c r="G2015" s="56"/>
    </row>
    <row r="2016" spans="1:7" ht="14.25" customHeight="1">
      <c r="A2016" s="165">
        <v>2660</v>
      </c>
      <c r="B2016" s="55">
        <v>45939</v>
      </c>
      <c r="C2016" s="14" t="s">
        <v>81</v>
      </c>
      <c r="D2016" s="18" t="str">
        <f t="shared" si="94"/>
        <v>MAGNUS HS-Front HBS  Brake Cable</v>
      </c>
      <c r="E2016" s="36">
        <f t="shared" si="95"/>
        <v>18</v>
      </c>
      <c r="F2016" s="36">
        <f t="shared" si="93"/>
        <v>5</v>
      </c>
      <c r="G2016" s="56"/>
    </row>
    <row r="2017" spans="1:7" ht="14.25" customHeight="1">
      <c r="A2017" s="165">
        <v>2660</v>
      </c>
      <c r="B2017" s="55">
        <v>45939</v>
      </c>
      <c r="C2017" s="14" t="s">
        <v>80</v>
      </c>
      <c r="D2017" s="18" t="str">
        <f t="shared" si="94"/>
        <v>MAGNUS HS-Rear Brake Cable</v>
      </c>
      <c r="E2017" s="36">
        <f t="shared" si="95"/>
        <v>18</v>
      </c>
      <c r="F2017" s="36">
        <f t="shared" si="93"/>
        <v>9</v>
      </c>
      <c r="G2017" s="56"/>
    </row>
    <row r="2018" spans="1:7" ht="14.25" customHeight="1">
      <c r="A2018" s="165">
        <v>2660</v>
      </c>
      <c r="B2018" s="55">
        <v>45939</v>
      </c>
      <c r="C2018" s="14" t="s">
        <v>76</v>
      </c>
      <c r="D2018" s="18" t="str">
        <f t="shared" si="94"/>
        <v>Rear Bearing 6204LLU</v>
      </c>
      <c r="E2018" s="36">
        <f t="shared" si="95"/>
        <v>18</v>
      </c>
      <c r="F2018" s="36">
        <f t="shared" si="93"/>
        <v>22</v>
      </c>
      <c r="G2018" s="56"/>
    </row>
    <row r="2019" spans="1:7" ht="14.25" customHeight="1">
      <c r="A2019" s="165">
        <v>2660</v>
      </c>
      <c r="B2019" s="55">
        <v>45939</v>
      </c>
      <c r="C2019" s="14" t="s">
        <v>76</v>
      </c>
      <c r="D2019" s="18" t="str">
        <f t="shared" si="94"/>
        <v>Rear Bearing 6204LLU</v>
      </c>
      <c r="E2019" s="36">
        <f t="shared" si="95"/>
        <v>18</v>
      </c>
      <c r="F2019" s="36">
        <f t="shared" si="93"/>
        <v>22</v>
      </c>
      <c r="G2019" s="56"/>
    </row>
    <row r="2020" spans="1:7" ht="14.25" customHeight="1">
      <c r="A2020" s="165">
        <v>2639</v>
      </c>
      <c r="B2020" s="55">
        <v>45939</v>
      </c>
      <c r="C2020" s="14" t="s">
        <v>82</v>
      </c>
      <c r="D2020" s="18" t="str">
        <f t="shared" si="94"/>
        <v>MAGNUS HS-Front Brake Cable</v>
      </c>
      <c r="E2020" s="36">
        <f t="shared" si="95"/>
        <v>18</v>
      </c>
      <c r="F2020" s="36">
        <f t="shared" si="93"/>
        <v>8</v>
      </c>
      <c r="G2020" s="56"/>
    </row>
    <row r="2021" spans="1:7" ht="14.25" customHeight="1">
      <c r="A2021" s="165">
        <v>2639</v>
      </c>
      <c r="B2021" s="55">
        <v>45939</v>
      </c>
      <c r="C2021" s="14" t="s">
        <v>81</v>
      </c>
      <c r="D2021" s="18" t="str">
        <f t="shared" si="94"/>
        <v>MAGNUS HS-Front HBS  Brake Cable</v>
      </c>
      <c r="E2021" s="36">
        <f t="shared" si="95"/>
        <v>18</v>
      </c>
      <c r="F2021" s="36">
        <f t="shared" si="93"/>
        <v>5</v>
      </c>
      <c r="G2021" s="56"/>
    </row>
    <row r="2022" spans="1:7" ht="14.25" customHeight="1">
      <c r="A2022" s="165">
        <v>2639</v>
      </c>
      <c r="B2022" s="55">
        <v>45939</v>
      </c>
      <c r="C2022" s="14" t="s">
        <v>80</v>
      </c>
      <c r="D2022" s="18" t="str">
        <f t="shared" si="94"/>
        <v>MAGNUS HS-Rear Brake Cable</v>
      </c>
      <c r="E2022" s="36">
        <f t="shared" si="95"/>
        <v>18</v>
      </c>
      <c r="F2022" s="36">
        <f t="shared" si="93"/>
        <v>9</v>
      </c>
      <c r="G2022" s="56"/>
    </row>
    <row r="2023" spans="1:7" ht="14.25" customHeight="1">
      <c r="A2023" s="165">
        <v>2639</v>
      </c>
      <c r="B2023" s="55">
        <v>45939</v>
      </c>
      <c r="C2023" s="14" t="s">
        <v>116</v>
      </c>
      <c r="D2023" s="18" t="str">
        <f t="shared" si="94"/>
        <v>CHARGING SOCKET-CHOGORI-M</v>
      </c>
      <c r="E2023" s="36">
        <f t="shared" si="95"/>
        <v>18</v>
      </c>
      <c r="F2023" s="36">
        <f t="shared" si="93"/>
        <v>2</v>
      </c>
      <c r="G2023" s="56"/>
    </row>
    <row r="2024" spans="1:7" ht="14.25" customHeight="1">
      <c r="A2024" s="165">
        <v>2639</v>
      </c>
      <c r="B2024" s="55">
        <v>45939</v>
      </c>
      <c r="C2024" s="14" t="s">
        <v>95</v>
      </c>
      <c r="D2024" s="18" t="str">
        <f t="shared" si="94"/>
        <v>AIR VALVE-TS1630-TUBELESS-TRITON-REAR</v>
      </c>
      <c r="E2024" s="36">
        <f t="shared" si="95"/>
        <v>18</v>
      </c>
      <c r="F2024" s="36">
        <f t="shared" si="93"/>
        <v>22</v>
      </c>
      <c r="G2024" s="56"/>
    </row>
    <row r="2025" spans="1:7" ht="14.25" customHeight="1">
      <c r="A2025" s="165">
        <v>2639</v>
      </c>
      <c r="B2025" s="55">
        <v>45939</v>
      </c>
      <c r="C2025" s="14" t="s">
        <v>64</v>
      </c>
      <c r="D2025" s="18" t="str">
        <f t="shared" si="94"/>
        <v>Front Bearing Kit 6201RS (Pair)</v>
      </c>
      <c r="E2025" s="36">
        <f t="shared" si="95"/>
        <v>18</v>
      </c>
      <c r="F2025" s="36">
        <f t="shared" si="93"/>
        <v>6</v>
      </c>
      <c r="G2025" s="56"/>
    </row>
    <row r="2026" spans="1:7" ht="14.25" customHeight="1">
      <c r="A2026" s="165">
        <v>2664</v>
      </c>
      <c r="B2026" s="55">
        <v>45939</v>
      </c>
      <c r="C2026" s="14" t="s">
        <v>76</v>
      </c>
      <c r="D2026" s="18" t="str">
        <f t="shared" si="94"/>
        <v>Rear Bearing 6204LLU</v>
      </c>
      <c r="E2026" s="36">
        <f t="shared" si="95"/>
        <v>18</v>
      </c>
      <c r="F2026" s="36">
        <f t="shared" si="93"/>
        <v>22</v>
      </c>
      <c r="G2026" s="56"/>
    </row>
    <row r="2027" spans="1:7" ht="14.25" customHeight="1">
      <c r="A2027" s="165">
        <v>2664</v>
      </c>
      <c r="B2027" s="55">
        <v>45939</v>
      </c>
      <c r="C2027" s="14" t="s">
        <v>76</v>
      </c>
      <c r="D2027" s="18" t="str">
        <f t="shared" si="94"/>
        <v>Rear Bearing 6204LLU</v>
      </c>
      <c r="E2027" s="36">
        <f t="shared" si="95"/>
        <v>18</v>
      </c>
      <c r="F2027" s="36">
        <f t="shared" si="93"/>
        <v>22</v>
      </c>
      <c r="G2027" s="56"/>
    </row>
    <row r="2028" spans="1:7" ht="14.25" customHeight="1">
      <c r="A2028" s="165">
        <v>2654</v>
      </c>
      <c r="B2028" s="55">
        <v>45938</v>
      </c>
      <c r="C2028" s="14" t="s">
        <v>283</v>
      </c>
      <c r="D2028" s="18" t="str">
        <f t="shared" si="94"/>
        <v>REAR_VIEW_MIRROR_RH</v>
      </c>
      <c r="E2028" s="36">
        <f t="shared" si="95"/>
        <v>18</v>
      </c>
      <c r="F2028" s="36">
        <f t="shared" si="93"/>
        <v>4</v>
      </c>
      <c r="G2028" s="56"/>
    </row>
    <row r="2029" spans="1:7" ht="14.25" customHeight="1">
      <c r="A2029" s="165">
        <v>2654</v>
      </c>
      <c r="B2029" s="55">
        <v>45938</v>
      </c>
      <c r="C2029" s="30" t="s">
        <v>998</v>
      </c>
      <c r="D2029" s="18" t="str">
        <f t="shared" si="94"/>
        <v>90/90-12 Tyre MRF</v>
      </c>
      <c r="E2029" s="36">
        <f t="shared" si="95"/>
        <v>18</v>
      </c>
      <c r="F2029" s="36">
        <f t="shared" si="93"/>
        <v>0</v>
      </c>
      <c r="G2029" s="56"/>
    </row>
    <row r="2030" spans="1:7" ht="14.25" customHeight="1">
      <c r="A2030" s="165">
        <v>2654</v>
      </c>
      <c r="B2030" s="55">
        <v>45938</v>
      </c>
      <c r="C2030" s="14" t="s">
        <v>179</v>
      </c>
      <c r="D2030" s="18" t="str">
        <f t="shared" si="94"/>
        <v>BRAKE PADS</v>
      </c>
      <c r="E2030" s="36">
        <f t="shared" si="95"/>
        <v>0</v>
      </c>
      <c r="F2030" s="36">
        <f t="shared" si="93"/>
        <v>6</v>
      </c>
      <c r="G2030" s="56"/>
    </row>
    <row r="2031" spans="1:7" ht="14.25" customHeight="1">
      <c r="A2031" s="165" t="s">
        <v>9599</v>
      </c>
      <c r="B2031" s="55">
        <v>45938</v>
      </c>
      <c r="C2031" s="14" t="s">
        <v>217</v>
      </c>
      <c r="D2031" s="18" t="str">
        <f t="shared" si="94"/>
        <v>HORN</v>
      </c>
      <c r="E2031" s="36">
        <f t="shared" si="95"/>
        <v>0</v>
      </c>
      <c r="F2031" s="36">
        <f t="shared" si="93"/>
        <v>3</v>
      </c>
      <c r="G2031" s="56"/>
    </row>
    <row r="2032" spans="1:7" ht="14.25" customHeight="1">
      <c r="A2032" s="165" t="s">
        <v>9600</v>
      </c>
      <c r="B2032" s="55">
        <v>45937</v>
      </c>
      <c r="C2032" s="14" t="s">
        <v>70</v>
      </c>
      <c r="D2032" s="18" t="str">
        <f t="shared" si="94"/>
        <v>Brake Shoe Magnus</v>
      </c>
      <c r="E2032" s="36">
        <f t="shared" si="95"/>
        <v>18</v>
      </c>
      <c r="F2032" s="36">
        <f t="shared" si="93"/>
        <v>35</v>
      </c>
      <c r="G2032" s="56"/>
    </row>
    <row r="2033" spans="1:7" ht="14.25" customHeight="1">
      <c r="A2033" s="165">
        <v>2657</v>
      </c>
      <c r="B2033" s="55">
        <v>45938</v>
      </c>
      <c r="C2033" s="14" t="s">
        <v>70</v>
      </c>
      <c r="D2033" s="18" t="str">
        <f t="shared" si="94"/>
        <v>Brake Shoe Magnus</v>
      </c>
      <c r="E2033" s="36">
        <f t="shared" si="95"/>
        <v>18</v>
      </c>
      <c r="F2033" s="36">
        <f t="shared" si="93"/>
        <v>35</v>
      </c>
      <c r="G2033" s="56"/>
    </row>
    <row r="2034" spans="1:7" ht="14.25" customHeight="1">
      <c r="A2034" s="165">
        <v>2621</v>
      </c>
      <c r="B2034" s="55">
        <v>45937</v>
      </c>
      <c r="C2034" s="14" t="s">
        <v>633</v>
      </c>
      <c r="D2034" s="18" t="str">
        <f t="shared" si="94"/>
        <v>7.5A CHARGER PHASE-0</v>
      </c>
      <c r="E2034" s="36">
        <f t="shared" si="95"/>
        <v>5</v>
      </c>
      <c r="F2034" s="36">
        <f t="shared" si="93"/>
        <v>0</v>
      </c>
      <c r="G2034" s="56">
        <v>362500157</v>
      </c>
    </row>
    <row r="2035" spans="1:7" ht="14.25" customHeight="1">
      <c r="A2035" s="165">
        <v>2655</v>
      </c>
      <c r="B2035" s="55">
        <v>45937</v>
      </c>
      <c r="C2035" s="30" t="s">
        <v>82</v>
      </c>
      <c r="D2035" s="18" t="str">
        <f t="shared" si="94"/>
        <v>MAGNUS HS-Front Brake Cable</v>
      </c>
      <c r="E2035" s="36">
        <f t="shared" si="95"/>
        <v>18</v>
      </c>
      <c r="F2035" s="36">
        <f t="shared" si="93"/>
        <v>8</v>
      </c>
      <c r="G2035" s="56"/>
    </row>
    <row r="2036" spans="1:7" ht="14.25" customHeight="1">
      <c r="A2036" s="165">
        <v>2655</v>
      </c>
      <c r="B2036" s="55">
        <v>45937</v>
      </c>
      <c r="C2036" s="30" t="s">
        <v>81</v>
      </c>
      <c r="D2036" s="18" t="str">
        <f t="shared" si="94"/>
        <v>MAGNUS HS-Front HBS  Brake Cable</v>
      </c>
      <c r="E2036" s="36">
        <f t="shared" si="95"/>
        <v>18</v>
      </c>
      <c r="F2036" s="36">
        <f t="shared" si="93"/>
        <v>5</v>
      </c>
      <c r="G2036" s="56"/>
    </row>
    <row r="2037" spans="1:7" ht="14.25" customHeight="1">
      <c r="A2037" s="165">
        <v>2655</v>
      </c>
      <c r="B2037" s="55">
        <v>45937</v>
      </c>
      <c r="C2037" s="30" t="s">
        <v>80</v>
      </c>
      <c r="D2037" s="18" t="str">
        <f t="shared" si="94"/>
        <v>MAGNUS HS-Rear Brake Cable</v>
      </c>
      <c r="E2037" s="36">
        <f t="shared" si="95"/>
        <v>18</v>
      </c>
      <c r="F2037" s="36">
        <f t="shared" si="93"/>
        <v>9</v>
      </c>
      <c r="G2037" s="56"/>
    </row>
    <row r="2038" spans="1:7" ht="14.25" customHeight="1">
      <c r="A2038" s="165">
        <v>2655</v>
      </c>
      <c r="B2038" s="55">
        <v>45937</v>
      </c>
      <c r="C2038" s="30" t="s">
        <v>336</v>
      </c>
      <c r="D2038" s="18" t="str">
        <f t="shared" si="94"/>
        <v>MAGNUS HS-HANDLE BAR-STEEL-BK PC</v>
      </c>
      <c r="E2038" s="36">
        <f t="shared" si="95"/>
        <v>18</v>
      </c>
      <c r="F2038" s="36">
        <f t="shared" si="93"/>
        <v>1</v>
      </c>
      <c r="G2038" s="56"/>
    </row>
    <row r="2039" spans="1:7" ht="14.25" customHeight="1">
      <c r="A2039" s="165">
        <v>2656</v>
      </c>
      <c r="B2039" s="55">
        <v>45937</v>
      </c>
      <c r="C2039" s="30" t="s">
        <v>898</v>
      </c>
      <c r="D2039" s="18" t="str">
        <f t="shared" si="94"/>
        <v>MAG-INS CLUSTER COVER FRNT-MATT MT BLACK</v>
      </c>
      <c r="E2039" s="36">
        <f t="shared" si="95"/>
        <v>18</v>
      </c>
      <c r="F2039" s="36">
        <f t="shared" si="93"/>
        <v>1</v>
      </c>
      <c r="G2039" s="56"/>
    </row>
    <row r="2040" spans="1:7" ht="14.25" customHeight="1">
      <c r="A2040" s="165">
        <v>2656</v>
      </c>
      <c r="B2040" s="55">
        <v>45937</v>
      </c>
      <c r="C2040" s="30" t="s">
        <v>91</v>
      </c>
      <c r="D2040" s="18" t="str">
        <f t="shared" si="94"/>
        <v>MAG EX/PWR-INS CLUSTER COVER RR-PP BLACK</v>
      </c>
      <c r="E2040" s="36">
        <f t="shared" si="95"/>
        <v>18</v>
      </c>
      <c r="F2040" s="36">
        <f t="shared" si="93"/>
        <v>3</v>
      </c>
      <c r="G2040" s="56"/>
    </row>
    <row r="2041" spans="1:7" ht="14.25" customHeight="1">
      <c r="A2041" s="165">
        <v>2656</v>
      </c>
      <c r="B2041" s="55">
        <v>45937</v>
      </c>
      <c r="C2041" s="30" t="s">
        <v>217</v>
      </c>
      <c r="D2041" s="18" t="str">
        <f t="shared" si="94"/>
        <v>HORN</v>
      </c>
      <c r="E2041" s="36">
        <f t="shared" si="95"/>
        <v>0</v>
      </c>
      <c r="F2041" s="36">
        <f t="shared" si="93"/>
        <v>3</v>
      </c>
      <c r="G2041" s="56"/>
    </row>
    <row r="2042" spans="1:7" ht="14.25" customHeight="1">
      <c r="A2042" s="165">
        <v>2618</v>
      </c>
      <c r="B2042" s="55">
        <v>45925</v>
      </c>
      <c r="C2042" s="30" t="s">
        <v>633</v>
      </c>
      <c r="D2042" s="18" t="str">
        <f t="shared" si="94"/>
        <v>7.5A CHARGER PHASE-0</v>
      </c>
      <c r="E2042" s="36">
        <f t="shared" si="95"/>
        <v>5</v>
      </c>
      <c r="F2042" s="36">
        <f t="shared" si="93"/>
        <v>0</v>
      </c>
      <c r="G2042" s="56">
        <v>362500269</v>
      </c>
    </row>
    <row r="2043" spans="1:7" ht="14.25" customHeight="1">
      <c r="A2043" s="165">
        <v>2650</v>
      </c>
      <c r="B2043" s="55">
        <v>45935</v>
      </c>
      <c r="C2043" s="30" t="s">
        <v>145</v>
      </c>
      <c r="D2043" s="18" t="str">
        <f t="shared" si="94"/>
        <v>MAG-FRONT FENDER-ABS-OCEAN BLUE DM</v>
      </c>
      <c r="E2043" s="36">
        <f t="shared" si="95"/>
        <v>18</v>
      </c>
      <c r="F2043" s="36">
        <f t="shared" si="93"/>
        <v>1</v>
      </c>
      <c r="G2043" s="56"/>
    </row>
    <row r="2044" spans="1:7" ht="14.25" customHeight="1">
      <c r="A2044" s="165">
        <v>2470</v>
      </c>
      <c r="B2044" s="55">
        <v>45935</v>
      </c>
      <c r="C2044" s="30" t="s">
        <v>114</v>
      </c>
      <c r="D2044" s="18" t="str">
        <f t="shared" si="94"/>
        <v>Zeal-Brake Lever LH-Al PDC-Black PC</v>
      </c>
      <c r="E2044" s="36">
        <f t="shared" si="95"/>
        <v>18</v>
      </c>
      <c r="F2044" s="36">
        <f t="shared" si="93"/>
        <v>12</v>
      </c>
      <c r="G2044" s="56"/>
    </row>
    <row r="2045" spans="1:7" ht="14.25" customHeight="1">
      <c r="A2045" s="165" t="s">
        <v>1354</v>
      </c>
      <c r="B2045" s="55">
        <v>45935</v>
      </c>
      <c r="C2045" s="30" t="s">
        <v>126</v>
      </c>
      <c r="D2045" s="18" t="str">
        <f t="shared" si="94"/>
        <v>Switch</v>
      </c>
      <c r="E2045" s="36">
        <f t="shared" si="95"/>
        <v>18</v>
      </c>
      <c r="F2045" s="36">
        <f t="shared" ref="F2045:F2108" si="96">VLOOKUP(C2045,Old,8,FALSE)</f>
        <v>101</v>
      </c>
      <c r="G2045" s="56"/>
    </row>
    <row r="2046" spans="1:7" ht="14.25" customHeight="1">
      <c r="A2046" s="165">
        <v>2595</v>
      </c>
      <c r="B2046" s="55">
        <v>45935</v>
      </c>
      <c r="C2046" s="30" t="s">
        <v>51</v>
      </c>
      <c r="D2046" s="18" t="str">
        <f t="shared" si="94"/>
        <v>NEXUS OIL PALCO 80W90 120Ml</v>
      </c>
      <c r="E2046" s="36">
        <f t="shared" si="95"/>
        <v>18</v>
      </c>
      <c r="F2046" s="36">
        <f t="shared" si="96"/>
        <v>4</v>
      </c>
      <c r="G2046" s="56"/>
    </row>
    <row r="2047" spans="1:7" ht="14.25" customHeight="1">
      <c r="A2047" s="165">
        <v>2649</v>
      </c>
      <c r="B2047" s="55">
        <v>45934</v>
      </c>
      <c r="C2047" s="176" t="s">
        <v>1028</v>
      </c>
      <c r="D2047" s="18" t="str">
        <f t="shared" si="94"/>
        <v>Seat Cover Magnus</v>
      </c>
      <c r="E2047" s="36">
        <f t="shared" si="95"/>
        <v>18</v>
      </c>
      <c r="F2047" s="36">
        <f t="shared" si="96"/>
        <v>3</v>
      </c>
      <c r="G2047" s="56"/>
    </row>
    <row r="2048" spans="1:7" ht="14.25" customHeight="1">
      <c r="A2048" s="165">
        <v>2648</v>
      </c>
      <c r="B2048" s="55">
        <v>45934</v>
      </c>
      <c r="C2048" s="176" t="s">
        <v>133</v>
      </c>
      <c r="D2048" s="18" t="str">
        <f t="shared" si="94"/>
        <v>Magnus Mat Black Only</v>
      </c>
      <c r="E2048" s="36">
        <f t="shared" si="95"/>
        <v>18</v>
      </c>
      <c r="F2048" s="36">
        <f t="shared" si="96"/>
        <v>77</v>
      </c>
      <c r="G2048" s="56"/>
    </row>
    <row r="2049" spans="1:7" ht="14.25" customHeight="1">
      <c r="A2049" s="165">
        <v>2648</v>
      </c>
      <c r="B2049" s="55">
        <v>45934</v>
      </c>
      <c r="C2049" s="176" t="s">
        <v>1028</v>
      </c>
      <c r="D2049" s="18" t="str">
        <f t="shared" ref="D2049:D2112" si="97">VLOOKUP(C2049,Old,2,FALSE)</f>
        <v>Seat Cover Magnus</v>
      </c>
      <c r="E2049" s="36">
        <f t="shared" ref="E2049:E2112" si="98">VLOOKUP(C2049,Old,9,FALSE)</f>
        <v>18</v>
      </c>
      <c r="F2049" s="36">
        <f t="shared" si="96"/>
        <v>3</v>
      </c>
      <c r="G2049" s="56"/>
    </row>
    <row r="2050" spans="1:7" ht="14.25" customHeight="1">
      <c r="A2050" s="165">
        <v>2648</v>
      </c>
      <c r="B2050" s="55">
        <v>45934</v>
      </c>
      <c r="C2050" s="64" t="s">
        <v>76</v>
      </c>
      <c r="D2050" s="18" t="str">
        <f t="shared" si="97"/>
        <v>Rear Bearing 6204LLU</v>
      </c>
      <c r="E2050" s="36">
        <f t="shared" si="98"/>
        <v>18</v>
      </c>
      <c r="F2050" s="36">
        <f t="shared" si="96"/>
        <v>22</v>
      </c>
      <c r="G2050" s="56"/>
    </row>
    <row r="2051" spans="1:7" ht="14.25" customHeight="1">
      <c r="A2051" s="165">
        <v>2648</v>
      </c>
      <c r="B2051" s="55">
        <v>45934</v>
      </c>
      <c r="C2051" s="64" t="s">
        <v>76</v>
      </c>
      <c r="D2051" s="18" t="str">
        <f t="shared" si="97"/>
        <v>Rear Bearing 6204LLU</v>
      </c>
      <c r="E2051" s="36">
        <f t="shared" si="98"/>
        <v>18</v>
      </c>
      <c r="F2051" s="36">
        <f t="shared" si="96"/>
        <v>22</v>
      </c>
      <c r="G2051" s="56"/>
    </row>
    <row r="2052" spans="1:7" ht="14.25" customHeight="1">
      <c r="A2052" s="165">
        <v>2647</v>
      </c>
      <c r="B2052" s="55">
        <v>45934</v>
      </c>
      <c r="C2052" s="64" t="s">
        <v>62</v>
      </c>
      <c r="D2052" s="18" t="str">
        <f t="shared" si="97"/>
        <v>MAGNUS-LOCK SET-PAVNA DM</v>
      </c>
      <c r="E2052" s="36">
        <f t="shared" si="98"/>
        <v>18</v>
      </c>
      <c r="F2052" s="36">
        <f t="shared" si="96"/>
        <v>4</v>
      </c>
      <c r="G2052" s="56"/>
    </row>
    <row r="2053" spans="1:7" ht="14.25" customHeight="1">
      <c r="A2053" s="165">
        <v>2579</v>
      </c>
      <c r="B2053" s="55">
        <v>45934</v>
      </c>
      <c r="C2053" s="64" t="s">
        <v>286</v>
      </c>
      <c r="D2053" s="18" t="str">
        <f t="shared" si="97"/>
        <v>ZEAL-LOCK SET-PAVNA DM</v>
      </c>
      <c r="E2053" s="36">
        <f t="shared" si="98"/>
        <v>18</v>
      </c>
      <c r="F2053" s="36">
        <f t="shared" si="96"/>
        <v>2</v>
      </c>
      <c r="G2053" s="56"/>
    </row>
    <row r="2054" spans="1:7" ht="14.25" customHeight="1">
      <c r="A2054" s="165">
        <v>2579</v>
      </c>
      <c r="B2054" s="55">
        <v>45934</v>
      </c>
      <c r="C2054" s="64" t="s">
        <v>255</v>
      </c>
      <c r="D2054" s="18" t="str">
        <f t="shared" si="97"/>
        <v>Zeal-Front Brake Cable-Black</v>
      </c>
      <c r="E2054" s="36">
        <f t="shared" si="98"/>
        <v>18</v>
      </c>
      <c r="F2054" s="36">
        <f t="shared" si="96"/>
        <v>3</v>
      </c>
      <c r="G2054" s="56"/>
    </row>
    <row r="2055" spans="1:7" ht="14.25" customHeight="1">
      <c r="A2055" s="165">
        <v>2579</v>
      </c>
      <c r="B2055" s="55">
        <v>45934</v>
      </c>
      <c r="C2055" s="64" t="s">
        <v>254</v>
      </c>
      <c r="D2055" s="18" t="str">
        <f t="shared" si="97"/>
        <v>Zeal-Rear Brake Cable-Black</v>
      </c>
      <c r="E2055" s="36">
        <f t="shared" si="98"/>
        <v>18</v>
      </c>
      <c r="F2055" s="36">
        <f t="shared" si="96"/>
        <v>3</v>
      </c>
      <c r="G2055" s="56"/>
    </row>
    <row r="2056" spans="1:7" ht="14.25" customHeight="1">
      <c r="A2056" s="165">
        <v>2579</v>
      </c>
      <c r="B2056" s="55">
        <v>45934</v>
      </c>
      <c r="C2056" s="64" t="s">
        <v>253</v>
      </c>
      <c r="D2056" s="18" t="str">
        <f t="shared" si="97"/>
        <v>Zeal-HBS Brake Cable</v>
      </c>
      <c r="E2056" s="36">
        <f t="shared" si="98"/>
        <v>18</v>
      </c>
      <c r="F2056" s="36">
        <f t="shared" si="96"/>
        <v>3</v>
      </c>
      <c r="G2056" s="56"/>
    </row>
    <row r="2057" spans="1:7" ht="14.25" customHeight="1">
      <c r="A2057" s="165">
        <v>2579</v>
      </c>
      <c r="B2057" s="55">
        <v>45934</v>
      </c>
      <c r="C2057" s="64" t="s">
        <v>557</v>
      </c>
      <c r="D2057" s="18" t="str">
        <f t="shared" si="97"/>
        <v>Zeal-Switch Mount LH assy DM</v>
      </c>
      <c r="E2057" s="36">
        <f t="shared" si="98"/>
        <v>18</v>
      </c>
      <c r="F2057" s="36">
        <f t="shared" si="96"/>
        <v>1</v>
      </c>
      <c r="G2057" s="56"/>
    </row>
    <row r="2058" spans="1:7" ht="14.25" customHeight="1">
      <c r="A2058" s="165">
        <v>2579</v>
      </c>
      <c r="B2058" s="55">
        <v>45934</v>
      </c>
      <c r="C2058" s="64" t="s">
        <v>230</v>
      </c>
      <c r="D2058" s="18" t="str">
        <f t="shared" si="97"/>
        <v>ZEAL/MAG-CONTROLLER 60V-C ELECTRIC</v>
      </c>
      <c r="E2058" s="36">
        <f t="shared" si="98"/>
        <v>18</v>
      </c>
      <c r="F2058" s="36">
        <f t="shared" si="96"/>
        <v>1</v>
      </c>
      <c r="G2058" s="56"/>
    </row>
    <row r="2059" spans="1:7" ht="14.25" customHeight="1">
      <c r="A2059" s="165">
        <v>2579</v>
      </c>
      <c r="B2059" s="55">
        <v>45934</v>
      </c>
      <c r="C2059" s="47" t="s">
        <v>44</v>
      </c>
      <c r="D2059" s="18" t="str">
        <f t="shared" si="97"/>
        <v>MAG-FORK STEM RACER-ID30-CH STEEL</v>
      </c>
      <c r="E2059" s="36">
        <f t="shared" si="98"/>
        <v>18</v>
      </c>
      <c r="F2059" s="36">
        <f t="shared" si="96"/>
        <v>9</v>
      </c>
      <c r="G2059" s="56"/>
    </row>
    <row r="2060" spans="1:7" ht="14.25" customHeight="1">
      <c r="A2060" s="165">
        <v>2579</v>
      </c>
      <c r="B2060" s="55">
        <v>45934</v>
      </c>
      <c r="C2060" s="47" t="s">
        <v>56</v>
      </c>
      <c r="D2060" s="18" t="str">
        <f t="shared" si="97"/>
        <v>MAG-BOTTOM RACER CUP-CH STEEL</v>
      </c>
      <c r="E2060" s="36">
        <f t="shared" si="98"/>
        <v>18</v>
      </c>
      <c r="F2060" s="36">
        <f t="shared" si="96"/>
        <v>9</v>
      </c>
      <c r="G2060" s="56"/>
    </row>
    <row r="2061" spans="1:7" ht="14.25" customHeight="1">
      <c r="A2061" s="165">
        <v>2579</v>
      </c>
      <c r="B2061" s="55">
        <v>45934</v>
      </c>
      <c r="C2061" s="47" t="s">
        <v>61</v>
      </c>
      <c r="D2061" s="18" t="str">
        <f t="shared" si="97"/>
        <v>MAG-TOP RACER CUP-CH STEEL</v>
      </c>
      <c r="E2061" s="36">
        <f t="shared" si="98"/>
        <v>18</v>
      </c>
      <c r="F2061" s="36">
        <f t="shared" si="96"/>
        <v>9</v>
      </c>
      <c r="G2061" s="56"/>
    </row>
    <row r="2062" spans="1:7" ht="14.25" customHeight="1">
      <c r="A2062" s="165">
        <v>2579</v>
      </c>
      <c r="B2062" s="55">
        <v>45934</v>
      </c>
      <c r="C2062" s="47" t="s">
        <v>66</v>
      </c>
      <c r="D2062" s="18" t="str">
        <f t="shared" si="97"/>
        <v>20X4MM MAG-RACER BALL&amp;CAGE-4MM-TOP</v>
      </c>
      <c r="E2062" s="36">
        <f t="shared" si="98"/>
        <v>18</v>
      </c>
      <c r="F2062" s="36">
        <f t="shared" si="96"/>
        <v>9</v>
      </c>
      <c r="G2062" s="56"/>
    </row>
    <row r="2063" spans="1:7" ht="14.25" customHeight="1">
      <c r="A2063" s="165">
        <v>2579</v>
      </c>
      <c r="B2063" s="55">
        <v>45934</v>
      </c>
      <c r="C2063" s="47" t="s">
        <v>73</v>
      </c>
      <c r="D2063" s="18" t="str">
        <f t="shared" si="97"/>
        <v>14X6.35MAG-RACER BALL 6.35MM-BEARING-BTM</v>
      </c>
      <c r="E2063" s="36">
        <f t="shared" si="98"/>
        <v>18</v>
      </c>
      <c r="F2063" s="36">
        <f t="shared" si="96"/>
        <v>9</v>
      </c>
      <c r="G2063" s="56"/>
    </row>
    <row r="2064" spans="1:7" ht="14.25" customHeight="1">
      <c r="A2064" s="165">
        <v>2579</v>
      </c>
      <c r="B2064" s="55">
        <v>45934</v>
      </c>
      <c r="C2064" s="47" t="s">
        <v>78</v>
      </c>
      <c r="D2064" s="18" t="str">
        <f t="shared" si="97"/>
        <v>ZEAL/REO-RACER NUT-M24X3 HEX 32 MM-YZP</v>
      </c>
      <c r="E2064" s="36">
        <f t="shared" si="98"/>
        <v>18</v>
      </c>
      <c r="F2064" s="36">
        <f t="shared" si="96"/>
        <v>9</v>
      </c>
      <c r="G2064" s="56"/>
    </row>
    <row r="2065" spans="1:7" ht="14.25" customHeight="1">
      <c r="A2065" s="165">
        <v>2579</v>
      </c>
      <c r="B2065" s="55">
        <v>45934</v>
      </c>
      <c r="C2065" s="47" t="s">
        <v>83</v>
      </c>
      <c r="D2065" s="18" t="str">
        <f t="shared" si="97"/>
        <v>ZEAL/REO-RACER NUT-M24X3 HEX 46 MM-YZP</v>
      </c>
      <c r="E2065" s="36">
        <f t="shared" si="98"/>
        <v>18</v>
      </c>
      <c r="F2065" s="36">
        <f t="shared" si="96"/>
        <v>9</v>
      </c>
      <c r="G2065" s="56"/>
    </row>
    <row r="2066" spans="1:7" ht="14.25" customHeight="1">
      <c r="A2066" s="165">
        <v>2579</v>
      </c>
      <c r="B2066" s="55">
        <v>45934</v>
      </c>
      <c r="C2066" s="47" t="s">
        <v>88</v>
      </c>
      <c r="D2066" s="18" t="str">
        <f t="shared" si="97"/>
        <v>FORK RACER DUST CAP-PP</v>
      </c>
      <c r="E2066" s="36">
        <f t="shared" si="98"/>
        <v>18</v>
      </c>
      <c r="F2066" s="36">
        <f t="shared" si="96"/>
        <v>20</v>
      </c>
      <c r="G2066" s="56"/>
    </row>
    <row r="2067" spans="1:7" ht="14.25" customHeight="1">
      <c r="A2067" s="165">
        <v>2579</v>
      </c>
      <c r="B2067" s="55">
        <v>45934</v>
      </c>
      <c r="C2067" s="64" t="s">
        <v>76</v>
      </c>
      <c r="D2067" s="18" t="str">
        <f t="shared" si="97"/>
        <v>Rear Bearing 6204LLU</v>
      </c>
      <c r="E2067" s="36">
        <f t="shared" si="98"/>
        <v>18</v>
      </c>
      <c r="F2067" s="36">
        <f t="shared" si="96"/>
        <v>22</v>
      </c>
      <c r="G2067" s="56"/>
    </row>
    <row r="2068" spans="1:7" ht="14.25" customHeight="1">
      <c r="A2068" s="165">
        <v>2579</v>
      </c>
      <c r="B2068" s="55">
        <v>45934</v>
      </c>
      <c r="C2068" s="64" t="s">
        <v>76</v>
      </c>
      <c r="D2068" s="18" t="str">
        <f t="shared" si="97"/>
        <v>Rear Bearing 6204LLU</v>
      </c>
      <c r="E2068" s="36">
        <f t="shared" si="98"/>
        <v>18</v>
      </c>
      <c r="F2068" s="36">
        <f t="shared" si="96"/>
        <v>22</v>
      </c>
      <c r="G2068" s="56"/>
    </row>
    <row r="2069" spans="1:7" ht="14.25" customHeight="1">
      <c r="A2069" s="165">
        <v>2579</v>
      </c>
      <c r="B2069" s="55">
        <v>45934</v>
      </c>
      <c r="C2069" s="64" t="s">
        <v>64</v>
      </c>
      <c r="D2069" s="18" t="str">
        <f t="shared" si="97"/>
        <v>Front Bearing Kit 6201RS (Pair)</v>
      </c>
      <c r="E2069" s="36">
        <f t="shared" si="98"/>
        <v>18</v>
      </c>
      <c r="F2069" s="36">
        <f t="shared" si="96"/>
        <v>6</v>
      </c>
      <c r="G2069" s="56"/>
    </row>
    <row r="2070" spans="1:7" ht="14.25" customHeight="1">
      <c r="A2070" s="165">
        <v>2644</v>
      </c>
      <c r="B2070" s="55">
        <v>45934</v>
      </c>
      <c r="C2070" s="64" t="s">
        <v>62</v>
      </c>
      <c r="D2070" s="18" t="str">
        <f t="shared" si="97"/>
        <v>MAGNUS-LOCK SET-PAVNA DM</v>
      </c>
      <c r="E2070" s="36">
        <f t="shared" si="98"/>
        <v>18</v>
      </c>
      <c r="F2070" s="36">
        <f t="shared" si="96"/>
        <v>4</v>
      </c>
      <c r="G2070" s="56"/>
    </row>
    <row r="2071" spans="1:7" ht="14.25" customHeight="1">
      <c r="A2071" s="165">
        <v>2644</v>
      </c>
      <c r="B2071" s="55">
        <v>45934</v>
      </c>
      <c r="C2071" s="64" t="s">
        <v>327</v>
      </c>
      <c r="D2071" s="18" t="str">
        <f t="shared" si="97"/>
        <v>MAGNUS-SIDE STAND-STL-BK PC</v>
      </c>
      <c r="E2071" s="36">
        <f t="shared" si="98"/>
        <v>18</v>
      </c>
      <c r="F2071" s="36">
        <f t="shared" si="96"/>
        <v>2</v>
      </c>
      <c r="G2071" s="56"/>
    </row>
    <row r="2072" spans="1:7" ht="14.25" customHeight="1">
      <c r="A2072" s="165">
        <v>2644</v>
      </c>
      <c r="B2072" s="55">
        <v>45934</v>
      </c>
      <c r="C2072" s="64" t="s">
        <v>265</v>
      </c>
      <c r="D2072" s="18" t="str">
        <f t="shared" si="97"/>
        <v>MAGNUS SIDE STAND SPRING - DM</v>
      </c>
      <c r="E2072" s="36">
        <f t="shared" si="98"/>
        <v>18</v>
      </c>
      <c r="F2072" s="36">
        <f t="shared" si="96"/>
        <v>11</v>
      </c>
      <c r="G2072" s="56"/>
    </row>
    <row r="2073" spans="1:7" ht="14.25" customHeight="1">
      <c r="A2073" s="165">
        <v>2341</v>
      </c>
      <c r="B2073" s="55">
        <v>45933</v>
      </c>
      <c r="C2073" s="64" t="s">
        <v>112</v>
      </c>
      <c r="D2073" s="18" t="str">
        <f t="shared" si="97"/>
        <v>MAG/ZEAL-BRAKE CABLE GUIDE-STEEL-ZP-DM</v>
      </c>
      <c r="E2073" s="36">
        <f t="shared" si="98"/>
        <v>18</v>
      </c>
      <c r="F2073" s="36">
        <f t="shared" si="96"/>
        <v>11</v>
      </c>
      <c r="G2073" s="56"/>
    </row>
    <row r="2074" spans="1:7" ht="14.25" customHeight="1">
      <c r="A2074" s="165">
        <v>2341</v>
      </c>
      <c r="B2074" s="55">
        <v>45933</v>
      </c>
      <c r="C2074" s="64" t="s">
        <v>126</v>
      </c>
      <c r="D2074" s="18" t="str">
        <f t="shared" si="97"/>
        <v>Switch</v>
      </c>
      <c r="E2074" s="36">
        <f t="shared" si="98"/>
        <v>18</v>
      </c>
      <c r="F2074" s="36">
        <f t="shared" si="96"/>
        <v>101</v>
      </c>
      <c r="G2074" s="56"/>
    </row>
    <row r="2075" spans="1:7" ht="14.25" customHeight="1">
      <c r="A2075" s="165">
        <v>2340</v>
      </c>
      <c r="B2075" s="55">
        <v>45933</v>
      </c>
      <c r="C2075" s="64" t="s">
        <v>112</v>
      </c>
      <c r="D2075" s="18" t="str">
        <f t="shared" si="97"/>
        <v>MAG/ZEAL-BRAKE CABLE GUIDE-STEEL-ZP-DM</v>
      </c>
      <c r="E2075" s="36">
        <f t="shared" si="98"/>
        <v>18</v>
      </c>
      <c r="F2075" s="36">
        <f t="shared" si="96"/>
        <v>11</v>
      </c>
      <c r="G2075" s="56"/>
    </row>
    <row r="2076" spans="1:7" ht="14.25" customHeight="1">
      <c r="A2076" s="165">
        <v>2340</v>
      </c>
      <c r="B2076" s="55">
        <v>45933</v>
      </c>
      <c r="C2076" s="64" t="s">
        <v>64</v>
      </c>
      <c r="D2076" s="18" t="str">
        <f t="shared" si="97"/>
        <v>Front Bearing Kit 6201RS (Pair)</v>
      </c>
      <c r="E2076" s="36">
        <f t="shared" si="98"/>
        <v>18</v>
      </c>
      <c r="F2076" s="36">
        <f t="shared" si="96"/>
        <v>6</v>
      </c>
      <c r="G2076" s="56"/>
    </row>
    <row r="2077" spans="1:7" ht="14.25" customHeight="1">
      <c r="A2077" s="165">
        <v>2637</v>
      </c>
      <c r="B2077" s="55">
        <v>45933</v>
      </c>
      <c r="C2077" s="64" t="s">
        <v>109</v>
      </c>
      <c r="D2077" s="18" t="str">
        <f t="shared" si="97"/>
        <v>THROTTLE RH W/O SWITCH</v>
      </c>
      <c r="E2077" s="36">
        <f t="shared" si="98"/>
        <v>18</v>
      </c>
      <c r="F2077" s="36">
        <f t="shared" si="96"/>
        <v>3</v>
      </c>
      <c r="G2077" s="56"/>
    </row>
    <row r="2078" spans="1:7" ht="14.25" customHeight="1">
      <c r="A2078" s="165">
        <v>2638</v>
      </c>
      <c r="B2078" s="55">
        <v>6620297</v>
      </c>
      <c r="C2078" s="64" t="s">
        <v>183</v>
      </c>
      <c r="D2078" s="18" t="str">
        <f t="shared" si="97"/>
        <v xml:space="preserve">3.00-10 ZOOM D TL42 J
</v>
      </c>
      <c r="E2078" s="36">
        <f t="shared" si="98"/>
        <v>18</v>
      </c>
      <c r="F2078" s="36">
        <f t="shared" si="96"/>
        <v>0</v>
      </c>
      <c r="G2078" s="56"/>
    </row>
    <row r="2079" spans="1:7" ht="14.25" customHeight="1">
      <c r="A2079" s="165">
        <v>2634</v>
      </c>
      <c r="B2079" s="55">
        <v>45931</v>
      </c>
      <c r="C2079" s="64" t="s">
        <v>76</v>
      </c>
      <c r="D2079" s="18" t="str">
        <f t="shared" si="97"/>
        <v>Rear Bearing 6204LLU</v>
      </c>
      <c r="E2079" s="36">
        <f t="shared" si="98"/>
        <v>18</v>
      </c>
      <c r="F2079" s="36">
        <f t="shared" si="96"/>
        <v>22</v>
      </c>
      <c r="G2079" s="56"/>
    </row>
    <row r="2080" spans="1:7" ht="14.25" customHeight="1">
      <c r="A2080" s="165">
        <v>2634</v>
      </c>
      <c r="B2080" s="55">
        <v>45931</v>
      </c>
      <c r="C2080" s="64" t="s">
        <v>76</v>
      </c>
      <c r="D2080" s="18" t="str">
        <f t="shared" si="97"/>
        <v>Rear Bearing 6204LLU</v>
      </c>
      <c r="E2080" s="36">
        <f t="shared" si="98"/>
        <v>18</v>
      </c>
      <c r="F2080" s="36">
        <f t="shared" si="96"/>
        <v>22</v>
      </c>
      <c r="G2080" s="56"/>
    </row>
    <row r="2081" spans="1:7" ht="14.25" customHeight="1">
      <c r="A2081" s="165">
        <v>2634</v>
      </c>
      <c r="B2081" s="55">
        <v>45931</v>
      </c>
      <c r="C2081" s="64" t="s">
        <v>64</v>
      </c>
      <c r="D2081" s="18" t="str">
        <f t="shared" si="97"/>
        <v>Front Bearing Kit 6201RS (Pair)</v>
      </c>
      <c r="E2081" s="36">
        <f t="shared" si="98"/>
        <v>18</v>
      </c>
      <c r="F2081" s="36">
        <f t="shared" si="96"/>
        <v>6</v>
      </c>
      <c r="G2081" s="56"/>
    </row>
    <row r="2082" spans="1:7" ht="14.25" customHeight="1">
      <c r="A2082" s="165">
        <v>2634</v>
      </c>
      <c r="B2082" s="55">
        <v>45931</v>
      </c>
      <c r="C2082" s="64" t="s">
        <v>70</v>
      </c>
      <c r="D2082" s="18" t="str">
        <f t="shared" si="97"/>
        <v>Brake Shoe Magnus</v>
      </c>
      <c r="E2082" s="36">
        <f t="shared" si="98"/>
        <v>18</v>
      </c>
      <c r="F2082" s="36">
        <f t="shared" si="96"/>
        <v>35</v>
      </c>
      <c r="G2082" s="56"/>
    </row>
    <row r="2083" spans="1:7" ht="14.25" customHeight="1">
      <c r="A2083" s="165">
        <v>2634</v>
      </c>
      <c r="B2083" s="55">
        <v>45931</v>
      </c>
      <c r="C2083" s="64" t="s">
        <v>70</v>
      </c>
      <c r="D2083" s="18" t="str">
        <f t="shared" si="97"/>
        <v>Brake Shoe Magnus</v>
      </c>
      <c r="E2083" s="36">
        <f t="shared" si="98"/>
        <v>18</v>
      </c>
      <c r="F2083" s="36">
        <f t="shared" si="96"/>
        <v>35</v>
      </c>
      <c r="G2083" s="56"/>
    </row>
    <row r="2084" spans="1:7" ht="14.25" customHeight="1">
      <c r="A2084" s="165">
        <v>2634</v>
      </c>
      <c r="B2084" s="55">
        <v>45931</v>
      </c>
      <c r="C2084" s="64" t="s">
        <v>126</v>
      </c>
      <c r="D2084" s="18" t="str">
        <f t="shared" si="97"/>
        <v>Switch</v>
      </c>
      <c r="E2084" s="36">
        <f t="shared" si="98"/>
        <v>18</v>
      </c>
      <c r="F2084" s="36">
        <f t="shared" si="96"/>
        <v>101</v>
      </c>
      <c r="G2084" s="56"/>
    </row>
    <row r="2085" spans="1:7" ht="14.25" customHeight="1">
      <c r="A2085" s="165">
        <v>2633</v>
      </c>
      <c r="B2085" s="55">
        <v>45931</v>
      </c>
      <c r="C2085" s="64" t="s">
        <v>82</v>
      </c>
      <c r="D2085" s="18" t="str">
        <f t="shared" si="97"/>
        <v>MAGNUS HS-Front Brake Cable</v>
      </c>
      <c r="E2085" s="36">
        <f t="shared" si="98"/>
        <v>18</v>
      </c>
      <c r="F2085" s="36">
        <f t="shared" si="96"/>
        <v>8</v>
      </c>
      <c r="G2085" s="56"/>
    </row>
    <row r="2086" spans="1:7" ht="14.25" customHeight="1">
      <c r="A2086" s="165">
        <v>2633</v>
      </c>
      <c r="B2086" s="55">
        <v>45931</v>
      </c>
      <c r="C2086" s="64" t="s">
        <v>81</v>
      </c>
      <c r="D2086" s="18" t="str">
        <f t="shared" si="97"/>
        <v>MAGNUS HS-Front HBS  Brake Cable</v>
      </c>
      <c r="E2086" s="36">
        <f t="shared" si="98"/>
        <v>18</v>
      </c>
      <c r="F2086" s="36">
        <f t="shared" si="96"/>
        <v>5</v>
      </c>
      <c r="G2086" s="56"/>
    </row>
    <row r="2087" spans="1:7" ht="14.25" customHeight="1">
      <c r="A2087" s="165">
        <v>2633</v>
      </c>
      <c r="B2087" s="55">
        <v>45931</v>
      </c>
      <c r="C2087" s="64" t="s">
        <v>80</v>
      </c>
      <c r="D2087" s="18" t="str">
        <f t="shared" si="97"/>
        <v>MAGNUS HS-Rear Brake Cable</v>
      </c>
      <c r="E2087" s="36">
        <f t="shared" si="98"/>
        <v>18</v>
      </c>
      <c r="F2087" s="36">
        <f t="shared" si="96"/>
        <v>9</v>
      </c>
      <c r="G2087" s="56"/>
    </row>
    <row r="2088" spans="1:7" ht="14.25" customHeight="1">
      <c r="A2088" s="165">
        <v>2633</v>
      </c>
      <c r="B2088" s="55">
        <v>45931</v>
      </c>
      <c r="C2088" s="64" t="s">
        <v>126</v>
      </c>
      <c r="D2088" s="18" t="str">
        <f t="shared" si="97"/>
        <v>Switch</v>
      </c>
      <c r="E2088" s="36">
        <f t="shared" si="98"/>
        <v>18</v>
      </c>
      <c r="F2088" s="36">
        <f t="shared" si="96"/>
        <v>101</v>
      </c>
      <c r="G2088" s="56"/>
    </row>
    <row r="2089" spans="1:7" ht="14.25" customHeight="1">
      <c r="A2089" s="165">
        <v>2633</v>
      </c>
      <c r="B2089" s="55">
        <v>45931</v>
      </c>
      <c r="C2089" s="64" t="s">
        <v>126</v>
      </c>
      <c r="D2089" s="18" t="str">
        <f t="shared" si="97"/>
        <v>Switch</v>
      </c>
      <c r="E2089" s="36">
        <f t="shared" si="98"/>
        <v>18</v>
      </c>
      <c r="F2089" s="36">
        <f t="shared" si="96"/>
        <v>101</v>
      </c>
      <c r="G2089" s="56"/>
    </row>
    <row r="2090" spans="1:7" ht="14.25" customHeight="1">
      <c r="A2090" s="165">
        <v>2630</v>
      </c>
      <c r="B2090" s="55">
        <v>45930</v>
      </c>
      <c r="C2090" s="64" t="s">
        <v>70</v>
      </c>
      <c r="D2090" s="18" t="str">
        <f t="shared" si="97"/>
        <v>Brake Shoe Magnus</v>
      </c>
      <c r="E2090" s="36">
        <f t="shared" si="98"/>
        <v>18</v>
      </c>
      <c r="F2090" s="36">
        <f t="shared" si="96"/>
        <v>35</v>
      </c>
      <c r="G2090" s="56"/>
    </row>
    <row r="2091" spans="1:7" ht="14.25" customHeight="1">
      <c r="A2091" s="165">
        <v>2627</v>
      </c>
      <c r="B2091" s="55">
        <v>45928</v>
      </c>
      <c r="C2091" s="64" t="s">
        <v>112</v>
      </c>
      <c r="D2091" s="18" t="str">
        <f t="shared" si="97"/>
        <v>MAG/ZEAL-BRAKE CABLE GUIDE-STEEL-ZP-DM</v>
      </c>
      <c r="E2091" s="36">
        <f t="shared" si="98"/>
        <v>18</v>
      </c>
      <c r="F2091" s="36">
        <f t="shared" si="96"/>
        <v>11</v>
      </c>
      <c r="G2091" s="56"/>
    </row>
    <row r="2092" spans="1:7" ht="14.25" customHeight="1">
      <c r="A2092" s="165">
        <v>2627</v>
      </c>
      <c r="B2092" s="55">
        <v>45928</v>
      </c>
      <c r="C2092" s="64" t="s">
        <v>76</v>
      </c>
      <c r="D2092" s="18" t="str">
        <f t="shared" si="97"/>
        <v>Rear Bearing 6204LLU</v>
      </c>
      <c r="E2092" s="36">
        <f t="shared" si="98"/>
        <v>18</v>
      </c>
      <c r="F2092" s="36">
        <f t="shared" si="96"/>
        <v>22</v>
      </c>
      <c r="G2092" s="56"/>
    </row>
    <row r="2093" spans="1:7" ht="13.8">
      <c r="A2093" s="165">
        <v>2627</v>
      </c>
      <c r="B2093" s="55">
        <v>45928</v>
      </c>
      <c r="C2093" s="64" t="s">
        <v>76</v>
      </c>
      <c r="D2093" s="18" t="str">
        <f t="shared" si="97"/>
        <v>Rear Bearing 6204LLU</v>
      </c>
      <c r="E2093" s="36">
        <f t="shared" si="98"/>
        <v>18</v>
      </c>
      <c r="F2093" s="36">
        <f t="shared" si="96"/>
        <v>22</v>
      </c>
      <c r="G2093" s="56"/>
    </row>
    <row r="2094" spans="1:7" ht="13.8">
      <c r="A2094" s="165">
        <v>2627</v>
      </c>
      <c r="B2094" s="55">
        <v>45928</v>
      </c>
      <c r="C2094" s="64" t="s">
        <v>64</v>
      </c>
      <c r="D2094" s="18" t="str">
        <f t="shared" si="97"/>
        <v>Front Bearing Kit 6201RS (Pair)</v>
      </c>
      <c r="E2094" s="36">
        <f t="shared" si="98"/>
        <v>18</v>
      </c>
      <c r="F2094" s="36">
        <f t="shared" si="96"/>
        <v>6</v>
      </c>
      <c r="G2094" s="56"/>
    </row>
    <row r="2095" spans="1:7" ht="13.8">
      <c r="A2095" s="165">
        <v>2627</v>
      </c>
      <c r="B2095" s="55">
        <v>45928</v>
      </c>
      <c r="C2095" s="64" t="s">
        <v>217</v>
      </c>
      <c r="D2095" s="18" t="str">
        <f t="shared" si="97"/>
        <v>HORN</v>
      </c>
      <c r="E2095" s="36">
        <f t="shared" si="98"/>
        <v>0</v>
      </c>
      <c r="F2095" s="36">
        <f t="shared" si="96"/>
        <v>3</v>
      </c>
      <c r="G2095" s="56"/>
    </row>
    <row r="2096" spans="1:7" ht="13.8">
      <c r="A2096" s="165">
        <v>2627</v>
      </c>
      <c r="B2096" s="55">
        <v>45928</v>
      </c>
      <c r="C2096" s="64" t="s">
        <v>70</v>
      </c>
      <c r="D2096" s="18" t="str">
        <f t="shared" si="97"/>
        <v>Brake Shoe Magnus</v>
      </c>
      <c r="E2096" s="36">
        <f t="shared" si="98"/>
        <v>18</v>
      </c>
      <c r="F2096" s="36">
        <f t="shared" si="96"/>
        <v>35</v>
      </c>
      <c r="G2096" s="56"/>
    </row>
    <row r="2097" spans="1:7" ht="13.8">
      <c r="A2097" s="165">
        <v>2627</v>
      </c>
      <c r="B2097" s="55">
        <v>45928</v>
      </c>
      <c r="C2097" s="64" t="s">
        <v>131</v>
      </c>
      <c r="D2097" s="18" t="str">
        <f t="shared" si="97"/>
        <v>Magnus Mat Red Black</v>
      </c>
      <c r="E2097" s="36">
        <f t="shared" si="98"/>
        <v>18</v>
      </c>
      <c r="F2097" s="36">
        <f t="shared" si="96"/>
        <v>55</v>
      </c>
      <c r="G2097" s="56"/>
    </row>
    <row r="2098" spans="1:7" ht="13.8">
      <c r="A2098" s="165">
        <v>2626</v>
      </c>
      <c r="B2098" s="55">
        <v>45928</v>
      </c>
      <c r="C2098" s="64" t="s">
        <v>852</v>
      </c>
      <c r="D2098" s="18" t="str">
        <f t="shared" si="97"/>
        <v>REAR_VIEW_MIRROR_LH</v>
      </c>
      <c r="E2098" s="36">
        <f t="shared" si="98"/>
        <v>18</v>
      </c>
      <c r="F2098" s="36">
        <f t="shared" si="96"/>
        <v>2</v>
      </c>
      <c r="G2098" s="56"/>
    </row>
    <row r="2099" spans="1:7" ht="13.8">
      <c r="A2099" s="165">
        <v>2626</v>
      </c>
      <c r="B2099" s="55">
        <v>45928</v>
      </c>
      <c r="C2099" s="30" t="s">
        <v>51</v>
      </c>
      <c r="D2099" s="18" t="str">
        <f t="shared" si="97"/>
        <v>NEXUS OIL PALCO 80W90 120Ml</v>
      </c>
      <c r="E2099" s="36">
        <f t="shared" si="98"/>
        <v>18</v>
      </c>
      <c r="F2099" s="36">
        <f t="shared" si="96"/>
        <v>4</v>
      </c>
      <c r="G2099" s="56"/>
    </row>
    <row r="2100" spans="1:7" ht="13.8">
      <c r="A2100" s="165">
        <v>2626</v>
      </c>
      <c r="B2100" s="55">
        <v>45928</v>
      </c>
      <c r="C2100" s="64" t="s">
        <v>179</v>
      </c>
      <c r="D2100" s="18" t="str">
        <f t="shared" si="97"/>
        <v>BRAKE PADS</v>
      </c>
      <c r="E2100" s="36">
        <f t="shared" si="98"/>
        <v>0</v>
      </c>
      <c r="F2100" s="36">
        <f t="shared" si="96"/>
        <v>6</v>
      </c>
      <c r="G2100" s="56"/>
    </row>
    <row r="2101" spans="1:7" ht="13.8">
      <c r="A2101" s="165">
        <v>2594</v>
      </c>
      <c r="B2101" s="55">
        <v>45927</v>
      </c>
      <c r="C2101" s="64" t="s">
        <v>70</v>
      </c>
      <c r="D2101" s="18" t="str">
        <f t="shared" si="97"/>
        <v>Brake Shoe Magnus</v>
      </c>
      <c r="E2101" s="36">
        <f t="shared" si="98"/>
        <v>18</v>
      </c>
      <c r="F2101" s="36">
        <f t="shared" si="96"/>
        <v>35</v>
      </c>
      <c r="G2101" s="56"/>
    </row>
    <row r="2102" spans="1:7" ht="13.8">
      <c r="A2102" s="165">
        <v>2594</v>
      </c>
      <c r="B2102" s="55">
        <v>45927</v>
      </c>
      <c r="C2102" s="64" t="s">
        <v>227</v>
      </c>
      <c r="D2102" s="18" t="str">
        <f t="shared" si="97"/>
        <v>MAG-INS.CLUSTER CVR FRNT-ABS-OCEAN BL DM</v>
      </c>
      <c r="E2102" s="36">
        <f t="shared" si="98"/>
        <v>18</v>
      </c>
      <c r="F2102" s="36">
        <f t="shared" si="96"/>
        <v>2</v>
      </c>
      <c r="G2102" s="56"/>
    </row>
    <row r="2103" spans="1:7" ht="13.8">
      <c r="A2103" s="165">
        <v>2594</v>
      </c>
      <c r="B2103" s="55">
        <v>45927</v>
      </c>
      <c r="C2103" s="64" t="s">
        <v>154</v>
      </c>
      <c r="D2103" s="18" t="str">
        <f t="shared" si="97"/>
        <v>MAG-INS.CLUSTER CVR REAR-ABS-OCEAN BL DM</v>
      </c>
      <c r="E2103" s="36">
        <f t="shared" si="98"/>
        <v>18</v>
      </c>
      <c r="F2103" s="36">
        <f t="shared" si="96"/>
        <v>2</v>
      </c>
      <c r="G2103" s="56"/>
    </row>
    <row r="2104" spans="1:7" ht="13.8">
      <c r="A2104" s="165">
        <v>2594</v>
      </c>
      <c r="B2104" s="55">
        <v>45927</v>
      </c>
      <c r="C2104" s="64" t="s">
        <v>226</v>
      </c>
      <c r="D2104" s="18" t="str">
        <f t="shared" si="97"/>
        <v>MAG-PROTECTION BOARD RH-ABS-OCEAN BLE DM</v>
      </c>
      <c r="E2104" s="36">
        <f t="shared" si="98"/>
        <v>18</v>
      </c>
      <c r="F2104" s="36">
        <f t="shared" si="96"/>
        <v>2</v>
      </c>
      <c r="G2104" s="56"/>
    </row>
    <row r="2105" spans="1:7" ht="13.8">
      <c r="A2105" s="165">
        <v>2594</v>
      </c>
      <c r="B2105" s="55">
        <v>45927</v>
      </c>
      <c r="C2105" s="64" t="s">
        <v>866</v>
      </c>
      <c r="D2105" s="18" t="str">
        <f t="shared" si="97"/>
        <v>MAG-SIDE PANEL LH-ABS-OCEAN BLUE DM</v>
      </c>
      <c r="E2105" s="36">
        <f t="shared" si="98"/>
        <v>18</v>
      </c>
      <c r="F2105" s="36">
        <f t="shared" si="96"/>
        <v>1</v>
      </c>
      <c r="G2105" s="56"/>
    </row>
    <row r="2106" spans="1:7" ht="13.8">
      <c r="A2106" s="165">
        <v>2594</v>
      </c>
      <c r="B2106" s="55">
        <v>45927</v>
      </c>
      <c r="C2106" s="64" t="s">
        <v>827</v>
      </c>
      <c r="D2106" s="18" t="str">
        <f t="shared" si="97"/>
        <v>MAG-SIDE PANEL RH-ABS-OCEAN BLUE DM</v>
      </c>
      <c r="E2106" s="36">
        <f t="shared" si="98"/>
        <v>18</v>
      </c>
      <c r="F2106" s="36">
        <f t="shared" si="96"/>
        <v>1</v>
      </c>
      <c r="G2106" s="56"/>
    </row>
    <row r="2107" spans="1:7" ht="13.8">
      <c r="A2107" s="165">
        <v>2594</v>
      </c>
      <c r="B2107" s="55">
        <v>45927</v>
      </c>
      <c r="C2107" s="64" t="s">
        <v>208</v>
      </c>
      <c r="D2107" s="18" t="str">
        <f t="shared" si="97"/>
        <v>MAG-REAR PANEL TOP-ABS-OCEAN BLUE DM</v>
      </c>
      <c r="E2107" s="36">
        <f t="shared" si="98"/>
        <v>18</v>
      </c>
      <c r="F2107" s="36">
        <f t="shared" si="96"/>
        <v>2</v>
      </c>
      <c r="G2107" s="56"/>
    </row>
    <row r="2108" spans="1:7" ht="13.8">
      <c r="A2108" s="165">
        <v>2594</v>
      </c>
      <c r="B2108" s="55">
        <v>45927</v>
      </c>
      <c r="C2108" s="64" t="s">
        <v>190</v>
      </c>
      <c r="D2108" s="18" t="str">
        <f t="shared" si="97"/>
        <v>MAG PRO-SWITCH CONNECTIRNG WIRE-DM</v>
      </c>
      <c r="E2108" s="36">
        <f t="shared" si="98"/>
        <v>18</v>
      </c>
      <c r="F2108" s="36">
        <f t="shared" si="96"/>
        <v>0</v>
      </c>
      <c r="G2108" s="56"/>
    </row>
    <row r="2109" spans="1:7" ht="13.8">
      <c r="A2109" s="165">
        <v>2594</v>
      </c>
      <c r="B2109" s="55">
        <v>45927</v>
      </c>
      <c r="C2109" s="64" t="s">
        <v>126</v>
      </c>
      <c r="D2109" s="18" t="str">
        <f t="shared" si="97"/>
        <v>Switch</v>
      </c>
      <c r="E2109" s="36">
        <f t="shared" si="98"/>
        <v>18</v>
      </c>
      <c r="F2109" s="36">
        <f t="shared" ref="F2109:F2172" si="99">VLOOKUP(C2109,Old,8,FALSE)</f>
        <v>101</v>
      </c>
      <c r="G2109" s="56"/>
    </row>
    <row r="2110" spans="1:7" ht="13.8">
      <c r="A2110" s="165">
        <v>2594</v>
      </c>
      <c r="B2110" s="55">
        <v>45927</v>
      </c>
      <c r="C2110" s="64" t="s">
        <v>126</v>
      </c>
      <c r="D2110" s="18" t="str">
        <f t="shared" si="97"/>
        <v>Switch</v>
      </c>
      <c r="E2110" s="36">
        <f t="shared" si="98"/>
        <v>18</v>
      </c>
      <c r="F2110" s="36">
        <f t="shared" si="99"/>
        <v>101</v>
      </c>
      <c r="G2110" s="56"/>
    </row>
    <row r="2111" spans="1:7" ht="13.8">
      <c r="A2111" s="165">
        <v>2594</v>
      </c>
      <c r="B2111" s="55">
        <v>45927</v>
      </c>
      <c r="C2111" s="64" t="s">
        <v>126</v>
      </c>
      <c r="D2111" s="18" t="str">
        <f t="shared" si="97"/>
        <v>Switch</v>
      </c>
      <c r="E2111" s="36">
        <f t="shared" si="98"/>
        <v>18</v>
      </c>
      <c r="F2111" s="36">
        <f t="shared" si="99"/>
        <v>101</v>
      </c>
      <c r="G2111" s="56"/>
    </row>
    <row r="2112" spans="1:7" ht="13.8">
      <c r="A2112" s="165">
        <v>2594</v>
      </c>
      <c r="B2112" s="55">
        <v>45927</v>
      </c>
      <c r="C2112" s="64" t="s">
        <v>126</v>
      </c>
      <c r="D2112" s="18" t="str">
        <f t="shared" si="97"/>
        <v>Switch</v>
      </c>
      <c r="E2112" s="36">
        <f t="shared" si="98"/>
        <v>18</v>
      </c>
      <c r="F2112" s="36">
        <f t="shared" si="99"/>
        <v>101</v>
      </c>
      <c r="G2112" s="56"/>
    </row>
    <row r="2113" spans="1:7" ht="13.8">
      <c r="A2113" s="165">
        <v>2594</v>
      </c>
      <c r="B2113" s="55">
        <v>45927</v>
      </c>
      <c r="C2113" s="64" t="s">
        <v>126</v>
      </c>
      <c r="D2113" s="18" t="str">
        <f t="shared" ref="D2113:D2176" si="100">VLOOKUP(C2113,Old,2,FALSE)</f>
        <v>Switch</v>
      </c>
      <c r="E2113" s="36">
        <f t="shared" ref="E2113:E2157" si="101">VLOOKUP(C2113,Old,9,FALSE)</f>
        <v>18</v>
      </c>
      <c r="F2113" s="36">
        <f t="shared" si="99"/>
        <v>101</v>
      </c>
      <c r="G2113" s="56"/>
    </row>
    <row r="2114" spans="1:7" ht="13.8">
      <c r="A2114" s="165">
        <v>2588</v>
      </c>
      <c r="B2114" s="55">
        <v>45928</v>
      </c>
      <c r="C2114" s="64" t="s">
        <v>38</v>
      </c>
      <c r="D2114" s="18" t="str">
        <f t="shared" si="100"/>
        <v>MAG-INS.CLUSTER COVER FRONT-ABS-GALACTIC</v>
      </c>
      <c r="E2114" s="36">
        <f t="shared" si="101"/>
        <v>18</v>
      </c>
      <c r="F2114" s="36">
        <f t="shared" si="99"/>
        <v>1</v>
      </c>
      <c r="G2114" s="56"/>
    </row>
    <row r="2115" spans="1:7" ht="13.8">
      <c r="A2115" s="165">
        <v>2588</v>
      </c>
      <c r="B2115" s="55">
        <v>45928</v>
      </c>
      <c r="C2115" s="64" t="s">
        <v>177</v>
      </c>
      <c r="D2115" s="18" t="str">
        <f t="shared" si="100"/>
        <v>MAG-INS.CLUSTER COVER REAR-ABS-GALACTIC</v>
      </c>
      <c r="E2115" s="36">
        <f t="shared" si="101"/>
        <v>18</v>
      </c>
      <c r="F2115" s="36">
        <f t="shared" si="99"/>
        <v>1</v>
      </c>
      <c r="G2115" s="56"/>
    </row>
    <row r="2116" spans="1:7" ht="13.8">
      <c r="A2116" s="165">
        <v>2588</v>
      </c>
      <c r="B2116" s="55">
        <v>45928</v>
      </c>
      <c r="C2116" s="64" t="s">
        <v>126</v>
      </c>
      <c r="D2116" s="18" t="str">
        <f t="shared" si="100"/>
        <v>Switch</v>
      </c>
      <c r="E2116" s="36">
        <f t="shared" si="101"/>
        <v>18</v>
      </c>
      <c r="F2116" s="36">
        <f t="shared" si="99"/>
        <v>101</v>
      </c>
      <c r="G2116" s="56"/>
    </row>
    <row r="2117" spans="1:7" ht="13.8">
      <c r="A2117" s="165">
        <v>2588</v>
      </c>
      <c r="B2117" s="55">
        <v>45928</v>
      </c>
      <c r="C2117" s="64" t="s">
        <v>126</v>
      </c>
      <c r="D2117" s="18" t="str">
        <f t="shared" si="100"/>
        <v>Switch</v>
      </c>
      <c r="E2117" s="36">
        <f t="shared" si="101"/>
        <v>18</v>
      </c>
      <c r="F2117" s="36">
        <f t="shared" si="99"/>
        <v>101</v>
      </c>
      <c r="G2117" s="56"/>
    </row>
    <row r="2118" spans="1:7" ht="13.8">
      <c r="A2118" s="165">
        <v>2588</v>
      </c>
      <c r="B2118" s="55">
        <v>45928</v>
      </c>
      <c r="C2118" s="64" t="s">
        <v>64</v>
      </c>
      <c r="D2118" s="18" t="str">
        <f t="shared" si="100"/>
        <v>Front Bearing Kit 6201RS (Pair)</v>
      </c>
      <c r="E2118" s="36">
        <f t="shared" si="101"/>
        <v>18</v>
      </c>
      <c r="F2118" s="36">
        <f t="shared" si="99"/>
        <v>6</v>
      </c>
      <c r="G2118" s="56"/>
    </row>
    <row r="2119" spans="1:7" ht="13.8">
      <c r="A2119" s="165">
        <v>2588</v>
      </c>
      <c r="B2119" s="55">
        <v>45928</v>
      </c>
      <c r="C2119" s="64" t="s">
        <v>70</v>
      </c>
      <c r="D2119" s="18" t="str">
        <f t="shared" si="100"/>
        <v>Brake Shoe Magnus</v>
      </c>
      <c r="E2119" s="36">
        <f t="shared" si="101"/>
        <v>18</v>
      </c>
      <c r="F2119" s="36">
        <f t="shared" si="99"/>
        <v>35</v>
      </c>
      <c r="G2119" s="56"/>
    </row>
    <row r="2120" spans="1:7" ht="13.8">
      <c r="A2120" s="165">
        <v>2607</v>
      </c>
      <c r="B2120" s="55">
        <v>45927</v>
      </c>
      <c r="C2120" s="64" t="s">
        <v>129</v>
      </c>
      <c r="D2120" s="18" t="str">
        <f t="shared" si="100"/>
        <v>Rear View Mirror Winner Magnus</v>
      </c>
      <c r="E2120" s="36">
        <f t="shared" si="101"/>
        <v>18</v>
      </c>
      <c r="F2120" s="36">
        <f t="shared" si="99"/>
        <v>34</v>
      </c>
      <c r="G2120" s="56"/>
    </row>
    <row r="2121" spans="1:7" ht="13.8">
      <c r="A2121" s="165">
        <v>2625</v>
      </c>
      <c r="B2121" s="55">
        <v>45927</v>
      </c>
      <c r="C2121" s="33" t="s">
        <v>77</v>
      </c>
      <c r="D2121" s="18" t="str">
        <f t="shared" si="100"/>
        <v>CHARGER-CAN 1-60V7. 5A</v>
      </c>
      <c r="E2121" s="36">
        <f t="shared" si="101"/>
        <v>5</v>
      </c>
      <c r="F2121" s="36">
        <f t="shared" si="99"/>
        <v>1</v>
      </c>
      <c r="G2121" s="56" t="s">
        <v>9601</v>
      </c>
    </row>
    <row r="2122" spans="1:7" ht="13.8">
      <c r="A2122" s="165">
        <v>2619</v>
      </c>
      <c r="B2122" s="55">
        <v>45926</v>
      </c>
      <c r="C2122" s="33" t="s">
        <v>82</v>
      </c>
      <c r="D2122" s="18" t="str">
        <f t="shared" si="100"/>
        <v>MAGNUS HS-Front Brake Cable</v>
      </c>
      <c r="E2122" s="36">
        <f t="shared" si="101"/>
        <v>18</v>
      </c>
      <c r="F2122" s="36">
        <f t="shared" si="99"/>
        <v>8</v>
      </c>
      <c r="G2122" s="56"/>
    </row>
    <row r="2123" spans="1:7" ht="13.8">
      <c r="A2123" s="165">
        <v>2619</v>
      </c>
      <c r="B2123" s="55">
        <v>45926</v>
      </c>
      <c r="C2123" s="33" t="s">
        <v>81</v>
      </c>
      <c r="D2123" s="18" t="str">
        <f t="shared" si="100"/>
        <v>MAGNUS HS-Front HBS  Brake Cable</v>
      </c>
      <c r="E2123" s="36">
        <f t="shared" si="101"/>
        <v>18</v>
      </c>
      <c r="F2123" s="36">
        <f t="shared" si="99"/>
        <v>5</v>
      </c>
      <c r="G2123" s="56"/>
    </row>
    <row r="2124" spans="1:7" ht="13.8">
      <c r="A2124" s="165">
        <v>2619</v>
      </c>
      <c r="B2124" s="55">
        <v>45926</v>
      </c>
      <c r="C2124" s="33" t="s">
        <v>80</v>
      </c>
      <c r="D2124" s="18" t="str">
        <f t="shared" si="100"/>
        <v>MAGNUS HS-Rear Brake Cable</v>
      </c>
      <c r="E2124" s="36">
        <f t="shared" si="101"/>
        <v>18</v>
      </c>
      <c r="F2124" s="36">
        <f t="shared" si="99"/>
        <v>9</v>
      </c>
      <c r="G2124" s="56"/>
    </row>
    <row r="2125" spans="1:7" ht="13.8">
      <c r="A2125" s="165">
        <v>2619</v>
      </c>
      <c r="B2125" s="55">
        <v>45926</v>
      </c>
      <c r="C2125" s="33" t="s">
        <v>112</v>
      </c>
      <c r="D2125" s="18" t="str">
        <f t="shared" si="100"/>
        <v>MAG/ZEAL-BRAKE CABLE GUIDE-STEEL-ZP-DM</v>
      </c>
      <c r="E2125" s="36">
        <f t="shared" si="101"/>
        <v>18</v>
      </c>
      <c r="F2125" s="36">
        <f t="shared" si="99"/>
        <v>11</v>
      </c>
      <c r="G2125" s="56"/>
    </row>
    <row r="2126" spans="1:7" ht="13.8">
      <c r="A2126" s="165">
        <v>2619</v>
      </c>
      <c r="B2126" s="55">
        <v>45926</v>
      </c>
      <c r="C2126" s="33" t="s">
        <v>76</v>
      </c>
      <c r="D2126" s="18" t="str">
        <f t="shared" si="100"/>
        <v>Rear Bearing 6204LLU</v>
      </c>
      <c r="E2126" s="36">
        <f t="shared" si="101"/>
        <v>18</v>
      </c>
      <c r="F2126" s="36">
        <f t="shared" si="99"/>
        <v>22</v>
      </c>
      <c r="G2126" s="56"/>
    </row>
    <row r="2127" spans="1:7" ht="13.8">
      <c r="A2127" s="165">
        <v>2619</v>
      </c>
      <c r="B2127" s="55">
        <v>45926</v>
      </c>
      <c r="C2127" s="33" t="s">
        <v>70</v>
      </c>
      <c r="D2127" s="18" t="str">
        <f t="shared" si="100"/>
        <v>Brake Shoe Magnus</v>
      </c>
      <c r="E2127" s="36">
        <f t="shared" si="101"/>
        <v>18</v>
      </c>
      <c r="F2127" s="36">
        <f t="shared" si="99"/>
        <v>35</v>
      </c>
      <c r="G2127" s="56"/>
    </row>
    <row r="2128" spans="1:7" ht="13.8">
      <c r="A2128" s="165">
        <v>2620</v>
      </c>
      <c r="B2128" s="55">
        <v>45926</v>
      </c>
      <c r="C2128" s="33" t="s">
        <v>182</v>
      </c>
      <c r="D2128" s="18" t="str">
        <f t="shared" si="100"/>
        <v>CHARGER-60V7. 5A-PH2</v>
      </c>
      <c r="E2128" s="36">
        <f t="shared" si="101"/>
        <v>5</v>
      </c>
      <c r="F2128" s="36">
        <f t="shared" si="99"/>
        <v>0</v>
      </c>
      <c r="G2128" s="56">
        <v>262301086</v>
      </c>
    </row>
    <row r="2129" spans="1:7" ht="13.8">
      <c r="A2129" s="165">
        <v>2612</v>
      </c>
      <c r="B2129" s="55">
        <v>45926</v>
      </c>
      <c r="C2129" s="14" t="s">
        <v>350</v>
      </c>
      <c r="D2129" s="18" t="str">
        <f t="shared" si="100"/>
        <v>HALL SENSOR PCB ASSEMBLY-Z/M</v>
      </c>
      <c r="E2129" s="36">
        <f t="shared" si="101"/>
        <v>18</v>
      </c>
      <c r="F2129" s="36">
        <f t="shared" si="99"/>
        <v>19</v>
      </c>
      <c r="G2129" s="56"/>
    </row>
    <row r="2130" spans="1:7" ht="13.8">
      <c r="A2130" s="165">
        <v>2612</v>
      </c>
      <c r="B2130" s="55">
        <v>45926</v>
      </c>
      <c r="C2130" s="176" t="s">
        <v>82</v>
      </c>
      <c r="D2130" s="18" t="str">
        <f t="shared" si="100"/>
        <v>MAGNUS HS-Front Brake Cable</v>
      </c>
      <c r="E2130" s="36">
        <f t="shared" si="101"/>
        <v>18</v>
      </c>
      <c r="F2130" s="36">
        <f t="shared" si="99"/>
        <v>8</v>
      </c>
      <c r="G2130" s="56"/>
    </row>
    <row r="2131" spans="1:7" ht="13.8">
      <c r="A2131" s="165">
        <v>2612</v>
      </c>
      <c r="B2131" s="55">
        <v>45926</v>
      </c>
      <c r="C2131" s="176" t="s">
        <v>81</v>
      </c>
      <c r="D2131" s="18" t="str">
        <f t="shared" si="100"/>
        <v>MAGNUS HS-Front HBS  Brake Cable</v>
      </c>
      <c r="E2131" s="36">
        <f t="shared" si="101"/>
        <v>18</v>
      </c>
      <c r="F2131" s="36">
        <f t="shared" si="99"/>
        <v>5</v>
      </c>
      <c r="G2131" s="56"/>
    </row>
    <row r="2132" spans="1:7" ht="13.8">
      <c r="A2132" s="165">
        <v>2612</v>
      </c>
      <c r="B2132" s="55">
        <v>45926</v>
      </c>
      <c r="C2132" s="176" t="s">
        <v>64</v>
      </c>
      <c r="D2132" s="18" t="str">
        <f t="shared" si="100"/>
        <v>Front Bearing Kit 6201RS (Pair)</v>
      </c>
      <c r="E2132" s="36">
        <f t="shared" si="101"/>
        <v>18</v>
      </c>
      <c r="F2132" s="36">
        <f t="shared" si="99"/>
        <v>6</v>
      </c>
      <c r="G2132" s="56"/>
    </row>
    <row r="2133" spans="1:7" ht="13.8">
      <c r="A2133" s="165">
        <v>2612</v>
      </c>
      <c r="B2133" s="55">
        <v>45926</v>
      </c>
      <c r="C2133" s="176" t="s">
        <v>70</v>
      </c>
      <c r="D2133" s="18" t="str">
        <f t="shared" si="100"/>
        <v>Brake Shoe Magnus</v>
      </c>
      <c r="E2133" s="36">
        <f t="shared" si="101"/>
        <v>18</v>
      </c>
      <c r="F2133" s="36">
        <f t="shared" si="99"/>
        <v>35</v>
      </c>
      <c r="G2133" s="56"/>
    </row>
    <row r="2134" spans="1:7" ht="13.8">
      <c r="A2134" s="165">
        <v>2615</v>
      </c>
      <c r="B2134" s="55">
        <v>45925</v>
      </c>
      <c r="C2134" s="176" t="s">
        <v>633</v>
      </c>
      <c r="D2134" s="18" t="str">
        <f t="shared" si="100"/>
        <v>7.5A CHARGER PHASE-0</v>
      </c>
      <c r="E2134" s="36">
        <f t="shared" si="101"/>
        <v>5</v>
      </c>
      <c r="F2134" s="36">
        <f t="shared" si="99"/>
        <v>0</v>
      </c>
      <c r="G2134" s="56">
        <v>362500268</v>
      </c>
    </row>
    <row r="2135" spans="1:7" ht="13.8">
      <c r="A2135" s="165">
        <v>2613</v>
      </c>
      <c r="B2135" s="55">
        <v>45924</v>
      </c>
      <c r="C2135" s="176" t="s">
        <v>147</v>
      </c>
      <c r="D2135" s="18" t="str">
        <f t="shared" si="100"/>
        <v>3 PIN LEAD</v>
      </c>
      <c r="E2135" s="36">
        <f t="shared" si="101"/>
        <v>0</v>
      </c>
      <c r="F2135" s="36">
        <f t="shared" si="99"/>
        <v>10</v>
      </c>
      <c r="G2135" s="56"/>
    </row>
    <row r="2136" spans="1:7" ht="13.8">
      <c r="A2136" s="165">
        <v>2613</v>
      </c>
      <c r="B2136" s="55">
        <v>45924</v>
      </c>
      <c r="C2136" s="47" t="s">
        <v>188</v>
      </c>
      <c r="D2136" s="18" t="str">
        <f t="shared" si="100"/>
        <v>MAG-INS.CLUSTER COVER FRONT-ABS-GR BLK D</v>
      </c>
      <c r="E2136" s="36">
        <f t="shared" si="101"/>
        <v>18</v>
      </c>
      <c r="F2136" s="36">
        <f t="shared" si="99"/>
        <v>1</v>
      </c>
      <c r="G2136" s="56"/>
    </row>
    <row r="2137" spans="1:7" ht="13.8">
      <c r="A2137" s="165">
        <v>2613</v>
      </c>
      <c r="B2137" s="55">
        <v>45924</v>
      </c>
      <c r="C2137" s="47" t="s">
        <v>55</v>
      </c>
      <c r="D2137" s="18" t="str">
        <f t="shared" si="100"/>
        <v>MAG-INS.CLUSTER COVER REARR-ABS-GR BLK D</v>
      </c>
      <c r="E2137" s="36">
        <f t="shared" si="101"/>
        <v>18</v>
      </c>
      <c r="F2137" s="36">
        <f t="shared" si="99"/>
        <v>0</v>
      </c>
      <c r="G2137" s="56"/>
    </row>
    <row r="2138" spans="1:7" ht="13.8">
      <c r="A2138" s="165">
        <v>2613</v>
      </c>
      <c r="B2138" s="55">
        <v>45924</v>
      </c>
      <c r="C2138" s="47" t="s">
        <v>82</v>
      </c>
      <c r="D2138" s="18" t="str">
        <f t="shared" si="100"/>
        <v>MAGNUS HS-Front Brake Cable</v>
      </c>
      <c r="E2138" s="36">
        <f t="shared" si="101"/>
        <v>18</v>
      </c>
      <c r="F2138" s="36">
        <f t="shared" si="99"/>
        <v>8</v>
      </c>
      <c r="G2138" s="56"/>
    </row>
    <row r="2139" spans="1:7" ht="13.8">
      <c r="A2139" s="165">
        <v>2613</v>
      </c>
      <c r="B2139" s="55">
        <v>45924</v>
      </c>
      <c r="C2139" s="47" t="s">
        <v>64</v>
      </c>
      <c r="D2139" s="18" t="str">
        <f t="shared" si="100"/>
        <v>Front Bearing Kit 6201RS (Pair)</v>
      </c>
      <c r="E2139" s="36">
        <f t="shared" si="101"/>
        <v>18</v>
      </c>
      <c r="F2139" s="36">
        <f t="shared" si="99"/>
        <v>6</v>
      </c>
      <c r="G2139" s="56"/>
    </row>
    <row r="2140" spans="1:7" ht="13.8">
      <c r="A2140" s="165">
        <v>2613</v>
      </c>
      <c r="B2140" s="55">
        <v>45924</v>
      </c>
      <c r="C2140" s="30" t="s">
        <v>1088</v>
      </c>
      <c r="D2140" s="18" t="str">
        <f t="shared" si="100"/>
        <v>Auto Socket Magnus</v>
      </c>
      <c r="E2140" s="36">
        <f t="shared" si="101"/>
        <v>18</v>
      </c>
      <c r="F2140" s="36">
        <f t="shared" si="99"/>
        <v>1</v>
      </c>
      <c r="G2140" s="56"/>
    </row>
    <row r="2141" spans="1:7" ht="13.8">
      <c r="A2141" s="165">
        <v>2609</v>
      </c>
      <c r="B2141" s="55">
        <v>45924</v>
      </c>
      <c r="C2141" s="47" t="s">
        <v>44</v>
      </c>
      <c r="D2141" s="18" t="str">
        <f t="shared" si="100"/>
        <v>MAG-FORK STEM RACER-ID30-CH STEEL</v>
      </c>
      <c r="E2141" s="36">
        <f t="shared" si="101"/>
        <v>18</v>
      </c>
      <c r="F2141" s="36">
        <f t="shared" si="99"/>
        <v>9</v>
      </c>
      <c r="G2141" s="56"/>
    </row>
    <row r="2142" spans="1:7" ht="13.8">
      <c r="A2142" s="165">
        <v>2609</v>
      </c>
      <c r="B2142" s="55">
        <v>45924</v>
      </c>
      <c r="C2142" s="47" t="s">
        <v>56</v>
      </c>
      <c r="D2142" s="18" t="str">
        <f t="shared" si="100"/>
        <v>MAG-BOTTOM RACER CUP-CH STEEL</v>
      </c>
      <c r="E2142" s="36">
        <f t="shared" si="101"/>
        <v>18</v>
      </c>
      <c r="F2142" s="36">
        <f t="shared" si="99"/>
        <v>9</v>
      </c>
      <c r="G2142" s="56"/>
    </row>
    <row r="2143" spans="1:7" ht="13.8">
      <c r="A2143" s="165">
        <v>2609</v>
      </c>
      <c r="B2143" s="55">
        <v>45924</v>
      </c>
      <c r="C2143" s="47" t="s">
        <v>61</v>
      </c>
      <c r="D2143" s="18" t="str">
        <f t="shared" si="100"/>
        <v>MAG-TOP RACER CUP-CH STEEL</v>
      </c>
      <c r="E2143" s="36">
        <f t="shared" si="101"/>
        <v>18</v>
      </c>
      <c r="F2143" s="36">
        <f t="shared" si="99"/>
        <v>9</v>
      </c>
      <c r="G2143" s="56"/>
    </row>
    <row r="2144" spans="1:7" ht="13.8">
      <c r="A2144" s="165">
        <v>2609</v>
      </c>
      <c r="B2144" s="55">
        <v>45924</v>
      </c>
      <c r="C2144" s="47" t="s">
        <v>66</v>
      </c>
      <c r="D2144" s="18" t="str">
        <f t="shared" si="100"/>
        <v>20X4MM MAG-RACER BALL&amp;CAGE-4MM-TOP</v>
      </c>
      <c r="E2144" s="36">
        <f t="shared" si="101"/>
        <v>18</v>
      </c>
      <c r="F2144" s="36">
        <f t="shared" si="99"/>
        <v>9</v>
      </c>
      <c r="G2144" s="56"/>
    </row>
    <row r="2145" spans="1:7" ht="13.8">
      <c r="A2145" s="165">
        <v>2609</v>
      </c>
      <c r="B2145" s="55">
        <v>45924</v>
      </c>
      <c r="C2145" s="47" t="s">
        <v>73</v>
      </c>
      <c r="D2145" s="18" t="str">
        <f t="shared" si="100"/>
        <v>14X6.35MAG-RACER BALL 6.35MM-BEARING-BTM</v>
      </c>
      <c r="E2145" s="36">
        <f t="shared" si="101"/>
        <v>18</v>
      </c>
      <c r="F2145" s="36">
        <f t="shared" si="99"/>
        <v>9</v>
      </c>
      <c r="G2145" s="56"/>
    </row>
    <row r="2146" spans="1:7" ht="13.8">
      <c r="A2146" s="165">
        <v>2609</v>
      </c>
      <c r="B2146" s="55">
        <v>45924</v>
      </c>
      <c r="C2146" s="47" t="s">
        <v>78</v>
      </c>
      <c r="D2146" s="18" t="str">
        <f t="shared" si="100"/>
        <v>ZEAL/REO-RACER NUT-M24X3 HEX 32 MM-YZP</v>
      </c>
      <c r="E2146" s="36">
        <f t="shared" si="101"/>
        <v>18</v>
      </c>
      <c r="F2146" s="36">
        <f t="shared" si="99"/>
        <v>9</v>
      </c>
      <c r="G2146" s="56"/>
    </row>
    <row r="2147" spans="1:7" ht="13.8">
      <c r="A2147" s="165">
        <v>2609</v>
      </c>
      <c r="B2147" s="55">
        <v>45924</v>
      </c>
      <c r="C2147" s="47" t="s">
        <v>83</v>
      </c>
      <c r="D2147" s="18" t="str">
        <f t="shared" si="100"/>
        <v>ZEAL/REO-RACER NUT-M24X3 HEX 46 MM-YZP</v>
      </c>
      <c r="E2147" s="36">
        <f t="shared" si="101"/>
        <v>18</v>
      </c>
      <c r="F2147" s="36">
        <f t="shared" si="99"/>
        <v>9</v>
      </c>
      <c r="G2147" s="56"/>
    </row>
    <row r="2148" spans="1:7" ht="13.8">
      <c r="A2148" s="165">
        <v>2609</v>
      </c>
      <c r="B2148" s="55">
        <v>45924</v>
      </c>
      <c r="C2148" s="47" t="s">
        <v>88</v>
      </c>
      <c r="D2148" s="18" t="str">
        <f t="shared" si="100"/>
        <v>FORK RACER DUST CAP-PP</v>
      </c>
      <c r="E2148" s="36">
        <f t="shared" si="101"/>
        <v>18</v>
      </c>
      <c r="F2148" s="36">
        <f t="shared" si="99"/>
        <v>20</v>
      </c>
      <c r="G2148" s="56"/>
    </row>
    <row r="2149" spans="1:7" ht="13.8">
      <c r="A2149" s="165">
        <v>2609</v>
      </c>
      <c r="B2149" s="55">
        <v>45924</v>
      </c>
      <c r="C2149" s="176" t="s">
        <v>70</v>
      </c>
      <c r="D2149" s="18" t="str">
        <f t="shared" si="100"/>
        <v>Brake Shoe Magnus</v>
      </c>
      <c r="E2149" s="36">
        <f t="shared" si="101"/>
        <v>18</v>
      </c>
      <c r="F2149" s="36">
        <f t="shared" si="99"/>
        <v>35</v>
      </c>
      <c r="G2149" s="56"/>
    </row>
    <row r="2150" spans="1:7" ht="13.8">
      <c r="A2150" s="165" t="s">
        <v>1253</v>
      </c>
      <c r="B2150" s="55">
        <v>45924</v>
      </c>
      <c r="C2150" s="176" t="s">
        <v>147</v>
      </c>
      <c r="D2150" s="18" t="str">
        <f t="shared" si="100"/>
        <v>3 PIN LEAD</v>
      </c>
      <c r="E2150" s="36">
        <f t="shared" si="101"/>
        <v>0</v>
      </c>
      <c r="F2150" s="36">
        <f t="shared" si="99"/>
        <v>10</v>
      </c>
      <c r="G2150" s="56"/>
    </row>
    <row r="2151" spans="1:7" ht="13.8">
      <c r="A2151" s="165">
        <v>2606</v>
      </c>
      <c r="B2151" s="55">
        <v>45924</v>
      </c>
      <c r="C2151" s="176" t="s">
        <v>243</v>
      </c>
      <c r="D2151" s="18" t="str">
        <f t="shared" si="100"/>
        <v>Connectioion Boxn Cable Junct</v>
      </c>
      <c r="E2151" s="36">
        <f t="shared" si="101"/>
        <v>18</v>
      </c>
      <c r="F2151" s="36">
        <f t="shared" si="99"/>
        <v>43</v>
      </c>
      <c r="G2151" s="56"/>
    </row>
    <row r="2152" spans="1:7" ht="13.8">
      <c r="A2152" s="165">
        <v>2606</v>
      </c>
      <c r="B2152" s="55">
        <v>45924</v>
      </c>
      <c r="C2152" s="14" t="s">
        <v>76</v>
      </c>
      <c r="D2152" s="18" t="str">
        <f t="shared" si="100"/>
        <v>Rear Bearing 6204LLU</v>
      </c>
      <c r="E2152" s="36">
        <f t="shared" si="101"/>
        <v>18</v>
      </c>
      <c r="F2152" s="36">
        <f t="shared" si="99"/>
        <v>22</v>
      </c>
      <c r="G2152" s="56"/>
    </row>
    <row r="2153" spans="1:7" ht="13.8">
      <c r="A2153" s="165">
        <v>2597</v>
      </c>
      <c r="B2153" s="55">
        <v>45923</v>
      </c>
      <c r="C2153" s="14" t="s">
        <v>76</v>
      </c>
      <c r="D2153" s="18" t="str">
        <f t="shared" si="100"/>
        <v>Rear Bearing 6204LLU</v>
      </c>
      <c r="E2153" s="36">
        <f t="shared" si="101"/>
        <v>18</v>
      </c>
      <c r="F2153" s="36">
        <f t="shared" si="99"/>
        <v>22</v>
      </c>
      <c r="G2153" s="56"/>
    </row>
    <row r="2154" spans="1:7" ht="13.8">
      <c r="A2154" s="165">
        <v>2597</v>
      </c>
      <c r="B2154" s="55">
        <v>45923</v>
      </c>
      <c r="C2154" s="14" t="s">
        <v>76</v>
      </c>
      <c r="D2154" s="18" t="str">
        <f t="shared" si="100"/>
        <v>Rear Bearing 6204LLU</v>
      </c>
      <c r="E2154" s="36">
        <f t="shared" si="101"/>
        <v>18</v>
      </c>
      <c r="F2154" s="36">
        <f t="shared" si="99"/>
        <v>22</v>
      </c>
      <c r="G2154" s="56"/>
    </row>
    <row r="2155" spans="1:7" ht="13.8">
      <c r="A2155" s="165">
        <v>2608</v>
      </c>
      <c r="B2155" s="55">
        <v>45923</v>
      </c>
      <c r="C2155" s="14" t="s">
        <v>62</v>
      </c>
      <c r="D2155" s="18" t="str">
        <f t="shared" si="100"/>
        <v>MAGNUS-LOCK SET-PAVNA DM</v>
      </c>
      <c r="E2155" s="36">
        <f t="shared" si="101"/>
        <v>18</v>
      </c>
      <c r="F2155" s="36">
        <f t="shared" si="99"/>
        <v>4</v>
      </c>
      <c r="G2155" s="56"/>
    </row>
    <row r="2156" spans="1:7" ht="13.8">
      <c r="A2156" s="165">
        <v>2611</v>
      </c>
      <c r="B2156" s="55">
        <v>45923</v>
      </c>
      <c r="C2156" s="14" t="s">
        <v>77</v>
      </c>
      <c r="D2156" s="18" t="str">
        <f t="shared" si="100"/>
        <v>CHARGER-CAN 1-60V7. 5A</v>
      </c>
      <c r="E2156" s="36">
        <f t="shared" si="101"/>
        <v>5</v>
      </c>
      <c r="F2156" s="36">
        <f t="shared" si="99"/>
        <v>1</v>
      </c>
      <c r="G2156" s="56" t="s">
        <v>9603</v>
      </c>
    </row>
    <row r="2157" spans="1:7" ht="13.8">
      <c r="A2157" s="165">
        <v>2610</v>
      </c>
      <c r="B2157" s="55">
        <v>45923</v>
      </c>
      <c r="C2157" s="14" t="s">
        <v>633</v>
      </c>
      <c r="D2157" s="18" t="str">
        <f t="shared" si="100"/>
        <v>7.5A CHARGER PHASE-0</v>
      </c>
      <c r="E2157" s="36">
        <f t="shared" si="101"/>
        <v>5</v>
      </c>
      <c r="F2157" s="36">
        <f t="shared" si="99"/>
        <v>0</v>
      </c>
      <c r="G2157" s="56">
        <v>362500265</v>
      </c>
    </row>
    <row r="2158" spans="1:7" ht="13.8">
      <c r="A2158" s="165">
        <v>2492</v>
      </c>
      <c r="B2158" s="55">
        <v>45921</v>
      </c>
      <c r="C2158" s="14" t="s">
        <v>94</v>
      </c>
      <c r="D2158" s="18" t="str">
        <f t="shared" si="100"/>
        <v>CLUSTER COVER TOP-PP-M</v>
      </c>
      <c r="E2158" s="36">
        <v>28</v>
      </c>
      <c r="F2158" s="36">
        <f t="shared" si="99"/>
        <v>4</v>
      </c>
      <c r="G2158" s="56"/>
    </row>
    <row r="2159" spans="1:7" ht="13.8">
      <c r="A2159" s="165">
        <v>2492</v>
      </c>
      <c r="B2159" s="55">
        <v>45921</v>
      </c>
      <c r="C2159" s="14" t="s">
        <v>807</v>
      </c>
      <c r="D2159" s="18" t="str">
        <f t="shared" si="100"/>
        <v>MAG-REAR PANEL TOP-ABS-WHITE DM BPLGW00521</v>
      </c>
      <c r="E2159" s="36">
        <v>28</v>
      </c>
      <c r="F2159" s="36">
        <f t="shared" si="99"/>
        <v>1</v>
      </c>
      <c r="G2159" s="56"/>
    </row>
    <row r="2160" spans="1:7" ht="13.8">
      <c r="A2160" s="165">
        <v>2492</v>
      </c>
      <c r="B2160" s="55">
        <v>45921</v>
      </c>
      <c r="C2160" s="14" t="s">
        <v>386</v>
      </c>
      <c r="D2160" s="18" t="str">
        <f t="shared" si="100"/>
        <v>MAG-INS.CLUSTER COVER FRONT-ABS-WHITE DM BPLGW00512</v>
      </c>
      <c r="E2160" s="36">
        <v>28</v>
      </c>
      <c r="F2160" s="36">
        <f t="shared" si="99"/>
        <v>1</v>
      </c>
      <c r="G2160" s="56"/>
    </row>
    <row r="2161" spans="1:7" ht="13.8">
      <c r="A2161" s="165">
        <v>2492</v>
      </c>
      <c r="B2161" s="55">
        <v>45921</v>
      </c>
      <c r="C2161" s="14" t="s">
        <v>570</v>
      </c>
      <c r="D2161" s="18" t="str">
        <f t="shared" si="100"/>
        <v>MAG-REAR PANEL TOP-ABS-MT RED DM</v>
      </c>
      <c r="E2161" s="36">
        <v>28</v>
      </c>
      <c r="F2161" s="36">
        <f t="shared" si="99"/>
        <v>1</v>
      </c>
      <c r="G2161" s="56"/>
    </row>
    <row r="2162" spans="1:7" ht="13.8">
      <c r="A2162" s="165">
        <v>2598</v>
      </c>
      <c r="B2162" s="55">
        <v>45921</v>
      </c>
      <c r="C2162" s="14" t="s">
        <v>160</v>
      </c>
      <c r="D2162" s="18" t="str">
        <f t="shared" si="100"/>
        <v>BRAKE LEVER CBS ASSY WITH BSS-LH-PC</v>
      </c>
      <c r="E2162" s="36">
        <v>28</v>
      </c>
      <c r="F2162" s="36">
        <f t="shared" si="99"/>
        <v>-1</v>
      </c>
      <c r="G2162" s="56"/>
    </row>
    <row r="2163" spans="1:7" ht="13.8">
      <c r="A2163" s="165">
        <v>2602</v>
      </c>
      <c r="B2163" s="55">
        <v>45921</v>
      </c>
      <c r="C2163" s="14" t="s">
        <v>245</v>
      </c>
      <c r="D2163" s="18" t="str">
        <f t="shared" si="100"/>
        <v>ZEAL/MAG-MOTOR CONNECTING WIRE</v>
      </c>
      <c r="E2163" s="36">
        <v>18</v>
      </c>
      <c r="F2163" s="36">
        <f t="shared" si="99"/>
        <v>1</v>
      </c>
      <c r="G2163" s="56"/>
    </row>
    <row r="2164" spans="1:7" ht="13.8">
      <c r="A2164" s="165" t="s">
        <v>9604</v>
      </c>
      <c r="B2164" s="55">
        <v>45921</v>
      </c>
      <c r="C2164" s="30" t="s">
        <v>896</v>
      </c>
      <c r="D2164" s="18" t="str">
        <f t="shared" si="100"/>
        <v>START-SWITCH MODULE</v>
      </c>
      <c r="E2164" s="36">
        <v>18</v>
      </c>
      <c r="F2164" s="36">
        <f t="shared" si="99"/>
        <v>4</v>
      </c>
      <c r="G2164" s="56"/>
    </row>
    <row r="2165" spans="1:7" ht="13.8">
      <c r="A2165" s="165">
        <v>2600</v>
      </c>
      <c r="B2165" s="55">
        <v>45921</v>
      </c>
      <c r="C2165" s="30" t="s">
        <v>183</v>
      </c>
      <c r="D2165" s="18" t="str">
        <f t="shared" si="100"/>
        <v xml:space="preserve">3.00-10 ZOOM D TL42 J
</v>
      </c>
      <c r="E2165" s="36">
        <v>28</v>
      </c>
      <c r="F2165" s="36">
        <f t="shared" si="99"/>
        <v>0</v>
      </c>
      <c r="G2165" s="56"/>
    </row>
    <row r="2166" spans="1:7" ht="13.8">
      <c r="A2166" s="165">
        <v>2600</v>
      </c>
      <c r="B2166" s="55">
        <v>45921</v>
      </c>
      <c r="C2166" s="30" t="s">
        <v>70</v>
      </c>
      <c r="D2166" s="18" t="str">
        <f t="shared" si="100"/>
        <v>Brake Shoe Magnus</v>
      </c>
      <c r="E2166" s="36">
        <v>18</v>
      </c>
      <c r="F2166" s="36">
        <f t="shared" si="99"/>
        <v>35</v>
      </c>
      <c r="G2166" s="56"/>
    </row>
    <row r="2167" spans="1:7" ht="13.8">
      <c r="A2167" s="165">
        <v>2492</v>
      </c>
      <c r="B2167" s="55">
        <v>45921</v>
      </c>
      <c r="C2167" s="30" t="s">
        <v>114</v>
      </c>
      <c r="D2167" s="18" t="str">
        <f t="shared" si="100"/>
        <v>Zeal-Brake Lever LH-Al PDC-Black PC</v>
      </c>
      <c r="E2167" s="36">
        <v>28</v>
      </c>
      <c r="F2167" s="36">
        <f t="shared" si="99"/>
        <v>12</v>
      </c>
      <c r="G2167" s="56"/>
    </row>
    <row r="2168" spans="1:7" ht="13.8">
      <c r="A2168" s="165" t="s">
        <v>443</v>
      </c>
      <c r="B2168" s="55">
        <v>45920</v>
      </c>
      <c r="C2168" s="176" t="s">
        <v>183</v>
      </c>
      <c r="D2168" s="18" t="str">
        <f t="shared" si="100"/>
        <v xml:space="preserve">3.00-10 ZOOM D TL42 J
</v>
      </c>
      <c r="E2168" s="36">
        <v>28</v>
      </c>
      <c r="F2168" s="36">
        <f t="shared" si="99"/>
        <v>0</v>
      </c>
      <c r="G2168" s="56"/>
    </row>
    <row r="2169" spans="1:7" ht="13.8">
      <c r="A2169" s="165">
        <v>2596</v>
      </c>
      <c r="B2169" s="55">
        <v>45920</v>
      </c>
      <c r="C2169" s="176" t="s">
        <v>131</v>
      </c>
      <c r="D2169" s="18" t="str">
        <f t="shared" si="100"/>
        <v>Magnus Mat Red Black</v>
      </c>
      <c r="E2169" s="36">
        <v>18</v>
      </c>
      <c r="F2169" s="36">
        <f t="shared" si="99"/>
        <v>55</v>
      </c>
      <c r="G2169" s="56"/>
    </row>
    <row r="2170" spans="1:7" ht="13.8">
      <c r="A2170" s="165">
        <v>2596</v>
      </c>
      <c r="B2170" s="55">
        <v>45920</v>
      </c>
      <c r="C2170" s="47" t="s">
        <v>62</v>
      </c>
      <c r="D2170" s="18" t="str">
        <f t="shared" si="100"/>
        <v>MAGNUS-LOCK SET-PAVNA DM</v>
      </c>
      <c r="E2170" s="36">
        <v>18</v>
      </c>
      <c r="F2170" s="36">
        <f t="shared" si="99"/>
        <v>4</v>
      </c>
      <c r="G2170" s="56"/>
    </row>
    <row r="2171" spans="1:7" ht="13.8">
      <c r="A2171" s="165">
        <v>2593</v>
      </c>
      <c r="B2171" s="55">
        <v>45919</v>
      </c>
      <c r="C2171" s="47" t="s">
        <v>44</v>
      </c>
      <c r="D2171" s="18" t="str">
        <f t="shared" si="100"/>
        <v>MAG-FORK STEM RACER-ID30-CH STEEL</v>
      </c>
      <c r="E2171" s="36">
        <v>28</v>
      </c>
      <c r="F2171" s="36">
        <f t="shared" si="99"/>
        <v>9</v>
      </c>
      <c r="G2171" s="56"/>
    </row>
    <row r="2172" spans="1:7" ht="13.8">
      <c r="A2172" s="165">
        <v>2593</v>
      </c>
      <c r="B2172" s="55">
        <v>45919</v>
      </c>
      <c r="C2172" s="47" t="s">
        <v>56</v>
      </c>
      <c r="D2172" s="18" t="str">
        <f t="shared" si="100"/>
        <v>MAG-BOTTOM RACER CUP-CH STEEL</v>
      </c>
      <c r="E2172" s="36">
        <v>28</v>
      </c>
      <c r="F2172" s="36">
        <f t="shared" si="99"/>
        <v>9</v>
      </c>
      <c r="G2172" s="56"/>
    </row>
    <row r="2173" spans="1:7" ht="13.8">
      <c r="A2173" s="165">
        <v>2593</v>
      </c>
      <c r="B2173" s="55">
        <v>45919</v>
      </c>
      <c r="C2173" s="47" t="s">
        <v>61</v>
      </c>
      <c r="D2173" s="18" t="str">
        <f t="shared" si="100"/>
        <v>MAG-TOP RACER CUP-CH STEEL</v>
      </c>
      <c r="E2173" s="36">
        <v>28</v>
      </c>
      <c r="F2173" s="36">
        <f t="shared" ref="F2173:F2236" si="102">VLOOKUP(C2173,Old,8,FALSE)</f>
        <v>9</v>
      </c>
      <c r="G2173" s="56"/>
    </row>
    <row r="2174" spans="1:7" ht="13.8">
      <c r="A2174" s="165">
        <v>2593</v>
      </c>
      <c r="B2174" s="55">
        <v>45919</v>
      </c>
      <c r="C2174" s="47" t="s">
        <v>66</v>
      </c>
      <c r="D2174" s="18" t="str">
        <f t="shared" si="100"/>
        <v>20X4MM MAG-RACER BALL&amp;CAGE-4MM-TOP</v>
      </c>
      <c r="E2174" s="36">
        <v>28</v>
      </c>
      <c r="F2174" s="36">
        <f t="shared" si="102"/>
        <v>9</v>
      </c>
      <c r="G2174" s="56"/>
    </row>
    <row r="2175" spans="1:7" ht="13.8">
      <c r="A2175" s="165">
        <v>2593</v>
      </c>
      <c r="B2175" s="55">
        <v>45919</v>
      </c>
      <c r="C2175" s="47" t="s">
        <v>73</v>
      </c>
      <c r="D2175" s="18" t="str">
        <f t="shared" si="100"/>
        <v>14X6.35MAG-RACER BALL 6.35MM-BEARING-BTM</v>
      </c>
      <c r="E2175" s="36">
        <v>28</v>
      </c>
      <c r="F2175" s="36">
        <f t="shared" si="102"/>
        <v>9</v>
      </c>
      <c r="G2175" s="56"/>
    </row>
    <row r="2176" spans="1:7" ht="13.8">
      <c r="A2176" s="165">
        <v>2593</v>
      </c>
      <c r="B2176" s="55">
        <v>45919</v>
      </c>
      <c r="C2176" s="47" t="s">
        <v>78</v>
      </c>
      <c r="D2176" s="18" t="str">
        <f t="shared" si="100"/>
        <v>ZEAL/REO-RACER NUT-M24X3 HEX 32 MM-YZP</v>
      </c>
      <c r="E2176" s="36">
        <v>28</v>
      </c>
      <c r="F2176" s="36">
        <f t="shared" si="102"/>
        <v>9</v>
      </c>
      <c r="G2176" s="56"/>
    </row>
    <row r="2177" spans="1:7" ht="13.8">
      <c r="A2177" s="165">
        <v>2593</v>
      </c>
      <c r="B2177" s="55">
        <v>45919</v>
      </c>
      <c r="C2177" s="47" t="s">
        <v>83</v>
      </c>
      <c r="D2177" s="18" t="str">
        <f t="shared" ref="D2177:D2240" si="103">VLOOKUP(C2177,Old,2,FALSE)</f>
        <v>ZEAL/REO-RACER NUT-M24X3 HEX 46 MM-YZP</v>
      </c>
      <c r="E2177" s="36">
        <v>28</v>
      </c>
      <c r="F2177" s="36">
        <f t="shared" si="102"/>
        <v>9</v>
      </c>
      <c r="G2177" s="56"/>
    </row>
    <row r="2178" spans="1:7" ht="13.8">
      <c r="A2178" s="165">
        <v>2593</v>
      </c>
      <c r="B2178" s="55">
        <v>45919</v>
      </c>
      <c r="C2178" s="47" t="s">
        <v>88</v>
      </c>
      <c r="D2178" s="18" t="str">
        <f t="shared" si="103"/>
        <v>FORK RACER DUST CAP-PP</v>
      </c>
      <c r="E2178" s="36">
        <v>28</v>
      </c>
      <c r="F2178" s="36">
        <f t="shared" si="102"/>
        <v>20</v>
      </c>
      <c r="G2178" s="56"/>
    </row>
    <row r="2179" spans="1:7" ht="13.8">
      <c r="A2179" s="165">
        <v>2593</v>
      </c>
      <c r="B2179" s="55">
        <v>45919</v>
      </c>
      <c r="C2179" s="14" t="s">
        <v>70</v>
      </c>
      <c r="D2179" s="18" t="str">
        <f t="shared" si="103"/>
        <v>Brake Shoe Magnus</v>
      </c>
      <c r="E2179" s="36">
        <v>18</v>
      </c>
      <c r="F2179" s="36">
        <f t="shared" si="102"/>
        <v>35</v>
      </c>
      <c r="G2179" s="56"/>
    </row>
    <row r="2180" spans="1:7" ht="13.8">
      <c r="A2180" s="165">
        <v>2591</v>
      </c>
      <c r="B2180" s="55">
        <v>45918</v>
      </c>
      <c r="C2180" s="14" t="s">
        <v>255</v>
      </c>
      <c r="D2180" s="18" t="str">
        <f t="shared" si="103"/>
        <v>Zeal-Front Brake Cable-Black</v>
      </c>
      <c r="E2180" s="36">
        <v>28</v>
      </c>
      <c r="F2180" s="36">
        <f t="shared" si="102"/>
        <v>3</v>
      </c>
      <c r="G2180" s="56"/>
    </row>
    <row r="2181" spans="1:7" ht="13.8">
      <c r="A2181" s="165">
        <v>2591</v>
      </c>
      <c r="B2181" s="55">
        <v>45918</v>
      </c>
      <c r="C2181" s="14" t="s">
        <v>254</v>
      </c>
      <c r="D2181" s="18" t="str">
        <f t="shared" si="103"/>
        <v>Zeal-Rear Brake Cable-Black</v>
      </c>
      <c r="E2181" s="36">
        <v>28</v>
      </c>
      <c r="F2181" s="36">
        <f t="shared" si="102"/>
        <v>3</v>
      </c>
      <c r="G2181" s="56"/>
    </row>
    <row r="2182" spans="1:7" ht="13.8">
      <c r="A2182" s="165">
        <v>2591</v>
      </c>
      <c r="B2182" s="55">
        <v>45918</v>
      </c>
      <c r="C2182" s="14" t="s">
        <v>253</v>
      </c>
      <c r="D2182" s="18" t="str">
        <f t="shared" si="103"/>
        <v>Zeal-HBS Brake Cable</v>
      </c>
      <c r="E2182" s="36">
        <v>28</v>
      </c>
      <c r="F2182" s="36">
        <f t="shared" si="102"/>
        <v>3</v>
      </c>
      <c r="G2182" s="56"/>
    </row>
    <row r="2183" spans="1:7" ht="13.8">
      <c r="A2183" s="165">
        <v>2591</v>
      </c>
      <c r="B2183" s="55">
        <v>45918</v>
      </c>
      <c r="C2183" s="14" t="s">
        <v>70</v>
      </c>
      <c r="D2183" s="18" t="str">
        <f t="shared" si="103"/>
        <v>Brake Shoe Magnus</v>
      </c>
      <c r="E2183" s="36">
        <v>18</v>
      </c>
      <c r="F2183" s="36">
        <f t="shared" si="102"/>
        <v>35</v>
      </c>
      <c r="G2183" s="56"/>
    </row>
    <row r="2184" spans="1:7" ht="13.8">
      <c r="A2184" s="165">
        <v>2590</v>
      </c>
      <c r="B2184" s="55">
        <v>45918</v>
      </c>
      <c r="C2184" s="14" t="s">
        <v>62</v>
      </c>
      <c r="D2184" s="18" t="str">
        <f t="shared" si="103"/>
        <v>MAGNUS-LOCK SET-PAVNA DM</v>
      </c>
      <c r="E2184" s="36">
        <v>18</v>
      </c>
      <c r="F2184" s="36">
        <f t="shared" si="102"/>
        <v>4</v>
      </c>
      <c r="G2184" s="56"/>
    </row>
    <row r="2185" spans="1:7" ht="13.8">
      <c r="A2185" s="165">
        <v>2590</v>
      </c>
      <c r="B2185" s="55">
        <v>45918</v>
      </c>
      <c r="C2185" s="14" t="s">
        <v>64</v>
      </c>
      <c r="D2185" s="18" t="str">
        <f t="shared" si="103"/>
        <v>Front Bearing Kit 6201RS (Pair)</v>
      </c>
      <c r="E2185" s="36">
        <v>18</v>
      </c>
      <c r="F2185" s="36">
        <f t="shared" si="102"/>
        <v>6</v>
      </c>
      <c r="G2185" s="56"/>
    </row>
    <row r="2186" spans="1:7" ht="13.8">
      <c r="A2186" s="165">
        <v>2590</v>
      </c>
      <c r="B2186" s="55">
        <v>45918</v>
      </c>
      <c r="C2186" s="14" t="s">
        <v>70</v>
      </c>
      <c r="D2186" s="18" t="str">
        <f t="shared" si="103"/>
        <v>Brake Shoe Magnus</v>
      </c>
      <c r="E2186" s="36">
        <v>18</v>
      </c>
      <c r="F2186" s="36">
        <f t="shared" si="102"/>
        <v>35</v>
      </c>
      <c r="G2186" s="56"/>
    </row>
    <row r="2187" spans="1:7" ht="13.8">
      <c r="A2187" s="165">
        <v>2511</v>
      </c>
      <c r="B2187" s="55">
        <v>45917</v>
      </c>
      <c r="C2187" s="14" t="s">
        <v>48</v>
      </c>
      <c r="D2187" s="18" t="str">
        <f t="shared" si="103"/>
        <v>BRAKE LEVER RH-ALU BLK PC -ADVIK</v>
      </c>
      <c r="E2187" s="36">
        <v>28</v>
      </c>
      <c r="F2187" s="36">
        <f t="shared" si="102"/>
        <v>1</v>
      </c>
      <c r="G2187" s="56"/>
    </row>
    <row r="2188" spans="1:7" ht="13.8">
      <c r="A2188" s="165">
        <v>2511</v>
      </c>
      <c r="B2188" s="55">
        <v>45917</v>
      </c>
      <c r="C2188" s="14" t="s">
        <v>160</v>
      </c>
      <c r="D2188" s="18" t="str">
        <f t="shared" si="103"/>
        <v>BRAKE LEVER CBS ASSY WITH BSS-LH-PC</v>
      </c>
      <c r="E2188" s="36">
        <v>28</v>
      </c>
      <c r="F2188" s="36">
        <f t="shared" si="102"/>
        <v>-1</v>
      </c>
      <c r="G2188" s="56"/>
    </row>
    <row r="2189" spans="1:7" ht="13.8">
      <c r="A2189" s="165">
        <v>2511</v>
      </c>
      <c r="B2189" s="55">
        <v>45917</v>
      </c>
      <c r="C2189" s="14" t="s">
        <v>350</v>
      </c>
      <c r="D2189" s="18" t="str">
        <f t="shared" si="103"/>
        <v>HALL SENSOR PCB ASSEMBLY-Z/M</v>
      </c>
      <c r="E2189" s="36">
        <v>18</v>
      </c>
      <c r="F2189" s="36">
        <f t="shared" si="102"/>
        <v>19</v>
      </c>
      <c r="G2189" s="56"/>
    </row>
    <row r="2190" spans="1:7" ht="13.8">
      <c r="A2190" s="165">
        <v>2511</v>
      </c>
      <c r="B2190" s="55">
        <v>45917</v>
      </c>
      <c r="C2190" s="14" t="s">
        <v>76</v>
      </c>
      <c r="D2190" s="18" t="str">
        <f t="shared" si="103"/>
        <v>Rear Bearing 6204LLU</v>
      </c>
      <c r="E2190" s="36">
        <v>18</v>
      </c>
      <c r="F2190" s="36">
        <f t="shared" si="102"/>
        <v>22</v>
      </c>
      <c r="G2190" s="56"/>
    </row>
    <row r="2191" spans="1:7" ht="13.8">
      <c r="A2191" s="165">
        <v>2511</v>
      </c>
      <c r="B2191" s="55">
        <v>45917</v>
      </c>
      <c r="C2191" s="14" t="s">
        <v>76</v>
      </c>
      <c r="D2191" s="18" t="str">
        <f t="shared" si="103"/>
        <v>Rear Bearing 6204LLU</v>
      </c>
      <c r="E2191" s="36">
        <v>18</v>
      </c>
      <c r="F2191" s="36">
        <f t="shared" si="102"/>
        <v>22</v>
      </c>
      <c r="G2191" s="56"/>
    </row>
    <row r="2192" spans="1:7" ht="13.8">
      <c r="A2192" s="165">
        <v>2511</v>
      </c>
      <c r="B2192" s="55">
        <v>45917</v>
      </c>
      <c r="C2192" s="14" t="s">
        <v>64</v>
      </c>
      <c r="D2192" s="18" t="str">
        <f t="shared" si="103"/>
        <v>Front Bearing Kit 6201RS (Pair)</v>
      </c>
      <c r="E2192" s="36">
        <v>18</v>
      </c>
      <c r="F2192" s="36">
        <f t="shared" si="102"/>
        <v>6</v>
      </c>
      <c r="G2192" s="56"/>
    </row>
    <row r="2193" spans="1:7" ht="13.8">
      <c r="A2193" s="165">
        <v>2511</v>
      </c>
      <c r="B2193" s="55">
        <v>45917</v>
      </c>
      <c r="C2193" s="14" t="s">
        <v>70</v>
      </c>
      <c r="D2193" s="18" t="str">
        <f t="shared" si="103"/>
        <v>Brake Shoe Magnus</v>
      </c>
      <c r="E2193" s="36">
        <v>18</v>
      </c>
      <c r="F2193" s="36">
        <f t="shared" si="102"/>
        <v>35</v>
      </c>
      <c r="G2193" s="56"/>
    </row>
    <row r="2194" spans="1:7" ht="13.8">
      <c r="A2194" s="165">
        <v>2511</v>
      </c>
      <c r="B2194" s="55">
        <v>45917</v>
      </c>
      <c r="C2194" s="14" t="s">
        <v>70</v>
      </c>
      <c r="D2194" s="18" t="str">
        <f t="shared" si="103"/>
        <v>Brake Shoe Magnus</v>
      </c>
      <c r="E2194" s="36">
        <v>18</v>
      </c>
      <c r="F2194" s="36">
        <f t="shared" si="102"/>
        <v>35</v>
      </c>
      <c r="G2194" s="56"/>
    </row>
    <row r="2195" spans="1:7" ht="13.8">
      <c r="A2195" s="165">
        <v>2590</v>
      </c>
      <c r="B2195" s="55">
        <v>45917</v>
      </c>
      <c r="C2195" s="14" t="s">
        <v>183</v>
      </c>
      <c r="D2195" s="18" t="str">
        <f t="shared" si="103"/>
        <v xml:space="preserve">3.00-10 ZOOM D TL42 J
</v>
      </c>
      <c r="E2195" s="36">
        <v>28</v>
      </c>
      <c r="F2195" s="36">
        <f t="shared" si="102"/>
        <v>0</v>
      </c>
      <c r="G2195" s="56"/>
    </row>
    <row r="2196" spans="1:7" ht="13.8">
      <c r="A2196" s="165">
        <v>2585</v>
      </c>
      <c r="B2196" s="55">
        <v>45916</v>
      </c>
      <c r="C2196" s="14" t="s">
        <v>82</v>
      </c>
      <c r="D2196" s="18" t="str">
        <f t="shared" si="103"/>
        <v>MAGNUS HS-Front Brake Cable</v>
      </c>
      <c r="E2196" s="36">
        <v>28</v>
      </c>
      <c r="F2196" s="36">
        <f t="shared" si="102"/>
        <v>8</v>
      </c>
      <c r="G2196" s="56"/>
    </row>
    <row r="2197" spans="1:7" ht="13.8">
      <c r="A2197" s="165">
        <v>2585</v>
      </c>
      <c r="B2197" s="55">
        <v>45916</v>
      </c>
      <c r="C2197" s="14" t="s">
        <v>81</v>
      </c>
      <c r="D2197" s="18" t="str">
        <f t="shared" si="103"/>
        <v>MAGNUS HS-Front HBS  Brake Cable</v>
      </c>
      <c r="E2197" s="36">
        <v>28</v>
      </c>
      <c r="F2197" s="36">
        <f t="shared" si="102"/>
        <v>5</v>
      </c>
      <c r="G2197" s="56"/>
    </row>
    <row r="2198" spans="1:7" ht="13.8">
      <c r="A2198" s="165">
        <v>2585</v>
      </c>
      <c r="B2198" s="55">
        <v>45916</v>
      </c>
      <c r="C2198" s="14" t="s">
        <v>80</v>
      </c>
      <c r="D2198" s="18" t="str">
        <f t="shared" si="103"/>
        <v>MAGNUS HS-Rear Brake Cable</v>
      </c>
      <c r="E2198" s="36">
        <v>28</v>
      </c>
      <c r="F2198" s="36">
        <f t="shared" si="102"/>
        <v>9</v>
      </c>
      <c r="G2198" s="56"/>
    </row>
    <row r="2199" spans="1:7" ht="13.8">
      <c r="A2199" s="165">
        <v>2585</v>
      </c>
      <c r="B2199" s="55">
        <v>45916</v>
      </c>
      <c r="C2199" s="14" t="s">
        <v>126</v>
      </c>
      <c r="D2199" s="18" t="str">
        <f t="shared" si="103"/>
        <v>Switch</v>
      </c>
      <c r="E2199" s="36">
        <v>18</v>
      </c>
      <c r="F2199" s="36">
        <f t="shared" si="102"/>
        <v>101</v>
      </c>
      <c r="G2199" s="56"/>
    </row>
    <row r="2200" spans="1:7" ht="13.8">
      <c r="A2200" s="165">
        <v>2585</v>
      </c>
      <c r="B2200" s="55">
        <v>45916</v>
      </c>
      <c r="C2200" s="14" t="s">
        <v>126</v>
      </c>
      <c r="D2200" s="18" t="str">
        <f t="shared" si="103"/>
        <v>Switch</v>
      </c>
      <c r="E2200" s="36">
        <v>18</v>
      </c>
      <c r="F2200" s="36">
        <f t="shared" si="102"/>
        <v>101</v>
      </c>
      <c r="G2200" s="56"/>
    </row>
    <row r="2201" spans="1:7" ht="13.8">
      <c r="A2201" s="165">
        <v>2585</v>
      </c>
      <c r="B2201" s="55">
        <v>45916</v>
      </c>
      <c r="C2201" s="14" t="s">
        <v>126</v>
      </c>
      <c r="D2201" s="18" t="str">
        <f t="shared" si="103"/>
        <v>Switch</v>
      </c>
      <c r="E2201" s="36">
        <v>18</v>
      </c>
      <c r="F2201" s="36">
        <f t="shared" si="102"/>
        <v>101</v>
      </c>
      <c r="G2201" s="56"/>
    </row>
    <row r="2202" spans="1:7" ht="13.8">
      <c r="A2202" s="165">
        <v>2585</v>
      </c>
      <c r="B2202" s="55">
        <v>45916</v>
      </c>
      <c r="C2202" s="14" t="s">
        <v>64</v>
      </c>
      <c r="D2202" s="18" t="str">
        <f t="shared" si="103"/>
        <v>Front Bearing Kit 6201RS (Pair)</v>
      </c>
      <c r="E2202" s="36">
        <v>18</v>
      </c>
      <c r="F2202" s="36">
        <f t="shared" si="102"/>
        <v>6</v>
      </c>
      <c r="G2202" s="56"/>
    </row>
    <row r="2203" spans="1:7" ht="13.8">
      <c r="A2203" s="165">
        <v>2585</v>
      </c>
      <c r="B2203" s="55">
        <v>45916</v>
      </c>
      <c r="C2203" s="14" t="s">
        <v>70</v>
      </c>
      <c r="D2203" s="18" t="str">
        <f t="shared" si="103"/>
        <v>Brake Shoe Magnus</v>
      </c>
      <c r="E2203" s="36">
        <v>18</v>
      </c>
      <c r="F2203" s="36">
        <f t="shared" si="102"/>
        <v>35</v>
      </c>
      <c r="G2203" s="56"/>
    </row>
    <row r="2204" spans="1:7" ht="13.8">
      <c r="A2204" s="165">
        <v>2585</v>
      </c>
      <c r="B2204" s="55">
        <v>45916</v>
      </c>
      <c r="C2204" s="14" t="s">
        <v>70</v>
      </c>
      <c r="D2204" s="18" t="str">
        <f t="shared" si="103"/>
        <v>Brake Shoe Magnus</v>
      </c>
      <c r="E2204" s="36">
        <v>18</v>
      </c>
      <c r="F2204" s="36">
        <f t="shared" si="102"/>
        <v>35</v>
      </c>
      <c r="G2204" s="56"/>
    </row>
    <row r="2205" spans="1:7" ht="13.8">
      <c r="A2205" s="165">
        <v>2478</v>
      </c>
      <c r="B2205" s="55">
        <v>45916</v>
      </c>
      <c r="C2205" s="14" t="s">
        <v>130</v>
      </c>
      <c r="D2205" s="18" t="str">
        <f t="shared" si="103"/>
        <v>HORN SWITCH-DM</v>
      </c>
      <c r="E2205" s="36">
        <v>18</v>
      </c>
      <c r="F2205" s="36">
        <f t="shared" si="102"/>
        <v>5</v>
      </c>
      <c r="G2205" s="56"/>
    </row>
    <row r="2206" spans="1:7" ht="13.8">
      <c r="A2206" s="165">
        <v>2582</v>
      </c>
      <c r="B2206" s="55">
        <v>45916</v>
      </c>
      <c r="C2206" s="14" t="s">
        <v>82</v>
      </c>
      <c r="D2206" s="18" t="str">
        <f t="shared" si="103"/>
        <v>MAGNUS HS-Front Brake Cable</v>
      </c>
      <c r="E2206" s="36">
        <v>28</v>
      </c>
      <c r="F2206" s="36">
        <f t="shared" si="102"/>
        <v>8</v>
      </c>
      <c r="G2206" s="56"/>
    </row>
    <row r="2207" spans="1:7" ht="13.8">
      <c r="A2207" s="165">
        <v>2582</v>
      </c>
      <c r="B2207" s="55">
        <v>45916</v>
      </c>
      <c r="C2207" s="14" t="s">
        <v>81</v>
      </c>
      <c r="D2207" s="18" t="str">
        <f t="shared" si="103"/>
        <v>MAGNUS HS-Front HBS  Brake Cable</v>
      </c>
      <c r="E2207" s="36">
        <v>28</v>
      </c>
      <c r="F2207" s="36">
        <f t="shared" si="102"/>
        <v>5</v>
      </c>
      <c r="G2207" s="56"/>
    </row>
    <row r="2208" spans="1:7" ht="13.8">
      <c r="A2208" s="165">
        <v>2582</v>
      </c>
      <c r="B2208" s="55">
        <v>45916</v>
      </c>
      <c r="C2208" s="14" t="s">
        <v>80</v>
      </c>
      <c r="D2208" s="18" t="str">
        <f t="shared" si="103"/>
        <v>MAGNUS HS-Rear Brake Cable</v>
      </c>
      <c r="E2208" s="36">
        <v>28</v>
      </c>
      <c r="F2208" s="36">
        <f t="shared" si="102"/>
        <v>9</v>
      </c>
      <c r="G2208" s="56"/>
    </row>
    <row r="2209" spans="1:7" ht="13.8">
      <c r="A2209" s="165">
        <v>2582</v>
      </c>
      <c r="B2209" s="55">
        <v>45916</v>
      </c>
      <c r="C2209" s="14" t="s">
        <v>112</v>
      </c>
      <c r="D2209" s="18" t="str">
        <f t="shared" si="103"/>
        <v>MAG/ZEAL-BRAKE CABLE GUIDE-STEEL-ZP-DM</v>
      </c>
      <c r="E2209" s="36">
        <v>28</v>
      </c>
      <c r="F2209" s="36">
        <f t="shared" si="102"/>
        <v>11</v>
      </c>
      <c r="G2209" s="56"/>
    </row>
    <row r="2210" spans="1:7" ht="13.8">
      <c r="A2210" s="165">
        <v>2582</v>
      </c>
      <c r="B2210" s="55">
        <v>45916</v>
      </c>
      <c r="C2210" s="14" t="s">
        <v>126</v>
      </c>
      <c r="D2210" s="18" t="str">
        <f t="shared" si="103"/>
        <v>Switch</v>
      </c>
      <c r="E2210" s="36">
        <v>18</v>
      </c>
      <c r="F2210" s="36">
        <f t="shared" si="102"/>
        <v>101</v>
      </c>
      <c r="G2210" s="56"/>
    </row>
    <row r="2211" spans="1:7" ht="13.8">
      <c r="A2211" s="165">
        <v>2412</v>
      </c>
      <c r="B2211" s="55">
        <v>45916</v>
      </c>
      <c r="C2211" s="14" t="s">
        <v>64</v>
      </c>
      <c r="D2211" s="18" t="str">
        <f t="shared" si="103"/>
        <v>Front Bearing Kit 6201RS (Pair)</v>
      </c>
      <c r="E2211" s="36">
        <v>18</v>
      </c>
      <c r="F2211" s="36">
        <f t="shared" si="102"/>
        <v>6</v>
      </c>
      <c r="G2211" s="56"/>
    </row>
    <row r="2212" spans="1:7" ht="13.8">
      <c r="A2212" s="165">
        <v>2412</v>
      </c>
      <c r="B2212" s="55">
        <v>45916</v>
      </c>
      <c r="C2212" s="47" t="s">
        <v>44</v>
      </c>
      <c r="D2212" s="18" t="str">
        <f t="shared" si="103"/>
        <v>MAG-FORK STEM RACER-ID30-CH STEEL</v>
      </c>
      <c r="E2212" s="36">
        <v>28</v>
      </c>
      <c r="F2212" s="36">
        <f t="shared" si="102"/>
        <v>9</v>
      </c>
      <c r="G2212" s="56"/>
    </row>
    <row r="2213" spans="1:7" ht="13.8">
      <c r="A2213" s="165">
        <v>2412</v>
      </c>
      <c r="B2213" s="55">
        <v>45916</v>
      </c>
      <c r="C2213" s="47" t="s">
        <v>56</v>
      </c>
      <c r="D2213" s="18" t="str">
        <f t="shared" si="103"/>
        <v>MAG-BOTTOM RACER CUP-CH STEEL</v>
      </c>
      <c r="E2213" s="36">
        <v>28</v>
      </c>
      <c r="F2213" s="36">
        <f t="shared" si="102"/>
        <v>9</v>
      </c>
      <c r="G2213" s="56"/>
    </row>
    <row r="2214" spans="1:7" ht="13.8">
      <c r="A2214" s="165">
        <v>2412</v>
      </c>
      <c r="B2214" s="55">
        <v>45916</v>
      </c>
      <c r="C2214" s="47" t="s">
        <v>61</v>
      </c>
      <c r="D2214" s="18" t="str">
        <f t="shared" si="103"/>
        <v>MAG-TOP RACER CUP-CH STEEL</v>
      </c>
      <c r="E2214" s="36">
        <v>28</v>
      </c>
      <c r="F2214" s="36">
        <f t="shared" si="102"/>
        <v>9</v>
      </c>
      <c r="G2214" s="56"/>
    </row>
    <row r="2215" spans="1:7" ht="13.8">
      <c r="A2215" s="165">
        <v>2412</v>
      </c>
      <c r="B2215" s="55">
        <v>45916</v>
      </c>
      <c r="C2215" s="47" t="s">
        <v>66</v>
      </c>
      <c r="D2215" s="18" t="str">
        <f t="shared" si="103"/>
        <v>20X4MM MAG-RACER BALL&amp;CAGE-4MM-TOP</v>
      </c>
      <c r="E2215" s="36">
        <v>28</v>
      </c>
      <c r="F2215" s="36">
        <f t="shared" si="102"/>
        <v>9</v>
      </c>
      <c r="G2215" s="56"/>
    </row>
    <row r="2216" spans="1:7" ht="13.8">
      <c r="A2216" s="165">
        <v>2412</v>
      </c>
      <c r="B2216" s="55">
        <v>45916</v>
      </c>
      <c r="C2216" s="47" t="s">
        <v>73</v>
      </c>
      <c r="D2216" s="18" t="str">
        <f t="shared" si="103"/>
        <v>14X6.35MAG-RACER BALL 6.35MM-BEARING-BTM</v>
      </c>
      <c r="E2216" s="36">
        <v>28</v>
      </c>
      <c r="F2216" s="36">
        <f t="shared" si="102"/>
        <v>9</v>
      </c>
      <c r="G2216" s="56"/>
    </row>
    <row r="2217" spans="1:7" ht="13.8">
      <c r="A2217" s="165">
        <v>2412</v>
      </c>
      <c r="B2217" s="55">
        <v>45916</v>
      </c>
      <c r="C2217" s="47" t="s">
        <v>78</v>
      </c>
      <c r="D2217" s="18" t="str">
        <f t="shared" si="103"/>
        <v>ZEAL/REO-RACER NUT-M24X3 HEX 32 MM-YZP</v>
      </c>
      <c r="E2217" s="36">
        <v>28</v>
      </c>
      <c r="F2217" s="36">
        <f t="shared" si="102"/>
        <v>9</v>
      </c>
      <c r="G2217" s="56"/>
    </row>
    <row r="2218" spans="1:7" ht="13.8">
      <c r="A2218" s="165">
        <v>2412</v>
      </c>
      <c r="B2218" s="55">
        <v>45916</v>
      </c>
      <c r="C2218" s="47" t="s">
        <v>83</v>
      </c>
      <c r="D2218" s="18" t="str">
        <f t="shared" si="103"/>
        <v>ZEAL/REO-RACER NUT-M24X3 HEX 46 MM-YZP</v>
      </c>
      <c r="E2218" s="36">
        <v>28</v>
      </c>
      <c r="F2218" s="36">
        <f t="shared" si="102"/>
        <v>9</v>
      </c>
      <c r="G2218" s="56"/>
    </row>
    <row r="2219" spans="1:7" ht="13.8">
      <c r="A2219" s="165">
        <v>2412</v>
      </c>
      <c r="B2219" s="55">
        <v>45916</v>
      </c>
      <c r="C2219" s="47" t="s">
        <v>88</v>
      </c>
      <c r="D2219" s="18" t="str">
        <f t="shared" si="103"/>
        <v>FORK RACER DUST CAP-PP</v>
      </c>
      <c r="E2219" s="36">
        <v>28</v>
      </c>
      <c r="F2219" s="36">
        <f t="shared" si="102"/>
        <v>20</v>
      </c>
      <c r="G2219" s="56"/>
    </row>
    <row r="2220" spans="1:7" ht="13.8">
      <c r="A2220" s="165">
        <v>2551</v>
      </c>
      <c r="B2220" s="55">
        <v>45916</v>
      </c>
      <c r="C2220" s="14" t="s">
        <v>82</v>
      </c>
      <c r="D2220" s="18" t="str">
        <f t="shared" si="103"/>
        <v>MAGNUS HS-Front Brake Cable</v>
      </c>
      <c r="E2220" s="36">
        <v>28</v>
      </c>
      <c r="F2220" s="36">
        <f t="shared" si="102"/>
        <v>8</v>
      </c>
      <c r="G2220" s="56"/>
    </row>
    <row r="2221" spans="1:7" ht="13.8">
      <c r="A2221" s="165">
        <v>2551</v>
      </c>
      <c r="B2221" s="55">
        <v>45916</v>
      </c>
      <c r="C2221" s="14" t="s">
        <v>81</v>
      </c>
      <c r="D2221" s="18" t="str">
        <f t="shared" si="103"/>
        <v>MAGNUS HS-Front HBS  Brake Cable</v>
      </c>
      <c r="E2221" s="36">
        <v>28</v>
      </c>
      <c r="F2221" s="36">
        <f t="shared" si="102"/>
        <v>5</v>
      </c>
      <c r="G2221" s="56"/>
    </row>
    <row r="2222" spans="1:7" ht="13.8">
      <c r="A2222" s="165">
        <v>2551</v>
      </c>
      <c r="B2222" s="55">
        <v>45916</v>
      </c>
      <c r="C2222" s="14" t="s">
        <v>80</v>
      </c>
      <c r="D2222" s="18" t="str">
        <f t="shared" si="103"/>
        <v>MAGNUS HS-Rear Brake Cable</v>
      </c>
      <c r="E2222" s="36">
        <v>28</v>
      </c>
      <c r="F2222" s="36">
        <f t="shared" si="102"/>
        <v>9</v>
      </c>
      <c r="G2222" s="56"/>
    </row>
    <row r="2223" spans="1:7" ht="13.8">
      <c r="A2223" s="165">
        <v>2551</v>
      </c>
      <c r="B2223" s="55">
        <v>45916</v>
      </c>
      <c r="C2223" s="47" t="s">
        <v>44</v>
      </c>
      <c r="D2223" s="18" t="str">
        <f t="shared" si="103"/>
        <v>MAG-FORK STEM RACER-ID30-CH STEEL</v>
      </c>
      <c r="E2223" s="36">
        <v>28</v>
      </c>
      <c r="F2223" s="36">
        <f t="shared" si="102"/>
        <v>9</v>
      </c>
      <c r="G2223" s="56"/>
    </row>
    <row r="2224" spans="1:7" ht="13.8">
      <c r="A2224" s="165">
        <v>2551</v>
      </c>
      <c r="B2224" s="55">
        <v>45916</v>
      </c>
      <c r="C2224" s="47" t="s">
        <v>56</v>
      </c>
      <c r="D2224" s="18" t="str">
        <f t="shared" si="103"/>
        <v>MAG-BOTTOM RACER CUP-CH STEEL</v>
      </c>
      <c r="E2224" s="36">
        <v>28</v>
      </c>
      <c r="F2224" s="36">
        <f t="shared" si="102"/>
        <v>9</v>
      </c>
      <c r="G2224" s="56"/>
    </row>
    <row r="2225" spans="1:7" ht="13.8">
      <c r="A2225" s="165">
        <v>2551</v>
      </c>
      <c r="B2225" s="55">
        <v>45916</v>
      </c>
      <c r="C2225" s="47" t="s">
        <v>61</v>
      </c>
      <c r="D2225" s="18" t="str">
        <f t="shared" si="103"/>
        <v>MAG-TOP RACER CUP-CH STEEL</v>
      </c>
      <c r="E2225" s="36">
        <v>28</v>
      </c>
      <c r="F2225" s="36">
        <f t="shared" si="102"/>
        <v>9</v>
      </c>
      <c r="G2225" s="56"/>
    </row>
    <row r="2226" spans="1:7" ht="13.8">
      <c r="A2226" s="165">
        <v>2551</v>
      </c>
      <c r="B2226" s="55">
        <v>45916</v>
      </c>
      <c r="C2226" s="47" t="s">
        <v>66</v>
      </c>
      <c r="D2226" s="18" t="str">
        <f t="shared" si="103"/>
        <v>20X4MM MAG-RACER BALL&amp;CAGE-4MM-TOP</v>
      </c>
      <c r="E2226" s="36">
        <v>28</v>
      </c>
      <c r="F2226" s="36">
        <f t="shared" si="102"/>
        <v>9</v>
      </c>
      <c r="G2226" s="56"/>
    </row>
    <row r="2227" spans="1:7" ht="13.8">
      <c r="A2227" s="165">
        <v>2551</v>
      </c>
      <c r="B2227" s="55">
        <v>45916</v>
      </c>
      <c r="C2227" s="47" t="s">
        <v>73</v>
      </c>
      <c r="D2227" s="18" t="str">
        <f t="shared" si="103"/>
        <v>14X6.35MAG-RACER BALL 6.35MM-BEARING-BTM</v>
      </c>
      <c r="E2227" s="36">
        <v>28</v>
      </c>
      <c r="F2227" s="36">
        <f t="shared" si="102"/>
        <v>9</v>
      </c>
      <c r="G2227" s="56"/>
    </row>
    <row r="2228" spans="1:7" ht="13.8">
      <c r="A2228" s="165">
        <v>2551</v>
      </c>
      <c r="B2228" s="55">
        <v>45916</v>
      </c>
      <c r="C2228" s="47" t="s">
        <v>78</v>
      </c>
      <c r="D2228" s="18" t="str">
        <f t="shared" si="103"/>
        <v>ZEAL/REO-RACER NUT-M24X3 HEX 32 MM-YZP</v>
      </c>
      <c r="E2228" s="36">
        <v>28</v>
      </c>
      <c r="F2228" s="36">
        <f t="shared" si="102"/>
        <v>9</v>
      </c>
      <c r="G2228" s="56"/>
    </row>
    <row r="2229" spans="1:7" ht="13.8">
      <c r="A2229" s="165">
        <v>2551</v>
      </c>
      <c r="B2229" s="55">
        <v>45916</v>
      </c>
      <c r="C2229" s="47" t="s">
        <v>83</v>
      </c>
      <c r="D2229" s="18" t="str">
        <f t="shared" si="103"/>
        <v>ZEAL/REO-RACER NUT-M24X3 HEX 46 MM-YZP</v>
      </c>
      <c r="E2229" s="36">
        <v>28</v>
      </c>
      <c r="F2229" s="36">
        <f t="shared" si="102"/>
        <v>9</v>
      </c>
      <c r="G2229" s="56"/>
    </row>
    <row r="2230" spans="1:7" ht="13.8">
      <c r="A2230" s="165">
        <v>2551</v>
      </c>
      <c r="B2230" s="55">
        <v>45916</v>
      </c>
      <c r="C2230" s="47" t="s">
        <v>88</v>
      </c>
      <c r="D2230" s="18" t="str">
        <f t="shared" si="103"/>
        <v>FORK RACER DUST CAP-PP</v>
      </c>
      <c r="E2230" s="36">
        <v>28</v>
      </c>
      <c r="F2230" s="36">
        <f t="shared" si="102"/>
        <v>20</v>
      </c>
      <c r="G2230" s="56"/>
    </row>
    <row r="2231" spans="1:7" ht="13.8">
      <c r="A2231" s="165">
        <v>2551</v>
      </c>
      <c r="B2231" s="55">
        <v>45916</v>
      </c>
      <c r="C2231" s="14" t="s">
        <v>230</v>
      </c>
      <c r="D2231" s="18" t="str">
        <f t="shared" si="103"/>
        <v>ZEAL/MAG-CONTROLLER 60V-C ELECTRIC</v>
      </c>
      <c r="E2231" s="36">
        <v>18</v>
      </c>
      <c r="F2231" s="36">
        <f t="shared" si="102"/>
        <v>1</v>
      </c>
      <c r="G2231" s="56" t="s">
        <v>1292</v>
      </c>
    </row>
    <row r="2232" spans="1:7" ht="13.8">
      <c r="A2232" s="165">
        <v>2551</v>
      </c>
      <c r="B2232" s="55">
        <v>45916</v>
      </c>
      <c r="C2232" s="14" t="s">
        <v>70</v>
      </c>
      <c r="D2232" s="18" t="str">
        <f t="shared" si="103"/>
        <v>Brake Shoe Magnus</v>
      </c>
      <c r="E2232" s="36">
        <v>18</v>
      </c>
      <c r="F2232" s="36">
        <f t="shared" si="102"/>
        <v>35</v>
      </c>
      <c r="G2232" s="56"/>
    </row>
    <row r="2233" spans="1:7" ht="13.8">
      <c r="A2233" s="165">
        <v>2584</v>
      </c>
      <c r="B2233" s="55">
        <v>45916</v>
      </c>
      <c r="C2233" s="14" t="s">
        <v>183</v>
      </c>
      <c r="D2233" s="18" t="str">
        <f t="shared" si="103"/>
        <v xml:space="preserve">3.00-10 ZOOM D TL42 J
</v>
      </c>
      <c r="E2233" s="36">
        <v>28</v>
      </c>
      <c r="F2233" s="36">
        <f t="shared" si="102"/>
        <v>0</v>
      </c>
      <c r="G2233" s="56"/>
    </row>
    <row r="2234" spans="1:7" ht="13.8">
      <c r="A2234" s="165">
        <v>2580</v>
      </c>
      <c r="B2234" s="55">
        <v>45914</v>
      </c>
      <c r="C2234" s="14" t="s">
        <v>896</v>
      </c>
      <c r="D2234" s="18" t="str">
        <f t="shared" si="103"/>
        <v>START-SWITCH MODULE</v>
      </c>
      <c r="E2234" s="36">
        <v>18</v>
      </c>
      <c r="F2234" s="36">
        <f t="shared" si="102"/>
        <v>4</v>
      </c>
      <c r="G2234" s="56"/>
    </row>
    <row r="2235" spans="1:7" ht="13.8">
      <c r="A2235" s="165">
        <v>2571</v>
      </c>
      <c r="B2235" s="55">
        <v>45914</v>
      </c>
      <c r="C2235" s="14" t="s">
        <v>82</v>
      </c>
      <c r="D2235" s="18" t="str">
        <f t="shared" si="103"/>
        <v>MAGNUS HS-Front Brake Cable</v>
      </c>
      <c r="E2235" s="36">
        <v>28</v>
      </c>
      <c r="F2235" s="36">
        <f t="shared" si="102"/>
        <v>8</v>
      </c>
      <c r="G2235" s="56"/>
    </row>
    <row r="2236" spans="1:7" ht="13.8">
      <c r="A2236" s="165">
        <v>2571</v>
      </c>
      <c r="B2236" s="55">
        <v>45914</v>
      </c>
      <c r="C2236" s="14" t="s">
        <v>81</v>
      </c>
      <c r="D2236" s="18" t="str">
        <f t="shared" si="103"/>
        <v>MAGNUS HS-Front HBS  Brake Cable</v>
      </c>
      <c r="E2236" s="36">
        <v>28</v>
      </c>
      <c r="F2236" s="36">
        <f t="shared" si="102"/>
        <v>5</v>
      </c>
      <c r="G2236" s="56"/>
    </row>
    <row r="2237" spans="1:7" ht="13.8">
      <c r="A2237" s="165">
        <v>2571</v>
      </c>
      <c r="B2237" s="55">
        <v>45914</v>
      </c>
      <c r="C2237" s="14" t="s">
        <v>80</v>
      </c>
      <c r="D2237" s="18" t="str">
        <f t="shared" si="103"/>
        <v>MAGNUS HS-Rear Brake Cable</v>
      </c>
      <c r="E2237" s="36">
        <v>28</v>
      </c>
      <c r="F2237" s="36">
        <f t="shared" ref="F2237:F2300" si="104">VLOOKUP(C2237,Old,8,FALSE)</f>
        <v>9</v>
      </c>
      <c r="G2237" s="56"/>
    </row>
    <row r="2238" spans="1:7" ht="13.8">
      <c r="A2238" s="165">
        <v>2571</v>
      </c>
      <c r="B2238" s="55">
        <v>45914</v>
      </c>
      <c r="C2238" s="14" t="s">
        <v>70</v>
      </c>
      <c r="D2238" s="18" t="str">
        <f t="shared" si="103"/>
        <v>Brake Shoe Magnus</v>
      </c>
      <c r="E2238" s="36">
        <v>18</v>
      </c>
      <c r="F2238" s="36">
        <f t="shared" si="104"/>
        <v>35</v>
      </c>
      <c r="G2238" s="56"/>
    </row>
    <row r="2239" spans="1:7" ht="13.8">
      <c r="A2239" s="165">
        <v>2581</v>
      </c>
      <c r="B2239" s="55">
        <v>45914</v>
      </c>
      <c r="C2239" s="14" t="s">
        <v>280</v>
      </c>
      <c r="D2239" s="18" t="str">
        <f t="shared" si="103"/>
        <v>MAG-FRONT PANEL TOP-ABS-GALACTIC GREY</v>
      </c>
      <c r="E2239" s="36">
        <v>28</v>
      </c>
      <c r="F2239" s="36">
        <f t="shared" si="104"/>
        <v>1</v>
      </c>
      <c r="G2239" s="56"/>
    </row>
    <row r="2240" spans="1:7" ht="13.8">
      <c r="A2240" s="165">
        <v>2581</v>
      </c>
      <c r="B2240" s="55">
        <v>45914</v>
      </c>
      <c r="C2240" s="14" t="s">
        <v>162</v>
      </c>
      <c r="D2240" s="18" t="str">
        <f t="shared" si="103"/>
        <v>LUGG-BOX-FRONT COVER-LID-PP-BK</v>
      </c>
      <c r="E2240" s="36">
        <v>28</v>
      </c>
      <c r="F2240" s="36">
        <f t="shared" si="104"/>
        <v>7</v>
      </c>
      <c r="G2240" s="56"/>
    </row>
    <row r="2241" spans="1:7" ht="13.8">
      <c r="A2241" s="165">
        <v>2581</v>
      </c>
      <c r="B2241" s="55">
        <v>45914</v>
      </c>
      <c r="C2241" s="14" t="s">
        <v>82</v>
      </c>
      <c r="D2241" s="18" t="str">
        <f t="shared" ref="D2241:D2304" si="105">VLOOKUP(C2241,Old,2,FALSE)</f>
        <v>MAGNUS HS-Front Brake Cable</v>
      </c>
      <c r="E2241" s="36">
        <v>28</v>
      </c>
      <c r="F2241" s="36">
        <f t="shared" si="104"/>
        <v>8</v>
      </c>
      <c r="G2241" s="56"/>
    </row>
    <row r="2242" spans="1:7" ht="13.8">
      <c r="A2242" s="165">
        <v>2581</v>
      </c>
      <c r="B2242" s="55">
        <v>45914</v>
      </c>
      <c r="C2242" s="14" t="s">
        <v>81</v>
      </c>
      <c r="D2242" s="18" t="str">
        <f t="shared" si="105"/>
        <v>MAGNUS HS-Front HBS  Brake Cable</v>
      </c>
      <c r="E2242" s="36">
        <v>28</v>
      </c>
      <c r="F2242" s="36">
        <f t="shared" si="104"/>
        <v>5</v>
      </c>
      <c r="G2242" s="56"/>
    </row>
    <row r="2243" spans="1:7" ht="13.8">
      <c r="A2243" s="165">
        <v>2581</v>
      </c>
      <c r="B2243" s="55">
        <v>45914</v>
      </c>
      <c r="C2243" s="14" t="s">
        <v>80</v>
      </c>
      <c r="D2243" s="18" t="str">
        <f t="shared" si="105"/>
        <v>MAGNUS HS-Rear Brake Cable</v>
      </c>
      <c r="E2243" s="36">
        <v>28</v>
      </c>
      <c r="F2243" s="36">
        <f t="shared" si="104"/>
        <v>9</v>
      </c>
      <c r="G2243" s="56"/>
    </row>
    <row r="2244" spans="1:7" ht="13.8">
      <c r="A2244" s="165">
        <v>2581</v>
      </c>
      <c r="B2244" s="55">
        <v>45914</v>
      </c>
      <c r="C2244" s="14" t="s">
        <v>64</v>
      </c>
      <c r="D2244" s="18" t="str">
        <f t="shared" si="105"/>
        <v>Front Bearing Kit 6201RS (Pair)</v>
      </c>
      <c r="E2244" s="36">
        <v>18</v>
      </c>
      <c r="F2244" s="36">
        <f t="shared" si="104"/>
        <v>6</v>
      </c>
      <c r="G2244" s="56"/>
    </row>
    <row r="2245" spans="1:7" ht="13.8">
      <c r="A2245" s="165" t="s">
        <v>687</v>
      </c>
      <c r="B2245" s="55">
        <v>45913</v>
      </c>
      <c r="C2245" s="14" t="s">
        <v>537</v>
      </c>
      <c r="D2245" s="18" t="str">
        <f t="shared" si="105"/>
        <v>CHARGER-48-P2</v>
      </c>
      <c r="E2245" s="36">
        <v>5</v>
      </c>
      <c r="F2245" s="36">
        <f t="shared" si="104"/>
        <v>0</v>
      </c>
      <c r="G2245" s="56" t="s">
        <v>5999</v>
      </c>
    </row>
    <row r="2246" spans="1:7" ht="13.8">
      <c r="A2246" s="165">
        <v>2575</v>
      </c>
      <c r="B2246" s="55">
        <v>45913</v>
      </c>
      <c r="C2246" s="14" t="s">
        <v>176</v>
      </c>
      <c r="D2246" s="18" t="str">
        <f t="shared" si="105"/>
        <v>MCB</v>
      </c>
      <c r="E2246" s="36"/>
      <c r="F2246" s="36">
        <f t="shared" si="104"/>
        <v>0</v>
      </c>
      <c r="G2246" s="56"/>
    </row>
    <row r="2247" spans="1:7" ht="13.8">
      <c r="A2247" s="165">
        <v>2575</v>
      </c>
      <c r="B2247" s="55">
        <v>45913</v>
      </c>
      <c r="C2247" s="14" t="s">
        <v>183</v>
      </c>
      <c r="D2247" s="18" t="str">
        <f t="shared" si="105"/>
        <v xml:space="preserve">3.00-10 ZOOM D TL42 J
</v>
      </c>
      <c r="E2247" s="36">
        <v>28</v>
      </c>
      <c r="F2247" s="36">
        <f t="shared" si="104"/>
        <v>0</v>
      </c>
      <c r="G2247" s="56"/>
    </row>
    <row r="2248" spans="1:7" ht="13.8">
      <c r="A2248" s="165">
        <v>2575</v>
      </c>
      <c r="B2248" s="55">
        <v>45913</v>
      </c>
      <c r="C2248" s="14" t="s">
        <v>70</v>
      </c>
      <c r="D2248" s="18" t="str">
        <f t="shared" si="105"/>
        <v>Brake Shoe Magnus</v>
      </c>
      <c r="E2248" s="36">
        <v>18</v>
      </c>
      <c r="F2248" s="36">
        <f t="shared" si="104"/>
        <v>35</v>
      </c>
      <c r="G2248" s="56"/>
    </row>
    <row r="2249" spans="1:7" ht="13.8">
      <c r="A2249" s="165">
        <v>2575</v>
      </c>
      <c r="B2249" s="55">
        <v>45913</v>
      </c>
      <c r="C2249" s="14" t="s">
        <v>76</v>
      </c>
      <c r="D2249" s="18" t="str">
        <f t="shared" si="105"/>
        <v>Rear Bearing 6204LLU</v>
      </c>
      <c r="E2249" s="36">
        <v>18</v>
      </c>
      <c r="F2249" s="36">
        <f t="shared" si="104"/>
        <v>22</v>
      </c>
      <c r="G2249" s="56"/>
    </row>
    <row r="2250" spans="1:7" ht="13.8">
      <c r="A2250" s="165">
        <v>2575</v>
      </c>
      <c r="B2250" s="55">
        <v>45913</v>
      </c>
      <c r="C2250" s="14" t="s">
        <v>76</v>
      </c>
      <c r="D2250" s="18" t="str">
        <f t="shared" si="105"/>
        <v>Rear Bearing 6204LLU</v>
      </c>
      <c r="E2250" s="36">
        <v>18</v>
      </c>
      <c r="F2250" s="36">
        <f t="shared" si="104"/>
        <v>22</v>
      </c>
      <c r="G2250" s="56"/>
    </row>
    <row r="2251" spans="1:7" ht="13.8">
      <c r="A2251" s="165">
        <v>2561</v>
      </c>
      <c r="B2251" s="55">
        <v>45913</v>
      </c>
      <c r="C2251" s="14" t="s">
        <v>350</v>
      </c>
      <c r="D2251" s="18" t="str">
        <f t="shared" si="105"/>
        <v>HALL SENSOR PCB ASSEMBLY-Z/M</v>
      </c>
      <c r="E2251" s="36">
        <v>18</v>
      </c>
      <c r="F2251" s="36">
        <f t="shared" si="104"/>
        <v>19</v>
      </c>
      <c r="G2251" s="56"/>
    </row>
    <row r="2252" spans="1:7" ht="13.8">
      <c r="A2252" s="165">
        <v>2561</v>
      </c>
      <c r="B2252" s="55">
        <v>45913</v>
      </c>
      <c r="C2252" s="14" t="s">
        <v>76</v>
      </c>
      <c r="D2252" s="18" t="str">
        <f t="shared" si="105"/>
        <v>Rear Bearing 6204LLU</v>
      </c>
      <c r="E2252" s="36">
        <v>18</v>
      </c>
      <c r="F2252" s="36">
        <f t="shared" si="104"/>
        <v>22</v>
      </c>
      <c r="G2252" s="56"/>
    </row>
    <row r="2253" spans="1:7" ht="13.8">
      <c r="A2253" s="165">
        <v>2561</v>
      </c>
      <c r="B2253" s="55">
        <v>45913</v>
      </c>
      <c r="C2253" s="14" t="s">
        <v>76</v>
      </c>
      <c r="D2253" s="18" t="str">
        <f t="shared" si="105"/>
        <v>Rear Bearing 6204LLU</v>
      </c>
      <c r="E2253" s="36">
        <v>18</v>
      </c>
      <c r="F2253" s="36">
        <f t="shared" si="104"/>
        <v>22</v>
      </c>
      <c r="G2253" s="56"/>
    </row>
    <row r="2254" spans="1:7" ht="13.8">
      <c r="A2254" s="165">
        <v>2567</v>
      </c>
      <c r="B2254" s="55">
        <v>45913</v>
      </c>
      <c r="C2254" s="14" t="s">
        <v>447</v>
      </c>
      <c r="D2254" s="18" t="str">
        <f t="shared" si="105"/>
        <v>Magnus front fork T sterm DM</v>
      </c>
      <c r="E2254" s="36">
        <v>28</v>
      </c>
      <c r="F2254" s="36">
        <f t="shared" si="104"/>
        <v>1</v>
      </c>
      <c r="G2254" s="56"/>
    </row>
    <row r="2255" spans="1:7" ht="13.8">
      <c r="A2255" s="165">
        <v>2567</v>
      </c>
      <c r="B2255" s="55">
        <v>45913</v>
      </c>
      <c r="C2255" s="14" t="s">
        <v>44</v>
      </c>
      <c r="D2255" s="18" t="str">
        <f t="shared" si="105"/>
        <v>MAG-FORK STEM RACER-ID30-CH STEEL</v>
      </c>
      <c r="E2255" s="36">
        <v>28</v>
      </c>
      <c r="F2255" s="36">
        <f t="shared" si="104"/>
        <v>9</v>
      </c>
      <c r="G2255" s="56"/>
    </row>
    <row r="2256" spans="1:7" ht="13.8">
      <c r="A2256" s="165">
        <v>2567</v>
      </c>
      <c r="B2256" s="55">
        <v>45913</v>
      </c>
      <c r="C2256" s="14" t="s">
        <v>56</v>
      </c>
      <c r="D2256" s="18" t="str">
        <f t="shared" si="105"/>
        <v>MAG-BOTTOM RACER CUP-CH STEEL</v>
      </c>
      <c r="E2256" s="36">
        <v>28</v>
      </c>
      <c r="F2256" s="36">
        <f t="shared" si="104"/>
        <v>9</v>
      </c>
      <c r="G2256" s="56"/>
    </row>
    <row r="2257" spans="1:7" ht="13.8">
      <c r="A2257" s="165">
        <v>2567</v>
      </c>
      <c r="B2257" s="55">
        <v>45913</v>
      </c>
      <c r="C2257" s="14" t="s">
        <v>61</v>
      </c>
      <c r="D2257" s="18" t="str">
        <f t="shared" si="105"/>
        <v>MAG-TOP RACER CUP-CH STEEL</v>
      </c>
      <c r="E2257" s="36">
        <v>28</v>
      </c>
      <c r="F2257" s="36">
        <f t="shared" si="104"/>
        <v>9</v>
      </c>
      <c r="G2257" s="56"/>
    </row>
    <row r="2258" spans="1:7" ht="13.8">
      <c r="A2258" s="165">
        <v>2567</v>
      </c>
      <c r="B2258" s="55">
        <v>45913</v>
      </c>
      <c r="C2258" s="14" t="s">
        <v>66</v>
      </c>
      <c r="D2258" s="18" t="str">
        <f t="shared" si="105"/>
        <v>20X4MM MAG-RACER BALL&amp;CAGE-4MM-TOP</v>
      </c>
      <c r="E2258" s="36">
        <v>28</v>
      </c>
      <c r="F2258" s="36">
        <f t="shared" si="104"/>
        <v>9</v>
      </c>
      <c r="G2258" s="56"/>
    </row>
    <row r="2259" spans="1:7" ht="13.8">
      <c r="A2259" s="165">
        <v>2567</v>
      </c>
      <c r="B2259" s="55">
        <v>45913</v>
      </c>
      <c r="C2259" s="14" t="s">
        <v>73</v>
      </c>
      <c r="D2259" s="18" t="str">
        <f t="shared" si="105"/>
        <v>14X6.35MAG-RACER BALL 6.35MM-BEARING-BTM</v>
      </c>
      <c r="E2259" s="36">
        <v>28</v>
      </c>
      <c r="F2259" s="36">
        <f t="shared" si="104"/>
        <v>9</v>
      </c>
      <c r="G2259" s="56"/>
    </row>
    <row r="2260" spans="1:7" ht="13.8">
      <c r="A2260" s="165">
        <v>2567</v>
      </c>
      <c r="B2260" s="55">
        <v>45913</v>
      </c>
      <c r="C2260" s="14" t="s">
        <v>78</v>
      </c>
      <c r="D2260" s="18" t="str">
        <f t="shared" si="105"/>
        <v>ZEAL/REO-RACER NUT-M24X3 HEX 32 MM-YZP</v>
      </c>
      <c r="E2260" s="36">
        <v>28</v>
      </c>
      <c r="F2260" s="36">
        <f t="shared" si="104"/>
        <v>9</v>
      </c>
      <c r="G2260" s="56"/>
    </row>
    <row r="2261" spans="1:7" ht="13.8">
      <c r="A2261" s="165">
        <v>2567</v>
      </c>
      <c r="B2261" s="55">
        <v>45913</v>
      </c>
      <c r="C2261" s="14" t="s">
        <v>83</v>
      </c>
      <c r="D2261" s="18" t="str">
        <f t="shared" si="105"/>
        <v>ZEAL/REO-RACER NUT-M24X3 HEX 46 MM-YZP</v>
      </c>
      <c r="E2261" s="36">
        <v>28</v>
      </c>
      <c r="F2261" s="36">
        <f t="shared" si="104"/>
        <v>9</v>
      </c>
      <c r="G2261" s="56"/>
    </row>
    <row r="2262" spans="1:7" ht="13.8">
      <c r="A2262" s="165">
        <v>2567</v>
      </c>
      <c r="B2262" s="55">
        <v>45913</v>
      </c>
      <c r="C2262" s="14" t="s">
        <v>88</v>
      </c>
      <c r="D2262" s="18" t="str">
        <f t="shared" si="105"/>
        <v>FORK RACER DUST CAP-PP</v>
      </c>
      <c r="E2262" s="36">
        <v>28</v>
      </c>
      <c r="F2262" s="36">
        <f t="shared" si="104"/>
        <v>20</v>
      </c>
      <c r="G2262" s="56"/>
    </row>
    <row r="2263" spans="1:7" ht="14.4">
      <c r="A2263" s="165">
        <v>2572</v>
      </c>
      <c r="B2263" s="55">
        <v>45913</v>
      </c>
      <c r="C2263" s="65" t="s">
        <v>70</v>
      </c>
      <c r="D2263" s="18" t="str">
        <f t="shared" si="105"/>
        <v>Brake Shoe Magnus</v>
      </c>
      <c r="E2263" s="36">
        <v>18</v>
      </c>
      <c r="F2263" s="36">
        <f t="shared" si="104"/>
        <v>35</v>
      </c>
      <c r="G2263" s="56"/>
    </row>
    <row r="2264" spans="1:7" ht="14.4">
      <c r="A2264" s="165">
        <v>2572</v>
      </c>
      <c r="B2264" s="55">
        <v>45913</v>
      </c>
      <c r="C2264" s="65" t="s">
        <v>62</v>
      </c>
      <c r="D2264" s="18" t="str">
        <f t="shared" si="105"/>
        <v>MAGNUS-LOCK SET-PAVNA DM</v>
      </c>
      <c r="E2264" s="36">
        <v>18</v>
      </c>
      <c r="F2264" s="36">
        <f t="shared" si="104"/>
        <v>4</v>
      </c>
      <c r="G2264" s="56"/>
    </row>
    <row r="2265" spans="1:7" ht="14.4">
      <c r="A2265" s="165">
        <v>2572</v>
      </c>
      <c r="B2265" s="55">
        <v>45913</v>
      </c>
      <c r="C2265" s="65" t="s">
        <v>160</v>
      </c>
      <c r="D2265" s="18" t="str">
        <f t="shared" si="105"/>
        <v>BRAKE LEVER CBS ASSY WITH BSS-LH-PC</v>
      </c>
      <c r="E2265" s="36">
        <v>28</v>
      </c>
      <c r="F2265" s="36">
        <f t="shared" si="104"/>
        <v>-1</v>
      </c>
      <c r="G2265" s="56"/>
    </row>
    <row r="2266" spans="1:7" ht="14.4">
      <c r="A2266" s="165">
        <v>2572</v>
      </c>
      <c r="B2266" s="55">
        <v>45913</v>
      </c>
      <c r="C2266" s="65" t="s">
        <v>162</v>
      </c>
      <c r="D2266" s="18" t="str">
        <f t="shared" si="105"/>
        <v>LUGG-BOX-FRONT COVER-LID-PP-BK</v>
      </c>
      <c r="E2266" s="36">
        <v>28</v>
      </c>
      <c r="F2266" s="36">
        <f t="shared" si="104"/>
        <v>7</v>
      </c>
      <c r="G2266" s="56"/>
    </row>
    <row r="2267" spans="1:7" ht="14.4">
      <c r="A2267" s="165">
        <v>2565</v>
      </c>
      <c r="B2267" s="55">
        <v>45912</v>
      </c>
      <c r="C2267" s="65" t="s">
        <v>130</v>
      </c>
      <c r="D2267" s="18" t="str">
        <f t="shared" si="105"/>
        <v>HORN SWITCH-DM</v>
      </c>
      <c r="E2267" s="36">
        <v>18</v>
      </c>
      <c r="F2267" s="36">
        <f t="shared" si="104"/>
        <v>5</v>
      </c>
      <c r="G2267" s="56"/>
    </row>
    <row r="2268" spans="1:7" ht="14.4">
      <c r="A2268" s="165">
        <v>2565</v>
      </c>
      <c r="B2268" s="55">
        <v>45912</v>
      </c>
      <c r="C2268" s="65" t="s">
        <v>70</v>
      </c>
      <c r="D2268" s="18" t="str">
        <f t="shared" si="105"/>
        <v>Brake Shoe Magnus</v>
      </c>
      <c r="E2268" s="36">
        <v>18</v>
      </c>
      <c r="F2268" s="36">
        <f t="shared" si="104"/>
        <v>35</v>
      </c>
      <c r="G2268" s="56"/>
    </row>
    <row r="2269" spans="1:7" ht="14.4">
      <c r="A2269" s="165">
        <v>2565</v>
      </c>
      <c r="B2269" s="55">
        <v>45912</v>
      </c>
      <c r="C2269" s="65" t="s">
        <v>76</v>
      </c>
      <c r="D2269" s="18" t="str">
        <f t="shared" si="105"/>
        <v>Rear Bearing 6204LLU</v>
      </c>
      <c r="E2269" s="36">
        <v>18</v>
      </c>
      <c r="F2269" s="36">
        <f t="shared" si="104"/>
        <v>22</v>
      </c>
      <c r="G2269" s="56"/>
    </row>
    <row r="2270" spans="1:7" ht="14.4">
      <c r="A2270" s="165">
        <v>2565</v>
      </c>
      <c r="B2270" s="55">
        <v>45912</v>
      </c>
      <c r="C2270" s="65" t="s">
        <v>76</v>
      </c>
      <c r="D2270" s="18" t="str">
        <f t="shared" si="105"/>
        <v>Rear Bearing 6204LLU</v>
      </c>
      <c r="E2270" s="36">
        <v>18</v>
      </c>
      <c r="F2270" s="36">
        <f t="shared" si="104"/>
        <v>22</v>
      </c>
      <c r="G2270" s="56"/>
    </row>
    <row r="2271" spans="1:7" ht="14.4">
      <c r="A2271" s="165">
        <v>2565</v>
      </c>
      <c r="B2271" s="55">
        <v>45912</v>
      </c>
      <c r="C2271" s="65" t="s">
        <v>64</v>
      </c>
      <c r="D2271" s="18" t="str">
        <f t="shared" si="105"/>
        <v>Front Bearing Kit 6201RS (Pair)</v>
      </c>
      <c r="E2271" s="36">
        <v>18</v>
      </c>
      <c r="F2271" s="36">
        <f t="shared" si="104"/>
        <v>6</v>
      </c>
      <c r="G2271" s="56"/>
    </row>
    <row r="2272" spans="1:7" ht="14.4">
      <c r="A2272" s="165">
        <v>2557</v>
      </c>
      <c r="B2272" s="55">
        <v>45912</v>
      </c>
      <c r="C2272" s="65" t="s">
        <v>188</v>
      </c>
      <c r="D2272" s="18" t="str">
        <f t="shared" si="105"/>
        <v>MAG-INS.CLUSTER COVER FRONT-ABS-GR BLK D</v>
      </c>
      <c r="E2272" s="36">
        <v>28</v>
      </c>
      <c r="F2272" s="36">
        <f t="shared" si="104"/>
        <v>1</v>
      </c>
      <c r="G2272" s="56"/>
    </row>
    <row r="2273" spans="1:7" ht="14.4">
      <c r="A2273" s="165">
        <v>2557</v>
      </c>
      <c r="B2273" s="55">
        <v>45912</v>
      </c>
      <c r="C2273" s="65" t="s">
        <v>196</v>
      </c>
      <c r="D2273" s="18" t="str">
        <f t="shared" si="105"/>
        <v>MAG-FRONT FENDER-ABS-GR BLK DM</v>
      </c>
      <c r="E2273" s="36">
        <v>28</v>
      </c>
      <c r="F2273" s="36">
        <f t="shared" si="104"/>
        <v>3</v>
      </c>
      <c r="G2273" s="56"/>
    </row>
    <row r="2274" spans="1:7" ht="14.4">
      <c r="A2274" s="165">
        <v>2557</v>
      </c>
      <c r="B2274" s="55">
        <v>45912</v>
      </c>
      <c r="C2274" s="65" t="s">
        <v>215</v>
      </c>
      <c r="D2274" s="18" t="str">
        <f t="shared" si="105"/>
        <v>MAG-PROTECTION BOARD LH-ABS-GR BLK DM</v>
      </c>
      <c r="E2274" s="36">
        <v>28</v>
      </c>
      <c r="F2274" s="36">
        <f t="shared" si="104"/>
        <v>1</v>
      </c>
      <c r="G2274" s="56"/>
    </row>
    <row r="2275" spans="1:7" ht="14.4">
      <c r="A2275" s="165">
        <v>2557</v>
      </c>
      <c r="B2275" s="55">
        <v>45912</v>
      </c>
      <c r="C2275" s="65" t="s">
        <v>209</v>
      </c>
      <c r="D2275" s="18" t="str">
        <f t="shared" si="105"/>
        <v>MAG-PROTECTION BOARD RH-ABS-GR BLK DM</v>
      </c>
      <c r="E2275" s="36">
        <v>28</v>
      </c>
      <c r="F2275" s="36">
        <f t="shared" si="104"/>
        <v>1</v>
      </c>
      <c r="G2275" s="56"/>
    </row>
    <row r="2276" spans="1:7" ht="14.4">
      <c r="A2276" s="165">
        <v>2557</v>
      </c>
      <c r="B2276" s="55">
        <v>45912</v>
      </c>
      <c r="C2276" s="65" t="s">
        <v>94</v>
      </c>
      <c r="D2276" s="18" t="str">
        <f t="shared" si="105"/>
        <v>CLUSTER COVER TOP-PP-M</v>
      </c>
      <c r="E2276" s="36">
        <v>28</v>
      </c>
      <c r="F2276" s="36">
        <f t="shared" si="104"/>
        <v>4</v>
      </c>
      <c r="G2276" s="56"/>
    </row>
    <row r="2277" spans="1:7" ht="14.4">
      <c r="A2277" s="165">
        <v>2557</v>
      </c>
      <c r="B2277" s="55">
        <v>45912</v>
      </c>
      <c r="C2277" s="65" t="s">
        <v>406</v>
      </c>
      <c r="D2277" s="18" t="str">
        <f t="shared" si="105"/>
        <v>Magnus-Protection Board Bottom LH-PP DM</v>
      </c>
      <c r="E2277" s="36">
        <v>28</v>
      </c>
      <c r="F2277" s="36">
        <f t="shared" si="104"/>
        <v>2</v>
      </c>
      <c r="G2277" s="56"/>
    </row>
    <row r="2278" spans="1:7" ht="14.4">
      <c r="A2278" s="165">
        <v>2557</v>
      </c>
      <c r="B2278" s="55">
        <v>45912</v>
      </c>
      <c r="C2278" s="65" t="s">
        <v>552</v>
      </c>
      <c r="D2278" s="18" t="str">
        <f t="shared" si="105"/>
        <v>Magnus-Protection Board Bottom RH-PP DM</v>
      </c>
      <c r="E2278" s="36">
        <v>28</v>
      </c>
      <c r="F2278" s="36">
        <f t="shared" si="104"/>
        <v>2</v>
      </c>
      <c r="G2278" s="56"/>
    </row>
    <row r="2279" spans="1:7" ht="14.4">
      <c r="A2279" s="165">
        <v>2557</v>
      </c>
      <c r="B2279" s="55">
        <v>45912</v>
      </c>
      <c r="C2279" s="65" t="s">
        <v>516</v>
      </c>
      <c r="D2279" s="18" t="str">
        <f t="shared" si="105"/>
        <v>Magnus-Side Panel Bottom RH-PP DM</v>
      </c>
      <c r="E2279" s="36">
        <v>28</v>
      </c>
      <c r="F2279" s="36">
        <f t="shared" si="104"/>
        <v>2</v>
      </c>
      <c r="G2279" s="56"/>
    </row>
    <row r="2280" spans="1:7" ht="14.4">
      <c r="A2280" s="165">
        <v>2557</v>
      </c>
      <c r="B2280" s="55">
        <v>45912</v>
      </c>
      <c r="C2280" s="65" t="s">
        <v>82</v>
      </c>
      <c r="D2280" s="18" t="str">
        <f t="shared" si="105"/>
        <v>MAGNUS HS-Front Brake Cable</v>
      </c>
      <c r="E2280" s="36">
        <v>28</v>
      </c>
      <c r="F2280" s="36">
        <f t="shared" si="104"/>
        <v>8</v>
      </c>
      <c r="G2280" s="56"/>
    </row>
    <row r="2281" spans="1:7" ht="14.4">
      <c r="A2281" s="165">
        <v>2557</v>
      </c>
      <c r="B2281" s="55">
        <v>45912</v>
      </c>
      <c r="C2281" s="65" t="s">
        <v>81</v>
      </c>
      <c r="D2281" s="18" t="str">
        <f t="shared" si="105"/>
        <v>MAGNUS HS-Front HBS  Brake Cable</v>
      </c>
      <c r="E2281" s="36">
        <v>28</v>
      </c>
      <c r="F2281" s="36">
        <f t="shared" si="104"/>
        <v>5</v>
      </c>
      <c r="G2281" s="56"/>
    </row>
    <row r="2282" spans="1:7" ht="14.4">
      <c r="A2282" s="165">
        <v>2557</v>
      </c>
      <c r="B2282" s="55">
        <v>45912</v>
      </c>
      <c r="C2282" s="65" t="s">
        <v>80</v>
      </c>
      <c r="D2282" s="18" t="str">
        <f t="shared" si="105"/>
        <v>MAGNUS HS-Rear Brake Cable</v>
      </c>
      <c r="E2282" s="36">
        <v>28</v>
      </c>
      <c r="F2282" s="36">
        <f t="shared" si="104"/>
        <v>9</v>
      </c>
      <c r="G2282" s="56"/>
    </row>
    <row r="2283" spans="1:7" ht="14.4">
      <c r="A2283" s="165">
        <v>2557</v>
      </c>
      <c r="B2283" s="55">
        <v>45912</v>
      </c>
      <c r="C2283" s="65" t="s">
        <v>321</v>
      </c>
      <c r="D2283" s="18" t="str">
        <f t="shared" si="105"/>
        <v>Front brake panel</v>
      </c>
      <c r="E2283" s="36">
        <v>28</v>
      </c>
      <c r="F2283" s="36">
        <f t="shared" si="104"/>
        <v>1</v>
      </c>
      <c r="G2283" s="56"/>
    </row>
    <row r="2284" spans="1:7" ht="14.4">
      <c r="A2284" s="165">
        <v>2557</v>
      </c>
      <c r="B2284" s="55">
        <v>45912</v>
      </c>
      <c r="C2284" s="65" t="s">
        <v>76</v>
      </c>
      <c r="D2284" s="18" t="str">
        <f t="shared" si="105"/>
        <v>Rear Bearing 6204LLU</v>
      </c>
      <c r="E2284" s="36">
        <v>18</v>
      </c>
      <c r="F2284" s="36">
        <f t="shared" si="104"/>
        <v>22</v>
      </c>
      <c r="G2284" s="56"/>
    </row>
    <row r="2285" spans="1:7" ht="14.4">
      <c r="A2285" s="165">
        <v>2557</v>
      </c>
      <c r="B2285" s="55">
        <v>45912</v>
      </c>
      <c r="C2285" s="65" t="s">
        <v>76</v>
      </c>
      <c r="D2285" s="18" t="str">
        <f t="shared" si="105"/>
        <v>Rear Bearing 6204LLU</v>
      </c>
      <c r="E2285" s="36">
        <v>18</v>
      </c>
      <c r="F2285" s="36">
        <f t="shared" si="104"/>
        <v>22</v>
      </c>
      <c r="G2285" s="56"/>
    </row>
    <row r="2286" spans="1:7" ht="13.8">
      <c r="A2286" s="165">
        <v>2557</v>
      </c>
      <c r="B2286" s="55">
        <v>45912</v>
      </c>
      <c r="C2286" s="30" t="s">
        <v>64</v>
      </c>
      <c r="D2286" s="18" t="str">
        <f t="shared" si="105"/>
        <v>Front Bearing Kit 6201RS (Pair)</v>
      </c>
      <c r="E2286" s="36">
        <v>18</v>
      </c>
      <c r="F2286" s="36">
        <f t="shared" si="104"/>
        <v>6</v>
      </c>
      <c r="G2286" s="56"/>
    </row>
    <row r="2287" spans="1:7" ht="14.4">
      <c r="A2287" s="165">
        <v>2557</v>
      </c>
      <c r="B2287" s="55">
        <v>45912</v>
      </c>
      <c r="C2287" s="65" t="s">
        <v>217</v>
      </c>
      <c r="D2287" s="18" t="str">
        <f t="shared" si="105"/>
        <v>HORN</v>
      </c>
      <c r="E2287" s="36"/>
      <c r="F2287" s="36">
        <f t="shared" si="104"/>
        <v>3</v>
      </c>
      <c r="G2287" s="56"/>
    </row>
    <row r="2288" spans="1:7" ht="13.8">
      <c r="A2288" s="165">
        <v>2557</v>
      </c>
      <c r="B2288" s="55">
        <v>45912</v>
      </c>
      <c r="C2288" s="14" t="s">
        <v>350</v>
      </c>
      <c r="D2288" s="18" t="str">
        <f t="shared" si="105"/>
        <v>HALL SENSOR PCB ASSEMBLY-Z/M</v>
      </c>
      <c r="E2288" s="36">
        <v>18</v>
      </c>
      <c r="F2288" s="36">
        <f t="shared" si="104"/>
        <v>19</v>
      </c>
      <c r="G2288" s="56"/>
    </row>
    <row r="2289" spans="1:7" ht="13.8">
      <c r="A2289" s="165">
        <v>2557</v>
      </c>
      <c r="B2289" s="55">
        <v>45912</v>
      </c>
      <c r="C2289" s="64" t="s">
        <v>112</v>
      </c>
      <c r="D2289" s="18" t="str">
        <f t="shared" si="105"/>
        <v>MAG/ZEAL-BRAKE CABLE GUIDE-STEEL-ZP-DM</v>
      </c>
      <c r="E2289" s="36">
        <v>28</v>
      </c>
      <c r="F2289" s="36">
        <f t="shared" si="104"/>
        <v>11</v>
      </c>
      <c r="G2289" s="56"/>
    </row>
    <row r="2290" spans="1:7" ht="14.4">
      <c r="A2290" s="165">
        <v>2557</v>
      </c>
      <c r="B2290" s="55">
        <v>45912</v>
      </c>
      <c r="C2290" s="65" t="s">
        <v>104</v>
      </c>
      <c r="D2290" s="18" t="str">
        <f t="shared" si="105"/>
        <v>Reo/Zeal-Brake Sensing Switch DM</v>
      </c>
      <c r="E2290" s="36">
        <v>28</v>
      </c>
      <c r="F2290" s="36">
        <f t="shared" si="104"/>
        <v>1</v>
      </c>
      <c r="G2290" s="56"/>
    </row>
    <row r="2291" spans="1:7" ht="14.4">
      <c r="A2291" s="165">
        <v>2557</v>
      </c>
      <c r="B2291" s="55">
        <v>45912</v>
      </c>
      <c r="C2291" s="65" t="s">
        <v>1010</v>
      </c>
      <c r="D2291" s="18" t="str">
        <f t="shared" si="105"/>
        <v>FLASHER</v>
      </c>
      <c r="E2291" s="36"/>
      <c r="F2291" s="36">
        <f t="shared" si="104"/>
        <v>13</v>
      </c>
      <c r="G2291" s="56"/>
    </row>
    <row r="2292" spans="1:7" ht="14.4">
      <c r="A2292" s="165">
        <v>2557</v>
      </c>
      <c r="B2292" s="55">
        <v>45912</v>
      </c>
      <c r="C2292" s="65" t="s">
        <v>111</v>
      </c>
      <c r="D2292" s="18" t="str">
        <f t="shared" si="105"/>
        <v>CHARGING SOCKET+10AFB FUSE+3PF250</v>
      </c>
      <c r="E2292" s="36">
        <v>18</v>
      </c>
      <c r="F2292" s="36">
        <f t="shared" si="104"/>
        <v>2</v>
      </c>
      <c r="G2292" s="56"/>
    </row>
    <row r="2293" spans="1:7" ht="13.8">
      <c r="A2293" s="165">
        <v>2557</v>
      </c>
      <c r="B2293" s="55">
        <v>45912</v>
      </c>
      <c r="C2293" s="64" t="s">
        <v>70</v>
      </c>
      <c r="D2293" s="18" t="str">
        <f t="shared" si="105"/>
        <v>Brake Shoe Magnus</v>
      </c>
      <c r="E2293" s="36">
        <v>18</v>
      </c>
      <c r="F2293" s="36">
        <f t="shared" si="104"/>
        <v>35</v>
      </c>
      <c r="G2293" s="56"/>
    </row>
    <row r="2294" spans="1:7" ht="13.8">
      <c r="A2294" s="165">
        <v>2557</v>
      </c>
      <c r="B2294" s="55">
        <v>45912</v>
      </c>
      <c r="C2294" s="64" t="s">
        <v>70</v>
      </c>
      <c r="D2294" s="18" t="str">
        <f t="shared" si="105"/>
        <v>Brake Shoe Magnus</v>
      </c>
      <c r="E2294" s="36">
        <v>18</v>
      </c>
      <c r="F2294" s="36">
        <f t="shared" si="104"/>
        <v>35</v>
      </c>
      <c r="G2294" s="56"/>
    </row>
    <row r="2295" spans="1:7" ht="14.4">
      <c r="A2295" s="165">
        <v>2576</v>
      </c>
      <c r="B2295" s="55">
        <v>45912</v>
      </c>
      <c r="C2295" s="65" t="s">
        <v>113</v>
      </c>
      <c r="D2295" s="18" t="str">
        <f t="shared" si="105"/>
        <v>BELT</v>
      </c>
      <c r="E2295" s="36">
        <v>28</v>
      </c>
      <c r="F2295" s="36">
        <f t="shared" si="104"/>
        <v>1</v>
      </c>
      <c r="G2295" s="56"/>
    </row>
    <row r="2296" spans="1:7" ht="13.8">
      <c r="A2296" s="165">
        <v>2562</v>
      </c>
      <c r="B2296" s="55">
        <v>45912</v>
      </c>
      <c r="C2296" s="30" t="s">
        <v>1028</v>
      </c>
      <c r="D2296" s="18" t="str">
        <f t="shared" si="105"/>
        <v>Seat Cover Magnus</v>
      </c>
      <c r="E2296" s="36">
        <v>28</v>
      </c>
      <c r="F2296" s="36">
        <f t="shared" si="104"/>
        <v>3</v>
      </c>
      <c r="G2296" s="56"/>
    </row>
    <row r="2297" spans="1:7" ht="13.8">
      <c r="A2297" s="165">
        <v>2562</v>
      </c>
      <c r="B2297" s="55">
        <v>45912</v>
      </c>
      <c r="C2297" s="64" t="s">
        <v>70</v>
      </c>
      <c r="D2297" s="18" t="str">
        <f t="shared" si="105"/>
        <v>Brake Shoe Magnus</v>
      </c>
      <c r="E2297" s="36">
        <v>18</v>
      </c>
      <c r="F2297" s="36">
        <f t="shared" si="104"/>
        <v>35</v>
      </c>
      <c r="G2297" s="56"/>
    </row>
    <row r="2298" spans="1:7" ht="13.8">
      <c r="A2298" s="165">
        <v>2562</v>
      </c>
      <c r="B2298" s="55">
        <v>45912</v>
      </c>
      <c r="C2298" s="64" t="s">
        <v>70</v>
      </c>
      <c r="D2298" s="18" t="str">
        <f t="shared" si="105"/>
        <v>Brake Shoe Magnus</v>
      </c>
      <c r="E2298" s="36">
        <v>18</v>
      </c>
      <c r="F2298" s="36">
        <f t="shared" si="104"/>
        <v>35</v>
      </c>
      <c r="G2298" s="56"/>
    </row>
    <row r="2299" spans="1:7" ht="13.8">
      <c r="A2299" s="165">
        <v>2562</v>
      </c>
      <c r="B2299" s="55">
        <v>45912</v>
      </c>
      <c r="C2299" s="14" t="s">
        <v>350</v>
      </c>
      <c r="D2299" s="18" t="str">
        <f t="shared" si="105"/>
        <v>HALL SENSOR PCB ASSEMBLY-Z/M</v>
      </c>
      <c r="E2299" s="36">
        <v>18</v>
      </c>
      <c r="F2299" s="36">
        <f t="shared" si="104"/>
        <v>19</v>
      </c>
      <c r="G2299" s="56"/>
    </row>
    <row r="2300" spans="1:7" ht="13.8">
      <c r="A2300" s="165">
        <v>2562</v>
      </c>
      <c r="B2300" s="55">
        <v>45912</v>
      </c>
      <c r="C2300" s="30" t="s">
        <v>126</v>
      </c>
      <c r="D2300" s="18" t="str">
        <f t="shared" si="105"/>
        <v>Switch</v>
      </c>
      <c r="E2300" s="36">
        <v>18</v>
      </c>
      <c r="F2300" s="36">
        <f t="shared" si="104"/>
        <v>101</v>
      </c>
      <c r="G2300" s="56"/>
    </row>
    <row r="2301" spans="1:7" ht="13.8">
      <c r="A2301" s="165">
        <v>2562</v>
      </c>
      <c r="B2301" s="55">
        <v>45912</v>
      </c>
      <c r="C2301" s="30" t="s">
        <v>81</v>
      </c>
      <c r="D2301" s="18" t="str">
        <f t="shared" si="105"/>
        <v>MAGNUS HS-Front HBS  Brake Cable</v>
      </c>
      <c r="E2301" s="36">
        <v>28</v>
      </c>
      <c r="F2301" s="36">
        <f t="shared" ref="F2301:F2364" si="106">VLOOKUP(C2301,Old,8,FALSE)</f>
        <v>5</v>
      </c>
      <c r="G2301" s="56"/>
    </row>
    <row r="2302" spans="1:7" ht="13.8">
      <c r="A2302" s="165">
        <v>2562</v>
      </c>
      <c r="B2302" s="55">
        <v>45912</v>
      </c>
      <c r="C2302" s="30" t="s">
        <v>76</v>
      </c>
      <c r="D2302" s="18" t="str">
        <f t="shared" si="105"/>
        <v>Rear Bearing 6204LLU</v>
      </c>
      <c r="E2302" s="36">
        <v>18</v>
      </c>
      <c r="F2302" s="36">
        <f t="shared" si="106"/>
        <v>22</v>
      </c>
      <c r="G2302" s="56"/>
    </row>
    <row r="2303" spans="1:7" ht="13.8">
      <c r="A2303" s="165">
        <v>2562</v>
      </c>
      <c r="B2303" s="55">
        <v>45912</v>
      </c>
      <c r="C2303" s="30" t="s">
        <v>76</v>
      </c>
      <c r="D2303" s="18" t="str">
        <f t="shared" si="105"/>
        <v>Rear Bearing 6204LLU</v>
      </c>
      <c r="E2303" s="36">
        <v>18</v>
      </c>
      <c r="F2303" s="36">
        <f t="shared" si="106"/>
        <v>22</v>
      </c>
      <c r="G2303" s="56"/>
    </row>
    <row r="2304" spans="1:7" ht="13.8">
      <c r="A2304" s="165">
        <v>2573</v>
      </c>
      <c r="B2304" s="55">
        <v>45911</v>
      </c>
      <c r="C2304" s="30" t="s">
        <v>1028</v>
      </c>
      <c r="D2304" s="18" t="str">
        <f t="shared" si="105"/>
        <v>Seat Cover Magnus</v>
      </c>
      <c r="E2304" s="36">
        <v>28</v>
      </c>
      <c r="F2304" s="36">
        <f t="shared" si="106"/>
        <v>3</v>
      </c>
      <c r="G2304" s="56"/>
    </row>
    <row r="2305" spans="1:7" ht="13.8">
      <c r="A2305" s="165">
        <v>2568</v>
      </c>
      <c r="B2305" s="55">
        <v>45911</v>
      </c>
      <c r="C2305" s="30" t="s">
        <v>183</v>
      </c>
      <c r="D2305" s="18" t="str">
        <f t="shared" ref="D2305:D2368" si="107">VLOOKUP(C2305,Old,2,FALSE)</f>
        <v xml:space="preserve">3.00-10 ZOOM D TL42 J
</v>
      </c>
      <c r="E2305" s="36">
        <v>28</v>
      </c>
      <c r="F2305" s="36">
        <f t="shared" si="106"/>
        <v>0</v>
      </c>
      <c r="G2305" s="56"/>
    </row>
    <row r="2306" spans="1:7" ht="13.8">
      <c r="A2306" s="165" t="s">
        <v>819</v>
      </c>
      <c r="B2306" s="55">
        <v>45910</v>
      </c>
      <c r="C2306" s="30" t="s">
        <v>331</v>
      </c>
      <c r="D2306" s="18" t="str">
        <f t="shared" si="107"/>
        <v>REO-LOCK SET ASSY-WITH AMPERE LOGO</v>
      </c>
      <c r="E2306" s="36">
        <v>28</v>
      </c>
      <c r="F2306" s="36">
        <f t="shared" si="106"/>
        <v>2</v>
      </c>
      <c r="G2306" s="56"/>
    </row>
    <row r="2307" spans="1:7" ht="13.8">
      <c r="A2307" s="165">
        <v>2555</v>
      </c>
      <c r="B2307" s="55">
        <v>45910</v>
      </c>
      <c r="C2307" s="30" t="s">
        <v>227</v>
      </c>
      <c r="D2307" s="18" t="str">
        <f t="shared" si="107"/>
        <v>MAG-INS.CLUSTER CVR FRNT-ABS-OCEAN BL DM</v>
      </c>
      <c r="E2307" s="36">
        <v>28</v>
      </c>
      <c r="F2307" s="36">
        <f t="shared" si="106"/>
        <v>2</v>
      </c>
      <c r="G2307" s="56"/>
    </row>
    <row r="2308" spans="1:7" ht="13.8">
      <c r="A2308" s="165">
        <v>2555</v>
      </c>
      <c r="B2308" s="55">
        <v>45910</v>
      </c>
      <c r="C2308" s="30" t="s">
        <v>126</v>
      </c>
      <c r="D2308" s="18" t="str">
        <f t="shared" si="107"/>
        <v>Switch</v>
      </c>
      <c r="E2308" s="36">
        <v>18</v>
      </c>
      <c r="F2308" s="36">
        <f t="shared" si="106"/>
        <v>101</v>
      </c>
      <c r="G2308" s="56"/>
    </row>
    <row r="2309" spans="1:7" ht="13.8">
      <c r="A2309" s="165">
        <v>2555</v>
      </c>
      <c r="B2309" s="55">
        <v>45910</v>
      </c>
      <c r="C2309" s="30" t="s">
        <v>126</v>
      </c>
      <c r="D2309" s="18" t="str">
        <f t="shared" si="107"/>
        <v>Switch</v>
      </c>
      <c r="E2309" s="36">
        <v>18</v>
      </c>
      <c r="F2309" s="36">
        <f t="shared" si="106"/>
        <v>101</v>
      </c>
      <c r="G2309" s="56"/>
    </row>
    <row r="2310" spans="1:7" ht="13.8">
      <c r="A2310" s="165">
        <v>2555</v>
      </c>
      <c r="B2310" s="55">
        <v>45910</v>
      </c>
      <c r="C2310" s="30" t="s">
        <v>126</v>
      </c>
      <c r="D2310" s="18" t="str">
        <f t="shared" si="107"/>
        <v>Switch</v>
      </c>
      <c r="E2310" s="36">
        <v>18</v>
      </c>
      <c r="F2310" s="36">
        <f t="shared" si="106"/>
        <v>101</v>
      </c>
      <c r="G2310" s="56"/>
    </row>
    <row r="2311" spans="1:7" ht="13.8">
      <c r="A2311" s="165">
        <v>2555</v>
      </c>
      <c r="B2311" s="55">
        <v>45910</v>
      </c>
      <c r="C2311" s="30" t="s">
        <v>64</v>
      </c>
      <c r="D2311" s="18" t="str">
        <f t="shared" si="107"/>
        <v>Front Bearing Kit 6201RS (Pair)</v>
      </c>
      <c r="E2311" s="36">
        <v>18</v>
      </c>
      <c r="F2311" s="36">
        <f t="shared" si="106"/>
        <v>6</v>
      </c>
      <c r="G2311" s="56"/>
    </row>
    <row r="2312" spans="1:7" ht="13.8">
      <c r="A2312" s="165">
        <v>2555</v>
      </c>
      <c r="B2312" s="55">
        <v>45910</v>
      </c>
      <c r="C2312" s="30" t="s">
        <v>76</v>
      </c>
      <c r="D2312" s="18" t="str">
        <f t="shared" si="107"/>
        <v>Rear Bearing 6204LLU</v>
      </c>
      <c r="E2312" s="36">
        <v>18</v>
      </c>
      <c r="F2312" s="36">
        <f t="shared" si="106"/>
        <v>22</v>
      </c>
      <c r="G2312" s="56"/>
    </row>
    <row r="2313" spans="1:7" ht="13.8">
      <c r="A2313" s="165">
        <v>2564</v>
      </c>
      <c r="B2313" s="55">
        <v>45910</v>
      </c>
      <c r="C2313" s="30" t="s">
        <v>171</v>
      </c>
      <c r="D2313" s="18" t="str">
        <f t="shared" si="107"/>
        <v>CHARGER-60V7.5A LI DM SENATLA</v>
      </c>
      <c r="E2313" s="36">
        <v>5</v>
      </c>
      <c r="F2313" s="36">
        <f t="shared" si="106"/>
        <v>2</v>
      </c>
      <c r="G2313" s="56" t="s">
        <v>9607</v>
      </c>
    </row>
    <row r="2314" spans="1:7" ht="13.8">
      <c r="A2314" s="165">
        <v>2521</v>
      </c>
      <c r="B2314" s="55">
        <v>45909</v>
      </c>
      <c r="C2314" s="30" t="s">
        <v>162</v>
      </c>
      <c r="D2314" s="18" t="str">
        <f t="shared" si="107"/>
        <v>LUGG-BOX-FRONT COVER-LID-PP-BK</v>
      </c>
      <c r="E2314" s="36">
        <v>28</v>
      </c>
      <c r="F2314" s="36">
        <f t="shared" si="106"/>
        <v>7</v>
      </c>
      <c r="G2314" s="56"/>
    </row>
    <row r="2315" spans="1:7" ht="13.8">
      <c r="A2315" s="165">
        <v>2521</v>
      </c>
      <c r="B2315" s="55">
        <v>45909</v>
      </c>
      <c r="C2315" s="30" t="s">
        <v>462</v>
      </c>
      <c r="D2315" s="18" t="str">
        <f t="shared" si="107"/>
        <v>Reo/Zeal-Swing Arm Cover RH-PP-Black</v>
      </c>
      <c r="E2315" s="36">
        <v>28</v>
      </c>
      <c r="F2315" s="36">
        <f t="shared" si="106"/>
        <v>2</v>
      </c>
      <c r="G2315" s="56"/>
    </row>
    <row r="2316" spans="1:7" ht="13.8">
      <c r="A2316" s="165">
        <v>2521</v>
      </c>
      <c r="B2316" s="55">
        <v>45909</v>
      </c>
      <c r="C2316" s="30" t="s">
        <v>62</v>
      </c>
      <c r="D2316" s="18" t="str">
        <f t="shared" si="107"/>
        <v>MAGNUS-LOCK SET-PAVNA DM</v>
      </c>
      <c r="E2316" s="36">
        <v>18</v>
      </c>
      <c r="F2316" s="36">
        <f t="shared" si="106"/>
        <v>4</v>
      </c>
      <c r="G2316" s="56"/>
    </row>
    <row r="2317" spans="1:7" ht="13.8">
      <c r="A2317" s="165">
        <v>2548</v>
      </c>
      <c r="B2317" s="55">
        <v>45909</v>
      </c>
      <c r="C2317" s="30" t="s">
        <v>76</v>
      </c>
      <c r="D2317" s="18" t="str">
        <f t="shared" si="107"/>
        <v>Rear Bearing 6204LLU</v>
      </c>
      <c r="E2317" s="36">
        <v>18</v>
      </c>
      <c r="F2317" s="36">
        <f t="shared" si="106"/>
        <v>22</v>
      </c>
      <c r="G2317" s="56"/>
    </row>
    <row r="2318" spans="1:7" ht="13.8">
      <c r="A2318" s="165">
        <v>2548</v>
      </c>
      <c r="B2318" s="55">
        <v>45909</v>
      </c>
      <c r="C2318" s="30" t="s">
        <v>76</v>
      </c>
      <c r="D2318" s="18" t="str">
        <f t="shared" si="107"/>
        <v>Rear Bearing 6204LLU</v>
      </c>
      <c r="E2318" s="36">
        <v>18</v>
      </c>
      <c r="F2318" s="36">
        <f t="shared" si="106"/>
        <v>22</v>
      </c>
      <c r="G2318" s="56"/>
    </row>
    <row r="2319" spans="1:7" ht="13.8">
      <c r="A2319" s="165">
        <v>2543</v>
      </c>
      <c r="B2319" s="55">
        <v>45909</v>
      </c>
      <c r="C2319" s="30" t="s">
        <v>76</v>
      </c>
      <c r="D2319" s="18" t="str">
        <f t="shared" si="107"/>
        <v>Rear Bearing 6204LLU</v>
      </c>
      <c r="E2319" s="36">
        <v>18</v>
      </c>
      <c r="F2319" s="36">
        <f t="shared" si="106"/>
        <v>22</v>
      </c>
      <c r="G2319" s="56"/>
    </row>
    <row r="2320" spans="1:7" ht="13.8">
      <c r="A2320" s="165">
        <v>2543</v>
      </c>
      <c r="B2320" s="55">
        <v>45909</v>
      </c>
      <c r="C2320" s="30" t="s">
        <v>76</v>
      </c>
      <c r="D2320" s="18" t="str">
        <f t="shared" si="107"/>
        <v>Rear Bearing 6204LLU</v>
      </c>
      <c r="E2320" s="36">
        <v>18</v>
      </c>
      <c r="F2320" s="36">
        <f t="shared" si="106"/>
        <v>22</v>
      </c>
      <c r="G2320" s="56"/>
    </row>
    <row r="2321" spans="1:7" ht="13.8">
      <c r="A2321" s="165">
        <v>2552</v>
      </c>
      <c r="B2321" s="55">
        <v>45907</v>
      </c>
      <c r="C2321" s="30" t="s">
        <v>350</v>
      </c>
      <c r="D2321" s="18" t="str">
        <f t="shared" si="107"/>
        <v>HALL SENSOR PCB ASSEMBLY-Z/M</v>
      </c>
      <c r="E2321" s="36">
        <v>18</v>
      </c>
      <c r="F2321" s="36">
        <f t="shared" si="106"/>
        <v>19</v>
      </c>
      <c r="G2321" s="56"/>
    </row>
    <row r="2322" spans="1:7" ht="13.8">
      <c r="A2322" s="165">
        <v>2552</v>
      </c>
      <c r="B2322" s="55">
        <v>45907</v>
      </c>
      <c r="C2322" s="30" t="s">
        <v>76</v>
      </c>
      <c r="D2322" s="18" t="str">
        <f t="shared" si="107"/>
        <v>Rear Bearing 6204LLU</v>
      </c>
      <c r="E2322" s="36">
        <v>18</v>
      </c>
      <c r="F2322" s="36">
        <f t="shared" si="106"/>
        <v>22</v>
      </c>
      <c r="G2322" s="56"/>
    </row>
    <row r="2323" spans="1:7" ht="13.8">
      <c r="A2323" s="165">
        <v>2552</v>
      </c>
      <c r="B2323" s="55">
        <v>45907</v>
      </c>
      <c r="C2323" s="30" t="s">
        <v>76</v>
      </c>
      <c r="D2323" s="18" t="str">
        <f t="shared" si="107"/>
        <v>Rear Bearing 6204LLU</v>
      </c>
      <c r="E2323" s="36">
        <v>18</v>
      </c>
      <c r="F2323" s="36">
        <f t="shared" si="106"/>
        <v>22</v>
      </c>
      <c r="G2323" s="56"/>
    </row>
    <row r="2324" spans="1:7" ht="27.6">
      <c r="A2324" s="165">
        <v>2553</v>
      </c>
      <c r="B2324" s="55">
        <v>45907</v>
      </c>
      <c r="C2324" s="30" t="s">
        <v>518</v>
      </c>
      <c r="D2324" s="18" t="str">
        <f t="shared" si="107"/>
        <v>INST_CLUSTER_COVER_FR_LUNAR WHITE</v>
      </c>
      <c r="E2324" s="36">
        <v>28</v>
      </c>
      <c r="F2324" s="36">
        <f t="shared" si="106"/>
        <v>1</v>
      </c>
      <c r="G2324" s="56"/>
    </row>
    <row r="2325" spans="1:7" ht="13.8">
      <c r="A2325" s="165">
        <v>2519</v>
      </c>
      <c r="B2325" s="55">
        <v>45907</v>
      </c>
      <c r="C2325" s="30" t="s">
        <v>145</v>
      </c>
      <c r="D2325" s="18" t="str">
        <f t="shared" si="107"/>
        <v>MAG-FRONT FENDER-ABS-OCEAN BLUE DM</v>
      </c>
      <c r="E2325" s="36">
        <v>28</v>
      </c>
      <c r="F2325" s="36">
        <f t="shared" si="106"/>
        <v>1</v>
      </c>
      <c r="G2325" s="56"/>
    </row>
    <row r="2326" spans="1:7" ht="13.8">
      <c r="A2326" s="165">
        <v>2519</v>
      </c>
      <c r="B2326" s="55">
        <v>45907</v>
      </c>
      <c r="C2326" s="30" t="s">
        <v>76</v>
      </c>
      <c r="D2326" s="18" t="str">
        <f t="shared" si="107"/>
        <v>Rear Bearing 6204LLU</v>
      </c>
      <c r="E2326" s="36">
        <v>18</v>
      </c>
      <c r="F2326" s="36">
        <f t="shared" si="106"/>
        <v>22</v>
      </c>
      <c r="G2326" s="56"/>
    </row>
    <row r="2327" spans="1:7" ht="13.8">
      <c r="A2327" s="165">
        <v>2549</v>
      </c>
      <c r="B2327" s="55">
        <v>45906</v>
      </c>
      <c r="C2327" s="30" t="s">
        <v>998</v>
      </c>
      <c r="D2327" s="18" t="str">
        <f t="shared" si="107"/>
        <v>90/90-12 Tyre MRF</v>
      </c>
      <c r="E2327" s="36">
        <v>28</v>
      </c>
      <c r="F2327" s="36">
        <f t="shared" si="106"/>
        <v>0</v>
      </c>
      <c r="G2327" s="56"/>
    </row>
    <row r="2328" spans="1:7" ht="13.8">
      <c r="A2328" s="165">
        <v>2545</v>
      </c>
      <c r="B2328" s="55">
        <v>45906</v>
      </c>
      <c r="C2328" s="64" t="s">
        <v>76</v>
      </c>
      <c r="D2328" s="18" t="str">
        <f t="shared" si="107"/>
        <v>Rear Bearing 6204LLU</v>
      </c>
      <c r="E2328" s="36">
        <v>18</v>
      </c>
      <c r="F2328" s="36">
        <f t="shared" si="106"/>
        <v>22</v>
      </c>
      <c r="G2328" s="56"/>
    </row>
    <row r="2329" spans="1:7" ht="13.8">
      <c r="A2329" s="165">
        <v>2545</v>
      </c>
      <c r="B2329" s="55">
        <v>45906</v>
      </c>
      <c r="C2329" s="64" t="s">
        <v>76</v>
      </c>
      <c r="D2329" s="18" t="str">
        <f t="shared" si="107"/>
        <v>Rear Bearing 6204LLU</v>
      </c>
      <c r="E2329" s="36">
        <v>18</v>
      </c>
      <c r="F2329" s="36">
        <f t="shared" si="106"/>
        <v>22</v>
      </c>
      <c r="G2329" s="56"/>
    </row>
    <row r="2330" spans="1:7" ht="13.8">
      <c r="A2330" s="165">
        <v>2545</v>
      </c>
      <c r="B2330" s="55">
        <v>45906</v>
      </c>
      <c r="C2330" s="64" t="s">
        <v>70</v>
      </c>
      <c r="D2330" s="18" t="str">
        <f t="shared" si="107"/>
        <v>Brake Shoe Magnus</v>
      </c>
      <c r="E2330" s="36">
        <v>18</v>
      </c>
      <c r="F2330" s="36">
        <f t="shared" si="106"/>
        <v>35</v>
      </c>
      <c r="G2330" s="56"/>
    </row>
    <row r="2331" spans="1:7" ht="13.8">
      <c r="A2331" s="165">
        <v>2545</v>
      </c>
      <c r="B2331" s="55">
        <v>45906</v>
      </c>
      <c r="C2331" s="64" t="s">
        <v>183</v>
      </c>
      <c r="D2331" s="18" t="str">
        <f t="shared" si="107"/>
        <v xml:space="preserve">3.00-10 ZOOM D TL42 J
</v>
      </c>
      <c r="E2331" s="36">
        <v>28</v>
      </c>
      <c r="F2331" s="36">
        <f t="shared" si="106"/>
        <v>0</v>
      </c>
      <c r="G2331" s="56"/>
    </row>
    <row r="2332" spans="1:7" ht="13.8">
      <c r="A2332" s="165">
        <v>2544</v>
      </c>
      <c r="B2332" s="55">
        <v>45905</v>
      </c>
      <c r="C2332" s="64" t="s">
        <v>82</v>
      </c>
      <c r="D2332" s="18" t="str">
        <f t="shared" si="107"/>
        <v>MAGNUS HS-Front Brake Cable</v>
      </c>
      <c r="E2332" s="36">
        <v>28</v>
      </c>
      <c r="F2332" s="36">
        <f t="shared" si="106"/>
        <v>8</v>
      </c>
      <c r="G2332" s="56"/>
    </row>
    <row r="2333" spans="1:7" ht="13.8">
      <c r="A2333" s="165">
        <v>2544</v>
      </c>
      <c r="B2333" s="55">
        <v>45905</v>
      </c>
      <c r="C2333" s="64" t="s">
        <v>81</v>
      </c>
      <c r="D2333" s="18" t="str">
        <f t="shared" si="107"/>
        <v>MAGNUS HS-Front HBS  Brake Cable</v>
      </c>
      <c r="E2333" s="36">
        <v>28</v>
      </c>
      <c r="F2333" s="36">
        <f t="shared" si="106"/>
        <v>5</v>
      </c>
      <c r="G2333" s="56"/>
    </row>
    <row r="2334" spans="1:7" ht="13.8">
      <c r="A2334" s="165">
        <v>2544</v>
      </c>
      <c r="B2334" s="55">
        <v>45905</v>
      </c>
      <c r="C2334" s="64" t="s">
        <v>64</v>
      </c>
      <c r="D2334" s="18" t="str">
        <f t="shared" si="107"/>
        <v>Front Bearing Kit 6201RS (Pair)</v>
      </c>
      <c r="E2334" s="36">
        <v>18</v>
      </c>
      <c r="F2334" s="36">
        <f t="shared" si="106"/>
        <v>6</v>
      </c>
      <c r="G2334" s="56"/>
    </row>
    <row r="2335" spans="1:7" ht="13.8">
      <c r="A2335" s="165">
        <v>2537</v>
      </c>
      <c r="B2335" s="55">
        <v>45905</v>
      </c>
      <c r="C2335" s="64" t="s">
        <v>524</v>
      </c>
      <c r="D2335" s="18" t="str">
        <f t="shared" si="107"/>
        <v>Charger -60V7.5A LI DM- REFURBISHED</v>
      </c>
      <c r="E2335" s="36" t="e">
        <v>#N/A</v>
      </c>
      <c r="F2335" s="36">
        <f t="shared" si="106"/>
        <v>1</v>
      </c>
      <c r="G2335" s="56" t="s">
        <v>9608</v>
      </c>
    </row>
    <row r="2336" spans="1:7" ht="13.8">
      <c r="A2336" s="165">
        <v>2537</v>
      </c>
      <c r="B2336" s="55">
        <v>45905</v>
      </c>
      <c r="C2336" s="64" t="s">
        <v>111</v>
      </c>
      <c r="D2336" s="18" t="str">
        <f t="shared" si="107"/>
        <v>CHARGING SOCKET+10AFB FUSE+3PF250</v>
      </c>
      <c r="E2336" s="36">
        <v>18</v>
      </c>
      <c r="F2336" s="36">
        <f t="shared" si="106"/>
        <v>2</v>
      </c>
      <c r="G2336" s="56"/>
    </row>
    <row r="2337" spans="1:7" ht="13.8">
      <c r="A2337" s="165">
        <v>2537</v>
      </c>
      <c r="B2337" s="55">
        <v>45905</v>
      </c>
      <c r="C2337" s="64" t="s">
        <v>72</v>
      </c>
      <c r="D2337" s="18" t="str">
        <f t="shared" si="107"/>
        <v>Zeal-Converter-48/60V-12V DCDC DM</v>
      </c>
      <c r="E2337" s="36">
        <v>28</v>
      </c>
      <c r="F2337" s="36">
        <f t="shared" si="106"/>
        <v>0</v>
      </c>
      <c r="G2337" s="56"/>
    </row>
    <row r="2338" spans="1:7" ht="13.8">
      <c r="A2338" s="165">
        <v>2542</v>
      </c>
      <c r="B2338" s="55">
        <v>45905</v>
      </c>
      <c r="C2338" s="64" t="s">
        <v>62</v>
      </c>
      <c r="D2338" s="18" t="str">
        <f t="shared" si="107"/>
        <v>MAGNUS-LOCK SET-PAVNA DM</v>
      </c>
      <c r="E2338" s="36">
        <v>18</v>
      </c>
      <c r="F2338" s="36">
        <f t="shared" si="106"/>
        <v>4</v>
      </c>
      <c r="G2338" s="56"/>
    </row>
    <row r="2339" spans="1:7" ht="13.8">
      <c r="A2339" s="165" t="s">
        <v>9609</v>
      </c>
      <c r="B2339" s="55">
        <v>45904</v>
      </c>
      <c r="C2339" s="64" t="s">
        <v>129</v>
      </c>
      <c r="D2339" s="18" t="str">
        <f t="shared" si="107"/>
        <v>Rear View Mirror Winner Magnus</v>
      </c>
      <c r="E2339" s="36">
        <v>18</v>
      </c>
      <c r="F2339" s="36">
        <f t="shared" si="106"/>
        <v>34</v>
      </c>
      <c r="G2339" s="56"/>
    </row>
    <row r="2340" spans="1:7" ht="13.8">
      <c r="A2340" s="165">
        <v>2524</v>
      </c>
      <c r="B2340" s="55">
        <v>45904</v>
      </c>
      <c r="C2340" s="64" t="s">
        <v>129</v>
      </c>
      <c r="D2340" s="18" t="str">
        <f t="shared" si="107"/>
        <v>Rear View Mirror Winner Magnus</v>
      </c>
      <c r="E2340" s="36">
        <v>18</v>
      </c>
      <c r="F2340" s="36">
        <f t="shared" si="106"/>
        <v>34</v>
      </c>
      <c r="G2340" s="56"/>
    </row>
    <row r="2341" spans="1:7" ht="13.8">
      <c r="A2341" s="165">
        <v>2524</v>
      </c>
      <c r="B2341" s="55">
        <v>45904</v>
      </c>
      <c r="C2341" s="64" t="s">
        <v>176</v>
      </c>
      <c r="D2341" s="18" t="str">
        <f t="shared" si="107"/>
        <v>MCB</v>
      </c>
      <c r="E2341" s="36"/>
      <c r="F2341" s="36">
        <f t="shared" si="106"/>
        <v>0</v>
      </c>
      <c r="G2341" s="56"/>
    </row>
    <row r="2342" spans="1:7" ht="13.8">
      <c r="A2342" s="165">
        <v>2541</v>
      </c>
      <c r="B2342" s="55">
        <v>45904</v>
      </c>
      <c r="C2342" s="64" t="s">
        <v>64</v>
      </c>
      <c r="D2342" s="18" t="str">
        <f t="shared" si="107"/>
        <v>Front Bearing Kit 6201RS (Pair)</v>
      </c>
      <c r="E2342" s="36">
        <v>18</v>
      </c>
      <c r="F2342" s="36">
        <f t="shared" si="106"/>
        <v>6</v>
      </c>
      <c r="G2342" s="56"/>
    </row>
    <row r="2343" spans="1:7" ht="13.8">
      <c r="A2343" s="165">
        <v>2535</v>
      </c>
      <c r="B2343" s="55">
        <v>45903</v>
      </c>
      <c r="C2343" s="64" t="s">
        <v>62</v>
      </c>
      <c r="D2343" s="18" t="str">
        <f t="shared" si="107"/>
        <v>MAGNUS-LOCK SET-PAVNA DM</v>
      </c>
      <c r="E2343" s="36">
        <v>18</v>
      </c>
      <c r="F2343" s="36">
        <f t="shared" si="106"/>
        <v>4</v>
      </c>
      <c r="G2343" s="56"/>
    </row>
    <row r="2344" spans="1:7" ht="13.8">
      <c r="A2344" s="165">
        <v>2535</v>
      </c>
      <c r="B2344" s="55">
        <v>45903</v>
      </c>
      <c r="C2344" s="64" t="s">
        <v>82</v>
      </c>
      <c r="D2344" s="18" t="str">
        <f t="shared" si="107"/>
        <v>MAGNUS HS-Front Brake Cable</v>
      </c>
      <c r="E2344" s="36">
        <v>28</v>
      </c>
      <c r="F2344" s="36">
        <f t="shared" si="106"/>
        <v>8</v>
      </c>
      <c r="G2344" s="56"/>
    </row>
    <row r="2345" spans="1:7" ht="13.8">
      <c r="A2345" s="165">
        <v>2535</v>
      </c>
      <c r="B2345" s="55">
        <v>45903</v>
      </c>
      <c r="C2345" s="64" t="s">
        <v>81</v>
      </c>
      <c r="D2345" s="18" t="str">
        <f t="shared" si="107"/>
        <v>MAGNUS HS-Front HBS  Brake Cable</v>
      </c>
      <c r="E2345" s="36">
        <v>28</v>
      </c>
      <c r="F2345" s="36">
        <f t="shared" si="106"/>
        <v>5</v>
      </c>
      <c r="G2345" s="56"/>
    </row>
    <row r="2346" spans="1:7" ht="13.8">
      <c r="A2346" s="165">
        <v>2540</v>
      </c>
      <c r="B2346" s="55">
        <v>45903</v>
      </c>
      <c r="C2346" s="64" t="s">
        <v>62</v>
      </c>
      <c r="D2346" s="18" t="str">
        <f t="shared" si="107"/>
        <v>MAGNUS-LOCK SET-PAVNA DM</v>
      </c>
      <c r="E2346" s="36">
        <v>18</v>
      </c>
      <c r="F2346" s="36">
        <f t="shared" si="106"/>
        <v>4</v>
      </c>
      <c r="G2346" s="56"/>
    </row>
    <row r="2347" spans="1:7" ht="13.8">
      <c r="A2347" s="165">
        <v>2520</v>
      </c>
      <c r="B2347" s="55">
        <v>45902</v>
      </c>
      <c r="C2347" s="64" t="s">
        <v>51</v>
      </c>
      <c r="D2347" s="18" t="str">
        <f t="shared" si="107"/>
        <v>NEXUS OIL PALCO 80W90 120Ml</v>
      </c>
      <c r="E2347" s="36">
        <v>18</v>
      </c>
      <c r="F2347" s="36">
        <f t="shared" si="106"/>
        <v>4</v>
      </c>
      <c r="G2347" s="56"/>
    </row>
    <row r="2348" spans="1:7" ht="13.8">
      <c r="A2348" s="165">
        <v>2533</v>
      </c>
      <c r="B2348" s="55">
        <v>45902</v>
      </c>
      <c r="C2348" s="64" t="s">
        <v>76</v>
      </c>
      <c r="D2348" s="18" t="str">
        <f t="shared" si="107"/>
        <v>Rear Bearing 6204LLU</v>
      </c>
      <c r="E2348" s="36">
        <v>18</v>
      </c>
      <c r="F2348" s="36">
        <f t="shared" si="106"/>
        <v>22</v>
      </c>
      <c r="G2348" s="56"/>
    </row>
    <row r="2349" spans="1:7" ht="13.8">
      <c r="A2349" s="165">
        <v>2531</v>
      </c>
      <c r="B2349" s="55">
        <v>45902</v>
      </c>
      <c r="C2349" s="64" t="s">
        <v>76</v>
      </c>
      <c r="D2349" s="18" t="str">
        <f t="shared" si="107"/>
        <v>Rear Bearing 6204LLU</v>
      </c>
      <c r="E2349" s="36">
        <v>18</v>
      </c>
      <c r="F2349" s="36">
        <f t="shared" si="106"/>
        <v>22</v>
      </c>
      <c r="G2349" s="56"/>
    </row>
    <row r="2350" spans="1:7" ht="13.8">
      <c r="A2350" s="165">
        <v>2531</v>
      </c>
      <c r="B2350" s="55">
        <v>45902</v>
      </c>
      <c r="C2350" s="64" t="s">
        <v>76</v>
      </c>
      <c r="D2350" s="18" t="str">
        <f t="shared" si="107"/>
        <v>Rear Bearing 6204LLU</v>
      </c>
      <c r="E2350" s="36">
        <v>18</v>
      </c>
      <c r="F2350" s="36">
        <f t="shared" si="106"/>
        <v>22</v>
      </c>
      <c r="G2350" s="56"/>
    </row>
    <row r="2351" spans="1:7" ht="13.8">
      <c r="A2351" s="165">
        <v>2536</v>
      </c>
      <c r="B2351" s="55">
        <v>45902</v>
      </c>
      <c r="C2351" s="64" t="s">
        <v>116</v>
      </c>
      <c r="D2351" s="18" t="str">
        <f t="shared" si="107"/>
        <v>CHARGING SOCKET-CHOGORI-M</v>
      </c>
      <c r="E2351" s="36">
        <v>18</v>
      </c>
      <c r="F2351" s="36">
        <f t="shared" si="106"/>
        <v>2</v>
      </c>
      <c r="G2351" s="56"/>
    </row>
    <row r="2352" spans="1:7" ht="13.8">
      <c r="A2352" s="165">
        <v>2527</v>
      </c>
      <c r="B2352" s="55">
        <v>45900</v>
      </c>
      <c r="C2352" s="64" t="s">
        <v>70</v>
      </c>
      <c r="D2352" s="18" t="str">
        <f t="shared" si="107"/>
        <v>Brake Shoe Magnus</v>
      </c>
      <c r="E2352" s="36">
        <v>18</v>
      </c>
      <c r="F2352" s="36">
        <f t="shared" si="106"/>
        <v>35</v>
      </c>
      <c r="G2352" s="56"/>
    </row>
    <row r="2353" spans="1:7" ht="13.8">
      <c r="A2353" s="165">
        <v>2527</v>
      </c>
      <c r="B2353" s="55">
        <v>45900</v>
      </c>
      <c r="C2353" s="64" t="s">
        <v>227</v>
      </c>
      <c r="D2353" s="18" t="str">
        <f t="shared" si="107"/>
        <v>MAG-INS.CLUSTER CVR FRNT-ABS-OCEAN BL DM</v>
      </c>
      <c r="E2353" s="36">
        <v>28</v>
      </c>
      <c r="F2353" s="36">
        <f t="shared" si="106"/>
        <v>2</v>
      </c>
      <c r="G2353" s="56"/>
    </row>
    <row r="2354" spans="1:7" ht="13.8">
      <c r="A2354" s="165">
        <v>2527</v>
      </c>
      <c r="B2354" s="55">
        <v>45900</v>
      </c>
      <c r="C2354" s="64" t="s">
        <v>154</v>
      </c>
      <c r="D2354" s="18" t="str">
        <f t="shared" si="107"/>
        <v>MAG-INS.CLUSTER CVR REAR-ABS-OCEAN BL DM</v>
      </c>
      <c r="E2354" s="36">
        <v>28</v>
      </c>
      <c r="F2354" s="36">
        <f t="shared" si="106"/>
        <v>2</v>
      </c>
      <c r="G2354" s="56"/>
    </row>
    <row r="2355" spans="1:7" ht="13.8">
      <c r="A2355" s="165">
        <v>2527</v>
      </c>
      <c r="B2355" s="55">
        <v>45900</v>
      </c>
      <c r="C2355" s="64" t="s">
        <v>62</v>
      </c>
      <c r="D2355" s="18" t="str">
        <f t="shared" si="107"/>
        <v>MAGNUS-LOCK SET-PAVNA DM</v>
      </c>
      <c r="E2355" s="36">
        <v>18</v>
      </c>
      <c r="F2355" s="36">
        <f t="shared" si="106"/>
        <v>4</v>
      </c>
      <c r="G2355" s="56"/>
    </row>
    <row r="2356" spans="1:7" ht="13.8">
      <c r="A2356" s="165">
        <v>2527</v>
      </c>
      <c r="B2356" s="55">
        <v>45900</v>
      </c>
      <c r="C2356" s="30" t="s">
        <v>1088</v>
      </c>
      <c r="D2356" s="18" t="str">
        <f t="shared" si="107"/>
        <v>Auto Socket Magnus</v>
      </c>
      <c r="E2356" s="36">
        <v>18</v>
      </c>
      <c r="F2356" s="36">
        <f t="shared" si="106"/>
        <v>1</v>
      </c>
      <c r="G2356" s="56"/>
    </row>
    <row r="2357" spans="1:7" ht="13.8">
      <c r="A2357" s="165">
        <v>2523</v>
      </c>
      <c r="B2357" s="55">
        <v>45900</v>
      </c>
      <c r="C2357" s="64" t="s">
        <v>70</v>
      </c>
      <c r="D2357" s="18" t="str">
        <f t="shared" si="107"/>
        <v>Brake Shoe Magnus</v>
      </c>
      <c r="E2357" s="36">
        <v>18</v>
      </c>
      <c r="F2357" s="36">
        <f t="shared" si="106"/>
        <v>35</v>
      </c>
      <c r="G2357" s="56"/>
    </row>
    <row r="2358" spans="1:7" ht="13.8">
      <c r="A2358" s="165">
        <v>2529</v>
      </c>
      <c r="B2358" s="55">
        <v>45900</v>
      </c>
      <c r="C2358" s="30" t="s">
        <v>408</v>
      </c>
      <c r="D2358" s="18" t="str">
        <f t="shared" si="107"/>
        <v>BRAKE SENSOR</v>
      </c>
      <c r="E2358" s="36">
        <v>18</v>
      </c>
      <c r="F2358" s="36">
        <f t="shared" si="106"/>
        <v>-4</v>
      </c>
      <c r="G2358" s="56"/>
    </row>
    <row r="2359" spans="1:7" ht="13.8">
      <c r="A2359" s="165">
        <v>2529</v>
      </c>
      <c r="B2359" s="55">
        <v>45900</v>
      </c>
      <c r="C2359" s="30" t="s">
        <v>82</v>
      </c>
      <c r="D2359" s="18" t="str">
        <f t="shared" si="107"/>
        <v>MAGNUS HS-Front Brake Cable</v>
      </c>
      <c r="E2359" s="36">
        <v>28</v>
      </c>
      <c r="F2359" s="36">
        <f t="shared" si="106"/>
        <v>8</v>
      </c>
      <c r="G2359" s="56"/>
    </row>
    <row r="2360" spans="1:7" ht="13.8">
      <c r="A2360" s="165">
        <v>2529</v>
      </c>
      <c r="B2360" s="55">
        <v>45900</v>
      </c>
      <c r="C2360" s="64" t="s">
        <v>183</v>
      </c>
      <c r="D2360" s="18" t="str">
        <f t="shared" si="107"/>
        <v xml:space="preserve">3.00-10 ZOOM D TL42 J
</v>
      </c>
      <c r="E2360" s="36">
        <v>28</v>
      </c>
      <c r="F2360" s="36">
        <f t="shared" si="106"/>
        <v>0</v>
      </c>
      <c r="G2360" s="56"/>
    </row>
    <row r="2361" spans="1:7" ht="13.8">
      <c r="A2361" s="165">
        <v>2529</v>
      </c>
      <c r="B2361" s="55">
        <v>45900</v>
      </c>
      <c r="C2361" s="30" t="s">
        <v>64</v>
      </c>
      <c r="D2361" s="18" t="str">
        <f t="shared" si="107"/>
        <v>Front Bearing Kit 6201RS (Pair)</v>
      </c>
      <c r="E2361" s="36">
        <v>18</v>
      </c>
      <c r="F2361" s="36">
        <f t="shared" si="106"/>
        <v>6</v>
      </c>
      <c r="G2361" s="56"/>
    </row>
    <row r="2362" spans="1:7" ht="13.8">
      <c r="A2362" s="165">
        <v>2529</v>
      </c>
      <c r="B2362" s="55">
        <v>45900</v>
      </c>
      <c r="C2362" s="30" t="s">
        <v>64</v>
      </c>
      <c r="D2362" s="18" t="str">
        <f t="shared" si="107"/>
        <v>Front Bearing Kit 6201RS (Pair)</v>
      </c>
      <c r="E2362" s="36">
        <v>18</v>
      </c>
      <c r="F2362" s="36">
        <f t="shared" si="106"/>
        <v>6</v>
      </c>
      <c r="G2362" s="56"/>
    </row>
    <row r="2363" spans="1:7" ht="13.8">
      <c r="A2363" s="165">
        <v>2529</v>
      </c>
      <c r="B2363" s="55">
        <v>45900</v>
      </c>
      <c r="C2363" s="30" t="s">
        <v>76</v>
      </c>
      <c r="D2363" s="18" t="str">
        <f t="shared" si="107"/>
        <v>Rear Bearing 6204LLU</v>
      </c>
      <c r="E2363" s="36">
        <v>18</v>
      </c>
      <c r="F2363" s="36">
        <f t="shared" si="106"/>
        <v>22</v>
      </c>
      <c r="G2363" s="56"/>
    </row>
    <row r="2364" spans="1:7" ht="13.8">
      <c r="A2364" s="165">
        <v>2529</v>
      </c>
      <c r="B2364" s="55">
        <v>45900</v>
      </c>
      <c r="C2364" s="30" t="s">
        <v>76</v>
      </c>
      <c r="D2364" s="18" t="str">
        <f t="shared" si="107"/>
        <v>Rear Bearing 6204LLU</v>
      </c>
      <c r="E2364" s="36">
        <v>18</v>
      </c>
      <c r="F2364" s="36">
        <f t="shared" si="106"/>
        <v>22</v>
      </c>
      <c r="G2364" s="56"/>
    </row>
    <row r="2365" spans="1:7" ht="13.8">
      <c r="A2365" s="165">
        <v>2529</v>
      </c>
      <c r="B2365" s="55">
        <v>45900</v>
      </c>
      <c r="C2365" s="64" t="s">
        <v>70</v>
      </c>
      <c r="D2365" s="18" t="str">
        <f t="shared" si="107"/>
        <v>Brake Shoe Magnus</v>
      </c>
      <c r="E2365" s="36">
        <v>18</v>
      </c>
      <c r="F2365" s="36">
        <f t="shared" ref="F2365:F2428" si="108">VLOOKUP(C2365,Old,8,FALSE)</f>
        <v>35</v>
      </c>
      <c r="G2365" s="56"/>
    </row>
    <row r="2366" spans="1:7" ht="13.8">
      <c r="A2366" s="165">
        <v>2529</v>
      </c>
      <c r="B2366" s="55">
        <v>45900</v>
      </c>
      <c r="C2366" s="64" t="s">
        <v>70</v>
      </c>
      <c r="D2366" s="18" t="str">
        <f t="shared" si="107"/>
        <v>Brake Shoe Magnus</v>
      </c>
      <c r="E2366" s="36">
        <v>18</v>
      </c>
      <c r="F2366" s="36">
        <f t="shared" si="108"/>
        <v>35</v>
      </c>
      <c r="G2366" s="56"/>
    </row>
    <row r="2367" spans="1:7" ht="13.8">
      <c r="A2367" s="165">
        <v>2526</v>
      </c>
      <c r="B2367" s="55">
        <v>45899</v>
      </c>
      <c r="C2367" s="30" t="s">
        <v>62</v>
      </c>
      <c r="D2367" s="18" t="str">
        <f t="shared" si="107"/>
        <v>MAGNUS-LOCK SET-PAVNA DM</v>
      </c>
      <c r="E2367" s="36">
        <v>18</v>
      </c>
      <c r="F2367" s="36">
        <f t="shared" si="108"/>
        <v>4</v>
      </c>
      <c r="G2367" s="56"/>
    </row>
    <row r="2368" spans="1:7" ht="13.8">
      <c r="A2368" s="165">
        <v>2526</v>
      </c>
      <c r="B2368" s="55">
        <v>45899</v>
      </c>
      <c r="C2368" s="30" t="s">
        <v>1088</v>
      </c>
      <c r="D2368" s="18" t="str">
        <f t="shared" si="107"/>
        <v>Auto Socket Magnus</v>
      </c>
      <c r="E2368" s="36">
        <v>18</v>
      </c>
      <c r="F2368" s="36">
        <f t="shared" si="108"/>
        <v>1</v>
      </c>
      <c r="G2368" s="56"/>
    </row>
    <row r="2369" spans="1:7" ht="13.8">
      <c r="A2369" s="165">
        <v>2525</v>
      </c>
      <c r="B2369" s="55">
        <v>45899</v>
      </c>
      <c r="C2369" s="30" t="s">
        <v>76</v>
      </c>
      <c r="D2369" s="18" t="str">
        <f t="shared" ref="D2369:D2432" si="109">VLOOKUP(C2369,Old,2,FALSE)</f>
        <v>Rear Bearing 6204LLU</v>
      </c>
      <c r="E2369" s="36">
        <v>18</v>
      </c>
      <c r="F2369" s="36">
        <f t="shared" si="108"/>
        <v>22</v>
      </c>
      <c r="G2369" s="56"/>
    </row>
    <row r="2370" spans="1:7" ht="13.8">
      <c r="A2370" s="165">
        <v>2477</v>
      </c>
      <c r="B2370" s="55">
        <v>45898</v>
      </c>
      <c r="C2370" s="30" t="s">
        <v>111</v>
      </c>
      <c r="D2370" s="18" t="str">
        <f t="shared" si="109"/>
        <v>CHARGING SOCKET+10AFB FUSE+3PF250</v>
      </c>
      <c r="E2370" s="36">
        <v>18</v>
      </c>
      <c r="F2370" s="36">
        <f t="shared" si="108"/>
        <v>2</v>
      </c>
      <c r="G2370" s="56"/>
    </row>
    <row r="2371" spans="1:7" ht="13.8">
      <c r="A2371" s="165">
        <v>2522</v>
      </c>
      <c r="B2371" s="55">
        <v>45898</v>
      </c>
      <c r="C2371" s="30" t="s">
        <v>62</v>
      </c>
      <c r="D2371" s="18" t="str">
        <f t="shared" si="109"/>
        <v>MAGNUS-LOCK SET-PAVNA DM</v>
      </c>
      <c r="E2371" s="36">
        <v>18</v>
      </c>
      <c r="F2371" s="36">
        <f t="shared" si="108"/>
        <v>4</v>
      </c>
      <c r="G2371" s="56"/>
    </row>
    <row r="2372" spans="1:7" ht="13.8">
      <c r="A2372" s="165">
        <v>2517</v>
      </c>
      <c r="B2372" s="55">
        <v>45897</v>
      </c>
      <c r="C2372" s="30" t="s">
        <v>268</v>
      </c>
      <c r="D2372" s="18" t="str">
        <f t="shared" si="109"/>
        <v>MAG-FRONT PANEL RH-ABS-OCEAN BLUE DM</v>
      </c>
      <c r="E2372" s="36">
        <v>28</v>
      </c>
      <c r="F2372" s="36">
        <f t="shared" si="108"/>
        <v>1</v>
      </c>
      <c r="G2372" s="56"/>
    </row>
    <row r="2373" spans="1:7" ht="13.8">
      <c r="A2373" s="165">
        <v>2517</v>
      </c>
      <c r="B2373" s="55">
        <v>45897</v>
      </c>
      <c r="C2373" s="30" t="s">
        <v>1093</v>
      </c>
      <c r="D2373" s="18" t="str">
        <f t="shared" si="109"/>
        <v>Grip Cover</v>
      </c>
      <c r="E2373" s="36"/>
      <c r="F2373" s="36">
        <f t="shared" si="108"/>
        <v>5</v>
      </c>
      <c r="G2373" s="56"/>
    </row>
    <row r="2374" spans="1:7" ht="13.8">
      <c r="A2374" s="165">
        <v>2514</v>
      </c>
      <c r="B2374" s="55">
        <v>45897</v>
      </c>
      <c r="C2374" s="30" t="s">
        <v>64</v>
      </c>
      <c r="D2374" s="18" t="str">
        <f t="shared" si="109"/>
        <v>Front Bearing Kit 6201RS (Pair)</v>
      </c>
      <c r="E2374" s="36">
        <v>18</v>
      </c>
      <c r="F2374" s="36">
        <f t="shared" si="108"/>
        <v>6</v>
      </c>
      <c r="G2374" s="56"/>
    </row>
    <row r="2375" spans="1:7" ht="13.8">
      <c r="A2375" s="165">
        <v>2514</v>
      </c>
      <c r="B2375" s="55">
        <v>45897</v>
      </c>
      <c r="C2375" s="30" t="s">
        <v>129</v>
      </c>
      <c r="D2375" s="18" t="str">
        <f t="shared" si="109"/>
        <v>Rear View Mirror Winner Magnus</v>
      </c>
      <c r="E2375" s="36">
        <v>18</v>
      </c>
      <c r="F2375" s="36">
        <f t="shared" si="108"/>
        <v>34</v>
      </c>
      <c r="G2375" s="56"/>
    </row>
    <row r="2376" spans="1:7" ht="13.8">
      <c r="A2376" s="165">
        <v>2512</v>
      </c>
      <c r="B2376" s="55">
        <v>45897</v>
      </c>
      <c r="C2376" s="14" t="s">
        <v>44</v>
      </c>
      <c r="D2376" s="18" t="str">
        <f t="shared" si="109"/>
        <v>MAG-FORK STEM RACER-ID30-CH STEEL</v>
      </c>
      <c r="E2376" s="36">
        <v>28</v>
      </c>
      <c r="F2376" s="36">
        <f t="shared" si="108"/>
        <v>9</v>
      </c>
      <c r="G2376" s="56"/>
    </row>
    <row r="2377" spans="1:7" ht="13.8">
      <c r="A2377" s="165">
        <v>2512</v>
      </c>
      <c r="B2377" s="55">
        <v>45897</v>
      </c>
      <c r="C2377" s="14" t="s">
        <v>56</v>
      </c>
      <c r="D2377" s="18" t="str">
        <f t="shared" si="109"/>
        <v>MAG-BOTTOM RACER CUP-CH STEEL</v>
      </c>
      <c r="E2377" s="36">
        <v>28</v>
      </c>
      <c r="F2377" s="36">
        <f t="shared" si="108"/>
        <v>9</v>
      </c>
      <c r="G2377" s="56"/>
    </row>
    <row r="2378" spans="1:7" ht="13.8">
      <c r="A2378" s="165">
        <v>2512</v>
      </c>
      <c r="B2378" s="55">
        <v>45897</v>
      </c>
      <c r="C2378" s="14" t="s">
        <v>61</v>
      </c>
      <c r="D2378" s="18" t="str">
        <f t="shared" si="109"/>
        <v>MAG-TOP RACER CUP-CH STEEL</v>
      </c>
      <c r="E2378" s="36">
        <v>28</v>
      </c>
      <c r="F2378" s="36">
        <f t="shared" si="108"/>
        <v>9</v>
      </c>
      <c r="G2378" s="56"/>
    </row>
    <row r="2379" spans="1:7" ht="13.8">
      <c r="A2379" s="165">
        <v>2512</v>
      </c>
      <c r="B2379" s="55">
        <v>45897</v>
      </c>
      <c r="C2379" s="14" t="s">
        <v>66</v>
      </c>
      <c r="D2379" s="18" t="str">
        <f t="shared" si="109"/>
        <v>20X4MM MAG-RACER BALL&amp;CAGE-4MM-TOP</v>
      </c>
      <c r="E2379" s="36">
        <v>28</v>
      </c>
      <c r="F2379" s="36">
        <f t="shared" si="108"/>
        <v>9</v>
      </c>
      <c r="G2379" s="56"/>
    </row>
    <row r="2380" spans="1:7" ht="13.8">
      <c r="A2380" s="165">
        <v>2512</v>
      </c>
      <c r="B2380" s="55">
        <v>45897</v>
      </c>
      <c r="C2380" s="14" t="s">
        <v>73</v>
      </c>
      <c r="D2380" s="18" t="str">
        <f t="shared" si="109"/>
        <v>14X6.35MAG-RACER BALL 6.35MM-BEARING-BTM</v>
      </c>
      <c r="E2380" s="36">
        <v>28</v>
      </c>
      <c r="F2380" s="36">
        <f t="shared" si="108"/>
        <v>9</v>
      </c>
      <c r="G2380" s="56"/>
    </row>
    <row r="2381" spans="1:7" ht="13.8">
      <c r="A2381" s="165">
        <v>2512</v>
      </c>
      <c r="B2381" s="55">
        <v>45897</v>
      </c>
      <c r="C2381" s="14" t="s">
        <v>78</v>
      </c>
      <c r="D2381" s="18" t="str">
        <f t="shared" si="109"/>
        <v>ZEAL/REO-RACER NUT-M24X3 HEX 32 MM-YZP</v>
      </c>
      <c r="E2381" s="36">
        <v>28</v>
      </c>
      <c r="F2381" s="36">
        <f t="shared" si="108"/>
        <v>9</v>
      </c>
      <c r="G2381" s="56"/>
    </row>
    <row r="2382" spans="1:7" ht="13.8">
      <c r="A2382" s="165">
        <v>2512</v>
      </c>
      <c r="B2382" s="55">
        <v>45897</v>
      </c>
      <c r="C2382" s="14" t="s">
        <v>83</v>
      </c>
      <c r="D2382" s="18" t="str">
        <f t="shared" si="109"/>
        <v>ZEAL/REO-RACER NUT-M24X3 HEX 46 MM-YZP</v>
      </c>
      <c r="E2382" s="36">
        <v>28</v>
      </c>
      <c r="F2382" s="36">
        <f t="shared" si="108"/>
        <v>9</v>
      </c>
      <c r="G2382" s="56"/>
    </row>
    <row r="2383" spans="1:7" ht="13.8">
      <c r="A2383" s="165">
        <v>2512</v>
      </c>
      <c r="B2383" s="55">
        <v>45897</v>
      </c>
      <c r="C2383" s="14" t="s">
        <v>88</v>
      </c>
      <c r="D2383" s="18" t="str">
        <f t="shared" si="109"/>
        <v>FORK RACER DUST CAP-PP</v>
      </c>
      <c r="E2383" s="36">
        <v>28</v>
      </c>
      <c r="F2383" s="36">
        <f t="shared" si="108"/>
        <v>20</v>
      </c>
      <c r="G2383" s="56"/>
    </row>
    <row r="2384" spans="1:7" ht="13.8">
      <c r="A2384" s="165">
        <v>2512</v>
      </c>
      <c r="B2384" s="55">
        <v>45897</v>
      </c>
      <c r="C2384" s="14" t="s">
        <v>400</v>
      </c>
      <c r="D2384" s="18" t="str">
        <f t="shared" si="109"/>
        <v>MAG-FRONT FENDER-ABS-GALACTIC GREY</v>
      </c>
      <c r="E2384" s="36">
        <v>28</v>
      </c>
      <c r="F2384" s="36">
        <f t="shared" si="108"/>
        <v>0</v>
      </c>
      <c r="G2384" s="56"/>
    </row>
    <row r="2385" spans="1:7" ht="13.8">
      <c r="A2385" s="165">
        <v>2512</v>
      </c>
      <c r="B2385" s="55">
        <v>45897</v>
      </c>
      <c r="C2385" s="14" t="s">
        <v>48</v>
      </c>
      <c r="D2385" s="18" t="str">
        <f t="shared" si="109"/>
        <v>BRAKE LEVER RH-ALU BLK PC -ADVIK</v>
      </c>
      <c r="E2385" s="36">
        <v>28</v>
      </c>
      <c r="F2385" s="36">
        <f t="shared" si="108"/>
        <v>1</v>
      </c>
      <c r="G2385" s="56"/>
    </row>
    <row r="2386" spans="1:7" ht="13.8">
      <c r="A2386" s="165">
        <v>2512</v>
      </c>
      <c r="B2386" s="55">
        <v>45897</v>
      </c>
      <c r="C2386" s="14" t="s">
        <v>160</v>
      </c>
      <c r="D2386" s="18" t="str">
        <f t="shared" si="109"/>
        <v>BRAKE LEVER CBS ASSY WITH BSS-LH-PC</v>
      </c>
      <c r="E2386" s="36">
        <v>28</v>
      </c>
      <c r="F2386" s="36">
        <f t="shared" si="108"/>
        <v>-1</v>
      </c>
      <c r="G2386" s="56"/>
    </row>
    <row r="2387" spans="1:7" ht="13.8">
      <c r="A2387" s="165">
        <v>2512</v>
      </c>
      <c r="B2387" s="55">
        <v>45897</v>
      </c>
      <c r="C2387" s="14" t="s">
        <v>76</v>
      </c>
      <c r="D2387" s="18" t="str">
        <f t="shared" si="109"/>
        <v>Rear Bearing 6204LLU</v>
      </c>
      <c r="E2387" s="36">
        <v>18</v>
      </c>
      <c r="F2387" s="36">
        <f t="shared" si="108"/>
        <v>22</v>
      </c>
      <c r="G2387" s="56"/>
    </row>
    <row r="2388" spans="1:7" ht="13.8">
      <c r="A2388" s="165">
        <v>2512</v>
      </c>
      <c r="B2388" s="55">
        <v>45897</v>
      </c>
      <c r="C2388" s="14" t="s">
        <v>76</v>
      </c>
      <c r="D2388" s="18" t="str">
        <f t="shared" si="109"/>
        <v>Rear Bearing 6204LLU</v>
      </c>
      <c r="E2388" s="36">
        <v>18</v>
      </c>
      <c r="F2388" s="36">
        <f t="shared" si="108"/>
        <v>22</v>
      </c>
      <c r="G2388" s="56"/>
    </row>
    <row r="2389" spans="1:7" ht="13.8">
      <c r="A2389" s="165">
        <v>2512</v>
      </c>
      <c r="B2389" s="55">
        <v>45897</v>
      </c>
      <c r="C2389" s="14" t="s">
        <v>64</v>
      </c>
      <c r="D2389" s="18" t="str">
        <f t="shared" si="109"/>
        <v>Front Bearing Kit 6201RS (Pair)</v>
      </c>
      <c r="E2389" s="36">
        <v>18</v>
      </c>
      <c r="F2389" s="36">
        <f t="shared" si="108"/>
        <v>6</v>
      </c>
      <c r="G2389" s="56"/>
    </row>
    <row r="2390" spans="1:7" ht="13.8">
      <c r="A2390" s="165">
        <v>2505</v>
      </c>
      <c r="B2390" s="55">
        <v>45896</v>
      </c>
      <c r="C2390" s="30" t="s">
        <v>132</v>
      </c>
      <c r="D2390" s="18" t="str">
        <f t="shared" si="109"/>
        <v>Zeal-Throttle-Black-DM</v>
      </c>
      <c r="E2390" s="36">
        <v>28</v>
      </c>
      <c r="F2390" s="36">
        <f t="shared" si="108"/>
        <v>2</v>
      </c>
      <c r="G2390" s="56"/>
    </row>
    <row r="2391" spans="1:7" ht="13.8">
      <c r="A2391" s="165">
        <v>2515</v>
      </c>
      <c r="B2391" s="55">
        <v>45896</v>
      </c>
      <c r="C2391" s="14" t="s">
        <v>160</v>
      </c>
      <c r="D2391" s="18" t="str">
        <f t="shared" si="109"/>
        <v>BRAKE LEVER CBS ASSY WITH BSS-LH-PC</v>
      </c>
      <c r="E2391" s="36">
        <v>28</v>
      </c>
      <c r="F2391" s="36">
        <f t="shared" si="108"/>
        <v>-1</v>
      </c>
      <c r="G2391" s="56"/>
    </row>
    <row r="2392" spans="1:7" ht="13.8">
      <c r="A2392" s="165">
        <v>2513</v>
      </c>
      <c r="B2392" s="55">
        <v>45896</v>
      </c>
      <c r="C2392" s="14" t="s">
        <v>76</v>
      </c>
      <c r="D2392" s="18" t="str">
        <f t="shared" si="109"/>
        <v>Rear Bearing 6204LLU</v>
      </c>
      <c r="E2392" s="36">
        <v>18</v>
      </c>
      <c r="F2392" s="36">
        <f t="shared" si="108"/>
        <v>22</v>
      </c>
      <c r="G2392" s="56"/>
    </row>
    <row r="2393" spans="1:7" ht="13.8">
      <c r="A2393" s="165">
        <v>2513</v>
      </c>
      <c r="B2393" s="55">
        <v>45896</v>
      </c>
      <c r="C2393" s="14" t="s">
        <v>76</v>
      </c>
      <c r="D2393" s="18" t="str">
        <f t="shared" si="109"/>
        <v>Rear Bearing 6204LLU</v>
      </c>
      <c r="E2393" s="36">
        <v>18</v>
      </c>
      <c r="F2393" s="36">
        <f t="shared" si="108"/>
        <v>22</v>
      </c>
      <c r="G2393" s="56"/>
    </row>
    <row r="2394" spans="1:7" ht="13.8">
      <c r="A2394" s="165">
        <v>2513</v>
      </c>
      <c r="B2394" s="55">
        <v>45896</v>
      </c>
      <c r="C2394" s="14" t="s">
        <v>82</v>
      </c>
      <c r="D2394" s="18" t="str">
        <f t="shared" si="109"/>
        <v>MAGNUS HS-Front Brake Cable</v>
      </c>
      <c r="E2394" s="36">
        <v>28</v>
      </c>
      <c r="F2394" s="36">
        <f t="shared" si="108"/>
        <v>8</v>
      </c>
      <c r="G2394" s="56"/>
    </row>
    <row r="2395" spans="1:7" ht="13.8">
      <c r="A2395" s="165">
        <v>2513</v>
      </c>
      <c r="B2395" s="55">
        <v>45896</v>
      </c>
      <c r="C2395" s="14" t="s">
        <v>81</v>
      </c>
      <c r="D2395" s="18" t="str">
        <f t="shared" si="109"/>
        <v>MAGNUS HS-Front HBS  Brake Cable</v>
      </c>
      <c r="E2395" s="36">
        <v>28</v>
      </c>
      <c r="F2395" s="36">
        <f t="shared" si="108"/>
        <v>5</v>
      </c>
      <c r="G2395" s="56"/>
    </row>
    <row r="2396" spans="1:7" ht="13.8">
      <c r="A2396" s="165">
        <v>2513</v>
      </c>
      <c r="B2396" s="55">
        <v>45896</v>
      </c>
      <c r="C2396" s="14" t="s">
        <v>62</v>
      </c>
      <c r="D2396" s="18" t="str">
        <f t="shared" si="109"/>
        <v>MAGNUS-LOCK SET-PAVNA DM</v>
      </c>
      <c r="E2396" s="36">
        <v>18</v>
      </c>
      <c r="F2396" s="36">
        <f t="shared" si="108"/>
        <v>4</v>
      </c>
      <c r="G2396" s="56"/>
    </row>
    <row r="2397" spans="1:7" ht="13.8">
      <c r="A2397" s="165">
        <v>2516</v>
      </c>
      <c r="B2397" s="55">
        <v>45896</v>
      </c>
      <c r="C2397" s="14" t="s">
        <v>113</v>
      </c>
      <c r="D2397" s="18" t="str">
        <f t="shared" si="109"/>
        <v>BELT</v>
      </c>
      <c r="E2397" s="36">
        <v>28</v>
      </c>
      <c r="F2397" s="36">
        <f t="shared" si="108"/>
        <v>1</v>
      </c>
      <c r="G2397" s="56"/>
    </row>
    <row r="2398" spans="1:7" ht="13.8">
      <c r="A2398" s="186" t="s">
        <v>9610</v>
      </c>
      <c r="B2398" s="55">
        <v>45895</v>
      </c>
      <c r="C2398" s="30" t="s">
        <v>132</v>
      </c>
      <c r="D2398" s="18" t="str">
        <f t="shared" si="109"/>
        <v>Zeal-Throttle-Black-DM</v>
      </c>
      <c r="E2398" s="36">
        <v>28</v>
      </c>
      <c r="F2398" s="36">
        <f t="shared" si="108"/>
        <v>2</v>
      </c>
      <c r="G2398" s="56"/>
    </row>
    <row r="2399" spans="1:7" ht="13.8">
      <c r="A2399" s="131">
        <v>2507</v>
      </c>
      <c r="B2399" s="55">
        <v>45895</v>
      </c>
      <c r="C2399" s="30" t="s">
        <v>64</v>
      </c>
      <c r="D2399" s="18" t="str">
        <f t="shared" si="109"/>
        <v>Front Bearing Kit 6201RS (Pair)</v>
      </c>
      <c r="E2399" s="36">
        <v>18</v>
      </c>
      <c r="F2399" s="36">
        <f t="shared" si="108"/>
        <v>6</v>
      </c>
      <c r="G2399" s="56"/>
    </row>
    <row r="2400" spans="1:7" ht="13.8">
      <c r="A2400" s="131">
        <v>2507</v>
      </c>
      <c r="B2400" s="55">
        <v>45895</v>
      </c>
      <c r="C2400" s="30" t="s">
        <v>82</v>
      </c>
      <c r="D2400" s="18" t="str">
        <f t="shared" si="109"/>
        <v>MAGNUS HS-Front Brake Cable</v>
      </c>
      <c r="E2400" s="36">
        <v>28</v>
      </c>
      <c r="F2400" s="36">
        <f t="shared" si="108"/>
        <v>8</v>
      </c>
      <c r="G2400" s="56"/>
    </row>
    <row r="2401" spans="1:7" ht="13.8">
      <c r="A2401" s="131">
        <v>2507</v>
      </c>
      <c r="B2401" s="55">
        <v>45895</v>
      </c>
      <c r="C2401" s="64" t="s">
        <v>70</v>
      </c>
      <c r="D2401" s="18" t="str">
        <f t="shared" si="109"/>
        <v>Brake Shoe Magnus</v>
      </c>
      <c r="E2401" s="36">
        <v>18</v>
      </c>
      <c r="F2401" s="36">
        <f t="shared" si="108"/>
        <v>35</v>
      </c>
      <c r="G2401" s="56"/>
    </row>
    <row r="2402" spans="1:7" ht="13.8">
      <c r="A2402" s="131">
        <v>2509</v>
      </c>
      <c r="B2402" s="55">
        <v>45895</v>
      </c>
      <c r="C2402" s="30" t="s">
        <v>62</v>
      </c>
      <c r="D2402" s="18" t="str">
        <f t="shared" si="109"/>
        <v>MAGNUS-LOCK SET-PAVNA DM</v>
      </c>
      <c r="E2402" s="36">
        <v>18</v>
      </c>
      <c r="F2402" s="36">
        <f t="shared" si="108"/>
        <v>4</v>
      </c>
      <c r="G2402" s="56"/>
    </row>
    <row r="2403" spans="1:7" ht="13.8">
      <c r="A2403" s="186" t="s">
        <v>443</v>
      </c>
      <c r="B2403" s="55">
        <v>45895</v>
      </c>
      <c r="C2403" s="30" t="s">
        <v>265</v>
      </c>
      <c r="D2403" s="18" t="str">
        <f t="shared" si="109"/>
        <v>MAGNUS SIDE STAND SPRING - DM</v>
      </c>
      <c r="E2403" s="36">
        <v>18</v>
      </c>
      <c r="F2403" s="36">
        <f t="shared" si="108"/>
        <v>11</v>
      </c>
      <c r="G2403" s="56"/>
    </row>
    <row r="2404" spans="1:7" ht="13.8">
      <c r="A2404" s="131">
        <v>2508</v>
      </c>
      <c r="B2404" s="55">
        <v>45895</v>
      </c>
      <c r="C2404" s="64" t="s">
        <v>183</v>
      </c>
      <c r="D2404" s="18" t="str">
        <f t="shared" si="109"/>
        <v xml:space="preserve">3.00-10 ZOOM D TL42 J
</v>
      </c>
      <c r="E2404" s="36">
        <v>28</v>
      </c>
      <c r="F2404" s="36">
        <f t="shared" si="108"/>
        <v>0</v>
      </c>
      <c r="G2404" s="56"/>
    </row>
    <row r="2405" spans="1:7" ht="13.8">
      <c r="A2405" s="131">
        <v>2502</v>
      </c>
      <c r="B2405" s="55">
        <v>45893</v>
      </c>
      <c r="C2405" s="64" t="s">
        <v>62</v>
      </c>
      <c r="D2405" s="18" t="str">
        <f t="shared" si="109"/>
        <v>MAGNUS-LOCK SET-PAVNA DM</v>
      </c>
      <c r="E2405" s="36">
        <v>18</v>
      </c>
      <c r="F2405" s="36">
        <f t="shared" si="108"/>
        <v>4</v>
      </c>
      <c r="G2405" s="56"/>
    </row>
    <row r="2406" spans="1:7" ht="13.8">
      <c r="A2406" s="131">
        <v>2502</v>
      </c>
      <c r="B2406" s="55">
        <v>45893</v>
      </c>
      <c r="C2406" s="64" t="s">
        <v>183</v>
      </c>
      <c r="D2406" s="18" t="str">
        <f t="shared" si="109"/>
        <v xml:space="preserve">3.00-10 ZOOM D TL42 J
</v>
      </c>
      <c r="E2406" s="36">
        <v>28</v>
      </c>
      <c r="F2406" s="36">
        <f t="shared" si="108"/>
        <v>0</v>
      </c>
      <c r="G2406" s="56"/>
    </row>
    <row r="2407" spans="1:7" ht="13.8">
      <c r="A2407" s="131">
        <v>2502</v>
      </c>
      <c r="B2407" s="55">
        <v>45893</v>
      </c>
      <c r="C2407" s="64" t="s">
        <v>70</v>
      </c>
      <c r="D2407" s="18" t="str">
        <f t="shared" si="109"/>
        <v>Brake Shoe Magnus</v>
      </c>
      <c r="E2407" s="36">
        <v>18</v>
      </c>
      <c r="F2407" s="36">
        <f t="shared" si="108"/>
        <v>35</v>
      </c>
      <c r="G2407" s="56"/>
    </row>
    <row r="2408" spans="1:7" ht="13.8">
      <c r="A2408" s="131">
        <v>2502</v>
      </c>
      <c r="B2408" s="55">
        <v>45893</v>
      </c>
      <c r="C2408" s="64" t="s">
        <v>70</v>
      </c>
      <c r="D2408" s="18" t="str">
        <f t="shared" si="109"/>
        <v>Brake Shoe Magnus</v>
      </c>
      <c r="E2408" s="36">
        <v>18</v>
      </c>
      <c r="F2408" s="36">
        <f t="shared" si="108"/>
        <v>35</v>
      </c>
      <c r="G2408" s="56"/>
    </row>
    <row r="2409" spans="1:7" ht="13.8">
      <c r="A2409" s="131">
        <v>2501</v>
      </c>
      <c r="B2409" s="55">
        <v>45893</v>
      </c>
      <c r="C2409" s="30" t="s">
        <v>1031</v>
      </c>
      <c r="D2409" s="18" t="str">
        <f t="shared" si="109"/>
        <v>BAG HOOK</v>
      </c>
      <c r="E2409" s="36"/>
      <c r="F2409" s="36">
        <f t="shared" si="108"/>
        <v>1</v>
      </c>
      <c r="G2409" s="56"/>
    </row>
    <row r="2410" spans="1:7" ht="13.8">
      <c r="A2410" s="131">
        <v>2501</v>
      </c>
      <c r="B2410" s="55">
        <v>45893</v>
      </c>
      <c r="C2410" s="64" t="s">
        <v>129</v>
      </c>
      <c r="D2410" s="18" t="str">
        <f t="shared" si="109"/>
        <v>Rear View Mirror Winner Magnus</v>
      </c>
      <c r="E2410" s="36">
        <v>18</v>
      </c>
      <c r="F2410" s="36">
        <f t="shared" si="108"/>
        <v>34</v>
      </c>
      <c r="G2410" s="56"/>
    </row>
    <row r="2411" spans="1:7" ht="13.8">
      <c r="A2411" s="131">
        <v>2501</v>
      </c>
      <c r="B2411" s="55">
        <v>45893</v>
      </c>
      <c r="C2411" s="64" t="s">
        <v>76</v>
      </c>
      <c r="D2411" s="18" t="str">
        <f t="shared" si="109"/>
        <v>Rear Bearing 6204LLU</v>
      </c>
      <c r="E2411" s="36">
        <v>18</v>
      </c>
      <c r="F2411" s="36">
        <f t="shared" si="108"/>
        <v>22</v>
      </c>
      <c r="G2411" s="56"/>
    </row>
    <row r="2412" spans="1:7" ht="13.8">
      <c r="A2412" s="131">
        <v>2501</v>
      </c>
      <c r="B2412" s="55">
        <v>45893</v>
      </c>
      <c r="C2412" s="64" t="s">
        <v>76</v>
      </c>
      <c r="D2412" s="18" t="str">
        <f t="shared" si="109"/>
        <v>Rear Bearing 6204LLU</v>
      </c>
      <c r="E2412" s="36">
        <v>18</v>
      </c>
      <c r="F2412" s="36">
        <f t="shared" si="108"/>
        <v>22</v>
      </c>
      <c r="G2412" s="56"/>
    </row>
    <row r="2413" spans="1:7" ht="13.8">
      <c r="A2413" s="131">
        <v>2501</v>
      </c>
      <c r="B2413" s="55">
        <v>45893</v>
      </c>
      <c r="C2413" s="64" t="s">
        <v>64</v>
      </c>
      <c r="D2413" s="18" t="str">
        <f t="shared" si="109"/>
        <v>Front Bearing Kit 6201RS (Pair)</v>
      </c>
      <c r="E2413" s="36">
        <v>18</v>
      </c>
      <c r="F2413" s="36">
        <f t="shared" si="108"/>
        <v>6</v>
      </c>
      <c r="G2413" s="56"/>
    </row>
    <row r="2414" spans="1:7" ht="13.8">
      <c r="A2414" s="131">
        <v>2501</v>
      </c>
      <c r="B2414" s="55">
        <v>45893</v>
      </c>
      <c r="C2414" s="64" t="s">
        <v>70</v>
      </c>
      <c r="D2414" s="18" t="str">
        <f t="shared" si="109"/>
        <v>Brake Shoe Magnus</v>
      </c>
      <c r="E2414" s="36">
        <v>18</v>
      </c>
      <c r="F2414" s="36">
        <f t="shared" si="108"/>
        <v>35</v>
      </c>
      <c r="G2414" s="56"/>
    </row>
    <row r="2415" spans="1:7" ht="13.8">
      <c r="A2415" s="131">
        <v>2501</v>
      </c>
      <c r="B2415" s="55">
        <v>45893</v>
      </c>
      <c r="C2415" s="64" t="s">
        <v>112</v>
      </c>
      <c r="D2415" s="18" t="str">
        <f t="shared" si="109"/>
        <v>MAG/ZEAL-BRAKE CABLE GUIDE-STEEL-ZP-DM</v>
      </c>
      <c r="E2415" s="36">
        <v>28</v>
      </c>
      <c r="F2415" s="36">
        <f t="shared" si="108"/>
        <v>11</v>
      </c>
      <c r="G2415" s="56"/>
    </row>
    <row r="2416" spans="1:7" ht="13.8">
      <c r="A2416" s="131">
        <v>2501</v>
      </c>
      <c r="B2416" s="55">
        <v>45893</v>
      </c>
      <c r="C2416" s="64" t="s">
        <v>82</v>
      </c>
      <c r="D2416" s="18" t="str">
        <f t="shared" si="109"/>
        <v>MAGNUS HS-Front Brake Cable</v>
      </c>
      <c r="E2416" s="36">
        <v>28</v>
      </c>
      <c r="F2416" s="36">
        <f t="shared" si="108"/>
        <v>8</v>
      </c>
      <c r="G2416" s="56"/>
    </row>
    <row r="2417" spans="1:7" ht="13.8">
      <c r="A2417" s="131">
        <v>2501</v>
      </c>
      <c r="B2417" s="55">
        <v>45893</v>
      </c>
      <c r="C2417" s="64" t="s">
        <v>81</v>
      </c>
      <c r="D2417" s="18" t="str">
        <f t="shared" si="109"/>
        <v>MAGNUS HS-Front HBS  Brake Cable</v>
      </c>
      <c r="E2417" s="36">
        <v>28</v>
      </c>
      <c r="F2417" s="36">
        <f t="shared" si="108"/>
        <v>5</v>
      </c>
      <c r="G2417" s="56"/>
    </row>
    <row r="2418" spans="1:7" ht="13.8">
      <c r="A2418" s="131">
        <v>2501</v>
      </c>
      <c r="B2418" s="55">
        <v>45893</v>
      </c>
      <c r="C2418" s="64" t="s">
        <v>111</v>
      </c>
      <c r="D2418" s="18" t="str">
        <f t="shared" si="109"/>
        <v>CHARGING SOCKET+10AFB FUSE+3PF250</v>
      </c>
      <c r="E2418" s="36">
        <v>18</v>
      </c>
      <c r="F2418" s="36">
        <f t="shared" si="108"/>
        <v>2</v>
      </c>
      <c r="G2418" s="56"/>
    </row>
    <row r="2419" spans="1:7" ht="13.8">
      <c r="A2419" s="131">
        <v>2499</v>
      </c>
      <c r="B2419" s="55">
        <v>45892</v>
      </c>
      <c r="C2419" s="64" t="s">
        <v>51</v>
      </c>
      <c r="D2419" s="18" t="str">
        <f t="shared" si="109"/>
        <v>NEXUS OIL PALCO 80W90 120Ml</v>
      </c>
      <c r="E2419" s="36">
        <v>18</v>
      </c>
      <c r="F2419" s="36">
        <f t="shared" si="108"/>
        <v>4</v>
      </c>
      <c r="G2419" s="56"/>
    </row>
    <row r="2420" spans="1:7" ht="13.8">
      <c r="A2420" s="131">
        <v>2496</v>
      </c>
      <c r="B2420" s="55">
        <v>45892</v>
      </c>
      <c r="C2420" s="64" t="s">
        <v>129</v>
      </c>
      <c r="D2420" s="18" t="str">
        <f t="shared" si="109"/>
        <v>Rear View Mirror Winner Magnus</v>
      </c>
      <c r="E2420" s="36">
        <v>18</v>
      </c>
      <c r="F2420" s="36">
        <f t="shared" si="108"/>
        <v>34</v>
      </c>
      <c r="G2420" s="56"/>
    </row>
    <row r="2421" spans="1:7" ht="13.8">
      <c r="A2421" s="131">
        <v>2500</v>
      </c>
      <c r="B2421" s="55">
        <v>45892</v>
      </c>
      <c r="C2421" s="64" t="s">
        <v>62</v>
      </c>
      <c r="D2421" s="18" t="str">
        <f t="shared" si="109"/>
        <v>MAGNUS-LOCK SET-PAVNA DM</v>
      </c>
      <c r="E2421" s="36">
        <v>18</v>
      </c>
      <c r="F2421" s="36">
        <f t="shared" si="108"/>
        <v>4</v>
      </c>
      <c r="G2421" s="56"/>
    </row>
    <row r="2422" spans="1:7" ht="13.8">
      <c r="A2422" s="131">
        <v>2495</v>
      </c>
      <c r="B2422" s="55">
        <v>45891</v>
      </c>
      <c r="C2422" s="64" t="s">
        <v>183</v>
      </c>
      <c r="D2422" s="18" t="str">
        <f t="shared" si="109"/>
        <v xml:space="preserve">3.00-10 ZOOM D TL42 J
</v>
      </c>
      <c r="E2422" s="36">
        <v>28</v>
      </c>
      <c r="F2422" s="36">
        <f t="shared" si="108"/>
        <v>0</v>
      </c>
      <c r="G2422" s="56"/>
    </row>
    <row r="2423" spans="1:7" ht="13.8">
      <c r="A2423" s="131">
        <v>2493</v>
      </c>
      <c r="B2423" s="55">
        <v>45890</v>
      </c>
      <c r="C2423" s="30" t="s">
        <v>1031</v>
      </c>
      <c r="D2423" s="18" t="str">
        <f t="shared" si="109"/>
        <v>BAG HOOK</v>
      </c>
      <c r="E2423" s="36"/>
      <c r="F2423" s="36">
        <f t="shared" si="108"/>
        <v>1</v>
      </c>
      <c r="G2423" s="56"/>
    </row>
    <row r="2424" spans="1:7" ht="13.8">
      <c r="A2424" s="131">
        <v>2491</v>
      </c>
      <c r="B2424" s="55">
        <v>45891</v>
      </c>
      <c r="C2424" s="64" t="s">
        <v>70</v>
      </c>
      <c r="D2424" s="18" t="str">
        <f t="shared" si="109"/>
        <v>Brake Shoe Magnus</v>
      </c>
      <c r="E2424" s="36">
        <v>18</v>
      </c>
      <c r="F2424" s="36">
        <f t="shared" si="108"/>
        <v>35</v>
      </c>
      <c r="G2424" s="56"/>
    </row>
    <row r="2425" spans="1:7" ht="13.8">
      <c r="A2425" s="131" t="s">
        <v>9613</v>
      </c>
      <c r="B2425" s="55">
        <v>45890</v>
      </c>
      <c r="C2425" s="64" t="s">
        <v>76</v>
      </c>
      <c r="D2425" s="18" t="str">
        <f t="shared" si="109"/>
        <v>Rear Bearing 6204LLU</v>
      </c>
      <c r="E2425" s="36">
        <v>18</v>
      </c>
      <c r="F2425" s="36">
        <f t="shared" si="108"/>
        <v>22</v>
      </c>
      <c r="G2425" s="56"/>
    </row>
    <row r="2426" spans="1:7" ht="13.8">
      <c r="A2426" s="131">
        <v>2494</v>
      </c>
      <c r="B2426" s="55">
        <v>45890</v>
      </c>
      <c r="C2426" s="64" t="s">
        <v>196</v>
      </c>
      <c r="D2426" s="18"/>
      <c r="E2426" s="36">
        <v>28</v>
      </c>
      <c r="F2426" s="36">
        <f t="shared" si="108"/>
        <v>3</v>
      </c>
      <c r="G2426" s="56"/>
    </row>
    <row r="2427" spans="1:7" ht="13.8">
      <c r="A2427" s="131">
        <v>2417</v>
      </c>
      <c r="B2427" s="55" t="s">
        <v>9614</v>
      </c>
      <c r="C2427" s="64" t="s">
        <v>129</v>
      </c>
      <c r="D2427" s="18"/>
      <c r="E2427" s="36">
        <v>18</v>
      </c>
      <c r="F2427" s="36">
        <f t="shared" si="108"/>
        <v>34</v>
      </c>
      <c r="G2427" s="56"/>
    </row>
    <row r="2428" spans="1:7" ht="13.8">
      <c r="A2428" s="131">
        <v>2490</v>
      </c>
      <c r="B2428" s="55">
        <v>45889</v>
      </c>
      <c r="C2428" s="64" t="s">
        <v>188</v>
      </c>
      <c r="D2428" s="18" t="str">
        <f t="shared" ref="D2428:D2491" si="110">VLOOKUP(C2428,Old,2,FALSE)</f>
        <v>MAG-INS.CLUSTER COVER FRONT-ABS-GR BLK D</v>
      </c>
      <c r="E2428" s="36">
        <v>28</v>
      </c>
      <c r="F2428" s="36">
        <f t="shared" si="108"/>
        <v>1</v>
      </c>
      <c r="G2428" s="56"/>
    </row>
    <row r="2429" spans="1:7" ht="13.8">
      <c r="A2429" s="131">
        <v>2490</v>
      </c>
      <c r="B2429" s="55">
        <v>45889</v>
      </c>
      <c r="C2429" s="64" t="s">
        <v>55</v>
      </c>
      <c r="D2429" s="18" t="str">
        <f t="shared" si="110"/>
        <v>MAG-INS.CLUSTER COVER REARR-ABS-GR BLK D</v>
      </c>
      <c r="E2429" s="36">
        <v>28</v>
      </c>
      <c r="F2429" s="36">
        <f t="shared" ref="F2429:F2492" si="111">VLOOKUP(C2429,Old,8,FALSE)</f>
        <v>0</v>
      </c>
      <c r="G2429" s="56"/>
    </row>
    <row r="2430" spans="1:7" ht="13.8">
      <c r="A2430" s="131">
        <v>2490</v>
      </c>
      <c r="B2430" s="55">
        <v>45889</v>
      </c>
      <c r="C2430" s="64" t="s">
        <v>94</v>
      </c>
      <c r="D2430" s="18" t="str">
        <f t="shared" si="110"/>
        <v>CLUSTER COVER TOP-PP-M</v>
      </c>
      <c r="E2430" s="36">
        <v>28</v>
      </c>
      <c r="F2430" s="36">
        <f t="shared" si="111"/>
        <v>4</v>
      </c>
      <c r="G2430" s="56"/>
    </row>
    <row r="2431" spans="1:7" ht="13.8">
      <c r="A2431" s="131">
        <v>2490</v>
      </c>
      <c r="B2431" s="55">
        <v>45889</v>
      </c>
      <c r="C2431" s="64" t="s">
        <v>217</v>
      </c>
      <c r="D2431" s="18" t="str">
        <f t="shared" si="110"/>
        <v>HORN</v>
      </c>
      <c r="E2431" s="36"/>
      <c r="F2431" s="36">
        <f t="shared" si="111"/>
        <v>3</v>
      </c>
      <c r="G2431" s="56"/>
    </row>
    <row r="2432" spans="1:7" ht="13.8">
      <c r="A2432" s="131">
        <v>2484</v>
      </c>
      <c r="B2432" s="55">
        <v>45888</v>
      </c>
      <c r="C2432" s="64" t="s">
        <v>76</v>
      </c>
      <c r="D2432" s="18" t="str">
        <f t="shared" si="110"/>
        <v>Rear Bearing 6204LLU</v>
      </c>
      <c r="E2432" s="36">
        <v>18</v>
      </c>
      <c r="F2432" s="36">
        <f t="shared" si="111"/>
        <v>22</v>
      </c>
      <c r="G2432" s="56"/>
    </row>
    <row r="2433" spans="1:7" ht="13.8">
      <c r="A2433" s="131">
        <v>2484</v>
      </c>
      <c r="B2433" s="55">
        <v>45888</v>
      </c>
      <c r="C2433" s="64" t="s">
        <v>76</v>
      </c>
      <c r="D2433" s="18" t="str">
        <f t="shared" si="110"/>
        <v>Rear Bearing 6204LLU</v>
      </c>
      <c r="E2433" s="36">
        <v>18</v>
      </c>
      <c r="F2433" s="36">
        <f t="shared" si="111"/>
        <v>22</v>
      </c>
      <c r="G2433" s="56"/>
    </row>
    <row r="2434" spans="1:7" ht="13.8">
      <c r="A2434" s="131">
        <v>2484</v>
      </c>
      <c r="B2434" s="55">
        <v>45888</v>
      </c>
      <c r="C2434" s="64" t="s">
        <v>64</v>
      </c>
      <c r="D2434" s="18" t="str">
        <f t="shared" si="110"/>
        <v>Front Bearing Kit 6201RS (Pair)</v>
      </c>
      <c r="E2434" s="36">
        <v>18</v>
      </c>
      <c r="F2434" s="36">
        <f t="shared" si="111"/>
        <v>6</v>
      </c>
      <c r="G2434" s="56"/>
    </row>
    <row r="2435" spans="1:7" ht="13.8">
      <c r="A2435" s="131">
        <v>2480</v>
      </c>
      <c r="B2435" s="55">
        <v>45886</v>
      </c>
      <c r="C2435" s="64" t="s">
        <v>217</v>
      </c>
      <c r="D2435" s="18" t="str">
        <f t="shared" si="110"/>
        <v>HORN</v>
      </c>
      <c r="E2435" s="36"/>
      <c r="F2435" s="36">
        <f t="shared" si="111"/>
        <v>3</v>
      </c>
      <c r="G2435" s="56"/>
    </row>
    <row r="2436" spans="1:7" ht="13.8">
      <c r="A2436" s="131">
        <v>2479</v>
      </c>
      <c r="B2436" s="55">
        <v>45886</v>
      </c>
      <c r="C2436" s="64" t="s">
        <v>70</v>
      </c>
      <c r="D2436" s="18" t="str">
        <f t="shared" si="110"/>
        <v>Brake Shoe Magnus</v>
      </c>
      <c r="E2436" s="36">
        <v>18</v>
      </c>
      <c r="F2436" s="36">
        <f t="shared" si="111"/>
        <v>35</v>
      </c>
      <c r="G2436" s="56"/>
    </row>
    <row r="2437" spans="1:7" ht="13.8">
      <c r="A2437" s="131" t="s">
        <v>9615</v>
      </c>
      <c r="B2437" s="55">
        <v>45886</v>
      </c>
      <c r="C2437" s="64" t="s">
        <v>82</v>
      </c>
      <c r="D2437" s="18" t="str">
        <f t="shared" si="110"/>
        <v>MAGNUS HS-Front Brake Cable</v>
      </c>
      <c r="E2437" s="36">
        <v>28</v>
      </c>
      <c r="F2437" s="36">
        <f t="shared" si="111"/>
        <v>8</v>
      </c>
      <c r="G2437" s="56"/>
    </row>
    <row r="2438" spans="1:7" ht="13.8">
      <c r="A2438" s="131" t="s">
        <v>9615</v>
      </c>
      <c r="B2438" s="55">
        <v>45886</v>
      </c>
      <c r="C2438" s="64" t="s">
        <v>81</v>
      </c>
      <c r="D2438" s="18" t="str">
        <f t="shared" si="110"/>
        <v>MAGNUS HS-Front HBS  Brake Cable</v>
      </c>
      <c r="E2438" s="36">
        <v>28</v>
      </c>
      <c r="F2438" s="36">
        <f t="shared" si="111"/>
        <v>5</v>
      </c>
      <c r="G2438" s="56"/>
    </row>
    <row r="2439" spans="1:7" ht="13.8">
      <c r="A2439" s="131" t="s">
        <v>9616</v>
      </c>
      <c r="B2439" s="55">
        <v>45886</v>
      </c>
      <c r="C2439" s="64" t="s">
        <v>188</v>
      </c>
      <c r="D2439" s="18" t="str">
        <f t="shared" si="110"/>
        <v>MAG-INS.CLUSTER COVER FRONT-ABS-GR BLK D</v>
      </c>
      <c r="E2439" s="36">
        <v>28</v>
      </c>
      <c r="F2439" s="36">
        <f t="shared" si="111"/>
        <v>1</v>
      </c>
      <c r="G2439" s="56"/>
    </row>
    <row r="2440" spans="1:7" ht="13.8">
      <c r="A2440" s="131" t="s">
        <v>9616</v>
      </c>
      <c r="B2440" s="55">
        <v>45886</v>
      </c>
      <c r="C2440" s="64" t="s">
        <v>55</v>
      </c>
      <c r="D2440" s="18" t="str">
        <f t="shared" si="110"/>
        <v>MAG-INS.CLUSTER COVER REARR-ABS-GR BLK D</v>
      </c>
      <c r="E2440" s="36">
        <v>28</v>
      </c>
      <c r="F2440" s="36">
        <f t="shared" si="111"/>
        <v>0</v>
      </c>
      <c r="G2440" s="56"/>
    </row>
    <row r="2441" spans="1:7" ht="13.8">
      <c r="A2441" s="131">
        <v>2476</v>
      </c>
      <c r="B2441" s="55">
        <v>45885</v>
      </c>
      <c r="C2441" s="64" t="s">
        <v>183</v>
      </c>
      <c r="D2441" s="18" t="str">
        <f t="shared" si="110"/>
        <v xml:space="preserve">3.00-10 ZOOM D TL42 J
</v>
      </c>
      <c r="E2441" s="36">
        <v>28</v>
      </c>
      <c r="F2441" s="36">
        <f t="shared" si="111"/>
        <v>0</v>
      </c>
      <c r="G2441" s="56"/>
    </row>
    <row r="2442" spans="1:7" ht="13.8">
      <c r="A2442" s="131">
        <v>2475</v>
      </c>
      <c r="B2442" s="55">
        <v>45885</v>
      </c>
      <c r="C2442" s="64" t="s">
        <v>109</v>
      </c>
      <c r="D2442" s="18" t="str">
        <f t="shared" si="110"/>
        <v>THROTTLE RH W/O SWITCH</v>
      </c>
      <c r="E2442" s="36">
        <v>18</v>
      </c>
      <c r="F2442" s="36">
        <f t="shared" si="111"/>
        <v>3</v>
      </c>
      <c r="G2442" s="56"/>
    </row>
    <row r="2443" spans="1:7" ht="13.8">
      <c r="A2443" s="131">
        <v>2474</v>
      </c>
      <c r="B2443" s="55">
        <v>45885</v>
      </c>
      <c r="C2443" s="64" t="s">
        <v>184</v>
      </c>
      <c r="D2443" s="18" t="str">
        <f t="shared" si="110"/>
        <v>MAG-REAR PANEL TOP-ABS-GALACTIC GREY</v>
      </c>
      <c r="E2443" s="36">
        <v>28</v>
      </c>
      <c r="F2443" s="36">
        <f t="shared" si="111"/>
        <v>0</v>
      </c>
      <c r="G2443" s="56"/>
    </row>
    <row r="2444" spans="1:7" ht="13.8">
      <c r="A2444" s="131">
        <v>2473</v>
      </c>
      <c r="B2444" s="55">
        <v>45885</v>
      </c>
      <c r="C2444" s="64" t="s">
        <v>408</v>
      </c>
      <c r="D2444" s="18" t="str">
        <f t="shared" si="110"/>
        <v>BRAKE SENSOR</v>
      </c>
      <c r="E2444" s="36">
        <v>18</v>
      </c>
      <c r="F2444" s="36">
        <f t="shared" si="111"/>
        <v>-4</v>
      </c>
      <c r="G2444" s="56"/>
    </row>
    <row r="2445" spans="1:7" ht="13.8">
      <c r="A2445" s="131">
        <v>2473</v>
      </c>
      <c r="B2445" s="55">
        <v>45885</v>
      </c>
      <c r="C2445" s="64" t="s">
        <v>162</v>
      </c>
      <c r="D2445" s="18" t="str">
        <f t="shared" si="110"/>
        <v>LUGG-BOX-FRONT COVER-LID-PP-BK</v>
      </c>
      <c r="E2445" s="36">
        <v>28</v>
      </c>
      <c r="F2445" s="36">
        <f t="shared" si="111"/>
        <v>7</v>
      </c>
      <c r="G2445" s="56"/>
    </row>
    <row r="2446" spans="1:7" ht="13.8">
      <c r="A2446" s="131">
        <v>2472</v>
      </c>
      <c r="B2446" s="55">
        <v>45884</v>
      </c>
      <c r="C2446" s="64" t="s">
        <v>48</v>
      </c>
      <c r="D2446" s="18" t="str">
        <f t="shared" si="110"/>
        <v>BRAKE LEVER RH-ALU BLK PC -ADVIK</v>
      </c>
      <c r="E2446" s="36">
        <v>28</v>
      </c>
      <c r="F2446" s="36">
        <f t="shared" si="111"/>
        <v>1</v>
      </c>
      <c r="G2446" s="56"/>
    </row>
    <row r="2447" spans="1:7" ht="13.8">
      <c r="A2447" s="131">
        <v>2440</v>
      </c>
      <c r="B2447" s="55">
        <v>45884</v>
      </c>
      <c r="C2447" s="64" t="s">
        <v>64</v>
      </c>
      <c r="D2447" s="18" t="str">
        <f t="shared" si="110"/>
        <v>Front Bearing Kit 6201RS (Pair)</v>
      </c>
      <c r="E2447" s="36">
        <v>18</v>
      </c>
      <c r="F2447" s="36">
        <f t="shared" si="111"/>
        <v>6</v>
      </c>
      <c r="G2447" s="56"/>
    </row>
    <row r="2448" spans="1:7" ht="13.8">
      <c r="A2448" s="131">
        <v>2440</v>
      </c>
      <c r="B2448" s="55">
        <v>45884</v>
      </c>
      <c r="C2448" s="64" t="s">
        <v>70</v>
      </c>
      <c r="D2448" s="18" t="str">
        <f t="shared" si="110"/>
        <v>Brake Shoe Magnus</v>
      </c>
      <c r="E2448" s="36">
        <v>18</v>
      </c>
      <c r="F2448" s="36">
        <f t="shared" si="111"/>
        <v>35</v>
      </c>
      <c r="G2448" s="56"/>
    </row>
    <row r="2449" spans="1:7" ht="13.8">
      <c r="A2449" s="131">
        <v>2463</v>
      </c>
      <c r="B2449" s="55">
        <v>45882</v>
      </c>
      <c r="C2449" s="64" t="s">
        <v>70</v>
      </c>
      <c r="D2449" s="18" t="str">
        <f t="shared" si="110"/>
        <v>Brake Shoe Magnus</v>
      </c>
      <c r="E2449" s="36">
        <v>18</v>
      </c>
      <c r="F2449" s="36">
        <f t="shared" si="111"/>
        <v>35</v>
      </c>
      <c r="G2449" s="56"/>
    </row>
    <row r="2450" spans="1:7" ht="13.8">
      <c r="A2450" s="131">
        <v>2466</v>
      </c>
      <c r="B2450" s="55">
        <v>45882</v>
      </c>
      <c r="C2450" s="12" t="s">
        <v>336</v>
      </c>
      <c r="D2450" s="18" t="str">
        <f t="shared" si="110"/>
        <v>MAGNUS HS-HANDLE BAR-STEEL-BK PC</v>
      </c>
      <c r="E2450" s="36">
        <v>28</v>
      </c>
      <c r="F2450" s="36">
        <f t="shared" si="111"/>
        <v>1</v>
      </c>
      <c r="G2450" s="56"/>
    </row>
    <row r="2451" spans="1:7" ht="13.8">
      <c r="A2451" s="131">
        <v>2464</v>
      </c>
      <c r="B2451" s="55">
        <v>45882</v>
      </c>
      <c r="C2451" s="14" t="s">
        <v>62</v>
      </c>
      <c r="D2451" s="18" t="str">
        <f t="shared" si="110"/>
        <v>MAGNUS-LOCK SET-PAVNA DM</v>
      </c>
      <c r="E2451" s="36">
        <v>18</v>
      </c>
      <c r="F2451" s="36">
        <f t="shared" si="111"/>
        <v>4</v>
      </c>
      <c r="G2451" s="56"/>
    </row>
    <row r="2452" spans="1:7" ht="13.8">
      <c r="A2452" s="131">
        <v>2460</v>
      </c>
      <c r="B2452" s="55">
        <v>45881</v>
      </c>
      <c r="C2452" s="14" t="s">
        <v>160</v>
      </c>
      <c r="D2452" s="18" t="str">
        <f t="shared" si="110"/>
        <v>BRAKE LEVER CBS ASSY WITH BSS-LH-PC</v>
      </c>
      <c r="E2452" s="36">
        <v>28</v>
      </c>
      <c r="F2452" s="36">
        <f t="shared" si="111"/>
        <v>-1</v>
      </c>
      <c r="G2452" s="56"/>
    </row>
    <row r="2453" spans="1:7" ht="13.8">
      <c r="A2453" s="131">
        <v>2458</v>
      </c>
      <c r="B2453" s="55">
        <v>45881</v>
      </c>
      <c r="C2453" s="56" t="s">
        <v>62</v>
      </c>
      <c r="D2453" s="18" t="str">
        <f t="shared" si="110"/>
        <v>MAGNUS-LOCK SET-PAVNA DM</v>
      </c>
      <c r="E2453" s="36">
        <v>18</v>
      </c>
      <c r="F2453" s="36">
        <f t="shared" si="111"/>
        <v>4</v>
      </c>
      <c r="G2453" s="56"/>
    </row>
    <row r="2454" spans="1:7" ht="12.75" customHeight="1">
      <c r="A2454" s="14">
        <v>2455</v>
      </c>
      <c r="B2454" s="57">
        <v>45881</v>
      </c>
      <c r="C2454" s="64" t="s">
        <v>335</v>
      </c>
      <c r="D2454" s="18" t="str">
        <f t="shared" si="110"/>
        <v>SWING ARM COVER LH-PP</v>
      </c>
      <c r="E2454" s="36">
        <v>28</v>
      </c>
      <c r="F2454" s="36">
        <f t="shared" si="111"/>
        <v>-1</v>
      </c>
      <c r="G2454" s="18"/>
    </row>
    <row r="2455" spans="1:7" ht="12.75" customHeight="1">
      <c r="A2455" s="14">
        <v>2453</v>
      </c>
      <c r="B2455" s="57">
        <v>45881</v>
      </c>
      <c r="C2455" s="30" t="s">
        <v>64</v>
      </c>
      <c r="D2455" s="18" t="str">
        <f t="shared" si="110"/>
        <v>Front Bearing Kit 6201RS (Pair)</v>
      </c>
      <c r="E2455" s="36">
        <v>18</v>
      </c>
      <c r="F2455" s="36">
        <f t="shared" si="111"/>
        <v>6</v>
      </c>
      <c r="G2455" s="18"/>
    </row>
    <row r="2456" spans="1:7" ht="12.75" customHeight="1">
      <c r="A2456" s="14">
        <v>2452</v>
      </c>
      <c r="B2456" s="57">
        <v>45881</v>
      </c>
      <c r="C2456" s="64" t="s">
        <v>183</v>
      </c>
      <c r="D2456" s="18" t="str">
        <f t="shared" si="110"/>
        <v xml:space="preserve">3.00-10 ZOOM D TL42 J
</v>
      </c>
      <c r="E2456" s="36">
        <v>28</v>
      </c>
      <c r="F2456" s="36">
        <f t="shared" si="111"/>
        <v>0</v>
      </c>
      <c r="G2456" s="18"/>
    </row>
    <row r="2457" spans="1:7" ht="12.75" customHeight="1">
      <c r="A2457" s="14">
        <v>2452</v>
      </c>
      <c r="B2457" s="57">
        <v>45881</v>
      </c>
      <c r="C2457" s="64" t="s">
        <v>183</v>
      </c>
      <c r="D2457" s="18" t="str">
        <f t="shared" si="110"/>
        <v xml:space="preserve">3.00-10 ZOOM D TL42 J
</v>
      </c>
      <c r="E2457" s="36">
        <v>28</v>
      </c>
      <c r="F2457" s="36">
        <f t="shared" si="111"/>
        <v>0</v>
      </c>
      <c r="G2457" s="18"/>
    </row>
    <row r="2458" spans="1:7" ht="12.75" customHeight="1">
      <c r="A2458" s="14">
        <v>2452</v>
      </c>
      <c r="B2458" s="57">
        <v>45881</v>
      </c>
      <c r="C2458" s="64" t="s">
        <v>62</v>
      </c>
      <c r="D2458" s="18" t="str">
        <f t="shared" si="110"/>
        <v>MAGNUS-LOCK SET-PAVNA DM</v>
      </c>
      <c r="E2458" s="36">
        <v>18</v>
      </c>
      <c r="F2458" s="36">
        <f t="shared" si="111"/>
        <v>4</v>
      </c>
      <c r="G2458" s="18"/>
    </row>
    <row r="2459" spans="1:7" ht="12.75" customHeight="1">
      <c r="A2459" s="14">
        <v>2451</v>
      </c>
      <c r="B2459" s="57">
        <v>45881</v>
      </c>
      <c r="C2459" s="64" t="s">
        <v>112</v>
      </c>
      <c r="D2459" s="18" t="str">
        <f t="shared" si="110"/>
        <v>MAG/ZEAL-BRAKE CABLE GUIDE-STEEL-ZP-DM</v>
      </c>
      <c r="E2459" s="36">
        <v>28</v>
      </c>
      <c r="F2459" s="36">
        <f t="shared" si="111"/>
        <v>11</v>
      </c>
      <c r="G2459" s="18"/>
    </row>
    <row r="2460" spans="1:7" ht="12.75" customHeight="1">
      <c r="A2460" s="14">
        <v>2451</v>
      </c>
      <c r="B2460" s="57">
        <v>45881</v>
      </c>
      <c r="C2460" s="14" t="s">
        <v>160</v>
      </c>
      <c r="D2460" s="18" t="str">
        <f t="shared" si="110"/>
        <v>BRAKE LEVER CBS ASSY WITH BSS-LH-PC</v>
      </c>
      <c r="E2460" s="36">
        <v>28</v>
      </c>
      <c r="F2460" s="36">
        <f t="shared" si="111"/>
        <v>-1</v>
      </c>
      <c r="G2460" s="18"/>
    </row>
    <row r="2461" spans="1:7" ht="12.75" customHeight="1">
      <c r="A2461" s="14">
        <v>2451</v>
      </c>
      <c r="B2461" s="57">
        <v>45881</v>
      </c>
      <c r="C2461" s="14" t="s">
        <v>62</v>
      </c>
      <c r="D2461" s="18" t="str">
        <f t="shared" si="110"/>
        <v>MAGNUS-LOCK SET-PAVNA DM</v>
      </c>
      <c r="E2461" s="36">
        <v>18</v>
      </c>
      <c r="F2461" s="36">
        <f t="shared" si="111"/>
        <v>4</v>
      </c>
      <c r="G2461" s="18"/>
    </row>
    <row r="2462" spans="1:7" ht="12.75" customHeight="1">
      <c r="A2462" s="14">
        <v>2451</v>
      </c>
      <c r="B2462" s="57">
        <v>45881</v>
      </c>
      <c r="C2462" s="14" t="s">
        <v>410</v>
      </c>
      <c r="D2462" s="18" t="str">
        <f t="shared" si="110"/>
        <v>BATTERY CLAMP-ZINC PLATED-M/Z EX</v>
      </c>
      <c r="E2462" s="36">
        <v>28</v>
      </c>
      <c r="F2462" s="36">
        <f t="shared" si="111"/>
        <v>3</v>
      </c>
      <c r="G2462" s="18"/>
    </row>
    <row r="2463" spans="1:7" ht="12.75" customHeight="1">
      <c r="A2463" s="14">
        <v>2451</v>
      </c>
      <c r="B2463" s="57">
        <v>45881</v>
      </c>
      <c r="C2463" s="14" t="s">
        <v>196</v>
      </c>
      <c r="D2463" s="18" t="str">
        <f t="shared" si="110"/>
        <v>MAG-FRONT FENDER-ABS-GR BLK DM</v>
      </c>
      <c r="E2463" s="36">
        <v>28</v>
      </c>
      <c r="F2463" s="36">
        <f t="shared" si="111"/>
        <v>3</v>
      </c>
      <c r="G2463" s="18"/>
    </row>
    <row r="2464" spans="1:7" ht="12.75" customHeight="1">
      <c r="A2464" s="14">
        <v>2451</v>
      </c>
      <c r="B2464" s="57">
        <v>45881</v>
      </c>
      <c r="C2464" s="64" t="s">
        <v>70</v>
      </c>
      <c r="D2464" s="18" t="str">
        <f t="shared" si="110"/>
        <v>Brake Shoe Magnus</v>
      </c>
      <c r="E2464" s="36">
        <v>18</v>
      </c>
      <c r="F2464" s="36">
        <f t="shared" si="111"/>
        <v>35</v>
      </c>
      <c r="G2464" s="18"/>
    </row>
    <row r="2465" spans="1:7" ht="12.75" customHeight="1">
      <c r="A2465" s="14">
        <v>2445</v>
      </c>
      <c r="B2465" s="57">
        <v>45881</v>
      </c>
      <c r="C2465" s="14" t="s">
        <v>44</v>
      </c>
      <c r="D2465" s="18" t="str">
        <f t="shared" si="110"/>
        <v>MAG-FORK STEM RACER-ID30-CH STEEL</v>
      </c>
      <c r="E2465" s="36">
        <v>28</v>
      </c>
      <c r="F2465" s="36">
        <f t="shared" si="111"/>
        <v>9</v>
      </c>
      <c r="G2465" s="18"/>
    </row>
    <row r="2466" spans="1:7" ht="12.75" customHeight="1">
      <c r="A2466" s="14">
        <v>2445</v>
      </c>
      <c r="B2466" s="57">
        <v>45881</v>
      </c>
      <c r="C2466" s="14" t="s">
        <v>56</v>
      </c>
      <c r="D2466" s="18" t="str">
        <f t="shared" si="110"/>
        <v>MAG-BOTTOM RACER CUP-CH STEEL</v>
      </c>
      <c r="E2466" s="36">
        <v>28</v>
      </c>
      <c r="F2466" s="36">
        <f t="shared" si="111"/>
        <v>9</v>
      </c>
      <c r="G2466" s="18"/>
    </row>
    <row r="2467" spans="1:7" ht="12.75" customHeight="1">
      <c r="A2467" s="14">
        <v>2445</v>
      </c>
      <c r="B2467" s="57">
        <v>45881</v>
      </c>
      <c r="C2467" s="14" t="s">
        <v>61</v>
      </c>
      <c r="D2467" s="18" t="str">
        <f t="shared" si="110"/>
        <v>MAG-TOP RACER CUP-CH STEEL</v>
      </c>
      <c r="E2467" s="36">
        <v>28</v>
      </c>
      <c r="F2467" s="36">
        <f t="shared" si="111"/>
        <v>9</v>
      </c>
      <c r="G2467" s="18"/>
    </row>
    <row r="2468" spans="1:7" ht="12.75" customHeight="1">
      <c r="A2468" s="14">
        <v>2445</v>
      </c>
      <c r="B2468" s="57">
        <v>45881</v>
      </c>
      <c r="C2468" s="14" t="s">
        <v>66</v>
      </c>
      <c r="D2468" s="18" t="str">
        <f t="shared" si="110"/>
        <v>20X4MM MAG-RACER BALL&amp;CAGE-4MM-TOP</v>
      </c>
      <c r="E2468" s="36">
        <v>28</v>
      </c>
      <c r="F2468" s="36">
        <f t="shared" si="111"/>
        <v>9</v>
      </c>
      <c r="G2468" s="18"/>
    </row>
    <row r="2469" spans="1:7" ht="12.75" customHeight="1">
      <c r="A2469" s="14">
        <v>2445</v>
      </c>
      <c r="B2469" s="57">
        <v>45881</v>
      </c>
      <c r="C2469" s="14" t="s">
        <v>73</v>
      </c>
      <c r="D2469" s="18" t="str">
        <f t="shared" si="110"/>
        <v>14X6.35MAG-RACER BALL 6.35MM-BEARING-BTM</v>
      </c>
      <c r="E2469" s="36">
        <v>28</v>
      </c>
      <c r="F2469" s="36">
        <f t="shared" si="111"/>
        <v>9</v>
      </c>
      <c r="G2469" s="18"/>
    </row>
    <row r="2470" spans="1:7" ht="12.75" customHeight="1">
      <c r="A2470" s="14">
        <v>2445</v>
      </c>
      <c r="B2470" s="57">
        <v>45881</v>
      </c>
      <c r="C2470" s="14" t="s">
        <v>78</v>
      </c>
      <c r="D2470" s="18" t="str">
        <f t="shared" si="110"/>
        <v>ZEAL/REO-RACER NUT-M24X3 HEX 32 MM-YZP</v>
      </c>
      <c r="E2470" s="36">
        <v>28</v>
      </c>
      <c r="F2470" s="36">
        <f t="shared" si="111"/>
        <v>9</v>
      </c>
      <c r="G2470" s="18"/>
    </row>
    <row r="2471" spans="1:7" ht="12.75" customHeight="1">
      <c r="A2471" s="14">
        <v>2445</v>
      </c>
      <c r="B2471" s="57">
        <v>45881</v>
      </c>
      <c r="C2471" s="14" t="s">
        <v>83</v>
      </c>
      <c r="D2471" s="18" t="str">
        <f t="shared" si="110"/>
        <v>ZEAL/REO-RACER NUT-M24X3 HEX 46 MM-YZP</v>
      </c>
      <c r="E2471" s="36">
        <v>28</v>
      </c>
      <c r="F2471" s="36">
        <f t="shared" si="111"/>
        <v>9</v>
      </c>
      <c r="G2471" s="18"/>
    </row>
    <row r="2472" spans="1:7" ht="12.75" customHeight="1">
      <c r="A2472" s="14">
        <v>2445</v>
      </c>
      <c r="B2472" s="57">
        <v>45881</v>
      </c>
      <c r="C2472" s="14" t="s">
        <v>88</v>
      </c>
      <c r="D2472" s="18" t="str">
        <f t="shared" si="110"/>
        <v>FORK RACER DUST CAP-PP</v>
      </c>
      <c r="E2472" s="36">
        <v>28</v>
      </c>
      <c r="F2472" s="36">
        <f t="shared" si="111"/>
        <v>20</v>
      </c>
      <c r="G2472" s="18"/>
    </row>
    <row r="2473" spans="1:7" ht="12.75" customHeight="1">
      <c r="A2473" s="14">
        <v>2444</v>
      </c>
      <c r="B2473" s="57">
        <v>45881</v>
      </c>
      <c r="C2473" s="14" t="s">
        <v>350</v>
      </c>
      <c r="D2473" s="18" t="str">
        <f t="shared" si="110"/>
        <v>HALL SENSOR PCB ASSEMBLY-Z/M</v>
      </c>
      <c r="E2473" s="36">
        <v>18</v>
      </c>
      <c r="F2473" s="36">
        <f t="shared" si="111"/>
        <v>19</v>
      </c>
      <c r="G2473" s="18"/>
    </row>
    <row r="2474" spans="1:7" ht="12.75" customHeight="1">
      <c r="A2474" s="14">
        <v>2444</v>
      </c>
      <c r="B2474" s="57">
        <v>45881</v>
      </c>
      <c r="C2474" s="64" t="s">
        <v>70</v>
      </c>
      <c r="D2474" s="18" t="str">
        <f t="shared" si="110"/>
        <v>Brake Shoe Magnus</v>
      </c>
      <c r="E2474" s="36">
        <v>18</v>
      </c>
      <c r="F2474" s="36">
        <f t="shared" si="111"/>
        <v>35</v>
      </c>
      <c r="G2474" s="18"/>
    </row>
    <row r="2475" spans="1:7" ht="12.75" customHeight="1">
      <c r="A2475" s="14">
        <v>2444</v>
      </c>
      <c r="B2475" s="57">
        <v>45881</v>
      </c>
      <c r="C2475" s="30" t="s">
        <v>76</v>
      </c>
      <c r="D2475" s="18" t="str">
        <f t="shared" si="110"/>
        <v>Rear Bearing 6204LLU</v>
      </c>
      <c r="E2475" s="36">
        <v>18</v>
      </c>
      <c r="F2475" s="36">
        <f t="shared" si="111"/>
        <v>22</v>
      </c>
      <c r="G2475" s="18"/>
    </row>
    <row r="2476" spans="1:7" ht="12.75" customHeight="1">
      <c r="A2476" s="14">
        <v>2444</v>
      </c>
      <c r="B2476" s="57">
        <v>45881</v>
      </c>
      <c r="C2476" s="30" t="s">
        <v>76</v>
      </c>
      <c r="D2476" s="18" t="str">
        <f t="shared" si="110"/>
        <v>Rear Bearing 6204LLU</v>
      </c>
      <c r="E2476" s="36">
        <v>18</v>
      </c>
      <c r="F2476" s="36">
        <f t="shared" si="111"/>
        <v>22</v>
      </c>
      <c r="G2476" s="18"/>
    </row>
    <row r="2477" spans="1:7" ht="12.75" customHeight="1">
      <c r="A2477" s="14">
        <v>2443</v>
      </c>
      <c r="B2477" s="57">
        <v>45877</v>
      </c>
      <c r="C2477" s="30" t="s">
        <v>51</v>
      </c>
      <c r="D2477" s="18" t="str">
        <f t="shared" si="110"/>
        <v>NEXUS OIL PALCO 80W90 120Ml</v>
      </c>
      <c r="E2477" s="36">
        <v>18</v>
      </c>
      <c r="F2477" s="36">
        <f t="shared" si="111"/>
        <v>4</v>
      </c>
      <c r="G2477" s="18"/>
    </row>
    <row r="2478" spans="1:7" ht="12.75" customHeight="1">
      <c r="A2478" s="14">
        <v>2443</v>
      </c>
      <c r="B2478" s="57">
        <v>45877</v>
      </c>
      <c r="C2478" s="30" t="s">
        <v>928</v>
      </c>
      <c r="D2478" s="18" t="str">
        <f t="shared" si="110"/>
        <v>CHARGING COVER</v>
      </c>
      <c r="E2478" s="36">
        <v>28</v>
      </c>
      <c r="F2478" s="36">
        <f t="shared" si="111"/>
        <v>1</v>
      </c>
      <c r="G2478" s="18"/>
    </row>
    <row r="2479" spans="1:7" ht="12.75" customHeight="1">
      <c r="A2479" s="14">
        <v>2443</v>
      </c>
      <c r="B2479" s="57">
        <v>45877</v>
      </c>
      <c r="C2479" s="64" t="s">
        <v>179</v>
      </c>
      <c r="D2479" s="18" t="str">
        <f t="shared" si="110"/>
        <v>BRAKE PADS</v>
      </c>
      <c r="E2479" s="36"/>
      <c r="F2479" s="36">
        <f t="shared" si="111"/>
        <v>6</v>
      </c>
      <c r="G2479" s="18"/>
    </row>
    <row r="2480" spans="1:7" ht="12.75" customHeight="1">
      <c r="A2480" s="14">
        <v>2450</v>
      </c>
      <c r="B2480" s="57">
        <v>45877</v>
      </c>
      <c r="C2480" s="64" t="s">
        <v>74</v>
      </c>
      <c r="D2480" s="18" t="str">
        <f t="shared" si="110"/>
        <v>MAG-INS.CLUSTER COVER FRONT-ABS-MT RED D</v>
      </c>
      <c r="E2480" s="36">
        <v>28</v>
      </c>
      <c r="F2480" s="36">
        <f t="shared" si="111"/>
        <v>1</v>
      </c>
      <c r="G2480" s="18"/>
    </row>
    <row r="2481" spans="1:7" ht="12.75" customHeight="1">
      <c r="A2481" s="14">
        <v>2450</v>
      </c>
      <c r="B2481" s="57">
        <v>45877</v>
      </c>
      <c r="C2481" s="64" t="s">
        <v>812</v>
      </c>
      <c r="D2481" s="18" t="str">
        <f t="shared" si="110"/>
        <v>MAG-INS.CLUSTER COVER REAR-ABS-MT RED DM</v>
      </c>
      <c r="E2481" s="36">
        <v>28</v>
      </c>
      <c r="F2481" s="36">
        <f t="shared" si="111"/>
        <v>1</v>
      </c>
      <c r="G2481" s="18"/>
    </row>
    <row r="2482" spans="1:7" ht="12.75" customHeight="1">
      <c r="A2482" s="14">
        <v>2447</v>
      </c>
      <c r="B2482" s="57">
        <v>45877</v>
      </c>
      <c r="C2482" s="64" t="s">
        <v>129</v>
      </c>
      <c r="D2482" s="18" t="str">
        <f t="shared" si="110"/>
        <v>Rear View Mirror Winner Magnus</v>
      </c>
      <c r="E2482" s="36">
        <v>18</v>
      </c>
      <c r="F2482" s="36">
        <f t="shared" si="111"/>
        <v>34</v>
      </c>
      <c r="G2482" s="18"/>
    </row>
    <row r="2483" spans="1:7" ht="12.75" customHeight="1">
      <c r="A2483" s="14">
        <v>2447</v>
      </c>
      <c r="B2483" s="57">
        <v>45877</v>
      </c>
      <c r="C2483" s="64" t="s">
        <v>70</v>
      </c>
      <c r="D2483" s="18" t="str">
        <f t="shared" si="110"/>
        <v>Brake Shoe Magnus</v>
      </c>
      <c r="E2483" s="36">
        <v>18</v>
      </c>
      <c r="F2483" s="36">
        <f t="shared" si="111"/>
        <v>35</v>
      </c>
      <c r="G2483" s="18"/>
    </row>
    <row r="2484" spans="1:7" ht="12.75" customHeight="1">
      <c r="A2484" s="14">
        <v>2441</v>
      </c>
      <c r="B2484" s="57">
        <v>45876</v>
      </c>
      <c r="C2484" s="64" t="s">
        <v>402</v>
      </c>
      <c r="D2484" s="18" t="str">
        <f t="shared" si="110"/>
        <v>MAG-FRONT FENDER-ABS-WHITE DM BPLGW00508</v>
      </c>
      <c r="E2484" s="36">
        <v>28</v>
      </c>
      <c r="F2484" s="36">
        <f t="shared" si="111"/>
        <v>1</v>
      </c>
      <c r="G2484" s="18"/>
    </row>
    <row r="2485" spans="1:7" ht="12.75" customHeight="1">
      <c r="A2485" s="14">
        <v>2441</v>
      </c>
      <c r="B2485" s="57">
        <v>45876</v>
      </c>
      <c r="C2485" s="64" t="s">
        <v>81</v>
      </c>
      <c r="D2485" s="18" t="str">
        <f t="shared" si="110"/>
        <v>MAGNUS HS-Front HBS  Brake Cable</v>
      </c>
      <c r="E2485" s="36">
        <v>28</v>
      </c>
      <c r="F2485" s="36">
        <f t="shared" si="111"/>
        <v>5</v>
      </c>
      <c r="G2485" s="18"/>
    </row>
    <row r="2486" spans="1:7" ht="12.75" customHeight="1">
      <c r="A2486" s="14" t="s">
        <v>797</v>
      </c>
      <c r="B2486" s="57">
        <v>45876</v>
      </c>
      <c r="C2486" s="64" t="s">
        <v>405</v>
      </c>
      <c r="D2486" s="18" t="str">
        <f t="shared" si="110"/>
        <v>MAG-MCB-MOUNT-BRACKET-STL-BLK</v>
      </c>
      <c r="E2486" s="36">
        <v>28</v>
      </c>
      <c r="F2486" s="36">
        <f t="shared" si="111"/>
        <v>2</v>
      </c>
      <c r="G2486" s="18"/>
    </row>
    <row r="2487" spans="1:7" ht="12.75" customHeight="1">
      <c r="A2487" s="14">
        <v>2427</v>
      </c>
      <c r="B2487" s="57">
        <v>45876</v>
      </c>
      <c r="C2487" s="30" t="s">
        <v>76</v>
      </c>
      <c r="D2487" s="18" t="str">
        <f t="shared" si="110"/>
        <v>Rear Bearing 6204LLU</v>
      </c>
      <c r="E2487" s="36">
        <v>18</v>
      </c>
      <c r="F2487" s="36">
        <f t="shared" si="111"/>
        <v>22</v>
      </c>
      <c r="G2487" s="18"/>
    </row>
    <row r="2488" spans="1:7" ht="12.75" customHeight="1">
      <c r="A2488" s="14">
        <v>2427</v>
      </c>
      <c r="B2488" s="57">
        <v>45876</v>
      </c>
      <c r="C2488" s="30" t="s">
        <v>76</v>
      </c>
      <c r="D2488" s="18" t="str">
        <f t="shared" si="110"/>
        <v>Rear Bearing 6204LLU</v>
      </c>
      <c r="E2488" s="36">
        <v>18</v>
      </c>
      <c r="F2488" s="36">
        <f t="shared" si="111"/>
        <v>22</v>
      </c>
      <c r="G2488" s="18"/>
    </row>
    <row r="2489" spans="1:7" ht="12.75" customHeight="1">
      <c r="A2489" s="14">
        <v>2427</v>
      </c>
      <c r="B2489" s="57">
        <v>45876</v>
      </c>
      <c r="C2489" s="30" t="s">
        <v>64</v>
      </c>
      <c r="D2489" s="18" t="str">
        <f t="shared" si="110"/>
        <v>Front Bearing Kit 6201RS (Pair)</v>
      </c>
      <c r="E2489" s="36">
        <v>18</v>
      </c>
      <c r="F2489" s="36">
        <f t="shared" si="111"/>
        <v>6</v>
      </c>
      <c r="G2489" s="18"/>
    </row>
    <row r="2490" spans="1:7" ht="12.75" customHeight="1">
      <c r="A2490" s="14">
        <v>2427</v>
      </c>
      <c r="B2490" s="57">
        <v>45876</v>
      </c>
      <c r="C2490" s="64" t="s">
        <v>70</v>
      </c>
      <c r="D2490" s="18" t="str">
        <f t="shared" si="110"/>
        <v>Brake Shoe Magnus</v>
      </c>
      <c r="E2490" s="36">
        <v>18</v>
      </c>
      <c r="F2490" s="36">
        <f t="shared" si="111"/>
        <v>35</v>
      </c>
      <c r="G2490" s="18"/>
    </row>
    <row r="2491" spans="1:7" ht="12.75" customHeight="1">
      <c r="A2491" s="14">
        <v>2427</v>
      </c>
      <c r="B2491" s="57">
        <v>45876</v>
      </c>
      <c r="C2491" s="14" t="s">
        <v>182</v>
      </c>
      <c r="D2491" s="18" t="str">
        <f t="shared" si="110"/>
        <v>CHARGER-60V7. 5A-PH2</v>
      </c>
      <c r="E2491" s="36">
        <v>5</v>
      </c>
      <c r="F2491" s="36">
        <f t="shared" si="111"/>
        <v>0</v>
      </c>
      <c r="G2491" s="18">
        <v>262301088</v>
      </c>
    </row>
    <row r="2492" spans="1:7" ht="12.75" customHeight="1">
      <c r="A2492" s="14">
        <v>2439</v>
      </c>
      <c r="B2492" s="57">
        <v>45875</v>
      </c>
      <c r="C2492" s="64" t="s">
        <v>70</v>
      </c>
      <c r="D2492" s="18" t="str">
        <f t="shared" ref="D2492:D2555" si="112">VLOOKUP(C2492,Old,2,FALSE)</f>
        <v>Brake Shoe Magnus</v>
      </c>
      <c r="E2492" s="36">
        <v>18</v>
      </c>
      <c r="F2492" s="36">
        <f t="shared" si="111"/>
        <v>35</v>
      </c>
      <c r="G2492" s="18"/>
    </row>
    <row r="2493" spans="1:7" ht="12.75" customHeight="1">
      <c r="A2493" s="14">
        <v>2437</v>
      </c>
      <c r="B2493" s="57">
        <v>45874</v>
      </c>
      <c r="C2493" s="30" t="s">
        <v>76</v>
      </c>
      <c r="D2493" s="18" t="str">
        <f t="shared" si="112"/>
        <v>Rear Bearing 6204LLU</v>
      </c>
      <c r="E2493" s="36">
        <v>18</v>
      </c>
      <c r="F2493" s="36">
        <f t="shared" ref="F2493:F2556" si="113">VLOOKUP(C2493,Old,8,FALSE)</f>
        <v>22</v>
      </c>
      <c r="G2493" s="18"/>
    </row>
    <row r="2494" spans="1:7" ht="12.75" customHeight="1">
      <c r="A2494" s="14">
        <v>2433</v>
      </c>
      <c r="B2494" s="57">
        <v>45874</v>
      </c>
      <c r="C2494" s="30" t="s">
        <v>64</v>
      </c>
      <c r="D2494" s="18" t="str">
        <f t="shared" si="112"/>
        <v>Front Bearing Kit 6201RS (Pair)</v>
      </c>
      <c r="E2494" s="36">
        <v>18</v>
      </c>
      <c r="F2494" s="36">
        <f t="shared" si="113"/>
        <v>6</v>
      </c>
      <c r="G2494" s="18"/>
    </row>
    <row r="2495" spans="1:7" ht="12.75" customHeight="1">
      <c r="A2495" s="14">
        <v>2433</v>
      </c>
      <c r="B2495" s="57">
        <v>45874</v>
      </c>
      <c r="C2495" s="64" t="s">
        <v>70</v>
      </c>
      <c r="D2495" s="18" t="str">
        <f t="shared" si="112"/>
        <v>Brake Shoe Magnus</v>
      </c>
      <c r="E2495" s="36">
        <v>18</v>
      </c>
      <c r="F2495" s="36">
        <f t="shared" si="113"/>
        <v>35</v>
      </c>
      <c r="G2495" s="18"/>
    </row>
    <row r="2496" spans="1:7" ht="12.75" customHeight="1">
      <c r="A2496" s="14">
        <v>2435</v>
      </c>
      <c r="B2496" s="57">
        <v>45874</v>
      </c>
      <c r="C2496" s="30" t="s">
        <v>896</v>
      </c>
      <c r="D2496" s="18" t="str">
        <f t="shared" si="112"/>
        <v>START-SWITCH MODULE</v>
      </c>
      <c r="E2496" s="36">
        <v>18</v>
      </c>
      <c r="F2496" s="36">
        <f t="shared" si="113"/>
        <v>4</v>
      </c>
      <c r="G2496" s="18"/>
    </row>
    <row r="2497" spans="1:7" ht="12.75" customHeight="1">
      <c r="A2497" s="14">
        <v>2434</v>
      </c>
      <c r="B2497" s="57">
        <v>45874</v>
      </c>
      <c r="C2497" s="64" t="s">
        <v>286</v>
      </c>
      <c r="D2497" s="18" t="str">
        <f t="shared" si="112"/>
        <v>ZEAL-LOCK SET-PAVNA DM</v>
      </c>
      <c r="E2497" s="36">
        <v>18</v>
      </c>
      <c r="F2497" s="36">
        <f t="shared" si="113"/>
        <v>2</v>
      </c>
      <c r="G2497" s="18"/>
    </row>
    <row r="2498" spans="1:7" ht="12.75" customHeight="1">
      <c r="A2498" s="14" t="s">
        <v>9617</v>
      </c>
      <c r="B2498" s="57">
        <v>45874</v>
      </c>
      <c r="C2498" s="64" t="s">
        <v>265</v>
      </c>
      <c r="D2498" s="18" t="str">
        <f t="shared" si="112"/>
        <v>MAGNUS SIDE STAND SPRING - DM</v>
      </c>
      <c r="E2498" s="36">
        <v>18</v>
      </c>
      <c r="F2498" s="36">
        <f t="shared" si="113"/>
        <v>11</v>
      </c>
      <c r="G2498" s="18"/>
    </row>
    <row r="2499" spans="1:7" ht="12.75" customHeight="1">
      <c r="A2499" s="14">
        <v>2428</v>
      </c>
      <c r="B2499" s="57">
        <v>46968</v>
      </c>
      <c r="C2499" s="14" t="s">
        <v>245</v>
      </c>
      <c r="D2499" s="18" t="str">
        <f t="shared" si="112"/>
        <v>ZEAL/MAG-MOTOR CONNECTING WIRE</v>
      </c>
      <c r="E2499" s="36">
        <v>18</v>
      </c>
      <c r="F2499" s="36">
        <f t="shared" si="113"/>
        <v>1</v>
      </c>
      <c r="G2499" s="18"/>
    </row>
    <row r="2500" spans="1:7" ht="13.8">
      <c r="A2500" s="14" t="s">
        <v>971</v>
      </c>
      <c r="B2500" s="57">
        <v>45871</v>
      </c>
      <c r="C2500" s="14" t="s">
        <v>335</v>
      </c>
      <c r="D2500" s="18" t="str">
        <f t="shared" si="112"/>
        <v>SWING ARM COVER LH-PP</v>
      </c>
      <c r="E2500" s="36">
        <v>28</v>
      </c>
      <c r="F2500" s="36">
        <f t="shared" si="113"/>
        <v>-1</v>
      </c>
      <c r="G2500" s="18"/>
    </row>
    <row r="2501" spans="1:7" ht="13.8">
      <c r="A2501" s="14">
        <v>2425</v>
      </c>
      <c r="B2501" s="57">
        <v>45872</v>
      </c>
      <c r="C2501" s="14" t="s">
        <v>133</v>
      </c>
      <c r="D2501" s="18" t="str">
        <f t="shared" si="112"/>
        <v>Magnus Mat Black Only</v>
      </c>
      <c r="E2501" s="36">
        <v>18</v>
      </c>
      <c r="F2501" s="36">
        <f t="shared" si="113"/>
        <v>77</v>
      </c>
      <c r="G2501" s="18"/>
    </row>
    <row r="2502" spans="1:7" ht="13.8">
      <c r="A2502" s="14">
        <v>2425</v>
      </c>
      <c r="B2502" s="57">
        <v>45872</v>
      </c>
      <c r="C2502" s="14" t="s">
        <v>1093</v>
      </c>
      <c r="D2502" s="18" t="str">
        <f t="shared" si="112"/>
        <v>Grip Cover</v>
      </c>
      <c r="E2502" s="36"/>
      <c r="F2502" s="36">
        <f t="shared" si="113"/>
        <v>5</v>
      </c>
      <c r="G2502" s="18"/>
    </row>
    <row r="2503" spans="1:7" ht="13.8">
      <c r="A2503" s="14">
        <v>2426</v>
      </c>
      <c r="B2503" s="57">
        <v>45872</v>
      </c>
      <c r="C2503" s="14" t="s">
        <v>44</v>
      </c>
      <c r="D2503" s="18" t="str">
        <f t="shared" si="112"/>
        <v>MAG-FORK STEM RACER-ID30-CH STEEL</v>
      </c>
      <c r="E2503" s="36">
        <v>28</v>
      </c>
      <c r="F2503" s="36">
        <f t="shared" si="113"/>
        <v>9</v>
      </c>
      <c r="G2503" s="18"/>
    </row>
    <row r="2504" spans="1:7" ht="13.8">
      <c r="A2504" s="14">
        <v>2426</v>
      </c>
      <c r="B2504" s="57">
        <v>45872</v>
      </c>
      <c r="C2504" s="14" t="s">
        <v>56</v>
      </c>
      <c r="D2504" s="18" t="str">
        <f t="shared" si="112"/>
        <v>MAG-BOTTOM RACER CUP-CH STEEL</v>
      </c>
      <c r="E2504" s="36">
        <v>28</v>
      </c>
      <c r="F2504" s="36">
        <f t="shared" si="113"/>
        <v>9</v>
      </c>
      <c r="G2504" s="18"/>
    </row>
    <row r="2505" spans="1:7" ht="13.8">
      <c r="A2505" s="14">
        <v>2426</v>
      </c>
      <c r="B2505" s="57">
        <v>45872</v>
      </c>
      <c r="C2505" s="14" t="s">
        <v>61</v>
      </c>
      <c r="D2505" s="18" t="str">
        <f t="shared" si="112"/>
        <v>MAG-TOP RACER CUP-CH STEEL</v>
      </c>
      <c r="E2505" s="36">
        <v>28</v>
      </c>
      <c r="F2505" s="36">
        <f t="shared" si="113"/>
        <v>9</v>
      </c>
      <c r="G2505" s="18"/>
    </row>
    <row r="2506" spans="1:7" ht="13.8">
      <c r="A2506" s="14">
        <v>2426</v>
      </c>
      <c r="B2506" s="57">
        <v>45872</v>
      </c>
      <c r="C2506" s="14" t="s">
        <v>66</v>
      </c>
      <c r="D2506" s="18" t="str">
        <f t="shared" si="112"/>
        <v>20X4MM MAG-RACER BALL&amp;CAGE-4MM-TOP</v>
      </c>
      <c r="E2506" s="36">
        <v>28</v>
      </c>
      <c r="F2506" s="36">
        <f t="shared" si="113"/>
        <v>9</v>
      </c>
      <c r="G2506" s="18"/>
    </row>
    <row r="2507" spans="1:7" ht="13.8">
      <c r="A2507" s="14">
        <v>2426</v>
      </c>
      <c r="B2507" s="57">
        <v>45872</v>
      </c>
      <c r="C2507" s="14" t="s">
        <v>73</v>
      </c>
      <c r="D2507" s="18" t="str">
        <f t="shared" si="112"/>
        <v>14X6.35MAG-RACER BALL 6.35MM-BEARING-BTM</v>
      </c>
      <c r="E2507" s="36">
        <v>28</v>
      </c>
      <c r="F2507" s="36">
        <f t="shared" si="113"/>
        <v>9</v>
      </c>
      <c r="G2507" s="18"/>
    </row>
    <row r="2508" spans="1:7" ht="13.8">
      <c r="A2508" s="14">
        <v>2426</v>
      </c>
      <c r="B2508" s="57">
        <v>45872</v>
      </c>
      <c r="C2508" s="14" t="s">
        <v>78</v>
      </c>
      <c r="D2508" s="18" t="str">
        <f t="shared" si="112"/>
        <v>ZEAL/REO-RACER NUT-M24X3 HEX 32 MM-YZP</v>
      </c>
      <c r="E2508" s="36">
        <v>28</v>
      </c>
      <c r="F2508" s="36">
        <f t="shared" si="113"/>
        <v>9</v>
      </c>
      <c r="G2508" s="18"/>
    </row>
    <row r="2509" spans="1:7" ht="13.8">
      <c r="A2509" s="14">
        <v>2426</v>
      </c>
      <c r="B2509" s="57">
        <v>45872</v>
      </c>
      <c r="C2509" s="14" t="s">
        <v>83</v>
      </c>
      <c r="D2509" s="18" t="str">
        <f t="shared" si="112"/>
        <v>ZEAL/REO-RACER NUT-M24X3 HEX 46 MM-YZP</v>
      </c>
      <c r="E2509" s="36">
        <v>28</v>
      </c>
      <c r="F2509" s="36">
        <f t="shared" si="113"/>
        <v>9</v>
      </c>
      <c r="G2509" s="18"/>
    </row>
    <row r="2510" spans="1:7" ht="13.8">
      <c r="A2510" s="14">
        <v>2426</v>
      </c>
      <c r="B2510" s="57">
        <v>45872</v>
      </c>
      <c r="C2510" s="14" t="s">
        <v>88</v>
      </c>
      <c r="D2510" s="18" t="str">
        <f t="shared" si="112"/>
        <v>FORK RACER DUST CAP-PP</v>
      </c>
      <c r="E2510" s="36">
        <v>28</v>
      </c>
      <c r="F2510" s="36">
        <f t="shared" si="113"/>
        <v>20</v>
      </c>
      <c r="G2510" s="18"/>
    </row>
    <row r="2511" spans="1:7" ht="13.8">
      <c r="A2511" s="14">
        <v>2429</v>
      </c>
      <c r="B2511" s="57">
        <v>45872</v>
      </c>
      <c r="C2511" s="14" t="s">
        <v>133</v>
      </c>
      <c r="D2511" s="18" t="str">
        <f t="shared" si="112"/>
        <v>Magnus Mat Black Only</v>
      </c>
      <c r="E2511" s="36">
        <v>18</v>
      </c>
      <c r="F2511" s="36">
        <f t="shared" si="113"/>
        <v>77</v>
      </c>
      <c r="G2511" s="18"/>
    </row>
    <row r="2512" spans="1:7" ht="13.8">
      <c r="A2512" s="14">
        <v>2429</v>
      </c>
      <c r="B2512" s="57">
        <v>45872</v>
      </c>
      <c r="C2512" s="14" t="s">
        <v>1093</v>
      </c>
      <c r="D2512" s="18" t="str">
        <f t="shared" si="112"/>
        <v>Grip Cover</v>
      </c>
      <c r="E2512" s="36"/>
      <c r="F2512" s="36">
        <f t="shared" si="113"/>
        <v>5</v>
      </c>
      <c r="G2512" s="18"/>
    </row>
    <row r="2513" spans="1:7" ht="13.8">
      <c r="A2513" s="14">
        <v>2430</v>
      </c>
      <c r="B2513" s="57">
        <v>45872</v>
      </c>
      <c r="C2513" s="14" t="s">
        <v>202</v>
      </c>
      <c r="D2513" s="18" t="str">
        <f t="shared" si="112"/>
        <v>Headlight Bulb</v>
      </c>
      <c r="E2513" s="36">
        <v>18</v>
      </c>
      <c r="F2513" s="36">
        <f t="shared" si="113"/>
        <v>13</v>
      </c>
      <c r="G2513" s="18"/>
    </row>
    <row r="2514" spans="1:7" ht="13.8">
      <c r="A2514" s="14">
        <v>2432</v>
      </c>
      <c r="B2514" s="57">
        <v>45872</v>
      </c>
      <c r="C2514" s="14" t="s">
        <v>104</v>
      </c>
      <c r="D2514" s="18" t="str">
        <f t="shared" si="112"/>
        <v>Reo/Zeal-Brake Sensing Switch DM</v>
      </c>
      <c r="E2514" s="36">
        <v>28</v>
      </c>
      <c r="F2514" s="36">
        <f t="shared" si="113"/>
        <v>1</v>
      </c>
      <c r="G2514" s="18"/>
    </row>
    <row r="2515" spans="1:7" ht="13.8">
      <c r="A2515" s="14">
        <v>2420</v>
      </c>
      <c r="B2515" s="57">
        <v>45871</v>
      </c>
      <c r="C2515" s="64" t="s">
        <v>217</v>
      </c>
      <c r="D2515" s="18" t="str">
        <f t="shared" si="112"/>
        <v>HORN</v>
      </c>
      <c r="E2515" s="36"/>
      <c r="F2515" s="36">
        <f t="shared" si="113"/>
        <v>3</v>
      </c>
      <c r="G2515" s="18"/>
    </row>
    <row r="2516" spans="1:7" ht="13.8">
      <c r="A2516" s="14">
        <v>2421</v>
      </c>
      <c r="B2516" s="57">
        <v>45871</v>
      </c>
      <c r="C2516" s="64" t="s">
        <v>105</v>
      </c>
      <c r="D2516" s="18" t="str">
        <f t="shared" si="112"/>
        <v>WHEEL SPROCKET</v>
      </c>
      <c r="E2516" s="36">
        <v>18</v>
      </c>
      <c r="F2516" s="36">
        <f t="shared" si="113"/>
        <v>1</v>
      </c>
      <c r="G2516" s="18"/>
    </row>
    <row r="2517" spans="1:7" ht="13.8">
      <c r="A2517" s="14">
        <v>2421</v>
      </c>
      <c r="B2517" s="57">
        <v>45871</v>
      </c>
      <c r="C2517" s="64" t="s">
        <v>108</v>
      </c>
      <c r="D2517" s="18" t="str">
        <f t="shared" si="112"/>
        <v>MOTOR SPROCKET</v>
      </c>
      <c r="E2517" s="36">
        <v>18</v>
      </c>
      <c r="F2517" s="36">
        <f t="shared" si="113"/>
        <v>1</v>
      </c>
      <c r="G2517" s="18"/>
    </row>
    <row r="2518" spans="1:7" ht="13.8">
      <c r="A2518" s="14">
        <v>2421</v>
      </c>
      <c r="B2518" s="57">
        <v>45871</v>
      </c>
      <c r="C2518" s="64" t="s">
        <v>113</v>
      </c>
      <c r="D2518" s="18" t="str">
        <f t="shared" si="112"/>
        <v>BELT</v>
      </c>
      <c r="E2518" s="36">
        <v>28</v>
      </c>
      <c r="F2518" s="36">
        <f t="shared" si="113"/>
        <v>1</v>
      </c>
      <c r="G2518" s="18"/>
    </row>
    <row r="2519" spans="1:7" ht="13.8">
      <c r="A2519" s="14">
        <v>2421</v>
      </c>
      <c r="B2519" s="57">
        <v>45871</v>
      </c>
      <c r="C2519" s="64" t="s">
        <v>94</v>
      </c>
      <c r="D2519" s="18" t="str">
        <f t="shared" si="112"/>
        <v>CLUSTER COVER TOP-PP-M</v>
      </c>
      <c r="E2519" s="36">
        <v>28</v>
      </c>
      <c r="F2519" s="36">
        <f t="shared" si="113"/>
        <v>4</v>
      </c>
      <c r="G2519" s="18"/>
    </row>
    <row r="2520" spans="1:7" ht="13.8">
      <c r="A2520" s="14">
        <v>2421</v>
      </c>
      <c r="B2520" s="57">
        <v>45871</v>
      </c>
      <c r="C2520" s="64" t="s">
        <v>497</v>
      </c>
      <c r="D2520" s="18" t="str">
        <f t="shared" si="112"/>
        <v>MAG-INS.CLUSTER COVER FRNT-ABS-MATT BB</v>
      </c>
      <c r="E2520" s="36">
        <v>28</v>
      </c>
      <c r="F2520" s="36">
        <f t="shared" si="113"/>
        <v>0</v>
      </c>
      <c r="G2520" s="18"/>
    </row>
    <row r="2521" spans="1:7" ht="13.8">
      <c r="A2521" s="14">
        <v>2422</v>
      </c>
      <c r="B2521" s="57">
        <v>45871</v>
      </c>
      <c r="C2521" s="64" t="s">
        <v>82</v>
      </c>
      <c r="D2521" s="18" t="str">
        <f t="shared" si="112"/>
        <v>MAGNUS HS-Front Brake Cable</v>
      </c>
      <c r="E2521" s="36">
        <v>28</v>
      </c>
      <c r="F2521" s="36">
        <f t="shared" si="113"/>
        <v>8</v>
      </c>
      <c r="G2521" s="18"/>
    </row>
    <row r="2522" spans="1:7" ht="13.8">
      <c r="A2522" s="14">
        <v>2422</v>
      </c>
      <c r="B2522" s="57">
        <v>45871</v>
      </c>
      <c r="C2522" s="64" t="s">
        <v>81</v>
      </c>
      <c r="D2522" s="18" t="str">
        <f t="shared" si="112"/>
        <v>MAGNUS HS-Front HBS  Brake Cable</v>
      </c>
      <c r="E2522" s="36">
        <v>28</v>
      </c>
      <c r="F2522" s="36">
        <f t="shared" si="113"/>
        <v>5</v>
      </c>
      <c r="G2522" s="18"/>
    </row>
    <row r="2523" spans="1:7" ht="13.8">
      <c r="A2523" s="14" t="s">
        <v>9618</v>
      </c>
      <c r="B2523" s="57">
        <v>45871</v>
      </c>
      <c r="C2523" s="64" t="s">
        <v>129</v>
      </c>
      <c r="D2523" s="18" t="str">
        <f t="shared" si="112"/>
        <v>Rear View Mirror Winner Magnus</v>
      </c>
      <c r="E2523" s="36">
        <v>18</v>
      </c>
      <c r="F2523" s="36">
        <f t="shared" si="113"/>
        <v>34</v>
      </c>
      <c r="G2523" s="18"/>
    </row>
    <row r="2524" spans="1:7" ht="13.8">
      <c r="A2524" s="14">
        <v>2396</v>
      </c>
      <c r="B2524" s="57">
        <v>45870</v>
      </c>
      <c r="C2524" s="64" t="s">
        <v>129</v>
      </c>
      <c r="D2524" s="18" t="str">
        <f t="shared" si="112"/>
        <v>Rear View Mirror Winner Magnus</v>
      </c>
      <c r="E2524" s="36">
        <v>18</v>
      </c>
      <c r="F2524" s="36">
        <f t="shared" si="113"/>
        <v>34</v>
      </c>
      <c r="G2524" s="18"/>
    </row>
    <row r="2525" spans="1:7" ht="13.8">
      <c r="A2525" s="14">
        <v>2396</v>
      </c>
      <c r="B2525" s="57">
        <v>45870</v>
      </c>
      <c r="C2525" s="30" t="s">
        <v>100</v>
      </c>
      <c r="D2525" s="18" t="str">
        <f t="shared" si="112"/>
        <v>CEAT 90/90-12 ZOOM X3 54J TL (Tyre 12")</v>
      </c>
      <c r="E2525" s="36">
        <v>28</v>
      </c>
      <c r="F2525" s="36">
        <f t="shared" si="113"/>
        <v>1</v>
      </c>
      <c r="G2525" s="18"/>
    </row>
    <row r="2526" spans="1:7" ht="13.8">
      <c r="A2526" s="14">
        <v>2413</v>
      </c>
      <c r="B2526" s="57">
        <v>45870</v>
      </c>
      <c r="C2526" s="64" t="s">
        <v>456</v>
      </c>
      <c r="D2526" s="18" t="str">
        <f t="shared" si="112"/>
        <v>AIR VALVE-PVR 70-TUBELESS-TRITON-FRONT</v>
      </c>
      <c r="E2526" s="36">
        <v>18</v>
      </c>
      <c r="F2526" s="36">
        <f t="shared" si="113"/>
        <v>7</v>
      </c>
      <c r="G2526" s="18"/>
    </row>
    <row r="2527" spans="1:7" ht="13.8">
      <c r="A2527" s="14">
        <v>2413</v>
      </c>
      <c r="B2527" s="57">
        <v>45870</v>
      </c>
      <c r="C2527" s="64" t="s">
        <v>183</v>
      </c>
      <c r="D2527" s="18" t="str">
        <f t="shared" si="112"/>
        <v xml:space="preserve">3.00-10 ZOOM D TL42 J
</v>
      </c>
      <c r="E2527" s="36">
        <v>28</v>
      </c>
      <c r="F2527" s="36">
        <f t="shared" si="113"/>
        <v>0</v>
      </c>
      <c r="G2527" s="18"/>
    </row>
    <row r="2528" spans="1:7" ht="13.8">
      <c r="A2528" s="14">
        <v>2414</v>
      </c>
      <c r="B2528" s="57">
        <v>45870</v>
      </c>
      <c r="C2528" s="64" t="s">
        <v>76</v>
      </c>
      <c r="D2528" s="18" t="str">
        <f t="shared" si="112"/>
        <v>Rear Bearing 6204LLU</v>
      </c>
      <c r="E2528" s="36">
        <v>18</v>
      </c>
      <c r="F2528" s="36">
        <f t="shared" si="113"/>
        <v>22</v>
      </c>
      <c r="G2528" s="18"/>
    </row>
    <row r="2529" spans="1:7" ht="13.8">
      <c r="A2529" s="14">
        <v>2414</v>
      </c>
      <c r="B2529" s="57">
        <v>45870</v>
      </c>
      <c r="C2529" s="64" t="s">
        <v>76</v>
      </c>
      <c r="D2529" s="18" t="str">
        <f t="shared" si="112"/>
        <v>Rear Bearing 6204LLU</v>
      </c>
      <c r="E2529" s="36">
        <v>18</v>
      </c>
      <c r="F2529" s="36">
        <f t="shared" si="113"/>
        <v>22</v>
      </c>
      <c r="G2529" s="18"/>
    </row>
    <row r="2530" spans="1:7" ht="13.8">
      <c r="A2530" s="14">
        <v>2414</v>
      </c>
      <c r="B2530" s="57">
        <v>45870</v>
      </c>
      <c r="C2530" s="64" t="s">
        <v>70</v>
      </c>
      <c r="D2530" s="18" t="str">
        <f t="shared" si="112"/>
        <v>Brake Shoe Magnus</v>
      </c>
      <c r="E2530" s="36">
        <v>18</v>
      </c>
      <c r="F2530" s="36">
        <f t="shared" si="113"/>
        <v>35</v>
      </c>
      <c r="G2530" s="18"/>
    </row>
    <row r="2531" spans="1:7" ht="13.8">
      <c r="A2531" s="14">
        <v>2414</v>
      </c>
      <c r="B2531" s="57">
        <v>45870</v>
      </c>
      <c r="C2531" s="64" t="s">
        <v>109</v>
      </c>
      <c r="D2531" s="18" t="str">
        <f t="shared" si="112"/>
        <v>THROTTLE RH W/O SWITCH</v>
      </c>
      <c r="E2531" s="36">
        <v>18</v>
      </c>
      <c r="F2531" s="36">
        <f t="shared" si="113"/>
        <v>3</v>
      </c>
      <c r="G2531" s="18"/>
    </row>
    <row r="2532" spans="1:7" ht="13.8">
      <c r="A2532" s="14">
        <v>2414</v>
      </c>
      <c r="B2532" s="57">
        <v>45870</v>
      </c>
      <c r="C2532" s="64" t="s">
        <v>671</v>
      </c>
      <c r="D2532" s="18" t="str">
        <f t="shared" si="112"/>
        <v>MAGNUS HS-LUGGAGE BOX LIGHT WITH SWITCH</v>
      </c>
      <c r="E2532" s="36">
        <v>18</v>
      </c>
      <c r="F2532" s="36">
        <f t="shared" si="113"/>
        <v>2</v>
      </c>
      <c r="G2532" s="18"/>
    </row>
    <row r="2533" spans="1:7" ht="13.8">
      <c r="A2533" s="14">
        <v>2414</v>
      </c>
      <c r="B2533" s="57">
        <v>45870</v>
      </c>
      <c r="C2533" s="64" t="s">
        <v>550</v>
      </c>
      <c r="D2533" s="18" t="str">
        <f t="shared" si="112"/>
        <v>MAGNUS HS-USB PORT-5V OUTPUT</v>
      </c>
      <c r="E2533" s="36">
        <v>18</v>
      </c>
      <c r="F2533" s="36">
        <f t="shared" si="113"/>
        <v>0</v>
      </c>
      <c r="G2533" s="18"/>
    </row>
    <row r="2534" spans="1:7" ht="13.8">
      <c r="A2534" s="14">
        <v>2415</v>
      </c>
      <c r="B2534" s="57">
        <v>45870</v>
      </c>
      <c r="C2534" s="64" t="s">
        <v>183</v>
      </c>
      <c r="D2534" s="18" t="str">
        <f t="shared" si="112"/>
        <v xml:space="preserve">3.00-10 ZOOM D TL42 J
</v>
      </c>
      <c r="E2534" s="36">
        <v>28</v>
      </c>
      <c r="F2534" s="36">
        <f t="shared" si="113"/>
        <v>0</v>
      </c>
      <c r="G2534" s="18"/>
    </row>
    <row r="2535" spans="1:7" ht="13.8">
      <c r="A2535" s="14">
        <v>2416</v>
      </c>
      <c r="B2535" s="57">
        <v>45870</v>
      </c>
      <c r="C2535" s="64" t="s">
        <v>64</v>
      </c>
      <c r="D2535" s="18" t="str">
        <f t="shared" si="112"/>
        <v>Front Bearing Kit 6201RS (Pair)</v>
      </c>
      <c r="E2535" s="36">
        <v>18</v>
      </c>
      <c r="F2535" s="36">
        <f t="shared" si="113"/>
        <v>6</v>
      </c>
      <c r="G2535" s="18"/>
    </row>
    <row r="2536" spans="1:7" ht="13.8">
      <c r="A2536" s="14">
        <v>2416</v>
      </c>
      <c r="B2536" s="57">
        <v>45870</v>
      </c>
      <c r="C2536" s="64" t="s">
        <v>70</v>
      </c>
      <c r="D2536" s="18" t="str">
        <f t="shared" si="112"/>
        <v>Brake Shoe Magnus</v>
      </c>
      <c r="E2536" s="36">
        <v>18</v>
      </c>
      <c r="F2536" s="36">
        <f t="shared" si="113"/>
        <v>35</v>
      </c>
      <c r="G2536" s="18"/>
    </row>
    <row r="2537" spans="1:7" ht="13.8">
      <c r="A2537" s="14">
        <v>2416</v>
      </c>
      <c r="B2537" s="57">
        <v>45870</v>
      </c>
      <c r="C2537" s="64" t="s">
        <v>70</v>
      </c>
      <c r="D2537" s="18" t="str">
        <f t="shared" si="112"/>
        <v>Brake Shoe Magnus</v>
      </c>
      <c r="E2537" s="36">
        <v>18</v>
      </c>
      <c r="F2537" s="36">
        <f t="shared" si="113"/>
        <v>35</v>
      </c>
      <c r="G2537" s="18"/>
    </row>
    <row r="2538" spans="1:7" ht="13.8">
      <c r="A2538" s="14">
        <v>2417</v>
      </c>
      <c r="B2538" s="57">
        <v>45870</v>
      </c>
      <c r="C2538" s="64" t="s">
        <v>70</v>
      </c>
      <c r="D2538" s="18" t="str">
        <f t="shared" si="112"/>
        <v>Brake Shoe Magnus</v>
      </c>
      <c r="E2538" s="36">
        <v>18</v>
      </c>
      <c r="F2538" s="36">
        <f t="shared" si="113"/>
        <v>35</v>
      </c>
      <c r="G2538" s="18"/>
    </row>
    <row r="2539" spans="1:7" ht="13.8">
      <c r="A2539" s="14">
        <v>2417</v>
      </c>
      <c r="B2539" s="57">
        <v>45870</v>
      </c>
      <c r="C2539" s="64" t="s">
        <v>82</v>
      </c>
      <c r="D2539" s="18" t="str">
        <f t="shared" si="112"/>
        <v>MAGNUS HS-Front Brake Cable</v>
      </c>
      <c r="E2539" s="36">
        <v>28</v>
      </c>
      <c r="F2539" s="36">
        <f t="shared" si="113"/>
        <v>8</v>
      </c>
      <c r="G2539" s="18"/>
    </row>
    <row r="2540" spans="1:7" ht="13.8">
      <c r="A2540" s="14">
        <v>2417</v>
      </c>
      <c r="B2540" s="57">
        <v>45870</v>
      </c>
      <c r="C2540" s="64" t="s">
        <v>81</v>
      </c>
      <c r="D2540" s="18" t="str">
        <f t="shared" si="112"/>
        <v>MAGNUS HS-Front HBS  Brake Cable</v>
      </c>
      <c r="E2540" s="36">
        <v>28</v>
      </c>
      <c r="F2540" s="36">
        <f t="shared" si="113"/>
        <v>5</v>
      </c>
      <c r="G2540" s="18"/>
    </row>
    <row r="2541" spans="1:7" ht="13.8">
      <c r="A2541" s="14">
        <v>2417</v>
      </c>
      <c r="B2541" s="57">
        <v>45870</v>
      </c>
      <c r="C2541" s="64" t="s">
        <v>80</v>
      </c>
      <c r="D2541" s="18" t="str">
        <f t="shared" si="112"/>
        <v>MAGNUS HS-Rear Brake Cable</v>
      </c>
      <c r="E2541" s="36">
        <v>28</v>
      </c>
      <c r="F2541" s="36">
        <f t="shared" si="113"/>
        <v>9</v>
      </c>
      <c r="G2541" s="18"/>
    </row>
    <row r="2542" spans="1:7" ht="13.8">
      <c r="A2542" s="14">
        <v>2417</v>
      </c>
      <c r="B2542" s="57">
        <v>45870</v>
      </c>
      <c r="C2542" s="64" t="s">
        <v>233</v>
      </c>
      <c r="D2542" s="18" t="str">
        <f t="shared" si="112"/>
        <v>MAG-PROTECTION BOARD LH-ABS-GALACTIC</v>
      </c>
      <c r="E2542" s="36">
        <v>28</v>
      </c>
      <c r="F2542" s="36">
        <f t="shared" si="113"/>
        <v>2</v>
      </c>
      <c r="G2542" s="18"/>
    </row>
    <row r="2543" spans="1:7" ht="13.8">
      <c r="A2543" s="14">
        <v>2417</v>
      </c>
      <c r="B2543" s="57">
        <v>45870</v>
      </c>
      <c r="C2543" s="64" t="s">
        <v>213</v>
      </c>
      <c r="D2543" s="18" t="str">
        <f t="shared" si="112"/>
        <v>MAG-PROTECTION BOARD RH-ABS-GALACTIC</v>
      </c>
      <c r="E2543" s="36">
        <v>28</v>
      </c>
      <c r="F2543" s="36">
        <f t="shared" si="113"/>
        <v>3</v>
      </c>
      <c r="G2543" s="18"/>
    </row>
    <row r="2544" spans="1:7" ht="13.8">
      <c r="A2544" s="14">
        <v>2417</v>
      </c>
      <c r="B2544" s="57">
        <v>45870</v>
      </c>
      <c r="C2544" s="64" t="s">
        <v>38</v>
      </c>
      <c r="D2544" s="18" t="str">
        <f t="shared" si="112"/>
        <v>MAG-INS.CLUSTER COVER FRONT-ABS-GALACTIC</v>
      </c>
      <c r="E2544" s="36">
        <v>28</v>
      </c>
      <c r="F2544" s="36">
        <f t="shared" si="113"/>
        <v>1</v>
      </c>
      <c r="G2544" s="18"/>
    </row>
    <row r="2545" spans="1:7" ht="13.8">
      <c r="A2545" s="14">
        <v>2417</v>
      </c>
      <c r="B2545" s="57">
        <v>45870</v>
      </c>
      <c r="C2545" s="64" t="s">
        <v>177</v>
      </c>
      <c r="D2545" s="18" t="str">
        <f t="shared" si="112"/>
        <v>MAG-INS.CLUSTER COVER REAR-ABS-GALACTIC</v>
      </c>
      <c r="E2545" s="36">
        <v>28</v>
      </c>
      <c r="F2545" s="36">
        <f t="shared" si="113"/>
        <v>1</v>
      </c>
      <c r="G2545" s="18"/>
    </row>
    <row r="2546" spans="1:7" ht="13.8">
      <c r="A2546" s="14">
        <v>2417</v>
      </c>
      <c r="B2546" s="57">
        <v>45870</v>
      </c>
      <c r="C2546" s="64" t="s">
        <v>210</v>
      </c>
      <c r="D2546" s="18" t="str">
        <f t="shared" si="112"/>
        <v>MAGNUS FRONT PANEL LH-ABS-GALACTIC GREY</v>
      </c>
      <c r="E2546" s="36">
        <v>28</v>
      </c>
      <c r="F2546" s="36">
        <f t="shared" si="113"/>
        <v>4</v>
      </c>
      <c r="G2546" s="18"/>
    </row>
    <row r="2547" spans="1:7" ht="13.8">
      <c r="A2547" s="14">
        <v>2417</v>
      </c>
      <c r="B2547" s="57">
        <v>45870</v>
      </c>
      <c r="C2547" s="64" t="s">
        <v>223</v>
      </c>
      <c r="D2547" s="18" t="str">
        <f t="shared" si="112"/>
        <v>MAGNUS FRONT PANEL RH-ABS-GALACTIC GREY</v>
      </c>
      <c r="E2547" s="36">
        <v>28</v>
      </c>
      <c r="F2547" s="36">
        <f t="shared" si="113"/>
        <v>2</v>
      </c>
      <c r="G2547" s="18"/>
    </row>
    <row r="2548" spans="1:7" ht="13.8">
      <c r="A2548" s="14">
        <v>2417</v>
      </c>
      <c r="B2548" s="57">
        <v>45870</v>
      </c>
      <c r="C2548" s="64" t="s">
        <v>112</v>
      </c>
      <c r="D2548" s="18" t="str">
        <f t="shared" si="112"/>
        <v>MAG/ZEAL-BRAKE CABLE GUIDE-STEEL-ZP-DM</v>
      </c>
      <c r="E2548" s="36">
        <v>28</v>
      </c>
      <c r="F2548" s="36">
        <f t="shared" si="113"/>
        <v>11</v>
      </c>
      <c r="G2548" s="18"/>
    </row>
    <row r="2549" spans="1:7" ht="13.8">
      <c r="A2549" s="14">
        <v>2411</v>
      </c>
      <c r="B2549" s="57">
        <v>45869</v>
      </c>
      <c r="C2549" s="30" t="s">
        <v>896</v>
      </c>
      <c r="D2549" s="18" t="str">
        <f t="shared" si="112"/>
        <v>START-SWITCH MODULE</v>
      </c>
      <c r="E2549" s="36">
        <v>18</v>
      </c>
      <c r="F2549" s="36">
        <f t="shared" si="113"/>
        <v>4</v>
      </c>
      <c r="G2549" s="18"/>
    </row>
    <row r="2550" spans="1:7" ht="13.8">
      <c r="A2550" s="14" t="s">
        <v>9619</v>
      </c>
      <c r="B2550" s="57">
        <v>45869</v>
      </c>
      <c r="C2550" s="30" t="s">
        <v>145</v>
      </c>
      <c r="D2550" s="18" t="str">
        <f t="shared" si="112"/>
        <v>MAG-FRONT FENDER-ABS-OCEAN BLUE DM</v>
      </c>
      <c r="E2550" s="36">
        <v>28</v>
      </c>
      <c r="F2550" s="36">
        <f t="shared" si="113"/>
        <v>1</v>
      </c>
      <c r="G2550" s="18"/>
    </row>
    <row r="2551" spans="1:7" ht="13.8">
      <c r="A2551" s="14">
        <v>2403</v>
      </c>
      <c r="B2551" s="57">
        <v>45868</v>
      </c>
      <c r="C2551" s="30" t="s">
        <v>184</v>
      </c>
      <c r="D2551" s="18" t="str">
        <f t="shared" si="112"/>
        <v>MAG-REAR PANEL TOP-ABS-GALACTIC GREY</v>
      </c>
      <c r="E2551" s="36">
        <v>28</v>
      </c>
      <c r="F2551" s="36">
        <f t="shared" si="113"/>
        <v>0</v>
      </c>
      <c r="G2551" s="18"/>
    </row>
    <row r="2552" spans="1:7" ht="13.8">
      <c r="A2552" s="14" t="s">
        <v>9620</v>
      </c>
      <c r="B2552" s="57">
        <v>45867</v>
      </c>
      <c r="C2552" s="64" t="s">
        <v>62</v>
      </c>
      <c r="D2552" s="18" t="str">
        <f t="shared" si="112"/>
        <v>MAGNUS-LOCK SET-PAVNA DM</v>
      </c>
      <c r="E2552" s="36">
        <v>18</v>
      </c>
      <c r="F2552" s="36">
        <f t="shared" si="113"/>
        <v>4</v>
      </c>
      <c r="G2552" s="18"/>
    </row>
    <row r="2553" spans="1:7" ht="13.8">
      <c r="A2553" s="14">
        <v>2394</v>
      </c>
      <c r="B2553" s="57">
        <v>45865</v>
      </c>
      <c r="C2553" s="64" t="s">
        <v>148</v>
      </c>
      <c r="D2553" s="187" t="str">
        <f t="shared" si="112"/>
        <v>Zeal-Brake Lever RH-Al PDC-Black PC</v>
      </c>
      <c r="E2553" s="188">
        <v>28</v>
      </c>
      <c r="F2553" s="188">
        <f t="shared" si="113"/>
        <v>1</v>
      </c>
      <c r="G2553" s="14"/>
    </row>
    <row r="2554" spans="1:7" ht="13.8">
      <c r="A2554" s="14">
        <v>2395</v>
      </c>
      <c r="B2554" s="57">
        <v>45865</v>
      </c>
      <c r="C2554" s="64" t="s">
        <v>408</v>
      </c>
      <c r="D2554" s="187" t="str">
        <f t="shared" si="112"/>
        <v>BRAKE SENSOR</v>
      </c>
      <c r="E2554" s="188">
        <v>18</v>
      </c>
      <c r="F2554" s="188">
        <f t="shared" si="113"/>
        <v>-4</v>
      </c>
      <c r="G2554" s="14"/>
    </row>
    <row r="2555" spans="1:7" ht="13.8">
      <c r="A2555" s="14">
        <v>2398</v>
      </c>
      <c r="B2555" s="57">
        <v>45865</v>
      </c>
      <c r="C2555" s="64" t="s">
        <v>1028</v>
      </c>
      <c r="D2555" s="187" t="str">
        <f t="shared" si="112"/>
        <v>Seat Cover Magnus</v>
      </c>
      <c r="E2555" s="188">
        <v>28</v>
      </c>
      <c r="F2555" s="188">
        <f t="shared" si="113"/>
        <v>3</v>
      </c>
      <c r="G2555" s="14"/>
    </row>
    <row r="2556" spans="1:7" ht="13.8">
      <c r="A2556" s="14">
        <v>2398</v>
      </c>
      <c r="B2556" s="57">
        <v>45865</v>
      </c>
      <c r="C2556" s="64" t="s">
        <v>64</v>
      </c>
      <c r="D2556" s="187" t="str">
        <f t="shared" ref="D2556:D2619" si="114">VLOOKUP(C2556,Old,2,FALSE)</f>
        <v>Front Bearing Kit 6201RS (Pair)</v>
      </c>
      <c r="E2556" s="188">
        <v>18</v>
      </c>
      <c r="F2556" s="188">
        <f t="shared" si="113"/>
        <v>6</v>
      </c>
      <c r="G2556" s="14"/>
    </row>
    <row r="2557" spans="1:7" ht="13.8">
      <c r="A2557" s="14">
        <v>2398</v>
      </c>
      <c r="B2557" s="57">
        <v>45865</v>
      </c>
      <c r="C2557" s="64" t="s">
        <v>82</v>
      </c>
      <c r="D2557" s="187" t="str">
        <f t="shared" si="114"/>
        <v>MAGNUS HS-Front Brake Cable</v>
      </c>
      <c r="E2557" s="188">
        <v>28</v>
      </c>
      <c r="F2557" s="188">
        <f t="shared" ref="F2557:F2620" si="115">VLOOKUP(C2557,Old,8,FALSE)</f>
        <v>8</v>
      </c>
      <c r="G2557" s="14"/>
    </row>
    <row r="2558" spans="1:7" ht="13.8">
      <c r="A2558" s="14">
        <v>2398</v>
      </c>
      <c r="B2558" s="57">
        <v>45865</v>
      </c>
      <c r="C2558" s="64" t="s">
        <v>81</v>
      </c>
      <c r="D2558" s="187" t="str">
        <f t="shared" si="114"/>
        <v>MAGNUS HS-Front HBS  Brake Cable</v>
      </c>
      <c r="E2558" s="188">
        <v>28</v>
      </c>
      <c r="F2558" s="188">
        <f t="shared" si="115"/>
        <v>5</v>
      </c>
      <c r="G2558" s="14"/>
    </row>
    <row r="2559" spans="1:7" ht="13.8">
      <c r="A2559" s="14">
        <v>2398</v>
      </c>
      <c r="B2559" s="57">
        <v>45865</v>
      </c>
      <c r="C2559" s="64" t="s">
        <v>162</v>
      </c>
      <c r="D2559" s="187" t="str">
        <f t="shared" si="114"/>
        <v>LUGG-BOX-FRONT COVER-LID-PP-BK</v>
      </c>
      <c r="E2559" s="188">
        <v>28</v>
      </c>
      <c r="F2559" s="188">
        <f t="shared" si="115"/>
        <v>7</v>
      </c>
      <c r="G2559" s="14"/>
    </row>
    <row r="2560" spans="1:7" ht="13.8">
      <c r="A2560" s="14">
        <v>2399</v>
      </c>
      <c r="B2560" s="57">
        <v>45865</v>
      </c>
      <c r="C2560" s="64" t="s">
        <v>1095</v>
      </c>
      <c r="D2560" s="187" t="str">
        <f t="shared" si="114"/>
        <v>Ignitition Key lock</v>
      </c>
      <c r="E2560" s="188">
        <v>18</v>
      </c>
      <c r="F2560" s="188">
        <f t="shared" si="115"/>
        <v>1</v>
      </c>
      <c r="G2560" s="14"/>
    </row>
    <row r="2561" spans="1:7" ht="13.8">
      <c r="A2561" s="14">
        <v>2402</v>
      </c>
      <c r="B2561" s="57">
        <v>45865</v>
      </c>
      <c r="C2561" s="64" t="s">
        <v>183</v>
      </c>
      <c r="D2561" s="187" t="str">
        <f t="shared" si="114"/>
        <v xml:space="preserve">3.00-10 ZOOM D TL42 J
</v>
      </c>
      <c r="E2561" s="188">
        <v>28</v>
      </c>
      <c r="F2561" s="188">
        <f t="shared" si="115"/>
        <v>0</v>
      </c>
      <c r="G2561" s="14"/>
    </row>
    <row r="2562" spans="1:7" ht="13.8">
      <c r="A2562" s="189">
        <v>2393</v>
      </c>
      <c r="B2562" s="57">
        <v>45864</v>
      </c>
      <c r="C2562" s="64" t="s">
        <v>1095</v>
      </c>
      <c r="D2562" s="187" t="str">
        <f t="shared" si="114"/>
        <v>Ignitition Key lock</v>
      </c>
      <c r="E2562" s="188">
        <v>18</v>
      </c>
      <c r="F2562" s="188">
        <f t="shared" si="115"/>
        <v>1</v>
      </c>
      <c r="G2562" s="14"/>
    </row>
    <row r="2563" spans="1:7" ht="13.8">
      <c r="A2563" s="190" t="s">
        <v>9621</v>
      </c>
      <c r="B2563" s="57">
        <v>45864</v>
      </c>
      <c r="C2563" s="64" t="s">
        <v>852</v>
      </c>
      <c r="D2563" s="187" t="str">
        <f t="shared" si="114"/>
        <v>REAR_VIEW_MIRROR_LH</v>
      </c>
      <c r="E2563" s="188">
        <v>18</v>
      </c>
      <c r="F2563" s="188">
        <f t="shared" si="115"/>
        <v>2</v>
      </c>
      <c r="G2563" s="14"/>
    </row>
    <row r="2564" spans="1:7" ht="13.8">
      <c r="A2564" s="14">
        <v>2392</v>
      </c>
      <c r="B2564" s="57">
        <v>45863</v>
      </c>
      <c r="C2564" s="64" t="s">
        <v>408</v>
      </c>
      <c r="D2564" s="187" t="str">
        <f t="shared" si="114"/>
        <v>BRAKE SENSOR</v>
      </c>
      <c r="E2564" s="188">
        <v>18</v>
      </c>
      <c r="F2564" s="188">
        <f t="shared" si="115"/>
        <v>-4</v>
      </c>
      <c r="G2564" s="14"/>
    </row>
    <row r="2565" spans="1:7" ht="13.8">
      <c r="A2565" s="190" t="s">
        <v>9622</v>
      </c>
      <c r="B2565" s="57">
        <v>45863</v>
      </c>
      <c r="C2565" s="64" t="s">
        <v>70</v>
      </c>
      <c r="D2565" s="187" t="str">
        <f t="shared" si="114"/>
        <v>Brake Shoe Magnus</v>
      </c>
      <c r="E2565" s="188">
        <v>18</v>
      </c>
      <c r="F2565" s="188">
        <f t="shared" si="115"/>
        <v>35</v>
      </c>
      <c r="G2565" s="14"/>
    </row>
    <row r="2566" spans="1:7" ht="13.8">
      <c r="A2566" s="14">
        <v>2390</v>
      </c>
      <c r="B2566" s="57">
        <v>45862</v>
      </c>
      <c r="C2566" s="64" t="s">
        <v>655</v>
      </c>
      <c r="D2566" s="187" t="str">
        <f t="shared" si="114"/>
        <v>Instrument Cluster</v>
      </c>
      <c r="E2566" s="188">
        <v>18</v>
      </c>
      <c r="F2566" s="188">
        <f t="shared" si="115"/>
        <v>0</v>
      </c>
      <c r="G2566" s="14"/>
    </row>
    <row r="2567" spans="1:7" ht="13.8">
      <c r="A2567" s="14">
        <v>2360</v>
      </c>
      <c r="B2567" s="57">
        <v>45861</v>
      </c>
      <c r="C2567" s="64" t="s">
        <v>230</v>
      </c>
      <c r="D2567" s="187" t="str">
        <f t="shared" si="114"/>
        <v>ZEAL/MAG-CONTROLLER 60V-C ELECTRIC</v>
      </c>
      <c r="E2567" s="188">
        <v>18</v>
      </c>
      <c r="F2567" s="188">
        <f t="shared" si="115"/>
        <v>1</v>
      </c>
      <c r="G2567" s="14"/>
    </row>
    <row r="2568" spans="1:7" ht="13.8">
      <c r="A2568" s="14">
        <v>2360</v>
      </c>
      <c r="B2568" s="57">
        <v>45861</v>
      </c>
      <c r="C2568" s="64" t="s">
        <v>72</v>
      </c>
      <c r="D2568" s="187" t="str">
        <f t="shared" si="114"/>
        <v>Zeal-Converter-48/60V-12V DCDC DM</v>
      </c>
      <c r="E2568" s="188">
        <v>28</v>
      </c>
      <c r="F2568" s="188">
        <f t="shared" si="115"/>
        <v>0</v>
      </c>
      <c r="G2568" s="14"/>
    </row>
    <row r="2569" spans="1:7" ht="13.8">
      <c r="A2569" s="14">
        <v>2360</v>
      </c>
      <c r="B2569" s="57">
        <v>45861</v>
      </c>
      <c r="C2569" s="64" t="s">
        <v>109</v>
      </c>
      <c r="D2569" s="187" t="str">
        <f t="shared" si="114"/>
        <v>THROTTLE RH W/O SWITCH</v>
      </c>
      <c r="E2569" s="188">
        <v>18</v>
      </c>
      <c r="F2569" s="188">
        <f t="shared" si="115"/>
        <v>3</v>
      </c>
      <c r="G2569" s="14"/>
    </row>
    <row r="2570" spans="1:7" ht="13.8">
      <c r="A2570" s="14">
        <v>2360</v>
      </c>
      <c r="B2570" s="57">
        <v>45861</v>
      </c>
      <c r="C2570" s="64" t="s">
        <v>350</v>
      </c>
      <c r="D2570" s="187" t="str">
        <f t="shared" si="114"/>
        <v>HALL SENSOR PCB ASSEMBLY-Z/M</v>
      </c>
      <c r="E2570" s="188">
        <v>18</v>
      </c>
      <c r="F2570" s="188">
        <f t="shared" si="115"/>
        <v>19</v>
      </c>
      <c r="G2570" s="14"/>
    </row>
    <row r="2571" spans="1:7" ht="13.8">
      <c r="A2571" s="14">
        <v>2360</v>
      </c>
      <c r="B2571" s="57">
        <v>45861</v>
      </c>
      <c r="C2571" s="64" t="s">
        <v>627</v>
      </c>
      <c r="D2571" s="187" t="str">
        <f t="shared" si="114"/>
        <v>MAG-MUDGUARD MTG CLAMP-STL-BK PC</v>
      </c>
      <c r="E2571" s="188">
        <v>18</v>
      </c>
      <c r="F2571" s="188">
        <f t="shared" si="115"/>
        <v>2</v>
      </c>
      <c r="G2571" s="14"/>
    </row>
    <row r="2572" spans="1:7" ht="13.8">
      <c r="A2572" s="14">
        <v>2360</v>
      </c>
      <c r="B2572" s="57">
        <v>45861</v>
      </c>
      <c r="C2572" s="64" t="s">
        <v>165</v>
      </c>
      <c r="D2572" s="187" t="str">
        <f t="shared" si="114"/>
        <v>EX-BATTERY CLAMP-STEL-ZP</v>
      </c>
      <c r="E2572" s="188">
        <v>28</v>
      </c>
      <c r="F2572" s="188">
        <f t="shared" si="115"/>
        <v>3</v>
      </c>
      <c r="G2572" s="14"/>
    </row>
    <row r="2573" spans="1:7" ht="13.8">
      <c r="A2573" s="14">
        <v>2360</v>
      </c>
      <c r="B2573" s="57">
        <v>45861</v>
      </c>
      <c r="C2573" s="64" t="s">
        <v>196</v>
      </c>
      <c r="D2573" s="187" t="str">
        <f t="shared" si="114"/>
        <v>MAG-FRONT FENDER-ABS-GR BLK DM</v>
      </c>
      <c r="E2573" s="188">
        <v>28</v>
      </c>
      <c r="F2573" s="188">
        <f t="shared" si="115"/>
        <v>3</v>
      </c>
      <c r="G2573" s="14"/>
    </row>
    <row r="2574" spans="1:7" ht="13.8">
      <c r="A2574" s="14">
        <v>2360</v>
      </c>
      <c r="B2574" s="57">
        <v>45861</v>
      </c>
      <c r="C2574" s="64" t="s">
        <v>214</v>
      </c>
      <c r="D2574" s="187" t="str">
        <f t="shared" si="114"/>
        <v>MAG-FRONT PANEL LH-ABS-GR BLK DM</v>
      </c>
      <c r="E2574" s="188">
        <v>28</v>
      </c>
      <c r="F2574" s="188">
        <f t="shared" si="115"/>
        <v>1</v>
      </c>
      <c r="G2574" s="14"/>
    </row>
    <row r="2575" spans="1:7" ht="13.8">
      <c r="A2575" s="14">
        <v>2360</v>
      </c>
      <c r="B2575" s="57">
        <v>45861</v>
      </c>
      <c r="C2575" s="64" t="s">
        <v>189</v>
      </c>
      <c r="D2575" s="187" t="str">
        <f t="shared" si="114"/>
        <v>MAG-FRONT PANEL RH-ABS-GR BLK DM</v>
      </c>
      <c r="E2575" s="188">
        <v>28</v>
      </c>
      <c r="F2575" s="188">
        <f t="shared" si="115"/>
        <v>1</v>
      </c>
      <c r="G2575" s="14"/>
    </row>
    <row r="2576" spans="1:7" ht="13.8">
      <c r="A2576" s="14">
        <v>2360</v>
      </c>
      <c r="B2576" s="57">
        <v>45861</v>
      </c>
      <c r="C2576" s="64" t="s">
        <v>565</v>
      </c>
      <c r="D2576" s="187" t="str">
        <f t="shared" si="114"/>
        <v>Magnus-Front Lower Mudguard-PP DM</v>
      </c>
      <c r="E2576" s="188">
        <v>28</v>
      </c>
      <c r="F2576" s="188">
        <f t="shared" si="115"/>
        <v>2</v>
      </c>
      <c r="G2576" s="14"/>
    </row>
    <row r="2577" spans="1:7" ht="13.8">
      <c r="A2577" s="14">
        <v>2360</v>
      </c>
      <c r="B2577" s="57">
        <v>45861</v>
      </c>
      <c r="C2577" s="64" t="s">
        <v>1057</v>
      </c>
      <c r="D2577" s="187" t="str">
        <f t="shared" si="114"/>
        <v>WR.HARNESS-WL.CONTROLLER-CHOGORI-M</v>
      </c>
      <c r="E2577" s="188">
        <v>18</v>
      </c>
      <c r="F2577" s="188">
        <f t="shared" si="115"/>
        <v>0</v>
      </c>
      <c r="G2577" s="14"/>
    </row>
    <row r="2578" spans="1:7" ht="13.8">
      <c r="A2578" s="14">
        <v>2360</v>
      </c>
      <c r="B2578" s="57">
        <v>45861</v>
      </c>
      <c r="C2578" s="64" t="s">
        <v>129</v>
      </c>
      <c r="D2578" s="187" t="str">
        <f t="shared" si="114"/>
        <v>Rear View Mirror Winner Magnus</v>
      </c>
      <c r="E2578" s="188">
        <v>18</v>
      </c>
      <c r="F2578" s="188">
        <f t="shared" si="115"/>
        <v>34</v>
      </c>
      <c r="G2578" s="14"/>
    </row>
    <row r="2579" spans="1:7" ht="13.8">
      <c r="A2579" s="14">
        <v>2385</v>
      </c>
      <c r="B2579" s="57">
        <v>45861</v>
      </c>
      <c r="C2579" s="64" t="s">
        <v>160</v>
      </c>
      <c r="D2579" s="187" t="str">
        <f t="shared" si="114"/>
        <v>BRAKE LEVER CBS ASSY WITH BSS-LH-PC</v>
      </c>
      <c r="E2579" s="188">
        <v>28</v>
      </c>
      <c r="F2579" s="188">
        <f t="shared" si="115"/>
        <v>-1</v>
      </c>
      <c r="G2579" s="14"/>
    </row>
    <row r="2580" spans="1:7" ht="13.8">
      <c r="A2580" s="14">
        <v>2385</v>
      </c>
      <c r="B2580" s="57">
        <v>45861</v>
      </c>
      <c r="C2580" s="64" t="s">
        <v>462</v>
      </c>
      <c r="D2580" s="187" t="str">
        <f t="shared" si="114"/>
        <v>Reo/Zeal-Swing Arm Cover RH-PP-Black</v>
      </c>
      <c r="E2580" s="188">
        <v>28</v>
      </c>
      <c r="F2580" s="188">
        <f t="shared" si="115"/>
        <v>2</v>
      </c>
      <c r="G2580" s="14"/>
    </row>
    <row r="2581" spans="1:7" ht="13.8">
      <c r="A2581" s="14">
        <v>2385</v>
      </c>
      <c r="B2581" s="57">
        <v>45861</v>
      </c>
      <c r="C2581" s="64" t="s">
        <v>70</v>
      </c>
      <c r="D2581" s="187" t="str">
        <f t="shared" si="114"/>
        <v>Brake Shoe Magnus</v>
      </c>
      <c r="E2581" s="188">
        <v>18</v>
      </c>
      <c r="F2581" s="188">
        <f t="shared" si="115"/>
        <v>35</v>
      </c>
      <c r="G2581" s="14"/>
    </row>
    <row r="2582" spans="1:7" ht="13.8">
      <c r="A2582" s="14">
        <v>2387</v>
      </c>
      <c r="B2582" s="57">
        <v>45861</v>
      </c>
      <c r="C2582" s="64" t="s">
        <v>157</v>
      </c>
      <c r="D2582" s="187" t="str">
        <f t="shared" si="114"/>
        <v>HBS Equalizer Enclosure</v>
      </c>
      <c r="E2582" s="188">
        <v>28</v>
      </c>
      <c r="F2582" s="188">
        <f t="shared" si="115"/>
        <v>1</v>
      </c>
      <c r="G2582" s="14"/>
    </row>
    <row r="2583" spans="1:7" ht="13.8">
      <c r="A2583" s="14">
        <v>2387</v>
      </c>
      <c r="B2583" s="57">
        <v>45861</v>
      </c>
      <c r="C2583" s="64" t="s">
        <v>82</v>
      </c>
      <c r="D2583" s="187" t="str">
        <f t="shared" si="114"/>
        <v>MAGNUS HS-Front Brake Cable</v>
      </c>
      <c r="E2583" s="188">
        <v>28</v>
      </c>
      <c r="F2583" s="188">
        <f t="shared" si="115"/>
        <v>8</v>
      </c>
      <c r="G2583" s="14"/>
    </row>
    <row r="2584" spans="1:7" ht="13.8">
      <c r="A2584" s="14">
        <v>2387</v>
      </c>
      <c r="B2584" s="57">
        <v>45861</v>
      </c>
      <c r="C2584" s="64" t="s">
        <v>81</v>
      </c>
      <c r="D2584" s="187" t="str">
        <f t="shared" si="114"/>
        <v>MAGNUS HS-Front HBS  Brake Cable</v>
      </c>
      <c r="E2584" s="188">
        <v>28</v>
      </c>
      <c r="F2584" s="188">
        <f t="shared" si="115"/>
        <v>5</v>
      </c>
      <c r="G2584" s="14"/>
    </row>
    <row r="2585" spans="1:7" ht="13.8">
      <c r="A2585" s="14">
        <v>2387</v>
      </c>
      <c r="B2585" s="57">
        <v>45861</v>
      </c>
      <c r="C2585" s="64" t="s">
        <v>80</v>
      </c>
      <c r="D2585" s="187" t="str">
        <f t="shared" si="114"/>
        <v>MAGNUS HS-Rear Brake Cable</v>
      </c>
      <c r="E2585" s="188">
        <v>28</v>
      </c>
      <c r="F2585" s="188">
        <f t="shared" si="115"/>
        <v>9</v>
      </c>
      <c r="G2585" s="14"/>
    </row>
    <row r="2586" spans="1:7" ht="13.8">
      <c r="A2586" s="14">
        <v>2387</v>
      </c>
      <c r="B2586" s="57">
        <v>45861</v>
      </c>
      <c r="C2586" s="64" t="s">
        <v>165</v>
      </c>
      <c r="D2586" s="187" t="str">
        <f t="shared" si="114"/>
        <v>EX-BATTERY CLAMP-STEL-ZP</v>
      </c>
      <c r="E2586" s="188">
        <v>28</v>
      </c>
      <c r="F2586" s="188">
        <f t="shared" si="115"/>
        <v>3</v>
      </c>
      <c r="G2586" s="14"/>
    </row>
    <row r="2587" spans="1:7" ht="13.8">
      <c r="A2587" s="14">
        <v>2387</v>
      </c>
      <c r="B2587" s="57">
        <v>45861</v>
      </c>
      <c r="C2587" s="64" t="s">
        <v>265</v>
      </c>
      <c r="D2587" s="187" t="str">
        <f t="shared" si="114"/>
        <v>MAGNUS SIDE STAND SPRING - DM</v>
      </c>
      <c r="E2587" s="188">
        <v>18</v>
      </c>
      <c r="F2587" s="188">
        <f t="shared" si="115"/>
        <v>11</v>
      </c>
      <c r="G2587" s="14"/>
    </row>
    <row r="2588" spans="1:7" ht="13.8">
      <c r="A2588" s="14">
        <v>2387</v>
      </c>
      <c r="B2588" s="57">
        <v>45861</v>
      </c>
      <c r="C2588" s="64" t="s">
        <v>1031</v>
      </c>
      <c r="D2588" s="187" t="str">
        <f t="shared" si="114"/>
        <v>BAG HOOK</v>
      </c>
      <c r="E2588" s="188"/>
      <c r="F2588" s="188">
        <f t="shared" si="115"/>
        <v>1</v>
      </c>
      <c r="G2588" s="14"/>
    </row>
    <row r="2589" spans="1:7" ht="13.8">
      <c r="A2589" s="14">
        <v>2387</v>
      </c>
      <c r="B2589" s="57">
        <v>45861</v>
      </c>
      <c r="C2589" s="64" t="s">
        <v>70</v>
      </c>
      <c r="D2589" s="187" t="str">
        <f t="shared" si="114"/>
        <v>Brake Shoe Magnus</v>
      </c>
      <c r="E2589" s="188">
        <v>18</v>
      </c>
      <c r="F2589" s="188">
        <f t="shared" si="115"/>
        <v>35</v>
      </c>
      <c r="G2589" s="14"/>
    </row>
    <row r="2590" spans="1:7" ht="13.8">
      <c r="A2590" s="14">
        <v>2387</v>
      </c>
      <c r="B2590" s="57">
        <v>45861</v>
      </c>
      <c r="C2590" s="64" t="s">
        <v>70</v>
      </c>
      <c r="D2590" s="187" t="str">
        <f t="shared" si="114"/>
        <v>Brake Shoe Magnus</v>
      </c>
      <c r="E2590" s="188">
        <v>18</v>
      </c>
      <c r="F2590" s="188">
        <f t="shared" si="115"/>
        <v>35</v>
      </c>
      <c r="G2590" s="14"/>
    </row>
    <row r="2591" spans="1:7" ht="13.8">
      <c r="A2591" s="14">
        <v>2388</v>
      </c>
      <c r="B2591" s="57">
        <v>45861</v>
      </c>
      <c r="C2591" s="64" t="s">
        <v>62</v>
      </c>
      <c r="D2591" s="187" t="str">
        <f t="shared" si="114"/>
        <v>MAGNUS-LOCK SET-PAVNA DM</v>
      </c>
      <c r="E2591" s="188">
        <v>18</v>
      </c>
      <c r="F2591" s="188">
        <f t="shared" si="115"/>
        <v>4</v>
      </c>
      <c r="G2591" s="14"/>
    </row>
    <row r="2592" spans="1:7" ht="13.8">
      <c r="A2592" s="14">
        <v>2389</v>
      </c>
      <c r="B2592" s="57">
        <v>45861</v>
      </c>
      <c r="C2592" s="30" t="s">
        <v>38</v>
      </c>
      <c r="D2592" s="187" t="str">
        <f t="shared" si="114"/>
        <v>MAG-INS.CLUSTER COVER FRONT-ABS-GALACTIC</v>
      </c>
      <c r="E2592" s="188">
        <v>28</v>
      </c>
      <c r="F2592" s="188">
        <f t="shared" si="115"/>
        <v>1</v>
      </c>
      <c r="G2592" s="14"/>
    </row>
    <row r="2593" spans="1:7" ht="13.8">
      <c r="A2593" s="14">
        <v>2389</v>
      </c>
      <c r="B2593" s="57">
        <v>45861</v>
      </c>
      <c r="C2593" s="30" t="s">
        <v>177</v>
      </c>
      <c r="D2593" s="187" t="str">
        <f t="shared" si="114"/>
        <v>MAG-INS.CLUSTER COVER REAR-ABS-GALACTIC</v>
      </c>
      <c r="E2593" s="188">
        <v>28</v>
      </c>
      <c r="F2593" s="188">
        <f t="shared" si="115"/>
        <v>1</v>
      </c>
      <c r="G2593" s="14"/>
    </row>
    <row r="2594" spans="1:7" ht="13.8">
      <c r="A2594" s="14">
        <v>2389</v>
      </c>
      <c r="B2594" s="57">
        <v>45861</v>
      </c>
      <c r="C2594" s="64" t="s">
        <v>129</v>
      </c>
      <c r="D2594" s="187" t="str">
        <f t="shared" si="114"/>
        <v>Rear View Mirror Winner Magnus</v>
      </c>
      <c r="E2594" s="188">
        <v>18</v>
      </c>
      <c r="F2594" s="188">
        <f t="shared" si="115"/>
        <v>34</v>
      </c>
      <c r="G2594" s="14"/>
    </row>
    <row r="2595" spans="1:7" ht="13.8">
      <c r="A2595" s="14">
        <v>2383</v>
      </c>
      <c r="B2595" s="57">
        <v>45860</v>
      </c>
      <c r="C2595" s="64" t="s">
        <v>82</v>
      </c>
      <c r="D2595" s="187" t="str">
        <f t="shared" si="114"/>
        <v>MAGNUS HS-Front Brake Cable</v>
      </c>
      <c r="E2595" s="188">
        <v>28</v>
      </c>
      <c r="F2595" s="188">
        <f t="shared" si="115"/>
        <v>8</v>
      </c>
      <c r="G2595" s="14"/>
    </row>
    <row r="2596" spans="1:7" ht="13.8">
      <c r="A2596" s="14">
        <v>2383</v>
      </c>
      <c r="B2596" s="57">
        <v>45860</v>
      </c>
      <c r="C2596" s="64" t="s">
        <v>81</v>
      </c>
      <c r="D2596" s="187" t="str">
        <f t="shared" si="114"/>
        <v>MAGNUS HS-Front HBS  Brake Cable</v>
      </c>
      <c r="E2596" s="188">
        <v>28</v>
      </c>
      <c r="F2596" s="188">
        <f t="shared" si="115"/>
        <v>5</v>
      </c>
      <c r="G2596" s="14"/>
    </row>
    <row r="2597" spans="1:7" ht="13.8">
      <c r="A2597" s="14">
        <v>2383</v>
      </c>
      <c r="B2597" s="57">
        <v>45860</v>
      </c>
      <c r="C2597" s="64" t="s">
        <v>80</v>
      </c>
      <c r="D2597" s="187" t="str">
        <f t="shared" si="114"/>
        <v>MAGNUS HS-Rear Brake Cable</v>
      </c>
      <c r="E2597" s="188">
        <v>28</v>
      </c>
      <c r="F2597" s="188">
        <f t="shared" si="115"/>
        <v>9</v>
      </c>
      <c r="G2597" s="14"/>
    </row>
    <row r="2598" spans="1:7" ht="13.8">
      <c r="A2598" s="14">
        <v>2383</v>
      </c>
      <c r="B2598" s="57">
        <v>45860</v>
      </c>
      <c r="C2598" s="64" t="s">
        <v>112</v>
      </c>
      <c r="D2598" s="187" t="str">
        <f t="shared" si="114"/>
        <v>MAG/ZEAL-BRAKE CABLE GUIDE-STEEL-ZP-DM</v>
      </c>
      <c r="E2598" s="188">
        <v>28</v>
      </c>
      <c r="F2598" s="188">
        <f t="shared" si="115"/>
        <v>11</v>
      </c>
      <c r="G2598" s="14"/>
    </row>
    <row r="2599" spans="1:7" ht="13.8">
      <c r="A2599" s="14">
        <v>2383</v>
      </c>
      <c r="B2599" s="57">
        <v>45860</v>
      </c>
      <c r="C2599" s="64" t="s">
        <v>62</v>
      </c>
      <c r="D2599" s="187" t="str">
        <f t="shared" si="114"/>
        <v>MAGNUS-LOCK SET-PAVNA DM</v>
      </c>
      <c r="E2599" s="188">
        <v>18</v>
      </c>
      <c r="F2599" s="188">
        <f t="shared" si="115"/>
        <v>4</v>
      </c>
      <c r="G2599" s="14"/>
    </row>
    <row r="2600" spans="1:7" ht="13.8">
      <c r="A2600" s="14">
        <v>2384</v>
      </c>
      <c r="B2600" s="57">
        <v>45860</v>
      </c>
      <c r="C2600" s="64" t="s">
        <v>70</v>
      </c>
      <c r="D2600" s="187" t="str">
        <f t="shared" si="114"/>
        <v>Brake Shoe Magnus</v>
      </c>
      <c r="E2600" s="188">
        <v>18</v>
      </c>
      <c r="F2600" s="188">
        <f t="shared" si="115"/>
        <v>35</v>
      </c>
      <c r="G2600" s="14"/>
    </row>
    <row r="2601" spans="1:7" ht="13.8">
      <c r="A2601" s="14" t="s">
        <v>9616</v>
      </c>
      <c r="B2601" s="57">
        <v>45860</v>
      </c>
      <c r="C2601" s="64" t="s">
        <v>336</v>
      </c>
      <c r="D2601" s="187" t="str">
        <f t="shared" si="114"/>
        <v>MAGNUS HS-HANDLE BAR-STEEL-BK PC</v>
      </c>
      <c r="E2601" s="188">
        <v>28</v>
      </c>
      <c r="F2601" s="188">
        <f t="shared" si="115"/>
        <v>1</v>
      </c>
      <c r="G2601" s="14"/>
    </row>
    <row r="2602" spans="1:7" ht="13.8">
      <c r="A2602" s="14" t="s">
        <v>9616</v>
      </c>
      <c r="B2602" s="57">
        <v>45860</v>
      </c>
      <c r="C2602" s="64" t="s">
        <v>38</v>
      </c>
      <c r="D2602" s="187" t="str">
        <f t="shared" si="114"/>
        <v>MAG-INS.CLUSTER COVER FRONT-ABS-GALACTIC</v>
      </c>
      <c r="E2602" s="188">
        <v>28</v>
      </c>
      <c r="F2602" s="188">
        <f t="shared" si="115"/>
        <v>1</v>
      </c>
      <c r="G2602" s="14"/>
    </row>
    <row r="2603" spans="1:7" ht="13.8">
      <c r="A2603" s="14" t="s">
        <v>9616</v>
      </c>
      <c r="B2603" s="57">
        <v>45860</v>
      </c>
      <c r="C2603" s="30" t="s">
        <v>1329</v>
      </c>
      <c r="D2603" s="187" t="str">
        <f t="shared" si="114"/>
        <v>Seat Lock Seat Latch</v>
      </c>
      <c r="E2603" s="188">
        <v>18</v>
      </c>
      <c r="F2603" s="188">
        <f t="shared" si="115"/>
        <v>0</v>
      </c>
      <c r="G2603" s="14"/>
    </row>
    <row r="2604" spans="1:7" ht="13.8">
      <c r="A2604" s="14">
        <v>2382</v>
      </c>
      <c r="B2604" s="57">
        <v>45858</v>
      </c>
      <c r="C2604" s="30" t="s">
        <v>1093</v>
      </c>
      <c r="D2604" s="187" t="str">
        <f t="shared" si="114"/>
        <v>Grip Cover</v>
      </c>
      <c r="E2604" s="188"/>
      <c r="F2604" s="188">
        <f t="shared" si="115"/>
        <v>5</v>
      </c>
      <c r="G2604" s="14"/>
    </row>
    <row r="2605" spans="1:7" ht="13.8">
      <c r="A2605" s="14" t="s">
        <v>9623</v>
      </c>
      <c r="B2605" s="57">
        <v>45858</v>
      </c>
      <c r="C2605" s="30" t="s">
        <v>188</v>
      </c>
      <c r="D2605" s="187" t="str">
        <f t="shared" si="114"/>
        <v>MAG-INS.CLUSTER COVER FRONT-ABS-GR BLK D</v>
      </c>
      <c r="E2605" s="188">
        <v>28</v>
      </c>
      <c r="F2605" s="188">
        <f t="shared" si="115"/>
        <v>1</v>
      </c>
      <c r="G2605" s="14"/>
    </row>
    <row r="2606" spans="1:7" ht="13.8">
      <c r="A2606" s="14" t="s">
        <v>9623</v>
      </c>
      <c r="B2606" s="57">
        <v>45858</v>
      </c>
      <c r="C2606" s="30" t="s">
        <v>55</v>
      </c>
      <c r="D2606" s="187" t="str">
        <f t="shared" si="114"/>
        <v>MAG-INS.CLUSTER COVER REARR-ABS-GR BLK D</v>
      </c>
      <c r="E2606" s="188">
        <v>28</v>
      </c>
      <c r="F2606" s="188">
        <f t="shared" si="115"/>
        <v>0</v>
      </c>
      <c r="G2606" s="14"/>
    </row>
    <row r="2607" spans="1:7" ht="13.8">
      <c r="A2607" s="14">
        <v>2313</v>
      </c>
      <c r="B2607" s="57">
        <v>45857</v>
      </c>
      <c r="C2607" s="64" t="s">
        <v>62</v>
      </c>
      <c r="D2607" s="187" t="str">
        <f t="shared" si="114"/>
        <v>MAGNUS-LOCK SET-PAVNA DM</v>
      </c>
      <c r="E2607" s="188">
        <v>18</v>
      </c>
      <c r="F2607" s="188">
        <f t="shared" si="115"/>
        <v>4</v>
      </c>
      <c r="G2607" s="14"/>
    </row>
    <row r="2608" spans="1:7" ht="13.8">
      <c r="A2608" s="14">
        <v>2375</v>
      </c>
      <c r="B2608" s="57">
        <v>45857</v>
      </c>
      <c r="C2608" s="30" t="s">
        <v>350</v>
      </c>
      <c r="D2608" s="187" t="str">
        <f t="shared" si="114"/>
        <v>HALL SENSOR PCB ASSEMBLY-Z/M</v>
      </c>
      <c r="E2608" s="188">
        <v>18</v>
      </c>
      <c r="F2608" s="188">
        <f t="shared" si="115"/>
        <v>19</v>
      </c>
      <c r="G2608" s="14"/>
    </row>
    <row r="2609" spans="1:7" ht="13.8">
      <c r="A2609" s="14">
        <v>2375</v>
      </c>
      <c r="B2609" s="57">
        <v>45857</v>
      </c>
      <c r="C2609" s="64" t="s">
        <v>76</v>
      </c>
      <c r="D2609" s="187" t="str">
        <f t="shared" si="114"/>
        <v>Rear Bearing 6204LLU</v>
      </c>
      <c r="E2609" s="188">
        <v>18</v>
      </c>
      <c r="F2609" s="188">
        <f t="shared" si="115"/>
        <v>22</v>
      </c>
      <c r="G2609" s="14"/>
    </row>
    <row r="2610" spans="1:7" ht="13.8">
      <c r="A2610" s="14">
        <v>2375</v>
      </c>
      <c r="B2610" s="57">
        <v>45857</v>
      </c>
      <c r="C2610" s="64" t="s">
        <v>76</v>
      </c>
      <c r="D2610" s="187" t="str">
        <f t="shared" si="114"/>
        <v>Rear Bearing 6204LLU</v>
      </c>
      <c r="E2610" s="188">
        <v>18</v>
      </c>
      <c r="F2610" s="188">
        <f t="shared" si="115"/>
        <v>22</v>
      </c>
      <c r="G2610" s="14"/>
    </row>
    <row r="2611" spans="1:7" ht="13.8">
      <c r="A2611" s="14">
        <v>2375</v>
      </c>
      <c r="B2611" s="57">
        <v>45857</v>
      </c>
      <c r="C2611" s="64" t="s">
        <v>70</v>
      </c>
      <c r="D2611" s="187" t="str">
        <f t="shared" si="114"/>
        <v>Brake Shoe Magnus</v>
      </c>
      <c r="E2611" s="188">
        <v>18</v>
      </c>
      <c r="F2611" s="188">
        <f t="shared" si="115"/>
        <v>35</v>
      </c>
      <c r="G2611" s="14"/>
    </row>
    <row r="2612" spans="1:7" ht="13.8">
      <c r="A2612" s="14">
        <v>2375</v>
      </c>
      <c r="B2612" s="57">
        <v>45857</v>
      </c>
      <c r="C2612" s="64" t="s">
        <v>217</v>
      </c>
      <c r="D2612" s="187" t="str">
        <f t="shared" si="114"/>
        <v>HORN</v>
      </c>
      <c r="E2612" s="188"/>
      <c r="F2612" s="188">
        <f t="shared" si="115"/>
        <v>3</v>
      </c>
      <c r="G2612" s="14"/>
    </row>
    <row r="2613" spans="1:7" ht="13.8">
      <c r="A2613" s="14">
        <v>2369</v>
      </c>
      <c r="B2613" s="57">
        <v>45856</v>
      </c>
      <c r="C2613" s="14" t="s">
        <v>896</v>
      </c>
      <c r="D2613" s="187" t="str">
        <f t="shared" si="114"/>
        <v>START-SWITCH MODULE</v>
      </c>
      <c r="E2613" s="188">
        <v>18</v>
      </c>
      <c r="F2613" s="188">
        <f t="shared" si="115"/>
        <v>4</v>
      </c>
      <c r="G2613" s="14"/>
    </row>
    <row r="2614" spans="1:7" ht="13.8">
      <c r="A2614" s="14">
        <v>2371</v>
      </c>
      <c r="B2614" s="57">
        <v>45856</v>
      </c>
      <c r="C2614" s="14" t="s">
        <v>62</v>
      </c>
      <c r="D2614" s="187" t="str">
        <f t="shared" si="114"/>
        <v>MAGNUS-LOCK SET-PAVNA DM</v>
      </c>
      <c r="E2614" s="188">
        <v>18</v>
      </c>
      <c r="F2614" s="188">
        <f t="shared" si="115"/>
        <v>4</v>
      </c>
      <c r="G2614" s="14"/>
    </row>
    <row r="2615" spans="1:7" ht="13.8">
      <c r="A2615" s="14">
        <v>2359</v>
      </c>
      <c r="B2615" s="57">
        <v>45855</v>
      </c>
      <c r="C2615" s="33" t="s">
        <v>350</v>
      </c>
      <c r="D2615" s="187" t="str">
        <f t="shared" si="114"/>
        <v>HALL SENSOR PCB ASSEMBLY-Z/M</v>
      </c>
      <c r="E2615" s="188">
        <v>18</v>
      </c>
      <c r="F2615" s="188">
        <f t="shared" si="115"/>
        <v>19</v>
      </c>
      <c r="G2615" s="14"/>
    </row>
    <row r="2616" spans="1:7" ht="13.8">
      <c r="A2616" s="14">
        <v>2370</v>
      </c>
      <c r="B2616" s="57">
        <v>45855</v>
      </c>
      <c r="C2616" s="14" t="s">
        <v>1125</v>
      </c>
      <c r="D2616" s="187" t="str">
        <f t="shared" si="114"/>
        <v>GLOVE_BOX_PANEL</v>
      </c>
      <c r="E2616" s="188">
        <v>28</v>
      </c>
      <c r="F2616" s="188">
        <f t="shared" si="115"/>
        <v>1</v>
      </c>
      <c r="G2616" s="187"/>
    </row>
    <row r="2617" spans="1:7" ht="13.8">
      <c r="A2617" s="14" t="s">
        <v>711</v>
      </c>
      <c r="B2617" s="57">
        <v>45855</v>
      </c>
      <c r="C2617" s="30" t="s">
        <v>709</v>
      </c>
      <c r="D2617" s="187" t="str">
        <f t="shared" si="114"/>
        <v>Head Light Decorative Plate</v>
      </c>
      <c r="E2617" s="188">
        <v>28</v>
      </c>
      <c r="F2617" s="188">
        <f t="shared" si="115"/>
        <v>1</v>
      </c>
      <c r="G2617" s="187"/>
    </row>
    <row r="2618" spans="1:7" ht="13.8">
      <c r="A2618" s="14" t="s">
        <v>711</v>
      </c>
      <c r="B2618" s="57">
        <v>45855</v>
      </c>
      <c r="C2618" s="30" t="s">
        <v>188</v>
      </c>
      <c r="D2618" s="187" t="str">
        <f t="shared" si="114"/>
        <v>MAG-INS.CLUSTER COVER FRONT-ABS-GR BLK D</v>
      </c>
      <c r="E2618" s="188">
        <v>28</v>
      </c>
      <c r="F2618" s="188">
        <f t="shared" si="115"/>
        <v>1</v>
      </c>
      <c r="G2618" s="14"/>
    </row>
    <row r="2619" spans="1:7" ht="13.8">
      <c r="A2619" s="14" t="s">
        <v>711</v>
      </c>
      <c r="B2619" s="57">
        <v>45855</v>
      </c>
      <c r="C2619" s="30" t="s">
        <v>55</v>
      </c>
      <c r="D2619" s="187" t="str">
        <f t="shared" si="114"/>
        <v>MAG-INS.CLUSTER COVER REARR-ABS-GR BLK D</v>
      </c>
      <c r="E2619" s="188">
        <v>28</v>
      </c>
      <c r="F2619" s="188">
        <f t="shared" si="115"/>
        <v>0</v>
      </c>
      <c r="G2619" s="14"/>
    </row>
    <row r="2620" spans="1:7" ht="13.8">
      <c r="A2620" s="14" t="s">
        <v>711</v>
      </c>
      <c r="B2620" s="57">
        <v>45855</v>
      </c>
      <c r="C2620" s="30" t="s">
        <v>750</v>
      </c>
      <c r="D2620" s="187" t="str">
        <f t="shared" ref="D2620:D2683" si="116">VLOOKUP(C2620,Old,2,FALSE)</f>
        <v>MAGNUS HS-H/L HOLDER BOTTOM-ABS-BLK</v>
      </c>
      <c r="E2620" s="188">
        <v>18</v>
      </c>
      <c r="F2620" s="188">
        <f t="shared" si="115"/>
        <v>2</v>
      </c>
      <c r="G2620" s="187"/>
    </row>
    <row r="2621" spans="1:7" ht="13.8">
      <c r="A2621" s="14" t="s">
        <v>711</v>
      </c>
      <c r="B2621" s="57">
        <v>45855</v>
      </c>
      <c r="C2621" s="30" t="s">
        <v>752</v>
      </c>
      <c r="D2621" s="187" t="str">
        <f t="shared" si="116"/>
        <v>MAGNUS HS-H/L HOLDER TOP-ABS-BLK</v>
      </c>
      <c r="E2621" s="188">
        <v>18</v>
      </c>
      <c r="F2621" s="188">
        <f t="shared" ref="F2621:F2684" si="117">VLOOKUP(C2621,Old,8,FALSE)</f>
        <v>1</v>
      </c>
      <c r="G2621" s="187"/>
    </row>
    <row r="2622" spans="1:7" ht="13.8">
      <c r="A2622" s="14" t="s">
        <v>711</v>
      </c>
      <c r="B2622" s="57">
        <v>45855</v>
      </c>
      <c r="C2622" s="64" t="s">
        <v>1093</v>
      </c>
      <c r="D2622" s="187" t="str">
        <f t="shared" si="116"/>
        <v>Grip Cover</v>
      </c>
      <c r="E2622" s="188"/>
      <c r="F2622" s="188">
        <f t="shared" si="117"/>
        <v>5</v>
      </c>
      <c r="G2622" s="14"/>
    </row>
    <row r="2623" spans="1:7" ht="13.8">
      <c r="A2623" s="14">
        <v>2365</v>
      </c>
      <c r="B2623" s="57">
        <v>45854</v>
      </c>
      <c r="C2623" s="30" t="s">
        <v>131</v>
      </c>
      <c r="D2623" s="187" t="str">
        <f t="shared" si="116"/>
        <v>Magnus Mat Red Black</v>
      </c>
      <c r="E2623" s="188">
        <v>18</v>
      </c>
      <c r="F2623" s="188">
        <f t="shared" si="117"/>
        <v>55</v>
      </c>
      <c r="G2623" s="187"/>
    </row>
    <row r="2624" spans="1:7" ht="13.8">
      <c r="A2624" s="14">
        <v>2365</v>
      </c>
      <c r="B2624" s="57">
        <v>45854</v>
      </c>
      <c r="C2624" s="30" t="s">
        <v>1028</v>
      </c>
      <c r="D2624" s="187" t="str">
        <f t="shared" si="116"/>
        <v>Seat Cover Magnus</v>
      </c>
      <c r="E2624" s="188">
        <v>28</v>
      </c>
      <c r="F2624" s="188">
        <f t="shared" si="117"/>
        <v>3</v>
      </c>
      <c r="G2624" s="187"/>
    </row>
    <row r="2625" spans="1:7" ht="13.8">
      <c r="A2625" s="14" t="s">
        <v>9624</v>
      </c>
      <c r="B2625" s="57">
        <v>45854</v>
      </c>
      <c r="C2625" s="30" t="s">
        <v>416</v>
      </c>
      <c r="D2625" s="187" t="str">
        <f t="shared" si="116"/>
        <v>[60-38-D-0] D-60V 38ah NMC Phase-0</v>
      </c>
      <c r="E2625" s="188">
        <v>18</v>
      </c>
      <c r="F2625" s="188">
        <f t="shared" si="117"/>
        <v>0</v>
      </c>
      <c r="G2625" s="187"/>
    </row>
    <row r="2626" spans="1:7" ht="13.8">
      <c r="A2626" s="14">
        <v>2356</v>
      </c>
      <c r="B2626" s="57">
        <v>45853</v>
      </c>
      <c r="C2626" s="30" t="s">
        <v>112</v>
      </c>
      <c r="D2626" s="187" t="str">
        <f t="shared" si="116"/>
        <v>MAG/ZEAL-BRAKE CABLE GUIDE-STEEL-ZP-DM</v>
      </c>
      <c r="E2626" s="188">
        <v>28</v>
      </c>
      <c r="F2626" s="188">
        <f t="shared" si="117"/>
        <v>11</v>
      </c>
      <c r="G2626" s="187"/>
    </row>
    <row r="2627" spans="1:7" ht="13.8">
      <c r="A2627" s="14">
        <v>2356</v>
      </c>
      <c r="B2627" s="57">
        <v>45853</v>
      </c>
      <c r="C2627" s="30" t="s">
        <v>183</v>
      </c>
      <c r="D2627" s="187" t="str">
        <f t="shared" si="116"/>
        <v xml:space="preserve">3.00-10 ZOOM D TL42 J
</v>
      </c>
      <c r="E2627" s="188">
        <v>28</v>
      </c>
      <c r="F2627" s="188">
        <f t="shared" si="117"/>
        <v>0</v>
      </c>
      <c r="G2627" s="187"/>
    </row>
    <row r="2628" spans="1:7" ht="13.8">
      <c r="A2628" s="14">
        <v>2353</v>
      </c>
      <c r="B2628" s="57">
        <v>45851</v>
      </c>
      <c r="C2628" s="30" t="s">
        <v>62</v>
      </c>
      <c r="D2628" s="187" t="str">
        <f t="shared" si="116"/>
        <v>MAGNUS-LOCK SET-PAVNA DM</v>
      </c>
      <c r="E2628" s="188">
        <v>18</v>
      </c>
      <c r="F2628" s="188">
        <f t="shared" si="117"/>
        <v>4</v>
      </c>
      <c r="G2628" s="187"/>
    </row>
    <row r="2629" spans="1:7" ht="13.8">
      <c r="A2629" s="14">
        <v>2354</v>
      </c>
      <c r="B2629" s="57">
        <v>45851</v>
      </c>
      <c r="C2629" s="30" t="s">
        <v>114</v>
      </c>
      <c r="D2629" s="187" t="str">
        <f t="shared" si="116"/>
        <v>Zeal-Brake Lever LH-Al PDC-Black PC</v>
      </c>
      <c r="E2629" s="188">
        <v>28</v>
      </c>
      <c r="F2629" s="188">
        <f t="shared" si="117"/>
        <v>12</v>
      </c>
      <c r="G2629" s="187"/>
    </row>
    <row r="2630" spans="1:7" ht="13.8">
      <c r="A2630" s="14">
        <v>2354</v>
      </c>
      <c r="B2630" s="57">
        <v>45851</v>
      </c>
      <c r="C2630" s="30" t="s">
        <v>157</v>
      </c>
      <c r="D2630" s="187" t="str">
        <f t="shared" si="116"/>
        <v>HBS Equalizer Enclosure</v>
      </c>
      <c r="E2630" s="188">
        <v>28</v>
      </c>
      <c r="F2630" s="188">
        <f t="shared" si="117"/>
        <v>1</v>
      </c>
      <c r="G2630" s="187"/>
    </row>
    <row r="2631" spans="1:7" ht="13.8">
      <c r="A2631" s="14">
        <v>2354</v>
      </c>
      <c r="B2631" s="57">
        <v>45851</v>
      </c>
      <c r="C2631" s="30" t="s">
        <v>74</v>
      </c>
      <c r="D2631" s="187" t="str">
        <f t="shared" si="116"/>
        <v>MAG-INS.CLUSTER COVER FRONT-ABS-MT RED D</v>
      </c>
      <c r="E2631" s="188">
        <v>28</v>
      </c>
      <c r="F2631" s="188">
        <f t="shared" si="117"/>
        <v>1</v>
      </c>
      <c r="G2631" s="187"/>
    </row>
    <row r="2632" spans="1:7" ht="13.8">
      <c r="A2632" s="14">
        <v>2354</v>
      </c>
      <c r="B2632" s="57">
        <v>45851</v>
      </c>
      <c r="C2632" s="30" t="s">
        <v>812</v>
      </c>
      <c r="D2632" s="187" t="str">
        <f t="shared" si="116"/>
        <v>MAG-INS.CLUSTER COVER REAR-ABS-MT RED DM</v>
      </c>
      <c r="E2632" s="188">
        <v>28</v>
      </c>
      <c r="F2632" s="188">
        <f t="shared" si="117"/>
        <v>1</v>
      </c>
      <c r="G2632" s="187"/>
    </row>
    <row r="2633" spans="1:7" ht="13.8">
      <c r="A2633" s="14">
        <v>2355</v>
      </c>
      <c r="B2633" s="57">
        <v>45851</v>
      </c>
      <c r="C2633" s="30" t="s">
        <v>165</v>
      </c>
      <c r="D2633" s="187" t="str">
        <f t="shared" si="116"/>
        <v>EX-BATTERY CLAMP-STEL-ZP</v>
      </c>
      <c r="E2633" s="188">
        <v>28</v>
      </c>
      <c r="F2633" s="188">
        <f t="shared" si="117"/>
        <v>3</v>
      </c>
      <c r="G2633" s="187"/>
    </row>
    <row r="2634" spans="1:7" ht="13.8">
      <c r="A2634" s="14">
        <v>2355</v>
      </c>
      <c r="B2634" s="57">
        <v>45851</v>
      </c>
      <c r="C2634" s="30" t="s">
        <v>183</v>
      </c>
      <c r="D2634" s="187" t="str">
        <f t="shared" si="116"/>
        <v xml:space="preserve">3.00-10 ZOOM D TL42 J
</v>
      </c>
      <c r="E2634" s="188">
        <v>28</v>
      </c>
      <c r="F2634" s="188">
        <f t="shared" si="117"/>
        <v>0</v>
      </c>
      <c r="G2634" s="187"/>
    </row>
    <row r="2635" spans="1:7" ht="13.8">
      <c r="A2635" s="14">
        <v>2357</v>
      </c>
      <c r="B2635" s="57">
        <v>45851</v>
      </c>
      <c r="C2635" s="30" t="s">
        <v>62</v>
      </c>
      <c r="D2635" s="187" t="str">
        <f t="shared" si="116"/>
        <v>MAGNUS-LOCK SET-PAVNA DM</v>
      </c>
      <c r="E2635" s="188">
        <v>18</v>
      </c>
      <c r="F2635" s="188">
        <f t="shared" si="117"/>
        <v>4</v>
      </c>
      <c r="G2635" s="187"/>
    </row>
    <row r="2636" spans="1:7" ht="13.8">
      <c r="A2636" s="14" t="s">
        <v>9625</v>
      </c>
      <c r="B2636" s="57">
        <v>45851</v>
      </c>
      <c r="C2636" s="12" t="s">
        <v>633</v>
      </c>
      <c r="D2636" s="187" t="str">
        <f t="shared" si="116"/>
        <v>7.5A CHARGER PHASE-0</v>
      </c>
      <c r="E2636" s="188">
        <v>5</v>
      </c>
      <c r="F2636" s="188">
        <f t="shared" si="117"/>
        <v>0</v>
      </c>
      <c r="G2636" s="187"/>
    </row>
    <row r="2637" spans="1:7" ht="13.8">
      <c r="A2637" s="14">
        <v>2348</v>
      </c>
      <c r="B2637" s="57">
        <v>45850</v>
      </c>
      <c r="C2637" s="64" t="s">
        <v>183</v>
      </c>
      <c r="D2637" s="187" t="str">
        <f t="shared" si="116"/>
        <v xml:space="preserve">3.00-10 ZOOM D TL42 J
</v>
      </c>
      <c r="E2637" s="188">
        <v>28</v>
      </c>
      <c r="F2637" s="188">
        <f t="shared" si="117"/>
        <v>0</v>
      </c>
      <c r="G2637" s="187"/>
    </row>
    <row r="2638" spans="1:7" ht="13.8">
      <c r="A2638" s="14">
        <v>2351</v>
      </c>
      <c r="B2638" s="57">
        <v>45850</v>
      </c>
      <c r="C2638" s="64" t="s">
        <v>76</v>
      </c>
      <c r="D2638" s="187" t="str">
        <f t="shared" si="116"/>
        <v>Rear Bearing 6204LLU</v>
      </c>
      <c r="E2638" s="188">
        <v>18</v>
      </c>
      <c r="F2638" s="188">
        <f t="shared" si="117"/>
        <v>22</v>
      </c>
      <c r="G2638" s="187"/>
    </row>
    <row r="2639" spans="1:7" ht="13.8">
      <c r="A2639" s="14">
        <v>2351</v>
      </c>
      <c r="B2639" s="57">
        <v>45850</v>
      </c>
      <c r="C2639" s="64" t="s">
        <v>76</v>
      </c>
      <c r="D2639" s="187" t="str">
        <f t="shared" si="116"/>
        <v>Rear Bearing 6204LLU</v>
      </c>
      <c r="E2639" s="188">
        <v>18</v>
      </c>
      <c r="F2639" s="188">
        <f t="shared" si="117"/>
        <v>22</v>
      </c>
      <c r="G2639" s="187"/>
    </row>
    <row r="2640" spans="1:7" ht="13.8">
      <c r="A2640" s="14" t="s">
        <v>9626</v>
      </c>
      <c r="B2640" s="57">
        <v>45850</v>
      </c>
      <c r="C2640" s="64" t="s">
        <v>548</v>
      </c>
      <c r="D2640" s="187" t="str">
        <f t="shared" si="116"/>
        <v xml:space="preserve">BTRY-CHARGING-CNCTR-SB50 TO XLR FEMALE
</v>
      </c>
      <c r="E2640" s="188">
        <v>28</v>
      </c>
      <c r="F2640" s="188">
        <f t="shared" si="117"/>
        <v>2</v>
      </c>
      <c r="G2640" s="187"/>
    </row>
    <row r="2641" spans="1:7" ht="13.8">
      <c r="A2641" s="14">
        <v>2340</v>
      </c>
      <c r="B2641" s="57">
        <v>45847</v>
      </c>
      <c r="C2641" s="64" t="s">
        <v>44</v>
      </c>
      <c r="D2641" s="187" t="str">
        <f t="shared" si="116"/>
        <v>MAG-FORK STEM RACER-ID30-CH STEEL</v>
      </c>
      <c r="E2641" s="188">
        <v>28</v>
      </c>
      <c r="F2641" s="188">
        <f t="shared" si="117"/>
        <v>9</v>
      </c>
      <c r="G2641" s="187"/>
    </row>
    <row r="2642" spans="1:7" ht="13.8">
      <c r="A2642" s="14">
        <v>2340</v>
      </c>
      <c r="B2642" s="57">
        <v>45847</v>
      </c>
      <c r="C2642" s="64" t="s">
        <v>56</v>
      </c>
      <c r="D2642" s="187" t="str">
        <f t="shared" si="116"/>
        <v>MAG-BOTTOM RACER CUP-CH STEEL</v>
      </c>
      <c r="E2642" s="188">
        <v>28</v>
      </c>
      <c r="F2642" s="188">
        <f t="shared" si="117"/>
        <v>9</v>
      </c>
      <c r="G2642" s="187"/>
    </row>
    <row r="2643" spans="1:7" ht="13.8">
      <c r="A2643" s="14">
        <v>2340</v>
      </c>
      <c r="B2643" s="57">
        <v>45847</v>
      </c>
      <c r="C2643" s="64" t="s">
        <v>61</v>
      </c>
      <c r="D2643" s="187" t="str">
        <f t="shared" si="116"/>
        <v>MAG-TOP RACER CUP-CH STEEL</v>
      </c>
      <c r="E2643" s="188">
        <v>28</v>
      </c>
      <c r="F2643" s="188">
        <f t="shared" si="117"/>
        <v>9</v>
      </c>
      <c r="G2643" s="187"/>
    </row>
    <row r="2644" spans="1:7" ht="13.8">
      <c r="A2644" s="14">
        <v>2340</v>
      </c>
      <c r="B2644" s="57">
        <v>45847</v>
      </c>
      <c r="C2644" s="64" t="s">
        <v>66</v>
      </c>
      <c r="D2644" s="187" t="str">
        <f t="shared" si="116"/>
        <v>20X4MM MAG-RACER BALL&amp;CAGE-4MM-TOP</v>
      </c>
      <c r="E2644" s="188">
        <v>28</v>
      </c>
      <c r="F2644" s="188">
        <f t="shared" si="117"/>
        <v>9</v>
      </c>
      <c r="G2644" s="187"/>
    </row>
    <row r="2645" spans="1:7" ht="13.8">
      <c r="A2645" s="14">
        <v>2340</v>
      </c>
      <c r="B2645" s="57">
        <v>45847</v>
      </c>
      <c r="C2645" s="64" t="s">
        <v>73</v>
      </c>
      <c r="D2645" s="187" t="str">
        <f t="shared" si="116"/>
        <v>14X6.35MAG-RACER BALL 6.35MM-BEARING-BTM</v>
      </c>
      <c r="E2645" s="188">
        <v>28</v>
      </c>
      <c r="F2645" s="188">
        <f t="shared" si="117"/>
        <v>9</v>
      </c>
      <c r="G2645" s="187"/>
    </row>
    <row r="2646" spans="1:7" ht="13.8">
      <c r="A2646" s="14">
        <v>2340</v>
      </c>
      <c r="B2646" s="57">
        <v>45847</v>
      </c>
      <c r="C2646" s="64" t="s">
        <v>82</v>
      </c>
      <c r="D2646" s="187" t="str">
        <f t="shared" si="116"/>
        <v>MAGNUS HS-Front Brake Cable</v>
      </c>
      <c r="E2646" s="188">
        <v>28</v>
      </c>
      <c r="F2646" s="188">
        <f t="shared" si="117"/>
        <v>8</v>
      </c>
      <c r="G2646" s="187"/>
    </row>
    <row r="2647" spans="1:7" ht="13.8">
      <c r="A2647" s="14">
        <v>2340</v>
      </c>
      <c r="B2647" s="57">
        <v>45847</v>
      </c>
      <c r="C2647" s="64" t="s">
        <v>81</v>
      </c>
      <c r="D2647" s="187" t="str">
        <f t="shared" si="116"/>
        <v>MAGNUS HS-Front HBS  Brake Cable</v>
      </c>
      <c r="E2647" s="188">
        <v>28</v>
      </c>
      <c r="F2647" s="188">
        <f t="shared" si="117"/>
        <v>5</v>
      </c>
      <c r="G2647" s="187"/>
    </row>
    <row r="2648" spans="1:7" ht="13.8">
      <c r="A2648" s="14">
        <v>2340</v>
      </c>
      <c r="B2648" s="57">
        <v>45847</v>
      </c>
      <c r="C2648" s="64" t="s">
        <v>80</v>
      </c>
      <c r="D2648" s="187" t="str">
        <f t="shared" si="116"/>
        <v>MAGNUS HS-Rear Brake Cable</v>
      </c>
      <c r="E2648" s="188">
        <v>28</v>
      </c>
      <c r="F2648" s="188">
        <f t="shared" si="117"/>
        <v>9</v>
      </c>
      <c r="G2648" s="187"/>
    </row>
    <row r="2649" spans="1:7" ht="13.8">
      <c r="A2649" s="14">
        <v>2340</v>
      </c>
      <c r="B2649" s="57">
        <v>45847</v>
      </c>
      <c r="C2649" s="64" t="s">
        <v>78</v>
      </c>
      <c r="D2649" s="187" t="str">
        <f t="shared" si="116"/>
        <v>ZEAL/REO-RACER NUT-M24X3 HEX 32 MM-YZP</v>
      </c>
      <c r="E2649" s="188">
        <v>28</v>
      </c>
      <c r="F2649" s="188">
        <f t="shared" si="117"/>
        <v>9</v>
      </c>
      <c r="G2649" s="187"/>
    </row>
    <row r="2650" spans="1:7" ht="13.8">
      <c r="A2650" s="14">
        <v>2340</v>
      </c>
      <c r="B2650" s="57">
        <v>45847</v>
      </c>
      <c r="C2650" s="64" t="s">
        <v>83</v>
      </c>
      <c r="D2650" s="187" t="str">
        <f t="shared" si="116"/>
        <v>ZEAL/REO-RACER NUT-M24X3 HEX 46 MM-YZP</v>
      </c>
      <c r="E2650" s="188">
        <v>28</v>
      </c>
      <c r="F2650" s="188">
        <f t="shared" si="117"/>
        <v>9</v>
      </c>
      <c r="G2650" s="187"/>
    </row>
    <row r="2651" spans="1:7" ht="13.8">
      <c r="A2651" s="14">
        <v>2340</v>
      </c>
      <c r="B2651" s="57">
        <v>45847</v>
      </c>
      <c r="C2651" s="64" t="s">
        <v>214</v>
      </c>
      <c r="D2651" s="187" t="str">
        <f t="shared" si="116"/>
        <v>MAG-FRONT PANEL LH-ABS-GR BLK DM</v>
      </c>
      <c r="E2651" s="188">
        <v>28</v>
      </c>
      <c r="F2651" s="188">
        <f t="shared" si="117"/>
        <v>1</v>
      </c>
      <c r="G2651" s="187"/>
    </row>
    <row r="2652" spans="1:7" ht="13.8">
      <c r="A2652" s="14">
        <v>2340</v>
      </c>
      <c r="B2652" s="57">
        <v>45847</v>
      </c>
      <c r="C2652" s="64" t="s">
        <v>189</v>
      </c>
      <c r="D2652" s="187" t="str">
        <f t="shared" si="116"/>
        <v>MAG-FRONT PANEL RH-ABS-GR BLK DM</v>
      </c>
      <c r="E2652" s="188">
        <v>28</v>
      </c>
      <c r="F2652" s="188">
        <f t="shared" si="117"/>
        <v>1</v>
      </c>
      <c r="G2652" s="187"/>
    </row>
    <row r="2653" spans="1:7" ht="13.8">
      <c r="A2653" s="14">
        <v>2340</v>
      </c>
      <c r="B2653" s="57">
        <v>45847</v>
      </c>
      <c r="C2653" s="64" t="s">
        <v>215</v>
      </c>
      <c r="D2653" s="187" t="str">
        <f t="shared" si="116"/>
        <v>MAG-PROTECTION BOARD LH-ABS-GR BLK DM</v>
      </c>
      <c r="E2653" s="188">
        <v>28</v>
      </c>
      <c r="F2653" s="188">
        <f t="shared" si="117"/>
        <v>1</v>
      </c>
      <c r="G2653" s="187"/>
    </row>
    <row r="2654" spans="1:7" ht="13.8">
      <c r="A2654" s="14">
        <v>2340</v>
      </c>
      <c r="B2654" s="57">
        <v>45847</v>
      </c>
      <c r="C2654" s="64" t="s">
        <v>209</v>
      </c>
      <c r="D2654" s="187" t="str">
        <f t="shared" si="116"/>
        <v>MAG-PROTECTION BOARD RH-ABS-GR BLK DM</v>
      </c>
      <c r="E2654" s="188">
        <v>28</v>
      </c>
      <c r="F2654" s="188">
        <f t="shared" si="117"/>
        <v>1</v>
      </c>
      <c r="G2654" s="187"/>
    </row>
    <row r="2655" spans="1:7" ht="13.8">
      <c r="A2655" s="14">
        <v>2340</v>
      </c>
      <c r="B2655" s="57">
        <v>45847</v>
      </c>
      <c r="C2655" s="64" t="s">
        <v>158</v>
      </c>
      <c r="D2655" s="187" t="str">
        <f t="shared" si="116"/>
        <v>MAG-REAR PANEL TOP-ABS-GR BLK DM</v>
      </c>
      <c r="E2655" s="188">
        <v>28</v>
      </c>
      <c r="F2655" s="188">
        <f t="shared" si="117"/>
        <v>2</v>
      </c>
      <c r="G2655" s="187"/>
    </row>
    <row r="2656" spans="1:7" ht="13.8">
      <c r="A2656" s="14">
        <v>2340</v>
      </c>
      <c r="B2656" s="57">
        <v>45847</v>
      </c>
      <c r="C2656" s="64" t="s">
        <v>732</v>
      </c>
      <c r="D2656" s="187" t="str">
        <f t="shared" si="116"/>
        <v>MAG-SWING ARM COVER CAP-ABS-GR BLK DM</v>
      </c>
      <c r="E2656" s="188">
        <v>28</v>
      </c>
      <c r="F2656" s="188">
        <f t="shared" si="117"/>
        <v>0</v>
      </c>
      <c r="G2656" s="187"/>
    </row>
    <row r="2657" spans="1:7" ht="13.8">
      <c r="A2657" s="14">
        <v>2340</v>
      </c>
      <c r="B2657" s="57">
        <v>45847</v>
      </c>
      <c r="C2657" s="64" t="s">
        <v>88</v>
      </c>
      <c r="D2657" s="187" t="str">
        <f t="shared" si="116"/>
        <v>FORK RACER DUST CAP-PP</v>
      </c>
      <c r="E2657" s="188">
        <v>28</v>
      </c>
      <c r="F2657" s="188">
        <f t="shared" si="117"/>
        <v>20</v>
      </c>
      <c r="G2657" s="187"/>
    </row>
    <row r="2658" spans="1:7" ht="13.8">
      <c r="A2658" s="14">
        <v>2340</v>
      </c>
      <c r="B2658" s="57">
        <v>45847</v>
      </c>
      <c r="C2658" s="64" t="s">
        <v>76</v>
      </c>
      <c r="D2658" s="187" t="str">
        <f t="shared" si="116"/>
        <v>Rear Bearing 6204LLU</v>
      </c>
      <c r="E2658" s="188">
        <v>18</v>
      </c>
      <c r="F2658" s="188">
        <f t="shared" si="117"/>
        <v>22</v>
      </c>
      <c r="G2658" s="187"/>
    </row>
    <row r="2659" spans="1:7" ht="13.8">
      <c r="A2659" s="14">
        <v>2340</v>
      </c>
      <c r="B2659" s="57">
        <v>45847</v>
      </c>
      <c r="C2659" s="64" t="s">
        <v>76</v>
      </c>
      <c r="D2659" s="187" t="str">
        <f t="shared" si="116"/>
        <v>Rear Bearing 6204LLU</v>
      </c>
      <c r="E2659" s="188">
        <v>18</v>
      </c>
      <c r="F2659" s="188">
        <f t="shared" si="117"/>
        <v>22</v>
      </c>
      <c r="G2659" s="187"/>
    </row>
    <row r="2660" spans="1:7" ht="13.8">
      <c r="A2660" s="14">
        <v>2340</v>
      </c>
      <c r="B2660" s="57">
        <v>45847</v>
      </c>
      <c r="C2660" s="64" t="s">
        <v>70</v>
      </c>
      <c r="D2660" s="187" t="str">
        <f t="shared" si="116"/>
        <v>Brake Shoe Magnus</v>
      </c>
      <c r="E2660" s="188">
        <v>18</v>
      </c>
      <c r="F2660" s="188">
        <f t="shared" si="117"/>
        <v>35</v>
      </c>
      <c r="G2660" s="187"/>
    </row>
    <row r="2661" spans="1:7" ht="13.8">
      <c r="A2661" s="14">
        <v>2340</v>
      </c>
      <c r="B2661" s="57">
        <v>45847</v>
      </c>
      <c r="C2661" s="64" t="s">
        <v>202</v>
      </c>
      <c r="D2661" s="187" t="str">
        <f t="shared" si="116"/>
        <v>Headlight Bulb</v>
      </c>
      <c r="E2661" s="188">
        <v>18</v>
      </c>
      <c r="F2661" s="188">
        <f t="shared" si="117"/>
        <v>13</v>
      </c>
      <c r="G2661" s="187"/>
    </row>
    <row r="2662" spans="1:7" ht="13.8">
      <c r="A2662" s="14">
        <v>2341</v>
      </c>
      <c r="B2662" s="57">
        <v>45847</v>
      </c>
      <c r="C2662" s="64" t="s">
        <v>179</v>
      </c>
      <c r="D2662" s="187" t="str">
        <f t="shared" si="116"/>
        <v>BRAKE PADS</v>
      </c>
      <c r="E2662" s="188"/>
      <c r="F2662" s="188">
        <f t="shared" si="117"/>
        <v>6</v>
      </c>
      <c r="G2662" s="187"/>
    </row>
    <row r="2663" spans="1:7" ht="13.8">
      <c r="A2663" s="14">
        <v>2342</v>
      </c>
      <c r="B2663" s="57">
        <v>45847</v>
      </c>
      <c r="C2663" s="64" t="s">
        <v>129</v>
      </c>
      <c r="D2663" s="187" t="str">
        <f t="shared" si="116"/>
        <v>Rear View Mirror Winner Magnus</v>
      </c>
      <c r="E2663" s="188">
        <v>18</v>
      </c>
      <c r="F2663" s="188">
        <f t="shared" si="117"/>
        <v>34</v>
      </c>
      <c r="G2663" s="187"/>
    </row>
    <row r="2664" spans="1:7" ht="13.8">
      <c r="A2664" s="14" t="s">
        <v>9628</v>
      </c>
      <c r="B2664" s="57">
        <v>45847</v>
      </c>
      <c r="C2664" s="64" t="s">
        <v>62</v>
      </c>
      <c r="D2664" s="187" t="str">
        <f t="shared" si="116"/>
        <v>MAGNUS-LOCK SET-PAVNA DM</v>
      </c>
      <c r="E2664" s="188">
        <v>18</v>
      </c>
      <c r="F2664" s="188">
        <f t="shared" si="117"/>
        <v>4</v>
      </c>
      <c r="G2664" s="187"/>
    </row>
    <row r="2665" spans="1:7" ht="13.8">
      <c r="A2665" s="14">
        <v>2319</v>
      </c>
      <c r="B2665" s="57">
        <v>45846</v>
      </c>
      <c r="C2665" s="64" t="s">
        <v>44</v>
      </c>
      <c r="D2665" s="187" t="str">
        <f t="shared" si="116"/>
        <v>MAG-FORK STEM RACER-ID30-CH STEEL</v>
      </c>
      <c r="E2665" s="188">
        <v>28</v>
      </c>
      <c r="F2665" s="188">
        <f t="shared" si="117"/>
        <v>9</v>
      </c>
      <c r="G2665" s="187"/>
    </row>
    <row r="2666" spans="1:7" ht="13.8">
      <c r="A2666" s="14">
        <v>2319</v>
      </c>
      <c r="B2666" s="57">
        <v>45846</v>
      </c>
      <c r="C2666" s="64" t="s">
        <v>56</v>
      </c>
      <c r="D2666" s="187" t="str">
        <f t="shared" si="116"/>
        <v>MAG-BOTTOM RACER CUP-CH STEEL</v>
      </c>
      <c r="E2666" s="188">
        <v>28</v>
      </c>
      <c r="F2666" s="188">
        <f t="shared" si="117"/>
        <v>9</v>
      </c>
      <c r="G2666" s="187"/>
    </row>
    <row r="2667" spans="1:7" ht="13.8">
      <c r="A2667" s="14">
        <v>2319</v>
      </c>
      <c r="B2667" s="57">
        <v>45846</v>
      </c>
      <c r="C2667" s="64" t="s">
        <v>61</v>
      </c>
      <c r="D2667" s="187" t="str">
        <f t="shared" si="116"/>
        <v>MAG-TOP RACER CUP-CH STEEL</v>
      </c>
      <c r="E2667" s="188">
        <v>28</v>
      </c>
      <c r="F2667" s="188">
        <f t="shared" si="117"/>
        <v>9</v>
      </c>
      <c r="G2667" s="187"/>
    </row>
    <row r="2668" spans="1:7" ht="13.8">
      <c r="A2668" s="14">
        <v>2319</v>
      </c>
      <c r="B2668" s="57">
        <v>45846</v>
      </c>
      <c r="C2668" s="64" t="s">
        <v>66</v>
      </c>
      <c r="D2668" s="187" t="str">
        <f t="shared" si="116"/>
        <v>20X4MM MAG-RACER BALL&amp;CAGE-4MM-TOP</v>
      </c>
      <c r="E2668" s="188">
        <v>28</v>
      </c>
      <c r="F2668" s="188">
        <f t="shared" si="117"/>
        <v>9</v>
      </c>
      <c r="G2668" s="187"/>
    </row>
    <row r="2669" spans="1:7" ht="13.8">
      <c r="A2669" s="14">
        <v>2319</v>
      </c>
      <c r="B2669" s="57">
        <v>45846</v>
      </c>
      <c r="C2669" s="64" t="s">
        <v>73</v>
      </c>
      <c r="D2669" s="187" t="str">
        <f t="shared" si="116"/>
        <v>14X6.35MAG-RACER BALL 6.35MM-BEARING-BTM</v>
      </c>
      <c r="E2669" s="188">
        <v>28</v>
      </c>
      <c r="F2669" s="188">
        <f t="shared" si="117"/>
        <v>9</v>
      </c>
      <c r="G2669" s="187"/>
    </row>
    <row r="2670" spans="1:7" ht="13.8">
      <c r="A2670" s="14">
        <v>2319</v>
      </c>
      <c r="B2670" s="57">
        <v>45846</v>
      </c>
      <c r="C2670" s="64" t="s">
        <v>78</v>
      </c>
      <c r="D2670" s="187" t="str">
        <f t="shared" si="116"/>
        <v>ZEAL/REO-RACER NUT-M24X3 HEX 32 MM-YZP</v>
      </c>
      <c r="E2670" s="188">
        <v>28</v>
      </c>
      <c r="F2670" s="188">
        <f t="shared" si="117"/>
        <v>9</v>
      </c>
      <c r="G2670" s="187"/>
    </row>
    <row r="2671" spans="1:7" ht="13.8">
      <c r="A2671" s="14">
        <v>2319</v>
      </c>
      <c r="B2671" s="57">
        <v>45846</v>
      </c>
      <c r="C2671" s="64" t="s">
        <v>83</v>
      </c>
      <c r="D2671" s="187" t="str">
        <f t="shared" si="116"/>
        <v>ZEAL/REO-RACER NUT-M24X3 HEX 46 MM-YZP</v>
      </c>
      <c r="E2671" s="188">
        <v>28</v>
      </c>
      <c r="F2671" s="188">
        <f t="shared" si="117"/>
        <v>9</v>
      </c>
      <c r="G2671" s="187"/>
    </row>
    <row r="2672" spans="1:7" ht="13.8">
      <c r="A2672" s="14">
        <v>2319</v>
      </c>
      <c r="B2672" s="57">
        <v>45846</v>
      </c>
      <c r="C2672" s="64" t="s">
        <v>112</v>
      </c>
      <c r="D2672" s="187" t="str">
        <f t="shared" si="116"/>
        <v>MAG/ZEAL-BRAKE CABLE GUIDE-STEEL-ZP-DM</v>
      </c>
      <c r="E2672" s="188">
        <v>28</v>
      </c>
      <c r="F2672" s="188">
        <f t="shared" si="117"/>
        <v>11</v>
      </c>
      <c r="G2672" s="187"/>
    </row>
    <row r="2673" spans="1:7" ht="13.8">
      <c r="A2673" s="14">
        <v>2319</v>
      </c>
      <c r="B2673" s="57">
        <v>45846</v>
      </c>
      <c r="C2673" s="64" t="s">
        <v>216</v>
      </c>
      <c r="D2673" s="187" t="str">
        <f t="shared" si="116"/>
        <v>MAG-FRONT FENDER-ABS-MT RED DM</v>
      </c>
      <c r="E2673" s="188">
        <v>28</v>
      </c>
      <c r="F2673" s="188">
        <f t="shared" si="117"/>
        <v>1</v>
      </c>
      <c r="G2673" s="187"/>
    </row>
    <row r="2674" spans="1:7" ht="13.8">
      <c r="A2674" s="14">
        <v>2319</v>
      </c>
      <c r="B2674" s="57">
        <v>45846</v>
      </c>
      <c r="C2674" s="64" t="s">
        <v>566</v>
      </c>
      <c r="D2674" s="187" t="str">
        <f t="shared" si="116"/>
        <v>MAGNUS FRONT PANEL LH-ABS-MT RED DM</v>
      </c>
      <c r="E2674" s="188">
        <v>28</v>
      </c>
      <c r="F2674" s="188">
        <f t="shared" si="117"/>
        <v>1</v>
      </c>
      <c r="G2674" s="187"/>
    </row>
    <row r="2675" spans="1:7" ht="13.8">
      <c r="A2675" s="14">
        <v>2319</v>
      </c>
      <c r="B2675" s="57">
        <v>45846</v>
      </c>
      <c r="C2675" s="64" t="s">
        <v>810</v>
      </c>
      <c r="D2675" s="187" t="str">
        <f t="shared" si="116"/>
        <v>MAGNUS FRONT PANEL RH-ABS-MT RED DM</v>
      </c>
      <c r="E2675" s="188">
        <v>28</v>
      </c>
      <c r="F2675" s="188">
        <f t="shared" si="117"/>
        <v>2</v>
      </c>
      <c r="G2675" s="187"/>
    </row>
    <row r="2676" spans="1:7" ht="13.8">
      <c r="A2676" s="14">
        <v>2319</v>
      </c>
      <c r="B2676" s="57">
        <v>45846</v>
      </c>
      <c r="C2676" s="64" t="s">
        <v>267</v>
      </c>
      <c r="D2676" s="187" t="str">
        <f t="shared" si="116"/>
        <v>MAG-PROTECTION BOARD RH-ABS-MT RED DM</v>
      </c>
      <c r="E2676" s="188">
        <v>28</v>
      </c>
      <c r="F2676" s="188">
        <f t="shared" si="117"/>
        <v>1</v>
      </c>
      <c r="G2676" s="187"/>
    </row>
    <row r="2677" spans="1:7" ht="13.8">
      <c r="A2677" s="14">
        <v>2319</v>
      </c>
      <c r="B2677" s="57">
        <v>45846</v>
      </c>
      <c r="C2677" s="64" t="s">
        <v>88</v>
      </c>
      <c r="D2677" s="187" t="str">
        <f t="shared" si="116"/>
        <v>FORK RACER DUST CAP-PP</v>
      </c>
      <c r="E2677" s="188">
        <v>28</v>
      </c>
      <c r="F2677" s="188">
        <f t="shared" si="117"/>
        <v>20</v>
      </c>
      <c r="G2677" s="187"/>
    </row>
    <row r="2678" spans="1:7" ht="13.8">
      <c r="A2678" s="14">
        <v>2338</v>
      </c>
      <c r="B2678" s="57">
        <v>45846</v>
      </c>
      <c r="C2678" s="64" t="s">
        <v>183</v>
      </c>
      <c r="D2678" s="187" t="str">
        <f t="shared" si="116"/>
        <v xml:space="preserve">3.00-10 ZOOM D TL42 J
</v>
      </c>
      <c r="E2678" s="188">
        <v>28</v>
      </c>
      <c r="F2678" s="188">
        <f t="shared" si="117"/>
        <v>0</v>
      </c>
      <c r="G2678" s="187"/>
    </row>
    <row r="2679" spans="1:7" ht="13.8">
      <c r="A2679" s="14">
        <v>2339</v>
      </c>
      <c r="B2679" s="57">
        <v>45846</v>
      </c>
      <c r="C2679" s="64" t="s">
        <v>1028</v>
      </c>
      <c r="D2679" s="187" t="str">
        <f t="shared" si="116"/>
        <v>Seat Cover Magnus</v>
      </c>
      <c r="E2679" s="188">
        <v>28</v>
      </c>
      <c r="F2679" s="188">
        <f t="shared" si="117"/>
        <v>3</v>
      </c>
      <c r="G2679" s="187"/>
    </row>
    <row r="2680" spans="1:7" ht="13.8">
      <c r="A2680" s="14">
        <v>2339</v>
      </c>
      <c r="B2680" s="57">
        <v>45846</v>
      </c>
      <c r="C2680" s="64" t="s">
        <v>183</v>
      </c>
      <c r="D2680" s="187" t="str">
        <f t="shared" si="116"/>
        <v xml:space="preserve">3.00-10 ZOOM D TL42 J
</v>
      </c>
      <c r="E2680" s="188">
        <v>28</v>
      </c>
      <c r="F2680" s="188">
        <f t="shared" si="117"/>
        <v>0</v>
      </c>
      <c r="G2680" s="187"/>
    </row>
    <row r="2681" spans="1:7" ht="13.8">
      <c r="A2681" s="14">
        <v>2332</v>
      </c>
      <c r="B2681" s="57">
        <v>45844</v>
      </c>
      <c r="C2681" s="64" t="s">
        <v>896</v>
      </c>
      <c r="D2681" s="187" t="str">
        <f t="shared" si="116"/>
        <v>START-SWITCH MODULE</v>
      </c>
      <c r="E2681" s="188">
        <v>18</v>
      </c>
      <c r="F2681" s="188">
        <f t="shared" si="117"/>
        <v>4</v>
      </c>
      <c r="G2681" s="187"/>
    </row>
    <row r="2682" spans="1:7" ht="13.8">
      <c r="A2682" s="14">
        <v>2334</v>
      </c>
      <c r="B2682" s="57">
        <v>45844</v>
      </c>
      <c r="C2682" s="64" t="s">
        <v>328</v>
      </c>
      <c r="D2682" s="187" t="str">
        <f t="shared" si="116"/>
        <v>MAG/PWR-FRAME NUMBER COVER-PP-BLACK</v>
      </c>
      <c r="E2682" s="188">
        <v>28</v>
      </c>
      <c r="F2682" s="188">
        <f t="shared" si="117"/>
        <v>6</v>
      </c>
      <c r="G2682" s="187"/>
    </row>
    <row r="2683" spans="1:7" ht="13.8">
      <c r="A2683" s="14" t="s">
        <v>9629</v>
      </c>
      <c r="B2683" s="57">
        <v>45844</v>
      </c>
      <c r="C2683" s="64" t="s">
        <v>82</v>
      </c>
      <c r="D2683" s="187" t="str">
        <f t="shared" si="116"/>
        <v>MAGNUS HS-Front Brake Cable</v>
      </c>
      <c r="E2683" s="188">
        <v>28</v>
      </c>
      <c r="F2683" s="188">
        <f t="shared" si="117"/>
        <v>8</v>
      </c>
      <c r="G2683" s="187"/>
    </row>
    <row r="2684" spans="1:7" ht="13.8">
      <c r="A2684" s="14" t="s">
        <v>9629</v>
      </c>
      <c r="B2684" s="57">
        <v>45844</v>
      </c>
      <c r="C2684" s="64" t="s">
        <v>81</v>
      </c>
      <c r="D2684" s="187" t="str">
        <f t="shared" ref="D2684:D2747" si="118">VLOOKUP(C2684,Old,2,FALSE)</f>
        <v>MAGNUS HS-Front HBS  Brake Cable</v>
      </c>
      <c r="E2684" s="188">
        <v>28</v>
      </c>
      <c r="F2684" s="188">
        <f t="shared" si="117"/>
        <v>5</v>
      </c>
      <c r="G2684" s="187"/>
    </row>
    <row r="2685" spans="1:7" ht="13.8">
      <c r="A2685" s="14" t="s">
        <v>9629</v>
      </c>
      <c r="B2685" s="57">
        <v>45844</v>
      </c>
      <c r="C2685" s="64" t="s">
        <v>80</v>
      </c>
      <c r="D2685" s="187" t="str">
        <f t="shared" si="118"/>
        <v>MAGNUS HS-Rear Brake Cable</v>
      </c>
      <c r="E2685" s="188">
        <v>28</v>
      </c>
      <c r="F2685" s="188">
        <f t="shared" ref="F2685:F2748" si="119">VLOOKUP(C2685,Old,8,FALSE)</f>
        <v>9</v>
      </c>
      <c r="G2685" s="187"/>
    </row>
    <row r="2686" spans="1:7" ht="13.8">
      <c r="A2686" s="14" t="s">
        <v>9630</v>
      </c>
      <c r="B2686" s="57">
        <v>45844</v>
      </c>
      <c r="C2686" s="64" t="s">
        <v>196</v>
      </c>
      <c r="D2686" s="187" t="str">
        <f t="shared" si="118"/>
        <v>MAG-FRONT FENDER-ABS-GR BLK DM</v>
      </c>
      <c r="E2686" s="188">
        <v>28</v>
      </c>
      <c r="F2686" s="188">
        <f t="shared" si="119"/>
        <v>3</v>
      </c>
      <c r="G2686" s="187"/>
    </row>
    <row r="2687" spans="1:7" ht="13.8">
      <c r="A2687" s="14">
        <v>2326</v>
      </c>
      <c r="B2687" s="57">
        <v>45843</v>
      </c>
      <c r="C2687" s="64" t="s">
        <v>112</v>
      </c>
      <c r="D2687" s="187" t="str">
        <f t="shared" si="118"/>
        <v>MAG/ZEAL-BRAKE CABLE GUIDE-STEEL-ZP-DM</v>
      </c>
      <c r="E2687" s="188">
        <v>28</v>
      </c>
      <c r="F2687" s="188">
        <f t="shared" si="119"/>
        <v>11</v>
      </c>
      <c r="G2687" s="187"/>
    </row>
    <row r="2688" spans="1:7" ht="13.8">
      <c r="A2688" s="14">
        <v>2327</v>
      </c>
      <c r="B2688" s="57">
        <v>45843</v>
      </c>
      <c r="C2688" s="64" t="s">
        <v>82</v>
      </c>
      <c r="D2688" s="187" t="str">
        <f t="shared" si="118"/>
        <v>MAGNUS HS-Front Brake Cable</v>
      </c>
      <c r="E2688" s="188">
        <v>28</v>
      </c>
      <c r="F2688" s="188">
        <f t="shared" si="119"/>
        <v>8</v>
      </c>
      <c r="G2688" s="187"/>
    </row>
    <row r="2689" spans="1:7" ht="13.8">
      <c r="A2689" s="14">
        <v>2327</v>
      </c>
      <c r="B2689" s="57">
        <v>45843</v>
      </c>
      <c r="C2689" s="64" t="s">
        <v>81</v>
      </c>
      <c r="D2689" s="187" t="str">
        <f t="shared" si="118"/>
        <v>MAGNUS HS-Front HBS  Brake Cable</v>
      </c>
      <c r="E2689" s="188">
        <v>28</v>
      </c>
      <c r="F2689" s="188">
        <f t="shared" si="119"/>
        <v>5</v>
      </c>
      <c r="G2689" s="187"/>
    </row>
    <row r="2690" spans="1:7" ht="13.8">
      <c r="A2690" s="14">
        <v>2327</v>
      </c>
      <c r="B2690" s="57">
        <v>45843</v>
      </c>
      <c r="C2690" s="64" t="s">
        <v>80</v>
      </c>
      <c r="D2690" s="187" t="str">
        <f t="shared" si="118"/>
        <v>MAGNUS HS-Rear Brake Cable</v>
      </c>
      <c r="E2690" s="188">
        <v>28</v>
      </c>
      <c r="F2690" s="188">
        <f t="shared" si="119"/>
        <v>9</v>
      </c>
      <c r="G2690" s="187"/>
    </row>
    <row r="2691" spans="1:7" ht="13.8">
      <c r="A2691" s="14">
        <v>2327</v>
      </c>
      <c r="B2691" s="57">
        <v>45843</v>
      </c>
      <c r="C2691" s="64" t="s">
        <v>129</v>
      </c>
      <c r="D2691" s="187" t="str">
        <f t="shared" si="118"/>
        <v>Rear View Mirror Winner Magnus</v>
      </c>
      <c r="E2691" s="188">
        <v>18</v>
      </c>
      <c r="F2691" s="188">
        <f t="shared" si="119"/>
        <v>34</v>
      </c>
      <c r="G2691" s="187"/>
    </row>
    <row r="2692" spans="1:7" ht="13.8">
      <c r="A2692" s="14">
        <v>2320</v>
      </c>
      <c r="B2692" s="57">
        <v>45842</v>
      </c>
      <c r="C2692" s="64" t="s">
        <v>44</v>
      </c>
      <c r="D2692" s="187" t="str">
        <f t="shared" si="118"/>
        <v>MAG-FORK STEM RACER-ID30-CH STEEL</v>
      </c>
      <c r="E2692" s="188">
        <v>28</v>
      </c>
      <c r="F2692" s="188">
        <f t="shared" si="119"/>
        <v>9</v>
      </c>
      <c r="G2692" s="187"/>
    </row>
    <row r="2693" spans="1:7" ht="13.8">
      <c r="A2693" s="14">
        <v>2320</v>
      </c>
      <c r="B2693" s="57">
        <v>45842</v>
      </c>
      <c r="C2693" s="64" t="s">
        <v>56</v>
      </c>
      <c r="D2693" s="187" t="str">
        <f t="shared" si="118"/>
        <v>MAG-BOTTOM RACER CUP-CH STEEL</v>
      </c>
      <c r="E2693" s="188">
        <v>28</v>
      </c>
      <c r="F2693" s="188">
        <f t="shared" si="119"/>
        <v>9</v>
      </c>
      <c r="G2693" s="187"/>
    </row>
    <row r="2694" spans="1:7" ht="13.8">
      <c r="A2694" s="14">
        <v>2320</v>
      </c>
      <c r="B2694" s="57">
        <v>45842</v>
      </c>
      <c r="C2694" s="64" t="s">
        <v>61</v>
      </c>
      <c r="D2694" s="187" t="str">
        <f t="shared" si="118"/>
        <v>MAG-TOP RACER CUP-CH STEEL</v>
      </c>
      <c r="E2694" s="188">
        <v>28</v>
      </c>
      <c r="F2694" s="188">
        <f t="shared" si="119"/>
        <v>9</v>
      </c>
      <c r="G2694" s="187"/>
    </row>
    <row r="2695" spans="1:7" ht="13.8">
      <c r="A2695" s="14">
        <v>2320</v>
      </c>
      <c r="B2695" s="57">
        <v>45842</v>
      </c>
      <c r="C2695" s="64" t="s">
        <v>66</v>
      </c>
      <c r="D2695" s="187" t="str">
        <f t="shared" si="118"/>
        <v>20X4MM MAG-RACER BALL&amp;CAGE-4MM-TOP</v>
      </c>
      <c r="E2695" s="188">
        <v>28</v>
      </c>
      <c r="F2695" s="188">
        <f t="shared" si="119"/>
        <v>9</v>
      </c>
      <c r="G2695" s="187"/>
    </row>
    <row r="2696" spans="1:7" ht="13.8">
      <c r="A2696" s="14">
        <v>2320</v>
      </c>
      <c r="B2696" s="57">
        <v>45842</v>
      </c>
      <c r="C2696" s="64" t="s">
        <v>73</v>
      </c>
      <c r="D2696" s="187" t="str">
        <f t="shared" si="118"/>
        <v>14X6.35MAG-RACER BALL 6.35MM-BEARING-BTM</v>
      </c>
      <c r="E2696" s="188">
        <v>28</v>
      </c>
      <c r="F2696" s="188">
        <f t="shared" si="119"/>
        <v>9</v>
      </c>
      <c r="G2696" s="187"/>
    </row>
    <row r="2697" spans="1:7" ht="13.8">
      <c r="A2697" s="14">
        <v>2320</v>
      </c>
      <c r="B2697" s="57">
        <v>45842</v>
      </c>
      <c r="C2697" s="64" t="s">
        <v>447</v>
      </c>
      <c r="D2697" s="187" t="str">
        <f t="shared" si="118"/>
        <v>Magnus front fork T sterm DM</v>
      </c>
      <c r="E2697" s="188">
        <v>28</v>
      </c>
      <c r="F2697" s="188">
        <f t="shared" si="119"/>
        <v>1</v>
      </c>
      <c r="G2697" s="187"/>
    </row>
    <row r="2698" spans="1:7" ht="13.8">
      <c r="A2698" s="14">
        <v>2320</v>
      </c>
      <c r="B2698" s="57">
        <v>45842</v>
      </c>
      <c r="C2698" s="64" t="s">
        <v>78</v>
      </c>
      <c r="D2698" s="187" t="str">
        <f t="shared" si="118"/>
        <v>ZEAL/REO-RACER NUT-M24X3 HEX 32 MM-YZP</v>
      </c>
      <c r="E2698" s="188">
        <v>28</v>
      </c>
      <c r="F2698" s="188">
        <f t="shared" si="119"/>
        <v>9</v>
      </c>
      <c r="G2698" s="187"/>
    </row>
    <row r="2699" spans="1:7" ht="13.8">
      <c r="A2699" s="14">
        <v>2320</v>
      </c>
      <c r="B2699" s="57">
        <v>45842</v>
      </c>
      <c r="C2699" s="64" t="s">
        <v>83</v>
      </c>
      <c r="D2699" s="187" t="str">
        <f t="shared" si="118"/>
        <v>ZEAL/REO-RACER NUT-M24X3 HEX 46 MM-YZP</v>
      </c>
      <c r="E2699" s="188">
        <v>28</v>
      </c>
      <c r="F2699" s="188">
        <f t="shared" si="119"/>
        <v>9</v>
      </c>
      <c r="G2699" s="187"/>
    </row>
    <row r="2700" spans="1:7" ht="13.8">
      <c r="A2700" s="14">
        <v>2320</v>
      </c>
      <c r="B2700" s="57">
        <v>45842</v>
      </c>
      <c r="C2700" s="64" t="s">
        <v>284</v>
      </c>
      <c r="D2700" s="187" t="str">
        <f t="shared" si="118"/>
        <v>MAGNUS HS-INDICATOR LH ASSY-DM</v>
      </c>
      <c r="E2700" s="188">
        <v>18</v>
      </c>
      <c r="F2700" s="188">
        <f t="shared" si="119"/>
        <v>1</v>
      </c>
      <c r="G2700" s="187"/>
    </row>
    <row r="2701" spans="1:7" ht="13.8">
      <c r="A2701" s="14">
        <v>2320</v>
      </c>
      <c r="B2701" s="57">
        <v>45842</v>
      </c>
      <c r="C2701" s="64" t="s">
        <v>117</v>
      </c>
      <c r="D2701" s="187" t="str">
        <f t="shared" si="118"/>
        <v>Magnus-Front Panel Decorative Plate DM</v>
      </c>
      <c r="E2701" s="188">
        <v>28</v>
      </c>
      <c r="F2701" s="188">
        <f t="shared" si="119"/>
        <v>2</v>
      </c>
      <c r="G2701" s="187"/>
    </row>
    <row r="2702" spans="1:7" ht="13.8">
      <c r="A2702" s="14">
        <v>2320</v>
      </c>
      <c r="B2702" s="57">
        <v>45842</v>
      </c>
      <c r="C2702" s="64" t="s">
        <v>145</v>
      </c>
      <c r="D2702" s="187" t="str">
        <f t="shared" si="118"/>
        <v>MAG-FRONT FENDER-ABS-OCEAN BLUE DM</v>
      </c>
      <c r="E2702" s="188">
        <v>28</v>
      </c>
      <c r="F2702" s="188">
        <f t="shared" si="119"/>
        <v>1</v>
      </c>
      <c r="G2702" s="187"/>
    </row>
    <row r="2703" spans="1:7" ht="13.8">
      <c r="A2703" s="14">
        <v>2320</v>
      </c>
      <c r="B2703" s="57">
        <v>45842</v>
      </c>
      <c r="C2703" s="64" t="s">
        <v>224</v>
      </c>
      <c r="D2703" s="187" t="str">
        <f t="shared" si="118"/>
        <v>MAG-FRONT PANEL LH-ABS-OCEAN BLUE DM</v>
      </c>
      <c r="E2703" s="188">
        <v>28</v>
      </c>
      <c r="F2703" s="188">
        <f t="shared" si="119"/>
        <v>2</v>
      </c>
      <c r="G2703" s="187"/>
    </row>
    <row r="2704" spans="1:7" ht="13.8">
      <c r="A2704" s="14">
        <v>2320</v>
      </c>
      <c r="B2704" s="57">
        <v>45842</v>
      </c>
      <c r="C2704" s="64" t="s">
        <v>227</v>
      </c>
      <c r="D2704" s="187" t="str">
        <f t="shared" si="118"/>
        <v>MAG-INS.CLUSTER CVR FRNT-ABS-OCEAN BL DM</v>
      </c>
      <c r="E2704" s="188">
        <v>28</v>
      </c>
      <c r="F2704" s="188">
        <f t="shared" si="119"/>
        <v>2</v>
      </c>
      <c r="G2704" s="187"/>
    </row>
    <row r="2705" spans="1:7" ht="13.8">
      <c r="A2705" s="14">
        <v>2320</v>
      </c>
      <c r="B2705" s="57">
        <v>45842</v>
      </c>
      <c r="C2705" s="64" t="s">
        <v>208</v>
      </c>
      <c r="D2705" s="187" t="str">
        <f t="shared" si="118"/>
        <v>MAG-REAR PANEL TOP-ABS-OCEAN BLUE DM</v>
      </c>
      <c r="E2705" s="188">
        <v>28</v>
      </c>
      <c r="F2705" s="188">
        <f t="shared" si="119"/>
        <v>2</v>
      </c>
      <c r="G2705" s="187"/>
    </row>
    <row r="2706" spans="1:7" ht="13.8">
      <c r="A2706" s="14">
        <v>2320</v>
      </c>
      <c r="B2706" s="57">
        <v>45842</v>
      </c>
      <c r="C2706" s="64" t="s">
        <v>94</v>
      </c>
      <c r="D2706" s="187" t="str">
        <f t="shared" si="118"/>
        <v>CLUSTER COVER TOP-PP-M</v>
      </c>
      <c r="E2706" s="188">
        <v>28</v>
      </c>
      <c r="F2706" s="188">
        <f t="shared" si="119"/>
        <v>4</v>
      </c>
      <c r="G2706" s="187"/>
    </row>
    <row r="2707" spans="1:7" ht="13.8">
      <c r="A2707" s="14">
        <v>2320</v>
      </c>
      <c r="B2707" s="57">
        <v>45842</v>
      </c>
      <c r="C2707" s="64" t="s">
        <v>88</v>
      </c>
      <c r="D2707" s="187" t="str">
        <f t="shared" si="118"/>
        <v>FORK RACER DUST CAP-PP</v>
      </c>
      <c r="E2707" s="188">
        <v>28</v>
      </c>
      <c r="F2707" s="188">
        <f t="shared" si="119"/>
        <v>20</v>
      </c>
      <c r="G2707" s="187"/>
    </row>
    <row r="2708" spans="1:7" ht="13.8">
      <c r="A2708" s="14">
        <v>2320</v>
      </c>
      <c r="B2708" s="57">
        <v>45842</v>
      </c>
      <c r="C2708" s="64" t="s">
        <v>64</v>
      </c>
      <c r="D2708" s="187" t="str">
        <f t="shared" si="118"/>
        <v>Front Bearing Kit 6201RS (Pair)</v>
      </c>
      <c r="E2708" s="188">
        <v>18</v>
      </c>
      <c r="F2708" s="188">
        <f t="shared" si="119"/>
        <v>6</v>
      </c>
      <c r="G2708" s="187"/>
    </row>
    <row r="2709" spans="1:7" ht="13.8">
      <c r="A2709" s="14">
        <v>2320</v>
      </c>
      <c r="B2709" s="57">
        <v>45842</v>
      </c>
      <c r="C2709" s="64" t="s">
        <v>408</v>
      </c>
      <c r="D2709" s="187" t="str">
        <f t="shared" si="118"/>
        <v>BRAKE SENSOR</v>
      </c>
      <c r="E2709" s="188">
        <v>18</v>
      </c>
      <c r="F2709" s="188">
        <f t="shared" si="119"/>
        <v>-4</v>
      </c>
      <c r="G2709" s="187"/>
    </row>
    <row r="2710" spans="1:7" ht="13.8">
      <c r="A2710" s="14">
        <v>2322</v>
      </c>
      <c r="B2710" s="57">
        <v>45842</v>
      </c>
      <c r="C2710" s="64" t="s">
        <v>410</v>
      </c>
      <c r="D2710" s="187" t="str">
        <f t="shared" si="118"/>
        <v>BATTERY CLAMP-ZINC PLATED-M/Z EX</v>
      </c>
      <c r="E2710" s="188">
        <v>28</v>
      </c>
      <c r="F2710" s="188">
        <f t="shared" si="119"/>
        <v>3</v>
      </c>
      <c r="G2710" s="187"/>
    </row>
    <row r="2711" spans="1:7" ht="13.8">
      <c r="A2711" s="14">
        <v>2322</v>
      </c>
      <c r="B2711" s="57">
        <v>45842</v>
      </c>
      <c r="C2711" s="64" t="s">
        <v>408</v>
      </c>
      <c r="D2711" s="187" t="str">
        <f t="shared" si="118"/>
        <v>BRAKE SENSOR</v>
      </c>
      <c r="E2711" s="188">
        <v>18</v>
      </c>
      <c r="F2711" s="188">
        <f t="shared" si="119"/>
        <v>-4</v>
      </c>
      <c r="G2711" s="187"/>
    </row>
    <row r="2712" spans="1:7" ht="13.8">
      <c r="A2712" s="14">
        <v>2324</v>
      </c>
      <c r="B2712" s="57">
        <v>45842</v>
      </c>
      <c r="C2712" s="64" t="s">
        <v>82</v>
      </c>
      <c r="D2712" s="187" t="str">
        <f t="shared" si="118"/>
        <v>MAGNUS HS-Front Brake Cable</v>
      </c>
      <c r="E2712" s="188">
        <v>28</v>
      </c>
      <c r="F2712" s="188">
        <f t="shared" si="119"/>
        <v>8</v>
      </c>
      <c r="G2712" s="187"/>
    </row>
    <row r="2713" spans="1:7" ht="13.8">
      <c r="A2713" s="14">
        <v>2324</v>
      </c>
      <c r="B2713" s="57">
        <v>45842</v>
      </c>
      <c r="C2713" s="64" t="s">
        <v>81</v>
      </c>
      <c r="D2713" s="187" t="str">
        <f t="shared" si="118"/>
        <v>MAGNUS HS-Front HBS  Brake Cable</v>
      </c>
      <c r="E2713" s="188">
        <v>28</v>
      </c>
      <c r="F2713" s="188">
        <f t="shared" si="119"/>
        <v>5</v>
      </c>
      <c r="G2713" s="187"/>
    </row>
    <row r="2714" spans="1:7" ht="13.8">
      <c r="A2714" s="14">
        <v>2324</v>
      </c>
      <c r="B2714" s="57">
        <v>45842</v>
      </c>
      <c r="C2714" s="64" t="s">
        <v>214</v>
      </c>
      <c r="D2714" s="187" t="str">
        <f t="shared" si="118"/>
        <v>MAG-FRONT PANEL LH-ABS-GR BLK DM</v>
      </c>
      <c r="E2714" s="188">
        <v>28</v>
      </c>
      <c r="F2714" s="188">
        <f t="shared" si="119"/>
        <v>1</v>
      </c>
      <c r="G2714" s="187"/>
    </row>
    <row r="2715" spans="1:7" ht="13.8">
      <c r="A2715" s="14">
        <v>2324</v>
      </c>
      <c r="B2715" s="57">
        <v>45842</v>
      </c>
      <c r="C2715" s="64" t="s">
        <v>189</v>
      </c>
      <c r="D2715" s="187" t="str">
        <f t="shared" si="118"/>
        <v>MAG-FRONT PANEL RH-ABS-GR BLK DM</v>
      </c>
      <c r="E2715" s="188">
        <v>28</v>
      </c>
      <c r="F2715" s="188">
        <f t="shared" si="119"/>
        <v>1</v>
      </c>
      <c r="G2715" s="187"/>
    </row>
    <row r="2716" spans="1:7" ht="13.8">
      <c r="A2716" s="14">
        <v>2324</v>
      </c>
      <c r="B2716" s="57">
        <v>45842</v>
      </c>
      <c r="C2716" s="64" t="s">
        <v>215</v>
      </c>
      <c r="D2716" s="187" t="str">
        <f t="shared" si="118"/>
        <v>MAG-PROTECTION BOARD LH-ABS-GR BLK DM</v>
      </c>
      <c r="E2716" s="188">
        <v>28</v>
      </c>
      <c r="F2716" s="188">
        <f t="shared" si="119"/>
        <v>1</v>
      </c>
      <c r="G2716" s="187"/>
    </row>
    <row r="2717" spans="1:7" ht="13.8">
      <c r="A2717" s="14">
        <v>2324</v>
      </c>
      <c r="B2717" s="57">
        <v>45842</v>
      </c>
      <c r="C2717" s="64" t="s">
        <v>209</v>
      </c>
      <c r="D2717" s="187" t="str">
        <f t="shared" si="118"/>
        <v>MAG-PROTECTION BOARD RH-ABS-GR BLK DM</v>
      </c>
      <c r="E2717" s="188">
        <v>28</v>
      </c>
      <c r="F2717" s="188">
        <f t="shared" si="119"/>
        <v>1</v>
      </c>
      <c r="G2717" s="187"/>
    </row>
    <row r="2718" spans="1:7" ht="13.8">
      <c r="A2718" s="14">
        <v>2324</v>
      </c>
      <c r="B2718" s="57">
        <v>45842</v>
      </c>
      <c r="C2718" s="64" t="s">
        <v>406</v>
      </c>
      <c r="D2718" s="187" t="str">
        <f t="shared" si="118"/>
        <v>Magnus-Protection Board Bottom LH-PP DM</v>
      </c>
      <c r="E2718" s="188">
        <v>28</v>
      </c>
      <c r="F2718" s="188">
        <f t="shared" si="119"/>
        <v>2</v>
      </c>
      <c r="G2718" s="187"/>
    </row>
    <row r="2719" spans="1:7" ht="13.8">
      <c r="A2719" s="14">
        <v>2324</v>
      </c>
      <c r="B2719" s="57">
        <v>45842</v>
      </c>
      <c r="C2719" s="64" t="s">
        <v>552</v>
      </c>
      <c r="D2719" s="187" t="str">
        <f t="shared" si="118"/>
        <v>Magnus-Protection Board Bottom RH-PP DM</v>
      </c>
      <c r="E2719" s="188">
        <v>28</v>
      </c>
      <c r="F2719" s="188">
        <f t="shared" si="119"/>
        <v>2</v>
      </c>
      <c r="G2719" s="187"/>
    </row>
    <row r="2720" spans="1:7" ht="13.8">
      <c r="A2720" s="14">
        <v>2324</v>
      </c>
      <c r="B2720" s="57">
        <v>45842</v>
      </c>
      <c r="C2720" s="64" t="s">
        <v>76</v>
      </c>
      <c r="D2720" s="187" t="str">
        <f t="shared" si="118"/>
        <v>Rear Bearing 6204LLU</v>
      </c>
      <c r="E2720" s="188">
        <v>18</v>
      </c>
      <c r="F2720" s="188">
        <f t="shared" si="119"/>
        <v>22</v>
      </c>
      <c r="G2720" s="187"/>
    </row>
    <row r="2721" spans="1:7" ht="13.8">
      <c r="A2721" s="14">
        <v>2324</v>
      </c>
      <c r="B2721" s="57">
        <v>45842</v>
      </c>
      <c r="C2721" s="64" t="s">
        <v>1028</v>
      </c>
      <c r="D2721" s="187" t="str">
        <f t="shared" si="118"/>
        <v>Seat Cover Magnus</v>
      </c>
      <c r="E2721" s="188">
        <v>28</v>
      </c>
      <c r="F2721" s="188">
        <f t="shared" si="119"/>
        <v>3</v>
      </c>
      <c r="G2721" s="187"/>
    </row>
    <row r="2722" spans="1:7" ht="13.8">
      <c r="A2722" s="14">
        <v>2325</v>
      </c>
      <c r="B2722" s="57">
        <v>45842</v>
      </c>
      <c r="C2722" s="30" t="s">
        <v>133</v>
      </c>
      <c r="D2722" s="187" t="str">
        <f t="shared" si="118"/>
        <v>Magnus Mat Black Only</v>
      </c>
      <c r="E2722" s="188">
        <v>18</v>
      </c>
      <c r="F2722" s="188">
        <f t="shared" si="119"/>
        <v>77</v>
      </c>
      <c r="G2722" s="187"/>
    </row>
    <row r="2723" spans="1:7" ht="13.8">
      <c r="A2723" s="14">
        <v>2317</v>
      </c>
      <c r="B2723" s="57">
        <v>45841</v>
      </c>
      <c r="C2723" s="30" t="s">
        <v>131</v>
      </c>
      <c r="D2723" s="187" t="str">
        <f t="shared" si="118"/>
        <v>Magnus Mat Red Black</v>
      </c>
      <c r="E2723" s="188">
        <v>18</v>
      </c>
      <c r="F2723" s="188">
        <f t="shared" si="119"/>
        <v>55</v>
      </c>
      <c r="G2723" s="187"/>
    </row>
    <row r="2724" spans="1:7" ht="13.8">
      <c r="A2724" s="14">
        <v>2323</v>
      </c>
      <c r="B2724" s="57">
        <v>45841</v>
      </c>
      <c r="C2724" s="64" t="s">
        <v>1095</v>
      </c>
      <c r="D2724" s="187" t="str">
        <f t="shared" si="118"/>
        <v>Ignitition Key lock</v>
      </c>
      <c r="E2724" s="188">
        <v>18</v>
      </c>
      <c r="F2724" s="188">
        <f t="shared" si="119"/>
        <v>1</v>
      </c>
      <c r="G2724" s="187"/>
    </row>
    <row r="2725" spans="1:7" ht="13.8">
      <c r="A2725" s="191" t="s">
        <v>9631</v>
      </c>
      <c r="B2725" s="192">
        <v>45841</v>
      </c>
      <c r="C2725" s="193" t="s">
        <v>691</v>
      </c>
      <c r="D2725" s="194" t="str">
        <f t="shared" si="118"/>
        <v>HUB MOTOR-12 INCH</v>
      </c>
      <c r="E2725" s="195">
        <v>18</v>
      </c>
      <c r="F2725" s="195">
        <f t="shared" si="119"/>
        <v>0</v>
      </c>
      <c r="G2725" s="194"/>
    </row>
    <row r="2726" spans="1:7" ht="13.8">
      <c r="A2726" s="14">
        <v>2315</v>
      </c>
      <c r="B2726" s="57">
        <v>45840</v>
      </c>
      <c r="C2726" s="64" t="s">
        <v>44</v>
      </c>
      <c r="D2726" s="18" t="str">
        <f t="shared" si="118"/>
        <v>MAG-FORK STEM RACER-ID30-CH STEEL</v>
      </c>
      <c r="E2726" s="36">
        <v>28</v>
      </c>
      <c r="F2726" s="36">
        <f t="shared" si="119"/>
        <v>9</v>
      </c>
      <c r="G2726" s="18"/>
    </row>
    <row r="2727" spans="1:7" ht="13.8">
      <c r="A2727" s="14">
        <v>2315</v>
      </c>
      <c r="B2727" s="57">
        <v>45840</v>
      </c>
      <c r="C2727" s="64" t="s">
        <v>56</v>
      </c>
      <c r="D2727" s="18" t="str">
        <f t="shared" si="118"/>
        <v>MAG-BOTTOM RACER CUP-CH STEEL</v>
      </c>
      <c r="E2727" s="36">
        <v>28</v>
      </c>
      <c r="F2727" s="36">
        <f t="shared" si="119"/>
        <v>9</v>
      </c>
      <c r="G2727" s="18"/>
    </row>
    <row r="2728" spans="1:7" ht="13.8">
      <c r="A2728" s="14">
        <v>2315</v>
      </c>
      <c r="B2728" s="57">
        <v>45840</v>
      </c>
      <c r="C2728" s="64" t="s">
        <v>61</v>
      </c>
      <c r="D2728" s="18" t="str">
        <f t="shared" si="118"/>
        <v>MAG-TOP RACER CUP-CH STEEL</v>
      </c>
      <c r="E2728" s="36">
        <v>28</v>
      </c>
      <c r="F2728" s="36">
        <f t="shared" si="119"/>
        <v>9</v>
      </c>
      <c r="G2728" s="18"/>
    </row>
    <row r="2729" spans="1:7" ht="13.8">
      <c r="A2729" s="14">
        <v>2315</v>
      </c>
      <c r="B2729" s="57">
        <v>45840</v>
      </c>
      <c r="C2729" s="64" t="s">
        <v>66</v>
      </c>
      <c r="D2729" s="18" t="str">
        <f t="shared" si="118"/>
        <v>20X4MM MAG-RACER BALL&amp;CAGE-4MM-TOP</v>
      </c>
      <c r="E2729" s="36">
        <v>28</v>
      </c>
      <c r="F2729" s="36">
        <f t="shared" si="119"/>
        <v>9</v>
      </c>
      <c r="G2729" s="18"/>
    </row>
    <row r="2730" spans="1:7" ht="13.8">
      <c r="A2730" s="14">
        <v>2315</v>
      </c>
      <c r="B2730" s="57">
        <v>45840</v>
      </c>
      <c r="C2730" s="64" t="s">
        <v>73</v>
      </c>
      <c r="D2730" s="18" t="str">
        <f t="shared" si="118"/>
        <v>14X6.35MAG-RACER BALL 6.35MM-BEARING-BTM</v>
      </c>
      <c r="E2730" s="36">
        <v>28</v>
      </c>
      <c r="F2730" s="36">
        <f t="shared" si="119"/>
        <v>9</v>
      </c>
      <c r="G2730" s="18"/>
    </row>
    <row r="2731" spans="1:7" ht="13.8">
      <c r="A2731" s="14">
        <v>2315</v>
      </c>
      <c r="B2731" s="57">
        <v>45840</v>
      </c>
      <c r="C2731" s="64" t="s">
        <v>148</v>
      </c>
      <c r="D2731" s="18" t="str">
        <f t="shared" si="118"/>
        <v>Zeal-Brake Lever RH-Al PDC-Black PC</v>
      </c>
      <c r="E2731" s="36">
        <v>28</v>
      </c>
      <c r="F2731" s="36">
        <f t="shared" si="119"/>
        <v>1</v>
      </c>
      <c r="G2731" s="18"/>
    </row>
    <row r="2732" spans="1:7" ht="13.8">
      <c r="A2732" s="14">
        <v>2315</v>
      </c>
      <c r="B2732" s="57">
        <v>45840</v>
      </c>
      <c r="C2732" s="64" t="s">
        <v>82</v>
      </c>
      <c r="D2732" s="18" t="str">
        <f t="shared" si="118"/>
        <v>MAGNUS HS-Front Brake Cable</v>
      </c>
      <c r="E2732" s="36">
        <v>28</v>
      </c>
      <c r="F2732" s="36">
        <f t="shared" si="119"/>
        <v>8</v>
      </c>
      <c r="G2732" s="18"/>
    </row>
    <row r="2733" spans="1:7" ht="13.8">
      <c r="A2733" s="14">
        <v>2315</v>
      </c>
      <c r="B2733" s="57">
        <v>45840</v>
      </c>
      <c r="C2733" s="64" t="s">
        <v>81</v>
      </c>
      <c r="D2733" s="18" t="str">
        <f t="shared" si="118"/>
        <v>MAGNUS HS-Front HBS  Brake Cable</v>
      </c>
      <c r="E2733" s="36">
        <v>28</v>
      </c>
      <c r="F2733" s="36">
        <f t="shared" si="119"/>
        <v>5</v>
      </c>
      <c r="G2733" s="18"/>
    </row>
    <row r="2734" spans="1:7" ht="13.8">
      <c r="A2734" s="14">
        <v>2315</v>
      </c>
      <c r="B2734" s="57">
        <v>45840</v>
      </c>
      <c r="C2734" s="64" t="s">
        <v>80</v>
      </c>
      <c r="D2734" s="18" t="str">
        <f t="shared" si="118"/>
        <v>MAGNUS HS-Rear Brake Cable</v>
      </c>
      <c r="E2734" s="36">
        <v>28</v>
      </c>
      <c r="F2734" s="36">
        <f t="shared" si="119"/>
        <v>9</v>
      </c>
      <c r="G2734" s="18"/>
    </row>
    <row r="2735" spans="1:7" ht="13.8">
      <c r="A2735" s="14">
        <v>2315</v>
      </c>
      <c r="B2735" s="57">
        <v>45840</v>
      </c>
      <c r="C2735" s="64" t="s">
        <v>78</v>
      </c>
      <c r="D2735" s="18" t="str">
        <f t="shared" si="118"/>
        <v>ZEAL/REO-RACER NUT-M24X3 HEX 32 MM-YZP</v>
      </c>
      <c r="E2735" s="36">
        <v>28</v>
      </c>
      <c r="F2735" s="36">
        <f t="shared" si="119"/>
        <v>9</v>
      </c>
      <c r="G2735" s="18"/>
    </row>
    <row r="2736" spans="1:7" ht="13.8">
      <c r="A2736" s="14">
        <v>2315</v>
      </c>
      <c r="B2736" s="57">
        <v>45840</v>
      </c>
      <c r="C2736" s="64" t="s">
        <v>83</v>
      </c>
      <c r="D2736" s="18" t="str">
        <f t="shared" si="118"/>
        <v>ZEAL/REO-RACER NUT-M24X3 HEX 46 MM-YZP</v>
      </c>
      <c r="E2736" s="36">
        <v>28</v>
      </c>
      <c r="F2736" s="36">
        <f t="shared" si="119"/>
        <v>9</v>
      </c>
      <c r="G2736" s="18"/>
    </row>
    <row r="2737" spans="1:7" ht="13.8">
      <c r="A2737" s="14">
        <v>2315</v>
      </c>
      <c r="B2737" s="57">
        <v>45840</v>
      </c>
      <c r="C2737" s="64" t="s">
        <v>88</v>
      </c>
      <c r="D2737" s="18" t="str">
        <f t="shared" si="118"/>
        <v>FORK RACER DUST CAP-PP</v>
      </c>
      <c r="E2737" s="36">
        <v>28</v>
      </c>
      <c r="F2737" s="36">
        <f t="shared" si="119"/>
        <v>20</v>
      </c>
      <c r="G2737" s="56"/>
    </row>
    <row r="2738" spans="1:7" ht="13.8">
      <c r="A2738" s="14">
        <v>2315</v>
      </c>
      <c r="B2738" s="57">
        <v>45840</v>
      </c>
      <c r="C2738" s="64" t="s">
        <v>70</v>
      </c>
      <c r="D2738" s="18" t="str">
        <f t="shared" si="118"/>
        <v>Brake Shoe Magnus</v>
      </c>
      <c r="E2738" s="36">
        <v>18</v>
      </c>
      <c r="F2738" s="36">
        <f t="shared" si="119"/>
        <v>35</v>
      </c>
      <c r="G2738" s="18"/>
    </row>
    <row r="2739" spans="1:7" ht="13.8">
      <c r="A2739" s="14">
        <v>2315</v>
      </c>
      <c r="B2739" s="57">
        <v>45840</v>
      </c>
      <c r="C2739" s="64" t="s">
        <v>70</v>
      </c>
      <c r="D2739" s="18" t="str">
        <f t="shared" si="118"/>
        <v>Brake Shoe Magnus</v>
      </c>
      <c r="E2739" s="36">
        <v>18</v>
      </c>
      <c r="F2739" s="36">
        <f t="shared" si="119"/>
        <v>35</v>
      </c>
      <c r="G2739" s="18"/>
    </row>
    <row r="2740" spans="1:7" ht="13.8">
      <c r="A2740" s="14">
        <v>2317</v>
      </c>
      <c r="B2740" s="57">
        <v>45840</v>
      </c>
      <c r="C2740" s="64" t="s">
        <v>62</v>
      </c>
      <c r="D2740" s="18" t="str">
        <f t="shared" si="118"/>
        <v>MAGNUS-LOCK SET-PAVNA DM</v>
      </c>
      <c r="E2740" s="36">
        <v>18</v>
      </c>
      <c r="F2740" s="36">
        <f t="shared" si="119"/>
        <v>4</v>
      </c>
      <c r="G2740" s="18"/>
    </row>
    <row r="2741" spans="1:7" ht="13.8">
      <c r="A2741" s="14">
        <v>2317</v>
      </c>
      <c r="B2741" s="57">
        <v>45840</v>
      </c>
      <c r="C2741" s="64" t="s">
        <v>64</v>
      </c>
      <c r="D2741" s="18" t="str">
        <f t="shared" si="118"/>
        <v>Front Bearing Kit 6201RS (Pair)</v>
      </c>
      <c r="E2741" s="36">
        <v>18</v>
      </c>
      <c r="F2741" s="36">
        <f t="shared" si="119"/>
        <v>6</v>
      </c>
      <c r="G2741" s="18"/>
    </row>
    <row r="2742" spans="1:7" ht="13.8">
      <c r="A2742" s="14">
        <v>2318</v>
      </c>
      <c r="B2742" s="57">
        <v>45840</v>
      </c>
      <c r="C2742" s="30" t="s">
        <v>131</v>
      </c>
      <c r="D2742" s="187" t="str">
        <f t="shared" si="118"/>
        <v>Magnus Mat Red Black</v>
      </c>
      <c r="E2742" s="188">
        <v>18</v>
      </c>
      <c r="F2742" s="188">
        <f t="shared" si="119"/>
        <v>55</v>
      </c>
      <c r="G2742" s="18"/>
    </row>
    <row r="2743" spans="1:7" ht="13.8">
      <c r="A2743" s="14">
        <v>2321</v>
      </c>
      <c r="B2743" s="57">
        <v>45840</v>
      </c>
      <c r="C2743" s="64" t="s">
        <v>1095</v>
      </c>
      <c r="D2743" s="18" t="str">
        <f t="shared" si="118"/>
        <v>Ignitition Key lock</v>
      </c>
      <c r="E2743" s="36">
        <v>18</v>
      </c>
      <c r="F2743" s="36">
        <f t="shared" si="119"/>
        <v>1</v>
      </c>
      <c r="G2743" s="18"/>
    </row>
    <row r="2744" spans="1:7" ht="13.8">
      <c r="A2744" s="14" t="s">
        <v>9632</v>
      </c>
      <c r="B2744" s="57">
        <v>45840</v>
      </c>
      <c r="C2744" s="64" t="s">
        <v>466</v>
      </c>
      <c r="D2744" s="18" t="str">
        <f t="shared" si="118"/>
        <v>Zeal-Rear Inner Mudguard-PP-Black DM</v>
      </c>
      <c r="E2744" s="36">
        <v>18</v>
      </c>
      <c r="F2744" s="36">
        <f t="shared" si="119"/>
        <v>3</v>
      </c>
      <c r="G2744" s="18"/>
    </row>
    <row r="2745" spans="1:7" ht="13.8">
      <c r="A2745" s="14">
        <v>2293</v>
      </c>
      <c r="B2745" s="57">
        <v>45839</v>
      </c>
      <c r="C2745" s="64" t="s">
        <v>112</v>
      </c>
      <c r="D2745" s="18" t="str">
        <f t="shared" si="118"/>
        <v>MAG/ZEAL-BRAKE CABLE GUIDE-STEEL-ZP-DM</v>
      </c>
      <c r="E2745" s="36">
        <v>28</v>
      </c>
      <c r="F2745" s="36">
        <f t="shared" si="119"/>
        <v>11</v>
      </c>
      <c r="G2745" s="18"/>
    </row>
    <row r="2746" spans="1:7" ht="13.8">
      <c r="A2746" s="14">
        <v>2293</v>
      </c>
      <c r="B2746" s="57">
        <v>45839</v>
      </c>
      <c r="C2746" s="64" t="s">
        <v>62</v>
      </c>
      <c r="D2746" s="18" t="str">
        <f t="shared" si="118"/>
        <v>MAGNUS-LOCK SET-PAVNA DM</v>
      </c>
      <c r="E2746" s="36">
        <v>18</v>
      </c>
      <c r="F2746" s="36">
        <f t="shared" si="119"/>
        <v>4</v>
      </c>
      <c r="G2746" s="18"/>
    </row>
    <row r="2747" spans="1:7" ht="13.8">
      <c r="A2747" s="14">
        <v>2293</v>
      </c>
      <c r="B2747" s="57">
        <v>45839</v>
      </c>
      <c r="C2747" s="64" t="s">
        <v>129</v>
      </c>
      <c r="D2747" s="18" t="str">
        <f t="shared" si="118"/>
        <v>Rear View Mirror Winner Magnus</v>
      </c>
      <c r="E2747" s="36">
        <v>18</v>
      </c>
      <c r="F2747" s="36">
        <f t="shared" si="119"/>
        <v>34</v>
      </c>
      <c r="G2747" s="18"/>
    </row>
    <row r="2748" spans="1:7" ht="13.8">
      <c r="A2748" s="14">
        <v>2297</v>
      </c>
      <c r="B2748" s="57">
        <v>45839</v>
      </c>
      <c r="C2748" s="64" t="s">
        <v>105</v>
      </c>
      <c r="D2748" s="18" t="str">
        <f t="shared" ref="D2748:D2811" si="120">VLOOKUP(C2748,Old,2,FALSE)</f>
        <v>WHEEL SPROCKET</v>
      </c>
      <c r="E2748" s="36">
        <v>18</v>
      </c>
      <c r="F2748" s="36">
        <f t="shared" si="119"/>
        <v>1</v>
      </c>
      <c r="G2748" s="18"/>
    </row>
    <row r="2749" spans="1:7" ht="13.8">
      <c r="A2749" s="14">
        <v>2297</v>
      </c>
      <c r="B2749" s="57">
        <v>45839</v>
      </c>
      <c r="C2749" s="64" t="s">
        <v>108</v>
      </c>
      <c r="D2749" s="18" t="str">
        <f t="shared" si="120"/>
        <v>MOTOR SPROCKET</v>
      </c>
      <c r="E2749" s="36">
        <v>18</v>
      </c>
      <c r="F2749" s="36">
        <f t="shared" ref="F2749:F2812" si="121">VLOOKUP(C2749,Old,8,FALSE)</f>
        <v>1</v>
      </c>
      <c r="G2749" s="18"/>
    </row>
    <row r="2750" spans="1:7" ht="13.8">
      <c r="A2750" s="14">
        <v>2297</v>
      </c>
      <c r="B2750" s="57">
        <v>45839</v>
      </c>
      <c r="C2750" s="64" t="s">
        <v>113</v>
      </c>
      <c r="D2750" s="18" t="str">
        <f t="shared" si="120"/>
        <v>BELT</v>
      </c>
      <c r="E2750" s="36">
        <v>28</v>
      </c>
      <c r="F2750" s="36">
        <f t="shared" si="121"/>
        <v>1</v>
      </c>
      <c r="G2750" s="18"/>
    </row>
    <row r="2751" spans="1:7" ht="13.8">
      <c r="A2751" s="14">
        <v>2310</v>
      </c>
      <c r="B2751" s="57">
        <v>45839</v>
      </c>
      <c r="C2751" s="64" t="s">
        <v>148</v>
      </c>
      <c r="D2751" s="18" t="str">
        <f t="shared" si="120"/>
        <v>Zeal-Brake Lever RH-Al PDC-Black PC</v>
      </c>
      <c r="E2751" s="36">
        <v>28</v>
      </c>
      <c r="F2751" s="36">
        <f t="shared" si="121"/>
        <v>1</v>
      </c>
      <c r="G2751" s="18"/>
    </row>
    <row r="2752" spans="1:7" ht="13.8">
      <c r="A2752" s="14">
        <v>2310</v>
      </c>
      <c r="B2752" s="57">
        <v>45839</v>
      </c>
      <c r="C2752" s="64" t="s">
        <v>72</v>
      </c>
      <c r="D2752" s="18" t="str">
        <f t="shared" si="120"/>
        <v>Zeal-Converter-48/60V-12V DCDC DM</v>
      </c>
      <c r="E2752" s="36">
        <v>28</v>
      </c>
      <c r="F2752" s="36">
        <f t="shared" si="121"/>
        <v>0</v>
      </c>
      <c r="G2752" s="18"/>
    </row>
    <row r="2753" spans="1:7" ht="13.8">
      <c r="A2753" s="14">
        <v>2310</v>
      </c>
      <c r="B2753" s="57">
        <v>45839</v>
      </c>
      <c r="C2753" s="64" t="s">
        <v>217</v>
      </c>
      <c r="D2753" s="18" t="str">
        <f t="shared" si="120"/>
        <v>HORN</v>
      </c>
      <c r="E2753" s="36"/>
      <c r="F2753" s="36">
        <f t="shared" si="121"/>
        <v>3</v>
      </c>
      <c r="G2753" s="18"/>
    </row>
    <row r="2754" spans="1:7" ht="13.8">
      <c r="A2754" s="14">
        <v>2311</v>
      </c>
      <c r="B2754" s="57">
        <v>45839</v>
      </c>
      <c r="C2754" s="64" t="s">
        <v>64</v>
      </c>
      <c r="D2754" s="18" t="str">
        <f t="shared" si="120"/>
        <v>Front Bearing Kit 6201RS (Pair)</v>
      </c>
      <c r="E2754" s="36">
        <v>18</v>
      </c>
      <c r="F2754" s="36">
        <f t="shared" si="121"/>
        <v>6</v>
      </c>
      <c r="G2754" s="18"/>
    </row>
    <row r="2755" spans="1:7" ht="13.8">
      <c r="A2755" s="14">
        <v>2311</v>
      </c>
      <c r="B2755" s="57">
        <v>45839</v>
      </c>
      <c r="C2755" s="64" t="s">
        <v>129</v>
      </c>
      <c r="D2755" s="18" t="str">
        <f t="shared" si="120"/>
        <v>Rear View Mirror Winner Magnus</v>
      </c>
      <c r="E2755" s="36">
        <v>18</v>
      </c>
      <c r="F2755" s="36">
        <f t="shared" si="121"/>
        <v>34</v>
      </c>
      <c r="G2755" s="18"/>
    </row>
    <row r="2756" spans="1:7" ht="13.8">
      <c r="A2756" s="14">
        <v>2311</v>
      </c>
      <c r="B2756" s="57">
        <v>45839</v>
      </c>
      <c r="C2756" s="64" t="s">
        <v>1028</v>
      </c>
      <c r="D2756" s="18" t="str">
        <f t="shared" si="120"/>
        <v>Seat Cover Magnus</v>
      </c>
      <c r="E2756" s="36">
        <v>28</v>
      </c>
      <c r="F2756" s="36">
        <f t="shared" si="121"/>
        <v>3</v>
      </c>
      <c r="G2756" s="18"/>
    </row>
    <row r="2757" spans="1:7" ht="13.8">
      <c r="A2757" s="14">
        <v>2303</v>
      </c>
      <c r="B2757" s="57">
        <v>45837</v>
      </c>
      <c r="C2757" s="64" t="s">
        <v>109</v>
      </c>
      <c r="D2757" s="18" t="str">
        <f t="shared" si="120"/>
        <v>THROTTLE RH W/O SWITCH</v>
      </c>
      <c r="E2757" s="36">
        <v>18</v>
      </c>
      <c r="F2757" s="36">
        <f t="shared" si="121"/>
        <v>3</v>
      </c>
      <c r="G2757" s="18"/>
    </row>
    <row r="2758" spans="1:7" ht="14.4">
      <c r="A2758" s="14">
        <v>2305</v>
      </c>
      <c r="B2758" s="57">
        <v>45837</v>
      </c>
      <c r="C2758" s="65" t="s">
        <v>928</v>
      </c>
      <c r="D2758" s="18" t="str">
        <f t="shared" si="120"/>
        <v>CHARGING COVER</v>
      </c>
      <c r="E2758" s="36">
        <v>28</v>
      </c>
      <c r="F2758" s="36">
        <f t="shared" si="121"/>
        <v>1</v>
      </c>
      <c r="G2758" s="18"/>
    </row>
    <row r="2759" spans="1:7" ht="13.8">
      <c r="A2759" s="14">
        <v>2309</v>
      </c>
      <c r="B2759" s="57">
        <v>45837</v>
      </c>
      <c r="C2759" s="64" t="s">
        <v>70</v>
      </c>
      <c r="D2759" s="18" t="str">
        <f t="shared" si="120"/>
        <v>Brake Shoe Magnus</v>
      </c>
      <c r="E2759" s="36">
        <v>18</v>
      </c>
      <c r="F2759" s="36">
        <f t="shared" si="121"/>
        <v>35</v>
      </c>
      <c r="G2759" s="18"/>
    </row>
    <row r="2760" spans="1:7" ht="13.8">
      <c r="A2760" s="14">
        <v>2309</v>
      </c>
      <c r="B2760" s="57">
        <v>45837</v>
      </c>
      <c r="C2760" s="30" t="s">
        <v>129</v>
      </c>
      <c r="D2760" s="18" t="str">
        <f t="shared" si="120"/>
        <v>Rear View Mirror Winner Magnus</v>
      </c>
      <c r="E2760" s="36">
        <v>18</v>
      </c>
      <c r="F2760" s="36">
        <f t="shared" si="121"/>
        <v>34</v>
      </c>
      <c r="G2760" s="18"/>
    </row>
    <row r="2761" spans="1:7" ht="13.8">
      <c r="A2761" s="14" t="s">
        <v>9634</v>
      </c>
      <c r="B2761" s="57">
        <v>45837</v>
      </c>
      <c r="C2761" s="64" t="s">
        <v>183</v>
      </c>
      <c r="D2761" s="18" t="str">
        <f t="shared" si="120"/>
        <v xml:space="preserve">3.00-10 ZOOM D TL42 J
</v>
      </c>
      <c r="E2761" s="36">
        <v>28</v>
      </c>
      <c r="F2761" s="36">
        <f t="shared" si="121"/>
        <v>0</v>
      </c>
      <c r="G2761" s="18"/>
    </row>
    <row r="2762" spans="1:7" ht="13.8">
      <c r="A2762" s="14">
        <v>2287</v>
      </c>
      <c r="B2762" s="57">
        <v>45836</v>
      </c>
      <c r="C2762" s="64" t="s">
        <v>70</v>
      </c>
      <c r="D2762" s="18" t="str">
        <f t="shared" si="120"/>
        <v>Brake Shoe Magnus</v>
      </c>
      <c r="E2762" s="36">
        <v>18</v>
      </c>
      <c r="F2762" s="36">
        <f t="shared" si="121"/>
        <v>35</v>
      </c>
      <c r="G2762" s="18"/>
    </row>
    <row r="2763" spans="1:7" ht="13.8">
      <c r="A2763" s="14">
        <v>2292</v>
      </c>
      <c r="B2763" s="57">
        <v>45836</v>
      </c>
      <c r="C2763" s="64" t="s">
        <v>82</v>
      </c>
      <c r="D2763" s="18" t="str">
        <f t="shared" si="120"/>
        <v>MAGNUS HS-Front Brake Cable</v>
      </c>
      <c r="E2763" s="36">
        <v>28</v>
      </c>
      <c r="F2763" s="36">
        <f t="shared" si="121"/>
        <v>8</v>
      </c>
      <c r="G2763" s="18"/>
    </row>
    <row r="2764" spans="1:7" ht="13.8">
      <c r="A2764" s="14">
        <v>2292</v>
      </c>
      <c r="B2764" s="57">
        <v>45836</v>
      </c>
      <c r="C2764" s="64" t="s">
        <v>81</v>
      </c>
      <c r="D2764" s="18" t="str">
        <f t="shared" si="120"/>
        <v>MAGNUS HS-Front HBS  Brake Cable</v>
      </c>
      <c r="E2764" s="36">
        <v>28</v>
      </c>
      <c r="F2764" s="36">
        <f t="shared" si="121"/>
        <v>5</v>
      </c>
      <c r="G2764" s="18"/>
    </row>
    <row r="2765" spans="1:7" ht="13.8">
      <c r="A2765" s="14">
        <v>2292</v>
      </c>
      <c r="B2765" s="57">
        <v>45836</v>
      </c>
      <c r="C2765" s="64" t="s">
        <v>80</v>
      </c>
      <c r="D2765" s="18" t="str">
        <f t="shared" si="120"/>
        <v>MAGNUS HS-Rear Brake Cable</v>
      </c>
      <c r="E2765" s="36">
        <v>28</v>
      </c>
      <c r="F2765" s="36">
        <f t="shared" si="121"/>
        <v>9</v>
      </c>
      <c r="G2765" s="18"/>
    </row>
    <row r="2766" spans="1:7" ht="13.8">
      <c r="A2766" s="14">
        <v>2292</v>
      </c>
      <c r="B2766" s="57">
        <v>45836</v>
      </c>
      <c r="C2766" s="56" t="s">
        <v>112</v>
      </c>
      <c r="D2766" s="18" t="str">
        <f t="shared" si="120"/>
        <v>MAG/ZEAL-BRAKE CABLE GUIDE-STEEL-ZP-DM</v>
      </c>
      <c r="E2766" s="36">
        <v>28</v>
      </c>
      <c r="F2766" s="36">
        <f t="shared" si="121"/>
        <v>11</v>
      </c>
      <c r="G2766" s="18"/>
    </row>
    <row r="2767" spans="1:7" ht="13.8">
      <c r="A2767" s="14">
        <v>2292</v>
      </c>
      <c r="B2767" s="57">
        <v>45836</v>
      </c>
      <c r="C2767" s="64" t="s">
        <v>265</v>
      </c>
      <c r="D2767" s="18" t="str">
        <f t="shared" si="120"/>
        <v>MAGNUS SIDE STAND SPRING - DM</v>
      </c>
      <c r="E2767" s="36">
        <v>18</v>
      </c>
      <c r="F2767" s="36">
        <f t="shared" si="121"/>
        <v>11</v>
      </c>
      <c r="G2767" s="18"/>
    </row>
    <row r="2768" spans="1:7" ht="13.8">
      <c r="A2768" s="14">
        <v>2292</v>
      </c>
      <c r="B2768" s="57">
        <v>45836</v>
      </c>
      <c r="C2768" s="64" t="s">
        <v>64</v>
      </c>
      <c r="D2768" s="18" t="str">
        <f t="shared" si="120"/>
        <v>Front Bearing Kit 6201RS (Pair)</v>
      </c>
      <c r="E2768" s="36">
        <v>18</v>
      </c>
      <c r="F2768" s="36">
        <f t="shared" si="121"/>
        <v>6</v>
      </c>
      <c r="G2768" s="18"/>
    </row>
    <row r="2769" spans="1:7" ht="13.8">
      <c r="A2769" s="14">
        <v>2292</v>
      </c>
      <c r="B2769" s="57">
        <v>45836</v>
      </c>
      <c r="C2769" s="64" t="s">
        <v>76</v>
      </c>
      <c r="D2769" s="18" t="str">
        <f t="shared" si="120"/>
        <v>Rear Bearing 6204LLU</v>
      </c>
      <c r="E2769" s="36">
        <v>18</v>
      </c>
      <c r="F2769" s="36">
        <f t="shared" si="121"/>
        <v>22</v>
      </c>
      <c r="G2769" s="18"/>
    </row>
    <row r="2770" spans="1:7" ht="13.8">
      <c r="A2770" s="14">
        <v>2292</v>
      </c>
      <c r="B2770" s="57">
        <v>45836</v>
      </c>
      <c r="C2770" s="64" t="s">
        <v>76</v>
      </c>
      <c r="D2770" s="18" t="str">
        <f t="shared" si="120"/>
        <v>Rear Bearing 6204LLU</v>
      </c>
      <c r="E2770" s="36">
        <v>18</v>
      </c>
      <c r="F2770" s="36">
        <f t="shared" si="121"/>
        <v>22</v>
      </c>
      <c r="G2770" s="18"/>
    </row>
    <row r="2771" spans="1:7" ht="13.8">
      <c r="A2771" s="14">
        <v>2292</v>
      </c>
      <c r="B2771" s="57">
        <v>45836</v>
      </c>
      <c r="C2771" s="64" t="s">
        <v>70</v>
      </c>
      <c r="D2771" s="18" t="str">
        <f t="shared" si="120"/>
        <v>Brake Shoe Magnus</v>
      </c>
      <c r="E2771" s="36">
        <v>18</v>
      </c>
      <c r="F2771" s="36">
        <f t="shared" si="121"/>
        <v>35</v>
      </c>
      <c r="G2771" s="18"/>
    </row>
    <row r="2772" spans="1:7" ht="13.8">
      <c r="A2772" s="14">
        <v>2292</v>
      </c>
      <c r="B2772" s="57">
        <v>45836</v>
      </c>
      <c r="C2772" s="64" t="s">
        <v>70</v>
      </c>
      <c r="D2772" s="18" t="str">
        <f t="shared" si="120"/>
        <v>Brake Shoe Magnus</v>
      </c>
      <c r="E2772" s="36">
        <v>18</v>
      </c>
      <c r="F2772" s="36">
        <f t="shared" si="121"/>
        <v>35</v>
      </c>
      <c r="G2772" s="18"/>
    </row>
    <row r="2773" spans="1:7" ht="13.8">
      <c r="A2773" s="14">
        <v>2292</v>
      </c>
      <c r="B2773" s="57">
        <v>45836</v>
      </c>
      <c r="C2773" s="56" t="s">
        <v>217</v>
      </c>
      <c r="D2773" s="18" t="str">
        <f t="shared" si="120"/>
        <v>HORN</v>
      </c>
      <c r="E2773" s="36"/>
      <c r="F2773" s="36">
        <f t="shared" si="121"/>
        <v>3</v>
      </c>
      <c r="G2773" s="18"/>
    </row>
    <row r="2774" spans="1:7" ht="13.8">
      <c r="A2774" s="14">
        <v>2299</v>
      </c>
      <c r="B2774" s="57">
        <v>45836</v>
      </c>
      <c r="C2774" s="64" t="s">
        <v>157</v>
      </c>
      <c r="D2774" s="18" t="str">
        <f t="shared" si="120"/>
        <v>HBS Equalizer Enclosure</v>
      </c>
      <c r="E2774" s="36">
        <v>28</v>
      </c>
      <c r="F2774" s="36">
        <f t="shared" si="121"/>
        <v>1</v>
      </c>
      <c r="G2774" s="18"/>
    </row>
    <row r="2775" spans="1:7" ht="13.8">
      <c r="A2775" s="14">
        <v>2299</v>
      </c>
      <c r="B2775" s="57">
        <v>45836</v>
      </c>
      <c r="C2775" s="64" t="s">
        <v>82</v>
      </c>
      <c r="D2775" s="18" t="str">
        <f t="shared" si="120"/>
        <v>MAGNUS HS-Front Brake Cable</v>
      </c>
      <c r="E2775" s="36">
        <v>28</v>
      </c>
      <c r="F2775" s="36">
        <f t="shared" si="121"/>
        <v>8</v>
      </c>
      <c r="G2775" s="18"/>
    </row>
    <row r="2776" spans="1:7" ht="13.8">
      <c r="A2776" s="14">
        <v>2299</v>
      </c>
      <c r="B2776" s="57">
        <v>45836</v>
      </c>
      <c r="C2776" s="64" t="s">
        <v>81</v>
      </c>
      <c r="D2776" s="18" t="str">
        <f t="shared" si="120"/>
        <v>MAGNUS HS-Front HBS  Brake Cable</v>
      </c>
      <c r="E2776" s="36">
        <v>28</v>
      </c>
      <c r="F2776" s="36">
        <f t="shared" si="121"/>
        <v>5</v>
      </c>
      <c r="G2776" s="18"/>
    </row>
    <row r="2777" spans="1:7" ht="13.8">
      <c r="A2777" s="14">
        <v>2299</v>
      </c>
      <c r="B2777" s="57">
        <v>45836</v>
      </c>
      <c r="C2777" s="64" t="s">
        <v>80</v>
      </c>
      <c r="D2777" s="18" t="str">
        <f t="shared" si="120"/>
        <v>MAGNUS HS-Rear Brake Cable</v>
      </c>
      <c r="E2777" s="36">
        <v>28</v>
      </c>
      <c r="F2777" s="36">
        <f t="shared" si="121"/>
        <v>9</v>
      </c>
      <c r="G2777" s="18"/>
    </row>
    <row r="2778" spans="1:7" ht="13.8">
      <c r="A2778" s="14">
        <v>2299</v>
      </c>
      <c r="B2778" s="57">
        <v>45836</v>
      </c>
      <c r="C2778" s="64" t="s">
        <v>132</v>
      </c>
      <c r="D2778" s="18" t="str">
        <f t="shared" si="120"/>
        <v>Zeal-Throttle-Black-DM</v>
      </c>
      <c r="E2778" s="36">
        <v>28</v>
      </c>
      <c r="F2778" s="36">
        <f t="shared" si="121"/>
        <v>2</v>
      </c>
      <c r="G2778" s="18"/>
    </row>
    <row r="2779" spans="1:7" ht="13.8">
      <c r="A2779" s="14">
        <v>2299</v>
      </c>
      <c r="B2779" s="57">
        <v>45836</v>
      </c>
      <c r="C2779" s="64" t="s">
        <v>208</v>
      </c>
      <c r="D2779" s="18" t="str">
        <f t="shared" si="120"/>
        <v>MAG-REAR PANEL TOP-ABS-OCEAN BLUE DM</v>
      </c>
      <c r="E2779" s="36">
        <v>28</v>
      </c>
      <c r="F2779" s="36">
        <f t="shared" si="121"/>
        <v>2</v>
      </c>
      <c r="G2779" s="18"/>
    </row>
    <row r="2780" spans="1:7" ht="13.8">
      <c r="A2780" s="14">
        <v>2302</v>
      </c>
      <c r="B2780" s="57">
        <v>45836</v>
      </c>
      <c r="C2780" s="64" t="s">
        <v>176</v>
      </c>
      <c r="D2780" s="18" t="str">
        <f t="shared" si="120"/>
        <v>MCB</v>
      </c>
      <c r="E2780" s="36"/>
      <c r="F2780" s="36">
        <f t="shared" si="121"/>
        <v>0</v>
      </c>
      <c r="G2780" s="18"/>
    </row>
    <row r="2781" spans="1:7" ht="13.8">
      <c r="A2781" s="14">
        <v>2304</v>
      </c>
      <c r="B2781" s="57">
        <v>45836</v>
      </c>
      <c r="C2781" s="64" t="s">
        <v>111</v>
      </c>
      <c r="D2781" s="18" t="str">
        <f t="shared" si="120"/>
        <v>CHARGING SOCKET+10AFB FUSE+3PF250</v>
      </c>
      <c r="E2781" s="36">
        <v>18</v>
      </c>
      <c r="F2781" s="36">
        <f t="shared" si="121"/>
        <v>2</v>
      </c>
      <c r="G2781" s="18"/>
    </row>
    <row r="2782" spans="1:7" ht="13.8">
      <c r="A2782" s="14">
        <v>2306</v>
      </c>
      <c r="B2782" s="57">
        <v>45836</v>
      </c>
      <c r="C2782" s="64" t="s">
        <v>44</v>
      </c>
      <c r="D2782" s="18" t="str">
        <f t="shared" si="120"/>
        <v>MAG-FORK STEM RACER-ID30-CH STEEL</v>
      </c>
      <c r="E2782" s="36">
        <v>28</v>
      </c>
      <c r="F2782" s="36">
        <f t="shared" si="121"/>
        <v>9</v>
      </c>
      <c r="G2782" s="18"/>
    </row>
    <row r="2783" spans="1:7" ht="13.8">
      <c r="A2783" s="14">
        <v>2306</v>
      </c>
      <c r="B2783" s="57">
        <v>45836</v>
      </c>
      <c r="C2783" s="64" t="s">
        <v>56</v>
      </c>
      <c r="D2783" s="18" t="str">
        <f t="shared" si="120"/>
        <v>MAG-BOTTOM RACER CUP-CH STEEL</v>
      </c>
      <c r="E2783" s="36">
        <v>28</v>
      </c>
      <c r="F2783" s="36">
        <f t="shared" si="121"/>
        <v>9</v>
      </c>
      <c r="G2783" s="18"/>
    </row>
    <row r="2784" spans="1:7" ht="13.8">
      <c r="A2784" s="14">
        <v>2306</v>
      </c>
      <c r="B2784" s="57">
        <v>45836</v>
      </c>
      <c r="C2784" s="64" t="s">
        <v>61</v>
      </c>
      <c r="D2784" s="18" t="str">
        <f t="shared" si="120"/>
        <v>MAG-TOP RACER CUP-CH STEEL</v>
      </c>
      <c r="E2784" s="36">
        <v>28</v>
      </c>
      <c r="F2784" s="36">
        <f t="shared" si="121"/>
        <v>9</v>
      </c>
      <c r="G2784" s="18"/>
    </row>
    <row r="2785" spans="1:7" ht="13.8">
      <c r="A2785" s="14">
        <v>2306</v>
      </c>
      <c r="B2785" s="57">
        <v>45836</v>
      </c>
      <c r="C2785" s="64" t="s">
        <v>66</v>
      </c>
      <c r="D2785" s="18" t="str">
        <f t="shared" si="120"/>
        <v>20X4MM MAG-RACER BALL&amp;CAGE-4MM-TOP</v>
      </c>
      <c r="E2785" s="36">
        <v>28</v>
      </c>
      <c r="F2785" s="36">
        <f t="shared" si="121"/>
        <v>9</v>
      </c>
      <c r="G2785" s="18"/>
    </row>
    <row r="2786" spans="1:7" ht="13.8">
      <c r="A2786" s="14">
        <v>2306</v>
      </c>
      <c r="B2786" s="57">
        <v>45836</v>
      </c>
      <c r="C2786" s="64" t="s">
        <v>73</v>
      </c>
      <c r="D2786" s="18" t="str">
        <f t="shared" si="120"/>
        <v>14X6.35MAG-RACER BALL 6.35MM-BEARING-BTM</v>
      </c>
      <c r="E2786" s="36">
        <v>28</v>
      </c>
      <c r="F2786" s="36">
        <f t="shared" si="121"/>
        <v>9</v>
      </c>
      <c r="G2786" s="18"/>
    </row>
    <row r="2787" spans="1:7" ht="13.8">
      <c r="A2787" s="14">
        <v>2306</v>
      </c>
      <c r="B2787" s="57">
        <v>45836</v>
      </c>
      <c r="C2787" s="64" t="s">
        <v>78</v>
      </c>
      <c r="D2787" s="18" t="str">
        <f t="shared" si="120"/>
        <v>ZEAL/REO-RACER NUT-M24X3 HEX 32 MM-YZP</v>
      </c>
      <c r="E2787" s="36">
        <v>28</v>
      </c>
      <c r="F2787" s="36">
        <f t="shared" si="121"/>
        <v>9</v>
      </c>
      <c r="G2787" s="18"/>
    </row>
    <row r="2788" spans="1:7" ht="13.8">
      <c r="A2788" s="14">
        <v>2306</v>
      </c>
      <c r="B2788" s="57">
        <v>45836</v>
      </c>
      <c r="C2788" s="64" t="s">
        <v>83</v>
      </c>
      <c r="D2788" s="18" t="str">
        <f t="shared" si="120"/>
        <v>ZEAL/REO-RACER NUT-M24X3 HEX 46 MM-YZP</v>
      </c>
      <c r="E2788" s="36">
        <v>28</v>
      </c>
      <c r="F2788" s="36">
        <f t="shared" si="121"/>
        <v>9</v>
      </c>
      <c r="G2788" s="18"/>
    </row>
    <row r="2789" spans="1:7" ht="13.8">
      <c r="A2789" s="14">
        <v>2306</v>
      </c>
      <c r="B2789" s="57">
        <v>45836</v>
      </c>
      <c r="C2789" s="64" t="s">
        <v>88</v>
      </c>
      <c r="D2789" s="18" t="str">
        <f t="shared" si="120"/>
        <v>FORK RACER DUST CAP-PP</v>
      </c>
      <c r="E2789" s="36">
        <v>28</v>
      </c>
      <c r="F2789" s="36">
        <f t="shared" si="121"/>
        <v>20</v>
      </c>
      <c r="G2789" s="18"/>
    </row>
    <row r="2790" spans="1:7" ht="13.8">
      <c r="A2790" s="14">
        <v>2306</v>
      </c>
      <c r="B2790" s="57">
        <v>45836</v>
      </c>
      <c r="C2790" s="64" t="s">
        <v>64</v>
      </c>
      <c r="D2790" s="18" t="str">
        <f t="shared" si="120"/>
        <v>Front Bearing Kit 6201RS (Pair)</v>
      </c>
      <c r="E2790" s="36">
        <v>18</v>
      </c>
      <c r="F2790" s="36">
        <f t="shared" si="121"/>
        <v>6</v>
      </c>
      <c r="G2790" s="18"/>
    </row>
    <row r="2791" spans="1:7" ht="13.8">
      <c r="A2791" s="14">
        <v>2308</v>
      </c>
      <c r="B2791" s="57">
        <v>45836</v>
      </c>
      <c r="C2791" s="64" t="s">
        <v>44</v>
      </c>
      <c r="D2791" s="18" t="str">
        <f t="shared" si="120"/>
        <v>MAG-FORK STEM RACER-ID30-CH STEEL</v>
      </c>
      <c r="E2791" s="36">
        <v>28</v>
      </c>
      <c r="F2791" s="36">
        <f t="shared" si="121"/>
        <v>9</v>
      </c>
      <c r="G2791" s="18"/>
    </row>
    <row r="2792" spans="1:7" ht="13.8">
      <c r="A2792" s="14">
        <v>2308</v>
      </c>
      <c r="B2792" s="57">
        <v>45836</v>
      </c>
      <c r="C2792" s="64" t="s">
        <v>56</v>
      </c>
      <c r="D2792" s="18" t="str">
        <f t="shared" si="120"/>
        <v>MAG-BOTTOM RACER CUP-CH STEEL</v>
      </c>
      <c r="E2792" s="36">
        <v>28</v>
      </c>
      <c r="F2792" s="36">
        <f t="shared" si="121"/>
        <v>9</v>
      </c>
      <c r="G2792" s="18"/>
    </row>
    <row r="2793" spans="1:7" ht="13.8">
      <c r="A2793" s="14">
        <v>2308</v>
      </c>
      <c r="B2793" s="57">
        <v>45836</v>
      </c>
      <c r="C2793" s="64" t="s">
        <v>61</v>
      </c>
      <c r="D2793" s="18" t="str">
        <f t="shared" si="120"/>
        <v>MAG-TOP RACER CUP-CH STEEL</v>
      </c>
      <c r="E2793" s="36">
        <v>28</v>
      </c>
      <c r="F2793" s="36">
        <f t="shared" si="121"/>
        <v>9</v>
      </c>
      <c r="G2793" s="18"/>
    </row>
    <row r="2794" spans="1:7" ht="13.8">
      <c r="A2794" s="14">
        <v>2308</v>
      </c>
      <c r="B2794" s="57">
        <v>45836</v>
      </c>
      <c r="C2794" s="64" t="s">
        <v>66</v>
      </c>
      <c r="D2794" s="18" t="str">
        <f t="shared" si="120"/>
        <v>20X4MM MAG-RACER BALL&amp;CAGE-4MM-TOP</v>
      </c>
      <c r="E2794" s="36">
        <v>28</v>
      </c>
      <c r="F2794" s="36">
        <f t="shared" si="121"/>
        <v>9</v>
      </c>
      <c r="G2794" s="18"/>
    </row>
    <row r="2795" spans="1:7" ht="13.8">
      <c r="A2795" s="14">
        <v>2308</v>
      </c>
      <c r="B2795" s="57">
        <v>45836</v>
      </c>
      <c r="C2795" s="64" t="s">
        <v>73</v>
      </c>
      <c r="D2795" s="18" t="str">
        <f t="shared" si="120"/>
        <v>14X6.35MAG-RACER BALL 6.35MM-BEARING-BTM</v>
      </c>
      <c r="E2795" s="36">
        <v>28</v>
      </c>
      <c r="F2795" s="36">
        <f t="shared" si="121"/>
        <v>9</v>
      </c>
      <c r="G2795" s="18"/>
    </row>
    <row r="2796" spans="1:7" ht="13.8">
      <c r="A2796" s="14">
        <v>2308</v>
      </c>
      <c r="B2796" s="57">
        <v>45836</v>
      </c>
      <c r="C2796" s="64" t="s">
        <v>82</v>
      </c>
      <c r="D2796" s="18" t="str">
        <f t="shared" si="120"/>
        <v>MAGNUS HS-Front Brake Cable</v>
      </c>
      <c r="E2796" s="36">
        <v>28</v>
      </c>
      <c r="F2796" s="36">
        <f t="shared" si="121"/>
        <v>8</v>
      </c>
      <c r="G2796" s="18"/>
    </row>
    <row r="2797" spans="1:7" ht="13.8">
      <c r="A2797" s="14">
        <v>2308</v>
      </c>
      <c r="B2797" s="57">
        <v>45836</v>
      </c>
      <c r="C2797" s="64" t="s">
        <v>81</v>
      </c>
      <c r="D2797" s="18" t="str">
        <f t="shared" si="120"/>
        <v>MAGNUS HS-Front HBS  Brake Cable</v>
      </c>
      <c r="E2797" s="36">
        <v>28</v>
      </c>
      <c r="F2797" s="36">
        <f t="shared" si="121"/>
        <v>5</v>
      </c>
      <c r="G2797" s="18"/>
    </row>
    <row r="2798" spans="1:7" ht="13.8">
      <c r="A2798" s="14">
        <v>2308</v>
      </c>
      <c r="B2798" s="57">
        <v>45836</v>
      </c>
      <c r="C2798" s="64" t="s">
        <v>80</v>
      </c>
      <c r="D2798" s="18" t="str">
        <f t="shared" si="120"/>
        <v>MAGNUS HS-Rear Brake Cable</v>
      </c>
      <c r="E2798" s="36">
        <v>28</v>
      </c>
      <c r="F2798" s="36">
        <f t="shared" si="121"/>
        <v>9</v>
      </c>
      <c r="G2798" s="18"/>
    </row>
    <row r="2799" spans="1:7" ht="13.8">
      <c r="A2799" s="14">
        <v>2308</v>
      </c>
      <c r="B2799" s="57">
        <v>45836</v>
      </c>
      <c r="C2799" s="64" t="s">
        <v>78</v>
      </c>
      <c r="D2799" s="18" t="str">
        <f t="shared" si="120"/>
        <v>ZEAL/REO-RACER NUT-M24X3 HEX 32 MM-YZP</v>
      </c>
      <c r="E2799" s="36">
        <v>28</v>
      </c>
      <c r="F2799" s="36">
        <f t="shared" si="121"/>
        <v>9</v>
      </c>
      <c r="G2799" s="18"/>
    </row>
    <row r="2800" spans="1:7" ht="13.8">
      <c r="A2800" s="14">
        <v>2308</v>
      </c>
      <c r="B2800" s="57">
        <v>45836</v>
      </c>
      <c r="C2800" s="64" t="s">
        <v>83</v>
      </c>
      <c r="D2800" s="18" t="str">
        <f t="shared" si="120"/>
        <v>ZEAL/REO-RACER NUT-M24X3 HEX 46 MM-YZP</v>
      </c>
      <c r="E2800" s="36">
        <v>28</v>
      </c>
      <c r="F2800" s="36">
        <f t="shared" si="121"/>
        <v>9</v>
      </c>
      <c r="G2800" s="18"/>
    </row>
    <row r="2801" spans="1:7" ht="13.8">
      <c r="A2801" s="14">
        <v>2308</v>
      </c>
      <c r="B2801" s="57">
        <v>45836</v>
      </c>
      <c r="C2801" s="56" t="s">
        <v>112</v>
      </c>
      <c r="D2801" s="18" t="str">
        <f t="shared" si="120"/>
        <v>MAG/ZEAL-BRAKE CABLE GUIDE-STEEL-ZP-DM</v>
      </c>
      <c r="E2801" s="36">
        <v>28</v>
      </c>
      <c r="F2801" s="36">
        <f t="shared" si="121"/>
        <v>11</v>
      </c>
      <c r="G2801" s="18"/>
    </row>
    <row r="2802" spans="1:7" ht="13.8">
      <c r="A2802" s="14">
        <v>2308</v>
      </c>
      <c r="B2802" s="57">
        <v>45836</v>
      </c>
      <c r="C2802" s="64" t="s">
        <v>690</v>
      </c>
      <c r="D2802" s="18" t="str">
        <f t="shared" si="120"/>
        <v>MOTOR-1200W48/60V-BLDC-2.15X10RIM-IP65</v>
      </c>
      <c r="E2802" s="36">
        <v>18</v>
      </c>
      <c r="F2802" s="36">
        <f t="shared" si="121"/>
        <v>0</v>
      </c>
      <c r="G2802" s="18"/>
    </row>
    <row r="2803" spans="1:7" ht="13.8">
      <c r="A2803" s="14">
        <v>2308</v>
      </c>
      <c r="B2803" s="57">
        <v>45836</v>
      </c>
      <c r="C2803" s="64" t="s">
        <v>88</v>
      </c>
      <c r="D2803" s="18" t="str">
        <f t="shared" si="120"/>
        <v>FORK RACER DUST CAP-PP</v>
      </c>
      <c r="E2803" s="36">
        <v>28</v>
      </c>
      <c r="F2803" s="36">
        <f t="shared" si="121"/>
        <v>20</v>
      </c>
      <c r="G2803" s="18"/>
    </row>
    <row r="2804" spans="1:7" ht="13.8">
      <c r="A2804" s="14">
        <v>2308</v>
      </c>
      <c r="B2804" s="57">
        <v>45836</v>
      </c>
      <c r="C2804" s="64" t="s">
        <v>183</v>
      </c>
      <c r="D2804" s="18" t="str">
        <f t="shared" si="120"/>
        <v xml:space="preserve">3.00-10 ZOOM D TL42 J
</v>
      </c>
      <c r="E2804" s="36">
        <v>28</v>
      </c>
      <c r="F2804" s="36">
        <f t="shared" si="121"/>
        <v>0</v>
      </c>
      <c r="G2804" s="18"/>
    </row>
    <row r="2805" spans="1:7" ht="13.8">
      <c r="A2805" s="14" t="s">
        <v>9638</v>
      </c>
      <c r="B2805" s="57">
        <v>45836</v>
      </c>
      <c r="C2805" s="64" t="s">
        <v>912</v>
      </c>
      <c r="D2805" s="18" t="str">
        <f t="shared" si="120"/>
        <v>Magnus-Swing Arm Cover LH DM</v>
      </c>
      <c r="E2805" s="36">
        <v>28</v>
      </c>
      <c r="F2805" s="36">
        <f t="shared" si="121"/>
        <v>0</v>
      </c>
      <c r="G2805" s="18"/>
    </row>
    <row r="2806" spans="1:7" ht="13.8">
      <c r="A2806" s="14" t="s">
        <v>9638</v>
      </c>
      <c r="B2806" s="57">
        <v>45836</v>
      </c>
      <c r="C2806" s="64" t="s">
        <v>914</v>
      </c>
      <c r="D2806" s="18" t="str">
        <f t="shared" si="120"/>
        <v>Magnus-Swing Arm Cover RH DM</v>
      </c>
      <c r="E2806" s="36">
        <v>28</v>
      </c>
      <c r="F2806" s="36">
        <f t="shared" si="121"/>
        <v>0</v>
      </c>
      <c r="G2806" s="18"/>
    </row>
    <row r="2807" spans="1:7" ht="13.8">
      <c r="A2807" s="14">
        <v>2301</v>
      </c>
      <c r="B2807" s="57">
        <v>45835</v>
      </c>
      <c r="C2807" s="64" t="s">
        <v>183</v>
      </c>
      <c r="D2807" s="18" t="str">
        <f t="shared" si="120"/>
        <v xml:space="preserve">3.00-10 ZOOM D TL42 J
</v>
      </c>
      <c r="E2807" s="36">
        <v>28</v>
      </c>
      <c r="F2807" s="36">
        <f t="shared" si="121"/>
        <v>0</v>
      </c>
      <c r="G2807" s="18"/>
    </row>
    <row r="2808" spans="1:7" ht="13.8">
      <c r="A2808" s="14">
        <v>2295</v>
      </c>
      <c r="B2808" s="57">
        <v>45834</v>
      </c>
      <c r="C2808" s="64" t="s">
        <v>1095</v>
      </c>
      <c r="D2808" s="18" t="str">
        <f t="shared" si="120"/>
        <v>Ignitition Key lock</v>
      </c>
      <c r="E2808" s="36">
        <v>18</v>
      </c>
      <c r="F2808" s="36">
        <f t="shared" si="121"/>
        <v>1</v>
      </c>
      <c r="G2808" s="18"/>
    </row>
    <row r="2809" spans="1:7" ht="13.8">
      <c r="A2809" s="14">
        <v>2289</v>
      </c>
      <c r="B2809" s="196">
        <v>45833</v>
      </c>
      <c r="C2809" s="64" t="s">
        <v>184</v>
      </c>
      <c r="D2809" s="18" t="str">
        <f t="shared" si="120"/>
        <v>MAG-REAR PANEL TOP-ABS-GALACTIC GREY</v>
      </c>
      <c r="E2809" s="36">
        <v>28</v>
      </c>
      <c r="F2809" s="36">
        <f t="shared" si="121"/>
        <v>0</v>
      </c>
      <c r="G2809" s="18"/>
    </row>
    <row r="2810" spans="1:7" ht="13.8">
      <c r="A2810" s="14">
        <v>2289</v>
      </c>
      <c r="B2810" s="196">
        <v>45833</v>
      </c>
      <c r="C2810" s="64" t="s">
        <v>1093</v>
      </c>
      <c r="D2810" s="18" t="str">
        <f t="shared" si="120"/>
        <v>Grip Cover</v>
      </c>
      <c r="E2810" s="36"/>
      <c r="F2810" s="36">
        <f t="shared" si="121"/>
        <v>5</v>
      </c>
      <c r="G2810" s="18"/>
    </row>
    <row r="2811" spans="1:7" ht="13.8">
      <c r="A2811" s="14">
        <v>2289</v>
      </c>
      <c r="B2811" s="196">
        <v>45833</v>
      </c>
      <c r="C2811" s="64" t="s">
        <v>133</v>
      </c>
      <c r="D2811" s="18" t="str">
        <f t="shared" si="120"/>
        <v>Magnus Mat Black Only</v>
      </c>
      <c r="E2811" s="36">
        <v>18</v>
      </c>
      <c r="F2811" s="36">
        <f t="shared" si="121"/>
        <v>77</v>
      </c>
      <c r="G2811" s="18"/>
    </row>
    <row r="2812" spans="1:7" ht="13.8">
      <c r="A2812" s="14">
        <v>2289</v>
      </c>
      <c r="B2812" s="196">
        <v>45833</v>
      </c>
      <c r="C2812" s="64" t="s">
        <v>129</v>
      </c>
      <c r="D2812" s="18" t="str">
        <f t="shared" ref="D2812:D2875" si="122">VLOOKUP(C2812,Old,2,FALSE)</f>
        <v>Rear View Mirror Winner Magnus</v>
      </c>
      <c r="E2812" s="36">
        <v>18</v>
      </c>
      <c r="F2812" s="36">
        <f t="shared" si="121"/>
        <v>34</v>
      </c>
      <c r="G2812" s="18"/>
    </row>
    <row r="2813" spans="1:7" ht="13.8">
      <c r="A2813" s="14">
        <v>2290</v>
      </c>
      <c r="B2813" s="57">
        <v>45833</v>
      </c>
      <c r="C2813" s="64" t="s">
        <v>76</v>
      </c>
      <c r="D2813" s="18" t="str">
        <f t="shared" si="122"/>
        <v>Rear Bearing 6204LLU</v>
      </c>
      <c r="E2813" s="36">
        <v>18</v>
      </c>
      <c r="F2813" s="36">
        <f t="shared" ref="F2813:F2879" si="123">VLOOKUP(C2813,Old,8,FALSE)</f>
        <v>22</v>
      </c>
      <c r="G2813" s="18"/>
    </row>
    <row r="2814" spans="1:7" ht="13.8">
      <c r="A2814" s="14">
        <v>2290</v>
      </c>
      <c r="B2814" s="57">
        <v>45833</v>
      </c>
      <c r="C2814" s="64" t="s">
        <v>76</v>
      </c>
      <c r="D2814" s="18" t="str">
        <f t="shared" si="122"/>
        <v>Rear Bearing 6204LLU</v>
      </c>
      <c r="E2814" s="36">
        <v>18</v>
      </c>
      <c r="F2814" s="36">
        <f t="shared" si="123"/>
        <v>22</v>
      </c>
      <c r="G2814" s="18"/>
    </row>
    <row r="2815" spans="1:7" ht="13.8">
      <c r="A2815" s="14">
        <v>2207</v>
      </c>
      <c r="B2815" s="57">
        <v>45832</v>
      </c>
      <c r="C2815" s="64" t="s">
        <v>82</v>
      </c>
      <c r="D2815" s="18" t="str">
        <f t="shared" si="122"/>
        <v>MAGNUS HS-Front Brake Cable</v>
      </c>
      <c r="E2815" s="36">
        <v>28</v>
      </c>
      <c r="F2815" s="36">
        <f t="shared" si="123"/>
        <v>8</v>
      </c>
      <c r="G2815" s="18"/>
    </row>
    <row r="2816" spans="1:7" ht="13.8">
      <c r="A2816" s="14">
        <v>2207</v>
      </c>
      <c r="B2816" s="57">
        <v>45832</v>
      </c>
      <c r="C2816" s="64" t="s">
        <v>80</v>
      </c>
      <c r="D2816" s="18" t="str">
        <f t="shared" si="122"/>
        <v>MAGNUS HS-Rear Brake Cable</v>
      </c>
      <c r="E2816" s="36">
        <v>28</v>
      </c>
      <c r="F2816" s="36">
        <f t="shared" si="123"/>
        <v>9</v>
      </c>
      <c r="G2816" s="18"/>
    </row>
    <row r="2817" spans="1:7" ht="13.8">
      <c r="A2817" s="14">
        <v>2207</v>
      </c>
      <c r="B2817" s="57">
        <v>45832</v>
      </c>
      <c r="C2817" s="64" t="s">
        <v>128</v>
      </c>
      <c r="D2817" s="18" t="str">
        <f t="shared" si="122"/>
        <v>CHARGING SOCKET-AMPHENOL-PH2-M/Z</v>
      </c>
      <c r="E2817" s="36">
        <v>18</v>
      </c>
      <c r="F2817" s="36">
        <f t="shared" si="123"/>
        <v>2</v>
      </c>
      <c r="G2817" s="18"/>
    </row>
    <row r="2818" spans="1:7" ht="13.8">
      <c r="A2818" s="14">
        <v>2207</v>
      </c>
      <c r="B2818" s="57">
        <v>45832</v>
      </c>
      <c r="C2818" s="64" t="s">
        <v>76</v>
      </c>
      <c r="D2818" s="18" t="str">
        <f t="shared" si="122"/>
        <v>Rear Bearing 6204LLU</v>
      </c>
      <c r="E2818" s="36">
        <v>18</v>
      </c>
      <c r="F2818" s="36">
        <f t="shared" si="123"/>
        <v>22</v>
      </c>
      <c r="G2818" s="18"/>
    </row>
    <row r="2819" spans="1:7" ht="13.8">
      <c r="A2819" s="14">
        <v>2207</v>
      </c>
      <c r="B2819" s="57">
        <v>45832</v>
      </c>
      <c r="C2819" s="64" t="s">
        <v>70</v>
      </c>
      <c r="D2819" s="18" t="str">
        <f t="shared" si="122"/>
        <v>Brake Shoe Magnus</v>
      </c>
      <c r="E2819" s="36">
        <v>18</v>
      </c>
      <c r="F2819" s="36">
        <f t="shared" si="123"/>
        <v>35</v>
      </c>
      <c r="G2819" s="18"/>
    </row>
    <row r="2820" spans="1:7" ht="13.8">
      <c r="A2820" s="14">
        <v>2207</v>
      </c>
      <c r="B2820" s="57">
        <v>45832</v>
      </c>
      <c r="C2820" s="64" t="s">
        <v>70</v>
      </c>
      <c r="D2820" s="18" t="str">
        <f t="shared" si="122"/>
        <v>Brake Shoe Magnus</v>
      </c>
      <c r="E2820" s="36">
        <v>18</v>
      </c>
      <c r="F2820" s="36">
        <f t="shared" si="123"/>
        <v>35</v>
      </c>
      <c r="G2820" s="18"/>
    </row>
    <row r="2821" spans="1:7" ht="13.8">
      <c r="A2821" s="14">
        <v>2221</v>
      </c>
      <c r="B2821" s="57">
        <v>45832</v>
      </c>
      <c r="C2821" s="64" t="s">
        <v>116</v>
      </c>
      <c r="D2821" s="18" t="str">
        <f t="shared" si="122"/>
        <v>CHARGING SOCKET-CHOGORI-M</v>
      </c>
      <c r="E2821" s="36">
        <v>18</v>
      </c>
      <c r="F2821" s="36">
        <f t="shared" si="123"/>
        <v>2</v>
      </c>
      <c r="G2821" s="18"/>
    </row>
    <row r="2822" spans="1:7" ht="13.8">
      <c r="A2822" s="14">
        <v>2281</v>
      </c>
      <c r="B2822" s="57">
        <v>45832</v>
      </c>
      <c r="C2822" s="64" t="s">
        <v>62</v>
      </c>
      <c r="D2822" s="18" t="str">
        <f t="shared" si="122"/>
        <v>MAGNUS-LOCK SET-PAVNA DM</v>
      </c>
      <c r="E2822" s="36">
        <v>18</v>
      </c>
      <c r="F2822" s="36">
        <f t="shared" si="123"/>
        <v>4</v>
      </c>
      <c r="G2822" s="18"/>
    </row>
    <row r="2823" spans="1:7" ht="13.8">
      <c r="A2823" s="14">
        <v>2282</v>
      </c>
      <c r="B2823" s="57">
        <v>45832</v>
      </c>
      <c r="C2823" s="64" t="s">
        <v>64</v>
      </c>
      <c r="D2823" s="18" t="str">
        <f t="shared" si="122"/>
        <v>Front Bearing Kit 6201RS (Pair)</v>
      </c>
      <c r="E2823" s="36">
        <v>18</v>
      </c>
      <c r="F2823" s="36">
        <f t="shared" si="123"/>
        <v>6</v>
      </c>
      <c r="G2823" s="18"/>
    </row>
    <row r="2824" spans="1:7" ht="13.8">
      <c r="A2824" s="14">
        <v>2283</v>
      </c>
      <c r="B2824" s="57">
        <v>45832</v>
      </c>
      <c r="C2824" s="64" t="s">
        <v>132</v>
      </c>
      <c r="D2824" s="18" t="str">
        <f t="shared" si="122"/>
        <v>Zeal-Throttle-Black-DM</v>
      </c>
      <c r="E2824" s="36">
        <v>28</v>
      </c>
      <c r="F2824" s="36">
        <f t="shared" si="123"/>
        <v>2</v>
      </c>
      <c r="G2824" s="18"/>
    </row>
    <row r="2825" spans="1:7" ht="13.8">
      <c r="A2825" s="14">
        <v>2284</v>
      </c>
      <c r="B2825" s="57">
        <v>45832</v>
      </c>
      <c r="C2825" s="64" t="s">
        <v>64</v>
      </c>
      <c r="D2825" s="18" t="str">
        <f t="shared" si="122"/>
        <v>Front Bearing Kit 6201RS (Pair)</v>
      </c>
      <c r="E2825" s="36">
        <v>18</v>
      </c>
      <c r="F2825" s="36">
        <f t="shared" si="123"/>
        <v>6</v>
      </c>
      <c r="G2825" s="18"/>
    </row>
    <row r="2826" spans="1:7" ht="13.8">
      <c r="A2826" s="14">
        <v>2286</v>
      </c>
      <c r="B2826" s="57">
        <v>45832</v>
      </c>
      <c r="C2826" s="64" t="s">
        <v>148</v>
      </c>
      <c r="D2826" s="18" t="str">
        <f t="shared" si="122"/>
        <v>Zeal-Brake Lever RH-Al PDC-Black PC</v>
      </c>
      <c r="E2826" s="36">
        <v>28</v>
      </c>
      <c r="F2826" s="36">
        <f t="shared" si="123"/>
        <v>1</v>
      </c>
      <c r="G2826" s="18"/>
    </row>
    <row r="2827" spans="1:7" ht="13.8">
      <c r="A2827" s="14">
        <v>2286</v>
      </c>
      <c r="B2827" s="57">
        <v>45832</v>
      </c>
      <c r="C2827" s="64" t="s">
        <v>1095</v>
      </c>
      <c r="D2827" s="18" t="str">
        <f t="shared" si="122"/>
        <v>Ignitition Key lock</v>
      </c>
      <c r="E2827" s="36">
        <v>18</v>
      </c>
      <c r="F2827" s="36">
        <f t="shared" si="123"/>
        <v>1</v>
      </c>
      <c r="G2827" s="18"/>
    </row>
    <row r="2828" spans="1:7" ht="13.8">
      <c r="A2828" s="14">
        <v>2268</v>
      </c>
      <c r="B2828" s="57">
        <v>45830</v>
      </c>
      <c r="C2828" s="64" t="s">
        <v>44</v>
      </c>
      <c r="D2828" s="18" t="str">
        <f t="shared" si="122"/>
        <v>MAG-FORK STEM RACER-ID30-CH STEEL</v>
      </c>
      <c r="E2828" s="36">
        <v>28</v>
      </c>
      <c r="F2828" s="36">
        <f t="shared" si="123"/>
        <v>9</v>
      </c>
      <c r="G2828" s="18"/>
    </row>
    <row r="2829" spans="1:7" ht="13.8">
      <c r="A2829" s="14">
        <v>2268</v>
      </c>
      <c r="B2829" s="57">
        <v>45830</v>
      </c>
      <c r="C2829" s="64" t="s">
        <v>56</v>
      </c>
      <c r="D2829" s="18" t="str">
        <f t="shared" si="122"/>
        <v>MAG-BOTTOM RACER CUP-CH STEEL</v>
      </c>
      <c r="E2829" s="36">
        <v>28</v>
      </c>
      <c r="F2829" s="36">
        <f t="shared" si="123"/>
        <v>9</v>
      </c>
      <c r="G2829" s="18"/>
    </row>
    <row r="2830" spans="1:7" ht="13.8">
      <c r="A2830" s="14">
        <v>2268</v>
      </c>
      <c r="B2830" s="57">
        <v>45830</v>
      </c>
      <c r="C2830" s="64" t="s">
        <v>61</v>
      </c>
      <c r="D2830" s="18" t="str">
        <f t="shared" si="122"/>
        <v>MAG-TOP RACER CUP-CH STEEL</v>
      </c>
      <c r="E2830" s="36">
        <v>28</v>
      </c>
      <c r="F2830" s="36">
        <f t="shared" si="123"/>
        <v>9</v>
      </c>
      <c r="G2830" s="18"/>
    </row>
    <row r="2831" spans="1:7" ht="13.8">
      <c r="A2831" s="14">
        <v>2268</v>
      </c>
      <c r="B2831" s="57">
        <v>45830</v>
      </c>
      <c r="C2831" s="64" t="s">
        <v>66</v>
      </c>
      <c r="D2831" s="18" t="str">
        <f t="shared" si="122"/>
        <v>20X4MM MAG-RACER BALL&amp;CAGE-4MM-TOP</v>
      </c>
      <c r="E2831" s="36">
        <v>28</v>
      </c>
      <c r="F2831" s="36">
        <f t="shared" si="123"/>
        <v>9</v>
      </c>
      <c r="G2831" s="18"/>
    </row>
    <row r="2832" spans="1:7" ht="13.8">
      <c r="A2832" s="14">
        <v>2268</v>
      </c>
      <c r="B2832" s="57">
        <v>45830</v>
      </c>
      <c r="C2832" s="64" t="s">
        <v>73</v>
      </c>
      <c r="D2832" s="18" t="str">
        <f t="shared" si="122"/>
        <v>14X6.35MAG-RACER BALL 6.35MM-BEARING-BTM</v>
      </c>
      <c r="E2832" s="36">
        <v>28</v>
      </c>
      <c r="F2832" s="36">
        <f t="shared" si="123"/>
        <v>9</v>
      </c>
      <c r="G2832" s="18"/>
    </row>
    <row r="2833" spans="1:7" ht="13.8">
      <c r="A2833" s="14">
        <v>2268</v>
      </c>
      <c r="B2833" s="57">
        <v>45830</v>
      </c>
      <c r="C2833" s="64" t="s">
        <v>82</v>
      </c>
      <c r="D2833" s="18" t="str">
        <f t="shared" si="122"/>
        <v>MAGNUS HS-Front Brake Cable</v>
      </c>
      <c r="E2833" s="36">
        <v>28</v>
      </c>
      <c r="F2833" s="36">
        <f t="shared" si="123"/>
        <v>8</v>
      </c>
      <c r="G2833" s="18"/>
    </row>
    <row r="2834" spans="1:7" ht="13.8">
      <c r="A2834" s="14">
        <v>2268</v>
      </c>
      <c r="B2834" s="57">
        <v>45830</v>
      </c>
      <c r="C2834" s="64" t="s">
        <v>81</v>
      </c>
      <c r="D2834" s="18" t="str">
        <f t="shared" si="122"/>
        <v>MAGNUS HS-Front HBS  Brake Cable</v>
      </c>
      <c r="E2834" s="36">
        <v>28</v>
      </c>
      <c r="F2834" s="36">
        <f t="shared" si="123"/>
        <v>5</v>
      </c>
      <c r="G2834" s="18"/>
    </row>
    <row r="2835" spans="1:7" ht="13.8">
      <c r="A2835" s="14">
        <v>2268</v>
      </c>
      <c r="B2835" s="57">
        <v>45830</v>
      </c>
      <c r="C2835" s="64" t="s">
        <v>80</v>
      </c>
      <c r="D2835" s="18" t="str">
        <f t="shared" si="122"/>
        <v>MAGNUS HS-Rear Brake Cable</v>
      </c>
      <c r="E2835" s="36">
        <v>28</v>
      </c>
      <c r="F2835" s="36">
        <f t="shared" si="123"/>
        <v>9</v>
      </c>
      <c r="G2835" s="18"/>
    </row>
    <row r="2836" spans="1:7" ht="13.8">
      <c r="A2836" s="14">
        <v>2268</v>
      </c>
      <c r="B2836" s="57">
        <v>45830</v>
      </c>
      <c r="C2836" s="64" t="s">
        <v>111</v>
      </c>
      <c r="D2836" s="18" t="str">
        <f t="shared" si="122"/>
        <v>CHARGING SOCKET+10AFB FUSE+3PF250</v>
      </c>
      <c r="E2836" s="36">
        <v>18</v>
      </c>
      <c r="F2836" s="36">
        <f t="shared" si="123"/>
        <v>2</v>
      </c>
      <c r="G2836" s="18"/>
    </row>
    <row r="2837" spans="1:7" ht="13.8">
      <c r="A2837" s="14">
        <v>2268</v>
      </c>
      <c r="B2837" s="57">
        <v>45830</v>
      </c>
      <c r="C2837" s="64" t="s">
        <v>78</v>
      </c>
      <c r="D2837" s="18" t="str">
        <f t="shared" si="122"/>
        <v>ZEAL/REO-RACER NUT-M24X3 HEX 32 MM-YZP</v>
      </c>
      <c r="E2837" s="36">
        <v>28</v>
      </c>
      <c r="F2837" s="36">
        <f t="shared" si="123"/>
        <v>9</v>
      </c>
      <c r="G2837" s="18"/>
    </row>
    <row r="2838" spans="1:7" ht="13.8">
      <c r="A2838" s="14">
        <v>2268</v>
      </c>
      <c r="B2838" s="57">
        <v>45830</v>
      </c>
      <c r="C2838" s="64" t="s">
        <v>83</v>
      </c>
      <c r="D2838" s="18" t="str">
        <f t="shared" si="122"/>
        <v>ZEAL/REO-RACER NUT-M24X3 HEX 46 MM-YZP</v>
      </c>
      <c r="E2838" s="36">
        <v>28</v>
      </c>
      <c r="F2838" s="36">
        <f t="shared" si="123"/>
        <v>9</v>
      </c>
      <c r="G2838" s="18"/>
    </row>
    <row r="2839" spans="1:7" ht="13.8">
      <c r="A2839" s="14">
        <v>2268</v>
      </c>
      <c r="B2839" s="57">
        <v>45830</v>
      </c>
      <c r="C2839" s="64" t="s">
        <v>88</v>
      </c>
      <c r="D2839" s="18" t="str">
        <f t="shared" si="122"/>
        <v>FORK RACER DUST CAP-PP</v>
      </c>
      <c r="E2839" s="36">
        <v>28</v>
      </c>
      <c r="F2839" s="36">
        <f t="shared" si="123"/>
        <v>20</v>
      </c>
      <c r="G2839" s="18"/>
    </row>
    <row r="2840" spans="1:7" ht="13.8">
      <c r="A2840" s="14">
        <v>2275</v>
      </c>
      <c r="B2840" s="57">
        <v>45830</v>
      </c>
      <c r="C2840" s="64" t="s">
        <v>162</v>
      </c>
      <c r="D2840" s="18" t="str">
        <f t="shared" si="122"/>
        <v>LUGG-BOX-FRONT COVER-LID-PP-BK</v>
      </c>
      <c r="E2840" s="36">
        <v>28</v>
      </c>
      <c r="F2840" s="36">
        <f t="shared" si="123"/>
        <v>7</v>
      </c>
      <c r="G2840" s="18"/>
    </row>
    <row r="2841" spans="1:7" ht="14.4">
      <c r="A2841" s="14">
        <v>2275</v>
      </c>
      <c r="B2841" s="57">
        <v>45830</v>
      </c>
      <c r="C2841" s="65" t="s">
        <v>162</v>
      </c>
      <c r="D2841" s="18" t="str">
        <f t="shared" si="122"/>
        <v>LUGG-BOX-FRONT COVER-LID-PP-BK</v>
      </c>
      <c r="E2841" s="36">
        <v>28</v>
      </c>
      <c r="F2841" s="36">
        <f t="shared" si="123"/>
        <v>7</v>
      </c>
      <c r="G2841" s="18"/>
    </row>
    <row r="2842" spans="1:7" ht="13.8">
      <c r="A2842" s="14">
        <v>2278</v>
      </c>
      <c r="B2842" s="57">
        <v>45830</v>
      </c>
      <c r="C2842" s="30" t="s">
        <v>70</v>
      </c>
      <c r="D2842" s="18" t="str">
        <f t="shared" si="122"/>
        <v>Brake Shoe Magnus</v>
      </c>
      <c r="E2842" s="36">
        <v>18</v>
      </c>
      <c r="F2842" s="36">
        <f t="shared" si="123"/>
        <v>35</v>
      </c>
      <c r="G2842" s="18"/>
    </row>
    <row r="2843" spans="1:7" ht="13.8">
      <c r="A2843" s="14">
        <v>2279</v>
      </c>
      <c r="B2843" s="57">
        <v>45830</v>
      </c>
      <c r="C2843" s="64" t="s">
        <v>113</v>
      </c>
      <c r="D2843" s="18" t="str">
        <f t="shared" si="122"/>
        <v>BELT</v>
      </c>
      <c r="E2843" s="36">
        <v>28</v>
      </c>
      <c r="F2843" s="36">
        <f t="shared" si="123"/>
        <v>1</v>
      </c>
      <c r="G2843" s="18"/>
    </row>
    <row r="2844" spans="1:7" ht="13.8">
      <c r="A2844" s="14">
        <v>2269</v>
      </c>
      <c r="B2844" s="57">
        <v>45829</v>
      </c>
      <c r="C2844" s="64" t="s">
        <v>111</v>
      </c>
      <c r="D2844" s="18" t="str">
        <f t="shared" si="122"/>
        <v>CHARGING SOCKET+10AFB FUSE+3PF250</v>
      </c>
      <c r="E2844" s="36">
        <v>18</v>
      </c>
      <c r="F2844" s="36">
        <f t="shared" si="123"/>
        <v>2</v>
      </c>
      <c r="G2844" s="18"/>
    </row>
    <row r="2845" spans="1:7" ht="13.8">
      <c r="A2845" s="14">
        <v>2269</v>
      </c>
      <c r="B2845" s="57">
        <v>45829</v>
      </c>
      <c r="C2845" s="64" t="s">
        <v>76</v>
      </c>
      <c r="D2845" s="18" t="str">
        <f t="shared" si="122"/>
        <v>Rear Bearing 6204LLU</v>
      </c>
      <c r="E2845" s="36">
        <v>18</v>
      </c>
      <c r="F2845" s="36">
        <f t="shared" si="123"/>
        <v>22</v>
      </c>
      <c r="G2845" s="18"/>
    </row>
    <row r="2846" spans="1:7" ht="13.8">
      <c r="A2846" s="14">
        <v>2269</v>
      </c>
      <c r="B2846" s="57">
        <v>45829</v>
      </c>
      <c r="C2846" s="64" t="s">
        <v>70</v>
      </c>
      <c r="D2846" s="18" t="str">
        <f t="shared" si="122"/>
        <v>Brake Shoe Magnus</v>
      </c>
      <c r="E2846" s="36">
        <v>18</v>
      </c>
      <c r="F2846" s="36">
        <f t="shared" si="123"/>
        <v>35</v>
      </c>
      <c r="G2846" s="18"/>
    </row>
    <row r="2847" spans="1:7" ht="13.8">
      <c r="A2847" s="14">
        <v>2272</v>
      </c>
      <c r="B2847" s="57">
        <v>45829</v>
      </c>
      <c r="C2847" s="64" t="s">
        <v>82</v>
      </c>
      <c r="D2847" s="18" t="str">
        <f t="shared" si="122"/>
        <v>MAGNUS HS-Front Brake Cable</v>
      </c>
      <c r="E2847" s="36">
        <v>28</v>
      </c>
      <c r="F2847" s="36">
        <f t="shared" si="123"/>
        <v>8</v>
      </c>
      <c r="G2847" s="18"/>
    </row>
    <row r="2848" spans="1:7" ht="13.8">
      <c r="A2848" s="14">
        <v>2272</v>
      </c>
      <c r="B2848" s="57">
        <v>45829</v>
      </c>
      <c r="C2848" s="64" t="s">
        <v>81</v>
      </c>
      <c r="D2848" s="18" t="str">
        <f t="shared" si="122"/>
        <v>MAGNUS HS-Front HBS  Brake Cable</v>
      </c>
      <c r="E2848" s="36">
        <v>28</v>
      </c>
      <c r="F2848" s="36">
        <f t="shared" si="123"/>
        <v>5</v>
      </c>
      <c r="G2848" s="18"/>
    </row>
    <row r="2849" spans="1:7" ht="13.8">
      <c r="A2849" s="14">
        <v>2272</v>
      </c>
      <c r="B2849" s="57">
        <v>45829</v>
      </c>
      <c r="C2849" s="64" t="s">
        <v>80</v>
      </c>
      <c r="D2849" s="18" t="str">
        <f t="shared" si="122"/>
        <v>MAGNUS HS-Rear Brake Cable</v>
      </c>
      <c r="E2849" s="36">
        <v>28</v>
      </c>
      <c r="F2849" s="36">
        <f t="shared" si="123"/>
        <v>9</v>
      </c>
      <c r="G2849" s="18"/>
    </row>
    <row r="2850" spans="1:7" ht="13.8">
      <c r="A2850" s="14">
        <v>2272</v>
      </c>
      <c r="B2850" s="57">
        <v>45829</v>
      </c>
      <c r="C2850" s="64" t="s">
        <v>64</v>
      </c>
      <c r="D2850" s="18" t="str">
        <f t="shared" si="122"/>
        <v>Front Bearing Kit 6201RS (Pair)</v>
      </c>
      <c r="E2850" s="36">
        <v>18</v>
      </c>
      <c r="F2850" s="36">
        <f t="shared" si="123"/>
        <v>6</v>
      </c>
      <c r="G2850" s="18"/>
    </row>
    <row r="2851" spans="1:7" ht="13.8">
      <c r="A2851" s="14">
        <v>2272</v>
      </c>
      <c r="B2851" s="57">
        <v>45829</v>
      </c>
      <c r="C2851" s="64" t="s">
        <v>70</v>
      </c>
      <c r="D2851" s="18" t="str">
        <f t="shared" si="122"/>
        <v>Brake Shoe Magnus</v>
      </c>
      <c r="E2851" s="36">
        <v>18</v>
      </c>
      <c r="F2851" s="36">
        <f t="shared" si="123"/>
        <v>35</v>
      </c>
      <c r="G2851" s="18"/>
    </row>
    <row r="2852" spans="1:7" ht="13.8">
      <c r="A2852" s="14">
        <v>2272</v>
      </c>
      <c r="B2852" s="57">
        <v>45829</v>
      </c>
      <c r="C2852" s="64" t="s">
        <v>70</v>
      </c>
      <c r="D2852" s="18" t="str">
        <f t="shared" si="122"/>
        <v>Brake Shoe Magnus</v>
      </c>
      <c r="E2852" s="36">
        <v>18</v>
      </c>
      <c r="F2852" s="36">
        <f t="shared" si="123"/>
        <v>35</v>
      </c>
      <c r="G2852" s="18"/>
    </row>
    <row r="2853" spans="1:7" ht="13.8">
      <c r="A2853" s="14">
        <v>2272</v>
      </c>
      <c r="B2853" s="57">
        <v>45829</v>
      </c>
      <c r="C2853" s="64" t="s">
        <v>183</v>
      </c>
      <c r="D2853" s="18" t="str">
        <f t="shared" si="122"/>
        <v xml:space="preserve">3.00-10 ZOOM D TL42 J
</v>
      </c>
      <c r="E2853" s="36">
        <v>28</v>
      </c>
      <c r="F2853" s="36">
        <f t="shared" si="123"/>
        <v>0</v>
      </c>
      <c r="G2853" s="18"/>
    </row>
    <row r="2854" spans="1:7" ht="13.8">
      <c r="A2854" s="14">
        <v>2275</v>
      </c>
      <c r="B2854" s="57">
        <v>45829</v>
      </c>
      <c r="C2854" s="64" t="s">
        <v>408</v>
      </c>
      <c r="D2854" s="18" t="str">
        <f t="shared" si="122"/>
        <v>BRAKE SENSOR</v>
      </c>
      <c r="E2854" s="36">
        <v>18</v>
      </c>
      <c r="F2854" s="36">
        <f t="shared" si="123"/>
        <v>-4</v>
      </c>
      <c r="G2854" s="18"/>
    </row>
    <row r="2855" spans="1:7" ht="13.8">
      <c r="A2855" s="14">
        <v>2276</v>
      </c>
      <c r="B2855" s="57">
        <v>45829</v>
      </c>
      <c r="C2855" s="64" t="s">
        <v>635</v>
      </c>
      <c r="D2855" s="18" t="str">
        <f t="shared" si="122"/>
        <v>FRONT-FENDER-BRCKT-CLAMP-STL-BK</v>
      </c>
      <c r="E2855" s="36">
        <v>28</v>
      </c>
      <c r="F2855" s="36">
        <f t="shared" si="123"/>
        <v>2</v>
      </c>
      <c r="G2855" s="18"/>
    </row>
    <row r="2856" spans="1:7" ht="13.8">
      <c r="A2856" s="14">
        <v>2270</v>
      </c>
      <c r="B2856" s="57">
        <v>45828</v>
      </c>
      <c r="C2856" s="64" t="s">
        <v>1095</v>
      </c>
      <c r="D2856" s="18" t="str">
        <f t="shared" si="122"/>
        <v>Ignitition Key lock</v>
      </c>
      <c r="E2856" s="36">
        <v>18</v>
      </c>
      <c r="F2856" s="36">
        <f t="shared" si="123"/>
        <v>1</v>
      </c>
      <c r="G2856" s="18"/>
    </row>
    <row r="2857" spans="1:7" ht="13.8">
      <c r="A2857" s="14">
        <v>2271</v>
      </c>
      <c r="B2857" s="57">
        <v>45828</v>
      </c>
      <c r="C2857" s="64" t="s">
        <v>114</v>
      </c>
      <c r="D2857" s="18" t="str">
        <f t="shared" si="122"/>
        <v>Zeal-Brake Lever LH-Al PDC-Black PC</v>
      </c>
      <c r="E2857" s="36">
        <v>28</v>
      </c>
      <c r="F2857" s="36">
        <f t="shared" si="123"/>
        <v>12</v>
      </c>
      <c r="G2857" s="18"/>
    </row>
    <row r="2858" spans="1:7" ht="13.8">
      <c r="A2858" s="14">
        <v>2271</v>
      </c>
      <c r="B2858" s="57">
        <v>45828</v>
      </c>
      <c r="C2858" s="64" t="s">
        <v>62</v>
      </c>
      <c r="D2858" s="18" t="str">
        <f t="shared" si="122"/>
        <v>MAGNUS-LOCK SET-PAVNA DM</v>
      </c>
      <c r="E2858" s="36">
        <v>18</v>
      </c>
      <c r="F2858" s="36">
        <f t="shared" si="123"/>
        <v>4</v>
      </c>
      <c r="G2858" s="18"/>
    </row>
    <row r="2859" spans="1:7" ht="13.8">
      <c r="A2859" s="14">
        <v>2271</v>
      </c>
      <c r="B2859" s="57">
        <v>45828</v>
      </c>
      <c r="C2859" s="64" t="s">
        <v>64</v>
      </c>
      <c r="D2859" s="18" t="str">
        <f t="shared" si="122"/>
        <v>Front Bearing Kit 6201RS (Pair)</v>
      </c>
      <c r="E2859" s="36">
        <v>18</v>
      </c>
      <c r="F2859" s="36">
        <f t="shared" si="123"/>
        <v>6</v>
      </c>
      <c r="G2859" s="18"/>
    </row>
    <row r="2860" spans="1:7" ht="13.8">
      <c r="A2860" s="14" t="s">
        <v>9639</v>
      </c>
      <c r="B2860" s="57">
        <v>45828</v>
      </c>
      <c r="C2860" s="64" t="s">
        <v>188</v>
      </c>
      <c r="D2860" s="18" t="str">
        <f t="shared" si="122"/>
        <v>MAG-INS.CLUSTER COVER FRONT-ABS-GR BLK D</v>
      </c>
      <c r="E2860" s="36">
        <v>28</v>
      </c>
      <c r="F2860" s="36">
        <f t="shared" si="123"/>
        <v>1</v>
      </c>
      <c r="G2860" s="18"/>
    </row>
    <row r="2861" spans="1:7" ht="13.8">
      <c r="A2861" s="14" t="s">
        <v>9639</v>
      </c>
      <c r="B2861" s="57">
        <v>45828</v>
      </c>
      <c r="C2861" s="64" t="s">
        <v>55</v>
      </c>
      <c r="D2861" s="18" t="str">
        <f t="shared" si="122"/>
        <v>MAG-INS.CLUSTER COVER REARR-ABS-GR BLK D</v>
      </c>
      <c r="E2861" s="36">
        <v>28</v>
      </c>
      <c r="F2861" s="36">
        <f t="shared" si="123"/>
        <v>0</v>
      </c>
      <c r="G2861" s="18"/>
    </row>
    <row r="2862" spans="1:7" ht="13.8">
      <c r="A2862" s="14" t="s">
        <v>9639</v>
      </c>
      <c r="B2862" s="57">
        <v>45828</v>
      </c>
      <c r="C2862" s="64" t="s">
        <v>94</v>
      </c>
      <c r="D2862" s="18" t="str">
        <f t="shared" si="122"/>
        <v>CLUSTER COVER TOP-PP-M</v>
      </c>
      <c r="E2862" s="36">
        <v>28</v>
      </c>
      <c r="F2862" s="36">
        <f t="shared" si="123"/>
        <v>4</v>
      </c>
      <c r="G2862" s="18"/>
    </row>
    <row r="2863" spans="1:7" ht="13.8">
      <c r="A2863" s="14">
        <v>2263</v>
      </c>
      <c r="B2863" s="57">
        <v>45827</v>
      </c>
      <c r="C2863" s="64" t="s">
        <v>807</v>
      </c>
      <c r="D2863" s="18" t="str">
        <f t="shared" si="122"/>
        <v>MAG-REAR PANEL TOP-ABS-WHITE DM BPLGW00521</v>
      </c>
      <c r="E2863" s="36">
        <v>28</v>
      </c>
      <c r="F2863" s="36">
        <f t="shared" si="123"/>
        <v>1</v>
      </c>
      <c r="G2863" s="18"/>
    </row>
    <row r="2864" spans="1:7" ht="13.8">
      <c r="A2864" s="14">
        <v>2263</v>
      </c>
      <c r="B2864" s="57">
        <v>45827</v>
      </c>
      <c r="C2864" s="64" t="s">
        <v>183</v>
      </c>
      <c r="D2864" s="18" t="str">
        <f t="shared" si="122"/>
        <v xml:space="preserve">3.00-10 ZOOM D TL42 J
</v>
      </c>
      <c r="E2864" s="36">
        <v>28</v>
      </c>
      <c r="F2864" s="36">
        <f t="shared" si="123"/>
        <v>0</v>
      </c>
      <c r="G2864" s="18"/>
    </row>
    <row r="2865" spans="1:7" ht="13.8">
      <c r="A2865" s="14">
        <v>2266</v>
      </c>
      <c r="B2865" s="57">
        <v>45827</v>
      </c>
      <c r="C2865" s="64" t="s">
        <v>76</v>
      </c>
      <c r="D2865" s="18" t="str">
        <f t="shared" si="122"/>
        <v>Rear Bearing 6204LLU</v>
      </c>
      <c r="E2865" s="36">
        <v>18</v>
      </c>
      <c r="F2865" s="36">
        <f t="shared" si="123"/>
        <v>22</v>
      </c>
      <c r="G2865" s="18"/>
    </row>
    <row r="2866" spans="1:7" ht="13.8">
      <c r="A2866" s="12">
        <v>2260</v>
      </c>
      <c r="B2866" s="197">
        <v>45826</v>
      </c>
      <c r="C2866" s="198" t="s">
        <v>64</v>
      </c>
      <c r="D2866" s="18" t="str">
        <f t="shared" si="122"/>
        <v>Front Bearing Kit 6201RS (Pair)</v>
      </c>
      <c r="E2866" s="36">
        <v>18</v>
      </c>
      <c r="F2866" s="36">
        <f t="shared" si="123"/>
        <v>6</v>
      </c>
      <c r="G2866" s="18"/>
    </row>
    <row r="2867" spans="1:7" ht="13.8">
      <c r="A2867" s="12">
        <v>2260</v>
      </c>
      <c r="B2867" s="197">
        <v>45826</v>
      </c>
      <c r="C2867" s="30" t="s">
        <v>70</v>
      </c>
      <c r="D2867" s="18" t="str">
        <f t="shared" si="122"/>
        <v>Brake Shoe Magnus</v>
      </c>
      <c r="E2867" s="36">
        <v>18</v>
      </c>
      <c r="F2867" s="36">
        <f t="shared" si="123"/>
        <v>35</v>
      </c>
      <c r="G2867" s="18"/>
    </row>
    <row r="2868" spans="1:7" ht="13.8">
      <c r="A2868" s="12">
        <v>2261</v>
      </c>
      <c r="B2868" s="197">
        <v>45826</v>
      </c>
      <c r="C2868" s="30" t="s">
        <v>70</v>
      </c>
      <c r="D2868" s="18" t="str">
        <f t="shared" si="122"/>
        <v>Brake Shoe Magnus</v>
      </c>
      <c r="E2868" s="36">
        <v>18</v>
      </c>
      <c r="F2868" s="36">
        <f t="shared" si="123"/>
        <v>35</v>
      </c>
      <c r="G2868" s="18"/>
    </row>
    <row r="2869" spans="1:7" ht="13.8">
      <c r="A2869" s="12">
        <v>2250</v>
      </c>
      <c r="B2869" s="197">
        <v>45825</v>
      </c>
      <c r="C2869" s="30" t="s">
        <v>111</v>
      </c>
      <c r="D2869" s="18" t="str">
        <f t="shared" si="122"/>
        <v>CHARGING SOCKET+10AFB FUSE+3PF250</v>
      </c>
      <c r="E2869" s="36">
        <v>18</v>
      </c>
      <c r="F2869" s="36">
        <f t="shared" si="123"/>
        <v>2</v>
      </c>
      <c r="G2869" s="18"/>
    </row>
    <row r="2870" spans="1:7" ht="13.8">
      <c r="A2870" s="12">
        <v>2250</v>
      </c>
      <c r="B2870" s="197">
        <v>45825</v>
      </c>
      <c r="C2870" s="198" t="s">
        <v>112</v>
      </c>
      <c r="D2870" s="18" t="str">
        <f t="shared" si="122"/>
        <v>MAG/ZEAL-BRAKE CABLE GUIDE-STEEL-ZP-DM</v>
      </c>
      <c r="E2870" s="36">
        <v>28</v>
      </c>
      <c r="F2870" s="36">
        <f t="shared" si="123"/>
        <v>11</v>
      </c>
      <c r="G2870" s="18"/>
    </row>
    <row r="2871" spans="1:7" ht="13.8">
      <c r="A2871" s="12">
        <v>2257</v>
      </c>
      <c r="B2871" s="197">
        <v>45825</v>
      </c>
      <c r="C2871" s="198" t="s">
        <v>1088</v>
      </c>
      <c r="D2871" s="18" t="str">
        <f t="shared" si="122"/>
        <v>Auto Socket Magnus</v>
      </c>
      <c r="E2871" s="36">
        <v>18</v>
      </c>
      <c r="F2871" s="36">
        <f t="shared" si="123"/>
        <v>1</v>
      </c>
      <c r="G2871" s="18"/>
    </row>
    <row r="2872" spans="1:7" ht="13.8">
      <c r="A2872" s="12">
        <v>2259</v>
      </c>
      <c r="B2872" s="197">
        <v>45825</v>
      </c>
      <c r="C2872" s="30" t="s">
        <v>243</v>
      </c>
      <c r="D2872" s="18" t="str">
        <f t="shared" si="122"/>
        <v>Connectioion Boxn Cable Junct</v>
      </c>
      <c r="E2872" s="36">
        <v>18</v>
      </c>
      <c r="F2872" s="36">
        <f t="shared" si="123"/>
        <v>43</v>
      </c>
      <c r="G2872" s="18"/>
    </row>
    <row r="2873" spans="1:7" ht="13.8">
      <c r="A2873" s="12">
        <v>2255</v>
      </c>
      <c r="B2873" s="197">
        <v>45823</v>
      </c>
      <c r="C2873" s="198" t="s">
        <v>179</v>
      </c>
      <c r="D2873" s="18" t="str">
        <f t="shared" si="122"/>
        <v>BRAKE PADS</v>
      </c>
      <c r="E2873" s="36"/>
      <c r="F2873" s="36">
        <f t="shared" si="123"/>
        <v>6</v>
      </c>
      <c r="G2873" s="18"/>
    </row>
    <row r="2874" spans="1:7" ht="13.8">
      <c r="A2874" s="12">
        <v>2254</v>
      </c>
      <c r="B2874" s="197">
        <v>45822</v>
      </c>
      <c r="C2874" s="30" t="s">
        <v>132</v>
      </c>
      <c r="D2874" s="18" t="str">
        <f t="shared" si="122"/>
        <v>Zeal-Throttle-Black-DM</v>
      </c>
      <c r="E2874" s="36">
        <v>28</v>
      </c>
      <c r="F2874" s="36">
        <f t="shared" si="123"/>
        <v>2</v>
      </c>
      <c r="G2874" s="18"/>
    </row>
    <row r="2875" spans="1:7" ht="13.8">
      <c r="A2875" s="18" t="s">
        <v>9640</v>
      </c>
      <c r="B2875" s="7">
        <v>45822</v>
      </c>
      <c r="C2875" s="30" t="s">
        <v>188</v>
      </c>
      <c r="D2875" s="18" t="str">
        <f t="shared" si="122"/>
        <v>MAG-INS.CLUSTER COVER FRONT-ABS-GR BLK D</v>
      </c>
      <c r="E2875" s="36">
        <v>28</v>
      </c>
      <c r="F2875" s="36">
        <f t="shared" si="123"/>
        <v>1</v>
      </c>
      <c r="G2875" s="18"/>
    </row>
    <row r="2876" spans="1:7" ht="13.8">
      <c r="A2876" s="18" t="s">
        <v>9640</v>
      </c>
      <c r="B2876" s="7">
        <v>45822</v>
      </c>
      <c r="C2876" s="30" t="s">
        <v>55</v>
      </c>
      <c r="D2876" s="18" t="str">
        <f t="shared" ref="D2876:D2939" si="124">VLOOKUP(C2876,Old,2,FALSE)</f>
        <v>MAG-INS.CLUSTER COVER REARR-ABS-GR BLK D</v>
      </c>
      <c r="E2876" s="36">
        <v>28</v>
      </c>
      <c r="F2876" s="36">
        <f t="shared" si="123"/>
        <v>0</v>
      </c>
      <c r="G2876" s="18"/>
    </row>
    <row r="2877" spans="1:7" ht="13.8">
      <c r="A2877" s="14">
        <v>2249</v>
      </c>
      <c r="B2877" s="57">
        <v>45820</v>
      </c>
      <c r="C2877" s="64" t="s">
        <v>336</v>
      </c>
      <c r="D2877" s="18" t="str">
        <f t="shared" si="124"/>
        <v>MAGNUS HS-HANDLE BAR-STEEL-BK PC</v>
      </c>
      <c r="E2877" s="36">
        <v>28</v>
      </c>
      <c r="F2877" s="36">
        <f t="shared" si="123"/>
        <v>1</v>
      </c>
      <c r="G2877" s="18"/>
    </row>
    <row r="2878" spans="1:7" ht="13.8">
      <c r="A2878" s="14">
        <v>2231</v>
      </c>
      <c r="B2878" s="57">
        <v>45814</v>
      </c>
      <c r="C2878" s="64" t="s">
        <v>265</v>
      </c>
      <c r="D2878" s="18" t="str">
        <f t="shared" si="124"/>
        <v>MAGNUS SIDE STAND SPRING - DM</v>
      </c>
      <c r="E2878" s="36">
        <v>18</v>
      </c>
      <c r="F2878" s="36">
        <f t="shared" si="123"/>
        <v>11</v>
      </c>
      <c r="G2878" s="18"/>
    </row>
    <row r="2879" spans="1:7" ht="13.8">
      <c r="A2879" s="14">
        <v>2231</v>
      </c>
      <c r="B2879" s="57">
        <v>45814</v>
      </c>
      <c r="C2879" s="64" t="s">
        <v>183</v>
      </c>
      <c r="D2879" s="18" t="str">
        <f t="shared" si="124"/>
        <v xml:space="preserve">3.00-10 ZOOM D TL42 J
</v>
      </c>
      <c r="E2879" s="36">
        <v>28</v>
      </c>
      <c r="F2879" s="36">
        <f t="shared" si="123"/>
        <v>0</v>
      </c>
      <c r="G2879" s="18"/>
    </row>
    <row r="2880" spans="1:7" ht="13.2">
      <c r="A2880" s="14"/>
      <c r="B2880" s="14"/>
      <c r="C2880" s="64"/>
      <c r="D2880" s="14"/>
      <c r="E2880" s="14"/>
      <c r="F2880" s="50"/>
      <c r="G2880" s="50"/>
    </row>
    <row r="2881" spans="1:7" ht="13.2">
      <c r="A2881" s="14"/>
      <c r="B2881" s="14"/>
      <c r="C2881" s="64"/>
      <c r="D2881" s="14"/>
      <c r="E2881" s="14"/>
      <c r="F2881" s="50"/>
      <c r="G2881" s="50"/>
    </row>
    <row r="2882" spans="1:7" ht="13.2">
      <c r="A2882" s="14"/>
      <c r="B2882" s="14"/>
      <c r="C2882" s="64"/>
      <c r="D2882" s="14"/>
      <c r="E2882" s="14"/>
      <c r="F2882" s="50"/>
      <c r="G2882" s="50"/>
    </row>
    <row r="2883" spans="1:7" ht="13.2">
      <c r="A2883" s="14"/>
      <c r="B2883" s="14"/>
      <c r="C2883" s="64"/>
      <c r="D2883" s="14"/>
      <c r="E2883" s="14"/>
      <c r="F2883" s="50"/>
      <c r="G2883" s="50"/>
    </row>
    <row r="2884" spans="1:7" ht="13.2">
      <c r="A2884" s="14"/>
      <c r="B2884" s="14"/>
      <c r="C2884" s="64"/>
      <c r="D2884" s="14"/>
      <c r="E2884" s="14"/>
      <c r="F2884" s="50"/>
      <c r="G2884" s="50"/>
    </row>
    <row r="2885" spans="1:7" ht="13.2">
      <c r="A2885" s="14"/>
      <c r="B2885" s="14"/>
      <c r="C2885" s="64"/>
      <c r="D2885" s="14"/>
      <c r="E2885" s="14"/>
      <c r="F2885" s="50"/>
      <c r="G2885" s="50"/>
    </row>
    <row r="2886" spans="1:7" ht="13.2">
      <c r="A2886" s="14"/>
      <c r="B2886" s="14"/>
      <c r="C2886" s="64"/>
      <c r="D2886" s="14"/>
      <c r="E2886" s="14"/>
      <c r="F2886" s="50"/>
      <c r="G2886" s="50"/>
    </row>
    <row r="2887" spans="1:7" ht="13.2">
      <c r="A2887" s="14"/>
      <c r="B2887" s="14"/>
      <c r="C2887" s="64"/>
      <c r="D2887" s="14"/>
      <c r="E2887" s="14"/>
      <c r="F2887" s="50"/>
      <c r="G2887" s="50"/>
    </row>
    <row r="2888" spans="1:7" ht="13.2">
      <c r="A2888" s="14"/>
      <c r="B2888" s="14"/>
      <c r="C2888" s="64"/>
      <c r="D2888" s="14"/>
      <c r="E2888" s="14"/>
      <c r="F2888" s="50"/>
      <c r="G2888" s="50"/>
    </row>
    <row r="2889" spans="1:7" ht="13.2">
      <c r="A2889" s="14"/>
      <c r="B2889" s="14"/>
      <c r="C2889" s="64"/>
      <c r="D2889" s="14"/>
      <c r="E2889" s="14"/>
      <c r="F2889" s="50"/>
      <c r="G2889" s="50"/>
    </row>
    <row r="2890" spans="1:7" ht="13.2">
      <c r="A2890" s="14"/>
      <c r="B2890" s="14"/>
      <c r="C2890" s="64"/>
      <c r="D2890" s="14"/>
      <c r="E2890" s="14"/>
      <c r="F2890" s="50"/>
      <c r="G2890" s="50"/>
    </row>
    <row r="2891" spans="1:7" ht="13.2">
      <c r="A2891" s="14"/>
      <c r="B2891" s="14"/>
      <c r="C2891" s="64"/>
      <c r="D2891" s="14"/>
      <c r="E2891" s="14"/>
      <c r="F2891" s="50"/>
      <c r="G2891" s="50"/>
    </row>
    <row r="2892" spans="1:7" ht="13.2">
      <c r="A2892" s="14"/>
      <c r="B2892" s="14"/>
      <c r="C2892" s="64"/>
      <c r="D2892" s="14"/>
      <c r="E2892" s="14"/>
      <c r="F2892" s="50"/>
      <c r="G2892" s="50"/>
    </row>
    <row r="2893" spans="1:7" ht="13.2">
      <c r="A2893" s="14"/>
      <c r="B2893" s="14"/>
      <c r="C2893" s="64"/>
      <c r="D2893" s="14"/>
      <c r="E2893" s="14"/>
      <c r="F2893" s="50"/>
      <c r="G2893" s="50"/>
    </row>
    <row r="2894" spans="1:7" ht="13.2">
      <c r="A2894" s="14"/>
      <c r="B2894" s="14"/>
      <c r="C2894" s="64"/>
      <c r="D2894" s="14"/>
      <c r="E2894" s="14"/>
      <c r="F2894" s="50"/>
      <c r="G2894" s="50"/>
    </row>
    <row r="2895" spans="1:7" ht="13.2">
      <c r="A2895" s="14"/>
      <c r="B2895" s="14"/>
      <c r="C2895" s="64"/>
      <c r="D2895" s="14"/>
      <c r="E2895" s="14"/>
      <c r="F2895" s="50"/>
      <c r="G2895" s="50"/>
    </row>
    <row r="2896" spans="1:7" ht="13.2">
      <c r="A2896" s="14"/>
      <c r="B2896" s="14"/>
      <c r="C2896" s="64"/>
      <c r="D2896" s="14"/>
      <c r="E2896" s="14"/>
      <c r="F2896" s="50"/>
      <c r="G2896" s="50"/>
    </row>
    <row r="2897" spans="1:7" ht="13.2">
      <c r="A2897" s="14"/>
      <c r="B2897" s="14"/>
      <c r="C2897" s="64"/>
      <c r="D2897" s="14"/>
      <c r="E2897" s="14"/>
      <c r="F2897" s="50"/>
      <c r="G2897" s="50"/>
    </row>
    <row r="2898" spans="1:7" ht="13.2">
      <c r="A2898" s="14"/>
      <c r="B2898" s="14"/>
      <c r="C2898" s="64"/>
      <c r="D2898" s="14"/>
      <c r="E2898" s="14"/>
      <c r="F2898" s="50"/>
      <c r="G2898" s="50"/>
    </row>
    <row r="2899" spans="1:7" ht="13.2">
      <c r="A2899" s="14"/>
      <c r="B2899" s="14"/>
      <c r="C2899" s="64"/>
      <c r="D2899" s="14"/>
      <c r="E2899" s="14"/>
      <c r="F2899" s="50"/>
      <c r="G2899" s="50"/>
    </row>
    <row r="2900" spans="1:7" ht="13.2">
      <c r="A2900" s="14"/>
      <c r="B2900" s="14"/>
      <c r="C2900" s="64"/>
      <c r="D2900" s="14"/>
      <c r="E2900" s="14"/>
      <c r="F2900" s="50"/>
      <c r="G2900" s="50"/>
    </row>
    <row r="2901" spans="1:7" ht="13.2">
      <c r="A2901" s="14"/>
      <c r="B2901" s="14"/>
      <c r="C2901" s="64"/>
      <c r="D2901" s="14"/>
      <c r="E2901" s="14"/>
      <c r="F2901" s="50"/>
      <c r="G2901" s="50"/>
    </row>
    <row r="2902" spans="1:7" ht="13.2">
      <c r="A2902" s="14"/>
      <c r="B2902" s="14"/>
      <c r="C2902" s="64"/>
      <c r="D2902" s="14"/>
      <c r="E2902" s="14"/>
      <c r="F2902" s="50"/>
      <c r="G2902" s="50"/>
    </row>
    <row r="2903" spans="1:7" ht="13.2">
      <c r="A2903" s="14"/>
      <c r="B2903" s="14"/>
      <c r="C2903" s="64"/>
      <c r="D2903" s="14"/>
      <c r="E2903" s="14"/>
      <c r="F2903" s="50"/>
      <c r="G2903" s="50"/>
    </row>
    <row r="2904" spans="1:7" ht="13.2">
      <c r="A2904" s="14"/>
      <c r="B2904" s="14"/>
      <c r="C2904" s="64"/>
      <c r="D2904" s="14"/>
      <c r="E2904" s="14"/>
      <c r="F2904" s="50"/>
      <c r="G2904" s="50"/>
    </row>
    <row r="2905" spans="1:7" ht="13.2">
      <c r="A2905" s="14"/>
      <c r="B2905" s="14"/>
      <c r="C2905" s="64"/>
      <c r="D2905" s="14"/>
      <c r="E2905" s="14"/>
      <c r="F2905" s="50"/>
      <c r="G2905" s="50"/>
    </row>
    <row r="2906" spans="1:7" ht="13.2">
      <c r="A2906" s="14"/>
      <c r="B2906" s="14"/>
      <c r="C2906" s="64"/>
      <c r="D2906" s="14"/>
      <c r="E2906" s="14"/>
      <c r="F2906" s="50"/>
      <c r="G2906" s="50"/>
    </row>
    <row r="2907" spans="1:7" ht="13.2">
      <c r="A2907" s="14"/>
      <c r="B2907" s="14"/>
      <c r="C2907" s="64"/>
      <c r="D2907" s="14"/>
      <c r="E2907" s="14"/>
      <c r="F2907" s="50"/>
      <c r="G2907" s="50"/>
    </row>
    <row r="2908" spans="1:7" ht="13.2">
      <c r="A2908" s="14"/>
      <c r="B2908" s="14"/>
      <c r="C2908" s="64"/>
      <c r="D2908" s="14"/>
      <c r="E2908" s="14"/>
      <c r="F2908" s="50"/>
      <c r="G2908" s="50"/>
    </row>
    <row r="2909" spans="1:7" ht="13.2">
      <c r="A2909" s="14"/>
      <c r="B2909" s="14"/>
      <c r="C2909" s="64"/>
      <c r="D2909" s="14"/>
      <c r="E2909" s="14"/>
      <c r="F2909" s="50"/>
      <c r="G2909" s="50"/>
    </row>
    <row r="2910" spans="1:7" ht="13.2">
      <c r="A2910" s="14"/>
      <c r="B2910" s="14"/>
      <c r="C2910" s="64"/>
      <c r="D2910" s="14"/>
      <c r="E2910" s="14"/>
      <c r="F2910" s="50"/>
      <c r="G2910" s="50"/>
    </row>
    <row r="2911" spans="1:7" ht="13.2">
      <c r="A2911" s="14"/>
      <c r="B2911" s="14"/>
      <c r="C2911" s="64"/>
      <c r="D2911" s="14"/>
      <c r="E2911" s="14"/>
      <c r="F2911" s="50"/>
      <c r="G2911" s="50"/>
    </row>
    <row r="2912" spans="1:7" ht="13.2">
      <c r="A2912" s="14"/>
      <c r="B2912" s="14"/>
      <c r="C2912" s="64"/>
      <c r="D2912" s="14"/>
      <c r="E2912" s="14"/>
      <c r="F2912" s="50"/>
      <c r="G2912" s="50"/>
    </row>
    <row r="2913" spans="1:7" ht="13.2">
      <c r="A2913" s="14"/>
      <c r="B2913" s="14"/>
      <c r="C2913" s="64"/>
      <c r="D2913" s="14"/>
      <c r="E2913" s="14"/>
      <c r="F2913" s="50"/>
      <c r="G2913" s="50"/>
    </row>
    <row r="2914" spans="1:7" ht="13.2">
      <c r="A2914" s="14"/>
      <c r="B2914" s="14"/>
      <c r="C2914" s="64"/>
      <c r="D2914" s="14"/>
      <c r="E2914" s="14"/>
      <c r="F2914" s="50"/>
      <c r="G2914" s="50"/>
    </row>
    <row r="2915" spans="1:7" ht="13.2">
      <c r="A2915" s="14"/>
      <c r="B2915" s="14"/>
      <c r="C2915" s="64"/>
      <c r="D2915" s="14"/>
      <c r="E2915" s="14"/>
      <c r="F2915" s="50"/>
      <c r="G2915" s="50"/>
    </row>
    <row r="2916" spans="1:7" ht="13.2">
      <c r="A2916" s="14"/>
      <c r="B2916" s="14"/>
      <c r="C2916" s="64"/>
      <c r="D2916" s="14"/>
      <c r="E2916" s="14"/>
      <c r="F2916" s="50"/>
      <c r="G2916" s="50"/>
    </row>
    <row r="2917" spans="1:7" ht="13.2">
      <c r="A2917" s="14"/>
      <c r="B2917" s="14"/>
      <c r="C2917" s="64"/>
      <c r="D2917" s="14"/>
      <c r="E2917" s="14"/>
      <c r="F2917" s="50"/>
      <c r="G2917" s="50"/>
    </row>
    <row r="2918" spans="1:7" ht="13.2">
      <c r="A2918" s="14"/>
      <c r="B2918" s="14"/>
      <c r="C2918" s="64"/>
      <c r="D2918" s="14"/>
      <c r="E2918" s="14"/>
      <c r="F2918" s="50"/>
      <c r="G2918" s="50"/>
    </row>
    <row r="2919" spans="1:7" ht="13.2">
      <c r="A2919" s="14"/>
      <c r="B2919" s="14"/>
      <c r="C2919" s="64"/>
      <c r="D2919" s="14"/>
      <c r="E2919" s="14"/>
      <c r="F2919" s="50"/>
      <c r="G2919" s="50"/>
    </row>
    <row r="2920" spans="1:7" ht="13.2">
      <c r="A2920" s="14"/>
      <c r="B2920" s="14"/>
      <c r="C2920" s="64"/>
      <c r="D2920" s="14"/>
      <c r="E2920" s="14"/>
      <c r="F2920" s="50"/>
      <c r="G2920" s="50"/>
    </row>
    <row r="2921" spans="1:7" ht="13.2">
      <c r="A2921" s="14"/>
      <c r="B2921" s="14"/>
      <c r="C2921" s="64"/>
      <c r="D2921" s="14"/>
      <c r="E2921" s="14"/>
      <c r="F2921" s="50"/>
      <c r="G2921" s="50"/>
    </row>
    <row r="2922" spans="1:7" ht="13.2">
      <c r="A2922" s="14"/>
      <c r="B2922" s="14"/>
      <c r="C2922" s="64"/>
      <c r="D2922" s="14"/>
      <c r="E2922" s="14"/>
      <c r="F2922" s="50"/>
      <c r="G2922" s="50"/>
    </row>
    <row r="2923" spans="1:7" ht="13.2">
      <c r="A2923" s="14"/>
      <c r="B2923" s="14"/>
      <c r="C2923" s="64"/>
      <c r="D2923" s="14"/>
      <c r="E2923" s="14"/>
      <c r="F2923" s="50"/>
      <c r="G2923" s="50"/>
    </row>
    <row r="2924" spans="1:7" ht="13.2">
      <c r="A2924" s="14"/>
      <c r="B2924" s="14"/>
      <c r="C2924" s="64"/>
      <c r="D2924" s="14"/>
      <c r="E2924" s="14"/>
      <c r="F2924" s="50"/>
      <c r="G2924" s="50"/>
    </row>
    <row r="2925" spans="1:7" ht="13.2">
      <c r="A2925" s="14"/>
      <c r="B2925" s="14"/>
      <c r="C2925" s="64"/>
      <c r="D2925" s="14"/>
      <c r="E2925" s="14"/>
      <c r="F2925" s="50"/>
      <c r="G2925" s="50"/>
    </row>
    <row r="2926" spans="1:7" ht="13.2">
      <c r="A2926" s="14"/>
      <c r="B2926" s="14"/>
      <c r="C2926" s="64"/>
      <c r="D2926" s="14"/>
      <c r="E2926" s="14"/>
      <c r="F2926" s="50"/>
      <c r="G2926" s="50"/>
    </row>
    <row r="2927" spans="1:7" ht="13.2">
      <c r="A2927" s="14"/>
      <c r="B2927" s="14"/>
      <c r="C2927" s="64"/>
      <c r="D2927" s="14"/>
      <c r="E2927" s="14"/>
      <c r="F2927" s="50"/>
      <c r="G2927" s="50"/>
    </row>
    <row r="2928" spans="1:7" ht="13.2">
      <c r="A2928" s="14"/>
      <c r="B2928" s="14"/>
      <c r="C2928" s="64"/>
      <c r="D2928" s="14"/>
      <c r="E2928" s="14"/>
      <c r="F2928" s="50"/>
      <c r="G2928" s="50"/>
    </row>
    <row r="2929" spans="1:7" ht="13.2">
      <c r="A2929" s="14"/>
      <c r="B2929" s="14"/>
      <c r="C2929" s="64"/>
      <c r="D2929" s="14"/>
      <c r="E2929" s="14"/>
      <c r="F2929" s="50"/>
      <c r="G2929" s="50"/>
    </row>
    <row r="2930" spans="1:7" ht="13.2">
      <c r="A2930" s="14"/>
      <c r="B2930" s="14"/>
      <c r="C2930" s="64"/>
      <c r="D2930" s="14"/>
      <c r="E2930" s="14"/>
      <c r="F2930" s="50"/>
      <c r="G2930" s="50"/>
    </row>
    <row r="2931" spans="1:7" ht="13.2">
      <c r="A2931" s="14"/>
      <c r="B2931" s="14"/>
      <c r="C2931" s="64"/>
      <c r="D2931" s="14"/>
      <c r="E2931" s="14"/>
      <c r="F2931" s="50"/>
      <c r="G2931" s="50"/>
    </row>
    <row r="2932" spans="1:7" ht="13.2">
      <c r="A2932" s="14"/>
      <c r="B2932" s="14"/>
      <c r="C2932" s="64"/>
      <c r="D2932" s="14"/>
      <c r="E2932" s="14"/>
      <c r="F2932" s="50"/>
      <c r="G2932" s="50"/>
    </row>
    <row r="2933" spans="1:7" ht="13.2">
      <c r="A2933" s="14"/>
      <c r="B2933" s="14"/>
      <c r="C2933" s="64"/>
      <c r="D2933" s="14"/>
      <c r="E2933" s="14"/>
      <c r="F2933" s="50"/>
      <c r="G2933" s="50"/>
    </row>
    <row r="2934" spans="1:7" ht="13.2">
      <c r="A2934" s="14"/>
      <c r="B2934" s="14"/>
      <c r="C2934" s="64"/>
      <c r="D2934" s="14"/>
      <c r="E2934" s="14"/>
      <c r="F2934" s="50"/>
      <c r="G2934" s="50"/>
    </row>
    <row r="2935" spans="1:7" ht="13.2">
      <c r="A2935" s="14"/>
      <c r="B2935" s="14"/>
      <c r="C2935" s="64"/>
      <c r="D2935" s="14"/>
      <c r="E2935" s="14"/>
      <c r="F2935" s="50"/>
      <c r="G2935" s="50"/>
    </row>
    <row r="2936" spans="1:7" ht="13.2">
      <c r="A2936" s="14"/>
      <c r="B2936" s="14"/>
      <c r="C2936" s="64"/>
      <c r="D2936" s="14"/>
      <c r="E2936" s="14"/>
      <c r="F2936" s="50"/>
      <c r="G2936" s="50"/>
    </row>
    <row r="2937" spans="1:7" ht="13.2">
      <c r="A2937" s="14"/>
      <c r="B2937" s="14"/>
      <c r="C2937" s="64"/>
      <c r="D2937" s="14"/>
      <c r="E2937" s="14"/>
      <c r="F2937" s="50"/>
      <c r="G2937" s="50"/>
    </row>
    <row r="2938" spans="1:7" ht="13.2">
      <c r="A2938" s="14"/>
      <c r="B2938" s="14"/>
      <c r="C2938" s="64"/>
      <c r="D2938" s="14"/>
      <c r="E2938" s="14"/>
      <c r="F2938" s="50"/>
      <c r="G2938" s="50"/>
    </row>
    <row r="2939" spans="1:7" ht="13.2">
      <c r="A2939" s="14"/>
      <c r="B2939" s="14"/>
      <c r="C2939" s="64"/>
      <c r="D2939" s="14"/>
      <c r="E2939" s="14"/>
      <c r="F2939" s="50"/>
      <c r="G2939" s="50"/>
    </row>
    <row r="2940" spans="1:7" ht="13.2">
      <c r="A2940" s="14"/>
      <c r="B2940" s="14"/>
      <c r="C2940" s="64"/>
      <c r="D2940" s="14"/>
      <c r="E2940" s="14"/>
      <c r="F2940" s="50"/>
      <c r="G2940" s="50"/>
    </row>
    <row r="2941" spans="1:7" ht="13.2">
      <c r="A2941" s="14"/>
      <c r="B2941" s="14"/>
      <c r="C2941" s="64"/>
      <c r="D2941" s="14"/>
      <c r="E2941" s="14"/>
      <c r="F2941" s="50"/>
      <c r="G2941" s="50"/>
    </row>
    <row r="2942" spans="1:7" ht="13.2">
      <c r="A2942" s="14"/>
      <c r="B2942" s="14"/>
      <c r="C2942" s="64"/>
      <c r="D2942" s="14"/>
      <c r="E2942" s="14"/>
      <c r="F2942" s="50"/>
      <c r="G2942" s="50"/>
    </row>
    <row r="2943" spans="1:7" ht="13.2">
      <c r="A2943" s="14"/>
      <c r="B2943" s="14"/>
      <c r="C2943" s="64"/>
      <c r="D2943" s="14"/>
      <c r="E2943" s="14"/>
      <c r="F2943" s="50"/>
      <c r="G2943" s="50"/>
    </row>
    <row r="2944" spans="1:7" ht="13.2">
      <c r="A2944" s="14"/>
      <c r="B2944" s="14"/>
      <c r="C2944" s="64"/>
      <c r="D2944" s="14"/>
      <c r="E2944" s="14"/>
      <c r="F2944" s="50"/>
      <c r="G2944" s="50"/>
    </row>
    <row r="2945" spans="1:7" ht="13.2">
      <c r="A2945" s="14"/>
      <c r="B2945" s="14"/>
      <c r="C2945" s="64"/>
      <c r="D2945" s="14"/>
      <c r="E2945" s="14"/>
      <c r="F2945" s="50"/>
      <c r="G2945" s="50"/>
    </row>
    <row r="2946" spans="1:7" ht="13.2">
      <c r="A2946" s="14"/>
      <c r="B2946" s="14"/>
      <c r="C2946" s="64"/>
      <c r="D2946" s="14"/>
      <c r="E2946" s="14"/>
      <c r="F2946" s="50"/>
      <c r="G2946" s="50"/>
    </row>
    <row r="2947" spans="1:7" ht="13.2">
      <c r="A2947" s="14"/>
      <c r="B2947" s="14"/>
      <c r="C2947" s="64"/>
      <c r="D2947" s="14"/>
      <c r="E2947" s="14"/>
      <c r="F2947" s="50"/>
      <c r="G2947" s="50"/>
    </row>
    <row r="2948" spans="1:7" ht="13.2">
      <c r="A2948" s="14"/>
      <c r="B2948" s="14"/>
      <c r="C2948" s="64"/>
      <c r="D2948" s="14"/>
      <c r="E2948" s="14"/>
      <c r="F2948" s="50"/>
      <c r="G2948" s="50"/>
    </row>
    <row r="2949" spans="1:7" ht="13.2">
      <c r="A2949" s="14"/>
      <c r="B2949" s="14"/>
      <c r="C2949" s="64"/>
      <c r="D2949" s="14"/>
      <c r="E2949" s="14"/>
      <c r="F2949" s="50"/>
      <c r="G2949" s="50"/>
    </row>
    <row r="2950" spans="1:7" ht="13.2">
      <c r="A2950" s="14"/>
      <c r="B2950" s="14"/>
      <c r="C2950" s="64"/>
      <c r="D2950" s="14"/>
      <c r="E2950" s="14"/>
      <c r="F2950" s="50"/>
      <c r="G2950" s="50"/>
    </row>
    <row r="2951" spans="1:7" ht="13.2">
      <c r="A2951" s="14"/>
      <c r="B2951" s="14"/>
      <c r="C2951" s="64"/>
      <c r="D2951" s="14"/>
      <c r="E2951" s="14"/>
      <c r="F2951" s="50"/>
      <c r="G2951" s="50"/>
    </row>
    <row r="2952" spans="1:7" ht="13.2">
      <c r="A2952" s="14"/>
      <c r="B2952" s="14"/>
      <c r="C2952" s="64"/>
      <c r="D2952" s="14"/>
      <c r="E2952" s="14"/>
      <c r="F2952" s="50"/>
      <c r="G2952" s="50"/>
    </row>
    <row r="2953" spans="1:7" ht="13.2">
      <c r="A2953" s="14"/>
      <c r="B2953" s="14"/>
      <c r="C2953" s="64"/>
      <c r="D2953" s="14"/>
      <c r="E2953" s="14"/>
      <c r="F2953" s="50"/>
      <c r="G2953" s="50"/>
    </row>
    <row r="2954" spans="1:7" ht="13.2">
      <c r="A2954" s="14"/>
      <c r="B2954" s="14"/>
      <c r="C2954" s="64"/>
      <c r="D2954" s="14"/>
      <c r="E2954" s="14"/>
      <c r="F2954" s="50"/>
      <c r="G2954" s="50"/>
    </row>
    <row r="2955" spans="1:7" ht="13.2">
      <c r="A2955" s="14"/>
      <c r="B2955" s="14"/>
      <c r="C2955" s="64"/>
      <c r="D2955" s="14"/>
      <c r="E2955" s="14"/>
      <c r="F2955" s="50"/>
      <c r="G2955" s="50"/>
    </row>
    <row r="2956" spans="1:7" ht="13.2">
      <c r="A2956" s="14"/>
      <c r="B2956" s="14"/>
      <c r="C2956" s="64"/>
      <c r="D2956" s="14"/>
      <c r="E2956" s="14"/>
      <c r="F2956" s="50"/>
      <c r="G2956" s="50"/>
    </row>
    <row r="2957" spans="1:7" ht="13.2">
      <c r="A2957" s="14"/>
      <c r="B2957" s="14"/>
      <c r="C2957" s="64"/>
      <c r="D2957" s="14"/>
      <c r="E2957" s="14"/>
      <c r="F2957" s="50"/>
      <c r="G2957" s="50"/>
    </row>
    <row r="2958" spans="1:7" ht="13.2">
      <c r="A2958" s="14"/>
      <c r="B2958" s="14"/>
      <c r="C2958" s="64"/>
      <c r="D2958" s="14"/>
      <c r="E2958" s="14"/>
      <c r="F2958" s="50"/>
      <c r="G2958" s="50"/>
    </row>
    <row r="2959" spans="1:7" ht="13.2">
      <c r="A2959" s="14"/>
      <c r="B2959" s="14"/>
      <c r="C2959" s="64"/>
      <c r="D2959" s="14"/>
      <c r="E2959" s="14"/>
      <c r="F2959" s="50"/>
      <c r="G2959" s="50"/>
    </row>
    <row r="2960" spans="1:7" ht="13.2">
      <c r="A2960" s="14"/>
      <c r="B2960" s="14"/>
      <c r="C2960" s="64"/>
      <c r="D2960" s="14"/>
      <c r="E2960" s="14"/>
      <c r="F2960" s="50"/>
      <c r="G2960" s="50"/>
    </row>
    <row r="2961" spans="1:7" ht="13.2">
      <c r="A2961" s="14"/>
      <c r="B2961" s="14"/>
      <c r="C2961" s="64"/>
      <c r="D2961" s="14"/>
      <c r="E2961" s="14"/>
      <c r="F2961" s="50"/>
      <c r="G2961" s="50"/>
    </row>
    <row r="2962" spans="1:7" ht="13.2">
      <c r="A2962" s="14"/>
      <c r="B2962" s="14"/>
      <c r="C2962" s="64"/>
      <c r="D2962" s="14"/>
      <c r="E2962" s="14"/>
      <c r="F2962" s="50"/>
      <c r="G2962" s="50"/>
    </row>
    <row r="2963" spans="1:7" ht="13.2">
      <c r="A2963" s="14"/>
      <c r="B2963" s="14"/>
      <c r="C2963" s="64"/>
      <c r="D2963" s="14"/>
      <c r="E2963" s="14"/>
      <c r="F2963" s="50"/>
      <c r="G2963" s="50"/>
    </row>
    <row r="2964" spans="1:7" ht="13.2">
      <c r="A2964" s="14"/>
      <c r="B2964" s="14"/>
      <c r="C2964" s="64"/>
      <c r="D2964" s="14"/>
      <c r="E2964" s="14"/>
      <c r="F2964" s="50"/>
      <c r="G2964" s="50"/>
    </row>
    <row r="2965" spans="1:7" ht="13.2">
      <c r="A2965" s="14"/>
      <c r="B2965" s="14"/>
      <c r="C2965" s="64"/>
      <c r="D2965" s="14"/>
      <c r="E2965" s="14"/>
      <c r="F2965" s="50"/>
      <c r="G2965" s="50"/>
    </row>
    <row r="2966" spans="1:7" ht="13.2">
      <c r="A2966" s="14"/>
      <c r="B2966" s="14"/>
      <c r="C2966" s="64"/>
      <c r="D2966" s="14"/>
      <c r="E2966" s="14"/>
      <c r="F2966" s="50"/>
      <c r="G2966" s="50"/>
    </row>
    <row r="2967" spans="1:7" ht="13.2">
      <c r="A2967" s="14"/>
      <c r="B2967" s="14"/>
      <c r="C2967" s="64"/>
      <c r="D2967" s="14"/>
      <c r="E2967" s="14"/>
      <c r="F2967" s="50"/>
      <c r="G2967" s="50"/>
    </row>
    <row r="2968" spans="1:7" ht="13.2">
      <c r="A2968" s="14"/>
      <c r="B2968" s="14"/>
      <c r="C2968" s="64"/>
      <c r="D2968" s="14"/>
      <c r="E2968" s="14"/>
      <c r="F2968" s="50"/>
      <c r="G2968" s="50"/>
    </row>
    <row r="2969" spans="1:7" ht="13.2">
      <c r="A2969" s="14"/>
      <c r="B2969" s="14"/>
      <c r="C2969" s="64"/>
      <c r="D2969" s="14"/>
      <c r="E2969" s="14"/>
      <c r="F2969" s="50"/>
      <c r="G2969" s="50"/>
    </row>
    <row r="2970" spans="1:7" ht="13.2">
      <c r="A2970" s="14"/>
      <c r="B2970" s="14"/>
      <c r="C2970" s="64"/>
      <c r="D2970" s="14"/>
      <c r="E2970" s="14"/>
      <c r="F2970" s="50"/>
      <c r="G2970" s="50"/>
    </row>
    <row r="2971" spans="1:7" ht="13.2">
      <c r="A2971" s="14"/>
      <c r="B2971" s="14"/>
      <c r="C2971" s="64"/>
      <c r="D2971" s="14"/>
      <c r="E2971" s="14"/>
      <c r="F2971" s="50"/>
      <c r="G2971" s="50"/>
    </row>
    <row r="2972" spans="1:7" ht="13.2">
      <c r="A2972" s="14"/>
      <c r="B2972" s="14"/>
      <c r="C2972" s="64"/>
      <c r="D2972" s="14"/>
      <c r="E2972" s="14"/>
      <c r="F2972" s="50"/>
      <c r="G2972" s="50"/>
    </row>
    <row r="2973" spans="1:7" ht="13.2">
      <c r="A2973" s="14"/>
      <c r="B2973" s="14"/>
      <c r="C2973" s="64"/>
      <c r="D2973" s="14"/>
      <c r="E2973" s="14"/>
      <c r="F2973" s="50"/>
      <c r="G2973" s="50"/>
    </row>
    <row r="2974" spans="1:7" ht="13.2">
      <c r="A2974" s="14"/>
      <c r="B2974" s="14"/>
      <c r="C2974" s="64"/>
      <c r="D2974" s="14"/>
      <c r="E2974" s="14"/>
      <c r="F2974" s="50"/>
      <c r="G2974" s="50"/>
    </row>
    <row r="2975" spans="1:7" ht="13.2">
      <c r="A2975" s="14"/>
      <c r="B2975" s="14"/>
      <c r="C2975" s="64"/>
      <c r="D2975" s="14"/>
      <c r="E2975" s="14"/>
      <c r="F2975" s="50"/>
      <c r="G2975" s="50"/>
    </row>
    <row r="2976" spans="1:7" ht="13.2">
      <c r="A2976" s="14"/>
      <c r="B2976" s="14"/>
      <c r="C2976" s="64"/>
      <c r="D2976" s="14"/>
      <c r="E2976" s="14"/>
      <c r="F2976" s="50"/>
      <c r="G2976" s="50"/>
    </row>
    <row r="2977" spans="1:7" ht="13.2">
      <c r="A2977" s="14"/>
      <c r="B2977" s="14"/>
      <c r="C2977" s="64"/>
      <c r="D2977" s="14"/>
      <c r="E2977" s="14"/>
      <c r="F2977" s="50"/>
      <c r="G2977" s="50"/>
    </row>
    <row r="2978" spans="1:7" ht="13.2">
      <c r="A2978" s="14"/>
      <c r="B2978" s="14"/>
      <c r="C2978" s="64"/>
      <c r="D2978" s="14"/>
      <c r="E2978" s="14"/>
      <c r="F2978" s="50"/>
      <c r="G2978" s="50"/>
    </row>
    <row r="2979" spans="1:7" ht="13.2">
      <c r="A2979" s="14"/>
      <c r="B2979" s="14"/>
      <c r="C2979" s="64"/>
      <c r="D2979" s="14"/>
      <c r="E2979" s="14"/>
      <c r="F2979" s="50"/>
      <c r="G2979" s="50"/>
    </row>
    <row r="2980" spans="1:7" ht="13.2">
      <c r="A2980" s="14"/>
      <c r="B2980" s="14"/>
      <c r="C2980" s="64"/>
      <c r="D2980" s="14"/>
      <c r="E2980" s="14"/>
      <c r="F2980" s="50"/>
      <c r="G2980" s="50"/>
    </row>
    <row r="2981" spans="1:7" ht="13.2">
      <c r="A2981" s="14"/>
      <c r="B2981" s="14"/>
      <c r="C2981" s="64"/>
      <c r="D2981" s="14"/>
      <c r="E2981" s="14"/>
      <c r="F2981" s="50"/>
      <c r="G2981" s="50"/>
    </row>
    <row r="2982" spans="1:7" ht="13.2">
      <c r="A2982" s="14"/>
      <c r="B2982" s="14"/>
      <c r="C2982" s="64"/>
      <c r="D2982" s="14"/>
      <c r="E2982" s="14"/>
      <c r="F2982" s="50"/>
      <c r="G2982" s="50"/>
    </row>
    <row r="2983" spans="1:7" ht="13.2">
      <c r="A2983" s="14"/>
      <c r="B2983" s="14"/>
      <c r="C2983" s="64"/>
      <c r="D2983" s="14"/>
      <c r="E2983" s="14"/>
      <c r="F2983" s="50"/>
      <c r="G2983" s="50"/>
    </row>
    <row r="2984" spans="1:7" ht="13.2">
      <c r="A2984" s="14"/>
      <c r="B2984" s="14"/>
      <c r="C2984" s="64"/>
      <c r="D2984" s="14"/>
      <c r="E2984" s="14"/>
      <c r="F2984" s="50"/>
      <c r="G2984" s="50"/>
    </row>
    <row r="2985" spans="1:7" ht="13.2">
      <c r="A2985" s="14"/>
      <c r="B2985" s="14"/>
      <c r="C2985" s="64"/>
      <c r="D2985" s="14"/>
      <c r="E2985" s="14"/>
      <c r="F2985" s="50"/>
      <c r="G2985" s="50"/>
    </row>
    <row r="2986" spans="1:7" ht="13.2">
      <c r="A2986" s="14"/>
      <c r="B2986" s="14"/>
      <c r="C2986" s="64"/>
      <c r="D2986" s="14"/>
      <c r="E2986" s="14"/>
      <c r="F2986" s="50"/>
      <c r="G2986" s="50"/>
    </row>
    <row r="2987" spans="1:7" ht="13.2">
      <c r="A2987" s="14"/>
      <c r="B2987" s="14"/>
      <c r="C2987" s="64"/>
      <c r="D2987" s="14"/>
      <c r="E2987" s="14"/>
      <c r="F2987" s="50"/>
      <c r="G2987" s="50"/>
    </row>
    <row r="2988" spans="1:7" ht="13.2">
      <c r="A2988" s="14"/>
      <c r="B2988" s="14"/>
      <c r="C2988" s="64"/>
      <c r="D2988" s="14"/>
      <c r="E2988" s="14"/>
      <c r="F2988" s="50"/>
      <c r="G2988" s="50"/>
    </row>
    <row r="2989" spans="1:7" ht="13.2">
      <c r="A2989" s="14"/>
      <c r="B2989" s="14"/>
      <c r="C2989" s="64"/>
      <c r="D2989" s="14"/>
      <c r="E2989" s="14"/>
      <c r="F2989" s="50"/>
      <c r="G2989" s="50"/>
    </row>
    <row r="2990" spans="1:7" ht="13.2">
      <c r="A2990" s="14"/>
      <c r="B2990" s="14"/>
      <c r="C2990" s="64"/>
      <c r="D2990" s="14"/>
      <c r="E2990" s="14"/>
      <c r="F2990" s="50"/>
      <c r="G2990" s="50"/>
    </row>
    <row r="2991" spans="1:7" ht="13.2">
      <c r="A2991" s="14"/>
      <c r="B2991" s="14"/>
      <c r="C2991" s="64"/>
      <c r="D2991" s="14"/>
      <c r="E2991" s="14"/>
      <c r="F2991" s="50"/>
      <c r="G2991" s="50"/>
    </row>
    <row r="2992" spans="1:7" ht="13.2">
      <c r="A2992" s="14"/>
      <c r="B2992" s="14"/>
      <c r="C2992" s="64"/>
      <c r="D2992" s="14"/>
      <c r="E2992" s="14"/>
      <c r="F2992" s="50"/>
      <c r="G2992" s="50"/>
    </row>
    <row r="2993" spans="1:7" ht="13.2">
      <c r="A2993" s="14"/>
      <c r="B2993" s="14"/>
      <c r="C2993" s="64"/>
      <c r="D2993" s="14"/>
      <c r="E2993" s="14"/>
      <c r="F2993" s="50"/>
      <c r="G2993" s="50"/>
    </row>
    <row r="2994" spans="1:7" ht="13.2">
      <c r="A2994" s="14"/>
      <c r="B2994" s="14"/>
      <c r="C2994" s="64"/>
      <c r="D2994" s="14"/>
      <c r="E2994" s="14"/>
      <c r="F2994" s="50"/>
      <c r="G2994" s="50"/>
    </row>
    <row r="2995" spans="1:7" ht="13.2">
      <c r="A2995" s="14"/>
      <c r="B2995" s="14"/>
      <c r="C2995" s="64"/>
      <c r="D2995" s="14"/>
      <c r="E2995" s="14"/>
      <c r="F2995" s="50"/>
      <c r="G2995" s="50"/>
    </row>
    <row r="2996" spans="1:7" ht="13.2">
      <c r="A2996" s="14"/>
      <c r="B2996" s="14"/>
      <c r="C2996" s="64"/>
      <c r="D2996" s="14"/>
      <c r="E2996" s="14"/>
      <c r="F2996" s="50"/>
      <c r="G2996" s="50"/>
    </row>
    <row r="2997" spans="1:7" ht="13.2">
      <c r="A2997" s="14"/>
      <c r="B2997" s="14"/>
      <c r="C2997" s="64"/>
      <c r="D2997" s="14"/>
      <c r="E2997" s="14"/>
      <c r="F2997" s="50"/>
      <c r="G2997" s="50"/>
    </row>
    <row r="2998" spans="1:7" ht="13.2">
      <c r="A2998" s="14"/>
      <c r="B2998" s="14"/>
      <c r="C2998" s="64"/>
      <c r="D2998" s="14"/>
      <c r="E2998" s="14"/>
      <c r="F2998" s="50"/>
      <c r="G2998" s="50"/>
    </row>
    <row r="2999" spans="1:7" ht="13.2">
      <c r="A2999" s="14"/>
      <c r="B2999" s="14"/>
      <c r="C2999" s="64"/>
      <c r="D2999" s="14"/>
      <c r="E2999" s="14"/>
      <c r="F2999" s="50"/>
      <c r="G2999" s="50"/>
    </row>
    <row r="3000" spans="1:7" ht="13.2">
      <c r="A3000" s="14"/>
      <c r="B3000" s="14"/>
      <c r="C3000" s="64"/>
      <c r="D3000" s="14"/>
      <c r="E3000" s="14"/>
      <c r="F3000" s="50"/>
      <c r="G3000" s="50"/>
    </row>
    <row r="3001" spans="1:7" ht="13.2">
      <c r="A3001" s="14"/>
      <c r="B3001" s="14"/>
      <c r="C3001" s="64"/>
      <c r="D3001" s="14"/>
      <c r="E3001" s="14"/>
      <c r="F3001" s="50"/>
      <c r="G3001" s="50"/>
    </row>
    <row r="3002" spans="1:7" ht="13.2">
      <c r="A3002" s="14"/>
      <c r="B3002" s="14"/>
      <c r="C3002" s="64"/>
      <c r="D3002" s="14"/>
      <c r="E3002" s="14"/>
      <c r="F3002" s="50"/>
      <c r="G3002" s="50"/>
    </row>
    <row r="3003" spans="1:7" ht="13.2">
      <c r="A3003" s="14"/>
      <c r="B3003" s="14"/>
      <c r="C3003" s="64"/>
      <c r="D3003" s="14"/>
      <c r="E3003" s="14"/>
      <c r="F3003" s="50"/>
      <c r="G3003" s="50"/>
    </row>
    <row r="3004" spans="1:7" ht="13.2">
      <c r="A3004" s="14"/>
      <c r="B3004" s="14"/>
      <c r="C3004" s="64"/>
      <c r="D3004" s="14"/>
      <c r="E3004" s="14"/>
      <c r="F3004" s="50"/>
      <c r="G3004" s="50"/>
    </row>
    <row r="3005" spans="1:7" ht="13.2">
      <c r="A3005" s="14"/>
      <c r="B3005" s="14"/>
      <c r="C3005" s="64"/>
      <c r="D3005" s="14"/>
      <c r="E3005" s="14"/>
      <c r="F3005" s="50"/>
      <c r="G3005" s="50"/>
    </row>
    <row r="3006" spans="1:7" ht="13.2">
      <c r="A3006" s="14"/>
      <c r="B3006" s="14"/>
      <c r="C3006" s="64"/>
      <c r="D3006" s="14"/>
      <c r="E3006" s="14"/>
      <c r="F3006" s="50"/>
      <c r="G3006" s="50"/>
    </row>
    <row r="3007" spans="1:7" ht="13.2">
      <c r="A3007" s="14"/>
      <c r="B3007" s="14"/>
      <c r="C3007" s="64"/>
      <c r="D3007" s="14"/>
      <c r="E3007" s="14"/>
      <c r="F3007" s="50"/>
      <c r="G3007" s="50"/>
    </row>
    <row r="3008" spans="1:7" ht="13.2">
      <c r="A3008" s="14"/>
      <c r="B3008" s="14"/>
      <c r="C3008" s="64"/>
      <c r="D3008" s="14"/>
      <c r="E3008" s="14"/>
      <c r="F3008" s="50"/>
      <c r="G3008" s="50"/>
    </row>
    <row r="3009" spans="1:7" ht="13.2">
      <c r="A3009" s="14"/>
      <c r="B3009" s="14"/>
      <c r="C3009" s="64"/>
      <c r="D3009" s="14"/>
      <c r="E3009" s="14"/>
      <c r="F3009" s="50"/>
      <c r="G3009" s="50"/>
    </row>
    <row r="3010" spans="1:7" ht="13.2">
      <c r="A3010" s="14"/>
      <c r="B3010" s="14"/>
      <c r="C3010" s="64"/>
      <c r="D3010" s="14"/>
      <c r="E3010" s="14"/>
      <c r="F3010" s="50"/>
      <c r="G3010" s="50"/>
    </row>
    <row r="3011" spans="1:7" ht="13.2">
      <c r="A3011" s="14"/>
      <c r="B3011" s="14"/>
      <c r="C3011" s="64"/>
      <c r="D3011" s="14"/>
      <c r="E3011" s="14"/>
      <c r="F3011" s="50"/>
      <c r="G3011" s="50"/>
    </row>
    <row r="3012" spans="1:7" ht="13.2">
      <c r="A3012" s="14"/>
      <c r="B3012" s="14"/>
      <c r="C3012" s="64"/>
      <c r="D3012" s="14"/>
      <c r="E3012" s="14"/>
      <c r="F3012" s="50"/>
      <c r="G3012" s="50"/>
    </row>
    <row r="3013" spans="1:7" ht="13.2">
      <c r="A3013" s="14"/>
      <c r="B3013" s="14"/>
      <c r="C3013" s="64"/>
      <c r="D3013" s="14"/>
      <c r="E3013" s="14"/>
      <c r="F3013" s="50"/>
      <c r="G3013" s="50"/>
    </row>
    <row r="3014" spans="1:7" ht="13.2">
      <c r="A3014" s="14"/>
      <c r="B3014" s="14"/>
      <c r="C3014" s="64"/>
      <c r="D3014" s="14"/>
      <c r="E3014" s="14"/>
      <c r="F3014" s="50"/>
      <c r="G3014" s="50"/>
    </row>
    <row r="3015" spans="1:7" ht="13.2">
      <c r="A3015" s="14"/>
      <c r="B3015" s="14"/>
      <c r="C3015" s="64"/>
      <c r="D3015" s="14"/>
      <c r="E3015" s="14"/>
      <c r="F3015" s="50"/>
      <c r="G3015" s="50"/>
    </row>
    <row r="3016" spans="1:7" ht="13.2">
      <c r="A3016" s="14"/>
      <c r="B3016" s="14"/>
      <c r="C3016" s="64"/>
      <c r="D3016" s="14"/>
      <c r="E3016" s="14"/>
      <c r="F3016" s="50"/>
      <c r="G3016" s="50"/>
    </row>
    <row r="3017" spans="1:7" ht="13.2">
      <c r="A3017" s="14"/>
      <c r="B3017" s="14"/>
      <c r="C3017" s="64"/>
      <c r="D3017" s="14"/>
      <c r="E3017" s="14"/>
      <c r="F3017" s="50"/>
      <c r="G3017" s="50"/>
    </row>
    <row r="3018" spans="1:7" ht="13.2">
      <c r="A3018" s="14"/>
      <c r="B3018" s="14"/>
      <c r="C3018" s="64"/>
      <c r="D3018" s="14"/>
      <c r="E3018" s="14"/>
      <c r="F3018" s="50"/>
      <c r="G3018" s="50"/>
    </row>
    <row r="3019" spans="1:7" ht="13.2">
      <c r="A3019" s="14"/>
      <c r="B3019" s="14"/>
      <c r="C3019" s="64"/>
      <c r="D3019" s="14"/>
      <c r="E3019" s="14"/>
      <c r="F3019" s="50"/>
      <c r="G3019" s="50"/>
    </row>
    <row r="3020" spans="1:7" ht="13.2">
      <c r="A3020" s="14"/>
      <c r="B3020" s="14"/>
      <c r="C3020" s="64"/>
      <c r="D3020" s="14"/>
      <c r="E3020" s="14"/>
      <c r="F3020" s="50"/>
      <c r="G3020" s="50"/>
    </row>
    <row r="3021" spans="1:7" ht="13.2">
      <c r="A3021" s="14"/>
      <c r="B3021" s="14"/>
      <c r="C3021" s="64"/>
      <c r="D3021" s="14"/>
      <c r="E3021" s="14"/>
      <c r="F3021" s="50"/>
      <c r="G3021" s="50"/>
    </row>
    <row r="3022" spans="1:7" ht="13.2">
      <c r="A3022" s="14"/>
      <c r="B3022" s="14"/>
      <c r="C3022" s="64"/>
      <c r="D3022" s="14"/>
      <c r="E3022" s="14"/>
      <c r="F3022" s="50"/>
      <c r="G3022" s="50"/>
    </row>
    <row r="3023" spans="1:7" ht="13.2">
      <c r="A3023" s="14"/>
      <c r="B3023" s="14"/>
      <c r="C3023" s="64"/>
      <c r="D3023" s="14"/>
      <c r="E3023" s="14"/>
      <c r="F3023" s="50"/>
      <c r="G3023" s="50"/>
    </row>
    <row r="3024" spans="1:7" ht="13.2">
      <c r="A3024" s="14"/>
      <c r="B3024" s="14"/>
      <c r="C3024" s="64"/>
      <c r="D3024" s="14"/>
      <c r="E3024" s="14"/>
      <c r="F3024" s="50"/>
      <c r="G3024" s="50"/>
    </row>
    <row r="3025" spans="1:7" ht="13.2">
      <c r="A3025" s="14"/>
      <c r="B3025" s="14"/>
      <c r="C3025" s="64"/>
      <c r="D3025" s="14"/>
      <c r="E3025" s="14"/>
      <c r="F3025" s="50"/>
      <c r="G3025" s="50"/>
    </row>
    <row r="3026" spans="1:7" ht="13.2">
      <c r="A3026" s="14"/>
      <c r="B3026" s="14"/>
      <c r="C3026" s="64"/>
      <c r="D3026" s="14"/>
      <c r="E3026" s="14"/>
      <c r="F3026" s="50"/>
      <c r="G3026" s="50"/>
    </row>
    <row r="3027" spans="1:7" ht="13.2">
      <c r="A3027" s="14"/>
      <c r="B3027" s="14"/>
      <c r="C3027" s="64"/>
      <c r="D3027" s="14"/>
      <c r="E3027" s="14"/>
      <c r="F3027" s="50"/>
      <c r="G3027" s="50"/>
    </row>
    <row r="3028" spans="1:7" ht="13.2">
      <c r="A3028" s="14"/>
      <c r="B3028" s="14"/>
      <c r="C3028" s="64"/>
      <c r="D3028" s="14"/>
      <c r="E3028" s="14"/>
      <c r="F3028" s="50"/>
      <c r="G3028" s="50"/>
    </row>
    <row r="3029" spans="1:7" ht="13.2">
      <c r="A3029" s="14"/>
      <c r="B3029" s="14"/>
      <c r="C3029" s="64"/>
      <c r="D3029" s="14"/>
      <c r="E3029" s="14"/>
      <c r="F3029" s="50"/>
      <c r="G3029" s="50"/>
    </row>
    <row r="3030" spans="1:7" ht="13.2">
      <c r="A3030" s="14"/>
      <c r="B3030" s="14"/>
      <c r="C3030" s="64"/>
      <c r="D3030" s="14"/>
      <c r="E3030" s="14"/>
      <c r="F3030" s="50"/>
      <c r="G3030" s="50"/>
    </row>
    <row r="3031" spans="1:7" ht="13.2">
      <c r="A3031" s="14"/>
      <c r="B3031" s="14"/>
      <c r="C3031" s="64"/>
      <c r="D3031" s="14"/>
      <c r="E3031" s="14"/>
      <c r="F3031" s="50"/>
      <c r="G3031" s="50"/>
    </row>
    <row r="3032" spans="1:7" ht="13.2">
      <c r="A3032" s="14"/>
      <c r="B3032" s="14"/>
      <c r="C3032" s="64"/>
      <c r="D3032" s="14"/>
      <c r="E3032" s="14"/>
      <c r="F3032" s="50"/>
      <c r="G3032" s="50"/>
    </row>
    <row r="3033" spans="1:7" ht="13.2">
      <c r="A3033" s="14"/>
      <c r="B3033" s="14"/>
      <c r="C3033" s="64"/>
      <c r="D3033" s="14"/>
      <c r="E3033" s="14"/>
      <c r="F3033" s="50"/>
      <c r="G3033" s="50"/>
    </row>
    <row r="3034" spans="1:7" ht="13.2">
      <c r="A3034" s="14"/>
      <c r="B3034" s="14"/>
      <c r="C3034" s="64"/>
      <c r="D3034" s="14"/>
      <c r="E3034" s="14"/>
      <c r="F3034" s="50"/>
      <c r="G3034" s="50"/>
    </row>
    <row r="3035" spans="1:7" ht="13.2">
      <c r="A3035" s="14"/>
      <c r="B3035" s="14"/>
      <c r="C3035" s="64"/>
      <c r="D3035" s="14"/>
      <c r="E3035" s="14"/>
      <c r="F3035" s="50"/>
      <c r="G3035" s="50"/>
    </row>
    <row r="3036" spans="1:7" ht="13.2">
      <c r="A3036" s="14"/>
      <c r="B3036" s="14"/>
      <c r="C3036" s="64"/>
      <c r="D3036" s="14"/>
      <c r="E3036" s="14"/>
      <c r="F3036" s="50"/>
      <c r="G3036" s="50"/>
    </row>
    <row r="3037" spans="1:7" ht="13.2">
      <c r="A3037" s="14"/>
      <c r="B3037" s="14"/>
      <c r="C3037" s="64"/>
      <c r="D3037" s="14"/>
      <c r="E3037" s="14"/>
      <c r="F3037" s="50"/>
      <c r="G3037" s="50"/>
    </row>
    <row r="3038" spans="1:7" ht="13.2">
      <c r="A3038" s="14"/>
      <c r="B3038" s="14"/>
      <c r="C3038" s="64"/>
      <c r="D3038" s="14"/>
      <c r="E3038" s="14"/>
      <c r="F3038" s="50"/>
      <c r="G3038" s="50"/>
    </row>
    <row r="3039" spans="1:7" ht="13.2">
      <c r="A3039" s="14"/>
      <c r="B3039" s="14"/>
      <c r="C3039" s="64"/>
      <c r="D3039" s="14"/>
      <c r="E3039" s="14"/>
      <c r="F3039" s="50"/>
      <c r="G3039" s="50"/>
    </row>
    <row r="3040" spans="1:7" ht="13.2">
      <c r="A3040" s="14"/>
      <c r="B3040" s="14"/>
      <c r="C3040" s="64"/>
      <c r="D3040" s="14"/>
      <c r="E3040" s="14"/>
      <c r="F3040" s="50"/>
      <c r="G3040" s="50"/>
    </row>
    <row r="3041" spans="1:7" ht="13.2">
      <c r="A3041" s="14"/>
      <c r="B3041" s="14"/>
      <c r="C3041" s="64"/>
      <c r="D3041" s="14"/>
      <c r="E3041" s="14"/>
      <c r="F3041" s="50"/>
      <c r="G3041" s="50"/>
    </row>
    <row r="3042" spans="1:7" ht="13.2">
      <c r="A3042" s="14"/>
      <c r="B3042" s="14"/>
      <c r="C3042" s="64"/>
      <c r="D3042" s="14"/>
      <c r="E3042" s="14"/>
      <c r="F3042" s="50"/>
      <c r="G3042" s="50"/>
    </row>
    <row r="3043" spans="1:7" ht="13.2">
      <c r="A3043" s="14"/>
      <c r="B3043" s="14"/>
      <c r="C3043" s="64"/>
      <c r="D3043" s="14"/>
      <c r="E3043" s="14"/>
      <c r="F3043" s="50"/>
      <c r="G3043" s="50"/>
    </row>
    <row r="3044" spans="1:7" ht="13.2">
      <c r="A3044" s="14"/>
      <c r="B3044" s="14"/>
      <c r="C3044" s="64"/>
      <c r="D3044" s="14"/>
      <c r="E3044" s="14"/>
      <c r="F3044" s="50"/>
      <c r="G3044" s="50"/>
    </row>
    <row r="3045" spans="1:7" ht="13.2">
      <c r="A3045" s="14"/>
      <c r="B3045" s="14"/>
      <c r="C3045" s="64"/>
      <c r="D3045" s="14"/>
      <c r="E3045" s="14"/>
      <c r="F3045" s="50"/>
      <c r="G3045" s="50"/>
    </row>
    <row r="3046" spans="1:7" ht="13.2">
      <c r="A3046" s="14"/>
      <c r="B3046" s="14"/>
      <c r="C3046" s="64"/>
      <c r="D3046" s="14"/>
      <c r="E3046" s="14"/>
      <c r="F3046" s="50"/>
      <c r="G3046" s="50"/>
    </row>
    <row r="3047" spans="1:7" ht="13.2">
      <c r="A3047" s="14"/>
      <c r="B3047" s="14"/>
      <c r="C3047" s="64"/>
      <c r="D3047" s="14"/>
      <c r="E3047" s="14"/>
      <c r="F3047" s="50"/>
      <c r="G3047" s="50"/>
    </row>
    <row r="3048" spans="1:7" ht="13.2">
      <c r="A3048" s="14"/>
      <c r="B3048" s="14"/>
      <c r="C3048" s="64"/>
      <c r="D3048" s="14"/>
      <c r="E3048" s="14"/>
      <c r="F3048" s="50"/>
      <c r="G3048" s="50"/>
    </row>
    <row r="3049" spans="1:7" ht="13.2">
      <c r="A3049" s="14"/>
      <c r="B3049" s="14"/>
      <c r="C3049" s="64"/>
      <c r="D3049" s="14"/>
      <c r="E3049" s="14"/>
      <c r="F3049" s="50"/>
      <c r="G3049" s="50"/>
    </row>
    <row r="3050" spans="1:7" ht="13.2">
      <c r="A3050" s="14"/>
      <c r="B3050" s="14"/>
      <c r="C3050" s="64"/>
      <c r="D3050" s="14"/>
      <c r="E3050" s="14"/>
      <c r="F3050" s="50"/>
      <c r="G3050" s="50"/>
    </row>
    <row r="3051" spans="1:7" ht="13.2">
      <c r="A3051" s="14"/>
      <c r="B3051" s="14"/>
      <c r="C3051" s="64"/>
      <c r="D3051" s="14"/>
      <c r="E3051" s="14"/>
      <c r="F3051" s="50"/>
      <c r="G3051" s="50"/>
    </row>
    <row r="3052" spans="1:7" ht="13.2">
      <c r="A3052" s="14"/>
      <c r="B3052" s="14"/>
      <c r="C3052" s="64"/>
      <c r="D3052" s="14"/>
      <c r="E3052" s="14"/>
      <c r="F3052" s="50"/>
      <c r="G3052" s="50"/>
    </row>
    <row r="3053" spans="1:7" ht="13.2">
      <c r="A3053" s="14"/>
      <c r="B3053" s="14"/>
      <c r="C3053" s="64"/>
      <c r="D3053" s="14"/>
      <c r="E3053" s="14"/>
      <c r="F3053" s="50"/>
      <c r="G3053" s="50"/>
    </row>
    <row r="3054" spans="1:7" ht="13.2">
      <c r="A3054" s="14"/>
      <c r="B3054" s="14"/>
      <c r="C3054" s="64"/>
      <c r="D3054" s="14"/>
      <c r="E3054" s="14"/>
      <c r="F3054" s="50"/>
      <c r="G3054" s="50"/>
    </row>
    <row r="3055" spans="1:7" ht="13.2">
      <c r="A3055" s="14"/>
      <c r="B3055" s="14"/>
      <c r="C3055" s="64"/>
      <c r="D3055" s="14"/>
      <c r="E3055" s="14"/>
      <c r="F3055" s="50"/>
      <c r="G3055" s="50"/>
    </row>
    <row r="3056" spans="1:7" ht="13.2">
      <c r="A3056" s="14"/>
      <c r="B3056" s="14"/>
      <c r="C3056" s="64"/>
      <c r="D3056" s="14"/>
      <c r="E3056" s="14"/>
      <c r="F3056" s="50"/>
      <c r="G3056" s="50"/>
    </row>
    <row r="3057" spans="1:7" ht="13.2">
      <c r="A3057" s="14"/>
      <c r="B3057" s="14"/>
      <c r="C3057" s="64"/>
      <c r="D3057" s="14"/>
      <c r="E3057" s="14"/>
      <c r="F3057" s="50"/>
      <c r="G3057" s="50"/>
    </row>
    <row r="3058" spans="1:7" ht="13.2">
      <c r="A3058" s="14"/>
      <c r="B3058" s="14"/>
      <c r="C3058" s="64"/>
      <c r="D3058" s="14"/>
      <c r="E3058" s="14"/>
      <c r="F3058" s="50"/>
      <c r="G3058" s="50"/>
    </row>
    <row r="3059" spans="1:7" ht="13.2">
      <c r="A3059" s="14"/>
      <c r="B3059" s="14"/>
      <c r="C3059" s="64"/>
      <c r="D3059" s="14"/>
      <c r="E3059" s="14"/>
      <c r="F3059" s="50"/>
      <c r="G3059" s="50"/>
    </row>
    <row r="3060" spans="1:7" ht="13.2">
      <c r="A3060" s="14"/>
      <c r="B3060" s="14"/>
      <c r="C3060" s="64"/>
      <c r="D3060" s="14"/>
      <c r="E3060" s="14"/>
      <c r="F3060" s="50"/>
      <c r="G3060" s="50"/>
    </row>
    <row r="3061" spans="1:7" ht="13.2">
      <c r="A3061" s="14"/>
      <c r="B3061" s="14"/>
      <c r="C3061" s="64"/>
      <c r="D3061" s="14"/>
      <c r="E3061" s="14"/>
      <c r="F3061" s="50"/>
      <c r="G3061" s="50"/>
    </row>
    <row r="3062" spans="1:7" ht="13.2">
      <c r="A3062" s="14"/>
      <c r="B3062" s="14"/>
      <c r="C3062" s="64"/>
      <c r="D3062" s="14"/>
      <c r="E3062" s="14"/>
      <c r="F3062" s="50"/>
      <c r="G3062" s="50"/>
    </row>
    <row r="3063" spans="1:7" ht="13.2">
      <c r="A3063" s="14"/>
      <c r="B3063" s="14"/>
      <c r="C3063" s="64"/>
      <c r="D3063" s="14"/>
      <c r="E3063" s="14"/>
      <c r="F3063" s="50"/>
      <c r="G3063" s="50"/>
    </row>
    <row r="3064" spans="1:7" ht="13.2">
      <c r="A3064" s="14"/>
      <c r="B3064" s="14"/>
      <c r="C3064" s="64"/>
      <c r="D3064" s="14"/>
      <c r="E3064" s="14"/>
      <c r="F3064" s="50"/>
      <c r="G3064" s="50"/>
    </row>
    <row r="3065" spans="1:7" ht="13.2">
      <c r="A3065" s="14"/>
      <c r="B3065" s="14"/>
      <c r="C3065" s="64"/>
      <c r="D3065" s="14"/>
      <c r="E3065" s="14"/>
      <c r="F3065" s="50"/>
      <c r="G3065" s="50"/>
    </row>
    <row r="3066" spans="1:7" ht="13.2">
      <c r="A3066" s="14"/>
      <c r="B3066" s="14"/>
      <c r="C3066" s="64"/>
      <c r="D3066" s="14"/>
      <c r="E3066" s="14"/>
      <c r="F3066" s="50"/>
      <c r="G3066" s="50"/>
    </row>
    <row r="3067" spans="1:7" ht="13.2">
      <c r="A3067" s="14"/>
      <c r="B3067" s="14"/>
      <c r="C3067" s="64"/>
      <c r="D3067" s="14"/>
      <c r="E3067" s="14"/>
      <c r="F3067" s="50"/>
      <c r="G3067" s="50"/>
    </row>
    <row r="3068" spans="1:7" ht="13.2">
      <c r="A3068" s="14"/>
      <c r="B3068" s="14"/>
      <c r="C3068" s="64"/>
      <c r="D3068" s="14"/>
      <c r="E3068" s="14"/>
      <c r="F3068" s="50"/>
      <c r="G3068" s="50"/>
    </row>
    <row r="3069" spans="1:7" ht="13.2">
      <c r="A3069" s="14"/>
      <c r="B3069" s="14"/>
      <c r="C3069" s="64"/>
      <c r="D3069" s="14"/>
      <c r="E3069" s="14"/>
      <c r="F3069" s="50"/>
      <c r="G3069" s="50"/>
    </row>
    <row r="3070" spans="1:7" ht="13.2">
      <c r="A3070" s="14"/>
      <c r="B3070" s="14"/>
      <c r="C3070" s="64"/>
      <c r="D3070" s="14"/>
      <c r="E3070" s="14"/>
      <c r="F3070" s="50"/>
      <c r="G3070" s="50"/>
    </row>
    <row r="3071" spans="1:7" ht="13.2">
      <c r="A3071" s="14"/>
      <c r="B3071" s="14"/>
      <c r="C3071" s="64"/>
      <c r="D3071" s="14"/>
      <c r="E3071" s="14"/>
      <c r="F3071" s="50"/>
      <c r="G3071" s="50"/>
    </row>
    <row r="3072" spans="1:7" ht="13.2">
      <c r="A3072" s="14"/>
      <c r="B3072" s="14"/>
      <c r="C3072" s="64"/>
      <c r="D3072" s="14"/>
      <c r="E3072" s="14"/>
      <c r="F3072" s="50"/>
      <c r="G3072" s="50"/>
    </row>
    <row r="3073" spans="1:7" ht="13.2">
      <c r="A3073" s="14"/>
      <c r="B3073" s="14"/>
      <c r="C3073" s="64"/>
      <c r="D3073" s="14"/>
      <c r="E3073" s="14"/>
      <c r="F3073" s="50"/>
      <c r="G3073" s="50"/>
    </row>
    <row r="3074" spans="1:7" ht="13.2">
      <c r="A3074" s="14"/>
      <c r="B3074" s="14"/>
      <c r="C3074" s="64"/>
      <c r="D3074" s="14"/>
      <c r="E3074" s="14"/>
      <c r="F3074" s="50"/>
      <c r="G3074" s="50"/>
    </row>
    <row r="3075" spans="1:7" ht="13.2">
      <c r="A3075" s="14"/>
      <c r="B3075" s="14"/>
      <c r="C3075" s="64"/>
      <c r="D3075" s="14"/>
      <c r="E3075" s="14"/>
      <c r="F3075" s="50"/>
      <c r="G3075" s="50"/>
    </row>
    <row r="3076" spans="1:7" ht="13.2">
      <c r="A3076" s="14"/>
      <c r="B3076" s="14"/>
      <c r="C3076" s="64"/>
      <c r="D3076" s="14"/>
      <c r="E3076" s="14"/>
      <c r="F3076" s="50"/>
      <c r="G3076" s="50"/>
    </row>
    <row r="3077" spans="1:7" ht="13.2">
      <c r="A3077" s="14"/>
      <c r="B3077" s="14"/>
      <c r="C3077" s="64"/>
      <c r="D3077" s="14"/>
      <c r="E3077" s="14"/>
      <c r="F3077" s="50"/>
      <c r="G3077" s="50"/>
    </row>
    <row r="3078" spans="1:7" ht="13.2">
      <c r="A3078" s="14"/>
      <c r="B3078" s="14"/>
      <c r="C3078" s="64"/>
      <c r="D3078" s="14"/>
      <c r="E3078" s="14"/>
      <c r="F3078" s="50"/>
      <c r="G3078" s="50"/>
    </row>
    <row r="3079" spans="1:7" ht="13.2">
      <c r="A3079" s="14"/>
      <c r="B3079" s="14"/>
      <c r="C3079" s="64"/>
      <c r="D3079" s="14"/>
      <c r="E3079" s="14"/>
      <c r="F3079" s="50"/>
      <c r="G3079" s="50"/>
    </row>
    <row r="3080" spans="1:7" ht="13.2">
      <c r="A3080" s="14"/>
      <c r="B3080" s="14"/>
      <c r="C3080" s="64"/>
      <c r="D3080" s="14"/>
      <c r="E3080" s="14"/>
      <c r="F3080" s="50"/>
      <c r="G3080" s="50"/>
    </row>
    <row r="3081" spans="1:7" ht="13.2">
      <c r="A3081" s="14"/>
      <c r="B3081" s="14"/>
      <c r="C3081" s="64"/>
      <c r="D3081" s="14"/>
      <c r="E3081" s="14"/>
      <c r="F3081" s="50"/>
      <c r="G3081" s="50"/>
    </row>
    <row r="3082" spans="1:7" ht="13.2">
      <c r="A3082" s="14"/>
      <c r="B3082" s="14"/>
      <c r="C3082" s="64"/>
      <c r="D3082" s="14"/>
      <c r="E3082" s="14"/>
      <c r="F3082" s="50"/>
      <c r="G3082" s="50"/>
    </row>
    <row r="3083" spans="1:7" ht="13.2">
      <c r="A3083" s="14"/>
      <c r="B3083" s="14"/>
      <c r="C3083" s="64"/>
      <c r="D3083" s="14"/>
      <c r="E3083" s="14"/>
      <c r="F3083" s="50"/>
      <c r="G3083" s="50"/>
    </row>
    <row r="3084" spans="1:7" ht="13.2">
      <c r="A3084" s="14"/>
      <c r="B3084" s="14"/>
      <c r="C3084" s="64"/>
      <c r="D3084" s="14"/>
      <c r="E3084" s="14"/>
      <c r="F3084" s="50"/>
      <c r="G3084" s="50"/>
    </row>
    <row r="3085" spans="1:7" ht="13.2">
      <c r="A3085" s="14"/>
      <c r="B3085" s="14"/>
      <c r="C3085" s="64"/>
      <c r="D3085" s="14"/>
      <c r="E3085" s="14"/>
      <c r="F3085" s="50"/>
      <c r="G3085" s="50"/>
    </row>
    <row r="3086" spans="1:7" ht="13.2">
      <c r="A3086" s="14"/>
      <c r="B3086" s="14"/>
      <c r="C3086" s="64"/>
      <c r="D3086" s="14"/>
      <c r="E3086" s="14"/>
      <c r="F3086" s="50"/>
      <c r="G3086" s="50"/>
    </row>
    <row r="3087" spans="1:7" ht="13.2">
      <c r="A3087" s="14"/>
      <c r="B3087" s="14"/>
      <c r="C3087" s="64"/>
      <c r="D3087" s="14"/>
      <c r="E3087" s="14"/>
      <c r="F3087" s="50"/>
      <c r="G3087" s="50"/>
    </row>
    <row r="3088" spans="1:7" ht="13.2">
      <c r="A3088" s="14"/>
      <c r="B3088" s="14"/>
      <c r="C3088" s="64"/>
      <c r="D3088" s="14"/>
      <c r="E3088" s="14"/>
      <c r="F3088" s="50"/>
      <c r="G3088" s="50"/>
    </row>
    <row r="3089" spans="1:7" ht="13.2">
      <c r="A3089" s="14"/>
      <c r="B3089" s="14"/>
      <c r="C3089" s="64"/>
      <c r="D3089" s="14"/>
      <c r="E3089" s="14"/>
      <c r="F3089" s="50"/>
      <c r="G3089" s="50"/>
    </row>
    <row r="3090" spans="1:7" ht="13.2">
      <c r="A3090" s="14"/>
      <c r="B3090" s="14"/>
      <c r="C3090" s="64"/>
      <c r="D3090" s="14"/>
      <c r="E3090" s="14"/>
      <c r="F3090" s="50"/>
      <c r="G3090" s="50"/>
    </row>
    <row r="3091" spans="1:7" ht="13.2">
      <c r="A3091" s="14"/>
      <c r="B3091" s="14"/>
      <c r="C3091" s="64"/>
      <c r="D3091" s="14"/>
      <c r="E3091" s="14"/>
      <c r="F3091" s="50"/>
      <c r="G3091" s="50"/>
    </row>
    <row r="3092" spans="1:7" ht="13.2">
      <c r="A3092" s="14"/>
      <c r="B3092" s="14"/>
      <c r="C3092" s="64"/>
      <c r="D3092" s="14"/>
      <c r="E3092" s="14"/>
      <c r="F3092" s="50"/>
      <c r="G3092" s="50"/>
    </row>
    <row r="3093" spans="1:7" ht="13.2">
      <c r="A3093" s="14"/>
      <c r="B3093" s="14"/>
      <c r="C3093" s="64"/>
      <c r="D3093" s="14"/>
      <c r="E3093" s="14"/>
      <c r="F3093" s="50"/>
      <c r="G3093" s="50"/>
    </row>
    <row r="3094" spans="1:7" ht="13.2">
      <c r="A3094" s="14"/>
      <c r="B3094" s="14"/>
      <c r="C3094" s="64"/>
      <c r="D3094" s="14"/>
      <c r="E3094" s="14"/>
      <c r="F3094" s="50"/>
      <c r="G3094" s="50"/>
    </row>
    <row r="3095" spans="1:7" ht="13.2">
      <c r="A3095" s="14"/>
      <c r="B3095" s="14"/>
      <c r="C3095" s="64"/>
      <c r="D3095" s="14"/>
      <c r="E3095" s="14"/>
      <c r="F3095" s="50"/>
      <c r="G3095" s="50"/>
    </row>
    <row r="3096" spans="1:7" ht="13.2">
      <c r="A3096" s="14"/>
      <c r="B3096" s="14"/>
      <c r="C3096" s="64"/>
      <c r="D3096" s="14"/>
      <c r="E3096" s="14"/>
      <c r="F3096" s="50"/>
      <c r="G3096" s="50"/>
    </row>
    <row r="3097" spans="1:7" ht="13.2">
      <c r="A3097" s="14"/>
      <c r="B3097" s="14"/>
      <c r="C3097" s="64"/>
      <c r="D3097" s="14"/>
      <c r="E3097" s="14"/>
      <c r="F3097" s="50"/>
      <c r="G3097" s="50"/>
    </row>
    <row r="3098" spans="1:7" ht="13.2">
      <c r="A3098" s="14"/>
      <c r="B3098" s="14"/>
      <c r="C3098" s="64"/>
      <c r="D3098" s="14"/>
      <c r="E3098" s="14"/>
      <c r="F3098" s="50"/>
      <c r="G3098" s="50"/>
    </row>
    <row r="3099" spans="1:7" ht="13.2">
      <c r="A3099" s="14"/>
      <c r="B3099" s="14"/>
      <c r="C3099" s="64"/>
      <c r="D3099" s="14"/>
      <c r="E3099" s="14"/>
      <c r="F3099" s="50"/>
      <c r="G3099" s="50"/>
    </row>
    <row r="3100" spans="1:7" ht="13.2">
      <c r="A3100" s="14"/>
      <c r="B3100" s="14"/>
      <c r="C3100" s="64"/>
      <c r="D3100" s="14"/>
      <c r="E3100" s="14"/>
      <c r="F3100" s="50"/>
      <c r="G3100" s="50"/>
    </row>
    <row r="3101" spans="1:7" ht="13.2">
      <c r="A3101" s="14"/>
      <c r="B3101" s="14"/>
      <c r="C3101" s="64"/>
      <c r="D3101" s="14"/>
      <c r="E3101" s="14"/>
      <c r="F3101" s="50"/>
      <c r="G3101" s="50"/>
    </row>
    <row r="3102" spans="1:7" ht="13.2">
      <c r="A3102" s="14"/>
      <c r="B3102" s="14"/>
      <c r="C3102" s="64"/>
      <c r="D3102" s="14"/>
      <c r="E3102" s="14"/>
      <c r="F3102" s="50"/>
      <c r="G3102" s="50"/>
    </row>
    <row r="3103" spans="1:7" ht="13.2">
      <c r="A3103" s="14"/>
      <c r="B3103" s="14"/>
      <c r="C3103" s="64"/>
      <c r="D3103" s="14"/>
      <c r="E3103" s="14"/>
      <c r="F3103" s="50"/>
      <c r="G3103" s="50"/>
    </row>
    <row r="3104" spans="1:7" ht="13.2">
      <c r="A3104" s="14"/>
      <c r="B3104" s="14"/>
      <c r="C3104" s="64"/>
      <c r="D3104" s="14"/>
      <c r="E3104" s="14"/>
      <c r="F3104" s="50"/>
      <c r="G3104" s="50"/>
    </row>
    <row r="3105" spans="1:7" ht="13.2">
      <c r="A3105" s="14"/>
      <c r="B3105" s="14"/>
      <c r="C3105" s="64"/>
      <c r="D3105" s="14"/>
      <c r="E3105" s="14"/>
      <c r="F3105" s="50"/>
      <c r="G3105" s="50"/>
    </row>
    <row r="3106" spans="1:7" ht="13.2">
      <c r="A3106" s="14"/>
      <c r="B3106" s="14"/>
      <c r="C3106" s="64"/>
      <c r="D3106" s="14"/>
      <c r="E3106" s="14"/>
      <c r="F3106" s="50"/>
      <c r="G3106" s="50"/>
    </row>
    <row r="3107" spans="1:7" ht="13.2">
      <c r="A3107" s="14"/>
      <c r="B3107" s="14"/>
      <c r="C3107" s="64"/>
      <c r="D3107" s="14"/>
      <c r="E3107" s="14"/>
      <c r="F3107" s="50"/>
      <c r="G3107" s="50"/>
    </row>
    <row r="3108" spans="1:7" ht="13.2">
      <c r="A3108" s="14"/>
      <c r="B3108" s="14"/>
      <c r="C3108" s="64"/>
      <c r="D3108" s="14"/>
      <c r="E3108" s="14"/>
      <c r="F3108" s="50"/>
      <c r="G3108" s="50"/>
    </row>
    <row r="3109" spans="1:7" ht="13.2">
      <c r="A3109" s="14"/>
      <c r="B3109" s="14"/>
      <c r="C3109" s="64"/>
      <c r="D3109" s="14"/>
      <c r="E3109" s="14"/>
      <c r="F3109" s="50"/>
      <c r="G3109" s="50"/>
    </row>
    <row r="3110" spans="1:7" ht="13.2">
      <c r="A3110" s="14"/>
      <c r="B3110" s="14"/>
      <c r="C3110" s="64"/>
      <c r="D3110" s="14"/>
      <c r="E3110" s="14"/>
      <c r="F3110" s="50"/>
      <c r="G3110" s="50"/>
    </row>
    <row r="3111" spans="1:7" ht="13.2">
      <c r="A3111" s="14"/>
      <c r="B3111" s="14"/>
      <c r="C3111" s="64"/>
      <c r="D3111" s="14"/>
      <c r="E3111" s="14"/>
      <c r="F3111" s="50"/>
      <c r="G3111" s="50"/>
    </row>
    <row r="3112" spans="1:7" ht="13.2">
      <c r="A3112" s="14"/>
      <c r="B3112" s="14"/>
      <c r="C3112" s="64"/>
      <c r="D3112" s="14"/>
      <c r="E3112" s="14"/>
      <c r="F3112" s="50"/>
      <c r="G3112" s="50"/>
    </row>
    <row r="3113" spans="1:7" ht="13.2">
      <c r="A3113" s="14"/>
      <c r="B3113" s="14"/>
      <c r="C3113" s="64"/>
      <c r="D3113" s="14"/>
      <c r="E3113" s="14"/>
      <c r="F3113" s="50"/>
      <c r="G3113" s="50"/>
    </row>
    <row r="3114" spans="1:7" ht="13.2">
      <c r="A3114" s="14"/>
      <c r="B3114" s="14"/>
      <c r="C3114" s="64"/>
      <c r="D3114" s="14"/>
      <c r="E3114" s="14"/>
      <c r="F3114" s="50"/>
      <c r="G3114" s="50"/>
    </row>
    <row r="3115" spans="1:7" ht="13.2">
      <c r="A3115" s="14"/>
      <c r="B3115" s="14"/>
      <c r="C3115" s="64"/>
      <c r="D3115" s="14"/>
      <c r="E3115" s="14"/>
      <c r="F3115" s="50"/>
      <c r="G3115" s="50"/>
    </row>
    <row r="3116" spans="1:7" ht="13.2">
      <c r="A3116" s="14"/>
      <c r="B3116" s="14"/>
      <c r="C3116" s="64"/>
      <c r="D3116" s="14"/>
      <c r="E3116" s="14"/>
      <c r="F3116" s="50"/>
      <c r="G3116" s="50"/>
    </row>
    <row r="3117" spans="1:7" ht="13.2">
      <c r="A3117" s="14"/>
      <c r="B3117" s="14"/>
      <c r="C3117" s="64"/>
      <c r="D3117" s="14"/>
      <c r="E3117" s="14"/>
      <c r="F3117" s="50"/>
      <c r="G3117" s="50"/>
    </row>
    <row r="3118" spans="1:7" ht="13.2">
      <c r="A3118" s="14"/>
      <c r="B3118" s="14"/>
      <c r="C3118" s="64"/>
      <c r="D3118" s="14"/>
      <c r="E3118" s="14"/>
      <c r="F3118" s="50"/>
      <c r="G3118" s="50"/>
    </row>
    <row r="3119" spans="1:7" ht="13.2">
      <c r="A3119" s="14"/>
      <c r="B3119" s="14"/>
      <c r="C3119" s="64"/>
      <c r="D3119" s="14"/>
      <c r="E3119" s="14"/>
      <c r="F3119" s="50"/>
      <c r="G3119" s="50"/>
    </row>
    <row r="3120" spans="1:7" ht="13.2">
      <c r="A3120" s="14"/>
      <c r="B3120" s="14"/>
      <c r="C3120" s="64"/>
      <c r="D3120" s="14"/>
      <c r="E3120" s="14"/>
      <c r="F3120" s="50"/>
      <c r="G3120" s="50"/>
    </row>
    <row r="3121" spans="1:7" ht="13.2">
      <c r="A3121" s="14"/>
      <c r="B3121" s="14"/>
      <c r="C3121" s="64"/>
      <c r="D3121" s="14"/>
      <c r="E3121" s="14"/>
      <c r="F3121" s="50"/>
      <c r="G3121" s="50"/>
    </row>
    <row r="3122" spans="1:7" ht="13.2">
      <c r="A3122" s="14"/>
      <c r="B3122" s="14"/>
      <c r="C3122" s="64"/>
      <c r="D3122" s="14"/>
      <c r="E3122" s="14"/>
      <c r="F3122" s="50"/>
      <c r="G3122" s="50"/>
    </row>
    <row r="3123" spans="1:7" ht="13.2">
      <c r="A3123" s="14"/>
      <c r="B3123" s="14"/>
      <c r="C3123" s="64"/>
      <c r="D3123" s="14"/>
      <c r="E3123" s="14"/>
      <c r="F3123" s="50"/>
      <c r="G3123" s="50"/>
    </row>
    <row r="3124" spans="1:7" ht="13.2">
      <c r="A3124" s="14"/>
      <c r="B3124" s="14"/>
      <c r="C3124" s="64"/>
      <c r="D3124" s="14"/>
      <c r="E3124" s="14"/>
      <c r="F3124" s="50"/>
      <c r="G3124" s="50"/>
    </row>
    <row r="3125" spans="1:7" ht="13.2">
      <c r="A3125" s="14"/>
      <c r="B3125" s="14"/>
      <c r="C3125" s="64"/>
      <c r="D3125" s="14"/>
      <c r="E3125" s="14"/>
      <c r="F3125" s="50"/>
      <c r="G3125" s="50"/>
    </row>
    <row r="3126" spans="1:7" ht="13.2">
      <c r="A3126" s="14"/>
      <c r="B3126" s="14"/>
      <c r="C3126" s="64"/>
      <c r="D3126" s="14"/>
      <c r="E3126" s="14"/>
      <c r="F3126" s="50"/>
      <c r="G3126" s="50"/>
    </row>
    <row r="3127" spans="1:7" ht="13.2">
      <c r="A3127" s="14"/>
      <c r="B3127" s="14"/>
      <c r="C3127" s="64"/>
      <c r="D3127" s="14"/>
      <c r="E3127" s="14"/>
      <c r="F3127" s="50"/>
      <c r="G3127" s="50"/>
    </row>
    <row r="3128" spans="1:7" ht="13.2">
      <c r="A3128" s="14"/>
      <c r="B3128" s="14"/>
      <c r="C3128" s="64"/>
      <c r="D3128" s="14"/>
      <c r="E3128" s="14"/>
      <c r="F3128" s="50"/>
      <c r="G3128" s="50"/>
    </row>
    <row r="3129" spans="1:7" ht="13.2">
      <c r="A3129" s="14"/>
      <c r="B3129" s="14"/>
      <c r="C3129" s="64"/>
      <c r="D3129" s="14"/>
      <c r="E3129" s="14"/>
      <c r="F3129" s="50"/>
      <c r="G3129" s="50"/>
    </row>
    <row r="3130" spans="1:7" ht="13.2">
      <c r="A3130" s="14"/>
      <c r="B3130" s="14"/>
      <c r="C3130" s="64"/>
      <c r="D3130" s="14"/>
      <c r="E3130" s="14"/>
      <c r="F3130" s="50"/>
      <c r="G3130" s="50"/>
    </row>
    <row r="3131" spans="1:7" ht="13.2">
      <c r="A3131" s="14"/>
      <c r="B3131" s="14"/>
      <c r="C3131" s="64"/>
      <c r="D3131" s="14"/>
      <c r="E3131" s="14"/>
      <c r="F3131" s="50"/>
      <c r="G3131" s="50"/>
    </row>
    <row r="3132" spans="1:7" ht="13.2">
      <c r="A3132" s="14"/>
      <c r="B3132" s="14"/>
      <c r="C3132" s="64"/>
      <c r="D3132" s="14"/>
      <c r="E3132" s="14"/>
      <c r="F3132" s="50"/>
      <c r="G3132" s="50"/>
    </row>
    <row r="3133" spans="1:7" ht="13.2">
      <c r="A3133" s="14"/>
      <c r="B3133" s="14"/>
      <c r="C3133" s="64"/>
      <c r="D3133" s="14"/>
      <c r="E3133" s="14"/>
      <c r="F3133" s="50"/>
      <c r="G3133" s="50"/>
    </row>
    <row r="3134" spans="1:7" ht="13.2">
      <c r="A3134" s="14"/>
      <c r="B3134" s="14"/>
      <c r="C3134" s="64"/>
      <c r="D3134" s="14"/>
      <c r="E3134" s="14"/>
      <c r="F3134" s="50"/>
      <c r="G3134" s="50"/>
    </row>
    <row r="3135" spans="1:7" ht="13.2">
      <c r="A3135" s="14"/>
      <c r="B3135" s="14"/>
      <c r="C3135" s="64"/>
      <c r="D3135" s="14"/>
      <c r="E3135" s="14"/>
      <c r="F3135" s="50"/>
      <c r="G3135" s="50"/>
    </row>
    <row r="3136" spans="1:7" ht="13.2">
      <c r="A3136" s="14"/>
      <c r="B3136" s="14"/>
      <c r="C3136" s="64"/>
      <c r="D3136" s="14"/>
      <c r="E3136" s="14"/>
      <c r="F3136" s="50"/>
      <c r="G3136" s="50"/>
    </row>
    <row r="3137" spans="1:7" ht="13.2">
      <c r="A3137" s="14"/>
      <c r="B3137" s="14"/>
      <c r="C3137" s="64"/>
      <c r="D3137" s="14"/>
      <c r="E3137" s="14"/>
      <c r="F3137" s="50"/>
      <c r="G3137" s="50"/>
    </row>
    <row r="3138" spans="1:7" ht="13.2">
      <c r="A3138" s="14"/>
      <c r="B3138" s="14"/>
      <c r="C3138" s="64"/>
      <c r="D3138" s="14"/>
      <c r="E3138" s="14"/>
      <c r="F3138" s="50"/>
      <c r="G3138" s="50"/>
    </row>
    <row r="3139" spans="1:7" ht="13.2">
      <c r="A3139" s="14"/>
      <c r="B3139" s="14"/>
      <c r="C3139" s="64"/>
      <c r="D3139" s="14"/>
      <c r="E3139" s="14"/>
      <c r="F3139" s="50"/>
      <c r="G3139" s="50"/>
    </row>
    <row r="3140" spans="1:7" ht="13.2">
      <c r="A3140" s="14"/>
      <c r="B3140" s="14"/>
      <c r="C3140" s="64"/>
      <c r="D3140" s="14"/>
      <c r="E3140" s="14"/>
      <c r="F3140" s="50"/>
      <c r="G3140" s="50"/>
    </row>
    <row r="3141" spans="1:7" ht="13.2">
      <c r="A3141" s="14"/>
      <c r="B3141" s="14"/>
      <c r="C3141" s="64"/>
      <c r="D3141" s="14"/>
      <c r="E3141" s="14"/>
      <c r="F3141" s="50"/>
      <c r="G3141" s="50"/>
    </row>
    <row r="3142" spans="1:7" ht="13.2">
      <c r="A3142" s="14"/>
      <c r="B3142" s="14"/>
      <c r="C3142" s="64"/>
      <c r="D3142" s="14"/>
      <c r="E3142" s="14"/>
      <c r="F3142" s="50"/>
      <c r="G3142" s="50"/>
    </row>
    <row r="3143" spans="1:7" ht="13.2">
      <c r="A3143" s="14"/>
      <c r="B3143" s="14"/>
      <c r="C3143" s="64"/>
      <c r="D3143" s="14"/>
      <c r="E3143" s="14"/>
      <c r="F3143" s="50"/>
      <c r="G3143" s="50"/>
    </row>
    <row r="3144" spans="1:7" ht="13.2">
      <c r="A3144" s="14"/>
      <c r="B3144" s="14"/>
      <c r="C3144" s="64"/>
      <c r="D3144" s="14"/>
      <c r="E3144" s="14"/>
      <c r="F3144" s="50"/>
      <c r="G3144" s="50"/>
    </row>
    <row r="3145" spans="1:7" ht="13.2">
      <c r="A3145" s="14"/>
      <c r="B3145" s="14"/>
      <c r="C3145" s="64"/>
      <c r="D3145" s="14"/>
      <c r="E3145" s="14"/>
      <c r="F3145" s="50"/>
      <c r="G3145" s="50"/>
    </row>
    <row r="3146" spans="1:7" ht="13.2">
      <c r="A3146" s="14"/>
      <c r="B3146" s="14"/>
      <c r="C3146" s="64"/>
      <c r="D3146" s="14"/>
      <c r="E3146" s="14"/>
      <c r="F3146" s="50"/>
      <c r="G3146" s="50"/>
    </row>
    <row r="3147" spans="1:7" ht="13.2">
      <c r="A3147" s="14"/>
      <c r="B3147" s="14"/>
      <c r="C3147" s="64"/>
      <c r="D3147" s="14"/>
      <c r="E3147" s="14"/>
      <c r="F3147" s="50"/>
      <c r="G3147" s="50"/>
    </row>
    <row r="3148" spans="1:7" ht="13.2">
      <c r="A3148" s="14"/>
      <c r="B3148" s="14"/>
      <c r="C3148" s="64"/>
      <c r="D3148" s="14"/>
      <c r="E3148" s="14"/>
      <c r="F3148" s="50"/>
      <c r="G3148" s="50"/>
    </row>
    <row r="3149" spans="1:7" ht="13.2">
      <c r="A3149" s="14"/>
      <c r="B3149" s="14"/>
      <c r="C3149" s="64"/>
      <c r="D3149" s="14"/>
      <c r="E3149" s="14"/>
      <c r="F3149" s="50"/>
      <c r="G3149" s="50"/>
    </row>
    <row r="3150" spans="1:7" ht="13.2">
      <c r="A3150" s="14"/>
      <c r="B3150" s="14"/>
      <c r="C3150" s="64"/>
      <c r="D3150" s="14"/>
      <c r="E3150" s="14"/>
      <c r="F3150" s="50"/>
      <c r="G3150" s="50"/>
    </row>
    <row r="3151" spans="1:7" ht="13.2">
      <c r="A3151" s="14"/>
      <c r="B3151" s="14"/>
      <c r="C3151" s="64"/>
      <c r="D3151" s="14"/>
      <c r="E3151" s="14"/>
      <c r="F3151" s="50"/>
      <c r="G3151" s="50"/>
    </row>
    <row r="3152" spans="1:7" ht="13.2">
      <c r="A3152" s="14"/>
      <c r="B3152" s="14"/>
      <c r="C3152" s="64"/>
      <c r="D3152" s="14"/>
      <c r="E3152" s="14"/>
      <c r="F3152" s="50"/>
      <c r="G3152" s="50"/>
    </row>
    <row r="3153" spans="1:7" ht="13.2">
      <c r="A3153" s="14"/>
      <c r="B3153" s="14"/>
      <c r="C3153" s="64"/>
      <c r="D3153" s="14"/>
      <c r="E3153" s="14"/>
      <c r="F3153" s="50"/>
      <c r="G3153" s="50"/>
    </row>
    <row r="3154" spans="1:7" ht="13.2">
      <c r="A3154" s="14"/>
      <c r="B3154" s="14"/>
      <c r="C3154" s="64"/>
      <c r="D3154" s="14"/>
      <c r="E3154" s="14"/>
      <c r="F3154" s="50"/>
      <c r="G3154" s="50"/>
    </row>
    <row r="3155" spans="1:7" ht="13.2">
      <c r="A3155" s="14"/>
      <c r="B3155" s="14"/>
      <c r="C3155" s="64"/>
      <c r="D3155" s="14"/>
      <c r="E3155" s="14"/>
      <c r="F3155" s="50"/>
      <c r="G3155" s="50"/>
    </row>
    <row r="3156" spans="1:7" ht="13.2">
      <c r="A3156" s="14"/>
      <c r="B3156" s="14"/>
      <c r="C3156" s="64"/>
      <c r="D3156" s="14"/>
      <c r="E3156" s="14"/>
      <c r="F3156" s="50"/>
      <c r="G3156" s="50"/>
    </row>
    <row r="3157" spans="1:7" ht="13.2">
      <c r="A3157" s="14"/>
      <c r="B3157" s="14"/>
      <c r="C3157" s="64"/>
      <c r="D3157" s="14"/>
      <c r="E3157" s="14"/>
      <c r="F3157" s="50"/>
      <c r="G3157" s="50"/>
    </row>
    <row r="3158" spans="1:7" ht="13.2">
      <c r="A3158" s="14"/>
      <c r="B3158" s="14"/>
      <c r="C3158" s="64"/>
      <c r="D3158" s="14"/>
      <c r="E3158" s="14"/>
      <c r="F3158" s="50"/>
      <c r="G3158" s="50"/>
    </row>
    <row r="3159" spans="1:7" ht="13.2">
      <c r="A3159" s="14"/>
      <c r="B3159" s="14"/>
      <c r="C3159" s="64"/>
      <c r="D3159" s="14"/>
      <c r="E3159" s="14"/>
      <c r="F3159" s="50"/>
      <c r="G3159" s="50"/>
    </row>
    <row r="3160" spans="1:7" ht="13.2">
      <c r="A3160" s="14"/>
      <c r="B3160" s="14"/>
      <c r="C3160" s="64"/>
      <c r="D3160" s="14"/>
      <c r="E3160" s="14"/>
      <c r="F3160" s="50"/>
      <c r="G3160" s="50"/>
    </row>
    <row r="3161" spans="1:7" ht="13.2">
      <c r="A3161" s="14"/>
      <c r="B3161" s="14"/>
      <c r="C3161" s="64"/>
      <c r="D3161" s="14"/>
      <c r="E3161" s="14"/>
      <c r="F3161" s="50"/>
      <c r="G3161" s="50"/>
    </row>
    <row r="3162" spans="1:7" ht="13.2">
      <c r="A3162" s="14"/>
      <c r="B3162" s="14"/>
      <c r="C3162" s="64"/>
      <c r="D3162" s="14"/>
      <c r="E3162" s="14"/>
      <c r="F3162" s="50"/>
      <c r="G3162" s="50"/>
    </row>
    <row r="3163" spans="1:7" ht="13.2">
      <c r="A3163" s="14"/>
      <c r="B3163" s="14"/>
      <c r="C3163" s="64"/>
      <c r="D3163" s="14"/>
      <c r="E3163" s="14"/>
      <c r="F3163" s="50"/>
      <c r="G3163" s="50"/>
    </row>
    <row r="3164" spans="1:7" ht="13.2">
      <c r="A3164" s="14"/>
      <c r="B3164" s="14"/>
      <c r="C3164" s="64"/>
      <c r="D3164" s="14"/>
      <c r="E3164" s="14"/>
      <c r="F3164" s="50"/>
      <c r="G3164" s="50"/>
    </row>
    <row r="3165" spans="1:7" ht="13.2">
      <c r="A3165" s="14"/>
      <c r="B3165" s="14"/>
      <c r="C3165" s="64"/>
      <c r="D3165" s="14"/>
      <c r="E3165" s="14"/>
      <c r="F3165" s="50"/>
      <c r="G3165" s="50"/>
    </row>
    <row r="3166" spans="1:7" ht="13.2">
      <c r="A3166" s="14"/>
      <c r="B3166" s="14"/>
      <c r="C3166" s="64"/>
      <c r="D3166" s="14"/>
      <c r="E3166" s="14"/>
      <c r="F3166" s="50"/>
      <c r="G3166" s="50"/>
    </row>
    <row r="3167" spans="1:7" ht="13.2">
      <c r="A3167" s="14"/>
      <c r="B3167" s="14"/>
      <c r="C3167" s="64"/>
      <c r="D3167" s="14"/>
      <c r="E3167" s="14"/>
      <c r="F3167" s="50"/>
      <c r="G3167" s="50"/>
    </row>
    <row r="3168" spans="1:7" ht="13.2">
      <c r="A3168" s="14"/>
      <c r="B3168" s="14"/>
      <c r="C3168" s="64"/>
      <c r="D3168" s="14"/>
      <c r="E3168" s="14"/>
      <c r="F3168" s="50"/>
      <c r="G3168" s="50"/>
    </row>
    <row r="3169" spans="1:7" ht="13.2">
      <c r="A3169" s="14"/>
      <c r="B3169" s="14"/>
      <c r="C3169" s="64"/>
      <c r="D3169" s="14"/>
      <c r="E3169" s="14"/>
      <c r="F3169" s="50"/>
      <c r="G3169" s="50"/>
    </row>
    <row r="3170" spans="1:7" ht="13.2">
      <c r="A3170" s="14"/>
      <c r="B3170" s="14"/>
      <c r="C3170" s="64"/>
      <c r="D3170" s="14"/>
      <c r="E3170" s="14"/>
      <c r="F3170" s="50"/>
      <c r="G3170" s="50"/>
    </row>
    <row r="3171" spans="1:7" ht="13.2">
      <c r="A3171" s="14"/>
      <c r="B3171" s="14"/>
      <c r="C3171" s="64"/>
      <c r="D3171" s="14"/>
      <c r="E3171" s="14"/>
      <c r="F3171" s="50"/>
      <c r="G3171" s="50"/>
    </row>
    <row r="3172" spans="1:7" ht="13.2">
      <c r="A3172" s="14"/>
      <c r="B3172" s="14"/>
      <c r="C3172" s="64"/>
      <c r="D3172" s="14"/>
      <c r="E3172" s="14"/>
      <c r="F3172" s="50"/>
      <c r="G3172" s="50"/>
    </row>
    <row r="3173" spans="1:7" ht="13.2">
      <c r="A3173" s="14"/>
      <c r="B3173" s="14"/>
      <c r="C3173" s="64"/>
      <c r="D3173" s="14"/>
      <c r="E3173" s="14"/>
      <c r="F3173" s="50"/>
      <c r="G3173" s="50"/>
    </row>
    <row r="3174" spans="1:7" ht="13.2">
      <c r="A3174" s="14"/>
      <c r="B3174" s="14"/>
      <c r="C3174" s="64"/>
      <c r="D3174" s="14"/>
      <c r="E3174" s="14"/>
      <c r="F3174" s="50"/>
      <c r="G3174" s="50"/>
    </row>
    <row r="3175" spans="1:7" ht="13.2">
      <c r="A3175" s="14"/>
      <c r="B3175" s="14"/>
      <c r="C3175" s="64"/>
      <c r="D3175" s="14"/>
      <c r="E3175" s="14"/>
      <c r="F3175" s="50"/>
      <c r="G3175" s="50"/>
    </row>
    <row r="3176" spans="1:7" ht="13.2">
      <c r="A3176" s="14"/>
      <c r="B3176" s="14"/>
      <c r="C3176" s="64"/>
      <c r="D3176" s="14"/>
      <c r="E3176" s="14"/>
      <c r="F3176" s="50"/>
      <c r="G3176" s="50"/>
    </row>
    <row r="3177" spans="1:7" ht="13.2">
      <c r="A3177" s="14"/>
      <c r="B3177" s="14"/>
      <c r="C3177" s="64"/>
      <c r="D3177" s="14"/>
      <c r="E3177" s="14"/>
      <c r="F3177" s="50"/>
      <c r="G3177" s="50"/>
    </row>
    <row r="3178" spans="1:7" ht="13.2">
      <c r="A3178" s="14"/>
      <c r="B3178" s="14"/>
      <c r="C3178" s="64"/>
      <c r="D3178" s="14"/>
      <c r="E3178" s="14"/>
      <c r="F3178" s="50"/>
      <c r="G3178" s="50"/>
    </row>
    <row r="3179" spans="1:7" ht="13.2">
      <c r="A3179" s="14"/>
      <c r="B3179" s="14"/>
      <c r="C3179" s="64"/>
      <c r="D3179" s="14"/>
      <c r="E3179" s="14"/>
      <c r="F3179" s="50"/>
      <c r="G3179" s="50"/>
    </row>
    <row r="3180" spans="1:7" ht="13.2">
      <c r="A3180" s="14"/>
      <c r="B3180" s="14"/>
      <c r="C3180" s="64"/>
      <c r="D3180" s="14"/>
      <c r="E3180" s="14"/>
      <c r="F3180" s="50"/>
      <c r="G3180" s="50"/>
    </row>
    <row r="3181" spans="1:7" ht="13.2">
      <c r="A3181" s="14"/>
      <c r="B3181" s="14"/>
      <c r="C3181" s="64"/>
      <c r="D3181" s="14"/>
      <c r="E3181" s="14"/>
      <c r="F3181" s="50"/>
      <c r="G3181" s="50"/>
    </row>
    <row r="3182" spans="1:7" ht="13.2">
      <c r="A3182" s="14"/>
      <c r="B3182" s="14"/>
      <c r="C3182" s="64"/>
      <c r="D3182" s="14"/>
      <c r="E3182" s="14"/>
      <c r="F3182" s="50"/>
      <c r="G3182" s="50"/>
    </row>
    <row r="3183" spans="1:7" ht="13.2">
      <c r="A3183" s="14"/>
      <c r="B3183" s="14"/>
      <c r="C3183" s="64"/>
      <c r="D3183" s="14"/>
      <c r="E3183" s="14"/>
      <c r="F3183" s="50"/>
      <c r="G3183" s="50"/>
    </row>
    <row r="3184" spans="1:7" ht="13.2">
      <c r="A3184" s="14"/>
      <c r="B3184" s="14"/>
      <c r="C3184" s="64"/>
      <c r="D3184" s="14"/>
      <c r="E3184" s="14"/>
      <c r="F3184" s="50"/>
      <c r="G3184" s="50"/>
    </row>
    <row r="3185" spans="1:7" ht="13.2">
      <c r="A3185" s="14"/>
      <c r="B3185" s="14"/>
      <c r="C3185" s="64"/>
      <c r="D3185" s="14"/>
      <c r="E3185" s="14"/>
      <c r="F3185" s="50"/>
      <c r="G3185" s="50"/>
    </row>
    <row r="3186" spans="1:7" ht="13.2">
      <c r="A3186" s="14"/>
      <c r="B3186" s="14"/>
      <c r="C3186" s="64"/>
      <c r="D3186" s="14"/>
      <c r="E3186" s="14"/>
      <c r="F3186" s="50"/>
      <c r="G3186" s="50"/>
    </row>
    <row r="3187" spans="1:7" ht="13.2">
      <c r="A3187" s="14"/>
      <c r="B3187" s="14"/>
      <c r="C3187" s="64"/>
      <c r="D3187" s="14"/>
      <c r="E3187" s="14"/>
      <c r="F3187" s="50"/>
      <c r="G3187" s="50"/>
    </row>
    <row r="3188" spans="1:7" ht="13.2">
      <c r="A3188" s="14"/>
      <c r="B3188" s="14"/>
      <c r="C3188" s="64"/>
      <c r="D3188" s="14"/>
      <c r="E3188" s="14"/>
      <c r="F3188" s="50"/>
      <c r="G3188" s="50"/>
    </row>
    <row r="3189" spans="1:7" ht="13.2">
      <c r="A3189" s="14"/>
      <c r="B3189" s="14"/>
      <c r="C3189" s="64"/>
      <c r="D3189" s="14"/>
      <c r="E3189" s="14"/>
      <c r="F3189" s="50"/>
      <c r="G3189" s="50"/>
    </row>
    <row r="3190" spans="1:7" ht="13.2">
      <c r="A3190" s="14"/>
      <c r="B3190" s="14"/>
      <c r="C3190" s="64"/>
      <c r="D3190" s="14"/>
      <c r="E3190" s="14"/>
      <c r="F3190" s="50"/>
      <c r="G3190" s="50"/>
    </row>
    <row r="3191" spans="1:7" ht="13.2">
      <c r="A3191" s="14"/>
      <c r="B3191" s="14"/>
      <c r="C3191" s="64"/>
      <c r="D3191" s="14"/>
      <c r="E3191" s="14"/>
      <c r="F3191" s="50"/>
      <c r="G3191" s="50"/>
    </row>
    <row r="3192" spans="1:7" ht="13.2">
      <c r="A3192" s="14"/>
      <c r="B3192" s="14"/>
      <c r="C3192" s="64"/>
      <c r="D3192" s="14"/>
      <c r="E3192" s="14"/>
      <c r="F3192" s="50"/>
      <c r="G3192" s="50"/>
    </row>
    <row r="3193" spans="1:7" ht="13.2">
      <c r="A3193" s="14"/>
      <c r="B3193" s="14"/>
      <c r="C3193" s="64"/>
      <c r="D3193" s="14"/>
      <c r="E3193" s="14"/>
      <c r="F3193" s="50"/>
      <c r="G3193" s="50"/>
    </row>
    <row r="3194" spans="1:7" ht="13.2">
      <c r="A3194" s="14"/>
      <c r="B3194" s="14"/>
      <c r="C3194" s="64"/>
      <c r="D3194" s="14"/>
      <c r="E3194" s="14"/>
      <c r="F3194" s="50"/>
      <c r="G3194" s="50"/>
    </row>
    <row r="3195" spans="1:7" ht="13.2">
      <c r="A3195" s="14"/>
      <c r="B3195" s="14"/>
      <c r="C3195" s="64"/>
      <c r="D3195" s="14"/>
      <c r="E3195" s="14"/>
      <c r="F3195" s="50"/>
      <c r="G3195" s="50"/>
    </row>
    <row r="3196" spans="1:7" ht="13.2">
      <c r="A3196" s="14"/>
      <c r="B3196" s="14"/>
      <c r="C3196" s="64"/>
      <c r="D3196" s="14"/>
      <c r="E3196" s="14"/>
      <c r="F3196" s="50"/>
      <c r="G3196" s="50"/>
    </row>
    <row r="3197" spans="1:7" ht="13.2">
      <c r="A3197" s="14"/>
      <c r="B3197" s="14"/>
      <c r="C3197" s="64"/>
      <c r="D3197" s="14"/>
      <c r="E3197" s="14"/>
      <c r="F3197" s="50"/>
      <c r="G3197" s="50"/>
    </row>
    <row r="3198" spans="1:7" ht="13.2">
      <c r="A3198" s="14"/>
      <c r="B3198" s="14"/>
      <c r="C3198" s="64"/>
      <c r="D3198" s="14"/>
      <c r="E3198" s="14"/>
      <c r="F3198" s="50"/>
      <c r="G3198" s="50"/>
    </row>
    <row r="3199" spans="1:7" ht="13.2">
      <c r="A3199" s="14"/>
      <c r="B3199" s="14"/>
      <c r="C3199" s="64"/>
      <c r="D3199" s="14"/>
      <c r="E3199" s="14"/>
      <c r="F3199" s="50"/>
      <c r="G3199" s="50"/>
    </row>
    <row r="3200" spans="1:7" ht="13.2">
      <c r="A3200" s="14"/>
      <c r="B3200" s="14"/>
      <c r="C3200" s="64"/>
      <c r="D3200" s="14"/>
      <c r="E3200" s="14"/>
      <c r="F3200" s="50"/>
      <c r="G3200" s="50"/>
    </row>
    <row r="3201" spans="1:7" ht="13.2">
      <c r="A3201" s="14"/>
      <c r="B3201" s="14"/>
      <c r="C3201" s="64"/>
      <c r="D3201" s="14"/>
      <c r="E3201" s="14"/>
      <c r="F3201" s="50"/>
      <c r="G3201" s="50"/>
    </row>
    <row r="3202" spans="1:7" ht="13.2">
      <c r="A3202" s="14"/>
      <c r="B3202" s="14"/>
      <c r="C3202" s="64"/>
      <c r="D3202" s="14"/>
      <c r="E3202" s="14"/>
      <c r="F3202" s="50"/>
      <c r="G3202" s="50"/>
    </row>
    <row r="3203" spans="1:7" ht="13.2">
      <c r="A3203" s="14"/>
      <c r="B3203" s="14"/>
      <c r="C3203" s="64"/>
      <c r="D3203" s="14"/>
      <c r="E3203" s="14"/>
      <c r="F3203" s="50"/>
      <c r="G3203" s="50"/>
    </row>
    <row r="3204" spans="1:7" ht="13.2">
      <c r="A3204" s="14"/>
      <c r="B3204" s="14"/>
      <c r="C3204" s="64"/>
      <c r="D3204" s="14"/>
      <c r="E3204" s="14"/>
      <c r="F3204" s="50"/>
      <c r="G3204" s="50"/>
    </row>
    <row r="3205" spans="1:7" ht="13.2">
      <c r="A3205" s="14"/>
      <c r="B3205" s="14"/>
      <c r="C3205" s="64"/>
      <c r="D3205" s="14"/>
      <c r="E3205" s="14"/>
      <c r="F3205" s="50"/>
      <c r="G3205" s="50"/>
    </row>
    <row r="3206" spans="1:7" ht="13.2">
      <c r="A3206" s="14"/>
      <c r="B3206" s="14"/>
      <c r="C3206" s="64"/>
      <c r="D3206" s="14"/>
      <c r="E3206" s="14"/>
      <c r="F3206" s="50"/>
      <c r="G3206" s="50"/>
    </row>
    <row r="3207" spans="1:7" ht="13.2">
      <c r="A3207" s="14"/>
      <c r="B3207" s="14"/>
      <c r="C3207" s="64"/>
      <c r="D3207" s="14"/>
      <c r="E3207" s="14"/>
      <c r="F3207" s="50"/>
      <c r="G3207" s="50"/>
    </row>
    <row r="3208" spans="1:7" ht="13.2">
      <c r="A3208" s="14"/>
      <c r="B3208" s="14"/>
      <c r="C3208" s="64"/>
      <c r="D3208" s="14"/>
      <c r="E3208" s="14"/>
      <c r="F3208" s="50"/>
      <c r="G3208" s="50"/>
    </row>
    <row r="3209" spans="1:7" ht="13.2">
      <c r="A3209" s="14"/>
      <c r="B3209" s="14"/>
      <c r="C3209" s="64"/>
      <c r="D3209" s="14"/>
      <c r="E3209" s="14"/>
      <c r="F3209" s="50"/>
      <c r="G3209" s="50"/>
    </row>
    <row r="3210" spans="1:7" ht="13.2">
      <c r="A3210" s="14"/>
      <c r="B3210" s="14"/>
      <c r="C3210" s="64"/>
      <c r="D3210" s="14"/>
      <c r="E3210" s="14"/>
      <c r="F3210" s="50"/>
      <c r="G3210" s="50"/>
    </row>
    <row r="3211" spans="1:7" ht="13.2">
      <c r="A3211" s="14"/>
      <c r="B3211" s="14"/>
      <c r="C3211" s="64"/>
      <c r="D3211" s="14"/>
      <c r="E3211" s="14"/>
      <c r="F3211" s="50"/>
      <c r="G3211" s="50"/>
    </row>
    <row r="3212" spans="1:7" ht="13.2">
      <c r="A3212" s="14"/>
      <c r="B3212" s="14"/>
      <c r="C3212" s="64"/>
      <c r="D3212" s="14"/>
      <c r="E3212" s="14"/>
      <c r="F3212" s="50"/>
      <c r="G3212" s="50"/>
    </row>
    <row r="3213" spans="1:7" ht="13.2">
      <c r="A3213" s="14"/>
      <c r="B3213" s="14"/>
      <c r="C3213" s="64"/>
      <c r="D3213" s="14"/>
      <c r="E3213" s="14"/>
      <c r="F3213" s="50"/>
      <c r="G3213" s="50"/>
    </row>
    <row r="3214" spans="1:7" ht="13.2">
      <c r="A3214" s="14"/>
      <c r="B3214" s="14"/>
      <c r="C3214" s="64"/>
      <c r="D3214" s="14"/>
      <c r="E3214" s="14"/>
      <c r="F3214" s="50"/>
      <c r="G3214" s="50"/>
    </row>
    <row r="3215" spans="1:7" ht="13.2">
      <c r="A3215" s="14"/>
      <c r="B3215" s="14"/>
      <c r="C3215" s="64"/>
      <c r="D3215" s="14"/>
      <c r="E3215" s="14"/>
      <c r="F3215" s="50"/>
      <c r="G3215" s="50"/>
    </row>
    <row r="3216" spans="1:7" ht="13.2">
      <c r="A3216" s="14"/>
      <c r="B3216" s="14"/>
      <c r="C3216" s="64"/>
      <c r="D3216" s="14"/>
      <c r="E3216" s="14"/>
      <c r="F3216" s="50"/>
      <c r="G3216" s="50"/>
    </row>
    <row r="3217" spans="1:7" ht="13.2">
      <c r="A3217" s="14"/>
      <c r="B3217" s="14"/>
      <c r="C3217" s="64"/>
      <c r="D3217" s="14"/>
      <c r="E3217" s="14"/>
      <c r="F3217" s="50"/>
      <c r="G3217" s="50"/>
    </row>
    <row r="3218" spans="1:7" ht="13.2">
      <c r="A3218" s="14"/>
      <c r="B3218" s="14"/>
      <c r="C3218" s="64"/>
      <c r="D3218" s="14"/>
      <c r="E3218" s="14"/>
      <c r="F3218" s="50"/>
      <c r="G3218" s="50"/>
    </row>
    <row r="3219" spans="1:7" ht="13.2">
      <c r="A3219" s="14"/>
      <c r="B3219" s="14"/>
      <c r="C3219" s="64"/>
      <c r="D3219" s="14"/>
      <c r="E3219" s="14"/>
      <c r="F3219" s="50"/>
      <c r="G3219" s="50"/>
    </row>
    <row r="3220" spans="1:7" ht="13.2">
      <c r="A3220" s="14"/>
      <c r="B3220" s="14"/>
      <c r="C3220" s="64"/>
      <c r="D3220" s="14"/>
      <c r="E3220" s="14"/>
      <c r="F3220" s="50"/>
      <c r="G3220" s="50"/>
    </row>
    <row r="3221" spans="1:7" ht="13.2">
      <c r="A3221" s="14"/>
      <c r="B3221" s="14"/>
      <c r="C3221" s="64"/>
      <c r="D3221" s="14"/>
      <c r="E3221" s="14"/>
      <c r="F3221" s="50"/>
      <c r="G3221" s="50"/>
    </row>
    <row r="3222" spans="1:7" ht="13.2">
      <c r="A3222" s="14"/>
      <c r="B3222" s="14"/>
      <c r="C3222" s="64"/>
      <c r="D3222" s="14"/>
      <c r="E3222" s="14"/>
      <c r="F3222" s="50"/>
      <c r="G3222" s="50"/>
    </row>
    <row r="3223" spans="1:7" ht="13.2">
      <c r="A3223" s="14"/>
      <c r="B3223" s="14"/>
      <c r="C3223" s="64"/>
      <c r="D3223" s="14"/>
      <c r="E3223" s="14"/>
      <c r="F3223" s="50"/>
      <c r="G3223" s="50"/>
    </row>
    <row r="3224" spans="1:7" ht="13.2">
      <c r="A3224" s="14"/>
      <c r="B3224" s="14"/>
      <c r="C3224" s="64"/>
      <c r="D3224" s="14"/>
      <c r="E3224" s="14"/>
      <c r="F3224" s="50"/>
      <c r="G3224" s="50"/>
    </row>
    <row r="3225" spans="1:7" ht="13.2">
      <c r="A3225" s="14"/>
      <c r="B3225" s="14"/>
      <c r="C3225" s="64"/>
      <c r="D3225" s="14"/>
      <c r="E3225" s="14"/>
      <c r="F3225" s="50"/>
      <c r="G3225" s="50"/>
    </row>
    <row r="3226" spans="1:7" ht="13.2">
      <c r="A3226" s="14"/>
      <c r="B3226" s="14"/>
      <c r="C3226" s="64"/>
      <c r="D3226" s="14"/>
      <c r="E3226" s="14"/>
      <c r="F3226" s="50"/>
      <c r="G3226" s="50"/>
    </row>
    <row r="3227" spans="1:7" ht="13.2">
      <c r="A3227" s="14"/>
      <c r="B3227" s="14"/>
      <c r="C3227" s="64"/>
      <c r="D3227" s="14"/>
      <c r="E3227" s="14"/>
      <c r="F3227" s="50"/>
      <c r="G3227" s="50"/>
    </row>
    <row r="3228" spans="1:7" ht="13.2">
      <c r="A3228" s="14"/>
      <c r="B3228" s="14"/>
      <c r="C3228" s="64"/>
      <c r="D3228" s="14"/>
      <c r="E3228" s="14"/>
      <c r="F3228" s="50"/>
      <c r="G3228" s="50"/>
    </row>
    <row r="3229" spans="1:7" ht="13.2">
      <c r="A3229" s="14"/>
      <c r="B3229" s="14"/>
      <c r="C3229" s="64"/>
      <c r="D3229" s="14"/>
      <c r="E3229" s="14"/>
      <c r="F3229" s="50"/>
      <c r="G3229" s="50"/>
    </row>
    <row r="3230" spans="1:7" ht="13.2">
      <c r="A3230" s="14"/>
      <c r="B3230" s="14"/>
      <c r="C3230" s="64"/>
      <c r="D3230" s="14"/>
      <c r="E3230" s="14"/>
      <c r="F3230" s="50"/>
      <c r="G3230" s="50"/>
    </row>
    <row r="3231" spans="1:7" ht="13.2">
      <c r="A3231" s="14"/>
      <c r="B3231" s="14"/>
      <c r="C3231" s="64"/>
      <c r="D3231" s="14"/>
      <c r="E3231" s="14"/>
      <c r="F3231" s="50"/>
      <c r="G3231" s="50"/>
    </row>
    <row r="3232" spans="1:7" ht="13.2">
      <c r="A3232" s="14"/>
      <c r="B3232" s="14"/>
      <c r="C3232" s="64"/>
      <c r="D3232" s="14"/>
      <c r="E3232" s="14"/>
      <c r="F3232" s="50"/>
      <c r="G3232" s="50"/>
    </row>
    <row r="3233" spans="1:7" ht="13.2">
      <c r="A3233" s="14"/>
      <c r="B3233" s="14"/>
      <c r="C3233" s="64"/>
      <c r="D3233" s="14"/>
      <c r="E3233" s="14"/>
      <c r="F3233" s="50"/>
      <c r="G3233" s="50"/>
    </row>
    <row r="3234" spans="1:7" ht="13.2">
      <c r="A3234" s="14"/>
      <c r="B3234" s="14"/>
      <c r="C3234" s="64"/>
      <c r="D3234" s="14"/>
      <c r="E3234" s="14"/>
      <c r="F3234" s="50"/>
      <c r="G3234" s="50"/>
    </row>
    <row r="3235" spans="1:7" ht="13.2">
      <c r="A3235" s="14"/>
      <c r="B3235" s="14"/>
      <c r="C3235" s="64"/>
      <c r="D3235" s="14"/>
      <c r="E3235" s="14"/>
      <c r="F3235" s="50"/>
      <c r="G3235" s="50"/>
    </row>
    <row r="3236" spans="1:7" ht="13.2">
      <c r="A3236" s="14"/>
      <c r="B3236" s="14"/>
      <c r="C3236" s="64"/>
      <c r="D3236" s="14"/>
      <c r="E3236" s="14"/>
      <c r="F3236" s="50"/>
      <c r="G3236" s="50"/>
    </row>
    <row r="3237" spans="1:7" ht="13.2">
      <c r="A3237" s="14"/>
      <c r="B3237" s="14"/>
      <c r="C3237" s="64"/>
      <c r="D3237" s="14"/>
      <c r="E3237" s="14"/>
      <c r="F3237" s="50"/>
      <c r="G3237" s="50"/>
    </row>
    <row r="3238" spans="1:7" ht="13.2">
      <c r="A3238" s="14"/>
      <c r="B3238" s="14"/>
      <c r="C3238" s="64"/>
      <c r="D3238" s="14"/>
      <c r="E3238" s="14"/>
      <c r="F3238" s="50"/>
      <c r="G3238" s="50"/>
    </row>
    <row r="3239" spans="1:7" ht="13.2">
      <c r="A3239" s="14"/>
      <c r="B3239" s="14"/>
      <c r="C3239" s="64"/>
      <c r="D3239" s="14"/>
      <c r="E3239" s="14"/>
      <c r="F3239" s="50"/>
      <c r="G3239" s="50"/>
    </row>
    <row r="3240" spans="1:7" ht="13.2">
      <c r="A3240" s="14"/>
      <c r="B3240" s="14"/>
      <c r="C3240" s="64"/>
      <c r="D3240" s="14"/>
      <c r="E3240" s="14"/>
      <c r="F3240" s="50"/>
      <c r="G3240" s="50"/>
    </row>
    <row r="3241" spans="1:7" ht="13.2">
      <c r="A3241" s="14"/>
      <c r="B3241" s="14"/>
      <c r="C3241" s="64"/>
      <c r="D3241" s="14"/>
      <c r="E3241" s="14"/>
      <c r="F3241" s="50"/>
      <c r="G3241" s="50"/>
    </row>
    <row r="3242" spans="1:7" ht="13.2">
      <c r="A3242" s="14"/>
      <c r="B3242" s="14"/>
      <c r="C3242" s="64"/>
      <c r="D3242" s="14"/>
      <c r="E3242" s="14"/>
      <c r="F3242" s="50"/>
      <c r="G3242" s="50"/>
    </row>
    <row r="3243" spans="1:7" ht="13.2">
      <c r="A3243" s="14"/>
      <c r="B3243" s="14"/>
      <c r="C3243" s="64"/>
      <c r="D3243" s="14"/>
      <c r="E3243" s="14"/>
      <c r="F3243" s="50"/>
      <c r="G3243" s="50"/>
    </row>
    <row r="3244" spans="1:7" ht="13.2">
      <c r="A3244" s="14"/>
      <c r="B3244" s="14"/>
      <c r="C3244" s="64"/>
      <c r="D3244" s="14"/>
      <c r="E3244" s="14"/>
      <c r="F3244" s="50"/>
      <c r="G3244" s="50"/>
    </row>
    <row r="3245" spans="1:7" ht="13.2">
      <c r="A3245" s="14"/>
      <c r="B3245" s="14"/>
      <c r="C3245" s="64"/>
      <c r="D3245" s="14"/>
      <c r="E3245" s="14"/>
      <c r="F3245" s="50"/>
      <c r="G3245" s="50"/>
    </row>
    <row r="3246" spans="1:7" ht="13.2">
      <c r="A3246" s="14"/>
      <c r="B3246" s="14"/>
      <c r="C3246" s="64"/>
      <c r="D3246" s="14"/>
      <c r="E3246" s="14"/>
      <c r="F3246" s="50"/>
      <c r="G3246" s="50"/>
    </row>
    <row r="3247" spans="1:7" ht="13.2">
      <c r="A3247" s="14"/>
      <c r="B3247" s="14"/>
      <c r="C3247" s="64"/>
      <c r="D3247" s="14"/>
      <c r="E3247" s="14"/>
      <c r="F3247" s="50"/>
      <c r="G3247" s="50"/>
    </row>
    <row r="3248" spans="1:7" ht="13.2">
      <c r="A3248" s="14"/>
      <c r="B3248" s="14"/>
      <c r="C3248" s="64"/>
      <c r="D3248" s="14"/>
      <c r="E3248" s="14"/>
      <c r="F3248" s="50"/>
      <c r="G3248" s="50"/>
    </row>
    <row r="3249" spans="1:7" ht="13.2">
      <c r="A3249" s="14"/>
      <c r="B3249" s="14"/>
      <c r="C3249" s="64"/>
      <c r="D3249" s="14"/>
      <c r="E3249" s="14"/>
      <c r="F3249" s="50"/>
      <c r="G3249" s="50"/>
    </row>
    <row r="3250" spans="1:7" ht="13.2">
      <c r="A3250" s="14"/>
      <c r="B3250" s="14"/>
      <c r="C3250" s="64"/>
      <c r="D3250" s="14"/>
      <c r="E3250" s="14"/>
      <c r="F3250" s="50"/>
      <c r="G3250" s="50"/>
    </row>
    <row r="3251" spans="1:7" ht="13.2">
      <c r="A3251" s="14"/>
      <c r="B3251" s="14"/>
      <c r="C3251" s="64"/>
      <c r="D3251" s="14"/>
      <c r="E3251" s="14"/>
      <c r="F3251" s="50"/>
      <c r="G3251" s="50"/>
    </row>
    <row r="3252" spans="1:7" ht="13.2">
      <c r="A3252" s="14"/>
      <c r="B3252" s="14"/>
      <c r="C3252" s="64"/>
      <c r="D3252" s="14"/>
      <c r="E3252" s="14"/>
      <c r="F3252" s="50"/>
      <c r="G3252" s="50"/>
    </row>
    <row r="3253" spans="1:7" ht="13.2">
      <c r="A3253" s="14"/>
      <c r="B3253" s="14"/>
      <c r="C3253" s="64"/>
      <c r="D3253" s="14"/>
      <c r="E3253" s="14"/>
      <c r="F3253" s="50"/>
      <c r="G3253" s="50"/>
    </row>
    <row r="3254" spans="1:7" ht="13.2">
      <c r="A3254" s="14"/>
      <c r="B3254" s="14"/>
      <c r="C3254" s="64"/>
      <c r="D3254" s="14"/>
      <c r="E3254" s="14"/>
      <c r="F3254" s="50"/>
      <c r="G3254" s="50"/>
    </row>
    <row r="3255" spans="1:7" ht="13.2">
      <c r="A3255" s="14"/>
      <c r="B3255" s="14"/>
      <c r="C3255" s="64"/>
      <c r="D3255" s="14"/>
      <c r="E3255" s="14"/>
      <c r="F3255" s="50"/>
      <c r="G3255" s="50"/>
    </row>
    <row r="3256" spans="1:7" ht="13.2">
      <c r="A3256" s="14"/>
      <c r="B3256" s="14"/>
      <c r="C3256" s="64"/>
      <c r="D3256" s="14"/>
      <c r="E3256" s="14"/>
      <c r="F3256" s="50"/>
      <c r="G3256" s="50"/>
    </row>
    <row r="3257" spans="1:7" ht="13.2">
      <c r="A3257" s="14"/>
      <c r="B3257" s="14"/>
      <c r="C3257" s="64"/>
      <c r="D3257" s="14"/>
      <c r="E3257" s="14"/>
      <c r="F3257" s="50"/>
      <c r="G3257" s="50"/>
    </row>
    <row r="3258" spans="1:7" ht="13.2">
      <c r="A3258" s="14"/>
      <c r="B3258" s="14"/>
      <c r="C3258" s="64"/>
      <c r="D3258" s="14"/>
      <c r="E3258" s="14"/>
      <c r="F3258" s="50"/>
      <c r="G3258" s="50"/>
    </row>
    <row r="3259" spans="1:7" ht="13.2">
      <c r="A3259" s="14"/>
      <c r="B3259" s="14"/>
      <c r="C3259" s="64"/>
      <c r="D3259" s="14"/>
      <c r="E3259" s="14"/>
      <c r="F3259" s="50"/>
      <c r="G3259" s="50"/>
    </row>
    <row r="3260" spans="1:7" ht="13.2">
      <c r="A3260" s="14"/>
      <c r="B3260" s="14"/>
      <c r="C3260" s="64"/>
      <c r="D3260" s="14"/>
      <c r="E3260" s="14"/>
      <c r="F3260" s="50"/>
      <c r="G3260" s="50"/>
    </row>
    <row r="3261" spans="1:7" ht="13.2">
      <c r="A3261" s="14"/>
      <c r="B3261" s="14"/>
      <c r="C3261" s="64"/>
      <c r="D3261" s="14"/>
      <c r="E3261" s="14"/>
      <c r="F3261" s="50"/>
      <c r="G3261" s="50"/>
    </row>
    <row r="3262" spans="1:7" ht="13.2">
      <c r="A3262" s="14"/>
      <c r="B3262" s="14"/>
      <c r="C3262" s="64"/>
      <c r="D3262" s="14"/>
      <c r="E3262" s="14"/>
      <c r="F3262" s="50"/>
      <c r="G3262" s="50"/>
    </row>
    <row r="3263" spans="1:7" ht="13.2">
      <c r="A3263" s="14"/>
      <c r="B3263" s="14"/>
      <c r="C3263" s="64"/>
      <c r="D3263" s="14"/>
      <c r="E3263" s="14"/>
      <c r="F3263" s="50"/>
      <c r="G3263" s="50"/>
    </row>
    <row r="3264" spans="1:7" ht="13.2">
      <c r="A3264" s="14"/>
      <c r="B3264" s="14"/>
      <c r="C3264" s="64"/>
      <c r="D3264" s="14"/>
      <c r="E3264" s="14"/>
      <c r="F3264" s="50"/>
      <c r="G3264" s="50"/>
    </row>
    <row r="3265" spans="1:7" ht="13.2">
      <c r="A3265" s="14"/>
      <c r="B3265" s="14"/>
      <c r="C3265" s="64"/>
      <c r="D3265" s="14"/>
      <c r="E3265" s="14"/>
      <c r="F3265" s="50"/>
      <c r="G3265" s="50"/>
    </row>
    <row r="3266" spans="1:7" ht="13.2">
      <c r="A3266" s="14"/>
      <c r="B3266" s="14"/>
      <c r="C3266" s="64"/>
      <c r="D3266" s="14"/>
      <c r="E3266" s="14"/>
      <c r="F3266" s="50"/>
      <c r="G3266" s="50"/>
    </row>
    <row r="3267" spans="1:7" ht="13.2">
      <c r="A3267" s="14"/>
      <c r="B3267" s="14"/>
      <c r="C3267" s="64"/>
      <c r="D3267" s="14"/>
      <c r="E3267" s="14"/>
      <c r="F3267" s="50"/>
      <c r="G3267" s="50"/>
    </row>
    <row r="3268" spans="1:7" ht="13.2">
      <c r="A3268" s="14"/>
      <c r="B3268" s="14"/>
      <c r="C3268" s="64"/>
      <c r="D3268" s="14"/>
      <c r="E3268" s="14"/>
      <c r="F3268" s="50"/>
      <c r="G3268" s="50"/>
    </row>
    <row r="3269" spans="1:7" ht="13.2">
      <c r="A3269" s="14"/>
      <c r="B3269" s="14"/>
      <c r="C3269" s="64"/>
      <c r="D3269" s="14"/>
      <c r="E3269" s="14"/>
      <c r="F3269" s="50"/>
      <c r="G3269" s="50"/>
    </row>
    <row r="3270" spans="1:7" ht="13.2">
      <c r="A3270" s="14"/>
      <c r="B3270" s="14"/>
      <c r="C3270" s="64"/>
      <c r="D3270" s="14"/>
      <c r="E3270" s="14"/>
      <c r="F3270" s="50"/>
      <c r="G3270" s="50"/>
    </row>
    <row r="3271" spans="1:7" ht="13.2">
      <c r="A3271" s="14"/>
      <c r="B3271" s="14"/>
      <c r="C3271" s="64"/>
      <c r="D3271" s="14"/>
      <c r="E3271" s="14"/>
      <c r="F3271" s="50"/>
      <c r="G3271" s="50"/>
    </row>
    <row r="3272" spans="1:7" ht="13.2">
      <c r="A3272" s="14"/>
      <c r="B3272" s="14"/>
      <c r="C3272" s="64"/>
      <c r="D3272" s="14"/>
      <c r="E3272" s="14"/>
      <c r="F3272" s="50"/>
      <c r="G3272" s="50"/>
    </row>
    <row r="3273" spans="1:7" ht="13.2">
      <c r="A3273" s="14"/>
      <c r="B3273" s="14"/>
      <c r="C3273" s="64"/>
      <c r="D3273" s="14"/>
      <c r="E3273" s="14"/>
      <c r="F3273" s="50"/>
      <c r="G3273" s="50"/>
    </row>
    <row r="3274" spans="1:7" ht="13.2">
      <c r="A3274" s="14"/>
      <c r="B3274" s="14"/>
      <c r="C3274" s="64"/>
      <c r="D3274" s="14"/>
      <c r="E3274" s="14"/>
      <c r="F3274" s="50"/>
      <c r="G3274" s="50"/>
    </row>
    <row r="3275" spans="1:7" ht="13.2">
      <c r="A3275" s="14"/>
      <c r="B3275" s="14"/>
      <c r="C3275" s="64"/>
      <c r="D3275" s="14"/>
      <c r="E3275" s="14"/>
      <c r="F3275" s="50"/>
      <c r="G3275" s="50"/>
    </row>
    <row r="3276" spans="1:7" ht="13.2">
      <c r="A3276" s="14"/>
      <c r="B3276" s="14"/>
      <c r="C3276" s="64"/>
      <c r="D3276" s="14"/>
      <c r="E3276" s="14"/>
      <c r="F3276" s="50"/>
      <c r="G3276" s="50"/>
    </row>
    <row r="3277" spans="1:7" ht="13.2">
      <c r="A3277" s="14"/>
      <c r="B3277" s="14"/>
      <c r="C3277" s="64"/>
      <c r="D3277" s="14"/>
      <c r="E3277" s="14"/>
      <c r="F3277" s="50"/>
      <c r="G3277" s="50"/>
    </row>
    <row r="3278" spans="1:7" ht="13.2">
      <c r="A3278" s="14"/>
      <c r="B3278" s="14"/>
      <c r="C3278" s="64"/>
      <c r="D3278" s="14"/>
      <c r="E3278" s="14"/>
      <c r="F3278" s="50"/>
      <c r="G3278" s="50"/>
    </row>
    <row r="3279" spans="1:7" ht="13.2">
      <c r="A3279" s="14"/>
      <c r="B3279" s="14"/>
      <c r="C3279" s="64"/>
      <c r="D3279" s="14"/>
      <c r="E3279" s="14"/>
      <c r="F3279" s="50"/>
      <c r="G3279" s="50"/>
    </row>
    <row r="3280" spans="1:7" ht="13.2">
      <c r="A3280" s="14"/>
      <c r="B3280" s="14"/>
      <c r="C3280" s="64"/>
      <c r="D3280" s="14"/>
      <c r="E3280" s="14"/>
      <c r="F3280" s="50"/>
      <c r="G3280" s="50"/>
    </row>
    <row r="3281" spans="1:7" ht="13.2">
      <c r="A3281" s="14"/>
      <c r="B3281" s="14"/>
      <c r="C3281" s="64"/>
      <c r="D3281" s="14"/>
      <c r="E3281" s="14"/>
      <c r="F3281" s="50"/>
      <c r="G3281" s="50"/>
    </row>
    <row r="3282" spans="1:7" ht="13.2">
      <c r="A3282" s="14"/>
      <c r="B3282" s="14"/>
      <c r="C3282" s="64"/>
      <c r="D3282" s="14"/>
      <c r="E3282" s="14"/>
      <c r="F3282" s="50"/>
      <c r="G3282" s="50"/>
    </row>
    <row r="3283" spans="1:7" ht="13.2">
      <c r="A3283" s="14"/>
      <c r="B3283" s="14"/>
      <c r="C3283" s="64"/>
      <c r="D3283" s="14"/>
      <c r="E3283" s="14"/>
      <c r="F3283" s="50"/>
      <c r="G3283" s="50"/>
    </row>
    <row r="3284" spans="1:7" ht="13.2">
      <c r="A3284" s="14"/>
      <c r="B3284" s="14"/>
      <c r="C3284" s="64"/>
      <c r="D3284" s="14"/>
      <c r="E3284" s="14"/>
      <c r="F3284" s="50"/>
      <c r="G3284" s="50"/>
    </row>
    <row r="3285" spans="1:7" ht="13.2">
      <c r="A3285" s="14"/>
      <c r="B3285" s="14"/>
      <c r="C3285" s="64"/>
      <c r="D3285" s="14"/>
      <c r="E3285" s="14"/>
      <c r="F3285" s="50"/>
      <c r="G3285" s="50"/>
    </row>
    <row r="3286" spans="1:7" ht="13.2">
      <c r="A3286" s="14"/>
      <c r="B3286" s="14"/>
      <c r="C3286" s="64"/>
      <c r="D3286" s="14"/>
      <c r="E3286" s="14"/>
      <c r="F3286" s="50"/>
      <c r="G3286" s="50"/>
    </row>
    <row r="3287" spans="1:7" ht="13.2">
      <c r="A3287" s="14"/>
      <c r="B3287" s="14"/>
      <c r="C3287" s="64"/>
      <c r="D3287" s="14"/>
      <c r="E3287" s="14"/>
      <c r="F3287" s="50"/>
      <c r="G3287" s="50"/>
    </row>
    <row r="3288" spans="1:7" ht="13.2">
      <c r="A3288" s="14"/>
      <c r="B3288" s="14"/>
      <c r="C3288" s="64"/>
      <c r="D3288" s="14"/>
      <c r="E3288" s="14"/>
      <c r="F3288" s="50"/>
      <c r="G3288" s="50"/>
    </row>
    <row r="3289" spans="1:7" ht="13.2">
      <c r="A3289" s="14"/>
      <c r="B3289" s="14"/>
      <c r="C3289" s="64"/>
      <c r="D3289" s="14"/>
      <c r="E3289" s="14"/>
      <c r="F3289" s="50"/>
      <c r="G3289" s="50"/>
    </row>
    <row r="3290" spans="1:7" ht="13.2">
      <c r="A3290" s="14"/>
      <c r="B3290" s="14"/>
      <c r="C3290" s="64"/>
      <c r="D3290" s="14"/>
      <c r="E3290" s="14"/>
      <c r="F3290" s="50"/>
      <c r="G3290" s="50"/>
    </row>
    <row r="3291" spans="1:7" ht="13.2">
      <c r="A3291" s="14"/>
      <c r="B3291" s="14"/>
      <c r="C3291" s="64"/>
      <c r="D3291" s="14"/>
      <c r="E3291" s="14"/>
      <c r="F3291" s="50"/>
      <c r="G3291" s="50"/>
    </row>
    <row r="3292" spans="1:7" ht="13.2">
      <c r="A3292" s="14"/>
      <c r="B3292" s="14"/>
      <c r="C3292" s="64"/>
      <c r="D3292" s="14"/>
      <c r="E3292" s="14"/>
      <c r="F3292" s="50"/>
      <c r="G3292" s="50"/>
    </row>
    <row r="3293" spans="1:7" ht="13.2">
      <c r="A3293" s="14"/>
      <c r="B3293" s="14"/>
      <c r="C3293" s="64"/>
      <c r="D3293" s="14"/>
      <c r="E3293" s="14"/>
      <c r="F3293" s="50"/>
      <c r="G3293" s="50"/>
    </row>
    <row r="3294" spans="1:7" ht="13.2">
      <c r="A3294" s="14"/>
      <c r="B3294" s="14"/>
      <c r="C3294" s="64"/>
      <c r="D3294" s="14"/>
      <c r="E3294" s="14"/>
      <c r="F3294" s="50"/>
      <c r="G3294" s="50"/>
    </row>
    <row r="3295" spans="1:7" ht="13.2">
      <c r="A3295" s="14"/>
      <c r="B3295" s="14"/>
      <c r="C3295" s="64"/>
      <c r="D3295" s="14"/>
      <c r="E3295" s="14"/>
      <c r="F3295" s="50"/>
      <c r="G3295" s="50"/>
    </row>
    <row r="3296" spans="1:7" ht="13.2">
      <c r="A3296" s="14"/>
      <c r="B3296" s="14"/>
      <c r="C3296" s="64"/>
      <c r="D3296" s="14"/>
      <c r="E3296" s="14"/>
      <c r="F3296" s="50"/>
      <c r="G3296" s="50"/>
    </row>
    <row r="3297" spans="1:7" ht="13.2">
      <c r="A3297" s="14"/>
      <c r="B3297" s="14"/>
      <c r="C3297" s="64"/>
      <c r="D3297" s="14"/>
      <c r="E3297" s="14"/>
      <c r="F3297" s="50"/>
      <c r="G3297" s="50"/>
    </row>
    <row r="3298" spans="1:7" ht="13.2">
      <c r="A3298" s="14"/>
      <c r="B3298" s="14"/>
      <c r="C3298" s="64"/>
      <c r="D3298" s="14"/>
      <c r="E3298" s="14"/>
      <c r="F3298" s="50"/>
      <c r="G3298" s="50"/>
    </row>
    <row r="3299" spans="1:7" ht="13.2">
      <c r="A3299" s="14"/>
      <c r="B3299" s="14"/>
      <c r="C3299" s="64"/>
      <c r="D3299" s="14"/>
      <c r="E3299" s="14"/>
      <c r="F3299" s="50"/>
      <c r="G3299" s="50"/>
    </row>
    <row r="3300" spans="1:7" ht="13.2">
      <c r="A3300" s="14"/>
      <c r="B3300" s="14"/>
      <c r="C3300" s="64"/>
      <c r="D3300" s="14"/>
      <c r="E3300" s="14"/>
      <c r="F3300" s="50"/>
      <c r="G3300" s="50"/>
    </row>
    <row r="3301" spans="1:7" ht="13.2">
      <c r="A3301" s="14"/>
      <c r="B3301" s="14"/>
      <c r="C3301" s="64"/>
      <c r="D3301" s="14"/>
      <c r="E3301" s="14"/>
      <c r="F3301" s="50"/>
      <c r="G3301" s="50"/>
    </row>
    <row r="3302" spans="1:7" ht="13.2">
      <c r="A3302" s="14"/>
      <c r="B3302" s="14"/>
      <c r="C3302" s="64"/>
      <c r="D3302" s="14"/>
      <c r="E3302" s="14"/>
      <c r="F3302" s="50"/>
      <c r="G3302" s="50"/>
    </row>
    <row r="3303" spans="1:7" ht="13.2">
      <c r="A3303" s="14"/>
      <c r="B3303" s="14"/>
      <c r="C3303" s="64"/>
      <c r="D3303" s="14"/>
      <c r="E3303" s="14"/>
      <c r="F3303" s="50"/>
      <c r="G3303" s="50"/>
    </row>
    <row r="3304" spans="1:7" ht="13.2">
      <c r="A3304" s="14"/>
      <c r="B3304" s="14"/>
      <c r="C3304" s="64"/>
      <c r="D3304" s="14"/>
      <c r="E3304" s="14"/>
      <c r="F3304" s="50"/>
      <c r="G3304" s="50"/>
    </row>
    <row r="3305" spans="1:7" ht="13.2">
      <c r="A3305" s="14"/>
      <c r="B3305" s="14"/>
      <c r="C3305" s="64"/>
      <c r="D3305" s="14"/>
      <c r="E3305" s="14"/>
      <c r="F3305" s="50"/>
      <c r="G3305" s="50"/>
    </row>
    <row r="3306" spans="1:7" ht="13.2">
      <c r="A3306" s="14"/>
      <c r="B3306" s="14"/>
      <c r="C3306" s="64"/>
      <c r="D3306" s="14"/>
      <c r="E3306" s="14"/>
      <c r="F3306" s="50"/>
      <c r="G3306" s="50"/>
    </row>
    <row r="3307" spans="1:7" ht="13.2">
      <c r="A3307" s="14"/>
      <c r="B3307" s="14"/>
      <c r="C3307" s="64"/>
      <c r="D3307" s="14"/>
      <c r="E3307" s="14"/>
      <c r="F3307" s="50"/>
      <c r="G3307" s="50"/>
    </row>
    <row r="3308" spans="1:7" ht="13.2">
      <c r="A3308" s="14"/>
      <c r="B3308" s="14"/>
      <c r="C3308" s="64"/>
      <c r="D3308" s="14"/>
      <c r="E3308" s="14"/>
      <c r="F3308" s="50"/>
      <c r="G3308" s="50"/>
    </row>
    <row r="3309" spans="1:7" ht="13.2">
      <c r="A3309" s="14"/>
      <c r="B3309" s="14"/>
      <c r="C3309" s="64"/>
      <c r="D3309" s="14"/>
      <c r="E3309" s="14"/>
      <c r="F3309" s="50"/>
      <c r="G3309" s="50"/>
    </row>
    <row r="3310" spans="1:7" ht="13.2">
      <c r="A3310" s="14"/>
      <c r="B3310" s="14"/>
      <c r="C3310" s="64"/>
      <c r="D3310" s="14"/>
      <c r="E3310" s="14"/>
      <c r="F3310" s="50"/>
      <c r="G3310" s="50"/>
    </row>
    <row r="3311" spans="1:7" ht="13.2">
      <c r="A3311" s="14"/>
      <c r="B3311" s="14"/>
      <c r="C3311" s="64"/>
      <c r="D3311" s="14"/>
      <c r="E3311" s="14"/>
      <c r="F3311" s="50"/>
      <c r="G3311" s="50"/>
    </row>
    <row r="3312" spans="1:7" ht="13.2">
      <c r="A3312" s="14"/>
      <c r="B3312" s="14"/>
      <c r="C3312" s="64"/>
      <c r="D3312" s="14"/>
      <c r="E3312" s="14"/>
      <c r="F3312" s="50"/>
      <c r="G3312" s="50"/>
    </row>
    <row r="3313" spans="1:7" ht="13.2">
      <c r="A3313" s="14"/>
      <c r="B3313" s="14"/>
      <c r="C3313" s="64"/>
      <c r="D3313" s="14"/>
      <c r="E3313" s="14"/>
      <c r="F3313" s="50"/>
      <c r="G3313" s="50"/>
    </row>
    <row r="3314" spans="1:7" ht="13.2">
      <c r="A3314" s="14"/>
      <c r="B3314" s="14"/>
      <c r="C3314" s="64"/>
      <c r="D3314" s="14"/>
      <c r="E3314" s="14"/>
      <c r="F3314" s="50"/>
      <c r="G3314" s="50"/>
    </row>
    <row r="3315" spans="1:7" ht="13.2">
      <c r="A3315" s="14"/>
      <c r="B3315" s="14"/>
      <c r="C3315" s="64"/>
      <c r="D3315" s="14"/>
      <c r="E3315" s="14"/>
      <c r="F3315" s="50"/>
      <c r="G3315" s="50"/>
    </row>
    <row r="3316" spans="1:7" ht="13.2">
      <c r="A3316" s="14"/>
      <c r="B3316" s="14"/>
      <c r="C3316" s="64"/>
      <c r="D3316" s="14"/>
      <c r="E3316" s="14"/>
      <c r="F3316" s="50"/>
      <c r="G3316" s="50"/>
    </row>
    <row r="3317" spans="1:7" ht="13.2">
      <c r="A3317" s="14"/>
      <c r="B3317" s="14"/>
      <c r="C3317" s="64"/>
      <c r="D3317" s="14"/>
      <c r="E3317" s="14"/>
      <c r="F3317" s="50"/>
      <c r="G3317" s="50"/>
    </row>
    <row r="3318" spans="1:7" ht="13.2">
      <c r="A3318" s="14"/>
      <c r="B3318" s="14"/>
      <c r="C3318" s="64"/>
      <c r="D3318" s="14"/>
      <c r="E3318" s="14"/>
      <c r="F3318" s="50"/>
      <c r="G3318" s="50"/>
    </row>
    <row r="3319" spans="1:7" ht="13.2">
      <c r="A3319" s="14"/>
      <c r="B3319" s="14"/>
      <c r="C3319" s="64"/>
      <c r="D3319" s="14"/>
      <c r="E3319" s="14"/>
      <c r="F3319" s="50"/>
      <c r="G3319" s="50"/>
    </row>
    <row r="3320" spans="1:7" ht="13.2">
      <c r="A3320" s="14"/>
      <c r="B3320" s="14"/>
      <c r="C3320" s="64"/>
      <c r="D3320" s="14"/>
      <c r="E3320" s="14"/>
      <c r="F3320" s="50"/>
      <c r="G3320" s="50"/>
    </row>
    <row r="3321" spans="1:7" ht="13.2">
      <c r="A3321" s="14"/>
      <c r="B3321" s="14"/>
      <c r="C3321" s="64"/>
      <c r="D3321" s="14"/>
      <c r="E3321" s="14"/>
      <c r="F3321" s="50"/>
      <c r="G3321" s="50"/>
    </row>
    <row r="3322" spans="1:7" ht="13.2">
      <c r="A3322" s="14"/>
      <c r="B3322" s="14"/>
      <c r="C3322" s="64"/>
      <c r="D3322" s="14"/>
      <c r="E3322" s="14"/>
      <c r="F3322" s="50"/>
      <c r="G3322" s="50"/>
    </row>
    <row r="3323" spans="1:7" ht="13.2">
      <c r="A3323" s="14"/>
      <c r="B3323" s="14"/>
      <c r="C3323" s="64"/>
      <c r="D3323" s="14"/>
      <c r="E3323" s="14"/>
      <c r="F3323" s="50"/>
      <c r="G3323" s="50"/>
    </row>
    <row r="3324" spans="1:7" ht="13.2">
      <c r="A3324" s="14"/>
      <c r="B3324" s="14"/>
      <c r="C3324" s="64"/>
      <c r="D3324" s="14"/>
      <c r="E3324" s="14"/>
      <c r="F3324" s="50"/>
      <c r="G3324" s="50"/>
    </row>
    <row r="3325" spans="1:7" ht="13.2">
      <c r="A3325" s="14"/>
      <c r="B3325" s="14"/>
      <c r="C3325" s="64"/>
      <c r="D3325" s="14"/>
      <c r="E3325" s="14"/>
      <c r="F3325" s="50"/>
      <c r="G3325" s="50"/>
    </row>
    <row r="3326" spans="1:7" ht="13.2">
      <c r="A3326" s="14"/>
      <c r="B3326" s="14"/>
      <c r="C3326" s="64"/>
      <c r="D3326" s="14"/>
      <c r="E3326" s="14"/>
      <c r="F3326" s="50"/>
      <c r="G3326" s="50"/>
    </row>
    <row r="3327" spans="1:7" ht="13.2">
      <c r="A3327" s="14"/>
      <c r="B3327" s="14"/>
      <c r="C3327" s="64"/>
      <c r="D3327" s="14"/>
      <c r="E3327" s="14"/>
      <c r="F3327" s="50"/>
      <c r="G3327" s="50"/>
    </row>
    <row r="3328" spans="1:7" ht="13.2">
      <c r="A3328" s="14"/>
      <c r="B3328" s="14"/>
      <c r="C3328" s="64"/>
      <c r="D3328" s="14"/>
      <c r="E3328" s="14"/>
      <c r="F3328" s="50"/>
      <c r="G3328" s="50"/>
    </row>
    <row r="3329" spans="1:7" ht="13.2">
      <c r="A3329" s="14"/>
      <c r="B3329" s="14"/>
      <c r="C3329" s="64"/>
      <c r="D3329" s="14"/>
      <c r="E3329" s="14"/>
      <c r="F3329" s="50"/>
      <c r="G3329" s="50"/>
    </row>
    <row r="3330" spans="1:7" ht="13.2">
      <c r="A3330" s="14"/>
      <c r="B3330" s="14"/>
      <c r="C3330" s="64"/>
      <c r="D3330" s="14"/>
      <c r="E3330" s="14"/>
      <c r="F3330" s="50"/>
      <c r="G3330" s="50"/>
    </row>
    <row r="3331" spans="1:7" ht="13.2">
      <c r="A3331" s="14"/>
      <c r="B3331" s="14"/>
      <c r="C3331" s="64"/>
      <c r="D3331" s="14"/>
      <c r="E3331" s="14"/>
      <c r="F3331" s="50"/>
      <c r="G3331" s="50"/>
    </row>
    <row r="3332" spans="1:7" ht="13.2">
      <c r="A3332" s="14"/>
      <c r="B3332" s="14"/>
      <c r="C3332" s="64"/>
      <c r="D3332" s="14"/>
      <c r="E3332" s="14"/>
      <c r="F3332" s="50"/>
      <c r="G3332" s="50"/>
    </row>
    <row r="3333" spans="1:7" ht="13.2">
      <c r="A3333" s="14"/>
      <c r="B3333" s="14"/>
      <c r="C3333" s="64"/>
      <c r="D3333" s="14"/>
      <c r="E3333" s="14"/>
      <c r="F3333" s="50"/>
      <c r="G3333" s="50"/>
    </row>
    <row r="3334" spans="1:7" ht="13.2">
      <c r="A3334" s="14"/>
      <c r="B3334" s="14"/>
      <c r="C3334" s="64"/>
      <c r="D3334" s="14"/>
      <c r="E3334" s="14"/>
      <c r="F3334" s="50"/>
      <c r="G3334" s="50"/>
    </row>
    <row r="3335" spans="1:7" ht="13.2">
      <c r="A3335" s="14"/>
      <c r="B3335" s="14"/>
      <c r="C3335" s="64"/>
      <c r="D3335" s="14"/>
      <c r="E3335" s="14"/>
      <c r="F3335" s="50"/>
      <c r="G3335" s="50"/>
    </row>
    <row r="3336" spans="1:7" ht="13.2">
      <c r="A3336" s="14"/>
      <c r="B3336" s="14"/>
      <c r="C3336" s="64"/>
      <c r="D3336" s="14"/>
      <c r="E3336" s="14"/>
      <c r="F3336" s="50"/>
      <c r="G3336" s="50"/>
    </row>
    <row r="3337" spans="1:7" ht="13.2">
      <c r="A3337" s="14"/>
      <c r="B3337" s="14"/>
      <c r="C3337" s="64"/>
      <c r="D3337" s="14"/>
      <c r="E3337" s="14"/>
      <c r="F3337" s="50"/>
      <c r="G3337" s="50"/>
    </row>
    <row r="3338" spans="1:7" ht="13.2">
      <c r="A3338" s="14"/>
      <c r="B3338" s="14"/>
      <c r="C3338" s="64"/>
      <c r="D3338" s="14"/>
      <c r="E3338" s="14"/>
      <c r="F3338" s="50"/>
      <c r="G3338" s="50"/>
    </row>
    <row r="3339" spans="1:7" ht="13.2">
      <c r="A3339" s="14"/>
      <c r="B3339" s="14"/>
      <c r="C3339" s="64"/>
      <c r="D3339" s="14"/>
      <c r="E3339" s="14"/>
      <c r="F3339" s="50"/>
      <c r="G3339" s="50"/>
    </row>
    <row r="3340" spans="1:7" ht="13.2">
      <c r="A3340" s="14"/>
      <c r="B3340" s="14"/>
      <c r="C3340" s="64"/>
      <c r="D3340" s="14"/>
      <c r="E3340" s="14"/>
      <c r="F3340" s="50"/>
      <c r="G3340" s="50"/>
    </row>
    <row r="3341" spans="1:7" ht="13.2">
      <c r="A3341" s="14"/>
      <c r="B3341" s="14"/>
      <c r="C3341" s="64"/>
      <c r="D3341" s="14"/>
      <c r="E3341" s="14"/>
      <c r="F3341" s="50"/>
      <c r="G3341" s="50"/>
    </row>
    <row r="3342" spans="1:7" ht="13.2">
      <c r="A3342" s="14"/>
      <c r="B3342" s="14"/>
      <c r="C3342" s="64"/>
      <c r="D3342" s="14"/>
      <c r="E3342" s="14"/>
      <c r="F3342" s="50"/>
      <c r="G3342" s="50"/>
    </row>
    <row r="3343" spans="1:7" ht="13.2">
      <c r="A3343" s="14"/>
      <c r="B3343" s="14"/>
      <c r="C3343" s="64"/>
      <c r="D3343" s="14"/>
      <c r="E3343" s="14"/>
      <c r="F3343" s="50"/>
      <c r="G3343" s="50"/>
    </row>
    <row r="3344" spans="1:7" ht="13.2">
      <c r="A3344" s="14"/>
      <c r="B3344" s="14"/>
      <c r="C3344" s="64"/>
      <c r="D3344" s="14"/>
      <c r="E3344" s="14"/>
      <c r="F3344" s="50"/>
      <c r="G3344" s="50"/>
    </row>
    <row r="3345" spans="1:7" ht="13.2">
      <c r="A3345" s="14"/>
      <c r="B3345" s="14"/>
      <c r="C3345" s="64"/>
      <c r="D3345" s="14"/>
      <c r="E3345" s="14"/>
      <c r="F3345" s="50"/>
      <c r="G3345" s="50"/>
    </row>
    <row r="3346" spans="1:7" ht="13.2">
      <c r="A3346" s="14"/>
      <c r="B3346" s="14"/>
      <c r="C3346" s="64"/>
      <c r="D3346" s="14"/>
      <c r="E3346" s="14"/>
      <c r="F3346" s="50"/>
      <c r="G3346" s="50"/>
    </row>
    <row r="3347" spans="1:7" ht="13.2">
      <c r="A3347" s="14"/>
      <c r="B3347" s="14"/>
      <c r="C3347" s="64"/>
      <c r="D3347" s="14"/>
      <c r="E3347" s="14"/>
      <c r="F3347" s="50"/>
      <c r="G3347" s="50"/>
    </row>
    <row r="3348" spans="1:7" ht="13.2">
      <c r="A3348" s="14"/>
      <c r="B3348" s="14"/>
      <c r="C3348" s="64"/>
      <c r="D3348" s="14"/>
      <c r="E3348" s="14"/>
      <c r="F3348" s="50"/>
      <c r="G3348" s="50"/>
    </row>
    <row r="3349" spans="1:7" ht="13.2">
      <c r="A3349" s="14"/>
      <c r="B3349" s="14"/>
      <c r="C3349" s="64"/>
      <c r="D3349" s="14"/>
      <c r="E3349" s="14"/>
      <c r="F3349" s="50"/>
      <c r="G3349" s="50"/>
    </row>
    <row r="3350" spans="1:7" ht="13.2">
      <c r="A3350" s="14"/>
      <c r="B3350" s="14"/>
      <c r="C3350" s="64"/>
      <c r="D3350" s="14"/>
      <c r="E3350" s="14"/>
      <c r="F3350" s="50"/>
      <c r="G3350" s="50"/>
    </row>
    <row r="3351" spans="1:7" ht="13.2">
      <c r="A3351" s="14"/>
      <c r="B3351" s="14"/>
      <c r="C3351" s="64"/>
      <c r="D3351" s="14"/>
      <c r="E3351" s="14"/>
      <c r="F3351" s="50"/>
      <c r="G3351" s="50"/>
    </row>
    <row r="3352" spans="1:7" ht="13.2">
      <c r="A3352" s="14"/>
      <c r="B3352" s="14"/>
      <c r="C3352" s="64"/>
      <c r="D3352" s="14"/>
      <c r="E3352" s="14"/>
      <c r="F3352" s="50"/>
      <c r="G3352" s="50"/>
    </row>
    <row r="3353" spans="1:7" ht="13.2">
      <c r="A3353" s="14"/>
      <c r="B3353" s="14"/>
      <c r="C3353" s="64"/>
      <c r="D3353" s="14"/>
      <c r="E3353" s="14"/>
      <c r="F3353" s="50"/>
      <c r="G3353" s="50"/>
    </row>
    <row r="3354" spans="1:7" ht="13.2">
      <c r="A3354" s="14"/>
      <c r="B3354" s="14"/>
      <c r="C3354" s="64"/>
      <c r="D3354" s="14"/>
      <c r="E3354" s="14"/>
      <c r="F3354" s="50"/>
      <c r="G3354" s="50"/>
    </row>
    <row r="3355" spans="1:7" ht="13.2">
      <c r="A3355" s="14"/>
      <c r="B3355" s="14"/>
      <c r="C3355" s="64"/>
      <c r="D3355" s="14"/>
      <c r="E3355" s="14"/>
      <c r="F3355" s="50"/>
      <c r="G3355" s="50"/>
    </row>
    <row r="3356" spans="1:7" ht="13.2">
      <c r="A3356" s="14"/>
      <c r="B3356" s="14"/>
      <c r="C3356" s="64"/>
      <c r="D3356" s="14"/>
      <c r="E3356" s="14"/>
      <c r="F3356" s="50"/>
      <c r="G3356" s="50"/>
    </row>
    <row r="3357" spans="1:7" ht="13.2">
      <c r="A3357" s="14"/>
      <c r="B3357" s="14"/>
      <c r="C3357" s="64"/>
      <c r="D3357" s="14"/>
      <c r="E3357" s="14"/>
      <c r="F3357" s="50"/>
      <c r="G3357" s="50"/>
    </row>
    <row r="3358" spans="1:7" ht="13.2">
      <c r="A3358" s="14"/>
      <c r="B3358" s="14"/>
      <c r="C3358" s="64"/>
      <c r="D3358" s="14"/>
      <c r="E3358" s="14"/>
      <c r="F3358" s="50"/>
      <c r="G3358" s="50"/>
    </row>
    <row r="3359" spans="1:7" ht="13.2">
      <c r="A3359" s="14"/>
      <c r="B3359" s="14"/>
      <c r="C3359" s="64"/>
      <c r="D3359" s="14"/>
      <c r="E3359" s="14"/>
      <c r="F3359" s="50"/>
      <c r="G3359" s="50"/>
    </row>
    <row r="3360" spans="1:7" ht="13.2">
      <c r="A3360" s="14"/>
      <c r="B3360" s="14"/>
      <c r="C3360" s="64"/>
      <c r="D3360" s="14"/>
      <c r="E3360" s="14"/>
      <c r="F3360" s="50"/>
      <c r="G3360" s="50"/>
    </row>
    <row r="3361" spans="1:7" ht="13.2">
      <c r="A3361" s="14"/>
      <c r="B3361" s="14"/>
      <c r="C3361" s="64"/>
      <c r="D3361" s="14"/>
      <c r="E3361" s="14"/>
      <c r="F3361" s="50"/>
      <c r="G3361" s="50"/>
    </row>
    <row r="3362" spans="1:7" ht="13.2">
      <c r="A3362" s="14"/>
      <c r="B3362" s="14"/>
      <c r="C3362" s="64"/>
      <c r="D3362" s="14"/>
      <c r="E3362" s="14"/>
      <c r="F3362" s="50"/>
      <c r="G3362" s="50"/>
    </row>
    <row r="3363" spans="1:7" ht="13.2">
      <c r="A3363" s="14"/>
      <c r="B3363" s="14"/>
      <c r="C3363" s="64"/>
      <c r="D3363" s="14"/>
      <c r="E3363" s="14"/>
      <c r="F3363" s="50"/>
      <c r="G3363" s="50"/>
    </row>
    <row r="3364" spans="1:7" ht="13.2">
      <c r="A3364" s="14"/>
      <c r="B3364" s="14"/>
      <c r="C3364" s="64"/>
      <c r="D3364" s="14"/>
      <c r="E3364" s="14"/>
      <c r="F3364" s="50"/>
      <c r="G3364" s="50"/>
    </row>
    <row r="3365" spans="1:7" ht="13.2">
      <c r="A3365" s="14"/>
      <c r="B3365" s="14"/>
      <c r="C3365" s="64"/>
      <c r="D3365" s="14"/>
      <c r="E3365" s="14"/>
      <c r="F3365" s="50"/>
      <c r="G3365" s="50"/>
    </row>
    <row r="3366" spans="1:7" ht="13.2">
      <c r="A3366" s="14"/>
      <c r="B3366" s="14"/>
      <c r="C3366" s="64"/>
      <c r="D3366" s="14"/>
      <c r="E3366" s="14"/>
      <c r="F3366" s="50"/>
      <c r="G3366" s="50"/>
    </row>
    <row r="3367" spans="1:7" ht="13.2">
      <c r="A3367" s="14"/>
      <c r="B3367" s="14"/>
      <c r="C3367" s="64"/>
      <c r="D3367" s="14"/>
      <c r="E3367" s="14"/>
      <c r="F3367" s="50"/>
      <c r="G3367" s="50"/>
    </row>
    <row r="3368" spans="1:7" ht="13.2">
      <c r="A3368" s="14"/>
      <c r="B3368" s="14"/>
      <c r="C3368" s="64"/>
      <c r="D3368" s="14"/>
      <c r="E3368" s="14"/>
      <c r="F3368" s="50"/>
      <c r="G3368" s="50"/>
    </row>
    <row r="3369" spans="1:7" ht="13.2">
      <c r="A3369" s="14"/>
      <c r="B3369" s="14"/>
      <c r="C3369" s="64"/>
      <c r="D3369" s="14"/>
      <c r="E3369" s="14"/>
      <c r="F3369" s="50"/>
      <c r="G3369" s="50"/>
    </row>
    <row r="3370" spans="1:7" ht="13.2">
      <c r="A3370" s="14"/>
      <c r="B3370" s="14"/>
      <c r="C3370" s="64"/>
      <c r="D3370" s="14"/>
      <c r="E3370" s="14"/>
      <c r="F3370" s="50"/>
      <c r="G3370" s="50"/>
    </row>
    <row r="3371" spans="1:7" ht="13.2">
      <c r="A3371" s="14"/>
      <c r="B3371" s="14"/>
      <c r="C3371" s="64"/>
      <c r="D3371" s="14"/>
      <c r="E3371" s="14"/>
      <c r="F3371" s="50"/>
      <c r="G3371" s="50"/>
    </row>
    <row r="3372" spans="1:7" ht="13.2">
      <c r="A3372" s="14"/>
      <c r="B3372" s="14"/>
      <c r="C3372" s="64"/>
      <c r="D3372" s="14"/>
      <c r="E3372" s="14"/>
      <c r="F3372" s="50"/>
      <c r="G3372" s="50"/>
    </row>
    <row r="3373" spans="1:7" ht="13.2">
      <c r="A3373" s="14"/>
      <c r="B3373" s="14"/>
      <c r="C3373" s="64"/>
      <c r="D3373" s="14"/>
      <c r="E3373" s="14"/>
      <c r="F3373" s="50"/>
      <c r="G3373" s="50"/>
    </row>
    <row r="3374" spans="1:7" ht="13.2">
      <c r="A3374" s="14"/>
      <c r="B3374" s="14"/>
      <c r="C3374" s="64"/>
      <c r="D3374" s="14"/>
      <c r="E3374" s="14"/>
      <c r="F3374" s="50"/>
      <c r="G3374" s="50"/>
    </row>
    <row r="3375" spans="1:7" ht="13.2">
      <c r="A3375" s="14"/>
      <c r="B3375" s="14"/>
      <c r="C3375" s="64"/>
      <c r="D3375" s="14"/>
      <c r="E3375" s="14"/>
      <c r="F3375" s="50"/>
      <c r="G3375" s="50"/>
    </row>
    <row r="3376" spans="1:7" ht="13.2">
      <c r="A3376" s="14"/>
      <c r="B3376" s="14"/>
      <c r="C3376" s="64"/>
      <c r="D3376" s="14"/>
      <c r="E3376" s="14"/>
      <c r="F3376" s="50"/>
      <c r="G3376" s="50"/>
    </row>
    <row r="3377" spans="1:7" ht="13.2">
      <c r="A3377" s="14"/>
      <c r="B3377" s="14"/>
      <c r="C3377" s="64"/>
      <c r="D3377" s="14"/>
      <c r="E3377" s="14"/>
      <c r="F3377" s="50"/>
      <c r="G3377" s="50"/>
    </row>
    <row r="3378" spans="1:7" ht="13.2">
      <c r="A3378" s="14"/>
      <c r="B3378" s="14"/>
      <c r="C3378" s="64"/>
      <c r="D3378" s="14"/>
      <c r="E3378" s="14"/>
      <c r="F3378" s="50"/>
      <c r="G3378" s="50"/>
    </row>
    <row r="3379" spans="1:7" ht="13.2">
      <c r="A3379" s="14"/>
      <c r="B3379" s="14"/>
      <c r="C3379" s="64"/>
      <c r="D3379" s="14"/>
      <c r="E3379" s="14"/>
      <c r="F3379" s="50"/>
      <c r="G3379" s="50"/>
    </row>
    <row r="3380" spans="1:7" ht="13.2">
      <c r="A3380" s="14"/>
      <c r="B3380" s="14"/>
      <c r="C3380" s="64"/>
      <c r="D3380" s="14"/>
      <c r="E3380" s="14"/>
      <c r="F3380" s="50"/>
      <c r="G3380" s="50"/>
    </row>
    <row r="3381" spans="1:7" ht="13.2">
      <c r="A3381" s="14"/>
      <c r="B3381" s="14"/>
      <c r="C3381" s="64"/>
      <c r="D3381" s="14"/>
      <c r="E3381" s="14"/>
      <c r="F3381" s="50"/>
      <c r="G3381" s="50"/>
    </row>
    <row r="3382" spans="1:7" ht="13.2">
      <c r="A3382" s="14"/>
      <c r="B3382" s="14"/>
      <c r="C3382" s="64"/>
      <c r="D3382" s="14"/>
      <c r="E3382" s="14"/>
      <c r="F3382" s="50"/>
      <c r="G3382" s="50"/>
    </row>
    <row r="3383" spans="1:7" ht="13.2">
      <c r="A3383" s="14"/>
      <c r="B3383" s="14"/>
      <c r="C3383" s="64"/>
      <c r="D3383" s="14"/>
      <c r="E3383" s="14"/>
      <c r="F3383" s="50"/>
      <c r="G3383" s="50"/>
    </row>
    <row r="3384" spans="1:7" ht="13.2">
      <c r="A3384" s="14"/>
      <c r="B3384" s="14"/>
      <c r="C3384" s="64"/>
      <c r="D3384" s="14"/>
      <c r="E3384" s="14"/>
      <c r="F3384" s="50"/>
      <c r="G3384" s="50"/>
    </row>
    <row r="3385" spans="1:7" ht="13.2">
      <c r="A3385" s="14"/>
      <c r="B3385" s="14"/>
      <c r="C3385" s="64"/>
      <c r="D3385" s="14"/>
      <c r="E3385" s="14"/>
      <c r="F3385" s="50"/>
      <c r="G3385" s="50"/>
    </row>
    <row r="3386" spans="1:7" ht="13.2">
      <c r="A3386" s="14"/>
      <c r="B3386" s="14"/>
      <c r="C3386" s="64"/>
      <c r="D3386" s="14"/>
      <c r="E3386" s="14"/>
      <c r="F3386" s="50"/>
      <c r="G3386" s="50"/>
    </row>
    <row r="3387" spans="1:7" ht="13.2">
      <c r="A3387" s="14"/>
      <c r="B3387" s="14"/>
      <c r="C3387" s="64"/>
      <c r="D3387" s="14"/>
      <c r="E3387" s="14"/>
      <c r="F3387" s="50"/>
      <c r="G3387" s="50"/>
    </row>
    <row r="3388" spans="1:7" ht="13.2">
      <c r="A3388" s="14"/>
      <c r="B3388" s="14"/>
      <c r="C3388" s="64"/>
      <c r="D3388" s="14"/>
      <c r="E3388" s="14"/>
      <c r="F3388" s="50"/>
      <c r="G3388" s="50"/>
    </row>
    <row r="3389" spans="1:7" ht="13.2">
      <c r="A3389" s="14"/>
      <c r="B3389" s="14"/>
      <c r="C3389" s="64"/>
      <c r="D3389" s="14"/>
      <c r="E3389" s="14"/>
      <c r="F3389" s="50"/>
      <c r="G3389" s="50"/>
    </row>
    <row r="3390" spans="1:7" ht="13.2">
      <c r="A3390" s="14"/>
      <c r="B3390" s="14"/>
      <c r="C3390" s="64"/>
      <c r="D3390" s="14"/>
      <c r="E3390" s="14"/>
      <c r="F3390" s="50"/>
      <c r="G3390" s="50"/>
    </row>
    <row r="3391" spans="1:7" ht="13.2">
      <c r="A3391" s="14"/>
      <c r="B3391" s="14"/>
      <c r="C3391" s="64"/>
      <c r="D3391" s="14"/>
      <c r="E3391" s="14"/>
      <c r="F3391" s="50"/>
      <c r="G3391" s="50"/>
    </row>
    <row r="3392" spans="1:7" ht="13.2">
      <c r="A3392" s="14"/>
      <c r="B3392" s="14"/>
      <c r="C3392" s="64"/>
      <c r="D3392" s="14"/>
      <c r="E3392" s="14"/>
      <c r="F3392" s="50"/>
      <c r="G3392" s="50"/>
    </row>
    <row r="3393" spans="1:7" ht="13.2">
      <c r="A3393" s="14"/>
      <c r="B3393" s="14"/>
      <c r="C3393" s="64"/>
      <c r="D3393" s="14"/>
      <c r="E3393" s="14"/>
      <c r="F3393" s="50"/>
      <c r="G3393" s="50"/>
    </row>
    <row r="3394" spans="1:7" ht="13.2">
      <c r="A3394" s="14"/>
      <c r="B3394" s="14"/>
      <c r="C3394" s="64"/>
      <c r="D3394" s="14"/>
      <c r="E3394" s="14"/>
      <c r="F3394" s="50"/>
      <c r="G3394" s="50"/>
    </row>
    <row r="3395" spans="1:7" ht="13.2">
      <c r="A3395" s="14"/>
      <c r="B3395" s="14"/>
      <c r="C3395" s="64"/>
      <c r="D3395" s="14"/>
      <c r="E3395" s="14"/>
      <c r="F3395" s="50"/>
      <c r="G3395" s="50"/>
    </row>
    <row r="3396" spans="1:7" ht="13.2">
      <c r="A3396" s="14"/>
      <c r="B3396" s="14"/>
      <c r="C3396" s="64"/>
      <c r="D3396" s="14"/>
      <c r="E3396" s="14"/>
      <c r="F3396" s="50"/>
      <c r="G3396" s="50"/>
    </row>
    <row r="3397" spans="1:7" ht="13.2">
      <c r="A3397" s="14"/>
      <c r="B3397" s="14"/>
      <c r="C3397" s="64"/>
      <c r="D3397" s="14"/>
      <c r="E3397" s="14"/>
      <c r="F3397" s="50"/>
      <c r="G3397" s="50"/>
    </row>
    <row r="3398" spans="1:7" ht="13.2">
      <c r="A3398" s="14"/>
      <c r="B3398" s="14"/>
      <c r="C3398" s="64"/>
      <c r="D3398" s="14"/>
      <c r="E3398" s="14"/>
      <c r="F3398" s="50"/>
      <c r="G3398" s="50"/>
    </row>
    <row r="3399" spans="1:7" ht="13.2">
      <c r="A3399" s="14"/>
      <c r="B3399" s="14"/>
      <c r="C3399" s="64"/>
      <c r="D3399" s="14"/>
      <c r="E3399" s="14"/>
      <c r="F3399" s="50"/>
      <c r="G3399" s="50"/>
    </row>
    <row r="3400" spans="1:7" ht="13.2">
      <c r="A3400" s="14"/>
      <c r="B3400" s="14"/>
      <c r="C3400" s="64"/>
      <c r="D3400" s="14"/>
      <c r="E3400" s="14"/>
      <c r="F3400" s="50"/>
      <c r="G3400" s="50"/>
    </row>
    <row r="3401" spans="1:7" ht="13.2">
      <c r="A3401" s="14"/>
      <c r="B3401" s="14"/>
      <c r="C3401" s="64"/>
      <c r="D3401" s="14"/>
      <c r="E3401" s="14"/>
      <c r="F3401" s="50"/>
      <c r="G3401" s="50"/>
    </row>
    <row r="3402" spans="1:7" ht="13.2">
      <c r="A3402" s="14"/>
      <c r="B3402" s="14"/>
      <c r="C3402" s="64"/>
      <c r="D3402" s="14"/>
      <c r="E3402" s="14"/>
      <c r="F3402" s="50"/>
      <c r="G3402" s="50"/>
    </row>
    <row r="3403" spans="1:7" ht="13.2">
      <c r="A3403" s="14"/>
      <c r="B3403" s="14"/>
      <c r="C3403" s="64"/>
      <c r="D3403" s="14"/>
      <c r="E3403" s="14"/>
      <c r="F3403" s="50"/>
      <c r="G3403" s="50"/>
    </row>
    <row r="3404" spans="1:7" ht="13.2">
      <c r="A3404" s="14"/>
      <c r="B3404" s="14"/>
      <c r="C3404" s="64"/>
      <c r="D3404" s="14"/>
      <c r="E3404" s="14"/>
      <c r="F3404" s="50"/>
      <c r="G3404" s="50"/>
    </row>
    <row r="3405" spans="1:7" ht="13.2">
      <c r="A3405" s="14"/>
      <c r="B3405" s="14"/>
      <c r="C3405" s="64"/>
      <c r="D3405" s="14"/>
      <c r="E3405" s="14"/>
      <c r="F3405" s="50"/>
      <c r="G3405" s="50"/>
    </row>
    <row r="3406" spans="1:7" ht="13.2">
      <c r="A3406" s="14"/>
      <c r="B3406" s="14"/>
      <c r="C3406" s="64"/>
      <c r="D3406" s="14"/>
      <c r="E3406" s="14"/>
      <c r="F3406" s="50"/>
      <c r="G3406" s="50"/>
    </row>
    <row r="3407" spans="1:7" ht="13.2">
      <c r="A3407" s="14"/>
      <c r="B3407" s="14"/>
      <c r="C3407" s="64"/>
      <c r="D3407" s="14"/>
      <c r="E3407" s="14"/>
      <c r="F3407" s="50"/>
      <c r="G3407" s="50"/>
    </row>
    <row r="3408" spans="1:7" ht="13.2">
      <c r="A3408" s="14"/>
      <c r="B3408" s="14"/>
      <c r="C3408" s="64"/>
      <c r="D3408" s="14"/>
      <c r="E3408" s="14"/>
      <c r="F3408" s="50"/>
      <c r="G3408" s="50"/>
    </row>
    <row r="3409" spans="1:7" ht="13.2">
      <c r="A3409" s="14"/>
      <c r="B3409" s="14"/>
      <c r="C3409" s="64"/>
      <c r="D3409" s="14"/>
      <c r="E3409" s="14"/>
      <c r="F3409" s="50"/>
      <c r="G3409" s="50"/>
    </row>
    <row r="3410" spans="1:7" ht="13.2">
      <c r="A3410" s="14"/>
      <c r="B3410" s="14"/>
      <c r="C3410" s="64"/>
      <c r="D3410" s="14"/>
      <c r="E3410" s="14"/>
      <c r="F3410" s="50"/>
      <c r="G3410" s="50"/>
    </row>
    <row r="3411" spans="1:7" ht="13.2">
      <c r="A3411" s="14"/>
      <c r="B3411" s="14"/>
      <c r="C3411" s="64"/>
      <c r="D3411" s="14"/>
      <c r="E3411" s="14"/>
      <c r="F3411" s="50"/>
      <c r="G3411" s="50"/>
    </row>
    <row r="3412" spans="1:7" ht="13.2">
      <c r="A3412" s="14"/>
      <c r="B3412" s="14"/>
      <c r="C3412" s="64"/>
      <c r="D3412" s="14"/>
      <c r="E3412" s="14"/>
      <c r="F3412" s="50"/>
      <c r="G3412" s="50"/>
    </row>
    <row r="3413" spans="1:7" ht="13.2">
      <c r="A3413" s="14"/>
      <c r="B3413" s="14"/>
      <c r="C3413" s="64"/>
      <c r="D3413" s="14"/>
      <c r="E3413" s="14"/>
      <c r="F3413" s="50"/>
      <c r="G3413" s="50"/>
    </row>
    <row r="3414" spans="1:7" ht="13.2">
      <c r="A3414" s="14"/>
      <c r="B3414" s="14"/>
      <c r="C3414" s="64"/>
      <c r="D3414" s="14"/>
      <c r="E3414" s="14"/>
      <c r="F3414" s="50"/>
      <c r="G3414" s="50"/>
    </row>
    <row r="3415" spans="1:7" ht="13.2">
      <c r="A3415" s="14"/>
      <c r="B3415" s="14"/>
      <c r="C3415" s="64"/>
      <c r="D3415" s="14"/>
      <c r="E3415" s="14"/>
      <c r="F3415" s="50"/>
      <c r="G3415" s="50"/>
    </row>
    <row r="3416" spans="1:7" ht="13.2">
      <c r="A3416" s="14"/>
      <c r="B3416" s="14"/>
      <c r="C3416" s="64"/>
      <c r="D3416" s="14"/>
      <c r="E3416" s="14"/>
      <c r="F3416" s="50"/>
      <c r="G3416" s="50"/>
    </row>
    <row r="3417" spans="1:7" ht="13.2">
      <c r="A3417" s="14"/>
      <c r="B3417" s="14"/>
      <c r="C3417" s="64"/>
      <c r="D3417" s="14"/>
      <c r="E3417" s="14"/>
      <c r="F3417" s="50"/>
      <c r="G3417" s="50"/>
    </row>
    <row r="3418" spans="1:7" ht="13.2">
      <c r="A3418" s="14"/>
      <c r="B3418" s="14"/>
      <c r="C3418" s="64"/>
      <c r="D3418" s="14"/>
      <c r="E3418" s="14"/>
      <c r="F3418" s="50"/>
      <c r="G3418" s="50"/>
    </row>
    <row r="3419" spans="1:7" ht="13.2">
      <c r="A3419" s="14"/>
      <c r="B3419" s="14"/>
      <c r="C3419" s="64"/>
      <c r="D3419" s="14"/>
      <c r="E3419" s="14"/>
      <c r="F3419" s="50"/>
      <c r="G3419" s="50"/>
    </row>
    <row r="3420" spans="1:7" ht="13.2">
      <c r="A3420" s="14"/>
      <c r="B3420" s="14"/>
      <c r="C3420" s="64"/>
      <c r="D3420" s="14"/>
      <c r="E3420" s="14"/>
      <c r="F3420" s="50"/>
      <c r="G3420" s="50"/>
    </row>
    <row r="3421" spans="1:7" ht="13.2">
      <c r="A3421" s="14"/>
      <c r="B3421" s="14"/>
      <c r="C3421" s="64"/>
      <c r="D3421" s="14"/>
      <c r="E3421" s="14"/>
      <c r="F3421" s="50"/>
      <c r="G3421" s="50"/>
    </row>
    <row r="3422" spans="1:7" ht="13.2">
      <c r="A3422" s="14"/>
      <c r="B3422" s="14"/>
      <c r="C3422" s="64"/>
      <c r="D3422" s="14"/>
      <c r="E3422" s="14"/>
      <c r="F3422" s="50"/>
      <c r="G3422" s="50"/>
    </row>
    <row r="3423" spans="1:7" ht="13.2">
      <c r="A3423" s="14"/>
      <c r="B3423" s="14"/>
      <c r="C3423" s="64"/>
      <c r="D3423" s="14"/>
      <c r="E3423" s="14"/>
      <c r="F3423" s="50"/>
      <c r="G3423" s="50"/>
    </row>
    <row r="3424" spans="1:7" ht="13.2">
      <c r="A3424" s="14"/>
      <c r="B3424" s="14"/>
      <c r="C3424" s="64"/>
      <c r="D3424" s="14"/>
      <c r="E3424" s="14"/>
      <c r="F3424" s="50"/>
      <c r="G3424" s="50"/>
    </row>
    <row r="3425" spans="1:7" ht="13.2">
      <c r="A3425" s="14"/>
      <c r="B3425" s="14"/>
      <c r="C3425" s="64"/>
      <c r="D3425" s="14"/>
      <c r="E3425" s="14"/>
      <c r="F3425" s="50"/>
      <c r="G3425" s="50"/>
    </row>
    <row r="3426" spans="1:7" ht="13.2">
      <c r="A3426" s="14"/>
      <c r="B3426" s="14"/>
      <c r="C3426" s="64"/>
      <c r="D3426" s="14"/>
      <c r="E3426" s="14"/>
      <c r="F3426" s="50"/>
      <c r="G3426" s="50"/>
    </row>
    <row r="3427" spans="1:7" ht="13.2">
      <c r="A3427" s="14"/>
      <c r="B3427" s="14"/>
      <c r="C3427" s="64"/>
      <c r="D3427" s="14"/>
      <c r="E3427" s="14"/>
      <c r="F3427" s="50"/>
      <c r="G3427" s="50"/>
    </row>
    <row r="3428" spans="1:7" ht="13.2">
      <c r="A3428" s="14"/>
      <c r="B3428" s="14"/>
      <c r="C3428" s="64"/>
      <c r="D3428" s="14"/>
      <c r="E3428" s="14"/>
      <c r="F3428" s="50"/>
      <c r="G3428" s="50"/>
    </row>
    <row r="3429" spans="1:7" ht="13.2">
      <c r="A3429" s="14"/>
      <c r="B3429" s="14"/>
      <c r="C3429" s="64"/>
      <c r="D3429" s="14"/>
      <c r="E3429" s="14"/>
      <c r="F3429" s="50"/>
      <c r="G3429" s="50"/>
    </row>
    <row r="3430" spans="1:7" ht="13.2">
      <c r="A3430" s="14"/>
      <c r="B3430" s="14"/>
      <c r="C3430" s="64"/>
      <c r="D3430" s="14"/>
      <c r="E3430" s="14"/>
      <c r="F3430" s="50"/>
      <c r="G3430" s="50"/>
    </row>
    <row r="3431" spans="1:7" ht="13.2">
      <c r="A3431" s="14"/>
      <c r="B3431" s="14"/>
      <c r="C3431" s="64"/>
      <c r="D3431" s="14"/>
      <c r="E3431" s="14"/>
      <c r="F3431" s="50"/>
      <c r="G3431" s="50"/>
    </row>
    <row r="3432" spans="1:7" ht="13.2">
      <c r="A3432" s="14"/>
      <c r="B3432" s="14"/>
      <c r="C3432" s="64"/>
      <c r="D3432" s="14"/>
      <c r="E3432" s="14"/>
      <c r="F3432" s="50"/>
      <c r="G3432" s="50"/>
    </row>
    <row r="3433" spans="1:7" ht="13.2">
      <c r="A3433" s="14"/>
      <c r="B3433" s="14"/>
      <c r="C3433" s="64"/>
      <c r="D3433" s="14"/>
      <c r="E3433" s="14"/>
      <c r="F3433" s="50"/>
      <c r="G3433" s="50"/>
    </row>
    <row r="3434" spans="1:7" ht="13.2">
      <c r="A3434" s="14"/>
      <c r="B3434" s="14"/>
      <c r="C3434" s="64"/>
      <c r="D3434" s="14"/>
      <c r="E3434" s="14"/>
      <c r="F3434" s="50"/>
      <c r="G3434" s="50"/>
    </row>
    <row r="3435" spans="1:7" ht="13.2">
      <c r="A3435" s="14"/>
      <c r="B3435" s="14"/>
      <c r="C3435" s="64"/>
      <c r="D3435" s="14"/>
      <c r="E3435" s="14"/>
      <c r="F3435" s="50"/>
      <c r="G3435" s="50"/>
    </row>
    <row r="3436" spans="1:7" ht="13.2">
      <c r="A3436" s="14"/>
      <c r="B3436" s="14"/>
      <c r="C3436" s="64"/>
      <c r="D3436" s="14"/>
      <c r="E3436" s="14"/>
      <c r="F3436" s="50"/>
      <c r="G3436" s="50"/>
    </row>
    <row r="3437" spans="1:7" ht="13.2">
      <c r="A3437" s="14"/>
      <c r="B3437" s="14"/>
      <c r="C3437" s="64"/>
      <c r="D3437" s="14"/>
      <c r="E3437" s="14"/>
      <c r="F3437" s="50"/>
      <c r="G3437" s="50"/>
    </row>
    <row r="3438" spans="1:7" ht="13.2">
      <c r="A3438" s="14"/>
      <c r="B3438" s="14"/>
      <c r="C3438" s="64"/>
      <c r="D3438" s="14"/>
      <c r="E3438" s="14"/>
      <c r="F3438" s="50"/>
      <c r="G3438" s="50"/>
    </row>
    <row r="3439" spans="1:7" ht="13.2">
      <c r="A3439" s="14"/>
      <c r="B3439" s="14"/>
      <c r="C3439" s="64"/>
      <c r="D3439" s="14"/>
      <c r="E3439" s="14"/>
      <c r="F3439" s="50"/>
      <c r="G3439" s="50"/>
    </row>
    <row r="3440" spans="1:7" ht="13.2">
      <c r="A3440" s="14"/>
      <c r="B3440" s="14"/>
      <c r="C3440" s="64"/>
      <c r="D3440" s="14"/>
      <c r="E3440" s="14"/>
      <c r="F3440" s="50"/>
      <c r="G3440" s="50"/>
    </row>
    <row r="3441" spans="1:7" ht="13.2">
      <c r="A3441" s="14"/>
      <c r="B3441" s="14"/>
      <c r="C3441" s="64"/>
      <c r="D3441" s="14"/>
      <c r="E3441" s="14"/>
      <c r="F3441" s="50"/>
      <c r="G3441" s="50"/>
    </row>
    <row r="3442" spans="1:7" ht="13.2">
      <c r="A3442" s="14"/>
      <c r="B3442" s="14"/>
      <c r="C3442" s="64"/>
      <c r="D3442" s="14"/>
      <c r="E3442" s="14"/>
      <c r="F3442" s="50"/>
      <c r="G3442" s="50"/>
    </row>
    <row r="3443" spans="1:7" ht="13.2">
      <c r="A3443" s="14"/>
      <c r="B3443" s="14"/>
      <c r="C3443" s="64"/>
      <c r="D3443" s="14"/>
      <c r="E3443" s="14"/>
      <c r="F3443" s="50"/>
      <c r="G3443" s="50"/>
    </row>
    <row r="3444" spans="1:7" ht="13.2">
      <c r="A3444" s="14"/>
      <c r="B3444" s="14"/>
      <c r="C3444" s="64"/>
      <c r="D3444" s="14"/>
      <c r="E3444" s="14"/>
      <c r="F3444" s="50"/>
      <c r="G3444" s="50"/>
    </row>
    <row r="3445" spans="1:7" ht="13.2">
      <c r="A3445" s="14"/>
      <c r="B3445" s="14"/>
      <c r="C3445" s="64"/>
      <c r="D3445" s="14"/>
      <c r="E3445" s="14"/>
      <c r="F3445" s="50"/>
      <c r="G3445" s="50"/>
    </row>
    <row r="3446" spans="1:7" ht="13.2">
      <c r="A3446" s="14"/>
      <c r="B3446" s="14"/>
      <c r="C3446" s="64"/>
      <c r="D3446" s="14"/>
      <c r="E3446" s="14"/>
      <c r="F3446" s="50"/>
      <c r="G3446" s="50"/>
    </row>
    <row r="3447" spans="1:7" ht="13.2">
      <c r="A3447" s="14"/>
      <c r="B3447" s="14"/>
      <c r="C3447" s="64"/>
      <c r="D3447" s="14"/>
      <c r="E3447" s="14"/>
      <c r="F3447" s="50"/>
      <c r="G3447" s="50"/>
    </row>
    <row r="3448" spans="1:7" ht="13.2">
      <c r="A3448" s="14"/>
      <c r="B3448" s="14"/>
      <c r="C3448" s="64"/>
      <c r="D3448" s="14"/>
      <c r="E3448" s="14"/>
      <c r="F3448" s="50"/>
      <c r="G3448" s="50"/>
    </row>
    <row r="3449" spans="1:7" ht="13.2">
      <c r="A3449" s="14"/>
      <c r="B3449" s="14"/>
      <c r="C3449" s="64"/>
      <c r="D3449" s="14"/>
      <c r="E3449" s="14"/>
      <c r="F3449" s="50"/>
      <c r="G3449" s="50"/>
    </row>
    <row r="3450" spans="1:7" ht="13.2">
      <c r="A3450" s="14"/>
      <c r="B3450" s="14"/>
      <c r="C3450" s="64"/>
      <c r="D3450" s="14"/>
      <c r="E3450" s="14"/>
      <c r="F3450" s="50"/>
      <c r="G3450" s="50"/>
    </row>
    <row r="3451" spans="1:7" ht="13.2">
      <c r="A3451" s="14"/>
      <c r="B3451" s="14"/>
      <c r="C3451" s="64"/>
      <c r="D3451" s="14"/>
      <c r="E3451" s="14"/>
      <c r="F3451" s="50"/>
      <c r="G3451" s="50"/>
    </row>
    <row r="3452" spans="1:7" ht="13.2">
      <c r="A3452" s="14"/>
      <c r="B3452" s="14"/>
      <c r="C3452" s="64"/>
      <c r="D3452" s="14"/>
      <c r="E3452" s="14"/>
      <c r="F3452" s="50"/>
      <c r="G3452" s="50"/>
    </row>
    <row r="3453" spans="1:7" ht="13.2">
      <c r="A3453" s="14"/>
      <c r="B3453" s="14"/>
      <c r="C3453" s="64"/>
      <c r="D3453" s="14"/>
      <c r="E3453" s="14"/>
      <c r="F3453" s="50"/>
      <c r="G3453" s="50"/>
    </row>
    <row r="3454" spans="1:7" ht="13.2">
      <c r="A3454" s="14"/>
      <c r="B3454" s="14"/>
      <c r="C3454" s="64"/>
      <c r="D3454" s="14"/>
      <c r="E3454" s="14"/>
      <c r="F3454" s="50"/>
      <c r="G3454" s="50"/>
    </row>
    <row r="3455" spans="1:7" ht="13.2">
      <c r="A3455" s="14"/>
      <c r="B3455" s="14"/>
      <c r="C3455" s="64"/>
      <c r="D3455" s="14"/>
      <c r="E3455" s="14"/>
      <c r="F3455" s="50"/>
      <c r="G3455" s="50"/>
    </row>
    <row r="3456" spans="1:7" ht="13.2">
      <c r="A3456" s="14"/>
      <c r="B3456" s="14"/>
      <c r="C3456" s="64"/>
      <c r="D3456" s="14"/>
      <c r="E3456" s="14"/>
      <c r="F3456" s="50"/>
      <c r="G3456" s="50"/>
    </row>
    <row r="3457" spans="1:7" ht="13.2">
      <c r="A3457" s="14"/>
      <c r="B3457" s="14"/>
      <c r="C3457" s="64"/>
      <c r="D3457" s="14"/>
      <c r="E3457" s="14"/>
      <c r="F3457" s="50"/>
      <c r="G3457" s="50"/>
    </row>
    <row r="3458" spans="1:7" ht="13.2">
      <c r="A3458" s="14"/>
      <c r="B3458" s="14"/>
      <c r="C3458" s="64"/>
      <c r="D3458" s="14"/>
      <c r="E3458" s="14"/>
      <c r="F3458" s="50"/>
      <c r="G3458" s="50"/>
    </row>
    <row r="3459" spans="1:7" ht="13.2">
      <c r="A3459" s="14"/>
      <c r="B3459" s="14"/>
      <c r="C3459" s="64"/>
      <c r="D3459" s="14"/>
      <c r="E3459" s="14"/>
      <c r="F3459" s="50"/>
      <c r="G3459" s="50"/>
    </row>
    <row r="3460" spans="1:7" ht="13.2">
      <c r="A3460" s="14"/>
      <c r="B3460" s="14"/>
      <c r="C3460" s="64"/>
      <c r="D3460" s="14"/>
      <c r="E3460" s="14"/>
      <c r="F3460" s="50"/>
      <c r="G3460" s="50"/>
    </row>
    <row r="3461" spans="1:7" ht="13.2">
      <c r="A3461" s="14"/>
      <c r="B3461" s="14"/>
      <c r="C3461" s="64"/>
      <c r="D3461" s="14"/>
      <c r="E3461" s="14"/>
      <c r="F3461" s="50"/>
      <c r="G3461" s="50"/>
    </row>
    <row r="3462" spans="1:7" ht="13.2">
      <c r="A3462" s="14"/>
      <c r="B3462" s="14"/>
      <c r="C3462" s="64"/>
      <c r="D3462" s="14"/>
      <c r="E3462" s="14"/>
      <c r="F3462" s="50"/>
      <c r="G3462" s="50"/>
    </row>
    <row r="3463" spans="1:7" ht="13.2">
      <c r="A3463" s="14"/>
      <c r="B3463" s="14"/>
      <c r="C3463" s="64"/>
      <c r="D3463" s="14"/>
      <c r="E3463" s="14"/>
      <c r="F3463" s="50"/>
      <c r="G3463" s="50"/>
    </row>
    <row r="3464" spans="1:7" ht="13.2">
      <c r="A3464" s="14"/>
      <c r="B3464" s="14"/>
      <c r="C3464" s="64"/>
      <c r="D3464" s="14"/>
      <c r="E3464" s="14"/>
      <c r="F3464" s="50"/>
      <c r="G3464" s="50"/>
    </row>
    <row r="3465" spans="1:7" ht="13.2">
      <c r="A3465" s="14"/>
      <c r="B3465" s="14"/>
      <c r="C3465" s="64"/>
      <c r="D3465" s="14"/>
      <c r="E3465" s="14"/>
      <c r="F3465" s="50"/>
      <c r="G3465" s="50"/>
    </row>
    <row r="3466" spans="1:7" ht="13.2">
      <c r="A3466" s="14"/>
      <c r="B3466" s="14"/>
      <c r="C3466" s="64"/>
      <c r="D3466" s="14"/>
      <c r="E3466" s="14"/>
      <c r="F3466" s="50"/>
      <c r="G3466" s="50"/>
    </row>
    <row r="3467" spans="1:7" ht="13.2">
      <c r="A3467" s="14"/>
      <c r="B3467" s="14"/>
      <c r="C3467" s="64"/>
      <c r="D3467" s="14"/>
      <c r="E3467" s="14"/>
      <c r="F3467" s="50"/>
      <c r="G3467" s="50"/>
    </row>
    <row r="3468" spans="1:7" ht="13.2">
      <c r="A3468" s="14"/>
      <c r="B3468" s="14"/>
      <c r="C3468" s="64"/>
      <c r="D3468" s="14"/>
      <c r="E3468" s="14"/>
      <c r="F3468" s="50"/>
      <c r="G3468" s="50"/>
    </row>
    <row r="3469" spans="1:7" ht="13.2">
      <c r="A3469" s="14"/>
      <c r="B3469" s="14"/>
      <c r="C3469" s="64"/>
      <c r="D3469" s="14"/>
      <c r="E3469" s="14"/>
      <c r="F3469" s="50"/>
      <c r="G3469" s="50"/>
    </row>
    <row r="3470" spans="1:7" ht="13.2">
      <c r="A3470" s="14"/>
      <c r="B3470" s="14"/>
      <c r="C3470" s="64"/>
      <c r="D3470" s="14"/>
      <c r="E3470" s="14"/>
      <c r="F3470" s="50"/>
      <c r="G3470" s="50"/>
    </row>
    <row r="3471" spans="1:7" ht="13.2">
      <c r="A3471" s="14"/>
      <c r="B3471" s="14"/>
      <c r="C3471" s="64"/>
      <c r="D3471" s="14"/>
      <c r="E3471" s="14"/>
      <c r="F3471" s="50"/>
      <c r="G3471" s="50"/>
    </row>
    <row r="3472" spans="1:7" ht="13.2">
      <c r="A3472" s="14"/>
      <c r="B3472" s="14"/>
      <c r="C3472" s="64"/>
      <c r="D3472" s="14"/>
      <c r="E3472" s="14"/>
      <c r="F3472" s="50"/>
      <c r="G3472" s="50"/>
    </row>
    <row r="3473" spans="1:7" ht="13.2">
      <c r="A3473" s="14"/>
      <c r="B3473" s="14"/>
      <c r="C3473" s="64"/>
      <c r="D3473" s="14"/>
      <c r="E3473" s="14"/>
      <c r="F3473" s="50"/>
      <c r="G3473" s="50"/>
    </row>
    <row r="3474" spans="1:7" ht="13.2">
      <c r="A3474" s="14"/>
      <c r="B3474" s="14"/>
      <c r="C3474" s="64"/>
      <c r="D3474" s="14"/>
      <c r="E3474" s="14"/>
      <c r="F3474" s="50"/>
      <c r="G3474" s="50"/>
    </row>
    <row r="3475" spans="1:7" ht="13.2">
      <c r="A3475" s="14"/>
      <c r="B3475" s="14"/>
      <c r="C3475" s="64"/>
      <c r="D3475" s="14"/>
      <c r="E3475" s="14"/>
      <c r="F3475" s="50"/>
      <c r="G3475" s="50"/>
    </row>
    <row r="3476" spans="1:7" ht="13.2">
      <c r="A3476" s="14"/>
      <c r="B3476" s="14"/>
      <c r="C3476" s="64"/>
      <c r="D3476" s="14"/>
      <c r="E3476" s="14"/>
      <c r="F3476" s="50"/>
      <c r="G3476" s="50"/>
    </row>
    <row r="3477" spans="1:7" ht="13.2">
      <c r="A3477" s="14"/>
      <c r="B3477" s="14"/>
      <c r="C3477" s="64"/>
      <c r="D3477" s="14"/>
      <c r="E3477" s="14"/>
      <c r="F3477" s="50"/>
      <c r="G3477" s="50"/>
    </row>
    <row r="3478" spans="1:7" ht="13.2">
      <c r="A3478" s="14"/>
      <c r="B3478" s="14"/>
      <c r="C3478" s="64"/>
      <c r="D3478" s="14"/>
      <c r="E3478" s="14"/>
      <c r="F3478" s="50"/>
      <c r="G3478" s="50"/>
    </row>
    <row r="3479" spans="1:7" ht="13.2">
      <c r="A3479" s="14"/>
      <c r="B3479" s="14"/>
      <c r="C3479" s="64"/>
      <c r="D3479" s="14"/>
      <c r="E3479" s="14"/>
      <c r="F3479" s="50"/>
      <c r="G3479" s="50"/>
    </row>
    <row r="3480" spans="1:7" ht="13.2">
      <c r="A3480" s="14"/>
      <c r="B3480" s="14"/>
      <c r="C3480" s="64"/>
      <c r="D3480" s="14"/>
      <c r="E3480" s="14"/>
      <c r="F3480" s="50"/>
      <c r="G3480" s="50"/>
    </row>
    <row r="3481" spans="1:7" ht="13.2">
      <c r="A3481" s="14"/>
      <c r="B3481" s="14"/>
      <c r="C3481" s="64"/>
      <c r="D3481" s="14"/>
      <c r="E3481" s="14"/>
      <c r="F3481" s="50"/>
      <c r="G3481" s="50"/>
    </row>
    <row r="3482" spans="1:7" ht="13.2">
      <c r="A3482" s="14"/>
      <c r="B3482" s="14"/>
      <c r="C3482" s="64"/>
      <c r="D3482" s="14"/>
      <c r="E3482" s="14"/>
      <c r="F3482" s="50"/>
      <c r="G3482" s="50"/>
    </row>
    <row r="3483" spans="1:7" ht="13.2">
      <c r="A3483" s="14"/>
      <c r="B3483" s="14"/>
      <c r="C3483" s="64"/>
      <c r="D3483" s="14"/>
      <c r="E3483" s="14"/>
      <c r="F3483" s="50"/>
      <c r="G3483" s="50"/>
    </row>
    <row r="3484" spans="1:7" ht="13.2">
      <c r="A3484" s="14"/>
      <c r="B3484" s="14"/>
      <c r="C3484" s="64"/>
      <c r="D3484" s="14"/>
      <c r="E3484" s="14"/>
      <c r="F3484" s="50"/>
      <c r="G3484" s="50"/>
    </row>
    <row r="3485" spans="1:7" ht="13.2">
      <c r="A3485" s="14"/>
      <c r="B3485" s="14"/>
      <c r="C3485" s="64"/>
      <c r="D3485" s="14"/>
      <c r="E3485" s="14"/>
      <c r="F3485" s="50"/>
      <c r="G3485" s="50"/>
    </row>
    <row r="3486" spans="1:7" ht="13.2">
      <c r="A3486" s="14"/>
      <c r="B3486" s="14"/>
      <c r="C3486" s="64"/>
      <c r="D3486" s="14"/>
      <c r="E3486" s="14"/>
      <c r="F3486" s="50"/>
      <c r="G3486" s="50"/>
    </row>
    <row r="3487" spans="1:7" ht="13.2">
      <c r="A3487" s="14"/>
      <c r="B3487" s="14"/>
      <c r="C3487" s="64"/>
      <c r="D3487" s="14"/>
      <c r="E3487" s="14"/>
      <c r="F3487" s="50"/>
      <c r="G3487" s="50"/>
    </row>
    <row r="3488" spans="1:7" ht="13.2">
      <c r="A3488" s="14"/>
      <c r="B3488" s="14"/>
      <c r="C3488" s="64"/>
      <c r="D3488" s="14"/>
      <c r="E3488" s="14"/>
      <c r="F3488" s="50"/>
      <c r="G3488" s="50"/>
    </row>
    <row r="3489" spans="1:7" ht="13.2">
      <c r="A3489" s="14"/>
      <c r="B3489" s="14"/>
      <c r="C3489" s="64"/>
      <c r="D3489" s="14"/>
      <c r="E3489" s="14"/>
      <c r="F3489" s="50"/>
      <c r="G3489" s="50"/>
    </row>
    <row r="3490" spans="1:7" ht="13.2">
      <c r="A3490" s="14"/>
      <c r="B3490" s="14"/>
      <c r="C3490" s="64"/>
      <c r="D3490" s="14"/>
      <c r="E3490" s="14"/>
      <c r="F3490" s="50"/>
      <c r="G3490" s="50"/>
    </row>
    <row r="3491" spans="1:7" ht="13.2">
      <c r="A3491" s="14"/>
      <c r="B3491" s="14"/>
      <c r="C3491" s="64"/>
      <c r="D3491" s="14"/>
      <c r="E3491" s="14"/>
      <c r="F3491" s="50"/>
      <c r="G3491" s="50"/>
    </row>
    <row r="3492" spans="1:7" ht="13.2">
      <c r="A3492" s="14"/>
      <c r="B3492" s="14"/>
      <c r="C3492" s="64"/>
      <c r="D3492" s="14"/>
      <c r="E3492" s="14"/>
      <c r="F3492" s="50"/>
      <c r="G3492" s="50"/>
    </row>
    <row r="3493" spans="1:7" ht="13.2">
      <c r="A3493" s="14"/>
      <c r="B3493" s="14"/>
      <c r="C3493" s="64"/>
      <c r="D3493" s="14"/>
      <c r="E3493" s="14"/>
      <c r="F3493" s="50"/>
      <c r="G3493" s="50"/>
    </row>
    <row r="3494" spans="1:7" ht="13.2">
      <c r="A3494" s="14"/>
      <c r="B3494" s="14"/>
      <c r="C3494" s="64"/>
      <c r="D3494" s="14"/>
      <c r="E3494" s="14"/>
      <c r="F3494" s="50"/>
      <c r="G3494" s="50"/>
    </row>
    <row r="3495" spans="1:7" ht="13.2">
      <c r="A3495" s="14"/>
      <c r="B3495" s="14"/>
      <c r="C3495" s="64"/>
      <c r="D3495" s="14"/>
      <c r="E3495" s="14"/>
      <c r="F3495" s="50"/>
      <c r="G3495" s="50"/>
    </row>
    <row r="3496" spans="1:7" ht="13.2">
      <c r="A3496" s="14"/>
      <c r="B3496" s="14"/>
      <c r="C3496" s="64"/>
      <c r="D3496" s="14"/>
      <c r="E3496" s="14"/>
      <c r="F3496" s="50"/>
      <c r="G3496" s="50"/>
    </row>
    <row r="3497" spans="1:7" ht="13.2">
      <c r="A3497" s="14"/>
      <c r="B3497" s="14"/>
      <c r="C3497" s="64"/>
      <c r="D3497" s="14"/>
      <c r="E3497" s="14"/>
      <c r="F3497" s="50"/>
      <c r="G3497" s="50"/>
    </row>
    <row r="3498" spans="1:7" ht="13.2">
      <c r="A3498" s="14"/>
      <c r="B3498" s="14"/>
      <c r="C3498" s="64"/>
      <c r="D3498" s="14"/>
      <c r="E3498" s="14"/>
      <c r="F3498" s="50"/>
      <c r="G3498" s="50"/>
    </row>
    <row r="3499" spans="1:7" ht="13.2">
      <c r="A3499" s="14"/>
      <c r="B3499" s="14"/>
      <c r="C3499" s="64"/>
      <c r="D3499" s="14"/>
      <c r="E3499" s="14"/>
      <c r="F3499" s="50"/>
      <c r="G3499" s="50"/>
    </row>
    <row r="3500" spans="1:7" ht="13.2">
      <c r="A3500" s="14"/>
      <c r="B3500" s="14"/>
      <c r="C3500" s="64"/>
      <c r="D3500" s="14"/>
      <c r="E3500" s="14"/>
      <c r="F3500" s="50"/>
      <c r="G3500" s="50"/>
    </row>
    <row r="3501" spans="1:7" ht="13.2">
      <c r="A3501" s="14"/>
      <c r="B3501" s="14"/>
      <c r="C3501" s="64"/>
      <c r="D3501" s="14"/>
      <c r="E3501" s="14"/>
      <c r="F3501" s="50"/>
      <c r="G3501" s="50"/>
    </row>
    <row r="3502" spans="1:7" ht="13.2">
      <c r="A3502" s="14"/>
      <c r="B3502" s="14"/>
      <c r="C3502" s="64"/>
      <c r="D3502" s="14"/>
      <c r="E3502" s="14"/>
      <c r="F3502" s="50"/>
      <c r="G3502" s="50"/>
    </row>
    <row r="3503" spans="1:7" ht="13.2">
      <c r="A3503" s="14"/>
      <c r="B3503" s="14"/>
      <c r="C3503" s="64"/>
      <c r="D3503" s="14"/>
      <c r="E3503" s="14"/>
      <c r="F3503" s="50"/>
      <c r="G3503" s="50"/>
    </row>
    <row r="3504" spans="1:7" ht="13.2">
      <c r="A3504" s="14"/>
      <c r="B3504" s="14"/>
      <c r="C3504" s="64"/>
      <c r="D3504" s="14"/>
      <c r="E3504" s="14"/>
      <c r="F3504" s="50"/>
      <c r="G3504" s="50"/>
    </row>
    <row r="3505" spans="1:7" ht="13.2">
      <c r="A3505" s="14"/>
      <c r="B3505" s="14"/>
      <c r="C3505" s="64"/>
      <c r="D3505" s="14"/>
      <c r="E3505" s="14"/>
      <c r="F3505" s="50"/>
      <c r="G3505" s="50"/>
    </row>
    <row r="3506" spans="1:7" ht="13.2">
      <c r="A3506" s="14"/>
      <c r="B3506" s="14"/>
      <c r="C3506" s="64"/>
      <c r="D3506" s="14"/>
      <c r="E3506" s="14"/>
      <c r="F3506" s="50"/>
      <c r="G3506" s="50"/>
    </row>
    <row r="3507" spans="1:7" ht="13.2">
      <c r="A3507" s="14"/>
      <c r="B3507" s="14"/>
      <c r="C3507" s="64"/>
      <c r="D3507" s="14"/>
      <c r="E3507" s="14"/>
      <c r="F3507" s="50"/>
      <c r="G3507" s="50"/>
    </row>
    <row r="3508" spans="1:7" ht="13.2">
      <c r="A3508" s="14"/>
      <c r="B3508" s="14"/>
      <c r="C3508" s="64"/>
      <c r="D3508" s="14"/>
      <c r="E3508" s="14"/>
      <c r="F3508" s="50"/>
      <c r="G3508" s="50"/>
    </row>
    <row r="3509" spans="1:7" ht="13.2">
      <c r="A3509" s="14"/>
      <c r="B3509" s="14"/>
      <c r="C3509" s="64"/>
      <c r="D3509" s="14"/>
      <c r="E3509" s="14"/>
      <c r="F3509" s="50"/>
      <c r="G3509" s="50"/>
    </row>
    <row r="3510" spans="1:7" ht="13.2">
      <c r="A3510" s="14"/>
      <c r="B3510" s="14"/>
      <c r="C3510" s="64"/>
      <c r="D3510" s="14"/>
      <c r="E3510" s="14"/>
      <c r="F3510" s="50"/>
      <c r="G3510" s="50"/>
    </row>
    <row r="3511" spans="1:7" ht="13.2">
      <c r="A3511" s="14"/>
      <c r="B3511" s="14"/>
      <c r="C3511" s="64"/>
      <c r="D3511" s="14"/>
      <c r="E3511" s="14"/>
      <c r="F3511" s="50"/>
      <c r="G3511" s="50"/>
    </row>
    <row r="3512" spans="1:7" ht="13.2">
      <c r="A3512" s="14"/>
      <c r="B3512" s="14"/>
      <c r="C3512" s="64"/>
      <c r="D3512" s="14"/>
      <c r="E3512" s="14"/>
      <c r="F3512" s="50"/>
      <c r="G3512" s="50"/>
    </row>
    <row r="3513" spans="1:7" ht="13.2">
      <c r="A3513" s="14"/>
      <c r="B3513" s="14"/>
      <c r="C3513" s="64"/>
      <c r="D3513" s="14"/>
      <c r="E3513" s="14"/>
      <c r="F3513" s="50"/>
      <c r="G3513" s="50"/>
    </row>
    <row r="3514" spans="1:7" ht="13.2">
      <c r="A3514" s="14"/>
      <c r="B3514" s="14"/>
      <c r="C3514" s="64"/>
      <c r="D3514" s="14"/>
      <c r="E3514" s="14"/>
      <c r="F3514" s="50"/>
      <c r="G3514" s="50"/>
    </row>
    <row r="3515" spans="1:7" ht="13.2">
      <c r="A3515" s="14"/>
      <c r="B3515" s="14"/>
      <c r="C3515" s="64"/>
      <c r="D3515" s="14"/>
      <c r="E3515" s="14"/>
      <c r="F3515" s="50"/>
      <c r="G3515" s="50"/>
    </row>
    <row r="3516" spans="1:7" ht="13.2">
      <c r="A3516" s="14"/>
      <c r="B3516" s="14"/>
      <c r="C3516" s="64"/>
      <c r="D3516" s="14"/>
      <c r="E3516" s="14"/>
      <c r="F3516" s="50"/>
      <c r="G3516" s="50"/>
    </row>
    <row r="3517" spans="1:7" ht="13.2">
      <c r="A3517" s="14"/>
      <c r="B3517" s="14"/>
      <c r="C3517" s="64"/>
      <c r="D3517" s="14"/>
      <c r="E3517" s="14"/>
      <c r="F3517" s="50"/>
      <c r="G3517" s="50"/>
    </row>
    <row r="3518" spans="1:7" ht="13.2">
      <c r="A3518" s="14"/>
      <c r="B3518" s="14"/>
      <c r="C3518" s="64"/>
      <c r="D3518" s="14"/>
      <c r="E3518" s="14"/>
      <c r="F3518" s="50"/>
      <c r="G3518" s="50"/>
    </row>
    <row r="3519" spans="1:7" ht="13.2">
      <c r="A3519" s="14"/>
      <c r="B3519" s="14"/>
      <c r="C3519" s="64"/>
      <c r="D3519" s="14"/>
      <c r="E3519" s="14"/>
      <c r="F3519" s="50"/>
      <c r="G3519" s="50"/>
    </row>
    <row r="3520" spans="1:7" ht="13.2">
      <c r="A3520" s="14"/>
      <c r="B3520" s="14"/>
      <c r="C3520" s="64"/>
      <c r="D3520" s="14"/>
      <c r="E3520" s="14"/>
      <c r="F3520" s="50"/>
      <c r="G3520" s="50"/>
    </row>
    <row r="3521" spans="1:7" ht="13.2">
      <c r="A3521" s="14"/>
      <c r="B3521" s="14"/>
      <c r="C3521" s="64"/>
      <c r="D3521" s="14"/>
      <c r="E3521" s="14"/>
      <c r="F3521" s="50"/>
      <c r="G3521" s="50"/>
    </row>
    <row r="3522" spans="1:7" ht="13.2">
      <c r="A3522" s="14"/>
      <c r="B3522" s="14"/>
      <c r="C3522" s="64"/>
      <c r="D3522" s="14"/>
      <c r="E3522" s="14"/>
      <c r="F3522" s="50"/>
      <c r="G3522" s="50"/>
    </row>
    <row r="3523" spans="1:7" ht="13.2">
      <c r="A3523" s="14"/>
      <c r="B3523" s="14"/>
      <c r="C3523" s="64"/>
      <c r="D3523" s="14"/>
      <c r="E3523" s="14"/>
      <c r="F3523" s="50"/>
      <c r="G3523" s="50"/>
    </row>
    <row r="3524" spans="1:7" ht="13.2">
      <c r="A3524" s="14"/>
      <c r="B3524" s="14"/>
      <c r="C3524" s="64"/>
      <c r="D3524" s="14"/>
      <c r="E3524" s="14"/>
      <c r="F3524" s="50"/>
      <c r="G3524" s="50"/>
    </row>
    <row r="3525" spans="1:7" ht="13.2">
      <c r="A3525" s="14"/>
      <c r="B3525" s="14"/>
      <c r="C3525" s="64"/>
      <c r="D3525" s="14"/>
      <c r="E3525" s="14"/>
      <c r="F3525" s="50"/>
      <c r="G3525" s="50"/>
    </row>
    <row r="3526" spans="1:7" ht="13.2">
      <c r="A3526" s="14"/>
      <c r="B3526" s="14"/>
      <c r="C3526" s="64"/>
      <c r="D3526" s="14"/>
      <c r="E3526" s="14"/>
      <c r="F3526" s="50"/>
      <c r="G3526" s="50"/>
    </row>
    <row r="3527" spans="1:7" ht="13.2">
      <c r="A3527" s="14"/>
      <c r="B3527" s="14"/>
      <c r="C3527" s="64"/>
      <c r="D3527" s="14"/>
      <c r="E3527" s="14"/>
      <c r="F3527" s="50"/>
      <c r="G3527" s="50"/>
    </row>
    <row r="3528" spans="1:7" ht="13.2">
      <c r="A3528" s="14"/>
      <c r="B3528" s="14"/>
      <c r="C3528" s="64"/>
      <c r="D3528" s="14"/>
      <c r="E3528" s="14"/>
      <c r="F3528" s="50"/>
      <c r="G3528" s="50"/>
    </row>
    <row r="3529" spans="1:7" ht="13.2">
      <c r="A3529" s="14"/>
      <c r="B3529" s="14"/>
      <c r="C3529" s="64"/>
      <c r="D3529" s="14"/>
      <c r="E3529" s="14"/>
      <c r="F3529" s="50"/>
      <c r="G3529" s="50"/>
    </row>
    <row r="3530" spans="1:7" ht="13.2">
      <c r="A3530" s="14"/>
      <c r="B3530" s="14"/>
      <c r="C3530" s="64"/>
      <c r="D3530" s="14"/>
      <c r="E3530" s="14"/>
      <c r="F3530" s="50"/>
      <c r="G3530" s="50"/>
    </row>
    <row r="3531" spans="1:7" ht="13.2">
      <c r="A3531" s="14"/>
      <c r="B3531" s="14"/>
      <c r="C3531" s="64"/>
      <c r="D3531" s="14"/>
      <c r="E3531" s="14"/>
      <c r="F3531" s="50"/>
      <c r="G3531" s="50"/>
    </row>
    <row r="3532" spans="1:7" ht="13.2">
      <c r="A3532" s="14"/>
      <c r="B3532" s="14"/>
      <c r="C3532" s="64"/>
      <c r="D3532" s="14"/>
      <c r="E3532" s="14"/>
      <c r="F3532" s="50"/>
      <c r="G3532" s="50"/>
    </row>
    <row r="3533" spans="1:7" ht="13.2">
      <c r="A3533" s="14"/>
      <c r="B3533" s="14"/>
      <c r="C3533" s="64"/>
      <c r="D3533" s="14"/>
      <c r="E3533" s="14"/>
      <c r="F3533" s="50"/>
      <c r="G3533" s="50"/>
    </row>
    <row r="3534" spans="1:7" ht="13.2">
      <c r="A3534" s="14"/>
      <c r="B3534" s="14"/>
      <c r="C3534" s="64"/>
      <c r="D3534" s="14"/>
      <c r="E3534" s="14"/>
      <c r="F3534" s="50"/>
      <c r="G3534" s="50"/>
    </row>
    <row r="3535" spans="1:7" ht="13.2">
      <c r="A3535" s="14"/>
      <c r="B3535" s="14"/>
      <c r="C3535" s="64"/>
      <c r="D3535" s="14"/>
      <c r="E3535" s="14"/>
      <c r="F3535" s="50"/>
      <c r="G3535" s="50"/>
    </row>
    <row r="3536" spans="1:7" ht="13.2">
      <c r="A3536" s="14"/>
      <c r="B3536" s="14"/>
      <c r="C3536" s="64"/>
      <c r="D3536" s="14"/>
      <c r="E3536" s="14"/>
      <c r="F3536" s="50"/>
      <c r="G3536" s="50"/>
    </row>
    <row r="3537" spans="1:7" ht="13.2">
      <c r="A3537" s="14"/>
      <c r="B3537" s="14"/>
      <c r="C3537" s="64"/>
      <c r="D3537" s="14"/>
      <c r="E3537" s="14"/>
      <c r="F3537" s="50"/>
      <c r="G3537" s="50"/>
    </row>
    <row r="3538" spans="1:7" ht="13.2">
      <c r="A3538" s="14"/>
      <c r="B3538" s="14"/>
      <c r="C3538" s="64"/>
      <c r="D3538" s="14"/>
      <c r="E3538" s="14"/>
      <c r="F3538" s="50"/>
      <c r="G3538" s="50"/>
    </row>
    <row r="3539" spans="1:7" ht="13.2">
      <c r="A3539" s="14"/>
      <c r="B3539" s="14"/>
      <c r="C3539" s="64"/>
      <c r="D3539" s="14"/>
      <c r="E3539" s="14"/>
      <c r="F3539" s="50"/>
      <c r="G3539" s="50"/>
    </row>
    <row r="3540" spans="1:7" ht="13.2">
      <c r="A3540" s="14"/>
      <c r="B3540" s="14"/>
      <c r="C3540" s="64"/>
      <c r="D3540" s="14"/>
      <c r="E3540" s="14"/>
      <c r="F3540" s="50"/>
      <c r="G3540" s="50"/>
    </row>
    <row r="3541" spans="1:7" ht="13.2">
      <c r="A3541" s="14"/>
      <c r="B3541" s="14"/>
      <c r="C3541" s="64"/>
      <c r="D3541" s="14"/>
      <c r="E3541" s="14"/>
      <c r="F3541" s="50"/>
      <c r="G3541" s="50"/>
    </row>
    <row r="3542" spans="1:7" ht="13.2">
      <c r="A3542" s="14"/>
      <c r="B3542" s="14"/>
      <c r="C3542" s="64"/>
      <c r="D3542" s="14"/>
      <c r="E3542" s="14"/>
      <c r="F3542" s="50"/>
      <c r="G3542" s="50"/>
    </row>
    <row r="3543" spans="1:7" ht="13.2">
      <c r="A3543" s="14"/>
      <c r="B3543" s="14"/>
      <c r="C3543" s="64"/>
      <c r="D3543" s="14"/>
      <c r="E3543" s="14"/>
      <c r="F3543" s="50"/>
      <c r="G3543" s="50"/>
    </row>
    <row r="3544" spans="1:7" ht="13.2">
      <c r="A3544" s="14"/>
      <c r="B3544" s="14"/>
      <c r="C3544" s="64"/>
      <c r="D3544" s="14"/>
      <c r="E3544" s="14"/>
      <c r="F3544" s="50"/>
      <c r="G3544" s="50"/>
    </row>
    <row r="3545" spans="1:7" ht="13.2">
      <c r="A3545" s="14"/>
      <c r="B3545" s="14"/>
      <c r="C3545" s="64"/>
      <c r="D3545" s="14"/>
      <c r="E3545" s="14"/>
      <c r="F3545" s="50"/>
      <c r="G3545" s="50"/>
    </row>
    <row r="3546" spans="1:7" ht="13.2">
      <c r="A3546" s="14"/>
      <c r="B3546" s="14"/>
      <c r="C3546" s="64"/>
      <c r="D3546" s="14"/>
      <c r="E3546" s="14"/>
      <c r="F3546" s="50"/>
      <c r="G3546" s="50"/>
    </row>
    <row r="3547" spans="1:7" ht="13.2">
      <c r="A3547" s="14"/>
      <c r="B3547" s="14"/>
      <c r="C3547" s="64"/>
      <c r="D3547" s="14"/>
      <c r="E3547" s="14"/>
      <c r="F3547" s="50"/>
      <c r="G3547" s="50"/>
    </row>
    <row r="3548" spans="1:7" ht="13.2">
      <c r="A3548" s="14"/>
      <c r="B3548" s="14"/>
      <c r="C3548" s="64"/>
      <c r="D3548" s="14"/>
      <c r="E3548" s="14"/>
      <c r="F3548" s="50"/>
      <c r="G3548" s="50"/>
    </row>
    <row r="3549" spans="1:7" ht="13.2">
      <c r="A3549" s="14"/>
      <c r="B3549" s="14"/>
      <c r="C3549" s="64"/>
      <c r="D3549" s="14"/>
      <c r="E3549" s="14"/>
      <c r="F3549" s="50"/>
      <c r="G3549" s="50"/>
    </row>
    <row r="3550" spans="1:7" ht="13.2">
      <c r="A3550" s="14"/>
      <c r="B3550" s="14"/>
      <c r="C3550" s="64"/>
      <c r="D3550" s="14"/>
      <c r="E3550" s="14"/>
      <c r="F3550" s="50"/>
      <c r="G3550" s="50"/>
    </row>
    <row r="3551" spans="1:7" ht="13.2">
      <c r="A3551" s="14"/>
      <c r="B3551" s="14"/>
      <c r="C3551" s="64"/>
      <c r="D3551" s="14"/>
      <c r="E3551" s="14"/>
      <c r="F3551" s="50"/>
      <c r="G3551" s="50"/>
    </row>
    <row r="3552" spans="1:7" ht="13.2">
      <c r="A3552" s="14"/>
      <c r="B3552" s="14"/>
      <c r="C3552" s="64"/>
      <c r="D3552" s="14"/>
      <c r="E3552" s="14"/>
      <c r="F3552" s="50"/>
      <c r="G3552" s="50"/>
    </row>
    <row r="3553" spans="1:7" ht="13.2">
      <c r="A3553" s="14"/>
      <c r="B3553" s="14"/>
      <c r="C3553" s="64"/>
      <c r="D3553" s="14"/>
      <c r="E3553" s="14"/>
      <c r="F3553" s="50"/>
      <c r="G3553" s="50"/>
    </row>
    <row r="3554" spans="1:7" ht="13.2">
      <c r="A3554" s="14"/>
      <c r="B3554" s="14"/>
      <c r="C3554" s="64"/>
      <c r="D3554" s="14"/>
      <c r="E3554" s="14"/>
      <c r="F3554" s="50"/>
      <c r="G3554" s="50"/>
    </row>
    <row r="3555" spans="1:7" ht="13.2">
      <c r="A3555" s="14"/>
      <c r="B3555" s="14"/>
      <c r="C3555" s="64"/>
      <c r="D3555" s="14"/>
      <c r="E3555" s="14"/>
      <c r="F3555" s="50"/>
      <c r="G3555" s="50"/>
    </row>
    <row r="3556" spans="1:7" ht="13.2">
      <c r="A3556" s="14"/>
      <c r="B3556" s="14"/>
      <c r="C3556" s="64"/>
      <c r="D3556" s="14"/>
      <c r="E3556" s="14"/>
      <c r="F3556" s="50"/>
      <c r="G3556" s="50"/>
    </row>
    <row r="3557" spans="1:7" ht="13.2">
      <c r="A3557" s="14"/>
      <c r="B3557" s="14"/>
      <c r="C3557" s="64"/>
      <c r="D3557" s="14"/>
      <c r="E3557" s="14"/>
      <c r="F3557" s="50"/>
      <c r="G3557" s="50"/>
    </row>
    <row r="3558" spans="1:7" ht="13.2">
      <c r="A3558" s="14"/>
      <c r="B3558" s="14"/>
      <c r="C3558" s="64"/>
      <c r="D3558" s="14"/>
      <c r="E3558" s="14"/>
      <c r="F3558" s="50"/>
      <c r="G3558" s="50"/>
    </row>
    <row r="3559" spans="1:7" ht="13.2">
      <c r="A3559" s="14"/>
      <c r="B3559" s="14"/>
      <c r="C3559" s="64"/>
      <c r="D3559" s="14"/>
      <c r="E3559" s="14"/>
      <c r="F3559" s="50"/>
      <c r="G3559" s="50"/>
    </row>
    <row r="3560" spans="1:7" ht="13.2">
      <c r="A3560" s="14"/>
      <c r="B3560" s="14"/>
      <c r="C3560" s="64"/>
      <c r="D3560" s="14"/>
      <c r="E3560" s="14"/>
      <c r="F3560" s="50"/>
      <c r="G3560" s="50"/>
    </row>
    <row r="3561" spans="1:7" ht="13.2">
      <c r="A3561" s="14"/>
      <c r="B3561" s="14"/>
      <c r="C3561" s="64"/>
      <c r="D3561" s="14"/>
      <c r="E3561" s="14"/>
      <c r="F3561" s="50"/>
      <c r="G3561" s="50"/>
    </row>
    <row r="3562" spans="1:7" ht="13.2">
      <c r="A3562" s="14"/>
      <c r="B3562" s="14"/>
      <c r="C3562" s="64"/>
      <c r="D3562" s="14"/>
      <c r="E3562" s="14"/>
      <c r="F3562" s="50"/>
      <c r="G3562" s="50"/>
    </row>
    <row r="3563" spans="1:7" ht="13.2">
      <c r="A3563" s="14"/>
      <c r="B3563" s="14"/>
      <c r="C3563" s="64"/>
      <c r="D3563" s="14"/>
      <c r="E3563" s="14"/>
      <c r="F3563" s="50"/>
      <c r="G3563" s="50"/>
    </row>
    <row r="3564" spans="1:7" ht="13.2">
      <c r="A3564" s="14"/>
      <c r="B3564" s="14"/>
      <c r="C3564" s="64"/>
      <c r="D3564" s="14"/>
      <c r="E3564" s="14"/>
      <c r="F3564" s="50"/>
      <c r="G3564" s="50"/>
    </row>
    <row r="3565" spans="1:7" ht="13.2">
      <c r="A3565" s="14"/>
      <c r="B3565" s="14"/>
      <c r="C3565" s="64"/>
      <c r="D3565" s="14"/>
      <c r="E3565" s="14"/>
      <c r="F3565" s="50"/>
      <c r="G3565" s="50"/>
    </row>
    <row r="3566" spans="1:7" ht="13.2">
      <c r="A3566" s="14"/>
      <c r="B3566" s="14"/>
      <c r="C3566" s="64"/>
      <c r="D3566" s="14"/>
      <c r="E3566" s="14"/>
      <c r="F3566" s="50"/>
      <c r="G3566" s="50"/>
    </row>
    <row r="3567" spans="1:7" ht="13.2">
      <c r="A3567" s="14"/>
      <c r="B3567" s="14"/>
      <c r="C3567" s="64"/>
      <c r="D3567" s="14"/>
      <c r="E3567" s="14"/>
      <c r="F3567" s="50"/>
      <c r="G3567" s="50"/>
    </row>
    <row r="3568" spans="1:7" ht="13.2">
      <c r="A3568" s="14"/>
      <c r="B3568" s="14"/>
      <c r="C3568" s="64"/>
      <c r="D3568" s="14"/>
      <c r="E3568" s="14"/>
      <c r="F3568" s="50"/>
      <c r="G3568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5"/>
  <sheetViews>
    <sheetView workbookViewId="0"/>
  </sheetViews>
  <sheetFormatPr defaultColWidth="12.6640625" defaultRowHeight="15.75" customHeight="1"/>
  <cols>
    <col min="1" max="1" width="20.77734375" customWidth="1"/>
    <col min="2" max="2" width="15.44140625" customWidth="1"/>
    <col min="3" max="3" width="40.44140625" customWidth="1"/>
    <col min="4" max="5" width="13.6640625" customWidth="1"/>
    <col min="6" max="6" width="7" customWidth="1"/>
    <col min="7" max="7" width="13.33203125" customWidth="1"/>
    <col min="8" max="8" width="16" customWidth="1"/>
  </cols>
  <sheetData>
    <row r="1" spans="1:26" ht="29.25" customHeight="1">
      <c r="A1" s="5"/>
      <c r="B1" s="5" t="s">
        <v>7</v>
      </c>
      <c r="C1" s="5" t="s">
        <v>8</v>
      </c>
      <c r="D1" s="5" t="s">
        <v>9</v>
      </c>
      <c r="E1" s="5" t="s">
        <v>11</v>
      </c>
      <c r="F1" s="5" t="s">
        <v>13</v>
      </c>
      <c r="G1" s="8" t="s">
        <v>18</v>
      </c>
      <c r="H1" s="8" t="s">
        <v>19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2">
      <c r="A2" s="13" t="s">
        <v>26</v>
      </c>
      <c r="B2" s="14"/>
      <c r="C2" s="14"/>
      <c r="D2" s="15"/>
      <c r="E2" s="15" t="s">
        <v>32</v>
      </c>
      <c r="F2" s="13"/>
      <c r="G2" s="9"/>
      <c r="H2" s="9"/>
    </row>
    <row r="3" spans="1:26" ht="13.2">
      <c r="A3" s="13" t="s">
        <v>34</v>
      </c>
      <c r="B3" s="14"/>
      <c r="C3" s="14"/>
      <c r="D3" s="15"/>
      <c r="E3" s="15" t="s">
        <v>35</v>
      </c>
      <c r="F3" s="13"/>
      <c r="G3" s="9"/>
      <c r="H3" s="9"/>
    </row>
    <row r="4" spans="1:26" ht="13.2">
      <c r="A4" s="13" t="s">
        <v>25</v>
      </c>
      <c r="B4" s="14"/>
      <c r="C4" s="14"/>
      <c r="D4" s="15"/>
      <c r="E4" s="15" t="s">
        <v>35</v>
      </c>
      <c r="F4" s="13"/>
      <c r="G4" s="9"/>
      <c r="H4" s="9"/>
    </row>
    <row r="5" spans="1:26" ht="13.2">
      <c r="A5" s="13" t="s">
        <v>31</v>
      </c>
      <c r="B5" s="14"/>
      <c r="C5" s="14"/>
      <c r="D5" s="15"/>
      <c r="E5" s="15" t="s">
        <v>32</v>
      </c>
      <c r="F5" s="13"/>
      <c r="G5" s="9"/>
      <c r="H5" s="9"/>
    </row>
    <row r="6" spans="1:26" ht="13.2">
      <c r="A6" s="224" t="s">
        <v>36</v>
      </c>
      <c r="B6" s="14" t="s">
        <v>44</v>
      </c>
      <c r="C6" s="14" t="str">
        <f t="shared" ref="C6:C39" si="0">VLOOKUP(B6,Old,2,FALSE)</f>
        <v>MAG-FORK STEM RACER-ID30-CH STEEL</v>
      </c>
      <c r="D6" s="26">
        <f t="shared" ref="D6:D39" si="1">VLOOKUP(B6,Old,8,FALSE)</f>
        <v>9</v>
      </c>
      <c r="E6" s="31">
        <f t="shared" ref="E6:E39" si="2">VLOOKUP(B6,Old,11,FALSE)</f>
        <v>99</v>
      </c>
      <c r="F6" s="227">
        <f>SUM(E6:E13)</f>
        <v>602</v>
      </c>
      <c r="G6" s="228">
        <v>600</v>
      </c>
      <c r="H6" s="228">
        <v>631</v>
      </c>
    </row>
    <row r="7" spans="1:26" ht="13.2">
      <c r="A7" s="225"/>
      <c r="B7" s="14" t="s">
        <v>56</v>
      </c>
      <c r="C7" s="14" t="str">
        <f t="shared" si="0"/>
        <v>MAG-BOTTOM RACER CUP-CH STEEL</v>
      </c>
      <c r="D7" s="26">
        <f t="shared" si="1"/>
        <v>9</v>
      </c>
      <c r="E7" s="31">
        <f t="shared" si="2"/>
        <v>108</v>
      </c>
      <c r="F7" s="225"/>
      <c r="G7" s="225"/>
      <c r="H7" s="225"/>
    </row>
    <row r="8" spans="1:26" ht="13.2">
      <c r="A8" s="225"/>
      <c r="B8" s="14" t="s">
        <v>61</v>
      </c>
      <c r="C8" s="14" t="str">
        <f t="shared" si="0"/>
        <v>MAG-TOP RACER CUP-CH STEEL</v>
      </c>
      <c r="D8" s="26">
        <f t="shared" si="1"/>
        <v>9</v>
      </c>
      <c r="E8" s="31">
        <f t="shared" si="2"/>
        <v>99</v>
      </c>
      <c r="F8" s="225"/>
      <c r="G8" s="225"/>
      <c r="H8" s="225"/>
    </row>
    <row r="9" spans="1:26" ht="13.2">
      <c r="A9" s="225"/>
      <c r="B9" s="14" t="s">
        <v>66</v>
      </c>
      <c r="C9" s="14" t="str">
        <f t="shared" si="0"/>
        <v>20X4MM MAG-RACER BALL&amp;CAGE-4MM-TOP</v>
      </c>
      <c r="D9" s="26">
        <f t="shared" si="1"/>
        <v>9</v>
      </c>
      <c r="E9" s="31">
        <f t="shared" si="2"/>
        <v>41</v>
      </c>
      <c r="F9" s="225"/>
      <c r="G9" s="225"/>
      <c r="H9" s="225"/>
    </row>
    <row r="10" spans="1:26" ht="13.2">
      <c r="A10" s="225"/>
      <c r="B10" s="14" t="s">
        <v>73</v>
      </c>
      <c r="C10" s="14" t="str">
        <f t="shared" si="0"/>
        <v>14X6.35MAG-RACER BALL 6.35MM-BEARING-BTM</v>
      </c>
      <c r="D10" s="26">
        <f t="shared" si="1"/>
        <v>9</v>
      </c>
      <c r="E10" s="31">
        <f t="shared" si="2"/>
        <v>43</v>
      </c>
      <c r="F10" s="225"/>
      <c r="G10" s="225"/>
      <c r="H10" s="225"/>
    </row>
    <row r="11" spans="1:26" ht="13.2">
      <c r="A11" s="225"/>
      <c r="B11" s="14" t="s">
        <v>78</v>
      </c>
      <c r="C11" s="14" t="str">
        <f t="shared" si="0"/>
        <v>ZEAL/REO-RACER NUT-M24X3 HEX 32 MM-YZP</v>
      </c>
      <c r="D11" s="26">
        <f t="shared" si="1"/>
        <v>9</v>
      </c>
      <c r="E11" s="31">
        <f t="shared" si="2"/>
        <v>54</v>
      </c>
      <c r="F11" s="225"/>
      <c r="G11" s="225"/>
      <c r="H11" s="225"/>
    </row>
    <row r="12" spans="1:26" ht="13.2">
      <c r="A12" s="225"/>
      <c r="B12" s="14" t="s">
        <v>83</v>
      </c>
      <c r="C12" s="14" t="str">
        <f t="shared" si="0"/>
        <v>ZEAL/REO-RACER NUT-M24X3 HEX 46 MM-YZP</v>
      </c>
      <c r="D12" s="26">
        <f t="shared" si="1"/>
        <v>9</v>
      </c>
      <c r="E12" s="31">
        <f t="shared" si="2"/>
        <v>141</v>
      </c>
      <c r="F12" s="225"/>
      <c r="G12" s="225"/>
      <c r="H12" s="225"/>
    </row>
    <row r="13" spans="1:26" ht="13.2">
      <c r="A13" s="226"/>
      <c r="B13" s="14" t="s">
        <v>88</v>
      </c>
      <c r="C13" s="14" t="str">
        <f t="shared" si="0"/>
        <v>FORK RACER DUST CAP-PP</v>
      </c>
      <c r="D13" s="26">
        <f t="shared" si="1"/>
        <v>20</v>
      </c>
      <c r="E13" s="31">
        <f t="shared" si="2"/>
        <v>17</v>
      </c>
      <c r="F13" s="226"/>
      <c r="G13" s="226"/>
      <c r="H13" s="226"/>
    </row>
    <row r="14" spans="1:26" ht="13.2">
      <c r="A14" s="224" t="s">
        <v>92</v>
      </c>
      <c r="B14" s="14" t="s">
        <v>82</v>
      </c>
      <c r="C14" s="14" t="str">
        <f t="shared" si="0"/>
        <v>MAGNUS HS-Front Brake Cable</v>
      </c>
      <c r="D14" s="26">
        <f t="shared" si="1"/>
        <v>8</v>
      </c>
      <c r="E14" s="31">
        <f t="shared" si="2"/>
        <v>172</v>
      </c>
      <c r="F14" s="227">
        <f>SUM(E14:E16)</f>
        <v>565</v>
      </c>
      <c r="G14" s="45">
        <v>200</v>
      </c>
      <c r="H14" s="45">
        <v>200</v>
      </c>
    </row>
    <row r="15" spans="1:26" ht="13.2">
      <c r="A15" s="225"/>
      <c r="B15" s="14" t="s">
        <v>81</v>
      </c>
      <c r="C15" s="14" t="str">
        <f t="shared" si="0"/>
        <v>MAGNUS HS-Front HBS  Brake Cable</v>
      </c>
      <c r="D15" s="26">
        <f t="shared" si="1"/>
        <v>5</v>
      </c>
      <c r="E15" s="31">
        <f t="shared" si="2"/>
        <v>172</v>
      </c>
      <c r="F15" s="225"/>
      <c r="G15" s="45">
        <v>200</v>
      </c>
      <c r="H15" s="45">
        <v>200</v>
      </c>
    </row>
    <row r="16" spans="1:26" ht="13.2">
      <c r="A16" s="226"/>
      <c r="B16" s="14" t="s">
        <v>80</v>
      </c>
      <c r="C16" s="14" t="str">
        <f t="shared" si="0"/>
        <v>MAGNUS HS-Rear Brake Cable</v>
      </c>
      <c r="D16" s="26">
        <f t="shared" si="1"/>
        <v>9</v>
      </c>
      <c r="E16" s="31">
        <f t="shared" si="2"/>
        <v>221</v>
      </c>
      <c r="F16" s="226"/>
      <c r="G16" s="45">
        <v>250</v>
      </c>
      <c r="H16" s="45">
        <v>250</v>
      </c>
    </row>
    <row r="17" spans="1:8" ht="13.2">
      <c r="A17" s="13" t="s">
        <v>103</v>
      </c>
      <c r="B17" s="14" t="s">
        <v>104</v>
      </c>
      <c r="C17" s="14" t="str">
        <f t="shared" si="0"/>
        <v>Reo/Zeal-Brake Sensing Switch DM</v>
      </c>
      <c r="D17" s="26">
        <f t="shared" si="1"/>
        <v>1</v>
      </c>
      <c r="E17" s="31">
        <f t="shared" si="2"/>
        <v>164</v>
      </c>
      <c r="F17" s="46"/>
      <c r="G17" s="45">
        <v>180</v>
      </c>
      <c r="H17" s="45">
        <v>180</v>
      </c>
    </row>
    <row r="18" spans="1:8" ht="13.2">
      <c r="A18" s="13" t="s">
        <v>110</v>
      </c>
      <c r="B18" s="14" t="s">
        <v>111</v>
      </c>
      <c r="C18" s="14" t="str">
        <f t="shared" si="0"/>
        <v>CHARGING SOCKET+10AFB FUSE+3PF250</v>
      </c>
      <c r="D18" s="26">
        <f t="shared" si="1"/>
        <v>2</v>
      </c>
      <c r="E18" s="31">
        <f t="shared" si="2"/>
        <v>353</v>
      </c>
      <c r="F18" s="46"/>
      <c r="G18" s="45">
        <v>400</v>
      </c>
      <c r="H18" s="45">
        <v>413</v>
      </c>
    </row>
    <row r="19" spans="1:8" ht="13.2">
      <c r="A19" s="13" t="s">
        <v>115</v>
      </c>
      <c r="B19" s="14" t="s">
        <v>116</v>
      </c>
      <c r="C19" s="14" t="str">
        <f t="shared" si="0"/>
        <v>CHARGING SOCKET-CHOGORI-M</v>
      </c>
      <c r="D19" s="26">
        <f t="shared" si="1"/>
        <v>2</v>
      </c>
      <c r="E19" s="31">
        <f t="shared" si="2"/>
        <v>1662</v>
      </c>
      <c r="F19" s="46"/>
      <c r="G19" s="45">
        <v>1250</v>
      </c>
      <c r="H19" s="45">
        <v>1250</v>
      </c>
    </row>
    <row r="20" spans="1:8" ht="13.2">
      <c r="A20" s="13" t="s">
        <v>127</v>
      </c>
      <c r="B20" s="14" t="s">
        <v>128</v>
      </c>
      <c r="C20" s="14" t="str">
        <f t="shared" si="0"/>
        <v>CHARGING SOCKET-AMPHENOL-PH2-M/Z</v>
      </c>
      <c r="D20" s="26">
        <f t="shared" si="1"/>
        <v>2</v>
      </c>
      <c r="E20" s="31">
        <f t="shared" si="2"/>
        <v>1045</v>
      </c>
      <c r="F20" s="46"/>
      <c r="G20" s="45">
        <v>1050</v>
      </c>
      <c r="H20" s="45">
        <v>1050</v>
      </c>
    </row>
    <row r="21" spans="1:8" ht="13.2">
      <c r="A21" s="13"/>
      <c r="B21" s="14" t="s">
        <v>132</v>
      </c>
      <c r="C21" s="14" t="str">
        <f t="shared" si="0"/>
        <v>Zeal-Throttle-Black-DM</v>
      </c>
      <c r="D21" s="26">
        <f t="shared" si="1"/>
        <v>2</v>
      </c>
      <c r="E21" s="31">
        <f t="shared" si="2"/>
        <v>1206</v>
      </c>
      <c r="F21" s="46"/>
      <c r="G21" s="45">
        <v>750</v>
      </c>
      <c r="H21" s="45">
        <v>768</v>
      </c>
    </row>
    <row r="22" spans="1:8" ht="13.2">
      <c r="A22" s="13"/>
      <c r="B22" s="14" t="s">
        <v>109</v>
      </c>
      <c r="C22" s="14" t="str">
        <f t="shared" si="0"/>
        <v>THROTTLE RH W/O SWITCH</v>
      </c>
      <c r="D22" s="26">
        <f t="shared" si="1"/>
        <v>3</v>
      </c>
      <c r="E22" s="31">
        <f t="shared" si="2"/>
        <v>520</v>
      </c>
      <c r="F22" s="46"/>
      <c r="G22" s="45">
        <v>650</v>
      </c>
      <c r="H22" s="45">
        <v>668</v>
      </c>
    </row>
    <row r="23" spans="1:8" ht="13.2">
      <c r="A23" s="13" t="s">
        <v>137</v>
      </c>
      <c r="B23" s="14" t="s">
        <v>62</v>
      </c>
      <c r="C23" s="14" t="str">
        <f t="shared" si="0"/>
        <v>MAGNUS-LOCK SET-PAVNA DM</v>
      </c>
      <c r="D23" s="26">
        <f t="shared" si="1"/>
        <v>4</v>
      </c>
      <c r="E23" s="31">
        <f t="shared" si="2"/>
        <v>595</v>
      </c>
      <c r="F23" s="46"/>
      <c r="G23" s="45">
        <v>650</v>
      </c>
      <c r="H23" s="45">
        <v>659</v>
      </c>
    </row>
    <row r="24" spans="1:8" ht="13.2">
      <c r="A24" s="224" t="s">
        <v>141</v>
      </c>
      <c r="B24" s="14" t="s">
        <v>114</v>
      </c>
      <c r="C24" s="14" t="str">
        <f t="shared" si="0"/>
        <v>Zeal-Brake Lever LH-Al PDC-Black PC</v>
      </c>
      <c r="D24" s="26">
        <f t="shared" si="1"/>
        <v>12</v>
      </c>
      <c r="E24" s="31">
        <f t="shared" si="2"/>
        <v>90</v>
      </c>
      <c r="F24" s="229">
        <f>SUM(E24:E25)</f>
        <v>180</v>
      </c>
      <c r="G24" s="45">
        <v>130</v>
      </c>
      <c r="H24" s="45">
        <v>137</v>
      </c>
    </row>
    <row r="25" spans="1:8" ht="13.2">
      <c r="A25" s="226"/>
      <c r="B25" s="14" t="s">
        <v>148</v>
      </c>
      <c r="C25" s="14" t="str">
        <f t="shared" si="0"/>
        <v>Zeal-Brake Lever RH-Al PDC-Black PC</v>
      </c>
      <c r="D25" s="26">
        <f t="shared" si="1"/>
        <v>1</v>
      </c>
      <c r="E25" s="31">
        <f t="shared" si="2"/>
        <v>90</v>
      </c>
      <c r="F25" s="226"/>
      <c r="G25" s="45">
        <v>130</v>
      </c>
      <c r="H25" s="45">
        <v>137</v>
      </c>
    </row>
    <row r="26" spans="1:8" ht="13.2">
      <c r="A26" s="13" t="s">
        <v>156</v>
      </c>
      <c r="B26" s="14" t="s">
        <v>157</v>
      </c>
      <c r="C26" s="14" t="str">
        <f t="shared" si="0"/>
        <v>HBS Equalizer Enclosure</v>
      </c>
      <c r="D26" s="26">
        <f t="shared" si="1"/>
        <v>1</v>
      </c>
      <c r="E26" s="31">
        <f t="shared" si="2"/>
        <v>336</v>
      </c>
      <c r="F26" s="46"/>
      <c r="G26" s="45">
        <v>400</v>
      </c>
      <c r="H26" s="45">
        <v>409</v>
      </c>
    </row>
    <row r="27" spans="1:8" ht="13.2">
      <c r="A27" s="13" t="s">
        <v>159</v>
      </c>
      <c r="B27" s="14" t="s">
        <v>160</v>
      </c>
      <c r="C27" s="14" t="str">
        <f t="shared" si="0"/>
        <v>BRAKE LEVER CBS ASSY WITH BSS-LH-PC</v>
      </c>
      <c r="D27" s="26">
        <f t="shared" si="1"/>
        <v>-1</v>
      </c>
      <c r="E27" s="31">
        <f t="shared" si="2"/>
        <v>1599</v>
      </c>
      <c r="F27" s="46"/>
      <c r="G27" s="45">
        <v>1600</v>
      </c>
      <c r="H27" s="45">
        <v>1636</v>
      </c>
    </row>
    <row r="28" spans="1:8" ht="13.2">
      <c r="A28" s="13" t="s">
        <v>161</v>
      </c>
      <c r="B28" s="14" t="s">
        <v>162</v>
      </c>
      <c r="C28" s="14" t="str">
        <f t="shared" si="0"/>
        <v>LUGG-BOX-FRONT COVER-LID-PP-BK</v>
      </c>
      <c r="D28" s="26">
        <f t="shared" si="1"/>
        <v>7</v>
      </c>
      <c r="E28" s="31">
        <f t="shared" si="2"/>
        <v>25</v>
      </c>
      <c r="F28" s="46"/>
      <c r="G28" s="45">
        <v>50</v>
      </c>
      <c r="H28" s="45">
        <v>50</v>
      </c>
    </row>
    <row r="29" spans="1:8" ht="13.2">
      <c r="A29" s="13" t="s">
        <v>164</v>
      </c>
      <c r="B29" s="14" t="s">
        <v>165</v>
      </c>
      <c r="C29" s="14" t="str">
        <f t="shared" si="0"/>
        <v>EX-BATTERY CLAMP-STEL-ZP</v>
      </c>
      <c r="D29" s="26">
        <f t="shared" si="1"/>
        <v>3</v>
      </c>
      <c r="E29" s="31">
        <f t="shared" si="2"/>
        <v>134</v>
      </c>
      <c r="F29" s="46"/>
      <c r="G29" s="45">
        <v>150</v>
      </c>
      <c r="H29" s="45">
        <v>150</v>
      </c>
    </row>
    <row r="30" spans="1:8" ht="13.2">
      <c r="A30" s="13" t="s">
        <v>170</v>
      </c>
      <c r="B30" s="14" t="s">
        <v>171</v>
      </c>
      <c r="C30" s="14" t="str">
        <f t="shared" si="0"/>
        <v>CHARGER-60V7.5A LI DM SENATLA</v>
      </c>
      <c r="D30" s="26">
        <f t="shared" si="1"/>
        <v>2</v>
      </c>
      <c r="E30" s="31">
        <f t="shared" si="2"/>
        <v>5431</v>
      </c>
      <c r="F30" s="46"/>
      <c r="G30" s="45">
        <v>5400</v>
      </c>
      <c r="H30" s="45">
        <v>5400</v>
      </c>
    </row>
    <row r="31" spans="1:8" ht="13.2">
      <c r="A31" s="13" t="s">
        <v>173</v>
      </c>
      <c r="B31" s="14" t="s">
        <v>77</v>
      </c>
      <c r="C31" s="14" t="str">
        <f t="shared" si="0"/>
        <v>CHARGER-CAN 1-60V7. 5A</v>
      </c>
      <c r="D31" s="26">
        <f t="shared" si="1"/>
        <v>1</v>
      </c>
      <c r="E31" s="31">
        <f t="shared" si="2"/>
        <v>6836</v>
      </c>
      <c r="F31" s="46"/>
      <c r="G31" s="45">
        <v>6850</v>
      </c>
      <c r="H31" s="45">
        <v>6850</v>
      </c>
    </row>
    <row r="32" spans="1:8" ht="13.2">
      <c r="A32" s="13" t="s">
        <v>181</v>
      </c>
      <c r="B32" s="14" t="s">
        <v>182</v>
      </c>
      <c r="C32" s="14" t="str">
        <f t="shared" si="0"/>
        <v>CHARGER-60V7. 5A-PH2</v>
      </c>
      <c r="D32" s="26">
        <f t="shared" si="1"/>
        <v>0</v>
      </c>
      <c r="E32" s="31">
        <f t="shared" si="2"/>
        <v>7040</v>
      </c>
      <c r="F32" s="46"/>
      <c r="G32" s="45">
        <v>7050</v>
      </c>
      <c r="H32" s="45">
        <v>7050</v>
      </c>
    </row>
    <row r="33" spans="1:8" ht="13.2">
      <c r="A33" s="13" t="s">
        <v>170</v>
      </c>
      <c r="B33" s="14" t="s">
        <v>186</v>
      </c>
      <c r="C33" s="14" t="str">
        <f t="shared" si="0"/>
        <v>BATTERY-60V38.25 AH LI</v>
      </c>
      <c r="D33" s="26">
        <f t="shared" si="1"/>
        <v>2</v>
      </c>
      <c r="E33" s="31">
        <f t="shared" si="2"/>
        <v>53580</v>
      </c>
      <c r="F33" s="46"/>
      <c r="G33" s="48">
        <v>41000</v>
      </c>
      <c r="H33" s="48">
        <v>41000</v>
      </c>
    </row>
    <row r="34" spans="1:8" ht="13.2">
      <c r="A34" s="13" t="s">
        <v>173</v>
      </c>
      <c r="B34" s="14" t="s">
        <v>191</v>
      </c>
      <c r="C34" s="14" t="str">
        <f t="shared" si="0"/>
        <v>BATTERY-CAN 1-60V38.25AH-CHOGORI</v>
      </c>
      <c r="D34" s="26">
        <f t="shared" si="1"/>
        <v>0</v>
      </c>
      <c r="E34" s="31">
        <f t="shared" si="2"/>
        <v>62186</v>
      </c>
      <c r="F34" s="46"/>
      <c r="G34" s="48">
        <v>51500</v>
      </c>
      <c r="H34" s="48">
        <v>51500</v>
      </c>
    </row>
    <row r="35" spans="1:8" ht="13.2">
      <c r="A35" s="13" t="s">
        <v>181</v>
      </c>
      <c r="B35" s="14" t="s">
        <v>194</v>
      </c>
      <c r="C35" s="14" t="str">
        <f t="shared" si="0"/>
        <v>BTRY-60V38.25AH(2.3KWH)LI-IONNMC-PH2</v>
      </c>
      <c r="D35" s="26">
        <f t="shared" si="1"/>
        <v>1</v>
      </c>
      <c r="E35" s="31">
        <f t="shared" si="2"/>
        <v>50377</v>
      </c>
      <c r="F35" s="46"/>
      <c r="G35" s="48">
        <v>50500</v>
      </c>
      <c r="H35" s="48">
        <v>50500</v>
      </c>
    </row>
    <row r="36" spans="1:8" ht="13.2">
      <c r="A36" s="13" t="s">
        <v>198</v>
      </c>
      <c r="B36" s="14" t="s">
        <v>199</v>
      </c>
      <c r="C36" s="14" t="str">
        <f t="shared" si="0"/>
        <v>CHARGER -48V-NA</v>
      </c>
      <c r="D36" s="26">
        <f t="shared" si="1"/>
        <v>1</v>
      </c>
      <c r="E36" s="31">
        <f t="shared" si="2"/>
        <v>7890</v>
      </c>
      <c r="F36" s="46"/>
      <c r="G36" s="45"/>
      <c r="H36" s="45"/>
    </row>
    <row r="37" spans="1:8" ht="13.2">
      <c r="A37" s="13" t="s">
        <v>201</v>
      </c>
      <c r="B37" s="14" t="s">
        <v>64</v>
      </c>
      <c r="C37" s="14" t="str">
        <f t="shared" si="0"/>
        <v>Front Bearing Kit 6201RS (Pair)</v>
      </c>
      <c r="D37" s="26">
        <f t="shared" si="1"/>
        <v>6</v>
      </c>
      <c r="E37" s="31">
        <f t="shared" si="2"/>
        <v>316</v>
      </c>
      <c r="F37" s="46"/>
      <c r="G37" s="45">
        <v>300</v>
      </c>
      <c r="H37" s="45">
        <v>316</v>
      </c>
    </row>
    <row r="38" spans="1:8" ht="13.2">
      <c r="A38" s="13" t="s">
        <v>203</v>
      </c>
      <c r="B38" s="14" t="s">
        <v>76</v>
      </c>
      <c r="C38" s="14" t="str">
        <f t="shared" si="0"/>
        <v>Rear Bearing 6204LLU</v>
      </c>
      <c r="D38" s="26">
        <f t="shared" si="1"/>
        <v>22</v>
      </c>
      <c r="E38" s="31">
        <f t="shared" si="2"/>
        <v>1113</v>
      </c>
      <c r="F38" s="46"/>
      <c r="G38" s="45">
        <v>1050</v>
      </c>
      <c r="H38" s="45">
        <v>1113</v>
      </c>
    </row>
    <row r="39" spans="1:8" ht="13.2">
      <c r="A39" s="13" t="s">
        <v>206</v>
      </c>
      <c r="B39" s="14" t="s">
        <v>70</v>
      </c>
      <c r="C39" s="14" t="str">
        <f t="shared" si="0"/>
        <v>Brake Shoe Magnus</v>
      </c>
      <c r="D39" s="26">
        <f t="shared" si="1"/>
        <v>35</v>
      </c>
      <c r="E39" s="31">
        <f t="shared" si="2"/>
        <v>309</v>
      </c>
      <c r="F39" s="46"/>
      <c r="G39" s="45">
        <v>300</v>
      </c>
      <c r="H39" s="45">
        <v>309</v>
      </c>
    </row>
    <row r="40" spans="1:8" ht="13.2">
      <c r="A40" s="49"/>
      <c r="B40" s="50"/>
      <c r="C40" s="50"/>
      <c r="D40" s="51"/>
      <c r="E40" s="51"/>
      <c r="F40" s="52"/>
    </row>
    <row r="41" spans="1:8" ht="13.2">
      <c r="A41" s="49"/>
      <c r="B41" s="50"/>
      <c r="C41" s="50"/>
      <c r="D41" s="51"/>
      <c r="E41" s="51"/>
      <c r="F41" s="52"/>
    </row>
    <row r="42" spans="1:8" ht="13.2">
      <c r="A42" s="49"/>
      <c r="B42" s="50"/>
      <c r="C42" s="50"/>
      <c r="D42" s="51"/>
      <c r="E42" s="51"/>
      <c r="F42" s="52"/>
    </row>
    <row r="43" spans="1:8" ht="13.2">
      <c r="A43" s="49"/>
      <c r="B43" s="50"/>
      <c r="C43" s="50"/>
      <c r="D43" s="51"/>
      <c r="E43" s="51"/>
      <c r="F43" s="52"/>
    </row>
    <row r="44" spans="1:8" ht="13.2">
      <c r="A44" s="49"/>
      <c r="B44" s="50"/>
      <c r="C44" s="50"/>
      <c r="D44" s="51"/>
      <c r="E44" s="51"/>
      <c r="F44" s="52"/>
    </row>
    <row r="45" spans="1:8" ht="13.2">
      <c r="A45" s="49"/>
      <c r="B45" s="50"/>
      <c r="C45" s="50"/>
      <c r="D45" s="51"/>
      <c r="E45" s="51"/>
      <c r="F45" s="52"/>
    </row>
    <row r="46" spans="1:8" ht="13.2">
      <c r="A46" s="49"/>
      <c r="B46" s="50"/>
      <c r="C46" s="50"/>
      <c r="D46" s="51"/>
      <c r="E46" s="51"/>
      <c r="F46" s="52"/>
    </row>
    <row r="47" spans="1:8" ht="13.2">
      <c r="A47" s="49"/>
      <c r="B47" s="50"/>
      <c r="C47" s="50"/>
      <c r="D47" s="51"/>
      <c r="E47" s="51"/>
      <c r="F47" s="52"/>
    </row>
    <row r="48" spans="1:8" ht="13.2">
      <c r="A48" s="49"/>
      <c r="B48" s="50"/>
      <c r="C48" s="50"/>
      <c r="D48" s="51"/>
      <c r="E48" s="51"/>
      <c r="F48" s="52"/>
    </row>
    <row r="49" spans="1:6" ht="13.2">
      <c r="A49" s="49"/>
      <c r="B49" s="50"/>
      <c r="C49" s="50"/>
      <c r="D49" s="51"/>
      <c r="E49" s="51"/>
      <c r="F49" s="52"/>
    </row>
    <row r="50" spans="1:6" ht="13.2">
      <c r="A50" s="49"/>
      <c r="B50" s="50"/>
      <c r="C50" s="50"/>
      <c r="D50" s="51"/>
      <c r="E50" s="51"/>
      <c r="F50" s="52"/>
    </row>
    <row r="51" spans="1:6" ht="13.2">
      <c r="A51" s="49"/>
      <c r="B51" s="50"/>
      <c r="C51" s="50"/>
      <c r="D51" s="51"/>
      <c r="E51" s="51"/>
      <c r="F51" s="52"/>
    </row>
    <row r="52" spans="1:6" ht="13.2">
      <c r="A52" s="49"/>
      <c r="B52" s="50"/>
      <c r="C52" s="50"/>
      <c r="D52" s="51"/>
      <c r="E52" s="51"/>
      <c r="F52" s="52"/>
    </row>
    <row r="53" spans="1:6" ht="13.2">
      <c r="A53" s="49"/>
      <c r="B53" s="50"/>
      <c r="C53" s="50"/>
      <c r="D53" s="51"/>
      <c r="E53" s="51"/>
      <c r="F53" s="52"/>
    </row>
    <row r="54" spans="1:6" ht="13.2">
      <c r="A54" s="49"/>
      <c r="B54" s="50"/>
      <c r="C54" s="50"/>
      <c r="D54" s="51"/>
      <c r="E54" s="51"/>
      <c r="F54" s="52"/>
    </row>
    <row r="55" spans="1:6" ht="13.2">
      <c r="A55" s="49"/>
      <c r="B55" s="50"/>
      <c r="C55" s="50"/>
      <c r="D55" s="51"/>
      <c r="E55" s="51"/>
      <c r="F55" s="52"/>
    </row>
    <row r="56" spans="1:6" ht="13.2">
      <c r="A56" s="49"/>
      <c r="B56" s="50"/>
      <c r="C56" s="50"/>
      <c r="D56" s="51"/>
      <c r="E56" s="51"/>
      <c r="F56" s="52"/>
    </row>
    <row r="57" spans="1:6" ht="13.2">
      <c r="A57" s="49"/>
      <c r="B57" s="50"/>
      <c r="C57" s="50"/>
      <c r="D57" s="51"/>
      <c r="E57" s="51"/>
      <c r="F57" s="52"/>
    </row>
    <row r="58" spans="1:6" ht="13.2">
      <c r="A58" s="49"/>
      <c r="B58" s="50"/>
      <c r="C58" s="50"/>
      <c r="D58" s="51"/>
      <c r="E58" s="51"/>
      <c r="F58" s="52"/>
    </row>
    <row r="59" spans="1:6" ht="13.2">
      <c r="A59" s="49"/>
      <c r="B59" s="50"/>
      <c r="C59" s="50"/>
      <c r="D59" s="51"/>
      <c r="E59" s="51"/>
      <c r="F59" s="52"/>
    </row>
    <row r="60" spans="1:6" ht="13.2">
      <c r="A60" s="49"/>
      <c r="B60" s="50"/>
      <c r="C60" s="50"/>
      <c r="D60" s="51"/>
      <c r="E60" s="51"/>
      <c r="F60" s="52"/>
    </row>
    <row r="61" spans="1:6" ht="13.2">
      <c r="A61" s="49"/>
      <c r="B61" s="50"/>
      <c r="C61" s="50"/>
      <c r="D61" s="51"/>
      <c r="E61" s="51"/>
      <c r="F61" s="52"/>
    </row>
    <row r="62" spans="1:6" ht="13.2">
      <c r="A62" s="49"/>
      <c r="B62" s="50"/>
      <c r="C62" s="50"/>
      <c r="D62" s="51"/>
      <c r="E62" s="51"/>
      <c r="F62" s="52"/>
    </row>
    <row r="63" spans="1:6" ht="13.2">
      <c r="A63" s="49"/>
      <c r="B63" s="50"/>
      <c r="C63" s="50"/>
      <c r="D63" s="51"/>
      <c r="E63" s="51"/>
      <c r="F63" s="52"/>
    </row>
    <row r="64" spans="1:6" ht="13.2">
      <c r="A64" s="49"/>
      <c r="B64" s="50"/>
      <c r="C64" s="50"/>
      <c r="D64" s="51"/>
      <c r="E64" s="51"/>
      <c r="F64" s="52"/>
    </row>
    <row r="65" spans="1:6" ht="13.2">
      <c r="A65" s="49"/>
      <c r="B65" s="50"/>
      <c r="C65" s="50"/>
      <c r="D65" s="51"/>
      <c r="E65" s="51"/>
      <c r="F65" s="52"/>
    </row>
    <row r="66" spans="1:6" ht="13.2">
      <c r="A66" s="49"/>
      <c r="B66" s="50"/>
      <c r="C66" s="50"/>
      <c r="D66" s="51"/>
      <c r="E66" s="51"/>
      <c r="F66" s="52"/>
    </row>
    <row r="67" spans="1:6" ht="13.2">
      <c r="A67" s="49"/>
      <c r="B67" s="50"/>
      <c r="C67" s="50"/>
      <c r="D67" s="51"/>
      <c r="E67" s="51"/>
      <c r="F67" s="52"/>
    </row>
    <row r="68" spans="1:6" ht="13.2">
      <c r="A68" s="49"/>
      <c r="B68" s="50"/>
      <c r="C68" s="50"/>
      <c r="D68" s="51"/>
      <c r="E68" s="51"/>
      <c r="F68" s="52"/>
    </row>
    <row r="69" spans="1:6" ht="13.2">
      <c r="A69" s="49"/>
      <c r="B69" s="50"/>
      <c r="C69" s="50"/>
      <c r="D69" s="51"/>
      <c r="E69" s="51"/>
      <c r="F69" s="52"/>
    </row>
    <row r="70" spans="1:6" ht="13.2">
      <c r="A70" s="49"/>
      <c r="B70" s="50"/>
      <c r="C70" s="50"/>
      <c r="D70" s="51"/>
      <c r="E70" s="51"/>
      <c r="F70" s="52"/>
    </row>
    <row r="71" spans="1:6" ht="13.2">
      <c r="A71" s="49"/>
      <c r="B71" s="50"/>
      <c r="C71" s="50"/>
      <c r="D71" s="51"/>
      <c r="E71" s="51"/>
      <c r="F71" s="52"/>
    </row>
    <row r="72" spans="1:6" ht="13.2">
      <c r="A72" s="49"/>
      <c r="B72" s="50"/>
      <c r="C72" s="50"/>
      <c r="D72" s="51"/>
      <c r="E72" s="51"/>
      <c r="F72" s="52"/>
    </row>
    <row r="73" spans="1:6" ht="13.2">
      <c r="A73" s="49"/>
      <c r="B73" s="50"/>
      <c r="C73" s="50"/>
      <c r="D73" s="51"/>
      <c r="E73" s="51"/>
      <c r="F73" s="52"/>
    </row>
    <row r="74" spans="1:6" ht="13.2">
      <c r="A74" s="49"/>
      <c r="B74" s="50"/>
      <c r="C74" s="50"/>
      <c r="D74" s="51"/>
      <c r="E74" s="51"/>
      <c r="F74" s="52"/>
    </row>
    <row r="75" spans="1:6" ht="13.2">
      <c r="A75" s="49"/>
      <c r="B75" s="50"/>
      <c r="C75" s="50"/>
      <c r="D75" s="51"/>
      <c r="E75" s="51"/>
      <c r="F75" s="52"/>
    </row>
    <row r="76" spans="1:6" ht="13.2">
      <c r="A76" s="49"/>
      <c r="B76" s="50"/>
      <c r="C76" s="50"/>
      <c r="D76" s="51"/>
      <c r="E76" s="51"/>
      <c r="F76" s="52"/>
    </row>
    <row r="77" spans="1:6" ht="13.2">
      <c r="A77" s="49"/>
      <c r="B77" s="50"/>
      <c r="C77" s="50"/>
      <c r="D77" s="51"/>
      <c r="E77" s="51"/>
      <c r="F77" s="52"/>
    </row>
    <row r="78" spans="1:6" ht="13.2">
      <c r="A78" s="49"/>
      <c r="B78" s="50"/>
      <c r="C78" s="50"/>
      <c r="D78" s="51"/>
      <c r="E78" s="51"/>
      <c r="F78" s="52"/>
    </row>
    <row r="79" spans="1:6" ht="13.2">
      <c r="A79" s="49"/>
      <c r="B79" s="50"/>
      <c r="C79" s="50"/>
      <c r="D79" s="51"/>
      <c r="E79" s="51"/>
      <c r="F79" s="52"/>
    </row>
    <row r="80" spans="1:6" ht="13.2">
      <c r="A80" s="49"/>
      <c r="B80" s="50"/>
      <c r="C80" s="50"/>
      <c r="D80" s="51"/>
      <c r="E80" s="51"/>
      <c r="F80" s="52"/>
    </row>
    <row r="81" spans="1:6" ht="13.2">
      <c r="A81" s="49"/>
      <c r="B81" s="50"/>
      <c r="C81" s="50"/>
      <c r="D81" s="51"/>
      <c r="E81" s="51"/>
      <c r="F81" s="52"/>
    </row>
    <row r="82" spans="1:6" ht="13.2">
      <c r="A82" s="49"/>
      <c r="B82" s="50"/>
      <c r="C82" s="50"/>
      <c r="D82" s="51"/>
      <c r="E82" s="51"/>
      <c r="F82" s="52"/>
    </row>
    <row r="83" spans="1:6" ht="13.2">
      <c r="A83" s="49"/>
      <c r="B83" s="50"/>
      <c r="C83" s="50"/>
      <c r="D83" s="51"/>
      <c r="E83" s="51"/>
      <c r="F83" s="52"/>
    </row>
    <row r="84" spans="1:6" ht="13.2">
      <c r="A84" s="49"/>
      <c r="B84" s="50"/>
      <c r="C84" s="50"/>
      <c r="D84" s="51"/>
      <c r="E84" s="51"/>
      <c r="F84" s="52"/>
    </row>
    <row r="85" spans="1:6" ht="13.2">
      <c r="A85" s="49"/>
      <c r="B85" s="50"/>
      <c r="C85" s="50"/>
      <c r="D85" s="51"/>
      <c r="E85" s="51"/>
      <c r="F85" s="52"/>
    </row>
    <row r="86" spans="1:6" ht="13.2">
      <c r="A86" s="49"/>
      <c r="B86" s="50"/>
      <c r="C86" s="50"/>
      <c r="D86" s="51"/>
      <c r="E86" s="51"/>
      <c r="F86" s="52"/>
    </row>
    <row r="87" spans="1:6" ht="13.2">
      <c r="A87" s="49"/>
      <c r="B87" s="50"/>
      <c r="C87" s="50"/>
      <c r="D87" s="51"/>
      <c r="E87" s="51"/>
      <c r="F87" s="52"/>
    </row>
    <row r="88" spans="1:6" ht="13.2">
      <c r="A88" s="49"/>
      <c r="B88" s="50"/>
      <c r="C88" s="50"/>
      <c r="D88" s="51"/>
      <c r="E88" s="51"/>
      <c r="F88" s="52"/>
    </row>
    <row r="89" spans="1:6" ht="13.2">
      <c r="A89" s="49"/>
      <c r="B89" s="50"/>
      <c r="C89" s="50"/>
      <c r="D89" s="51"/>
      <c r="E89" s="51"/>
      <c r="F89" s="52"/>
    </row>
    <row r="90" spans="1:6" ht="13.2">
      <c r="A90" s="49"/>
      <c r="B90" s="50"/>
      <c r="C90" s="50"/>
      <c r="D90" s="51"/>
      <c r="E90" s="51"/>
      <c r="F90" s="52"/>
    </row>
    <row r="91" spans="1:6" ht="13.2">
      <c r="A91" s="49"/>
      <c r="B91" s="50"/>
      <c r="C91" s="50"/>
      <c r="D91" s="51"/>
      <c r="E91" s="51"/>
      <c r="F91" s="52"/>
    </row>
    <row r="92" spans="1:6" ht="13.2">
      <c r="A92" s="49"/>
      <c r="B92" s="50"/>
      <c r="C92" s="50"/>
      <c r="D92" s="51"/>
      <c r="E92" s="51"/>
      <c r="F92" s="52"/>
    </row>
    <row r="93" spans="1:6" ht="13.2">
      <c r="A93" s="49"/>
      <c r="B93" s="50"/>
      <c r="C93" s="50"/>
      <c r="D93" s="51"/>
      <c r="E93" s="51"/>
      <c r="F93" s="52"/>
    </row>
    <row r="94" spans="1:6" ht="13.2">
      <c r="A94" s="49"/>
      <c r="B94" s="50"/>
      <c r="C94" s="50"/>
      <c r="D94" s="51"/>
      <c r="E94" s="51"/>
      <c r="F94" s="52"/>
    </row>
    <row r="95" spans="1:6" ht="13.2">
      <c r="A95" s="49"/>
      <c r="B95" s="50"/>
      <c r="C95" s="50"/>
      <c r="D95" s="51"/>
      <c r="E95" s="51"/>
      <c r="F95" s="52"/>
    </row>
    <row r="96" spans="1:6" ht="13.2">
      <c r="A96" s="49"/>
      <c r="B96" s="50"/>
      <c r="C96" s="50"/>
      <c r="D96" s="51"/>
      <c r="E96" s="51"/>
      <c r="F96" s="52"/>
    </row>
    <row r="97" spans="1:6" ht="13.2">
      <c r="A97" s="49"/>
      <c r="B97" s="50"/>
      <c r="C97" s="50"/>
      <c r="D97" s="51"/>
      <c r="E97" s="51"/>
      <c r="F97" s="52"/>
    </row>
    <row r="98" spans="1:6" ht="13.2">
      <c r="A98" s="49"/>
      <c r="B98" s="50"/>
      <c r="C98" s="50"/>
      <c r="D98" s="51"/>
      <c r="E98" s="51"/>
      <c r="F98" s="52"/>
    </row>
    <row r="99" spans="1:6" ht="13.2">
      <c r="A99" s="49"/>
      <c r="B99" s="50"/>
      <c r="C99" s="50"/>
      <c r="D99" s="51"/>
      <c r="E99" s="51"/>
      <c r="F99" s="52"/>
    </row>
    <row r="100" spans="1:6" ht="13.2">
      <c r="A100" s="49"/>
      <c r="B100" s="50"/>
      <c r="C100" s="50"/>
      <c r="D100" s="51"/>
      <c r="E100" s="51"/>
      <c r="F100" s="52"/>
    </row>
    <row r="101" spans="1:6" ht="13.2">
      <c r="A101" s="49"/>
      <c r="B101" s="50"/>
      <c r="C101" s="50"/>
      <c r="D101" s="51"/>
      <c r="E101" s="51"/>
      <c r="F101" s="52"/>
    </row>
    <row r="102" spans="1:6" ht="13.2">
      <c r="A102" s="49"/>
      <c r="B102" s="50"/>
      <c r="C102" s="50"/>
      <c r="D102" s="51"/>
      <c r="E102" s="51"/>
      <c r="F102" s="52"/>
    </row>
    <row r="103" spans="1:6" ht="13.2">
      <c r="A103" s="49"/>
      <c r="B103" s="50"/>
      <c r="C103" s="50"/>
      <c r="D103" s="51"/>
      <c r="E103" s="51"/>
      <c r="F103" s="52"/>
    </row>
    <row r="104" spans="1:6" ht="13.2">
      <c r="A104" s="49"/>
      <c r="B104" s="50"/>
      <c r="C104" s="50"/>
      <c r="D104" s="51"/>
      <c r="E104" s="51"/>
      <c r="F104" s="52"/>
    </row>
    <row r="105" spans="1:6" ht="13.2">
      <c r="A105" s="49"/>
      <c r="B105" s="50"/>
      <c r="C105" s="50"/>
      <c r="D105" s="51"/>
      <c r="E105" s="51"/>
      <c r="F105" s="52"/>
    </row>
    <row r="106" spans="1:6" ht="13.2">
      <c r="A106" s="49"/>
      <c r="B106" s="50"/>
      <c r="C106" s="50"/>
      <c r="D106" s="51"/>
      <c r="E106" s="51"/>
      <c r="F106" s="52"/>
    </row>
    <row r="107" spans="1:6" ht="13.2">
      <c r="A107" s="49"/>
      <c r="B107" s="50"/>
      <c r="C107" s="50"/>
      <c r="D107" s="51"/>
      <c r="E107" s="51"/>
      <c r="F107" s="52"/>
    </row>
    <row r="108" spans="1:6" ht="13.2">
      <c r="A108" s="49"/>
      <c r="B108" s="50"/>
      <c r="C108" s="50"/>
      <c r="D108" s="51"/>
      <c r="E108" s="51"/>
      <c r="F108" s="52"/>
    </row>
    <row r="109" spans="1:6" ht="13.2">
      <c r="A109" s="49"/>
      <c r="B109" s="50"/>
      <c r="C109" s="50"/>
      <c r="D109" s="51"/>
      <c r="E109" s="51"/>
      <c r="F109" s="52"/>
    </row>
    <row r="110" spans="1:6" ht="13.2">
      <c r="A110" s="49"/>
      <c r="B110" s="50"/>
      <c r="C110" s="50"/>
      <c r="D110" s="51"/>
      <c r="E110" s="51"/>
      <c r="F110" s="52"/>
    </row>
    <row r="111" spans="1:6" ht="13.2">
      <c r="A111" s="49"/>
      <c r="B111" s="50"/>
      <c r="C111" s="50"/>
      <c r="D111" s="51"/>
      <c r="E111" s="51"/>
      <c r="F111" s="52"/>
    </row>
    <row r="112" spans="1:6" ht="13.2">
      <c r="A112" s="49"/>
      <c r="B112" s="50"/>
      <c r="C112" s="50"/>
      <c r="D112" s="51"/>
      <c r="E112" s="51"/>
      <c r="F112" s="52"/>
    </row>
    <row r="113" spans="1:6" ht="13.2">
      <c r="A113" s="49"/>
      <c r="B113" s="50"/>
      <c r="C113" s="50"/>
      <c r="D113" s="51"/>
      <c r="E113" s="51"/>
      <c r="F113" s="52"/>
    </row>
    <row r="114" spans="1:6" ht="13.2">
      <c r="A114" s="49"/>
      <c r="B114" s="50"/>
      <c r="C114" s="50"/>
      <c r="D114" s="51"/>
      <c r="E114" s="51"/>
      <c r="F114" s="52"/>
    </row>
    <row r="115" spans="1:6" ht="13.2">
      <c r="A115" s="49"/>
      <c r="B115" s="50"/>
      <c r="C115" s="50"/>
      <c r="D115" s="51"/>
      <c r="E115" s="51"/>
      <c r="F115" s="52"/>
    </row>
    <row r="116" spans="1:6" ht="13.2">
      <c r="A116" s="49"/>
      <c r="B116" s="50"/>
      <c r="C116" s="50"/>
      <c r="D116" s="51"/>
      <c r="E116" s="51"/>
      <c r="F116" s="52"/>
    </row>
    <row r="117" spans="1:6" ht="13.2">
      <c r="A117" s="49"/>
      <c r="B117" s="50"/>
      <c r="C117" s="50"/>
      <c r="D117" s="51"/>
      <c r="E117" s="51"/>
      <c r="F117" s="52"/>
    </row>
    <row r="118" spans="1:6" ht="13.2">
      <c r="A118" s="49"/>
      <c r="B118" s="50"/>
      <c r="C118" s="50"/>
      <c r="D118" s="51"/>
      <c r="E118" s="51"/>
      <c r="F118" s="52"/>
    </row>
    <row r="119" spans="1:6" ht="13.2">
      <c r="A119" s="49"/>
      <c r="B119" s="50"/>
      <c r="C119" s="50"/>
      <c r="D119" s="51"/>
      <c r="E119" s="51"/>
      <c r="F119" s="52"/>
    </row>
    <row r="120" spans="1:6" ht="13.2">
      <c r="A120" s="49"/>
      <c r="B120" s="50"/>
      <c r="C120" s="50"/>
      <c r="D120" s="51"/>
      <c r="E120" s="51"/>
      <c r="F120" s="52"/>
    </row>
    <row r="121" spans="1:6" ht="13.2">
      <c r="A121" s="49"/>
      <c r="B121" s="50"/>
      <c r="C121" s="50"/>
      <c r="D121" s="51"/>
      <c r="E121" s="51"/>
      <c r="F121" s="52"/>
    </row>
    <row r="122" spans="1:6" ht="13.2">
      <c r="A122" s="49"/>
      <c r="B122" s="50"/>
      <c r="C122" s="50"/>
      <c r="D122" s="51"/>
      <c r="E122" s="51"/>
      <c r="F122" s="52"/>
    </row>
    <row r="123" spans="1:6" ht="13.2">
      <c r="A123" s="49"/>
      <c r="B123" s="50"/>
      <c r="C123" s="50"/>
      <c r="D123" s="51"/>
      <c r="E123" s="51"/>
      <c r="F123" s="52"/>
    </row>
    <row r="124" spans="1:6" ht="13.2">
      <c r="A124" s="49"/>
      <c r="B124" s="50"/>
      <c r="C124" s="50"/>
      <c r="D124" s="51"/>
      <c r="E124" s="51"/>
      <c r="F124" s="52"/>
    </row>
    <row r="125" spans="1:6" ht="13.2">
      <c r="A125" s="49"/>
      <c r="B125" s="50"/>
      <c r="C125" s="50"/>
      <c r="D125" s="51"/>
      <c r="E125" s="51"/>
      <c r="F125" s="52"/>
    </row>
    <row r="126" spans="1:6" ht="13.2">
      <c r="A126" s="49"/>
      <c r="B126" s="50"/>
      <c r="C126" s="50"/>
      <c r="D126" s="51"/>
      <c r="E126" s="51"/>
      <c r="F126" s="52"/>
    </row>
    <row r="127" spans="1:6" ht="13.2">
      <c r="A127" s="49"/>
      <c r="B127" s="50"/>
      <c r="C127" s="50"/>
      <c r="D127" s="51"/>
      <c r="E127" s="51"/>
      <c r="F127" s="52"/>
    </row>
    <row r="128" spans="1:6" ht="13.2">
      <c r="A128" s="49"/>
      <c r="B128" s="50"/>
      <c r="C128" s="50"/>
      <c r="D128" s="51"/>
      <c r="E128" s="51"/>
      <c r="F128" s="52"/>
    </row>
    <row r="129" spans="1:6" ht="13.2">
      <c r="A129" s="49"/>
      <c r="B129" s="50"/>
      <c r="C129" s="50"/>
      <c r="D129" s="51"/>
      <c r="E129" s="51"/>
      <c r="F129" s="52"/>
    </row>
    <row r="130" spans="1:6" ht="13.2">
      <c r="A130" s="49"/>
      <c r="B130" s="50"/>
      <c r="C130" s="50"/>
      <c r="D130" s="51"/>
      <c r="E130" s="51"/>
      <c r="F130" s="52"/>
    </row>
    <row r="131" spans="1:6" ht="13.2">
      <c r="A131" s="49"/>
      <c r="B131" s="50"/>
      <c r="C131" s="50"/>
      <c r="D131" s="51"/>
      <c r="E131" s="51"/>
      <c r="F131" s="52"/>
    </row>
    <row r="132" spans="1:6" ht="13.2">
      <c r="A132" s="49"/>
      <c r="B132" s="50"/>
      <c r="C132" s="50"/>
      <c r="D132" s="51"/>
      <c r="E132" s="51"/>
      <c r="F132" s="52"/>
    </row>
    <row r="133" spans="1:6" ht="13.2">
      <c r="A133" s="49"/>
      <c r="B133" s="50"/>
      <c r="C133" s="50"/>
      <c r="D133" s="51"/>
      <c r="E133" s="51"/>
      <c r="F133" s="52"/>
    </row>
    <row r="134" spans="1:6" ht="13.2">
      <c r="A134" s="49"/>
      <c r="B134" s="50"/>
      <c r="C134" s="50"/>
      <c r="D134" s="51"/>
      <c r="E134" s="51"/>
      <c r="F134" s="52"/>
    </row>
    <row r="135" spans="1:6" ht="13.2">
      <c r="A135" s="49"/>
      <c r="B135" s="50"/>
      <c r="C135" s="50"/>
      <c r="D135" s="51"/>
      <c r="E135" s="51"/>
      <c r="F135" s="52"/>
    </row>
    <row r="136" spans="1:6" ht="13.2">
      <c r="A136" s="49"/>
      <c r="B136" s="50"/>
      <c r="C136" s="50"/>
      <c r="D136" s="51"/>
      <c r="E136" s="51"/>
      <c r="F136" s="52"/>
    </row>
    <row r="137" spans="1:6" ht="13.2">
      <c r="A137" s="49"/>
      <c r="B137" s="50"/>
      <c r="C137" s="50"/>
      <c r="D137" s="51"/>
      <c r="E137" s="51"/>
      <c r="F137" s="52"/>
    </row>
    <row r="138" spans="1:6" ht="13.2">
      <c r="A138" s="49"/>
      <c r="B138" s="50"/>
      <c r="C138" s="50"/>
      <c r="D138" s="51"/>
      <c r="E138" s="51"/>
      <c r="F138" s="52"/>
    </row>
    <row r="139" spans="1:6" ht="13.2">
      <c r="A139" s="49"/>
      <c r="B139" s="50"/>
      <c r="C139" s="50"/>
      <c r="D139" s="51"/>
      <c r="E139" s="51"/>
      <c r="F139" s="52"/>
    </row>
    <row r="140" spans="1:6" ht="13.2">
      <c r="A140" s="49"/>
      <c r="B140" s="50"/>
      <c r="C140" s="50"/>
      <c r="D140" s="51"/>
      <c r="E140" s="51"/>
      <c r="F140" s="52"/>
    </row>
    <row r="141" spans="1:6" ht="13.2">
      <c r="A141" s="49"/>
      <c r="B141" s="50"/>
      <c r="C141" s="50"/>
      <c r="D141" s="51"/>
      <c r="E141" s="51"/>
      <c r="F141" s="52"/>
    </row>
    <row r="142" spans="1:6" ht="13.2">
      <c r="A142" s="49"/>
      <c r="B142" s="50"/>
      <c r="C142" s="50"/>
      <c r="D142" s="51"/>
      <c r="E142" s="51"/>
      <c r="F142" s="52"/>
    </row>
    <row r="143" spans="1:6" ht="13.2">
      <c r="A143" s="49"/>
      <c r="B143" s="50"/>
      <c r="C143" s="50"/>
      <c r="D143" s="51"/>
      <c r="E143" s="51"/>
      <c r="F143" s="52"/>
    </row>
    <row r="144" spans="1:6" ht="13.2">
      <c r="A144" s="49"/>
      <c r="B144" s="50"/>
      <c r="C144" s="50"/>
      <c r="D144" s="51"/>
      <c r="E144" s="51"/>
      <c r="F144" s="52"/>
    </row>
    <row r="145" spans="1:6" ht="13.2">
      <c r="A145" s="49"/>
      <c r="B145" s="50"/>
      <c r="C145" s="50"/>
      <c r="D145" s="51"/>
      <c r="E145" s="51"/>
      <c r="F145" s="52"/>
    </row>
    <row r="146" spans="1:6" ht="13.2">
      <c r="A146" s="49"/>
      <c r="B146" s="50"/>
      <c r="C146" s="50"/>
      <c r="D146" s="51"/>
      <c r="E146" s="51"/>
      <c r="F146" s="52"/>
    </row>
    <row r="147" spans="1:6" ht="13.2">
      <c r="A147" s="49"/>
      <c r="B147" s="50"/>
      <c r="C147" s="50"/>
      <c r="D147" s="51"/>
      <c r="E147" s="51"/>
      <c r="F147" s="52"/>
    </row>
    <row r="148" spans="1:6" ht="13.2">
      <c r="A148" s="49"/>
      <c r="B148" s="50"/>
      <c r="C148" s="50"/>
      <c r="D148" s="51"/>
      <c r="E148" s="51"/>
      <c r="F148" s="52"/>
    </row>
    <row r="149" spans="1:6" ht="13.2">
      <c r="A149" s="49"/>
      <c r="B149" s="50"/>
      <c r="C149" s="50"/>
      <c r="D149" s="51"/>
      <c r="E149" s="51"/>
      <c r="F149" s="52"/>
    </row>
    <row r="150" spans="1:6" ht="13.2">
      <c r="A150" s="49"/>
      <c r="B150" s="50"/>
      <c r="C150" s="50"/>
      <c r="D150" s="51"/>
      <c r="E150" s="51"/>
      <c r="F150" s="52"/>
    </row>
    <row r="151" spans="1:6" ht="13.2">
      <c r="A151" s="49"/>
      <c r="B151" s="50"/>
      <c r="C151" s="50"/>
      <c r="D151" s="51"/>
      <c r="E151" s="51"/>
      <c r="F151" s="52"/>
    </row>
    <row r="152" spans="1:6" ht="13.2">
      <c r="A152" s="49"/>
      <c r="B152" s="50"/>
      <c r="C152" s="50"/>
      <c r="D152" s="51"/>
      <c r="E152" s="51"/>
      <c r="F152" s="52"/>
    </row>
    <row r="153" spans="1:6" ht="13.2">
      <c r="A153" s="49"/>
      <c r="B153" s="50"/>
      <c r="C153" s="50"/>
      <c r="D153" s="51"/>
      <c r="E153" s="51"/>
      <c r="F153" s="52"/>
    </row>
    <row r="154" spans="1:6" ht="13.2">
      <c r="A154" s="49"/>
      <c r="B154" s="50"/>
      <c r="C154" s="50"/>
      <c r="D154" s="51"/>
      <c r="E154" s="51"/>
      <c r="F154" s="52"/>
    </row>
    <row r="155" spans="1:6" ht="13.2">
      <c r="A155" s="49"/>
      <c r="B155" s="50"/>
      <c r="C155" s="50"/>
      <c r="D155" s="51"/>
      <c r="E155" s="51"/>
      <c r="F155" s="52"/>
    </row>
    <row r="156" spans="1:6" ht="13.2">
      <c r="A156" s="49"/>
      <c r="B156" s="50"/>
      <c r="C156" s="50"/>
      <c r="D156" s="51"/>
      <c r="E156" s="51"/>
      <c r="F156" s="52"/>
    </row>
    <row r="157" spans="1:6" ht="13.2">
      <c r="A157" s="49"/>
      <c r="B157" s="50"/>
      <c r="C157" s="50"/>
      <c r="D157" s="51"/>
      <c r="E157" s="51"/>
      <c r="F157" s="52"/>
    </row>
    <row r="158" spans="1:6" ht="13.2">
      <c r="A158" s="49"/>
      <c r="B158" s="50"/>
      <c r="C158" s="50"/>
      <c r="D158" s="51"/>
      <c r="E158" s="51"/>
      <c r="F158" s="52"/>
    </row>
    <row r="159" spans="1:6" ht="13.2">
      <c r="A159" s="49"/>
      <c r="B159" s="50"/>
      <c r="C159" s="50"/>
      <c r="D159" s="51"/>
      <c r="E159" s="51"/>
      <c r="F159" s="52"/>
    </row>
    <row r="160" spans="1:6" ht="13.2">
      <c r="A160" s="49"/>
      <c r="B160" s="50"/>
      <c r="C160" s="50"/>
      <c r="D160" s="51"/>
      <c r="E160" s="51"/>
      <c r="F160" s="52"/>
    </row>
    <row r="161" spans="1:6" ht="13.2">
      <c r="A161" s="49"/>
      <c r="B161" s="50"/>
      <c r="C161" s="50"/>
      <c r="D161" s="51"/>
      <c r="E161" s="51"/>
      <c r="F161" s="52"/>
    </row>
    <row r="162" spans="1:6" ht="13.2">
      <c r="A162" s="49"/>
      <c r="B162" s="50"/>
      <c r="C162" s="50"/>
      <c r="D162" s="51"/>
      <c r="E162" s="51"/>
      <c r="F162" s="52"/>
    </row>
    <row r="163" spans="1:6" ht="13.2">
      <c r="A163" s="49"/>
      <c r="B163" s="50"/>
      <c r="C163" s="50"/>
      <c r="D163" s="51"/>
      <c r="E163" s="51"/>
      <c r="F163" s="52"/>
    </row>
    <row r="164" spans="1:6" ht="13.2">
      <c r="A164" s="49"/>
      <c r="B164" s="50"/>
      <c r="C164" s="50"/>
      <c r="D164" s="51"/>
      <c r="E164" s="51"/>
      <c r="F164" s="52"/>
    </row>
    <row r="165" spans="1:6" ht="13.2">
      <c r="A165" s="49"/>
      <c r="B165" s="50"/>
      <c r="C165" s="50"/>
      <c r="D165" s="51"/>
      <c r="E165" s="51"/>
      <c r="F165" s="52"/>
    </row>
    <row r="166" spans="1:6" ht="13.2">
      <c r="A166" s="49"/>
      <c r="B166" s="50"/>
      <c r="C166" s="50"/>
      <c r="D166" s="51"/>
      <c r="E166" s="51"/>
      <c r="F166" s="52"/>
    </row>
    <row r="167" spans="1:6" ht="13.2">
      <c r="A167" s="49"/>
      <c r="B167" s="50"/>
      <c r="C167" s="50"/>
      <c r="D167" s="51"/>
      <c r="E167" s="51"/>
      <c r="F167" s="52"/>
    </row>
    <row r="168" spans="1:6" ht="13.2">
      <c r="A168" s="49"/>
      <c r="B168" s="50"/>
      <c r="C168" s="50"/>
      <c r="D168" s="51"/>
      <c r="E168" s="51"/>
      <c r="F168" s="52"/>
    </row>
    <row r="169" spans="1:6" ht="13.2">
      <c r="A169" s="49"/>
      <c r="B169" s="50"/>
      <c r="C169" s="50"/>
      <c r="D169" s="51"/>
      <c r="E169" s="51"/>
      <c r="F169" s="52"/>
    </row>
    <row r="170" spans="1:6" ht="13.2">
      <c r="A170" s="49"/>
      <c r="B170" s="50"/>
      <c r="C170" s="50"/>
      <c r="D170" s="51"/>
      <c r="E170" s="51"/>
      <c r="F170" s="52"/>
    </row>
    <row r="171" spans="1:6" ht="13.2">
      <c r="A171" s="49"/>
      <c r="B171" s="50"/>
      <c r="C171" s="50"/>
      <c r="D171" s="51"/>
      <c r="E171" s="51"/>
      <c r="F171" s="52"/>
    </row>
    <row r="172" spans="1:6" ht="13.2">
      <c r="A172" s="49"/>
      <c r="B172" s="50"/>
      <c r="C172" s="50"/>
      <c r="D172" s="51"/>
      <c r="E172" s="51"/>
      <c r="F172" s="52"/>
    </row>
    <row r="173" spans="1:6" ht="13.2">
      <c r="A173" s="49"/>
      <c r="B173" s="50"/>
      <c r="C173" s="50"/>
      <c r="D173" s="51"/>
      <c r="E173" s="51"/>
      <c r="F173" s="52"/>
    </row>
    <row r="174" spans="1:6" ht="13.2">
      <c r="A174" s="49"/>
      <c r="B174" s="50"/>
      <c r="C174" s="50"/>
      <c r="D174" s="51"/>
      <c r="E174" s="51"/>
      <c r="F174" s="52"/>
    </row>
    <row r="175" spans="1:6" ht="13.2">
      <c r="A175" s="49"/>
      <c r="B175" s="50"/>
      <c r="C175" s="50"/>
      <c r="D175" s="51"/>
      <c r="E175" s="51"/>
      <c r="F175" s="52"/>
    </row>
    <row r="176" spans="1:6" ht="13.2">
      <c r="A176" s="49"/>
      <c r="B176" s="50"/>
      <c r="C176" s="50"/>
      <c r="D176" s="51"/>
      <c r="E176" s="51"/>
      <c r="F176" s="52"/>
    </row>
    <row r="177" spans="1:6" ht="13.2">
      <c r="A177" s="49"/>
      <c r="B177" s="50"/>
      <c r="C177" s="50"/>
      <c r="D177" s="51"/>
      <c r="E177" s="51"/>
      <c r="F177" s="52"/>
    </row>
    <row r="178" spans="1:6" ht="13.2">
      <c r="A178" s="49"/>
      <c r="B178" s="50"/>
      <c r="C178" s="50"/>
      <c r="D178" s="51"/>
      <c r="E178" s="51"/>
      <c r="F178" s="52"/>
    </row>
    <row r="179" spans="1:6" ht="13.2">
      <c r="A179" s="49"/>
      <c r="B179" s="50"/>
      <c r="C179" s="50"/>
      <c r="D179" s="51"/>
      <c r="E179" s="51"/>
      <c r="F179" s="52"/>
    </row>
    <row r="180" spans="1:6" ht="13.2">
      <c r="A180" s="49"/>
      <c r="B180" s="50"/>
      <c r="C180" s="50"/>
      <c r="D180" s="51"/>
      <c r="E180" s="51"/>
      <c r="F180" s="52"/>
    </row>
    <row r="181" spans="1:6" ht="13.2">
      <c r="A181" s="49"/>
      <c r="B181" s="50"/>
      <c r="C181" s="50"/>
      <c r="D181" s="51"/>
      <c r="E181" s="51"/>
      <c r="F181" s="52"/>
    </row>
    <row r="182" spans="1:6" ht="13.2">
      <c r="A182" s="49"/>
      <c r="B182" s="50"/>
      <c r="C182" s="50"/>
      <c r="D182" s="51"/>
      <c r="E182" s="51"/>
      <c r="F182" s="52"/>
    </row>
    <row r="183" spans="1:6" ht="13.2">
      <c r="A183" s="49"/>
      <c r="B183" s="50"/>
      <c r="C183" s="50"/>
      <c r="D183" s="51"/>
      <c r="E183" s="51"/>
      <c r="F183" s="52"/>
    </row>
    <row r="184" spans="1:6" ht="13.2">
      <c r="A184" s="49"/>
      <c r="B184" s="50"/>
      <c r="C184" s="50"/>
      <c r="D184" s="51"/>
      <c r="E184" s="51"/>
      <c r="F184" s="52"/>
    </row>
    <row r="185" spans="1:6" ht="13.2">
      <c r="A185" s="49"/>
      <c r="B185" s="50"/>
      <c r="C185" s="50"/>
      <c r="D185" s="51"/>
      <c r="E185" s="51"/>
      <c r="F185" s="52"/>
    </row>
    <row r="186" spans="1:6" ht="13.2">
      <c r="A186" s="49"/>
      <c r="B186" s="50"/>
      <c r="C186" s="50"/>
      <c r="D186" s="51"/>
      <c r="E186" s="51"/>
      <c r="F186" s="52"/>
    </row>
    <row r="187" spans="1:6" ht="13.2">
      <c r="A187" s="49"/>
      <c r="B187" s="50"/>
      <c r="C187" s="50"/>
      <c r="D187" s="51"/>
      <c r="E187" s="51"/>
      <c r="F187" s="52"/>
    </row>
    <row r="188" spans="1:6" ht="13.2">
      <c r="A188" s="49"/>
      <c r="B188" s="50"/>
      <c r="C188" s="50"/>
      <c r="D188" s="51"/>
      <c r="E188" s="51"/>
      <c r="F188" s="52"/>
    </row>
    <row r="189" spans="1:6" ht="13.2">
      <c r="A189" s="49"/>
      <c r="B189" s="50"/>
      <c r="C189" s="50"/>
      <c r="D189" s="51"/>
      <c r="E189" s="51"/>
      <c r="F189" s="52"/>
    </row>
    <row r="190" spans="1:6" ht="13.2">
      <c r="A190" s="49"/>
      <c r="B190" s="50"/>
      <c r="C190" s="50"/>
      <c r="D190" s="51"/>
      <c r="E190" s="51"/>
      <c r="F190" s="52"/>
    </row>
    <row r="191" spans="1:6" ht="13.2">
      <c r="A191" s="49"/>
      <c r="B191" s="50"/>
      <c r="C191" s="50"/>
      <c r="D191" s="51"/>
      <c r="E191" s="51"/>
      <c r="F191" s="52"/>
    </row>
    <row r="192" spans="1:6" ht="13.2">
      <c r="A192" s="49"/>
      <c r="B192" s="50"/>
      <c r="C192" s="50"/>
      <c r="D192" s="51"/>
      <c r="E192" s="51"/>
      <c r="F192" s="52"/>
    </row>
    <row r="193" spans="1:6" ht="13.2">
      <c r="A193" s="49"/>
      <c r="B193" s="50"/>
      <c r="C193" s="50"/>
      <c r="D193" s="51"/>
      <c r="E193" s="51"/>
      <c r="F193" s="52"/>
    </row>
    <row r="194" spans="1:6" ht="13.2">
      <c r="A194" s="49"/>
      <c r="B194" s="50"/>
      <c r="C194" s="50"/>
      <c r="D194" s="51"/>
      <c r="E194" s="51"/>
      <c r="F194" s="52"/>
    </row>
    <row r="195" spans="1:6" ht="13.2">
      <c r="A195" s="49"/>
      <c r="B195" s="50"/>
      <c r="C195" s="50"/>
      <c r="D195" s="51"/>
      <c r="E195" s="51"/>
      <c r="F195" s="52"/>
    </row>
    <row r="196" spans="1:6" ht="13.2">
      <c r="A196" s="49"/>
      <c r="B196" s="50"/>
      <c r="C196" s="50"/>
      <c r="D196" s="51"/>
      <c r="E196" s="51"/>
      <c r="F196" s="52"/>
    </row>
    <row r="197" spans="1:6" ht="13.2">
      <c r="A197" s="49"/>
      <c r="B197" s="50"/>
      <c r="C197" s="50"/>
      <c r="D197" s="51"/>
      <c r="E197" s="51"/>
      <c r="F197" s="52"/>
    </row>
    <row r="198" spans="1:6" ht="13.2">
      <c r="A198" s="49"/>
      <c r="B198" s="50"/>
      <c r="C198" s="50"/>
      <c r="D198" s="51"/>
      <c r="E198" s="51"/>
      <c r="F198" s="52"/>
    </row>
    <row r="199" spans="1:6" ht="13.2">
      <c r="A199" s="49"/>
      <c r="B199" s="50"/>
      <c r="C199" s="50"/>
      <c r="D199" s="51"/>
      <c r="E199" s="51"/>
      <c r="F199" s="52"/>
    </row>
    <row r="200" spans="1:6" ht="13.2">
      <c r="A200" s="49"/>
      <c r="B200" s="50"/>
      <c r="C200" s="50"/>
      <c r="D200" s="51"/>
      <c r="E200" s="51"/>
      <c r="F200" s="52"/>
    </row>
    <row r="201" spans="1:6" ht="13.2">
      <c r="A201" s="49"/>
      <c r="B201" s="50"/>
      <c r="C201" s="50"/>
      <c r="D201" s="51"/>
      <c r="E201" s="51"/>
      <c r="F201" s="52"/>
    </row>
    <row r="202" spans="1:6" ht="13.2">
      <c r="A202" s="49"/>
      <c r="B202" s="50"/>
      <c r="C202" s="50"/>
      <c r="D202" s="51"/>
      <c r="E202" s="51"/>
      <c r="F202" s="52"/>
    </row>
    <row r="203" spans="1:6" ht="13.2">
      <c r="A203" s="49"/>
      <c r="B203" s="50"/>
      <c r="C203" s="50"/>
      <c r="D203" s="51"/>
      <c r="E203" s="51"/>
      <c r="F203" s="52"/>
    </row>
    <row r="204" spans="1:6" ht="13.2">
      <c r="A204" s="49"/>
      <c r="B204" s="50"/>
      <c r="C204" s="50"/>
      <c r="D204" s="51"/>
      <c r="E204" s="51"/>
      <c r="F204" s="52"/>
    </row>
    <row r="205" spans="1:6" ht="13.2">
      <c r="A205" s="49"/>
      <c r="B205" s="50"/>
      <c r="C205" s="50"/>
      <c r="D205" s="51"/>
      <c r="E205" s="51"/>
      <c r="F205" s="52"/>
    </row>
    <row r="206" spans="1:6" ht="13.2">
      <c r="A206" s="49"/>
      <c r="B206" s="50"/>
      <c r="C206" s="50"/>
      <c r="D206" s="51"/>
      <c r="E206" s="51"/>
      <c r="F206" s="52"/>
    </row>
    <row r="207" spans="1:6" ht="13.2">
      <c r="A207" s="49"/>
      <c r="B207" s="50"/>
      <c r="C207" s="50"/>
      <c r="D207" s="51"/>
      <c r="E207" s="51"/>
      <c r="F207" s="52"/>
    </row>
    <row r="208" spans="1:6" ht="13.2">
      <c r="A208" s="49"/>
      <c r="B208" s="50"/>
      <c r="C208" s="50"/>
      <c r="D208" s="51"/>
      <c r="E208" s="51"/>
      <c r="F208" s="52"/>
    </row>
    <row r="209" spans="1:6" ht="13.2">
      <c r="A209" s="49"/>
      <c r="B209" s="50"/>
      <c r="C209" s="50"/>
      <c r="D209" s="51"/>
      <c r="E209" s="51"/>
      <c r="F209" s="52"/>
    </row>
    <row r="210" spans="1:6" ht="13.2">
      <c r="A210" s="49"/>
      <c r="B210" s="50"/>
      <c r="C210" s="50"/>
      <c r="D210" s="51"/>
      <c r="E210" s="51"/>
      <c r="F210" s="52"/>
    </row>
    <row r="211" spans="1:6" ht="13.2">
      <c r="A211" s="49"/>
      <c r="B211" s="50"/>
      <c r="C211" s="50"/>
      <c r="D211" s="51"/>
      <c r="E211" s="51"/>
      <c r="F211" s="52"/>
    </row>
    <row r="212" spans="1:6" ht="13.2">
      <c r="A212" s="49"/>
      <c r="B212" s="50"/>
      <c r="C212" s="50"/>
      <c r="D212" s="51"/>
      <c r="E212" s="51"/>
      <c r="F212" s="52"/>
    </row>
    <row r="213" spans="1:6" ht="13.2">
      <c r="A213" s="49"/>
      <c r="B213" s="50"/>
      <c r="C213" s="50"/>
      <c r="D213" s="51"/>
      <c r="E213" s="51"/>
      <c r="F213" s="52"/>
    </row>
    <row r="214" spans="1:6" ht="13.2">
      <c r="A214" s="49"/>
      <c r="B214" s="50"/>
      <c r="C214" s="50"/>
      <c r="D214" s="51"/>
      <c r="E214" s="51"/>
      <c r="F214" s="52"/>
    </row>
    <row r="215" spans="1:6" ht="13.2">
      <c r="A215" s="49"/>
      <c r="B215" s="50"/>
      <c r="C215" s="50"/>
      <c r="D215" s="51"/>
      <c r="E215" s="51"/>
      <c r="F215" s="52"/>
    </row>
    <row r="216" spans="1:6" ht="13.2">
      <c r="A216" s="49"/>
      <c r="B216" s="50"/>
      <c r="C216" s="50"/>
      <c r="D216" s="51"/>
      <c r="E216" s="51"/>
      <c r="F216" s="52"/>
    </row>
    <row r="217" spans="1:6" ht="13.2">
      <c r="A217" s="49"/>
      <c r="B217" s="50"/>
      <c r="C217" s="50"/>
      <c r="D217" s="51"/>
      <c r="E217" s="51"/>
      <c r="F217" s="52"/>
    </row>
    <row r="218" spans="1:6" ht="13.2">
      <c r="A218" s="49"/>
      <c r="B218" s="50"/>
      <c r="C218" s="50"/>
      <c r="D218" s="51"/>
      <c r="E218" s="51"/>
      <c r="F218" s="52"/>
    </row>
    <row r="219" spans="1:6" ht="13.2">
      <c r="A219" s="49"/>
      <c r="B219" s="50"/>
      <c r="C219" s="50"/>
      <c r="D219" s="51"/>
      <c r="E219" s="51"/>
      <c r="F219" s="52"/>
    </row>
    <row r="220" spans="1:6" ht="13.2">
      <c r="A220" s="49"/>
      <c r="B220" s="50"/>
      <c r="C220" s="50"/>
      <c r="D220" s="51"/>
      <c r="E220" s="51"/>
      <c r="F220" s="52"/>
    </row>
    <row r="221" spans="1:6" ht="13.2">
      <c r="A221" s="49"/>
      <c r="B221" s="50"/>
      <c r="C221" s="50"/>
      <c r="D221" s="51"/>
      <c r="E221" s="51"/>
      <c r="F221" s="52"/>
    </row>
    <row r="222" spans="1:6" ht="13.2">
      <c r="A222" s="49"/>
      <c r="B222" s="50"/>
      <c r="C222" s="50"/>
      <c r="D222" s="51"/>
      <c r="E222" s="51"/>
      <c r="F222" s="52"/>
    </row>
    <row r="223" spans="1:6" ht="13.2">
      <c r="A223" s="49"/>
      <c r="B223" s="50"/>
      <c r="C223" s="50"/>
      <c r="D223" s="51"/>
      <c r="E223" s="51"/>
      <c r="F223" s="52"/>
    </row>
    <row r="224" spans="1:6" ht="13.2">
      <c r="A224" s="49"/>
      <c r="B224" s="50"/>
      <c r="C224" s="50"/>
      <c r="D224" s="51"/>
      <c r="E224" s="51"/>
      <c r="F224" s="52"/>
    </row>
    <row r="225" spans="1:6" ht="13.2">
      <c r="A225" s="49"/>
      <c r="B225" s="50"/>
      <c r="C225" s="50"/>
      <c r="D225" s="51"/>
      <c r="E225" s="51"/>
      <c r="F225" s="52"/>
    </row>
    <row r="226" spans="1:6" ht="13.2">
      <c r="A226" s="49"/>
      <c r="B226" s="50"/>
      <c r="C226" s="50"/>
      <c r="D226" s="51"/>
      <c r="E226" s="51"/>
      <c r="F226" s="52"/>
    </row>
    <row r="227" spans="1:6" ht="13.2">
      <c r="A227" s="49"/>
      <c r="B227" s="50"/>
      <c r="C227" s="50"/>
      <c r="D227" s="51"/>
      <c r="E227" s="51"/>
      <c r="F227" s="52"/>
    </row>
    <row r="228" spans="1:6" ht="13.2">
      <c r="A228" s="49"/>
      <c r="B228" s="50"/>
      <c r="C228" s="50"/>
      <c r="D228" s="51"/>
      <c r="E228" s="51"/>
      <c r="F228" s="52"/>
    </row>
    <row r="229" spans="1:6" ht="13.2">
      <c r="A229" s="49"/>
      <c r="B229" s="50"/>
      <c r="C229" s="50"/>
      <c r="D229" s="51"/>
      <c r="E229" s="51"/>
      <c r="F229" s="52"/>
    </row>
    <row r="230" spans="1:6" ht="13.2">
      <c r="A230" s="49"/>
      <c r="B230" s="50"/>
      <c r="C230" s="50"/>
      <c r="D230" s="51"/>
      <c r="E230" s="51"/>
      <c r="F230" s="52"/>
    </row>
    <row r="231" spans="1:6" ht="13.2">
      <c r="A231" s="49"/>
      <c r="B231" s="50"/>
      <c r="C231" s="50"/>
      <c r="D231" s="51"/>
      <c r="E231" s="51"/>
      <c r="F231" s="52"/>
    </row>
    <row r="232" spans="1:6" ht="13.2">
      <c r="A232" s="49"/>
      <c r="B232" s="50"/>
      <c r="C232" s="50"/>
      <c r="D232" s="51"/>
      <c r="E232" s="51"/>
      <c r="F232" s="52"/>
    </row>
    <row r="233" spans="1:6" ht="13.2">
      <c r="A233" s="49"/>
      <c r="B233" s="50"/>
      <c r="C233" s="50"/>
      <c r="D233" s="51"/>
      <c r="E233" s="51"/>
      <c r="F233" s="52"/>
    </row>
    <row r="234" spans="1:6" ht="13.2">
      <c r="A234" s="49"/>
      <c r="B234" s="50"/>
      <c r="C234" s="50"/>
      <c r="D234" s="51"/>
      <c r="E234" s="51"/>
      <c r="F234" s="52"/>
    </row>
    <row r="235" spans="1:6" ht="13.2">
      <c r="A235" s="49"/>
      <c r="B235" s="50"/>
      <c r="C235" s="50"/>
      <c r="D235" s="51"/>
      <c r="E235" s="51"/>
      <c r="F235" s="52"/>
    </row>
    <row r="236" spans="1:6" ht="13.2">
      <c r="A236" s="49"/>
      <c r="B236" s="50"/>
      <c r="C236" s="50"/>
      <c r="D236" s="51"/>
      <c r="E236" s="51"/>
      <c r="F236" s="52"/>
    </row>
    <row r="237" spans="1:6" ht="13.2">
      <c r="A237" s="49"/>
      <c r="B237" s="50"/>
      <c r="C237" s="50"/>
      <c r="D237" s="51"/>
      <c r="E237" s="51"/>
      <c r="F237" s="52"/>
    </row>
    <row r="238" spans="1:6" ht="13.2">
      <c r="A238" s="49"/>
      <c r="B238" s="50"/>
      <c r="C238" s="50"/>
      <c r="D238" s="51"/>
      <c r="E238" s="51"/>
      <c r="F238" s="52"/>
    </row>
    <row r="239" spans="1:6" ht="13.2">
      <c r="A239" s="49"/>
      <c r="B239" s="50"/>
      <c r="C239" s="50"/>
      <c r="D239" s="51"/>
      <c r="E239" s="51"/>
      <c r="F239" s="52"/>
    </row>
    <row r="240" spans="1:6" ht="13.2">
      <c r="A240" s="49"/>
      <c r="B240" s="50"/>
      <c r="C240" s="50"/>
      <c r="D240" s="51"/>
      <c r="E240" s="51"/>
      <c r="F240" s="52"/>
    </row>
    <row r="241" spans="1:6" ht="13.2">
      <c r="A241" s="49"/>
      <c r="B241" s="50"/>
      <c r="C241" s="50"/>
      <c r="D241" s="51"/>
      <c r="E241" s="51"/>
      <c r="F241" s="52"/>
    </row>
    <row r="242" spans="1:6" ht="13.2">
      <c r="A242" s="49"/>
      <c r="B242" s="50"/>
      <c r="C242" s="50"/>
      <c r="D242" s="51"/>
      <c r="E242" s="51"/>
      <c r="F242" s="52"/>
    </row>
    <row r="243" spans="1:6" ht="13.2">
      <c r="A243" s="49"/>
      <c r="B243" s="50"/>
      <c r="C243" s="50"/>
      <c r="D243" s="51"/>
      <c r="E243" s="51"/>
      <c r="F243" s="52"/>
    </row>
    <row r="244" spans="1:6" ht="13.2">
      <c r="A244" s="49"/>
      <c r="B244" s="50"/>
      <c r="C244" s="50"/>
      <c r="D244" s="51"/>
      <c r="E244" s="51"/>
      <c r="F244" s="52"/>
    </row>
    <row r="245" spans="1:6" ht="13.2">
      <c r="A245" s="49"/>
      <c r="B245" s="50"/>
      <c r="C245" s="50"/>
      <c r="D245" s="51"/>
      <c r="E245" s="51"/>
      <c r="F245" s="52"/>
    </row>
    <row r="246" spans="1:6" ht="13.2">
      <c r="A246" s="49"/>
      <c r="B246" s="50"/>
      <c r="C246" s="50"/>
      <c r="D246" s="51"/>
      <c r="E246" s="51"/>
      <c r="F246" s="52"/>
    </row>
    <row r="247" spans="1:6" ht="13.2">
      <c r="A247" s="49"/>
      <c r="B247" s="50"/>
      <c r="C247" s="50"/>
      <c r="D247" s="51"/>
      <c r="E247" s="51"/>
      <c r="F247" s="52"/>
    </row>
    <row r="248" spans="1:6" ht="13.2">
      <c r="A248" s="49"/>
      <c r="B248" s="50"/>
      <c r="C248" s="50"/>
      <c r="D248" s="51"/>
      <c r="E248" s="51"/>
      <c r="F248" s="52"/>
    </row>
    <row r="249" spans="1:6" ht="13.2">
      <c r="A249" s="49"/>
      <c r="B249" s="50"/>
      <c r="C249" s="50"/>
      <c r="D249" s="51"/>
      <c r="E249" s="51"/>
      <c r="F249" s="52"/>
    </row>
    <row r="250" spans="1:6" ht="13.2">
      <c r="A250" s="49"/>
      <c r="B250" s="50"/>
      <c r="C250" s="50"/>
      <c r="D250" s="51"/>
      <c r="E250" s="51"/>
      <c r="F250" s="52"/>
    </row>
    <row r="251" spans="1:6" ht="13.2">
      <c r="A251" s="49"/>
      <c r="B251" s="50"/>
      <c r="C251" s="50"/>
      <c r="D251" s="51"/>
      <c r="E251" s="51"/>
      <c r="F251" s="52"/>
    </row>
    <row r="252" spans="1:6" ht="13.2">
      <c r="A252" s="49"/>
      <c r="B252" s="50"/>
      <c r="C252" s="50"/>
      <c r="D252" s="51"/>
      <c r="E252" s="51"/>
      <c r="F252" s="52"/>
    </row>
    <row r="253" spans="1:6" ht="13.2">
      <c r="A253" s="49"/>
      <c r="B253" s="50"/>
      <c r="C253" s="50"/>
      <c r="D253" s="51"/>
      <c r="E253" s="51"/>
      <c r="F253" s="52"/>
    </row>
    <row r="254" spans="1:6" ht="13.2">
      <c r="A254" s="49"/>
      <c r="B254" s="50"/>
      <c r="C254" s="50"/>
      <c r="D254" s="51"/>
      <c r="E254" s="51"/>
      <c r="F254" s="52"/>
    </row>
    <row r="255" spans="1:6" ht="13.2">
      <c r="A255" s="49"/>
      <c r="B255" s="50"/>
      <c r="C255" s="50"/>
      <c r="D255" s="51"/>
      <c r="E255" s="51"/>
      <c r="F255" s="52"/>
    </row>
    <row r="256" spans="1:6" ht="13.2">
      <c r="A256" s="49"/>
      <c r="B256" s="50"/>
      <c r="C256" s="50"/>
      <c r="D256" s="51"/>
      <c r="E256" s="51"/>
      <c r="F256" s="52"/>
    </row>
    <row r="257" spans="1:6" ht="13.2">
      <c r="A257" s="49"/>
      <c r="B257" s="50"/>
      <c r="C257" s="50"/>
      <c r="D257" s="51"/>
      <c r="E257" s="51"/>
      <c r="F257" s="52"/>
    </row>
    <row r="258" spans="1:6" ht="13.2">
      <c r="A258" s="49"/>
      <c r="B258" s="50"/>
      <c r="C258" s="50"/>
      <c r="D258" s="51"/>
      <c r="E258" s="51"/>
      <c r="F258" s="52"/>
    </row>
    <row r="259" spans="1:6" ht="13.2">
      <c r="A259" s="49"/>
      <c r="B259" s="50"/>
      <c r="C259" s="50"/>
      <c r="D259" s="51"/>
      <c r="E259" s="51"/>
      <c r="F259" s="52"/>
    </row>
    <row r="260" spans="1:6" ht="13.2">
      <c r="A260" s="49"/>
      <c r="B260" s="50"/>
      <c r="C260" s="50"/>
      <c r="D260" s="51"/>
      <c r="E260" s="51"/>
      <c r="F260" s="52"/>
    </row>
    <row r="261" spans="1:6" ht="13.2">
      <c r="A261" s="49"/>
      <c r="B261" s="50"/>
      <c r="C261" s="50"/>
      <c r="D261" s="51"/>
      <c r="E261" s="51"/>
      <c r="F261" s="52"/>
    </row>
    <row r="262" spans="1:6" ht="13.2">
      <c r="A262" s="49"/>
      <c r="B262" s="50"/>
      <c r="C262" s="50"/>
      <c r="D262" s="51"/>
      <c r="E262" s="51"/>
      <c r="F262" s="52"/>
    </row>
    <row r="263" spans="1:6" ht="13.2">
      <c r="A263" s="49"/>
      <c r="B263" s="50"/>
      <c r="C263" s="50"/>
      <c r="D263" s="51"/>
      <c r="E263" s="51"/>
      <c r="F263" s="52"/>
    </row>
    <row r="264" spans="1:6" ht="13.2">
      <c r="A264" s="49"/>
      <c r="B264" s="50"/>
      <c r="C264" s="50"/>
      <c r="D264" s="51"/>
      <c r="E264" s="51"/>
      <c r="F264" s="52"/>
    </row>
    <row r="265" spans="1:6" ht="13.2">
      <c r="A265" s="49"/>
      <c r="B265" s="50"/>
      <c r="C265" s="50"/>
      <c r="D265" s="51"/>
      <c r="E265" s="51"/>
      <c r="F265" s="52"/>
    </row>
    <row r="266" spans="1:6" ht="13.2">
      <c r="A266" s="49"/>
      <c r="B266" s="50"/>
      <c r="C266" s="50"/>
      <c r="D266" s="51"/>
      <c r="E266" s="51"/>
      <c r="F266" s="52"/>
    </row>
    <row r="267" spans="1:6" ht="13.2">
      <c r="A267" s="49"/>
      <c r="B267" s="50"/>
      <c r="C267" s="50"/>
      <c r="D267" s="51"/>
      <c r="E267" s="51"/>
      <c r="F267" s="52"/>
    </row>
    <row r="268" spans="1:6" ht="13.2">
      <c r="A268" s="49"/>
      <c r="B268" s="50"/>
      <c r="C268" s="50"/>
      <c r="D268" s="51"/>
      <c r="E268" s="51"/>
      <c r="F268" s="52"/>
    </row>
    <row r="269" spans="1:6" ht="13.2">
      <c r="A269" s="49"/>
      <c r="B269" s="50"/>
      <c r="C269" s="50"/>
      <c r="D269" s="51"/>
      <c r="E269" s="51"/>
      <c r="F269" s="52"/>
    </row>
    <row r="270" spans="1:6" ht="13.2">
      <c r="A270" s="49"/>
      <c r="B270" s="50"/>
      <c r="C270" s="50"/>
      <c r="D270" s="51"/>
      <c r="E270" s="51"/>
      <c r="F270" s="52"/>
    </row>
    <row r="271" spans="1:6" ht="13.2">
      <c r="A271" s="49"/>
      <c r="B271" s="50"/>
      <c r="C271" s="50"/>
      <c r="D271" s="51"/>
      <c r="E271" s="51"/>
      <c r="F271" s="52"/>
    </row>
    <row r="272" spans="1:6" ht="13.2">
      <c r="A272" s="49"/>
      <c r="B272" s="50"/>
      <c r="C272" s="50"/>
      <c r="D272" s="51"/>
      <c r="E272" s="51"/>
      <c r="F272" s="52"/>
    </row>
    <row r="273" spans="1:6" ht="13.2">
      <c r="A273" s="49"/>
      <c r="B273" s="50"/>
      <c r="C273" s="50"/>
      <c r="D273" s="51"/>
      <c r="E273" s="51"/>
      <c r="F273" s="52"/>
    </row>
    <row r="274" spans="1:6" ht="13.2">
      <c r="A274" s="49"/>
      <c r="B274" s="50"/>
      <c r="C274" s="50"/>
      <c r="D274" s="51"/>
      <c r="E274" s="51"/>
      <c r="F274" s="52"/>
    </row>
    <row r="275" spans="1:6" ht="13.2">
      <c r="A275" s="49"/>
      <c r="B275" s="50"/>
      <c r="C275" s="50"/>
      <c r="D275" s="51"/>
      <c r="E275" s="51"/>
      <c r="F275" s="52"/>
    </row>
    <row r="276" spans="1:6" ht="13.2">
      <c r="A276" s="49"/>
      <c r="B276" s="50"/>
      <c r="C276" s="50"/>
      <c r="D276" s="51"/>
      <c r="E276" s="51"/>
      <c r="F276" s="52"/>
    </row>
    <row r="277" spans="1:6" ht="13.2">
      <c r="A277" s="49"/>
      <c r="B277" s="50"/>
      <c r="C277" s="50"/>
      <c r="D277" s="51"/>
      <c r="E277" s="51"/>
      <c r="F277" s="52"/>
    </row>
    <row r="278" spans="1:6" ht="13.2">
      <c r="A278" s="49"/>
      <c r="B278" s="50"/>
      <c r="C278" s="50"/>
      <c r="D278" s="51"/>
      <c r="E278" s="51"/>
      <c r="F278" s="52"/>
    </row>
    <row r="279" spans="1:6" ht="13.2">
      <c r="A279" s="49"/>
      <c r="B279" s="50"/>
      <c r="C279" s="50"/>
      <c r="D279" s="51"/>
      <c r="E279" s="51"/>
      <c r="F279" s="52"/>
    </row>
    <row r="280" spans="1:6" ht="13.2">
      <c r="A280" s="49"/>
      <c r="B280" s="50"/>
      <c r="C280" s="50"/>
      <c r="D280" s="51"/>
      <c r="E280" s="51"/>
      <c r="F280" s="52"/>
    </row>
    <row r="281" spans="1:6" ht="13.2">
      <c r="A281" s="49"/>
      <c r="B281" s="50"/>
      <c r="C281" s="50"/>
      <c r="D281" s="51"/>
      <c r="E281" s="51"/>
      <c r="F281" s="52"/>
    </row>
    <row r="282" spans="1:6" ht="13.2">
      <c r="A282" s="49"/>
      <c r="B282" s="50"/>
      <c r="C282" s="50"/>
      <c r="D282" s="51"/>
      <c r="E282" s="51"/>
      <c r="F282" s="52"/>
    </row>
    <row r="283" spans="1:6" ht="13.2">
      <c r="A283" s="49"/>
      <c r="B283" s="50"/>
      <c r="C283" s="50"/>
      <c r="D283" s="51"/>
      <c r="E283" s="51"/>
      <c r="F283" s="52"/>
    </row>
    <row r="284" spans="1:6" ht="13.2">
      <c r="A284" s="49"/>
      <c r="B284" s="50"/>
      <c r="C284" s="50"/>
      <c r="D284" s="51"/>
      <c r="E284" s="51"/>
      <c r="F284" s="52"/>
    </row>
    <row r="285" spans="1:6" ht="13.2">
      <c r="A285" s="49"/>
      <c r="B285" s="50"/>
      <c r="C285" s="50"/>
      <c r="D285" s="51"/>
      <c r="E285" s="51"/>
      <c r="F285" s="52"/>
    </row>
    <row r="286" spans="1:6" ht="13.2">
      <c r="A286" s="49"/>
      <c r="B286" s="50"/>
      <c r="C286" s="50"/>
      <c r="D286" s="51"/>
      <c r="E286" s="51"/>
      <c r="F286" s="52"/>
    </row>
    <row r="287" spans="1:6" ht="13.2">
      <c r="A287" s="49"/>
      <c r="B287" s="50"/>
      <c r="C287" s="50"/>
      <c r="D287" s="51"/>
      <c r="E287" s="51"/>
      <c r="F287" s="52"/>
    </row>
    <row r="288" spans="1:6" ht="13.2">
      <c r="A288" s="49"/>
      <c r="B288" s="50"/>
      <c r="C288" s="50"/>
      <c r="D288" s="51"/>
      <c r="E288" s="51"/>
      <c r="F288" s="52"/>
    </row>
    <row r="289" spans="1:6" ht="13.2">
      <c r="A289" s="49"/>
      <c r="B289" s="50"/>
      <c r="C289" s="50"/>
      <c r="D289" s="51"/>
      <c r="E289" s="51"/>
      <c r="F289" s="52"/>
    </row>
    <row r="290" spans="1:6" ht="13.2">
      <c r="A290" s="49"/>
      <c r="B290" s="50"/>
      <c r="C290" s="50"/>
      <c r="D290" s="51"/>
      <c r="E290" s="51"/>
      <c r="F290" s="52"/>
    </row>
    <row r="291" spans="1:6" ht="13.2">
      <c r="A291" s="49"/>
      <c r="B291" s="50"/>
      <c r="C291" s="50"/>
      <c r="D291" s="51"/>
      <c r="E291" s="51"/>
      <c r="F291" s="52"/>
    </row>
    <row r="292" spans="1:6" ht="13.2">
      <c r="A292" s="49"/>
      <c r="B292" s="50"/>
      <c r="C292" s="50"/>
      <c r="D292" s="51"/>
      <c r="E292" s="51"/>
      <c r="F292" s="52"/>
    </row>
    <row r="293" spans="1:6" ht="13.2">
      <c r="A293" s="49"/>
      <c r="B293" s="50"/>
      <c r="C293" s="50"/>
      <c r="D293" s="51"/>
      <c r="E293" s="51"/>
      <c r="F293" s="52"/>
    </row>
    <row r="294" spans="1:6" ht="13.2">
      <c r="A294" s="49"/>
      <c r="B294" s="50"/>
      <c r="C294" s="50"/>
      <c r="D294" s="51"/>
      <c r="E294" s="51"/>
      <c r="F294" s="52"/>
    </row>
    <row r="295" spans="1:6" ht="13.2">
      <c r="A295" s="49"/>
      <c r="B295" s="50"/>
      <c r="C295" s="50"/>
      <c r="D295" s="51"/>
      <c r="E295" s="51"/>
      <c r="F295" s="52"/>
    </row>
    <row r="296" spans="1:6" ht="13.2">
      <c r="A296" s="49"/>
      <c r="B296" s="50"/>
      <c r="C296" s="50"/>
      <c r="D296" s="51"/>
      <c r="E296" s="51"/>
      <c r="F296" s="52"/>
    </row>
    <row r="297" spans="1:6" ht="13.2">
      <c r="A297" s="49"/>
      <c r="B297" s="50"/>
      <c r="C297" s="50"/>
      <c r="D297" s="51"/>
      <c r="E297" s="51"/>
      <c r="F297" s="52"/>
    </row>
    <row r="298" spans="1:6" ht="13.2">
      <c r="A298" s="49"/>
      <c r="B298" s="50"/>
      <c r="C298" s="50"/>
      <c r="D298" s="51"/>
      <c r="E298" s="51"/>
      <c r="F298" s="52"/>
    </row>
    <row r="299" spans="1:6" ht="13.2">
      <c r="A299" s="49"/>
      <c r="B299" s="50"/>
      <c r="C299" s="50"/>
      <c r="D299" s="51"/>
      <c r="E299" s="51"/>
      <c r="F299" s="52"/>
    </row>
    <row r="300" spans="1:6" ht="13.2">
      <c r="A300" s="49"/>
      <c r="B300" s="50"/>
      <c r="C300" s="50"/>
      <c r="D300" s="51"/>
      <c r="E300" s="51"/>
      <c r="F300" s="52"/>
    </row>
    <row r="301" spans="1:6" ht="13.2">
      <c r="A301" s="49"/>
      <c r="B301" s="50"/>
      <c r="C301" s="50"/>
      <c r="D301" s="51"/>
      <c r="E301" s="51"/>
      <c r="F301" s="52"/>
    </row>
    <row r="302" spans="1:6" ht="13.2">
      <c r="A302" s="49"/>
      <c r="B302" s="50"/>
      <c r="C302" s="50"/>
      <c r="D302" s="51"/>
      <c r="E302" s="51"/>
      <c r="F302" s="52"/>
    </row>
    <row r="303" spans="1:6" ht="13.2">
      <c r="A303" s="49"/>
      <c r="B303" s="50"/>
      <c r="C303" s="50"/>
      <c r="D303" s="51"/>
      <c r="E303" s="51"/>
      <c r="F303" s="52"/>
    </row>
    <row r="304" spans="1:6" ht="13.2">
      <c r="A304" s="49"/>
      <c r="B304" s="50"/>
      <c r="C304" s="50"/>
      <c r="D304" s="51"/>
      <c r="E304" s="51"/>
      <c r="F304" s="52"/>
    </row>
    <row r="305" spans="1:6" ht="13.2">
      <c r="A305" s="49"/>
      <c r="B305" s="50"/>
      <c r="C305" s="50"/>
      <c r="D305" s="51"/>
      <c r="E305" s="51"/>
      <c r="F305" s="52"/>
    </row>
    <row r="306" spans="1:6" ht="13.2">
      <c r="A306" s="49"/>
      <c r="B306" s="50"/>
      <c r="C306" s="50"/>
      <c r="D306" s="51"/>
      <c r="E306" s="51"/>
      <c r="F306" s="52"/>
    </row>
    <row r="307" spans="1:6" ht="13.2">
      <c r="A307" s="49"/>
      <c r="B307" s="50"/>
      <c r="C307" s="50"/>
      <c r="D307" s="51"/>
      <c r="E307" s="51"/>
      <c r="F307" s="52"/>
    </row>
    <row r="308" spans="1:6" ht="13.2">
      <c r="A308" s="49"/>
      <c r="B308" s="50"/>
      <c r="C308" s="50"/>
      <c r="D308" s="51"/>
      <c r="E308" s="51"/>
      <c r="F308" s="52"/>
    </row>
    <row r="309" spans="1:6" ht="13.2">
      <c r="A309" s="49"/>
      <c r="B309" s="50"/>
      <c r="C309" s="50"/>
      <c r="D309" s="51"/>
      <c r="E309" s="51"/>
      <c r="F309" s="52"/>
    </row>
    <row r="310" spans="1:6" ht="13.2">
      <c r="A310" s="49"/>
      <c r="B310" s="50"/>
      <c r="C310" s="50"/>
      <c r="D310" s="51"/>
      <c r="E310" s="51"/>
      <c r="F310" s="52"/>
    </row>
    <row r="311" spans="1:6" ht="13.2">
      <c r="A311" s="49"/>
      <c r="B311" s="50"/>
      <c r="C311" s="50"/>
      <c r="D311" s="51"/>
      <c r="E311" s="51"/>
      <c r="F311" s="52"/>
    </row>
    <row r="312" spans="1:6" ht="13.2">
      <c r="A312" s="49"/>
      <c r="B312" s="50"/>
      <c r="C312" s="50"/>
      <c r="D312" s="51"/>
      <c r="E312" s="51"/>
      <c r="F312" s="52"/>
    </row>
    <row r="313" spans="1:6" ht="13.2">
      <c r="A313" s="49"/>
      <c r="B313" s="50"/>
      <c r="C313" s="50"/>
      <c r="D313" s="51"/>
      <c r="E313" s="51"/>
      <c r="F313" s="52"/>
    </row>
    <row r="314" spans="1:6" ht="13.2">
      <c r="A314" s="49"/>
      <c r="B314" s="50"/>
      <c r="C314" s="50"/>
      <c r="D314" s="51"/>
      <c r="E314" s="51"/>
      <c r="F314" s="52"/>
    </row>
    <row r="315" spans="1:6" ht="13.2">
      <c r="A315" s="49"/>
      <c r="B315" s="50"/>
      <c r="C315" s="50"/>
      <c r="D315" s="51"/>
      <c r="E315" s="51"/>
      <c r="F315" s="52"/>
    </row>
    <row r="316" spans="1:6" ht="13.2">
      <c r="A316" s="49"/>
      <c r="B316" s="50"/>
      <c r="C316" s="50"/>
      <c r="D316" s="51"/>
      <c r="E316" s="51"/>
      <c r="F316" s="52"/>
    </row>
    <row r="317" spans="1:6" ht="13.2">
      <c r="A317" s="49"/>
      <c r="B317" s="50"/>
      <c r="C317" s="50"/>
      <c r="D317" s="51"/>
      <c r="E317" s="51"/>
      <c r="F317" s="52"/>
    </row>
    <row r="318" spans="1:6" ht="13.2">
      <c r="A318" s="49"/>
      <c r="B318" s="50"/>
      <c r="C318" s="50"/>
      <c r="D318" s="51"/>
      <c r="E318" s="51"/>
      <c r="F318" s="52"/>
    </row>
    <row r="319" spans="1:6" ht="13.2">
      <c r="A319" s="49"/>
      <c r="B319" s="50"/>
      <c r="C319" s="50"/>
      <c r="D319" s="51"/>
      <c r="E319" s="51"/>
      <c r="F319" s="52"/>
    </row>
    <row r="320" spans="1:6" ht="13.2">
      <c r="A320" s="49"/>
      <c r="B320" s="50"/>
      <c r="C320" s="50"/>
      <c r="D320" s="51"/>
      <c r="E320" s="51"/>
      <c r="F320" s="52"/>
    </row>
    <row r="321" spans="1:6" ht="13.2">
      <c r="A321" s="49"/>
      <c r="B321" s="50"/>
      <c r="C321" s="50"/>
      <c r="D321" s="51"/>
      <c r="E321" s="51"/>
      <c r="F321" s="52"/>
    </row>
    <row r="322" spans="1:6" ht="13.2">
      <c r="A322" s="49"/>
      <c r="B322" s="50"/>
      <c r="C322" s="50"/>
      <c r="D322" s="51"/>
      <c r="E322" s="51"/>
      <c r="F322" s="52"/>
    </row>
    <row r="323" spans="1:6" ht="13.2">
      <c r="A323" s="49"/>
      <c r="B323" s="50"/>
      <c r="C323" s="50"/>
      <c r="D323" s="51"/>
      <c r="E323" s="51"/>
      <c r="F323" s="52"/>
    </row>
    <row r="324" spans="1:6" ht="13.2">
      <c r="A324" s="49"/>
      <c r="B324" s="50"/>
      <c r="C324" s="50"/>
      <c r="D324" s="51"/>
      <c r="E324" s="51"/>
      <c r="F324" s="52"/>
    </row>
    <row r="325" spans="1:6" ht="13.2">
      <c r="A325" s="49"/>
      <c r="B325" s="50"/>
      <c r="C325" s="50"/>
      <c r="D325" s="51"/>
      <c r="E325" s="51"/>
      <c r="F325" s="52"/>
    </row>
    <row r="326" spans="1:6" ht="13.2">
      <c r="A326" s="49"/>
      <c r="B326" s="50"/>
      <c r="C326" s="50"/>
      <c r="D326" s="51"/>
      <c r="E326" s="51"/>
      <c r="F326" s="52"/>
    </row>
    <row r="327" spans="1:6" ht="13.2">
      <c r="A327" s="49"/>
      <c r="B327" s="50"/>
      <c r="C327" s="50"/>
      <c r="D327" s="51"/>
      <c r="E327" s="51"/>
      <c r="F327" s="52"/>
    </row>
    <row r="328" spans="1:6" ht="13.2">
      <c r="A328" s="49"/>
      <c r="B328" s="50"/>
      <c r="C328" s="50"/>
      <c r="D328" s="51"/>
      <c r="E328" s="51"/>
      <c r="F328" s="52"/>
    </row>
    <row r="329" spans="1:6" ht="13.2">
      <c r="A329" s="49"/>
      <c r="B329" s="50"/>
      <c r="C329" s="50"/>
      <c r="D329" s="51"/>
      <c r="E329" s="51"/>
      <c r="F329" s="52"/>
    </row>
    <row r="330" spans="1:6" ht="13.2">
      <c r="A330" s="49"/>
      <c r="B330" s="50"/>
      <c r="C330" s="50"/>
      <c r="D330" s="51"/>
      <c r="E330" s="51"/>
      <c r="F330" s="52"/>
    </row>
    <row r="331" spans="1:6" ht="13.2">
      <c r="A331" s="49"/>
      <c r="B331" s="50"/>
      <c r="C331" s="50"/>
      <c r="D331" s="51"/>
      <c r="E331" s="51"/>
      <c r="F331" s="52"/>
    </row>
    <row r="332" spans="1:6" ht="13.2">
      <c r="A332" s="49"/>
      <c r="B332" s="50"/>
      <c r="C332" s="50"/>
      <c r="D332" s="51"/>
      <c r="E332" s="51"/>
      <c r="F332" s="52"/>
    </row>
    <row r="333" spans="1:6" ht="13.2">
      <c r="A333" s="49"/>
      <c r="B333" s="50"/>
      <c r="C333" s="50"/>
      <c r="D333" s="51"/>
      <c r="E333" s="51"/>
      <c r="F333" s="52"/>
    </row>
    <row r="334" spans="1:6" ht="13.2">
      <c r="A334" s="49"/>
      <c r="B334" s="50"/>
      <c r="C334" s="50"/>
      <c r="D334" s="51"/>
      <c r="E334" s="51"/>
      <c r="F334" s="52"/>
    </row>
    <row r="335" spans="1:6" ht="13.2">
      <c r="A335" s="49"/>
      <c r="B335" s="50"/>
      <c r="C335" s="50"/>
      <c r="D335" s="51"/>
      <c r="E335" s="51"/>
      <c r="F335" s="52"/>
    </row>
    <row r="336" spans="1:6" ht="13.2">
      <c r="A336" s="49"/>
      <c r="B336" s="50"/>
      <c r="C336" s="50"/>
      <c r="D336" s="51"/>
      <c r="E336" s="51"/>
      <c r="F336" s="52"/>
    </row>
    <row r="337" spans="1:6" ht="13.2">
      <c r="A337" s="49"/>
      <c r="B337" s="50"/>
      <c r="C337" s="50"/>
      <c r="D337" s="51"/>
      <c r="E337" s="51"/>
      <c r="F337" s="52"/>
    </row>
    <row r="338" spans="1:6" ht="13.2">
      <c r="A338" s="49"/>
      <c r="B338" s="50"/>
      <c r="C338" s="50"/>
      <c r="D338" s="51"/>
      <c r="E338" s="51"/>
      <c r="F338" s="52"/>
    </row>
    <row r="339" spans="1:6" ht="13.2">
      <c r="A339" s="49"/>
      <c r="B339" s="50"/>
      <c r="C339" s="50"/>
      <c r="D339" s="51"/>
      <c r="E339" s="51"/>
      <c r="F339" s="52"/>
    </row>
    <row r="340" spans="1:6" ht="13.2">
      <c r="A340" s="49"/>
      <c r="B340" s="50"/>
      <c r="C340" s="50"/>
      <c r="D340" s="51"/>
      <c r="E340" s="51"/>
      <c r="F340" s="52"/>
    </row>
    <row r="341" spans="1:6" ht="13.2">
      <c r="A341" s="49"/>
      <c r="B341" s="50"/>
      <c r="C341" s="50"/>
      <c r="D341" s="51"/>
      <c r="E341" s="51"/>
      <c r="F341" s="52"/>
    </row>
    <row r="342" spans="1:6" ht="13.2">
      <c r="A342" s="49"/>
      <c r="B342" s="50"/>
      <c r="C342" s="50"/>
      <c r="D342" s="51"/>
      <c r="E342" s="51"/>
      <c r="F342" s="52"/>
    </row>
    <row r="343" spans="1:6" ht="13.2">
      <c r="A343" s="49"/>
      <c r="B343" s="50"/>
      <c r="C343" s="50"/>
      <c r="D343" s="51"/>
      <c r="E343" s="51"/>
      <c r="F343" s="52"/>
    </row>
    <row r="344" spans="1:6" ht="13.2">
      <c r="A344" s="49"/>
      <c r="B344" s="50"/>
      <c r="C344" s="50"/>
      <c r="D344" s="51"/>
      <c r="E344" s="51"/>
      <c r="F344" s="52"/>
    </row>
    <row r="345" spans="1:6" ht="13.2">
      <c r="A345" s="49"/>
      <c r="B345" s="50"/>
      <c r="C345" s="50"/>
      <c r="D345" s="51"/>
      <c r="E345" s="51"/>
      <c r="F345" s="52"/>
    </row>
    <row r="346" spans="1:6" ht="13.2">
      <c r="A346" s="49"/>
      <c r="B346" s="50"/>
      <c r="C346" s="50"/>
      <c r="D346" s="51"/>
      <c r="E346" s="51"/>
      <c r="F346" s="52"/>
    </row>
    <row r="347" spans="1:6" ht="13.2">
      <c r="A347" s="49"/>
      <c r="B347" s="50"/>
      <c r="C347" s="50"/>
      <c r="D347" s="51"/>
      <c r="E347" s="51"/>
      <c r="F347" s="52"/>
    </row>
    <row r="348" spans="1:6" ht="13.2">
      <c r="A348" s="49"/>
      <c r="B348" s="50"/>
      <c r="C348" s="50"/>
      <c r="D348" s="51"/>
      <c r="E348" s="51"/>
      <c r="F348" s="52"/>
    </row>
    <row r="349" spans="1:6" ht="13.2">
      <c r="A349" s="49"/>
      <c r="B349" s="50"/>
      <c r="C349" s="50"/>
      <c r="D349" s="51"/>
      <c r="E349" s="51"/>
      <c r="F349" s="52"/>
    </row>
    <row r="350" spans="1:6" ht="13.2">
      <c r="A350" s="49"/>
      <c r="B350" s="50"/>
      <c r="C350" s="50"/>
      <c r="D350" s="51"/>
      <c r="E350" s="51"/>
      <c r="F350" s="52"/>
    </row>
    <row r="351" spans="1:6" ht="13.2">
      <c r="A351" s="49"/>
      <c r="B351" s="50"/>
      <c r="C351" s="50"/>
      <c r="D351" s="51"/>
      <c r="E351" s="51"/>
      <c r="F351" s="52"/>
    </row>
    <row r="352" spans="1:6" ht="13.2">
      <c r="A352" s="49"/>
      <c r="B352" s="50"/>
      <c r="C352" s="50"/>
      <c r="D352" s="51"/>
      <c r="E352" s="51"/>
      <c r="F352" s="52"/>
    </row>
    <row r="353" spans="1:6" ht="13.2">
      <c r="A353" s="49"/>
      <c r="B353" s="50"/>
      <c r="C353" s="50"/>
      <c r="D353" s="51"/>
      <c r="E353" s="51"/>
      <c r="F353" s="52"/>
    </row>
    <row r="354" spans="1:6" ht="13.2">
      <c r="A354" s="49"/>
      <c r="B354" s="50"/>
      <c r="C354" s="50"/>
      <c r="D354" s="51"/>
      <c r="E354" s="51"/>
      <c r="F354" s="52"/>
    </row>
    <row r="355" spans="1:6" ht="13.2">
      <c r="A355" s="49"/>
      <c r="B355" s="50"/>
      <c r="C355" s="50"/>
      <c r="D355" s="51"/>
      <c r="E355" s="51"/>
      <c r="F355" s="52"/>
    </row>
    <row r="356" spans="1:6" ht="13.2">
      <c r="A356" s="49"/>
      <c r="B356" s="50"/>
      <c r="C356" s="50"/>
      <c r="D356" s="51"/>
      <c r="E356" s="51"/>
      <c r="F356" s="52"/>
    </row>
    <row r="357" spans="1:6" ht="13.2">
      <c r="A357" s="49"/>
      <c r="B357" s="50"/>
      <c r="C357" s="50"/>
      <c r="D357" s="51"/>
      <c r="E357" s="51"/>
      <c r="F357" s="52"/>
    </row>
    <row r="358" spans="1:6" ht="13.2">
      <c r="A358" s="49"/>
      <c r="B358" s="50"/>
      <c r="C358" s="50"/>
      <c r="D358" s="51"/>
      <c r="E358" s="51"/>
      <c r="F358" s="52"/>
    </row>
    <row r="359" spans="1:6" ht="13.2">
      <c r="A359" s="49"/>
      <c r="B359" s="50"/>
      <c r="C359" s="50"/>
      <c r="D359" s="51"/>
      <c r="E359" s="51"/>
      <c r="F359" s="52"/>
    </row>
    <row r="360" spans="1:6" ht="13.2">
      <c r="A360" s="49"/>
      <c r="B360" s="50"/>
      <c r="C360" s="50"/>
      <c r="D360" s="51"/>
      <c r="E360" s="51"/>
      <c r="F360" s="52"/>
    </row>
    <row r="361" spans="1:6" ht="13.2">
      <c r="A361" s="49"/>
      <c r="B361" s="50"/>
      <c r="C361" s="50"/>
      <c r="D361" s="51"/>
      <c r="E361" s="51"/>
      <c r="F361" s="52"/>
    </row>
    <row r="362" spans="1:6" ht="13.2">
      <c r="A362" s="49"/>
      <c r="B362" s="50"/>
      <c r="C362" s="50"/>
      <c r="D362" s="51"/>
      <c r="E362" s="51"/>
      <c r="F362" s="52"/>
    </row>
    <row r="363" spans="1:6" ht="13.2">
      <c r="A363" s="49"/>
      <c r="B363" s="50"/>
      <c r="C363" s="50"/>
      <c r="D363" s="51"/>
      <c r="E363" s="51"/>
      <c r="F363" s="52"/>
    </row>
    <row r="364" spans="1:6" ht="13.2">
      <c r="A364" s="49"/>
      <c r="B364" s="50"/>
      <c r="C364" s="50"/>
      <c r="D364" s="51"/>
      <c r="E364" s="51"/>
      <c r="F364" s="52"/>
    </row>
    <row r="365" spans="1:6" ht="13.2">
      <c r="A365" s="49"/>
      <c r="B365" s="50"/>
      <c r="C365" s="50"/>
      <c r="D365" s="51"/>
      <c r="E365" s="51"/>
      <c r="F365" s="52"/>
    </row>
    <row r="366" spans="1:6" ht="13.2">
      <c r="A366" s="49"/>
      <c r="B366" s="50"/>
      <c r="C366" s="50"/>
      <c r="D366" s="51"/>
      <c r="E366" s="51"/>
      <c r="F366" s="52"/>
    </row>
    <row r="367" spans="1:6" ht="13.2">
      <c r="A367" s="49"/>
      <c r="B367" s="50"/>
      <c r="C367" s="50"/>
      <c r="D367" s="51"/>
      <c r="E367" s="51"/>
      <c r="F367" s="52"/>
    </row>
    <row r="368" spans="1:6" ht="13.2">
      <c r="A368" s="49"/>
      <c r="B368" s="50"/>
      <c r="C368" s="50"/>
      <c r="D368" s="51"/>
      <c r="E368" s="51"/>
      <c r="F368" s="52"/>
    </row>
    <row r="369" spans="1:6" ht="13.2">
      <c r="A369" s="49"/>
      <c r="B369" s="50"/>
      <c r="C369" s="50"/>
      <c r="D369" s="51"/>
      <c r="E369" s="51"/>
      <c r="F369" s="52"/>
    </row>
    <row r="370" spans="1:6" ht="13.2">
      <c r="A370" s="49"/>
      <c r="B370" s="50"/>
      <c r="C370" s="50"/>
      <c r="D370" s="51"/>
      <c r="E370" s="51"/>
      <c r="F370" s="52"/>
    </row>
    <row r="371" spans="1:6" ht="13.2">
      <c r="A371" s="49"/>
      <c r="B371" s="50"/>
      <c r="C371" s="50"/>
      <c r="D371" s="51"/>
      <c r="E371" s="51"/>
      <c r="F371" s="52"/>
    </row>
    <row r="372" spans="1:6" ht="13.2">
      <c r="A372" s="49"/>
      <c r="B372" s="50"/>
      <c r="C372" s="50"/>
      <c r="D372" s="51"/>
      <c r="E372" s="51"/>
      <c r="F372" s="52"/>
    </row>
    <row r="373" spans="1:6" ht="13.2">
      <c r="A373" s="49"/>
      <c r="B373" s="50"/>
      <c r="C373" s="50"/>
      <c r="D373" s="51"/>
      <c r="E373" s="51"/>
      <c r="F373" s="52"/>
    </row>
    <row r="374" spans="1:6" ht="13.2">
      <c r="A374" s="49"/>
      <c r="B374" s="50"/>
      <c r="C374" s="50"/>
      <c r="D374" s="51"/>
      <c r="E374" s="51"/>
      <c r="F374" s="52"/>
    </row>
    <row r="375" spans="1:6" ht="13.2">
      <c r="A375" s="49"/>
      <c r="B375" s="50"/>
      <c r="C375" s="50"/>
      <c r="D375" s="51"/>
      <c r="E375" s="51"/>
      <c r="F375" s="52"/>
    </row>
    <row r="376" spans="1:6" ht="13.2">
      <c r="A376" s="49"/>
      <c r="B376" s="50"/>
      <c r="C376" s="50"/>
      <c r="D376" s="51"/>
      <c r="E376" s="51"/>
      <c r="F376" s="52"/>
    </row>
    <row r="377" spans="1:6" ht="13.2">
      <c r="A377" s="49"/>
      <c r="B377" s="50"/>
      <c r="C377" s="50"/>
      <c r="D377" s="51"/>
      <c r="E377" s="51"/>
      <c r="F377" s="52"/>
    </row>
    <row r="378" spans="1:6" ht="13.2">
      <c r="A378" s="49"/>
      <c r="B378" s="50"/>
      <c r="C378" s="50"/>
      <c r="D378" s="51"/>
      <c r="E378" s="51"/>
      <c r="F378" s="52"/>
    </row>
    <row r="379" spans="1:6" ht="13.2">
      <c r="A379" s="49"/>
      <c r="B379" s="50"/>
      <c r="C379" s="50"/>
      <c r="D379" s="51"/>
      <c r="E379" s="51"/>
      <c r="F379" s="52"/>
    </row>
    <row r="380" spans="1:6" ht="13.2">
      <c r="A380" s="49"/>
      <c r="B380" s="50"/>
      <c r="C380" s="50"/>
      <c r="D380" s="51"/>
      <c r="E380" s="51"/>
      <c r="F380" s="52"/>
    </row>
    <row r="381" spans="1:6" ht="13.2">
      <c r="A381" s="49"/>
      <c r="B381" s="50"/>
      <c r="C381" s="50"/>
      <c r="D381" s="51"/>
      <c r="E381" s="51"/>
      <c r="F381" s="52"/>
    </row>
    <row r="382" spans="1:6" ht="13.2">
      <c r="A382" s="49"/>
      <c r="B382" s="50"/>
      <c r="C382" s="50"/>
      <c r="D382" s="51"/>
      <c r="E382" s="51"/>
      <c r="F382" s="52"/>
    </row>
    <row r="383" spans="1:6" ht="13.2">
      <c r="A383" s="49"/>
      <c r="B383" s="50"/>
      <c r="C383" s="50"/>
      <c r="D383" s="51"/>
      <c r="E383" s="51"/>
      <c r="F383" s="52"/>
    </row>
    <row r="384" spans="1:6" ht="13.2">
      <c r="A384" s="49"/>
      <c r="B384" s="50"/>
      <c r="C384" s="50"/>
      <c r="D384" s="51"/>
      <c r="E384" s="51"/>
      <c r="F384" s="52"/>
    </row>
    <row r="385" spans="1:6" ht="13.2">
      <c r="A385" s="49"/>
      <c r="B385" s="50"/>
      <c r="C385" s="50"/>
      <c r="D385" s="51"/>
      <c r="E385" s="51"/>
      <c r="F385" s="52"/>
    </row>
    <row r="386" spans="1:6" ht="13.2">
      <c r="A386" s="49"/>
      <c r="B386" s="50"/>
      <c r="C386" s="50"/>
      <c r="D386" s="51"/>
      <c r="E386" s="51"/>
      <c r="F386" s="52"/>
    </row>
    <row r="387" spans="1:6" ht="13.2">
      <c r="A387" s="49"/>
      <c r="B387" s="50"/>
      <c r="C387" s="50"/>
      <c r="D387" s="51"/>
      <c r="E387" s="51"/>
      <c r="F387" s="52"/>
    </row>
    <row r="388" spans="1:6" ht="13.2">
      <c r="A388" s="49"/>
      <c r="B388" s="50"/>
      <c r="C388" s="50"/>
      <c r="D388" s="51"/>
      <c r="E388" s="51"/>
      <c r="F388" s="52"/>
    </row>
    <row r="389" spans="1:6" ht="13.2">
      <c r="A389" s="49"/>
      <c r="B389" s="50"/>
      <c r="C389" s="50"/>
      <c r="D389" s="51"/>
      <c r="E389" s="51"/>
      <c r="F389" s="52"/>
    </row>
    <row r="390" spans="1:6" ht="13.2">
      <c r="A390" s="49"/>
      <c r="B390" s="50"/>
      <c r="C390" s="50"/>
      <c r="D390" s="51"/>
      <c r="E390" s="51"/>
      <c r="F390" s="52"/>
    </row>
    <row r="391" spans="1:6" ht="13.2">
      <c r="A391" s="49"/>
      <c r="B391" s="50"/>
      <c r="C391" s="50"/>
      <c r="D391" s="51"/>
      <c r="E391" s="51"/>
      <c r="F391" s="52"/>
    </row>
    <row r="392" spans="1:6" ht="13.2">
      <c r="A392" s="49"/>
      <c r="B392" s="50"/>
      <c r="C392" s="50"/>
      <c r="D392" s="51"/>
      <c r="E392" s="51"/>
      <c r="F392" s="52"/>
    </row>
    <row r="393" spans="1:6" ht="13.2">
      <c r="A393" s="49"/>
      <c r="B393" s="50"/>
      <c r="C393" s="50"/>
      <c r="D393" s="51"/>
      <c r="E393" s="51"/>
      <c r="F393" s="52"/>
    </row>
    <row r="394" spans="1:6" ht="13.2">
      <c r="A394" s="49"/>
      <c r="B394" s="50"/>
      <c r="C394" s="50"/>
      <c r="D394" s="51"/>
      <c r="E394" s="51"/>
      <c r="F394" s="52"/>
    </row>
    <row r="395" spans="1:6" ht="13.2">
      <c r="A395" s="49"/>
      <c r="B395" s="50"/>
      <c r="C395" s="50"/>
      <c r="D395" s="51"/>
      <c r="E395" s="51"/>
      <c r="F395" s="52"/>
    </row>
    <row r="396" spans="1:6" ht="13.2">
      <c r="A396" s="49"/>
      <c r="B396" s="50"/>
      <c r="C396" s="50"/>
      <c r="D396" s="51"/>
      <c r="E396" s="51"/>
      <c r="F396" s="52"/>
    </row>
    <row r="397" spans="1:6" ht="13.2">
      <c r="A397" s="49"/>
      <c r="B397" s="50"/>
      <c r="C397" s="50"/>
      <c r="D397" s="51"/>
      <c r="E397" s="51"/>
      <c r="F397" s="52"/>
    </row>
    <row r="398" spans="1:6" ht="13.2">
      <c r="A398" s="49"/>
      <c r="B398" s="50"/>
      <c r="C398" s="50"/>
      <c r="D398" s="51"/>
      <c r="E398" s="51"/>
      <c r="F398" s="52"/>
    </row>
    <row r="399" spans="1:6" ht="13.2">
      <c r="A399" s="49"/>
      <c r="B399" s="50"/>
      <c r="C399" s="50"/>
      <c r="D399" s="51"/>
      <c r="E399" s="51"/>
      <c r="F399" s="52"/>
    </row>
    <row r="400" spans="1:6" ht="13.2">
      <c r="A400" s="49"/>
      <c r="B400" s="50"/>
      <c r="C400" s="50"/>
      <c r="D400" s="51"/>
      <c r="E400" s="51"/>
      <c r="F400" s="52"/>
    </row>
    <row r="401" spans="1:6" ht="13.2">
      <c r="A401" s="49"/>
      <c r="B401" s="50"/>
      <c r="C401" s="50"/>
      <c r="D401" s="51"/>
      <c r="E401" s="51"/>
      <c r="F401" s="52"/>
    </row>
    <row r="402" spans="1:6" ht="13.2">
      <c r="A402" s="49"/>
      <c r="B402" s="50"/>
      <c r="C402" s="50"/>
      <c r="D402" s="51"/>
      <c r="E402" s="51"/>
      <c r="F402" s="52"/>
    </row>
    <row r="403" spans="1:6" ht="13.2">
      <c r="A403" s="49"/>
      <c r="B403" s="50"/>
      <c r="C403" s="50"/>
      <c r="D403" s="51"/>
      <c r="E403" s="51"/>
      <c r="F403" s="52"/>
    </row>
    <row r="404" spans="1:6" ht="13.2">
      <c r="A404" s="49"/>
      <c r="B404" s="50"/>
      <c r="C404" s="50"/>
      <c r="D404" s="51"/>
      <c r="E404" s="51"/>
      <c r="F404" s="52"/>
    </row>
    <row r="405" spans="1:6" ht="13.2">
      <c r="A405" s="49"/>
      <c r="B405" s="50"/>
      <c r="C405" s="50"/>
      <c r="D405" s="51"/>
      <c r="E405" s="51"/>
      <c r="F405" s="52"/>
    </row>
    <row r="406" spans="1:6" ht="13.2">
      <c r="A406" s="49"/>
      <c r="B406" s="50"/>
      <c r="C406" s="50"/>
      <c r="D406" s="51"/>
      <c r="E406" s="51"/>
      <c r="F406" s="52"/>
    </row>
    <row r="407" spans="1:6" ht="13.2">
      <c r="A407" s="49"/>
      <c r="B407" s="50"/>
      <c r="C407" s="50"/>
      <c r="D407" s="51"/>
      <c r="E407" s="51"/>
      <c r="F407" s="52"/>
    </row>
    <row r="408" spans="1:6" ht="13.2">
      <c r="A408" s="49"/>
      <c r="B408" s="50"/>
      <c r="C408" s="50"/>
      <c r="D408" s="51"/>
      <c r="E408" s="51"/>
      <c r="F408" s="52"/>
    </row>
    <row r="409" spans="1:6" ht="13.2">
      <c r="A409" s="49"/>
      <c r="B409" s="50"/>
      <c r="C409" s="50"/>
      <c r="D409" s="51"/>
      <c r="E409" s="51"/>
      <c r="F409" s="52"/>
    </row>
    <row r="410" spans="1:6" ht="13.2">
      <c r="A410" s="49"/>
      <c r="B410" s="50"/>
      <c r="C410" s="50"/>
      <c r="D410" s="51"/>
      <c r="E410" s="51"/>
      <c r="F410" s="52"/>
    </row>
    <row r="411" spans="1:6" ht="13.2">
      <c r="A411" s="49"/>
      <c r="B411" s="50"/>
      <c r="C411" s="50"/>
      <c r="D411" s="51"/>
      <c r="E411" s="51"/>
      <c r="F411" s="52"/>
    </row>
    <row r="412" spans="1:6" ht="13.2">
      <c r="A412" s="49"/>
      <c r="B412" s="50"/>
      <c r="C412" s="50"/>
      <c r="D412" s="51"/>
      <c r="E412" s="51"/>
      <c r="F412" s="52"/>
    </row>
    <row r="413" spans="1:6" ht="13.2">
      <c r="A413" s="49"/>
      <c r="B413" s="50"/>
      <c r="C413" s="50"/>
      <c r="D413" s="51"/>
      <c r="E413" s="51"/>
      <c r="F413" s="52"/>
    </row>
    <row r="414" spans="1:6" ht="13.2">
      <c r="A414" s="49"/>
      <c r="B414" s="50"/>
      <c r="C414" s="50"/>
      <c r="D414" s="51"/>
      <c r="E414" s="51"/>
      <c r="F414" s="52"/>
    </row>
    <row r="415" spans="1:6" ht="13.2">
      <c r="A415" s="49"/>
      <c r="B415" s="50"/>
      <c r="C415" s="50"/>
      <c r="D415" s="51"/>
      <c r="E415" s="51"/>
      <c r="F415" s="52"/>
    </row>
    <row r="416" spans="1:6" ht="13.2">
      <c r="A416" s="49"/>
      <c r="B416" s="50"/>
      <c r="C416" s="50"/>
      <c r="D416" s="51"/>
      <c r="E416" s="51"/>
      <c r="F416" s="52"/>
    </row>
    <row r="417" spans="1:6" ht="13.2">
      <c r="A417" s="49"/>
      <c r="B417" s="50"/>
      <c r="C417" s="50"/>
      <c r="D417" s="51"/>
      <c r="E417" s="51"/>
      <c r="F417" s="52"/>
    </row>
    <row r="418" spans="1:6" ht="13.2">
      <c r="A418" s="49"/>
      <c r="B418" s="50"/>
      <c r="C418" s="50"/>
      <c r="D418" s="51"/>
      <c r="E418" s="51"/>
      <c r="F418" s="52"/>
    </row>
    <row r="419" spans="1:6" ht="13.2">
      <c r="A419" s="49"/>
      <c r="B419" s="50"/>
      <c r="C419" s="50"/>
      <c r="D419" s="51"/>
      <c r="E419" s="51"/>
      <c r="F419" s="52"/>
    </row>
    <row r="420" spans="1:6" ht="13.2">
      <c r="A420" s="49"/>
      <c r="B420" s="50"/>
      <c r="C420" s="50"/>
      <c r="D420" s="51"/>
      <c r="E420" s="51"/>
      <c r="F420" s="52"/>
    </row>
    <row r="421" spans="1:6" ht="13.2">
      <c r="A421" s="49"/>
      <c r="B421" s="50"/>
      <c r="C421" s="50"/>
      <c r="D421" s="51"/>
      <c r="E421" s="51"/>
      <c r="F421" s="52"/>
    </row>
    <row r="422" spans="1:6" ht="13.2">
      <c r="A422" s="49"/>
      <c r="B422" s="50"/>
      <c r="C422" s="50"/>
      <c r="D422" s="51"/>
      <c r="E422" s="51"/>
      <c r="F422" s="52"/>
    </row>
    <row r="423" spans="1:6" ht="13.2">
      <c r="A423" s="49"/>
      <c r="B423" s="50"/>
      <c r="C423" s="50"/>
      <c r="D423" s="51"/>
      <c r="E423" s="51"/>
      <c r="F423" s="52"/>
    </row>
    <row r="424" spans="1:6" ht="13.2">
      <c r="A424" s="49"/>
      <c r="B424" s="50"/>
      <c r="C424" s="50"/>
      <c r="D424" s="51"/>
      <c r="E424" s="51"/>
      <c r="F424" s="52"/>
    </row>
    <row r="425" spans="1:6" ht="13.2">
      <c r="A425" s="49"/>
      <c r="B425" s="50"/>
      <c r="C425" s="50"/>
      <c r="D425" s="51"/>
      <c r="E425" s="51"/>
      <c r="F425" s="52"/>
    </row>
    <row r="426" spans="1:6" ht="13.2">
      <c r="A426" s="49"/>
      <c r="B426" s="50"/>
      <c r="C426" s="50"/>
      <c r="D426" s="51"/>
      <c r="E426" s="51"/>
      <c r="F426" s="52"/>
    </row>
    <row r="427" spans="1:6" ht="13.2">
      <c r="A427" s="49"/>
      <c r="B427" s="50"/>
      <c r="C427" s="50"/>
      <c r="D427" s="51"/>
      <c r="E427" s="51"/>
      <c r="F427" s="52"/>
    </row>
    <row r="428" spans="1:6" ht="13.2">
      <c r="A428" s="49"/>
      <c r="B428" s="50"/>
      <c r="C428" s="50"/>
      <c r="D428" s="51"/>
      <c r="E428" s="51"/>
      <c r="F428" s="52"/>
    </row>
    <row r="429" spans="1:6" ht="13.2">
      <c r="A429" s="49"/>
      <c r="B429" s="50"/>
      <c r="C429" s="50"/>
      <c r="D429" s="51"/>
      <c r="E429" s="51"/>
      <c r="F429" s="52"/>
    </row>
    <row r="430" spans="1:6" ht="13.2">
      <c r="A430" s="49"/>
      <c r="B430" s="50"/>
      <c r="C430" s="50"/>
      <c r="D430" s="51"/>
      <c r="E430" s="51"/>
      <c r="F430" s="52"/>
    </row>
    <row r="431" spans="1:6" ht="13.2">
      <c r="A431" s="49"/>
      <c r="B431" s="50"/>
      <c r="C431" s="50"/>
      <c r="D431" s="51"/>
      <c r="E431" s="51"/>
      <c r="F431" s="52"/>
    </row>
    <row r="432" spans="1:6" ht="13.2">
      <c r="A432" s="49"/>
      <c r="B432" s="50"/>
      <c r="C432" s="50"/>
      <c r="D432" s="51"/>
      <c r="E432" s="51"/>
      <c r="F432" s="52"/>
    </row>
    <row r="433" spans="1:6" ht="13.2">
      <c r="A433" s="49"/>
      <c r="B433" s="50"/>
      <c r="C433" s="50"/>
      <c r="D433" s="51"/>
      <c r="E433" s="51"/>
      <c r="F433" s="52"/>
    </row>
    <row r="434" spans="1:6" ht="13.2">
      <c r="A434" s="49"/>
      <c r="B434" s="50"/>
      <c r="C434" s="50"/>
      <c r="D434" s="51"/>
      <c r="E434" s="51"/>
      <c r="F434" s="52"/>
    </row>
    <row r="435" spans="1:6" ht="13.2">
      <c r="A435" s="49"/>
      <c r="B435" s="50"/>
      <c r="C435" s="50"/>
      <c r="D435" s="51"/>
      <c r="E435" s="51"/>
      <c r="F435" s="52"/>
    </row>
    <row r="436" spans="1:6" ht="13.2">
      <c r="A436" s="49"/>
      <c r="B436" s="50"/>
      <c r="C436" s="50"/>
      <c r="D436" s="51"/>
      <c r="E436" s="51"/>
      <c r="F436" s="52"/>
    </row>
    <row r="437" spans="1:6" ht="13.2">
      <c r="A437" s="49"/>
      <c r="B437" s="50"/>
      <c r="C437" s="50"/>
      <c r="D437" s="51"/>
      <c r="E437" s="51"/>
      <c r="F437" s="52"/>
    </row>
    <row r="438" spans="1:6" ht="13.2">
      <c r="A438" s="49"/>
      <c r="B438" s="50"/>
      <c r="C438" s="50"/>
      <c r="D438" s="51"/>
      <c r="E438" s="51"/>
      <c r="F438" s="52"/>
    </row>
    <row r="439" spans="1:6" ht="13.2">
      <c r="A439" s="49"/>
      <c r="B439" s="50"/>
      <c r="C439" s="50"/>
      <c r="D439" s="51"/>
      <c r="E439" s="51"/>
      <c r="F439" s="52"/>
    </row>
    <row r="440" spans="1:6" ht="13.2">
      <c r="A440" s="49"/>
      <c r="B440" s="50"/>
      <c r="C440" s="50"/>
      <c r="D440" s="51"/>
      <c r="E440" s="51"/>
      <c r="F440" s="52"/>
    </row>
    <row r="441" spans="1:6" ht="13.2">
      <c r="A441" s="49"/>
      <c r="B441" s="50"/>
      <c r="C441" s="50"/>
      <c r="D441" s="51"/>
      <c r="E441" s="51"/>
      <c r="F441" s="52"/>
    </row>
    <row r="442" spans="1:6" ht="13.2">
      <c r="A442" s="49"/>
      <c r="B442" s="50"/>
      <c r="C442" s="50"/>
      <c r="D442" s="51"/>
      <c r="E442" s="51"/>
      <c r="F442" s="52"/>
    </row>
    <row r="443" spans="1:6" ht="13.2">
      <c r="A443" s="49"/>
      <c r="B443" s="50"/>
      <c r="C443" s="50"/>
      <c r="D443" s="51"/>
      <c r="E443" s="51"/>
      <c r="F443" s="52"/>
    </row>
    <row r="444" spans="1:6" ht="13.2">
      <c r="A444" s="49"/>
      <c r="B444" s="50"/>
      <c r="C444" s="50"/>
      <c r="D444" s="51"/>
      <c r="E444" s="51"/>
      <c r="F444" s="52"/>
    </row>
    <row r="445" spans="1:6" ht="13.2">
      <c r="A445" s="49"/>
      <c r="B445" s="50"/>
      <c r="C445" s="50"/>
      <c r="D445" s="51"/>
      <c r="E445" s="51"/>
      <c r="F445" s="52"/>
    </row>
    <row r="446" spans="1:6" ht="13.2">
      <c r="A446" s="49"/>
      <c r="B446" s="50"/>
      <c r="C446" s="50"/>
      <c r="D446" s="51"/>
      <c r="E446" s="51"/>
      <c r="F446" s="52"/>
    </row>
    <row r="447" spans="1:6" ht="13.2">
      <c r="A447" s="49"/>
      <c r="B447" s="50"/>
      <c r="C447" s="50"/>
      <c r="D447" s="51"/>
      <c r="E447" s="51"/>
      <c r="F447" s="52"/>
    </row>
    <row r="448" spans="1:6" ht="13.2">
      <c r="A448" s="49"/>
      <c r="B448" s="50"/>
      <c r="C448" s="50"/>
      <c r="D448" s="51"/>
      <c r="E448" s="51"/>
      <c r="F448" s="52"/>
    </row>
    <row r="449" spans="1:6" ht="13.2">
      <c r="A449" s="49"/>
      <c r="B449" s="50"/>
      <c r="C449" s="50"/>
      <c r="D449" s="51"/>
      <c r="E449" s="51"/>
      <c r="F449" s="52"/>
    </row>
    <row r="450" spans="1:6" ht="13.2">
      <c r="A450" s="49"/>
      <c r="B450" s="50"/>
      <c r="C450" s="50"/>
      <c r="D450" s="51"/>
      <c r="E450" s="51"/>
      <c r="F450" s="52"/>
    </row>
    <row r="451" spans="1:6" ht="13.2">
      <c r="A451" s="49"/>
      <c r="B451" s="50"/>
      <c r="C451" s="50"/>
      <c r="D451" s="51"/>
      <c r="E451" s="51"/>
      <c r="F451" s="52"/>
    </row>
    <row r="452" spans="1:6" ht="13.2">
      <c r="A452" s="49"/>
      <c r="B452" s="50"/>
      <c r="C452" s="50"/>
      <c r="D452" s="51"/>
      <c r="E452" s="51"/>
      <c r="F452" s="52"/>
    </row>
    <row r="453" spans="1:6" ht="13.2">
      <c r="A453" s="49"/>
      <c r="B453" s="50"/>
      <c r="C453" s="50"/>
      <c r="D453" s="51"/>
      <c r="E453" s="51"/>
      <c r="F453" s="52"/>
    </row>
    <row r="454" spans="1:6" ht="13.2">
      <c r="A454" s="49"/>
      <c r="B454" s="50"/>
      <c r="C454" s="50"/>
      <c r="D454" s="51"/>
      <c r="E454" s="51"/>
      <c r="F454" s="52"/>
    </row>
    <row r="455" spans="1:6" ht="13.2">
      <c r="A455" s="49"/>
      <c r="B455" s="50"/>
      <c r="C455" s="50"/>
      <c r="D455" s="51"/>
      <c r="E455" s="51"/>
      <c r="F455" s="52"/>
    </row>
    <row r="456" spans="1:6" ht="13.2">
      <c r="A456" s="49"/>
      <c r="B456" s="50"/>
      <c r="C456" s="50"/>
      <c r="D456" s="51"/>
      <c r="E456" s="51"/>
      <c r="F456" s="52"/>
    </row>
    <row r="457" spans="1:6" ht="13.2">
      <c r="A457" s="49"/>
      <c r="B457" s="50"/>
      <c r="C457" s="50"/>
      <c r="D457" s="51"/>
      <c r="E457" s="51"/>
      <c r="F457" s="52"/>
    </row>
    <row r="458" spans="1:6" ht="13.2">
      <c r="A458" s="49"/>
      <c r="B458" s="50"/>
      <c r="C458" s="50"/>
      <c r="D458" s="51"/>
      <c r="E458" s="51"/>
      <c r="F458" s="52"/>
    </row>
    <row r="459" spans="1:6" ht="13.2">
      <c r="A459" s="49"/>
      <c r="B459" s="50"/>
      <c r="C459" s="50"/>
      <c r="D459" s="51"/>
      <c r="E459" s="51"/>
      <c r="F459" s="52"/>
    </row>
    <row r="460" spans="1:6" ht="13.2">
      <c r="A460" s="49"/>
      <c r="B460" s="50"/>
      <c r="C460" s="50"/>
      <c r="D460" s="51"/>
      <c r="E460" s="51"/>
      <c r="F460" s="52"/>
    </row>
    <row r="461" spans="1:6" ht="13.2">
      <c r="A461" s="49"/>
      <c r="B461" s="50"/>
      <c r="C461" s="50"/>
      <c r="D461" s="51"/>
      <c r="E461" s="51"/>
      <c r="F461" s="52"/>
    </row>
    <row r="462" spans="1:6" ht="13.2">
      <c r="A462" s="49"/>
      <c r="B462" s="50"/>
      <c r="C462" s="50"/>
      <c r="D462" s="51"/>
      <c r="E462" s="51"/>
      <c r="F462" s="52"/>
    </row>
    <row r="463" spans="1:6" ht="13.2">
      <c r="A463" s="49"/>
      <c r="B463" s="50"/>
      <c r="C463" s="50"/>
      <c r="D463" s="51"/>
      <c r="E463" s="51"/>
      <c r="F463" s="52"/>
    </row>
    <row r="464" spans="1:6" ht="13.2">
      <c r="A464" s="49"/>
      <c r="B464" s="50"/>
      <c r="C464" s="50"/>
      <c r="D464" s="51"/>
      <c r="E464" s="51"/>
      <c r="F464" s="52"/>
    </row>
    <row r="465" spans="1:6" ht="13.2">
      <c r="A465" s="49"/>
      <c r="B465" s="50"/>
      <c r="C465" s="50"/>
      <c r="D465" s="51"/>
      <c r="E465" s="51"/>
      <c r="F465" s="52"/>
    </row>
    <row r="466" spans="1:6" ht="13.2">
      <c r="A466" s="49"/>
      <c r="B466" s="50"/>
      <c r="C466" s="50"/>
      <c r="D466" s="51"/>
      <c r="E466" s="51"/>
      <c r="F466" s="52"/>
    </row>
    <row r="467" spans="1:6" ht="13.2">
      <c r="A467" s="49"/>
      <c r="B467" s="50"/>
      <c r="C467" s="50"/>
      <c r="D467" s="51"/>
      <c r="E467" s="51"/>
      <c r="F467" s="52"/>
    </row>
    <row r="468" spans="1:6" ht="13.2">
      <c r="A468" s="49"/>
      <c r="B468" s="50"/>
      <c r="C468" s="50"/>
      <c r="D468" s="51"/>
      <c r="E468" s="51"/>
      <c r="F468" s="52"/>
    </row>
    <row r="469" spans="1:6" ht="13.2">
      <c r="A469" s="49"/>
      <c r="B469" s="50"/>
      <c r="C469" s="50"/>
      <c r="D469" s="51"/>
      <c r="E469" s="51"/>
      <c r="F469" s="52"/>
    </row>
    <row r="470" spans="1:6" ht="13.2">
      <c r="A470" s="49"/>
      <c r="B470" s="50"/>
      <c r="C470" s="50"/>
      <c r="D470" s="51"/>
      <c r="E470" s="51"/>
      <c r="F470" s="52"/>
    </row>
    <row r="471" spans="1:6" ht="13.2">
      <c r="A471" s="49"/>
      <c r="B471" s="50"/>
      <c r="C471" s="50"/>
      <c r="D471" s="51"/>
      <c r="E471" s="51"/>
      <c r="F471" s="52"/>
    </row>
    <row r="472" spans="1:6" ht="13.2">
      <c r="A472" s="49"/>
      <c r="B472" s="50"/>
      <c r="C472" s="50"/>
      <c r="D472" s="51"/>
      <c r="E472" s="51"/>
      <c r="F472" s="52"/>
    </row>
    <row r="473" spans="1:6" ht="13.2">
      <c r="A473" s="49"/>
      <c r="B473" s="50"/>
      <c r="C473" s="50"/>
      <c r="D473" s="51"/>
      <c r="E473" s="51"/>
      <c r="F473" s="52"/>
    </row>
    <row r="474" spans="1:6" ht="13.2">
      <c r="A474" s="49"/>
      <c r="B474" s="50"/>
      <c r="C474" s="50"/>
      <c r="D474" s="51"/>
      <c r="E474" s="51"/>
      <c r="F474" s="52"/>
    </row>
    <row r="475" spans="1:6" ht="13.2">
      <c r="A475" s="49"/>
      <c r="B475" s="50"/>
      <c r="C475" s="50"/>
      <c r="D475" s="51"/>
      <c r="E475" s="51"/>
      <c r="F475" s="52"/>
    </row>
    <row r="476" spans="1:6" ht="13.2">
      <c r="A476" s="49"/>
      <c r="B476" s="50"/>
      <c r="C476" s="50"/>
      <c r="D476" s="51"/>
      <c r="E476" s="51"/>
      <c r="F476" s="52"/>
    </row>
    <row r="477" spans="1:6" ht="13.2">
      <c r="A477" s="49"/>
      <c r="B477" s="50"/>
      <c r="C477" s="50"/>
      <c r="D477" s="51"/>
      <c r="E477" s="51"/>
      <c r="F477" s="52"/>
    </row>
    <row r="478" spans="1:6" ht="13.2">
      <c r="A478" s="49"/>
      <c r="B478" s="50"/>
      <c r="C478" s="50"/>
      <c r="D478" s="51"/>
      <c r="E478" s="51"/>
      <c r="F478" s="52"/>
    </row>
    <row r="479" spans="1:6" ht="13.2">
      <c r="A479" s="49"/>
      <c r="B479" s="50"/>
      <c r="C479" s="50"/>
      <c r="D479" s="51"/>
      <c r="E479" s="51"/>
      <c r="F479" s="52"/>
    </row>
    <row r="480" spans="1:6" ht="13.2">
      <c r="A480" s="49"/>
      <c r="B480" s="50"/>
      <c r="C480" s="50"/>
      <c r="D480" s="51"/>
      <c r="E480" s="51"/>
      <c r="F480" s="52"/>
    </row>
    <row r="481" spans="1:6" ht="13.2">
      <c r="A481" s="49"/>
      <c r="B481" s="50"/>
      <c r="C481" s="50"/>
      <c r="D481" s="51"/>
      <c r="E481" s="51"/>
      <c r="F481" s="52"/>
    </row>
    <row r="482" spans="1:6" ht="13.2">
      <c r="A482" s="49"/>
      <c r="B482" s="50"/>
      <c r="C482" s="50"/>
      <c r="D482" s="51"/>
      <c r="E482" s="51"/>
      <c r="F482" s="52"/>
    </row>
    <row r="483" spans="1:6" ht="13.2">
      <c r="A483" s="49"/>
      <c r="B483" s="50"/>
      <c r="C483" s="50"/>
      <c r="D483" s="51"/>
      <c r="E483" s="51"/>
      <c r="F483" s="52"/>
    </row>
    <row r="484" spans="1:6" ht="13.2">
      <c r="A484" s="49"/>
      <c r="B484" s="50"/>
      <c r="C484" s="50"/>
      <c r="D484" s="51"/>
      <c r="E484" s="51"/>
      <c r="F484" s="52"/>
    </row>
    <row r="485" spans="1:6" ht="13.2">
      <c r="A485" s="49"/>
      <c r="B485" s="50"/>
      <c r="C485" s="50"/>
      <c r="D485" s="51"/>
      <c r="E485" s="51"/>
      <c r="F485" s="52"/>
    </row>
    <row r="486" spans="1:6" ht="13.2">
      <c r="A486" s="49"/>
      <c r="B486" s="50"/>
      <c r="C486" s="50"/>
      <c r="D486" s="51"/>
      <c r="E486" s="51"/>
      <c r="F486" s="52"/>
    </row>
    <row r="487" spans="1:6" ht="13.2">
      <c r="A487" s="49"/>
      <c r="B487" s="50"/>
      <c r="C487" s="50"/>
      <c r="D487" s="51"/>
      <c r="E487" s="51"/>
      <c r="F487" s="52"/>
    </row>
    <row r="488" spans="1:6" ht="13.2">
      <c r="A488" s="49"/>
      <c r="B488" s="50"/>
      <c r="C488" s="50"/>
      <c r="D488" s="51"/>
      <c r="E488" s="51"/>
      <c r="F488" s="52"/>
    </row>
    <row r="489" spans="1:6" ht="13.2">
      <c r="A489" s="49"/>
      <c r="B489" s="50"/>
      <c r="C489" s="50"/>
      <c r="D489" s="51"/>
      <c r="E489" s="51"/>
      <c r="F489" s="52"/>
    </row>
    <row r="490" spans="1:6" ht="13.2">
      <c r="A490" s="49"/>
      <c r="B490" s="50"/>
      <c r="C490" s="50"/>
      <c r="D490" s="51"/>
      <c r="E490" s="51"/>
      <c r="F490" s="52"/>
    </row>
    <row r="491" spans="1:6" ht="13.2">
      <c r="A491" s="49"/>
      <c r="B491" s="50"/>
      <c r="C491" s="50"/>
      <c r="D491" s="51"/>
      <c r="E491" s="51"/>
      <c r="F491" s="52"/>
    </row>
    <row r="492" spans="1:6" ht="13.2">
      <c r="A492" s="49"/>
      <c r="B492" s="50"/>
      <c r="C492" s="50"/>
      <c r="D492" s="51"/>
      <c r="E492" s="51"/>
      <c r="F492" s="52"/>
    </row>
    <row r="493" spans="1:6" ht="13.2">
      <c r="A493" s="49"/>
      <c r="B493" s="50"/>
      <c r="C493" s="50"/>
      <c r="D493" s="51"/>
      <c r="E493" s="51"/>
      <c r="F493" s="52"/>
    </row>
    <row r="494" spans="1:6" ht="13.2">
      <c r="A494" s="49"/>
      <c r="B494" s="50"/>
      <c r="C494" s="50"/>
      <c r="D494" s="51"/>
      <c r="E494" s="51"/>
      <c r="F494" s="52"/>
    </row>
    <row r="495" spans="1:6" ht="13.2">
      <c r="A495" s="49"/>
      <c r="B495" s="50"/>
      <c r="C495" s="50"/>
      <c r="D495" s="51"/>
      <c r="E495" s="51"/>
      <c r="F495" s="52"/>
    </row>
    <row r="496" spans="1:6" ht="13.2">
      <c r="A496" s="49"/>
      <c r="B496" s="50"/>
      <c r="C496" s="50"/>
      <c r="D496" s="51"/>
      <c r="E496" s="51"/>
      <c r="F496" s="52"/>
    </row>
    <row r="497" spans="1:6" ht="13.2">
      <c r="A497" s="49"/>
      <c r="B497" s="50"/>
      <c r="C497" s="50"/>
      <c r="D497" s="51"/>
      <c r="E497" s="51"/>
      <c r="F497" s="52"/>
    </row>
    <row r="498" spans="1:6" ht="13.2">
      <c r="A498" s="49"/>
      <c r="B498" s="50"/>
      <c r="C498" s="50"/>
      <c r="D498" s="51"/>
      <c r="E498" s="51"/>
      <c r="F498" s="52"/>
    </row>
    <row r="499" spans="1:6" ht="13.2">
      <c r="A499" s="49"/>
      <c r="B499" s="50"/>
      <c r="C499" s="50"/>
      <c r="D499" s="51"/>
      <c r="E499" s="51"/>
      <c r="F499" s="52"/>
    </row>
    <row r="500" spans="1:6" ht="13.2">
      <c r="A500" s="49"/>
      <c r="B500" s="50"/>
      <c r="C500" s="50"/>
      <c r="D500" s="51"/>
      <c r="E500" s="51"/>
      <c r="F500" s="52"/>
    </row>
    <row r="501" spans="1:6" ht="13.2">
      <c r="A501" s="49"/>
      <c r="B501" s="50"/>
      <c r="C501" s="50"/>
      <c r="D501" s="51"/>
      <c r="E501" s="51"/>
      <c r="F501" s="52"/>
    </row>
    <row r="502" spans="1:6" ht="13.2">
      <c r="A502" s="49"/>
      <c r="B502" s="50"/>
      <c r="C502" s="50"/>
      <c r="D502" s="51"/>
      <c r="E502" s="51"/>
      <c r="F502" s="52"/>
    </row>
    <row r="503" spans="1:6" ht="13.2">
      <c r="A503" s="49"/>
      <c r="B503" s="50"/>
      <c r="C503" s="50"/>
      <c r="D503" s="51"/>
      <c r="E503" s="51"/>
      <c r="F503" s="52"/>
    </row>
    <row r="504" spans="1:6" ht="13.2">
      <c r="A504" s="49"/>
      <c r="B504" s="50"/>
      <c r="C504" s="50"/>
      <c r="D504" s="51"/>
      <c r="E504" s="51"/>
      <c r="F504" s="52"/>
    </row>
    <row r="505" spans="1:6" ht="13.2">
      <c r="A505" s="49"/>
      <c r="B505" s="50"/>
      <c r="C505" s="50"/>
      <c r="D505" s="51"/>
      <c r="E505" s="51"/>
      <c r="F505" s="52"/>
    </row>
    <row r="506" spans="1:6" ht="13.2">
      <c r="A506" s="49"/>
      <c r="B506" s="50"/>
      <c r="C506" s="50"/>
      <c r="D506" s="51"/>
      <c r="E506" s="51"/>
      <c r="F506" s="52"/>
    </row>
    <row r="507" spans="1:6" ht="13.2">
      <c r="A507" s="49"/>
      <c r="B507" s="50"/>
      <c r="C507" s="50"/>
      <c r="D507" s="51"/>
      <c r="E507" s="51"/>
      <c r="F507" s="52"/>
    </row>
    <row r="508" spans="1:6" ht="13.2">
      <c r="A508" s="49"/>
      <c r="B508" s="50"/>
      <c r="C508" s="50"/>
      <c r="D508" s="51"/>
      <c r="E508" s="51"/>
      <c r="F508" s="52"/>
    </row>
    <row r="509" spans="1:6" ht="13.2">
      <c r="A509" s="49"/>
      <c r="B509" s="50"/>
      <c r="C509" s="50"/>
      <c r="D509" s="51"/>
      <c r="E509" s="51"/>
      <c r="F509" s="52"/>
    </row>
    <row r="510" spans="1:6" ht="13.2">
      <c r="A510" s="49"/>
      <c r="B510" s="50"/>
      <c r="C510" s="50"/>
      <c r="D510" s="51"/>
      <c r="E510" s="51"/>
      <c r="F510" s="52"/>
    </row>
    <row r="511" spans="1:6" ht="13.2">
      <c r="A511" s="49"/>
      <c r="B511" s="50"/>
      <c r="C511" s="50"/>
      <c r="D511" s="51"/>
      <c r="E511" s="51"/>
      <c r="F511" s="52"/>
    </row>
    <row r="512" spans="1:6" ht="13.2">
      <c r="A512" s="49"/>
      <c r="B512" s="50"/>
      <c r="C512" s="50"/>
      <c r="D512" s="51"/>
      <c r="E512" s="51"/>
      <c r="F512" s="52"/>
    </row>
    <row r="513" spans="1:6" ht="13.2">
      <c r="A513" s="49"/>
      <c r="B513" s="50"/>
      <c r="C513" s="50"/>
      <c r="D513" s="51"/>
      <c r="E513" s="51"/>
      <c r="F513" s="52"/>
    </row>
    <row r="514" spans="1:6" ht="13.2">
      <c r="A514" s="49"/>
      <c r="B514" s="50"/>
      <c r="C514" s="50"/>
      <c r="D514" s="51"/>
      <c r="E514" s="51"/>
      <c r="F514" s="52"/>
    </row>
    <row r="515" spans="1:6" ht="13.2">
      <c r="A515" s="49"/>
      <c r="B515" s="50"/>
      <c r="C515" s="50"/>
      <c r="D515" s="51"/>
      <c r="E515" s="51"/>
      <c r="F515" s="52"/>
    </row>
    <row r="516" spans="1:6" ht="13.2">
      <c r="A516" s="49"/>
      <c r="B516" s="50"/>
      <c r="C516" s="50"/>
      <c r="D516" s="51"/>
      <c r="E516" s="51"/>
      <c r="F516" s="52"/>
    </row>
    <row r="517" spans="1:6" ht="13.2">
      <c r="A517" s="49"/>
      <c r="B517" s="50"/>
      <c r="C517" s="50"/>
      <c r="D517" s="51"/>
      <c r="E517" s="51"/>
      <c r="F517" s="52"/>
    </row>
    <row r="518" spans="1:6" ht="13.2">
      <c r="A518" s="49"/>
      <c r="B518" s="50"/>
      <c r="C518" s="50"/>
      <c r="D518" s="51"/>
      <c r="E518" s="51"/>
      <c r="F518" s="52"/>
    </row>
    <row r="519" spans="1:6" ht="13.2">
      <c r="A519" s="49"/>
      <c r="B519" s="50"/>
      <c r="C519" s="50"/>
      <c r="D519" s="51"/>
      <c r="E519" s="51"/>
      <c r="F519" s="52"/>
    </row>
    <row r="520" spans="1:6" ht="13.2">
      <c r="A520" s="49"/>
      <c r="B520" s="50"/>
      <c r="C520" s="50"/>
      <c r="D520" s="51"/>
      <c r="E520" s="51"/>
      <c r="F520" s="52"/>
    </row>
    <row r="521" spans="1:6" ht="13.2">
      <c r="A521" s="49"/>
      <c r="B521" s="50"/>
      <c r="C521" s="50"/>
      <c r="D521" s="51"/>
      <c r="E521" s="51"/>
      <c r="F521" s="52"/>
    </row>
    <row r="522" spans="1:6" ht="13.2">
      <c r="A522" s="49"/>
      <c r="B522" s="50"/>
      <c r="C522" s="50"/>
      <c r="D522" s="51"/>
      <c r="E522" s="51"/>
      <c r="F522" s="52"/>
    </row>
    <row r="523" spans="1:6" ht="13.2">
      <c r="A523" s="49"/>
      <c r="B523" s="50"/>
      <c r="C523" s="50"/>
      <c r="D523" s="51"/>
      <c r="E523" s="51"/>
      <c r="F523" s="52"/>
    </row>
    <row r="524" spans="1:6" ht="13.2">
      <c r="A524" s="49"/>
      <c r="B524" s="50"/>
      <c r="C524" s="50"/>
      <c r="D524" s="51"/>
      <c r="E524" s="51"/>
      <c r="F524" s="52"/>
    </row>
    <row r="525" spans="1:6" ht="13.2">
      <c r="A525" s="49"/>
      <c r="B525" s="50"/>
      <c r="C525" s="50"/>
      <c r="D525" s="51"/>
      <c r="E525" s="51"/>
      <c r="F525" s="52"/>
    </row>
    <row r="526" spans="1:6" ht="13.2">
      <c r="A526" s="49"/>
      <c r="B526" s="50"/>
      <c r="C526" s="50"/>
      <c r="D526" s="51"/>
      <c r="E526" s="51"/>
      <c r="F526" s="52"/>
    </row>
    <row r="527" spans="1:6" ht="13.2">
      <c r="A527" s="49"/>
      <c r="B527" s="50"/>
      <c r="C527" s="50"/>
      <c r="D527" s="51"/>
      <c r="E527" s="51"/>
      <c r="F527" s="52"/>
    </row>
    <row r="528" spans="1:6" ht="13.2">
      <c r="A528" s="49"/>
      <c r="B528" s="50"/>
      <c r="C528" s="50"/>
      <c r="D528" s="51"/>
      <c r="E528" s="51"/>
      <c r="F528" s="52"/>
    </row>
    <row r="529" spans="1:6" ht="13.2">
      <c r="A529" s="49"/>
      <c r="B529" s="50"/>
      <c r="C529" s="50"/>
      <c r="D529" s="51"/>
      <c r="E529" s="51"/>
      <c r="F529" s="52"/>
    </row>
    <row r="530" spans="1:6" ht="13.2">
      <c r="A530" s="49"/>
      <c r="B530" s="50"/>
      <c r="C530" s="50"/>
      <c r="D530" s="51"/>
      <c r="E530" s="51"/>
      <c r="F530" s="52"/>
    </row>
    <row r="531" spans="1:6" ht="13.2">
      <c r="A531" s="49"/>
      <c r="B531" s="50"/>
      <c r="C531" s="50"/>
      <c r="D531" s="51"/>
      <c r="E531" s="51"/>
      <c r="F531" s="52"/>
    </row>
    <row r="532" spans="1:6" ht="13.2">
      <c r="A532" s="49"/>
      <c r="B532" s="50"/>
      <c r="C532" s="50"/>
      <c r="D532" s="51"/>
      <c r="E532" s="51"/>
      <c r="F532" s="52"/>
    </row>
    <row r="533" spans="1:6" ht="13.2">
      <c r="A533" s="49"/>
      <c r="B533" s="50"/>
      <c r="C533" s="50"/>
      <c r="D533" s="51"/>
      <c r="E533" s="51"/>
      <c r="F533" s="52"/>
    </row>
    <row r="534" spans="1:6" ht="13.2">
      <c r="A534" s="49"/>
      <c r="B534" s="50"/>
      <c r="C534" s="50"/>
      <c r="D534" s="51"/>
      <c r="E534" s="51"/>
      <c r="F534" s="52"/>
    </row>
    <row r="535" spans="1:6" ht="13.2">
      <c r="A535" s="49"/>
      <c r="B535" s="50"/>
      <c r="C535" s="50"/>
      <c r="D535" s="51"/>
      <c r="E535" s="51"/>
      <c r="F535" s="52"/>
    </row>
    <row r="536" spans="1:6" ht="13.2">
      <c r="A536" s="49"/>
      <c r="B536" s="50"/>
      <c r="C536" s="50"/>
      <c r="D536" s="51"/>
      <c r="E536" s="51"/>
      <c r="F536" s="52"/>
    </row>
    <row r="537" spans="1:6" ht="13.2">
      <c r="A537" s="49"/>
      <c r="B537" s="50"/>
      <c r="C537" s="50"/>
      <c r="D537" s="51"/>
      <c r="E537" s="51"/>
      <c r="F537" s="52"/>
    </row>
    <row r="538" spans="1:6" ht="13.2">
      <c r="A538" s="49"/>
      <c r="B538" s="50"/>
      <c r="C538" s="50"/>
      <c r="D538" s="51"/>
      <c r="E538" s="51"/>
      <c r="F538" s="52"/>
    </row>
    <row r="539" spans="1:6" ht="13.2">
      <c r="A539" s="49"/>
      <c r="B539" s="50"/>
      <c r="C539" s="50"/>
      <c r="D539" s="51"/>
      <c r="E539" s="51"/>
      <c r="F539" s="52"/>
    </row>
    <row r="540" spans="1:6" ht="13.2">
      <c r="A540" s="49"/>
      <c r="B540" s="50"/>
      <c r="C540" s="50"/>
      <c r="D540" s="51"/>
      <c r="E540" s="51"/>
      <c r="F540" s="52"/>
    </row>
    <row r="541" spans="1:6" ht="13.2">
      <c r="A541" s="49"/>
      <c r="B541" s="50"/>
      <c r="C541" s="50"/>
      <c r="D541" s="51"/>
      <c r="E541" s="51"/>
      <c r="F541" s="52"/>
    </row>
    <row r="542" spans="1:6" ht="13.2">
      <c r="A542" s="49"/>
      <c r="B542" s="50"/>
      <c r="C542" s="50"/>
      <c r="D542" s="51"/>
      <c r="E542" s="51"/>
      <c r="F542" s="52"/>
    </row>
    <row r="543" spans="1:6" ht="13.2">
      <c r="A543" s="49"/>
      <c r="B543" s="50"/>
      <c r="C543" s="50"/>
      <c r="D543" s="51"/>
      <c r="E543" s="51"/>
      <c r="F543" s="52"/>
    </row>
    <row r="544" spans="1:6" ht="13.2">
      <c r="A544" s="49"/>
      <c r="B544" s="50"/>
      <c r="C544" s="50"/>
      <c r="D544" s="51"/>
      <c r="E544" s="51"/>
      <c r="F544" s="52"/>
    </row>
    <row r="545" spans="1:6" ht="13.2">
      <c r="A545" s="49"/>
      <c r="B545" s="50"/>
      <c r="C545" s="50"/>
      <c r="D545" s="51"/>
      <c r="E545" s="51"/>
      <c r="F545" s="52"/>
    </row>
    <row r="546" spans="1:6" ht="13.2">
      <c r="A546" s="49"/>
      <c r="B546" s="50"/>
      <c r="C546" s="50"/>
      <c r="D546" s="51"/>
      <c r="E546" s="51"/>
      <c r="F546" s="52"/>
    </row>
    <row r="547" spans="1:6" ht="13.2">
      <c r="A547" s="49"/>
      <c r="B547" s="50"/>
      <c r="C547" s="50"/>
      <c r="D547" s="51"/>
      <c r="E547" s="51"/>
      <c r="F547" s="52"/>
    </row>
    <row r="548" spans="1:6" ht="13.2">
      <c r="A548" s="49"/>
      <c r="B548" s="50"/>
      <c r="C548" s="50"/>
      <c r="D548" s="51"/>
      <c r="E548" s="51"/>
      <c r="F548" s="52"/>
    </row>
    <row r="549" spans="1:6" ht="13.2">
      <c r="A549" s="49"/>
      <c r="B549" s="50"/>
      <c r="C549" s="50"/>
      <c r="D549" s="51"/>
      <c r="E549" s="51"/>
      <c r="F549" s="52"/>
    </row>
    <row r="550" spans="1:6" ht="13.2">
      <c r="A550" s="49"/>
      <c r="B550" s="50"/>
      <c r="C550" s="50"/>
      <c r="D550" s="51"/>
      <c r="E550" s="51"/>
      <c r="F550" s="52"/>
    </row>
    <row r="551" spans="1:6" ht="13.2">
      <c r="A551" s="49"/>
      <c r="B551" s="50"/>
      <c r="C551" s="50"/>
      <c r="D551" s="51"/>
      <c r="E551" s="51"/>
      <c r="F551" s="52"/>
    </row>
    <row r="552" spans="1:6" ht="13.2">
      <c r="A552" s="49"/>
      <c r="B552" s="50"/>
      <c r="C552" s="50"/>
      <c r="D552" s="51"/>
      <c r="E552" s="51"/>
      <c r="F552" s="52"/>
    </row>
    <row r="553" spans="1:6" ht="13.2">
      <c r="A553" s="49"/>
      <c r="B553" s="50"/>
      <c r="C553" s="50"/>
      <c r="D553" s="51"/>
      <c r="E553" s="51"/>
      <c r="F553" s="52"/>
    </row>
    <row r="554" spans="1:6" ht="13.2">
      <c r="A554" s="49"/>
      <c r="B554" s="50"/>
      <c r="C554" s="50"/>
      <c r="D554" s="51"/>
      <c r="E554" s="51"/>
      <c r="F554" s="52"/>
    </row>
    <row r="555" spans="1:6" ht="13.2">
      <c r="A555" s="49"/>
      <c r="B555" s="50"/>
      <c r="C555" s="50"/>
      <c r="D555" s="51"/>
      <c r="E555" s="51"/>
      <c r="F555" s="52"/>
    </row>
    <row r="556" spans="1:6" ht="13.2">
      <c r="A556" s="49"/>
      <c r="B556" s="50"/>
      <c r="C556" s="50"/>
      <c r="D556" s="51"/>
      <c r="E556" s="51"/>
      <c r="F556" s="52"/>
    </row>
    <row r="557" spans="1:6" ht="13.2">
      <c r="A557" s="49"/>
      <c r="B557" s="50"/>
      <c r="C557" s="50"/>
      <c r="D557" s="51"/>
      <c r="E557" s="51"/>
      <c r="F557" s="52"/>
    </row>
    <row r="558" spans="1:6" ht="13.2">
      <c r="A558" s="49"/>
      <c r="B558" s="50"/>
      <c r="C558" s="50"/>
      <c r="D558" s="51"/>
      <c r="E558" s="51"/>
      <c r="F558" s="52"/>
    </row>
    <row r="559" spans="1:6" ht="13.2">
      <c r="A559" s="49"/>
      <c r="B559" s="50"/>
      <c r="C559" s="50"/>
      <c r="D559" s="51"/>
      <c r="E559" s="51"/>
      <c r="F559" s="52"/>
    </row>
    <row r="560" spans="1:6" ht="13.2">
      <c r="A560" s="49"/>
      <c r="B560" s="50"/>
      <c r="C560" s="50"/>
      <c r="D560" s="51"/>
      <c r="E560" s="51"/>
      <c r="F560" s="52"/>
    </row>
    <row r="561" spans="1:6" ht="13.2">
      <c r="A561" s="49"/>
      <c r="B561" s="50"/>
      <c r="C561" s="50"/>
      <c r="D561" s="51"/>
      <c r="E561" s="51"/>
      <c r="F561" s="52"/>
    </row>
    <row r="562" spans="1:6" ht="13.2">
      <c r="A562" s="49"/>
      <c r="B562" s="50"/>
      <c r="C562" s="50"/>
      <c r="D562" s="51"/>
      <c r="E562" s="51"/>
      <c r="F562" s="52"/>
    </row>
    <row r="563" spans="1:6" ht="13.2">
      <c r="A563" s="49"/>
      <c r="B563" s="50"/>
      <c r="C563" s="50"/>
      <c r="D563" s="51"/>
      <c r="E563" s="51"/>
      <c r="F563" s="52"/>
    </row>
    <row r="564" spans="1:6" ht="13.2">
      <c r="A564" s="49"/>
      <c r="B564" s="50"/>
      <c r="C564" s="50"/>
      <c r="D564" s="51"/>
      <c r="E564" s="51"/>
      <c r="F564" s="52"/>
    </row>
    <row r="565" spans="1:6" ht="13.2">
      <c r="A565" s="49"/>
      <c r="B565" s="50"/>
      <c r="C565" s="50"/>
      <c r="D565" s="51"/>
      <c r="E565" s="51"/>
      <c r="F565" s="52"/>
    </row>
    <row r="566" spans="1:6" ht="13.2">
      <c r="A566" s="49"/>
      <c r="B566" s="50"/>
      <c r="C566" s="50"/>
      <c r="D566" s="51"/>
      <c r="E566" s="51"/>
      <c r="F566" s="52"/>
    </row>
    <row r="567" spans="1:6" ht="13.2">
      <c r="A567" s="49"/>
      <c r="B567" s="50"/>
      <c r="C567" s="50"/>
      <c r="D567" s="51"/>
      <c r="E567" s="51"/>
      <c r="F567" s="52"/>
    </row>
    <row r="568" spans="1:6" ht="13.2">
      <c r="A568" s="49"/>
      <c r="B568" s="50"/>
      <c r="C568" s="50"/>
      <c r="D568" s="51"/>
      <c r="E568" s="51"/>
      <c r="F568" s="52"/>
    </row>
    <row r="569" spans="1:6" ht="13.2">
      <c r="A569" s="49"/>
      <c r="B569" s="50"/>
      <c r="C569" s="50"/>
      <c r="D569" s="51"/>
      <c r="E569" s="51"/>
      <c r="F569" s="52"/>
    </row>
    <row r="570" spans="1:6" ht="13.2">
      <c r="A570" s="49"/>
      <c r="B570" s="50"/>
      <c r="C570" s="50"/>
      <c r="D570" s="51"/>
      <c r="E570" s="51"/>
      <c r="F570" s="52"/>
    </row>
    <row r="571" spans="1:6" ht="13.2">
      <c r="A571" s="49"/>
      <c r="B571" s="50"/>
      <c r="C571" s="50"/>
      <c r="D571" s="51"/>
      <c r="E571" s="51"/>
      <c r="F571" s="52"/>
    </row>
    <row r="572" spans="1:6" ht="13.2">
      <c r="A572" s="49"/>
      <c r="B572" s="50"/>
      <c r="C572" s="50"/>
      <c r="D572" s="51"/>
      <c r="E572" s="51"/>
      <c r="F572" s="52"/>
    </row>
    <row r="573" spans="1:6" ht="13.2">
      <c r="A573" s="49"/>
      <c r="B573" s="50"/>
      <c r="C573" s="50"/>
      <c r="D573" s="51"/>
      <c r="E573" s="51"/>
      <c r="F573" s="52"/>
    </row>
    <row r="574" spans="1:6" ht="13.2">
      <c r="A574" s="49"/>
      <c r="B574" s="50"/>
      <c r="C574" s="50"/>
      <c r="D574" s="51"/>
      <c r="E574" s="51"/>
      <c r="F574" s="52"/>
    </row>
    <row r="575" spans="1:6" ht="13.2">
      <c r="A575" s="49"/>
      <c r="B575" s="50"/>
      <c r="C575" s="50"/>
      <c r="D575" s="51"/>
      <c r="E575" s="51"/>
      <c r="F575" s="52"/>
    </row>
    <row r="576" spans="1:6" ht="13.2">
      <c r="A576" s="49"/>
      <c r="B576" s="50"/>
      <c r="C576" s="50"/>
      <c r="D576" s="51"/>
      <c r="E576" s="51"/>
      <c r="F576" s="52"/>
    </row>
    <row r="577" spans="1:6" ht="13.2">
      <c r="A577" s="49"/>
      <c r="B577" s="50"/>
      <c r="C577" s="50"/>
      <c r="D577" s="51"/>
      <c r="E577" s="51"/>
      <c r="F577" s="52"/>
    </row>
    <row r="578" spans="1:6" ht="13.2">
      <c r="A578" s="49"/>
      <c r="B578" s="50"/>
      <c r="C578" s="50"/>
      <c r="D578" s="51"/>
      <c r="E578" s="51"/>
      <c r="F578" s="52"/>
    </row>
    <row r="579" spans="1:6" ht="13.2">
      <c r="A579" s="49"/>
      <c r="B579" s="50"/>
      <c r="C579" s="50"/>
      <c r="D579" s="51"/>
      <c r="E579" s="51"/>
      <c r="F579" s="52"/>
    </row>
    <row r="580" spans="1:6" ht="13.2">
      <c r="A580" s="49"/>
      <c r="B580" s="50"/>
      <c r="C580" s="50"/>
      <c r="D580" s="51"/>
      <c r="E580" s="51"/>
      <c r="F580" s="52"/>
    </row>
    <row r="581" spans="1:6" ht="13.2">
      <c r="A581" s="49"/>
      <c r="B581" s="50"/>
      <c r="C581" s="50"/>
      <c r="D581" s="51"/>
      <c r="E581" s="51"/>
      <c r="F581" s="52"/>
    </row>
    <row r="582" spans="1:6" ht="13.2">
      <c r="A582" s="49"/>
      <c r="B582" s="50"/>
      <c r="C582" s="50"/>
      <c r="D582" s="51"/>
      <c r="E582" s="51"/>
      <c r="F582" s="52"/>
    </row>
    <row r="583" spans="1:6" ht="13.2">
      <c r="A583" s="49"/>
      <c r="B583" s="50"/>
      <c r="C583" s="50"/>
      <c r="D583" s="51"/>
      <c r="E583" s="51"/>
      <c r="F583" s="52"/>
    </row>
    <row r="584" spans="1:6" ht="13.2">
      <c r="A584" s="49"/>
      <c r="B584" s="50"/>
      <c r="C584" s="50"/>
      <c r="D584" s="51"/>
      <c r="E584" s="51"/>
      <c r="F584" s="52"/>
    </row>
    <row r="585" spans="1:6" ht="13.2">
      <c r="A585" s="49"/>
      <c r="B585" s="50"/>
      <c r="C585" s="50"/>
      <c r="D585" s="51"/>
      <c r="E585" s="51"/>
      <c r="F585" s="52"/>
    </row>
    <row r="586" spans="1:6" ht="13.2">
      <c r="A586" s="49"/>
      <c r="B586" s="50"/>
      <c r="C586" s="50"/>
      <c r="D586" s="51"/>
      <c r="E586" s="51"/>
      <c r="F586" s="52"/>
    </row>
    <row r="587" spans="1:6" ht="13.2">
      <c r="A587" s="49"/>
      <c r="B587" s="50"/>
      <c r="C587" s="50"/>
      <c r="D587" s="51"/>
      <c r="E587" s="51"/>
      <c r="F587" s="52"/>
    </row>
    <row r="588" spans="1:6" ht="13.2">
      <c r="A588" s="49"/>
      <c r="B588" s="50"/>
      <c r="C588" s="50"/>
      <c r="D588" s="51"/>
      <c r="E588" s="51"/>
      <c r="F588" s="52"/>
    </row>
    <row r="589" spans="1:6" ht="13.2">
      <c r="A589" s="49"/>
      <c r="B589" s="50"/>
      <c r="C589" s="50"/>
      <c r="D589" s="51"/>
      <c r="E589" s="51"/>
      <c r="F589" s="52"/>
    </row>
    <row r="590" spans="1:6" ht="13.2">
      <c r="A590" s="49"/>
      <c r="B590" s="50"/>
      <c r="C590" s="50"/>
      <c r="D590" s="51"/>
      <c r="E590" s="51"/>
      <c r="F590" s="52"/>
    </row>
    <row r="591" spans="1:6" ht="13.2">
      <c r="A591" s="49"/>
      <c r="B591" s="50"/>
      <c r="C591" s="50"/>
      <c r="D591" s="51"/>
      <c r="E591" s="51"/>
      <c r="F591" s="52"/>
    </row>
    <row r="592" spans="1:6" ht="13.2">
      <c r="A592" s="49"/>
      <c r="B592" s="50"/>
      <c r="C592" s="50"/>
      <c r="D592" s="51"/>
      <c r="E592" s="51"/>
      <c r="F592" s="52"/>
    </row>
    <row r="593" spans="1:6" ht="13.2">
      <c r="A593" s="49"/>
      <c r="B593" s="50"/>
      <c r="C593" s="50"/>
      <c r="D593" s="51"/>
      <c r="E593" s="51"/>
      <c r="F593" s="52"/>
    </row>
    <row r="594" spans="1:6" ht="13.2">
      <c r="A594" s="49"/>
      <c r="B594" s="50"/>
      <c r="C594" s="50"/>
      <c r="D594" s="51"/>
      <c r="E594" s="51"/>
      <c r="F594" s="52"/>
    </row>
    <row r="595" spans="1:6" ht="13.2">
      <c r="A595" s="49"/>
      <c r="B595" s="50"/>
      <c r="C595" s="50"/>
      <c r="D595" s="51"/>
      <c r="E595" s="51"/>
      <c r="F595" s="52"/>
    </row>
    <row r="596" spans="1:6" ht="13.2">
      <c r="A596" s="49"/>
      <c r="B596" s="50"/>
      <c r="C596" s="50"/>
      <c r="D596" s="51"/>
      <c r="E596" s="51"/>
      <c r="F596" s="52"/>
    </row>
    <row r="597" spans="1:6" ht="13.2">
      <c r="A597" s="49"/>
      <c r="B597" s="50"/>
      <c r="C597" s="50"/>
      <c r="D597" s="51"/>
      <c r="E597" s="51"/>
      <c r="F597" s="52"/>
    </row>
    <row r="598" spans="1:6" ht="13.2">
      <c r="A598" s="49"/>
      <c r="B598" s="50"/>
      <c r="C598" s="50"/>
      <c r="D598" s="51"/>
      <c r="E598" s="51"/>
      <c r="F598" s="52"/>
    </row>
    <row r="599" spans="1:6" ht="13.2">
      <c r="A599" s="49"/>
      <c r="B599" s="50"/>
      <c r="C599" s="50"/>
      <c r="D599" s="51"/>
      <c r="E599" s="51"/>
      <c r="F599" s="52"/>
    </row>
    <row r="600" spans="1:6" ht="13.2">
      <c r="A600" s="49"/>
      <c r="B600" s="50"/>
      <c r="C600" s="50"/>
      <c r="D600" s="51"/>
      <c r="E600" s="51"/>
      <c r="F600" s="52"/>
    </row>
    <row r="601" spans="1:6" ht="13.2">
      <c r="A601" s="49"/>
      <c r="B601" s="50"/>
      <c r="C601" s="50"/>
      <c r="D601" s="51"/>
      <c r="E601" s="51"/>
      <c r="F601" s="52"/>
    </row>
    <row r="602" spans="1:6" ht="13.2">
      <c r="A602" s="49"/>
      <c r="B602" s="50"/>
      <c r="C602" s="50"/>
      <c r="D602" s="51"/>
      <c r="E602" s="51"/>
      <c r="F602" s="52"/>
    </row>
    <row r="603" spans="1:6" ht="13.2">
      <c r="A603" s="49"/>
      <c r="B603" s="50"/>
      <c r="C603" s="50"/>
      <c r="D603" s="51"/>
      <c r="E603" s="51"/>
      <c r="F603" s="52"/>
    </row>
    <row r="604" spans="1:6" ht="13.2">
      <c r="A604" s="49"/>
      <c r="B604" s="50"/>
      <c r="C604" s="50"/>
      <c r="D604" s="51"/>
      <c r="E604" s="51"/>
      <c r="F604" s="52"/>
    </row>
    <row r="605" spans="1:6" ht="13.2">
      <c r="A605" s="49"/>
      <c r="B605" s="50"/>
      <c r="C605" s="50"/>
      <c r="D605" s="51"/>
      <c r="E605" s="51"/>
      <c r="F605" s="52"/>
    </row>
    <row r="606" spans="1:6" ht="13.2">
      <c r="A606" s="49"/>
      <c r="B606" s="50"/>
      <c r="C606" s="50"/>
      <c r="D606" s="51"/>
      <c r="E606" s="51"/>
      <c r="F606" s="52"/>
    </row>
    <row r="607" spans="1:6" ht="13.2">
      <c r="A607" s="49"/>
      <c r="B607" s="50"/>
      <c r="C607" s="50"/>
      <c r="D607" s="51"/>
      <c r="E607" s="51"/>
      <c r="F607" s="52"/>
    </row>
    <row r="608" spans="1:6" ht="13.2">
      <c r="A608" s="49"/>
      <c r="B608" s="50"/>
      <c r="C608" s="50"/>
      <c r="D608" s="51"/>
      <c r="E608" s="51"/>
      <c r="F608" s="52"/>
    </row>
    <row r="609" spans="1:6" ht="13.2">
      <c r="A609" s="49"/>
      <c r="B609" s="50"/>
      <c r="C609" s="50"/>
      <c r="D609" s="51"/>
      <c r="E609" s="51"/>
      <c r="F609" s="52"/>
    </row>
    <row r="610" spans="1:6" ht="13.2">
      <c r="A610" s="49"/>
      <c r="B610" s="50"/>
      <c r="C610" s="50"/>
      <c r="D610" s="51"/>
      <c r="E610" s="51"/>
      <c r="F610" s="52"/>
    </row>
    <row r="611" spans="1:6" ht="13.2">
      <c r="A611" s="49"/>
      <c r="B611" s="50"/>
      <c r="C611" s="50"/>
      <c r="D611" s="51"/>
      <c r="E611" s="51"/>
      <c r="F611" s="52"/>
    </row>
    <row r="612" spans="1:6" ht="13.2">
      <c r="A612" s="49"/>
      <c r="B612" s="50"/>
      <c r="C612" s="50"/>
      <c r="D612" s="51"/>
      <c r="E612" s="51"/>
      <c r="F612" s="52"/>
    </row>
    <row r="613" spans="1:6" ht="13.2">
      <c r="A613" s="49"/>
      <c r="B613" s="50"/>
      <c r="C613" s="50"/>
      <c r="D613" s="51"/>
      <c r="E613" s="51"/>
      <c r="F613" s="52"/>
    </row>
    <row r="614" spans="1:6" ht="13.2">
      <c r="A614" s="49"/>
      <c r="B614" s="50"/>
      <c r="C614" s="50"/>
      <c r="D614" s="51"/>
      <c r="E614" s="51"/>
      <c r="F614" s="52"/>
    </row>
    <row r="615" spans="1:6" ht="13.2">
      <c r="A615" s="49"/>
      <c r="B615" s="50"/>
      <c r="C615" s="50"/>
      <c r="D615" s="51"/>
      <c r="E615" s="51"/>
      <c r="F615" s="52"/>
    </row>
    <row r="616" spans="1:6" ht="13.2">
      <c r="A616" s="49"/>
      <c r="B616" s="50"/>
      <c r="C616" s="50"/>
      <c r="D616" s="51"/>
      <c r="E616" s="51"/>
      <c r="F616" s="52"/>
    </row>
    <row r="617" spans="1:6" ht="13.2">
      <c r="A617" s="49"/>
      <c r="B617" s="50"/>
      <c r="C617" s="50"/>
      <c r="D617" s="51"/>
      <c r="E617" s="51"/>
      <c r="F617" s="52"/>
    </row>
    <row r="618" spans="1:6" ht="13.2">
      <c r="A618" s="49"/>
      <c r="B618" s="50"/>
      <c r="C618" s="50"/>
      <c r="D618" s="51"/>
      <c r="E618" s="51"/>
      <c r="F618" s="52"/>
    </row>
    <row r="619" spans="1:6" ht="13.2">
      <c r="A619" s="49"/>
      <c r="B619" s="50"/>
      <c r="C619" s="50"/>
      <c r="D619" s="51"/>
      <c r="E619" s="51"/>
      <c r="F619" s="52"/>
    </row>
    <row r="620" spans="1:6" ht="13.2">
      <c r="A620" s="49"/>
      <c r="B620" s="50"/>
      <c r="C620" s="50"/>
      <c r="D620" s="51"/>
      <c r="E620" s="51"/>
      <c r="F620" s="52"/>
    </row>
    <row r="621" spans="1:6" ht="13.2">
      <c r="A621" s="49"/>
      <c r="B621" s="50"/>
      <c r="C621" s="50"/>
      <c r="D621" s="51"/>
      <c r="E621" s="51"/>
      <c r="F621" s="52"/>
    </row>
    <row r="622" spans="1:6" ht="13.2">
      <c r="A622" s="49"/>
      <c r="B622" s="50"/>
      <c r="C622" s="50"/>
      <c r="D622" s="51"/>
      <c r="E622" s="51"/>
      <c r="F622" s="52"/>
    </row>
    <row r="623" spans="1:6" ht="13.2">
      <c r="A623" s="49"/>
      <c r="B623" s="50"/>
      <c r="C623" s="50"/>
      <c r="D623" s="51"/>
      <c r="E623" s="51"/>
      <c r="F623" s="52"/>
    </row>
    <row r="624" spans="1:6" ht="13.2">
      <c r="A624" s="49"/>
      <c r="B624" s="50"/>
      <c r="C624" s="50"/>
      <c r="D624" s="51"/>
      <c r="E624" s="51"/>
      <c r="F624" s="52"/>
    </row>
    <row r="625" spans="1:6" ht="13.2">
      <c r="A625" s="49"/>
      <c r="B625" s="50"/>
      <c r="C625" s="50"/>
      <c r="D625" s="51"/>
      <c r="E625" s="51"/>
      <c r="F625" s="52"/>
    </row>
    <row r="626" spans="1:6" ht="13.2">
      <c r="A626" s="49"/>
      <c r="B626" s="50"/>
      <c r="C626" s="50"/>
      <c r="D626" s="51"/>
      <c r="E626" s="51"/>
      <c r="F626" s="52"/>
    </row>
    <row r="627" spans="1:6" ht="13.2">
      <c r="A627" s="49"/>
      <c r="B627" s="50"/>
      <c r="C627" s="50"/>
      <c r="D627" s="51"/>
      <c r="E627" s="51"/>
      <c r="F627" s="52"/>
    </row>
    <row r="628" spans="1:6" ht="13.2">
      <c r="A628" s="49"/>
      <c r="B628" s="50"/>
      <c r="C628" s="50"/>
      <c r="D628" s="51"/>
      <c r="E628" s="51"/>
      <c r="F628" s="52"/>
    </row>
    <row r="629" spans="1:6" ht="13.2">
      <c r="A629" s="49"/>
      <c r="B629" s="50"/>
      <c r="C629" s="50"/>
      <c r="D629" s="51"/>
      <c r="E629" s="51"/>
      <c r="F629" s="52"/>
    </row>
    <row r="630" spans="1:6" ht="13.2">
      <c r="A630" s="49"/>
      <c r="B630" s="50"/>
      <c r="C630" s="50"/>
      <c r="D630" s="51"/>
      <c r="E630" s="51"/>
      <c r="F630" s="52"/>
    </row>
    <row r="631" spans="1:6" ht="13.2">
      <c r="A631" s="49"/>
      <c r="B631" s="50"/>
      <c r="C631" s="50"/>
      <c r="D631" s="51"/>
      <c r="E631" s="51"/>
      <c r="F631" s="52"/>
    </row>
    <row r="632" spans="1:6" ht="13.2">
      <c r="A632" s="49"/>
      <c r="B632" s="50"/>
      <c r="C632" s="50"/>
      <c r="D632" s="51"/>
      <c r="E632" s="51"/>
      <c r="F632" s="52"/>
    </row>
    <row r="633" spans="1:6" ht="13.2">
      <c r="A633" s="49"/>
      <c r="B633" s="50"/>
      <c r="C633" s="50"/>
      <c r="D633" s="51"/>
      <c r="E633" s="51"/>
      <c r="F633" s="52"/>
    </row>
    <row r="634" spans="1:6" ht="13.2">
      <c r="A634" s="49"/>
      <c r="B634" s="50"/>
      <c r="C634" s="50"/>
      <c r="D634" s="51"/>
      <c r="E634" s="51"/>
      <c r="F634" s="52"/>
    </row>
    <row r="635" spans="1:6" ht="13.2">
      <c r="A635" s="49"/>
      <c r="B635" s="50"/>
      <c r="C635" s="50"/>
      <c r="D635" s="51"/>
      <c r="E635" s="51"/>
      <c r="F635" s="52"/>
    </row>
    <row r="636" spans="1:6" ht="13.2">
      <c r="A636" s="49"/>
      <c r="B636" s="50"/>
      <c r="C636" s="50"/>
      <c r="D636" s="51"/>
      <c r="E636" s="51"/>
      <c r="F636" s="52"/>
    </row>
    <row r="637" spans="1:6" ht="13.2">
      <c r="A637" s="49"/>
      <c r="B637" s="50"/>
      <c r="C637" s="50"/>
      <c r="D637" s="51"/>
      <c r="E637" s="51"/>
      <c r="F637" s="52"/>
    </row>
    <row r="638" spans="1:6" ht="13.2">
      <c r="A638" s="49"/>
      <c r="B638" s="50"/>
      <c r="C638" s="50"/>
      <c r="D638" s="51"/>
      <c r="E638" s="51"/>
      <c r="F638" s="52"/>
    </row>
    <row r="639" spans="1:6" ht="13.2">
      <c r="A639" s="49"/>
      <c r="B639" s="50"/>
      <c r="C639" s="50"/>
      <c r="D639" s="51"/>
      <c r="E639" s="51"/>
      <c r="F639" s="52"/>
    </row>
    <row r="640" spans="1:6" ht="13.2">
      <c r="A640" s="49"/>
      <c r="B640" s="50"/>
      <c r="C640" s="50"/>
      <c r="D640" s="51"/>
      <c r="E640" s="51"/>
      <c r="F640" s="52"/>
    </row>
    <row r="641" spans="1:6" ht="13.2">
      <c r="A641" s="49"/>
      <c r="B641" s="50"/>
      <c r="C641" s="50"/>
      <c r="D641" s="51"/>
      <c r="E641" s="51"/>
      <c r="F641" s="52"/>
    </row>
    <row r="642" spans="1:6" ht="13.2">
      <c r="A642" s="49"/>
      <c r="B642" s="50"/>
      <c r="C642" s="50"/>
      <c r="D642" s="51"/>
      <c r="E642" s="51"/>
      <c r="F642" s="52"/>
    </row>
    <row r="643" spans="1:6" ht="13.2">
      <c r="A643" s="49"/>
      <c r="B643" s="50"/>
      <c r="C643" s="50"/>
      <c r="D643" s="51"/>
      <c r="E643" s="51"/>
      <c r="F643" s="52"/>
    </row>
    <row r="644" spans="1:6" ht="13.2">
      <c r="A644" s="49"/>
      <c r="B644" s="50"/>
      <c r="C644" s="50"/>
      <c r="D644" s="51"/>
      <c r="E644" s="51"/>
      <c r="F644" s="52"/>
    </row>
    <row r="645" spans="1:6" ht="13.2">
      <c r="A645" s="49"/>
      <c r="B645" s="50"/>
      <c r="C645" s="50"/>
      <c r="D645" s="51"/>
      <c r="E645" s="51"/>
      <c r="F645" s="52"/>
    </row>
    <row r="646" spans="1:6" ht="13.2">
      <c r="A646" s="49"/>
      <c r="B646" s="50"/>
      <c r="C646" s="50"/>
      <c r="D646" s="51"/>
      <c r="E646" s="51"/>
      <c r="F646" s="52"/>
    </row>
    <row r="647" spans="1:6" ht="13.2">
      <c r="A647" s="49"/>
      <c r="B647" s="50"/>
      <c r="C647" s="50"/>
      <c r="D647" s="51"/>
      <c r="E647" s="51"/>
      <c r="F647" s="52"/>
    </row>
    <row r="648" spans="1:6" ht="13.2">
      <c r="A648" s="49"/>
      <c r="B648" s="50"/>
      <c r="C648" s="50"/>
      <c r="D648" s="51"/>
      <c r="E648" s="51"/>
      <c r="F648" s="52"/>
    </row>
    <row r="649" spans="1:6" ht="13.2">
      <c r="A649" s="49"/>
      <c r="B649" s="50"/>
      <c r="C649" s="50"/>
      <c r="D649" s="51"/>
      <c r="E649" s="51"/>
      <c r="F649" s="52"/>
    </row>
    <row r="650" spans="1:6" ht="13.2">
      <c r="A650" s="49"/>
      <c r="B650" s="50"/>
      <c r="C650" s="50"/>
      <c r="D650" s="51"/>
      <c r="E650" s="51"/>
      <c r="F650" s="52"/>
    </row>
    <row r="651" spans="1:6" ht="13.2">
      <c r="A651" s="49"/>
      <c r="B651" s="50"/>
      <c r="C651" s="50"/>
      <c r="D651" s="51"/>
      <c r="E651" s="51"/>
      <c r="F651" s="52"/>
    </row>
    <row r="652" spans="1:6" ht="13.2">
      <c r="A652" s="49"/>
      <c r="B652" s="50"/>
      <c r="C652" s="50"/>
      <c r="D652" s="51"/>
      <c r="E652" s="51"/>
      <c r="F652" s="52"/>
    </row>
    <row r="653" spans="1:6" ht="13.2">
      <c r="A653" s="49"/>
      <c r="B653" s="50"/>
      <c r="C653" s="50"/>
      <c r="D653" s="51"/>
      <c r="E653" s="51"/>
      <c r="F653" s="52"/>
    </row>
    <row r="654" spans="1:6" ht="13.2">
      <c r="A654" s="49"/>
      <c r="B654" s="50"/>
      <c r="C654" s="50"/>
      <c r="D654" s="51"/>
      <c r="E654" s="51"/>
      <c r="F654" s="52"/>
    </row>
    <row r="655" spans="1:6" ht="13.2">
      <c r="A655" s="49"/>
      <c r="B655" s="50"/>
      <c r="C655" s="50"/>
      <c r="D655" s="51"/>
      <c r="E655" s="51"/>
      <c r="F655" s="52"/>
    </row>
    <row r="656" spans="1:6" ht="13.2">
      <c r="A656" s="49"/>
      <c r="B656" s="50"/>
      <c r="C656" s="50"/>
      <c r="D656" s="51"/>
      <c r="E656" s="51"/>
      <c r="F656" s="52"/>
    </row>
    <row r="657" spans="1:6" ht="13.2">
      <c r="A657" s="49"/>
      <c r="B657" s="50"/>
      <c r="C657" s="50"/>
      <c r="D657" s="51"/>
      <c r="E657" s="51"/>
      <c r="F657" s="52"/>
    </row>
    <row r="658" spans="1:6" ht="13.2">
      <c r="A658" s="49"/>
      <c r="B658" s="50"/>
      <c r="C658" s="50"/>
      <c r="D658" s="51"/>
      <c r="E658" s="51"/>
      <c r="F658" s="52"/>
    </row>
    <row r="659" spans="1:6" ht="13.2">
      <c r="A659" s="49"/>
      <c r="B659" s="50"/>
      <c r="C659" s="50"/>
      <c r="D659" s="51"/>
      <c r="E659" s="51"/>
      <c r="F659" s="52"/>
    </row>
    <row r="660" spans="1:6" ht="13.2">
      <c r="A660" s="49"/>
      <c r="B660" s="50"/>
      <c r="C660" s="50"/>
      <c r="D660" s="51"/>
      <c r="E660" s="51"/>
      <c r="F660" s="52"/>
    </row>
    <row r="661" spans="1:6" ht="13.2">
      <c r="A661" s="49"/>
      <c r="B661" s="50"/>
      <c r="C661" s="50"/>
      <c r="D661" s="51"/>
      <c r="E661" s="51"/>
      <c r="F661" s="52"/>
    </row>
    <row r="662" spans="1:6" ht="13.2">
      <c r="A662" s="49"/>
      <c r="B662" s="50"/>
      <c r="C662" s="50"/>
      <c r="D662" s="51"/>
      <c r="E662" s="51"/>
      <c r="F662" s="52"/>
    </row>
    <row r="663" spans="1:6" ht="13.2">
      <c r="A663" s="49"/>
      <c r="B663" s="50"/>
      <c r="C663" s="50"/>
      <c r="D663" s="51"/>
      <c r="E663" s="51"/>
      <c r="F663" s="52"/>
    </row>
    <row r="664" spans="1:6" ht="13.2">
      <c r="A664" s="49"/>
      <c r="B664" s="50"/>
      <c r="C664" s="50"/>
      <c r="D664" s="51"/>
      <c r="E664" s="51"/>
      <c r="F664" s="52"/>
    </row>
    <row r="665" spans="1:6" ht="13.2">
      <c r="A665" s="49"/>
      <c r="B665" s="50"/>
      <c r="C665" s="50"/>
      <c r="D665" s="51"/>
      <c r="E665" s="51"/>
      <c r="F665" s="52"/>
    </row>
    <row r="666" spans="1:6" ht="13.2">
      <c r="A666" s="49"/>
      <c r="B666" s="50"/>
      <c r="C666" s="50"/>
      <c r="D666" s="51"/>
      <c r="E666" s="51"/>
      <c r="F666" s="52"/>
    </row>
    <row r="667" spans="1:6" ht="13.2">
      <c r="A667" s="49"/>
      <c r="B667" s="50"/>
      <c r="C667" s="50"/>
      <c r="D667" s="51"/>
      <c r="E667" s="51"/>
      <c r="F667" s="52"/>
    </row>
    <row r="668" spans="1:6" ht="13.2">
      <c r="A668" s="49"/>
      <c r="B668" s="50"/>
      <c r="C668" s="50"/>
      <c r="D668" s="51"/>
      <c r="E668" s="51"/>
      <c r="F668" s="52"/>
    </row>
    <row r="669" spans="1:6" ht="13.2">
      <c r="A669" s="49"/>
      <c r="B669" s="50"/>
      <c r="C669" s="50"/>
      <c r="D669" s="51"/>
      <c r="E669" s="51"/>
      <c r="F669" s="52"/>
    </row>
    <row r="670" spans="1:6" ht="13.2">
      <c r="A670" s="49"/>
      <c r="B670" s="50"/>
      <c r="C670" s="50"/>
      <c r="D670" s="51"/>
      <c r="E670" s="51"/>
      <c r="F670" s="52"/>
    </row>
    <row r="671" spans="1:6" ht="13.2">
      <c r="A671" s="49"/>
      <c r="B671" s="50"/>
      <c r="C671" s="50"/>
      <c r="D671" s="51"/>
      <c r="E671" s="51"/>
      <c r="F671" s="52"/>
    </row>
    <row r="672" spans="1:6" ht="13.2">
      <c r="A672" s="49"/>
      <c r="B672" s="50"/>
      <c r="C672" s="50"/>
      <c r="D672" s="51"/>
      <c r="E672" s="51"/>
      <c r="F672" s="52"/>
    </row>
    <row r="673" spans="1:6" ht="13.2">
      <c r="A673" s="49"/>
      <c r="B673" s="50"/>
      <c r="C673" s="50"/>
      <c r="D673" s="51"/>
      <c r="E673" s="51"/>
      <c r="F673" s="52"/>
    </row>
    <row r="674" spans="1:6" ht="13.2">
      <c r="A674" s="49"/>
      <c r="B674" s="50"/>
      <c r="C674" s="50"/>
      <c r="D674" s="51"/>
      <c r="E674" s="51"/>
      <c r="F674" s="52"/>
    </row>
    <row r="675" spans="1:6" ht="13.2">
      <c r="A675" s="49"/>
      <c r="B675" s="50"/>
      <c r="C675" s="50"/>
      <c r="D675" s="51"/>
      <c r="E675" s="51"/>
      <c r="F675" s="52"/>
    </row>
    <row r="676" spans="1:6" ht="13.2">
      <c r="A676" s="49"/>
      <c r="B676" s="50"/>
      <c r="C676" s="50"/>
      <c r="D676" s="51"/>
      <c r="E676" s="51"/>
      <c r="F676" s="52"/>
    </row>
    <row r="677" spans="1:6" ht="13.2">
      <c r="A677" s="49"/>
      <c r="B677" s="50"/>
      <c r="C677" s="50"/>
      <c r="D677" s="51"/>
      <c r="E677" s="51"/>
      <c r="F677" s="52"/>
    </row>
    <row r="678" spans="1:6" ht="13.2">
      <c r="A678" s="49"/>
      <c r="B678" s="50"/>
      <c r="C678" s="50"/>
      <c r="D678" s="51"/>
      <c r="E678" s="51"/>
      <c r="F678" s="52"/>
    </row>
    <row r="679" spans="1:6" ht="13.2">
      <c r="A679" s="49"/>
      <c r="B679" s="50"/>
      <c r="C679" s="50"/>
      <c r="D679" s="51"/>
      <c r="E679" s="51"/>
      <c r="F679" s="52"/>
    </row>
    <row r="680" spans="1:6" ht="13.2">
      <c r="A680" s="49"/>
      <c r="B680" s="50"/>
      <c r="C680" s="50"/>
      <c r="D680" s="51"/>
      <c r="E680" s="51"/>
      <c r="F680" s="52"/>
    </row>
    <row r="681" spans="1:6" ht="13.2">
      <c r="A681" s="49"/>
      <c r="B681" s="50"/>
      <c r="C681" s="50"/>
      <c r="D681" s="51"/>
      <c r="E681" s="51"/>
      <c r="F681" s="52"/>
    </row>
    <row r="682" spans="1:6" ht="13.2">
      <c r="A682" s="49"/>
      <c r="B682" s="50"/>
      <c r="C682" s="50"/>
      <c r="D682" s="51"/>
      <c r="E682" s="51"/>
      <c r="F682" s="52"/>
    </row>
    <row r="683" spans="1:6" ht="13.2">
      <c r="A683" s="49"/>
      <c r="B683" s="50"/>
      <c r="C683" s="50"/>
      <c r="D683" s="51"/>
      <c r="E683" s="51"/>
      <c r="F683" s="52"/>
    </row>
    <row r="684" spans="1:6" ht="13.2">
      <c r="A684" s="49"/>
      <c r="B684" s="50"/>
      <c r="C684" s="50"/>
      <c r="D684" s="51"/>
      <c r="E684" s="51"/>
      <c r="F684" s="52"/>
    </row>
    <row r="685" spans="1:6" ht="13.2">
      <c r="A685" s="49"/>
      <c r="B685" s="50"/>
      <c r="C685" s="50"/>
      <c r="D685" s="51"/>
      <c r="E685" s="51"/>
      <c r="F685" s="52"/>
    </row>
    <row r="686" spans="1:6" ht="13.2">
      <c r="A686" s="49"/>
      <c r="B686" s="50"/>
      <c r="C686" s="50"/>
      <c r="D686" s="51"/>
      <c r="E686" s="51"/>
      <c r="F686" s="52"/>
    </row>
    <row r="687" spans="1:6" ht="13.2">
      <c r="A687" s="49"/>
      <c r="B687" s="50"/>
      <c r="C687" s="50"/>
      <c r="D687" s="51"/>
      <c r="E687" s="51"/>
      <c r="F687" s="52"/>
    </row>
    <row r="688" spans="1:6" ht="13.2">
      <c r="A688" s="49"/>
      <c r="B688" s="50"/>
      <c r="C688" s="50"/>
      <c r="D688" s="51"/>
      <c r="E688" s="51"/>
      <c r="F688" s="52"/>
    </row>
    <row r="689" spans="1:6" ht="13.2">
      <c r="A689" s="49"/>
      <c r="B689" s="50"/>
      <c r="C689" s="50"/>
      <c r="D689" s="51"/>
      <c r="E689" s="51"/>
      <c r="F689" s="52"/>
    </row>
    <row r="690" spans="1:6" ht="13.2">
      <c r="A690" s="49"/>
      <c r="B690" s="50"/>
      <c r="C690" s="50"/>
      <c r="D690" s="51"/>
      <c r="E690" s="51"/>
      <c r="F690" s="52"/>
    </row>
    <row r="691" spans="1:6" ht="13.2">
      <c r="A691" s="49"/>
      <c r="B691" s="50"/>
      <c r="C691" s="50"/>
      <c r="D691" s="51"/>
      <c r="E691" s="51"/>
      <c r="F691" s="52"/>
    </row>
    <row r="692" spans="1:6" ht="13.2">
      <c r="A692" s="49"/>
      <c r="B692" s="50"/>
      <c r="C692" s="50"/>
      <c r="D692" s="51"/>
      <c r="E692" s="51"/>
      <c r="F692" s="52"/>
    </row>
    <row r="693" spans="1:6" ht="13.2">
      <c r="A693" s="49"/>
      <c r="B693" s="50"/>
      <c r="C693" s="50"/>
      <c r="D693" s="51"/>
      <c r="E693" s="51"/>
      <c r="F693" s="52"/>
    </row>
    <row r="694" spans="1:6" ht="13.2">
      <c r="A694" s="49"/>
      <c r="B694" s="50"/>
      <c r="C694" s="50"/>
      <c r="D694" s="51"/>
      <c r="E694" s="51"/>
      <c r="F694" s="52"/>
    </row>
    <row r="695" spans="1:6" ht="13.2">
      <c r="A695" s="49"/>
      <c r="B695" s="50"/>
      <c r="C695" s="50"/>
      <c r="D695" s="51"/>
      <c r="E695" s="51"/>
      <c r="F695" s="52"/>
    </row>
    <row r="696" spans="1:6" ht="13.2">
      <c r="A696" s="49"/>
      <c r="B696" s="50"/>
      <c r="C696" s="50"/>
      <c r="D696" s="51"/>
      <c r="E696" s="51"/>
      <c r="F696" s="52"/>
    </row>
    <row r="697" spans="1:6" ht="13.2">
      <c r="A697" s="49"/>
      <c r="B697" s="50"/>
      <c r="C697" s="50"/>
      <c r="D697" s="51"/>
      <c r="E697" s="51"/>
      <c r="F697" s="52"/>
    </row>
    <row r="698" spans="1:6" ht="13.2">
      <c r="A698" s="49"/>
      <c r="B698" s="50"/>
      <c r="C698" s="50"/>
      <c r="D698" s="51"/>
      <c r="E698" s="51"/>
      <c r="F698" s="52"/>
    </row>
    <row r="699" spans="1:6" ht="13.2">
      <c r="A699" s="49"/>
      <c r="B699" s="50"/>
      <c r="C699" s="50"/>
      <c r="D699" s="51"/>
      <c r="E699" s="51"/>
      <c r="F699" s="52"/>
    </row>
    <row r="700" spans="1:6" ht="13.2">
      <c r="A700" s="49"/>
      <c r="B700" s="50"/>
      <c r="C700" s="50"/>
      <c r="D700" s="51"/>
      <c r="E700" s="51"/>
      <c r="F700" s="52"/>
    </row>
    <row r="701" spans="1:6" ht="13.2">
      <c r="A701" s="49"/>
      <c r="B701" s="50"/>
      <c r="C701" s="50"/>
      <c r="D701" s="51"/>
      <c r="E701" s="51"/>
      <c r="F701" s="52"/>
    </row>
    <row r="702" spans="1:6" ht="13.2">
      <c r="A702" s="49"/>
      <c r="B702" s="50"/>
      <c r="C702" s="50"/>
      <c r="D702" s="51"/>
      <c r="E702" s="51"/>
      <c r="F702" s="52"/>
    </row>
    <row r="703" spans="1:6" ht="13.2">
      <c r="A703" s="49"/>
      <c r="B703" s="50"/>
      <c r="C703" s="50"/>
      <c r="D703" s="51"/>
      <c r="E703" s="51"/>
      <c r="F703" s="52"/>
    </row>
    <row r="704" spans="1:6" ht="13.2">
      <c r="A704" s="49"/>
      <c r="B704" s="50"/>
      <c r="C704" s="50"/>
      <c r="D704" s="51"/>
      <c r="E704" s="51"/>
      <c r="F704" s="52"/>
    </row>
    <row r="705" spans="1:6" ht="13.2">
      <c r="A705" s="49"/>
      <c r="B705" s="50"/>
      <c r="C705" s="50"/>
      <c r="D705" s="51"/>
      <c r="E705" s="51"/>
      <c r="F705" s="52"/>
    </row>
    <row r="706" spans="1:6" ht="13.2">
      <c r="A706" s="49"/>
      <c r="B706" s="50"/>
      <c r="C706" s="50"/>
      <c r="D706" s="51"/>
      <c r="E706" s="51"/>
      <c r="F706" s="52"/>
    </row>
    <row r="707" spans="1:6" ht="13.2">
      <c r="A707" s="49"/>
      <c r="B707" s="50"/>
      <c r="C707" s="50"/>
      <c r="D707" s="51"/>
      <c r="E707" s="51"/>
      <c r="F707" s="52"/>
    </row>
    <row r="708" spans="1:6" ht="13.2">
      <c r="A708" s="49"/>
      <c r="B708" s="50"/>
      <c r="C708" s="50"/>
      <c r="D708" s="51"/>
      <c r="E708" s="51"/>
      <c r="F708" s="52"/>
    </row>
    <row r="709" spans="1:6" ht="13.2">
      <c r="A709" s="49"/>
      <c r="B709" s="50"/>
      <c r="C709" s="50"/>
      <c r="D709" s="51"/>
      <c r="E709" s="51"/>
      <c r="F709" s="52"/>
    </row>
    <row r="710" spans="1:6" ht="13.2">
      <c r="A710" s="49"/>
      <c r="B710" s="50"/>
      <c r="C710" s="50"/>
      <c r="D710" s="51"/>
      <c r="E710" s="51"/>
      <c r="F710" s="52"/>
    </row>
    <row r="711" spans="1:6" ht="13.2">
      <c r="A711" s="49"/>
      <c r="B711" s="50"/>
      <c r="C711" s="50"/>
      <c r="D711" s="51"/>
      <c r="E711" s="51"/>
      <c r="F711" s="52"/>
    </row>
    <row r="712" spans="1:6" ht="13.2">
      <c r="A712" s="49"/>
      <c r="B712" s="50"/>
      <c r="C712" s="50"/>
      <c r="D712" s="51"/>
      <c r="E712" s="51"/>
      <c r="F712" s="52"/>
    </row>
    <row r="713" spans="1:6" ht="13.2">
      <c r="A713" s="49"/>
      <c r="B713" s="50"/>
      <c r="C713" s="50"/>
      <c r="D713" s="51"/>
      <c r="E713" s="51"/>
      <c r="F713" s="52"/>
    </row>
    <row r="714" spans="1:6" ht="13.2">
      <c r="A714" s="49"/>
      <c r="B714" s="50"/>
      <c r="C714" s="50"/>
      <c r="D714" s="51"/>
      <c r="E714" s="51"/>
      <c r="F714" s="52"/>
    </row>
    <row r="715" spans="1:6" ht="13.2">
      <c r="A715" s="49"/>
      <c r="B715" s="50"/>
      <c r="C715" s="50"/>
      <c r="D715" s="51"/>
      <c r="E715" s="51"/>
      <c r="F715" s="52"/>
    </row>
    <row r="716" spans="1:6" ht="13.2">
      <c r="A716" s="49"/>
      <c r="B716" s="50"/>
      <c r="C716" s="50"/>
      <c r="D716" s="51"/>
      <c r="E716" s="51"/>
      <c r="F716" s="52"/>
    </row>
    <row r="717" spans="1:6" ht="13.2">
      <c r="A717" s="49"/>
      <c r="B717" s="50"/>
      <c r="C717" s="50"/>
      <c r="D717" s="51"/>
      <c r="E717" s="51"/>
      <c r="F717" s="52"/>
    </row>
    <row r="718" spans="1:6" ht="13.2">
      <c r="A718" s="49"/>
      <c r="B718" s="50"/>
      <c r="C718" s="50"/>
      <c r="D718" s="51"/>
      <c r="E718" s="51"/>
      <c r="F718" s="52"/>
    </row>
    <row r="719" spans="1:6" ht="13.2">
      <c r="A719" s="49"/>
      <c r="B719" s="50"/>
      <c r="C719" s="50"/>
      <c r="D719" s="51"/>
      <c r="E719" s="51"/>
      <c r="F719" s="52"/>
    </row>
    <row r="720" spans="1:6" ht="13.2">
      <c r="A720" s="49"/>
      <c r="B720" s="50"/>
      <c r="C720" s="50"/>
      <c r="D720" s="51"/>
      <c r="E720" s="51"/>
      <c r="F720" s="52"/>
    </row>
    <row r="721" spans="1:6" ht="13.2">
      <c r="A721" s="49"/>
      <c r="B721" s="50"/>
      <c r="C721" s="50"/>
      <c r="D721" s="51"/>
      <c r="E721" s="51"/>
      <c r="F721" s="52"/>
    </row>
    <row r="722" spans="1:6" ht="13.2">
      <c r="A722" s="49"/>
      <c r="B722" s="50"/>
      <c r="C722" s="50"/>
      <c r="D722" s="51"/>
      <c r="E722" s="51"/>
      <c r="F722" s="52"/>
    </row>
    <row r="723" spans="1:6" ht="13.2">
      <c r="A723" s="49"/>
      <c r="B723" s="50"/>
      <c r="C723" s="50"/>
      <c r="D723" s="51"/>
      <c r="E723" s="51"/>
      <c r="F723" s="52"/>
    </row>
    <row r="724" spans="1:6" ht="13.2">
      <c r="A724" s="49"/>
      <c r="B724" s="50"/>
      <c r="C724" s="50"/>
      <c r="D724" s="51"/>
      <c r="E724" s="51"/>
      <c r="F724" s="52"/>
    </row>
    <row r="725" spans="1:6" ht="13.2">
      <c r="A725" s="49"/>
      <c r="B725" s="50"/>
      <c r="C725" s="50"/>
      <c r="D725" s="51"/>
      <c r="E725" s="51"/>
      <c r="F725" s="52"/>
    </row>
    <row r="726" spans="1:6" ht="13.2">
      <c r="A726" s="49"/>
      <c r="B726" s="50"/>
      <c r="C726" s="50"/>
      <c r="D726" s="51"/>
      <c r="E726" s="51"/>
      <c r="F726" s="52"/>
    </row>
    <row r="727" spans="1:6" ht="13.2">
      <c r="A727" s="49"/>
      <c r="B727" s="50"/>
      <c r="C727" s="50"/>
      <c r="D727" s="51"/>
      <c r="E727" s="51"/>
      <c r="F727" s="52"/>
    </row>
    <row r="728" spans="1:6" ht="13.2">
      <c r="A728" s="49"/>
      <c r="B728" s="50"/>
      <c r="C728" s="50"/>
      <c r="D728" s="51"/>
      <c r="E728" s="51"/>
      <c r="F728" s="52"/>
    </row>
    <row r="729" spans="1:6" ht="13.2">
      <c r="A729" s="49"/>
      <c r="B729" s="50"/>
      <c r="C729" s="50"/>
      <c r="D729" s="51"/>
      <c r="E729" s="51"/>
      <c r="F729" s="52"/>
    </row>
    <row r="730" spans="1:6" ht="13.2">
      <c r="A730" s="49"/>
      <c r="B730" s="50"/>
      <c r="C730" s="50"/>
      <c r="D730" s="51"/>
      <c r="E730" s="51"/>
      <c r="F730" s="52"/>
    </row>
    <row r="731" spans="1:6" ht="13.2">
      <c r="A731" s="49"/>
      <c r="B731" s="50"/>
      <c r="C731" s="50"/>
      <c r="D731" s="51"/>
      <c r="E731" s="51"/>
      <c r="F731" s="52"/>
    </row>
    <row r="732" spans="1:6" ht="13.2">
      <c r="A732" s="49"/>
      <c r="B732" s="50"/>
      <c r="C732" s="50"/>
      <c r="D732" s="51"/>
      <c r="E732" s="51"/>
      <c r="F732" s="52"/>
    </row>
    <row r="733" spans="1:6" ht="13.2">
      <c r="A733" s="49"/>
      <c r="B733" s="50"/>
      <c r="C733" s="50"/>
      <c r="D733" s="51"/>
      <c r="E733" s="51"/>
      <c r="F733" s="52"/>
    </row>
    <row r="734" spans="1:6" ht="13.2">
      <c r="A734" s="49"/>
      <c r="B734" s="50"/>
      <c r="C734" s="50"/>
      <c r="D734" s="51"/>
      <c r="E734" s="51"/>
      <c r="F734" s="52"/>
    </row>
    <row r="735" spans="1:6" ht="13.2">
      <c r="A735" s="49"/>
      <c r="B735" s="50"/>
      <c r="C735" s="50"/>
      <c r="D735" s="51"/>
      <c r="E735" s="51"/>
      <c r="F735" s="52"/>
    </row>
    <row r="736" spans="1:6" ht="13.2">
      <c r="A736" s="49"/>
      <c r="B736" s="50"/>
      <c r="C736" s="50"/>
      <c r="D736" s="51"/>
      <c r="E736" s="51"/>
      <c r="F736" s="52"/>
    </row>
    <row r="737" spans="1:6" ht="13.2">
      <c r="A737" s="49"/>
      <c r="B737" s="50"/>
      <c r="C737" s="50"/>
      <c r="D737" s="51"/>
      <c r="E737" s="51"/>
      <c r="F737" s="52"/>
    </row>
    <row r="738" spans="1:6" ht="13.2">
      <c r="A738" s="49"/>
      <c r="B738" s="50"/>
      <c r="C738" s="50"/>
      <c r="D738" s="51"/>
      <c r="E738" s="51"/>
      <c r="F738" s="52"/>
    </row>
    <row r="739" spans="1:6" ht="13.2">
      <c r="A739" s="49"/>
      <c r="B739" s="50"/>
      <c r="C739" s="50"/>
      <c r="D739" s="51"/>
      <c r="E739" s="51"/>
      <c r="F739" s="52"/>
    </row>
    <row r="740" spans="1:6" ht="13.2">
      <c r="A740" s="49"/>
      <c r="B740" s="50"/>
      <c r="C740" s="50"/>
      <c r="D740" s="51"/>
      <c r="E740" s="51"/>
      <c r="F740" s="52"/>
    </row>
    <row r="741" spans="1:6" ht="13.2">
      <c r="A741" s="49"/>
      <c r="B741" s="50"/>
      <c r="C741" s="50"/>
      <c r="D741" s="51"/>
      <c r="E741" s="51"/>
      <c r="F741" s="52"/>
    </row>
    <row r="742" spans="1:6" ht="13.2">
      <c r="A742" s="49"/>
      <c r="B742" s="50"/>
      <c r="C742" s="50"/>
      <c r="D742" s="51"/>
      <c r="E742" s="51"/>
      <c r="F742" s="52"/>
    </row>
    <row r="743" spans="1:6" ht="13.2">
      <c r="A743" s="49"/>
      <c r="B743" s="50"/>
      <c r="C743" s="50"/>
      <c r="D743" s="51"/>
      <c r="E743" s="51"/>
      <c r="F743" s="52"/>
    </row>
    <row r="744" spans="1:6" ht="13.2">
      <c r="A744" s="49"/>
      <c r="B744" s="50"/>
      <c r="C744" s="50"/>
      <c r="D744" s="51"/>
      <c r="E744" s="51"/>
      <c r="F744" s="52"/>
    </row>
    <row r="745" spans="1:6" ht="13.2">
      <c r="A745" s="49"/>
      <c r="B745" s="50"/>
      <c r="C745" s="50"/>
      <c r="D745" s="51"/>
      <c r="E745" s="51"/>
      <c r="F745" s="52"/>
    </row>
    <row r="746" spans="1:6" ht="13.2">
      <c r="A746" s="49"/>
      <c r="B746" s="50"/>
      <c r="C746" s="50"/>
      <c r="D746" s="51"/>
      <c r="E746" s="51"/>
      <c r="F746" s="52"/>
    </row>
    <row r="747" spans="1:6" ht="13.2">
      <c r="A747" s="49"/>
      <c r="B747" s="50"/>
      <c r="C747" s="50"/>
      <c r="D747" s="51"/>
      <c r="E747" s="51"/>
      <c r="F747" s="52"/>
    </row>
    <row r="748" spans="1:6" ht="13.2">
      <c r="A748" s="49"/>
      <c r="B748" s="50"/>
      <c r="C748" s="50"/>
      <c r="D748" s="51"/>
      <c r="E748" s="51"/>
      <c r="F748" s="52"/>
    </row>
    <row r="749" spans="1:6" ht="13.2">
      <c r="A749" s="49"/>
      <c r="B749" s="50"/>
      <c r="C749" s="50"/>
      <c r="D749" s="51"/>
      <c r="E749" s="51"/>
      <c r="F749" s="52"/>
    </row>
    <row r="750" spans="1:6" ht="13.2">
      <c r="A750" s="49"/>
      <c r="B750" s="50"/>
      <c r="C750" s="50"/>
      <c r="D750" s="51"/>
      <c r="E750" s="51"/>
      <c r="F750" s="52"/>
    </row>
    <row r="751" spans="1:6" ht="13.2">
      <c r="A751" s="49"/>
      <c r="B751" s="50"/>
      <c r="C751" s="50"/>
      <c r="D751" s="51"/>
      <c r="E751" s="51"/>
      <c r="F751" s="52"/>
    </row>
    <row r="752" spans="1:6" ht="13.2">
      <c r="A752" s="49"/>
      <c r="B752" s="50"/>
      <c r="C752" s="50"/>
      <c r="D752" s="51"/>
      <c r="E752" s="51"/>
      <c r="F752" s="52"/>
    </row>
    <row r="753" spans="1:6" ht="13.2">
      <c r="A753" s="49"/>
      <c r="B753" s="50"/>
      <c r="C753" s="50"/>
      <c r="D753" s="51"/>
      <c r="E753" s="51"/>
      <c r="F753" s="52"/>
    </row>
    <row r="754" spans="1:6" ht="13.2">
      <c r="A754" s="49"/>
      <c r="B754" s="50"/>
      <c r="C754" s="50"/>
      <c r="D754" s="51"/>
      <c r="E754" s="51"/>
      <c r="F754" s="52"/>
    </row>
    <row r="755" spans="1:6" ht="13.2">
      <c r="A755" s="49"/>
      <c r="B755" s="50"/>
      <c r="C755" s="50"/>
      <c r="D755" s="51"/>
      <c r="E755" s="51"/>
      <c r="F755" s="52"/>
    </row>
    <row r="756" spans="1:6" ht="13.2">
      <c r="A756" s="49"/>
      <c r="B756" s="50"/>
      <c r="C756" s="50"/>
      <c r="D756" s="51"/>
      <c r="E756" s="51"/>
      <c r="F756" s="52"/>
    </row>
    <row r="757" spans="1:6" ht="13.2">
      <c r="A757" s="49"/>
      <c r="B757" s="50"/>
      <c r="C757" s="50"/>
      <c r="D757" s="51"/>
      <c r="E757" s="51"/>
      <c r="F757" s="52"/>
    </row>
    <row r="758" spans="1:6" ht="13.2">
      <c r="A758" s="49"/>
      <c r="B758" s="50"/>
      <c r="C758" s="50"/>
      <c r="D758" s="51"/>
      <c r="E758" s="51"/>
      <c r="F758" s="52"/>
    </row>
    <row r="759" spans="1:6" ht="13.2">
      <c r="A759" s="49"/>
      <c r="B759" s="50"/>
      <c r="C759" s="50"/>
      <c r="D759" s="51"/>
      <c r="E759" s="51"/>
      <c r="F759" s="52"/>
    </row>
    <row r="760" spans="1:6" ht="13.2">
      <c r="A760" s="49"/>
      <c r="B760" s="50"/>
      <c r="C760" s="50"/>
      <c r="D760" s="51"/>
      <c r="E760" s="51"/>
      <c r="F760" s="52"/>
    </row>
    <row r="761" spans="1:6" ht="13.2">
      <c r="A761" s="49"/>
      <c r="B761" s="50"/>
      <c r="C761" s="50"/>
      <c r="D761" s="51"/>
      <c r="E761" s="51"/>
      <c r="F761" s="52"/>
    </row>
    <row r="762" spans="1:6" ht="13.2">
      <c r="A762" s="49"/>
      <c r="B762" s="50"/>
      <c r="C762" s="50"/>
      <c r="D762" s="51"/>
      <c r="E762" s="51"/>
      <c r="F762" s="52"/>
    </row>
    <row r="763" spans="1:6" ht="13.2">
      <c r="A763" s="49"/>
      <c r="B763" s="50"/>
      <c r="C763" s="50"/>
      <c r="D763" s="51"/>
      <c r="E763" s="51"/>
      <c r="F763" s="52"/>
    </row>
    <row r="764" spans="1:6" ht="13.2">
      <c r="A764" s="49"/>
      <c r="B764" s="50"/>
      <c r="C764" s="50"/>
      <c r="D764" s="51"/>
      <c r="E764" s="51"/>
      <c r="F764" s="52"/>
    </row>
    <row r="765" spans="1:6" ht="13.2">
      <c r="A765" s="49"/>
      <c r="B765" s="50"/>
      <c r="C765" s="50"/>
      <c r="D765" s="51"/>
      <c r="E765" s="51"/>
      <c r="F765" s="52"/>
    </row>
    <row r="766" spans="1:6" ht="13.2">
      <c r="A766" s="49"/>
      <c r="B766" s="50"/>
      <c r="C766" s="50"/>
      <c r="D766" s="51"/>
      <c r="E766" s="51"/>
      <c r="F766" s="52"/>
    </row>
    <row r="767" spans="1:6" ht="13.2">
      <c r="A767" s="49"/>
      <c r="B767" s="50"/>
      <c r="C767" s="50"/>
      <c r="D767" s="51"/>
      <c r="E767" s="51"/>
      <c r="F767" s="52"/>
    </row>
    <row r="768" spans="1:6" ht="13.2">
      <c r="A768" s="49"/>
      <c r="B768" s="50"/>
      <c r="C768" s="50"/>
      <c r="D768" s="51"/>
      <c r="E768" s="51"/>
      <c r="F768" s="52"/>
    </row>
    <row r="769" spans="1:6" ht="13.2">
      <c r="A769" s="49"/>
      <c r="B769" s="50"/>
      <c r="C769" s="50"/>
      <c r="D769" s="51"/>
      <c r="E769" s="51"/>
      <c r="F769" s="52"/>
    </row>
    <row r="770" spans="1:6" ht="13.2">
      <c r="A770" s="49"/>
      <c r="B770" s="50"/>
      <c r="C770" s="50"/>
      <c r="D770" s="51"/>
      <c r="E770" s="51"/>
      <c r="F770" s="52"/>
    </row>
    <row r="771" spans="1:6" ht="13.2">
      <c r="A771" s="49"/>
      <c r="B771" s="50"/>
      <c r="C771" s="50"/>
      <c r="D771" s="51"/>
      <c r="E771" s="51"/>
      <c r="F771" s="52"/>
    </row>
    <row r="772" spans="1:6" ht="13.2">
      <c r="A772" s="49"/>
      <c r="B772" s="50"/>
      <c r="C772" s="50"/>
      <c r="D772" s="51"/>
      <c r="E772" s="51"/>
      <c r="F772" s="52"/>
    </row>
    <row r="773" spans="1:6" ht="13.2">
      <c r="A773" s="49"/>
      <c r="B773" s="50"/>
      <c r="C773" s="50"/>
      <c r="D773" s="51"/>
      <c r="E773" s="51"/>
      <c r="F773" s="52"/>
    </row>
    <row r="774" spans="1:6" ht="13.2">
      <c r="A774" s="49"/>
      <c r="B774" s="50"/>
      <c r="C774" s="50"/>
      <c r="D774" s="51"/>
      <c r="E774" s="51"/>
      <c r="F774" s="52"/>
    </row>
    <row r="775" spans="1:6" ht="13.2">
      <c r="A775" s="49"/>
      <c r="B775" s="50"/>
      <c r="C775" s="50"/>
      <c r="D775" s="51"/>
      <c r="E775" s="51"/>
      <c r="F775" s="52"/>
    </row>
    <row r="776" spans="1:6" ht="13.2">
      <c r="A776" s="49"/>
      <c r="B776" s="50"/>
      <c r="C776" s="50"/>
      <c r="D776" s="51"/>
      <c r="E776" s="51"/>
      <c r="F776" s="52"/>
    </row>
    <row r="777" spans="1:6" ht="13.2">
      <c r="A777" s="49"/>
      <c r="B777" s="50"/>
      <c r="C777" s="50"/>
      <c r="D777" s="51"/>
      <c r="E777" s="51"/>
      <c r="F777" s="52"/>
    </row>
    <row r="778" spans="1:6" ht="13.2">
      <c r="A778" s="49"/>
      <c r="B778" s="50"/>
      <c r="C778" s="50"/>
      <c r="D778" s="51"/>
      <c r="E778" s="51"/>
      <c r="F778" s="52"/>
    </row>
    <row r="779" spans="1:6" ht="13.2">
      <c r="A779" s="49"/>
      <c r="B779" s="50"/>
      <c r="C779" s="50"/>
      <c r="D779" s="51"/>
      <c r="E779" s="51"/>
      <c r="F779" s="52"/>
    </row>
    <row r="780" spans="1:6" ht="13.2">
      <c r="A780" s="49"/>
      <c r="B780" s="50"/>
      <c r="C780" s="50"/>
      <c r="D780" s="51"/>
      <c r="E780" s="51"/>
      <c r="F780" s="52"/>
    </row>
    <row r="781" spans="1:6" ht="13.2">
      <c r="A781" s="49"/>
      <c r="B781" s="50"/>
      <c r="C781" s="50"/>
      <c r="D781" s="51"/>
      <c r="E781" s="51"/>
      <c r="F781" s="52"/>
    </row>
    <row r="782" spans="1:6" ht="13.2">
      <c r="A782" s="49"/>
      <c r="B782" s="50"/>
      <c r="C782" s="50"/>
      <c r="D782" s="51"/>
      <c r="E782" s="51"/>
      <c r="F782" s="52"/>
    </row>
    <row r="783" spans="1:6" ht="13.2">
      <c r="A783" s="49"/>
      <c r="B783" s="50"/>
      <c r="C783" s="50"/>
      <c r="D783" s="51"/>
      <c r="E783" s="51"/>
      <c r="F783" s="52"/>
    </row>
    <row r="784" spans="1:6" ht="13.2">
      <c r="A784" s="49"/>
      <c r="B784" s="50"/>
      <c r="C784" s="50"/>
      <c r="D784" s="51"/>
      <c r="E784" s="51"/>
      <c r="F784" s="52"/>
    </row>
    <row r="785" spans="1:6" ht="13.2">
      <c r="A785" s="49"/>
      <c r="B785" s="50"/>
      <c r="C785" s="50"/>
      <c r="D785" s="51"/>
      <c r="E785" s="51"/>
      <c r="F785" s="52"/>
    </row>
    <row r="786" spans="1:6" ht="13.2">
      <c r="A786" s="49"/>
      <c r="B786" s="50"/>
      <c r="C786" s="50"/>
      <c r="D786" s="51"/>
      <c r="E786" s="51"/>
      <c r="F786" s="52"/>
    </row>
    <row r="787" spans="1:6" ht="13.2">
      <c r="A787" s="49"/>
      <c r="B787" s="50"/>
      <c r="C787" s="50"/>
      <c r="D787" s="51"/>
      <c r="E787" s="51"/>
      <c r="F787" s="52"/>
    </row>
    <row r="788" spans="1:6" ht="13.2">
      <c r="A788" s="49"/>
      <c r="B788" s="50"/>
      <c r="C788" s="50"/>
      <c r="D788" s="51"/>
      <c r="E788" s="51"/>
      <c r="F788" s="52"/>
    </row>
    <row r="789" spans="1:6" ht="13.2">
      <c r="A789" s="49"/>
      <c r="B789" s="50"/>
      <c r="C789" s="50"/>
      <c r="D789" s="51"/>
      <c r="E789" s="51"/>
      <c r="F789" s="52"/>
    </row>
    <row r="790" spans="1:6" ht="13.2">
      <c r="A790" s="49"/>
      <c r="B790" s="50"/>
      <c r="C790" s="50"/>
      <c r="D790" s="51"/>
      <c r="E790" s="51"/>
      <c r="F790" s="52"/>
    </row>
    <row r="791" spans="1:6" ht="13.2">
      <c r="A791" s="49"/>
      <c r="B791" s="50"/>
      <c r="C791" s="50"/>
      <c r="D791" s="51"/>
      <c r="E791" s="51"/>
      <c r="F791" s="52"/>
    </row>
    <row r="792" spans="1:6" ht="13.2">
      <c r="A792" s="49"/>
      <c r="B792" s="50"/>
      <c r="C792" s="50"/>
      <c r="D792" s="51"/>
      <c r="E792" s="51"/>
      <c r="F792" s="52"/>
    </row>
    <row r="793" spans="1:6" ht="13.2">
      <c r="A793" s="49"/>
      <c r="B793" s="50"/>
      <c r="C793" s="50"/>
      <c r="D793" s="51"/>
      <c r="E793" s="51"/>
      <c r="F793" s="52"/>
    </row>
    <row r="794" spans="1:6" ht="13.2">
      <c r="A794" s="49"/>
      <c r="B794" s="50"/>
      <c r="C794" s="50"/>
      <c r="D794" s="51"/>
      <c r="E794" s="51"/>
      <c r="F794" s="52"/>
    </row>
    <row r="795" spans="1:6" ht="13.2">
      <c r="A795" s="49"/>
      <c r="B795" s="50"/>
      <c r="C795" s="50"/>
      <c r="D795" s="51"/>
      <c r="E795" s="51"/>
      <c r="F795" s="52"/>
    </row>
    <row r="796" spans="1:6" ht="13.2">
      <c r="A796" s="49"/>
      <c r="B796" s="50"/>
      <c r="C796" s="50"/>
      <c r="D796" s="51"/>
      <c r="E796" s="51"/>
      <c r="F796" s="52"/>
    </row>
    <row r="797" spans="1:6" ht="13.2">
      <c r="A797" s="49"/>
      <c r="B797" s="50"/>
      <c r="C797" s="50"/>
      <c r="D797" s="51"/>
      <c r="E797" s="51"/>
      <c r="F797" s="52"/>
    </row>
    <row r="798" spans="1:6" ht="13.2">
      <c r="A798" s="49"/>
      <c r="B798" s="50"/>
      <c r="C798" s="50"/>
      <c r="D798" s="51"/>
      <c r="E798" s="51"/>
      <c r="F798" s="52"/>
    </row>
    <row r="799" spans="1:6" ht="13.2">
      <c r="A799" s="49"/>
      <c r="B799" s="50"/>
      <c r="C799" s="50"/>
      <c r="D799" s="51"/>
      <c r="E799" s="51"/>
      <c r="F799" s="52"/>
    </row>
    <row r="800" spans="1:6" ht="13.2">
      <c r="A800" s="49"/>
      <c r="B800" s="50"/>
      <c r="C800" s="50"/>
      <c r="D800" s="51"/>
      <c r="E800" s="51"/>
      <c r="F800" s="52"/>
    </row>
    <row r="801" spans="1:6" ht="13.2">
      <c r="A801" s="49"/>
      <c r="B801" s="50"/>
      <c r="C801" s="50"/>
      <c r="D801" s="51"/>
      <c r="E801" s="51"/>
      <c r="F801" s="52"/>
    </row>
    <row r="802" spans="1:6" ht="13.2">
      <c r="A802" s="49"/>
      <c r="B802" s="50"/>
      <c r="C802" s="50"/>
      <c r="D802" s="51"/>
      <c r="E802" s="51"/>
      <c r="F802" s="52"/>
    </row>
    <row r="803" spans="1:6" ht="13.2">
      <c r="A803" s="49"/>
      <c r="B803" s="50"/>
      <c r="C803" s="50"/>
      <c r="D803" s="51"/>
      <c r="E803" s="51"/>
      <c r="F803" s="52"/>
    </row>
    <row r="804" spans="1:6" ht="13.2">
      <c r="A804" s="49"/>
      <c r="B804" s="50"/>
      <c r="C804" s="50"/>
      <c r="D804" s="51"/>
      <c r="E804" s="51"/>
      <c r="F804" s="52"/>
    </row>
    <row r="805" spans="1:6" ht="13.2">
      <c r="A805" s="49"/>
      <c r="B805" s="50"/>
      <c r="C805" s="50"/>
      <c r="D805" s="51"/>
      <c r="E805" s="51"/>
      <c r="F805" s="52"/>
    </row>
    <row r="806" spans="1:6" ht="13.2">
      <c r="A806" s="49"/>
      <c r="B806" s="50"/>
      <c r="C806" s="50"/>
      <c r="D806" s="51"/>
      <c r="E806" s="51"/>
      <c r="F806" s="52"/>
    </row>
    <row r="807" spans="1:6" ht="13.2">
      <c r="A807" s="49"/>
      <c r="B807" s="50"/>
      <c r="C807" s="50"/>
      <c r="D807" s="51"/>
      <c r="E807" s="51"/>
      <c r="F807" s="52"/>
    </row>
    <row r="808" spans="1:6" ht="13.2">
      <c r="A808" s="49"/>
      <c r="B808" s="50"/>
      <c r="C808" s="50"/>
      <c r="D808" s="51"/>
      <c r="E808" s="51"/>
      <c r="F808" s="52"/>
    </row>
    <row r="809" spans="1:6" ht="13.2">
      <c r="A809" s="49"/>
      <c r="B809" s="50"/>
      <c r="C809" s="50"/>
      <c r="D809" s="51"/>
      <c r="E809" s="51"/>
      <c r="F809" s="52"/>
    </row>
    <row r="810" spans="1:6" ht="13.2">
      <c r="A810" s="49"/>
      <c r="B810" s="50"/>
      <c r="C810" s="50"/>
      <c r="D810" s="51"/>
      <c r="E810" s="51"/>
      <c r="F810" s="52"/>
    </row>
    <row r="811" spans="1:6" ht="13.2">
      <c r="A811" s="49"/>
      <c r="B811" s="50"/>
      <c r="C811" s="50"/>
      <c r="D811" s="51"/>
      <c r="E811" s="51"/>
      <c r="F811" s="52"/>
    </row>
    <row r="812" spans="1:6" ht="13.2">
      <c r="A812" s="49"/>
      <c r="B812" s="50"/>
      <c r="C812" s="50"/>
      <c r="D812" s="51"/>
      <c r="E812" s="51"/>
      <c r="F812" s="52"/>
    </row>
    <row r="813" spans="1:6" ht="13.2">
      <c r="A813" s="49"/>
      <c r="B813" s="50"/>
      <c r="C813" s="50"/>
      <c r="D813" s="51"/>
      <c r="E813" s="51"/>
      <c r="F813" s="52"/>
    </row>
    <row r="814" spans="1:6" ht="13.2">
      <c r="A814" s="49"/>
      <c r="B814" s="50"/>
      <c r="C814" s="50"/>
      <c r="D814" s="51"/>
      <c r="E814" s="51"/>
      <c r="F814" s="52"/>
    </row>
    <row r="815" spans="1:6" ht="13.2">
      <c r="A815" s="49"/>
      <c r="B815" s="50"/>
      <c r="C815" s="50"/>
      <c r="D815" s="51"/>
      <c r="E815" s="51"/>
      <c r="F815" s="52"/>
    </row>
    <row r="816" spans="1:6" ht="13.2">
      <c r="A816" s="49"/>
      <c r="B816" s="50"/>
      <c r="C816" s="50"/>
      <c r="D816" s="51"/>
      <c r="E816" s="51"/>
      <c r="F816" s="52"/>
    </row>
    <row r="817" spans="1:6" ht="13.2">
      <c r="A817" s="49"/>
      <c r="B817" s="50"/>
      <c r="C817" s="50"/>
      <c r="D817" s="51"/>
      <c r="E817" s="51"/>
      <c r="F817" s="52"/>
    </row>
    <row r="818" spans="1:6" ht="13.2">
      <c r="A818" s="49"/>
      <c r="B818" s="50"/>
      <c r="C818" s="50"/>
      <c r="D818" s="51"/>
      <c r="E818" s="51"/>
      <c r="F818" s="52"/>
    </row>
    <row r="819" spans="1:6" ht="13.2">
      <c r="A819" s="49"/>
      <c r="B819" s="50"/>
      <c r="C819" s="50"/>
      <c r="D819" s="51"/>
      <c r="E819" s="51"/>
      <c r="F819" s="52"/>
    </row>
    <row r="820" spans="1:6" ht="13.2">
      <c r="A820" s="49"/>
      <c r="B820" s="50"/>
      <c r="C820" s="50"/>
      <c r="D820" s="51"/>
      <c r="E820" s="51"/>
      <c r="F820" s="52"/>
    </row>
    <row r="821" spans="1:6" ht="13.2">
      <c r="A821" s="49"/>
      <c r="B821" s="50"/>
      <c r="C821" s="50"/>
      <c r="D821" s="51"/>
      <c r="E821" s="51"/>
      <c r="F821" s="52"/>
    </row>
    <row r="822" spans="1:6" ht="13.2">
      <c r="A822" s="49"/>
      <c r="B822" s="50"/>
      <c r="C822" s="50"/>
      <c r="D822" s="51"/>
      <c r="E822" s="51"/>
      <c r="F822" s="52"/>
    </row>
    <row r="823" spans="1:6" ht="13.2">
      <c r="A823" s="49"/>
      <c r="B823" s="50"/>
      <c r="C823" s="50"/>
      <c r="D823" s="51"/>
      <c r="E823" s="51"/>
      <c r="F823" s="52"/>
    </row>
    <row r="824" spans="1:6" ht="13.2">
      <c r="A824" s="49"/>
      <c r="B824" s="50"/>
      <c r="C824" s="50"/>
      <c r="D824" s="51"/>
      <c r="E824" s="51"/>
      <c r="F824" s="52"/>
    </row>
    <row r="825" spans="1:6" ht="13.2">
      <c r="A825" s="49"/>
      <c r="B825" s="50"/>
      <c r="C825" s="50"/>
      <c r="D825" s="51"/>
      <c r="E825" s="51"/>
      <c r="F825" s="52"/>
    </row>
    <row r="826" spans="1:6" ht="13.2">
      <c r="A826" s="49"/>
      <c r="B826" s="50"/>
      <c r="C826" s="50"/>
      <c r="D826" s="51"/>
      <c r="E826" s="51"/>
      <c r="F826" s="52"/>
    </row>
    <row r="827" spans="1:6" ht="13.2">
      <c r="A827" s="49"/>
      <c r="B827" s="50"/>
      <c r="C827" s="50"/>
      <c r="D827" s="51"/>
      <c r="E827" s="51"/>
      <c r="F827" s="52"/>
    </row>
    <row r="828" spans="1:6" ht="13.2">
      <c r="A828" s="49"/>
      <c r="B828" s="50"/>
      <c r="C828" s="50"/>
      <c r="D828" s="51"/>
      <c r="E828" s="51"/>
      <c r="F828" s="52"/>
    </row>
    <row r="829" spans="1:6" ht="13.2">
      <c r="A829" s="49"/>
      <c r="B829" s="50"/>
      <c r="C829" s="50"/>
      <c r="D829" s="51"/>
      <c r="E829" s="51"/>
      <c r="F829" s="52"/>
    </row>
    <row r="830" spans="1:6" ht="13.2">
      <c r="A830" s="49"/>
      <c r="B830" s="50"/>
      <c r="C830" s="50"/>
      <c r="D830" s="51"/>
      <c r="E830" s="51"/>
      <c r="F830" s="52"/>
    </row>
    <row r="831" spans="1:6" ht="13.2">
      <c r="A831" s="49"/>
      <c r="B831" s="50"/>
      <c r="C831" s="50"/>
      <c r="D831" s="51"/>
      <c r="E831" s="51"/>
      <c r="F831" s="52"/>
    </row>
    <row r="832" spans="1:6" ht="13.2">
      <c r="A832" s="49"/>
      <c r="B832" s="50"/>
      <c r="C832" s="50"/>
      <c r="D832" s="51"/>
      <c r="E832" s="51"/>
      <c r="F832" s="52"/>
    </row>
    <row r="833" spans="1:6" ht="13.2">
      <c r="A833" s="49"/>
      <c r="B833" s="50"/>
      <c r="C833" s="50"/>
      <c r="D833" s="51"/>
      <c r="E833" s="51"/>
      <c r="F833" s="52"/>
    </row>
    <row r="834" spans="1:6" ht="13.2">
      <c r="A834" s="49"/>
      <c r="B834" s="50"/>
      <c r="C834" s="50"/>
      <c r="D834" s="51"/>
      <c r="E834" s="51"/>
      <c r="F834" s="52"/>
    </row>
    <row r="835" spans="1:6" ht="13.2">
      <c r="A835" s="49"/>
      <c r="B835" s="50"/>
      <c r="C835" s="50"/>
      <c r="D835" s="51"/>
      <c r="E835" s="51"/>
      <c r="F835" s="52"/>
    </row>
    <row r="836" spans="1:6" ht="13.2">
      <c r="A836" s="49"/>
      <c r="B836" s="50"/>
      <c r="C836" s="50"/>
      <c r="D836" s="51"/>
      <c r="E836" s="51"/>
      <c r="F836" s="52"/>
    </row>
    <row r="837" spans="1:6" ht="13.2">
      <c r="A837" s="49"/>
      <c r="B837" s="50"/>
      <c r="C837" s="50"/>
      <c r="D837" s="51"/>
      <c r="E837" s="51"/>
      <c r="F837" s="52"/>
    </row>
    <row r="838" spans="1:6" ht="13.2">
      <c r="A838" s="49"/>
      <c r="B838" s="50"/>
      <c r="C838" s="50"/>
      <c r="D838" s="51"/>
      <c r="E838" s="51"/>
      <c r="F838" s="52"/>
    </row>
    <row r="839" spans="1:6" ht="13.2">
      <c r="A839" s="49"/>
      <c r="B839" s="50"/>
      <c r="C839" s="50"/>
      <c r="D839" s="51"/>
      <c r="E839" s="51"/>
      <c r="F839" s="52"/>
    </row>
    <row r="840" spans="1:6" ht="13.2">
      <c r="A840" s="49"/>
      <c r="B840" s="50"/>
      <c r="C840" s="50"/>
      <c r="D840" s="51"/>
      <c r="E840" s="51"/>
      <c r="F840" s="52"/>
    </row>
    <row r="841" spans="1:6" ht="13.2">
      <c r="A841" s="49"/>
      <c r="B841" s="50"/>
      <c r="C841" s="50"/>
      <c r="D841" s="51"/>
      <c r="E841" s="51"/>
      <c r="F841" s="52"/>
    </row>
    <row r="842" spans="1:6" ht="13.2">
      <c r="A842" s="49"/>
      <c r="B842" s="50"/>
      <c r="C842" s="50"/>
      <c r="D842" s="51"/>
      <c r="E842" s="51"/>
      <c r="F842" s="52"/>
    </row>
    <row r="843" spans="1:6" ht="13.2">
      <c r="A843" s="49"/>
      <c r="B843" s="50"/>
      <c r="C843" s="50"/>
      <c r="D843" s="51"/>
      <c r="E843" s="51"/>
      <c r="F843" s="52"/>
    </row>
    <row r="844" spans="1:6" ht="13.2">
      <c r="A844" s="49"/>
      <c r="B844" s="50"/>
      <c r="C844" s="50"/>
      <c r="D844" s="51"/>
      <c r="E844" s="51"/>
      <c r="F844" s="52"/>
    </row>
    <row r="845" spans="1:6" ht="13.2">
      <c r="A845" s="49"/>
      <c r="B845" s="50"/>
      <c r="C845" s="50"/>
      <c r="D845" s="51"/>
      <c r="E845" s="51"/>
      <c r="F845" s="52"/>
    </row>
    <row r="846" spans="1:6" ht="13.2">
      <c r="A846" s="49"/>
      <c r="B846" s="50"/>
      <c r="C846" s="50"/>
      <c r="D846" s="51"/>
      <c r="E846" s="51"/>
      <c r="F846" s="52"/>
    </row>
    <row r="847" spans="1:6" ht="13.2">
      <c r="A847" s="49"/>
      <c r="B847" s="50"/>
      <c r="C847" s="50"/>
      <c r="D847" s="51"/>
      <c r="E847" s="51"/>
      <c r="F847" s="52"/>
    </row>
    <row r="848" spans="1:6" ht="13.2">
      <c r="A848" s="49"/>
      <c r="B848" s="50"/>
      <c r="C848" s="50"/>
      <c r="D848" s="51"/>
      <c r="E848" s="51"/>
      <c r="F848" s="52"/>
    </row>
    <row r="849" spans="1:6" ht="13.2">
      <c r="A849" s="49"/>
      <c r="B849" s="50"/>
      <c r="C849" s="50"/>
      <c r="D849" s="51"/>
      <c r="E849" s="51"/>
      <c r="F849" s="52"/>
    </row>
    <row r="850" spans="1:6" ht="13.2">
      <c r="A850" s="49"/>
      <c r="B850" s="50"/>
      <c r="C850" s="50"/>
      <c r="D850" s="51"/>
      <c r="E850" s="51"/>
      <c r="F850" s="52"/>
    </row>
    <row r="851" spans="1:6" ht="13.2">
      <c r="A851" s="49"/>
      <c r="B851" s="50"/>
      <c r="C851" s="50"/>
      <c r="D851" s="51"/>
      <c r="E851" s="51"/>
      <c r="F851" s="52"/>
    </row>
    <row r="852" spans="1:6" ht="13.2">
      <c r="A852" s="49"/>
      <c r="B852" s="50"/>
      <c r="C852" s="50"/>
      <c r="D852" s="51"/>
      <c r="E852" s="51"/>
      <c r="F852" s="52"/>
    </row>
    <row r="853" spans="1:6" ht="13.2">
      <c r="A853" s="49"/>
      <c r="B853" s="50"/>
      <c r="C853" s="50"/>
      <c r="D853" s="51"/>
      <c r="E853" s="51"/>
      <c r="F853" s="52"/>
    </row>
    <row r="854" spans="1:6" ht="13.2">
      <c r="A854" s="49"/>
      <c r="B854" s="50"/>
      <c r="C854" s="50"/>
      <c r="D854" s="51"/>
      <c r="E854" s="51"/>
      <c r="F854" s="52"/>
    </row>
    <row r="855" spans="1:6" ht="13.2">
      <c r="A855" s="49"/>
      <c r="B855" s="50"/>
      <c r="C855" s="50"/>
      <c r="D855" s="51"/>
      <c r="E855" s="51"/>
      <c r="F855" s="52"/>
    </row>
    <row r="856" spans="1:6" ht="13.2">
      <c r="A856" s="49"/>
      <c r="B856" s="50"/>
      <c r="C856" s="50"/>
      <c r="D856" s="51"/>
      <c r="E856" s="51"/>
      <c r="F856" s="52"/>
    </row>
    <row r="857" spans="1:6" ht="13.2">
      <c r="A857" s="49"/>
      <c r="B857" s="50"/>
      <c r="C857" s="50"/>
      <c r="D857" s="51"/>
      <c r="E857" s="51"/>
      <c r="F857" s="52"/>
    </row>
    <row r="858" spans="1:6" ht="13.2">
      <c r="A858" s="49"/>
      <c r="B858" s="50"/>
      <c r="C858" s="50"/>
      <c r="D858" s="51"/>
      <c r="E858" s="51"/>
      <c r="F858" s="52"/>
    </row>
    <row r="859" spans="1:6" ht="13.2">
      <c r="A859" s="49"/>
      <c r="B859" s="50"/>
      <c r="C859" s="50"/>
      <c r="D859" s="51"/>
      <c r="E859" s="51"/>
      <c r="F859" s="52"/>
    </row>
    <row r="860" spans="1:6" ht="13.2">
      <c r="A860" s="49"/>
      <c r="B860" s="50"/>
      <c r="C860" s="50"/>
      <c r="D860" s="51"/>
      <c r="E860" s="51"/>
      <c r="F860" s="52"/>
    </row>
    <row r="861" spans="1:6" ht="13.2">
      <c r="A861" s="49"/>
      <c r="B861" s="50"/>
      <c r="C861" s="50"/>
      <c r="D861" s="51"/>
      <c r="E861" s="51"/>
      <c r="F861" s="52"/>
    </row>
    <row r="862" spans="1:6" ht="13.2">
      <c r="A862" s="49"/>
      <c r="B862" s="50"/>
      <c r="C862" s="50"/>
      <c r="D862" s="51"/>
      <c r="E862" s="51"/>
      <c r="F862" s="52"/>
    </row>
    <row r="863" spans="1:6" ht="13.2">
      <c r="A863" s="49"/>
      <c r="B863" s="50"/>
      <c r="C863" s="50"/>
      <c r="D863" s="51"/>
      <c r="E863" s="51"/>
      <c r="F863" s="52"/>
    </row>
    <row r="864" spans="1:6" ht="13.2">
      <c r="A864" s="49"/>
      <c r="B864" s="50"/>
      <c r="C864" s="50"/>
      <c r="D864" s="51"/>
      <c r="E864" s="51"/>
      <c r="F864" s="52"/>
    </row>
    <row r="865" spans="1:6" ht="13.2">
      <c r="A865" s="49"/>
      <c r="B865" s="50"/>
      <c r="C865" s="50"/>
      <c r="D865" s="51"/>
      <c r="E865" s="51"/>
      <c r="F865" s="52"/>
    </row>
    <row r="866" spans="1:6" ht="13.2">
      <c r="A866" s="49"/>
      <c r="B866" s="50"/>
      <c r="C866" s="50"/>
      <c r="D866" s="51"/>
      <c r="E866" s="51"/>
      <c r="F866" s="52"/>
    </row>
    <row r="867" spans="1:6" ht="13.2">
      <c r="A867" s="49"/>
      <c r="B867" s="50"/>
      <c r="C867" s="50"/>
      <c r="D867" s="51"/>
      <c r="E867" s="51"/>
      <c r="F867" s="52"/>
    </row>
    <row r="868" spans="1:6" ht="13.2">
      <c r="A868" s="49"/>
      <c r="B868" s="50"/>
      <c r="C868" s="50"/>
      <c r="D868" s="51"/>
      <c r="E868" s="51"/>
      <c r="F868" s="52"/>
    </row>
    <row r="869" spans="1:6" ht="13.2">
      <c r="A869" s="49"/>
      <c r="B869" s="50"/>
      <c r="C869" s="50"/>
      <c r="D869" s="51"/>
      <c r="E869" s="51"/>
      <c r="F869" s="52"/>
    </row>
    <row r="870" spans="1:6" ht="13.2">
      <c r="A870" s="49"/>
      <c r="B870" s="50"/>
      <c r="C870" s="50"/>
      <c r="D870" s="51"/>
      <c r="E870" s="51"/>
      <c r="F870" s="52"/>
    </row>
    <row r="871" spans="1:6" ht="13.2">
      <c r="A871" s="49"/>
      <c r="B871" s="50"/>
      <c r="C871" s="50"/>
      <c r="D871" s="51"/>
      <c r="E871" s="51"/>
      <c r="F871" s="52"/>
    </row>
    <row r="872" spans="1:6" ht="13.2">
      <c r="A872" s="49"/>
      <c r="B872" s="50"/>
      <c r="C872" s="50"/>
      <c r="D872" s="51"/>
      <c r="E872" s="51"/>
      <c r="F872" s="52"/>
    </row>
    <row r="873" spans="1:6" ht="13.2">
      <c r="A873" s="49"/>
      <c r="B873" s="50"/>
      <c r="C873" s="50"/>
      <c r="D873" s="51"/>
      <c r="E873" s="51"/>
      <c r="F873" s="52"/>
    </row>
    <row r="874" spans="1:6" ht="13.2">
      <c r="A874" s="49"/>
      <c r="B874" s="50"/>
      <c r="C874" s="50"/>
      <c r="D874" s="51"/>
      <c r="E874" s="51"/>
      <c r="F874" s="52"/>
    </row>
    <row r="875" spans="1:6" ht="13.2">
      <c r="A875" s="49"/>
      <c r="B875" s="50"/>
      <c r="C875" s="50"/>
      <c r="D875" s="51"/>
      <c r="E875" s="51"/>
      <c r="F875" s="52"/>
    </row>
    <row r="876" spans="1:6" ht="13.2">
      <c r="A876" s="49"/>
      <c r="B876" s="50"/>
      <c r="C876" s="50"/>
      <c r="D876" s="51"/>
      <c r="E876" s="51"/>
      <c r="F876" s="52"/>
    </row>
    <row r="877" spans="1:6" ht="13.2">
      <c r="A877" s="49"/>
      <c r="B877" s="50"/>
      <c r="C877" s="50"/>
      <c r="D877" s="51"/>
      <c r="E877" s="51"/>
      <c r="F877" s="52"/>
    </row>
    <row r="878" spans="1:6" ht="13.2">
      <c r="A878" s="49"/>
      <c r="B878" s="50"/>
      <c r="C878" s="50"/>
      <c r="D878" s="51"/>
      <c r="E878" s="51"/>
      <c r="F878" s="52"/>
    </row>
    <row r="879" spans="1:6" ht="13.2">
      <c r="A879" s="49"/>
      <c r="B879" s="50"/>
      <c r="C879" s="50"/>
      <c r="D879" s="51"/>
      <c r="E879" s="51"/>
      <c r="F879" s="52"/>
    </row>
    <row r="880" spans="1:6" ht="13.2">
      <c r="A880" s="49"/>
      <c r="B880" s="50"/>
      <c r="C880" s="50"/>
      <c r="D880" s="51"/>
      <c r="E880" s="51"/>
      <c r="F880" s="52"/>
    </row>
    <row r="881" spans="1:6" ht="13.2">
      <c r="A881" s="49"/>
      <c r="B881" s="50"/>
      <c r="C881" s="50"/>
      <c r="D881" s="51"/>
      <c r="E881" s="51"/>
      <c r="F881" s="52"/>
    </row>
    <row r="882" spans="1:6" ht="13.2">
      <c r="A882" s="49"/>
      <c r="B882" s="50"/>
      <c r="C882" s="50"/>
      <c r="D882" s="51"/>
      <c r="E882" s="51"/>
      <c r="F882" s="52"/>
    </row>
    <row r="883" spans="1:6" ht="13.2">
      <c r="A883" s="49"/>
      <c r="B883" s="50"/>
      <c r="C883" s="50"/>
      <c r="D883" s="51"/>
      <c r="E883" s="51"/>
      <c r="F883" s="52"/>
    </row>
    <row r="884" spans="1:6" ht="13.2">
      <c r="A884" s="49"/>
      <c r="B884" s="50"/>
      <c r="C884" s="50"/>
      <c r="D884" s="51"/>
      <c r="E884" s="51"/>
      <c r="F884" s="52"/>
    </row>
    <row r="885" spans="1:6" ht="13.2">
      <c r="A885" s="49"/>
      <c r="B885" s="50"/>
      <c r="C885" s="50"/>
      <c r="D885" s="51"/>
      <c r="E885" s="51"/>
      <c r="F885" s="52"/>
    </row>
    <row r="886" spans="1:6" ht="13.2">
      <c r="A886" s="49"/>
      <c r="B886" s="50"/>
      <c r="C886" s="50"/>
      <c r="D886" s="51"/>
      <c r="E886" s="51"/>
      <c r="F886" s="52"/>
    </row>
    <row r="887" spans="1:6" ht="13.2">
      <c r="A887" s="49"/>
      <c r="B887" s="50"/>
      <c r="C887" s="50"/>
      <c r="D887" s="51"/>
      <c r="E887" s="51"/>
      <c r="F887" s="52"/>
    </row>
    <row r="888" spans="1:6" ht="13.2">
      <c r="A888" s="49"/>
      <c r="B888" s="50"/>
      <c r="C888" s="50"/>
      <c r="D888" s="51"/>
      <c r="E888" s="51"/>
      <c r="F888" s="52"/>
    </row>
    <row r="889" spans="1:6" ht="13.2">
      <c r="A889" s="49"/>
      <c r="B889" s="50"/>
      <c r="C889" s="50"/>
      <c r="D889" s="51"/>
      <c r="E889" s="51"/>
      <c r="F889" s="52"/>
    </row>
    <row r="890" spans="1:6" ht="13.2">
      <c r="A890" s="49"/>
      <c r="B890" s="50"/>
      <c r="C890" s="50"/>
      <c r="D890" s="51"/>
      <c r="E890" s="51"/>
      <c r="F890" s="52"/>
    </row>
    <row r="891" spans="1:6" ht="13.2">
      <c r="A891" s="49"/>
      <c r="B891" s="50"/>
      <c r="C891" s="50"/>
      <c r="D891" s="51"/>
      <c r="E891" s="51"/>
      <c r="F891" s="52"/>
    </row>
    <row r="892" spans="1:6" ht="13.2">
      <c r="A892" s="49"/>
      <c r="B892" s="50"/>
      <c r="C892" s="50"/>
      <c r="D892" s="51"/>
      <c r="E892" s="51"/>
      <c r="F892" s="52"/>
    </row>
    <row r="893" spans="1:6" ht="13.2">
      <c r="A893" s="49"/>
      <c r="B893" s="50"/>
      <c r="C893" s="50"/>
      <c r="D893" s="51"/>
      <c r="E893" s="51"/>
      <c r="F893" s="52"/>
    </row>
    <row r="894" spans="1:6" ht="13.2">
      <c r="A894" s="49"/>
      <c r="B894" s="50"/>
      <c r="C894" s="50"/>
      <c r="D894" s="51"/>
      <c r="E894" s="51"/>
      <c r="F894" s="52"/>
    </row>
    <row r="895" spans="1:6" ht="13.2">
      <c r="A895" s="49"/>
      <c r="B895" s="50"/>
      <c r="C895" s="50"/>
      <c r="D895" s="51"/>
      <c r="E895" s="51"/>
      <c r="F895" s="52"/>
    </row>
    <row r="896" spans="1:6" ht="13.2">
      <c r="A896" s="49"/>
      <c r="B896" s="50"/>
      <c r="C896" s="50"/>
      <c r="D896" s="51"/>
      <c r="E896" s="51"/>
      <c r="F896" s="52"/>
    </row>
    <row r="897" spans="1:6" ht="13.2">
      <c r="A897" s="49"/>
      <c r="B897" s="50"/>
      <c r="C897" s="50"/>
      <c r="D897" s="51"/>
      <c r="E897" s="51"/>
      <c r="F897" s="52"/>
    </row>
    <row r="898" spans="1:6" ht="13.2">
      <c r="A898" s="49"/>
      <c r="B898" s="50"/>
      <c r="C898" s="50"/>
      <c r="D898" s="51"/>
      <c r="E898" s="51"/>
      <c r="F898" s="52"/>
    </row>
    <row r="899" spans="1:6" ht="13.2">
      <c r="A899" s="49"/>
      <c r="B899" s="50"/>
      <c r="C899" s="50"/>
      <c r="D899" s="51"/>
      <c r="E899" s="51"/>
      <c r="F899" s="52"/>
    </row>
    <row r="900" spans="1:6" ht="13.2">
      <c r="A900" s="49"/>
      <c r="B900" s="50"/>
      <c r="C900" s="50"/>
      <c r="D900" s="51"/>
      <c r="E900" s="51"/>
      <c r="F900" s="52"/>
    </row>
    <row r="901" spans="1:6" ht="13.2">
      <c r="A901" s="49"/>
      <c r="B901" s="50"/>
      <c r="C901" s="50"/>
      <c r="D901" s="51"/>
      <c r="E901" s="51"/>
      <c r="F901" s="52"/>
    </row>
    <row r="902" spans="1:6" ht="13.2">
      <c r="A902" s="49"/>
      <c r="B902" s="50"/>
      <c r="C902" s="50"/>
      <c r="D902" s="51"/>
      <c r="E902" s="51"/>
      <c r="F902" s="52"/>
    </row>
    <row r="903" spans="1:6" ht="13.2">
      <c r="A903" s="49"/>
      <c r="B903" s="50"/>
      <c r="C903" s="50"/>
      <c r="D903" s="51"/>
      <c r="E903" s="51"/>
      <c r="F903" s="52"/>
    </row>
    <row r="904" spans="1:6" ht="13.2">
      <c r="A904" s="49"/>
      <c r="B904" s="50"/>
      <c r="C904" s="50"/>
      <c r="D904" s="51"/>
      <c r="E904" s="51"/>
      <c r="F904" s="52"/>
    </row>
    <row r="905" spans="1:6" ht="13.2">
      <c r="A905" s="49"/>
      <c r="B905" s="50"/>
      <c r="C905" s="50"/>
      <c r="D905" s="51"/>
      <c r="E905" s="51"/>
      <c r="F905" s="52"/>
    </row>
    <row r="906" spans="1:6" ht="13.2">
      <c r="A906" s="49"/>
      <c r="B906" s="50"/>
      <c r="C906" s="50"/>
      <c r="D906" s="51"/>
      <c r="E906" s="51"/>
      <c r="F906" s="52"/>
    </row>
    <row r="907" spans="1:6" ht="13.2">
      <c r="A907" s="49"/>
      <c r="B907" s="50"/>
      <c r="C907" s="50"/>
      <c r="D907" s="51"/>
      <c r="E907" s="51"/>
      <c r="F907" s="52"/>
    </row>
    <row r="908" spans="1:6" ht="13.2">
      <c r="A908" s="49"/>
      <c r="B908" s="50"/>
      <c r="C908" s="50"/>
      <c r="D908" s="51"/>
      <c r="E908" s="51"/>
      <c r="F908" s="52"/>
    </row>
    <row r="909" spans="1:6" ht="13.2">
      <c r="A909" s="49"/>
      <c r="B909" s="50"/>
      <c r="C909" s="50"/>
      <c r="D909" s="51"/>
      <c r="E909" s="51"/>
      <c r="F909" s="52"/>
    </row>
    <row r="910" spans="1:6" ht="13.2">
      <c r="A910" s="49"/>
      <c r="B910" s="50"/>
      <c r="C910" s="50"/>
      <c r="D910" s="51"/>
      <c r="E910" s="51"/>
      <c r="F910" s="52"/>
    </row>
    <row r="911" spans="1:6" ht="13.2">
      <c r="A911" s="49"/>
      <c r="B911" s="50"/>
      <c r="C911" s="50"/>
      <c r="D911" s="51"/>
      <c r="E911" s="51"/>
      <c r="F911" s="52"/>
    </row>
    <row r="912" spans="1:6" ht="13.2">
      <c r="A912" s="49"/>
      <c r="B912" s="50"/>
      <c r="C912" s="50"/>
      <c r="D912" s="51"/>
      <c r="E912" s="51"/>
      <c r="F912" s="52"/>
    </row>
    <row r="913" spans="1:6" ht="13.2">
      <c r="A913" s="49"/>
      <c r="B913" s="50"/>
      <c r="C913" s="50"/>
      <c r="D913" s="51"/>
      <c r="E913" s="51"/>
      <c r="F913" s="52"/>
    </row>
    <row r="914" spans="1:6" ht="13.2">
      <c r="A914" s="49"/>
      <c r="B914" s="50"/>
      <c r="C914" s="50"/>
      <c r="D914" s="51"/>
      <c r="E914" s="51"/>
      <c r="F914" s="52"/>
    </row>
    <row r="915" spans="1:6" ht="13.2">
      <c r="A915" s="49"/>
      <c r="B915" s="50"/>
      <c r="C915" s="50"/>
      <c r="D915" s="51"/>
      <c r="E915" s="51"/>
      <c r="F915" s="52"/>
    </row>
    <row r="916" spans="1:6" ht="13.2">
      <c r="A916" s="49"/>
      <c r="B916" s="50"/>
      <c r="C916" s="50"/>
      <c r="D916" s="51"/>
      <c r="E916" s="51"/>
      <c r="F916" s="52"/>
    </row>
    <row r="917" spans="1:6" ht="13.2">
      <c r="A917" s="49"/>
      <c r="B917" s="50"/>
      <c r="C917" s="50"/>
      <c r="D917" s="51"/>
      <c r="E917" s="51"/>
      <c r="F917" s="52"/>
    </row>
    <row r="918" spans="1:6" ht="13.2">
      <c r="A918" s="49"/>
      <c r="B918" s="50"/>
      <c r="C918" s="50"/>
      <c r="D918" s="51"/>
      <c r="E918" s="51"/>
      <c r="F918" s="52"/>
    </row>
    <row r="919" spans="1:6" ht="13.2">
      <c r="A919" s="49"/>
      <c r="B919" s="50"/>
      <c r="C919" s="50"/>
      <c r="D919" s="51"/>
      <c r="E919" s="51"/>
      <c r="F919" s="52"/>
    </row>
    <row r="920" spans="1:6" ht="13.2">
      <c r="A920" s="49"/>
      <c r="B920" s="50"/>
      <c r="C920" s="50"/>
      <c r="D920" s="51"/>
      <c r="E920" s="51"/>
      <c r="F920" s="52"/>
    </row>
    <row r="921" spans="1:6" ht="13.2">
      <c r="A921" s="49"/>
      <c r="B921" s="50"/>
      <c r="C921" s="50"/>
      <c r="D921" s="51"/>
      <c r="E921" s="51"/>
      <c r="F921" s="52"/>
    </row>
    <row r="922" spans="1:6" ht="13.2">
      <c r="A922" s="49"/>
      <c r="B922" s="50"/>
      <c r="C922" s="50"/>
      <c r="D922" s="51"/>
      <c r="E922" s="51"/>
      <c r="F922" s="52"/>
    </row>
    <row r="923" spans="1:6" ht="13.2">
      <c r="A923" s="49"/>
      <c r="B923" s="50"/>
      <c r="C923" s="50"/>
      <c r="D923" s="51"/>
      <c r="E923" s="51"/>
      <c r="F923" s="52"/>
    </row>
    <row r="924" spans="1:6" ht="13.2">
      <c r="A924" s="49"/>
      <c r="B924" s="50"/>
      <c r="C924" s="50"/>
      <c r="D924" s="51"/>
      <c r="E924" s="51"/>
      <c r="F924" s="52"/>
    </row>
    <row r="925" spans="1:6" ht="13.2">
      <c r="A925" s="49"/>
      <c r="B925" s="50"/>
      <c r="C925" s="50"/>
      <c r="D925" s="51"/>
      <c r="E925" s="51"/>
      <c r="F925" s="52"/>
    </row>
    <row r="926" spans="1:6" ht="13.2">
      <c r="A926" s="49"/>
      <c r="B926" s="50"/>
      <c r="C926" s="50"/>
      <c r="D926" s="51"/>
      <c r="E926" s="51"/>
      <c r="F926" s="52"/>
    </row>
    <row r="927" spans="1:6" ht="13.2">
      <c r="A927" s="49"/>
      <c r="B927" s="50"/>
      <c r="C927" s="50"/>
      <c r="D927" s="51"/>
      <c r="E927" s="51"/>
      <c r="F927" s="52"/>
    </row>
    <row r="928" spans="1:6" ht="13.2">
      <c r="A928" s="49"/>
      <c r="B928" s="50"/>
      <c r="C928" s="50"/>
      <c r="D928" s="51"/>
      <c r="E928" s="51"/>
      <c r="F928" s="52"/>
    </row>
    <row r="929" spans="1:6" ht="13.2">
      <c r="A929" s="49"/>
      <c r="B929" s="50"/>
      <c r="C929" s="50"/>
      <c r="D929" s="51"/>
      <c r="E929" s="51"/>
      <c r="F929" s="52"/>
    </row>
    <row r="930" spans="1:6" ht="13.2">
      <c r="A930" s="49"/>
      <c r="B930" s="50"/>
      <c r="C930" s="50"/>
      <c r="D930" s="51"/>
      <c r="E930" s="51"/>
      <c r="F930" s="52"/>
    </row>
    <row r="931" spans="1:6" ht="13.2">
      <c r="A931" s="49"/>
      <c r="B931" s="50"/>
      <c r="C931" s="50"/>
      <c r="D931" s="51"/>
      <c r="E931" s="51"/>
      <c r="F931" s="52"/>
    </row>
    <row r="932" spans="1:6" ht="13.2">
      <c r="A932" s="49"/>
      <c r="B932" s="50"/>
      <c r="C932" s="50"/>
      <c r="D932" s="51"/>
      <c r="E932" s="51"/>
      <c r="F932" s="52"/>
    </row>
    <row r="933" spans="1:6" ht="13.2">
      <c r="A933" s="49"/>
      <c r="B933" s="50"/>
      <c r="C933" s="50"/>
      <c r="D933" s="51"/>
      <c r="E933" s="51"/>
      <c r="F933" s="52"/>
    </row>
    <row r="934" spans="1:6" ht="13.2">
      <c r="A934" s="49"/>
      <c r="B934" s="50"/>
      <c r="C934" s="50"/>
      <c r="D934" s="51"/>
      <c r="E934" s="51"/>
      <c r="F934" s="52"/>
    </row>
    <row r="935" spans="1:6" ht="13.2">
      <c r="A935" s="49"/>
      <c r="B935" s="50"/>
      <c r="C935" s="50"/>
      <c r="D935" s="51"/>
      <c r="E935" s="51"/>
      <c r="F935" s="52"/>
    </row>
    <row r="936" spans="1:6" ht="13.2">
      <c r="A936" s="49"/>
      <c r="B936" s="50"/>
      <c r="C936" s="50"/>
      <c r="D936" s="51"/>
      <c r="E936" s="51"/>
      <c r="F936" s="52"/>
    </row>
    <row r="937" spans="1:6" ht="13.2">
      <c r="A937" s="49"/>
      <c r="B937" s="50"/>
      <c r="C937" s="50"/>
      <c r="D937" s="51"/>
      <c r="E937" s="51"/>
      <c r="F937" s="52"/>
    </row>
    <row r="938" spans="1:6" ht="13.2">
      <c r="A938" s="49"/>
      <c r="B938" s="50"/>
      <c r="C938" s="50"/>
      <c r="D938" s="51"/>
      <c r="E938" s="51"/>
      <c r="F938" s="52"/>
    </row>
    <row r="939" spans="1:6" ht="13.2">
      <c r="A939" s="49"/>
      <c r="B939" s="50"/>
      <c r="C939" s="50"/>
      <c r="D939" s="51"/>
      <c r="E939" s="51"/>
      <c r="F939" s="52"/>
    </row>
    <row r="940" spans="1:6" ht="13.2">
      <c r="A940" s="49"/>
      <c r="B940" s="50"/>
      <c r="C940" s="50"/>
      <c r="D940" s="51"/>
      <c r="E940" s="51"/>
      <c r="F940" s="52"/>
    </row>
    <row r="941" spans="1:6" ht="13.2">
      <c r="A941" s="49"/>
      <c r="B941" s="50"/>
      <c r="C941" s="50"/>
      <c r="D941" s="51"/>
      <c r="E941" s="51"/>
      <c r="F941" s="52"/>
    </row>
    <row r="942" spans="1:6" ht="13.2">
      <c r="A942" s="49"/>
      <c r="B942" s="50"/>
      <c r="C942" s="50"/>
      <c r="D942" s="51"/>
      <c r="E942" s="51"/>
      <c r="F942" s="52"/>
    </row>
    <row r="943" spans="1:6" ht="13.2">
      <c r="A943" s="49"/>
      <c r="B943" s="50"/>
      <c r="C943" s="50"/>
      <c r="D943" s="51"/>
      <c r="E943" s="51"/>
      <c r="F943" s="52"/>
    </row>
    <row r="944" spans="1:6" ht="13.2">
      <c r="A944" s="49"/>
      <c r="B944" s="50"/>
      <c r="C944" s="50"/>
      <c r="D944" s="51"/>
      <c r="E944" s="51"/>
      <c r="F944" s="52"/>
    </row>
    <row r="945" spans="1:6" ht="13.2">
      <c r="A945" s="49"/>
      <c r="B945" s="50"/>
      <c r="C945" s="50"/>
      <c r="D945" s="51"/>
      <c r="E945" s="51"/>
      <c r="F945" s="52"/>
    </row>
    <row r="946" spans="1:6" ht="13.2">
      <c r="A946" s="49"/>
      <c r="B946" s="50"/>
      <c r="C946" s="50"/>
      <c r="D946" s="51"/>
      <c r="E946" s="51"/>
      <c r="F946" s="52"/>
    </row>
    <row r="947" spans="1:6" ht="13.2">
      <c r="A947" s="49"/>
      <c r="B947" s="50"/>
      <c r="C947" s="50"/>
      <c r="D947" s="51"/>
      <c r="E947" s="51"/>
      <c r="F947" s="52"/>
    </row>
    <row r="948" spans="1:6" ht="13.2">
      <c r="A948" s="49"/>
      <c r="B948" s="50"/>
      <c r="C948" s="50"/>
      <c r="D948" s="51"/>
      <c r="E948" s="51"/>
      <c r="F948" s="52"/>
    </row>
    <row r="949" spans="1:6" ht="13.2">
      <c r="A949" s="49"/>
      <c r="B949" s="50"/>
      <c r="C949" s="50"/>
      <c r="D949" s="51"/>
      <c r="E949" s="51"/>
      <c r="F949" s="52"/>
    </row>
    <row r="950" spans="1:6" ht="13.2">
      <c r="A950" s="49"/>
      <c r="B950" s="50"/>
      <c r="C950" s="50"/>
      <c r="D950" s="51"/>
      <c r="E950" s="51"/>
      <c r="F950" s="52"/>
    </row>
    <row r="951" spans="1:6" ht="13.2">
      <c r="A951" s="49"/>
      <c r="B951" s="50"/>
      <c r="C951" s="50"/>
      <c r="D951" s="51"/>
      <c r="E951" s="51"/>
      <c r="F951" s="52"/>
    </row>
    <row r="952" spans="1:6" ht="13.2">
      <c r="A952" s="49"/>
      <c r="B952" s="50"/>
      <c r="C952" s="50"/>
      <c r="D952" s="51"/>
      <c r="E952" s="51"/>
      <c r="F952" s="52"/>
    </row>
    <row r="953" spans="1:6" ht="13.2">
      <c r="A953" s="49"/>
      <c r="B953" s="50"/>
      <c r="C953" s="50"/>
      <c r="D953" s="51"/>
      <c r="E953" s="51"/>
      <c r="F953" s="52"/>
    </row>
    <row r="954" spans="1:6" ht="13.2">
      <c r="A954" s="49"/>
      <c r="B954" s="50"/>
      <c r="C954" s="50"/>
      <c r="D954" s="51"/>
      <c r="E954" s="51"/>
      <c r="F954" s="52"/>
    </row>
    <row r="955" spans="1:6" ht="13.2">
      <c r="A955" s="49"/>
      <c r="B955" s="50"/>
      <c r="C955" s="50"/>
      <c r="D955" s="51"/>
      <c r="E955" s="51"/>
      <c r="F955" s="52"/>
    </row>
    <row r="956" spans="1:6" ht="13.2">
      <c r="A956" s="49"/>
      <c r="B956" s="50"/>
      <c r="C956" s="50"/>
      <c r="D956" s="51"/>
      <c r="E956" s="51"/>
      <c r="F956" s="52"/>
    </row>
    <row r="957" spans="1:6" ht="13.2">
      <c r="A957" s="49"/>
      <c r="B957" s="50"/>
      <c r="C957" s="50"/>
      <c r="D957" s="51"/>
      <c r="E957" s="51"/>
      <c r="F957" s="52"/>
    </row>
    <row r="958" spans="1:6" ht="13.2">
      <c r="A958" s="49"/>
      <c r="B958" s="50"/>
      <c r="C958" s="50"/>
      <c r="D958" s="51"/>
      <c r="E958" s="51"/>
      <c r="F958" s="52"/>
    </row>
    <row r="959" spans="1:6" ht="13.2">
      <c r="A959" s="49"/>
      <c r="B959" s="50"/>
      <c r="C959" s="50"/>
      <c r="D959" s="51"/>
      <c r="E959" s="51"/>
      <c r="F959" s="52"/>
    </row>
    <row r="960" spans="1:6" ht="13.2">
      <c r="A960" s="49"/>
      <c r="B960" s="50"/>
      <c r="C960" s="50"/>
      <c r="D960" s="51"/>
      <c r="E960" s="51"/>
      <c r="F960" s="52"/>
    </row>
    <row r="961" spans="1:6" ht="13.2">
      <c r="A961" s="49"/>
      <c r="B961" s="50"/>
      <c r="C961" s="50"/>
      <c r="D961" s="51"/>
      <c r="E961" s="51"/>
      <c r="F961" s="52"/>
    </row>
    <row r="962" spans="1:6" ht="13.2">
      <c r="A962" s="49"/>
      <c r="B962" s="50"/>
      <c r="C962" s="50"/>
      <c r="D962" s="51"/>
      <c r="E962" s="51"/>
      <c r="F962" s="52"/>
    </row>
    <row r="963" spans="1:6" ht="13.2">
      <c r="A963" s="49"/>
      <c r="B963" s="50"/>
      <c r="C963" s="50"/>
      <c r="D963" s="51"/>
      <c r="E963" s="51"/>
      <c r="F963" s="52"/>
    </row>
    <row r="964" spans="1:6" ht="13.2">
      <c r="A964" s="49"/>
      <c r="B964" s="50"/>
      <c r="C964" s="50"/>
      <c r="D964" s="51"/>
      <c r="E964" s="51"/>
      <c r="F964" s="52"/>
    </row>
    <row r="965" spans="1:6" ht="13.2">
      <c r="A965" s="49"/>
      <c r="B965" s="50"/>
      <c r="C965" s="50"/>
      <c r="D965" s="51"/>
      <c r="E965" s="51"/>
      <c r="F965" s="52"/>
    </row>
    <row r="966" spans="1:6" ht="13.2">
      <c r="A966" s="49"/>
      <c r="B966" s="50"/>
      <c r="C966" s="50"/>
      <c r="D966" s="51"/>
      <c r="E966" s="51"/>
      <c r="F966" s="52"/>
    </row>
    <row r="967" spans="1:6" ht="13.2">
      <c r="A967" s="49"/>
      <c r="B967" s="50"/>
      <c r="C967" s="50"/>
      <c r="D967" s="51"/>
      <c r="E967" s="51"/>
      <c r="F967" s="52"/>
    </row>
    <row r="968" spans="1:6" ht="13.2">
      <c r="A968" s="49"/>
      <c r="B968" s="50"/>
      <c r="C968" s="50"/>
      <c r="D968" s="51"/>
      <c r="E968" s="51"/>
      <c r="F968" s="52"/>
    </row>
    <row r="969" spans="1:6" ht="13.2">
      <c r="A969" s="49"/>
      <c r="B969" s="50"/>
      <c r="C969" s="50"/>
      <c r="D969" s="51"/>
      <c r="E969" s="51"/>
      <c r="F969" s="52"/>
    </row>
    <row r="970" spans="1:6" ht="13.2">
      <c r="A970" s="49"/>
      <c r="B970" s="50"/>
      <c r="C970" s="50"/>
      <c r="D970" s="51"/>
      <c r="E970" s="51"/>
      <c r="F970" s="52"/>
    </row>
    <row r="971" spans="1:6" ht="13.2">
      <c r="A971" s="49"/>
      <c r="B971" s="50"/>
      <c r="C971" s="50"/>
      <c r="D971" s="51"/>
      <c r="E971" s="51"/>
      <c r="F971" s="52"/>
    </row>
    <row r="972" spans="1:6" ht="13.2">
      <c r="A972" s="49"/>
      <c r="B972" s="50"/>
      <c r="C972" s="50"/>
      <c r="D972" s="51"/>
      <c r="E972" s="51"/>
      <c r="F972" s="52"/>
    </row>
    <row r="973" spans="1:6" ht="13.2">
      <c r="A973" s="49"/>
      <c r="B973" s="50"/>
      <c r="C973" s="50"/>
      <c r="D973" s="51"/>
      <c r="E973" s="51"/>
      <c r="F973" s="52"/>
    </row>
    <row r="974" spans="1:6" ht="13.2">
      <c r="A974" s="49"/>
      <c r="B974" s="50"/>
      <c r="C974" s="50"/>
      <c r="D974" s="51"/>
      <c r="E974" s="51"/>
      <c r="F974" s="52"/>
    </row>
    <row r="975" spans="1:6" ht="13.2">
      <c r="A975" s="49"/>
      <c r="B975" s="50"/>
      <c r="C975" s="50"/>
      <c r="D975" s="51"/>
      <c r="E975" s="51"/>
      <c r="F975" s="52"/>
    </row>
    <row r="976" spans="1:6" ht="13.2">
      <c r="A976" s="49"/>
      <c r="B976" s="50"/>
      <c r="C976" s="50"/>
      <c r="D976" s="51"/>
      <c r="E976" s="51"/>
      <c r="F976" s="52"/>
    </row>
    <row r="977" spans="1:6" ht="13.2">
      <c r="A977" s="49"/>
      <c r="B977" s="50"/>
      <c r="C977" s="50"/>
      <c r="D977" s="51"/>
      <c r="E977" s="51"/>
      <c r="F977" s="52"/>
    </row>
    <row r="978" spans="1:6" ht="13.2">
      <c r="A978" s="49"/>
      <c r="B978" s="50"/>
      <c r="C978" s="50"/>
      <c r="D978" s="51"/>
      <c r="E978" s="51"/>
      <c r="F978" s="52"/>
    </row>
    <row r="979" spans="1:6" ht="13.2">
      <c r="A979" s="49"/>
      <c r="B979" s="50"/>
      <c r="C979" s="50"/>
      <c r="D979" s="51"/>
      <c r="E979" s="51"/>
      <c r="F979" s="52"/>
    </row>
    <row r="980" spans="1:6" ht="13.2">
      <c r="A980" s="49"/>
      <c r="B980" s="50"/>
      <c r="C980" s="50"/>
      <c r="D980" s="51"/>
      <c r="E980" s="51"/>
      <c r="F980" s="52"/>
    </row>
    <row r="981" spans="1:6" ht="13.2">
      <c r="A981" s="49"/>
      <c r="B981" s="50"/>
      <c r="C981" s="50"/>
      <c r="D981" s="51"/>
      <c r="E981" s="51"/>
      <c r="F981" s="52"/>
    </row>
    <row r="982" spans="1:6" ht="13.2">
      <c r="A982" s="49"/>
      <c r="B982" s="50"/>
      <c r="C982" s="50"/>
      <c r="D982" s="51"/>
      <c r="E982" s="51"/>
      <c r="F982" s="52"/>
    </row>
    <row r="983" spans="1:6" ht="13.2">
      <c r="A983" s="49"/>
      <c r="B983" s="50"/>
      <c r="C983" s="50"/>
      <c r="D983" s="51"/>
      <c r="E983" s="51"/>
      <c r="F983" s="52"/>
    </row>
    <row r="984" spans="1:6" ht="13.2">
      <c r="A984" s="49"/>
      <c r="B984" s="50"/>
      <c r="C984" s="50"/>
      <c r="D984" s="51"/>
      <c r="E984" s="51"/>
      <c r="F984" s="52"/>
    </row>
    <row r="985" spans="1:6" ht="13.2">
      <c r="A985" s="49"/>
      <c r="B985" s="50"/>
      <c r="C985" s="50"/>
      <c r="D985" s="51"/>
      <c r="E985" s="51"/>
      <c r="F985" s="52"/>
    </row>
    <row r="986" spans="1:6" ht="13.2">
      <c r="A986" s="49"/>
      <c r="B986" s="50"/>
      <c r="C986" s="50"/>
      <c r="D986" s="51"/>
      <c r="E986" s="51"/>
      <c r="F986" s="52"/>
    </row>
    <row r="987" spans="1:6" ht="13.2">
      <c r="A987" s="49"/>
      <c r="B987" s="50"/>
      <c r="C987" s="50"/>
      <c r="D987" s="51"/>
      <c r="E987" s="51"/>
      <c r="F987" s="52"/>
    </row>
    <row r="988" spans="1:6" ht="13.2">
      <c r="A988" s="49"/>
      <c r="B988" s="50"/>
      <c r="C988" s="50"/>
      <c r="D988" s="51"/>
      <c r="E988" s="51"/>
      <c r="F988" s="52"/>
    </row>
    <row r="989" spans="1:6" ht="13.2">
      <c r="A989" s="49"/>
      <c r="B989" s="50"/>
      <c r="C989" s="50"/>
      <c r="D989" s="51"/>
      <c r="E989" s="51"/>
      <c r="F989" s="52"/>
    </row>
    <row r="990" spans="1:6" ht="13.2">
      <c r="A990" s="49"/>
      <c r="B990" s="50"/>
      <c r="C990" s="50"/>
      <c r="D990" s="51"/>
      <c r="E990" s="51"/>
      <c r="F990" s="52"/>
    </row>
    <row r="991" spans="1:6" ht="13.2">
      <c r="A991" s="49"/>
      <c r="B991" s="50"/>
      <c r="C991" s="50"/>
      <c r="D991" s="51"/>
      <c r="E991" s="51"/>
      <c r="F991" s="52"/>
    </row>
    <row r="992" spans="1:6" ht="13.2">
      <c r="A992" s="49"/>
      <c r="B992" s="50"/>
      <c r="C992" s="50"/>
      <c r="D992" s="51"/>
      <c r="E992" s="51"/>
      <c r="F992" s="52"/>
    </row>
    <row r="993" spans="1:6" ht="13.2">
      <c r="A993" s="49"/>
      <c r="B993" s="50"/>
      <c r="C993" s="50"/>
      <c r="D993" s="51"/>
      <c r="E993" s="51"/>
      <c r="F993" s="52"/>
    </row>
    <row r="994" spans="1:6" ht="13.2">
      <c r="A994" s="49"/>
      <c r="B994" s="50"/>
      <c r="C994" s="50"/>
      <c r="D994" s="51"/>
      <c r="E994" s="51"/>
      <c r="F994" s="52"/>
    </row>
    <row r="995" spans="1:6" ht="13.2">
      <c r="A995" s="49"/>
      <c r="B995" s="50"/>
      <c r="C995" s="50"/>
      <c r="D995" s="51"/>
      <c r="E995" s="51"/>
      <c r="F995" s="52"/>
    </row>
    <row r="996" spans="1:6" ht="13.2">
      <c r="A996" s="49"/>
      <c r="B996" s="50"/>
      <c r="C996" s="50"/>
      <c r="D996" s="51"/>
      <c r="E996" s="51"/>
      <c r="F996" s="52"/>
    </row>
    <row r="997" spans="1:6" ht="13.2">
      <c r="A997" s="49"/>
      <c r="B997" s="50"/>
      <c r="C997" s="50"/>
      <c r="D997" s="51"/>
      <c r="E997" s="51"/>
      <c r="F997" s="52"/>
    </row>
    <row r="998" spans="1:6" ht="13.2">
      <c r="A998" s="49"/>
      <c r="B998" s="50"/>
      <c r="C998" s="50"/>
      <c r="D998" s="51"/>
      <c r="E998" s="51"/>
      <c r="F998" s="52"/>
    </row>
    <row r="999" spans="1:6" ht="13.2">
      <c r="A999" s="49"/>
      <c r="B999" s="50"/>
      <c r="C999" s="50"/>
      <c r="D999" s="51"/>
      <c r="E999" s="51"/>
      <c r="F999" s="52"/>
    </row>
    <row r="1000" spans="1:6" ht="13.2">
      <c r="A1000" s="49"/>
      <c r="B1000" s="50"/>
      <c r="C1000" s="50"/>
      <c r="D1000" s="51"/>
      <c r="E1000" s="51"/>
      <c r="F1000" s="52"/>
    </row>
    <row r="1001" spans="1:6" ht="13.2">
      <c r="A1001" s="49"/>
      <c r="B1001" s="50"/>
      <c r="C1001" s="50"/>
      <c r="D1001" s="51"/>
      <c r="E1001" s="51"/>
      <c r="F1001" s="52"/>
    </row>
    <row r="1002" spans="1:6" ht="13.2">
      <c r="A1002" s="49"/>
      <c r="B1002" s="50"/>
      <c r="C1002" s="50"/>
      <c r="D1002" s="51"/>
      <c r="E1002" s="51"/>
      <c r="F1002" s="52"/>
    </row>
    <row r="1003" spans="1:6" ht="13.2">
      <c r="A1003" s="49"/>
      <c r="B1003" s="50"/>
      <c r="C1003" s="50"/>
      <c r="D1003" s="51"/>
      <c r="E1003" s="51"/>
      <c r="F1003" s="52"/>
    </row>
    <row r="1004" spans="1:6" ht="13.2">
      <c r="A1004" s="49"/>
      <c r="B1004" s="50"/>
      <c r="C1004" s="50"/>
      <c r="D1004" s="51"/>
      <c r="E1004" s="51"/>
      <c r="F1004" s="52"/>
    </row>
    <row r="1005" spans="1:6" ht="13.2">
      <c r="A1005" s="49"/>
      <c r="B1005" s="50"/>
      <c r="C1005" s="50"/>
      <c r="D1005" s="51"/>
      <c r="E1005" s="51"/>
      <c r="F1005" s="52"/>
    </row>
  </sheetData>
  <mergeCells count="8">
    <mergeCell ref="A24:A25"/>
    <mergeCell ref="F24:F25"/>
    <mergeCell ref="A6:A13"/>
    <mergeCell ref="F6:F13"/>
    <mergeCell ref="G6:G13"/>
    <mergeCell ref="H6:H13"/>
    <mergeCell ref="A14:A16"/>
    <mergeCell ref="F14:F1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45"/>
  <sheetViews>
    <sheetView tabSelected="1" workbookViewId="0">
      <selection activeCell="G26" sqref="G26"/>
    </sheetView>
  </sheetViews>
  <sheetFormatPr defaultColWidth="12.6640625" defaultRowHeight="15.75" customHeight="1"/>
  <cols>
    <col min="1" max="1" width="18.88671875" customWidth="1"/>
    <col min="2" max="2" width="39.33203125" customWidth="1"/>
    <col min="3" max="3" width="17.33203125" customWidth="1"/>
    <col min="6" max="6" width="18.33203125" customWidth="1"/>
    <col min="7" max="7" width="47.6640625" customWidth="1"/>
    <col min="8" max="8" width="14.21875" customWidth="1"/>
    <col min="9" max="9" width="17.77734375" customWidth="1"/>
    <col min="10" max="10" width="15.21875" bestFit="1" customWidth="1"/>
    <col min="11" max="11" width="7.6640625" bestFit="1" customWidth="1"/>
    <col min="12" max="12" width="10" bestFit="1" customWidth="1"/>
    <col min="15" max="15" width="20.109375" customWidth="1"/>
    <col min="16" max="16" width="47.6640625" customWidth="1"/>
  </cols>
  <sheetData>
    <row r="1" spans="1:20">
      <c r="A1" s="230" t="s">
        <v>391</v>
      </c>
      <c r="B1" s="222"/>
      <c r="C1" s="222"/>
      <c r="D1" s="222"/>
      <c r="F1" s="230" t="s">
        <v>393</v>
      </c>
      <c r="G1" s="222"/>
      <c r="H1" s="222"/>
      <c r="I1" s="222"/>
    </row>
    <row r="2" spans="1:20">
      <c r="A2" s="240" t="s">
        <v>6</v>
      </c>
      <c r="B2" s="240" t="s">
        <v>8</v>
      </c>
      <c r="C2" s="240" t="s">
        <v>3</v>
      </c>
      <c r="D2" s="241" t="s">
        <v>399</v>
      </c>
      <c r="F2" s="240" t="s">
        <v>7</v>
      </c>
      <c r="G2" s="240" t="s">
        <v>8</v>
      </c>
      <c r="H2" s="240" t="s">
        <v>0</v>
      </c>
      <c r="I2" s="241" t="s">
        <v>418</v>
      </c>
      <c r="J2" s="54" t="s">
        <v>42</v>
      </c>
      <c r="K2" s="54" t="s">
        <v>419</v>
      </c>
      <c r="L2" s="54" t="s">
        <v>420</v>
      </c>
      <c r="O2" s="240" t="s">
        <v>7</v>
      </c>
      <c r="P2" s="240" t="s">
        <v>8</v>
      </c>
      <c r="Q2" s="240" t="s">
        <v>0</v>
      </c>
      <c r="R2" s="241" t="s">
        <v>418</v>
      </c>
    </row>
    <row r="3" spans="1:20">
      <c r="A3" s="242" t="s">
        <v>287</v>
      </c>
      <c r="B3" s="242" t="s">
        <v>288</v>
      </c>
      <c r="C3" s="242">
        <v>98064787</v>
      </c>
      <c r="D3" s="243">
        <v>1</v>
      </c>
      <c r="F3" s="242" t="s">
        <v>287</v>
      </c>
      <c r="G3" s="242" t="s">
        <v>288</v>
      </c>
      <c r="H3" s="245"/>
      <c r="I3" s="243">
        <v>1</v>
      </c>
      <c r="O3" s="242" t="s">
        <v>287</v>
      </c>
      <c r="P3" s="242" t="s">
        <v>288</v>
      </c>
      <c r="Q3" s="242">
        <v>2851</v>
      </c>
      <c r="R3" s="243">
        <v>1</v>
      </c>
      <c r="S3" s="61">
        <f t="shared" ref="S3:S16" si="0">VLOOKUP(O3,Old_Inventory,10,FALSE)</f>
        <v>35.4</v>
      </c>
      <c r="T3" s="54">
        <f t="shared" ref="T3:T92" si="1">S3*R3</f>
        <v>35.4</v>
      </c>
    </row>
    <row r="4" spans="1:20">
      <c r="A4" s="244"/>
      <c r="B4" s="242" t="s">
        <v>431</v>
      </c>
      <c r="C4" s="245"/>
      <c r="D4" s="243">
        <v>1</v>
      </c>
      <c r="F4" s="242" t="s">
        <v>378</v>
      </c>
      <c r="G4" s="242" t="s">
        <v>379</v>
      </c>
      <c r="H4" s="245"/>
      <c r="I4" s="243">
        <v>1</v>
      </c>
      <c r="J4" s="62">
        <f t="shared" ref="J4:J35" si="2">VLOOKUP(F4,Old,8,FALSE)</f>
        <v>2</v>
      </c>
      <c r="K4" s="62">
        <f t="shared" ref="K4:K35" si="3">VLOOKUP(F4,Old,4,FALSE)</f>
        <v>1</v>
      </c>
      <c r="L4" s="54" t="str">
        <f t="shared" ref="L4:L130" si="4">IF(J4&gt;=K4,"Enough","Order")</f>
        <v>Enough</v>
      </c>
      <c r="O4" s="244"/>
      <c r="P4" s="242" t="s">
        <v>431</v>
      </c>
      <c r="Q4" s="245"/>
      <c r="R4" s="243">
        <v>1</v>
      </c>
      <c r="S4" s="54" t="e">
        <f t="shared" si="0"/>
        <v>#N/A</v>
      </c>
      <c r="T4" s="54" t="e">
        <f t="shared" si="1"/>
        <v>#N/A</v>
      </c>
    </row>
    <row r="5" spans="1:20">
      <c r="A5" s="242" t="s">
        <v>326</v>
      </c>
      <c r="B5" s="242" t="s">
        <v>380</v>
      </c>
      <c r="C5" s="242">
        <v>98073731</v>
      </c>
      <c r="D5" s="243">
        <v>2</v>
      </c>
      <c r="F5" s="242" t="s">
        <v>326</v>
      </c>
      <c r="G5" s="242" t="s">
        <v>380</v>
      </c>
      <c r="H5" s="245"/>
      <c r="I5" s="243">
        <v>1</v>
      </c>
      <c r="J5" s="62">
        <f t="shared" si="2"/>
        <v>2</v>
      </c>
      <c r="K5" s="62">
        <f t="shared" si="3"/>
        <v>1</v>
      </c>
      <c r="L5" s="54" t="str">
        <f t="shared" si="4"/>
        <v>Enough</v>
      </c>
      <c r="O5" s="242" t="s">
        <v>378</v>
      </c>
      <c r="P5" s="242" t="s">
        <v>379</v>
      </c>
      <c r="Q5" s="242">
        <v>4212</v>
      </c>
      <c r="R5" s="243">
        <v>1</v>
      </c>
      <c r="S5" s="61">
        <f t="shared" si="0"/>
        <v>166.4</v>
      </c>
      <c r="T5" s="54">
        <f t="shared" si="1"/>
        <v>166.4</v>
      </c>
    </row>
    <row r="6" spans="1:20">
      <c r="A6" s="244"/>
      <c r="B6" s="242" t="s">
        <v>438</v>
      </c>
      <c r="C6" s="245"/>
      <c r="D6" s="243">
        <v>2</v>
      </c>
      <c r="F6" s="242" t="s">
        <v>293</v>
      </c>
      <c r="G6" s="242" t="s">
        <v>382</v>
      </c>
      <c r="H6" s="245"/>
      <c r="I6" s="243">
        <v>1</v>
      </c>
      <c r="J6" s="54">
        <f t="shared" si="2"/>
        <v>2</v>
      </c>
      <c r="K6" s="54">
        <f t="shared" si="3"/>
        <v>1</v>
      </c>
      <c r="L6" s="54" t="str">
        <f t="shared" si="4"/>
        <v>Enough</v>
      </c>
      <c r="O6" s="244"/>
      <c r="P6" s="242" t="s">
        <v>436</v>
      </c>
      <c r="Q6" s="245"/>
      <c r="R6" s="243">
        <v>1</v>
      </c>
      <c r="S6" s="54" t="e">
        <f t="shared" si="0"/>
        <v>#N/A</v>
      </c>
      <c r="T6" s="54" t="e">
        <f t="shared" si="1"/>
        <v>#N/A</v>
      </c>
    </row>
    <row r="7" spans="1:20">
      <c r="A7" s="242" t="s">
        <v>293</v>
      </c>
      <c r="B7" s="242" t="s">
        <v>382</v>
      </c>
      <c r="C7" s="242">
        <v>98074590</v>
      </c>
      <c r="D7" s="243">
        <v>1</v>
      </c>
      <c r="F7" s="242" t="s">
        <v>95</v>
      </c>
      <c r="G7" s="242" t="s">
        <v>451</v>
      </c>
      <c r="H7" s="245"/>
      <c r="I7" s="243">
        <v>8</v>
      </c>
      <c r="J7" s="62">
        <f t="shared" si="2"/>
        <v>22</v>
      </c>
      <c r="K7" s="62">
        <f t="shared" si="3"/>
        <v>10</v>
      </c>
      <c r="L7" s="54" t="str">
        <f t="shared" si="4"/>
        <v>Enough</v>
      </c>
      <c r="O7" s="242" t="s">
        <v>326</v>
      </c>
      <c r="P7" s="242" t="s">
        <v>380</v>
      </c>
      <c r="Q7" s="242">
        <v>3182</v>
      </c>
      <c r="R7" s="243">
        <v>1</v>
      </c>
      <c r="S7" s="61">
        <f t="shared" si="0"/>
        <v>166.4</v>
      </c>
      <c r="T7" s="54">
        <f t="shared" si="1"/>
        <v>166.4</v>
      </c>
    </row>
    <row r="8" spans="1:20">
      <c r="A8" s="244"/>
      <c r="B8" s="244"/>
      <c r="C8" s="246">
        <v>98077755</v>
      </c>
      <c r="D8" s="247">
        <v>1</v>
      </c>
      <c r="F8" s="242" t="s">
        <v>456</v>
      </c>
      <c r="G8" s="242" t="s">
        <v>476</v>
      </c>
      <c r="H8" s="245"/>
      <c r="I8" s="243">
        <v>2</v>
      </c>
      <c r="J8" s="54">
        <f t="shared" si="2"/>
        <v>7</v>
      </c>
      <c r="K8" s="54">
        <f t="shared" si="3"/>
        <v>0</v>
      </c>
      <c r="L8" s="54" t="str">
        <f t="shared" si="4"/>
        <v>Enough</v>
      </c>
      <c r="O8" s="244"/>
      <c r="P8" s="242" t="s">
        <v>438</v>
      </c>
      <c r="Q8" s="245"/>
      <c r="R8" s="243">
        <v>1</v>
      </c>
      <c r="S8" s="54" t="e">
        <f t="shared" si="0"/>
        <v>#N/A</v>
      </c>
      <c r="T8" s="54" t="e">
        <f t="shared" si="1"/>
        <v>#N/A</v>
      </c>
    </row>
    <row r="9" spans="1:20">
      <c r="A9" s="244"/>
      <c r="B9" s="242" t="s">
        <v>446</v>
      </c>
      <c r="C9" s="245"/>
      <c r="D9" s="243">
        <v>2</v>
      </c>
      <c r="F9" s="242" t="s">
        <v>44</v>
      </c>
      <c r="G9" s="242" t="s">
        <v>1410</v>
      </c>
      <c r="H9" s="245"/>
      <c r="I9" s="243">
        <v>38</v>
      </c>
      <c r="J9" s="62">
        <f t="shared" si="2"/>
        <v>9</v>
      </c>
      <c r="K9" s="62">
        <f t="shared" si="3"/>
        <v>5</v>
      </c>
      <c r="L9" s="54" t="str">
        <f t="shared" si="4"/>
        <v>Enough</v>
      </c>
      <c r="O9" s="242" t="s">
        <v>293</v>
      </c>
      <c r="P9" s="242" t="s">
        <v>382</v>
      </c>
      <c r="Q9" s="242">
        <v>3232</v>
      </c>
      <c r="R9" s="243">
        <v>1</v>
      </c>
      <c r="S9" s="61">
        <f t="shared" si="0"/>
        <v>640</v>
      </c>
      <c r="T9" s="54">
        <f t="shared" si="1"/>
        <v>640</v>
      </c>
    </row>
    <row r="10" spans="1:20">
      <c r="A10" s="242" t="s">
        <v>368</v>
      </c>
      <c r="B10" s="242" t="s">
        <v>430</v>
      </c>
      <c r="C10" s="242">
        <v>98072495</v>
      </c>
      <c r="D10" s="243">
        <v>1</v>
      </c>
      <c r="F10" s="242" t="s">
        <v>56</v>
      </c>
      <c r="G10" s="242" t="s">
        <v>1411</v>
      </c>
      <c r="H10" s="245"/>
      <c r="I10" s="243">
        <v>38</v>
      </c>
      <c r="J10" s="54">
        <f t="shared" si="2"/>
        <v>9</v>
      </c>
      <c r="K10" s="54">
        <f t="shared" si="3"/>
        <v>5</v>
      </c>
      <c r="L10" s="54" t="str">
        <f t="shared" si="4"/>
        <v>Enough</v>
      </c>
      <c r="O10" s="244"/>
      <c r="P10" s="242" t="s">
        <v>446</v>
      </c>
      <c r="Q10" s="245"/>
      <c r="R10" s="243">
        <v>1</v>
      </c>
      <c r="S10" s="54" t="e">
        <f t="shared" si="0"/>
        <v>#N/A</v>
      </c>
      <c r="T10" s="54" t="e">
        <f t="shared" si="1"/>
        <v>#N/A</v>
      </c>
    </row>
    <row r="11" spans="1:20">
      <c r="A11" s="244"/>
      <c r="B11" s="242" t="s">
        <v>455</v>
      </c>
      <c r="C11" s="245"/>
      <c r="D11" s="243">
        <v>1</v>
      </c>
      <c r="F11" s="242" t="s">
        <v>61</v>
      </c>
      <c r="G11" s="242" t="s">
        <v>1412</v>
      </c>
      <c r="H11" s="245"/>
      <c r="I11" s="243">
        <v>38</v>
      </c>
      <c r="J11" s="62">
        <f t="shared" si="2"/>
        <v>9</v>
      </c>
      <c r="K11" s="62">
        <f t="shared" si="3"/>
        <v>5</v>
      </c>
      <c r="L11" s="54" t="str">
        <f t="shared" si="4"/>
        <v>Enough</v>
      </c>
      <c r="O11" s="242" t="s">
        <v>95</v>
      </c>
      <c r="P11" s="242" t="s">
        <v>451</v>
      </c>
      <c r="Q11" s="242">
        <v>2639</v>
      </c>
      <c r="R11" s="243">
        <v>1</v>
      </c>
      <c r="S11" s="61">
        <f t="shared" si="0"/>
        <v>29.5</v>
      </c>
      <c r="T11" s="54">
        <f t="shared" si="1"/>
        <v>29.5</v>
      </c>
    </row>
    <row r="12" spans="1:20">
      <c r="A12" s="242" t="s">
        <v>367</v>
      </c>
      <c r="B12" s="242" t="s">
        <v>439</v>
      </c>
      <c r="C12" s="242">
        <v>98072495</v>
      </c>
      <c r="D12" s="243">
        <v>1</v>
      </c>
      <c r="F12" s="242" t="s">
        <v>66</v>
      </c>
      <c r="G12" s="242" t="s">
        <v>1413</v>
      </c>
      <c r="H12" s="245"/>
      <c r="I12" s="243">
        <v>38</v>
      </c>
      <c r="J12" s="62">
        <f t="shared" si="2"/>
        <v>9</v>
      </c>
      <c r="K12" s="62">
        <f t="shared" si="3"/>
        <v>5</v>
      </c>
      <c r="L12" s="54" t="str">
        <f t="shared" si="4"/>
        <v>Enough</v>
      </c>
      <c r="O12" s="244"/>
      <c r="P12" s="244"/>
      <c r="Q12" s="246">
        <v>2853</v>
      </c>
      <c r="R12" s="247">
        <v>1</v>
      </c>
      <c r="S12" s="54" t="e">
        <f t="shared" si="0"/>
        <v>#N/A</v>
      </c>
      <c r="T12" s="54" t="e">
        <f t="shared" si="1"/>
        <v>#N/A</v>
      </c>
    </row>
    <row r="13" spans="1:20">
      <c r="A13" s="244"/>
      <c r="B13" s="242" t="s">
        <v>461</v>
      </c>
      <c r="C13" s="245"/>
      <c r="D13" s="243">
        <v>1</v>
      </c>
      <c r="F13" s="242" t="s">
        <v>73</v>
      </c>
      <c r="G13" s="242" t="s">
        <v>1414</v>
      </c>
      <c r="H13" s="245"/>
      <c r="I13" s="243">
        <v>38</v>
      </c>
      <c r="J13" s="62">
        <f t="shared" si="2"/>
        <v>9</v>
      </c>
      <c r="K13" s="62">
        <f t="shared" si="3"/>
        <v>5</v>
      </c>
      <c r="L13" s="54" t="str">
        <f t="shared" si="4"/>
        <v>Enough</v>
      </c>
      <c r="O13" s="244"/>
      <c r="P13" s="244"/>
      <c r="Q13" s="246">
        <v>2895</v>
      </c>
      <c r="R13" s="247">
        <v>1</v>
      </c>
      <c r="S13" s="54" t="e">
        <f t="shared" si="0"/>
        <v>#N/A</v>
      </c>
      <c r="T13" s="54" t="e">
        <f t="shared" si="1"/>
        <v>#N/A</v>
      </c>
    </row>
    <row r="14" spans="1:20">
      <c r="A14" s="242" t="s">
        <v>197</v>
      </c>
      <c r="B14" s="242" t="s">
        <v>448</v>
      </c>
      <c r="C14" s="242">
        <v>98086909</v>
      </c>
      <c r="D14" s="243">
        <v>100</v>
      </c>
      <c r="F14" s="242" t="s">
        <v>114</v>
      </c>
      <c r="G14" s="242" t="s">
        <v>506</v>
      </c>
      <c r="H14" s="245"/>
      <c r="I14" s="243">
        <v>23</v>
      </c>
      <c r="J14" s="62">
        <f t="shared" si="2"/>
        <v>12</v>
      </c>
      <c r="K14" s="62">
        <f t="shared" si="3"/>
        <v>4</v>
      </c>
      <c r="L14" s="54" t="str">
        <f t="shared" si="4"/>
        <v>Enough</v>
      </c>
      <c r="O14" s="244"/>
      <c r="P14" s="244"/>
      <c r="Q14" s="246">
        <v>2952</v>
      </c>
      <c r="R14" s="247">
        <v>1</v>
      </c>
      <c r="S14" s="54" t="e">
        <f t="shared" si="0"/>
        <v>#N/A</v>
      </c>
      <c r="T14" s="54" t="e">
        <f t="shared" si="1"/>
        <v>#N/A</v>
      </c>
    </row>
    <row r="15" spans="1:20">
      <c r="A15" s="244"/>
      <c r="B15" s="242" t="s">
        <v>467</v>
      </c>
      <c r="C15" s="245"/>
      <c r="D15" s="243">
        <v>100</v>
      </c>
      <c r="F15" s="242" t="s">
        <v>148</v>
      </c>
      <c r="G15" s="242" t="s">
        <v>1415</v>
      </c>
      <c r="H15" s="245"/>
      <c r="I15" s="243">
        <v>18</v>
      </c>
      <c r="J15" s="62">
        <f t="shared" si="2"/>
        <v>1</v>
      </c>
      <c r="K15" s="62">
        <f t="shared" si="3"/>
        <v>4</v>
      </c>
      <c r="L15" s="54" t="str">
        <f t="shared" si="4"/>
        <v>Order</v>
      </c>
      <c r="O15" s="244"/>
      <c r="P15" s="244"/>
      <c r="Q15" s="246">
        <v>3215</v>
      </c>
      <c r="R15" s="247">
        <v>1</v>
      </c>
      <c r="S15" s="54" t="e">
        <f t="shared" si="0"/>
        <v>#N/A</v>
      </c>
      <c r="T15" s="54" t="e">
        <f t="shared" si="1"/>
        <v>#N/A</v>
      </c>
    </row>
    <row r="16" spans="1:20">
      <c r="A16" s="242" t="s">
        <v>95</v>
      </c>
      <c r="B16" s="242" t="s">
        <v>451</v>
      </c>
      <c r="C16" s="242">
        <v>98063790</v>
      </c>
      <c r="D16" s="243">
        <v>10</v>
      </c>
      <c r="F16" s="242" t="s">
        <v>255</v>
      </c>
      <c r="G16" s="242" t="s">
        <v>503</v>
      </c>
      <c r="H16" s="245"/>
      <c r="I16" s="243">
        <v>7</v>
      </c>
      <c r="J16" s="62">
        <f t="shared" si="2"/>
        <v>3</v>
      </c>
      <c r="K16" s="62">
        <f t="shared" si="3"/>
        <v>2</v>
      </c>
      <c r="L16" s="54" t="str">
        <f t="shared" si="4"/>
        <v>Enough</v>
      </c>
      <c r="O16" s="244"/>
      <c r="P16" s="244"/>
      <c r="Q16" s="246">
        <v>4262</v>
      </c>
      <c r="R16" s="247">
        <v>1</v>
      </c>
      <c r="S16" s="54" t="e">
        <f t="shared" si="0"/>
        <v>#N/A</v>
      </c>
      <c r="T16" s="54" t="e">
        <f t="shared" si="1"/>
        <v>#N/A</v>
      </c>
    </row>
    <row r="17" spans="1:20">
      <c r="A17" s="244"/>
      <c r="B17" s="244"/>
      <c r="C17" s="246">
        <v>98090723</v>
      </c>
      <c r="D17" s="247">
        <v>10</v>
      </c>
      <c r="F17" s="242" t="s">
        <v>254</v>
      </c>
      <c r="G17" s="242" t="s">
        <v>520</v>
      </c>
      <c r="H17" s="245"/>
      <c r="I17" s="243">
        <v>6</v>
      </c>
      <c r="J17" s="62">
        <f t="shared" si="2"/>
        <v>3</v>
      </c>
      <c r="K17" s="62">
        <f t="shared" si="3"/>
        <v>2</v>
      </c>
      <c r="L17" s="54" t="str">
        <f t="shared" si="4"/>
        <v>Enough</v>
      </c>
      <c r="O17" s="244"/>
      <c r="P17" s="244"/>
      <c r="Q17" s="246">
        <v>4302</v>
      </c>
      <c r="R17" s="247">
        <v>1</v>
      </c>
      <c r="S17" s="54">
        <v>476</v>
      </c>
      <c r="T17" s="54">
        <f t="shared" si="1"/>
        <v>476</v>
      </c>
    </row>
    <row r="18" spans="1:20">
      <c r="A18" s="244"/>
      <c r="B18" s="244"/>
      <c r="C18" s="246">
        <v>98090724</v>
      </c>
      <c r="D18" s="247">
        <v>10</v>
      </c>
      <c r="F18" s="242" t="s">
        <v>253</v>
      </c>
      <c r="G18" s="242" t="s">
        <v>544</v>
      </c>
      <c r="H18" s="245"/>
      <c r="I18" s="243">
        <v>6</v>
      </c>
      <c r="J18" s="62">
        <f t="shared" si="2"/>
        <v>3</v>
      </c>
      <c r="K18" s="62">
        <f t="shared" si="3"/>
        <v>2</v>
      </c>
      <c r="L18" s="54" t="str">
        <f t="shared" si="4"/>
        <v>Enough</v>
      </c>
      <c r="O18" s="244"/>
      <c r="P18" s="244"/>
      <c r="Q18" s="246" t="s">
        <v>371</v>
      </c>
      <c r="R18" s="247">
        <v>1</v>
      </c>
      <c r="S18" s="54" t="e">
        <f t="shared" ref="S18:S36" si="5">VLOOKUP(O18,Old_Inventory,10,FALSE)</f>
        <v>#N/A</v>
      </c>
      <c r="T18" s="54" t="e">
        <f t="shared" si="1"/>
        <v>#N/A</v>
      </c>
    </row>
    <row r="19" spans="1:20">
      <c r="A19" s="244"/>
      <c r="B19" s="242" t="s">
        <v>449</v>
      </c>
      <c r="C19" s="245"/>
      <c r="D19" s="243">
        <v>30</v>
      </c>
      <c r="F19" s="242" t="s">
        <v>157</v>
      </c>
      <c r="G19" s="242" t="s">
        <v>553</v>
      </c>
      <c r="H19" s="245"/>
      <c r="I19" s="243">
        <v>10</v>
      </c>
      <c r="J19" s="62">
        <f t="shared" si="2"/>
        <v>1</v>
      </c>
      <c r="K19" s="62">
        <f t="shared" si="3"/>
        <v>2</v>
      </c>
      <c r="L19" s="54" t="str">
        <f t="shared" si="4"/>
        <v>Order</v>
      </c>
      <c r="O19" s="244"/>
      <c r="P19" s="242" t="s">
        <v>449</v>
      </c>
      <c r="Q19" s="245"/>
      <c r="R19" s="243">
        <v>8</v>
      </c>
      <c r="S19" s="54" t="e">
        <f t="shared" si="5"/>
        <v>#N/A</v>
      </c>
      <c r="T19" s="54" t="e">
        <f t="shared" si="1"/>
        <v>#N/A</v>
      </c>
    </row>
    <row r="20" spans="1:20">
      <c r="A20" s="242" t="s">
        <v>478</v>
      </c>
      <c r="B20" s="242" t="s">
        <v>479</v>
      </c>
      <c r="C20" s="242">
        <v>98067317</v>
      </c>
      <c r="D20" s="243">
        <v>1</v>
      </c>
      <c r="F20" s="242" t="s">
        <v>82</v>
      </c>
      <c r="G20" s="242" t="s">
        <v>562</v>
      </c>
      <c r="H20" s="245"/>
      <c r="I20" s="243">
        <v>82</v>
      </c>
      <c r="J20" s="62">
        <f t="shared" si="2"/>
        <v>8</v>
      </c>
      <c r="K20" s="62">
        <f t="shared" si="3"/>
        <v>10</v>
      </c>
      <c r="L20" s="54" t="str">
        <f t="shared" si="4"/>
        <v>Order</v>
      </c>
      <c r="O20" s="242" t="s">
        <v>456</v>
      </c>
      <c r="P20" s="242" t="s">
        <v>476</v>
      </c>
      <c r="Q20" s="242">
        <v>2413</v>
      </c>
      <c r="R20" s="243">
        <v>1</v>
      </c>
      <c r="S20" s="61">
        <f t="shared" si="5"/>
        <v>29.5</v>
      </c>
      <c r="T20" s="54">
        <f t="shared" si="1"/>
        <v>29.5</v>
      </c>
    </row>
    <row r="21" spans="1:20">
      <c r="A21" s="244"/>
      <c r="B21" s="242" t="s">
        <v>481</v>
      </c>
      <c r="C21" s="245"/>
      <c r="D21" s="243">
        <v>1</v>
      </c>
      <c r="F21" s="242" t="s">
        <v>81</v>
      </c>
      <c r="G21" s="242" t="s">
        <v>1584</v>
      </c>
      <c r="H21" s="245"/>
      <c r="I21" s="243">
        <v>87</v>
      </c>
      <c r="J21" s="62">
        <f t="shared" si="2"/>
        <v>5</v>
      </c>
      <c r="K21" s="62">
        <f t="shared" si="3"/>
        <v>10</v>
      </c>
      <c r="L21" s="54" t="str">
        <f t="shared" si="4"/>
        <v>Order</v>
      </c>
      <c r="O21" s="244"/>
      <c r="P21" s="244"/>
      <c r="Q21" s="246">
        <v>4136</v>
      </c>
      <c r="R21" s="247">
        <v>1</v>
      </c>
      <c r="S21" s="54" t="e">
        <f t="shared" si="5"/>
        <v>#N/A</v>
      </c>
      <c r="T21" s="54" t="e">
        <f t="shared" si="1"/>
        <v>#N/A</v>
      </c>
    </row>
    <row r="22" spans="1:20">
      <c r="A22" s="242" t="s">
        <v>486</v>
      </c>
      <c r="B22" s="242" t="s">
        <v>487</v>
      </c>
      <c r="C22" s="242">
        <v>98067317</v>
      </c>
      <c r="D22" s="243">
        <v>2</v>
      </c>
      <c r="F22" s="242" t="s">
        <v>80</v>
      </c>
      <c r="G22" s="242" t="s">
        <v>1594</v>
      </c>
      <c r="H22" s="245"/>
      <c r="I22" s="243">
        <v>68</v>
      </c>
      <c r="J22" s="62">
        <f t="shared" si="2"/>
        <v>9</v>
      </c>
      <c r="K22" s="62">
        <f t="shared" si="3"/>
        <v>10</v>
      </c>
      <c r="L22" s="54" t="str">
        <f t="shared" si="4"/>
        <v>Order</v>
      </c>
      <c r="O22" s="244"/>
      <c r="P22" s="242" t="s">
        <v>457</v>
      </c>
      <c r="Q22" s="245"/>
      <c r="R22" s="243">
        <v>2</v>
      </c>
      <c r="S22" s="54" t="e">
        <f t="shared" si="5"/>
        <v>#N/A</v>
      </c>
      <c r="T22" s="54" t="e">
        <f t="shared" si="1"/>
        <v>#N/A</v>
      </c>
    </row>
    <row r="23" spans="1:20">
      <c r="A23" s="244"/>
      <c r="B23" s="242" t="s">
        <v>490</v>
      </c>
      <c r="C23" s="245"/>
      <c r="D23" s="243">
        <v>2</v>
      </c>
      <c r="F23" s="242" t="s">
        <v>244</v>
      </c>
      <c r="G23" s="242" t="s">
        <v>495</v>
      </c>
      <c r="H23" s="245"/>
      <c r="I23" s="243">
        <v>5</v>
      </c>
      <c r="J23" s="62">
        <f t="shared" si="2"/>
        <v>0</v>
      </c>
      <c r="K23" s="62">
        <f t="shared" si="3"/>
        <v>1</v>
      </c>
      <c r="L23" s="54" t="str">
        <f t="shared" si="4"/>
        <v>Order</v>
      </c>
      <c r="O23" s="242" t="s">
        <v>44</v>
      </c>
      <c r="P23" s="242" t="s">
        <v>1410</v>
      </c>
      <c r="Q23" s="245"/>
      <c r="R23" s="243">
        <v>35</v>
      </c>
      <c r="S23" s="61">
        <f t="shared" si="5"/>
        <v>77</v>
      </c>
      <c r="T23" s="54">
        <f t="shared" si="1"/>
        <v>2695</v>
      </c>
    </row>
    <row r="24" spans="1:20">
      <c r="A24" s="242" t="s">
        <v>44</v>
      </c>
      <c r="B24" s="242" t="s">
        <v>1410</v>
      </c>
      <c r="C24" s="245"/>
      <c r="D24" s="243">
        <v>40</v>
      </c>
      <c r="F24" s="242" t="s">
        <v>508</v>
      </c>
      <c r="G24" s="242" t="s">
        <v>592</v>
      </c>
      <c r="H24" s="245"/>
      <c r="I24" s="243">
        <v>1</v>
      </c>
      <c r="J24" s="62">
        <f t="shared" si="2"/>
        <v>1</v>
      </c>
      <c r="K24" s="62">
        <f t="shared" si="3"/>
        <v>1</v>
      </c>
      <c r="L24" s="54" t="str">
        <f t="shared" si="4"/>
        <v>Enough</v>
      </c>
      <c r="O24" s="242" t="s">
        <v>56</v>
      </c>
      <c r="P24" s="242" t="s">
        <v>1411</v>
      </c>
      <c r="Q24" s="245"/>
      <c r="R24" s="243">
        <v>35</v>
      </c>
      <c r="S24" s="61">
        <f t="shared" si="5"/>
        <v>84</v>
      </c>
      <c r="T24" s="54">
        <f t="shared" si="1"/>
        <v>2940</v>
      </c>
    </row>
    <row r="25" spans="1:20">
      <c r="A25" s="242" t="s">
        <v>56</v>
      </c>
      <c r="B25" s="242" t="s">
        <v>1411</v>
      </c>
      <c r="C25" s="245"/>
      <c r="D25" s="243">
        <v>40</v>
      </c>
      <c r="F25" s="242" t="s">
        <v>321</v>
      </c>
      <c r="G25" s="242" t="s">
        <v>596</v>
      </c>
      <c r="H25" s="245"/>
      <c r="I25" s="243">
        <v>2</v>
      </c>
      <c r="J25" s="62">
        <f t="shared" si="2"/>
        <v>1</v>
      </c>
      <c r="K25" s="62">
        <f t="shared" si="3"/>
        <v>0</v>
      </c>
      <c r="L25" s="54" t="str">
        <f t="shared" si="4"/>
        <v>Enough</v>
      </c>
      <c r="O25" s="242" t="s">
        <v>61</v>
      </c>
      <c r="P25" s="242" t="s">
        <v>1412</v>
      </c>
      <c r="Q25" s="245"/>
      <c r="R25" s="243">
        <v>35</v>
      </c>
      <c r="S25" s="61">
        <f t="shared" si="5"/>
        <v>77</v>
      </c>
      <c r="T25" s="54">
        <f t="shared" si="1"/>
        <v>2695</v>
      </c>
    </row>
    <row r="26" spans="1:20">
      <c r="A26" s="242" t="s">
        <v>61</v>
      </c>
      <c r="B26" s="242" t="s">
        <v>1412</v>
      </c>
      <c r="C26" s="245"/>
      <c r="D26" s="243">
        <v>40</v>
      </c>
      <c r="F26" s="242" t="s">
        <v>48</v>
      </c>
      <c r="G26" s="242" t="s">
        <v>602</v>
      </c>
      <c r="H26" s="245"/>
      <c r="I26" s="243">
        <v>19</v>
      </c>
      <c r="J26" s="62">
        <f t="shared" si="2"/>
        <v>1</v>
      </c>
      <c r="K26" s="62">
        <f t="shared" si="3"/>
        <v>2</v>
      </c>
      <c r="L26" s="54" t="str">
        <f t="shared" si="4"/>
        <v>Order</v>
      </c>
      <c r="O26" s="242" t="s">
        <v>66</v>
      </c>
      <c r="P26" s="242" t="s">
        <v>1413</v>
      </c>
      <c r="Q26" s="245"/>
      <c r="R26" s="243">
        <v>35</v>
      </c>
      <c r="S26" s="61">
        <f t="shared" si="5"/>
        <v>32</v>
      </c>
      <c r="T26" s="54">
        <f t="shared" si="1"/>
        <v>1120</v>
      </c>
    </row>
    <row r="27" spans="1:20">
      <c r="A27" s="242" t="s">
        <v>66</v>
      </c>
      <c r="B27" s="242" t="s">
        <v>1413</v>
      </c>
      <c r="C27" s="245"/>
      <c r="D27" s="243">
        <v>40</v>
      </c>
      <c r="F27" s="242" t="s">
        <v>160</v>
      </c>
      <c r="G27" s="242" t="s">
        <v>637</v>
      </c>
      <c r="H27" s="245"/>
      <c r="I27" s="243">
        <v>26</v>
      </c>
      <c r="J27" s="62">
        <f t="shared" si="2"/>
        <v>-1</v>
      </c>
      <c r="K27" s="62">
        <f t="shared" si="3"/>
        <v>2</v>
      </c>
      <c r="L27" s="54" t="str">
        <f t="shared" si="4"/>
        <v>Order</v>
      </c>
      <c r="O27" s="242" t="s">
        <v>73</v>
      </c>
      <c r="P27" s="242" t="s">
        <v>1414</v>
      </c>
      <c r="Q27" s="245"/>
      <c r="R27" s="243">
        <v>35</v>
      </c>
      <c r="S27" s="61">
        <f t="shared" si="5"/>
        <v>26</v>
      </c>
      <c r="T27" s="54">
        <f t="shared" si="1"/>
        <v>910</v>
      </c>
    </row>
    <row r="28" spans="1:20">
      <c r="A28" s="242" t="s">
        <v>73</v>
      </c>
      <c r="B28" s="242" t="s">
        <v>1414</v>
      </c>
      <c r="C28" s="245"/>
      <c r="D28" s="243">
        <v>40</v>
      </c>
      <c r="F28" s="242" t="s">
        <v>93</v>
      </c>
      <c r="G28" s="242" t="s">
        <v>654</v>
      </c>
      <c r="H28" s="245"/>
      <c r="I28" s="243">
        <v>2</v>
      </c>
      <c r="J28" s="54">
        <f t="shared" si="2"/>
        <v>1</v>
      </c>
      <c r="K28" s="54">
        <f t="shared" si="3"/>
        <v>0</v>
      </c>
      <c r="L28" s="54" t="str">
        <f t="shared" si="4"/>
        <v>Enough</v>
      </c>
      <c r="O28" s="242" t="s">
        <v>114</v>
      </c>
      <c r="P28" s="242" t="s">
        <v>506</v>
      </c>
      <c r="Q28" s="245"/>
      <c r="R28" s="243">
        <v>22</v>
      </c>
      <c r="S28" s="61">
        <f t="shared" si="5"/>
        <v>70.400000000000006</v>
      </c>
      <c r="T28" s="54">
        <f t="shared" si="1"/>
        <v>1548.8000000000002</v>
      </c>
    </row>
    <row r="29" spans="1:20">
      <c r="A29" s="242" t="s">
        <v>500</v>
      </c>
      <c r="B29" s="242" t="s">
        <v>501</v>
      </c>
      <c r="C29" s="242">
        <v>94679971</v>
      </c>
      <c r="D29" s="243">
        <v>2</v>
      </c>
      <c r="F29" s="242" t="s">
        <v>171</v>
      </c>
      <c r="G29" s="242" t="s">
        <v>660</v>
      </c>
      <c r="H29" s="245"/>
      <c r="I29" s="243">
        <v>1</v>
      </c>
      <c r="J29" s="54">
        <f t="shared" si="2"/>
        <v>2</v>
      </c>
      <c r="K29" s="54">
        <f t="shared" si="3"/>
        <v>2</v>
      </c>
      <c r="L29" s="54" t="str">
        <f t="shared" si="4"/>
        <v>Enough</v>
      </c>
      <c r="O29" s="242" t="s">
        <v>148</v>
      </c>
      <c r="P29" s="242" t="s">
        <v>1415</v>
      </c>
      <c r="Q29" s="245"/>
      <c r="R29" s="243">
        <v>17</v>
      </c>
      <c r="S29" s="61">
        <f t="shared" si="5"/>
        <v>70.400000000000006</v>
      </c>
      <c r="T29" s="54">
        <f t="shared" si="1"/>
        <v>1196.8000000000002</v>
      </c>
    </row>
    <row r="30" spans="1:20">
      <c r="A30" s="244"/>
      <c r="B30" s="242" t="s">
        <v>505</v>
      </c>
      <c r="C30" s="245"/>
      <c r="D30" s="243">
        <v>2</v>
      </c>
      <c r="F30" s="242" t="s">
        <v>524</v>
      </c>
      <c r="G30" s="242" t="s">
        <v>665</v>
      </c>
      <c r="H30" s="245"/>
      <c r="I30" s="243">
        <v>2</v>
      </c>
      <c r="J30" s="54">
        <f t="shared" si="2"/>
        <v>1</v>
      </c>
      <c r="K30" s="54">
        <f t="shared" si="3"/>
        <v>2</v>
      </c>
      <c r="L30" s="54" t="str">
        <f t="shared" si="4"/>
        <v>Order</v>
      </c>
      <c r="O30" s="242" t="s">
        <v>255</v>
      </c>
      <c r="P30" s="242" t="s">
        <v>503</v>
      </c>
      <c r="Q30" s="242">
        <v>2579</v>
      </c>
      <c r="R30" s="243">
        <v>1</v>
      </c>
      <c r="S30" s="61">
        <f t="shared" si="5"/>
        <v>147.20000000000002</v>
      </c>
      <c r="T30" s="54">
        <f t="shared" si="1"/>
        <v>147.20000000000002</v>
      </c>
    </row>
    <row r="31" spans="1:20">
      <c r="A31" s="242" t="s">
        <v>114</v>
      </c>
      <c r="B31" s="242" t="s">
        <v>506</v>
      </c>
      <c r="C31" s="242">
        <v>98070584</v>
      </c>
      <c r="D31" s="243">
        <v>10</v>
      </c>
      <c r="F31" s="242" t="s">
        <v>77</v>
      </c>
      <c r="G31" s="242" t="s">
        <v>670</v>
      </c>
      <c r="H31" s="245"/>
      <c r="I31" s="243">
        <v>5</v>
      </c>
      <c r="J31" s="54">
        <f t="shared" si="2"/>
        <v>1</v>
      </c>
      <c r="K31" s="54">
        <f t="shared" si="3"/>
        <v>1</v>
      </c>
      <c r="L31" s="54" t="str">
        <f t="shared" si="4"/>
        <v>Enough</v>
      </c>
      <c r="O31" s="244"/>
      <c r="P31" s="244"/>
      <c r="Q31" s="246">
        <v>2591</v>
      </c>
      <c r="R31" s="247">
        <v>1</v>
      </c>
      <c r="S31" s="54" t="e">
        <f t="shared" si="5"/>
        <v>#N/A</v>
      </c>
      <c r="T31" s="54" t="e">
        <f t="shared" si="1"/>
        <v>#N/A</v>
      </c>
    </row>
    <row r="32" spans="1:20">
      <c r="A32" s="244"/>
      <c r="B32" s="244"/>
      <c r="C32" s="246">
        <v>98088035</v>
      </c>
      <c r="D32" s="247">
        <v>4</v>
      </c>
      <c r="F32" s="242" t="s">
        <v>182</v>
      </c>
      <c r="G32" s="242" t="s">
        <v>681</v>
      </c>
      <c r="H32" s="245"/>
      <c r="I32" s="243">
        <v>2</v>
      </c>
      <c r="J32" s="54">
        <f t="shared" si="2"/>
        <v>0</v>
      </c>
      <c r="K32" s="54">
        <f t="shared" si="3"/>
        <v>2</v>
      </c>
      <c r="L32" s="54" t="str">
        <f t="shared" si="4"/>
        <v>Order</v>
      </c>
      <c r="O32" s="244"/>
      <c r="P32" s="244"/>
      <c r="Q32" s="246">
        <v>2672</v>
      </c>
      <c r="R32" s="247">
        <v>1</v>
      </c>
      <c r="S32" s="54" t="e">
        <f t="shared" si="5"/>
        <v>#N/A</v>
      </c>
      <c r="T32" s="54" t="e">
        <f t="shared" si="1"/>
        <v>#N/A</v>
      </c>
    </row>
    <row r="33" spans="1:20">
      <c r="A33" s="244"/>
      <c r="B33" s="244"/>
      <c r="C33" s="246">
        <v>98089377</v>
      </c>
      <c r="D33" s="247">
        <v>4</v>
      </c>
      <c r="F33" s="242" t="s">
        <v>537</v>
      </c>
      <c r="G33" s="242" t="s">
        <v>686</v>
      </c>
      <c r="H33" s="245"/>
      <c r="I33" s="243">
        <v>1</v>
      </c>
      <c r="J33" s="62">
        <f t="shared" si="2"/>
        <v>0</v>
      </c>
      <c r="K33" s="62">
        <f t="shared" si="3"/>
        <v>1</v>
      </c>
      <c r="L33" s="54" t="str">
        <f t="shared" si="4"/>
        <v>Order</v>
      </c>
      <c r="O33" s="244"/>
      <c r="P33" s="244"/>
      <c r="Q33" s="246">
        <v>2820</v>
      </c>
      <c r="R33" s="247">
        <v>1</v>
      </c>
      <c r="S33" s="54" t="e">
        <f t="shared" si="5"/>
        <v>#N/A</v>
      </c>
      <c r="T33" s="54" t="e">
        <f t="shared" si="1"/>
        <v>#N/A</v>
      </c>
    </row>
    <row r="34" spans="1:20">
      <c r="A34" s="244"/>
      <c r="B34" s="242" t="s">
        <v>470</v>
      </c>
      <c r="C34" s="245"/>
      <c r="D34" s="243">
        <v>18</v>
      </c>
      <c r="F34" s="242" t="s">
        <v>230</v>
      </c>
      <c r="G34" s="242" t="s">
        <v>2361</v>
      </c>
      <c r="H34" s="245"/>
      <c r="I34" s="243">
        <v>10</v>
      </c>
      <c r="J34" s="62">
        <f t="shared" si="2"/>
        <v>1</v>
      </c>
      <c r="K34" s="62">
        <f t="shared" si="3"/>
        <v>2</v>
      </c>
      <c r="L34" s="54" t="str">
        <f t="shared" si="4"/>
        <v>Order</v>
      </c>
      <c r="O34" s="244"/>
      <c r="P34" s="244"/>
      <c r="Q34" s="246">
        <v>3004</v>
      </c>
      <c r="R34" s="247">
        <v>1</v>
      </c>
      <c r="S34" s="54" t="e">
        <f t="shared" si="5"/>
        <v>#N/A</v>
      </c>
      <c r="T34" s="54" t="e">
        <f t="shared" si="1"/>
        <v>#N/A</v>
      </c>
    </row>
    <row r="35" spans="1:20">
      <c r="A35" s="242" t="s">
        <v>255</v>
      </c>
      <c r="B35" s="242" t="s">
        <v>503</v>
      </c>
      <c r="C35" s="242">
        <v>98063790</v>
      </c>
      <c r="D35" s="243">
        <v>4</v>
      </c>
      <c r="F35" s="242" t="s">
        <v>72</v>
      </c>
      <c r="G35" s="242" t="s">
        <v>4630</v>
      </c>
      <c r="H35" s="245"/>
      <c r="I35" s="243">
        <v>8</v>
      </c>
      <c r="J35" s="62">
        <f t="shared" si="2"/>
        <v>0</v>
      </c>
      <c r="K35" s="62">
        <f t="shared" si="3"/>
        <v>1</v>
      </c>
      <c r="L35" s="54" t="str">
        <f t="shared" si="4"/>
        <v>Order</v>
      </c>
      <c r="O35" s="244"/>
      <c r="P35" s="244"/>
      <c r="Q35" s="246">
        <v>3164</v>
      </c>
      <c r="R35" s="247">
        <v>1</v>
      </c>
      <c r="S35" s="54" t="e">
        <f t="shared" si="5"/>
        <v>#N/A</v>
      </c>
      <c r="T35" s="54" t="e">
        <f t="shared" si="1"/>
        <v>#N/A</v>
      </c>
    </row>
    <row r="36" spans="1:20">
      <c r="A36" s="244"/>
      <c r="B36" s="244"/>
      <c r="C36" s="246">
        <v>98067317</v>
      </c>
      <c r="D36" s="247">
        <v>2</v>
      </c>
      <c r="F36" s="242" t="s">
        <v>548</v>
      </c>
      <c r="G36" s="242" t="s">
        <v>4830</v>
      </c>
      <c r="H36" s="242">
        <v>4301</v>
      </c>
      <c r="I36" s="243">
        <v>1</v>
      </c>
      <c r="J36" s="62">
        <f t="shared" ref="J36:J67" si="6">VLOOKUP(F36,Old,8,FALSE)</f>
        <v>2</v>
      </c>
      <c r="K36" s="62">
        <f t="shared" ref="K36:K67" si="7">VLOOKUP(F36,Old,4,FALSE)</f>
        <v>0</v>
      </c>
      <c r="L36" s="54" t="str">
        <f t="shared" si="4"/>
        <v>Enough</v>
      </c>
      <c r="O36" s="244"/>
      <c r="P36" s="244"/>
      <c r="Q36" s="246">
        <v>4128</v>
      </c>
      <c r="R36" s="247">
        <v>1</v>
      </c>
      <c r="S36" s="54" t="e">
        <f t="shared" si="5"/>
        <v>#N/A</v>
      </c>
      <c r="T36" s="54" t="e">
        <f t="shared" si="1"/>
        <v>#N/A</v>
      </c>
    </row>
    <row r="37" spans="1:20">
      <c r="A37" s="244"/>
      <c r="B37" s="244"/>
      <c r="C37" s="246">
        <v>98081471</v>
      </c>
      <c r="D37" s="247">
        <v>2</v>
      </c>
      <c r="F37" s="244"/>
      <c r="G37" s="244"/>
      <c r="H37" s="246" t="s">
        <v>9626</v>
      </c>
      <c r="I37" s="247">
        <v>1</v>
      </c>
      <c r="J37" s="62" t="e">
        <f t="shared" si="6"/>
        <v>#N/A</v>
      </c>
      <c r="K37" s="62" t="e">
        <f t="shared" si="7"/>
        <v>#N/A</v>
      </c>
      <c r="L37" s="54" t="e">
        <f t="shared" si="4"/>
        <v>#N/A</v>
      </c>
      <c r="O37" s="244"/>
      <c r="P37" s="242" t="s">
        <v>475</v>
      </c>
      <c r="Q37" s="245"/>
      <c r="R37" s="243">
        <v>7</v>
      </c>
      <c r="S37" s="54">
        <v>478</v>
      </c>
      <c r="T37" s="54">
        <f t="shared" si="1"/>
        <v>3346</v>
      </c>
    </row>
    <row r="38" spans="1:20">
      <c r="A38" s="244"/>
      <c r="B38" s="242" t="s">
        <v>475</v>
      </c>
      <c r="C38" s="245"/>
      <c r="D38" s="243">
        <v>8</v>
      </c>
      <c r="F38" s="244"/>
      <c r="G38" s="242" t="s">
        <v>549</v>
      </c>
      <c r="H38" s="245"/>
      <c r="I38" s="243">
        <v>2</v>
      </c>
      <c r="J38" s="62" t="e">
        <f t="shared" si="6"/>
        <v>#N/A</v>
      </c>
      <c r="K38" s="62" t="e">
        <f t="shared" si="7"/>
        <v>#N/A</v>
      </c>
      <c r="L38" s="54" t="e">
        <f t="shared" si="4"/>
        <v>#N/A</v>
      </c>
      <c r="O38" s="242" t="s">
        <v>254</v>
      </c>
      <c r="P38" s="242" t="s">
        <v>520</v>
      </c>
      <c r="Q38" s="242">
        <v>2579</v>
      </c>
      <c r="R38" s="243">
        <v>1</v>
      </c>
      <c r="S38" s="61">
        <f t="shared" ref="S38:S72" si="8">VLOOKUP(O38,Old_Inventory,10,FALSE)</f>
        <v>166.4</v>
      </c>
      <c r="T38" s="54">
        <f t="shared" si="1"/>
        <v>166.4</v>
      </c>
    </row>
    <row r="39" spans="1:20">
      <c r="A39" s="242" t="s">
        <v>254</v>
      </c>
      <c r="B39" s="242" t="s">
        <v>520</v>
      </c>
      <c r="C39" s="242">
        <v>98063790</v>
      </c>
      <c r="D39" s="243">
        <v>3</v>
      </c>
      <c r="F39" s="242" t="s">
        <v>550</v>
      </c>
      <c r="G39" s="242" t="s">
        <v>698</v>
      </c>
      <c r="H39" s="245"/>
      <c r="I39" s="243">
        <v>1</v>
      </c>
      <c r="J39" s="62">
        <f t="shared" si="6"/>
        <v>0</v>
      </c>
      <c r="K39" s="62">
        <f t="shared" si="7"/>
        <v>1</v>
      </c>
      <c r="L39" s="54" t="str">
        <f t="shared" si="4"/>
        <v>Order</v>
      </c>
      <c r="O39" s="244"/>
      <c r="P39" s="244"/>
      <c r="Q39" s="246">
        <v>2591</v>
      </c>
      <c r="R39" s="247">
        <v>1</v>
      </c>
      <c r="S39" s="54" t="e">
        <f t="shared" si="8"/>
        <v>#N/A</v>
      </c>
      <c r="T39" s="54" t="e">
        <f t="shared" si="1"/>
        <v>#N/A</v>
      </c>
    </row>
    <row r="40" spans="1:20">
      <c r="A40" s="244"/>
      <c r="B40" s="244"/>
      <c r="C40" s="246">
        <v>98067317</v>
      </c>
      <c r="D40" s="247">
        <v>2</v>
      </c>
      <c r="F40" s="242" t="s">
        <v>111</v>
      </c>
      <c r="G40" s="242" t="s">
        <v>2391</v>
      </c>
      <c r="H40" s="245"/>
      <c r="I40" s="243">
        <v>36</v>
      </c>
      <c r="J40" s="62">
        <f t="shared" si="6"/>
        <v>2</v>
      </c>
      <c r="K40" s="62">
        <f t="shared" si="7"/>
        <v>3</v>
      </c>
      <c r="L40" s="54" t="str">
        <f t="shared" si="4"/>
        <v>Order</v>
      </c>
      <c r="O40" s="244"/>
      <c r="P40" s="244"/>
      <c r="Q40" s="246">
        <v>2672</v>
      </c>
      <c r="R40" s="247">
        <v>1</v>
      </c>
      <c r="S40" s="54" t="e">
        <f t="shared" si="8"/>
        <v>#N/A</v>
      </c>
      <c r="T40" s="54" t="e">
        <f t="shared" si="1"/>
        <v>#N/A</v>
      </c>
    </row>
    <row r="41" spans="1:20">
      <c r="A41" s="244"/>
      <c r="B41" s="244"/>
      <c r="C41" s="246">
        <v>98081471</v>
      </c>
      <c r="D41" s="247">
        <v>2</v>
      </c>
      <c r="F41" s="242" t="s">
        <v>132</v>
      </c>
      <c r="G41" s="242" t="s">
        <v>2392</v>
      </c>
      <c r="H41" s="245"/>
      <c r="I41" s="243">
        <v>36</v>
      </c>
      <c r="J41" s="62">
        <f t="shared" si="6"/>
        <v>2</v>
      </c>
      <c r="K41" s="62">
        <f t="shared" si="7"/>
        <v>2</v>
      </c>
      <c r="L41" s="54" t="str">
        <f t="shared" si="4"/>
        <v>Enough</v>
      </c>
      <c r="O41" s="244"/>
      <c r="P41" s="244"/>
      <c r="Q41" s="246">
        <v>2820</v>
      </c>
      <c r="R41" s="247">
        <v>1</v>
      </c>
      <c r="S41" s="54" t="e">
        <f t="shared" si="8"/>
        <v>#N/A</v>
      </c>
      <c r="T41" s="54" t="e">
        <f t="shared" si="1"/>
        <v>#N/A</v>
      </c>
    </row>
    <row r="42" spans="1:20">
      <c r="A42" s="244"/>
      <c r="B42" s="242" t="s">
        <v>480</v>
      </c>
      <c r="C42" s="245"/>
      <c r="D42" s="243">
        <v>7</v>
      </c>
      <c r="F42" s="242" t="s">
        <v>104</v>
      </c>
      <c r="G42" s="242" t="s">
        <v>708</v>
      </c>
      <c r="H42" s="245"/>
      <c r="I42" s="243">
        <v>4</v>
      </c>
      <c r="J42" s="62">
        <f t="shared" si="6"/>
        <v>1</v>
      </c>
      <c r="K42" s="62">
        <f t="shared" si="7"/>
        <v>0</v>
      </c>
      <c r="L42" s="54" t="str">
        <f t="shared" si="4"/>
        <v>Enough</v>
      </c>
      <c r="O42" s="244"/>
      <c r="P42" s="244"/>
      <c r="Q42" s="246">
        <v>3004</v>
      </c>
      <c r="R42" s="247">
        <v>1</v>
      </c>
      <c r="S42" s="54" t="e">
        <f t="shared" si="8"/>
        <v>#N/A</v>
      </c>
      <c r="T42" s="54" t="e">
        <f t="shared" si="1"/>
        <v>#N/A</v>
      </c>
    </row>
    <row r="43" spans="1:20">
      <c r="A43" s="242" t="s">
        <v>253</v>
      </c>
      <c r="B43" s="242" t="s">
        <v>544</v>
      </c>
      <c r="C43" s="242">
        <v>98063790</v>
      </c>
      <c r="D43" s="243">
        <v>3</v>
      </c>
      <c r="F43" s="242" t="s">
        <v>557</v>
      </c>
      <c r="G43" s="242" t="s">
        <v>717</v>
      </c>
      <c r="H43" s="245"/>
      <c r="I43" s="243">
        <v>1</v>
      </c>
      <c r="J43" s="62">
        <f t="shared" si="6"/>
        <v>1</v>
      </c>
      <c r="K43" s="62">
        <f t="shared" si="7"/>
        <v>1</v>
      </c>
      <c r="L43" s="54" t="str">
        <f t="shared" si="4"/>
        <v>Enough</v>
      </c>
      <c r="O43" s="244"/>
      <c r="P43" s="244"/>
      <c r="Q43" s="246">
        <v>4128</v>
      </c>
      <c r="R43" s="247">
        <v>1</v>
      </c>
      <c r="S43" s="54" t="e">
        <f t="shared" si="8"/>
        <v>#N/A</v>
      </c>
      <c r="T43" s="54" t="e">
        <f t="shared" si="1"/>
        <v>#N/A</v>
      </c>
    </row>
    <row r="44" spans="1:20">
      <c r="A44" s="244"/>
      <c r="B44" s="244"/>
      <c r="C44" s="246">
        <v>98067317</v>
      </c>
      <c r="D44" s="247">
        <v>2</v>
      </c>
      <c r="F44" s="242" t="s">
        <v>563</v>
      </c>
      <c r="G44" s="242" t="s">
        <v>705</v>
      </c>
      <c r="H44" s="245"/>
      <c r="I44" s="243">
        <v>1</v>
      </c>
      <c r="J44" s="62">
        <f t="shared" si="6"/>
        <v>14</v>
      </c>
      <c r="K44" s="62">
        <f t="shared" si="7"/>
        <v>1</v>
      </c>
      <c r="L44" s="54" t="str">
        <f t="shared" si="4"/>
        <v>Enough</v>
      </c>
      <c r="O44" s="244"/>
      <c r="P44" s="242" t="s">
        <v>480</v>
      </c>
      <c r="Q44" s="245"/>
      <c r="R44" s="243">
        <v>6</v>
      </c>
      <c r="S44" s="54" t="e">
        <f t="shared" si="8"/>
        <v>#N/A</v>
      </c>
      <c r="T44" s="54" t="e">
        <f t="shared" si="1"/>
        <v>#N/A</v>
      </c>
    </row>
    <row r="45" spans="1:20">
      <c r="A45" s="244"/>
      <c r="B45" s="244"/>
      <c r="C45" s="246">
        <v>98081471</v>
      </c>
      <c r="D45" s="247">
        <v>2</v>
      </c>
      <c r="F45" s="242" t="s">
        <v>116</v>
      </c>
      <c r="G45" s="242" t="s">
        <v>2431</v>
      </c>
      <c r="H45" s="245"/>
      <c r="I45" s="243">
        <v>10</v>
      </c>
      <c r="J45" s="62">
        <f t="shared" si="6"/>
        <v>2</v>
      </c>
      <c r="K45" s="62">
        <f t="shared" si="7"/>
        <v>1</v>
      </c>
      <c r="L45" s="54" t="str">
        <f t="shared" si="4"/>
        <v>Enough</v>
      </c>
      <c r="O45" s="242" t="s">
        <v>253</v>
      </c>
      <c r="P45" s="242" t="s">
        <v>544</v>
      </c>
      <c r="Q45" s="242">
        <v>2579</v>
      </c>
      <c r="R45" s="243">
        <v>1</v>
      </c>
      <c r="S45" s="61">
        <f t="shared" si="8"/>
        <v>147.20000000000002</v>
      </c>
      <c r="T45" s="54">
        <f t="shared" si="1"/>
        <v>147.20000000000002</v>
      </c>
    </row>
    <row r="46" spans="1:20">
      <c r="A46" s="244"/>
      <c r="B46" s="242" t="s">
        <v>483</v>
      </c>
      <c r="C46" s="245"/>
      <c r="D46" s="243">
        <v>7</v>
      </c>
      <c r="F46" s="242" t="s">
        <v>109</v>
      </c>
      <c r="G46" s="242" t="s">
        <v>712</v>
      </c>
      <c r="H46" s="245"/>
      <c r="I46" s="243">
        <v>26</v>
      </c>
      <c r="J46" s="62">
        <f t="shared" si="6"/>
        <v>3</v>
      </c>
      <c r="K46" s="62">
        <f t="shared" si="7"/>
        <v>3</v>
      </c>
      <c r="L46" s="54" t="str">
        <f t="shared" si="4"/>
        <v>Enough</v>
      </c>
      <c r="O46" s="244"/>
      <c r="P46" s="244"/>
      <c r="Q46" s="246">
        <v>2591</v>
      </c>
      <c r="R46" s="247">
        <v>1</v>
      </c>
      <c r="S46" s="54" t="e">
        <f t="shared" si="8"/>
        <v>#N/A</v>
      </c>
      <c r="T46" s="54" t="e">
        <f t="shared" si="1"/>
        <v>#N/A</v>
      </c>
    </row>
    <row r="47" spans="1:20">
      <c r="A47" s="242" t="s">
        <v>157</v>
      </c>
      <c r="B47" s="242" t="s">
        <v>553</v>
      </c>
      <c r="C47" s="242">
        <v>98060175</v>
      </c>
      <c r="D47" s="243">
        <v>4</v>
      </c>
      <c r="F47" s="242" t="s">
        <v>571</v>
      </c>
      <c r="G47" s="242" t="s">
        <v>724</v>
      </c>
      <c r="H47" s="245"/>
      <c r="I47" s="243">
        <v>1</v>
      </c>
      <c r="J47" s="62">
        <f t="shared" si="6"/>
        <v>-1</v>
      </c>
      <c r="K47" s="62">
        <f t="shared" si="7"/>
        <v>0</v>
      </c>
      <c r="L47" s="54" t="str">
        <f t="shared" si="4"/>
        <v>Order</v>
      </c>
      <c r="O47" s="244"/>
      <c r="P47" s="244"/>
      <c r="Q47" s="246">
        <v>2672</v>
      </c>
      <c r="R47" s="247">
        <v>1</v>
      </c>
      <c r="S47" s="54" t="e">
        <f t="shared" si="8"/>
        <v>#N/A</v>
      </c>
      <c r="T47" s="54" t="e">
        <f t="shared" si="1"/>
        <v>#N/A</v>
      </c>
    </row>
    <row r="48" spans="1:20">
      <c r="A48" s="244"/>
      <c r="B48" s="244"/>
      <c r="C48" s="246">
        <v>98086170</v>
      </c>
      <c r="D48" s="247">
        <v>4</v>
      </c>
      <c r="F48" s="242" t="s">
        <v>128</v>
      </c>
      <c r="G48" s="242" t="s">
        <v>723</v>
      </c>
      <c r="H48" s="245"/>
      <c r="I48" s="243">
        <v>1</v>
      </c>
      <c r="J48" s="62">
        <f t="shared" si="6"/>
        <v>2</v>
      </c>
      <c r="K48" s="62">
        <f t="shared" si="7"/>
        <v>1</v>
      </c>
      <c r="L48" s="54" t="str">
        <f t="shared" si="4"/>
        <v>Enough</v>
      </c>
      <c r="O48" s="244"/>
      <c r="P48" s="244"/>
      <c r="Q48" s="246">
        <v>2820</v>
      </c>
      <c r="R48" s="247">
        <v>1</v>
      </c>
      <c r="S48" s="54" t="e">
        <f t="shared" si="8"/>
        <v>#N/A</v>
      </c>
      <c r="T48" s="54" t="e">
        <f t="shared" si="1"/>
        <v>#N/A</v>
      </c>
    </row>
    <row r="49" spans="1:20">
      <c r="A49" s="244"/>
      <c r="B49" s="242" t="s">
        <v>489</v>
      </c>
      <c r="C49" s="245"/>
      <c r="D49" s="243">
        <v>8</v>
      </c>
      <c r="F49" s="242" t="s">
        <v>350</v>
      </c>
      <c r="G49" s="242" t="s">
        <v>2444</v>
      </c>
      <c r="H49" s="245"/>
      <c r="I49" s="243">
        <v>26</v>
      </c>
      <c r="J49" s="62">
        <f t="shared" si="6"/>
        <v>19</v>
      </c>
      <c r="K49" s="62">
        <f t="shared" si="7"/>
        <v>5</v>
      </c>
      <c r="L49" s="54" t="str">
        <f t="shared" si="4"/>
        <v>Enough</v>
      </c>
      <c r="O49" s="244"/>
      <c r="P49" s="244"/>
      <c r="Q49" s="246">
        <v>3004</v>
      </c>
      <c r="R49" s="247">
        <v>1</v>
      </c>
      <c r="S49" s="54" t="e">
        <f t="shared" si="8"/>
        <v>#N/A</v>
      </c>
      <c r="T49" s="54" t="e">
        <f t="shared" si="1"/>
        <v>#N/A</v>
      </c>
    </row>
    <row r="50" spans="1:20">
      <c r="A50" s="242" t="s">
        <v>82</v>
      </c>
      <c r="B50" s="242" t="s">
        <v>562</v>
      </c>
      <c r="C50" s="242">
        <v>98058919</v>
      </c>
      <c r="D50" s="243">
        <v>5</v>
      </c>
      <c r="F50" s="242" t="s">
        <v>256</v>
      </c>
      <c r="G50" s="242" t="s">
        <v>580</v>
      </c>
      <c r="H50" s="242">
        <v>4064</v>
      </c>
      <c r="I50" s="243">
        <v>1</v>
      </c>
      <c r="J50" s="62">
        <f t="shared" si="6"/>
        <v>3</v>
      </c>
      <c r="K50" s="62">
        <f t="shared" si="7"/>
        <v>2</v>
      </c>
      <c r="L50" s="54" t="str">
        <f t="shared" si="4"/>
        <v>Enough</v>
      </c>
      <c r="O50" s="244"/>
      <c r="P50" s="244"/>
      <c r="Q50" s="246">
        <v>4128</v>
      </c>
      <c r="R50" s="247">
        <v>1</v>
      </c>
      <c r="S50" s="54" t="e">
        <f t="shared" si="8"/>
        <v>#N/A</v>
      </c>
      <c r="T50" s="54" t="e">
        <f t="shared" si="1"/>
        <v>#N/A</v>
      </c>
    </row>
    <row r="51" spans="1:20">
      <c r="A51" s="244"/>
      <c r="B51" s="244"/>
      <c r="C51" s="246">
        <v>98059244</v>
      </c>
      <c r="D51" s="247">
        <v>5</v>
      </c>
      <c r="F51" s="244"/>
      <c r="G51" s="242" t="s">
        <v>585</v>
      </c>
      <c r="H51" s="245"/>
      <c r="I51" s="243">
        <v>1</v>
      </c>
      <c r="J51" s="62" t="e">
        <f t="shared" si="6"/>
        <v>#N/A</v>
      </c>
      <c r="K51" s="62" t="e">
        <f t="shared" si="7"/>
        <v>#N/A</v>
      </c>
      <c r="L51" s="54" t="e">
        <f t="shared" si="4"/>
        <v>#N/A</v>
      </c>
      <c r="O51" s="244"/>
      <c r="P51" s="242" t="s">
        <v>483</v>
      </c>
      <c r="Q51" s="245"/>
      <c r="R51" s="243">
        <v>6</v>
      </c>
      <c r="S51" s="54" t="e">
        <f t="shared" si="8"/>
        <v>#N/A</v>
      </c>
      <c r="T51" s="54" t="e">
        <f t="shared" si="1"/>
        <v>#N/A</v>
      </c>
    </row>
    <row r="52" spans="1:20">
      <c r="A52" s="244"/>
      <c r="B52" s="244"/>
      <c r="C52" s="246">
        <v>98061092</v>
      </c>
      <c r="D52" s="247">
        <v>2</v>
      </c>
      <c r="F52" s="242" t="s">
        <v>447</v>
      </c>
      <c r="G52" s="242" t="s">
        <v>4985</v>
      </c>
      <c r="H52" s="245"/>
      <c r="I52" s="243">
        <v>4</v>
      </c>
      <c r="J52" s="62">
        <f t="shared" si="6"/>
        <v>1</v>
      </c>
      <c r="K52" s="62">
        <f t="shared" si="7"/>
        <v>1</v>
      </c>
      <c r="L52" s="54" t="str">
        <f t="shared" si="4"/>
        <v>Enough</v>
      </c>
      <c r="O52" s="242" t="s">
        <v>157</v>
      </c>
      <c r="P52" s="242" t="s">
        <v>553</v>
      </c>
      <c r="Q52" s="245"/>
      <c r="R52" s="243">
        <v>9</v>
      </c>
      <c r="S52" s="61">
        <f t="shared" si="8"/>
        <v>262.39999999999998</v>
      </c>
      <c r="T52" s="54">
        <f t="shared" si="1"/>
        <v>2361.6</v>
      </c>
    </row>
    <row r="53" spans="1:20">
      <c r="A53" s="244"/>
      <c r="B53" s="244"/>
      <c r="C53" s="246">
        <v>98061937</v>
      </c>
      <c r="D53" s="247">
        <v>6</v>
      </c>
      <c r="F53" s="242" t="s">
        <v>578</v>
      </c>
      <c r="G53" s="242" t="s">
        <v>735</v>
      </c>
      <c r="H53" s="245"/>
      <c r="I53" s="243">
        <v>1</v>
      </c>
      <c r="J53" s="62">
        <f t="shared" si="6"/>
        <v>1</v>
      </c>
      <c r="K53" s="62">
        <f t="shared" si="7"/>
        <v>1</v>
      </c>
      <c r="L53" s="54" t="str">
        <f t="shared" si="4"/>
        <v>Enough</v>
      </c>
      <c r="O53" s="242" t="s">
        <v>82</v>
      </c>
      <c r="P53" s="242" t="s">
        <v>562</v>
      </c>
      <c r="Q53" s="245"/>
      <c r="R53" s="243">
        <v>76</v>
      </c>
      <c r="S53" s="61">
        <f t="shared" si="8"/>
        <v>134.4</v>
      </c>
      <c r="T53" s="54">
        <f t="shared" si="1"/>
        <v>10214.4</v>
      </c>
    </row>
    <row r="54" spans="1:20">
      <c r="A54" s="244"/>
      <c r="B54" s="244"/>
      <c r="C54" s="246">
        <v>98062610</v>
      </c>
      <c r="D54" s="247">
        <v>6</v>
      </c>
      <c r="F54" s="242" t="s">
        <v>579</v>
      </c>
      <c r="G54" s="242" t="s">
        <v>740</v>
      </c>
      <c r="H54" s="245"/>
      <c r="I54" s="243">
        <v>1</v>
      </c>
      <c r="J54" s="62">
        <f t="shared" si="6"/>
        <v>1</v>
      </c>
      <c r="K54" s="62">
        <f t="shared" si="7"/>
        <v>1</v>
      </c>
      <c r="L54" s="54" t="str">
        <f t="shared" si="4"/>
        <v>Enough</v>
      </c>
      <c r="O54" s="242" t="s">
        <v>81</v>
      </c>
      <c r="P54" s="242" t="s">
        <v>1584</v>
      </c>
      <c r="Q54" s="245"/>
      <c r="R54" s="243">
        <v>82</v>
      </c>
      <c r="S54" s="61">
        <f t="shared" si="8"/>
        <v>134.4</v>
      </c>
      <c r="T54" s="54">
        <f t="shared" si="1"/>
        <v>11020.800000000001</v>
      </c>
    </row>
    <row r="55" spans="1:20">
      <c r="A55" s="244"/>
      <c r="B55" s="244"/>
      <c r="C55" s="246">
        <v>98063790</v>
      </c>
      <c r="D55" s="247">
        <v>12</v>
      </c>
      <c r="F55" s="242" t="s">
        <v>195</v>
      </c>
      <c r="G55" s="242" t="s">
        <v>591</v>
      </c>
      <c r="H55" s="242">
        <v>4433</v>
      </c>
      <c r="I55" s="243">
        <v>1</v>
      </c>
      <c r="J55" s="62">
        <f t="shared" si="6"/>
        <v>-1</v>
      </c>
      <c r="K55" s="62">
        <f t="shared" si="7"/>
        <v>0</v>
      </c>
      <c r="L55" s="54" t="str">
        <f t="shared" si="4"/>
        <v>Order</v>
      </c>
      <c r="O55" s="242" t="s">
        <v>80</v>
      </c>
      <c r="P55" s="242" t="s">
        <v>1594</v>
      </c>
      <c r="Q55" s="245"/>
      <c r="R55" s="243">
        <v>62</v>
      </c>
      <c r="S55" s="61">
        <f t="shared" si="8"/>
        <v>172.8</v>
      </c>
      <c r="T55" s="54">
        <f t="shared" si="1"/>
        <v>10713.6</v>
      </c>
    </row>
    <row r="56" spans="1:20">
      <c r="A56" s="244"/>
      <c r="B56" s="244"/>
      <c r="C56" s="246">
        <v>98065560</v>
      </c>
      <c r="D56" s="247">
        <v>6</v>
      </c>
      <c r="F56" s="244"/>
      <c r="G56" s="242" t="s">
        <v>593</v>
      </c>
      <c r="H56" s="245"/>
      <c r="I56" s="243">
        <v>1</v>
      </c>
      <c r="J56" s="62" t="e">
        <f t="shared" si="6"/>
        <v>#N/A</v>
      </c>
      <c r="K56" s="62" t="e">
        <f t="shared" si="7"/>
        <v>#N/A</v>
      </c>
      <c r="L56" s="54" t="e">
        <f t="shared" si="4"/>
        <v>#N/A</v>
      </c>
      <c r="O56" s="242" t="s">
        <v>244</v>
      </c>
      <c r="P56" s="242" t="s">
        <v>495</v>
      </c>
      <c r="Q56" s="242">
        <v>3108</v>
      </c>
      <c r="R56" s="243">
        <v>1</v>
      </c>
      <c r="S56" s="61">
        <f t="shared" si="8"/>
        <v>1499</v>
      </c>
      <c r="T56" s="54">
        <f t="shared" si="1"/>
        <v>1499</v>
      </c>
    </row>
    <row r="57" spans="1:20">
      <c r="A57" s="244"/>
      <c r="B57" s="244"/>
      <c r="C57" s="246">
        <v>98068444</v>
      </c>
      <c r="D57" s="247">
        <v>6</v>
      </c>
      <c r="F57" s="242" t="s">
        <v>78</v>
      </c>
      <c r="G57" s="242" t="s">
        <v>1583</v>
      </c>
      <c r="H57" s="245"/>
      <c r="I57" s="243">
        <v>38</v>
      </c>
      <c r="J57" s="62">
        <f t="shared" si="6"/>
        <v>9</v>
      </c>
      <c r="K57" s="62">
        <f t="shared" si="7"/>
        <v>5</v>
      </c>
      <c r="L57" s="54" t="str">
        <f t="shared" si="4"/>
        <v>Enough</v>
      </c>
      <c r="O57" s="244"/>
      <c r="P57" s="244"/>
      <c r="Q57" s="246">
        <v>4157</v>
      </c>
      <c r="R57" s="247">
        <v>1</v>
      </c>
      <c r="S57" s="54" t="e">
        <f t="shared" si="8"/>
        <v>#N/A</v>
      </c>
      <c r="T57" s="54" t="e">
        <f t="shared" si="1"/>
        <v>#N/A</v>
      </c>
    </row>
    <row r="58" spans="1:20">
      <c r="A58" s="244"/>
      <c r="B58" s="244"/>
      <c r="C58" s="246">
        <v>98070214</v>
      </c>
      <c r="D58" s="247">
        <v>6</v>
      </c>
      <c r="F58" s="242" t="s">
        <v>83</v>
      </c>
      <c r="G58" s="242" t="s">
        <v>2074</v>
      </c>
      <c r="H58" s="245"/>
      <c r="I58" s="243">
        <v>38</v>
      </c>
      <c r="J58" s="54">
        <f t="shared" si="6"/>
        <v>9</v>
      </c>
      <c r="K58" s="54">
        <f t="shared" si="7"/>
        <v>5</v>
      </c>
      <c r="L58" s="54" t="str">
        <f t="shared" si="4"/>
        <v>Enough</v>
      </c>
      <c r="O58" s="244"/>
      <c r="P58" s="244"/>
      <c r="Q58" s="246">
        <v>4160</v>
      </c>
      <c r="R58" s="247">
        <v>1</v>
      </c>
      <c r="S58" s="54" t="e">
        <f t="shared" si="8"/>
        <v>#N/A</v>
      </c>
      <c r="T58" s="54" t="e">
        <f t="shared" si="1"/>
        <v>#N/A</v>
      </c>
    </row>
    <row r="59" spans="1:20">
      <c r="A59" s="244"/>
      <c r="B59" s="244"/>
      <c r="C59" s="246">
        <v>98072495</v>
      </c>
      <c r="D59" s="247">
        <v>10</v>
      </c>
      <c r="F59" s="242" t="s">
        <v>200</v>
      </c>
      <c r="G59" s="242" t="s">
        <v>598</v>
      </c>
      <c r="H59" s="242">
        <v>4433</v>
      </c>
      <c r="I59" s="243">
        <v>1</v>
      </c>
      <c r="J59" s="62">
        <f t="shared" si="6"/>
        <v>-1</v>
      </c>
      <c r="K59" s="62">
        <f t="shared" si="7"/>
        <v>0</v>
      </c>
      <c r="L59" s="54" t="str">
        <f t="shared" si="4"/>
        <v>Order</v>
      </c>
      <c r="O59" s="244"/>
      <c r="P59" s="244"/>
      <c r="Q59" s="246">
        <v>4302</v>
      </c>
      <c r="R59" s="247">
        <v>1</v>
      </c>
      <c r="S59" s="54" t="e">
        <f t="shared" si="8"/>
        <v>#N/A</v>
      </c>
      <c r="T59" s="54" t="e">
        <f t="shared" si="1"/>
        <v>#N/A</v>
      </c>
    </row>
    <row r="60" spans="1:20">
      <c r="A60" s="244"/>
      <c r="B60" s="244"/>
      <c r="C60" s="246">
        <v>98086170</v>
      </c>
      <c r="D60" s="247">
        <v>6</v>
      </c>
      <c r="F60" s="244"/>
      <c r="G60" s="242" t="s">
        <v>599</v>
      </c>
      <c r="H60" s="245"/>
      <c r="I60" s="243">
        <v>1</v>
      </c>
      <c r="J60" s="62" t="e">
        <f t="shared" si="6"/>
        <v>#N/A</v>
      </c>
      <c r="K60" s="62" t="e">
        <f t="shared" si="7"/>
        <v>#N/A</v>
      </c>
      <c r="L60" s="54" t="e">
        <f t="shared" si="4"/>
        <v>#N/A</v>
      </c>
      <c r="O60" s="244"/>
      <c r="P60" s="244"/>
      <c r="Q60" s="246">
        <v>4397</v>
      </c>
      <c r="R60" s="247">
        <v>1</v>
      </c>
      <c r="S60" s="54" t="e">
        <f t="shared" si="8"/>
        <v>#N/A</v>
      </c>
      <c r="T60" s="54" t="e">
        <f t="shared" si="1"/>
        <v>#N/A</v>
      </c>
    </row>
    <row r="61" spans="1:20">
      <c r="A61" s="244"/>
      <c r="B61" s="244"/>
      <c r="C61" s="246">
        <v>98091377</v>
      </c>
      <c r="D61" s="247">
        <v>6</v>
      </c>
      <c r="F61" s="242" t="s">
        <v>60</v>
      </c>
      <c r="G61" s="242" t="s">
        <v>604</v>
      </c>
      <c r="H61" s="242">
        <v>4164</v>
      </c>
      <c r="I61" s="243">
        <v>1</v>
      </c>
      <c r="J61" s="62">
        <f t="shared" si="6"/>
        <v>23</v>
      </c>
      <c r="K61" s="62">
        <f t="shared" si="7"/>
        <v>1</v>
      </c>
      <c r="L61" s="54" t="str">
        <f t="shared" si="4"/>
        <v>Enough</v>
      </c>
      <c r="O61" s="244"/>
      <c r="P61" s="242" t="s">
        <v>507</v>
      </c>
      <c r="Q61" s="245"/>
      <c r="R61" s="243">
        <v>5</v>
      </c>
      <c r="S61" s="54" t="e">
        <f t="shared" si="8"/>
        <v>#N/A</v>
      </c>
      <c r="T61" s="54" t="e">
        <f t="shared" si="1"/>
        <v>#N/A</v>
      </c>
    </row>
    <row r="62" spans="1:20">
      <c r="A62" s="244"/>
      <c r="B62" s="242" t="s">
        <v>491</v>
      </c>
      <c r="C62" s="245"/>
      <c r="D62" s="243">
        <v>76</v>
      </c>
      <c r="F62" s="244"/>
      <c r="G62" s="244"/>
      <c r="H62" s="246">
        <v>4282</v>
      </c>
      <c r="I62" s="247">
        <v>1</v>
      </c>
      <c r="J62" s="62" t="e">
        <f t="shared" si="6"/>
        <v>#N/A</v>
      </c>
      <c r="K62" s="62" t="e">
        <f t="shared" si="7"/>
        <v>#N/A</v>
      </c>
      <c r="L62" s="54" t="e">
        <f t="shared" si="4"/>
        <v>#N/A</v>
      </c>
      <c r="O62" s="242" t="s">
        <v>508</v>
      </c>
      <c r="P62" s="242" t="s">
        <v>592</v>
      </c>
      <c r="Q62" s="242">
        <v>2642</v>
      </c>
      <c r="R62" s="243">
        <v>1</v>
      </c>
      <c r="S62" s="61">
        <f t="shared" si="8"/>
        <v>1120</v>
      </c>
      <c r="T62" s="54">
        <f t="shared" si="1"/>
        <v>1120</v>
      </c>
    </row>
    <row r="63" spans="1:20">
      <c r="A63" s="242" t="s">
        <v>81</v>
      </c>
      <c r="B63" s="242" t="s">
        <v>1584</v>
      </c>
      <c r="C63" s="245"/>
      <c r="D63" s="243">
        <v>80</v>
      </c>
      <c r="F63" s="244"/>
      <c r="G63" s="242" t="s">
        <v>606</v>
      </c>
      <c r="H63" s="245"/>
      <c r="I63" s="243">
        <v>2</v>
      </c>
      <c r="J63" s="54" t="e">
        <f t="shared" si="6"/>
        <v>#N/A</v>
      </c>
      <c r="K63" s="54" t="e">
        <f t="shared" si="7"/>
        <v>#N/A</v>
      </c>
      <c r="L63" s="54" t="e">
        <f t="shared" si="4"/>
        <v>#N/A</v>
      </c>
      <c r="O63" s="244"/>
      <c r="P63" s="242" t="s">
        <v>509</v>
      </c>
      <c r="Q63" s="245"/>
      <c r="R63" s="243">
        <v>1</v>
      </c>
      <c r="S63" s="54" t="e">
        <f t="shared" si="8"/>
        <v>#N/A</v>
      </c>
      <c r="T63" s="54" t="e">
        <f t="shared" si="1"/>
        <v>#N/A</v>
      </c>
    </row>
    <row r="64" spans="1:20">
      <c r="A64" s="242" t="s">
        <v>80</v>
      </c>
      <c r="B64" s="242" t="s">
        <v>1594</v>
      </c>
      <c r="C64" s="245"/>
      <c r="D64" s="243">
        <v>66</v>
      </c>
      <c r="F64" s="242" t="s">
        <v>58</v>
      </c>
      <c r="G64" s="242" t="s">
        <v>608</v>
      </c>
      <c r="H64" s="242">
        <v>4282</v>
      </c>
      <c r="I64" s="243">
        <v>1</v>
      </c>
      <c r="J64" s="62">
        <f t="shared" si="6"/>
        <v>9</v>
      </c>
      <c r="K64" s="62">
        <f t="shared" si="7"/>
        <v>0</v>
      </c>
      <c r="L64" s="54" t="str">
        <f t="shared" si="4"/>
        <v>Enough</v>
      </c>
      <c r="O64" s="242" t="s">
        <v>321</v>
      </c>
      <c r="P64" s="242" t="s">
        <v>596</v>
      </c>
      <c r="Q64" s="242">
        <v>2557</v>
      </c>
      <c r="R64" s="243">
        <v>1</v>
      </c>
      <c r="S64" s="61">
        <f t="shared" si="8"/>
        <v>1056</v>
      </c>
      <c r="T64" s="54">
        <f t="shared" si="1"/>
        <v>1056</v>
      </c>
    </row>
    <row r="65" spans="1:20">
      <c r="A65" s="242" t="s">
        <v>244</v>
      </c>
      <c r="B65" s="242" t="s">
        <v>495</v>
      </c>
      <c r="C65" s="242">
        <v>98071731</v>
      </c>
      <c r="D65" s="243">
        <v>1</v>
      </c>
      <c r="F65" s="244"/>
      <c r="G65" s="242" t="s">
        <v>613</v>
      </c>
      <c r="H65" s="245"/>
      <c r="I65" s="243">
        <v>1</v>
      </c>
      <c r="J65" s="62" t="e">
        <f t="shared" si="6"/>
        <v>#N/A</v>
      </c>
      <c r="K65" s="62" t="e">
        <f t="shared" si="7"/>
        <v>#N/A</v>
      </c>
      <c r="L65" s="54" t="e">
        <f t="shared" si="4"/>
        <v>#N/A</v>
      </c>
      <c r="O65" s="244"/>
      <c r="P65" s="244"/>
      <c r="Q65" s="246">
        <v>3146</v>
      </c>
      <c r="R65" s="247">
        <v>1</v>
      </c>
      <c r="S65" s="54" t="e">
        <f t="shared" si="8"/>
        <v>#N/A</v>
      </c>
      <c r="T65" s="54" t="e">
        <f t="shared" si="1"/>
        <v>#N/A</v>
      </c>
    </row>
    <row r="66" spans="1:20">
      <c r="A66" s="244"/>
      <c r="B66" s="244"/>
      <c r="C66" s="246">
        <v>98081918</v>
      </c>
      <c r="D66" s="247">
        <v>2</v>
      </c>
      <c r="F66" s="242" t="s">
        <v>407</v>
      </c>
      <c r="G66" s="242" t="s">
        <v>614</v>
      </c>
      <c r="H66" s="242">
        <v>4282</v>
      </c>
      <c r="I66" s="243">
        <v>1</v>
      </c>
      <c r="J66" s="62">
        <f t="shared" si="6"/>
        <v>-1</v>
      </c>
      <c r="K66" s="62">
        <f t="shared" si="7"/>
        <v>0</v>
      </c>
      <c r="L66" s="54" t="str">
        <f t="shared" si="4"/>
        <v>Order</v>
      </c>
      <c r="O66" s="244"/>
      <c r="P66" s="242" t="s">
        <v>510</v>
      </c>
      <c r="Q66" s="245"/>
      <c r="R66" s="243">
        <v>2</v>
      </c>
      <c r="S66" s="54" t="e">
        <f t="shared" si="8"/>
        <v>#N/A</v>
      </c>
      <c r="T66" s="54" t="e">
        <f t="shared" si="1"/>
        <v>#N/A</v>
      </c>
    </row>
    <row r="67" spans="1:20">
      <c r="A67" s="244"/>
      <c r="B67" s="242" t="s">
        <v>507</v>
      </c>
      <c r="C67" s="245"/>
      <c r="D67" s="243">
        <v>3</v>
      </c>
      <c r="F67" s="244"/>
      <c r="G67" s="242" t="s">
        <v>616</v>
      </c>
      <c r="H67" s="245"/>
      <c r="I67" s="243">
        <v>1</v>
      </c>
      <c r="J67" s="54" t="e">
        <f t="shared" si="6"/>
        <v>#N/A</v>
      </c>
      <c r="K67" s="54" t="e">
        <f t="shared" si="7"/>
        <v>#N/A</v>
      </c>
      <c r="L67" s="54" t="e">
        <f t="shared" si="4"/>
        <v>#N/A</v>
      </c>
      <c r="O67" s="242" t="s">
        <v>48</v>
      </c>
      <c r="P67" s="242" t="s">
        <v>602</v>
      </c>
      <c r="Q67" s="242">
        <v>2472</v>
      </c>
      <c r="R67" s="243">
        <v>1</v>
      </c>
      <c r="S67" s="61">
        <f t="shared" si="8"/>
        <v>524.79999999999995</v>
      </c>
      <c r="T67" s="54">
        <f t="shared" si="1"/>
        <v>524.79999999999995</v>
      </c>
    </row>
    <row r="68" spans="1:20">
      <c r="A68" s="242" t="s">
        <v>508</v>
      </c>
      <c r="B68" s="242" t="s">
        <v>592</v>
      </c>
      <c r="C68" s="242">
        <v>98063790</v>
      </c>
      <c r="D68" s="243">
        <v>1</v>
      </c>
      <c r="F68" s="242" t="s">
        <v>57</v>
      </c>
      <c r="G68" s="242" t="s">
        <v>617</v>
      </c>
      <c r="H68" s="242">
        <v>4282</v>
      </c>
      <c r="I68" s="243">
        <v>2</v>
      </c>
      <c r="J68" s="62">
        <f t="shared" ref="J68:J99" si="9">VLOOKUP(F68,Old,8,FALSE)</f>
        <v>8</v>
      </c>
      <c r="K68" s="62">
        <f t="shared" ref="K68:K99" si="10">VLOOKUP(F68,Old,4,FALSE)</f>
        <v>0</v>
      </c>
      <c r="L68" s="54" t="str">
        <f t="shared" si="4"/>
        <v>Enough</v>
      </c>
      <c r="O68" s="244"/>
      <c r="P68" s="244"/>
      <c r="Q68" s="246">
        <v>2511</v>
      </c>
      <c r="R68" s="247">
        <v>1</v>
      </c>
      <c r="S68" s="54" t="e">
        <f t="shared" si="8"/>
        <v>#N/A</v>
      </c>
      <c r="T68" s="54" t="e">
        <f t="shared" si="1"/>
        <v>#N/A</v>
      </c>
    </row>
    <row r="69" spans="1:20">
      <c r="A69" s="244"/>
      <c r="B69" s="244"/>
      <c r="C69" s="246">
        <v>98067317</v>
      </c>
      <c r="D69" s="247">
        <v>1</v>
      </c>
      <c r="F69" s="244"/>
      <c r="G69" s="242" t="s">
        <v>621</v>
      </c>
      <c r="H69" s="245"/>
      <c r="I69" s="243">
        <v>2</v>
      </c>
      <c r="J69" s="54" t="e">
        <f t="shared" si="9"/>
        <v>#N/A</v>
      </c>
      <c r="K69" s="54" t="e">
        <f t="shared" si="10"/>
        <v>#N/A</v>
      </c>
      <c r="L69" s="54" t="e">
        <f t="shared" si="4"/>
        <v>#N/A</v>
      </c>
      <c r="O69" s="244"/>
      <c r="P69" s="244"/>
      <c r="Q69" s="246">
        <v>2512</v>
      </c>
      <c r="R69" s="247">
        <v>1</v>
      </c>
      <c r="S69" s="54" t="e">
        <f t="shared" si="8"/>
        <v>#N/A</v>
      </c>
      <c r="T69" s="54" t="e">
        <f t="shared" si="1"/>
        <v>#N/A</v>
      </c>
    </row>
    <row r="70" spans="1:20">
      <c r="A70" s="244"/>
      <c r="B70" s="242" t="s">
        <v>509</v>
      </c>
      <c r="C70" s="245"/>
      <c r="D70" s="243">
        <v>2</v>
      </c>
      <c r="F70" s="242" t="s">
        <v>624</v>
      </c>
      <c r="G70" s="242" t="s">
        <v>765</v>
      </c>
      <c r="H70" s="245"/>
      <c r="I70" s="243">
        <v>3</v>
      </c>
      <c r="J70" s="54">
        <f t="shared" si="9"/>
        <v>0</v>
      </c>
      <c r="K70" s="54">
        <f t="shared" si="10"/>
        <v>0</v>
      </c>
      <c r="L70" s="54" t="str">
        <f t="shared" si="4"/>
        <v>Enough</v>
      </c>
      <c r="O70" s="244"/>
      <c r="P70" s="244"/>
      <c r="Q70" s="246">
        <v>2642</v>
      </c>
      <c r="R70" s="247">
        <v>1</v>
      </c>
      <c r="S70" s="54" t="e">
        <f t="shared" si="8"/>
        <v>#N/A</v>
      </c>
      <c r="T70" s="54" t="e">
        <f t="shared" si="1"/>
        <v>#N/A</v>
      </c>
    </row>
    <row r="71" spans="1:20">
      <c r="A71" s="242" t="s">
        <v>321</v>
      </c>
      <c r="B71" s="242" t="s">
        <v>596</v>
      </c>
      <c r="C71" s="242">
        <v>98062491</v>
      </c>
      <c r="D71" s="243">
        <v>1</v>
      </c>
      <c r="F71" s="242" t="s">
        <v>627</v>
      </c>
      <c r="G71" s="242" t="s">
        <v>768</v>
      </c>
      <c r="H71" s="245"/>
      <c r="I71" s="243">
        <v>2</v>
      </c>
      <c r="J71" s="62">
        <f t="shared" si="9"/>
        <v>2</v>
      </c>
      <c r="K71" s="62">
        <f t="shared" si="10"/>
        <v>1</v>
      </c>
      <c r="L71" s="54" t="str">
        <f t="shared" si="4"/>
        <v>Enough</v>
      </c>
      <c r="O71" s="244"/>
      <c r="P71" s="244"/>
      <c r="Q71" s="246">
        <v>2731</v>
      </c>
      <c r="R71" s="247">
        <v>1</v>
      </c>
      <c r="S71" s="54" t="e">
        <f t="shared" si="8"/>
        <v>#N/A</v>
      </c>
      <c r="T71" s="54" t="e">
        <f t="shared" si="1"/>
        <v>#N/A</v>
      </c>
    </row>
    <row r="72" spans="1:20">
      <c r="A72" s="244"/>
      <c r="B72" s="244"/>
      <c r="C72" s="246">
        <v>98072495</v>
      </c>
      <c r="D72" s="247">
        <v>1</v>
      </c>
      <c r="F72" s="242" t="s">
        <v>257</v>
      </c>
      <c r="G72" s="242" t="s">
        <v>774</v>
      </c>
      <c r="H72" s="245"/>
      <c r="I72" s="243">
        <v>7</v>
      </c>
      <c r="J72" s="54">
        <f t="shared" si="9"/>
        <v>4</v>
      </c>
      <c r="K72" s="54">
        <f t="shared" si="10"/>
        <v>2</v>
      </c>
      <c r="L72" s="54" t="str">
        <f t="shared" si="4"/>
        <v>Enough</v>
      </c>
      <c r="O72" s="244"/>
      <c r="P72" s="244"/>
      <c r="Q72" s="246">
        <v>2739</v>
      </c>
      <c r="R72" s="247">
        <v>1</v>
      </c>
      <c r="S72" s="54" t="e">
        <f t="shared" si="8"/>
        <v>#N/A</v>
      </c>
      <c r="T72" s="54" t="e">
        <f t="shared" si="1"/>
        <v>#N/A</v>
      </c>
    </row>
    <row r="73" spans="1:20">
      <c r="A73" s="244"/>
      <c r="B73" s="244"/>
      <c r="C73" s="246">
        <v>98073731</v>
      </c>
      <c r="D73" s="247">
        <v>1</v>
      </c>
      <c r="F73" s="242" t="s">
        <v>405</v>
      </c>
      <c r="G73" s="242" t="s">
        <v>777</v>
      </c>
      <c r="H73" s="245"/>
      <c r="I73" s="243">
        <v>6</v>
      </c>
      <c r="J73" s="62">
        <f t="shared" si="9"/>
        <v>2</v>
      </c>
      <c r="K73" s="62">
        <f t="shared" si="10"/>
        <v>2</v>
      </c>
      <c r="L73" s="54" t="str">
        <f t="shared" si="4"/>
        <v>Enough</v>
      </c>
      <c r="O73" s="244"/>
      <c r="P73" s="244"/>
      <c r="Q73" s="246">
        <v>2772</v>
      </c>
      <c r="R73" s="247">
        <v>1</v>
      </c>
      <c r="S73" s="54">
        <v>136</v>
      </c>
      <c r="T73" s="54">
        <f t="shared" si="1"/>
        <v>136</v>
      </c>
    </row>
    <row r="74" spans="1:20">
      <c r="A74" s="244"/>
      <c r="B74" s="242" t="s">
        <v>510</v>
      </c>
      <c r="C74" s="245"/>
      <c r="D74" s="243">
        <v>3</v>
      </c>
      <c r="F74" s="242" t="s">
        <v>635</v>
      </c>
      <c r="G74" s="242" t="s">
        <v>2109</v>
      </c>
      <c r="H74" s="245"/>
      <c r="I74" s="243">
        <v>2</v>
      </c>
      <c r="J74" s="54">
        <f t="shared" si="9"/>
        <v>2</v>
      </c>
      <c r="K74" s="54">
        <f t="shared" si="10"/>
        <v>1</v>
      </c>
      <c r="L74" s="54" t="str">
        <f t="shared" si="4"/>
        <v>Enough</v>
      </c>
      <c r="O74" s="244"/>
      <c r="P74" s="244"/>
      <c r="Q74" s="246">
        <v>2780</v>
      </c>
      <c r="R74" s="247">
        <v>1</v>
      </c>
      <c r="S74" s="54">
        <v>176</v>
      </c>
      <c r="T74" s="54">
        <f t="shared" si="1"/>
        <v>176</v>
      </c>
    </row>
    <row r="75" spans="1:20">
      <c r="A75" s="242" t="s">
        <v>48</v>
      </c>
      <c r="B75" s="242" t="s">
        <v>602</v>
      </c>
      <c r="C75" s="242">
        <v>98064149</v>
      </c>
      <c r="D75" s="243">
        <v>5</v>
      </c>
      <c r="F75" s="242" t="s">
        <v>410</v>
      </c>
      <c r="G75" s="242" t="s">
        <v>778</v>
      </c>
      <c r="H75" s="245"/>
      <c r="I75" s="243">
        <v>5</v>
      </c>
      <c r="J75" s="62">
        <f t="shared" si="9"/>
        <v>3</v>
      </c>
      <c r="K75" s="62">
        <f t="shared" si="10"/>
        <v>2</v>
      </c>
      <c r="L75" s="54" t="str">
        <f t="shared" si="4"/>
        <v>Enough</v>
      </c>
      <c r="O75" s="244"/>
      <c r="P75" s="244"/>
      <c r="Q75" s="246">
        <v>2812</v>
      </c>
      <c r="R75" s="247">
        <v>1</v>
      </c>
      <c r="S75" s="54">
        <v>30</v>
      </c>
      <c r="T75" s="54">
        <f t="shared" si="1"/>
        <v>30</v>
      </c>
    </row>
    <row r="76" spans="1:20">
      <c r="A76" s="244"/>
      <c r="B76" s="244"/>
      <c r="C76" s="246">
        <v>98067317</v>
      </c>
      <c r="D76" s="247">
        <v>2</v>
      </c>
      <c r="F76" s="242" t="s">
        <v>112</v>
      </c>
      <c r="G76" s="242" t="s">
        <v>791</v>
      </c>
      <c r="H76" s="245"/>
      <c r="I76" s="243">
        <v>50</v>
      </c>
      <c r="J76" s="54">
        <f t="shared" si="9"/>
        <v>11</v>
      </c>
      <c r="K76" s="54">
        <f t="shared" si="10"/>
        <v>5</v>
      </c>
      <c r="L76" s="54" t="str">
        <f t="shared" si="4"/>
        <v>Enough</v>
      </c>
      <c r="O76" s="244"/>
      <c r="P76" s="244"/>
      <c r="Q76" s="246">
        <v>2818</v>
      </c>
      <c r="R76" s="247">
        <v>1</v>
      </c>
      <c r="S76" s="54">
        <v>120</v>
      </c>
      <c r="T76" s="54">
        <f t="shared" si="1"/>
        <v>120</v>
      </c>
    </row>
    <row r="77" spans="1:20">
      <c r="A77" s="244"/>
      <c r="B77" s="244"/>
      <c r="C77" s="246">
        <v>98068641</v>
      </c>
      <c r="D77" s="247">
        <v>4</v>
      </c>
      <c r="F77" s="242" t="s">
        <v>647</v>
      </c>
      <c r="G77" s="242" t="s">
        <v>805</v>
      </c>
      <c r="H77" s="245"/>
      <c r="I77" s="243">
        <v>1</v>
      </c>
      <c r="J77" s="62">
        <f t="shared" si="9"/>
        <v>3</v>
      </c>
      <c r="K77" s="62">
        <f t="shared" si="10"/>
        <v>2</v>
      </c>
      <c r="L77" s="54" t="str">
        <f t="shared" si="4"/>
        <v>Enough</v>
      </c>
      <c r="O77" s="244"/>
      <c r="P77" s="244"/>
      <c r="Q77" s="246">
        <v>2873</v>
      </c>
      <c r="R77" s="247">
        <v>1</v>
      </c>
      <c r="S77" s="54">
        <v>120</v>
      </c>
      <c r="T77" s="54">
        <f t="shared" si="1"/>
        <v>120</v>
      </c>
    </row>
    <row r="78" spans="1:20">
      <c r="A78" s="244"/>
      <c r="B78" s="244"/>
      <c r="C78" s="246">
        <v>98070214</v>
      </c>
      <c r="D78" s="247">
        <v>2</v>
      </c>
      <c r="F78" s="242" t="s">
        <v>165</v>
      </c>
      <c r="G78" s="242" t="s">
        <v>798</v>
      </c>
      <c r="H78" s="245"/>
      <c r="I78" s="243">
        <v>16</v>
      </c>
      <c r="J78" s="62">
        <f t="shared" si="9"/>
        <v>3</v>
      </c>
      <c r="K78" s="62">
        <f t="shared" si="10"/>
        <v>2</v>
      </c>
      <c r="L78" s="54" t="str">
        <f t="shared" si="4"/>
        <v>Enough</v>
      </c>
      <c r="O78" s="244"/>
      <c r="P78" s="244"/>
      <c r="Q78" s="246">
        <v>2915</v>
      </c>
      <c r="R78" s="247">
        <v>1</v>
      </c>
      <c r="S78" s="54">
        <v>35</v>
      </c>
      <c r="T78" s="54">
        <f t="shared" si="1"/>
        <v>35</v>
      </c>
    </row>
    <row r="79" spans="1:20">
      <c r="A79" s="244"/>
      <c r="B79" s="244"/>
      <c r="C79" s="246">
        <v>98092083</v>
      </c>
      <c r="D79" s="247">
        <v>1</v>
      </c>
      <c r="F79" s="242" t="s">
        <v>336</v>
      </c>
      <c r="G79" s="242" t="s">
        <v>2490</v>
      </c>
      <c r="H79" s="245"/>
      <c r="I79" s="243">
        <v>7</v>
      </c>
      <c r="J79" s="62">
        <f t="shared" si="9"/>
        <v>1</v>
      </c>
      <c r="K79" s="62">
        <f t="shared" si="10"/>
        <v>2</v>
      </c>
      <c r="L79" s="54" t="str">
        <f t="shared" si="4"/>
        <v>Order</v>
      </c>
      <c r="O79" s="244"/>
      <c r="P79" s="244"/>
      <c r="Q79" s="246">
        <v>2930</v>
      </c>
      <c r="R79" s="247">
        <v>1</v>
      </c>
      <c r="S79" s="54">
        <v>35000</v>
      </c>
      <c r="T79" s="54">
        <f t="shared" si="1"/>
        <v>35000</v>
      </c>
    </row>
    <row r="80" spans="1:20">
      <c r="A80" s="244"/>
      <c r="B80" s="242" t="s">
        <v>511</v>
      </c>
      <c r="C80" s="245"/>
      <c r="D80" s="243">
        <v>14</v>
      </c>
      <c r="F80" s="242" t="s">
        <v>279</v>
      </c>
      <c r="G80" s="242" t="s">
        <v>650</v>
      </c>
      <c r="H80" s="242">
        <v>4121</v>
      </c>
      <c r="I80" s="243">
        <v>1</v>
      </c>
      <c r="J80" s="62">
        <f t="shared" si="9"/>
        <v>0</v>
      </c>
      <c r="K80" s="62">
        <f t="shared" si="10"/>
        <v>0</v>
      </c>
      <c r="L80" s="54" t="str">
        <f t="shared" si="4"/>
        <v>Enough</v>
      </c>
      <c r="O80" s="244"/>
      <c r="P80" s="244"/>
      <c r="Q80" s="246">
        <v>2934</v>
      </c>
      <c r="R80" s="247">
        <v>1</v>
      </c>
      <c r="S80" s="54">
        <v>100</v>
      </c>
      <c r="T80" s="54">
        <f t="shared" si="1"/>
        <v>100</v>
      </c>
    </row>
    <row r="81" spans="1:22">
      <c r="A81" s="242" t="s">
        <v>160</v>
      </c>
      <c r="B81" s="242" t="s">
        <v>637</v>
      </c>
      <c r="C81" s="242">
        <v>98061092</v>
      </c>
      <c r="D81" s="243">
        <v>1</v>
      </c>
      <c r="F81" s="244"/>
      <c r="G81" s="242" t="s">
        <v>653</v>
      </c>
      <c r="H81" s="245"/>
      <c r="I81" s="243">
        <v>1</v>
      </c>
      <c r="J81" s="62" t="e">
        <f t="shared" si="9"/>
        <v>#N/A</v>
      </c>
      <c r="K81" s="62" t="e">
        <f t="shared" si="10"/>
        <v>#N/A</v>
      </c>
      <c r="L81" s="54" t="e">
        <f t="shared" si="4"/>
        <v>#N/A</v>
      </c>
      <c r="O81" s="244"/>
      <c r="P81" s="244"/>
      <c r="Q81" s="246">
        <v>2988</v>
      </c>
      <c r="R81" s="247">
        <v>1</v>
      </c>
      <c r="S81" s="54">
        <v>25</v>
      </c>
      <c r="T81" s="54">
        <f t="shared" si="1"/>
        <v>25</v>
      </c>
    </row>
    <row r="82" spans="1:22">
      <c r="A82" s="244"/>
      <c r="B82" s="244"/>
      <c r="C82" s="246">
        <v>98061937</v>
      </c>
      <c r="D82" s="247">
        <v>2</v>
      </c>
      <c r="F82" s="242" t="s">
        <v>655</v>
      </c>
      <c r="G82" s="242" t="s">
        <v>5525</v>
      </c>
      <c r="H82" s="245"/>
      <c r="I82" s="243">
        <v>2</v>
      </c>
      <c r="J82" s="62">
        <f t="shared" si="9"/>
        <v>0</v>
      </c>
      <c r="K82" s="62">
        <f t="shared" si="10"/>
        <v>1</v>
      </c>
      <c r="L82" s="54" t="str">
        <f t="shared" si="4"/>
        <v>Order</v>
      </c>
      <c r="O82" s="244"/>
      <c r="P82" s="244"/>
      <c r="Q82" s="246">
        <v>3085</v>
      </c>
      <c r="R82" s="247">
        <v>1</v>
      </c>
      <c r="S82" s="54">
        <v>136</v>
      </c>
      <c r="T82" s="54">
        <f t="shared" si="1"/>
        <v>136</v>
      </c>
    </row>
    <row r="83" spans="1:22">
      <c r="A83" s="244"/>
      <c r="B83" s="244"/>
      <c r="C83" s="246">
        <v>98062491</v>
      </c>
      <c r="D83" s="247">
        <v>1</v>
      </c>
      <c r="F83" s="242" t="s">
        <v>372</v>
      </c>
      <c r="G83" s="242" t="s">
        <v>656</v>
      </c>
      <c r="H83" s="242">
        <v>3162</v>
      </c>
      <c r="I83" s="243">
        <v>1</v>
      </c>
      <c r="J83" s="62">
        <f t="shared" si="9"/>
        <v>1</v>
      </c>
      <c r="K83" s="62">
        <f t="shared" si="10"/>
        <v>1</v>
      </c>
      <c r="L83" s="54" t="str">
        <f t="shared" si="4"/>
        <v>Enough</v>
      </c>
      <c r="O83" s="244"/>
      <c r="P83" s="244"/>
      <c r="Q83" s="246">
        <v>3098</v>
      </c>
      <c r="R83" s="247">
        <v>1</v>
      </c>
      <c r="S83" s="54">
        <v>176</v>
      </c>
      <c r="T83" s="54">
        <f t="shared" si="1"/>
        <v>176</v>
      </c>
    </row>
    <row r="84" spans="1:22">
      <c r="A84" s="244"/>
      <c r="B84" s="244"/>
      <c r="C84" s="246">
        <v>98063790</v>
      </c>
      <c r="D84" s="247">
        <v>2</v>
      </c>
      <c r="F84" s="244"/>
      <c r="G84" s="242" t="s">
        <v>659</v>
      </c>
      <c r="H84" s="245"/>
      <c r="I84" s="243">
        <v>1</v>
      </c>
      <c r="J84" s="62" t="e">
        <f t="shared" si="9"/>
        <v>#N/A</v>
      </c>
      <c r="K84" s="62" t="e">
        <f t="shared" si="10"/>
        <v>#N/A</v>
      </c>
      <c r="L84" s="54" t="e">
        <f t="shared" si="4"/>
        <v>#N/A</v>
      </c>
      <c r="O84" s="244"/>
      <c r="P84" s="244"/>
      <c r="Q84" s="246">
        <v>4223</v>
      </c>
      <c r="R84" s="247">
        <v>1</v>
      </c>
      <c r="S84" s="54">
        <v>120</v>
      </c>
      <c r="T84" s="54">
        <f t="shared" si="1"/>
        <v>120</v>
      </c>
    </row>
    <row r="85" spans="1:22">
      <c r="A85" s="244"/>
      <c r="B85" s="244"/>
      <c r="C85" s="246">
        <v>98064149</v>
      </c>
      <c r="D85" s="247">
        <v>5</v>
      </c>
      <c r="F85" s="242" t="s">
        <v>331</v>
      </c>
      <c r="G85" s="242" t="s">
        <v>809</v>
      </c>
      <c r="H85" s="245"/>
      <c r="I85" s="243">
        <v>4</v>
      </c>
      <c r="J85" s="62">
        <f t="shared" si="9"/>
        <v>2</v>
      </c>
      <c r="K85" s="62">
        <f t="shared" si="10"/>
        <v>2</v>
      </c>
      <c r="L85" s="54" t="str">
        <f t="shared" si="4"/>
        <v>Enough</v>
      </c>
      <c r="O85" s="244"/>
      <c r="P85" s="244"/>
      <c r="Q85" s="246">
        <v>4420</v>
      </c>
      <c r="R85" s="247">
        <v>1</v>
      </c>
      <c r="S85" s="54">
        <v>120</v>
      </c>
      <c r="T85" s="54">
        <f t="shared" si="1"/>
        <v>120</v>
      </c>
    </row>
    <row r="86" spans="1:22">
      <c r="A86" s="244"/>
      <c r="B86" s="244"/>
      <c r="C86" s="246">
        <v>98067317</v>
      </c>
      <c r="D86" s="247">
        <v>2</v>
      </c>
      <c r="F86" s="242" t="s">
        <v>286</v>
      </c>
      <c r="G86" s="242" t="s">
        <v>817</v>
      </c>
      <c r="H86" s="245"/>
      <c r="I86" s="243">
        <v>5</v>
      </c>
      <c r="J86" s="62">
        <f t="shared" si="9"/>
        <v>2</v>
      </c>
      <c r="K86" s="62">
        <f t="shared" si="10"/>
        <v>2</v>
      </c>
      <c r="L86" s="54" t="str">
        <f t="shared" si="4"/>
        <v>Enough</v>
      </c>
      <c r="O86" s="244"/>
      <c r="P86" s="242" t="s">
        <v>511</v>
      </c>
      <c r="Q86" s="245"/>
      <c r="R86" s="243">
        <v>19</v>
      </c>
      <c r="S86" s="54">
        <v>35</v>
      </c>
      <c r="T86" s="54">
        <f t="shared" si="1"/>
        <v>665</v>
      </c>
    </row>
    <row r="87" spans="1:22">
      <c r="A87" s="244"/>
      <c r="B87" s="244"/>
      <c r="C87" s="246">
        <v>98068641</v>
      </c>
      <c r="D87" s="247">
        <v>4</v>
      </c>
      <c r="F87" s="242" t="s">
        <v>62</v>
      </c>
      <c r="G87" s="242" t="s">
        <v>1668</v>
      </c>
      <c r="H87" s="245"/>
      <c r="I87" s="243">
        <v>117</v>
      </c>
      <c r="J87" s="62">
        <f t="shared" si="9"/>
        <v>4</v>
      </c>
      <c r="K87" s="62">
        <f t="shared" si="10"/>
        <v>5</v>
      </c>
      <c r="L87" s="54" t="str">
        <f t="shared" si="4"/>
        <v>Order</v>
      </c>
      <c r="O87" s="242" t="s">
        <v>160</v>
      </c>
      <c r="P87" s="242" t="s">
        <v>637</v>
      </c>
      <c r="Q87" s="245"/>
      <c r="R87" s="243">
        <v>26</v>
      </c>
      <c r="S87" s="54">
        <v>128</v>
      </c>
      <c r="T87" s="54">
        <f t="shared" si="1"/>
        <v>3328</v>
      </c>
    </row>
    <row r="88" spans="1:22">
      <c r="A88" s="244"/>
      <c r="B88" s="244"/>
      <c r="C88" s="246">
        <v>98070214</v>
      </c>
      <c r="D88" s="247">
        <v>2</v>
      </c>
      <c r="F88" s="242" t="s">
        <v>153</v>
      </c>
      <c r="G88" s="242" t="s">
        <v>667</v>
      </c>
      <c r="H88" s="242">
        <v>4433</v>
      </c>
      <c r="I88" s="243">
        <v>1</v>
      </c>
      <c r="J88" s="54">
        <f t="shared" si="9"/>
        <v>0</v>
      </c>
      <c r="K88" s="54">
        <f t="shared" si="10"/>
        <v>1</v>
      </c>
      <c r="L88" s="54" t="str">
        <f t="shared" si="4"/>
        <v>Order</v>
      </c>
      <c r="O88" s="242" t="s">
        <v>93</v>
      </c>
      <c r="P88" s="242" t="s">
        <v>654</v>
      </c>
      <c r="Q88" s="242">
        <v>2772</v>
      </c>
      <c r="R88" s="243">
        <v>1</v>
      </c>
      <c r="S88" s="54">
        <v>100</v>
      </c>
      <c r="T88" s="54">
        <f t="shared" si="1"/>
        <v>100</v>
      </c>
    </row>
    <row r="89" spans="1:22">
      <c r="A89" s="244"/>
      <c r="B89" s="244"/>
      <c r="C89" s="246">
        <v>98076692</v>
      </c>
      <c r="D89" s="247">
        <v>1</v>
      </c>
      <c r="F89" s="244"/>
      <c r="G89" s="242" t="s">
        <v>669</v>
      </c>
      <c r="H89" s="245"/>
      <c r="I89" s="243">
        <v>1</v>
      </c>
      <c r="J89" s="62" t="e">
        <f t="shared" si="9"/>
        <v>#N/A</v>
      </c>
      <c r="K89" s="62" t="e">
        <f t="shared" si="10"/>
        <v>#N/A</v>
      </c>
      <c r="L89" s="54" t="e">
        <f t="shared" si="4"/>
        <v>#N/A</v>
      </c>
      <c r="O89" s="244"/>
      <c r="P89" s="244"/>
      <c r="Q89" s="246">
        <v>4384</v>
      </c>
      <c r="R89" s="247">
        <v>1</v>
      </c>
      <c r="S89" s="54">
        <v>118</v>
      </c>
      <c r="T89" s="54">
        <f t="shared" si="1"/>
        <v>118</v>
      </c>
    </row>
    <row r="90" spans="1:22">
      <c r="A90" s="244"/>
      <c r="B90" s="244"/>
      <c r="C90" s="246">
        <v>98082610</v>
      </c>
      <c r="D90" s="247">
        <v>1</v>
      </c>
      <c r="F90" s="242" t="s">
        <v>671</v>
      </c>
      <c r="G90" s="242" t="s">
        <v>822</v>
      </c>
      <c r="H90" s="245"/>
      <c r="I90" s="243">
        <v>2</v>
      </c>
      <c r="J90" s="62">
        <f t="shared" si="9"/>
        <v>2</v>
      </c>
      <c r="K90" s="62">
        <f t="shared" si="10"/>
        <v>2</v>
      </c>
      <c r="L90" s="54" t="str">
        <f t="shared" si="4"/>
        <v>Enough</v>
      </c>
      <c r="O90" s="244"/>
      <c r="P90" s="242" t="s">
        <v>515</v>
      </c>
      <c r="Q90" s="245"/>
      <c r="R90" s="243">
        <v>2</v>
      </c>
      <c r="S90" s="54">
        <v>25</v>
      </c>
      <c r="T90" s="54">
        <f t="shared" si="1"/>
        <v>50</v>
      </c>
    </row>
    <row r="91" spans="1:22">
      <c r="A91" s="244"/>
      <c r="B91" s="242" t="s">
        <v>512</v>
      </c>
      <c r="C91" s="245"/>
      <c r="D91" s="243">
        <v>21</v>
      </c>
      <c r="F91" s="242" t="s">
        <v>441</v>
      </c>
      <c r="G91" s="242" t="s">
        <v>674</v>
      </c>
      <c r="H91" s="242">
        <v>4282</v>
      </c>
      <c r="I91" s="243">
        <v>1</v>
      </c>
      <c r="J91" s="54">
        <f t="shared" si="9"/>
        <v>0</v>
      </c>
      <c r="K91" s="54">
        <f t="shared" si="10"/>
        <v>1</v>
      </c>
      <c r="L91" s="54" t="str">
        <f t="shared" si="4"/>
        <v>Order</v>
      </c>
      <c r="O91" s="242" t="s">
        <v>171</v>
      </c>
      <c r="P91" s="242" t="s">
        <v>660</v>
      </c>
      <c r="Q91" s="242">
        <v>2564</v>
      </c>
      <c r="R91" s="243">
        <v>1</v>
      </c>
      <c r="S91" s="54">
        <v>80</v>
      </c>
      <c r="T91" s="54">
        <f t="shared" si="1"/>
        <v>80</v>
      </c>
    </row>
    <row r="92" spans="1:22">
      <c r="A92" s="242" t="s">
        <v>93</v>
      </c>
      <c r="B92" s="242" t="s">
        <v>654</v>
      </c>
      <c r="C92" s="242">
        <v>98065821</v>
      </c>
      <c r="D92" s="243">
        <v>1</v>
      </c>
      <c r="F92" s="244"/>
      <c r="G92" s="242" t="s">
        <v>675</v>
      </c>
      <c r="H92" s="245"/>
      <c r="I92" s="243">
        <v>1</v>
      </c>
      <c r="J92" s="62" t="e">
        <f t="shared" si="9"/>
        <v>#N/A</v>
      </c>
      <c r="K92" s="62" t="e">
        <f t="shared" si="10"/>
        <v>#N/A</v>
      </c>
      <c r="L92" s="54" t="e">
        <f t="shared" si="4"/>
        <v>#N/A</v>
      </c>
      <c r="O92" s="244"/>
      <c r="P92" s="242" t="s">
        <v>519</v>
      </c>
      <c r="Q92" s="245"/>
      <c r="R92" s="243">
        <v>1</v>
      </c>
      <c r="S92" s="54">
        <v>30</v>
      </c>
      <c r="T92" s="54">
        <f t="shared" si="1"/>
        <v>30</v>
      </c>
    </row>
    <row r="93" spans="1:22">
      <c r="A93" s="244"/>
      <c r="B93" s="244"/>
      <c r="C93" s="246">
        <v>98091002</v>
      </c>
      <c r="D93" s="247">
        <v>2</v>
      </c>
      <c r="F93" s="242" t="s">
        <v>240</v>
      </c>
      <c r="G93" s="242" t="s">
        <v>676</v>
      </c>
      <c r="H93" s="242">
        <v>3107</v>
      </c>
      <c r="I93" s="243">
        <v>1</v>
      </c>
      <c r="J93" s="62">
        <f t="shared" si="9"/>
        <v>1</v>
      </c>
      <c r="K93" s="62">
        <f t="shared" si="10"/>
        <v>1</v>
      </c>
      <c r="L93" s="54" t="str">
        <f t="shared" si="4"/>
        <v>Enough</v>
      </c>
      <c r="O93" s="242" t="s">
        <v>524</v>
      </c>
      <c r="P93" s="242" t="s">
        <v>665</v>
      </c>
      <c r="Q93" s="242">
        <v>2537</v>
      </c>
      <c r="R93" s="243">
        <v>1</v>
      </c>
      <c r="T93" s="54" t="e">
        <f>SUM(T3:T92)</f>
        <v>#N/A</v>
      </c>
      <c r="V93" s="54">
        <v>180126</v>
      </c>
    </row>
    <row r="94" spans="1:22">
      <c r="A94" s="244"/>
      <c r="B94" s="242" t="s">
        <v>515</v>
      </c>
      <c r="C94" s="245"/>
      <c r="D94" s="243">
        <v>3</v>
      </c>
      <c r="F94" s="244"/>
      <c r="G94" s="244"/>
      <c r="H94" s="246">
        <v>4164</v>
      </c>
      <c r="I94" s="247">
        <v>1</v>
      </c>
      <c r="J94" s="62" t="e">
        <f t="shared" si="9"/>
        <v>#N/A</v>
      </c>
      <c r="K94" s="62" t="e">
        <f t="shared" si="10"/>
        <v>#N/A</v>
      </c>
      <c r="L94" s="54" t="e">
        <f t="shared" si="4"/>
        <v>#N/A</v>
      </c>
      <c r="O94" s="244"/>
      <c r="P94" s="244"/>
      <c r="Q94" s="246">
        <v>4280</v>
      </c>
      <c r="R94" s="247">
        <v>1</v>
      </c>
      <c r="V94" s="54" t="e">
        <f>V93-T93-9498-3009</f>
        <v>#N/A</v>
      </c>
    </row>
    <row r="95" spans="1:22">
      <c r="A95" s="242" t="s">
        <v>524</v>
      </c>
      <c r="B95" s="242" t="s">
        <v>665</v>
      </c>
      <c r="C95" s="242">
        <v>98062491</v>
      </c>
      <c r="D95" s="243">
        <v>1</v>
      </c>
      <c r="F95" s="244"/>
      <c r="G95" s="242" t="s">
        <v>677</v>
      </c>
      <c r="H95" s="245"/>
      <c r="I95" s="243">
        <v>2</v>
      </c>
      <c r="J95" s="62" t="e">
        <f t="shared" si="9"/>
        <v>#N/A</v>
      </c>
      <c r="K95" s="62" t="e">
        <f t="shared" si="10"/>
        <v>#N/A</v>
      </c>
      <c r="L95" s="54" t="e">
        <f t="shared" si="4"/>
        <v>#N/A</v>
      </c>
      <c r="O95" s="244"/>
      <c r="P95" s="242" t="s">
        <v>525</v>
      </c>
      <c r="Q95" s="245"/>
      <c r="R95" s="243">
        <v>2</v>
      </c>
    </row>
    <row r="96" spans="1:22">
      <c r="A96" s="244"/>
      <c r="B96" s="242" t="s">
        <v>525</v>
      </c>
      <c r="C96" s="245"/>
      <c r="D96" s="243">
        <v>1</v>
      </c>
      <c r="F96" s="242" t="s">
        <v>603</v>
      </c>
      <c r="G96" s="242" t="s">
        <v>830</v>
      </c>
      <c r="H96" s="245"/>
      <c r="I96" s="243">
        <v>1</v>
      </c>
      <c r="J96" s="54">
        <f t="shared" si="9"/>
        <v>1</v>
      </c>
      <c r="K96" s="54">
        <f t="shared" si="10"/>
        <v>1</v>
      </c>
      <c r="L96" s="54" t="str">
        <f t="shared" si="4"/>
        <v>Enough</v>
      </c>
      <c r="O96" s="242" t="s">
        <v>77</v>
      </c>
      <c r="P96" s="242" t="s">
        <v>670</v>
      </c>
      <c r="Q96" s="242">
        <v>2611</v>
      </c>
      <c r="R96" s="243">
        <v>1</v>
      </c>
    </row>
    <row r="97" spans="1:18">
      <c r="A97" s="242" t="s">
        <v>77</v>
      </c>
      <c r="B97" s="242" t="s">
        <v>670</v>
      </c>
      <c r="C97" s="242">
        <v>98062553</v>
      </c>
      <c r="D97" s="243">
        <v>2</v>
      </c>
      <c r="F97" s="242" t="s">
        <v>284</v>
      </c>
      <c r="G97" s="242" t="s">
        <v>2134</v>
      </c>
      <c r="H97" s="245"/>
      <c r="I97" s="243">
        <v>3</v>
      </c>
      <c r="J97" s="62">
        <f t="shared" si="9"/>
        <v>1</v>
      </c>
      <c r="K97" s="62">
        <f t="shared" si="10"/>
        <v>1</v>
      </c>
      <c r="L97" s="54" t="str">
        <f t="shared" si="4"/>
        <v>Enough</v>
      </c>
      <c r="O97" s="244"/>
      <c r="P97" s="244"/>
      <c r="Q97" s="246">
        <v>2625</v>
      </c>
      <c r="R97" s="247">
        <v>1</v>
      </c>
    </row>
    <row r="98" spans="1:18">
      <c r="A98" s="244"/>
      <c r="B98" s="244"/>
      <c r="C98" s="246">
        <v>98064149</v>
      </c>
      <c r="D98" s="247">
        <v>1</v>
      </c>
      <c r="F98" s="242" t="s">
        <v>285</v>
      </c>
      <c r="G98" s="242" t="s">
        <v>845</v>
      </c>
      <c r="H98" s="245"/>
      <c r="I98" s="243">
        <v>2</v>
      </c>
      <c r="J98" s="62">
        <f t="shared" si="9"/>
        <v>1</v>
      </c>
      <c r="K98" s="62">
        <f t="shared" si="10"/>
        <v>1</v>
      </c>
      <c r="L98" s="54" t="str">
        <f t="shared" si="4"/>
        <v>Enough</v>
      </c>
      <c r="O98" s="244"/>
      <c r="P98" s="244"/>
      <c r="Q98" s="246">
        <v>2748</v>
      </c>
      <c r="R98" s="247">
        <v>1</v>
      </c>
    </row>
    <row r="99" spans="1:18">
      <c r="A99" s="244"/>
      <c r="B99" s="244"/>
      <c r="C99" s="246">
        <v>98087389</v>
      </c>
      <c r="D99" s="247">
        <v>1</v>
      </c>
      <c r="F99" s="242" t="s">
        <v>437</v>
      </c>
      <c r="G99" s="242" t="s">
        <v>2517</v>
      </c>
      <c r="H99" s="245"/>
      <c r="I99" s="243">
        <v>1</v>
      </c>
      <c r="J99" s="54">
        <f t="shared" si="9"/>
        <v>0</v>
      </c>
      <c r="K99" s="54">
        <f t="shared" si="10"/>
        <v>1</v>
      </c>
      <c r="L99" s="54" t="str">
        <f t="shared" si="4"/>
        <v>Order</v>
      </c>
      <c r="O99" s="244"/>
      <c r="P99" s="244"/>
      <c r="Q99" s="246">
        <v>3096</v>
      </c>
      <c r="R99" s="247">
        <v>1</v>
      </c>
    </row>
    <row r="100" spans="1:18">
      <c r="A100" s="244"/>
      <c r="B100" s="244"/>
      <c r="C100" s="246">
        <v>98091377</v>
      </c>
      <c r="D100" s="247">
        <v>1</v>
      </c>
      <c r="F100" s="242" t="s">
        <v>688</v>
      </c>
      <c r="G100" s="242" t="s">
        <v>835</v>
      </c>
      <c r="H100" s="245"/>
      <c r="I100" s="243">
        <v>1</v>
      </c>
      <c r="J100" s="62">
        <f t="shared" ref="J100:J130" si="11">VLOOKUP(F100,Old,8,FALSE)</f>
        <v>0</v>
      </c>
      <c r="K100" s="62">
        <f t="shared" ref="K100:K130" si="12">VLOOKUP(F100,Old,4,FALSE)</f>
        <v>0</v>
      </c>
      <c r="L100" s="54" t="str">
        <f t="shared" si="4"/>
        <v>Enough</v>
      </c>
      <c r="O100" s="244"/>
      <c r="P100" s="244"/>
      <c r="Q100" s="246">
        <v>4350</v>
      </c>
      <c r="R100" s="247">
        <v>1</v>
      </c>
    </row>
    <row r="101" spans="1:18">
      <c r="A101" s="244"/>
      <c r="B101" s="242" t="s">
        <v>528</v>
      </c>
      <c r="C101" s="245"/>
      <c r="D101" s="243">
        <v>5</v>
      </c>
      <c r="F101" s="242" t="s">
        <v>690</v>
      </c>
      <c r="G101" s="242" t="s">
        <v>2517</v>
      </c>
      <c r="H101" s="245"/>
      <c r="I101" s="243">
        <v>1</v>
      </c>
      <c r="J101" s="54">
        <f t="shared" si="11"/>
        <v>0</v>
      </c>
      <c r="K101" s="54">
        <f t="shared" si="12"/>
        <v>0</v>
      </c>
      <c r="L101" s="54" t="str">
        <f t="shared" si="4"/>
        <v>Enough</v>
      </c>
      <c r="O101" s="244"/>
      <c r="P101" s="242" t="s">
        <v>528</v>
      </c>
      <c r="Q101" s="245"/>
      <c r="R101" s="243">
        <v>5</v>
      </c>
    </row>
    <row r="102" spans="1:18">
      <c r="A102" s="242" t="s">
        <v>230</v>
      </c>
      <c r="B102" s="242" t="s">
        <v>2361</v>
      </c>
      <c r="C102" s="245"/>
      <c r="D102" s="243">
        <v>10</v>
      </c>
      <c r="F102" s="242" t="s">
        <v>691</v>
      </c>
      <c r="G102" s="242" t="s">
        <v>1680</v>
      </c>
      <c r="H102" s="245"/>
      <c r="I102" s="243">
        <v>1</v>
      </c>
      <c r="J102" s="54">
        <f t="shared" si="11"/>
        <v>0</v>
      </c>
      <c r="K102" s="54">
        <f t="shared" si="12"/>
        <v>0</v>
      </c>
      <c r="L102" s="54" t="str">
        <f t="shared" si="4"/>
        <v>Enough</v>
      </c>
      <c r="O102" s="242" t="s">
        <v>182</v>
      </c>
      <c r="P102" s="242" t="s">
        <v>681</v>
      </c>
      <c r="Q102" s="242">
        <v>2427</v>
      </c>
      <c r="R102" s="243">
        <v>1</v>
      </c>
    </row>
    <row r="103" spans="1:18">
      <c r="A103" s="242" t="s">
        <v>387</v>
      </c>
      <c r="B103" s="242" t="s">
        <v>683</v>
      </c>
      <c r="C103" s="242">
        <v>98072496</v>
      </c>
      <c r="D103" s="243">
        <v>1</v>
      </c>
      <c r="F103" s="242" t="s">
        <v>696</v>
      </c>
      <c r="G103" s="242" t="s">
        <v>850</v>
      </c>
      <c r="H103" s="245"/>
      <c r="I103" s="243">
        <v>1</v>
      </c>
      <c r="J103" s="62">
        <f t="shared" si="11"/>
        <v>0</v>
      </c>
      <c r="K103" s="62">
        <f t="shared" si="12"/>
        <v>1</v>
      </c>
      <c r="L103" s="54" t="str">
        <f t="shared" si="4"/>
        <v>Order</v>
      </c>
      <c r="O103" s="244"/>
      <c r="P103" s="244"/>
      <c r="Q103" s="246">
        <v>2620</v>
      </c>
      <c r="R103" s="247">
        <v>1</v>
      </c>
    </row>
    <row r="104" spans="1:18">
      <c r="A104" s="244"/>
      <c r="B104" s="242" t="s">
        <v>684</v>
      </c>
      <c r="C104" s="245"/>
      <c r="D104" s="243">
        <v>1</v>
      </c>
      <c r="F104" s="242" t="s">
        <v>531</v>
      </c>
      <c r="G104" s="242" t="s">
        <v>836</v>
      </c>
      <c r="H104" s="245"/>
      <c r="I104" s="243">
        <v>1</v>
      </c>
      <c r="J104" s="62">
        <f t="shared" si="11"/>
        <v>0</v>
      </c>
      <c r="K104" s="62">
        <f t="shared" si="12"/>
        <v>0</v>
      </c>
      <c r="L104" s="54" t="str">
        <f t="shared" si="4"/>
        <v>Enough</v>
      </c>
      <c r="O104" s="244"/>
      <c r="P104" s="242" t="s">
        <v>533</v>
      </c>
      <c r="Q104" s="245"/>
      <c r="R104" s="243">
        <v>2</v>
      </c>
    </row>
    <row r="105" spans="1:18">
      <c r="A105" s="242" t="s">
        <v>72</v>
      </c>
      <c r="B105" s="242" t="s">
        <v>4630</v>
      </c>
      <c r="C105" s="245"/>
      <c r="D105" s="243">
        <v>6</v>
      </c>
      <c r="F105" s="242" t="s">
        <v>540</v>
      </c>
      <c r="G105" s="242" t="s">
        <v>839</v>
      </c>
      <c r="H105" s="245"/>
      <c r="I105" s="243">
        <v>1</v>
      </c>
      <c r="J105" s="62">
        <f t="shared" si="11"/>
        <v>0</v>
      </c>
      <c r="K105" s="62">
        <f t="shared" si="12"/>
        <v>0</v>
      </c>
      <c r="L105" s="54" t="str">
        <f t="shared" si="4"/>
        <v>Enough</v>
      </c>
      <c r="O105" s="242" t="s">
        <v>537</v>
      </c>
      <c r="P105" s="242" t="s">
        <v>686</v>
      </c>
      <c r="Q105" s="242" t="s">
        <v>687</v>
      </c>
      <c r="R105" s="243">
        <v>1</v>
      </c>
    </row>
    <row r="106" spans="1:18">
      <c r="A106" s="242" t="s">
        <v>111</v>
      </c>
      <c r="B106" s="242" t="s">
        <v>2391</v>
      </c>
      <c r="C106" s="245"/>
      <c r="D106" s="243">
        <v>30</v>
      </c>
      <c r="F106" s="242" t="s">
        <v>545</v>
      </c>
      <c r="G106" s="242" t="s">
        <v>844</v>
      </c>
      <c r="H106" s="245"/>
      <c r="I106" s="243">
        <v>1</v>
      </c>
      <c r="J106" s="62">
        <f t="shared" si="11"/>
        <v>0</v>
      </c>
      <c r="K106" s="62">
        <f t="shared" si="12"/>
        <v>0</v>
      </c>
      <c r="L106" s="54" t="str">
        <f t="shared" si="4"/>
        <v>Enough</v>
      </c>
      <c r="O106" s="244"/>
      <c r="P106" s="242" t="s">
        <v>538</v>
      </c>
      <c r="Q106" s="245"/>
      <c r="R106" s="243">
        <v>1</v>
      </c>
    </row>
    <row r="107" spans="1:18">
      <c r="A107" s="242" t="s">
        <v>132</v>
      </c>
      <c r="B107" s="242" t="s">
        <v>2392</v>
      </c>
      <c r="C107" s="245"/>
      <c r="D107" s="243">
        <v>34</v>
      </c>
      <c r="F107" s="242" t="s">
        <v>117</v>
      </c>
      <c r="G107" s="242" t="s">
        <v>5897</v>
      </c>
      <c r="H107" s="245"/>
      <c r="I107" s="243">
        <v>6</v>
      </c>
      <c r="J107" s="62">
        <f t="shared" si="11"/>
        <v>2</v>
      </c>
      <c r="K107" s="62">
        <f t="shared" si="12"/>
        <v>2</v>
      </c>
      <c r="L107" s="54" t="str">
        <f t="shared" si="4"/>
        <v>Enough</v>
      </c>
      <c r="O107" s="242" t="s">
        <v>230</v>
      </c>
      <c r="P107" s="242" t="s">
        <v>2361</v>
      </c>
      <c r="Q107" s="245"/>
      <c r="R107" s="243">
        <v>10</v>
      </c>
    </row>
    <row r="108" spans="1:18">
      <c r="A108" s="242" t="s">
        <v>104</v>
      </c>
      <c r="B108" s="242" t="s">
        <v>708</v>
      </c>
      <c r="C108" s="245"/>
      <c r="D108" s="243">
        <v>5</v>
      </c>
      <c r="F108" s="242" t="s">
        <v>709</v>
      </c>
      <c r="G108" s="242" t="s">
        <v>710</v>
      </c>
      <c r="H108" s="242">
        <v>2739</v>
      </c>
      <c r="I108" s="243">
        <v>1</v>
      </c>
      <c r="J108" s="62">
        <f t="shared" si="11"/>
        <v>1</v>
      </c>
      <c r="K108" s="62">
        <f t="shared" si="12"/>
        <v>1</v>
      </c>
      <c r="L108" s="54" t="str">
        <f t="shared" si="4"/>
        <v>Enough</v>
      </c>
      <c r="O108" s="242" t="s">
        <v>72</v>
      </c>
      <c r="P108" s="242" t="s">
        <v>4630</v>
      </c>
      <c r="Q108" s="245"/>
      <c r="R108" s="243">
        <v>8</v>
      </c>
    </row>
    <row r="109" spans="1:18">
      <c r="A109" s="242" t="s">
        <v>694</v>
      </c>
      <c r="B109" s="242" t="s">
        <v>695</v>
      </c>
      <c r="C109" s="242">
        <v>98060529</v>
      </c>
      <c r="D109" s="243">
        <v>1</v>
      </c>
      <c r="F109" s="244"/>
      <c r="G109" s="244"/>
      <c r="H109" s="246" t="s">
        <v>711</v>
      </c>
      <c r="I109" s="247">
        <v>1</v>
      </c>
      <c r="J109" s="62" t="e">
        <f t="shared" si="11"/>
        <v>#N/A</v>
      </c>
      <c r="K109" s="62" t="e">
        <f t="shared" si="12"/>
        <v>#N/A</v>
      </c>
      <c r="L109" s="54" t="e">
        <f t="shared" si="4"/>
        <v>#N/A</v>
      </c>
      <c r="O109" s="242" t="s">
        <v>548</v>
      </c>
      <c r="P109" s="242" t="s">
        <v>4830</v>
      </c>
      <c r="Q109" s="242">
        <v>4301</v>
      </c>
      <c r="R109" s="243">
        <v>1</v>
      </c>
    </row>
    <row r="110" spans="1:18">
      <c r="A110" s="244"/>
      <c r="B110" s="244"/>
      <c r="C110" s="246">
        <v>98064927</v>
      </c>
      <c r="D110" s="247">
        <v>1</v>
      </c>
      <c r="F110" s="244"/>
      <c r="G110" s="242" t="s">
        <v>713</v>
      </c>
      <c r="H110" s="245"/>
      <c r="I110" s="243">
        <v>2</v>
      </c>
      <c r="J110" s="62" t="e">
        <f t="shared" si="11"/>
        <v>#N/A</v>
      </c>
      <c r="K110" s="62" t="e">
        <f t="shared" si="12"/>
        <v>#N/A</v>
      </c>
      <c r="L110" s="54" t="e">
        <f t="shared" si="4"/>
        <v>#N/A</v>
      </c>
      <c r="O110" s="244"/>
      <c r="P110" s="244"/>
      <c r="Q110" s="246" t="s">
        <v>9626</v>
      </c>
      <c r="R110" s="247">
        <v>1</v>
      </c>
    </row>
    <row r="111" spans="1:18">
      <c r="A111" s="244"/>
      <c r="B111" s="242" t="s">
        <v>703</v>
      </c>
      <c r="C111" s="245"/>
      <c r="D111" s="243">
        <v>2</v>
      </c>
      <c r="F111" s="242" t="s">
        <v>196</v>
      </c>
      <c r="G111" s="245"/>
      <c r="H111" s="245"/>
      <c r="I111" s="243">
        <v>14</v>
      </c>
      <c r="J111" s="62">
        <f t="shared" si="11"/>
        <v>3</v>
      </c>
      <c r="K111" s="62">
        <f t="shared" si="12"/>
        <v>2</v>
      </c>
      <c r="L111" s="54" t="str">
        <f t="shared" si="4"/>
        <v>Enough</v>
      </c>
      <c r="O111" s="244"/>
      <c r="P111" s="242" t="s">
        <v>549</v>
      </c>
      <c r="Q111" s="245"/>
      <c r="R111" s="243">
        <v>2</v>
      </c>
    </row>
    <row r="112" spans="1:18">
      <c r="A112" s="242" t="s">
        <v>563</v>
      </c>
      <c r="B112" s="242" t="s">
        <v>705</v>
      </c>
      <c r="C112" s="242">
        <v>98064787</v>
      </c>
      <c r="D112" s="243">
        <v>1</v>
      </c>
      <c r="F112" s="242" t="s">
        <v>214</v>
      </c>
      <c r="G112" s="242" t="s">
        <v>2540</v>
      </c>
      <c r="H112" s="245"/>
      <c r="I112" s="243">
        <v>14</v>
      </c>
      <c r="J112" s="62">
        <f t="shared" si="11"/>
        <v>1</v>
      </c>
      <c r="K112" s="62">
        <f t="shared" si="12"/>
        <v>2</v>
      </c>
      <c r="L112" s="54" t="str">
        <f t="shared" si="4"/>
        <v>Order</v>
      </c>
      <c r="O112" s="242" t="s">
        <v>550</v>
      </c>
      <c r="P112" s="242" t="s">
        <v>698</v>
      </c>
      <c r="Q112" s="242">
        <v>2414</v>
      </c>
      <c r="R112" s="243">
        <v>1</v>
      </c>
    </row>
    <row r="113" spans="1:18">
      <c r="A113" s="244"/>
      <c r="B113" s="244"/>
      <c r="C113" s="246">
        <v>98065911</v>
      </c>
      <c r="D113" s="247">
        <v>10</v>
      </c>
      <c r="F113" s="242" t="s">
        <v>189</v>
      </c>
      <c r="G113" s="242" t="s">
        <v>2541</v>
      </c>
      <c r="H113" s="245"/>
      <c r="I113" s="243">
        <v>12</v>
      </c>
      <c r="J113" s="62">
        <f t="shared" si="11"/>
        <v>1</v>
      </c>
      <c r="K113" s="62">
        <f t="shared" si="12"/>
        <v>2</v>
      </c>
      <c r="L113" s="54" t="str">
        <f t="shared" si="4"/>
        <v>Order</v>
      </c>
      <c r="O113" s="244"/>
      <c r="P113" s="242" t="s">
        <v>551</v>
      </c>
      <c r="Q113" s="245"/>
      <c r="R113" s="243">
        <v>1</v>
      </c>
    </row>
    <row r="114" spans="1:18">
      <c r="A114" s="244"/>
      <c r="B114" s="242" t="s">
        <v>564</v>
      </c>
      <c r="C114" s="245"/>
      <c r="D114" s="243">
        <v>11</v>
      </c>
      <c r="F114" s="242" t="s">
        <v>341</v>
      </c>
      <c r="G114" s="242" t="s">
        <v>876</v>
      </c>
      <c r="H114" s="245"/>
      <c r="I114" s="243">
        <v>3</v>
      </c>
      <c r="J114" s="62">
        <f t="shared" si="11"/>
        <v>1</v>
      </c>
      <c r="K114" s="62">
        <f t="shared" si="12"/>
        <v>1</v>
      </c>
      <c r="L114" s="54" t="str">
        <f t="shared" si="4"/>
        <v>Enough</v>
      </c>
      <c r="O114" s="242" t="s">
        <v>111</v>
      </c>
      <c r="P114" s="242" t="s">
        <v>2391</v>
      </c>
      <c r="Q114" s="245"/>
      <c r="R114" s="243">
        <v>32</v>
      </c>
    </row>
    <row r="115" spans="1:18">
      <c r="A115" s="242" t="s">
        <v>116</v>
      </c>
      <c r="B115" s="242" t="s">
        <v>2431</v>
      </c>
      <c r="C115" s="245"/>
      <c r="D115" s="243">
        <v>10</v>
      </c>
      <c r="F115" s="242" t="s">
        <v>188</v>
      </c>
      <c r="G115" s="242" t="s">
        <v>2544</v>
      </c>
      <c r="H115" s="245"/>
      <c r="I115" s="243">
        <v>32</v>
      </c>
      <c r="J115" s="62">
        <f t="shared" si="11"/>
        <v>1</v>
      </c>
      <c r="K115" s="62">
        <f t="shared" si="12"/>
        <v>2</v>
      </c>
      <c r="L115" s="54" t="str">
        <f t="shared" si="4"/>
        <v>Order</v>
      </c>
      <c r="O115" s="242" t="s">
        <v>132</v>
      </c>
      <c r="P115" s="242" t="s">
        <v>2392</v>
      </c>
      <c r="Q115" s="245"/>
      <c r="R115" s="243">
        <v>33</v>
      </c>
    </row>
    <row r="116" spans="1:18">
      <c r="A116" s="242" t="s">
        <v>109</v>
      </c>
      <c r="B116" s="242" t="s">
        <v>712</v>
      </c>
      <c r="C116" s="242">
        <v>98060528</v>
      </c>
      <c r="D116" s="243">
        <v>2</v>
      </c>
      <c r="F116" s="242" t="s">
        <v>55</v>
      </c>
      <c r="G116" s="242" t="s">
        <v>2545</v>
      </c>
      <c r="H116" s="245"/>
      <c r="I116" s="243">
        <v>27</v>
      </c>
      <c r="J116" s="54">
        <f t="shared" si="11"/>
        <v>0</v>
      </c>
      <c r="K116" s="54">
        <f t="shared" si="12"/>
        <v>2</v>
      </c>
      <c r="L116" s="54" t="str">
        <f t="shared" si="4"/>
        <v>Order</v>
      </c>
      <c r="O116" s="242" t="s">
        <v>104</v>
      </c>
      <c r="P116" s="242" t="s">
        <v>708</v>
      </c>
      <c r="Q116" s="242">
        <v>2432</v>
      </c>
      <c r="R116" s="243">
        <v>1</v>
      </c>
    </row>
    <row r="117" spans="1:18">
      <c r="A117" s="244"/>
      <c r="B117" s="244"/>
      <c r="C117" s="246">
        <v>98063790</v>
      </c>
      <c r="D117" s="247">
        <v>2</v>
      </c>
      <c r="F117" s="242" t="s">
        <v>719</v>
      </c>
      <c r="G117" s="242" t="s">
        <v>889</v>
      </c>
      <c r="H117" s="245"/>
      <c r="I117" s="243">
        <v>1</v>
      </c>
      <c r="J117" s="54">
        <f t="shared" si="11"/>
        <v>0</v>
      </c>
      <c r="K117" s="54">
        <f t="shared" si="12"/>
        <v>0</v>
      </c>
      <c r="L117" s="54" t="str">
        <f t="shared" si="4"/>
        <v>Enough</v>
      </c>
      <c r="O117" s="244"/>
      <c r="P117" s="244"/>
      <c r="Q117" s="246">
        <v>2557</v>
      </c>
      <c r="R117" s="247">
        <v>1</v>
      </c>
    </row>
    <row r="118" spans="1:18">
      <c r="A118" s="244"/>
      <c r="B118" s="244"/>
      <c r="C118" s="246">
        <v>98067317</v>
      </c>
      <c r="D118" s="247">
        <v>4</v>
      </c>
      <c r="F118" s="242" t="s">
        <v>215</v>
      </c>
      <c r="G118" s="242" t="s">
        <v>2548</v>
      </c>
      <c r="H118" s="245"/>
      <c r="I118" s="243">
        <v>11</v>
      </c>
      <c r="J118" s="54">
        <f t="shared" si="11"/>
        <v>1</v>
      </c>
      <c r="K118" s="54">
        <f t="shared" si="12"/>
        <v>2</v>
      </c>
      <c r="L118" s="54" t="str">
        <f t="shared" si="4"/>
        <v>Order</v>
      </c>
      <c r="O118" s="244"/>
      <c r="P118" s="244"/>
      <c r="Q118" s="246">
        <v>2683</v>
      </c>
      <c r="R118" s="247">
        <v>1</v>
      </c>
    </row>
    <row r="119" spans="1:18">
      <c r="A119" s="244"/>
      <c r="B119" s="244"/>
      <c r="C119" s="246">
        <v>98070214</v>
      </c>
      <c r="D119" s="247">
        <v>4</v>
      </c>
      <c r="F119" s="242" t="s">
        <v>209</v>
      </c>
      <c r="G119" s="242" t="s">
        <v>2549</v>
      </c>
      <c r="H119" s="245"/>
      <c r="I119" s="243">
        <v>9</v>
      </c>
      <c r="J119" s="62">
        <f t="shared" si="11"/>
        <v>1</v>
      </c>
      <c r="K119" s="62">
        <f t="shared" si="12"/>
        <v>2</v>
      </c>
      <c r="L119" s="54" t="str">
        <f t="shared" si="4"/>
        <v>Order</v>
      </c>
      <c r="O119" s="244"/>
      <c r="P119" s="244"/>
      <c r="Q119" s="246">
        <v>2782</v>
      </c>
      <c r="R119" s="247">
        <v>1</v>
      </c>
    </row>
    <row r="120" spans="1:18">
      <c r="A120" s="244"/>
      <c r="B120" s="244"/>
      <c r="C120" s="246">
        <v>98072495</v>
      </c>
      <c r="D120" s="247">
        <v>4</v>
      </c>
      <c r="F120" s="242" t="s">
        <v>90</v>
      </c>
      <c r="G120" s="242" t="s">
        <v>854</v>
      </c>
      <c r="H120" s="245"/>
      <c r="I120" s="243">
        <v>2</v>
      </c>
      <c r="J120" s="62">
        <f t="shared" si="11"/>
        <v>1</v>
      </c>
      <c r="K120" s="62">
        <f t="shared" si="12"/>
        <v>1</v>
      </c>
      <c r="L120" s="54" t="str">
        <f t="shared" si="4"/>
        <v>Enough</v>
      </c>
      <c r="O120" s="244"/>
      <c r="P120" s="242" t="s">
        <v>556</v>
      </c>
      <c r="Q120" s="245"/>
      <c r="R120" s="243">
        <v>4</v>
      </c>
    </row>
    <row r="121" spans="1:18">
      <c r="A121" s="244"/>
      <c r="B121" s="244"/>
      <c r="C121" s="246">
        <v>98086170</v>
      </c>
      <c r="D121" s="247">
        <v>4</v>
      </c>
      <c r="F121" s="242" t="s">
        <v>89</v>
      </c>
      <c r="G121" s="242" t="s">
        <v>857</v>
      </c>
      <c r="H121" s="245"/>
      <c r="I121" s="243">
        <v>2</v>
      </c>
      <c r="J121" s="62">
        <f t="shared" si="11"/>
        <v>1</v>
      </c>
      <c r="K121" s="62">
        <f t="shared" si="12"/>
        <v>1</v>
      </c>
      <c r="L121" s="54" t="str">
        <f t="shared" si="4"/>
        <v>Enough</v>
      </c>
      <c r="O121" s="242" t="s">
        <v>557</v>
      </c>
      <c r="P121" s="242" t="s">
        <v>717</v>
      </c>
      <c r="Q121" s="242">
        <v>2579</v>
      </c>
      <c r="R121" s="243">
        <v>1</v>
      </c>
    </row>
    <row r="122" spans="1:18">
      <c r="A122" s="244"/>
      <c r="B122" s="244"/>
      <c r="C122" s="246">
        <v>98089377</v>
      </c>
      <c r="D122" s="247">
        <v>4</v>
      </c>
      <c r="F122" s="242" t="s">
        <v>158</v>
      </c>
      <c r="G122" s="242" t="s">
        <v>2550</v>
      </c>
      <c r="H122" s="245"/>
      <c r="I122" s="243">
        <v>13</v>
      </c>
      <c r="J122" s="62">
        <f t="shared" si="11"/>
        <v>2</v>
      </c>
      <c r="K122" s="62">
        <f t="shared" si="12"/>
        <v>2</v>
      </c>
      <c r="L122" s="54" t="str">
        <f t="shared" si="4"/>
        <v>Enough</v>
      </c>
      <c r="O122" s="244"/>
      <c r="P122" s="242" t="s">
        <v>558</v>
      </c>
      <c r="Q122" s="245"/>
      <c r="R122" s="243">
        <v>1</v>
      </c>
    </row>
    <row r="123" spans="1:18">
      <c r="A123" s="244"/>
      <c r="B123" s="242" t="s">
        <v>569</v>
      </c>
      <c r="C123" s="245"/>
      <c r="D123" s="243">
        <v>24</v>
      </c>
      <c r="F123" s="242" t="s">
        <v>732</v>
      </c>
      <c r="G123" s="242" t="s">
        <v>2553</v>
      </c>
      <c r="H123" s="245"/>
      <c r="I123" s="243">
        <v>2</v>
      </c>
      <c r="J123" s="62">
        <f t="shared" si="11"/>
        <v>0</v>
      </c>
      <c r="K123" s="62">
        <f t="shared" si="12"/>
        <v>0</v>
      </c>
      <c r="L123" s="54" t="str">
        <f t="shared" si="4"/>
        <v>Enough</v>
      </c>
      <c r="O123" s="242" t="s">
        <v>563</v>
      </c>
      <c r="P123" s="242" t="s">
        <v>705</v>
      </c>
      <c r="Q123" s="242">
        <v>2851</v>
      </c>
      <c r="R123" s="243">
        <v>1</v>
      </c>
    </row>
    <row r="124" spans="1:18">
      <c r="A124" s="242" t="s">
        <v>128</v>
      </c>
      <c r="B124" s="242" t="s">
        <v>723</v>
      </c>
      <c r="C124" s="242">
        <v>98078242</v>
      </c>
      <c r="D124" s="243">
        <v>1</v>
      </c>
      <c r="F124" s="242" t="s">
        <v>385</v>
      </c>
      <c r="G124" s="242" t="s">
        <v>870</v>
      </c>
      <c r="H124" s="245"/>
      <c r="I124" s="243">
        <v>2</v>
      </c>
      <c r="J124" s="62">
        <f t="shared" si="11"/>
        <v>2</v>
      </c>
      <c r="K124" s="62">
        <f t="shared" si="12"/>
        <v>0</v>
      </c>
      <c r="L124" s="54" t="str">
        <f t="shared" si="4"/>
        <v>Enough</v>
      </c>
      <c r="O124" s="244"/>
      <c r="P124" s="242" t="s">
        <v>564</v>
      </c>
      <c r="Q124" s="245"/>
      <c r="R124" s="243">
        <v>1</v>
      </c>
    </row>
    <row r="125" spans="1:18">
      <c r="A125" s="244"/>
      <c r="B125" s="242" t="s">
        <v>575</v>
      </c>
      <c r="C125" s="245"/>
      <c r="D125" s="243">
        <v>1</v>
      </c>
      <c r="F125" s="242" t="s">
        <v>738</v>
      </c>
      <c r="G125" s="242" t="s">
        <v>739</v>
      </c>
      <c r="H125" s="242">
        <v>4143</v>
      </c>
      <c r="I125" s="243">
        <v>1</v>
      </c>
      <c r="J125" s="62">
        <f t="shared" si="11"/>
        <v>0</v>
      </c>
      <c r="K125" s="62">
        <f t="shared" si="12"/>
        <v>0</v>
      </c>
      <c r="L125" s="54" t="str">
        <f t="shared" si="4"/>
        <v>Enough</v>
      </c>
      <c r="O125" s="242" t="s">
        <v>116</v>
      </c>
      <c r="P125" s="242" t="s">
        <v>2431</v>
      </c>
      <c r="Q125" s="245"/>
      <c r="R125" s="243">
        <v>9</v>
      </c>
    </row>
    <row r="126" spans="1:18">
      <c r="A126" s="242" t="s">
        <v>350</v>
      </c>
      <c r="B126" s="242" t="s">
        <v>2444</v>
      </c>
      <c r="C126" s="245"/>
      <c r="D126" s="243">
        <v>35</v>
      </c>
      <c r="F126" s="244"/>
      <c r="G126" s="242" t="s">
        <v>742</v>
      </c>
      <c r="H126" s="245"/>
      <c r="I126" s="243">
        <v>1</v>
      </c>
      <c r="J126" s="62" t="e">
        <f t="shared" si="11"/>
        <v>#N/A</v>
      </c>
      <c r="K126" s="62" t="e">
        <f t="shared" si="12"/>
        <v>#N/A</v>
      </c>
      <c r="L126" s="54" t="e">
        <f t="shared" si="4"/>
        <v>#N/A</v>
      </c>
      <c r="O126" s="242" t="s">
        <v>109</v>
      </c>
      <c r="P126" s="242" t="s">
        <v>712</v>
      </c>
      <c r="Q126" s="245"/>
      <c r="R126" s="243">
        <v>25</v>
      </c>
    </row>
    <row r="127" spans="1:18">
      <c r="A127" s="242" t="s">
        <v>256</v>
      </c>
      <c r="B127" s="242" t="s">
        <v>580</v>
      </c>
      <c r="C127" s="242">
        <v>98081471</v>
      </c>
      <c r="D127" s="243">
        <v>2</v>
      </c>
      <c r="F127" s="242" t="s">
        <v>536</v>
      </c>
      <c r="G127" s="242" t="s">
        <v>883</v>
      </c>
      <c r="H127" s="245"/>
      <c r="I127" s="243">
        <v>1</v>
      </c>
      <c r="J127" s="62">
        <f t="shared" si="11"/>
        <v>0</v>
      </c>
      <c r="K127" s="62">
        <f t="shared" si="12"/>
        <v>0</v>
      </c>
      <c r="L127" s="54" t="str">
        <f t="shared" si="4"/>
        <v>Enough</v>
      </c>
      <c r="O127" s="242" t="s">
        <v>571</v>
      </c>
      <c r="P127" s="242" t="s">
        <v>724</v>
      </c>
      <c r="Q127" s="242">
        <v>2804</v>
      </c>
      <c r="R127" s="243">
        <v>1</v>
      </c>
    </row>
    <row r="128" spans="1:18">
      <c r="A128" s="244"/>
      <c r="B128" s="242" t="s">
        <v>585</v>
      </c>
      <c r="C128" s="245"/>
      <c r="D128" s="243">
        <v>2</v>
      </c>
      <c r="F128" s="242" t="s">
        <v>539</v>
      </c>
      <c r="G128" s="242" t="s">
        <v>887</v>
      </c>
      <c r="H128" s="245"/>
      <c r="I128" s="243">
        <v>1</v>
      </c>
      <c r="J128" s="62">
        <f t="shared" si="11"/>
        <v>0</v>
      </c>
      <c r="K128" s="62">
        <f t="shared" si="12"/>
        <v>0</v>
      </c>
      <c r="L128" s="54" t="str">
        <f t="shared" si="4"/>
        <v>Enough</v>
      </c>
      <c r="O128" s="244"/>
      <c r="P128" s="242" t="s">
        <v>572</v>
      </c>
      <c r="Q128" s="245"/>
      <c r="R128" s="243">
        <v>1</v>
      </c>
    </row>
    <row r="129" spans="1:18">
      <c r="A129" s="242" t="s">
        <v>447</v>
      </c>
      <c r="B129" s="242" t="s">
        <v>4985</v>
      </c>
      <c r="C129" s="245"/>
      <c r="D129" s="243">
        <v>4</v>
      </c>
      <c r="F129" s="242" t="s">
        <v>750</v>
      </c>
      <c r="G129" s="242" t="s">
        <v>893</v>
      </c>
      <c r="H129" s="245"/>
      <c r="I129" s="243">
        <v>1</v>
      </c>
      <c r="J129" s="62">
        <f t="shared" si="11"/>
        <v>2</v>
      </c>
      <c r="K129" s="62">
        <f t="shared" si="12"/>
        <v>2</v>
      </c>
      <c r="L129" s="54" t="str">
        <f t="shared" si="4"/>
        <v>Enough</v>
      </c>
      <c r="O129" s="242" t="s">
        <v>350</v>
      </c>
      <c r="P129" s="242" t="s">
        <v>2444</v>
      </c>
      <c r="Q129" s="245"/>
      <c r="R129" s="243">
        <v>26</v>
      </c>
    </row>
    <row r="130" spans="1:18">
      <c r="A130" s="242" t="s">
        <v>578</v>
      </c>
      <c r="B130" s="242" t="s">
        <v>735</v>
      </c>
      <c r="C130" s="242">
        <v>98067317</v>
      </c>
      <c r="D130" s="243">
        <v>1</v>
      </c>
      <c r="F130" s="242" t="s">
        <v>752</v>
      </c>
      <c r="G130" s="242" t="s">
        <v>897</v>
      </c>
      <c r="H130" s="245"/>
      <c r="I130" s="243">
        <v>2</v>
      </c>
      <c r="J130" s="62">
        <f t="shared" si="11"/>
        <v>1</v>
      </c>
      <c r="K130" s="62">
        <f t="shared" si="12"/>
        <v>2</v>
      </c>
      <c r="L130" s="54" t="str">
        <f t="shared" si="4"/>
        <v>Order</v>
      </c>
      <c r="O130" s="242" t="s">
        <v>256</v>
      </c>
      <c r="P130" s="242" t="s">
        <v>580</v>
      </c>
      <c r="Q130" s="242">
        <v>4064</v>
      </c>
      <c r="R130" s="243">
        <v>1</v>
      </c>
    </row>
    <row r="131" spans="1:18">
      <c r="A131" s="244"/>
      <c r="B131" s="242" t="s">
        <v>587</v>
      </c>
      <c r="C131" s="245"/>
      <c r="D131" s="243">
        <v>1</v>
      </c>
      <c r="F131" s="242" t="s">
        <v>400</v>
      </c>
      <c r="G131" s="242" t="s">
        <v>920</v>
      </c>
      <c r="H131" s="245"/>
      <c r="I131" s="243">
        <v>4</v>
      </c>
      <c r="O131" s="244"/>
      <c r="P131" s="242" t="s">
        <v>585</v>
      </c>
      <c r="Q131" s="245"/>
      <c r="R131" s="243">
        <v>1</v>
      </c>
    </row>
    <row r="132" spans="1:18">
      <c r="A132" s="242" t="s">
        <v>579</v>
      </c>
      <c r="B132" s="242" t="s">
        <v>740</v>
      </c>
      <c r="C132" s="242">
        <v>98067317</v>
      </c>
      <c r="D132" s="243">
        <v>1</v>
      </c>
      <c r="F132" s="242" t="s">
        <v>210</v>
      </c>
      <c r="G132" s="242" t="s">
        <v>940</v>
      </c>
      <c r="H132" s="245"/>
      <c r="I132" s="243">
        <v>5</v>
      </c>
      <c r="O132" s="242" t="s">
        <v>447</v>
      </c>
      <c r="P132" s="242" t="s">
        <v>4985</v>
      </c>
      <c r="Q132" s="245"/>
      <c r="R132" s="243">
        <v>4</v>
      </c>
    </row>
    <row r="133" spans="1:18">
      <c r="A133" s="244"/>
      <c r="B133" s="242" t="s">
        <v>588</v>
      </c>
      <c r="C133" s="245"/>
      <c r="D133" s="243">
        <v>1</v>
      </c>
      <c r="F133" s="242" t="s">
        <v>223</v>
      </c>
      <c r="G133" s="242" t="s">
        <v>946</v>
      </c>
      <c r="H133" s="245"/>
      <c r="I133" s="243">
        <v>6</v>
      </c>
      <c r="O133" s="242" t="s">
        <v>578</v>
      </c>
      <c r="P133" s="242" t="s">
        <v>735</v>
      </c>
      <c r="Q133" s="242">
        <v>2855</v>
      </c>
      <c r="R133" s="243">
        <v>1</v>
      </c>
    </row>
    <row r="134" spans="1:18">
      <c r="A134" s="242" t="s">
        <v>642</v>
      </c>
      <c r="B134" s="242" t="s">
        <v>746</v>
      </c>
      <c r="C134" s="242">
        <v>98065911</v>
      </c>
      <c r="D134" s="243">
        <v>20</v>
      </c>
      <c r="F134" s="242" t="s">
        <v>280</v>
      </c>
      <c r="G134" s="242" t="s">
        <v>899</v>
      </c>
      <c r="H134" s="245"/>
      <c r="I134" s="243">
        <v>3</v>
      </c>
      <c r="O134" s="244"/>
      <c r="P134" s="242" t="s">
        <v>587</v>
      </c>
      <c r="Q134" s="245"/>
      <c r="R134" s="243">
        <v>1</v>
      </c>
    </row>
    <row r="135" spans="1:18">
      <c r="A135" s="244"/>
      <c r="B135" s="242" t="s">
        <v>749</v>
      </c>
      <c r="C135" s="245"/>
      <c r="D135" s="243">
        <v>20</v>
      </c>
      <c r="F135" s="242" t="s">
        <v>38</v>
      </c>
      <c r="G135" s="242" t="s">
        <v>2559</v>
      </c>
      <c r="H135" s="245"/>
      <c r="I135" s="243">
        <v>12</v>
      </c>
      <c r="O135" s="242" t="s">
        <v>579</v>
      </c>
      <c r="P135" s="242" t="s">
        <v>740</v>
      </c>
      <c r="Q135" s="242">
        <v>2855</v>
      </c>
      <c r="R135" s="243">
        <v>1</v>
      </c>
    </row>
    <row r="136" spans="1:18">
      <c r="A136" s="242" t="s">
        <v>78</v>
      </c>
      <c r="B136" s="242" t="s">
        <v>1583</v>
      </c>
      <c r="C136" s="245"/>
      <c r="D136" s="243">
        <v>40</v>
      </c>
      <c r="F136" s="242" t="s">
        <v>177</v>
      </c>
      <c r="G136" s="242" t="s">
        <v>2560</v>
      </c>
      <c r="H136" s="245"/>
      <c r="I136" s="243">
        <v>9</v>
      </c>
      <c r="O136" s="244"/>
      <c r="P136" s="242" t="s">
        <v>588</v>
      </c>
      <c r="Q136" s="245"/>
      <c r="R136" s="243">
        <v>1</v>
      </c>
    </row>
    <row r="137" spans="1:18">
      <c r="A137" s="242" t="s">
        <v>83</v>
      </c>
      <c r="B137" s="242" t="s">
        <v>2074</v>
      </c>
      <c r="C137" s="245"/>
      <c r="D137" s="243">
        <v>40</v>
      </c>
      <c r="F137" s="242" t="s">
        <v>758</v>
      </c>
      <c r="G137" s="242" t="s">
        <v>759</v>
      </c>
      <c r="H137" s="242">
        <v>3094</v>
      </c>
      <c r="I137" s="243">
        <v>1</v>
      </c>
      <c r="O137" s="242" t="s">
        <v>195</v>
      </c>
      <c r="P137" s="242" t="s">
        <v>591</v>
      </c>
      <c r="Q137" s="242">
        <v>4433</v>
      </c>
      <c r="R137" s="243">
        <v>1</v>
      </c>
    </row>
    <row r="138" spans="1:18">
      <c r="A138" s="242" t="s">
        <v>60</v>
      </c>
      <c r="B138" s="242" t="s">
        <v>604</v>
      </c>
      <c r="C138" s="242">
        <v>98092091</v>
      </c>
      <c r="D138" s="243">
        <v>20</v>
      </c>
      <c r="F138" s="244"/>
      <c r="G138" s="242" t="s">
        <v>762</v>
      </c>
      <c r="H138" s="245"/>
      <c r="I138" s="243">
        <v>1</v>
      </c>
      <c r="O138" s="244"/>
      <c r="P138" s="242" t="s">
        <v>593</v>
      </c>
      <c r="Q138" s="245"/>
      <c r="R138" s="243">
        <v>1</v>
      </c>
    </row>
    <row r="139" spans="1:18">
      <c r="A139" s="244"/>
      <c r="B139" s="242" t="s">
        <v>606</v>
      </c>
      <c r="C139" s="245"/>
      <c r="D139" s="243">
        <v>20</v>
      </c>
      <c r="F139" s="242" t="s">
        <v>233</v>
      </c>
      <c r="G139" s="242" t="s">
        <v>952</v>
      </c>
      <c r="H139" s="245"/>
      <c r="I139" s="243">
        <v>5</v>
      </c>
      <c r="O139" s="242" t="s">
        <v>78</v>
      </c>
      <c r="P139" s="242" t="s">
        <v>1583</v>
      </c>
      <c r="Q139" s="245"/>
      <c r="R139" s="243">
        <v>35</v>
      </c>
    </row>
    <row r="140" spans="1:18">
      <c r="A140" s="242" t="s">
        <v>58</v>
      </c>
      <c r="B140" s="242" t="s">
        <v>608</v>
      </c>
      <c r="C140" s="242">
        <v>98092091</v>
      </c>
      <c r="D140" s="243">
        <v>10</v>
      </c>
      <c r="F140" s="242" t="s">
        <v>213</v>
      </c>
      <c r="G140" s="242" t="s">
        <v>958</v>
      </c>
      <c r="H140" s="245"/>
      <c r="I140" s="243">
        <v>6</v>
      </c>
      <c r="O140" s="242" t="s">
        <v>83</v>
      </c>
      <c r="P140" s="242" t="s">
        <v>2074</v>
      </c>
      <c r="Q140" s="245"/>
      <c r="R140" s="243">
        <v>35</v>
      </c>
    </row>
    <row r="141" spans="1:18">
      <c r="A141" s="244"/>
      <c r="B141" s="242" t="s">
        <v>613</v>
      </c>
      <c r="C141" s="245"/>
      <c r="D141" s="243">
        <v>10</v>
      </c>
      <c r="F141" s="242" t="s">
        <v>184</v>
      </c>
      <c r="G141" s="242" t="s">
        <v>2565</v>
      </c>
      <c r="H141" s="245"/>
      <c r="I141" s="243">
        <v>7</v>
      </c>
      <c r="O141" s="242" t="s">
        <v>200</v>
      </c>
      <c r="P141" s="242" t="s">
        <v>598</v>
      </c>
      <c r="Q141" s="242">
        <v>4433</v>
      </c>
      <c r="R141" s="243">
        <v>1</v>
      </c>
    </row>
    <row r="142" spans="1:18">
      <c r="A142" s="242" t="s">
        <v>57</v>
      </c>
      <c r="B142" s="242" t="s">
        <v>617</v>
      </c>
      <c r="C142" s="242">
        <v>98092091</v>
      </c>
      <c r="D142" s="243">
        <v>10</v>
      </c>
      <c r="F142" s="242" t="s">
        <v>402</v>
      </c>
      <c r="G142" s="242" t="s">
        <v>966</v>
      </c>
      <c r="H142" s="245"/>
      <c r="I142" s="243">
        <v>3</v>
      </c>
      <c r="O142" s="244"/>
      <c r="P142" s="242" t="s">
        <v>599</v>
      </c>
      <c r="Q142" s="245"/>
      <c r="R142" s="243">
        <v>1</v>
      </c>
    </row>
    <row r="143" spans="1:18">
      <c r="A143" s="244"/>
      <c r="B143" s="242" t="s">
        <v>621</v>
      </c>
      <c r="C143" s="245"/>
      <c r="D143" s="243">
        <v>10</v>
      </c>
      <c r="F143" s="242" t="s">
        <v>401</v>
      </c>
      <c r="G143" s="242" t="s">
        <v>910</v>
      </c>
      <c r="H143" s="245"/>
      <c r="I143" s="243">
        <v>2</v>
      </c>
      <c r="O143" s="242" t="s">
        <v>60</v>
      </c>
      <c r="P143" s="242" t="s">
        <v>604</v>
      </c>
      <c r="Q143" s="242">
        <v>4164</v>
      </c>
      <c r="R143" s="243">
        <v>1</v>
      </c>
    </row>
    <row r="144" spans="1:18">
      <c r="A144" s="242" t="s">
        <v>54</v>
      </c>
      <c r="B144" s="242" t="s">
        <v>761</v>
      </c>
      <c r="C144" s="242">
        <v>98092091</v>
      </c>
      <c r="D144" s="243">
        <v>20</v>
      </c>
      <c r="F144" s="242" t="s">
        <v>289</v>
      </c>
      <c r="G144" s="242" t="s">
        <v>915</v>
      </c>
      <c r="H144" s="245"/>
      <c r="I144" s="243">
        <v>3</v>
      </c>
      <c r="O144" s="244"/>
      <c r="P144" s="244"/>
      <c r="Q144" s="246">
        <v>4282</v>
      </c>
      <c r="R144" s="247">
        <v>1</v>
      </c>
    </row>
    <row r="145" spans="1:18">
      <c r="A145" s="244"/>
      <c r="B145" s="242" t="s">
        <v>763</v>
      </c>
      <c r="C145" s="245"/>
      <c r="D145" s="243">
        <v>20</v>
      </c>
      <c r="F145" s="242" t="s">
        <v>386</v>
      </c>
      <c r="G145" s="242" t="s">
        <v>776</v>
      </c>
      <c r="H145" s="242">
        <v>2492</v>
      </c>
      <c r="I145" s="243">
        <v>1</v>
      </c>
      <c r="O145" s="244"/>
      <c r="P145" s="242" t="s">
        <v>606</v>
      </c>
      <c r="Q145" s="245"/>
      <c r="R145" s="243">
        <v>2</v>
      </c>
    </row>
    <row r="146" spans="1:18">
      <c r="A146" s="242" t="s">
        <v>624</v>
      </c>
      <c r="B146" s="242" t="s">
        <v>765</v>
      </c>
      <c r="C146" s="242">
        <v>98064787</v>
      </c>
      <c r="D146" s="243">
        <v>3</v>
      </c>
      <c r="F146" s="244"/>
      <c r="G146" s="244"/>
      <c r="H146" s="246">
        <v>3132</v>
      </c>
      <c r="I146" s="247">
        <v>1</v>
      </c>
      <c r="O146" s="242" t="s">
        <v>58</v>
      </c>
      <c r="P146" s="242" t="s">
        <v>608</v>
      </c>
      <c r="Q146" s="242">
        <v>4282</v>
      </c>
      <c r="R146" s="243">
        <v>1</v>
      </c>
    </row>
    <row r="147" spans="1:18">
      <c r="A147" s="244"/>
      <c r="B147" s="242" t="s">
        <v>626</v>
      </c>
      <c r="C147" s="245"/>
      <c r="D147" s="243">
        <v>3</v>
      </c>
      <c r="F147" s="244"/>
      <c r="G147" s="244"/>
      <c r="H147" s="246">
        <v>3207</v>
      </c>
      <c r="I147" s="247">
        <v>1</v>
      </c>
      <c r="O147" s="244"/>
      <c r="P147" s="242" t="s">
        <v>613</v>
      </c>
      <c r="Q147" s="245"/>
      <c r="R147" s="243">
        <v>1</v>
      </c>
    </row>
    <row r="148" spans="1:18">
      <c r="A148" s="242" t="s">
        <v>627</v>
      </c>
      <c r="B148" s="242" t="s">
        <v>768</v>
      </c>
      <c r="C148" s="242">
        <v>98060175</v>
      </c>
      <c r="D148" s="243">
        <v>3</v>
      </c>
      <c r="F148" s="244"/>
      <c r="G148" s="244"/>
      <c r="H148" s="246">
        <v>4186</v>
      </c>
      <c r="I148" s="247">
        <v>1</v>
      </c>
      <c r="O148" s="242" t="s">
        <v>407</v>
      </c>
      <c r="P148" s="242" t="s">
        <v>614</v>
      </c>
      <c r="Q148" s="242">
        <v>4282</v>
      </c>
      <c r="R148" s="243">
        <v>1</v>
      </c>
    </row>
    <row r="149" spans="1:18">
      <c r="A149" s="244"/>
      <c r="B149" s="242" t="s">
        <v>628</v>
      </c>
      <c r="C149" s="245"/>
      <c r="D149" s="243">
        <v>3</v>
      </c>
      <c r="F149" s="244"/>
      <c r="G149" s="244"/>
      <c r="H149" s="246" t="s">
        <v>779</v>
      </c>
      <c r="I149" s="247">
        <v>1</v>
      </c>
      <c r="O149" s="244"/>
      <c r="P149" s="242" t="s">
        <v>616</v>
      </c>
      <c r="Q149" s="245"/>
      <c r="R149" s="243">
        <v>1</v>
      </c>
    </row>
    <row r="150" spans="1:18">
      <c r="A150" s="242" t="s">
        <v>257</v>
      </c>
      <c r="B150" s="242" t="s">
        <v>774</v>
      </c>
      <c r="C150" s="242">
        <v>98071731</v>
      </c>
      <c r="D150" s="243">
        <v>1</v>
      </c>
      <c r="F150" s="244"/>
      <c r="G150" s="242" t="s">
        <v>780</v>
      </c>
      <c r="H150" s="245"/>
      <c r="I150" s="243">
        <v>5</v>
      </c>
      <c r="O150" s="242" t="s">
        <v>57</v>
      </c>
      <c r="P150" s="242" t="s">
        <v>617</v>
      </c>
      <c r="Q150" s="242">
        <v>4282</v>
      </c>
      <c r="R150" s="243">
        <v>2</v>
      </c>
    </row>
    <row r="151" spans="1:18">
      <c r="A151" s="244"/>
      <c r="B151" s="244"/>
      <c r="C151" s="246">
        <v>98081471</v>
      </c>
      <c r="D151" s="247">
        <v>5</v>
      </c>
      <c r="F151" s="242" t="s">
        <v>354</v>
      </c>
      <c r="G151" s="242" t="s">
        <v>782</v>
      </c>
      <c r="H151" s="242">
        <v>3132</v>
      </c>
      <c r="I151" s="243">
        <v>1</v>
      </c>
      <c r="O151" s="244"/>
      <c r="P151" s="242" t="s">
        <v>621</v>
      </c>
      <c r="Q151" s="245"/>
      <c r="R151" s="243">
        <v>2</v>
      </c>
    </row>
    <row r="152" spans="1:18">
      <c r="A152" s="244"/>
      <c r="B152" s="242" t="s">
        <v>629</v>
      </c>
      <c r="C152" s="245"/>
      <c r="D152" s="243">
        <v>6</v>
      </c>
      <c r="F152" s="244"/>
      <c r="G152" s="242" t="s">
        <v>784</v>
      </c>
      <c r="H152" s="245"/>
      <c r="I152" s="243">
        <v>1</v>
      </c>
      <c r="O152" s="242" t="s">
        <v>624</v>
      </c>
      <c r="P152" s="242" t="s">
        <v>765</v>
      </c>
      <c r="Q152" s="242">
        <v>2851</v>
      </c>
      <c r="R152" s="243">
        <v>3</v>
      </c>
    </row>
    <row r="153" spans="1:18">
      <c r="A153" s="242" t="s">
        <v>405</v>
      </c>
      <c r="B153" s="242" t="s">
        <v>777</v>
      </c>
      <c r="C153" s="242">
        <v>98071731</v>
      </c>
      <c r="D153" s="243">
        <v>4</v>
      </c>
      <c r="F153" s="242" t="s">
        <v>787</v>
      </c>
      <c r="G153" s="242" t="s">
        <v>788</v>
      </c>
      <c r="H153" s="242">
        <v>3132</v>
      </c>
      <c r="I153" s="243">
        <v>1</v>
      </c>
      <c r="O153" s="244"/>
      <c r="P153" s="242" t="s">
        <v>626</v>
      </c>
      <c r="Q153" s="245"/>
      <c r="R153" s="243">
        <v>3</v>
      </c>
    </row>
    <row r="154" spans="1:18">
      <c r="A154" s="244"/>
      <c r="B154" s="242" t="s">
        <v>632</v>
      </c>
      <c r="C154" s="245"/>
      <c r="D154" s="243">
        <v>4</v>
      </c>
      <c r="F154" s="244"/>
      <c r="G154" s="242" t="s">
        <v>790</v>
      </c>
      <c r="H154" s="245"/>
      <c r="I154" s="243">
        <v>1</v>
      </c>
      <c r="O154" s="242" t="s">
        <v>627</v>
      </c>
      <c r="P154" s="242" t="s">
        <v>768</v>
      </c>
      <c r="Q154" s="245"/>
      <c r="R154" s="243">
        <v>2</v>
      </c>
    </row>
    <row r="155" spans="1:18">
      <c r="A155" s="242" t="s">
        <v>410</v>
      </c>
      <c r="B155" s="242" t="s">
        <v>778</v>
      </c>
      <c r="C155" s="242">
        <v>98071338</v>
      </c>
      <c r="D155" s="243">
        <v>5</v>
      </c>
      <c r="F155" s="242" t="s">
        <v>290</v>
      </c>
      <c r="G155" s="242" t="s">
        <v>793</v>
      </c>
      <c r="H155" s="242">
        <v>3132</v>
      </c>
      <c r="I155" s="243">
        <v>1</v>
      </c>
      <c r="O155" s="242" t="s">
        <v>257</v>
      </c>
      <c r="P155" s="242" t="s">
        <v>774</v>
      </c>
      <c r="Q155" s="242">
        <v>2689</v>
      </c>
      <c r="R155" s="243">
        <v>1</v>
      </c>
    </row>
    <row r="156" spans="1:18">
      <c r="A156" s="244"/>
      <c r="B156" s="242" t="s">
        <v>638</v>
      </c>
      <c r="C156" s="245"/>
      <c r="D156" s="243">
        <v>5</v>
      </c>
      <c r="F156" s="244"/>
      <c r="G156" s="244"/>
      <c r="H156" s="246">
        <v>4028</v>
      </c>
      <c r="I156" s="247">
        <v>1</v>
      </c>
      <c r="O156" s="244"/>
      <c r="P156" s="244"/>
      <c r="Q156" s="246">
        <v>2804</v>
      </c>
      <c r="R156" s="247">
        <v>1</v>
      </c>
    </row>
    <row r="157" spans="1:18">
      <c r="A157" s="242" t="s">
        <v>445</v>
      </c>
      <c r="B157" s="242" t="s">
        <v>781</v>
      </c>
      <c r="C157" s="242">
        <v>98070584</v>
      </c>
      <c r="D157" s="243">
        <v>1</v>
      </c>
      <c r="F157" s="244"/>
      <c r="G157" s="242" t="s">
        <v>795</v>
      </c>
      <c r="H157" s="245"/>
      <c r="I157" s="243">
        <v>2</v>
      </c>
      <c r="O157" s="244"/>
      <c r="P157" s="244"/>
      <c r="Q157" s="246">
        <v>2912</v>
      </c>
      <c r="R157" s="247">
        <v>1</v>
      </c>
    </row>
    <row r="158" spans="1:18">
      <c r="A158" s="244"/>
      <c r="B158" s="242" t="s">
        <v>783</v>
      </c>
      <c r="C158" s="245"/>
      <c r="D158" s="243">
        <v>1</v>
      </c>
      <c r="F158" s="242" t="s">
        <v>291</v>
      </c>
      <c r="G158" s="242" t="s">
        <v>796</v>
      </c>
      <c r="H158" s="242">
        <v>3132</v>
      </c>
      <c r="I158" s="243">
        <v>1</v>
      </c>
      <c r="O158" s="244"/>
      <c r="P158" s="244"/>
      <c r="Q158" s="246">
        <v>3092</v>
      </c>
      <c r="R158" s="247">
        <v>1</v>
      </c>
    </row>
    <row r="159" spans="1:18">
      <c r="A159" s="242" t="s">
        <v>444</v>
      </c>
      <c r="B159" s="242" t="s">
        <v>786</v>
      </c>
      <c r="C159" s="242">
        <v>98070584</v>
      </c>
      <c r="D159" s="243">
        <v>1</v>
      </c>
      <c r="F159" s="244"/>
      <c r="G159" s="244"/>
      <c r="H159" s="246">
        <v>4028</v>
      </c>
      <c r="I159" s="247">
        <v>1</v>
      </c>
      <c r="O159" s="244"/>
      <c r="P159" s="244"/>
      <c r="Q159" s="246">
        <v>4002</v>
      </c>
      <c r="R159" s="247">
        <v>1</v>
      </c>
    </row>
    <row r="160" spans="1:18">
      <c r="A160" s="244"/>
      <c r="B160" s="242" t="s">
        <v>789</v>
      </c>
      <c r="C160" s="245"/>
      <c r="D160" s="243">
        <v>1</v>
      </c>
      <c r="F160" s="244"/>
      <c r="G160" s="242" t="s">
        <v>799</v>
      </c>
      <c r="H160" s="245"/>
      <c r="I160" s="243">
        <v>2</v>
      </c>
      <c r="O160" s="244"/>
      <c r="P160" s="244"/>
      <c r="Q160" s="246">
        <v>4311</v>
      </c>
      <c r="R160" s="247">
        <v>1</v>
      </c>
    </row>
    <row r="161" spans="1:18">
      <c r="A161" s="242" t="s">
        <v>112</v>
      </c>
      <c r="B161" s="242" t="s">
        <v>791</v>
      </c>
      <c r="C161" s="242">
        <v>98060175</v>
      </c>
      <c r="D161" s="243">
        <v>10</v>
      </c>
      <c r="F161" s="242" t="s">
        <v>392</v>
      </c>
      <c r="G161" s="242" t="s">
        <v>800</v>
      </c>
      <c r="H161" s="242">
        <v>3132</v>
      </c>
      <c r="I161" s="243">
        <v>1</v>
      </c>
      <c r="O161" s="244"/>
      <c r="P161" s="244"/>
      <c r="Q161" s="246">
        <v>4388</v>
      </c>
      <c r="R161" s="247">
        <v>1</v>
      </c>
    </row>
    <row r="162" spans="1:18">
      <c r="A162" s="244"/>
      <c r="B162" s="244"/>
      <c r="C162" s="246">
        <v>98063790</v>
      </c>
      <c r="D162" s="247">
        <v>10</v>
      </c>
      <c r="F162" s="244"/>
      <c r="G162" s="244"/>
      <c r="H162" s="246" t="s">
        <v>802</v>
      </c>
      <c r="I162" s="247">
        <v>1</v>
      </c>
      <c r="O162" s="244"/>
      <c r="P162" s="242" t="s">
        <v>629</v>
      </c>
      <c r="Q162" s="245"/>
      <c r="R162" s="243">
        <v>7</v>
      </c>
    </row>
    <row r="163" spans="1:18">
      <c r="A163" s="244"/>
      <c r="B163" s="244"/>
      <c r="C163" s="246">
        <v>98070054</v>
      </c>
      <c r="D163" s="247">
        <v>20</v>
      </c>
      <c r="F163" s="244"/>
      <c r="G163" s="242" t="s">
        <v>803</v>
      </c>
      <c r="H163" s="245"/>
      <c r="I163" s="243">
        <v>2</v>
      </c>
      <c r="O163" s="242" t="s">
        <v>405</v>
      </c>
      <c r="P163" s="242" t="s">
        <v>777</v>
      </c>
      <c r="Q163" s="242">
        <v>3025</v>
      </c>
      <c r="R163" s="243">
        <v>1</v>
      </c>
    </row>
    <row r="164" spans="1:18">
      <c r="A164" s="244"/>
      <c r="B164" s="244"/>
      <c r="C164" s="246">
        <v>98081918</v>
      </c>
      <c r="D164" s="247">
        <v>10</v>
      </c>
      <c r="F164" s="242" t="s">
        <v>403</v>
      </c>
      <c r="G164" s="242" t="s">
        <v>804</v>
      </c>
      <c r="H164" s="242">
        <v>3132</v>
      </c>
      <c r="I164" s="243">
        <v>1</v>
      </c>
      <c r="O164" s="244"/>
      <c r="P164" s="244"/>
      <c r="Q164" s="246">
        <v>3109</v>
      </c>
      <c r="R164" s="247">
        <v>1</v>
      </c>
    </row>
    <row r="165" spans="1:18">
      <c r="A165" s="244"/>
      <c r="B165" s="242" t="s">
        <v>644</v>
      </c>
      <c r="C165" s="245"/>
      <c r="D165" s="243">
        <v>50</v>
      </c>
      <c r="F165" s="244"/>
      <c r="G165" s="242" t="s">
        <v>806</v>
      </c>
      <c r="H165" s="245"/>
      <c r="I165" s="243">
        <v>1</v>
      </c>
      <c r="O165" s="244"/>
      <c r="P165" s="244"/>
      <c r="Q165" s="246">
        <v>3132</v>
      </c>
      <c r="R165" s="247">
        <v>1</v>
      </c>
    </row>
    <row r="166" spans="1:18">
      <c r="A166" s="242" t="s">
        <v>165</v>
      </c>
      <c r="B166" s="242" t="s">
        <v>798</v>
      </c>
      <c r="C166" s="242">
        <v>98060175</v>
      </c>
      <c r="D166" s="243">
        <v>5</v>
      </c>
      <c r="F166" s="242" t="s">
        <v>807</v>
      </c>
      <c r="G166" s="242" t="s">
        <v>5921</v>
      </c>
      <c r="H166" s="245"/>
      <c r="I166" s="243">
        <v>3</v>
      </c>
      <c r="O166" s="244"/>
      <c r="P166" s="244"/>
      <c r="Q166" s="246">
        <v>4016</v>
      </c>
      <c r="R166" s="247">
        <v>1</v>
      </c>
    </row>
    <row r="167" spans="1:18">
      <c r="A167" s="244"/>
      <c r="B167" s="244"/>
      <c r="C167" s="246">
        <v>98065561</v>
      </c>
      <c r="D167" s="247">
        <v>10</v>
      </c>
      <c r="F167" s="242" t="s">
        <v>216</v>
      </c>
      <c r="G167" s="242" t="s">
        <v>2575</v>
      </c>
      <c r="H167" s="245"/>
      <c r="I167" s="243">
        <v>2</v>
      </c>
      <c r="O167" s="244"/>
      <c r="P167" s="244"/>
      <c r="Q167" s="246" t="s">
        <v>443</v>
      </c>
      <c r="R167" s="247">
        <v>1</v>
      </c>
    </row>
    <row r="168" spans="1:18">
      <c r="A168" s="244"/>
      <c r="B168" s="242" t="s">
        <v>649</v>
      </c>
      <c r="C168" s="245"/>
      <c r="D168" s="243">
        <v>15</v>
      </c>
      <c r="F168" s="242" t="s">
        <v>566</v>
      </c>
      <c r="G168" s="242" t="s">
        <v>1710</v>
      </c>
      <c r="H168" s="245"/>
      <c r="I168" s="243">
        <v>4</v>
      </c>
      <c r="O168" s="244"/>
      <c r="P168" s="244"/>
      <c r="Q168" s="246" t="s">
        <v>797</v>
      </c>
      <c r="R168" s="247">
        <v>1</v>
      </c>
    </row>
    <row r="169" spans="1:18">
      <c r="A169" s="242" t="s">
        <v>336</v>
      </c>
      <c r="B169" s="242" t="s">
        <v>2490</v>
      </c>
      <c r="C169" s="245"/>
      <c r="D169" s="243">
        <v>7</v>
      </c>
      <c r="F169" s="242" t="s">
        <v>810</v>
      </c>
      <c r="G169" s="242" t="s">
        <v>1711</v>
      </c>
      <c r="H169" s="245"/>
      <c r="I169" s="243">
        <v>2</v>
      </c>
      <c r="O169" s="244"/>
      <c r="P169" s="242" t="s">
        <v>632</v>
      </c>
      <c r="Q169" s="245"/>
      <c r="R169" s="243">
        <v>6</v>
      </c>
    </row>
    <row r="170" spans="1:18">
      <c r="A170" s="242" t="s">
        <v>279</v>
      </c>
      <c r="B170" s="242" t="s">
        <v>650</v>
      </c>
      <c r="C170" s="242">
        <v>98078242</v>
      </c>
      <c r="D170" s="243">
        <v>1</v>
      </c>
      <c r="F170" s="242" t="s">
        <v>74</v>
      </c>
      <c r="G170" s="242" t="s">
        <v>948</v>
      </c>
      <c r="H170" s="245"/>
      <c r="I170" s="243">
        <v>3</v>
      </c>
      <c r="O170" s="242" t="s">
        <v>635</v>
      </c>
      <c r="P170" s="242" t="s">
        <v>2109</v>
      </c>
      <c r="Q170" s="245"/>
      <c r="R170" s="243">
        <v>1</v>
      </c>
    </row>
    <row r="171" spans="1:18">
      <c r="A171" s="244"/>
      <c r="B171" s="242" t="s">
        <v>653</v>
      </c>
      <c r="C171" s="245"/>
      <c r="D171" s="243">
        <v>1</v>
      </c>
      <c r="F171" s="242" t="s">
        <v>812</v>
      </c>
      <c r="G171" s="242" t="s">
        <v>951</v>
      </c>
      <c r="H171" s="245"/>
      <c r="I171" s="243">
        <v>2</v>
      </c>
      <c r="O171" s="242" t="s">
        <v>410</v>
      </c>
      <c r="P171" s="242" t="s">
        <v>778</v>
      </c>
      <c r="Q171" s="245"/>
      <c r="R171" s="243">
        <v>5</v>
      </c>
    </row>
    <row r="172" spans="1:18">
      <c r="A172" s="242" t="s">
        <v>372</v>
      </c>
      <c r="B172" s="242" t="s">
        <v>656</v>
      </c>
      <c r="C172" s="242">
        <v>98060528</v>
      </c>
      <c r="D172" s="243">
        <v>1</v>
      </c>
      <c r="F172" s="242" t="s">
        <v>297</v>
      </c>
      <c r="G172" s="242" t="s">
        <v>814</v>
      </c>
      <c r="H172" s="242">
        <v>2764</v>
      </c>
      <c r="I172" s="243">
        <v>1</v>
      </c>
      <c r="O172" s="242" t="s">
        <v>112</v>
      </c>
      <c r="P172" s="242" t="s">
        <v>791</v>
      </c>
      <c r="Q172" s="245"/>
      <c r="R172" s="243">
        <v>47</v>
      </c>
    </row>
    <row r="173" spans="1:18">
      <c r="A173" s="244"/>
      <c r="B173" s="244"/>
      <c r="C173" s="246">
        <v>98072495</v>
      </c>
      <c r="D173" s="247">
        <v>1</v>
      </c>
      <c r="F173" s="244"/>
      <c r="G173" s="244"/>
      <c r="H173" s="246">
        <v>2868</v>
      </c>
      <c r="I173" s="247">
        <v>1</v>
      </c>
      <c r="O173" s="242" t="s">
        <v>647</v>
      </c>
      <c r="P173" s="242" t="s">
        <v>805</v>
      </c>
      <c r="Q173" s="242">
        <v>2819</v>
      </c>
      <c r="R173" s="243">
        <v>1</v>
      </c>
    </row>
    <row r="174" spans="1:18">
      <c r="A174" s="244"/>
      <c r="B174" s="242" t="s">
        <v>659</v>
      </c>
      <c r="C174" s="245"/>
      <c r="D174" s="243">
        <v>2</v>
      </c>
      <c r="F174" s="244"/>
      <c r="G174" s="244"/>
      <c r="H174" s="246">
        <v>3272</v>
      </c>
      <c r="I174" s="247">
        <v>1</v>
      </c>
      <c r="O174" s="244"/>
      <c r="P174" s="242" t="s">
        <v>648</v>
      </c>
      <c r="Q174" s="245"/>
      <c r="R174" s="243">
        <v>1</v>
      </c>
    </row>
    <row r="175" spans="1:18">
      <c r="A175" s="242" t="s">
        <v>331</v>
      </c>
      <c r="B175" s="242" t="s">
        <v>809</v>
      </c>
      <c r="C175" s="242">
        <v>98062491</v>
      </c>
      <c r="D175" s="243">
        <v>1</v>
      </c>
      <c r="F175" s="244"/>
      <c r="G175" s="242" t="s">
        <v>818</v>
      </c>
      <c r="H175" s="245"/>
      <c r="I175" s="243">
        <v>3</v>
      </c>
      <c r="O175" s="242" t="s">
        <v>165</v>
      </c>
      <c r="P175" s="242" t="s">
        <v>798</v>
      </c>
      <c r="Q175" s="245"/>
      <c r="R175" s="243">
        <v>16</v>
      </c>
    </row>
    <row r="176" spans="1:18">
      <c r="A176" s="244"/>
      <c r="B176" s="244"/>
      <c r="C176" s="246">
        <v>98069306</v>
      </c>
      <c r="D176" s="247">
        <v>1</v>
      </c>
      <c r="F176" s="242" t="s">
        <v>267</v>
      </c>
      <c r="G176" s="242" t="s">
        <v>1712</v>
      </c>
      <c r="H176" s="245"/>
      <c r="I176" s="243">
        <v>3</v>
      </c>
      <c r="O176" s="242" t="s">
        <v>336</v>
      </c>
      <c r="P176" s="242" t="s">
        <v>2490</v>
      </c>
      <c r="Q176" s="245"/>
      <c r="R176" s="243">
        <v>6</v>
      </c>
    </row>
    <row r="177" spans="1:18">
      <c r="A177" s="244"/>
      <c r="B177" s="244"/>
      <c r="C177" s="246">
        <v>98073731</v>
      </c>
      <c r="D177" s="247">
        <v>2</v>
      </c>
      <c r="F177" s="242" t="s">
        <v>570</v>
      </c>
      <c r="G177" s="242" t="s">
        <v>820</v>
      </c>
      <c r="H177" s="242">
        <v>2492</v>
      </c>
      <c r="I177" s="243">
        <v>1</v>
      </c>
      <c r="O177" s="242" t="s">
        <v>279</v>
      </c>
      <c r="P177" s="242" t="s">
        <v>650</v>
      </c>
      <c r="Q177" s="242">
        <v>4121</v>
      </c>
      <c r="R177" s="243">
        <v>1</v>
      </c>
    </row>
    <row r="178" spans="1:18">
      <c r="A178" s="244"/>
      <c r="B178" s="242" t="s">
        <v>661</v>
      </c>
      <c r="C178" s="245"/>
      <c r="D178" s="243">
        <v>4</v>
      </c>
      <c r="F178" s="244"/>
      <c r="G178" s="244"/>
      <c r="H178" s="246">
        <v>2830</v>
      </c>
      <c r="I178" s="247">
        <v>1</v>
      </c>
      <c r="O178" s="244"/>
      <c r="P178" s="242" t="s">
        <v>653</v>
      </c>
      <c r="Q178" s="245"/>
      <c r="R178" s="243">
        <v>1</v>
      </c>
    </row>
    <row r="179" spans="1:18">
      <c r="A179" s="242" t="s">
        <v>286</v>
      </c>
      <c r="B179" s="242" t="s">
        <v>817</v>
      </c>
      <c r="C179" s="242">
        <v>98061092</v>
      </c>
      <c r="D179" s="243">
        <v>1</v>
      </c>
      <c r="F179" s="244"/>
      <c r="G179" s="242" t="s">
        <v>821</v>
      </c>
      <c r="H179" s="245"/>
      <c r="I179" s="243">
        <v>2</v>
      </c>
      <c r="O179" s="242" t="s">
        <v>655</v>
      </c>
      <c r="P179" s="242" t="s">
        <v>5525</v>
      </c>
      <c r="Q179" s="245"/>
      <c r="R179" s="243">
        <v>2</v>
      </c>
    </row>
    <row r="180" spans="1:18">
      <c r="A180" s="244"/>
      <c r="B180" s="244"/>
      <c r="C180" s="246">
        <v>98063790</v>
      </c>
      <c r="D180" s="247">
        <v>1</v>
      </c>
      <c r="F180" s="242" t="s">
        <v>398</v>
      </c>
      <c r="G180" s="242" t="s">
        <v>823</v>
      </c>
      <c r="H180" s="242">
        <v>2739</v>
      </c>
      <c r="I180" s="243">
        <v>1</v>
      </c>
      <c r="O180" s="242" t="s">
        <v>372</v>
      </c>
      <c r="P180" s="242" t="s">
        <v>656</v>
      </c>
      <c r="Q180" s="242">
        <v>3162</v>
      </c>
      <c r="R180" s="243">
        <v>1</v>
      </c>
    </row>
    <row r="181" spans="1:18">
      <c r="A181" s="244"/>
      <c r="B181" s="244"/>
      <c r="C181" s="246">
        <v>98067318</v>
      </c>
      <c r="D181" s="247">
        <v>1</v>
      </c>
      <c r="F181" s="244"/>
      <c r="G181" s="244"/>
      <c r="H181" s="246">
        <v>2960</v>
      </c>
      <c r="I181" s="247">
        <v>1</v>
      </c>
      <c r="O181" s="244"/>
      <c r="P181" s="242" t="s">
        <v>659</v>
      </c>
      <c r="Q181" s="245"/>
      <c r="R181" s="243">
        <v>1</v>
      </c>
    </row>
    <row r="182" spans="1:18">
      <c r="A182" s="244"/>
      <c r="B182" s="244"/>
      <c r="C182" s="246">
        <v>98069306</v>
      </c>
      <c r="D182" s="247">
        <v>1</v>
      </c>
      <c r="F182" s="244"/>
      <c r="G182" s="244"/>
      <c r="H182" s="246">
        <v>3262</v>
      </c>
      <c r="I182" s="247">
        <v>1</v>
      </c>
      <c r="O182" s="242" t="s">
        <v>331</v>
      </c>
      <c r="P182" s="242" t="s">
        <v>809</v>
      </c>
      <c r="Q182" s="242">
        <v>2963</v>
      </c>
      <c r="R182" s="243">
        <v>1</v>
      </c>
    </row>
    <row r="183" spans="1:18">
      <c r="A183" s="244"/>
      <c r="B183" s="244"/>
      <c r="C183" s="246">
        <v>98078242</v>
      </c>
      <c r="D183" s="247">
        <v>1</v>
      </c>
      <c r="F183" s="244"/>
      <c r="G183" s="242" t="s">
        <v>824</v>
      </c>
      <c r="H183" s="245"/>
      <c r="I183" s="243">
        <v>3</v>
      </c>
      <c r="O183" s="244"/>
      <c r="P183" s="244"/>
      <c r="Q183" s="246">
        <v>4166</v>
      </c>
      <c r="R183" s="247">
        <v>1</v>
      </c>
    </row>
    <row r="184" spans="1:18">
      <c r="A184" s="244"/>
      <c r="B184" s="242" t="s">
        <v>662</v>
      </c>
      <c r="C184" s="245"/>
      <c r="D184" s="243">
        <v>5</v>
      </c>
      <c r="F184" s="242" t="s">
        <v>497</v>
      </c>
      <c r="G184" s="242" t="s">
        <v>826</v>
      </c>
      <c r="H184" s="242">
        <v>2421</v>
      </c>
      <c r="I184" s="243">
        <v>1</v>
      </c>
      <c r="O184" s="244"/>
      <c r="P184" s="244"/>
      <c r="Q184" s="246" t="s">
        <v>819</v>
      </c>
      <c r="R184" s="247">
        <v>1</v>
      </c>
    </row>
    <row r="185" spans="1:18">
      <c r="A185" s="242" t="s">
        <v>62</v>
      </c>
      <c r="B185" s="242" t="s">
        <v>1668</v>
      </c>
      <c r="C185" s="245"/>
      <c r="D185" s="243">
        <v>114</v>
      </c>
      <c r="F185" s="244"/>
      <c r="G185" s="244"/>
      <c r="H185" s="246">
        <v>3121</v>
      </c>
      <c r="I185" s="247">
        <v>1</v>
      </c>
      <c r="O185" s="244"/>
      <c r="P185" s="244"/>
      <c r="Q185" s="246" t="s">
        <v>581</v>
      </c>
      <c r="R185" s="247">
        <v>1</v>
      </c>
    </row>
    <row r="186" spans="1:18">
      <c r="A186" s="242" t="s">
        <v>671</v>
      </c>
      <c r="B186" s="242" t="s">
        <v>822</v>
      </c>
      <c r="C186" s="242">
        <v>98060528</v>
      </c>
      <c r="D186" s="243">
        <v>2</v>
      </c>
      <c r="F186" s="244"/>
      <c r="G186" s="242" t="s">
        <v>831</v>
      </c>
      <c r="H186" s="245"/>
      <c r="I186" s="243">
        <v>2</v>
      </c>
      <c r="O186" s="244"/>
      <c r="P186" s="242" t="s">
        <v>661</v>
      </c>
      <c r="Q186" s="245"/>
      <c r="R186" s="243">
        <v>4</v>
      </c>
    </row>
    <row r="187" spans="1:18">
      <c r="A187" s="244"/>
      <c r="B187" s="242" t="s">
        <v>672</v>
      </c>
      <c r="C187" s="245"/>
      <c r="D187" s="243">
        <v>2</v>
      </c>
      <c r="F187" s="242" t="s">
        <v>145</v>
      </c>
      <c r="G187" s="242" t="s">
        <v>962</v>
      </c>
      <c r="H187" s="245"/>
      <c r="I187" s="243">
        <v>15</v>
      </c>
      <c r="O187" s="242" t="s">
        <v>286</v>
      </c>
      <c r="P187" s="242" t="s">
        <v>817</v>
      </c>
      <c r="Q187" s="242">
        <v>2434</v>
      </c>
      <c r="R187" s="243">
        <v>1</v>
      </c>
    </row>
    <row r="188" spans="1:18">
      <c r="A188" s="242" t="s">
        <v>240</v>
      </c>
      <c r="B188" s="242" t="s">
        <v>676</v>
      </c>
      <c r="C188" s="242">
        <v>98071731</v>
      </c>
      <c r="D188" s="243">
        <v>1</v>
      </c>
      <c r="F188" s="242" t="s">
        <v>224</v>
      </c>
      <c r="G188" s="242" t="s">
        <v>1726</v>
      </c>
      <c r="H188" s="245"/>
      <c r="I188" s="243">
        <v>4</v>
      </c>
      <c r="O188" s="244"/>
      <c r="P188" s="244"/>
      <c r="Q188" s="246">
        <v>2579</v>
      </c>
      <c r="R188" s="247">
        <v>1</v>
      </c>
    </row>
    <row r="189" spans="1:18">
      <c r="A189" s="244"/>
      <c r="B189" s="244"/>
      <c r="C189" s="246">
        <v>98082048</v>
      </c>
      <c r="D189" s="247">
        <v>1</v>
      </c>
      <c r="F189" s="242" t="s">
        <v>268</v>
      </c>
      <c r="G189" s="242" t="s">
        <v>834</v>
      </c>
      <c r="H189" s="242">
        <v>2517</v>
      </c>
      <c r="I189" s="243">
        <v>1</v>
      </c>
      <c r="O189" s="244"/>
      <c r="P189" s="244"/>
      <c r="Q189" s="246">
        <v>2861</v>
      </c>
      <c r="R189" s="247">
        <v>1</v>
      </c>
    </row>
    <row r="190" spans="1:18">
      <c r="A190" s="244"/>
      <c r="B190" s="242" t="s">
        <v>677</v>
      </c>
      <c r="C190" s="245"/>
      <c r="D190" s="243">
        <v>2</v>
      </c>
      <c r="F190" s="244"/>
      <c r="G190" s="244"/>
      <c r="H190" s="246">
        <v>3214</v>
      </c>
      <c r="I190" s="247">
        <v>1</v>
      </c>
      <c r="O190" s="244"/>
      <c r="P190" s="244"/>
      <c r="Q190" s="246">
        <v>4061</v>
      </c>
      <c r="R190" s="247">
        <v>1</v>
      </c>
    </row>
    <row r="191" spans="1:18">
      <c r="A191" s="242" t="s">
        <v>603</v>
      </c>
      <c r="B191" s="242" t="s">
        <v>830</v>
      </c>
      <c r="C191" s="242">
        <v>98061092</v>
      </c>
      <c r="D191" s="243">
        <v>1</v>
      </c>
      <c r="F191" s="244"/>
      <c r="G191" s="244"/>
      <c r="H191" s="246">
        <v>3261</v>
      </c>
      <c r="I191" s="247">
        <v>1</v>
      </c>
      <c r="O191" s="244"/>
      <c r="P191" s="244"/>
      <c r="Q191" s="246">
        <v>4128</v>
      </c>
      <c r="R191" s="247">
        <v>1</v>
      </c>
    </row>
    <row r="192" spans="1:18">
      <c r="A192" s="244"/>
      <c r="B192" s="244"/>
      <c r="C192" s="246">
        <v>98067318</v>
      </c>
      <c r="D192" s="247">
        <v>1</v>
      </c>
      <c r="F192" s="244"/>
      <c r="G192" s="244"/>
      <c r="H192" s="246">
        <v>3288</v>
      </c>
      <c r="I192" s="247">
        <v>1</v>
      </c>
      <c r="O192" s="244"/>
      <c r="P192" s="242" t="s">
        <v>662</v>
      </c>
      <c r="Q192" s="245"/>
      <c r="R192" s="243">
        <v>5</v>
      </c>
    </row>
    <row r="193" spans="1:18">
      <c r="A193" s="244"/>
      <c r="B193" s="242" t="s">
        <v>682</v>
      </c>
      <c r="C193" s="245"/>
      <c r="D193" s="243">
        <v>2</v>
      </c>
      <c r="F193" s="244"/>
      <c r="G193" s="242" t="s">
        <v>838</v>
      </c>
      <c r="H193" s="245"/>
      <c r="I193" s="243">
        <v>4</v>
      </c>
      <c r="O193" s="242" t="s">
        <v>62</v>
      </c>
      <c r="P193" s="242" t="s">
        <v>1668</v>
      </c>
      <c r="Q193" s="245"/>
      <c r="R193" s="243">
        <v>115</v>
      </c>
    </row>
    <row r="194" spans="1:18">
      <c r="A194" s="242" t="s">
        <v>284</v>
      </c>
      <c r="B194" s="242" t="s">
        <v>2134</v>
      </c>
      <c r="C194" s="245"/>
      <c r="D194" s="243">
        <v>3</v>
      </c>
      <c r="F194" s="242" t="s">
        <v>227</v>
      </c>
      <c r="G194" s="242" t="s">
        <v>2595</v>
      </c>
      <c r="H194" s="245"/>
      <c r="I194" s="243">
        <v>11</v>
      </c>
      <c r="O194" s="242" t="s">
        <v>153</v>
      </c>
      <c r="P194" s="242" t="s">
        <v>667</v>
      </c>
      <c r="Q194" s="242">
        <v>4433</v>
      </c>
      <c r="R194" s="243">
        <v>1</v>
      </c>
    </row>
    <row r="195" spans="1:18">
      <c r="A195" s="242" t="s">
        <v>285</v>
      </c>
      <c r="B195" s="242" t="s">
        <v>845</v>
      </c>
      <c r="C195" s="245"/>
      <c r="D195" s="243">
        <v>2</v>
      </c>
      <c r="F195" s="242" t="s">
        <v>154</v>
      </c>
      <c r="G195" s="242" t="s">
        <v>842</v>
      </c>
      <c r="H195" s="242">
        <v>2527</v>
      </c>
      <c r="I195" s="243">
        <v>1</v>
      </c>
      <c r="O195" s="244"/>
      <c r="P195" s="242" t="s">
        <v>669</v>
      </c>
      <c r="Q195" s="245"/>
      <c r="R195" s="243">
        <v>1</v>
      </c>
    </row>
    <row r="196" spans="1:18">
      <c r="A196" s="242" t="s">
        <v>688</v>
      </c>
      <c r="B196" s="242" t="s">
        <v>835</v>
      </c>
      <c r="C196" s="242">
        <v>98064787</v>
      </c>
      <c r="D196" s="243">
        <v>1</v>
      </c>
      <c r="F196" s="244"/>
      <c r="G196" s="244"/>
      <c r="H196" s="246">
        <v>2594</v>
      </c>
      <c r="I196" s="247">
        <v>1</v>
      </c>
      <c r="O196" s="242" t="s">
        <v>671</v>
      </c>
      <c r="P196" s="242" t="s">
        <v>822</v>
      </c>
      <c r="Q196" s="242">
        <v>2414</v>
      </c>
      <c r="R196" s="243">
        <v>1</v>
      </c>
    </row>
    <row r="197" spans="1:18">
      <c r="A197" s="244"/>
      <c r="B197" s="242" t="s">
        <v>689</v>
      </c>
      <c r="C197" s="245"/>
      <c r="D197" s="243">
        <v>1</v>
      </c>
      <c r="F197" s="244"/>
      <c r="G197" s="244"/>
      <c r="H197" s="246">
        <v>2704</v>
      </c>
      <c r="I197" s="247">
        <v>1</v>
      </c>
      <c r="O197" s="244"/>
      <c r="P197" s="244"/>
      <c r="Q197" s="246">
        <v>2920</v>
      </c>
      <c r="R197" s="247">
        <v>1</v>
      </c>
    </row>
    <row r="198" spans="1:18">
      <c r="A198" s="242" t="s">
        <v>531</v>
      </c>
      <c r="B198" s="242" t="s">
        <v>836</v>
      </c>
      <c r="C198" s="242">
        <v>98068444</v>
      </c>
      <c r="D198" s="243">
        <v>1</v>
      </c>
      <c r="F198" s="244"/>
      <c r="G198" s="244"/>
      <c r="H198" s="246">
        <v>2778</v>
      </c>
      <c r="I198" s="247">
        <v>1</v>
      </c>
      <c r="O198" s="244"/>
      <c r="P198" s="242" t="s">
        <v>672</v>
      </c>
      <c r="Q198" s="245"/>
      <c r="R198" s="243">
        <v>2</v>
      </c>
    </row>
    <row r="199" spans="1:18">
      <c r="A199" s="244"/>
      <c r="B199" s="242" t="s">
        <v>699</v>
      </c>
      <c r="C199" s="245"/>
      <c r="D199" s="243">
        <v>1</v>
      </c>
      <c r="F199" s="244"/>
      <c r="G199" s="244"/>
      <c r="H199" s="246">
        <v>3030</v>
      </c>
      <c r="I199" s="247">
        <v>1</v>
      </c>
      <c r="O199" s="242" t="s">
        <v>441</v>
      </c>
      <c r="P199" s="242" t="s">
        <v>674</v>
      </c>
      <c r="Q199" s="242">
        <v>4282</v>
      </c>
      <c r="R199" s="243">
        <v>1</v>
      </c>
    </row>
    <row r="200" spans="1:18">
      <c r="A200" s="242" t="s">
        <v>540</v>
      </c>
      <c r="B200" s="242" t="s">
        <v>839</v>
      </c>
      <c r="C200" s="242">
        <v>98068444</v>
      </c>
      <c r="D200" s="243">
        <v>1</v>
      </c>
      <c r="F200" s="244"/>
      <c r="G200" s="244"/>
      <c r="H200" s="246">
        <v>3056</v>
      </c>
      <c r="I200" s="247">
        <v>1</v>
      </c>
      <c r="O200" s="244"/>
      <c r="P200" s="242" t="s">
        <v>675</v>
      </c>
      <c r="Q200" s="245"/>
      <c r="R200" s="243">
        <v>1</v>
      </c>
    </row>
    <row r="201" spans="1:18">
      <c r="A201" s="244"/>
      <c r="B201" s="242" t="s">
        <v>704</v>
      </c>
      <c r="C201" s="245"/>
      <c r="D201" s="243">
        <v>1</v>
      </c>
      <c r="F201" s="244"/>
      <c r="G201" s="244"/>
      <c r="H201" s="246">
        <v>3210</v>
      </c>
      <c r="I201" s="247">
        <v>1</v>
      </c>
      <c r="O201" s="242" t="s">
        <v>240</v>
      </c>
      <c r="P201" s="242" t="s">
        <v>676</v>
      </c>
      <c r="Q201" s="242">
        <v>3107</v>
      </c>
      <c r="R201" s="243">
        <v>1</v>
      </c>
    </row>
    <row r="202" spans="1:18">
      <c r="A202" s="242" t="s">
        <v>545</v>
      </c>
      <c r="B202" s="242" t="s">
        <v>844</v>
      </c>
      <c r="C202" s="242">
        <v>98068444</v>
      </c>
      <c r="D202" s="243">
        <v>1</v>
      </c>
      <c r="F202" s="244"/>
      <c r="G202" s="244"/>
      <c r="H202" s="246">
        <v>3214</v>
      </c>
      <c r="I202" s="247">
        <v>1</v>
      </c>
      <c r="O202" s="244"/>
      <c r="P202" s="244"/>
      <c r="Q202" s="246">
        <v>4164</v>
      </c>
      <c r="R202" s="247">
        <v>1</v>
      </c>
    </row>
    <row r="203" spans="1:18">
      <c r="A203" s="244"/>
      <c r="B203" s="242" t="s">
        <v>707</v>
      </c>
      <c r="C203" s="245"/>
      <c r="D203" s="243">
        <v>1</v>
      </c>
      <c r="F203" s="244"/>
      <c r="G203" s="244"/>
      <c r="H203" s="246">
        <v>4248</v>
      </c>
      <c r="I203" s="247">
        <v>1</v>
      </c>
      <c r="O203" s="244"/>
      <c r="P203" s="242" t="s">
        <v>677</v>
      </c>
      <c r="Q203" s="245"/>
      <c r="R203" s="243">
        <v>2</v>
      </c>
    </row>
    <row r="204" spans="1:18">
      <c r="A204" s="242" t="s">
        <v>117</v>
      </c>
      <c r="B204" s="242" t="s">
        <v>5897</v>
      </c>
      <c r="C204" s="245"/>
      <c r="D204" s="243">
        <v>6</v>
      </c>
      <c r="F204" s="244"/>
      <c r="G204" s="242" t="s">
        <v>847</v>
      </c>
      <c r="H204" s="245"/>
      <c r="I204" s="243">
        <v>9</v>
      </c>
      <c r="O204" s="242" t="s">
        <v>603</v>
      </c>
      <c r="P204" s="242" t="s">
        <v>830</v>
      </c>
      <c r="Q204" s="242" t="s">
        <v>843</v>
      </c>
      <c r="R204" s="243">
        <v>1</v>
      </c>
    </row>
    <row r="205" spans="1:18">
      <c r="A205" s="242" t="s">
        <v>709</v>
      </c>
      <c r="B205" s="242" t="s">
        <v>710</v>
      </c>
      <c r="C205" s="242">
        <v>98060175</v>
      </c>
      <c r="D205" s="243">
        <v>2</v>
      </c>
      <c r="F205" s="242" t="s">
        <v>848</v>
      </c>
      <c r="G205" s="242" t="s">
        <v>849</v>
      </c>
      <c r="H205" s="242">
        <v>4248</v>
      </c>
      <c r="I205" s="243">
        <v>1</v>
      </c>
      <c r="O205" s="244"/>
      <c r="P205" s="242" t="s">
        <v>682</v>
      </c>
      <c r="Q205" s="245"/>
      <c r="R205" s="243">
        <v>1</v>
      </c>
    </row>
    <row r="206" spans="1:18">
      <c r="A206" s="244"/>
      <c r="B206" s="242" t="s">
        <v>713</v>
      </c>
      <c r="C206" s="245"/>
      <c r="D206" s="243">
        <v>2</v>
      </c>
      <c r="F206" s="244"/>
      <c r="G206" s="242" t="s">
        <v>851</v>
      </c>
      <c r="H206" s="245"/>
      <c r="I206" s="243">
        <v>1</v>
      </c>
      <c r="O206" s="242" t="s">
        <v>284</v>
      </c>
      <c r="P206" s="242" t="s">
        <v>2134</v>
      </c>
      <c r="Q206" s="245"/>
      <c r="R206" s="243">
        <v>3</v>
      </c>
    </row>
    <row r="207" spans="1:18">
      <c r="A207" s="242" t="s">
        <v>196</v>
      </c>
      <c r="B207" s="242" t="s">
        <v>2539</v>
      </c>
      <c r="C207" s="245"/>
      <c r="D207" s="243">
        <v>15</v>
      </c>
      <c r="F207" s="242" t="s">
        <v>300</v>
      </c>
      <c r="G207" s="242" t="s">
        <v>853</v>
      </c>
      <c r="H207" s="242">
        <v>2704</v>
      </c>
      <c r="I207" s="243">
        <v>1</v>
      </c>
      <c r="O207" s="242" t="s">
        <v>285</v>
      </c>
      <c r="P207" s="242" t="s">
        <v>845</v>
      </c>
      <c r="Q207" s="242">
        <v>4054</v>
      </c>
      <c r="R207" s="243">
        <v>1</v>
      </c>
    </row>
    <row r="208" spans="1:18">
      <c r="A208" s="242" t="s">
        <v>214</v>
      </c>
      <c r="B208" s="242" t="s">
        <v>2540</v>
      </c>
      <c r="C208" s="245"/>
      <c r="D208" s="243">
        <v>13</v>
      </c>
      <c r="F208" s="244"/>
      <c r="G208" s="244"/>
      <c r="H208" s="246">
        <v>3214</v>
      </c>
      <c r="I208" s="247">
        <v>1</v>
      </c>
      <c r="O208" s="244"/>
      <c r="P208" s="244"/>
      <c r="Q208" s="246" t="s">
        <v>846</v>
      </c>
      <c r="R208" s="247">
        <v>1</v>
      </c>
    </row>
    <row r="209" spans="1:18">
      <c r="A209" s="242" t="s">
        <v>189</v>
      </c>
      <c r="B209" s="242" t="s">
        <v>2541</v>
      </c>
      <c r="C209" s="245"/>
      <c r="D209" s="243">
        <v>11</v>
      </c>
      <c r="F209" s="244"/>
      <c r="G209" s="244"/>
      <c r="H209" s="246">
        <v>3288</v>
      </c>
      <c r="I209" s="247">
        <v>1</v>
      </c>
      <c r="O209" s="244"/>
      <c r="P209" s="242" t="s">
        <v>685</v>
      </c>
      <c r="Q209" s="245"/>
      <c r="R209" s="243">
        <v>2</v>
      </c>
    </row>
    <row r="210" spans="1:18">
      <c r="A210" s="242" t="s">
        <v>341</v>
      </c>
      <c r="B210" s="242" t="s">
        <v>876</v>
      </c>
      <c r="C210" s="245"/>
      <c r="D210" s="243">
        <v>4</v>
      </c>
      <c r="F210" s="244"/>
      <c r="G210" s="244"/>
      <c r="H210" s="246" t="s">
        <v>855</v>
      </c>
      <c r="I210" s="247">
        <v>1</v>
      </c>
      <c r="O210" s="242" t="s">
        <v>437</v>
      </c>
      <c r="P210" s="242" t="s">
        <v>2517</v>
      </c>
      <c r="Q210" s="245"/>
      <c r="R210" s="243">
        <v>1</v>
      </c>
    </row>
    <row r="211" spans="1:18">
      <c r="A211" s="242" t="s">
        <v>188</v>
      </c>
      <c r="B211" s="242" t="s">
        <v>2544</v>
      </c>
      <c r="C211" s="245"/>
      <c r="D211" s="243">
        <v>31</v>
      </c>
      <c r="F211" s="244"/>
      <c r="G211" s="242" t="s">
        <v>856</v>
      </c>
      <c r="H211" s="245"/>
      <c r="I211" s="243">
        <v>4</v>
      </c>
      <c r="O211" s="242" t="s">
        <v>688</v>
      </c>
      <c r="P211" s="242" t="s">
        <v>835</v>
      </c>
      <c r="Q211" s="242">
        <v>2851</v>
      </c>
      <c r="R211" s="243">
        <v>1</v>
      </c>
    </row>
    <row r="212" spans="1:18">
      <c r="A212" s="242" t="s">
        <v>55</v>
      </c>
      <c r="B212" s="242" t="s">
        <v>2545</v>
      </c>
      <c r="C212" s="245"/>
      <c r="D212" s="243">
        <v>25</v>
      </c>
      <c r="F212" s="242" t="s">
        <v>226</v>
      </c>
      <c r="G212" s="242" t="s">
        <v>858</v>
      </c>
      <c r="H212" s="242">
        <v>2594</v>
      </c>
      <c r="I212" s="243">
        <v>1</v>
      </c>
      <c r="O212" s="244"/>
      <c r="P212" s="242" t="s">
        <v>689</v>
      </c>
      <c r="Q212" s="245"/>
      <c r="R212" s="243">
        <v>1</v>
      </c>
    </row>
    <row r="213" spans="1:18">
      <c r="A213" s="242" t="s">
        <v>215</v>
      </c>
      <c r="B213" s="242" t="s">
        <v>2548</v>
      </c>
      <c r="C213" s="245"/>
      <c r="D213" s="243">
        <v>10</v>
      </c>
      <c r="F213" s="244"/>
      <c r="G213" s="244"/>
      <c r="H213" s="246">
        <v>2704</v>
      </c>
      <c r="I213" s="247">
        <v>1</v>
      </c>
      <c r="O213" s="242" t="s">
        <v>691</v>
      </c>
      <c r="P213" s="242" t="s">
        <v>1680</v>
      </c>
      <c r="Q213" s="245"/>
      <c r="R213" s="243">
        <v>1</v>
      </c>
    </row>
    <row r="214" spans="1:18">
      <c r="A214" s="242" t="s">
        <v>209</v>
      </c>
      <c r="B214" s="242" t="s">
        <v>2549</v>
      </c>
      <c r="C214" s="245"/>
      <c r="D214" s="243">
        <v>8</v>
      </c>
      <c r="F214" s="244"/>
      <c r="G214" s="244"/>
      <c r="H214" s="246">
        <v>3214</v>
      </c>
      <c r="I214" s="247">
        <v>1</v>
      </c>
      <c r="O214" s="242" t="s">
        <v>696</v>
      </c>
      <c r="P214" s="242" t="s">
        <v>850</v>
      </c>
      <c r="Q214" s="242">
        <v>2739</v>
      </c>
      <c r="R214" s="243">
        <v>1</v>
      </c>
    </row>
    <row r="215" spans="1:18">
      <c r="A215" s="242" t="s">
        <v>90</v>
      </c>
      <c r="B215" s="242" t="s">
        <v>854</v>
      </c>
      <c r="C215" s="242">
        <v>98070214</v>
      </c>
      <c r="D215" s="243">
        <v>1</v>
      </c>
      <c r="F215" s="244"/>
      <c r="G215" s="244"/>
      <c r="H215" s="246">
        <v>3288</v>
      </c>
      <c r="I215" s="247">
        <v>1</v>
      </c>
      <c r="O215" s="244"/>
      <c r="P215" s="242" t="s">
        <v>697</v>
      </c>
      <c r="Q215" s="245"/>
      <c r="R215" s="243">
        <v>1</v>
      </c>
    </row>
    <row r="216" spans="1:18">
      <c r="A216" s="244"/>
      <c r="B216" s="244"/>
      <c r="C216" s="246">
        <v>98091377</v>
      </c>
      <c r="D216" s="247">
        <v>1</v>
      </c>
      <c r="F216" s="244"/>
      <c r="G216" s="242" t="s">
        <v>864</v>
      </c>
      <c r="H216" s="245"/>
      <c r="I216" s="243">
        <v>4</v>
      </c>
      <c r="O216" s="242" t="s">
        <v>531</v>
      </c>
      <c r="P216" s="242" t="s">
        <v>836</v>
      </c>
      <c r="Q216" s="242">
        <v>2963</v>
      </c>
      <c r="R216" s="243">
        <v>1</v>
      </c>
    </row>
    <row r="217" spans="1:18">
      <c r="A217" s="244"/>
      <c r="B217" s="242" t="s">
        <v>727</v>
      </c>
      <c r="C217" s="245"/>
      <c r="D217" s="243">
        <v>2</v>
      </c>
      <c r="F217" s="242" t="s">
        <v>866</v>
      </c>
      <c r="G217" s="242" t="s">
        <v>867</v>
      </c>
      <c r="H217" s="242">
        <v>2594</v>
      </c>
      <c r="I217" s="243">
        <v>1</v>
      </c>
      <c r="O217" s="244"/>
      <c r="P217" s="242" t="s">
        <v>699</v>
      </c>
      <c r="Q217" s="245"/>
      <c r="R217" s="243">
        <v>1</v>
      </c>
    </row>
    <row r="218" spans="1:18">
      <c r="A218" s="242" t="s">
        <v>89</v>
      </c>
      <c r="B218" s="242" t="s">
        <v>857</v>
      </c>
      <c r="C218" s="242">
        <v>98091377</v>
      </c>
      <c r="D218" s="243">
        <v>1</v>
      </c>
      <c r="F218" s="244"/>
      <c r="G218" s="242" t="s">
        <v>869</v>
      </c>
      <c r="H218" s="245"/>
      <c r="I218" s="243">
        <v>1</v>
      </c>
      <c r="O218" s="242" t="s">
        <v>540</v>
      </c>
      <c r="P218" s="242" t="s">
        <v>839</v>
      </c>
      <c r="Q218" s="242">
        <v>2963</v>
      </c>
      <c r="R218" s="243">
        <v>1</v>
      </c>
    </row>
    <row r="219" spans="1:18">
      <c r="A219" s="244"/>
      <c r="B219" s="242" t="s">
        <v>729</v>
      </c>
      <c r="C219" s="245"/>
      <c r="D219" s="243">
        <v>1</v>
      </c>
      <c r="F219" s="242" t="s">
        <v>827</v>
      </c>
      <c r="G219" s="242" t="s">
        <v>871</v>
      </c>
      <c r="H219" s="242">
        <v>2594</v>
      </c>
      <c r="I219" s="243">
        <v>1</v>
      </c>
      <c r="O219" s="244"/>
      <c r="P219" s="242" t="s">
        <v>704</v>
      </c>
      <c r="Q219" s="245"/>
      <c r="R219" s="243">
        <v>1</v>
      </c>
    </row>
    <row r="220" spans="1:18">
      <c r="A220" s="242" t="s">
        <v>158</v>
      </c>
      <c r="B220" s="242" t="s">
        <v>2550</v>
      </c>
      <c r="C220" s="245"/>
      <c r="D220" s="243">
        <v>14</v>
      </c>
      <c r="F220" s="244"/>
      <c r="G220" s="242" t="s">
        <v>872</v>
      </c>
      <c r="H220" s="245"/>
      <c r="I220" s="243">
        <v>1</v>
      </c>
      <c r="O220" s="242" t="s">
        <v>545</v>
      </c>
      <c r="P220" s="242" t="s">
        <v>844</v>
      </c>
      <c r="Q220" s="242">
        <v>2963</v>
      </c>
      <c r="R220" s="243">
        <v>1</v>
      </c>
    </row>
    <row r="221" spans="1:18">
      <c r="A221" s="242" t="s">
        <v>861</v>
      </c>
      <c r="B221" s="242" t="s">
        <v>862</v>
      </c>
      <c r="C221" s="242">
        <v>98060528</v>
      </c>
      <c r="D221" s="243">
        <v>1</v>
      </c>
      <c r="F221" s="242" t="s">
        <v>208</v>
      </c>
      <c r="G221" s="242" t="s">
        <v>2600</v>
      </c>
      <c r="H221" s="245"/>
      <c r="I221" s="243">
        <v>9</v>
      </c>
      <c r="O221" s="244"/>
      <c r="P221" s="242" t="s">
        <v>707</v>
      </c>
      <c r="Q221" s="245"/>
      <c r="R221" s="243">
        <v>1</v>
      </c>
    </row>
    <row r="222" spans="1:18">
      <c r="A222" s="244"/>
      <c r="B222" s="242" t="s">
        <v>863</v>
      </c>
      <c r="C222" s="245"/>
      <c r="D222" s="243">
        <v>1</v>
      </c>
      <c r="F222" s="242" t="s">
        <v>873</v>
      </c>
      <c r="G222" s="242" t="s">
        <v>874</v>
      </c>
      <c r="H222" s="242">
        <v>4128</v>
      </c>
      <c r="I222" s="243">
        <v>1</v>
      </c>
      <c r="O222" s="242" t="s">
        <v>117</v>
      </c>
      <c r="P222" s="242" t="s">
        <v>5897</v>
      </c>
      <c r="Q222" s="245"/>
      <c r="R222" s="243">
        <v>6</v>
      </c>
    </row>
    <row r="223" spans="1:18">
      <c r="A223" s="242" t="s">
        <v>318</v>
      </c>
      <c r="B223" s="242" t="s">
        <v>865</v>
      </c>
      <c r="C223" s="242">
        <v>98074028</v>
      </c>
      <c r="D223" s="243">
        <v>1</v>
      </c>
      <c r="F223" s="244"/>
      <c r="G223" s="242" t="s">
        <v>877</v>
      </c>
      <c r="H223" s="245"/>
      <c r="I223" s="243">
        <v>1</v>
      </c>
      <c r="O223" s="242" t="s">
        <v>709</v>
      </c>
      <c r="P223" s="242" t="s">
        <v>710</v>
      </c>
      <c r="Q223" s="242">
        <v>2739</v>
      </c>
      <c r="R223" s="243">
        <v>1</v>
      </c>
    </row>
    <row r="224" spans="1:18">
      <c r="A224" s="244"/>
      <c r="B224" s="242" t="s">
        <v>868</v>
      </c>
      <c r="C224" s="245"/>
      <c r="D224" s="243">
        <v>1</v>
      </c>
      <c r="F224" s="242" t="s">
        <v>879</v>
      </c>
      <c r="G224" s="242" t="s">
        <v>880</v>
      </c>
      <c r="H224" s="242">
        <v>2739</v>
      </c>
      <c r="I224" s="243">
        <v>1</v>
      </c>
      <c r="O224" s="244"/>
      <c r="P224" s="244"/>
      <c r="Q224" s="246" t="s">
        <v>711</v>
      </c>
      <c r="R224" s="247">
        <v>1</v>
      </c>
    </row>
    <row r="225" spans="1:18">
      <c r="A225" s="242" t="s">
        <v>385</v>
      </c>
      <c r="B225" s="242" t="s">
        <v>870</v>
      </c>
      <c r="C225" s="242">
        <v>98061092</v>
      </c>
      <c r="D225" s="243">
        <v>2</v>
      </c>
      <c r="F225" s="244"/>
      <c r="G225" s="242" t="s">
        <v>882</v>
      </c>
      <c r="H225" s="245"/>
      <c r="I225" s="243">
        <v>1</v>
      </c>
      <c r="O225" s="244"/>
      <c r="P225" s="242" t="s">
        <v>713</v>
      </c>
      <c r="Q225" s="245"/>
      <c r="R225" s="243">
        <v>2</v>
      </c>
    </row>
    <row r="226" spans="1:18">
      <c r="A226" s="244"/>
      <c r="B226" s="244"/>
      <c r="C226" s="246">
        <v>98072495</v>
      </c>
      <c r="D226" s="247">
        <v>2</v>
      </c>
      <c r="F226" s="242" t="s">
        <v>884</v>
      </c>
      <c r="G226" s="242" t="s">
        <v>885</v>
      </c>
      <c r="H226" s="242">
        <v>3132</v>
      </c>
      <c r="I226" s="243">
        <v>1</v>
      </c>
      <c r="O226" s="242" t="s">
        <v>196</v>
      </c>
      <c r="P226" s="242" t="s">
        <v>2539</v>
      </c>
      <c r="Q226" s="245"/>
      <c r="R226" s="243">
        <v>13</v>
      </c>
    </row>
    <row r="227" spans="1:18">
      <c r="A227" s="244"/>
      <c r="B227" s="242" t="s">
        <v>736</v>
      </c>
      <c r="C227" s="245"/>
      <c r="D227" s="243">
        <v>4</v>
      </c>
      <c r="F227" s="244"/>
      <c r="G227" s="242" t="s">
        <v>886</v>
      </c>
      <c r="H227" s="245"/>
      <c r="I227" s="243">
        <v>1</v>
      </c>
      <c r="O227" s="244"/>
      <c r="P227" s="242" t="s">
        <v>9648</v>
      </c>
      <c r="Q227" s="242">
        <v>2494</v>
      </c>
      <c r="R227" s="243">
        <v>1</v>
      </c>
    </row>
    <row r="228" spans="1:18">
      <c r="A228" s="242" t="s">
        <v>738</v>
      </c>
      <c r="B228" s="242" t="s">
        <v>739</v>
      </c>
      <c r="C228" s="242">
        <v>98063790</v>
      </c>
      <c r="D228" s="243">
        <v>1</v>
      </c>
      <c r="F228" s="242" t="s">
        <v>465</v>
      </c>
      <c r="G228" s="242" t="s">
        <v>888</v>
      </c>
      <c r="H228" s="242">
        <v>2963</v>
      </c>
      <c r="I228" s="243">
        <v>1</v>
      </c>
      <c r="O228" s="244"/>
      <c r="P228" s="242" t="s">
        <v>9649</v>
      </c>
      <c r="Q228" s="245"/>
      <c r="R228" s="243">
        <v>1</v>
      </c>
    </row>
    <row r="229" spans="1:18">
      <c r="A229" s="244"/>
      <c r="B229" s="242" t="s">
        <v>742</v>
      </c>
      <c r="C229" s="245"/>
      <c r="D229" s="243">
        <v>1</v>
      </c>
      <c r="F229" s="244"/>
      <c r="G229" s="242" t="s">
        <v>892</v>
      </c>
      <c r="H229" s="245"/>
      <c r="I229" s="243">
        <v>1</v>
      </c>
      <c r="O229" s="242" t="s">
        <v>214</v>
      </c>
      <c r="P229" s="242" t="s">
        <v>2540</v>
      </c>
      <c r="Q229" s="245"/>
      <c r="R229" s="243">
        <v>14</v>
      </c>
    </row>
    <row r="230" spans="1:18">
      <c r="A230" s="242" t="s">
        <v>582</v>
      </c>
      <c r="B230" s="242" t="s">
        <v>878</v>
      </c>
      <c r="C230" s="242">
        <v>98067317</v>
      </c>
      <c r="D230" s="243">
        <v>1</v>
      </c>
      <c r="F230" s="242" t="s">
        <v>462</v>
      </c>
      <c r="G230" s="242" t="s">
        <v>1001</v>
      </c>
      <c r="H230" s="245"/>
      <c r="I230" s="243">
        <v>3</v>
      </c>
      <c r="O230" s="242" t="s">
        <v>189</v>
      </c>
      <c r="P230" s="242" t="s">
        <v>2541</v>
      </c>
      <c r="Q230" s="245"/>
      <c r="R230" s="243">
        <v>12</v>
      </c>
    </row>
    <row r="231" spans="1:18">
      <c r="A231" s="244"/>
      <c r="B231" s="242" t="s">
        <v>881</v>
      </c>
      <c r="C231" s="245"/>
      <c r="D231" s="243">
        <v>1</v>
      </c>
      <c r="F231" s="242" t="s">
        <v>91</v>
      </c>
      <c r="G231" s="242" t="s">
        <v>895</v>
      </c>
      <c r="H231" s="242">
        <v>2656</v>
      </c>
      <c r="I231" s="243">
        <v>1</v>
      </c>
      <c r="O231" s="242" t="s">
        <v>341</v>
      </c>
      <c r="P231" s="242" t="s">
        <v>876</v>
      </c>
      <c r="Q231" s="242">
        <v>2761</v>
      </c>
      <c r="R231" s="243">
        <v>1</v>
      </c>
    </row>
    <row r="232" spans="1:18">
      <c r="A232" s="242" t="s">
        <v>536</v>
      </c>
      <c r="B232" s="242" t="s">
        <v>883</v>
      </c>
      <c r="C232" s="242">
        <v>98068444</v>
      </c>
      <c r="D232" s="243">
        <v>1</v>
      </c>
      <c r="F232" s="244"/>
      <c r="G232" s="244"/>
      <c r="H232" s="246">
        <v>2739</v>
      </c>
      <c r="I232" s="247">
        <v>1</v>
      </c>
      <c r="O232" s="244"/>
      <c r="P232" s="244"/>
      <c r="Q232" s="246">
        <v>2912</v>
      </c>
      <c r="R232" s="247">
        <v>1</v>
      </c>
    </row>
    <row r="233" spans="1:18">
      <c r="A233" s="244"/>
      <c r="B233" s="242" t="s">
        <v>743</v>
      </c>
      <c r="C233" s="245"/>
      <c r="D233" s="243">
        <v>1</v>
      </c>
      <c r="F233" s="244"/>
      <c r="G233" s="244"/>
      <c r="H233" s="246">
        <v>3121</v>
      </c>
      <c r="I233" s="247">
        <v>1</v>
      </c>
      <c r="O233" s="244"/>
      <c r="P233" s="244"/>
      <c r="Q233" s="246">
        <v>3232</v>
      </c>
      <c r="R233" s="247">
        <v>1</v>
      </c>
    </row>
    <row r="234" spans="1:18">
      <c r="A234" s="242" t="s">
        <v>539</v>
      </c>
      <c r="B234" s="242" t="s">
        <v>887</v>
      </c>
      <c r="C234" s="242">
        <v>98068444</v>
      </c>
      <c r="D234" s="243">
        <v>1</v>
      </c>
      <c r="F234" s="244"/>
      <c r="G234" s="244"/>
      <c r="H234" s="246">
        <v>3207</v>
      </c>
      <c r="I234" s="247">
        <v>1</v>
      </c>
      <c r="O234" s="244"/>
      <c r="P234" s="242" t="s">
        <v>718</v>
      </c>
      <c r="Q234" s="245"/>
      <c r="R234" s="243">
        <v>3</v>
      </c>
    </row>
    <row r="235" spans="1:18">
      <c r="A235" s="244"/>
      <c r="B235" s="242" t="s">
        <v>748</v>
      </c>
      <c r="C235" s="245"/>
      <c r="D235" s="243">
        <v>1</v>
      </c>
      <c r="F235" s="244"/>
      <c r="G235" s="244"/>
      <c r="H235" s="246">
        <v>4432</v>
      </c>
      <c r="I235" s="247">
        <v>1</v>
      </c>
      <c r="O235" s="242" t="s">
        <v>188</v>
      </c>
      <c r="P235" s="242" t="s">
        <v>2544</v>
      </c>
      <c r="Q235" s="245"/>
      <c r="R235" s="243">
        <v>30</v>
      </c>
    </row>
    <row r="236" spans="1:18">
      <c r="A236" s="242" t="s">
        <v>750</v>
      </c>
      <c r="B236" s="242" t="s">
        <v>893</v>
      </c>
      <c r="C236" s="242">
        <v>98060176</v>
      </c>
      <c r="D236" s="243">
        <v>2</v>
      </c>
      <c r="F236" s="244"/>
      <c r="G236" s="244"/>
      <c r="H236" s="246" t="s">
        <v>779</v>
      </c>
      <c r="I236" s="247">
        <v>4</v>
      </c>
      <c r="O236" s="242" t="s">
        <v>55</v>
      </c>
      <c r="P236" s="242" t="s">
        <v>2545</v>
      </c>
      <c r="Q236" s="245"/>
      <c r="R236" s="243">
        <v>25</v>
      </c>
    </row>
    <row r="237" spans="1:18">
      <c r="A237" s="244"/>
      <c r="B237" s="242" t="s">
        <v>751</v>
      </c>
      <c r="C237" s="245"/>
      <c r="D237" s="243">
        <v>2</v>
      </c>
      <c r="F237" s="244"/>
      <c r="G237" s="244"/>
      <c r="H237" s="246" t="s">
        <v>843</v>
      </c>
      <c r="I237" s="247">
        <v>1</v>
      </c>
      <c r="O237" s="242" t="s">
        <v>719</v>
      </c>
      <c r="P237" s="242" t="s">
        <v>889</v>
      </c>
      <c r="Q237" s="242">
        <v>2804</v>
      </c>
      <c r="R237" s="243">
        <v>1</v>
      </c>
    </row>
    <row r="238" spans="1:18">
      <c r="A238" s="242" t="s">
        <v>752</v>
      </c>
      <c r="B238" s="242" t="s">
        <v>897</v>
      </c>
      <c r="C238" s="242">
        <v>98060176</v>
      </c>
      <c r="D238" s="243">
        <v>2</v>
      </c>
      <c r="F238" s="244"/>
      <c r="G238" s="242" t="s">
        <v>900</v>
      </c>
      <c r="H238" s="245"/>
      <c r="I238" s="243">
        <v>10</v>
      </c>
      <c r="O238" s="244"/>
      <c r="P238" s="242" t="s">
        <v>720</v>
      </c>
      <c r="Q238" s="245"/>
      <c r="R238" s="243">
        <v>1</v>
      </c>
    </row>
    <row r="239" spans="1:18">
      <c r="A239" s="244"/>
      <c r="B239" s="242" t="s">
        <v>753</v>
      </c>
      <c r="C239" s="245"/>
      <c r="D239" s="243">
        <v>2</v>
      </c>
      <c r="F239" s="242" t="s">
        <v>554</v>
      </c>
      <c r="G239" s="242" t="s">
        <v>901</v>
      </c>
      <c r="H239" s="242">
        <v>3284</v>
      </c>
      <c r="I239" s="243">
        <v>1</v>
      </c>
      <c r="O239" s="242" t="s">
        <v>215</v>
      </c>
      <c r="P239" s="242" t="s">
        <v>2548</v>
      </c>
      <c r="Q239" s="245"/>
      <c r="R239" s="243">
        <v>11</v>
      </c>
    </row>
    <row r="240" spans="1:18">
      <c r="A240" s="242" t="s">
        <v>400</v>
      </c>
      <c r="B240" s="242" t="s">
        <v>920</v>
      </c>
      <c r="C240" s="245"/>
      <c r="D240" s="243">
        <v>4</v>
      </c>
      <c r="F240" s="244"/>
      <c r="G240" s="242" t="s">
        <v>903</v>
      </c>
      <c r="H240" s="245"/>
      <c r="I240" s="243">
        <v>1</v>
      </c>
      <c r="O240" s="242" t="s">
        <v>209</v>
      </c>
      <c r="P240" s="242" t="s">
        <v>2549</v>
      </c>
      <c r="Q240" s="245"/>
      <c r="R240" s="243">
        <v>9</v>
      </c>
    </row>
    <row r="241" spans="1:18">
      <c r="A241" s="242" t="s">
        <v>210</v>
      </c>
      <c r="B241" s="242" t="s">
        <v>940</v>
      </c>
      <c r="C241" s="245"/>
      <c r="D241" s="243">
        <v>9</v>
      </c>
      <c r="F241" s="242" t="s">
        <v>565</v>
      </c>
      <c r="G241" s="242" t="s">
        <v>6507</v>
      </c>
      <c r="H241" s="245"/>
      <c r="I241" s="243">
        <v>8</v>
      </c>
      <c r="O241" s="242" t="s">
        <v>90</v>
      </c>
      <c r="P241" s="242" t="s">
        <v>854</v>
      </c>
      <c r="Q241" s="242">
        <v>3025</v>
      </c>
      <c r="R241" s="243">
        <v>1</v>
      </c>
    </row>
    <row r="242" spans="1:18">
      <c r="A242" s="242" t="s">
        <v>223</v>
      </c>
      <c r="B242" s="242" t="s">
        <v>946</v>
      </c>
      <c r="C242" s="245"/>
      <c r="D242" s="243">
        <v>7</v>
      </c>
      <c r="F242" s="242" t="s">
        <v>406</v>
      </c>
      <c r="G242" s="242" t="s">
        <v>6508</v>
      </c>
      <c r="H242" s="245"/>
      <c r="I242" s="243">
        <v>6</v>
      </c>
      <c r="O242" s="244"/>
      <c r="P242" s="244"/>
      <c r="Q242" s="246">
        <v>4282</v>
      </c>
      <c r="R242" s="247">
        <v>1</v>
      </c>
    </row>
    <row r="243" spans="1:18">
      <c r="A243" s="242" t="s">
        <v>280</v>
      </c>
      <c r="B243" s="242" t="s">
        <v>899</v>
      </c>
      <c r="C243" s="242">
        <v>98063790</v>
      </c>
      <c r="D243" s="243">
        <v>1</v>
      </c>
      <c r="F243" s="242" t="s">
        <v>552</v>
      </c>
      <c r="G243" s="242" t="s">
        <v>6509</v>
      </c>
      <c r="H243" s="245"/>
      <c r="I243" s="243">
        <v>4</v>
      </c>
      <c r="O243" s="244"/>
      <c r="P243" s="242" t="s">
        <v>727</v>
      </c>
      <c r="Q243" s="245"/>
      <c r="R243" s="243">
        <v>2</v>
      </c>
    </row>
    <row r="244" spans="1:18">
      <c r="A244" s="244"/>
      <c r="B244" s="244"/>
      <c r="C244" s="246">
        <v>98065821</v>
      </c>
      <c r="D244" s="247">
        <v>1</v>
      </c>
      <c r="F244" s="242" t="s">
        <v>516</v>
      </c>
      <c r="G244" s="242" t="s">
        <v>908</v>
      </c>
      <c r="H244" s="242">
        <v>2557</v>
      </c>
      <c r="I244" s="243">
        <v>1</v>
      </c>
      <c r="O244" s="242" t="s">
        <v>89</v>
      </c>
      <c r="P244" s="242" t="s">
        <v>857</v>
      </c>
      <c r="Q244" s="242">
        <v>3025</v>
      </c>
      <c r="R244" s="243">
        <v>1</v>
      </c>
    </row>
    <row r="245" spans="1:18">
      <c r="A245" s="244"/>
      <c r="B245" s="244"/>
      <c r="C245" s="246">
        <v>98078242</v>
      </c>
      <c r="D245" s="247">
        <v>1</v>
      </c>
      <c r="F245" s="244"/>
      <c r="G245" s="244"/>
      <c r="H245" s="246">
        <v>2869</v>
      </c>
      <c r="I245" s="247">
        <v>1</v>
      </c>
      <c r="O245" s="244"/>
      <c r="P245" s="244"/>
      <c r="Q245" s="246">
        <v>4282</v>
      </c>
      <c r="R245" s="247">
        <v>1</v>
      </c>
    </row>
    <row r="246" spans="1:18">
      <c r="A246" s="244"/>
      <c r="B246" s="242" t="s">
        <v>757</v>
      </c>
      <c r="C246" s="245"/>
      <c r="D246" s="243">
        <v>3</v>
      </c>
      <c r="F246" s="244"/>
      <c r="G246" s="244"/>
      <c r="H246" s="246">
        <v>2921</v>
      </c>
      <c r="I246" s="247">
        <v>1</v>
      </c>
      <c r="O246" s="244"/>
      <c r="P246" s="242" t="s">
        <v>729</v>
      </c>
      <c r="Q246" s="245"/>
      <c r="R246" s="243">
        <v>2</v>
      </c>
    </row>
    <row r="247" spans="1:18">
      <c r="A247" s="242" t="s">
        <v>38</v>
      </c>
      <c r="B247" s="242" t="s">
        <v>2559</v>
      </c>
      <c r="C247" s="245"/>
      <c r="D247" s="243">
        <v>12</v>
      </c>
      <c r="F247" s="244"/>
      <c r="G247" s="242" t="s">
        <v>911</v>
      </c>
      <c r="H247" s="245"/>
      <c r="I247" s="243">
        <v>3</v>
      </c>
      <c r="O247" s="242" t="s">
        <v>158</v>
      </c>
      <c r="P247" s="242" t="s">
        <v>2550</v>
      </c>
      <c r="Q247" s="245"/>
      <c r="R247" s="243">
        <v>13</v>
      </c>
    </row>
    <row r="248" spans="1:18">
      <c r="A248" s="242" t="s">
        <v>177</v>
      </c>
      <c r="B248" s="242" t="s">
        <v>2560</v>
      </c>
      <c r="C248" s="245"/>
      <c r="D248" s="243">
        <v>10</v>
      </c>
      <c r="F248" s="242" t="s">
        <v>912</v>
      </c>
      <c r="G248" s="242" t="s">
        <v>2606</v>
      </c>
      <c r="H248" s="245"/>
      <c r="I248" s="243">
        <v>1</v>
      </c>
      <c r="O248" s="242" t="s">
        <v>732</v>
      </c>
      <c r="P248" s="242" t="s">
        <v>2553</v>
      </c>
      <c r="Q248" s="245"/>
      <c r="R248" s="243">
        <v>2</v>
      </c>
    </row>
    <row r="249" spans="1:18">
      <c r="A249" s="242" t="s">
        <v>233</v>
      </c>
      <c r="B249" s="242" t="s">
        <v>952</v>
      </c>
      <c r="C249" s="245"/>
      <c r="D249" s="243">
        <v>6</v>
      </c>
      <c r="F249" s="242" t="s">
        <v>914</v>
      </c>
      <c r="G249" s="242" t="s">
        <v>2608</v>
      </c>
      <c r="H249" s="245"/>
      <c r="I249" s="243">
        <v>1</v>
      </c>
      <c r="O249" s="242" t="s">
        <v>385</v>
      </c>
      <c r="P249" s="242" t="s">
        <v>870</v>
      </c>
      <c r="Q249" s="242">
        <v>3023</v>
      </c>
      <c r="R249" s="243">
        <v>1</v>
      </c>
    </row>
    <row r="250" spans="1:18">
      <c r="A250" s="242" t="s">
        <v>213</v>
      </c>
      <c r="B250" s="242" t="s">
        <v>958</v>
      </c>
      <c r="C250" s="245"/>
      <c r="D250" s="243">
        <v>8</v>
      </c>
      <c r="F250" s="242" t="s">
        <v>466</v>
      </c>
      <c r="G250" s="242" t="s">
        <v>1018</v>
      </c>
      <c r="H250" s="245"/>
      <c r="I250" s="243">
        <v>1</v>
      </c>
      <c r="O250" s="244"/>
      <c r="P250" s="244"/>
      <c r="Q250" s="246">
        <v>3151</v>
      </c>
      <c r="R250" s="247">
        <v>1</v>
      </c>
    </row>
    <row r="251" spans="1:18">
      <c r="A251" s="242" t="s">
        <v>184</v>
      </c>
      <c r="B251" s="242" t="s">
        <v>2565</v>
      </c>
      <c r="C251" s="245"/>
      <c r="D251" s="243">
        <v>6</v>
      </c>
      <c r="F251" s="242" t="s">
        <v>918</v>
      </c>
      <c r="G251" s="242" t="s">
        <v>919</v>
      </c>
      <c r="H251" s="242">
        <v>2963</v>
      </c>
      <c r="I251" s="243">
        <v>1</v>
      </c>
      <c r="O251" s="244"/>
      <c r="P251" s="242" t="s">
        <v>736</v>
      </c>
      <c r="Q251" s="245"/>
      <c r="R251" s="243">
        <v>2</v>
      </c>
    </row>
    <row r="252" spans="1:18">
      <c r="A252" s="242" t="s">
        <v>402</v>
      </c>
      <c r="B252" s="242" t="s">
        <v>966</v>
      </c>
      <c r="C252" s="245"/>
      <c r="D252" s="243">
        <v>3</v>
      </c>
      <c r="F252" s="244"/>
      <c r="G252" s="242" t="s">
        <v>923</v>
      </c>
      <c r="H252" s="245"/>
      <c r="I252" s="243">
        <v>1</v>
      </c>
      <c r="O252" s="242" t="s">
        <v>738</v>
      </c>
      <c r="P252" s="242" t="s">
        <v>739</v>
      </c>
      <c r="Q252" s="242">
        <v>4143</v>
      </c>
      <c r="R252" s="243">
        <v>1</v>
      </c>
    </row>
    <row r="253" spans="1:18">
      <c r="A253" s="242" t="s">
        <v>401</v>
      </c>
      <c r="B253" s="242" t="s">
        <v>910</v>
      </c>
      <c r="C253" s="242">
        <v>98070214</v>
      </c>
      <c r="D253" s="243">
        <v>1</v>
      </c>
      <c r="F253" s="242" t="s">
        <v>85</v>
      </c>
      <c r="G253" s="242" t="s">
        <v>924</v>
      </c>
      <c r="H253" s="242">
        <v>3189</v>
      </c>
      <c r="I253" s="243">
        <v>1</v>
      </c>
      <c r="O253" s="244"/>
      <c r="P253" s="242" t="s">
        <v>742</v>
      </c>
      <c r="Q253" s="245"/>
      <c r="R253" s="243">
        <v>1</v>
      </c>
    </row>
    <row r="254" spans="1:18">
      <c r="A254" s="244"/>
      <c r="B254" s="244"/>
      <c r="C254" s="246">
        <v>98071731</v>
      </c>
      <c r="D254" s="247">
        <v>1</v>
      </c>
      <c r="F254" s="244"/>
      <c r="G254" s="244"/>
      <c r="H254" s="246">
        <v>3271</v>
      </c>
      <c r="I254" s="247">
        <v>1</v>
      </c>
      <c r="O254" s="242" t="s">
        <v>536</v>
      </c>
      <c r="P254" s="242" t="s">
        <v>883</v>
      </c>
      <c r="Q254" s="242">
        <v>2963</v>
      </c>
      <c r="R254" s="243">
        <v>1</v>
      </c>
    </row>
    <row r="255" spans="1:18">
      <c r="A255" s="244"/>
      <c r="B255" s="242" t="s">
        <v>773</v>
      </c>
      <c r="C255" s="245"/>
      <c r="D255" s="243">
        <v>2</v>
      </c>
      <c r="F255" s="244"/>
      <c r="G255" s="244"/>
      <c r="H255" s="246">
        <v>4282</v>
      </c>
      <c r="I255" s="247">
        <v>1</v>
      </c>
      <c r="O255" s="244"/>
      <c r="P255" s="242" t="s">
        <v>743</v>
      </c>
      <c r="Q255" s="245"/>
      <c r="R255" s="243">
        <v>1</v>
      </c>
    </row>
    <row r="256" spans="1:18">
      <c r="A256" s="242" t="s">
        <v>289</v>
      </c>
      <c r="B256" s="242" t="s">
        <v>915</v>
      </c>
      <c r="C256" s="242">
        <v>98070214</v>
      </c>
      <c r="D256" s="243">
        <v>1</v>
      </c>
      <c r="F256" s="244"/>
      <c r="G256" s="242" t="s">
        <v>939</v>
      </c>
      <c r="H256" s="245"/>
      <c r="I256" s="243">
        <v>3</v>
      </c>
      <c r="O256" s="242" t="s">
        <v>539</v>
      </c>
      <c r="P256" s="242" t="s">
        <v>887</v>
      </c>
      <c r="Q256" s="242">
        <v>2963</v>
      </c>
      <c r="R256" s="243">
        <v>1</v>
      </c>
    </row>
    <row r="257" spans="1:18">
      <c r="A257" s="244"/>
      <c r="B257" s="244"/>
      <c r="C257" s="246">
        <v>98071731</v>
      </c>
      <c r="D257" s="247">
        <v>1</v>
      </c>
      <c r="F257" s="242" t="s">
        <v>84</v>
      </c>
      <c r="G257" s="242" t="s">
        <v>941</v>
      </c>
      <c r="H257" s="242">
        <v>4271</v>
      </c>
      <c r="I257" s="243">
        <v>1</v>
      </c>
      <c r="O257" s="244"/>
      <c r="P257" s="242" t="s">
        <v>748</v>
      </c>
      <c r="Q257" s="245"/>
      <c r="R257" s="243">
        <v>1</v>
      </c>
    </row>
    <row r="258" spans="1:18">
      <c r="A258" s="244"/>
      <c r="B258" s="244"/>
      <c r="C258" s="246">
        <v>98078124</v>
      </c>
      <c r="D258" s="247">
        <v>1</v>
      </c>
      <c r="F258" s="244"/>
      <c r="G258" s="242" t="s">
        <v>942</v>
      </c>
      <c r="H258" s="245"/>
      <c r="I258" s="243">
        <v>1</v>
      </c>
      <c r="O258" s="242" t="s">
        <v>750</v>
      </c>
      <c r="P258" s="242" t="s">
        <v>893</v>
      </c>
      <c r="Q258" s="245"/>
      <c r="R258" s="243">
        <v>1</v>
      </c>
    </row>
    <row r="259" spans="1:18">
      <c r="A259" s="244"/>
      <c r="B259" s="242" t="s">
        <v>775</v>
      </c>
      <c r="C259" s="245"/>
      <c r="D259" s="243">
        <v>3</v>
      </c>
      <c r="F259" s="242" t="s">
        <v>474</v>
      </c>
      <c r="G259" s="242" t="s">
        <v>943</v>
      </c>
      <c r="H259" s="242">
        <v>2804</v>
      </c>
      <c r="I259" s="243">
        <v>1</v>
      </c>
      <c r="O259" s="242" t="s">
        <v>752</v>
      </c>
      <c r="P259" s="242" t="s">
        <v>897</v>
      </c>
      <c r="Q259" s="245"/>
      <c r="R259" s="243">
        <v>2</v>
      </c>
    </row>
    <row r="260" spans="1:18">
      <c r="A260" s="242" t="s">
        <v>386</v>
      </c>
      <c r="B260" s="242" t="s">
        <v>776</v>
      </c>
      <c r="C260" s="245"/>
      <c r="D260" s="243">
        <v>6</v>
      </c>
      <c r="F260" s="244"/>
      <c r="G260" s="244"/>
      <c r="H260" s="246">
        <v>3041</v>
      </c>
      <c r="I260" s="247">
        <v>1</v>
      </c>
      <c r="O260" s="242" t="s">
        <v>400</v>
      </c>
      <c r="P260" s="242" t="s">
        <v>920</v>
      </c>
      <c r="Q260" s="242">
        <v>2512</v>
      </c>
      <c r="R260" s="243">
        <v>1</v>
      </c>
    </row>
    <row r="261" spans="1:18">
      <c r="A261" s="242" t="s">
        <v>354</v>
      </c>
      <c r="B261" s="242" t="s">
        <v>782</v>
      </c>
      <c r="C261" s="245"/>
      <c r="D261" s="243">
        <v>3</v>
      </c>
      <c r="F261" s="244"/>
      <c r="G261" s="242" t="s">
        <v>944</v>
      </c>
      <c r="H261" s="245"/>
      <c r="I261" s="243">
        <v>2</v>
      </c>
      <c r="O261" s="244"/>
      <c r="P261" s="244"/>
      <c r="Q261" s="246">
        <v>2755</v>
      </c>
      <c r="R261" s="247">
        <v>1</v>
      </c>
    </row>
    <row r="262" spans="1:18">
      <c r="A262" s="242" t="s">
        <v>290</v>
      </c>
      <c r="B262" s="242" t="s">
        <v>793</v>
      </c>
      <c r="C262" s="242">
        <v>98071731</v>
      </c>
      <c r="D262" s="243">
        <v>1</v>
      </c>
      <c r="F262" s="242" t="s">
        <v>75</v>
      </c>
      <c r="G262" s="242" t="s">
        <v>945</v>
      </c>
      <c r="H262" s="242">
        <v>2691</v>
      </c>
      <c r="I262" s="243">
        <v>1</v>
      </c>
      <c r="O262" s="244"/>
      <c r="P262" s="244"/>
      <c r="Q262" s="246">
        <v>4364</v>
      </c>
      <c r="R262" s="247">
        <v>1</v>
      </c>
    </row>
    <row r="263" spans="1:18">
      <c r="A263" s="244"/>
      <c r="B263" s="244"/>
      <c r="C263" s="246">
        <v>98078124</v>
      </c>
      <c r="D263" s="247">
        <v>1</v>
      </c>
      <c r="F263" s="244"/>
      <c r="G263" s="244"/>
      <c r="H263" s="246">
        <v>2744</v>
      </c>
      <c r="I263" s="247">
        <v>1</v>
      </c>
      <c r="O263" s="244"/>
      <c r="P263" s="244"/>
      <c r="Q263" s="246" t="s">
        <v>779</v>
      </c>
      <c r="R263" s="247">
        <v>1</v>
      </c>
    </row>
    <row r="264" spans="1:18">
      <c r="A264" s="244"/>
      <c r="B264" s="242" t="s">
        <v>795</v>
      </c>
      <c r="C264" s="245"/>
      <c r="D264" s="243">
        <v>2</v>
      </c>
      <c r="F264" s="244"/>
      <c r="G264" s="244"/>
      <c r="H264" s="246">
        <v>2802</v>
      </c>
      <c r="I264" s="247">
        <v>1</v>
      </c>
      <c r="O264" s="244"/>
      <c r="P264" s="242" t="s">
        <v>754</v>
      </c>
      <c r="Q264" s="245"/>
      <c r="R264" s="243">
        <v>4</v>
      </c>
    </row>
    <row r="265" spans="1:18">
      <c r="A265" s="242" t="s">
        <v>291</v>
      </c>
      <c r="B265" s="242" t="s">
        <v>796</v>
      </c>
      <c r="C265" s="242">
        <v>98071731</v>
      </c>
      <c r="D265" s="243">
        <v>1</v>
      </c>
      <c r="F265" s="244"/>
      <c r="G265" s="244"/>
      <c r="H265" s="246">
        <v>2804</v>
      </c>
      <c r="I265" s="247">
        <v>1</v>
      </c>
      <c r="O265" s="242" t="s">
        <v>210</v>
      </c>
      <c r="P265" s="242" t="s">
        <v>940</v>
      </c>
      <c r="Q265" s="242">
        <v>2417</v>
      </c>
      <c r="R265" s="243">
        <v>1</v>
      </c>
    </row>
    <row r="266" spans="1:18">
      <c r="A266" s="244"/>
      <c r="B266" s="244"/>
      <c r="C266" s="246">
        <v>98078124</v>
      </c>
      <c r="D266" s="247">
        <v>1</v>
      </c>
      <c r="F266" s="244"/>
      <c r="G266" s="244"/>
      <c r="H266" s="246">
        <v>2868</v>
      </c>
      <c r="I266" s="247">
        <v>1</v>
      </c>
      <c r="O266" s="244"/>
      <c r="P266" s="244"/>
      <c r="Q266" s="246">
        <v>2744</v>
      </c>
      <c r="R266" s="247">
        <v>1</v>
      </c>
    </row>
    <row r="267" spans="1:18">
      <c r="A267" s="244"/>
      <c r="B267" s="242" t="s">
        <v>799</v>
      </c>
      <c r="C267" s="245"/>
      <c r="D267" s="243">
        <v>2</v>
      </c>
      <c r="F267" s="244"/>
      <c r="G267" s="244"/>
      <c r="H267" s="246">
        <v>3041</v>
      </c>
      <c r="I267" s="247">
        <v>1</v>
      </c>
      <c r="O267" s="244"/>
      <c r="P267" s="244"/>
      <c r="Q267" s="246">
        <v>2755</v>
      </c>
      <c r="R267" s="247">
        <v>1</v>
      </c>
    </row>
    <row r="268" spans="1:18">
      <c r="A268" s="242" t="s">
        <v>392</v>
      </c>
      <c r="B268" s="242" t="s">
        <v>800</v>
      </c>
      <c r="C268" s="242">
        <v>98071731</v>
      </c>
      <c r="D268" s="243">
        <v>1</v>
      </c>
      <c r="F268" s="244"/>
      <c r="G268" s="244"/>
      <c r="H268" s="246">
        <v>3132</v>
      </c>
      <c r="I268" s="247">
        <v>1</v>
      </c>
      <c r="O268" s="244"/>
      <c r="P268" s="244"/>
      <c r="Q268" s="246">
        <v>4054</v>
      </c>
      <c r="R268" s="247">
        <v>1</v>
      </c>
    </row>
    <row r="269" spans="1:18">
      <c r="A269" s="244"/>
      <c r="B269" s="242" t="s">
        <v>803</v>
      </c>
      <c r="C269" s="245"/>
      <c r="D269" s="243">
        <v>1</v>
      </c>
      <c r="F269" s="244"/>
      <c r="G269" s="244"/>
      <c r="H269" s="246" t="s">
        <v>492</v>
      </c>
      <c r="I269" s="247">
        <v>1</v>
      </c>
      <c r="O269" s="244"/>
      <c r="P269" s="244"/>
      <c r="Q269" s="246">
        <v>4110</v>
      </c>
      <c r="R269" s="247">
        <v>1</v>
      </c>
    </row>
    <row r="270" spans="1:18">
      <c r="A270" s="242" t="s">
        <v>403</v>
      </c>
      <c r="B270" s="242" t="s">
        <v>804</v>
      </c>
      <c r="C270" s="242">
        <v>98071731</v>
      </c>
      <c r="D270" s="243">
        <v>1</v>
      </c>
      <c r="F270" s="244"/>
      <c r="G270" s="242" t="s">
        <v>949</v>
      </c>
      <c r="H270" s="245"/>
      <c r="I270" s="243">
        <v>8</v>
      </c>
      <c r="O270" s="244"/>
      <c r="P270" s="242" t="s">
        <v>755</v>
      </c>
      <c r="Q270" s="245"/>
      <c r="R270" s="243">
        <v>5</v>
      </c>
    </row>
    <row r="271" spans="1:18">
      <c r="A271" s="244"/>
      <c r="B271" s="242" t="s">
        <v>806</v>
      </c>
      <c r="C271" s="245"/>
      <c r="D271" s="243">
        <v>1</v>
      </c>
      <c r="F271" s="242" t="s">
        <v>79</v>
      </c>
      <c r="G271" s="242" t="s">
        <v>950</v>
      </c>
      <c r="H271" s="242">
        <v>2691</v>
      </c>
      <c r="I271" s="243">
        <v>1</v>
      </c>
      <c r="O271" s="242" t="s">
        <v>223</v>
      </c>
      <c r="P271" s="242" t="s">
        <v>946</v>
      </c>
      <c r="Q271" s="242">
        <v>2417</v>
      </c>
      <c r="R271" s="243">
        <v>1</v>
      </c>
    </row>
    <row r="272" spans="1:18">
      <c r="A272" s="242" t="s">
        <v>807</v>
      </c>
      <c r="B272" s="242" t="s">
        <v>5921</v>
      </c>
      <c r="C272" s="245"/>
      <c r="D272" s="243">
        <v>3</v>
      </c>
      <c r="F272" s="244"/>
      <c r="G272" s="244"/>
      <c r="H272" s="246">
        <v>2744</v>
      </c>
      <c r="I272" s="247">
        <v>1</v>
      </c>
      <c r="O272" s="244"/>
      <c r="P272" s="244"/>
      <c r="Q272" s="246">
        <v>2744</v>
      </c>
      <c r="R272" s="247">
        <v>1</v>
      </c>
    </row>
    <row r="273" spans="1:18">
      <c r="A273" s="242" t="s">
        <v>216</v>
      </c>
      <c r="B273" s="242" t="s">
        <v>2575</v>
      </c>
      <c r="C273" s="245"/>
      <c r="D273" s="243">
        <v>2</v>
      </c>
      <c r="F273" s="244"/>
      <c r="G273" s="244"/>
      <c r="H273" s="246">
        <v>2764</v>
      </c>
      <c r="I273" s="247">
        <v>1</v>
      </c>
      <c r="O273" s="244"/>
      <c r="P273" s="244"/>
      <c r="Q273" s="246">
        <v>2755</v>
      </c>
      <c r="R273" s="247">
        <v>1</v>
      </c>
    </row>
    <row r="274" spans="1:18">
      <c r="A274" s="242" t="s">
        <v>566</v>
      </c>
      <c r="B274" s="242" t="s">
        <v>1710</v>
      </c>
      <c r="C274" s="245"/>
      <c r="D274" s="243">
        <v>3</v>
      </c>
      <c r="F274" s="244"/>
      <c r="G274" s="244"/>
      <c r="H274" s="246">
        <v>2868</v>
      </c>
      <c r="I274" s="247">
        <v>1</v>
      </c>
      <c r="O274" s="244"/>
      <c r="P274" s="244"/>
      <c r="Q274" s="246">
        <v>2802</v>
      </c>
      <c r="R274" s="247">
        <v>1</v>
      </c>
    </row>
    <row r="275" spans="1:18">
      <c r="A275" s="242" t="s">
        <v>810</v>
      </c>
      <c r="B275" s="242" t="s">
        <v>1711</v>
      </c>
      <c r="C275" s="245"/>
      <c r="D275" s="243">
        <v>1</v>
      </c>
      <c r="F275" s="244"/>
      <c r="G275" s="244"/>
      <c r="H275" s="246">
        <v>3132</v>
      </c>
      <c r="I275" s="247">
        <v>1</v>
      </c>
      <c r="O275" s="244"/>
      <c r="P275" s="244"/>
      <c r="Q275" s="246">
        <v>4054</v>
      </c>
      <c r="R275" s="247">
        <v>1</v>
      </c>
    </row>
    <row r="276" spans="1:18">
      <c r="A276" s="242" t="s">
        <v>74</v>
      </c>
      <c r="B276" s="242" t="s">
        <v>948</v>
      </c>
      <c r="C276" s="242">
        <v>98060175</v>
      </c>
      <c r="D276" s="243">
        <v>1</v>
      </c>
      <c r="F276" s="244"/>
      <c r="G276" s="244"/>
      <c r="H276" s="246">
        <v>4054</v>
      </c>
      <c r="I276" s="247">
        <v>1</v>
      </c>
      <c r="O276" s="244"/>
      <c r="P276" s="244"/>
      <c r="Q276" s="246">
        <v>4110</v>
      </c>
      <c r="R276" s="247">
        <v>1</v>
      </c>
    </row>
    <row r="277" spans="1:18">
      <c r="A277" s="244"/>
      <c r="B277" s="244"/>
      <c r="C277" s="246">
        <v>98061092</v>
      </c>
      <c r="D277" s="247">
        <v>1</v>
      </c>
      <c r="F277" s="244"/>
      <c r="G277" s="244"/>
      <c r="H277" s="246">
        <v>4226</v>
      </c>
      <c r="I277" s="247">
        <v>1</v>
      </c>
      <c r="O277" s="244"/>
      <c r="P277" s="242" t="s">
        <v>756</v>
      </c>
      <c r="Q277" s="245"/>
      <c r="R277" s="243">
        <v>6</v>
      </c>
    </row>
    <row r="278" spans="1:18">
      <c r="A278" s="244"/>
      <c r="B278" s="244"/>
      <c r="C278" s="246">
        <v>98091377</v>
      </c>
      <c r="D278" s="247">
        <v>1</v>
      </c>
      <c r="F278" s="244"/>
      <c r="G278" s="244"/>
      <c r="H278" s="246">
        <v>4282</v>
      </c>
      <c r="I278" s="247">
        <v>1</v>
      </c>
      <c r="O278" s="242" t="s">
        <v>280</v>
      </c>
      <c r="P278" s="242" t="s">
        <v>899</v>
      </c>
      <c r="Q278" s="242">
        <v>2581</v>
      </c>
      <c r="R278" s="243">
        <v>1</v>
      </c>
    </row>
    <row r="279" spans="1:18">
      <c r="A279" s="244"/>
      <c r="B279" s="242" t="s">
        <v>811</v>
      </c>
      <c r="C279" s="245"/>
      <c r="D279" s="243">
        <v>3</v>
      </c>
      <c r="F279" s="244"/>
      <c r="G279" s="242" t="s">
        <v>953</v>
      </c>
      <c r="H279" s="245"/>
      <c r="I279" s="243">
        <v>8</v>
      </c>
      <c r="O279" s="244"/>
      <c r="P279" s="244"/>
      <c r="Q279" s="246">
        <v>2755</v>
      </c>
      <c r="R279" s="247">
        <v>1</v>
      </c>
    </row>
    <row r="280" spans="1:18">
      <c r="A280" s="242" t="s">
        <v>812</v>
      </c>
      <c r="B280" s="242" t="s">
        <v>951</v>
      </c>
      <c r="C280" s="242">
        <v>98061092</v>
      </c>
      <c r="D280" s="243">
        <v>1</v>
      </c>
      <c r="F280" s="242" t="s">
        <v>473</v>
      </c>
      <c r="G280" s="242" t="s">
        <v>954</v>
      </c>
      <c r="H280" s="242">
        <v>3041</v>
      </c>
      <c r="I280" s="243">
        <v>1</v>
      </c>
      <c r="O280" s="244"/>
      <c r="P280" s="244"/>
      <c r="Q280" s="246">
        <v>4054</v>
      </c>
      <c r="R280" s="247">
        <v>1</v>
      </c>
    </row>
    <row r="281" spans="1:18">
      <c r="A281" s="244"/>
      <c r="B281" s="242" t="s">
        <v>813</v>
      </c>
      <c r="C281" s="245"/>
      <c r="D281" s="243">
        <v>1</v>
      </c>
      <c r="F281" s="244"/>
      <c r="G281" s="242" t="s">
        <v>955</v>
      </c>
      <c r="H281" s="245"/>
      <c r="I281" s="243">
        <v>1</v>
      </c>
      <c r="O281" s="244"/>
      <c r="P281" s="242" t="s">
        <v>757</v>
      </c>
      <c r="Q281" s="245"/>
      <c r="R281" s="243">
        <v>3</v>
      </c>
    </row>
    <row r="282" spans="1:18">
      <c r="A282" s="242" t="s">
        <v>297</v>
      </c>
      <c r="B282" s="242" t="s">
        <v>814</v>
      </c>
      <c r="C282" s="245"/>
      <c r="D282" s="243">
        <v>2</v>
      </c>
      <c r="F282" s="242" t="s">
        <v>496</v>
      </c>
      <c r="G282" s="242" t="s">
        <v>956</v>
      </c>
      <c r="H282" s="242">
        <v>3121</v>
      </c>
      <c r="I282" s="243">
        <v>1</v>
      </c>
      <c r="O282" s="242" t="s">
        <v>38</v>
      </c>
      <c r="P282" s="242" t="s">
        <v>2559</v>
      </c>
      <c r="Q282" s="245"/>
      <c r="R282" s="243">
        <v>12</v>
      </c>
    </row>
    <row r="283" spans="1:18">
      <c r="A283" s="242" t="s">
        <v>267</v>
      </c>
      <c r="B283" s="242" t="s">
        <v>1712</v>
      </c>
      <c r="C283" s="245"/>
      <c r="D283" s="243">
        <v>2</v>
      </c>
      <c r="F283" s="244"/>
      <c r="G283" s="242" t="s">
        <v>957</v>
      </c>
      <c r="H283" s="245"/>
      <c r="I283" s="243">
        <v>1</v>
      </c>
      <c r="O283" s="242" t="s">
        <v>177</v>
      </c>
      <c r="P283" s="242" t="s">
        <v>2560</v>
      </c>
      <c r="Q283" s="245"/>
      <c r="R283" s="243">
        <v>9</v>
      </c>
    </row>
    <row r="284" spans="1:18">
      <c r="A284" s="242" t="s">
        <v>570</v>
      </c>
      <c r="B284" s="242" t="s">
        <v>820</v>
      </c>
      <c r="C284" s="242">
        <v>98063790</v>
      </c>
      <c r="D284" s="243">
        <v>1</v>
      </c>
      <c r="F284" s="242" t="s">
        <v>317</v>
      </c>
      <c r="G284" s="242" t="s">
        <v>959</v>
      </c>
      <c r="H284" s="242">
        <v>2949</v>
      </c>
      <c r="I284" s="243">
        <v>1</v>
      </c>
      <c r="O284" s="242" t="s">
        <v>758</v>
      </c>
      <c r="P284" s="242" t="s">
        <v>759</v>
      </c>
      <c r="Q284" s="242">
        <v>3094</v>
      </c>
      <c r="R284" s="243">
        <v>1</v>
      </c>
    </row>
    <row r="285" spans="1:18">
      <c r="A285" s="244"/>
      <c r="B285" s="244"/>
      <c r="C285" s="246">
        <v>98067317</v>
      </c>
      <c r="D285" s="247">
        <v>1</v>
      </c>
      <c r="F285" s="244"/>
      <c r="G285" s="244"/>
      <c r="H285" s="246">
        <v>3025</v>
      </c>
      <c r="I285" s="247">
        <v>1</v>
      </c>
      <c r="O285" s="244"/>
      <c r="P285" s="242" t="s">
        <v>762</v>
      </c>
      <c r="Q285" s="245"/>
      <c r="R285" s="243">
        <v>1</v>
      </c>
    </row>
    <row r="286" spans="1:18">
      <c r="A286" s="244"/>
      <c r="B286" s="242" t="s">
        <v>821</v>
      </c>
      <c r="C286" s="245"/>
      <c r="D286" s="243">
        <v>2</v>
      </c>
      <c r="F286" s="244"/>
      <c r="G286" s="244"/>
      <c r="H286" s="246">
        <v>3132</v>
      </c>
      <c r="I286" s="247">
        <v>1</v>
      </c>
      <c r="O286" s="242" t="s">
        <v>233</v>
      </c>
      <c r="P286" s="242" t="s">
        <v>952</v>
      </c>
      <c r="Q286" s="242">
        <v>2417</v>
      </c>
      <c r="R286" s="243">
        <v>1</v>
      </c>
    </row>
    <row r="287" spans="1:18">
      <c r="A287" s="242" t="s">
        <v>398</v>
      </c>
      <c r="B287" s="242" t="s">
        <v>823</v>
      </c>
      <c r="C287" s="242">
        <v>98063790</v>
      </c>
      <c r="D287" s="243">
        <v>1</v>
      </c>
      <c r="F287" s="244"/>
      <c r="G287" s="244"/>
      <c r="H287" s="246">
        <v>4016</v>
      </c>
      <c r="I287" s="247">
        <v>1</v>
      </c>
      <c r="O287" s="244"/>
      <c r="P287" s="244"/>
      <c r="Q287" s="246">
        <v>2744</v>
      </c>
      <c r="R287" s="247">
        <v>1</v>
      </c>
    </row>
    <row r="288" spans="1:18">
      <c r="A288" s="244"/>
      <c r="B288" s="244"/>
      <c r="C288" s="246">
        <v>98068641</v>
      </c>
      <c r="D288" s="247">
        <v>1</v>
      </c>
      <c r="F288" s="244"/>
      <c r="G288" s="244"/>
      <c r="H288" s="246" t="s">
        <v>846</v>
      </c>
      <c r="I288" s="247">
        <v>1</v>
      </c>
      <c r="O288" s="244"/>
      <c r="P288" s="244"/>
      <c r="Q288" s="246">
        <v>2755</v>
      </c>
      <c r="R288" s="247">
        <v>1</v>
      </c>
    </row>
    <row r="289" spans="1:18">
      <c r="A289" s="244"/>
      <c r="B289" s="244"/>
      <c r="C289" s="246">
        <v>98071731</v>
      </c>
      <c r="D289" s="247">
        <v>1</v>
      </c>
      <c r="F289" s="244"/>
      <c r="G289" s="244"/>
      <c r="H289" s="246" t="s">
        <v>963</v>
      </c>
      <c r="I289" s="247">
        <v>1</v>
      </c>
      <c r="O289" s="244"/>
      <c r="P289" s="244"/>
      <c r="Q289" s="246">
        <v>4054</v>
      </c>
      <c r="R289" s="247">
        <v>1</v>
      </c>
    </row>
    <row r="290" spans="1:18">
      <c r="A290" s="244"/>
      <c r="B290" s="242" t="s">
        <v>824</v>
      </c>
      <c r="C290" s="245"/>
      <c r="D290" s="243">
        <v>3</v>
      </c>
      <c r="F290" s="244"/>
      <c r="G290" s="242" t="s">
        <v>964</v>
      </c>
      <c r="H290" s="245"/>
      <c r="I290" s="243">
        <v>6</v>
      </c>
      <c r="O290" s="244"/>
      <c r="P290" s="244"/>
      <c r="Q290" s="246">
        <v>4110</v>
      </c>
      <c r="R290" s="247">
        <v>1</v>
      </c>
    </row>
    <row r="291" spans="1:18">
      <c r="A291" s="242" t="s">
        <v>497</v>
      </c>
      <c r="B291" s="242" t="s">
        <v>826</v>
      </c>
      <c r="C291" s="242">
        <v>98069810</v>
      </c>
      <c r="D291" s="243">
        <v>1</v>
      </c>
      <c r="F291" s="242" t="s">
        <v>301</v>
      </c>
      <c r="G291" s="242" t="s">
        <v>965</v>
      </c>
      <c r="H291" s="242">
        <v>2949</v>
      </c>
      <c r="I291" s="243">
        <v>1</v>
      </c>
      <c r="O291" s="244"/>
      <c r="P291" s="242" t="s">
        <v>764</v>
      </c>
      <c r="Q291" s="245"/>
      <c r="R291" s="243">
        <v>5</v>
      </c>
    </row>
    <row r="292" spans="1:18">
      <c r="A292" s="244"/>
      <c r="B292" s="242" t="s">
        <v>831</v>
      </c>
      <c r="C292" s="245"/>
      <c r="D292" s="243">
        <v>1</v>
      </c>
      <c r="F292" s="244"/>
      <c r="G292" s="244"/>
      <c r="H292" s="246">
        <v>3025</v>
      </c>
      <c r="I292" s="247">
        <v>1</v>
      </c>
      <c r="O292" s="242" t="s">
        <v>213</v>
      </c>
      <c r="P292" s="242" t="s">
        <v>958</v>
      </c>
      <c r="Q292" s="242">
        <v>2417</v>
      </c>
      <c r="R292" s="243">
        <v>1</v>
      </c>
    </row>
    <row r="293" spans="1:18">
      <c r="A293" s="242" t="s">
        <v>837</v>
      </c>
      <c r="B293" s="242" t="s">
        <v>960</v>
      </c>
      <c r="C293" s="242">
        <v>98063790</v>
      </c>
      <c r="D293" s="243">
        <v>1</v>
      </c>
      <c r="F293" s="244"/>
      <c r="G293" s="244"/>
      <c r="H293" s="246">
        <v>3132</v>
      </c>
      <c r="I293" s="247">
        <v>1</v>
      </c>
      <c r="O293" s="244"/>
      <c r="P293" s="244"/>
      <c r="Q293" s="246">
        <v>2744</v>
      </c>
      <c r="R293" s="247">
        <v>1</v>
      </c>
    </row>
    <row r="294" spans="1:18">
      <c r="A294" s="244"/>
      <c r="B294" s="242" t="s">
        <v>961</v>
      </c>
      <c r="C294" s="245"/>
      <c r="D294" s="243">
        <v>1</v>
      </c>
      <c r="F294" s="244"/>
      <c r="G294" s="244"/>
      <c r="H294" s="246">
        <v>4016</v>
      </c>
      <c r="I294" s="247">
        <v>1</v>
      </c>
      <c r="O294" s="244"/>
      <c r="P294" s="244"/>
      <c r="Q294" s="246">
        <v>2755</v>
      </c>
      <c r="R294" s="247">
        <v>1</v>
      </c>
    </row>
    <row r="295" spans="1:18">
      <c r="A295" s="242" t="s">
        <v>145</v>
      </c>
      <c r="B295" s="242" t="s">
        <v>962</v>
      </c>
      <c r="C295" s="242">
        <v>98060528</v>
      </c>
      <c r="D295" s="243">
        <v>2</v>
      </c>
      <c r="F295" s="244"/>
      <c r="G295" s="242" t="s">
        <v>967</v>
      </c>
      <c r="H295" s="245"/>
      <c r="I295" s="243">
        <v>4</v>
      </c>
      <c r="O295" s="244"/>
      <c r="P295" s="244"/>
      <c r="Q295" s="246">
        <v>2802</v>
      </c>
      <c r="R295" s="247">
        <v>1</v>
      </c>
    </row>
    <row r="296" spans="1:18">
      <c r="A296" s="244"/>
      <c r="B296" s="244"/>
      <c r="C296" s="246">
        <v>98062491</v>
      </c>
      <c r="D296" s="247">
        <v>1</v>
      </c>
      <c r="F296" s="242" t="s">
        <v>162</v>
      </c>
      <c r="G296" s="242" t="s">
        <v>1746</v>
      </c>
      <c r="H296" s="245"/>
      <c r="I296" s="243">
        <v>20</v>
      </c>
      <c r="O296" s="244"/>
      <c r="P296" s="244"/>
      <c r="Q296" s="246">
        <v>4054</v>
      </c>
      <c r="R296" s="247">
        <v>1</v>
      </c>
    </row>
    <row r="297" spans="1:18">
      <c r="A297" s="244"/>
      <c r="B297" s="244"/>
      <c r="C297" s="246">
        <v>98063790</v>
      </c>
      <c r="D297" s="247">
        <v>1</v>
      </c>
      <c r="F297" s="242" t="s">
        <v>335</v>
      </c>
      <c r="G297" s="242" t="s">
        <v>968</v>
      </c>
      <c r="H297" s="242">
        <v>2455</v>
      </c>
      <c r="I297" s="243">
        <v>1</v>
      </c>
      <c r="O297" s="244"/>
      <c r="P297" s="244"/>
      <c r="Q297" s="246">
        <v>4110</v>
      </c>
      <c r="R297" s="247">
        <v>1</v>
      </c>
    </row>
    <row r="298" spans="1:18">
      <c r="A298" s="244"/>
      <c r="B298" s="244"/>
      <c r="C298" s="246">
        <v>98064929</v>
      </c>
      <c r="D298" s="247">
        <v>2</v>
      </c>
      <c r="F298" s="244"/>
      <c r="G298" s="244"/>
      <c r="H298" s="246">
        <v>4354</v>
      </c>
      <c r="I298" s="247">
        <v>1</v>
      </c>
      <c r="O298" s="244"/>
      <c r="P298" s="242" t="s">
        <v>766</v>
      </c>
      <c r="Q298" s="245"/>
      <c r="R298" s="243">
        <v>6</v>
      </c>
    </row>
    <row r="299" spans="1:18">
      <c r="A299" s="244"/>
      <c r="B299" s="244"/>
      <c r="C299" s="246">
        <v>98067317</v>
      </c>
      <c r="D299" s="247">
        <v>2</v>
      </c>
      <c r="F299" s="244"/>
      <c r="G299" s="244"/>
      <c r="H299" s="246">
        <v>4391</v>
      </c>
      <c r="I299" s="247">
        <v>1</v>
      </c>
      <c r="O299" s="242" t="s">
        <v>184</v>
      </c>
      <c r="P299" s="242" t="s">
        <v>2565</v>
      </c>
      <c r="Q299" s="245"/>
      <c r="R299" s="243">
        <v>6</v>
      </c>
    </row>
    <row r="300" spans="1:18">
      <c r="A300" s="244"/>
      <c r="B300" s="244"/>
      <c r="C300" s="246">
        <v>98072495</v>
      </c>
      <c r="D300" s="247">
        <v>1</v>
      </c>
      <c r="F300" s="244"/>
      <c r="G300" s="244"/>
      <c r="H300" s="246" t="s">
        <v>971</v>
      </c>
      <c r="I300" s="247">
        <v>1</v>
      </c>
      <c r="O300" s="242" t="s">
        <v>402</v>
      </c>
      <c r="P300" s="242" t="s">
        <v>966</v>
      </c>
      <c r="Q300" s="242">
        <v>2441</v>
      </c>
      <c r="R300" s="243">
        <v>1</v>
      </c>
    </row>
    <row r="301" spans="1:18">
      <c r="A301" s="244"/>
      <c r="B301" s="244"/>
      <c r="C301" s="246">
        <v>98079915</v>
      </c>
      <c r="D301" s="247">
        <v>1</v>
      </c>
      <c r="F301" s="244"/>
      <c r="G301" s="242" t="s">
        <v>972</v>
      </c>
      <c r="H301" s="245"/>
      <c r="I301" s="243">
        <v>4</v>
      </c>
      <c r="O301" s="244"/>
      <c r="P301" s="244"/>
      <c r="Q301" s="246">
        <v>3078</v>
      </c>
      <c r="R301" s="247">
        <v>1</v>
      </c>
    </row>
    <row r="302" spans="1:18">
      <c r="A302" s="244"/>
      <c r="B302" s="244"/>
      <c r="C302" s="246">
        <v>98079916</v>
      </c>
      <c r="D302" s="247">
        <v>2</v>
      </c>
      <c r="F302" s="242" t="s">
        <v>494</v>
      </c>
      <c r="G302" s="242" t="s">
        <v>973</v>
      </c>
      <c r="H302" s="242" t="s">
        <v>492</v>
      </c>
      <c r="I302" s="243">
        <v>1</v>
      </c>
      <c r="O302" s="244"/>
      <c r="P302" s="244"/>
      <c r="Q302" s="246">
        <v>3132</v>
      </c>
      <c r="R302" s="247">
        <v>1</v>
      </c>
    </row>
    <row r="303" spans="1:18">
      <c r="A303" s="244"/>
      <c r="B303" s="244"/>
      <c r="C303" s="246">
        <v>98088035</v>
      </c>
      <c r="D303" s="247">
        <v>2</v>
      </c>
      <c r="F303" s="244"/>
      <c r="G303" s="242" t="s">
        <v>974</v>
      </c>
      <c r="H303" s="245"/>
      <c r="I303" s="243">
        <v>1</v>
      </c>
      <c r="O303" s="244"/>
      <c r="P303" s="242" t="s">
        <v>771</v>
      </c>
      <c r="Q303" s="245"/>
      <c r="R303" s="243">
        <v>3</v>
      </c>
    </row>
    <row r="304" spans="1:18">
      <c r="A304" s="244"/>
      <c r="B304" s="242" t="s">
        <v>832</v>
      </c>
      <c r="C304" s="245"/>
      <c r="D304" s="243">
        <v>14</v>
      </c>
      <c r="F304" s="242" t="s">
        <v>328</v>
      </c>
      <c r="G304" s="242" t="s">
        <v>1747</v>
      </c>
      <c r="H304" s="245"/>
      <c r="I304" s="243">
        <v>7</v>
      </c>
      <c r="O304" s="242" t="s">
        <v>401</v>
      </c>
      <c r="P304" s="242" t="s">
        <v>910</v>
      </c>
      <c r="Q304" s="242">
        <v>3053</v>
      </c>
      <c r="R304" s="243">
        <v>1</v>
      </c>
    </row>
    <row r="305" spans="1:18">
      <c r="A305" s="242" t="s">
        <v>224</v>
      </c>
      <c r="B305" s="242" t="s">
        <v>1726</v>
      </c>
      <c r="C305" s="245"/>
      <c r="D305" s="243">
        <v>5</v>
      </c>
      <c r="F305" s="242" t="s">
        <v>493</v>
      </c>
      <c r="G305" s="242" t="s">
        <v>975</v>
      </c>
      <c r="H305" s="242">
        <v>2868</v>
      </c>
      <c r="I305" s="243">
        <v>1</v>
      </c>
      <c r="O305" s="244"/>
      <c r="P305" s="244"/>
      <c r="Q305" s="246">
        <v>3132</v>
      </c>
      <c r="R305" s="247">
        <v>1</v>
      </c>
    </row>
    <row r="306" spans="1:18">
      <c r="A306" s="242" t="s">
        <v>268</v>
      </c>
      <c r="B306" s="242" t="s">
        <v>834</v>
      </c>
      <c r="C306" s="245"/>
      <c r="D306" s="243">
        <v>4</v>
      </c>
      <c r="F306" s="244"/>
      <c r="G306" s="244"/>
      <c r="H306" s="246" t="s">
        <v>492</v>
      </c>
      <c r="I306" s="247">
        <v>1</v>
      </c>
      <c r="O306" s="244"/>
      <c r="P306" s="242" t="s">
        <v>773</v>
      </c>
      <c r="Q306" s="245"/>
      <c r="R306" s="243">
        <v>2</v>
      </c>
    </row>
    <row r="307" spans="1:18">
      <c r="A307" s="242" t="s">
        <v>227</v>
      </c>
      <c r="B307" s="242" t="s">
        <v>2595</v>
      </c>
      <c r="C307" s="245"/>
      <c r="D307" s="243">
        <v>12</v>
      </c>
      <c r="F307" s="244"/>
      <c r="G307" s="242" t="s">
        <v>976</v>
      </c>
      <c r="H307" s="245"/>
      <c r="I307" s="243">
        <v>2</v>
      </c>
      <c r="O307" s="242" t="s">
        <v>289</v>
      </c>
      <c r="P307" s="242" t="s">
        <v>915</v>
      </c>
      <c r="Q307" s="242">
        <v>3053</v>
      </c>
      <c r="R307" s="243">
        <v>1</v>
      </c>
    </row>
    <row r="308" spans="1:18">
      <c r="A308" s="242" t="s">
        <v>154</v>
      </c>
      <c r="B308" s="242" t="s">
        <v>842</v>
      </c>
      <c r="C308" s="242">
        <v>98061937</v>
      </c>
      <c r="D308" s="243">
        <v>1</v>
      </c>
      <c r="F308" s="242" t="s">
        <v>94</v>
      </c>
      <c r="G308" s="242" t="s">
        <v>1043</v>
      </c>
      <c r="H308" s="245"/>
      <c r="I308" s="243">
        <v>18</v>
      </c>
      <c r="O308" s="244"/>
      <c r="P308" s="244"/>
      <c r="Q308" s="246">
        <v>3132</v>
      </c>
      <c r="R308" s="247">
        <v>1</v>
      </c>
    </row>
    <row r="309" spans="1:18">
      <c r="A309" s="244"/>
      <c r="B309" s="244"/>
      <c r="C309" s="246">
        <v>98062491</v>
      </c>
      <c r="D309" s="247">
        <v>1</v>
      </c>
      <c r="F309" s="242" t="s">
        <v>292</v>
      </c>
      <c r="G309" s="242" t="s">
        <v>979</v>
      </c>
      <c r="H309" s="242">
        <v>3272</v>
      </c>
      <c r="I309" s="243">
        <v>1</v>
      </c>
      <c r="O309" s="244"/>
      <c r="P309" s="244"/>
      <c r="Q309" s="246">
        <v>4028</v>
      </c>
      <c r="R309" s="247">
        <v>1</v>
      </c>
    </row>
    <row r="310" spans="1:18">
      <c r="A310" s="244"/>
      <c r="B310" s="244"/>
      <c r="C310" s="246">
        <v>98064929</v>
      </c>
      <c r="D310" s="247">
        <v>3</v>
      </c>
      <c r="F310" s="244"/>
      <c r="G310" s="242" t="s">
        <v>980</v>
      </c>
      <c r="H310" s="245"/>
      <c r="I310" s="243">
        <v>1</v>
      </c>
      <c r="O310" s="244"/>
      <c r="P310" s="242" t="s">
        <v>775</v>
      </c>
      <c r="Q310" s="245"/>
      <c r="R310" s="243">
        <v>3</v>
      </c>
    </row>
    <row r="311" spans="1:18">
      <c r="A311" s="244"/>
      <c r="B311" s="244"/>
      <c r="C311" s="246">
        <v>98069810</v>
      </c>
      <c r="D311" s="247">
        <v>1</v>
      </c>
      <c r="F311" s="242" t="s">
        <v>88</v>
      </c>
      <c r="G311" s="242" t="s">
        <v>1050</v>
      </c>
      <c r="H311" s="245"/>
      <c r="I311" s="243">
        <v>38</v>
      </c>
      <c r="O311" s="242" t="s">
        <v>386</v>
      </c>
      <c r="P311" s="242" t="s">
        <v>776</v>
      </c>
      <c r="Q311" s="242">
        <v>2492</v>
      </c>
      <c r="R311" s="243">
        <v>1</v>
      </c>
    </row>
    <row r="312" spans="1:18">
      <c r="A312" s="244"/>
      <c r="B312" s="244"/>
      <c r="C312" s="246">
        <v>98070214</v>
      </c>
      <c r="D312" s="247">
        <v>1</v>
      </c>
      <c r="F312" s="242" t="s">
        <v>319</v>
      </c>
      <c r="G312" s="242" t="s">
        <v>984</v>
      </c>
      <c r="H312" s="242">
        <v>3235</v>
      </c>
      <c r="I312" s="243">
        <v>1</v>
      </c>
      <c r="O312" s="244"/>
      <c r="P312" s="244"/>
      <c r="Q312" s="246">
        <v>3132</v>
      </c>
      <c r="R312" s="247">
        <v>1</v>
      </c>
    </row>
    <row r="313" spans="1:18">
      <c r="A313" s="244"/>
      <c r="B313" s="244"/>
      <c r="C313" s="246">
        <v>98073731</v>
      </c>
      <c r="D313" s="247">
        <v>2</v>
      </c>
      <c r="F313" s="244"/>
      <c r="G313" s="242" t="s">
        <v>985</v>
      </c>
      <c r="H313" s="245"/>
      <c r="I313" s="243">
        <v>1</v>
      </c>
      <c r="O313" s="244"/>
      <c r="P313" s="244"/>
      <c r="Q313" s="246">
        <v>3207</v>
      </c>
      <c r="R313" s="247">
        <v>1</v>
      </c>
    </row>
    <row r="314" spans="1:18">
      <c r="A314" s="244"/>
      <c r="B314" s="244"/>
      <c r="C314" s="246">
        <v>98088035</v>
      </c>
      <c r="D314" s="247">
        <v>1</v>
      </c>
      <c r="F314" s="242" t="s">
        <v>105</v>
      </c>
      <c r="G314" s="242" t="s">
        <v>1061</v>
      </c>
      <c r="H314" s="245"/>
      <c r="I314" s="243">
        <v>6</v>
      </c>
      <c r="O314" s="244"/>
      <c r="P314" s="244"/>
      <c r="Q314" s="246">
        <v>4186</v>
      </c>
      <c r="R314" s="247">
        <v>1</v>
      </c>
    </row>
    <row r="315" spans="1:18">
      <c r="A315" s="244"/>
      <c r="B315" s="242" t="s">
        <v>847</v>
      </c>
      <c r="C315" s="245"/>
      <c r="D315" s="243">
        <v>10</v>
      </c>
      <c r="F315" s="242" t="s">
        <v>108</v>
      </c>
      <c r="G315" s="242" t="s">
        <v>1062</v>
      </c>
      <c r="H315" s="245"/>
      <c r="I315" s="243">
        <v>6</v>
      </c>
      <c r="O315" s="244"/>
      <c r="P315" s="244"/>
      <c r="Q315" s="246" t="s">
        <v>779</v>
      </c>
      <c r="R315" s="247">
        <v>1</v>
      </c>
    </row>
    <row r="316" spans="1:18">
      <c r="A316" s="242" t="s">
        <v>300</v>
      </c>
      <c r="B316" s="242" t="s">
        <v>853</v>
      </c>
      <c r="C316" s="242">
        <v>98064929</v>
      </c>
      <c r="D316" s="243">
        <v>1</v>
      </c>
      <c r="F316" s="242" t="s">
        <v>113</v>
      </c>
      <c r="G316" s="242" t="s">
        <v>2287</v>
      </c>
      <c r="H316" s="245"/>
      <c r="I316" s="243">
        <v>11</v>
      </c>
      <c r="O316" s="244"/>
      <c r="P316" s="242" t="s">
        <v>780</v>
      </c>
      <c r="Q316" s="245"/>
      <c r="R316" s="243">
        <v>5</v>
      </c>
    </row>
    <row r="317" spans="1:18">
      <c r="A317" s="244"/>
      <c r="B317" s="244"/>
      <c r="C317" s="246">
        <v>98072495</v>
      </c>
      <c r="D317" s="247">
        <v>1</v>
      </c>
      <c r="F317" s="242" t="s">
        <v>155</v>
      </c>
      <c r="G317" s="242" t="s">
        <v>991</v>
      </c>
      <c r="H317" s="242">
        <v>4156</v>
      </c>
      <c r="I317" s="243">
        <v>1</v>
      </c>
      <c r="O317" s="242" t="s">
        <v>354</v>
      </c>
      <c r="P317" s="242" t="s">
        <v>782</v>
      </c>
      <c r="Q317" s="242">
        <v>3132</v>
      </c>
      <c r="R317" s="243">
        <v>1</v>
      </c>
    </row>
    <row r="318" spans="1:18">
      <c r="A318" s="244"/>
      <c r="B318" s="244"/>
      <c r="C318" s="246">
        <v>98075223</v>
      </c>
      <c r="D318" s="247">
        <v>1</v>
      </c>
      <c r="F318" s="244"/>
      <c r="G318" s="242" t="s">
        <v>992</v>
      </c>
      <c r="H318" s="245"/>
      <c r="I318" s="243">
        <v>1</v>
      </c>
      <c r="O318" s="244"/>
      <c r="P318" s="242" t="s">
        <v>784</v>
      </c>
      <c r="Q318" s="245"/>
      <c r="R318" s="243">
        <v>1</v>
      </c>
    </row>
    <row r="319" spans="1:18">
      <c r="A319" s="244"/>
      <c r="B319" s="244"/>
      <c r="C319" s="246">
        <v>98076692</v>
      </c>
      <c r="D319" s="247">
        <v>1</v>
      </c>
      <c r="F319" s="242" t="s">
        <v>258</v>
      </c>
      <c r="G319" s="242" t="s">
        <v>993</v>
      </c>
      <c r="H319" s="242">
        <v>2689</v>
      </c>
      <c r="I319" s="243">
        <v>1</v>
      </c>
      <c r="O319" s="242" t="s">
        <v>787</v>
      </c>
      <c r="P319" s="242" t="s">
        <v>788</v>
      </c>
      <c r="Q319" s="242">
        <v>3132</v>
      </c>
      <c r="R319" s="243">
        <v>1</v>
      </c>
    </row>
    <row r="320" spans="1:18">
      <c r="A320" s="244"/>
      <c r="B320" s="242" t="s">
        <v>856</v>
      </c>
      <c r="C320" s="245"/>
      <c r="D320" s="243">
        <v>4</v>
      </c>
      <c r="F320" s="244"/>
      <c r="G320" s="244"/>
      <c r="H320" s="246">
        <v>2804</v>
      </c>
      <c r="I320" s="247">
        <v>1</v>
      </c>
      <c r="O320" s="244"/>
      <c r="P320" s="242" t="s">
        <v>790</v>
      </c>
      <c r="Q320" s="245"/>
      <c r="R320" s="243">
        <v>1</v>
      </c>
    </row>
    <row r="321" spans="1:18">
      <c r="A321" s="242" t="s">
        <v>226</v>
      </c>
      <c r="B321" s="242" t="s">
        <v>858</v>
      </c>
      <c r="C321" s="242">
        <v>98063790</v>
      </c>
      <c r="D321" s="243">
        <v>1</v>
      </c>
      <c r="F321" s="244"/>
      <c r="G321" s="244"/>
      <c r="H321" s="246">
        <v>2912</v>
      </c>
      <c r="I321" s="247">
        <v>1</v>
      </c>
      <c r="O321" s="242" t="s">
        <v>290</v>
      </c>
      <c r="P321" s="242" t="s">
        <v>793</v>
      </c>
      <c r="Q321" s="242">
        <v>3132</v>
      </c>
      <c r="R321" s="243">
        <v>1</v>
      </c>
    </row>
    <row r="322" spans="1:18">
      <c r="A322" s="244"/>
      <c r="B322" s="244"/>
      <c r="C322" s="246">
        <v>98064929</v>
      </c>
      <c r="D322" s="247">
        <v>1</v>
      </c>
      <c r="F322" s="244"/>
      <c r="G322" s="244"/>
      <c r="H322" s="246">
        <v>2961</v>
      </c>
      <c r="I322" s="247">
        <v>1</v>
      </c>
      <c r="O322" s="244"/>
      <c r="P322" s="244"/>
      <c r="Q322" s="246">
        <v>4028</v>
      </c>
      <c r="R322" s="247">
        <v>1</v>
      </c>
    </row>
    <row r="323" spans="1:18">
      <c r="A323" s="244"/>
      <c r="B323" s="244"/>
      <c r="C323" s="246">
        <v>98075471</v>
      </c>
      <c r="D323" s="247">
        <v>1</v>
      </c>
      <c r="F323" s="244"/>
      <c r="G323" s="244"/>
      <c r="H323" s="246">
        <v>3169</v>
      </c>
      <c r="I323" s="247">
        <v>1</v>
      </c>
      <c r="O323" s="244"/>
      <c r="P323" s="242" t="s">
        <v>795</v>
      </c>
      <c r="Q323" s="245"/>
      <c r="R323" s="243">
        <v>2</v>
      </c>
    </row>
    <row r="324" spans="1:18">
      <c r="A324" s="244"/>
      <c r="B324" s="244"/>
      <c r="C324" s="246">
        <v>98083160</v>
      </c>
      <c r="D324" s="247">
        <v>1</v>
      </c>
      <c r="F324" s="244"/>
      <c r="G324" s="244"/>
      <c r="H324" s="246">
        <v>4002</v>
      </c>
      <c r="I324" s="247">
        <v>1</v>
      </c>
      <c r="O324" s="242" t="s">
        <v>291</v>
      </c>
      <c r="P324" s="242" t="s">
        <v>796</v>
      </c>
      <c r="Q324" s="242">
        <v>3132</v>
      </c>
      <c r="R324" s="243">
        <v>1</v>
      </c>
    </row>
    <row r="325" spans="1:18">
      <c r="A325" s="244"/>
      <c r="B325" s="242" t="s">
        <v>864</v>
      </c>
      <c r="C325" s="245"/>
      <c r="D325" s="243">
        <v>4</v>
      </c>
      <c r="F325" s="244"/>
      <c r="G325" s="244"/>
      <c r="H325" s="246">
        <v>4025</v>
      </c>
      <c r="I325" s="247">
        <v>1</v>
      </c>
      <c r="O325" s="244"/>
      <c r="P325" s="244"/>
      <c r="Q325" s="246">
        <v>4028</v>
      </c>
      <c r="R325" s="247">
        <v>1</v>
      </c>
    </row>
    <row r="326" spans="1:18">
      <c r="A326" s="242" t="s">
        <v>827</v>
      </c>
      <c r="B326" s="242" t="s">
        <v>871</v>
      </c>
      <c r="C326" s="242">
        <v>98063790</v>
      </c>
      <c r="D326" s="243">
        <v>1</v>
      </c>
      <c r="F326" s="244"/>
      <c r="G326" s="244"/>
      <c r="H326" s="246">
        <v>4057</v>
      </c>
      <c r="I326" s="247">
        <v>1</v>
      </c>
      <c r="O326" s="244"/>
      <c r="P326" s="242" t="s">
        <v>799</v>
      </c>
      <c r="Q326" s="245"/>
      <c r="R326" s="243">
        <v>2</v>
      </c>
    </row>
    <row r="327" spans="1:18">
      <c r="A327" s="244"/>
      <c r="B327" s="242" t="s">
        <v>872</v>
      </c>
      <c r="C327" s="245"/>
      <c r="D327" s="243">
        <v>1</v>
      </c>
      <c r="F327" s="244"/>
      <c r="G327" s="244"/>
      <c r="H327" s="246">
        <v>4063</v>
      </c>
      <c r="I327" s="247">
        <v>1</v>
      </c>
      <c r="O327" s="242" t="s">
        <v>392</v>
      </c>
      <c r="P327" s="242" t="s">
        <v>800</v>
      </c>
      <c r="Q327" s="242">
        <v>3132</v>
      </c>
      <c r="R327" s="243">
        <v>1</v>
      </c>
    </row>
    <row r="328" spans="1:18">
      <c r="A328" s="242" t="s">
        <v>208</v>
      </c>
      <c r="B328" s="242" t="s">
        <v>2600</v>
      </c>
      <c r="C328" s="245"/>
      <c r="D328" s="243">
        <v>9</v>
      </c>
      <c r="F328" s="244"/>
      <c r="G328" s="244"/>
      <c r="H328" s="246">
        <v>4206</v>
      </c>
      <c r="I328" s="247">
        <v>1</v>
      </c>
      <c r="O328" s="244"/>
      <c r="P328" s="244"/>
      <c r="Q328" s="246" t="s">
        <v>802</v>
      </c>
      <c r="R328" s="247">
        <v>1</v>
      </c>
    </row>
    <row r="329" spans="1:18">
      <c r="A329" s="242" t="s">
        <v>873</v>
      </c>
      <c r="B329" s="242" t="s">
        <v>874</v>
      </c>
      <c r="C329" s="242">
        <v>98061092</v>
      </c>
      <c r="D329" s="243">
        <v>1</v>
      </c>
      <c r="F329" s="244"/>
      <c r="G329" s="242" t="s">
        <v>1005</v>
      </c>
      <c r="H329" s="245"/>
      <c r="I329" s="243">
        <v>10</v>
      </c>
      <c r="O329" s="244"/>
      <c r="P329" s="242" t="s">
        <v>803</v>
      </c>
      <c r="Q329" s="245"/>
      <c r="R329" s="243">
        <v>2</v>
      </c>
    </row>
    <row r="330" spans="1:18">
      <c r="A330" s="244"/>
      <c r="B330" s="242" t="s">
        <v>877</v>
      </c>
      <c r="C330" s="245"/>
      <c r="D330" s="243">
        <v>1</v>
      </c>
      <c r="F330" s="242" t="s">
        <v>302</v>
      </c>
      <c r="G330" s="242" t="s">
        <v>1006</v>
      </c>
      <c r="H330" s="242">
        <v>2804</v>
      </c>
      <c r="I330" s="243">
        <v>1</v>
      </c>
      <c r="O330" s="242" t="s">
        <v>403</v>
      </c>
      <c r="P330" s="242" t="s">
        <v>804</v>
      </c>
      <c r="Q330" s="242">
        <v>3132</v>
      </c>
      <c r="R330" s="243">
        <v>1</v>
      </c>
    </row>
    <row r="331" spans="1:18">
      <c r="A331" s="242" t="s">
        <v>465</v>
      </c>
      <c r="B331" s="242" t="s">
        <v>888</v>
      </c>
      <c r="C331" s="245"/>
      <c r="D331" s="243">
        <v>3</v>
      </c>
      <c r="F331" s="244"/>
      <c r="G331" s="244"/>
      <c r="H331" s="246">
        <v>4025</v>
      </c>
      <c r="I331" s="247">
        <v>1</v>
      </c>
      <c r="O331" s="244"/>
      <c r="P331" s="242" t="s">
        <v>806</v>
      </c>
      <c r="Q331" s="245"/>
      <c r="R331" s="243">
        <v>1</v>
      </c>
    </row>
    <row r="332" spans="1:18">
      <c r="A332" s="242" t="s">
        <v>462</v>
      </c>
      <c r="B332" s="242" t="s">
        <v>1001</v>
      </c>
      <c r="C332" s="242">
        <v>98062491</v>
      </c>
      <c r="D332" s="243">
        <v>1</v>
      </c>
      <c r="F332" s="244"/>
      <c r="G332" s="242" t="s">
        <v>1008</v>
      </c>
      <c r="H332" s="245"/>
      <c r="I332" s="243">
        <v>2</v>
      </c>
      <c r="O332" s="242" t="s">
        <v>807</v>
      </c>
      <c r="P332" s="242" t="s">
        <v>5921</v>
      </c>
      <c r="Q332" s="245"/>
      <c r="R332" s="243">
        <v>2</v>
      </c>
    </row>
    <row r="333" spans="1:18">
      <c r="A333" s="244"/>
      <c r="B333" s="244"/>
      <c r="C333" s="246">
        <v>98068444</v>
      </c>
      <c r="D333" s="247">
        <v>1</v>
      </c>
      <c r="F333" s="242" t="s">
        <v>265</v>
      </c>
      <c r="G333" s="242" t="s">
        <v>1763</v>
      </c>
      <c r="H333" s="245"/>
      <c r="I333" s="243">
        <v>14</v>
      </c>
      <c r="O333" s="242" t="s">
        <v>216</v>
      </c>
      <c r="P333" s="242" t="s">
        <v>2575</v>
      </c>
      <c r="Q333" s="245"/>
      <c r="R333" s="243">
        <v>2</v>
      </c>
    </row>
    <row r="334" spans="1:18">
      <c r="A334" s="244"/>
      <c r="B334" s="244"/>
      <c r="C334" s="246">
        <v>98070214</v>
      </c>
      <c r="D334" s="247">
        <v>1</v>
      </c>
      <c r="F334" s="242" t="s">
        <v>355</v>
      </c>
      <c r="G334" s="242" t="s">
        <v>1009</v>
      </c>
      <c r="H334" s="242">
        <v>2783</v>
      </c>
      <c r="I334" s="243">
        <v>1</v>
      </c>
      <c r="O334" s="242" t="s">
        <v>566</v>
      </c>
      <c r="P334" s="242" t="s">
        <v>1710</v>
      </c>
      <c r="Q334" s="245"/>
      <c r="R334" s="243">
        <v>4</v>
      </c>
    </row>
    <row r="335" spans="1:18">
      <c r="A335" s="244"/>
      <c r="B335" s="242" t="s">
        <v>894</v>
      </c>
      <c r="C335" s="245"/>
      <c r="D335" s="243">
        <v>3</v>
      </c>
      <c r="F335" s="244"/>
      <c r="G335" s="244"/>
      <c r="H335" s="246">
        <v>4054</v>
      </c>
      <c r="I335" s="247">
        <v>1</v>
      </c>
      <c r="O335" s="242" t="s">
        <v>810</v>
      </c>
      <c r="P335" s="242" t="s">
        <v>1711</v>
      </c>
      <c r="Q335" s="245"/>
      <c r="R335" s="243">
        <v>2</v>
      </c>
    </row>
    <row r="336" spans="1:18">
      <c r="A336" s="242" t="s">
        <v>91</v>
      </c>
      <c r="B336" s="242" t="s">
        <v>895</v>
      </c>
      <c r="C336" s="242">
        <v>98067317</v>
      </c>
      <c r="D336" s="243">
        <v>2</v>
      </c>
      <c r="F336" s="244"/>
      <c r="G336" s="244"/>
      <c r="H336" s="246">
        <v>4388</v>
      </c>
      <c r="I336" s="247">
        <v>1</v>
      </c>
      <c r="O336" s="242" t="s">
        <v>74</v>
      </c>
      <c r="P336" s="242" t="s">
        <v>948</v>
      </c>
      <c r="Q336" s="245"/>
      <c r="R336" s="243">
        <v>3</v>
      </c>
    </row>
    <row r="337" spans="1:18">
      <c r="A337" s="244"/>
      <c r="B337" s="244"/>
      <c r="C337" s="246">
        <v>98067318</v>
      </c>
      <c r="D337" s="247">
        <v>5</v>
      </c>
      <c r="F337" s="244"/>
      <c r="G337" s="242" t="s">
        <v>1011</v>
      </c>
      <c r="H337" s="245"/>
      <c r="I337" s="243">
        <v>3</v>
      </c>
      <c r="O337" s="242" t="s">
        <v>812</v>
      </c>
      <c r="P337" s="242" t="s">
        <v>951</v>
      </c>
      <c r="Q337" s="245"/>
      <c r="R337" s="243">
        <v>2</v>
      </c>
    </row>
    <row r="338" spans="1:18">
      <c r="A338" s="244"/>
      <c r="B338" s="244"/>
      <c r="C338" s="246">
        <v>98069810</v>
      </c>
      <c r="D338" s="247">
        <v>1</v>
      </c>
      <c r="F338" s="242" t="s">
        <v>327</v>
      </c>
      <c r="G338" s="242" t="s">
        <v>1012</v>
      </c>
      <c r="H338" s="242">
        <v>2644</v>
      </c>
      <c r="I338" s="243">
        <v>1</v>
      </c>
      <c r="O338" s="242" t="s">
        <v>297</v>
      </c>
      <c r="P338" s="242" t="s">
        <v>814</v>
      </c>
      <c r="Q338" s="242">
        <v>2764</v>
      </c>
      <c r="R338" s="243">
        <v>1</v>
      </c>
    </row>
    <row r="339" spans="1:18">
      <c r="A339" s="244"/>
      <c r="B339" s="244"/>
      <c r="C339" s="246">
        <v>98074591</v>
      </c>
      <c r="D339" s="247">
        <v>2</v>
      </c>
      <c r="F339" s="244"/>
      <c r="G339" s="244"/>
      <c r="H339" s="246">
        <v>3189</v>
      </c>
      <c r="I339" s="247">
        <v>1</v>
      </c>
      <c r="O339" s="244"/>
      <c r="P339" s="244"/>
      <c r="Q339" s="246">
        <v>2868</v>
      </c>
      <c r="R339" s="247">
        <v>1</v>
      </c>
    </row>
    <row r="340" spans="1:18">
      <c r="A340" s="244"/>
      <c r="B340" s="242" t="s">
        <v>900</v>
      </c>
      <c r="C340" s="245"/>
      <c r="D340" s="243">
        <v>10</v>
      </c>
      <c r="F340" s="244"/>
      <c r="G340" s="242" t="s">
        <v>1013</v>
      </c>
      <c r="H340" s="245"/>
      <c r="I340" s="243">
        <v>2</v>
      </c>
      <c r="O340" s="244"/>
      <c r="P340" s="244"/>
      <c r="Q340" s="246">
        <v>3272</v>
      </c>
      <c r="R340" s="247">
        <v>1</v>
      </c>
    </row>
    <row r="341" spans="1:18">
      <c r="A341" s="242" t="s">
        <v>554</v>
      </c>
      <c r="B341" s="242" t="s">
        <v>901</v>
      </c>
      <c r="C341" s="242">
        <v>98068444</v>
      </c>
      <c r="D341" s="243">
        <v>10</v>
      </c>
      <c r="F341" s="242" t="s">
        <v>404</v>
      </c>
      <c r="G341" s="242" t="s">
        <v>1014</v>
      </c>
      <c r="H341" s="242">
        <v>3041</v>
      </c>
      <c r="I341" s="243">
        <v>1</v>
      </c>
      <c r="O341" s="244"/>
      <c r="P341" s="242" t="s">
        <v>818</v>
      </c>
      <c r="Q341" s="245"/>
      <c r="R341" s="243">
        <v>3</v>
      </c>
    </row>
    <row r="342" spans="1:18">
      <c r="A342" s="244"/>
      <c r="B342" s="242" t="s">
        <v>903</v>
      </c>
      <c r="C342" s="245"/>
      <c r="D342" s="243">
        <v>10</v>
      </c>
      <c r="F342" s="244"/>
      <c r="G342" s="244"/>
      <c r="H342" s="246">
        <v>3132</v>
      </c>
      <c r="I342" s="247">
        <v>1</v>
      </c>
      <c r="O342" s="242" t="s">
        <v>267</v>
      </c>
      <c r="P342" s="242" t="s">
        <v>1712</v>
      </c>
      <c r="Q342" s="245"/>
      <c r="R342" s="243">
        <v>3</v>
      </c>
    </row>
    <row r="343" spans="1:18">
      <c r="A343" s="242" t="s">
        <v>565</v>
      </c>
      <c r="B343" s="242" t="s">
        <v>6507</v>
      </c>
      <c r="C343" s="245"/>
      <c r="D343" s="243">
        <v>8</v>
      </c>
      <c r="F343" s="244"/>
      <c r="G343" s="242" t="s">
        <v>1017</v>
      </c>
      <c r="H343" s="245"/>
      <c r="I343" s="243">
        <v>2</v>
      </c>
      <c r="O343" s="242" t="s">
        <v>570</v>
      </c>
      <c r="P343" s="242" t="s">
        <v>820</v>
      </c>
      <c r="Q343" s="242">
        <v>2492</v>
      </c>
      <c r="R343" s="243">
        <v>1</v>
      </c>
    </row>
    <row r="344" spans="1:18">
      <c r="A344" s="242" t="s">
        <v>406</v>
      </c>
      <c r="B344" s="242" t="s">
        <v>6508</v>
      </c>
      <c r="C344" s="245"/>
      <c r="D344" s="243">
        <v>7</v>
      </c>
      <c r="F344" s="242" t="s">
        <v>896</v>
      </c>
      <c r="G344" s="242" t="s">
        <v>1779</v>
      </c>
      <c r="H344" s="245"/>
      <c r="I344" s="243">
        <v>9</v>
      </c>
      <c r="O344" s="244"/>
      <c r="P344" s="244"/>
      <c r="Q344" s="246">
        <v>2830</v>
      </c>
      <c r="R344" s="247">
        <v>1</v>
      </c>
    </row>
    <row r="345" spans="1:18">
      <c r="A345" s="242" t="s">
        <v>552</v>
      </c>
      <c r="B345" s="242" t="s">
        <v>6509</v>
      </c>
      <c r="C345" s="245"/>
      <c r="D345" s="243">
        <v>5</v>
      </c>
      <c r="F345" s="242" t="s">
        <v>561</v>
      </c>
      <c r="G345" s="242" t="s">
        <v>1019</v>
      </c>
      <c r="H345" s="242">
        <v>2954</v>
      </c>
      <c r="I345" s="243">
        <v>1</v>
      </c>
      <c r="O345" s="244"/>
      <c r="P345" s="242" t="s">
        <v>821</v>
      </c>
      <c r="Q345" s="245"/>
      <c r="R345" s="243">
        <v>2</v>
      </c>
    </row>
    <row r="346" spans="1:18">
      <c r="A346" s="242" t="s">
        <v>516</v>
      </c>
      <c r="B346" s="242" t="s">
        <v>908</v>
      </c>
      <c r="C346" s="242">
        <v>98062491</v>
      </c>
      <c r="D346" s="243">
        <v>1</v>
      </c>
      <c r="F346" s="244"/>
      <c r="G346" s="242" t="s">
        <v>1020</v>
      </c>
      <c r="H346" s="245"/>
      <c r="I346" s="243">
        <v>1</v>
      </c>
      <c r="O346" s="242" t="s">
        <v>398</v>
      </c>
      <c r="P346" s="242" t="s">
        <v>823</v>
      </c>
      <c r="Q346" s="242">
        <v>2739</v>
      </c>
      <c r="R346" s="243">
        <v>1</v>
      </c>
    </row>
    <row r="347" spans="1:18">
      <c r="A347" s="244"/>
      <c r="B347" s="244"/>
      <c r="C347" s="246">
        <v>98067318</v>
      </c>
      <c r="D347" s="247">
        <v>2</v>
      </c>
      <c r="F347" s="242" t="s">
        <v>555</v>
      </c>
      <c r="G347" s="242" t="s">
        <v>1023</v>
      </c>
      <c r="H347" s="242" t="s">
        <v>371</v>
      </c>
      <c r="I347" s="243">
        <v>1</v>
      </c>
      <c r="O347" s="244"/>
      <c r="P347" s="244"/>
      <c r="Q347" s="246">
        <v>2960</v>
      </c>
      <c r="R347" s="247">
        <v>1</v>
      </c>
    </row>
    <row r="348" spans="1:18">
      <c r="A348" s="244"/>
      <c r="B348" s="244"/>
      <c r="C348" s="246">
        <v>98069306</v>
      </c>
      <c r="D348" s="247">
        <v>1</v>
      </c>
      <c r="F348" s="244"/>
      <c r="G348" s="244"/>
      <c r="H348" s="246" t="s">
        <v>779</v>
      </c>
      <c r="I348" s="247">
        <v>4</v>
      </c>
      <c r="O348" s="244"/>
      <c r="P348" s="244"/>
      <c r="Q348" s="246">
        <v>3262</v>
      </c>
      <c r="R348" s="247">
        <v>1</v>
      </c>
    </row>
    <row r="349" spans="1:18">
      <c r="A349" s="244"/>
      <c r="B349" s="242" t="s">
        <v>911</v>
      </c>
      <c r="C349" s="245"/>
      <c r="D349" s="243">
        <v>4</v>
      </c>
      <c r="F349" s="244"/>
      <c r="G349" s="244"/>
      <c r="H349" s="246" t="s">
        <v>581</v>
      </c>
      <c r="I349" s="247">
        <v>1</v>
      </c>
      <c r="O349" s="244"/>
      <c r="P349" s="242" t="s">
        <v>824</v>
      </c>
      <c r="Q349" s="245"/>
      <c r="R349" s="243">
        <v>3</v>
      </c>
    </row>
    <row r="350" spans="1:18">
      <c r="A350" s="242" t="s">
        <v>466</v>
      </c>
      <c r="B350" s="242" t="s">
        <v>1018</v>
      </c>
      <c r="C350" s="242">
        <v>98060175</v>
      </c>
      <c r="D350" s="243">
        <v>1</v>
      </c>
      <c r="F350" s="244"/>
      <c r="G350" s="242" t="s">
        <v>1026</v>
      </c>
      <c r="H350" s="245"/>
      <c r="I350" s="243">
        <v>6</v>
      </c>
      <c r="O350" s="242" t="s">
        <v>497</v>
      </c>
      <c r="P350" s="242" t="s">
        <v>826</v>
      </c>
      <c r="Q350" s="242">
        <v>2421</v>
      </c>
      <c r="R350" s="243">
        <v>1</v>
      </c>
    </row>
    <row r="351" spans="1:18">
      <c r="A351" s="244"/>
      <c r="B351" s="244"/>
      <c r="C351" s="246">
        <v>98070214</v>
      </c>
      <c r="D351" s="247">
        <v>2</v>
      </c>
      <c r="F351" s="242" t="s">
        <v>118</v>
      </c>
      <c r="G351" s="242" t="s">
        <v>1027</v>
      </c>
      <c r="H351" s="242">
        <v>4432</v>
      </c>
      <c r="I351" s="243">
        <v>1</v>
      </c>
      <c r="O351" s="244"/>
      <c r="P351" s="244"/>
      <c r="Q351" s="246">
        <v>3121</v>
      </c>
      <c r="R351" s="247">
        <v>1</v>
      </c>
    </row>
    <row r="352" spans="1:18">
      <c r="A352" s="244"/>
      <c r="B352" s="242" t="s">
        <v>917</v>
      </c>
      <c r="C352" s="245"/>
      <c r="D352" s="243">
        <v>3</v>
      </c>
      <c r="F352" s="244"/>
      <c r="G352" s="244"/>
      <c r="H352" s="246" t="s">
        <v>371</v>
      </c>
      <c r="I352" s="247">
        <v>3</v>
      </c>
      <c r="O352" s="244"/>
      <c r="P352" s="242" t="s">
        <v>831</v>
      </c>
      <c r="Q352" s="245"/>
      <c r="R352" s="243">
        <v>2</v>
      </c>
    </row>
    <row r="353" spans="1:18">
      <c r="A353" s="242" t="s">
        <v>1021</v>
      </c>
      <c r="B353" s="242" t="s">
        <v>1022</v>
      </c>
      <c r="C353" s="242">
        <v>98061826</v>
      </c>
      <c r="D353" s="243">
        <v>1</v>
      </c>
      <c r="F353" s="244"/>
      <c r="G353" s="244"/>
      <c r="H353" s="246" t="s">
        <v>963</v>
      </c>
      <c r="I353" s="247">
        <v>1</v>
      </c>
      <c r="O353" s="242" t="s">
        <v>145</v>
      </c>
      <c r="P353" s="242" t="s">
        <v>962</v>
      </c>
      <c r="Q353" s="245"/>
      <c r="R353" s="243">
        <v>15</v>
      </c>
    </row>
    <row r="354" spans="1:18">
      <c r="A354" s="244"/>
      <c r="B354" s="242" t="s">
        <v>1024</v>
      </c>
      <c r="C354" s="245"/>
      <c r="D354" s="243">
        <v>1</v>
      </c>
      <c r="F354" s="244"/>
      <c r="G354" s="244"/>
      <c r="H354" s="246" t="s">
        <v>779</v>
      </c>
      <c r="I354" s="247">
        <v>4</v>
      </c>
      <c r="O354" s="242" t="s">
        <v>224</v>
      </c>
      <c r="P354" s="242" t="s">
        <v>1726</v>
      </c>
      <c r="Q354" s="245"/>
      <c r="R354" s="243">
        <v>4</v>
      </c>
    </row>
    <row r="355" spans="1:18">
      <c r="A355" s="242" t="s">
        <v>85</v>
      </c>
      <c r="B355" s="242" t="s">
        <v>924</v>
      </c>
      <c r="C355" s="242">
        <v>98072495</v>
      </c>
      <c r="D355" s="243">
        <v>2</v>
      </c>
      <c r="F355" s="244"/>
      <c r="G355" s="244"/>
      <c r="H355" s="246" t="s">
        <v>843</v>
      </c>
      <c r="I355" s="247">
        <v>1</v>
      </c>
      <c r="O355" s="242" t="s">
        <v>268</v>
      </c>
      <c r="P355" s="242" t="s">
        <v>834</v>
      </c>
      <c r="Q355" s="242">
        <v>2517</v>
      </c>
      <c r="R355" s="243">
        <v>1</v>
      </c>
    </row>
    <row r="356" spans="1:18">
      <c r="A356" s="244"/>
      <c r="B356" s="244"/>
      <c r="C356" s="246">
        <v>98073731</v>
      </c>
      <c r="D356" s="247">
        <v>1</v>
      </c>
      <c r="F356" s="244"/>
      <c r="G356" s="244"/>
      <c r="H356" s="246" t="s">
        <v>581</v>
      </c>
      <c r="I356" s="247">
        <v>1</v>
      </c>
      <c r="O356" s="244"/>
      <c r="P356" s="244"/>
      <c r="Q356" s="246">
        <v>3214</v>
      </c>
      <c r="R356" s="247">
        <v>1</v>
      </c>
    </row>
    <row r="357" spans="1:18">
      <c r="A357" s="244"/>
      <c r="B357" s="244"/>
      <c r="C357" s="246">
        <v>98076692</v>
      </c>
      <c r="D357" s="247">
        <v>1</v>
      </c>
      <c r="F357" s="244"/>
      <c r="G357" s="242" t="s">
        <v>1030</v>
      </c>
      <c r="H357" s="245"/>
      <c r="I357" s="243">
        <v>11</v>
      </c>
      <c r="O357" s="244"/>
      <c r="P357" s="244"/>
      <c r="Q357" s="246">
        <v>3261</v>
      </c>
      <c r="R357" s="247">
        <v>1</v>
      </c>
    </row>
    <row r="358" spans="1:18">
      <c r="A358" s="244"/>
      <c r="B358" s="244"/>
      <c r="C358" s="246">
        <v>98091377</v>
      </c>
      <c r="D358" s="247">
        <v>1</v>
      </c>
      <c r="F358" s="242" t="s">
        <v>59</v>
      </c>
      <c r="G358" s="242" t="s">
        <v>1032</v>
      </c>
      <c r="H358" s="242">
        <v>4440</v>
      </c>
      <c r="I358" s="243">
        <v>1</v>
      </c>
      <c r="O358" s="244"/>
      <c r="P358" s="244"/>
      <c r="Q358" s="246">
        <v>3288</v>
      </c>
      <c r="R358" s="247">
        <v>1</v>
      </c>
    </row>
    <row r="359" spans="1:18">
      <c r="A359" s="244"/>
      <c r="B359" s="242" t="s">
        <v>939</v>
      </c>
      <c r="C359" s="245"/>
      <c r="D359" s="243">
        <v>5</v>
      </c>
      <c r="F359" s="244"/>
      <c r="G359" s="244"/>
      <c r="H359" s="246" t="s">
        <v>371</v>
      </c>
      <c r="I359" s="247">
        <v>1</v>
      </c>
      <c r="O359" s="244"/>
      <c r="P359" s="242" t="s">
        <v>838</v>
      </c>
      <c r="Q359" s="245"/>
      <c r="R359" s="243">
        <v>4</v>
      </c>
    </row>
    <row r="360" spans="1:18">
      <c r="A360" s="242" t="s">
        <v>84</v>
      </c>
      <c r="B360" s="242" t="s">
        <v>941</v>
      </c>
      <c r="C360" s="242">
        <v>98072495</v>
      </c>
      <c r="D360" s="243">
        <v>2</v>
      </c>
      <c r="F360" s="244"/>
      <c r="G360" s="244"/>
      <c r="H360" s="246" t="s">
        <v>779</v>
      </c>
      <c r="I360" s="247">
        <v>4</v>
      </c>
      <c r="O360" s="242" t="s">
        <v>227</v>
      </c>
      <c r="P360" s="242" t="s">
        <v>2595</v>
      </c>
      <c r="Q360" s="245"/>
      <c r="R360" s="243">
        <v>11</v>
      </c>
    </row>
    <row r="361" spans="1:18">
      <c r="A361" s="244"/>
      <c r="B361" s="244"/>
      <c r="C361" s="246">
        <v>98091377</v>
      </c>
      <c r="D361" s="247">
        <v>1</v>
      </c>
      <c r="F361" s="244"/>
      <c r="G361" s="242" t="s">
        <v>1035</v>
      </c>
      <c r="H361" s="245"/>
      <c r="I361" s="243">
        <v>6</v>
      </c>
      <c r="O361" s="242" t="s">
        <v>154</v>
      </c>
      <c r="P361" s="242" t="s">
        <v>842</v>
      </c>
      <c r="Q361" s="242">
        <v>2527</v>
      </c>
      <c r="R361" s="243">
        <v>1</v>
      </c>
    </row>
    <row r="362" spans="1:18">
      <c r="A362" s="244"/>
      <c r="B362" s="242" t="s">
        <v>942</v>
      </c>
      <c r="C362" s="245"/>
      <c r="D362" s="243">
        <v>3</v>
      </c>
      <c r="F362" s="242" t="s">
        <v>130</v>
      </c>
      <c r="G362" s="242" t="s">
        <v>1036</v>
      </c>
      <c r="H362" s="242">
        <v>2478</v>
      </c>
      <c r="I362" s="243">
        <v>1</v>
      </c>
      <c r="O362" s="244"/>
      <c r="P362" s="244"/>
      <c r="Q362" s="246">
        <v>2594</v>
      </c>
      <c r="R362" s="247">
        <v>1</v>
      </c>
    </row>
    <row r="363" spans="1:18">
      <c r="A363" s="242" t="s">
        <v>474</v>
      </c>
      <c r="B363" s="242" t="s">
        <v>943</v>
      </c>
      <c r="C363" s="242">
        <v>98070214</v>
      </c>
      <c r="D363" s="243">
        <v>1</v>
      </c>
      <c r="F363" s="244"/>
      <c r="G363" s="244"/>
      <c r="H363" s="246">
        <v>2565</v>
      </c>
      <c r="I363" s="247">
        <v>1</v>
      </c>
      <c r="O363" s="244"/>
      <c r="P363" s="244"/>
      <c r="Q363" s="246">
        <v>2704</v>
      </c>
      <c r="R363" s="247">
        <v>1</v>
      </c>
    </row>
    <row r="364" spans="1:18">
      <c r="A364" s="244"/>
      <c r="B364" s="242" t="s">
        <v>944</v>
      </c>
      <c r="C364" s="245"/>
      <c r="D364" s="243">
        <v>1</v>
      </c>
      <c r="F364" s="244"/>
      <c r="G364" s="244"/>
      <c r="H364" s="246">
        <v>2702</v>
      </c>
      <c r="I364" s="247">
        <v>1</v>
      </c>
      <c r="O364" s="244"/>
      <c r="P364" s="244"/>
      <c r="Q364" s="246">
        <v>2778</v>
      </c>
      <c r="R364" s="247">
        <v>1</v>
      </c>
    </row>
    <row r="365" spans="1:18">
      <c r="A365" s="242" t="s">
        <v>75</v>
      </c>
      <c r="B365" s="242" t="s">
        <v>945</v>
      </c>
      <c r="C365" s="245"/>
      <c r="D365" s="243">
        <v>9</v>
      </c>
      <c r="F365" s="244"/>
      <c r="G365" s="244"/>
      <c r="H365" s="246">
        <v>2759</v>
      </c>
      <c r="I365" s="247">
        <v>1</v>
      </c>
      <c r="O365" s="244"/>
      <c r="P365" s="244"/>
      <c r="Q365" s="246">
        <v>3030</v>
      </c>
      <c r="R365" s="247">
        <v>1</v>
      </c>
    </row>
    <row r="366" spans="1:18">
      <c r="A366" s="242" t="s">
        <v>79</v>
      </c>
      <c r="B366" s="242" t="s">
        <v>950</v>
      </c>
      <c r="C366" s="245"/>
      <c r="D366" s="243">
        <v>9</v>
      </c>
      <c r="F366" s="244"/>
      <c r="G366" s="244"/>
      <c r="H366" s="246">
        <v>4432</v>
      </c>
      <c r="I366" s="247">
        <v>1</v>
      </c>
      <c r="O366" s="244"/>
      <c r="P366" s="244"/>
      <c r="Q366" s="246">
        <v>3056</v>
      </c>
      <c r="R366" s="247">
        <v>1</v>
      </c>
    </row>
    <row r="367" spans="1:18">
      <c r="A367" s="242" t="s">
        <v>473</v>
      </c>
      <c r="B367" s="242" t="s">
        <v>954</v>
      </c>
      <c r="C367" s="242">
        <v>98070214</v>
      </c>
      <c r="D367" s="243">
        <v>1</v>
      </c>
      <c r="F367" s="244"/>
      <c r="G367" s="244"/>
      <c r="H367" s="246" t="s">
        <v>371</v>
      </c>
      <c r="I367" s="247">
        <v>3</v>
      </c>
      <c r="O367" s="244"/>
      <c r="P367" s="244"/>
      <c r="Q367" s="246">
        <v>3210</v>
      </c>
      <c r="R367" s="247">
        <v>1</v>
      </c>
    </row>
    <row r="368" spans="1:18">
      <c r="A368" s="244"/>
      <c r="B368" s="242" t="s">
        <v>955</v>
      </c>
      <c r="C368" s="245"/>
      <c r="D368" s="243">
        <v>1</v>
      </c>
      <c r="F368" s="244"/>
      <c r="G368" s="244"/>
      <c r="H368" s="246" t="s">
        <v>779</v>
      </c>
      <c r="I368" s="247">
        <v>4</v>
      </c>
      <c r="O368" s="244"/>
      <c r="P368" s="244"/>
      <c r="Q368" s="246">
        <v>3214</v>
      </c>
      <c r="R368" s="247">
        <v>1</v>
      </c>
    </row>
    <row r="369" spans="1:18">
      <c r="A369" s="242" t="s">
        <v>496</v>
      </c>
      <c r="B369" s="242" t="s">
        <v>956</v>
      </c>
      <c r="C369" s="242">
        <v>98069810</v>
      </c>
      <c r="D369" s="243">
        <v>1</v>
      </c>
      <c r="F369" s="244"/>
      <c r="G369" s="244"/>
      <c r="H369" s="246" t="s">
        <v>843</v>
      </c>
      <c r="I369" s="247">
        <v>1</v>
      </c>
      <c r="O369" s="244"/>
      <c r="P369" s="244"/>
      <c r="Q369" s="246">
        <v>4248</v>
      </c>
      <c r="R369" s="247">
        <v>1</v>
      </c>
    </row>
    <row r="370" spans="1:18">
      <c r="A370" s="244"/>
      <c r="B370" s="242" t="s">
        <v>957</v>
      </c>
      <c r="C370" s="245"/>
      <c r="D370" s="243">
        <v>1</v>
      </c>
      <c r="F370" s="244"/>
      <c r="G370" s="244"/>
      <c r="H370" s="246" t="s">
        <v>581</v>
      </c>
      <c r="I370" s="247">
        <v>1</v>
      </c>
      <c r="O370" s="244"/>
      <c r="P370" s="242" t="s">
        <v>847</v>
      </c>
      <c r="Q370" s="245"/>
      <c r="R370" s="243">
        <v>9</v>
      </c>
    </row>
    <row r="371" spans="1:18">
      <c r="A371" s="242" t="s">
        <v>317</v>
      </c>
      <c r="B371" s="242" t="s">
        <v>959</v>
      </c>
      <c r="C371" s="242">
        <v>98069306</v>
      </c>
      <c r="D371" s="243">
        <v>1</v>
      </c>
      <c r="F371" s="244"/>
      <c r="G371" s="242" t="s">
        <v>1037</v>
      </c>
      <c r="H371" s="245"/>
      <c r="I371" s="243">
        <v>14</v>
      </c>
      <c r="O371" s="242" t="s">
        <v>848</v>
      </c>
      <c r="P371" s="242" t="s">
        <v>849</v>
      </c>
      <c r="Q371" s="242">
        <v>4248</v>
      </c>
      <c r="R371" s="243">
        <v>1</v>
      </c>
    </row>
    <row r="372" spans="1:18">
      <c r="A372" s="244"/>
      <c r="B372" s="244"/>
      <c r="C372" s="246">
        <v>98070214</v>
      </c>
      <c r="D372" s="247">
        <v>1</v>
      </c>
      <c r="F372" s="242" t="s">
        <v>324</v>
      </c>
      <c r="G372" s="242" t="s">
        <v>1038</v>
      </c>
      <c r="H372" s="242" t="s">
        <v>371</v>
      </c>
      <c r="I372" s="243">
        <v>1</v>
      </c>
      <c r="O372" s="244"/>
      <c r="P372" s="242" t="s">
        <v>851</v>
      </c>
      <c r="Q372" s="245"/>
      <c r="R372" s="243">
        <v>1</v>
      </c>
    </row>
    <row r="373" spans="1:18">
      <c r="A373" s="244"/>
      <c r="B373" s="244"/>
      <c r="C373" s="246">
        <v>98071731</v>
      </c>
      <c r="D373" s="247">
        <v>1</v>
      </c>
      <c r="F373" s="244"/>
      <c r="G373" s="244"/>
      <c r="H373" s="246" t="s">
        <v>779</v>
      </c>
      <c r="I373" s="247">
        <v>4</v>
      </c>
      <c r="O373" s="242" t="s">
        <v>300</v>
      </c>
      <c r="P373" s="242" t="s">
        <v>853</v>
      </c>
      <c r="Q373" s="242">
        <v>2704</v>
      </c>
      <c r="R373" s="243">
        <v>1</v>
      </c>
    </row>
    <row r="374" spans="1:18">
      <c r="A374" s="244"/>
      <c r="B374" s="244"/>
      <c r="C374" s="246">
        <v>98074591</v>
      </c>
      <c r="D374" s="247">
        <v>4</v>
      </c>
      <c r="F374" s="244"/>
      <c r="G374" s="244"/>
      <c r="H374" s="246" t="s">
        <v>581</v>
      </c>
      <c r="I374" s="247">
        <v>1</v>
      </c>
      <c r="O374" s="244"/>
      <c r="P374" s="244"/>
      <c r="Q374" s="246">
        <v>3214</v>
      </c>
      <c r="R374" s="247">
        <v>1</v>
      </c>
    </row>
    <row r="375" spans="1:18">
      <c r="A375" s="244"/>
      <c r="B375" s="242" t="s">
        <v>964</v>
      </c>
      <c r="C375" s="245"/>
      <c r="D375" s="243">
        <v>7</v>
      </c>
      <c r="F375" s="244"/>
      <c r="G375" s="242" t="s">
        <v>1039</v>
      </c>
      <c r="H375" s="245"/>
      <c r="I375" s="243">
        <v>6</v>
      </c>
      <c r="O375" s="244"/>
      <c r="P375" s="244"/>
      <c r="Q375" s="246">
        <v>3288</v>
      </c>
      <c r="R375" s="247">
        <v>1</v>
      </c>
    </row>
    <row r="376" spans="1:18">
      <c r="A376" s="242" t="s">
        <v>301</v>
      </c>
      <c r="B376" s="242" t="s">
        <v>965</v>
      </c>
      <c r="C376" s="242">
        <v>98069306</v>
      </c>
      <c r="D376" s="243">
        <v>1</v>
      </c>
      <c r="F376" s="242" t="s">
        <v>325</v>
      </c>
      <c r="G376" s="242" t="s">
        <v>1040</v>
      </c>
      <c r="H376" s="242">
        <v>2918</v>
      </c>
      <c r="I376" s="243">
        <v>1</v>
      </c>
      <c r="O376" s="244"/>
      <c r="P376" s="244"/>
      <c r="Q376" s="246" t="s">
        <v>855</v>
      </c>
      <c r="R376" s="247">
        <v>1</v>
      </c>
    </row>
    <row r="377" spans="1:18">
      <c r="A377" s="244"/>
      <c r="B377" s="244"/>
      <c r="C377" s="246">
        <v>98070214</v>
      </c>
      <c r="D377" s="247">
        <v>1</v>
      </c>
      <c r="F377" s="244"/>
      <c r="G377" s="244"/>
      <c r="H377" s="246">
        <v>3183</v>
      </c>
      <c r="I377" s="247">
        <v>1</v>
      </c>
      <c r="O377" s="244"/>
      <c r="P377" s="242" t="s">
        <v>856</v>
      </c>
      <c r="Q377" s="245"/>
      <c r="R377" s="243">
        <v>4</v>
      </c>
    </row>
    <row r="378" spans="1:18">
      <c r="A378" s="244"/>
      <c r="B378" s="244"/>
      <c r="C378" s="246">
        <v>98071731</v>
      </c>
      <c r="D378" s="247">
        <v>1</v>
      </c>
      <c r="F378" s="244"/>
      <c r="G378" s="244"/>
      <c r="H378" s="246" t="s">
        <v>371</v>
      </c>
      <c r="I378" s="247">
        <v>4</v>
      </c>
      <c r="O378" s="242" t="s">
        <v>226</v>
      </c>
      <c r="P378" s="242" t="s">
        <v>858</v>
      </c>
      <c r="Q378" s="242">
        <v>2594</v>
      </c>
      <c r="R378" s="243">
        <v>1</v>
      </c>
    </row>
    <row r="379" spans="1:18">
      <c r="A379" s="244"/>
      <c r="B379" s="244"/>
      <c r="C379" s="246">
        <v>98076692</v>
      </c>
      <c r="D379" s="247">
        <v>1</v>
      </c>
      <c r="F379" s="244"/>
      <c r="G379" s="244"/>
      <c r="H379" s="246" t="s">
        <v>779</v>
      </c>
      <c r="I379" s="247">
        <v>4</v>
      </c>
      <c r="O379" s="244"/>
      <c r="P379" s="244"/>
      <c r="Q379" s="246">
        <v>2704</v>
      </c>
      <c r="R379" s="247">
        <v>1</v>
      </c>
    </row>
    <row r="380" spans="1:18">
      <c r="A380" s="244"/>
      <c r="B380" s="242" t="s">
        <v>967</v>
      </c>
      <c r="C380" s="245"/>
      <c r="D380" s="243">
        <v>4</v>
      </c>
      <c r="F380" s="244"/>
      <c r="G380" s="244"/>
      <c r="H380" s="246" t="s">
        <v>843</v>
      </c>
      <c r="I380" s="247">
        <v>1</v>
      </c>
      <c r="O380" s="244"/>
      <c r="P380" s="244"/>
      <c r="Q380" s="246">
        <v>3214</v>
      </c>
      <c r="R380" s="247">
        <v>1</v>
      </c>
    </row>
    <row r="381" spans="1:18">
      <c r="A381" s="242" t="s">
        <v>162</v>
      </c>
      <c r="B381" s="242" t="s">
        <v>1746</v>
      </c>
      <c r="C381" s="245"/>
      <c r="D381" s="243">
        <v>25</v>
      </c>
      <c r="F381" s="244"/>
      <c r="G381" s="244"/>
      <c r="H381" s="246" t="s">
        <v>581</v>
      </c>
      <c r="I381" s="247">
        <v>1</v>
      </c>
      <c r="O381" s="244"/>
      <c r="P381" s="244"/>
      <c r="Q381" s="246">
        <v>3288</v>
      </c>
      <c r="R381" s="247">
        <v>1</v>
      </c>
    </row>
    <row r="382" spans="1:18">
      <c r="A382" s="242" t="s">
        <v>335</v>
      </c>
      <c r="B382" s="242" t="s">
        <v>968</v>
      </c>
      <c r="C382" s="242">
        <v>98061092</v>
      </c>
      <c r="D382" s="243">
        <v>1</v>
      </c>
      <c r="F382" s="244"/>
      <c r="G382" s="242" t="s">
        <v>1044</v>
      </c>
      <c r="H382" s="245"/>
      <c r="I382" s="243">
        <v>12</v>
      </c>
      <c r="O382" s="244"/>
      <c r="P382" s="242" t="s">
        <v>864</v>
      </c>
      <c r="Q382" s="245"/>
      <c r="R382" s="243">
        <v>4</v>
      </c>
    </row>
    <row r="383" spans="1:18">
      <c r="A383" s="244"/>
      <c r="B383" s="242" t="s">
        <v>972</v>
      </c>
      <c r="C383" s="245"/>
      <c r="D383" s="243">
        <v>1</v>
      </c>
      <c r="F383" s="242" t="s">
        <v>597</v>
      </c>
      <c r="G383" s="242" t="s">
        <v>1045</v>
      </c>
      <c r="H383" s="242" t="s">
        <v>371</v>
      </c>
      <c r="I383" s="243">
        <v>2</v>
      </c>
      <c r="O383" s="242" t="s">
        <v>866</v>
      </c>
      <c r="P383" s="242" t="s">
        <v>867</v>
      </c>
      <c r="Q383" s="242">
        <v>2594</v>
      </c>
      <c r="R383" s="243">
        <v>1</v>
      </c>
    </row>
    <row r="384" spans="1:18">
      <c r="A384" s="242" t="s">
        <v>494</v>
      </c>
      <c r="B384" s="242" t="s">
        <v>973</v>
      </c>
      <c r="C384" s="242">
        <v>98067318</v>
      </c>
      <c r="D384" s="243">
        <v>10</v>
      </c>
      <c r="F384" s="244"/>
      <c r="G384" s="244"/>
      <c r="H384" s="246" t="s">
        <v>779</v>
      </c>
      <c r="I384" s="247">
        <v>4</v>
      </c>
      <c r="O384" s="244"/>
      <c r="P384" s="242" t="s">
        <v>869</v>
      </c>
      <c r="Q384" s="245"/>
      <c r="R384" s="243">
        <v>1</v>
      </c>
    </row>
    <row r="385" spans="1:18">
      <c r="A385" s="244"/>
      <c r="B385" s="242" t="s">
        <v>974</v>
      </c>
      <c r="C385" s="245"/>
      <c r="D385" s="243">
        <v>10</v>
      </c>
      <c r="F385" s="244"/>
      <c r="G385" s="244"/>
      <c r="H385" s="246" t="s">
        <v>843</v>
      </c>
      <c r="I385" s="247">
        <v>1</v>
      </c>
      <c r="O385" s="242" t="s">
        <v>827</v>
      </c>
      <c r="P385" s="242" t="s">
        <v>871</v>
      </c>
      <c r="Q385" s="242">
        <v>2594</v>
      </c>
      <c r="R385" s="243">
        <v>1</v>
      </c>
    </row>
    <row r="386" spans="1:18">
      <c r="A386" s="242" t="s">
        <v>328</v>
      </c>
      <c r="B386" s="242" t="s">
        <v>1747</v>
      </c>
      <c r="C386" s="245"/>
      <c r="D386" s="243">
        <v>11</v>
      </c>
      <c r="F386" s="244"/>
      <c r="G386" s="244"/>
      <c r="H386" s="246" t="s">
        <v>581</v>
      </c>
      <c r="I386" s="247">
        <v>1</v>
      </c>
      <c r="O386" s="244"/>
      <c r="P386" s="242" t="s">
        <v>872</v>
      </c>
      <c r="Q386" s="245"/>
      <c r="R386" s="243">
        <v>1</v>
      </c>
    </row>
    <row r="387" spans="1:18">
      <c r="A387" s="242" t="s">
        <v>493</v>
      </c>
      <c r="B387" s="242" t="s">
        <v>975</v>
      </c>
      <c r="C387" s="245"/>
      <c r="D387" s="243">
        <v>5</v>
      </c>
      <c r="F387" s="244"/>
      <c r="G387" s="242" t="s">
        <v>1046</v>
      </c>
      <c r="H387" s="245"/>
      <c r="I387" s="243">
        <v>8</v>
      </c>
      <c r="O387" s="242" t="s">
        <v>208</v>
      </c>
      <c r="P387" s="242" t="s">
        <v>2600</v>
      </c>
      <c r="Q387" s="245"/>
      <c r="R387" s="243">
        <v>8</v>
      </c>
    </row>
    <row r="388" spans="1:18">
      <c r="A388" s="242" t="s">
        <v>94</v>
      </c>
      <c r="B388" s="242" t="s">
        <v>1043</v>
      </c>
      <c r="C388" s="242">
        <v>98061937</v>
      </c>
      <c r="D388" s="243">
        <v>2</v>
      </c>
      <c r="F388" s="242" t="s">
        <v>250</v>
      </c>
      <c r="G388" s="242" t="s">
        <v>1047</v>
      </c>
      <c r="H388" s="242">
        <v>4412</v>
      </c>
      <c r="I388" s="243">
        <v>2</v>
      </c>
      <c r="O388" s="242" t="s">
        <v>873</v>
      </c>
      <c r="P388" s="242" t="s">
        <v>874</v>
      </c>
      <c r="Q388" s="242">
        <v>4128</v>
      </c>
      <c r="R388" s="243">
        <v>1</v>
      </c>
    </row>
    <row r="389" spans="1:18">
      <c r="A389" s="244"/>
      <c r="B389" s="244"/>
      <c r="C389" s="246">
        <v>98063790</v>
      </c>
      <c r="D389" s="247">
        <v>4</v>
      </c>
      <c r="F389" s="244"/>
      <c r="G389" s="244"/>
      <c r="H389" s="246" t="s">
        <v>843</v>
      </c>
      <c r="I389" s="247">
        <v>2</v>
      </c>
      <c r="O389" s="244"/>
      <c r="P389" s="242" t="s">
        <v>877</v>
      </c>
      <c r="Q389" s="245"/>
      <c r="R389" s="243">
        <v>1</v>
      </c>
    </row>
    <row r="390" spans="1:18">
      <c r="A390" s="244"/>
      <c r="B390" s="244"/>
      <c r="C390" s="246">
        <v>98067318</v>
      </c>
      <c r="D390" s="247">
        <v>2</v>
      </c>
      <c r="F390" s="244"/>
      <c r="G390" s="242" t="s">
        <v>1048</v>
      </c>
      <c r="H390" s="245"/>
      <c r="I390" s="243">
        <v>4</v>
      </c>
      <c r="O390" s="242" t="s">
        <v>879</v>
      </c>
      <c r="P390" s="242" t="s">
        <v>880</v>
      </c>
      <c r="Q390" s="242">
        <v>2739</v>
      </c>
      <c r="R390" s="243">
        <v>1</v>
      </c>
    </row>
    <row r="391" spans="1:18">
      <c r="A391" s="244"/>
      <c r="B391" s="244"/>
      <c r="C391" s="246">
        <v>98068444</v>
      </c>
      <c r="D391" s="247">
        <v>3</v>
      </c>
      <c r="F391" s="242" t="s">
        <v>605</v>
      </c>
      <c r="G391" s="242" t="s">
        <v>1049</v>
      </c>
      <c r="H391" s="242" t="s">
        <v>963</v>
      </c>
      <c r="I391" s="243">
        <v>1</v>
      </c>
      <c r="O391" s="244"/>
      <c r="P391" s="242" t="s">
        <v>882</v>
      </c>
      <c r="Q391" s="245"/>
      <c r="R391" s="243">
        <v>1</v>
      </c>
    </row>
    <row r="392" spans="1:18">
      <c r="A392" s="244"/>
      <c r="B392" s="244"/>
      <c r="C392" s="246">
        <v>98071819</v>
      </c>
      <c r="D392" s="247">
        <v>4</v>
      </c>
      <c r="F392" s="244"/>
      <c r="G392" s="244"/>
      <c r="H392" s="246" t="s">
        <v>779</v>
      </c>
      <c r="I392" s="247">
        <v>4</v>
      </c>
      <c r="O392" s="242" t="s">
        <v>884</v>
      </c>
      <c r="P392" s="242" t="s">
        <v>885</v>
      </c>
      <c r="Q392" s="242">
        <v>3132</v>
      </c>
      <c r="R392" s="243">
        <v>1</v>
      </c>
    </row>
    <row r="393" spans="1:18">
      <c r="A393" s="244"/>
      <c r="B393" s="244"/>
      <c r="C393" s="246">
        <v>98075766</v>
      </c>
      <c r="D393" s="247">
        <v>2</v>
      </c>
      <c r="F393" s="244"/>
      <c r="G393" s="244"/>
      <c r="H393" s="246" t="s">
        <v>843</v>
      </c>
      <c r="I393" s="247">
        <v>1</v>
      </c>
      <c r="O393" s="244"/>
      <c r="P393" s="242" t="s">
        <v>886</v>
      </c>
      <c r="Q393" s="245"/>
      <c r="R393" s="243">
        <v>1</v>
      </c>
    </row>
    <row r="394" spans="1:18">
      <c r="A394" s="244"/>
      <c r="B394" s="242" t="s">
        <v>977</v>
      </c>
      <c r="C394" s="245"/>
      <c r="D394" s="243">
        <v>17</v>
      </c>
      <c r="F394" s="244"/>
      <c r="G394" s="244"/>
      <c r="H394" s="246" t="s">
        <v>581</v>
      </c>
      <c r="I394" s="247">
        <v>1</v>
      </c>
      <c r="O394" s="242" t="s">
        <v>465</v>
      </c>
      <c r="P394" s="242" t="s">
        <v>888</v>
      </c>
      <c r="Q394" s="242">
        <v>2963</v>
      </c>
      <c r="R394" s="243">
        <v>1</v>
      </c>
    </row>
    <row r="395" spans="1:18">
      <c r="A395" s="242" t="s">
        <v>292</v>
      </c>
      <c r="B395" s="242" t="s">
        <v>979</v>
      </c>
      <c r="C395" s="242">
        <v>98067318</v>
      </c>
      <c r="D395" s="243">
        <v>1</v>
      </c>
      <c r="F395" s="244"/>
      <c r="G395" s="242" t="s">
        <v>1053</v>
      </c>
      <c r="H395" s="245"/>
      <c r="I395" s="243">
        <v>7</v>
      </c>
      <c r="O395" s="244"/>
      <c r="P395" s="242" t="s">
        <v>892</v>
      </c>
      <c r="Q395" s="245"/>
      <c r="R395" s="243">
        <v>1</v>
      </c>
    </row>
    <row r="396" spans="1:18">
      <c r="A396" s="244"/>
      <c r="B396" s="244"/>
      <c r="C396" s="246">
        <v>98078124</v>
      </c>
      <c r="D396" s="247">
        <v>1</v>
      </c>
      <c r="F396" s="242" t="s">
        <v>728</v>
      </c>
      <c r="G396" s="242" t="s">
        <v>1054</v>
      </c>
      <c r="H396" s="242">
        <v>2689</v>
      </c>
      <c r="I396" s="243">
        <v>1</v>
      </c>
      <c r="O396" s="242" t="s">
        <v>462</v>
      </c>
      <c r="P396" s="242" t="s">
        <v>1001</v>
      </c>
      <c r="Q396" s="245"/>
      <c r="R396" s="243">
        <v>3</v>
      </c>
    </row>
    <row r="397" spans="1:18">
      <c r="A397" s="244"/>
      <c r="B397" s="242" t="s">
        <v>980</v>
      </c>
      <c r="C397" s="245"/>
      <c r="D397" s="243">
        <v>2</v>
      </c>
      <c r="F397" s="244"/>
      <c r="G397" s="242" t="s">
        <v>1056</v>
      </c>
      <c r="H397" s="245"/>
      <c r="I397" s="243">
        <v>1</v>
      </c>
      <c r="O397" s="242" t="s">
        <v>91</v>
      </c>
      <c r="P397" s="242" t="s">
        <v>895</v>
      </c>
      <c r="Q397" s="242">
        <v>2656</v>
      </c>
      <c r="R397" s="243">
        <v>1</v>
      </c>
    </row>
    <row r="398" spans="1:18">
      <c r="A398" s="242" t="s">
        <v>88</v>
      </c>
      <c r="B398" s="242" t="s">
        <v>1050</v>
      </c>
      <c r="C398" s="242">
        <v>98065560</v>
      </c>
      <c r="D398" s="243">
        <v>30</v>
      </c>
      <c r="F398" s="242" t="s">
        <v>1057</v>
      </c>
      <c r="G398" s="242" t="s">
        <v>2729</v>
      </c>
      <c r="H398" s="245"/>
      <c r="I398" s="243">
        <v>1</v>
      </c>
      <c r="O398" s="244"/>
      <c r="P398" s="244"/>
      <c r="Q398" s="246">
        <v>2739</v>
      </c>
      <c r="R398" s="247">
        <v>1</v>
      </c>
    </row>
    <row r="399" spans="1:18">
      <c r="A399" s="244"/>
      <c r="B399" s="242" t="s">
        <v>983</v>
      </c>
      <c r="C399" s="245"/>
      <c r="D399" s="243">
        <v>30</v>
      </c>
      <c r="F399" s="242" t="s">
        <v>245</v>
      </c>
      <c r="G399" s="242" t="s">
        <v>1059</v>
      </c>
      <c r="H399" s="242">
        <v>2428</v>
      </c>
      <c r="I399" s="243">
        <v>1</v>
      </c>
      <c r="O399" s="244"/>
      <c r="P399" s="244"/>
      <c r="Q399" s="246">
        <v>3121</v>
      </c>
      <c r="R399" s="247">
        <v>1</v>
      </c>
    </row>
    <row r="400" spans="1:18">
      <c r="A400" s="242" t="s">
        <v>319</v>
      </c>
      <c r="B400" s="242" t="s">
        <v>984</v>
      </c>
      <c r="C400" s="242">
        <v>94679971</v>
      </c>
      <c r="D400" s="243">
        <v>4</v>
      </c>
      <c r="F400" s="244"/>
      <c r="G400" s="244"/>
      <c r="H400" s="246">
        <v>2602</v>
      </c>
      <c r="I400" s="247">
        <v>1</v>
      </c>
      <c r="O400" s="244"/>
      <c r="P400" s="244"/>
      <c r="Q400" s="246">
        <v>3207</v>
      </c>
      <c r="R400" s="247">
        <v>1</v>
      </c>
    </row>
    <row r="401" spans="1:18">
      <c r="A401" s="244"/>
      <c r="B401" s="244"/>
      <c r="C401" s="246">
        <v>98060528</v>
      </c>
      <c r="D401" s="247">
        <v>10</v>
      </c>
      <c r="F401" s="244"/>
      <c r="G401" s="244"/>
      <c r="H401" s="246">
        <v>2689</v>
      </c>
      <c r="I401" s="247">
        <v>1</v>
      </c>
      <c r="O401" s="244"/>
      <c r="P401" s="244"/>
      <c r="Q401" s="246">
        <v>4432</v>
      </c>
      <c r="R401" s="247">
        <v>1</v>
      </c>
    </row>
    <row r="402" spans="1:18">
      <c r="A402" s="244"/>
      <c r="B402" s="244"/>
      <c r="C402" s="246">
        <v>98061937</v>
      </c>
      <c r="D402" s="247">
        <v>20</v>
      </c>
      <c r="F402" s="244"/>
      <c r="G402" s="244"/>
      <c r="H402" s="246">
        <v>2699</v>
      </c>
      <c r="I402" s="247">
        <v>1</v>
      </c>
      <c r="O402" s="244"/>
      <c r="P402" s="244"/>
      <c r="Q402" s="246" t="s">
        <v>779</v>
      </c>
      <c r="R402" s="247">
        <v>4</v>
      </c>
    </row>
    <row r="403" spans="1:18">
      <c r="A403" s="244"/>
      <c r="B403" s="244"/>
      <c r="C403" s="246">
        <v>98062491</v>
      </c>
      <c r="D403" s="247">
        <v>50</v>
      </c>
      <c r="F403" s="244"/>
      <c r="G403" s="244"/>
      <c r="H403" s="246">
        <v>2728</v>
      </c>
      <c r="I403" s="247">
        <v>1</v>
      </c>
      <c r="O403" s="244"/>
      <c r="P403" s="244"/>
      <c r="Q403" s="246" t="s">
        <v>843</v>
      </c>
      <c r="R403" s="247">
        <v>1</v>
      </c>
    </row>
    <row r="404" spans="1:18">
      <c r="A404" s="244"/>
      <c r="B404" s="244"/>
      <c r="C404" s="246">
        <v>98064149</v>
      </c>
      <c r="D404" s="247">
        <v>20</v>
      </c>
      <c r="F404" s="244"/>
      <c r="G404" s="244"/>
      <c r="H404" s="246">
        <v>2851</v>
      </c>
      <c r="I404" s="247">
        <v>1</v>
      </c>
      <c r="O404" s="244"/>
      <c r="P404" s="242" t="s">
        <v>900</v>
      </c>
      <c r="Q404" s="245"/>
      <c r="R404" s="243">
        <v>10</v>
      </c>
    </row>
    <row r="405" spans="1:18">
      <c r="A405" s="244"/>
      <c r="B405" s="244"/>
      <c r="C405" s="246">
        <v>98070584</v>
      </c>
      <c r="D405" s="247">
        <v>20</v>
      </c>
      <c r="F405" s="244"/>
      <c r="G405" s="244"/>
      <c r="H405" s="246">
        <v>3102</v>
      </c>
      <c r="I405" s="247">
        <v>1</v>
      </c>
      <c r="O405" s="242" t="s">
        <v>554</v>
      </c>
      <c r="P405" s="242" t="s">
        <v>901</v>
      </c>
      <c r="Q405" s="242">
        <v>3284</v>
      </c>
      <c r="R405" s="243">
        <v>1</v>
      </c>
    </row>
    <row r="406" spans="1:18">
      <c r="A406" s="244"/>
      <c r="B406" s="244"/>
      <c r="C406" s="246">
        <v>98073731</v>
      </c>
      <c r="D406" s="247">
        <v>20</v>
      </c>
      <c r="F406" s="244"/>
      <c r="G406" s="244"/>
      <c r="H406" s="246">
        <v>4022</v>
      </c>
      <c r="I406" s="247">
        <v>1</v>
      </c>
      <c r="O406" s="244"/>
      <c r="P406" s="242" t="s">
        <v>903</v>
      </c>
      <c r="Q406" s="245"/>
      <c r="R406" s="243">
        <v>1</v>
      </c>
    </row>
    <row r="407" spans="1:18">
      <c r="A407" s="244"/>
      <c r="B407" s="242" t="s">
        <v>985</v>
      </c>
      <c r="C407" s="245"/>
      <c r="D407" s="243">
        <v>144</v>
      </c>
      <c r="F407" s="244"/>
      <c r="G407" s="244"/>
      <c r="H407" s="246">
        <v>4130</v>
      </c>
      <c r="I407" s="247">
        <v>1</v>
      </c>
      <c r="O407" s="242" t="s">
        <v>565</v>
      </c>
      <c r="P407" s="242" t="s">
        <v>6507</v>
      </c>
      <c r="Q407" s="245"/>
      <c r="R407" s="243">
        <v>8</v>
      </c>
    </row>
    <row r="408" spans="1:18">
      <c r="A408" s="242" t="s">
        <v>105</v>
      </c>
      <c r="B408" s="242" t="s">
        <v>1061</v>
      </c>
      <c r="C408" s="242">
        <v>98060528</v>
      </c>
      <c r="D408" s="243">
        <v>1</v>
      </c>
      <c r="F408" s="244"/>
      <c r="G408" s="244"/>
      <c r="H408" s="246">
        <v>4396</v>
      </c>
      <c r="I408" s="247">
        <v>1</v>
      </c>
      <c r="O408" s="242" t="s">
        <v>406</v>
      </c>
      <c r="P408" s="242" t="s">
        <v>6508</v>
      </c>
      <c r="Q408" s="245"/>
      <c r="R408" s="243">
        <v>6</v>
      </c>
    </row>
    <row r="409" spans="1:18">
      <c r="A409" s="244"/>
      <c r="B409" s="244"/>
      <c r="C409" s="246">
        <v>98064929</v>
      </c>
      <c r="D409" s="247">
        <v>1</v>
      </c>
      <c r="F409" s="244"/>
      <c r="G409" s="244"/>
      <c r="H409" s="246">
        <v>4410</v>
      </c>
      <c r="I409" s="247">
        <v>1</v>
      </c>
      <c r="O409" s="242" t="s">
        <v>552</v>
      </c>
      <c r="P409" s="242" t="s">
        <v>6509</v>
      </c>
      <c r="Q409" s="245"/>
      <c r="R409" s="243">
        <v>4</v>
      </c>
    </row>
    <row r="410" spans="1:18">
      <c r="A410" s="244"/>
      <c r="B410" s="244"/>
      <c r="C410" s="246">
        <v>98069306</v>
      </c>
      <c r="D410" s="247">
        <v>1</v>
      </c>
      <c r="F410" s="244"/>
      <c r="G410" s="244"/>
      <c r="H410" s="246" t="s">
        <v>843</v>
      </c>
      <c r="I410" s="247">
        <v>1</v>
      </c>
      <c r="O410" s="242" t="s">
        <v>516</v>
      </c>
      <c r="P410" s="242" t="s">
        <v>908</v>
      </c>
      <c r="Q410" s="242">
        <v>2557</v>
      </c>
      <c r="R410" s="243">
        <v>1</v>
      </c>
    </row>
    <row r="411" spans="1:18">
      <c r="A411" s="244"/>
      <c r="B411" s="244"/>
      <c r="C411" s="246">
        <v>98086170</v>
      </c>
      <c r="D411" s="247">
        <v>1</v>
      </c>
      <c r="F411" s="244"/>
      <c r="G411" s="242" t="s">
        <v>1063</v>
      </c>
      <c r="H411" s="245"/>
      <c r="I411" s="243">
        <v>12</v>
      </c>
      <c r="O411" s="244"/>
      <c r="P411" s="244"/>
      <c r="Q411" s="246">
        <v>2869</v>
      </c>
      <c r="R411" s="247">
        <v>1</v>
      </c>
    </row>
    <row r="412" spans="1:18">
      <c r="A412" s="244"/>
      <c r="B412" s="244"/>
      <c r="C412" s="246">
        <v>98089377</v>
      </c>
      <c r="D412" s="247">
        <v>1</v>
      </c>
      <c r="F412" s="242" t="s">
        <v>190</v>
      </c>
      <c r="G412" s="242" t="s">
        <v>1064</v>
      </c>
      <c r="H412" s="242">
        <v>2594</v>
      </c>
      <c r="I412" s="243">
        <v>1</v>
      </c>
      <c r="O412" s="244"/>
      <c r="P412" s="244"/>
      <c r="Q412" s="246">
        <v>2921</v>
      </c>
      <c r="R412" s="247">
        <v>1</v>
      </c>
    </row>
    <row r="413" spans="1:18">
      <c r="A413" s="244"/>
      <c r="B413" s="242" t="s">
        <v>986</v>
      </c>
      <c r="C413" s="245"/>
      <c r="D413" s="243">
        <v>5</v>
      </c>
      <c r="F413" s="244"/>
      <c r="G413" s="244"/>
      <c r="H413" s="246">
        <v>4433</v>
      </c>
      <c r="I413" s="247">
        <v>1</v>
      </c>
      <c r="O413" s="244"/>
      <c r="P413" s="242" t="s">
        <v>911</v>
      </c>
      <c r="Q413" s="245"/>
      <c r="R413" s="243">
        <v>3</v>
      </c>
    </row>
    <row r="414" spans="1:18">
      <c r="A414" s="242" t="s">
        <v>108</v>
      </c>
      <c r="B414" s="242" t="s">
        <v>1062</v>
      </c>
      <c r="C414" s="242">
        <v>98060528</v>
      </c>
      <c r="D414" s="243">
        <v>1</v>
      </c>
      <c r="F414" s="244"/>
      <c r="G414" s="242" t="s">
        <v>1065</v>
      </c>
      <c r="H414" s="245"/>
      <c r="I414" s="243">
        <v>2</v>
      </c>
      <c r="O414" s="242" t="s">
        <v>466</v>
      </c>
      <c r="P414" s="242" t="s">
        <v>1018</v>
      </c>
      <c r="Q414" s="245"/>
      <c r="R414" s="243">
        <v>1</v>
      </c>
    </row>
    <row r="415" spans="1:18">
      <c r="A415" s="244"/>
      <c r="B415" s="244"/>
      <c r="C415" s="246">
        <v>98064929</v>
      </c>
      <c r="D415" s="247">
        <v>1</v>
      </c>
      <c r="F415" s="242" t="s">
        <v>643</v>
      </c>
      <c r="G415" s="242" t="s">
        <v>1066</v>
      </c>
      <c r="H415" s="242">
        <v>2716</v>
      </c>
      <c r="I415" s="243">
        <v>1</v>
      </c>
      <c r="O415" s="242" t="s">
        <v>918</v>
      </c>
      <c r="P415" s="242" t="s">
        <v>919</v>
      </c>
      <c r="Q415" s="242">
        <v>2963</v>
      </c>
      <c r="R415" s="243">
        <v>1</v>
      </c>
    </row>
    <row r="416" spans="1:18">
      <c r="A416" s="244"/>
      <c r="B416" s="244"/>
      <c r="C416" s="246">
        <v>98069306</v>
      </c>
      <c r="D416" s="247">
        <v>1</v>
      </c>
      <c r="F416" s="244"/>
      <c r="G416" s="244"/>
      <c r="H416" s="246">
        <v>2770</v>
      </c>
      <c r="I416" s="247">
        <v>1</v>
      </c>
      <c r="O416" s="244"/>
      <c r="P416" s="242" t="s">
        <v>923</v>
      </c>
      <c r="Q416" s="245"/>
      <c r="R416" s="243">
        <v>1</v>
      </c>
    </row>
    <row r="417" spans="1:18">
      <c r="A417" s="244"/>
      <c r="B417" s="244"/>
      <c r="C417" s="246">
        <v>98086170</v>
      </c>
      <c r="D417" s="247">
        <v>1</v>
      </c>
      <c r="F417" s="244"/>
      <c r="G417" s="242" t="s">
        <v>1070</v>
      </c>
      <c r="H417" s="245"/>
      <c r="I417" s="243">
        <v>2</v>
      </c>
      <c r="O417" s="242" t="s">
        <v>85</v>
      </c>
      <c r="P417" s="242" t="s">
        <v>924</v>
      </c>
      <c r="Q417" s="242">
        <v>3189</v>
      </c>
      <c r="R417" s="243">
        <v>1</v>
      </c>
    </row>
    <row r="418" spans="1:18">
      <c r="A418" s="244"/>
      <c r="B418" s="244"/>
      <c r="C418" s="246">
        <v>98089377</v>
      </c>
      <c r="D418" s="247">
        <v>1</v>
      </c>
      <c r="F418" s="242" t="s">
        <v>998</v>
      </c>
      <c r="G418" s="242" t="s">
        <v>1072</v>
      </c>
      <c r="H418" s="242">
        <v>2549</v>
      </c>
      <c r="I418" s="243">
        <v>1</v>
      </c>
      <c r="O418" s="244"/>
      <c r="P418" s="244"/>
      <c r="Q418" s="246">
        <v>3271</v>
      </c>
      <c r="R418" s="247">
        <v>1</v>
      </c>
    </row>
    <row r="419" spans="1:18">
      <c r="A419" s="244"/>
      <c r="B419" s="242" t="s">
        <v>989</v>
      </c>
      <c r="C419" s="245"/>
      <c r="D419" s="243">
        <v>5</v>
      </c>
      <c r="F419" s="244"/>
      <c r="G419" s="244"/>
      <c r="H419" s="246">
        <v>2654</v>
      </c>
      <c r="I419" s="247">
        <v>1</v>
      </c>
      <c r="O419" s="244"/>
      <c r="P419" s="244"/>
      <c r="Q419" s="246">
        <v>4282</v>
      </c>
      <c r="R419" s="247">
        <v>1</v>
      </c>
    </row>
    <row r="420" spans="1:18">
      <c r="A420" s="242" t="s">
        <v>113</v>
      </c>
      <c r="B420" s="242" t="s">
        <v>2287</v>
      </c>
      <c r="C420" s="245"/>
      <c r="D420" s="243">
        <v>10</v>
      </c>
      <c r="F420" s="244"/>
      <c r="G420" s="244"/>
      <c r="H420" s="246">
        <v>2925</v>
      </c>
      <c r="I420" s="247">
        <v>1</v>
      </c>
      <c r="O420" s="244"/>
      <c r="P420" s="242" t="s">
        <v>939</v>
      </c>
      <c r="Q420" s="245"/>
      <c r="R420" s="243">
        <v>3</v>
      </c>
    </row>
    <row r="421" spans="1:18">
      <c r="A421" s="242" t="s">
        <v>155</v>
      </c>
      <c r="B421" s="242" t="s">
        <v>991</v>
      </c>
      <c r="C421" s="242">
        <v>98088035</v>
      </c>
      <c r="D421" s="243">
        <v>1</v>
      </c>
      <c r="F421" s="244"/>
      <c r="G421" s="244"/>
      <c r="H421" s="246">
        <v>2977</v>
      </c>
      <c r="I421" s="247">
        <v>1</v>
      </c>
      <c r="O421" s="242" t="s">
        <v>84</v>
      </c>
      <c r="P421" s="242" t="s">
        <v>941</v>
      </c>
      <c r="Q421" s="242">
        <v>4271</v>
      </c>
      <c r="R421" s="243">
        <v>1</v>
      </c>
    </row>
    <row r="422" spans="1:18">
      <c r="A422" s="244"/>
      <c r="B422" s="242" t="s">
        <v>992</v>
      </c>
      <c r="C422" s="245"/>
      <c r="D422" s="243">
        <v>1</v>
      </c>
      <c r="F422" s="244"/>
      <c r="G422" s="242" t="s">
        <v>1073</v>
      </c>
      <c r="H422" s="245"/>
      <c r="I422" s="243">
        <v>4</v>
      </c>
      <c r="O422" s="244"/>
      <c r="P422" s="242" t="s">
        <v>942</v>
      </c>
      <c r="Q422" s="245"/>
      <c r="R422" s="243">
        <v>1</v>
      </c>
    </row>
    <row r="423" spans="1:18">
      <c r="A423" s="242" t="s">
        <v>258</v>
      </c>
      <c r="B423" s="242" t="s">
        <v>993</v>
      </c>
      <c r="C423" s="242">
        <v>98060175</v>
      </c>
      <c r="D423" s="243">
        <v>5</v>
      </c>
      <c r="F423" s="242" t="s">
        <v>147</v>
      </c>
      <c r="G423" s="242" t="s">
        <v>1117</v>
      </c>
      <c r="H423" s="245"/>
      <c r="I423" s="243">
        <v>13</v>
      </c>
      <c r="O423" s="242" t="s">
        <v>474</v>
      </c>
      <c r="P423" s="242" t="s">
        <v>943</v>
      </c>
      <c r="Q423" s="242">
        <v>2804</v>
      </c>
      <c r="R423" s="243">
        <v>1</v>
      </c>
    </row>
    <row r="424" spans="1:18">
      <c r="A424" s="244"/>
      <c r="B424" s="244"/>
      <c r="C424" s="246">
        <v>98069306</v>
      </c>
      <c r="D424" s="247">
        <v>5</v>
      </c>
      <c r="F424" s="242" t="s">
        <v>64</v>
      </c>
      <c r="G424" s="242" t="s">
        <v>1120</v>
      </c>
      <c r="H424" s="245"/>
      <c r="I424" s="243">
        <v>118</v>
      </c>
      <c r="O424" s="244"/>
      <c r="P424" s="244"/>
      <c r="Q424" s="246">
        <v>3041</v>
      </c>
      <c r="R424" s="247">
        <v>1</v>
      </c>
    </row>
    <row r="425" spans="1:18">
      <c r="A425" s="244"/>
      <c r="B425" s="244"/>
      <c r="C425" s="246">
        <v>98081471</v>
      </c>
      <c r="D425" s="247">
        <v>5</v>
      </c>
      <c r="F425" s="242" t="s">
        <v>76</v>
      </c>
      <c r="G425" s="242" t="s">
        <v>1129</v>
      </c>
      <c r="H425" s="245"/>
      <c r="I425" s="243">
        <v>139</v>
      </c>
      <c r="O425" s="244"/>
      <c r="P425" s="242" t="s">
        <v>944</v>
      </c>
      <c r="Q425" s="245"/>
      <c r="R425" s="243">
        <v>2</v>
      </c>
    </row>
    <row r="426" spans="1:18">
      <c r="A426" s="244"/>
      <c r="B426" s="242" t="s">
        <v>1005</v>
      </c>
      <c r="C426" s="245"/>
      <c r="D426" s="243">
        <v>15</v>
      </c>
      <c r="F426" s="242" t="s">
        <v>1031</v>
      </c>
      <c r="G426" s="242" t="s">
        <v>1139</v>
      </c>
      <c r="H426" s="245"/>
      <c r="I426" s="243">
        <v>7</v>
      </c>
      <c r="O426" s="242" t="s">
        <v>75</v>
      </c>
      <c r="P426" s="242" t="s">
        <v>945</v>
      </c>
      <c r="Q426" s="242">
        <v>2691</v>
      </c>
      <c r="R426" s="243">
        <v>1</v>
      </c>
    </row>
    <row r="427" spans="1:18">
      <c r="A427" s="242" t="s">
        <v>302</v>
      </c>
      <c r="B427" s="242" t="s">
        <v>1006</v>
      </c>
      <c r="C427" s="242">
        <v>98076692</v>
      </c>
      <c r="D427" s="243">
        <v>5</v>
      </c>
      <c r="F427" s="242" t="s">
        <v>459</v>
      </c>
      <c r="G427" s="242" t="s">
        <v>1079</v>
      </c>
      <c r="H427" s="242">
        <v>3116</v>
      </c>
      <c r="I427" s="243">
        <v>1</v>
      </c>
      <c r="O427" s="244"/>
      <c r="P427" s="244"/>
      <c r="Q427" s="246">
        <v>2744</v>
      </c>
      <c r="R427" s="247">
        <v>1</v>
      </c>
    </row>
    <row r="428" spans="1:18">
      <c r="A428" s="244"/>
      <c r="B428" s="242" t="s">
        <v>1008</v>
      </c>
      <c r="C428" s="245"/>
      <c r="D428" s="243">
        <v>5</v>
      </c>
      <c r="F428" s="244"/>
      <c r="G428" s="242" t="s">
        <v>1080</v>
      </c>
      <c r="H428" s="245"/>
      <c r="I428" s="243">
        <v>1</v>
      </c>
      <c r="O428" s="244"/>
      <c r="P428" s="244"/>
      <c r="Q428" s="246">
        <v>2802</v>
      </c>
      <c r="R428" s="247">
        <v>1</v>
      </c>
    </row>
    <row r="429" spans="1:18">
      <c r="A429" s="242" t="s">
        <v>265</v>
      </c>
      <c r="B429" s="242" t="s">
        <v>1763</v>
      </c>
      <c r="C429" s="245"/>
      <c r="D429" s="243">
        <v>21</v>
      </c>
      <c r="F429" s="242" t="s">
        <v>70</v>
      </c>
      <c r="G429" s="242" t="s">
        <v>7316</v>
      </c>
      <c r="H429" s="245"/>
      <c r="I429" s="243">
        <v>267</v>
      </c>
      <c r="O429" s="244"/>
      <c r="P429" s="244"/>
      <c r="Q429" s="246">
        <v>2804</v>
      </c>
      <c r="R429" s="247">
        <v>1</v>
      </c>
    </row>
    <row r="430" spans="1:18">
      <c r="A430" s="242" t="s">
        <v>355</v>
      </c>
      <c r="B430" s="242" t="s">
        <v>1009</v>
      </c>
      <c r="C430" s="245"/>
      <c r="D430" s="243">
        <v>2</v>
      </c>
      <c r="F430" s="242" t="s">
        <v>179</v>
      </c>
      <c r="G430" s="242" t="s">
        <v>7317</v>
      </c>
      <c r="H430" s="245"/>
      <c r="I430" s="243">
        <v>16</v>
      </c>
      <c r="O430" s="244"/>
      <c r="P430" s="244"/>
      <c r="Q430" s="246">
        <v>2868</v>
      </c>
      <c r="R430" s="247">
        <v>1</v>
      </c>
    </row>
    <row r="431" spans="1:18">
      <c r="A431" s="242" t="s">
        <v>327</v>
      </c>
      <c r="B431" s="242" t="s">
        <v>1012</v>
      </c>
      <c r="C431" s="242">
        <v>98061937</v>
      </c>
      <c r="D431" s="243">
        <v>2</v>
      </c>
      <c r="F431" s="242" t="s">
        <v>247</v>
      </c>
      <c r="G431" s="242" t="s">
        <v>1081</v>
      </c>
      <c r="H431" s="242">
        <v>4167</v>
      </c>
      <c r="I431" s="243">
        <v>1</v>
      </c>
      <c r="O431" s="244"/>
      <c r="P431" s="244"/>
      <c r="Q431" s="246">
        <v>3041</v>
      </c>
      <c r="R431" s="247">
        <v>1</v>
      </c>
    </row>
    <row r="432" spans="1:18">
      <c r="A432" s="244"/>
      <c r="B432" s="244"/>
      <c r="C432" s="246">
        <v>98073731</v>
      </c>
      <c r="D432" s="247">
        <v>2</v>
      </c>
      <c r="F432" s="244"/>
      <c r="G432" s="242" t="s">
        <v>1082</v>
      </c>
      <c r="H432" s="245"/>
      <c r="I432" s="243">
        <v>1</v>
      </c>
      <c r="O432" s="244"/>
      <c r="P432" s="244"/>
      <c r="Q432" s="246">
        <v>3132</v>
      </c>
      <c r="R432" s="247">
        <v>1</v>
      </c>
    </row>
    <row r="433" spans="1:18">
      <c r="A433" s="244"/>
      <c r="B433" s="242" t="s">
        <v>1013</v>
      </c>
      <c r="C433" s="245"/>
      <c r="D433" s="243">
        <v>4</v>
      </c>
      <c r="F433" s="242" t="s">
        <v>377</v>
      </c>
      <c r="G433" s="242" t="s">
        <v>1265</v>
      </c>
      <c r="H433" s="245"/>
      <c r="I433" s="243">
        <v>6</v>
      </c>
      <c r="O433" s="244"/>
      <c r="P433" s="244"/>
      <c r="Q433" s="246" t="s">
        <v>492</v>
      </c>
      <c r="R433" s="247">
        <v>1</v>
      </c>
    </row>
    <row r="434" spans="1:18">
      <c r="A434" s="242" t="s">
        <v>404</v>
      </c>
      <c r="B434" s="242" t="s">
        <v>1014</v>
      </c>
      <c r="C434" s="242">
        <v>98070214</v>
      </c>
      <c r="D434" s="243">
        <v>1</v>
      </c>
      <c r="F434" s="242" t="s">
        <v>408</v>
      </c>
      <c r="G434" s="242" t="s">
        <v>7318</v>
      </c>
      <c r="H434" s="245"/>
      <c r="I434" s="243">
        <v>16</v>
      </c>
      <c r="O434" s="244"/>
      <c r="P434" s="242" t="s">
        <v>949</v>
      </c>
      <c r="Q434" s="245"/>
      <c r="R434" s="243">
        <v>8</v>
      </c>
    </row>
    <row r="435" spans="1:18">
      <c r="A435" s="244"/>
      <c r="B435" s="244"/>
      <c r="C435" s="246">
        <v>98071731</v>
      </c>
      <c r="D435" s="247">
        <v>1</v>
      </c>
      <c r="F435" s="242" t="s">
        <v>276</v>
      </c>
      <c r="G435" s="242" t="s">
        <v>1084</v>
      </c>
      <c r="H435" s="242">
        <v>3252</v>
      </c>
      <c r="I435" s="243">
        <v>1</v>
      </c>
      <c r="O435" s="242" t="s">
        <v>79</v>
      </c>
      <c r="P435" s="242" t="s">
        <v>950</v>
      </c>
      <c r="Q435" s="242">
        <v>2691</v>
      </c>
      <c r="R435" s="243">
        <v>1</v>
      </c>
    </row>
    <row r="436" spans="1:18">
      <c r="A436" s="244"/>
      <c r="B436" s="242" t="s">
        <v>1017</v>
      </c>
      <c r="C436" s="245"/>
      <c r="D436" s="243">
        <v>2</v>
      </c>
      <c r="F436" s="244"/>
      <c r="G436" s="244"/>
      <c r="H436" s="246">
        <v>3253</v>
      </c>
      <c r="I436" s="247">
        <v>1</v>
      </c>
      <c r="O436" s="244"/>
      <c r="P436" s="244"/>
      <c r="Q436" s="246">
        <v>2744</v>
      </c>
      <c r="R436" s="247">
        <v>1</v>
      </c>
    </row>
    <row r="437" spans="1:18">
      <c r="A437" s="242" t="s">
        <v>896</v>
      </c>
      <c r="B437" s="242" t="s">
        <v>1779</v>
      </c>
      <c r="C437" s="245"/>
      <c r="D437" s="243">
        <v>8</v>
      </c>
      <c r="F437" s="244"/>
      <c r="G437" s="242" t="s">
        <v>1085</v>
      </c>
      <c r="H437" s="245"/>
      <c r="I437" s="243">
        <v>2</v>
      </c>
      <c r="O437" s="244"/>
      <c r="P437" s="244"/>
      <c r="Q437" s="246">
        <v>2764</v>
      </c>
      <c r="R437" s="247">
        <v>1</v>
      </c>
    </row>
    <row r="438" spans="1:18">
      <c r="A438" s="242" t="s">
        <v>561</v>
      </c>
      <c r="B438" s="242" t="s">
        <v>1019</v>
      </c>
      <c r="C438" s="242">
        <v>98068641</v>
      </c>
      <c r="D438" s="243">
        <v>5</v>
      </c>
      <c r="F438" s="242" t="s">
        <v>416</v>
      </c>
      <c r="G438" s="242" t="s">
        <v>7319</v>
      </c>
      <c r="H438" s="245"/>
      <c r="I438" s="243">
        <v>2</v>
      </c>
      <c r="O438" s="244"/>
      <c r="P438" s="244"/>
      <c r="Q438" s="246">
        <v>2868</v>
      </c>
      <c r="R438" s="247">
        <v>1</v>
      </c>
    </row>
    <row r="439" spans="1:18">
      <c r="A439" s="244"/>
      <c r="B439" s="242" t="s">
        <v>1020</v>
      </c>
      <c r="C439" s="245"/>
      <c r="D439" s="243">
        <v>5</v>
      </c>
      <c r="F439" s="242" t="s">
        <v>202</v>
      </c>
      <c r="G439" s="242" t="s">
        <v>1158</v>
      </c>
      <c r="H439" s="245"/>
      <c r="I439" s="243">
        <v>16</v>
      </c>
      <c r="O439" s="244"/>
      <c r="P439" s="244"/>
      <c r="Q439" s="246">
        <v>3132</v>
      </c>
      <c r="R439" s="247">
        <v>1</v>
      </c>
    </row>
    <row r="440" spans="1:18">
      <c r="A440" s="242" t="s">
        <v>555</v>
      </c>
      <c r="B440" s="242" t="s">
        <v>1023</v>
      </c>
      <c r="C440" s="242">
        <v>98064929</v>
      </c>
      <c r="D440" s="243">
        <v>5</v>
      </c>
      <c r="F440" s="242" t="s">
        <v>315</v>
      </c>
      <c r="G440" s="242" t="s">
        <v>1162</v>
      </c>
      <c r="H440" s="245"/>
      <c r="I440" s="243">
        <v>3</v>
      </c>
      <c r="O440" s="244"/>
      <c r="P440" s="244"/>
      <c r="Q440" s="246">
        <v>4054</v>
      </c>
      <c r="R440" s="247">
        <v>1</v>
      </c>
    </row>
    <row r="441" spans="1:18">
      <c r="A441" s="244"/>
      <c r="B441" s="244"/>
      <c r="C441" s="246">
        <v>98067930</v>
      </c>
      <c r="D441" s="247">
        <v>5</v>
      </c>
      <c r="F441" s="242" t="s">
        <v>1088</v>
      </c>
      <c r="G441" s="242" t="s">
        <v>7322</v>
      </c>
      <c r="H441" s="245"/>
      <c r="I441" s="243">
        <v>7</v>
      </c>
      <c r="O441" s="244"/>
      <c r="P441" s="244"/>
      <c r="Q441" s="246">
        <v>4226</v>
      </c>
      <c r="R441" s="247">
        <v>1</v>
      </c>
    </row>
    <row r="442" spans="1:18">
      <c r="A442" s="244"/>
      <c r="B442" s="242" t="s">
        <v>1026</v>
      </c>
      <c r="C442" s="245"/>
      <c r="D442" s="243">
        <v>10</v>
      </c>
      <c r="F442" s="242" t="s">
        <v>460</v>
      </c>
      <c r="G442" s="242" t="s">
        <v>1167</v>
      </c>
      <c r="H442" s="245"/>
      <c r="I442" s="243">
        <v>1</v>
      </c>
      <c r="O442" s="244"/>
      <c r="P442" s="244"/>
      <c r="Q442" s="246">
        <v>4282</v>
      </c>
      <c r="R442" s="247">
        <v>1</v>
      </c>
    </row>
    <row r="443" spans="1:18">
      <c r="A443" s="242" t="s">
        <v>118</v>
      </c>
      <c r="B443" s="242" t="s">
        <v>1027</v>
      </c>
      <c r="C443" s="242">
        <v>98064929</v>
      </c>
      <c r="D443" s="243">
        <v>5</v>
      </c>
      <c r="F443" s="242" t="s">
        <v>246</v>
      </c>
      <c r="G443" s="242" t="s">
        <v>1090</v>
      </c>
      <c r="H443" s="242">
        <v>4167</v>
      </c>
      <c r="I443" s="243">
        <v>1</v>
      </c>
      <c r="O443" s="244"/>
      <c r="P443" s="242" t="s">
        <v>953</v>
      </c>
      <c r="Q443" s="245"/>
      <c r="R443" s="243">
        <v>8</v>
      </c>
    </row>
    <row r="444" spans="1:18">
      <c r="A444" s="244"/>
      <c r="B444" s="244"/>
      <c r="C444" s="246">
        <v>98067318</v>
      </c>
      <c r="D444" s="247">
        <v>5</v>
      </c>
      <c r="F444" s="244"/>
      <c r="G444" s="242" t="s">
        <v>1091</v>
      </c>
      <c r="H444" s="245"/>
      <c r="I444" s="243">
        <v>1</v>
      </c>
      <c r="O444" s="242" t="s">
        <v>473</v>
      </c>
      <c r="P444" s="242" t="s">
        <v>954</v>
      </c>
      <c r="Q444" s="242">
        <v>3041</v>
      </c>
      <c r="R444" s="243">
        <v>1</v>
      </c>
    </row>
    <row r="445" spans="1:18">
      <c r="A445" s="244"/>
      <c r="B445" s="242" t="s">
        <v>1030</v>
      </c>
      <c r="C445" s="245"/>
      <c r="D445" s="243">
        <v>10</v>
      </c>
      <c r="F445" s="242" t="s">
        <v>1010</v>
      </c>
      <c r="G445" s="242" t="s">
        <v>1169</v>
      </c>
      <c r="H445" s="245"/>
      <c r="I445" s="243">
        <v>3</v>
      </c>
      <c r="O445" s="244"/>
      <c r="P445" s="242" t="s">
        <v>955</v>
      </c>
      <c r="Q445" s="245"/>
      <c r="R445" s="243">
        <v>1</v>
      </c>
    </row>
    <row r="446" spans="1:18">
      <c r="A446" s="242" t="s">
        <v>59</v>
      </c>
      <c r="B446" s="242" t="s">
        <v>1032</v>
      </c>
      <c r="C446" s="242">
        <v>98064929</v>
      </c>
      <c r="D446" s="243">
        <v>5</v>
      </c>
      <c r="F446" s="242" t="s">
        <v>1093</v>
      </c>
      <c r="G446" s="242" t="s">
        <v>7327</v>
      </c>
      <c r="H446" s="245"/>
      <c r="I446" s="243">
        <v>13</v>
      </c>
      <c r="O446" s="242" t="s">
        <v>496</v>
      </c>
      <c r="P446" s="242" t="s">
        <v>956</v>
      </c>
      <c r="Q446" s="242">
        <v>3121</v>
      </c>
      <c r="R446" s="243">
        <v>1</v>
      </c>
    </row>
    <row r="447" spans="1:18">
      <c r="A447" s="244"/>
      <c r="B447" s="242" t="s">
        <v>1035</v>
      </c>
      <c r="C447" s="245"/>
      <c r="D447" s="243">
        <v>5</v>
      </c>
      <c r="F447" s="242" t="s">
        <v>217</v>
      </c>
      <c r="G447" s="242" t="s">
        <v>1484</v>
      </c>
      <c r="H447" s="245"/>
      <c r="I447" s="243">
        <v>28</v>
      </c>
      <c r="O447" s="244"/>
      <c r="P447" s="242" t="s">
        <v>957</v>
      </c>
      <c r="Q447" s="245"/>
      <c r="R447" s="243">
        <v>1</v>
      </c>
    </row>
    <row r="448" spans="1:18">
      <c r="A448" s="242" t="s">
        <v>130</v>
      </c>
      <c r="B448" s="242" t="s">
        <v>1036</v>
      </c>
      <c r="C448" s="242">
        <v>98063790</v>
      </c>
      <c r="D448" s="243">
        <v>5</v>
      </c>
      <c r="F448" s="242" t="s">
        <v>243</v>
      </c>
      <c r="G448" s="242" t="s">
        <v>1172</v>
      </c>
      <c r="H448" s="245"/>
      <c r="I448" s="243">
        <v>16</v>
      </c>
      <c r="O448" s="242" t="s">
        <v>317</v>
      </c>
      <c r="P448" s="242" t="s">
        <v>959</v>
      </c>
      <c r="Q448" s="242">
        <v>2949</v>
      </c>
      <c r="R448" s="243">
        <v>1</v>
      </c>
    </row>
    <row r="449" spans="1:18">
      <c r="A449" s="244"/>
      <c r="B449" s="244"/>
      <c r="C449" s="246">
        <v>98065560</v>
      </c>
      <c r="D449" s="247">
        <v>5</v>
      </c>
      <c r="F449" s="242" t="s">
        <v>1095</v>
      </c>
      <c r="G449" s="242" t="s">
        <v>7328</v>
      </c>
      <c r="H449" s="245"/>
      <c r="I449" s="243">
        <v>7</v>
      </c>
      <c r="O449" s="244"/>
      <c r="P449" s="244"/>
      <c r="Q449" s="246">
        <v>3025</v>
      </c>
      <c r="R449" s="247">
        <v>1</v>
      </c>
    </row>
    <row r="450" spans="1:18">
      <c r="A450" s="244"/>
      <c r="B450" s="244"/>
      <c r="C450" s="246">
        <v>98067318</v>
      </c>
      <c r="D450" s="247">
        <v>5</v>
      </c>
      <c r="F450" s="242" t="s">
        <v>454</v>
      </c>
      <c r="G450" s="242" t="s">
        <v>1096</v>
      </c>
      <c r="H450" s="242">
        <v>2895</v>
      </c>
      <c r="I450" s="243">
        <v>1</v>
      </c>
      <c r="O450" s="244"/>
      <c r="P450" s="244"/>
      <c r="Q450" s="246">
        <v>3132</v>
      </c>
      <c r="R450" s="247">
        <v>1</v>
      </c>
    </row>
    <row r="451" spans="1:18">
      <c r="A451" s="244"/>
      <c r="B451" s="242" t="s">
        <v>1037</v>
      </c>
      <c r="C451" s="245"/>
      <c r="D451" s="243">
        <v>15</v>
      </c>
      <c r="F451" s="244"/>
      <c r="G451" s="242" t="s">
        <v>1097</v>
      </c>
      <c r="H451" s="245"/>
      <c r="I451" s="243">
        <v>1</v>
      </c>
      <c r="O451" s="244"/>
      <c r="P451" s="244"/>
      <c r="Q451" s="246">
        <v>4016</v>
      </c>
      <c r="R451" s="247">
        <v>1</v>
      </c>
    </row>
    <row r="452" spans="1:18">
      <c r="A452" s="242" t="s">
        <v>324</v>
      </c>
      <c r="B452" s="242" t="s">
        <v>1038</v>
      </c>
      <c r="C452" s="242">
        <v>98064929</v>
      </c>
      <c r="D452" s="243">
        <v>5</v>
      </c>
      <c r="F452" s="242" t="s">
        <v>133</v>
      </c>
      <c r="G452" s="242" t="s">
        <v>1176</v>
      </c>
      <c r="H452" s="245"/>
      <c r="I452" s="243">
        <v>14</v>
      </c>
      <c r="O452" s="244"/>
      <c r="P452" s="244"/>
      <c r="Q452" s="246" t="s">
        <v>846</v>
      </c>
      <c r="R452" s="247">
        <v>1</v>
      </c>
    </row>
    <row r="453" spans="1:18">
      <c r="A453" s="244"/>
      <c r="B453" s="244"/>
      <c r="C453" s="246">
        <v>98073731</v>
      </c>
      <c r="D453" s="247">
        <v>5</v>
      </c>
      <c r="F453" s="242" t="s">
        <v>131</v>
      </c>
      <c r="G453" s="242" t="s">
        <v>1184</v>
      </c>
      <c r="H453" s="245"/>
      <c r="I453" s="243">
        <v>13</v>
      </c>
      <c r="O453" s="244"/>
      <c r="P453" s="244"/>
      <c r="Q453" s="246" t="s">
        <v>963</v>
      </c>
      <c r="R453" s="247">
        <v>1</v>
      </c>
    </row>
    <row r="454" spans="1:18">
      <c r="A454" s="244"/>
      <c r="B454" s="242" t="s">
        <v>1039</v>
      </c>
      <c r="C454" s="245"/>
      <c r="D454" s="243">
        <v>10</v>
      </c>
      <c r="F454" s="242" t="s">
        <v>176</v>
      </c>
      <c r="G454" s="242" t="s">
        <v>1187</v>
      </c>
      <c r="H454" s="245"/>
      <c r="I454" s="243">
        <v>9</v>
      </c>
      <c r="O454" s="244"/>
      <c r="P454" s="242" t="s">
        <v>964</v>
      </c>
      <c r="Q454" s="245"/>
      <c r="R454" s="243">
        <v>6</v>
      </c>
    </row>
    <row r="455" spans="1:18">
      <c r="A455" s="242" t="s">
        <v>325</v>
      </c>
      <c r="B455" s="242" t="s">
        <v>1040</v>
      </c>
      <c r="C455" s="242">
        <v>98065240</v>
      </c>
      <c r="D455" s="243">
        <v>5</v>
      </c>
      <c r="F455" s="242" t="s">
        <v>51</v>
      </c>
      <c r="G455" s="245"/>
      <c r="H455" s="245"/>
      <c r="I455" s="243">
        <v>39</v>
      </c>
      <c r="O455" s="242" t="s">
        <v>301</v>
      </c>
      <c r="P455" s="242" t="s">
        <v>965</v>
      </c>
      <c r="Q455" s="242">
        <v>2949</v>
      </c>
      <c r="R455" s="243">
        <v>1</v>
      </c>
    </row>
    <row r="456" spans="1:18">
      <c r="A456" s="244"/>
      <c r="B456" s="244"/>
      <c r="C456" s="246">
        <v>98067318</v>
      </c>
      <c r="D456" s="247">
        <v>5</v>
      </c>
      <c r="F456" s="242" t="s">
        <v>129</v>
      </c>
      <c r="G456" s="245"/>
      <c r="H456" s="245"/>
      <c r="I456" s="243">
        <v>67</v>
      </c>
      <c r="O456" s="244"/>
      <c r="P456" s="244"/>
      <c r="Q456" s="246">
        <v>3025</v>
      </c>
      <c r="R456" s="247">
        <v>1</v>
      </c>
    </row>
    <row r="457" spans="1:18">
      <c r="A457" s="244"/>
      <c r="B457" s="244"/>
      <c r="C457" s="246">
        <v>98073731</v>
      </c>
      <c r="D457" s="247">
        <v>5</v>
      </c>
      <c r="F457" s="242" t="s">
        <v>1028</v>
      </c>
      <c r="G457" s="245"/>
      <c r="H457" s="245"/>
      <c r="I457" s="243">
        <v>14</v>
      </c>
      <c r="O457" s="244"/>
      <c r="P457" s="244"/>
      <c r="Q457" s="246">
        <v>3132</v>
      </c>
      <c r="R457" s="247">
        <v>1</v>
      </c>
    </row>
    <row r="458" spans="1:18">
      <c r="A458" s="244"/>
      <c r="B458" s="242" t="s">
        <v>1044</v>
      </c>
      <c r="C458" s="245"/>
      <c r="D458" s="243">
        <v>15</v>
      </c>
      <c r="F458" s="242" t="s">
        <v>1029</v>
      </c>
      <c r="G458" s="242" t="s">
        <v>1105</v>
      </c>
      <c r="H458" s="242">
        <v>4111</v>
      </c>
      <c r="I458" s="243">
        <v>1</v>
      </c>
      <c r="O458" s="244"/>
      <c r="P458" s="244"/>
      <c r="Q458" s="246">
        <v>4016</v>
      </c>
      <c r="R458" s="247">
        <v>1</v>
      </c>
    </row>
    <row r="459" spans="1:18">
      <c r="A459" s="242" t="s">
        <v>597</v>
      </c>
      <c r="B459" s="242" t="s">
        <v>1045</v>
      </c>
      <c r="C459" s="242">
        <v>98065560</v>
      </c>
      <c r="D459" s="243">
        <v>5</v>
      </c>
      <c r="F459" s="244"/>
      <c r="G459" s="244"/>
      <c r="H459" s="246">
        <v>4152</v>
      </c>
      <c r="I459" s="247">
        <v>1</v>
      </c>
      <c r="O459" s="244"/>
      <c r="P459" s="242" t="s">
        <v>967</v>
      </c>
      <c r="Q459" s="245"/>
      <c r="R459" s="243">
        <v>4</v>
      </c>
    </row>
    <row r="460" spans="1:18">
      <c r="A460" s="244"/>
      <c r="B460" s="244"/>
      <c r="C460" s="246">
        <v>98067318</v>
      </c>
      <c r="D460" s="247">
        <v>5</v>
      </c>
      <c r="F460" s="244"/>
      <c r="G460" s="242" t="s">
        <v>1106</v>
      </c>
      <c r="H460" s="245"/>
      <c r="I460" s="243">
        <v>2</v>
      </c>
      <c r="O460" s="242" t="s">
        <v>162</v>
      </c>
      <c r="P460" s="242" t="s">
        <v>1746</v>
      </c>
      <c r="Q460" s="245"/>
      <c r="R460" s="243">
        <v>18</v>
      </c>
    </row>
    <row r="461" spans="1:18">
      <c r="A461" s="244"/>
      <c r="B461" s="242" t="s">
        <v>1046</v>
      </c>
      <c r="C461" s="245"/>
      <c r="D461" s="243">
        <v>10</v>
      </c>
      <c r="F461" s="242" t="s">
        <v>1329</v>
      </c>
      <c r="G461" s="245"/>
      <c r="H461" s="245"/>
      <c r="I461" s="243">
        <v>1</v>
      </c>
      <c r="O461" s="242" t="s">
        <v>335</v>
      </c>
      <c r="P461" s="242" t="s">
        <v>968</v>
      </c>
      <c r="Q461" s="242">
        <v>2455</v>
      </c>
      <c r="R461" s="243">
        <v>1</v>
      </c>
    </row>
    <row r="462" spans="1:18">
      <c r="A462" s="242" t="s">
        <v>250</v>
      </c>
      <c r="B462" s="242" t="s">
        <v>1047</v>
      </c>
      <c r="C462" s="242">
        <v>98077343</v>
      </c>
      <c r="D462" s="243">
        <v>2</v>
      </c>
      <c r="F462" s="242" t="s">
        <v>126</v>
      </c>
      <c r="G462" s="245"/>
      <c r="H462" s="245"/>
      <c r="I462" s="243">
        <v>109</v>
      </c>
      <c r="O462" s="244"/>
      <c r="P462" s="244"/>
      <c r="Q462" s="246">
        <v>4354</v>
      </c>
      <c r="R462" s="247">
        <v>1</v>
      </c>
    </row>
    <row r="463" spans="1:18">
      <c r="A463" s="244"/>
      <c r="B463" s="242" t="s">
        <v>1048</v>
      </c>
      <c r="C463" s="245"/>
      <c r="D463" s="243">
        <v>2</v>
      </c>
      <c r="F463" s="242" t="s">
        <v>316</v>
      </c>
      <c r="G463" s="245"/>
      <c r="H463" s="245"/>
      <c r="I463" s="243">
        <v>2</v>
      </c>
      <c r="O463" s="244"/>
      <c r="P463" s="244"/>
      <c r="Q463" s="246">
        <v>4391</v>
      </c>
      <c r="R463" s="247">
        <v>1</v>
      </c>
    </row>
    <row r="464" spans="1:18">
      <c r="A464" s="242" t="s">
        <v>605</v>
      </c>
      <c r="B464" s="242" t="s">
        <v>1049</v>
      </c>
      <c r="C464" s="242">
        <v>98067318</v>
      </c>
      <c r="D464" s="243">
        <v>4</v>
      </c>
      <c r="F464" s="242" t="s">
        <v>183</v>
      </c>
      <c r="G464" s="245"/>
      <c r="H464" s="245"/>
      <c r="I464" s="243">
        <v>78</v>
      </c>
      <c r="O464" s="244"/>
      <c r="P464" s="244"/>
      <c r="Q464" s="246" t="s">
        <v>971</v>
      </c>
      <c r="R464" s="247">
        <v>1</v>
      </c>
    </row>
    <row r="465" spans="1:18">
      <c r="A465" s="244"/>
      <c r="B465" s="242" t="s">
        <v>1053</v>
      </c>
      <c r="C465" s="245"/>
      <c r="D465" s="243">
        <v>4</v>
      </c>
      <c r="F465" s="242" t="s">
        <v>100</v>
      </c>
      <c r="G465" s="245"/>
      <c r="H465" s="245"/>
      <c r="I465" s="243">
        <v>9</v>
      </c>
      <c r="O465" s="244"/>
      <c r="P465" s="242" t="s">
        <v>972</v>
      </c>
      <c r="Q465" s="245"/>
      <c r="R465" s="243">
        <v>4</v>
      </c>
    </row>
    <row r="466" spans="1:18">
      <c r="A466" s="242" t="s">
        <v>728</v>
      </c>
      <c r="B466" s="242" t="s">
        <v>1054</v>
      </c>
      <c r="C466" s="242">
        <v>98064929</v>
      </c>
      <c r="D466" s="243">
        <v>1</v>
      </c>
      <c r="F466" s="242" t="s">
        <v>122</v>
      </c>
      <c r="G466" s="242" t="s">
        <v>1110</v>
      </c>
      <c r="H466" s="242">
        <v>4236</v>
      </c>
      <c r="I466" s="243">
        <v>1</v>
      </c>
      <c r="O466" s="242" t="s">
        <v>494</v>
      </c>
      <c r="P466" s="242" t="s">
        <v>973</v>
      </c>
      <c r="Q466" s="242" t="s">
        <v>492</v>
      </c>
      <c r="R466" s="243">
        <v>1</v>
      </c>
    </row>
    <row r="467" spans="1:18">
      <c r="A467" s="244"/>
      <c r="B467" s="242" t="s">
        <v>1056</v>
      </c>
      <c r="C467" s="245"/>
      <c r="D467" s="243">
        <v>1</v>
      </c>
      <c r="F467" s="244"/>
      <c r="G467" s="244"/>
      <c r="H467" s="246">
        <v>4262</v>
      </c>
      <c r="I467" s="247">
        <v>1</v>
      </c>
      <c r="O467" s="244"/>
      <c r="P467" s="242" t="s">
        <v>974</v>
      </c>
      <c r="Q467" s="245"/>
      <c r="R467" s="243">
        <v>1</v>
      </c>
    </row>
    <row r="468" spans="1:18">
      <c r="A468" s="242" t="s">
        <v>1057</v>
      </c>
      <c r="B468" s="242" t="s">
        <v>2729</v>
      </c>
      <c r="C468" s="245"/>
      <c r="D468" s="243">
        <v>1</v>
      </c>
      <c r="F468" s="244"/>
      <c r="G468" s="244"/>
      <c r="H468" s="246">
        <v>4268</v>
      </c>
      <c r="I468" s="247">
        <v>1</v>
      </c>
      <c r="O468" s="242" t="s">
        <v>328</v>
      </c>
      <c r="P468" s="242" t="s">
        <v>1747</v>
      </c>
      <c r="Q468" s="245"/>
      <c r="R468" s="243">
        <v>7</v>
      </c>
    </row>
    <row r="469" spans="1:18">
      <c r="A469" s="242" t="s">
        <v>577</v>
      </c>
      <c r="B469" s="242" t="s">
        <v>1107</v>
      </c>
      <c r="C469" s="242">
        <v>98067317</v>
      </c>
      <c r="D469" s="243">
        <v>1</v>
      </c>
      <c r="F469" s="244"/>
      <c r="G469" s="244"/>
      <c r="H469" s="246">
        <v>4282</v>
      </c>
      <c r="I469" s="247">
        <v>1</v>
      </c>
      <c r="O469" s="242" t="s">
        <v>493</v>
      </c>
      <c r="P469" s="242" t="s">
        <v>975</v>
      </c>
      <c r="Q469" s="242">
        <v>2868</v>
      </c>
      <c r="R469" s="243">
        <v>1</v>
      </c>
    </row>
    <row r="470" spans="1:18">
      <c r="A470" s="244"/>
      <c r="B470" s="242" t="s">
        <v>1108</v>
      </c>
      <c r="C470" s="245"/>
      <c r="D470" s="243">
        <v>1</v>
      </c>
      <c r="F470" s="244"/>
      <c r="G470" s="244"/>
      <c r="H470" s="246">
        <v>4292</v>
      </c>
      <c r="I470" s="247">
        <v>1</v>
      </c>
      <c r="O470" s="244"/>
      <c r="P470" s="244"/>
      <c r="Q470" s="246" t="s">
        <v>492</v>
      </c>
      <c r="R470" s="247">
        <v>1</v>
      </c>
    </row>
    <row r="471" spans="1:18">
      <c r="A471" s="242" t="s">
        <v>245</v>
      </c>
      <c r="B471" s="242" t="s">
        <v>1059</v>
      </c>
      <c r="C471" s="245"/>
      <c r="D471" s="243">
        <v>12</v>
      </c>
      <c r="F471" s="244"/>
      <c r="G471" s="244"/>
      <c r="H471" s="246">
        <v>4338</v>
      </c>
      <c r="I471" s="247">
        <v>1</v>
      </c>
      <c r="O471" s="244"/>
      <c r="P471" s="242" t="s">
        <v>976</v>
      </c>
      <c r="Q471" s="245"/>
      <c r="R471" s="243">
        <v>2</v>
      </c>
    </row>
    <row r="472" spans="1:18">
      <c r="A472" s="242" t="s">
        <v>263</v>
      </c>
      <c r="B472" s="242" t="s">
        <v>1109</v>
      </c>
      <c r="C472" s="242">
        <v>98064929</v>
      </c>
      <c r="D472" s="243">
        <v>100</v>
      </c>
      <c r="F472" s="244"/>
      <c r="G472" s="244"/>
      <c r="H472" s="246">
        <v>4339</v>
      </c>
      <c r="I472" s="247">
        <v>1</v>
      </c>
      <c r="O472" s="242" t="s">
        <v>94</v>
      </c>
      <c r="P472" s="242" t="s">
        <v>1043</v>
      </c>
      <c r="Q472" s="245"/>
      <c r="R472" s="243">
        <v>17</v>
      </c>
    </row>
    <row r="473" spans="1:18">
      <c r="A473" s="244"/>
      <c r="B473" s="244"/>
      <c r="C473" s="246">
        <v>98081471</v>
      </c>
      <c r="D473" s="247">
        <v>100</v>
      </c>
      <c r="F473" s="244"/>
      <c r="G473" s="244"/>
      <c r="H473" s="246">
        <v>4365</v>
      </c>
      <c r="I473" s="247">
        <v>1</v>
      </c>
      <c r="O473" s="242" t="s">
        <v>292</v>
      </c>
      <c r="P473" s="242" t="s">
        <v>979</v>
      </c>
      <c r="Q473" s="242">
        <v>3272</v>
      </c>
      <c r="R473" s="243">
        <v>1</v>
      </c>
    </row>
    <row r="474" spans="1:18">
      <c r="A474" s="244"/>
      <c r="B474" s="242" t="s">
        <v>1111</v>
      </c>
      <c r="C474" s="245"/>
      <c r="D474" s="243">
        <v>200</v>
      </c>
      <c r="F474" s="244"/>
      <c r="G474" s="242" t="s">
        <v>1116</v>
      </c>
      <c r="H474" s="245"/>
      <c r="I474" s="243">
        <v>8</v>
      </c>
      <c r="O474" s="244"/>
      <c r="P474" s="242" t="s">
        <v>980</v>
      </c>
      <c r="Q474" s="245"/>
      <c r="R474" s="243">
        <v>1</v>
      </c>
    </row>
    <row r="475" spans="1:18">
      <c r="A475" s="242" t="s">
        <v>262</v>
      </c>
      <c r="B475" s="242" t="s">
        <v>1112</v>
      </c>
      <c r="C475" s="242">
        <v>98081471</v>
      </c>
      <c r="D475" s="243">
        <v>120</v>
      </c>
      <c r="F475" s="242" t="s">
        <v>633</v>
      </c>
      <c r="G475" s="245"/>
      <c r="H475" s="245"/>
      <c r="I475" s="243">
        <v>12</v>
      </c>
      <c r="O475" s="242" t="s">
        <v>88</v>
      </c>
      <c r="P475" s="242" t="s">
        <v>1050</v>
      </c>
      <c r="Q475" s="245"/>
      <c r="R475" s="243">
        <v>35</v>
      </c>
    </row>
    <row r="476" spans="1:18">
      <c r="A476" s="244"/>
      <c r="B476" s="242" t="s">
        <v>1113</v>
      </c>
      <c r="C476" s="245"/>
      <c r="D476" s="243">
        <v>120</v>
      </c>
      <c r="F476" s="242" t="s">
        <v>46</v>
      </c>
      <c r="G476" s="242" t="s">
        <v>2827</v>
      </c>
      <c r="H476" s="245"/>
      <c r="I476" s="243">
        <v>2</v>
      </c>
      <c r="O476" s="242" t="s">
        <v>319</v>
      </c>
      <c r="P476" s="242" t="s">
        <v>984</v>
      </c>
      <c r="Q476" s="242">
        <v>3235</v>
      </c>
      <c r="R476" s="243">
        <v>1</v>
      </c>
    </row>
    <row r="477" spans="1:18">
      <c r="A477" s="242" t="s">
        <v>643</v>
      </c>
      <c r="B477" s="242" t="s">
        <v>1066</v>
      </c>
      <c r="C477" s="242">
        <v>98065821</v>
      </c>
      <c r="D477" s="243">
        <v>5</v>
      </c>
      <c r="F477" s="242" t="s">
        <v>359</v>
      </c>
      <c r="G477" s="242" t="s">
        <v>1118</v>
      </c>
      <c r="H477" s="242">
        <v>4386</v>
      </c>
      <c r="I477" s="243">
        <v>1</v>
      </c>
      <c r="O477" s="244"/>
      <c r="P477" s="242" t="s">
        <v>985</v>
      </c>
      <c r="Q477" s="245"/>
      <c r="R477" s="243">
        <v>1</v>
      </c>
    </row>
    <row r="478" spans="1:18">
      <c r="A478" s="244"/>
      <c r="B478" s="242" t="s">
        <v>1070</v>
      </c>
      <c r="C478" s="245"/>
      <c r="D478" s="243">
        <v>5</v>
      </c>
      <c r="F478" s="244"/>
      <c r="G478" s="242" t="s">
        <v>1119</v>
      </c>
      <c r="H478" s="245"/>
      <c r="I478" s="243">
        <v>1</v>
      </c>
      <c r="O478" s="242" t="s">
        <v>105</v>
      </c>
      <c r="P478" s="242" t="s">
        <v>1061</v>
      </c>
      <c r="Q478" s="245"/>
      <c r="R478" s="243">
        <v>6</v>
      </c>
    </row>
    <row r="479" spans="1:18">
      <c r="A479" s="242" t="s">
        <v>760</v>
      </c>
      <c r="B479" s="242" t="s">
        <v>1114</v>
      </c>
      <c r="C479" s="242">
        <v>98064927</v>
      </c>
      <c r="D479" s="243">
        <v>50</v>
      </c>
      <c r="F479" s="242" t="s">
        <v>283</v>
      </c>
      <c r="G479" s="245"/>
      <c r="H479" s="245"/>
      <c r="I479" s="243">
        <v>5</v>
      </c>
      <c r="O479" s="242" t="s">
        <v>108</v>
      </c>
      <c r="P479" s="242" t="s">
        <v>1062</v>
      </c>
      <c r="Q479" s="245"/>
      <c r="R479" s="243">
        <v>6</v>
      </c>
    </row>
    <row r="480" spans="1:18">
      <c r="A480" s="244"/>
      <c r="B480" s="242" t="s">
        <v>1115</v>
      </c>
      <c r="C480" s="245"/>
      <c r="D480" s="243">
        <v>50</v>
      </c>
      <c r="F480" s="242" t="s">
        <v>852</v>
      </c>
      <c r="G480" s="245"/>
      <c r="H480" s="245"/>
      <c r="I480" s="243">
        <v>5</v>
      </c>
      <c r="O480" s="242" t="s">
        <v>113</v>
      </c>
      <c r="P480" s="242" t="s">
        <v>2287</v>
      </c>
      <c r="Q480" s="245"/>
      <c r="R480" s="243">
        <v>10</v>
      </c>
    </row>
    <row r="481" spans="1:18">
      <c r="A481" s="242" t="s">
        <v>998</v>
      </c>
      <c r="B481" s="242" t="s">
        <v>1072</v>
      </c>
      <c r="C481" s="242" t="s">
        <v>995</v>
      </c>
      <c r="D481" s="243">
        <v>4</v>
      </c>
      <c r="F481" s="242" t="s">
        <v>102</v>
      </c>
      <c r="G481" s="242" t="s">
        <v>1121</v>
      </c>
      <c r="H481" s="242">
        <v>4138</v>
      </c>
      <c r="I481" s="243">
        <v>1</v>
      </c>
      <c r="O481" s="242" t="s">
        <v>155</v>
      </c>
      <c r="P481" s="242" t="s">
        <v>991</v>
      </c>
      <c r="Q481" s="242">
        <v>4156</v>
      </c>
      <c r="R481" s="243">
        <v>1</v>
      </c>
    </row>
    <row r="482" spans="1:18">
      <c r="A482" s="244"/>
      <c r="B482" s="242" t="s">
        <v>1073</v>
      </c>
      <c r="C482" s="245"/>
      <c r="D482" s="243">
        <v>4</v>
      </c>
      <c r="F482" s="244"/>
      <c r="G482" s="242" t="s">
        <v>1123</v>
      </c>
      <c r="H482" s="245"/>
      <c r="I482" s="243">
        <v>1</v>
      </c>
      <c r="O482" s="244"/>
      <c r="P482" s="242" t="s">
        <v>992</v>
      </c>
      <c r="Q482" s="245"/>
      <c r="R482" s="243">
        <v>1</v>
      </c>
    </row>
    <row r="483" spans="1:18">
      <c r="A483" s="242" t="s">
        <v>147</v>
      </c>
      <c r="B483" s="242" t="s">
        <v>1117</v>
      </c>
      <c r="C483" s="242" t="s">
        <v>1000</v>
      </c>
      <c r="D483" s="243">
        <v>20</v>
      </c>
      <c r="F483" s="242" t="s">
        <v>1125</v>
      </c>
      <c r="G483" s="242" t="s">
        <v>4132</v>
      </c>
      <c r="H483" s="245"/>
      <c r="I483" s="243">
        <v>1</v>
      </c>
      <c r="O483" s="242" t="s">
        <v>258</v>
      </c>
      <c r="P483" s="242" t="s">
        <v>993</v>
      </c>
      <c r="Q483" s="242">
        <v>2689</v>
      </c>
      <c r="R483" s="243">
        <v>1</v>
      </c>
    </row>
    <row r="484" spans="1:18">
      <c r="A484" s="244"/>
      <c r="B484" s="242" t="s">
        <v>1074</v>
      </c>
      <c r="C484" s="245"/>
      <c r="D484" s="243">
        <v>20</v>
      </c>
      <c r="F484" s="242" t="s">
        <v>152</v>
      </c>
      <c r="G484" s="242" t="s">
        <v>1126</v>
      </c>
      <c r="H484" s="242">
        <v>4138</v>
      </c>
      <c r="I484" s="243">
        <v>1</v>
      </c>
      <c r="O484" s="244"/>
      <c r="P484" s="244"/>
      <c r="Q484" s="246">
        <v>2804</v>
      </c>
      <c r="R484" s="247">
        <v>1</v>
      </c>
    </row>
    <row r="485" spans="1:18">
      <c r="A485" s="242" t="s">
        <v>64</v>
      </c>
      <c r="B485" s="242" t="s">
        <v>1120</v>
      </c>
      <c r="C485" s="242" t="s">
        <v>294</v>
      </c>
      <c r="D485" s="243">
        <v>10</v>
      </c>
      <c r="F485" s="244"/>
      <c r="G485" s="244"/>
      <c r="H485" s="246">
        <v>4199</v>
      </c>
      <c r="I485" s="247">
        <v>1</v>
      </c>
      <c r="O485" s="244"/>
      <c r="P485" s="244"/>
      <c r="Q485" s="246">
        <v>2912</v>
      </c>
      <c r="R485" s="247">
        <v>1</v>
      </c>
    </row>
    <row r="486" spans="1:18">
      <c r="A486" s="244"/>
      <c r="B486" s="244"/>
      <c r="C486" s="246" t="s">
        <v>237</v>
      </c>
      <c r="D486" s="247">
        <v>10</v>
      </c>
      <c r="F486" s="244"/>
      <c r="G486" s="242" t="s">
        <v>1127</v>
      </c>
      <c r="H486" s="245"/>
      <c r="I486" s="243">
        <v>2</v>
      </c>
      <c r="O486" s="244"/>
      <c r="P486" s="244"/>
      <c r="Q486" s="246">
        <v>2961</v>
      </c>
      <c r="R486" s="247">
        <v>1</v>
      </c>
    </row>
    <row r="487" spans="1:18">
      <c r="A487" s="244"/>
      <c r="B487" s="244"/>
      <c r="C487" s="246" t="s">
        <v>1104</v>
      </c>
      <c r="D487" s="247">
        <v>15</v>
      </c>
      <c r="F487" s="242" t="s">
        <v>149</v>
      </c>
      <c r="G487" s="242" t="s">
        <v>1128</v>
      </c>
      <c r="H487" s="242">
        <v>2999</v>
      </c>
      <c r="I487" s="243">
        <v>1</v>
      </c>
      <c r="O487" s="244"/>
      <c r="P487" s="244"/>
      <c r="Q487" s="246">
        <v>3169</v>
      </c>
      <c r="R487" s="247">
        <v>1</v>
      </c>
    </row>
    <row r="488" spans="1:18">
      <c r="A488" s="244"/>
      <c r="B488" s="244"/>
      <c r="C488" s="246" t="s">
        <v>135</v>
      </c>
      <c r="D488" s="247">
        <v>15</v>
      </c>
      <c r="F488" s="244"/>
      <c r="G488" s="244"/>
      <c r="H488" s="246">
        <v>4261</v>
      </c>
      <c r="I488" s="247">
        <v>1</v>
      </c>
      <c r="O488" s="244"/>
      <c r="P488" s="244"/>
      <c r="Q488" s="246">
        <v>4002</v>
      </c>
      <c r="R488" s="247">
        <v>1</v>
      </c>
    </row>
    <row r="489" spans="1:18">
      <c r="A489" s="244"/>
      <c r="B489" s="244"/>
      <c r="C489" s="246" t="s">
        <v>990</v>
      </c>
      <c r="D489" s="247">
        <v>15</v>
      </c>
      <c r="F489" s="244"/>
      <c r="G489" s="242" t="s">
        <v>1130</v>
      </c>
      <c r="H489" s="245"/>
      <c r="I489" s="243">
        <v>2</v>
      </c>
      <c r="O489" s="244"/>
      <c r="P489" s="244"/>
      <c r="Q489" s="246">
        <v>4025</v>
      </c>
      <c r="R489" s="247">
        <v>1</v>
      </c>
    </row>
    <row r="490" spans="1:18">
      <c r="A490" s="244"/>
      <c r="B490" s="244"/>
      <c r="C490" s="246" t="s">
        <v>808</v>
      </c>
      <c r="D490" s="247">
        <v>15</v>
      </c>
      <c r="F490" s="242" t="s">
        <v>517</v>
      </c>
      <c r="G490" s="242" t="s">
        <v>1131</v>
      </c>
      <c r="H490" s="242">
        <v>2903</v>
      </c>
      <c r="I490" s="243">
        <v>1</v>
      </c>
      <c r="O490" s="244"/>
      <c r="P490" s="244"/>
      <c r="Q490" s="246">
        <v>4057</v>
      </c>
      <c r="R490" s="247">
        <v>1</v>
      </c>
    </row>
    <row r="491" spans="1:18">
      <c r="A491" s="244"/>
      <c r="B491" s="244"/>
      <c r="C491" s="246" t="s">
        <v>622</v>
      </c>
      <c r="D491" s="247">
        <v>15</v>
      </c>
      <c r="F491" s="244"/>
      <c r="G491" s="242" t="s">
        <v>1132</v>
      </c>
      <c r="H491" s="245"/>
      <c r="I491" s="243">
        <v>1</v>
      </c>
      <c r="O491" s="244"/>
      <c r="P491" s="244"/>
      <c r="Q491" s="246">
        <v>4063</v>
      </c>
      <c r="R491" s="247">
        <v>1</v>
      </c>
    </row>
    <row r="492" spans="1:18">
      <c r="A492" s="244"/>
      <c r="B492" s="244"/>
      <c r="C492" s="246" t="s">
        <v>522</v>
      </c>
      <c r="D492" s="247">
        <v>15</v>
      </c>
      <c r="F492" s="242" t="s">
        <v>518</v>
      </c>
      <c r="G492" s="242" t="s">
        <v>1133</v>
      </c>
      <c r="H492" s="242">
        <v>2553</v>
      </c>
      <c r="I492" s="243">
        <v>1</v>
      </c>
      <c r="O492" s="244"/>
      <c r="P492" s="244"/>
      <c r="Q492" s="246">
        <v>4206</v>
      </c>
      <c r="R492" s="247">
        <v>1</v>
      </c>
    </row>
    <row r="493" spans="1:18">
      <c r="A493" s="244"/>
      <c r="B493" s="242" t="s">
        <v>1076</v>
      </c>
      <c r="C493" s="245"/>
      <c r="D493" s="243">
        <v>110</v>
      </c>
      <c r="F493" s="244"/>
      <c r="G493" s="244"/>
      <c r="H493" s="246">
        <v>3029</v>
      </c>
      <c r="I493" s="247">
        <v>1</v>
      </c>
      <c r="O493" s="244"/>
      <c r="P493" s="242" t="s">
        <v>1005</v>
      </c>
      <c r="Q493" s="245"/>
      <c r="R493" s="243">
        <v>10</v>
      </c>
    </row>
    <row r="494" spans="1:18">
      <c r="A494" s="242" t="s">
        <v>76</v>
      </c>
      <c r="B494" s="242" t="s">
        <v>1129</v>
      </c>
      <c r="C494" s="242" t="s">
        <v>294</v>
      </c>
      <c r="D494" s="243">
        <v>10</v>
      </c>
      <c r="F494" s="244"/>
      <c r="G494" s="242" t="s">
        <v>1134</v>
      </c>
      <c r="H494" s="245"/>
      <c r="I494" s="243">
        <v>2</v>
      </c>
      <c r="O494" s="242" t="s">
        <v>302</v>
      </c>
      <c r="P494" s="242" t="s">
        <v>1006</v>
      </c>
      <c r="Q494" s="242">
        <v>2804</v>
      </c>
      <c r="R494" s="243">
        <v>1</v>
      </c>
    </row>
    <row r="495" spans="1:18">
      <c r="A495" s="244"/>
      <c r="B495" s="244"/>
      <c r="C495" s="246" t="s">
        <v>1104</v>
      </c>
      <c r="D495" s="247">
        <v>30</v>
      </c>
      <c r="F495" s="242" t="s">
        <v>65</v>
      </c>
      <c r="G495" s="242" t="s">
        <v>1135</v>
      </c>
      <c r="H495" s="242">
        <v>4382</v>
      </c>
      <c r="I495" s="243">
        <v>1</v>
      </c>
      <c r="O495" s="244"/>
      <c r="P495" s="244"/>
      <c r="Q495" s="246">
        <v>4025</v>
      </c>
      <c r="R495" s="247">
        <v>1</v>
      </c>
    </row>
    <row r="496" spans="1:18">
      <c r="A496" s="244"/>
      <c r="B496" s="244"/>
      <c r="C496" s="246" t="s">
        <v>135</v>
      </c>
      <c r="D496" s="247">
        <v>15</v>
      </c>
      <c r="F496" s="244"/>
      <c r="G496" s="242" t="s">
        <v>1137</v>
      </c>
      <c r="H496" s="245"/>
      <c r="I496" s="243">
        <v>1</v>
      </c>
      <c r="O496" s="244"/>
      <c r="P496" s="242" t="s">
        <v>1008</v>
      </c>
      <c r="Q496" s="245"/>
      <c r="R496" s="243">
        <v>2</v>
      </c>
    </row>
    <row r="497" spans="1:18">
      <c r="A497" s="244"/>
      <c r="B497" s="244"/>
      <c r="C497" s="246" t="s">
        <v>990</v>
      </c>
      <c r="D497" s="247">
        <v>30</v>
      </c>
      <c r="F497" s="242" t="s">
        <v>666</v>
      </c>
      <c r="G497" s="242" t="s">
        <v>1140</v>
      </c>
      <c r="H497" s="242">
        <v>4304</v>
      </c>
      <c r="I497" s="243">
        <v>1</v>
      </c>
      <c r="O497" s="242" t="s">
        <v>265</v>
      </c>
      <c r="P497" s="242" t="s">
        <v>1763</v>
      </c>
      <c r="Q497" s="245"/>
      <c r="R497" s="243">
        <v>12</v>
      </c>
    </row>
    <row r="498" spans="1:18">
      <c r="A498" s="244"/>
      <c r="B498" s="244"/>
      <c r="C498" s="246" t="s">
        <v>808</v>
      </c>
      <c r="D498" s="247">
        <v>32</v>
      </c>
      <c r="F498" s="244"/>
      <c r="G498" s="242" t="s">
        <v>1143</v>
      </c>
      <c r="H498" s="245"/>
      <c r="I498" s="243">
        <v>1</v>
      </c>
      <c r="O498" s="242" t="s">
        <v>355</v>
      </c>
      <c r="P498" s="242" t="s">
        <v>1009</v>
      </c>
      <c r="Q498" s="242">
        <v>2783</v>
      </c>
      <c r="R498" s="243">
        <v>1</v>
      </c>
    </row>
    <row r="499" spans="1:18">
      <c r="A499" s="244"/>
      <c r="B499" s="244"/>
      <c r="C499" s="246" t="s">
        <v>522</v>
      </c>
      <c r="D499" s="247">
        <v>16</v>
      </c>
      <c r="F499" s="242" t="s">
        <v>144</v>
      </c>
      <c r="G499" s="242" t="s">
        <v>1144</v>
      </c>
      <c r="H499" s="242">
        <v>2902</v>
      </c>
      <c r="I499" s="243">
        <v>1</v>
      </c>
      <c r="O499" s="244"/>
      <c r="P499" s="244"/>
      <c r="Q499" s="246">
        <v>4054</v>
      </c>
      <c r="R499" s="247">
        <v>1</v>
      </c>
    </row>
    <row r="500" spans="1:18">
      <c r="A500" s="244"/>
      <c r="B500" s="242" t="s">
        <v>1077</v>
      </c>
      <c r="C500" s="245"/>
      <c r="D500" s="243">
        <v>133</v>
      </c>
      <c r="F500" s="244"/>
      <c r="G500" s="244"/>
      <c r="H500" s="246">
        <v>2976</v>
      </c>
      <c r="I500" s="247">
        <v>1</v>
      </c>
      <c r="O500" s="244"/>
      <c r="P500" s="244"/>
      <c r="Q500" s="246">
        <v>4388</v>
      </c>
      <c r="R500" s="247">
        <v>1</v>
      </c>
    </row>
    <row r="501" spans="1:18">
      <c r="A501" s="242" t="s">
        <v>311</v>
      </c>
      <c r="B501" s="242" t="s">
        <v>312</v>
      </c>
      <c r="C501" s="242" t="s">
        <v>310</v>
      </c>
      <c r="D501" s="243">
        <v>1</v>
      </c>
      <c r="F501" s="244"/>
      <c r="G501" s="244"/>
      <c r="H501" s="246">
        <v>4295</v>
      </c>
      <c r="I501" s="247">
        <v>1</v>
      </c>
      <c r="O501" s="244"/>
      <c r="P501" s="242" t="s">
        <v>1011</v>
      </c>
      <c r="Q501" s="245"/>
      <c r="R501" s="243">
        <v>3</v>
      </c>
    </row>
    <row r="502" spans="1:18">
      <c r="A502" s="244"/>
      <c r="B502" s="242" t="s">
        <v>1136</v>
      </c>
      <c r="C502" s="245"/>
      <c r="D502" s="243">
        <v>1</v>
      </c>
      <c r="F502" s="244"/>
      <c r="G502" s="244"/>
      <c r="H502" s="246" t="s">
        <v>963</v>
      </c>
      <c r="I502" s="247">
        <v>1</v>
      </c>
      <c r="O502" s="242" t="s">
        <v>327</v>
      </c>
      <c r="P502" s="242" t="s">
        <v>1012</v>
      </c>
      <c r="Q502" s="242">
        <v>2644</v>
      </c>
      <c r="R502" s="243">
        <v>1</v>
      </c>
    </row>
    <row r="503" spans="1:18">
      <c r="A503" s="242" t="s">
        <v>1031</v>
      </c>
      <c r="B503" s="242" t="s">
        <v>1139</v>
      </c>
      <c r="C503" s="242" t="s">
        <v>1000</v>
      </c>
      <c r="D503" s="243">
        <v>4</v>
      </c>
      <c r="F503" s="244"/>
      <c r="G503" s="242" t="s">
        <v>1148</v>
      </c>
      <c r="H503" s="245"/>
      <c r="I503" s="243">
        <v>4</v>
      </c>
      <c r="O503" s="244"/>
      <c r="P503" s="244"/>
      <c r="Q503" s="246">
        <v>3189</v>
      </c>
      <c r="R503" s="247">
        <v>1</v>
      </c>
    </row>
    <row r="504" spans="1:18">
      <c r="A504" s="244"/>
      <c r="B504" s="242" t="s">
        <v>1078</v>
      </c>
      <c r="C504" s="245"/>
      <c r="D504" s="243">
        <v>4</v>
      </c>
      <c r="F504" s="242" t="s">
        <v>928</v>
      </c>
      <c r="G504" s="242" t="s">
        <v>4289</v>
      </c>
      <c r="H504" s="245"/>
      <c r="I504" s="243">
        <v>6</v>
      </c>
      <c r="O504" s="244"/>
      <c r="P504" s="242" t="s">
        <v>1013</v>
      </c>
      <c r="Q504" s="245"/>
      <c r="R504" s="243">
        <v>2</v>
      </c>
    </row>
    <row r="505" spans="1:18">
      <c r="A505" s="242" t="s">
        <v>459</v>
      </c>
      <c r="B505" s="242" t="s">
        <v>1079</v>
      </c>
      <c r="C505" s="242">
        <v>691</v>
      </c>
      <c r="D505" s="243">
        <v>5</v>
      </c>
      <c r="F505" s="242" t="s">
        <v>927</v>
      </c>
      <c r="G505" s="242" t="s">
        <v>1149</v>
      </c>
      <c r="H505" s="242">
        <v>4138</v>
      </c>
      <c r="I505" s="243">
        <v>1</v>
      </c>
      <c r="O505" s="242" t="s">
        <v>404</v>
      </c>
      <c r="P505" s="242" t="s">
        <v>1014</v>
      </c>
      <c r="Q505" s="242">
        <v>3041</v>
      </c>
      <c r="R505" s="243">
        <v>1</v>
      </c>
    </row>
    <row r="506" spans="1:18">
      <c r="A506" s="244"/>
      <c r="B506" s="242" t="s">
        <v>1080</v>
      </c>
      <c r="C506" s="245"/>
      <c r="D506" s="243">
        <v>5</v>
      </c>
      <c r="F506" s="244"/>
      <c r="G506" s="242" t="s">
        <v>1151</v>
      </c>
      <c r="H506" s="245"/>
      <c r="I506" s="243">
        <v>1</v>
      </c>
      <c r="O506" s="244"/>
      <c r="P506" s="244"/>
      <c r="Q506" s="246">
        <v>3132</v>
      </c>
      <c r="R506" s="247">
        <v>1</v>
      </c>
    </row>
    <row r="507" spans="1:18">
      <c r="A507" s="242" t="s">
        <v>70</v>
      </c>
      <c r="B507" s="242" t="s">
        <v>7316</v>
      </c>
      <c r="C507" s="245"/>
      <c r="D507" s="243">
        <v>274</v>
      </c>
      <c r="F507" s="242" t="s">
        <v>468</v>
      </c>
      <c r="G507" s="242" t="s">
        <v>1153</v>
      </c>
      <c r="H507" s="242">
        <v>4356</v>
      </c>
      <c r="I507" s="243">
        <v>1</v>
      </c>
      <c r="O507" s="244"/>
      <c r="P507" s="242" t="s">
        <v>1017</v>
      </c>
      <c r="Q507" s="245"/>
      <c r="R507" s="243">
        <v>2</v>
      </c>
    </row>
    <row r="508" spans="1:18">
      <c r="A508" s="242" t="s">
        <v>179</v>
      </c>
      <c r="B508" s="242" t="s">
        <v>7317</v>
      </c>
      <c r="C508" s="245"/>
      <c r="D508" s="243">
        <v>20</v>
      </c>
      <c r="F508" s="244"/>
      <c r="G508" s="242" t="s">
        <v>1154</v>
      </c>
      <c r="H508" s="245"/>
      <c r="I508" s="243">
        <v>1</v>
      </c>
      <c r="O508" s="242" t="s">
        <v>896</v>
      </c>
      <c r="P508" s="242" t="s">
        <v>1779</v>
      </c>
      <c r="Q508" s="245"/>
      <c r="R508" s="243">
        <v>9</v>
      </c>
    </row>
    <row r="509" spans="1:18">
      <c r="A509" s="242" t="s">
        <v>247</v>
      </c>
      <c r="B509" s="242" t="s">
        <v>1081</v>
      </c>
      <c r="C509" s="242" t="s">
        <v>175</v>
      </c>
      <c r="D509" s="243">
        <v>3</v>
      </c>
      <c r="F509" s="242" t="s">
        <v>334</v>
      </c>
      <c r="G509" s="242" t="s">
        <v>1155</v>
      </c>
      <c r="H509" s="242">
        <v>3219</v>
      </c>
      <c r="I509" s="243">
        <v>1</v>
      </c>
      <c r="O509" s="242" t="s">
        <v>561</v>
      </c>
      <c r="P509" s="242" t="s">
        <v>1019</v>
      </c>
      <c r="Q509" s="242">
        <v>2954</v>
      </c>
      <c r="R509" s="243">
        <v>1</v>
      </c>
    </row>
    <row r="510" spans="1:18">
      <c r="A510" s="244"/>
      <c r="B510" s="242" t="s">
        <v>1082</v>
      </c>
      <c r="C510" s="245"/>
      <c r="D510" s="243">
        <v>3</v>
      </c>
      <c r="F510" s="244"/>
      <c r="G510" s="242" t="s">
        <v>1156</v>
      </c>
      <c r="H510" s="245"/>
      <c r="I510" s="243">
        <v>1</v>
      </c>
      <c r="O510" s="244"/>
      <c r="P510" s="242" t="s">
        <v>1020</v>
      </c>
      <c r="Q510" s="245"/>
      <c r="R510" s="243">
        <v>1</v>
      </c>
    </row>
    <row r="511" spans="1:18">
      <c r="A511" s="242" t="s">
        <v>408</v>
      </c>
      <c r="B511" s="242" t="s">
        <v>7318</v>
      </c>
      <c r="C511" s="245"/>
      <c r="D511" s="243">
        <v>8</v>
      </c>
      <c r="F511" s="242" t="s">
        <v>477</v>
      </c>
      <c r="G511" s="242" t="s">
        <v>1157</v>
      </c>
      <c r="H511" s="242">
        <v>2868</v>
      </c>
      <c r="I511" s="243">
        <v>1</v>
      </c>
      <c r="O511" s="242" t="s">
        <v>555</v>
      </c>
      <c r="P511" s="242" t="s">
        <v>1023</v>
      </c>
      <c r="Q511" s="242" t="s">
        <v>371</v>
      </c>
      <c r="R511" s="243">
        <v>1</v>
      </c>
    </row>
    <row r="512" spans="1:18">
      <c r="A512" s="242" t="s">
        <v>1002</v>
      </c>
      <c r="B512" s="242" t="s">
        <v>1150</v>
      </c>
      <c r="C512" s="242" t="s">
        <v>1000</v>
      </c>
      <c r="D512" s="243">
        <v>10</v>
      </c>
      <c r="F512" s="244"/>
      <c r="G512" s="244"/>
      <c r="H512" s="246">
        <v>3053</v>
      </c>
      <c r="I512" s="247">
        <v>1</v>
      </c>
      <c r="O512" s="244"/>
      <c r="P512" s="244"/>
      <c r="Q512" s="246" t="s">
        <v>779</v>
      </c>
      <c r="R512" s="247">
        <v>4</v>
      </c>
    </row>
    <row r="513" spans="1:18">
      <c r="A513" s="244"/>
      <c r="B513" s="242" t="s">
        <v>1152</v>
      </c>
      <c r="C513" s="245"/>
      <c r="D513" s="243">
        <v>10</v>
      </c>
      <c r="F513" s="244"/>
      <c r="G513" s="242" t="s">
        <v>1159</v>
      </c>
      <c r="H513" s="245"/>
      <c r="I513" s="243">
        <v>2</v>
      </c>
      <c r="O513" s="244"/>
      <c r="P513" s="244"/>
      <c r="Q513" s="246" t="s">
        <v>581</v>
      </c>
      <c r="R513" s="247">
        <v>1</v>
      </c>
    </row>
    <row r="514" spans="1:18">
      <c r="A514" s="242" t="s">
        <v>276</v>
      </c>
      <c r="B514" s="242" t="s">
        <v>1084</v>
      </c>
      <c r="C514" s="242" t="s">
        <v>303</v>
      </c>
      <c r="D514" s="243">
        <v>1</v>
      </c>
      <c r="F514" s="242" t="s">
        <v>435</v>
      </c>
      <c r="G514" s="242" t="s">
        <v>1163</v>
      </c>
      <c r="H514" s="242">
        <v>3053</v>
      </c>
      <c r="I514" s="243">
        <v>1</v>
      </c>
      <c r="O514" s="244"/>
      <c r="P514" s="242" t="s">
        <v>1026</v>
      </c>
      <c r="Q514" s="245"/>
      <c r="R514" s="243">
        <v>6</v>
      </c>
    </row>
    <row r="515" spans="1:18">
      <c r="A515" s="244"/>
      <c r="B515" s="244"/>
      <c r="C515" s="246" t="s">
        <v>273</v>
      </c>
      <c r="D515" s="247">
        <v>1</v>
      </c>
      <c r="F515" s="244"/>
      <c r="G515" s="242" t="s">
        <v>1164</v>
      </c>
      <c r="H515" s="245"/>
      <c r="I515" s="243">
        <v>1</v>
      </c>
      <c r="O515" s="242" t="s">
        <v>118</v>
      </c>
      <c r="P515" s="242" t="s">
        <v>1027</v>
      </c>
      <c r="Q515" s="242">
        <v>4432</v>
      </c>
      <c r="R515" s="243">
        <v>1</v>
      </c>
    </row>
    <row r="516" spans="1:18">
      <c r="A516" s="244"/>
      <c r="B516" s="242" t="s">
        <v>1085</v>
      </c>
      <c r="C516" s="245"/>
      <c r="D516" s="243">
        <v>2</v>
      </c>
      <c r="F516" s="242" t="s">
        <v>913</v>
      </c>
      <c r="G516" s="242" t="s">
        <v>1165</v>
      </c>
      <c r="H516" s="242">
        <v>2974</v>
      </c>
      <c r="I516" s="243">
        <v>1</v>
      </c>
      <c r="O516" s="244"/>
      <c r="P516" s="244"/>
      <c r="Q516" s="246" t="s">
        <v>371</v>
      </c>
      <c r="R516" s="247">
        <v>3</v>
      </c>
    </row>
    <row r="517" spans="1:18">
      <c r="A517" s="242" t="s">
        <v>416</v>
      </c>
      <c r="B517" s="242" t="s">
        <v>7319</v>
      </c>
      <c r="C517" s="245"/>
      <c r="D517" s="243">
        <v>2</v>
      </c>
      <c r="F517" s="244"/>
      <c r="G517" s="242" t="s">
        <v>1166</v>
      </c>
      <c r="H517" s="245"/>
      <c r="I517" s="243">
        <v>1</v>
      </c>
      <c r="O517" s="244"/>
      <c r="P517" s="244"/>
      <c r="Q517" s="246" t="s">
        <v>963</v>
      </c>
      <c r="R517" s="247">
        <v>1</v>
      </c>
    </row>
    <row r="518" spans="1:18">
      <c r="A518" s="242" t="s">
        <v>202</v>
      </c>
      <c r="B518" s="242" t="s">
        <v>1158</v>
      </c>
      <c r="C518" s="242" t="s">
        <v>623</v>
      </c>
      <c r="D518" s="243">
        <v>20</v>
      </c>
      <c r="F518" s="242" t="s">
        <v>142</v>
      </c>
      <c r="G518" s="242" t="s">
        <v>1168</v>
      </c>
      <c r="H518" s="242">
        <v>2718</v>
      </c>
      <c r="I518" s="243">
        <v>1</v>
      </c>
      <c r="O518" s="244"/>
      <c r="P518" s="244"/>
      <c r="Q518" s="246" t="s">
        <v>779</v>
      </c>
      <c r="R518" s="247">
        <v>4</v>
      </c>
    </row>
    <row r="519" spans="1:18">
      <c r="A519" s="244"/>
      <c r="B519" s="242" t="s">
        <v>1086</v>
      </c>
      <c r="C519" s="245"/>
      <c r="D519" s="243">
        <v>20</v>
      </c>
      <c r="F519" s="244"/>
      <c r="G519" s="244"/>
      <c r="H519" s="246">
        <v>3248</v>
      </c>
      <c r="I519" s="247">
        <v>1</v>
      </c>
      <c r="O519" s="244"/>
      <c r="P519" s="244"/>
      <c r="Q519" s="246" t="s">
        <v>843</v>
      </c>
      <c r="R519" s="247">
        <v>1</v>
      </c>
    </row>
    <row r="520" spans="1:18">
      <c r="A520" s="242" t="s">
        <v>315</v>
      </c>
      <c r="B520" s="242" t="s">
        <v>1162</v>
      </c>
      <c r="C520" s="242" t="s">
        <v>623</v>
      </c>
      <c r="D520" s="243">
        <v>3</v>
      </c>
      <c r="F520" s="244"/>
      <c r="G520" s="244"/>
      <c r="H520" s="246">
        <v>4257</v>
      </c>
      <c r="I520" s="247">
        <v>1</v>
      </c>
      <c r="O520" s="244"/>
      <c r="P520" s="244"/>
      <c r="Q520" s="246" t="s">
        <v>581</v>
      </c>
      <c r="R520" s="247">
        <v>1</v>
      </c>
    </row>
    <row r="521" spans="1:18">
      <c r="A521" s="244"/>
      <c r="B521" s="244"/>
      <c r="C521" s="246" t="s">
        <v>310</v>
      </c>
      <c r="D521" s="247">
        <v>5</v>
      </c>
      <c r="F521" s="244"/>
      <c r="G521" s="244"/>
      <c r="H521" s="246">
        <v>4416</v>
      </c>
      <c r="I521" s="247">
        <v>1</v>
      </c>
      <c r="O521" s="244"/>
      <c r="P521" s="242" t="s">
        <v>1030</v>
      </c>
      <c r="Q521" s="245"/>
      <c r="R521" s="243">
        <v>11</v>
      </c>
    </row>
    <row r="522" spans="1:18">
      <c r="A522" s="244"/>
      <c r="B522" s="244"/>
      <c r="C522" s="246" t="s">
        <v>1000</v>
      </c>
      <c r="D522" s="247">
        <v>1</v>
      </c>
      <c r="F522" s="244"/>
      <c r="G522" s="242" t="s">
        <v>1170</v>
      </c>
      <c r="H522" s="245"/>
      <c r="I522" s="243">
        <v>4</v>
      </c>
      <c r="O522" s="242" t="s">
        <v>59</v>
      </c>
      <c r="P522" s="242" t="s">
        <v>1032</v>
      </c>
      <c r="Q522" s="242">
        <v>4440</v>
      </c>
      <c r="R522" s="243">
        <v>1</v>
      </c>
    </row>
    <row r="523" spans="1:18">
      <c r="A523" s="244"/>
      <c r="B523" s="242" t="s">
        <v>1087</v>
      </c>
      <c r="C523" s="245"/>
      <c r="D523" s="243">
        <v>9</v>
      </c>
      <c r="F523" s="242" t="s">
        <v>482</v>
      </c>
      <c r="G523" s="242" t="s">
        <v>1171</v>
      </c>
      <c r="H523" s="242">
        <v>3053</v>
      </c>
      <c r="I523" s="243">
        <v>1</v>
      </c>
      <c r="O523" s="244"/>
      <c r="P523" s="244"/>
      <c r="Q523" s="246" t="s">
        <v>371</v>
      </c>
      <c r="R523" s="247">
        <v>1</v>
      </c>
    </row>
    <row r="524" spans="1:18">
      <c r="A524" s="242" t="s">
        <v>460</v>
      </c>
      <c r="B524" s="242" t="s">
        <v>1167</v>
      </c>
      <c r="C524" s="242">
        <v>691</v>
      </c>
      <c r="D524" s="243">
        <v>5</v>
      </c>
      <c r="F524" s="244"/>
      <c r="G524" s="244"/>
      <c r="H524" s="246">
        <v>3288</v>
      </c>
      <c r="I524" s="247">
        <v>1</v>
      </c>
      <c r="O524" s="244"/>
      <c r="P524" s="244"/>
      <c r="Q524" s="246" t="s">
        <v>779</v>
      </c>
      <c r="R524" s="247">
        <v>4</v>
      </c>
    </row>
    <row r="525" spans="1:18">
      <c r="A525" s="244"/>
      <c r="B525" s="242" t="s">
        <v>1089</v>
      </c>
      <c r="C525" s="245"/>
      <c r="D525" s="243">
        <v>5</v>
      </c>
      <c r="F525" s="244"/>
      <c r="G525" s="242" t="s">
        <v>1173</v>
      </c>
      <c r="H525" s="245"/>
      <c r="I525" s="243">
        <v>2</v>
      </c>
      <c r="O525" s="244"/>
      <c r="P525" s="242" t="s">
        <v>1035</v>
      </c>
      <c r="Q525" s="245"/>
      <c r="R525" s="243">
        <v>6</v>
      </c>
    </row>
    <row r="526" spans="1:18">
      <c r="A526" s="242" t="s">
        <v>246</v>
      </c>
      <c r="B526" s="242" t="s">
        <v>1090</v>
      </c>
      <c r="C526" s="242" t="s">
        <v>175</v>
      </c>
      <c r="D526" s="243">
        <v>1</v>
      </c>
      <c r="F526" s="242" t="s">
        <v>484</v>
      </c>
      <c r="G526" s="242" t="s">
        <v>1174</v>
      </c>
      <c r="H526" s="242">
        <v>3027</v>
      </c>
      <c r="I526" s="243">
        <v>1</v>
      </c>
      <c r="O526" s="242" t="s">
        <v>130</v>
      </c>
      <c r="P526" s="242" t="s">
        <v>1036</v>
      </c>
      <c r="Q526" s="242">
        <v>2478</v>
      </c>
      <c r="R526" s="243">
        <v>1</v>
      </c>
    </row>
    <row r="527" spans="1:18">
      <c r="A527" s="244"/>
      <c r="B527" s="242" t="s">
        <v>1091</v>
      </c>
      <c r="C527" s="245"/>
      <c r="D527" s="243">
        <v>1</v>
      </c>
      <c r="F527" s="244"/>
      <c r="G527" s="244"/>
      <c r="H527" s="246">
        <v>3053</v>
      </c>
      <c r="I527" s="247">
        <v>1</v>
      </c>
      <c r="O527" s="244"/>
      <c r="P527" s="244"/>
      <c r="Q527" s="246">
        <v>2565</v>
      </c>
      <c r="R527" s="247">
        <v>1</v>
      </c>
    </row>
    <row r="528" spans="1:18">
      <c r="A528" s="242" t="s">
        <v>1010</v>
      </c>
      <c r="B528" s="242" t="s">
        <v>1169</v>
      </c>
      <c r="C528" s="242" t="s">
        <v>1000</v>
      </c>
      <c r="D528" s="243">
        <v>10</v>
      </c>
      <c r="F528" s="244"/>
      <c r="G528" s="244"/>
      <c r="H528" s="246">
        <v>3288</v>
      </c>
      <c r="I528" s="247">
        <v>1</v>
      </c>
      <c r="O528" s="244"/>
      <c r="P528" s="244"/>
      <c r="Q528" s="246">
        <v>2702</v>
      </c>
      <c r="R528" s="247">
        <v>1</v>
      </c>
    </row>
    <row r="529" spans="1:18">
      <c r="A529" s="244"/>
      <c r="B529" s="242" t="s">
        <v>1092</v>
      </c>
      <c r="C529" s="245"/>
      <c r="D529" s="243">
        <v>10</v>
      </c>
      <c r="F529" s="244"/>
      <c r="G529" s="242" t="s">
        <v>1175</v>
      </c>
      <c r="H529" s="245"/>
      <c r="I529" s="243">
        <v>3</v>
      </c>
      <c r="O529" s="244"/>
      <c r="P529" s="244"/>
      <c r="Q529" s="246">
        <v>2759</v>
      </c>
      <c r="R529" s="247">
        <v>1</v>
      </c>
    </row>
    <row r="530" spans="1:18">
      <c r="A530" s="242" t="s">
        <v>217</v>
      </c>
      <c r="B530" s="242" t="s">
        <v>1484</v>
      </c>
      <c r="C530" s="245"/>
      <c r="D530" s="243">
        <v>28</v>
      </c>
      <c r="F530" s="242" t="s">
        <v>390</v>
      </c>
      <c r="G530" s="242" t="s">
        <v>1177</v>
      </c>
      <c r="H530" s="242" t="s">
        <v>802</v>
      </c>
      <c r="I530" s="243">
        <v>1</v>
      </c>
      <c r="O530" s="244"/>
      <c r="P530" s="244"/>
      <c r="Q530" s="246">
        <v>4432</v>
      </c>
      <c r="R530" s="247">
        <v>1</v>
      </c>
    </row>
    <row r="531" spans="1:18">
      <c r="A531" s="242" t="s">
        <v>243</v>
      </c>
      <c r="B531" s="242" t="s">
        <v>1172</v>
      </c>
      <c r="C531" s="242" t="s">
        <v>623</v>
      </c>
      <c r="D531" s="243">
        <v>25</v>
      </c>
      <c r="F531" s="244"/>
      <c r="G531" s="242" t="s">
        <v>1180</v>
      </c>
      <c r="H531" s="245"/>
      <c r="I531" s="243">
        <v>1</v>
      </c>
      <c r="O531" s="244"/>
      <c r="P531" s="244"/>
      <c r="Q531" s="246" t="s">
        <v>371</v>
      </c>
      <c r="R531" s="247">
        <v>3</v>
      </c>
    </row>
    <row r="532" spans="1:18">
      <c r="A532" s="244"/>
      <c r="B532" s="244"/>
      <c r="C532" s="246" t="s">
        <v>1000</v>
      </c>
      <c r="D532" s="247">
        <v>25</v>
      </c>
      <c r="F532" s="242" t="s">
        <v>266</v>
      </c>
      <c r="G532" s="242" t="s">
        <v>1181</v>
      </c>
      <c r="H532" s="242">
        <v>4403</v>
      </c>
      <c r="I532" s="243">
        <v>1</v>
      </c>
      <c r="O532" s="244"/>
      <c r="P532" s="244"/>
      <c r="Q532" s="246" t="s">
        <v>779</v>
      </c>
      <c r="R532" s="247">
        <v>4</v>
      </c>
    </row>
    <row r="533" spans="1:18">
      <c r="A533" s="244"/>
      <c r="B533" s="242" t="s">
        <v>1094</v>
      </c>
      <c r="C533" s="245"/>
      <c r="D533" s="243">
        <v>50</v>
      </c>
      <c r="F533" s="244"/>
      <c r="G533" s="242" t="s">
        <v>1182</v>
      </c>
      <c r="H533" s="245"/>
      <c r="I533" s="243">
        <v>1</v>
      </c>
      <c r="O533" s="244"/>
      <c r="P533" s="244"/>
      <c r="Q533" s="246" t="s">
        <v>843</v>
      </c>
      <c r="R533" s="247">
        <v>1</v>
      </c>
    </row>
    <row r="534" spans="1:18">
      <c r="A534" s="242" t="s">
        <v>454</v>
      </c>
      <c r="B534" s="242" t="s">
        <v>1096</v>
      </c>
      <c r="C534" s="242">
        <v>691</v>
      </c>
      <c r="D534" s="243">
        <v>1</v>
      </c>
      <c r="F534" s="242" t="s">
        <v>498</v>
      </c>
      <c r="G534" s="242" t="s">
        <v>1183</v>
      </c>
      <c r="H534" s="242">
        <v>2952</v>
      </c>
      <c r="I534" s="243">
        <v>1</v>
      </c>
      <c r="O534" s="244"/>
      <c r="P534" s="244"/>
      <c r="Q534" s="246" t="s">
        <v>581</v>
      </c>
      <c r="R534" s="247">
        <v>1</v>
      </c>
    </row>
    <row r="535" spans="1:18">
      <c r="A535" s="244"/>
      <c r="B535" s="242" t="s">
        <v>1097</v>
      </c>
      <c r="C535" s="245"/>
      <c r="D535" s="243">
        <v>1</v>
      </c>
      <c r="F535" s="244"/>
      <c r="G535" s="244"/>
      <c r="H535" s="246">
        <v>3010</v>
      </c>
      <c r="I535" s="247">
        <v>1</v>
      </c>
      <c r="O535" s="244"/>
      <c r="P535" s="242" t="s">
        <v>1037</v>
      </c>
      <c r="Q535" s="245"/>
      <c r="R535" s="243">
        <v>14</v>
      </c>
    </row>
    <row r="536" spans="1:18">
      <c r="A536" s="242" t="s">
        <v>133</v>
      </c>
      <c r="B536" s="242" t="s">
        <v>1176</v>
      </c>
      <c r="C536" s="242" t="s">
        <v>623</v>
      </c>
      <c r="D536" s="243">
        <v>15</v>
      </c>
      <c r="F536" s="244"/>
      <c r="G536" s="244"/>
      <c r="H536" s="246">
        <v>3063</v>
      </c>
      <c r="I536" s="247">
        <v>1</v>
      </c>
      <c r="O536" s="242" t="s">
        <v>324</v>
      </c>
      <c r="P536" s="242" t="s">
        <v>1038</v>
      </c>
      <c r="Q536" s="242" t="s">
        <v>371</v>
      </c>
      <c r="R536" s="243">
        <v>1</v>
      </c>
    </row>
    <row r="537" spans="1:18">
      <c r="A537" s="244"/>
      <c r="B537" s="244"/>
      <c r="C537" s="246" t="s">
        <v>310</v>
      </c>
      <c r="D537" s="247">
        <v>20</v>
      </c>
      <c r="F537" s="244"/>
      <c r="G537" s="244"/>
      <c r="H537" s="246">
        <v>4189</v>
      </c>
      <c r="I537" s="247">
        <v>1</v>
      </c>
      <c r="O537" s="244"/>
      <c r="P537" s="244"/>
      <c r="Q537" s="246" t="s">
        <v>779</v>
      </c>
      <c r="R537" s="247">
        <v>4</v>
      </c>
    </row>
    <row r="538" spans="1:18">
      <c r="A538" s="244"/>
      <c r="B538" s="244"/>
      <c r="C538" s="246" t="s">
        <v>123</v>
      </c>
      <c r="D538" s="247">
        <v>30</v>
      </c>
      <c r="F538" s="244"/>
      <c r="G538" s="242" t="s">
        <v>1185</v>
      </c>
      <c r="H538" s="245"/>
      <c r="I538" s="243">
        <v>4</v>
      </c>
      <c r="O538" s="244"/>
      <c r="P538" s="244"/>
      <c r="Q538" s="246" t="s">
        <v>581</v>
      </c>
      <c r="R538" s="247">
        <v>1</v>
      </c>
    </row>
    <row r="539" spans="1:18">
      <c r="A539" s="244"/>
      <c r="B539" s="244"/>
      <c r="C539" s="246" t="s">
        <v>1000</v>
      </c>
      <c r="D539" s="247">
        <v>15</v>
      </c>
      <c r="F539" s="242" t="s">
        <v>71</v>
      </c>
      <c r="G539" s="242" t="s">
        <v>1186</v>
      </c>
      <c r="H539" s="242">
        <v>2918</v>
      </c>
      <c r="I539" s="243">
        <v>1</v>
      </c>
      <c r="O539" s="244"/>
      <c r="P539" s="242" t="s">
        <v>1039</v>
      </c>
      <c r="Q539" s="245"/>
      <c r="R539" s="243">
        <v>6</v>
      </c>
    </row>
    <row r="540" spans="1:18">
      <c r="A540" s="244"/>
      <c r="B540" s="242" t="s">
        <v>1098</v>
      </c>
      <c r="C540" s="245"/>
      <c r="D540" s="243">
        <v>80</v>
      </c>
      <c r="F540" s="244"/>
      <c r="G540" s="244"/>
      <c r="H540" s="246">
        <v>4202</v>
      </c>
      <c r="I540" s="247">
        <v>1</v>
      </c>
      <c r="O540" s="242" t="s">
        <v>325</v>
      </c>
      <c r="P540" s="242" t="s">
        <v>1040</v>
      </c>
      <c r="Q540" s="242">
        <v>2918</v>
      </c>
      <c r="R540" s="243">
        <v>1</v>
      </c>
    </row>
    <row r="541" spans="1:18">
      <c r="A541" s="242" t="s">
        <v>131</v>
      </c>
      <c r="B541" s="242" t="s">
        <v>1184</v>
      </c>
      <c r="C541" s="242" t="s">
        <v>623</v>
      </c>
      <c r="D541" s="243">
        <v>15</v>
      </c>
      <c r="F541" s="244"/>
      <c r="G541" s="242" t="s">
        <v>1188</v>
      </c>
      <c r="H541" s="245"/>
      <c r="I541" s="243">
        <v>2</v>
      </c>
      <c r="O541" s="244"/>
      <c r="P541" s="244"/>
      <c r="Q541" s="246">
        <v>3183</v>
      </c>
      <c r="R541" s="247">
        <v>1</v>
      </c>
    </row>
    <row r="542" spans="1:18">
      <c r="A542" s="244"/>
      <c r="B542" s="244"/>
      <c r="C542" s="246" t="s">
        <v>310</v>
      </c>
      <c r="D542" s="247">
        <v>15</v>
      </c>
      <c r="F542" s="242" t="s">
        <v>389</v>
      </c>
      <c r="G542" s="242" t="s">
        <v>1189</v>
      </c>
      <c r="H542" s="242" t="s">
        <v>802</v>
      </c>
      <c r="I542" s="243">
        <v>1</v>
      </c>
      <c r="O542" s="244"/>
      <c r="P542" s="244"/>
      <c r="Q542" s="246" t="s">
        <v>371</v>
      </c>
      <c r="R542" s="247">
        <v>4</v>
      </c>
    </row>
    <row r="543" spans="1:18">
      <c r="A543" s="244"/>
      <c r="B543" s="244"/>
      <c r="C543" s="246" t="s">
        <v>123</v>
      </c>
      <c r="D543" s="247">
        <v>15</v>
      </c>
      <c r="F543" s="244"/>
      <c r="G543" s="242" t="s">
        <v>1191</v>
      </c>
      <c r="H543" s="245"/>
      <c r="I543" s="243">
        <v>1</v>
      </c>
      <c r="O543" s="244"/>
      <c r="P543" s="244"/>
      <c r="Q543" s="246" t="s">
        <v>779</v>
      </c>
      <c r="R543" s="247">
        <v>4</v>
      </c>
    </row>
    <row r="544" spans="1:18">
      <c r="A544" s="244"/>
      <c r="B544" s="244"/>
      <c r="C544" s="246" t="s">
        <v>1000</v>
      </c>
      <c r="D544" s="247">
        <v>15</v>
      </c>
      <c r="F544" s="242" t="s">
        <v>488</v>
      </c>
      <c r="G544" s="242" t="s">
        <v>1193</v>
      </c>
      <c r="H544" s="242">
        <v>3053</v>
      </c>
      <c r="I544" s="243">
        <v>1</v>
      </c>
      <c r="O544" s="244"/>
      <c r="P544" s="244"/>
      <c r="Q544" s="246" t="s">
        <v>843</v>
      </c>
      <c r="R544" s="247">
        <v>1</v>
      </c>
    </row>
    <row r="545" spans="1:18">
      <c r="A545" s="244"/>
      <c r="B545" s="242" t="s">
        <v>1100</v>
      </c>
      <c r="C545" s="245"/>
      <c r="D545" s="243">
        <v>60</v>
      </c>
      <c r="F545" s="244"/>
      <c r="G545" s="242" t="s">
        <v>1195</v>
      </c>
      <c r="H545" s="245"/>
      <c r="I545" s="243">
        <v>1</v>
      </c>
      <c r="O545" s="244"/>
      <c r="P545" s="244"/>
      <c r="Q545" s="246" t="s">
        <v>581</v>
      </c>
      <c r="R545" s="247">
        <v>1</v>
      </c>
    </row>
    <row r="546" spans="1:18">
      <c r="A546" s="242" t="s">
        <v>176</v>
      </c>
      <c r="B546" s="242" t="s">
        <v>1187</v>
      </c>
      <c r="C546" s="242" t="s">
        <v>175</v>
      </c>
      <c r="D546" s="243">
        <v>5</v>
      </c>
      <c r="F546" s="242" t="s">
        <v>485</v>
      </c>
      <c r="G546" s="242" t="s">
        <v>1198</v>
      </c>
      <c r="H546" s="242">
        <v>3053</v>
      </c>
      <c r="I546" s="243">
        <v>1</v>
      </c>
      <c r="O546" s="244"/>
      <c r="P546" s="242" t="s">
        <v>1044</v>
      </c>
      <c r="Q546" s="245"/>
      <c r="R546" s="243">
        <v>12</v>
      </c>
    </row>
    <row r="547" spans="1:18">
      <c r="A547" s="244"/>
      <c r="B547" s="244"/>
      <c r="C547" s="246" t="s">
        <v>9648</v>
      </c>
      <c r="D547" s="247">
        <v>3</v>
      </c>
      <c r="F547" s="244"/>
      <c r="G547" s="242" t="s">
        <v>1200</v>
      </c>
      <c r="H547" s="245"/>
      <c r="I547" s="243">
        <v>1</v>
      </c>
      <c r="O547" s="242" t="s">
        <v>597</v>
      </c>
      <c r="P547" s="242" t="s">
        <v>1045</v>
      </c>
      <c r="Q547" s="242" t="s">
        <v>371</v>
      </c>
      <c r="R547" s="243">
        <v>2</v>
      </c>
    </row>
    <row r="548" spans="1:18">
      <c r="A548" s="244"/>
      <c r="B548" s="242" t="s">
        <v>1101</v>
      </c>
      <c r="C548" s="245"/>
      <c r="D548" s="243">
        <v>8</v>
      </c>
      <c r="F548" s="242" t="s">
        <v>469</v>
      </c>
      <c r="G548" s="242" t="s">
        <v>1201</v>
      </c>
      <c r="H548" s="242">
        <v>3027</v>
      </c>
      <c r="I548" s="243">
        <v>1</v>
      </c>
      <c r="O548" s="244"/>
      <c r="P548" s="244"/>
      <c r="Q548" s="246" t="s">
        <v>779</v>
      </c>
      <c r="R548" s="247">
        <v>4</v>
      </c>
    </row>
    <row r="549" spans="1:18">
      <c r="A549" s="242" t="s">
        <v>51</v>
      </c>
      <c r="B549" s="242" t="s">
        <v>1190</v>
      </c>
      <c r="C549" s="242" t="s">
        <v>175</v>
      </c>
      <c r="D549" s="243">
        <v>43</v>
      </c>
      <c r="F549" s="244"/>
      <c r="G549" s="242" t="s">
        <v>1202</v>
      </c>
      <c r="H549" s="245"/>
      <c r="I549" s="243">
        <v>1</v>
      </c>
      <c r="O549" s="244"/>
      <c r="P549" s="244"/>
      <c r="Q549" s="246" t="s">
        <v>843</v>
      </c>
      <c r="R549" s="247">
        <v>1</v>
      </c>
    </row>
    <row r="550" spans="1:18">
      <c r="A550" s="244"/>
      <c r="B550" s="242" t="s">
        <v>1192</v>
      </c>
      <c r="C550" s="245"/>
      <c r="D550" s="243">
        <v>43</v>
      </c>
      <c r="F550" s="242" t="s">
        <v>96</v>
      </c>
      <c r="G550" s="242" t="s">
        <v>1203</v>
      </c>
      <c r="H550" s="242">
        <v>4321</v>
      </c>
      <c r="I550" s="243">
        <v>1</v>
      </c>
      <c r="O550" s="244"/>
      <c r="P550" s="244"/>
      <c r="Q550" s="246" t="s">
        <v>581</v>
      </c>
      <c r="R550" s="247">
        <v>1</v>
      </c>
    </row>
    <row r="551" spans="1:18">
      <c r="A551" s="242" t="s">
        <v>458</v>
      </c>
      <c r="B551" s="242" t="s">
        <v>1194</v>
      </c>
      <c r="C551" s="242">
        <v>691</v>
      </c>
      <c r="D551" s="243">
        <v>5</v>
      </c>
      <c r="F551" s="244"/>
      <c r="G551" s="242" t="s">
        <v>1205</v>
      </c>
      <c r="H551" s="245"/>
      <c r="I551" s="243">
        <v>1</v>
      </c>
      <c r="O551" s="244"/>
      <c r="P551" s="242" t="s">
        <v>1046</v>
      </c>
      <c r="Q551" s="245"/>
      <c r="R551" s="243">
        <v>8</v>
      </c>
    </row>
    <row r="552" spans="1:18">
      <c r="A552" s="244"/>
      <c r="B552" s="242" t="s">
        <v>1196</v>
      </c>
      <c r="C552" s="245"/>
      <c r="D552" s="243">
        <v>5</v>
      </c>
      <c r="F552" s="242" t="s">
        <v>898</v>
      </c>
      <c r="G552" s="242" t="s">
        <v>1207</v>
      </c>
      <c r="H552" s="242">
        <v>2656</v>
      </c>
      <c r="I552" s="243">
        <v>1</v>
      </c>
      <c r="O552" s="242" t="s">
        <v>250</v>
      </c>
      <c r="P552" s="242" t="s">
        <v>1047</v>
      </c>
      <c r="Q552" s="242">
        <v>4412</v>
      </c>
      <c r="R552" s="243">
        <v>2</v>
      </c>
    </row>
    <row r="553" spans="1:18">
      <c r="A553" s="242" t="s">
        <v>129</v>
      </c>
      <c r="B553" s="242" t="s">
        <v>1199</v>
      </c>
      <c r="C553" s="242" t="s">
        <v>623</v>
      </c>
      <c r="D553" s="243">
        <v>24</v>
      </c>
      <c r="F553" s="244"/>
      <c r="G553" s="242" t="s">
        <v>1210</v>
      </c>
      <c r="H553" s="245"/>
      <c r="I553" s="243">
        <v>1</v>
      </c>
      <c r="O553" s="244"/>
      <c r="P553" s="244"/>
      <c r="Q553" s="246" t="s">
        <v>843</v>
      </c>
      <c r="R553" s="247">
        <v>2</v>
      </c>
    </row>
    <row r="554" spans="1:18">
      <c r="A554" s="244"/>
      <c r="B554" s="244"/>
      <c r="C554" s="246" t="s">
        <v>310</v>
      </c>
      <c r="D554" s="247">
        <v>12</v>
      </c>
      <c r="F554" s="242" t="s">
        <v>139</v>
      </c>
      <c r="G554" s="242" t="s">
        <v>1211</v>
      </c>
      <c r="H554" s="242">
        <v>4351</v>
      </c>
      <c r="I554" s="243">
        <v>1</v>
      </c>
      <c r="O554" s="244"/>
      <c r="P554" s="242" t="s">
        <v>1048</v>
      </c>
      <c r="Q554" s="245"/>
      <c r="R554" s="243">
        <v>4</v>
      </c>
    </row>
    <row r="555" spans="1:18">
      <c r="A555" s="244"/>
      <c r="B555" s="244"/>
      <c r="C555" s="246" t="s">
        <v>123</v>
      </c>
      <c r="D555" s="247">
        <v>12</v>
      </c>
      <c r="F555" s="244"/>
      <c r="G555" s="242" t="s">
        <v>1212</v>
      </c>
      <c r="H555" s="245"/>
      <c r="I555" s="243">
        <v>1</v>
      </c>
      <c r="O555" s="242" t="s">
        <v>605</v>
      </c>
      <c r="P555" s="242" t="s">
        <v>1049</v>
      </c>
      <c r="Q555" s="242" t="s">
        <v>963</v>
      </c>
      <c r="R555" s="243">
        <v>1</v>
      </c>
    </row>
    <row r="556" spans="1:18">
      <c r="A556" s="244"/>
      <c r="B556" s="244"/>
      <c r="C556" s="246" t="s">
        <v>1000</v>
      </c>
      <c r="D556" s="247">
        <v>24</v>
      </c>
      <c r="F556" s="242" t="s">
        <v>264</v>
      </c>
      <c r="G556" s="242" t="s">
        <v>1214</v>
      </c>
      <c r="H556" s="242">
        <v>2963</v>
      </c>
      <c r="I556" s="243">
        <v>1</v>
      </c>
      <c r="O556" s="244"/>
      <c r="P556" s="244"/>
      <c r="Q556" s="246" t="s">
        <v>779</v>
      </c>
      <c r="R556" s="247">
        <v>4</v>
      </c>
    </row>
    <row r="557" spans="1:18">
      <c r="A557" s="244"/>
      <c r="B557" s="242" t="s">
        <v>1204</v>
      </c>
      <c r="C557" s="245"/>
      <c r="D557" s="243">
        <v>72</v>
      </c>
      <c r="F557" s="244"/>
      <c r="G557" s="244"/>
      <c r="H557" s="246">
        <v>4094</v>
      </c>
      <c r="I557" s="247">
        <v>1</v>
      </c>
      <c r="O557" s="244"/>
      <c r="P557" s="244"/>
      <c r="Q557" s="246" t="s">
        <v>843</v>
      </c>
      <c r="R557" s="247">
        <v>1</v>
      </c>
    </row>
    <row r="558" spans="1:18">
      <c r="A558" s="242" t="s">
        <v>1028</v>
      </c>
      <c r="B558" s="242" t="s">
        <v>1206</v>
      </c>
      <c r="C558" s="242" t="s">
        <v>1000</v>
      </c>
      <c r="D558" s="243">
        <v>10</v>
      </c>
      <c r="F558" s="244"/>
      <c r="G558" s="242" t="s">
        <v>1216</v>
      </c>
      <c r="H558" s="245"/>
      <c r="I558" s="243">
        <v>2</v>
      </c>
      <c r="O558" s="244"/>
      <c r="P558" s="244"/>
      <c r="Q558" s="246" t="s">
        <v>581</v>
      </c>
      <c r="R558" s="247">
        <v>1</v>
      </c>
    </row>
    <row r="559" spans="1:18">
      <c r="A559" s="244"/>
      <c r="B559" s="242" t="s">
        <v>1208</v>
      </c>
      <c r="C559" s="245"/>
      <c r="D559" s="243">
        <v>10</v>
      </c>
      <c r="F559" s="242" t="s">
        <v>542</v>
      </c>
      <c r="G559" s="242" t="s">
        <v>1217</v>
      </c>
      <c r="H559" s="242">
        <v>2963</v>
      </c>
      <c r="I559" s="243">
        <v>1</v>
      </c>
      <c r="O559" s="244"/>
      <c r="P559" s="242" t="s">
        <v>1053</v>
      </c>
      <c r="Q559" s="245"/>
      <c r="R559" s="243">
        <v>7</v>
      </c>
    </row>
    <row r="560" spans="1:18">
      <c r="A560" s="242" t="s">
        <v>1029</v>
      </c>
      <c r="B560" s="242" t="s">
        <v>1105</v>
      </c>
      <c r="C560" s="242" t="s">
        <v>1000</v>
      </c>
      <c r="D560" s="243">
        <v>10</v>
      </c>
      <c r="F560" s="244"/>
      <c r="G560" s="242" t="s">
        <v>1219</v>
      </c>
      <c r="H560" s="245"/>
      <c r="I560" s="243">
        <v>1</v>
      </c>
      <c r="O560" s="242" t="s">
        <v>728</v>
      </c>
      <c r="P560" s="242" t="s">
        <v>1054</v>
      </c>
      <c r="Q560" s="242">
        <v>2689</v>
      </c>
      <c r="R560" s="243">
        <v>1</v>
      </c>
    </row>
    <row r="561" spans="1:18">
      <c r="A561" s="244"/>
      <c r="B561" s="242" t="s">
        <v>1106</v>
      </c>
      <c r="C561" s="245"/>
      <c r="D561" s="243">
        <v>10</v>
      </c>
      <c r="F561" s="242" t="s">
        <v>532</v>
      </c>
      <c r="G561" s="242" t="s">
        <v>1221</v>
      </c>
      <c r="H561" s="242">
        <v>2963</v>
      </c>
      <c r="I561" s="243">
        <v>1</v>
      </c>
      <c r="O561" s="244"/>
      <c r="P561" s="242" t="s">
        <v>1056</v>
      </c>
      <c r="Q561" s="245"/>
      <c r="R561" s="243">
        <v>1</v>
      </c>
    </row>
    <row r="562" spans="1:18">
      <c r="A562" s="242" t="s">
        <v>126</v>
      </c>
      <c r="B562" s="242" t="s">
        <v>1213</v>
      </c>
      <c r="C562" s="242" t="s">
        <v>623</v>
      </c>
      <c r="D562" s="243">
        <v>50</v>
      </c>
      <c r="F562" s="244"/>
      <c r="G562" s="242" t="s">
        <v>1222</v>
      </c>
      <c r="H562" s="245"/>
      <c r="I562" s="243">
        <v>1</v>
      </c>
      <c r="O562" s="242" t="s">
        <v>1057</v>
      </c>
      <c r="P562" s="242" t="s">
        <v>2729</v>
      </c>
      <c r="Q562" s="245"/>
      <c r="R562" s="243">
        <v>1</v>
      </c>
    </row>
    <row r="563" spans="1:18">
      <c r="A563" s="244"/>
      <c r="B563" s="244"/>
      <c r="C563" s="246" t="s">
        <v>310</v>
      </c>
      <c r="D563" s="247">
        <v>40</v>
      </c>
      <c r="F563" s="242" t="s">
        <v>541</v>
      </c>
      <c r="G563" s="242" t="s">
        <v>1224</v>
      </c>
      <c r="H563" s="242">
        <v>2963</v>
      </c>
      <c r="I563" s="243">
        <v>1</v>
      </c>
      <c r="O563" s="242" t="s">
        <v>245</v>
      </c>
      <c r="P563" s="242" t="s">
        <v>1059</v>
      </c>
      <c r="Q563" s="242">
        <v>2428</v>
      </c>
      <c r="R563" s="243">
        <v>1</v>
      </c>
    </row>
    <row r="564" spans="1:18">
      <c r="A564" s="244"/>
      <c r="B564" s="244"/>
      <c r="C564" s="246" t="s">
        <v>123</v>
      </c>
      <c r="D564" s="247">
        <v>60</v>
      </c>
      <c r="F564" s="244"/>
      <c r="G564" s="242" t="s">
        <v>1226</v>
      </c>
      <c r="H564" s="245"/>
      <c r="I564" s="243">
        <v>1</v>
      </c>
      <c r="O564" s="244"/>
      <c r="P564" s="244"/>
      <c r="Q564" s="246">
        <v>2602</v>
      </c>
      <c r="R564" s="247">
        <v>1</v>
      </c>
    </row>
    <row r="565" spans="1:18">
      <c r="A565" s="244"/>
      <c r="B565" s="244"/>
      <c r="C565" s="246" t="s">
        <v>1000</v>
      </c>
      <c r="D565" s="247">
        <v>60</v>
      </c>
      <c r="F565" s="242" t="s">
        <v>534</v>
      </c>
      <c r="G565" s="242" t="s">
        <v>1228</v>
      </c>
      <c r="H565" s="242">
        <v>2963</v>
      </c>
      <c r="I565" s="243">
        <v>1</v>
      </c>
      <c r="O565" s="244"/>
      <c r="P565" s="244"/>
      <c r="Q565" s="246">
        <v>2689</v>
      </c>
      <c r="R565" s="247">
        <v>1</v>
      </c>
    </row>
    <row r="566" spans="1:18">
      <c r="A566" s="244"/>
      <c r="B566" s="242" t="s">
        <v>1218</v>
      </c>
      <c r="C566" s="245"/>
      <c r="D566" s="243">
        <v>210</v>
      </c>
      <c r="F566" s="244"/>
      <c r="G566" s="242" t="s">
        <v>1229</v>
      </c>
      <c r="H566" s="245"/>
      <c r="I566" s="243">
        <v>1</v>
      </c>
      <c r="O566" s="244"/>
      <c r="P566" s="244"/>
      <c r="Q566" s="246">
        <v>2699</v>
      </c>
      <c r="R566" s="247">
        <v>1</v>
      </c>
    </row>
    <row r="567" spans="1:18">
      <c r="A567" s="242" t="s">
        <v>316</v>
      </c>
      <c r="B567" s="242" t="s">
        <v>1220</v>
      </c>
      <c r="C567" s="242" t="s">
        <v>310</v>
      </c>
      <c r="D567" s="243">
        <v>4</v>
      </c>
      <c r="F567" s="242" t="s">
        <v>535</v>
      </c>
      <c r="G567" s="242" t="s">
        <v>1230</v>
      </c>
      <c r="H567" s="242">
        <v>2963</v>
      </c>
      <c r="I567" s="243">
        <v>1</v>
      </c>
      <c r="O567" s="244"/>
      <c r="P567" s="244"/>
      <c r="Q567" s="246">
        <v>2728</v>
      </c>
      <c r="R567" s="247">
        <v>1</v>
      </c>
    </row>
    <row r="568" spans="1:18">
      <c r="A568" s="244"/>
      <c r="B568" s="244"/>
      <c r="C568" s="246" t="s">
        <v>1000</v>
      </c>
      <c r="D568" s="247">
        <v>3</v>
      </c>
      <c r="F568" s="244"/>
      <c r="G568" s="242" t="s">
        <v>1231</v>
      </c>
      <c r="H568" s="245"/>
      <c r="I568" s="243">
        <v>1</v>
      </c>
      <c r="O568" s="244"/>
      <c r="P568" s="244"/>
      <c r="Q568" s="246">
        <v>2851</v>
      </c>
      <c r="R568" s="247">
        <v>1</v>
      </c>
    </row>
    <row r="569" spans="1:18">
      <c r="A569" s="244"/>
      <c r="B569" s="242" t="s">
        <v>1223</v>
      </c>
      <c r="C569" s="245"/>
      <c r="D569" s="243">
        <v>7</v>
      </c>
      <c r="F569" s="242" t="s">
        <v>1232</v>
      </c>
      <c r="G569" s="242" t="s">
        <v>1233</v>
      </c>
      <c r="H569" s="242">
        <v>4095</v>
      </c>
      <c r="I569" s="243">
        <v>1</v>
      </c>
      <c r="O569" s="244"/>
      <c r="P569" s="244"/>
      <c r="Q569" s="246">
        <v>3102</v>
      </c>
      <c r="R569" s="247">
        <v>1</v>
      </c>
    </row>
    <row r="570" spans="1:18">
      <c r="A570" s="242" t="s">
        <v>183</v>
      </c>
      <c r="B570" s="242" t="s">
        <v>9645</v>
      </c>
      <c r="C570" s="242" t="s">
        <v>175</v>
      </c>
      <c r="D570" s="243">
        <v>2</v>
      </c>
      <c r="F570" s="244"/>
      <c r="G570" s="242" t="s">
        <v>1235</v>
      </c>
      <c r="H570" s="245"/>
      <c r="I570" s="243">
        <v>1</v>
      </c>
      <c r="O570" s="244"/>
      <c r="P570" s="244"/>
      <c r="Q570" s="246">
        <v>4022</v>
      </c>
      <c r="R570" s="247">
        <v>1</v>
      </c>
    </row>
    <row r="571" spans="1:18">
      <c r="A571" s="244"/>
      <c r="B571" s="244"/>
      <c r="C571" s="246" t="s">
        <v>1197</v>
      </c>
      <c r="D571" s="247">
        <v>4</v>
      </c>
      <c r="F571" s="242" t="s">
        <v>1236</v>
      </c>
      <c r="G571" s="242" t="s">
        <v>1237</v>
      </c>
      <c r="H571" s="242">
        <v>2725</v>
      </c>
      <c r="I571" s="243">
        <v>1</v>
      </c>
      <c r="O571" s="244"/>
      <c r="P571" s="244"/>
      <c r="Q571" s="246">
        <v>4130</v>
      </c>
      <c r="R571" s="247">
        <v>1</v>
      </c>
    </row>
    <row r="572" spans="1:18">
      <c r="A572" s="244"/>
      <c r="B572" s="244"/>
      <c r="C572" s="246" t="s">
        <v>409</v>
      </c>
      <c r="D572" s="247">
        <v>4</v>
      </c>
      <c r="F572" s="244"/>
      <c r="G572" s="244"/>
      <c r="H572" s="246">
        <v>2749</v>
      </c>
      <c r="I572" s="247">
        <v>1</v>
      </c>
      <c r="O572" s="244"/>
      <c r="P572" s="244"/>
      <c r="Q572" s="246">
        <v>4396</v>
      </c>
      <c r="R572" s="247">
        <v>1</v>
      </c>
    </row>
    <row r="573" spans="1:18">
      <c r="A573" s="244"/>
      <c r="B573" s="244"/>
      <c r="C573" s="246" t="s">
        <v>351</v>
      </c>
      <c r="D573" s="247">
        <v>4</v>
      </c>
      <c r="F573" s="244"/>
      <c r="G573" s="242" t="s">
        <v>1238</v>
      </c>
      <c r="H573" s="245"/>
      <c r="I573" s="243">
        <v>2</v>
      </c>
      <c r="O573" s="244"/>
      <c r="P573" s="244"/>
      <c r="Q573" s="246">
        <v>4410</v>
      </c>
      <c r="R573" s="247">
        <v>1</v>
      </c>
    </row>
    <row r="574" spans="1:18">
      <c r="A574" s="244"/>
      <c r="B574" s="244"/>
      <c r="C574" s="246" t="s">
        <v>1407</v>
      </c>
      <c r="D574" s="247">
        <v>5</v>
      </c>
      <c r="F574" s="242" t="s">
        <v>9648</v>
      </c>
      <c r="G574" s="245"/>
      <c r="H574" s="245"/>
      <c r="I574" s="243"/>
      <c r="O574" s="244"/>
      <c r="P574" s="244"/>
      <c r="Q574" s="246" t="s">
        <v>843</v>
      </c>
      <c r="R574" s="247">
        <v>1</v>
      </c>
    </row>
    <row r="575" spans="1:18">
      <c r="A575" s="244"/>
      <c r="B575" s="244"/>
      <c r="C575" s="246" t="s">
        <v>1099</v>
      </c>
      <c r="D575" s="247">
        <v>4</v>
      </c>
      <c r="F575" s="248" t="s">
        <v>1240</v>
      </c>
      <c r="G575" s="249"/>
      <c r="H575" s="249"/>
      <c r="I575" s="250">
        <v>2878</v>
      </c>
      <c r="O575" s="244"/>
      <c r="P575" s="242" t="s">
        <v>1063</v>
      </c>
      <c r="Q575" s="245"/>
      <c r="R575" s="243">
        <v>12</v>
      </c>
    </row>
    <row r="576" spans="1:18">
      <c r="A576" s="244"/>
      <c r="B576" s="244"/>
      <c r="C576" s="246" t="s">
        <v>1068</v>
      </c>
      <c r="D576" s="247">
        <v>4</v>
      </c>
      <c r="O576" s="242" t="s">
        <v>190</v>
      </c>
      <c r="P576" s="242" t="s">
        <v>1064</v>
      </c>
      <c r="Q576" s="242">
        <v>2594</v>
      </c>
      <c r="R576" s="243">
        <v>1</v>
      </c>
    </row>
    <row r="577" spans="1:18">
      <c r="A577" s="244"/>
      <c r="B577" s="244"/>
      <c r="C577" s="246" t="s">
        <v>875</v>
      </c>
      <c r="D577" s="247">
        <v>5</v>
      </c>
      <c r="O577" s="244"/>
      <c r="P577" s="244"/>
      <c r="Q577" s="246">
        <v>4433</v>
      </c>
      <c r="R577" s="247">
        <v>1</v>
      </c>
    </row>
    <row r="578" spans="1:18">
      <c r="A578" s="244"/>
      <c r="B578" s="244"/>
      <c r="C578" s="246" t="s">
        <v>668</v>
      </c>
      <c r="D578" s="247">
        <v>4</v>
      </c>
      <c r="O578" s="244"/>
      <c r="P578" s="242" t="s">
        <v>1065</v>
      </c>
      <c r="Q578" s="245"/>
      <c r="R578" s="243">
        <v>2</v>
      </c>
    </row>
    <row r="579" spans="1:18">
      <c r="A579" s="244"/>
      <c r="B579" s="244"/>
      <c r="C579" s="246" t="s">
        <v>526</v>
      </c>
      <c r="D579" s="247">
        <v>4</v>
      </c>
      <c r="O579" s="242" t="s">
        <v>643</v>
      </c>
      <c r="P579" s="242" t="s">
        <v>1066</v>
      </c>
      <c r="Q579" s="242">
        <v>2716</v>
      </c>
      <c r="R579" s="243">
        <v>1</v>
      </c>
    </row>
    <row r="580" spans="1:18">
      <c r="A580" s="244"/>
      <c r="B580" s="244"/>
      <c r="C580" s="246" t="s">
        <v>504</v>
      </c>
      <c r="D580" s="247">
        <v>4</v>
      </c>
      <c r="O580" s="244"/>
      <c r="P580" s="244"/>
      <c r="Q580" s="246">
        <v>2770</v>
      </c>
      <c r="R580" s="247">
        <v>1</v>
      </c>
    </row>
    <row r="581" spans="1:18">
      <c r="A581" s="244"/>
      <c r="B581" s="244"/>
      <c r="C581" s="246" t="s">
        <v>982</v>
      </c>
      <c r="D581" s="247">
        <v>4</v>
      </c>
      <c r="O581" s="244"/>
      <c r="P581" s="242" t="s">
        <v>1070</v>
      </c>
      <c r="Q581" s="245"/>
      <c r="R581" s="243">
        <v>2</v>
      </c>
    </row>
    <row r="582" spans="1:18">
      <c r="A582" s="244"/>
      <c r="B582" s="244"/>
      <c r="C582" s="246" t="s">
        <v>305</v>
      </c>
      <c r="D582" s="247">
        <v>4</v>
      </c>
      <c r="O582" s="242" t="s">
        <v>998</v>
      </c>
      <c r="P582" s="242" t="s">
        <v>1072</v>
      </c>
      <c r="Q582" s="242">
        <v>2549</v>
      </c>
      <c r="R582" s="243">
        <v>1</v>
      </c>
    </row>
    <row r="583" spans="1:18">
      <c r="A583" s="244"/>
      <c r="B583" s="244"/>
      <c r="C583" s="246" t="s">
        <v>296</v>
      </c>
      <c r="D583" s="247">
        <v>1</v>
      </c>
      <c r="O583" s="244"/>
      <c r="P583" s="244"/>
      <c r="Q583" s="246">
        <v>2654</v>
      </c>
      <c r="R583" s="247">
        <v>1</v>
      </c>
    </row>
    <row r="584" spans="1:18">
      <c r="A584" s="244"/>
      <c r="B584" s="244"/>
      <c r="C584" s="246" t="s">
        <v>295</v>
      </c>
      <c r="D584" s="247">
        <v>3</v>
      </c>
      <c r="O584" s="244"/>
      <c r="P584" s="244"/>
      <c r="Q584" s="246">
        <v>2925</v>
      </c>
      <c r="R584" s="247">
        <v>1</v>
      </c>
    </row>
    <row r="585" spans="1:18">
      <c r="A585" s="244"/>
      <c r="B585" s="244"/>
      <c r="C585" s="246" t="s">
        <v>271</v>
      </c>
      <c r="D585" s="247">
        <v>3</v>
      </c>
      <c r="O585" s="244"/>
      <c r="P585" s="244"/>
      <c r="Q585" s="246">
        <v>2977</v>
      </c>
      <c r="R585" s="247">
        <v>1</v>
      </c>
    </row>
    <row r="586" spans="1:18">
      <c r="A586" s="244"/>
      <c r="B586" s="244"/>
      <c r="C586" s="246" t="s">
        <v>349</v>
      </c>
      <c r="D586" s="247">
        <v>4</v>
      </c>
      <c r="O586" s="244"/>
      <c r="P586" s="242" t="s">
        <v>1073</v>
      </c>
      <c r="Q586" s="245"/>
      <c r="R586" s="243">
        <v>4</v>
      </c>
    </row>
    <row r="587" spans="1:18">
      <c r="A587" s="244"/>
      <c r="B587" s="244"/>
      <c r="C587" s="246" t="s">
        <v>345</v>
      </c>
      <c r="D587" s="247">
        <v>1</v>
      </c>
      <c r="O587" s="242" t="s">
        <v>147</v>
      </c>
      <c r="P587" s="242" t="s">
        <v>1117</v>
      </c>
      <c r="Q587" s="242">
        <v>2613</v>
      </c>
      <c r="R587" s="243">
        <v>1</v>
      </c>
    </row>
    <row r="588" spans="1:18">
      <c r="A588" s="244"/>
      <c r="B588" s="244"/>
      <c r="C588" s="246" t="s">
        <v>1330</v>
      </c>
      <c r="D588" s="247">
        <v>4</v>
      </c>
      <c r="O588" s="244"/>
      <c r="P588" s="244"/>
      <c r="Q588" s="246">
        <v>2809</v>
      </c>
      <c r="R588" s="247">
        <v>1</v>
      </c>
    </row>
    <row r="589" spans="1:18">
      <c r="A589" s="244"/>
      <c r="B589" s="244"/>
      <c r="C589" s="246" t="s">
        <v>269</v>
      </c>
      <c r="D589" s="247">
        <v>3</v>
      </c>
      <c r="O589" s="244"/>
      <c r="P589" s="244"/>
      <c r="Q589" s="246">
        <v>2923</v>
      </c>
      <c r="R589" s="247">
        <v>1</v>
      </c>
    </row>
    <row r="590" spans="1:18">
      <c r="A590" s="244"/>
      <c r="B590" s="244"/>
      <c r="C590" s="246" t="s">
        <v>180</v>
      </c>
      <c r="D590" s="247">
        <v>4</v>
      </c>
      <c r="O590" s="244"/>
      <c r="P590" s="244"/>
      <c r="Q590" s="246">
        <v>2981</v>
      </c>
      <c r="R590" s="247">
        <v>1</v>
      </c>
    </row>
    <row r="591" spans="1:18">
      <c r="A591" s="244"/>
      <c r="B591" s="242" t="s">
        <v>1225</v>
      </c>
      <c r="C591" s="245"/>
      <c r="D591" s="243">
        <v>75</v>
      </c>
      <c r="O591" s="244"/>
      <c r="P591" s="244"/>
      <c r="Q591" s="246">
        <v>2984</v>
      </c>
      <c r="R591" s="247">
        <v>1</v>
      </c>
    </row>
    <row r="592" spans="1:18">
      <c r="A592" s="242" t="s">
        <v>100</v>
      </c>
      <c r="B592" s="242" t="s">
        <v>1227</v>
      </c>
      <c r="C592" s="242" t="s">
        <v>175</v>
      </c>
      <c r="D592" s="243">
        <v>1</v>
      </c>
      <c r="O592" s="244"/>
      <c r="P592" s="244"/>
      <c r="Q592" s="246">
        <v>4075</v>
      </c>
      <c r="R592" s="247">
        <v>1</v>
      </c>
    </row>
    <row r="593" spans="1:18">
      <c r="A593" s="244"/>
      <c r="B593" s="244"/>
      <c r="C593" s="246" t="s">
        <v>278</v>
      </c>
      <c r="D593" s="247">
        <v>4</v>
      </c>
      <c r="O593" s="244"/>
      <c r="P593" s="244"/>
      <c r="Q593" s="246">
        <v>4183</v>
      </c>
      <c r="R593" s="247">
        <v>1</v>
      </c>
    </row>
    <row r="594" spans="1:18">
      <c r="A594" s="244"/>
      <c r="B594" s="244"/>
      <c r="C594" s="246" t="s">
        <v>345</v>
      </c>
      <c r="D594" s="247">
        <v>2</v>
      </c>
      <c r="O594" s="244"/>
      <c r="P594" s="244"/>
      <c r="Q594" s="246" t="s">
        <v>1248</v>
      </c>
      <c r="R594" s="247">
        <v>1</v>
      </c>
    </row>
    <row r="595" spans="1:18">
      <c r="A595" s="244"/>
      <c r="B595" s="244"/>
      <c r="C595" s="246" t="s">
        <v>172</v>
      </c>
      <c r="D595" s="247">
        <v>1</v>
      </c>
      <c r="O595" s="244"/>
      <c r="P595" s="244"/>
      <c r="Q595" s="246" t="s">
        <v>443</v>
      </c>
      <c r="R595" s="247">
        <v>1</v>
      </c>
    </row>
    <row r="596" spans="1:18">
      <c r="A596" s="244"/>
      <c r="B596" s="244"/>
      <c r="C596" s="246" t="s">
        <v>97</v>
      </c>
      <c r="D596" s="247">
        <v>2</v>
      </c>
      <c r="O596" s="244"/>
      <c r="P596" s="244"/>
      <c r="Q596" s="246" t="s">
        <v>1251</v>
      </c>
      <c r="R596" s="247">
        <v>1</v>
      </c>
    </row>
    <row r="597" spans="1:18">
      <c r="A597" s="244"/>
      <c r="B597" s="242" t="s">
        <v>1234</v>
      </c>
      <c r="C597" s="245"/>
      <c r="D597" s="243">
        <v>10</v>
      </c>
      <c r="O597" s="244"/>
      <c r="P597" s="244"/>
      <c r="Q597" s="246" t="s">
        <v>1253</v>
      </c>
      <c r="R597" s="247">
        <v>2</v>
      </c>
    </row>
    <row r="598" spans="1:18">
      <c r="A598" s="242" t="s">
        <v>122</v>
      </c>
      <c r="B598" s="242" t="s">
        <v>1110</v>
      </c>
      <c r="C598" s="242" t="s">
        <v>235</v>
      </c>
      <c r="D598" s="243">
        <v>4</v>
      </c>
      <c r="O598" s="244"/>
      <c r="P598" s="244"/>
      <c r="Q598" s="246" t="s">
        <v>146</v>
      </c>
      <c r="R598" s="247">
        <v>1</v>
      </c>
    </row>
    <row r="599" spans="1:18">
      <c r="A599" s="244"/>
      <c r="B599" s="244"/>
      <c r="C599" s="246" t="s">
        <v>119</v>
      </c>
      <c r="D599" s="247">
        <v>4</v>
      </c>
      <c r="O599" s="244"/>
      <c r="P599" s="242" t="s">
        <v>1074</v>
      </c>
      <c r="Q599" s="245"/>
      <c r="R599" s="243">
        <v>13</v>
      </c>
    </row>
    <row r="600" spans="1:18">
      <c r="A600" s="244"/>
      <c r="B600" s="242" t="s">
        <v>1116</v>
      </c>
      <c r="C600" s="245"/>
      <c r="D600" s="243">
        <v>8</v>
      </c>
      <c r="O600" s="242" t="s">
        <v>64</v>
      </c>
      <c r="P600" s="242" t="s">
        <v>1120</v>
      </c>
      <c r="Q600" s="245"/>
      <c r="R600" s="243">
        <v>111</v>
      </c>
    </row>
    <row r="601" spans="1:18">
      <c r="A601" s="242" t="s">
        <v>633</v>
      </c>
      <c r="B601" s="242" t="s">
        <v>2827</v>
      </c>
      <c r="C601" s="245"/>
      <c r="D601" s="243">
        <v>12</v>
      </c>
      <c r="O601" s="242" t="s">
        <v>76</v>
      </c>
      <c r="P601" s="242" t="s">
        <v>1129</v>
      </c>
      <c r="Q601" s="245"/>
      <c r="R601" s="243">
        <v>132</v>
      </c>
    </row>
    <row r="602" spans="1:18">
      <c r="A602" s="242" t="s">
        <v>46</v>
      </c>
      <c r="B602" s="242" t="s">
        <v>2827</v>
      </c>
      <c r="C602" s="245"/>
      <c r="D602" s="243">
        <v>3</v>
      </c>
      <c r="O602" s="242" t="s">
        <v>1031</v>
      </c>
      <c r="P602" s="242" t="s">
        <v>1139</v>
      </c>
      <c r="Q602" s="245"/>
      <c r="R602" s="243">
        <v>7</v>
      </c>
    </row>
    <row r="603" spans="1:18">
      <c r="A603" s="242" t="s">
        <v>163</v>
      </c>
      <c r="B603" s="242" t="s">
        <v>1242</v>
      </c>
      <c r="C603" s="242">
        <v>98088035</v>
      </c>
      <c r="D603" s="243">
        <v>2</v>
      </c>
      <c r="O603" s="242" t="s">
        <v>459</v>
      </c>
      <c r="P603" s="242" t="s">
        <v>1079</v>
      </c>
      <c r="Q603" s="242">
        <v>3116</v>
      </c>
      <c r="R603" s="243">
        <v>1</v>
      </c>
    </row>
    <row r="604" spans="1:18">
      <c r="A604" s="244"/>
      <c r="B604" s="242" t="s">
        <v>1243</v>
      </c>
      <c r="C604" s="245"/>
      <c r="D604" s="243">
        <v>2</v>
      </c>
      <c r="O604" s="244"/>
      <c r="P604" s="242" t="s">
        <v>1080</v>
      </c>
      <c r="Q604" s="245"/>
      <c r="R604" s="243">
        <v>1</v>
      </c>
    </row>
    <row r="605" spans="1:18">
      <c r="A605" s="242" t="s">
        <v>359</v>
      </c>
      <c r="B605" s="242" t="s">
        <v>1118</v>
      </c>
      <c r="C605" s="242">
        <v>98062491</v>
      </c>
      <c r="D605" s="243">
        <v>2</v>
      </c>
      <c r="O605" s="242" t="s">
        <v>70</v>
      </c>
      <c r="P605" s="242" t="s">
        <v>7316</v>
      </c>
      <c r="Q605" s="245"/>
      <c r="R605" s="243">
        <v>255</v>
      </c>
    </row>
    <row r="606" spans="1:18">
      <c r="A606" s="244"/>
      <c r="B606" s="242" t="s">
        <v>1119</v>
      </c>
      <c r="C606" s="245"/>
      <c r="D606" s="243">
        <v>2</v>
      </c>
      <c r="O606" s="242" t="s">
        <v>179</v>
      </c>
      <c r="P606" s="242" t="s">
        <v>7317</v>
      </c>
      <c r="Q606" s="245"/>
      <c r="R606" s="243">
        <v>15</v>
      </c>
    </row>
    <row r="607" spans="1:18">
      <c r="A607" s="242" t="s">
        <v>283</v>
      </c>
      <c r="B607" s="242" t="s">
        <v>1244</v>
      </c>
      <c r="C607" s="242">
        <v>98064929</v>
      </c>
      <c r="D607" s="243">
        <v>3</v>
      </c>
      <c r="O607" s="242" t="s">
        <v>247</v>
      </c>
      <c r="P607" s="242" t="s">
        <v>1081</v>
      </c>
      <c r="Q607" s="242">
        <v>4167</v>
      </c>
      <c r="R607" s="243">
        <v>1</v>
      </c>
    </row>
    <row r="608" spans="1:18">
      <c r="A608" s="244"/>
      <c r="B608" s="244"/>
      <c r="C608" s="246">
        <v>98069306</v>
      </c>
      <c r="D608" s="247">
        <v>2</v>
      </c>
      <c r="O608" s="244"/>
      <c r="P608" s="242" t="s">
        <v>1082</v>
      </c>
      <c r="Q608" s="245"/>
      <c r="R608" s="243">
        <v>1</v>
      </c>
    </row>
    <row r="609" spans="1:18">
      <c r="A609" s="244"/>
      <c r="B609" s="244"/>
      <c r="C609" s="246">
        <v>98078242</v>
      </c>
      <c r="D609" s="247">
        <v>3</v>
      </c>
      <c r="O609" s="242" t="s">
        <v>377</v>
      </c>
      <c r="P609" s="242" t="s">
        <v>1265</v>
      </c>
      <c r="Q609" s="242">
        <v>2963</v>
      </c>
      <c r="R609" s="243">
        <v>1</v>
      </c>
    </row>
    <row r="610" spans="1:18">
      <c r="A610" s="244"/>
      <c r="B610" s="242" t="s">
        <v>1245</v>
      </c>
      <c r="C610" s="245"/>
      <c r="D610" s="243">
        <v>8</v>
      </c>
      <c r="O610" s="244"/>
      <c r="P610" s="244"/>
      <c r="Q610" s="246">
        <v>4130</v>
      </c>
      <c r="R610" s="247">
        <v>1</v>
      </c>
    </row>
    <row r="611" spans="1:18">
      <c r="A611" s="242" t="s">
        <v>241</v>
      </c>
      <c r="B611" s="242" t="s">
        <v>1246</v>
      </c>
      <c r="C611" s="242">
        <v>98081918</v>
      </c>
      <c r="D611" s="243">
        <v>1</v>
      </c>
      <c r="O611" s="244"/>
      <c r="P611" s="244"/>
      <c r="Q611" s="246">
        <v>4166</v>
      </c>
      <c r="R611" s="247">
        <v>1</v>
      </c>
    </row>
    <row r="612" spans="1:18">
      <c r="A612" s="244"/>
      <c r="B612" s="242" t="s">
        <v>1247</v>
      </c>
      <c r="C612" s="245"/>
      <c r="D612" s="243">
        <v>1</v>
      </c>
      <c r="O612" s="244"/>
      <c r="P612" s="244"/>
      <c r="Q612" s="246">
        <v>4167</v>
      </c>
      <c r="R612" s="247">
        <v>1</v>
      </c>
    </row>
    <row r="613" spans="1:18">
      <c r="A613" s="242" t="s">
        <v>222</v>
      </c>
      <c r="B613" s="242" t="s">
        <v>1249</v>
      </c>
      <c r="C613" s="242">
        <v>98084284</v>
      </c>
      <c r="D613" s="243">
        <v>1</v>
      </c>
      <c r="O613" s="244"/>
      <c r="P613" s="244"/>
      <c r="Q613" s="246">
        <v>4235</v>
      </c>
      <c r="R613" s="247">
        <v>1</v>
      </c>
    </row>
    <row r="614" spans="1:18">
      <c r="A614" s="244"/>
      <c r="B614" s="242" t="s">
        <v>1250</v>
      </c>
      <c r="C614" s="245"/>
      <c r="D614" s="243">
        <v>1</v>
      </c>
      <c r="O614" s="244"/>
      <c r="P614" s="244"/>
      <c r="Q614" s="246">
        <v>4372</v>
      </c>
      <c r="R614" s="247">
        <v>1</v>
      </c>
    </row>
    <row r="615" spans="1:18">
      <c r="A615" s="242" t="s">
        <v>221</v>
      </c>
      <c r="B615" s="242" t="s">
        <v>1252</v>
      </c>
      <c r="C615" s="242">
        <v>98084284</v>
      </c>
      <c r="D615" s="243">
        <v>1</v>
      </c>
      <c r="O615" s="244"/>
      <c r="P615" s="242" t="s">
        <v>1083</v>
      </c>
      <c r="Q615" s="245"/>
      <c r="R615" s="243">
        <v>6</v>
      </c>
    </row>
    <row r="616" spans="1:18">
      <c r="A616" s="244"/>
      <c r="B616" s="242" t="s">
        <v>1254</v>
      </c>
      <c r="C616" s="245"/>
      <c r="D616" s="243">
        <v>1</v>
      </c>
      <c r="O616" s="242" t="s">
        <v>408</v>
      </c>
      <c r="P616" s="242" t="s">
        <v>7318</v>
      </c>
      <c r="Q616" s="245"/>
      <c r="R616" s="243">
        <v>15</v>
      </c>
    </row>
    <row r="617" spans="1:18">
      <c r="A617" s="242" t="s">
        <v>102</v>
      </c>
      <c r="B617" s="242" t="s">
        <v>1121</v>
      </c>
      <c r="C617" s="242">
        <v>98082048</v>
      </c>
      <c r="D617" s="243">
        <v>1</v>
      </c>
      <c r="O617" s="242" t="s">
        <v>276</v>
      </c>
      <c r="P617" s="242" t="s">
        <v>1084</v>
      </c>
      <c r="Q617" s="242">
        <v>3252</v>
      </c>
      <c r="R617" s="243">
        <v>1</v>
      </c>
    </row>
    <row r="618" spans="1:18">
      <c r="A618" s="244"/>
      <c r="B618" s="244"/>
      <c r="C618" s="246">
        <v>98089376</v>
      </c>
      <c r="D618" s="247">
        <v>1</v>
      </c>
      <c r="O618" s="244"/>
      <c r="P618" s="244"/>
      <c r="Q618" s="246">
        <v>3253</v>
      </c>
      <c r="R618" s="247">
        <v>1</v>
      </c>
    </row>
    <row r="619" spans="1:18">
      <c r="A619" s="244"/>
      <c r="B619" s="242" t="s">
        <v>1123</v>
      </c>
      <c r="C619" s="245"/>
      <c r="D619" s="243">
        <v>2</v>
      </c>
      <c r="O619" s="244"/>
      <c r="P619" s="242" t="s">
        <v>1085</v>
      </c>
      <c r="Q619" s="245"/>
      <c r="R619" s="243">
        <v>2</v>
      </c>
    </row>
    <row r="620" spans="1:18">
      <c r="A620" s="242" t="s">
        <v>234</v>
      </c>
      <c r="B620" s="242" t="s">
        <v>1255</v>
      </c>
      <c r="C620" s="242">
        <v>98082610</v>
      </c>
      <c r="D620" s="243">
        <v>1</v>
      </c>
      <c r="O620" s="242" t="s">
        <v>416</v>
      </c>
      <c r="P620" s="242" t="s">
        <v>7319</v>
      </c>
      <c r="Q620" s="245"/>
      <c r="R620" s="243">
        <v>2</v>
      </c>
    </row>
    <row r="621" spans="1:18">
      <c r="A621" s="244"/>
      <c r="B621" s="242" t="s">
        <v>1256</v>
      </c>
      <c r="C621" s="245"/>
      <c r="D621" s="243">
        <v>1</v>
      </c>
      <c r="O621" s="242" t="s">
        <v>202</v>
      </c>
      <c r="P621" s="242" t="s">
        <v>1158</v>
      </c>
      <c r="Q621" s="245"/>
      <c r="R621" s="243">
        <v>16</v>
      </c>
    </row>
    <row r="622" spans="1:18">
      <c r="A622" s="242" t="s">
        <v>261</v>
      </c>
      <c r="B622" s="242" t="s">
        <v>1257</v>
      </c>
      <c r="C622" s="242">
        <v>98081471</v>
      </c>
      <c r="D622" s="243">
        <v>1</v>
      </c>
      <c r="O622" s="242" t="s">
        <v>315</v>
      </c>
      <c r="P622" s="242" t="s">
        <v>1162</v>
      </c>
      <c r="Q622" s="242">
        <v>2732</v>
      </c>
      <c r="R622" s="243">
        <v>1</v>
      </c>
    </row>
    <row r="623" spans="1:18">
      <c r="A623" s="244"/>
      <c r="B623" s="242" t="s">
        <v>1258</v>
      </c>
      <c r="C623" s="245"/>
      <c r="D623" s="243">
        <v>1</v>
      </c>
      <c r="O623" s="244"/>
      <c r="P623" s="244"/>
      <c r="Q623" s="246">
        <v>2966</v>
      </c>
      <c r="R623" s="247">
        <v>1</v>
      </c>
    </row>
    <row r="624" spans="1:18">
      <c r="A624" s="242" t="s">
        <v>734</v>
      </c>
      <c r="B624" s="242" t="s">
        <v>1261</v>
      </c>
      <c r="C624" s="242">
        <v>98064929</v>
      </c>
      <c r="D624" s="243">
        <v>1</v>
      </c>
      <c r="O624" s="244"/>
      <c r="P624" s="244"/>
      <c r="Q624" s="246">
        <v>2994</v>
      </c>
      <c r="R624" s="247">
        <v>1</v>
      </c>
    </row>
    <row r="625" spans="1:18">
      <c r="A625" s="244"/>
      <c r="B625" s="242" t="s">
        <v>1262</v>
      </c>
      <c r="C625" s="245"/>
      <c r="D625" s="243">
        <v>1</v>
      </c>
      <c r="O625" s="244"/>
      <c r="P625" s="242" t="s">
        <v>1087</v>
      </c>
      <c r="Q625" s="245"/>
      <c r="R625" s="243">
        <v>3</v>
      </c>
    </row>
    <row r="626" spans="1:18">
      <c r="A626" s="242" t="s">
        <v>63</v>
      </c>
      <c r="B626" s="242" t="s">
        <v>1263</v>
      </c>
      <c r="C626" s="242">
        <v>98092091</v>
      </c>
      <c r="D626" s="243">
        <v>1</v>
      </c>
      <c r="O626" s="242" t="s">
        <v>1088</v>
      </c>
      <c r="P626" s="242" t="s">
        <v>7322</v>
      </c>
      <c r="Q626" s="245"/>
      <c r="R626" s="243">
        <v>6</v>
      </c>
    </row>
    <row r="627" spans="1:18">
      <c r="A627" s="244"/>
      <c r="B627" s="242" t="s">
        <v>1264</v>
      </c>
      <c r="C627" s="245"/>
      <c r="D627" s="243">
        <v>1</v>
      </c>
      <c r="O627" s="242" t="s">
        <v>460</v>
      </c>
      <c r="P627" s="242" t="s">
        <v>1167</v>
      </c>
      <c r="Q627" s="242">
        <v>2895</v>
      </c>
      <c r="R627" s="243">
        <v>1</v>
      </c>
    </row>
    <row r="628" spans="1:18">
      <c r="A628" s="242" t="s">
        <v>1125</v>
      </c>
      <c r="B628" s="242" t="s">
        <v>4132</v>
      </c>
      <c r="C628" s="245"/>
      <c r="D628" s="243">
        <v>2</v>
      </c>
      <c r="O628" s="244"/>
      <c r="P628" s="242" t="s">
        <v>1089</v>
      </c>
      <c r="Q628" s="245"/>
      <c r="R628" s="243">
        <v>1</v>
      </c>
    </row>
    <row r="629" spans="1:18">
      <c r="A629" s="242" t="s">
        <v>232</v>
      </c>
      <c r="B629" s="242" t="s">
        <v>1266</v>
      </c>
      <c r="C629" s="242">
        <v>98082611</v>
      </c>
      <c r="D629" s="243">
        <v>1</v>
      </c>
      <c r="O629" s="242" t="s">
        <v>246</v>
      </c>
      <c r="P629" s="242" t="s">
        <v>1090</v>
      </c>
      <c r="Q629" s="242">
        <v>4167</v>
      </c>
      <c r="R629" s="243">
        <v>1</v>
      </c>
    </row>
    <row r="630" spans="1:18">
      <c r="A630" s="244"/>
      <c r="B630" s="242" t="s">
        <v>1267</v>
      </c>
      <c r="C630" s="245"/>
      <c r="D630" s="243">
        <v>1</v>
      </c>
      <c r="O630" s="244"/>
      <c r="P630" s="242" t="s">
        <v>1091</v>
      </c>
      <c r="Q630" s="245"/>
      <c r="R630" s="243">
        <v>1</v>
      </c>
    </row>
    <row r="631" spans="1:18">
      <c r="A631" s="242" t="s">
        <v>152</v>
      </c>
      <c r="B631" s="242" t="s">
        <v>1126</v>
      </c>
      <c r="C631" s="242">
        <v>98081471</v>
      </c>
      <c r="D631" s="243">
        <v>2</v>
      </c>
      <c r="O631" s="242" t="s">
        <v>1010</v>
      </c>
      <c r="P631" s="242" t="s">
        <v>1169</v>
      </c>
      <c r="Q631" s="242">
        <v>2557</v>
      </c>
      <c r="R631" s="243">
        <v>1</v>
      </c>
    </row>
    <row r="632" spans="1:18">
      <c r="A632" s="244"/>
      <c r="B632" s="244"/>
      <c r="C632" s="246">
        <v>98088035</v>
      </c>
      <c r="D632" s="247">
        <v>1</v>
      </c>
      <c r="O632" s="244"/>
      <c r="P632" s="244"/>
      <c r="Q632" s="246">
        <v>2672</v>
      </c>
      <c r="R632" s="247">
        <v>1</v>
      </c>
    </row>
    <row r="633" spans="1:18">
      <c r="A633" s="244"/>
      <c r="B633" s="242" t="s">
        <v>1127</v>
      </c>
      <c r="C633" s="245"/>
      <c r="D633" s="243">
        <v>3</v>
      </c>
      <c r="O633" s="244"/>
      <c r="P633" s="244"/>
      <c r="Q633" s="246">
        <v>2804</v>
      </c>
      <c r="R633" s="247">
        <v>1</v>
      </c>
    </row>
    <row r="634" spans="1:18">
      <c r="A634" s="242" t="s">
        <v>737</v>
      </c>
      <c r="B634" s="242" t="s">
        <v>1268</v>
      </c>
      <c r="C634" s="242">
        <v>98064929</v>
      </c>
      <c r="D634" s="243">
        <v>1</v>
      </c>
      <c r="O634" s="244"/>
      <c r="P634" s="242" t="s">
        <v>1092</v>
      </c>
      <c r="Q634" s="245"/>
      <c r="R634" s="243">
        <v>3</v>
      </c>
    </row>
    <row r="635" spans="1:18">
      <c r="A635" s="244"/>
      <c r="B635" s="242" t="s">
        <v>1269</v>
      </c>
      <c r="C635" s="245"/>
      <c r="D635" s="243">
        <v>1</v>
      </c>
      <c r="O635" s="242" t="s">
        <v>1093</v>
      </c>
      <c r="P635" s="242" t="s">
        <v>7327</v>
      </c>
      <c r="Q635" s="245"/>
      <c r="R635" s="243">
        <v>12</v>
      </c>
    </row>
    <row r="636" spans="1:18">
      <c r="A636" s="242" t="s">
        <v>733</v>
      </c>
      <c r="B636" s="242" t="s">
        <v>1270</v>
      </c>
      <c r="C636" s="242">
        <v>98064929</v>
      </c>
      <c r="D636" s="243">
        <v>1</v>
      </c>
      <c r="O636" s="242" t="s">
        <v>217</v>
      </c>
      <c r="P636" s="242" t="s">
        <v>1484</v>
      </c>
      <c r="Q636" s="245"/>
      <c r="R636" s="243">
        <v>27</v>
      </c>
    </row>
    <row r="637" spans="1:18">
      <c r="A637" s="244"/>
      <c r="B637" s="242" t="s">
        <v>1271</v>
      </c>
      <c r="C637" s="245"/>
      <c r="D637" s="243">
        <v>1</v>
      </c>
      <c r="O637" s="242" t="s">
        <v>243</v>
      </c>
      <c r="P637" s="242" t="s">
        <v>1172</v>
      </c>
      <c r="Q637" s="245"/>
      <c r="R637" s="243">
        <v>15</v>
      </c>
    </row>
    <row r="638" spans="1:18">
      <c r="A638" s="242" t="s">
        <v>922</v>
      </c>
      <c r="B638" s="242" t="s">
        <v>1272</v>
      </c>
      <c r="C638" s="242">
        <v>98062491</v>
      </c>
      <c r="D638" s="243">
        <v>1</v>
      </c>
      <c r="O638" s="242" t="s">
        <v>1095</v>
      </c>
      <c r="P638" s="242" t="s">
        <v>7328</v>
      </c>
      <c r="Q638" s="245"/>
      <c r="R638" s="243">
        <v>4</v>
      </c>
    </row>
    <row r="639" spans="1:18">
      <c r="A639" s="244"/>
      <c r="B639" s="242" t="s">
        <v>1273</v>
      </c>
      <c r="C639" s="245"/>
      <c r="D639" s="243">
        <v>1</v>
      </c>
      <c r="O639" s="242" t="s">
        <v>454</v>
      </c>
      <c r="P639" s="242" t="s">
        <v>1096</v>
      </c>
      <c r="Q639" s="242">
        <v>2895</v>
      </c>
      <c r="R639" s="243">
        <v>1</v>
      </c>
    </row>
    <row r="640" spans="1:18">
      <c r="A640" s="242" t="s">
        <v>231</v>
      </c>
      <c r="B640" s="242" t="s">
        <v>1274</v>
      </c>
      <c r="C640" s="242">
        <v>98082611</v>
      </c>
      <c r="D640" s="243">
        <v>1</v>
      </c>
      <c r="O640" s="244"/>
      <c r="P640" s="242" t="s">
        <v>1097</v>
      </c>
      <c r="Q640" s="245"/>
      <c r="R640" s="243">
        <v>1</v>
      </c>
    </row>
    <row r="641" spans="1:18">
      <c r="A641" s="244"/>
      <c r="B641" s="242" t="s">
        <v>1275</v>
      </c>
      <c r="C641" s="245"/>
      <c r="D641" s="243">
        <v>1</v>
      </c>
      <c r="O641" s="242" t="s">
        <v>133</v>
      </c>
      <c r="P641" s="242" t="s">
        <v>1176</v>
      </c>
      <c r="Q641" s="245"/>
      <c r="R641" s="243">
        <v>13</v>
      </c>
    </row>
    <row r="642" spans="1:18">
      <c r="A642" s="242" t="s">
        <v>741</v>
      </c>
      <c r="B642" s="242" t="s">
        <v>1276</v>
      </c>
      <c r="C642" s="242">
        <v>98064929</v>
      </c>
      <c r="D642" s="243">
        <v>1</v>
      </c>
      <c r="O642" s="242" t="s">
        <v>131</v>
      </c>
      <c r="P642" s="242" t="s">
        <v>1184</v>
      </c>
      <c r="Q642" s="245"/>
      <c r="R642" s="243">
        <v>13</v>
      </c>
    </row>
    <row r="643" spans="1:18">
      <c r="A643" s="244"/>
      <c r="B643" s="242" t="s">
        <v>1277</v>
      </c>
      <c r="C643" s="245"/>
      <c r="D643" s="243">
        <v>1</v>
      </c>
      <c r="O643" s="242" t="s">
        <v>176</v>
      </c>
      <c r="P643" s="242" t="s">
        <v>1187</v>
      </c>
      <c r="Q643" s="245"/>
      <c r="R643" s="243">
        <v>8</v>
      </c>
    </row>
    <row r="644" spans="1:18">
      <c r="A644" s="242" t="s">
        <v>53</v>
      </c>
      <c r="B644" s="242" t="s">
        <v>1278</v>
      </c>
      <c r="C644" s="242">
        <v>98092091</v>
      </c>
      <c r="D644" s="243">
        <v>1</v>
      </c>
      <c r="O644" s="242" t="s">
        <v>51</v>
      </c>
      <c r="P644" s="242" t="s">
        <v>1190</v>
      </c>
      <c r="Q644" s="242">
        <v>2443</v>
      </c>
      <c r="R644" s="243">
        <v>1</v>
      </c>
    </row>
    <row r="645" spans="1:18">
      <c r="A645" s="244"/>
      <c r="B645" s="242" t="s">
        <v>1279</v>
      </c>
      <c r="C645" s="245"/>
      <c r="D645" s="243">
        <v>1</v>
      </c>
      <c r="O645" s="244"/>
      <c r="P645" s="244"/>
      <c r="Q645" s="246">
        <v>2499</v>
      </c>
      <c r="R645" s="247">
        <v>1</v>
      </c>
    </row>
    <row r="646" spans="1:18">
      <c r="A646" s="242" t="s">
        <v>149</v>
      </c>
      <c r="B646" s="242" t="s">
        <v>1128</v>
      </c>
      <c r="C646" s="242">
        <v>98064929</v>
      </c>
      <c r="D646" s="243">
        <v>1</v>
      </c>
      <c r="O646" s="244"/>
      <c r="P646" s="244"/>
      <c r="Q646" s="246">
        <v>2520</v>
      </c>
      <c r="R646" s="247">
        <v>1</v>
      </c>
    </row>
    <row r="647" spans="1:18">
      <c r="A647" s="244"/>
      <c r="B647" s="244"/>
      <c r="C647" s="246">
        <v>98069306</v>
      </c>
      <c r="D647" s="247">
        <v>1</v>
      </c>
      <c r="O647" s="244"/>
      <c r="P647" s="244"/>
      <c r="Q647" s="246">
        <v>2595</v>
      </c>
      <c r="R647" s="247">
        <v>1</v>
      </c>
    </row>
    <row r="648" spans="1:18">
      <c r="A648" s="244"/>
      <c r="B648" s="244"/>
      <c r="C648" s="246">
        <v>98088035</v>
      </c>
      <c r="D648" s="247">
        <v>1</v>
      </c>
      <c r="O648" s="244"/>
      <c r="P648" s="244"/>
      <c r="Q648" s="246">
        <v>2626</v>
      </c>
      <c r="R648" s="247">
        <v>1</v>
      </c>
    </row>
    <row r="649" spans="1:18">
      <c r="A649" s="244"/>
      <c r="B649" s="242" t="s">
        <v>1130</v>
      </c>
      <c r="C649" s="245"/>
      <c r="D649" s="243">
        <v>3</v>
      </c>
      <c r="O649" s="244"/>
      <c r="P649" s="244"/>
      <c r="Q649" s="246">
        <v>2716</v>
      </c>
      <c r="R649" s="247">
        <v>1</v>
      </c>
    </row>
    <row r="650" spans="1:18">
      <c r="A650" s="242" t="s">
        <v>517</v>
      </c>
      <c r="B650" s="242" t="s">
        <v>1131</v>
      </c>
      <c r="C650" s="242">
        <v>98069306</v>
      </c>
      <c r="D650" s="243">
        <v>1</v>
      </c>
      <c r="O650" s="244"/>
      <c r="P650" s="244"/>
      <c r="Q650" s="246">
        <v>2758</v>
      </c>
      <c r="R650" s="247">
        <v>1</v>
      </c>
    </row>
    <row r="651" spans="1:18">
      <c r="A651" s="244"/>
      <c r="B651" s="242" t="s">
        <v>1132</v>
      </c>
      <c r="C651" s="245"/>
      <c r="D651" s="243">
        <v>1</v>
      </c>
      <c r="O651" s="244"/>
      <c r="P651" s="244"/>
      <c r="Q651" s="246">
        <v>2777</v>
      </c>
      <c r="R651" s="247">
        <v>1</v>
      </c>
    </row>
    <row r="652" spans="1:18">
      <c r="A652" s="242" t="s">
        <v>518</v>
      </c>
      <c r="B652" s="242" t="s">
        <v>1133</v>
      </c>
      <c r="C652" s="242">
        <v>98069306</v>
      </c>
      <c r="D652" s="243">
        <v>2</v>
      </c>
      <c r="O652" s="244"/>
      <c r="P652" s="244"/>
      <c r="Q652" s="246">
        <v>2862</v>
      </c>
      <c r="R652" s="247">
        <v>1</v>
      </c>
    </row>
    <row r="653" spans="1:18">
      <c r="A653" s="244"/>
      <c r="B653" s="242" t="s">
        <v>1134</v>
      </c>
      <c r="C653" s="245"/>
      <c r="D653" s="243">
        <v>2</v>
      </c>
      <c r="O653" s="244"/>
      <c r="P653" s="244"/>
      <c r="Q653" s="246">
        <v>2867</v>
      </c>
      <c r="R653" s="247">
        <v>1</v>
      </c>
    </row>
    <row r="654" spans="1:18">
      <c r="A654" s="242" t="s">
        <v>65</v>
      </c>
      <c r="B654" s="242" t="s">
        <v>1135</v>
      </c>
      <c r="C654" s="242">
        <v>98092091</v>
      </c>
      <c r="D654" s="243">
        <v>1</v>
      </c>
      <c r="O654" s="244"/>
      <c r="P654" s="244"/>
      <c r="Q654" s="246">
        <v>2909</v>
      </c>
      <c r="R654" s="247">
        <v>1</v>
      </c>
    </row>
    <row r="655" spans="1:18">
      <c r="A655" s="244"/>
      <c r="B655" s="242" t="s">
        <v>1137</v>
      </c>
      <c r="C655" s="245"/>
      <c r="D655" s="243">
        <v>1</v>
      </c>
      <c r="O655" s="244"/>
      <c r="P655" s="244"/>
      <c r="Q655" s="246">
        <v>2925</v>
      </c>
      <c r="R655" s="247">
        <v>1</v>
      </c>
    </row>
    <row r="656" spans="1:18">
      <c r="A656" s="242" t="s">
        <v>144</v>
      </c>
      <c r="B656" s="242" t="s">
        <v>1144</v>
      </c>
      <c r="C656" s="242">
        <v>98060528</v>
      </c>
      <c r="D656" s="243">
        <v>2</v>
      </c>
      <c r="O656" s="244"/>
      <c r="P656" s="244"/>
      <c r="Q656" s="246">
        <v>2977</v>
      </c>
      <c r="R656" s="247">
        <v>1</v>
      </c>
    </row>
    <row r="657" spans="1:18">
      <c r="A657" s="244"/>
      <c r="B657" s="244"/>
      <c r="C657" s="246">
        <v>98068641</v>
      </c>
      <c r="D657" s="247">
        <v>2</v>
      </c>
      <c r="O657" s="244"/>
      <c r="P657" s="244"/>
      <c r="Q657" s="246">
        <v>3048</v>
      </c>
      <c r="R657" s="247">
        <v>1</v>
      </c>
    </row>
    <row r="658" spans="1:18">
      <c r="A658" s="244"/>
      <c r="B658" s="244"/>
      <c r="C658" s="246">
        <v>98069306</v>
      </c>
      <c r="D658" s="247">
        <v>2</v>
      </c>
      <c r="O658" s="244"/>
      <c r="P658" s="244"/>
      <c r="Q658" s="246">
        <v>3050</v>
      </c>
      <c r="R658" s="247">
        <v>1</v>
      </c>
    </row>
    <row r="659" spans="1:18">
      <c r="A659" s="244"/>
      <c r="B659" s="244"/>
      <c r="C659" s="246">
        <v>98088035</v>
      </c>
      <c r="D659" s="247">
        <v>2</v>
      </c>
      <c r="O659" s="244"/>
      <c r="P659" s="244"/>
      <c r="Q659" s="246">
        <v>3069</v>
      </c>
      <c r="R659" s="247">
        <v>1</v>
      </c>
    </row>
    <row r="660" spans="1:18">
      <c r="A660" s="244"/>
      <c r="B660" s="242" t="s">
        <v>1148</v>
      </c>
      <c r="C660" s="245"/>
      <c r="D660" s="243">
        <v>8</v>
      </c>
      <c r="O660" s="244"/>
      <c r="P660" s="244"/>
      <c r="Q660" s="246">
        <v>3081</v>
      </c>
      <c r="R660" s="247">
        <v>1</v>
      </c>
    </row>
    <row r="661" spans="1:18">
      <c r="A661" s="242" t="s">
        <v>1060</v>
      </c>
      <c r="B661" s="242" t="s">
        <v>1284</v>
      </c>
      <c r="C661" s="242">
        <v>98061937</v>
      </c>
      <c r="D661" s="243">
        <v>2</v>
      </c>
      <c r="O661" s="244"/>
      <c r="P661" s="244"/>
      <c r="Q661" s="246">
        <v>3091</v>
      </c>
      <c r="R661" s="247">
        <v>1</v>
      </c>
    </row>
    <row r="662" spans="1:18">
      <c r="A662" s="244"/>
      <c r="B662" s="242" t="s">
        <v>1286</v>
      </c>
      <c r="C662" s="245"/>
      <c r="D662" s="243">
        <v>2</v>
      </c>
      <c r="O662" s="244"/>
      <c r="P662" s="244"/>
      <c r="Q662" s="246">
        <v>3117</v>
      </c>
      <c r="R662" s="247">
        <v>1</v>
      </c>
    </row>
    <row r="663" spans="1:18">
      <c r="A663" s="242" t="s">
        <v>1058</v>
      </c>
      <c r="B663" s="242" t="s">
        <v>1287</v>
      </c>
      <c r="C663" s="242">
        <v>98061937</v>
      </c>
      <c r="D663" s="243">
        <v>2</v>
      </c>
      <c r="O663" s="244"/>
      <c r="P663" s="244"/>
      <c r="Q663" s="246">
        <v>3149</v>
      </c>
      <c r="R663" s="247">
        <v>1</v>
      </c>
    </row>
    <row r="664" spans="1:18">
      <c r="A664" s="244"/>
      <c r="B664" s="242" t="s">
        <v>1288</v>
      </c>
      <c r="C664" s="245"/>
      <c r="D664" s="243">
        <v>2</v>
      </c>
      <c r="O664" s="244"/>
      <c r="P664" s="244"/>
      <c r="Q664" s="246">
        <v>3160</v>
      </c>
      <c r="R664" s="247">
        <v>1</v>
      </c>
    </row>
    <row r="665" spans="1:18">
      <c r="A665" s="242" t="s">
        <v>1055</v>
      </c>
      <c r="B665" s="242" t="s">
        <v>1289</v>
      </c>
      <c r="C665" s="242">
        <v>98061937</v>
      </c>
      <c r="D665" s="243">
        <v>2</v>
      </c>
      <c r="O665" s="244"/>
      <c r="P665" s="244"/>
      <c r="Q665" s="246">
        <v>3223</v>
      </c>
      <c r="R665" s="247">
        <v>1</v>
      </c>
    </row>
    <row r="666" spans="1:18">
      <c r="A666" s="244"/>
      <c r="B666" s="242" t="s">
        <v>1290</v>
      </c>
      <c r="C666" s="245"/>
      <c r="D666" s="243">
        <v>2</v>
      </c>
      <c r="O666" s="244"/>
      <c r="P666" s="244"/>
      <c r="Q666" s="246">
        <v>3299</v>
      </c>
      <c r="R666" s="247">
        <v>1</v>
      </c>
    </row>
    <row r="667" spans="1:18">
      <c r="A667" s="242" t="s">
        <v>1052</v>
      </c>
      <c r="B667" s="242" t="s">
        <v>1291</v>
      </c>
      <c r="C667" s="242">
        <v>98061937</v>
      </c>
      <c r="D667" s="243">
        <v>2</v>
      </c>
      <c r="O667" s="244"/>
      <c r="P667" s="244"/>
      <c r="Q667" s="246">
        <v>4038</v>
      </c>
      <c r="R667" s="247">
        <v>1</v>
      </c>
    </row>
    <row r="668" spans="1:18">
      <c r="A668" s="244"/>
      <c r="B668" s="242" t="s">
        <v>1293</v>
      </c>
      <c r="C668" s="245"/>
      <c r="D668" s="243">
        <v>2</v>
      </c>
      <c r="O668" s="244"/>
      <c r="P668" s="244"/>
      <c r="Q668" s="246">
        <v>4040</v>
      </c>
      <c r="R668" s="247">
        <v>1</v>
      </c>
    </row>
    <row r="669" spans="1:18">
      <c r="A669" s="242" t="s">
        <v>1051</v>
      </c>
      <c r="B669" s="242" t="s">
        <v>1294</v>
      </c>
      <c r="C669" s="242">
        <v>98061937</v>
      </c>
      <c r="D669" s="243">
        <v>2</v>
      </c>
      <c r="O669" s="244"/>
      <c r="P669" s="244"/>
      <c r="Q669" s="246">
        <v>4053</v>
      </c>
      <c r="R669" s="247">
        <v>1</v>
      </c>
    </row>
    <row r="670" spans="1:18">
      <c r="A670" s="244"/>
      <c r="B670" s="242" t="s">
        <v>1295</v>
      </c>
      <c r="C670" s="245"/>
      <c r="D670" s="243">
        <v>2</v>
      </c>
      <c r="O670" s="244"/>
      <c r="P670" s="244"/>
      <c r="Q670" s="246">
        <v>4055</v>
      </c>
      <c r="R670" s="247">
        <v>1</v>
      </c>
    </row>
    <row r="671" spans="1:18">
      <c r="A671" s="242" t="s">
        <v>747</v>
      </c>
      <c r="B671" s="242" t="s">
        <v>1296</v>
      </c>
      <c r="C671" s="242">
        <v>98064929</v>
      </c>
      <c r="D671" s="243">
        <v>1</v>
      </c>
      <c r="O671" s="244"/>
      <c r="P671" s="244"/>
      <c r="Q671" s="246">
        <v>4080</v>
      </c>
      <c r="R671" s="247">
        <v>1</v>
      </c>
    </row>
    <row r="672" spans="1:18">
      <c r="A672" s="244"/>
      <c r="B672" s="242" t="s">
        <v>1297</v>
      </c>
      <c r="C672" s="245"/>
      <c r="D672" s="243">
        <v>1</v>
      </c>
      <c r="O672" s="244"/>
      <c r="P672" s="244"/>
      <c r="Q672" s="246">
        <v>4092</v>
      </c>
      <c r="R672" s="247">
        <v>1</v>
      </c>
    </row>
    <row r="673" spans="1:18">
      <c r="A673" s="242" t="s">
        <v>340</v>
      </c>
      <c r="B673" s="242" t="s">
        <v>1298</v>
      </c>
      <c r="C673" s="242">
        <v>98060175</v>
      </c>
      <c r="D673" s="243">
        <v>1</v>
      </c>
      <c r="O673" s="244"/>
      <c r="P673" s="244"/>
      <c r="Q673" s="246">
        <v>4106</v>
      </c>
      <c r="R673" s="247">
        <v>1</v>
      </c>
    </row>
    <row r="674" spans="1:18">
      <c r="A674" s="244"/>
      <c r="B674" s="244"/>
      <c r="C674" s="246">
        <v>98064929</v>
      </c>
      <c r="D674" s="247">
        <v>3</v>
      </c>
      <c r="O674" s="244"/>
      <c r="P674" s="244"/>
      <c r="Q674" s="246">
        <v>4119</v>
      </c>
      <c r="R674" s="247">
        <v>1</v>
      </c>
    </row>
    <row r="675" spans="1:18">
      <c r="A675" s="244"/>
      <c r="B675" s="244"/>
      <c r="C675" s="246">
        <v>98073732</v>
      </c>
      <c r="D675" s="247">
        <v>2</v>
      </c>
      <c r="O675" s="244"/>
      <c r="P675" s="244"/>
      <c r="Q675" s="246">
        <v>4237</v>
      </c>
      <c r="R675" s="247">
        <v>1</v>
      </c>
    </row>
    <row r="676" spans="1:18">
      <c r="A676" s="244"/>
      <c r="B676" s="242" t="s">
        <v>1299</v>
      </c>
      <c r="C676" s="245"/>
      <c r="D676" s="243">
        <v>6</v>
      </c>
      <c r="O676" s="244"/>
      <c r="P676" s="244"/>
      <c r="Q676" s="246">
        <v>4304</v>
      </c>
      <c r="R676" s="247">
        <v>1</v>
      </c>
    </row>
    <row r="677" spans="1:18">
      <c r="A677" s="242" t="s">
        <v>242</v>
      </c>
      <c r="B677" s="242" t="s">
        <v>1300</v>
      </c>
      <c r="C677" s="242">
        <v>98081918</v>
      </c>
      <c r="D677" s="243">
        <v>2</v>
      </c>
      <c r="O677" s="244"/>
      <c r="P677" s="244"/>
      <c r="Q677" s="246">
        <v>4382</v>
      </c>
      <c r="R677" s="247">
        <v>1</v>
      </c>
    </row>
    <row r="678" spans="1:18">
      <c r="A678" s="244"/>
      <c r="B678" s="242" t="s">
        <v>1301</v>
      </c>
      <c r="C678" s="245"/>
      <c r="D678" s="243">
        <v>2</v>
      </c>
      <c r="O678" s="244"/>
      <c r="P678" s="244"/>
      <c r="Q678" s="246">
        <v>4386</v>
      </c>
      <c r="R678" s="247">
        <v>1</v>
      </c>
    </row>
    <row r="679" spans="1:18">
      <c r="A679" s="242" t="s">
        <v>1283</v>
      </c>
      <c r="B679" s="242" t="s">
        <v>1803</v>
      </c>
      <c r="C679" s="245"/>
      <c r="D679" s="243">
        <v>1</v>
      </c>
      <c r="O679" s="244"/>
      <c r="P679" s="244"/>
      <c r="Q679" s="246">
        <v>4408</v>
      </c>
      <c r="R679" s="247">
        <v>1</v>
      </c>
    </row>
    <row r="680" spans="1:18">
      <c r="A680" s="242" t="s">
        <v>450</v>
      </c>
      <c r="B680" s="242" t="s">
        <v>1302</v>
      </c>
      <c r="C680" s="242">
        <v>98070585</v>
      </c>
      <c r="D680" s="243">
        <v>1</v>
      </c>
      <c r="O680" s="244"/>
      <c r="P680" s="244"/>
      <c r="Q680" s="246">
        <v>4409</v>
      </c>
      <c r="R680" s="247">
        <v>1</v>
      </c>
    </row>
    <row r="681" spans="1:18">
      <c r="A681" s="244"/>
      <c r="B681" s="242" t="s">
        <v>1303</v>
      </c>
      <c r="C681" s="245"/>
      <c r="D681" s="243">
        <v>1</v>
      </c>
      <c r="O681" s="244"/>
      <c r="P681" s="244"/>
      <c r="Q681" s="246">
        <v>4445</v>
      </c>
      <c r="R681" s="247">
        <v>1</v>
      </c>
    </row>
    <row r="682" spans="1:18">
      <c r="A682" s="242" t="s">
        <v>334</v>
      </c>
      <c r="B682" s="242" t="s">
        <v>1155</v>
      </c>
      <c r="C682" s="242">
        <v>98062491</v>
      </c>
      <c r="D682" s="243">
        <v>1</v>
      </c>
      <c r="O682" s="244"/>
      <c r="P682" s="244"/>
      <c r="Q682" s="246">
        <v>5154</v>
      </c>
      <c r="R682" s="247">
        <v>1</v>
      </c>
    </row>
    <row r="683" spans="1:18">
      <c r="A683" s="244"/>
      <c r="B683" s="244"/>
      <c r="C683" s="246">
        <v>98073731</v>
      </c>
      <c r="D683" s="247">
        <v>1</v>
      </c>
      <c r="O683" s="244"/>
      <c r="P683" s="242" t="s">
        <v>1192</v>
      </c>
      <c r="Q683" s="245"/>
      <c r="R683" s="243">
        <v>39</v>
      </c>
    </row>
    <row r="684" spans="1:18">
      <c r="A684" s="244"/>
      <c r="B684" s="242" t="s">
        <v>1156</v>
      </c>
      <c r="C684" s="245"/>
      <c r="D684" s="243">
        <v>2</v>
      </c>
      <c r="O684" s="242" t="s">
        <v>129</v>
      </c>
      <c r="P684" s="242" t="s">
        <v>1199</v>
      </c>
      <c r="Q684" s="245"/>
      <c r="R684" s="243">
        <v>64</v>
      </c>
    </row>
    <row r="685" spans="1:18">
      <c r="A685" s="242" t="s">
        <v>138</v>
      </c>
      <c r="B685" s="242" t="s">
        <v>1306</v>
      </c>
      <c r="C685" s="242">
        <v>98064929</v>
      </c>
      <c r="D685" s="243">
        <v>2</v>
      </c>
      <c r="O685" s="244"/>
      <c r="P685" s="242" t="s">
        <v>9648</v>
      </c>
      <c r="Q685" s="242">
        <v>2417</v>
      </c>
      <c r="R685" s="243">
        <v>1</v>
      </c>
    </row>
    <row r="686" spans="1:18">
      <c r="A686" s="244"/>
      <c r="B686" s="244"/>
      <c r="C686" s="246">
        <v>98088035</v>
      </c>
      <c r="D686" s="247">
        <v>2</v>
      </c>
      <c r="O686" s="244"/>
      <c r="P686" s="242" t="s">
        <v>9649</v>
      </c>
      <c r="Q686" s="245"/>
      <c r="R686" s="243">
        <v>1</v>
      </c>
    </row>
    <row r="687" spans="1:18">
      <c r="A687" s="244"/>
      <c r="B687" s="242" t="s">
        <v>1307</v>
      </c>
      <c r="C687" s="245"/>
      <c r="D687" s="243">
        <v>4</v>
      </c>
      <c r="O687" s="242" t="s">
        <v>1028</v>
      </c>
      <c r="P687" s="242" t="s">
        <v>1206</v>
      </c>
      <c r="Q687" s="245"/>
      <c r="R687" s="243">
        <v>14</v>
      </c>
    </row>
    <row r="688" spans="1:18">
      <c r="A688" s="242" t="s">
        <v>343</v>
      </c>
      <c r="B688" s="242" t="s">
        <v>1308</v>
      </c>
      <c r="C688" s="242">
        <v>98073732</v>
      </c>
      <c r="D688" s="243">
        <v>3</v>
      </c>
      <c r="O688" s="242" t="s">
        <v>1029</v>
      </c>
      <c r="P688" s="242" t="s">
        <v>1105</v>
      </c>
      <c r="Q688" s="242">
        <v>4111</v>
      </c>
      <c r="R688" s="243">
        <v>1</v>
      </c>
    </row>
    <row r="689" spans="1:18">
      <c r="A689" s="244"/>
      <c r="B689" s="242" t="s">
        <v>1309</v>
      </c>
      <c r="C689" s="245"/>
      <c r="D689" s="243">
        <v>3</v>
      </c>
      <c r="O689" s="244"/>
      <c r="P689" s="244"/>
      <c r="Q689" s="246">
        <v>4152</v>
      </c>
      <c r="R689" s="247">
        <v>1</v>
      </c>
    </row>
    <row r="690" spans="1:18">
      <c r="A690" s="242" t="s">
        <v>337</v>
      </c>
      <c r="B690" s="242" t="s">
        <v>1310</v>
      </c>
      <c r="C690" s="242">
        <v>98073732</v>
      </c>
      <c r="D690" s="243">
        <v>2</v>
      </c>
      <c r="O690" s="244"/>
      <c r="P690" s="242" t="s">
        <v>1106</v>
      </c>
      <c r="Q690" s="245"/>
      <c r="R690" s="243">
        <v>2</v>
      </c>
    </row>
    <row r="691" spans="1:18">
      <c r="A691" s="244"/>
      <c r="B691" s="242" t="s">
        <v>1311</v>
      </c>
      <c r="C691" s="245"/>
      <c r="D691" s="243">
        <v>2</v>
      </c>
      <c r="O691" s="242" t="s">
        <v>1329</v>
      </c>
      <c r="P691" s="242" t="s">
        <v>7333</v>
      </c>
      <c r="Q691" s="245"/>
      <c r="R691" s="243">
        <v>1</v>
      </c>
    </row>
    <row r="692" spans="1:18">
      <c r="A692" s="242" t="s">
        <v>251</v>
      </c>
      <c r="B692" s="242" t="s">
        <v>1312</v>
      </c>
      <c r="C692" s="242">
        <v>98081516</v>
      </c>
      <c r="D692" s="243">
        <v>4</v>
      </c>
      <c r="O692" s="242" t="s">
        <v>126</v>
      </c>
      <c r="P692" s="242" t="s">
        <v>1213</v>
      </c>
      <c r="Q692" s="242">
        <v>2341</v>
      </c>
      <c r="R692" s="243">
        <v>1</v>
      </c>
    </row>
    <row r="693" spans="1:18">
      <c r="A693" s="244"/>
      <c r="B693" s="242" t="s">
        <v>1313</v>
      </c>
      <c r="C693" s="245"/>
      <c r="D693" s="243">
        <v>4</v>
      </c>
      <c r="O693" s="244"/>
      <c r="P693" s="244"/>
      <c r="Q693" s="246">
        <v>2555</v>
      </c>
      <c r="R693" s="247">
        <v>3</v>
      </c>
    </row>
    <row r="694" spans="1:18">
      <c r="A694" s="242" t="s">
        <v>168</v>
      </c>
      <c r="B694" s="242" t="s">
        <v>1314</v>
      </c>
      <c r="C694" s="242">
        <v>98060175</v>
      </c>
      <c r="D694" s="243">
        <v>2</v>
      </c>
      <c r="O694" s="244"/>
      <c r="P694" s="244"/>
      <c r="Q694" s="246">
        <v>2562</v>
      </c>
      <c r="R694" s="247">
        <v>1</v>
      </c>
    </row>
    <row r="695" spans="1:18">
      <c r="A695" s="244"/>
      <c r="B695" s="244"/>
      <c r="C695" s="246">
        <v>98064929</v>
      </c>
      <c r="D695" s="247">
        <v>3</v>
      </c>
      <c r="O695" s="244"/>
      <c r="P695" s="244"/>
      <c r="Q695" s="246">
        <v>2582</v>
      </c>
      <c r="R695" s="247">
        <v>1</v>
      </c>
    </row>
    <row r="696" spans="1:18">
      <c r="A696" s="244"/>
      <c r="B696" s="244"/>
      <c r="C696" s="246">
        <v>98073732</v>
      </c>
      <c r="D696" s="247">
        <v>2</v>
      </c>
      <c r="O696" s="244"/>
      <c r="P696" s="244"/>
      <c r="Q696" s="246">
        <v>2585</v>
      </c>
      <c r="R696" s="247">
        <v>3</v>
      </c>
    </row>
    <row r="697" spans="1:18">
      <c r="A697" s="244"/>
      <c r="B697" s="244"/>
      <c r="C697" s="246">
        <v>98088035</v>
      </c>
      <c r="D697" s="247">
        <v>1</v>
      </c>
      <c r="O697" s="244"/>
      <c r="P697" s="244"/>
      <c r="Q697" s="246">
        <v>2588</v>
      </c>
      <c r="R697" s="247">
        <v>2</v>
      </c>
    </row>
    <row r="698" spans="1:18">
      <c r="A698" s="244"/>
      <c r="B698" s="242" t="s">
        <v>1315</v>
      </c>
      <c r="C698" s="245"/>
      <c r="D698" s="243">
        <v>8</v>
      </c>
      <c r="O698" s="244"/>
      <c r="P698" s="244"/>
      <c r="Q698" s="246">
        <v>2594</v>
      </c>
      <c r="R698" s="247">
        <v>5</v>
      </c>
    </row>
    <row r="699" spans="1:18">
      <c r="A699" s="242" t="s">
        <v>576</v>
      </c>
      <c r="B699" s="242" t="s">
        <v>1317</v>
      </c>
      <c r="C699" s="242">
        <v>98067317</v>
      </c>
      <c r="D699" s="243">
        <v>1</v>
      </c>
      <c r="O699" s="244"/>
      <c r="P699" s="244"/>
      <c r="Q699" s="246">
        <v>2633</v>
      </c>
      <c r="R699" s="247">
        <v>2</v>
      </c>
    </row>
    <row r="700" spans="1:18">
      <c r="A700" s="244"/>
      <c r="B700" s="242" t="s">
        <v>1318</v>
      </c>
      <c r="C700" s="245"/>
      <c r="D700" s="243">
        <v>1</v>
      </c>
      <c r="O700" s="244"/>
      <c r="P700" s="244"/>
      <c r="Q700" s="246">
        <v>2634</v>
      </c>
      <c r="R700" s="247">
        <v>1</v>
      </c>
    </row>
    <row r="701" spans="1:18">
      <c r="A701" s="242" t="s">
        <v>236</v>
      </c>
      <c r="B701" s="242" t="s">
        <v>1319</v>
      </c>
      <c r="C701" s="242">
        <v>98082409</v>
      </c>
      <c r="D701" s="243">
        <v>2</v>
      </c>
      <c r="O701" s="244"/>
      <c r="P701" s="244"/>
      <c r="Q701" s="246">
        <v>2659</v>
      </c>
      <c r="R701" s="247">
        <v>1</v>
      </c>
    </row>
    <row r="702" spans="1:18">
      <c r="A702" s="244"/>
      <c r="B702" s="242" t="s">
        <v>1321</v>
      </c>
      <c r="C702" s="245"/>
      <c r="D702" s="243">
        <v>2</v>
      </c>
      <c r="O702" s="244"/>
      <c r="P702" s="244"/>
      <c r="Q702" s="246">
        <v>2660</v>
      </c>
      <c r="R702" s="247">
        <v>1</v>
      </c>
    </row>
    <row r="703" spans="1:18">
      <c r="A703" s="242" t="s">
        <v>477</v>
      </c>
      <c r="B703" s="242" t="s">
        <v>1157</v>
      </c>
      <c r="C703" s="242">
        <v>98061092</v>
      </c>
      <c r="D703" s="243">
        <v>1</v>
      </c>
      <c r="O703" s="244"/>
      <c r="P703" s="244"/>
      <c r="Q703" s="246">
        <v>2691</v>
      </c>
      <c r="R703" s="247">
        <v>2</v>
      </c>
    </row>
    <row r="704" spans="1:18">
      <c r="A704" s="244"/>
      <c r="B704" s="244"/>
      <c r="C704" s="246">
        <v>98068641</v>
      </c>
      <c r="D704" s="247">
        <v>1</v>
      </c>
      <c r="O704" s="244"/>
      <c r="P704" s="244"/>
      <c r="Q704" s="246">
        <v>2704</v>
      </c>
      <c r="R704" s="247">
        <v>3</v>
      </c>
    </row>
    <row r="705" spans="1:18">
      <c r="A705" s="244"/>
      <c r="B705" s="244"/>
      <c r="C705" s="246">
        <v>98070214</v>
      </c>
      <c r="D705" s="247">
        <v>1</v>
      </c>
      <c r="O705" s="244"/>
      <c r="P705" s="244"/>
      <c r="Q705" s="246">
        <v>2734</v>
      </c>
      <c r="R705" s="247">
        <v>2</v>
      </c>
    </row>
    <row r="706" spans="1:18">
      <c r="A706" s="244"/>
      <c r="B706" s="242" t="s">
        <v>1159</v>
      </c>
      <c r="C706" s="245"/>
      <c r="D706" s="243">
        <v>3</v>
      </c>
      <c r="O706" s="244"/>
      <c r="P706" s="244"/>
      <c r="Q706" s="246">
        <v>2738</v>
      </c>
      <c r="R706" s="247">
        <v>1</v>
      </c>
    </row>
    <row r="707" spans="1:18">
      <c r="A707" s="242" t="s">
        <v>422</v>
      </c>
      <c r="B707" s="242" t="s">
        <v>1324</v>
      </c>
      <c r="C707" s="242">
        <v>98070584</v>
      </c>
      <c r="D707" s="243">
        <v>1</v>
      </c>
      <c r="O707" s="244"/>
      <c r="P707" s="244"/>
      <c r="Q707" s="246">
        <v>2771</v>
      </c>
      <c r="R707" s="247">
        <v>1</v>
      </c>
    </row>
    <row r="708" spans="1:18">
      <c r="A708" s="244"/>
      <c r="B708" s="242" t="s">
        <v>1327</v>
      </c>
      <c r="C708" s="245"/>
      <c r="D708" s="243">
        <v>1</v>
      </c>
      <c r="O708" s="244"/>
      <c r="P708" s="244"/>
      <c r="Q708" s="246">
        <v>2787</v>
      </c>
      <c r="R708" s="247">
        <v>1</v>
      </c>
    </row>
    <row r="709" spans="1:18">
      <c r="A709" s="242" t="s">
        <v>421</v>
      </c>
      <c r="B709" s="242" t="s">
        <v>1328</v>
      </c>
      <c r="C709" s="242">
        <v>98070584</v>
      </c>
      <c r="D709" s="243">
        <v>1</v>
      </c>
      <c r="O709" s="244"/>
      <c r="P709" s="244"/>
      <c r="Q709" s="246">
        <v>2804</v>
      </c>
      <c r="R709" s="247">
        <v>5</v>
      </c>
    </row>
    <row r="710" spans="1:18">
      <c r="A710" s="244"/>
      <c r="B710" s="242" t="s">
        <v>1331</v>
      </c>
      <c r="C710" s="245"/>
      <c r="D710" s="243">
        <v>1</v>
      </c>
      <c r="O710" s="244"/>
      <c r="P710" s="244"/>
      <c r="Q710" s="246">
        <v>2864</v>
      </c>
      <c r="R710" s="247">
        <v>1</v>
      </c>
    </row>
    <row r="711" spans="1:18">
      <c r="A711" s="242" t="s">
        <v>435</v>
      </c>
      <c r="B711" s="242" t="s">
        <v>1163</v>
      </c>
      <c r="C711" s="242">
        <v>98070214</v>
      </c>
      <c r="D711" s="243">
        <v>1</v>
      </c>
      <c r="O711" s="244"/>
      <c r="P711" s="244"/>
      <c r="Q711" s="246">
        <v>2897</v>
      </c>
      <c r="R711" s="247">
        <v>1</v>
      </c>
    </row>
    <row r="712" spans="1:18">
      <c r="A712" s="244"/>
      <c r="B712" s="244"/>
      <c r="C712" s="246">
        <v>98070584</v>
      </c>
      <c r="D712" s="247">
        <v>1</v>
      </c>
      <c r="O712" s="244"/>
      <c r="P712" s="244"/>
      <c r="Q712" s="246">
        <v>2912</v>
      </c>
      <c r="R712" s="247">
        <v>5</v>
      </c>
    </row>
    <row r="713" spans="1:18">
      <c r="A713" s="244"/>
      <c r="B713" s="242" t="s">
        <v>1164</v>
      </c>
      <c r="C713" s="245"/>
      <c r="D713" s="243">
        <v>2</v>
      </c>
      <c r="O713" s="244"/>
      <c r="P713" s="244"/>
      <c r="Q713" s="246">
        <v>2923</v>
      </c>
      <c r="R713" s="247">
        <v>1</v>
      </c>
    </row>
    <row r="714" spans="1:18">
      <c r="A714" s="242" t="s">
        <v>913</v>
      </c>
      <c r="B714" s="242" t="s">
        <v>1165</v>
      </c>
      <c r="C714" s="242">
        <v>98062491</v>
      </c>
      <c r="D714" s="243">
        <v>1</v>
      </c>
      <c r="O714" s="244"/>
      <c r="P714" s="244"/>
      <c r="Q714" s="246">
        <v>2938</v>
      </c>
      <c r="R714" s="247">
        <v>1</v>
      </c>
    </row>
    <row r="715" spans="1:18">
      <c r="A715" s="244"/>
      <c r="B715" s="242" t="s">
        <v>1166</v>
      </c>
      <c r="C715" s="245"/>
      <c r="D715" s="243">
        <v>1</v>
      </c>
      <c r="O715" s="244"/>
      <c r="P715" s="244"/>
      <c r="Q715" s="246">
        <v>2943</v>
      </c>
      <c r="R715" s="247">
        <v>1</v>
      </c>
    </row>
    <row r="716" spans="1:18">
      <c r="A716" s="242" t="s">
        <v>440</v>
      </c>
      <c r="B716" s="242" t="s">
        <v>1333</v>
      </c>
      <c r="C716" s="242">
        <v>98070584</v>
      </c>
      <c r="D716" s="243">
        <v>1</v>
      </c>
      <c r="O716" s="244"/>
      <c r="P716" s="244"/>
      <c r="Q716" s="246">
        <v>2972</v>
      </c>
      <c r="R716" s="247">
        <v>1</v>
      </c>
    </row>
    <row r="717" spans="1:18">
      <c r="A717" s="244"/>
      <c r="B717" s="242" t="s">
        <v>1334</v>
      </c>
      <c r="C717" s="245"/>
      <c r="D717" s="243">
        <v>1</v>
      </c>
      <c r="O717" s="244"/>
      <c r="P717" s="244"/>
      <c r="Q717" s="246">
        <v>3025</v>
      </c>
      <c r="R717" s="247">
        <v>5</v>
      </c>
    </row>
    <row r="718" spans="1:18">
      <c r="A718" s="242" t="s">
        <v>442</v>
      </c>
      <c r="B718" s="242" t="s">
        <v>1335</v>
      </c>
      <c r="C718" s="242">
        <v>98070584</v>
      </c>
      <c r="D718" s="243">
        <v>1</v>
      </c>
      <c r="O718" s="244"/>
      <c r="P718" s="244"/>
      <c r="Q718" s="246">
        <v>3077</v>
      </c>
      <c r="R718" s="247">
        <v>1</v>
      </c>
    </row>
    <row r="719" spans="1:18">
      <c r="A719" s="244"/>
      <c r="B719" s="242" t="s">
        <v>1336</v>
      </c>
      <c r="C719" s="245"/>
      <c r="D719" s="243">
        <v>1</v>
      </c>
      <c r="O719" s="244"/>
      <c r="P719" s="244"/>
      <c r="Q719" s="246">
        <v>3092</v>
      </c>
      <c r="R719" s="247">
        <v>1</v>
      </c>
    </row>
    <row r="720" spans="1:18">
      <c r="A720" s="242" t="s">
        <v>142</v>
      </c>
      <c r="B720" s="242" t="s">
        <v>1168</v>
      </c>
      <c r="C720" s="242">
        <v>98062491</v>
      </c>
      <c r="D720" s="243">
        <v>1</v>
      </c>
      <c r="O720" s="244"/>
      <c r="P720" s="244"/>
      <c r="Q720" s="246">
        <v>3132</v>
      </c>
      <c r="R720" s="247">
        <v>1</v>
      </c>
    </row>
    <row r="721" spans="1:18">
      <c r="A721" s="244"/>
      <c r="B721" s="244"/>
      <c r="C721" s="246">
        <v>98064149</v>
      </c>
      <c r="D721" s="247">
        <v>1</v>
      </c>
      <c r="O721" s="244"/>
      <c r="P721" s="244"/>
      <c r="Q721" s="246">
        <v>3163</v>
      </c>
      <c r="R721" s="247">
        <v>1</v>
      </c>
    </row>
    <row r="722" spans="1:18">
      <c r="A722" s="244"/>
      <c r="B722" s="244"/>
      <c r="C722" s="246">
        <v>98068641</v>
      </c>
      <c r="D722" s="247">
        <v>1</v>
      </c>
      <c r="O722" s="244"/>
      <c r="P722" s="244"/>
      <c r="Q722" s="246">
        <v>3171</v>
      </c>
      <c r="R722" s="247">
        <v>1</v>
      </c>
    </row>
    <row r="723" spans="1:18">
      <c r="A723" s="244"/>
      <c r="B723" s="244"/>
      <c r="C723" s="246">
        <v>98088035</v>
      </c>
      <c r="D723" s="247">
        <v>1</v>
      </c>
      <c r="O723" s="244"/>
      <c r="P723" s="244"/>
      <c r="Q723" s="246">
        <v>3210</v>
      </c>
      <c r="R723" s="247">
        <v>4</v>
      </c>
    </row>
    <row r="724" spans="1:18">
      <c r="A724" s="244"/>
      <c r="B724" s="242" t="s">
        <v>1170</v>
      </c>
      <c r="C724" s="245"/>
      <c r="D724" s="243">
        <v>4</v>
      </c>
      <c r="O724" s="244"/>
      <c r="P724" s="244"/>
      <c r="Q724" s="246">
        <v>4042</v>
      </c>
      <c r="R724" s="247">
        <v>1</v>
      </c>
    </row>
    <row r="725" spans="1:18">
      <c r="A725" s="242" t="s">
        <v>482</v>
      </c>
      <c r="B725" s="242" t="s">
        <v>1171</v>
      </c>
      <c r="C725" s="242">
        <v>98067318</v>
      </c>
      <c r="D725" s="243">
        <v>1</v>
      </c>
      <c r="O725" s="244"/>
      <c r="P725" s="244"/>
      <c r="Q725" s="246">
        <v>4054</v>
      </c>
      <c r="R725" s="247">
        <v>1</v>
      </c>
    </row>
    <row r="726" spans="1:18">
      <c r="A726" s="244"/>
      <c r="B726" s="244"/>
      <c r="C726" s="246">
        <v>98070214</v>
      </c>
      <c r="D726" s="247">
        <v>1</v>
      </c>
      <c r="O726" s="244"/>
      <c r="P726" s="244"/>
      <c r="Q726" s="246">
        <v>4070</v>
      </c>
      <c r="R726" s="247">
        <v>1</v>
      </c>
    </row>
    <row r="727" spans="1:18">
      <c r="A727" s="244"/>
      <c r="B727" s="242" t="s">
        <v>1173</v>
      </c>
      <c r="C727" s="245"/>
      <c r="D727" s="243">
        <v>2</v>
      </c>
      <c r="O727" s="244"/>
      <c r="P727" s="244"/>
      <c r="Q727" s="246">
        <v>4075</v>
      </c>
      <c r="R727" s="247">
        <v>2</v>
      </c>
    </row>
    <row r="728" spans="1:18">
      <c r="A728" s="242" t="s">
        <v>484</v>
      </c>
      <c r="B728" s="242" t="s">
        <v>1174</v>
      </c>
      <c r="C728" s="242">
        <v>98065821</v>
      </c>
      <c r="D728" s="243">
        <v>1</v>
      </c>
      <c r="O728" s="244"/>
      <c r="P728" s="244"/>
      <c r="Q728" s="246">
        <v>4136</v>
      </c>
      <c r="R728" s="247">
        <v>5</v>
      </c>
    </row>
    <row r="729" spans="1:18">
      <c r="A729" s="244"/>
      <c r="B729" s="244"/>
      <c r="C729" s="246">
        <v>98070214</v>
      </c>
      <c r="D729" s="247">
        <v>2</v>
      </c>
      <c r="O729" s="244"/>
      <c r="P729" s="244"/>
      <c r="Q729" s="246">
        <v>4145</v>
      </c>
      <c r="R729" s="247">
        <v>2</v>
      </c>
    </row>
    <row r="730" spans="1:18">
      <c r="A730" s="244"/>
      <c r="B730" s="242" t="s">
        <v>1175</v>
      </c>
      <c r="C730" s="245"/>
      <c r="D730" s="243">
        <v>3</v>
      </c>
      <c r="O730" s="244"/>
      <c r="P730" s="244"/>
      <c r="Q730" s="246">
        <v>4184</v>
      </c>
      <c r="R730" s="247">
        <v>1</v>
      </c>
    </row>
    <row r="731" spans="1:18">
      <c r="A731" s="242" t="s">
        <v>390</v>
      </c>
      <c r="B731" s="242" t="s">
        <v>1177</v>
      </c>
      <c r="C731" s="242">
        <v>98071731</v>
      </c>
      <c r="D731" s="243">
        <v>1</v>
      </c>
      <c r="O731" s="244"/>
      <c r="P731" s="244"/>
      <c r="Q731" s="246">
        <v>4205</v>
      </c>
      <c r="R731" s="247">
        <v>1</v>
      </c>
    </row>
    <row r="732" spans="1:18">
      <c r="A732" s="244"/>
      <c r="B732" s="242" t="s">
        <v>1180</v>
      </c>
      <c r="C732" s="245"/>
      <c r="D732" s="243">
        <v>1</v>
      </c>
      <c r="O732" s="244"/>
      <c r="P732" s="244"/>
      <c r="Q732" s="246">
        <v>4212</v>
      </c>
      <c r="R732" s="247">
        <v>4</v>
      </c>
    </row>
    <row r="733" spans="1:18">
      <c r="A733" s="242" t="s">
        <v>266</v>
      </c>
      <c r="B733" s="242" t="s">
        <v>1181</v>
      </c>
      <c r="C733" s="242">
        <v>98072495</v>
      </c>
      <c r="D733" s="243">
        <v>2</v>
      </c>
      <c r="O733" s="244"/>
      <c r="P733" s="244"/>
      <c r="Q733" s="246">
        <v>4222</v>
      </c>
      <c r="R733" s="247">
        <v>5</v>
      </c>
    </row>
    <row r="734" spans="1:18">
      <c r="A734" s="244"/>
      <c r="B734" s="242" t="s">
        <v>1182</v>
      </c>
      <c r="C734" s="245"/>
      <c r="D734" s="243">
        <v>2</v>
      </c>
      <c r="O734" s="244"/>
      <c r="P734" s="244"/>
      <c r="Q734" s="246">
        <v>4240</v>
      </c>
      <c r="R734" s="247">
        <v>1</v>
      </c>
    </row>
    <row r="735" spans="1:18">
      <c r="A735" s="242" t="s">
        <v>432</v>
      </c>
      <c r="B735" s="242" t="s">
        <v>1338</v>
      </c>
      <c r="C735" s="242">
        <v>98070584</v>
      </c>
      <c r="D735" s="243">
        <v>1</v>
      </c>
      <c r="O735" s="244"/>
      <c r="P735" s="244"/>
      <c r="Q735" s="246">
        <v>4266</v>
      </c>
      <c r="R735" s="247">
        <v>1</v>
      </c>
    </row>
    <row r="736" spans="1:18">
      <c r="A736" s="244"/>
      <c r="B736" s="242" t="s">
        <v>1340</v>
      </c>
      <c r="C736" s="245"/>
      <c r="D736" s="243">
        <v>1</v>
      </c>
      <c r="O736" s="244"/>
      <c r="P736" s="244"/>
      <c r="Q736" s="246">
        <v>4284</v>
      </c>
      <c r="R736" s="247">
        <v>1</v>
      </c>
    </row>
    <row r="737" spans="1:18">
      <c r="A737" s="242" t="s">
        <v>433</v>
      </c>
      <c r="B737" s="242" t="s">
        <v>1341</v>
      </c>
      <c r="C737" s="242">
        <v>98070584</v>
      </c>
      <c r="D737" s="243">
        <v>1</v>
      </c>
      <c r="O737" s="244"/>
      <c r="P737" s="244"/>
      <c r="Q737" s="246">
        <v>4311</v>
      </c>
      <c r="R737" s="247">
        <v>2</v>
      </c>
    </row>
    <row r="738" spans="1:18">
      <c r="A738" s="244"/>
      <c r="B738" s="242" t="s">
        <v>1342</v>
      </c>
      <c r="C738" s="245"/>
      <c r="D738" s="243">
        <v>1</v>
      </c>
      <c r="O738" s="244"/>
      <c r="P738" s="244"/>
      <c r="Q738" s="246">
        <v>4318</v>
      </c>
      <c r="R738" s="247">
        <v>1</v>
      </c>
    </row>
    <row r="739" spans="1:18">
      <c r="A739" s="242" t="s">
        <v>498</v>
      </c>
      <c r="B739" s="242" t="s">
        <v>1183</v>
      </c>
      <c r="C739" s="242">
        <v>98065911</v>
      </c>
      <c r="D739" s="243">
        <v>2</v>
      </c>
      <c r="O739" s="244"/>
      <c r="P739" s="244"/>
      <c r="Q739" s="246">
        <v>4337</v>
      </c>
      <c r="R739" s="247">
        <v>5</v>
      </c>
    </row>
    <row r="740" spans="1:18">
      <c r="A740" s="244"/>
      <c r="B740" s="244"/>
      <c r="C740" s="246">
        <v>98069810</v>
      </c>
      <c r="D740" s="247">
        <v>2</v>
      </c>
      <c r="O740" s="244"/>
      <c r="P740" s="244"/>
      <c r="Q740" s="246">
        <v>4341</v>
      </c>
      <c r="R740" s="247">
        <v>2</v>
      </c>
    </row>
    <row r="741" spans="1:18">
      <c r="A741" s="244"/>
      <c r="B741" s="242" t="s">
        <v>1185</v>
      </c>
      <c r="C741" s="245"/>
      <c r="D741" s="243">
        <v>4</v>
      </c>
      <c r="O741" s="244"/>
      <c r="P741" s="244"/>
      <c r="Q741" s="246">
        <v>4343</v>
      </c>
      <c r="R741" s="247">
        <v>3</v>
      </c>
    </row>
    <row r="742" spans="1:18">
      <c r="A742" s="242" t="s">
        <v>71</v>
      </c>
      <c r="B742" s="242" t="s">
        <v>1186</v>
      </c>
      <c r="C742" s="242">
        <v>98068641</v>
      </c>
      <c r="D742" s="243">
        <v>1</v>
      </c>
      <c r="O742" s="244"/>
      <c r="P742" s="244"/>
      <c r="Q742" s="246">
        <v>4401</v>
      </c>
      <c r="R742" s="247">
        <v>1</v>
      </c>
    </row>
    <row r="743" spans="1:18">
      <c r="A743" s="244"/>
      <c r="B743" s="244"/>
      <c r="C743" s="246">
        <v>98091377</v>
      </c>
      <c r="D743" s="247">
        <v>1</v>
      </c>
      <c r="O743" s="244"/>
      <c r="P743" s="244"/>
      <c r="Q743" s="246">
        <v>4433</v>
      </c>
      <c r="R743" s="247">
        <v>2</v>
      </c>
    </row>
    <row r="744" spans="1:18">
      <c r="A744" s="244"/>
      <c r="B744" s="242" t="s">
        <v>1188</v>
      </c>
      <c r="C744" s="245"/>
      <c r="D744" s="243">
        <v>2</v>
      </c>
      <c r="O744" s="244"/>
      <c r="P744" s="244"/>
      <c r="Q744" s="246" t="s">
        <v>1352</v>
      </c>
      <c r="R744" s="247">
        <v>1</v>
      </c>
    </row>
    <row r="745" spans="1:18">
      <c r="A745" s="242" t="s">
        <v>389</v>
      </c>
      <c r="B745" s="242" t="s">
        <v>1189</v>
      </c>
      <c r="C745" s="242">
        <v>98071731</v>
      </c>
      <c r="D745" s="243">
        <v>1</v>
      </c>
      <c r="O745" s="244"/>
      <c r="P745" s="244"/>
      <c r="Q745" s="246" t="s">
        <v>371</v>
      </c>
      <c r="R745" s="247">
        <v>1</v>
      </c>
    </row>
    <row r="746" spans="1:18">
      <c r="A746" s="244"/>
      <c r="B746" s="242" t="s">
        <v>1191</v>
      </c>
      <c r="C746" s="245"/>
      <c r="D746" s="243">
        <v>1</v>
      </c>
      <c r="O746" s="244"/>
      <c r="P746" s="244"/>
      <c r="Q746" s="246" t="s">
        <v>636</v>
      </c>
      <c r="R746" s="247">
        <v>1</v>
      </c>
    </row>
    <row r="747" spans="1:18">
      <c r="A747" s="242" t="s">
        <v>488</v>
      </c>
      <c r="B747" s="242" t="s">
        <v>1193</v>
      </c>
      <c r="C747" s="242">
        <v>98067318</v>
      </c>
      <c r="D747" s="243">
        <v>1</v>
      </c>
      <c r="O747" s="244"/>
      <c r="P747" s="244"/>
      <c r="Q747" s="246" t="s">
        <v>581</v>
      </c>
      <c r="R747" s="247">
        <v>1</v>
      </c>
    </row>
    <row r="748" spans="1:18">
      <c r="A748" s="244"/>
      <c r="B748" s="244"/>
      <c r="C748" s="246">
        <v>98070214</v>
      </c>
      <c r="D748" s="247">
        <v>1</v>
      </c>
      <c r="O748" s="244"/>
      <c r="P748" s="244"/>
      <c r="Q748" s="246" t="s">
        <v>1354</v>
      </c>
      <c r="R748" s="247">
        <v>1</v>
      </c>
    </row>
    <row r="749" spans="1:18">
      <c r="A749" s="244"/>
      <c r="B749" s="242" t="s">
        <v>1195</v>
      </c>
      <c r="C749" s="245"/>
      <c r="D749" s="243">
        <v>2</v>
      </c>
      <c r="O749" s="244"/>
      <c r="P749" s="244"/>
      <c r="Q749" s="246" t="s">
        <v>9648</v>
      </c>
      <c r="R749" s="247">
        <v>1</v>
      </c>
    </row>
    <row r="750" spans="1:18">
      <c r="A750" s="242" t="s">
        <v>485</v>
      </c>
      <c r="B750" s="242" t="s">
        <v>1198</v>
      </c>
      <c r="C750" s="242">
        <v>98067318</v>
      </c>
      <c r="D750" s="243">
        <v>1</v>
      </c>
      <c r="O750" s="244"/>
      <c r="P750" s="242" t="s">
        <v>1218</v>
      </c>
      <c r="Q750" s="245"/>
      <c r="R750" s="243">
        <v>109</v>
      </c>
    </row>
    <row r="751" spans="1:18">
      <c r="A751" s="244"/>
      <c r="B751" s="244"/>
      <c r="C751" s="246">
        <v>98070214</v>
      </c>
      <c r="D751" s="247">
        <v>1</v>
      </c>
      <c r="O751" s="242" t="s">
        <v>316</v>
      </c>
      <c r="P751" s="242" t="s">
        <v>1220</v>
      </c>
      <c r="Q751" s="242">
        <v>2878</v>
      </c>
      <c r="R751" s="243">
        <v>1</v>
      </c>
    </row>
    <row r="752" spans="1:18">
      <c r="A752" s="244"/>
      <c r="B752" s="242" t="s">
        <v>1200</v>
      </c>
      <c r="C752" s="245"/>
      <c r="D752" s="243">
        <v>2</v>
      </c>
      <c r="O752" s="244"/>
      <c r="P752" s="244"/>
      <c r="Q752" s="246">
        <v>2881</v>
      </c>
      <c r="R752" s="247">
        <v>1</v>
      </c>
    </row>
    <row r="753" spans="1:18">
      <c r="A753" s="242" t="s">
        <v>434</v>
      </c>
      <c r="B753" s="242" t="s">
        <v>920</v>
      </c>
      <c r="C753" s="245"/>
      <c r="D753" s="243">
        <v>1</v>
      </c>
      <c r="O753" s="244"/>
      <c r="P753" s="242" t="s">
        <v>1223</v>
      </c>
      <c r="Q753" s="245"/>
      <c r="R753" s="243">
        <v>2</v>
      </c>
    </row>
    <row r="754" spans="1:18">
      <c r="A754" s="242" t="s">
        <v>610</v>
      </c>
      <c r="B754" s="242" t="s">
        <v>1344</v>
      </c>
      <c r="C754" s="242">
        <v>98067318</v>
      </c>
      <c r="D754" s="243">
        <v>1</v>
      </c>
      <c r="O754" s="242" t="s">
        <v>183</v>
      </c>
      <c r="P754" s="242" t="s">
        <v>9645</v>
      </c>
      <c r="Q754" s="242">
        <v>2338</v>
      </c>
      <c r="R754" s="243">
        <v>1</v>
      </c>
    </row>
    <row r="755" spans="1:18">
      <c r="A755" s="244"/>
      <c r="B755" s="242" t="s">
        <v>1345</v>
      </c>
      <c r="C755" s="245"/>
      <c r="D755" s="243">
        <v>1</v>
      </c>
      <c r="O755" s="244"/>
      <c r="P755" s="244"/>
      <c r="Q755" s="246">
        <v>2339</v>
      </c>
      <c r="R755" s="247">
        <v>1</v>
      </c>
    </row>
    <row r="756" spans="1:18">
      <c r="A756" s="242" t="s">
        <v>469</v>
      </c>
      <c r="B756" s="242" t="s">
        <v>1201</v>
      </c>
      <c r="C756" s="242">
        <v>98067318</v>
      </c>
      <c r="D756" s="243">
        <v>1</v>
      </c>
      <c r="O756" s="244"/>
      <c r="P756" s="244"/>
      <c r="Q756" s="246">
        <v>2348</v>
      </c>
      <c r="R756" s="247">
        <v>1</v>
      </c>
    </row>
    <row r="757" spans="1:18">
      <c r="A757" s="244"/>
      <c r="B757" s="244"/>
      <c r="C757" s="246">
        <v>98070214</v>
      </c>
      <c r="D757" s="247">
        <v>1</v>
      </c>
      <c r="O757" s="244"/>
      <c r="P757" s="244"/>
      <c r="Q757" s="246">
        <v>2355</v>
      </c>
      <c r="R757" s="247">
        <v>1</v>
      </c>
    </row>
    <row r="758" spans="1:18">
      <c r="A758" s="244"/>
      <c r="B758" s="242" t="s">
        <v>1202</v>
      </c>
      <c r="C758" s="245"/>
      <c r="D758" s="243">
        <v>2</v>
      </c>
      <c r="O758" s="244"/>
      <c r="P758" s="244"/>
      <c r="Q758" s="246">
        <v>2356</v>
      </c>
      <c r="R758" s="247">
        <v>1</v>
      </c>
    </row>
    <row r="759" spans="1:18">
      <c r="A759" s="242" t="s">
        <v>609</v>
      </c>
      <c r="B759" s="242" t="s">
        <v>1346</v>
      </c>
      <c r="C759" s="242">
        <v>98067318</v>
      </c>
      <c r="D759" s="243">
        <v>1</v>
      </c>
      <c r="O759" s="244"/>
      <c r="P759" s="244"/>
      <c r="Q759" s="246">
        <v>2402</v>
      </c>
      <c r="R759" s="247">
        <v>1</v>
      </c>
    </row>
    <row r="760" spans="1:18">
      <c r="A760" s="244"/>
      <c r="B760" s="242" t="s">
        <v>1347</v>
      </c>
      <c r="C760" s="245"/>
      <c r="D760" s="243">
        <v>1</v>
      </c>
      <c r="O760" s="244"/>
      <c r="P760" s="244"/>
      <c r="Q760" s="246">
        <v>2413</v>
      </c>
      <c r="R760" s="247">
        <v>1</v>
      </c>
    </row>
    <row r="761" spans="1:18">
      <c r="A761" s="242" t="s">
        <v>607</v>
      </c>
      <c r="B761" s="242" t="s">
        <v>1350</v>
      </c>
      <c r="C761" s="242">
        <v>98067318</v>
      </c>
      <c r="D761" s="243">
        <v>1</v>
      </c>
      <c r="O761" s="244"/>
      <c r="P761" s="244"/>
      <c r="Q761" s="246">
        <v>2415</v>
      </c>
      <c r="R761" s="247">
        <v>1</v>
      </c>
    </row>
    <row r="762" spans="1:18">
      <c r="A762" s="244"/>
      <c r="B762" s="242" t="s">
        <v>1351</v>
      </c>
      <c r="C762" s="245"/>
      <c r="D762" s="243">
        <v>1</v>
      </c>
      <c r="O762" s="244"/>
      <c r="P762" s="244"/>
      <c r="Q762" s="246">
        <v>2452</v>
      </c>
      <c r="R762" s="247">
        <v>2</v>
      </c>
    </row>
    <row r="763" spans="1:18">
      <c r="A763" s="242" t="s">
        <v>96</v>
      </c>
      <c r="B763" s="242" t="s">
        <v>1203</v>
      </c>
      <c r="C763" s="242">
        <v>98067318</v>
      </c>
      <c r="D763" s="243">
        <v>1</v>
      </c>
      <c r="O763" s="244"/>
      <c r="P763" s="244"/>
      <c r="Q763" s="246">
        <v>2476</v>
      </c>
      <c r="R763" s="247">
        <v>1</v>
      </c>
    </row>
    <row r="764" spans="1:18">
      <c r="A764" s="244"/>
      <c r="B764" s="244"/>
      <c r="C764" s="246">
        <v>98090043</v>
      </c>
      <c r="D764" s="247">
        <v>1</v>
      </c>
      <c r="O764" s="244"/>
      <c r="P764" s="244"/>
      <c r="Q764" s="246">
        <v>2495</v>
      </c>
      <c r="R764" s="247">
        <v>1</v>
      </c>
    </row>
    <row r="765" spans="1:18">
      <c r="A765" s="244"/>
      <c r="B765" s="242" t="s">
        <v>1205</v>
      </c>
      <c r="C765" s="245"/>
      <c r="D765" s="243">
        <v>2</v>
      </c>
      <c r="O765" s="244"/>
      <c r="P765" s="244"/>
      <c r="Q765" s="246">
        <v>2502</v>
      </c>
      <c r="R765" s="247">
        <v>1</v>
      </c>
    </row>
    <row r="766" spans="1:18">
      <c r="A766" s="242" t="s">
        <v>898</v>
      </c>
      <c r="B766" s="242" t="s">
        <v>1207</v>
      </c>
      <c r="C766" s="242">
        <v>98062491</v>
      </c>
      <c r="D766" s="243">
        <v>1</v>
      </c>
      <c r="O766" s="244"/>
      <c r="P766" s="244"/>
      <c r="Q766" s="246">
        <v>2508</v>
      </c>
      <c r="R766" s="247">
        <v>1</v>
      </c>
    </row>
    <row r="767" spans="1:18">
      <c r="A767" s="244"/>
      <c r="B767" s="244"/>
      <c r="C767" s="246">
        <v>98062611</v>
      </c>
      <c r="D767" s="247">
        <v>1</v>
      </c>
      <c r="O767" s="244"/>
      <c r="P767" s="244"/>
      <c r="Q767" s="246">
        <v>2529</v>
      </c>
      <c r="R767" s="247">
        <v>1</v>
      </c>
    </row>
    <row r="768" spans="1:18">
      <c r="A768" s="244"/>
      <c r="B768" s="242" t="s">
        <v>1210</v>
      </c>
      <c r="C768" s="245"/>
      <c r="D768" s="243">
        <v>2</v>
      </c>
      <c r="O768" s="244"/>
      <c r="P768" s="244"/>
      <c r="Q768" s="246">
        <v>2545</v>
      </c>
      <c r="R768" s="247">
        <v>1</v>
      </c>
    </row>
    <row r="769" spans="1:18">
      <c r="A769" s="242" t="s">
        <v>1075</v>
      </c>
      <c r="B769" s="242" t="s">
        <v>1355</v>
      </c>
      <c r="C769" s="242">
        <v>98061263</v>
      </c>
      <c r="D769" s="243">
        <v>1</v>
      </c>
      <c r="O769" s="244"/>
      <c r="P769" s="244"/>
      <c r="Q769" s="246">
        <v>2568</v>
      </c>
      <c r="R769" s="247">
        <v>1</v>
      </c>
    </row>
    <row r="770" spans="1:18">
      <c r="A770" s="244"/>
      <c r="B770" s="242" t="s">
        <v>1356</v>
      </c>
      <c r="C770" s="245"/>
      <c r="D770" s="243">
        <v>1</v>
      </c>
      <c r="O770" s="244"/>
      <c r="P770" s="244"/>
      <c r="Q770" s="246">
        <v>2575</v>
      </c>
      <c r="R770" s="247">
        <v>1</v>
      </c>
    </row>
    <row r="771" spans="1:18">
      <c r="A771" s="242" t="s">
        <v>207</v>
      </c>
      <c r="B771" s="242" t="s">
        <v>1357</v>
      </c>
      <c r="C771" s="242">
        <v>98086170</v>
      </c>
      <c r="D771" s="243">
        <v>2</v>
      </c>
      <c r="O771" s="244"/>
      <c r="P771" s="244"/>
      <c r="Q771" s="246">
        <v>2584</v>
      </c>
      <c r="R771" s="247">
        <v>1</v>
      </c>
    </row>
    <row r="772" spans="1:18">
      <c r="A772" s="244"/>
      <c r="B772" s="242" t="s">
        <v>1358</v>
      </c>
      <c r="C772" s="245"/>
      <c r="D772" s="243">
        <v>2</v>
      </c>
      <c r="O772" s="244"/>
      <c r="P772" s="244"/>
      <c r="Q772" s="246">
        <v>2590</v>
      </c>
      <c r="R772" s="247">
        <v>1</v>
      </c>
    </row>
    <row r="773" spans="1:18">
      <c r="A773" s="242" t="s">
        <v>169</v>
      </c>
      <c r="B773" s="242" t="s">
        <v>1359</v>
      </c>
      <c r="C773" s="242">
        <v>98087940</v>
      </c>
      <c r="D773" s="243">
        <v>4</v>
      </c>
      <c r="O773" s="244"/>
      <c r="P773" s="244"/>
      <c r="Q773" s="246">
        <v>2600</v>
      </c>
      <c r="R773" s="247">
        <v>1</v>
      </c>
    </row>
    <row r="774" spans="1:18">
      <c r="A774" s="244"/>
      <c r="B774" s="242" t="s">
        <v>1360</v>
      </c>
      <c r="C774" s="245"/>
      <c r="D774" s="243">
        <v>4</v>
      </c>
      <c r="O774" s="244"/>
      <c r="P774" s="244"/>
      <c r="Q774" s="246">
        <v>2624</v>
      </c>
      <c r="R774" s="247">
        <v>1</v>
      </c>
    </row>
    <row r="775" spans="1:18">
      <c r="A775" s="242" t="s">
        <v>139</v>
      </c>
      <c r="B775" s="242" t="s">
        <v>1211</v>
      </c>
      <c r="C775" s="242">
        <v>98073497</v>
      </c>
      <c r="D775" s="243">
        <v>1</v>
      </c>
      <c r="O775" s="244"/>
      <c r="P775" s="244"/>
      <c r="Q775" s="246">
        <v>2638</v>
      </c>
      <c r="R775" s="247">
        <v>1</v>
      </c>
    </row>
    <row r="776" spans="1:18">
      <c r="A776" s="244"/>
      <c r="B776" s="242" t="s">
        <v>1212</v>
      </c>
      <c r="C776" s="245"/>
      <c r="D776" s="243">
        <v>1</v>
      </c>
      <c r="O776" s="244"/>
      <c r="P776" s="244"/>
      <c r="Q776" s="246">
        <v>2678</v>
      </c>
      <c r="R776" s="247">
        <v>1</v>
      </c>
    </row>
    <row r="777" spans="1:18">
      <c r="A777" s="242" t="s">
        <v>423</v>
      </c>
      <c r="B777" s="242" t="s">
        <v>1361</v>
      </c>
      <c r="C777" s="242">
        <v>98070584</v>
      </c>
      <c r="D777" s="243">
        <v>1</v>
      </c>
      <c r="O777" s="244"/>
      <c r="P777" s="244"/>
      <c r="Q777" s="246">
        <v>2679</v>
      </c>
      <c r="R777" s="247">
        <v>1</v>
      </c>
    </row>
    <row r="778" spans="1:18">
      <c r="A778" s="244"/>
      <c r="B778" s="242" t="s">
        <v>1362</v>
      </c>
      <c r="C778" s="245"/>
      <c r="D778" s="243">
        <v>1</v>
      </c>
      <c r="O778" s="244"/>
      <c r="P778" s="244"/>
      <c r="Q778" s="246">
        <v>2682</v>
      </c>
      <c r="R778" s="247">
        <v>1</v>
      </c>
    </row>
    <row r="779" spans="1:18">
      <c r="A779" s="242" t="s">
        <v>411</v>
      </c>
      <c r="B779" s="242" t="s">
        <v>1363</v>
      </c>
      <c r="C779" s="242">
        <v>98071212</v>
      </c>
      <c r="D779" s="243">
        <v>1</v>
      </c>
      <c r="O779" s="244"/>
      <c r="P779" s="244"/>
      <c r="Q779" s="246">
        <v>2836</v>
      </c>
      <c r="R779" s="247">
        <v>1</v>
      </c>
    </row>
    <row r="780" spans="1:18">
      <c r="A780" s="244"/>
      <c r="B780" s="242" t="s">
        <v>1364</v>
      </c>
      <c r="C780" s="245"/>
      <c r="D780" s="243">
        <v>1</v>
      </c>
      <c r="O780" s="244"/>
      <c r="P780" s="244"/>
      <c r="Q780" s="246">
        <v>2853</v>
      </c>
      <c r="R780" s="247">
        <v>2</v>
      </c>
    </row>
    <row r="781" spans="1:18">
      <c r="A781" s="242" t="s">
        <v>428</v>
      </c>
      <c r="B781" s="242" t="s">
        <v>1365</v>
      </c>
      <c r="C781" s="242">
        <v>98070584</v>
      </c>
      <c r="D781" s="243">
        <v>1</v>
      </c>
      <c r="O781" s="244"/>
      <c r="P781" s="244"/>
      <c r="Q781" s="246">
        <v>2880</v>
      </c>
      <c r="R781" s="247">
        <v>1</v>
      </c>
    </row>
    <row r="782" spans="1:18">
      <c r="A782" s="244"/>
      <c r="B782" s="242" t="s">
        <v>1366</v>
      </c>
      <c r="C782" s="245"/>
      <c r="D782" s="243">
        <v>1</v>
      </c>
      <c r="O782" s="244"/>
      <c r="P782" s="244"/>
      <c r="Q782" s="246">
        <v>2892</v>
      </c>
      <c r="R782" s="247">
        <v>1</v>
      </c>
    </row>
    <row r="783" spans="1:18">
      <c r="A783" s="242" t="s">
        <v>429</v>
      </c>
      <c r="B783" s="242" t="s">
        <v>1367</v>
      </c>
      <c r="C783" s="242">
        <v>98070584</v>
      </c>
      <c r="D783" s="243">
        <v>1</v>
      </c>
      <c r="O783" s="244"/>
      <c r="P783" s="244"/>
      <c r="Q783" s="246">
        <v>2895</v>
      </c>
      <c r="R783" s="247">
        <v>1</v>
      </c>
    </row>
    <row r="784" spans="1:18">
      <c r="A784" s="244"/>
      <c r="B784" s="242" t="s">
        <v>1368</v>
      </c>
      <c r="C784" s="245"/>
      <c r="D784" s="243">
        <v>1</v>
      </c>
      <c r="O784" s="244"/>
      <c r="P784" s="244"/>
      <c r="Q784" s="246">
        <v>2983</v>
      </c>
      <c r="R784" s="247">
        <v>1</v>
      </c>
    </row>
    <row r="785" spans="1:18">
      <c r="A785" s="242" t="s">
        <v>426</v>
      </c>
      <c r="B785" s="242" t="s">
        <v>1369</v>
      </c>
      <c r="C785" s="242">
        <v>98070584</v>
      </c>
      <c r="D785" s="243">
        <v>1</v>
      </c>
      <c r="O785" s="244"/>
      <c r="P785" s="244"/>
      <c r="Q785" s="246">
        <v>3003</v>
      </c>
      <c r="R785" s="247">
        <v>1</v>
      </c>
    </row>
    <row r="786" spans="1:18">
      <c r="A786" s="244"/>
      <c r="B786" s="242" t="s">
        <v>1370</v>
      </c>
      <c r="C786" s="245"/>
      <c r="D786" s="243">
        <v>1</v>
      </c>
      <c r="O786" s="244"/>
      <c r="P786" s="244"/>
      <c r="Q786" s="246">
        <v>3004</v>
      </c>
      <c r="R786" s="247">
        <v>1</v>
      </c>
    </row>
    <row r="787" spans="1:18">
      <c r="A787" s="242" t="s">
        <v>427</v>
      </c>
      <c r="B787" s="242" t="s">
        <v>1372</v>
      </c>
      <c r="C787" s="242">
        <v>98070584</v>
      </c>
      <c r="D787" s="243">
        <v>1</v>
      </c>
      <c r="O787" s="244"/>
      <c r="P787" s="244"/>
      <c r="Q787" s="246">
        <v>3015</v>
      </c>
      <c r="R787" s="247">
        <v>1</v>
      </c>
    </row>
    <row r="788" spans="1:18">
      <c r="A788" s="244"/>
      <c r="B788" s="242" t="s">
        <v>1374</v>
      </c>
      <c r="C788" s="245"/>
      <c r="D788" s="243">
        <v>1</v>
      </c>
      <c r="O788" s="244"/>
      <c r="P788" s="244"/>
      <c r="Q788" s="246">
        <v>3092</v>
      </c>
      <c r="R788" s="247">
        <v>2</v>
      </c>
    </row>
    <row r="789" spans="1:18">
      <c r="A789" s="242" t="s">
        <v>225</v>
      </c>
      <c r="B789" s="242" t="s">
        <v>1375</v>
      </c>
      <c r="C789" s="242">
        <v>98083465</v>
      </c>
      <c r="D789" s="243">
        <v>1</v>
      </c>
      <c r="O789" s="244"/>
      <c r="P789" s="244"/>
      <c r="Q789" s="246">
        <v>3119</v>
      </c>
      <c r="R789" s="247">
        <v>1</v>
      </c>
    </row>
    <row r="790" spans="1:18">
      <c r="A790" s="244"/>
      <c r="B790" s="242" t="s">
        <v>1376</v>
      </c>
      <c r="C790" s="245"/>
      <c r="D790" s="243">
        <v>1</v>
      </c>
      <c r="O790" s="244"/>
      <c r="P790" s="244"/>
      <c r="Q790" s="246">
        <v>3145</v>
      </c>
      <c r="R790" s="247">
        <v>1</v>
      </c>
    </row>
    <row r="791" spans="1:18">
      <c r="A791" s="242" t="s">
        <v>366</v>
      </c>
      <c r="B791" s="242" t="s">
        <v>1377</v>
      </c>
      <c r="C791" s="242">
        <v>98072495</v>
      </c>
      <c r="D791" s="243">
        <v>1</v>
      </c>
      <c r="O791" s="244"/>
      <c r="P791" s="244"/>
      <c r="Q791" s="246">
        <v>3173</v>
      </c>
      <c r="R791" s="247">
        <v>1</v>
      </c>
    </row>
    <row r="792" spans="1:18">
      <c r="A792" s="244"/>
      <c r="B792" s="242" t="s">
        <v>1378</v>
      </c>
      <c r="C792" s="245"/>
      <c r="D792" s="243">
        <v>1</v>
      </c>
      <c r="O792" s="244"/>
      <c r="P792" s="244"/>
      <c r="Q792" s="246">
        <v>3175</v>
      </c>
      <c r="R792" s="247">
        <v>1</v>
      </c>
    </row>
    <row r="793" spans="1:18">
      <c r="A793" s="242" t="s">
        <v>363</v>
      </c>
      <c r="B793" s="242" t="s">
        <v>1379</v>
      </c>
      <c r="C793" s="242">
        <v>98072495</v>
      </c>
      <c r="D793" s="243">
        <v>1</v>
      </c>
      <c r="O793" s="244"/>
      <c r="P793" s="244"/>
      <c r="Q793" s="246">
        <v>3179</v>
      </c>
      <c r="R793" s="247">
        <v>1</v>
      </c>
    </row>
    <row r="794" spans="1:18">
      <c r="A794" s="244"/>
      <c r="B794" s="242" t="s">
        <v>1380</v>
      </c>
      <c r="C794" s="245"/>
      <c r="D794" s="243">
        <v>1</v>
      </c>
      <c r="O794" s="244"/>
      <c r="P794" s="244"/>
      <c r="Q794" s="246">
        <v>3183</v>
      </c>
      <c r="R794" s="247">
        <v>1</v>
      </c>
    </row>
    <row r="795" spans="1:18">
      <c r="A795" s="242" t="s">
        <v>362</v>
      </c>
      <c r="B795" s="242" t="s">
        <v>1382</v>
      </c>
      <c r="C795" s="242">
        <v>98072495</v>
      </c>
      <c r="D795" s="243">
        <v>1</v>
      </c>
      <c r="O795" s="244"/>
      <c r="P795" s="244"/>
      <c r="Q795" s="246">
        <v>3199</v>
      </c>
      <c r="R795" s="247">
        <v>2</v>
      </c>
    </row>
    <row r="796" spans="1:18">
      <c r="A796" s="244"/>
      <c r="B796" s="242" t="s">
        <v>1383</v>
      </c>
      <c r="C796" s="245"/>
      <c r="D796" s="243">
        <v>1</v>
      </c>
      <c r="O796" s="244"/>
      <c r="P796" s="244"/>
      <c r="Q796" s="246">
        <v>3213</v>
      </c>
      <c r="R796" s="247">
        <v>1</v>
      </c>
    </row>
    <row r="797" spans="1:18">
      <c r="A797" s="242" t="s">
        <v>361</v>
      </c>
      <c r="B797" s="242" t="s">
        <v>1384</v>
      </c>
      <c r="C797" s="242">
        <v>98072495</v>
      </c>
      <c r="D797" s="243">
        <v>1</v>
      </c>
      <c r="O797" s="244"/>
      <c r="P797" s="244"/>
      <c r="Q797" s="246">
        <v>3221</v>
      </c>
      <c r="R797" s="247">
        <v>1</v>
      </c>
    </row>
    <row r="798" spans="1:18">
      <c r="A798" s="244"/>
      <c r="B798" s="242" t="s">
        <v>1385</v>
      </c>
      <c r="C798" s="245"/>
      <c r="D798" s="243">
        <v>1</v>
      </c>
      <c r="O798" s="244"/>
      <c r="P798" s="244"/>
      <c r="Q798" s="246">
        <v>3225</v>
      </c>
      <c r="R798" s="247">
        <v>1</v>
      </c>
    </row>
    <row r="799" spans="1:18">
      <c r="A799" s="242" t="s">
        <v>360</v>
      </c>
      <c r="B799" s="242" t="s">
        <v>1386</v>
      </c>
      <c r="C799" s="242">
        <v>98072495</v>
      </c>
      <c r="D799" s="243">
        <v>1</v>
      </c>
      <c r="O799" s="244"/>
      <c r="P799" s="244"/>
      <c r="Q799" s="246">
        <v>3233</v>
      </c>
      <c r="R799" s="247">
        <v>1</v>
      </c>
    </row>
    <row r="800" spans="1:18">
      <c r="A800" s="244"/>
      <c r="B800" s="242" t="s">
        <v>1387</v>
      </c>
      <c r="C800" s="245"/>
      <c r="D800" s="243">
        <v>1</v>
      </c>
      <c r="O800" s="244"/>
      <c r="P800" s="244"/>
      <c r="Q800" s="246">
        <v>3242</v>
      </c>
      <c r="R800" s="247">
        <v>1</v>
      </c>
    </row>
    <row r="801" spans="1:18">
      <c r="A801" s="242" t="s">
        <v>358</v>
      </c>
      <c r="B801" s="242" t="s">
        <v>1388</v>
      </c>
      <c r="C801" s="242">
        <v>98072495</v>
      </c>
      <c r="D801" s="243">
        <v>2</v>
      </c>
      <c r="O801" s="244"/>
      <c r="P801" s="244"/>
      <c r="Q801" s="246">
        <v>4012</v>
      </c>
      <c r="R801" s="247">
        <v>1</v>
      </c>
    </row>
    <row r="802" spans="1:18">
      <c r="A802" s="244"/>
      <c r="B802" s="242" t="s">
        <v>1389</v>
      </c>
      <c r="C802" s="245"/>
      <c r="D802" s="243">
        <v>2</v>
      </c>
      <c r="O802" s="244"/>
      <c r="P802" s="244"/>
      <c r="Q802" s="246">
        <v>4035</v>
      </c>
      <c r="R802" s="247">
        <v>1</v>
      </c>
    </row>
    <row r="803" spans="1:18">
      <c r="A803" s="242" t="s">
        <v>357</v>
      </c>
      <c r="B803" s="242" t="s">
        <v>1390</v>
      </c>
      <c r="C803" s="242">
        <v>98072495</v>
      </c>
      <c r="D803" s="243">
        <v>1</v>
      </c>
      <c r="O803" s="244"/>
      <c r="P803" s="244"/>
      <c r="Q803" s="246">
        <v>4036</v>
      </c>
      <c r="R803" s="247">
        <v>1</v>
      </c>
    </row>
    <row r="804" spans="1:18">
      <c r="A804" s="244"/>
      <c r="B804" s="242" t="s">
        <v>1391</v>
      </c>
      <c r="C804" s="245"/>
      <c r="D804" s="243">
        <v>1</v>
      </c>
      <c r="O804" s="244"/>
      <c r="P804" s="244"/>
      <c r="Q804" s="246">
        <v>4051</v>
      </c>
      <c r="R804" s="247">
        <v>1</v>
      </c>
    </row>
    <row r="805" spans="1:18">
      <c r="A805" s="242" t="s">
        <v>356</v>
      </c>
      <c r="B805" s="242" t="s">
        <v>1392</v>
      </c>
      <c r="C805" s="242">
        <v>98072495</v>
      </c>
      <c r="D805" s="243">
        <v>2</v>
      </c>
      <c r="O805" s="244"/>
      <c r="P805" s="244"/>
      <c r="Q805" s="246">
        <v>4054</v>
      </c>
      <c r="R805" s="247">
        <v>1</v>
      </c>
    </row>
    <row r="806" spans="1:18">
      <c r="A806" s="244"/>
      <c r="B806" s="242" t="s">
        <v>1393</v>
      </c>
      <c r="C806" s="245"/>
      <c r="D806" s="243">
        <v>2</v>
      </c>
      <c r="O806" s="244"/>
      <c r="P806" s="244"/>
      <c r="Q806" s="246">
        <v>4075</v>
      </c>
      <c r="R806" s="247">
        <v>1</v>
      </c>
    </row>
    <row r="807" spans="1:18">
      <c r="A807" s="242" t="s">
        <v>252</v>
      </c>
      <c r="B807" s="242" t="s">
        <v>1394</v>
      </c>
      <c r="C807" s="242">
        <v>98081516</v>
      </c>
      <c r="D807" s="243">
        <v>5</v>
      </c>
      <c r="O807" s="244"/>
      <c r="P807" s="244"/>
      <c r="Q807" s="246">
        <v>4088</v>
      </c>
      <c r="R807" s="247">
        <v>1</v>
      </c>
    </row>
    <row r="808" spans="1:18">
      <c r="A808" s="244"/>
      <c r="B808" s="242" t="s">
        <v>1396</v>
      </c>
      <c r="C808" s="245"/>
      <c r="D808" s="243">
        <v>5</v>
      </c>
      <c r="O808" s="244"/>
      <c r="P808" s="244"/>
      <c r="Q808" s="246">
        <v>4098</v>
      </c>
      <c r="R808" s="247">
        <v>1</v>
      </c>
    </row>
    <row r="809" spans="1:18">
      <c r="A809" s="242" t="s">
        <v>24</v>
      </c>
      <c r="B809" s="242" t="s">
        <v>1397</v>
      </c>
      <c r="C809" s="242">
        <v>94692746</v>
      </c>
      <c r="D809" s="243">
        <v>1</v>
      </c>
      <c r="O809" s="244"/>
      <c r="P809" s="244"/>
      <c r="Q809" s="246">
        <v>4122</v>
      </c>
      <c r="R809" s="247">
        <v>1</v>
      </c>
    </row>
    <row r="810" spans="1:18">
      <c r="A810" s="244"/>
      <c r="B810" s="242" t="s">
        <v>1398</v>
      </c>
      <c r="C810" s="245"/>
      <c r="D810" s="243">
        <v>1</v>
      </c>
      <c r="O810" s="244"/>
      <c r="P810" s="244"/>
      <c r="Q810" s="246">
        <v>4128</v>
      </c>
      <c r="R810" s="247">
        <v>1</v>
      </c>
    </row>
    <row r="811" spans="1:18">
      <c r="A811" s="242" t="s">
        <v>375</v>
      </c>
      <c r="B811" s="242" t="s">
        <v>1399</v>
      </c>
      <c r="C811" s="242">
        <v>98072495</v>
      </c>
      <c r="D811" s="243">
        <v>5</v>
      </c>
      <c r="O811" s="244"/>
      <c r="P811" s="244"/>
      <c r="Q811" s="246">
        <v>4136</v>
      </c>
      <c r="R811" s="247">
        <v>2</v>
      </c>
    </row>
    <row r="812" spans="1:18">
      <c r="A812" s="244"/>
      <c r="B812" s="242" t="s">
        <v>1400</v>
      </c>
      <c r="C812" s="245"/>
      <c r="D812" s="243">
        <v>5</v>
      </c>
      <c r="O812" s="244"/>
      <c r="P812" s="244"/>
      <c r="Q812" s="246">
        <v>4139</v>
      </c>
      <c r="R812" s="247">
        <v>1</v>
      </c>
    </row>
    <row r="813" spans="1:18">
      <c r="A813" s="242" t="s">
        <v>264</v>
      </c>
      <c r="B813" s="242" t="s">
        <v>1214</v>
      </c>
      <c r="C813" s="242">
        <v>98072495</v>
      </c>
      <c r="D813" s="243">
        <v>2</v>
      </c>
      <c r="O813" s="244"/>
      <c r="P813" s="244"/>
      <c r="Q813" s="246">
        <v>4155</v>
      </c>
      <c r="R813" s="247">
        <v>1</v>
      </c>
    </row>
    <row r="814" spans="1:18">
      <c r="A814" s="244"/>
      <c r="B814" s="244"/>
      <c r="C814" s="246">
        <v>98081471</v>
      </c>
      <c r="D814" s="247">
        <v>5</v>
      </c>
      <c r="O814" s="244"/>
      <c r="P814" s="244"/>
      <c r="Q814" s="246">
        <v>4191</v>
      </c>
      <c r="R814" s="247">
        <v>1</v>
      </c>
    </row>
    <row r="815" spans="1:18">
      <c r="A815" s="244"/>
      <c r="B815" s="242" t="s">
        <v>1216</v>
      </c>
      <c r="C815" s="245"/>
      <c r="D815" s="243">
        <v>7</v>
      </c>
      <c r="O815" s="244"/>
      <c r="P815" s="244"/>
      <c r="Q815" s="246">
        <v>4192</v>
      </c>
      <c r="R815" s="247">
        <v>1</v>
      </c>
    </row>
    <row r="816" spans="1:18">
      <c r="A816" s="242" t="s">
        <v>542</v>
      </c>
      <c r="B816" s="242" t="s">
        <v>1217</v>
      </c>
      <c r="C816" s="242">
        <v>98068444</v>
      </c>
      <c r="D816" s="243">
        <v>1</v>
      </c>
      <c r="O816" s="244"/>
      <c r="P816" s="244"/>
      <c r="Q816" s="246">
        <v>4300</v>
      </c>
      <c r="R816" s="247">
        <v>1</v>
      </c>
    </row>
    <row r="817" spans="1:18">
      <c r="A817" s="244"/>
      <c r="B817" s="242" t="s">
        <v>1219</v>
      </c>
      <c r="C817" s="245"/>
      <c r="D817" s="243">
        <v>1</v>
      </c>
      <c r="O817" s="244"/>
      <c r="P817" s="244"/>
      <c r="Q817" s="246">
        <v>4302</v>
      </c>
      <c r="R817" s="247">
        <v>1</v>
      </c>
    </row>
    <row r="818" spans="1:18">
      <c r="A818" s="242" t="s">
        <v>532</v>
      </c>
      <c r="B818" s="242" t="s">
        <v>1221</v>
      </c>
      <c r="C818" s="242">
        <v>98068444</v>
      </c>
      <c r="D818" s="243">
        <v>1</v>
      </c>
      <c r="O818" s="244"/>
      <c r="P818" s="244"/>
      <c r="Q818" s="246">
        <v>4308</v>
      </c>
      <c r="R818" s="247">
        <v>1</v>
      </c>
    </row>
    <row r="819" spans="1:18">
      <c r="A819" s="244"/>
      <c r="B819" s="242" t="s">
        <v>1222</v>
      </c>
      <c r="C819" s="245"/>
      <c r="D819" s="243">
        <v>1</v>
      </c>
      <c r="O819" s="244"/>
      <c r="P819" s="244"/>
      <c r="Q819" s="246">
        <v>4309</v>
      </c>
      <c r="R819" s="247">
        <v>1</v>
      </c>
    </row>
    <row r="820" spans="1:18">
      <c r="A820" s="242" t="s">
        <v>541</v>
      </c>
      <c r="B820" s="242" t="s">
        <v>1224</v>
      </c>
      <c r="C820" s="242">
        <v>98068444</v>
      </c>
      <c r="D820" s="243">
        <v>1</v>
      </c>
      <c r="O820" s="244"/>
      <c r="P820" s="244"/>
      <c r="Q820" s="246" t="s">
        <v>443</v>
      </c>
      <c r="R820" s="247">
        <v>1</v>
      </c>
    </row>
    <row r="821" spans="1:18">
      <c r="A821" s="244"/>
      <c r="B821" s="242" t="s">
        <v>1226</v>
      </c>
      <c r="C821" s="245"/>
      <c r="D821" s="243">
        <v>1</v>
      </c>
      <c r="O821" s="244"/>
      <c r="P821" s="242" t="s">
        <v>1225</v>
      </c>
      <c r="Q821" s="245"/>
      <c r="R821" s="243">
        <v>72</v>
      </c>
    </row>
    <row r="822" spans="1:18">
      <c r="A822" s="242" t="s">
        <v>534</v>
      </c>
      <c r="B822" s="242" t="s">
        <v>1228</v>
      </c>
      <c r="C822" s="242">
        <v>98068444</v>
      </c>
      <c r="D822" s="243">
        <v>1</v>
      </c>
      <c r="O822" s="242" t="s">
        <v>100</v>
      </c>
      <c r="P822" s="242" t="s">
        <v>1227</v>
      </c>
      <c r="Q822" s="242">
        <v>2396</v>
      </c>
      <c r="R822" s="243">
        <v>1</v>
      </c>
    </row>
    <row r="823" spans="1:18">
      <c r="A823" s="244"/>
      <c r="B823" s="242" t="s">
        <v>1229</v>
      </c>
      <c r="C823" s="245"/>
      <c r="D823" s="243">
        <v>1</v>
      </c>
      <c r="O823" s="244"/>
      <c r="P823" s="244"/>
      <c r="Q823" s="246">
        <v>3294</v>
      </c>
      <c r="R823" s="247">
        <v>1</v>
      </c>
    </row>
    <row r="824" spans="1:18">
      <c r="A824" s="242" t="s">
        <v>535</v>
      </c>
      <c r="B824" s="242" t="s">
        <v>1230</v>
      </c>
      <c r="C824" s="242">
        <v>98068444</v>
      </c>
      <c r="D824" s="243">
        <v>1</v>
      </c>
      <c r="O824" s="244"/>
      <c r="P824" s="244"/>
      <c r="Q824" s="246">
        <v>4060</v>
      </c>
      <c r="R824" s="247">
        <v>1</v>
      </c>
    </row>
    <row r="825" spans="1:18">
      <c r="A825" s="244"/>
      <c r="B825" s="242" t="s">
        <v>1231</v>
      </c>
      <c r="C825" s="245"/>
      <c r="D825" s="243">
        <v>1</v>
      </c>
      <c r="O825" s="244"/>
      <c r="P825" s="244"/>
      <c r="Q825" s="246">
        <v>4092</v>
      </c>
      <c r="R825" s="247">
        <v>1</v>
      </c>
    </row>
    <row r="826" spans="1:18">
      <c r="A826" s="242" t="s">
        <v>543</v>
      </c>
      <c r="B826" s="242" t="s">
        <v>1403</v>
      </c>
      <c r="C826" s="242">
        <v>98068444</v>
      </c>
      <c r="D826" s="243">
        <v>1</v>
      </c>
      <c r="O826" s="244"/>
      <c r="P826" s="244"/>
      <c r="Q826" s="246">
        <v>4181</v>
      </c>
      <c r="R826" s="247">
        <v>1</v>
      </c>
    </row>
    <row r="827" spans="1:18">
      <c r="A827" s="244"/>
      <c r="B827" s="242" t="s">
        <v>1404</v>
      </c>
      <c r="C827" s="245"/>
      <c r="D827" s="243">
        <v>1</v>
      </c>
      <c r="O827" s="244"/>
      <c r="P827" s="244"/>
      <c r="Q827" s="246">
        <v>4224</v>
      </c>
      <c r="R827" s="247">
        <v>1</v>
      </c>
    </row>
    <row r="828" spans="1:18">
      <c r="A828" s="242" t="s">
        <v>9648</v>
      </c>
      <c r="B828" s="242" t="s">
        <v>9648</v>
      </c>
      <c r="C828" s="245"/>
      <c r="D828" s="243"/>
      <c r="O828" s="244"/>
      <c r="P828" s="244"/>
      <c r="Q828" s="246">
        <v>4251</v>
      </c>
      <c r="R828" s="247">
        <v>1</v>
      </c>
    </row>
    <row r="829" spans="1:18">
      <c r="A829" s="248" t="s">
        <v>1240</v>
      </c>
      <c r="B829" s="249"/>
      <c r="C829" s="249"/>
      <c r="D829" s="250">
        <v>3984</v>
      </c>
      <c r="O829" s="244"/>
      <c r="P829" s="244"/>
      <c r="Q829" s="246">
        <v>4314</v>
      </c>
      <c r="R829" s="247">
        <v>1</v>
      </c>
    </row>
    <row r="830" spans="1:18">
      <c r="O830" s="244"/>
      <c r="P830" s="244"/>
      <c r="Q830" s="246">
        <v>4386</v>
      </c>
      <c r="R830" s="247">
        <v>1</v>
      </c>
    </row>
    <row r="831" spans="1:18">
      <c r="O831" s="244"/>
      <c r="P831" s="242" t="s">
        <v>1234</v>
      </c>
      <c r="Q831" s="245"/>
      <c r="R831" s="243">
        <v>9</v>
      </c>
    </row>
    <row r="832" spans="1:18">
      <c r="O832" s="242" t="s">
        <v>122</v>
      </c>
      <c r="P832" s="242" t="s">
        <v>1110</v>
      </c>
      <c r="Q832" s="242">
        <v>4236</v>
      </c>
      <c r="R832" s="243">
        <v>1</v>
      </c>
    </row>
    <row r="833" spans="15:18">
      <c r="O833" s="244"/>
      <c r="P833" s="244"/>
      <c r="Q833" s="246">
        <v>4262</v>
      </c>
      <c r="R833" s="247">
        <v>1</v>
      </c>
    </row>
    <row r="834" spans="15:18">
      <c r="O834" s="244"/>
      <c r="P834" s="244"/>
      <c r="Q834" s="246">
        <v>4268</v>
      </c>
      <c r="R834" s="247">
        <v>1</v>
      </c>
    </row>
    <row r="835" spans="15:18">
      <c r="O835" s="244"/>
      <c r="P835" s="244"/>
      <c r="Q835" s="246">
        <v>4282</v>
      </c>
      <c r="R835" s="247">
        <v>1</v>
      </c>
    </row>
    <row r="836" spans="15:18">
      <c r="O836" s="244"/>
      <c r="P836" s="244"/>
      <c r="Q836" s="246">
        <v>4292</v>
      </c>
      <c r="R836" s="247">
        <v>1</v>
      </c>
    </row>
    <row r="837" spans="15:18">
      <c r="O837" s="244"/>
      <c r="P837" s="244"/>
      <c r="Q837" s="246">
        <v>4338</v>
      </c>
      <c r="R837" s="247">
        <v>1</v>
      </c>
    </row>
    <row r="838" spans="15:18">
      <c r="O838" s="244"/>
      <c r="P838" s="244"/>
      <c r="Q838" s="246">
        <v>4339</v>
      </c>
      <c r="R838" s="247">
        <v>1</v>
      </c>
    </row>
    <row r="839" spans="15:18">
      <c r="O839" s="244"/>
      <c r="P839" s="244"/>
      <c r="Q839" s="246">
        <v>4365</v>
      </c>
      <c r="R839" s="247">
        <v>1</v>
      </c>
    </row>
    <row r="840" spans="15:18">
      <c r="O840" s="244"/>
      <c r="P840" s="242" t="s">
        <v>1116</v>
      </c>
      <c r="Q840" s="245"/>
      <c r="R840" s="243">
        <v>8</v>
      </c>
    </row>
    <row r="841" spans="15:18">
      <c r="O841" s="242" t="s">
        <v>633</v>
      </c>
      <c r="P841" s="242" t="s">
        <v>2827</v>
      </c>
      <c r="Q841" s="245"/>
      <c r="R841" s="243">
        <v>12</v>
      </c>
    </row>
    <row r="842" spans="15:18">
      <c r="O842" s="242" t="s">
        <v>46</v>
      </c>
      <c r="P842" s="242" t="s">
        <v>2827</v>
      </c>
      <c r="Q842" s="245"/>
      <c r="R842" s="243">
        <v>2</v>
      </c>
    </row>
    <row r="843" spans="15:18">
      <c r="O843" s="242" t="s">
        <v>359</v>
      </c>
      <c r="P843" s="242" t="s">
        <v>1118</v>
      </c>
      <c r="Q843" s="242">
        <v>4386</v>
      </c>
      <c r="R843" s="243">
        <v>1</v>
      </c>
    </row>
    <row r="844" spans="15:18">
      <c r="O844" s="244"/>
      <c r="P844" s="242" t="s">
        <v>1119</v>
      </c>
      <c r="Q844" s="245"/>
      <c r="R844" s="243">
        <v>1</v>
      </c>
    </row>
    <row r="845" spans="15:18">
      <c r="O845" s="242" t="s">
        <v>283</v>
      </c>
      <c r="P845" s="242" t="s">
        <v>1244</v>
      </c>
      <c r="Q845" s="242">
        <v>2654</v>
      </c>
      <c r="R845" s="243">
        <v>1</v>
      </c>
    </row>
    <row r="846" spans="15:18">
      <c r="O846" s="244"/>
      <c r="P846" s="244"/>
      <c r="Q846" s="246">
        <v>2777</v>
      </c>
      <c r="R846" s="247">
        <v>1</v>
      </c>
    </row>
    <row r="847" spans="15:18">
      <c r="O847" s="244"/>
      <c r="P847" s="244"/>
      <c r="Q847" s="246">
        <v>2862</v>
      </c>
      <c r="R847" s="247">
        <v>1</v>
      </c>
    </row>
    <row r="848" spans="15:18">
      <c r="O848" s="244"/>
      <c r="P848" s="244"/>
      <c r="Q848" s="246">
        <v>3050</v>
      </c>
      <c r="R848" s="247">
        <v>1</v>
      </c>
    </row>
    <row r="849" spans="15:18">
      <c r="O849" s="244"/>
      <c r="P849" s="244"/>
      <c r="Q849" s="246">
        <v>4055</v>
      </c>
      <c r="R849" s="247">
        <v>1</v>
      </c>
    </row>
    <row r="850" spans="15:18">
      <c r="O850" s="244"/>
      <c r="P850" s="242" t="s">
        <v>1245</v>
      </c>
      <c r="Q850" s="245"/>
      <c r="R850" s="243">
        <v>5</v>
      </c>
    </row>
    <row r="851" spans="15:18">
      <c r="O851" s="242" t="s">
        <v>852</v>
      </c>
      <c r="P851" s="242" t="s">
        <v>4079</v>
      </c>
      <c r="Q851" s="245"/>
      <c r="R851" s="243">
        <v>5</v>
      </c>
    </row>
    <row r="852" spans="15:18">
      <c r="O852" s="242" t="s">
        <v>102</v>
      </c>
      <c r="P852" s="242" t="s">
        <v>1121</v>
      </c>
      <c r="Q852" s="242">
        <v>4138</v>
      </c>
      <c r="R852" s="243">
        <v>1</v>
      </c>
    </row>
    <row r="853" spans="15:18">
      <c r="O853" s="244"/>
      <c r="P853" s="242" t="s">
        <v>1123</v>
      </c>
      <c r="Q853" s="245"/>
      <c r="R853" s="243">
        <v>1</v>
      </c>
    </row>
    <row r="854" spans="15:18">
      <c r="O854" s="242" t="s">
        <v>1125</v>
      </c>
      <c r="P854" s="242" t="s">
        <v>4132</v>
      </c>
      <c r="Q854" s="245"/>
      <c r="R854" s="243">
        <v>1</v>
      </c>
    </row>
    <row r="855" spans="15:18">
      <c r="O855" s="242" t="s">
        <v>152</v>
      </c>
      <c r="P855" s="242" t="s">
        <v>1126</v>
      </c>
      <c r="Q855" s="242">
        <v>4138</v>
      </c>
      <c r="R855" s="243">
        <v>1</v>
      </c>
    </row>
    <row r="856" spans="15:18">
      <c r="O856" s="244"/>
      <c r="P856" s="244"/>
      <c r="Q856" s="246">
        <v>4199</v>
      </c>
      <c r="R856" s="247">
        <v>1</v>
      </c>
    </row>
    <row r="857" spans="15:18">
      <c r="O857" s="244"/>
      <c r="P857" s="242" t="s">
        <v>1127</v>
      </c>
      <c r="Q857" s="245"/>
      <c r="R857" s="243">
        <v>2</v>
      </c>
    </row>
    <row r="858" spans="15:18">
      <c r="O858" s="242" t="s">
        <v>149</v>
      </c>
      <c r="P858" s="242" t="s">
        <v>1128</v>
      </c>
      <c r="Q858" s="242">
        <v>2999</v>
      </c>
      <c r="R858" s="243">
        <v>1</v>
      </c>
    </row>
    <row r="859" spans="15:18">
      <c r="O859" s="244"/>
      <c r="P859" s="244"/>
      <c r="Q859" s="246">
        <v>4261</v>
      </c>
      <c r="R859" s="247">
        <v>1</v>
      </c>
    </row>
    <row r="860" spans="15:18">
      <c r="O860" s="244"/>
      <c r="P860" s="242" t="s">
        <v>1130</v>
      </c>
      <c r="Q860" s="245"/>
      <c r="R860" s="243">
        <v>2</v>
      </c>
    </row>
    <row r="861" spans="15:18">
      <c r="O861" s="242" t="s">
        <v>517</v>
      </c>
      <c r="P861" s="242" t="s">
        <v>1131</v>
      </c>
      <c r="Q861" s="242">
        <v>2903</v>
      </c>
      <c r="R861" s="243">
        <v>1</v>
      </c>
    </row>
    <row r="862" spans="15:18">
      <c r="O862" s="244"/>
      <c r="P862" s="242" t="s">
        <v>1132</v>
      </c>
      <c r="Q862" s="245"/>
      <c r="R862" s="243">
        <v>1</v>
      </c>
    </row>
    <row r="863" spans="15:18">
      <c r="O863" s="242" t="s">
        <v>518</v>
      </c>
      <c r="P863" s="242" t="s">
        <v>1133</v>
      </c>
      <c r="Q863" s="242">
        <v>2553</v>
      </c>
      <c r="R863" s="243">
        <v>1</v>
      </c>
    </row>
    <row r="864" spans="15:18">
      <c r="O864" s="244"/>
      <c r="P864" s="244"/>
      <c r="Q864" s="246">
        <v>3029</v>
      </c>
      <c r="R864" s="247">
        <v>1</v>
      </c>
    </row>
    <row r="865" spans="15:18">
      <c r="O865" s="244"/>
      <c r="P865" s="242" t="s">
        <v>1134</v>
      </c>
      <c r="Q865" s="245"/>
      <c r="R865" s="243">
        <v>2</v>
      </c>
    </row>
    <row r="866" spans="15:18">
      <c r="O866" s="242" t="s">
        <v>65</v>
      </c>
      <c r="P866" s="242" t="s">
        <v>1135</v>
      </c>
      <c r="Q866" s="242">
        <v>4382</v>
      </c>
      <c r="R866" s="243">
        <v>1</v>
      </c>
    </row>
    <row r="867" spans="15:18">
      <c r="O867" s="244"/>
      <c r="P867" s="242" t="s">
        <v>1137</v>
      </c>
      <c r="Q867" s="245"/>
      <c r="R867" s="243">
        <v>1</v>
      </c>
    </row>
    <row r="868" spans="15:18">
      <c r="O868" s="242" t="s">
        <v>666</v>
      </c>
      <c r="P868" s="242" t="s">
        <v>1140</v>
      </c>
      <c r="Q868" s="242">
        <v>4304</v>
      </c>
      <c r="R868" s="243">
        <v>1</v>
      </c>
    </row>
    <row r="869" spans="15:18">
      <c r="O869" s="244"/>
      <c r="P869" s="242" t="s">
        <v>1143</v>
      </c>
      <c r="Q869" s="245"/>
      <c r="R869" s="243">
        <v>1</v>
      </c>
    </row>
    <row r="870" spans="15:18">
      <c r="O870" s="242" t="s">
        <v>144</v>
      </c>
      <c r="P870" s="242" t="s">
        <v>1144</v>
      </c>
      <c r="Q870" s="242">
        <v>2902</v>
      </c>
      <c r="R870" s="243">
        <v>1</v>
      </c>
    </row>
    <row r="871" spans="15:18">
      <c r="O871" s="244"/>
      <c r="P871" s="244"/>
      <c r="Q871" s="246">
        <v>2976</v>
      </c>
      <c r="R871" s="247">
        <v>1</v>
      </c>
    </row>
    <row r="872" spans="15:18">
      <c r="O872" s="244"/>
      <c r="P872" s="244"/>
      <c r="Q872" s="246">
        <v>4295</v>
      </c>
      <c r="R872" s="247">
        <v>1</v>
      </c>
    </row>
    <row r="873" spans="15:18">
      <c r="O873" s="244"/>
      <c r="P873" s="244"/>
      <c r="Q873" s="246" t="s">
        <v>963</v>
      </c>
      <c r="R873" s="247">
        <v>1</v>
      </c>
    </row>
    <row r="874" spans="15:18">
      <c r="O874" s="244"/>
      <c r="P874" s="242" t="s">
        <v>1148</v>
      </c>
      <c r="Q874" s="245"/>
      <c r="R874" s="243">
        <v>4</v>
      </c>
    </row>
    <row r="875" spans="15:18">
      <c r="O875" s="242" t="s">
        <v>928</v>
      </c>
      <c r="P875" s="242" t="s">
        <v>4289</v>
      </c>
      <c r="Q875" s="245"/>
      <c r="R875" s="243">
        <v>5</v>
      </c>
    </row>
    <row r="876" spans="15:18">
      <c r="O876" s="242" t="s">
        <v>927</v>
      </c>
      <c r="P876" s="242" t="s">
        <v>1149</v>
      </c>
      <c r="Q876" s="242">
        <v>4138</v>
      </c>
      <c r="R876" s="243">
        <v>1</v>
      </c>
    </row>
    <row r="877" spans="15:18" ht="15.75" customHeight="1">
      <c r="O877" s="244"/>
      <c r="P877" s="242" t="s">
        <v>1151</v>
      </c>
      <c r="Q877" s="245"/>
      <c r="R877" s="243">
        <v>1</v>
      </c>
    </row>
    <row r="878" spans="15:18" ht="15.75" customHeight="1">
      <c r="O878" s="242" t="s">
        <v>468</v>
      </c>
      <c r="P878" s="242" t="s">
        <v>1153</v>
      </c>
      <c r="Q878" s="242">
        <v>4356</v>
      </c>
      <c r="R878" s="243">
        <v>1</v>
      </c>
    </row>
    <row r="879" spans="15:18" ht="15.75" customHeight="1">
      <c r="O879" s="244"/>
      <c r="P879" s="242" t="s">
        <v>1154</v>
      </c>
      <c r="Q879" s="245"/>
      <c r="R879" s="243">
        <v>1</v>
      </c>
    </row>
    <row r="880" spans="15:18" ht="15.75" customHeight="1">
      <c r="O880" s="242" t="s">
        <v>334</v>
      </c>
      <c r="P880" s="242" t="s">
        <v>1155</v>
      </c>
      <c r="Q880" s="242">
        <v>3219</v>
      </c>
      <c r="R880" s="243">
        <v>1</v>
      </c>
    </row>
    <row r="881" spans="15:18" ht="15.75" customHeight="1">
      <c r="O881" s="244"/>
      <c r="P881" s="242" t="s">
        <v>1156</v>
      </c>
      <c r="Q881" s="245"/>
      <c r="R881" s="243">
        <v>1</v>
      </c>
    </row>
    <row r="882" spans="15:18" ht="15.75" customHeight="1">
      <c r="O882" s="242" t="s">
        <v>477</v>
      </c>
      <c r="P882" s="242" t="s">
        <v>1157</v>
      </c>
      <c r="Q882" s="242">
        <v>2868</v>
      </c>
      <c r="R882" s="243">
        <v>1</v>
      </c>
    </row>
    <row r="883" spans="15:18" ht="15.75" customHeight="1">
      <c r="O883" s="244"/>
      <c r="P883" s="244"/>
      <c r="Q883" s="246">
        <v>3053</v>
      </c>
      <c r="R883" s="247">
        <v>1</v>
      </c>
    </row>
    <row r="884" spans="15:18" ht="15.75" customHeight="1">
      <c r="O884" s="244"/>
      <c r="P884" s="242" t="s">
        <v>1159</v>
      </c>
      <c r="Q884" s="245"/>
      <c r="R884" s="243">
        <v>2</v>
      </c>
    </row>
    <row r="885" spans="15:18" ht="15.75" customHeight="1">
      <c r="O885" s="242" t="s">
        <v>435</v>
      </c>
      <c r="P885" s="242" t="s">
        <v>1163</v>
      </c>
      <c r="Q885" s="242">
        <v>3053</v>
      </c>
      <c r="R885" s="243">
        <v>1</v>
      </c>
    </row>
    <row r="886" spans="15:18" ht="15.75" customHeight="1">
      <c r="O886" s="244"/>
      <c r="P886" s="242" t="s">
        <v>1164</v>
      </c>
      <c r="Q886" s="245"/>
      <c r="R886" s="243">
        <v>1</v>
      </c>
    </row>
    <row r="887" spans="15:18" ht="15.75" customHeight="1">
      <c r="O887" s="242" t="s">
        <v>913</v>
      </c>
      <c r="P887" s="242" t="s">
        <v>1165</v>
      </c>
      <c r="Q887" s="242">
        <v>2974</v>
      </c>
      <c r="R887" s="243">
        <v>1</v>
      </c>
    </row>
    <row r="888" spans="15:18" ht="15.75" customHeight="1">
      <c r="O888" s="244"/>
      <c r="P888" s="242" t="s">
        <v>1166</v>
      </c>
      <c r="Q888" s="245"/>
      <c r="R888" s="243">
        <v>1</v>
      </c>
    </row>
    <row r="889" spans="15:18" ht="15.75" customHeight="1">
      <c r="O889" s="242" t="s">
        <v>142</v>
      </c>
      <c r="P889" s="242" t="s">
        <v>1168</v>
      </c>
      <c r="Q889" s="242">
        <v>2718</v>
      </c>
      <c r="R889" s="243">
        <v>1</v>
      </c>
    </row>
    <row r="890" spans="15:18" ht="15.75" customHeight="1">
      <c r="O890" s="244"/>
      <c r="P890" s="244"/>
      <c r="Q890" s="246">
        <v>3248</v>
      </c>
      <c r="R890" s="247">
        <v>1</v>
      </c>
    </row>
    <row r="891" spans="15:18" ht="15.75" customHeight="1">
      <c r="O891" s="244"/>
      <c r="P891" s="244"/>
      <c r="Q891" s="246">
        <v>4257</v>
      </c>
      <c r="R891" s="247">
        <v>1</v>
      </c>
    </row>
    <row r="892" spans="15:18" ht="15.75" customHeight="1">
      <c r="O892" s="244"/>
      <c r="P892" s="244"/>
      <c r="Q892" s="246">
        <v>4416</v>
      </c>
      <c r="R892" s="247">
        <v>1</v>
      </c>
    </row>
    <row r="893" spans="15:18" ht="15.75" customHeight="1">
      <c r="O893" s="244"/>
      <c r="P893" s="242" t="s">
        <v>1170</v>
      </c>
      <c r="Q893" s="245"/>
      <c r="R893" s="243">
        <v>4</v>
      </c>
    </row>
    <row r="894" spans="15:18" ht="15.75" customHeight="1">
      <c r="O894" s="242" t="s">
        <v>482</v>
      </c>
      <c r="P894" s="242" t="s">
        <v>1171</v>
      </c>
      <c r="Q894" s="242">
        <v>3053</v>
      </c>
      <c r="R894" s="243">
        <v>1</v>
      </c>
    </row>
    <row r="895" spans="15:18" ht="15.75" customHeight="1">
      <c r="O895" s="244"/>
      <c r="P895" s="244"/>
      <c r="Q895" s="246">
        <v>3288</v>
      </c>
      <c r="R895" s="247">
        <v>1</v>
      </c>
    </row>
    <row r="896" spans="15:18" ht="15.75" customHeight="1">
      <c r="O896" s="244"/>
      <c r="P896" s="242" t="s">
        <v>1173</v>
      </c>
      <c r="Q896" s="245"/>
      <c r="R896" s="243">
        <v>2</v>
      </c>
    </row>
    <row r="897" spans="15:18" ht="15.75" customHeight="1">
      <c r="O897" s="242" t="s">
        <v>484</v>
      </c>
      <c r="P897" s="242" t="s">
        <v>1174</v>
      </c>
      <c r="Q897" s="242">
        <v>3027</v>
      </c>
      <c r="R897" s="243">
        <v>1</v>
      </c>
    </row>
    <row r="898" spans="15:18" ht="15.75" customHeight="1">
      <c r="O898" s="244"/>
      <c r="P898" s="244"/>
      <c r="Q898" s="246">
        <v>3053</v>
      </c>
      <c r="R898" s="247">
        <v>1</v>
      </c>
    </row>
    <row r="899" spans="15:18" ht="15.75" customHeight="1">
      <c r="O899" s="244"/>
      <c r="P899" s="244"/>
      <c r="Q899" s="246">
        <v>3288</v>
      </c>
      <c r="R899" s="247">
        <v>1</v>
      </c>
    </row>
    <row r="900" spans="15:18" ht="15.75" customHeight="1">
      <c r="O900" s="244"/>
      <c r="P900" s="242" t="s">
        <v>1175</v>
      </c>
      <c r="Q900" s="245"/>
      <c r="R900" s="243">
        <v>3</v>
      </c>
    </row>
    <row r="901" spans="15:18" ht="15.75" customHeight="1">
      <c r="O901" s="242" t="s">
        <v>390</v>
      </c>
      <c r="P901" s="242" t="s">
        <v>1177</v>
      </c>
      <c r="Q901" s="242" t="s">
        <v>802</v>
      </c>
      <c r="R901" s="243">
        <v>1</v>
      </c>
    </row>
    <row r="902" spans="15:18" ht="15.75" customHeight="1">
      <c r="O902" s="244"/>
      <c r="P902" s="242" t="s">
        <v>1180</v>
      </c>
      <c r="Q902" s="245"/>
      <c r="R902" s="243">
        <v>1</v>
      </c>
    </row>
    <row r="903" spans="15:18" ht="15.75" customHeight="1">
      <c r="O903" s="242" t="s">
        <v>266</v>
      </c>
      <c r="P903" s="242" t="s">
        <v>1181</v>
      </c>
      <c r="Q903" s="242">
        <v>4403</v>
      </c>
      <c r="R903" s="243">
        <v>1</v>
      </c>
    </row>
    <row r="904" spans="15:18" ht="15.75" customHeight="1">
      <c r="O904" s="244"/>
      <c r="P904" s="242" t="s">
        <v>1182</v>
      </c>
      <c r="Q904" s="245"/>
      <c r="R904" s="243">
        <v>1</v>
      </c>
    </row>
    <row r="905" spans="15:18" ht="15.75" customHeight="1">
      <c r="O905" s="242" t="s">
        <v>498</v>
      </c>
      <c r="P905" s="242" t="s">
        <v>1183</v>
      </c>
      <c r="Q905" s="242">
        <v>2952</v>
      </c>
      <c r="R905" s="243">
        <v>1</v>
      </c>
    </row>
    <row r="906" spans="15:18" ht="15.75" customHeight="1">
      <c r="O906" s="244"/>
      <c r="P906" s="244"/>
      <c r="Q906" s="246">
        <v>3010</v>
      </c>
      <c r="R906" s="247">
        <v>1</v>
      </c>
    </row>
    <row r="907" spans="15:18" ht="15.75" customHeight="1">
      <c r="O907" s="244"/>
      <c r="P907" s="244"/>
      <c r="Q907" s="246">
        <v>3063</v>
      </c>
      <c r="R907" s="247">
        <v>1</v>
      </c>
    </row>
    <row r="908" spans="15:18" ht="15.75" customHeight="1">
      <c r="O908" s="244"/>
      <c r="P908" s="244"/>
      <c r="Q908" s="246">
        <v>4189</v>
      </c>
      <c r="R908" s="247">
        <v>1</v>
      </c>
    </row>
    <row r="909" spans="15:18" ht="15.75" customHeight="1">
      <c r="O909" s="244"/>
      <c r="P909" s="242" t="s">
        <v>1185</v>
      </c>
      <c r="Q909" s="245"/>
      <c r="R909" s="243">
        <v>4</v>
      </c>
    </row>
    <row r="910" spans="15:18" ht="15.75" customHeight="1">
      <c r="O910" s="242" t="s">
        <v>71</v>
      </c>
      <c r="P910" s="242" t="s">
        <v>1186</v>
      </c>
      <c r="Q910" s="242">
        <v>2918</v>
      </c>
      <c r="R910" s="243">
        <v>1</v>
      </c>
    </row>
    <row r="911" spans="15:18" ht="15.75" customHeight="1">
      <c r="O911" s="244"/>
      <c r="P911" s="244"/>
      <c r="Q911" s="246">
        <v>4202</v>
      </c>
      <c r="R911" s="247">
        <v>1</v>
      </c>
    </row>
    <row r="912" spans="15:18" ht="15.75" customHeight="1">
      <c r="O912" s="244"/>
      <c r="P912" s="242" t="s">
        <v>1188</v>
      </c>
      <c r="Q912" s="245"/>
      <c r="R912" s="243">
        <v>2</v>
      </c>
    </row>
    <row r="913" spans="15:18" ht="15.75" customHeight="1">
      <c r="O913" s="242" t="s">
        <v>389</v>
      </c>
      <c r="P913" s="242" t="s">
        <v>1189</v>
      </c>
      <c r="Q913" s="242" t="s">
        <v>802</v>
      </c>
      <c r="R913" s="243">
        <v>1</v>
      </c>
    </row>
    <row r="914" spans="15:18" ht="15.75" customHeight="1">
      <c r="O914" s="244"/>
      <c r="P914" s="242" t="s">
        <v>1191</v>
      </c>
      <c r="Q914" s="245"/>
      <c r="R914" s="243">
        <v>1</v>
      </c>
    </row>
    <row r="915" spans="15:18" ht="15.75" customHeight="1">
      <c r="O915" s="242" t="s">
        <v>488</v>
      </c>
      <c r="P915" s="242" t="s">
        <v>1193</v>
      </c>
      <c r="Q915" s="242">
        <v>3053</v>
      </c>
      <c r="R915" s="243">
        <v>1</v>
      </c>
    </row>
    <row r="916" spans="15:18" ht="15.75" customHeight="1">
      <c r="O916" s="244"/>
      <c r="P916" s="242" t="s">
        <v>1195</v>
      </c>
      <c r="Q916" s="245"/>
      <c r="R916" s="243">
        <v>1</v>
      </c>
    </row>
    <row r="917" spans="15:18" ht="15.75" customHeight="1">
      <c r="O917" s="242" t="s">
        <v>485</v>
      </c>
      <c r="P917" s="242" t="s">
        <v>1198</v>
      </c>
      <c r="Q917" s="242">
        <v>3053</v>
      </c>
      <c r="R917" s="243">
        <v>1</v>
      </c>
    </row>
    <row r="918" spans="15:18" ht="15.75" customHeight="1">
      <c r="O918" s="244"/>
      <c r="P918" s="242" t="s">
        <v>1200</v>
      </c>
      <c r="Q918" s="245"/>
      <c r="R918" s="243">
        <v>1</v>
      </c>
    </row>
    <row r="919" spans="15:18" ht="15.75" customHeight="1">
      <c r="O919" s="242" t="s">
        <v>469</v>
      </c>
      <c r="P919" s="242" t="s">
        <v>1201</v>
      </c>
      <c r="Q919" s="242">
        <v>3027</v>
      </c>
      <c r="R919" s="243">
        <v>1</v>
      </c>
    </row>
    <row r="920" spans="15:18" ht="15.75" customHeight="1">
      <c r="O920" s="244"/>
      <c r="P920" s="242" t="s">
        <v>1202</v>
      </c>
      <c r="Q920" s="245"/>
      <c r="R920" s="243">
        <v>1</v>
      </c>
    </row>
    <row r="921" spans="15:18" ht="15.75" customHeight="1">
      <c r="O921" s="242" t="s">
        <v>96</v>
      </c>
      <c r="P921" s="242" t="s">
        <v>1203</v>
      </c>
      <c r="Q921" s="242">
        <v>4321</v>
      </c>
      <c r="R921" s="243">
        <v>1</v>
      </c>
    </row>
    <row r="922" spans="15:18" ht="15.75" customHeight="1">
      <c r="O922" s="244"/>
      <c r="P922" s="242" t="s">
        <v>1205</v>
      </c>
      <c r="Q922" s="245"/>
      <c r="R922" s="243">
        <v>1</v>
      </c>
    </row>
    <row r="923" spans="15:18" ht="15.75" customHeight="1">
      <c r="O923" s="242" t="s">
        <v>898</v>
      </c>
      <c r="P923" s="242" t="s">
        <v>1207</v>
      </c>
      <c r="Q923" s="242">
        <v>2656</v>
      </c>
      <c r="R923" s="243">
        <v>1</v>
      </c>
    </row>
    <row r="924" spans="15:18" ht="15.75" customHeight="1">
      <c r="O924" s="244"/>
      <c r="P924" s="242" t="s">
        <v>1210</v>
      </c>
      <c r="Q924" s="245"/>
      <c r="R924" s="243">
        <v>1</v>
      </c>
    </row>
    <row r="925" spans="15:18" ht="15.75" customHeight="1">
      <c r="O925" s="242" t="s">
        <v>139</v>
      </c>
      <c r="P925" s="242" t="s">
        <v>1211</v>
      </c>
      <c r="Q925" s="242">
        <v>4351</v>
      </c>
      <c r="R925" s="243">
        <v>1</v>
      </c>
    </row>
    <row r="926" spans="15:18" ht="15.75" customHeight="1">
      <c r="O926" s="244"/>
      <c r="P926" s="242" t="s">
        <v>1212</v>
      </c>
      <c r="Q926" s="245"/>
      <c r="R926" s="243">
        <v>1</v>
      </c>
    </row>
    <row r="927" spans="15:18" ht="15.75" customHeight="1">
      <c r="O927" s="242" t="s">
        <v>264</v>
      </c>
      <c r="P927" s="242" t="s">
        <v>1214</v>
      </c>
      <c r="Q927" s="242">
        <v>2963</v>
      </c>
      <c r="R927" s="243">
        <v>1</v>
      </c>
    </row>
    <row r="928" spans="15:18" ht="15.75" customHeight="1">
      <c r="O928" s="244"/>
      <c r="P928" s="244"/>
      <c r="Q928" s="246">
        <v>4094</v>
      </c>
      <c r="R928" s="247">
        <v>1</v>
      </c>
    </row>
    <row r="929" spans="15:18" ht="15.75" customHeight="1">
      <c r="O929" s="244"/>
      <c r="P929" s="242" t="s">
        <v>1216</v>
      </c>
      <c r="Q929" s="245"/>
      <c r="R929" s="243">
        <v>2</v>
      </c>
    </row>
    <row r="930" spans="15:18" ht="15.75" customHeight="1">
      <c r="O930" s="242" t="s">
        <v>542</v>
      </c>
      <c r="P930" s="242" t="s">
        <v>1217</v>
      </c>
      <c r="Q930" s="242">
        <v>2963</v>
      </c>
      <c r="R930" s="243">
        <v>1</v>
      </c>
    </row>
    <row r="931" spans="15:18" ht="15.75" customHeight="1">
      <c r="O931" s="244"/>
      <c r="P931" s="242" t="s">
        <v>1219</v>
      </c>
      <c r="Q931" s="245"/>
      <c r="R931" s="243">
        <v>1</v>
      </c>
    </row>
    <row r="932" spans="15:18" ht="15.75" customHeight="1">
      <c r="O932" s="242" t="s">
        <v>532</v>
      </c>
      <c r="P932" s="242" t="s">
        <v>1221</v>
      </c>
      <c r="Q932" s="242">
        <v>2963</v>
      </c>
      <c r="R932" s="243">
        <v>1</v>
      </c>
    </row>
    <row r="933" spans="15:18" ht="15.75" customHeight="1">
      <c r="O933" s="244"/>
      <c r="P933" s="242" t="s">
        <v>1222</v>
      </c>
      <c r="Q933" s="245"/>
      <c r="R933" s="243">
        <v>1</v>
      </c>
    </row>
    <row r="934" spans="15:18" ht="15.75" customHeight="1">
      <c r="O934" s="242" t="s">
        <v>541</v>
      </c>
      <c r="P934" s="242" t="s">
        <v>1224</v>
      </c>
      <c r="Q934" s="242">
        <v>2963</v>
      </c>
      <c r="R934" s="243">
        <v>1</v>
      </c>
    </row>
    <row r="935" spans="15:18" ht="15.75" customHeight="1">
      <c r="O935" s="244"/>
      <c r="P935" s="242" t="s">
        <v>1226</v>
      </c>
      <c r="Q935" s="245"/>
      <c r="R935" s="243">
        <v>1</v>
      </c>
    </row>
    <row r="936" spans="15:18" ht="15.75" customHeight="1">
      <c r="O936" s="242" t="s">
        <v>534</v>
      </c>
      <c r="P936" s="242" t="s">
        <v>1228</v>
      </c>
      <c r="Q936" s="242">
        <v>2963</v>
      </c>
      <c r="R936" s="243">
        <v>1</v>
      </c>
    </row>
    <row r="937" spans="15:18" ht="15.75" customHeight="1">
      <c r="O937" s="244"/>
      <c r="P937" s="242" t="s">
        <v>1229</v>
      </c>
      <c r="Q937" s="245"/>
      <c r="R937" s="243">
        <v>1</v>
      </c>
    </row>
    <row r="938" spans="15:18" ht="15.75" customHeight="1">
      <c r="O938" s="242" t="s">
        <v>535</v>
      </c>
      <c r="P938" s="242" t="s">
        <v>1230</v>
      </c>
      <c r="Q938" s="242">
        <v>2963</v>
      </c>
      <c r="R938" s="243">
        <v>1</v>
      </c>
    </row>
    <row r="939" spans="15:18" ht="15.75" customHeight="1">
      <c r="O939" s="244"/>
      <c r="P939" s="242" t="s">
        <v>1231</v>
      </c>
      <c r="Q939" s="245"/>
      <c r="R939" s="243">
        <v>1</v>
      </c>
    </row>
    <row r="940" spans="15:18" ht="15.75" customHeight="1">
      <c r="O940" s="242" t="s">
        <v>1232</v>
      </c>
      <c r="P940" s="242" t="s">
        <v>1233</v>
      </c>
      <c r="Q940" s="242">
        <v>4095</v>
      </c>
      <c r="R940" s="243">
        <v>1</v>
      </c>
    </row>
    <row r="941" spans="15:18" ht="15.75" customHeight="1">
      <c r="O941" s="244"/>
      <c r="P941" s="242" t="s">
        <v>1235</v>
      </c>
      <c r="Q941" s="245"/>
      <c r="R941" s="243">
        <v>1</v>
      </c>
    </row>
    <row r="942" spans="15:18" ht="15.75" customHeight="1">
      <c r="O942" s="242" t="s">
        <v>1236</v>
      </c>
      <c r="P942" s="242" t="s">
        <v>1237</v>
      </c>
      <c r="Q942" s="242">
        <v>2725</v>
      </c>
      <c r="R942" s="243">
        <v>1</v>
      </c>
    </row>
    <row r="943" spans="15:18" ht="15.75" customHeight="1">
      <c r="O943" s="244"/>
      <c r="P943" s="244"/>
      <c r="Q943" s="246">
        <v>2749</v>
      </c>
      <c r="R943" s="247">
        <v>1</v>
      </c>
    </row>
    <row r="944" spans="15:18" ht="15.75" customHeight="1">
      <c r="O944" s="244"/>
      <c r="P944" s="242" t="s">
        <v>1238</v>
      </c>
      <c r="Q944" s="245"/>
      <c r="R944" s="243">
        <v>2</v>
      </c>
    </row>
    <row r="945" spans="15:18" ht="15.75" customHeight="1">
      <c r="O945" s="248" t="s">
        <v>1240</v>
      </c>
      <c r="P945" s="249"/>
      <c r="Q945" s="249"/>
      <c r="R945" s="250">
        <v>2755</v>
      </c>
    </row>
  </sheetData>
  <mergeCells count="2">
    <mergeCell ref="A1:D1"/>
    <mergeCell ref="F1:I1"/>
  </mergeCells>
  <conditionalFormatting sqref="L1:L1001">
    <cfRule type="cellIs" dxfId="1" priority="1" operator="equal">
      <formula>"Enough"</formula>
    </cfRule>
    <cfRule type="cellIs" dxfId="0" priority="2" operator="equal">
      <formula>"Order"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685"/>
  <sheetViews>
    <sheetView workbookViewId="0"/>
  </sheetViews>
  <sheetFormatPr defaultColWidth="12.6640625" defaultRowHeight="15.75" customHeight="1"/>
  <cols>
    <col min="1" max="1" width="4.44140625" customWidth="1"/>
    <col min="2" max="2" width="15.88671875" customWidth="1"/>
    <col min="3" max="3" width="43.6640625" customWidth="1"/>
    <col min="4" max="4" width="5.6640625" customWidth="1"/>
    <col min="5" max="5" width="6.109375" customWidth="1"/>
    <col min="6" max="6" width="11.21875" customWidth="1"/>
    <col min="7" max="7" width="5.33203125" customWidth="1"/>
    <col min="8" max="8" width="4.88671875" customWidth="1"/>
    <col min="9" max="9" width="11.88671875" customWidth="1"/>
    <col min="10" max="10" width="47.109375" customWidth="1"/>
    <col min="11" max="11" width="3.88671875" customWidth="1"/>
    <col min="12" max="12" width="10.109375" customWidth="1"/>
    <col min="13" max="13" width="5.109375" customWidth="1"/>
    <col min="14" max="14" width="5.6640625" customWidth="1"/>
    <col min="15" max="15" width="5.109375" customWidth="1"/>
    <col min="16" max="16" width="7" customWidth="1"/>
    <col min="17" max="17" width="8" customWidth="1"/>
  </cols>
  <sheetData>
    <row r="1" spans="1:17" ht="15.75" customHeight="1">
      <c r="A1" s="231" t="s">
        <v>1416</v>
      </c>
      <c r="B1" s="232"/>
      <c r="C1" s="232"/>
      <c r="D1" s="232"/>
      <c r="E1" s="232"/>
      <c r="F1" s="233"/>
      <c r="G1" s="68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 ht="15.75" customHeight="1">
      <c r="A2" s="70" t="s">
        <v>1417</v>
      </c>
      <c r="B2" s="70" t="s">
        <v>7</v>
      </c>
      <c r="C2" s="70" t="s">
        <v>1418</v>
      </c>
      <c r="D2" s="234" t="s">
        <v>1419</v>
      </c>
      <c r="E2" s="232"/>
      <c r="F2" s="233"/>
      <c r="G2" s="68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ht="15.75" customHeight="1">
      <c r="A3" s="47">
        <v>1</v>
      </c>
      <c r="B3" s="47"/>
      <c r="C3" s="47" t="e">
        <f>VLOOKUP(B3,Old,2,FALSE)</f>
        <v>#N/A</v>
      </c>
      <c r="D3" s="235" t="e">
        <f>VLOOKUP(B3,Old,8,FALSE)</f>
        <v>#N/A</v>
      </c>
      <c r="E3" s="232"/>
      <c r="F3" s="233"/>
      <c r="G3" s="68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17" ht="15.75" customHeight="1">
      <c r="A4" s="47">
        <v>2</v>
      </c>
      <c r="B4" s="47"/>
      <c r="C4" s="47" t="e">
        <f>VLOOKUP(B4,Old,2,FALSE)</f>
        <v>#N/A</v>
      </c>
      <c r="D4" s="235" t="e">
        <f>VLOOKUP(B4,Old,8,FALSE)</f>
        <v>#N/A</v>
      </c>
      <c r="E4" s="232"/>
      <c r="F4" s="233"/>
      <c r="G4" s="68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17" ht="15.75" customHeight="1">
      <c r="A5" s="69"/>
      <c r="B5" s="69"/>
      <c r="C5" s="69"/>
      <c r="D5" s="69"/>
      <c r="E5" s="69"/>
      <c r="F5" s="69"/>
      <c r="G5" s="68"/>
      <c r="H5" s="69"/>
      <c r="I5" s="69"/>
      <c r="J5" s="69"/>
      <c r="K5" s="69"/>
      <c r="L5" s="69"/>
      <c r="M5" s="69"/>
      <c r="N5" s="69"/>
      <c r="O5" s="69"/>
      <c r="P5" s="69"/>
      <c r="Q5" s="69"/>
    </row>
    <row r="6" spans="1:17" ht="15.75" customHeight="1">
      <c r="A6" s="231" t="s">
        <v>1421</v>
      </c>
      <c r="B6" s="232"/>
      <c r="C6" s="232"/>
      <c r="D6" s="232"/>
      <c r="E6" s="232"/>
      <c r="F6" s="233"/>
      <c r="G6" s="68"/>
      <c r="H6" s="236" t="s">
        <v>1421</v>
      </c>
      <c r="I6" s="232"/>
      <c r="J6" s="232"/>
      <c r="K6" s="232"/>
      <c r="L6" s="232"/>
      <c r="M6" s="232"/>
      <c r="N6" s="232"/>
      <c r="O6" s="232"/>
      <c r="P6" s="232"/>
      <c r="Q6" s="233"/>
    </row>
    <row r="7" spans="1:17">
      <c r="A7" s="70" t="s">
        <v>1417</v>
      </c>
      <c r="B7" s="70" t="s">
        <v>7</v>
      </c>
      <c r="C7" s="70" t="s">
        <v>1418</v>
      </c>
      <c r="D7" s="70" t="s">
        <v>1422</v>
      </c>
      <c r="E7" s="71" t="s">
        <v>1423</v>
      </c>
      <c r="F7" s="71" t="s">
        <v>1424</v>
      </c>
      <c r="G7" s="68"/>
      <c r="H7" s="70" t="s">
        <v>1417</v>
      </c>
      <c r="I7" s="70" t="s">
        <v>7</v>
      </c>
      <c r="J7" s="70" t="s">
        <v>1418</v>
      </c>
      <c r="K7" s="70" t="s">
        <v>1422</v>
      </c>
      <c r="L7" s="70" t="s">
        <v>1425</v>
      </c>
      <c r="M7" s="70" t="s">
        <v>1426</v>
      </c>
      <c r="N7" s="70" t="s">
        <v>1427</v>
      </c>
      <c r="O7" s="70" t="s">
        <v>1426</v>
      </c>
      <c r="P7" s="70" t="s">
        <v>1428</v>
      </c>
      <c r="Q7" s="72" t="s">
        <v>1424</v>
      </c>
    </row>
    <row r="8" spans="1:17">
      <c r="A8" s="70">
        <v>1</v>
      </c>
      <c r="B8" s="47" t="s">
        <v>605</v>
      </c>
      <c r="C8" s="73" t="str">
        <f t="shared" ref="C8:C16" si="0">VLOOKUP(B8,Old,2,FALSE)</f>
        <v>SWITCH PIGTAIL WIRING HARNESS</v>
      </c>
      <c r="D8" s="70">
        <v>1</v>
      </c>
      <c r="E8" s="74">
        <f t="shared" ref="E8:E16" si="1">VLOOKUP(B8,Master,11,FALSE)</f>
        <v>253</v>
      </c>
      <c r="F8" s="74">
        <f t="shared" ref="F8:F17" si="2">E8*D8</f>
        <v>253</v>
      </c>
      <c r="G8" s="75"/>
      <c r="H8" s="70">
        <v>1</v>
      </c>
      <c r="I8" s="47" t="str">
        <f t="shared" ref="I8:J8" si="3">B8</f>
        <v>BWHNA00018</v>
      </c>
      <c r="J8" s="73" t="str">
        <f t="shared" si="3"/>
        <v>SWITCH PIGTAIL WIRING HARNESS</v>
      </c>
      <c r="K8" s="70">
        <v>1</v>
      </c>
      <c r="L8" s="76">
        <f t="shared" ref="L8:L16" si="4">VLOOKUP(B8,Old,10,FALSE)</f>
        <v>214.13</v>
      </c>
      <c r="M8" s="77">
        <f t="shared" ref="M8:M16" si="5">(VLOOKUP(B8,Old,9,FALSE))/2</f>
        <v>9</v>
      </c>
      <c r="N8" s="76">
        <f t="shared" ref="N8:N17" si="6">(L8*M8)/100</f>
        <v>19.271699999999999</v>
      </c>
      <c r="O8" s="77">
        <f t="shared" ref="O8:P8" si="7">M8</f>
        <v>9</v>
      </c>
      <c r="P8" s="76">
        <f t="shared" si="7"/>
        <v>19.271699999999999</v>
      </c>
      <c r="Q8" s="76">
        <f t="shared" ref="Q8:Q16" si="8">L8+N8+P8</f>
        <v>252.67340000000002</v>
      </c>
    </row>
    <row r="9" spans="1:17" ht="15.75" customHeight="1">
      <c r="A9" s="70">
        <v>2</v>
      </c>
      <c r="B9" s="78" t="s">
        <v>59</v>
      </c>
      <c r="C9" s="73" t="str">
        <f t="shared" si="0"/>
        <v>REVERSE SWITCH-DM</v>
      </c>
      <c r="D9" s="70">
        <v>1</v>
      </c>
      <c r="E9" s="74">
        <f t="shared" si="1"/>
        <v>37</v>
      </c>
      <c r="F9" s="74">
        <f t="shared" si="2"/>
        <v>37</v>
      </c>
      <c r="G9" s="68"/>
      <c r="H9" s="70">
        <v>2</v>
      </c>
      <c r="I9" s="47" t="str">
        <f t="shared" ref="I9:J9" si="9">B9</f>
        <v>BSWNA00018</v>
      </c>
      <c r="J9" s="73" t="str">
        <f t="shared" si="9"/>
        <v>REVERSE SWITCH-DM</v>
      </c>
      <c r="K9" s="70">
        <v>1</v>
      </c>
      <c r="L9" s="76">
        <f t="shared" si="4"/>
        <v>31.49</v>
      </c>
      <c r="M9" s="77">
        <f t="shared" si="5"/>
        <v>9</v>
      </c>
      <c r="N9" s="76">
        <f t="shared" si="6"/>
        <v>2.8340999999999998</v>
      </c>
      <c r="O9" s="77">
        <f t="shared" ref="O9:P9" si="10">M9</f>
        <v>9</v>
      </c>
      <c r="P9" s="76">
        <f t="shared" si="10"/>
        <v>2.8340999999999998</v>
      </c>
      <c r="Q9" s="76">
        <f t="shared" si="8"/>
        <v>37.158200000000001</v>
      </c>
    </row>
    <row r="10" spans="1:17" ht="15.75" customHeight="1">
      <c r="A10" s="70">
        <v>3</v>
      </c>
      <c r="B10" s="78" t="s">
        <v>130</v>
      </c>
      <c r="C10" s="73" t="str">
        <f t="shared" si="0"/>
        <v>HORN SWITCH-DM</v>
      </c>
      <c r="D10" s="70">
        <v>1</v>
      </c>
      <c r="E10" s="74">
        <f t="shared" si="1"/>
        <v>67</v>
      </c>
      <c r="F10" s="74">
        <f t="shared" si="2"/>
        <v>67</v>
      </c>
      <c r="G10" s="68"/>
      <c r="H10" s="70">
        <v>3</v>
      </c>
      <c r="I10" s="47" t="str">
        <f t="shared" ref="I10:J10" si="11">B10</f>
        <v>BSWNA00019</v>
      </c>
      <c r="J10" s="73" t="str">
        <f t="shared" si="11"/>
        <v>HORN SWITCH-DM</v>
      </c>
      <c r="K10" s="70">
        <v>1</v>
      </c>
      <c r="L10" s="76">
        <f t="shared" si="4"/>
        <v>56.68</v>
      </c>
      <c r="M10" s="77">
        <f t="shared" si="5"/>
        <v>9</v>
      </c>
      <c r="N10" s="76">
        <f t="shared" si="6"/>
        <v>5.1012000000000004</v>
      </c>
      <c r="O10" s="77">
        <f t="shared" ref="O10:P10" si="12">M10</f>
        <v>9</v>
      </c>
      <c r="P10" s="76">
        <f t="shared" si="12"/>
        <v>5.1012000000000004</v>
      </c>
      <c r="Q10" s="76">
        <f t="shared" si="8"/>
        <v>66.882400000000004</v>
      </c>
    </row>
    <row r="11" spans="1:17" ht="15.75" customHeight="1">
      <c r="A11" s="70">
        <v>4</v>
      </c>
      <c r="B11" s="78" t="s">
        <v>324</v>
      </c>
      <c r="C11" s="73" t="str">
        <f t="shared" si="0"/>
        <v>HEAD LIGHT ON-OFF SWITCH-DM</v>
      </c>
      <c r="D11" s="70">
        <v>1</v>
      </c>
      <c r="E11" s="74">
        <f t="shared" si="1"/>
        <v>89</v>
      </c>
      <c r="F11" s="74">
        <f t="shared" si="2"/>
        <v>89</v>
      </c>
      <c r="G11" s="68"/>
      <c r="H11" s="70">
        <v>4</v>
      </c>
      <c r="I11" s="47" t="str">
        <f t="shared" ref="I11:J11" si="13">B11</f>
        <v>BSWNA00020</v>
      </c>
      <c r="J11" s="73" t="str">
        <f t="shared" si="13"/>
        <v>HEAD LIGHT ON-OFF SWITCH-DM</v>
      </c>
      <c r="K11" s="70">
        <v>1</v>
      </c>
      <c r="L11" s="76">
        <f t="shared" si="4"/>
        <v>75.58</v>
      </c>
      <c r="M11" s="77">
        <f t="shared" si="5"/>
        <v>9</v>
      </c>
      <c r="N11" s="76">
        <f t="shared" si="6"/>
        <v>6.8022</v>
      </c>
      <c r="O11" s="77">
        <f t="shared" ref="O11:P11" si="14">M11</f>
        <v>9</v>
      </c>
      <c r="P11" s="76">
        <f t="shared" si="14"/>
        <v>6.8022</v>
      </c>
      <c r="Q11" s="76">
        <f t="shared" si="8"/>
        <v>89.184399999999997</v>
      </c>
    </row>
    <row r="12" spans="1:17" ht="15.75" customHeight="1">
      <c r="A12" s="70">
        <v>5</v>
      </c>
      <c r="B12" s="78" t="s">
        <v>325</v>
      </c>
      <c r="C12" s="73" t="str">
        <f t="shared" si="0"/>
        <v>IGNITION SWITCH-DM</v>
      </c>
      <c r="D12" s="70">
        <v>1</v>
      </c>
      <c r="E12" s="74">
        <f t="shared" si="1"/>
        <v>68</v>
      </c>
      <c r="F12" s="74">
        <f t="shared" si="2"/>
        <v>68</v>
      </c>
      <c r="G12" s="68"/>
      <c r="H12" s="70">
        <v>5</v>
      </c>
      <c r="I12" s="47" t="str">
        <f t="shared" ref="I12:J12" si="15">B12</f>
        <v>BSWNA00021</v>
      </c>
      <c r="J12" s="73" t="str">
        <f t="shared" si="15"/>
        <v>IGNITION SWITCH-DM</v>
      </c>
      <c r="K12" s="70">
        <v>1</v>
      </c>
      <c r="L12" s="76">
        <f t="shared" si="4"/>
        <v>57</v>
      </c>
      <c r="M12" s="77">
        <f t="shared" si="5"/>
        <v>9</v>
      </c>
      <c r="N12" s="76">
        <f t="shared" si="6"/>
        <v>5.13</v>
      </c>
      <c r="O12" s="77">
        <f t="shared" ref="O12:P12" si="16">M12</f>
        <v>9</v>
      </c>
      <c r="P12" s="76">
        <f t="shared" si="16"/>
        <v>5.13</v>
      </c>
      <c r="Q12" s="76">
        <f t="shared" si="8"/>
        <v>67.260000000000005</v>
      </c>
    </row>
    <row r="13" spans="1:17" ht="15.75" customHeight="1">
      <c r="A13" s="70">
        <v>6</v>
      </c>
      <c r="B13" s="78" t="s">
        <v>555</v>
      </c>
      <c r="C13" s="73" t="str">
        <f t="shared" si="0"/>
        <v>HEAD LIGHT DIMMER SWITCH-DM</v>
      </c>
      <c r="D13" s="70">
        <v>1</v>
      </c>
      <c r="E13" s="74">
        <f t="shared" si="1"/>
        <v>89</v>
      </c>
      <c r="F13" s="74">
        <f t="shared" si="2"/>
        <v>89</v>
      </c>
      <c r="G13" s="68"/>
      <c r="H13" s="70">
        <v>6</v>
      </c>
      <c r="I13" s="47" t="str">
        <f t="shared" ref="I13:J13" si="17">B13</f>
        <v>BSWNA00016</v>
      </c>
      <c r="J13" s="73" t="str">
        <f t="shared" si="17"/>
        <v>HEAD LIGHT DIMMER SWITCH-DM</v>
      </c>
      <c r="K13" s="70">
        <v>1</v>
      </c>
      <c r="L13" s="76">
        <f t="shared" si="4"/>
        <v>75.58</v>
      </c>
      <c r="M13" s="77">
        <f t="shared" si="5"/>
        <v>9</v>
      </c>
      <c r="N13" s="76">
        <f t="shared" si="6"/>
        <v>6.8022</v>
      </c>
      <c r="O13" s="77">
        <f t="shared" ref="O13:P13" si="18">M13</f>
        <v>9</v>
      </c>
      <c r="P13" s="76">
        <f t="shared" si="18"/>
        <v>6.8022</v>
      </c>
      <c r="Q13" s="76">
        <f t="shared" si="8"/>
        <v>89.184399999999997</v>
      </c>
    </row>
    <row r="14" spans="1:17" ht="15.75" customHeight="1">
      <c r="A14" s="70">
        <v>7</v>
      </c>
      <c r="B14" s="78" t="s">
        <v>118</v>
      </c>
      <c r="C14" s="73" t="str">
        <f t="shared" si="0"/>
        <v>TURN INDICATOR SWITCH-DM</v>
      </c>
      <c r="D14" s="70">
        <v>1</v>
      </c>
      <c r="E14" s="74">
        <f t="shared" si="1"/>
        <v>67</v>
      </c>
      <c r="F14" s="74">
        <f t="shared" si="2"/>
        <v>67</v>
      </c>
      <c r="G14" s="68"/>
      <c r="H14" s="70">
        <v>7</v>
      </c>
      <c r="I14" s="47" t="str">
        <f t="shared" ref="I14:J14" si="19">B14</f>
        <v>BSWNA00017</v>
      </c>
      <c r="J14" s="73" t="str">
        <f t="shared" si="19"/>
        <v>TURN INDICATOR SWITCH-DM</v>
      </c>
      <c r="K14" s="70">
        <v>1</v>
      </c>
      <c r="L14" s="76">
        <f t="shared" si="4"/>
        <v>56.68</v>
      </c>
      <c r="M14" s="77">
        <f t="shared" si="5"/>
        <v>9</v>
      </c>
      <c r="N14" s="76">
        <f t="shared" si="6"/>
        <v>5.1012000000000004</v>
      </c>
      <c r="O14" s="77">
        <f t="shared" ref="O14:P14" si="20">M14</f>
        <v>9</v>
      </c>
      <c r="P14" s="76">
        <f t="shared" si="20"/>
        <v>5.1012000000000004</v>
      </c>
      <c r="Q14" s="76">
        <f t="shared" si="8"/>
        <v>66.882400000000004</v>
      </c>
    </row>
    <row r="15" spans="1:17">
      <c r="A15" s="70">
        <v>8</v>
      </c>
      <c r="B15" s="47" t="s">
        <v>597</v>
      </c>
      <c r="C15" s="73" t="str">
        <f t="shared" si="0"/>
        <v>TWO WAY MODE SWITCH-DM</v>
      </c>
      <c r="D15" s="70">
        <v>1</v>
      </c>
      <c r="E15" s="74">
        <f t="shared" si="1"/>
        <v>74</v>
      </c>
      <c r="F15" s="74">
        <f t="shared" si="2"/>
        <v>74</v>
      </c>
      <c r="G15" s="68"/>
      <c r="H15" s="70">
        <v>8</v>
      </c>
      <c r="I15" s="47" t="str">
        <f t="shared" ref="I15:J15" si="21">B15</f>
        <v>BSWNA00023</v>
      </c>
      <c r="J15" s="73" t="str">
        <f t="shared" si="21"/>
        <v>TWO WAY MODE SWITCH-DM</v>
      </c>
      <c r="K15" s="70">
        <v>1</v>
      </c>
      <c r="L15" s="76">
        <f t="shared" si="4"/>
        <v>62.98</v>
      </c>
      <c r="M15" s="77">
        <f t="shared" si="5"/>
        <v>9</v>
      </c>
      <c r="N15" s="76">
        <f t="shared" si="6"/>
        <v>5.6681999999999997</v>
      </c>
      <c r="O15" s="77">
        <f t="shared" ref="O15:P15" si="22">M15</f>
        <v>9</v>
      </c>
      <c r="P15" s="76">
        <f t="shared" si="22"/>
        <v>5.6681999999999997</v>
      </c>
      <c r="Q15" s="76">
        <f t="shared" si="8"/>
        <v>74.316400000000002</v>
      </c>
    </row>
    <row r="16" spans="1:17">
      <c r="A16" s="70">
        <v>9</v>
      </c>
      <c r="B16" s="47" t="s">
        <v>91</v>
      </c>
      <c r="C16" s="73" t="str">
        <f t="shared" si="0"/>
        <v>MAG EX/PWR-INS CLUSTER COVER RR-PP BLACK</v>
      </c>
      <c r="D16" s="70">
        <v>1</v>
      </c>
      <c r="E16" s="74">
        <f t="shared" si="1"/>
        <v>152</v>
      </c>
      <c r="F16" s="74">
        <f t="shared" si="2"/>
        <v>152</v>
      </c>
      <c r="G16" s="68"/>
      <c r="H16" s="70">
        <v>9</v>
      </c>
      <c r="I16" s="47" t="str">
        <f t="shared" ref="I16:J16" si="23">B16</f>
        <v>BPPBK00024</v>
      </c>
      <c r="J16" s="73" t="str">
        <f t="shared" si="23"/>
        <v>MAG EX/PWR-INS CLUSTER COVER RR-PP BLACK</v>
      </c>
      <c r="K16" s="70">
        <v>1</v>
      </c>
      <c r="L16" s="76">
        <f t="shared" si="4"/>
        <v>118</v>
      </c>
      <c r="M16" s="77">
        <f t="shared" si="5"/>
        <v>9</v>
      </c>
      <c r="N16" s="76">
        <f t="shared" si="6"/>
        <v>10.62</v>
      </c>
      <c r="O16" s="77">
        <f t="shared" ref="O16:P16" si="24">M16</f>
        <v>9</v>
      </c>
      <c r="P16" s="76">
        <f t="shared" si="24"/>
        <v>10.62</v>
      </c>
      <c r="Q16" s="76">
        <f t="shared" si="8"/>
        <v>139.24</v>
      </c>
    </row>
    <row r="17" spans="1:26">
      <c r="A17" s="70">
        <v>10</v>
      </c>
      <c r="B17" s="47"/>
      <c r="C17" s="73" t="s">
        <v>1451</v>
      </c>
      <c r="D17" s="70">
        <v>1</v>
      </c>
      <c r="E17" s="74">
        <v>204</v>
      </c>
      <c r="F17" s="74">
        <f t="shared" si="2"/>
        <v>204</v>
      </c>
      <c r="G17" s="68"/>
      <c r="H17" s="70">
        <v>10</v>
      </c>
      <c r="I17" s="47"/>
      <c r="J17" s="73" t="str">
        <f>C17</f>
        <v>Labour charges for opening &amp; fitting Servicing Charges</v>
      </c>
      <c r="K17" s="70">
        <v>1</v>
      </c>
      <c r="L17" s="76">
        <f>Q17/1.18</f>
        <v>172.88135593220341</v>
      </c>
      <c r="M17" s="77">
        <v>9</v>
      </c>
      <c r="N17" s="76">
        <f t="shared" si="6"/>
        <v>15.559322033898306</v>
      </c>
      <c r="O17" s="77">
        <f t="shared" ref="O17:P17" si="25">M17</f>
        <v>9</v>
      </c>
      <c r="P17" s="76">
        <f t="shared" si="25"/>
        <v>15.559322033898306</v>
      </c>
      <c r="Q17" s="76">
        <f>E17</f>
        <v>204</v>
      </c>
    </row>
    <row r="18" spans="1:26">
      <c r="A18" s="237" t="s">
        <v>1452</v>
      </c>
      <c r="B18" s="232"/>
      <c r="C18" s="233"/>
      <c r="D18" s="70">
        <f>SUM(D8:D17)</f>
        <v>10</v>
      </c>
      <c r="E18" s="74">
        <f t="shared" ref="E18:F18" si="26">SUM(E8:E17)</f>
        <v>1100</v>
      </c>
      <c r="F18" s="74">
        <f t="shared" si="26"/>
        <v>1100</v>
      </c>
      <c r="G18" s="68"/>
      <c r="H18" s="96"/>
      <c r="I18" s="237" t="s">
        <v>1463</v>
      </c>
      <c r="J18" s="232"/>
      <c r="K18" s="232"/>
      <c r="L18" s="232"/>
      <c r="M18" s="232"/>
      <c r="N18" s="232"/>
      <c r="O18" s="232"/>
      <c r="P18" s="233"/>
      <c r="Q18" s="76">
        <v>1.42</v>
      </c>
    </row>
    <row r="19" spans="1:26">
      <c r="A19" s="235" t="s">
        <v>1469</v>
      </c>
      <c r="B19" s="232"/>
      <c r="C19" s="232"/>
      <c r="D19" s="232"/>
      <c r="E19" s="232"/>
      <c r="F19" s="233"/>
      <c r="G19" s="68"/>
      <c r="H19" s="237" t="s">
        <v>1452</v>
      </c>
      <c r="I19" s="232"/>
      <c r="J19" s="233"/>
      <c r="K19" s="70">
        <f>D18</f>
        <v>10</v>
      </c>
      <c r="L19" s="76"/>
      <c r="M19" s="47"/>
      <c r="N19" s="76">
        <f>SUM(N8:N17)</f>
        <v>82.890122033898308</v>
      </c>
      <c r="O19" s="47"/>
      <c r="P19" s="76">
        <f>SUM(P8:P17)</f>
        <v>82.890122033898308</v>
      </c>
      <c r="Q19" s="76">
        <f>SUM(Q8:Q18)</f>
        <v>1088.2016000000001</v>
      </c>
    </row>
    <row r="20" spans="1:26">
      <c r="G20" s="68"/>
      <c r="H20" s="235" t="str">
        <f>A19</f>
        <v>Total Amount In Words: One Thousand One Hundred Only</v>
      </c>
      <c r="I20" s="232"/>
      <c r="J20" s="232"/>
      <c r="K20" s="232"/>
      <c r="L20" s="232"/>
      <c r="M20" s="232"/>
      <c r="N20" s="232"/>
      <c r="O20" s="232"/>
      <c r="P20" s="232"/>
      <c r="Q20" s="233"/>
    </row>
    <row r="21" spans="1:26">
      <c r="E21" s="97"/>
      <c r="F21" s="97"/>
      <c r="Q21" s="98"/>
    </row>
    <row r="22" spans="1:26">
      <c r="E22" s="97"/>
      <c r="F22" s="97"/>
      <c r="Q22" s="98"/>
    </row>
    <row r="23" spans="1:26" ht="15.75" customHeight="1">
      <c r="A23" s="99" t="s">
        <v>1501</v>
      </c>
      <c r="B23" s="100">
        <v>3114</v>
      </c>
      <c r="C23" s="100" t="s">
        <v>1508</v>
      </c>
      <c r="D23" s="100">
        <v>6</v>
      </c>
      <c r="E23" s="101" t="s">
        <v>1</v>
      </c>
      <c r="F23" s="102">
        <v>46080</v>
      </c>
      <c r="G23" s="68"/>
      <c r="H23" s="236" t="s">
        <v>1511</v>
      </c>
      <c r="I23" s="232"/>
      <c r="J23" s="232"/>
      <c r="K23" s="232"/>
      <c r="L23" s="232"/>
      <c r="M23" s="232"/>
      <c r="N23" s="232"/>
      <c r="O23" s="232"/>
      <c r="P23" s="232"/>
      <c r="Q23" s="233"/>
    </row>
    <row r="24" spans="1:26">
      <c r="A24" s="70" t="s">
        <v>1417</v>
      </c>
      <c r="B24" s="70" t="s">
        <v>7</v>
      </c>
      <c r="C24" s="70" t="s">
        <v>1418</v>
      </c>
      <c r="D24" s="70" t="s">
        <v>1422</v>
      </c>
      <c r="E24" s="71" t="s">
        <v>1423</v>
      </c>
      <c r="F24" s="71" t="s">
        <v>1424</v>
      </c>
      <c r="G24" s="68"/>
      <c r="H24" s="70" t="s">
        <v>1417</v>
      </c>
      <c r="I24" s="70" t="s">
        <v>7</v>
      </c>
      <c r="J24" s="70" t="s">
        <v>1418</v>
      </c>
      <c r="K24" s="70" t="s">
        <v>1422</v>
      </c>
      <c r="L24" s="70" t="s">
        <v>1425</v>
      </c>
      <c r="M24" s="70" t="s">
        <v>1426</v>
      </c>
      <c r="N24" s="70" t="s">
        <v>1427</v>
      </c>
      <c r="O24" s="70" t="s">
        <v>1426</v>
      </c>
      <c r="P24" s="70" t="s">
        <v>1428</v>
      </c>
      <c r="Q24" s="72" t="s">
        <v>1424</v>
      </c>
    </row>
    <row r="25" spans="1:26">
      <c r="A25" s="104">
        <v>1</v>
      </c>
      <c r="B25" s="30" t="s">
        <v>196</v>
      </c>
      <c r="C25" s="73" t="str">
        <f t="shared" ref="C25:C42" si="27">VLOOKUP(B25,Old,2,FALSE)</f>
        <v>MAG-FRONT FENDER-ABS-GR BLK DM</v>
      </c>
      <c r="D25" s="104">
        <v>1</v>
      </c>
      <c r="E25" s="74">
        <f t="shared" ref="E25:E34" si="28">VLOOKUP(B25,Master,11,FALSE)</f>
        <v>1074</v>
      </c>
      <c r="F25" s="105">
        <f t="shared" ref="F25:F43" si="29">D25*E25</f>
        <v>1074</v>
      </c>
      <c r="G25" s="106"/>
      <c r="H25" s="104">
        <f t="shared" ref="H25:K25" si="30">A25</f>
        <v>1</v>
      </c>
      <c r="I25" s="107" t="str">
        <f t="shared" si="30"/>
        <v>BPLGB00358</v>
      </c>
      <c r="J25" s="108" t="str">
        <f t="shared" si="30"/>
        <v>MAG-FRONT FENDER-ABS-GR BLK DM</v>
      </c>
      <c r="K25" s="104">
        <f t="shared" si="30"/>
        <v>1</v>
      </c>
      <c r="L25" s="109">
        <f t="shared" ref="L25:L42" si="31">VLOOKUP(B25,Master,10,FALSE)</f>
        <v>839.45</v>
      </c>
      <c r="M25" s="110">
        <f t="shared" ref="M25:M42" si="32">(VLOOKUP(B25,Master,9,FALSE))/2</f>
        <v>9</v>
      </c>
      <c r="N25" s="109">
        <f t="shared" ref="N25:N43" si="33">(L25*M25)/100</f>
        <v>75.5505</v>
      </c>
      <c r="O25" s="110">
        <f t="shared" ref="O25:P25" si="34">M25</f>
        <v>9</v>
      </c>
      <c r="P25" s="109">
        <f t="shared" si="34"/>
        <v>75.5505</v>
      </c>
      <c r="Q25" s="109">
        <f t="shared" ref="Q25:Q42" si="35">L25+N25+P25</f>
        <v>990.55100000000016</v>
      </c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>
      <c r="A26" s="104">
        <v>2</v>
      </c>
      <c r="B26" s="30" t="s">
        <v>214</v>
      </c>
      <c r="C26" s="73" t="str">
        <f t="shared" si="27"/>
        <v>MAG-FRONT PANEL LH-ABS-GR BLK DM</v>
      </c>
      <c r="D26" s="104">
        <v>1</v>
      </c>
      <c r="E26" s="74">
        <f t="shared" si="28"/>
        <v>796</v>
      </c>
      <c r="F26" s="105">
        <f t="shared" si="29"/>
        <v>796</v>
      </c>
      <c r="G26" s="106"/>
      <c r="H26" s="104">
        <f t="shared" ref="H26:K26" si="36">A26</f>
        <v>2</v>
      </c>
      <c r="I26" s="107" t="str">
        <f t="shared" si="36"/>
        <v>BPLGB00359</v>
      </c>
      <c r="J26" s="108" t="str">
        <f t="shared" si="36"/>
        <v>MAG-FRONT PANEL LH-ABS-GR BLK DM</v>
      </c>
      <c r="K26" s="104">
        <f t="shared" si="36"/>
        <v>1</v>
      </c>
      <c r="L26" s="109">
        <f t="shared" si="31"/>
        <v>621.58000000000004</v>
      </c>
      <c r="M26" s="110">
        <f t="shared" si="32"/>
        <v>9</v>
      </c>
      <c r="N26" s="109">
        <f t="shared" si="33"/>
        <v>55.9422</v>
      </c>
      <c r="O26" s="110">
        <f t="shared" ref="O26:P26" si="37">M26</f>
        <v>9</v>
      </c>
      <c r="P26" s="109">
        <f t="shared" si="37"/>
        <v>55.9422</v>
      </c>
      <c r="Q26" s="109">
        <f t="shared" si="35"/>
        <v>733.46439999999996</v>
      </c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>
      <c r="A27" s="104">
        <v>3</v>
      </c>
      <c r="B27" s="30" t="s">
        <v>189</v>
      </c>
      <c r="C27" s="73" t="str">
        <f t="shared" si="27"/>
        <v>MAG-FRONT PANEL RH-ABS-GR BLK DM</v>
      </c>
      <c r="D27" s="104">
        <v>1</v>
      </c>
      <c r="E27" s="74">
        <f t="shared" si="28"/>
        <v>812</v>
      </c>
      <c r="F27" s="105">
        <f t="shared" si="29"/>
        <v>812</v>
      </c>
      <c r="G27" s="106"/>
      <c r="H27" s="104">
        <f t="shared" ref="H27:K27" si="38">A27</f>
        <v>3</v>
      </c>
      <c r="I27" s="107" t="str">
        <f t="shared" si="38"/>
        <v>BPLGB00360</v>
      </c>
      <c r="J27" s="108" t="str">
        <f t="shared" si="38"/>
        <v>MAG-FRONT PANEL RH-ABS-GR BLK DM</v>
      </c>
      <c r="K27" s="104">
        <f t="shared" si="38"/>
        <v>1</v>
      </c>
      <c r="L27" s="109">
        <f t="shared" si="31"/>
        <v>634.39</v>
      </c>
      <c r="M27" s="110">
        <f t="shared" si="32"/>
        <v>9</v>
      </c>
      <c r="N27" s="109">
        <f t="shared" si="33"/>
        <v>57.095100000000002</v>
      </c>
      <c r="O27" s="110">
        <f t="shared" ref="O27:P27" si="39">M27</f>
        <v>9</v>
      </c>
      <c r="P27" s="109">
        <f t="shared" si="39"/>
        <v>57.095100000000002</v>
      </c>
      <c r="Q27" s="109">
        <f t="shared" si="35"/>
        <v>748.58019999999999</v>
      </c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3.8">
      <c r="A28" s="104">
        <v>4</v>
      </c>
      <c r="B28" s="30" t="s">
        <v>341</v>
      </c>
      <c r="C28" s="73" t="str">
        <f t="shared" si="27"/>
        <v>MAG-FRONT PANEL TOP-ABS-GR BLK-DM</v>
      </c>
      <c r="D28" s="104">
        <v>1</v>
      </c>
      <c r="E28" s="74">
        <f t="shared" si="28"/>
        <v>607</v>
      </c>
      <c r="F28" s="105">
        <f t="shared" si="29"/>
        <v>607</v>
      </c>
      <c r="G28" s="106"/>
      <c r="H28" s="104">
        <f t="shared" ref="H28:K28" si="40">A28</f>
        <v>4</v>
      </c>
      <c r="I28" s="107" t="str">
        <f t="shared" si="40"/>
        <v>BPLGB00361</v>
      </c>
      <c r="J28" s="108" t="str">
        <f t="shared" si="40"/>
        <v>MAG-FRONT PANEL TOP-ABS-GR BLK-DM</v>
      </c>
      <c r="K28" s="104">
        <f t="shared" si="40"/>
        <v>1</v>
      </c>
      <c r="L28" s="109">
        <f t="shared" si="31"/>
        <v>474.19</v>
      </c>
      <c r="M28" s="110">
        <f t="shared" si="32"/>
        <v>9</v>
      </c>
      <c r="N28" s="109">
        <f t="shared" si="33"/>
        <v>42.677100000000003</v>
      </c>
      <c r="O28" s="110">
        <f t="shared" ref="O28:P28" si="41">M28</f>
        <v>9</v>
      </c>
      <c r="P28" s="109">
        <f t="shared" si="41"/>
        <v>42.677100000000003</v>
      </c>
      <c r="Q28" s="109">
        <f t="shared" si="35"/>
        <v>559.54420000000005</v>
      </c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26.4">
      <c r="A29" s="104">
        <v>5</v>
      </c>
      <c r="B29" s="30" t="s">
        <v>188</v>
      </c>
      <c r="C29" s="73" t="str">
        <f t="shared" si="27"/>
        <v>MAG-INS.CLUSTER COVER FRONT-ABS-GR BLK D</v>
      </c>
      <c r="D29" s="104">
        <v>1</v>
      </c>
      <c r="E29" s="74">
        <f t="shared" si="28"/>
        <v>656</v>
      </c>
      <c r="F29" s="105">
        <f t="shared" si="29"/>
        <v>656</v>
      </c>
      <c r="G29" s="106"/>
      <c r="H29" s="104">
        <f t="shared" ref="H29:K29" si="42">A29</f>
        <v>5</v>
      </c>
      <c r="I29" s="107" t="str">
        <f t="shared" si="42"/>
        <v>BPLGB00362</v>
      </c>
      <c r="J29" s="108" t="str">
        <f t="shared" si="42"/>
        <v>MAG-INS.CLUSTER COVER FRONT-ABS-GR BLK D</v>
      </c>
      <c r="K29" s="104">
        <f t="shared" si="42"/>
        <v>1</v>
      </c>
      <c r="L29" s="109">
        <f t="shared" si="31"/>
        <v>512.64</v>
      </c>
      <c r="M29" s="110">
        <f t="shared" si="32"/>
        <v>9</v>
      </c>
      <c r="N29" s="109">
        <f t="shared" si="33"/>
        <v>46.137599999999999</v>
      </c>
      <c r="O29" s="110">
        <f t="shared" ref="O29:P29" si="43">M29</f>
        <v>9</v>
      </c>
      <c r="P29" s="109">
        <f t="shared" si="43"/>
        <v>46.137599999999999</v>
      </c>
      <c r="Q29" s="109">
        <f t="shared" si="35"/>
        <v>604.91520000000003</v>
      </c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3.8">
      <c r="A30" s="104">
        <v>6</v>
      </c>
      <c r="B30" s="30" t="s">
        <v>215</v>
      </c>
      <c r="C30" s="73" t="str">
        <f t="shared" si="27"/>
        <v>MAG-PROTECTION BOARD LH-ABS-GR BLK DM</v>
      </c>
      <c r="D30" s="104">
        <v>1</v>
      </c>
      <c r="E30" s="74">
        <f t="shared" si="28"/>
        <v>476</v>
      </c>
      <c r="F30" s="105">
        <f t="shared" si="29"/>
        <v>476</v>
      </c>
      <c r="G30" s="106"/>
      <c r="H30" s="104">
        <f t="shared" ref="H30:K30" si="44">A30</f>
        <v>6</v>
      </c>
      <c r="I30" s="107" t="str">
        <f t="shared" si="44"/>
        <v>BPLGB00367</v>
      </c>
      <c r="J30" s="108" t="str">
        <f t="shared" si="44"/>
        <v>MAG-PROTECTION BOARD LH-ABS-GR BLK DM</v>
      </c>
      <c r="K30" s="104">
        <f t="shared" si="44"/>
        <v>1</v>
      </c>
      <c r="L30" s="109">
        <f t="shared" si="31"/>
        <v>371.66</v>
      </c>
      <c r="M30" s="110">
        <f t="shared" si="32"/>
        <v>9</v>
      </c>
      <c r="N30" s="109">
        <f t="shared" si="33"/>
        <v>33.449399999999997</v>
      </c>
      <c r="O30" s="110">
        <f t="shared" ref="O30:P30" si="45">M30</f>
        <v>9</v>
      </c>
      <c r="P30" s="109">
        <f t="shared" si="45"/>
        <v>33.449399999999997</v>
      </c>
      <c r="Q30" s="109">
        <f t="shared" si="35"/>
        <v>438.55880000000002</v>
      </c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3.8">
      <c r="A31" s="104">
        <v>7</v>
      </c>
      <c r="B31" s="30" t="s">
        <v>209</v>
      </c>
      <c r="C31" s="73" t="str">
        <f t="shared" si="27"/>
        <v>MAG-PROTECTION BOARD RH-ABS-GR BLK DM</v>
      </c>
      <c r="D31" s="104">
        <v>1</v>
      </c>
      <c r="E31" s="74">
        <f t="shared" si="28"/>
        <v>484</v>
      </c>
      <c r="F31" s="105">
        <f t="shared" si="29"/>
        <v>484</v>
      </c>
      <c r="G31" s="106"/>
      <c r="H31" s="104">
        <f t="shared" ref="H31:K31" si="46">A31</f>
        <v>7</v>
      </c>
      <c r="I31" s="107" t="str">
        <f t="shared" si="46"/>
        <v>BPLGB00368</v>
      </c>
      <c r="J31" s="108" t="str">
        <f t="shared" si="46"/>
        <v>MAG-PROTECTION BOARD RH-ABS-GR BLK DM</v>
      </c>
      <c r="K31" s="104">
        <f t="shared" si="46"/>
        <v>1</v>
      </c>
      <c r="L31" s="109">
        <f t="shared" si="31"/>
        <v>378.07</v>
      </c>
      <c r="M31" s="110">
        <f t="shared" si="32"/>
        <v>9</v>
      </c>
      <c r="N31" s="109">
        <f t="shared" si="33"/>
        <v>34.026299999999999</v>
      </c>
      <c r="O31" s="110">
        <f t="shared" ref="O31:P31" si="47">M31</f>
        <v>9</v>
      </c>
      <c r="P31" s="109">
        <f t="shared" si="47"/>
        <v>34.026299999999999</v>
      </c>
      <c r="Q31" s="109">
        <f t="shared" si="35"/>
        <v>446.12259999999998</v>
      </c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3.8">
      <c r="A32" s="104">
        <v>8</v>
      </c>
      <c r="B32" s="30" t="s">
        <v>90</v>
      </c>
      <c r="C32" s="73" t="str">
        <f t="shared" si="27"/>
        <v>MAG-SIDE PANEL LH-ABS-GR BLK DM</v>
      </c>
      <c r="D32" s="104">
        <v>1</v>
      </c>
      <c r="E32" s="74">
        <f t="shared" si="28"/>
        <v>1042</v>
      </c>
      <c r="F32" s="105">
        <f t="shared" si="29"/>
        <v>1042</v>
      </c>
      <c r="G32" s="106"/>
      <c r="H32" s="104">
        <f t="shared" ref="H32:K32" si="48">A32</f>
        <v>8</v>
      </c>
      <c r="I32" s="107" t="str">
        <f t="shared" si="48"/>
        <v>BPLGB00369</v>
      </c>
      <c r="J32" s="108" t="str">
        <f t="shared" si="48"/>
        <v>MAG-SIDE PANEL LH-ABS-GR BLK DM</v>
      </c>
      <c r="K32" s="104">
        <f t="shared" si="48"/>
        <v>1</v>
      </c>
      <c r="L32" s="109">
        <f t="shared" si="31"/>
        <v>813.82</v>
      </c>
      <c r="M32" s="110">
        <f t="shared" si="32"/>
        <v>9</v>
      </c>
      <c r="N32" s="109">
        <f t="shared" si="33"/>
        <v>73.243800000000007</v>
      </c>
      <c r="O32" s="110">
        <f t="shared" ref="O32:P32" si="49">M32</f>
        <v>9</v>
      </c>
      <c r="P32" s="109">
        <f t="shared" si="49"/>
        <v>73.243800000000007</v>
      </c>
      <c r="Q32" s="109">
        <f t="shared" si="35"/>
        <v>960.30759999999998</v>
      </c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3.8">
      <c r="A33" s="104">
        <v>9</v>
      </c>
      <c r="B33" s="30" t="s">
        <v>89</v>
      </c>
      <c r="C33" s="73" t="str">
        <f t="shared" si="27"/>
        <v>MAG-SIDE PANEL RH-ABS-GR BLK DM</v>
      </c>
      <c r="D33" s="104">
        <v>1</v>
      </c>
      <c r="E33" s="74">
        <f t="shared" si="28"/>
        <v>1025</v>
      </c>
      <c r="F33" s="105">
        <f t="shared" si="29"/>
        <v>1025</v>
      </c>
      <c r="G33" s="106"/>
      <c r="H33" s="104">
        <f t="shared" ref="H33:K33" si="50">A33</f>
        <v>9</v>
      </c>
      <c r="I33" s="107" t="str">
        <f t="shared" si="50"/>
        <v>BPLGB00370</v>
      </c>
      <c r="J33" s="108" t="str">
        <f t="shared" si="50"/>
        <v>MAG-SIDE PANEL RH-ABS-GR BLK DM</v>
      </c>
      <c r="K33" s="104">
        <f t="shared" si="50"/>
        <v>1</v>
      </c>
      <c r="L33" s="109">
        <f t="shared" si="31"/>
        <v>801</v>
      </c>
      <c r="M33" s="110">
        <f t="shared" si="32"/>
        <v>9</v>
      </c>
      <c r="N33" s="109">
        <f t="shared" si="33"/>
        <v>72.09</v>
      </c>
      <c r="O33" s="110">
        <f t="shared" ref="O33:P33" si="51">M33</f>
        <v>9</v>
      </c>
      <c r="P33" s="109">
        <f t="shared" si="51"/>
        <v>72.09</v>
      </c>
      <c r="Q33" s="109">
        <f t="shared" si="35"/>
        <v>945.18000000000006</v>
      </c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3.8">
      <c r="A34" s="104">
        <v>10</v>
      </c>
      <c r="B34" s="30" t="s">
        <v>158</v>
      </c>
      <c r="C34" s="73" t="str">
        <f t="shared" si="27"/>
        <v>MAG-REAR PANEL TOP-ABS-GR BLK DM</v>
      </c>
      <c r="D34" s="104">
        <v>1</v>
      </c>
      <c r="E34" s="74">
        <f t="shared" si="28"/>
        <v>394</v>
      </c>
      <c r="F34" s="105">
        <f t="shared" si="29"/>
        <v>394</v>
      </c>
      <c r="G34" s="106"/>
      <c r="H34" s="104">
        <f t="shared" ref="H34:K34" si="52">A34</f>
        <v>10</v>
      </c>
      <c r="I34" s="107" t="str">
        <f t="shared" si="52"/>
        <v>BPLGB00371</v>
      </c>
      <c r="J34" s="108" t="str">
        <f t="shared" si="52"/>
        <v>MAG-REAR PANEL TOP-ABS-GR BLK DM</v>
      </c>
      <c r="K34" s="104">
        <f t="shared" si="52"/>
        <v>1</v>
      </c>
      <c r="L34" s="109">
        <f t="shared" si="31"/>
        <v>307.58</v>
      </c>
      <c r="M34" s="110">
        <f t="shared" si="32"/>
        <v>9</v>
      </c>
      <c r="N34" s="109">
        <f t="shared" si="33"/>
        <v>27.682199999999998</v>
      </c>
      <c r="O34" s="110">
        <f t="shared" ref="O34:P34" si="53">M34</f>
        <v>9</v>
      </c>
      <c r="P34" s="109">
        <f t="shared" si="53"/>
        <v>27.682199999999998</v>
      </c>
      <c r="Q34" s="109">
        <f t="shared" si="35"/>
        <v>362.94440000000003</v>
      </c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3.8">
      <c r="A35" s="104">
        <v>11</v>
      </c>
      <c r="B35" s="30" t="s">
        <v>404</v>
      </c>
      <c r="C35" s="73" t="str">
        <f t="shared" si="27"/>
        <v>MAGNUS-SEAT-BLACK-FPSS DM</v>
      </c>
      <c r="D35" s="104">
        <v>1</v>
      </c>
      <c r="E35" s="74">
        <v>1600</v>
      </c>
      <c r="F35" s="105">
        <f t="shared" si="29"/>
        <v>1600</v>
      </c>
      <c r="G35" s="106"/>
      <c r="H35" s="104">
        <f t="shared" ref="H35:K35" si="54">A35</f>
        <v>11</v>
      </c>
      <c r="I35" s="107" t="str">
        <f t="shared" si="54"/>
        <v>BSTBK00023</v>
      </c>
      <c r="J35" s="108" t="str">
        <f t="shared" si="54"/>
        <v>MAGNUS-SEAT-BLACK-FPSS DM</v>
      </c>
      <c r="K35" s="104">
        <f t="shared" si="54"/>
        <v>1</v>
      </c>
      <c r="L35" s="109">
        <f t="shared" si="31"/>
        <v>1946.08</v>
      </c>
      <c r="M35" s="110">
        <f t="shared" si="32"/>
        <v>9</v>
      </c>
      <c r="N35" s="109">
        <f t="shared" si="33"/>
        <v>175.1472</v>
      </c>
      <c r="O35" s="110">
        <f t="shared" ref="O35:P35" si="55">M35</f>
        <v>9</v>
      </c>
      <c r="P35" s="109">
        <f t="shared" si="55"/>
        <v>175.1472</v>
      </c>
      <c r="Q35" s="109">
        <f t="shared" si="35"/>
        <v>2296.3743999999997</v>
      </c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3.8">
      <c r="A36" s="104">
        <v>12</v>
      </c>
      <c r="B36" s="30" t="s">
        <v>117</v>
      </c>
      <c r="C36" s="73" t="str">
        <f t="shared" si="27"/>
        <v>Magnus-Front Panel Decorative Plate DM</v>
      </c>
      <c r="D36" s="104">
        <v>1</v>
      </c>
      <c r="E36" s="74">
        <f t="shared" ref="E36:E42" si="56">VLOOKUP(B36,Master,11,FALSE)</f>
        <v>804</v>
      </c>
      <c r="F36" s="105">
        <f t="shared" si="29"/>
        <v>804</v>
      </c>
      <c r="G36" s="106"/>
      <c r="H36" s="104">
        <f t="shared" ref="H36:K36" si="57">A36</f>
        <v>12</v>
      </c>
      <c r="I36" s="107" t="str">
        <f t="shared" si="57"/>
        <v>BPLCP00390</v>
      </c>
      <c r="J36" s="108" t="str">
        <f t="shared" si="57"/>
        <v>Magnus-Front Panel Decorative Plate DM</v>
      </c>
      <c r="K36" s="104">
        <f t="shared" si="57"/>
        <v>1</v>
      </c>
      <c r="L36" s="109">
        <f t="shared" si="31"/>
        <v>627.98</v>
      </c>
      <c r="M36" s="110">
        <f t="shared" si="32"/>
        <v>9</v>
      </c>
      <c r="N36" s="109">
        <f t="shared" si="33"/>
        <v>56.5182</v>
      </c>
      <c r="O36" s="110">
        <f t="shared" ref="O36:P36" si="58">M36</f>
        <v>9</v>
      </c>
      <c r="P36" s="109">
        <f t="shared" si="58"/>
        <v>56.5182</v>
      </c>
      <c r="Q36" s="109">
        <f t="shared" si="35"/>
        <v>741.01639999999998</v>
      </c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3.8">
      <c r="A37" s="104">
        <v>13</v>
      </c>
      <c r="B37" s="30" t="s">
        <v>565</v>
      </c>
      <c r="C37" s="73" t="str">
        <f t="shared" si="27"/>
        <v>Magnus-Front Lower Mudguard-PP DM</v>
      </c>
      <c r="D37" s="104">
        <v>1</v>
      </c>
      <c r="E37" s="74">
        <f t="shared" si="56"/>
        <v>164</v>
      </c>
      <c r="F37" s="105">
        <f t="shared" si="29"/>
        <v>164</v>
      </c>
      <c r="G37" s="106"/>
      <c r="H37" s="104">
        <f t="shared" ref="H37:K37" si="59">A37</f>
        <v>13</v>
      </c>
      <c r="I37" s="107" t="str">
        <f t="shared" si="59"/>
        <v>BPPBK00042</v>
      </c>
      <c r="J37" s="108" t="str">
        <f t="shared" si="59"/>
        <v>Magnus-Front Lower Mudguard-PP DM</v>
      </c>
      <c r="K37" s="104">
        <f t="shared" si="59"/>
        <v>1</v>
      </c>
      <c r="L37" s="109">
        <f t="shared" si="31"/>
        <v>128.16</v>
      </c>
      <c r="M37" s="110">
        <f t="shared" si="32"/>
        <v>9</v>
      </c>
      <c r="N37" s="109">
        <f t="shared" si="33"/>
        <v>11.5344</v>
      </c>
      <c r="O37" s="110">
        <f t="shared" ref="O37:P37" si="60">M37</f>
        <v>9</v>
      </c>
      <c r="P37" s="109">
        <f t="shared" si="60"/>
        <v>11.5344</v>
      </c>
      <c r="Q37" s="109">
        <f t="shared" si="35"/>
        <v>151.22880000000001</v>
      </c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3.8">
      <c r="A38" s="104">
        <v>14</v>
      </c>
      <c r="B38" s="30" t="s">
        <v>406</v>
      </c>
      <c r="C38" s="73" t="str">
        <f t="shared" si="27"/>
        <v>Magnus-Protection Board Bottom LH-PP DM</v>
      </c>
      <c r="D38" s="104">
        <v>1</v>
      </c>
      <c r="E38" s="74">
        <f t="shared" si="56"/>
        <v>107</v>
      </c>
      <c r="F38" s="105">
        <f t="shared" si="29"/>
        <v>107</v>
      </c>
      <c r="G38" s="106"/>
      <c r="H38" s="104">
        <f t="shared" ref="H38:K38" si="61">A38</f>
        <v>14</v>
      </c>
      <c r="I38" s="107" t="str">
        <f t="shared" si="61"/>
        <v>BPPBK00044</v>
      </c>
      <c r="J38" s="108" t="str">
        <f t="shared" si="61"/>
        <v>Magnus-Protection Board Bottom LH-PP DM</v>
      </c>
      <c r="K38" s="104">
        <f t="shared" si="61"/>
        <v>1</v>
      </c>
      <c r="L38" s="109">
        <f t="shared" si="31"/>
        <v>83.3</v>
      </c>
      <c r="M38" s="110">
        <f t="shared" si="32"/>
        <v>9</v>
      </c>
      <c r="N38" s="109">
        <f t="shared" si="33"/>
        <v>7.496999999999999</v>
      </c>
      <c r="O38" s="110">
        <f t="shared" ref="O38:P38" si="62">M38</f>
        <v>9</v>
      </c>
      <c r="P38" s="109">
        <f t="shared" si="62"/>
        <v>7.496999999999999</v>
      </c>
      <c r="Q38" s="109">
        <f t="shared" si="35"/>
        <v>98.293999999999997</v>
      </c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3.8">
      <c r="A39" s="104">
        <v>15</v>
      </c>
      <c r="B39" s="30" t="s">
        <v>552</v>
      </c>
      <c r="C39" s="73" t="str">
        <f t="shared" si="27"/>
        <v>Magnus-Protection Board Bottom RH-PP DM</v>
      </c>
      <c r="D39" s="104">
        <v>1</v>
      </c>
      <c r="E39" s="74">
        <f t="shared" si="56"/>
        <v>107</v>
      </c>
      <c r="F39" s="105">
        <f t="shared" si="29"/>
        <v>107</v>
      </c>
      <c r="G39" s="106"/>
      <c r="H39" s="104">
        <f t="shared" ref="H39:K39" si="63">A39</f>
        <v>15</v>
      </c>
      <c r="I39" s="107" t="str">
        <f t="shared" si="63"/>
        <v>BPPBK00045</v>
      </c>
      <c r="J39" s="108" t="str">
        <f t="shared" si="63"/>
        <v>Magnus-Protection Board Bottom RH-PP DM</v>
      </c>
      <c r="K39" s="104">
        <f t="shared" si="63"/>
        <v>1</v>
      </c>
      <c r="L39" s="109">
        <f t="shared" si="31"/>
        <v>83.3</v>
      </c>
      <c r="M39" s="110">
        <f t="shared" si="32"/>
        <v>9</v>
      </c>
      <c r="N39" s="109">
        <f t="shared" si="33"/>
        <v>7.496999999999999</v>
      </c>
      <c r="O39" s="110">
        <f t="shared" ref="O39:P39" si="64">M39</f>
        <v>9</v>
      </c>
      <c r="P39" s="109">
        <f t="shared" si="64"/>
        <v>7.496999999999999</v>
      </c>
      <c r="Q39" s="109">
        <f t="shared" si="35"/>
        <v>98.293999999999997</v>
      </c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3.8">
      <c r="A40" s="104">
        <v>16</v>
      </c>
      <c r="B40" s="30" t="s">
        <v>1614</v>
      </c>
      <c r="C40" s="73" t="str">
        <f t="shared" si="27"/>
        <v>Magnus-Rear Fender DM</v>
      </c>
      <c r="D40" s="104">
        <v>1</v>
      </c>
      <c r="E40" s="74">
        <f t="shared" si="56"/>
        <v>312</v>
      </c>
      <c r="F40" s="105">
        <f t="shared" si="29"/>
        <v>312</v>
      </c>
      <c r="G40" s="106"/>
      <c r="H40" s="104">
        <f t="shared" ref="H40:K40" si="65">A40</f>
        <v>16</v>
      </c>
      <c r="I40" s="107" t="str">
        <f t="shared" si="65"/>
        <v>BPPBK00072</v>
      </c>
      <c r="J40" s="108" t="str">
        <f t="shared" si="65"/>
        <v>Magnus-Rear Fender DM</v>
      </c>
      <c r="K40" s="104">
        <f t="shared" si="65"/>
        <v>1</v>
      </c>
      <c r="L40" s="109">
        <f t="shared" si="31"/>
        <v>243.5</v>
      </c>
      <c r="M40" s="110">
        <f t="shared" si="32"/>
        <v>9</v>
      </c>
      <c r="N40" s="109">
        <f t="shared" si="33"/>
        <v>21.914999999999999</v>
      </c>
      <c r="O40" s="110">
        <f t="shared" ref="O40:P40" si="66">M40</f>
        <v>9</v>
      </c>
      <c r="P40" s="109">
        <f t="shared" si="66"/>
        <v>21.914999999999999</v>
      </c>
      <c r="Q40" s="109">
        <f t="shared" si="35"/>
        <v>287.33000000000004</v>
      </c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3.8">
      <c r="A41" s="104">
        <v>17</v>
      </c>
      <c r="B41" s="30" t="s">
        <v>317</v>
      </c>
      <c r="C41" s="73" t="str">
        <f t="shared" si="27"/>
        <v>MAGNUS-LUGGAGE BOX LID-PP-BLACK</v>
      </c>
      <c r="D41" s="104">
        <v>1</v>
      </c>
      <c r="E41" s="74">
        <f t="shared" si="56"/>
        <v>156</v>
      </c>
      <c r="F41" s="105">
        <f t="shared" si="29"/>
        <v>156</v>
      </c>
      <c r="G41" s="106"/>
      <c r="H41" s="104">
        <f t="shared" ref="H41:K41" si="67">A41</f>
        <v>17</v>
      </c>
      <c r="I41" s="107" t="str">
        <f t="shared" si="67"/>
        <v>BPPBK00077</v>
      </c>
      <c r="J41" s="108" t="str">
        <f t="shared" si="67"/>
        <v>MAGNUS-LUGGAGE BOX LID-PP-BLACK</v>
      </c>
      <c r="K41" s="104">
        <f t="shared" si="67"/>
        <v>1</v>
      </c>
      <c r="L41" s="109">
        <f t="shared" si="31"/>
        <v>121.75</v>
      </c>
      <c r="M41" s="110">
        <f t="shared" si="32"/>
        <v>9</v>
      </c>
      <c r="N41" s="109">
        <f t="shared" si="33"/>
        <v>10.9575</v>
      </c>
      <c r="O41" s="110">
        <f t="shared" ref="O41:P41" si="68">M41</f>
        <v>9</v>
      </c>
      <c r="P41" s="109">
        <f t="shared" si="68"/>
        <v>10.9575</v>
      </c>
      <c r="Q41" s="109">
        <f t="shared" si="35"/>
        <v>143.66500000000002</v>
      </c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3.8">
      <c r="A42" s="104">
        <v>18</v>
      </c>
      <c r="B42" s="30" t="s">
        <v>301</v>
      </c>
      <c r="C42" s="73" t="str">
        <f t="shared" si="27"/>
        <v>MAGNUS-LUGGAGE BOX-PP-BLACK</v>
      </c>
      <c r="D42" s="104">
        <v>1</v>
      </c>
      <c r="E42" s="74">
        <f t="shared" si="56"/>
        <v>541</v>
      </c>
      <c r="F42" s="105">
        <f t="shared" si="29"/>
        <v>541</v>
      </c>
      <c r="G42" s="106"/>
      <c r="H42" s="104">
        <f t="shared" ref="H42:K42" si="69">A42</f>
        <v>18</v>
      </c>
      <c r="I42" s="107" t="str">
        <f t="shared" si="69"/>
        <v>BPPBK00078</v>
      </c>
      <c r="J42" s="108" t="str">
        <f t="shared" si="69"/>
        <v>MAGNUS-LUGGAGE BOX-PP-BLACK</v>
      </c>
      <c r="K42" s="104">
        <f t="shared" si="69"/>
        <v>1</v>
      </c>
      <c r="L42" s="109">
        <f t="shared" si="31"/>
        <v>422.93</v>
      </c>
      <c r="M42" s="110">
        <f t="shared" si="32"/>
        <v>9</v>
      </c>
      <c r="N42" s="109">
        <f t="shared" si="33"/>
        <v>38.063699999999997</v>
      </c>
      <c r="O42" s="110">
        <f t="shared" ref="O42:P42" si="70">M42</f>
        <v>9</v>
      </c>
      <c r="P42" s="109">
        <f t="shared" si="70"/>
        <v>38.063699999999997</v>
      </c>
      <c r="Q42" s="109">
        <f t="shared" si="35"/>
        <v>499.05739999999997</v>
      </c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3.8">
      <c r="A43" s="104">
        <v>20</v>
      </c>
      <c r="B43" s="17" t="s">
        <v>175</v>
      </c>
      <c r="C43" s="108" t="s">
        <v>1641</v>
      </c>
      <c r="D43" s="104">
        <v>1</v>
      </c>
      <c r="E43" s="111">
        <v>1100</v>
      </c>
      <c r="F43" s="105">
        <f t="shared" si="29"/>
        <v>1100</v>
      </c>
      <c r="G43" s="106"/>
      <c r="H43" s="104">
        <f>A43</f>
        <v>20</v>
      </c>
      <c r="I43" s="112"/>
      <c r="J43" s="108" t="str">
        <f t="shared" ref="J43:K43" si="71">C43</f>
        <v>Labour Charges for parts opening &amp; Fitting</v>
      </c>
      <c r="K43" s="104">
        <f t="shared" si="71"/>
        <v>1</v>
      </c>
      <c r="L43" s="109">
        <f>Q43/1.18</f>
        <v>932.20338983050851</v>
      </c>
      <c r="M43" s="110">
        <v>9</v>
      </c>
      <c r="N43" s="109">
        <f t="shared" si="33"/>
        <v>83.898305084745772</v>
      </c>
      <c r="O43" s="110">
        <f t="shared" ref="O43:P43" si="72">M43</f>
        <v>9</v>
      </c>
      <c r="P43" s="109">
        <f t="shared" si="72"/>
        <v>83.898305084745772</v>
      </c>
      <c r="Q43" s="109">
        <f>E43</f>
        <v>1100</v>
      </c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3.2">
      <c r="A44" s="238" t="s">
        <v>1452</v>
      </c>
      <c r="B44" s="232"/>
      <c r="C44" s="233"/>
      <c r="D44" s="104"/>
      <c r="E44" s="105"/>
      <c r="F44" s="105">
        <f>SUM(F25:F43)</f>
        <v>12257</v>
      </c>
      <c r="G44" s="106"/>
      <c r="H44" s="113"/>
      <c r="I44" s="238" t="s">
        <v>1463</v>
      </c>
      <c r="J44" s="232"/>
      <c r="K44" s="232"/>
      <c r="L44" s="232"/>
      <c r="M44" s="232"/>
      <c r="N44" s="232"/>
      <c r="O44" s="232"/>
      <c r="P44" s="233"/>
      <c r="Q44" s="114">
        <v>2.36</v>
      </c>
      <c r="R44" s="106"/>
      <c r="S44" s="115"/>
      <c r="T44" s="106"/>
      <c r="U44" s="106"/>
      <c r="V44" s="106"/>
      <c r="W44" s="106"/>
      <c r="X44" s="106"/>
      <c r="Y44" s="106"/>
      <c r="Z44" s="106"/>
    </row>
    <row r="45" spans="1:26" ht="13.2">
      <c r="A45" s="239" t="s">
        <v>1659</v>
      </c>
      <c r="B45" s="232"/>
      <c r="C45" s="232"/>
      <c r="D45" s="232"/>
      <c r="E45" s="232"/>
      <c r="F45" s="233"/>
      <c r="G45" s="106"/>
      <c r="H45" s="238" t="s">
        <v>1452</v>
      </c>
      <c r="I45" s="232"/>
      <c r="J45" s="233"/>
      <c r="K45" s="104">
        <f>D44</f>
        <v>0</v>
      </c>
      <c r="L45" s="109"/>
      <c r="M45" s="112"/>
      <c r="N45" s="109">
        <f>SUM(N30:N43)</f>
        <v>653.52000508474578</v>
      </c>
      <c r="O45" s="112"/>
      <c r="P45" s="109">
        <f>SUM(P30:P43)</f>
        <v>653.52000508474578</v>
      </c>
      <c r="Q45" s="109">
        <f>SUM(Q30:Q44)</f>
        <v>8570.7333999999992</v>
      </c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3.2">
      <c r="A46" s="53"/>
      <c r="B46" s="53"/>
      <c r="C46" s="53"/>
      <c r="D46" s="53"/>
      <c r="E46" s="116"/>
      <c r="F46" s="116"/>
      <c r="G46" s="53"/>
      <c r="H46" s="239" t="str">
        <f>A45</f>
        <v>Total Amount In Words: Tweleve Thousand Two Hundred &amp; Fifty Seven Only</v>
      </c>
      <c r="I46" s="232"/>
      <c r="J46" s="232"/>
      <c r="K46" s="232"/>
      <c r="L46" s="232"/>
      <c r="M46" s="232"/>
      <c r="N46" s="232"/>
      <c r="O46" s="232"/>
      <c r="P46" s="232"/>
      <c r="Q46" s="23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3.2">
      <c r="E47" s="97"/>
      <c r="F47" s="97"/>
      <c r="Q47" s="98"/>
    </row>
    <row r="48" spans="1:26" ht="13.2">
      <c r="E48" s="97"/>
      <c r="F48" s="97"/>
      <c r="Q48" s="98"/>
    </row>
    <row r="49" spans="1:26" ht="31.8">
      <c r="A49" s="99" t="s">
        <v>1501</v>
      </c>
      <c r="B49" s="100">
        <v>3114</v>
      </c>
      <c r="C49" s="100" t="s">
        <v>1508</v>
      </c>
      <c r="D49" s="100">
        <v>7</v>
      </c>
      <c r="E49" s="101" t="s">
        <v>1</v>
      </c>
      <c r="F49" s="102">
        <v>46080</v>
      </c>
      <c r="G49" s="68"/>
      <c r="H49" s="236" t="s">
        <v>1511</v>
      </c>
      <c r="I49" s="232"/>
      <c r="J49" s="232"/>
      <c r="K49" s="232"/>
      <c r="L49" s="232"/>
      <c r="M49" s="232"/>
      <c r="N49" s="232"/>
      <c r="O49" s="232"/>
      <c r="P49" s="232"/>
      <c r="Q49" s="233"/>
    </row>
    <row r="50" spans="1:26" ht="13.2">
      <c r="A50" s="70" t="s">
        <v>1417</v>
      </c>
      <c r="B50" s="70" t="s">
        <v>7</v>
      </c>
      <c r="C50" s="70" t="s">
        <v>1418</v>
      </c>
      <c r="D50" s="70" t="s">
        <v>1422</v>
      </c>
      <c r="E50" s="71" t="s">
        <v>1423</v>
      </c>
      <c r="F50" s="71" t="s">
        <v>1424</v>
      </c>
      <c r="G50" s="68"/>
      <c r="H50" s="70" t="s">
        <v>1417</v>
      </c>
      <c r="I50" s="70" t="s">
        <v>7</v>
      </c>
      <c r="J50" s="70" t="s">
        <v>1418</v>
      </c>
      <c r="K50" s="70" t="s">
        <v>1422</v>
      </c>
      <c r="L50" s="70" t="s">
        <v>1425</v>
      </c>
      <c r="M50" s="70" t="s">
        <v>1426</v>
      </c>
      <c r="N50" s="70" t="s">
        <v>1427</v>
      </c>
      <c r="O50" s="70" t="s">
        <v>1426</v>
      </c>
      <c r="P50" s="70" t="s">
        <v>1428</v>
      </c>
      <c r="Q50" s="72" t="s">
        <v>1424</v>
      </c>
    </row>
    <row r="51" spans="1:26" ht="13.8">
      <c r="A51" s="104">
        <v>1</v>
      </c>
      <c r="B51" s="30" t="s">
        <v>82</v>
      </c>
      <c r="C51" s="73" t="str">
        <f t="shared" ref="C51:C56" si="73">VLOOKUP(B51,Old,2,FALSE)</f>
        <v>MAGNUS HS-Front Brake Cable</v>
      </c>
      <c r="D51" s="104">
        <v>1</v>
      </c>
      <c r="E51" s="74">
        <f t="shared" ref="E51:E56" si="74">VLOOKUP(B51,Master,11,FALSE)</f>
        <v>172</v>
      </c>
      <c r="F51" s="105">
        <f t="shared" ref="F51:F56" si="75">D51*E51</f>
        <v>172</v>
      </c>
      <c r="G51" s="106"/>
      <c r="H51" s="104">
        <f t="shared" ref="H51:K51" si="76">A51</f>
        <v>1</v>
      </c>
      <c r="I51" s="107" t="str">
        <f t="shared" si="76"/>
        <v>BBRBK00029</v>
      </c>
      <c r="J51" s="108" t="str">
        <f t="shared" si="76"/>
        <v>MAGNUS HS-Front Brake Cable</v>
      </c>
      <c r="K51" s="104">
        <f t="shared" si="76"/>
        <v>1</v>
      </c>
      <c r="L51" s="109">
        <f t="shared" ref="L51:L62" si="77">VLOOKUP(B51,Master,10,FALSE)</f>
        <v>134.57</v>
      </c>
      <c r="M51" s="110">
        <f t="shared" ref="M51:M62" si="78">(VLOOKUP(B51,Master,9,FALSE))/2</f>
        <v>9</v>
      </c>
      <c r="N51" s="109">
        <f t="shared" ref="N51:N62" si="79">(L51*M51)/100</f>
        <v>12.111299999999998</v>
      </c>
      <c r="O51" s="110">
        <f t="shared" ref="O51:P51" si="80">M51</f>
        <v>9</v>
      </c>
      <c r="P51" s="109">
        <f t="shared" si="80"/>
        <v>12.111299999999998</v>
      </c>
      <c r="Q51" s="109">
        <f t="shared" ref="Q51:Q61" si="81">L51+N51+P51</f>
        <v>158.79259999999999</v>
      </c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3.8">
      <c r="A52" s="104">
        <v>2</v>
      </c>
      <c r="B52" s="30" t="s">
        <v>81</v>
      </c>
      <c r="C52" s="73" t="str">
        <f t="shared" si="73"/>
        <v>MAGNUS HS-Front HBS  Brake Cable</v>
      </c>
      <c r="D52" s="104">
        <v>1</v>
      </c>
      <c r="E52" s="74">
        <f t="shared" si="74"/>
        <v>172</v>
      </c>
      <c r="F52" s="105">
        <f t="shared" si="75"/>
        <v>172</v>
      </c>
      <c r="G52" s="106"/>
      <c r="H52" s="104">
        <f t="shared" ref="H52:K52" si="82">A52</f>
        <v>2</v>
      </c>
      <c r="I52" s="107" t="str">
        <f t="shared" si="82"/>
        <v>BBRBK00030</v>
      </c>
      <c r="J52" s="108" t="str">
        <f t="shared" si="82"/>
        <v>MAGNUS HS-Front HBS  Brake Cable</v>
      </c>
      <c r="K52" s="104">
        <f t="shared" si="82"/>
        <v>1</v>
      </c>
      <c r="L52" s="109">
        <f t="shared" si="77"/>
        <v>134.57</v>
      </c>
      <c r="M52" s="110">
        <f t="shared" si="78"/>
        <v>9</v>
      </c>
      <c r="N52" s="109">
        <f t="shared" si="79"/>
        <v>12.111299999999998</v>
      </c>
      <c r="O52" s="110">
        <f t="shared" ref="O52:P52" si="83">M52</f>
        <v>9</v>
      </c>
      <c r="P52" s="109">
        <f t="shared" si="83"/>
        <v>12.111299999999998</v>
      </c>
      <c r="Q52" s="109">
        <f t="shared" si="81"/>
        <v>158.79259999999999</v>
      </c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3.8">
      <c r="A53" s="104">
        <v>3</v>
      </c>
      <c r="B53" s="30" t="s">
        <v>80</v>
      </c>
      <c r="C53" s="73" t="str">
        <f t="shared" si="73"/>
        <v>MAGNUS HS-Rear Brake Cable</v>
      </c>
      <c r="D53" s="104">
        <v>1</v>
      </c>
      <c r="E53" s="74">
        <f t="shared" si="74"/>
        <v>221</v>
      </c>
      <c r="F53" s="105">
        <f t="shared" si="75"/>
        <v>221</v>
      </c>
      <c r="G53" s="106"/>
      <c r="H53" s="104">
        <f t="shared" ref="H53:K53" si="84">A53</f>
        <v>3</v>
      </c>
      <c r="I53" s="107" t="str">
        <f t="shared" si="84"/>
        <v>BBRBK00031</v>
      </c>
      <c r="J53" s="108" t="str">
        <f t="shared" si="84"/>
        <v>MAGNUS HS-Rear Brake Cable</v>
      </c>
      <c r="K53" s="104">
        <f t="shared" si="84"/>
        <v>1</v>
      </c>
      <c r="L53" s="109">
        <f t="shared" si="77"/>
        <v>173.02</v>
      </c>
      <c r="M53" s="110">
        <f t="shared" si="78"/>
        <v>9</v>
      </c>
      <c r="N53" s="109">
        <f t="shared" si="79"/>
        <v>15.571800000000001</v>
      </c>
      <c r="O53" s="110">
        <f t="shared" ref="O53:P53" si="85">M53</f>
        <v>9</v>
      </c>
      <c r="P53" s="109">
        <f t="shared" si="85"/>
        <v>15.571800000000001</v>
      </c>
      <c r="Q53" s="109">
        <f t="shared" si="81"/>
        <v>204.1636</v>
      </c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3.8">
      <c r="A54" s="104">
        <v>4</v>
      </c>
      <c r="B54" s="30" t="s">
        <v>112</v>
      </c>
      <c r="C54" s="73" t="str">
        <f t="shared" si="73"/>
        <v>MAG/ZEAL-BRAKE CABLE GUIDE-STEEL-ZP-DM</v>
      </c>
      <c r="D54" s="104">
        <v>1</v>
      </c>
      <c r="E54" s="74">
        <f t="shared" si="74"/>
        <v>50</v>
      </c>
      <c r="F54" s="105">
        <f t="shared" si="75"/>
        <v>50</v>
      </c>
      <c r="G54" s="106"/>
      <c r="H54" s="104">
        <f t="shared" ref="H54:K54" si="86">A54</f>
        <v>4</v>
      </c>
      <c r="I54" s="107" t="str">
        <f t="shared" si="86"/>
        <v>BFTZP00075</v>
      </c>
      <c r="J54" s="108" t="str">
        <f t="shared" si="86"/>
        <v>MAG/ZEAL-BRAKE CABLE GUIDE-STEEL-ZP-DM</v>
      </c>
      <c r="K54" s="104">
        <f t="shared" si="86"/>
        <v>1</v>
      </c>
      <c r="L54" s="109">
        <f t="shared" si="77"/>
        <v>40</v>
      </c>
      <c r="M54" s="110">
        <f t="shared" si="78"/>
        <v>9</v>
      </c>
      <c r="N54" s="109">
        <f t="shared" si="79"/>
        <v>3.6</v>
      </c>
      <c r="O54" s="110">
        <f t="shared" ref="O54:P54" si="87">M54</f>
        <v>9</v>
      </c>
      <c r="P54" s="109">
        <f t="shared" si="87"/>
        <v>3.6</v>
      </c>
      <c r="Q54" s="109">
        <f t="shared" si="81"/>
        <v>47.2</v>
      </c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3.8">
      <c r="A55" s="104">
        <v>5</v>
      </c>
      <c r="B55" s="30" t="s">
        <v>355</v>
      </c>
      <c r="C55" s="73" t="str">
        <f t="shared" si="73"/>
        <v>Magnus Li-Side stand</v>
      </c>
      <c r="D55" s="104">
        <v>1</v>
      </c>
      <c r="E55" s="74">
        <f t="shared" si="74"/>
        <v>238</v>
      </c>
      <c r="F55" s="105">
        <f t="shared" si="75"/>
        <v>238</v>
      </c>
      <c r="G55" s="106"/>
      <c r="H55" s="104">
        <f t="shared" ref="H55:K55" si="88">A55</f>
        <v>5</v>
      </c>
      <c r="I55" s="107" t="str">
        <f t="shared" si="88"/>
        <v>BSSBK00003</v>
      </c>
      <c r="J55" s="108" t="str">
        <f t="shared" si="88"/>
        <v>Magnus Li-Side stand</v>
      </c>
      <c r="K55" s="104">
        <f t="shared" si="88"/>
        <v>1</v>
      </c>
      <c r="L55" s="109">
        <f t="shared" si="77"/>
        <v>185.83</v>
      </c>
      <c r="M55" s="110">
        <f t="shared" si="78"/>
        <v>9</v>
      </c>
      <c r="N55" s="109">
        <f t="shared" si="79"/>
        <v>16.724699999999999</v>
      </c>
      <c r="O55" s="110">
        <f t="shared" ref="O55:P55" si="89">M55</f>
        <v>9</v>
      </c>
      <c r="P55" s="109">
        <f t="shared" si="89"/>
        <v>16.724699999999999</v>
      </c>
      <c r="Q55" s="109">
        <f t="shared" si="81"/>
        <v>219.27940000000001</v>
      </c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3.8">
      <c r="A56" s="104">
        <v>6</v>
      </c>
      <c r="B56" s="30" t="s">
        <v>265</v>
      </c>
      <c r="C56" s="73" t="str">
        <f t="shared" si="73"/>
        <v>MAGNUS SIDE STAND SPRING - DM</v>
      </c>
      <c r="D56" s="104">
        <v>1</v>
      </c>
      <c r="E56" s="74">
        <f t="shared" si="74"/>
        <v>50</v>
      </c>
      <c r="F56" s="105">
        <f t="shared" si="75"/>
        <v>50</v>
      </c>
      <c r="G56" s="106"/>
      <c r="H56" s="104">
        <f t="shared" ref="H56:K56" si="90">A56</f>
        <v>6</v>
      </c>
      <c r="I56" s="107" t="str">
        <f t="shared" si="90"/>
        <v>BSPZP00002</v>
      </c>
      <c r="J56" s="108" t="str">
        <f t="shared" si="90"/>
        <v>MAGNUS SIDE STAND SPRING - DM</v>
      </c>
      <c r="K56" s="104">
        <f t="shared" si="90"/>
        <v>1</v>
      </c>
      <c r="L56" s="109">
        <f t="shared" si="77"/>
        <v>25.19</v>
      </c>
      <c r="M56" s="110">
        <f t="shared" si="78"/>
        <v>9</v>
      </c>
      <c r="N56" s="109">
        <f t="shared" si="79"/>
        <v>2.2671000000000001</v>
      </c>
      <c r="O56" s="110">
        <f t="shared" ref="O56:P56" si="91">M56</f>
        <v>9</v>
      </c>
      <c r="P56" s="109">
        <f t="shared" si="91"/>
        <v>2.2671000000000001</v>
      </c>
      <c r="Q56" s="109">
        <f t="shared" si="81"/>
        <v>29.7242</v>
      </c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3.8">
      <c r="A57" s="104">
        <v>7</v>
      </c>
      <c r="B57" s="17" t="s">
        <v>175</v>
      </c>
      <c r="C57" s="108" t="s">
        <v>1719</v>
      </c>
      <c r="D57" s="104">
        <v>1</v>
      </c>
      <c r="E57" s="111">
        <v>650</v>
      </c>
      <c r="F57" s="105">
        <v>650</v>
      </c>
      <c r="G57" s="106"/>
      <c r="H57" s="104">
        <f t="shared" ref="H57:K57" si="92">A57</f>
        <v>7</v>
      </c>
      <c r="I57" s="107" t="str">
        <f t="shared" si="92"/>
        <v>-</v>
      </c>
      <c r="J57" s="108" t="str">
        <f t="shared" si="92"/>
        <v>Cone Set</v>
      </c>
      <c r="K57" s="104">
        <f t="shared" si="92"/>
        <v>1</v>
      </c>
      <c r="L57" s="109" t="e">
        <f t="shared" si="77"/>
        <v>#N/A</v>
      </c>
      <c r="M57" s="110" t="e">
        <f t="shared" si="78"/>
        <v>#N/A</v>
      </c>
      <c r="N57" s="109" t="e">
        <f t="shared" si="79"/>
        <v>#N/A</v>
      </c>
      <c r="O57" s="110" t="e">
        <f t="shared" ref="O57:P57" si="93">M57</f>
        <v>#N/A</v>
      </c>
      <c r="P57" s="109" t="e">
        <f t="shared" si="93"/>
        <v>#N/A</v>
      </c>
      <c r="Q57" s="109" t="e">
        <f t="shared" si="81"/>
        <v>#N/A</v>
      </c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3.8">
      <c r="A58" s="104">
        <v>8</v>
      </c>
      <c r="B58" s="17" t="s">
        <v>175</v>
      </c>
      <c r="C58" s="108" t="s">
        <v>1720</v>
      </c>
      <c r="D58" s="104">
        <v>1</v>
      </c>
      <c r="E58" s="111">
        <v>600</v>
      </c>
      <c r="F58" s="105">
        <v>600</v>
      </c>
      <c r="G58" s="106"/>
      <c r="H58" s="104">
        <f t="shared" ref="H58:K58" si="94">A58</f>
        <v>8</v>
      </c>
      <c r="I58" s="107" t="str">
        <f t="shared" si="94"/>
        <v>-</v>
      </c>
      <c r="J58" s="108" t="str">
        <f t="shared" si="94"/>
        <v>Brake Shoe Front &amp; Rear</v>
      </c>
      <c r="K58" s="104">
        <f t="shared" si="94"/>
        <v>1</v>
      </c>
      <c r="L58" s="109" t="e">
        <f t="shared" si="77"/>
        <v>#N/A</v>
      </c>
      <c r="M58" s="110" t="e">
        <f t="shared" si="78"/>
        <v>#N/A</v>
      </c>
      <c r="N58" s="109" t="e">
        <f t="shared" si="79"/>
        <v>#N/A</v>
      </c>
      <c r="O58" s="110" t="e">
        <f t="shared" ref="O58:P58" si="95">M58</f>
        <v>#N/A</v>
      </c>
      <c r="P58" s="109" t="e">
        <f t="shared" si="95"/>
        <v>#N/A</v>
      </c>
      <c r="Q58" s="109" t="e">
        <f t="shared" si="81"/>
        <v>#N/A</v>
      </c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3.8">
      <c r="A59" s="104">
        <v>9</v>
      </c>
      <c r="B59" s="17" t="s">
        <v>175</v>
      </c>
      <c r="C59" s="108" t="s">
        <v>201</v>
      </c>
      <c r="D59" s="104">
        <v>1</v>
      </c>
      <c r="E59" s="111">
        <v>300</v>
      </c>
      <c r="F59" s="105">
        <v>300</v>
      </c>
      <c r="G59" s="106"/>
      <c r="H59" s="104">
        <f t="shared" ref="H59:K59" si="96">A59</f>
        <v>9</v>
      </c>
      <c r="I59" s="107" t="str">
        <f t="shared" si="96"/>
        <v>-</v>
      </c>
      <c r="J59" s="108" t="str">
        <f t="shared" si="96"/>
        <v>Front Bearing</v>
      </c>
      <c r="K59" s="104">
        <f t="shared" si="96"/>
        <v>1</v>
      </c>
      <c r="L59" s="109" t="e">
        <f t="shared" si="77"/>
        <v>#N/A</v>
      </c>
      <c r="M59" s="110" t="e">
        <f t="shared" si="78"/>
        <v>#N/A</v>
      </c>
      <c r="N59" s="109" t="e">
        <f t="shared" si="79"/>
        <v>#N/A</v>
      </c>
      <c r="O59" s="110" t="e">
        <f t="shared" ref="O59:P59" si="97">M59</f>
        <v>#N/A</v>
      </c>
      <c r="P59" s="109" t="e">
        <f t="shared" si="97"/>
        <v>#N/A</v>
      </c>
      <c r="Q59" s="109" t="e">
        <f t="shared" si="81"/>
        <v>#N/A</v>
      </c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3.8">
      <c r="A60" s="104">
        <v>10</v>
      </c>
      <c r="B60" s="17" t="s">
        <v>175</v>
      </c>
      <c r="C60" s="108" t="s">
        <v>1727</v>
      </c>
      <c r="D60" s="104">
        <v>1</v>
      </c>
      <c r="E60" s="111">
        <v>1250</v>
      </c>
      <c r="F60" s="105">
        <v>1250</v>
      </c>
      <c r="G60" s="106"/>
      <c r="H60" s="104">
        <f t="shared" ref="H60:K60" si="98">A60</f>
        <v>10</v>
      </c>
      <c r="I60" s="107" t="str">
        <f t="shared" si="98"/>
        <v>-</v>
      </c>
      <c r="J60" s="108" t="str">
        <f t="shared" si="98"/>
        <v>Rear Motor Bearing With Labour</v>
      </c>
      <c r="K60" s="104">
        <f t="shared" si="98"/>
        <v>1</v>
      </c>
      <c r="L60" s="109" t="e">
        <f t="shared" si="77"/>
        <v>#N/A</v>
      </c>
      <c r="M60" s="110" t="e">
        <f t="shared" si="78"/>
        <v>#N/A</v>
      </c>
      <c r="N60" s="109" t="e">
        <f t="shared" si="79"/>
        <v>#N/A</v>
      </c>
      <c r="O60" s="110" t="e">
        <f t="shared" ref="O60:P60" si="99">M60</f>
        <v>#N/A</v>
      </c>
      <c r="P60" s="109" t="e">
        <f t="shared" si="99"/>
        <v>#N/A</v>
      </c>
      <c r="Q60" s="109" t="e">
        <f t="shared" si="81"/>
        <v>#N/A</v>
      </c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3.8">
      <c r="A61" s="104">
        <v>11</v>
      </c>
      <c r="B61" s="17" t="s">
        <v>175</v>
      </c>
      <c r="C61" s="108" t="s">
        <v>1728</v>
      </c>
      <c r="D61" s="104">
        <v>1</v>
      </c>
      <c r="E61" s="111">
        <v>200</v>
      </c>
      <c r="F61" s="105">
        <v>200</v>
      </c>
      <c r="G61" s="106"/>
      <c r="H61" s="104">
        <f t="shared" ref="H61:K61" si="100">A61</f>
        <v>11</v>
      </c>
      <c r="I61" s="107" t="str">
        <f t="shared" si="100"/>
        <v>-</v>
      </c>
      <c r="J61" s="108" t="str">
        <f t="shared" si="100"/>
        <v>Head Light Bulb</v>
      </c>
      <c r="K61" s="104">
        <f t="shared" si="100"/>
        <v>1</v>
      </c>
      <c r="L61" s="109" t="e">
        <f t="shared" si="77"/>
        <v>#N/A</v>
      </c>
      <c r="M61" s="110" t="e">
        <f t="shared" si="78"/>
        <v>#N/A</v>
      </c>
      <c r="N61" s="109" t="e">
        <f t="shared" si="79"/>
        <v>#N/A</v>
      </c>
      <c r="O61" s="110" t="e">
        <f t="shared" ref="O61:P61" si="101">M61</f>
        <v>#N/A</v>
      </c>
      <c r="P61" s="109" t="e">
        <f t="shared" si="101"/>
        <v>#N/A</v>
      </c>
      <c r="Q61" s="109" t="e">
        <f t="shared" si="81"/>
        <v>#N/A</v>
      </c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3.8">
      <c r="A62" s="104">
        <v>12</v>
      </c>
      <c r="B62" s="17" t="s">
        <v>175</v>
      </c>
      <c r="C62" s="108" t="s">
        <v>1641</v>
      </c>
      <c r="D62" s="104">
        <v>1</v>
      </c>
      <c r="E62" s="111">
        <v>800</v>
      </c>
      <c r="F62" s="105">
        <f>D62*E62</f>
        <v>800</v>
      </c>
      <c r="G62" s="106"/>
      <c r="H62" s="104">
        <f t="shared" ref="H62:K62" si="102">A62</f>
        <v>12</v>
      </c>
      <c r="I62" s="107" t="str">
        <f t="shared" si="102"/>
        <v>-</v>
      </c>
      <c r="J62" s="108" t="str">
        <f t="shared" si="102"/>
        <v>Labour Charges for parts opening &amp; Fitting</v>
      </c>
      <c r="K62" s="104">
        <f t="shared" si="102"/>
        <v>1</v>
      </c>
      <c r="L62" s="109" t="e">
        <f t="shared" si="77"/>
        <v>#N/A</v>
      </c>
      <c r="M62" s="110" t="e">
        <f t="shared" si="78"/>
        <v>#N/A</v>
      </c>
      <c r="N62" s="109" t="e">
        <f t="shared" si="79"/>
        <v>#N/A</v>
      </c>
      <c r="O62" s="110" t="e">
        <f t="shared" ref="O62:P62" si="103">M62</f>
        <v>#N/A</v>
      </c>
      <c r="P62" s="109" t="e">
        <f t="shared" si="103"/>
        <v>#N/A</v>
      </c>
      <c r="Q62" s="109">
        <f>E62</f>
        <v>800</v>
      </c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3.2">
      <c r="A63" s="238" t="s">
        <v>1452</v>
      </c>
      <c r="B63" s="232"/>
      <c r="C63" s="233"/>
      <c r="D63" s="104"/>
      <c r="E63" s="105"/>
      <c r="F63" s="105">
        <f>SUM(F51:F62)</f>
        <v>4703</v>
      </c>
      <c r="G63" s="106"/>
      <c r="H63" s="113"/>
      <c r="I63" s="238" t="s">
        <v>1463</v>
      </c>
      <c r="J63" s="232"/>
      <c r="K63" s="232"/>
      <c r="L63" s="232"/>
      <c r="M63" s="232"/>
      <c r="N63" s="232"/>
      <c r="O63" s="232"/>
      <c r="P63" s="233"/>
      <c r="Q63" s="114">
        <v>2.36</v>
      </c>
      <c r="R63" s="106"/>
      <c r="S63" s="115"/>
      <c r="T63" s="106"/>
      <c r="U63" s="106"/>
      <c r="V63" s="106"/>
      <c r="W63" s="106"/>
      <c r="X63" s="106"/>
      <c r="Y63" s="106"/>
      <c r="Z63" s="106"/>
    </row>
    <row r="64" spans="1:26" ht="13.2">
      <c r="A64" s="239" t="s">
        <v>1730</v>
      </c>
      <c r="B64" s="232"/>
      <c r="C64" s="232"/>
      <c r="D64" s="232"/>
      <c r="E64" s="232"/>
      <c r="F64" s="233"/>
      <c r="G64" s="106"/>
      <c r="H64" s="238" t="s">
        <v>1452</v>
      </c>
      <c r="I64" s="232"/>
      <c r="J64" s="233"/>
      <c r="K64" s="104">
        <f>D63</f>
        <v>0</v>
      </c>
      <c r="L64" s="109"/>
      <c r="M64" s="112"/>
      <c r="N64" s="109" t="e">
        <f>SUM(N51:N62)</f>
        <v>#N/A</v>
      </c>
      <c r="O64" s="112"/>
      <c r="P64" s="109" t="e">
        <f>SUM(P51:P62)</f>
        <v>#N/A</v>
      </c>
      <c r="Q64" s="109" t="e">
        <f>SUM(Q51:Q63)</f>
        <v>#N/A</v>
      </c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3.2">
      <c r="A65" s="53"/>
      <c r="B65" s="53"/>
      <c r="C65" s="53"/>
      <c r="D65" s="53"/>
      <c r="E65" s="116"/>
      <c r="F65" s="116"/>
      <c r="G65" s="53"/>
      <c r="H65" s="239" t="str">
        <f>A64</f>
        <v>Total Amount In Words: Four Thousand Six Hundred &amp; Eighty Three Only</v>
      </c>
      <c r="I65" s="232"/>
      <c r="J65" s="232"/>
      <c r="K65" s="232"/>
      <c r="L65" s="232"/>
      <c r="M65" s="232"/>
      <c r="N65" s="232"/>
      <c r="O65" s="232"/>
      <c r="P65" s="232"/>
      <c r="Q65" s="23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3.2">
      <c r="E66" s="97"/>
      <c r="F66" s="97"/>
      <c r="Q66" s="98"/>
    </row>
    <row r="67" spans="1:26" ht="13.2">
      <c r="E67" s="97"/>
      <c r="F67" s="97"/>
      <c r="Q67" s="98"/>
    </row>
    <row r="68" spans="1:26" ht="31.8">
      <c r="A68" s="99" t="s">
        <v>1501</v>
      </c>
      <c r="B68" s="100">
        <v>4282</v>
      </c>
      <c r="C68" s="100" t="s">
        <v>1508</v>
      </c>
      <c r="D68" s="100">
        <v>17</v>
      </c>
      <c r="E68" s="101" t="s">
        <v>1</v>
      </c>
      <c r="F68" s="102">
        <v>46241</v>
      </c>
      <c r="G68" s="68"/>
      <c r="H68" s="236" t="s">
        <v>1511</v>
      </c>
      <c r="I68" s="232"/>
      <c r="J68" s="232"/>
      <c r="K68" s="232"/>
      <c r="L68" s="232"/>
      <c r="M68" s="232"/>
      <c r="N68" s="232"/>
      <c r="O68" s="232"/>
      <c r="P68" s="232"/>
      <c r="Q68" s="233"/>
    </row>
    <row r="69" spans="1:26" ht="13.2">
      <c r="A69" s="70" t="s">
        <v>1417</v>
      </c>
      <c r="B69" s="70" t="s">
        <v>7</v>
      </c>
      <c r="C69" s="70" t="s">
        <v>1418</v>
      </c>
      <c r="D69" s="70" t="s">
        <v>1422</v>
      </c>
      <c r="E69" s="71" t="s">
        <v>1423</v>
      </c>
      <c r="F69" s="71" t="s">
        <v>1424</v>
      </c>
      <c r="G69" s="68"/>
      <c r="H69" s="70" t="s">
        <v>1417</v>
      </c>
      <c r="I69" s="70" t="s">
        <v>7</v>
      </c>
      <c r="J69" s="70" t="s">
        <v>1418</v>
      </c>
      <c r="K69" s="70" t="s">
        <v>1422</v>
      </c>
      <c r="L69" s="70" t="s">
        <v>1425</v>
      </c>
      <c r="M69" s="70" t="s">
        <v>1426</v>
      </c>
      <c r="N69" s="70" t="s">
        <v>1427</v>
      </c>
      <c r="O69" s="70" t="s">
        <v>1426</v>
      </c>
      <c r="P69" s="70" t="s">
        <v>1428</v>
      </c>
      <c r="Q69" s="72" t="s">
        <v>1424</v>
      </c>
    </row>
    <row r="70" spans="1:26" ht="13.8">
      <c r="A70" s="104">
        <v>1</v>
      </c>
      <c r="B70" s="30" t="s">
        <v>214</v>
      </c>
      <c r="C70" s="73" t="str">
        <f t="shared" ref="C70:C84" si="104">VLOOKUP(B70,Old,2,FALSE)</f>
        <v>MAG-FRONT PANEL LH-ABS-GR BLK DM</v>
      </c>
      <c r="D70" s="104">
        <v>1</v>
      </c>
      <c r="E70" s="74">
        <f t="shared" ref="E70:E84" si="105">VLOOKUP(B70,Master,11,FALSE)</f>
        <v>796</v>
      </c>
      <c r="F70" s="105">
        <f t="shared" ref="F70:F85" si="106">D70*E70</f>
        <v>796</v>
      </c>
      <c r="G70" s="106"/>
      <c r="H70" s="104">
        <f t="shared" ref="H70:K70" si="107">A70</f>
        <v>1</v>
      </c>
      <c r="I70" s="107" t="str">
        <f t="shared" si="107"/>
        <v>BPLGB00359</v>
      </c>
      <c r="J70" s="108" t="str">
        <f t="shared" si="107"/>
        <v>MAG-FRONT PANEL LH-ABS-GR BLK DM</v>
      </c>
      <c r="K70" s="104">
        <f t="shared" si="107"/>
        <v>1</v>
      </c>
      <c r="L70" s="109">
        <f t="shared" ref="L70:L85" si="108">VLOOKUP(B70,Master,10,FALSE)</f>
        <v>621.58000000000004</v>
      </c>
      <c r="M70" s="110">
        <f t="shared" ref="M70:M85" si="109">(VLOOKUP(B70,Master,9,FALSE))/2</f>
        <v>9</v>
      </c>
      <c r="N70" s="109">
        <f t="shared" ref="N70:N85" si="110">(L70*M70)/100</f>
        <v>55.9422</v>
      </c>
      <c r="O70" s="110">
        <f t="shared" ref="O70:P70" si="111">M70</f>
        <v>9</v>
      </c>
      <c r="P70" s="109">
        <f t="shared" si="111"/>
        <v>55.9422</v>
      </c>
      <c r="Q70" s="109">
        <f t="shared" ref="Q70:Q80" si="112">L70+N70+P70</f>
        <v>733.46439999999996</v>
      </c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3.8">
      <c r="A71" s="104">
        <v>2</v>
      </c>
      <c r="B71" s="30" t="s">
        <v>189</v>
      </c>
      <c r="C71" s="73" t="str">
        <f t="shared" si="104"/>
        <v>MAG-FRONT PANEL RH-ABS-GR BLK DM</v>
      </c>
      <c r="D71" s="104">
        <v>1</v>
      </c>
      <c r="E71" s="74">
        <f t="shared" si="105"/>
        <v>812</v>
      </c>
      <c r="F71" s="105">
        <f t="shared" si="106"/>
        <v>812</v>
      </c>
      <c r="G71" s="106"/>
      <c r="H71" s="104">
        <f t="shared" ref="H71:K71" si="113">A71</f>
        <v>2</v>
      </c>
      <c r="I71" s="107" t="str">
        <f t="shared" si="113"/>
        <v>BPLGB00360</v>
      </c>
      <c r="J71" s="108" t="str">
        <f t="shared" si="113"/>
        <v>MAG-FRONT PANEL RH-ABS-GR BLK DM</v>
      </c>
      <c r="K71" s="104">
        <f t="shared" si="113"/>
        <v>1</v>
      </c>
      <c r="L71" s="109">
        <f t="shared" si="108"/>
        <v>634.39</v>
      </c>
      <c r="M71" s="110">
        <f t="shared" si="109"/>
        <v>9</v>
      </c>
      <c r="N71" s="109">
        <f t="shared" si="110"/>
        <v>57.095100000000002</v>
      </c>
      <c r="O71" s="110">
        <f t="shared" ref="O71:P71" si="114">M71</f>
        <v>9</v>
      </c>
      <c r="P71" s="109">
        <f t="shared" si="114"/>
        <v>57.095100000000002</v>
      </c>
      <c r="Q71" s="109">
        <f t="shared" si="112"/>
        <v>748.58019999999999</v>
      </c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3.8">
      <c r="A72" s="104">
        <v>3</v>
      </c>
      <c r="B72" s="30" t="s">
        <v>215</v>
      </c>
      <c r="C72" s="73" t="str">
        <f t="shared" si="104"/>
        <v>MAG-PROTECTION BOARD LH-ABS-GR BLK DM</v>
      </c>
      <c r="D72" s="104">
        <v>1</v>
      </c>
      <c r="E72" s="74">
        <f t="shared" si="105"/>
        <v>476</v>
      </c>
      <c r="F72" s="105">
        <f t="shared" si="106"/>
        <v>476</v>
      </c>
      <c r="G72" s="106"/>
      <c r="H72" s="104">
        <f t="shared" ref="H72:K72" si="115">A72</f>
        <v>3</v>
      </c>
      <c r="I72" s="107" t="str">
        <f t="shared" si="115"/>
        <v>BPLGB00367</v>
      </c>
      <c r="J72" s="108" t="str">
        <f t="shared" si="115"/>
        <v>MAG-PROTECTION BOARD LH-ABS-GR BLK DM</v>
      </c>
      <c r="K72" s="104">
        <f t="shared" si="115"/>
        <v>1</v>
      </c>
      <c r="L72" s="109">
        <f t="shared" si="108"/>
        <v>371.66</v>
      </c>
      <c r="M72" s="110">
        <f t="shared" si="109"/>
        <v>9</v>
      </c>
      <c r="N72" s="109">
        <f t="shared" si="110"/>
        <v>33.449399999999997</v>
      </c>
      <c r="O72" s="110">
        <f t="shared" ref="O72:P72" si="116">M72</f>
        <v>9</v>
      </c>
      <c r="P72" s="109">
        <f t="shared" si="116"/>
        <v>33.449399999999997</v>
      </c>
      <c r="Q72" s="109">
        <f t="shared" si="112"/>
        <v>438.55880000000002</v>
      </c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3.8">
      <c r="A73" s="104">
        <v>4</v>
      </c>
      <c r="B73" s="30" t="s">
        <v>209</v>
      </c>
      <c r="C73" s="73" t="str">
        <f t="shared" si="104"/>
        <v>MAG-PROTECTION BOARD RH-ABS-GR BLK DM</v>
      </c>
      <c r="D73" s="104">
        <v>1</v>
      </c>
      <c r="E73" s="74">
        <f t="shared" si="105"/>
        <v>484</v>
      </c>
      <c r="F73" s="105">
        <f t="shared" si="106"/>
        <v>484</v>
      </c>
      <c r="G73" s="106"/>
      <c r="H73" s="104">
        <f t="shared" ref="H73:K73" si="117">A73</f>
        <v>4</v>
      </c>
      <c r="I73" s="107" t="str">
        <f t="shared" si="117"/>
        <v>BPLGB00368</v>
      </c>
      <c r="J73" s="108" t="str">
        <f t="shared" si="117"/>
        <v>MAG-PROTECTION BOARD RH-ABS-GR BLK DM</v>
      </c>
      <c r="K73" s="104">
        <f t="shared" si="117"/>
        <v>1</v>
      </c>
      <c r="L73" s="109">
        <f t="shared" si="108"/>
        <v>378.07</v>
      </c>
      <c r="M73" s="110">
        <f t="shared" si="109"/>
        <v>9</v>
      </c>
      <c r="N73" s="109">
        <f t="shared" si="110"/>
        <v>34.026299999999999</v>
      </c>
      <c r="O73" s="110">
        <f t="shared" ref="O73:P73" si="118">M73</f>
        <v>9</v>
      </c>
      <c r="P73" s="109">
        <f t="shared" si="118"/>
        <v>34.026299999999999</v>
      </c>
      <c r="Q73" s="109">
        <f t="shared" si="112"/>
        <v>446.12259999999998</v>
      </c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3.8">
      <c r="A74" s="104">
        <v>5</v>
      </c>
      <c r="B74" s="30" t="s">
        <v>90</v>
      </c>
      <c r="C74" s="73" t="str">
        <f t="shared" si="104"/>
        <v>MAG-SIDE PANEL LH-ABS-GR BLK DM</v>
      </c>
      <c r="D74" s="104">
        <v>1</v>
      </c>
      <c r="E74" s="74">
        <f t="shared" si="105"/>
        <v>1042</v>
      </c>
      <c r="F74" s="105">
        <f t="shared" si="106"/>
        <v>1042</v>
      </c>
      <c r="G74" s="106"/>
      <c r="H74" s="104">
        <f t="shared" ref="H74:K74" si="119">A74</f>
        <v>5</v>
      </c>
      <c r="I74" s="107" t="str">
        <f t="shared" si="119"/>
        <v>BPLGB00369</v>
      </c>
      <c r="J74" s="108" t="str">
        <f t="shared" si="119"/>
        <v>MAG-SIDE PANEL LH-ABS-GR BLK DM</v>
      </c>
      <c r="K74" s="104">
        <f t="shared" si="119"/>
        <v>1</v>
      </c>
      <c r="L74" s="109">
        <f t="shared" si="108"/>
        <v>813.82</v>
      </c>
      <c r="M74" s="110">
        <f t="shared" si="109"/>
        <v>9</v>
      </c>
      <c r="N74" s="109">
        <f t="shared" si="110"/>
        <v>73.243800000000007</v>
      </c>
      <c r="O74" s="110">
        <f t="shared" ref="O74:P74" si="120">M74</f>
        <v>9</v>
      </c>
      <c r="P74" s="109">
        <f t="shared" si="120"/>
        <v>73.243800000000007</v>
      </c>
      <c r="Q74" s="109">
        <f t="shared" si="112"/>
        <v>960.30759999999998</v>
      </c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3.8">
      <c r="A75" s="104">
        <v>6</v>
      </c>
      <c r="B75" s="30" t="s">
        <v>89</v>
      </c>
      <c r="C75" s="73" t="str">
        <f t="shared" si="104"/>
        <v>MAG-SIDE PANEL RH-ABS-GR BLK DM</v>
      </c>
      <c r="D75" s="104">
        <v>1</v>
      </c>
      <c r="E75" s="74">
        <f t="shared" si="105"/>
        <v>1025</v>
      </c>
      <c r="F75" s="105">
        <f t="shared" si="106"/>
        <v>1025</v>
      </c>
      <c r="G75" s="106"/>
      <c r="H75" s="104">
        <f t="shared" ref="H75:K75" si="121">A75</f>
        <v>6</v>
      </c>
      <c r="I75" s="107" t="str">
        <f t="shared" si="121"/>
        <v>BPLGB00370</v>
      </c>
      <c r="J75" s="108" t="str">
        <f t="shared" si="121"/>
        <v>MAG-SIDE PANEL RH-ABS-GR BLK DM</v>
      </c>
      <c r="K75" s="104">
        <f t="shared" si="121"/>
        <v>1</v>
      </c>
      <c r="L75" s="109">
        <f t="shared" si="108"/>
        <v>801</v>
      </c>
      <c r="M75" s="110">
        <f t="shared" si="109"/>
        <v>9</v>
      </c>
      <c r="N75" s="109">
        <f t="shared" si="110"/>
        <v>72.09</v>
      </c>
      <c r="O75" s="110">
        <f t="shared" ref="O75:P75" si="122">M75</f>
        <v>9</v>
      </c>
      <c r="P75" s="109">
        <f t="shared" si="122"/>
        <v>72.09</v>
      </c>
      <c r="Q75" s="109">
        <f t="shared" si="112"/>
        <v>945.18000000000006</v>
      </c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3.8">
      <c r="A76" s="104">
        <v>7</v>
      </c>
      <c r="B76" s="30" t="s">
        <v>158</v>
      </c>
      <c r="C76" s="73" t="str">
        <f t="shared" si="104"/>
        <v>MAG-REAR PANEL TOP-ABS-GR BLK DM</v>
      </c>
      <c r="D76" s="104">
        <v>1</v>
      </c>
      <c r="E76" s="74">
        <f t="shared" si="105"/>
        <v>394</v>
      </c>
      <c r="F76" s="105">
        <f t="shared" si="106"/>
        <v>394</v>
      </c>
      <c r="G76" s="106"/>
      <c r="H76" s="104">
        <f t="shared" ref="H76:K76" si="123">A76</f>
        <v>7</v>
      </c>
      <c r="I76" s="107" t="str">
        <f t="shared" si="123"/>
        <v>BPLGB00371</v>
      </c>
      <c r="J76" s="108" t="str">
        <f t="shared" si="123"/>
        <v>MAG-REAR PANEL TOP-ABS-GR BLK DM</v>
      </c>
      <c r="K76" s="104">
        <f t="shared" si="123"/>
        <v>1</v>
      </c>
      <c r="L76" s="109">
        <f t="shared" si="108"/>
        <v>307.58</v>
      </c>
      <c r="M76" s="110">
        <f t="shared" si="109"/>
        <v>9</v>
      </c>
      <c r="N76" s="109">
        <f t="shared" si="110"/>
        <v>27.682199999999998</v>
      </c>
      <c r="O76" s="110">
        <f t="shared" ref="O76:P76" si="124">M76</f>
        <v>9</v>
      </c>
      <c r="P76" s="109">
        <f t="shared" si="124"/>
        <v>27.682199999999998</v>
      </c>
      <c r="Q76" s="109">
        <f t="shared" si="112"/>
        <v>362.94440000000003</v>
      </c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3.8">
      <c r="A77" s="104">
        <v>8</v>
      </c>
      <c r="B77" s="30" t="s">
        <v>85</v>
      </c>
      <c r="C77" s="73" t="str">
        <f t="shared" si="104"/>
        <v>Reo/Zeal-Swing Arm Cover LH-PP-Black DM</v>
      </c>
      <c r="D77" s="104">
        <v>1</v>
      </c>
      <c r="E77" s="74">
        <f t="shared" si="105"/>
        <v>213</v>
      </c>
      <c r="F77" s="105">
        <f t="shared" si="106"/>
        <v>213</v>
      </c>
      <c r="G77" s="106"/>
      <c r="H77" s="104">
        <f t="shared" ref="H77:K77" si="125">A77</f>
        <v>8</v>
      </c>
      <c r="I77" s="107" t="str">
        <f t="shared" si="125"/>
        <v>BPPBK00063</v>
      </c>
      <c r="J77" s="108" t="str">
        <f t="shared" si="125"/>
        <v>Reo/Zeal-Swing Arm Cover LH-PP-Black DM</v>
      </c>
      <c r="K77" s="104">
        <f t="shared" si="125"/>
        <v>1</v>
      </c>
      <c r="L77" s="109">
        <f t="shared" si="108"/>
        <v>166.61</v>
      </c>
      <c r="M77" s="110">
        <f t="shared" si="109"/>
        <v>9</v>
      </c>
      <c r="N77" s="109">
        <f t="shared" si="110"/>
        <v>14.994900000000003</v>
      </c>
      <c r="O77" s="110">
        <f t="shared" ref="O77:P77" si="126">M77</f>
        <v>9</v>
      </c>
      <c r="P77" s="109">
        <f t="shared" si="126"/>
        <v>14.994900000000003</v>
      </c>
      <c r="Q77" s="109">
        <f t="shared" si="112"/>
        <v>196.59980000000002</v>
      </c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3.8">
      <c r="A78" s="104">
        <v>9</v>
      </c>
      <c r="B78" s="30" t="s">
        <v>157</v>
      </c>
      <c r="C78" s="73" t="str">
        <f t="shared" si="104"/>
        <v>HBS Equalizer Enclosure</v>
      </c>
      <c r="D78" s="104">
        <v>1</v>
      </c>
      <c r="E78" s="74">
        <f t="shared" si="105"/>
        <v>336</v>
      </c>
      <c r="F78" s="105">
        <f t="shared" si="106"/>
        <v>336</v>
      </c>
      <c r="G78" s="106"/>
      <c r="H78" s="104"/>
      <c r="I78" s="107" t="str">
        <f t="shared" ref="I78:K78" si="127">B78</f>
        <v>BBRBK00011</v>
      </c>
      <c r="J78" s="108" t="str">
        <f t="shared" si="127"/>
        <v>HBS Equalizer Enclosure</v>
      </c>
      <c r="K78" s="104">
        <f t="shared" si="127"/>
        <v>1</v>
      </c>
      <c r="L78" s="109">
        <f t="shared" si="108"/>
        <v>264</v>
      </c>
      <c r="M78" s="110">
        <f t="shared" si="109"/>
        <v>9</v>
      </c>
      <c r="N78" s="109">
        <f t="shared" si="110"/>
        <v>23.76</v>
      </c>
      <c r="O78" s="110">
        <f t="shared" ref="O78:P78" si="128">M78</f>
        <v>9</v>
      </c>
      <c r="P78" s="109">
        <f t="shared" si="128"/>
        <v>23.76</v>
      </c>
      <c r="Q78" s="109">
        <f t="shared" si="112"/>
        <v>311.52</v>
      </c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3.8">
      <c r="A79" s="104">
        <v>10</v>
      </c>
      <c r="B79" s="30" t="s">
        <v>82</v>
      </c>
      <c r="C79" s="73" t="str">
        <f t="shared" si="104"/>
        <v>MAGNUS HS-Front Brake Cable</v>
      </c>
      <c r="D79" s="104">
        <v>1</v>
      </c>
      <c r="E79" s="74">
        <f t="shared" si="105"/>
        <v>172</v>
      </c>
      <c r="F79" s="105">
        <f t="shared" si="106"/>
        <v>172</v>
      </c>
      <c r="G79" s="106"/>
      <c r="H79" s="104">
        <f t="shared" ref="H79:K79" si="129">A79</f>
        <v>10</v>
      </c>
      <c r="I79" s="107" t="str">
        <f t="shared" si="129"/>
        <v>BBRBK00029</v>
      </c>
      <c r="J79" s="108" t="str">
        <f t="shared" si="129"/>
        <v>MAGNUS HS-Front Brake Cable</v>
      </c>
      <c r="K79" s="104">
        <f t="shared" si="129"/>
        <v>1</v>
      </c>
      <c r="L79" s="109">
        <f t="shared" si="108"/>
        <v>134.57</v>
      </c>
      <c r="M79" s="110">
        <f t="shared" si="109"/>
        <v>9</v>
      </c>
      <c r="N79" s="109">
        <f t="shared" si="110"/>
        <v>12.111299999999998</v>
      </c>
      <c r="O79" s="110">
        <f t="shared" ref="O79:P79" si="130">M79</f>
        <v>9</v>
      </c>
      <c r="P79" s="109">
        <f t="shared" si="130"/>
        <v>12.111299999999998</v>
      </c>
      <c r="Q79" s="109">
        <f t="shared" si="112"/>
        <v>158.79259999999999</v>
      </c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3.8">
      <c r="A80" s="104">
        <v>11</v>
      </c>
      <c r="B80" s="30" t="s">
        <v>81</v>
      </c>
      <c r="C80" s="73" t="str">
        <f t="shared" si="104"/>
        <v>MAGNUS HS-Front HBS  Brake Cable</v>
      </c>
      <c r="D80" s="104">
        <v>1</v>
      </c>
      <c r="E80" s="74">
        <f t="shared" si="105"/>
        <v>172</v>
      </c>
      <c r="F80" s="105">
        <f t="shared" si="106"/>
        <v>172</v>
      </c>
      <c r="G80" s="106"/>
      <c r="H80" s="104">
        <f t="shared" ref="H80:K80" si="131">A80</f>
        <v>11</v>
      </c>
      <c r="I80" s="107" t="str">
        <f t="shared" si="131"/>
        <v>BBRBK00030</v>
      </c>
      <c r="J80" s="108" t="str">
        <f t="shared" si="131"/>
        <v>MAGNUS HS-Front HBS  Brake Cable</v>
      </c>
      <c r="K80" s="104">
        <f t="shared" si="131"/>
        <v>1</v>
      </c>
      <c r="L80" s="109">
        <f t="shared" si="108"/>
        <v>134.57</v>
      </c>
      <c r="M80" s="110">
        <f t="shared" si="109"/>
        <v>9</v>
      </c>
      <c r="N80" s="109">
        <f t="shared" si="110"/>
        <v>12.111299999999998</v>
      </c>
      <c r="O80" s="110">
        <f t="shared" ref="O80:P80" si="132">M80</f>
        <v>9</v>
      </c>
      <c r="P80" s="109">
        <f t="shared" si="132"/>
        <v>12.111299999999998</v>
      </c>
      <c r="Q80" s="109">
        <f t="shared" si="112"/>
        <v>158.79259999999999</v>
      </c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3.8">
      <c r="A81" s="104">
        <v>12</v>
      </c>
      <c r="B81" s="30" t="s">
        <v>80</v>
      </c>
      <c r="C81" s="73" t="str">
        <f t="shared" si="104"/>
        <v>MAGNUS HS-Rear Brake Cable</v>
      </c>
      <c r="D81" s="104">
        <v>1</v>
      </c>
      <c r="E81" s="74">
        <f t="shared" si="105"/>
        <v>221</v>
      </c>
      <c r="F81" s="105">
        <f t="shared" si="106"/>
        <v>221</v>
      </c>
      <c r="G81" s="106"/>
      <c r="H81" s="104">
        <f t="shared" ref="H81:K81" si="133">A81</f>
        <v>12</v>
      </c>
      <c r="I81" s="107" t="str">
        <f t="shared" si="133"/>
        <v>BBRBK00031</v>
      </c>
      <c r="J81" s="108" t="str">
        <f t="shared" si="133"/>
        <v>MAGNUS HS-Rear Brake Cable</v>
      </c>
      <c r="K81" s="104">
        <f t="shared" si="133"/>
        <v>1</v>
      </c>
      <c r="L81" s="109">
        <f t="shared" si="108"/>
        <v>173.02</v>
      </c>
      <c r="M81" s="110">
        <f t="shared" si="109"/>
        <v>9</v>
      </c>
      <c r="N81" s="109">
        <f t="shared" si="110"/>
        <v>15.571800000000001</v>
      </c>
      <c r="O81" s="110">
        <f t="shared" ref="O81:P81" si="134">M81</f>
        <v>9</v>
      </c>
      <c r="P81" s="109">
        <f t="shared" si="134"/>
        <v>15.571800000000001</v>
      </c>
      <c r="Q81" s="109">
        <f t="shared" ref="Q81:Q85" si="135">E81</f>
        <v>221</v>
      </c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3.8">
      <c r="A82" s="104">
        <v>13</v>
      </c>
      <c r="B82" s="30" t="s">
        <v>690</v>
      </c>
      <c r="C82" s="73" t="str">
        <f t="shared" si="104"/>
        <v>MOTOR-1200W48/60V-BLDC-2.15X10RIM-IP65</v>
      </c>
      <c r="D82" s="104">
        <v>1</v>
      </c>
      <c r="E82" s="74">
        <f t="shared" si="105"/>
        <v>13743</v>
      </c>
      <c r="F82" s="105">
        <f t="shared" si="106"/>
        <v>13743</v>
      </c>
      <c r="G82" s="106"/>
      <c r="H82" s="104">
        <f t="shared" ref="H82:K82" si="136">A82</f>
        <v>13</v>
      </c>
      <c r="I82" s="107" t="str">
        <f t="shared" si="136"/>
        <v>BMTBK00014</v>
      </c>
      <c r="J82" s="108" t="str">
        <f t="shared" si="136"/>
        <v>MOTOR-1200W48/60V-BLDC-2.15X10RIM-IP65</v>
      </c>
      <c r="K82" s="104">
        <f t="shared" si="136"/>
        <v>1</v>
      </c>
      <c r="L82" s="109">
        <f t="shared" si="108"/>
        <v>11646.31</v>
      </c>
      <c r="M82" s="110">
        <f t="shared" si="109"/>
        <v>9</v>
      </c>
      <c r="N82" s="109">
        <f t="shared" si="110"/>
        <v>1048.1678999999999</v>
      </c>
      <c r="O82" s="110">
        <f t="shared" ref="O82:P82" si="137">M82</f>
        <v>9</v>
      </c>
      <c r="P82" s="109">
        <f t="shared" si="137"/>
        <v>1048.1678999999999</v>
      </c>
      <c r="Q82" s="109">
        <f t="shared" si="135"/>
        <v>13743</v>
      </c>
      <c r="R82" s="106"/>
      <c r="S82" s="115"/>
      <c r="T82" s="106"/>
      <c r="U82" s="106"/>
      <c r="V82" s="106"/>
      <c r="W82" s="106"/>
      <c r="X82" s="106"/>
      <c r="Y82" s="106"/>
      <c r="Z82" s="106"/>
    </row>
    <row r="83" spans="1:26" ht="13.8">
      <c r="A83" s="104">
        <v>14</v>
      </c>
      <c r="B83" s="30" t="s">
        <v>79</v>
      </c>
      <c r="C83" s="73" t="str">
        <f t="shared" si="104"/>
        <v>Magnus-Foot board DM</v>
      </c>
      <c r="D83" s="104">
        <v>1</v>
      </c>
      <c r="E83" s="74">
        <f t="shared" si="105"/>
        <v>640</v>
      </c>
      <c r="F83" s="105">
        <f t="shared" si="106"/>
        <v>640</v>
      </c>
      <c r="G83" s="106"/>
      <c r="H83" s="104">
        <f t="shared" ref="H83:K83" si="138">A83</f>
        <v>14</v>
      </c>
      <c r="I83" s="107" t="str">
        <f t="shared" si="138"/>
        <v>BPPBK00069</v>
      </c>
      <c r="J83" s="108" t="str">
        <f t="shared" si="138"/>
        <v>Magnus-Foot board DM</v>
      </c>
      <c r="K83" s="104">
        <f t="shared" si="138"/>
        <v>1</v>
      </c>
      <c r="L83" s="109">
        <f t="shared" si="108"/>
        <v>499.82</v>
      </c>
      <c r="M83" s="110">
        <f t="shared" si="109"/>
        <v>9</v>
      </c>
      <c r="N83" s="109">
        <f t="shared" si="110"/>
        <v>44.983800000000002</v>
      </c>
      <c r="O83" s="110">
        <f t="shared" ref="O83:P83" si="139">M83</f>
        <v>9</v>
      </c>
      <c r="P83" s="109">
        <f t="shared" si="139"/>
        <v>44.983800000000002</v>
      </c>
      <c r="Q83" s="109">
        <f t="shared" si="135"/>
        <v>640</v>
      </c>
      <c r="R83" s="106"/>
      <c r="S83" s="115"/>
      <c r="T83" s="106"/>
      <c r="U83" s="106"/>
      <c r="V83" s="106"/>
      <c r="W83" s="106"/>
      <c r="X83" s="106"/>
      <c r="Y83" s="106"/>
      <c r="Z83" s="106"/>
    </row>
    <row r="84" spans="1:26" ht="13.8">
      <c r="A84" s="104">
        <v>15</v>
      </c>
      <c r="B84" s="30" t="s">
        <v>441</v>
      </c>
      <c r="C84" s="73" t="str">
        <f t="shared" si="104"/>
        <v>Magnus-Tail Light DM</v>
      </c>
      <c r="D84" s="104">
        <v>1</v>
      </c>
      <c r="E84" s="74">
        <f t="shared" si="105"/>
        <v>1063</v>
      </c>
      <c r="F84" s="105">
        <f t="shared" si="106"/>
        <v>1063</v>
      </c>
      <c r="G84" s="106"/>
      <c r="H84" s="104">
        <f t="shared" ref="H84:K84" si="140">A84</f>
        <v>15</v>
      </c>
      <c r="I84" s="107" t="str">
        <f t="shared" si="140"/>
        <v>BLTNA00054</v>
      </c>
      <c r="J84" s="108" t="str">
        <f t="shared" si="140"/>
        <v>Magnus-Tail Light DM</v>
      </c>
      <c r="K84" s="104">
        <f t="shared" si="140"/>
        <v>1</v>
      </c>
      <c r="L84" s="109">
        <f t="shared" si="108"/>
        <v>900.61</v>
      </c>
      <c r="M84" s="110">
        <f t="shared" si="109"/>
        <v>9</v>
      </c>
      <c r="N84" s="109">
        <f t="shared" si="110"/>
        <v>81.054900000000004</v>
      </c>
      <c r="O84" s="110">
        <f t="shared" ref="O84:P84" si="141">M84</f>
        <v>9</v>
      </c>
      <c r="P84" s="109">
        <f t="shared" si="141"/>
        <v>81.054900000000004</v>
      </c>
      <c r="Q84" s="109">
        <f t="shared" si="135"/>
        <v>1063</v>
      </c>
      <c r="R84" s="106"/>
      <c r="S84" s="115"/>
      <c r="T84" s="106"/>
      <c r="U84" s="106"/>
      <c r="V84" s="106"/>
      <c r="W84" s="106"/>
      <c r="X84" s="106"/>
      <c r="Y84" s="106"/>
      <c r="Z84" s="106"/>
    </row>
    <row r="85" spans="1:26" ht="13.2">
      <c r="A85" s="104">
        <v>16</v>
      </c>
      <c r="B85" s="104" t="s">
        <v>175</v>
      </c>
      <c r="C85" s="117" t="s">
        <v>1921</v>
      </c>
      <c r="D85" s="104">
        <v>1</v>
      </c>
      <c r="E85" s="105">
        <v>1800</v>
      </c>
      <c r="F85" s="105">
        <f t="shared" si="106"/>
        <v>1800</v>
      </c>
      <c r="G85" s="106"/>
      <c r="H85" s="104">
        <f t="shared" ref="H85:K85" si="142">A85</f>
        <v>16</v>
      </c>
      <c r="I85" s="107" t="str">
        <f t="shared" si="142"/>
        <v>-</v>
      </c>
      <c r="J85" s="108" t="str">
        <f t="shared" si="142"/>
        <v>Labour For Parts opening &amp; Fitting &amp; Servicing</v>
      </c>
      <c r="K85" s="104">
        <f t="shared" si="142"/>
        <v>1</v>
      </c>
      <c r="L85" s="109" t="e">
        <f t="shared" si="108"/>
        <v>#N/A</v>
      </c>
      <c r="M85" s="110" t="e">
        <f t="shared" si="109"/>
        <v>#N/A</v>
      </c>
      <c r="N85" s="109" t="e">
        <f t="shared" si="110"/>
        <v>#N/A</v>
      </c>
      <c r="O85" s="110" t="e">
        <f t="shared" ref="O85:P85" si="143">M85</f>
        <v>#N/A</v>
      </c>
      <c r="P85" s="109" t="e">
        <f t="shared" si="143"/>
        <v>#N/A</v>
      </c>
      <c r="Q85" s="109">
        <f t="shared" si="135"/>
        <v>1800</v>
      </c>
      <c r="R85" s="106"/>
      <c r="S85" s="115"/>
      <c r="T85" s="106"/>
      <c r="U85" s="106"/>
      <c r="V85" s="106"/>
      <c r="W85" s="106"/>
      <c r="X85" s="106"/>
      <c r="Y85" s="106"/>
      <c r="Z85" s="106"/>
    </row>
    <row r="86" spans="1:26" ht="13.2">
      <c r="A86" s="238" t="s">
        <v>1452</v>
      </c>
      <c r="B86" s="232"/>
      <c r="C86" s="233"/>
      <c r="D86" s="104"/>
      <c r="E86" s="105"/>
      <c r="F86" s="105">
        <f>SUM(F70:F85)</f>
        <v>23389</v>
      </c>
      <c r="G86" s="106"/>
      <c r="H86" s="113"/>
      <c r="I86" s="238" t="s">
        <v>1463</v>
      </c>
      <c r="J86" s="232"/>
      <c r="K86" s="232"/>
      <c r="L86" s="232"/>
      <c r="M86" s="232"/>
      <c r="N86" s="232"/>
      <c r="O86" s="232"/>
      <c r="P86" s="233"/>
      <c r="Q86" s="114">
        <v>2.36</v>
      </c>
      <c r="R86" s="106"/>
      <c r="S86" s="115"/>
      <c r="T86" s="106"/>
      <c r="U86" s="106"/>
      <c r="V86" s="106"/>
      <c r="W86" s="106"/>
      <c r="X86" s="106"/>
      <c r="Y86" s="106"/>
      <c r="Z86" s="106"/>
    </row>
    <row r="87" spans="1:26" ht="13.2">
      <c r="A87" s="239" t="s">
        <v>1945</v>
      </c>
      <c r="B87" s="232"/>
      <c r="C87" s="232"/>
      <c r="D87" s="232"/>
      <c r="E87" s="232"/>
      <c r="F87" s="233"/>
      <c r="G87" s="106"/>
      <c r="H87" s="238" t="s">
        <v>1452</v>
      </c>
      <c r="I87" s="232"/>
      <c r="J87" s="233"/>
      <c r="K87" s="104">
        <f>D86</f>
        <v>0</v>
      </c>
      <c r="L87" s="109"/>
      <c r="M87" s="112"/>
      <c r="N87" s="109">
        <f>SUM(N70:N81)</f>
        <v>432.07830000000001</v>
      </c>
      <c r="O87" s="112"/>
      <c r="P87" s="109">
        <f>SUM(P70:P81)</f>
        <v>432.07830000000001</v>
      </c>
      <c r="Q87" s="109">
        <f>SUM(Q70:Q86)</f>
        <v>22930.222999999998</v>
      </c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3.2">
      <c r="A88" s="53"/>
      <c r="B88" s="53"/>
      <c r="C88" s="53"/>
      <c r="D88" s="53"/>
      <c r="E88" s="116"/>
      <c r="F88" s="116"/>
      <c r="G88" s="53"/>
      <c r="H88" s="239" t="str">
        <f>A87</f>
        <v>Total Amount In Words: Twenty Three Thousand Three  Hundred &amp; Eighty Nine Only</v>
      </c>
      <c r="I88" s="232"/>
      <c r="J88" s="232"/>
      <c r="K88" s="232"/>
      <c r="L88" s="232"/>
      <c r="M88" s="232"/>
      <c r="N88" s="232"/>
      <c r="O88" s="232"/>
      <c r="P88" s="232"/>
      <c r="Q88" s="23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3.2">
      <c r="E89" s="97"/>
      <c r="F89" s="97"/>
      <c r="Q89" s="98"/>
    </row>
    <row r="90" spans="1:26" ht="13.2">
      <c r="E90" s="97"/>
      <c r="F90" s="97"/>
      <c r="Q90" s="98"/>
    </row>
    <row r="91" spans="1:26" ht="13.2">
      <c r="E91" s="97"/>
      <c r="F91" s="97"/>
      <c r="Q91" s="98"/>
    </row>
    <row r="92" spans="1:26" ht="13.2">
      <c r="E92" s="97"/>
      <c r="F92" s="97"/>
      <c r="Q92" s="98"/>
    </row>
    <row r="93" spans="1:26" ht="13.2">
      <c r="E93" s="97"/>
      <c r="F93" s="97"/>
      <c r="Q93" s="98"/>
    </row>
    <row r="94" spans="1:26" ht="13.2">
      <c r="E94" s="97"/>
      <c r="F94" s="97"/>
      <c r="Q94" s="98"/>
    </row>
    <row r="95" spans="1:26" ht="13.2">
      <c r="E95" s="97"/>
      <c r="F95" s="97"/>
      <c r="Q95" s="98"/>
    </row>
    <row r="96" spans="1:26" ht="13.2">
      <c r="E96" s="97"/>
      <c r="F96" s="97"/>
      <c r="Q96" s="98"/>
    </row>
    <row r="97" spans="5:17" ht="13.2">
      <c r="E97" s="97"/>
      <c r="F97" s="97"/>
      <c r="Q97" s="98"/>
    </row>
    <row r="98" spans="5:17" ht="13.2">
      <c r="E98" s="97"/>
      <c r="F98" s="97"/>
      <c r="Q98" s="98"/>
    </row>
    <row r="99" spans="5:17" ht="13.2">
      <c r="E99" s="97"/>
      <c r="F99" s="97"/>
      <c r="Q99" s="98"/>
    </row>
    <row r="100" spans="5:17" ht="13.2">
      <c r="E100" s="97"/>
      <c r="F100" s="97"/>
      <c r="Q100" s="98"/>
    </row>
    <row r="101" spans="5:17" ht="13.2">
      <c r="E101" s="97"/>
      <c r="F101" s="97"/>
      <c r="Q101" s="98"/>
    </row>
    <row r="102" spans="5:17" ht="13.2">
      <c r="E102" s="97"/>
      <c r="F102" s="97"/>
      <c r="Q102" s="98"/>
    </row>
    <row r="103" spans="5:17" ht="13.2">
      <c r="E103" s="97"/>
      <c r="F103" s="97"/>
      <c r="Q103" s="98"/>
    </row>
    <row r="104" spans="5:17" ht="13.2">
      <c r="E104" s="97"/>
      <c r="F104" s="97"/>
      <c r="Q104" s="98"/>
    </row>
    <row r="105" spans="5:17" ht="13.2">
      <c r="E105" s="97"/>
      <c r="F105" s="97"/>
      <c r="Q105" s="98"/>
    </row>
    <row r="106" spans="5:17" ht="13.2">
      <c r="E106" s="97"/>
      <c r="F106" s="97"/>
      <c r="Q106" s="98"/>
    </row>
    <row r="107" spans="5:17" ht="13.2">
      <c r="E107" s="97"/>
      <c r="F107" s="97"/>
      <c r="Q107" s="98"/>
    </row>
    <row r="108" spans="5:17" ht="13.2">
      <c r="E108" s="97"/>
      <c r="F108" s="97"/>
      <c r="Q108" s="98"/>
    </row>
    <row r="109" spans="5:17" ht="13.2">
      <c r="E109" s="97"/>
      <c r="F109" s="97"/>
      <c r="Q109" s="98"/>
    </row>
    <row r="110" spans="5:17" ht="13.2">
      <c r="E110" s="97"/>
      <c r="F110" s="97"/>
      <c r="Q110" s="98"/>
    </row>
    <row r="111" spans="5:17" ht="13.2">
      <c r="E111" s="97"/>
      <c r="F111" s="97"/>
      <c r="Q111" s="98"/>
    </row>
    <row r="112" spans="5:17" ht="13.2">
      <c r="E112" s="97"/>
      <c r="F112" s="97"/>
      <c r="Q112" s="98"/>
    </row>
    <row r="113" spans="5:17" ht="13.2">
      <c r="E113" s="97"/>
      <c r="F113" s="97"/>
      <c r="Q113" s="98"/>
    </row>
    <row r="114" spans="5:17" ht="13.2">
      <c r="E114" s="97"/>
      <c r="F114" s="97"/>
      <c r="Q114" s="98"/>
    </row>
    <row r="115" spans="5:17" ht="13.2">
      <c r="E115" s="97"/>
      <c r="F115" s="97"/>
      <c r="Q115" s="98"/>
    </row>
    <row r="116" spans="5:17" ht="13.2">
      <c r="E116" s="97"/>
      <c r="F116" s="97"/>
      <c r="Q116" s="98"/>
    </row>
    <row r="117" spans="5:17" ht="13.2">
      <c r="E117" s="97"/>
      <c r="F117" s="97"/>
      <c r="Q117" s="98"/>
    </row>
    <row r="118" spans="5:17" ht="13.2">
      <c r="E118" s="97"/>
      <c r="F118" s="97"/>
      <c r="Q118" s="98"/>
    </row>
    <row r="119" spans="5:17" ht="13.2">
      <c r="E119" s="97"/>
      <c r="F119" s="97"/>
      <c r="Q119" s="98"/>
    </row>
    <row r="120" spans="5:17" ht="13.2">
      <c r="E120" s="97"/>
      <c r="F120" s="97"/>
      <c r="Q120" s="98"/>
    </row>
    <row r="121" spans="5:17" ht="13.2">
      <c r="E121" s="97"/>
      <c r="F121" s="97"/>
      <c r="Q121" s="98"/>
    </row>
    <row r="122" spans="5:17" ht="13.2">
      <c r="E122" s="97"/>
      <c r="F122" s="97"/>
      <c r="Q122" s="98"/>
    </row>
    <row r="123" spans="5:17" ht="13.2">
      <c r="E123" s="97"/>
      <c r="F123" s="97"/>
      <c r="Q123" s="98"/>
    </row>
    <row r="124" spans="5:17" ht="13.2">
      <c r="E124" s="97"/>
      <c r="F124" s="97"/>
      <c r="Q124" s="98"/>
    </row>
    <row r="125" spans="5:17" ht="13.2">
      <c r="E125" s="97"/>
      <c r="F125" s="97"/>
      <c r="Q125" s="98"/>
    </row>
    <row r="126" spans="5:17" ht="13.2">
      <c r="E126" s="97"/>
      <c r="F126" s="97"/>
      <c r="Q126" s="98"/>
    </row>
    <row r="127" spans="5:17" ht="13.2">
      <c r="E127" s="97"/>
      <c r="F127" s="97"/>
      <c r="Q127" s="98"/>
    </row>
    <row r="128" spans="5:17" ht="13.2">
      <c r="E128" s="97"/>
      <c r="F128" s="97"/>
      <c r="Q128" s="98"/>
    </row>
    <row r="129" spans="5:17" ht="13.2">
      <c r="E129" s="97"/>
      <c r="F129" s="97"/>
      <c r="Q129" s="98"/>
    </row>
    <row r="130" spans="5:17" ht="13.2">
      <c r="E130" s="97"/>
      <c r="F130" s="97"/>
      <c r="Q130" s="98"/>
    </row>
    <row r="131" spans="5:17" ht="13.2">
      <c r="E131" s="97"/>
      <c r="F131" s="97"/>
      <c r="Q131" s="98"/>
    </row>
    <row r="132" spans="5:17" ht="13.2">
      <c r="E132" s="97"/>
      <c r="F132" s="97"/>
      <c r="Q132" s="98"/>
    </row>
    <row r="133" spans="5:17" ht="13.2">
      <c r="E133" s="97"/>
      <c r="F133" s="97"/>
      <c r="Q133" s="98"/>
    </row>
    <row r="134" spans="5:17" ht="13.2">
      <c r="E134" s="97"/>
      <c r="F134" s="97"/>
      <c r="Q134" s="98"/>
    </row>
    <row r="135" spans="5:17" ht="13.2">
      <c r="E135" s="97"/>
      <c r="F135" s="97"/>
      <c r="Q135" s="98"/>
    </row>
    <row r="136" spans="5:17" ht="13.2">
      <c r="E136" s="97"/>
      <c r="F136" s="97"/>
      <c r="Q136" s="98"/>
    </row>
    <row r="137" spans="5:17" ht="13.2">
      <c r="E137" s="97"/>
      <c r="F137" s="97"/>
      <c r="Q137" s="98"/>
    </row>
    <row r="138" spans="5:17" ht="13.2">
      <c r="E138" s="97"/>
      <c r="F138" s="97"/>
      <c r="Q138" s="98"/>
    </row>
    <row r="139" spans="5:17" ht="13.2">
      <c r="E139" s="97"/>
      <c r="F139" s="97"/>
      <c r="Q139" s="98"/>
    </row>
    <row r="140" spans="5:17" ht="13.2">
      <c r="E140" s="97"/>
      <c r="F140" s="97"/>
      <c r="Q140" s="98"/>
    </row>
    <row r="141" spans="5:17" ht="13.2">
      <c r="E141" s="97"/>
      <c r="F141" s="97"/>
      <c r="Q141" s="98"/>
    </row>
    <row r="142" spans="5:17" ht="13.2">
      <c r="E142" s="97"/>
      <c r="F142" s="97"/>
      <c r="Q142" s="98"/>
    </row>
    <row r="143" spans="5:17" ht="13.2">
      <c r="E143" s="97"/>
      <c r="F143" s="97"/>
      <c r="Q143" s="98"/>
    </row>
    <row r="144" spans="5:17" ht="13.2">
      <c r="E144" s="97"/>
      <c r="F144" s="97"/>
      <c r="Q144" s="98"/>
    </row>
    <row r="145" spans="5:17" ht="13.2">
      <c r="E145" s="97"/>
      <c r="F145" s="97"/>
      <c r="Q145" s="98"/>
    </row>
    <row r="146" spans="5:17" ht="13.2">
      <c r="E146" s="97"/>
      <c r="F146" s="97"/>
      <c r="Q146" s="98"/>
    </row>
    <row r="147" spans="5:17" ht="13.2">
      <c r="E147" s="97"/>
      <c r="F147" s="97"/>
      <c r="Q147" s="98"/>
    </row>
    <row r="148" spans="5:17" ht="13.2">
      <c r="E148" s="97"/>
      <c r="F148" s="97"/>
      <c r="Q148" s="98"/>
    </row>
    <row r="149" spans="5:17" ht="13.2">
      <c r="E149" s="97"/>
      <c r="F149" s="97"/>
      <c r="Q149" s="98"/>
    </row>
    <row r="150" spans="5:17" ht="13.2">
      <c r="E150" s="97"/>
      <c r="F150" s="97"/>
      <c r="Q150" s="98"/>
    </row>
    <row r="151" spans="5:17" ht="13.2">
      <c r="E151" s="97"/>
      <c r="F151" s="97"/>
      <c r="Q151" s="98"/>
    </row>
    <row r="152" spans="5:17" ht="13.2">
      <c r="E152" s="97"/>
      <c r="F152" s="97"/>
      <c r="Q152" s="98"/>
    </row>
    <row r="153" spans="5:17" ht="13.2">
      <c r="E153" s="97"/>
      <c r="F153" s="97"/>
      <c r="Q153" s="98"/>
    </row>
    <row r="154" spans="5:17" ht="13.2">
      <c r="E154" s="97"/>
      <c r="F154" s="97"/>
      <c r="Q154" s="98"/>
    </row>
    <row r="155" spans="5:17" ht="13.2">
      <c r="E155" s="97"/>
      <c r="F155" s="97"/>
      <c r="Q155" s="98"/>
    </row>
    <row r="156" spans="5:17" ht="13.2">
      <c r="E156" s="97"/>
      <c r="F156" s="97"/>
      <c r="Q156" s="98"/>
    </row>
    <row r="157" spans="5:17" ht="13.2">
      <c r="E157" s="97"/>
      <c r="F157" s="97"/>
      <c r="Q157" s="98"/>
    </row>
    <row r="158" spans="5:17" ht="13.2">
      <c r="E158" s="97"/>
      <c r="F158" s="97"/>
      <c r="Q158" s="98"/>
    </row>
    <row r="159" spans="5:17" ht="13.2">
      <c r="E159" s="97"/>
      <c r="F159" s="97"/>
      <c r="Q159" s="98"/>
    </row>
    <row r="160" spans="5:17" ht="13.2">
      <c r="E160" s="97"/>
      <c r="F160" s="97"/>
      <c r="Q160" s="98"/>
    </row>
    <row r="161" spans="5:17" ht="13.2">
      <c r="E161" s="97"/>
      <c r="F161" s="97"/>
      <c r="Q161" s="98"/>
    </row>
    <row r="162" spans="5:17" ht="13.2">
      <c r="E162" s="97"/>
      <c r="F162" s="97"/>
      <c r="Q162" s="98"/>
    </row>
    <row r="163" spans="5:17" ht="13.2">
      <c r="E163" s="97"/>
      <c r="F163" s="97"/>
      <c r="Q163" s="98"/>
    </row>
    <row r="164" spans="5:17" ht="13.2">
      <c r="E164" s="97"/>
      <c r="F164" s="97"/>
      <c r="Q164" s="98"/>
    </row>
    <row r="165" spans="5:17" ht="13.2">
      <c r="E165" s="97"/>
      <c r="F165" s="97"/>
      <c r="Q165" s="98"/>
    </row>
    <row r="166" spans="5:17" ht="13.2">
      <c r="E166" s="97"/>
      <c r="F166" s="97"/>
      <c r="Q166" s="98"/>
    </row>
    <row r="167" spans="5:17" ht="13.2">
      <c r="E167" s="97"/>
      <c r="F167" s="97"/>
      <c r="Q167" s="98"/>
    </row>
    <row r="168" spans="5:17" ht="13.2">
      <c r="E168" s="97"/>
      <c r="F168" s="97"/>
      <c r="Q168" s="98"/>
    </row>
    <row r="169" spans="5:17" ht="13.2">
      <c r="E169" s="97"/>
      <c r="F169" s="97"/>
      <c r="Q169" s="98"/>
    </row>
    <row r="170" spans="5:17" ht="13.2">
      <c r="E170" s="97"/>
      <c r="F170" s="97"/>
      <c r="Q170" s="98"/>
    </row>
    <row r="171" spans="5:17" ht="13.2">
      <c r="E171" s="97"/>
      <c r="F171" s="97"/>
      <c r="Q171" s="98"/>
    </row>
    <row r="172" spans="5:17" ht="13.2">
      <c r="E172" s="97"/>
      <c r="F172" s="97"/>
      <c r="Q172" s="98"/>
    </row>
    <row r="173" spans="5:17" ht="13.2">
      <c r="E173" s="97"/>
      <c r="F173" s="97"/>
      <c r="Q173" s="98"/>
    </row>
    <row r="174" spans="5:17" ht="13.2">
      <c r="E174" s="97"/>
      <c r="F174" s="97"/>
      <c r="Q174" s="98"/>
    </row>
    <row r="175" spans="5:17" ht="13.2">
      <c r="E175" s="97"/>
      <c r="F175" s="97"/>
      <c r="Q175" s="98"/>
    </row>
    <row r="176" spans="5:17" ht="13.2">
      <c r="E176" s="97"/>
      <c r="F176" s="97"/>
      <c r="Q176" s="98"/>
    </row>
    <row r="177" spans="5:17" ht="13.2">
      <c r="E177" s="97"/>
      <c r="F177" s="97"/>
      <c r="Q177" s="98"/>
    </row>
    <row r="178" spans="5:17" ht="13.2">
      <c r="E178" s="97"/>
      <c r="F178" s="97"/>
      <c r="Q178" s="98"/>
    </row>
    <row r="179" spans="5:17" ht="13.2">
      <c r="E179" s="97"/>
      <c r="F179" s="97"/>
      <c r="Q179" s="98"/>
    </row>
    <row r="180" spans="5:17" ht="13.2">
      <c r="E180" s="97"/>
      <c r="F180" s="97"/>
      <c r="Q180" s="98"/>
    </row>
    <row r="181" spans="5:17" ht="13.2">
      <c r="E181" s="97"/>
      <c r="F181" s="97"/>
      <c r="Q181" s="98"/>
    </row>
    <row r="182" spans="5:17" ht="13.2">
      <c r="E182" s="97"/>
      <c r="F182" s="97"/>
      <c r="Q182" s="98"/>
    </row>
    <row r="183" spans="5:17" ht="13.2">
      <c r="E183" s="97"/>
      <c r="F183" s="97"/>
      <c r="Q183" s="98"/>
    </row>
    <row r="184" spans="5:17" ht="13.2">
      <c r="E184" s="97"/>
      <c r="F184" s="97"/>
      <c r="Q184" s="98"/>
    </row>
    <row r="185" spans="5:17" ht="13.2">
      <c r="E185" s="97"/>
      <c r="F185" s="97"/>
      <c r="Q185" s="98"/>
    </row>
    <row r="186" spans="5:17" ht="13.2">
      <c r="E186" s="97"/>
      <c r="F186" s="97"/>
      <c r="Q186" s="98"/>
    </row>
    <row r="187" spans="5:17" ht="13.2">
      <c r="E187" s="97"/>
      <c r="F187" s="97"/>
      <c r="Q187" s="98"/>
    </row>
    <row r="188" spans="5:17" ht="13.2">
      <c r="E188" s="97"/>
      <c r="F188" s="97"/>
      <c r="Q188" s="98"/>
    </row>
    <row r="189" spans="5:17" ht="13.2">
      <c r="E189" s="97"/>
      <c r="F189" s="97"/>
      <c r="Q189" s="98"/>
    </row>
    <row r="190" spans="5:17" ht="13.2">
      <c r="E190" s="97"/>
      <c r="F190" s="97"/>
      <c r="Q190" s="98"/>
    </row>
    <row r="191" spans="5:17" ht="13.2">
      <c r="E191" s="97"/>
      <c r="F191" s="97"/>
      <c r="Q191" s="98"/>
    </row>
    <row r="192" spans="5:17" ht="13.2">
      <c r="E192" s="97"/>
      <c r="F192" s="97"/>
      <c r="Q192" s="98"/>
    </row>
    <row r="193" spans="5:17" ht="13.2">
      <c r="E193" s="97"/>
      <c r="F193" s="97"/>
      <c r="Q193" s="98"/>
    </row>
    <row r="194" spans="5:17" ht="13.2">
      <c r="E194" s="97"/>
      <c r="F194" s="97"/>
      <c r="Q194" s="98"/>
    </row>
    <row r="195" spans="5:17" ht="13.2">
      <c r="E195" s="97"/>
      <c r="F195" s="97"/>
      <c r="Q195" s="98"/>
    </row>
    <row r="196" spans="5:17" ht="13.2">
      <c r="E196" s="97"/>
      <c r="F196" s="97"/>
      <c r="Q196" s="98"/>
    </row>
    <row r="197" spans="5:17" ht="13.2">
      <c r="E197" s="97"/>
      <c r="F197" s="97"/>
      <c r="Q197" s="98"/>
    </row>
    <row r="198" spans="5:17" ht="13.2">
      <c r="E198" s="97"/>
      <c r="F198" s="97"/>
      <c r="Q198" s="98"/>
    </row>
    <row r="199" spans="5:17" ht="13.2">
      <c r="E199" s="97"/>
      <c r="F199" s="97"/>
      <c r="Q199" s="98"/>
    </row>
    <row r="200" spans="5:17" ht="13.2">
      <c r="E200" s="97"/>
      <c r="F200" s="97"/>
      <c r="Q200" s="98"/>
    </row>
    <row r="201" spans="5:17" ht="13.2">
      <c r="E201" s="97"/>
      <c r="F201" s="97"/>
      <c r="Q201" s="98"/>
    </row>
    <row r="202" spans="5:17" ht="13.2">
      <c r="E202" s="97"/>
      <c r="F202" s="97"/>
      <c r="Q202" s="98"/>
    </row>
    <row r="203" spans="5:17" ht="13.2">
      <c r="E203" s="97"/>
      <c r="F203" s="97"/>
      <c r="Q203" s="98"/>
    </row>
    <row r="204" spans="5:17" ht="13.2">
      <c r="E204" s="97"/>
      <c r="F204" s="97"/>
      <c r="Q204" s="98"/>
    </row>
    <row r="205" spans="5:17" ht="13.2">
      <c r="E205" s="97"/>
      <c r="F205" s="97"/>
      <c r="Q205" s="98"/>
    </row>
    <row r="206" spans="5:17" ht="13.2">
      <c r="E206" s="97"/>
      <c r="F206" s="97"/>
      <c r="Q206" s="98"/>
    </row>
    <row r="207" spans="5:17" ht="13.2">
      <c r="E207" s="97"/>
      <c r="F207" s="97"/>
      <c r="Q207" s="98"/>
    </row>
    <row r="208" spans="5:17" ht="13.2">
      <c r="E208" s="97"/>
      <c r="F208" s="97"/>
      <c r="Q208" s="98"/>
    </row>
    <row r="209" spans="5:17" ht="13.2">
      <c r="E209" s="97"/>
      <c r="F209" s="97"/>
      <c r="Q209" s="98"/>
    </row>
    <row r="210" spans="5:17" ht="13.2">
      <c r="E210" s="97"/>
      <c r="F210" s="97"/>
      <c r="Q210" s="98"/>
    </row>
    <row r="211" spans="5:17" ht="13.2">
      <c r="E211" s="97"/>
      <c r="F211" s="97"/>
      <c r="Q211" s="98"/>
    </row>
    <row r="212" spans="5:17" ht="13.2">
      <c r="E212" s="97"/>
      <c r="F212" s="97"/>
      <c r="Q212" s="98"/>
    </row>
    <row r="213" spans="5:17" ht="13.2">
      <c r="E213" s="97"/>
      <c r="F213" s="97"/>
      <c r="Q213" s="98"/>
    </row>
    <row r="214" spans="5:17" ht="13.2">
      <c r="E214" s="97"/>
      <c r="F214" s="97"/>
      <c r="Q214" s="98"/>
    </row>
    <row r="215" spans="5:17" ht="13.2">
      <c r="E215" s="97"/>
      <c r="F215" s="97"/>
      <c r="Q215" s="98"/>
    </row>
    <row r="216" spans="5:17" ht="13.2">
      <c r="E216" s="97"/>
      <c r="F216" s="97"/>
      <c r="Q216" s="98"/>
    </row>
    <row r="217" spans="5:17" ht="13.2">
      <c r="E217" s="97"/>
      <c r="F217" s="97"/>
      <c r="Q217" s="98"/>
    </row>
    <row r="218" spans="5:17" ht="13.2">
      <c r="E218" s="97"/>
      <c r="F218" s="97"/>
      <c r="Q218" s="98"/>
    </row>
    <row r="219" spans="5:17" ht="13.2">
      <c r="E219" s="97"/>
      <c r="F219" s="97"/>
      <c r="Q219" s="98"/>
    </row>
    <row r="220" spans="5:17" ht="13.2">
      <c r="E220" s="97"/>
      <c r="F220" s="97"/>
      <c r="Q220" s="98"/>
    </row>
    <row r="221" spans="5:17" ht="13.2">
      <c r="E221" s="97"/>
      <c r="F221" s="97"/>
      <c r="Q221" s="98"/>
    </row>
    <row r="222" spans="5:17" ht="13.2">
      <c r="E222" s="97"/>
      <c r="F222" s="97"/>
      <c r="Q222" s="98"/>
    </row>
    <row r="223" spans="5:17" ht="13.2">
      <c r="E223" s="97"/>
      <c r="F223" s="97"/>
      <c r="Q223" s="98"/>
    </row>
    <row r="224" spans="5:17" ht="13.2">
      <c r="E224" s="97"/>
      <c r="F224" s="97"/>
      <c r="Q224" s="98"/>
    </row>
    <row r="225" spans="5:17" ht="13.2">
      <c r="E225" s="97"/>
      <c r="F225" s="97"/>
      <c r="Q225" s="98"/>
    </row>
    <row r="226" spans="5:17" ht="13.2">
      <c r="E226" s="97"/>
      <c r="F226" s="97"/>
      <c r="Q226" s="98"/>
    </row>
    <row r="227" spans="5:17" ht="13.2">
      <c r="E227" s="97"/>
      <c r="F227" s="97"/>
      <c r="Q227" s="98"/>
    </row>
    <row r="228" spans="5:17" ht="13.2">
      <c r="E228" s="97"/>
      <c r="F228" s="97"/>
      <c r="Q228" s="98"/>
    </row>
    <row r="229" spans="5:17" ht="13.2">
      <c r="E229" s="97"/>
      <c r="F229" s="97"/>
      <c r="Q229" s="98"/>
    </row>
    <row r="230" spans="5:17" ht="13.2">
      <c r="E230" s="97"/>
      <c r="F230" s="97"/>
      <c r="Q230" s="98"/>
    </row>
    <row r="231" spans="5:17" ht="13.2">
      <c r="E231" s="97"/>
      <c r="F231" s="97"/>
      <c r="Q231" s="98"/>
    </row>
    <row r="232" spans="5:17" ht="13.2">
      <c r="E232" s="97"/>
      <c r="F232" s="97"/>
      <c r="Q232" s="98"/>
    </row>
    <row r="233" spans="5:17" ht="13.2">
      <c r="E233" s="97"/>
      <c r="F233" s="97"/>
      <c r="Q233" s="98"/>
    </row>
    <row r="234" spans="5:17" ht="13.2">
      <c r="E234" s="97"/>
      <c r="F234" s="97"/>
      <c r="Q234" s="98"/>
    </row>
    <row r="235" spans="5:17" ht="13.2">
      <c r="E235" s="97"/>
      <c r="F235" s="97"/>
      <c r="Q235" s="98"/>
    </row>
    <row r="236" spans="5:17" ht="13.2">
      <c r="E236" s="97"/>
      <c r="F236" s="97"/>
      <c r="Q236" s="98"/>
    </row>
    <row r="237" spans="5:17" ht="13.2">
      <c r="E237" s="97"/>
      <c r="F237" s="97"/>
      <c r="Q237" s="98"/>
    </row>
    <row r="238" spans="5:17" ht="13.2">
      <c r="E238" s="97"/>
      <c r="F238" s="97"/>
      <c r="Q238" s="98"/>
    </row>
    <row r="239" spans="5:17" ht="13.2">
      <c r="E239" s="97"/>
      <c r="F239" s="97"/>
      <c r="Q239" s="98"/>
    </row>
    <row r="240" spans="5:17" ht="13.2">
      <c r="E240" s="97"/>
      <c r="F240" s="97"/>
      <c r="Q240" s="98"/>
    </row>
    <row r="241" spans="5:17" ht="13.2">
      <c r="E241" s="97"/>
      <c r="F241" s="97"/>
      <c r="Q241" s="98"/>
    </row>
    <row r="242" spans="5:17" ht="13.2">
      <c r="E242" s="97"/>
      <c r="F242" s="97"/>
      <c r="Q242" s="98"/>
    </row>
    <row r="243" spans="5:17" ht="13.2">
      <c r="E243" s="97"/>
      <c r="F243" s="97"/>
      <c r="Q243" s="98"/>
    </row>
    <row r="244" spans="5:17" ht="13.2">
      <c r="E244" s="97"/>
      <c r="F244" s="97"/>
      <c r="Q244" s="98"/>
    </row>
    <row r="245" spans="5:17" ht="13.2">
      <c r="E245" s="97"/>
      <c r="F245" s="97"/>
      <c r="Q245" s="98"/>
    </row>
    <row r="246" spans="5:17" ht="13.2">
      <c r="E246" s="97"/>
      <c r="F246" s="97"/>
      <c r="Q246" s="98"/>
    </row>
    <row r="247" spans="5:17" ht="13.2">
      <c r="E247" s="97"/>
      <c r="F247" s="97"/>
      <c r="Q247" s="98"/>
    </row>
    <row r="248" spans="5:17" ht="13.2">
      <c r="E248" s="97"/>
      <c r="F248" s="97"/>
      <c r="Q248" s="98"/>
    </row>
    <row r="249" spans="5:17" ht="13.2">
      <c r="E249" s="97"/>
      <c r="F249" s="97"/>
      <c r="Q249" s="98"/>
    </row>
    <row r="250" spans="5:17" ht="13.2">
      <c r="E250" s="97"/>
      <c r="F250" s="97"/>
      <c r="Q250" s="98"/>
    </row>
    <row r="251" spans="5:17" ht="13.2">
      <c r="E251" s="97"/>
      <c r="F251" s="97"/>
      <c r="Q251" s="98"/>
    </row>
    <row r="252" spans="5:17" ht="13.2">
      <c r="E252" s="97"/>
      <c r="F252" s="97"/>
      <c r="Q252" s="98"/>
    </row>
    <row r="253" spans="5:17" ht="13.2">
      <c r="E253" s="97"/>
      <c r="F253" s="97"/>
      <c r="Q253" s="98"/>
    </row>
    <row r="254" spans="5:17" ht="13.2">
      <c r="E254" s="97"/>
      <c r="F254" s="97"/>
      <c r="Q254" s="98"/>
    </row>
    <row r="255" spans="5:17" ht="13.2">
      <c r="E255" s="97"/>
      <c r="F255" s="97"/>
      <c r="Q255" s="98"/>
    </row>
    <row r="256" spans="5:17" ht="13.2">
      <c r="E256" s="97"/>
      <c r="F256" s="97"/>
      <c r="Q256" s="98"/>
    </row>
    <row r="257" spans="5:17" ht="13.2">
      <c r="E257" s="97"/>
      <c r="F257" s="97"/>
      <c r="Q257" s="98"/>
    </row>
    <row r="258" spans="5:17" ht="13.2">
      <c r="E258" s="97"/>
      <c r="F258" s="97"/>
      <c r="Q258" s="98"/>
    </row>
    <row r="259" spans="5:17" ht="13.2">
      <c r="E259" s="97"/>
      <c r="F259" s="97"/>
      <c r="Q259" s="98"/>
    </row>
    <row r="260" spans="5:17" ht="13.2">
      <c r="E260" s="97"/>
      <c r="F260" s="97"/>
      <c r="Q260" s="98"/>
    </row>
    <row r="261" spans="5:17" ht="13.2">
      <c r="E261" s="97"/>
      <c r="F261" s="97"/>
      <c r="Q261" s="98"/>
    </row>
    <row r="262" spans="5:17" ht="13.2">
      <c r="E262" s="97"/>
      <c r="F262" s="97"/>
      <c r="Q262" s="98"/>
    </row>
    <row r="263" spans="5:17" ht="13.2">
      <c r="E263" s="97"/>
      <c r="F263" s="97"/>
      <c r="Q263" s="98"/>
    </row>
    <row r="264" spans="5:17" ht="13.2">
      <c r="E264" s="97"/>
      <c r="F264" s="97"/>
      <c r="Q264" s="98"/>
    </row>
    <row r="265" spans="5:17" ht="13.2">
      <c r="E265" s="97"/>
      <c r="F265" s="97"/>
      <c r="Q265" s="98"/>
    </row>
    <row r="266" spans="5:17" ht="13.2">
      <c r="E266" s="97"/>
      <c r="F266" s="97"/>
      <c r="Q266" s="98"/>
    </row>
    <row r="267" spans="5:17" ht="13.2">
      <c r="E267" s="97"/>
      <c r="F267" s="97"/>
      <c r="Q267" s="98"/>
    </row>
    <row r="268" spans="5:17" ht="13.2">
      <c r="E268" s="97"/>
      <c r="F268" s="97"/>
      <c r="Q268" s="98"/>
    </row>
    <row r="269" spans="5:17" ht="13.2">
      <c r="E269" s="97"/>
      <c r="F269" s="97"/>
      <c r="Q269" s="98"/>
    </row>
    <row r="270" spans="5:17" ht="13.2">
      <c r="E270" s="97"/>
      <c r="F270" s="97"/>
      <c r="Q270" s="98"/>
    </row>
    <row r="271" spans="5:17" ht="13.2">
      <c r="E271" s="97"/>
      <c r="F271" s="97"/>
      <c r="Q271" s="98"/>
    </row>
    <row r="272" spans="5:17" ht="13.2">
      <c r="E272" s="97"/>
      <c r="F272" s="97"/>
      <c r="Q272" s="98"/>
    </row>
    <row r="273" spans="5:17" ht="13.2">
      <c r="E273" s="97"/>
      <c r="F273" s="97"/>
      <c r="Q273" s="98"/>
    </row>
    <row r="274" spans="5:17" ht="13.2">
      <c r="E274" s="97"/>
      <c r="F274" s="97"/>
      <c r="Q274" s="98"/>
    </row>
    <row r="275" spans="5:17" ht="13.2">
      <c r="E275" s="97"/>
      <c r="F275" s="97"/>
      <c r="Q275" s="98"/>
    </row>
    <row r="276" spans="5:17" ht="13.2">
      <c r="E276" s="97"/>
      <c r="F276" s="97"/>
      <c r="Q276" s="98"/>
    </row>
    <row r="277" spans="5:17" ht="13.2">
      <c r="E277" s="97"/>
      <c r="F277" s="97"/>
      <c r="Q277" s="98"/>
    </row>
    <row r="278" spans="5:17" ht="13.2">
      <c r="E278" s="97"/>
      <c r="F278" s="97"/>
      <c r="Q278" s="98"/>
    </row>
    <row r="279" spans="5:17" ht="13.2">
      <c r="E279" s="97"/>
      <c r="F279" s="97"/>
      <c r="Q279" s="98"/>
    </row>
    <row r="280" spans="5:17" ht="13.2">
      <c r="E280" s="97"/>
      <c r="F280" s="97"/>
      <c r="Q280" s="98"/>
    </row>
    <row r="281" spans="5:17" ht="13.2">
      <c r="E281" s="97"/>
      <c r="F281" s="97"/>
      <c r="Q281" s="98"/>
    </row>
    <row r="282" spans="5:17" ht="13.2">
      <c r="E282" s="97"/>
      <c r="F282" s="97"/>
      <c r="Q282" s="98"/>
    </row>
    <row r="283" spans="5:17" ht="13.2">
      <c r="E283" s="97"/>
      <c r="F283" s="97"/>
      <c r="Q283" s="98"/>
    </row>
    <row r="284" spans="5:17" ht="13.2">
      <c r="E284" s="97"/>
      <c r="F284" s="97"/>
      <c r="Q284" s="98"/>
    </row>
    <row r="285" spans="5:17" ht="13.2">
      <c r="E285" s="97"/>
      <c r="F285" s="97"/>
      <c r="Q285" s="98"/>
    </row>
    <row r="286" spans="5:17" ht="13.2">
      <c r="E286" s="97"/>
      <c r="F286" s="97"/>
      <c r="Q286" s="98"/>
    </row>
    <row r="287" spans="5:17" ht="13.2">
      <c r="E287" s="97"/>
      <c r="F287" s="97"/>
      <c r="Q287" s="98"/>
    </row>
    <row r="288" spans="5:17" ht="13.2">
      <c r="E288" s="97"/>
      <c r="F288" s="97"/>
      <c r="Q288" s="98"/>
    </row>
    <row r="289" spans="5:17" ht="13.2">
      <c r="E289" s="97"/>
      <c r="F289" s="97"/>
      <c r="Q289" s="98"/>
    </row>
    <row r="290" spans="5:17" ht="13.2">
      <c r="E290" s="97"/>
      <c r="F290" s="97"/>
      <c r="Q290" s="98"/>
    </row>
    <row r="291" spans="5:17" ht="13.2">
      <c r="E291" s="97"/>
      <c r="F291" s="97"/>
      <c r="Q291" s="98"/>
    </row>
    <row r="292" spans="5:17" ht="13.2">
      <c r="E292" s="97"/>
      <c r="F292" s="97"/>
      <c r="Q292" s="98"/>
    </row>
    <row r="293" spans="5:17" ht="13.2">
      <c r="E293" s="97"/>
      <c r="F293" s="97"/>
      <c r="Q293" s="98"/>
    </row>
    <row r="294" spans="5:17" ht="13.2">
      <c r="E294" s="97"/>
      <c r="F294" s="97"/>
      <c r="Q294" s="98"/>
    </row>
    <row r="295" spans="5:17" ht="13.2">
      <c r="E295" s="97"/>
      <c r="F295" s="97"/>
      <c r="Q295" s="98"/>
    </row>
    <row r="296" spans="5:17" ht="13.2">
      <c r="E296" s="97"/>
      <c r="F296" s="97"/>
      <c r="Q296" s="98"/>
    </row>
    <row r="297" spans="5:17" ht="13.2">
      <c r="E297" s="97"/>
      <c r="F297" s="97"/>
      <c r="Q297" s="98"/>
    </row>
    <row r="298" spans="5:17" ht="13.2">
      <c r="E298" s="97"/>
      <c r="F298" s="97"/>
      <c r="Q298" s="98"/>
    </row>
    <row r="299" spans="5:17" ht="13.2">
      <c r="E299" s="97"/>
      <c r="F299" s="97"/>
      <c r="Q299" s="98"/>
    </row>
    <row r="300" spans="5:17" ht="13.2">
      <c r="E300" s="97"/>
      <c r="F300" s="97"/>
      <c r="Q300" s="98"/>
    </row>
    <row r="301" spans="5:17" ht="13.2">
      <c r="E301" s="97"/>
      <c r="F301" s="97"/>
      <c r="Q301" s="98"/>
    </row>
    <row r="302" spans="5:17" ht="13.2">
      <c r="E302" s="97"/>
      <c r="F302" s="97"/>
      <c r="Q302" s="98"/>
    </row>
    <row r="303" spans="5:17" ht="13.2">
      <c r="E303" s="97"/>
      <c r="F303" s="97"/>
      <c r="Q303" s="98"/>
    </row>
    <row r="304" spans="5:17" ht="13.2">
      <c r="E304" s="97"/>
      <c r="F304" s="97"/>
      <c r="Q304" s="98"/>
    </row>
    <row r="305" spans="5:17" ht="13.2">
      <c r="E305" s="97"/>
      <c r="F305" s="97"/>
      <c r="Q305" s="98"/>
    </row>
    <row r="306" spans="5:17" ht="13.2">
      <c r="E306" s="97"/>
      <c r="F306" s="97"/>
      <c r="Q306" s="98"/>
    </row>
    <row r="307" spans="5:17" ht="13.2">
      <c r="E307" s="97"/>
      <c r="F307" s="97"/>
      <c r="Q307" s="98"/>
    </row>
    <row r="308" spans="5:17" ht="13.2">
      <c r="E308" s="97"/>
      <c r="F308" s="97"/>
      <c r="Q308" s="98"/>
    </row>
    <row r="309" spans="5:17" ht="13.2">
      <c r="E309" s="97"/>
      <c r="F309" s="97"/>
      <c r="Q309" s="98"/>
    </row>
    <row r="310" spans="5:17" ht="13.2">
      <c r="E310" s="97"/>
      <c r="F310" s="97"/>
      <c r="Q310" s="98"/>
    </row>
    <row r="311" spans="5:17" ht="13.2">
      <c r="E311" s="97"/>
      <c r="F311" s="97"/>
      <c r="Q311" s="98"/>
    </row>
    <row r="312" spans="5:17" ht="13.2">
      <c r="E312" s="97"/>
      <c r="F312" s="97"/>
      <c r="Q312" s="98"/>
    </row>
    <row r="313" spans="5:17" ht="13.2">
      <c r="E313" s="97"/>
      <c r="F313" s="97"/>
      <c r="Q313" s="98"/>
    </row>
    <row r="314" spans="5:17" ht="13.2">
      <c r="E314" s="97"/>
      <c r="F314" s="97"/>
      <c r="Q314" s="98"/>
    </row>
    <row r="315" spans="5:17" ht="13.2">
      <c r="E315" s="97"/>
      <c r="F315" s="97"/>
      <c r="Q315" s="98"/>
    </row>
    <row r="316" spans="5:17" ht="13.2">
      <c r="E316" s="97"/>
      <c r="F316" s="97"/>
      <c r="Q316" s="98"/>
    </row>
    <row r="317" spans="5:17" ht="13.2">
      <c r="E317" s="97"/>
      <c r="F317" s="97"/>
      <c r="Q317" s="98"/>
    </row>
    <row r="318" spans="5:17" ht="13.2">
      <c r="E318" s="97"/>
      <c r="F318" s="97"/>
      <c r="Q318" s="98"/>
    </row>
    <row r="319" spans="5:17" ht="13.2">
      <c r="E319" s="97"/>
      <c r="F319" s="97"/>
      <c r="Q319" s="98"/>
    </row>
    <row r="320" spans="5:17" ht="13.2">
      <c r="E320" s="97"/>
      <c r="F320" s="97"/>
      <c r="Q320" s="98"/>
    </row>
    <row r="321" spans="5:17" ht="13.2">
      <c r="E321" s="97"/>
      <c r="F321" s="97"/>
      <c r="Q321" s="98"/>
    </row>
    <row r="322" spans="5:17" ht="13.2">
      <c r="E322" s="97"/>
      <c r="F322" s="97"/>
      <c r="Q322" s="98"/>
    </row>
    <row r="323" spans="5:17" ht="13.2">
      <c r="E323" s="97"/>
      <c r="F323" s="97"/>
      <c r="Q323" s="98"/>
    </row>
    <row r="324" spans="5:17" ht="13.2">
      <c r="E324" s="97"/>
      <c r="F324" s="97"/>
      <c r="Q324" s="98"/>
    </row>
    <row r="325" spans="5:17" ht="13.2">
      <c r="E325" s="97"/>
      <c r="F325" s="97"/>
      <c r="Q325" s="98"/>
    </row>
    <row r="326" spans="5:17" ht="13.2">
      <c r="E326" s="97"/>
      <c r="F326" s="97"/>
      <c r="Q326" s="98"/>
    </row>
    <row r="327" spans="5:17" ht="13.2">
      <c r="E327" s="97"/>
      <c r="F327" s="97"/>
      <c r="Q327" s="98"/>
    </row>
    <row r="328" spans="5:17" ht="13.2">
      <c r="E328" s="97"/>
      <c r="F328" s="97"/>
      <c r="Q328" s="98"/>
    </row>
    <row r="329" spans="5:17" ht="13.2">
      <c r="E329" s="97"/>
      <c r="F329" s="97"/>
      <c r="Q329" s="98"/>
    </row>
    <row r="330" spans="5:17" ht="13.2">
      <c r="E330" s="97"/>
      <c r="F330" s="97"/>
      <c r="Q330" s="98"/>
    </row>
    <row r="331" spans="5:17" ht="13.2">
      <c r="E331" s="97"/>
      <c r="F331" s="97"/>
      <c r="Q331" s="98"/>
    </row>
    <row r="332" spans="5:17" ht="13.2">
      <c r="E332" s="97"/>
      <c r="F332" s="97"/>
      <c r="Q332" s="98"/>
    </row>
    <row r="333" spans="5:17" ht="13.2">
      <c r="E333" s="97"/>
      <c r="F333" s="97"/>
      <c r="Q333" s="98"/>
    </row>
    <row r="334" spans="5:17" ht="13.2">
      <c r="E334" s="97"/>
      <c r="F334" s="97"/>
      <c r="Q334" s="98"/>
    </row>
    <row r="335" spans="5:17" ht="13.2">
      <c r="E335" s="97"/>
      <c r="F335" s="97"/>
      <c r="Q335" s="98"/>
    </row>
    <row r="336" spans="5:17" ht="13.2">
      <c r="E336" s="97"/>
      <c r="F336" s="97"/>
      <c r="Q336" s="98"/>
    </row>
    <row r="337" spans="5:17" ht="13.2">
      <c r="E337" s="97"/>
      <c r="F337" s="97"/>
      <c r="Q337" s="98"/>
    </row>
    <row r="338" spans="5:17" ht="13.2">
      <c r="E338" s="97"/>
      <c r="F338" s="97"/>
      <c r="Q338" s="98"/>
    </row>
    <row r="339" spans="5:17" ht="13.2">
      <c r="E339" s="97"/>
      <c r="F339" s="97"/>
      <c r="Q339" s="98"/>
    </row>
    <row r="340" spans="5:17" ht="13.2">
      <c r="E340" s="97"/>
      <c r="F340" s="97"/>
      <c r="Q340" s="98"/>
    </row>
    <row r="341" spans="5:17" ht="13.2">
      <c r="E341" s="97"/>
      <c r="F341" s="97"/>
      <c r="Q341" s="98"/>
    </row>
    <row r="342" spans="5:17" ht="13.2">
      <c r="E342" s="97"/>
      <c r="F342" s="97"/>
      <c r="Q342" s="98"/>
    </row>
    <row r="343" spans="5:17" ht="13.2">
      <c r="E343" s="97"/>
      <c r="F343" s="97"/>
      <c r="Q343" s="98"/>
    </row>
    <row r="344" spans="5:17" ht="13.2">
      <c r="E344" s="97"/>
      <c r="F344" s="97"/>
      <c r="Q344" s="98"/>
    </row>
    <row r="345" spans="5:17" ht="13.2">
      <c r="E345" s="97"/>
      <c r="F345" s="97"/>
      <c r="Q345" s="98"/>
    </row>
    <row r="346" spans="5:17" ht="13.2">
      <c r="E346" s="97"/>
      <c r="F346" s="97"/>
      <c r="Q346" s="98"/>
    </row>
    <row r="347" spans="5:17" ht="13.2">
      <c r="E347" s="97"/>
      <c r="F347" s="97"/>
      <c r="Q347" s="98"/>
    </row>
    <row r="348" spans="5:17" ht="13.2">
      <c r="E348" s="97"/>
      <c r="F348" s="97"/>
      <c r="Q348" s="98"/>
    </row>
    <row r="349" spans="5:17" ht="13.2">
      <c r="E349" s="97"/>
      <c r="F349" s="97"/>
      <c r="Q349" s="98"/>
    </row>
    <row r="350" spans="5:17" ht="13.2">
      <c r="E350" s="97"/>
      <c r="F350" s="97"/>
      <c r="Q350" s="98"/>
    </row>
    <row r="351" spans="5:17" ht="13.2">
      <c r="E351" s="97"/>
      <c r="F351" s="97"/>
      <c r="Q351" s="98"/>
    </row>
    <row r="352" spans="5:17" ht="13.2">
      <c r="E352" s="97"/>
      <c r="F352" s="97"/>
      <c r="Q352" s="98"/>
    </row>
    <row r="353" spans="5:17" ht="13.2">
      <c r="E353" s="97"/>
      <c r="F353" s="97"/>
      <c r="Q353" s="98"/>
    </row>
    <row r="354" spans="5:17" ht="13.2">
      <c r="E354" s="97"/>
      <c r="F354" s="97"/>
      <c r="Q354" s="98"/>
    </row>
    <row r="355" spans="5:17" ht="13.2">
      <c r="E355" s="97"/>
      <c r="F355" s="97"/>
      <c r="Q355" s="98"/>
    </row>
    <row r="356" spans="5:17" ht="13.2">
      <c r="E356" s="97"/>
      <c r="F356" s="97"/>
      <c r="Q356" s="98"/>
    </row>
    <row r="357" spans="5:17" ht="13.2">
      <c r="E357" s="97"/>
      <c r="F357" s="97"/>
      <c r="Q357" s="98"/>
    </row>
    <row r="358" spans="5:17" ht="13.2">
      <c r="E358" s="97"/>
      <c r="F358" s="97"/>
      <c r="Q358" s="98"/>
    </row>
    <row r="359" spans="5:17" ht="13.2">
      <c r="E359" s="97"/>
      <c r="F359" s="97"/>
      <c r="Q359" s="98"/>
    </row>
    <row r="360" spans="5:17" ht="13.2">
      <c r="E360" s="97"/>
      <c r="F360" s="97"/>
      <c r="Q360" s="98"/>
    </row>
    <row r="361" spans="5:17" ht="13.2">
      <c r="E361" s="97"/>
      <c r="F361" s="97"/>
      <c r="Q361" s="98"/>
    </row>
    <row r="362" spans="5:17" ht="13.2">
      <c r="E362" s="97"/>
      <c r="F362" s="97"/>
      <c r="Q362" s="98"/>
    </row>
    <row r="363" spans="5:17" ht="13.2">
      <c r="E363" s="97"/>
      <c r="F363" s="97"/>
      <c r="Q363" s="98"/>
    </row>
    <row r="364" spans="5:17" ht="13.2">
      <c r="E364" s="97"/>
      <c r="F364" s="97"/>
      <c r="Q364" s="98"/>
    </row>
    <row r="365" spans="5:17" ht="13.2">
      <c r="E365" s="97"/>
      <c r="F365" s="97"/>
      <c r="Q365" s="98"/>
    </row>
    <row r="366" spans="5:17" ht="13.2">
      <c r="E366" s="97"/>
      <c r="F366" s="97"/>
      <c r="Q366" s="98"/>
    </row>
    <row r="367" spans="5:17" ht="13.2">
      <c r="E367" s="97"/>
      <c r="F367" s="97"/>
      <c r="Q367" s="98"/>
    </row>
    <row r="368" spans="5:17" ht="13.2">
      <c r="E368" s="97"/>
      <c r="F368" s="97"/>
      <c r="Q368" s="98"/>
    </row>
    <row r="369" spans="5:17" ht="13.2">
      <c r="E369" s="97"/>
      <c r="F369" s="97"/>
      <c r="Q369" s="98"/>
    </row>
    <row r="370" spans="5:17" ht="13.2">
      <c r="E370" s="97"/>
      <c r="F370" s="97"/>
      <c r="Q370" s="98"/>
    </row>
    <row r="371" spans="5:17" ht="13.2">
      <c r="E371" s="97"/>
      <c r="F371" s="97"/>
      <c r="Q371" s="98"/>
    </row>
    <row r="372" spans="5:17" ht="13.2">
      <c r="E372" s="97"/>
      <c r="F372" s="97"/>
      <c r="Q372" s="98"/>
    </row>
    <row r="373" spans="5:17" ht="13.2">
      <c r="E373" s="97"/>
      <c r="F373" s="97"/>
      <c r="Q373" s="98"/>
    </row>
    <row r="374" spans="5:17" ht="13.2">
      <c r="E374" s="97"/>
      <c r="F374" s="97"/>
      <c r="Q374" s="98"/>
    </row>
    <row r="375" spans="5:17" ht="13.2">
      <c r="E375" s="97"/>
      <c r="F375" s="97"/>
      <c r="Q375" s="98"/>
    </row>
    <row r="376" spans="5:17" ht="13.2">
      <c r="E376" s="97"/>
      <c r="F376" s="97"/>
      <c r="Q376" s="98"/>
    </row>
    <row r="377" spans="5:17" ht="13.2">
      <c r="E377" s="97"/>
      <c r="F377" s="97"/>
      <c r="Q377" s="98"/>
    </row>
    <row r="378" spans="5:17" ht="13.2">
      <c r="E378" s="97"/>
      <c r="F378" s="97"/>
      <c r="Q378" s="98"/>
    </row>
    <row r="379" spans="5:17" ht="13.2">
      <c r="E379" s="97"/>
      <c r="F379" s="97"/>
      <c r="Q379" s="98"/>
    </row>
    <row r="380" spans="5:17" ht="13.2">
      <c r="E380" s="97"/>
      <c r="F380" s="97"/>
      <c r="Q380" s="98"/>
    </row>
    <row r="381" spans="5:17" ht="13.2">
      <c r="E381" s="97"/>
      <c r="F381" s="97"/>
      <c r="Q381" s="98"/>
    </row>
    <row r="382" spans="5:17" ht="13.2">
      <c r="E382" s="97"/>
      <c r="F382" s="97"/>
      <c r="Q382" s="98"/>
    </row>
    <row r="383" spans="5:17" ht="13.2">
      <c r="E383" s="97"/>
      <c r="F383" s="97"/>
      <c r="Q383" s="98"/>
    </row>
    <row r="384" spans="5:17" ht="13.2">
      <c r="E384" s="97"/>
      <c r="F384" s="97"/>
      <c r="Q384" s="98"/>
    </row>
    <row r="385" spans="5:17" ht="13.2">
      <c r="E385" s="97"/>
      <c r="F385" s="97"/>
      <c r="Q385" s="98"/>
    </row>
    <row r="386" spans="5:17" ht="13.2">
      <c r="E386" s="97"/>
      <c r="F386" s="97"/>
      <c r="Q386" s="98"/>
    </row>
    <row r="387" spans="5:17" ht="13.2">
      <c r="E387" s="97"/>
      <c r="F387" s="97"/>
      <c r="Q387" s="98"/>
    </row>
    <row r="388" spans="5:17" ht="13.2">
      <c r="E388" s="97"/>
      <c r="F388" s="97"/>
      <c r="Q388" s="98"/>
    </row>
    <row r="389" spans="5:17" ht="13.2">
      <c r="E389" s="97"/>
      <c r="F389" s="97"/>
      <c r="Q389" s="98"/>
    </row>
    <row r="390" spans="5:17" ht="13.2">
      <c r="E390" s="97"/>
      <c r="F390" s="97"/>
      <c r="Q390" s="98"/>
    </row>
    <row r="391" spans="5:17" ht="13.2">
      <c r="E391" s="97"/>
      <c r="F391" s="97"/>
      <c r="Q391" s="98"/>
    </row>
    <row r="392" spans="5:17" ht="13.2">
      <c r="E392" s="97"/>
      <c r="F392" s="97"/>
      <c r="Q392" s="98"/>
    </row>
    <row r="393" spans="5:17" ht="13.2">
      <c r="E393" s="97"/>
      <c r="F393" s="97"/>
      <c r="Q393" s="98"/>
    </row>
    <row r="394" spans="5:17" ht="13.2">
      <c r="E394" s="97"/>
      <c r="F394" s="97"/>
      <c r="Q394" s="98"/>
    </row>
    <row r="395" spans="5:17" ht="13.2">
      <c r="E395" s="97"/>
      <c r="F395" s="97"/>
      <c r="Q395" s="98"/>
    </row>
    <row r="396" spans="5:17" ht="13.2">
      <c r="E396" s="97"/>
      <c r="F396" s="97"/>
      <c r="Q396" s="98"/>
    </row>
    <row r="397" spans="5:17" ht="13.2">
      <c r="E397" s="97"/>
      <c r="F397" s="97"/>
      <c r="Q397" s="98"/>
    </row>
    <row r="398" spans="5:17" ht="13.2">
      <c r="E398" s="97"/>
      <c r="F398" s="97"/>
      <c r="Q398" s="98"/>
    </row>
    <row r="399" spans="5:17" ht="13.2">
      <c r="E399" s="97"/>
      <c r="F399" s="97"/>
      <c r="Q399" s="98"/>
    </row>
    <row r="400" spans="5:17" ht="13.2">
      <c r="E400" s="97"/>
      <c r="F400" s="97"/>
      <c r="Q400" s="98"/>
    </row>
    <row r="401" spans="5:17" ht="13.2">
      <c r="E401" s="97"/>
      <c r="F401" s="97"/>
      <c r="Q401" s="98"/>
    </row>
    <row r="402" spans="5:17" ht="13.2">
      <c r="E402" s="97"/>
      <c r="F402" s="97"/>
      <c r="Q402" s="98"/>
    </row>
    <row r="403" spans="5:17" ht="13.2">
      <c r="E403" s="97"/>
      <c r="F403" s="97"/>
      <c r="Q403" s="98"/>
    </row>
    <row r="404" spans="5:17" ht="13.2">
      <c r="E404" s="97"/>
      <c r="F404" s="97"/>
      <c r="Q404" s="98"/>
    </row>
    <row r="405" spans="5:17" ht="13.2">
      <c r="E405" s="97"/>
      <c r="F405" s="97"/>
      <c r="Q405" s="98"/>
    </row>
    <row r="406" spans="5:17" ht="13.2">
      <c r="E406" s="97"/>
      <c r="F406" s="97"/>
      <c r="Q406" s="98"/>
    </row>
    <row r="407" spans="5:17" ht="13.2">
      <c r="E407" s="97"/>
      <c r="F407" s="97"/>
      <c r="Q407" s="98"/>
    </row>
    <row r="408" spans="5:17" ht="13.2">
      <c r="E408" s="97"/>
      <c r="F408" s="97"/>
      <c r="Q408" s="98"/>
    </row>
    <row r="409" spans="5:17" ht="13.2">
      <c r="E409" s="97"/>
      <c r="F409" s="97"/>
      <c r="Q409" s="98"/>
    </row>
    <row r="410" spans="5:17" ht="13.2">
      <c r="E410" s="97"/>
      <c r="F410" s="97"/>
      <c r="Q410" s="98"/>
    </row>
    <row r="411" spans="5:17" ht="13.2">
      <c r="E411" s="97"/>
      <c r="F411" s="97"/>
      <c r="Q411" s="98"/>
    </row>
    <row r="412" spans="5:17" ht="13.2">
      <c r="E412" s="97"/>
      <c r="F412" s="97"/>
      <c r="Q412" s="98"/>
    </row>
    <row r="413" spans="5:17" ht="13.2">
      <c r="E413" s="97"/>
      <c r="F413" s="97"/>
      <c r="Q413" s="98"/>
    </row>
    <row r="414" spans="5:17" ht="13.2">
      <c r="E414" s="97"/>
      <c r="F414" s="97"/>
      <c r="Q414" s="98"/>
    </row>
    <row r="415" spans="5:17" ht="13.2">
      <c r="E415" s="97"/>
      <c r="F415" s="97"/>
      <c r="Q415" s="98"/>
    </row>
    <row r="416" spans="5:17" ht="13.2">
      <c r="E416" s="97"/>
      <c r="F416" s="97"/>
      <c r="Q416" s="98"/>
    </row>
    <row r="417" spans="5:17" ht="13.2">
      <c r="E417" s="97"/>
      <c r="F417" s="97"/>
      <c r="Q417" s="98"/>
    </row>
    <row r="418" spans="5:17" ht="13.2">
      <c r="E418" s="97"/>
      <c r="F418" s="97"/>
      <c r="Q418" s="98"/>
    </row>
    <row r="419" spans="5:17" ht="13.2">
      <c r="E419" s="97"/>
      <c r="F419" s="97"/>
      <c r="Q419" s="98"/>
    </row>
    <row r="420" spans="5:17" ht="13.2">
      <c r="E420" s="97"/>
      <c r="F420" s="97"/>
      <c r="Q420" s="98"/>
    </row>
    <row r="421" spans="5:17" ht="13.2">
      <c r="E421" s="97"/>
      <c r="F421" s="97"/>
      <c r="Q421" s="98"/>
    </row>
    <row r="422" spans="5:17" ht="13.2">
      <c r="E422" s="97"/>
      <c r="F422" s="97"/>
      <c r="Q422" s="98"/>
    </row>
    <row r="423" spans="5:17" ht="13.2">
      <c r="E423" s="97"/>
      <c r="F423" s="97"/>
      <c r="Q423" s="98"/>
    </row>
    <row r="424" spans="5:17" ht="13.2">
      <c r="E424" s="97"/>
      <c r="F424" s="97"/>
      <c r="Q424" s="98"/>
    </row>
    <row r="425" spans="5:17" ht="13.2">
      <c r="E425" s="97"/>
      <c r="F425" s="97"/>
      <c r="Q425" s="98"/>
    </row>
    <row r="426" spans="5:17" ht="13.2">
      <c r="E426" s="97"/>
      <c r="F426" s="97"/>
      <c r="Q426" s="98"/>
    </row>
    <row r="427" spans="5:17" ht="13.2">
      <c r="E427" s="97"/>
      <c r="F427" s="97"/>
      <c r="Q427" s="98"/>
    </row>
    <row r="428" spans="5:17" ht="13.2">
      <c r="E428" s="97"/>
      <c r="F428" s="97"/>
      <c r="Q428" s="98"/>
    </row>
    <row r="429" spans="5:17" ht="13.2">
      <c r="E429" s="97"/>
      <c r="F429" s="97"/>
      <c r="Q429" s="98"/>
    </row>
    <row r="430" spans="5:17" ht="13.2">
      <c r="E430" s="97"/>
      <c r="F430" s="97"/>
      <c r="Q430" s="98"/>
    </row>
    <row r="431" spans="5:17" ht="13.2">
      <c r="E431" s="97"/>
      <c r="F431" s="97"/>
      <c r="Q431" s="98"/>
    </row>
    <row r="432" spans="5:17" ht="13.2">
      <c r="E432" s="97"/>
      <c r="F432" s="97"/>
      <c r="Q432" s="98"/>
    </row>
    <row r="433" spans="5:17" ht="13.2">
      <c r="E433" s="97"/>
      <c r="F433" s="97"/>
      <c r="Q433" s="98"/>
    </row>
    <row r="434" spans="5:17" ht="13.2">
      <c r="E434" s="97"/>
      <c r="F434" s="97"/>
      <c r="Q434" s="98"/>
    </row>
    <row r="435" spans="5:17" ht="13.2">
      <c r="E435" s="97"/>
      <c r="F435" s="97"/>
      <c r="Q435" s="98"/>
    </row>
    <row r="436" spans="5:17" ht="13.2">
      <c r="E436" s="97"/>
      <c r="F436" s="97"/>
      <c r="Q436" s="98"/>
    </row>
    <row r="437" spans="5:17" ht="13.2">
      <c r="E437" s="97"/>
      <c r="F437" s="97"/>
      <c r="Q437" s="98"/>
    </row>
    <row r="438" spans="5:17" ht="13.2">
      <c r="E438" s="97"/>
      <c r="F438" s="97"/>
      <c r="Q438" s="98"/>
    </row>
    <row r="439" spans="5:17" ht="13.2">
      <c r="E439" s="97"/>
      <c r="F439" s="97"/>
      <c r="Q439" s="98"/>
    </row>
    <row r="440" spans="5:17" ht="13.2">
      <c r="E440" s="97"/>
      <c r="F440" s="97"/>
      <c r="Q440" s="98"/>
    </row>
    <row r="441" spans="5:17" ht="13.2">
      <c r="E441" s="97"/>
      <c r="F441" s="97"/>
      <c r="Q441" s="98"/>
    </row>
    <row r="442" spans="5:17" ht="13.2">
      <c r="E442" s="97"/>
      <c r="F442" s="97"/>
      <c r="Q442" s="98"/>
    </row>
    <row r="443" spans="5:17" ht="13.2">
      <c r="E443" s="97"/>
      <c r="F443" s="97"/>
      <c r="Q443" s="98"/>
    </row>
    <row r="444" spans="5:17" ht="13.2">
      <c r="E444" s="97"/>
      <c r="F444" s="97"/>
      <c r="Q444" s="98"/>
    </row>
    <row r="445" spans="5:17" ht="13.2">
      <c r="E445" s="97"/>
      <c r="F445" s="97"/>
      <c r="Q445" s="98"/>
    </row>
    <row r="446" spans="5:17" ht="13.2">
      <c r="E446" s="97"/>
      <c r="F446" s="97"/>
      <c r="Q446" s="98"/>
    </row>
    <row r="447" spans="5:17" ht="13.2">
      <c r="E447" s="97"/>
      <c r="F447" s="97"/>
      <c r="Q447" s="98"/>
    </row>
    <row r="448" spans="5:17" ht="13.2">
      <c r="E448" s="97"/>
      <c r="F448" s="97"/>
      <c r="Q448" s="98"/>
    </row>
    <row r="449" spans="5:17" ht="13.2">
      <c r="E449" s="97"/>
      <c r="F449" s="97"/>
      <c r="Q449" s="98"/>
    </row>
    <row r="450" spans="5:17" ht="13.2">
      <c r="E450" s="97"/>
      <c r="F450" s="97"/>
      <c r="Q450" s="98"/>
    </row>
    <row r="451" spans="5:17" ht="13.2">
      <c r="E451" s="97"/>
      <c r="F451" s="97"/>
      <c r="Q451" s="98"/>
    </row>
    <row r="452" spans="5:17" ht="13.2">
      <c r="E452" s="97"/>
      <c r="F452" s="97"/>
      <c r="Q452" s="98"/>
    </row>
    <row r="453" spans="5:17" ht="13.2">
      <c r="E453" s="97"/>
      <c r="F453" s="97"/>
      <c r="Q453" s="98"/>
    </row>
    <row r="454" spans="5:17" ht="13.2">
      <c r="E454" s="97"/>
      <c r="F454" s="97"/>
      <c r="Q454" s="98"/>
    </row>
    <row r="455" spans="5:17" ht="13.2">
      <c r="E455" s="97"/>
      <c r="F455" s="97"/>
      <c r="Q455" s="98"/>
    </row>
    <row r="456" spans="5:17" ht="13.2">
      <c r="E456" s="97"/>
      <c r="F456" s="97"/>
      <c r="Q456" s="98"/>
    </row>
    <row r="457" spans="5:17" ht="13.2">
      <c r="E457" s="97"/>
      <c r="F457" s="97"/>
      <c r="Q457" s="98"/>
    </row>
    <row r="458" spans="5:17" ht="13.2">
      <c r="E458" s="97"/>
      <c r="F458" s="97"/>
      <c r="Q458" s="98"/>
    </row>
    <row r="459" spans="5:17" ht="13.2">
      <c r="E459" s="97"/>
      <c r="F459" s="97"/>
      <c r="Q459" s="98"/>
    </row>
    <row r="460" spans="5:17" ht="13.2">
      <c r="E460" s="97"/>
      <c r="F460" s="97"/>
      <c r="Q460" s="98"/>
    </row>
    <row r="461" spans="5:17" ht="13.2">
      <c r="E461" s="97"/>
      <c r="F461" s="97"/>
      <c r="Q461" s="98"/>
    </row>
    <row r="462" spans="5:17" ht="13.2">
      <c r="E462" s="97"/>
      <c r="F462" s="97"/>
      <c r="Q462" s="98"/>
    </row>
    <row r="463" spans="5:17" ht="13.2">
      <c r="E463" s="97"/>
      <c r="F463" s="97"/>
      <c r="Q463" s="98"/>
    </row>
    <row r="464" spans="5:17" ht="13.2">
      <c r="E464" s="97"/>
      <c r="F464" s="97"/>
      <c r="Q464" s="98"/>
    </row>
    <row r="465" spans="5:17" ht="13.2">
      <c r="E465" s="97"/>
      <c r="F465" s="97"/>
      <c r="Q465" s="98"/>
    </row>
    <row r="466" spans="5:17" ht="13.2">
      <c r="E466" s="97"/>
      <c r="F466" s="97"/>
      <c r="Q466" s="98"/>
    </row>
    <row r="467" spans="5:17" ht="13.2">
      <c r="E467" s="97"/>
      <c r="F467" s="97"/>
      <c r="Q467" s="98"/>
    </row>
    <row r="468" spans="5:17" ht="13.2">
      <c r="E468" s="97"/>
      <c r="F468" s="97"/>
      <c r="Q468" s="98"/>
    </row>
    <row r="469" spans="5:17" ht="13.2">
      <c r="E469" s="97"/>
      <c r="F469" s="97"/>
      <c r="Q469" s="98"/>
    </row>
    <row r="470" spans="5:17" ht="13.2">
      <c r="E470" s="97"/>
      <c r="F470" s="97"/>
      <c r="Q470" s="98"/>
    </row>
    <row r="471" spans="5:17" ht="13.2">
      <c r="E471" s="97"/>
      <c r="F471" s="97"/>
      <c r="Q471" s="98"/>
    </row>
    <row r="472" spans="5:17" ht="13.2">
      <c r="E472" s="97"/>
      <c r="F472" s="97"/>
      <c r="Q472" s="98"/>
    </row>
    <row r="473" spans="5:17" ht="13.2">
      <c r="E473" s="97"/>
      <c r="F473" s="97"/>
      <c r="Q473" s="98"/>
    </row>
    <row r="474" spans="5:17" ht="13.2">
      <c r="E474" s="97"/>
      <c r="F474" s="97"/>
      <c r="Q474" s="98"/>
    </row>
    <row r="475" spans="5:17" ht="13.2">
      <c r="E475" s="97"/>
      <c r="F475" s="97"/>
      <c r="Q475" s="98"/>
    </row>
    <row r="476" spans="5:17" ht="13.2">
      <c r="E476" s="97"/>
      <c r="F476" s="97"/>
      <c r="Q476" s="98"/>
    </row>
    <row r="477" spans="5:17" ht="13.2">
      <c r="E477" s="97"/>
      <c r="F477" s="97"/>
      <c r="Q477" s="98"/>
    </row>
    <row r="478" spans="5:17" ht="13.2">
      <c r="E478" s="97"/>
      <c r="F478" s="97"/>
      <c r="Q478" s="98"/>
    </row>
    <row r="479" spans="5:17" ht="13.2">
      <c r="E479" s="97"/>
      <c r="F479" s="97"/>
      <c r="Q479" s="98"/>
    </row>
    <row r="480" spans="5:17" ht="13.2">
      <c r="E480" s="97"/>
      <c r="F480" s="97"/>
      <c r="Q480" s="98"/>
    </row>
    <row r="481" spans="5:17" ht="13.2">
      <c r="E481" s="97"/>
      <c r="F481" s="97"/>
      <c r="Q481" s="98"/>
    </row>
    <row r="482" spans="5:17" ht="13.2">
      <c r="E482" s="97"/>
      <c r="F482" s="97"/>
      <c r="Q482" s="98"/>
    </row>
    <row r="483" spans="5:17" ht="13.2">
      <c r="E483" s="97"/>
      <c r="F483" s="97"/>
      <c r="Q483" s="98"/>
    </row>
    <row r="484" spans="5:17" ht="13.2">
      <c r="E484" s="97"/>
      <c r="F484" s="97"/>
      <c r="Q484" s="98"/>
    </row>
    <row r="485" spans="5:17" ht="13.2">
      <c r="E485" s="97"/>
      <c r="F485" s="97"/>
      <c r="Q485" s="98"/>
    </row>
    <row r="486" spans="5:17" ht="13.2">
      <c r="E486" s="97"/>
      <c r="F486" s="97"/>
      <c r="Q486" s="98"/>
    </row>
    <row r="487" spans="5:17" ht="13.2">
      <c r="E487" s="97"/>
      <c r="F487" s="97"/>
      <c r="Q487" s="98"/>
    </row>
    <row r="488" spans="5:17" ht="13.2">
      <c r="E488" s="97"/>
      <c r="F488" s="97"/>
      <c r="Q488" s="98"/>
    </row>
    <row r="489" spans="5:17" ht="13.2">
      <c r="E489" s="97"/>
      <c r="F489" s="97"/>
      <c r="Q489" s="98"/>
    </row>
    <row r="490" spans="5:17" ht="13.2">
      <c r="E490" s="97"/>
      <c r="F490" s="97"/>
      <c r="Q490" s="98"/>
    </row>
    <row r="491" spans="5:17" ht="13.2">
      <c r="E491" s="97"/>
      <c r="F491" s="97"/>
      <c r="Q491" s="98"/>
    </row>
    <row r="492" spans="5:17" ht="13.2">
      <c r="E492" s="97"/>
      <c r="F492" s="97"/>
      <c r="Q492" s="98"/>
    </row>
    <row r="493" spans="5:17" ht="13.2">
      <c r="E493" s="97"/>
      <c r="F493" s="97"/>
      <c r="Q493" s="98"/>
    </row>
    <row r="494" spans="5:17" ht="13.2">
      <c r="E494" s="97"/>
      <c r="F494" s="97"/>
      <c r="Q494" s="98"/>
    </row>
    <row r="495" spans="5:17" ht="13.2">
      <c r="E495" s="97"/>
      <c r="F495" s="97"/>
      <c r="Q495" s="98"/>
    </row>
    <row r="496" spans="5:17" ht="13.2">
      <c r="E496" s="97"/>
      <c r="F496" s="97"/>
      <c r="Q496" s="98"/>
    </row>
    <row r="497" spans="5:17" ht="13.2">
      <c r="E497" s="97"/>
      <c r="F497" s="97"/>
      <c r="Q497" s="98"/>
    </row>
    <row r="498" spans="5:17" ht="13.2">
      <c r="E498" s="97"/>
      <c r="F498" s="97"/>
      <c r="Q498" s="98"/>
    </row>
    <row r="499" spans="5:17" ht="13.2">
      <c r="E499" s="97"/>
      <c r="F499" s="97"/>
      <c r="Q499" s="98"/>
    </row>
    <row r="500" spans="5:17" ht="13.2">
      <c r="E500" s="97"/>
      <c r="F500" s="97"/>
      <c r="Q500" s="98"/>
    </row>
    <row r="501" spans="5:17" ht="13.2">
      <c r="E501" s="97"/>
      <c r="F501" s="97"/>
      <c r="Q501" s="98"/>
    </row>
    <row r="502" spans="5:17" ht="13.2">
      <c r="E502" s="97"/>
      <c r="F502" s="97"/>
      <c r="Q502" s="98"/>
    </row>
    <row r="503" spans="5:17" ht="13.2">
      <c r="E503" s="97"/>
      <c r="F503" s="97"/>
      <c r="Q503" s="98"/>
    </row>
    <row r="504" spans="5:17" ht="13.2">
      <c r="E504" s="97"/>
      <c r="F504" s="97"/>
      <c r="Q504" s="98"/>
    </row>
    <row r="505" spans="5:17" ht="13.2">
      <c r="E505" s="97"/>
      <c r="F505" s="97"/>
      <c r="Q505" s="98"/>
    </row>
    <row r="506" spans="5:17" ht="13.2">
      <c r="E506" s="97"/>
      <c r="F506" s="97"/>
      <c r="Q506" s="98"/>
    </row>
    <row r="507" spans="5:17" ht="13.2">
      <c r="E507" s="97"/>
      <c r="F507" s="97"/>
      <c r="Q507" s="98"/>
    </row>
    <row r="508" spans="5:17" ht="13.2">
      <c r="E508" s="97"/>
      <c r="F508" s="97"/>
      <c r="Q508" s="98"/>
    </row>
    <row r="509" spans="5:17" ht="13.2">
      <c r="E509" s="97"/>
      <c r="F509" s="97"/>
      <c r="Q509" s="98"/>
    </row>
    <row r="510" spans="5:17" ht="13.2">
      <c r="E510" s="97"/>
      <c r="F510" s="97"/>
      <c r="Q510" s="98"/>
    </row>
    <row r="511" spans="5:17" ht="13.2">
      <c r="E511" s="97"/>
      <c r="F511" s="97"/>
      <c r="Q511" s="98"/>
    </row>
    <row r="512" spans="5:17" ht="13.2">
      <c r="E512" s="97"/>
      <c r="F512" s="97"/>
      <c r="Q512" s="98"/>
    </row>
    <row r="513" spans="5:17" ht="13.2">
      <c r="E513" s="97"/>
      <c r="F513" s="97"/>
      <c r="Q513" s="98"/>
    </row>
    <row r="514" spans="5:17" ht="13.2">
      <c r="E514" s="97"/>
      <c r="F514" s="97"/>
      <c r="Q514" s="98"/>
    </row>
    <row r="515" spans="5:17" ht="13.2">
      <c r="E515" s="97"/>
      <c r="F515" s="97"/>
      <c r="Q515" s="98"/>
    </row>
    <row r="516" spans="5:17" ht="13.2">
      <c r="E516" s="97"/>
      <c r="F516" s="97"/>
      <c r="Q516" s="98"/>
    </row>
    <row r="517" spans="5:17" ht="13.2">
      <c r="E517" s="97"/>
      <c r="F517" s="97"/>
      <c r="Q517" s="98"/>
    </row>
    <row r="518" spans="5:17" ht="13.2">
      <c r="E518" s="97"/>
      <c r="F518" s="97"/>
      <c r="Q518" s="98"/>
    </row>
    <row r="519" spans="5:17" ht="13.2">
      <c r="E519" s="97"/>
      <c r="F519" s="97"/>
      <c r="Q519" s="98"/>
    </row>
    <row r="520" spans="5:17" ht="13.2">
      <c r="E520" s="97"/>
      <c r="F520" s="97"/>
      <c r="Q520" s="98"/>
    </row>
    <row r="521" spans="5:17" ht="13.2">
      <c r="E521" s="97"/>
      <c r="F521" s="97"/>
      <c r="Q521" s="98"/>
    </row>
    <row r="522" spans="5:17" ht="13.2">
      <c r="E522" s="97"/>
      <c r="F522" s="97"/>
      <c r="Q522" s="98"/>
    </row>
    <row r="523" spans="5:17" ht="13.2">
      <c r="E523" s="97"/>
      <c r="F523" s="97"/>
      <c r="Q523" s="98"/>
    </row>
    <row r="524" spans="5:17" ht="13.2">
      <c r="E524" s="97"/>
      <c r="F524" s="97"/>
      <c r="Q524" s="98"/>
    </row>
    <row r="525" spans="5:17" ht="13.2">
      <c r="E525" s="97"/>
      <c r="F525" s="97"/>
      <c r="Q525" s="98"/>
    </row>
    <row r="526" spans="5:17" ht="13.2">
      <c r="E526" s="97"/>
      <c r="F526" s="97"/>
      <c r="Q526" s="98"/>
    </row>
    <row r="527" spans="5:17" ht="13.2">
      <c r="E527" s="97"/>
      <c r="F527" s="97"/>
      <c r="Q527" s="98"/>
    </row>
    <row r="528" spans="5:17" ht="13.2">
      <c r="E528" s="97"/>
      <c r="F528" s="97"/>
      <c r="Q528" s="98"/>
    </row>
    <row r="529" spans="5:17" ht="13.2">
      <c r="E529" s="97"/>
      <c r="F529" s="97"/>
      <c r="Q529" s="98"/>
    </row>
    <row r="530" spans="5:17" ht="13.2">
      <c r="E530" s="97"/>
      <c r="F530" s="97"/>
      <c r="Q530" s="98"/>
    </row>
    <row r="531" spans="5:17" ht="13.2">
      <c r="E531" s="97"/>
      <c r="F531" s="97"/>
      <c r="Q531" s="98"/>
    </row>
    <row r="532" spans="5:17" ht="13.2">
      <c r="E532" s="97"/>
      <c r="F532" s="97"/>
      <c r="Q532" s="98"/>
    </row>
    <row r="533" spans="5:17" ht="13.2">
      <c r="E533" s="97"/>
      <c r="F533" s="97"/>
      <c r="Q533" s="98"/>
    </row>
    <row r="534" spans="5:17" ht="13.2">
      <c r="E534" s="97"/>
      <c r="F534" s="97"/>
      <c r="Q534" s="98"/>
    </row>
    <row r="535" spans="5:17" ht="13.2">
      <c r="E535" s="97"/>
      <c r="F535" s="97"/>
      <c r="Q535" s="98"/>
    </row>
    <row r="536" spans="5:17" ht="13.2">
      <c r="E536" s="97"/>
      <c r="F536" s="97"/>
      <c r="Q536" s="98"/>
    </row>
    <row r="537" spans="5:17" ht="13.2">
      <c r="E537" s="97"/>
      <c r="F537" s="97"/>
      <c r="Q537" s="98"/>
    </row>
    <row r="538" spans="5:17" ht="13.2">
      <c r="E538" s="97"/>
      <c r="F538" s="97"/>
      <c r="Q538" s="98"/>
    </row>
    <row r="539" spans="5:17" ht="13.2">
      <c r="E539" s="97"/>
      <c r="F539" s="97"/>
      <c r="Q539" s="98"/>
    </row>
    <row r="540" spans="5:17" ht="13.2">
      <c r="E540" s="97"/>
      <c r="F540" s="97"/>
      <c r="Q540" s="98"/>
    </row>
    <row r="541" spans="5:17" ht="13.2">
      <c r="E541" s="97"/>
      <c r="F541" s="97"/>
      <c r="Q541" s="98"/>
    </row>
    <row r="542" spans="5:17" ht="13.2">
      <c r="E542" s="97"/>
      <c r="F542" s="97"/>
      <c r="Q542" s="98"/>
    </row>
    <row r="543" spans="5:17" ht="13.2">
      <c r="E543" s="97"/>
      <c r="F543" s="97"/>
      <c r="Q543" s="98"/>
    </row>
    <row r="544" spans="5:17" ht="13.2">
      <c r="E544" s="97"/>
      <c r="F544" s="97"/>
      <c r="Q544" s="98"/>
    </row>
    <row r="545" spans="5:17" ht="13.2">
      <c r="E545" s="97"/>
      <c r="F545" s="97"/>
      <c r="Q545" s="98"/>
    </row>
    <row r="546" spans="5:17" ht="13.2">
      <c r="E546" s="97"/>
      <c r="F546" s="97"/>
      <c r="Q546" s="98"/>
    </row>
    <row r="547" spans="5:17" ht="13.2">
      <c r="E547" s="97"/>
      <c r="F547" s="97"/>
      <c r="Q547" s="98"/>
    </row>
    <row r="548" spans="5:17" ht="13.2">
      <c r="E548" s="97"/>
      <c r="F548" s="97"/>
      <c r="Q548" s="98"/>
    </row>
    <row r="549" spans="5:17" ht="13.2">
      <c r="E549" s="97"/>
      <c r="F549" s="97"/>
      <c r="Q549" s="98"/>
    </row>
    <row r="550" spans="5:17" ht="13.2">
      <c r="E550" s="97"/>
      <c r="F550" s="97"/>
      <c r="Q550" s="98"/>
    </row>
    <row r="551" spans="5:17" ht="13.2">
      <c r="E551" s="97"/>
      <c r="F551" s="97"/>
      <c r="Q551" s="98"/>
    </row>
    <row r="552" spans="5:17" ht="13.2">
      <c r="E552" s="97"/>
      <c r="F552" s="97"/>
      <c r="Q552" s="98"/>
    </row>
    <row r="553" spans="5:17" ht="13.2">
      <c r="E553" s="97"/>
      <c r="F553" s="97"/>
      <c r="Q553" s="98"/>
    </row>
    <row r="554" spans="5:17" ht="13.2">
      <c r="E554" s="97"/>
      <c r="F554" s="97"/>
      <c r="Q554" s="98"/>
    </row>
    <row r="555" spans="5:17" ht="13.2">
      <c r="E555" s="97"/>
      <c r="F555" s="97"/>
      <c r="Q555" s="98"/>
    </row>
    <row r="556" spans="5:17" ht="13.2">
      <c r="E556" s="97"/>
      <c r="F556" s="97"/>
      <c r="Q556" s="98"/>
    </row>
    <row r="557" spans="5:17" ht="13.2">
      <c r="E557" s="97"/>
      <c r="F557" s="97"/>
      <c r="Q557" s="98"/>
    </row>
    <row r="558" spans="5:17" ht="13.2">
      <c r="E558" s="97"/>
      <c r="F558" s="97"/>
      <c r="Q558" s="98"/>
    </row>
    <row r="559" spans="5:17" ht="13.2">
      <c r="E559" s="97"/>
      <c r="F559" s="97"/>
      <c r="Q559" s="98"/>
    </row>
    <row r="560" spans="5:17" ht="13.2">
      <c r="E560" s="97"/>
      <c r="F560" s="97"/>
      <c r="Q560" s="98"/>
    </row>
    <row r="561" spans="5:17" ht="13.2">
      <c r="E561" s="97"/>
      <c r="F561" s="97"/>
      <c r="Q561" s="98"/>
    </row>
    <row r="562" spans="5:17" ht="13.2">
      <c r="E562" s="97"/>
      <c r="F562" s="97"/>
      <c r="Q562" s="98"/>
    </row>
    <row r="563" spans="5:17" ht="13.2">
      <c r="E563" s="97"/>
      <c r="F563" s="97"/>
      <c r="Q563" s="98"/>
    </row>
    <row r="564" spans="5:17" ht="13.2">
      <c r="E564" s="97"/>
      <c r="F564" s="97"/>
      <c r="Q564" s="98"/>
    </row>
    <row r="565" spans="5:17" ht="13.2">
      <c r="E565" s="97"/>
      <c r="F565" s="97"/>
      <c r="Q565" s="98"/>
    </row>
    <row r="566" spans="5:17" ht="13.2">
      <c r="E566" s="97"/>
      <c r="F566" s="97"/>
      <c r="Q566" s="98"/>
    </row>
    <row r="567" spans="5:17" ht="13.2">
      <c r="E567" s="97"/>
      <c r="F567" s="97"/>
      <c r="Q567" s="98"/>
    </row>
    <row r="568" spans="5:17" ht="13.2">
      <c r="E568" s="97"/>
      <c r="F568" s="97"/>
      <c r="Q568" s="98"/>
    </row>
    <row r="569" spans="5:17" ht="13.2">
      <c r="E569" s="97"/>
      <c r="F569" s="97"/>
      <c r="Q569" s="98"/>
    </row>
    <row r="570" spans="5:17" ht="13.2">
      <c r="E570" s="97"/>
      <c r="F570" s="97"/>
      <c r="Q570" s="98"/>
    </row>
    <row r="571" spans="5:17" ht="13.2">
      <c r="E571" s="97"/>
      <c r="F571" s="97"/>
      <c r="Q571" s="98"/>
    </row>
    <row r="572" spans="5:17" ht="13.2">
      <c r="E572" s="97"/>
      <c r="F572" s="97"/>
      <c r="Q572" s="98"/>
    </row>
    <row r="573" spans="5:17" ht="13.2">
      <c r="E573" s="97"/>
      <c r="F573" s="97"/>
      <c r="Q573" s="98"/>
    </row>
    <row r="574" spans="5:17" ht="13.2">
      <c r="E574" s="97"/>
      <c r="F574" s="97"/>
      <c r="Q574" s="98"/>
    </row>
    <row r="575" spans="5:17" ht="13.2">
      <c r="E575" s="97"/>
      <c r="F575" s="97"/>
      <c r="Q575" s="98"/>
    </row>
    <row r="576" spans="5:17" ht="13.2">
      <c r="E576" s="97"/>
      <c r="F576" s="97"/>
      <c r="Q576" s="98"/>
    </row>
    <row r="577" spans="5:17" ht="13.2">
      <c r="E577" s="97"/>
      <c r="F577" s="97"/>
      <c r="Q577" s="98"/>
    </row>
    <row r="578" spans="5:17" ht="13.2">
      <c r="E578" s="97"/>
      <c r="F578" s="97"/>
      <c r="Q578" s="98"/>
    </row>
    <row r="579" spans="5:17" ht="13.2">
      <c r="E579" s="97"/>
      <c r="F579" s="97"/>
      <c r="Q579" s="98"/>
    </row>
    <row r="580" spans="5:17" ht="13.2">
      <c r="E580" s="97"/>
      <c r="F580" s="97"/>
      <c r="Q580" s="98"/>
    </row>
    <row r="581" spans="5:17" ht="13.2">
      <c r="E581" s="97"/>
      <c r="F581" s="97"/>
      <c r="Q581" s="98"/>
    </row>
    <row r="582" spans="5:17" ht="13.2">
      <c r="E582" s="97"/>
      <c r="F582" s="97"/>
      <c r="Q582" s="98"/>
    </row>
    <row r="583" spans="5:17" ht="13.2">
      <c r="E583" s="97"/>
      <c r="F583" s="97"/>
      <c r="Q583" s="98"/>
    </row>
    <row r="584" spans="5:17" ht="13.2">
      <c r="E584" s="97"/>
      <c r="F584" s="97"/>
      <c r="Q584" s="98"/>
    </row>
    <row r="585" spans="5:17" ht="13.2">
      <c r="E585" s="97"/>
      <c r="F585" s="97"/>
      <c r="Q585" s="98"/>
    </row>
    <row r="586" spans="5:17" ht="13.2">
      <c r="E586" s="97"/>
      <c r="F586" s="97"/>
      <c r="Q586" s="98"/>
    </row>
    <row r="587" spans="5:17" ht="13.2">
      <c r="E587" s="97"/>
      <c r="F587" s="97"/>
      <c r="Q587" s="98"/>
    </row>
    <row r="588" spans="5:17" ht="13.2">
      <c r="E588" s="97"/>
      <c r="F588" s="97"/>
      <c r="Q588" s="98"/>
    </row>
    <row r="589" spans="5:17" ht="13.2">
      <c r="E589" s="97"/>
      <c r="F589" s="97"/>
      <c r="Q589" s="98"/>
    </row>
    <row r="590" spans="5:17" ht="13.2">
      <c r="E590" s="97"/>
      <c r="F590" s="97"/>
      <c r="Q590" s="98"/>
    </row>
    <row r="591" spans="5:17" ht="13.2">
      <c r="E591" s="97"/>
      <c r="F591" s="97"/>
      <c r="Q591" s="98"/>
    </row>
    <row r="592" spans="5:17" ht="13.2">
      <c r="E592" s="97"/>
      <c r="F592" s="97"/>
      <c r="Q592" s="98"/>
    </row>
    <row r="593" spans="5:17" ht="13.2">
      <c r="E593" s="97"/>
      <c r="F593" s="97"/>
      <c r="Q593" s="98"/>
    </row>
    <row r="594" spans="5:17" ht="13.2">
      <c r="E594" s="97"/>
      <c r="F594" s="97"/>
      <c r="Q594" s="98"/>
    </row>
    <row r="595" spans="5:17" ht="13.2">
      <c r="E595" s="97"/>
      <c r="F595" s="97"/>
      <c r="Q595" s="98"/>
    </row>
    <row r="596" spans="5:17" ht="13.2">
      <c r="E596" s="97"/>
      <c r="F596" s="97"/>
      <c r="Q596" s="98"/>
    </row>
    <row r="597" spans="5:17" ht="13.2">
      <c r="E597" s="97"/>
      <c r="F597" s="97"/>
      <c r="Q597" s="98"/>
    </row>
    <row r="598" spans="5:17" ht="13.2">
      <c r="E598" s="97"/>
      <c r="F598" s="97"/>
      <c r="Q598" s="98"/>
    </row>
    <row r="599" spans="5:17" ht="13.2">
      <c r="E599" s="97"/>
      <c r="F599" s="97"/>
      <c r="Q599" s="98"/>
    </row>
    <row r="600" spans="5:17" ht="13.2">
      <c r="E600" s="97"/>
      <c r="F600" s="97"/>
      <c r="Q600" s="98"/>
    </row>
    <row r="601" spans="5:17" ht="13.2">
      <c r="E601" s="97"/>
      <c r="F601" s="97"/>
      <c r="Q601" s="98"/>
    </row>
    <row r="602" spans="5:17" ht="13.2">
      <c r="E602" s="97"/>
      <c r="F602" s="97"/>
      <c r="Q602" s="98"/>
    </row>
    <row r="603" spans="5:17" ht="13.2">
      <c r="E603" s="97"/>
      <c r="F603" s="97"/>
      <c r="Q603" s="98"/>
    </row>
    <row r="604" spans="5:17" ht="13.2">
      <c r="E604" s="97"/>
      <c r="F604" s="97"/>
      <c r="Q604" s="98"/>
    </row>
    <row r="605" spans="5:17" ht="13.2">
      <c r="E605" s="97"/>
      <c r="F605" s="97"/>
      <c r="Q605" s="98"/>
    </row>
    <row r="606" spans="5:17" ht="13.2">
      <c r="E606" s="97"/>
      <c r="F606" s="97"/>
      <c r="Q606" s="98"/>
    </row>
    <row r="607" spans="5:17" ht="13.2">
      <c r="E607" s="97"/>
      <c r="F607" s="97"/>
      <c r="Q607" s="98"/>
    </row>
    <row r="608" spans="5:17" ht="13.2">
      <c r="E608" s="97"/>
      <c r="F608" s="97"/>
      <c r="Q608" s="98"/>
    </row>
    <row r="609" spans="5:17" ht="13.2">
      <c r="E609" s="97"/>
      <c r="F609" s="97"/>
      <c r="Q609" s="98"/>
    </row>
    <row r="610" spans="5:17" ht="13.2">
      <c r="E610" s="97"/>
      <c r="F610" s="97"/>
      <c r="Q610" s="98"/>
    </row>
    <row r="611" spans="5:17" ht="13.2">
      <c r="E611" s="97"/>
      <c r="F611" s="97"/>
      <c r="Q611" s="98"/>
    </row>
    <row r="612" spans="5:17" ht="13.2">
      <c r="E612" s="97"/>
      <c r="F612" s="97"/>
      <c r="Q612" s="98"/>
    </row>
    <row r="613" spans="5:17" ht="13.2">
      <c r="E613" s="97"/>
      <c r="F613" s="97"/>
      <c r="Q613" s="98"/>
    </row>
    <row r="614" spans="5:17" ht="13.2">
      <c r="E614" s="97"/>
      <c r="F614" s="97"/>
      <c r="Q614" s="98"/>
    </row>
    <row r="615" spans="5:17" ht="13.2">
      <c r="E615" s="97"/>
      <c r="F615" s="97"/>
      <c r="Q615" s="98"/>
    </row>
    <row r="616" spans="5:17" ht="13.2">
      <c r="E616" s="97"/>
      <c r="F616" s="97"/>
      <c r="Q616" s="98"/>
    </row>
    <row r="617" spans="5:17" ht="13.2">
      <c r="E617" s="97"/>
      <c r="F617" s="97"/>
      <c r="Q617" s="98"/>
    </row>
    <row r="618" spans="5:17" ht="13.2">
      <c r="E618" s="97"/>
      <c r="F618" s="97"/>
      <c r="Q618" s="98"/>
    </row>
    <row r="619" spans="5:17" ht="13.2">
      <c r="E619" s="97"/>
      <c r="F619" s="97"/>
      <c r="Q619" s="98"/>
    </row>
    <row r="620" spans="5:17" ht="13.2">
      <c r="E620" s="97"/>
      <c r="F620" s="97"/>
      <c r="Q620" s="98"/>
    </row>
    <row r="621" spans="5:17" ht="13.2">
      <c r="E621" s="97"/>
      <c r="F621" s="97"/>
      <c r="Q621" s="98"/>
    </row>
    <row r="622" spans="5:17" ht="13.2">
      <c r="E622" s="97"/>
      <c r="F622" s="97"/>
      <c r="Q622" s="98"/>
    </row>
    <row r="623" spans="5:17" ht="13.2">
      <c r="E623" s="97"/>
      <c r="F623" s="97"/>
      <c r="Q623" s="98"/>
    </row>
    <row r="624" spans="5:17" ht="13.2">
      <c r="E624" s="97"/>
      <c r="F624" s="97"/>
      <c r="Q624" s="98"/>
    </row>
    <row r="625" spans="5:17" ht="13.2">
      <c r="E625" s="97"/>
      <c r="F625" s="97"/>
      <c r="Q625" s="98"/>
    </row>
    <row r="626" spans="5:17" ht="13.2">
      <c r="E626" s="97"/>
      <c r="F626" s="97"/>
      <c r="Q626" s="98"/>
    </row>
    <row r="627" spans="5:17" ht="13.2">
      <c r="E627" s="97"/>
      <c r="F627" s="97"/>
      <c r="Q627" s="98"/>
    </row>
    <row r="628" spans="5:17" ht="13.2">
      <c r="E628" s="97"/>
      <c r="F628" s="97"/>
      <c r="Q628" s="98"/>
    </row>
    <row r="629" spans="5:17" ht="13.2">
      <c r="E629" s="97"/>
      <c r="F629" s="97"/>
      <c r="Q629" s="98"/>
    </row>
    <row r="630" spans="5:17" ht="13.2">
      <c r="E630" s="97"/>
      <c r="F630" s="97"/>
      <c r="Q630" s="98"/>
    </row>
    <row r="631" spans="5:17" ht="13.2">
      <c r="E631" s="97"/>
      <c r="F631" s="97"/>
      <c r="Q631" s="98"/>
    </row>
    <row r="632" spans="5:17" ht="13.2">
      <c r="E632" s="97"/>
      <c r="F632" s="97"/>
      <c r="Q632" s="98"/>
    </row>
    <row r="633" spans="5:17" ht="13.2">
      <c r="E633" s="97"/>
      <c r="F633" s="97"/>
      <c r="Q633" s="98"/>
    </row>
    <row r="634" spans="5:17" ht="13.2">
      <c r="E634" s="97"/>
      <c r="F634" s="97"/>
      <c r="Q634" s="98"/>
    </row>
    <row r="635" spans="5:17" ht="13.2">
      <c r="E635" s="97"/>
      <c r="F635" s="97"/>
      <c r="Q635" s="98"/>
    </row>
    <row r="636" spans="5:17" ht="13.2">
      <c r="E636" s="97"/>
      <c r="F636" s="97"/>
      <c r="Q636" s="98"/>
    </row>
    <row r="637" spans="5:17" ht="13.2">
      <c r="E637" s="97"/>
      <c r="F637" s="97"/>
      <c r="Q637" s="98"/>
    </row>
    <row r="638" spans="5:17" ht="13.2">
      <c r="E638" s="97"/>
      <c r="F638" s="97"/>
      <c r="Q638" s="98"/>
    </row>
    <row r="639" spans="5:17" ht="13.2">
      <c r="E639" s="97"/>
      <c r="F639" s="97"/>
      <c r="Q639" s="98"/>
    </row>
    <row r="640" spans="5:17" ht="13.2">
      <c r="E640" s="97"/>
      <c r="F640" s="97"/>
      <c r="Q640" s="98"/>
    </row>
    <row r="641" spans="5:17" ht="13.2">
      <c r="E641" s="97"/>
      <c r="F641" s="97"/>
      <c r="Q641" s="98"/>
    </row>
    <row r="642" spans="5:17" ht="13.2">
      <c r="E642" s="97"/>
      <c r="F642" s="97"/>
      <c r="Q642" s="98"/>
    </row>
    <row r="643" spans="5:17" ht="13.2">
      <c r="E643" s="97"/>
      <c r="F643" s="97"/>
      <c r="Q643" s="98"/>
    </row>
    <row r="644" spans="5:17" ht="13.2">
      <c r="E644" s="97"/>
      <c r="F644" s="97"/>
      <c r="Q644" s="98"/>
    </row>
    <row r="645" spans="5:17" ht="13.2">
      <c r="E645" s="97"/>
      <c r="F645" s="97"/>
      <c r="Q645" s="98"/>
    </row>
    <row r="646" spans="5:17" ht="13.2">
      <c r="E646" s="97"/>
      <c r="F646" s="97"/>
      <c r="Q646" s="98"/>
    </row>
    <row r="647" spans="5:17" ht="13.2">
      <c r="E647" s="97"/>
      <c r="F647" s="97"/>
      <c r="Q647" s="98"/>
    </row>
    <row r="648" spans="5:17" ht="13.2">
      <c r="E648" s="97"/>
      <c r="F648" s="97"/>
      <c r="Q648" s="98"/>
    </row>
    <row r="649" spans="5:17" ht="13.2">
      <c r="E649" s="97"/>
      <c r="F649" s="97"/>
      <c r="Q649" s="98"/>
    </row>
    <row r="650" spans="5:17" ht="13.2">
      <c r="E650" s="97"/>
      <c r="F650" s="97"/>
      <c r="Q650" s="98"/>
    </row>
    <row r="651" spans="5:17" ht="13.2">
      <c r="E651" s="97"/>
      <c r="F651" s="97"/>
      <c r="Q651" s="98"/>
    </row>
    <row r="652" spans="5:17" ht="13.2">
      <c r="E652" s="97"/>
      <c r="F652" s="97"/>
      <c r="Q652" s="98"/>
    </row>
    <row r="653" spans="5:17" ht="13.2">
      <c r="E653" s="97"/>
      <c r="F653" s="97"/>
      <c r="Q653" s="98"/>
    </row>
    <row r="654" spans="5:17" ht="13.2">
      <c r="E654" s="97"/>
      <c r="F654" s="97"/>
      <c r="Q654" s="98"/>
    </row>
    <row r="655" spans="5:17" ht="13.2">
      <c r="E655" s="97"/>
      <c r="F655" s="97"/>
      <c r="Q655" s="98"/>
    </row>
    <row r="656" spans="5:17" ht="13.2">
      <c r="E656" s="97"/>
      <c r="F656" s="97"/>
      <c r="Q656" s="98"/>
    </row>
    <row r="657" spans="5:17" ht="13.2">
      <c r="E657" s="97"/>
      <c r="F657" s="97"/>
      <c r="Q657" s="98"/>
    </row>
    <row r="658" spans="5:17" ht="13.2">
      <c r="E658" s="97"/>
      <c r="F658" s="97"/>
      <c r="Q658" s="98"/>
    </row>
    <row r="659" spans="5:17" ht="13.2">
      <c r="E659" s="97"/>
      <c r="F659" s="97"/>
      <c r="Q659" s="98"/>
    </row>
    <row r="660" spans="5:17" ht="13.2">
      <c r="E660" s="97"/>
      <c r="F660" s="97"/>
      <c r="Q660" s="98"/>
    </row>
    <row r="661" spans="5:17" ht="13.2">
      <c r="E661" s="97"/>
      <c r="F661" s="97"/>
      <c r="Q661" s="98"/>
    </row>
    <row r="662" spans="5:17" ht="13.2">
      <c r="E662" s="97"/>
      <c r="F662" s="97"/>
      <c r="Q662" s="98"/>
    </row>
    <row r="663" spans="5:17" ht="13.2">
      <c r="E663" s="97"/>
      <c r="F663" s="97"/>
      <c r="Q663" s="98"/>
    </row>
    <row r="664" spans="5:17" ht="13.2">
      <c r="E664" s="97"/>
      <c r="F664" s="97"/>
      <c r="Q664" s="98"/>
    </row>
    <row r="665" spans="5:17" ht="13.2">
      <c r="E665" s="97"/>
      <c r="F665" s="97"/>
      <c r="Q665" s="98"/>
    </row>
    <row r="666" spans="5:17" ht="13.2">
      <c r="E666" s="97"/>
      <c r="F666" s="97"/>
      <c r="Q666" s="98"/>
    </row>
    <row r="667" spans="5:17" ht="13.2">
      <c r="E667" s="97"/>
      <c r="F667" s="97"/>
      <c r="Q667" s="98"/>
    </row>
    <row r="668" spans="5:17" ht="13.2">
      <c r="E668" s="97"/>
      <c r="F668" s="97"/>
      <c r="Q668" s="98"/>
    </row>
    <row r="669" spans="5:17" ht="13.2">
      <c r="E669" s="97"/>
      <c r="F669" s="97"/>
      <c r="Q669" s="98"/>
    </row>
    <row r="670" spans="5:17" ht="13.2">
      <c r="E670" s="97"/>
      <c r="F670" s="97"/>
      <c r="Q670" s="98"/>
    </row>
    <row r="671" spans="5:17" ht="13.2">
      <c r="E671" s="97"/>
      <c r="F671" s="97"/>
      <c r="Q671" s="98"/>
    </row>
    <row r="672" spans="5:17" ht="13.2">
      <c r="E672" s="97"/>
      <c r="F672" s="97"/>
      <c r="Q672" s="98"/>
    </row>
    <row r="673" spans="5:17" ht="13.2">
      <c r="E673" s="97"/>
      <c r="F673" s="97"/>
      <c r="Q673" s="98"/>
    </row>
    <row r="674" spans="5:17" ht="13.2">
      <c r="E674" s="97"/>
      <c r="F674" s="97"/>
      <c r="Q674" s="98"/>
    </row>
    <row r="675" spans="5:17" ht="13.2">
      <c r="E675" s="97"/>
      <c r="F675" s="97"/>
      <c r="Q675" s="98"/>
    </row>
    <row r="676" spans="5:17" ht="13.2">
      <c r="E676" s="97"/>
      <c r="F676" s="97"/>
      <c r="Q676" s="98"/>
    </row>
    <row r="677" spans="5:17" ht="13.2">
      <c r="E677" s="97"/>
      <c r="F677" s="97"/>
      <c r="Q677" s="98"/>
    </row>
    <row r="678" spans="5:17" ht="13.2">
      <c r="E678" s="97"/>
      <c r="F678" s="97"/>
      <c r="Q678" s="98"/>
    </row>
    <row r="679" spans="5:17" ht="13.2">
      <c r="E679" s="97"/>
      <c r="F679" s="97"/>
      <c r="Q679" s="98"/>
    </row>
    <row r="680" spans="5:17" ht="13.2">
      <c r="E680" s="97"/>
      <c r="F680" s="97"/>
      <c r="Q680" s="98"/>
    </row>
    <row r="681" spans="5:17" ht="13.2">
      <c r="E681" s="97"/>
      <c r="F681" s="97"/>
      <c r="Q681" s="98"/>
    </row>
    <row r="682" spans="5:17" ht="13.2">
      <c r="E682" s="97"/>
      <c r="F682" s="97"/>
      <c r="Q682" s="98"/>
    </row>
    <row r="683" spans="5:17" ht="13.2">
      <c r="E683" s="97"/>
      <c r="F683" s="97"/>
      <c r="Q683" s="98"/>
    </row>
    <row r="684" spans="5:17" ht="13.2">
      <c r="E684" s="97"/>
      <c r="F684" s="97"/>
      <c r="Q684" s="98"/>
    </row>
    <row r="685" spans="5:17" ht="13.2">
      <c r="E685" s="97"/>
      <c r="F685" s="97"/>
      <c r="Q685" s="98"/>
    </row>
  </sheetData>
  <mergeCells count="29">
    <mergeCell ref="H88:Q88"/>
    <mergeCell ref="A45:F45"/>
    <mergeCell ref="H45:J45"/>
    <mergeCell ref="H46:Q46"/>
    <mergeCell ref="H49:Q49"/>
    <mergeCell ref="A63:C63"/>
    <mergeCell ref="I63:P63"/>
    <mergeCell ref="A64:F64"/>
    <mergeCell ref="H65:Q65"/>
    <mergeCell ref="H68:Q68"/>
    <mergeCell ref="A86:C86"/>
    <mergeCell ref="I86:P86"/>
    <mergeCell ref="A87:F87"/>
    <mergeCell ref="H87:J87"/>
    <mergeCell ref="H20:Q20"/>
    <mergeCell ref="H23:Q23"/>
    <mergeCell ref="A44:C44"/>
    <mergeCell ref="I44:P44"/>
    <mergeCell ref="H64:J64"/>
    <mergeCell ref="H6:Q6"/>
    <mergeCell ref="I18:P18"/>
    <mergeCell ref="A18:C18"/>
    <mergeCell ref="A19:F19"/>
    <mergeCell ref="H19:J19"/>
    <mergeCell ref="A1:F1"/>
    <mergeCell ref="D2:F2"/>
    <mergeCell ref="D3:F3"/>
    <mergeCell ref="D4:F4"/>
    <mergeCell ref="A6:F6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1000"/>
  <sheetViews>
    <sheetView workbookViewId="0"/>
  </sheetViews>
  <sheetFormatPr defaultColWidth="12.6640625" defaultRowHeight="15.75" customHeight="1"/>
  <cols>
    <col min="1" max="1" width="17.109375" customWidth="1"/>
    <col min="2" max="2" width="46.109375" customWidth="1"/>
    <col min="3" max="3" width="12.33203125" customWidth="1"/>
    <col min="4" max="4" width="10.88671875" customWidth="1"/>
    <col min="5" max="5" width="7" customWidth="1"/>
    <col min="6" max="6" width="10.44140625" customWidth="1"/>
    <col min="7" max="7" width="11.109375" customWidth="1"/>
    <col min="8" max="8" width="10.88671875" customWidth="1"/>
    <col min="9" max="9" width="15.88671875" customWidth="1"/>
    <col min="10" max="11" width="10.88671875" customWidth="1"/>
  </cols>
  <sheetData>
    <row r="1" spans="1:19" ht="37.5" customHeight="1">
      <c r="A1" s="79" t="s">
        <v>7</v>
      </c>
      <c r="B1" s="79" t="s">
        <v>1432</v>
      </c>
      <c r="C1" s="80" t="s">
        <v>1434</v>
      </c>
      <c r="D1" s="81" t="s">
        <v>1435</v>
      </c>
      <c r="E1" s="82" t="s">
        <v>1436</v>
      </c>
      <c r="F1" s="83" t="s">
        <v>1437</v>
      </c>
      <c r="G1" s="84" t="s">
        <v>1438</v>
      </c>
      <c r="H1" s="85" t="s">
        <v>1439</v>
      </c>
      <c r="I1" s="86" t="s">
        <v>45</v>
      </c>
      <c r="J1" s="84" t="s">
        <v>1440</v>
      </c>
      <c r="K1" s="85" t="s">
        <v>1441</v>
      </c>
      <c r="L1" s="87" t="s">
        <v>1442</v>
      </c>
      <c r="M1" s="88"/>
      <c r="N1" s="88"/>
      <c r="O1" s="88"/>
      <c r="P1" s="88"/>
      <c r="Q1" s="88"/>
      <c r="R1" s="88"/>
      <c r="S1" s="88"/>
    </row>
    <row r="2" spans="1:19" ht="17.399999999999999">
      <c r="A2" s="89">
        <v>800051211</v>
      </c>
      <c r="B2" s="90" t="s">
        <v>52</v>
      </c>
      <c r="C2" s="91" t="s">
        <v>1443</v>
      </c>
      <c r="D2" s="92">
        <v>4</v>
      </c>
      <c r="E2" s="93">
        <v>0.18</v>
      </c>
      <c r="F2" s="93">
        <v>0.18</v>
      </c>
      <c r="G2" s="92">
        <v>5</v>
      </c>
      <c r="H2" s="92">
        <v>5</v>
      </c>
      <c r="I2" s="92">
        <v>5</v>
      </c>
      <c r="J2" s="92">
        <v>6</v>
      </c>
      <c r="K2" s="92">
        <v>6</v>
      </c>
      <c r="L2" s="94">
        <f t="shared" ref="L2:L65" si="0">VLOOKUP(A2,Testing,1,FALSE)</f>
        <v>800051211</v>
      </c>
    </row>
    <row r="3" spans="1:19" ht="17.399999999999999">
      <c r="A3" s="95" t="s">
        <v>293</v>
      </c>
      <c r="B3" s="90" t="s">
        <v>382</v>
      </c>
      <c r="C3" s="91" t="s">
        <v>1444</v>
      </c>
      <c r="D3" s="92">
        <v>477</v>
      </c>
      <c r="E3" s="93">
        <v>0.28000000000000003</v>
      </c>
      <c r="F3" s="93">
        <v>0.18</v>
      </c>
      <c r="G3" s="92">
        <v>611</v>
      </c>
      <c r="H3" s="92">
        <v>563</v>
      </c>
      <c r="I3" s="92">
        <v>582</v>
      </c>
      <c r="J3" s="92">
        <v>745</v>
      </c>
      <c r="K3" s="92">
        <v>687</v>
      </c>
      <c r="L3" s="94" t="str">
        <f t="shared" si="0"/>
        <v>BACBK00115</v>
      </c>
    </row>
    <row r="4" spans="1:19" ht="17.399999999999999">
      <c r="A4" s="95" t="s">
        <v>415</v>
      </c>
      <c r="B4" s="90" t="s">
        <v>417</v>
      </c>
      <c r="C4" s="91" t="s">
        <v>1445</v>
      </c>
      <c r="D4" s="92">
        <v>121</v>
      </c>
      <c r="E4" s="93">
        <v>0.18</v>
      </c>
      <c r="F4" s="93">
        <v>0.18</v>
      </c>
      <c r="G4" s="92">
        <v>143</v>
      </c>
      <c r="H4" s="92">
        <v>143</v>
      </c>
      <c r="I4" s="92">
        <v>148</v>
      </c>
      <c r="J4" s="92">
        <v>175</v>
      </c>
      <c r="K4" s="92">
        <v>175</v>
      </c>
      <c r="L4" s="94" t="str">
        <f t="shared" si="0"/>
        <v>BACBK00123</v>
      </c>
    </row>
    <row r="5" spans="1:19" ht="17.399999999999999">
      <c r="A5" s="95" t="s">
        <v>368</v>
      </c>
      <c r="B5" s="90" t="s">
        <v>430</v>
      </c>
      <c r="C5" s="91" t="s">
        <v>1446</v>
      </c>
      <c r="D5" s="92">
        <v>134</v>
      </c>
      <c r="E5" s="93">
        <v>0.28000000000000003</v>
      </c>
      <c r="F5" s="93">
        <v>0.18</v>
      </c>
      <c r="G5" s="92">
        <v>172</v>
      </c>
      <c r="H5" s="92">
        <v>159</v>
      </c>
      <c r="I5" s="92">
        <v>164</v>
      </c>
      <c r="J5" s="92">
        <v>210</v>
      </c>
      <c r="K5" s="92">
        <v>194</v>
      </c>
      <c r="L5" s="94" t="str">
        <f t="shared" si="0"/>
        <v>BACGR00001</v>
      </c>
    </row>
    <row r="6" spans="1:19" ht="17.399999999999999">
      <c r="A6" s="95" t="s">
        <v>367</v>
      </c>
      <c r="B6" s="90" t="s">
        <v>439</v>
      </c>
      <c r="C6" s="91" t="s">
        <v>1446</v>
      </c>
      <c r="D6" s="92">
        <v>134</v>
      </c>
      <c r="E6" s="93">
        <v>0.28000000000000003</v>
      </c>
      <c r="F6" s="93">
        <v>0.18</v>
      </c>
      <c r="G6" s="92">
        <v>172</v>
      </c>
      <c r="H6" s="92">
        <v>159</v>
      </c>
      <c r="I6" s="92">
        <v>164</v>
      </c>
      <c r="J6" s="92">
        <v>210</v>
      </c>
      <c r="K6" s="92">
        <v>194</v>
      </c>
      <c r="L6" s="94" t="str">
        <f t="shared" si="0"/>
        <v>BACGR00002</v>
      </c>
    </row>
    <row r="7" spans="1:19" ht="17.399999999999999">
      <c r="A7" s="95" t="s">
        <v>471</v>
      </c>
      <c r="B7" s="90" t="s">
        <v>472</v>
      </c>
      <c r="C7" s="91" t="s">
        <v>1447</v>
      </c>
      <c r="D7" s="92">
        <v>25</v>
      </c>
      <c r="E7" s="93">
        <v>0.12</v>
      </c>
      <c r="F7" s="93">
        <v>0.05</v>
      </c>
      <c r="G7" s="92">
        <v>28</v>
      </c>
      <c r="H7" s="92">
        <v>27</v>
      </c>
      <c r="I7" s="92">
        <v>31</v>
      </c>
      <c r="J7" s="92">
        <v>35</v>
      </c>
      <c r="K7" s="92">
        <v>33</v>
      </c>
      <c r="L7" s="94" t="str">
        <f t="shared" si="0"/>
        <v>BACMC00017</v>
      </c>
    </row>
    <row r="8" spans="1:19" ht="17.399999999999999">
      <c r="A8" s="95" t="s">
        <v>95</v>
      </c>
      <c r="B8" s="90" t="s">
        <v>451</v>
      </c>
      <c r="C8" s="91" t="s">
        <v>1448</v>
      </c>
      <c r="D8" s="92">
        <v>29</v>
      </c>
      <c r="E8" s="93">
        <v>0.18</v>
      </c>
      <c r="F8" s="93">
        <v>0.18</v>
      </c>
      <c r="G8" s="92">
        <v>35</v>
      </c>
      <c r="H8" s="92">
        <v>35</v>
      </c>
      <c r="I8" s="92">
        <v>36</v>
      </c>
      <c r="J8" s="92">
        <v>43</v>
      </c>
      <c r="K8" s="92">
        <v>43</v>
      </c>
      <c r="L8" s="94" t="str">
        <f t="shared" si="0"/>
        <v>BAVSF00004</v>
      </c>
    </row>
    <row r="9" spans="1:19" ht="17.399999999999999">
      <c r="A9" s="95" t="s">
        <v>456</v>
      </c>
      <c r="B9" s="90" t="s">
        <v>1449</v>
      </c>
      <c r="C9" s="91" t="s">
        <v>1448</v>
      </c>
      <c r="D9" s="92">
        <v>29</v>
      </c>
      <c r="E9" s="93">
        <v>0.18</v>
      </c>
      <c r="F9" s="93">
        <v>0.18</v>
      </c>
      <c r="G9" s="92">
        <v>35</v>
      </c>
      <c r="H9" s="92">
        <v>35</v>
      </c>
      <c r="I9" s="92">
        <v>36</v>
      </c>
      <c r="J9" s="92">
        <v>43</v>
      </c>
      <c r="K9" s="92">
        <v>43</v>
      </c>
      <c r="L9" s="94" t="str">
        <f t="shared" si="0"/>
        <v>BAVSF00005</v>
      </c>
    </row>
    <row r="10" spans="1:19" ht="17.399999999999999">
      <c r="A10" s="95" t="s">
        <v>478</v>
      </c>
      <c r="B10" s="90" t="s">
        <v>479</v>
      </c>
      <c r="C10" s="91" t="s">
        <v>1450</v>
      </c>
      <c r="D10" s="92">
        <v>77</v>
      </c>
      <c r="E10" s="93">
        <v>0.18</v>
      </c>
      <c r="F10" s="93">
        <v>0.18</v>
      </c>
      <c r="G10" s="92">
        <v>91</v>
      </c>
      <c r="H10" s="92">
        <v>91</v>
      </c>
      <c r="I10" s="92">
        <v>94</v>
      </c>
      <c r="J10" s="92">
        <v>111</v>
      </c>
      <c r="K10" s="92">
        <v>111</v>
      </c>
      <c r="L10" s="94" t="str">
        <f t="shared" si="0"/>
        <v>BAXZP00013</v>
      </c>
    </row>
    <row r="11" spans="1:19" ht="17.399999999999999">
      <c r="A11" s="95" t="s">
        <v>44</v>
      </c>
      <c r="B11" s="90" t="s">
        <v>1410</v>
      </c>
      <c r="C11" s="91" t="s">
        <v>1444</v>
      </c>
      <c r="D11" s="92">
        <v>46</v>
      </c>
      <c r="E11" s="93">
        <v>0.28000000000000003</v>
      </c>
      <c r="F11" s="93">
        <v>0.18</v>
      </c>
      <c r="G11" s="92">
        <v>59</v>
      </c>
      <c r="H11" s="92">
        <v>55</v>
      </c>
      <c r="I11" s="92">
        <v>57</v>
      </c>
      <c r="J11" s="92">
        <v>73</v>
      </c>
      <c r="K11" s="92">
        <v>68</v>
      </c>
      <c r="L11" s="94" t="str">
        <f t="shared" si="0"/>
        <v>BBGNA00014</v>
      </c>
    </row>
    <row r="12" spans="1:19" ht="17.399999999999999">
      <c r="A12" s="95" t="s">
        <v>56</v>
      </c>
      <c r="B12" s="90" t="s">
        <v>1411</v>
      </c>
      <c r="C12" s="91" t="s">
        <v>1444</v>
      </c>
      <c r="D12" s="92">
        <v>44</v>
      </c>
      <c r="E12" s="93">
        <v>0.28000000000000003</v>
      </c>
      <c r="F12" s="93">
        <v>0.18</v>
      </c>
      <c r="G12" s="92">
        <v>57</v>
      </c>
      <c r="H12" s="92">
        <v>52</v>
      </c>
      <c r="I12" s="92">
        <v>54</v>
      </c>
      <c r="J12" s="92">
        <v>70</v>
      </c>
      <c r="K12" s="92">
        <v>64</v>
      </c>
      <c r="L12" s="94" t="str">
        <f t="shared" si="0"/>
        <v>BBGNA00018</v>
      </c>
    </row>
    <row r="13" spans="1:19" ht="17.399999999999999">
      <c r="A13" s="95" t="s">
        <v>61</v>
      </c>
      <c r="B13" s="90" t="s">
        <v>1412</v>
      </c>
      <c r="C13" s="91" t="s">
        <v>1444</v>
      </c>
      <c r="D13" s="92">
        <v>36</v>
      </c>
      <c r="E13" s="93">
        <v>0.28000000000000003</v>
      </c>
      <c r="F13" s="93">
        <v>0.18</v>
      </c>
      <c r="G13" s="92">
        <v>47</v>
      </c>
      <c r="H13" s="92">
        <v>43</v>
      </c>
      <c r="I13" s="92">
        <v>44</v>
      </c>
      <c r="J13" s="92">
        <v>57</v>
      </c>
      <c r="K13" s="92">
        <v>52</v>
      </c>
      <c r="L13" s="94" t="str">
        <f t="shared" si="0"/>
        <v>BBGNA00019</v>
      </c>
    </row>
    <row r="14" spans="1:19" ht="17.399999999999999">
      <c r="A14" s="95" t="s">
        <v>66</v>
      </c>
      <c r="B14" s="90" t="s">
        <v>1413</v>
      </c>
      <c r="C14" s="91" t="s">
        <v>1444</v>
      </c>
      <c r="D14" s="92">
        <v>22</v>
      </c>
      <c r="E14" s="93">
        <v>0.28000000000000003</v>
      </c>
      <c r="F14" s="93">
        <v>0.18</v>
      </c>
      <c r="G14" s="92">
        <v>29</v>
      </c>
      <c r="H14" s="92">
        <v>26</v>
      </c>
      <c r="I14" s="92">
        <v>27</v>
      </c>
      <c r="J14" s="92">
        <v>35</v>
      </c>
      <c r="K14" s="92">
        <v>32</v>
      </c>
      <c r="L14" s="94" t="str">
        <f t="shared" si="0"/>
        <v>BBGNA00020</v>
      </c>
    </row>
    <row r="15" spans="1:19" ht="17.399999999999999">
      <c r="A15" s="95" t="s">
        <v>73</v>
      </c>
      <c r="B15" s="90" t="s">
        <v>1414</v>
      </c>
      <c r="C15" s="91" t="s">
        <v>1444</v>
      </c>
      <c r="D15" s="92">
        <v>27</v>
      </c>
      <c r="E15" s="93">
        <v>0.28000000000000003</v>
      </c>
      <c r="F15" s="93">
        <v>0.18</v>
      </c>
      <c r="G15" s="92">
        <v>35</v>
      </c>
      <c r="H15" s="92">
        <v>32</v>
      </c>
      <c r="I15" s="92">
        <v>33</v>
      </c>
      <c r="J15" s="92">
        <v>43</v>
      </c>
      <c r="K15" s="92">
        <v>39</v>
      </c>
      <c r="L15" s="94" t="str">
        <f t="shared" si="0"/>
        <v>BBGNA00021</v>
      </c>
    </row>
    <row r="16" spans="1:19" ht="17.399999999999999">
      <c r="A16" s="95" t="s">
        <v>1453</v>
      </c>
      <c r="B16" s="90" t="s">
        <v>1455</v>
      </c>
      <c r="C16" s="91" t="s">
        <v>1456</v>
      </c>
      <c r="D16" s="92">
        <v>977</v>
      </c>
      <c r="E16" s="93">
        <v>0.28000000000000003</v>
      </c>
      <c r="F16" s="93">
        <v>0.18</v>
      </c>
      <c r="G16" s="92" t="s">
        <v>1458</v>
      </c>
      <c r="H16" s="92" t="s">
        <v>1459</v>
      </c>
      <c r="I16" s="92" t="s">
        <v>1460</v>
      </c>
      <c r="J16" s="92" t="s">
        <v>1461</v>
      </c>
      <c r="K16" s="92" t="s">
        <v>1462</v>
      </c>
      <c r="L16" s="94" t="str">
        <f t="shared" si="0"/>
        <v>BBRBK00070</v>
      </c>
    </row>
    <row r="17" spans="1:12" ht="17.399999999999999">
      <c r="A17" s="95" t="s">
        <v>321</v>
      </c>
      <c r="B17" s="90" t="s">
        <v>1464</v>
      </c>
      <c r="C17" s="91" t="s">
        <v>1444</v>
      </c>
      <c r="D17" s="92">
        <v>846</v>
      </c>
      <c r="E17" s="93">
        <v>0.28000000000000003</v>
      </c>
      <c r="F17" s="93">
        <v>0.18</v>
      </c>
      <c r="G17" s="92" t="s">
        <v>1465</v>
      </c>
      <c r="H17" s="92">
        <v>999</v>
      </c>
      <c r="I17" s="92" t="s">
        <v>1466</v>
      </c>
      <c r="J17" s="92" t="s">
        <v>1467</v>
      </c>
      <c r="K17" s="92" t="s">
        <v>1468</v>
      </c>
      <c r="L17" s="94" t="str">
        <f t="shared" si="0"/>
        <v>BBRBK00077</v>
      </c>
    </row>
    <row r="18" spans="1:12" ht="17.399999999999999">
      <c r="A18" s="95" t="s">
        <v>48</v>
      </c>
      <c r="B18" s="90" t="s">
        <v>602</v>
      </c>
      <c r="C18" s="91" t="s">
        <v>1444</v>
      </c>
      <c r="D18" s="92">
        <v>411</v>
      </c>
      <c r="E18" s="93">
        <v>0.28000000000000003</v>
      </c>
      <c r="F18" s="93">
        <v>0.18</v>
      </c>
      <c r="G18" s="92">
        <v>527</v>
      </c>
      <c r="H18" s="92">
        <v>485</v>
      </c>
      <c r="I18" s="92">
        <v>502</v>
      </c>
      <c r="J18" s="92">
        <v>643</v>
      </c>
      <c r="K18" s="92">
        <v>593</v>
      </c>
      <c r="L18" s="94" t="str">
        <f t="shared" si="0"/>
        <v>BBRBK00079</v>
      </c>
    </row>
    <row r="19" spans="1:12" ht="17.399999999999999">
      <c r="A19" s="95" t="s">
        <v>93</v>
      </c>
      <c r="B19" s="90" t="s">
        <v>654</v>
      </c>
      <c r="C19" s="91" t="s">
        <v>1444</v>
      </c>
      <c r="D19" s="92">
        <v>862</v>
      </c>
      <c r="E19" s="93">
        <v>0.28000000000000003</v>
      </c>
      <c r="F19" s="93">
        <v>0.18</v>
      </c>
      <c r="G19" s="92" t="s">
        <v>1470</v>
      </c>
      <c r="H19" s="92" t="s">
        <v>1471</v>
      </c>
      <c r="I19" s="92" t="s">
        <v>1472</v>
      </c>
      <c r="J19" s="92" t="s">
        <v>1473</v>
      </c>
      <c r="K19" s="92" t="s">
        <v>1474</v>
      </c>
      <c r="L19" s="94" t="str">
        <f t="shared" si="0"/>
        <v>BBRBK00082</v>
      </c>
    </row>
    <row r="20" spans="1:12" ht="17.399999999999999">
      <c r="A20" s="95" t="s">
        <v>1475</v>
      </c>
      <c r="B20" s="90" t="s">
        <v>1476</v>
      </c>
      <c r="C20" s="91" t="s">
        <v>1477</v>
      </c>
      <c r="D20" s="92" t="s">
        <v>1478</v>
      </c>
      <c r="E20" s="93">
        <v>0.18</v>
      </c>
      <c r="F20" s="93">
        <v>0.18</v>
      </c>
      <c r="G20" s="92" t="s">
        <v>1479</v>
      </c>
      <c r="H20" s="92" t="s">
        <v>1479</v>
      </c>
      <c r="I20" s="92" t="s">
        <v>1479</v>
      </c>
      <c r="J20" s="92" t="s">
        <v>1480</v>
      </c>
      <c r="K20" s="92" t="s">
        <v>1480</v>
      </c>
      <c r="L20" s="94" t="str">
        <f t="shared" si="0"/>
        <v>BCRNA00027</v>
      </c>
    </row>
    <row r="21" spans="1:12" ht="17.399999999999999">
      <c r="A21" s="95" t="s">
        <v>1481</v>
      </c>
      <c r="B21" s="90" t="s">
        <v>1482</v>
      </c>
      <c r="C21" s="91" t="s">
        <v>1444</v>
      </c>
      <c r="D21" s="92">
        <v>296</v>
      </c>
      <c r="E21" s="93">
        <v>0.28000000000000003</v>
      </c>
      <c r="F21" s="93">
        <v>0.18</v>
      </c>
      <c r="G21" s="92">
        <v>379</v>
      </c>
      <c r="H21" s="92">
        <v>350</v>
      </c>
      <c r="I21" s="92">
        <v>362</v>
      </c>
      <c r="J21" s="92">
        <v>464</v>
      </c>
      <c r="K21" s="92">
        <v>428</v>
      </c>
      <c r="L21" s="94" t="str">
        <f t="shared" si="0"/>
        <v>BCSBK00003</v>
      </c>
    </row>
    <row r="22" spans="1:12" ht="17.399999999999999">
      <c r="A22" s="95" t="s">
        <v>1483</v>
      </c>
      <c r="B22" s="90" t="s">
        <v>1484</v>
      </c>
      <c r="C22" s="91" t="s">
        <v>1485</v>
      </c>
      <c r="D22" s="92">
        <v>107</v>
      </c>
      <c r="E22" s="93">
        <v>0.18</v>
      </c>
      <c r="F22" s="93">
        <v>0.18</v>
      </c>
      <c r="G22" s="92">
        <v>127</v>
      </c>
      <c r="H22" s="92">
        <v>127</v>
      </c>
      <c r="I22" s="92">
        <v>131</v>
      </c>
      <c r="J22" s="92">
        <v>155</v>
      </c>
      <c r="K22" s="92">
        <v>155</v>
      </c>
      <c r="L22" s="94" t="str">
        <f t="shared" si="0"/>
        <v>BELNA00016</v>
      </c>
    </row>
    <row r="23" spans="1:12" ht="17.399999999999999">
      <c r="A23" s="95" t="s">
        <v>1486</v>
      </c>
      <c r="B23" s="90" t="s">
        <v>1487</v>
      </c>
      <c r="C23" s="91" t="s">
        <v>1488</v>
      </c>
      <c r="D23" s="92">
        <v>145</v>
      </c>
      <c r="E23" s="93">
        <v>0.18</v>
      </c>
      <c r="F23" s="93">
        <v>0.18</v>
      </c>
      <c r="G23" s="92">
        <v>172</v>
      </c>
      <c r="H23" s="92">
        <v>172</v>
      </c>
      <c r="I23" s="92">
        <v>177</v>
      </c>
      <c r="J23" s="92">
        <v>209</v>
      </c>
      <c r="K23" s="92">
        <v>209</v>
      </c>
      <c r="L23" s="94" t="str">
        <f t="shared" si="0"/>
        <v>BELNA00077</v>
      </c>
    </row>
    <row r="24" spans="1:12" ht="17.399999999999999">
      <c r="A24" s="95" t="s">
        <v>694</v>
      </c>
      <c r="B24" s="90" t="s">
        <v>695</v>
      </c>
      <c r="C24" s="91" t="s">
        <v>1485</v>
      </c>
      <c r="D24" s="92">
        <v>151</v>
      </c>
      <c r="E24" s="93">
        <v>0.18</v>
      </c>
      <c r="F24" s="93">
        <v>0.18</v>
      </c>
      <c r="G24" s="92">
        <v>179</v>
      </c>
      <c r="H24" s="92">
        <v>179</v>
      </c>
      <c r="I24" s="92">
        <v>185</v>
      </c>
      <c r="J24" s="92">
        <v>219</v>
      </c>
      <c r="K24" s="92">
        <v>219</v>
      </c>
      <c r="L24" s="94" t="str">
        <f t="shared" si="0"/>
        <v>BELNA00238</v>
      </c>
    </row>
    <row r="25" spans="1:12" ht="17.399999999999999">
      <c r="A25" s="95" t="s">
        <v>256</v>
      </c>
      <c r="B25" s="90" t="s">
        <v>580</v>
      </c>
      <c r="C25" s="91" t="s">
        <v>1490</v>
      </c>
      <c r="D25" s="92">
        <v>513</v>
      </c>
      <c r="E25" s="93">
        <v>0.28000000000000003</v>
      </c>
      <c r="F25" s="93">
        <v>0.18</v>
      </c>
      <c r="G25" s="92">
        <v>657</v>
      </c>
      <c r="H25" s="92">
        <v>606</v>
      </c>
      <c r="I25" s="92">
        <v>626</v>
      </c>
      <c r="J25" s="92">
        <v>802</v>
      </c>
      <c r="K25" s="92">
        <v>739</v>
      </c>
      <c r="L25" s="94" t="str">
        <f t="shared" si="0"/>
        <v>BELNA00269</v>
      </c>
    </row>
    <row r="26" spans="1:12" ht="17.399999999999999">
      <c r="A26" s="95" t="s">
        <v>447</v>
      </c>
      <c r="B26" s="90" t="s">
        <v>1493</v>
      </c>
      <c r="C26" s="91" t="s">
        <v>1446</v>
      </c>
      <c r="D26" s="92" t="s">
        <v>1494</v>
      </c>
      <c r="E26" s="93">
        <v>0.28000000000000003</v>
      </c>
      <c r="F26" s="93">
        <v>0.18</v>
      </c>
      <c r="G26" s="92" t="s">
        <v>1495</v>
      </c>
      <c r="H26" s="92" t="s">
        <v>1496</v>
      </c>
      <c r="I26" s="92" t="s">
        <v>1497</v>
      </c>
      <c r="J26" s="92" t="s">
        <v>1498</v>
      </c>
      <c r="K26" s="92" t="s">
        <v>1499</v>
      </c>
      <c r="L26" s="94" t="str">
        <f t="shared" si="0"/>
        <v>BFKBK00018</v>
      </c>
    </row>
    <row r="27" spans="1:12" ht="17.399999999999999">
      <c r="A27" s="95" t="s">
        <v>579</v>
      </c>
      <c r="B27" s="90" t="s">
        <v>740</v>
      </c>
      <c r="C27" s="91" t="s">
        <v>1446</v>
      </c>
      <c r="D27" s="92" t="s">
        <v>1502</v>
      </c>
      <c r="E27" s="93">
        <v>0.28000000000000003</v>
      </c>
      <c r="F27" s="93">
        <v>0.18</v>
      </c>
      <c r="G27" s="92" t="s">
        <v>1503</v>
      </c>
      <c r="H27" s="92" t="s">
        <v>1504</v>
      </c>
      <c r="I27" s="92" t="s">
        <v>1505</v>
      </c>
      <c r="J27" s="92" t="s">
        <v>1506</v>
      </c>
      <c r="K27" s="92" t="s">
        <v>1507</v>
      </c>
      <c r="L27" s="94" t="str">
        <f t="shared" si="0"/>
        <v>BFKBK00025</v>
      </c>
    </row>
    <row r="28" spans="1:12" ht="17.399999999999999">
      <c r="A28" s="95" t="s">
        <v>1509</v>
      </c>
      <c r="B28" s="90" t="s">
        <v>1510</v>
      </c>
      <c r="C28" s="91" t="s">
        <v>1446</v>
      </c>
      <c r="D28" s="92">
        <v>17</v>
      </c>
      <c r="E28" s="93">
        <v>0.28000000000000003</v>
      </c>
      <c r="F28" s="93">
        <v>0.18</v>
      </c>
      <c r="G28" s="92">
        <v>22</v>
      </c>
      <c r="H28" s="92">
        <v>21</v>
      </c>
      <c r="I28" s="92">
        <v>21</v>
      </c>
      <c r="J28" s="92">
        <v>27</v>
      </c>
      <c r="K28" s="92">
        <v>25</v>
      </c>
      <c r="L28" s="94" t="str">
        <f t="shared" si="0"/>
        <v>BFMCP00001</v>
      </c>
    </row>
    <row r="29" spans="1:12" ht="17.399999999999999">
      <c r="A29" s="95" t="s">
        <v>1512</v>
      </c>
      <c r="B29" s="103" t="s">
        <v>1513</v>
      </c>
      <c r="C29" s="91" t="s">
        <v>1446</v>
      </c>
      <c r="D29" s="92">
        <v>2</v>
      </c>
      <c r="E29" s="93">
        <v>0.28000000000000003</v>
      </c>
      <c r="F29" s="93">
        <v>0.18</v>
      </c>
      <c r="G29" s="92">
        <v>3</v>
      </c>
      <c r="H29" s="92">
        <v>3</v>
      </c>
      <c r="I29" s="92">
        <v>3</v>
      </c>
      <c r="J29" s="92">
        <v>4</v>
      </c>
      <c r="K29" s="92">
        <v>4</v>
      </c>
      <c r="L29" s="94" t="str">
        <f t="shared" si="0"/>
        <v>BFMCP00002</v>
      </c>
    </row>
    <row r="30" spans="1:12" ht="17.399999999999999">
      <c r="A30" s="95" t="s">
        <v>1514</v>
      </c>
      <c r="B30" s="90" t="s">
        <v>1515</v>
      </c>
      <c r="C30" s="91" t="s">
        <v>1446</v>
      </c>
      <c r="D30" s="92">
        <v>25</v>
      </c>
      <c r="E30" s="93">
        <v>0.28000000000000003</v>
      </c>
      <c r="F30" s="93">
        <v>0.18</v>
      </c>
      <c r="G30" s="92">
        <v>32</v>
      </c>
      <c r="H30" s="92">
        <v>30</v>
      </c>
      <c r="I30" s="92">
        <v>31</v>
      </c>
      <c r="J30" s="92">
        <v>40</v>
      </c>
      <c r="K30" s="92">
        <v>37</v>
      </c>
      <c r="L30" s="94" t="str">
        <f t="shared" si="0"/>
        <v>BFMCP00003</v>
      </c>
    </row>
    <row r="31" spans="1:12" ht="17.399999999999999">
      <c r="A31" s="95" t="s">
        <v>1516</v>
      </c>
      <c r="B31" s="90" t="s">
        <v>1517</v>
      </c>
      <c r="C31" s="91" t="s">
        <v>1446</v>
      </c>
      <c r="D31" s="92">
        <v>217</v>
      </c>
      <c r="E31" s="93">
        <v>0.28000000000000003</v>
      </c>
      <c r="F31" s="93">
        <v>0.18</v>
      </c>
      <c r="G31" s="92">
        <v>278</v>
      </c>
      <c r="H31" s="92">
        <v>257</v>
      </c>
      <c r="I31" s="92">
        <v>265</v>
      </c>
      <c r="J31" s="92">
        <v>340</v>
      </c>
      <c r="K31" s="92">
        <v>313</v>
      </c>
      <c r="L31" s="94" t="str">
        <f t="shared" si="0"/>
        <v>BFMCP00010</v>
      </c>
    </row>
    <row r="32" spans="1:12" ht="17.399999999999999">
      <c r="A32" s="95" t="s">
        <v>1518</v>
      </c>
      <c r="B32" s="90" t="s">
        <v>1519</v>
      </c>
      <c r="C32" s="91" t="s">
        <v>1446</v>
      </c>
      <c r="D32" s="92">
        <v>22</v>
      </c>
      <c r="E32" s="93">
        <v>0.28000000000000003</v>
      </c>
      <c r="F32" s="93">
        <v>0.18</v>
      </c>
      <c r="G32" s="92">
        <v>29</v>
      </c>
      <c r="H32" s="92">
        <v>26</v>
      </c>
      <c r="I32" s="92">
        <v>27</v>
      </c>
      <c r="J32" s="92">
        <v>35</v>
      </c>
      <c r="K32" s="92">
        <v>32</v>
      </c>
      <c r="L32" s="94" t="str">
        <f t="shared" si="0"/>
        <v>BFMCP00011</v>
      </c>
    </row>
    <row r="33" spans="1:12" ht="17.399999999999999">
      <c r="A33" s="95" t="s">
        <v>1520</v>
      </c>
      <c r="B33" s="90" t="s">
        <v>1521</v>
      </c>
      <c r="C33" s="91" t="s">
        <v>1446</v>
      </c>
      <c r="D33" s="92">
        <v>12</v>
      </c>
      <c r="E33" s="93">
        <v>0.28000000000000003</v>
      </c>
      <c r="F33" s="93">
        <v>0.18</v>
      </c>
      <c r="G33" s="92">
        <v>16</v>
      </c>
      <c r="H33" s="92">
        <v>15</v>
      </c>
      <c r="I33" s="92">
        <v>15</v>
      </c>
      <c r="J33" s="92">
        <v>20</v>
      </c>
      <c r="K33" s="92">
        <v>18</v>
      </c>
      <c r="L33" s="94" t="str">
        <f t="shared" si="0"/>
        <v>BFMCP00013</v>
      </c>
    </row>
    <row r="34" spans="1:12" ht="17.399999999999999">
      <c r="A34" s="95" t="s">
        <v>1522</v>
      </c>
      <c r="B34" s="90" t="s">
        <v>1523</v>
      </c>
      <c r="C34" s="91" t="s">
        <v>1446</v>
      </c>
      <c r="D34" s="92">
        <v>376</v>
      </c>
      <c r="E34" s="93">
        <v>0.28000000000000003</v>
      </c>
      <c r="F34" s="93">
        <v>0.18</v>
      </c>
      <c r="G34" s="92">
        <v>482</v>
      </c>
      <c r="H34" s="92">
        <v>444</v>
      </c>
      <c r="I34" s="92">
        <v>459</v>
      </c>
      <c r="J34" s="92">
        <v>588</v>
      </c>
      <c r="K34" s="92">
        <v>542</v>
      </c>
      <c r="L34" s="94" t="str">
        <f t="shared" si="0"/>
        <v>BFMCP00014</v>
      </c>
    </row>
    <row r="35" spans="1:12" ht="17.399999999999999">
      <c r="A35" s="95" t="s">
        <v>1524</v>
      </c>
      <c r="B35" s="90" t="s">
        <v>1525</v>
      </c>
      <c r="C35" s="91" t="s">
        <v>1446</v>
      </c>
      <c r="D35" s="92">
        <v>102</v>
      </c>
      <c r="E35" s="93">
        <v>0.28000000000000003</v>
      </c>
      <c r="F35" s="93">
        <v>0.18</v>
      </c>
      <c r="G35" s="92">
        <v>131</v>
      </c>
      <c r="H35" s="92">
        <v>121</v>
      </c>
      <c r="I35" s="92">
        <v>125</v>
      </c>
      <c r="J35" s="92">
        <v>160</v>
      </c>
      <c r="K35" s="92">
        <v>148</v>
      </c>
      <c r="L35" s="94" t="str">
        <f t="shared" si="0"/>
        <v>BFMCP00015</v>
      </c>
    </row>
    <row r="36" spans="1:12" ht="17.399999999999999">
      <c r="A36" s="95" t="s">
        <v>1528</v>
      </c>
      <c r="B36" s="90" t="s">
        <v>1529</v>
      </c>
      <c r="C36" s="91" t="s">
        <v>1446</v>
      </c>
      <c r="D36" s="92">
        <v>60</v>
      </c>
      <c r="E36" s="93">
        <v>0.28000000000000003</v>
      </c>
      <c r="F36" s="93">
        <v>0.18</v>
      </c>
      <c r="G36" s="92">
        <v>77</v>
      </c>
      <c r="H36" s="92">
        <v>71</v>
      </c>
      <c r="I36" s="92">
        <v>74</v>
      </c>
      <c r="J36" s="92">
        <v>95</v>
      </c>
      <c r="K36" s="92">
        <v>88</v>
      </c>
      <c r="L36" s="94" t="str">
        <f t="shared" si="0"/>
        <v>BFMCP00016</v>
      </c>
    </row>
    <row r="37" spans="1:12" ht="17.399999999999999">
      <c r="A37" s="95" t="s">
        <v>1530</v>
      </c>
      <c r="B37" s="90" t="s">
        <v>1531</v>
      </c>
      <c r="C37" s="91" t="s">
        <v>1446</v>
      </c>
      <c r="D37" s="92">
        <v>28</v>
      </c>
      <c r="E37" s="93">
        <v>0.28000000000000003</v>
      </c>
      <c r="F37" s="93">
        <v>0.18</v>
      </c>
      <c r="G37" s="92">
        <v>36</v>
      </c>
      <c r="H37" s="92">
        <v>34</v>
      </c>
      <c r="I37" s="92">
        <v>35</v>
      </c>
      <c r="J37" s="92">
        <v>45</v>
      </c>
      <c r="K37" s="92">
        <v>42</v>
      </c>
      <c r="L37" s="94" t="str">
        <f t="shared" si="0"/>
        <v>BFMCP00017</v>
      </c>
    </row>
    <row r="38" spans="1:12" ht="17.399999999999999">
      <c r="A38" s="95" t="s">
        <v>1532</v>
      </c>
      <c r="B38" s="90" t="s">
        <v>1533</v>
      </c>
      <c r="C38" s="91" t="s">
        <v>1446</v>
      </c>
      <c r="D38" s="92">
        <v>41</v>
      </c>
      <c r="E38" s="93">
        <v>0.28000000000000003</v>
      </c>
      <c r="F38" s="93">
        <v>0.18</v>
      </c>
      <c r="G38" s="92">
        <v>53</v>
      </c>
      <c r="H38" s="92">
        <v>49</v>
      </c>
      <c r="I38" s="92">
        <v>51</v>
      </c>
      <c r="J38" s="92">
        <v>66</v>
      </c>
      <c r="K38" s="92">
        <v>61</v>
      </c>
      <c r="L38" s="94" t="str">
        <f t="shared" si="0"/>
        <v>BFMCP00018</v>
      </c>
    </row>
    <row r="39" spans="1:12" ht="17.399999999999999">
      <c r="A39" s="95" t="s">
        <v>1535</v>
      </c>
      <c r="B39" s="90" t="s">
        <v>1536</v>
      </c>
      <c r="C39" s="91" t="s">
        <v>1446</v>
      </c>
      <c r="D39" s="92">
        <v>446</v>
      </c>
      <c r="E39" s="93">
        <v>0.28000000000000003</v>
      </c>
      <c r="F39" s="93">
        <v>0.18</v>
      </c>
      <c r="G39" s="92">
        <v>571</v>
      </c>
      <c r="H39" s="92">
        <v>527</v>
      </c>
      <c r="I39" s="92">
        <v>545</v>
      </c>
      <c r="J39" s="92">
        <v>698</v>
      </c>
      <c r="K39" s="92">
        <v>644</v>
      </c>
      <c r="L39" s="94" t="str">
        <f t="shared" si="0"/>
        <v>BFMCP00019</v>
      </c>
    </row>
    <row r="40" spans="1:12" ht="17.399999999999999">
      <c r="A40" s="95" t="s">
        <v>1537</v>
      </c>
      <c r="B40" s="90" t="s">
        <v>1538</v>
      </c>
      <c r="C40" s="91" t="s">
        <v>1446</v>
      </c>
      <c r="D40" s="92">
        <v>446</v>
      </c>
      <c r="E40" s="93">
        <v>0.28000000000000003</v>
      </c>
      <c r="F40" s="93">
        <v>0.18</v>
      </c>
      <c r="G40" s="92">
        <v>571</v>
      </c>
      <c r="H40" s="92">
        <v>527</v>
      </c>
      <c r="I40" s="92">
        <v>545</v>
      </c>
      <c r="J40" s="92">
        <v>698</v>
      </c>
      <c r="K40" s="92">
        <v>644</v>
      </c>
      <c r="L40" s="94" t="str">
        <f t="shared" si="0"/>
        <v>BFMCP00020</v>
      </c>
    </row>
    <row r="41" spans="1:12" ht="17.399999999999999">
      <c r="A41" s="95" t="s">
        <v>1539</v>
      </c>
      <c r="B41" s="103" t="s">
        <v>1540</v>
      </c>
      <c r="C41" s="91" t="s">
        <v>1446</v>
      </c>
      <c r="D41" s="92">
        <v>18</v>
      </c>
      <c r="E41" s="93">
        <v>0.28000000000000003</v>
      </c>
      <c r="F41" s="93">
        <v>0.18</v>
      </c>
      <c r="G41" s="92">
        <v>24</v>
      </c>
      <c r="H41" s="92">
        <v>22</v>
      </c>
      <c r="I41" s="92">
        <v>22</v>
      </c>
      <c r="J41" s="92">
        <v>29</v>
      </c>
      <c r="K41" s="92">
        <v>26</v>
      </c>
      <c r="L41" s="94" t="str">
        <f t="shared" si="0"/>
        <v>BFMCP00021</v>
      </c>
    </row>
    <row r="42" spans="1:12" ht="17.399999999999999">
      <c r="A42" s="95" t="s">
        <v>1541</v>
      </c>
      <c r="B42" s="90" t="s">
        <v>1542</v>
      </c>
      <c r="C42" s="91" t="s">
        <v>1446</v>
      </c>
      <c r="D42" s="92">
        <v>39</v>
      </c>
      <c r="E42" s="93">
        <v>0.28000000000000003</v>
      </c>
      <c r="F42" s="93">
        <v>0.18</v>
      </c>
      <c r="G42" s="92">
        <v>50</v>
      </c>
      <c r="H42" s="92">
        <v>47</v>
      </c>
      <c r="I42" s="92">
        <v>48</v>
      </c>
      <c r="J42" s="92">
        <v>62</v>
      </c>
      <c r="K42" s="92">
        <v>57</v>
      </c>
      <c r="L42" s="94" t="str">
        <f t="shared" si="0"/>
        <v>BFMCP00022</v>
      </c>
    </row>
    <row r="43" spans="1:12" ht="17.399999999999999">
      <c r="A43" s="95" t="s">
        <v>1543</v>
      </c>
      <c r="B43" s="90" t="s">
        <v>1544</v>
      </c>
      <c r="C43" s="91" t="s">
        <v>1446</v>
      </c>
      <c r="D43" s="92">
        <v>50</v>
      </c>
      <c r="E43" s="93">
        <v>0.28000000000000003</v>
      </c>
      <c r="F43" s="93">
        <v>0.18</v>
      </c>
      <c r="G43" s="92">
        <v>64</v>
      </c>
      <c r="H43" s="92">
        <v>59</v>
      </c>
      <c r="I43" s="92">
        <v>61</v>
      </c>
      <c r="J43" s="92">
        <v>79</v>
      </c>
      <c r="K43" s="92">
        <v>72</v>
      </c>
      <c r="L43" s="94" t="str">
        <f t="shared" si="0"/>
        <v>BFMCP00023</v>
      </c>
    </row>
    <row r="44" spans="1:12" ht="17.399999999999999">
      <c r="A44" s="95" t="s">
        <v>1547</v>
      </c>
      <c r="B44" s="90" t="s">
        <v>1548</v>
      </c>
      <c r="C44" s="91" t="s">
        <v>1446</v>
      </c>
      <c r="D44" s="92">
        <v>28</v>
      </c>
      <c r="E44" s="93">
        <v>0.28000000000000003</v>
      </c>
      <c r="F44" s="93">
        <v>0.18</v>
      </c>
      <c r="G44" s="92">
        <v>36</v>
      </c>
      <c r="H44" s="92">
        <v>34</v>
      </c>
      <c r="I44" s="92">
        <v>35</v>
      </c>
      <c r="J44" s="92">
        <v>45</v>
      </c>
      <c r="K44" s="92">
        <v>42</v>
      </c>
      <c r="L44" s="94" t="str">
        <f t="shared" si="0"/>
        <v>BFMCP00026</v>
      </c>
    </row>
    <row r="45" spans="1:12" ht="17.399999999999999">
      <c r="A45" s="95" t="s">
        <v>1549</v>
      </c>
      <c r="B45" s="103" t="s">
        <v>1550</v>
      </c>
      <c r="C45" s="91" t="s">
        <v>1446</v>
      </c>
      <c r="D45" s="92">
        <v>50</v>
      </c>
      <c r="E45" s="93">
        <v>0.28000000000000003</v>
      </c>
      <c r="F45" s="93">
        <v>0.18</v>
      </c>
      <c r="G45" s="92">
        <v>64</v>
      </c>
      <c r="H45" s="92">
        <v>59</v>
      </c>
      <c r="I45" s="92">
        <v>61</v>
      </c>
      <c r="J45" s="92">
        <v>79</v>
      </c>
      <c r="K45" s="92">
        <v>72</v>
      </c>
      <c r="L45" s="94" t="str">
        <f t="shared" si="0"/>
        <v>BFMCP00027</v>
      </c>
    </row>
    <row r="46" spans="1:12" ht="17.399999999999999">
      <c r="A46" s="95" t="s">
        <v>1551</v>
      </c>
      <c r="B46" s="90" t="s">
        <v>1552</v>
      </c>
      <c r="C46" s="91" t="s">
        <v>1446</v>
      </c>
      <c r="D46" s="92">
        <v>81</v>
      </c>
      <c r="E46" s="93">
        <v>0.28000000000000003</v>
      </c>
      <c r="F46" s="93">
        <v>0.18</v>
      </c>
      <c r="G46" s="92">
        <v>104</v>
      </c>
      <c r="H46" s="92">
        <v>96</v>
      </c>
      <c r="I46" s="92">
        <v>99</v>
      </c>
      <c r="J46" s="92">
        <v>127</v>
      </c>
      <c r="K46" s="92">
        <v>117</v>
      </c>
      <c r="L46" s="94" t="str">
        <f t="shared" si="0"/>
        <v>BFMCP00030</v>
      </c>
    </row>
    <row r="47" spans="1:12" ht="17.399999999999999">
      <c r="A47" s="95" t="s">
        <v>1553</v>
      </c>
      <c r="B47" s="90" t="s">
        <v>1554</v>
      </c>
      <c r="C47" s="91" t="s">
        <v>1446</v>
      </c>
      <c r="D47" s="92">
        <v>140</v>
      </c>
      <c r="E47" s="93">
        <v>0.28000000000000003</v>
      </c>
      <c r="F47" s="93">
        <v>0.18</v>
      </c>
      <c r="G47" s="92">
        <v>180</v>
      </c>
      <c r="H47" s="92">
        <v>166</v>
      </c>
      <c r="I47" s="92">
        <v>171</v>
      </c>
      <c r="J47" s="92">
        <v>219</v>
      </c>
      <c r="K47" s="92">
        <v>202</v>
      </c>
      <c r="L47" s="94" t="str">
        <f t="shared" si="0"/>
        <v>BFMCP00032</v>
      </c>
    </row>
    <row r="48" spans="1:12" ht="17.399999999999999">
      <c r="A48" s="95" t="s">
        <v>1555</v>
      </c>
      <c r="B48" s="90" t="s">
        <v>1556</v>
      </c>
      <c r="C48" s="91" t="s">
        <v>1446</v>
      </c>
      <c r="D48" s="92">
        <v>23</v>
      </c>
      <c r="E48" s="93">
        <v>0.28000000000000003</v>
      </c>
      <c r="F48" s="93">
        <v>0.18</v>
      </c>
      <c r="G48" s="92">
        <v>30</v>
      </c>
      <c r="H48" s="92">
        <v>28</v>
      </c>
      <c r="I48" s="92">
        <v>29</v>
      </c>
      <c r="J48" s="92">
        <v>38</v>
      </c>
      <c r="K48" s="92">
        <v>35</v>
      </c>
      <c r="L48" s="94" t="str">
        <f t="shared" si="0"/>
        <v>BFMCP00033</v>
      </c>
    </row>
    <row r="49" spans="1:12" ht="17.399999999999999">
      <c r="A49" s="95" t="s">
        <v>1557</v>
      </c>
      <c r="B49" s="90" t="s">
        <v>1558</v>
      </c>
      <c r="C49" s="91" t="s">
        <v>1446</v>
      </c>
      <c r="D49" s="92">
        <v>23</v>
      </c>
      <c r="E49" s="93">
        <v>0.28000000000000003</v>
      </c>
      <c r="F49" s="93">
        <v>0.18</v>
      </c>
      <c r="G49" s="92">
        <v>30</v>
      </c>
      <c r="H49" s="92">
        <v>28</v>
      </c>
      <c r="I49" s="92">
        <v>29</v>
      </c>
      <c r="J49" s="92">
        <v>38</v>
      </c>
      <c r="K49" s="92">
        <v>35</v>
      </c>
      <c r="L49" s="94" t="str">
        <f t="shared" si="0"/>
        <v>BFMCP00034</v>
      </c>
    </row>
    <row r="50" spans="1:12" ht="17.399999999999999">
      <c r="A50" s="95" t="s">
        <v>1559</v>
      </c>
      <c r="B50" s="103" t="s">
        <v>1560</v>
      </c>
      <c r="C50" s="91" t="s">
        <v>1446</v>
      </c>
      <c r="D50" s="92">
        <v>17</v>
      </c>
      <c r="E50" s="93">
        <v>0.28000000000000003</v>
      </c>
      <c r="F50" s="93">
        <v>0.18</v>
      </c>
      <c r="G50" s="92">
        <v>22</v>
      </c>
      <c r="H50" s="92">
        <v>21</v>
      </c>
      <c r="I50" s="92">
        <v>21</v>
      </c>
      <c r="J50" s="92">
        <v>27</v>
      </c>
      <c r="K50" s="92">
        <v>25</v>
      </c>
      <c r="L50" s="94" t="str">
        <f t="shared" si="0"/>
        <v>BFMCP00035</v>
      </c>
    </row>
    <row r="51" spans="1:12" ht="17.399999999999999">
      <c r="A51" s="95" t="s">
        <v>1561</v>
      </c>
      <c r="B51" s="103" t="s">
        <v>1562</v>
      </c>
      <c r="C51" s="91" t="s">
        <v>1446</v>
      </c>
      <c r="D51" s="92">
        <v>79</v>
      </c>
      <c r="E51" s="93">
        <v>0.28000000000000003</v>
      </c>
      <c r="F51" s="93">
        <v>0.18</v>
      </c>
      <c r="G51" s="92">
        <v>102</v>
      </c>
      <c r="H51" s="92">
        <v>94</v>
      </c>
      <c r="I51" s="92">
        <v>97</v>
      </c>
      <c r="J51" s="92">
        <v>125</v>
      </c>
      <c r="K51" s="92">
        <v>115</v>
      </c>
      <c r="L51" s="94" t="str">
        <f t="shared" si="0"/>
        <v>BFMCP00036</v>
      </c>
    </row>
    <row r="52" spans="1:12" ht="17.399999999999999">
      <c r="A52" s="95" t="s">
        <v>1563</v>
      </c>
      <c r="B52" s="90" t="s">
        <v>1564</v>
      </c>
      <c r="C52" s="91" t="s">
        <v>1446</v>
      </c>
      <c r="D52" s="92">
        <v>21</v>
      </c>
      <c r="E52" s="93">
        <v>0.28000000000000003</v>
      </c>
      <c r="F52" s="93">
        <v>0.18</v>
      </c>
      <c r="G52" s="92">
        <v>27</v>
      </c>
      <c r="H52" s="92">
        <v>25</v>
      </c>
      <c r="I52" s="92">
        <v>26</v>
      </c>
      <c r="J52" s="92">
        <v>34</v>
      </c>
      <c r="K52" s="92">
        <v>31</v>
      </c>
      <c r="L52" s="94" t="str">
        <f t="shared" si="0"/>
        <v>BFMCP00037</v>
      </c>
    </row>
    <row r="53" spans="1:12" ht="17.399999999999999">
      <c r="A53" s="95" t="s">
        <v>1565</v>
      </c>
      <c r="B53" s="103" t="s">
        <v>1566</v>
      </c>
      <c r="C53" s="91" t="s">
        <v>1446</v>
      </c>
      <c r="D53" s="92">
        <v>8</v>
      </c>
      <c r="E53" s="93">
        <v>0.28000000000000003</v>
      </c>
      <c r="F53" s="93">
        <v>0.18</v>
      </c>
      <c r="G53" s="92">
        <v>11</v>
      </c>
      <c r="H53" s="92">
        <v>10</v>
      </c>
      <c r="I53" s="92">
        <v>10</v>
      </c>
      <c r="J53" s="92">
        <v>13</v>
      </c>
      <c r="K53" s="92">
        <v>12</v>
      </c>
      <c r="L53" s="94" t="str">
        <f t="shared" si="0"/>
        <v>BFMCP00038</v>
      </c>
    </row>
    <row r="54" spans="1:12" ht="17.399999999999999">
      <c r="A54" s="95" t="s">
        <v>1567</v>
      </c>
      <c r="B54" s="90" t="s">
        <v>1568</v>
      </c>
      <c r="C54" s="91" t="s">
        <v>1446</v>
      </c>
      <c r="D54" s="92">
        <v>66</v>
      </c>
      <c r="E54" s="93">
        <v>0.28000000000000003</v>
      </c>
      <c r="F54" s="93">
        <v>0.18</v>
      </c>
      <c r="G54" s="92">
        <v>85</v>
      </c>
      <c r="H54" s="92">
        <v>78</v>
      </c>
      <c r="I54" s="92">
        <v>81</v>
      </c>
      <c r="J54" s="92">
        <v>104</v>
      </c>
      <c r="K54" s="92">
        <v>96</v>
      </c>
      <c r="L54" s="94" t="str">
        <f t="shared" si="0"/>
        <v>BFMCP00039</v>
      </c>
    </row>
    <row r="55" spans="1:12" ht="17.399999999999999">
      <c r="A55" s="95" t="s">
        <v>1571</v>
      </c>
      <c r="B55" s="90" t="s">
        <v>1572</v>
      </c>
      <c r="C55" s="91" t="s">
        <v>1446</v>
      </c>
      <c r="D55" s="92">
        <v>4</v>
      </c>
      <c r="E55" s="93">
        <v>0.28000000000000003</v>
      </c>
      <c r="F55" s="93">
        <v>0.18</v>
      </c>
      <c r="G55" s="92">
        <v>6</v>
      </c>
      <c r="H55" s="92">
        <v>5</v>
      </c>
      <c r="I55" s="92">
        <v>5</v>
      </c>
      <c r="J55" s="92">
        <v>7</v>
      </c>
      <c r="K55" s="92">
        <v>6</v>
      </c>
      <c r="L55" s="94" t="str">
        <f t="shared" si="0"/>
        <v>BFMCP00040</v>
      </c>
    </row>
    <row r="56" spans="1:12" ht="17.399999999999999">
      <c r="A56" s="95" t="s">
        <v>1573</v>
      </c>
      <c r="B56" s="90" t="s">
        <v>1574</v>
      </c>
      <c r="C56" s="91" t="s">
        <v>1446</v>
      </c>
      <c r="D56" s="92">
        <v>8</v>
      </c>
      <c r="E56" s="93">
        <v>0.28000000000000003</v>
      </c>
      <c r="F56" s="93">
        <v>0.18</v>
      </c>
      <c r="G56" s="92">
        <v>11</v>
      </c>
      <c r="H56" s="92">
        <v>10</v>
      </c>
      <c r="I56" s="92">
        <v>10</v>
      </c>
      <c r="J56" s="92">
        <v>13</v>
      </c>
      <c r="K56" s="92">
        <v>12</v>
      </c>
      <c r="L56" s="94" t="str">
        <f t="shared" si="0"/>
        <v>BFMCP00046</v>
      </c>
    </row>
    <row r="57" spans="1:12" ht="17.399999999999999">
      <c r="A57" s="95" t="s">
        <v>1575</v>
      </c>
      <c r="B57" s="90" t="s">
        <v>1576</v>
      </c>
      <c r="C57" s="91" t="s">
        <v>1446</v>
      </c>
      <c r="D57" s="92">
        <v>24</v>
      </c>
      <c r="E57" s="93">
        <v>0.28000000000000003</v>
      </c>
      <c r="F57" s="93">
        <v>0.18</v>
      </c>
      <c r="G57" s="92">
        <v>31</v>
      </c>
      <c r="H57" s="92">
        <v>29</v>
      </c>
      <c r="I57" s="92">
        <v>30</v>
      </c>
      <c r="J57" s="92">
        <v>39</v>
      </c>
      <c r="K57" s="92">
        <v>36</v>
      </c>
      <c r="L57" s="94" t="str">
        <f t="shared" si="0"/>
        <v>BFMCP00049</v>
      </c>
    </row>
    <row r="58" spans="1:12" ht="17.399999999999999">
      <c r="A58" s="95" t="s">
        <v>1577</v>
      </c>
      <c r="B58" s="90" t="s">
        <v>1578</v>
      </c>
      <c r="C58" s="91" t="s">
        <v>1446</v>
      </c>
      <c r="D58" s="92">
        <v>8</v>
      </c>
      <c r="E58" s="93">
        <v>0.28000000000000003</v>
      </c>
      <c r="F58" s="93">
        <v>0.18</v>
      </c>
      <c r="G58" s="92">
        <v>11</v>
      </c>
      <c r="H58" s="92">
        <v>10</v>
      </c>
      <c r="I58" s="92">
        <v>10</v>
      </c>
      <c r="J58" s="92">
        <v>13</v>
      </c>
      <c r="K58" s="92">
        <v>12</v>
      </c>
      <c r="L58" s="94" t="str">
        <f t="shared" si="0"/>
        <v>BFMCP00050</v>
      </c>
    </row>
    <row r="59" spans="1:12" ht="17.399999999999999">
      <c r="A59" s="95" t="s">
        <v>1579</v>
      </c>
      <c r="B59" s="90" t="s">
        <v>1580</v>
      </c>
      <c r="C59" s="91" t="s">
        <v>1450</v>
      </c>
      <c r="D59" s="92">
        <v>3</v>
      </c>
      <c r="E59" s="93">
        <v>0.18</v>
      </c>
      <c r="F59" s="93">
        <v>0.18</v>
      </c>
      <c r="G59" s="92">
        <v>4</v>
      </c>
      <c r="H59" s="92">
        <v>4</v>
      </c>
      <c r="I59" s="92">
        <v>4</v>
      </c>
      <c r="J59" s="92">
        <v>5</v>
      </c>
      <c r="K59" s="92">
        <v>5</v>
      </c>
      <c r="L59" s="94" t="str">
        <f t="shared" si="0"/>
        <v>BFSZP00079</v>
      </c>
    </row>
    <row r="60" spans="1:12" ht="17.399999999999999">
      <c r="A60" s="95" t="s">
        <v>1581</v>
      </c>
      <c r="B60" s="90" t="s">
        <v>1582</v>
      </c>
      <c r="C60" s="91" t="s">
        <v>1450</v>
      </c>
      <c r="D60" s="92">
        <v>7</v>
      </c>
      <c r="E60" s="93">
        <v>0.18</v>
      </c>
      <c r="F60" s="93">
        <v>0.18</v>
      </c>
      <c r="G60" s="92">
        <v>9</v>
      </c>
      <c r="H60" s="92">
        <v>9</v>
      </c>
      <c r="I60" s="92">
        <v>9</v>
      </c>
      <c r="J60" s="92">
        <v>11</v>
      </c>
      <c r="K60" s="92">
        <v>11</v>
      </c>
      <c r="L60" s="94" t="str">
        <f t="shared" si="0"/>
        <v>BFSZP00274</v>
      </c>
    </row>
    <row r="61" spans="1:12" ht="17.399999999999999">
      <c r="A61" s="95" t="s">
        <v>78</v>
      </c>
      <c r="B61" s="90" t="s">
        <v>1583</v>
      </c>
      <c r="C61" s="91" t="s">
        <v>1444</v>
      </c>
      <c r="D61" s="92">
        <v>34</v>
      </c>
      <c r="E61" s="93">
        <v>0.28000000000000003</v>
      </c>
      <c r="F61" s="93">
        <v>0.18</v>
      </c>
      <c r="G61" s="92">
        <v>44</v>
      </c>
      <c r="H61" s="92">
        <v>41</v>
      </c>
      <c r="I61" s="92">
        <v>42</v>
      </c>
      <c r="J61" s="92">
        <v>54</v>
      </c>
      <c r="K61" s="92">
        <v>50</v>
      </c>
      <c r="L61" s="94" t="str">
        <f t="shared" si="0"/>
        <v>BFSZP00341</v>
      </c>
    </row>
    <row r="62" spans="1:12" ht="17.399999999999999">
      <c r="A62" s="95" t="s">
        <v>200</v>
      </c>
      <c r="B62" s="90" t="s">
        <v>598</v>
      </c>
      <c r="C62" s="91" t="s">
        <v>1585</v>
      </c>
      <c r="D62" s="92">
        <v>10</v>
      </c>
      <c r="E62" s="93">
        <v>0.18</v>
      </c>
      <c r="F62" s="93">
        <v>0.18</v>
      </c>
      <c r="G62" s="92">
        <v>12</v>
      </c>
      <c r="H62" s="92">
        <v>12</v>
      </c>
      <c r="I62" s="92">
        <v>13</v>
      </c>
      <c r="J62" s="92">
        <v>16</v>
      </c>
      <c r="K62" s="92">
        <v>16</v>
      </c>
      <c r="L62" s="94" t="str">
        <f t="shared" si="0"/>
        <v>BFSZP00344</v>
      </c>
    </row>
    <row r="63" spans="1:12" ht="17.399999999999999">
      <c r="A63" s="95" t="s">
        <v>60</v>
      </c>
      <c r="B63" s="90" t="s">
        <v>604</v>
      </c>
      <c r="C63" s="91" t="s">
        <v>1450</v>
      </c>
      <c r="D63" s="92">
        <v>8</v>
      </c>
      <c r="E63" s="93">
        <v>0.18</v>
      </c>
      <c r="F63" s="93">
        <v>0.18</v>
      </c>
      <c r="G63" s="92">
        <v>10</v>
      </c>
      <c r="H63" s="92">
        <v>10</v>
      </c>
      <c r="I63" s="92">
        <v>10</v>
      </c>
      <c r="J63" s="92">
        <v>12</v>
      </c>
      <c r="K63" s="92">
        <v>12</v>
      </c>
      <c r="L63" s="94" t="str">
        <f t="shared" si="0"/>
        <v>BFSZP00348</v>
      </c>
    </row>
    <row r="64" spans="1:12" ht="17.399999999999999">
      <c r="A64" s="95" t="s">
        <v>58</v>
      </c>
      <c r="B64" s="90" t="s">
        <v>608</v>
      </c>
      <c r="C64" s="91" t="s">
        <v>1450</v>
      </c>
      <c r="D64" s="92">
        <v>9</v>
      </c>
      <c r="E64" s="93">
        <v>0.18</v>
      </c>
      <c r="F64" s="93">
        <v>0.18</v>
      </c>
      <c r="G64" s="92">
        <v>11</v>
      </c>
      <c r="H64" s="92">
        <v>11</v>
      </c>
      <c r="I64" s="92">
        <v>11</v>
      </c>
      <c r="J64" s="92">
        <v>13</v>
      </c>
      <c r="K64" s="92">
        <v>13</v>
      </c>
      <c r="L64" s="94" t="str">
        <f t="shared" si="0"/>
        <v>BFSZP00353</v>
      </c>
    </row>
    <row r="65" spans="1:12" ht="17.399999999999999">
      <c r="A65" s="95" t="s">
        <v>1586</v>
      </c>
      <c r="B65" s="90" t="s">
        <v>1587</v>
      </c>
      <c r="C65" s="91" t="s">
        <v>1446</v>
      </c>
      <c r="D65" s="92">
        <v>20</v>
      </c>
      <c r="E65" s="93">
        <v>0.28000000000000003</v>
      </c>
      <c r="F65" s="93">
        <v>0.18</v>
      </c>
      <c r="G65" s="92">
        <v>26</v>
      </c>
      <c r="H65" s="92">
        <v>24</v>
      </c>
      <c r="I65" s="92">
        <v>25</v>
      </c>
      <c r="J65" s="92">
        <v>32</v>
      </c>
      <c r="K65" s="92">
        <v>30</v>
      </c>
      <c r="L65" s="94" t="str">
        <f t="shared" si="0"/>
        <v>BFSZP00355</v>
      </c>
    </row>
    <row r="66" spans="1:12" ht="17.399999999999999">
      <c r="A66" s="95" t="s">
        <v>57</v>
      </c>
      <c r="B66" s="90" t="s">
        <v>617</v>
      </c>
      <c r="C66" s="91" t="s">
        <v>1450</v>
      </c>
      <c r="D66" s="92">
        <v>21</v>
      </c>
      <c r="E66" s="93">
        <v>0.18</v>
      </c>
      <c r="F66" s="93">
        <v>0.18</v>
      </c>
      <c r="G66" s="92">
        <v>25</v>
      </c>
      <c r="H66" s="92">
        <v>25</v>
      </c>
      <c r="I66" s="92">
        <v>26</v>
      </c>
      <c r="J66" s="92">
        <v>31</v>
      </c>
      <c r="K66" s="92">
        <v>31</v>
      </c>
      <c r="L66" s="94" t="str">
        <f t="shared" ref="L66:L129" si="1">VLOOKUP(A66,Testing,1,FALSE)</f>
        <v>BFSZP00356</v>
      </c>
    </row>
    <row r="67" spans="1:12" ht="17.399999999999999">
      <c r="A67" s="95" t="s">
        <v>1588</v>
      </c>
      <c r="B67" s="103" t="s">
        <v>1589</v>
      </c>
      <c r="C67" s="91" t="s">
        <v>1450</v>
      </c>
      <c r="D67" s="92">
        <v>1</v>
      </c>
      <c r="E67" s="93">
        <v>0.18</v>
      </c>
      <c r="F67" s="93">
        <v>0.18</v>
      </c>
      <c r="G67" s="92">
        <v>2</v>
      </c>
      <c r="H67" s="92">
        <v>2</v>
      </c>
      <c r="I67" s="92">
        <v>2</v>
      </c>
      <c r="J67" s="92">
        <v>3</v>
      </c>
      <c r="K67" s="92">
        <v>3</v>
      </c>
      <c r="L67" s="94" t="str">
        <f t="shared" si="1"/>
        <v>BFSZP00371</v>
      </c>
    </row>
    <row r="68" spans="1:12" ht="17.399999999999999">
      <c r="A68" s="95" t="s">
        <v>1590</v>
      </c>
      <c r="B68" s="90" t="s">
        <v>1591</v>
      </c>
      <c r="C68" s="91" t="s">
        <v>1450</v>
      </c>
      <c r="D68" s="92">
        <v>2</v>
      </c>
      <c r="E68" s="93">
        <v>0.18</v>
      </c>
      <c r="F68" s="93">
        <v>0.18</v>
      </c>
      <c r="G68" s="92">
        <v>3</v>
      </c>
      <c r="H68" s="92">
        <v>3</v>
      </c>
      <c r="I68" s="92">
        <v>3</v>
      </c>
      <c r="J68" s="92">
        <v>4</v>
      </c>
      <c r="K68" s="92">
        <v>4</v>
      </c>
      <c r="L68" s="94" t="str">
        <f t="shared" si="1"/>
        <v>BFSZP00372</v>
      </c>
    </row>
    <row r="69" spans="1:12" ht="17.399999999999999">
      <c r="A69" s="95" t="s">
        <v>1592</v>
      </c>
      <c r="B69" s="90" t="s">
        <v>1593</v>
      </c>
      <c r="C69" s="91" t="s">
        <v>1450</v>
      </c>
      <c r="D69" s="92">
        <v>1</v>
      </c>
      <c r="E69" s="93">
        <v>0.18</v>
      </c>
      <c r="F69" s="93">
        <v>0.18</v>
      </c>
      <c r="G69" s="92">
        <v>2</v>
      </c>
      <c r="H69" s="92">
        <v>2</v>
      </c>
      <c r="I69" s="92">
        <v>2</v>
      </c>
      <c r="J69" s="92">
        <v>3</v>
      </c>
      <c r="K69" s="92">
        <v>3</v>
      </c>
      <c r="L69" s="94" t="str">
        <f t="shared" si="1"/>
        <v>BFSZP00375</v>
      </c>
    </row>
    <row r="70" spans="1:12" ht="17.399999999999999">
      <c r="A70" s="95" t="s">
        <v>1595</v>
      </c>
      <c r="B70" s="90" t="s">
        <v>1596</v>
      </c>
      <c r="C70" s="91" t="s">
        <v>1450</v>
      </c>
      <c r="D70" s="92">
        <v>3</v>
      </c>
      <c r="E70" s="93">
        <v>0.18</v>
      </c>
      <c r="F70" s="93">
        <v>0.18</v>
      </c>
      <c r="G70" s="92">
        <v>4</v>
      </c>
      <c r="H70" s="92">
        <v>4</v>
      </c>
      <c r="I70" s="92">
        <v>4</v>
      </c>
      <c r="J70" s="92">
        <v>5</v>
      </c>
      <c r="K70" s="92">
        <v>5</v>
      </c>
      <c r="L70" s="94" t="str">
        <f t="shared" si="1"/>
        <v>BFSZP00376</v>
      </c>
    </row>
    <row r="71" spans="1:12" ht="17.399999999999999">
      <c r="A71" s="95" t="s">
        <v>1597</v>
      </c>
      <c r="B71" s="90" t="s">
        <v>1598</v>
      </c>
      <c r="C71" s="91" t="s">
        <v>1450</v>
      </c>
      <c r="D71" s="92">
        <v>3</v>
      </c>
      <c r="E71" s="93">
        <v>0.18</v>
      </c>
      <c r="F71" s="93">
        <v>0.18</v>
      </c>
      <c r="G71" s="92">
        <v>4</v>
      </c>
      <c r="H71" s="92">
        <v>4</v>
      </c>
      <c r="I71" s="92">
        <v>4</v>
      </c>
      <c r="J71" s="92">
        <v>5</v>
      </c>
      <c r="K71" s="92">
        <v>5</v>
      </c>
      <c r="L71" s="94" t="str">
        <f t="shared" si="1"/>
        <v>BFSZP00377</v>
      </c>
    </row>
    <row r="72" spans="1:12" ht="17.399999999999999">
      <c r="A72" s="95" t="s">
        <v>1599</v>
      </c>
      <c r="B72" s="90" t="s">
        <v>1600</v>
      </c>
      <c r="C72" s="91" t="s">
        <v>1601</v>
      </c>
      <c r="D72" s="92">
        <v>2</v>
      </c>
      <c r="E72" s="93">
        <v>0.18</v>
      </c>
      <c r="F72" s="93">
        <v>0.18</v>
      </c>
      <c r="G72" s="92">
        <v>3</v>
      </c>
      <c r="H72" s="92">
        <v>3</v>
      </c>
      <c r="I72" s="92">
        <v>3</v>
      </c>
      <c r="J72" s="92">
        <v>4</v>
      </c>
      <c r="K72" s="92">
        <v>4</v>
      </c>
      <c r="L72" s="94" t="str">
        <f t="shared" si="1"/>
        <v>BFSZP00379</v>
      </c>
    </row>
    <row r="73" spans="1:12" ht="17.399999999999999">
      <c r="A73" s="95" t="s">
        <v>54</v>
      </c>
      <c r="B73" s="90" t="s">
        <v>761</v>
      </c>
      <c r="C73" s="91" t="s">
        <v>1450</v>
      </c>
      <c r="D73" s="92">
        <v>3</v>
      </c>
      <c r="E73" s="93">
        <v>0.18</v>
      </c>
      <c r="F73" s="93">
        <v>0.18</v>
      </c>
      <c r="G73" s="92">
        <v>4</v>
      </c>
      <c r="H73" s="92">
        <v>4</v>
      </c>
      <c r="I73" s="92">
        <v>4</v>
      </c>
      <c r="J73" s="92">
        <v>5</v>
      </c>
      <c r="K73" s="92">
        <v>5</v>
      </c>
      <c r="L73" s="94" t="str">
        <f t="shared" si="1"/>
        <v>BFSZP00380</v>
      </c>
    </row>
    <row r="74" spans="1:12" ht="17.399999999999999">
      <c r="A74" s="95" t="s">
        <v>1602</v>
      </c>
      <c r="B74" s="90" t="s">
        <v>1603</v>
      </c>
      <c r="C74" s="91" t="s">
        <v>1450</v>
      </c>
      <c r="D74" s="92">
        <v>3</v>
      </c>
      <c r="E74" s="93">
        <v>0.18</v>
      </c>
      <c r="F74" s="93">
        <v>0.18</v>
      </c>
      <c r="G74" s="92">
        <v>4</v>
      </c>
      <c r="H74" s="92">
        <v>4</v>
      </c>
      <c r="I74" s="92">
        <v>4</v>
      </c>
      <c r="J74" s="92">
        <v>5</v>
      </c>
      <c r="K74" s="92">
        <v>5</v>
      </c>
      <c r="L74" s="94" t="str">
        <f t="shared" si="1"/>
        <v>BFSZP00381</v>
      </c>
    </row>
    <row r="75" spans="1:12" ht="17.399999999999999">
      <c r="A75" s="95" t="s">
        <v>1604</v>
      </c>
      <c r="B75" s="90" t="s">
        <v>1605</v>
      </c>
      <c r="C75" s="91" t="s">
        <v>1450</v>
      </c>
      <c r="D75" s="92">
        <v>11</v>
      </c>
      <c r="E75" s="93">
        <v>0.18</v>
      </c>
      <c r="F75" s="93">
        <v>0.18</v>
      </c>
      <c r="G75" s="92">
        <v>13</v>
      </c>
      <c r="H75" s="92">
        <v>13</v>
      </c>
      <c r="I75" s="92">
        <v>14</v>
      </c>
      <c r="J75" s="92">
        <v>17</v>
      </c>
      <c r="K75" s="92">
        <v>17</v>
      </c>
      <c r="L75" s="94" t="str">
        <f t="shared" si="1"/>
        <v>BFSZP00382</v>
      </c>
    </row>
    <row r="76" spans="1:12" ht="17.399999999999999">
      <c r="A76" s="95" t="s">
        <v>1606</v>
      </c>
      <c r="B76" s="90" t="s">
        <v>1607</v>
      </c>
      <c r="C76" s="91" t="s">
        <v>1450</v>
      </c>
      <c r="D76" s="92">
        <v>13</v>
      </c>
      <c r="E76" s="93">
        <v>0.18</v>
      </c>
      <c r="F76" s="93">
        <v>0.18</v>
      </c>
      <c r="G76" s="92">
        <v>16</v>
      </c>
      <c r="H76" s="92">
        <v>16</v>
      </c>
      <c r="I76" s="92">
        <v>16</v>
      </c>
      <c r="J76" s="92">
        <v>19</v>
      </c>
      <c r="K76" s="92">
        <v>19</v>
      </c>
      <c r="L76" s="94" t="str">
        <f t="shared" si="1"/>
        <v>BFSZP00383</v>
      </c>
    </row>
    <row r="77" spans="1:12" ht="17.399999999999999">
      <c r="A77" s="95" t="s">
        <v>1608</v>
      </c>
      <c r="B77" s="90" t="s">
        <v>1609</v>
      </c>
      <c r="C77" s="91" t="s">
        <v>1450</v>
      </c>
      <c r="D77" s="92">
        <v>2</v>
      </c>
      <c r="E77" s="93">
        <v>0.18</v>
      </c>
      <c r="F77" s="93">
        <v>0.18</v>
      </c>
      <c r="G77" s="92">
        <v>3</v>
      </c>
      <c r="H77" s="92">
        <v>3</v>
      </c>
      <c r="I77" s="92">
        <v>3</v>
      </c>
      <c r="J77" s="92">
        <v>4</v>
      </c>
      <c r="K77" s="92">
        <v>4</v>
      </c>
      <c r="L77" s="94" t="str">
        <f t="shared" si="1"/>
        <v>BFSZP00385</v>
      </c>
    </row>
    <row r="78" spans="1:12" ht="17.399999999999999">
      <c r="A78" s="95" t="s">
        <v>1610</v>
      </c>
      <c r="B78" s="90" t="s">
        <v>1611</v>
      </c>
      <c r="C78" s="91" t="s">
        <v>1450</v>
      </c>
      <c r="D78" s="92">
        <v>3</v>
      </c>
      <c r="E78" s="93">
        <v>0.18</v>
      </c>
      <c r="F78" s="93">
        <v>0.18</v>
      </c>
      <c r="G78" s="92">
        <v>4</v>
      </c>
      <c r="H78" s="92">
        <v>4</v>
      </c>
      <c r="I78" s="92">
        <v>4</v>
      </c>
      <c r="J78" s="92">
        <v>5</v>
      </c>
      <c r="K78" s="92">
        <v>5</v>
      </c>
      <c r="L78" s="94" t="str">
        <f t="shared" si="1"/>
        <v>BFSZP00388</v>
      </c>
    </row>
    <row r="79" spans="1:12" ht="17.399999999999999">
      <c r="A79" s="95" t="s">
        <v>1612</v>
      </c>
      <c r="B79" s="90" t="s">
        <v>1613</v>
      </c>
      <c r="C79" s="91" t="s">
        <v>1450</v>
      </c>
      <c r="D79" s="92">
        <v>3</v>
      </c>
      <c r="E79" s="93">
        <v>0.18</v>
      </c>
      <c r="F79" s="93">
        <v>0.18</v>
      </c>
      <c r="G79" s="92">
        <v>4</v>
      </c>
      <c r="H79" s="92">
        <v>4</v>
      </c>
      <c r="I79" s="92">
        <v>4</v>
      </c>
      <c r="J79" s="92">
        <v>5</v>
      </c>
      <c r="K79" s="92">
        <v>5</v>
      </c>
      <c r="L79" s="94" t="str">
        <f t="shared" si="1"/>
        <v>BFSZP00392</v>
      </c>
    </row>
    <row r="80" spans="1:12" ht="17.399999999999999">
      <c r="A80" s="95" t="s">
        <v>1615</v>
      </c>
      <c r="B80" s="90" t="s">
        <v>1616</v>
      </c>
      <c r="C80" s="91" t="s">
        <v>1450</v>
      </c>
      <c r="D80" s="92">
        <v>15</v>
      </c>
      <c r="E80" s="93">
        <v>0.18</v>
      </c>
      <c r="F80" s="93">
        <v>0.18</v>
      </c>
      <c r="G80" s="92">
        <v>18</v>
      </c>
      <c r="H80" s="92">
        <v>18</v>
      </c>
      <c r="I80" s="92">
        <v>19</v>
      </c>
      <c r="J80" s="92">
        <v>23</v>
      </c>
      <c r="K80" s="92">
        <v>23</v>
      </c>
      <c r="L80" s="94" t="str">
        <f t="shared" si="1"/>
        <v>BFSZP00394</v>
      </c>
    </row>
    <row r="81" spans="1:12" ht="17.399999999999999">
      <c r="A81" s="95" t="s">
        <v>1617</v>
      </c>
      <c r="B81" s="90" t="s">
        <v>1618</v>
      </c>
      <c r="C81" s="91" t="s">
        <v>1450</v>
      </c>
      <c r="D81" s="92">
        <v>12</v>
      </c>
      <c r="E81" s="93">
        <v>0.18</v>
      </c>
      <c r="F81" s="93">
        <v>0.18</v>
      </c>
      <c r="G81" s="92">
        <v>15</v>
      </c>
      <c r="H81" s="92">
        <v>15</v>
      </c>
      <c r="I81" s="92">
        <v>15</v>
      </c>
      <c r="J81" s="92">
        <v>18</v>
      </c>
      <c r="K81" s="92">
        <v>18</v>
      </c>
      <c r="L81" s="94" t="str">
        <f t="shared" si="1"/>
        <v>BFSZP00395</v>
      </c>
    </row>
    <row r="82" spans="1:12" ht="17.399999999999999">
      <c r="A82" s="95" t="s">
        <v>1619</v>
      </c>
      <c r="B82" s="90" t="s">
        <v>1620</v>
      </c>
      <c r="C82" s="91" t="s">
        <v>1450</v>
      </c>
      <c r="D82" s="92">
        <v>7</v>
      </c>
      <c r="E82" s="93">
        <v>0.18</v>
      </c>
      <c r="F82" s="93">
        <v>0.18</v>
      </c>
      <c r="G82" s="92">
        <v>9</v>
      </c>
      <c r="H82" s="92">
        <v>9</v>
      </c>
      <c r="I82" s="92">
        <v>9</v>
      </c>
      <c r="J82" s="92">
        <v>11</v>
      </c>
      <c r="K82" s="92">
        <v>11</v>
      </c>
      <c r="L82" s="94" t="str">
        <f t="shared" si="1"/>
        <v>BFSZP00396</v>
      </c>
    </row>
    <row r="83" spans="1:12" ht="17.399999999999999">
      <c r="A83" s="95" t="s">
        <v>1621</v>
      </c>
      <c r="B83" s="90" t="s">
        <v>1622</v>
      </c>
      <c r="C83" s="91" t="s">
        <v>1450</v>
      </c>
      <c r="D83" s="92">
        <v>9</v>
      </c>
      <c r="E83" s="93">
        <v>0.18</v>
      </c>
      <c r="F83" s="93">
        <v>0.18</v>
      </c>
      <c r="G83" s="92">
        <v>11</v>
      </c>
      <c r="H83" s="92">
        <v>11</v>
      </c>
      <c r="I83" s="92">
        <v>11</v>
      </c>
      <c r="J83" s="92">
        <v>13</v>
      </c>
      <c r="K83" s="92">
        <v>13</v>
      </c>
      <c r="L83" s="94" t="str">
        <f t="shared" si="1"/>
        <v>BFSZP00415</v>
      </c>
    </row>
    <row r="84" spans="1:12" ht="17.399999999999999">
      <c r="A84" s="95" t="s">
        <v>1623</v>
      </c>
      <c r="B84" s="90" t="s">
        <v>1624</v>
      </c>
      <c r="C84" s="91" t="s">
        <v>1450</v>
      </c>
      <c r="D84" s="92">
        <v>4</v>
      </c>
      <c r="E84" s="93">
        <v>0.18</v>
      </c>
      <c r="F84" s="93">
        <v>0.18</v>
      </c>
      <c r="G84" s="92">
        <v>5</v>
      </c>
      <c r="H84" s="92">
        <v>5</v>
      </c>
      <c r="I84" s="92">
        <v>5</v>
      </c>
      <c r="J84" s="92">
        <v>6</v>
      </c>
      <c r="K84" s="92">
        <v>6</v>
      </c>
      <c r="L84" s="94" t="str">
        <f t="shared" si="1"/>
        <v>BFSZP00418</v>
      </c>
    </row>
    <row r="85" spans="1:12" ht="17.399999999999999">
      <c r="A85" s="95" t="s">
        <v>1625</v>
      </c>
      <c r="B85" s="90" t="s">
        <v>1626</v>
      </c>
      <c r="C85" s="91" t="s">
        <v>1450</v>
      </c>
      <c r="D85" s="92">
        <v>2</v>
      </c>
      <c r="E85" s="93">
        <v>0.18</v>
      </c>
      <c r="F85" s="93">
        <v>0.18</v>
      </c>
      <c r="G85" s="92">
        <v>3</v>
      </c>
      <c r="H85" s="92">
        <v>3</v>
      </c>
      <c r="I85" s="92">
        <v>3</v>
      </c>
      <c r="J85" s="92">
        <v>4</v>
      </c>
      <c r="K85" s="92">
        <v>4</v>
      </c>
      <c r="L85" s="94" t="str">
        <f t="shared" si="1"/>
        <v>BFSZP00419</v>
      </c>
    </row>
    <row r="86" spans="1:12" ht="17.399999999999999">
      <c r="A86" s="95" t="s">
        <v>1627</v>
      </c>
      <c r="B86" s="90" t="s">
        <v>1628</v>
      </c>
      <c r="C86" s="91" t="s">
        <v>1450</v>
      </c>
      <c r="D86" s="92">
        <v>5</v>
      </c>
      <c r="E86" s="93">
        <v>0.18</v>
      </c>
      <c r="F86" s="93">
        <v>0.18</v>
      </c>
      <c r="G86" s="92">
        <v>6</v>
      </c>
      <c r="H86" s="92">
        <v>6</v>
      </c>
      <c r="I86" s="92">
        <v>7</v>
      </c>
      <c r="J86" s="92">
        <v>9</v>
      </c>
      <c r="K86" s="92">
        <v>9</v>
      </c>
      <c r="L86" s="94" t="str">
        <f t="shared" si="1"/>
        <v>BFSZP00422</v>
      </c>
    </row>
    <row r="87" spans="1:12" ht="17.399999999999999">
      <c r="A87" s="95" t="s">
        <v>1629</v>
      </c>
      <c r="B87" s="90" t="s">
        <v>1630</v>
      </c>
      <c r="C87" s="91" t="s">
        <v>1450</v>
      </c>
      <c r="D87" s="92">
        <v>2</v>
      </c>
      <c r="E87" s="93">
        <v>0.18</v>
      </c>
      <c r="F87" s="93">
        <v>0.18</v>
      </c>
      <c r="G87" s="92">
        <v>3</v>
      </c>
      <c r="H87" s="92">
        <v>3</v>
      </c>
      <c r="I87" s="92">
        <v>3</v>
      </c>
      <c r="J87" s="92">
        <v>4</v>
      </c>
      <c r="K87" s="92">
        <v>4</v>
      </c>
      <c r="L87" s="94" t="str">
        <f t="shared" si="1"/>
        <v>BFSZP00423</v>
      </c>
    </row>
    <row r="88" spans="1:12" ht="17.399999999999999">
      <c r="A88" s="95" t="s">
        <v>1631</v>
      </c>
      <c r="B88" s="90" t="s">
        <v>1632</v>
      </c>
      <c r="C88" s="91" t="s">
        <v>1601</v>
      </c>
      <c r="D88" s="92">
        <v>4</v>
      </c>
      <c r="E88" s="93">
        <v>0.18</v>
      </c>
      <c r="F88" s="93">
        <v>0.18</v>
      </c>
      <c r="G88" s="92">
        <v>5</v>
      </c>
      <c r="H88" s="92">
        <v>5</v>
      </c>
      <c r="I88" s="92">
        <v>5</v>
      </c>
      <c r="J88" s="92">
        <v>6</v>
      </c>
      <c r="K88" s="92">
        <v>6</v>
      </c>
      <c r="L88" s="94" t="str">
        <f t="shared" si="1"/>
        <v>BFSZP00434</v>
      </c>
    </row>
    <row r="89" spans="1:12" ht="17.399999999999999">
      <c r="A89" s="95" t="s">
        <v>1633</v>
      </c>
      <c r="B89" s="103" t="s">
        <v>1634</v>
      </c>
      <c r="C89" s="91" t="s">
        <v>1450</v>
      </c>
      <c r="D89" s="92">
        <v>2</v>
      </c>
      <c r="E89" s="93">
        <v>0.18</v>
      </c>
      <c r="F89" s="93">
        <v>0.18</v>
      </c>
      <c r="G89" s="92">
        <v>3</v>
      </c>
      <c r="H89" s="92">
        <v>3</v>
      </c>
      <c r="I89" s="92">
        <v>3</v>
      </c>
      <c r="J89" s="92">
        <v>4</v>
      </c>
      <c r="K89" s="92">
        <v>4</v>
      </c>
      <c r="L89" s="94" t="str">
        <f t="shared" si="1"/>
        <v>BFSZP00437</v>
      </c>
    </row>
    <row r="90" spans="1:12" ht="17.399999999999999">
      <c r="A90" s="95" t="s">
        <v>1637</v>
      </c>
      <c r="B90" s="90" t="s">
        <v>1638</v>
      </c>
      <c r="C90" s="91" t="s">
        <v>1450</v>
      </c>
      <c r="D90" s="92">
        <v>9</v>
      </c>
      <c r="E90" s="93">
        <v>0.18</v>
      </c>
      <c r="F90" s="93">
        <v>0.18</v>
      </c>
      <c r="G90" s="92">
        <v>11</v>
      </c>
      <c r="H90" s="92">
        <v>11</v>
      </c>
      <c r="I90" s="92">
        <v>11</v>
      </c>
      <c r="J90" s="92">
        <v>13</v>
      </c>
      <c r="K90" s="92">
        <v>13</v>
      </c>
      <c r="L90" s="94" t="str">
        <f t="shared" si="1"/>
        <v>BFSZP00440</v>
      </c>
    </row>
    <row r="91" spans="1:12" ht="17.399999999999999">
      <c r="A91" s="95" t="s">
        <v>1639</v>
      </c>
      <c r="B91" s="90" t="s">
        <v>1640</v>
      </c>
      <c r="C91" s="91" t="s">
        <v>1450</v>
      </c>
      <c r="D91" s="92">
        <v>2</v>
      </c>
      <c r="E91" s="93">
        <v>0.18</v>
      </c>
      <c r="F91" s="93">
        <v>0.18</v>
      </c>
      <c r="G91" s="92">
        <v>3</v>
      </c>
      <c r="H91" s="92">
        <v>3</v>
      </c>
      <c r="I91" s="92">
        <v>3</v>
      </c>
      <c r="J91" s="92">
        <v>4</v>
      </c>
      <c r="K91" s="92">
        <v>4</v>
      </c>
      <c r="L91" s="94" t="str">
        <f t="shared" si="1"/>
        <v>BFSZP00447</v>
      </c>
    </row>
    <row r="92" spans="1:12" ht="17.399999999999999">
      <c r="A92" s="95" t="s">
        <v>1642</v>
      </c>
      <c r="B92" s="90" t="s">
        <v>1643</v>
      </c>
      <c r="C92" s="91" t="s">
        <v>1450</v>
      </c>
      <c r="D92" s="92">
        <v>15</v>
      </c>
      <c r="E92" s="93">
        <v>0.18</v>
      </c>
      <c r="F92" s="93">
        <v>0.18</v>
      </c>
      <c r="G92" s="92">
        <v>18</v>
      </c>
      <c r="H92" s="92">
        <v>18</v>
      </c>
      <c r="I92" s="92">
        <v>19</v>
      </c>
      <c r="J92" s="92">
        <v>23</v>
      </c>
      <c r="K92" s="92">
        <v>23</v>
      </c>
      <c r="L92" s="94" t="str">
        <f t="shared" si="1"/>
        <v>BFSZP00455</v>
      </c>
    </row>
    <row r="93" spans="1:12" ht="17.399999999999999">
      <c r="A93" s="95" t="s">
        <v>1644</v>
      </c>
      <c r="B93" s="90" t="s">
        <v>1645</v>
      </c>
      <c r="C93" s="91" t="s">
        <v>1450</v>
      </c>
      <c r="D93" s="92">
        <v>9</v>
      </c>
      <c r="E93" s="93">
        <v>0.18</v>
      </c>
      <c r="F93" s="93">
        <v>0.18</v>
      </c>
      <c r="G93" s="92">
        <v>11</v>
      </c>
      <c r="H93" s="92">
        <v>11</v>
      </c>
      <c r="I93" s="92">
        <v>11</v>
      </c>
      <c r="J93" s="92">
        <v>13</v>
      </c>
      <c r="K93" s="92">
        <v>13</v>
      </c>
      <c r="L93" s="94" t="str">
        <f t="shared" si="1"/>
        <v>BFSZP00456</v>
      </c>
    </row>
    <row r="94" spans="1:12" ht="17.399999999999999">
      <c r="A94" s="95" t="s">
        <v>1646</v>
      </c>
      <c r="B94" s="90" t="s">
        <v>1647</v>
      </c>
      <c r="C94" s="91" t="s">
        <v>1450</v>
      </c>
      <c r="D94" s="92">
        <v>21</v>
      </c>
      <c r="E94" s="93">
        <v>0.18</v>
      </c>
      <c r="F94" s="93">
        <v>0.18</v>
      </c>
      <c r="G94" s="92">
        <v>25</v>
      </c>
      <c r="H94" s="92">
        <v>25</v>
      </c>
      <c r="I94" s="92">
        <v>26</v>
      </c>
      <c r="J94" s="92">
        <v>31</v>
      </c>
      <c r="K94" s="92">
        <v>31</v>
      </c>
      <c r="L94" s="94" t="str">
        <f t="shared" si="1"/>
        <v>BFSZP00460</v>
      </c>
    </row>
    <row r="95" spans="1:12" ht="17.399999999999999">
      <c r="A95" s="95" t="s">
        <v>1648</v>
      </c>
      <c r="B95" s="90" t="s">
        <v>1649</v>
      </c>
      <c r="C95" s="91" t="s">
        <v>1450</v>
      </c>
      <c r="D95" s="92">
        <v>17</v>
      </c>
      <c r="E95" s="93">
        <v>0.18</v>
      </c>
      <c r="F95" s="93">
        <v>0.18</v>
      </c>
      <c r="G95" s="92">
        <v>21</v>
      </c>
      <c r="H95" s="92">
        <v>21</v>
      </c>
      <c r="I95" s="92">
        <v>21</v>
      </c>
      <c r="J95" s="92">
        <v>25</v>
      </c>
      <c r="K95" s="92">
        <v>25</v>
      </c>
      <c r="L95" s="94" t="str">
        <f t="shared" si="1"/>
        <v>BFSZP00461</v>
      </c>
    </row>
    <row r="96" spans="1:12" ht="17.399999999999999">
      <c r="A96" s="95" t="s">
        <v>1650</v>
      </c>
      <c r="B96" s="90" t="s">
        <v>1651</v>
      </c>
      <c r="C96" s="91" t="s">
        <v>1450</v>
      </c>
      <c r="D96" s="92">
        <v>34</v>
      </c>
      <c r="E96" s="93">
        <v>0.18</v>
      </c>
      <c r="F96" s="93">
        <v>0.18</v>
      </c>
      <c r="G96" s="92">
        <v>41</v>
      </c>
      <c r="H96" s="92">
        <v>41</v>
      </c>
      <c r="I96" s="92">
        <v>42</v>
      </c>
      <c r="J96" s="92">
        <v>50</v>
      </c>
      <c r="K96" s="92">
        <v>50</v>
      </c>
      <c r="L96" s="94" t="str">
        <f t="shared" si="1"/>
        <v>BFSZP00463</v>
      </c>
    </row>
    <row r="97" spans="1:12" ht="17.399999999999999">
      <c r="A97" s="95" t="s">
        <v>1652</v>
      </c>
      <c r="B97" s="90" t="s">
        <v>1653</v>
      </c>
      <c r="C97" s="91" t="s">
        <v>1450</v>
      </c>
      <c r="D97" s="92">
        <v>1</v>
      </c>
      <c r="E97" s="93">
        <v>0.18</v>
      </c>
      <c r="F97" s="93">
        <v>0.18</v>
      </c>
      <c r="G97" s="92">
        <v>2</v>
      </c>
      <c r="H97" s="92">
        <v>2</v>
      </c>
      <c r="I97" s="92">
        <v>2</v>
      </c>
      <c r="J97" s="92">
        <v>3</v>
      </c>
      <c r="K97" s="92">
        <v>3</v>
      </c>
      <c r="L97" s="94" t="str">
        <f t="shared" si="1"/>
        <v>BFSZP00466</v>
      </c>
    </row>
    <row r="98" spans="1:12" ht="17.399999999999999">
      <c r="A98" s="95" t="s">
        <v>1654</v>
      </c>
      <c r="B98" s="90" t="s">
        <v>1655</v>
      </c>
      <c r="C98" s="91" t="s">
        <v>1450</v>
      </c>
      <c r="D98" s="92">
        <v>1</v>
      </c>
      <c r="E98" s="93">
        <v>0.18</v>
      </c>
      <c r="F98" s="93">
        <v>0.18</v>
      </c>
      <c r="G98" s="92">
        <v>2</v>
      </c>
      <c r="H98" s="92">
        <v>2</v>
      </c>
      <c r="I98" s="92">
        <v>2</v>
      </c>
      <c r="J98" s="92">
        <v>3</v>
      </c>
      <c r="K98" s="92">
        <v>3</v>
      </c>
      <c r="L98" s="94" t="str">
        <f t="shared" si="1"/>
        <v>BFSZP00467</v>
      </c>
    </row>
    <row r="99" spans="1:12" ht="17.399999999999999">
      <c r="A99" s="95" t="s">
        <v>1656</v>
      </c>
      <c r="B99" s="90" t="s">
        <v>1657</v>
      </c>
      <c r="C99" s="91" t="s">
        <v>1658</v>
      </c>
      <c r="D99" s="92">
        <v>27</v>
      </c>
      <c r="E99" s="93">
        <v>0.18</v>
      </c>
      <c r="F99" s="93">
        <v>0.18</v>
      </c>
      <c r="G99" s="92">
        <v>32</v>
      </c>
      <c r="H99" s="92">
        <v>32</v>
      </c>
      <c r="I99" s="92">
        <v>33</v>
      </c>
      <c r="J99" s="92">
        <v>39</v>
      </c>
      <c r="K99" s="92">
        <v>39</v>
      </c>
      <c r="L99" s="94" t="str">
        <f t="shared" si="1"/>
        <v>BFSZP00548</v>
      </c>
    </row>
    <row r="100" spans="1:12" ht="17.399999999999999">
      <c r="A100" s="95" t="s">
        <v>1660</v>
      </c>
      <c r="B100" s="90" t="s">
        <v>1661</v>
      </c>
      <c r="C100" s="91" t="s">
        <v>1446</v>
      </c>
      <c r="D100" s="92">
        <v>130</v>
      </c>
      <c r="E100" s="93">
        <v>0.28000000000000003</v>
      </c>
      <c r="F100" s="93">
        <v>0.18</v>
      </c>
      <c r="G100" s="92">
        <v>167</v>
      </c>
      <c r="H100" s="92">
        <v>154</v>
      </c>
      <c r="I100" s="92">
        <v>159</v>
      </c>
      <c r="J100" s="92">
        <v>204</v>
      </c>
      <c r="K100" s="92">
        <v>188</v>
      </c>
      <c r="L100" s="94" t="str">
        <f t="shared" si="1"/>
        <v>BFTBK00134</v>
      </c>
    </row>
    <row r="101" spans="1:12" ht="17.399999999999999">
      <c r="A101" s="95" t="s">
        <v>1662</v>
      </c>
      <c r="B101" s="90" t="s">
        <v>1663</v>
      </c>
      <c r="C101" s="91" t="s">
        <v>1446</v>
      </c>
      <c r="D101" s="92">
        <v>29</v>
      </c>
      <c r="E101" s="93">
        <v>0.28000000000000003</v>
      </c>
      <c r="F101" s="93">
        <v>0.18</v>
      </c>
      <c r="G101" s="92">
        <v>38</v>
      </c>
      <c r="H101" s="92">
        <v>35</v>
      </c>
      <c r="I101" s="92">
        <v>36</v>
      </c>
      <c r="J101" s="92">
        <v>47</v>
      </c>
      <c r="K101" s="92">
        <v>43</v>
      </c>
      <c r="L101" s="94" t="str">
        <f t="shared" si="1"/>
        <v>BFTBK00155</v>
      </c>
    </row>
    <row r="102" spans="1:12" ht="17.399999999999999">
      <c r="A102" s="95" t="s">
        <v>445</v>
      </c>
      <c r="B102" s="90" t="s">
        <v>781</v>
      </c>
      <c r="C102" s="91" t="s">
        <v>1446</v>
      </c>
      <c r="D102" s="92">
        <v>75</v>
      </c>
      <c r="E102" s="93">
        <v>0.28000000000000003</v>
      </c>
      <c r="F102" s="93">
        <v>0.18</v>
      </c>
      <c r="G102" s="92">
        <v>96</v>
      </c>
      <c r="H102" s="92">
        <v>89</v>
      </c>
      <c r="I102" s="92">
        <v>92</v>
      </c>
      <c r="J102" s="92">
        <v>118</v>
      </c>
      <c r="K102" s="92">
        <v>109</v>
      </c>
      <c r="L102" s="94" t="str">
        <f t="shared" si="1"/>
        <v>BFTBK00230</v>
      </c>
    </row>
    <row r="103" spans="1:12" ht="17.399999999999999">
      <c r="A103" s="95" t="s">
        <v>444</v>
      </c>
      <c r="B103" s="90" t="s">
        <v>786</v>
      </c>
      <c r="C103" s="91" t="s">
        <v>1446</v>
      </c>
      <c r="D103" s="92">
        <v>68</v>
      </c>
      <c r="E103" s="93">
        <v>0.28000000000000003</v>
      </c>
      <c r="F103" s="93">
        <v>0.18</v>
      </c>
      <c r="G103" s="92">
        <v>88</v>
      </c>
      <c r="H103" s="92">
        <v>81</v>
      </c>
      <c r="I103" s="92">
        <v>83</v>
      </c>
      <c r="J103" s="92">
        <v>107</v>
      </c>
      <c r="K103" s="92">
        <v>98</v>
      </c>
      <c r="L103" s="94" t="str">
        <f t="shared" si="1"/>
        <v>BFTBK00252</v>
      </c>
    </row>
    <row r="104" spans="1:12" ht="17.399999999999999">
      <c r="A104" s="95" t="s">
        <v>647</v>
      </c>
      <c r="B104" s="90" t="s">
        <v>805</v>
      </c>
      <c r="C104" s="91" t="s">
        <v>1446</v>
      </c>
      <c r="D104" s="92">
        <v>77</v>
      </c>
      <c r="E104" s="93">
        <v>0.28000000000000003</v>
      </c>
      <c r="F104" s="93">
        <v>0.18</v>
      </c>
      <c r="G104" s="92">
        <v>99</v>
      </c>
      <c r="H104" s="92">
        <v>91</v>
      </c>
      <c r="I104" s="92">
        <v>94</v>
      </c>
      <c r="J104" s="92">
        <v>121</v>
      </c>
      <c r="K104" s="92">
        <v>111</v>
      </c>
      <c r="L104" s="94" t="str">
        <f t="shared" si="1"/>
        <v>BFTZP00116</v>
      </c>
    </row>
    <row r="105" spans="1:12" ht="17.399999999999999">
      <c r="A105" s="95" t="s">
        <v>1666</v>
      </c>
      <c r="B105" s="90" t="s">
        <v>1667</v>
      </c>
      <c r="C105" s="91" t="s">
        <v>1444</v>
      </c>
      <c r="D105" s="92">
        <v>422</v>
      </c>
      <c r="E105" s="93">
        <v>0.28000000000000003</v>
      </c>
      <c r="F105" s="93">
        <v>0.18</v>
      </c>
      <c r="G105" s="92">
        <v>541</v>
      </c>
      <c r="H105" s="92">
        <v>498</v>
      </c>
      <c r="I105" s="92">
        <v>515</v>
      </c>
      <c r="J105" s="92">
        <v>660</v>
      </c>
      <c r="K105" s="92">
        <v>608</v>
      </c>
      <c r="L105" s="94" t="str">
        <f t="shared" si="1"/>
        <v>BHBBK00023</v>
      </c>
    </row>
    <row r="106" spans="1:12" ht="17.399999999999999">
      <c r="A106" s="95" t="s">
        <v>62</v>
      </c>
      <c r="B106" s="90" t="s">
        <v>1668</v>
      </c>
      <c r="C106" s="91" t="s">
        <v>1669</v>
      </c>
      <c r="D106" s="92">
        <v>401</v>
      </c>
      <c r="E106" s="93">
        <v>0.18</v>
      </c>
      <c r="F106" s="93">
        <v>0.18</v>
      </c>
      <c r="G106" s="92">
        <v>474</v>
      </c>
      <c r="H106" s="92">
        <v>474</v>
      </c>
      <c r="I106" s="92">
        <v>490</v>
      </c>
      <c r="J106" s="92">
        <v>579</v>
      </c>
      <c r="K106" s="92">
        <v>579</v>
      </c>
      <c r="L106" s="94" t="str">
        <f t="shared" si="1"/>
        <v>BLSNA00017</v>
      </c>
    </row>
    <row r="107" spans="1:12" ht="17.399999999999999">
      <c r="A107" s="95" t="s">
        <v>671</v>
      </c>
      <c r="B107" s="90" t="s">
        <v>822</v>
      </c>
      <c r="C107" s="91" t="s">
        <v>1488</v>
      </c>
      <c r="D107" s="92">
        <v>141</v>
      </c>
      <c r="E107" s="93">
        <v>0.18</v>
      </c>
      <c r="F107" s="93">
        <v>0.18</v>
      </c>
      <c r="G107" s="92">
        <v>167</v>
      </c>
      <c r="H107" s="92">
        <v>167</v>
      </c>
      <c r="I107" s="92">
        <v>173</v>
      </c>
      <c r="J107" s="92">
        <v>205</v>
      </c>
      <c r="K107" s="92">
        <v>205</v>
      </c>
      <c r="L107" s="94" t="str">
        <f t="shared" si="1"/>
        <v>BLTNA00035</v>
      </c>
    </row>
    <row r="108" spans="1:12" ht="17.399999999999999">
      <c r="A108" s="95" t="s">
        <v>240</v>
      </c>
      <c r="B108" s="90" t="s">
        <v>676</v>
      </c>
      <c r="C108" s="91" t="s">
        <v>1488</v>
      </c>
      <c r="D108" s="92" t="s">
        <v>1670</v>
      </c>
      <c r="E108" s="93">
        <v>0.18</v>
      </c>
      <c r="F108" s="93">
        <v>0.18</v>
      </c>
      <c r="G108" s="92" t="s">
        <v>1671</v>
      </c>
      <c r="H108" s="92" t="s">
        <v>1671</v>
      </c>
      <c r="I108" s="92" t="s">
        <v>1672</v>
      </c>
      <c r="J108" s="92" t="s">
        <v>1673</v>
      </c>
      <c r="K108" s="92" t="s">
        <v>1673</v>
      </c>
      <c r="L108" s="94" t="str">
        <f t="shared" si="1"/>
        <v>BLTNA00056</v>
      </c>
    </row>
    <row r="109" spans="1:12" ht="17.399999999999999">
      <c r="A109" s="95" t="s">
        <v>603</v>
      </c>
      <c r="B109" s="90" t="s">
        <v>830</v>
      </c>
      <c r="C109" s="91" t="s">
        <v>1488</v>
      </c>
      <c r="D109" s="92">
        <v>183</v>
      </c>
      <c r="E109" s="93">
        <v>0.18</v>
      </c>
      <c r="F109" s="93">
        <v>0.18</v>
      </c>
      <c r="G109" s="92">
        <v>216</v>
      </c>
      <c r="H109" s="92">
        <v>216</v>
      </c>
      <c r="I109" s="92">
        <v>224</v>
      </c>
      <c r="J109" s="92">
        <v>265</v>
      </c>
      <c r="K109" s="92">
        <v>265</v>
      </c>
      <c r="L109" s="94" t="str">
        <f t="shared" si="1"/>
        <v>BLTNA00057</v>
      </c>
    </row>
    <row r="110" spans="1:12" ht="17.399999999999999">
      <c r="A110" s="95" t="s">
        <v>1674</v>
      </c>
      <c r="B110" s="90" t="s">
        <v>1675</v>
      </c>
      <c r="C110" s="91" t="s">
        <v>1488</v>
      </c>
      <c r="D110" s="92">
        <v>732</v>
      </c>
      <c r="E110" s="93">
        <v>0.18</v>
      </c>
      <c r="F110" s="93">
        <v>0.18</v>
      </c>
      <c r="G110" s="92">
        <v>864</v>
      </c>
      <c r="H110" s="92">
        <v>864</v>
      </c>
      <c r="I110" s="92">
        <v>894</v>
      </c>
      <c r="J110" s="92" t="s">
        <v>1676</v>
      </c>
      <c r="K110" s="92" t="s">
        <v>1676</v>
      </c>
      <c r="L110" s="94" t="str">
        <f t="shared" si="1"/>
        <v>BLTNA00061</v>
      </c>
    </row>
    <row r="111" spans="1:12" ht="17.399999999999999">
      <c r="A111" s="95" t="s">
        <v>1677</v>
      </c>
      <c r="B111" s="90" t="s">
        <v>1678</v>
      </c>
      <c r="C111" s="91" t="s">
        <v>1679</v>
      </c>
      <c r="D111" s="92">
        <v>217</v>
      </c>
      <c r="E111" s="93">
        <v>0.18</v>
      </c>
      <c r="F111" s="93">
        <v>0.18</v>
      </c>
      <c r="G111" s="92">
        <v>257</v>
      </c>
      <c r="H111" s="92">
        <v>257</v>
      </c>
      <c r="I111" s="92">
        <v>265</v>
      </c>
      <c r="J111" s="92">
        <v>313</v>
      </c>
      <c r="K111" s="92">
        <v>313</v>
      </c>
      <c r="L111" s="94" t="str">
        <f t="shared" si="1"/>
        <v>BMRBK00004</v>
      </c>
    </row>
    <row r="112" spans="1:12" ht="17.399999999999999">
      <c r="A112" s="95" t="s">
        <v>691</v>
      </c>
      <c r="B112" s="90" t="s">
        <v>1680</v>
      </c>
      <c r="C112" s="91" t="s">
        <v>1681</v>
      </c>
      <c r="D112" s="92" t="s">
        <v>1682</v>
      </c>
      <c r="E112" s="93">
        <v>0.18</v>
      </c>
      <c r="F112" s="93">
        <v>0.18</v>
      </c>
      <c r="G112" s="92" t="s">
        <v>1683</v>
      </c>
      <c r="H112" s="92" t="s">
        <v>1683</v>
      </c>
      <c r="I112" s="92" t="s">
        <v>1683</v>
      </c>
      <c r="J112" s="92" t="s">
        <v>1684</v>
      </c>
      <c r="K112" s="92" t="s">
        <v>1684</v>
      </c>
      <c r="L112" s="94" t="str">
        <f t="shared" si="1"/>
        <v>BMTBK00022</v>
      </c>
    </row>
    <row r="113" spans="1:12" ht="17.399999999999999">
      <c r="A113" s="95" t="s">
        <v>1685</v>
      </c>
      <c r="B113" s="90" t="s">
        <v>1686</v>
      </c>
      <c r="C113" s="91" t="s">
        <v>1446</v>
      </c>
      <c r="D113" s="92">
        <v>714</v>
      </c>
      <c r="E113" s="93">
        <v>0.28000000000000003</v>
      </c>
      <c r="F113" s="93">
        <v>0.18</v>
      </c>
      <c r="G113" s="92">
        <v>914</v>
      </c>
      <c r="H113" s="92">
        <v>843</v>
      </c>
      <c r="I113" s="92">
        <v>872</v>
      </c>
      <c r="J113" s="92" t="s">
        <v>1687</v>
      </c>
      <c r="K113" s="92" t="s">
        <v>1688</v>
      </c>
      <c r="L113" s="94" t="str">
        <f t="shared" si="1"/>
        <v>BPHGR00001</v>
      </c>
    </row>
    <row r="114" spans="1:12" ht="17.399999999999999">
      <c r="A114" s="95" t="s">
        <v>1689</v>
      </c>
      <c r="B114" s="90" t="s">
        <v>1690</v>
      </c>
      <c r="C114" s="91" t="s">
        <v>1691</v>
      </c>
      <c r="D114" s="92">
        <v>1</v>
      </c>
      <c r="E114" s="93">
        <v>0.18</v>
      </c>
      <c r="F114" s="93">
        <v>0.18</v>
      </c>
      <c r="G114" s="92">
        <v>2</v>
      </c>
      <c r="H114" s="92">
        <v>2</v>
      </c>
      <c r="I114" s="92">
        <v>2</v>
      </c>
      <c r="J114" s="92">
        <v>3</v>
      </c>
      <c r="K114" s="92">
        <v>3</v>
      </c>
      <c r="L114" s="94" t="str">
        <f t="shared" si="1"/>
        <v>BPKBK00001</v>
      </c>
    </row>
    <row r="115" spans="1:12" ht="17.399999999999999">
      <c r="A115" s="95" t="s">
        <v>1692</v>
      </c>
      <c r="B115" s="90" t="s">
        <v>1693</v>
      </c>
      <c r="C115" s="91" t="s">
        <v>1446</v>
      </c>
      <c r="D115" s="92">
        <v>84</v>
      </c>
      <c r="E115" s="93">
        <v>0.28000000000000003</v>
      </c>
      <c r="F115" s="93">
        <v>0.18</v>
      </c>
      <c r="G115" s="92">
        <v>108</v>
      </c>
      <c r="H115" s="92">
        <v>100</v>
      </c>
      <c r="I115" s="92">
        <v>103</v>
      </c>
      <c r="J115" s="92">
        <v>132</v>
      </c>
      <c r="K115" s="92">
        <v>122</v>
      </c>
      <c r="L115" s="94" t="str">
        <f t="shared" si="1"/>
        <v>BPLCP00393</v>
      </c>
    </row>
    <row r="116" spans="1:12" ht="17.399999999999999">
      <c r="A116" s="95" t="s">
        <v>385</v>
      </c>
      <c r="B116" s="90" t="s">
        <v>870</v>
      </c>
      <c r="C116" s="91" t="s">
        <v>1446</v>
      </c>
      <c r="D116" s="92">
        <v>209</v>
      </c>
      <c r="E116" s="93">
        <v>0.28000000000000003</v>
      </c>
      <c r="F116" s="93">
        <v>0.18</v>
      </c>
      <c r="G116" s="92">
        <v>268</v>
      </c>
      <c r="H116" s="92">
        <v>247</v>
      </c>
      <c r="I116" s="92">
        <v>255</v>
      </c>
      <c r="J116" s="92">
        <v>327</v>
      </c>
      <c r="K116" s="92">
        <v>301</v>
      </c>
      <c r="L116" s="94" t="str">
        <f t="shared" si="1"/>
        <v>BPLGB00423</v>
      </c>
    </row>
    <row r="117" spans="1:12" ht="17.399999999999999">
      <c r="A117" s="95" t="s">
        <v>582</v>
      </c>
      <c r="B117" s="90" t="s">
        <v>878</v>
      </c>
      <c r="C117" s="91" t="s">
        <v>1446</v>
      </c>
      <c r="D117" s="92">
        <v>346</v>
      </c>
      <c r="E117" s="93">
        <v>0.28000000000000003</v>
      </c>
      <c r="F117" s="93">
        <v>0.18</v>
      </c>
      <c r="G117" s="92">
        <v>443</v>
      </c>
      <c r="H117" s="92">
        <v>409</v>
      </c>
      <c r="I117" s="92">
        <v>423</v>
      </c>
      <c r="J117" s="92">
        <v>542</v>
      </c>
      <c r="K117" s="92">
        <v>500</v>
      </c>
      <c r="L117" s="94" t="str">
        <f t="shared" si="1"/>
        <v>BPLGB00430</v>
      </c>
    </row>
    <row r="118" spans="1:12" ht="17.399999999999999">
      <c r="A118" s="95" t="s">
        <v>210</v>
      </c>
      <c r="B118" s="90" t="s">
        <v>940</v>
      </c>
      <c r="C118" s="91" t="s">
        <v>1446</v>
      </c>
      <c r="D118" s="92">
        <v>551</v>
      </c>
      <c r="E118" s="93">
        <v>0.28000000000000003</v>
      </c>
      <c r="F118" s="93">
        <v>0.18</v>
      </c>
      <c r="G118" s="92">
        <v>706</v>
      </c>
      <c r="H118" s="92">
        <v>651</v>
      </c>
      <c r="I118" s="92">
        <v>673</v>
      </c>
      <c r="J118" s="92">
        <v>862</v>
      </c>
      <c r="K118" s="92">
        <v>795</v>
      </c>
      <c r="L118" s="94" t="str">
        <f t="shared" si="1"/>
        <v>BPLGR00455</v>
      </c>
    </row>
    <row r="119" spans="1:12" ht="17.399999999999999">
      <c r="A119" s="95" t="s">
        <v>223</v>
      </c>
      <c r="B119" s="103" t="s">
        <v>946</v>
      </c>
      <c r="C119" s="91" t="s">
        <v>1446</v>
      </c>
      <c r="D119" s="92">
        <v>557</v>
      </c>
      <c r="E119" s="93">
        <v>0.28000000000000003</v>
      </c>
      <c r="F119" s="93">
        <v>0.18</v>
      </c>
      <c r="G119" s="92">
        <v>713</v>
      </c>
      <c r="H119" s="92">
        <v>658</v>
      </c>
      <c r="I119" s="92">
        <v>680</v>
      </c>
      <c r="J119" s="92">
        <v>871</v>
      </c>
      <c r="K119" s="92">
        <v>803</v>
      </c>
      <c r="L119" s="94" t="str">
        <f t="shared" si="1"/>
        <v>BPLGR00456</v>
      </c>
    </row>
    <row r="120" spans="1:12" ht="17.399999999999999">
      <c r="A120" s="95" t="s">
        <v>233</v>
      </c>
      <c r="B120" s="90" t="s">
        <v>952</v>
      </c>
      <c r="C120" s="91" t="s">
        <v>1446</v>
      </c>
      <c r="D120" s="92">
        <v>333</v>
      </c>
      <c r="E120" s="93">
        <v>0.28000000000000003</v>
      </c>
      <c r="F120" s="93">
        <v>0.18</v>
      </c>
      <c r="G120" s="92">
        <v>427</v>
      </c>
      <c r="H120" s="92">
        <v>393</v>
      </c>
      <c r="I120" s="92">
        <v>407</v>
      </c>
      <c r="J120" s="92">
        <v>521</v>
      </c>
      <c r="K120" s="92">
        <v>481</v>
      </c>
      <c r="L120" s="94" t="str">
        <f t="shared" si="1"/>
        <v>BPLGR00463</v>
      </c>
    </row>
    <row r="121" spans="1:12" ht="17.399999999999999">
      <c r="A121" s="95" t="s">
        <v>213</v>
      </c>
      <c r="B121" s="90" t="s">
        <v>958</v>
      </c>
      <c r="C121" s="91" t="s">
        <v>1446</v>
      </c>
      <c r="D121" s="92">
        <v>318</v>
      </c>
      <c r="E121" s="93">
        <v>0.28000000000000003</v>
      </c>
      <c r="F121" s="93">
        <v>0.18</v>
      </c>
      <c r="G121" s="92">
        <v>408</v>
      </c>
      <c r="H121" s="92">
        <v>376</v>
      </c>
      <c r="I121" s="92">
        <v>388</v>
      </c>
      <c r="J121" s="92">
        <v>497</v>
      </c>
      <c r="K121" s="92">
        <v>458</v>
      </c>
      <c r="L121" s="94" t="str">
        <f t="shared" si="1"/>
        <v>BPLGR00464</v>
      </c>
    </row>
    <row r="122" spans="1:12" ht="17.399999999999999">
      <c r="A122" s="95" t="s">
        <v>1694</v>
      </c>
      <c r="B122" s="90" t="s">
        <v>1695</v>
      </c>
      <c r="C122" s="91" t="s">
        <v>1446</v>
      </c>
      <c r="D122" s="92">
        <v>749</v>
      </c>
      <c r="E122" s="93">
        <v>0.28000000000000003</v>
      </c>
      <c r="F122" s="93">
        <v>0.18</v>
      </c>
      <c r="G122" s="92">
        <v>959</v>
      </c>
      <c r="H122" s="92">
        <v>884</v>
      </c>
      <c r="I122" s="92">
        <v>914</v>
      </c>
      <c r="J122" s="92" t="s">
        <v>1696</v>
      </c>
      <c r="K122" s="92" t="s">
        <v>1697</v>
      </c>
      <c r="L122" s="94" t="str">
        <f t="shared" si="1"/>
        <v>BPLGR00465</v>
      </c>
    </row>
    <row r="123" spans="1:12" ht="17.399999999999999">
      <c r="A123" s="95" t="s">
        <v>1698</v>
      </c>
      <c r="B123" s="90" t="s">
        <v>1699</v>
      </c>
      <c r="C123" s="91" t="s">
        <v>1446</v>
      </c>
      <c r="D123" s="92">
        <v>735</v>
      </c>
      <c r="E123" s="93">
        <v>0.28000000000000003</v>
      </c>
      <c r="F123" s="93">
        <v>0.18</v>
      </c>
      <c r="G123" s="92">
        <v>941</v>
      </c>
      <c r="H123" s="92">
        <v>868</v>
      </c>
      <c r="I123" s="92">
        <v>897</v>
      </c>
      <c r="J123" s="92" t="s">
        <v>1700</v>
      </c>
      <c r="K123" s="92" t="s">
        <v>1701</v>
      </c>
      <c r="L123" s="94" t="str">
        <f t="shared" si="1"/>
        <v>BPLGR00466</v>
      </c>
    </row>
    <row r="124" spans="1:12" ht="17.399999999999999">
      <c r="A124" s="95" t="s">
        <v>401</v>
      </c>
      <c r="B124" s="103" t="s">
        <v>1702</v>
      </c>
      <c r="C124" s="91" t="s">
        <v>1446</v>
      </c>
      <c r="D124" s="92">
        <v>450</v>
      </c>
      <c r="E124" s="93">
        <v>0.28000000000000003</v>
      </c>
      <c r="F124" s="93">
        <v>0.18</v>
      </c>
      <c r="G124" s="92">
        <v>576</v>
      </c>
      <c r="H124" s="92">
        <v>531</v>
      </c>
      <c r="I124" s="92">
        <v>549</v>
      </c>
      <c r="J124" s="92">
        <v>703</v>
      </c>
      <c r="K124" s="92">
        <v>648</v>
      </c>
      <c r="L124" s="94" t="str">
        <f t="shared" si="1"/>
        <v>BPLGW00509</v>
      </c>
    </row>
    <row r="125" spans="1:12" ht="17.399999999999999">
      <c r="A125" s="95" t="s">
        <v>289</v>
      </c>
      <c r="B125" s="103" t="s">
        <v>1703</v>
      </c>
      <c r="C125" s="91" t="s">
        <v>1446</v>
      </c>
      <c r="D125" s="92">
        <v>452</v>
      </c>
      <c r="E125" s="93">
        <v>0.28000000000000003</v>
      </c>
      <c r="F125" s="93">
        <v>0.18</v>
      </c>
      <c r="G125" s="92">
        <v>579</v>
      </c>
      <c r="H125" s="92">
        <v>534</v>
      </c>
      <c r="I125" s="92">
        <v>552</v>
      </c>
      <c r="J125" s="92">
        <v>707</v>
      </c>
      <c r="K125" s="92">
        <v>652</v>
      </c>
      <c r="L125" s="94" t="str">
        <f t="shared" si="1"/>
        <v>BPLGW00510</v>
      </c>
    </row>
    <row r="126" spans="1:12" ht="17.399999999999999">
      <c r="A126" s="95" t="s">
        <v>290</v>
      </c>
      <c r="B126" s="90" t="s">
        <v>1704</v>
      </c>
      <c r="C126" s="91" t="s">
        <v>1446</v>
      </c>
      <c r="D126" s="92">
        <v>283</v>
      </c>
      <c r="E126" s="93">
        <v>0.28000000000000003</v>
      </c>
      <c r="F126" s="93">
        <v>0.18</v>
      </c>
      <c r="G126" s="92">
        <v>363</v>
      </c>
      <c r="H126" s="92">
        <v>334</v>
      </c>
      <c r="I126" s="92">
        <v>346</v>
      </c>
      <c r="J126" s="92">
        <v>443</v>
      </c>
      <c r="K126" s="92">
        <v>409</v>
      </c>
      <c r="L126" s="94" t="str">
        <f t="shared" si="1"/>
        <v>BPLGW00517</v>
      </c>
    </row>
    <row r="127" spans="1:12" ht="17.399999999999999">
      <c r="A127" s="95" t="s">
        <v>291</v>
      </c>
      <c r="B127" s="90" t="s">
        <v>1705</v>
      </c>
      <c r="C127" s="91" t="s">
        <v>1446</v>
      </c>
      <c r="D127" s="92">
        <v>282</v>
      </c>
      <c r="E127" s="93">
        <v>0.28000000000000003</v>
      </c>
      <c r="F127" s="93">
        <v>0.18</v>
      </c>
      <c r="G127" s="92">
        <v>361</v>
      </c>
      <c r="H127" s="92">
        <v>333</v>
      </c>
      <c r="I127" s="92">
        <v>345</v>
      </c>
      <c r="J127" s="92">
        <v>442</v>
      </c>
      <c r="K127" s="92">
        <v>408</v>
      </c>
      <c r="L127" s="94" t="str">
        <f t="shared" si="1"/>
        <v>BPLGW00518</v>
      </c>
    </row>
    <row r="128" spans="1:12" ht="17.399999999999999">
      <c r="A128" s="95" t="s">
        <v>392</v>
      </c>
      <c r="B128" s="103" t="s">
        <v>1706</v>
      </c>
      <c r="C128" s="91" t="s">
        <v>1446</v>
      </c>
      <c r="D128" s="92">
        <v>604</v>
      </c>
      <c r="E128" s="93">
        <v>0.28000000000000003</v>
      </c>
      <c r="F128" s="93">
        <v>0.18</v>
      </c>
      <c r="G128" s="92">
        <v>774</v>
      </c>
      <c r="H128" s="92">
        <v>713</v>
      </c>
      <c r="I128" s="92">
        <v>737</v>
      </c>
      <c r="J128" s="92">
        <v>944</v>
      </c>
      <c r="K128" s="92">
        <v>870</v>
      </c>
      <c r="L128" s="94" t="str">
        <f t="shared" si="1"/>
        <v>BPLGW00519</v>
      </c>
    </row>
    <row r="129" spans="1:12" ht="17.399999999999999">
      <c r="A129" s="95" t="s">
        <v>403</v>
      </c>
      <c r="B129" s="90" t="s">
        <v>1707</v>
      </c>
      <c r="C129" s="91" t="s">
        <v>1446</v>
      </c>
      <c r="D129" s="92">
        <v>596</v>
      </c>
      <c r="E129" s="93">
        <v>0.28000000000000003</v>
      </c>
      <c r="F129" s="93">
        <v>0.18</v>
      </c>
      <c r="G129" s="92">
        <v>763</v>
      </c>
      <c r="H129" s="92">
        <v>704</v>
      </c>
      <c r="I129" s="92">
        <v>728</v>
      </c>
      <c r="J129" s="92">
        <v>932</v>
      </c>
      <c r="K129" s="92">
        <v>860</v>
      </c>
      <c r="L129" s="94" t="str">
        <f t="shared" si="1"/>
        <v>BPLGW00520</v>
      </c>
    </row>
    <row r="130" spans="1:12" ht="17.399999999999999">
      <c r="A130" s="95" t="s">
        <v>1708</v>
      </c>
      <c r="B130" s="90" t="s">
        <v>1709</v>
      </c>
      <c r="C130" s="91" t="s">
        <v>1446</v>
      </c>
      <c r="D130" s="92">
        <v>216</v>
      </c>
      <c r="E130" s="93">
        <v>0.28000000000000003</v>
      </c>
      <c r="F130" s="93">
        <v>0.18</v>
      </c>
      <c r="G130" s="92">
        <v>277</v>
      </c>
      <c r="H130" s="92">
        <v>255</v>
      </c>
      <c r="I130" s="92">
        <v>264</v>
      </c>
      <c r="J130" s="92">
        <v>338</v>
      </c>
      <c r="K130" s="92">
        <v>312</v>
      </c>
      <c r="L130" s="94" t="str">
        <f t="shared" ref="L130:L193" si="2">VLOOKUP(A130,Testing,1,FALSE)</f>
        <v>BPLGW00535</v>
      </c>
    </row>
    <row r="131" spans="1:12" ht="17.399999999999999">
      <c r="A131" s="95" t="s">
        <v>566</v>
      </c>
      <c r="B131" s="103" t="s">
        <v>1710</v>
      </c>
      <c r="C131" s="91" t="s">
        <v>1446</v>
      </c>
      <c r="D131" s="92">
        <v>601</v>
      </c>
      <c r="E131" s="93">
        <v>0.28000000000000003</v>
      </c>
      <c r="F131" s="93">
        <v>0.18</v>
      </c>
      <c r="G131" s="92">
        <v>770</v>
      </c>
      <c r="H131" s="92">
        <v>710</v>
      </c>
      <c r="I131" s="92">
        <v>734</v>
      </c>
      <c r="J131" s="92">
        <v>940</v>
      </c>
      <c r="K131" s="92">
        <v>867</v>
      </c>
      <c r="L131" s="94" t="str">
        <f t="shared" si="2"/>
        <v>BPLMR00343</v>
      </c>
    </row>
    <row r="132" spans="1:12" ht="17.399999999999999">
      <c r="A132" s="95" t="s">
        <v>810</v>
      </c>
      <c r="B132" s="103" t="s">
        <v>1711</v>
      </c>
      <c r="C132" s="91" t="s">
        <v>1446</v>
      </c>
      <c r="D132" s="92">
        <v>605</v>
      </c>
      <c r="E132" s="93">
        <v>0.28000000000000003</v>
      </c>
      <c r="F132" s="93">
        <v>0.18</v>
      </c>
      <c r="G132" s="92">
        <v>775</v>
      </c>
      <c r="H132" s="92">
        <v>714</v>
      </c>
      <c r="I132" s="92">
        <v>739</v>
      </c>
      <c r="J132" s="92">
        <v>946</v>
      </c>
      <c r="K132" s="92">
        <v>873</v>
      </c>
      <c r="L132" s="94" t="str">
        <f t="shared" si="2"/>
        <v>BPLMR00344</v>
      </c>
    </row>
    <row r="133" spans="1:12" ht="17.399999999999999">
      <c r="A133" s="95" t="s">
        <v>297</v>
      </c>
      <c r="B133" s="90" t="s">
        <v>814</v>
      </c>
      <c r="C133" s="91" t="s">
        <v>1446</v>
      </c>
      <c r="D133" s="92">
        <v>383</v>
      </c>
      <c r="E133" s="93">
        <v>0.28000000000000003</v>
      </c>
      <c r="F133" s="93">
        <v>0.18</v>
      </c>
      <c r="G133" s="92">
        <v>491</v>
      </c>
      <c r="H133" s="92">
        <v>452</v>
      </c>
      <c r="I133" s="92">
        <v>468</v>
      </c>
      <c r="J133" s="92">
        <v>600</v>
      </c>
      <c r="K133" s="92">
        <v>553</v>
      </c>
      <c r="L133" s="94" t="str">
        <f t="shared" si="2"/>
        <v>BPLMR00351</v>
      </c>
    </row>
    <row r="134" spans="1:12" ht="17.399999999999999">
      <c r="A134" s="95" t="s">
        <v>267</v>
      </c>
      <c r="B134" s="90" t="s">
        <v>1712</v>
      </c>
      <c r="C134" s="91" t="s">
        <v>1446</v>
      </c>
      <c r="D134" s="92">
        <v>385</v>
      </c>
      <c r="E134" s="93">
        <v>0.28000000000000003</v>
      </c>
      <c r="F134" s="93">
        <v>0.18</v>
      </c>
      <c r="G134" s="92">
        <v>493</v>
      </c>
      <c r="H134" s="92">
        <v>455</v>
      </c>
      <c r="I134" s="92">
        <v>470</v>
      </c>
      <c r="J134" s="92">
        <v>602</v>
      </c>
      <c r="K134" s="92">
        <v>555</v>
      </c>
      <c r="L134" s="94" t="str">
        <f t="shared" si="2"/>
        <v>BPLMR00352</v>
      </c>
    </row>
    <row r="135" spans="1:12" ht="17.399999999999999">
      <c r="A135" s="95" t="s">
        <v>1713</v>
      </c>
      <c r="B135" s="90" t="s">
        <v>1714</v>
      </c>
      <c r="C135" s="91" t="s">
        <v>1446</v>
      </c>
      <c r="D135" s="92">
        <v>818</v>
      </c>
      <c r="E135" s="93">
        <v>0.28000000000000003</v>
      </c>
      <c r="F135" s="93">
        <v>0.18</v>
      </c>
      <c r="G135" s="92" t="s">
        <v>1715</v>
      </c>
      <c r="H135" s="92">
        <v>966</v>
      </c>
      <c r="I135" s="92">
        <v>998</v>
      </c>
      <c r="J135" s="92" t="s">
        <v>1716</v>
      </c>
      <c r="K135" s="92" t="s">
        <v>1717</v>
      </c>
      <c r="L135" s="94" t="str">
        <f t="shared" si="2"/>
        <v>BPLMR00353</v>
      </c>
    </row>
    <row r="136" spans="1:12" ht="17.399999999999999">
      <c r="A136" s="95" t="s">
        <v>1721</v>
      </c>
      <c r="B136" s="90" t="s">
        <v>1722</v>
      </c>
      <c r="C136" s="91" t="s">
        <v>1446</v>
      </c>
      <c r="D136" s="92">
        <v>808</v>
      </c>
      <c r="E136" s="93">
        <v>0.28000000000000003</v>
      </c>
      <c r="F136" s="93">
        <v>0.18</v>
      </c>
      <c r="G136" s="92" t="s">
        <v>1723</v>
      </c>
      <c r="H136" s="92">
        <v>954</v>
      </c>
      <c r="I136" s="92">
        <v>986</v>
      </c>
      <c r="J136" s="92" t="s">
        <v>1724</v>
      </c>
      <c r="K136" s="92" t="s">
        <v>1725</v>
      </c>
      <c r="L136" s="94" t="str">
        <f t="shared" si="2"/>
        <v>BPLMR00354</v>
      </c>
    </row>
    <row r="137" spans="1:12" ht="17.399999999999999">
      <c r="A137" s="95" t="s">
        <v>224</v>
      </c>
      <c r="B137" s="90" t="s">
        <v>1726</v>
      </c>
      <c r="C137" s="91" t="s">
        <v>1446</v>
      </c>
      <c r="D137" s="92">
        <v>489</v>
      </c>
      <c r="E137" s="93">
        <v>0.28000000000000003</v>
      </c>
      <c r="F137" s="93">
        <v>0.18</v>
      </c>
      <c r="G137" s="92">
        <v>626</v>
      </c>
      <c r="H137" s="92">
        <v>578</v>
      </c>
      <c r="I137" s="92">
        <v>597</v>
      </c>
      <c r="J137" s="92">
        <v>765</v>
      </c>
      <c r="K137" s="92">
        <v>705</v>
      </c>
      <c r="L137" s="94" t="str">
        <f t="shared" si="2"/>
        <v>BPLOB00523</v>
      </c>
    </row>
    <row r="138" spans="1:12" ht="17.399999999999999">
      <c r="A138" s="95" t="s">
        <v>268</v>
      </c>
      <c r="B138" s="90" t="s">
        <v>834</v>
      </c>
      <c r="C138" s="91" t="s">
        <v>1446</v>
      </c>
      <c r="D138" s="92">
        <v>510</v>
      </c>
      <c r="E138" s="93">
        <v>0.28000000000000003</v>
      </c>
      <c r="F138" s="93">
        <v>0.18</v>
      </c>
      <c r="G138" s="92">
        <v>653</v>
      </c>
      <c r="H138" s="92">
        <v>602</v>
      </c>
      <c r="I138" s="92">
        <v>623</v>
      </c>
      <c r="J138" s="92">
        <v>798</v>
      </c>
      <c r="K138" s="92">
        <v>736</v>
      </c>
      <c r="L138" s="94" t="str">
        <f t="shared" si="2"/>
        <v>BPLOB00524</v>
      </c>
    </row>
    <row r="139" spans="1:12" ht="17.399999999999999">
      <c r="A139" s="95" t="s">
        <v>300</v>
      </c>
      <c r="B139" s="90" t="s">
        <v>853</v>
      </c>
      <c r="C139" s="91" t="s">
        <v>1446</v>
      </c>
      <c r="D139" s="92">
        <v>322</v>
      </c>
      <c r="E139" s="93">
        <v>0.28000000000000003</v>
      </c>
      <c r="F139" s="93">
        <v>0.18</v>
      </c>
      <c r="G139" s="92">
        <v>413</v>
      </c>
      <c r="H139" s="92">
        <v>380</v>
      </c>
      <c r="I139" s="92">
        <v>393</v>
      </c>
      <c r="J139" s="92">
        <v>504</v>
      </c>
      <c r="K139" s="92">
        <v>464</v>
      </c>
      <c r="L139" s="94" t="str">
        <f t="shared" si="2"/>
        <v>BPLOB00531</v>
      </c>
    </row>
    <row r="140" spans="1:12" ht="17.399999999999999">
      <c r="A140" s="95" t="s">
        <v>226</v>
      </c>
      <c r="B140" s="90" t="s">
        <v>858</v>
      </c>
      <c r="C140" s="91" t="s">
        <v>1446</v>
      </c>
      <c r="D140" s="92">
        <v>327</v>
      </c>
      <c r="E140" s="93">
        <v>0.28000000000000003</v>
      </c>
      <c r="F140" s="93">
        <v>0.18</v>
      </c>
      <c r="G140" s="92">
        <v>419</v>
      </c>
      <c r="H140" s="92">
        <v>386</v>
      </c>
      <c r="I140" s="92">
        <v>399</v>
      </c>
      <c r="J140" s="92">
        <v>511</v>
      </c>
      <c r="K140" s="92">
        <v>471</v>
      </c>
      <c r="L140" s="94" t="str">
        <f t="shared" si="2"/>
        <v>BPLOB00532</v>
      </c>
    </row>
    <row r="141" spans="1:12" ht="17.399999999999999">
      <c r="A141" s="95" t="s">
        <v>866</v>
      </c>
      <c r="B141" s="90" t="s">
        <v>867</v>
      </c>
      <c r="C141" s="91" t="s">
        <v>1446</v>
      </c>
      <c r="D141" s="92">
        <v>659</v>
      </c>
      <c r="E141" s="93">
        <v>0.28000000000000003</v>
      </c>
      <c r="F141" s="93">
        <v>0.18</v>
      </c>
      <c r="G141" s="92">
        <v>844</v>
      </c>
      <c r="H141" s="92">
        <v>778</v>
      </c>
      <c r="I141" s="92">
        <v>804</v>
      </c>
      <c r="J141" s="92" t="s">
        <v>1729</v>
      </c>
      <c r="K141" s="92">
        <v>949</v>
      </c>
      <c r="L141" s="94" t="str">
        <f t="shared" si="2"/>
        <v>BPLOB00533</v>
      </c>
    </row>
    <row r="142" spans="1:12" ht="17.399999999999999">
      <c r="A142" s="95" t="s">
        <v>827</v>
      </c>
      <c r="B142" s="90" t="s">
        <v>871</v>
      </c>
      <c r="C142" s="91" t="s">
        <v>1446</v>
      </c>
      <c r="D142" s="92">
        <v>661</v>
      </c>
      <c r="E142" s="93">
        <v>0.28000000000000003</v>
      </c>
      <c r="F142" s="93">
        <v>0.18</v>
      </c>
      <c r="G142" s="92">
        <v>847</v>
      </c>
      <c r="H142" s="92">
        <v>780</v>
      </c>
      <c r="I142" s="92">
        <v>807</v>
      </c>
      <c r="J142" s="92" t="s">
        <v>1466</v>
      </c>
      <c r="K142" s="92">
        <v>953</v>
      </c>
      <c r="L142" s="94" t="str">
        <f t="shared" si="2"/>
        <v>BPLOB00534</v>
      </c>
    </row>
    <row r="143" spans="1:12" ht="17.399999999999999">
      <c r="A143" s="95" t="s">
        <v>91</v>
      </c>
      <c r="B143" s="90" t="s">
        <v>895</v>
      </c>
      <c r="C143" s="91" t="s">
        <v>1446</v>
      </c>
      <c r="D143" s="92">
        <v>96</v>
      </c>
      <c r="E143" s="93">
        <v>0.28000000000000003</v>
      </c>
      <c r="F143" s="93">
        <v>0.18</v>
      </c>
      <c r="G143" s="92">
        <v>123</v>
      </c>
      <c r="H143" s="92">
        <v>114</v>
      </c>
      <c r="I143" s="92">
        <v>118</v>
      </c>
      <c r="J143" s="92">
        <v>152</v>
      </c>
      <c r="K143" s="92">
        <v>140</v>
      </c>
      <c r="L143" s="94" t="str">
        <f t="shared" si="2"/>
        <v>BPPBK00024</v>
      </c>
    </row>
    <row r="144" spans="1:12" ht="17.399999999999999">
      <c r="A144" s="95" t="s">
        <v>565</v>
      </c>
      <c r="B144" s="90" t="s">
        <v>1731</v>
      </c>
      <c r="C144" s="91" t="s">
        <v>1446</v>
      </c>
      <c r="D144" s="92">
        <v>67</v>
      </c>
      <c r="E144" s="93">
        <v>0.28000000000000003</v>
      </c>
      <c r="F144" s="93">
        <v>0.18</v>
      </c>
      <c r="G144" s="92">
        <v>86</v>
      </c>
      <c r="H144" s="92">
        <v>80</v>
      </c>
      <c r="I144" s="92">
        <v>82</v>
      </c>
      <c r="J144" s="92">
        <v>105</v>
      </c>
      <c r="K144" s="92">
        <v>97</v>
      </c>
      <c r="L144" s="94" t="str">
        <f t="shared" si="2"/>
        <v>BPPBK00042</v>
      </c>
    </row>
    <row r="145" spans="1:12" ht="17.399999999999999">
      <c r="A145" s="95" t="s">
        <v>406</v>
      </c>
      <c r="B145" s="90" t="s">
        <v>1732</v>
      </c>
      <c r="C145" s="91" t="s">
        <v>1446</v>
      </c>
      <c r="D145" s="92">
        <v>47</v>
      </c>
      <c r="E145" s="93">
        <v>0.28000000000000003</v>
      </c>
      <c r="F145" s="93">
        <v>0.18</v>
      </c>
      <c r="G145" s="92">
        <v>61</v>
      </c>
      <c r="H145" s="92">
        <v>56</v>
      </c>
      <c r="I145" s="92">
        <v>58</v>
      </c>
      <c r="J145" s="92">
        <v>75</v>
      </c>
      <c r="K145" s="92">
        <v>69</v>
      </c>
      <c r="L145" s="94" t="str">
        <f t="shared" si="2"/>
        <v>BPPBK00044</v>
      </c>
    </row>
    <row r="146" spans="1:12" ht="17.399999999999999">
      <c r="A146" s="95" t="s">
        <v>552</v>
      </c>
      <c r="B146" s="90" t="s">
        <v>1735</v>
      </c>
      <c r="C146" s="91" t="s">
        <v>1446</v>
      </c>
      <c r="D146" s="92">
        <v>47</v>
      </c>
      <c r="E146" s="93">
        <v>0.28000000000000003</v>
      </c>
      <c r="F146" s="93">
        <v>0.18</v>
      </c>
      <c r="G146" s="92">
        <v>61</v>
      </c>
      <c r="H146" s="92">
        <v>56</v>
      </c>
      <c r="I146" s="92">
        <v>58</v>
      </c>
      <c r="J146" s="92">
        <v>75</v>
      </c>
      <c r="K146" s="92">
        <v>69</v>
      </c>
      <c r="L146" s="94" t="str">
        <f t="shared" si="2"/>
        <v>BPPBK00045</v>
      </c>
    </row>
    <row r="147" spans="1:12" ht="17.399999999999999">
      <c r="A147" s="95" t="s">
        <v>1736</v>
      </c>
      <c r="B147" s="90" t="s">
        <v>1737</v>
      </c>
      <c r="C147" s="91" t="s">
        <v>1446</v>
      </c>
      <c r="D147" s="92">
        <v>59</v>
      </c>
      <c r="E147" s="93">
        <v>0.28000000000000003</v>
      </c>
      <c r="F147" s="93">
        <v>0.18</v>
      </c>
      <c r="G147" s="92">
        <v>76</v>
      </c>
      <c r="H147" s="92">
        <v>70</v>
      </c>
      <c r="I147" s="92">
        <v>72</v>
      </c>
      <c r="J147" s="92">
        <v>93</v>
      </c>
      <c r="K147" s="92">
        <v>85</v>
      </c>
      <c r="L147" s="94" t="str">
        <f t="shared" si="2"/>
        <v>BPPBK00048</v>
      </c>
    </row>
    <row r="148" spans="1:12" ht="17.399999999999999">
      <c r="A148" s="95" t="s">
        <v>516</v>
      </c>
      <c r="B148" s="90" t="s">
        <v>1738</v>
      </c>
      <c r="C148" s="91" t="s">
        <v>1446</v>
      </c>
      <c r="D148" s="92">
        <v>54</v>
      </c>
      <c r="E148" s="93">
        <v>0.28000000000000003</v>
      </c>
      <c r="F148" s="93">
        <v>0.18</v>
      </c>
      <c r="G148" s="92">
        <v>70</v>
      </c>
      <c r="H148" s="92">
        <v>64</v>
      </c>
      <c r="I148" s="92">
        <v>66</v>
      </c>
      <c r="J148" s="92">
        <v>85</v>
      </c>
      <c r="K148" s="92">
        <v>78</v>
      </c>
      <c r="L148" s="94" t="str">
        <f t="shared" si="2"/>
        <v>BPPBK00049</v>
      </c>
    </row>
    <row r="149" spans="1:12" ht="17.399999999999999">
      <c r="A149" s="95" t="s">
        <v>85</v>
      </c>
      <c r="B149" s="90" t="s">
        <v>1739</v>
      </c>
      <c r="C149" s="91" t="s">
        <v>1446</v>
      </c>
      <c r="D149" s="92">
        <v>50</v>
      </c>
      <c r="E149" s="93">
        <v>0.28000000000000003</v>
      </c>
      <c r="F149" s="93">
        <v>0.18</v>
      </c>
      <c r="G149" s="92">
        <v>64</v>
      </c>
      <c r="H149" s="92">
        <v>59</v>
      </c>
      <c r="I149" s="92">
        <v>61</v>
      </c>
      <c r="J149" s="92">
        <v>79</v>
      </c>
      <c r="K149" s="92">
        <v>72</v>
      </c>
      <c r="L149" s="94" t="str">
        <f t="shared" si="2"/>
        <v>BPPBK00063</v>
      </c>
    </row>
    <row r="150" spans="1:12" ht="17.399999999999999">
      <c r="A150" s="95" t="s">
        <v>84</v>
      </c>
      <c r="B150" s="90" t="s">
        <v>1740</v>
      </c>
      <c r="C150" s="91" t="s">
        <v>1446</v>
      </c>
      <c r="D150" s="92">
        <v>47</v>
      </c>
      <c r="E150" s="93">
        <v>0.28000000000000003</v>
      </c>
      <c r="F150" s="93">
        <v>0.18</v>
      </c>
      <c r="G150" s="92">
        <v>61</v>
      </c>
      <c r="H150" s="92">
        <v>56</v>
      </c>
      <c r="I150" s="92">
        <v>58</v>
      </c>
      <c r="J150" s="92">
        <v>75</v>
      </c>
      <c r="K150" s="92">
        <v>69</v>
      </c>
      <c r="L150" s="94" t="str">
        <f t="shared" si="2"/>
        <v>BPPBK00064</v>
      </c>
    </row>
    <row r="151" spans="1:12" ht="17.399999999999999">
      <c r="A151" s="95" t="s">
        <v>474</v>
      </c>
      <c r="B151" s="90" t="s">
        <v>943</v>
      </c>
      <c r="C151" s="91" t="s">
        <v>1446</v>
      </c>
      <c r="D151" s="92">
        <v>80</v>
      </c>
      <c r="E151" s="93">
        <v>0.28000000000000003</v>
      </c>
      <c r="F151" s="93">
        <v>0.18</v>
      </c>
      <c r="G151" s="92">
        <v>103</v>
      </c>
      <c r="H151" s="92">
        <v>95</v>
      </c>
      <c r="I151" s="92">
        <v>98</v>
      </c>
      <c r="J151" s="92">
        <v>126</v>
      </c>
      <c r="K151" s="92">
        <v>116</v>
      </c>
      <c r="L151" s="94" t="str">
        <f t="shared" si="2"/>
        <v>BPPBK00067</v>
      </c>
    </row>
    <row r="152" spans="1:12" ht="17.399999999999999">
      <c r="A152" s="95" t="s">
        <v>79</v>
      </c>
      <c r="B152" s="90" t="s">
        <v>1741</v>
      </c>
      <c r="C152" s="91" t="s">
        <v>1446</v>
      </c>
      <c r="D152" s="92">
        <v>178</v>
      </c>
      <c r="E152" s="93">
        <v>0.28000000000000003</v>
      </c>
      <c r="F152" s="93">
        <v>0.18</v>
      </c>
      <c r="G152" s="92">
        <v>228</v>
      </c>
      <c r="H152" s="92">
        <v>211</v>
      </c>
      <c r="I152" s="92">
        <v>218</v>
      </c>
      <c r="J152" s="92">
        <v>280</v>
      </c>
      <c r="K152" s="92">
        <v>258</v>
      </c>
      <c r="L152" s="94" t="str">
        <f t="shared" si="2"/>
        <v>BPPBK00069</v>
      </c>
    </row>
    <row r="153" spans="1:12" ht="17.399999999999999">
      <c r="A153" s="95" t="s">
        <v>496</v>
      </c>
      <c r="B153" s="90" t="s">
        <v>956</v>
      </c>
      <c r="C153" s="91" t="s">
        <v>1446</v>
      </c>
      <c r="D153" s="92">
        <v>152</v>
      </c>
      <c r="E153" s="93">
        <v>0.28000000000000003</v>
      </c>
      <c r="F153" s="93">
        <v>0.18</v>
      </c>
      <c r="G153" s="92">
        <v>195</v>
      </c>
      <c r="H153" s="92">
        <v>180</v>
      </c>
      <c r="I153" s="92">
        <v>186</v>
      </c>
      <c r="J153" s="92">
        <v>239</v>
      </c>
      <c r="K153" s="92">
        <v>220</v>
      </c>
      <c r="L153" s="94" t="str">
        <f t="shared" si="2"/>
        <v>BPPBK00075</v>
      </c>
    </row>
    <row r="154" spans="1:12" ht="17.399999999999999">
      <c r="A154" s="95" t="s">
        <v>317</v>
      </c>
      <c r="B154" s="90" t="s">
        <v>959</v>
      </c>
      <c r="C154" s="91" t="s">
        <v>1446</v>
      </c>
      <c r="D154" s="92">
        <v>82</v>
      </c>
      <c r="E154" s="93">
        <v>0.28000000000000003</v>
      </c>
      <c r="F154" s="93">
        <v>0.18</v>
      </c>
      <c r="G154" s="92">
        <v>105</v>
      </c>
      <c r="H154" s="92">
        <v>97</v>
      </c>
      <c r="I154" s="92">
        <v>101</v>
      </c>
      <c r="J154" s="92">
        <v>130</v>
      </c>
      <c r="K154" s="92">
        <v>120</v>
      </c>
      <c r="L154" s="94" t="str">
        <f t="shared" si="2"/>
        <v>BPPBK00077</v>
      </c>
    </row>
    <row r="155" spans="1:12" ht="17.399999999999999">
      <c r="A155" s="95" t="s">
        <v>301</v>
      </c>
      <c r="B155" s="90" t="s">
        <v>965</v>
      </c>
      <c r="C155" s="91" t="s">
        <v>1446</v>
      </c>
      <c r="D155" s="92">
        <v>304</v>
      </c>
      <c r="E155" s="93">
        <v>0.28000000000000003</v>
      </c>
      <c r="F155" s="93">
        <v>0.18</v>
      </c>
      <c r="G155" s="92">
        <v>390</v>
      </c>
      <c r="H155" s="92">
        <v>359</v>
      </c>
      <c r="I155" s="92">
        <v>371</v>
      </c>
      <c r="J155" s="92">
        <v>475</v>
      </c>
      <c r="K155" s="92">
        <v>438</v>
      </c>
      <c r="L155" s="94" t="str">
        <f t="shared" si="2"/>
        <v>BPPBK00078</v>
      </c>
    </row>
    <row r="156" spans="1:12" ht="17.399999999999999">
      <c r="A156" s="95" t="s">
        <v>1742</v>
      </c>
      <c r="B156" s="90" t="s">
        <v>1743</v>
      </c>
      <c r="C156" s="91" t="s">
        <v>1446</v>
      </c>
      <c r="D156" s="92">
        <v>60</v>
      </c>
      <c r="E156" s="93">
        <v>0.28000000000000003</v>
      </c>
      <c r="F156" s="93">
        <v>0.18</v>
      </c>
      <c r="G156" s="92">
        <v>77</v>
      </c>
      <c r="H156" s="92">
        <v>71</v>
      </c>
      <c r="I156" s="92">
        <v>74</v>
      </c>
      <c r="J156" s="92">
        <v>95</v>
      </c>
      <c r="K156" s="92">
        <v>88</v>
      </c>
      <c r="L156" s="94" t="str">
        <f t="shared" si="2"/>
        <v>BPPBK00081</v>
      </c>
    </row>
    <row r="157" spans="1:12" ht="17.399999999999999">
      <c r="A157" s="95" t="s">
        <v>1744</v>
      </c>
      <c r="B157" s="90" t="s">
        <v>1745</v>
      </c>
      <c r="C157" s="91" t="s">
        <v>1446</v>
      </c>
      <c r="D157" s="92">
        <v>113</v>
      </c>
      <c r="E157" s="93">
        <v>0.28000000000000003</v>
      </c>
      <c r="F157" s="93">
        <v>0.18</v>
      </c>
      <c r="G157" s="92">
        <v>145</v>
      </c>
      <c r="H157" s="92">
        <v>134</v>
      </c>
      <c r="I157" s="92">
        <v>138</v>
      </c>
      <c r="J157" s="92">
        <v>177</v>
      </c>
      <c r="K157" s="92">
        <v>163</v>
      </c>
      <c r="L157" s="94" t="str">
        <f t="shared" si="2"/>
        <v>BPPBK00082</v>
      </c>
    </row>
    <row r="158" spans="1:12" ht="17.399999999999999">
      <c r="A158" s="95" t="s">
        <v>162</v>
      </c>
      <c r="B158" s="90" t="s">
        <v>1746</v>
      </c>
      <c r="C158" s="91" t="s">
        <v>1446</v>
      </c>
      <c r="D158" s="92">
        <v>12</v>
      </c>
      <c r="E158" s="93">
        <v>0.28000000000000003</v>
      </c>
      <c r="F158" s="93">
        <v>0.18</v>
      </c>
      <c r="G158" s="92">
        <v>16</v>
      </c>
      <c r="H158" s="92">
        <v>15</v>
      </c>
      <c r="I158" s="92">
        <v>15</v>
      </c>
      <c r="J158" s="92">
        <v>20</v>
      </c>
      <c r="K158" s="92">
        <v>18</v>
      </c>
      <c r="L158" s="94" t="str">
        <f t="shared" si="2"/>
        <v>BPPBK00083</v>
      </c>
    </row>
    <row r="159" spans="1:12" ht="17.399999999999999">
      <c r="A159" s="95" t="s">
        <v>494</v>
      </c>
      <c r="B159" s="90" t="s">
        <v>973</v>
      </c>
      <c r="C159" s="91" t="s">
        <v>1446</v>
      </c>
      <c r="D159" s="92">
        <v>15</v>
      </c>
      <c r="E159" s="93">
        <v>0.28000000000000003</v>
      </c>
      <c r="F159" s="93">
        <v>0.18</v>
      </c>
      <c r="G159" s="92">
        <v>20</v>
      </c>
      <c r="H159" s="92">
        <v>18</v>
      </c>
      <c r="I159" s="92">
        <v>19</v>
      </c>
      <c r="J159" s="92">
        <v>25</v>
      </c>
      <c r="K159" s="92">
        <v>23</v>
      </c>
      <c r="L159" s="94" t="str">
        <f t="shared" si="2"/>
        <v>BPPBK00087</v>
      </c>
    </row>
    <row r="160" spans="1:12" ht="17.399999999999999">
      <c r="A160" s="95" t="s">
        <v>328</v>
      </c>
      <c r="B160" s="90" t="s">
        <v>1747</v>
      </c>
      <c r="C160" s="91" t="s">
        <v>1446</v>
      </c>
      <c r="D160" s="92">
        <v>38</v>
      </c>
      <c r="E160" s="93">
        <v>0.28000000000000003</v>
      </c>
      <c r="F160" s="93">
        <v>0.18</v>
      </c>
      <c r="G160" s="92">
        <v>49</v>
      </c>
      <c r="H160" s="92">
        <v>45</v>
      </c>
      <c r="I160" s="92">
        <v>47</v>
      </c>
      <c r="J160" s="92">
        <v>61</v>
      </c>
      <c r="K160" s="92">
        <v>56</v>
      </c>
      <c r="L160" s="94" t="str">
        <f t="shared" si="2"/>
        <v>BPPBK00088</v>
      </c>
    </row>
    <row r="161" spans="1:12" ht="17.399999999999999">
      <c r="A161" s="95" t="s">
        <v>94</v>
      </c>
      <c r="B161" s="90" t="s">
        <v>1043</v>
      </c>
      <c r="C161" s="91" t="s">
        <v>1446</v>
      </c>
      <c r="D161" s="92">
        <v>30</v>
      </c>
      <c r="E161" s="93">
        <v>0.28000000000000003</v>
      </c>
      <c r="F161" s="93">
        <v>0.18</v>
      </c>
      <c r="G161" s="92">
        <v>39</v>
      </c>
      <c r="H161" s="92">
        <v>36</v>
      </c>
      <c r="I161" s="92">
        <v>37</v>
      </c>
      <c r="J161" s="92">
        <v>48</v>
      </c>
      <c r="K161" s="92">
        <v>44</v>
      </c>
      <c r="L161" s="94" t="str">
        <f t="shared" si="2"/>
        <v>BPPBK00138</v>
      </c>
    </row>
    <row r="162" spans="1:12" ht="17.399999999999999">
      <c r="A162" s="95" t="s">
        <v>292</v>
      </c>
      <c r="B162" s="90" t="s">
        <v>979</v>
      </c>
      <c r="C162" s="91" t="s">
        <v>1446</v>
      </c>
      <c r="D162" s="92">
        <v>175</v>
      </c>
      <c r="E162" s="93">
        <v>0.28000000000000003</v>
      </c>
      <c r="F162" s="93">
        <v>0.18</v>
      </c>
      <c r="G162" s="92">
        <v>224</v>
      </c>
      <c r="H162" s="92">
        <v>207</v>
      </c>
      <c r="I162" s="92">
        <v>214</v>
      </c>
      <c r="J162" s="92">
        <v>274</v>
      </c>
      <c r="K162" s="92">
        <v>253</v>
      </c>
      <c r="L162" s="94" t="str">
        <f t="shared" si="2"/>
        <v>BPPBK00139</v>
      </c>
    </row>
    <row r="163" spans="1:12" ht="17.399999999999999">
      <c r="A163" s="95" t="s">
        <v>88</v>
      </c>
      <c r="B163" s="90" t="s">
        <v>1050</v>
      </c>
      <c r="C163" s="91" t="s">
        <v>1444</v>
      </c>
      <c r="D163" s="92">
        <v>4</v>
      </c>
      <c r="E163" s="93">
        <v>0.28000000000000003</v>
      </c>
      <c r="F163" s="93">
        <v>0.18</v>
      </c>
      <c r="G163" s="92">
        <v>6</v>
      </c>
      <c r="H163" s="92">
        <v>5</v>
      </c>
      <c r="I163" s="92">
        <v>5</v>
      </c>
      <c r="J163" s="92">
        <v>7</v>
      </c>
      <c r="K163" s="92">
        <v>6</v>
      </c>
      <c r="L163" s="94" t="str">
        <f t="shared" si="2"/>
        <v>BPPWT00079</v>
      </c>
    </row>
    <row r="164" spans="1:12" ht="17.399999999999999">
      <c r="A164" s="95" t="s">
        <v>1750</v>
      </c>
      <c r="B164" s="90" t="s">
        <v>1751</v>
      </c>
      <c r="C164" s="91" t="s">
        <v>1446</v>
      </c>
      <c r="D164" s="92">
        <v>15</v>
      </c>
      <c r="E164" s="93">
        <v>0.28000000000000003</v>
      </c>
      <c r="F164" s="93">
        <v>0.18</v>
      </c>
      <c r="G164" s="92">
        <v>20</v>
      </c>
      <c r="H164" s="92">
        <v>18</v>
      </c>
      <c r="I164" s="92">
        <v>19</v>
      </c>
      <c r="J164" s="92">
        <v>25</v>
      </c>
      <c r="K164" s="92">
        <v>23</v>
      </c>
      <c r="L164" s="94" t="str">
        <f t="shared" si="2"/>
        <v>BRBBK00001</v>
      </c>
    </row>
    <row r="165" spans="1:12" ht="17.399999999999999">
      <c r="A165" s="95" t="s">
        <v>1752</v>
      </c>
      <c r="B165" s="90" t="s">
        <v>1753</v>
      </c>
      <c r="C165" s="91" t="s">
        <v>1754</v>
      </c>
      <c r="D165" s="92">
        <v>25</v>
      </c>
      <c r="E165" s="93">
        <v>0.18</v>
      </c>
      <c r="F165" s="93">
        <v>0.18</v>
      </c>
      <c r="G165" s="92">
        <v>30</v>
      </c>
      <c r="H165" s="92">
        <v>30</v>
      </c>
      <c r="I165" s="92">
        <v>31</v>
      </c>
      <c r="J165" s="92">
        <v>37</v>
      </c>
      <c r="K165" s="92">
        <v>37</v>
      </c>
      <c r="L165" s="94" t="str">
        <f t="shared" si="2"/>
        <v>BRBBK00046</v>
      </c>
    </row>
    <row r="166" spans="1:12" ht="17.399999999999999">
      <c r="A166" s="95" t="s">
        <v>1755</v>
      </c>
      <c r="B166" s="90" t="s">
        <v>1756</v>
      </c>
      <c r="C166" s="91" t="s">
        <v>1490</v>
      </c>
      <c r="D166" s="92">
        <v>57</v>
      </c>
      <c r="E166" s="93">
        <v>0.28000000000000003</v>
      </c>
      <c r="F166" s="93">
        <v>0.18</v>
      </c>
      <c r="G166" s="92">
        <v>73</v>
      </c>
      <c r="H166" s="92">
        <v>68</v>
      </c>
      <c r="I166" s="92">
        <v>70</v>
      </c>
      <c r="J166" s="92">
        <v>90</v>
      </c>
      <c r="K166" s="92">
        <v>83</v>
      </c>
      <c r="L166" s="94" t="str">
        <f t="shared" si="2"/>
        <v>BRBBK00047</v>
      </c>
    </row>
    <row r="167" spans="1:12" ht="17.399999999999999">
      <c r="A167" s="95" t="s">
        <v>1757</v>
      </c>
      <c r="B167" s="90" t="s">
        <v>1758</v>
      </c>
      <c r="C167" s="91" t="s">
        <v>1488</v>
      </c>
      <c r="D167" s="92">
        <v>21</v>
      </c>
      <c r="E167" s="93">
        <v>0.18</v>
      </c>
      <c r="F167" s="93">
        <v>0.18</v>
      </c>
      <c r="G167" s="92">
        <v>25</v>
      </c>
      <c r="H167" s="92">
        <v>25</v>
      </c>
      <c r="I167" s="92">
        <v>26</v>
      </c>
      <c r="J167" s="92">
        <v>31</v>
      </c>
      <c r="K167" s="92">
        <v>31</v>
      </c>
      <c r="L167" s="94" t="str">
        <f t="shared" si="2"/>
        <v>BRROR00002</v>
      </c>
    </row>
    <row r="168" spans="1:12" ht="17.399999999999999">
      <c r="A168" s="95" t="s">
        <v>1759</v>
      </c>
      <c r="B168" s="90" t="s">
        <v>1760</v>
      </c>
      <c r="C168" s="91" t="s">
        <v>1488</v>
      </c>
      <c r="D168" s="92">
        <v>24</v>
      </c>
      <c r="E168" s="93">
        <v>0.18</v>
      </c>
      <c r="F168" s="93">
        <v>0.18</v>
      </c>
      <c r="G168" s="92">
        <v>29</v>
      </c>
      <c r="H168" s="92">
        <v>29</v>
      </c>
      <c r="I168" s="92">
        <v>30</v>
      </c>
      <c r="J168" s="92">
        <v>36</v>
      </c>
      <c r="K168" s="92">
        <v>36</v>
      </c>
      <c r="L168" s="94" t="str">
        <f t="shared" si="2"/>
        <v>BRRRD00001</v>
      </c>
    </row>
    <row r="169" spans="1:12" ht="17.399999999999999">
      <c r="A169" s="95" t="s">
        <v>258</v>
      </c>
      <c r="B169" s="90" t="s">
        <v>993</v>
      </c>
      <c r="C169" s="91" t="s">
        <v>1446</v>
      </c>
      <c r="D169" s="92">
        <v>57</v>
      </c>
      <c r="E169" s="93">
        <v>0.28000000000000003</v>
      </c>
      <c r="F169" s="93">
        <v>0.18</v>
      </c>
      <c r="G169" s="92">
        <v>73</v>
      </c>
      <c r="H169" s="92">
        <v>68</v>
      </c>
      <c r="I169" s="92">
        <v>70</v>
      </c>
      <c r="J169" s="92">
        <v>90</v>
      </c>
      <c r="K169" s="92">
        <v>83</v>
      </c>
      <c r="L169" s="94" t="str">
        <f t="shared" si="2"/>
        <v>BSLBK00007</v>
      </c>
    </row>
    <row r="170" spans="1:12" ht="17.399999999999999">
      <c r="A170" s="95" t="s">
        <v>302</v>
      </c>
      <c r="B170" s="90" t="s">
        <v>1006</v>
      </c>
      <c r="C170" s="91" t="s">
        <v>1446</v>
      </c>
      <c r="D170" s="92">
        <v>96</v>
      </c>
      <c r="E170" s="93">
        <v>0.28000000000000003</v>
      </c>
      <c r="F170" s="93">
        <v>0.18</v>
      </c>
      <c r="G170" s="92">
        <v>123</v>
      </c>
      <c r="H170" s="92">
        <v>114</v>
      </c>
      <c r="I170" s="92">
        <v>118</v>
      </c>
      <c r="J170" s="92">
        <v>152</v>
      </c>
      <c r="K170" s="92">
        <v>140</v>
      </c>
      <c r="L170" s="94" t="str">
        <f t="shared" si="2"/>
        <v>BSLBK00008</v>
      </c>
    </row>
    <row r="171" spans="1:12" ht="17.399999999999999">
      <c r="A171" s="95" t="s">
        <v>265</v>
      </c>
      <c r="B171" s="90" t="s">
        <v>1763</v>
      </c>
      <c r="C171" s="91" t="s">
        <v>1764</v>
      </c>
      <c r="D171" s="92">
        <v>12</v>
      </c>
      <c r="E171" s="93">
        <v>0.18</v>
      </c>
      <c r="F171" s="93">
        <v>0.18</v>
      </c>
      <c r="G171" s="92">
        <v>15</v>
      </c>
      <c r="H171" s="92">
        <v>15</v>
      </c>
      <c r="I171" s="92">
        <v>15</v>
      </c>
      <c r="J171" s="92">
        <v>18</v>
      </c>
      <c r="K171" s="92">
        <v>18</v>
      </c>
      <c r="L171" s="94" t="str">
        <f t="shared" si="2"/>
        <v>BSPZP00002</v>
      </c>
    </row>
    <row r="172" spans="1:12" ht="17.399999999999999">
      <c r="A172" s="95" t="s">
        <v>1765</v>
      </c>
      <c r="B172" s="90" t="s">
        <v>1766</v>
      </c>
      <c r="C172" s="91" t="s">
        <v>1767</v>
      </c>
      <c r="D172" s="92">
        <v>5</v>
      </c>
      <c r="E172" s="93">
        <v>0.18</v>
      </c>
      <c r="F172" s="93">
        <v>0.18</v>
      </c>
      <c r="G172" s="92">
        <v>6</v>
      </c>
      <c r="H172" s="92">
        <v>6</v>
      </c>
      <c r="I172" s="92">
        <v>7</v>
      </c>
      <c r="J172" s="92">
        <v>9</v>
      </c>
      <c r="K172" s="92">
        <v>9</v>
      </c>
      <c r="L172" s="94" t="str">
        <f t="shared" si="2"/>
        <v>BSRNA00148</v>
      </c>
    </row>
    <row r="173" spans="1:12" ht="17.399999999999999">
      <c r="A173" s="95" t="s">
        <v>1768</v>
      </c>
      <c r="B173" s="90" t="s">
        <v>1769</v>
      </c>
      <c r="C173" s="91" t="s">
        <v>1770</v>
      </c>
      <c r="D173" s="92">
        <v>3</v>
      </c>
      <c r="E173" s="93">
        <v>0.18</v>
      </c>
      <c r="F173" s="93">
        <v>0.18</v>
      </c>
      <c r="G173" s="92">
        <v>4</v>
      </c>
      <c r="H173" s="92">
        <v>4</v>
      </c>
      <c r="I173" s="92">
        <v>4</v>
      </c>
      <c r="J173" s="92">
        <v>5</v>
      </c>
      <c r="K173" s="92">
        <v>5</v>
      </c>
      <c r="L173" s="94" t="str">
        <f t="shared" si="2"/>
        <v>BSRNA00155</v>
      </c>
    </row>
    <row r="174" spans="1:12" ht="17.399999999999999">
      <c r="A174" s="95" t="s">
        <v>1771</v>
      </c>
      <c r="B174" s="90" t="s">
        <v>1772</v>
      </c>
      <c r="C174" s="91" t="s">
        <v>1773</v>
      </c>
      <c r="D174" s="92">
        <v>9</v>
      </c>
      <c r="E174" s="93">
        <v>0.28000000000000003</v>
      </c>
      <c r="F174" s="93">
        <v>0.18</v>
      </c>
      <c r="G174" s="92">
        <v>12</v>
      </c>
      <c r="H174" s="92">
        <v>11</v>
      </c>
      <c r="I174" s="92">
        <v>11</v>
      </c>
      <c r="J174" s="92">
        <v>15</v>
      </c>
      <c r="K174" s="92">
        <v>13</v>
      </c>
      <c r="L174" s="94" t="str">
        <f t="shared" si="2"/>
        <v>BSRNA00162</v>
      </c>
    </row>
    <row r="175" spans="1:12" ht="17.399999999999999">
      <c r="A175" s="95" t="s">
        <v>327</v>
      </c>
      <c r="B175" s="90" t="s">
        <v>1012</v>
      </c>
      <c r="C175" s="91" t="s">
        <v>1446</v>
      </c>
      <c r="D175" s="92">
        <v>109</v>
      </c>
      <c r="E175" s="93">
        <v>0.28000000000000003</v>
      </c>
      <c r="F175" s="93">
        <v>0.18</v>
      </c>
      <c r="G175" s="92">
        <v>140</v>
      </c>
      <c r="H175" s="92">
        <v>129</v>
      </c>
      <c r="I175" s="92">
        <v>133</v>
      </c>
      <c r="J175" s="92">
        <v>171</v>
      </c>
      <c r="K175" s="92">
        <v>157</v>
      </c>
      <c r="L175" s="94" t="str">
        <f t="shared" si="2"/>
        <v>BSSBK00008</v>
      </c>
    </row>
    <row r="176" spans="1:12" ht="17.399999999999999">
      <c r="A176" s="95" t="s">
        <v>404</v>
      </c>
      <c r="B176" s="90" t="s">
        <v>1774</v>
      </c>
      <c r="C176" s="91" t="s">
        <v>1775</v>
      </c>
      <c r="D176" s="92" t="s">
        <v>1701</v>
      </c>
      <c r="E176" s="93">
        <v>0.18</v>
      </c>
      <c r="F176" s="93">
        <v>0.18</v>
      </c>
      <c r="G176" s="92" t="s">
        <v>1776</v>
      </c>
      <c r="H176" s="92" t="s">
        <v>1776</v>
      </c>
      <c r="I176" s="92" t="s">
        <v>1777</v>
      </c>
      <c r="J176" s="92" t="s">
        <v>1778</v>
      </c>
      <c r="K176" s="92" t="s">
        <v>1778</v>
      </c>
      <c r="L176" s="94" t="str">
        <f t="shared" si="2"/>
        <v>BSTBK00023</v>
      </c>
    </row>
    <row r="177" spans="1:12" ht="17.399999999999999">
      <c r="A177" s="95" t="s">
        <v>896</v>
      </c>
      <c r="B177" s="90" t="s">
        <v>1779</v>
      </c>
      <c r="C177" s="91" t="s">
        <v>1780</v>
      </c>
      <c r="D177" s="92">
        <v>102</v>
      </c>
      <c r="E177" s="93">
        <v>0.18</v>
      </c>
      <c r="F177" s="93">
        <v>0.18</v>
      </c>
      <c r="G177" s="92">
        <v>121</v>
      </c>
      <c r="H177" s="92">
        <v>121</v>
      </c>
      <c r="I177" s="92">
        <v>125</v>
      </c>
      <c r="J177" s="92">
        <v>148</v>
      </c>
      <c r="K177" s="92">
        <v>148</v>
      </c>
      <c r="L177" s="94" t="str">
        <f t="shared" si="2"/>
        <v>BSWNA00002</v>
      </c>
    </row>
    <row r="178" spans="1:12" ht="17.399999999999999">
      <c r="A178" s="95" t="s">
        <v>1781</v>
      </c>
      <c r="B178" s="90" t="s">
        <v>1782</v>
      </c>
      <c r="C178" s="91" t="s">
        <v>1783</v>
      </c>
      <c r="D178" s="92">
        <v>190</v>
      </c>
      <c r="E178" s="93">
        <v>0.18</v>
      </c>
      <c r="F178" s="93">
        <v>0.18</v>
      </c>
      <c r="G178" s="92">
        <v>225</v>
      </c>
      <c r="H178" s="92">
        <v>225</v>
      </c>
      <c r="I178" s="92">
        <v>232</v>
      </c>
      <c r="J178" s="92">
        <v>274</v>
      </c>
      <c r="K178" s="92">
        <v>274</v>
      </c>
      <c r="L178" s="94" t="str">
        <f t="shared" si="2"/>
        <v>BSWNA00014</v>
      </c>
    </row>
    <row r="179" spans="1:12" ht="17.399999999999999">
      <c r="A179" s="95" t="s">
        <v>561</v>
      </c>
      <c r="B179" s="90" t="s">
        <v>1019</v>
      </c>
      <c r="C179" s="91" t="s">
        <v>1784</v>
      </c>
      <c r="D179" s="92">
        <v>179</v>
      </c>
      <c r="E179" s="93">
        <v>0.18</v>
      </c>
      <c r="F179" s="93">
        <v>0.18</v>
      </c>
      <c r="G179" s="92">
        <v>212</v>
      </c>
      <c r="H179" s="92">
        <v>212</v>
      </c>
      <c r="I179" s="92">
        <v>219</v>
      </c>
      <c r="J179" s="92">
        <v>259</v>
      </c>
      <c r="K179" s="92">
        <v>259</v>
      </c>
      <c r="L179" s="94" t="str">
        <f t="shared" si="2"/>
        <v>BSWNA00015</v>
      </c>
    </row>
    <row r="180" spans="1:12" ht="17.399999999999999">
      <c r="A180" s="95" t="s">
        <v>555</v>
      </c>
      <c r="B180" s="90" t="s">
        <v>1023</v>
      </c>
      <c r="C180" s="91" t="s">
        <v>1785</v>
      </c>
      <c r="D180" s="92">
        <v>58</v>
      </c>
      <c r="E180" s="93">
        <v>0.18</v>
      </c>
      <c r="F180" s="93">
        <v>0.18</v>
      </c>
      <c r="G180" s="92">
        <v>69</v>
      </c>
      <c r="H180" s="92">
        <v>69</v>
      </c>
      <c r="I180" s="92">
        <v>71</v>
      </c>
      <c r="J180" s="92">
        <v>84</v>
      </c>
      <c r="K180" s="92">
        <v>84</v>
      </c>
      <c r="L180" s="94" t="str">
        <f t="shared" si="2"/>
        <v>BSWNA00016</v>
      </c>
    </row>
    <row r="181" spans="1:12" ht="17.399999999999999">
      <c r="A181" s="95" t="s">
        <v>118</v>
      </c>
      <c r="B181" s="90" t="s">
        <v>1027</v>
      </c>
      <c r="C181" s="91" t="s">
        <v>1785</v>
      </c>
      <c r="D181" s="92">
        <v>43</v>
      </c>
      <c r="E181" s="93">
        <v>0.18</v>
      </c>
      <c r="F181" s="93">
        <v>0.18</v>
      </c>
      <c r="G181" s="92">
        <v>51</v>
      </c>
      <c r="H181" s="92">
        <v>51</v>
      </c>
      <c r="I181" s="92">
        <v>53</v>
      </c>
      <c r="J181" s="92">
        <v>63</v>
      </c>
      <c r="K181" s="92">
        <v>63</v>
      </c>
      <c r="L181" s="94" t="str">
        <f t="shared" si="2"/>
        <v>BSWNA00017</v>
      </c>
    </row>
    <row r="182" spans="1:12" ht="17.399999999999999">
      <c r="A182" s="95" t="s">
        <v>59</v>
      </c>
      <c r="B182" s="90" t="s">
        <v>1032</v>
      </c>
      <c r="C182" s="91" t="s">
        <v>1785</v>
      </c>
      <c r="D182" s="92">
        <v>23</v>
      </c>
      <c r="E182" s="93">
        <v>0.18</v>
      </c>
      <c r="F182" s="93">
        <v>0.18</v>
      </c>
      <c r="G182" s="92">
        <v>28</v>
      </c>
      <c r="H182" s="92">
        <v>28</v>
      </c>
      <c r="I182" s="92">
        <v>29</v>
      </c>
      <c r="J182" s="92">
        <v>35</v>
      </c>
      <c r="K182" s="92">
        <v>35</v>
      </c>
      <c r="L182" s="94" t="str">
        <f t="shared" si="2"/>
        <v>BSWNA00018</v>
      </c>
    </row>
    <row r="183" spans="1:12" ht="17.399999999999999">
      <c r="A183" s="95" t="s">
        <v>130</v>
      </c>
      <c r="B183" s="90" t="s">
        <v>1036</v>
      </c>
      <c r="C183" s="91" t="s">
        <v>1785</v>
      </c>
      <c r="D183" s="92">
        <v>44</v>
      </c>
      <c r="E183" s="93">
        <v>0.18</v>
      </c>
      <c r="F183" s="93">
        <v>0.18</v>
      </c>
      <c r="G183" s="92">
        <v>52</v>
      </c>
      <c r="H183" s="92">
        <v>52</v>
      </c>
      <c r="I183" s="92">
        <v>54</v>
      </c>
      <c r="J183" s="92">
        <v>64</v>
      </c>
      <c r="K183" s="92">
        <v>64</v>
      </c>
      <c r="L183" s="94" t="str">
        <f t="shared" si="2"/>
        <v>BSWNA00019</v>
      </c>
    </row>
    <row r="184" spans="1:12" ht="17.399999999999999">
      <c r="A184" s="95" t="s">
        <v>324</v>
      </c>
      <c r="B184" s="90" t="s">
        <v>1038</v>
      </c>
      <c r="C184" s="91" t="s">
        <v>1785</v>
      </c>
      <c r="D184" s="92">
        <v>60</v>
      </c>
      <c r="E184" s="93">
        <v>0.18</v>
      </c>
      <c r="F184" s="93">
        <v>0.18</v>
      </c>
      <c r="G184" s="92">
        <v>71</v>
      </c>
      <c r="H184" s="92">
        <v>71</v>
      </c>
      <c r="I184" s="92">
        <v>74</v>
      </c>
      <c r="J184" s="92">
        <v>88</v>
      </c>
      <c r="K184" s="92">
        <v>88</v>
      </c>
      <c r="L184" s="94" t="str">
        <f t="shared" si="2"/>
        <v>BSWNA00020</v>
      </c>
    </row>
    <row r="185" spans="1:12" ht="17.399999999999999">
      <c r="A185" s="95" t="s">
        <v>325</v>
      </c>
      <c r="B185" s="90" t="s">
        <v>1040</v>
      </c>
      <c r="C185" s="91" t="s">
        <v>1785</v>
      </c>
      <c r="D185" s="92">
        <v>46</v>
      </c>
      <c r="E185" s="93">
        <v>0.18</v>
      </c>
      <c r="F185" s="93">
        <v>0.18</v>
      </c>
      <c r="G185" s="92">
        <v>55</v>
      </c>
      <c r="H185" s="92">
        <v>55</v>
      </c>
      <c r="I185" s="92">
        <v>57</v>
      </c>
      <c r="J185" s="92">
        <v>68</v>
      </c>
      <c r="K185" s="92">
        <v>68</v>
      </c>
      <c r="L185" s="94" t="str">
        <f t="shared" si="2"/>
        <v>BSWNA00021</v>
      </c>
    </row>
    <row r="186" spans="1:12" ht="17.399999999999999">
      <c r="A186" s="95" t="s">
        <v>597</v>
      </c>
      <c r="B186" s="90" t="s">
        <v>1045</v>
      </c>
      <c r="C186" s="91" t="s">
        <v>1785</v>
      </c>
      <c r="D186" s="92">
        <v>49</v>
      </c>
      <c r="E186" s="93">
        <v>0.18</v>
      </c>
      <c r="F186" s="93">
        <v>0.18</v>
      </c>
      <c r="G186" s="92">
        <v>58</v>
      </c>
      <c r="H186" s="92">
        <v>58</v>
      </c>
      <c r="I186" s="92">
        <v>60</v>
      </c>
      <c r="J186" s="92">
        <v>71</v>
      </c>
      <c r="K186" s="92">
        <v>71</v>
      </c>
      <c r="L186" s="94" t="str">
        <f t="shared" si="2"/>
        <v>BSWNA00023</v>
      </c>
    </row>
    <row r="187" spans="1:12" ht="17.399999999999999">
      <c r="A187" s="95" t="s">
        <v>250</v>
      </c>
      <c r="B187" s="90" t="s">
        <v>1047</v>
      </c>
      <c r="C187" s="91" t="s">
        <v>1786</v>
      </c>
      <c r="D187" s="92">
        <v>498</v>
      </c>
      <c r="E187" s="93">
        <v>0.28000000000000003</v>
      </c>
      <c r="F187" s="93">
        <v>0.18</v>
      </c>
      <c r="G187" s="92">
        <v>638</v>
      </c>
      <c r="H187" s="92">
        <v>588</v>
      </c>
      <c r="I187" s="92">
        <v>608</v>
      </c>
      <c r="J187" s="92">
        <v>779</v>
      </c>
      <c r="K187" s="92">
        <v>718</v>
      </c>
      <c r="L187" s="94" t="str">
        <f t="shared" si="2"/>
        <v>BSXNA00010</v>
      </c>
    </row>
    <row r="188" spans="1:12" ht="17.399999999999999">
      <c r="A188" s="95" t="s">
        <v>1787</v>
      </c>
      <c r="B188" s="90" t="s">
        <v>1788</v>
      </c>
      <c r="C188" s="91" t="s">
        <v>1789</v>
      </c>
      <c r="D188" s="92">
        <v>4</v>
      </c>
      <c r="E188" s="93">
        <v>0.18</v>
      </c>
      <c r="F188" s="93">
        <v>0.18</v>
      </c>
      <c r="G188" s="92">
        <v>5</v>
      </c>
      <c r="H188" s="92">
        <v>5</v>
      </c>
      <c r="I188" s="92">
        <v>5</v>
      </c>
      <c r="J188" s="92">
        <v>6</v>
      </c>
      <c r="K188" s="92">
        <v>6</v>
      </c>
      <c r="L188" s="94" t="str">
        <f t="shared" si="2"/>
        <v>FS-000000000517</v>
      </c>
    </row>
    <row r="189" spans="1:12" ht="17.399999999999999">
      <c r="A189" s="95" t="s">
        <v>1790</v>
      </c>
      <c r="B189" s="90" t="s">
        <v>1791</v>
      </c>
      <c r="C189" s="91" t="s">
        <v>1792</v>
      </c>
      <c r="D189" s="92">
        <v>4</v>
      </c>
      <c r="E189" s="93">
        <v>0.18</v>
      </c>
      <c r="F189" s="93">
        <v>0.18</v>
      </c>
      <c r="G189" s="92">
        <v>5</v>
      </c>
      <c r="H189" s="92">
        <v>5</v>
      </c>
      <c r="I189" s="92">
        <v>5</v>
      </c>
      <c r="J189" s="92">
        <v>6</v>
      </c>
      <c r="K189" s="92">
        <v>6</v>
      </c>
      <c r="L189" s="94" t="str">
        <f t="shared" si="2"/>
        <v>GEETAP0001</v>
      </c>
    </row>
    <row r="190" spans="1:12" ht="17.399999999999999">
      <c r="A190" s="95" t="s">
        <v>1793</v>
      </c>
      <c r="B190" s="90" t="s">
        <v>1794</v>
      </c>
      <c r="C190" s="91" t="s">
        <v>1446</v>
      </c>
      <c r="D190" s="92">
        <v>202</v>
      </c>
      <c r="E190" s="93">
        <v>0.28000000000000003</v>
      </c>
      <c r="F190" s="93">
        <v>0.18</v>
      </c>
      <c r="G190" s="92">
        <v>259</v>
      </c>
      <c r="H190" s="92">
        <v>239</v>
      </c>
      <c r="I190" s="92">
        <v>247</v>
      </c>
      <c r="J190" s="92">
        <v>317</v>
      </c>
      <c r="K190" s="92">
        <v>292</v>
      </c>
      <c r="L190" s="94" t="str">
        <f t="shared" si="2"/>
        <v>GEMBRK0019</v>
      </c>
    </row>
    <row r="191" spans="1:12" ht="17.399999999999999">
      <c r="A191" s="95" t="s">
        <v>1795</v>
      </c>
      <c r="B191" s="103" t="s">
        <v>1796</v>
      </c>
      <c r="C191" s="91" t="s">
        <v>1446</v>
      </c>
      <c r="D191" s="92">
        <v>202</v>
      </c>
      <c r="E191" s="93">
        <v>0.28000000000000003</v>
      </c>
      <c r="F191" s="93">
        <v>0.18</v>
      </c>
      <c r="G191" s="92">
        <v>259</v>
      </c>
      <c r="H191" s="92">
        <v>239</v>
      </c>
      <c r="I191" s="92">
        <v>247</v>
      </c>
      <c r="J191" s="92">
        <v>317</v>
      </c>
      <c r="K191" s="92">
        <v>292</v>
      </c>
      <c r="L191" s="94" t="str">
        <f t="shared" si="2"/>
        <v>GEMBRK0020</v>
      </c>
    </row>
    <row r="192" spans="1:12" ht="17.399999999999999">
      <c r="A192" s="95" t="s">
        <v>1797</v>
      </c>
      <c r="B192" s="90" t="s">
        <v>1798</v>
      </c>
      <c r="C192" s="91" t="s">
        <v>1799</v>
      </c>
      <c r="D192" s="92">
        <v>200</v>
      </c>
      <c r="E192" s="93">
        <v>0.18</v>
      </c>
      <c r="F192" s="93">
        <v>0.18</v>
      </c>
      <c r="G192" s="92">
        <v>236</v>
      </c>
      <c r="H192" s="92">
        <v>236</v>
      </c>
      <c r="I192" s="92">
        <v>244</v>
      </c>
      <c r="J192" s="92">
        <v>288</v>
      </c>
      <c r="K192" s="92">
        <v>288</v>
      </c>
      <c r="L192" s="94" t="str">
        <f t="shared" si="2"/>
        <v>GMEOIL0002</v>
      </c>
    </row>
    <row r="193" spans="1:12" ht="17.399999999999999">
      <c r="A193" s="95" t="s">
        <v>1800</v>
      </c>
      <c r="B193" s="90" t="s">
        <v>1801</v>
      </c>
      <c r="C193" s="91" t="s">
        <v>1802</v>
      </c>
      <c r="D193" s="92">
        <v>367</v>
      </c>
      <c r="E193" s="93">
        <v>0.18</v>
      </c>
      <c r="F193" s="93">
        <v>0.18</v>
      </c>
      <c r="G193" s="92">
        <v>434</v>
      </c>
      <c r="H193" s="92">
        <v>434</v>
      </c>
      <c r="I193" s="92">
        <v>448</v>
      </c>
      <c r="J193" s="92">
        <v>529</v>
      </c>
      <c r="K193" s="92">
        <v>529</v>
      </c>
      <c r="L193" s="94" t="str">
        <f t="shared" si="2"/>
        <v>PCS-C0007</v>
      </c>
    </row>
    <row r="194" spans="1:12" ht="17.399999999999999">
      <c r="A194" s="95" t="s">
        <v>1283</v>
      </c>
      <c r="B194" s="90" t="s">
        <v>1803</v>
      </c>
      <c r="C194" s="91" t="s">
        <v>1804</v>
      </c>
      <c r="D194" s="92">
        <v>705</v>
      </c>
      <c r="E194" s="93">
        <v>0.18</v>
      </c>
      <c r="F194" s="93">
        <v>0.18</v>
      </c>
      <c r="G194" s="92">
        <v>832</v>
      </c>
      <c r="H194" s="92">
        <v>832</v>
      </c>
      <c r="I194" s="92">
        <v>861</v>
      </c>
      <c r="J194" s="92" t="s">
        <v>1805</v>
      </c>
      <c r="K194" s="92" t="s">
        <v>1805</v>
      </c>
      <c r="L194" s="94" t="str">
        <f t="shared" ref="L194:L257" si="3">VLOOKUP(A194,Testing,1,FALSE)</f>
        <v>VP-000000010420</v>
      </c>
    </row>
    <row r="195" spans="1:12" ht="17.399999999999999">
      <c r="A195" s="95" t="s">
        <v>1806</v>
      </c>
      <c r="B195" s="90" t="s">
        <v>1807</v>
      </c>
      <c r="C195" s="91" t="s">
        <v>1446</v>
      </c>
      <c r="D195" s="92">
        <v>4</v>
      </c>
      <c r="E195" s="93">
        <v>0.28000000000000003</v>
      </c>
      <c r="F195" s="93">
        <v>0.18</v>
      </c>
      <c r="G195" s="92">
        <v>6</v>
      </c>
      <c r="H195" s="92">
        <v>5</v>
      </c>
      <c r="I195" s="92">
        <v>5</v>
      </c>
      <c r="J195" s="92">
        <v>7</v>
      </c>
      <c r="K195" s="92">
        <v>6</v>
      </c>
      <c r="L195" s="94" t="str">
        <f t="shared" si="3"/>
        <v>VP-000000017134</v>
      </c>
    </row>
    <row r="196" spans="1:12" ht="17.399999999999999">
      <c r="A196" s="95" t="s">
        <v>1808</v>
      </c>
      <c r="B196" s="90" t="s">
        <v>1809</v>
      </c>
      <c r="C196" s="91" t="s">
        <v>1767</v>
      </c>
      <c r="D196" s="92">
        <v>80</v>
      </c>
      <c r="E196" s="93">
        <v>0.18</v>
      </c>
      <c r="F196" s="93">
        <v>0.18</v>
      </c>
      <c r="G196" s="92">
        <v>95</v>
      </c>
      <c r="H196" s="92">
        <v>95</v>
      </c>
      <c r="I196" s="92">
        <v>98</v>
      </c>
      <c r="J196" s="92">
        <v>116</v>
      </c>
      <c r="K196" s="92">
        <v>116</v>
      </c>
      <c r="L196" s="94" t="str">
        <f t="shared" si="3"/>
        <v>VP-000000017312</v>
      </c>
    </row>
    <row r="197" spans="1:12" ht="17.399999999999999">
      <c r="A197" s="95" t="s">
        <v>1810</v>
      </c>
      <c r="B197" s="90" t="s">
        <v>1811</v>
      </c>
      <c r="C197" s="91" t="s">
        <v>1764</v>
      </c>
      <c r="D197" s="92">
        <v>23</v>
      </c>
      <c r="E197" s="93">
        <v>0.18</v>
      </c>
      <c r="F197" s="93">
        <v>0.18</v>
      </c>
      <c r="G197" s="92">
        <v>28</v>
      </c>
      <c r="H197" s="92">
        <v>28</v>
      </c>
      <c r="I197" s="92">
        <v>29</v>
      </c>
      <c r="J197" s="92">
        <v>35</v>
      </c>
      <c r="K197" s="92">
        <v>35</v>
      </c>
      <c r="L197" s="94" t="str">
        <f t="shared" si="3"/>
        <v>VP-000000017350</v>
      </c>
    </row>
    <row r="198" spans="1:12" ht="17.399999999999999">
      <c r="A198" s="95" t="s">
        <v>1813</v>
      </c>
      <c r="B198" s="90" t="s">
        <v>1814</v>
      </c>
      <c r="C198" s="91" t="s">
        <v>1773</v>
      </c>
      <c r="D198" s="92">
        <v>3</v>
      </c>
      <c r="E198" s="93">
        <v>0.18</v>
      </c>
      <c r="F198" s="93">
        <v>0.18</v>
      </c>
      <c r="G198" s="92">
        <v>4</v>
      </c>
      <c r="H198" s="92">
        <v>4</v>
      </c>
      <c r="I198" s="92">
        <v>4</v>
      </c>
      <c r="J198" s="92">
        <v>5</v>
      </c>
      <c r="K198" s="92">
        <v>5</v>
      </c>
      <c r="L198" s="94" t="str">
        <f t="shared" si="3"/>
        <v>VP-000000029545</v>
      </c>
    </row>
    <row r="199" spans="1:12" ht="17.399999999999999">
      <c r="A199" s="95" t="s">
        <v>1815</v>
      </c>
      <c r="B199" s="90" t="s">
        <v>1816</v>
      </c>
      <c r="C199" s="91" t="s">
        <v>1446</v>
      </c>
      <c r="D199" s="92" t="s">
        <v>1817</v>
      </c>
      <c r="E199" s="93">
        <v>0.28000000000000003</v>
      </c>
      <c r="F199" s="93">
        <v>0.18</v>
      </c>
      <c r="G199" s="92" t="s">
        <v>1818</v>
      </c>
      <c r="H199" s="92" t="s">
        <v>1819</v>
      </c>
      <c r="I199" s="92" t="s">
        <v>1820</v>
      </c>
      <c r="J199" s="92" t="s">
        <v>1821</v>
      </c>
      <c r="K199" s="92" t="s">
        <v>1822</v>
      </c>
      <c r="L199" s="94" t="str">
        <f t="shared" si="3"/>
        <v>VP-000000030861</v>
      </c>
    </row>
    <row r="200" spans="1:12" ht="17.399999999999999">
      <c r="A200" s="95" t="s">
        <v>1824</v>
      </c>
      <c r="B200" s="90" t="s">
        <v>1825</v>
      </c>
      <c r="C200" s="91" t="s">
        <v>1446</v>
      </c>
      <c r="D200" s="92">
        <v>28</v>
      </c>
      <c r="E200" s="93">
        <v>0.28000000000000003</v>
      </c>
      <c r="F200" s="93">
        <v>0.18</v>
      </c>
      <c r="G200" s="92">
        <v>36</v>
      </c>
      <c r="H200" s="92">
        <v>34</v>
      </c>
      <c r="I200" s="92">
        <v>35</v>
      </c>
      <c r="J200" s="92">
        <v>45</v>
      </c>
      <c r="K200" s="92">
        <v>42</v>
      </c>
      <c r="L200" s="94" t="str">
        <f t="shared" si="3"/>
        <v>VP-000000030987</v>
      </c>
    </row>
    <row r="201" spans="1:12" ht="17.399999999999999">
      <c r="A201" s="95" t="s">
        <v>1826</v>
      </c>
      <c r="B201" s="90" t="s">
        <v>1827</v>
      </c>
      <c r="C201" s="91" t="s">
        <v>1446</v>
      </c>
      <c r="D201" s="92">
        <v>28</v>
      </c>
      <c r="E201" s="93">
        <v>0.28000000000000003</v>
      </c>
      <c r="F201" s="93">
        <v>0.18</v>
      </c>
      <c r="G201" s="92">
        <v>36</v>
      </c>
      <c r="H201" s="92">
        <v>34</v>
      </c>
      <c r="I201" s="92">
        <v>35</v>
      </c>
      <c r="J201" s="92">
        <v>45</v>
      </c>
      <c r="K201" s="92">
        <v>42</v>
      </c>
      <c r="L201" s="94" t="str">
        <f t="shared" si="3"/>
        <v>VP-000000030988</v>
      </c>
    </row>
    <row r="202" spans="1:12" ht="17.399999999999999">
      <c r="A202" s="95" t="s">
        <v>1828</v>
      </c>
      <c r="B202" s="90" t="s">
        <v>1829</v>
      </c>
      <c r="C202" s="91" t="s">
        <v>1830</v>
      </c>
      <c r="D202" s="92">
        <v>7</v>
      </c>
      <c r="E202" s="93">
        <v>0.28000000000000003</v>
      </c>
      <c r="F202" s="93">
        <v>0.18</v>
      </c>
      <c r="G202" s="92">
        <v>9</v>
      </c>
      <c r="H202" s="92">
        <v>9</v>
      </c>
      <c r="I202" s="92">
        <v>9</v>
      </c>
      <c r="J202" s="92">
        <v>12</v>
      </c>
      <c r="K202" s="92">
        <v>11</v>
      </c>
      <c r="L202" s="94" t="str">
        <f t="shared" si="3"/>
        <v>VP-000000030989</v>
      </c>
    </row>
    <row r="203" spans="1:12" ht="17.399999999999999">
      <c r="A203" s="95" t="s">
        <v>1831</v>
      </c>
      <c r="B203" s="90" t="s">
        <v>1832</v>
      </c>
      <c r="C203" s="91" t="s">
        <v>1446</v>
      </c>
      <c r="D203" s="92">
        <v>42</v>
      </c>
      <c r="E203" s="93">
        <v>0.28000000000000003</v>
      </c>
      <c r="F203" s="93">
        <v>0.18</v>
      </c>
      <c r="G203" s="92">
        <v>54</v>
      </c>
      <c r="H203" s="92">
        <v>50</v>
      </c>
      <c r="I203" s="92">
        <v>52</v>
      </c>
      <c r="J203" s="92">
        <v>67</v>
      </c>
      <c r="K203" s="92">
        <v>62</v>
      </c>
      <c r="L203" s="94" t="str">
        <f t="shared" si="3"/>
        <v>VP-000000030990</v>
      </c>
    </row>
    <row r="204" spans="1:12" ht="17.399999999999999">
      <c r="A204" s="95" t="s">
        <v>576</v>
      </c>
      <c r="B204" s="90" t="s">
        <v>1317</v>
      </c>
      <c r="C204" s="91" t="s">
        <v>1446</v>
      </c>
      <c r="D204" s="92" t="s">
        <v>1833</v>
      </c>
      <c r="E204" s="93">
        <v>0.28000000000000003</v>
      </c>
      <c r="F204" s="93">
        <v>0.18</v>
      </c>
      <c r="G204" s="92" t="s">
        <v>1834</v>
      </c>
      <c r="H204" s="92" t="s">
        <v>1835</v>
      </c>
      <c r="I204" s="92" t="s">
        <v>1836</v>
      </c>
      <c r="J204" s="92" t="s">
        <v>1837</v>
      </c>
      <c r="K204" s="92" t="s">
        <v>1838</v>
      </c>
      <c r="L204" s="94" t="str">
        <f t="shared" si="3"/>
        <v>VP-000000033848</v>
      </c>
    </row>
    <row r="205" spans="1:12" ht="17.399999999999999">
      <c r="A205" s="95" t="s">
        <v>1839</v>
      </c>
      <c r="B205" s="90" t="s">
        <v>1840</v>
      </c>
      <c r="C205" s="91" t="s">
        <v>1841</v>
      </c>
      <c r="D205" s="92">
        <v>723</v>
      </c>
      <c r="E205" s="93">
        <v>0.28000000000000003</v>
      </c>
      <c r="F205" s="93">
        <v>0.18</v>
      </c>
      <c r="G205" s="92">
        <v>926</v>
      </c>
      <c r="H205" s="92">
        <v>854</v>
      </c>
      <c r="I205" s="92">
        <v>883</v>
      </c>
      <c r="J205" s="92" t="s">
        <v>1842</v>
      </c>
      <c r="K205" s="92" t="s">
        <v>1843</v>
      </c>
      <c r="L205" s="94" t="str">
        <f t="shared" si="3"/>
        <v>VP-000000033849</v>
      </c>
    </row>
    <row r="206" spans="1:12" ht="17.399999999999999">
      <c r="A206" s="95" t="s">
        <v>1844</v>
      </c>
      <c r="B206" s="90" t="s">
        <v>1845</v>
      </c>
      <c r="C206" s="91" t="s">
        <v>1846</v>
      </c>
      <c r="D206" s="92">
        <v>53</v>
      </c>
      <c r="E206" s="93">
        <v>0.18</v>
      </c>
      <c r="F206" s="93">
        <v>0.18</v>
      </c>
      <c r="G206" s="92">
        <v>63</v>
      </c>
      <c r="H206" s="92">
        <v>63</v>
      </c>
      <c r="I206" s="92">
        <v>65</v>
      </c>
      <c r="J206" s="92">
        <v>77</v>
      </c>
      <c r="K206" s="92">
        <v>77</v>
      </c>
      <c r="L206" s="94" t="str">
        <f t="shared" si="3"/>
        <v>VP-000000033853</v>
      </c>
    </row>
    <row r="207" spans="1:12" ht="17.399999999999999">
      <c r="A207" s="95" t="s">
        <v>1847</v>
      </c>
      <c r="B207" s="90" t="s">
        <v>1848</v>
      </c>
      <c r="C207" s="91" t="s">
        <v>1446</v>
      </c>
      <c r="D207" s="92">
        <v>137</v>
      </c>
      <c r="E207" s="93">
        <v>0.28000000000000003</v>
      </c>
      <c r="F207" s="93">
        <v>0.18</v>
      </c>
      <c r="G207" s="92">
        <v>176</v>
      </c>
      <c r="H207" s="92">
        <v>162</v>
      </c>
      <c r="I207" s="92">
        <v>168</v>
      </c>
      <c r="J207" s="92">
        <v>216</v>
      </c>
      <c r="K207" s="92">
        <v>199</v>
      </c>
      <c r="L207" s="94" t="str">
        <f t="shared" si="3"/>
        <v>VP-000000033861</v>
      </c>
    </row>
    <row r="208" spans="1:12" ht="17.399999999999999">
      <c r="A208" s="95" t="s">
        <v>236</v>
      </c>
      <c r="B208" s="90" t="s">
        <v>1319</v>
      </c>
      <c r="C208" s="91" t="s">
        <v>1443</v>
      </c>
      <c r="D208" s="92" t="s">
        <v>1849</v>
      </c>
      <c r="E208" s="93">
        <v>0.18</v>
      </c>
      <c r="F208" s="93">
        <v>0.18</v>
      </c>
      <c r="G208" s="92" t="s">
        <v>1850</v>
      </c>
      <c r="H208" s="92" t="s">
        <v>1850</v>
      </c>
      <c r="I208" s="92" t="s">
        <v>1716</v>
      </c>
      <c r="J208" s="92" t="s">
        <v>1851</v>
      </c>
      <c r="K208" s="92" t="s">
        <v>1851</v>
      </c>
      <c r="L208" s="94" t="str">
        <f t="shared" si="3"/>
        <v>VP-000000036389</v>
      </c>
    </row>
    <row r="209" spans="1:12" ht="17.399999999999999">
      <c r="A209" s="95" t="s">
        <v>1852</v>
      </c>
      <c r="B209" s="90" t="s">
        <v>1853</v>
      </c>
      <c r="C209" s="91" t="s">
        <v>1854</v>
      </c>
      <c r="D209" s="92" t="s">
        <v>1855</v>
      </c>
      <c r="E209" s="93">
        <v>0.18</v>
      </c>
      <c r="F209" s="93">
        <v>0.18</v>
      </c>
      <c r="G209" s="92" t="s">
        <v>1856</v>
      </c>
      <c r="H209" s="92" t="s">
        <v>1856</v>
      </c>
      <c r="I209" s="92" t="s">
        <v>1857</v>
      </c>
      <c r="J209" s="92" t="s">
        <v>1858</v>
      </c>
      <c r="K209" s="92" t="s">
        <v>1858</v>
      </c>
      <c r="L209" s="94" t="str">
        <f t="shared" si="3"/>
        <v>VP-000000039579</v>
      </c>
    </row>
    <row r="210" spans="1:12" ht="17.399999999999999">
      <c r="A210" s="95" t="s">
        <v>477</v>
      </c>
      <c r="B210" s="90" t="s">
        <v>1157</v>
      </c>
      <c r="C210" s="91" t="s">
        <v>1446</v>
      </c>
      <c r="D210" s="92">
        <v>655</v>
      </c>
      <c r="E210" s="93">
        <v>0.28000000000000003</v>
      </c>
      <c r="F210" s="93">
        <v>0.18</v>
      </c>
      <c r="G210" s="92">
        <v>839</v>
      </c>
      <c r="H210" s="92">
        <v>773</v>
      </c>
      <c r="I210" s="92">
        <v>800</v>
      </c>
      <c r="J210" s="92" t="s">
        <v>1859</v>
      </c>
      <c r="K210" s="92">
        <v>944</v>
      </c>
      <c r="L210" s="94" t="str">
        <f t="shared" si="3"/>
        <v>VP-000000039803</v>
      </c>
    </row>
    <row r="211" spans="1:12" ht="17.399999999999999">
      <c r="A211" s="95" t="s">
        <v>1860</v>
      </c>
      <c r="B211" s="90" t="s">
        <v>1861</v>
      </c>
      <c r="C211" s="91" t="s">
        <v>1862</v>
      </c>
      <c r="D211" s="92" t="s">
        <v>1863</v>
      </c>
      <c r="E211" s="93">
        <v>0.18</v>
      </c>
      <c r="F211" s="93">
        <v>0.18</v>
      </c>
      <c r="G211" s="92" t="s">
        <v>1864</v>
      </c>
      <c r="H211" s="92" t="s">
        <v>1864</v>
      </c>
      <c r="I211" s="92" t="s">
        <v>1865</v>
      </c>
      <c r="J211" s="92" t="s">
        <v>1866</v>
      </c>
      <c r="K211" s="92" t="s">
        <v>1866</v>
      </c>
      <c r="L211" s="94" t="str">
        <f t="shared" si="3"/>
        <v>VP-000000039943</v>
      </c>
    </row>
    <row r="212" spans="1:12" ht="17.399999999999999">
      <c r="A212" s="95" t="s">
        <v>1867</v>
      </c>
      <c r="B212" s="90" t="s">
        <v>1868</v>
      </c>
      <c r="C212" s="91" t="s">
        <v>1446</v>
      </c>
      <c r="D212" s="92">
        <v>36</v>
      </c>
      <c r="E212" s="93">
        <v>0.28000000000000003</v>
      </c>
      <c r="F212" s="93">
        <v>0.18</v>
      </c>
      <c r="G212" s="92">
        <v>47</v>
      </c>
      <c r="H212" s="92">
        <v>43</v>
      </c>
      <c r="I212" s="92">
        <v>44</v>
      </c>
      <c r="J212" s="92">
        <v>57</v>
      </c>
      <c r="K212" s="92">
        <v>52</v>
      </c>
      <c r="L212" s="94" t="str">
        <f t="shared" si="3"/>
        <v>VP-000000042627</v>
      </c>
    </row>
    <row r="213" spans="1:12" ht="17.399999999999999">
      <c r="A213" s="95" t="s">
        <v>1869</v>
      </c>
      <c r="B213" s="90" t="s">
        <v>1870</v>
      </c>
      <c r="C213" s="91" t="s">
        <v>1446</v>
      </c>
      <c r="D213" s="92">
        <v>36</v>
      </c>
      <c r="E213" s="93">
        <v>0.28000000000000003</v>
      </c>
      <c r="F213" s="93">
        <v>0.18</v>
      </c>
      <c r="G213" s="92">
        <v>47</v>
      </c>
      <c r="H213" s="92">
        <v>43</v>
      </c>
      <c r="I213" s="92">
        <v>44</v>
      </c>
      <c r="J213" s="92">
        <v>57</v>
      </c>
      <c r="K213" s="92">
        <v>52</v>
      </c>
      <c r="L213" s="94" t="str">
        <f t="shared" si="3"/>
        <v>VP-000000042630</v>
      </c>
    </row>
    <row r="214" spans="1:12" ht="17.399999999999999">
      <c r="A214" s="95" t="s">
        <v>1871</v>
      </c>
      <c r="B214" s="90" t="s">
        <v>1872</v>
      </c>
      <c r="C214" s="91" t="s">
        <v>1446</v>
      </c>
      <c r="D214" s="92">
        <v>58</v>
      </c>
      <c r="E214" s="93">
        <v>0.28000000000000003</v>
      </c>
      <c r="F214" s="93">
        <v>0.18</v>
      </c>
      <c r="G214" s="92">
        <v>75</v>
      </c>
      <c r="H214" s="92">
        <v>69</v>
      </c>
      <c r="I214" s="92">
        <v>71</v>
      </c>
      <c r="J214" s="92">
        <v>91</v>
      </c>
      <c r="K214" s="92">
        <v>84</v>
      </c>
      <c r="L214" s="94" t="str">
        <f t="shared" si="3"/>
        <v>VP-000000042633</v>
      </c>
    </row>
    <row r="215" spans="1:12" ht="17.399999999999999">
      <c r="A215" s="95" t="s">
        <v>1873</v>
      </c>
      <c r="B215" s="90" t="s">
        <v>1874</v>
      </c>
      <c r="C215" s="91" t="s">
        <v>1446</v>
      </c>
      <c r="D215" s="92">
        <v>58</v>
      </c>
      <c r="E215" s="93">
        <v>0.28000000000000003</v>
      </c>
      <c r="F215" s="93">
        <v>0.18</v>
      </c>
      <c r="G215" s="92">
        <v>75</v>
      </c>
      <c r="H215" s="92">
        <v>69</v>
      </c>
      <c r="I215" s="92">
        <v>71</v>
      </c>
      <c r="J215" s="92">
        <v>91</v>
      </c>
      <c r="K215" s="92">
        <v>84</v>
      </c>
      <c r="L215" s="94" t="str">
        <f t="shared" si="3"/>
        <v>VP-000000042635</v>
      </c>
    </row>
    <row r="216" spans="1:12" ht="17.399999999999999">
      <c r="A216" s="95" t="s">
        <v>1875</v>
      </c>
      <c r="B216" s="90" t="s">
        <v>1876</v>
      </c>
      <c r="C216" s="91" t="s">
        <v>1446</v>
      </c>
      <c r="D216" s="92">
        <v>127</v>
      </c>
      <c r="E216" s="93">
        <v>0.28000000000000003</v>
      </c>
      <c r="F216" s="93">
        <v>0.18</v>
      </c>
      <c r="G216" s="92">
        <v>163</v>
      </c>
      <c r="H216" s="92">
        <v>150</v>
      </c>
      <c r="I216" s="92">
        <v>155</v>
      </c>
      <c r="J216" s="92">
        <v>199</v>
      </c>
      <c r="K216" s="92">
        <v>183</v>
      </c>
      <c r="L216" s="94" t="str">
        <f t="shared" si="3"/>
        <v>VP-000000042643</v>
      </c>
    </row>
    <row r="217" spans="1:12" ht="17.399999999999999">
      <c r="A217" s="95" t="s">
        <v>1877</v>
      </c>
      <c r="B217" s="90" t="s">
        <v>1878</v>
      </c>
      <c r="C217" s="91" t="s">
        <v>1446</v>
      </c>
      <c r="D217" s="92">
        <v>127</v>
      </c>
      <c r="E217" s="93">
        <v>0.28000000000000003</v>
      </c>
      <c r="F217" s="93">
        <v>0.18</v>
      </c>
      <c r="G217" s="92">
        <v>163</v>
      </c>
      <c r="H217" s="92">
        <v>150</v>
      </c>
      <c r="I217" s="92">
        <v>155</v>
      </c>
      <c r="J217" s="92">
        <v>199</v>
      </c>
      <c r="K217" s="92">
        <v>183</v>
      </c>
      <c r="L217" s="94" t="str">
        <f t="shared" si="3"/>
        <v>VP-000000042644</v>
      </c>
    </row>
    <row r="218" spans="1:12" ht="17.399999999999999">
      <c r="A218" s="95" t="s">
        <v>1879</v>
      </c>
      <c r="B218" s="90" t="s">
        <v>1880</v>
      </c>
      <c r="C218" s="91" t="s">
        <v>1446</v>
      </c>
      <c r="D218" s="92">
        <v>285</v>
      </c>
      <c r="E218" s="93">
        <v>0.28000000000000003</v>
      </c>
      <c r="F218" s="93">
        <v>0.18</v>
      </c>
      <c r="G218" s="92">
        <v>365</v>
      </c>
      <c r="H218" s="92">
        <v>337</v>
      </c>
      <c r="I218" s="92">
        <v>348</v>
      </c>
      <c r="J218" s="92">
        <v>446</v>
      </c>
      <c r="K218" s="92">
        <v>411</v>
      </c>
      <c r="L218" s="94" t="str">
        <f t="shared" si="3"/>
        <v>VP-000000042648</v>
      </c>
    </row>
    <row r="219" spans="1:12" ht="17.399999999999999">
      <c r="A219" s="95" t="s">
        <v>1881</v>
      </c>
      <c r="B219" s="90" t="s">
        <v>1882</v>
      </c>
      <c r="C219" s="91" t="s">
        <v>1446</v>
      </c>
      <c r="D219" s="92">
        <v>285</v>
      </c>
      <c r="E219" s="93">
        <v>0.28000000000000003</v>
      </c>
      <c r="F219" s="93">
        <v>0.18</v>
      </c>
      <c r="G219" s="92">
        <v>365</v>
      </c>
      <c r="H219" s="92">
        <v>337</v>
      </c>
      <c r="I219" s="92">
        <v>348</v>
      </c>
      <c r="J219" s="92">
        <v>446</v>
      </c>
      <c r="K219" s="92">
        <v>411</v>
      </c>
      <c r="L219" s="94" t="str">
        <f t="shared" si="3"/>
        <v>VP-000000042649</v>
      </c>
    </row>
    <row r="220" spans="1:12" ht="17.399999999999999">
      <c r="A220" s="95" t="s">
        <v>1883</v>
      </c>
      <c r="B220" s="103" t="s">
        <v>1884</v>
      </c>
      <c r="C220" s="91" t="s">
        <v>1446</v>
      </c>
      <c r="D220" s="92">
        <v>87</v>
      </c>
      <c r="E220" s="93">
        <v>0.28000000000000003</v>
      </c>
      <c r="F220" s="93">
        <v>0.18</v>
      </c>
      <c r="G220" s="92">
        <v>112</v>
      </c>
      <c r="H220" s="92">
        <v>103</v>
      </c>
      <c r="I220" s="92">
        <v>107</v>
      </c>
      <c r="J220" s="92">
        <v>137</v>
      </c>
      <c r="K220" s="92">
        <v>127</v>
      </c>
      <c r="L220" s="94" t="str">
        <f t="shared" si="3"/>
        <v>VP-000000042695</v>
      </c>
    </row>
    <row r="221" spans="1:12" ht="17.399999999999999">
      <c r="A221" s="95" t="s">
        <v>1885</v>
      </c>
      <c r="B221" s="90" t="s">
        <v>1886</v>
      </c>
      <c r="C221" s="91" t="s">
        <v>1446</v>
      </c>
      <c r="D221" s="92">
        <v>954</v>
      </c>
      <c r="E221" s="93">
        <v>0.28000000000000003</v>
      </c>
      <c r="F221" s="93">
        <v>0.18</v>
      </c>
      <c r="G221" s="92" t="s">
        <v>1887</v>
      </c>
      <c r="H221" s="92" t="s">
        <v>1888</v>
      </c>
      <c r="I221" s="92" t="s">
        <v>1725</v>
      </c>
      <c r="J221" s="92" t="s">
        <v>1889</v>
      </c>
      <c r="K221" s="92" t="s">
        <v>1890</v>
      </c>
      <c r="L221" s="94" t="str">
        <f t="shared" si="3"/>
        <v>VP-000000042708</v>
      </c>
    </row>
    <row r="222" spans="1:12" ht="17.399999999999999">
      <c r="A222" s="95" t="s">
        <v>1891</v>
      </c>
      <c r="B222" s="90" t="s">
        <v>1892</v>
      </c>
      <c r="C222" s="91" t="s">
        <v>1446</v>
      </c>
      <c r="D222" s="92" t="s">
        <v>1893</v>
      </c>
      <c r="E222" s="93">
        <v>0.28000000000000003</v>
      </c>
      <c r="F222" s="93">
        <v>0.18</v>
      </c>
      <c r="G222" s="92" t="s">
        <v>1894</v>
      </c>
      <c r="H222" s="92" t="s">
        <v>1895</v>
      </c>
      <c r="I222" s="92" t="s">
        <v>1895</v>
      </c>
      <c r="J222" s="92" t="s">
        <v>1896</v>
      </c>
      <c r="K222" s="92" t="s">
        <v>1897</v>
      </c>
      <c r="L222" s="94" t="str">
        <f t="shared" si="3"/>
        <v>VP-000000042709</v>
      </c>
    </row>
    <row r="223" spans="1:12" ht="17.399999999999999">
      <c r="A223" s="95" t="s">
        <v>1898</v>
      </c>
      <c r="B223" s="90" t="s">
        <v>1899</v>
      </c>
      <c r="C223" s="91" t="s">
        <v>1446</v>
      </c>
      <c r="D223" s="92">
        <v>62</v>
      </c>
      <c r="E223" s="93">
        <v>0.28000000000000003</v>
      </c>
      <c r="F223" s="93">
        <v>0.18</v>
      </c>
      <c r="G223" s="92">
        <v>80</v>
      </c>
      <c r="H223" s="92">
        <v>74</v>
      </c>
      <c r="I223" s="92">
        <v>76</v>
      </c>
      <c r="J223" s="92">
        <v>98</v>
      </c>
      <c r="K223" s="92">
        <v>90</v>
      </c>
      <c r="L223" s="94" t="str">
        <f t="shared" si="3"/>
        <v>VP-000000042722</v>
      </c>
    </row>
    <row r="224" spans="1:12" ht="17.399999999999999">
      <c r="A224" s="95" t="s">
        <v>1900</v>
      </c>
      <c r="B224" s="90" t="s">
        <v>1901</v>
      </c>
      <c r="C224" s="91" t="s">
        <v>1446</v>
      </c>
      <c r="D224" s="92">
        <v>14</v>
      </c>
      <c r="E224" s="93">
        <v>0.28000000000000003</v>
      </c>
      <c r="F224" s="93">
        <v>0.18</v>
      </c>
      <c r="G224" s="92">
        <v>18</v>
      </c>
      <c r="H224" s="92">
        <v>17</v>
      </c>
      <c r="I224" s="92">
        <v>18</v>
      </c>
      <c r="J224" s="92">
        <v>24</v>
      </c>
      <c r="K224" s="92">
        <v>22</v>
      </c>
      <c r="L224" s="94" t="str">
        <f t="shared" si="3"/>
        <v>VP-000000042738</v>
      </c>
    </row>
    <row r="225" spans="1:12" ht="17.399999999999999">
      <c r="A225" s="95" t="s">
        <v>1902</v>
      </c>
      <c r="B225" s="90" t="s">
        <v>1903</v>
      </c>
      <c r="C225" s="91" t="s">
        <v>1446</v>
      </c>
      <c r="D225" s="92">
        <v>129</v>
      </c>
      <c r="E225" s="93">
        <v>0.28000000000000003</v>
      </c>
      <c r="F225" s="93">
        <v>0.18</v>
      </c>
      <c r="G225" s="92">
        <v>166</v>
      </c>
      <c r="H225" s="92">
        <v>153</v>
      </c>
      <c r="I225" s="92">
        <v>158</v>
      </c>
      <c r="J225" s="92">
        <v>203</v>
      </c>
      <c r="K225" s="92">
        <v>187</v>
      </c>
      <c r="L225" s="94" t="str">
        <f t="shared" si="3"/>
        <v>VP-000000042768</v>
      </c>
    </row>
    <row r="226" spans="1:12" ht="17.399999999999999">
      <c r="A226" s="95" t="s">
        <v>421</v>
      </c>
      <c r="B226" s="90" t="s">
        <v>1328</v>
      </c>
      <c r="C226" s="91" t="s">
        <v>1446</v>
      </c>
      <c r="D226" s="92">
        <v>114</v>
      </c>
      <c r="E226" s="93">
        <v>0.28000000000000003</v>
      </c>
      <c r="F226" s="93">
        <v>0.18</v>
      </c>
      <c r="G226" s="92">
        <v>146</v>
      </c>
      <c r="H226" s="92">
        <v>135</v>
      </c>
      <c r="I226" s="92">
        <v>140</v>
      </c>
      <c r="J226" s="92">
        <v>180</v>
      </c>
      <c r="K226" s="92">
        <v>166</v>
      </c>
      <c r="L226" s="94" t="str">
        <f t="shared" si="3"/>
        <v>VP-000000042794</v>
      </c>
    </row>
    <row r="227" spans="1:12" ht="17.399999999999999">
      <c r="A227" s="95" t="s">
        <v>1904</v>
      </c>
      <c r="B227" s="90" t="s">
        <v>1905</v>
      </c>
      <c r="C227" s="91" t="s">
        <v>1450</v>
      </c>
      <c r="D227" s="92">
        <v>90</v>
      </c>
      <c r="E227" s="93">
        <v>0.18</v>
      </c>
      <c r="F227" s="93">
        <v>0.18</v>
      </c>
      <c r="G227" s="92">
        <v>107</v>
      </c>
      <c r="H227" s="92">
        <v>107</v>
      </c>
      <c r="I227" s="92">
        <v>110</v>
      </c>
      <c r="J227" s="92">
        <v>130</v>
      </c>
      <c r="K227" s="92">
        <v>130</v>
      </c>
      <c r="L227" s="94" t="str">
        <f t="shared" si="3"/>
        <v>VP-000000042797</v>
      </c>
    </row>
    <row r="228" spans="1:12" ht="17.399999999999999">
      <c r="A228" s="95" t="s">
        <v>435</v>
      </c>
      <c r="B228" s="90" t="s">
        <v>1163</v>
      </c>
      <c r="C228" s="91" t="s">
        <v>1446</v>
      </c>
      <c r="D228" s="92">
        <v>599</v>
      </c>
      <c r="E228" s="93">
        <v>0.28000000000000003</v>
      </c>
      <c r="F228" s="93">
        <v>0.18</v>
      </c>
      <c r="G228" s="92">
        <v>767</v>
      </c>
      <c r="H228" s="92">
        <v>707</v>
      </c>
      <c r="I228" s="92">
        <v>731</v>
      </c>
      <c r="J228" s="92">
        <v>936</v>
      </c>
      <c r="K228" s="92">
        <v>863</v>
      </c>
      <c r="L228" s="94" t="str">
        <f t="shared" si="3"/>
        <v>VP-000000042800</v>
      </c>
    </row>
    <row r="229" spans="1:12" ht="17.399999999999999">
      <c r="A229" s="95" t="s">
        <v>1906</v>
      </c>
      <c r="B229" s="90" t="s">
        <v>1907</v>
      </c>
      <c r="C229" s="91" t="s">
        <v>1446</v>
      </c>
      <c r="D229" s="92">
        <v>29</v>
      </c>
      <c r="E229" s="93">
        <v>0.28000000000000003</v>
      </c>
      <c r="F229" s="93">
        <v>0.18</v>
      </c>
      <c r="G229" s="92">
        <v>38</v>
      </c>
      <c r="H229" s="92">
        <v>35</v>
      </c>
      <c r="I229" s="92">
        <v>36</v>
      </c>
      <c r="J229" s="92">
        <v>47</v>
      </c>
      <c r="K229" s="92">
        <v>43</v>
      </c>
      <c r="L229" s="94" t="str">
        <f t="shared" si="3"/>
        <v>VP-000000042874</v>
      </c>
    </row>
    <row r="230" spans="1:12" ht="17.399999999999999">
      <c r="A230" s="95" t="s">
        <v>1908</v>
      </c>
      <c r="B230" s="90" t="s">
        <v>1909</v>
      </c>
      <c r="C230" s="91" t="s">
        <v>1446</v>
      </c>
      <c r="D230" s="92">
        <v>29</v>
      </c>
      <c r="E230" s="93">
        <v>0.28000000000000003</v>
      </c>
      <c r="F230" s="93">
        <v>0.18</v>
      </c>
      <c r="G230" s="92">
        <v>38</v>
      </c>
      <c r="H230" s="92">
        <v>35</v>
      </c>
      <c r="I230" s="92">
        <v>36</v>
      </c>
      <c r="J230" s="92">
        <v>47</v>
      </c>
      <c r="K230" s="92">
        <v>43</v>
      </c>
      <c r="L230" s="94" t="str">
        <f t="shared" si="3"/>
        <v>VP-000000042875</v>
      </c>
    </row>
    <row r="231" spans="1:12" ht="17.399999999999999">
      <c r="A231" s="95" t="s">
        <v>440</v>
      </c>
      <c r="B231" s="90" t="s">
        <v>1333</v>
      </c>
      <c r="C231" s="91" t="s">
        <v>1488</v>
      </c>
      <c r="D231" s="92">
        <v>259</v>
      </c>
      <c r="E231" s="93">
        <v>0.18</v>
      </c>
      <c r="F231" s="93">
        <v>0.18</v>
      </c>
      <c r="G231" s="92">
        <v>306</v>
      </c>
      <c r="H231" s="92">
        <v>306</v>
      </c>
      <c r="I231" s="92">
        <v>316</v>
      </c>
      <c r="J231" s="92">
        <v>373</v>
      </c>
      <c r="K231" s="92">
        <v>373</v>
      </c>
      <c r="L231" s="94" t="str">
        <f t="shared" si="3"/>
        <v>VP-000000049266</v>
      </c>
    </row>
    <row r="232" spans="1:12" ht="17.399999999999999">
      <c r="A232" s="95" t="s">
        <v>442</v>
      </c>
      <c r="B232" s="90" t="s">
        <v>1335</v>
      </c>
      <c r="C232" s="91" t="s">
        <v>1488</v>
      </c>
      <c r="D232" s="92">
        <v>259</v>
      </c>
      <c r="E232" s="93">
        <v>0.18</v>
      </c>
      <c r="F232" s="93">
        <v>0.18</v>
      </c>
      <c r="G232" s="92">
        <v>306</v>
      </c>
      <c r="H232" s="92">
        <v>306</v>
      </c>
      <c r="I232" s="92">
        <v>316</v>
      </c>
      <c r="J232" s="92">
        <v>373</v>
      </c>
      <c r="K232" s="92">
        <v>373</v>
      </c>
      <c r="L232" s="94" t="str">
        <f t="shared" si="3"/>
        <v>VP-000000049267</v>
      </c>
    </row>
    <row r="233" spans="1:12" ht="17.399999999999999">
      <c r="A233" s="95" t="s">
        <v>1910</v>
      </c>
      <c r="B233" s="90" t="s">
        <v>1911</v>
      </c>
      <c r="C233" s="91" t="s">
        <v>1783</v>
      </c>
      <c r="D233" s="92">
        <v>258</v>
      </c>
      <c r="E233" s="93">
        <v>0.18</v>
      </c>
      <c r="F233" s="93">
        <v>0.18</v>
      </c>
      <c r="G233" s="92">
        <v>305</v>
      </c>
      <c r="H233" s="92">
        <v>305</v>
      </c>
      <c r="I233" s="92">
        <v>315</v>
      </c>
      <c r="J233" s="92">
        <v>372</v>
      </c>
      <c r="K233" s="92">
        <v>372</v>
      </c>
      <c r="L233" s="94" t="str">
        <f t="shared" si="3"/>
        <v>VP-000000049449</v>
      </c>
    </row>
    <row r="234" spans="1:12" ht="17.399999999999999">
      <c r="A234" s="95" t="s">
        <v>1912</v>
      </c>
      <c r="B234" s="90" t="s">
        <v>1913</v>
      </c>
      <c r="C234" s="91" t="s">
        <v>1914</v>
      </c>
      <c r="D234" s="92" t="s">
        <v>1915</v>
      </c>
      <c r="E234" s="93">
        <v>0.28000000000000003</v>
      </c>
      <c r="F234" s="93">
        <v>0.18</v>
      </c>
      <c r="G234" s="92" t="s">
        <v>1916</v>
      </c>
      <c r="H234" s="92" t="s">
        <v>1917</v>
      </c>
      <c r="I234" s="92" t="s">
        <v>1918</v>
      </c>
      <c r="J234" s="92" t="s">
        <v>1919</v>
      </c>
      <c r="K234" s="92" t="s">
        <v>1920</v>
      </c>
      <c r="L234" s="94" t="str">
        <f t="shared" si="3"/>
        <v>VP-000000049485</v>
      </c>
    </row>
    <row r="235" spans="1:12" ht="17.399999999999999">
      <c r="A235" s="95" t="s">
        <v>1922</v>
      </c>
      <c r="B235" s="90" t="s">
        <v>1923</v>
      </c>
      <c r="C235" s="91" t="s">
        <v>1444</v>
      </c>
      <c r="D235" s="92">
        <v>52</v>
      </c>
      <c r="E235" s="93">
        <v>0.28000000000000003</v>
      </c>
      <c r="F235" s="93">
        <v>0.18</v>
      </c>
      <c r="G235" s="92">
        <v>67</v>
      </c>
      <c r="H235" s="92">
        <v>62</v>
      </c>
      <c r="I235" s="92">
        <v>64</v>
      </c>
      <c r="J235" s="92">
        <v>82</v>
      </c>
      <c r="K235" s="92">
        <v>76</v>
      </c>
      <c r="L235" s="94" t="str">
        <f t="shared" si="3"/>
        <v>VP-000000050264</v>
      </c>
    </row>
    <row r="236" spans="1:12" ht="17.399999999999999">
      <c r="A236" s="95" t="s">
        <v>1924</v>
      </c>
      <c r="B236" s="90" t="s">
        <v>1925</v>
      </c>
      <c r="C236" s="91" t="s">
        <v>1446</v>
      </c>
      <c r="D236" s="92">
        <v>299</v>
      </c>
      <c r="E236" s="93">
        <v>0.28000000000000003</v>
      </c>
      <c r="F236" s="93">
        <v>0.18</v>
      </c>
      <c r="G236" s="92">
        <v>383</v>
      </c>
      <c r="H236" s="92">
        <v>353</v>
      </c>
      <c r="I236" s="92">
        <v>365</v>
      </c>
      <c r="J236" s="92">
        <v>468</v>
      </c>
      <c r="K236" s="92">
        <v>431</v>
      </c>
      <c r="L236" s="94" t="str">
        <f t="shared" si="3"/>
        <v>VP-000000050496</v>
      </c>
    </row>
    <row r="237" spans="1:12" ht="17.399999999999999">
      <c r="A237" s="95" t="s">
        <v>482</v>
      </c>
      <c r="B237" s="90" t="s">
        <v>1171</v>
      </c>
      <c r="C237" s="91" t="s">
        <v>1773</v>
      </c>
      <c r="D237" s="92">
        <v>81</v>
      </c>
      <c r="E237" s="93">
        <v>0.18</v>
      </c>
      <c r="F237" s="93">
        <v>0.18</v>
      </c>
      <c r="G237" s="92">
        <v>96</v>
      </c>
      <c r="H237" s="92">
        <v>96</v>
      </c>
      <c r="I237" s="92">
        <v>99</v>
      </c>
      <c r="J237" s="92">
        <v>117</v>
      </c>
      <c r="K237" s="92">
        <v>117</v>
      </c>
      <c r="L237" s="94" t="str">
        <f t="shared" si="3"/>
        <v>VP-000000050499</v>
      </c>
    </row>
    <row r="238" spans="1:12" ht="17.399999999999999">
      <c r="A238" s="95" t="s">
        <v>484</v>
      </c>
      <c r="B238" s="90" t="s">
        <v>1174</v>
      </c>
      <c r="C238" s="91" t="s">
        <v>1773</v>
      </c>
      <c r="D238" s="92">
        <v>81</v>
      </c>
      <c r="E238" s="93">
        <v>0.18</v>
      </c>
      <c r="F238" s="93">
        <v>0.18</v>
      </c>
      <c r="G238" s="92">
        <v>96</v>
      </c>
      <c r="H238" s="92">
        <v>96</v>
      </c>
      <c r="I238" s="92">
        <v>99</v>
      </c>
      <c r="J238" s="92">
        <v>117</v>
      </c>
      <c r="K238" s="92">
        <v>117</v>
      </c>
      <c r="L238" s="94" t="str">
        <f t="shared" si="3"/>
        <v>VP-000000050500</v>
      </c>
    </row>
    <row r="239" spans="1:12" ht="17.399999999999999">
      <c r="A239" s="95" t="s">
        <v>1926</v>
      </c>
      <c r="B239" s="90" t="s">
        <v>1927</v>
      </c>
      <c r="C239" s="91" t="s">
        <v>1773</v>
      </c>
      <c r="D239" s="92">
        <v>109</v>
      </c>
      <c r="E239" s="93">
        <v>0.18</v>
      </c>
      <c r="F239" s="93">
        <v>0.18</v>
      </c>
      <c r="G239" s="92">
        <v>129</v>
      </c>
      <c r="H239" s="92">
        <v>129</v>
      </c>
      <c r="I239" s="92">
        <v>133</v>
      </c>
      <c r="J239" s="92">
        <v>157</v>
      </c>
      <c r="K239" s="92">
        <v>157</v>
      </c>
      <c r="L239" s="94" t="str">
        <f t="shared" si="3"/>
        <v>VP-000000050501</v>
      </c>
    </row>
    <row r="240" spans="1:12" ht="17.399999999999999">
      <c r="A240" s="95" t="s">
        <v>390</v>
      </c>
      <c r="B240" s="90" t="s">
        <v>1177</v>
      </c>
      <c r="C240" s="91" t="s">
        <v>1773</v>
      </c>
      <c r="D240" s="92">
        <v>109</v>
      </c>
      <c r="E240" s="93">
        <v>0.18</v>
      </c>
      <c r="F240" s="93">
        <v>0.18</v>
      </c>
      <c r="G240" s="92">
        <v>129</v>
      </c>
      <c r="H240" s="92">
        <v>129</v>
      </c>
      <c r="I240" s="92">
        <v>133</v>
      </c>
      <c r="J240" s="92">
        <v>157</v>
      </c>
      <c r="K240" s="92">
        <v>157</v>
      </c>
      <c r="L240" s="94" t="str">
        <f t="shared" si="3"/>
        <v>VP-000000050502</v>
      </c>
    </row>
    <row r="241" spans="1:12" ht="17.399999999999999">
      <c r="A241" s="95" t="s">
        <v>1928</v>
      </c>
      <c r="B241" s="90" t="s">
        <v>1929</v>
      </c>
      <c r="C241" s="91" t="s">
        <v>1773</v>
      </c>
      <c r="D241" s="92">
        <v>19</v>
      </c>
      <c r="E241" s="93">
        <v>0.18</v>
      </c>
      <c r="F241" s="93">
        <v>0.18</v>
      </c>
      <c r="G241" s="92">
        <v>23</v>
      </c>
      <c r="H241" s="92">
        <v>23</v>
      </c>
      <c r="I241" s="92">
        <v>24</v>
      </c>
      <c r="J241" s="92">
        <v>29</v>
      </c>
      <c r="K241" s="92">
        <v>29</v>
      </c>
      <c r="L241" s="94" t="str">
        <f t="shared" si="3"/>
        <v>VP-000000050503</v>
      </c>
    </row>
    <row r="242" spans="1:12" ht="17.399999999999999">
      <c r="A242" s="95" t="s">
        <v>1930</v>
      </c>
      <c r="B242" s="90" t="s">
        <v>1931</v>
      </c>
      <c r="C242" s="91" t="s">
        <v>1773</v>
      </c>
      <c r="D242" s="92">
        <v>19</v>
      </c>
      <c r="E242" s="93">
        <v>0.18</v>
      </c>
      <c r="F242" s="93">
        <v>0.18</v>
      </c>
      <c r="G242" s="92">
        <v>23</v>
      </c>
      <c r="H242" s="92">
        <v>23</v>
      </c>
      <c r="I242" s="92">
        <v>24</v>
      </c>
      <c r="J242" s="92">
        <v>29</v>
      </c>
      <c r="K242" s="92">
        <v>29</v>
      </c>
      <c r="L242" s="94" t="str">
        <f t="shared" si="3"/>
        <v>VP-000000050504</v>
      </c>
    </row>
    <row r="243" spans="1:12" ht="17.399999999999999">
      <c r="A243" s="95" t="s">
        <v>1932</v>
      </c>
      <c r="B243" s="90" t="s">
        <v>1933</v>
      </c>
      <c r="C243" s="91" t="s">
        <v>1443</v>
      </c>
      <c r="D243" s="92" t="s">
        <v>1934</v>
      </c>
      <c r="E243" s="93">
        <v>0.18</v>
      </c>
      <c r="F243" s="93">
        <v>0.18</v>
      </c>
      <c r="G243" s="92" t="s">
        <v>1935</v>
      </c>
      <c r="H243" s="92" t="s">
        <v>1935</v>
      </c>
      <c r="I243" s="92" t="s">
        <v>1936</v>
      </c>
      <c r="J243" s="92" t="s">
        <v>1937</v>
      </c>
      <c r="K243" s="92" t="s">
        <v>1937</v>
      </c>
      <c r="L243" s="94" t="str">
        <f t="shared" si="3"/>
        <v>VP-000000052885</v>
      </c>
    </row>
    <row r="244" spans="1:12" ht="17.399999999999999">
      <c r="A244" s="95" t="s">
        <v>266</v>
      </c>
      <c r="B244" s="90" t="s">
        <v>1181</v>
      </c>
      <c r="C244" s="91" t="s">
        <v>1446</v>
      </c>
      <c r="D244" s="92">
        <v>913</v>
      </c>
      <c r="E244" s="93">
        <v>0.28000000000000003</v>
      </c>
      <c r="F244" s="93">
        <v>0.18</v>
      </c>
      <c r="G244" s="92" t="s">
        <v>1938</v>
      </c>
      <c r="H244" s="92" t="s">
        <v>1939</v>
      </c>
      <c r="I244" s="92" t="s">
        <v>1940</v>
      </c>
      <c r="J244" s="92" t="s">
        <v>1941</v>
      </c>
      <c r="K244" s="92" t="s">
        <v>1942</v>
      </c>
      <c r="L244" s="94" t="str">
        <f t="shared" si="3"/>
        <v>VP-000000055274</v>
      </c>
    </row>
    <row r="245" spans="1:12" ht="17.399999999999999">
      <c r="A245" s="95" t="s">
        <v>1943</v>
      </c>
      <c r="B245" s="90" t="s">
        <v>1944</v>
      </c>
      <c r="C245" s="91" t="s">
        <v>1446</v>
      </c>
      <c r="D245" s="92">
        <v>14</v>
      </c>
      <c r="E245" s="93">
        <v>0.28000000000000003</v>
      </c>
      <c r="F245" s="93">
        <v>0.18</v>
      </c>
      <c r="G245" s="92">
        <v>18</v>
      </c>
      <c r="H245" s="92">
        <v>17</v>
      </c>
      <c r="I245" s="92">
        <v>18</v>
      </c>
      <c r="J245" s="92">
        <v>24</v>
      </c>
      <c r="K245" s="92">
        <v>22</v>
      </c>
      <c r="L245" s="94" t="str">
        <f t="shared" si="3"/>
        <v>VP-000000055358</v>
      </c>
    </row>
    <row r="246" spans="1:12" ht="17.399999999999999">
      <c r="A246" s="95" t="s">
        <v>1947</v>
      </c>
      <c r="B246" s="90" t="s">
        <v>1948</v>
      </c>
      <c r="C246" s="91" t="s">
        <v>1446</v>
      </c>
      <c r="D246" s="92">
        <v>68</v>
      </c>
      <c r="E246" s="93">
        <v>0.28000000000000003</v>
      </c>
      <c r="F246" s="93">
        <v>0.18</v>
      </c>
      <c r="G246" s="92">
        <v>88</v>
      </c>
      <c r="H246" s="92">
        <v>81</v>
      </c>
      <c r="I246" s="92">
        <v>83</v>
      </c>
      <c r="J246" s="92">
        <v>107</v>
      </c>
      <c r="K246" s="92">
        <v>98</v>
      </c>
      <c r="L246" s="94" t="str">
        <f t="shared" si="3"/>
        <v>VP-000000055396</v>
      </c>
    </row>
    <row r="247" spans="1:12" ht="17.399999999999999">
      <c r="A247" s="95" t="s">
        <v>432</v>
      </c>
      <c r="B247" s="103" t="s">
        <v>1338</v>
      </c>
      <c r="C247" s="91" t="s">
        <v>1446</v>
      </c>
      <c r="D247" s="92">
        <v>895</v>
      </c>
      <c r="E247" s="93">
        <v>0.28000000000000003</v>
      </c>
      <c r="F247" s="93">
        <v>0.18</v>
      </c>
      <c r="G247" s="92" t="s">
        <v>1950</v>
      </c>
      <c r="H247" s="92" t="s">
        <v>1951</v>
      </c>
      <c r="I247" s="92" t="s">
        <v>1952</v>
      </c>
      <c r="J247" s="92" t="s">
        <v>1953</v>
      </c>
      <c r="K247" s="92" t="s">
        <v>1954</v>
      </c>
      <c r="L247" s="94" t="str">
        <f t="shared" si="3"/>
        <v>VP-000000055445</v>
      </c>
    </row>
    <row r="248" spans="1:12" ht="17.399999999999999">
      <c r="A248" s="95" t="s">
        <v>433</v>
      </c>
      <c r="B248" s="90" t="s">
        <v>1341</v>
      </c>
      <c r="C248" s="91" t="s">
        <v>1446</v>
      </c>
      <c r="D248" s="92">
        <v>714</v>
      </c>
      <c r="E248" s="93">
        <v>0.28000000000000003</v>
      </c>
      <c r="F248" s="93">
        <v>0.18</v>
      </c>
      <c r="G248" s="92">
        <v>914</v>
      </c>
      <c r="H248" s="92">
        <v>843</v>
      </c>
      <c r="I248" s="92">
        <v>872</v>
      </c>
      <c r="J248" s="92" t="s">
        <v>1687</v>
      </c>
      <c r="K248" s="92" t="s">
        <v>1688</v>
      </c>
      <c r="L248" s="94" t="str">
        <f t="shared" si="3"/>
        <v>VP-000000055446</v>
      </c>
    </row>
    <row r="249" spans="1:12" ht="17.399999999999999">
      <c r="A249" s="95" t="s">
        <v>1955</v>
      </c>
      <c r="B249" s="90" t="s">
        <v>1956</v>
      </c>
      <c r="C249" s="91" t="s">
        <v>1446</v>
      </c>
      <c r="D249" s="92">
        <v>43</v>
      </c>
      <c r="E249" s="93">
        <v>0.28000000000000003</v>
      </c>
      <c r="F249" s="93">
        <v>0.18</v>
      </c>
      <c r="G249" s="92">
        <v>56</v>
      </c>
      <c r="H249" s="92">
        <v>51</v>
      </c>
      <c r="I249" s="92">
        <v>53</v>
      </c>
      <c r="J249" s="92">
        <v>68</v>
      </c>
      <c r="K249" s="92">
        <v>63</v>
      </c>
      <c r="L249" s="94" t="str">
        <f t="shared" si="3"/>
        <v>VP-000000055498</v>
      </c>
    </row>
    <row r="250" spans="1:12" ht="17.399999999999999">
      <c r="A250" s="95" t="s">
        <v>1957</v>
      </c>
      <c r="B250" s="103" t="s">
        <v>1958</v>
      </c>
      <c r="C250" s="91" t="s">
        <v>1446</v>
      </c>
      <c r="D250" s="92">
        <v>202</v>
      </c>
      <c r="E250" s="93">
        <v>0.28000000000000003</v>
      </c>
      <c r="F250" s="93">
        <v>0.18</v>
      </c>
      <c r="G250" s="92">
        <v>259</v>
      </c>
      <c r="H250" s="92">
        <v>239</v>
      </c>
      <c r="I250" s="92">
        <v>247</v>
      </c>
      <c r="J250" s="92">
        <v>317</v>
      </c>
      <c r="K250" s="92">
        <v>292</v>
      </c>
      <c r="L250" s="94" t="str">
        <f t="shared" si="3"/>
        <v>VP-000000055564</v>
      </c>
    </row>
    <row r="251" spans="1:12" ht="17.399999999999999">
      <c r="A251" s="95" t="s">
        <v>71</v>
      </c>
      <c r="B251" s="103" t="s">
        <v>1186</v>
      </c>
      <c r="C251" s="91" t="s">
        <v>1959</v>
      </c>
      <c r="D251" s="92" t="s">
        <v>1960</v>
      </c>
      <c r="E251" s="93">
        <v>0.05</v>
      </c>
      <c r="F251" s="93">
        <v>0.05</v>
      </c>
      <c r="G251" s="92" t="s">
        <v>1961</v>
      </c>
      <c r="H251" s="92" t="s">
        <v>1961</v>
      </c>
      <c r="I251" s="92" t="s">
        <v>1962</v>
      </c>
      <c r="J251" s="92" t="s">
        <v>1963</v>
      </c>
      <c r="K251" s="92" t="s">
        <v>1963</v>
      </c>
      <c r="L251" s="94" t="str">
        <f t="shared" si="3"/>
        <v>VP-000000061423</v>
      </c>
    </row>
    <row r="252" spans="1:12" ht="17.399999999999999">
      <c r="A252" s="95" t="s">
        <v>389</v>
      </c>
      <c r="B252" s="90" t="s">
        <v>1189</v>
      </c>
      <c r="C252" s="91" t="s">
        <v>1773</v>
      </c>
      <c r="D252" s="92">
        <v>13</v>
      </c>
      <c r="E252" s="93">
        <v>0.18</v>
      </c>
      <c r="F252" s="93">
        <v>0.18</v>
      </c>
      <c r="G252" s="92">
        <v>16</v>
      </c>
      <c r="H252" s="92">
        <v>16</v>
      </c>
      <c r="I252" s="92">
        <v>16</v>
      </c>
      <c r="J252" s="92">
        <v>19</v>
      </c>
      <c r="K252" s="92">
        <v>19</v>
      </c>
      <c r="L252" s="94" t="str">
        <f t="shared" si="3"/>
        <v>VP-000000062127</v>
      </c>
    </row>
    <row r="253" spans="1:12" ht="17.399999999999999">
      <c r="A253" s="95" t="s">
        <v>1964</v>
      </c>
      <c r="B253" s="90" t="s">
        <v>1965</v>
      </c>
      <c r="C253" s="91" t="s">
        <v>1773</v>
      </c>
      <c r="D253" s="92">
        <v>13</v>
      </c>
      <c r="E253" s="93">
        <v>0.18</v>
      </c>
      <c r="F253" s="93">
        <v>0.18</v>
      </c>
      <c r="G253" s="92">
        <v>16</v>
      </c>
      <c r="H253" s="92">
        <v>16</v>
      </c>
      <c r="I253" s="92">
        <v>16</v>
      </c>
      <c r="J253" s="92">
        <v>19</v>
      </c>
      <c r="K253" s="92">
        <v>19</v>
      </c>
      <c r="L253" s="94" t="str">
        <f t="shared" si="3"/>
        <v>VP-000000062129</v>
      </c>
    </row>
    <row r="254" spans="1:12" ht="17.399999999999999">
      <c r="A254" s="95" t="s">
        <v>488</v>
      </c>
      <c r="B254" s="103" t="s">
        <v>1193</v>
      </c>
      <c r="C254" s="91" t="s">
        <v>1773</v>
      </c>
      <c r="D254" s="92">
        <v>92</v>
      </c>
      <c r="E254" s="93">
        <v>0.18</v>
      </c>
      <c r="F254" s="93">
        <v>0.18</v>
      </c>
      <c r="G254" s="92">
        <v>109</v>
      </c>
      <c r="H254" s="92">
        <v>109</v>
      </c>
      <c r="I254" s="92">
        <v>113</v>
      </c>
      <c r="J254" s="92">
        <v>134</v>
      </c>
      <c r="K254" s="92">
        <v>134</v>
      </c>
      <c r="L254" s="94" t="str">
        <f t="shared" si="3"/>
        <v>VP-000000062130</v>
      </c>
    </row>
    <row r="255" spans="1:12" ht="17.399999999999999">
      <c r="A255" s="95" t="s">
        <v>485</v>
      </c>
      <c r="B255" s="90" t="s">
        <v>1198</v>
      </c>
      <c r="C255" s="91" t="s">
        <v>1773</v>
      </c>
      <c r="D255" s="92">
        <v>92</v>
      </c>
      <c r="E255" s="93">
        <v>0.18</v>
      </c>
      <c r="F255" s="93">
        <v>0.18</v>
      </c>
      <c r="G255" s="92">
        <v>109</v>
      </c>
      <c r="H255" s="92">
        <v>109</v>
      </c>
      <c r="I255" s="92">
        <v>113</v>
      </c>
      <c r="J255" s="92">
        <v>134</v>
      </c>
      <c r="K255" s="92">
        <v>134</v>
      </c>
      <c r="L255" s="94" t="str">
        <f t="shared" si="3"/>
        <v>VP-000000062131</v>
      </c>
    </row>
    <row r="256" spans="1:12" ht="17.399999999999999">
      <c r="A256" s="95" t="s">
        <v>1968</v>
      </c>
      <c r="B256" s="90" t="s">
        <v>1969</v>
      </c>
      <c r="C256" s="91" t="s">
        <v>1773</v>
      </c>
      <c r="D256" s="92">
        <v>112</v>
      </c>
      <c r="E256" s="93">
        <v>0.18</v>
      </c>
      <c r="F256" s="93">
        <v>0.18</v>
      </c>
      <c r="G256" s="92">
        <v>133</v>
      </c>
      <c r="H256" s="92">
        <v>133</v>
      </c>
      <c r="I256" s="92">
        <v>137</v>
      </c>
      <c r="J256" s="92">
        <v>162</v>
      </c>
      <c r="K256" s="92">
        <v>162</v>
      </c>
      <c r="L256" s="94" t="str">
        <f t="shared" si="3"/>
        <v>VP-000000062212</v>
      </c>
    </row>
    <row r="257" spans="1:12" ht="17.399999999999999">
      <c r="A257" s="95" t="s">
        <v>434</v>
      </c>
      <c r="B257" s="103" t="s">
        <v>920</v>
      </c>
      <c r="C257" s="91" t="s">
        <v>1446</v>
      </c>
      <c r="D257" s="92">
        <v>883</v>
      </c>
      <c r="E257" s="93">
        <v>0.28000000000000003</v>
      </c>
      <c r="F257" s="93">
        <v>0.18</v>
      </c>
      <c r="G257" s="92" t="s">
        <v>1842</v>
      </c>
      <c r="H257" s="92" t="s">
        <v>1843</v>
      </c>
      <c r="I257" s="92" t="s">
        <v>1939</v>
      </c>
      <c r="J257" s="92" t="s">
        <v>1971</v>
      </c>
      <c r="K257" s="92" t="s">
        <v>1973</v>
      </c>
      <c r="L257" s="94" t="str">
        <f t="shared" si="3"/>
        <v>VP-000000065624</v>
      </c>
    </row>
    <row r="258" spans="1:12" ht="17.399999999999999">
      <c r="A258" s="95" t="s">
        <v>1974</v>
      </c>
      <c r="B258" s="90" t="s">
        <v>1975</v>
      </c>
      <c r="C258" s="91" t="s">
        <v>1446</v>
      </c>
      <c r="D258" s="92">
        <v>498</v>
      </c>
      <c r="E258" s="93">
        <v>0.28000000000000003</v>
      </c>
      <c r="F258" s="93">
        <v>0.18</v>
      </c>
      <c r="G258" s="92">
        <v>638</v>
      </c>
      <c r="H258" s="92">
        <v>588</v>
      </c>
      <c r="I258" s="92">
        <v>608</v>
      </c>
      <c r="J258" s="92">
        <v>779</v>
      </c>
      <c r="K258" s="92">
        <v>718</v>
      </c>
      <c r="L258" s="94" t="str">
        <f t="shared" ref="L258:L268" si="4">VLOOKUP(A258,Testing,1,FALSE)</f>
        <v>VP-000000065625</v>
      </c>
    </row>
    <row r="259" spans="1:12" ht="17.399999999999999">
      <c r="A259" s="95" t="s">
        <v>610</v>
      </c>
      <c r="B259" s="90" t="s">
        <v>1344</v>
      </c>
      <c r="C259" s="91" t="s">
        <v>1446</v>
      </c>
      <c r="D259" s="92">
        <v>513</v>
      </c>
      <c r="E259" s="93">
        <v>0.28000000000000003</v>
      </c>
      <c r="F259" s="93">
        <v>0.18</v>
      </c>
      <c r="G259" s="92">
        <v>657</v>
      </c>
      <c r="H259" s="92">
        <v>606</v>
      </c>
      <c r="I259" s="92">
        <v>626</v>
      </c>
      <c r="J259" s="92">
        <v>802</v>
      </c>
      <c r="K259" s="92">
        <v>739</v>
      </c>
      <c r="L259" s="94" t="str">
        <f t="shared" si="4"/>
        <v>VP-000000065626</v>
      </c>
    </row>
    <row r="260" spans="1:12" ht="17.399999999999999">
      <c r="A260" s="95" t="s">
        <v>1976</v>
      </c>
      <c r="B260" s="90" t="s">
        <v>1977</v>
      </c>
      <c r="C260" s="91" t="s">
        <v>1446</v>
      </c>
      <c r="D260" s="92">
        <v>498</v>
      </c>
      <c r="E260" s="93">
        <v>0.28000000000000003</v>
      </c>
      <c r="F260" s="93">
        <v>0.18</v>
      </c>
      <c r="G260" s="92">
        <v>638</v>
      </c>
      <c r="H260" s="92">
        <v>588</v>
      </c>
      <c r="I260" s="92">
        <v>608</v>
      </c>
      <c r="J260" s="92">
        <v>779</v>
      </c>
      <c r="K260" s="92">
        <v>718</v>
      </c>
      <c r="L260" s="94" t="str">
        <f t="shared" si="4"/>
        <v>VP-000000065627</v>
      </c>
    </row>
    <row r="261" spans="1:12" ht="17.399999999999999">
      <c r="A261" s="95" t="s">
        <v>469</v>
      </c>
      <c r="B261" s="90" t="s">
        <v>1201</v>
      </c>
      <c r="C261" s="91" t="s">
        <v>1446</v>
      </c>
      <c r="D261" s="92">
        <v>399</v>
      </c>
      <c r="E261" s="93">
        <v>0.28000000000000003</v>
      </c>
      <c r="F261" s="93">
        <v>0.18</v>
      </c>
      <c r="G261" s="92">
        <v>511</v>
      </c>
      <c r="H261" s="92">
        <v>471</v>
      </c>
      <c r="I261" s="92">
        <v>487</v>
      </c>
      <c r="J261" s="92">
        <v>624</v>
      </c>
      <c r="K261" s="92">
        <v>575</v>
      </c>
      <c r="L261" s="94" t="str">
        <f t="shared" si="4"/>
        <v>VP-000000065628</v>
      </c>
    </row>
    <row r="262" spans="1:12" ht="17.399999999999999">
      <c r="A262" s="95" t="s">
        <v>609</v>
      </c>
      <c r="B262" s="90" t="s">
        <v>1346</v>
      </c>
      <c r="C262" s="91" t="s">
        <v>1446</v>
      </c>
      <c r="D262" s="92">
        <v>402</v>
      </c>
      <c r="E262" s="93">
        <v>0.28000000000000003</v>
      </c>
      <c r="F262" s="93">
        <v>0.18</v>
      </c>
      <c r="G262" s="92">
        <v>515</v>
      </c>
      <c r="H262" s="92">
        <v>475</v>
      </c>
      <c r="I262" s="92">
        <v>491</v>
      </c>
      <c r="J262" s="92">
        <v>629</v>
      </c>
      <c r="K262" s="92">
        <v>580</v>
      </c>
      <c r="L262" s="94" t="str">
        <f t="shared" si="4"/>
        <v>VP-000000065629</v>
      </c>
    </row>
    <row r="263" spans="1:12" ht="17.399999999999999">
      <c r="A263" s="95" t="s">
        <v>607</v>
      </c>
      <c r="B263" s="103" t="s">
        <v>1350</v>
      </c>
      <c r="C263" s="91" t="s">
        <v>1446</v>
      </c>
      <c r="D263" s="92">
        <v>231</v>
      </c>
      <c r="E263" s="93">
        <v>0.28000000000000003</v>
      </c>
      <c r="F263" s="93">
        <v>0.18</v>
      </c>
      <c r="G263" s="92">
        <v>296</v>
      </c>
      <c r="H263" s="92">
        <v>273</v>
      </c>
      <c r="I263" s="92">
        <v>282</v>
      </c>
      <c r="J263" s="92">
        <v>361</v>
      </c>
      <c r="K263" s="92">
        <v>333</v>
      </c>
      <c r="L263" s="94" t="str">
        <f t="shared" si="4"/>
        <v>VP-000000065630</v>
      </c>
    </row>
    <row r="264" spans="1:12" ht="17.399999999999999">
      <c r="A264" s="95" t="s">
        <v>96</v>
      </c>
      <c r="B264" s="103" t="s">
        <v>1203</v>
      </c>
      <c r="C264" s="91" t="s">
        <v>1446</v>
      </c>
      <c r="D264" s="92">
        <v>232</v>
      </c>
      <c r="E264" s="93">
        <v>0.28000000000000003</v>
      </c>
      <c r="F264" s="93">
        <v>0.18</v>
      </c>
      <c r="G264" s="92">
        <v>297</v>
      </c>
      <c r="H264" s="92">
        <v>274</v>
      </c>
      <c r="I264" s="92">
        <v>284</v>
      </c>
      <c r="J264" s="92">
        <v>364</v>
      </c>
      <c r="K264" s="92">
        <v>336</v>
      </c>
      <c r="L264" s="94" t="str">
        <f t="shared" si="4"/>
        <v>VP-000000065631</v>
      </c>
    </row>
    <row r="265" spans="1:12" ht="17.399999999999999">
      <c r="A265" s="95" t="s">
        <v>1978</v>
      </c>
      <c r="B265" s="90" t="s">
        <v>1979</v>
      </c>
      <c r="C265" s="91" t="s">
        <v>1980</v>
      </c>
      <c r="D265" s="92" t="s">
        <v>1981</v>
      </c>
      <c r="E265" s="93">
        <v>0.18</v>
      </c>
      <c r="F265" s="93">
        <v>0.18</v>
      </c>
      <c r="G265" s="92" t="s">
        <v>1982</v>
      </c>
      <c r="H265" s="92" t="s">
        <v>1982</v>
      </c>
      <c r="I265" s="92" t="s">
        <v>1982</v>
      </c>
      <c r="J265" s="92" t="s">
        <v>1983</v>
      </c>
      <c r="K265" s="92" t="s">
        <v>1983</v>
      </c>
      <c r="L265" s="94" t="str">
        <f t="shared" si="4"/>
        <v>VP-000000073853</v>
      </c>
    </row>
    <row r="266" spans="1:12" ht="17.399999999999999">
      <c r="A266" s="95" t="s">
        <v>898</v>
      </c>
      <c r="B266" s="90" t="s">
        <v>1207</v>
      </c>
      <c r="C266" s="91" t="s">
        <v>1446</v>
      </c>
      <c r="D266" s="92">
        <v>406</v>
      </c>
      <c r="E266" s="93">
        <v>0.28000000000000003</v>
      </c>
      <c r="F266" s="93">
        <v>0.18</v>
      </c>
      <c r="G266" s="92">
        <v>520</v>
      </c>
      <c r="H266" s="92">
        <v>480</v>
      </c>
      <c r="I266" s="92">
        <v>496</v>
      </c>
      <c r="J266" s="92">
        <v>635</v>
      </c>
      <c r="K266" s="92">
        <v>586</v>
      </c>
      <c r="L266" s="94" t="str">
        <f t="shared" si="4"/>
        <v>VP-000000074856</v>
      </c>
    </row>
    <row r="267" spans="1:12" ht="17.399999999999999">
      <c r="A267" s="95" t="s">
        <v>1075</v>
      </c>
      <c r="B267" s="90" t="s">
        <v>1355</v>
      </c>
      <c r="C267" s="91" t="s">
        <v>1446</v>
      </c>
      <c r="D267" s="92">
        <v>750</v>
      </c>
      <c r="E267" s="93">
        <v>0.28000000000000003</v>
      </c>
      <c r="F267" s="93">
        <v>0.18</v>
      </c>
      <c r="G267" s="92">
        <v>960</v>
      </c>
      <c r="H267" s="92">
        <v>885</v>
      </c>
      <c r="I267" s="92">
        <v>915</v>
      </c>
      <c r="J267" s="92" t="s">
        <v>1984</v>
      </c>
      <c r="K267" s="92" t="s">
        <v>1985</v>
      </c>
      <c r="L267" s="94" t="str">
        <f t="shared" si="4"/>
        <v>VP-000000074857</v>
      </c>
    </row>
    <row r="268" spans="1:12" ht="17.399999999999999">
      <c r="A268" s="95" t="s">
        <v>1986</v>
      </c>
      <c r="B268" s="90" t="s">
        <v>1987</v>
      </c>
      <c r="C268" s="91" t="s">
        <v>1446</v>
      </c>
      <c r="D268" s="92">
        <v>281</v>
      </c>
      <c r="E268" s="93">
        <v>0.28000000000000003</v>
      </c>
      <c r="F268" s="93">
        <v>0.18</v>
      </c>
      <c r="G268" s="92">
        <v>360</v>
      </c>
      <c r="H268" s="92">
        <v>332</v>
      </c>
      <c r="I268" s="92">
        <v>343</v>
      </c>
      <c r="J268" s="92">
        <v>440</v>
      </c>
      <c r="K268" s="92">
        <v>405</v>
      </c>
      <c r="L268" s="94" t="str">
        <f t="shared" si="4"/>
        <v>VP-000000074963</v>
      </c>
    </row>
    <row r="269" spans="1:12" ht="13.2">
      <c r="C269" s="118"/>
      <c r="D269" s="119"/>
      <c r="G269" s="119"/>
      <c r="H269" s="119"/>
      <c r="I269" s="119"/>
      <c r="J269" s="119"/>
      <c r="K269" s="119"/>
      <c r="L269" s="94"/>
    </row>
    <row r="270" spans="1:12" ht="13.2">
      <c r="C270" s="118"/>
      <c r="D270" s="119"/>
      <c r="G270" s="119"/>
      <c r="H270" s="119"/>
      <c r="I270" s="119"/>
      <c r="J270" s="119"/>
      <c r="K270" s="119"/>
      <c r="L270" s="94"/>
    </row>
    <row r="271" spans="1:12" ht="13.2">
      <c r="C271" s="118"/>
      <c r="D271" s="119"/>
      <c r="G271" s="119"/>
      <c r="H271" s="119"/>
      <c r="I271" s="119"/>
      <c r="J271" s="119"/>
      <c r="K271" s="119"/>
      <c r="L271" s="94"/>
    </row>
    <row r="272" spans="1:12" ht="13.2">
      <c r="C272" s="118"/>
      <c r="D272" s="119"/>
      <c r="G272" s="119"/>
      <c r="H272" s="119"/>
      <c r="I272" s="119"/>
      <c r="J272" s="119"/>
      <c r="K272" s="119"/>
      <c r="L272" s="94"/>
    </row>
    <row r="273" spans="3:12" ht="13.2">
      <c r="C273" s="118"/>
      <c r="D273" s="119"/>
      <c r="G273" s="119"/>
      <c r="H273" s="119"/>
      <c r="I273" s="119"/>
      <c r="J273" s="119"/>
      <c r="K273" s="119"/>
      <c r="L273" s="94"/>
    </row>
    <row r="274" spans="3:12" ht="13.2">
      <c r="C274" s="118"/>
      <c r="D274" s="119"/>
      <c r="G274" s="119"/>
      <c r="H274" s="119"/>
      <c r="I274" s="119"/>
      <c r="J274" s="119"/>
      <c r="K274" s="119"/>
      <c r="L274" s="94"/>
    </row>
    <row r="275" spans="3:12" ht="13.2">
      <c r="C275" s="118"/>
      <c r="D275" s="119"/>
      <c r="G275" s="119"/>
      <c r="H275" s="119"/>
      <c r="I275" s="119"/>
      <c r="J275" s="119"/>
      <c r="K275" s="119"/>
      <c r="L275" s="94"/>
    </row>
    <row r="276" spans="3:12" ht="13.2">
      <c r="C276" s="118"/>
      <c r="D276" s="119"/>
      <c r="G276" s="119"/>
      <c r="H276" s="119"/>
      <c r="I276" s="119"/>
      <c r="J276" s="119"/>
      <c r="K276" s="119"/>
      <c r="L276" s="94"/>
    </row>
    <row r="277" spans="3:12" ht="13.2">
      <c r="C277" s="118"/>
      <c r="D277" s="119"/>
      <c r="G277" s="119"/>
      <c r="H277" s="119"/>
      <c r="I277" s="119"/>
      <c r="J277" s="119"/>
      <c r="K277" s="119"/>
      <c r="L277" s="94"/>
    </row>
    <row r="278" spans="3:12" ht="13.2">
      <c r="C278" s="118"/>
      <c r="D278" s="119"/>
      <c r="G278" s="119"/>
      <c r="H278" s="119"/>
      <c r="I278" s="119"/>
      <c r="J278" s="119"/>
      <c r="K278" s="119"/>
      <c r="L278" s="94"/>
    </row>
    <row r="279" spans="3:12" ht="13.2">
      <c r="C279" s="118"/>
      <c r="D279" s="119"/>
      <c r="G279" s="119"/>
      <c r="H279" s="119"/>
      <c r="I279" s="119"/>
      <c r="J279" s="119"/>
      <c r="K279" s="119"/>
      <c r="L279" s="94"/>
    </row>
    <row r="280" spans="3:12" ht="13.2">
      <c r="C280" s="118"/>
      <c r="D280" s="119"/>
      <c r="G280" s="119"/>
      <c r="H280" s="119"/>
      <c r="I280" s="119"/>
      <c r="J280" s="119"/>
      <c r="K280" s="119"/>
      <c r="L280" s="94"/>
    </row>
    <row r="281" spans="3:12" ht="13.2">
      <c r="C281" s="118"/>
      <c r="D281" s="119"/>
      <c r="G281" s="119"/>
      <c r="H281" s="119"/>
      <c r="I281" s="119"/>
      <c r="J281" s="119"/>
      <c r="K281" s="119"/>
      <c r="L281" s="94"/>
    </row>
    <row r="282" spans="3:12" ht="13.2">
      <c r="C282" s="118"/>
      <c r="D282" s="119"/>
      <c r="G282" s="119"/>
      <c r="H282" s="119"/>
      <c r="I282" s="119"/>
      <c r="J282" s="119"/>
      <c r="K282" s="119"/>
      <c r="L282" s="94"/>
    </row>
    <row r="283" spans="3:12" ht="13.2">
      <c r="C283" s="118"/>
      <c r="D283" s="119"/>
      <c r="G283" s="119"/>
      <c r="H283" s="119"/>
      <c r="I283" s="119"/>
      <c r="J283" s="119"/>
      <c r="K283" s="119"/>
      <c r="L283" s="94"/>
    </row>
    <row r="284" spans="3:12" ht="13.2">
      <c r="C284" s="118"/>
      <c r="D284" s="119"/>
      <c r="G284" s="119"/>
      <c r="H284" s="119"/>
      <c r="I284" s="119"/>
      <c r="J284" s="119"/>
      <c r="K284" s="119"/>
      <c r="L284" s="94"/>
    </row>
    <row r="285" spans="3:12" ht="13.2">
      <c r="C285" s="118"/>
      <c r="D285" s="119"/>
      <c r="G285" s="119"/>
      <c r="H285" s="119"/>
      <c r="I285" s="119"/>
      <c r="J285" s="119"/>
      <c r="K285" s="119"/>
      <c r="L285" s="94"/>
    </row>
    <row r="286" spans="3:12" ht="13.2">
      <c r="C286" s="118"/>
      <c r="D286" s="119"/>
      <c r="G286" s="119"/>
      <c r="H286" s="119"/>
      <c r="I286" s="119"/>
      <c r="J286" s="119"/>
      <c r="K286" s="119"/>
      <c r="L286" s="94"/>
    </row>
    <row r="287" spans="3:12" ht="13.2">
      <c r="C287" s="118"/>
      <c r="D287" s="119"/>
      <c r="G287" s="119"/>
      <c r="H287" s="119"/>
      <c r="I287" s="119"/>
      <c r="J287" s="119"/>
      <c r="K287" s="119"/>
      <c r="L287" s="94"/>
    </row>
    <row r="288" spans="3:12" ht="13.2">
      <c r="C288" s="118"/>
      <c r="D288" s="119"/>
      <c r="G288" s="119"/>
      <c r="H288" s="119"/>
      <c r="I288" s="119"/>
      <c r="J288" s="119"/>
      <c r="K288" s="119"/>
      <c r="L288" s="94"/>
    </row>
    <row r="289" spans="3:12" ht="13.2">
      <c r="C289" s="118"/>
      <c r="D289" s="119"/>
      <c r="G289" s="119"/>
      <c r="H289" s="119"/>
      <c r="I289" s="119"/>
      <c r="J289" s="119"/>
      <c r="K289" s="119"/>
      <c r="L289" s="94"/>
    </row>
    <row r="290" spans="3:12" ht="13.2">
      <c r="C290" s="118"/>
      <c r="D290" s="119"/>
      <c r="G290" s="119"/>
      <c r="H290" s="119"/>
      <c r="I290" s="119"/>
      <c r="J290" s="119"/>
      <c r="K290" s="119"/>
      <c r="L290" s="94"/>
    </row>
    <row r="291" spans="3:12" ht="13.2">
      <c r="C291" s="118"/>
      <c r="D291" s="119"/>
      <c r="G291" s="119"/>
      <c r="H291" s="119"/>
      <c r="I291" s="119"/>
      <c r="J291" s="119"/>
      <c r="K291" s="119"/>
      <c r="L291" s="94"/>
    </row>
    <row r="292" spans="3:12" ht="13.2">
      <c r="C292" s="118"/>
      <c r="D292" s="119"/>
      <c r="G292" s="119"/>
      <c r="H292" s="119"/>
      <c r="I292" s="119"/>
      <c r="J292" s="119"/>
      <c r="K292" s="119"/>
      <c r="L292" s="94"/>
    </row>
    <row r="293" spans="3:12" ht="13.2">
      <c r="C293" s="118"/>
      <c r="D293" s="119"/>
      <c r="G293" s="119"/>
      <c r="H293" s="119"/>
      <c r="I293" s="119"/>
      <c r="J293" s="119"/>
      <c r="K293" s="119"/>
      <c r="L293" s="94"/>
    </row>
    <row r="294" spans="3:12" ht="13.2">
      <c r="C294" s="118"/>
      <c r="D294" s="119"/>
      <c r="G294" s="119"/>
      <c r="H294" s="119"/>
      <c r="I294" s="119"/>
      <c r="J294" s="119"/>
      <c r="K294" s="119"/>
      <c r="L294" s="94"/>
    </row>
    <row r="295" spans="3:12" ht="13.2">
      <c r="C295" s="118"/>
      <c r="D295" s="119"/>
      <c r="G295" s="119"/>
      <c r="H295" s="119"/>
      <c r="I295" s="119"/>
      <c r="J295" s="119"/>
      <c r="K295" s="119"/>
      <c r="L295" s="94"/>
    </row>
    <row r="296" spans="3:12" ht="13.2">
      <c r="C296" s="118"/>
      <c r="D296" s="119"/>
      <c r="G296" s="119"/>
      <c r="H296" s="119"/>
      <c r="I296" s="119"/>
      <c r="J296" s="119"/>
      <c r="K296" s="119"/>
      <c r="L296" s="94"/>
    </row>
    <row r="297" spans="3:12" ht="13.2">
      <c r="C297" s="118"/>
      <c r="D297" s="119"/>
      <c r="G297" s="119"/>
      <c r="H297" s="119"/>
      <c r="I297" s="119"/>
      <c r="J297" s="119"/>
      <c r="K297" s="119"/>
      <c r="L297" s="94"/>
    </row>
    <row r="298" spans="3:12" ht="13.2">
      <c r="C298" s="118"/>
      <c r="D298" s="119"/>
      <c r="G298" s="119"/>
      <c r="H298" s="119"/>
      <c r="I298" s="119"/>
      <c r="J298" s="119"/>
      <c r="K298" s="119"/>
      <c r="L298" s="94"/>
    </row>
    <row r="299" spans="3:12" ht="13.2">
      <c r="C299" s="118"/>
      <c r="D299" s="119"/>
      <c r="G299" s="119"/>
      <c r="H299" s="119"/>
      <c r="I299" s="119"/>
      <c r="J299" s="119"/>
      <c r="K299" s="119"/>
      <c r="L299" s="94"/>
    </row>
    <row r="300" spans="3:12" ht="13.2">
      <c r="C300" s="118"/>
      <c r="D300" s="119"/>
      <c r="G300" s="119"/>
      <c r="H300" s="119"/>
      <c r="I300" s="119"/>
      <c r="J300" s="119"/>
      <c r="K300" s="119"/>
      <c r="L300" s="94"/>
    </row>
    <row r="301" spans="3:12" ht="13.2">
      <c r="C301" s="118"/>
      <c r="D301" s="119"/>
      <c r="G301" s="119"/>
      <c r="H301" s="119"/>
      <c r="I301" s="119"/>
      <c r="J301" s="119"/>
      <c r="K301" s="119"/>
      <c r="L301" s="94"/>
    </row>
    <row r="302" spans="3:12" ht="13.2">
      <c r="C302" s="118"/>
      <c r="D302" s="119"/>
      <c r="G302" s="119"/>
      <c r="H302" s="119"/>
      <c r="I302" s="119"/>
      <c r="J302" s="119"/>
      <c r="K302" s="119"/>
      <c r="L302" s="94"/>
    </row>
    <row r="303" spans="3:12" ht="13.2">
      <c r="C303" s="118"/>
      <c r="D303" s="119"/>
      <c r="G303" s="119"/>
      <c r="H303" s="119"/>
      <c r="I303" s="119"/>
      <c r="J303" s="119"/>
      <c r="K303" s="119"/>
      <c r="L303" s="94"/>
    </row>
    <row r="304" spans="3:12" ht="13.2">
      <c r="C304" s="118"/>
      <c r="D304" s="119"/>
      <c r="G304" s="119"/>
      <c r="H304" s="119"/>
      <c r="I304" s="119"/>
      <c r="J304" s="119"/>
      <c r="K304" s="119"/>
      <c r="L304" s="94"/>
    </row>
    <row r="305" spans="3:12" ht="13.2">
      <c r="C305" s="118"/>
      <c r="D305" s="119"/>
      <c r="G305" s="119"/>
      <c r="H305" s="119"/>
      <c r="I305" s="119"/>
      <c r="J305" s="119"/>
      <c r="K305" s="119"/>
      <c r="L305" s="94"/>
    </row>
    <row r="306" spans="3:12" ht="13.2">
      <c r="C306" s="118"/>
      <c r="D306" s="119"/>
      <c r="G306" s="119"/>
      <c r="H306" s="119"/>
      <c r="I306" s="119"/>
      <c r="J306" s="119"/>
      <c r="K306" s="119"/>
      <c r="L306" s="94"/>
    </row>
    <row r="307" spans="3:12" ht="13.2">
      <c r="C307" s="118"/>
      <c r="D307" s="119"/>
      <c r="G307" s="119"/>
      <c r="H307" s="119"/>
      <c r="I307" s="119"/>
      <c r="J307" s="119"/>
      <c r="K307" s="119"/>
      <c r="L307" s="94"/>
    </row>
    <row r="308" spans="3:12" ht="13.2">
      <c r="C308" s="118"/>
      <c r="D308" s="119"/>
      <c r="G308" s="119"/>
      <c r="H308" s="119"/>
      <c r="I308" s="119"/>
      <c r="J308" s="119"/>
      <c r="K308" s="119"/>
      <c r="L308" s="94"/>
    </row>
    <row r="309" spans="3:12" ht="13.2">
      <c r="C309" s="118"/>
      <c r="D309" s="119"/>
      <c r="G309" s="119"/>
      <c r="H309" s="119"/>
      <c r="I309" s="119"/>
      <c r="J309" s="119"/>
      <c r="K309" s="119"/>
      <c r="L309" s="94"/>
    </row>
    <row r="310" spans="3:12" ht="13.2">
      <c r="C310" s="118"/>
      <c r="D310" s="119"/>
      <c r="G310" s="119"/>
      <c r="H310" s="119"/>
      <c r="I310" s="119"/>
      <c r="J310" s="119"/>
      <c r="K310" s="119"/>
      <c r="L310" s="94"/>
    </row>
    <row r="311" spans="3:12" ht="13.2">
      <c r="C311" s="118"/>
      <c r="D311" s="119"/>
      <c r="G311" s="119"/>
      <c r="H311" s="119"/>
      <c r="I311" s="119"/>
      <c r="J311" s="119"/>
      <c r="K311" s="119"/>
      <c r="L311" s="94"/>
    </row>
    <row r="312" spans="3:12" ht="13.2">
      <c r="C312" s="118"/>
      <c r="D312" s="119"/>
      <c r="G312" s="119"/>
      <c r="H312" s="119"/>
      <c r="I312" s="119"/>
      <c r="J312" s="119"/>
      <c r="K312" s="119"/>
      <c r="L312" s="94"/>
    </row>
    <row r="313" spans="3:12" ht="13.2">
      <c r="C313" s="118"/>
      <c r="D313" s="119"/>
      <c r="G313" s="119"/>
      <c r="H313" s="119"/>
      <c r="I313" s="119"/>
      <c r="J313" s="119"/>
      <c r="K313" s="119"/>
      <c r="L313" s="94"/>
    </row>
    <row r="314" spans="3:12" ht="13.2">
      <c r="C314" s="118"/>
      <c r="D314" s="119"/>
      <c r="G314" s="119"/>
      <c r="H314" s="119"/>
      <c r="I314" s="119"/>
      <c r="J314" s="119"/>
      <c r="K314" s="119"/>
      <c r="L314" s="94"/>
    </row>
    <row r="315" spans="3:12" ht="13.2">
      <c r="C315" s="118"/>
      <c r="D315" s="119"/>
      <c r="G315" s="119"/>
      <c r="H315" s="119"/>
      <c r="I315" s="119"/>
      <c r="J315" s="119"/>
      <c r="K315" s="119"/>
      <c r="L315" s="94"/>
    </row>
    <row r="316" spans="3:12" ht="13.2">
      <c r="C316" s="118"/>
      <c r="D316" s="119"/>
      <c r="G316" s="119"/>
      <c r="H316" s="119"/>
      <c r="I316" s="119"/>
      <c r="J316" s="119"/>
      <c r="K316" s="119"/>
      <c r="L316" s="94"/>
    </row>
    <row r="317" spans="3:12" ht="13.2">
      <c r="C317" s="118"/>
      <c r="D317" s="119"/>
      <c r="G317" s="119"/>
      <c r="H317" s="119"/>
      <c r="I317" s="119"/>
      <c r="J317" s="119"/>
      <c r="K317" s="119"/>
      <c r="L317" s="94"/>
    </row>
    <row r="318" spans="3:12" ht="13.2">
      <c r="C318" s="118"/>
      <c r="D318" s="119"/>
      <c r="G318" s="119"/>
      <c r="H318" s="119"/>
      <c r="I318" s="119"/>
      <c r="J318" s="119"/>
      <c r="K318" s="119"/>
      <c r="L318" s="94"/>
    </row>
    <row r="319" spans="3:12" ht="13.2">
      <c r="C319" s="118"/>
      <c r="D319" s="119"/>
      <c r="G319" s="119"/>
      <c r="H319" s="119"/>
      <c r="I319" s="119"/>
      <c r="J319" s="119"/>
      <c r="K319" s="119"/>
      <c r="L319" s="94"/>
    </row>
    <row r="320" spans="3:12" ht="13.2">
      <c r="C320" s="118"/>
      <c r="D320" s="119"/>
      <c r="G320" s="119"/>
      <c r="H320" s="119"/>
      <c r="I320" s="119"/>
      <c r="J320" s="119"/>
      <c r="K320" s="119"/>
      <c r="L320" s="94"/>
    </row>
    <row r="321" spans="3:12" ht="13.2">
      <c r="C321" s="118"/>
      <c r="D321" s="119"/>
      <c r="G321" s="119"/>
      <c r="H321" s="119"/>
      <c r="I321" s="119"/>
      <c r="J321" s="119"/>
      <c r="K321" s="119"/>
      <c r="L321" s="94"/>
    </row>
    <row r="322" spans="3:12" ht="13.2">
      <c r="C322" s="118"/>
      <c r="D322" s="119"/>
      <c r="G322" s="119"/>
      <c r="H322" s="119"/>
      <c r="I322" s="119"/>
      <c r="J322" s="119"/>
      <c r="K322" s="119"/>
      <c r="L322" s="94"/>
    </row>
    <row r="323" spans="3:12" ht="13.2">
      <c r="C323" s="118"/>
      <c r="D323" s="119"/>
      <c r="G323" s="119"/>
      <c r="H323" s="119"/>
      <c r="I323" s="119"/>
      <c r="J323" s="119"/>
      <c r="K323" s="119"/>
      <c r="L323" s="94"/>
    </row>
    <row r="324" spans="3:12" ht="13.2">
      <c r="C324" s="118"/>
      <c r="D324" s="119"/>
      <c r="G324" s="119"/>
      <c r="H324" s="119"/>
      <c r="I324" s="119"/>
      <c r="J324" s="119"/>
      <c r="K324" s="119"/>
      <c r="L324" s="94"/>
    </row>
    <row r="325" spans="3:12" ht="13.2">
      <c r="C325" s="118"/>
      <c r="D325" s="119"/>
      <c r="G325" s="119"/>
      <c r="H325" s="119"/>
      <c r="I325" s="119"/>
      <c r="J325" s="119"/>
      <c r="K325" s="119"/>
      <c r="L325" s="94"/>
    </row>
    <row r="326" spans="3:12" ht="13.2">
      <c r="C326" s="118"/>
      <c r="D326" s="119"/>
      <c r="G326" s="119"/>
      <c r="H326" s="119"/>
      <c r="I326" s="119"/>
      <c r="J326" s="119"/>
      <c r="K326" s="119"/>
      <c r="L326" s="94"/>
    </row>
    <row r="327" spans="3:12" ht="13.2">
      <c r="C327" s="118"/>
      <c r="D327" s="119"/>
      <c r="G327" s="119"/>
      <c r="H327" s="119"/>
      <c r="I327" s="119"/>
      <c r="J327" s="119"/>
      <c r="K327" s="119"/>
      <c r="L327" s="94"/>
    </row>
    <row r="328" spans="3:12" ht="13.2">
      <c r="C328" s="118"/>
      <c r="D328" s="119"/>
      <c r="G328" s="119"/>
      <c r="H328" s="119"/>
      <c r="I328" s="119"/>
      <c r="J328" s="119"/>
      <c r="K328" s="119"/>
      <c r="L328" s="94"/>
    </row>
    <row r="329" spans="3:12" ht="13.2">
      <c r="C329" s="118"/>
      <c r="D329" s="119"/>
      <c r="G329" s="119"/>
      <c r="H329" s="119"/>
      <c r="I329" s="119"/>
      <c r="J329" s="119"/>
      <c r="K329" s="119"/>
      <c r="L329" s="94"/>
    </row>
    <row r="330" spans="3:12" ht="13.2">
      <c r="C330" s="118"/>
      <c r="D330" s="119"/>
      <c r="G330" s="119"/>
      <c r="H330" s="119"/>
      <c r="I330" s="119"/>
      <c r="J330" s="119"/>
      <c r="K330" s="119"/>
      <c r="L330" s="94"/>
    </row>
    <row r="331" spans="3:12" ht="13.2">
      <c r="C331" s="118"/>
      <c r="D331" s="119"/>
      <c r="G331" s="119"/>
      <c r="H331" s="119"/>
      <c r="I331" s="119"/>
      <c r="J331" s="119"/>
      <c r="K331" s="119"/>
      <c r="L331" s="94"/>
    </row>
    <row r="332" spans="3:12" ht="13.2">
      <c r="C332" s="118"/>
      <c r="D332" s="119"/>
      <c r="G332" s="119"/>
      <c r="H332" s="119"/>
      <c r="I332" s="119"/>
      <c r="J332" s="119"/>
      <c r="K332" s="119"/>
      <c r="L332" s="94"/>
    </row>
    <row r="333" spans="3:12" ht="13.2">
      <c r="C333" s="118"/>
      <c r="D333" s="119"/>
      <c r="G333" s="119"/>
      <c r="H333" s="119"/>
      <c r="I333" s="119"/>
      <c r="J333" s="119"/>
      <c r="K333" s="119"/>
      <c r="L333" s="94"/>
    </row>
    <row r="334" spans="3:12" ht="13.2">
      <c r="C334" s="118"/>
      <c r="D334" s="119"/>
      <c r="G334" s="119"/>
      <c r="H334" s="119"/>
      <c r="I334" s="119"/>
      <c r="J334" s="119"/>
      <c r="K334" s="119"/>
      <c r="L334" s="94"/>
    </row>
    <row r="335" spans="3:12" ht="13.2">
      <c r="C335" s="118"/>
      <c r="D335" s="119"/>
      <c r="G335" s="119"/>
      <c r="H335" s="119"/>
      <c r="I335" s="119"/>
      <c r="J335" s="119"/>
      <c r="K335" s="119"/>
      <c r="L335" s="94"/>
    </row>
    <row r="336" spans="3:12" ht="13.2">
      <c r="C336" s="118"/>
      <c r="D336" s="119"/>
      <c r="G336" s="119"/>
      <c r="H336" s="119"/>
      <c r="I336" s="119"/>
      <c r="J336" s="119"/>
      <c r="K336" s="119"/>
      <c r="L336" s="94"/>
    </row>
    <row r="337" spans="3:12" ht="13.2">
      <c r="C337" s="118"/>
      <c r="D337" s="119"/>
      <c r="G337" s="119"/>
      <c r="H337" s="119"/>
      <c r="I337" s="119"/>
      <c r="J337" s="119"/>
      <c r="K337" s="119"/>
      <c r="L337" s="94"/>
    </row>
    <row r="338" spans="3:12" ht="13.2">
      <c r="C338" s="118"/>
      <c r="D338" s="119"/>
      <c r="G338" s="119"/>
      <c r="H338" s="119"/>
      <c r="I338" s="119"/>
      <c r="J338" s="119"/>
      <c r="K338" s="119"/>
      <c r="L338" s="94"/>
    </row>
    <row r="339" spans="3:12" ht="13.2">
      <c r="C339" s="118"/>
      <c r="D339" s="119"/>
      <c r="G339" s="119"/>
      <c r="H339" s="119"/>
      <c r="I339" s="119"/>
      <c r="J339" s="119"/>
      <c r="K339" s="119"/>
      <c r="L339" s="94"/>
    </row>
    <row r="340" spans="3:12" ht="13.2">
      <c r="C340" s="118"/>
      <c r="D340" s="119"/>
      <c r="G340" s="119"/>
      <c r="H340" s="119"/>
      <c r="I340" s="119"/>
      <c r="J340" s="119"/>
      <c r="K340" s="119"/>
      <c r="L340" s="94"/>
    </row>
    <row r="341" spans="3:12" ht="13.2">
      <c r="C341" s="118"/>
      <c r="D341" s="119"/>
      <c r="G341" s="119"/>
      <c r="H341" s="119"/>
      <c r="I341" s="119"/>
      <c r="J341" s="119"/>
      <c r="K341" s="119"/>
      <c r="L341" s="94"/>
    </row>
    <row r="342" spans="3:12" ht="13.2">
      <c r="C342" s="118"/>
      <c r="D342" s="119"/>
      <c r="G342" s="119"/>
      <c r="H342" s="119"/>
      <c r="I342" s="119"/>
      <c r="J342" s="119"/>
      <c r="K342" s="119"/>
      <c r="L342" s="94"/>
    </row>
    <row r="343" spans="3:12" ht="13.2">
      <c r="C343" s="118"/>
      <c r="D343" s="119"/>
      <c r="G343" s="119"/>
      <c r="H343" s="119"/>
      <c r="I343" s="119"/>
      <c r="J343" s="119"/>
      <c r="K343" s="119"/>
      <c r="L343" s="94"/>
    </row>
    <row r="344" spans="3:12" ht="13.2">
      <c r="C344" s="118"/>
      <c r="D344" s="119"/>
      <c r="G344" s="119"/>
      <c r="H344" s="119"/>
      <c r="I344" s="119"/>
      <c r="J344" s="119"/>
      <c r="K344" s="119"/>
      <c r="L344" s="94"/>
    </row>
    <row r="345" spans="3:12" ht="13.2">
      <c r="C345" s="118"/>
      <c r="D345" s="119"/>
      <c r="G345" s="119"/>
      <c r="H345" s="119"/>
      <c r="I345" s="119"/>
      <c r="J345" s="119"/>
      <c r="K345" s="119"/>
      <c r="L345" s="94"/>
    </row>
    <row r="346" spans="3:12" ht="13.2">
      <c r="C346" s="118"/>
      <c r="D346" s="119"/>
      <c r="G346" s="119"/>
      <c r="H346" s="119"/>
      <c r="I346" s="119"/>
      <c r="J346" s="119"/>
      <c r="K346" s="119"/>
      <c r="L346" s="94"/>
    </row>
    <row r="347" spans="3:12" ht="13.2">
      <c r="C347" s="118"/>
      <c r="D347" s="119"/>
      <c r="G347" s="119"/>
      <c r="H347" s="119"/>
      <c r="I347" s="119"/>
      <c r="J347" s="119"/>
      <c r="K347" s="119"/>
      <c r="L347" s="94"/>
    </row>
    <row r="348" spans="3:12" ht="13.2">
      <c r="C348" s="118"/>
      <c r="D348" s="119"/>
      <c r="G348" s="119"/>
      <c r="H348" s="119"/>
      <c r="I348" s="119"/>
      <c r="J348" s="119"/>
      <c r="K348" s="119"/>
      <c r="L348" s="94"/>
    </row>
    <row r="349" spans="3:12" ht="13.2">
      <c r="C349" s="118"/>
      <c r="D349" s="119"/>
      <c r="G349" s="119"/>
      <c r="H349" s="119"/>
      <c r="I349" s="119"/>
      <c r="J349" s="119"/>
      <c r="K349" s="119"/>
      <c r="L349" s="94"/>
    </row>
    <row r="350" spans="3:12" ht="13.2">
      <c r="C350" s="118"/>
      <c r="D350" s="119"/>
      <c r="G350" s="119"/>
      <c r="H350" s="119"/>
      <c r="I350" s="119"/>
      <c r="J350" s="119"/>
      <c r="K350" s="119"/>
      <c r="L350" s="94"/>
    </row>
    <row r="351" spans="3:12" ht="13.2">
      <c r="C351" s="118"/>
      <c r="D351" s="119"/>
      <c r="G351" s="119"/>
      <c r="H351" s="119"/>
      <c r="I351" s="119"/>
      <c r="J351" s="119"/>
      <c r="K351" s="119"/>
      <c r="L351" s="94"/>
    </row>
    <row r="352" spans="3:12" ht="13.2">
      <c r="C352" s="118"/>
      <c r="D352" s="119"/>
      <c r="G352" s="119"/>
      <c r="H352" s="119"/>
      <c r="I352" s="119"/>
      <c r="J352" s="119"/>
      <c r="K352" s="119"/>
      <c r="L352" s="94"/>
    </row>
    <row r="353" spans="3:12" ht="13.2">
      <c r="C353" s="118"/>
      <c r="D353" s="119"/>
      <c r="G353" s="119"/>
      <c r="H353" s="119"/>
      <c r="I353" s="119"/>
      <c r="J353" s="119"/>
      <c r="K353" s="119"/>
      <c r="L353" s="94"/>
    </row>
    <row r="354" spans="3:12" ht="13.2">
      <c r="C354" s="118"/>
      <c r="D354" s="119"/>
      <c r="G354" s="119"/>
      <c r="H354" s="119"/>
      <c r="I354" s="119"/>
      <c r="J354" s="119"/>
      <c r="K354" s="119"/>
      <c r="L354" s="94"/>
    </row>
    <row r="355" spans="3:12" ht="13.2">
      <c r="C355" s="118"/>
      <c r="D355" s="119"/>
      <c r="G355" s="119"/>
      <c r="H355" s="119"/>
      <c r="I355" s="119"/>
      <c r="J355" s="119"/>
      <c r="K355" s="119"/>
      <c r="L355" s="94"/>
    </row>
    <row r="356" spans="3:12" ht="13.2">
      <c r="C356" s="118"/>
      <c r="D356" s="119"/>
      <c r="G356" s="119"/>
      <c r="H356" s="119"/>
      <c r="I356" s="119"/>
      <c r="J356" s="119"/>
      <c r="K356" s="119"/>
      <c r="L356" s="94"/>
    </row>
    <row r="357" spans="3:12" ht="13.2">
      <c r="C357" s="118"/>
      <c r="D357" s="119"/>
      <c r="G357" s="119"/>
      <c r="H357" s="119"/>
      <c r="I357" s="119"/>
      <c r="J357" s="119"/>
      <c r="K357" s="119"/>
      <c r="L357" s="94"/>
    </row>
    <row r="358" spans="3:12" ht="13.2">
      <c r="C358" s="118"/>
      <c r="D358" s="119"/>
      <c r="G358" s="119"/>
      <c r="H358" s="119"/>
      <c r="I358" s="119"/>
      <c r="J358" s="119"/>
      <c r="K358" s="119"/>
      <c r="L358" s="94"/>
    </row>
    <row r="359" spans="3:12" ht="13.2">
      <c r="C359" s="118"/>
      <c r="D359" s="119"/>
      <c r="G359" s="119"/>
      <c r="H359" s="119"/>
      <c r="I359" s="119"/>
      <c r="J359" s="119"/>
      <c r="K359" s="119"/>
      <c r="L359" s="94"/>
    </row>
    <row r="360" spans="3:12" ht="13.2">
      <c r="C360" s="118"/>
      <c r="D360" s="119"/>
      <c r="G360" s="119"/>
      <c r="H360" s="119"/>
      <c r="I360" s="119"/>
      <c r="J360" s="119"/>
      <c r="K360" s="119"/>
      <c r="L360" s="94"/>
    </row>
    <row r="361" spans="3:12" ht="13.2">
      <c r="C361" s="118"/>
      <c r="D361" s="119"/>
      <c r="G361" s="119"/>
      <c r="H361" s="119"/>
      <c r="I361" s="119"/>
      <c r="J361" s="119"/>
      <c r="K361" s="119"/>
      <c r="L361" s="94"/>
    </row>
    <row r="362" spans="3:12" ht="13.2">
      <c r="C362" s="118"/>
      <c r="D362" s="119"/>
      <c r="G362" s="119"/>
      <c r="H362" s="119"/>
      <c r="I362" s="119"/>
      <c r="J362" s="119"/>
      <c r="K362" s="119"/>
      <c r="L362" s="94"/>
    </row>
    <row r="363" spans="3:12" ht="13.2">
      <c r="C363" s="118"/>
      <c r="D363" s="119"/>
      <c r="G363" s="119"/>
      <c r="H363" s="119"/>
      <c r="I363" s="119"/>
      <c r="J363" s="119"/>
      <c r="K363" s="119"/>
      <c r="L363" s="94"/>
    </row>
    <row r="364" spans="3:12" ht="13.2">
      <c r="C364" s="118"/>
      <c r="D364" s="119"/>
      <c r="G364" s="119"/>
      <c r="H364" s="119"/>
      <c r="I364" s="119"/>
      <c r="J364" s="119"/>
      <c r="K364" s="119"/>
      <c r="L364" s="94"/>
    </row>
    <row r="365" spans="3:12" ht="13.2">
      <c r="C365" s="118"/>
      <c r="D365" s="119"/>
      <c r="G365" s="119"/>
      <c r="H365" s="119"/>
      <c r="I365" s="119"/>
      <c r="J365" s="119"/>
      <c r="K365" s="119"/>
      <c r="L365" s="94"/>
    </row>
    <row r="366" spans="3:12" ht="13.2">
      <c r="C366" s="118"/>
      <c r="D366" s="119"/>
      <c r="G366" s="119"/>
      <c r="H366" s="119"/>
      <c r="I366" s="119"/>
      <c r="J366" s="119"/>
      <c r="K366" s="119"/>
      <c r="L366" s="94"/>
    </row>
    <row r="367" spans="3:12" ht="13.2">
      <c r="C367" s="118"/>
      <c r="D367" s="119"/>
      <c r="G367" s="119"/>
      <c r="H367" s="119"/>
      <c r="I367" s="119"/>
      <c r="J367" s="119"/>
      <c r="K367" s="119"/>
      <c r="L367" s="94"/>
    </row>
    <row r="368" spans="3:12" ht="13.2">
      <c r="C368" s="118"/>
      <c r="D368" s="119"/>
      <c r="G368" s="119"/>
      <c r="H368" s="119"/>
      <c r="I368" s="119"/>
      <c r="J368" s="119"/>
      <c r="K368" s="119"/>
      <c r="L368" s="94"/>
    </row>
    <row r="369" spans="3:12" ht="13.2">
      <c r="C369" s="118"/>
      <c r="D369" s="119"/>
      <c r="G369" s="119"/>
      <c r="H369" s="119"/>
      <c r="I369" s="119"/>
      <c r="J369" s="119"/>
      <c r="K369" s="119"/>
      <c r="L369" s="94"/>
    </row>
    <row r="370" spans="3:12" ht="13.2">
      <c r="C370" s="118"/>
      <c r="D370" s="119"/>
      <c r="G370" s="119"/>
      <c r="H370" s="119"/>
      <c r="I370" s="119"/>
      <c r="J370" s="119"/>
      <c r="K370" s="119"/>
      <c r="L370" s="94"/>
    </row>
    <row r="371" spans="3:12" ht="13.2">
      <c r="C371" s="118"/>
      <c r="D371" s="119"/>
      <c r="G371" s="119"/>
      <c r="H371" s="119"/>
      <c r="I371" s="119"/>
      <c r="J371" s="119"/>
      <c r="K371" s="119"/>
      <c r="L371" s="94"/>
    </row>
    <row r="372" spans="3:12" ht="13.2">
      <c r="C372" s="118"/>
      <c r="D372" s="119"/>
      <c r="G372" s="119"/>
      <c r="H372" s="119"/>
      <c r="I372" s="119"/>
      <c r="J372" s="119"/>
      <c r="K372" s="119"/>
      <c r="L372" s="94"/>
    </row>
    <row r="373" spans="3:12" ht="13.2">
      <c r="C373" s="118"/>
      <c r="D373" s="119"/>
      <c r="G373" s="119"/>
      <c r="H373" s="119"/>
      <c r="I373" s="119"/>
      <c r="J373" s="119"/>
      <c r="K373" s="119"/>
      <c r="L373" s="94"/>
    </row>
    <row r="374" spans="3:12" ht="13.2">
      <c r="C374" s="118"/>
      <c r="D374" s="119"/>
      <c r="G374" s="119"/>
      <c r="H374" s="119"/>
      <c r="I374" s="119"/>
      <c r="J374" s="119"/>
      <c r="K374" s="119"/>
      <c r="L374" s="94"/>
    </row>
    <row r="375" spans="3:12" ht="13.2">
      <c r="C375" s="118"/>
      <c r="D375" s="119"/>
      <c r="G375" s="119"/>
      <c r="H375" s="119"/>
      <c r="I375" s="119"/>
      <c r="J375" s="119"/>
      <c r="K375" s="119"/>
      <c r="L375" s="94"/>
    </row>
    <row r="376" spans="3:12" ht="13.2">
      <c r="C376" s="118"/>
      <c r="D376" s="119"/>
      <c r="G376" s="119"/>
      <c r="H376" s="119"/>
      <c r="I376" s="119"/>
      <c r="J376" s="119"/>
      <c r="K376" s="119"/>
      <c r="L376" s="94"/>
    </row>
    <row r="377" spans="3:12" ht="13.2">
      <c r="C377" s="118"/>
      <c r="D377" s="119"/>
      <c r="G377" s="119"/>
      <c r="H377" s="119"/>
      <c r="I377" s="119"/>
      <c r="J377" s="119"/>
      <c r="K377" s="119"/>
      <c r="L377" s="94"/>
    </row>
    <row r="378" spans="3:12" ht="13.2">
      <c r="C378" s="118"/>
      <c r="D378" s="119"/>
      <c r="G378" s="119"/>
      <c r="H378" s="119"/>
      <c r="I378" s="119"/>
      <c r="J378" s="119"/>
      <c r="K378" s="119"/>
      <c r="L378" s="94"/>
    </row>
    <row r="379" spans="3:12" ht="13.2">
      <c r="C379" s="118"/>
      <c r="D379" s="119"/>
      <c r="G379" s="119"/>
      <c r="H379" s="119"/>
      <c r="I379" s="119"/>
      <c r="J379" s="119"/>
      <c r="K379" s="119"/>
      <c r="L379" s="94"/>
    </row>
    <row r="380" spans="3:12" ht="13.2">
      <c r="C380" s="118"/>
      <c r="D380" s="119"/>
      <c r="G380" s="119"/>
      <c r="H380" s="119"/>
      <c r="I380" s="119"/>
      <c r="J380" s="119"/>
      <c r="K380" s="119"/>
      <c r="L380" s="94"/>
    </row>
    <row r="381" spans="3:12" ht="13.2">
      <c r="C381" s="118"/>
      <c r="D381" s="119"/>
      <c r="G381" s="119"/>
      <c r="H381" s="119"/>
      <c r="I381" s="119"/>
      <c r="J381" s="119"/>
      <c r="K381" s="119"/>
      <c r="L381" s="94"/>
    </row>
    <row r="382" spans="3:12" ht="13.2">
      <c r="C382" s="118"/>
      <c r="D382" s="119"/>
      <c r="G382" s="119"/>
      <c r="H382" s="119"/>
      <c r="I382" s="119"/>
      <c r="J382" s="119"/>
      <c r="K382" s="119"/>
      <c r="L382" s="94"/>
    </row>
    <row r="383" spans="3:12" ht="13.2">
      <c r="C383" s="118"/>
      <c r="D383" s="119"/>
      <c r="G383" s="119"/>
      <c r="H383" s="119"/>
      <c r="I383" s="119"/>
      <c r="J383" s="119"/>
      <c r="K383" s="119"/>
      <c r="L383" s="94"/>
    </row>
    <row r="384" spans="3:12" ht="13.2">
      <c r="C384" s="118"/>
      <c r="D384" s="119"/>
      <c r="G384" s="119"/>
      <c r="H384" s="119"/>
      <c r="I384" s="119"/>
      <c r="J384" s="119"/>
      <c r="K384" s="119"/>
      <c r="L384" s="94"/>
    </row>
    <row r="385" spans="3:12" ht="13.2">
      <c r="C385" s="118"/>
      <c r="D385" s="119"/>
      <c r="G385" s="119"/>
      <c r="H385" s="119"/>
      <c r="I385" s="119"/>
      <c r="J385" s="119"/>
      <c r="K385" s="119"/>
      <c r="L385" s="94"/>
    </row>
    <row r="386" spans="3:12" ht="13.2">
      <c r="C386" s="118"/>
      <c r="D386" s="119"/>
      <c r="G386" s="119"/>
      <c r="H386" s="119"/>
      <c r="I386" s="119"/>
      <c r="J386" s="119"/>
      <c r="K386" s="119"/>
      <c r="L386" s="94"/>
    </row>
    <row r="387" spans="3:12" ht="13.2">
      <c r="C387" s="118"/>
      <c r="D387" s="119"/>
      <c r="G387" s="119"/>
      <c r="H387" s="119"/>
      <c r="I387" s="119"/>
      <c r="J387" s="119"/>
      <c r="K387" s="119"/>
      <c r="L387" s="94"/>
    </row>
    <row r="388" spans="3:12" ht="13.2">
      <c r="C388" s="118"/>
      <c r="D388" s="119"/>
      <c r="G388" s="119"/>
      <c r="H388" s="119"/>
      <c r="I388" s="119"/>
      <c r="J388" s="119"/>
      <c r="K388" s="119"/>
      <c r="L388" s="94"/>
    </row>
    <row r="389" spans="3:12" ht="13.2">
      <c r="C389" s="118"/>
      <c r="D389" s="119"/>
      <c r="G389" s="119"/>
      <c r="H389" s="119"/>
      <c r="I389" s="119"/>
      <c r="J389" s="119"/>
      <c r="K389" s="119"/>
      <c r="L389" s="94"/>
    </row>
    <row r="390" spans="3:12" ht="13.2">
      <c r="C390" s="118"/>
      <c r="D390" s="119"/>
      <c r="G390" s="119"/>
      <c r="H390" s="119"/>
      <c r="I390" s="119"/>
      <c r="J390" s="119"/>
      <c r="K390" s="119"/>
      <c r="L390" s="94"/>
    </row>
    <row r="391" spans="3:12" ht="13.2">
      <c r="C391" s="118"/>
      <c r="D391" s="119"/>
      <c r="G391" s="119"/>
      <c r="H391" s="119"/>
      <c r="I391" s="119"/>
      <c r="J391" s="119"/>
      <c r="K391" s="119"/>
      <c r="L391" s="94"/>
    </row>
    <row r="392" spans="3:12" ht="13.2">
      <c r="C392" s="118"/>
      <c r="D392" s="119"/>
      <c r="G392" s="119"/>
      <c r="H392" s="119"/>
      <c r="I392" s="119"/>
      <c r="J392" s="119"/>
      <c r="K392" s="119"/>
      <c r="L392" s="94"/>
    </row>
    <row r="393" spans="3:12" ht="13.2">
      <c r="C393" s="118"/>
      <c r="D393" s="119"/>
      <c r="G393" s="119"/>
      <c r="H393" s="119"/>
      <c r="I393" s="119"/>
      <c r="J393" s="119"/>
      <c r="K393" s="119"/>
      <c r="L393" s="94"/>
    </row>
    <row r="394" spans="3:12" ht="13.2">
      <c r="C394" s="118"/>
      <c r="D394" s="119"/>
      <c r="G394" s="119"/>
      <c r="H394" s="119"/>
      <c r="I394" s="119"/>
      <c r="J394" s="119"/>
      <c r="K394" s="119"/>
      <c r="L394" s="94"/>
    </row>
    <row r="395" spans="3:12" ht="13.2">
      <c r="C395" s="118"/>
      <c r="D395" s="119"/>
      <c r="G395" s="119"/>
      <c r="H395" s="119"/>
      <c r="I395" s="119"/>
      <c r="J395" s="119"/>
      <c r="K395" s="119"/>
      <c r="L395" s="94"/>
    </row>
    <row r="396" spans="3:12" ht="13.2">
      <c r="C396" s="118"/>
      <c r="D396" s="119"/>
      <c r="G396" s="119"/>
      <c r="H396" s="119"/>
      <c r="I396" s="119"/>
      <c r="J396" s="119"/>
      <c r="K396" s="119"/>
      <c r="L396" s="94"/>
    </row>
    <row r="397" spans="3:12" ht="13.2">
      <c r="C397" s="118"/>
      <c r="D397" s="119"/>
      <c r="G397" s="119"/>
      <c r="H397" s="119"/>
      <c r="I397" s="119"/>
      <c r="J397" s="119"/>
      <c r="K397" s="119"/>
      <c r="L397" s="94"/>
    </row>
    <row r="398" spans="3:12" ht="13.2">
      <c r="C398" s="118"/>
      <c r="D398" s="119"/>
      <c r="G398" s="119"/>
      <c r="H398" s="119"/>
      <c r="I398" s="119"/>
      <c r="J398" s="119"/>
      <c r="K398" s="119"/>
      <c r="L398" s="94"/>
    </row>
    <row r="399" spans="3:12" ht="13.2">
      <c r="C399" s="118"/>
      <c r="D399" s="119"/>
      <c r="G399" s="119"/>
      <c r="H399" s="119"/>
      <c r="I399" s="119"/>
      <c r="J399" s="119"/>
      <c r="K399" s="119"/>
      <c r="L399" s="94"/>
    </row>
    <row r="400" spans="3:12" ht="13.2">
      <c r="C400" s="118"/>
      <c r="D400" s="119"/>
      <c r="G400" s="119"/>
      <c r="H400" s="119"/>
      <c r="I400" s="119"/>
      <c r="J400" s="119"/>
      <c r="K400" s="119"/>
      <c r="L400" s="94"/>
    </row>
    <row r="401" spans="3:12" ht="13.2">
      <c r="C401" s="118"/>
      <c r="D401" s="119"/>
      <c r="G401" s="119"/>
      <c r="H401" s="119"/>
      <c r="I401" s="119"/>
      <c r="J401" s="119"/>
      <c r="K401" s="119"/>
      <c r="L401" s="94"/>
    </row>
    <row r="402" spans="3:12" ht="13.2">
      <c r="C402" s="118"/>
      <c r="D402" s="119"/>
      <c r="G402" s="119"/>
      <c r="H402" s="119"/>
      <c r="I402" s="119"/>
      <c r="J402" s="119"/>
      <c r="K402" s="119"/>
      <c r="L402" s="94"/>
    </row>
    <row r="403" spans="3:12" ht="13.2">
      <c r="C403" s="118"/>
      <c r="D403" s="119"/>
      <c r="G403" s="119"/>
      <c r="H403" s="119"/>
      <c r="I403" s="119"/>
      <c r="J403" s="119"/>
      <c r="K403" s="119"/>
      <c r="L403" s="94"/>
    </row>
    <row r="404" spans="3:12" ht="13.2">
      <c r="C404" s="118"/>
      <c r="D404" s="119"/>
      <c r="G404" s="119"/>
      <c r="H404" s="119"/>
      <c r="I404" s="119"/>
      <c r="J404" s="119"/>
      <c r="K404" s="119"/>
      <c r="L404" s="94"/>
    </row>
    <row r="405" spans="3:12" ht="13.2">
      <c r="C405" s="118"/>
      <c r="D405" s="119"/>
      <c r="G405" s="119"/>
      <c r="H405" s="119"/>
      <c r="I405" s="119"/>
      <c r="J405" s="119"/>
      <c r="K405" s="119"/>
      <c r="L405" s="94"/>
    </row>
    <row r="406" spans="3:12" ht="13.2">
      <c r="C406" s="118"/>
      <c r="D406" s="119"/>
      <c r="G406" s="119"/>
      <c r="H406" s="119"/>
      <c r="I406" s="119"/>
      <c r="J406" s="119"/>
      <c r="K406" s="119"/>
      <c r="L406" s="94"/>
    </row>
    <row r="407" spans="3:12" ht="13.2">
      <c r="C407" s="118"/>
      <c r="D407" s="119"/>
      <c r="G407" s="119"/>
      <c r="H407" s="119"/>
      <c r="I407" s="119"/>
      <c r="J407" s="119"/>
      <c r="K407" s="119"/>
      <c r="L407" s="94"/>
    </row>
    <row r="408" spans="3:12" ht="13.2">
      <c r="C408" s="118"/>
      <c r="D408" s="119"/>
      <c r="G408" s="119"/>
      <c r="H408" s="119"/>
      <c r="I408" s="119"/>
      <c r="J408" s="119"/>
      <c r="K408" s="119"/>
      <c r="L408" s="94"/>
    </row>
    <row r="409" spans="3:12" ht="13.2">
      <c r="C409" s="118"/>
      <c r="D409" s="119"/>
      <c r="G409" s="119"/>
      <c r="H409" s="119"/>
      <c r="I409" s="119"/>
      <c r="J409" s="119"/>
      <c r="K409" s="119"/>
      <c r="L409" s="94"/>
    </row>
    <row r="410" spans="3:12" ht="13.2">
      <c r="C410" s="118"/>
      <c r="D410" s="119"/>
      <c r="G410" s="119"/>
      <c r="H410" s="119"/>
      <c r="I410" s="119"/>
      <c r="J410" s="119"/>
      <c r="K410" s="119"/>
      <c r="L410" s="94"/>
    </row>
    <row r="411" spans="3:12" ht="13.2">
      <c r="C411" s="118"/>
      <c r="D411" s="119"/>
      <c r="G411" s="119"/>
      <c r="H411" s="119"/>
      <c r="I411" s="119"/>
      <c r="J411" s="119"/>
      <c r="K411" s="119"/>
      <c r="L411" s="94"/>
    </row>
    <row r="412" spans="3:12" ht="13.2">
      <c r="C412" s="118"/>
      <c r="D412" s="119"/>
      <c r="G412" s="119"/>
      <c r="H412" s="119"/>
      <c r="I412" s="119"/>
      <c r="J412" s="119"/>
      <c r="K412" s="119"/>
      <c r="L412" s="94"/>
    </row>
    <row r="413" spans="3:12" ht="13.2">
      <c r="C413" s="118"/>
      <c r="D413" s="119"/>
      <c r="G413" s="119"/>
      <c r="H413" s="119"/>
      <c r="I413" s="119"/>
      <c r="J413" s="119"/>
      <c r="K413" s="119"/>
      <c r="L413" s="94"/>
    </row>
    <row r="414" spans="3:12" ht="13.2">
      <c r="C414" s="118"/>
      <c r="D414" s="119"/>
      <c r="G414" s="119"/>
      <c r="H414" s="119"/>
      <c r="I414" s="119"/>
      <c r="J414" s="119"/>
      <c r="K414" s="119"/>
      <c r="L414" s="94"/>
    </row>
    <row r="415" spans="3:12" ht="13.2">
      <c r="C415" s="118"/>
      <c r="D415" s="119"/>
      <c r="G415" s="119"/>
      <c r="H415" s="119"/>
      <c r="I415" s="119"/>
      <c r="J415" s="119"/>
      <c r="K415" s="119"/>
      <c r="L415" s="94"/>
    </row>
    <row r="416" spans="3:12" ht="13.2">
      <c r="C416" s="118"/>
      <c r="D416" s="119"/>
      <c r="G416" s="119"/>
      <c r="H416" s="119"/>
      <c r="I416" s="119"/>
      <c r="J416" s="119"/>
      <c r="K416" s="119"/>
      <c r="L416" s="94"/>
    </row>
    <row r="417" spans="3:12" ht="13.2">
      <c r="C417" s="118"/>
      <c r="D417" s="119"/>
      <c r="G417" s="119"/>
      <c r="H417" s="119"/>
      <c r="I417" s="119"/>
      <c r="J417" s="119"/>
      <c r="K417" s="119"/>
      <c r="L417" s="94"/>
    </row>
    <row r="418" spans="3:12" ht="13.2">
      <c r="C418" s="118"/>
      <c r="D418" s="119"/>
      <c r="G418" s="119"/>
      <c r="H418" s="119"/>
      <c r="I418" s="119"/>
      <c r="J418" s="119"/>
      <c r="K418" s="119"/>
      <c r="L418" s="94"/>
    </row>
    <row r="419" spans="3:12" ht="13.2">
      <c r="C419" s="118"/>
      <c r="D419" s="119"/>
      <c r="G419" s="119"/>
      <c r="H419" s="119"/>
      <c r="I419" s="119"/>
      <c r="J419" s="119"/>
      <c r="K419" s="119"/>
      <c r="L419" s="94"/>
    </row>
    <row r="420" spans="3:12" ht="13.2">
      <c r="C420" s="118"/>
      <c r="D420" s="119"/>
      <c r="G420" s="119"/>
      <c r="H420" s="119"/>
      <c r="I420" s="119"/>
      <c r="J420" s="119"/>
      <c r="K420" s="119"/>
      <c r="L420" s="94"/>
    </row>
    <row r="421" spans="3:12" ht="13.2">
      <c r="C421" s="118"/>
      <c r="D421" s="119"/>
      <c r="G421" s="119"/>
      <c r="H421" s="119"/>
      <c r="I421" s="119"/>
      <c r="J421" s="119"/>
      <c r="K421" s="119"/>
      <c r="L421" s="94"/>
    </row>
    <row r="422" spans="3:12" ht="13.2">
      <c r="C422" s="118"/>
      <c r="D422" s="119"/>
      <c r="G422" s="119"/>
      <c r="H422" s="119"/>
      <c r="I422" s="119"/>
      <c r="J422" s="119"/>
      <c r="K422" s="119"/>
      <c r="L422" s="94"/>
    </row>
    <row r="423" spans="3:12" ht="13.2">
      <c r="C423" s="118"/>
      <c r="D423" s="119"/>
      <c r="G423" s="119"/>
      <c r="H423" s="119"/>
      <c r="I423" s="119"/>
      <c r="J423" s="119"/>
      <c r="K423" s="119"/>
      <c r="L423" s="94"/>
    </row>
    <row r="424" spans="3:12" ht="13.2">
      <c r="C424" s="118"/>
      <c r="D424" s="119"/>
      <c r="G424" s="119"/>
      <c r="H424" s="119"/>
      <c r="I424" s="119"/>
      <c r="J424" s="119"/>
      <c r="K424" s="119"/>
      <c r="L424" s="94"/>
    </row>
    <row r="425" spans="3:12" ht="13.2">
      <c r="C425" s="118"/>
      <c r="D425" s="119"/>
      <c r="G425" s="119"/>
      <c r="H425" s="119"/>
      <c r="I425" s="119"/>
      <c r="J425" s="119"/>
      <c r="K425" s="119"/>
      <c r="L425" s="94"/>
    </row>
    <row r="426" spans="3:12" ht="13.2">
      <c r="C426" s="118"/>
      <c r="D426" s="119"/>
      <c r="G426" s="119"/>
      <c r="H426" s="119"/>
      <c r="I426" s="119"/>
      <c r="J426" s="119"/>
      <c r="K426" s="119"/>
      <c r="L426" s="94"/>
    </row>
    <row r="427" spans="3:12" ht="13.2">
      <c r="C427" s="118"/>
      <c r="D427" s="119"/>
      <c r="G427" s="119"/>
      <c r="H427" s="119"/>
      <c r="I427" s="119"/>
      <c r="J427" s="119"/>
      <c r="K427" s="119"/>
      <c r="L427" s="94"/>
    </row>
    <row r="428" spans="3:12" ht="13.2">
      <c r="C428" s="118"/>
      <c r="D428" s="119"/>
      <c r="G428" s="119"/>
      <c r="H428" s="119"/>
      <c r="I428" s="119"/>
      <c r="J428" s="119"/>
      <c r="K428" s="119"/>
      <c r="L428" s="94"/>
    </row>
    <row r="429" spans="3:12" ht="13.2">
      <c r="C429" s="118"/>
      <c r="D429" s="119"/>
      <c r="G429" s="119"/>
      <c r="H429" s="119"/>
      <c r="I429" s="119"/>
      <c r="J429" s="119"/>
      <c r="K429" s="119"/>
      <c r="L429" s="94"/>
    </row>
    <row r="430" spans="3:12" ht="13.2">
      <c r="C430" s="118"/>
      <c r="D430" s="119"/>
      <c r="G430" s="119"/>
      <c r="H430" s="119"/>
      <c r="I430" s="119"/>
      <c r="J430" s="119"/>
      <c r="K430" s="119"/>
      <c r="L430" s="94"/>
    </row>
    <row r="431" spans="3:12" ht="13.2">
      <c r="C431" s="118"/>
      <c r="D431" s="119"/>
      <c r="G431" s="119"/>
      <c r="H431" s="119"/>
      <c r="I431" s="119"/>
      <c r="J431" s="119"/>
      <c r="K431" s="119"/>
      <c r="L431" s="94"/>
    </row>
    <row r="432" spans="3:12" ht="13.2">
      <c r="C432" s="118"/>
      <c r="D432" s="119"/>
      <c r="G432" s="119"/>
      <c r="H432" s="119"/>
      <c r="I432" s="119"/>
      <c r="J432" s="119"/>
      <c r="K432" s="119"/>
      <c r="L432" s="94"/>
    </row>
    <row r="433" spans="3:12" ht="13.2">
      <c r="C433" s="118"/>
      <c r="D433" s="119"/>
      <c r="G433" s="119"/>
      <c r="H433" s="119"/>
      <c r="I433" s="119"/>
      <c r="J433" s="119"/>
      <c r="K433" s="119"/>
      <c r="L433" s="94"/>
    </row>
    <row r="434" spans="3:12" ht="13.2">
      <c r="C434" s="118"/>
      <c r="D434" s="119"/>
      <c r="G434" s="119"/>
      <c r="H434" s="119"/>
      <c r="I434" s="119"/>
      <c r="J434" s="119"/>
      <c r="K434" s="119"/>
      <c r="L434" s="94"/>
    </row>
    <row r="435" spans="3:12" ht="13.2">
      <c r="C435" s="118"/>
      <c r="D435" s="119"/>
      <c r="G435" s="119"/>
      <c r="H435" s="119"/>
      <c r="I435" s="119"/>
      <c r="J435" s="119"/>
      <c r="K435" s="119"/>
      <c r="L435" s="94"/>
    </row>
    <row r="436" spans="3:12" ht="13.2">
      <c r="C436" s="118"/>
      <c r="D436" s="119"/>
      <c r="G436" s="119"/>
      <c r="H436" s="119"/>
      <c r="I436" s="119"/>
      <c r="J436" s="119"/>
      <c r="K436" s="119"/>
      <c r="L436" s="94"/>
    </row>
    <row r="437" spans="3:12" ht="13.2">
      <c r="C437" s="118"/>
      <c r="D437" s="119"/>
      <c r="G437" s="119"/>
      <c r="H437" s="119"/>
      <c r="I437" s="119"/>
      <c r="J437" s="119"/>
      <c r="K437" s="119"/>
      <c r="L437" s="94"/>
    </row>
    <row r="438" spans="3:12" ht="13.2">
      <c r="C438" s="118"/>
      <c r="D438" s="119"/>
      <c r="G438" s="119"/>
      <c r="H438" s="119"/>
      <c r="I438" s="119"/>
      <c r="J438" s="119"/>
      <c r="K438" s="119"/>
      <c r="L438" s="94"/>
    </row>
    <row r="439" spans="3:12" ht="13.2">
      <c r="C439" s="118"/>
      <c r="D439" s="119"/>
      <c r="G439" s="119"/>
      <c r="H439" s="119"/>
      <c r="I439" s="119"/>
      <c r="J439" s="119"/>
      <c r="K439" s="119"/>
      <c r="L439" s="94"/>
    </row>
    <row r="440" spans="3:12" ht="13.2">
      <c r="C440" s="118"/>
      <c r="D440" s="119"/>
      <c r="G440" s="119"/>
      <c r="H440" s="119"/>
      <c r="I440" s="119"/>
      <c r="J440" s="119"/>
      <c r="K440" s="119"/>
      <c r="L440" s="94"/>
    </row>
    <row r="441" spans="3:12" ht="13.2">
      <c r="C441" s="118"/>
      <c r="D441" s="119"/>
      <c r="G441" s="119"/>
      <c r="H441" s="119"/>
      <c r="I441" s="119"/>
      <c r="J441" s="119"/>
      <c r="K441" s="119"/>
      <c r="L441" s="94"/>
    </row>
    <row r="442" spans="3:12" ht="13.2">
      <c r="C442" s="118"/>
      <c r="D442" s="119"/>
      <c r="G442" s="119"/>
      <c r="H442" s="119"/>
      <c r="I442" s="119"/>
      <c r="J442" s="119"/>
      <c r="K442" s="119"/>
      <c r="L442" s="94"/>
    </row>
    <row r="443" spans="3:12" ht="13.2">
      <c r="C443" s="118"/>
      <c r="D443" s="119"/>
      <c r="G443" s="119"/>
      <c r="H443" s="119"/>
      <c r="I443" s="119"/>
      <c r="J443" s="119"/>
      <c r="K443" s="119"/>
      <c r="L443" s="94"/>
    </row>
    <row r="444" spans="3:12" ht="13.2">
      <c r="C444" s="118"/>
      <c r="D444" s="119"/>
      <c r="G444" s="119"/>
      <c r="H444" s="119"/>
      <c r="I444" s="119"/>
      <c r="J444" s="119"/>
      <c r="K444" s="119"/>
      <c r="L444" s="94"/>
    </row>
    <row r="445" spans="3:12" ht="13.2">
      <c r="C445" s="118"/>
      <c r="D445" s="119"/>
      <c r="G445" s="119"/>
      <c r="H445" s="119"/>
      <c r="I445" s="119"/>
      <c r="J445" s="119"/>
      <c r="K445" s="119"/>
      <c r="L445" s="94"/>
    </row>
    <row r="446" spans="3:12" ht="13.2">
      <c r="C446" s="118"/>
      <c r="D446" s="119"/>
      <c r="G446" s="119"/>
      <c r="H446" s="119"/>
      <c r="I446" s="119"/>
      <c r="J446" s="119"/>
      <c r="K446" s="119"/>
      <c r="L446" s="94"/>
    </row>
    <row r="447" spans="3:12" ht="13.2">
      <c r="C447" s="118"/>
      <c r="D447" s="119"/>
      <c r="G447" s="119"/>
      <c r="H447" s="119"/>
      <c r="I447" s="119"/>
      <c r="J447" s="119"/>
      <c r="K447" s="119"/>
      <c r="L447" s="94"/>
    </row>
    <row r="448" spans="3:12" ht="13.2">
      <c r="C448" s="118"/>
      <c r="D448" s="119"/>
      <c r="G448" s="119"/>
      <c r="H448" s="119"/>
      <c r="I448" s="119"/>
      <c r="J448" s="119"/>
      <c r="K448" s="119"/>
      <c r="L448" s="94"/>
    </row>
    <row r="449" spans="3:12" ht="13.2">
      <c r="C449" s="118"/>
      <c r="D449" s="119"/>
      <c r="G449" s="119"/>
      <c r="H449" s="119"/>
      <c r="I449" s="119"/>
      <c r="J449" s="119"/>
      <c r="K449" s="119"/>
      <c r="L449" s="94"/>
    </row>
    <row r="450" spans="3:12" ht="13.2">
      <c r="C450" s="118"/>
      <c r="D450" s="119"/>
      <c r="G450" s="119"/>
      <c r="H450" s="119"/>
      <c r="I450" s="119"/>
      <c r="J450" s="119"/>
      <c r="K450" s="119"/>
      <c r="L450" s="94"/>
    </row>
    <row r="451" spans="3:12" ht="13.2">
      <c r="C451" s="118"/>
      <c r="D451" s="119"/>
      <c r="G451" s="119"/>
      <c r="H451" s="119"/>
      <c r="I451" s="119"/>
      <c r="J451" s="119"/>
      <c r="K451" s="119"/>
      <c r="L451" s="94"/>
    </row>
    <row r="452" spans="3:12" ht="13.2">
      <c r="C452" s="118"/>
      <c r="D452" s="119"/>
      <c r="G452" s="119"/>
      <c r="H452" s="119"/>
      <c r="I452" s="119"/>
      <c r="J452" s="119"/>
      <c r="K452" s="119"/>
      <c r="L452" s="94"/>
    </row>
    <row r="453" spans="3:12" ht="13.2">
      <c r="C453" s="118"/>
      <c r="D453" s="119"/>
      <c r="G453" s="119"/>
      <c r="H453" s="119"/>
      <c r="I453" s="119"/>
      <c r="J453" s="119"/>
      <c r="K453" s="119"/>
      <c r="L453" s="94"/>
    </row>
    <row r="454" spans="3:12" ht="13.2">
      <c r="C454" s="118"/>
      <c r="D454" s="119"/>
      <c r="G454" s="119"/>
      <c r="H454" s="119"/>
      <c r="I454" s="119"/>
      <c r="J454" s="119"/>
      <c r="K454" s="119"/>
      <c r="L454" s="94"/>
    </row>
    <row r="455" spans="3:12" ht="13.2">
      <c r="C455" s="118"/>
      <c r="D455" s="119"/>
      <c r="G455" s="119"/>
      <c r="H455" s="119"/>
      <c r="I455" s="119"/>
      <c r="J455" s="119"/>
      <c r="K455" s="119"/>
      <c r="L455" s="94"/>
    </row>
    <row r="456" spans="3:12" ht="13.2">
      <c r="C456" s="118"/>
      <c r="D456" s="119"/>
      <c r="G456" s="119"/>
      <c r="H456" s="119"/>
      <c r="I456" s="119"/>
      <c r="J456" s="119"/>
      <c r="K456" s="119"/>
      <c r="L456" s="94"/>
    </row>
    <row r="457" spans="3:12" ht="13.2">
      <c r="C457" s="118"/>
      <c r="D457" s="119"/>
      <c r="G457" s="119"/>
      <c r="H457" s="119"/>
      <c r="I457" s="119"/>
      <c r="J457" s="119"/>
      <c r="K457" s="119"/>
      <c r="L457" s="94"/>
    </row>
    <row r="458" spans="3:12" ht="13.2">
      <c r="C458" s="118"/>
      <c r="D458" s="119"/>
      <c r="G458" s="119"/>
      <c r="H458" s="119"/>
      <c r="I458" s="119"/>
      <c r="J458" s="119"/>
      <c r="K458" s="119"/>
      <c r="L458" s="94"/>
    </row>
    <row r="459" spans="3:12" ht="13.2">
      <c r="C459" s="118"/>
      <c r="D459" s="119"/>
      <c r="G459" s="119"/>
      <c r="H459" s="119"/>
      <c r="I459" s="119"/>
      <c r="J459" s="119"/>
      <c r="K459" s="119"/>
      <c r="L459" s="94"/>
    </row>
    <row r="460" spans="3:12" ht="13.2">
      <c r="C460" s="118"/>
      <c r="D460" s="119"/>
      <c r="G460" s="119"/>
      <c r="H460" s="119"/>
      <c r="I460" s="119"/>
      <c r="J460" s="119"/>
      <c r="K460" s="119"/>
      <c r="L460" s="94"/>
    </row>
    <row r="461" spans="3:12" ht="13.2">
      <c r="C461" s="118"/>
      <c r="D461" s="119"/>
      <c r="G461" s="119"/>
      <c r="H461" s="119"/>
      <c r="I461" s="119"/>
      <c r="J461" s="119"/>
      <c r="K461" s="119"/>
      <c r="L461" s="94"/>
    </row>
    <row r="462" spans="3:12" ht="13.2">
      <c r="C462" s="118"/>
      <c r="D462" s="119"/>
      <c r="G462" s="119"/>
      <c r="H462" s="119"/>
      <c r="I462" s="119"/>
      <c r="J462" s="119"/>
      <c r="K462" s="119"/>
      <c r="L462" s="94"/>
    </row>
    <row r="463" spans="3:12" ht="13.2">
      <c r="C463" s="118"/>
      <c r="D463" s="119"/>
      <c r="G463" s="119"/>
      <c r="H463" s="119"/>
      <c r="I463" s="119"/>
      <c r="J463" s="119"/>
      <c r="K463" s="119"/>
      <c r="L463" s="94"/>
    </row>
    <row r="464" spans="3:12" ht="13.2">
      <c r="C464" s="118"/>
      <c r="D464" s="119"/>
      <c r="G464" s="119"/>
      <c r="H464" s="119"/>
      <c r="I464" s="119"/>
      <c r="J464" s="119"/>
      <c r="K464" s="119"/>
      <c r="L464" s="94"/>
    </row>
    <row r="465" spans="3:12" ht="13.2">
      <c r="C465" s="118"/>
      <c r="D465" s="119"/>
      <c r="G465" s="119"/>
      <c r="H465" s="119"/>
      <c r="I465" s="119"/>
      <c r="J465" s="119"/>
      <c r="K465" s="119"/>
      <c r="L465" s="94"/>
    </row>
    <row r="466" spans="3:12" ht="13.2">
      <c r="C466" s="118"/>
      <c r="D466" s="119"/>
      <c r="G466" s="119"/>
      <c r="H466" s="119"/>
      <c r="I466" s="119"/>
      <c r="J466" s="119"/>
      <c r="K466" s="119"/>
      <c r="L466" s="94"/>
    </row>
    <row r="467" spans="3:12" ht="13.2">
      <c r="C467" s="118"/>
      <c r="D467" s="119"/>
      <c r="G467" s="119"/>
      <c r="H467" s="119"/>
      <c r="I467" s="119"/>
      <c r="J467" s="119"/>
      <c r="K467" s="119"/>
      <c r="L467" s="94"/>
    </row>
    <row r="468" spans="3:12" ht="13.2">
      <c r="C468" s="118"/>
      <c r="D468" s="119"/>
      <c r="G468" s="119"/>
      <c r="H468" s="119"/>
      <c r="I468" s="119"/>
      <c r="J468" s="119"/>
      <c r="K468" s="119"/>
      <c r="L468" s="94"/>
    </row>
    <row r="469" spans="3:12" ht="13.2">
      <c r="C469" s="118"/>
      <c r="D469" s="119"/>
      <c r="G469" s="119"/>
      <c r="H469" s="119"/>
      <c r="I469" s="119"/>
      <c r="J469" s="119"/>
      <c r="K469" s="119"/>
      <c r="L469" s="94"/>
    </row>
    <row r="470" spans="3:12" ht="13.2">
      <c r="C470" s="118"/>
      <c r="D470" s="119"/>
      <c r="G470" s="119"/>
      <c r="H470" s="119"/>
      <c r="I470" s="119"/>
      <c r="J470" s="119"/>
      <c r="K470" s="119"/>
      <c r="L470" s="94"/>
    </row>
    <row r="471" spans="3:12" ht="13.2">
      <c r="C471" s="118"/>
      <c r="D471" s="119"/>
      <c r="G471" s="119"/>
      <c r="H471" s="119"/>
      <c r="I471" s="119"/>
      <c r="J471" s="119"/>
      <c r="K471" s="119"/>
      <c r="L471" s="94"/>
    </row>
    <row r="472" spans="3:12" ht="13.2">
      <c r="C472" s="118"/>
      <c r="D472" s="119"/>
      <c r="G472" s="119"/>
      <c r="H472" s="119"/>
      <c r="I472" s="119"/>
      <c r="J472" s="119"/>
      <c r="K472" s="119"/>
      <c r="L472" s="94"/>
    </row>
    <row r="473" spans="3:12" ht="13.2">
      <c r="C473" s="118"/>
      <c r="D473" s="119"/>
      <c r="G473" s="119"/>
      <c r="H473" s="119"/>
      <c r="I473" s="119"/>
      <c r="J473" s="119"/>
      <c r="K473" s="119"/>
      <c r="L473" s="94"/>
    </row>
    <row r="474" spans="3:12" ht="13.2">
      <c r="C474" s="118"/>
      <c r="D474" s="119"/>
      <c r="G474" s="119"/>
      <c r="H474" s="119"/>
      <c r="I474" s="119"/>
      <c r="J474" s="119"/>
      <c r="K474" s="119"/>
      <c r="L474" s="94"/>
    </row>
    <row r="475" spans="3:12" ht="13.2">
      <c r="C475" s="118"/>
      <c r="D475" s="119"/>
      <c r="G475" s="119"/>
      <c r="H475" s="119"/>
      <c r="I475" s="119"/>
      <c r="J475" s="119"/>
      <c r="K475" s="119"/>
      <c r="L475" s="94"/>
    </row>
    <row r="476" spans="3:12" ht="13.2">
      <c r="C476" s="118"/>
      <c r="D476" s="119"/>
      <c r="G476" s="119"/>
      <c r="H476" s="119"/>
      <c r="I476" s="119"/>
      <c r="J476" s="119"/>
      <c r="K476" s="119"/>
      <c r="L476" s="94"/>
    </row>
    <row r="477" spans="3:12" ht="13.2">
      <c r="C477" s="118"/>
      <c r="D477" s="119"/>
      <c r="G477" s="119"/>
      <c r="H477" s="119"/>
      <c r="I477" s="119"/>
      <c r="J477" s="119"/>
      <c r="K477" s="119"/>
      <c r="L477" s="94"/>
    </row>
    <row r="478" spans="3:12" ht="13.2">
      <c r="C478" s="118"/>
      <c r="D478" s="119"/>
      <c r="G478" s="119"/>
      <c r="H478" s="119"/>
      <c r="I478" s="119"/>
      <c r="J478" s="119"/>
      <c r="K478" s="119"/>
      <c r="L478" s="94"/>
    </row>
    <row r="479" spans="3:12" ht="13.2">
      <c r="C479" s="118"/>
      <c r="D479" s="119"/>
      <c r="G479" s="119"/>
      <c r="H479" s="119"/>
      <c r="I479" s="119"/>
      <c r="J479" s="119"/>
      <c r="K479" s="119"/>
      <c r="L479" s="94"/>
    </row>
    <row r="480" spans="3:12" ht="13.2">
      <c r="C480" s="118"/>
      <c r="D480" s="119"/>
      <c r="G480" s="119"/>
      <c r="H480" s="119"/>
      <c r="I480" s="119"/>
      <c r="J480" s="119"/>
      <c r="K480" s="119"/>
      <c r="L480" s="94"/>
    </row>
    <row r="481" spans="3:12" ht="13.2">
      <c r="C481" s="118"/>
      <c r="D481" s="119"/>
      <c r="G481" s="119"/>
      <c r="H481" s="119"/>
      <c r="I481" s="119"/>
      <c r="J481" s="119"/>
      <c r="K481" s="119"/>
      <c r="L481" s="94"/>
    </row>
    <row r="482" spans="3:12" ht="13.2">
      <c r="C482" s="118"/>
      <c r="D482" s="119"/>
      <c r="G482" s="119"/>
      <c r="H482" s="119"/>
      <c r="I482" s="119"/>
      <c r="J482" s="119"/>
      <c r="K482" s="119"/>
      <c r="L482" s="94"/>
    </row>
    <row r="483" spans="3:12" ht="13.2">
      <c r="C483" s="118"/>
      <c r="D483" s="119"/>
      <c r="G483" s="119"/>
      <c r="H483" s="119"/>
      <c r="I483" s="119"/>
      <c r="J483" s="119"/>
      <c r="K483" s="119"/>
      <c r="L483" s="94"/>
    </row>
    <row r="484" spans="3:12" ht="13.2">
      <c r="C484" s="118"/>
      <c r="D484" s="119"/>
      <c r="G484" s="119"/>
      <c r="H484" s="119"/>
      <c r="I484" s="119"/>
      <c r="J484" s="119"/>
      <c r="K484" s="119"/>
      <c r="L484" s="94"/>
    </row>
    <row r="485" spans="3:12" ht="13.2">
      <c r="C485" s="118"/>
      <c r="D485" s="119"/>
      <c r="G485" s="119"/>
      <c r="H485" s="119"/>
      <c r="I485" s="119"/>
      <c r="J485" s="119"/>
      <c r="K485" s="119"/>
      <c r="L485" s="94"/>
    </row>
    <row r="486" spans="3:12" ht="13.2">
      <c r="C486" s="118"/>
      <c r="D486" s="119"/>
      <c r="G486" s="119"/>
      <c r="H486" s="119"/>
      <c r="I486" s="119"/>
      <c r="J486" s="119"/>
      <c r="K486" s="119"/>
      <c r="L486" s="94"/>
    </row>
    <row r="487" spans="3:12" ht="13.2">
      <c r="C487" s="118"/>
      <c r="D487" s="119"/>
      <c r="G487" s="119"/>
      <c r="H487" s="119"/>
      <c r="I487" s="119"/>
      <c r="J487" s="119"/>
      <c r="K487" s="119"/>
      <c r="L487" s="94"/>
    </row>
    <row r="488" spans="3:12" ht="13.2">
      <c r="C488" s="118"/>
      <c r="D488" s="119"/>
      <c r="G488" s="119"/>
      <c r="H488" s="119"/>
      <c r="I488" s="119"/>
      <c r="J488" s="119"/>
      <c r="K488" s="119"/>
      <c r="L488" s="94"/>
    </row>
    <row r="489" spans="3:12" ht="13.2">
      <c r="C489" s="118"/>
      <c r="D489" s="119"/>
      <c r="G489" s="119"/>
      <c r="H489" s="119"/>
      <c r="I489" s="119"/>
      <c r="J489" s="119"/>
      <c r="K489" s="119"/>
      <c r="L489" s="94"/>
    </row>
    <row r="490" spans="3:12" ht="13.2">
      <c r="C490" s="118"/>
      <c r="D490" s="119"/>
      <c r="G490" s="119"/>
      <c r="H490" s="119"/>
      <c r="I490" s="119"/>
      <c r="J490" s="119"/>
      <c r="K490" s="119"/>
      <c r="L490" s="94"/>
    </row>
    <row r="491" spans="3:12" ht="13.2">
      <c r="C491" s="118"/>
      <c r="D491" s="119"/>
      <c r="G491" s="119"/>
      <c r="H491" s="119"/>
      <c r="I491" s="119"/>
      <c r="J491" s="119"/>
      <c r="K491" s="119"/>
      <c r="L491" s="94"/>
    </row>
    <row r="492" spans="3:12" ht="13.2">
      <c r="C492" s="118"/>
      <c r="D492" s="119"/>
      <c r="G492" s="119"/>
      <c r="H492" s="119"/>
      <c r="I492" s="119"/>
      <c r="J492" s="119"/>
      <c r="K492" s="119"/>
      <c r="L492" s="94"/>
    </row>
    <row r="493" spans="3:12" ht="13.2">
      <c r="C493" s="118"/>
      <c r="D493" s="119"/>
      <c r="G493" s="119"/>
      <c r="H493" s="119"/>
      <c r="I493" s="119"/>
      <c r="J493" s="119"/>
      <c r="K493" s="119"/>
      <c r="L493" s="94"/>
    </row>
    <row r="494" spans="3:12" ht="13.2">
      <c r="C494" s="118"/>
      <c r="D494" s="119"/>
      <c r="G494" s="119"/>
      <c r="H494" s="119"/>
      <c r="I494" s="119"/>
      <c r="J494" s="119"/>
      <c r="K494" s="119"/>
      <c r="L494" s="94"/>
    </row>
    <row r="495" spans="3:12" ht="13.2">
      <c r="C495" s="118"/>
      <c r="D495" s="119"/>
      <c r="G495" s="119"/>
      <c r="H495" s="119"/>
      <c r="I495" s="119"/>
      <c r="J495" s="119"/>
      <c r="K495" s="119"/>
      <c r="L495" s="94"/>
    </row>
    <row r="496" spans="3:12" ht="13.2">
      <c r="C496" s="118"/>
      <c r="D496" s="119"/>
      <c r="G496" s="119"/>
      <c r="H496" s="119"/>
      <c r="I496" s="119"/>
      <c r="J496" s="119"/>
      <c r="K496" s="119"/>
      <c r="L496" s="94"/>
    </row>
    <row r="497" spans="3:12" ht="13.2">
      <c r="C497" s="118"/>
      <c r="D497" s="119"/>
      <c r="G497" s="119"/>
      <c r="H497" s="119"/>
      <c r="I497" s="119"/>
      <c r="J497" s="119"/>
      <c r="K497" s="119"/>
      <c r="L497" s="94"/>
    </row>
    <row r="498" spans="3:12" ht="13.2">
      <c r="C498" s="118"/>
      <c r="D498" s="119"/>
      <c r="G498" s="119"/>
      <c r="H498" s="119"/>
      <c r="I498" s="119"/>
      <c r="J498" s="119"/>
      <c r="K498" s="119"/>
      <c r="L498" s="94"/>
    </row>
    <row r="499" spans="3:12" ht="13.2">
      <c r="C499" s="118"/>
      <c r="D499" s="119"/>
      <c r="G499" s="119"/>
      <c r="H499" s="119"/>
      <c r="I499" s="119"/>
      <c r="J499" s="119"/>
      <c r="K499" s="119"/>
      <c r="L499" s="94"/>
    </row>
    <row r="500" spans="3:12" ht="13.2">
      <c r="C500" s="118"/>
      <c r="D500" s="119"/>
      <c r="G500" s="119"/>
      <c r="H500" s="119"/>
      <c r="I500" s="119"/>
      <c r="J500" s="119"/>
      <c r="K500" s="119"/>
      <c r="L500" s="94"/>
    </row>
    <row r="501" spans="3:12" ht="13.2">
      <c r="C501" s="118"/>
      <c r="D501" s="119"/>
      <c r="G501" s="119"/>
      <c r="H501" s="119"/>
      <c r="I501" s="119"/>
      <c r="J501" s="119"/>
      <c r="K501" s="119"/>
      <c r="L501" s="94"/>
    </row>
    <row r="502" spans="3:12" ht="13.2">
      <c r="C502" s="118"/>
      <c r="D502" s="119"/>
      <c r="G502" s="119"/>
      <c r="H502" s="119"/>
      <c r="I502" s="119"/>
      <c r="J502" s="119"/>
      <c r="K502" s="119"/>
      <c r="L502" s="94"/>
    </row>
    <row r="503" spans="3:12" ht="13.2">
      <c r="C503" s="118"/>
      <c r="D503" s="119"/>
      <c r="G503" s="119"/>
      <c r="H503" s="119"/>
      <c r="I503" s="119"/>
      <c r="J503" s="119"/>
      <c r="K503" s="119"/>
      <c r="L503" s="94"/>
    </row>
    <row r="504" spans="3:12" ht="13.2">
      <c r="C504" s="118"/>
      <c r="D504" s="119"/>
      <c r="G504" s="119"/>
      <c r="H504" s="119"/>
      <c r="I504" s="119"/>
      <c r="J504" s="119"/>
      <c r="K504" s="119"/>
      <c r="L504" s="94"/>
    </row>
    <row r="505" spans="3:12" ht="13.2">
      <c r="C505" s="118"/>
      <c r="D505" s="119"/>
      <c r="G505" s="119"/>
      <c r="H505" s="119"/>
      <c r="I505" s="119"/>
      <c r="J505" s="119"/>
      <c r="K505" s="119"/>
      <c r="L505" s="94"/>
    </row>
    <row r="506" spans="3:12" ht="13.2">
      <c r="C506" s="118"/>
      <c r="D506" s="119"/>
      <c r="G506" s="119"/>
      <c r="H506" s="119"/>
      <c r="I506" s="119"/>
      <c r="J506" s="119"/>
      <c r="K506" s="119"/>
      <c r="L506" s="94"/>
    </row>
    <row r="507" spans="3:12" ht="13.2">
      <c r="C507" s="118"/>
      <c r="D507" s="119"/>
      <c r="G507" s="119"/>
      <c r="H507" s="119"/>
      <c r="I507" s="119"/>
      <c r="J507" s="119"/>
      <c r="K507" s="119"/>
      <c r="L507" s="94"/>
    </row>
    <row r="508" spans="3:12" ht="13.2">
      <c r="C508" s="118"/>
      <c r="D508" s="119"/>
      <c r="G508" s="119"/>
      <c r="H508" s="119"/>
      <c r="I508" s="119"/>
      <c r="J508" s="119"/>
      <c r="K508" s="119"/>
      <c r="L508" s="94"/>
    </row>
    <row r="509" spans="3:12" ht="13.2">
      <c r="C509" s="118"/>
      <c r="D509" s="119"/>
      <c r="G509" s="119"/>
      <c r="H509" s="119"/>
      <c r="I509" s="119"/>
      <c r="J509" s="119"/>
      <c r="K509" s="119"/>
      <c r="L509" s="94"/>
    </row>
    <row r="510" spans="3:12" ht="13.2">
      <c r="C510" s="118"/>
      <c r="D510" s="119"/>
      <c r="G510" s="119"/>
      <c r="H510" s="119"/>
      <c r="I510" s="119"/>
      <c r="J510" s="119"/>
      <c r="K510" s="119"/>
      <c r="L510" s="94"/>
    </row>
    <row r="511" spans="3:12" ht="13.2">
      <c r="C511" s="118"/>
      <c r="D511" s="119"/>
      <c r="G511" s="119"/>
      <c r="H511" s="119"/>
      <c r="I511" s="119"/>
      <c r="J511" s="119"/>
      <c r="K511" s="119"/>
      <c r="L511" s="94"/>
    </row>
    <row r="512" spans="3:12" ht="13.2">
      <c r="C512" s="118"/>
      <c r="D512" s="119"/>
      <c r="G512" s="119"/>
      <c r="H512" s="119"/>
      <c r="I512" s="119"/>
      <c r="J512" s="119"/>
      <c r="K512" s="119"/>
      <c r="L512" s="94"/>
    </row>
    <row r="513" spans="3:12" ht="13.2">
      <c r="C513" s="118"/>
      <c r="D513" s="119"/>
      <c r="G513" s="119"/>
      <c r="H513" s="119"/>
      <c r="I513" s="119"/>
      <c r="J513" s="119"/>
      <c r="K513" s="119"/>
      <c r="L513" s="94"/>
    </row>
    <row r="514" spans="3:12" ht="13.2">
      <c r="C514" s="118"/>
      <c r="D514" s="119"/>
      <c r="G514" s="119"/>
      <c r="H514" s="119"/>
      <c r="I514" s="119"/>
      <c r="J514" s="119"/>
      <c r="K514" s="119"/>
      <c r="L514" s="94"/>
    </row>
    <row r="515" spans="3:12" ht="13.2">
      <c r="C515" s="118"/>
      <c r="D515" s="119"/>
      <c r="G515" s="119"/>
      <c r="H515" s="119"/>
      <c r="I515" s="119"/>
      <c r="J515" s="119"/>
      <c r="K515" s="119"/>
      <c r="L515" s="94"/>
    </row>
    <row r="516" spans="3:12" ht="13.2">
      <c r="C516" s="118"/>
      <c r="D516" s="119"/>
      <c r="G516" s="119"/>
      <c r="H516" s="119"/>
      <c r="I516" s="119"/>
      <c r="J516" s="119"/>
      <c r="K516" s="119"/>
      <c r="L516" s="94"/>
    </row>
    <row r="517" spans="3:12" ht="13.2">
      <c r="C517" s="118"/>
      <c r="D517" s="119"/>
      <c r="G517" s="119"/>
      <c r="H517" s="119"/>
      <c r="I517" s="119"/>
      <c r="J517" s="119"/>
      <c r="K517" s="119"/>
      <c r="L517" s="94"/>
    </row>
    <row r="518" spans="3:12" ht="13.2">
      <c r="C518" s="118"/>
      <c r="D518" s="119"/>
      <c r="G518" s="119"/>
      <c r="H518" s="119"/>
      <c r="I518" s="119"/>
      <c r="J518" s="119"/>
      <c r="K518" s="119"/>
      <c r="L518" s="94"/>
    </row>
    <row r="519" spans="3:12" ht="13.2">
      <c r="C519" s="118"/>
      <c r="D519" s="119"/>
      <c r="G519" s="119"/>
      <c r="H519" s="119"/>
      <c r="I519" s="119"/>
      <c r="J519" s="119"/>
      <c r="K519" s="119"/>
      <c r="L519" s="94"/>
    </row>
    <row r="520" spans="3:12" ht="13.2">
      <c r="C520" s="118"/>
      <c r="D520" s="119"/>
      <c r="G520" s="119"/>
      <c r="H520" s="119"/>
      <c r="I520" s="119"/>
      <c r="J520" s="119"/>
      <c r="K520" s="119"/>
      <c r="L520" s="94"/>
    </row>
    <row r="521" spans="3:12" ht="13.2">
      <c r="C521" s="118"/>
      <c r="D521" s="119"/>
      <c r="G521" s="119"/>
      <c r="H521" s="119"/>
      <c r="I521" s="119"/>
      <c r="J521" s="119"/>
      <c r="K521" s="119"/>
      <c r="L521" s="94"/>
    </row>
    <row r="522" spans="3:12" ht="13.2">
      <c r="C522" s="118"/>
      <c r="D522" s="119"/>
      <c r="G522" s="119"/>
      <c r="H522" s="119"/>
      <c r="I522" s="119"/>
      <c r="J522" s="119"/>
      <c r="K522" s="119"/>
      <c r="L522" s="94"/>
    </row>
    <row r="523" spans="3:12" ht="13.2">
      <c r="C523" s="118"/>
      <c r="D523" s="119"/>
      <c r="G523" s="119"/>
      <c r="H523" s="119"/>
      <c r="I523" s="119"/>
      <c r="J523" s="119"/>
      <c r="K523" s="119"/>
      <c r="L523" s="94"/>
    </row>
    <row r="524" spans="3:12" ht="13.2">
      <c r="C524" s="118"/>
      <c r="D524" s="119"/>
      <c r="G524" s="119"/>
      <c r="H524" s="119"/>
      <c r="I524" s="119"/>
      <c r="J524" s="119"/>
      <c r="K524" s="119"/>
      <c r="L524" s="94"/>
    </row>
    <row r="525" spans="3:12" ht="13.2">
      <c r="C525" s="118"/>
      <c r="D525" s="119"/>
      <c r="G525" s="119"/>
      <c r="H525" s="119"/>
      <c r="I525" s="119"/>
      <c r="J525" s="119"/>
      <c r="K525" s="119"/>
      <c r="L525" s="94"/>
    </row>
    <row r="526" spans="3:12" ht="13.2">
      <c r="C526" s="118"/>
      <c r="D526" s="119"/>
      <c r="G526" s="119"/>
      <c r="H526" s="119"/>
      <c r="I526" s="119"/>
      <c r="J526" s="119"/>
      <c r="K526" s="119"/>
      <c r="L526" s="94"/>
    </row>
    <row r="527" spans="3:12" ht="13.2">
      <c r="C527" s="118"/>
      <c r="D527" s="119"/>
      <c r="G527" s="119"/>
      <c r="H527" s="119"/>
      <c r="I527" s="119"/>
      <c r="J527" s="119"/>
      <c r="K527" s="119"/>
      <c r="L527" s="94"/>
    </row>
    <row r="528" spans="3:12" ht="13.2">
      <c r="C528" s="118"/>
      <c r="D528" s="119"/>
      <c r="G528" s="119"/>
      <c r="H528" s="119"/>
      <c r="I528" s="119"/>
      <c r="J528" s="119"/>
      <c r="K528" s="119"/>
      <c r="L528" s="94"/>
    </row>
    <row r="529" spans="3:12" ht="13.2">
      <c r="C529" s="118"/>
      <c r="D529" s="119"/>
      <c r="G529" s="119"/>
      <c r="H529" s="119"/>
      <c r="I529" s="119"/>
      <c r="J529" s="119"/>
      <c r="K529" s="119"/>
      <c r="L529" s="94"/>
    </row>
    <row r="530" spans="3:12" ht="13.2">
      <c r="C530" s="118"/>
      <c r="D530" s="119"/>
      <c r="G530" s="119"/>
      <c r="H530" s="119"/>
      <c r="I530" s="119"/>
      <c r="J530" s="119"/>
      <c r="K530" s="119"/>
      <c r="L530" s="94"/>
    </row>
    <row r="531" spans="3:12" ht="13.2">
      <c r="C531" s="118"/>
      <c r="D531" s="119"/>
      <c r="G531" s="119"/>
      <c r="H531" s="119"/>
      <c r="I531" s="119"/>
      <c r="J531" s="119"/>
      <c r="K531" s="119"/>
      <c r="L531" s="94"/>
    </row>
    <row r="532" spans="3:12" ht="13.2">
      <c r="C532" s="118"/>
      <c r="D532" s="119"/>
      <c r="G532" s="119"/>
      <c r="H532" s="119"/>
      <c r="I532" s="119"/>
      <c r="J532" s="119"/>
      <c r="K532" s="119"/>
      <c r="L532" s="94"/>
    </row>
    <row r="533" spans="3:12" ht="13.2">
      <c r="C533" s="118"/>
      <c r="D533" s="119"/>
      <c r="G533" s="119"/>
      <c r="H533" s="119"/>
      <c r="I533" s="119"/>
      <c r="J533" s="119"/>
      <c r="K533" s="119"/>
      <c r="L533" s="94"/>
    </row>
    <row r="534" spans="3:12" ht="13.2">
      <c r="C534" s="118"/>
      <c r="D534" s="119"/>
      <c r="G534" s="119"/>
      <c r="H534" s="119"/>
      <c r="I534" s="119"/>
      <c r="J534" s="119"/>
      <c r="K534" s="119"/>
      <c r="L534" s="94"/>
    </row>
    <row r="535" spans="3:12" ht="13.2">
      <c r="C535" s="118"/>
      <c r="D535" s="119"/>
      <c r="G535" s="119"/>
      <c r="H535" s="119"/>
      <c r="I535" s="119"/>
      <c r="J535" s="119"/>
      <c r="K535" s="119"/>
      <c r="L535" s="94"/>
    </row>
    <row r="536" spans="3:12" ht="13.2">
      <c r="C536" s="118"/>
      <c r="D536" s="119"/>
      <c r="G536" s="119"/>
      <c r="H536" s="119"/>
      <c r="I536" s="119"/>
      <c r="J536" s="119"/>
      <c r="K536" s="119"/>
      <c r="L536" s="94"/>
    </row>
    <row r="537" spans="3:12" ht="13.2">
      <c r="C537" s="118"/>
      <c r="D537" s="119"/>
      <c r="G537" s="119"/>
      <c r="H537" s="119"/>
      <c r="I537" s="119"/>
      <c r="J537" s="119"/>
      <c r="K537" s="119"/>
      <c r="L537" s="94"/>
    </row>
    <row r="538" spans="3:12" ht="13.2">
      <c r="C538" s="118"/>
      <c r="D538" s="119"/>
      <c r="G538" s="119"/>
      <c r="H538" s="119"/>
      <c r="I538" s="119"/>
      <c r="J538" s="119"/>
      <c r="K538" s="119"/>
      <c r="L538" s="94"/>
    </row>
    <row r="539" spans="3:12" ht="13.2">
      <c r="C539" s="118"/>
      <c r="D539" s="119"/>
      <c r="G539" s="119"/>
      <c r="H539" s="119"/>
      <c r="I539" s="119"/>
      <c r="J539" s="119"/>
      <c r="K539" s="119"/>
      <c r="L539" s="94"/>
    </row>
    <row r="540" spans="3:12" ht="13.2">
      <c r="C540" s="118"/>
      <c r="D540" s="119"/>
      <c r="G540" s="119"/>
      <c r="H540" s="119"/>
      <c r="I540" s="119"/>
      <c r="J540" s="119"/>
      <c r="K540" s="119"/>
      <c r="L540" s="94"/>
    </row>
    <row r="541" spans="3:12" ht="13.2">
      <c r="C541" s="118"/>
      <c r="D541" s="119"/>
      <c r="G541" s="119"/>
      <c r="H541" s="119"/>
      <c r="I541" s="119"/>
      <c r="J541" s="119"/>
      <c r="K541" s="119"/>
      <c r="L541" s="94"/>
    </row>
    <row r="542" spans="3:12" ht="13.2">
      <c r="C542" s="118"/>
      <c r="D542" s="119"/>
      <c r="G542" s="119"/>
      <c r="H542" s="119"/>
      <c r="I542" s="119"/>
      <c r="J542" s="119"/>
      <c r="K542" s="119"/>
      <c r="L542" s="94"/>
    </row>
    <row r="543" spans="3:12" ht="13.2">
      <c r="C543" s="118"/>
      <c r="D543" s="119"/>
      <c r="G543" s="119"/>
      <c r="H543" s="119"/>
      <c r="I543" s="119"/>
      <c r="J543" s="119"/>
      <c r="K543" s="119"/>
      <c r="L543" s="94"/>
    </row>
    <row r="544" spans="3:12" ht="13.2">
      <c r="C544" s="118"/>
      <c r="D544" s="119"/>
      <c r="G544" s="119"/>
      <c r="H544" s="119"/>
      <c r="I544" s="119"/>
      <c r="J544" s="119"/>
      <c r="K544" s="119"/>
      <c r="L544" s="94"/>
    </row>
    <row r="545" spans="3:12" ht="13.2">
      <c r="C545" s="118"/>
      <c r="D545" s="119"/>
      <c r="G545" s="119"/>
      <c r="H545" s="119"/>
      <c r="I545" s="119"/>
      <c r="J545" s="119"/>
      <c r="K545" s="119"/>
      <c r="L545" s="94"/>
    </row>
    <row r="546" spans="3:12" ht="13.2">
      <c r="C546" s="118"/>
      <c r="D546" s="119"/>
      <c r="G546" s="119"/>
      <c r="H546" s="119"/>
      <c r="I546" s="119"/>
      <c r="J546" s="119"/>
      <c r="K546" s="119"/>
      <c r="L546" s="94"/>
    </row>
    <row r="547" spans="3:12" ht="13.2">
      <c r="C547" s="118"/>
      <c r="D547" s="119"/>
      <c r="G547" s="119"/>
      <c r="H547" s="119"/>
      <c r="I547" s="119"/>
      <c r="J547" s="119"/>
      <c r="K547" s="119"/>
      <c r="L547" s="94"/>
    </row>
    <row r="548" spans="3:12" ht="13.2">
      <c r="C548" s="118"/>
      <c r="D548" s="119"/>
      <c r="G548" s="119"/>
      <c r="H548" s="119"/>
      <c r="I548" s="119"/>
      <c r="J548" s="119"/>
      <c r="K548" s="119"/>
      <c r="L548" s="94"/>
    </row>
    <row r="549" spans="3:12" ht="13.2">
      <c r="C549" s="118"/>
      <c r="D549" s="119"/>
      <c r="G549" s="119"/>
      <c r="H549" s="119"/>
      <c r="I549" s="119"/>
      <c r="J549" s="119"/>
      <c r="K549" s="119"/>
      <c r="L549" s="94"/>
    </row>
    <row r="550" spans="3:12" ht="13.2">
      <c r="C550" s="118"/>
      <c r="D550" s="119"/>
      <c r="G550" s="119"/>
      <c r="H550" s="119"/>
      <c r="I550" s="119"/>
      <c r="J550" s="119"/>
      <c r="K550" s="119"/>
      <c r="L550" s="94"/>
    </row>
    <row r="551" spans="3:12" ht="13.2">
      <c r="C551" s="118"/>
      <c r="D551" s="119"/>
      <c r="G551" s="119"/>
      <c r="H551" s="119"/>
      <c r="I551" s="119"/>
      <c r="J551" s="119"/>
      <c r="K551" s="119"/>
      <c r="L551" s="94"/>
    </row>
    <row r="552" spans="3:12" ht="13.2">
      <c r="C552" s="118"/>
      <c r="D552" s="119"/>
      <c r="G552" s="119"/>
      <c r="H552" s="119"/>
      <c r="I552" s="119"/>
      <c r="J552" s="119"/>
      <c r="K552" s="119"/>
      <c r="L552" s="94"/>
    </row>
    <row r="553" spans="3:12" ht="13.2">
      <c r="C553" s="118"/>
      <c r="D553" s="119"/>
      <c r="G553" s="119"/>
      <c r="H553" s="119"/>
      <c r="I553" s="119"/>
      <c r="J553" s="119"/>
      <c r="K553" s="119"/>
      <c r="L553" s="94"/>
    </row>
    <row r="554" spans="3:12" ht="13.2">
      <c r="C554" s="118"/>
      <c r="D554" s="119"/>
      <c r="G554" s="119"/>
      <c r="H554" s="119"/>
      <c r="I554" s="119"/>
      <c r="J554" s="119"/>
      <c r="K554" s="119"/>
      <c r="L554" s="94"/>
    </row>
    <row r="555" spans="3:12" ht="13.2">
      <c r="C555" s="118"/>
      <c r="D555" s="119"/>
      <c r="G555" s="119"/>
      <c r="H555" s="119"/>
      <c r="I555" s="119"/>
      <c r="J555" s="119"/>
      <c r="K555" s="119"/>
      <c r="L555" s="94"/>
    </row>
    <row r="556" spans="3:12" ht="13.2">
      <c r="C556" s="118"/>
      <c r="D556" s="119"/>
      <c r="G556" s="119"/>
      <c r="H556" s="119"/>
      <c r="I556" s="119"/>
      <c r="J556" s="119"/>
      <c r="K556" s="119"/>
      <c r="L556" s="94"/>
    </row>
    <row r="557" spans="3:12" ht="13.2">
      <c r="C557" s="118"/>
      <c r="D557" s="119"/>
      <c r="G557" s="119"/>
      <c r="H557" s="119"/>
      <c r="I557" s="119"/>
      <c r="J557" s="119"/>
      <c r="K557" s="119"/>
      <c r="L557" s="94"/>
    </row>
    <row r="558" spans="3:12" ht="13.2">
      <c r="C558" s="118"/>
      <c r="D558" s="119"/>
      <c r="G558" s="119"/>
      <c r="H558" s="119"/>
      <c r="I558" s="119"/>
      <c r="J558" s="119"/>
      <c r="K558" s="119"/>
      <c r="L558" s="94"/>
    </row>
    <row r="559" spans="3:12" ht="13.2">
      <c r="C559" s="118"/>
      <c r="D559" s="119"/>
      <c r="G559" s="119"/>
      <c r="H559" s="119"/>
      <c r="I559" s="119"/>
      <c r="J559" s="119"/>
      <c r="K559" s="119"/>
      <c r="L559" s="94"/>
    </row>
    <row r="560" spans="3:12" ht="13.2">
      <c r="C560" s="118"/>
      <c r="D560" s="119"/>
      <c r="G560" s="119"/>
      <c r="H560" s="119"/>
      <c r="I560" s="119"/>
      <c r="J560" s="119"/>
      <c r="K560" s="119"/>
      <c r="L560" s="94"/>
    </row>
    <row r="561" spans="3:12" ht="13.2">
      <c r="C561" s="118"/>
      <c r="D561" s="119"/>
      <c r="G561" s="119"/>
      <c r="H561" s="119"/>
      <c r="I561" s="119"/>
      <c r="J561" s="119"/>
      <c r="K561" s="119"/>
      <c r="L561" s="94"/>
    </row>
    <row r="562" spans="3:12" ht="13.2">
      <c r="C562" s="118"/>
      <c r="D562" s="119"/>
      <c r="G562" s="119"/>
      <c r="H562" s="119"/>
      <c r="I562" s="119"/>
      <c r="J562" s="119"/>
      <c r="K562" s="119"/>
      <c r="L562" s="94"/>
    </row>
    <row r="563" spans="3:12" ht="13.2">
      <c r="C563" s="118"/>
      <c r="D563" s="119"/>
      <c r="G563" s="119"/>
      <c r="H563" s="119"/>
      <c r="I563" s="119"/>
      <c r="J563" s="119"/>
      <c r="K563" s="119"/>
      <c r="L563" s="94"/>
    </row>
    <row r="564" spans="3:12" ht="13.2">
      <c r="C564" s="118"/>
      <c r="D564" s="119"/>
      <c r="G564" s="119"/>
      <c r="H564" s="119"/>
      <c r="I564" s="119"/>
      <c r="J564" s="119"/>
      <c r="K564" s="119"/>
      <c r="L564" s="94"/>
    </row>
    <row r="565" spans="3:12" ht="13.2">
      <c r="C565" s="118"/>
      <c r="D565" s="119"/>
      <c r="G565" s="119"/>
      <c r="H565" s="119"/>
      <c r="I565" s="119"/>
      <c r="J565" s="119"/>
      <c r="K565" s="119"/>
      <c r="L565" s="94"/>
    </row>
    <row r="566" spans="3:12" ht="13.2">
      <c r="C566" s="118"/>
      <c r="D566" s="119"/>
      <c r="G566" s="119"/>
      <c r="H566" s="119"/>
      <c r="I566" s="119"/>
      <c r="J566" s="119"/>
      <c r="K566" s="119"/>
      <c r="L566" s="94"/>
    </row>
    <row r="567" spans="3:12" ht="13.2">
      <c r="C567" s="118"/>
      <c r="D567" s="119"/>
      <c r="G567" s="119"/>
      <c r="H567" s="119"/>
      <c r="I567" s="119"/>
      <c r="J567" s="119"/>
      <c r="K567" s="119"/>
      <c r="L567" s="94"/>
    </row>
    <row r="568" spans="3:12" ht="13.2">
      <c r="C568" s="118"/>
      <c r="D568" s="119"/>
      <c r="G568" s="119"/>
      <c r="H568" s="119"/>
      <c r="I568" s="119"/>
      <c r="J568" s="119"/>
      <c r="K568" s="119"/>
      <c r="L568" s="94"/>
    </row>
    <row r="569" spans="3:12" ht="13.2">
      <c r="C569" s="118"/>
      <c r="D569" s="119"/>
      <c r="G569" s="119"/>
      <c r="H569" s="119"/>
      <c r="I569" s="119"/>
      <c r="J569" s="119"/>
      <c r="K569" s="119"/>
      <c r="L569" s="94"/>
    </row>
    <row r="570" spans="3:12" ht="13.2">
      <c r="C570" s="118"/>
      <c r="D570" s="119"/>
      <c r="G570" s="119"/>
      <c r="H570" s="119"/>
      <c r="I570" s="119"/>
      <c r="J570" s="119"/>
      <c r="K570" s="119"/>
      <c r="L570" s="94"/>
    </row>
    <row r="571" spans="3:12" ht="13.2">
      <c r="C571" s="118"/>
      <c r="D571" s="119"/>
      <c r="G571" s="119"/>
      <c r="H571" s="119"/>
      <c r="I571" s="119"/>
      <c r="J571" s="119"/>
      <c r="K571" s="119"/>
      <c r="L571" s="94"/>
    </row>
    <row r="572" spans="3:12" ht="13.2">
      <c r="C572" s="118"/>
      <c r="D572" s="119"/>
      <c r="G572" s="119"/>
      <c r="H572" s="119"/>
      <c r="I572" s="119"/>
      <c r="J572" s="119"/>
      <c r="K572" s="119"/>
      <c r="L572" s="94"/>
    </row>
    <row r="573" spans="3:12" ht="13.2">
      <c r="C573" s="118"/>
      <c r="D573" s="119"/>
      <c r="G573" s="119"/>
      <c r="H573" s="119"/>
      <c r="I573" s="119"/>
      <c r="J573" s="119"/>
      <c r="K573" s="119"/>
      <c r="L573" s="94"/>
    </row>
    <row r="574" spans="3:12" ht="13.2">
      <c r="C574" s="118"/>
      <c r="D574" s="119"/>
      <c r="G574" s="119"/>
      <c r="H574" s="119"/>
      <c r="I574" s="119"/>
      <c r="J574" s="119"/>
      <c r="K574" s="119"/>
      <c r="L574" s="94"/>
    </row>
    <row r="575" spans="3:12" ht="13.2">
      <c r="C575" s="118"/>
      <c r="D575" s="119"/>
      <c r="G575" s="119"/>
      <c r="H575" s="119"/>
      <c r="I575" s="119"/>
      <c r="J575" s="119"/>
      <c r="K575" s="119"/>
      <c r="L575" s="94"/>
    </row>
    <row r="576" spans="3:12" ht="13.2">
      <c r="C576" s="118"/>
      <c r="D576" s="119"/>
      <c r="G576" s="119"/>
      <c r="H576" s="119"/>
      <c r="I576" s="119"/>
      <c r="J576" s="119"/>
      <c r="K576" s="119"/>
      <c r="L576" s="94"/>
    </row>
    <row r="577" spans="3:12" ht="13.2">
      <c r="C577" s="118"/>
      <c r="D577" s="119"/>
      <c r="G577" s="119"/>
      <c r="H577" s="119"/>
      <c r="I577" s="119"/>
      <c r="J577" s="119"/>
      <c r="K577" s="119"/>
      <c r="L577" s="94"/>
    </row>
    <row r="578" spans="3:12" ht="13.2">
      <c r="C578" s="118"/>
      <c r="D578" s="119"/>
      <c r="G578" s="119"/>
      <c r="H578" s="119"/>
      <c r="I578" s="119"/>
      <c r="J578" s="119"/>
      <c r="K578" s="119"/>
      <c r="L578" s="94"/>
    </row>
    <row r="579" spans="3:12" ht="13.2">
      <c r="C579" s="118"/>
      <c r="D579" s="119"/>
      <c r="G579" s="119"/>
      <c r="H579" s="119"/>
      <c r="I579" s="119"/>
      <c r="J579" s="119"/>
      <c r="K579" s="119"/>
      <c r="L579" s="94"/>
    </row>
    <row r="580" spans="3:12" ht="13.2">
      <c r="C580" s="118"/>
      <c r="D580" s="119"/>
      <c r="G580" s="119"/>
      <c r="H580" s="119"/>
      <c r="I580" s="119"/>
      <c r="J580" s="119"/>
      <c r="K580" s="119"/>
      <c r="L580" s="94"/>
    </row>
    <row r="581" spans="3:12" ht="13.2">
      <c r="C581" s="118"/>
      <c r="D581" s="119"/>
      <c r="G581" s="119"/>
      <c r="H581" s="119"/>
      <c r="I581" s="119"/>
      <c r="J581" s="119"/>
      <c r="K581" s="119"/>
      <c r="L581" s="94"/>
    </row>
    <row r="582" spans="3:12" ht="13.2">
      <c r="C582" s="118"/>
      <c r="D582" s="119"/>
      <c r="G582" s="119"/>
      <c r="H582" s="119"/>
      <c r="I582" s="119"/>
      <c r="J582" s="119"/>
      <c r="K582" s="119"/>
      <c r="L582" s="94"/>
    </row>
    <row r="583" spans="3:12" ht="13.2">
      <c r="C583" s="118"/>
      <c r="D583" s="119"/>
      <c r="G583" s="119"/>
      <c r="H583" s="119"/>
      <c r="I583" s="119"/>
      <c r="J583" s="119"/>
      <c r="K583" s="119"/>
      <c r="L583" s="94"/>
    </row>
    <row r="584" spans="3:12" ht="13.2">
      <c r="C584" s="118"/>
      <c r="D584" s="119"/>
      <c r="G584" s="119"/>
      <c r="H584" s="119"/>
      <c r="I584" s="119"/>
      <c r="J584" s="119"/>
      <c r="K584" s="119"/>
      <c r="L584" s="94"/>
    </row>
    <row r="585" spans="3:12" ht="13.2">
      <c r="C585" s="118"/>
      <c r="D585" s="119"/>
      <c r="G585" s="119"/>
      <c r="H585" s="119"/>
      <c r="I585" s="119"/>
      <c r="J585" s="119"/>
      <c r="K585" s="119"/>
      <c r="L585" s="94"/>
    </row>
    <row r="586" spans="3:12" ht="13.2">
      <c r="C586" s="118"/>
      <c r="D586" s="119"/>
      <c r="G586" s="119"/>
      <c r="H586" s="119"/>
      <c r="I586" s="119"/>
      <c r="J586" s="119"/>
      <c r="K586" s="119"/>
      <c r="L586" s="94"/>
    </row>
    <row r="587" spans="3:12" ht="13.2">
      <c r="C587" s="118"/>
      <c r="D587" s="119"/>
      <c r="G587" s="119"/>
      <c r="H587" s="119"/>
      <c r="I587" s="119"/>
      <c r="J587" s="119"/>
      <c r="K587" s="119"/>
      <c r="L587" s="94"/>
    </row>
    <row r="588" spans="3:12" ht="13.2">
      <c r="C588" s="118"/>
      <c r="D588" s="119"/>
      <c r="G588" s="119"/>
      <c r="H588" s="119"/>
      <c r="I588" s="119"/>
      <c r="J588" s="119"/>
      <c r="K588" s="119"/>
      <c r="L588" s="94"/>
    </row>
    <row r="589" spans="3:12" ht="13.2">
      <c r="C589" s="118"/>
      <c r="D589" s="119"/>
      <c r="G589" s="119"/>
      <c r="H589" s="119"/>
      <c r="I589" s="119"/>
      <c r="J589" s="119"/>
      <c r="K589" s="119"/>
      <c r="L589" s="94"/>
    </row>
    <row r="590" spans="3:12" ht="13.2">
      <c r="C590" s="118"/>
      <c r="D590" s="119"/>
      <c r="G590" s="119"/>
      <c r="H590" s="119"/>
      <c r="I590" s="119"/>
      <c r="J590" s="119"/>
      <c r="K590" s="119"/>
      <c r="L590" s="94"/>
    </row>
    <row r="591" spans="3:12" ht="13.2">
      <c r="C591" s="118"/>
      <c r="D591" s="119"/>
      <c r="G591" s="119"/>
      <c r="H591" s="119"/>
      <c r="I591" s="119"/>
      <c r="J591" s="119"/>
      <c r="K591" s="119"/>
      <c r="L591" s="94"/>
    </row>
    <row r="592" spans="3:12" ht="13.2">
      <c r="C592" s="118"/>
      <c r="D592" s="119"/>
      <c r="G592" s="119"/>
      <c r="H592" s="119"/>
      <c r="I592" s="119"/>
      <c r="J592" s="119"/>
      <c r="K592" s="119"/>
      <c r="L592" s="94"/>
    </row>
    <row r="593" spans="3:12" ht="13.2">
      <c r="C593" s="118"/>
      <c r="D593" s="119"/>
      <c r="G593" s="119"/>
      <c r="H593" s="119"/>
      <c r="I593" s="119"/>
      <c r="J593" s="119"/>
      <c r="K593" s="119"/>
      <c r="L593" s="94"/>
    </row>
    <row r="594" spans="3:12" ht="13.2">
      <c r="C594" s="118"/>
      <c r="D594" s="119"/>
      <c r="G594" s="119"/>
      <c r="H594" s="119"/>
      <c r="I594" s="119"/>
      <c r="J594" s="119"/>
      <c r="K594" s="119"/>
      <c r="L594" s="94"/>
    </row>
    <row r="595" spans="3:12" ht="13.2">
      <c r="C595" s="118"/>
      <c r="D595" s="119"/>
      <c r="G595" s="119"/>
      <c r="H595" s="119"/>
      <c r="I595" s="119"/>
      <c r="J595" s="119"/>
      <c r="K595" s="119"/>
      <c r="L595" s="94"/>
    </row>
    <row r="596" spans="3:12" ht="13.2">
      <c r="C596" s="118"/>
      <c r="D596" s="119"/>
      <c r="G596" s="119"/>
      <c r="H596" s="119"/>
      <c r="I596" s="119"/>
      <c r="J596" s="119"/>
      <c r="K596" s="119"/>
      <c r="L596" s="94"/>
    </row>
    <row r="597" spans="3:12" ht="13.2">
      <c r="C597" s="118"/>
      <c r="D597" s="119"/>
      <c r="G597" s="119"/>
      <c r="H597" s="119"/>
      <c r="I597" s="119"/>
      <c r="J597" s="119"/>
      <c r="K597" s="119"/>
      <c r="L597" s="94"/>
    </row>
    <row r="598" spans="3:12" ht="13.2">
      <c r="C598" s="118"/>
      <c r="D598" s="119"/>
      <c r="G598" s="119"/>
      <c r="H598" s="119"/>
      <c r="I598" s="119"/>
      <c r="J598" s="119"/>
      <c r="K598" s="119"/>
      <c r="L598" s="94"/>
    </row>
    <row r="599" spans="3:12" ht="13.2">
      <c r="C599" s="118"/>
      <c r="D599" s="119"/>
      <c r="G599" s="119"/>
      <c r="H599" s="119"/>
      <c r="I599" s="119"/>
      <c r="J599" s="119"/>
      <c r="K599" s="119"/>
      <c r="L599" s="94"/>
    </row>
    <row r="600" spans="3:12" ht="13.2">
      <c r="C600" s="118"/>
      <c r="D600" s="119"/>
      <c r="G600" s="119"/>
      <c r="H600" s="119"/>
      <c r="I600" s="119"/>
      <c r="J600" s="119"/>
      <c r="K600" s="119"/>
      <c r="L600" s="94"/>
    </row>
    <row r="601" spans="3:12" ht="13.2">
      <c r="C601" s="118"/>
      <c r="D601" s="119"/>
      <c r="G601" s="119"/>
      <c r="H601" s="119"/>
      <c r="I601" s="119"/>
      <c r="J601" s="119"/>
      <c r="K601" s="119"/>
      <c r="L601" s="94"/>
    </row>
    <row r="602" spans="3:12" ht="13.2">
      <c r="C602" s="118"/>
      <c r="D602" s="119"/>
      <c r="G602" s="119"/>
      <c r="H602" s="119"/>
      <c r="I602" s="119"/>
      <c r="J602" s="119"/>
      <c r="K602" s="119"/>
      <c r="L602" s="94"/>
    </row>
    <row r="603" spans="3:12" ht="13.2">
      <c r="C603" s="118"/>
      <c r="D603" s="119"/>
      <c r="G603" s="119"/>
      <c r="H603" s="119"/>
      <c r="I603" s="119"/>
      <c r="J603" s="119"/>
      <c r="K603" s="119"/>
      <c r="L603" s="94"/>
    </row>
    <row r="604" spans="3:12" ht="13.2">
      <c r="C604" s="118"/>
      <c r="D604" s="119"/>
      <c r="G604" s="119"/>
      <c r="H604" s="119"/>
      <c r="I604" s="119"/>
      <c r="J604" s="119"/>
      <c r="K604" s="119"/>
      <c r="L604" s="94"/>
    </row>
    <row r="605" spans="3:12" ht="13.2">
      <c r="C605" s="118"/>
      <c r="D605" s="119"/>
      <c r="G605" s="119"/>
      <c r="H605" s="119"/>
      <c r="I605" s="119"/>
      <c r="J605" s="119"/>
      <c r="K605" s="119"/>
      <c r="L605" s="94"/>
    </row>
    <row r="606" spans="3:12" ht="13.2">
      <c r="C606" s="118"/>
      <c r="D606" s="119"/>
      <c r="G606" s="119"/>
      <c r="H606" s="119"/>
      <c r="I606" s="119"/>
      <c r="J606" s="119"/>
      <c r="K606" s="119"/>
      <c r="L606" s="94"/>
    </row>
    <row r="607" spans="3:12" ht="13.2">
      <c r="C607" s="118"/>
      <c r="D607" s="119"/>
      <c r="G607" s="119"/>
      <c r="H607" s="119"/>
      <c r="I607" s="119"/>
      <c r="J607" s="119"/>
      <c r="K607" s="119"/>
      <c r="L607" s="94"/>
    </row>
    <row r="608" spans="3:12" ht="13.2">
      <c r="C608" s="118"/>
      <c r="D608" s="119"/>
      <c r="G608" s="119"/>
      <c r="H608" s="119"/>
      <c r="I608" s="119"/>
      <c r="J608" s="119"/>
      <c r="K608" s="119"/>
      <c r="L608" s="94"/>
    </row>
    <row r="609" spans="3:12" ht="13.2">
      <c r="C609" s="118"/>
      <c r="D609" s="119"/>
      <c r="G609" s="119"/>
      <c r="H609" s="119"/>
      <c r="I609" s="119"/>
      <c r="J609" s="119"/>
      <c r="K609" s="119"/>
      <c r="L609" s="94"/>
    </row>
    <row r="610" spans="3:12" ht="13.2">
      <c r="C610" s="118"/>
      <c r="D610" s="119"/>
      <c r="G610" s="119"/>
      <c r="H610" s="119"/>
      <c r="I610" s="119"/>
      <c r="J610" s="119"/>
      <c r="K610" s="119"/>
      <c r="L610" s="94"/>
    </row>
    <row r="611" spans="3:12" ht="13.2">
      <c r="C611" s="118"/>
      <c r="D611" s="119"/>
      <c r="G611" s="119"/>
      <c r="H611" s="119"/>
      <c r="I611" s="119"/>
      <c r="J611" s="119"/>
      <c r="K611" s="119"/>
      <c r="L611" s="94"/>
    </row>
    <row r="612" spans="3:12" ht="13.2">
      <c r="C612" s="118"/>
      <c r="D612" s="119"/>
      <c r="G612" s="119"/>
      <c r="H612" s="119"/>
      <c r="I612" s="119"/>
      <c r="J612" s="119"/>
      <c r="K612" s="119"/>
      <c r="L612" s="94"/>
    </row>
    <row r="613" spans="3:12" ht="13.2">
      <c r="C613" s="118"/>
      <c r="D613" s="119"/>
      <c r="G613" s="119"/>
      <c r="H613" s="119"/>
      <c r="I613" s="119"/>
      <c r="J613" s="119"/>
      <c r="K613" s="119"/>
      <c r="L613" s="94"/>
    </row>
    <row r="614" spans="3:12" ht="13.2">
      <c r="C614" s="118"/>
      <c r="D614" s="119"/>
      <c r="G614" s="119"/>
      <c r="H614" s="119"/>
      <c r="I614" s="119"/>
      <c r="J614" s="119"/>
      <c r="K614" s="119"/>
      <c r="L614" s="94"/>
    </row>
    <row r="615" spans="3:12" ht="13.2">
      <c r="C615" s="118"/>
      <c r="D615" s="119"/>
      <c r="G615" s="119"/>
      <c r="H615" s="119"/>
      <c r="I615" s="119"/>
      <c r="J615" s="119"/>
      <c r="K615" s="119"/>
      <c r="L615" s="94"/>
    </row>
    <row r="616" spans="3:12" ht="13.2">
      <c r="C616" s="118"/>
      <c r="D616" s="119"/>
      <c r="G616" s="119"/>
      <c r="H616" s="119"/>
      <c r="I616" s="119"/>
      <c r="J616" s="119"/>
      <c r="K616" s="119"/>
      <c r="L616" s="94"/>
    </row>
    <row r="617" spans="3:12" ht="13.2">
      <c r="C617" s="118"/>
      <c r="D617" s="119"/>
      <c r="G617" s="119"/>
      <c r="H617" s="119"/>
      <c r="I617" s="119"/>
      <c r="J617" s="119"/>
      <c r="K617" s="119"/>
      <c r="L617" s="94"/>
    </row>
    <row r="618" spans="3:12" ht="13.2">
      <c r="C618" s="118"/>
      <c r="D618" s="119"/>
      <c r="G618" s="119"/>
      <c r="H618" s="119"/>
      <c r="I618" s="119"/>
      <c r="J618" s="119"/>
      <c r="K618" s="119"/>
      <c r="L618" s="94"/>
    </row>
    <row r="619" spans="3:12" ht="13.2">
      <c r="C619" s="118"/>
      <c r="D619" s="119"/>
      <c r="G619" s="119"/>
      <c r="H619" s="119"/>
      <c r="I619" s="119"/>
      <c r="J619" s="119"/>
      <c r="K619" s="119"/>
      <c r="L619" s="94"/>
    </row>
    <row r="620" spans="3:12" ht="13.2">
      <c r="C620" s="118"/>
      <c r="D620" s="119"/>
      <c r="G620" s="119"/>
      <c r="H620" s="119"/>
      <c r="I620" s="119"/>
      <c r="J620" s="119"/>
      <c r="K620" s="119"/>
      <c r="L620" s="94"/>
    </row>
    <row r="621" spans="3:12" ht="13.2">
      <c r="C621" s="118"/>
      <c r="D621" s="119"/>
      <c r="G621" s="119"/>
      <c r="H621" s="119"/>
      <c r="I621" s="119"/>
      <c r="J621" s="119"/>
      <c r="K621" s="119"/>
      <c r="L621" s="94"/>
    </row>
    <row r="622" spans="3:12" ht="13.2">
      <c r="C622" s="118"/>
      <c r="D622" s="119"/>
      <c r="G622" s="119"/>
      <c r="H622" s="119"/>
      <c r="I622" s="119"/>
      <c r="J622" s="119"/>
      <c r="K622" s="119"/>
      <c r="L622" s="94"/>
    </row>
    <row r="623" spans="3:12" ht="13.2">
      <c r="C623" s="118"/>
      <c r="D623" s="119"/>
      <c r="G623" s="119"/>
      <c r="H623" s="119"/>
      <c r="I623" s="119"/>
      <c r="J623" s="119"/>
      <c r="K623" s="119"/>
      <c r="L623" s="94"/>
    </row>
    <row r="624" spans="3:12" ht="13.2">
      <c r="C624" s="118"/>
      <c r="D624" s="119"/>
      <c r="G624" s="119"/>
      <c r="H624" s="119"/>
      <c r="I624" s="119"/>
      <c r="J624" s="119"/>
      <c r="K624" s="119"/>
      <c r="L624" s="94"/>
    </row>
    <row r="625" spans="3:12" ht="13.2">
      <c r="C625" s="118"/>
      <c r="D625" s="119"/>
      <c r="G625" s="119"/>
      <c r="H625" s="119"/>
      <c r="I625" s="119"/>
      <c r="J625" s="119"/>
      <c r="K625" s="119"/>
      <c r="L625" s="94"/>
    </row>
    <row r="626" spans="3:12" ht="13.2">
      <c r="C626" s="118"/>
      <c r="D626" s="119"/>
      <c r="G626" s="119"/>
      <c r="H626" s="119"/>
      <c r="I626" s="119"/>
      <c r="J626" s="119"/>
      <c r="K626" s="119"/>
      <c r="L626" s="94"/>
    </row>
    <row r="627" spans="3:12" ht="13.2">
      <c r="C627" s="118"/>
      <c r="D627" s="119"/>
      <c r="G627" s="119"/>
      <c r="H627" s="119"/>
      <c r="I627" s="119"/>
      <c r="J627" s="119"/>
      <c r="K627" s="119"/>
      <c r="L627" s="94"/>
    </row>
    <row r="628" spans="3:12" ht="13.2">
      <c r="C628" s="118"/>
      <c r="D628" s="119"/>
      <c r="G628" s="119"/>
      <c r="H628" s="119"/>
      <c r="I628" s="119"/>
      <c r="J628" s="119"/>
      <c r="K628" s="119"/>
      <c r="L628" s="94"/>
    </row>
    <row r="629" spans="3:12" ht="13.2">
      <c r="C629" s="118"/>
      <c r="D629" s="119"/>
      <c r="G629" s="119"/>
      <c r="H629" s="119"/>
      <c r="I629" s="119"/>
      <c r="J629" s="119"/>
      <c r="K629" s="119"/>
      <c r="L629" s="94"/>
    </row>
    <row r="630" spans="3:12" ht="13.2">
      <c r="C630" s="118"/>
      <c r="D630" s="119"/>
      <c r="G630" s="119"/>
      <c r="H630" s="119"/>
      <c r="I630" s="119"/>
      <c r="J630" s="119"/>
      <c r="K630" s="119"/>
      <c r="L630" s="94"/>
    </row>
    <row r="631" spans="3:12" ht="13.2">
      <c r="C631" s="118"/>
      <c r="D631" s="119"/>
      <c r="G631" s="119"/>
      <c r="H631" s="119"/>
      <c r="I631" s="119"/>
      <c r="J631" s="119"/>
      <c r="K631" s="119"/>
      <c r="L631" s="94"/>
    </row>
    <row r="632" spans="3:12" ht="13.2">
      <c r="C632" s="118"/>
      <c r="D632" s="119"/>
      <c r="G632" s="119"/>
      <c r="H632" s="119"/>
      <c r="I632" s="119"/>
      <c r="J632" s="119"/>
      <c r="K632" s="119"/>
      <c r="L632" s="94"/>
    </row>
    <row r="633" spans="3:12" ht="13.2">
      <c r="C633" s="118"/>
      <c r="D633" s="119"/>
      <c r="G633" s="119"/>
      <c r="H633" s="119"/>
      <c r="I633" s="119"/>
      <c r="J633" s="119"/>
      <c r="K633" s="119"/>
      <c r="L633" s="94"/>
    </row>
    <row r="634" spans="3:12" ht="13.2">
      <c r="C634" s="118"/>
      <c r="D634" s="119"/>
      <c r="G634" s="119"/>
      <c r="H634" s="119"/>
      <c r="I634" s="119"/>
      <c r="J634" s="119"/>
      <c r="K634" s="119"/>
      <c r="L634" s="94"/>
    </row>
    <row r="635" spans="3:12" ht="13.2">
      <c r="C635" s="118"/>
      <c r="D635" s="119"/>
      <c r="G635" s="119"/>
      <c r="H635" s="119"/>
      <c r="I635" s="119"/>
      <c r="J635" s="119"/>
      <c r="K635" s="119"/>
      <c r="L635" s="94"/>
    </row>
    <row r="636" spans="3:12" ht="13.2">
      <c r="C636" s="118"/>
      <c r="D636" s="119"/>
      <c r="G636" s="119"/>
      <c r="H636" s="119"/>
      <c r="I636" s="119"/>
      <c r="J636" s="119"/>
      <c r="K636" s="119"/>
      <c r="L636" s="94"/>
    </row>
    <row r="637" spans="3:12" ht="13.2">
      <c r="C637" s="118"/>
      <c r="D637" s="119"/>
      <c r="G637" s="119"/>
      <c r="H637" s="119"/>
      <c r="I637" s="119"/>
      <c r="J637" s="119"/>
      <c r="K637" s="119"/>
      <c r="L637" s="94"/>
    </row>
    <row r="638" spans="3:12" ht="13.2">
      <c r="C638" s="118"/>
      <c r="D638" s="119"/>
      <c r="G638" s="119"/>
      <c r="H638" s="119"/>
      <c r="I638" s="119"/>
      <c r="J638" s="119"/>
      <c r="K638" s="119"/>
      <c r="L638" s="94"/>
    </row>
    <row r="639" spans="3:12" ht="13.2">
      <c r="C639" s="118"/>
      <c r="D639" s="119"/>
      <c r="G639" s="119"/>
      <c r="H639" s="119"/>
      <c r="I639" s="119"/>
      <c r="J639" s="119"/>
      <c r="K639" s="119"/>
      <c r="L639" s="94"/>
    </row>
    <row r="640" spans="3:12" ht="13.2">
      <c r="C640" s="118"/>
      <c r="D640" s="119"/>
      <c r="G640" s="119"/>
      <c r="H640" s="119"/>
      <c r="I640" s="119"/>
      <c r="J640" s="119"/>
      <c r="K640" s="119"/>
      <c r="L640" s="94"/>
    </row>
    <row r="641" spans="3:12" ht="13.2">
      <c r="C641" s="118"/>
      <c r="D641" s="119"/>
      <c r="G641" s="119"/>
      <c r="H641" s="119"/>
      <c r="I641" s="119"/>
      <c r="J641" s="119"/>
      <c r="K641" s="119"/>
      <c r="L641" s="94"/>
    </row>
    <row r="642" spans="3:12" ht="13.2">
      <c r="C642" s="118"/>
      <c r="D642" s="119"/>
      <c r="G642" s="119"/>
      <c r="H642" s="119"/>
      <c r="I642" s="119"/>
      <c r="J642" s="119"/>
      <c r="K642" s="119"/>
      <c r="L642" s="94"/>
    </row>
    <row r="643" spans="3:12" ht="13.2">
      <c r="C643" s="118"/>
      <c r="D643" s="119"/>
      <c r="G643" s="119"/>
      <c r="H643" s="119"/>
      <c r="I643" s="119"/>
      <c r="J643" s="119"/>
      <c r="K643" s="119"/>
      <c r="L643" s="94"/>
    </row>
    <row r="644" spans="3:12" ht="13.2">
      <c r="C644" s="118"/>
      <c r="D644" s="119"/>
      <c r="G644" s="119"/>
      <c r="H644" s="119"/>
      <c r="I644" s="119"/>
      <c r="J644" s="119"/>
      <c r="K644" s="119"/>
      <c r="L644" s="94"/>
    </row>
    <row r="645" spans="3:12" ht="13.2">
      <c r="C645" s="118"/>
      <c r="D645" s="119"/>
      <c r="G645" s="119"/>
      <c r="H645" s="119"/>
      <c r="I645" s="119"/>
      <c r="J645" s="119"/>
      <c r="K645" s="119"/>
      <c r="L645" s="94"/>
    </row>
    <row r="646" spans="3:12" ht="13.2">
      <c r="C646" s="118"/>
      <c r="D646" s="119"/>
      <c r="G646" s="119"/>
      <c r="H646" s="119"/>
      <c r="I646" s="119"/>
      <c r="J646" s="119"/>
      <c r="K646" s="119"/>
      <c r="L646" s="94"/>
    </row>
    <row r="647" spans="3:12" ht="13.2">
      <c r="C647" s="118"/>
      <c r="D647" s="119"/>
      <c r="G647" s="119"/>
      <c r="H647" s="119"/>
      <c r="I647" s="119"/>
      <c r="J647" s="119"/>
      <c r="K647" s="119"/>
      <c r="L647" s="94"/>
    </row>
    <row r="648" spans="3:12" ht="13.2">
      <c r="C648" s="118"/>
      <c r="D648" s="119"/>
      <c r="G648" s="119"/>
      <c r="H648" s="119"/>
      <c r="I648" s="119"/>
      <c r="J648" s="119"/>
      <c r="K648" s="119"/>
      <c r="L648" s="94"/>
    </row>
    <row r="649" spans="3:12" ht="13.2">
      <c r="C649" s="118"/>
      <c r="D649" s="119"/>
      <c r="G649" s="119"/>
      <c r="H649" s="119"/>
      <c r="I649" s="119"/>
      <c r="J649" s="119"/>
      <c r="K649" s="119"/>
      <c r="L649" s="94"/>
    </row>
    <row r="650" spans="3:12" ht="13.2">
      <c r="C650" s="118"/>
      <c r="D650" s="119"/>
      <c r="G650" s="119"/>
      <c r="H650" s="119"/>
      <c r="I650" s="119"/>
      <c r="J650" s="119"/>
      <c r="K650" s="119"/>
      <c r="L650" s="94"/>
    </row>
    <row r="651" spans="3:12" ht="13.2">
      <c r="C651" s="118"/>
      <c r="D651" s="119"/>
      <c r="G651" s="119"/>
      <c r="H651" s="119"/>
      <c r="I651" s="119"/>
      <c r="J651" s="119"/>
      <c r="K651" s="119"/>
      <c r="L651" s="94"/>
    </row>
    <row r="652" spans="3:12" ht="13.2">
      <c r="C652" s="118"/>
      <c r="D652" s="119"/>
      <c r="G652" s="119"/>
      <c r="H652" s="119"/>
      <c r="I652" s="119"/>
      <c r="J652" s="119"/>
      <c r="K652" s="119"/>
      <c r="L652" s="94"/>
    </row>
    <row r="653" spans="3:12" ht="13.2">
      <c r="C653" s="118"/>
      <c r="D653" s="119"/>
      <c r="G653" s="119"/>
      <c r="H653" s="119"/>
      <c r="I653" s="119"/>
      <c r="J653" s="119"/>
      <c r="K653" s="119"/>
      <c r="L653" s="94"/>
    </row>
    <row r="654" spans="3:12" ht="13.2">
      <c r="C654" s="118"/>
      <c r="D654" s="119"/>
      <c r="G654" s="119"/>
      <c r="H654" s="119"/>
      <c r="I654" s="119"/>
      <c r="J654" s="119"/>
      <c r="K654" s="119"/>
      <c r="L654" s="94"/>
    </row>
    <row r="655" spans="3:12" ht="13.2">
      <c r="C655" s="118"/>
      <c r="D655" s="119"/>
      <c r="G655" s="119"/>
      <c r="H655" s="119"/>
      <c r="I655" s="119"/>
      <c r="J655" s="119"/>
      <c r="K655" s="119"/>
      <c r="L655" s="94"/>
    </row>
    <row r="656" spans="3:12" ht="13.2">
      <c r="C656" s="118"/>
      <c r="D656" s="119"/>
      <c r="G656" s="119"/>
      <c r="H656" s="119"/>
      <c r="I656" s="119"/>
      <c r="J656" s="119"/>
      <c r="K656" s="119"/>
      <c r="L656" s="94"/>
    </row>
    <row r="657" spans="3:12" ht="13.2">
      <c r="C657" s="118"/>
      <c r="D657" s="119"/>
      <c r="G657" s="119"/>
      <c r="H657" s="119"/>
      <c r="I657" s="119"/>
      <c r="J657" s="119"/>
      <c r="K657" s="119"/>
      <c r="L657" s="94"/>
    </row>
    <row r="658" spans="3:12" ht="13.2">
      <c r="C658" s="118"/>
      <c r="D658" s="119"/>
      <c r="G658" s="119"/>
      <c r="H658" s="119"/>
      <c r="I658" s="119"/>
      <c r="J658" s="119"/>
      <c r="K658" s="119"/>
      <c r="L658" s="94"/>
    </row>
    <row r="659" spans="3:12" ht="13.2">
      <c r="C659" s="118"/>
      <c r="D659" s="119"/>
      <c r="G659" s="119"/>
      <c r="H659" s="119"/>
      <c r="I659" s="119"/>
      <c r="J659" s="119"/>
      <c r="K659" s="119"/>
      <c r="L659" s="94"/>
    </row>
    <row r="660" spans="3:12" ht="13.2">
      <c r="C660" s="118"/>
      <c r="D660" s="119"/>
      <c r="G660" s="119"/>
      <c r="H660" s="119"/>
      <c r="I660" s="119"/>
      <c r="J660" s="119"/>
      <c r="K660" s="119"/>
      <c r="L660" s="94"/>
    </row>
    <row r="661" spans="3:12" ht="13.2">
      <c r="C661" s="118"/>
      <c r="D661" s="119"/>
      <c r="G661" s="119"/>
      <c r="H661" s="119"/>
      <c r="I661" s="119"/>
      <c r="J661" s="119"/>
      <c r="K661" s="119"/>
      <c r="L661" s="94"/>
    </row>
    <row r="662" spans="3:12" ht="13.2">
      <c r="C662" s="118"/>
      <c r="D662" s="119"/>
      <c r="G662" s="119"/>
      <c r="H662" s="119"/>
      <c r="I662" s="119"/>
      <c r="J662" s="119"/>
      <c r="K662" s="119"/>
      <c r="L662" s="94"/>
    </row>
    <row r="663" spans="3:12" ht="13.2">
      <c r="C663" s="118"/>
      <c r="D663" s="119"/>
      <c r="G663" s="119"/>
      <c r="H663" s="119"/>
      <c r="I663" s="119"/>
      <c r="J663" s="119"/>
      <c r="K663" s="119"/>
      <c r="L663" s="94"/>
    </row>
    <row r="664" spans="3:12" ht="13.2">
      <c r="C664" s="118"/>
      <c r="D664" s="119"/>
      <c r="G664" s="119"/>
      <c r="H664" s="119"/>
      <c r="I664" s="119"/>
      <c r="J664" s="119"/>
      <c r="K664" s="119"/>
      <c r="L664" s="94"/>
    </row>
    <row r="665" spans="3:12" ht="13.2">
      <c r="C665" s="118"/>
      <c r="D665" s="119"/>
      <c r="G665" s="119"/>
      <c r="H665" s="119"/>
      <c r="I665" s="119"/>
      <c r="J665" s="119"/>
      <c r="K665" s="119"/>
      <c r="L665" s="94"/>
    </row>
    <row r="666" spans="3:12" ht="13.2">
      <c r="C666" s="118"/>
      <c r="D666" s="119"/>
      <c r="G666" s="119"/>
      <c r="H666" s="119"/>
      <c r="I666" s="119"/>
      <c r="J666" s="119"/>
      <c r="K666" s="119"/>
      <c r="L666" s="94"/>
    </row>
    <row r="667" spans="3:12" ht="13.2">
      <c r="C667" s="118"/>
      <c r="D667" s="119"/>
      <c r="G667" s="119"/>
      <c r="H667" s="119"/>
      <c r="I667" s="119"/>
      <c r="J667" s="119"/>
      <c r="K667" s="119"/>
      <c r="L667" s="94"/>
    </row>
    <row r="668" spans="3:12" ht="13.2">
      <c r="C668" s="118"/>
      <c r="D668" s="119"/>
      <c r="G668" s="119"/>
      <c r="H668" s="119"/>
      <c r="I668" s="119"/>
      <c r="J668" s="119"/>
      <c r="K668" s="119"/>
      <c r="L668" s="94"/>
    </row>
    <row r="669" spans="3:12" ht="13.2">
      <c r="C669" s="118"/>
      <c r="D669" s="119"/>
      <c r="G669" s="119"/>
      <c r="H669" s="119"/>
      <c r="I669" s="119"/>
      <c r="J669" s="119"/>
      <c r="K669" s="119"/>
      <c r="L669" s="94"/>
    </row>
    <row r="670" spans="3:12" ht="13.2">
      <c r="C670" s="118"/>
      <c r="D670" s="119"/>
      <c r="G670" s="119"/>
      <c r="H670" s="119"/>
      <c r="I670" s="119"/>
      <c r="J670" s="119"/>
      <c r="K670" s="119"/>
      <c r="L670" s="94"/>
    </row>
    <row r="671" spans="3:12" ht="13.2">
      <c r="C671" s="118"/>
      <c r="D671" s="119"/>
      <c r="G671" s="119"/>
      <c r="H671" s="119"/>
      <c r="I671" s="119"/>
      <c r="J671" s="119"/>
      <c r="K671" s="119"/>
      <c r="L671" s="94"/>
    </row>
    <row r="672" spans="3:12" ht="13.2">
      <c r="C672" s="118"/>
      <c r="D672" s="119"/>
      <c r="G672" s="119"/>
      <c r="H672" s="119"/>
      <c r="I672" s="119"/>
      <c r="J672" s="119"/>
      <c r="K672" s="119"/>
      <c r="L672" s="94"/>
    </row>
    <row r="673" spans="3:12" ht="13.2">
      <c r="C673" s="118"/>
      <c r="D673" s="119"/>
      <c r="G673" s="119"/>
      <c r="H673" s="119"/>
      <c r="I673" s="119"/>
      <c r="J673" s="119"/>
      <c r="K673" s="119"/>
      <c r="L673" s="94"/>
    </row>
    <row r="674" spans="3:12" ht="13.2">
      <c r="C674" s="118"/>
      <c r="D674" s="119"/>
      <c r="G674" s="119"/>
      <c r="H674" s="119"/>
      <c r="I674" s="119"/>
      <c r="J674" s="119"/>
      <c r="K674" s="119"/>
      <c r="L674" s="94"/>
    </row>
    <row r="675" spans="3:12" ht="13.2">
      <c r="C675" s="118"/>
      <c r="D675" s="119"/>
      <c r="G675" s="119"/>
      <c r="H675" s="119"/>
      <c r="I675" s="119"/>
      <c r="J675" s="119"/>
      <c r="K675" s="119"/>
      <c r="L675" s="94"/>
    </row>
    <row r="676" spans="3:12" ht="13.2">
      <c r="C676" s="118"/>
      <c r="D676" s="119"/>
      <c r="G676" s="119"/>
      <c r="H676" s="119"/>
      <c r="I676" s="119"/>
      <c r="J676" s="119"/>
      <c r="K676" s="119"/>
      <c r="L676" s="94"/>
    </row>
    <row r="677" spans="3:12" ht="13.2">
      <c r="C677" s="118"/>
      <c r="D677" s="119"/>
      <c r="G677" s="119"/>
      <c r="H677" s="119"/>
      <c r="I677" s="119"/>
      <c r="J677" s="119"/>
      <c r="K677" s="119"/>
      <c r="L677" s="94"/>
    </row>
    <row r="678" spans="3:12" ht="13.2">
      <c r="C678" s="118"/>
      <c r="D678" s="119"/>
      <c r="G678" s="119"/>
      <c r="H678" s="119"/>
      <c r="I678" s="119"/>
      <c r="J678" s="119"/>
      <c r="K678" s="119"/>
      <c r="L678" s="94"/>
    </row>
    <row r="679" spans="3:12" ht="13.2">
      <c r="C679" s="118"/>
      <c r="D679" s="119"/>
      <c r="G679" s="119"/>
      <c r="H679" s="119"/>
      <c r="I679" s="119"/>
      <c r="J679" s="119"/>
      <c r="K679" s="119"/>
      <c r="L679" s="94"/>
    </row>
    <row r="680" spans="3:12" ht="13.2">
      <c r="C680" s="118"/>
      <c r="D680" s="119"/>
      <c r="G680" s="119"/>
      <c r="H680" s="119"/>
      <c r="I680" s="119"/>
      <c r="J680" s="119"/>
      <c r="K680" s="119"/>
      <c r="L680" s="94"/>
    </row>
    <row r="681" spans="3:12" ht="13.2">
      <c r="C681" s="118"/>
      <c r="D681" s="119"/>
      <c r="G681" s="119"/>
      <c r="H681" s="119"/>
      <c r="I681" s="119"/>
      <c r="J681" s="119"/>
      <c r="K681" s="119"/>
      <c r="L681" s="94"/>
    </row>
    <row r="682" spans="3:12" ht="13.2">
      <c r="C682" s="118"/>
      <c r="D682" s="119"/>
      <c r="G682" s="119"/>
      <c r="H682" s="119"/>
      <c r="I682" s="119"/>
      <c r="J682" s="119"/>
      <c r="K682" s="119"/>
      <c r="L682" s="94"/>
    </row>
    <row r="683" spans="3:12" ht="13.2">
      <c r="C683" s="118"/>
      <c r="D683" s="119"/>
      <c r="G683" s="119"/>
      <c r="H683" s="119"/>
      <c r="I683" s="119"/>
      <c r="J683" s="119"/>
      <c r="K683" s="119"/>
      <c r="L683" s="94"/>
    </row>
    <row r="684" spans="3:12" ht="13.2">
      <c r="C684" s="118"/>
      <c r="D684" s="119"/>
      <c r="G684" s="119"/>
      <c r="H684" s="119"/>
      <c r="I684" s="119"/>
      <c r="J684" s="119"/>
      <c r="K684" s="119"/>
      <c r="L684" s="94"/>
    </row>
    <row r="685" spans="3:12" ht="13.2">
      <c r="C685" s="118"/>
      <c r="D685" s="119"/>
      <c r="G685" s="119"/>
      <c r="H685" s="119"/>
      <c r="I685" s="119"/>
      <c r="J685" s="119"/>
      <c r="K685" s="119"/>
      <c r="L685" s="94"/>
    </row>
    <row r="686" spans="3:12" ht="13.2">
      <c r="C686" s="118"/>
      <c r="D686" s="119"/>
      <c r="G686" s="119"/>
      <c r="H686" s="119"/>
      <c r="I686" s="119"/>
      <c r="J686" s="119"/>
      <c r="K686" s="119"/>
      <c r="L686" s="94"/>
    </row>
    <row r="687" spans="3:12" ht="13.2">
      <c r="C687" s="118"/>
      <c r="D687" s="119"/>
      <c r="G687" s="119"/>
      <c r="H687" s="119"/>
      <c r="I687" s="119"/>
      <c r="J687" s="119"/>
      <c r="K687" s="119"/>
      <c r="L687" s="94"/>
    </row>
    <row r="688" spans="3:12" ht="13.2">
      <c r="C688" s="118"/>
      <c r="D688" s="119"/>
      <c r="G688" s="119"/>
      <c r="H688" s="119"/>
      <c r="I688" s="119"/>
      <c r="J688" s="119"/>
      <c r="K688" s="119"/>
      <c r="L688" s="94"/>
    </row>
    <row r="689" spans="3:12" ht="13.2">
      <c r="C689" s="118"/>
      <c r="D689" s="119"/>
      <c r="G689" s="119"/>
      <c r="H689" s="119"/>
      <c r="I689" s="119"/>
      <c r="J689" s="119"/>
      <c r="K689" s="119"/>
      <c r="L689" s="94"/>
    </row>
    <row r="690" spans="3:12" ht="13.2">
      <c r="C690" s="118"/>
      <c r="D690" s="119"/>
      <c r="G690" s="119"/>
      <c r="H690" s="119"/>
      <c r="I690" s="119"/>
      <c r="J690" s="119"/>
      <c r="K690" s="119"/>
      <c r="L690" s="94"/>
    </row>
    <row r="691" spans="3:12" ht="13.2">
      <c r="C691" s="118"/>
      <c r="D691" s="119"/>
      <c r="G691" s="119"/>
      <c r="H691" s="119"/>
      <c r="I691" s="119"/>
      <c r="J691" s="119"/>
      <c r="K691" s="119"/>
      <c r="L691" s="94"/>
    </row>
    <row r="692" spans="3:12" ht="13.2">
      <c r="C692" s="118"/>
      <c r="D692" s="119"/>
      <c r="G692" s="119"/>
      <c r="H692" s="119"/>
      <c r="I692" s="119"/>
      <c r="J692" s="119"/>
      <c r="K692" s="119"/>
      <c r="L692" s="94"/>
    </row>
    <row r="693" spans="3:12" ht="13.2">
      <c r="C693" s="118"/>
      <c r="D693" s="119"/>
      <c r="G693" s="119"/>
      <c r="H693" s="119"/>
      <c r="I693" s="119"/>
      <c r="J693" s="119"/>
      <c r="K693" s="119"/>
      <c r="L693" s="94"/>
    </row>
    <row r="694" spans="3:12" ht="13.2">
      <c r="C694" s="118"/>
      <c r="D694" s="119"/>
      <c r="G694" s="119"/>
      <c r="H694" s="119"/>
      <c r="I694" s="119"/>
      <c r="J694" s="119"/>
      <c r="K694" s="119"/>
      <c r="L694" s="94"/>
    </row>
    <row r="695" spans="3:12" ht="13.2">
      <c r="C695" s="118"/>
      <c r="D695" s="119"/>
      <c r="G695" s="119"/>
      <c r="H695" s="119"/>
      <c r="I695" s="119"/>
      <c r="J695" s="119"/>
      <c r="K695" s="119"/>
      <c r="L695" s="94"/>
    </row>
    <row r="696" spans="3:12" ht="13.2">
      <c r="C696" s="118"/>
      <c r="D696" s="119"/>
      <c r="G696" s="119"/>
      <c r="H696" s="119"/>
      <c r="I696" s="119"/>
      <c r="J696" s="119"/>
      <c r="K696" s="119"/>
      <c r="L696" s="94"/>
    </row>
    <row r="697" spans="3:12" ht="13.2">
      <c r="C697" s="118"/>
      <c r="D697" s="119"/>
      <c r="G697" s="119"/>
      <c r="H697" s="119"/>
      <c r="I697" s="119"/>
      <c r="J697" s="119"/>
      <c r="K697" s="119"/>
      <c r="L697" s="94"/>
    </row>
    <row r="698" spans="3:12" ht="13.2">
      <c r="C698" s="118"/>
      <c r="D698" s="119"/>
      <c r="G698" s="119"/>
      <c r="H698" s="119"/>
      <c r="I698" s="119"/>
      <c r="J698" s="119"/>
      <c r="K698" s="119"/>
      <c r="L698" s="94"/>
    </row>
    <row r="699" spans="3:12" ht="13.2">
      <c r="C699" s="118"/>
      <c r="D699" s="119"/>
      <c r="G699" s="119"/>
      <c r="H699" s="119"/>
      <c r="I699" s="119"/>
      <c r="J699" s="119"/>
      <c r="K699" s="119"/>
      <c r="L699" s="94"/>
    </row>
    <row r="700" spans="3:12" ht="13.2">
      <c r="C700" s="118"/>
      <c r="D700" s="119"/>
      <c r="G700" s="119"/>
      <c r="H700" s="119"/>
      <c r="I700" s="119"/>
      <c r="J700" s="119"/>
      <c r="K700" s="119"/>
      <c r="L700" s="94"/>
    </row>
    <row r="701" spans="3:12" ht="13.2">
      <c r="C701" s="118"/>
      <c r="D701" s="119"/>
      <c r="G701" s="119"/>
      <c r="H701" s="119"/>
      <c r="I701" s="119"/>
      <c r="J701" s="119"/>
      <c r="K701" s="119"/>
      <c r="L701" s="94"/>
    </row>
    <row r="702" spans="3:12" ht="13.2">
      <c r="C702" s="118"/>
      <c r="D702" s="119"/>
      <c r="G702" s="119"/>
      <c r="H702" s="119"/>
      <c r="I702" s="119"/>
      <c r="J702" s="119"/>
      <c r="K702" s="119"/>
      <c r="L702" s="94"/>
    </row>
    <row r="703" spans="3:12" ht="13.2">
      <c r="C703" s="118"/>
      <c r="D703" s="119"/>
      <c r="G703" s="119"/>
      <c r="H703" s="119"/>
      <c r="I703" s="119"/>
      <c r="J703" s="119"/>
      <c r="K703" s="119"/>
      <c r="L703" s="94"/>
    </row>
    <row r="704" spans="3:12" ht="13.2">
      <c r="C704" s="118"/>
      <c r="D704" s="119"/>
      <c r="G704" s="119"/>
      <c r="H704" s="119"/>
      <c r="I704" s="119"/>
      <c r="J704" s="119"/>
      <c r="K704" s="119"/>
      <c r="L704" s="94"/>
    </row>
    <row r="705" spans="3:12" ht="13.2">
      <c r="C705" s="118"/>
      <c r="D705" s="119"/>
      <c r="G705" s="119"/>
      <c r="H705" s="119"/>
      <c r="I705" s="119"/>
      <c r="J705" s="119"/>
      <c r="K705" s="119"/>
      <c r="L705" s="94"/>
    </row>
    <row r="706" spans="3:12" ht="13.2">
      <c r="C706" s="118"/>
      <c r="D706" s="119"/>
      <c r="G706" s="119"/>
      <c r="H706" s="119"/>
      <c r="I706" s="119"/>
      <c r="J706" s="119"/>
      <c r="K706" s="119"/>
      <c r="L706" s="94"/>
    </row>
    <row r="707" spans="3:12" ht="13.2">
      <c r="C707" s="118"/>
      <c r="D707" s="119"/>
      <c r="G707" s="119"/>
      <c r="H707" s="119"/>
      <c r="I707" s="119"/>
      <c r="J707" s="119"/>
      <c r="K707" s="119"/>
      <c r="L707" s="94"/>
    </row>
    <row r="708" spans="3:12" ht="13.2">
      <c r="C708" s="118"/>
      <c r="D708" s="119"/>
      <c r="G708" s="119"/>
      <c r="H708" s="119"/>
      <c r="I708" s="119"/>
      <c r="J708" s="119"/>
      <c r="K708" s="119"/>
      <c r="L708" s="94"/>
    </row>
    <row r="709" spans="3:12" ht="13.2">
      <c r="C709" s="118"/>
      <c r="D709" s="119"/>
      <c r="G709" s="119"/>
      <c r="H709" s="119"/>
      <c r="I709" s="119"/>
      <c r="J709" s="119"/>
      <c r="K709" s="119"/>
      <c r="L709" s="94"/>
    </row>
    <row r="710" spans="3:12" ht="13.2">
      <c r="C710" s="118"/>
      <c r="D710" s="119"/>
      <c r="G710" s="119"/>
      <c r="H710" s="119"/>
      <c r="I710" s="119"/>
      <c r="J710" s="119"/>
      <c r="K710" s="119"/>
      <c r="L710" s="94"/>
    </row>
    <row r="711" spans="3:12" ht="13.2">
      <c r="C711" s="118"/>
      <c r="D711" s="119"/>
      <c r="G711" s="119"/>
      <c r="H711" s="119"/>
      <c r="I711" s="119"/>
      <c r="J711" s="119"/>
      <c r="K711" s="119"/>
      <c r="L711" s="94"/>
    </row>
    <row r="712" spans="3:12" ht="13.2">
      <c r="C712" s="118"/>
      <c r="D712" s="119"/>
      <c r="G712" s="119"/>
      <c r="H712" s="119"/>
      <c r="I712" s="119"/>
      <c r="J712" s="119"/>
      <c r="K712" s="119"/>
      <c r="L712" s="94"/>
    </row>
    <row r="713" spans="3:12" ht="13.2">
      <c r="C713" s="118"/>
      <c r="D713" s="119"/>
      <c r="G713" s="119"/>
      <c r="H713" s="119"/>
      <c r="I713" s="119"/>
      <c r="J713" s="119"/>
      <c r="K713" s="119"/>
      <c r="L713" s="94"/>
    </row>
    <row r="714" spans="3:12" ht="13.2">
      <c r="C714" s="118"/>
      <c r="D714" s="119"/>
      <c r="G714" s="119"/>
      <c r="H714" s="119"/>
      <c r="I714" s="119"/>
      <c r="J714" s="119"/>
      <c r="K714" s="119"/>
      <c r="L714" s="94"/>
    </row>
    <row r="715" spans="3:12" ht="13.2">
      <c r="C715" s="118"/>
      <c r="D715" s="119"/>
      <c r="G715" s="119"/>
      <c r="H715" s="119"/>
      <c r="I715" s="119"/>
      <c r="J715" s="119"/>
      <c r="K715" s="119"/>
      <c r="L715" s="94"/>
    </row>
    <row r="716" spans="3:12" ht="13.2">
      <c r="C716" s="118"/>
      <c r="D716" s="119"/>
      <c r="G716" s="119"/>
      <c r="H716" s="119"/>
      <c r="I716" s="119"/>
      <c r="J716" s="119"/>
      <c r="K716" s="119"/>
      <c r="L716" s="94"/>
    </row>
    <row r="717" spans="3:12" ht="13.2">
      <c r="C717" s="118"/>
      <c r="D717" s="119"/>
      <c r="G717" s="119"/>
      <c r="H717" s="119"/>
      <c r="I717" s="119"/>
      <c r="J717" s="119"/>
      <c r="K717" s="119"/>
      <c r="L717" s="94"/>
    </row>
    <row r="718" spans="3:12" ht="13.2">
      <c r="C718" s="118"/>
      <c r="D718" s="119"/>
      <c r="G718" s="119"/>
      <c r="H718" s="119"/>
      <c r="I718" s="119"/>
      <c r="J718" s="119"/>
      <c r="K718" s="119"/>
      <c r="L718" s="94"/>
    </row>
    <row r="719" spans="3:12" ht="13.2">
      <c r="C719" s="118"/>
      <c r="D719" s="119"/>
      <c r="G719" s="119"/>
      <c r="H719" s="119"/>
      <c r="I719" s="119"/>
      <c r="J719" s="119"/>
      <c r="K719" s="119"/>
      <c r="L719" s="94"/>
    </row>
    <row r="720" spans="3:12" ht="13.2">
      <c r="C720" s="118"/>
      <c r="D720" s="119"/>
      <c r="G720" s="119"/>
      <c r="H720" s="119"/>
      <c r="I720" s="119"/>
      <c r="J720" s="119"/>
      <c r="K720" s="119"/>
      <c r="L720" s="94"/>
    </row>
    <row r="721" spans="3:12" ht="13.2">
      <c r="C721" s="118"/>
      <c r="D721" s="119"/>
      <c r="G721" s="119"/>
      <c r="H721" s="119"/>
      <c r="I721" s="119"/>
      <c r="J721" s="119"/>
      <c r="K721" s="119"/>
      <c r="L721" s="94"/>
    </row>
    <row r="722" spans="3:12" ht="13.2">
      <c r="C722" s="118"/>
      <c r="D722" s="119"/>
      <c r="G722" s="119"/>
      <c r="H722" s="119"/>
      <c r="I722" s="119"/>
      <c r="J722" s="119"/>
      <c r="K722" s="119"/>
      <c r="L722" s="94"/>
    </row>
    <row r="723" spans="3:12" ht="13.2">
      <c r="C723" s="118"/>
      <c r="D723" s="119"/>
      <c r="G723" s="119"/>
      <c r="H723" s="119"/>
      <c r="I723" s="119"/>
      <c r="J723" s="119"/>
      <c r="K723" s="119"/>
      <c r="L723" s="94"/>
    </row>
    <row r="724" spans="3:12" ht="13.2">
      <c r="C724" s="118"/>
      <c r="D724" s="119"/>
      <c r="G724" s="119"/>
      <c r="H724" s="119"/>
      <c r="I724" s="119"/>
      <c r="J724" s="119"/>
      <c r="K724" s="119"/>
      <c r="L724" s="94"/>
    </row>
    <row r="725" spans="3:12" ht="13.2">
      <c r="C725" s="118"/>
      <c r="D725" s="119"/>
      <c r="G725" s="119"/>
      <c r="H725" s="119"/>
      <c r="I725" s="119"/>
      <c r="J725" s="119"/>
      <c r="K725" s="119"/>
      <c r="L725" s="94"/>
    </row>
    <row r="726" spans="3:12" ht="13.2">
      <c r="C726" s="118"/>
      <c r="D726" s="119"/>
      <c r="G726" s="119"/>
      <c r="H726" s="119"/>
      <c r="I726" s="119"/>
      <c r="J726" s="119"/>
      <c r="K726" s="119"/>
      <c r="L726" s="94"/>
    </row>
    <row r="727" spans="3:12" ht="13.2">
      <c r="C727" s="118"/>
      <c r="D727" s="119"/>
      <c r="G727" s="119"/>
      <c r="H727" s="119"/>
      <c r="I727" s="119"/>
      <c r="J727" s="119"/>
      <c r="K727" s="119"/>
      <c r="L727" s="94"/>
    </row>
    <row r="728" spans="3:12" ht="13.2">
      <c r="C728" s="118"/>
      <c r="D728" s="119"/>
      <c r="G728" s="119"/>
      <c r="H728" s="119"/>
      <c r="I728" s="119"/>
      <c r="J728" s="119"/>
      <c r="K728" s="119"/>
      <c r="L728" s="94"/>
    </row>
    <row r="729" spans="3:12" ht="13.2">
      <c r="C729" s="118"/>
      <c r="D729" s="119"/>
      <c r="G729" s="119"/>
      <c r="H729" s="119"/>
      <c r="I729" s="119"/>
      <c r="J729" s="119"/>
      <c r="K729" s="119"/>
      <c r="L729" s="94"/>
    </row>
    <row r="730" spans="3:12" ht="13.2">
      <c r="C730" s="118"/>
      <c r="D730" s="119"/>
      <c r="G730" s="119"/>
      <c r="H730" s="119"/>
      <c r="I730" s="119"/>
      <c r="J730" s="119"/>
      <c r="K730" s="119"/>
      <c r="L730" s="94"/>
    </row>
    <row r="731" spans="3:12" ht="13.2">
      <c r="C731" s="118"/>
      <c r="D731" s="119"/>
      <c r="G731" s="119"/>
      <c r="H731" s="119"/>
      <c r="I731" s="119"/>
      <c r="J731" s="119"/>
      <c r="K731" s="119"/>
      <c r="L731" s="94"/>
    </row>
    <row r="732" spans="3:12" ht="13.2">
      <c r="C732" s="118"/>
      <c r="D732" s="119"/>
      <c r="G732" s="119"/>
      <c r="H732" s="119"/>
      <c r="I732" s="119"/>
      <c r="J732" s="119"/>
      <c r="K732" s="119"/>
      <c r="L732" s="94"/>
    </row>
    <row r="733" spans="3:12" ht="13.2">
      <c r="C733" s="118"/>
      <c r="D733" s="119"/>
      <c r="G733" s="119"/>
      <c r="H733" s="119"/>
      <c r="I733" s="119"/>
      <c r="J733" s="119"/>
      <c r="K733" s="119"/>
      <c r="L733" s="94"/>
    </row>
    <row r="734" spans="3:12" ht="13.2">
      <c r="C734" s="118"/>
      <c r="D734" s="119"/>
      <c r="G734" s="119"/>
      <c r="H734" s="119"/>
      <c r="I734" s="119"/>
      <c r="J734" s="119"/>
      <c r="K734" s="119"/>
      <c r="L734" s="94"/>
    </row>
    <row r="735" spans="3:12" ht="13.2">
      <c r="C735" s="118"/>
      <c r="D735" s="119"/>
      <c r="G735" s="119"/>
      <c r="H735" s="119"/>
      <c r="I735" s="119"/>
      <c r="J735" s="119"/>
      <c r="K735" s="119"/>
      <c r="L735" s="94"/>
    </row>
    <row r="736" spans="3:12" ht="13.2">
      <c r="C736" s="118"/>
      <c r="D736" s="119"/>
      <c r="G736" s="119"/>
      <c r="H736" s="119"/>
      <c r="I736" s="119"/>
      <c r="J736" s="119"/>
      <c r="K736" s="119"/>
      <c r="L736" s="94"/>
    </row>
    <row r="737" spans="3:12" ht="13.2">
      <c r="C737" s="118"/>
      <c r="D737" s="119"/>
      <c r="G737" s="119"/>
      <c r="H737" s="119"/>
      <c r="I737" s="119"/>
      <c r="J737" s="119"/>
      <c r="K737" s="119"/>
      <c r="L737" s="94"/>
    </row>
    <row r="738" spans="3:12" ht="13.2">
      <c r="C738" s="118"/>
      <c r="D738" s="119"/>
      <c r="G738" s="119"/>
      <c r="H738" s="119"/>
      <c r="I738" s="119"/>
      <c r="J738" s="119"/>
      <c r="K738" s="119"/>
      <c r="L738" s="94"/>
    </row>
    <row r="739" spans="3:12" ht="13.2">
      <c r="C739" s="118"/>
      <c r="D739" s="119"/>
      <c r="G739" s="119"/>
      <c r="H739" s="119"/>
      <c r="I739" s="119"/>
      <c r="J739" s="119"/>
      <c r="K739" s="119"/>
      <c r="L739" s="94"/>
    </row>
    <row r="740" spans="3:12" ht="13.2">
      <c r="C740" s="118"/>
      <c r="D740" s="119"/>
      <c r="G740" s="119"/>
      <c r="H740" s="119"/>
      <c r="I740" s="119"/>
      <c r="J740" s="119"/>
      <c r="K740" s="119"/>
      <c r="L740" s="94"/>
    </row>
    <row r="741" spans="3:12" ht="13.2">
      <c r="C741" s="118"/>
      <c r="D741" s="119"/>
      <c r="G741" s="119"/>
      <c r="H741" s="119"/>
      <c r="I741" s="119"/>
      <c r="J741" s="119"/>
      <c r="K741" s="119"/>
      <c r="L741" s="94"/>
    </row>
    <row r="742" spans="3:12" ht="13.2">
      <c r="C742" s="118"/>
      <c r="D742" s="119"/>
      <c r="G742" s="119"/>
      <c r="H742" s="119"/>
      <c r="I742" s="119"/>
      <c r="J742" s="119"/>
      <c r="K742" s="119"/>
      <c r="L742" s="94"/>
    </row>
    <row r="743" spans="3:12" ht="13.2">
      <c r="C743" s="118"/>
      <c r="D743" s="119"/>
      <c r="G743" s="119"/>
      <c r="H743" s="119"/>
      <c r="I743" s="119"/>
      <c r="J743" s="119"/>
      <c r="K743" s="119"/>
      <c r="L743" s="94"/>
    </row>
    <row r="744" spans="3:12" ht="13.2">
      <c r="C744" s="118"/>
      <c r="D744" s="119"/>
      <c r="G744" s="119"/>
      <c r="H744" s="119"/>
      <c r="I744" s="119"/>
      <c r="J744" s="119"/>
      <c r="K744" s="119"/>
      <c r="L744" s="94"/>
    </row>
    <row r="745" spans="3:12" ht="13.2">
      <c r="C745" s="118"/>
      <c r="D745" s="119"/>
      <c r="G745" s="119"/>
      <c r="H745" s="119"/>
      <c r="I745" s="119"/>
      <c r="J745" s="119"/>
      <c r="K745" s="119"/>
      <c r="L745" s="94"/>
    </row>
    <row r="746" spans="3:12" ht="13.2">
      <c r="C746" s="118"/>
      <c r="D746" s="119"/>
      <c r="G746" s="119"/>
      <c r="H746" s="119"/>
      <c r="I746" s="119"/>
      <c r="J746" s="119"/>
      <c r="K746" s="119"/>
      <c r="L746" s="94"/>
    </row>
    <row r="747" spans="3:12" ht="13.2">
      <c r="C747" s="118"/>
      <c r="D747" s="119"/>
      <c r="G747" s="119"/>
      <c r="H747" s="119"/>
      <c r="I747" s="119"/>
      <c r="J747" s="119"/>
      <c r="K747" s="119"/>
      <c r="L747" s="94"/>
    </row>
    <row r="748" spans="3:12" ht="13.2">
      <c r="C748" s="118"/>
      <c r="D748" s="119"/>
      <c r="G748" s="119"/>
      <c r="H748" s="119"/>
      <c r="I748" s="119"/>
      <c r="J748" s="119"/>
      <c r="K748" s="119"/>
      <c r="L748" s="94"/>
    </row>
    <row r="749" spans="3:12" ht="13.2">
      <c r="C749" s="118"/>
      <c r="D749" s="119"/>
      <c r="G749" s="119"/>
      <c r="H749" s="119"/>
      <c r="I749" s="119"/>
      <c r="J749" s="119"/>
      <c r="K749" s="119"/>
      <c r="L749" s="94"/>
    </row>
    <row r="750" spans="3:12" ht="13.2">
      <c r="C750" s="118"/>
      <c r="D750" s="119"/>
      <c r="G750" s="119"/>
      <c r="H750" s="119"/>
      <c r="I750" s="119"/>
      <c r="J750" s="119"/>
      <c r="K750" s="119"/>
      <c r="L750" s="94"/>
    </row>
    <row r="751" spans="3:12" ht="13.2">
      <c r="C751" s="118"/>
      <c r="D751" s="119"/>
      <c r="G751" s="119"/>
      <c r="H751" s="119"/>
      <c r="I751" s="119"/>
      <c r="J751" s="119"/>
      <c r="K751" s="119"/>
      <c r="L751" s="94"/>
    </row>
    <row r="752" spans="3:12" ht="13.2">
      <c r="C752" s="118"/>
      <c r="D752" s="119"/>
      <c r="G752" s="119"/>
      <c r="H752" s="119"/>
      <c r="I752" s="119"/>
      <c r="J752" s="119"/>
      <c r="K752" s="119"/>
      <c r="L752" s="94"/>
    </row>
    <row r="753" spans="3:12" ht="13.2">
      <c r="C753" s="118"/>
      <c r="D753" s="119"/>
      <c r="G753" s="119"/>
      <c r="H753" s="119"/>
      <c r="I753" s="119"/>
      <c r="J753" s="119"/>
      <c r="K753" s="119"/>
      <c r="L753" s="94"/>
    </row>
    <row r="754" spans="3:12" ht="13.2">
      <c r="C754" s="118"/>
      <c r="D754" s="119"/>
      <c r="G754" s="119"/>
      <c r="H754" s="119"/>
      <c r="I754" s="119"/>
      <c r="J754" s="119"/>
      <c r="K754" s="119"/>
      <c r="L754" s="94"/>
    </row>
    <row r="755" spans="3:12" ht="13.2">
      <c r="C755" s="118"/>
      <c r="D755" s="119"/>
      <c r="G755" s="119"/>
      <c r="H755" s="119"/>
      <c r="I755" s="119"/>
      <c r="J755" s="119"/>
      <c r="K755" s="119"/>
      <c r="L755" s="94"/>
    </row>
    <row r="756" spans="3:12" ht="13.2">
      <c r="C756" s="118"/>
      <c r="D756" s="119"/>
      <c r="G756" s="119"/>
      <c r="H756" s="119"/>
      <c r="I756" s="119"/>
      <c r="J756" s="119"/>
      <c r="K756" s="119"/>
      <c r="L756" s="94"/>
    </row>
    <row r="757" spans="3:12" ht="13.2">
      <c r="C757" s="118"/>
      <c r="D757" s="119"/>
      <c r="G757" s="119"/>
      <c r="H757" s="119"/>
      <c r="I757" s="119"/>
      <c r="J757" s="119"/>
      <c r="K757" s="119"/>
      <c r="L757" s="94"/>
    </row>
    <row r="758" spans="3:12" ht="13.2">
      <c r="C758" s="118"/>
      <c r="D758" s="119"/>
      <c r="G758" s="119"/>
      <c r="H758" s="119"/>
      <c r="I758" s="119"/>
      <c r="J758" s="119"/>
      <c r="K758" s="119"/>
      <c r="L758" s="94"/>
    </row>
    <row r="759" spans="3:12" ht="13.2">
      <c r="C759" s="118"/>
      <c r="D759" s="119"/>
      <c r="G759" s="119"/>
      <c r="H759" s="119"/>
      <c r="I759" s="119"/>
      <c r="J759" s="119"/>
      <c r="K759" s="119"/>
      <c r="L759" s="94"/>
    </row>
    <row r="760" spans="3:12" ht="13.2">
      <c r="C760" s="118"/>
      <c r="D760" s="119"/>
      <c r="G760" s="119"/>
      <c r="H760" s="119"/>
      <c r="I760" s="119"/>
      <c r="J760" s="119"/>
      <c r="K760" s="119"/>
      <c r="L760" s="94"/>
    </row>
    <row r="761" spans="3:12" ht="13.2">
      <c r="C761" s="118"/>
      <c r="D761" s="119"/>
      <c r="G761" s="119"/>
      <c r="H761" s="119"/>
      <c r="I761" s="119"/>
      <c r="J761" s="119"/>
      <c r="K761" s="119"/>
      <c r="L761" s="94"/>
    </row>
    <row r="762" spans="3:12" ht="13.2">
      <c r="C762" s="118"/>
      <c r="D762" s="119"/>
      <c r="G762" s="119"/>
      <c r="H762" s="119"/>
      <c r="I762" s="119"/>
      <c r="J762" s="119"/>
      <c r="K762" s="119"/>
      <c r="L762" s="94"/>
    </row>
    <row r="763" spans="3:12" ht="13.2">
      <c r="C763" s="118"/>
      <c r="D763" s="119"/>
      <c r="G763" s="119"/>
      <c r="H763" s="119"/>
      <c r="I763" s="119"/>
      <c r="J763" s="119"/>
      <c r="K763" s="119"/>
      <c r="L763" s="94"/>
    </row>
    <row r="764" spans="3:12" ht="13.2">
      <c r="C764" s="118"/>
      <c r="D764" s="119"/>
      <c r="G764" s="119"/>
      <c r="H764" s="119"/>
      <c r="I764" s="119"/>
      <c r="J764" s="119"/>
      <c r="K764" s="119"/>
      <c r="L764" s="94"/>
    </row>
    <row r="765" spans="3:12" ht="13.2">
      <c r="C765" s="118"/>
      <c r="D765" s="119"/>
      <c r="G765" s="119"/>
      <c r="H765" s="119"/>
      <c r="I765" s="119"/>
      <c r="J765" s="119"/>
      <c r="K765" s="119"/>
      <c r="L765" s="94"/>
    </row>
    <row r="766" spans="3:12" ht="13.2">
      <c r="C766" s="118"/>
      <c r="D766" s="119"/>
      <c r="G766" s="119"/>
      <c r="H766" s="119"/>
      <c r="I766" s="119"/>
      <c r="J766" s="119"/>
      <c r="K766" s="119"/>
      <c r="L766" s="94"/>
    </row>
    <row r="767" spans="3:12" ht="13.2">
      <c r="C767" s="118"/>
      <c r="D767" s="119"/>
      <c r="G767" s="119"/>
      <c r="H767" s="119"/>
      <c r="I767" s="119"/>
      <c r="J767" s="119"/>
      <c r="K767" s="119"/>
      <c r="L767" s="94"/>
    </row>
    <row r="768" spans="3:12" ht="13.2">
      <c r="C768" s="118"/>
      <c r="D768" s="119"/>
      <c r="G768" s="119"/>
      <c r="H768" s="119"/>
      <c r="I768" s="119"/>
      <c r="J768" s="119"/>
      <c r="K768" s="119"/>
      <c r="L768" s="94"/>
    </row>
    <row r="769" spans="3:12" ht="13.2">
      <c r="C769" s="118"/>
      <c r="D769" s="119"/>
      <c r="G769" s="119"/>
      <c r="H769" s="119"/>
      <c r="I769" s="119"/>
      <c r="J769" s="119"/>
      <c r="K769" s="119"/>
      <c r="L769" s="94"/>
    </row>
    <row r="770" spans="3:12" ht="13.2">
      <c r="C770" s="118"/>
      <c r="D770" s="119"/>
      <c r="G770" s="119"/>
      <c r="H770" s="119"/>
      <c r="I770" s="119"/>
      <c r="J770" s="119"/>
      <c r="K770" s="119"/>
      <c r="L770" s="94"/>
    </row>
    <row r="771" spans="3:12" ht="13.2">
      <c r="C771" s="118"/>
      <c r="D771" s="119"/>
      <c r="G771" s="119"/>
      <c r="H771" s="119"/>
      <c r="I771" s="119"/>
      <c r="J771" s="119"/>
      <c r="K771" s="119"/>
      <c r="L771" s="94"/>
    </row>
    <row r="772" spans="3:12" ht="13.2">
      <c r="C772" s="118"/>
      <c r="D772" s="119"/>
      <c r="G772" s="119"/>
      <c r="H772" s="119"/>
      <c r="I772" s="119"/>
      <c r="J772" s="119"/>
      <c r="K772" s="119"/>
      <c r="L772" s="94"/>
    </row>
    <row r="773" spans="3:12" ht="13.2">
      <c r="C773" s="118"/>
      <c r="D773" s="119"/>
      <c r="G773" s="119"/>
      <c r="H773" s="119"/>
      <c r="I773" s="119"/>
      <c r="J773" s="119"/>
      <c r="K773" s="119"/>
      <c r="L773" s="94"/>
    </row>
    <row r="774" spans="3:12" ht="13.2">
      <c r="C774" s="118"/>
      <c r="D774" s="119"/>
      <c r="G774" s="119"/>
      <c r="H774" s="119"/>
      <c r="I774" s="119"/>
      <c r="J774" s="119"/>
      <c r="K774" s="119"/>
      <c r="L774" s="94"/>
    </row>
    <row r="775" spans="3:12" ht="13.2">
      <c r="C775" s="118"/>
      <c r="D775" s="119"/>
      <c r="G775" s="119"/>
      <c r="H775" s="119"/>
      <c r="I775" s="119"/>
      <c r="J775" s="119"/>
      <c r="K775" s="119"/>
      <c r="L775" s="94"/>
    </row>
    <row r="776" spans="3:12" ht="13.2">
      <c r="C776" s="118"/>
      <c r="D776" s="119"/>
      <c r="G776" s="119"/>
      <c r="H776" s="119"/>
      <c r="I776" s="119"/>
      <c r="J776" s="119"/>
      <c r="K776" s="119"/>
      <c r="L776" s="94"/>
    </row>
    <row r="777" spans="3:12" ht="13.2">
      <c r="C777" s="118"/>
      <c r="D777" s="119"/>
      <c r="G777" s="119"/>
      <c r="H777" s="119"/>
      <c r="I777" s="119"/>
      <c r="J777" s="119"/>
      <c r="K777" s="119"/>
      <c r="L777" s="94"/>
    </row>
    <row r="778" spans="3:12" ht="13.2">
      <c r="C778" s="118"/>
      <c r="D778" s="119"/>
      <c r="G778" s="119"/>
      <c r="H778" s="119"/>
      <c r="I778" s="119"/>
      <c r="J778" s="119"/>
      <c r="K778" s="119"/>
      <c r="L778" s="94"/>
    </row>
    <row r="779" spans="3:12" ht="13.2">
      <c r="C779" s="118"/>
      <c r="D779" s="119"/>
      <c r="G779" s="119"/>
      <c r="H779" s="119"/>
      <c r="I779" s="119"/>
      <c r="J779" s="119"/>
      <c r="K779" s="119"/>
      <c r="L779" s="94"/>
    </row>
    <row r="780" spans="3:12" ht="13.2">
      <c r="C780" s="118"/>
      <c r="D780" s="119"/>
      <c r="G780" s="119"/>
      <c r="H780" s="119"/>
      <c r="I780" s="119"/>
      <c r="J780" s="119"/>
      <c r="K780" s="119"/>
      <c r="L780" s="94"/>
    </row>
    <row r="781" spans="3:12" ht="13.2">
      <c r="C781" s="118"/>
      <c r="D781" s="119"/>
      <c r="G781" s="119"/>
      <c r="H781" s="119"/>
      <c r="I781" s="119"/>
      <c r="J781" s="119"/>
      <c r="K781" s="119"/>
      <c r="L781" s="94"/>
    </row>
    <row r="782" spans="3:12" ht="13.2">
      <c r="C782" s="118"/>
      <c r="D782" s="119"/>
      <c r="G782" s="119"/>
      <c r="H782" s="119"/>
      <c r="I782" s="119"/>
      <c r="J782" s="119"/>
      <c r="K782" s="119"/>
      <c r="L782" s="94"/>
    </row>
    <row r="783" spans="3:12" ht="13.2">
      <c r="C783" s="118"/>
      <c r="D783" s="119"/>
      <c r="G783" s="119"/>
      <c r="H783" s="119"/>
      <c r="I783" s="119"/>
      <c r="J783" s="119"/>
      <c r="K783" s="119"/>
      <c r="L783" s="94"/>
    </row>
    <row r="784" spans="3:12" ht="13.2">
      <c r="C784" s="118"/>
      <c r="D784" s="119"/>
      <c r="G784" s="119"/>
      <c r="H784" s="119"/>
      <c r="I784" s="119"/>
      <c r="J784" s="119"/>
      <c r="K784" s="119"/>
      <c r="L784" s="94"/>
    </row>
    <row r="785" spans="3:12" ht="13.2">
      <c r="C785" s="118"/>
      <c r="D785" s="119"/>
      <c r="G785" s="119"/>
      <c r="H785" s="119"/>
      <c r="I785" s="119"/>
      <c r="J785" s="119"/>
      <c r="K785" s="119"/>
      <c r="L785" s="94"/>
    </row>
    <row r="786" spans="3:12" ht="13.2">
      <c r="C786" s="118"/>
      <c r="D786" s="119"/>
      <c r="G786" s="119"/>
      <c r="H786" s="119"/>
      <c r="I786" s="119"/>
      <c r="J786" s="119"/>
      <c r="K786" s="119"/>
      <c r="L786" s="94"/>
    </row>
    <row r="787" spans="3:12" ht="13.2">
      <c r="C787" s="118"/>
      <c r="D787" s="119"/>
      <c r="G787" s="119"/>
      <c r="H787" s="119"/>
      <c r="I787" s="119"/>
      <c r="J787" s="119"/>
      <c r="K787" s="119"/>
      <c r="L787" s="94"/>
    </row>
    <row r="788" spans="3:12" ht="13.2">
      <c r="C788" s="118"/>
      <c r="D788" s="119"/>
      <c r="G788" s="119"/>
      <c r="H788" s="119"/>
      <c r="I788" s="119"/>
      <c r="J788" s="119"/>
      <c r="K788" s="119"/>
      <c r="L788" s="94"/>
    </row>
    <row r="789" spans="3:12" ht="13.2">
      <c r="C789" s="118"/>
      <c r="D789" s="119"/>
      <c r="G789" s="119"/>
      <c r="H789" s="119"/>
      <c r="I789" s="119"/>
      <c r="J789" s="119"/>
      <c r="K789" s="119"/>
      <c r="L789" s="94"/>
    </row>
    <row r="790" spans="3:12" ht="13.2">
      <c r="C790" s="118"/>
      <c r="D790" s="119"/>
      <c r="G790" s="119"/>
      <c r="H790" s="119"/>
      <c r="I790" s="119"/>
      <c r="J790" s="119"/>
      <c r="K790" s="119"/>
      <c r="L790" s="94"/>
    </row>
    <row r="791" spans="3:12" ht="13.2">
      <c r="C791" s="118"/>
      <c r="D791" s="119"/>
      <c r="G791" s="119"/>
      <c r="H791" s="119"/>
      <c r="I791" s="119"/>
      <c r="J791" s="119"/>
      <c r="K791" s="119"/>
      <c r="L791" s="94"/>
    </row>
    <row r="792" spans="3:12" ht="13.2">
      <c r="C792" s="118"/>
      <c r="D792" s="119"/>
      <c r="G792" s="119"/>
      <c r="H792" s="119"/>
      <c r="I792" s="119"/>
      <c r="J792" s="119"/>
      <c r="K792" s="119"/>
      <c r="L792" s="94"/>
    </row>
    <row r="793" spans="3:12" ht="13.2">
      <c r="C793" s="118"/>
      <c r="D793" s="119"/>
      <c r="G793" s="119"/>
      <c r="H793" s="119"/>
      <c r="I793" s="119"/>
      <c r="J793" s="119"/>
      <c r="K793" s="119"/>
      <c r="L793" s="94"/>
    </row>
    <row r="794" spans="3:12" ht="13.2">
      <c r="C794" s="118"/>
      <c r="D794" s="119"/>
      <c r="G794" s="119"/>
      <c r="H794" s="119"/>
      <c r="I794" s="119"/>
      <c r="J794" s="119"/>
      <c r="K794" s="119"/>
      <c r="L794" s="94"/>
    </row>
    <row r="795" spans="3:12" ht="13.2">
      <c r="C795" s="118"/>
      <c r="D795" s="119"/>
      <c r="G795" s="119"/>
      <c r="H795" s="119"/>
      <c r="I795" s="119"/>
      <c r="J795" s="119"/>
      <c r="K795" s="119"/>
      <c r="L795" s="94"/>
    </row>
    <row r="796" spans="3:12" ht="13.2">
      <c r="C796" s="118"/>
      <c r="D796" s="119"/>
      <c r="G796" s="119"/>
      <c r="H796" s="119"/>
      <c r="I796" s="119"/>
      <c r="J796" s="119"/>
      <c r="K796" s="119"/>
      <c r="L796" s="94"/>
    </row>
    <row r="797" spans="3:12" ht="13.2">
      <c r="C797" s="118"/>
      <c r="D797" s="119"/>
      <c r="G797" s="119"/>
      <c r="H797" s="119"/>
      <c r="I797" s="119"/>
      <c r="J797" s="119"/>
      <c r="K797" s="119"/>
      <c r="L797" s="94"/>
    </row>
    <row r="798" spans="3:12" ht="13.2">
      <c r="C798" s="118"/>
      <c r="D798" s="119"/>
      <c r="G798" s="119"/>
      <c r="H798" s="119"/>
      <c r="I798" s="119"/>
      <c r="J798" s="119"/>
      <c r="K798" s="119"/>
      <c r="L798" s="94"/>
    </row>
    <row r="799" spans="3:12" ht="13.2">
      <c r="C799" s="118"/>
      <c r="D799" s="119"/>
      <c r="G799" s="119"/>
      <c r="H799" s="119"/>
      <c r="I799" s="119"/>
      <c r="J799" s="119"/>
      <c r="K799" s="119"/>
      <c r="L799" s="94"/>
    </row>
    <row r="800" spans="3:12" ht="13.2">
      <c r="C800" s="118"/>
      <c r="D800" s="119"/>
      <c r="G800" s="119"/>
      <c r="H800" s="119"/>
      <c r="I800" s="119"/>
      <c r="J800" s="119"/>
      <c r="K800" s="119"/>
      <c r="L800" s="94"/>
    </row>
    <row r="801" spans="3:12" ht="13.2">
      <c r="C801" s="118"/>
      <c r="D801" s="119"/>
      <c r="G801" s="119"/>
      <c r="H801" s="119"/>
      <c r="I801" s="119"/>
      <c r="J801" s="119"/>
      <c r="K801" s="119"/>
      <c r="L801" s="94"/>
    </row>
    <row r="802" spans="3:12" ht="13.2">
      <c r="C802" s="118"/>
      <c r="D802" s="119"/>
      <c r="G802" s="119"/>
      <c r="H802" s="119"/>
      <c r="I802" s="119"/>
      <c r="J802" s="119"/>
      <c r="K802" s="119"/>
      <c r="L802" s="94"/>
    </row>
    <row r="803" spans="3:12" ht="13.2">
      <c r="C803" s="118"/>
      <c r="D803" s="119"/>
      <c r="G803" s="119"/>
      <c r="H803" s="119"/>
      <c r="I803" s="119"/>
      <c r="J803" s="119"/>
      <c r="K803" s="119"/>
      <c r="L803" s="94"/>
    </row>
    <row r="804" spans="3:12" ht="13.2">
      <c r="C804" s="118"/>
      <c r="D804" s="119"/>
      <c r="G804" s="119"/>
      <c r="H804" s="119"/>
      <c r="I804" s="119"/>
      <c r="J804" s="119"/>
      <c r="K804" s="119"/>
      <c r="L804" s="94"/>
    </row>
    <row r="805" spans="3:12" ht="13.2">
      <c r="C805" s="118"/>
      <c r="D805" s="119"/>
      <c r="G805" s="119"/>
      <c r="H805" s="119"/>
      <c r="I805" s="119"/>
      <c r="J805" s="119"/>
      <c r="K805" s="119"/>
      <c r="L805" s="94"/>
    </row>
    <row r="806" spans="3:12" ht="13.2">
      <c r="C806" s="118"/>
      <c r="D806" s="119"/>
      <c r="G806" s="119"/>
      <c r="H806" s="119"/>
      <c r="I806" s="119"/>
      <c r="J806" s="119"/>
      <c r="K806" s="119"/>
      <c r="L806" s="94"/>
    </row>
    <row r="807" spans="3:12" ht="13.2">
      <c r="C807" s="118"/>
      <c r="D807" s="119"/>
      <c r="G807" s="119"/>
      <c r="H807" s="119"/>
      <c r="I807" s="119"/>
      <c r="J807" s="119"/>
      <c r="K807" s="119"/>
      <c r="L807" s="94"/>
    </row>
    <row r="808" spans="3:12" ht="13.2">
      <c r="C808" s="118"/>
      <c r="D808" s="119"/>
      <c r="G808" s="119"/>
      <c r="H808" s="119"/>
      <c r="I808" s="119"/>
      <c r="J808" s="119"/>
      <c r="K808" s="119"/>
      <c r="L808" s="94"/>
    </row>
    <row r="809" spans="3:12" ht="13.2">
      <c r="C809" s="118"/>
      <c r="D809" s="119"/>
      <c r="G809" s="119"/>
      <c r="H809" s="119"/>
      <c r="I809" s="119"/>
      <c r="J809" s="119"/>
      <c r="K809" s="119"/>
      <c r="L809" s="94"/>
    </row>
    <row r="810" spans="3:12" ht="13.2">
      <c r="C810" s="118"/>
      <c r="D810" s="119"/>
      <c r="G810" s="119"/>
      <c r="H810" s="119"/>
      <c r="I810" s="119"/>
      <c r="J810" s="119"/>
      <c r="K810" s="119"/>
      <c r="L810" s="94"/>
    </row>
    <row r="811" spans="3:12" ht="13.2">
      <c r="C811" s="118"/>
      <c r="D811" s="119"/>
      <c r="G811" s="119"/>
      <c r="H811" s="119"/>
      <c r="I811" s="119"/>
      <c r="J811" s="119"/>
      <c r="K811" s="119"/>
      <c r="L811" s="94"/>
    </row>
    <row r="812" spans="3:12" ht="13.2">
      <c r="C812" s="118"/>
      <c r="D812" s="119"/>
      <c r="G812" s="119"/>
      <c r="H812" s="119"/>
      <c r="I812" s="119"/>
      <c r="J812" s="119"/>
      <c r="K812" s="119"/>
      <c r="L812" s="94"/>
    </row>
    <row r="813" spans="3:12" ht="13.2">
      <c r="C813" s="118"/>
      <c r="D813" s="119"/>
      <c r="G813" s="119"/>
      <c r="H813" s="119"/>
      <c r="I813" s="119"/>
      <c r="J813" s="119"/>
      <c r="K813" s="119"/>
      <c r="L813" s="94"/>
    </row>
    <row r="814" spans="3:12" ht="13.2">
      <c r="C814" s="118"/>
      <c r="D814" s="119"/>
      <c r="G814" s="119"/>
      <c r="H814" s="119"/>
      <c r="I814" s="119"/>
      <c r="J814" s="119"/>
      <c r="K814" s="119"/>
      <c r="L814" s="94"/>
    </row>
    <row r="815" spans="3:12" ht="13.2">
      <c r="C815" s="118"/>
      <c r="D815" s="119"/>
      <c r="G815" s="119"/>
      <c r="H815" s="119"/>
      <c r="I815" s="119"/>
      <c r="J815" s="119"/>
      <c r="K815" s="119"/>
      <c r="L815" s="94"/>
    </row>
    <row r="816" spans="3:12" ht="13.2">
      <c r="C816" s="118"/>
      <c r="D816" s="119"/>
      <c r="G816" s="119"/>
      <c r="H816" s="119"/>
      <c r="I816" s="119"/>
      <c r="J816" s="119"/>
      <c r="K816" s="119"/>
      <c r="L816" s="94"/>
    </row>
    <row r="817" spans="3:12" ht="13.2">
      <c r="C817" s="118"/>
      <c r="D817" s="119"/>
      <c r="G817" s="119"/>
      <c r="H817" s="119"/>
      <c r="I817" s="119"/>
      <c r="J817" s="119"/>
      <c r="K817" s="119"/>
      <c r="L817" s="94"/>
    </row>
    <row r="818" spans="3:12" ht="13.2">
      <c r="C818" s="118"/>
      <c r="D818" s="119"/>
      <c r="G818" s="119"/>
      <c r="H818" s="119"/>
      <c r="I818" s="119"/>
      <c r="J818" s="119"/>
      <c r="K818" s="119"/>
      <c r="L818" s="94"/>
    </row>
    <row r="819" spans="3:12" ht="13.2">
      <c r="C819" s="118"/>
      <c r="D819" s="119"/>
      <c r="G819" s="119"/>
      <c r="H819" s="119"/>
      <c r="I819" s="119"/>
      <c r="J819" s="119"/>
      <c r="K819" s="119"/>
      <c r="L819" s="94"/>
    </row>
    <row r="820" spans="3:12" ht="13.2">
      <c r="C820" s="118"/>
      <c r="D820" s="119"/>
      <c r="G820" s="119"/>
      <c r="H820" s="119"/>
      <c r="I820" s="119"/>
      <c r="J820" s="119"/>
      <c r="K820" s="119"/>
      <c r="L820" s="94"/>
    </row>
    <row r="821" spans="3:12" ht="13.2">
      <c r="C821" s="118"/>
      <c r="D821" s="119"/>
      <c r="G821" s="119"/>
      <c r="H821" s="119"/>
      <c r="I821" s="119"/>
      <c r="J821" s="119"/>
      <c r="K821" s="119"/>
      <c r="L821" s="94"/>
    </row>
    <row r="822" spans="3:12" ht="13.2">
      <c r="C822" s="118"/>
      <c r="D822" s="119"/>
      <c r="G822" s="119"/>
      <c r="H822" s="119"/>
      <c r="I822" s="119"/>
      <c r="J822" s="119"/>
      <c r="K822" s="119"/>
      <c r="L822" s="94"/>
    </row>
    <row r="823" spans="3:12" ht="13.2">
      <c r="C823" s="118"/>
      <c r="D823" s="119"/>
      <c r="G823" s="119"/>
      <c r="H823" s="119"/>
      <c r="I823" s="119"/>
      <c r="J823" s="119"/>
      <c r="K823" s="119"/>
      <c r="L823" s="94"/>
    </row>
    <row r="824" spans="3:12" ht="13.2">
      <c r="C824" s="118"/>
      <c r="D824" s="119"/>
      <c r="G824" s="119"/>
      <c r="H824" s="119"/>
      <c r="I824" s="119"/>
      <c r="J824" s="119"/>
      <c r="K824" s="119"/>
      <c r="L824" s="94"/>
    </row>
    <row r="825" spans="3:12" ht="13.2">
      <c r="C825" s="118"/>
      <c r="D825" s="119"/>
      <c r="G825" s="119"/>
      <c r="H825" s="119"/>
      <c r="I825" s="119"/>
      <c r="J825" s="119"/>
      <c r="K825" s="119"/>
      <c r="L825" s="94"/>
    </row>
    <row r="826" spans="3:12" ht="13.2">
      <c r="C826" s="118"/>
      <c r="D826" s="119"/>
      <c r="G826" s="119"/>
      <c r="H826" s="119"/>
      <c r="I826" s="119"/>
      <c r="J826" s="119"/>
      <c r="K826" s="119"/>
      <c r="L826" s="94"/>
    </row>
    <row r="827" spans="3:12" ht="13.2">
      <c r="C827" s="118"/>
      <c r="D827" s="119"/>
      <c r="G827" s="119"/>
      <c r="H827" s="119"/>
      <c r="I827" s="119"/>
      <c r="J827" s="119"/>
      <c r="K827" s="119"/>
      <c r="L827" s="94"/>
    </row>
    <row r="828" spans="3:12" ht="13.2">
      <c r="C828" s="118"/>
      <c r="D828" s="119"/>
      <c r="G828" s="119"/>
      <c r="H828" s="119"/>
      <c r="I828" s="119"/>
      <c r="J828" s="119"/>
      <c r="K828" s="119"/>
      <c r="L828" s="94"/>
    </row>
    <row r="829" spans="3:12" ht="13.2">
      <c r="C829" s="118"/>
      <c r="D829" s="119"/>
      <c r="G829" s="119"/>
      <c r="H829" s="119"/>
      <c r="I829" s="119"/>
      <c r="J829" s="119"/>
      <c r="K829" s="119"/>
      <c r="L829" s="94"/>
    </row>
    <row r="830" spans="3:12" ht="13.2">
      <c r="C830" s="118"/>
      <c r="D830" s="119"/>
      <c r="G830" s="119"/>
      <c r="H830" s="119"/>
      <c r="I830" s="119"/>
      <c r="J830" s="119"/>
      <c r="K830" s="119"/>
      <c r="L830" s="94"/>
    </row>
    <row r="831" spans="3:12" ht="13.2">
      <c r="C831" s="118"/>
      <c r="D831" s="119"/>
      <c r="G831" s="119"/>
      <c r="H831" s="119"/>
      <c r="I831" s="119"/>
      <c r="J831" s="119"/>
      <c r="K831" s="119"/>
      <c r="L831" s="94"/>
    </row>
    <row r="832" spans="3:12" ht="13.2">
      <c r="C832" s="118"/>
      <c r="D832" s="119"/>
      <c r="G832" s="119"/>
      <c r="H832" s="119"/>
      <c r="I832" s="119"/>
      <c r="J832" s="119"/>
      <c r="K832" s="119"/>
      <c r="L832" s="94"/>
    </row>
    <row r="833" spans="3:12" ht="13.2">
      <c r="C833" s="118"/>
      <c r="D833" s="119"/>
      <c r="G833" s="119"/>
      <c r="H833" s="119"/>
      <c r="I833" s="119"/>
      <c r="J833" s="119"/>
      <c r="K833" s="119"/>
      <c r="L833" s="94"/>
    </row>
    <row r="834" spans="3:12" ht="13.2">
      <c r="C834" s="118"/>
      <c r="D834" s="119"/>
      <c r="G834" s="119"/>
      <c r="H834" s="119"/>
      <c r="I834" s="119"/>
      <c r="J834" s="119"/>
      <c r="K834" s="119"/>
      <c r="L834" s="94"/>
    </row>
    <row r="835" spans="3:12" ht="13.2">
      <c r="C835" s="118"/>
      <c r="D835" s="119"/>
      <c r="G835" s="119"/>
      <c r="H835" s="119"/>
      <c r="I835" s="119"/>
      <c r="J835" s="119"/>
      <c r="K835" s="119"/>
      <c r="L835" s="94"/>
    </row>
    <row r="836" spans="3:12" ht="13.2">
      <c r="C836" s="118"/>
      <c r="D836" s="119"/>
      <c r="G836" s="119"/>
      <c r="H836" s="119"/>
      <c r="I836" s="119"/>
      <c r="J836" s="119"/>
      <c r="K836" s="119"/>
      <c r="L836" s="94"/>
    </row>
    <row r="837" spans="3:12" ht="13.2">
      <c r="C837" s="118"/>
      <c r="D837" s="119"/>
      <c r="G837" s="119"/>
      <c r="H837" s="119"/>
      <c r="I837" s="119"/>
      <c r="J837" s="119"/>
      <c r="K837" s="119"/>
      <c r="L837" s="94"/>
    </row>
    <row r="838" spans="3:12" ht="13.2">
      <c r="C838" s="118"/>
      <c r="D838" s="119"/>
      <c r="G838" s="119"/>
      <c r="H838" s="119"/>
      <c r="I838" s="119"/>
      <c r="J838" s="119"/>
      <c r="K838" s="119"/>
      <c r="L838" s="94"/>
    </row>
    <row r="839" spans="3:12" ht="13.2">
      <c r="C839" s="118"/>
      <c r="D839" s="119"/>
      <c r="G839" s="119"/>
      <c r="H839" s="119"/>
      <c r="I839" s="119"/>
      <c r="J839" s="119"/>
      <c r="K839" s="119"/>
      <c r="L839" s="94"/>
    </row>
    <row r="840" spans="3:12" ht="13.2">
      <c r="C840" s="118"/>
      <c r="D840" s="119"/>
      <c r="G840" s="119"/>
      <c r="H840" s="119"/>
      <c r="I840" s="119"/>
      <c r="J840" s="119"/>
      <c r="K840" s="119"/>
      <c r="L840" s="94"/>
    </row>
    <row r="841" spans="3:12" ht="13.2">
      <c r="C841" s="118"/>
      <c r="D841" s="119"/>
      <c r="G841" s="119"/>
      <c r="H841" s="119"/>
      <c r="I841" s="119"/>
      <c r="J841" s="119"/>
      <c r="K841" s="119"/>
      <c r="L841" s="94"/>
    </row>
    <row r="842" spans="3:12" ht="13.2">
      <c r="C842" s="118"/>
      <c r="D842" s="119"/>
      <c r="G842" s="119"/>
      <c r="H842" s="119"/>
      <c r="I842" s="119"/>
      <c r="J842" s="119"/>
      <c r="K842" s="119"/>
      <c r="L842" s="94"/>
    </row>
    <row r="843" spans="3:12" ht="13.2">
      <c r="C843" s="118"/>
      <c r="D843" s="119"/>
      <c r="G843" s="119"/>
      <c r="H843" s="119"/>
      <c r="I843" s="119"/>
      <c r="J843" s="119"/>
      <c r="K843" s="119"/>
      <c r="L843" s="94"/>
    </row>
    <row r="844" spans="3:12" ht="13.2">
      <c r="C844" s="118"/>
      <c r="D844" s="119"/>
      <c r="G844" s="119"/>
      <c r="H844" s="119"/>
      <c r="I844" s="119"/>
      <c r="J844" s="119"/>
      <c r="K844" s="119"/>
      <c r="L844" s="94"/>
    </row>
    <row r="845" spans="3:12" ht="13.2">
      <c r="C845" s="118"/>
      <c r="D845" s="119"/>
      <c r="G845" s="119"/>
      <c r="H845" s="119"/>
      <c r="I845" s="119"/>
      <c r="J845" s="119"/>
      <c r="K845" s="119"/>
      <c r="L845" s="94"/>
    </row>
    <row r="846" spans="3:12" ht="13.2">
      <c r="C846" s="118"/>
      <c r="D846" s="119"/>
      <c r="G846" s="119"/>
      <c r="H846" s="119"/>
      <c r="I846" s="119"/>
      <c r="J846" s="119"/>
      <c r="K846" s="119"/>
      <c r="L846" s="94"/>
    </row>
    <row r="847" spans="3:12" ht="13.2">
      <c r="C847" s="118"/>
      <c r="D847" s="119"/>
      <c r="G847" s="119"/>
      <c r="H847" s="119"/>
      <c r="I847" s="119"/>
      <c r="J847" s="119"/>
      <c r="K847" s="119"/>
      <c r="L847" s="94"/>
    </row>
    <row r="848" spans="3:12" ht="13.2">
      <c r="C848" s="118"/>
      <c r="D848" s="119"/>
      <c r="G848" s="119"/>
      <c r="H848" s="119"/>
      <c r="I848" s="119"/>
      <c r="J848" s="119"/>
      <c r="K848" s="119"/>
      <c r="L848" s="94"/>
    </row>
    <row r="849" spans="3:12" ht="13.2">
      <c r="C849" s="118"/>
      <c r="D849" s="119"/>
      <c r="G849" s="119"/>
      <c r="H849" s="119"/>
      <c r="I849" s="119"/>
      <c r="J849" s="119"/>
      <c r="K849" s="119"/>
      <c r="L849" s="94"/>
    </row>
    <row r="850" spans="3:12" ht="13.2">
      <c r="C850" s="118"/>
      <c r="D850" s="119"/>
      <c r="G850" s="119"/>
      <c r="H850" s="119"/>
      <c r="I850" s="119"/>
      <c r="J850" s="119"/>
      <c r="K850" s="119"/>
      <c r="L850" s="94"/>
    </row>
    <row r="851" spans="3:12" ht="13.2">
      <c r="C851" s="118"/>
      <c r="D851" s="119"/>
      <c r="G851" s="119"/>
      <c r="H851" s="119"/>
      <c r="I851" s="119"/>
      <c r="J851" s="119"/>
      <c r="K851" s="119"/>
      <c r="L851" s="94"/>
    </row>
    <row r="852" spans="3:12" ht="13.2">
      <c r="C852" s="118"/>
      <c r="D852" s="119"/>
      <c r="G852" s="119"/>
      <c r="H852" s="119"/>
      <c r="I852" s="119"/>
      <c r="J852" s="119"/>
      <c r="K852" s="119"/>
      <c r="L852" s="94"/>
    </row>
    <row r="853" spans="3:12" ht="13.2">
      <c r="C853" s="118"/>
      <c r="D853" s="119"/>
      <c r="G853" s="119"/>
      <c r="H853" s="119"/>
      <c r="I853" s="119"/>
      <c r="J853" s="119"/>
      <c r="K853" s="119"/>
      <c r="L853" s="94"/>
    </row>
    <row r="854" spans="3:12" ht="13.2">
      <c r="C854" s="118"/>
      <c r="D854" s="119"/>
      <c r="G854" s="119"/>
      <c r="H854" s="119"/>
      <c r="I854" s="119"/>
      <c r="J854" s="119"/>
      <c r="K854" s="119"/>
      <c r="L854" s="94"/>
    </row>
    <row r="855" spans="3:12" ht="13.2">
      <c r="C855" s="118"/>
      <c r="D855" s="119"/>
      <c r="G855" s="119"/>
      <c r="H855" s="119"/>
      <c r="I855" s="119"/>
      <c r="J855" s="119"/>
      <c r="K855" s="119"/>
      <c r="L855" s="94"/>
    </row>
    <row r="856" spans="3:12" ht="13.2">
      <c r="C856" s="118"/>
      <c r="D856" s="119"/>
      <c r="G856" s="119"/>
      <c r="H856" s="119"/>
      <c r="I856" s="119"/>
      <c r="J856" s="119"/>
      <c r="K856" s="119"/>
      <c r="L856" s="94"/>
    </row>
    <row r="857" spans="3:12" ht="13.2">
      <c r="C857" s="118"/>
      <c r="D857" s="119"/>
      <c r="G857" s="119"/>
      <c r="H857" s="119"/>
      <c r="I857" s="119"/>
      <c r="J857" s="119"/>
      <c r="K857" s="119"/>
      <c r="L857" s="94"/>
    </row>
    <row r="858" spans="3:12" ht="13.2">
      <c r="C858" s="118"/>
      <c r="D858" s="119"/>
      <c r="G858" s="119"/>
      <c r="H858" s="119"/>
      <c r="I858" s="119"/>
      <c r="J858" s="119"/>
      <c r="K858" s="119"/>
      <c r="L858" s="94"/>
    </row>
    <row r="859" spans="3:12" ht="13.2">
      <c r="C859" s="118"/>
      <c r="D859" s="119"/>
      <c r="G859" s="119"/>
      <c r="H859" s="119"/>
      <c r="I859" s="119"/>
      <c r="J859" s="119"/>
      <c r="K859" s="119"/>
      <c r="L859" s="94"/>
    </row>
    <row r="860" spans="3:12" ht="13.2">
      <c r="C860" s="118"/>
      <c r="D860" s="119"/>
      <c r="G860" s="119"/>
      <c r="H860" s="119"/>
      <c r="I860" s="119"/>
      <c r="J860" s="119"/>
      <c r="K860" s="119"/>
      <c r="L860" s="94"/>
    </row>
    <row r="861" spans="3:12" ht="13.2">
      <c r="C861" s="118"/>
      <c r="D861" s="119"/>
      <c r="G861" s="119"/>
      <c r="H861" s="119"/>
      <c r="I861" s="119"/>
      <c r="J861" s="119"/>
      <c r="K861" s="119"/>
      <c r="L861" s="94"/>
    </row>
    <row r="862" spans="3:12" ht="13.2">
      <c r="C862" s="118"/>
      <c r="D862" s="119"/>
      <c r="G862" s="119"/>
      <c r="H862" s="119"/>
      <c r="I862" s="119"/>
      <c r="J862" s="119"/>
      <c r="K862" s="119"/>
      <c r="L862" s="94"/>
    </row>
    <row r="863" spans="3:12" ht="13.2">
      <c r="C863" s="118"/>
      <c r="D863" s="119"/>
      <c r="G863" s="119"/>
      <c r="H863" s="119"/>
      <c r="I863" s="119"/>
      <c r="J863" s="119"/>
      <c r="K863" s="119"/>
      <c r="L863" s="94"/>
    </row>
    <row r="864" spans="3:12" ht="13.2">
      <c r="C864" s="118"/>
      <c r="D864" s="119"/>
      <c r="G864" s="119"/>
      <c r="H864" s="119"/>
      <c r="I864" s="119"/>
      <c r="J864" s="119"/>
      <c r="K864" s="119"/>
      <c r="L864" s="94"/>
    </row>
    <row r="865" spans="3:12" ht="13.2">
      <c r="C865" s="118"/>
      <c r="D865" s="119"/>
      <c r="G865" s="119"/>
      <c r="H865" s="119"/>
      <c r="I865" s="119"/>
      <c r="J865" s="119"/>
      <c r="K865" s="119"/>
      <c r="L865" s="94"/>
    </row>
    <row r="866" spans="3:12" ht="13.2">
      <c r="C866" s="118"/>
      <c r="D866" s="119"/>
      <c r="G866" s="119"/>
      <c r="H866" s="119"/>
      <c r="I866" s="119"/>
      <c r="J866" s="119"/>
      <c r="K866" s="119"/>
      <c r="L866" s="94"/>
    </row>
    <row r="867" spans="3:12" ht="13.2">
      <c r="C867" s="118"/>
      <c r="D867" s="119"/>
      <c r="G867" s="119"/>
      <c r="H867" s="119"/>
      <c r="I867" s="119"/>
      <c r="J867" s="119"/>
      <c r="K867" s="119"/>
      <c r="L867" s="94"/>
    </row>
    <row r="868" spans="3:12" ht="13.2">
      <c r="C868" s="118"/>
      <c r="D868" s="119"/>
      <c r="G868" s="119"/>
      <c r="H868" s="119"/>
      <c r="I868" s="119"/>
      <c r="J868" s="119"/>
      <c r="K868" s="119"/>
      <c r="L868" s="94"/>
    </row>
    <row r="869" spans="3:12" ht="13.2">
      <c r="C869" s="118"/>
      <c r="D869" s="119"/>
      <c r="G869" s="119"/>
      <c r="H869" s="119"/>
      <c r="I869" s="119"/>
      <c r="J869" s="119"/>
      <c r="K869" s="119"/>
      <c r="L869" s="94"/>
    </row>
    <row r="870" spans="3:12" ht="13.2">
      <c r="C870" s="118"/>
      <c r="D870" s="119"/>
      <c r="G870" s="119"/>
      <c r="H870" s="119"/>
      <c r="I870" s="119"/>
      <c r="J870" s="119"/>
      <c r="K870" s="119"/>
      <c r="L870" s="94"/>
    </row>
    <row r="871" spans="3:12" ht="13.2">
      <c r="C871" s="118"/>
      <c r="D871" s="119"/>
      <c r="G871" s="119"/>
      <c r="H871" s="119"/>
      <c r="I871" s="119"/>
      <c r="J871" s="119"/>
      <c r="K871" s="119"/>
      <c r="L871" s="94"/>
    </row>
    <row r="872" spans="3:12" ht="13.2">
      <c r="C872" s="118"/>
      <c r="D872" s="119"/>
      <c r="G872" s="119"/>
      <c r="H872" s="119"/>
      <c r="I872" s="119"/>
      <c r="J872" s="119"/>
      <c r="K872" s="119"/>
      <c r="L872" s="94"/>
    </row>
    <row r="873" spans="3:12" ht="13.2">
      <c r="C873" s="118"/>
      <c r="D873" s="119"/>
      <c r="G873" s="119"/>
      <c r="H873" s="119"/>
      <c r="I873" s="119"/>
      <c r="J873" s="119"/>
      <c r="K873" s="119"/>
      <c r="L873" s="94"/>
    </row>
    <row r="874" spans="3:12" ht="13.2">
      <c r="C874" s="118"/>
      <c r="D874" s="119"/>
      <c r="G874" s="119"/>
      <c r="H874" s="119"/>
      <c r="I874" s="119"/>
      <c r="J874" s="119"/>
      <c r="K874" s="119"/>
      <c r="L874" s="94"/>
    </row>
    <row r="875" spans="3:12" ht="13.2">
      <c r="C875" s="118"/>
      <c r="D875" s="119"/>
      <c r="G875" s="119"/>
      <c r="H875" s="119"/>
      <c r="I875" s="119"/>
      <c r="J875" s="119"/>
      <c r="K875" s="119"/>
      <c r="L875" s="94"/>
    </row>
    <row r="876" spans="3:12" ht="13.2">
      <c r="C876" s="118"/>
      <c r="D876" s="119"/>
      <c r="G876" s="119"/>
      <c r="H876" s="119"/>
      <c r="I876" s="119"/>
      <c r="J876" s="119"/>
      <c r="K876" s="119"/>
      <c r="L876" s="94"/>
    </row>
    <row r="877" spans="3:12" ht="13.2">
      <c r="C877" s="118"/>
      <c r="D877" s="119"/>
      <c r="G877" s="119"/>
      <c r="H877" s="119"/>
      <c r="I877" s="119"/>
      <c r="J877" s="119"/>
      <c r="K877" s="119"/>
      <c r="L877" s="94"/>
    </row>
    <row r="878" spans="3:12" ht="13.2">
      <c r="C878" s="118"/>
      <c r="D878" s="119"/>
      <c r="G878" s="119"/>
      <c r="H878" s="119"/>
      <c r="I878" s="119"/>
      <c r="J878" s="119"/>
      <c r="K878" s="119"/>
      <c r="L878" s="94"/>
    </row>
    <row r="879" spans="3:12" ht="13.2">
      <c r="C879" s="118"/>
      <c r="D879" s="119"/>
      <c r="G879" s="119"/>
      <c r="H879" s="119"/>
      <c r="I879" s="119"/>
      <c r="J879" s="119"/>
      <c r="K879" s="119"/>
      <c r="L879" s="94"/>
    </row>
    <row r="880" spans="3:12" ht="13.2">
      <c r="C880" s="118"/>
      <c r="D880" s="119"/>
      <c r="G880" s="119"/>
      <c r="H880" s="119"/>
      <c r="I880" s="119"/>
      <c r="J880" s="119"/>
      <c r="K880" s="119"/>
      <c r="L880" s="94"/>
    </row>
    <row r="881" spans="3:12" ht="13.2">
      <c r="C881" s="118"/>
      <c r="D881" s="119"/>
      <c r="G881" s="119"/>
      <c r="H881" s="119"/>
      <c r="I881" s="119"/>
      <c r="J881" s="119"/>
      <c r="K881" s="119"/>
      <c r="L881" s="94"/>
    </row>
    <row r="882" spans="3:12" ht="13.2">
      <c r="C882" s="118"/>
      <c r="D882" s="119"/>
      <c r="G882" s="119"/>
      <c r="H882" s="119"/>
      <c r="I882" s="119"/>
      <c r="J882" s="119"/>
      <c r="K882" s="119"/>
      <c r="L882" s="94"/>
    </row>
    <row r="883" spans="3:12" ht="13.2">
      <c r="C883" s="118"/>
      <c r="D883" s="119"/>
      <c r="G883" s="119"/>
      <c r="H883" s="119"/>
      <c r="I883" s="119"/>
      <c r="J883" s="119"/>
      <c r="K883" s="119"/>
      <c r="L883" s="94"/>
    </row>
    <row r="884" spans="3:12" ht="13.2">
      <c r="C884" s="118"/>
      <c r="D884" s="119"/>
      <c r="G884" s="119"/>
      <c r="H884" s="119"/>
      <c r="I884" s="119"/>
      <c r="J884" s="119"/>
      <c r="K884" s="119"/>
      <c r="L884" s="94"/>
    </row>
    <row r="885" spans="3:12" ht="13.2">
      <c r="C885" s="118"/>
      <c r="D885" s="119"/>
      <c r="G885" s="119"/>
      <c r="H885" s="119"/>
      <c r="I885" s="119"/>
      <c r="J885" s="119"/>
      <c r="K885" s="119"/>
      <c r="L885" s="94"/>
    </row>
    <row r="886" spans="3:12" ht="13.2">
      <c r="C886" s="118"/>
      <c r="D886" s="119"/>
      <c r="G886" s="119"/>
      <c r="H886" s="119"/>
      <c r="I886" s="119"/>
      <c r="J886" s="119"/>
      <c r="K886" s="119"/>
      <c r="L886" s="94"/>
    </row>
    <row r="887" spans="3:12" ht="13.2">
      <c r="C887" s="118"/>
      <c r="D887" s="119"/>
      <c r="G887" s="119"/>
      <c r="H887" s="119"/>
      <c r="I887" s="119"/>
      <c r="J887" s="119"/>
      <c r="K887" s="119"/>
      <c r="L887" s="94"/>
    </row>
    <row r="888" spans="3:12" ht="13.2">
      <c r="C888" s="118"/>
      <c r="D888" s="119"/>
      <c r="G888" s="119"/>
      <c r="H888" s="119"/>
      <c r="I888" s="119"/>
      <c r="J888" s="119"/>
      <c r="K888" s="119"/>
      <c r="L888" s="94"/>
    </row>
    <row r="889" spans="3:12" ht="13.2">
      <c r="C889" s="118"/>
      <c r="D889" s="119"/>
      <c r="G889" s="119"/>
      <c r="H889" s="119"/>
      <c r="I889" s="119"/>
      <c r="J889" s="119"/>
      <c r="K889" s="119"/>
      <c r="L889" s="94"/>
    </row>
    <row r="890" spans="3:12" ht="13.2">
      <c r="C890" s="118"/>
      <c r="D890" s="119"/>
      <c r="G890" s="119"/>
      <c r="H890" s="119"/>
      <c r="I890" s="119"/>
      <c r="J890" s="119"/>
      <c r="K890" s="119"/>
      <c r="L890" s="94"/>
    </row>
    <row r="891" spans="3:12" ht="13.2">
      <c r="C891" s="118"/>
      <c r="D891" s="119"/>
      <c r="G891" s="119"/>
      <c r="H891" s="119"/>
      <c r="I891" s="119"/>
      <c r="J891" s="119"/>
      <c r="K891" s="119"/>
      <c r="L891" s="94"/>
    </row>
    <row r="892" spans="3:12" ht="13.2">
      <c r="C892" s="118"/>
      <c r="D892" s="119"/>
      <c r="G892" s="119"/>
      <c r="H892" s="119"/>
      <c r="I892" s="119"/>
      <c r="J892" s="119"/>
      <c r="K892" s="119"/>
      <c r="L892" s="94"/>
    </row>
    <row r="893" spans="3:12" ht="13.2">
      <c r="C893" s="118"/>
      <c r="D893" s="119"/>
      <c r="G893" s="119"/>
      <c r="H893" s="119"/>
      <c r="I893" s="119"/>
      <c r="J893" s="119"/>
      <c r="K893" s="119"/>
      <c r="L893" s="94"/>
    </row>
    <row r="894" spans="3:12" ht="13.2">
      <c r="C894" s="118"/>
      <c r="D894" s="119"/>
      <c r="G894" s="119"/>
      <c r="H894" s="119"/>
      <c r="I894" s="119"/>
      <c r="J894" s="119"/>
      <c r="K894" s="119"/>
      <c r="L894" s="94"/>
    </row>
    <row r="895" spans="3:12" ht="13.2">
      <c r="C895" s="118"/>
      <c r="D895" s="119"/>
      <c r="G895" s="119"/>
      <c r="H895" s="119"/>
      <c r="I895" s="119"/>
      <c r="J895" s="119"/>
      <c r="K895" s="119"/>
      <c r="L895" s="94"/>
    </row>
    <row r="896" spans="3:12" ht="13.2">
      <c r="C896" s="118"/>
      <c r="D896" s="119"/>
      <c r="G896" s="119"/>
      <c r="H896" s="119"/>
      <c r="I896" s="119"/>
      <c r="J896" s="119"/>
      <c r="K896" s="119"/>
      <c r="L896" s="94"/>
    </row>
    <row r="897" spans="3:12" ht="13.2">
      <c r="C897" s="118"/>
      <c r="D897" s="119"/>
      <c r="G897" s="119"/>
      <c r="H897" s="119"/>
      <c r="I897" s="119"/>
      <c r="J897" s="119"/>
      <c r="K897" s="119"/>
      <c r="L897" s="94"/>
    </row>
    <row r="898" spans="3:12" ht="13.2">
      <c r="C898" s="118"/>
      <c r="D898" s="119"/>
      <c r="G898" s="119"/>
      <c r="H898" s="119"/>
      <c r="I898" s="119"/>
      <c r="J898" s="119"/>
      <c r="K898" s="119"/>
      <c r="L898" s="94"/>
    </row>
    <row r="899" spans="3:12" ht="13.2">
      <c r="C899" s="118"/>
      <c r="D899" s="119"/>
      <c r="G899" s="119"/>
      <c r="H899" s="119"/>
      <c r="I899" s="119"/>
      <c r="J899" s="119"/>
      <c r="K899" s="119"/>
      <c r="L899" s="94"/>
    </row>
    <row r="900" spans="3:12" ht="13.2">
      <c r="C900" s="118"/>
      <c r="D900" s="119"/>
      <c r="G900" s="119"/>
      <c r="H900" s="119"/>
      <c r="I900" s="119"/>
      <c r="J900" s="119"/>
      <c r="K900" s="119"/>
      <c r="L900" s="94"/>
    </row>
    <row r="901" spans="3:12" ht="13.2">
      <c r="C901" s="118"/>
      <c r="D901" s="119"/>
      <c r="G901" s="119"/>
      <c r="H901" s="119"/>
      <c r="I901" s="119"/>
      <c r="J901" s="119"/>
      <c r="K901" s="119"/>
      <c r="L901" s="94"/>
    </row>
    <row r="902" spans="3:12" ht="13.2">
      <c r="C902" s="118"/>
      <c r="D902" s="119"/>
      <c r="G902" s="119"/>
      <c r="H902" s="119"/>
      <c r="I902" s="119"/>
      <c r="J902" s="119"/>
      <c r="K902" s="119"/>
      <c r="L902" s="94"/>
    </row>
    <row r="903" spans="3:12" ht="13.2">
      <c r="C903" s="118"/>
      <c r="D903" s="119"/>
      <c r="G903" s="119"/>
      <c r="H903" s="119"/>
      <c r="I903" s="119"/>
      <c r="J903" s="119"/>
      <c r="K903" s="119"/>
      <c r="L903" s="94"/>
    </row>
    <row r="904" spans="3:12" ht="13.2">
      <c r="C904" s="118"/>
      <c r="D904" s="119"/>
      <c r="G904" s="119"/>
      <c r="H904" s="119"/>
      <c r="I904" s="119"/>
      <c r="J904" s="119"/>
      <c r="K904" s="119"/>
      <c r="L904" s="94"/>
    </row>
    <row r="905" spans="3:12" ht="13.2">
      <c r="C905" s="118"/>
      <c r="D905" s="119"/>
      <c r="G905" s="119"/>
      <c r="H905" s="119"/>
      <c r="I905" s="119"/>
      <c r="J905" s="119"/>
      <c r="K905" s="119"/>
      <c r="L905" s="94"/>
    </row>
    <row r="906" spans="3:12" ht="13.2">
      <c r="C906" s="118"/>
      <c r="D906" s="119"/>
      <c r="G906" s="119"/>
      <c r="H906" s="119"/>
      <c r="I906" s="119"/>
      <c r="J906" s="119"/>
      <c r="K906" s="119"/>
      <c r="L906" s="94"/>
    </row>
    <row r="907" spans="3:12" ht="13.2">
      <c r="C907" s="118"/>
      <c r="D907" s="119"/>
      <c r="G907" s="119"/>
      <c r="H907" s="119"/>
      <c r="I907" s="119"/>
      <c r="J907" s="119"/>
      <c r="K907" s="119"/>
      <c r="L907" s="94"/>
    </row>
    <row r="908" spans="3:12" ht="13.2">
      <c r="C908" s="118"/>
      <c r="D908" s="119"/>
      <c r="G908" s="119"/>
      <c r="H908" s="119"/>
      <c r="I908" s="119"/>
      <c r="J908" s="119"/>
      <c r="K908" s="119"/>
      <c r="L908" s="94"/>
    </row>
    <row r="909" spans="3:12" ht="13.2">
      <c r="C909" s="118"/>
      <c r="D909" s="119"/>
      <c r="G909" s="119"/>
      <c r="H909" s="119"/>
      <c r="I909" s="119"/>
      <c r="J909" s="119"/>
      <c r="K909" s="119"/>
      <c r="L909" s="94"/>
    </row>
    <row r="910" spans="3:12" ht="13.2">
      <c r="C910" s="118"/>
      <c r="D910" s="119"/>
      <c r="G910" s="119"/>
      <c r="H910" s="119"/>
      <c r="I910" s="119"/>
      <c r="J910" s="119"/>
      <c r="K910" s="119"/>
      <c r="L910" s="94"/>
    </row>
    <row r="911" spans="3:12" ht="13.2">
      <c r="C911" s="118"/>
      <c r="D911" s="119"/>
      <c r="G911" s="119"/>
      <c r="H911" s="119"/>
      <c r="I911" s="119"/>
      <c r="J911" s="119"/>
      <c r="K911" s="119"/>
      <c r="L911" s="94"/>
    </row>
    <row r="912" spans="3:12" ht="13.2">
      <c r="C912" s="118"/>
      <c r="D912" s="119"/>
      <c r="G912" s="119"/>
      <c r="H912" s="119"/>
      <c r="I912" s="119"/>
      <c r="J912" s="119"/>
      <c r="K912" s="119"/>
      <c r="L912" s="94"/>
    </row>
    <row r="913" spans="3:12" ht="13.2">
      <c r="C913" s="118"/>
      <c r="D913" s="119"/>
      <c r="G913" s="119"/>
      <c r="H913" s="119"/>
      <c r="I913" s="119"/>
      <c r="J913" s="119"/>
      <c r="K913" s="119"/>
      <c r="L913" s="94"/>
    </row>
    <row r="914" spans="3:12" ht="13.2">
      <c r="C914" s="118"/>
      <c r="D914" s="119"/>
      <c r="G914" s="119"/>
      <c r="H914" s="119"/>
      <c r="I914" s="119"/>
      <c r="J914" s="119"/>
      <c r="K914" s="119"/>
      <c r="L914" s="94"/>
    </row>
    <row r="915" spans="3:12" ht="13.2">
      <c r="C915" s="118"/>
      <c r="D915" s="119"/>
      <c r="G915" s="119"/>
      <c r="H915" s="119"/>
      <c r="I915" s="119"/>
      <c r="J915" s="119"/>
      <c r="K915" s="119"/>
      <c r="L915" s="94"/>
    </row>
    <row r="916" spans="3:12" ht="13.2">
      <c r="C916" s="118"/>
      <c r="D916" s="119"/>
      <c r="G916" s="119"/>
      <c r="H916" s="119"/>
      <c r="I916" s="119"/>
      <c r="J916" s="119"/>
      <c r="K916" s="119"/>
      <c r="L916" s="94"/>
    </row>
    <row r="917" spans="3:12" ht="13.2">
      <c r="C917" s="118"/>
      <c r="D917" s="119"/>
      <c r="G917" s="119"/>
      <c r="H917" s="119"/>
      <c r="I917" s="119"/>
      <c r="J917" s="119"/>
      <c r="K917" s="119"/>
      <c r="L917" s="94"/>
    </row>
    <row r="918" spans="3:12" ht="13.2">
      <c r="C918" s="118"/>
      <c r="D918" s="119"/>
      <c r="G918" s="119"/>
      <c r="H918" s="119"/>
      <c r="I918" s="119"/>
      <c r="J918" s="119"/>
      <c r="K918" s="119"/>
      <c r="L918" s="94"/>
    </row>
    <row r="919" spans="3:12" ht="13.2">
      <c r="C919" s="118"/>
      <c r="D919" s="119"/>
      <c r="G919" s="119"/>
      <c r="H919" s="119"/>
      <c r="I919" s="119"/>
      <c r="J919" s="119"/>
      <c r="K919" s="119"/>
      <c r="L919" s="94"/>
    </row>
    <row r="920" spans="3:12" ht="13.2">
      <c r="C920" s="118"/>
      <c r="D920" s="119"/>
      <c r="G920" s="119"/>
      <c r="H920" s="119"/>
      <c r="I920" s="119"/>
      <c r="J920" s="119"/>
      <c r="K920" s="119"/>
      <c r="L920" s="94"/>
    </row>
    <row r="921" spans="3:12" ht="13.2">
      <c r="C921" s="118"/>
      <c r="D921" s="119"/>
      <c r="G921" s="119"/>
      <c r="H921" s="119"/>
      <c r="I921" s="119"/>
      <c r="J921" s="119"/>
      <c r="K921" s="119"/>
      <c r="L921" s="94"/>
    </row>
    <row r="922" spans="3:12" ht="13.2">
      <c r="C922" s="118"/>
      <c r="D922" s="119"/>
      <c r="G922" s="119"/>
      <c r="H922" s="119"/>
      <c r="I922" s="119"/>
      <c r="J922" s="119"/>
      <c r="K922" s="119"/>
      <c r="L922" s="94"/>
    </row>
    <row r="923" spans="3:12" ht="13.2">
      <c r="C923" s="118"/>
      <c r="D923" s="119"/>
      <c r="G923" s="119"/>
      <c r="H923" s="119"/>
      <c r="I923" s="119"/>
      <c r="J923" s="119"/>
      <c r="K923" s="119"/>
      <c r="L923" s="94"/>
    </row>
    <row r="924" spans="3:12" ht="13.2">
      <c r="C924" s="118"/>
      <c r="D924" s="119"/>
      <c r="G924" s="119"/>
      <c r="H924" s="119"/>
      <c r="I924" s="119"/>
      <c r="J924" s="119"/>
      <c r="K924" s="119"/>
      <c r="L924" s="94"/>
    </row>
    <row r="925" spans="3:12" ht="13.2">
      <c r="C925" s="118"/>
      <c r="D925" s="119"/>
      <c r="G925" s="119"/>
      <c r="H925" s="119"/>
      <c r="I925" s="119"/>
      <c r="J925" s="119"/>
      <c r="K925" s="119"/>
      <c r="L925" s="94"/>
    </row>
    <row r="926" spans="3:12" ht="13.2">
      <c r="C926" s="118"/>
      <c r="D926" s="119"/>
      <c r="G926" s="119"/>
      <c r="H926" s="119"/>
      <c r="I926" s="119"/>
      <c r="J926" s="119"/>
      <c r="K926" s="119"/>
      <c r="L926" s="94"/>
    </row>
    <row r="927" spans="3:12" ht="13.2">
      <c r="C927" s="118"/>
      <c r="D927" s="119"/>
      <c r="G927" s="119"/>
      <c r="H927" s="119"/>
      <c r="I927" s="119"/>
      <c r="J927" s="119"/>
      <c r="K927" s="119"/>
      <c r="L927" s="94"/>
    </row>
    <row r="928" spans="3:12" ht="13.2">
      <c r="C928" s="118"/>
      <c r="D928" s="119"/>
      <c r="G928" s="119"/>
      <c r="H928" s="119"/>
      <c r="I928" s="119"/>
      <c r="J928" s="119"/>
      <c r="K928" s="119"/>
      <c r="L928" s="94"/>
    </row>
    <row r="929" spans="3:12" ht="13.2">
      <c r="C929" s="118"/>
      <c r="D929" s="119"/>
      <c r="G929" s="119"/>
      <c r="H929" s="119"/>
      <c r="I929" s="119"/>
      <c r="J929" s="119"/>
      <c r="K929" s="119"/>
      <c r="L929" s="94"/>
    </row>
    <row r="930" spans="3:12" ht="13.2">
      <c r="C930" s="118"/>
      <c r="D930" s="119"/>
      <c r="G930" s="119"/>
      <c r="H930" s="119"/>
      <c r="I930" s="119"/>
      <c r="J930" s="119"/>
      <c r="K930" s="119"/>
      <c r="L930" s="94"/>
    </row>
    <row r="931" spans="3:12" ht="13.2">
      <c r="C931" s="118"/>
      <c r="D931" s="119"/>
      <c r="G931" s="119"/>
      <c r="H931" s="119"/>
      <c r="I931" s="119"/>
      <c r="J931" s="119"/>
      <c r="K931" s="119"/>
      <c r="L931" s="94"/>
    </row>
    <row r="932" spans="3:12" ht="13.2">
      <c r="C932" s="118"/>
      <c r="D932" s="119"/>
      <c r="G932" s="119"/>
      <c r="H932" s="119"/>
      <c r="I932" s="119"/>
      <c r="J932" s="119"/>
      <c r="K932" s="119"/>
      <c r="L932" s="94"/>
    </row>
    <row r="933" spans="3:12" ht="13.2">
      <c r="C933" s="118"/>
      <c r="D933" s="119"/>
      <c r="G933" s="119"/>
      <c r="H933" s="119"/>
      <c r="I933" s="119"/>
      <c r="J933" s="119"/>
      <c r="K933" s="119"/>
      <c r="L933" s="94"/>
    </row>
    <row r="934" spans="3:12" ht="13.2">
      <c r="C934" s="118"/>
      <c r="D934" s="119"/>
      <c r="G934" s="119"/>
      <c r="H934" s="119"/>
      <c r="I934" s="119"/>
      <c r="J934" s="119"/>
      <c r="K934" s="119"/>
      <c r="L934" s="94"/>
    </row>
    <row r="935" spans="3:12" ht="13.2">
      <c r="C935" s="118"/>
      <c r="D935" s="119"/>
      <c r="G935" s="119"/>
      <c r="H935" s="119"/>
      <c r="I935" s="119"/>
      <c r="J935" s="119"/>
      <c r="K935" s="119"/>
      <c r="L935" s="94"/>
    </row>
    <row r="936" spans="3:12" ht="13.2">
      <c r="C936" s="118"/>
      <c r="D936" s="119"/>
      <c r="G936" s="119"/>
      <c r="H936" s="119"/>
      <c r="I936" s="119"/>
      <c r="J936" s="119"/>
      <c r="K936" s="119"/>
      <c r="L936" s="94"/>
    </row>
    <row r="937" spans="3:12" ht="13.2">
      <c r="C937" s="118"/>
      <c r="D937" s="119"/>
      <c r="G937" s="119"/>
      <c r="H937" s="119"/>
      <c r="I937" s="119"/>
      <c r="J937" s="119"/>
      <c r="K937" s="119"/>
      <c r="L937" s="94"/>
    </row>
    <row r="938" spans="3:12" ht="13.2">
      <c r="C938" s="118"/>
      <c r="D938" s="119"/>
      <c r="G938" s="119"/>
      <c r="H938" s="119"/>
      <c r="I938" s="119"/>
      <c r="J938" s="119"/>
      <c r="K938" s="119"/>
      <c r="L938" s="94"/>
    </row>
    <row r="939" spans="3:12" ht="13.2">
      <c r="C939" s="118"/>
      <c r="D939" s="119"/>
      <c r="G939" s="119"/>
      <c r="H939" s="119"/>
      <c r="I939" s="119"/>
      <c r="J939" s="119"/>
      <c r="K939" s="119"/>
      <c r="L939" s="94"/>
    </row>
    <row r="940" spans="3:12" ht="13.2">
      <c r="C940" s="118"/>
      <c r="D940" s="119"/>
      <c r="G940" s="119"/>
      <c r="H940" s="119"/>
      <c r="I940" s="119"/>
      <c r="J940" s="119"/>
      <c r="K940" s="119"/>
      <c r="L940" s="94"/>
    </row>
    <row r="941" spans="3:12" ht="13.2">
      <c r="C941" s="118"/>
      <c r="D941" s="119"/>
      <c r="G941" s="119"/>
      <c r="H941" s="119"/>
      <c r="I941" s="119"/>
      <c r="J941" s="119"/>
      <c r="K941" s="119"/>
      <c r="L941" s="94"/>
    </row>
    <row r="942" spans="3:12" ht="13.2">
      <c r="C942" s="118"/>
      <c r="D942" s="119"/>
      <c r="G942" s="119"/>
      <c r="H942" s="119"/>
      <c r="I942" s="119"/>
      <c r="J942" s="119"/>
      <c r="K942" s="119"/>
      <c r="L942" s="94"/>
    </row>
    <row r="943" spans="3:12" ht="13.2">
      <c r="C943" s="118"/>
      <c r="D943" s="119"/>
      <c r="G943" s="119"/>
      <c r="H943" s="119"/>
      <c r="I943" s="119"/>
      <c r="J943" s="119"/>
      <c r="K943" s="119"/>
      <c r="L943" s="94"/>
    </row>
    <row r="944" spans="3:12" ht="13.2">
      <c r="C944" s="118"/>
      <c r="D944" s="119"/>
      <c r="G944" s="119"/>
      <c r="H944" s="119"/>
      <c r="I944" s="119"/>
      <c r="J944" s="119"/>
      <c r="K944" s="119"/>
      <c r="L944" s="94"/>
    </row>
    <row r="945" spans="3:12" ht="13.2">
      <c r="C945" s="118"/>
      <c r="D945" s="119"/>
      <c r="G945" s="119"/>
      <c r="H945" s="119"/>
      <c r="I945" s="119"/>
      <c r="J945" s="119"/>
      <c r="K945" s="119"/>
      <c r="L945" s="94"/>
    </row>
    <row r="946" spans="3:12" ht="13.2">
      <c r="C946" s="118"/>
      <c r="D946" s="119"/>
      <c r="G946" s="119"/>
      <c r="H946" s="119"/>
      <c r="I946" s="119"/>
      <c r="J946" s="119"/>
      <c r="K946" s="119"/>
      <c r="L946" s="94"/>
    </row>
    <row r="947" spans="3:12" ht="13.2">
      <c r="C947" s="118"/>
      <c r="D947" s="119"/>
      <c r="G947" s="119"/>
      <c r="H947" s="119"/>
      <c r="I947" s="119"/>
      <c r="J947" s="119"/>
      <c r="K947" s="119"/>
      <c r="L947" s="94"/>
    </row>
    <row r="948" spans="3:12" ht="13.2">
      <c r="C948" s="118"/>
      <c r="D948" s="119"/>
      <c r="G948" s="119"/>
      <c r="H948" s="119"/>
      <c r="I948" s="119"/>
      <c r="J948" s="119"/>
      <c r="K948" s="119"/>
      <c r="L948" s="94"/>
    </row>
    <row r="949" spans="3:12" ht="13.2">
      <c r="C949" s="118"/>
      <c r="D949" s="119"/>
      <c r="G949" s="119"/>
      <c r="H949" s="119"/>
      <c r="I949" s="119"/>
      <c r="J949" s="119"/>
      <c r="K949" s="119"/>
      <c r="L949" s="94"/>
    </row>
    <row r="950" spans="3:12" ht="13.2">
      <c r="C950" s="118"/>
      <c r="D950" s="119"/>
      <c r="G950" s="119"/>
      <c r="H950" s="119"/>
      <c r="I950" s="119"/>
      <c r="J950" s="119"/>
      <c r="K950" s="119"/>
      <c r="L950" s="94"/>
    </row>
    <row r="951" spans="3:12" ht="13.2">
      <c r="C951" s="118"/>
      <c r="D951" s="119"/>
      <c r="G951" s="119"/>
      <c r="H951" s="119"/>
      <c r="I951" s="119"/>
      <c r="J951" s="119"/>
      <c r="K951" s="119"/>
      <c r="L951" s="94"/>
    </row>
    <row r="952" spans="3:12" ht="13.2">
      <c r="C952" s="118"/>
      <c r="D952" s="119"/>
      <c r="G952" s="119"/>
      <c r="H952" s="119"/>
      <c r="I952" s="119"/>
      <c r="J952" s="119"/>
      <c r="K952" s="119"/>
      <c r="L952" s="94"/>
    </row>
    <row r="953" spans="3:12" ht="13.2">
      <c r="C953" s="118"/>
      <c r="D953" s="119"/>
      <c r="G953" s="119"/>
      <c r="H953" s="119"/>
      <c r="I953" s="119"/>
      <c r="J953" s="119"/>
      <c r="K953" s="119"/>
      <c r="L953" s="94"/>
    </row>
    <row r="954" spans="3:12" ht="13.2">
      <c r="C954" s="118"/>
      <c r="D954" s="119"/>
      <c r="G954" s="119"/>
      <c r="H954" s="119"/>
      <c r="I954" s="119"/>
      <c r="J954" s="119"/>
      <c r="K954" s="119"/>
      <c r="L954" s="94"/>
    </row>
    <row r="955" spans="3:12" ht="13.2">
      <c r="C955" s="118"/>
      <c r="D955" s="119"/>
      <c r="G955" s="119"/>
      <c r="H955" s="119"/>
      <c r="I955" s="119"/>
      <c r="J955" s="119"/>
      <c r="K955" s="119"/>
      <c r="L955" s="94"/>
    </row>
    <row r="956" spans="3:12" ht="13.2">
      <c r="C956" s="118"/>
      <c r="D956" s="119"/>
      <c r="G956" s="119"/>
      <c r="H956" s="119"/>
      <c r="I956" s="119"/>
      <c r="J956" s="119"/>
      <c r="K956" s="119"/>
      <c r="L956" s="94"/>
    </row>
    <row r="957" spans="3:12" ht="13.2">
      <c r="C957" s="118"/>
      <c r="D957" s="119"/>
      <c r="G957" s="119"/>
      <c r="H957" s="119"/>
      <c r="I957" s="119"/>
      <c r="J957" s="119"/>
      <c r="K957" s="119"/>
      <c r="L957" s="94"/>
    </row>
    <row r="958" spans="3:12" ht="13.2">
      <c r="C958" s="118"/>
      <c r="D958" s="119"/>
      <c r="G958" s="119"/>
      <c r="H958" s="119"/>
      <c r="I958" s="119"/>
      <c r="J958" s="119"/>
      <c r="K958" s="119"/>
      <c r="L958" s="94"/>
    </row>
    <row r="959" spans="3:12" ht="13.2">
      <c r="C959" s="118"/>
      <c r="D959" s="119"/>
      <c r="G959" s="119"/>
      <c r="H959" s="119"/>
      <c r="I959" s="119"/>
      <c r="J959" s="119"/>
      <c r="K959" s="119"/>
      <c r="L959" s="94"/>
    </row>
    <row r="960" spans="3:12" ht="13.2">
      <c r="C960" s="118"/>
      <c r="D960" s="119"/>
      <c r="G960" s="119"/>
      <c r="H960" s="119"/>
      <c r="I960" s="119"/>
      <c r="J960" s="119"/>
      <c r="K960" s="119"/>
      <c r="L960" s="94"/>
    </row>
    <row r="961" spans="3:12" ht="13.2">
      <c r="C961" s="118"/>
      <c r="D961" s="119"/>
      <c r="G961" s="119"/>
      <c r="H961" s="119"/>
      <c r="I961" s="119"/>
      <c r="J961" s="119"/>
      <c r="K961" s="119"/>
      <c r="L961" s="94"/>
    </row>
    <row r="962" spans="3:12" ht="13.2">
      <c r="C962" s="118"/>
      <c r="D962" s="119"/>
      <c r="G962" s="119"/>
      <c r="H962" s="119"/>
      <c r="I962" s="119"/>
      <c r="J962" s="119"/>
      <c r="K962" s="119"/>
      <c r="L962" s="94"/>
    </row>
    <row r="963" spans="3:12" ht="13.2">
      <c r="C963" s="118"/>
      <c r="D963" s="119"/>
      <c r="G963" s="119"/>
      <c r="H963" s="119"/>
      <c r="I963" s="119"/>
      <c r="J963" s="119"/>
      <c r="K963" s="119"/>
      <c r="L963" s="94"/>
    </row>
    <row r="964" spans="3:12" ht="13.2">
      <c r="C964" s="118"/>
      <c r="D964" s="119"/>
      <c r="G964" s="119"/>
      <c r="H964" s="119"/>
      <c r="I964" s="119"/>
      <c r="J964" s="119"/>
      <c r="K964" s="119"/>
      <c r="L964" s="94"/>
    </row>
    <row r="965" spans="3:12" ht="13.2">
      <c r="C965" s="118"/>
      <c r="D965" s="119"/>
      <c r="G965" s="119"/>
      <c r="H965" s="119"/>
      <c r="I965" s="119"/>
      <c r="J965" s="119"/>
      <c r="K965" s="119"/>
      <c r="L965" s="94"/>
    </row>
    <row r="966" spans="3:12" ht="13.2">
      <c r="C966" s="118"/>
      <c r="D966" s="119"/>
      <c r="G966" s="119"/>
      <c r="H966" s="119"/>
      <c r="I966" s="119"/>
      <c r="J966" s="119"/>
      <c r="K966" s="119"/>
      <c r="L966" s="94"/>
    </row>
    <row r="967" spans="3:12" ht="13.2">
      <c r="C967" s="118"/>
      <c r="D967" s="119"/>
      <c r="G967" s="119"/>
      <c r="H967" s="119"/>
      <c r="I967" s="119"/>
      <c r="J967" s="119"/>
      <c r="K967" s="119"/>
      <c r="L967" s="94"/>
    </row>
    <row r="968" spans="3:12" ht="13.2">
      <c r="C968" s="118"/>
      <c r="D968" s="119"/>
      <c r="G968" s="119"/>
      <c r="H968" s="119"/>
      <c r="I968" s="119"/>
      <c r="J968" s="119"/>
      <c r="K968" s="119"/>
      <c r="L968" s="94"/>
    </row>
    <row r="969" spans="3:12" ht="13.2">
      <c r="C969" s="118"/>
      <c r="D969" s="119"/>
      <c r="G969" s="119"/>
      <c r="H969" s="119"/>
      <c r="I969" s="119"/>
      <c r="J969" s="119"/>
      <c r="K969" s="119"/>
      <c r="L969" s="94"/>
    </row>
    <row r="970" spans="3:12" ht="13.2">
      <c r="C970" s="118"/>
      <c r="D970" s="119"/>
      <c r="G970" s="119"/>
      <c r="H970" s="119"/>
      <c r="I970" s="119"/>
      <c r="J970" s="119"/>
      <c r="K970" s="119"/>
      <c r="L970" s="94"/>
    </row>
    <row r="971" spans="3:12" ht="13.2">
      <c r="C971" s="118"/>
      <c r="D971" s="119"/>
      <c r="G971" s="119"/>
      <c r="H971" s="119"/>
      <c r="I971" s="119"/>
      <c r="J971" s="119"/>
      <c r="K971" s="119"/>
      <c r="L971" s="94"/>
    </row>
    <row r="972" spans="3:12" ht="13.2">
      <c r="C972" s="118"/>
      <c r="D972" s="119"/>
      <c r="G972" s="119"/>
      <c r="H972" s="119"/>
      <c r="I972" s="119"/>
      <c r="J972" s="119"/>
      <c r="K972" s="119"/>
      <c r="L972" s="94"/>
    </row>
    <row r="973" spans="3:12" ht="13.2">
      <c r="C973" s="118"/>
      <c r="D973" s="119"/>
      <c r="G973" s="119"/>
      <c r="H973" s="119"/>
      <c r="I973" s="119"/>
      <c r="J973" s="119"/>
      <c r="K973" s="119"/>
      <c r="L973" s="94"/>
    </row>
    <row r="974" spans="3:12" ht="13.2">
      <c r="C974" s="118"/>
      <c r="D974" s="119"/>
      <c r="G974" s="119"/>
      <c r="H974" s="119"/>
      <c r="I974" s="119"/>
      <c r="J974" s="119"/>
      <c r="K974" s="119"/>
      <c r="L974" s="94"/>
    </row>
    <row r="975" spans="3:12" ht="13.2">
      <c r="C975" s="118"/>
      <c r="D975" s="119"/>
      <c r="G975" s="119"/>
      <c r="H975" s="119"/>
      <c r="I975" s="119"/>
      <c r="J975" s="119"/>
      <c r="K975" s="119"/>
      <c r="L975" s="94"/>
    </row>
    <row r="976" spans="3:12" ht="13.2">
      <c r="C976" s="118"/>
      <c r="D976" s="119"/>
      <c r="G976" s="119"/>
      <c r="H976" s="119"/>
      <c r="I976" s="119"/>
      <c r="J976" s="119"/>
      <c r="K976" s="119"/>
      <c r="L976" s="94"/>
    </row>
    <row r="977" spans="3:12" ht="13.2">
      <c r="C977" s="118"/>
      <c r="D977" s="119"/>
      <c r="G977" s="119"/>
      <c r="H977" s="119"/>
      <c r="I977" s="119"/>
      <c r="J977" s="119"/>
      <c r="K977" s="119"/>
      <c r="L977" s="94"/>
    </row>
    <row r="978" spans="3:12" ht="13.2">
      <c r="C978" s="118"/>
      <c r="D978" s="119"/>
      <c r="G978" s="119"/>
      <c r="H978" s="119"/>
      <c r="I978" s="119"/>
      <c r="J978" s="119"/>
      <c r="K978" s="119"/>
      <c r="L978" s="94"/>
    </row>
    <row r="979" spans="3:12" ht="13.2">
      <c r="C979" s="118"/>
      <c r="D979" s="119"/>
      <c r="G979" s="119"/>
      <c r="H979" s="119"/>
      <c r="I979" s="119"/>
      <c r="J979" s="119"/>
      <c r="K979" s="119"/>
      <c r="L979" s="94"/>
    </row>
    <row r="980" spans="3:12" ht="13.2">
      <c r="C980" s="118"/>
      <c r="D980" s="119"/>
      <c r="G980" s="119"/>
      <c r="H980" s="119"/>
      <c r="I980" s="119"/>
      <c r="J980" s="119"/>
      <c r="K980" s="119"/>
      <c r="L980" s="94"/>
    </row>
    <row r="981" spans="3:12" ht="13.2">
      <c r="C981" s="118"/>
      <c r="D981" s="119"/>
      <c r="G981" s="119"/>
      <c r="H981" s="119"/>
      <c r="I981" s="119"/>
      <c r="J981" s="119"/>
      <c r="K981" s="119"/>
      <c r="L981" s="94"/>
    </row>
    <row r="982" spans="3:12" ht="13.2">
      <c r="C982" s="118"/>
      <c r="D982" s="119"/>
      <c r="G982" s="119"/>
      <c r="H982" s="119"/>
      <c r="I982" s="119"/>
      <c r="J982" s="119"/>
      <c r="K982" s="119"/>
      <c r="L982" s="94"/>
    </row>
    <row r="983" spans="3:12" ht="13.2">
      <c r="C983" s="118"/>
      <c r="D983" s="119"/>
      <c r="G983" s="119"/>
      <c r="H983" s="119"/>
      <c r="I983" s="119"/>
      <c r="J983" s="119"/>
      <c r="K983" s="119"/>
      <c r="L983" s="94"/>
    </row>
    <row r="984" spans="3:12" ht="13.2">
      <c r="C984" s="118"/>
      <c r="D984" s="119"/>
      <c r="G984" s="119"/>
      <c r="H984" s="119"/>
      <c r="I984" s="119"/>
      <c r="J984" s="119"/>
      <c r="K984" s="119"/>
      <c r="L984" s="94"/>
    </row>
    <row r="985" spans="3:12" ht="13.2">
      <c r="C985" s="118"/>
      <c r="D985" s="119"/>
      <c r="G985" s="119"/>
      <c r="H985" s="119"/>
      <c r="I985" s="119"/>
      <c r="J985" s="119"/>
      <c r="K985" s="119"/>
      <c r="L985" s="94"/>
    </row>
    <row r="986" spans="3:12" ht="13.2">
      <c r="C986" s="118"/>
      <c r="D986" s="119"/>
      <c r="G986" s="119"/>
      <c r="H986" s="119"/>
      <c r="I986" s="119"/>
      <c r="J986" s="119"/>
      <c r="K986" s="119"/>
      <c r="L986" s="94"/>
    </row>
    <row r="987" spans="3:12" ht="13.2">
      <c r="C987" s="118"/>
      <c r="D987" s="119"/>
      <c r="G987" s="119"/>
      <c r="H987" s="119"/>
      <c r="I987" s="119"/>
      <c r="J987" s="119"/>
      <c r="K987" s="119"/>
      <c r="L987" s="94"/>
    </row>
    <row r="988" spans="3:12" ht="13.2">
      <c r="C988" s="118"/>
      <c r="D988" s="119"/>
      <c r="G988" s="119"/>
      <c r="H988" s="119"/>
      <c r="I988" s="119"/>
      <c r="J988" s="119"/>
      <c r="K988" s="119"/>
      <c r="L988" s="94"/>
    </row>
    <row r="989" spans="3:12" ht="13.2">
      <c r="C989" s="118"/>
      <c r="D989" s="119"/>
      <c r="G989" s="119"/>
      <c r="H989" s="119"/>
      <c r="I989" s="119"/>
      <c r="J989" s="119"/>
      <c r="K989" s="119"/>
      <c r="L989" s="94"/>
    </row>
    <row r="990" spans="3:12" ht="13.2">
      <c r="C990" s="118"/>
      <c r="D990" s="119"/>
      <c r="G990" s="119"/>
      <c r="H990" s="119"/>
      <c r="I990" s="119"/>
      <c r="J990" s="119"/>
      <c r="K990" s="119"/>
      <c r="L990" s="94"/>
    </row>
    <row r="991" spans="3:12" ht="13.2">
      <c r="C991" s="118"/>
      <c r="D991" s="119"/>
      <c r="G991" s="119"/>
      <c r="H991" s="119"/>
      <c r="I991" s="119"/>
      <c r="J991" s="119"/>
      <c r="K991" s="119"/>
      <c r="L991" s="94"/>
    </row>
    <row r="992" spans="3:12" ht="13.2">
      <c r="C992" s="118"/>
      <c r="D992" s="119"/>
      <c r="G992" s="119"/>
      <c r="H992" s="119"/>
      <c r="I992" s="119"/>
      <c r="J992" s="119"/>
      <c r="K992" s="119"/>
      <c r="L992" s="94"/>
    </row>
    <row r="993" spans="3:12" ht="13.2">
      <c r="C993" s="118"/>
      <c r="D993" s="119"/>
      <c r="G993" s="119"/>
      <c r="H993" s="119"/>
      <c r="I993" s="119"/>
      <c r="J993" s="119"/>
      <c r="K993" s="119"/>
      <c r="L993" s="94"/>
    </row>
    <row r="994" spans="3:12" ht="13.2">
      <c r="C994" s="118"/>
      <c r="D994" s="119"/>
      <c r="G994" s="119"/>
      <c r="H994" s="119"/>
      <c r="I994" s="119"/>
      <c r="J994" s="119"/>
      <c r="K994" s="119"/>
      <c r="L994" s="94"/>
    </row>
    <row r="995" spans="3:12" ht="13.2">
      <c r="C995" s="118"/>
      <c r="D995" s="119"/>
      <c r="G995" s="119"/>
      <c r="H995" s="119"/>
      <c r="I995" s="119"/>
      <c r="J995" s="119"/>
      <c r="K995" s="119"/>
      <c r="L995" s="94"/>
    </row>
    <row r="996" spans="3:12" ht="13.2">
      <c r="C996" s="118"/>
      <c r="D996" s="119"/>
      <c r="G996" s="119"/>
      <c r="H996" s="119"/>
      <c r="I996" s="119"/>
      <c r="J996" s="119"/>
      <c r="K996" s="119"/>
      <c r="L996" s="94"/>
    </row>
    <row r="997" spans="3:12" ht="13.2">
      <c r="C997" s="118"/>
      <c r="D997" s="119"/>
      <c r="G997" s="119"/>
      <c r="H997" s="119"/>
      <c r="I997" s="119"/>
      <c r="J997" s="119"/>
      <c r="K997" s="119"/>
      <c r="L997" s="94"/>
    </row>
    <row r="998" spans="3:12" ht="13.2">
      <c r="C998" s="118"/>
      <c r="D998" s="119"/>
      <c r="G998" s="119"/>
      <c r="H998" s="119"/>
      <c r="I998" s="119"/>
      <c r="J998" s="119"/>
      <c r="K998" s="119"/>
      <c r="L998" s="94"/>
    </row>
    <row r="999" spans="3:12" ht="13.2">
      <c r="C999" s="118"/>
      <c r="D999" s="119"/>
      <c r="G999" s="119"/>
      <c r="H999" s="119"/>
      <c r="I999" s="119"/>
      <c r="J999" s="119"/>
      <c r="K999" s="119"/>
      <c r="L999" s="94"/>
    </row>
    <row r="1000" spans="3:12" ht="13.2">
      <c r="C1000" s="118"/>
      <c r="D1000" s="119"/>
      <c r="G1000" s="119"/>
      <c r="H1000" s="119"/>
      <c r="I1000" s="119"/>
      <c r="J1000" s="119"/>
      <c r="K1000" s="119"/>
      <c r="L1000" s="94"/>
    </row>
  </sheetData>
  <autoFilter ref="A1:L268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999"/>
  <sheetViews>
    <sheetView workbookViewId="0"/>
  </sheetViews>
  <sheetFormatPr defaultColWidth="12.6640625" defaultRowHeight="15.75" customHeight="1"/>
  <cols>
    <col min="1" max="1" width="17.109375" customWidth="1"/>
    <col min="2" max="2" width="46.109375" customWidth="1"/>
    <col min="3" max="3" width="12.33203125" customWidth="1"/>
    <col min="4" max="4" width="10.88671875" customWidth="1"/>
    <col min="5" max="5" width="9" customWidth="1"/>
    <col min="6" max="6" width="10.44140625" customWidth="1"/>
    <col min="7" max="8" width="10.88671875" customWidth="1"/>
    <col min="9" max="9" width="11.44140625" customWidth="1"/>
    <col min="10" max="10" width="12" customWidth="1"/>
    <col min="11" max="11" width="10.88671875" customWidth="1"/>
  </cols>
  <sheetData>
    <row r="1" spans="1:21" ht="37.5" customHeight="1">
      <c r="A1" s="79" t="s">
        <v>7</v>
      </c>
      <c r="B1" s="79" t="s">
        <v>1432</v>
      </c>
      <c r="C1" s="79" t="s">
        <v>1434</v>
      </c>
      <c r="D1" s="120" t="s">
        <v>1435</v>
      </c>
      <c r="E1" s="82" t="s">
        <v>1436</v>
      </c>
      <c r="F1" s="121" t="s">
        <v>1437</v>
      </c>
      <c r="G1" s="122" t="s">
        <v>1438</v>
      </c>
      <c r="H1" s="123" t="s">
        <v>1439</v>
      </c>
      <c r="I1" s="120" t="s">
        <v>45</v>
      </c>
      <c r="J1" s="122" t="s">
        <v>1440</v>
      </c>
      <c r="K1" s="123" t="s">
        <v>1441</v>
      </c>
      <c r="L1" s="87" t="s">
        <v>1442</v>
      </c>
      <c r="M1" s="124"/>
      <c r="N1" s="124"/>
      <c r="O1" s="124"/>
      <c r="P1" s="124"/>
      <c r="Q1" s="124"/>
      <c r="R1" s="124"/>
      <c r="S1" s="124"/>
      <c r="T1" s="124"/>
      <c r="U1" s="124"/>
    </row>
    <row r="2" spans="1:21" ht="17.399999999999999">
      <c r="A2" s="125" t="s">
        <v>352</v>
      </c>
      <c r="B2" s="126" t="s">
        <v>353</v>
      </c>
      <c r="C2" s="127">
        <v>40169390</v>
      </c>
      <c r="D2" s="128">
        <v>94</v>
      </c>
      <c r="E2" s="129">
        <v>0.18</v>
      </c>
      <c r="F2" s="129">
        <v>0.18</v>
      </c>
      <c r="G2" s="128">
        <v>111</v>
      </c>
      <c r="H2" s="128">
        <v>111</v>
      </c>
      <c r="I2" s="128">
        <v>115</v>
      </c>
      <c r="J2" s="128">
        <v>136</v>
      </c>
      <c r="K2" s="128">
        <v>136</v>
      </c>
      <c r="L2" s="130" t="str">
        <f t="shared" ref="L2:L33" si="0">VLOOKUP(A2,Testing,1,FALSE)</f>
        <v>BACBK00096</v>
      </c>
    </row>
    <row r="3" spans="1:21" ht="17.399999999999999">
      <c r="A3" s="125" t="s">
        <v>415</v>
      </c>
      <c r="B3" s="126" t="s">
        <v>417</v>
      </c>
      <c r="C3" s="127">
        <v>84194020</v>
      </c>
      <c r="D3" s="128">
        <v>121</v>
      </c>
      <c r="E3" s="129">
        <v>0.18</v>
      </c>
      <c r="F3" s="129">
        <v>0.18</v>
      </c>
      <c r="G3" s="128">
        <v>143</v>
      </c>
      <c r="H3" s="128">
        <v>143</v>
      </c>
      <c r="I3" s="128">
        <v>148</v>
      </c>
      <c r="J3" s="128">
        <v>175</v>
      </c>
      <c r="K3" s="128">
        <v>175</v>
      </c>
      <c r="L3" s="130" t="str">
        <f t="shared" si="0"/>
        <v>BACBK00123</v>
      </c>
    </row>
    <row r="4" spans="1:21" ht="17.399999999999999">
      <c r="A4" s="125" t="s">
        <v>368</v>
      </c>
      <c r="B4" s="126" t="s">
        <v>430</v>
      </c>
      <c r="C4" s="127">
        <v>87149100</v>
      </c>
      <c r="D4" s="128">
        <v>134</v>
      </c>
      <c r="E4" s="129">
        <v>0.28000000000000003</v>
      </c>
      <c r="F4" s="129">
        <v>0.18</v>
      </c>
      <c r="G4" s="128">
        <v>172</v>
      </c>
      <c r="H4" s="128">
        <v>159</v>
      </c>
      <c r="I4" s="128">
        <v>164</v>
      </c>
      <c r="J4" s="128">
        <v>210</v>
      </c>
      <c r="K4" s="128">
        <v>194</v>
      </c>
      <c r="L4" s="130" t="str">
        <f t="shared" si="0"/>
        <v>BACGR00001</v>
      </c>
    </row>
    <row r="5" spans="1:21" ht="17.399999999999999">
      <c r="A5" s="125" t="s">
        <v>367</v>
      </c>
      <c r="B5" s="126" t="s">
        <v>439</v>
      </c>
      <c r="C5" s="127">
        <v>87149100</v>
      </c>
      <c r="D5" s="128">
        <v>134</v>
      </c>
      <c r="E5" s="129">
        <v>0.28000000000000003</v>
      </c>
      <c r="F5" s="129">
        <v>0.18</v>
      </c>
      <c r="G5" s="128">
        <v>172</v>
      </c>
      <c r="H5" s="128">
        <v>159</v>
      </c>
      <c r="I5" s="128">
        <v>164</v>
      </c>
      <c r="J5" s="128">
        <v>210</v>
      </c>
      <c r="K5" s="128">
        <v>194</v>
      </c>
      <c r="L5" s="130" t="str">
        <f t="shared" si="0"/>
        <v>BACGR00002</v>
      </c>
    </row>
    <row r="6" spans="1:21" ht="17.399999999999999">
      <c r="A6" s="125" t="s">
        <v>471</v>
      </c>
      <c r="B6" s="126" t="s">
        <v>472</v>
      </c>
      <c r="C6" s="127">
        <v>30065000</v>
      </c>
      <c r="D6" s="128">
        <v>25</v>
      </c>
      <c r="E6" s="129">
        <v>0.12</v>
      </c>
      <c r="F6" s="129">
        <v>0.05</v>
      </c>
      <c r="G6" s="128">
        <v>28</v>
      </c>
      <c r="H6" s="128">
        <v>27</v>
      </c>
      <c r="I6" s="128">
        <v>31</v>
      </c>
      <c r="J6" s="128">
        <v>35</v>
      </c>
      <c r="K6" s="128">
        <v>33</v>
      </c>
      <c r="L6" s="130" t="str">
        <f t="shared" si="0"/>
        <v>BACMC00017</v>
      </c>
    </row>
    <row r="7" spans="1:21" ht="17.399999999999999">
      <c r="A7" s="125" t="s">
        <v>769</v>
      </c>
      <c r="B7" s="126" t="s">
        <v>770</v>
      </c>
      <c r="C7" s="127">
        <v>4911</v>
      </c>
      <c r="D7" s="128">
        <v>42</v>
      </c>
      <c r="E7" s="129">
        <v>0.12</v>
      </c>
      <c r="F7" s="129">
        <v>0.18</v>
      </c>
      <c r="G7" s="128">
        <v>48</v>
      </c>
      <c r="H7" s="128">
        <v>50</v>
      </c>
      <c r="I7" s="128">
        <v>52</v>
      </c>
      <c r="J7" s="128">
        <v>59</v>
      </c>
      <c r="K7" s="128">
        <v>62</v>
      </c>
      <c r="L7" s="130" t="str">
        <f t="shared" si="0"/>
        <v>BACNA00116</v>
      </c>
    </row>
    <row r="8" spans="1:21" ht="17.399999999999999">
      <c r="A8" s="125" t="s">
        <v>456</v>
      </c>
      <c r="B8" s="126" t="s">
        <v>1449</v>
      </c>
      <c r="C8" s="127">
        <v>84811000</v>
      </c>
      <c r="D8" s="128">
        <v>29</v>
      </c>
      <c r="E8" s="129">
        <v>0.18</v>
      </c>
      <c r="F8" s="129">
        <v>0.18</v>
      </c>
      <c r="G8" s="128">
        <v>35</v>
      </c>
      <c r="H8" s="128">
        <v>35</v>
      </c>
      <c r="I8" s="128">
        <v>36</v>
      </c>
      <c r="J8" s="128">
        <v>43</v>
      </c>
      <c r="K8" s="128">
        <v>43</v>
      </c>
      <c r="L8" s="130" t="str">
        <f t="shared" si="0"/>
        <v>BAVSF00005</v>
      </c>
    </row>
    <row r="9" spans="1:21" ht="17.399999999999999">
      <c r="A9" s="125" t="s">
        <v>478</v>
      </c>
      <c r="B9" s="126" t="s">
        <v>479</v>
      </c>
      <c r="C9" s="127">
        <v>73181110</v>
      </c>
      <c r="D9" s="128">
        <v>77</v>
      </c>
      <c r="E9" s="129">
        <v>0.18</v>
      </c>
      <c r="F9" s="129">
        <v>0.18</v>
      </c>
      <c r="G9" s="128">
        <v>91</v>
      </c>
      <c r="H9" s="128">
        <v>91</v>
      </c>
      <c r="I9" s="128">
        <v>94</v>
      </c>
      <c r="J9" s="128">
        <v>111</v>
      </c>
      <c r="K9" s="128">
        <v>111</v>
      </c>
      <c r="L9" s="130" t="str">
        <f t="shared" si="0"/>
        <v>BAXZP00013</v>
      </c>
    </row>
    <row r="10" spans="1:21" ht="17.399999999999999">
      <c r="A10" s="125" t="s">
        <v>1067</v>
      </c>
      <c r="B10" s="126" t="s">
        <v>1996</v>
      </c>
      <c r="C10" s="127">
        <v>73181110</v>
      </c>
      <c r="D10" s="128">
        <v>84</v>
      </c>
      <c r="E10" s="129">
        <v>0.18</v>
      </c>
      <c r="F10" s="129">
        <v>0.18</v>
      </c>
      <c r="G10" s="128">
        <v>100</v>
      </c>
      <c r="H10" s="128">
        <v>100</v>
      </c>
      <c r="I10" s="128">
        <v>103</v>
      </c>
      <c r="J10" s="128">
        <v>122</v>
      </c>
      <c r="K10" s="128">
        <v>122</v>
      </c>
      <c r="L10" s="130" t="str">
        <f t="shared" si="0"/>
        <v>BAXZP00014</v>
      </c>
    </row>
    <row r="11" spans="1:21" ht="17.399999999999999">
      <c r="A11" s="125" t="s">
        <v>44</v>
      </c>
      <c r="B11" s="126" t="s">
        <v>1410</v>
      </c>
      <c r="C11" s="127">
        <v>87141090</v>
      </c>
      <c r="D11" s="128">
        <v>46</v>
      </c>
      <c r="E11" s="129">
        <v>0.28000000000000003</v>
      </c>
      <c r="F11" s="129">
        <v>0.18</v>
      </c>
      <c r="G11" s="128">
        <v>59</v>
      </c>
      <c r="H11" s="128">
        <v>55</v>
      </c>
      <c r="I11" s="128">
        <v>57</v>
      </c>
      <c r="J11" s="128">
        <v>73</v>
      </c>
      <c r="K11" s="128">
        <v>68</v>
      </c>
      <c r="L11" s="130" t="str">
        <f t="shared" si="0"/>
        <v>BBGNA00014</v>
      </c>
    </row>
    <row r="12" spans="1:21" ht="17.399999999999999">
      <c r="A12" s="125" t="s">
        <v>56</v>
      </c>
      <c r="B12" s="126" t="s">
        <v>1411</v>
      </c>
      <c r="C12" s="127">
        <v>87141090</v>
      </c>
      <c r="D12" s="128">
        <v>44</v>
      </c>
      <c r="E12" s="129">
        <v>0.28000000000000003</v>
      </c>
      <c r="F12" s="129">
        <v>0.18</v>
      </c>
      <c r="G12" s="128">
        <v>57</v>
      </c>
      <c r="H12" s="128">
        <v>52</v>
      </c>
      <c r="I12" s="128">
        <v>54</v>
      </c>
      <c r="J12" s="128">
        <v>70</v>
      </c>
      <c r="K12" s="128">
        <v>64</v>
      </c>
      <c r="L12" s="130" t="str">
        <f t="shared" si="0"/>
        <v>BBGNA00018</v>
      </c>
    </row>
    <row r="13" spans="1:21" ht="17.399999999999999">
      <c r="A13" s="125" t="s">
        <v>61</v>
      </c>
      <c r="B13" s="126" t="s">
        <v>1412</v>
      </c>
      <c r="C13" s="127">
        <v>87141090</v>
      </c>
      <c r="D13" s="128">
        <v>36</v>
      </c>
      <c r="E13" s="129">
        <v>0.28000000000000003</v>
      </c>
      <c r="F13" s="129">
        <v>0.18</v>
      </c>
      <c r="G13" s="128">
        <v>47</v>
      </c>
      <c r="H13" s="128">
        <v>43</v>
      </c>
      <c r="I13" s="128">
        <v>44</v>
      </c>
      <c r="J13" s="128">
        <v>57</v>
      </c>
      <c r="K13" s="128">
        <v>52</v>
      </c>
      <c r="L13" s="130" t="str">
        <f t="shared" si="0"/>
        <v>BBGNA00019</v>
      </c>
    </row>
    <row r="14" spans="1:21" ht="17.399999999999999">
      <c r="A14" s="125" t="s">
        <v>66</v>
      </c>
      <c r="B14" s="126" t="s">
        <v>1413</v>
      </c>
      <c r="C14" s="127">
        <v>87141090</v>
      </c>
      <c r="D14" s="128">
        <v>22</v>
      </c>
      <c r="E14" s="129">
        <v>0.28000000000000003</v>
      </c>
      <c r="F14" s="129">
        <v>0.18</v>
      </c>
      <c r="G14" s="128">
        <v>29</v>
      </c>
      <c r="H14" s="128">
        <v>26</v>
      </c>
      <c r="I14" s="128">
        <v>27</v>
      </c>
      <c r="J14" s="128">
        <v>35</v>
      </c>
      <c r="K14" s="128">
        <v>32</v>
      </c>
      <c r="L14" s="130" t="str">
        <f t="shared" si="0"/>
        <v>BBGNA00020</v>
      </c>
    </row>
    <row r="15" spans="1:21" ht="17.399999999999999">
      <c r="A15" s="125" t="s">
        <v>73</v>
      </c>
      <c r="B15" s="126" t="s">
        <v>1414</v>
      </c>
      <c r="C15" s="127">
        <v>87141090</v>
      </c>
      <c r="D15" s="128">
        <v>27</v>
      </c>
      <c r="E15" s="129">
        <v>0.28000000000000003</v>
      </c>
      <c r="F15" s="129">
        <v>0.18</v>
      </c>
      <c r="G15" s="128">
        <v>35</v>
      </c>
      <c r="H15" s="128">
        <v>32</v>
      </c>
      <c r="I15" s="128">
        <v>33</v>
      </c>
      <c r="J15" s="128">
        <v>43</v>
      </c>
      <c r="K15" s="128">
        <v>39</v>
      </c>
      <c r="L15" s="130" t="str">
        <f t="shared" si="0"/>
        <v>BBGNA00021</v>
      </c>
    </row>
    <row r="16" spans="1:21" ht="17.399999999999999">
      <c r="A16" s="125" t="s">
        <v>1990</v>
      </c>
      <c r="B16" s="126" t="s">
        <v>1991</v>
      </c>
      <c r="C16" s="127">
        <v>87149100</v>
      </c>
      <c r="D16" s="128">
        <v>903</v>
      </c>
      <c r="E16" s="129">
        <v>0.28000000000000003</v>
      </c>
      <c r="F16" s="129">
        <v>0.18</v>
      </c>
      <c r="G16" s="128" t="s">
        <v>1997</v>
      </c>
      <c r="H16" s="128" t="s">
        <v>1998</v>
      </c>
      <c r="I16" s="128" t="s">
        <v>1999</v>
      </c>
      <c r="J16" s="128" t="s">
        <v>2000</v>
      </c>
      <c r="K16" s="128" t="s">
        <v>2001</v>
      </c>
      <c r="L16" s="130" t="str">
        <f t="shared" si="0"/>
        <v>BBRBK00066</v>
      </c>
    </row>
    <row r="17" spans="1:12" ht="17.399999999999999">
      <c r="A17" s="125" t="s">
        <v>508</v>
      </c>
      <c r="B17" s="126" t="s">
        <v>592</v>
      </c>
      <c r="C17" s="127">
        <v>87141090</v>
      </c>
      <c r="D17" s="128">
        <v>877</v>
      </c>
      <c r="E17" s="129">
        <v>0.28000000000000003</v>
      </c>
      <c r="F17" s="129">
        <v>0.18</v>
      </c>
      <c r="G17" s="128" t="s">
        <v>2002</v>
      </c>
      <c r="H17" s="128" t="s">
        <v>1723</v>
      </c>
      <c r="I17" s="128" t="s">
        <v>2003</v>
      </c>
      <c r="J17" s="128" t="s">
        <v>2004</v>
      </c>
      <c r="K17" s="128" t="s">
        <v>1724</v>
      </c>
      <c r="L17" s="130" t="str">
        <f t="shared" si="0"/>
        <v>BBRBK00076</v>
      </c>
    </row>
    <row r="18" spans="1:12" ht="17.399999999999999">
      <c r="A18" s="125" t="s">
        <v>48</v>
      </c>
      <c r="B18" s="126" t="s">
        <v>602</v>
      </c>
      <c r="C18" s="127">
        <v>87141090</v>
      </c>
      <c r="D18" s="128">
        <v>411</v>
      </c>
      <c r="E18" s="129">
        <v>0.28000000000000003</v>
      </c>
      <c r="F18" s="129">
        <v>0.18</v>
      </c>
      <c r="G18" s="128">
        <v>527</v>
      </c>
      <c r="H18" s="128">
        <v>485</v>
      </c>
      <c r="I18" s="128">
        <v>502</v>
      </c>
      <c r="J18" s="128">
        <v>643</v>
      </c>
      <c r="K18" s="128">
        <v>593</v>
      </c>
      <c r="L18" s="130" t="str">
        <f t="shared" si="0"/>
        <v>BBRBK00079</v>
      </c>
    </row>
    <row r="19" spans="1:12" ht="17.399999999999999">
      <c r="A19" s="125" t="s">
        <v>160</v>
      </c>
      <c r="B19" s="126" t="s">
        <v>637</v>
      </c>
      <c r="C19" s="127">
        <v>87141090</v>
      </c>
      <c r="D19" s="128">
        <v>904</v>
      </c>
      <c r="E19" s="129">
        <v>0.28000000000000003</v>
      </c>
      <c r="F19" s="129">
        <v>0.18</v>
      </c>
      <c r="G19" s="128" t="s">
        <v>2005</v>
      </c>
      <c r="H19" s="128" t="s">
        <v>2006</v>
      </c>
      <c r="I19" s="128" t="s">
        <v>2007</v>
      </c>
      <c r="J19" s="128" t="s">
        <v>2008</v>
      </c>
      <c r="K19" s="128" t="s">
        <v>2009</v>
      </c>
      <c r="L19" s="130" t="str">
        <f t="shared" si="0"/>
        <v>BBRBK00080</v>
      </c>
    </row>
    <row r="20" spans="1:12" ht="17.399999999999999">
      <c r="A20" s="125" t="s">
        <v>2010</v>
      </c>
      <c r="B20" s="126" t="s">
        <v>2011</v>
      </c>
      <c r="C20" s="127">
        <v>87149100</v>
      </c>
      <c r="D20" s="128">
        <v>411</v>
      </c>
      <c r="E20" s="129">
        <v>0.28000000000000003</v>
      </c>
      <c r="F20" s="129">
        <v>0.18</v>
      </c>
      <c r="G20" s="128">
        <v>527</v>
      </c>
      <c r="H20" s="128">
        <v>485</v>
      </c>
      <c r="I20" s="128">
        <v>502</v>
      </c>
      <c r="J20" s="128">
        <v>643</v>
      </c>
      <c r="K20" s="128">
        <v>593</v>
      </c>
      <c r="L20" s="130" t="str">
        <f t="shared" si="0"/>
        <v>BBRBK00086</v>
      </c>
    </row>
    <row r="21" spans="1:12" ht="17.399999999999999">
      <c r="A21" s="125" t="s">
        <v>2012</v>
      </c>
      <c r="B21" s="126" t="s">
        <v>2013</v>
      </c>
      <c r="C21" s="127">
        <v>87141090</v>
      </c>
      <c r="D21" s="128">
        <v>845</v>
      </c>
      <c r="E21" s="129">
        <v>0.28000000000000003</v>
      </c>
      <c r="F21" s="129">
        <v>0.18</v>
      </c>
      <c r="G21" s="128" t="s">
        <v>2014</v>
      </c>
      <c r="H21" s="128">
        <v>998</v>
      </c>
      <c r="I21" s="128" t="s">
        <v>2015</v>
      </c>
      <c r="J21" s="128" t="s">
        <v>2016</v>
      </c>
      <c r="K21" s="128" t="s">
        <v>2017</v>
      </c>
      <c r="L21" s="130" t="str">
        <f t="shared" si="0"/>
        <v>BBRBK00087</v>
      </c>
    </row>
    <row r="22" spans="1:12" ht="17.399999999999999">
      <c r="A22" s="125" t="s">
        <v>2018</v>
      </c>
      <c r="B22" s="126" t="s">
        <v>2019</v>
      </c>
      <c r="C22" s="127">
        <v>85076000</v>
      </c>
      <c r="D22" s="128" t="s">
        <v>2020</v>
      </c>
      <c r="E22" s="129">
        <v>0.18</v>
      </c>
      <c r="F22" s="129">
        <v>0.18</v>
      </c>
      <c r="G22" s="128" t="s">
        <v>2021</v>
      </c>
      <c r="H22" s="128" t="s">
        <v>2021</v>
      </c>
      <c r="I22" s="128" t="s">
        <v>2022</v>
      </c>
      <c r="J22" s="128" t="s">
        <v>2023</v>
      </c>
      <c r="K22" s="128" t="s">
        <v>2023</v>
      </c>
      <c r="L22" s="130" t="str">
        <f t="shared" si="0"/>
        <v>BBTNA00069</v>
      </c>
    </row>
    <row r="23" spans="1:12" ht="17.399999999999999">
      <c r="A23" s="125" t="s">
        <v>2024</v>
      </c>
      <c r="B23" s="126" t="s">
        <v>2025</v>
      </c>
      <c r="C23" s="127">
        <v>85076000</v>
      </c>
      <c r="D23" s="128" t="s">
        <v>2026</v>
      </c>
      <c r="E23" s="129">
        <v>0.18</v>
      </c>
      <c r="F23" s="129">
        <v>0.18</v>
      </c>
      <c r="G23" s="128" t="s">
        <v>2027</v>
      </c>
      <c r="H23" s="128" t="s">
        <v>2027</v>
      </c>
      <c r="I23" s="128" t="s">
        <v>2028</v>
      </c>
      <c r="J23" s="128" t="s">
        <v>2029</v>
      </c>
      <c r="K23" s="128" t="s">
        <v>2029</v>
      </c>
      <c r="L23" s="130" t="str">
        <f t="shared" si="0"/>
        <v>BBTNA00080</v>
      </c>
    </row>
    <row r="24" spans="1:12" ht="17.399999999999999">
      <c r="A24" s="125" t="s">
        <v>2030</v>
      </c>
      <c r="B24" s="126" t="s">
        <v>2031</v>
      </c>
      <c r="C24" s="127">
        <v>85369010</v>
      </c>
      <c r="D24" s="128" t="s">
        <v>2032</v>
      </c>
      <c r="E24" s="129">
        <v>0.18</v>
      </c>
      <c r="F24" s="129">
        <v>0.18</v>
      </c>
      <c r="G24" s="128" t="s">
        <v>2033</v>
      </c>
      <c r="H24" s="128" t="s">
        <v>2033</v>
      </c>
      <c r="I24" s="128" t="s">
        <v>2033</v>
      </c>
      <c r="J24" s="128" t="s">
        <v>2034</v>
      </c>
      <c r="K24" s="128" t="s">
        <v>2034</v>
      </c>
      <c r="L24" s="130" t="str">
        <f t="shared" si="0"/>
        <v>BCRNA00021</v>
      </c>
    </row>
    <row r="25" spans="1:12" ht="17.399999999999999">
      <c r="A25" s="125" t="s">
        <v>2035</v>
      </c>
      <c r="B25" s="126" t="s">
        <v>2036</v>
      </c>
      <c r="C25" s="127">
        <v>87141090</v>
      </c>
      <c r="D25" s="128">
        <v>411</v>
      </c>
      <c r="E25" s="129">
        <v>0.28000000000000003</v>
      </c>
      <c r="F25" s="129">
        <v>0.18</v>
      </c>
      <c r="G25" s="128">
        <v>527</v>
      </c>
      <c r="H25" s="128">
        <v>485</v>
      </c>
      <c r="I25" s="128">
        <v>502</v>
      </c>
      <c r="J25" s="128">
        <v>643</v>
      </c>
      <c r="K25" s="128">
        <v>593</v>
      </c>
      <c r="L25" s="130" t="str">
        <f t="shared" si="0"/>
        <v>BCSBK00008</v>
      </c>
    </row>
    <row r="26" spans="1:12" ht="17.399999999999999">
      <c r="A26" s="125" t="s">
        <v>72</v>
      </c>
      <c r="B26" s="126" t="s">
        <v>2037</v>
      </c>
      <c r="C26" s="127">
        <v>85049090</v>
      </c>
      <c r="D26" s="128">
        <v>526</v>
      </c>
      <c r="E26" s="129">
        <v>0.18</v>
      </c>
      <c r="F26" s="129">
        <v>0.18</v>
      </c>
      <c r="G26" s="128">
        <v>621</v>
      </c>
      <c r="H26" s="128">
        <v>621</v>
      </c>
      <c r="I26" s="128">
        <v>642</v>
      </c>
      <c r="J26" s="128">
        <v>758</v>
      </c>
      <c r="K26" s="128">
        <v>758</v>
      </c>
      <c r="L26" s="130" t="str">
        <f t="shared" si="0"/>
        <v>BCVNA00012</v>
      </c>
    </row>
    <row r="27" spans="1:12" ht="17.399999999999999">
      <c r="A27" s="125" t="s">
        <v>1483</v>
      </c>
      <c r="B27" s="126" t="s">
        <v>1484</v>
      </c>
      <c r="C27" s="127">
        <v>85121000</v>
      </c>
      <c r="D27" s="128">
        <v>107</v>
      </c>
      <c r="E27" s="129">
        <v>0.18</v>
      </c>
      <c r="F27" s="129">
        <v>0.18</v>
      </c>
      <c r="G27" s="128">
        <v>127</v>
      </c>
      <c r="H27" s="128">
        <v>127</v>
      </c>
      <c r="I27" s="128">
        <v>131</v>
      </c>
      <c r="J27" s="128">
        <v>155</v>
      </c>
      <c r="K27" s="128">
        <v>155</v>
      </c>
      <c r="L27" s="130" t="str">
        <f t="shared" si="0"/>
        <v>BELNA00016</v>
      </c>
    </row>
    <row r="28" spans="1:12" ht="17.399999999999999">
      <c r="A28" s="125" t="s">
        <v>1486</v>
      </c>
      <c r="B28" s="126" t="s">
        <v>1487</v>
      </c>
      <c r="C28" s="127">
        <v>85122010</v>
      </c>
      <c r="D28" s="128">
        <v>145</v>
      </c>
      <c r="E28" s="129">
        <v>0.18</v>
      </c>
      <c r="F28" s="129">
        <v>0.18</v>
      </c>
      <c r="G28" s="128">
        <v>172</v>
      </c>
      <c r="H28" s="128">
        <v>172</v>
      </c>
      <c r="I28" s="128">
        <v>177</v>
      </c>
      <c r="J28" s="128">
        <v>209</v>
      </c>
      <c r="K28" s="128">
        <v>209</v>
      </c>
      <c r="L28" s="130" t="str">
        <f t="shared" si="0"/>
        <v>BELNA00077</v>
      </c>
    </row>
    <row r="29" spans="1:12" ht="17.399999999999999">
      <c r="A29" s="125" t="s">
        <v>2038</v>
      </c>
      <c r="B29" s="126" t="s">
        <v>2039</v>
      </c>
      <c r="C29" s="127">
        <v>84145990</v>
      </c>
      <c r="D29" s="128">
        <v>103</v>
      </c>
      <c r="E29" s="129">
        <v>0.18</v>
      </c>
      <c r="F29" s="129">
        <v>0.18</v>
      </c>
      <c r="G29" s="128">
        <v>122</v>
      </c>
      <c r="H29" s="128">
        <v>122</v>
      </c>
      <c r="I29" s="128">
        <v>126</v>
      </c>
      <c r="J29" s="128">
        <v>149</v>
      </c>
      <c r="K29" s="128">
        <v>149</v>
      </c>
      <c r="L29" s="130" t="str">
        <f t="shared" si="0"/>
        <v>BELNA00214</v>
      </c>
    </row>
    <row r="30" spans="1:12" ht="17.399999999999999">
      <c r="A30" s="125" t="s">
        <v>2040</v>
      </c>
      <c r="B30" s="126" t="s">
        <v>2041</v>
      </c>
      <c r="C30" s="127">
        <v>87149100</v>
      </c>
      <c r="D30" s="128">
        <v>221</v>
      </c>
      <c r="E30" s="129">
        <v>0.28000000000000003</v>
      </c>
      <c r="F30" s="129">
        <v>0.18</v>
      </c>
      <c r="G30" s="128">
        <v>283</v>
      </c>
      <c r="H30" s="128">
        <v>261</v>
      </c>
      <c r="I30" s="128">
        <v>270</v>
      </c>
      <c r="J30" s="128">
        <v>346</v>
      </c>
      <c r="K30" s="128">
        <v>319</v>
      </c>
      <c r="L30" s="130" t="str">
        <f t="shared" si="0"/>
        <v>BELNA00223</v>
      </c>
    </row>
    <row r="31" spans="1:12" ht="17.399999999999999">
      <c r="A31" s="125" t="s">
        <v>2042</v>
      </c>
      <c r="B31" s="126" t="s">
        <v>2043</v>
      </c>
      <c r="C31" s="127">
        <v>85443000</v>
      </c>
      <c r="D31" s="128" t="s">
        <v>2009</v>
      </c>
      <c r="E31" s="129">
        <v>0.18</v>
      </c>
      <c r="F31" s="129">
        <v>0.18</v>
      </c>
      <c r="G31" s="128" t="s">
        <v>2044</v>
      </c>
      <c r="H31" s="128" t="s">
        <v>2044</v>
      </c>
      <c r="I31" s="128" t="s">
        <v>2045</v>
      </c>
      <c r="J31" s="128" t="s">
        <v>2046</v>
      </c>
      <c r="K31" s="128" t="s">
        <v>2046</v>
      </c>
      <c r="L31" s="130" t="str">
        <f t="shared" si="0"/>
        <v>BELNA00227</v>
      </c>
    </row>
    <row r="32" spans="1:12" ht="17.399999999999999">
      <c r="A32" s="125" t="s">
        <v>694</v>
      </c>
      <c r="B32" s="126" t="s">
        <v>695</v>
      </c>
      <c r="C32" s="127">
        <v>85121000</v>
      </c>
      <c r="D32" s="128">
        <v>151</v>
      </c>
      <c r="E32" s="129">
        <v>0.18</v>
      </c>
      <c r="F32" s="129">
        <v>0.18</v>
      </c>
      <c r="G32" s="128">
        <v>179</v>
      </c>
      <c r="H32" s="128">
        <v>179</v>
      </c>
      <c r="I32" s="128">
        <v>185</v>
      </c>
      <c r="J32" s="128">
        <v>219</v>
      </c>
      <c r="K32" s="128">
        <v>219</v>
      </c>
      <c r="L32" s="130" t="str">
        <f t="shared" si="0"/>
        <v>BELNA00238</v>
      </c>
    </row>
    <row r="33" spans="1:12" ht="17.399999999999999">
      <c r="A33" s="125" t="s">
        <v>109</v>
      </c>
      <c r="B33" s="126" t="s">
        <v>712</v>
      </c>
      <c r="C33" s="127">
        <v>85443000</v>
      </c>
      <c r="D33" s="128">
        <v>354</v>
      </c>
      <c r="E33" s="129">
        <v>0.18</v>
      </c>
      <c r="F33" s="129">
        <v>0.18</v>
      </c>
      <c r="G33" s="128">
        <v>418</v>
      </c>
      <c r="H33" s="128">
        <v>418</v>
      </c>
      <c r="I33" s="128">
        <v>432</v>
      </c>
      <c r="J33" s="128">
        <v>510</v>
      </c>
      <c r="K33" s="128">
        <v>510</v>
      </c>
      <c r="L33" s="130" t="str">
        <f t="shared" si="0"/>
        <v>BELNA00243</v>
      </c>
    </row>
    <row r="34" spans="1:12" ht="17.399999999999999">
      <c r="A34" s="125" t="s">
        <v>571</v>
      </c>
      <c r="B34" s="126" t="s">
        <v>724</v>
      </c>
      <c r="C34" s="127">
        <v>87089900</v>
      </c>
      <c r="D34" s="128">
        <v>203</v>
      </c>
      <c r="E34" s="129">
        <v>0.28000000000000003</v>
      </c>
      <c r="F34" s="129">
        <v>0.18</v>
      </c>
      <c r="G34" s="128">
        <v>260</v>
      </c>
      <c r="H34" s="128">
        <v>240</v>
      </c>
      <c r="I34" s="128">
        <v>248</v>
      </c>
      <c r="J34" s="128">
        <v>318</v>
      </c>
      <c r="K34" s="128">
        <v>293</v>
      </c>
      <c r="L34" s="130" t="str">
        <f t="shared" ref="L34:L65" si="1">VLOOKUP(A34,Testing,1,FALSE)</f>
        <v>BELNA00244</v>
      </c>
    </row>
    <row r="35" spans="1:12" ht="17.399999999999999">
      <c r="A35" s="125" t="s">
        <v>128</v>
      </c>
      <c r="B35" s="126" t="s">
        <v>723</v>
      </c>
      <c r="C35" s="127">
        <v>85121000</v>
      </c>
      <c r="D35" s="128">
        <v>714</v>
      </c>
      <c r="E35" s="129">
        <v>0.18</v>
      </c>
      <c r="F35" s="129">
        <v>0.18</v>
      </c>
      <c r="G35" s="128">
        <v>843</v>
      </c>
      <c r="H35" s="128">
        <v>843</v>
      </c>
      <c r="I35" s="128">
        <v>872</v>
      </c>
      <c r="J35" s="128" t="s">
        <v>1688</v>
      </c>
      <c r="K35" s="128" t="s">
        <v>1688</v>
      </c>
      <c r="L35" s="130" t="str">
        <f t="shared" si="1"/>
        <v>BELNA00246</v>
      </c>
    </row>
    <row r="36" spans="1:12" ht="17.399999999999999">
      <c r="A36" s="125" t="s">
        <v>447</v>
      </c>
      <c r="B36" s="126" t="s">
        <v>1493</v>
      </c>
      <c r="C36" s="127">
        <v>87149100</v>
      </c>
      <c r="D36" s="128" t="s">
        <v>1494</v>
      </c>
      <c r="E36" s="129">
        <v>0.28000000000000003</v>
      </c>
      <c r="F36" s="129">
        <v>0.18</v>
      </c>
      <c r="G36" s="128" t="s">
        <v>1495</v>
      </c>
      <c r="H36" s="128" t="s">
        <v>1496</v>
      </c>
      <c r="I36" s="128" t="s">
        <v>1497</v>
      </c>
      <c r="J36" s="128" t="s">
        <v>1498</v>
      </c>
      <c r="K36" s="128" t="s">
        <v>1499</v>
      </c>
      <c r="L36" s="130" t="str">
        <f t="shared" si="1"/>
        <v>BFKBK00018</v>
      </c>
    </row>
    <row r="37" spans="1:12" ht="17.399999999999999">
      <c r="A37" s="125" t="s">
        <v>2047</v>
      </c>
      <c r="B37" s="126" t="s">
        <v>2048</v>
      </c>
      <c r="C37" s="127">
        <v>87149100</v>
      </c>
      <c r="D37" s="128" t="s">
        <v>2049</v>
      </c>
      <c r="E37" s="129">
        <v>0.28000000000000003</v>
      </c>
      <c r="F37" s="129">
        <v>0.18</v>
      </c>
      <c r="G37" s="128" t="s">
        <v>2050</v>
      </c>
      <c r="H37" s="128" t="s">
        <v>2051</v>
      </c>
      <c r="I37" s="128" t="s">
        <v>2052</v>
      </c>
      <c r="J37" s="128" t="s">
        <v>2053</v>
      </c>
      <c r="K37" s="128" t="s">
        <v>2054</v>
      </c>
      <c r="L37" s="130" t="str">
        <f t="shared" si="1"/>
        <v>BFKBK00031</v>
      </c>
    </row>
    <row r="38" spans="1:12" ht="17.399999999999999">
      <c r="A38" s="125" t="s">
        <v>2055</v>
      </c>
      <c r="B38" s="126" t="s">
        <v>2056</v>
      </c>
      <c r="C38" s="127">
        <v>87149100</v>
      </c>
      <c r="D38" s="128" t="s">
        <v>2057</v>
      </c>
      <c r="E38" s="129">
        <v>0.28000000000000003</v>
      </c>
      <c r="F38" s="129">
        <v>0.18</v>
      </c>
      <c r="G38" s="128" t="s">
        <v>2058</v>
      </c>
      <c r="H38" s="128" t="s">
        <v>2059</v>
      </c>
      <c r="I38" s="128" t="s">
        <v>2060</v>
      </c>
      <c r="J38" s="128" t="s">
        <v>2061</v>
      </c>
      <c r="K38" s="128" t="s">
        <v>2062</v>
      </c>
      <c r="L38" s="130" t="str">
        <f t="shared" si="1"/>
        <v>BFKBK00032</v>
      </c>
    </row>
    <row r="39" spans="1:12" ht="17.399999999999999">
      <c r="A39" s="125" t="s">
        <v>2063</v>
      </c>
      <c r="B39" s="126" t="s">
        <v>2064</v>
      </c>
      <c r="C39" s="127">
        <v>87149100</v>
      </c>
      <c r="D39" s="128" t="s">
        <v>2065</v>
      </c>
      <c r="E39" s="129">
        <v>0.28000000000000003</v>
      </c>
      <c r="F39" s="129">
        <v>0.18</v>
      </c>
      <c r="G39" s="128" t="s">
        <v>2066</v>
      </c>
      <c r="H39" s="128" t="s">
        <v>2067</v>
      </c>
      <c r="I39" s="128" t="s">
        <v>2067</v>
      </c>
      <c r="J39" s="128" t="s">
        <v>2069</v>
      </c>
      <c r="K39" s="128" t="s">
        <v>2071</v>
      </c>
      <c r="L39" s="130" t="str">
        <f t="shared" si="1"/>
        <v>BFMBK00029</v>
      </c>
    </row>
    <row r="40" spans="1:12" ht="17.399999999999999">
      <c r="A40" s="125" t="s">
        <v>2072</v>
      </c>
      <c r="B40" s="126" t="s">
        <v>2073</v>
      </c>
      <c r="C40" s="127">
        <v>40169390</v>
      </c>
      <c r="D40" s="128">
        <v>5</v>
      </c>
      <c r="E40" s="129">
        <v>0.18</v>
      </c>
      <c r="F40" s="129">
        <v>0.18</v>
      </c>
      <c r="G40" s="128">
        <v>6</v>
      </c>
      <c r="H40" s="128">
        <v>6</v>
      </c>
      <c r="I40" s="128">
        <v>7</v>
      </c>
      <c r="J40" s="128">
        <v>9</v>
      </c>
      <c r="K40" s="128">
        <v>9</v>
      </c>
      <c r="L40" s="130" t="str">
        <f t="shared" si="1"/>
        <v>BFSBK00332</v>
      </c>
    </row>
    <row r="41" spans="1:12" ht="17.399999999999999">
      <c r="A41" s="125" t="s">
        <v>1579</v>
      </c>
      <c r="B41" s="126" t="s">
        <v>1580</v>
      </c>
      <c r="C41" s="127">
        <v>73181110</v>
      </c>
      <c r="D41" s="128">
        <v>3</v>
      </c>
      <c r="E41" s="129">
        <v>0.18</v>
      </c>
      <c r="F41" s="129">
        <v>0.18</v>
      </c>
      <c r="G41" s="128">
        <v>4</v>
      </c>
      <c r="H41" s="128">
        <v>4</v>
      </c>
      <c r="I41" s="128">
        <v>4</v>
      </c>
      <c r="J41" s="128">
        <v>5</v>
      </c>
      <c r="K41" s="128">
        <v>5</v>
      </c>
      <c r="L41" s="130" t="str">
        <f t="shared" si="1"/>
        <v>BFSZP00079</v>
      </c>
    </row>
    <row r="42" spans="1:12" ht="17.399999999999999">
      <c r="A42" s="125" t="s">
        <v>78</v>
      </c>
      <c r="B42" s="126" t="s">
        <v>1583</v>
      </c>
      <c r="C42" s="127">
        <v>87141090</v>
      </c>
      <c r="D42" s="128">
        <v>34</v>
      </c>
      <c r="E42" s="129">
        <v>0.28000000000000003</v>
      </c>
      <c r="F42" s="129">
        <v>0.18</v>
      </c>
      <c r="G42" s="128">
        <v>44</v>
      </c>
      <c r="H42" s="128">
        <v>41</v>
      </c>
      <c r="I42" s="128">
        <v>42</v>
      </c>
      <c r="J42" s="128">
        <v>54</v>
      </c>
      <c r="K42" s="128">
        <v>50</v>
      </c>
      <c r="L42" s="130" t="str">
        <f t="shared" si="1"/>
        <v>BFSZP00341</v>
      </c>
    </row>
    <row r="43" spans="1:12" ht="17.399999999999999">
      <c r="A43" s="125" t="s">
        <v>83</v>
      </c>
      <c r="B43" s="126" t="s">
        <v>2074</v>
      </c>
      <c r="C43" s="127">
        <v>87141090</v>
      </c>
      <c r="D43" s="128">
        <v>52</v>
      </c>
      <c r="E43" s="129">
        <v>0.28000000000000003</v>
      </c>
      <c r="F43" s="129">
        <v>0.18</v>
      </c>
      <c r="G43" s="128">
        <v>67</v>
      </c>
      <c r="H43" s="128">
        <v>62</v>
      </c>
      <c r="I43" s="128">
        <v>64</v>
      </c>
      <c r="J43" s="128">
        <v>82</v>
      </c>
      <c r="K43" s="128">
        <v>76</v>
      </c>
      <c r="L43" s="130" t="str">
        <f t="shared" si="1"/>
        <v>BFSZP00342</v>
      </c>
    </row>
    <row r="44" spans="1:12" ht="17.399999999999999">
      <c r="A44" s="125" t="s">
        <v>2075</v>
      </c>
      <c r="B44" s="126" t="s">
        <v>2076</v>
      </c>
      <c r="C44" s="127">
        <v>87141090</v>
      </c>
      <c r="D44" s="128">
        <v>11</v>
      </c>
      <c r="E44" s="129">
        <v>0.28000000000000003</v>
      </c>
      <c r="F44" s="129">
        <v>0.18</v>
      </c>
      <c r="G44" s="128">
        <v>15</v>
      </c>
      <c r="H44" s="128">
        <v>13</v>
      </c>
      <c r="I44" s="128">
        <v>14</v>
      </c>
      <c r="J44" s="128">
        <v>18</v>
      </c>
      <c r="K44" s="128">
        <v>17</v>
      </c>
      <c r="L44" s="130" t="str">
        <f t="shared" si="1"/>
        <v>BFSZP00343</v>
      </c>
    </row>
    <row r="45" spans="1:12" ht="17.399999999999999">
      <c r="A45" s="125" t="s">
        <v>200</v>
      </c>
      <c r="B45" s="126" t="s">
        <v>598</v>
      </c>
      <c r="C45" s="127">
        <v>72166100</v>
      </c>
      <c r="D45" s="128">
        <v>10</v>
      </c>
      <c r="E45" s="129">
        <v>0.18</v>
      </c>
      <c r="F45" s="129">
        <v>0.18</v>
      </c>
      <c r="G45" s="128">
        <v>12</v>
      </c>
      <c r="H45" s="128">
        <v>12</v>
      </c>
      <c r="I45" s="128">
        <v>13</v>
      </c>
      <c r="J45" s="128">
        <v>16</v>
      </c>
      <c r="K45" s="128">
        <v>16</v>
      </c>
      <c r="L45" s="130" t="str">
        <f t="shared" si="1"/>
        <v>BFSZP00344</v>
      </c>
    </row>
    <row r="46" spans="1:12" ht="17.399999999999999">
      <c r="A46" s="125" t="s">
        <v>2077</v>
      </c>
      <c r="B46" s="126" t="s">
        <v>2078</v>
      </c>
      <c r="C46" s="127">
        <v>72166100</v>
      </c>
      <c r="D46" s="128">
        <v>5</v>
      </c>
      <c r="E46" s="129">
        <v>0.18</v>
      </c>
      <c r="F46" s="129">
        <v>0.18</v>
      </c>
      <c r="G46" s="128">
        <v>6</v>
      </c>
      <c r="H46" s="128">
        <v>6</v>
      </c>
      <c r="I46" s="128">
        <v>7</v>
      </c>
      <c r="J46" s="128">
        <v>9</v>
      </c>
      <c r="K46" s="128">
        <v>9</v>
      </c>
      <c r="L46" s="130" t="str">
        <f t="shared" si="1"/>
        <v>BFSZP00346</v>
      </c>
    </row>
    <row r="47" spans="1:12" ht="17.399999999999999">
      <c r="A47" s="125" t="s">
        <v>1588</v>
      </c>
      <c r="B47" s="126" t="s">
        <v>1589</v>
      </c>
      <c r="C47" s="127">
        <v>73181110</v>
      </c>
      <c r="D47" s="128">
        <v>1</v>
      </c>
      <c r="E47" s="129">
        <v>0.18</v>
      </c>
      <c r="F47" s="129">
        <v>0.18</v>
      </c>
      <c r="G47" s="128">
        <v>2</v>
      </c>
      <c r="H47" s="128">
        <v>2</v>
      </c>
      <c r="I47" s="128">
        <v>2</v>
      </c>
      <c r="J47" s="128">
        <v>3</v>
      </c>
      <c r="K47" s="128">
        <v>3</v>
      </c>
      <c r="L47" s="130" t="str">
        <f t="shared" si="1"/>
        <v>BFSZP00371</v>
      </c>
    </row>
    <row r="48" spans="1:12" ht="17.399999999999999">
      <c r="A48" s="125" t="s">
        <v>1590</v>
      </c>
      <c r="B48" s="126" t="s">
        <v>1591</v>
      </c>
      <c r="C48" s="127">
        <v>73181110</v>
      </c>
      <c r="D48" s="128">
        <v>2</v>
      </c>
      <c r="E48" s="129">
        <v>0.18</v>
      </c>
      <c r="F48" s="129">
        <v>0.18</v>
      </c>
      <c r="G48" s="128">
        <v>3</v>
      </c>
      <c r="H48" s="128">
        <v>3</v>
      </c>
      <c r="I48" s="128">
        <v>3</v>
      </c>
      <c r="J48" s="128">
        <v>4</v>
      </c>
      <c r="K48" s="128">
        <v>4</v>
      </c>
      <c r="L48" s="130" t="str">
        <f t="shared" si="1"/>
        <v>BFSZP00372</v>
      </c>
    </row>
    <row r="49" spans="1:12" ht="17.399999999999999">
      <c r="A49" s="125" t="s">
        <v>2081</v>
      </c>
      <c r="B49" s="126" t="s">
        <v>2082</v>
      </c>
      <c r="C49" s="127">
        <v>73181110</v>
      </c>
      <c r="D49" s="128">
        <v>2</v>
      </c>
      <c r="E49" s="129">
        <v>0.18</v>
      </c>
      <c r="F49" s="129">
        <v>0.18</v>
      </c>
      <c r="G49" s="128">
        <v>3</v>
      </c>
      <c r="H49" s="128">
        <v>3</v>
      </c>
      <c r="I49" s="128">
        <v>3</v>
      </c>
      <c r="J49" s="128">
        <v>4</v>
      </c>
      <c r="K49" s="128">
        <v>4</v>
      </c>
      <c r="L49" s="130" t="str">
        <f t="shared" si="1"/>
        <v>BFSZP00374</v>
      </c>
    </row>
    <row r="50" spans="1:12" ht="17.399999999999999">
      <c r="A50" s="125" t="s">
        <v>1592</v>
      </c>
      <c r="B50" s="126" t="s">
        <v>1593</v>
      </c>
      <c r="C50" s="127">
        <v>73181110</v>
      </c>
      <c r="D50" s="128">
        <v>1</v>
      </c>
      <c r="E50" s="129">
        <v>0.18</v>
      </c>
      <c r="F50" s="129">
        <v>0.18</v>
      </c>
      <c r="G50" s="128">
        <v>2</v>
      </c>
      <c r="H50" s="128">
        <v>2</v>
      </c>
      <c r="I50" s="128">
        <v>2</v>
      </c>
      <c r="J50" s="128">
        <v>3</v>
      </c>
      <c r="K50" s="128">
        <v>3</v>
      </c>
      <c r="L50" s="130" t="str">
        <f t="shared" si="1"/>
        <v>BFSZP00375</v>
      </c>
    </row>
    <row r="51" spans="1:12" ht="17.399999999999999">
      <c r="A51" s="125" t="s">
        <v>1595</v>
      </c>
      <c r="B51" s="126" t="s">
        <v>1596</v>
      </c>
      <c r="C51" s="127">
        <v>73181110</v>
      </c>
      <c r="D51" s="128">
        <v>3</v>
      </c>
      <c r="E51" s="129">
        <v>0.18</v>
      </c>
      <c r="F51" s="129">
        <v>0.18</v>
      </c>
      <c r="G51" s="128">
        <v>4</v>
      </c>
      <c r="H51" s="128">
        <v>4</v>
      </c>
      <c r="I51" s="128">
        <v>4</v>
      </c>
      <c r="J51" s="128">
        <v>5</v>
      </c>
      <c r="K51" s="128">
        <v>5</v>
      </c>
      <c r="L51" s="130" t="str">
        <f t="shared" si="1"/>
        <v>BFSZP00376</v>
      </c>
    </row>
    <row r="52" spans="1:12" ht="17.399999999999999">
      <c r="A52" s="125" t="s">
        <v>1597</v>
      </c>
      <c r="B52" s="126" t="s">
        <v>1598</v>
      </c>
      <c r="C52" s="127">
        <v>73181110</v>
      </c>
      <c r="D52" s="128">
        <v>3</v>
      </c>
      <c r="E52" s="129">
        <v>0.18</v>
      </c>
      <c r="F52" s="129">
        <v>0.18</v>
      </c>
      <c r="G52" s="128">
        <v>4</v>
      </c>
      <c r="H52" s="128">
        <v>4</v>
      </c>
      <c r="I52" s="128">
        <v>4</v>
      </c>
      <c r="J52" s="128">
        <v>5</v>
      </c>
      <c r="K52" s="128">
        <v>5</v>
      </c>
      <c r="L52" s="130" t="str">
        <f t="shared" si="1"/>
        <v>BFSZP00377</v>
      </c>
    </row>
    <row r="53" spans="1:12" ht="17.399999999999999">
      <c r="A53" s="125" t="s">
        <v>1599</v>
      </c>
      <c r="B53" s="126" t="s">
        <v>1600</v>
      </c>
      <c r="C53" s="127">
        <v>73182200</v>
      </c>
      <c r="D53" s="128">
        <v>2</v>
      </c>
      <c r="E53" s="129">
        <v>0.18</v>
      </c>
      <c r="F53" s="129">
        <v>0.18</v>
      </c>
      <c r="G53" s="128">
        <v>3</v>
      </c>
      <c r="H53" s="128">
        <v>3</v>
      </c>
      <c r="I53" s="128">
        <v>3</v>
      </c>
      <c r="J53" s="128">
        <v>4</v>
      </c>
      <c r="K53" s="128">
        <v>4</v>
      </c>
      <c r="L53" s="130" t="str">
        <f t="shared" si="1"/>
        <v>BFSZP00379</v>
      </c>
    </row>
    <row r="54" spans="1:12" ht="17.399999999999999">
      <c r="A54" s="125" t="s">
        <v>54</v>
      </c>
      <c r="B54" s="126" t="s">
        <v>761</v>
      </c>
      <c r="C54" s="127">
        <v>73181110</v>
      </c>
      <c r="D54" s="128">
        <v>3</v>
      </c>
      <c r="E54" s="129">
        <v>0.18</v>
      </c>
      <c r="F54" s="129">
        <v>0.18</v>
      </c>
      <c r="G54" s="128">
        <v>4</v>
      </c>
      <c r="H54" s="128">
        <v>4</v>
      </c>
      <c r="I54" s="128">
        <v>4</v>
      </c>
      <c r="J54" s="128">
        <v>5</v>
      </c>
      <c r="K54" s="128">
        <v>5</v>
      </c>
      <c r="L54" s="130" t="str">
        <f t="shared" si="1"/>
        <v>BFSZP00380</v>
      </c>
    </row>
    <row r="55" spans="1:12" ht="17.399999999999999">
      <c r="A55" s="125" t="s">
        <v>1606</v>
      </c>
      <c r="B55" s="126" t="s">
        <v>1607</v>
      </c>
      <c r="C55" s="127">
        <v>73181110</v>
      </c>
      <c r="D55" s="128">
        <v>13</v>
      </c>
      <c r="E55" s="129">
        <v>0.18</v>
      </c>
      <c r="F55" s="129">
        <v>0.18</v>
      </c>
      <c r="G55" s="128">
        <v>16</v>
      </c>
      <c r="H55" s="128">
        <v>16</v>
      </c>
      <c r="I55" s="128">
        <v>16</v>
      </c>
      <c r="J55" s="128">
        <v>19</v>
      </c>
      <c r="K55" s="128">
        <v>19</v>
      </c>
      <c r="L55" s="130" t="str">
        <f t="shared" si="1"/>
        <v>BFSZP00383</v>
      </c>
    </row>
    <row r="56" spans="1:12" ht="17.399999999999999">
      <c r="A56" s="125" t="s">
        <v>1608</v>
      </c>
      <c r="B56" s="126" t="s">
        <v>1609</v>
      </c>
      <c r="C56" s="127">
        <v>73181110</v>
      </c>
      <c r="D56" s="128">
        <v>2</v>
      </c>
      <c r="E56" s="129">
        <v>0.18</v>
      </c>
      <c r="F56" s="129">
        <v>0.18</v>
      </c>
      <c r="G56" s="128">
        <v>3</v>
      </c>
      <c r="H56" s="128">
        <v>3</v>
      </c>
      <c r="I56" s="128">
        <v>3</v>
      </c>
      <c r="J56" s="128">
        <v>4</v>
      </c>
      <c r="K56" s="128">
        <v>4</v>
      </c>
      <c r="L56" s="130" t="str">
        <f t="shared" si="1"/>
        <v>BFSZP00385</v>
      </c>
    </row>
    <row r="57" spans="1:12" ht="17.399999999999999">
      <c r="A57" s="125" t="s">
        <v>1610</v>
      </c>
      <c r="B57" s="126" t="s">
        <v>1611</v>
      </c>
      <c r="C57" s="127">
        <v>73181110</v>
      </c>
      <c r="D57" s="128">
        <v>3</v>
      </c>
      <c r="E57" s="129">
        <v>0.18</v>
      </c>
      <c r="F57" s="129">
        <v>0.18</v>
      </c>
      <c r="G57" s="128">
        <v>4</v>
      </c>
      <c r="H57" s="128">
        <v>4</v>
      </c>
      <c r="I57" s="128">
        <v>4</v>
      </c>
      <c r="J57" s="128">
        <v>5</v>
      </c>
      <c r="K57" s="128">
        <v>5</v>
      </c>
      <c r="L57" s="130" t="str">
        <f t="shared" si="1"/>
        <v>BFSZP00388</v>
      </c>
    </row>
    <row r="58" spans="1:12" ht="17.399999999999999">
      <c r="A58" s="125" t="s">
        <v>1612</v>
      </c>
      <c r="B58" s="126" t="s">
        <v>1613</v>
      </c>
      <c r="C58" s="127">
        <v>73181110</v>
      </c>
      <c r="D58" s="128">
        <v>3</v>
      </c>
      <c r="E58" s="129">
        <v>0.18</v>
      </c>
      <c r="F58" s="129">
        <v>0.18</v>
      </c>
      <c r="G58" s="128">
        <v>4</v>
      </c>
      <c r="H58" s="128">
        <v>4</v>
      </c>
      <c r="I58" s="128">
        <v>4</v>
      </c>
      <c r="J58" s="128">
        <v>5</v>
      </c>
      <c r="K58" s="128">
        <v>5</v>
      </c>
      <c r="L58" s="130" t="str">
        <f t="shared" si="1"/>
        <v>BFSZP00392</v>
      </c>
    </row>
    <row r="59" spans="1:12" ht="17.399999999999999">
      <c r="A59" s="125" t="s">
        <v>1615</v>
      </c>
      <c r="B59" s="126" t="s">
        <v>1616</v>
      </c>
      <c r="C59" s="127">
        <v>73181110</v>
      </c>
      <c r="D59" s="128">
        <v>15</v>
      </c>
      <c r="E59" s="129">
        <v>0.18</v>
      </c>
      <c r="F59" s="129">
        <v>0.18</v>
      </c>
      <c r="G59" s="128">
        <v>18</v>
      </c>
      <c r="H59" s="128">
        <v>18</v>
      </c>
      <c r="I59" s="128">
        <v>19</v>
      </c>
      <c r="J59" s="128">
        <v>23</v>
      </c>
      <c r="K59" s="128">
        <v>23</v>
      </c>
      <c r="L59" s="130" t="str">
        <f t="shared" si="1"/>
        <v>BFSZP00394</v>
      </c>
    </row>
    <row r="60" spans="1:12" ht="17.399999999999999">
      <c r="A60" s="125" t="s">
        <v>1617</v>
      </c>
      <c r="B60" s="126" t="s">
        <v>1618</v>
      </c>
      <c r="C60" s="127">
        <v>73181110</v>
      </c>
      <c r="D60" s="128">
        <v>12</v>
      </c>
      <c r="E60" s="129">
        <v>0.18</v>
      </c>
      <c r="F60" s="129">
        <v>0.18</v>
      </c>
      <c r="G60" s="128">
        <v>15</v>
      </c>
      <c r="H60" s="128">
        <v>15</v>
      </c>
      <c r="I60" s="128">
        <v>15</v>
      </c>
      <c r="J60" s="128">
        <v>18</v>
      </c>
      <c r="K60" s="128">
        <v>18</v>
      </c>
      <c r="L60" s="130" t="str">
        <f t="shared" si="1"/>
        <v>BFSZP00395</v>
      </c>
    </row>
    <row r="61" spans="1:12" ht="17.399999999999999">
      <c r="A61" s="125" t="s">
        <v>1619</v>
      </c>
      <c r="B61" s="126" t="s">
        <v>1620</v>
      </c>
      <c r="C61" s="127">
        <v>73181110</v>
      </c>
      <c r="D61" s="128">
        <v>7</v>
      </c>
      <c r="E61" s="129">
        <v>0.18</v>
      </c>
      <c r="F61" s="129">
        <v>0.18</v>
      </c>
      <c r="G61" s="128">
        <v>9</v>
      </c>
      <c r="H61" s="128">
        <v>9</v>
      </c>
      <c r="I61" s="128">
        <v>9</v>
      </c>
      <c r="J61" s="128">
        <v>11</v>
      </c>
      <c r="K61" s="128">
        <v>11</v>
      </c>
      <c r="L61" s="130" t="str">
        <f t="shared" si="1"/>
        <v>BFSZP00396</v>
      </c>
    </row>
    <row r="62" spans="1:12" ht="17.399999999999999">
      <c r="A62" s="125" t="s">
        <v>1621</v>
      </c>
      <c r="B62" s="126" t="s">
        <v>1622</v>
      </c>
      <c r="C62" s="127">
        <v>73181110</v>
      </c>
      <c r="D62" s="128">
        <v>9</v>
      </c>
      <c r="E62" s="129">
        <v>0.18</v>
      </c>
      <c r="F62" s="129">
        <v>0.18</v>
      </c>
      <c r="G62" s="128">
        <v>11</v>
      </c>
      <c r="H62" s="128">
        <v>11</v>
      </c>
      <c r="I62" s="128">
        <v>11</v>
      </c>
      <c r="J62" s="128">
        <v>13</v>
      </c>
      <c r="K62" s="128">
        <v>13</v>
      </c>
      <c r="L62" s="130" t="str">
        <f t="shared" si="1"/>
        <v>BFSZP00415</v>
      </c>
    </row>
    <row r="63" spans="1:12" ht="17.399999999999999">
      <c r="A63" s="125" t="s">
        <v>1625</v>
      </c>
      <c r="B63" s="126" t="s">
        <v>1626</v>
      </c>
      <c r="C63" s="127">
        <v>73181110</v>
      </c>
      <c r="D63" s="128">
        <v>2</v>
      </c>
      <c r="E63" s="129">
        <v>0.18</v>
      </c>
      <c r="F63" s="129">
        <v>0.18</v>
      </c>
      <c r="G63" s="128">
        <v>3</v>
      </c>
      <c r="H63" s="128">
        <v>3</v>
      </c>
      <c r="I63" s="128">
        <v>3</v>
      </c>
      <c r="J63" s="128">
        <v>4</v>
      </c>
      <c r="K63" s="128">
        <v>4</v>
      </c>
      <c r="L63" s="130" t="str">
        <f t="shared" si="1"/>
        <v>BFSZP00419</v>
      </c>
    </row>
    <row r="64" spans="1:12" ht="17.399999999999999">
      <c r="A64" s="125" t="s">
        <v>2085</v>
      </c>
      <c r="B64" s="126" t="s">
        <v>2086</v>
      </c>
      <c r="C64" s="127">
        <v>73181110</v>
      </c>
      <c r="D64" s="128">
        <v>3</v>
      </c>
      <c r="E64" s="129">
        <v>0.18</v>
      </c>
      <c r="F64" s="129">
        <v>0.18</v>
      </c>
      <c r="G64" s="128">
        <v>4</v>
      </c>
      <c r="H64" s="128">
        <v>4</v>
      </c>
      <c r="I64" s="128">
        <v>4</v>
      </c>
      <c r="J64" s="128">
        <v>5</v>
      </c>
      <c r="K64" s="128">
        <v>5</v>
      </c>
      <c r="L64" s="130" t="str">
        <f t="shared" si="1"/>
        <v>BFSZP00420</v>
      </c>
    </row>
    <row r="65" spans="1:12" ht="17.399999999999999">
      <c r="A65" s="125" t="s">
        <v>1627</v>
      </c>
      <c r="B65" s="126" t="s">
        <v>1628</v>
      </c>
      <c r="C65" s="127">
        <v>73181110</v>
      </c>
      <c r="D65" s="128">
        <v>5</v>
      </c>
      <c r="E65" s="129">
        <v>0.18</v>
      </c>
      <c r="F65" s="129">
        <v>0.18</v>
      </c>
      <c r="G65" s="128">
        <v>6</v>
      </c>
      <c r="H65" s="128">
        <v>6</v>
      </c>
      <c r="I65" s="128">
        <v>7</v>
      </c>
      <c r="J65" s="128">
        <v>9</v>
      </c>
      <c r="K65" s="128">
        <v>9</v>
      </c>
      <c r="L65" s="130" t="str">
        <f t="shared" si="1"/>
        <v>BFSZP00422</v>
      </c>
    </row>
    <row r="66" spans="1:12" ht="17.399999999999999">
      <c r="A66" s="125" t="s">
        <v>1629</v>
      </c>
      <c r="B66" s="126" t="s">
        <v>1630</v>
      </c>
      <c r="C66" s="127">
        <v>73181110</v>
      </c>
      <c r="D66" s="128">
        <v>2</v>
      </c>
      <c r="E66" s="129">
        <v>0.18</v>
      </c>
      <c r="F66" s="129">
        <v>0.18</v>
      </c>
      <c r="G66" s="128">
        <v>3</v>
      </c>
      <c r="H66" s="128">
        <v>3</v>
      </c>
      <c r="I66" s="128">
        <v>3</v>
      </c>
      <c r="J66" s="128">
        <v>4</v>
      </c>
      <c r="K66" s="128">
        <v>4</v>
      </c>
      <c r="L66" s="130" t="str">
        <f t="shared" ref="L66:L97" si="2">VLOOKUP(A66,Testing,1,FALSE)</f>
        <v>BFSZP00423</v>
      </c>
    </row>
    <row r="67" spans="1:12" ht="17.399999999999999">
      <c r="A67" s="125" t="s">
        <v>1633</v>
      </c>
      <c r="B67" s="126" t="s">
        <v>1634</v>
      </c>
      <c r="C67" s="127">
        <v>73181110</v>
      </c>
      <c r="D67" s="128">
        <v>2</v>
      </c>
      <c r="E67" s="129">
        <v>0.18</v>
      </c>
      <c r="F67" s="129">
        <v>0.18</v>
      </c>
      <c r="G67" s="128">
        <v>3</v>
      </c>
      <c r="H67" s="128">
        <v>3</v>
      </c>
      <c r="I67" s="128">
        <v>3</v>
      </c>
      <c r="J67" s="128">
        <v>4</v>
      </c>
      <c r="K67" s="128">
        <v>4</v>
      </c>
      <c r="L67" s="130" t="str">
        <f t="shared" si="2"/>
        <v>BFSZP00437</v>
      </c>
    </row>
    <row r="68" spans="1:12" ht="17.399999999999999">
      <c r="A68" s="125" t="s">
        <v>1644</v>
      </c>
      <c r="B68" s="126" t="s">
        <v>1645</v>
      </c>
      <c r="C68" s="127">
        <v>73181110</v>
      </c>
      <c r="D68" s="128">
        <v>9</v>
      </c>
      <c r="E68" s="129">
        <v>0.18</v>
      </c>
      <c r="F68" s="129">
        <v>0.18</v>
      </c>
      <c r="G68" s="128">
        <v>11</v>
      </c>
      <c r="H68" s="128">
        <v>11</v>
      </c>
      <c r="I68" s="128">
        <v>11</v>
      </c>
      <c r="J68" s="128">
        <v>13</v>
      </c>
      <c r="K68" s="128">
        <v>13</v>
      </c>
      <c r="L68" s="130" t="str">
        <f t="shared" si="2"/>
        <v>BFSZP00456</v>
      </c>
    </row>
    <row r="69" spans="1:12" ht="17.399999999999999">
      <c r="A69" s="125" t="s">
        <v>1646</v>
      </c>
      <c r="B69" s="126" t="s">
        <v>1647</v>
      </c>
      <c r="C69" s="127">
        <v>73181110</v>
      </c>
      <c r="D69" s="128">
        <v>21</v>
      </c>
      <c r="E69" s="129">
        <v>0.18</v>
      </c>
      <c r="F69" s="129">
        <v>0.18</v>
      </c>
      <c r="G69" s="128">
        <v>25</v>
      </c>
      <c r="H69" s="128">
        <v>25</v>
      </c>
      <c r="I69" s="128">
        <v>26</v>
      </c>
      <c r="J69" s="128">
        <v>31</v>
      </c>
      <c r="K69" s="128">
        <v>31</v>
      </c>
      <c r="L69" s="130" t="str">
        <f t="shared" si="2"/>
        <v>BFSZP00460</v>
      </c>
    </row>
    <row r="70" spans="1:12" ht="17.399999999999999">
      <c r="A70" s="125" t="s">
        <v>1648</v>
      </c>
      <c r="B70" s="126" t="s">
        <v>1649</v>
      </c>
      <c r="C70" s="127">
        <v>73181110</v>
      </c>
      <c r="D70" s="128">
        <v>17</v>
      </c>
      <c r="E70" s="129">
        <v>0.18</v>
      </c>
      <c r="F70" s="129">
        <v>0.18</v>
      </c>
      <c r="G70" s="128">
        <v>21</v>
      </c>
      <c r="H70" s="128">
        <v>21</v>
      </c>
      <c r="I70" s="128">
        <v>21</v>
      </c>
      <c r="J70" s="128">
        <v>25</v>
      </c>
      <c r="K70" s="128">
        <v>25</v>
      </c>
      <c r="L70" s="130" t="str">
        <f t="shared" si="2"/>
        <v>BFSZP00461</v>
      </c>
    </row>
    <row r="71" spans="1:12" ht="17.399999999999999">
      <c r="A71" s="125" t="s">
        <v>1650</v>
      </c>
      <c r="B71" s="126" t="s">
        <v>1651</v>
      </c>
      <c r="C71" s="127">
        <v>73181110</v>
      </c>
      <c r="D71" s="128">
        <v>34</v>
      </c>
      <c r="E71" s="129">
        <v>0.18</v>
      </c>
      <c r="F71" s="129">
        <v>0.18</v>
      </c>
      <c r="G71" s="128">
        <v>41</v>
      </c>
      <c r="H71" s="128">
        <v>41</v>
      </c>
      <c r="I71" s="128">
        <v>42</v>
      </c>
      <c r="J71" s="128">
        <v>50</v>
      </c>
      <c r="K71" s="128">
        <v>50</v>
      </c>
      <c r="L71" s="130" t="str">
        <f t="shared" si="2"/>
        <v>BFSZP00463</v>
      </c>
    </row>
    <row r="72" spans="1:12" ht="17.399999999999999">
      <c r="A72" s="125" t="s">
        <v>1652</v>
      </c>
      <c r="B72" s="126" t="s">
        <v>1653</v>
      </c>
      <c r="C72" s="127">
        <v>73181110</v>
      </c>
      <c r="D72" s="128">
        <v>1</v>
      </c>
      <c r="E72" s="129">
        <v>0.18</v>
      </c>
      <c r="F72" s="129">
        <v>0.18</v>
      </c>
      <c r="G72" s="128">
        <v>2</v>
      </c>
      <c r="H72" s="128">
        <v>2</v>
      </c>
      <c r="I72" s="128">
        <v>2</v>
      </c>
      <c r="J72" s="128">
        <v>3</v>
      </c>
      <c r="K72" s="128">
        <v>3</v>
      </c>
      <c r="L72" s="130" t="str">
        <f t="shared" si="2"/>
        <v>BFSZP00466</v>
      </c>
    </row>
    <row r="73" spans="1:12" ht="17.399999999999999">
      <c r="A73" s="125" t="s">
        <v>1654</v>
      </c>
      <c r="B73" s="126" t="s">
        <v>1655</v>
      </c>
      <c r="C73" s="127">
        <v>73181110</v>
      </c>
      <c r="D73" s="128">
        <v>1</v>
      </c>
      <c r="E73" s="129">
        <v>0.18</v>
      </c>
      <c r="F73" s="129">
        <v>0.18</v>
      </c>
      <c r="G73" s="128">
        <v>2</v>
      </c>
      <c r="H73" s="128">
        <v>2</v>
      </c>
      <c r="I73" s="128">
        <v>2</v>
      </c>
      <c r="J73" s="128">
        <v>3</v>
      </c>
      <c r="K73" s="128">
        <v>3</v>
      </c>
      <c r="L73" s="130" t="str">
        <f t="shared" si="2"/>
        <v>BFSZP00467</v>
      </c>
    </row>
    <row r="74" spans="1:12" ht="17.399999999999999">
      <c r="A74" s="125" t="s">
        <v>2089</v>
      </c>
      <c r="B74" s="126" t="s">
        <v>2090</v>
      </c>
      <c r="C74" s="127">
        <v>87149100</v>
      </c>
      <c r="D74" s="128">
        <v>7</v>
      </c>
      <c r="E74" s="129">
        <v>0.28000000000000003</v>
      </c>
      <c r="F74" s="129">
        <v>0.18</v>
      </c>
      <c r="G74" s="128">
        <v>9</v>
      </c>
      <c r="H74" s="128">
        <v>9</v>
      </c>
      <c r="I74" s="128">
        <v>9</v>
      </c>
      <c r="J74" s="128">
        <v>12</v>
      </c>
      <c r="K74" s="128">
        <v>11</v>
      </c>
      <c r="L74" s="130" t="str">
        <f t="shared" si="2"/>
        <v>BFSZP00470</v>
      </c>
    </row>
    <row r="75" spans="1:12" ht="17.399999999999999">
      <c r="A75" s="125" t="s">
        <v>2093</v>
      </c>
      <c r="B75" s="126" t="s">
        <v>2094</v>
      </c>
      <c r="C75" s="127">
        <v>87149100</v>
      </c>
      <c r="D75" s="128">
        <v>33</v>
      </c>
      <c r="E75" s="129">
        <v>0.28000000000000003</v>
      </c>
      <c r="F75" s="129">
        <v>0.18</v>
      </c>
      <c r="G75" s="128">
        <v>43</v>
      </c>
      <c r="H75" s="128">
        <v>39</v>
      </c>
      <c r="I75" s="128">
        <v>41</v>
      </c>
      <c r="J75" s="128">
        <v>53</v>
      </c>
      <c r="K75" s="128">
        <v>49</v>
      </c>
      <c r="L75" s="130" t="str">
        <f t="shared" si="2"/>
        <v>BFSZP00472</v>
      </c>
    </row>
    <row r="76" spans="1:12" ht="17.399999999999999">
      <c r="A76" s="125" t="s">
        <v>2095</v>
      </c>
      <c r="B76" s="126" t="s">
        <v>2096</v>
      </c>
      <c r="C76" s="127">
        <v>87141010</v>
      </c>
      <c r="D76" s="128">
        <v>44</v>
      </c>
      <c r="E76" s="129">
        <v>0.28000000000000003</v>
      </c>
      <c r="F76" s="129">
        <v>0.18</v>
      </c>
      <c r="G76" s="128">
        <v>57</v>
      </c>
      <c r="H76" s="128">
        <v>52</v>
      </c>
      <c r="I76" s="128">
        <v>54</v>
      </c>
      <c r="J76" s="128">
        <v>70</v>
      </c>
      <c r="K76" s="128">
        <v>64</v>
      </c>
      <c r="L76" s="130" t="str">
        <f t="shared" si="2"/>
        <v>BFTBK00086</v>
      </c>
    </row>
    <row r="77" spans="1:12" ht="17.399999999999999">
      <c r="A77" s="125" t="s">
        <v>2097</v>
      </c>
      <c r="B77" s="126" t="s">
        <v>2098</v>
      </c>
      <c r="C77" s="127">
        <v>87149100</v>
      </c>
      <c r="D77" s="128">
        <v>141</v>
      </c>
      <c r="E77" s="129">
        <v>0.28000000000000003</v>
      </c>
      <c r="F77" s="129">
        <v>0.18</v>
      </c>
      <c r="G77" s="128">
        <v>181</v>
      </c>
      <c r="H77" s="128">
        <v>167</v>
      </c>
      <c r="I77" s="128">
        <v>173</v>
      </c>
      <c r="J77" s="128">
        <v>222</v>
      </c>
      <c r="K77" s="128">
        <v>205</v>
      </c>
      <c r="L77" s="130" t="str">
        <f t="shared" si="2"/>
        <v>BFTBK00087</v>
      </c>
    </row>
    <row r="78" spans="1:12" ht="17.399999999999999">
      <c r="A78" s="125" t="s">
        <v>2099</v>
      </c>
      <c r="B78" s="126" t="s">
        <v>2100</v>
      </c>
      <c r="C78" s="127">
        <v>40169390</v>
      </c>
      <c r="D78" s="128">
        <v>4</v>
      </c>
      <c r="E78" s="129">
        <v>0.18</v>
      </c>
      <c r="F78" s="129">
        <v>0.18</v>
      </c>
      <c r="G78" s="128">
        <v>5</v>
      </c>
      <c r="H78" s="128">
        <v>5</v>
      </c>
      <c r="I78" s="128">
        <v>5</v>
      </c>
      <c r="J78" s="128">
        <v>6</v>
      </c>
      <c r="K78" s="128">
        <v>6</v>
      </c>
      <c r="L78" s="130" t="str">
        <f t="shared" si="2"/>
        <v>BFTBK00095</v>
      </c>
    </row>
    <row r="79" spans="1:12" ht="17.399999999999999">
      <c r="A79" s="125" t="s">
        <v>2101</v>
      </c>
      <c r="B79" s="126" t="s">
        <v>2102</v>
      </c>
      <c r="C79" s="127">
        <v>87149100</v>
      </c>
      <c r="D79" s="128">
        <v>147</v>
      </c>
      <c r="E79" s="129">
        <v>0.28000000000000003</v>
      </c>
      <c r="F79" s="129">
        <v>0.18</v>
      </c>
      <c r="G79" s="128">
        <v>189</v>
      </c>
      <c r="H79" s="128">
        <v>174</v>
      </c>
      <c r="I79" s="128">
        <v>180</v>
      </c>
      <c r="J79" s="128">
        <v>231</v>
      </c>
      <c r="K79" s="128">
        <v>213</v>
      </c>
      <c r="L79" s="130" t="str">
        <f t="shared" si="2"/>
        <v>BFTBK00097</v>
      </c>
    </row>
    <row r="80" spans="1:12" ht="17.399999999999999">
      <c r="A80" s="125" t="s">
        <v>2103</v>
      </c>
      <c r="B80" s="126" t="s">
        <v>2104</v>
      </c>
      <c r="C80" s="127">
        <v>72166100</v>
      </c>
      <c r="D80" s="128">
        <v>29</v>
      </c>
      <c r="E80" s="129">
        <v>0.18</v>
      </c>
      <c r="F80" s="129">
        <v>0.18</v>
      </c>
      <c r="G80" s="128">
        <v>35</v>
      </c>
      <c r="H80" s="128">
        <v>35</v>
      </c>
      <c r="I80" s="128">
        <v>36</v>
      </c>
      <c r="J80" s="128">
        <v>43</v>
      </c>
      <c r="K80" s="128">
        <v>43</v>
      </c>
      <c r="L80" s="130" t="str">
        <f t="shared" si="2"/>
        <v>BFTBK00107</v>
      </c>
    </row>
    <row r="81" spans="1:12" ht="17.399999999999999">
      <c r="A81" s="125" t="s">
        <v>2105</v>
      </c>
      <c r="B81" s="126" t="s">
        <v>2106</v>
      </c>
      <c r="C81" s="127">
        <v>87149100</v>
      </c>
      <c r="D81" s="128">
        <v>18</v>
      </c>
      <c r="E81" s="129">
        <v>0.28000000000000003</v>
      </c>
      <c r="F81" s="129">
        <v>0.18</v>
      </c>
      <c r="G81" s="128">
        <v>24</v>
      </c>
      <c r="H81" s="128">
        <v>22</v>
      </c>
      <c r="I81" s="128">
        <v>22</v>
      </c>
      <c r="J81" s="128">
        <v>29</v>
      </c>
      <c r="K81" s="128">
        <v>26</v>
      </c>
      <c r="L81" s="130" t="str">
        <f t="shared" si="2"/>
        <v>BFTBK00115</v>
      </c>
    </row>
    <row r="82" spans="1:12" ht="17.399999999999999">
      <c r="A82" s="125" t="s">
        <v>2107</v>
      </c>
      <c r="B82" s="126" t="s">
        <v>2108</v>
      </c>
      <c r="C82" s="127">
        <v>87149100</v>
      </c>
      <c r="D82" s="128">
        <v>318</v>
      </c>
      <c r="E82" s="129">
        <v>0.28000000000000003</v>
      </c>
      <c r="F82" s="129">
        <v>0.18</v>
      </c>
      <c r="G82" s="128">
        <v>408</v>
      </c>
      <c r="H82" s="128">
        <v>376</v>
      </c>
      <c r="I82" s="128">
        <v>388</v>
      </c>
      <c r="J82" s="128">
        <v>497</v>
      </c>
      <c r="K82" s="128">
        <v>458</v>
      </c>
      <c r="L82" s="130" t="str">
        <f t="shared" si="2"/>
        <v>BFTBK00118</v>
      </c>
    </row>
    <row r="83" spans="1:12" ht="17.399999999999999">
      <c r="A83" s="125" t="s">
        <v>405</v>
      </c>
      <c r="B83" s="126" t="s">
        <v>777</v>
      </c>
      <c r="C83" s="127">
        <v>87149100</v>
      </c>
      <c r="D83" s="128">
        <v>26</v>
      </c>
      <c r="E83" s="129">
        <v>0.28000000000000003</v>
      </c>
      <c r="F83" s="129">
        <v>0.18</v>
      </c>
      <c r="G83" s="128">
        <v>34</v>
      </c>
      <c r="H83" s="128">
        <v>31</v>
      </c>
      <c r="I83" s="128">
        <v>32</v>
      </c>
      <c r="J83" s="128">
        <v>41</v>
      </c>
      <c r="K83" s="128">
        <v>38</v>
      </c>
      <c r="L83" s="130" t="str">
        <f t="shared" si="2"/>
        <v>BFTBK00131</v>
      </c>
    </row>
    <row r="84" spans="1:12" ht="17.399999999999999">
      <c r="A84" s="125" t="s">
        <v>635</v>
      </c>
      <c r="B84" s="126" t="s">
        <v>2109</v>
      </c>
      <c r="C84" s="127">
        <v>87149100</v>
      </c>
      <c r="D84" s="128">
        <v>95</v>
      </c>
      <c r="E84" s="129">
        <v>0.28000000000000003</v>
      </c>
      <c r="F84" s="129">
        <v>0.18</v>
      </c>
      <c r="G84" s="128">
        <v>122</v>
      </c>
      <c r="H84" s="128">
        <v>113</v>
      </c>
      <c r="I84" s="128">
        <v>116</v>
      </c>
      <c r="J84" s="128">
        <v>149</v>
      </c>
      <c r="K84" s="128">
        <v>137</v>
      </c>
      <c r="L84" s="130" t="str">
        <f t="shared" si="2"/>
        <v>BFTBK00132</v>
      </c>
    </row>
    <row r="85" spans="1:12" ht="17.399999999999999">
      <c r="A85" s="125" t="s">
        <v>2110</v>
      </c>
      <c r="B85" s="126" t="s">
        <v>2111</v>
      </c>
      <c r="C85" s="127">
        <v>87149100</v>
      </c>
      <c r="D85" s="128">
        <v>25</v>
      </c>
      <c r="E85" s="129">
        <v>0.28000000000000003</v>
      </c>
      <c r="F85" s="129">
        <v>0.18</v>
      </c>
      <c r="G85" s="128">
        <v>32</v>
      </c>
      <c r="H85" s="128">
        <v>30</v>
      </c>
      <c r="I85" s="128">
        <v>31</v>
      </c>
      <c r="J85" s="128">
        <v>40</v>
      </c>
      <c r="K85" s="128">
        <v>37</v>
      </c>
      <c r="L85" s="130" t="str">
        <f t="shared" si="2"/>
        <v>BFTBK00133</v>
      </c>
    </row>
    <row r="86" spans="1:12" ht="17.399999999999999">
      <c r="A86" s="125" t="s">
        <v>2114</v>
      </c>
      <c r="B86" s="126" t="s">
        <v>2115</v>
      </c>
      <c r="C86" s="127">
        <v>87149100</v>
      </c>
      <c r="D86" s="128">
        <v>82</v>
      </c>
      <c r="E86" s="129">
        <v>0.28000000000000003</v>
      </c>
      <c r="F86" s="129">
        <v>0.18</v>
      </c>
      <c r="G86" s="128">
        <v>105</v>
      </c>
      <c r="H86" s="128">
        <v>97</v>
      </c>
      <c r="I86" s="128">
        <v>101</v>
      </c>
      <c r="J86" s="128">
        <v>130</v>
      </c>
      <c r="K86" s="128">
        <v>120</v>
      </c>
      <c r="L86" s="130" t="str">
        <f t="shared" si="2"/>
        <v>BFTBK00136</v>
      </c>
    </row>
    <row r="87" spans="1:12" ht="17.399999999999999">
      <c r="A87" s="125" t="s">
        <v>112</v>
      </c>
      <c r="B87" s="126" t="s">
        <v>791</v>
      </c>
      <c r="C87" s="127">
        <v>87149100</v>
      </c>
      <c r="D87" s="128">
        <v>32</v>
      </c>
      <c r="E87" s="129">
        <v>0.28000000000000003</v>
      </c>
      <c r="F87" s="129">
        <v>0.18</v>
      </c>
      <c r="G87" s="128">
        <v>41</v>
      </c>
      <c r="H87" s="128">
        <v>38</v>
      </c>
      <c r="I87" s="128">
        <v>40</v>
      </c>
      <c r="J87" s="128">
        <v>52</v>
      </c>
      <c r="K87" s="128">
        <v>48</v>
      </c>
      <c r="L87" s="130" t="str">
        <f t="shared" si="2"/>
        <v>BFTZP00075</v>
      </c>
    </row>
    <row r="88" spans="1:12" ht="17.399999999999999">
      <c r="A88" s="125" t="s">
        <v>647</v>
      </c>
      <c r="B88" s="126" t="s">
        <v>805</v>
      </c>
      <c r="C88" s="127">
        <v>87149100</v>
      </c>
      <c r="D88" s="128">
        <v>77</v>
      </c>
      <c r="E88" s="129">
        <v>0.28000000000000003</v>
      </c>
      <c r="F88" s="129">
        <v>0.18</v>
      </c>
      <c r="G88" s="128">
        <v>99</v>
      </c>
      <c r="H88" s="128">
        <v>91</v>
      </c>
      <c r="I88" s="128">
        <v>94</v>
      </c>
      <c r="J88" s="128">
        <v>121</v>
      </c>
      <c r="K88" s="128">
        <v>111</v>
      </c>
      <c r="L88" s="130" t="str">
        <f t="shared" si="2"/>
        <v>BFTZP00116</v>
      </c>
    </row>
    <row r="89" spans="1:12" ht="17.399999999999999">
      <c r="A89" s="125" t="s">
        <v>2118</v>
      </c>
      <c r="B89" s="126" t="s">
        <v>2119</v>
      </c>
      <c r="C89" s="127">
        <v>87149100</v>
      </c>
      <c r="D89" s="128">
        <v>21</v>
      </c>
      <c r="E89" s="129">
        <v>0.28000000000000003</v>
      </c>
      <c r="F89" s="129">
        <v>0.18</v>
      </c>
      <c r="G89" s="128">
        <v>27</v>
      </c>
      <c r="H89" s="128">
        <v>25</v>
      </c>
      <c r="I89" s="128">
        <v>26</v>
      </c>
      <c r="J89" s="128">
        <v>34</v>
      </c>
      <c r="K89" s="128">
        <v>31</v>
      </c>
      <c r="L89" s="130" t="str">
        <f t="shared" si="2"/>
        <v>BFTZP00125</v>
      </c>
    </row>
    <row r="90" spans="1:12" ht="17.399999999999999">
      <c r="A90" s="125" t="s">
        <v>2120</v>
      </c>
      <c r="B90" s="126" t="s">
        <v>2121</v>
      </c>
      <c r="C90" s="127">
        <v>87149100</v>
      </c>
      <c r="D90" s="128">
        <v>434</v>
      </c>
      <c r="E90" s="129">
        <v>0.28000000000000003</v>
      </c>
      <c r="F90" s="129">
        <v>0.18</v>
      </c>
      <c r="G90" s="128">
        <v>556</v>
      </c>
      <c r="H90" s="128">
        <v>513</v>
      </c>
      <c r="I90" s="128">
        <v>530</v>
      </c>
      <c r="J90" s="128">
        <v>679</v>
      </c>
      <c r="K90" s="128">
        <v>626</v>
      </c>
      <c r="L90" s="130" t="str">
        <f t="shared" si="2"/>
        <v>BHBBK00019</v>
      </c>
    </row>
    <row r="91" spans="1:12" ht="17.399999999999999">
      <c r="A91" s="125" t="s">
        <v>279</v>
      </c>
      <c r="B91" s="126" t="s">
        <v>650</v>
      </c>
      <c r="C91" s="127">
        <v>90299000</v>
      </c>
      <c r="D91" s="128" t="s">
        <v>2122</v>
      </c>
      <c r="E91" s="129">
        <v>0.18</v>
      </c>
      <c r="F91" s="129">
        <v>0.18</v>
      </c>
      <c r="G91" s="128" t="s">
        <v>2123</v>
      </c>
      <c r="H91" s="128" t="s">
        <v>2123</v>
      </c>
      <c r="I91" s="128" t="s">
        <v>2124</v>
      </c>
      <c r="J91" s="128" t="s">
        <v>2125</v>
      </c>
      <c r="K91" s="128" t="s">
        <v>2125</v>
      </c>
      <c r="L91" s="130" t="str">
        <f t="shared" si="2"/>
        <v>BICNA00029</v>
      </c>
    </row>
    <row r="92" spans="1:12" ht="17.399999999999999">
      <c r="A92" s="125" t="s">
        <v>2126</v>
      </c>
      <c r="B92" s="126" t="s">
        <v>2127</v>
      </c>
      <c r="C92" s="127">
        <v>90299000</v>
      </c>
      <c r="D92" s="128" t="s">
        <v>2128</v>
      </c>
      <c r="E92" s="129">
        <v>0.18</v>
      </c>
      <c r="F92" s="129">
        <v>0.18</v>
      </c>
      <c r="G92" s="128" t="s">
        <v>2129</v>
      </c>
      <c r="H92" s="128" t="s">
        <v>2129</v>
      </c>
      <c r="I92" s="128" t="s">
        <v>2130</v>
      </c>
      <c r="J92" s="128" t="s">
        <v>2131</v>
      </c>
      <c r="K92" s="128" t="s">
        <v>2131</v>
      </c>
      <c r="L92" s="130" t="str">
        <f t="shared" si="2"/>
        <v>BICNA00039</v>
      </c>
    </row>
    <row r="93" spans="1:12" ht="17.399999999999999">
      <c r="A93" s="125" t="s">
        <v>62</v>
      </c>
      <c r="B93" s="126" t="s">
        <v>1668</v>
      </c>
      <c r="C93" s="127">
        <v>83012000</v>
      </c>
      <c r="D93" s="128">
        <v>401</v>
      </c>
      <c r="E93" s="129">
        <v>0.18</v>
      </c>
      <c r="F93" s="129">
        <v>0.18</v>
      </c>
      <c r="G93" s="128">
        <v>474</v>
      </c>
      <c r="H93" s="128">
        <v>474</v>
      </c>
      <c r="I93" s="128">
        <v>490</v>
      </c>
      <c r="J93" s="128">
        <v>579</v>
      </c>
      <c r="K93" s="128">
        <v>579</v>
      </c>
      <c r="L93" s="130" t="str">
        <f t="shared" si="2"/>
        <v>BLSNA00017</v>
      </c>
    </row>
    <row r="94" spans="1:12" ht="17.399999999999999">
      <c r="A94" s="125" t="s">
        <v>671</v>
      </c>
      <c r="B94" s="126" t="s">
        <v>822</v>
      </c>
      <c r="C94" s="127">
        <v>85122010</v>
      </c>
      <c r="D94" s="128">
        <v>141</v>
      </c>
      <c r="E94" s="129">
        <v>0.18</v>
      </c>
      <c r="F94" s="129">
        <v>0.18</v>
      </c>
      <c r="G94" s="128">
        <v>167</v>
      </c>
      <c r="H94" s="128">
        <v>167</v>
      </c>
      <c r="I94" s="128">
        <v>173</v>
      </c>
      <c r="J94" s="128">
        <v>205</v>
      </c>
      <c r="K94" s="128">
        <v>205</v>
      </c>
      <c r="L94" s="130" t="str">
        <f t="shared" si="2"/>
        <v>BLTNA00035</v>
      </c>
    </row>
    <row r="95" spans="1:12" ht="17.399999999999999">
      <c r="A95" s="125" t="s">
        <v>240</v>
      </c>
      <c r="B95" s="126" t="s">
        <v>676</v>
      </c>
      <c r="C95" s="127">
        <v>85122010</v>
      </c>
      <c r="D95" s="128" t="s">
        <v>1670</v>
      </c>
      <c r="E95" s="129">
        <v>0.18</v>
      </c>
      <c r="F95" s="129">
        <v>0.18</v>
      </c>
      <c r="G95" s="128" t="s">
        <v>1671</v>
      </c>
      <c r="H95" s="128" t="s">
        <v>1671</v>
      </c>
      <c r="I95" s="128" t="s">
        <v>1672</v>
      </c>
      <c r="J95" s="128" t="s">
        <v>1673</v>
      </c>
      <c r="K95" s="128" t="s">
        <v>1673</v>
      </c>
      <c r="L95" s="130" t="str">
        <f t="shared" si="2"/>
        <v>BLTNA00056</v>
      </c>
    </row>
    <row r="96" spans="1:12" ht="17.399999999999999">
      <c r="A96" s="125" t="s">
        <v>603</v>
      </c>
      <c r="B96" s="126" t="s">
        <v>830</v>
      </c>
      <c r="C96" s="127">
        <v>85122010</v>
      </c>
      <c r="D96" s="128">
        <v>183</v>
      </c>
      <c r="E96" s="129">
        <v>0.18</v>
      </c>
      <c r="F96" s="129">
        <v>0.18</v>
      </c>
      <c r="G96" s="128">
        <v>216</v>
      </c>
      <c r="H96" s="128">
        <v>216</v>
      </c>
      <c r="I96" s="128">
        <v>224</v>
      </c>
      <c r="J96" s="128">
        <v>265</v>
      </c>
      <c r="K96" s="128">
        <v>265</v>
      </c>
      <c r="L96" s="130" t="str">
        <f t="shared" si="2"/>
        <v>BLTNA00057</v>
      </c>
    </row>
    <row r="97" spans="1:12" ht="17.399999999999999">
      <c r="A97" s="125" t="s">
        <v>284</v>
      </c>
      <c r="B97" s="126" t="s">
        <v>2134</v>
      </c>
      <c r="C97" s="127">
        <v>85122010</v>
      </c>
      <c r="D97" s="128">
        <v>297</v>
      </c>
      <c r="E97" s="129">
        <v>0.18</v>
      </c>
      <c r="F97" s="129">
        <v>0.18</v>
      </c>
      <c r="G97" s="128">
        <v>351</v>
      </c>
      <c r="H97" s="128">
        <v>351</v>
      </c>
      <c r="I97" s="128">
        <v>363</v>
      </c>
      <c r="J97" s="128">
        <v>429</v>
      </c>
      <c r="K97" s="128">
        <v>429</v>
      </c>
      <c r="L97" s="130" t="str">
        <f t="shared" si="2"/>
        <v>BLTNA00059</v>
      </c>
    </row>
    <row r="98" spans="1:12" ht="17.399999999999999">
      <c r="A98" s="125" t="s">
        <v>285</v>
      </c>
      <c r="B98" s="126" t="s">
        <v>845</v>
      </c>
      <c r="C98" s="127">
        <v>85122010</v>
      </c>
      <c r="D98" s="128">
        <v>306</v>
      </c>
      <c r="E98" s="129">
        <v>0.18</v>
      </c>
      <c r="F98" s="129">
        <v>0.18</v>
      </c>
      <c r="G98" s="128">
        <v>362</v>
      </c>
      <c r="H98" s="128">
        <v>362</v>
      </c>
      <c r="I98" s="128">
        <v>374</v>
      </c>
      <c r="J98" s="128">
        <v>442</v>
      </c>
      <c r="K98" s="128">
        <v>442</v>
      </c>
      <c r="L98" s="130" t="str">
        <f t="shared" ref="L98:L129" si="3">VLOOKUP(A98,Testing,1,FALSE)</f>
        <v>BLTNA00060</v>
      </c>
    </row>
    <row r="99" spans="1:12" ht="17.399999999999999">
      <c r="A99" s="125" t="s">
        <v>1674</v>
      </c>
      <c r="B99" s="126" t="s">
        <v>1675</v>
      </c>
      <c r="C99" s="127">
        <v>85122010</v>
      </c>
      <c r="D99" s="128">
        <v>732</v>
      </c>
      <c r="E99" s="129">
        <v>0.18</v>
      </c>
      <c r="F99" s="129">
        <v>0.18</v>
      </c>
      <c r="G99" s="128">
        <v>864</v>
      </c>
      <c r="H99" s="128">
        <v>864</v>
      </c>
      <c r="I99" s="128">
        <v>894</v>
      </c>
      <c r="J99" s="128" t="s">
        <v>1676</v>
      </c>
      <c r="K99" s="128" t="s">
        <v>1676</v>
      </c>
      <c r="L99" s="130" t="str">
        <f t="shared" si="3"/>
        <v>BLTNA00061</v>
      </c>
    </row>
    <row r="100" spans="1:12" ht="17.399999999999999">
      <c r="A100" s="125" t="s">
        <v>2135</v>
      </c>
      <c r="B100" s="126" t="s">
        <v>2136</v>
      </c>
      <c r="C100" s="127">
        <v>85013119</v>
      </c>
      <c r="D100" s="128" t="s">
        <v>2137</v>
      </c>
      <c r="E100" s="129">
        <v>0.18</v>
      </c>
      <c r="F100" s="129">
        <v>0.18</v>
      </c>
      <c r="G100" s="128" t="s">
        <v>2138</v>
      </c>
      <c r="H100" s="128" t="s">
        <v>2138</v>
      </c>
      <c r="I100" s="128" t="s">
        <v>2139</v>
      </c>
      <c r="J100" s="128" t="s">
        <v>2140</v>
      </c>
      <c r="K100" s="128" t="s">
        <v>2140</v>
      </c>
      <c r="L100" s="130" t="str">
        <f t="shared" si="3"/>
        <v>BMTBK00018</v>
      </c>
    </row>
    <row r="101" spans="1:12" ht="17.399999999999999">
      <c r="A101" s="125" t="s">
        <v>1685</v>
      </c>
      <c r="B101" s="126" t="s">
        <v>1686</v>
      </c>
      <c r="C101" s="127">
        <v>87149100</v>
      </c>
      <c r="D101" s="128">
        <v>714</v>
      </c>
      <c r="E101" s="129">
        <v>0.28000000000000003</v>
      </c>
      <c r="F101" s="129">
        <v>0.18</v>
      </c>
      <c r="G101" s="128">
        <v>914</v>
      </c>
      <c r="H101" s="128">
        <v>843</v>
      </c>
      <c r="I101" s="128">
        <v>872</v>
      </c>
      <c r="J101" s="128" t="s">
        <v>1687</v>
      </c>
      <c r="K101" s="128" t="s">
        <v>1688</v>
      </c>
      <c r="L101" s="130" t="str">
        <f t="shared" si="3"/>
        <v>BPHGR00001</v>
      </c>
    </row>
    <row r="102" spans="1:12" ht="17.399999999999999">
      <c r="A102" s="125" t="s">
        <v>1689</v>
      </c>
      <c r="B102" s="126" t="s">
        <v>1690</v>
      </c>
      <c r="C102" s="127">
        <v>39239090</v>
      </c>
      <c r="D102" s="128">
        <v>1</v>
      </c>
      <c r="E102" s="129">
        <v>0.18</v>
      </c>
      <c r="F102" s="129">
        <v>0.18</v>
      </c>
      <c r="G102" s="128">
        <v>2</v>
      </c>
      <c r="H102" s="128">
        <v>2</v>
      </c>
      <c r="I102" s="128">
        <v>2</v>
      </c>
      <c r="J102" s="128">
        <v>3</v>
      </c>
      <c r="K102" s="128">
        <v>3</v>
      </c>
      <c r="L102" s="130" t="str">
        <f t="shared" si="3"/>
        <v>BPKBK00001</v>
      </c>
    </row>
    <row r="103" spans="1:12" ht="17.399999999999999">
      <c r="A103" s="125" t="s">
        <v>696</v>
      </c>
      <c r="B103" s="126" t="s">
        <v>850</v>
      </c>
      <c r="C103" s="127">
        <v>87149100</v>
      </c>
      <c r="D103" s="128">
        <v>118</v>
      </c>
      <c r="E103" s="129">
        <v>0.28000000000000003</v>
      </c>
      <c r="F103" s="129">
        <v>0.18</v>
      </c>
      <c r="G103" s="128">
        <v>152</v>
      </c>
      <c r="H103" s="128">
        <v>140</v>
      </c>
      <c r="I103" s="128">
        <v>144</v>
      </c>
      <c r="J103" s="128">
        <v>185</v>
      </c>
      <c r="K103" s="128">
        <v>170</v>
      </c>
      <c r="L103" s="130" t="str">
        <f t="shared" si="3"/>
        <v>BPLBK00457</v>
      </c>
    </row>
    <row r="104" spans="1:12" ht="17.399999999999999">
      <c r="A104" s="125" t="s">
        <v>2143</v>
      </c>
      <c r="B104" s="126" t="s">
        <v>2144</v>
      </c>
      <c r="C104" s="127">
        <v>87149100</v>
      </c>
      <c r="D104" s="128">
        <v>162</v>
      </c>
      <c r="E104" s="129">
        <v>0.28000000000000003</v>
      </c>
      <c r="F104" s="129">
        <v>0.18</v>
      </c>
      <c r="G104" s="128">
        <v>208</v>
      </c>
      <c r="H104" s="128">
        <v>192</v>
      </c>
      <c r="I104" s="128">
        <v>198</v>
      </c>
      <c r="J104" s="128">
        <v>254</v>
      </c>
      <c r="K104" s="128">
        <v>234</v>
      </c>
      <c r="L104" s="130" t="str">
        <f t="shared" si="3"/>
        <v>BPLCP00392</v>
      </c>
    </row>
    <row r="105" spans="1:12" ht="17.399999999999999">
      <c r="A105" s="125" t="s">
        <v>1692</v>
      </c>
      <c r="B105" s="126" t="s">
        <v>1693</v>
      </c>
      <c r="C105" s="127">
        <v>87149100</v>
      </c>
      <c r="D105" s="128">
        <v>84</v>
      </c>
      <c r="E105" s="129">
        <v>0.28000000000000003</v>
      </c>
      <c r="F105" s="129">
        <v>0.18</v>
      </c>
      <c r="G105" s="128">
        <v>108</v>
      </c>
      <c r="H105" s="128">
        <v>100</v>
      </c>
      <c r="I105" s="128">
        <v>103</v>
      </c>
      <c r="J105" s="128">
        <v>132</v>
      </c>
      <c r="K105" s="128">
        <v>122</v>
      </c>
      <c r="L105" s="130" t="str">
        <f t="shared" si="3"/>
        <v>BPLCP00393</v>
      </c>
    </row>
    <row r="106" spans="1:12" ht="17.399999999999999">
      <c r="A106" s="125" t="s">
        <v>385</v>
      </c>
      <c r="B106" s="126" t="s">
        <v>870</v>
      </c>
      <c r="C106" s="127">
        <v>87149100</v>
      </c>
      <c r="D106" s="128">
        <v>209</v>
      </c>
      <c r="E106" s="129">
        <v>0.28000000000000003</v>
      </c>
      <c r="F106" s="129">
        <v>0.18</v>
      </c>
      <c r="G106" s="128">
        <v>268</v>
      </c>
      <c r="H106" s="128">
        <v>247</v>
      </c>
      <c r="I106" s="128">
        <v>255</v>
      </c>
      <c r="J106" s="128">
        <v>327</v>
      </c>
      <c r="K106" s="128">
        <v>301</v>
      </c>
      <c r="L106" s="130" t="str">
        <f t="shared" si="3"/>
        <v>BPLGB00423</v>
      </c>
    </row>
    <row r="107" spans="1:12" ht="17.399999999999999">
      <c r="A107" s="125" t="s">
        <v>738</v>
      </c>
      <c r="B107" s="126" t="s">
        <v>739</v>
      </c>
      <c r="C107" s="127">
        <v>87149100</v>
      </c>
      <c r="D107" s="128">
        <v>262</v>
      </c>
      <c r="E107" s="129">
        <v>0.28000000000000003</v>
      </c>
      <c r="F107" s="129">
        <v>0.18</v>
      </c>
      <c r="G107" s="128">
        <v>336</v>
      </c>
      <c r="H107" s="128">
        <v>310</v>
      </c>
      <c r="I107" s="128">
        <v>320</v>
      </c>
      <c r="J107" s="128">
        <v>410</v>
      </c>
      <c r="K107" s="128">
        <v>378</v>
      </c>
      <c r="L107" s="130" t="str">
        <f t="shared" si="3"/>
        <v>BPLGB00424</v>
      </c>
    </row>
    <row r="108" spans="1:12" ht="17.399999999999999">
      <c r="A108" s="125" t="s">
        <v>2145</v>
      </c>
      <c r="B108" s="126" t="s">
        <v>2146</v>
      </c>
      <c r="C108" s="127">
        <v>87149100</v>
      </c>
      <c r="D108" s="128" t="s">
        <v>2147</v>
      </c>
      <c r="E108" s="129">
        <v>0.28000000000000003</v>
      </c>
      <c r="F108" s="129">
        <v>0.18</v>
      </c>
      <c r="G108" s="128" t="s">
        <v>2148</v>
      </c>
      <c r="H108" s="128" t="s">
        <v>2149</v>
      </c>
      <c r="I108" s="128" t="s">
        <v>2150</v>
      </c>
      <c r="J108" s="128" t="s">
        <v>2151</v>
      </c>
      <c r="K108" s="128" t="s">
        <v>2152</v>
      </c>
      <c r="L108" s="130" t="str">
        <f t="shared" si="3"/>
        <v>BPLMW00565</v>
      </c>
    </row>
    <row r="109" spans="1:12" ht="17.399999999999999">
      <c r="A109" s="125" t="s">
        <v>2153</v>
      </c>
      <c r="B109" s="126" t="s">
        <v>2154</v>
      </c>
      <c r="C109" s="127">
        <v>87149100</v>
      </c>
      <c r="D109" s="128">
        <v>728</v>
      </c>
      <c r="E109" s="129">
        <v>0.28000000000000003</v>
      </c>
      <c r="F109" s="129">
        <v>0.18</v>
      </c>
      <c r="G109" s="128">
        <v>932</v>
      </c>
      <c r="H109" s="128">
        <v>860</v>
      </c>
      <c r="I109" s="128">
        <v>889</v>
      </c>
      <c r="J109" s="128" t="s">
        <v>2155</v>
      </c>
      <c r="K109" s="128" t="s">
        <v>2156</v>
      </c>
      <c r="L109" s="130" t="str">
        <f t="shared" si="3"/>
        <v>BPLMW00566</v>
      </c>
    </row>
    <row r="110" spans="1:12" ht="17.399999999999999">
      <c r="A110" s="125" t="s">
        <v>2157</v>
      </c>
      <c r="B110" s="126" t="s">
        <v>2158</v>
      </c>
      <c r="C110" s="127">
        <v>87149100</v>
      </c>
      <c r="D110" s="128">
        <v>727</v>
      </c>
      <c r="E110" s="129">
        <v>0.28000000000000003</v>
      </c>
      <c r="F110" s="129">
        <v>0.18</v>
      </c>
      <c r="G110" s="128">
        <v>931</v>
      </c>
      <c r="H110" s="128">
        <v>858</v>
      </c>
      <c r="I110" s="128">
        <v>887</v>
      </c>
      <c r="J110" s="128" t="s">
        <v>2159</v>
      </c>
      <c r="K110" s="128" t="s">
        <v>1849</v>
      </c>
      <c r="L110" s="130" t="str">
        <f t="shared" si="3"/>
        <v>BPLMW00567</v>
      </c>
    </row>
    <row r="111" spans="1:12" ht="17.399999999999999">
      <c r="A111" s="125" t="s">
        <v>2161</v>
      </c>
      <c r="B111" s="126" t="s">
        <v>2163</v>
      </c>
      <c r="C111" s="127">
        <v>87149100</v>
      </c>
      <c r="D111" s="128">
        <v>692</v>
      </c>
      <c r="E111" s="129">
        <v>0.28000000000000003</v>
      </c>
      <c r="F111" s="129">
        <v>0.18</v>
      </c>
      <c r="G111" s="128">
        <v>886</v>
      </c>
      <c r="H111" s="128">
        <v>817</v>
      </c>
      <c r="I111" s="128">
        <v>845</v>
      </c>
      <c r="J111" s="128" t="s">
        <v>2014</v>
      </c>
      <c r="K111" s="128">
        <v>998</v>
      </c>
      <c r="L111" s="130" t="str">
        <f t="shared" si="3"/>
        <v>BPLMW00569</v>
      </c>
    </row>
    <row r="112" spans="1:12" ht="17.399999999999999">
      <c r="A112" s="125" t="s">
        <v>2164</v>
      </c>
      <c r="B112" s="126" t="s">
        <v>2165</v>
      </c>
      <c r="C112" s="127">
        <v>87149100</v>
      </c>
      <c r="D112" s="128" t="s">
        <v>2166</v>
      </c>
      <c r="E112" s="129">
        <v>0.28000000000000003</v>
      </c>
      <c r="F112" s="129">
        <v>0.18</v>
      </c>
      <c r="G112" s="128" t="s">
        <v>2167</v>
      </c>
      <c r="H112" s="128" t="s">
        <v>2168</v>
      </c>
      <c r="I112" s="128" t="s">
        <v>2169</v>
      </c>
      <c r="J112" s="128" t="s">
        <v>2170</v>
      </c>
      <c r="K112" s="128" t="s">
        <v>2171</v>
      </c>
      <c r="L112" s="130" t="str">
        <f t="shared" si="3"/>
        <v>BPLMW00576</v>
      </c>
    </row>
    <row r="113" spans="1:12" ht="17.399999999999999">
      <c r="A113" s="125" t="s">
        <v>2172</v>
      </c>
      <c r="B113" s="126" t="s">
        <v>2173</v>
      </c>
      <c r="C113" s="127">
        <v>87149100</v>
      </c>
      <c r="D113" s="128" t="s">
        <v>2174</v>
      </c>
      <c r="E113" s="129">
        <v>0.28000000000000003</v>
      </c>
      <c r="F113" s="129">
        <v>0.18</v>
      </c>
      <c r="G113" s="128" t="s">
        <v>2175</v>
      </c>
      <c r="H113" s="128" t="s">
        <v>2176</v>
      </c>
      <c r="I113" s="128" t="s">
        <v>1973</v>
      </c>
      <c r="J113" s="128" t="s">
        <v>2177</v>
      </c>
      <c r="K113" s="128" t="s">
        <v>2178</v>
      </c>
      <c r="L113" s="130" t="str">
        <f t="shared" si="3"/>
        <v>BPLMW00577</v>
      </c>
    </row>
    <row r="114" spans="1:12" ht="17.399999999999999">
      <c r="A114" s="125" t="s">
        <v>398</v>
      </c>
      <c r="B114" s="126" t="s">
        <v>823</v>
      </c>
      <c r="C114" s="127">
        <v>87149100</v>
      </c>
      <c r="D114" s="128">
        <v>689</v>
      </c>
      <c r="E114" s="129">
        <v>0.28000000000000003</v>
      </c>
      <c r="F114" s="129">
        <v>0.18</v>
      </c>
      <c r="G114" s="128">
        <v>882</v>
      </c>
      <c r="H114" s="128">
        <v>814</v>
      </c>
      <c r="I114" s="128">
        <v>841</v>
      </c>
      <c r="J114" s="128" t="s">
        <v>2180</v>
      </c>
      <c r="K114" s="128">
        <v>993</v>
      </c>
      <c r="L114" s="130" t="str">
        <f t="shared" si="3"/>
        <v>BPLMW00607</v>
      </c>
    </row>
    <row r="115" spans="1:12" ht="17.399999999999999">
      <c r="A115" s="125" t="s">
        <v>2181</v>
      </c>
      <c r="B115" s="126" t="s">
        <v>2182</v>
      </c>
      <c r="C115" s="127">
        <v>87149100</v>
      </c>
      <c r="D115" s="128">
        <v>462</v>
      </c>
      <c r="E115" s="129">
        <v>0.28000000000000003</v>
      </c>
      <c r="F115" s="129">
        <v>0.18</v>
      </c>
      <c r="G115" s="128">
        <v>592</v>
      </c>
      <c r="H115" s="128">
        <v>546</v>
      </c>
      <c r="I115" s="128">
        <v>564</v>
      </c>
      <c r="J115" s="128">
        <v>722</v>
      </c>
      <c r="K115" s="128">
        <v>666</v>
      </c>
      <c r="L115" s="130" t="str">
        <f t="shared" si="3"/>
        <v>BPLMW00608</v>
      </c>
    </row>
    <row r="116" spans="1:12" ht="17.399999999999999">
      <c r="A116" s="125" t="s">
        <v>2184</v>
      </c>
      <c r="B116" s="126" t="s">
        <v>2185</v>
      </c>
      <c r="C116" s="127">
        <v>87149100</v>
      </c>
      <c r="D116" s="128">
        <v>464</v>
      </c>
      <c r="E116" s="129">
        <v>0.28000000000000003</v>
      </c>
      <c r="F116" s="129">
        <v>0.18</v>
      </c>
      <c r="G116" s="128">
        <v>594</v>
      </c>
      <c r="H116" s="128">
        <v>548</v>
      </c>
      <c r="I116" s="128">
        <v>567</v>
      </c>
      <c r="J116" s="128">
        <v>726</v>
      </c>
      <c r="K116" s="128">
        <v>670</v>
      </c>
      <c r="L116" s="130" t="str">
        <f t="shared" si="3"/>
        <v>BPLMW00609</v>
      </c>
    </row>
    <row r="117" spans="1:12" ht="17.399999999999999">
      <c r="A117" s="125" t="s">
        <v>497</v>
      </c>
      <c r="B117" s="126" t="s">
        <v>826</v>
      </c>
      <c r="C117" s="127">
        <v>87149100</v>
      </c>
      <c r="D117" s="128">
        <v>422</v>
      </c>
      <c r="E117" s="129">
        <v>0.28000000000000003</v>
      </c>
      <c r="F117" s="129">
        <v>0.18</v>
      </c>
      <c r="G117" s="128">
        <v>541</v>
      </c>
      <c r="H117" s="128">
        <v>498</v>
      </c>
      <c r="I117" s="128">
        <v>515</v>
      </c>
      <c r="J117" s="128">
        <v>660</v>
      </c>
      <c r="K117" s="128">
        <v>608</v>
      </c>
      <c r="L117" s="130" t="str">
        <f t="shared" si="3"/>
        <v>BPLMW00611</v>
      </c>
    </row>
    <row r="118" spans="1:12" ht="17.399999999999999">
      <c r="A118" s="125" t="s">
        <v>837</v>
      </c>
      <c r="B118" s="126" t="s">
        <v>960</v>
      </c>
      <c r="C118" s="127">
        <v>87149100</v>
      </c>
      <c r="D118" s="128">
        <v>673</v>
      </c>
      <c r="E118" s="129">
        <v>0.28000000000000003</v>
      </c>
      <c r="F118" s="129">
        <v>0.18</v>
      </c>
      <c r="G118" s="128">
        <v>862</v>
      </c>
      <c r="H118" s="128">
        <v>795</v>
      </c>
      <c r="I118" s="128">
        <v>822</v>
      </c>
      <c r="J118" s="128" t="s">
        <v>2186</v>
      </c>
      <c r="K118" s="128">
        <v>970</v>
      </c>
      <c r="L118" s="130" t="str">
        <f t="shared" si="3"/>
        <v>BPLMW00618</v>
      </c>
    </row>
    <row r="119" spans="1:12" ht="17.399999999999999">
      <c r="A119" s="125" t="s">
        <v>2187</v>
      </c>
      <c r="B119" s="126" t="s">
        <v>2188</v>
      </c>
      <c r="C119" s="127">
        <v>87149100</v>
      </c>
      <c r="D119" s="128">
        <v>664</v>
      </c>
      <c r="E119" s="129">
        <v>0.28000000000000003</v>
      </c>
      <c r="F119" s="129">
        <v>0.18</v>
      </c>
      <c r="G119" s="128">
        <v>850</v>
      </c>
      <c r="H119" s="128">
        <v>784</v>
      </c>
      <c r="I119" s="128">
        <v>811</v>
      </c>
      <c r="J119" s="128" t="s">
        <v>2189</v>
      </c>
      <c r="K119" s="128">
        <v>957</v>
      </c>
      <c r="L119" s="130" t="str">
        <f t="shared" si="3"/>
        <v>BPLMW00619</v>
      </c>
    </row>
    <row r="120" spans="1:12" ht="17.399999999999999">
      <c r="A120" s="125" t="s">
        <v>2190</v>
      </c>
      <c r="B120" s="126" t="s">
        <v>2191</v>
      </c>
      <c r="C120" s="127">
        <v>87149100</v>
      </c>
      <c r="D120" s="128">
        <v>725</v>
      </c>
      <c r="E120" s="129">
        <v>0.28000000000000003</v>
      </c>
      <c r="F120" s="129">
        <v>0.18</v>
      </c>
      <c r="G120" s="128">
        <v>928</v>
      </c>
      <c r="H120" s="128">
        <v>856</v>
      </c>
      <c r="I120" s="128">
        <v>885</v>
      </c>
      <c r="J120" s="128" t="s">
        <v>2194</v>
      </c>
      <c r="K120" s="128" t="s">
        <v>2195</v>
      </c>
      <c r="L120" s="130" t="str">
        <f t="shared" si="3"/>
        <v>BPLPB00537</v>
      </c>
    </row>
    <row r="121" spans="1:12" ht="17.399999999999999">
      <c r="A121" s="125" t="s">
        <v>2196</v>
      </c>
      <c r="B121" s="126" t="s">
        <v>2197</v>
      </c>
      <c r="C121" s="127">
        <v>87149100</v>
      </c>
      <c r="D121" s="128">
        <v>479</v>
      </c>
      <c r="E121" s="129">
        <v>0.28000000000000003</v>
      </c>
      <c r="F121" s="129">
        <v>0.18</v>
      </c>
      <c r="G121" s="128">
        <v>614</v>
      </c>
      <c r="H121" s="128">
        <v>566</v>
      </c>
      <c r="I121" s="128">
        <v>585</v>
      </c>
      <c r="J121" s="128">
        <v>749</v>
      </c>
      <c r="K121" s="128">
        <v>691</v>
      </c>
      <c r="L121" s="130" t="str">
        <f t="shared" si="3"/>
        <v>BPLPB00538</v>
      </c>
    </row>
    <row r="122" spans="1:12" ht="17.399999999999999">
      <c r="A122" s="125" t="s">
        <v>2198</v>
      </c>
      <c r="B122" s="126" t="s">
        <v>2199</v>
      </c>
      <c r="C122" s="127">
        <v>87149100</v>
      </c>
      <c r="D122" s="128">
        <v>486</v>
      </c>
      <c r="E122" s="129">
        <v>0.28000000000000003</v>
      </c>
      <c r="F122" s="129">
        <v>0.18</v>
      </c>
      <c r="G122" s="128">
        <v>623</v>
      </c>
      <c r="H122" s="128">
        <v>574</v>
      </c>
      <c r="I122" s="128">
        <v>593</v>
      </c>
      <c r="J122" s="128">
        <v>760</v>
      </c>
      <c r="K122" s="128">
        <v>700</v>
      </c>
      <c r="L122" s="130" t="str">
        <f t="shared" si="3"/>
        <v>BPLPB00539</v>
      </c>
    </row>
    <row r="123" spans="1:12" ht="17.399999999999999">
      <c r="A123" s="125" t="s">
        <v>2200</v>
      </c>
      <c r="B123" s="126" t="s">
        <v>2201</v>
      </c>
      <c r="C123" s="127">
        <v>87149100</v>
      </c>
      <c r="D123" s="128">
        <v>452</v>
      </c>
      <c r="E123" s="129">
        <v>0.28000000000000003</v>
      </c>
      <c r="F123" s="129">
        <v>0.18</v>
      </c>
      <c r="G123" s="128">
        <v>579</v>
      </c>
      <c r="H123" s="128">
        <v>534</v>
      </c>
      <c r="I123" s="128">
        <v>552</v>
      </c>
      <c r="J123" s="128">
        <v>707</v>
      </c>
      <c r="K123" s="128">
        <v>652</v>
      </c>
      <c r="L123" s="130" t="str">
        <f t="shared" si="3"/>
        <v>BPLPB00541</v>
      </c>
    </row>
    <row r="124" spans="1:12" ht="17.399999999999999">
      <c r="A124" s="125" t="s">
        <v>2202</v>
      </c>
      <c r="B124" s="126" t="s">
        <v>2203</v>
      </c>
      <c r="C124" s="127">
        <v>87149100</v>
      </c>
      <c r="D124" s="128">
        <v>710</v>
      </c>
      <c r="E124" s="129">
        <v>0.28000000000000003</v>
      </c>
      <c r="F124" s="129">
        <v>0.18</v>
      </c>
      <c r="G124" s="128">
        <v>909</v>
      </c>
      <c r="H124" s="128">
        <v>838</v>
      </c>
      <c r="I124" s="128">
        <v>867</v>
      </c>
      <c r="J124" s="128" t="s">
        <v>2204</v>
      </c>
      <c r="K124" s="128" t="s">
        <v>1859</v>
      </c>
      <c r="L124" s="130" t="str">
        <f t="shared" si="3"/>
        <v>BPLPB00548</v>
      </c>
    </row>
    <row r="125" spans="1:12" ht="17.399999999999999">
      <c r="A125" s="125" t="s">
        <v>2205</v>
      </c>
      <c r="B125" s="126" t="s">
        <v>2206</v>
      </c>
      <c r="C125" s="127">
        <v>87149100</v>
      </c>
      <c r="D125" s="128">
        <v>699</v>
      </c>
      <c r="E125" s="129">
        <v>0.28000000000000003</v>
      </c>
      <c r="F125" s="129">
        <v>0.18</v>
      </c>
      <c r="G125" s="128">
        <v>895</v>
      </c>
      <c r="H125" s="128">
        <v>825</v>
      </c>
      <c r="I125" s="128">
        <v>853</v>
      </c>
      <c r="J125" s="128" t="s">
        <v>1952</v>
      </c>
      <c r="K125" s="128" t="s">
        <v>2207</v>
      </c>
      <c r="L125" s="130" t="str">
        <f t="shared" si="3"/>
        <v>BPLPB00549</v>
      </c>
    </row>
    <row r="126" spans="1:12" ht="17.399999999999999">
      <c r="A126" s="125" t="s">
        <v>2208</v>
      </c>
      <c r="B126" s="126" t="s">
        <v>2209</v>
      </c>
      <c r="C126" s="127">
        <v>87149100</v>
      </c>
      <c r="D126" s="128">
        <v>414</v>
      </c>
      <c r="E126" s="129">
        <v>0.28000000000000003</v>
      </c>
      <c r="F126" s="129">
        <v>0.18</v>
      </c>
      <c r="G126" s="128">
        <v>530</v>
      </c>
      <c r="H126" s="128">
        <v>489</v>
      </c>
      <c r="I126" s="128">
        <v>506</v>
      </c>
      <c r="J126" s="128">
        <v>648</v>
      </c>
      <c r="K126" s="128">
        <v>598</v>
      </c>
      <c r="L126" s="130" t="str">
        <f t="shared" si="3"/>
        <v>BPLTG00001</v>
      </c>
    </row>
    <row r="127" spans="1:12" ht="17.399999999999999">
      <c r="A127" s="125" t="s">
        <v>2212</v>
      </c>
      <c r="B127" s="126" t="s">
        <v>2213</v>
      </c>
      <c r="C127" s="127">
        <v>87149100</v>
      </c>
      <c r="D127" s="128">
        <v>424</v>
      </c>
      <c r="E127" s="129">
        <v>0.28000000000000003</v>
      </c>
      <c r="F127" s="129">
        <v>0.18</v>
      </c>
      <c r="G127" s="128">
        <v>543</v>
      </c>
      <c r="H127" s="128">
        <v>501</v>
      </c>
      <c r="I127" s="128">
        <v>518</v>
      </c>
      <c r="J127" s="128">
        <v>664</v>
      </c>
      <c r="K127" s="128">
        <v>612</v>
      </c>
      <c r="L127" s="130" t="str">
        <f t="shared" si="3"/>
        <v>BPLTG00002</v>
      </c>
    </row>
    <row r="128" spans="1:12" ht="17.399999999999999">
      <c r="A128" s="125" t="s">
        <v>2214</v>
      </c>
      <c r="B128" s="126" t="s">
        <v>2215</v>
      </c>
      <c r="C128" s="127">
        <v>87149100</v>
      </c>
      <c r="D128" s="128" t="s">
        <v>1676</v>
      </c>
      <c r="E128" s="129">
        <v>0.28000000000000003</v>
      </c>
      <c r="F128" s="129">
        <v>0.18</v>
      </c>
      <c r="G128" s="128" t="s">
        <v>2216</v>
      </c>
      <c r="H128" s="128" t="s">
        <v>2217</v>
      </c>
      <c r="I128" s="128" t="s">
        <v>2218</v>
      </c>
      <c r="J128" s="128" t="s">
        <v>2219</v>
      </c>
      <c r="K128" s="128" t="s">
        <v>2220</v>
      </c>
      <c r="L128" s="130" t="str">
        <f t="shared" si="3"/>
        <v>BPLVO00621</v>
      </c>
    </row>
    <row r="129" spans="1:12" ht="17.399999999999999">
      <c r="A129" s="125" t="s">
        <v>2221</v>
      </c>
      <c r="B129" s="126" t="s">
        <v>2222</v>
      </c>
      <c r="C129" s="127">
        <v>87149100</v>
      </c>
      <c r="D129" s="128">
        <v>653</v>
      </c>
      <c r="E129" s="129">
        <v>0.28000000000000003</v>
      </c>
      <c r="F129" s="129">
        <v>0.18</v>
      </c>
      <c r="G129" s="128">
        <v>836</v>
      </c>
      <c r="H129" s="128">
        <v>771</v>
      </c>
      <c r="I129" s="128">
        <v>797</v>
      </c>
      <c r="J129" s="128" t="s">
        <v>2224</v>
      </c>
      <c r="K129" s="128">
        <v>941</v>
      </c>
      <c r="L129" s="130" t="str">
        <f t="shared" si="3"/>
        <v>BPLVO00622</v>
      </c>
    </row>
    <row r="130" spans="1:12" ht="17.399999999999999">
      <c r="A130" s="125" t="s">
        <v>2226</v>
      </c>
      <c r="B130" s="126" t="s">
        <v>2227</v>
      </c>
      <c r="C130" s="127">
        <v>87149100</v>
      </c>
      <c r="D130" s="128">
        <v>664</v>
      </c>
      <c r="E130" s="129">
        <v>0.28000000000000003</v>
      </c>
      <c r="F130" s="129">
        <v>0.18</v>
      </c>
      <c r="G130" s="128">
        <v>850</v>
      </c>
      <c r="H130" s="128">
        <v>784</v>
      </c>
      <c r="I130" s="128">
        <v>811</v>
      </c>
      <c r="J130" s="128" t="s">
        <v>2189</v>
      </c>
      <c r="K130" s="128">
        <v>957</v>
      </c>
      <c r="L130" s="130" t="str">
        <f t="shared" ref="L130:L161" si="4">VLOOKUP(A130,Testing,1,FALSE)</f>
        <v>BPLVO00623</v>
      </c>
    </row>
    <row r="131" spans="1:12" ht="17.399999999999999">
      <c r="A131" s="125" t="s">
        <v>2228</v>
      </c>
      <c r="B131" s="126" t="s">
        <v>2229</v>
      </c>
      <c r="C131" s="127">
        <v>87149100</v>
      </c>
      <c r="D131" s="128">
        <v>624</v>
      </c>
      <c r="E131" s="129">
        <v>0.28000000000000003</v>
      </c>
      <c r="F131" s="129">
        <v>0.18</v>
      </c>
      <c r="G131" s="128">
        <v>799</v>
      </c>
      <c r="H131" s="128">
        <v>737</v>
      </c>
      <c r="I131" s="128">
        <v>762</v>
      </c>
      <c r="J131" s="128">
        <v>976</v>
      </c>
      <c r="K131" s="128">
        <v>900</v>
      </c>
      <c r="L131" s="130" t="str">
        <f t="shared" si="4"/>
        <v>BPLVO00625</v>
      </c>
    </row>
    <row r="132" spans="1:12" ht="17.399999999999999">
      <c r="A132" s="125" t="s">
        <v>2234</v>
      </c>
      <c r="B132" s="126" t="s">
        <v>2235</v>
      </c>
      <c r="C132" s="127">
        <v>87149100</v>
      </c>
      <c r="D132" s="128">
        <v>957</v>
      </c>
      <c r="E132" s="129">
        <v>0.28000000000000003</v>
      </c>
      <c r="F132" s="129">
        <v>0.18</v>
      </c>
      <c r="G132" s="128" t="s">
        <v>2236</v>
      </c>
      <c r="H132" s="128" t="s">
        <v>2237</v>
      </c>
      <c r="I132" s="128" t="s">
        <v>2238</v>
      </c>
      <c r="J132" s="128" t="s">
        <v>2239</v>
      </c>
      <c r="K132" s="128" t="s">
        <v>2240</v>
      </c>
      <c r="L132" s="130" t="str">
        <f t="shared" si="4"/>
        <v>BPLVO00632</v>
      </c>
    </row>
    <row r="133" spans="1:12" ht="17.399999999999999">
      <c r="A133" s="125" t="s">
        <v>2242</v>
      </c>
      <c r="B133" s="126" t="s">
        <v>2243</v>
      </c>
      <c r="C133" s="127">
        <v>87149100</v>
      </c>
      <c r="D133" s="128">
        <v>947</v>
      </c>
      <c r="E133" s="129">
        <v>0.28000000000000003</v>
      </c>
      <c r="F133" s="129">
        <v>0.18</v>
      </c>
      <c r="G133" s="128" t="s">
        <v>2244</v>
      </c>
      <c r="H133" s="128" t="s">
        <v>2245</v>
      </c>
      <c r="I133" s="128" t="s">
        <v>1997</v>
      </c>
      <c r="J133" s="128" t="s">
        <v>2059</v>
      </c>
      <c r="K133" s="128" t="s">
        <v>2246</v>
      </c>
      <c r="L133" s="130" t="str">
        <f t="shared" si="4"/>
        <v>BPLVO00633</v>
      </c>
    </row>
    <row r="134" spans="1:12" ht="17.399999999999999">
      <c r="A134" s="125" t="s">
        <v>91</v>
      </c>
      <c r="B134" s="126" t="s">
        <v>895</v>
      </c>
      <c r="C134" s="127">
        <v>87149100</v>
      </c>
      <c r="D134" s="128">
        <v>96</v>
      </c>
      <c r="E134" s="129">
        <v>0.28000000000000003</v>
      </c>
      <c r="F134" s="129">
        <v>0.18</v>
      </c>
      <c r="G134" s="128">
        <v>123</v>
      </c>
      <c r="H134" s="128">
        <v>114</v>
      </c>
      <c r="I134" s="128">
        <v>118</v>
      </c>
      <c r="J134" s="128">
        <v>152</v>
      </c>
      <c r="K134" s="128">
        <v>140</v>
      </c>
      <c r="L134" s="130" t="str">
        <f t="shared" si="4"/>
        <v>BPPBK00024</v>
      </c>
    </row>
    <row r="135" spans="1:12" ht="17.399999999999999">
      <c r="A135" s="125" t="s">
        <v>565</v>
      </c>
      <c r="B135" s="126" t="s">
        <v>1731</v>
      </c>
      <c r="C135" s="127">
        <v>87149100</v>
      </c>
      <c r="D135" s="128">
        <v>67</v>
      </c>
      <c r="E135" s="129">
        <v>0.28000000000000003</v>
      </c>
      <c r="F135" s="129">
        <v>0.18</v>
      </c>
      <c r="G135" s="128">
        <v>86</v>
      </c>
      <c r="H135" s="128">
        <v>80</v>
      </c>
      <c r="I135" s="128">
        <v>82</v>
      </c>
      <c r="J135" s="128">
        <v>105</v>
      </c>
      <c r="K135" s="128">
        <v>97</v>
      </c>
      <c r="L135" s="130" t="str">
        <f t="shared" si="4"/>
        <v>BPPBK00042</v>
      </c>
    </row>
    <row r="136" spans="1:12" ht="17.399999999999999">
      <c r="A136" s="125" t="s">
        <v>406</v>
      </c>
      <c r="B136" s="126" t="s">
        <v>1732</v>
      </c>
      <c r="C136" s="127">
        <v>87149100</v>
      </c>
      <c r="D136" s="128">
        <v>47</v>
      </c>
      <c r="E136" s="129">
        <v>0.28000000000000003</v>
      </c>
      <c r="F136" s="129">
        <v>0.18</v>
      </c>
      <c r="G136" s="128">
        <v>61</v>
      </c>
      <c r="H136" s="128">
        <v>56</v>
      </c>
      <c r="I136" s="128">
        <v>58</v>
      </c>
      <c r="J136" s="128">
        <v>75</v>
      </c>
      <c r="K136" s="128">
        <v>69</v>
      </c>
      <c r="L136" s="130" t="str">
        <f t="shared" si="4"/>
        <v>BPPBK00044</v>
      </c>
    </row>
    <row r="137" spans="1:12" ht="17.399999999999999">
      <c r="A137" s="125" t="s">
        <v>552</v>
      </c>
      <c r="B137" s="126" t="s">
        <v>1735</v>
      </c>
      <c r="C137" s="127">
        <v>87149100</v>
      </c>
      <c r="D137" s="128">
        <v>47</v>
      </c>
      <c r="E137" s="129">
        <v>0.28000000000000003</v>
      </c>
      <c r="F137" s="129">
        <v>0.18</v>
      </c>
      <c r="G137" s="128">
        <v>61</v>
      </c>
      <c r="H137" s="128">
        <v>56</v>
      </c>
      <c r="I137" s="128">
        <v>58</v>
      </c>
      <c r="J137" s="128">
        <v>75</v>
      </c>
      <c r="K137" s="128">
        <v>69</v>
      </c>
      <c r="L137" s="130" t="str">
        <f t="shared" si="4"/>
        <v>BPPBK00045</v>
      </c>
    </row>
    <row r="138" spans="1:12" ht="17.399999999999999">
      <c r="A138" s="125" t="s">
        <v>1736</v>
      </c>
      <c r="B138" s="126" t="s">
        <v>1737</v>
      </c>
      <c r="C138" s="127">
        <v>87149100</v>
      </c>
      <c r="D138" s="128">
        <v>59</v>
      </c>
      <c r="E138" s="129">
        <v>0.28000000000000003</v>
      </c>
      <c r="F138" s="129">
        <v>0.18</v>
      </c>
      <c r="G138" s="128">
        <v>76</v>
      </c>
      <c r="H138" s="128">
        <v>70</v>
      </c>
      <c r="I138" s="128">
        <v>72</v>
      </c>
      <c r="J138" s="128">
        <v>93</v>
      </c>
      <c r="K138" s="128">
        <v>85</v>
      </c>
      <c r="L138" s="130" t="str">
        <f t="shared" si="4"/>
        <v>BPPBK00048</v>
      </c>
    </row>
    <row r="139" spans="1:12" ht="17.399999999999999">
      <c r="A139" s="125" t="s">
        <v>516</v>
      </c>
      <c r="B139" s="126" t="s">
        <v>1738</v>
      </c>
      <c r="C139" s="127">
        <v>87149100</v>
      </c>
      <c r="D139" s="128">
        <v>54</v>
      </c>
      <c r="E139" s="129">
        <v>0.28000000000000003</v>
      </c>
      <c r="F139" s="129">
        <v>0.18</v>
      </c>
      <c r="G139" s="128">
        <v>70</v>
      </c>
      <c r="H139" s="128">
        <v>64</v>
      </c>
      <c r="I139" s="128">
        <v>66</v>
      </c>
      <c r="J139" s="128">
        <v>85</v>
      </c>
      <c r="K139" s="128">
        <v>78</v>
      </c>
      <c r="L139" s="130" t="str">
        <f t="shared" si="4"/>
        <v>BPPBK00049</v>
      </c>
    </row>
    <row r="140" spans="1:12" ht="17.399999999999999">
      <c r="A140" s="125" t="s">
        <v>474</v>
      </c>
      <c r="B140" s="126" t="s">
        <v>943</v>
      </c>
      <c r="C140" s="127">
        <v>87149100</v>
      </c>
      <c r="D140" s="128">
        <v>80</v>
      </c>
      <c r="E140" s="129">
        <v>0.28000000000000003</v>
      </c>
      <c r="F140" s="129">
        <v>0.18</v>
      </c>
      <c r="G140" s="128">
        <v>103</v>
      </c>
      <c r="H140" s="128">
        <v>95</v>
      </c>
      <c r="I140" s="128">
        <v>98</v>
      </c>
      <c r="J140" s="128">
        <v>126</v>
      </c>
      <c r="K140" s="128">
        <v>116</v>
      </c>
      <c r="L140" s="130" t="str">
        <f t="shared" si="4"/>
        <v>BPPBK00067</v>
      </c>
    </row>
    <row r="141" spans="1:12" ht="17.399999999999999">
      <c r="A141" s="125" t="s">
        <v>75</v>
      </c>
      <c r="B141" s="126" t="s">
        <v>979</v>
      </c>
      <c r="C141" s="127">
        <v>87149100</v>
      </c>
      <c r="D141" s="128">
        <v>216</v>
      </c>
      <c r="E141" s="129">
        <v>0.28000000000000003</v>
      </c>
      <c r="F141" s="129">
        <v>0.18</v>
      </c>
      <c r="G141" s="128">
        <v>277</v>
      </c>
      <c r="H141" s="128">
        <v>255</v>
      </c>
      <c r="I141" s="128">
        <v>264</v>
      </c>
      <c r="J141" s="128">
        <v>338</v>
      </c>
      <c r="K141" s="128">
        <v>312</v>
      </c>
      <c r="L141" s="130" t="str">
        <f t="shared" si="4"/>
        <v>BPPBK00068</v>
      </c>
    </row>
    <row r="142" spans="1:12" ht="17.399999999999999">
      <c r="A142" s="125" t="s">
        <v>79</v>
      </c>
      <c r="B142" s="126" t="s">
        <v>1741</v>
      </c>
      <c r="C142" s="127">
        <v>87149100</v>
      </c>
      <c r="D142" s="128">
        <v>178</v>
      </c>
      <c r="E142" s="129">
        <v>0.28000000000000003</v>
      </c>
      <c r="F142" s="129">
        <v>0.18</v>
      </c>
      <c r="G142" s="128">
        <v>228</v>
      </c>
      <c r="H142" s="128">
        <v>211</v>
      </c>
      <c r="I142" s="128">
        <v>218</v>
      </c>
      <c r="J142" s="128">
        <v>280</v>
      </c>
      <c r="K142" s="128">
        <v>258</v>
      </c>
      <c r="L142" s="130" t="str">
        <f t="shared" si="4"/>
        <v>BPPBK00069</v>
      </c>
    </row>
    <row r="143" spans="1:12" ht="17.399999999999999">
      <c r="A143" s="125" t="s">
        <v>496</v>
      </c>
      <c r="B143" s="126" t="s">
        <v>956</v>
      </c>
      <c r="C143" s="127">
        <v>87149100</v>
      </c>
      <c r="D143" s="128">
        <v>152</v>
      </c>
      <c r="E143" s="129">
        <v>0.28000000000000003</v>
      </c>
      <c r="F143" s="129">
        <v>0.18</v>
      </c>
      <c r="G143" s="128">
        <v>195</v>
      </c>
      <c r="H143" s="128">
        <v>180</v>
      </c>
      <c r="I143" s="128">
        <v>186</v>
      </c>
      <c r="J143" s="128">
        <v>239</v>
      </c>
      <c r="K143" s="128">
        <v>220</v>
      </c>
      <c r="L143" s="130" t="str">
        <f t="shared" si="4"/>
        <v>BPPBK00075</v>
      </c>
    </row>
    <row r="144" spans="1:12" ht="17.399999999999999">
      <c r="A144" s="125" t="s">
        <v>2271</v>
      </c>
      <c r="B144" s="126" t="s">
        <v>2272</v>
      </c>
      <c r="C144" s="127">
        <v>87149100</v>
      </c>
      <c r="D144" s="128">
        <v>162</v>
      </c>
      <c r="E144" s="129">
        <v>0.28000000000000003</v>
      </c>
      <c r="F144" s="129">
        <v>0.18</v>
      </c>
      <c r="G144" s="128">
        <v>208</v>
      </c>
      <c r="H144" s="128">
        <v>192</v>
      </c>
      <c r="I144" s="128">
        <v>198</v>
      </c>
      <c r="J144" s="128">
        <v>254</v>
      </c>
      <c r="K144" s="128">
        <v>234</v>
      </c>
      <c r="L144" s="130" t="str">
        <f t="shared" si="4"/>
        <v>BPPBK00076</v>
      </c>
    </row>
    <row r="145" spans="1:12" ht="17.399999999999999">
      <c r="A145" s="125" t="s">
        <v>317</v>
      </c>
      <c r="B145" s="126" t="s">
        <v>959</v>
      </c>
      <c r="C145" s="127">
        <v>87149100</v>
      </c>
      <c r="D145" s="128">
        <v>82</v>
      </c>
      <c r="E145" s="129">
        <v>0.28000000000000003</v>
      </c>
      <c r="F145" s="129">
        <v>0.18</v>
      </c>
      <c r="G145" s="128">
        <v>105</v>
      </c>
      <c r="H145" s="128">
        <v>97</v>
      </c>
      <c r="I145" s="128">
        <v>101</v>
      </c>
      <c r="J145" s="128">
        <v>130</v>
      </c>
      <c r="K145" s="128">
        <v>120</v>
      </c>
      <c r="L145" s="130" t="str">
        <f t="shared" si="4"/>
        <v>BPPBK00077</v>
      </c>
    </row>
    <row r="146" spans="1:12" ht="17.399999999999999">
      <c r="A146" s="125" t="s">
        <v>301</v>
      </c>
      <c r="B146" s="126" t="s">
        <v>965</v>
      </c>
      <c r="C146" s="127">
        <v>87149100</v>
      </c>
      <c r="D146" s="128">
        <v>304</v>
      </c>
      <c r="E146" s="129">
        <v>0.28000000000000003</v>
      </c>
      <c r="F146" s="129">
        <v>0.18</v>
      </c>
      <c r="G146" s="128">
        <v>390</v>
      </c>
      <c r="H146" s="128">
        <v>359</v>
      </c>
      <c r="I146" s="128">
        <v>371</v>
      </c>
      <c r="J146" s="128">
        <v>475</v>
      </c>
      <c r="K146" s="128">
        <v>438</v>
      </c>
      <c r="L146" s="130" t="str">
        <f t="shared" si="4"/>
        <v>BPPBK00078</v>
      </c>
    </row>
    <row r="147" spans="1:12" ht="17.399999999999999">
      <c r="A147" s="125" t="s">
        <v>1744</v>
      </c>
      <c r="B147" s="126" t="s">
        <v>1745</v>
      </c>
      <c r="C147" s="127">
        <v>87149100</v>
      </c>
      <c r="D147" s="128">
        <v>113</v>
      </c>
      <c r="E147" s="129">
        <v>0.28000000000000003</v>
      </c>
      <c r="F147" s="129">
        <v>0.18</v>
      </c>
      <c r="G147" s="128">
        <v>145</v>
      </c>
      <c r="H147" s="128">
        <v>134</v>
      </c>
      <c r="I147" s="128">
        <v>138</v>
      </c>
      <c r="J147" s="128">
        <v>177</v>
      </c>
      <c r="K147" s="128">
        <v>163</v>
      </c>
      <c r="L147" s="130" t="str">
        <f t="shared" si="4"/>
        <v>BPPBK00082</v>
      </c>
    </row>
    <row r="148" spans="1:12" ht="17.399999999999999">
      <c r="A148" s="125" t="s">
        <v>162</v>
      </c>
      <c r="B148" s="126" t="s">
        <v>1746</v>
      </c>
      <c r="C148" s="127">
        <v>87149100</v>
      </c>
      <c r="D148" s="128">
        <v>12</v>
      </c>
      <c r="E148" s="129">
        <v>0.28000000000000003</v>
      </c>
      <c r="F148" s="129">
        <v>0.18</v>
      </c>
      <c r="G148" s="128">
        <v>16</v>
      </c>
      <c r="H148" s="128">
        <v>15</v>
      </c>
      <c r="I148" s="128">
        <v>15</v>
      </c>
      <c r="J148" s="128">
        <v>20</v>
      </c>
      <c r="K148" s="128">
        <v>18</v>
      </c>
      <c r="L148" s="130" t="str">
        <f t="shared" si="4"/>
        <v>BPPBK00083</v>
      </c>
    </row>
    <row r="149" spans="1:12" ht="17.399999999999999">
      <c r="A149" s="125" t="s">
        <v>335</v>
      </c>
      <c r="B149" s="126" t="s">
        <v>968</v>
      </c>
      <c r="C149" s="127">
        <v>87149100</v>
      </c>
      <c r="D149" s="128">
        <v>194</v>
      </c>
      <c r="E149" s="129">
        <v>0.28000000000000003</v>
      </c>
      <c r="F149" s="129">
        <v>0.18</v>
      </c>
      <c r="G149" s="128">
        <v>249</v>
      </c>
      <c r="H149" s="128">
        <v>229</v>
      </c>
      <c r="I149" s="128">
        <v>237</v>
      </c>
      <c r="J149" s="128">
        <v>304</v>
      </c>
      <c r="K149" s="128">
        <v>280</v>
      </c>
      <c r="L149" s="130" t="str">
        <f t="shared" si="4"/>
        <v>BPPBK00084</v>
      </c>
    </row>
    <row r="150" spans="1:12" ht="17.399999999999999">
      <c r="A150" s="125" t="s">
        <v>2275</v>
      </c>
      <c r="B150" s="126" t="s">
        <v>2276</v>
      </c>
      <c r="C150" s="127">
        <v>87149100</v>
      </c>
      <c r="D150" s="128">
        <v>90</v>
      </c>
      <c r="E150" s="129">
        <v>0.28000000000000003</v>
      </c>
      <c r="F150" s="129">
        <v>0.18</v>
      </c>
      <c r="G150" s="128">
        <v>116</v>
      </c>
      <c r="H150" s="128">
        <v>107</v>
      </c>
      <c r="I150" s="128">
        <v>110</v>
      </c>
      <c r="J150" s="128">
        <v>141</v>
      </c>
      <c r="K150" s="128">
        <v>130</v>
      </c>
      <c r="L150" s="130" t="str">
        <f t="shared" si="4"/>
        <v>BPPBK00085</v>
      </c>
    </row>
    <row r="151" spans="1:12" ht="17.399999999999999">
      <c r="A151" s="125" t="s">
        <v>494</v>
      </c>
      <c r="B151" s="126" t="s">
        <v>973</v>
      </c>
      <c r="C151" s="127">
        <v>87149100</v>
      </c>
      <c r="D151" s="128">
        <v>15</v>
      </c>
      <c r="E151" s="129">
        <v>0.28000000000000003</v>
      </c>
      <c r="F151" s="129">
        <v>0.18</v>
      </c>
      <c r="G151" s="128">
        <v>20</v>
      </c>
      <c r="H151" s="128">
        <v>18</v>
      </c>
      <c r="I151" s="128">
        <v>19</v>
      </c>
      <c r="J151" s="128">
        <v>25</v>
      </c>
      <c r="K151" s="128">
        <v>23</v>
      </c>
      <c r="L151" s="130" t="str">
        <f t="shared" si="4"/>
        <v>BPPBK00087</v>
      </c>
    </row>
    <row r="152" spans="1:12" ht="17.399999999999999">
      <c r="A152" s="125" t="s">
        <v>328</v>
      </c>
      <c r="B152" s="126" t="s">
        <v>1747</v>
      </c>
      <c r="C152" s="127">
        <v>87149100</v>
      </c>
      <c r="D152" s="128">
        <v>38</v>
      </c>
      <c r="E152" s="129">
        <v>0.28000000000000003</v>
      </c>
      <c r="F152" s="129">
        <v>0.18</v>
      </c>
      <c r="G152" s="128">
        <v>49</v>
      </c>
      <c r="H152" s="128">
        <v>45</v>
      </c>
      <c r="I152" s="128">
        <v>47</v>
      </c>
      <c r="J152" s="128">
        <v>61</v>
      </c>
      <c r="K152" s="128">
        <v>56</v>
      </c>
      <c r="L152" s="130" t="str">
        <f t="shared" si="4"/>
        <v>BPPBK00088</v>
      </c>
    </row>
    <row r="153" spans="1:12" ht="17.399999999999999">
      <c r="A153" s="125" t="s">
        <v>493</v>
      </c>
      <c r="B153" s="126" t="s">
        <v>975</v>
      </c>
      <c r="C153" s="127">
        <v>87149100</v>
      </c>
      <c r="D153" s="128">
        <v>31</v>
      </c>
      <c r="E153" s="129">
        <v>0.28000000000000003</v>
      </c>
      <c r="F153" s="129">
        <v>0.18</v>
      </c>
      <c r="G153" s="128">
        <v>40</v>
      </c>
      <c r="H153" s="128">
        <v>37</v>
      </c>
      <c r="I153" s="128">
        <v>38</v>
      </c>
      <c r="J153" s="128">
        <v>49</v>
      </c>
      <c r="K153" s="128">
        <v>45</v>
      </c>
      <c r="L153" s="130" t="str">
        <f t="shared" si="4"/>
        <v>BPPBK00089</v>
      </c>
    </row>
    <row r="154" spans="1:12" ht="17.399999999999999">
      <c r="A154" s="125" t="s">
        <v>88</v>
      </c>
      <c r="B154" s="126" t="s">
        <v>1050</v>
      </c>
      <c r="C154" s="127">
        <v>87141090</v>
      </c>
      <c r="D154" s="128">
        <v>4</v>
      </c>
      <c r="E154" s="129">
        <v>0.28000000000000003</v>
      </c>
      <c r="F154" s="129">
        <v>0.18</v>
      </c>
      <c r="G154" s="128">
        <v>6</v>
      </c>
      <c r="H154" s="128">
        <v>5</v>
      </c>
      <c r="I154" s="128">
        <v>5</v>
      </c>
      <c r="J154" s="128">
        <v>7</v>
      </c>
      <c r="K154" s="128">
        <v>6</v>
      </c>
      <c r="L154" s="130" t="str">
        <f t="shared" si="4"/>
        <v>BPPWT00079</v>
      </c>
    </row>
    <row r="155" spans="1:12" ht="17.399999999999999">
      <c r="A155" s="125" t="s">
        <v>1757</v>
      </c>
      <c r="B155" s="126" t="s">
        <v>1758</v>
      </c>
      <c r="C155" s="127">
        <v>85122010</v>
      </c>
      <c r="D155" s="128">
        <v>21</v>
      </c>
      <c r="E155" s="129">
        <v>0.18</v>
      </c>
      <c r="F155" s="129">
        <v>0.18</v>
      </c>
      <c r="G155" s="128">
        <v>25</v>
      </c>
      <c r="H155" s="128">
        <v>25</v>
      </c>
      <c r="I155" s="128">
        <v>26</v>
      </c>
      <c r="J155" s="128">
        <v>31</v>
      </c>
      <c r="K155" s="128">
        <v>31</v>
      </c>
      <c r="L155" s="130" t="str">
        <f t="shared" si="4"/>
        <v>BRROR00002</v>
      </c>
    </row>
    <row r="156" spans="1:12" ht="17.399999999999999">
      <c r="A156" s="125" t="s">
        <v>1759</v>
      </c>
      <c r="B156" s="126" t="s">
        <v>1760</v>
      </c>
      <c r="C156" s="127">
        <v>85122010</v>
      </c>
      <c r="D156" s="128">
        <v>24</v>
      </c>
      <c r="E156" s="129">
        <v>0.18</v>
      </c>
      <c r="F156" s="129">
        <v>0.18</v>
      </c>
      <c r="G156" s="128">
        <v>29</v>
      </c>
      <c r="H156" s="128">
        <v>29</v>
      </c>
      <c r="I156" s="128">
        <v>30</v>
      </c>
      <c r="J156" s="128">
        <v>36</v>
      </c>
      <c r="K156" s="128">
        <v>36</v>
      </c>
      <c r="L156" s="130" t="str">
        <f t="shared" si="4"/>
        <v>BRRRD00001</v>
      </c>
    </row>
    <row r="157" spans="1:12" ht="17.399999999999999">
      <c r="A157" s="125" t="s">
        <v>2277</v>
      </c>
      <c r="B157" s="126" t="s">
        <v>2278</v>
      </c>
      <c r="C157" s="127">
        <v>87149290</v>
      </c>
      <c r="D157" s="128" t="s">
        <v>2279</v>
      </c>
      <c r="E157" s="129">
        <v>0.18</v>
      </c>
      <c r="F157" s="129">
        <v>0.18</v>
      </c>
      <c r="G157" s="128" t="s">
        <v>2280</v>
      </c>
      <c r="H157" s="128" t="s">
        <v>2280</v>
      </c>
      <c r="I157" s="128" t="s">
        <v>2281</v>
      </c>
      <c r="J157" s="128" t="s">
        <v>2282</v>
      </c>
      <c r="K157" s="128" t="s">
        <v>2282</v>
      </c>
      <c r="L157" s="130" t="str">
        <f t="shared" si="4"/>
        <v>BRWBK00010</v>
      </c>
    </row>
    <row r="158" spans="1:12" ht="17.399999999999999">
      <c r="A158" s="125" t="s">
        <v>105</v>
      </c>
      <c r="B158" s="126" t="s">
        <v>1061</v>
      </c>
      <c r="C158" s="127">
        <v>84839000</v>
      </c>
      <c r="D158" s="128" t="s">
        <v>1855</v>
      </c>
      <c r="E158" s="129">
        <v>0.18</v>
      </c>
      <c r="F158" s="129">
        <v>0.18</v>
      </c>
      <c r="G158" s="128" t="s">
        <v>1856</v>
      </c>
      <c r="H158" s="128" t="s">
        <v>1856</v>
      </c>
      <c r="I158" s="128" t="s">
        <v>1857</v>
      </c>
      <c r="J158" s="128" t="s">
        <v>1858</v>
      </c>
      <c r="K158" s="128" t="s">
        <v>1858</v>
      </c>
      <c r="L158" s="130" t="str">
        <f t="shared" si="4"/>
        <v>BRWBK00012</v>
      </c>
    </row>
    <row r="159" spans="1:12" ht="17.399999999999999">
      <c r="A159" s="125" t="s">
        <v>108</v>
      </c>
      <c r="B159" s="126" t="s">
        <v>1062</v>
      </c>
      <c r="C159" s="127">
        <v>84839000</v>
      </c>
      <c r="D159" s="128">
        <v>441</v>
      </c>
      <c r="E159" s="129">
        <v>0.18</v>
      </c>
      <c r="F159" s="129">
        <v>0.18</v>
      </c>
      <c r="G159" s="128">
        <v>521</v>
      </c>
      <c r="H159" s="128">
        <v>521</v>
      </c>
      <c r="I159" s="128">
        <v>539</v>
      </c>
      <c r="J159" s="128">
        <v>637</v>
      </c>
      <c r="K159" s="128">
        <v>637</v>
      </c>
      <c r="L159" s="130" t="str">
        <f t="shared" si="4"/>
        <v>BRWBK00013</v>
      </c>
    </row>
    <row r="160" spans="1:12" ht="17.399999999999999">
      <c r="A160" s="125" t="s">
        <v>113</v>
      </c>
      <c r="B160" s="126" t="s">
        <v>2287</v>
      </c>
      <c r="C160" s="127">
        <v>87149100</v>
      </c>
      <c r="D160" s="128" t="s">
        <v>2288</v>
      </c>
      <c r="E160" s="129">
        <v>0.28000000000000003</v>
      </c>
      <c r="F160" s="129">
        <v>0.18</v>
      </c>
      <c r="G160" s="128" t="s">
        <v>1673</v>
      </c>
      <c r="H160" s="128" t="s">
        <v>2289</v>
      </c>
      <c r="I160" s="128" t="s">
        <v>2290</v>
      </c>
      <c r="J160" s="128" t="s">
        <v>2291</v>
      </c>
      <c r="K160" s="128" t="s">
        <v>2292</v>
      </c>
      <c r="L160" s="130" t="str">
        <f t="shared" si="4"/>
        <v>BRWBK00014</v>
      </c>
    </row>
    <row r="161" spans="1:12" ht="17.399999999999999">
      <c r="A161" s="125" t="s">
        <v>2294</v>
      </c>
      <c r="B161" s="126" t="s">
        <v>2295</v>
      </c>
      <c r="C161" s="127">
        <v>87149290</v>
      </c>
      <c r="D161" s="128" t="s">
        <v>2296</v>
      </c>
      <c r="E161" s="129">
        <v>0.28000000000000003</v>
      </c>
      <c r="F161" s="129">
        <v>0.18</v>
      </c>
      <c r="G161" s="128" t="s">
        <v>2297</v>
      </c>
      <c r="H161" s="128" t="s">
        <v>2298</v>
      </c>
      <c r="I161" s="128" t="s">
        <v>2299</v>
      </c>
      <c r="J161" s="128" t="s">
        <v>2300</v>
      </c>
      <c r="K161" s="128" t="s">
        <v>2301</v>
      </c>
      <c r="L161" s="130" t="str">
        <f t="shared" si="4"/>
        <v>BRWBK00015</v>
      </c>
    </row>
    <row r="162" spans="1:12" ht="17.399999999999999">
      <c r="A162" s="125" t="s">
        <v>2307</v>
      </c>
      <c r="B162" s="126" t="s">
        <v>2308</v>
      </c>
      <c r="C162" s="127">
        <v>87149100</v>
      </c>
      <c r="D162" s="128" t="s">
        <v>2309</v>
      </c>
      <c r="E162" s="129">
        <v>0.28000000000000003</v>
      </c>
      <c r="F162" s="129">
        <v>0.18</v>
      </c>
      <c r="G162" s="128" t="s">
        <v>2310</v>
      </c>
      <c r="H162" s="128" t="s">
        <v>2311</v>
      </c>
      <c r="I162" s="128" t="s">
        <v>2312</v>
      </c>
      <c r="J162" s="128" t="s">
        <v>2313</v>
      </c>
      <c r="K162" s="128" t="s">
        <v>2314</v>
      </c>
      <c r="L162" s="130" t="str">
        <f t="shared" ref="L162:L193" si="5">VLOOKUP(A162,Testing,1,FALSE)</f>
        <v>BSABK00007</v>
      </c>
    </row>
    <row r="163" spans="1:12" ht="17.399999999999999">
      <c r="A163" s="125" t="s">
        <v>258</v>
      </c>
      <c r="B163" s="126" t="s">
        <v>993</v>
      </c>
      <c r="C163" s="127">
        <v>87149100</v>
      </c>
      <c r="D163" s="128">
        <v>57</v>
      </c>
      <c r="E163" s="129">
        <v>0.28000000000000003</v>
      </c>
      <c r="F163" s="129">
        <v>0.18</v>
      </c>
      <c r="G163" s="128">
        <v>73</v>
      </c>
      <c r="H163" s="128">
        <v>68</v>
      </c>
      <c r="I163" s="128">
        <v>70</v>
      </c>
      <c r="J163" s="128">
        <v>90</v>
      </c>
      <c r="K163" s="128">
        <v>83</v>
      </c>
      <c r="L163" s="130" t="str">
        <f t="shared" si="5"/>
        <v>BSLBK00007</v>
      </c>
    </row>
    <row r="164" spans="1:12" ht="17.399999999999999">
      <c r="A164" s="125" t="s">
        <v>302</v>
      </c>
      <c r="B164" s="126" t="s">
        <v>1006</v>
      </c>
      <c r="C164" s="127">
        <v>87149100</v>
      </c>
      <c r="D164" s="128">
        <v>96</v>
      </c>
      <c r="E164" s="129">
        <v>0.28000000000000003</v>
      </c>
      <c r="F164" s="129">
        <v>0.18</v>
      </c>
      <c r="G164" s="128">
        <v>123</v>
      </c>
      <c r="H164" s="128">
        <v>114</v>
      </c>
      <c r="I164" s="128">
        <v>118</v>
      </c>
      <c r="J164" s="128">
        <v>152</v>
      </c>
      <c r="K164" s="128">
        <v>140</v>
      </c>
      <c r="L164" s="130" t="str">
        <f t="shared" si="5"/>
        <v>BSLBK00008</v>
      </c>
    </row>
    <row r="165" spans="1:12" ht="17.399999999999999">
      <c r="A165" s="125" t="s">
        <v>2325</v>
      </c>
      <c r="B165" s="126" t="s">
        <v>2326</v>
      </c>
      <c r="C165" s="127">
        <v>73181110</v>
      </c>
      <c r="D165" s="128">
        <v>19</v>
      </c>
      <c r="E165" s="129">
        <v>0.18</v>
      </c>
      <c r="F165" s="129">
        <v>0.18</v>
      </c>
      <c r="G165" s="128">
        <v>23</v>
      </c>
      <c r="H165" s="128">
        <v>23</v>
      </c>
      <c r="I165" s="128">
        <v>24</v>
      </c>
      <c r="J165" s="128">
        <v>29</v>
      </c>
      <c r="K165" s="128">
        <v>29</v>
      </c>
      <c r="L165" s="130" t="str">
        <f t="shared" si="5"/>
        <v>BSPZP00001</v>
      </c>
    </row>
    <row r="166" spans="1:12" ht="17.399999999999999">
      <c r="A166" s="125" t="s">
        <v>265</v>
      </c>
      <c r="B166" s="126" t="s">
        <v>1763</v>
      </c>
      <c r="C166" s="127">
        <v>73201011</v>
      </c>
      <c r="D166" s="128">
        <v>12</v>
      </c>
      <c r="E166" s="129">
        <v>0.18</v>
      </c>
      <c r="F166" s="129">
        <v>0.18</v>
      </c>
      <c r="G166" s="128">
        <v>15</v>
      </c>
      <c r="H166" s="128">
        <v>15</v>
      </c>
      <c r="I166" s="128">
        <v>15</v>
      </c>
      <c r="J166" s="128">
        <v>18</v>
      </c>
      <c r="K166" s="128">
        <v>18</v>
      </c>
      <c r="L166" s="130" t="str">
        <f t="shared" si="5"/>
        <v>BSPZP00002</v>
      </c>
    </row>
    <row r="167" spans="1:12" ht="17.399999999999999">
      <c r="A167" s="125" t="s">
        <v>2336</v>
      </c>
      <c r="B167" s="126" t="s">
        <v>2337</v>
      </c>
      <c r="C167" s="127">
        <v>391990</v>
      </c>
      <c r="D167" s="128">
        <v>690</v>
      </c>
      <c r="E167" s="129">
        <v>0.18</v>
      </c>
      <c r="F167" s="129">
        <v>0.18</v>
      </c>
      <c r="G167" s="128">
        <v>815</v>
      </c>
      <c r="H167" s="128">
        <v>815</v>
      </c>
      <c r="I167" s="128">
        <v>842</v>
      </c>
      <c r="J167" s="128">
        <v>994</v>
      </c>
      <c r="K167" s="128">
        <v>994</v>
      </c>
      <c r="L167" s="130" t="str">
        <f t="shared" si="5"/>
        <v>BSRNA00151</v>
      </c>
    </row>
    <row r="168" spans="1:12" ht="17.399999999999999">
      <c r="A168" s="125" t="s">
        <v>2341</v>
      </c>
      <c r="B168" s="126" t="s">
        <v>2342</v>
      </c>
      <c r="C168" s="127">
        <v>391990</v>
      </c>
      <c r="D168" s="128">
        <v>23</v>
      </c>
      <c r="E168" s="129">
        <v>0.18</v>
      </c>
      <c r="F168" s="129">
        <v>0.18</v>
      </c>
      <c r="G168" s="128">
        <v>28</v>
      </c>
      <c r="H168" s="128">
        <v>28</v>
      </c>
      <c r="I168" s="128">
        <v>29</v>
      </c>
      <c r="J168" s="128">
        <v>35</v>
      </c>
      <c r="K168" s="128">
        <v>35</v>
      </c>
      <c r="L168" s="130" t="str">
        <f t="shared" si="5"/>
        <v>BSRNA00152</v>
      </c>
    </row>
    <row r="169" spans="1:12" ht="17.399999999999999">
      <c r="A169" s="125" t="s">
        <v>2347</v>
      </c>
      <c r="B169" s="126" t="s">
        <v>2348</v>
      </c>
      <c r="C169" s="127">
        <v>391990</v>
      </c>
      <c r="D169" s="128">
        <v>690</v>
      </c>
      <c r="E169" s="129">
        <v>0.18</v>
      </c>
      <c r="F169" s="129">
        <v>0.18</v>
      </c>
      <c r="G169" s="128">
        <v>815</v>
      </c>
      <c r="H169" s="128">
        <v>815</v>
      </c>
      <c r="I169" s="128">
        <v>842</v>
      </c>
      <c r="J169" s="128">
        <v>994</v>
      </c>
      <c r="K169" s="128">
        <v>994</v>
      </c>
      <c r="L169" s="130" t="str">
        <f t="shared" si="5"/>
        <v>BSRNA00153</v>
      </c>
    </row>
    <row r="170" spans="1:12" ht="17.399999999999999">
      <c r="A170" s="125" t="s">
        <v>1768</v>
      </c>
      <c r="B170" s="126" t="s">
        <v>1769</v>
      </c>
      <c r="C170" s="127">
        <v>39199010</v>
      </c>
      <c r="D170" s="128">
        <v>3</v>
      </c>
      <c r="E170" s="129">
        <v>0.18</v>
      </c>
      <c r="F170" s="129">
        <v>0.18</v>
      </c>
      <c r="G170" s="128">
        <v>4</v>
      </c>
      <c r="H170" s="128">
        <v>4</v>
      </c>
      <c r="I170" s="128">
        <v>4</v>
      </c>
      <c r="J170" s="128">
        <v>5</v>
      </c>
      <c r="K170" s="128">
        <v>5</v>
      </c>
      <c r="L170" s="130" t="str">
        <f t="shared" si="5"/>
        <v>BSRNA00155</v>
      </c>
    </row>
    <row r="171" spans="1:12" ht="17.399999999999999">
      <c r="A171" s="125" t="s">
        <v>2359</v>
      </c>
      <c r="B171" s="126" t="s">
        <v>2360</v>
      </c>
      <c r="C171" s="127">
        <v>391990</v>
      </c>
      <c r="D171" s="128">
        <v>20</v>
      </c>
      <c r="E171" s="129">
        <v>0.18</v>
      </c>
      <c r="F171" s="129">
        <v>0.18</v>
      </c>
      <c r="G171" s="128">
        <v>24</v>
      </c>
      <c r="H171" s="128">
        <v>24</v>
      </c>
      <c r="I171" s="128">
        <v>25</v>
      </c>
      <c r="J171" s="128">
        <v>30</v>
      </c>
      <c r="K171" s="128">
        <v>30</v>
      </c>
      <c r="L171" s="130" t="str">
        <f t="shared" si="5"/>
        <v>BSRSL00016</v>
      </c>
    </row>
    <row r="172" spans="1:12" ht="17.399999999999999">
      <c r="A172" s="125" t="s">
        <v>2365</v>
      </c>
      <c r="B172" s="126" t="s">
        <v>2366</v>
      </c>
      <c r="C172" s="127">
        <v>39199090</v>
      </c>
      <c r="D172" s="128">
        <v>28</v>
      </c>
      <c r="E172" s="129">
        <v>0.18</v>
      </c>
      <c r="F172" s="129">
        <v>0.18</v>
      </c>
      <c r="G172" s="128">
        <v>34</v>
      </c>
      <c r="H172" s="128">
        <v>34</v>
      </c>
      <c r="I172" s="128">
        <v>35</v>
      </c>
      <c r="J172" s="128">
        <v>42</v>
      </c>
      <c r="K172" s="128">
        <v>42</v>
      </c>
      <c r="L172" s="130" t="str">
        <f t="shared" si="5"/>
        <v>BSRSL00017</v>
      </c>
    </row>
    <row r="173" spans="1:12" ht="17.399999999999999">
      <c r="A173" s="125" t="s">
        <v>2367</v>
      </c>
      <c r="B173" s="126" t="s">
        <v>2368</v>
      </c>
      <c r="C173" s="127">
        <v>39199090</v>
      </c>
      <c r="D173" s="128">
        <v>4</v>
      </c>
      <c r="E173" s="129">
        <v>0.18</v>
      </c>
      <c r="F173" s="129">
        <v>0.18</v>
      </c>
      <c r="G173" s="128">
        <v>5</v>
      </c>
      <c r="H173" s="128">
        <v>5</v>
      </c>
      <c r="I173" s="128">
        <v>5</v>
      </c>
      <c r="J173" s="128">
        <v>6</v>
      </c>
      <c r="K173" s="128">
        <v>6</v>
      </c>
      <c r="L173" s="130" t="str">
        <f t="shared" si="5"/>
        <v>BSRSL00018</v>
      </c>
    </row>
    <row r="174" spans="1:12" ht="17.399999999999999">
      <c r="A174" s="125" t="s">
        <v>2369</v>
      </c>
      <c r="B174" s="126" t="s">
        <v>2370</v>
      </c>
      <c r="C174" s="127">
        <v>39199090</v>
      </c>
      <c r="D174" s="128">
        <v>20</v>
      </c>
      <c r="E174" s="129">
        <v>0.18</v>
      </c>
      <c r="F174" s="129">
        <v>0.18</v>
      </c>
      <c r="G174" s="128">
        <v>24</v>
      </c>
      <c r="H174" s="128">
        <v>24</v>
      </c>
      <c r="I174" s="128">
        <v>25</v>
      </c>
      <c r="J174" s="128">
        <v>30</v>
      </c>
      <c r="K174" s="128">
        <v>30</v>
      </c>
      <c r="L174" s="130" t="str">
        <f t="shared" si="5"/>
        <v>BSRSL00019</v>
      </c>
    </row>
    <row r="175" spans="1:12" ht="17.399999999999999">
      <c r="A175" s="125" t="s">
        <v>2373</v>
      </c>
      <c r="B175" s="126" t="s">
        <v>2374</v>
      </c>
      <c r="C175" s="127">
        <v>39199090</v>
      </c>
      <c r="D175" s="128">
        <v>27</v>
      </c>
      <c r="E175" s="129">
        <v>0.18</v>
      </c>
      <c r="F175" s="129">
        <v>0.18</v>
      </c>
      <c r="G175" s="128">
        <v>32</v>
      </c>
      <c r="H175" s="128">
        <v>32</v>
      </c>
      <c r="I175" s="128">
        <v>33</v>
      </c>
      <c r="J175" s="128">
        <v>39</v>
      </c>
      <c r="K175" s="128">
        <v>39</v>
      </c>
      <c r="L175" s="130" t="str">
        <f t="shared" si="5"/>
        <v>BSRSL00020</v>
      </c>
    </row>
    <row r="176" spans="1:12" ht="17.399999999999999">
      <c r="A176" s="125" t="s">
        <v>2375</v>
      </c>
      <c r="B176" s="126" t="s">
        <v>2376</v>
      </c>
      <c r="C176" s="127">
        <v>39199090</v>
      </c>
      <c r="D176" s="128">
        <v>4</v>
      </c>
      <c r="E176" s="129">
        <v>0.18</v>
      </c>
      <c r="F176" s="129">
        <v>0.18</v>
      </c>
      <c r="G176" s="128">
        <v>5</v>
      </c>
      <c r="H176" s="128">
        <v>5</v>
      </c>
      <c r="I176" s="128">
        <v>5</v>
      </c>
      <c r="J176" s="128">
        <v>6</v>
      </c>
      <c r="K176" s="128">
        <v>6</v>
      </c>
      <c r="L176" s="130" t="str">
        <f t="shared" si="5"/>
        <v>BSRSL00021</v>
      </c>
    </row>
    <row r="177" spans="1:12" ht="17.399999999999999">
      <c r="A177" s="125" t="s">
        <v>327</v>
      </c>
      <c r="B177" s="126" t="s">
        <v>1012</v>
      </c>
      <c r="C177" s="127">
        <v>87149100</v>
      </c>
      <c r="D177" s="128">
        <v>109</v>
      </c>
      <c r="E177" s="129">
        <v>0.28000000000000003</v>
      </c>
      <c r="F177" s="129">
        <v>0.18</v>
      </c>
      <c r="G177" s="128">
        <v>140</v>
      </c>
      <c r="H177" s="128">
        <v>129</v>
      </c>
      <c r="I177" s="128">
        <v>133</v>
      </c>
      <c r="J177" s="128">
        <v>171</v>
      </c>
      <c r="K177" s="128">
        <v>157</v>
      </c>
      <c r="L177" s="130" t="str">
        <f t="shared" si="5"/>
        <v>BSSBK00008</v>
      </c>
    </row>
    <row r="178" spans="1:12" ht="17.399999999999999">
      <c r="A178" s="125" t="s">
        <v>2380</v>
      </c>
      <c r="B178" s="126" t="s">
        <v>2382</v>
      </c>
      <c r="C178" s="127">
        <v>87141010</v>
      </c>
      <c r="D178" s="128" t="s">
        <v>2005</v>
      </c>
      <c r="E178" s="129">
        <v>0.18</v>
      </c>
      <c r="F178" s="129">
        <v>0.18</v>
      </c>
      <c r="G178" s="128" t="s">
        <v>2383</v>
      </c>
      <c r="H178" s="128" t="s">
        <v>2383</v>
      </c>
      <c r="I178" s="128" t="s">
        <v>1504</v>
      </c>
      <c r="J178" s="128" t="s">
        <v>2384</v>
      </c>
      <c r="K178" s="128" t="s">
        <v>2384</v>
      </c>
      <c r="L178" s="130" t="str">
        <f t="shared" si="5"/>
        <v>BSTNA00019</v>
      </c>
    </row>
    <row r="179" spans="1:12" ht="17.399999999999999">
      <c r="A179" s="125" t="s">
        <v>561</v>
      </c>
      <c r="B179" s="126" t="s">
        <v>1019</v>
      </c>
      <c r="C179" s="127">
        <v>85365020</v>
      </c>
      <c r="D179" s="128">
        <v>179</v>
      </c>
      <c r="E179" s="129">
        <v>0.18</v>
      </c>
      <c r="F179" s="129">
        <v>0.18</v>
      </c>
      <c r="G179" s="128">
        <v>212</v>
      </c>
      <c r="H179" s="128">
        <v>212</v>
      </c>
      <c r="I179" s="128">
        <v>219</v>
      </c>
      <c r="J179" s="128">
        <v>259</v>
      </c>
      <c r="K179" s="128">
        <v>259</v>
      </c>
      <c r="L179" s="130" t="str">
        <f t="shared" si="5"/>
        <v>BSWNA00015</v>
      </c>
    </row>
    <row r="180" spans="1:12" ht="17.399999999999999">
      <c r="A180" s="125" t="s">
        <v>555</v>
      </c>
      <c r="B180" s="126" t="s">
        <v>1023</v>
      </c>
      <c r="C180" s="127">
        <v>85365090</v>
      </c>
      <c r="D180" s="128">
        <v>58</v>
      </c>
      <c r="E180" s="129">
        <v>0.18</v>
      </c>
      <c r="F180" s="129">
        <v>0.18</v>
      </c>
      <c r="G180" s="128">
        <v>69</v>
      </c>
      <c r="H180" s="128">
        <v>69</v>
      </c>
      <c r="I180" s="128">
        <v>71</v>
      </c>
      <c r="J180" s="128">
        <v>84</v>
      </c>
      <c r="K180" s="128">
        <v>84</v>
      </c>
      <c r="L180" s="130" t="str">
        <f t="shared" si="5"/>
        <v>BSWNA00016</v>
      </c>
    </row>
    <row r="181" spans="1:12" ht="17.399999999999999">
      <c r="A181" s="125" t="s">
        <v>118</v>
      </c>
      <c r="B181" s="126" t="s">
        <v>1027</v>
      </c>
      <c r="C181" s="127">
        <v>85365090</v>
      </c>
      <c r="D181" s="128">
        <v>43</v>
      </c>
      <c r="E181" s="129">
        <v>0.18</v>
      </c>
      <c r="F181" s="129">
        <v>0.18</v>
      </c>
      <c r="G181" s="128">
        <v>51</v>
      </c>
      <c r="H181" s="128">
        <v>51</v>
      </c>
      <c r="I181" s="128">
        <v>53</v>
      </c>
      <c r="J181" s="128">
        <v>63</v>
      </c>
      <c r="K181" s="128">
        <v>63</v>
      </c>
      <c r="L181" s="130" t="str">
        <f t="shared" si="5"/>
        <v>BSWNA00017</v>
      </c>
    </row>
    <row r="182" spans="1:12" ht="17.399999999999999">
      <c r="A182" s="125" t="s">
        <v>59</v>
      </c>
      <c r="B182" s="126" t="s">
        <v>1032</v>
      </c>
      <c r="C182" s="127">
        <v>85365090</v>
      </c>
      <c r="D182" s="128">
        <v>23</v>
      </c>
      <c r="E182" s="129">
        <v>0.18</v>
      </c>
      <c r="F182" s="129">
        <v>0.18</v>
      </c>
      <c r="G182" s="128">
        <v>28</v>
      </c>
      <c r="H182" s="128">
        <v>28</v>
      </c>
      <c r="I182" s="128">
        <v>29</v>
      </c>
      <c r="J182" s="128">
        <v>35</v>
      </c>
      <c r="K182" s="128">
        <v>35</v>
      </c>
      <c r="L182" s="130" t="str">
        <f t="shared" si="5"/>
        <v>BSWNA00018</v>
      </c>
    </row>
    <row r="183" spans="1:12" ht="17.399999999999999">
      <c r="A183" s="125" t="s">
        <v>130</v>
      </c>
      <c r="B183" s="126" t="s">
        <v>1036</v>
      </c>
      <c r="C183" s="127">
        <v>85365090</v>
      </c>
      <c r="D183" s="128">
        <v>44</v>
      </c>
      <c r="E183" s="129">
        <v>0.18</v>
      </c>
      <c r="F183" s="129">
        <v>0.18</v>
      </c>
      <c r="G183" s="128">
        <v>52</v>
      </c>
      <c r="H183" s="128">
        <v>52</v>
      </c>
      <c r="I183" s="128">
        <v>54</v>
      </c>
      <c r="J183" s="128">
        <v>64</v>
      </c>
      <c r="K183" s="128">
        <v>64</v>
      </c>
      <c r="L183" s="130" t="str">
        <f t="shared" si="5"/>
        <v>BSWNA00019</v>
      </c>
    </row>
    <row r="184" spans="1:12" ht="17.399999999999999">
      <c r="A184" s="125" t="s">
        <v>324</v>
      </c>
      <c r="B184" s="126" t="s">
        <v>1038</v>
      </c>
      <c r="C184" s="127">
        <v>85365090</v>
      </c>
      <c r="D184" s="128">
        <v>60</v>
      </c>
      <c r="E184" s="129">
        <v>0.18</v>
      </c>
      <c r="F184" s="129">
        <v>0.18</v>
      </c>
      <c r="G184" s="128">
        <v>71</v>
      </c>
      <c r="H184" s="128">
        <v>71</v>
      </c>
      <c r="I184" s="128">
        <v>74</v>
      </c>
      <c r="J184" s="128">
        <v>88</v>
      </c>
      <c r="K184" s="128">
        <v>88</v>
      </c>
      <c r="L184" s="130" t="str">
        <f t="shared" si="5"/>
        <v>BSWNA00020</v>
      </c>
    </row>
    <row r="185" spans="1:12" ht="17.399999999999999">
      <c r="A185" s="125" t="s">
        <v>325</v>
      </c>
      <c r="B185" s="126" t="s">
        <v>1040</v>
      </c>
      <c r="C185" s="127">
        <v>85365090</v>
      </c>
      <c r="D185" s="128">
        <v>46</v>
      </c>
      <c r="E185" s="129">
        <v>0.18</v>
      </c>
      <c r="F185" s="129">
        <v>0.18</v>
      </c>
      <c r="G185" s="128">
        <v>55</v>
      </c>
      <c r="H185" s="128">
        <v>55</v>
      </c>
      <c r="I185" s="128">
        <v>57</v>
      </c>
      <c r="J185" s="128">
        <v>68</v>
      </c>
      <c r="K185" s="128">
        <v>68</v>
      </c>
      <c r="L185" s="130" t="str">
        <f t="shared" si="5"/>
        <v>BSWNA00021</v>
      </c>
    </row>
    <row r="186" spans="1:12" ht="17.399999999999999">
      <c r="A186" s="125" t="s">
        <v>2393</v>
      </c>
      <c r="B186" s="126" t="s">
        <v>2394</v>
      </c>
      <c r="C186" s="127">
        <v>85365090</v>
      </c>
      <c r="D186" s="128">
        <v>46</v>
      </c>
      <c r="E186" s="129">
        <v>0.18</v>
      </c>
      <c r="F186" s="129">
        <v>0.18</v>
      </c>
      <c r="G186" s="128">
        <v>55</v>
      </c>
      <c r="H186" s="128">
        <v>55</v>
      </c>
      <c r="I186" s="128">
        <v>57</v>
      </c>
      <c r="J186" s="128">
        <v>68</v>
      </c>
      <c r="K186" s="128">
        <v>68</v>
      </c>
      <c r="L186" s="130" t="str">
        <f t="shared" si="5"/>
        <v>BSWNA00022</v>
      </c>
    </row>
    <row r="187" spans="1:12" ht="17.399999999999999">
      <c r="A187" s="125" t="s">
        <v>597</v>
      </c>
      <c r="B187" s="126" t="s">
        <v>1045</v>
      </c>
      <c r="C187" s="127">
        <v>85365090</v>
      </c>
      <c r="D187" s="128">
        <v>49</v>
      </c>
      <c r="E187" s="129">
        <v>0.18</v>
      </c>
      <c r="F187" s="129">
        <v>0.18</v>
      </c>
      <c r="G187" s="128">
        <v>58</v>
      </c>
      <c r="H187" s="128">
        <v>58</v>
      </c>
      <c r="I187" s="128">
        <v>60</v>
      </c>
      <c r="J187" s="128">
        <v>71</v>
      </c>
      <c r="K187" s="128">
        <v>71</v>
      </c>
      <c r="L187" s="130" t="str">
        <f t="shared" si="5"/>
        <v>BSWNA00023</v>
      </c>
    </row>
    <row r="188" spans="1:12" ht="17.399999999999999">
      <c r="A188" s="125" t="s">
        <v>2396</v>
      </c>
      <c r="B188" s="126" t="s">
        <v>2398</v>
      </c>
      <c r="C188" s="127">
        <v>87088000</v>
      </c>
      <c r="D188" s="128">
        <v>520</v>
      </c>
      <c r="E188" s="129">
        <v>0.28000000000000003</v>
      </c>
      <c r="F188" s="129">
        <v>0.18</v>
      </c>
      <c r="G188" s="128">
        <v>666</v>
      </c>
      <c r="H188" s="128">
        <v>614</v>
      </c>
      <c r="I188" s="128">
        <v>635</v>
      </c>
      <c r="J188" s="128">
        <v>813</v>
      </c>
      <c r="K188" s="128">
        <v>750</v>
      </c>
      <c r="L188" s="130" t="str">
        <f t="shared" si="5"/>
        <v>BSXNA00012</v>
      </c>
    </row>
    <row r="189" spans="1:12" ht="17.399999999999999">
      <c r="A189" s="125" t="s">
        <v>2399</v>
      </c>
      <c r="B189" s="126" t="s">
        <v>2400</v>
      </c>
      <c r="C189" s="127">
        <v>40114020</v>
      </c>
      <c r="D189" s="128" t="s">
        <v>2401</v>
      </c>
      <c r="E189" s="129">
        <v>0.28000000000000003</v>
      </c>
      <c r="F189" s="129">
        <v>0.18</v>
      </c>
      <c r="G189" s="128" t="s">
        <v>2403</v>
      </c>
      <c r="H189" s="128" t="s">
        <v>2404</v>
      </c>
      <c r="I189" s="128" t="s">
        <v>2405</v>
      </c>
      <c r="J189" s="128" t="s">
        <v>2406</v>
      </c>
      <c r="K189" s="128" t="s">
        <v>2407</v>
      </c>
      <c r="L189" s="130" t="str">
        <f t="shared" si="5"/>
        <v>BTYBK00022</v>
      </c>
    </row>
    <row r="190" spans="1:12" ht="17.399999999999999">
      <c r="A190" s="125" t="s">
        <v>2408</v>
      </c>
      <c r="B190" s="126" t="s">
        <v>2409</v>
      </c>
      <c r="C190" s="127">
        <v>85443000</v>
      </c>
      <c r="D190" s="128" t="s">
        <v>2410</v>
      </c>
      <c r="E190" s="129">
        <v>0.18</v>
      </c>
      <c r="F190" s="129">
        <v>0.18</v>
      </c>
      <c r="G190" s="128" t="s">
        <v>2412</v>
      </c>
      <c r="H190" s="128" t="s">
        <v>2412</v>
      </c>
      <c r="I190" s="128" t="s">
        <v>2414</v>
      </c>
      <c r="J190" s="128" t="s">
        <v>2415</v>
      </c>
      <c r="K190" s="128" t="s">
        <v>2415</v>
      </c>
      <c r="L190" s="130" t="str">
        <f t="shared" si="5"/>
        <v>BWHNA00011</v>
      </c>
    </row>
    <row r="191" spans="1:12" ht="17.399999999999999">
      <c r="A191" s="125" t="s">
        <v>2418</v>
      </c>
      <c r="B191" s="126" t="s">
        <v>2419</v>
      </c>
      <c r="C191" s="127">
        <v>85443000</v>
      </c>
      <c r="D191" s="128" t="s">
        <v>2420</v>
      </c>
      <c r="E191" s="129">
        <v>0.18</v>
      </c>
      <c r="F191" s="129">
        <v>0.18</v>
      </c>
      <c r="G191" s="128" t="s">
        <v>2422</v>
      </c>
      <c r="H191" s="128" t="s">
        <v>2422</v>
      </c>
      <c r="I191" s="128" t="s">
        <v>2423</v>
      </c>
      <c r="J191" s="128" t="s">
        <v>2424</v>
      </c>
      <c r="K191" s="128" t="s">
        <v>2424</v>
      </c>
      <c r="L191" s="130" t="str">
        <f t="shared" si="5"/>
        <v>BWHNA00028</v>
      </c>
    </row>
    <row r="192" spans="1:12" ht="17.399999999999999">
      <c r="A192" s="125" t="s">
        <v>2425</v>
      </c>
      <c r="B192" s="126" t="s">
        <v>2426</v>
      </c>
      <c r="C192" s="127">
        <v>85443000</v>
      </c>
      <c r="D192" s="128">
        <v>559</v>
      </c>
      <c r="E192" s="129">
        <v>0.18</v>
      </c>
      <c r="F192" s="129">
        <v>0.18</v>
      </c>
      <c r="G192" s="128">
        <v>660</v>
      </c>
      <c r="H192" s="128">
        <v>660</v>
      </c>
      <c r="I192" s="128">
        <v>682</v>
      </c>
      <c r="J192" s="128">
        <v>805</v>
      </c>
      <c r="K192" s="128">
        <v>805</v>
      </c>
      <c r="L192" s="130" t="str">
        <f t="shared" si="5"/>
        <v>BWRNA00107</v>
      </c>
    </row>
    <row r="193" spans="1:12" ht="17.399999999999999">
      <c r="A193" s="125" t="s">
        <v>913</v>
      </c>
      <c r="B193" s="126" t="s">
        <v>1165</v>
      </c>
      <c r="C193" s="127">
        <v>85044030</v>
      </c>
      <c r="D193" s="128" t="s">
        <v>2427</v>
      </c>
      <c r="E193" s="129">
        <v>0.05</v>
      </c>
      <c r="F193" s="129">
        <v>0.05</v>
      </c>
      <c r="G193" s="128" t="s">
        <v>2428</v>
      </c>
      <c r="H193" s="128" t="s">
        <v>2428</v>
      </c>
      <c r="I193" s="128" t="s">
        <v>2429</v>
      </c>
      <c r="J193" s="128" t="s">
        <v>2430</v>
      </c>
      <c r="K193" s="128" t="s">
        <v>2430</v>
      </c>
      <c r="L193" s="130" t="str">
        <f t="shared" si="5"/>
        <v>VP-000000042866</v>
      </c>
    </row>
    <row r="194" spans="1:12" ht="13.2">
      <c r="C194" s="60"/>
      <c r="D194" s="119"/>
      <c r="G194" s="119"/>
      <c r="H194" s="119"/>
      <c r="I194" s="119"/>
      <c r="J194" s="119"/>
      <c r="K194" s="119"/>
      <c r="L194" s="130"/>
    </row>
    <row r="195" spans="1:12" ht="13.2">
      <c r="C195" s="60"/>
      <c r="D195" s="119"/>
      <c r="G195" s="119"/>
      <c r="H195" s="119"/>
      <c r="I195" s="119"/>
      <c r="J195" s="119"/>
      <c r="K195" s="119"/>
      <c r="L195" s="130"/>
    </row>
    <row r="196" spans="1:12" ht="13.2">
      <c r="C196" s="60"/>
      <c r="D196" s="119"/>
      <c r="G196" s="119"/>
      <c r="H196" s="119"/>
      <c r="I196" s="119"/>
      <c r="J196" s="119"/>
      <c r="K196" s="119"/>
      <c r="L196" s="130"/>
    </row>
    <row r="197" spans="1:12" ht="13.2">
      <c r="C197" s="60"/>
      <c r="D197" s="119"/>
      <c r="G197" s="119"/>
      <c r="H197" s="119"/>
      <c r="I197" s="119"/>
      <c r="J197" s="119"/>
      <c r="K197" s="119"/>
      <c r="L197" s="130"/>
    </row>
    <row r="198" spans="1:12" ht="13.2">
      <c r="C198" s="60"/>
      <c r="D198" s="119"/>
      <c r="G198" s="119"/>
      <c r="H198" s="119"/>
      <c r="I198" s="119"/>
      <c r="J198" s="119"/>
      <c r="K198" s="119"/>
      <c r="L198" s="130"/>
    </row>
    <row r="199" spans="1:12" ht="13.2">
      <c r="C199" s="60"/>
      <c r="D199" s="119"/>
      <c r="G199" s="119"/>
      <c r="H199" s="119"/>
      <c r="I199" s="119"/>
      <c r="J199" s="119"/>
      <c r="K199" s="119"/>
      <c r="L199" s="130"/>
    </row>
    <row r="200" spans="1:12" ht="13.2">
      <c r="C200" s="60"/>
      <c r="D200" s="119"/>
      <c r="G200" s="119"/>
      <c r="H200" s="119"/>
      <c r="I200" s="119"/>
      <c r="J200" s="119"/>
      <c r="K200" s="119"/>
      <c r="L200" s="130"/>
    </row>
    <row r="201" spans="1:12" ht="13.2">
      <c r="C201" s="60"/>
      <c r="D201" s="119"/>
      <c r="G201" s="119"/>
      <c r="H201" s="119"/>
      <c r="I201" s="119"/>
      <c r="J201" s="119"/>
      <c r="K201" s="119"/>
      <c r="L201" s="130"/>
    </row>
    <row r="202" spans="1:12" ht="13.2">
      <c r="C202" s="60"/>
      <c r="D202" s="119"/>
      <c r="G202" s="119"/>
      <c r="H202" s="119"/>
      <c r="I202" s="119"/>
      <c r="J202" s="119"/>
      <c r="K202" s="119"/>
      <c r="L202" s="130"/>
    </row>
    <row r="203" spans="1:12" ht="13.2">
      <c r="C203" s="60"/>
      <c r="D203" s="119"/>
      <c r="G203" s="119"/>
      <c r="H203" s="119"/>
      <c r="I203" s="119"/>
      <c r="J203" s="119"/>
      <c r="K203" s="119"/>
      <c r="L203" s="130"/>
    </row>
    <row r="204" spans="1:12" ht="13.2">
      <c r="C204" s="60"/>
      <c r="D204" s="119"/>
      <c r="G204" s="119"/>
      <c r="H204" s="119"/>
      <c r="I204" s="119"/>
      <c r="J204" s="119"/>
      <c r="K204" s="119"/>
      <c r="L204" s="130"/>
    </row>
    <row r="205" spans="1:12" ht="13.2">
      <c r="C205" s="60"/>
      <c r="D205" s="119"/>
      <c r="G205" s="119"/>
      <c r="H205" s="119"/>
      <c r="I205" s="119"/>
      <c r="J205" s="119"/>
      <c r="K205" s="119"/>
      <c r="L205" s="130"/>
    </row>
    <row r="206" spans="1:12" ht="13.2">
      <c r="C206" s="60"/>
      <c r="D206" s="119"/>
      <c r="G206" s="119"/>
      <c r="H206" s="119"/>
      <c r="I206" s="119"/>
      <c r="J206" s="119"/>
      <c r="K206" s="119"/>
      <c r="L206" s="130"/>
    </row>
    <row r="207" spans="1:12" ht="13.2">
      <c r="C207" s="60"/>
      <c r="D207" s="119"/>
      <c r="G207" s="119"/>
      <c r="H207" s="119"/>
      <c r="I207" s="119"/>
      <c r="J207" s="119"/>
      <c r="K207" s="119"/>
      <c r="L207" s="130"/>
    </row>
    <row r="208" spans="1:12" ht="13.2">
      <c r="C208" s="60"/>
      <c r="D208" s="119"/>
      <c r="G208" s="119"/>
      <c r="H208" s="119"/>
      <c r="I208" s="119"/>
      <c r="J208" s="119"/>
      <c r="K208" s="119"/>
      <c r="L208" s="130"/>
    </row>
    <row r="209" spans="3:12" ht="13.2">
      <c r="C209" s="60"/>
      <c r="D209" s="119"/>
      <c r="G209" s="119"/>
      <c r="H209" s="119"/>
      <c r="I209" s="119"/>
      <c r="J209" s="119"/>
      <c r="K209" s="119"/>
      <c r="L209" s="130"/>
    </row>
    <row r="210" spans="3:12" ht="13.2">
      <c r="C210" s="60"/>
      <c r="D210" s="119"/>
      <c r="G210" s="119"/>
      <c r="H210" s="119"/>
      <c r="I210" s="119"/>
      <c r="J210" s="119"/>
      <c r="K210" s="119"/>
      <c r="L210" s="130"/>
    </row>
    <row r="211" spans="3:12" ht="13.2">
      <c r="C211" s="60"/>
      <c r="D211" s="119"/>
      <c r="G211" s="119"/>
      <c r="H211" s="119"/>
      <c r="I211" s="119"/>
      <c r="J211" s="119"/>
      <c r="K211" s="119"/>
      <c r="L211" s="130"/>
    </row>
    <row r="212" spans="3:12" ht="13.2">
      <c r="C212" s="60"/>
      <c r="D212" s="119"/>
      <c r="G212" s="119"/>
      <c r="H212" s="119"/>
      <c r="I212" s="119"/>
      <c r="J212" s="119"/>
      <c r="K212" s="119"/>
      <c r="L212" s="130"/>
    </row>
    <row r="213" spans="3:12" ht="13.2">
      <c r="C213" s="60"/>
      <c r="D213" s="119"/>
      <c r="G213" s="119"/>
      <c r="H213" s="119"/>
      <c r="I213" s="119"/>
      <c r="J213" s="119"/>
      <c r="K213" s="119"/>
      <c r="L213" s="130"/>
    </row>
    <row r="214" spans="3:12" ht="13.2">
      <c r="C214" s="60"/>
      <c r="D214" s="119"/>
      <c r="G214" s="119"/>
      <c r="H214" s="119"/>
      <c r="I214" s="119"/>
      <c r="J214" s="119"/>
      <c r="K214" s="119"/>
      <c r="L214" s="130"/>
    </row>
    <row r="215" spans="3:12" ht="13.2">
      <c r="C215" s="60"/>
      <c r="D215" s="119"/>
      <c r="G215" s="119"/>
      <c r="H215" s="119"/>
      <c r="I215" s="119"/>
      <c r="J215" s="119"/>
      <c r="K215" s="119"/>
      <c r="L215" s="130"/>
    </row>
    <row r="216" spans="3:12" ht="13.2">
      <c r="C216" s="60"/>
      <c r="D216" s="119"/>
      <c r="G216" s="119"/>
      <c r="H216" s="119"/>
      <c r="I216" s="119"/>
      <c r="J216" s="119"/>
      <c r="K216" s="119"/>
      <c r="L216" s="130"/>
    </row>
    <row r="217" spans="3:12" ht="13.2">
      <c r="C217" s="60"/>
      <c r="D217" s="119"/>
      <c r="G217" s="119"/>
      <c r="H217" s="119"/>
      <c r="I217" s="119"/>
      <c r="J217" s="119"/>
      <c r="K217" s="119"/>
      <c r="L217" s="130"/>
    </row>
    <row r="218" spans="3:12" ht="13.2">
      <c r="C218" s="60"/>
      <c r="D218" s="119"/>
      <c r="G218" s="119"/>
      <c r="H218" s="119"/>
      <c r="I218" s="119"/>
      <c r="J218" s="119"/>
      <c r="K218" s="119"/>
      <c r="L218" s="130"/>
    </row>
    <row r="219" spans="3:12" ht="13.2">
      <c r="C219" s="60"/>
      <c r="D219" s="119"/>
      <c r="G219" s="119"/>
      <c r="H219" s="119"/>
      <c r="I219" s="119"/>
      <c r="J219" s="119"/>
      <c r="K219" s="119"/>
      <c r="L219" s="130"/>
    </row>
    <row r="220" spans="3:12" ht="13.2">
      <c r="C220" s="60"/>
      <c r="D220" s="119"/>
      <c r="G220" s="119"/>
      <c r="H220" s="119"/>
      <c r="I220" s="119"/>
      <c r="J220" s="119"/>
      <c r="K220" s="119"/>
      <c r="L220" s="130"/>
    </row>
    <row r="221" spans="3:12" ht="13.2">
      <c r="C221" s="60"/>
      <c r="D221" s="119"/>
      <c r="G221" s="119"/>
      <c r="H221" s="119"/>
      <c r="I221" s="119"/>
      <c r="J221" s="119"/>
      <c r="K221" s="119"/>
      <c r="L221" s="130"/>
    </row>
    <row r="222" spans="3:12" ht="13.2">
      <c r="C222" s="60"/>
      <c r="D222" s="119"/>
      <c r="G222" s="119"/>
      <c r="H222" s="119"/>
      <c r="I222" s="119"/>
      <c r="J222" s="119"/>
      <c r="K222" s="119"/>
      <c r="L222" s="130"/>
    </row>
    <row r="223" spans="3:12" ht="13.2">
      <c r="C223" s="60"/>
      <c r="D223" s="119"/>
      <c r="G223" s="119"/>
      <c r="H223" s="119"/>
      <c r="I223" s="119"/>
      <c r="J223" s="119"/>
      <c r="K223" s="119"/>
      <c r="L223" s="130"/>
    </row>
    <row r="224" spans="3:12" ht="13.2">
      <c r="C224" s="60"/>
      <c r="D224" s="119"/>
      <c r="G224" s="119"/>
      <c r="H224" s="119"/>
      <c r="I224" s="119"/>
      <c r="J224" s="119"/>
      <c r="K224" s="119"/>
      <c r="L224" s="130"/>
    </row>
    <row r="225" spans="3:12" ht="13.2">
      <c r="C225" s="60"/>
      <c r="D225" s="119"/>
      <c r="G225" s="119"/>
      <c r="H225" s="119"/>
      <c r="I225" s="119"/>
      <c r="J225" s="119"/>
      <c r="K225" s="119"/>
      <c r="L225" s="130"/>
    </row>
    <row r="226" spans="3:12" ht="13.2">
      <c r="C226" s="60"/>
      <c r="D226" s="119"/>
      <c r="G226" s="119"/>
      <c r="H226" s="119"/>
      <c r="I226" s="119"/>
      <c r="J226" s="119"/>
      <c r="K226" s="119"/>
      <c r="L226" s="130"/>
    </row>
    <row r="227" spans="3:12" ht="13.2">
      <c r="C227" s="60"/>
      <c r="D227" s="119"/>
      <c r="G227" s="119"/>
      <c r="H227" s="119"/>
      <c r="I227" s="119"/>
      <c r="J227" s="119"/>
      <c r="K227" s="119"/>
      <c r="L227" s="130"/>
    </row>
    <row r="228" spans="3:12" ht="13.2">
      <c r="C228" s="60"/>
      <c r="D228" s="119"/>
      <c r="G228" s="119"/>
      <c r="H228" s="119"/>
      <c r="I228" s="119"/>
      <c r="J228" s="119"/>
      <c r="K228" s="119"/>
      <c r="L228" s="130"/>
    </row>
    <row r="229" spans="3:12" ht="13.2">
      <c r="C229" s="60"/>
      <c r="D229" s="119"/>
      <c r="G229" s="119"/>
      <c r="H229" s="119"/>
      <c r="I229" s="119"/>
      <c r="J229" s="119"/>
      <c r="K229" s="119"/>
      <c r="L229" s="130"/>
    </row>
    <row r="230" spans="3:12" ht="13.2">
      <c r="C230" s="60"/>
      <c r="D230" s="119"/>
      <c r="G230" s="119"/>
      <c r="H230" s="119"/>
      <c r="I230" s="119"/>
      <c r="J230" s="119"/>
      <c r="K230" s="119"/>
      <c r="L230" s="130"/>
    </row>
    <row r="231" spans="3:12" ht="13.2">
      <c r="C231" s="60"/>
      <c r="D231" s="119"/>
      <c r="G231" s="119"/>
      <c r="H231" s="119"/>
      <c r="I231" s="119"/>
      <c r="J231" s="119"/>
      <c r="K231" s="119"/>
      <c r="L231" s="130"/>
    </row>
    <row r="232" spans="3:12" ht="13.2">
      <c r="C232" s="60"/>
      <c r="D232" s="119"/>
      <c r="G232" s="119"/>
      <c r="H232" s="119"/>
      <c r="I232" s="119"/>
      <c r="J232" s="119"/>
      <c r="K232" s="119"/>
      <c r="L232" s="130"/>
    </row>
    <row r="233" spans="3:12" ht="13.2">
      <c r="C233" s="60"/>
      <c r="D233" s="119"/>
      <c r="G233" s="119"/>
      <c r="H233" s="119"/>
      <c r="I233" s="119"/>
      <c r="J233" s="119"/>
      <c r="K233" s="119"/>
      <c r="L233" s="130"/>
    </row>
    <row r="234" spans="3:12" ht="13.2">
      <c r="C234" s="60"/>
      <c r="D234" s="119"/>
      <c r="G234" s="119"/>
      <c r="H234" s="119"/>
      <c r="I234" s="119"/>
      <c r="J234" s="119"/>
      <c r="K234" s="119"/>
      <c r="L234" s="130"/>
    </row>
    <row r="235" spans="3:12" ht="13.2">
      <c r="C235" s="60"/>
      <c r="D235" s="119"/>
      <c r="G235" s="119"/>
      <c r="H235" s="119"/>
      <c r="I235" s="119"/>
      <c r="J235" s="119"/>
      <c r="K235" s="119"/>
      <c r="L235" s="130"/>
    </row>
    <row r="236" spans="3:12" ht="13.2">
      <c r="C236" s="60"/>
      <c r="D236" s="119"/>
      <c r="G236" s="119"/>
      <c r="H236" s="119"/>
      <c r="I236" s="119"/>
      <c r="J236" s="119"/>
      <c r="K236" s="119"/>
      <c r="L236" s="130"/>
    </row>
    <row r="237" spans="3:12" ht="13.2">
      <c r="C237" s="60"/>
      <c r="D237" s="119"/>
      <c r="G237" s="119"/>
      <c r="H237" s="119"/>
      <c r="I237" s="119"/>
      <c r="J237" s="119"/>
      <c r="K237" s="119"/>
      <c r="L237" s="130"/>
    </row>
    <row r="238" spans="3:12" ht="13.2">
      <c r="C238" s="60"/>
      <c r="D238" s="119"/>
      <c r="G238" s="119"/>
      <c r="H238" s="119"/>
      <c r="I238" s="119"/>
      <c r="J238" s="119"/>
      <c r="K238" s="119"/>
      <c r="L238" s="130"/>
    </row>
    <row r="239" spans="3:12" ht="13.2">
      <c r="C239" s="60"/>
      <c r="D239" s="119"/>
      <c r="G239" s="119"/>
      <c r="H239" s="119"/>
      <c r="I239" s="119"/>
      <c r="J239" s="119"/>
      <c r="K239" s="119"/>
      <c r="L239" s="130"/>
    </row>
    <row r="240" spans="3:12" ht="13.2">
      <c r="C240" s="60"/>
      <c r="D240" s="119"/>
      <c r="G240" s="119"/>
      <c r="H240" s="119"/>
      <c r="I240" s="119"/>
      <c r="J240" s="119"/>
      <c r="K240" s="119"/>
      <c r="L240" s="130"/>
    </row>
    <row r="241" spans="3:12" ht="13.2">
      <c r="C241" s="60"/>
      <c r="D241" s="119"/>
      <c r="G241" s="119"/>
      <c r="H241" s="119"/>
      <c r="I241" s="119"/>
      <c r="J241" s="119"/>
      <c r="K241" s="119"/>
      <c r="L241" s="130"/>
    </row>
    <row r="242" spans="3:12" ht="13.2">
      <c r="C242" s="60"/>
      <c r="D242" s="119"/>
      <c r="G242" s="119"/>
      <c r="H242" s="119"/>
      <c r="I242" s="119"/>
      <c r="J242" s="119"/>
      <c r="K242" s="119"/>
      <c r="L242" s="130"/>
    </row>
    <row r="243" spans="3:12" ht="13.2">
      <c r="C243" s="60"/>
      <c r="D243" s="119"/>
      <c r="G243" s="119"/>
      <c r="H243" s="119"/>
      <c r="I243" s="119"/>
      <c r="J243" s="119"/>
      <c r="K243" s="119"/>
      <c r="L243" s="130"/>
    </row>
    <row r="244" spans="3:12" ht="13.2">
      <c r="C244" s="60"/>
      <c r="D244" s="119"/>
      <c r="G244" s="119"/>
      <c r="H244" s="119"/>
      <c r="I244" s="119"/>
      <c r="J244" s="119"/>
      <c r="K244" s="119"/>
      <c r="L244" s="130"/>
    </row>
    <row r="245" spans="3:12" ht="13.2">
      <c r="C245" s="60"/>
      <c r="D245" s="119"/>
      <c r="G245" s="119"/>
      <c r="H245" s="119"/>
      <c r="I245" s="119"/>
      <c r="J245" s="119"/>
      <c r="K245" s="119"/>
      <c r="L245" s="130"/>
    </row>
    <row r="246" spans="3:12" ht="13.2">
      <c r="C246" s="60"/>
      <c r="D246" s="119"/>
      <c r="G246" s="119"/>
      <c r="H246" s="119"/>
      <c r="I246" s="119"/>
      <c r="J246" s="119"/>
      <c r="K246" s="119"/>
      <c r="L246" s="130"/>
    </row>
    <row r="247" spans="3:12" ht="13.2">
      <c r="C247" s="60"/>
      <c r="D247" s="119"/>
      <c r="G247" s="119"/>
      <c r="H247" s="119"/>
      <c r="I247" s="119"/>
      <c r="J247" s="119"/>
      <c r="K247" s="119"/>
      <c r="L247" s="130"/>
    </row>
    <row r="248" spans="3:12" ht="13.2">
      <c r="C248" s="60"/>
      <c r="D248" s="119"/>
      <c r="G248" s="119"/>
      <c r="H248" s="119"/>
      <c r="I248" s="119"/>
      <c r="J248" s="119"/>
      <c r="K248" s="119"/>
      <c r="L248" s="130"/>
    </row>
    <row r="249" spans="3:12" ht="13.2">
      <c r="C249" s="60"/>
      <c r="D249" s="119"/>
      <c r="G249" s="119"/>
      <c r="H249" s="119"/>
      <c r="I249" s="119"/>
      <c r="J249" s="119"/>
      <c r="K249" s="119"/>
      <c r="L249" s="130"/>
    </row>
    <row r="250" spans="3:12" ht="13.2">
      <c r="C250" s="60"/>
      <c r="D250" s="119"/>
      <c r="G250" s="119"/>
      <c r="H250" s="119"/>
      <c r="I250" s="119"/>
      <c r="J250" s="119"/>
      <c r="K250" s="119"/>
      <c r="L250" s="130"/>
    </row>
    <row r="251" spans="3:12" ht="13.2">
      <c r="C251" s="60"/>
      <c r="D251" s="119"/>
      <c r="G251" s="119"/>
      <c r="H251" s="119"/>
      <c r="I251" s="119"/>
      <c r="J251" s="119"/>
      <c r="K251" s="119"/>
      <c r="L251" s="130"/>
    </row>
    <row r="252" spans="3:12" ht="13.2">
      <c r="C252" s="60"/>
      <c r="D252" s="119"/>
      <c r="G252" s="119"/>
      <c r="H252" s="119"/>
      <c r="I252" s="119"/>
      <c r="J252" s="119"/>
      <c r="K252" s="119"/>
      <c r="L252" s="130"/>
    </row>
    <row r="253" spans="3:12" ht="13.2">
      <c r="C253" s="60"/>
      <c r="D253" s="119"/>
      <c r="G253" s="119"/>
      <c r="H253" s="119"/>
      <c r="I253" s="119"/>
      <c r="J253" s="119"/>
      <c r="K253" s="119"/>
      <c r="L253" s="130"/>
    </row>
    <row r="254" spans="3:12" ht="13.2">
      <c r="C254" s="60"/>
      <c r="D254" s="119"/>
      <c r="G254" s="119"/>
      <c r="H254" s="119"/>
      <c r="I254" s="119"/>
      <c r="J254" s="119"/>
      <c r="K254" s="119"/>
      <c r="L254" s="130"/>
    </row>
    <row r="255" spans="3:12" ht="13.2">
      <c r="C255" s="60"/>
      <c r="D255" s="119"/>
      <c r="G255" s="119"/>
      <c r="H255" s="119"/>
      <c r="I255" s="119"/>
      <c r="J255" s="119"/>
      <c r="K255" s="119"/>
      <c r="L255" s="130"/>
    </row>
    <row r="256" spans="3:12" ht="13.2">
      <c r="C256" s="60"/>
      <c r="D256" s="119"/>
      <c r="G256" s="119"/>
      <c r="H256" s="119"/>
      <c r="I256" s="119"/>
      <c r="J256" s="119"/>
      <c r="K256" s="119"/>
      <c r="L256" s="130"/>
    </row>
    <row r="257" spans="3:12" ht="13.2">
      <c r="C257" s="60"/>
      <c r="D257" s="119"/>
      <c r="G257" s="119"/>
      <c r="H257" s="119"/>
      <c r="I257" s="119"/>
      <c r="J257" s="119"/>
      <c r="K257" s="119"/>
      <c r="L257" s="130"/>
    </row>
    <row r="258" spans="3:12" ht="13.2">
      <c r="C258" s="60"/>
      <c r="D258" s="119"/>
      <c r="G258" s="119"/>
      <c r="H258" s="119"/>
      <c r="I258" s="119"/>
      <c r="J258" s="119"/>
      <c r="K258" s="119"/>
      <c r="L258" s="130"/>
    </row>
    <row r="259" spans="3:12" ht="13.2">
      <c r="C259" s="60"/>
      <c r="D259" s="119"/>
      <c r="G259" s="119"/>
      <c r="H259" s="119"/>
      <c r="I259" s="119"/>
      <c r="J259" s="119"/>
      <c r="K259" s="119"/>
      <c r="L259" s="130"/>
    </row>
    <row r="260" spans="3:12" ht="13.2">
      <c r="C260" s="60"/>
      <c r="D260" s="119"/>
      <c r="G260" s="119"/>
      <c r="H260" s="119"/>
      <c r="I260" s="119"/>
      <c r="J260" s="119"/>
      <c r="K260" s="119"/>
      <c r="L260" s="130"/>
    </row>
    <row r="261" spans="3:12" ht="13.2">
      <c r="C261" s="60"/>
      <c r="D261" s="119"/>
      <c r="G261" s="119"/>
      <c r="H261" s="119"/>
      <c r="I261" s="119"/>
      <c r="J261" s="119"/>
      <c r="K261" s="119"/>
      <c r="L261" s="130"/>
    </row>
    <row r="262" spans="3:12" ht="13.2">
      <c r="C262" s="60"/>
      <c r="D262" s="119"/>
      <c r="G262" s="119"/>
      <c r="H262" s="119"/>
      <c r="I262" s="119"/>
      <c r="J262" s="119"/>
      <c r="K262" s="119"/>
      <c r="L262" s="130"/>
    </row>
    <row r="263" spans="3:12" ht="13.2">
      <c r="C263" s="60"/>
      <c r="D263" s="119"/>
      <c r="G263" s="119"/>
      <c r="H263" s="119"/>
      <c r="I263" s="119"/>
      <c r="J263" s="119"/>
      <c r="K263" s="119"/>
      <c r="L263" s="130"/>
    </row>
    <row r="264" spans="3:12" ht="13.2">
      <c r="C264" s="60"/>
      <c r="D264" s="119"/>
      <c r="G264" s="119"/>
      <c r="H264" s="119"/>
      <c r="I264" s="119"/>
      <c r="J264" s="119"/>
      <c r="K264" s="119"/>
      <c r="L264" s="130"/>
    </row>
    <row r="265" spans="3:12" ht="13.2">
      <c r="C265" s="60"/>
      <c r="D265" s="119"/>
      <c r="G265" s="119"/>
      <c r="H265" s="119"/>
      <c r="I265" s="119"/>
      <c r="J265" s="119"/>
      <c r="K265" s="119"/>
      <c r="L265" s="130"/>
    </row>
    <row r="266" spans="3:12" ht="13.2">
      <c r="C266" s="60"/>
      <c r="D266" s="119"/>
      <c r="G266" s="119"/>
      <c r="H266" s="119"/>
      <c r="I266" s="119"/>
      <c r="J266" s="119"/>
      <c r="K266" s="119"/>
      <c r="L266" s="130"/>
    </row>
    <row r="267" spans="3:12" ht="13.2">
      <c r="C267" s="60"/>
      <c r="D267" s="119"/>
      <c r="G267" s="119"/>
      <c r="H267" s="119"/>
      <c r="I267" s="119"/>
      <c r="J267" s="119"/>
      <c r="K267" s="119"/>
      <c r="L267" s="130"/>
    </row>
    <row r="268" spans="3:12" ht="13.2">
      <c r="C268" s="60"/>
      <c r="D268" s="119"/>
      <c r="G268" s="119"/>
      <c r="H268" s="119"/>
      <c r="I268" s="119"/>
      <c r="J268" s="119"/>
      <c r="K268" s="119"/>
      <c r="L268" s="130"/>
    </row>
    <row r="269" spans="3:12" ht="13.2">
      <c r="C269" s="60"/>
      <c r="D269" s="119"/>
      <c r="G269" s="119"/>
      <c r="H269" s="119"/>
      <c r="I269" s="119"/>
      <c r="J269" s="119"/>
      <c r="K269" s="119"/>
      <c r="L269" s="130"/>
    </row>
    <row r="270" spans="3:12" ht="13.2">
      <c r="C270" s="60"/>
      <c r="D270" s="119"/>
      <c r="G270" s="119"/>
      <c r="H270" s="119"/>
      <c r="I270" s="119"/>
      <c r="J270" s="119"/>
      <c r="K270" s="119"/>
      <c r="L270" s="130"/>
    </row>
    <row r="271" spans="3:12" ht="13.2">
      <c r="C271" s="60"/>
      <c r="D271" s="119"/>
      <c r="G271" s="119"/>
      <c r="H271" s="119"/>
      <c r="I271" s="119"/>
      <c r="J271" s="119"/>
      <c r="K271" s="119"/>
      <c r="L271" s="130"/>
    </row>
    <row r="272" spans="3:12" ht="13.2">
      <c r="C272" s="60"/>
      <c r="D272" s="119"/>
      <c r="G272" s="119"/>
      <c r="H272" s="119"/>
      <c r="I272" s="119"/>
      <c r="J272" s="119"/>
      <c r="K272" s="119"/>
      <c r="L272" s="130"/>
    </row>
    <row r="273" spans="3:12" ht="13.2">
      <c r="C273" s="60"/>
      <c r="D273" s="119"/>
      <c r="G273" s="119"/>
      <c r="H273" s="119"/>
      <c r="I273" s="119"/>
      <c r="J273" s="119"/>
      <c r="K273" s="119"/>
      <c r="L273" s="130"/>
    </row>
    <row r="274" spans="3:12" ht="13.2">
      <c r="C274" s="60"/>
      <c r="D274" s="119"/>
      <c r="G274" s="119"/>
      <c r="H274" s="119"/>
      <c r="I274" s="119"/>
      <c r="J274" s="119"/>
      <c r="K274" s="119"/>
      <c r="L274" s="130"/>
    </row>
    <row r="275" spans="3:12" ht="13.2">
      <c r="C275" s="60"/>
      <c r="D275" s="119"/>
      <c r="G275" s="119"/>
      <c r="H275" s="119"/>
      <c r="I275" s="119"/>
      <c r="J275" s="119"/>
      <c r="K275" s="119"/>
      <c r="L275" s="130"/>
    </row>
    <row r="276" spans="3:12" ht="13.2">
      <c r="C276" s="60"/>
      <c r="D276" s="119"/>
      <c r="G276" s="119"/>
      <c r="H276" s="119"/>
      <c r="I276" s="119"/>
      <c r="J276" s="119"/>
      <c r="K276" s="119"/>
      <c r="L276" s="130"/>
    </row>
    <row r="277" spans="3:12" ht="13.2">
      <c r="C277" s="60"/>
      <c r="D277" s="119"/>
      <c r="G277" s="119"/>
      <c r="H277" s="119"/>
      <c r="I277" s="119"/>
      <c r="J277" s="119"/>
      <c r="K277" s="119"/>
      <c r="L277" s="130"/>
    </row>
    <row r="278" spans="3:12" ht="13.2">
      <c r="C278" s="60"/>
      <c r="D278" s="119"/>
      <c r="G278" s="119"/>
      <c r="H278" s="119"/>
      <c r="I278" s="119"/>
      <c r="J278" s="119"/>
      <c r="K278" s="119"/>
      <c r="L278" s="130"/>
    </row>
    <row r="279" spans="3:12" ht="13.2">
      <c r="C279" s="60"/>
      <c r="D279" s="119"/>
      <c r="G279" s="119"/>
      <c r="H279" s="119"/>
      <c r="I279" s="119"/>
      <c r="J279" s="119"/>
      <c r="K279" s="119"/>
      <c r="L279" s="130"/>
    </row>
    <row r="280" spans="3:12" ht="13.2">
      <c r="C280" s="60"/>
      <c r="D280" s="119"/>
      <c r="G280" s="119"/>
      <c r="H280" s="119"/>
      <c r="I280" s="119"/>
      <c r="J280" s="119"/>
      <c r="K280" s="119"/>
      <c r="L280" s="130"/>
    </row>
    <row r="281" spans="3:12" ht="13.2">
      <c r="C281" s="60"/>
      <c r="D281" s="119"/>
      <c r="G281" s="119"/>
      <c r="H281" s="119"/>
      <c r="I281" s="119"/>
      <c r="J281" s="119"/>
      <c r="K281" s="119"/>
      <c r="L281" s="130"/>
    </row>
    <row r="282" spans="3:12" ht="13.2">
      <c r="C282" s="60"/>
      <c r="D282" s="119"/>
      <c r="G282" s="119"/>
      <c r="H282" s="119"/>
      <c r="I282" s="119"/>
      <c r="J282" s="119"/>
      <c r="K282" s="119"/>
      <c r="L282" s="130"/>
    </row>
    <row r="283" spans="3:12" ht="13.2">
      <c r="C283" s="60"/>
      <c r="D283" s="119"/>
      <c r="G283" s="119"/>
      <c r="H283" s="119"/>
      <c r="I283" s="119"/>
      <c r="J283" s="119"/>
      <c r="K283" s="119"/>
      <c r="L283" s="130"/>
    </row>
    <row r="284" spans="3:12" ht="13.2">
      <c r="C284" s="60"/>
      <c r="D284" s="119"/>
      <c r="G284" s="119"/>
      <c r="H284" s="119"/>
      <c r="I284" s="119"/>
      <c r="J284" s="119"/>
      <c r="K284" s="119"/>
      <c r="L284" s="130"/>
    </row>
    <row r="285" spans="3:12" ht="13.2">
      <c r="C285" s="60"/>
      <c r="D285" s="119"/>
      <c r="G285" s="119"/>
      <c r="H285" s="119"/>
      <c r="I285" s="119"/>
      <c r="J285" s="119"/>
      <c r="K285" s="119"/>
      <c r="L285" s="130"/>
    </row>
    <row r="286" spans="3:12" ht="13.2">
      <c r="C286" s="60"/>
      <c r="D286" s="119"/>
      <c r="G286" s="119"/>
      <c r="H286" s="119"/>
      <c r="I286" s="119"/>
      <c r="J286" s="119"/>
      <c r="K286" s="119"/>
      <c r="L286" s="130"/>
    </row>
    <row r="287" spans="3:12" ht="13.2">
      <c r="C287" s="60"/>
      <c r="D287" s="119"/>
      <c r="G287" s="119"/>
      <c r="H287" s="119"/>
      <c r="I287" s="119"/>
      <c r="J287" s="119"/>
      <c r="K287" s="119"/>
      <c r="L287" s="130"/>
    </row>
    <row r="288" spans="3:12" ht="13.2">
      <c r="C288" s="60"/>
      <c r="D288" s="119"/>
      <c r="G288" s="119"/>
      <c r="H288" s="119"/>
      <c r="I288" s="119"/>
      <c r="J288" s="119"/>
      <c r="K288" s="119"/>
      <c r="L288" s="130"/>
    </row>
    <row r="289" spans="3:12" ht="13.2">
      <c r="C289" s="60"/>
      <c r="D289" s="119"/>
      <c r="G289" s="119"/>
      <c r="H289" s="119"/>
      <c r="I289" s="119"/>
      <c r="J289" s="119"/>
      <c r="K289" s="119"/>
      <c r="L289" s="130"/>
    </row>
    <row r="290" spans="3:12" ht="13.2">
      <c r="C290" s="60"/>
      <c r="D290" s="119"/>
      <c r="G290" s="119"/>
      <c r="H290" s="119"/>
      <c r="I290" s="119"/>
      <c r="J290" s="119"/>
      <c r="K290" s="119"/>
      <c r="L290" s="130"/>
    </row>
    <row r="291" spans="3:12" ht="13.2">
      <c r="C291" s="60"/>
      <c r="D291" s="119"/>
      <c r="G291" s="119"/>
      <c r="H291" s="119"/>
      <c r="I291" s="119"/>
      <c r="J291" s="119"/>
      <c r="K291" s="119"/>
      <c r="L291" s="130"/>
    </row>
    <row r="292" spans="3:12" ht="13.2">
      <c r="C292" s="60"/>
      <c r="D292" s="119"/>
      <c r="G292" s="119"/>
      <c r="H292" s="119"/>
      <c r="I292" s="119"/>
      <c r="J292" s="119"/>
      <c r="K292" s="119"/>
      <c r="L292" s="130"/>
    </row>
    <row r="293" spans="3:12" ht="13.2">
      <c r="C293" s="60"/>
      <c r="D293" s="119"/>
      <c r="G293" s="119"/>
      <c r="H293" s="119"/>
      <c r="I293" s="119"/>
      <c r="J293" s="119"/>
      <c r="K293" s="119"/>
      <c r="L293" s="130"/>
    </row>
    <row r="294" spans="3:12" ht="13.2">
      <c r="C294" s="60"/>
      <c r="D294" s="119"/>
      <c r="G294" s="119"/>
      <c r="H294" s="119"/>
      <c r="I294" s="119"/>
      <c r="J294" s="119"/>
      <c r="K294" s="119"/>
      <c r="L294" s="130"/>
    </row>
    <row r="295" spans="3:12" ht="13.2">
      <c r="C295" s="60"/>
      <c r="D295" s="119"/>
      <c r="G295" s="119"/>
      <c r="H295" s="119"/>
      <c r="I295" s="119"/>
      <c r="J295" s="119"/>
      <c r="K295" s="119"/>
      <c r="L295" s="130"/>
    </row>
    <row r="296" spans="3:12" ht="13.2">
      <c r="C296" s="60"/>
      <c r="D296" s="119"/>
      <c r="G296" s="119"/>
      <c r="H296" s="119"/>
      <c r="I296" s="119"/>
      <c r="J296" s="119"/>
      <c r="K296" s="119"/>
      <c r="L296" s="130"/>
    </row>
    <row r="297" spans="3:12" ht="13.2">
      <c r="C297" s="60"/>
      <c r="D297" s="119"/>
      <c r="G297" s="119"/>
      <c r="H297" s="119"/>
      <c r="I297" s="119"/>
      <c r="J297" s="119"/>
      <c r="K297" s="119"/>
      <c r="L297" s="130"/>
    </row>
    <row r="298" spans="3:12" ht="13.2">
      <c r="C298" s="60"/>
      <c r="D298" s="119"/>
      <c r="G298" s="119"/>
      <c r="H298" s="119"/>
      <c r="I298" s="119"/>
      <c r="J298" s="119"/>
      <c r="K298" s="119"/>
      <c r="L298" s="130"/>
    </row>
    <row r="299" spans="3:12" ht="13.2">
      <c r="C299" s="60"/>
      <c r="D299" s="119"/>
      <c r="G299" s="119"/>
      <c r="H299" s="119"/>
      <c r="I299" s="119"/>
      <c r="J299" s="119"/>
      <c r="K299" s="119"/>
      <c r="L299" s="130"/>
    </row>
    <row r="300" spans="3:12" ht="13.2">
      <c r="C300" s="60"/>
      <c r="D300" s="119"/>
      <c r="G300" s="119"/>
      <c r="H300" s="119"/>
      <c r="I300" s="119"/>
      <c r="J300" s="119"/>
      <c r="K300" s="119"/>
      <c r="L300" s="130"/>
    </row>
    <row r="301" spans="3:12" ht="13.2">
      <c r="C301" s="60"/>
      <c r="D301" s="119"/>
      <c r="G301" s="119"/>
      <c r="H301" s="119"/>
      <c r="I301" s="119"/>
      <c r="J301" s="119"/>
      <c r="K301" s="119"/>
      <c r="L301" s="130"/>
    </row>
    <row r="302" spans="3:12" ht="13.2">
      <c r="C302" s="60"/>
      <c r="D302" s="119"/>
      <c r="G302" s="119"/>
      <c r="H302" s="119"/>
      <c r="I302" s="119"/>
      <c r="J302" s="119"/>
      <c r="K302" s="119"/>
      <c r="L302" s="130"/>
    </row>
    <row r="303" spans="3:12" ht="13.2">
      <c r="C303" s="60"/>
      <c r="D303" s="119"/>
      <c r="G303" s="119"/>
      <c r="H303" s="119"/>
      <c r="I303" s="119"/>
      <c r="J303" s="119"/>
      <c r="K303" s="119"/>
      <c r="L303" s="130"/>
    </row>
    <row r="304" spans="3:12" ht="13.2">
      <c r="C304" s="60"/>
      <c r="D304" s="119"/>
      <c r="G304" s="119"/>
      <c r="H304" s="119"/>
      <c r="I304" s="119"/>
      <c r="J304" s="119"/>
      <c r="K304" s="119"/>
      <c r="L304" s="130"/>
    </row>
    <row r="305" spans="3:12" ht="13.2">
      <c r="C305" s="60"/>
      <c r="D305" s="119"/>
      <c r="G305" s="119"/>
      <c r="H305" s="119"/>
      <c r="I305" s="119"/>
      <c r="J305" s="119"/>
      <c r="K305" s="119"/>
      <c r="L305" s="130"/>
    </row>
    <row r="306" spans="3:12" ht="13.2">
      <c r="C306" s="60"/>
      <c r="D306" s="119"/>
      <c r="G306" s="119"/>
      <c r="H306" s="119"/>
      <c r="I306" s="119"/>
      <c r="J306" s="119"/>
      <c r="K306" s="119"/>
      <c r="L306" s="130"/>
    </row>
    <row r="307" spans="3:12" ht="13.2">
      <c r="C307" s="60"/>
      <c r="D307" s="119"/>
      <c r="G307" s="119"/>
      <c r="H307" s="119"/>
      <c r="I307" s="119"/>
      <c r="J307" s="119"/>
      <c r="K307" s="119"/>
      <c r="L307" s="130"/>
    </row>
    <row r="308" spans="3:12" ht="13.2">
      <c r="C308" s="60"/>
      <c r="D308" s="119"/>
      <c r="G308" s="119"/>
      <c r="H308" s="119"/>
      <c r="I308" s="119"/>
      <c r="J308" s="119"/>
      <c r="K308" s="119"/>
      <c r="L308" s="130"/>
    </row>
    <row r="309" spans="3:12" ht="13.2">
      <c r="C309" s="60"/>
      <c r="D309" s="119"/>
      <c r="G309" s="119"/>
      <c r="H309" s="119"/>
      <c r="I309" s="119"/>
      <c r="J309" s="119"/>
      <c r="K309" s="119"/>
      <c r="L309" s="130"/>
    </row>
    <row r="310" spans="3:12" ht="13.2">
      <c r="C310" s="60"/>
      <c r="D310" s="119"/>
      <c r="G310" s="119"/>
      <c r="H310" s="119"/>
      <c r="I310" s="119"/>
      <c r="J310" s="119"/>
      <c r="K310" s="119"/>
      <c r="L310" s="130"/>
    </row>
    <row r="311" spans="3:12" ht="13.2">
      <c r="C311" s="60"/>
      <c r="D311" s="119"/>
      <c r="G311" s="119"/>
      <c r="H311" s="119"/>
      <c r="I311" s="119"/>
      <c r="J311" s="119"/>
      <c r="K311" s="119"/>
      <c r="L311" s="130"/>
    </row>
    <row r="312" spans="3:12" ht="13.2">
      <c r="C312" s="60"/>
      <c r="D312" s="119"/>
      <c r="G312" s="119"/>
      <c r="H312" s="119"/>
      <c r="I312" s="119"/>
      <c r="J312" s="119"/>
      <c r="K312" s="119"/>
      <c r="L312" s="130"/>
    </row>
    <row r="313" spans="3:12" ht="13.2">
      <c r="C313" s="60"/>
      <c r="D313" s="119"/>
      <c r="G313" s="119"/>
      <c r="H313" s="119"/>
      <c r="I313" s="119"/>
      <c r="J313" s="119"/>
      <c r="K313" s="119"/>
      <c r="L313" s="130"/>
    </row>
    <row r="314" spans="3:12" ht="13.2">
      <c r="C314" s="60"/>
      <c r="D314" s="119"/>
      <c r="G314" s="119"/>
      <c r="H314" s="119"/>
      <c r="I314" s="119"/>
      <c r="J314" s="119"/>
      <c r="K314" s="119"/>
      <c r="L314" s="130"/>
    </row>
    <row r="315" spans="3:12" ht="13.2">
      <c r="C315" s="60"/>
      <c r="D315" s="119"/>
      <c r="G315" s="119"/>
      <c r="H315" s="119"/>
      <c r="I315" s="119"/>
      <c r="J315" s="119"/>
      <c r="K315" s="119"/>
      <c r="L315" s="130"/>
    </row>
    <row r="316" spans="3:12" ht="13.2">
      <c r="C316" s="60"/>
      <c r="D316" s="119"/>
      <c r="G316" s="119"/>
      <c r="H316" s="119"/>
      <c r="I316" s="119"/>
      <c r="J316" s="119"/>
      <c r="K316" s="119"/>
      <c r="L316" s="130"/>
    </row>
    <row r="317" spans="3:12" ht="13.2">
      <c r="C317" s="60"/>
      <c r="D317" s="119"/>
      <c r="G317" s="119"/>
      <c r="H317" s="119"/>
      <c r="I317" s="119"/>
      <c r="J317" s="119"/>
      <c r="K317" s="119"/>
      <c r="L317" s="130"/>
    </row>
    <row r="318" spans="3:12" ht="13.2">
      <c r="C318" s="60"/>
      <c r="D318" s="119"/>
      <c r="G318" s="119"/>
      <c r="H318" s="119"/>
      <c r="I318" s="119"/>
      <c r="J318" s="119"/>
      <c r="K318" s="119"/>
      <c r="L318" s="130"/>
    </row>
    <row r="319" spans="3:12" ht="13.2">
      <c r="C319" s="60"/>
      <c r="D319" s="119"/>
      <c r="G319" s="119"/>
      <c r="H319" s="119"/>
      <c r="I319" s="119"/>
      <c r="J319" s="119"/>
      <c r="K319" s="119"/>
      <c r="L319" s="130"/>
    </row>
    <row r="320" spans="3:12" ht="13.2">
      <c r="C320" s="60"/>
      <c r="D320" s="119"/>
      <c r="G320" s="119"/>
      <c r="H320" s="119"/>
      <c r="I320" s="119"/>
      <c r="J320" s="119"/>
      <c r="K320" s="119"/>
      <c r="L320" s="130"/>
    </row>
    <row r="321" spans="3:12" ht="13.2">
      <c r="C321" s="60"/>
      <c r="D321" s="119"/>
      <c r="G321" s="119"/>
      <c r="H321" s="119"/>
      <c r="I321" s="119"/>
      <c r="J321" s="119"/>
      <c r="K321" s="119"/>
      <c r="L321" s="130"/>
    </row>
    <row r="322" spans="3:12" ht="13.2">
      <c r="C322" s="60"/>
      <c r="D322" s="119"/>
      <c r="G322" s="119"/>
      <c r="H322" s="119"/>
      <c r="I322" s="119"/>
      <c r="J322" s="119"/>
      <c r="K322" s="119"/>
      <c r="L322" s="130"/>
    </row>
    <row r="323" spans="3:12" ht="13.2">
      <c r="C323" s="60"/>
      <c r="D323" s="119"/>
      <c r="G323" s="119"/>
      <c r="H323" s="119"/>
      <c r="I323" s="119"/>
      <c r="J323" s="119"/>
      <c r="K323" s="119"/>
      <c r="L323" s="130"/>
    </row>
    <row r="324" spans="3:12" ht="13.2">
      <c r="C324" s="60"/>
      <c r="D324" s="119"/>
      <c r="G324" s="119"/>
      <c r="H324" s="119"/>
      <c r="I324" s="119"/>
      <c r="J324" s="119"/>
      <c r="K324" s="119"/>
      <c r="L324" s="130"/>
    </row>
    <row r="325" spans="3:12" ht="13.2">
      <c r="C325" s="60"/>
      <c r="D325" s="119"/>
      <c r="G325" s="119"/>
      <c r="H325" s="119"/>
      <c r="I325" s="119"/>
      <c r="J325" s="119"/>
      <c r="K325" s="119"/>
      <c r="L325" s="130"/>
    </row>
    <row r="326" spans="3:12" ht="13.2">
      <c r="C326" s="60"/>
      <c r="D326" s="119"/>
      <c r="G326" s="119"/>
      <c r="H326" s="119"/>
      <c r="I326" s="119"/>
      <c r="J326" s="119"/>
      <c r="K326" s="119"/>
      <c r="L326" s="130"/>
    </row>
    <row r="327" spans="3:12" ht="13.2">
      <c r="C327" s="60"/>
      <c r="D327" s="119"/>
      <c r="G327" s="119"/>
      <c r="H327" s="119"/>
      <c r="I327" s="119"/>
      <c r="J327" s="119"/>
      <c r="K327" s="119"/>
      <c r="L327" s="130"/>
    </row>
    <row r="328" spans="3:12" ht="13.2">
      <c r="C328" s="60"/>
      <c r="D328" s="119"/>
      <c r="G328" s="119"/>
      <c r="H328" s="119"/>
      <c r="I328" s="119"/>
      <c r="J328" s="119"/>
      <c r="K328" s="119"/>
      <c r="L328" s="130"/>
    </row>
    <row r="329" spans="3:12" ht="13.2">
      <c r="C329" s="60"/>
      <c r="D329" s="119"/>
      <c r="G329" s="119"/>
      <c r="H329" s="119"/>
      <c r="I329" s="119"/>
      <c r="J329" s="119"/>
      <c r="K329" s="119"/>
      <c r="L329" s="130"/>
    </row>
    <row r="330" spans="3:12" ht="13.2">
      <c r="C330" s="60"/>
      <c r="D330" s="119"/>
      <c r="G330" s="119"/>
      <c r="H330" s="119"/>
      <c r="I330" s="119"/>
      <c r="J330" s="119"/>
      <c r="K330" s="119"/>
      <c r="L330" s="130"/>
    </row>
    <row r="331" spans="3:12" ht="13.2">
      <c r="C331" s="60"/>
      <c r="D331" s="119"/>
      <c r="G331" s="119"/>
      <c r="H331" s="119"/>
      <c r="I331" s="119"/>
      <c r="J331" s="119"/>
      <c r="K331" s="119"/>
      <c r="L331" s="130"/>
    </row>
    <row r="332" spans="3:12" ht="13.2">
      <c r="C332" s="60"/>
      <c r="D332" s="119"/>
      <c r="G332" s="119"/>
      <c r="H332" s="119"/>
      <c r="I332" s="119"/>
      <c r="J332" s="119"/>
      <c r="K332" s="119"/>
      <c r="L332" s="130"/>
    </row>
    <row r="333" spans="3:12" ht="13.2">
      <c r="C333" s="60"/>
      <c r="D333" s="119"/>
      <c r="G333" s="119"/>
      <c r="H333" s="119"/>
      <c r="I333" s="119"/>
      <c r="J333" s="119"/>
      <c r="K333" s="119"/>
      <c r="L333" s="130"/>
    </row>
    <row r="334" spans="3:12" ht="13.2">
      <c r="C334" s="60"/>
      <c r="D334" s="119"/>
      <c r="G334" s="119"/>
      <c r="H334" s="119"/>
      <c r="I334" s="119"/>
      <c r="J334" s="119"/>
      <c r="K334" s="119"/>
      <c r="L334" s="130"/>
    </row>
    <row r="335" spans="3:12" ht="13.2">
      <c r="C335" s="60"/>
      <c r="D335" s="119"/>
      <c r="G335" s="119"/>
      <c r="H335" s="119"/>
      <c r="I335" s="119"/>
      <c r="J335" s="119"/>
      <c r="K335" s="119"/>
      <c r="L335" s="130"/>
    </row>
    <row r="336" spans="3:12" ht="13.2">
      <c r="C336" s="60"/>
      <c r="D336" s="119"/>
      <c r="G336" s="119"/>
      <c r="H336" s="119"/>
      <c r="I336" s="119"/>
      <c r="J336" s="119"/>
      <c r="K336" s="119"/>
      <c r="L336" s="130"/>
    </row>
    <row r="337" spans="3:12" ht="13.2">
      <c r="C337" s="60"/>
      <c r="D337" s="119"/>
      <c r="G337" s="119"/>
      <c r="H337" s="119"/>
      <c r="I337" s="119"/>
      <c r="J337" s="119"/>
      <c r="K337" s="119"/>
      <c r="L337" s="130"/>
    </row>
    <row r="338" spans="3:12" ht="13.2">
      <c r="C338" s="60"/>
      <c r="D338" s="119"/>
      <c r="G338" s="119"/>
      <c r="H338" s="119"/>
      <c r="I338" s="119"/>
      <c r="J338" s="119"/>
      <c r="K338" s="119"/>
      <c r="L338" s="130"/>
    </row>
    <row r="339" spans="3:12" ht="13.2">
      <c r="C339" s="60"/>
      <c r="D339" s="119"/>
      <c r="G339" s="119"/>
      <c r="H339" s="119"/>
      <c r="I339" s="119"/>
      <c r="J339" s="119"/>
      <c r="K339" s="119"/>
      <c r="L339" s="130"/>
    </row>
    <row r="340" spans="3:12" ht="13.2">
      <c r="C340" s="60"/>
      <c r="D340" s="119"/>
      <c r="G340" s="119"/>
      <c r="H340" s="119"/>
      <c r="I340" s="119"/>
      <c r="J340" s="119"/>
      <c r="K340" s="119"/>
      <c r="L340" s="130"/>
    </row>
    <row r="341" spans="3:12" ht="13.2">
      <c r="C341" s="60"/>
      <c r="D341" s="119"/>
      <c r="G341" s="119"/>
      <c r="H341" s="119"/>
      <c r="I341" s="119"/>
      <c r="J341" s="119"/>
      <c r="K341" s="119"/>
      <c r="L341" s="130"/>
    </row>
    <row r="342" spans="3:12" ht="13.2">
      <c r="C342" s="60"/>
      <c r="D342" s="119"/>
      <c r="G342" s="119"/>
      <c r="H342" s="119"/>
      <c r="I342" s="119"/>
      <c r="J342" s="119"/>
      <c r="K342" s="119"/>
      <c r="L342" s="130"/>
    </row>
    <row r="343" spans="3:12" ht="13.2">
      <c r="C343" s="60"/>
      <c r="D343" s="119"/>
      <c r="G343" s="119"/>
      <c r="H343" s="119"/>
      <c r="I343" s="119"/>
      <c r="J343" s="119"/>
      <c r="K343" s="119"/>
      <c r="L343" s="130"/>
    </row>
    <row r="344" spans="3:12" ht="13.2">
      <c r="C344" s="60"/>
      <c r="D344" s="119"/>
      <c r="G344" s="119"/>
      <c r="H344" s="119"/>
      <c r="I344" s="119"/>
      <c r="J344" s="119"/>
      <c r="K344" s="119"/>
      <c r="L344" s="130"/>
    </row>
    <row r="345" spans="3:12" ht="13.2">
      <c r="C345" s="60"/>
      <c r="D345" s="119"/>
      <c r="G345" s="119"/>
      <c r="H345" s="119"/>
      <c r="I345" s="119"/>
      <c r="J345" s="119"/>
      <c r="K345" s="119"/>
      <c r="L345" s="130"/>
    </row>
    <row r="346" spans="3:12" ht="13.2">
      <c r="C346" s="60"/>
      <c r="D346" s="119"/>
      <c r="G346" s="119"/>
      <c r="H346" s="119"/>
      <c r="I346" s="119"/>
      <c r="J346" s="119"/>
      <c r="K346" s="119"/>
      <c r="L346" s="130"/>
    </row>
    <row r="347" spans="3:12" ht="13.2">
      <c r="C347" s="60"/>
      <c r="D347" s="119"/>
      <c r="G347" s="119"/>
      <c r="H347" s="119"/>
      <c r="I347" s="119"/>
      <c r="J347" s="119"/>
      <c r="K347" s="119"/>
      <c r="L347" s="130"/>
    </row>
    <row r="348" spans="3:12" ht="13.2">
      <c r="C348" s="60"/>
      <c r="D348" s="119"/>
      <c r="G348" s="119"/>
      <c r="H348" s="119"/>
      <c r="I348" s="119"/>
      <c r="J348" s="119"/>
      <c r="K348" s="119"/>
      <c r="L348" s="130"/>
    </row>
    <row r="349" spans="3:12" ht="13.2">
      <c r="C349" s="60"/>
      <c r="D349" s="119"/>
      <c r="G349" s="119"/>
      <c r="H349" s="119"/>
      <c r="I349" s="119"/>
      <c r="J349" s="119"/>
      <c r="K349" s="119"/>
      <c r="L349" s="130"/>
    </row>
    <row r="350" spans="3:12" ht="13.2">
      <c r="C350" s="60"/>
      <c r="D350" s="119"/>
      <c r="G350" s="119"/>
      <c r="H350" s="119"/>
      <c r="I350" s="119"/>
      <c r="J350" s="119"/>
      <c r="K350" s="119"/>
      <c r="L350" s="130"/>
    </row>
    <row r="351" spans="3:12" ht="13.2">
      <c r="C351" s="60"/>
      <c r="D351" s="119"/>
      <c r="G351" s="119"/>
      <c r="H351" s="119"/>
      <c r="I351" s="119"/>
      <c r="J351" s="119"/>
      <c r="K351" s="119"/>
      <c r="L351" s="130"/>
    </row>
    <row r="352" spans="3:12" ht="13.2">
      <c r="C352" s="60"/>
      <c r="D352" s="119"/>
      <c r="G352" s="119"/>
      <c r="H352" s="119"/>
      <c r="I352" s="119"/>
      <c r="J352" s="119"/>
      <c r="K352" s="119"/>
      <c r="L352" s="130"/>
    </row>
    <row r="353" spans="3:12" ht="13.2">
      <c r="C353" s="60"/>
      <c r="D353" s="119"/>
      <c r="G353" s="119"/>
      <c r="H353" s="119"/>
      <c r="I353" s="119"/>
      <c r="J353" s="119"/>
      <c r="K353" s="119"/>
      <c r="L353" s="130"/>
    </row>
    <row r="354" spans="3:12" ht="13.2">
      <c r="C354" s="60"/>
      <c r="D354" s="119"/>
      <c r="G354" s="119"/>
      <c r="H354" s="119"/>
      <c r="I354" s="119"/>
      <c r="J354" s="119"/>
      <c r="K354" s="119"/>
      <c r="L354" s="130"/>
    </row>
    <row r="355" spans="3:12" ht="13.2">
      <c r="C355" s="60"/>
      <c r="D355" s="119"/>
      <c r="G355" s="119"/>
      <c r="H355" s="119"/>
      <c r="I355" s="119"/>
      <c r="J355" s="119"/>
      <c r="K355" s="119"/>
      <c r="L355" s="130"/>
    </row>
    <row r="356" spans="3:12" ht="13.2">
      <c r="C356" s="60"/>
      <c r="D356" s="119"/>
      <c r="G356" s="119"/>
      <c r="H356" s="119"/>
      <c r="I356" s="119"/>
      <c r="J356" s="119"/>
      <c r="K356" s="119"/>
      <c r="L356" s="130"/>
    </row>
    <row r="357" spans="3:12" ht="13.2">
      <c r="C357" s="60"/>
      <c r="D357" s="119"/>
      <c r="G357" s="119"/>
      <c r="H357" s="119"/>
      <c r="I357" s="119"/>
      <c r="J357" s="119"/>
      <c r="K357" s="119"/>
      <c r="L357" s="130"/>
    </row>
    <row r="358" spans="3:12" ht="13.2">
      <c r="C358" s="60"/>
      <c r="D358" s="119"/>
      <c r="G358" s="119"/>
      <c r="H358" s="119"/>
      <c r="I358" s="119"/>
      <c r="J358" s="119"/>
      <c r="K358" s="119"/>
      <c r="L358" s="130"/>
    </row>
    <row r="359" spans="3:12" ht="13.2">
      <c r="C359" s="60"/>
      <c r="D359" s="119"/>
      <c r="G359" s="119"/>
      <c r="H359" s="119"/>
      <c r="I359" s="119"/>
      <c r="J359" s="119"/>
      <c r="K359" s="119"/>
      <c r="L359" s="130"/>
    </row>
    <row r="360" spans="3:12" ht="13.2">
      <c r="C360" s="60"/>
      <c r="D360" s="119"/>
      <c r="G360" s="119"/>
      <c r="H360" s="119"/>
      <c r="I360" s="119"/>
      <c r="J360" s="119"/>
      <c r="K360" s="119"/>
      <c r="L360" s="130"/>
    </row>
    <row r="361" spans="3:12" ht="13.2">
      <c r="C361" s="60"/>
      <c r="D361" s="119"/>
      <c r="G361" s="119"/>
      <c r="H361" s="119"/>
      <c r="I361" s="119"/>
      <c r="J361" s="119"/>
      <c r="K361" s="119"/>
      <c r="L361" s="130"/>
    </row>
    <row r="362" spans="3:12" ht="13.2">
      <c r="C362" s="60"/>
      <c r="D362" s="119"/>
      <c r="G362" s="119"/>
      <c r="H362" s="119"/>
      <c r="I362" s="119"/>
      <c r="J362" s="119"/>
      <c r="K362" s="119"/>
      <c r="L362" s="130"/>
    </row>
    <row r="363" spans="3:12" ht="13.2">
      <c r="C363" s="60"/>
      <c r="D363" s="119"/>
      <c r="G363" s="119"/>
      <c r="H363" s="119"/>
      <c r="I363" s="119"/>
      <c r="J363" s="119"/>
      <c r="K363" s="119"/>
      <c r="L363" s="130"/>
    </row>
    <row r="364" spans="3:12" ht="13.2">
      <c r="C364" s="60"/>
      <c r="D364" s="119"/>
      <c r="G364" s="119"/>
      <c r="H364" s="119"/>
      <c r="I364" s="119"/>
      <c r="J364" s="119"/>
      <c r="K364" s="119"/>
      <c r="L364" s="130"/>
    </row>
    <row r="365" spans="3:12" ht="13.2">
      <c r="C365" s="60"/>
      <c r="D365" s="119"/>
      <c r="G365" s="119"/>
      <c r="H365" s="119"/>
      <c r="I365" s="119"/>
      <c r="J365" s="119"/>
      <c r="K365" s="119"/>
      <c r="L365" s="130"/>
    </row>
    <row r="366" spans="3:12" ht="13.2">
      <c r="C366" s="60"/>
      <c r="D366" s="119"/>
      <c r="G366" s="119"/>
      <c r="H366" s="119"/>
      <c r="I366" s="119"/>
      <c r="J366" s="119"/>
      <c r="K366" s="119"/>
      <c r="L366" s="130"/>
    </row>
    <row r="367" spans="3:12" ht="13.2">
      <c r="C367" s="60"/>
      <c r="D367" s="119"/>
      <c r="G367" s="119"/>
      <c r="H367" s="119"/>
      <c r="I367" s="119"/>
      <c r="J367" s="119"/>
      <c r="K367" s="119"/>
      <c r="L367" s="130"/>
    </row>
    <row r="368" spans="3:12" ht="13.2">
      <c r="C368" s="60"/>
      <c r="D368" s="119"/>
      <c r="G368" s="119"/>
      <c r="H368" s="119"/>
      <c r="I368" s="119"/>
      <c r="J368" s="119"/>
      <c r="K368" s="119"/>
      <c r="L368" s="130"/>
    </row>
    <row r="369" spans="3:12" ht="13.2">
      <c r="C369" s="60"/>
      <c r="D369" s="119"/>
      <c r="G369" s="119"/>
      <c r="H369" s="119"/>
      <c r="I369" s="119"/>
      <c r="J369" s="119"/>
      <c r="K369" s="119"/>
      <c r="L369" s="130"/>
    </row>
    <row r="370" spans="3:12" ht="13.2">
      <c r="C370" s="60"/>
      <c r="D370" s="119"/>
      <c r="G370" s="119"/>
      <c r="H370" s="119"/>
      <c r="I370" s="119"/>
      <c r="J370" s="119"/>
      <c r="K370" s="119"/>
      <c r="L370" s="130"/>
    </row>
    <row r="371" spans="3:12" ht="13.2">
      <c r="C371" s="60"/>
      <c r="D371" s="119"/>
      <c r="G371" s="119"/>
      <c r="H371" s="119"/>
      <c r="I371" s="119"/>
      <c r="J371" s="119"/>
      <c r="K371" s="119"/>
      <c r="L371" s="130"/>
    </row>
    <row r="372" spans="3:12" ht="13.2">
      <c r="C372" s="60"/>
      <c r="D372" s="119"/>
      <c r="G372" s="119"/>
      <c r="H372" s="119"/>
      <c r="I372" s="119"/>
      <c r="J372" s="119"/>
      <c r="K372" s="119"/>
      <c r="L372" s="130"/>
    </row>
    <row r="373" spans="3:12" ht="13.2">
      <c r="C373" s="60"/>
      <c r="D373" s="119"/>
      <c r="G373" s="119"/>
      <c r="H373" s="119"/>
      <c r="I373" s="119"/>
      <c r="J373" s="119"/>
      <c r="K373" s="119"/>
      <c r="L373" s="130"/>
    </row>
    <row r="374" spans="3:12" ht="13.2">
      <c r="C374" s="60"/>
      <c r="D374" s="119"/>
      <c r="G374" s="119"/>
      <c r="H374" s="119"/>
      <c r="I374" s="119"/>
      <c r="J374" s="119"/>
      <c r="K374" s="119"/>
      <c r="L374" s="130"/>
    </row>
    <row r="375" spans="3:12" ht="13.2">
      <c r="C375" s="60"/>
      <c r="D375" s="119"/>
      <c r="G375" s="119"/>
      <c r="H375" s="119"/>
      <c r="I375" s="119"/>
      <c r="J375" s="119"/>
      <c r="K375" s="119"/>
      <c r="L375" s="130"/>
    </row>
    <row r="376" spans="3:12" ht="13.2">
      <c r="C376" s="60"/>
      <c r="D376" s="119"/>
      <c r="G376" s="119"/>
      <c r="H376" s="119"/>
      <c r="I376" s="119"/>
      <c r="J376" s="119"/>
      <c r="K376" s="119"/>
      <c r="L376" s="130"/>
    </row>
    <row r="377" spans="3:12" ht="13.2">
      <c r="C377" s="60"/>
      <c r="D377" s="119"/>
      <c r="G377" s="119"/>
      <c r="H377" s="119"/>
      <c r="I377" s="119"/>
      <c r="J377" s="119"/>
      <c r="K377" s="119"/>
      <c r="L377" s="130"/>
    </row>
    <row r="378" spans="3:12" ht="13.2">
      <c r="C378" s="60"/>
      <c r="D378" s="119"/>
      <c r="G378" s="119"/>
      <c r="H378" s="119"/>
      <c r="I378" s="119"/>
      <c r="J378" s="119"/>
      <c r="K378" s="119"/>
      <c r="L378" s="130"/>
    </row>
    <row r="379" spans="3:12" ht="13.2">
      <c r="C379" s="60"/>
      <c r="D379" s="119"/>
      <c r="G379" s="119"/>
      <c r="H379" s="119"/>
      <c r="I379" s="119"/>
      <c r="J379" s="119"/>
      <c r="K379" s="119"/>
      <c r="L379" s="130"/>
    </row>
    <row r="380" spans="3:12" ht="13.2">
      <c r="C380" s="60"/>
      <c r="D380" s="119"/>
      <c r="G380" s="119"/>
      <c r="H380" s="119"/>
      <c r="I380" s="119"/>
      <c r="J380" s="119"/>
      <c r="K380" s="119"/>
      <c r="L380" s="130"/>
    </row>
    <row r="381" spans="3:12" ht="13.2">
      <c r="C381" s="60"/>
      <c r="D381" s="119"/>
      <c r="G381" s="119"/>
      <c r="H381" s="119"/>
      <c r="I381" s="119"/>
      <c r="J381" s="119"/>
      <c r="K381" s="119"/>
      <c r="L381" s="130"/>
    </row>
    <row r="382" spans="3:12" ht="13.2">
      <c r="C382" s="60"/>
      <c r="D382" s="119"/>
      <c r="G382" s="119"/>
      <c r="H382" s="119"/>
      <c r="I382" s="119"/>
      <c r="J382" s="119"/>
      <c r="K382" s="119"/>
      <c r="L382" s="130"/>
    </row>
    <row r="383" spans="3:12" ht="13.2">
      <c r="C383" s="60"/>
      <c r="D383" s="119"/>
      <c r="G383" s="119"/>
      <c r="H383" s="119"/>
      <c r="I383" s="119"/>
      <c r="J383" s="119"/>
      <c r="K383" s="119"/>
      <c r="L383" s="130"/>
    </row>
    <row r="384" spans="3:12" ht="13.2">
      <c r="C384" s="60"/>
      <c r="D384" s="119"/>
      <c r="G384" s="119"/>
      <c r="H384" s="119"/>
      <c r="I384" s="119"/>
      <c r="J384" s="119"/>
      <c r="K384" s="119"/>
      <c r="L384" s="130"/>
    </row>
    <row r="385" spans="3:12" ht="13.2">
      <c r="C385" s="60"/>
      <c r="D385" s="119"/>
      <c r="G385" s="119"/>
      <c r="H385" s="119"/>
      <c r="I385" s="119"/>
      <c r="J385" s="119"/>
      <c r="K385" s="119"/>
      <c r="L385" s="130"/>
    </row>
    <row r="386" spans="3:12" ht="13.2">
      <c r="C386" s="60"/>
      <c r="D386" s="119"/>
      <c r="G386" s="119"/>
      <c r="H386" s="119"/>
      <c r="I386" s="119"/>
      <c r="J386" s="119"/>
      <c r="K386" s="119"/>
      <c r="L386" s="130"/>
    </row>
    <row r="387" spans="3:12" ht="13.2">
      <c r="C387" s="60"/>
      <c r="D387" s="119"/>
      <c r="G387" s="119"/>
      <c r="H387" s="119"/>
      <c r="I387" s="119"/>
      <c r="J387" s="119"/>
      <c r="K387" s="119"/>
      <c r="L387" s="130"/>
    </row>
    <row r="388" spans="3:12" ht="13.2">
      <c r="C388" s="60"/>
      <c r="D388" s="119"/>
      <c r="G388" s="119"/>
      <c r="H388" s="119"/>
      <c r="I388" s="119"/>
      <c r="J388" s="119"/>
      <c r="K388" s="119"/>
      <c r="L388" s="130"/>
    </row>
    <row r="389" spans="3:12" ht="13.2">
      <c r="C389" s="60"/>
      <c r="D389" s="119"/>
      <c r="G389" s="119"/>
      <c r="H389" s="119"/>
      <c r="I389" s="119"/>
      <c r="J389" s="119"/>
      <c r="K389" s="119"/>
      <c r="L389" s="130"/>
    </row>
    <row r="390" spans="3:12" ht="13.2">
      <c r="C390" s="60"/>
      <c r="D390" s="119"/>
      <c r="G390" s="119"/>
      <c r="H390" s="119"/>
      <c r="I390" s="119"/>
      <c r="J390" s="119"/>
      <c r="K390" s="119"/>
      <c r="L390" s="130"/>
    </row>
    <row r="391" spans="3:12" ht="13.2">
      <c r="C391" s="60"/>
      <c r="D391" s="119"/>
      <c r="G391" s="119"/>
      <c r="H391" s="119"/>
      <c r="I391" s="119"/>
      <c r="J391" s="119"/>
      <c r="K391" s="119"/>
      <c r="L391" s="130"/>
    </row>
    <row r="392" spans="3:12" ht="13.2">
      <c r="C392" s="60"/>
      <c r="D392" s="119"/>
      <c r="G392" s="119"/>
      <c r="H392" s="119"/>
      <c r="I392" s="119"/>
      <c r="J392" s="119"/>
      <c r="K392" s="119"/>
      <c r="L392" s="130"/>
    </row>
    <row r="393" spans="3:12" ht="13.2">
      <c r="C393" s="60"/>
      <c r="D393" s="119"/>
      <c r="G393" s="119"/>
      <c r="H393" s="119"/>
      <c r="I393" s="119"/>
      <c r="J393" s="119"/>
      <c r="K393" s="119"/>
      <c r="L393" s="130"/>
    </row>
    <row r="394" spans="3:12" ht="13.2">
      <c r="C394" s="60"/>
      <c r="D394" s="119"/>
      <c r="G394" s="119"/>
      <c r="H394" s="119"/>
      <c r="I394" s="119"/>
      <c r="J394" s="119"/>
      <c r="K394" s="119"/>
      <c r="L394" s="130"/>
    </row>
    <row r="395" spans="3:12" ht="13.2">
      <c r="C395" s="60"/>
      <c r="D395" s="119"/>
      <c r="G395" s="119"/>
      <c r="H395" s="119"/>
      <c r="I395" s="119"/>
      <c r="J395" s="119"/>
      <c r="K395" s="119"/>
      <c r="L395" s="130"/>
    </row>
    <row r="396" spans="3:12" ht="13.2">
      <c r="C396" s="60"/>
      <c r="D396" s="119"/>
      <c r="G396" s="119"/>
      <c r="H396" s="119"/>
      <c r="I396" s="119"/>
      <c r="J396" s="119"/>
      <c r="K396" s="119"/>
      <c r="L396" s="130"/>
    </row>
    <row r="397" spans="3:12" ht="13.2">
      <c r="C397" s="60"/>
      <c r="D397" s="119"/>
      <c r="G397" s="119"/>
      <c r="H397" s="119"/>
      <c r="I397" s="119"/>
      <c r="J397" s="119"/>
      <c r="K397" s="119"/>
      <c r="L397" s="130"/>
    </row>
    <row r="398" spans="3:12" ht="13.2">
      <c r="C398" s="60"/>
      <c r="D398" s="119"/>
      <c r="G398" s="119"/>
      <c r="H398" s="119"/>
      <c r="I398" s="119"/>
      <c r="J398" s="119"/>
      <c r="K398" s="119"/>
      <c r="L398" s="130"/>
    </row>
    <row r="399" spans="3:12" ht="13.2">
      <c r="C399" s="60"/>
      <c r="D399" s="119"/>
      <c r="G399" s="119"/>
      <c r="H399" s="119"/>
      <c r="I399" s="119"/>
      <c r="J399" s="119"/>
      <c r="K399" s="119"/>
      <c r="L399" s="130"/>
    </row>
    <row r="400" spans="3:12" ht="13.2">
      <c r="C400" s="60"/>
      <c r="D400" s="119"/>
      <c r="G400" s="119"/>
      <c r="H400" s="119"/>
      <c r="I400" s="119"/>
      <c r="J400" s="119"/>
      <c r="K400" s="119"/>
      <c r="L400" s="130"/>
    </row>
    <row r="401" spans="3:12" ht="13.2">
      <c r="C401" s="60"/>
      <c r="D401" s="119"/>
      <c r="G401" s="119"/>
      <c r="H401" s="119"/>
      <c r="I401" s="119"/>
      <c r="J401" s="119"/>
      <c r="K401" s="119"/>
      <c r="L401" s="130"/>
    </row>
    <row r="402" spans="3:12" ht="13.2">
      <c r="C402" s="60"/>
      <c r="D402" s="119"/>
      <c r="G402" s="119"/>
      <c r="H402" s="119"/>
      <c r="I402" s="119"/>
      <c r="J402" s="119"/>
      <c r="K402" s="119"/>
      <c r="L402" s="130"/>
    </row>
    <row r="403" spans="3:12" ht="13.2">
      <c r="C403" s="60"/>
      <c r="D403" s="119"/>
      <c r="G403" s="119"/>
      <c r="H403" s="119"/>
      <c r="I403" s="119"/>
      <c r="J403" s="119"/>
      <c r="K403" s="119"/>
      <c r="L403" s="130"/>
    </row>
    <row r="404" spans="3:12" ht="13.2">
      <c r="C404" s="60"/>
      <c r="D404" s="119"/>
      <c r="G404" s="119"/>
      <c r="H404" s="119"/>
      <c r="I404" s="119"/>
      <c r="J404" s="119"/>
      <c r="K404" s="119"/>
      <c r="L404" s="130"/>
    </row>
    <row r="405" spans="3:12" ht="13.2">
      <c r="C405" s="60"/>
      <c r="D405" s="119"/>
      <c r="G405" s="119"/>
      <c r="H405" s="119"/>
      <c r="I405" s="119"/>
      <c r="J405" s="119"/>
      <c r="K405" s="119"/>
      <c r="L405" s="130"/>
    </row>
    <row r="406" spans="3:12" ht="13.2">
      <c r="C406" s="60"/>
      <c r="D406" s="119"/>
      <c r="G406" s="119"/>
      <c r="H406" s="119"/>
      <c r="I406" s="119"/>
      <c r="J406" s="119"/>
      <c r="K406" s="119"/>
      <c r="L406" s="130"/>
    </row>
    <row r="407" spans="3:12" ht="13.2">
      <c r="C407" s="60"/>
      <c r="D407" s="119"/>
      <c r="G407" s="119"/>
      <c r="H407" s="119"/>
      <c r="I407" s="119"/>
      <c r="J407" s="119"/>
      <c r="K407" s="119"/>
      <c r="L407" s="130"/>
    </row>
    <row r="408" spans="3:12" ht="13.2">
      <c r="C408" s="60"/>
      <c r="D408" s="119"/>
      <c r="G408" s="119"/>
      <c r="H408" s="119"/>
      <c r="I408" s="119"/>
      <c r="J408" s="119"/>
      <c r="K408" s="119"/>
      <c r="L408" s="130"/>
    </row>
    <row r="409" spans="3:12" ht="13.2">
      <c r="C409" s="60"/>
      <c r="D409" s="119"/>
      <c r="G409" s="119"/>
      <c r="H409" s="119"/>
      <c r="I409" s="119"/>
      <c r="J409" s="119"/>
      <c r="K409" s="119"/>
      <c r="L409" s="130"/>
    </row>
    <row r="410" spans="3:12" ht="13.2">
      <c r="C410" s="60"/>
      <c r="D410" s="119"/>
      <c r="G410" s="119"/>
      <c r="H410" s="119"/>
      <c r="I410" s="119"/>
      <c r="J410" s="119"/>
      <c r="K410" s="119"/>
      <c r="L410" s="130"/>
    </row>
    <row r="411" spans="3:12" ht="13.2">
      <c r="C411" s="60"/>
      <c r="D411" s="119"/>
      <c r="G411" s="119"/>
      <c r="H411" s="119"/>
      <c r="I411" s="119"/>
      <c r="J411" s="119"/>
      <c r="K411" s="119"/>
      <c r="L411" s="130"/>
    </row>
    <row r="412" spans="3:12" ht="13.2">
      <c r="C412" s="60"/>
      <c r="D412" s="119"/>
      <c r="G412" s="119"/>
      <c r="H412" s="119"/>
      <c r="I412" s="119"/>
      <c r="J412" s="119"/>
      <c r="K412" s="119"/>
      <c r="L412" s="130"/>
    </row>
    <row r="413" spans="3:12" ht="13.2">
      <c r="C413" s="60"/>
      <c r="D413" s="119"/>
      <c r="G413" s="119"/>
      <c r="H413" s="119"/>
      <c r="I413" s="119"/>
      <c r="J413" s="119"/>
      <c r="K413" s="119"/>
      <c r="L413" s="130"/>
    </row>
    <row r="414" spans="3:12" ht="13.2">
      <c r="C414" s="60"/>
      <c r="D414" s="119"/>
      <c r="G414" s="119"/>
      <c r="H414" s="119"/>
      <c r="I414" s="119"/>
      <c r="J414" s="119"/>
      <c r="K414" s="119"/>
      <c r="L414" s="130"/>
    </row>
    <row r="415" spans="3:12" ht="13.2">
      <c r="C415" s="60"/>
      <c r="D415" s="119"/>
      <c r="G415" s="119"/>
      <c r="H415" s="119"/>
      <c r="I415" s="119"/>
      <c r="J415" s="119"/>
      <c r="K415" s="119"/>
      <c r="L415" s="130"/>
    </row>
    <row r="416" spans="3:12" ht="13.2">
      <c r="C416" s="60"/>
      <c r="D416" s="119"/>
      <c r="G416" s="119"/>
      <c r="H416" s="119"/>
      <c r="I416" s="119"/>
      <c r="J416" s="119"/>
      <c r="K416" s="119"/>
      <c r="L416" s="130"/>
    </row>
    <row r="417" spans="3:12" ht="13.2">
      <c r="C417" s="60"/>
      <c r="D417" s="119"/>
      <c r="G417" s="119"/>
      <c r="H417" s="119"/>
      <c r="I417" s="119"/>
      <c r="J417" s="119"/>
      <c r="K417" s="119"/>
      <c r="L417" s="130"/>
    </row>
    <row r="418" spans="3:12" ht="13.2">
      <c r="C418" s="60"/>
      <c r="D418" s="119"/>
      <c r="G418" s="119"/>
      <c r="H418" s="119"/>
      <c r="I418" s="119"/>
      <c r="J418" s="119"/>
      <c r="K418" s="119"/>
      <c r="L418" s="130"/>
    </row>
    <row r="419" spans="3:12" ht="13.2">
      <c r="C419" s="60"/>
      <c r="D419" s="119"/>
      <c r="G419" s="119"/>
      <c r="H419" s="119"/>
      <c r="I419" s="119"/>
      <c r="J419" s="119"/>
      <c r="K419" s="119"/>
      <c r="L419" s="130"/>
    </row>
    <row r="420" spans="3:12" ht="13.2">
      <c r="C420" s="60"/>
      <c r="D420" s="119"/>
      <c r="G420" s="119"/>
      <c r="H420" s="119"/>
      <c r="I420" s="119"/>
      <c r="J420" s="119"/>
      <c r="K420" s="119"/>
      <c r="L420" s="130"/>
    </row>
    <row r="421" spans="3:12" ht="13.2">
      <c r="C421" s="60"/>
      <c r="D421" s="119"/>
      <c r="G421" s="119"/>
      <c r="H421" s="119"/>
      <c r="I421" s="119"/>
      <c r="J421" s="119"/>
      <c r="K421" s="119"/>
      <c r="L421" s="130"/>
    </row>
    <row r="422" spans="3:12" ht="13.2">
      <c r="C422" s="60"/>
      <c r="D422" s="119"/>
      <c r="G422" s="119"/>
      <c r="H422" s="119"/>
      <c r="I422" s="119"/>
      <c r="J422" s="119"/>
      <c r="K422" s="119"/>
      <c r="L422" s="130"/>
    </row>
    <row r="423" spans="3:12" ht="13.2">
      <c r="C423" s="60"/>
      <c r="D423" s="119"/>
      <c r="G423" s="119"/>
      <c r="H423" s="119"/>
      <c r="I423" s="119"/>
      <c r="J423" s="119"/>
      <c r="K423" s="119"/>
      <c r="L423" s="130"/>
    </row>
    <row r="424" spans="3:12" ht="13.2">
      <c r="C424" s="60"/>
      <c r="D424" s="119"/>
      <c r="G424" s="119"/>
      <c r="H424" s="119"/>
      <c r="I424" s="119"/>
      <c r="J424" s="119"/>
      <c r="K424" s="119"/>
      <c r="L424" s="130"/>
    </row>
    <row r="425" spans="3:12" ht="13.2">
      <c r="C425" s="60"/>
      <c r="D425" s="119"/>
      <c r="G425" s="119"/>
      <c r="H425" s="119"/>
      <c r="I425" s="119"/>
      <c r="J425" s="119"/>
      <c r="K425" s="119"/>
      <c r="L425" s="130"/>
    </row>
    <row r="426" spans="3:12" ht="13.2">
      <c r="C426" s="60"/>
      <c r="D426" s="119"/>
      <c r="G426" s="119"/>
      <c r="H426" s="119"/>
      <c r="I426" s="119"/>
      <c r="J426" s="119"/>
      <c r="K426" s="119"/>
      <c r="L426" s="130"/>
    </row>
    <row r="427" spans="3:12" ht="13.2">
      <c r="C427" s="60"/>
      <c r="D427" s="119"/>
      <c r="G427" s="119"/>
      <c r="H427" s="119"/>
      <c r="I427" s="119"/>
      <c r="J427" s="119"/>
      <c r="K427" s="119"/>
      <c r="L427" s="130"/>
    </row>
    <row r="428" spans="3:12" ht="13.2">
      <c r="C428" s="60"/>
      <c r="D428" s="119"/>
      <c r="G428" s="119"/>
      <c r="H428" s="119"/>
      <c r="I428" s="119"/>
      <c r="J428" s="119"/>
      <c r="K428" s="119"/>
      <c r="L428" s="130"/>
    </row>
    <row r="429" spans="3:12" ht="13.2">
      <c r="C429" s="60"/>
      <c r="D429" s="119"/>
      <c r="G429" s="119"/>
      <c r="H429" s="119"/>
      <c r="I429" s="119"/>
      <c r="J429" s="119"/>
      <c r="K429" s="119"/>
      <c r="L429" s="130"/>
    </row>
    <row r="430" spans="3:12" ht="13.2">
      <c r="C430" s="60"/>
      <c r="D430" s="119"/>
      <c r="G430" s="119"/>
      <c r="H430" s="119"/>
      <c r="I430" s="119"/>
      <c r="J430" s="119"/>
      <c r="K430" s="119"/>
      <c r="L430" s="130"/>
    </row>
    <row r="431" spans="3:12" ht="13.2">
      <c r="C431" s="60"/>
      <c r="D431" s="119"/>
      <c r="G431" s="119"/>
      <c r="H431" s="119"/>
      <c r="I431" s="119"/>
      <c r="J431" s="119"/>
      <c r="K431" s="119"/>
      <c r="L431" s="130"/>
    </row>
    <row r="432" spans="3:12" ht="13.2">
      <c r="C432" s="60"/>
      <c r="D432" s="119"/>
      <c r="G432" s="119"/>
      <c r="H432" s="119"/>
      <c r="I432" s="119"/>
      <c r="J432" s="119"/>
      <c r="K432" s="119"/>
      <c r="L432" s="130"/>
    </row>
    <row r="433" spans="3:12" ht="13.2">
      <c r="C433" s="60"/>
      <c r="D433" s="119"/>
      <c r="G433" s="119"/>
      <c r="H433" s="119"/>
      <c r="I433" s="119"/>
      <c r="J433" s="119"/>
      <c r="K433" s="119"/>
      <c r="L433" s="130"/>
    </row>
    <row r="434" spans="3:12" ht="13.2">
      <c r="C434" s="60"/>
      <c r="D434" s="119"/>
      <c r="G434" s="119"/>
      <c r="H434" s="119"/>
      <c r="I434" s="119"/>
      <c r="J434" s="119"/>
      <c r="K434" s="119"/>
      <c r="L434" s="130"/>
    </row>
    <row r="435" spans="3:12" ht="13.2">
      <c r="C435" s="60"/>
      <c r="D435" s="119"/>
      <c r="G435" s="119"/>
      <c r="H435" s="119"/>
      <c r="I435" s="119"/>
      <c r="J435" s="119"/>
      <c r="K435" s="119"/>
      <c r="L435" s="130"/>
    </row>
    <row r="436" spans="3:12" ht="13.2">
      <c r="C436" s="60"/>
      <c r="D436" s="119"/>
      <c r="G436" s="119"/>
      <c r="H436" s="119"/>
      <c r="I436" s="119"/>
      <c r="J436" s="119"/>
      <c r="K436" s="119"/>
      <c r="L436" s="130"/>
    </row>
    <row r="437" spans="3:12" ht="13.2">
      <c r="C437" s="60"/>
      <c r="D437" s="119"/>
      <c r="G437" s="119"/>
      <c r="H437" s="119"/>
      <c r="I437" s="119"/>
      <c r="J437" s="119"/>
      <c r="K437" s="119"/>
      <c r="L437" s="130"/>
    </row>
    <row r="438" spans="3:12" ht="13.2">
      <c r="C438" s="60"/>
      <c r="D438" s="119"/>
      <c r="G438" s="119"/>
      <c r="H438" s="119"/>
      <c r="I438" s="119"/>
      <c r="J438" s="119"/>
      <c r="K438" s="119"/>
      <c r="L438" s="130"/>
    </row>
    <row r="439" spans="3:12" ht="13.2">
      <c r="C439" s="60"/>
      <c r="D439" s="119"/>
      <c r="G439" s="119"/>
      <c r="H439" s="119"/>
      <c r="I439" s="119"/>
      <c r="J439" s="119"/>
      <c r="K439" s="119"/>
      <c r="L439" s="130"/>
    </row>
    <row r="440" spans="3:12" ht="13.2">
      <c r="C440" s="60"/>
      <c r="D440" s="119"/>
      <c r="G440" s="119"/>
      <c r="H440" s="119"/>
      <c r="I440" s="119"/>
      <c r="J440" s="119"/>
      <c r="K440" s="119"/>
      <c r="L440" s="130"/>
    </row>
    <row r="441" spans="3:12" ht="13.2">
      <c r="C441" s="60"/>
      <c r="D441" s="119"/>
      <c r="G441" s="119"/>
      <c r="H441" s="119"/>
      <c r="I441" s="119"/>
      <c r="J441" s="119"/>
      <c r="K441" s="119"/>
      <c r="L441" s="130"/>
    </row>
    <row r="442" spans="3:12" ht="13.2">
      <c r="C442" s="60"/>
      <c r="D442" s="119"/>
      <c r="G442" s="119"/>
      <c r="H442" s="119"/>
      <c r="I442" s="119"/>
      <c r="J442" s="119"/>
      <c r="K442" s="119"/>
      <c r="L442" s="130"/>
    </row>
    <row r="443" spans="3:12" ht="13.2">
      <c r="C443" s="60"/>
      <c r="D443" s="119"/>
      <c r="G443" s="119"/>
      <c r="H443" s="119"/>
      <c r="I443" s="119"/>
      <c r="J443" s="119"/>
      <c r="K443" s="119"/>
      <c r="L443" s="130"/>
    </row>
    <row r="444" spans="3:12" ht="13.2">
      <c r="C444" s="60"/>
      <c r="D444" s="119"/>
      <c r="G444" s="119"/>
      <c r="H444" s="119"/>
      <c r="I444" s="119"/>
      <c r="J444" s="119"/>
      <c r="K444" s="119"/>
      <c r="L444" s="130"/>
    </row>
    <row r="445" spans="3:12" ht="13.2">
      <c r="C445" s="60"/>
      <c r="D445" s="119"/>
      <c r="G445" s="119"/>
      <c r="H445" s="119"/>
      <c r="I445" s="119"/>
      <c r="J445" s="119"/>
      <c r="K445" s="119"/>
      <c r="L445" s="130"/>
    </row>
    <row r="446" spans="3:12" ht="13.2">
      <c r="C446" s="60"/>
      <c r="D446" s="119"/>
      <c r="G446" s="119"/>
      <c r="H446" s="119"/>
      <c r="I446" s="119"/>
      <c r="J446" s="119"/>
      <c r="K446" s="119"/>
      <c r="L446" s="130"/>
    </row>
    <row r="447" spans="3:12" ht="13.2">
      <c r="C447" s="60"/>
      <c r="D447" s="119"/>
      <c r="G447" s="119"/>
      <c r="H447" s="119"/>
      <c r="I447" s="119"/>
      <c r="J447" s="119"/>
      <c r="K447" s="119"/>
      <c r="L447" s="130"/>
    </row>
    <row r="448" spans="3:12" ht="13.2">
      <c r="C448" s="60"/>
      <c r="D448" s="119"/>
      <c r="G448" s="119"/>
      <c r="H448" s="119"/>
      <c r="I448" s="119"/>
      <c r="J448" s="119"/>
      <c r="K448" s="119"/>
      <c r="L448" s="130"/>
    </row>
    <row r="449" spans="3:12" ht="13.2">
      <c r="C449" s="60"/>
      <c r="D449" s="119"/>
      <c r="G449" s="119"/>
      <c r="H449" s="119"/>
      <c r="I449" s="119"/>
      <c r="J449" s="119"/>
      <c r="K449" s="119"/>
      <c r="L449" s="130"/>
    </row>
    <row r="450" spans="3:12" ht="13.2">
      <c r="C450" s="60"/>
      <c r="D450" s="119"/>
      <c r="G450" s="119"/>
      <c r="H450" s="119"/>
      <c r="I450" s="119"/>
      <c r="J450" s="119"/>
      <c r="K450" s="119"/>
      <c r="L450" s="130"/>
    </row>
    <row r="451" spans="3:12" ht="13.2">
      <c r="C451" s="60"/>
      <c r="D451" s="119"/>
      <c r="G451" s="119"/>
      <c r="H451" s="119"/>
      <c r="I451" s="119"/>
      <c r="J451" s="119"/>
      <c r="K451" s="119"/>
      <c r="L451" s="130"/>
    </row>
    <row r="452" spans="3:12" ht="13.2">
      <c r="C452" s="60"/>
      <c r="D452" s="119"/>
      <c r="G452" s="119"/>
      <c r="H452" s="119"/>
      <c r="I452" s="119"/>
      <c r="J452" s="119"/>
      <c r="K452" s="119"/>
      <c r="L452" s="130"/>
    </row>
    <row r="453" spans="3:12" ht="13.2">
      <c r="C453" s="60"/>
      <c r="D453" s="119"/>
      <c r="G453" s="119"/>
      <c r="H453" s="119"/>
      <c r="I453" s="119"/>
      <c r="J453" s="119"/>
      <c r="K453" s="119"/>
      <c r="L453" s="130"/>
    </row>
    <row r="454" spans="3:12" ht="13.2">
      <c r="C454" s="60"/>
      <c r="D454" s="119"/>
      <c r="G454" s="119"/>
      <c r="H454" s="119"/>
      <c r="I454" s="119"/>
      <c r="J454" s="119"/>
      <c r="K454" s="119"/>
      <c r="L454" s="130"/>
    </row>
    <row r="455" spans="3:12" ht="13.2">
      <c r="C455" s="60"/>
      <c r="D455" s="119"/>
      <c r="G455" s="119"/>
      <c r="H455" s="119"/>
      <c r="I455" s="119"/>
      <c r="J455" s="119"/>
      <c r="K455" s="119"/>
      <c r="L455" s="130"/>
    </row>
    <row r="456" spans="3:12" ht="13.2">
      <c r="C456" s="60"/>
      <c r="D456" s="119"/>
      <c r="G456" s="119"/>
      <c r="H456" s="119"/>
      <c r="I456" s="119"/>
      <c r="J456" s="119"/>
      <c r="K456" s="119"/>
      <c r="L456" s="130"/>
    </row>
    <row r="457" spans="3:12" ht="13.2">
      <c r="C457" s="60"/>
      <c r="D457" s="119"/>
      <c r="G457" s="119"/>
      <c r="H457" s="119"/>
      <c r="I457" s="119"/>
      <c r="J457" s="119"/>
      <c r="K457" s="119"/>
      <c r="L457" s="130"/>
    </row>
    <row r="458" spans="3:12" ht="13.2">
      <c r="C458" s="60"/>
      <c r="D458" s="119"/>
      <c r="G458" s="119"/>
      <c r="H458" s="119"/>
      <c r="I458" s="119"/>
      <c r="J458" s="119"/>
      <c r="K458" s="119"/>
      <c r="L458" s="130"/>
    </row>
    <row r="459" spans="3:12" ht="13.2">
      <c r="C459" s="60"/>
      <c r="D459" s="119"/>
      <c r="G459" s="119"/>
      <c r="H459" s="119"/>
      <c r="I459" s="119"/>
      <c r="J459" s="119"/>
      <c r="K459" s="119"/>
      <c r="L459" s="130"/>
    </row>
    <row r="460" spans="3:12" ht="13.2">
      <c r="C460" s="60"/>
      <c r="D460" s="119"/>
      <c r="G460" s="119"/>
      <c r="H460" s="119"/>
      <c r="I460" s="119"/>
      <c r="J460" s="119"/>
      <c r="K460" s="119"/>
      <c r="L460" s="130"/>
    </row>
    <row r="461" spans="3:12" ht="13.2">
      <c r="C461" s="60"/>
      <c r="D461" s="119"/>
      <c r="G461" s="119"/>
      <c r="H461" s="119"/>
      <c r="I461" s="119"/>
      <c r="J461" s="119"/>
      <c r="K461" s="119"/>
      <c r="L461" s="130"/>
    </row>
    <row r="462" spans="3:12" ht="13.2">
      <c r="C462" s="60"/>
      <c r="D462" s="119"/>
      <c r="G462" s="119"/>
      <c r="H462" s="119"/>
      <c r="I462" s="119"/>
      <c r="J462" s="119"/>
      <c r="K462" s="119"/>
      <c r="L462" s="130"/>
    </row>
    <row r="463" spans="3:12" ht="13.2">
      <c r="C463" s="60"/>
      <c r="D463" s="119"/>
      <c r="G463" s="119"/>
      <c r="H463" s="119"/>
      <c r="I463" s="119"/>
      <c r="J463" s="119"/>
      <c r="K463" s="119"/>
      <c r="L463" s="130"/>
    </row>
    <row r="464" spans="3:12" ht="13.2">
      <c r="C464" s="60"/>
      <c r="D464" s="119"/>
      <c r="G464" s="119"/>
      <c r="H464" s="119"/>
      <c r="I464" s="119"/>
      <c r="J464" s="119"/>
      <c r="K464" s="119"/>
      <c r="L464" s="130"/>
    </row>
    <row r="465" spans="3:12" ht="13.2">
      <c r="C465" s="60"/>
      <c r="D465" s="119"/>
      <c r="G465" s="119"/>
      <c r="H465" s="119"/>
      <c r="I465" s="119"/>
      <c r="J465" s="119"/>
      <c r="K465" s="119"/>
      <c r="L465" s="130"/>
    </row>
    <row r="466" spans="3:12" ht="13.2">
      <c r="C466" s="60"/>
      <c r="D466" s="119"/>
      <c r="G466" s="119"/>
      <c r="H466" s="119"/>
      <c r="I466" s="119"/>
      <c r="J466" s="119"/>
      <c r="K466" s="119"/>
      <c r="L466" s="130"/>
    </row>
    <row r="467" spans="3:12" ht="13.2">
      <c r="C467" s="60"/>
      <c r="D467" s="119"/>
      <c r="G467" s="119"/>
      <c r="H467" s="119"/>
      <c r="I467" s="119"/>
      <c r="J467" s="119"/>
      <c r="K467" s="119"/>
      <c r="L467" s="130"/>
    </row>
    <row r="468" spans="3:12" ht="13.2">
      <c r="C468" s="60"/>
      <c r="D468" s="119"/>
      <c r="G468" s="119"/>
      <c r="H468" s="119"/>
      <c r="I468" s="119"/>
      <c r="J468" s="119"/>
      <c r="K468" s="119"/>
      <c r="L468" s="130"/>
    </row>
    <row r="469" spans="3:12" ht="13.2">
      <c r="C469" s="60"/>
      <c r="D469" s="119"/>
      <c r="G469" s="119"/>
      <c r="H469" s="119"/>
      <c r="I469" s="119"/>
      <c r="J469" s="119"/>
      <c r="K469" s="119"/>
      <c r="L469" s="130"/>
    </row>
    <row r="470" spans="3:12" ht="13.2">
      <c r="C470" s="60"/>
      <c r="D470" s="119"/>
      <c r="G470" s="119"/>
      <c r="H470" s="119"/>
      <c r="I470" s="119"/>
      <c r="J470" s="119"/>
      <c r="K470" s="119"/>
      <c r="L470" s="130"/>
    </row>
    <row r="471" spans="3:12" ht="13.2">
      <c r="C471" s="60"/>
      <c r="D471" s="119"/>
      <c r="G471" s="119"/>
      <c r="H471" s="119"/>
      <c r="I471" s="119"/>
      <c r="J471" s="119"/>
      <c r="K471" s="119"/>
      <c r="L471" s="130"/>
    </row>
    <row r="472" spans="3:12" ht="13.2">
      <c r="C472" s="60"/>
      <c r="D472" s="119"/>
      <c r="G472" s="119"/>
      <c r="H472" s="119"/>
      <c r="I472" s="119"/>
      <c r="J472" s="119"/>
      <c r="K472" s="119"/>
      <c r="L472" s="130"/>
    </row>
    <row r="473" spans="3:12" ht="13.2">
      <c r="C473" s="60"/>
      <c r="D473" s="119"/>
      <c r="G473" s="119"/>
      <c r="H473" s="119"/>
      <c r="I473" s="119"/>
      <c r="J473" s="119"/>
      <c r="K473" s="119"/>
      <c r="L473" s="130"/>
    </row>
    <row r="474" spans="3:12" ht="13.2">
      <c r="C474" s="60"/>
      <c r="D474" s="119"/>
      <c r="G474" s="119"/>
      <c r="H474" s="119"/>
      <c r="I474" s="119"/>
      <c r="J474" s="119"/>
      <c r="K474" s="119"/>
      <c r="L474" s="130"/>
    </row>
    <row r="475" spans="3:12" ht="13.2">
      <c r="C475" s="60"/>
      <c r="D475" s="119"/>
      <c r="G475" s="119"/>
      <c r="H475" s="119"/>
      <c r="I475" s="119"/>
      <c r="J475" s="119"/>
      <c r="K475" s="119"/>
      <c r="L475" s="130"/>
    </row>
    <row r="476" spans="3:12" ht="13.2">
      <c r="C476" s="60"/>
      <c r="D476" s="119"/>
      <c r="G476" s="119"/>
      <c r="H476" s="119"/>
      <c r="I476" s="119"/>
      <c r="J476" s="119"/>
      <c r="K476" s="119"/>
      <c r="L476" s="130"/>
    </row>
    <row r="477" spans="3:12" ht="13.2">
      <c r="C477" s="60"/>
      <c r="D477" s="119"/>
      <c r="G477" s="119"/>
      <c r="H477" s="119"/>
      <c r="I477" s="119"/>
      <c r="J477" s="119"/>
      <c r="K477" s="119"/>
      <c r="L477" s="130"/>
    </row>
    <row r="478" spans="3:12" ht="13.2">
      <c r="C478" s="60"/>
      <c r="D478" s="119"/>
      <c r="G478" s="119"/>
      <c r="H478" s="119"/>
      <c r="I478" s="119"/>
      <c r="J478" s="119"/>
      <c r="K478" s="119"/>
      <c r="L478" s="130"/>
    </row>
    <row r="479" spans="3:12" ht="13.2">
      <c r="C479" s="60"/>
      <c r="D479" s="119"/>
      <c r="G479" s="119"/>
      <c r="H479" s="119"/>
      <c r="I479" s="119"/>
      <c r="J479" s="119"/>
      <c r="K479" s="119"/>
      <c r="L479" s="130"/>
    </row>
    <row r="480" spans="3:12" ht="13.2">
      <c r="C480" s="60"/>
      <c r="D480" s="119"/>
      <c r="G480" s="119"/>
      <c r="H480" s="119"/>
      <c r="I480" s="119"/>
      <c r="J480" s="119"/>
      <c r="K480" s="119"/>
      <c r="L480" s="130"/>
    </row>
    <row r="481" spans="3:12" ht="13.2">
      <c r="C481" s="60"/>
      <c r="D481" s="119"/>
      <c r="G481" s="119"/>
      <c r="H481" s="119"/>
      <c r="I481" s="119"/>
      <c r="J481" s="119"/>
      <c r="K481" s="119"/>
      <c r="L481" s="130"/>
    </row>
    <row r="482" spans="3:12" ht="13.2">
      <c r="C482" s="60"/>
      <c r="D482" s="119"/>
      <c r="G482" s="119"/>
      <c r="H482" s="119"/>
      <c r="I482" s="119"/>
      <c r="J482" s="119"/>
      <c r="K482" s="119"/>
      <c r="L482" s="130"/>
    </row>
    <row r="483" spans="3:12" ht="13.2">
      <c r="C483" s="60"/>
      <c r="D483" s="119"/>
      <c r="G483" s="119"/>
      <c r="H483" s="119"/>
      <c r="I483" s="119"/>
      <c r="J483" s="119"/>
      <c r="K483" s="119"/>
      <c r="L483" s="130"/>
    </row>
    <row r="484" spans="3:12" ht="13.2">
      <c r="C484" s="60"/>
      <c r="D484" s="119"/>
      <c r="G484" s="119"/>
      <c r="H484" s="119"/>
      <c r="I484" s="119"/>
      <c r="J484" s="119"/>
      <c r="K484" s="119"/>
      <c r="L484" s="130"/>
    </row>
    <row r="485" spans="3:12" ht="13.2">
      <c r="C485" s="60"/>
      <c r="D485" s="119"/>
      <c r="G485" s="119"/>
      <c r="H485" s="119"/>
      <c r="I485" s="119"/>
      <c r="J485" s="119"/>
      <c r="K485" s="119"/>
      <c r="L485" s="130"/>
    </row>
    <row r="486" spans="3:12" ht="13.2">
      <c r="C486" s="60"/>
      <c r="D486" s="119"/>
      <c r="G486" s="119"/>
      <c r="H486" s="119"/>
      <c r="I486" s="119"/>
      <c r="J486" s="119"/>
      <c r="K486" s="119"/>
      <c r="L486" s="130"/>
    </row>
    <row r="487" spans="3:12" ht="13.2">
      <c r="C487" s="60"/>
      <c r="D487" s="119"/>
      <c r="G487" s="119"/>
      <c r="H487" s="119"/>
      <c r="I487" s="119"/>
      <c r="J487" s="119"/>
      <c r="K487" s="119"/>
      <c r="L487" s="130"/>
    </row>
    <row r="488" spans="3:12" ht="13.2">
      <c r="C488" s="60"/>
      <c r="D488" s="119"/>
      <c r="G488" s="119"/>
      <c r="H488" s="119"/>
      <c r="I488" s="119"/>
      <c r="J488" s="119"/>
      <c r="K488" s="119"/>
      <c r="L488" s="130"/>
    </row>
    <row r="489" spans="3:12" ht="13.2">
      <c r="C489" s="60"/>
      <c r="D489" s="119"/>
      <c r="G489" s="119"/>
      <c r="H489" s="119"/>
      <c r="I489" s="119"/>
      <c r="J489" s="119"/>
      <c r="K489" s="119"/>
      <c r="L489" s="130"/>
    </row>
    <row r="490" spans="3:12" ht="13.2">
      <c r="C490" s="60"/>
      <c r="D490" s="119"/>
      <c r="G490" s="119"/>
      <c r="H490" s="119"/>
      <c r="I490" s="119"/>
      <c r="J490" s="119"/>
      <c r="K490" s="119"/>
      <c r="L490" s="130"/>
    </row>
    <row r="491" spans="3:12" ht="13.2">
      <c r="C491" s="60"/>
      <c r="D491" s="119"/>
      <c r="G491" s="119"/>
      <c r="H491" s="119"/>
      <c r="I491" s="119"/>
      <c r="J491" s="119"/>
      <c r="K491" s="119"/>
      <c r="L491" s="130"/>
    </row>
    <row r="492" spans="3:12" ht="13.2">
      <c r="C492" s="60"/>
      <c r="D492" s="119"/>
      <c r="G492" s="119"/>
      <c r="H492" s="119"/>
      <c r="I492" s="119"/>
      <c r="J492" s="119"/>
      <c r="K492" s="119"/>
      <c r="L492" s="130"/>
    </row>
    <row r="493" spans="3:12" ht="13.2">
      <c r="C493" s="60"/>
      <c r="D493" s="119"/>
      <c r="G493" s="119"/>
      <c r="H493" s="119"/>
      <c r="I493" s="119"/>
      <c r="J493" s="119"/>
      <c r="K493" s="119"/>
      <c r="L493" s="130"/>
    </row>
    <row r="494" spans="3:12" ht="13.2">
      <c r="C494" s="60"/>
      <c r="D494" s="119"/>
      <c r="G494" s="119"/>
      <c r="H494" s="119"/>
      <c r="I494" s="119"/>
      <c r="J494" s="119"/>
      <c r="K494" s="119"/>
      <c r="L494" s="130"/>
    </row>
    <row r="495" spans="3:12" ht="13.2">
      <c r="C495" s="60"/>
      <c r="D495" s="119"/>
      <c r="G495" s="119"/>
      <c r="H495" s="119"/>
      <c r="I495" s="119"/>
      <c r="J495" s="119"/>
      <c r="K495" s="119"/>
      <c r="L495" s="130"/>
    </row>
    <row r="496" spans="3:12" ht="13.2">
      <c r="C496" s="60"/>
      <c r="D496" s="119"/>
      <c r="G496" s="119"/>
      <c r="H496" s="119"/>
      <c r="I496" s="119"/>
      <c r="J496" s="119"/>
      <c r="K496" s="119"/>
      <c r="L496" s="130"/>
    </row>
    <row r="497" spans="3:12" ht="13.2">
      <c r="C497" s="60"/>
      <c r="D497" s="119"/>
      <c r="G497" s="119"/>
      <c r="H497" s="119"/>
      <c r="I497" s="119"/>
      <c r="J497" s="119"/>
      <c r="K497" s="119"/>
      <c r="L497" s="130"/>
    </row>
    <row r="498" spans="3:12" ht="13.2">
      <c r="C498" s="60"/>
      <c r="D498" s="119"/>
      <c r="G498" s="119"/>
      <c r="H498" s="119"/>
      <c r="I498" s="119"/>
      <c r="J498" s="119"/>
      <c r="K498" s="119"/>
      <c r="L498" s="130"/>
    </row>
    <row r="499" spans="3:12" ht="13.2">
      <c r="C499" s="60"/>
      <c r="D499" s="119"/>
      <c r="G499" s="119"/>
      <c r="H499" s="119"/>
      <c r="I499" s="119"/>
      <c r="J499" s="119"/>
      <c r="K499" s="119"/>
      <c r="L499" s="130"/>
    </row>
    <row r="500" spans="3:12" ht="13.2">
      <c r="C500" s="60"/>
      <c r="D500" s="119"/>
      <c r="G500" s="119"/>
      <c r="H500" s="119"/>
      <c r="I500" s="119"/>
      <c r="J500" s="119"/>
      <c r="K500" s="119"/>
      <c r="L500" s="130"/>
    </row>
    <row r="501" spans="3:12" ht="13.2">
      <c r="C501" s="60"/>
      <c r="D501" s="119"/>
      <c r="G501" s="119"/>
      <c r="H501" s="119"/>
      <c r="I501" s="119"/>
      <c r="J501" s="119"/>
      <c r="K501" s="119"/>
      <c r="L501" s="130"/>
    </row>
    <row r="502" spans="3:12" ht="13.2">
      <c r="C502" s="60"/>
      <c r="D502" s="119"/>
      <c r="G502" s="119"/>
      <c r="H502" s="119"/>
      <c r="I502" s="119"/>
      <c r="J502" s="119"/>
      <c r="K502" s="119"/>
      <c r="L502" s="130"/>
    </row>
    <row r="503" spans="3:12" ht="13.2">
      <c r="C503" s="60"/>
      <c r="D503" s="119"/>
      <c r="G503" s="119"/>
      <c r="H503" s="119"/>
      <c r="I503" s="119"/>
      <c r="J503" s="119"/>
      <c r="K503" s="119"/>
      <c r="L503" s="130"/>
    </row>
    <row r="504" spans="3:12" ht="13.2">
      <c r="C504" s="60"/>
      <c r="D504" s="119"/>
      <c r="G504" s="119"/>
      <c r="H504" s="119"/>
      <c r="I504" s="119"/>
      <c r="J504" s="119"/>
      <c r="K504" s="119"/>
      <c r="L504" s="130"/>
    </row>
    <row r="505" spans="3:12" ht="13.2">
      <c r="C505" s="60"/>
      <c r="D505" s="119"/>
      <c r="G505" s="119"/>
      <c r="H505" s="119"/>
      <c r="I505" s="119"/>
      <c r="J505" s="119"/>
      <c r="K505" s="119"/>
      <c r="L505" s="130"/>
    </row>
    <row r="506" spans="3:12" ht="13.2">
      <c r="C506" s="60"/>
      <c r="D506" s="119"/>
      <c r="G506" s="119"/>
      <c r="H506" s="119"/>
      <c r="I506" s="119"/>
      <c r="J506" s="119"/>
      <c r="K506" s="119"/>
      <c r="L506" s="130"/>
    </row>
    <row r="507" spans="3:12" ht="13.2">
      <c r="C507" s="60"/>
      <c r="D507" s="119"/>
      <c r="G507" s="119"/>
      <c r="H507" s="119"/>
      <c r="I507" s="119"/>
      <c r="J507" s="119"/>
      <c r="K507" s="119"/>
      <c r="L507" s="130"/>
    </row>
    <row r="508" spans="3:12" ht="13.2">
      <c r="C508" s="60"/>
      <c r="D508" s="119"/>
      <c r="G508" s="119"/>
      <c r="H508" s="119"/>
      <c r="I508" s="119"/>
      <c r="J508" s="119"/>
      <c r="K508" s="119"/>
      <c r="L508" s="130"/>
    </row>
    <row r="509" spans="3:12" ht="13.2">
      <c r="C509" s="60"/>
      <c r="D509" s="119"/>
      <c r="G509" s="119"/>
      <c r="H509" s="119"/>
      <c r="I509" s="119"/>
      <c r="J509" s="119"/>
      <c r="K509" s="119"/>
      <c r="L509" s="130"/>
    </row>
    <row r="510" spans="3:12" ht="13.2">
      <c r="C510" s="60"/>
      <c r="D510" s="119"/>
      <c r="G510" s="119"/>
      <c r="H510" s="119"/>
      <c r="I510" s="119"/>
      <c r="J510" s="119"/>
      <c r="K510" s="119"/>
      <c r="L510" s="130"/>
    </row>
    <row r="511" spans="3:12" ht="13.2">
      <c r="C511" s="60"/>
      <c r="D511" s="119"/>
      <c r="G511" s="119"/>
      <c r="H511" s="119"/>
      <c r="I511" s="119"/>
      <c r="J511" s="119"/>
      <c r="K511" s="119"/>
      <c r="L511" s="130"/>
    </row>
    <row r="512" spans="3:12" ht="13.2">
      <c r="C512" s="60"/>
      <c r="D512" s="119"/>
      <c r="G512" s="119"/>
      <c r="H512" s="119"/>
      <c r="I512" s="119"/>
      <c r="J512" s="119"/>
      <c r="K512" s="119"/>
      <c r="L512" s="130"/>
    </row>
    <row r="513" spans="3:12" ht="13.2">
      <c r="C513" s="60"/>
      <c r="D513" s="119"/>
      <c r="G513" s="119"/>
      <c r="H513" s="119"/>
      <c r="I513" s="119"/>
      <c r="J513" s="119"/>
      <c r="K513" s="119"/>
      <c r="L513" s="130"/>
    </row>
    <row r="514" spans="3:12" ht="13.2">
      <c r="C514" s="60"/>
      <c r="D514" s="119"/>
      <c r="G514" s="119"/>
      <c r="H514" s="119"/>
      <c r="I514" s="119"/>
      <c r="J514" s="119"/>
      <c r="K514" s="119"/>
      <c r="L514" s="130"/>
    </row>
    <row r="515" spans="3:12" ht="13.2">
      <c r="C515" s="60"/>
      <c r="D515" s="119"/>
      <c r="G515" s="119"/>
      <c r="H515" s="119"/>
      <c r="I515" s="119"/>
      <c r="J515" s="119"/>
      <c r="K515" s="119"/>
      <c r="L515" s="130"/>
    </row>
    <row r="516" spans="3:12" ht="13.2">
      <c r="C516" s="60"/>
      <c r="D516" s="119"/>
      <c r="G516" s="119"/>
      <c r="H516" s="119"/>
      <c r="I516" s="119"/>
      <c r="J516" s="119"/>
      <c r="K516" s="119"/>
      <c r="L516" s="130"/>
    </row>
    <row r="517" spans="3:12" ht="13.2">
      <c r="C517" s="60"/>
      <c r="D517" s="119"/>
      <c r="G517" s="119"/>
      <c r="H517" s="119"/>
      <c r="I517" s="119"/>
      <c r="J517" s="119"/>
      <c r="K517" s="119"/>
      <c r="L517" s="130"/>
    </row>
    <row r="518" spans="3:12" ht="13.2">
      <c r="C518" s="60"/>
      <c r="D518" s="119"/>
      <c r="G518" s="119"/>
      <c r="H518" s="119"/>
      <c r="I518" s="119"/>
      <c r="J518" s="119"/>
      <c r="K518" s="119"/>
      <c r="L518" s="130"/>
    </row>
    <row r="519" spans="3:12" ht="13.2">
      <c r="C519" s="60"/>
      <c r="D519" s="119"/>
      <c r="G519" s="119"/>
      <c r="H519" s="119"/>
      <c r="I519" s="119"/>
      <c r="J519" s="119"/>
      <c r="K519" s="119"/>
      <c r="L519" s="130"/>
    </row>
    <row r="520" spans="3:12" ht="13.2">
      <c r="C520" s="60"/>
      <c r="D520" s="119"/>
      <c r="G520" s="119"/>
      <c r="H520" s="119"/>
      <c r="I520" s="119"/>
      <c r="J520" s="119"/>
      <c r="K520" s="119"/>
      <c r="L520" s="130"/>
    </row>
    <row r="521" spans="3:12" ht="13.2">
      <c r="C521" s="60"/>
      <c r="D521" s="119"/>
      <c r="G521" s="119"/>
      <c r="H521" s="119"/>
      <c r="I521" s="119"/>
      <c r="J521" s="119"/>
      <c r="K521" s="119"/>
      <c r="L521" s="130"/>
    </row>
    <row r="522" spans="3:12" ht="13.2">
      <c r="C522" s="60"/>
      <c r="D522" s="119"/>
      <c r="G522" s="119"/>
      <c r="H522" s="119"/>
      <c r="I522" s="119"/>
      <c r="J522" s="119"/>
      <c r="K522" s="119"/>
      <c r="L522" s="130"/>
    </row>
    <row r="523" spans="3:12" ht="13.2">
      <c r="C523" s="60"/>
      <c r="D523" s="119"/>
      <c r="G523" s="119"/>
      <c r="H523" s="119"/>
      <c r="I523" s="119"/>
      <c r="J523" s="119"/>
      <c r="K523" s="119"/>
      <c r="L523" s="130"/>
    </row>
    <row r="524" spans="3:12" ht="13.2">
      <c r="C524" s="60"/>
      <c r="D524" s="119"/>
      <c r="G524" s="119"/>
      <c r="H524" s="119"/>
      <c r="I524" s="119"/>
      <c r="J524" s="119"/>
      <c r="K524" s="119"/>
      <c r="L524" s="130"/>
    </row>
    <row r="525" spans="3:12" ht="13.2">
      <c r="C525" s="60"/>
      <c r="D525" s="119"/>
      <c r="G525" s="119"/>
      <c r="H525" s="119"/>
      <c r="I525" s="119"/>
      <c r="J525" s="119"/>
      <c r="K525" s="119"/>
      <c r="L525" s="130"/>
    </row>
    <row r="526" spans="3:12" ht="13.2">
      <c r="C526" s="60"/>
      <c r="D526" s="119"/>
      <c r="G526" s="119"/>
      <c r="H526" s="119"/>
      <c r="I526" s="119"/>
      <c r="J526" s="119"/>
      <c r="K526" s="119"/>
      <c r="L526" s="130"/>
    </row>
    <row r="527" spans="3:12" ht="13.2">
      <c r="C527" s="60"/>
      <c r="D527" s="119"/>
      <c r="G527" s="119"/>
      <c r="H527" s="119"/>
      <c r="I527" s="119"/>
      <c r="J527" s="119"/>
      <c r="K527" s="119"/>
      <c r="L527" s="130"/>
    </row>
    <row r="528" spans="3:12" ht="13.2">
      <c r="C528" s="60"/>
      <c r="D528" s="119"/>
      <c r="G528" s="119"/>
      <c r="H528" s="119"/>
      <c r="I528" s="119"/>
      <c r="J528" s="119"/>
      <c r="K528" s="119"/>
      <c r="L528" s="130"/>
    </row>
    <row r="529" spans="3:12" ht="13.2">
      <c r="C529" s="60"/>
      <c r="D529" s="119"/>
      <c r="G529" s="119"/>
      <c r="H529" s="119"/>
      <c r="I529" s="119"/>
      <c r="J529" s="119"/>
      <c r="K529" s="119"/>
      <c r="L529" s="130"/>
    </row>
    <row r="530" spans="3:12" ht="13.2">
      <c r="C530" s="60"/>
      <c r="D530" s="119"/>
      <c r="G530" s="119"/>
      <c r="H530" s="119"/>
      <c r="I530" s="119"/>
      <c r="J530" s="119"/>
      <c r="K530" s="119"/>
      <c r="L530" s="130"/>
    </row>
    <row r="531" spans="3:12" ht="13.2">
      <c r="C531" s="60"/>
      <c r="D531" s="119"/>
      <c r="G531" s="119"/>
      <c r="H531" s="119"/>
      <c r="I531" s="119"/>
      <c r="J531" s="119"/>
      <c r="K531" s="119"/>
      <c r="L531" s="130"/>
    </row>
    <row r="532" spans="3:12" ht="13.2">
      <c r="C532" s="60"/>
      <c r="D532" s="119"/>
      <c r="G532" s="119"/>
      <c r="H532" s="119"/>
      <c r="I532" s="119"/>
      <c r="J532" s="119"/>
      <c r="K532" s="119"/>
      <c r="L532" s="130"/>
    </row>
    <row r="533" spans="3:12" ht="13.2">
      <c r="C533" s="60"/>
      <c r="D533" s="119"/>
      <c r="G533" s="119"/>
      <c r="H533" s="119"/>
      <c r="I533" s="119"/>
      <c r="J533" s="119"/>
      <c r="K533" s="119"/>
      <c r="L533" s="130"/>
    </row>
    <row r="534" spans="3:12" ht="13.2">
      <c r="C534" s="60"/>
      <c r="D534" s="119"/>
      <c r="G534" s="119"/>
      <c r="H534" s="119"/>
      <c r="I534" s="119"/>
      <c r="J534" s="119"/>
      <c r="K534" s="119"/>
      <c r="L534" s="130"/>
    </row>
    <row r="535" spans="3:12" ht="13.2">
      <c r="C535" s="60"/>
      <c r="D535" s="119"/>
      <c r="G535" s="119"/>
      <c r="H535" s="119"/>
      <c r="I535" s="119"/>
      <c r="J535" s="119"/>
      <c r="K535" s="119"/>
      <c r="L535" s="130"/>
    </row>
    <row r="536" spans="3:12" ht="13.2">
      <c r="C536" s="60"/>
      <c r="D536" s="119"/>
      <c r="G536" s="119"/>
      <c r="H536" s="119"/>
      <c r="I536" s="119"/>
      <c r="J536" s="119"/>
      <c r="K536" s="119"/>
      <c r="L536" s="130"/>
    </row>
    <row r="537" spans="3:12" ht="13.2">
      <c r="C537" s="60"/>
      <c r="D537" s="119"/>
      <c r="G537" s="119"/>
      <c r="H537" s="119"/>
      <c r="I537" s="119"/>
      <c r="J537" s="119"/>
      <c r="K537" s="119"/>
      <c r="L537" s="130"/>
    </row>
    <row r="538" spans="3:12" ht="13.2">
      <c r="C538" s="60"/>
      <c r="D538" s="119"/>
      <c r="G538" s="119"/>
      <c r="H538" s="119"/>
      <c r="I538" s="119"/>
      <c r="J538" s="119"/>
      <c r="K538" s="119"/>
      <c r="L538" s="130"/>
    </row>
    <row r="539" spans="3:12" ht="13.2">
      <c r="C539" s="60"/>
      <c r="D539" s="119"/>
      <c r="G539" s="119"/>
      <c r="H539" s="119"/>
      <c r="I539" s="119"/>
      <c r="J539" s="119"/>
      <c r="K539" s="119"/>
      <c r="L539" s="130"/>
    </row>
    <row r="540" spans="3:12" ht="13.2">
      <c r="C540" s="60"/>
      <c r="D540" s="119"/>
      <c r="G540" s="119"/>
      <c r="H540" s="119"/>
      <c r="I540" s="119"/>
      <c r="J540" s="119"/>
      <c r="K540" s="119"/>
      <c r="L540" s="130"/>
    </row>
    <row r="541" spans="3:12" ht="13.2">
      <c r="C541" s="60"/>
      <c r="D541" s="119"/>
      <c r="G541" s="119"/>
      <c r="H541" s="119"/>
      <c r="I541" s="119"/>
      <c r="J541" s="119"/>
      <c r="K541" s="119"/>
      <c r="L541" s="130"/>
    </row>
    <row r="542" spans="3:12" ht="13.2">
      <c r="C542" s="60"/>
      <c r="D542" s="119"/>
      <c r="G542" s="119"/>
      <c r="H542" s="119"/>
      <c r="I542" s="119"/>
      <c r="J542" s="119"/>
      <c r="K542" s="119"/>
      <c r="L542" s="130"/>
    </row>
    <row r="543" spans="3:12" ht="13.2">
      <c r="C543" s="60"/>
      <c r="D543" s="119"/>
      <c r="G543" s="119"/>
      <c r="H543" s="119"/>
      <c r="I543" s="119"/>
      <c r="J543" s="119"/>
      <c r="K543" s="119"/>
      <c r="L543" s="130"/>
    </row>
    <row r="544" spans="3:12" ht="13.2">
      <c r="C544" s="60"/>
      <c r="D544" s="119"/>
      <c r="G544" s="119"/>
      <c r="H544" s="119"/>
      <c r="I544" s="119"/>
      <c r="J544" s="119"/>
      <c r="K544" s="119"/>
      <c r="L544" s="130"/>
    </row>
    <row r="545" spans="3:12" ht="13.2">
      <c r="C545" s="60"/>
      <c r="D545" s="119"/>
      <c r="G545" s="119"/>
      <c r="H545" s="119"/>
      <c r="I545" s="119"/>
      <c r="J545" s="119"/>
      <c r="K545" s="119"/>
      <c r="L545" s="130"/>
    </row>
    <row r="546" spans="3:12" ht="13.2">
      <c r="C546" s="60"/>
      <c r="D546" s="119"/>
      <c r="G546" s="119"/>
      <c r="H546" s="119"/>
      <c r="I546" s="119"/>
      <c r="J546" s="119"/>
      <c r="K546" s="119"/>
      <c r="L546" s="130"/>
    </row>
    <row r="547" spans="3:12" ht="13.2">
      <c r="C547" s="60"/>
      <c r="D547" s="119"/>
      <c r="G547" s="119"/>
      <c r="H547" s="119"/>
      <c r="I547" s="119"/>
      <c r="J547" s="119"/>
      <c r="K547" s="119"/>
      <c r="L547" s="130"/>
    </row>
    <row r="548" spans="3:12" ht="13.2">
      <c r="C548" s="60"/>
      <c r="D548" s="119"/>
      <c r="G548" s="119"/>
      <c r="H548" s="119"/>
      <c r="I548" s="119"/>
      <c r="J548" s="119"/>
      <c r="K548" s="119"/>
      <c r="L548" s="130"/>
    </row>
    <row r="549" spans="3:12" ht="13.2">
      <c r="C549" s="60"/>
      <c r="D549" s="119"/>
      <c r="G549" s="119"/>
      <c r="H549" s="119"/>
      <c r="I549" s="119"/>
      <c r="J549" s="119"/>
      <c r="K549" s="119"/>
      <c r="L549" s="130"/>
    </row>
    <row r="550" spans="3:12" ht="13.2">
      <c r="C550" s="60"/>
      <c r="D550" s="119"/>
      <c r="G550" s="119"/>
      <c r="H550" s="119"/>
      <c r="I550" s="119"/>
      <c r="J550" s="119"/>
      <c r="K550" s="119"/>
      <c r="L550" s="130"/>
    </row>
    <row r="551" spans="3:12" ht="13.2">
      <c r="C551" s="60"/>
      <c r="D551" s="119"/>
      <c r="G551" s="119"/>
      <c r="H551" s="119"/>
      <c r="I551" s="119"/>
      <c r="J551" s="119"/>
      <c r="K551" s="119"/>
      <c r="L551" s="130"/>
    </row>
    <row r="552" spans="3:12" ht="13.2">
      <c r="C552" s="60"/>
      <c r="D552" s="119"/>
      <c r="G552" s="119"/>
      <c r="H552" s="119"/>
      <c r="I552" s="119"/>
      <c r="J552" s="119"/>
      <c r="K552" s="119"/>
      <c r="L552" s="130"/>
    </row>
    <row r="553" spans="3:12" ht="13.2">
      <c r="C553" s="60"/>
      <c r="D553" s="119"/>
      <c r="G553" s="119"/>
      <c r="H553" s="119"/>
      <c r="I553" s="119"/>
      <c r="J553" s="119"/>
      <c r="K553" s="119"/>
      <c r="L553" s="130"/>
    </row>
    <row r="554" spans="3:12" ht="13.2">
      <c r="C554" s="60"/>
      <c r="D554" s="119"/>
      <c r="G554" s="119"/>
      <c r="H554" s="119"/>
      <c r="I554" s="119"/>
      <c r="J554" s="119"/>
      <c r="K554" s="119"/>
      <c r="L554" s="130"/>
    </row>
    <row r="555" spans="3:12" ht="13.2">
      <c r="C555" s="60"/>
      <c r="D555" s="119"/>
      <c r="G555" s="119"/>
      <c r="H555" s="119"/>
      <c r="I555" s="119"/>
      <c r="J555" s="119"/>
      <c r="K555" s="119"/>
      <c r="L555" s="130"/>
    </row>
    <row r="556" spans="3:12" ht="13.2">
      <c r="C556" s="60"/>
      <c r="D556" s="119"/>
      <c r="G556" s="119"/>
      <c r="H556" s="119"/>
      <c r="I556" s="119"/>
      <c r="J556" s="119"/>
      <c r="K556" s="119"/>
      <c r="L556" s="130"/>
    </row>
    <row r="557" spans="3:12" ht="13.2">
      <c r="C557" s="60"/>
      <c r="D557" s="119"/>
      <c r="G557" s="119"/>
      <c r="H557" s="119"/>
      <c r="I557" s="119"/>
      <c r="J557" s="119"/>
      <c r="K557" s="119"/>
      <c r="L557" s="130"/>
    </row>
    <row r="558" spans="3:12" ht="13.2">
      <c r="C558" s="60"/>
      <c r="D558" s="119"/>
      <c r="G558" s="119"/>
      <c r="H558" s="119"/>
      <c r="I558" s="119"/>
      <c r="J558" s="119"/>
      <c r="K558" s="119"/>
      <c r="L558" s="130"/>
    </row>
    <row r="559" spans="3:12" ht="13.2">
      <c r="C559" s="60"/>
      <c r="D559" s="119"/>
      <c r="G559" s="119"/>
      <c r="H559" s="119"/>
      <c r="I559" s="119"/>
      <c r="J559" s="119"/>
      <c r="K559" s="119"/>
      <c r="L559" s="130"/>
    </row>
    <row r="560" spans="3:12" ht="13.2">
      <c r="C560" s="60"/>
      <c r="D560" s="119"/>
      <c r="G560" s="119"/>
      <c r="H560" s="119"/>
      <c r="I560" s="119"/>
      <c r="J560" s="119"/>
      <c r="K560" s="119"/>
      <c r="L560" s="130"/>
    </row>
    <row r="561" spans="3:12" ht="13.2">
      <c r="C561" s="60"/>
      <c r="D561" s="119"/>
      <c r="G561" s="119"/>
      <c r="H561" s="119"/>
      <c r="I561" s="119"/>
      <c r="J561" s="119"/>
      <c r="K561" s="119"/>
      <c r="L561" s="130"/>
    </row>
    <row r="562" spans="3:12" ht="13.2">
      <c r="C562" s="60"/>
      <c r="D562" s="119"/>
      <c r="G562" s="119"/>
      <c r="H562" s="119"/>
      <c r="I562" s="119"/>
      <c r="J562" s="119"/>
      <c r="K562" s="119"/>
      <c r="L562" s="130"/>
    </row>
    <row r="563" spans="3:12" ht="13.2">
      <c r="C563" s="60"/>
      <c r="D563" s="119"/>
      <c r="G563" s="119"/>
      <c r="H563" s="119"/>
      <c r="I563" s="119"/>
      <c r="J563" s="119"/>
      <c r="K563" s="119"/>
      <c r="L563" s="130"/>
    </row>
    <row r="564" spans="3:12" ht="13.2">
      <c r="C564" s="60"/>
      <c r="D564" s="119"/>
      <c r="G564" s="119"/>
      <c r="H564" s="119"/>
      <c r="I564" s="119"/>
      <c r="J564" s="119"/>
      <c r="K564" s="119"/>
      <c r="L564" s="130"/>
    </row>
    <row r="565" spans="3:12" ht="13.2">
      <c r="C565" s="60"/>
      <c r="D565" s="119"/>
      <c r="G565" s="119"/>
      <c r="H565" s="119"/>
      <c r="I565" s="119"/>
      <c r="J565" s="119"/>
      <c r="K565" s="119"/>
      <c r="L565" s="130"/>
    </row>
    <row r="566" spans="3:12" ht="13.2">
      <c r="C566" s="60"/>
      <c r="D566" s="119"/>
      <c r="G566" s="119"/>
      <c r="H566" s="119"/>
      <c r="I566" s="119"/>
      <c r="J566" s="119"/>
      <c r="K566" s="119"/>
      <c r="L566" s="130"/>
    </row>
    <row r="567" spans="3:12" ht="13.2">
      <c r="C567" s="60"/>
      <c r="D567" s="119"/>
      <c r="G567" s="119"/>
      <c r="H567" s="119"/>
      <c r="I567" s="119"/>
      <c r="J567" s="119"/>
      <c r="K567" s="119"/>
      <c r="L567" s="130"/>
    </row>
    <row r="568" spans="3:12" ht="13.2">
      <c r="C568" s="60"/>
      <c r="D568" s="119"/>
      <c r="G568" s="119"/>
      <c r="H568" s="119"/>
      <c r="I568" s="119"/>
      <c r="J568" s="119"/>
      <c r="K568" s="119"/>
      <c r="L568" s="130"/>
    </row>
    <row r="569" spans="3:12" ht="13.2">
      <c r="C569" s="60"/>
      <c r="D569" s="119"/>
      <c r="G569" s="119"/>
      <c r="H569" s="119"/>
      <c r="I569" s="119"/>
      <c r="J569" s="119"/>
      <c r="K569" s="119"/>
      <c r="L569" s="130"/>
    </row>
    <row r="570" spans="3:12" ht="13.2">
      <c r="C570" s="60"/>
      <c r="D570" s="119"/>
      <c r="G570" s="119"/>
      <c r="H570" s="119"/>
      <c r="I570" s="119"/>
      <c r="J570" s="119"/>
      <c r="K570" s="119"/>
      <c r="L570" s="130"/>
    </row>
    <row r="571" spans="3:12" ht="13.2">
      <c r="C571" s="60"/>
      <c r="D571" s="119"/>
      <c r="G571" s="119"/>
      <c r="H571" s="119"/>
      <c r="I571" s="119"/>
      <c r="J571" s="119"/>
      <c r="K571" s="119"/>
      <c r="L571" s="130"/>
    </row>
    <row r="572" spans="3:12" ht="13.2">
      <c r="C572" s="60"/>
      <c r="D572" s="119"/>
      <c r="G572" s="119"/>
      <c r="H572" s="119"/>
      <c r="I572" s="119"/>
      <c r="J572" s="119"/>
      <c r="K572" s="119"/>
      <c r="L572" s="130"/>
    </row>
    <row r="573" spans="3:12" ht="13.2">
      <c r="C573" s="60"/>
      <c r="D573" s="119"/>
      <c r="G573" s="119"/>
      <c r="H573" s="119"/>
      <c r="I573" s="119"/>
      <c r="J573" s="119"/>
      <c r="K573" s="119"/>
      <c r="L573" s="130"/>
    </row>
    <row r="574" spans="3:12" ht="13.2">
      <c r="C574" s="60"/>
      <c r="D574" s="119"/>
      <c r="G574" s="119"/>
      <c r="H574" s="119"/>
      <c r="I574" s="119"/>
      <c r="J574" s="119"/>
      <c r="K574" s="119"/>
      <c r="L574" s="130"/>
    </row>
    <row r="575" spans="3:12" ht="13.2">
      <c r="C575" s="60"/>
      <c r="D575" s="119"/>
      <c r="G575" s="119"/>
      <c r="H575" s="119"/>
      <c r="I575" s="119"/>
      <c r="J575" s="119"/>
      <c r="K575" s="119"/>
      <c r="L575" s="130"/>
    </row>
    <row r="576" spans="3:12" ht="13.2">
      <c r="C576" s="60"/>
      <c r="D576" s="119"/>
      <c r="G576" s="119"/>
      <c r="H576" s="119"/>
      <c r="I576" s="119"/>
      <c r="J576" s="119"/>
      <c r="K576" s="119"/>
      <c r="L576" s="130"/>
    </row>
    <row r="577" spans="3:12" ht="13.2">
      <c r="C577" s="60"/>
      <c r="D577" s="119"/>
      <c r="G577" s="119"/>
      <c r="H577" s="119"/>
      <c r="I577" s="119"/>
      <c r="J577" s="119"/>
      <c r="K577" s="119"/>
      <c r="L577" s="130"/>
    </row>
    <row r="578" spans="3:12" ht="13.2">
      <c r="C578" s="60"/>
      <c r="D578" s="119"/>
      <c r="G578" s="119"/>
      <c r="H578" s="119"/>
      <c r="I578" s="119"/>
      <c r="J578" s="119"/>
      <c r="K578" s="119"/>
      <c r="L578" s="130"/>
    </row>
    <row r="579" spans="3:12" ht="13.2">
      <c r="C579" s="60"/>
      <c r="D579" s="119"/>
      <c r="G579" s="119"/>
      <c r="H579" s="119"/>
      <c r="I579" s="119"/>
      <c r="J579" s="119"/>
      <c r="K579" s="119"/>
      <c r="L579" s="130"/>
    </row>
    <row r="580" spans="3:12" ht="13.2">
      <c r="C580" s="60"/>
      <c r="D580" s="119"/>
      <c r="G580" s="119"/>
      <c r="H580" s="119"/>
      <c r="I580" s="119"/>
      <c r="J580" s="119"/>
      <c r="K580" s="119"/>
      <c r="L580" s="130"/>
    </row>
    <row r="581" spans="3:12" ht="13.2">
      <c r="C581" s="60"/>
      <c r="D581" s="119"/>
      <c r="G581" s="119"/>
      <c r="H581" s="119"/>
      <c r="I581" s="119"/>
      <c r="J581" s="119"/>
      <c r="K581" s="119"/>
      <c r="L581" s="130"/>
    </row>
    <row r="582" spans="3:12" ht="13.2">
      <c r="C582" s="60"/>
      <c r="D582" s="119"/>
      <c r="G582" s="119"/>
      <c r="H582" s="119"/>
      <c r="I582" s="119"/>
      <c r="J582" s="119"/>
      <c r="K582" s="119"/>
      <c r="L582" s="130"/>
    </row>
    <row r="583" spans="3:12" ht="13.2">
      <c r="C583" s="60"/>
      <c r="D583" s="119"/>
      <c r="G583" s="119"/>
      <c r="H583" s="119"/>
      <c r="I583" s="119"/>
      <c r="J583" s="119"/>
      <c r="K583" s="119"/>
      <c r="L583" s="130"/>
    </row>
    <row r="584" spans="3:12" ht="13.2">
      <c r="C584" s="60"/>
      <c r="D584" s="119"/>
      <c r="G584" s="119"/>
      <c r="H584" s="119"/>
      <c r="I584" s="119"/>
      <c r="J584" s="119"/>
      <c r="K584" s="119"/>
      <c r="L584" s="130"/>
    </row>
    <row r="585" spans="3:12" ht="13.2">
      <c r="C585" s="60"/>
      <c r="D585" s="119"/>
      <c r="G585" s="119"/>
      <c r="H585" s="119"/>
      <c r="I585" s="119"/>
      <c r="J585" s="119"/>
      <c r="K585" s="119"/>
      <c r="L585" s="130"/>
    </row>
    <row r="586" spans="3:12" ht="13.2">
      <c r="C586" s="60"/>
      <c r="D586" s="119"/>
      <c r="G586" s="119"/>
      <c r="H586" s="119"/>
      <c r="I586" s="119"/>
      <c r="J586" s="119"/>
      <c r="K586" s="119"/>
      <c r="L586" s="130"/>
    </row>
    <row r="587" spans="3:12" ht="13.2">
      <c r="C587" s="60"/>
      <c r="D587" s="119"/>
      <c r="G587" s="119"/>
      <c r="H587" s="119"/>
      <c r="I587" s="119"/>
      <c r="J587" s="119"/>
      <c r="K587" s="119"/>
      <c r="L587" s="130"/>
    </row>
    <row r="588" spans="3:12" ht="13.2">
      <c r="C588" s="60"/>
      <c r="D588" s="119"/>
      <c r="G588" s="119"/>
      <c r="H588" s="119"/>
      <c r="I588" s="119"/>
      <c r="J588" s="119"/>
      <c r="K588" s="119"/>
      <c r="L588" s="130"/>
    </row>
    <row r="589" spans="3:12" ht="13.2">
      <c r="C589" s="60"/>
      <c r="D589" s="119"/>
      <c r="G589" s="119"/>
      <c r="H589" s="119"/>
      <c r="I589" s="119"/>
      <c r="J589" s="119"/>
      <c r="K589" s="119"/>
      <c r="L589" s="130"/>
    </row>
    <row r="590" spans="3:12" ht="13.2">
      <c r="C590" s="60"/>
      <c r="D590" s="119"/>
      <c r="G590" s="119"/>
      <c r="H590" s="119"/>
      <c r="I590" s="119"/>
      <c r="J590" s="119"/>
      <c r="K590" s="119"/>
      <c r="L590" s="130"/>
    </row>
    <row r="591" spans="3:12" ht="13.2">
      <c r="C591" s="60"/>
      <c r="D591" s="119"/>
      <c r="G591" s="119"/>
      <c r="H591" s="119"/>
      <c r="I591" s="119"/>
      <c r="J591" s="119"/>
      <c r="K591" s="119"/>
      <c r="L591" s="130"/>
    </row>
    <row r="592" spans="3:12" ht="13.2">
      <c r="C592" s="60"/>
      <c r="D592" s="119"/>
      <c r="G592" s="119"/>
      <c r="H592" s="119"/>
      <c r="I592" s="119"/>
      <c r="J592" s="119"/>
      <c r="K592" s="119"/>
      <c r="L592" s="130"/>
    </row>
    <row r="593" spans="3:12" ht="13.2">
      <c r="C593" s="60"/>
      <c r="D593" s="119"/>
      <c r="G593" s="119"/>
      <c r="H593" s="119"/>
      <c r="I593" s="119"/>
      <c r="J593" s="119"/>
      <c r="K593" s="119"/>
      <c r="L593" s="130"/>
    </row>
    <row r="594" spans="3:12" ht="13.2">
      <c r="C594" s="60"/>
      <c r="D594" s="119"/>
      <c r="G594" s="119"/>
      <c r="H594" s="119"/>
      <c r="I594" s="119"/>
      <c r="J594" s="119"/>
      <c r="K594" s="119"/>
      <c r="L594" s="130"/>
    </row>
    <row r="595" spans="3:12" ht="13.2">
      <c r="C595" s="60"/>
      <c r="D595" s="119"/>
      <c r="G595" s="119"/>
      <c r="H595" s="119"/>
      <c r="I595" s="119"/>
      <c r="J595" s="119"/>
      <c r="K595" s="119"/>
      <c r="L595" s="130"/>
    </row>
    <row r="596" spans="3:12" ht="13.2">
      <c r="C596" s="60"/>
      <c r="D596" s="119"/>
      <c r="G596" s="119"/>
      <c r="H596" s="119"/>
      <c r="I596" s="119"/>
      <c r="J596" s="119"/>
      <c r="K596" s="119"/>
      <c r="L596" s="130"/>
    </row>
    <row r="597" spans="3:12" ht="13.2">
      <c r="C597" s="60"/>
      <c r="D597" s="119"/>
      <c r="G597" s="119"/>
      <c r="H597" s="119"/>
      <c r="I597" s="119"/>
      <c r="J597" s="119"/>
      <c r="K597" s="119"/>
      <c r="L597" s="130"/>
    </row>
    <row r="598" spans="3:12" ht="13.2">
      <c r="C598" s="60"/>
      <c r="D598" s="119"/>
      <c r="G598" s="119"/>
      <c r="H598" s="119"/>
      <c r="I598" s="119"/>
      <c r="J598" s="119"/>
      <c r="K598" s="119"/>
      <c r="L598" s="130"/>
    </row>
    <row r="599" spans="3:12" ht="13.2">
      <c r="C599" s="60"/>
      <c r="D599" s="119"/>
      <c r="G599" s="119"/>
      <c r="H599" s="119"/>
      <c r="I599" s="119"/>
      <c r="J599" s="119"/>
      <c r="K599" s="119"/>
      <c r="L599" s="130"/>
    </row>
    <row r="600" spans="3:12" ht="13.2">
      <c r="C600" s="60"/>
      <c r="D600" s="119"/>
      <c r="G600" s="119"/>
      <c r="H600" s="119"/>
      <c r="I600" s="119"/>
      <c r="J600" s="119"/>
      <c r="K600" s="119"/>
      <c r="L600" s="130"/>
    </row>
    <row r="601" spans="3:12" ht="13.2">
      <c r="C601" s="60"/>
      <c r="D601" s="119"/>
      <c r="G601" s="119"/>
      <c r="H601" s="119"/>
      <c r="I601" s="119"/>
      <c r="J601" s="119"/>
      <c r="K601" s="119"/>
      <c r="L601" s="130"/>
    </row>
    <row r="602" spans="3:12" ht="13.2">
      <c r="C602" s="60"/>
      <c r="D602" s="119"/>
      <c r="G602" s="119"/>
      <c r="H602" s="119"/>
      <c r="I602" s="119"/>
      <c r="J602" s="119"/>
      <c r="K602" s="119"/>
      <c r="L602" s="130"/>
    </row>
    <row r="603" spans="3:12" ht="13.2">
      <c r="C603" s="60"/>
      <c r="D603" s="119"/>
      <c r="G603" s="119"/>
      <c r="H603" s="119"/>
      <c r="I603" s="119"/>
      <c r="J603" s="119"/>
      <c r="K603" s="119"/>
      <c r="L603" s="130"/>
    </row>
    <row r="604" spans="3:12" ht="13.2">
      <c r="C604" s="60"/>
      <c r="D604" s="119"/>
      <c r="G604" s="119"/>
      <c r="H604" s="119"/>
      <c r="I604" s="119"/>
      <c r="J604" s="119"/>
      <c r="K604" s="119"/>
      <c r="L604" s="130"/>
    </row>
    <row r="605" spans="3:12" ht="13.2">
      <c r="C605" s="60"/>
      <c r="D605" s="119"/>
      <c r="G605" s="119"/>
      <c r="H605" s="119"/>
      <c r="I605" s="119"/>
      <c r="J605" s="119"/>
      <c r="K605" s="119"/>
      <c r="L605" s="130"/>
    </row>
    <row r="606" spans="3:12" ht="13.2">
      <c r="C606" s="60"/>
      <c r="D606" s="119"/>
      <c r="G606" s="119"/>
      <c r="H606" s="119"/>
      <c r="I606" s="119"/>
      <c r="J606" s="119"/>
      <c r="K606" s="119"/>
      <c r="L606" s="130"/>
    </row>
    <row r="607" spans="3:12" ht="13.2">
      <c r="C607" s="60"/>
      <c r="D607" s="119"/>
      <c r="G607" s="119"/>
      <c r="H607" s="119"/>
      <c r="I607" s="119"/>
      <c r="J607" s="119"/>
      <c r="K607" s="119"/>
      <c r="L607" s="130"/>
    </row>
    <row r="608" spans="3:12" ht="13.2">
      <c r="C608" s="60"/>
      <c r="D608" s="119"/>
      <c r="G608" s="119"/>
      <c r="H608" s="119"/>
      <c r="I608" s="119"/>
      <c r="J608" s="119"/>
      <c r="K608" s="119"/>
      <c r="L608" s="130"/>
    </row>
    <row r="609" spans="3:12" ht="13.2">
      <c r="C609" s="60"/>
      <c r="D609" s="119"/>
      <c r="G609" s="119"/>
      <c r="H609" s="119"/>
      <c r="I609" s="119"/>
      <c r="J609" s="119"/>
      <c r="K609" s="119"/>
      <c r="L609" s="130"/>
    </row>
    <row r="610" spans="3:12" ht="13.2">
      <c r="C610" s="60"/>
      <c r="D610" s="119"/>
      <c r="G610" s="119"/>
      <c r="H610" s="119"/>
      <c r="I610" s="119"/>
      <c r="J610" s="119"/>
      <c r="K610" s="119"/>
      <c r="L610" s="130"/>
    </row>
    <row r="611" spans="3:12" ht="13.2">
      <c r="C611" s="60"/>
      <c r="D611" s="119"/>
      <c r="G611" s="119"/>
      <c r="H611" s="119"/>
      <c r="I611" s="119"/>
      <c r="J611" s="119"/>
      <c r="K611" s="119"/>
      <c r="L611" s="130"/>
    </row>
    <row r="612" spans="3:12" ht="13.2">
      <c r="C612" s="60"/>
      <c r="D612" s="119"/>
      <c r="G612" s="119"/>
      <c r="H612" s="119"/>
      <c r="I612" s="119"/>
      <c r="J612" s="119"/>
      <c r="K612" s="119"/>
      <c r="L612" s="130"/>
    </row>
    <row r="613" spans="3:12" ht="13.2">
      <c r="C613" s="60"/>
      <c r="D613" s="119"/>
      <c r="G613" s="119"/>
      <c r="H613" s="119"/>
      <c r="I613" s="119"/>
      <c r="J613" s="119"/>
      <c r="K613" s="119"/>
      <c r="L613" s="130"/>
    </row>
    <row r="614" spans="3:12" ht="13.2">
      <c r="C614" s="60"/>
      <c r="D614" s="119"/>
      <c r="G614" s="119"/>
      <c r="H614" s="119"/>
      <c r="I614" s="119"/>
      <c r="J614" s="119"/>
      <c r="K614" s="119"/>
      <c r="L614" s="130"/>
    </row>
    <row r="615" spans="3:12" ht="13.2">
      <c r="C615" s="60"/>
      <c r="D615" s="119"/>
      <c r="G615" s="119"/>
      <c r="H615" s="119"/>
      <c r="I615" s="119"/>
      <c r="J615" s="119"/>
      <c r="K615" s="119"/>
      <c r="L615" s="130"/>
    </row>
    <row r="616" spans="3:12" ht="13.2">
      <c r="C616" s="60"/>
      <c r="D616" s="119"/>
      <c r="G616" s="119"/>
      <c r="H616" s="119"/>
      <c r="I616" s="119"/>
      <c r="J616" s="119"/>
      <c r="K616" s="119"/>
      <c r="L616" s="130"/>
    </row>
    <row r="617" spans="3:12" ht="13.2">
      <c r="C617" s="60"/>
      <c r="D617" s="119"/>
      <c r="G617" s="119"/>
      <c r="H617" s="119"/>
      <c r="I617" s="119"/>
      <c r="J617" s="119"/>
      <c r="K617" s="119"/>
      <c r="L617" s="130"/>
    </row>
    <row r="618" spans="3:12" ht="13.2">
      <c r="C618" s="60"/>
      <c r="D618" s="119"/>
      <c r="G618" s="119"/>
      <c r="H618" s="119"/>
      <c r="I618" s="119"/>
      <c r="J618" s="119"/>
      <c r="K618" s="119"/>
      <c r="L618" s="130"/>
    </row>
    <row r="619" spans="3:12" ht="13.2">
      <c r="C619" s="60"/>
      <c r="D619" s="119"/>
      <c r="G619" s="119"/>
      <c r="H619" s="119"/>
      <c r="I619" s="119"/>
      <c r="J619" s="119"/>
      <c r="K619" s="119"/>
      <c r="L619" s="130"/>
    </row>
    <row r="620" spans="3:12" ht="13.2">
      <c r="C620" s="60"/>
      <c r="D620" s="119"/>
      <c r="G620" s="119"/>
      <c r="H620" s="119"/>
      <c r="I620" s="119"/>
      <c r="J620" s="119"/>
      <c r="K620" s="119"/>
      <c r="L620" s="130"/>
    </row>
    <row r="621" spans="3:12" ht="13.2">
      <c r="C621" s="60"/>
      <c r="D621" s="119"/>
      <c r="G621" s="119"/>
      <c r="H621" s="119"/>
      <c r="I621" s="119"/>
      <c r="J621" s="119"/>
      <c r="K621" s="119"/>
      <c r="L621" s="130"/>
    </row>
    <row r="622" spans="3:12" ht="13.2">
      <c r="C622" s="60"/>
      <c r="D622" s="119"/>
      <c r="G622" s="119"/>
      <c r="H622" s="119"/>
      <c r="I622" s="119"/>
      <c r="J622" s="119"/>
      <c r="K622" s="119"/>
      <c r="L622" s="130"/>
    </row>
    <row r="623" spans="3:12" ht="13.2">
      <c r="C623" s="60"/>
      <c r="D623" s="119"/>
      <c r="G623" s="119"/>
      <c r="H623" s="119"/>
      <c r="I623" s="119"/>
      <c r="J623" s="119"/>
      <c r="K623" s="119"/>
      <c r="L623" s="130"/>
    </row>
    <row r="624" spans="3:12" ht="13.2">
      <c r="C624" s="60"/>
      <c r="D624" s="119"/>
      <c r="G624" s="119"/>
      <c r="H624" s="119"/>
      <c r="I624" s="119"/>
      <c r="J624" s="119"/>
      <c r="K624" s="119"/>
      <c r="L624" s="130"/>
    </row>
    <row r="625" spans="3:12" ht="13.2">
      <c r="C625" s="60"/>
      <c r="D625" s="119"/>
      <c r="G625" s="119"/>
      <c r="H625" s="119"/>
      <c r="I625" s="119"/>
      <c r="J625" s="119"/>
      <c r="K625" s="119"/>
      <c r="L625" s="130"/>
    </row>
    <row r="626" spans="3:12" ht="13.2">
      <c r="C626" s="60"/>
      <c r="D626" s="119"/>
      <c r="G626" s="119"/>
      <c r="H626" s="119"/>
      <c r="I626" s="119"/>
      <c r="J626" s="119"/>
      <c r="K626" s="119"/>
      <c r="L626" s="130"/>
    </row>
    <row r="627" spans="3:12" ht="13.2">
      <c r="C627" s="60"/>
      <c r="D627" s="119"/>
      <c r="G627" s="119"/>
      <c r="H627" s="119"/>
      <c r="I627" s="119"/>
      <c r="J627" s="119"/>
      <c r="K627" s="119"/>
      <c r="L627" s="130"/>
    </row>
    <row r="628" spans="3:12" ht="13.2">
      <c r="C628" s="60"/>
      <c r="D628" s="119"/>
      <c r="G628" s="119"/>
      <c r="H628" s="119"/>
      <c r="I628" s="119"/>
      <c r="J628" s="119"/>
      <c r="K628" s="119"/>
      <c r="L628" s="130"/>
    </row>
    <row r="629" spans="3:12" ht="13.2">
      <c r="C629" s="60"/>
      <c r="D629" s="119"/>
      <c r="G629" s="119"/>
      <c r="H629" s="119"/>
      <c r="I629" s="119"/>
      <c r="J629" s="119"/>
      <c r="K629" s="119"/>
      <c r="L629" s="130"/>
    </row>
    <row r="630" spans="3:12" ht="13.2">
      <c r="C630" s="60"/>
      <c r="D630" s="119"/>
      <c r="G630" s="119"/>
      <c r="H630" s="119"/>
      <c r="I630" s="119"/>
      <c r="J630" s="119"/>
      <c r="K630" s="119"/>
      <c r="L630" s="130"/>
    </row>
    <row r="631" spans="3:12" ht="13.2">
      <c r="C631" s="60"/>
      <c r="D631" s="119"/>
      <c r="G631" s="119"/>
      <c r="H631" s="119"/>
      <c r="I631" s="119"/>
      <c r="J631" s="119"/>
      <c r="K631" s="119"/>
      <c r="L631" s="130"/>
    </row>
    <row r="632" spans="3:12" ht="13.2">
      <c r="C632" s="60"/>
      <c r="D632" s="119"/>
      <c r="G632" s="119"/>
      <c r="H632" s="119"/>
      <c r="I632" s="119"/>
      <c r="J632" s="119"/>
      <c r="K632" s="119"/>
      <c r="L632" s="130"/>
    </row>
    <row r="633" spans="3:12" ht="13.2">
      <c r="C633" s="60"/>
      <c r="D633" s="119"/>
      <c r="G633" s="119"/>
      <c r="H633" s="119"/>
      <c r="I633" s="119"/>
      <c r="J633" s="119"/>
      <c r="K633" s="119"/>
      <c r="L633" s="130"/>
    </row>
    <row r="634" spans="3:12" ht="13.2">
      <c r="C634" s="60"/>
      <c r="D634" s="119"/>
      <c r="G634" s="119"/>
      <c r="H634" s="119"/>
      <c r="I634" s="119"/>
      <c r="J634" s="119"/>
      <c r="K634" s="119"/>
      <c r="L634" s="130"/>
    </row>
    <row r="635" spans="3:12" ht="13.2">
      <c r="C635" s="60"/>
      <c r="D635" s="119"/>
      <c r="G635" s="119"/>
      <c r="H635" s="119"/>
      <c r="I635" s="119"/>
      <c r="J635" s="119"/>
      <c r="K635" s="119"/>
      <c r="L635" s="130"/>
    </row>
    <row r="636" spans="3:12" ht="13.2">
      <c r="C636" s="60"/>
      <c r="D636" s="119"/>
      <c r="G636" s="119"/>
      <c r="H636" s="119"/>
      <c r="I636" s="119"/>
      <c r="J636" s="119"/>
      <c r="K636" s="119"/>
      <c r="L636" s="130"/>
    </row>
    <row r="637" spans="3:12" ht="13.2">
      <c r="C637" s="60"/>
      <c r="D637" s="119"/>
      <c r="G637" s="119"/>
      <c r="H637" s="119"/>
      <c r="I637" s="119"/>
      <c r="J637" s="119"/>
      <c r="K637" s="119"/>
      <c r="L637" s="130"/>
    </row>
    <row r="638" spans="3:12" ht="13.2">
      <c r="C638" s="60"/>
      <c r="D638" s="119"/>
      <c r="G638" s="119"/>
      <c r="H638" s="119"/>
      <c r="I638" s="119"/>
      <c r="J638" s="119"/>
      <c r="K638" s="119"/>
      <c r="L638" s="130"/>
    </row>
    <row r="639" spans="3:12" ht="13.2">
      <c r="C639" s="60"/>
      <c r="D639" s="119"/>
      <c r="G639" s="119"/>
      <c r="H639" s="119"/>
      <c r="I639" s="119"/>
      <c r="J639" s="119"/>
      <c r="K639" s="119"/>
      <c r="L639" s="130"/>
    </row>
    <row r="640" spans="3:12" ht="13.2">
      <c r="C640" s="60"/>
      <c r="D640" s="119"/>
      <c r="G640" s="119"/>
      <c r="H640" s="119"/>
      <c r="I640" s="119"/>
      <c r="J640" s="119"/>
      <c r="K640" s="119"/>
      <c r="L640" s="130"/>
    </row>
    <row r="641" spans="3:12" ht="13.2">
      <c r="C641" s="60"/>
      <c r="D641" s="119"/>
      <c r="G641" s="119"/>
      <c r="H641" s="119"/>
      <c r="I641" s="119"/>
      <c r="J641" s="119"/>
      <c r="K641" s="119"/>
      <c r="L641" s="130"/>
    </row>
    <row r="642" spans="3:12" ht="13.2">
      <c r="C642" s="60"/>
      <c r="D642" s="119"/>
      <c r="G642" s="119"/>
      <c r="H642" s="119"/>
      <c r="I642" s="119"/>
      <c r="J642" s="119"/>
      <c r="K642" s="119"/>
      <c r="L642" s="130"/>
    </row>
    <row r="643" spans="3:12" ht="13.2">
      <c r="C643" s="60"/>
      <c r="D643" s="119"/>
      <c r="G643" s="119"/>
      <c r="H643" s="119"/>
      <c r="I643" s="119"/>
      <c r="J643" s="119"/>
      <c r="K643" s="119"/>
      <c r="L643" s="130"/>
    </row>
    <row r="644" spans="3:12" ht="13.2">
      <c r="C644" s="60"/>
      <c r="D644" s="119"/>
      <c r="G644" s="119"/>
      <c r="H644" s="119"/>
      <c r="I644" s="119"/>
      <c r="J644" s="119"/>
      <c r="K644" s="119"/>
      <c r="L644" s="130"/>
    </row>
    <row r="645" spans="3:12" ht="13.2">
      <c r="C645" s="60"/>
      <c r="D645" s="119"/>
      <c r="G645" s="119"/>
      <c r="H645" s="119"/>
      <c r="I645" s="119"/>
      <c r="J645" s="119"/>
      <c r="K645" s="119"/>
      <c r="L645" s="130"/>
    </row>
    <row r="646" spans="3:12" ht="13.2">
      <c r="C646" s="60"/>
      <c r="D646" s="119"/>
      <c r="G646" s="119"/>
      <c r="H646" s="119"/>
      <c r="I646" s="119"/>
      <c r="J646" s="119"/>
      <c r="K646" s="119"/>
      <c r="L646" s="130"/>
    </row>
    <row r="647" spans="3:12" ht="13.2">
      <c r="C647" s="60"/>
      <c r="D647" s="119"/>
      <c r="G647" s="119"/>
      <c r="H647" s="119"/>
      <c r="I647" s="119"/>
      <c r="J647" s="119"/>
      <c r="K647" s="119"/>
      <c r="L647" s="130"/>
    </row>
    <row r="648" spans="3:12" ht="13.2">
      <c r="C648" s="60"/>
      <c r="D648" s="119"/>
      <c r="G648" s="119"/>
      <c r="H648" s="119"/>
      <c r="I648" s="119"/>
      <c r="J648" s="119"/>
      <c r="K648" s="119"/>
      <c r="L648" s="130"/>
    </row>
    <row r="649" spans="3:12" ht="13.2">
      <c r="C649" s="60"/>
      <c r="D649" s="119"/>
      <c r="G649" s="119"/>
      <c r="H649" s="119"/>
      <c r="I649" s="119"/>
      <c r="J649" s="119"/>
      <c r="K649" s="119"/>
      <c r="L649" s="130"/>
    </row>
    <row r="650" spans="3:12" ht="13.2">
      <c r="C650" s="60"/>
      <c r="D650" s="119"/>
      <c r="G650" s="119"/>
      <c r="H650" s="119"/>
      <c r="I650" s="119"/>
      <c r="J650" s="119"/>
      <c r="K650" s="119"/>
      <c r="L650" s="130"/>
    </row>
    <row r="651" spans="3:12" ht="13.2">
      <c r="C651" s="60"/>
      <c r="D651" s="119"/>
      <c r="G651" s="119"/>
      <c r="H651" s="119"/>
      <c r="I651" s="119"/>
      <c r="J651" s="119"/>
      <c r="K651" s="119"/>
      <c r="L651" s="130"/>
    </row>
    <row r="652" spans="3:12" ht="13.2">
      <c r="C652" s="60"/>
      <c r="D652" s="119"/>
      <c r="G652" s="119"/>
      <c r="H652" s="119"/>
      <c r="I652" s="119"/>
      <c r="J652" s="119"/>
      <c r="K652" s="119"/>
      <c r="L652" s="130"/>
    </row>
    <row r="653" spans="3:12" ht="13.2">
      <c r="C653" s="60"/>
      <c r="D653" s="119"/>
      <c r="G653" s="119"/>
      <c r="H653" s="119"/>
      <c r="I653" s="119"/>
      <c r="J653" s="119"/>
      <c r="K653" s="119"/>
      <c r="L653" s="130"/>
    </row>
    <row r="654" spans="3:12" ht="13.2">
      <c r="C654" s="60"/>
      <c r="D654" s="119"/>
      <c r="G654" s="119"/>
      <c r="H654" s="119"/>
      <c r="I654" s="119"/>
      <c r="J654" s="119"/>
      <c r="K654" s="119"/>
      <c r="L654" s="130"/>
    </row>
    <row r="655" spans="3:12" ht="13.2">
      <c r="C655" s="60"/>
      <c r="D655" s="119"/>
      <c r="G655" s="119"/>
      <c r="H655" s="119"/>
      <c r="I655" s="119"/>
      <c r="J655" s="119"/>
      <c r="K655" s="119"/>
      <c r="L655" s="130"/>
    </row>
    <row r="656" spans="3:12" ht="13.2">
      <c r="C656" s="60"/>
      <c r="D656" s="119"/>
      <c r="G656" s="119"/>
      <c r="H656" s="119"/>
      <c r="I656" s="119"/>
      <c r="J656" s="119"/>
      <c r="K656" s="119"/>
      <c r="L656" s="130"/>
    </row>
    <row r="657" spans="3:12" ht="13.2">
      <c r="C657" s="60"/>
      <c r="D657" s="119"/>
      <c r="G657" s="119"/>
      <c r="H657" s="119"/>
      <c r="I657" s="119"/>
      <c r="J657" s="119"/>
      <c r="K657" s="119"/>
      <c r="L657" s="130"/>
    </row>
    <row r="658" spans="3:12" ht="13.2">
      <c r="C658" s="60"/>
      <c r="D658" s="119"/>
      <c r="G658" s="119"/>
      <c r="H658" s="119"/>
      <c r="I658" s="119"/>
      <c r="J658" s="119"/>
      <c r="K658" s="119"/>
      <c r="L658" s="130"/>
    </row>
    <row r="659" spans="3:12" ht="13.2">
      <c r="C659" s="60"/>
      <c r="D659" s="119"/>
      <c r="G659" s="119"/>
      <c r="H659" s="119"/>
      <c r="I659" s="119"/>
      <c r="J659" s="119"/>
      <c r="K659" s="119"/>
      <c r="L659" s="130"/>
    </row>
    <row r="660" spans="3:12" ht="13.2">
      <c r="C660" s="60"/>
      <c r="D660" s="119"/>
      <c r="G660" s="119"/>
      <c r="H660" s="119"/>
      <c r="I660" s="119"/>
      <c r="J660" s="119"/>
      <c r="K660" s="119"/>
      <c r="L660" s="130"/>
    </row>
    <row r="661" spans="3:12" ht="13.2">
      <c r="C661" s="60"/>
      <c r="D661" s="119"/>
      <c r="G661" s="119"/>
      <c r="H661" s="119"/>
      <c r="I661" s="119"/>
      <c r="J661" s="119"/>
      <c r="K661" s="119"/>
      <c r="L661" s="130"/>
    </row>
    <row r="662" spans="3:12" ht="13.2">
      <c r="C662" s="60"/>
      <c r="D662" s="119"/>
      <c r="G662" s="119"/>
      <c r="H662" s="119"/>
      <c r="I662" s="119"/>
      <c r="J662" s="119"/>
      <c r="K662" s="119"/>
      <c r="L662" s="130"/>
    </row>
    <row r="663" spans="3:12" ht="13.2">
      <c r="C663" s="60"/>
      <c r="D663" s="119"/>
      <c r="G663" s="119"/>
      <c r="H663" s="119"/>
      <c r="I663" s="119"/>
      <c r="J663" s="119"/>
      <c r="K663" s="119"/>
      <c r="L663" s="130"/>
    </row>
    <row r="664" spans="3:12" ht="13.2">
      <c r="C664" s="60"/>
      <c r="D664" s="119"/>
      <c r="G664" s="119"/>
      <c r="H664" s="119"/>
      <c r="I664" s="119"/>
      <c r="J664" s="119"/>
      <c r="K664" s="119"/>
      <c r="L664" s="130"/>
    </row>
    <row r="665" spans="3:12" ht="13.2">
      <c r="C665" s="60"/>
      <c r="D665" s="119"/>
      <c r="G665" s="119"/>
      <c r="H665" s="119"/>
      <c r="I665" s="119"/>
      <c r="J665" s="119"/>
      <c r="K665" s="119"/>
      <c r="L665" s="130"/>
    </row>
    <row r="666" spans="3:12" ht="13.2">
      <c r="C666" s="60"/>
      <c r="D666" s="119"/>
      <c r="G666" s="119"/>
      <c r="H666" s="119"/>
      <c r="I666" s="119"/>
      <c r="J666" s="119"/>
      <c r="K666" s="119"/>
      <c r="L666" s="130"/>
    </row>
    <row r="667" spans="3:12" ht="13.2">
      <c r="C667" s="60"/>
      <c r="D667" s="119"/>
      <c r="G667" s="119"/>
      <c r="H667" s="119"/>
      <c r="I667" s="119"/>
      <c r="J667" s="119"/>
      <c r="K667" s="119"/>
      <c r="L667" s="130"/>
    </row>
    <row r="668" spans="3:12" ht="13.2">
      <c r="C668" s="60"/>
      <c r="D668" s="119"/>
      <c r="G668" s="119"/>
      <c r="H668" s="119"/>
      <c r="I668" s="119"/>
      <c r="J668" s="119"/>
      <c r="K668" s="119"/>
      <c r="L668" s="130"/>
    </row>
    <row r="669" spans="3:12" ht="13.2">
      <c r="C669" s="60"/>
      <c r="D669" s="119"/>
      <c r="G669" s="119"/>
      <c r="H669" s="119"/>
      <c r="I669" s="119"/>
      <c r="J669" s="119"/>
      <c r="K669" s="119"/>
      <c r="L669" s="130"/>
    </row>
    <row r="670" spans="3:12" ht="13.2">
      <c r="C670" s="60"/>
      <c r="D670" s="119"/>
      <c r="G670" s="119"/>
      <c r="H670" s="119"/>
      <c r="I670" s="119"/>
      <c r="J670" s="119"/>
      <c r="K670" s="119"/>
      <c r="L670" s="130"/>
    </row>
    <row r="671" spans="3:12" ht="13.2">
      <c r="C671" s="60"/>
      <c r="D671" s="119"/>
      <c r="G671" s="119"/>
      <c r="H671" s="119"/>
      <c r="I671" s="119"/>
      <c r="J671" s="119"/>
      <c r="K671" s="119"/>
      <c r="L671" s="130"/>
    </row>
    <row r="672" spans="3:12" ht="13.2">
      <c r="C672" s="60"/>
      <c r="D672" s="119"/>
      <c r="G672" s="119"/>
      <c r="H672" s="119"/>
      <c r="I672" s="119"/>
      <c r="J672" s="119"/>
      <c r="K672" s="119"/>
      <c r="L672" s="130"/>
    </row>
    <row r="673" spans="3:12" ht="13.2">
      <c r="C673" s="60"/>
      <c r="D673" s="119"/>
      <c r="G673" s="119"/>
      <c r="H673" s="119"/>
      <c r="I673" s="119"/>
      <c r="J673" s="119"/>
      <c r="K673" s="119"/>
      <c r="L673" s="130"/>
    </row>
    <row r="674" spans="3:12" ht="13.2">
      <c r="C674" s="60"/>
      <c r="D674" s="119"/>
      <c r="G674" s="119"/>
      <c r="H674" s="119"/>
      <c r="I674" s="119"/>
      <c r="J674" s="119"/>
      <c r="K674" s="119"/>
      <c r="L674" s="130"/>
    </row>
    <row r="675" spans="3:12" ht="13.2">
      <c r="C675" s="60"/>
      <c r="D675" s="119"/>
      <c r="G675" s="119"/>
      <c r="H675" s="119"/>
      <c r="I675" s="119"/>
      <c r="J675" s="119"/>
      <c r="K675" s="119"/>
      <c r="L675" s="130"/>
    </row>
    <row r="676" spans="3:12" ht="13.2">
      <c r="C676" s="60"/>
      <c r="D676" s="119"/>
      <c r="G676" s="119"/>
      <c r="H676" s="119"/>
      <c r="I676" s="119"/>
      <c r="J676" s="119"/>
      <c r="K676" s="119"/>
      <c r="L676" s="130"/>
    </row>
    <row r="677" spans="3:12" ht="13.2">
      <c r="C677" s="60"/>
      <c r="D677" s="119"/>
      <c r="G677" s="119"/>
      <c r="H677" s="119"/>
      <c r="I677" s="119"/>
      <c r="J677" s="119"/>
      <c r="K677" s="119"/>
      <c r="L677" s="130"/>
    </row>
    <row r="678" spans="3:12" ht="13.2">
      <c r="C678" s="60"/>
      <c r="D678" s="119"/>
      <c r="G678" s="119"/>
      <c r="H678" s="119"/>
      <c r="I678" s="119"/>
      <c r="J678" s="119"/>
      <c r="K678" s="119"/>
      <c r="L678" s="130"/>
    </row>
    <row r="679" spans="3:12" ht="13.2">
      <c r="C679" s="60"/>
      <c r="D679" s="119"/>
      <c r="G679" s="119"/>
      <c r="H679" s="119"/>
      <c r="I679" s="119"/>
      <c r="J679" s="119"/>
      <c r="K679" s="119"/>
      <c r="L679" s="130"/>
    </row>
    <row r="680" spans="3:12" ht="13.2">
      <c r="C680" s="60"/>
      <c r="D680" s="119"/>
      <c r="G680" s="119"/>
      <c r="H680" s="119"/>
      <c r="I680" s="119"/>
      <c r="J680" s="119"/>
      <c r="K680" s="119"/>
      <c r="L680" s="130"/>
    </row>
    <row r="681" spans="3:12" ht="13.2">
      <c r="C681" s="60"/>
      <c r="D681" s="119"/>
      <c r="G681" s="119"/>
      <c r="H681" s="119"/>
      <c r="I681" s="119"/>
      <c r="J681" s="119"/>
      <c r="K681" s="119"/>
      <c r="L681" s="130"/>
    </row>
    <row r="682" spans="3:12" ht="13.2">
      <c r="C682" s="60"/>
      <c r="D682" s="119"/>
      <c r="G682" s="119"/>
      <c r="H682" s="119"/>
      <c r="I682" s="119"/>
      <c r="J682" s="119"/>
      <c r="K682" s="119"/>
      <c r="L682" s="130"/>
    </row>
    <row r="683" spans="3:12" ht="13.2">
      <c r="C683" s="60"/>
      <c r="D683" s="119"/>
      <c r="G683" s="119"/>
      <c r="H683" s="119"/>
      <c r="I683" s="119"/>
      <c r="J683" s="119"/>
      <c r="K683" s="119"/>
      <c r="L683" s="130"/>
    </row>
    <row r="684" spans="3:12" ht="13.2">
      <c r="C684" s="60"/>
      <c r="D684" s="119"/>
      <c r="G684" s="119"/>
      <c r="H684" s="119"/>
      <c r="I684" s="119"/>
      <c r="J684" s="119"/>
      <c r="K684" s="119"/>
      <c r="L684" s="130"/>
    </row>
    <row r="685" spans="3:12" ht="13.2">
      <c r="C685" s="60"/>
      <c r="D685" s="119"/>
      <c r="G685" s="119"/>
      <c r="H685" s="119"/>
      <c r="I685" s="119"/>
      <c r="J685" s="119"/>
      <c r="K685" s="119"/>
      <c r="L685" s="130"/>
    </row>
    <row r="686" spans="3:12" ht="13.2">
      <c r="C686" s="60"/>
      <c r="D686" s="119"/>
      <c r="G686" s="119"/>
      <c r="H686" s="119"/>
      <c r="I686" s="119"/>
      <c r="J686" s="119"/>
      <c r="K686" s="119"/>
      <c r="L686" s="130"/>
    </row>
    <row r="687" spans="3:12" ht="13.2">
      <c r="C687" s="60"/>
      <c r="D687" s="119"/>
      <c r="G687" s="119"/>
      <c r="H687" s="119"/>
      <c r="I687" s="119"/>
      <c r="J687" s="119"/>
      <c r="K687" s="119"/>
      <c r="L687" s="130"/>
    </row>
    <row r="688" spans="3:12" ht="13.2">
      <c r="C688" s="60"/>
      <c r="D688" s="119"/>
      <c r="G688" s="119"/>
      <c r="H688" s="119"/>
      <c r="I688" s="119"/>
      <c r="J688" s="119"/>
      <c r="K688" s="119"/>
      <c r="L688" s="130"/>
    </row>
    <row r="689" spans="3:12" ht="13.2">
      <c r="C689" s="60"/>
      <c r="D689" s="119"/>
      <c r="G689" s="119"/>
      <c r="H689" s="119"/>
      <c r="I689" s="119"/>
      <c r="J689" s="119"/>
      <c r="K689" s="119"/>
      <c r="L689" s="130"/>
    </row>
    <row r="690" spans="3:12" ht="13.2">
      <c r="C690" s="60"/>
      <c r="D690" s="119"/>
      <c r="G690" s="119"/>
      <c r="H690" s="119"/>
      <c r="I690" s="119"/>
      <c r="J690" s="119"/>
      <c r="K690" s="119"/>
      <c r="L690" s="130"/>
    </row>
    <row r="691" spans="3:12" ht="13.2">
      <c r="C691" s="60"/>
      <c r="D691" s="119"/>
      <c r="G691" s="119"/>
      <c r="H691" s="119"/>
      <c r="I691" s="119"/>
      <c r="J691" s="119"/>
      <c r="K691" s="119"/>
      <c r="L691" s="130"/>
    </row>
    <row r="692" spans="3:12" ht="13.2">
      <c r="C692" s="60"/>
      <c r="D692" s="119"/>
      <c r="G692" s="119"/>
      <c r="H692" s="119"/>
      <c r="I692" s="119"/>
      <c r="J692" s="119"/>
      <c r="K692" s="119"/>
      <c r="L692" s="130"/>
    </row>
    <row r="693" spans="3:12" ht="13.2">
      <c r="C693" s="60"/>
      <c r="D693" s="119"/>
      <c r="G693" s="119"/>
      <c r="H693" s="119"/>
      <c r="I693" s="119"/>
      <c r="J693" s="119"/>
      <c r="K693" s="119"/>
      <c r="L693" s="130"/>
    </row>
    <row r="694" spans="3:12" ht="13.2">
      <c r="C694" s="60"/>
      <c r="D694" s="119"/>
      <c r="G694" s="119"/>
      <c r="H694" s="119"/>
      <c r="I694" s="119"/>
      <c r="J694" s="119"/>
      <c r="K694" s="119"/>
      <c r="L694" s="130"/>
    </row>
    <row r="695" spans="3:12" ht="13.2">
      <c r="C695" s="60"/>
      <c r="D695" s="119"/>
      <c r="G695" s="119"/>
      <c r="H695" s="119"/>
      <c r="I695" s="119"/>
      <c r="J695" s="119"/>
      <c r="K695" s="119"/>
      <c r="L695" s="130"/>
    </row>
    <row r="696" spans="3:12" ht="13.2">
      <c r="C696" s="60"/>
      <c r="D696" s="119"/>
      <c r="G696" s="119"/>
      <c r="H696" s="119"/>
      <c r="I696" s="119"/>
      <c r="J696" s="119"/>
      <c r="K696" s="119"/>
      <c r="L696" s="130"/>
    </row>
    <row r="697" spans="3:12" ht="13.2">
      <c r="C697" s="60"/>
      <c r="D697" s="119"/>
      <c r="G697" s="119"/>
      <c r="H697" s="119"/>
      <c r="I697" s="119"/>
      <c r="J697" s="119"/>
      <c r="K697" s="119"/>
      <c r="L697" s="130"/>
    </row>
    <row r="698" spans="3:12" ht="13.2">
      <c r="C698" s="60"/>
      <c r="D698" s="119"/>
      <c r="G698" s="119"/>
      <c r="H698" s="119"/>
      <c r="I698" s="119"/>
      <c r="J698" s="119"/>
      <c r="K698" s="119"/>
      <c r="L698" s="130"/>
    </row>
    <row r="699" spans="3:12" ht="13.2">
      <c r="C699" s="60"/>
      <c r="D699" s="119"/>
      <c r="G699" s="119"/>
      <c r="H699" s="119"/>
      <c r="I699" s="119"/>
      <c r="J699" s="119"/>
      <c r="K699" s="119"/>
      <c r="L699" s="130"/>
    </row>
    <row r="700" spans="3:12" ht="13.2">
      <c r="C700" s="60"/>
      <c r="D700" s="119"/>
      <c r="G700" s="119"/>
      <c r="H700" s="119"/>
      <c r="I700" s="119"/>
      <c r="J700" s="119"/>
      <c r="K700" s="119"/>
      <c r="L700" s="130"/>
    </row>
    <row r="701" spans="3:12" ht="13.2">
      <c r="C701" s="60"/>
      <c r="D701" s="119"/>
      <c r="G701" s="119"/>
      <c r="H701" s="119"/>
      <c r="I701" s="119"/>
      <c r="J701" s="119"/>
      <c r="K701" s="119"/>
      <c r="L701" s="130"/>
    </row>
    <row r="702" spans="3:12" ht="13.2">
      <c r="C702" s="60"/>
      <c r="D702" s="119"/>
      <c r="G702" s="119"/>
      <c r="H702" s="119"/>
      <c r="I702" s="119"/>
      <c r="J702" s="119"/>
      <c r="K702" s="119"/>
      <c r="L702" s="130"/>
    </row>
    <row r="703" spans="3:12" ht="13.2">
      <c r="C703" s="60"/>
      <c r="D703" s="119"/>
      <c r="G703" s="119"/>
      <c r="H703" s="119"/>
      <c r="I703" s="119"/>
      <c r="J703" s="119"/>
      <c r="K703" s="119"/>
      <c r="L703" s="130"/>
    </row>
    <row r="704" spans="3:12" ht="13.2">
      <c r="C704" s="60"/>
      <c r="D704" s="119"/>
      <c r="G704" s="119"/>
      <c r="H704" s="119"/>
      <c r="I704" s="119"/>
      <c r="J704" s="119"/>
      <c r="K704" s="119"/>
      <c r="L704" s="130"/>
    </row>
    <row r="705" spans="3:12" ht="13.2">
      <c r="C705" s="60"/>
      <c r="D705" s="119"/>
      <c r="G705" s="119"/>
      <c r="H705" s="119"/>
      <c r="I705" s="119"/>
      <c r="J705" s="119"/>
      <c r="K705" s="119"/>
      <c r="L705" s="130"/>
    </row>
    <row r="706" spans="3:12" ht="13.2">
      <c r="C706" s="60"/>
      <c r="D706" s="119"/>
      <c r="G706" s="119"/>
      <c r="H706" s="119"/>
      <c r="I706" s="119"/>
      <c r="J706" s="119"/>
      <c r="K706" s="119"/>
      <c r="L706" s="130"/>
    </row>
    <row r="707" spans="3:12" ht="13.2">
      <c r="C707" s="60"/>
      <c r="D707" s="119"/>
      <c r="G707" s="119"/>
      <c r="H707" s="119"/>
      <c r="I707" s="119"/>
      <c r="J707" s="119"/>
      <c r="K707" s="119"/>
      <c r="L707" s="130"/>
    </row>
    <row r="708" spans="3:12" ht="13.2">
      <c r="C708" s="60"/>
      <c r="D708" s="119"/>
      <c r="G708" s="119"/>
      <c r="H708" s="119"/>
      <c r="I708" s="119"/>
      <c r="J708" s="119"/>
      <c r="K708" s="119"/>
      <c r="L708" s="130"/>
    </row>
    <row r="709" spans="3:12" ht="13.2">
      <c r="C709" s="60"/>
      <c r="D709" s="119"/>
      <c r="G709" s="119"/>
      <c r="H709" s="119"/>
      <c r="I709" s="119"/>
      <c r="J709" s="119"/>
      <c r="K709" s="119"/>
      <c r="L709" s="130"/>
    </row>
    <row r="710" spans="3:12" ht="13.2">
      <c r="C710" s="60"/>
      <c r="D710" s="119"/>
      <c r="G710" s="119"/>
      <c r="H710" s="119"/>
      <c r="I710" s="119"/>
      <c r="J710" s="119"/>
      <c r="K710" s="119"/>
      <c r="L710" s="130"/>
    </row>
    <row r="711" spans="3:12" ht="13.2">
      <c r="C711" s="60"/>
      <c r="D711" s="119"/>
      <c r="G711" s="119"/>
      <c r="H711" s="119"/>
      <c r="I711" s="119"/>
      <c r="J711" s="119"/>
      <c r="K711" s="119"/>
      <c r="L711" s="130"/>
    </row>
    <row r="712" spans="3:12" ht="13.2">
      <c r="C712" s="60"/>
      <c r="D712" s="119"/>
      <c r="G712" s="119"/>
      <c r="H712" s="119"/>
      <c r="I712" s="119"/>
      <c r="J712" s="119"/>
      <c r="K712" s="119"/>
      <c r="L712" s="130"/>
    </row>
    <row r="713" spans="3:12" ht="13.2">
      <c r="C713" s="60"/>
      <c r="D713" s="119"/>
      <c r="G713" s="119"/>
      <c r="H713" s="119"/>
      <c r="I713" s="119"/>
      <c r="J713" s="119"/>
      <c r="K713" s="119"/>
      <c r="L713" s="130"/>
    </row>
    <row r="714" spans="3:12" ht="13.2">
      <c r="C714" s="60"/>
      <c r="D714" s="119"/>
      <c r="G714" s="119"/>
      <c r="H714" s="119"/>
      <c r="I714" s="119"/>
      <c r="J714" s="119"/>
      <c r="K714" s="119"/>
      <c r="L714" s="130"/>
    </row>
    <row r="715" spans="3:12" ht="13.2">
      <c r="C715" s="60"/>
      <c r="D715" s="119"/>
      <c r="G715" s="119"/>
      <c r="H715" s="119"/>
      <c r="I715" s="119"/>
      <c r="J715" s="119"/>
      <c r="K715" s="119"/>
      <c r="L715" s="130"/>
    </row>
    <row r="716" spans="3:12" ht="13.2">
      <c r="C716" s="60"/>
      <c r="D716" s="119"/>
      <c r="G716" s="119"/>
      <c r="H716" s="119"/>
      <c r="I716" s="119"/>
      <c r="J716" s="119"/>
      <c r="K716" s="119"/>
      <c r="L716" s="130"/>
    </row>
    <row r="717" spans="3:12" ht="13.2">
      <c r="C717" s="60"/>
      <c r="D717" s="119"/>
      <c r="G717" s="119"/>
      <c r="H717" s="119"/>
      <c r="I717" s="119"/>
      <c r="J717" s="119"/>
      <c r="K717" s="119"/>
      <c r="L717" s="130"/>
    </row>
    <row r="718" spans="3:12" ht="13.2">
      <c r="C718" s="60"/>
      <c r="D718" s="119"/>
      <c r="G718" s="119"/>
      <c r="H718" s="119"/>
      <c r="I718" s="119"/>
      <c r="J718" s="119"/>
      <c r="K718" s="119"/>
      <c r="L718" s="130"/>
    </row>
    <row r="719" spans="3:12" ht="13.2">
      <c r="C719" s="60"/>
      <c r="D719" s="119"/>
      <c r="G719" s="119"/>
      <c r="H719" s="119"/>
      <c r="I719" s="119"/>
      <c r="J719" s="119"/>
      <c r="K719" s="119"/>
      <c r="L719" s="130"/>
    </row>
    <row r="720" spans="3:12" ht="13.2">
      <c r="C720" s="60"/>
      <c r="D720" s="119"/>
      <c r="G720" s="119"/>
      <c r="H720" s="119"/>
      <c r="I720" s="119"/>
      <c r="J720" s="119"/>
      <c r="K720" s="119"/>
      <c r="L720" s="130"/>
    </row>
    <row r="721" spans="3:12" ht="13.2">
      <c r="C721" s="60"/>
      <c r="D721" s="119"/>
      <c r="G721" s="119"/>
      <c r="H721" s="119"/>
      <c r="I721" s="119"/>
      <c r="J721" s="119"/>
      <c r="K721" s="119"/>
      <c r="L721" s="130"/>
    </row>
    <row r="722" spans="3:12" ht="13.2">
      <c r="C722" s="60"/>
      <c r="D722" s="119"/>
      <c r="G722" s="119"/>
      <c r="H722" s="119"/>
      <c r="I722" s="119"/>
      <c r="J722" s="119"/>
      <c r="K722" s="119"/>
      <c r="L722" s="130"/>
    </row>
    <row r="723" spans="3:12" ht="13.2">
      <c r="C723" s="60"/>
      <c r="D723" s="119"/>
      <c r="G723" s="119"/>
      <c r="H723" s="119"/>
      <c r="I723" s="119"/>
      <c r="J723" s="119"/>
      <c r="K723" s="119"/>
      <c r="L723" s="130"/>
    </row>
    <row r="724" spans="3:12" ht="13.2">
      <c r="C724" s="60"/>
      <c r="D724" s="119"/>
      <c r="G724" s="119"/>
      <c r="H724" s="119"/>
      <c r="I724" s="119"/>
      <c r="J724" s="119"/>
      <c r="K724" s="119"/>
      <c r="L724" s="130"/>
    </row>
    <row r="725" spans="3:12" ht="13.2">
      <c r="C725" s="60"/>
      <c r="D725" s="119"/>
      <c r="G725" s="119"/>
      <c r="H725" s="119"/>
      <c r="I725" s="119"/>
      <c r="J725" s="119"/>
      <c r="K725" s="119"/>
      <c r="L725" s="130"/>
    </row>
    <row r="726" spans="3:12" ht="13.2">
      <c r="C726" s="60"/>
      <c r="D726" s="119"/>
      <c r="G726" s="119"/>
      <c r="H726" s="119"/>
      <c r="I726" s="119"/>
      <c r="J726" s="119"/>
      <c r="K726" s="119"/>
      <c r="L726" s="130"/>
    </row>
    <row r="727" spans="3:12" ht="13.2">
      <c r="C727" s="60"/>
      <c r="D727" s="119"/>
      <c r="G727" s="119"/>
      <c r="H727" s="119"/>
      <c r="I727" s="119"/>
      <c r="J727" s="119"/>
      <c r="K727" s="119"/>
      <c r="L727" s="130"/>
    </row>
    <row r="728" spans="3:12" ht="13.2">
      <c r="C728" s="60"/>
      <c r="D728" s="119"/>
      <c r="G728" s="119"/>
      <c r="H728" s="119"/>
      <c r="I728" s="119"/>
      <c r="J728" s="119"/>
      <c r="K728" s="119"/>
      <c r="L728" s="130"/>
    </row>
    <row r="729" spans="3:12" ht="13.2">
      <c r="C729" s="60"/>
      <c r="D729" s="119"/>
      <c r="G729" s="119"/>
      <c r="H729" s="119"/>
      <c r="I729" s="119"/>
      <c r="J729" s="119"/>
      <c r="K729" s="119"/>
      <c r="L729" s="130"/>
    </row>
    <row r="730" spans="3:12" ht="13.2">
      <c r="C730" s="60"/>
      <c r="D730" s="119"/>
      <c r="G730" s="119"/>
      <c r="H730" s="119"/>
      <c r="I730" s="119"/>
      <c r="J730" s="119"/>
      <c r="K730" s="119"/>
      <c r="L730" s="130"/>
    </row>
    <row r="731" spans="3:12" ht="13.2">
      <c r="C731" s="60"/>
      <c r="D731" s="119"/>
      <c r="G731" s="119"/>
      <c r="H731" s="119"/>
      <c r="I731" s="119"/>
      <c r="J731" s="119"/>
      <c r="K731" s="119"/>
      <c r="L731" s="130"/>
    </row>
    <row r="732" spans="3:12" ht="13.2">
      <c r="C732" s="60"/>
      <c r="D732" s="119"/>
      <c r="G732" s="119"/>
      <c r="H732" s="119"/>
      <c r="I732" s="119"/>
      <c r="J732" s="119"/>
      <c r="K732" s="119"/>
      <c r="L732" s="130"/>
    </row>
    <row r="733" spans="3:12" ht="13.2">
      <c r="C733" s="60"/>
      <c r="D733" s="119"/>
      <c r="G733" s="119"/>
      <c r="H733" s="119"/>
      <c r="I733" s="119"/>
      <c r="J733" s="119"/>
      <c r="K733" s="119"/>
      <c r="L733" s="130"/>
    </row>
    <row r="734" spans="3:12" ht="13.2">
      <c r="C734" s="60"/>
      <c r="D734" s="119"/>
      <c r="G734" s="119"/>
      <c r="H734" s="119"/>
      <c r="I734" s="119"/>
      <c r="J734" s="119"/>
      <c r="K734" s="119"/>
      <c r="L734" s="130"/>
    </row>
    <row r="735" spans="3:12" ht="13.2">
      <c r="C735" s="60"/>
      <c r="D735" s="119"/>
      <c r="G735" s="119"/>
      <c r="H735" s="119"/>
      <c r="I735" s="119"/>
      <c r="J735" s="119"/>
      <c r="K735" s="119"/>
      <c r="L735" s="130"/>
    </row>
    <row r="736" spans="3:12" ht="13.2">
      <c r="C736" s="60"/>
      <c r="D736" s="119"/>
      <c r="G736" s="119"/>
      <c r="H736" s="119"/>
      <c r="I736" s="119"/>
      <c r="J736" s="119"/>
      <c r="K736" s="119"/>
      <c r="L736" s="130"/>
    </row>
    <row r="737" spans="3:12" ht="13.2">
      <c r="C737" s="60"/>
      <c r="D737" s="119"/>
      <c r="G737" s="119"/>
      <c r="H737" s="119"/>
      <c r="I737" s="119"/>
      <c r="J737" s="119"/>
      <c r="K737" s="119"/>
      <c r="L737" s="130"/>
    </row>
    <row r="738" spans="3:12" ht="13.2">
      <c r="C738" s="60"/>
      <c r="D738" s="119"/>
      <c r="G738" s="119"/>
      <c r="H738" s="119"/>
      <c r="I738" s="119"/>
      <c r="J738" s="119"/>
      <c r="K738" s="119"/>
      <c r="L738" s="130"/>
    </row>
    <row r="739" spans="3:12" ht="13.2">
      <c r="C739" s="60"/>
      <c r="D739" s="119"/>
      <c r="G739" s="119"/>
      <c r="H739" s="119"/>
      <c r="I739" s="119"/>
      <c r="J739" s="119"/>
      <c r="K739" s="119"/>
      <c r="L739" s="130"/>
    </row>
    <row r="740" spans="3:12" ht="13.2">
      <c r="C740" s="60"/>
      <c r="D740" s="119"/>
      <c r="G740" s="119"/>
      <c r="H740" s="119"/>
      <c r="I740" s="119"/>
      <c r="J740" s="119"/>
      <c r="K740" s="119"/>
      <c r="L740" s="130"/>
    </row>
    <row r="741" spans="3:12" ht="13.2">
      <c r="C741" s="60"/>
      <c r="D741" s="119"/>
      <c r="G741" s="119"/>
      <c r="H741" s="119"/>
      <c r="I741" s="119"/>
      <c r="J741" s="119"/>
      <c r="K741" s="119"/>
      <c r="L741" s="130"/>
    </row>
    <row r="742" spans="3:12" ht="13.2">
      <c r="C742" s="60"/>
      <c r="D742" s="119"/>
      <c r="G742" s="119"/>
      <c r="H742" s="119"/>
      <c r="I742" s="119"/>
      <c r="J742" s="119"/>
      <c r="K742" s="119"/>
      <c r="L742" s="130"/>
    </row>
    <row r="743" spans="3:12" ht="13.2">
      <c r="C743" s="60"/>
      <c r="D743" s="119"/>
      <c r="G743" s="119"/>
      <c r="H743" s="119"/>
      <c r="I743" s="119"/>
      <c r="J743" s="119"/>
      <c r="K743" s="119"/>
      <c r="L743" s="130"/>
    </row>
    <row r="744" spans="3:12" ht="13.2">
      <c r="C744" s="60"/>
      <c r="D744" s="119"/>
      <c r="G744" s="119"/>
      <c r="H744" s="119"/>
      <c r="I744" s="119"/>
      <c r="J744" s="119"/>
      <c r="K744" s="119"/>
      <c r="L744" s="130"/>
    </row>
    <row r="745" spans="3:12" ht="13.2">
      <c r="C745" s="60"/>
      <c r="D745" s="119"/>
      <c r="G745" s="119"/>
      <c r="H745" s="119"/>
      <c r="I745" s="119"/>
      <c r="J745" s="119"/>
      <c r="K745" s="119"/>
      <c r="L745" s="130"/>
    </row>
    <row r="746" spans="3:12" ht="13.2">
      <c r="C746" s="60"/>
      <c r="D746" s="119"/>
      <c r="G746" s="119"/>
      <c r="H746" s="119"/>
      <c r="I746" s="119"/>
      <c r="J746" s="119"/>
      <c r="K746" s="119"/>
      <c r="L746" s="130"/>
    </row>
    <row r="747" spans="3:12" ht="13.2">
      <c r="C747" s="60"/>
      <c r="D747" s="119"/>
      <c r="G747" s="119"/>
      <c r="H747" s="119"/>
      <c r="I747" s="119"/>
      <c r="J747" s="119"/>
      <c r="K747" s="119"/>
      <c r="L747" s="130"/>
    </row>
    <row r="748" spans="3:12" ht="13.2">
      <c r="C748" s="60"/>
      <c r="D748" s="119"/>
      <c r="G748" s="119"/>
      <c r="H748" s="119"/>
      <c r="I748" s="119"/>
      <c r="J748" s="119"/>
      <c r="K748" s="119"/>
      <c r="L748" s="130"/>
    </row>
    <row r="749" spans="3:12" ht="13.2">
      <c r="C749" s="60"/>
      <c r="D749" s="119"/>
      <c r="G749" s="119"/>
      <c r="H749" s="119"/>
      <c r="I749" s="119"/>
      <c r="J749" s="119"/>
      <c r="K749" s="119"/>
      <c r="L749" s="130"/>
    </row>
    <row r="750" spans="3:12" ht="13.2">
      <c r="C750" s="60"/>
      <c r="D750" s="119"/>
      <c r="G750" s="119"/>
      <c r="H750" s="119"/>
      <c r="I750" s="119"/>
      <c r="J750" s="119"/>
      <c r="K750" s="119"/>
      <c r="L750" s="130"/>
    </row>
    <row r="751" spans="3:12" ht="13.2">
      <c r="C751" s="60"/>
      <c r="D751" s="119"/>
      <c r="G751" s="119"/>
      <c r="H751" s="119"/>
      <c r="I751" s="119"/>
      <c r="J751" s="119"/>
      <c r="K751" s="119"/>
      <c r="L751" s="130"/>
    </row>
    <row r="752" spans="3:12" ht="13.2">
      <c r="C752" s="60"/>
      <c r="D752" s="119"/>
      <c r="G752" s="119"/>
      <c r="H752" s="119"/>
      <c r="I752" s="119"/>
      <c r="J752" s="119"/>
      <c r="K752" s="119"/>
      <c r="L752" s="130"/>
    </row>
    <row r="753" spans="3:12" ht="13.2">
      <c r="C753" s="60"/>
      <c r="D753" s="119"/>
      <c r="G753" s="119"/>
      <c r="H753" s="119"/>
      <c r="I753" s="119"/>
      <c r="J753" s="119"/>
      <c r="K753" s="119"/>
      <c r="L753" s="130"/>
    </row>
    <row r="754" spans="3:12" ht="13.2">
      <c r="C754" s="60"/>
      <c r="D754" s="119"/>
      <c r="G754" s="119"/>
      <c r="H754" s="119"/>
      <c r="I754" s="119"/>
      <c r="J754" s="119"/>
      <c r="K754" s="119"/>
      <c r="L754" s="130"/>
    </row>
    <row r="755" spans="3:12" ht="13.2">
      <c r="C755" s="60"/>
      <c r="D755" s="119"/>
      <c r="G755" s="119"/>
      <c r="H755" s="119"/>
      <c r="I755" s="119"/>
      <c r="J755" s="119"/>
      <c r="K755" s="119"/>
      <c r="L755" s="130"/>
    </row>
    <row r="756" spans="3:12" ht="13.2">
      <c r="C756" s="60"/>
      <c r="D756" s="119"/>
      <c r="G756" s="119"/>
      <c r="H756" s="119"/>
      <c r="I756" s="119"/>
      <c r="J756" s="119"/>
      <c r="K756" s="119"/>
      <c r="L756" s="130"/>
    </row>
    <row r="757" spans="3:12" ht="13.2">
      <c r="C757" s="60"/>
      <c r="D757" s="119"/>
      <c r="G757" s="119"/>
      <c r="H757" s="119"/>
      <c r="I757" s="119"/>
      <c r="J757" s="119"/>
      <c r="K757" s="119"/>
      <c r="L757" s="130"/>
    </row>
    <row r="758" spans="3:12" ht="13.2">
      <c r="C758" s="60"/>
      <c r="D758" s="119"/>
      <c r="G758" s="119"/>
      <c r="H758" s="119"/>
      <c r="I758" s="119"/>
      <c r="J758" s="119"/>
      <c r="K758" s="119"/>
      <c r="L758" s="130"/>
    </row>
    <row r="759" spans="3:12" ht="13.2">
      <c r="C759" s="60"/>
      <c r="D759" s="119"/>
      <c r="G759" s="119"/>
      <c r="H759" s="119"/>
      <c r="I759" s="119"/>
      <c r="J759" s="119"/>
      <c r="K759" s="119"/>
      <c r="L759" s="130"/>
    </row>
    <row r="760" spans="3:12" ht="13.2">
      <c r="C760" s="60"/>
      <c r="D760" s="119"/>
      <c r="G760" s="119"/>
      <c r="H760" s="119"/>
      <c r="I760" s="119"/>
      <c r="J760" s="119"/>
      <c r="K760" s="119"/>
      <c r="L760" s="130"/>
    </row>
    <row r="761" spans="3:12" ht="13.2">
      <c r="C761" s="60"/>
      <c r="D761" s="119"/>
      <c r="G761" s="119"/>
      <c r="H761" s="119"/>
      <c r="I761" s="119"/>
      <c r="J761" s="119"/>
      <c r="K761" s="119"/>
      <c r="L761" s="130"/>
    </row>
    <row r="762" spans="3:12" ht="13.2">
      <c r="C762" s="60"/>
      <c r="D762" s="119"/>
      <c r="G762" s="119"/>
      <c r="H762" s="119"/>
      <c r="I762" s="119"/>
      <c r="J762" s="119"/>
      <c r="K762" s="119"/>
      <c r="L762" s="130"/>
    </row>
    <row r="763" spans="3:12" ht="13.2">
      <c r="C763" s="60"/>
      <c r="D763" s="119"/>
      <c r="G763" s="119"/>
      <c r="H763" s="119"/>
      <c r="I763" s="119"/>
      <c r="J763" s="119"/>
      <c r="K763" s="119"/>
      <c r="L763" s="130"/>
    </row>
    <row r="764" spans="3:12" ht="13.2">
      <c r="C764" s="60"/>
      <c r="D764" s="119"/>
      <c r="G764" s="119"/>
      <c r="H764" s="119"/>
      <c r="I764" s="119"/>
      <c r="J764" s="119"/>
      <c r="K764" s="119"/>
      <c r="L764" s="130"/>
    </row>
    <row r="765" spans="3:12" ht="13.2">
      <c r="C765" s="60"/>
      <c r="D765" s="119"/>
      <c r="G765" s="119"/>
      <c r="H765" s="119"/>
      <c r="I765" s="119"/>
      <c r="J765" s="119"/>
      <c r="K765" s="119"/>
      <c r="L765" s="130"/>
    </row>
    <row r="766" spans="3:12" ht="13.2">
      <c r="C766" s="60"/>
      <c r="D766" s="119"/>
      <c r="G766" s="119"/>
      <c r="H766" s="119"/>
      <c r="I766" s="119"/>
      <c r="J766" s="119"/>
      <c r="K766" s="119"/>
      <c r="L766" s="130"/>
    </row>
    <row r="767" spans="3:12" ht="13.2">
      <c r="C767" s="60"/>
      <c r="D767" s="119"/>
      <c r="G767" s="119"/>
      <c r="H767" s="119"/>
      <c r="I767" s="119"/>
      <c r="J767" s="119"/>
      <c r="K767" s="119"/>
      <c r="L767" s="130"/>
    </row>
    <row r="768" spans="3:12" ht="13.2">
      <c r="C768" s="60"/>
      <c r="D768" s="119"/>
      <c r="G768" s="119"/>
      <c r="H768" s="119"/>
      <c r="I768" s="119"/>
      <c r="J768" s="119"/>
      <c r="K768" s="119"/>
      <c r="L768" s="130"/>
    </row>
    <row r="769" spans="3:12" ht="13.2">
      <c r="C769" s="60"/>
      <c r="D769" s="119"/>
      <c r="G769" s="119"/>
      <c r="H769" s="119"/>
      <c r="I769" s="119"/>
      <c r="J769" s="119"/>
      <c r="K769" s="119"/>
      <c r="L769" s="130"/>
    </row>
    <row r="770" spans="3:12" ht="13.2">
      <c r="C770" s="60"/>
      <c r="D770" s="119"/>
      <c r="G770" s="119"/>
      <c r="H770" s="119"/>
      <c r="I770" s="119"/>
      <c r="J770" s="119"/>
      <c r="K770" s="119"/>
      <c r="L770" s="130"/>
    </row>
    <row r="771" spans="3:12" ht="13.2">
      <c r="C771" s="60"/>
      <c r="D771" s="119"/>
      <c r="G771" s="119"/>
      <c r="H771" s="119"/>
      <c r="I771" s="119"/>
      <c r="J771" s="119"/>
      <c r="K771" s="119"/>
      <c r="L771" s="130"/>
    </row>
    <row r="772" spans="3:12" ht="13.2">
      <c r="C772" s="60"/>
      <c r="D772" s="119"/>
      <c r="G772" s="119"/>
      <c r="H772" s="119"/>
      <c r="I772" s="119"/>
      <c r="J772" s="119"/>
      <c r="K772" s="119"/>
      <c r="L772" s="130"/>
    </row>
    <row r="773" spans="3:12" ht="13.2">
      <c r="C773" s="60"/>
      <c r="D773" s="119"/>
      <c r="G773" s="119"/>
      <c r="H773" s="119"/>
      <c r="I773" s="119"/>
      <c r="J773" s="119"/>
      <c r="K773" s="119"/>
      <c r="L773" s="130"/>
    </row>
    <row r="774" spans="3:12" ht="13.2">
      <c r="C774" s="60"/>
      <c r="D774" s="119"/>
      <c r="G774" s="119"/>
      <c r="H774" s="119"/>
      <c r="I774" s="119"/>
      <c r="J774" s="119"/>
      <c r="K774" s="119"/>
      <c r="L774" s="130"/>
    </row>
    <row r="775" spans="3:12" ht="13.2">
      <c r="C775" s="60"/>
      <c r="D775" s="119"/>
      <c r="G775" s="119"/>
      <c r="H775" s="119"/>
      <c r="I775" s="119"/>
      <c r="J775" s="119"/>
      <c r="K775" s="119"/>
      <c r="L775" s="130"/>
    </row>
    <row r="776" spans="3:12" ht="13.2">
      <c r="C776" s="60"/>
      <c r="D776" s="119"/>
      <c r="G776" s="119"/>
      <c r="H776" s="119"/>
      <c r="I776" s="119"/>
      <c r="J776" s="119"/>
      <c r="K776" s="119"/>
      <c r="L776" s="130"/>
    </row>
    <row r="777" spans="3:12" ht="13.2">
      <c r="C777" s="60"/>
      <c r="D777" s="119"/>
      <c r="G777" s="119"/>
      <c r="H777" s="119"/>
      <c r="I777" s="119"/>
      <c r="J777" s="119"/>
      <c r="K777" s="119"/>
      <c r="L777" s="130"/>
    </row>
    <row r="778" spans="3:12" ht="13.2">
      <c r="C778" s="60"/>
      <c r="D778" s="119"/>
      <c r="G778" s="119"/>
      <c r="H778" s="119"/>
      <c r="I778" s="119"/>
      <c r="J778" s="119"/>
      <c r="K778" s="119"/>
      <c r="L778" s="130"/>
    </row>
    <row r="779" spans="3:12" ht="13.2">
      <c r="C779" s="60"/>
      <c r="D779" s="119"/>
      <c r="G779" s="119"/>
      <c r="H779" s="119"/>
      <c r="I779" s="119"/>
      <c r="J779" s="119"/>
      <c r="K779" s="119"/>
      <c r="L779" s="130"/>
    </row>
    <row r="780" spans="3:12" ht="13.2">
      <c r="C780" s="60"/>
      <c r="D780" s="119"/>
      <c r="G780" s="119"/>
      <c r="H780" s="119"/>
      <c r="I780" s="119"/>
      <c r="J780" s="119"/>
      <c r="K780" s="119"/>
      <c r="L780" s="130"/>
    </row>
    <row r="781" spans="3:12" ht="13.2">
      <c r="C781" s="60"/>
      <c r="D781" s="119"/>
      <c r="G781" s="119"/>
      <c r="H781" s="119"/>
      <c r="I781" s="119"/>
      <c r="J781" s="119"/>
      <c r="K781" s="119"/>
      <c r="L781" s="130"/>
    </row>
    <row r="782" spans="3:12" ht="13.2">
      <c r="C782" s="60"/>
      <c r="D782" s="119"/>
      <c r="G782" s="119"/>
      <c r="H782" s="119"/>
      <c r="I782" s="119"/>
      <c r="J782" s="119"/>
      <c r="K782" s="119"/>
      <c r="L782" s="130"/>
    </row>
    <row r="783" spans="3:12" ht="13.2">
      <c r="C783" s="60"/>
      <c r="D783" s="119"/>
      <c r="G783" s="119"/>
      <c r="H783" s="119"/>
      <c r="I783" s="119"/>
      <c r="J783" s="119"/>
      <c r="K783" s="119"/>
      <c r="L783" s="130"/>
    </row>
    <row r="784" spans="3:12" ht="13.2">
      <c r="C784" s="60"/>
      <c r="D784" s="119"/>
      <c r="G784" s="119"/>
      <c r="H784" s="119"/>
      <c r="I784" s="119"/>
      <c r="J784" s="119"/>
      <c r="K784" s="119"/>
      <c r="L784" s="130"/>
    </row>
    <row r="785" spans="3:12" ht="13.2">
      <c r="C785" s="60"/>
      <c r="D785" s="119"/>
      <c r="G785" s="119"/>
      <c r="H785" s="119"/>
      <c r="I785" s="119"/>
      <c r="J785" s="119"/>
      <c r="K785" s="119"/>
      <c r="L785" s="130"/>
    </row>
    <row r="786" spans="3:12" ht="13.2">
      <c r="C786" s="60"/>
      <c r="D786" s="119"/>
      <c r="G786" s="119"/>
      <c r="H786" s="119"/>
      <c r="I786" s="119"/>
      <c r="J786" s="119"/>
      <c r="K786" s="119"/>
      <c r="L786" s="130"/>
    </row>
    <row r="787" spans="3:12" ht="13.2">
      <c r="C787" s="60"/>
      <c r="D787" s="119"/>
      <c r="G787" s="119"/>
      <c r="H787" s="119"/>
      <c r="I787" s="119"/>
      <c r="J787" s="119"/>
      <c r="K787" s="119"/>
      <c r="L787" s="130"/>
    </row>
    <row r="788" spans="3:12" ht="13.2">
      <c r="C788" s="60"/>
      <c r="D788" s="119"/>
      <c r="G788" s="119"/>
      <c r="H788" s="119"/>
      <c r="I788" s="119"/>
      <c r="J788" s="119"/>
      <c r="K788" s="119"/>
      <c r="L788" s="130"/>
    </row>
    <row r="789" spans="3:12" ht="13.2">
      <c r="C789" s="60"/>
      <c r="D789" s="119"/>
      <c r="G789" s="119"/>
      <c r="H789" s="119"/>
      <c r="I789" s="119"/>
      <c r="J789" s="119"/>
      <c r="K789" s="119"/>
      <c r="L789" s="130"/>
    </row>
    <row r="790" spans="3:12" ht="13.2">
      <c r="C790" s="60"/>
      <c r="D790" s="119"/>
      <c r="G790" s="119"/>
      <c r="H790" s="119"/>
      <c r="I790" s="119"/>
      <c r="J790" s="119"/>
      <c r="K790" s="119"/>
      <c r="L790" s="130"/>
    </row>
    <row r="791" spans="3:12" ht="13.2">
      <c r="C791" s="60"/>
      <c r="D791" s="119"/>
      <c r="G791" s="119"/>
      <c r="H791" s="119"/>
      <c r="I791" s="119"/>
      <c r="J791" s="119"/>
      <c r="K791" s="119"/>
      <c r="L791" s="130"/>
    </row>
    <row r="792" spans="3:12" ht="13.2">
      <c r="C792" s="60"/>
      <c r="D792" s="119"/>
      <c r="G792" s="119"/>
      <c r="H792" s="119"/>
      <c r="I792" s="119"/>
      <c r="J792" s="119"/>
      <c r="K792" s="119"/>
      <c r="L792" s="130"/>
    </row>
    <row r="793" spans="3:12" ht="13.2">
      <c r="C793" s="60"/>
      <c r="D793" s="119"/>
      <c r="G793" s="119"/>
      <c r="H793" s="119"/>
      <c r="I793" s="119"/>
      <c r="J793" s="119"/>
      <c r="K793" s="119"/>
      <c r="L793" s="130"/>
    </row>
    <row r="794" spans="3:12" ht="13.2">
      <c r="C794" s="60"/>
      <c r="D794" s="119"/>
      <c r="G794" s="119"/>
      <c r="H794" s="119"/>
      <c r="I794" s="119"/>
      <c r="J794" s="119"/>
      <c r="K794" s="119"/>
      <c r="L794" s="130"/>
    </row>
    <row r="795" spans="3:12" ht="13.2">
      <c r="C795" s="60"/>
      <c r="D795" s="119"/>
      <c r="G795" s="119"/>
      <c r="H795" s="119"/>
      <c r="I795" s="119"/>
      <c r="J795" s="119"/>
      <c r="K795" s="119"/>
      <c r="L795" s="130"/>
    </row>
    <row r="796" spans="3:12" ht="13.2">
      <c r="C796" s="60"/>
      <c r="D796" s="119"/>
      <c r="G796" s="119"/>
      <c r="H796" s="119"/>
      <c r="I796" s="119"/>
      <c r="J796" s="119"/>
      <c r="K796" s="119"/>
      <c r="L796" s="130"/>
    </row>
    <row r="797" spans="3:12" ht="13.2">
      <c r="C797" s="60"/>
      <c r="D797" s="119"/>
      <c r="G797" s="119"/>
      <c r="H797" s="119"/>
      <c r="I797" s="119"/>
      <c r="J797" s="119"/>
      <c r="K797" s="119"/>
      <c r="L797" s="130"/>
    </row>
    <row r="798" spans="3:12" ht="13.2">
      <c r="C798" s="60"/>
      <c r="D798" s="119"/>
      <c r="G798" s="119"/>
      <c r="H798" s="119"/>
      <c r="I798" s="119"/>
      <c r="J798" s="119"/>
      <c r="K798" s="119"/>
      <c r="L798" s="130"/>
    </row>
    <row r="799" spans="3:12" ht="13.2">
      <c r="C799" s="60"/>
      <c r="D799" s="119"/>
      <c r="G799" s="119"/>
      <c r="H799" s="119"/>
      <c r="I799" s="119"/>
      <c r="J799" s="119"/>
      <c r="K799" s="119"/>
      <c r="L799" s="130"/>
    </row>
    <row r="800" spans="3:12" ht="13.2">
      <c r="C800" s="60"/>
      <c r="D800" s="119"/>
      <c r="G800" s="119"/>
      <c r="H800" s="119"/>
      <c r="I800" s="119"/>
      <c r="J800" s="119"/>
      <c r="K800" s="119"/>
      <c r="L800" s="130"/>
    </row>
    <row r="801" spans="3:12" ht="13.2">
      <c r="C801" s="60"/>
      <c r="D801" s="119"/>
      <c r="G801" s="119"/>
      <c r="H801" s="119"/>
      <c r="I801" s="119"/>
      <c r="J801" s="119"/>
      <c r="K801" s="119"/>
      <c r="L801" s="130"/>
    </row>
    <row r="802" spans="3:12" ht="13.2">
      <c r="C802" s="60"/>
      <c r="D802" s="119"/>
      <c r="G802" s="119"/>
      <c r="H802" s="119"/>
      <c r="I802" s="119"/>
      <c r="J802" s="119"/>
      <c r="K802" s="119"/>
      <c r="L802" s="130"/>
    </row>
    <row r="803" spans="3:12" ht="13.2">
      <c r="C803" s="60"/>
      <c r="D803" s="119"/>
      <c r="G803" s="119"/>
      <c r="H803" s="119"/>
      <c r="I803" s="119"/>
      <c r="J803" s="119"/>
      <c r="K803" s="119"/>
      <c r="L803" s="130"/>
    </row>
    <row r="804" spans="3:12" ht="13.2">
      <c r="C804" s="60"/>
      <c r="D804" s="119"/>
      <c r="G804" s="119"/>
      <c r="H804" s="119"/>
      <c r="I804" s="119"/>
      <c r="J804" s="119"/>
      <c r="K804" s="119"/>
      <c r="L804" s="130"/>
    </row>
    <row r="805" spans="3:12" ht="13.2">
      <c r="C805" s="60"/>
      <c r="D805" s="119"/>
      <c r="G805" s="119"/>
      <c r="H805" s="119"/>
      <c r="I805" s="119"/>
      <c r="J805" s="119"/>
      <c r="K805" s="119"/>
      <c r="L805" s="130"/>
    </row>
    <row r="806" spans="3:12" ht="13.2">
      <c r="C806" s="60"/>
      <c r="D806" s="119"/>
      <c r="G806" s="119"/>
      <c r="H806" s="119"/>
      <c r="I806" s="119"/>
      <c r="J806" s="119"/>
      <c r="K806" s="119"/>
      <c r="L806" s="130"/>
    </row>
    <row r="807" spans="3:12" ht="13.2">
      <c r="C807" s="60"/>
      <c r="D807" s="119"/>
      <c r="G807" s="119"/>
      <c r="H807" s="119"/>
      <c r="I807" s="119"/>
      <c r="J807" s="119"/>
      <c r="K807" s="119"/>
      <c r="L807" s="130"/>
    </row>
    <row r="808" spans="3:12" ht="13.2">
      <c r="C808" s="60"/>
      <c r="D808" s="119"/>
      <c r="G808" s="119"/>
      <c r="H808" s="119"/>
      <c r="I808" s="119"/>
      <c r="J808" s="119"/>
      <c r="K808" s="119"/>
      <c r="L808" s="130"/>
    </row>
    <row r="809" spans="3:12" ht="13.2">
      <c r="C809" s="60"/>
      <c r="D809" s="119"/>
      <c r="G809" s="119"/>
      <c r="H809" s="119"/>
      <c r="I809" s="119"/>
      <c r="J809" s="119"/>
      <c r="K809" s="119"/>
      <c r="L809" s="130"/>
    </row>
    <row r="810" spans="3:12" ht="13.2">
      <c r="C810" s="60"/>
      <c r="D810" s="119"/>
      <c r="G810" s="119"/>
      <c r="H810" s="119"/>
      <c r="I810" s="119"/>
      <c r="J810" s="119"/>
      <c r="K810" s="119"/>
      <c r="L810" s="130"/>
    </row>
    <row r="811" spans="3:12" ht="13.2">
      <c r="C811" s="60"/>
      <c r="D811" s="119"/>
      <c r="G811" s="119"/>
      <c r="H811" s="119"/>
      <c r="I811" s="119"/>
      <c r="J811" s="119"/>
      <c r="K811" s="119"/>
      <c r="L811" s="130"/>
    </row>
    <row r="812" spans="3:12" ht="13.2">
      <c r="C812" s="60"/>
      <c r="D812" s="119"/>
      <c r="G812" s="119"/>
      <c r="H812" s="119"/>
      <c r="I812" s="119"/>
      <c r="J812" s="119"/>
      <c r="K812" s="119"/>
      <c r="L812" s="130"/>
    </row>
    <row r="813" spans="3:12" ht="13.2">
      <c r="C813" s="60"/>
      <c r="D813" s="119"/>
      <c r="G813" s="119"/>
      <c r="H813" s="119"/>
      <c r="I813" s="119"/>
      <c r="J813" s="119"/>
      <c r="K813" s="119"/>
      <c r="L813" s="130"/>
    </row>
    <row r="814" spans="3:12" ht="13.2">
      <c r="C814" s="60"/>
      <c r="D814" s="119"/>
      <c r="G814" s="119"/>
      <c r="H814" s="119"/>
      <c r="I814" s="119"/>
      <c r="J814" s="119"/>
      <c r="K814" s="119"/>
      <c r="L814" s="130"/>
    </row>
    <row r="815" spans="3:12" ht="13.2">
      <c r="C815" s="60"/>
      <c r="D815" s="119"/>
      <c r="G815" s="119"/>
      <c r="H815" s="119"/>
      <c r="I815" s="119"/>
      <c r="J815" s="119"/>
      <c r="K815" s="119"/>
      <c r="L815" s="130"/>
    </row>
    <row r="816" spans="3:12" ht="13.2">
      <c r="C816" s="60"/>
      <c r="D816" s="119"/>
      <c r="G816" s="119"/>
      <c r="H816" s="119"/>
      <c r="I816" s="119"/>
      <c r="J816" s="119"/>
      <c r="K816" s="119"/>
      <c r="L816" s="130"/>
    </row>
    <row r="817" spans="3:12" ht="13.2">
      <c r="C817" s="60"/>
      <c r="D817" s="119"/>
      <c r="G817" s="119"/>
      <c r="H817" s="119"/>
      <c r="I817" s="119"/>
      <c r="J817" s="119"/>
      <c r="K817" s="119"/>
      <c r="L817" s="130"/>
    </row>
    <row r="818" spans="3:12" ht="13.2">
      <c r="C818" s="60"/>
      <c r="D818" s="119"/>
      <c r="G818" s="119"/>
      <c r="H818" s="119"/>
      <c r="I818" s="119"/>
      <c r="J818" s="119"/>
      <c r="K818" s="119"/>
      <c r="L818" s="130"/>
    </row>
    <row r="819" spans="3:12" ht="13.2">
      <c r="C819" s="60"/>
      <c r="D819" s="119"/>
      <c r="G819" s="119"/>
      <c r="H819" s="119"/>
      <c r="I819" s="119"/>
      <c r="J819" s="119"/>
      <c r="K819" s="119"/>
      <c r="L819" s="130"/>
    </row>
    <row r="820" spans="3:12" ht="13.2">
      <c r="C820" s="60"/>
      <c r="D820" s="119"/>
      <c r="G820" s="119"/>
      <c r="H820" s="119"/>
      <c r="I820" s="119"/>
      <c r="J820" s="119"/>
      <c r="K820" s="119"/>
      <c r="L820" s="130"/>
    </row>
    <row r="821" spans="3:12" ht="13.2">
      <c r="C821" s="60"/>
      <c r="D821" s="119"/>
      <c r="G821" s="119"/>
      <c r="H821" s="119"/>
      <c r="I821" s="119"/>
      <c r="J821" s="119"/>
      <c r="K821" s="119"/>
      <c r="L821" s="130"/>
    </row>
    <row r="822" spans="3:12" ht="13.2">
      <c r="C822" s="60"/>
      <c r="D822" s="119"/>
      <c r="G822" s="119"/>
      <c r="H822" s="119"/>
      <c r="I822" s="119"/>
      <c r="J822" s="119"/>
      <c r="K822" s="119"/>
      <c r="L822" s="130"/>
    </row>
    <row r="823" spans="3:12" ht="13.2">
      <c r="C823" s="60"/>
      <c r="D823" s="119"/>
      <c r="G823" s="119"/>
      <c r="H823" s="119"/>
      <c r="I823" s="119"/>
      <c r="J823" s="119"/>
      <c r="K823" s="119"/>
      <c r="L823" s="130"/>
    </row>
    <row r="824" spans="3:12" ht="13.2">
      <c r="C824" s="60"/>
      <c r="D824" s="119"/>
      <c r="G824" s="119"/>
      <c r="H824" s="119"/>
      <c r="I824" s="119"/>
      <c r="J824" s="119"/>
      <c r="K824" s="119"/>
      <c r="L824" s="130"/>
    </row>
    <row r="825" spans="3:12" ht="13.2">
      <c r="C825" s="60"/>
      <c r="D825" s="119"/>
      <c r="G825" s="119"/>
      <c r="H825" s="119"/>
      <c r="I825" s="119"/>
      <c r="J825" s="119"/>
      <c r="K825" s="119"/>
      <c r="L825" s="130"/>
    </row>
    <row r="826" spans="3:12" ht="13.2">
      <c r="C826" s="60"/>
      <c r="D826" s="119"/>
      <c r="G826" s="119"/>
      <c r="H826" s="119"/>
      <c r="I826" s="119"/>
      <c r="J826" s="119"/>
      <c r="K826" s="119"/>
      <c r="L826" s="130"/>
    </row>
    <row r="827" spans="3:12" ht="13.2">
      <c r="C827" s="60"/>
      <c r="D827" s="119"/>
      <c r="G827" s="119"/>
      <c r="H827" s="119"/>
      <c r="I827" s="119"/>
      <c r="J827" s="119"/>
      <c r="K827" s="119"/>
      <c r="L827" s="130"/>
    </row>
    <row r="828" spans="3:12" ht="13.2">
      <c r="C828" s="60"/>
      <c r="D828" s="119"/>
      <c r="G828" s="119"/>
      <c r="H828" s="119"/>
      <c r="I828" s="119"/>
      <c r="J828" s="119"/>
      <c r="K828" s="119"/>
      <c r="L828" s="130"/>
    </row>
    <row r="829" spans="3:12" ht="13.2">
      <c r="C829" s="60"/>
      <c r="D829" s="119"/>
      <c r="G829" s="119"/>
      <c r="H829" s="119"/>
      <c r="I829" s="119"/>
      <c r="J829" s="119"/>
      <c r="K829" s="119"/>
      <c r="L829" s="130"/>
    </row>
    <row r="830" spans="3:12" ht="13.2">
      <c r="C830" s="60"/>
      <c r="D830" s="119"/>
      <c r="G830" s="119"/>
      <c r="H830" s="119"/>
      <c r="I830" s="119"/>
      <c r="J830" s="119"/>
      <c r="K830" s="119"/>
      <c r="L830" s="130"/>
    </row>
    <row r="831" spans="3:12" ht="13.2">
      <c r="C831" s="60"/>
      <c r="D831" s="119"/>
      <c r="G831" s="119"/>
      <c r="H831" s="119"/>
      <c r="I831" s="119"/>
      <c r="J831" s="119"/>
      <c r="K831" s="119"/>
      <c r="L831" s="130"/>
    </row>
    <row r="832" spans="3:12" ht="13.2">
      <c r="C832" s="60"/>
      <c r="D832" s="119"/>
      <c r="G832" s="119"/>
      <c r="H832" s="119"/>
      <c r="I832" s="119"/>
      <c r="J832" s="119"/>
      <c r="K832" s="119"/>
      <c r="L832" s="130"/>
    </row>
    <row r="833" spans="3:12" ht="13.2">
      <c r="C833" s="60"/>
      <c r="D833" s="119"/>
      <c r="G833" s="119"/>
      <c r="H833" s="119"/>
      <c r="I833" s="119"/>
      <c r="J833" s="119"/>
      <c r="K833" s="119"/>
      <c r="L833" s="130"/>
    </row>
    <row r="834" spans="3:12" ht="13.2">
      <c r="C834" s="60"/>
      <c r="D834" s="119"/>
      <c r="G834" s="119"/>
      <c r="H834" s="119"/>
      <c r="I834" s="119"/>
      <c r="J834" s="119"/>
      <c r="K834" s="119"/>
      <c r="L834" s="130"/>
    </row>
    <row r="835" spans="3:12" ht="13.2">
      <c r="C835" s="60"/>
      <c r="D835" s="119"/>
      <c r="G835" s="119"/>
      <c r="H835" s="119"/>
      <c r="I835" s="119"/>
      <c r="J835" s="119"/>
      <c r="K835" s="119"/>
      <c r="L835" s="130"/>
    </row>
    <row r="836" spans="3:12" ht="13.2">
      <c r="C836" s="60"/>
      <c r="D836" s="119"/>
      <c r="G836" s="119"/>
      <c r="H836" s="119"/>
      <c r="I836" s="119"/>
      <c r="J836" s="119"/>
      <c r="K836" s="119"/>
      <c r="L836" s="130"/>
    </row>
    <row r="837" spans="3:12" ht="13.2">
      <c r="C837" s="60"/>
      <c r="D837" s="119"/>
      <c r="G837" s="119"/>
      <c r="H837" s="119"/>
      <c r="I837" s="119"/>
      <c r="J837" s="119"/>
      <c r="K837" s="119"/>
      <c r="L837" s="130"/>
    </row>
    <row r="838" spans="3:12" ht="13.2">
      <c r="C838" s="60"/>
      <c r="D838" s="119"/>
      <c r="G838" s="119"/>
      <c r="H838" s="119"/>
      <c r="I838" s="119"/>
      <c r="J838" s="119"/>
      <c r="K838" s="119"/>
      <c r="L838" s="130"/>
    </row>
    <row r="839" spans="3:12" ht="13.2">
      <c r="C839" s="60"/>
      <c r="D839" s="119"/>
      <c r="G839" s="119"/>
      <c r="H839" s="119"/>
      <c r="I839" s="119"/>
      <c r="J839" s="119"/>
      <c r="K839" s="119"/>
      <c r="L839" s="130"/>
    </row>
    <row r="840" spans="3:12" ht="13.2">
      <c r="C840" s="60"/>
      <c r="D840" s="119"/>
      <c r="G840" s="119"/>
      <c r="H840" s="119"/>
      <c r="I840" s="119"/>
      <c r="J840" s="119"/>
      <c r="K840" s="119"/>
      <c r="L840" s="130"/>
    </row>
    <row r="841" spans="3:12" ht="13.2">
      <c r="C841" s="60"/>
      <c r="D841" s="119"/>
      <c r="G841" s="119"/>
      <c r="H841" s="119"/>
      <c r="I841" s="119"/>
      <c r="J841" s="119"/>
      <c r="K841" s="119"/>
      <c r="L841" s="130"/>
    </row>
    <row r="842" spans="3:12" ht="13.2">
      <c r="C842" s="60"/>
      <c r="D842" s="119"/>
      <c r="G842" s="119"/>
      <c r="H842" s="119"/>
      <c r="I842" s="119"/>
      <c r="J842" s="119"/>
      <c r="K842" s="119"/>
      <c r="L842" s="130"/>
    </row>
    <row r="843" spans="3:12" ht="13.2">
      <c r="C843" s="60"/>
      <c r="D843" s="119"/>
      <c r="G843" s="119"/>
      <c r="H843" s="119"/>
      <c r="I843" s="119"/>
      <c r="J843" s="119"/>
      <c r="K843" s="119"/>
      <c r="L843" s="130"/>
    </row>
    <row r="844" spans="3:12" ht="13.2">
      <c r="C844" s="60"/>
      <c r="D844" s="119"/>
      <c r="G844" s="119"/>
      <c r="H844" s="119"/>
      <c r="I844" s="119"/>
      <c r="J844" s="119"/>
      <c r="K844" s="119"/>
      <c r="L844" s="130"/>
    </row>
    <row r="845" spans="3:12" ht="13.2">
      <c r="C845" s="60"/>
      <c r="D845" s="119"/>
      <c r="G845" s="119"/>
      <c r="H845" s="119"/>
      <c r="I845" s="119"/>
      <c r="J845" s="119"/>
      <c r="K845" s="119"/>
      <c r="L845" s="130"/>
    </row>
    <row r="846" spans="3:12" ht="13.2">
      <c r="C846" s="60"/>
      <c r="D846" s="119"/>
      <c r="G846" s="119"/>
      <c r="H846" s="119"/>
      <c r="I846" s="119"/>
      <c r="J846" s="119"/>
      <c r="K846" s="119"/>
      <c r="L846" s="130"/>
    </row>
    <row r="847" spans="3:12" ht="13.2">
      <c r="C847" s="60"/>
      <c r="D847" s="119"/>
      <c r="G847" s="119"/>
      <c r="H847" s="119"/>
      <c r="I847" s="119"/>
      <c r="J847" s="119"/>
      <c r="K847" s="119"/>
      <c r="L847" s="130"/>
    </row>
    <row r="848" spans="3:12" ht="13.2">
      <c r="C848" s="60"/>
      <c r="D848" s="119"/>
      <c r="G848" s="119"/>
      <c r="H848" s="119"/>
      <c r="I848" s="119"/>
      <c r="J848" s="119"/>
      <c r="K848" s="119"/>
      <c r="L848" s="130"/>
    </row>
    <row r="849" spans="3:12" ht="13.2">
      <c r="C849" s="60"/>
      <c r="D849" s="119"/>
      <c r="G849" s="119"/>
      <c r="H849" s="119"/>
      <c r="I849" s="119"/>
      <c r="J849" s="119"/>
      <c r="K849" s="119"/>
      <c r="L849" s="130"/>
    </row>
    <row r="850" spans="3:12" ht="13.2">
      <c r="C850" s="60"/>
      <c r="D850" s="119"/>
      <c r="G850" s="119"/>
      <c r="H850" s="119"/>
      <c r="I850" s="119"/>
      <c r="J850" s="119"/>
      <c r="K850" s="119"/>
      <c r="L850" s="130"/>
    </row>
    <row r="851" spans="3:12" ht="13.2">
      <c r="C851" s="60"/>
      <c r="D851" s="119"/>
      <c r="G851" s="119"/>
      <c r="H851" s="119"/>
      <c r="I851" s="119"/>
      <c r="J851" s="119"/>
      <c r="K851" s="119"/>
      <c r="L851" s="130"/>
    </row>
    <row r="852" spans="3:12" ht="13.2">
      <c r="C852" s="60"/>
      <c r="D852" s="119"/>
      <c r="G852" s="119"/>
      <c r="H852" s="119"/>
      <c r="I852" s="119"/>
      <c r="J852" s="119"/>
      <c r="K852" s="119"/>
      <c r="L852" s="130"/>
    </row>
    <row r="853" spans="3:12" ht="13.2">
      <c r="C853" s="60"/>
      <c r="D853" s="119"/>
      <c r="G853" s="119"/>
      <c r="H853" s="119"/>
      <c r="I853" s="119"/>
      <c r="J853" s="119"/>
      <c r="K853" s="119"/>
      <c r="L853" s="130"/>
    </row>
    <row r="854" spans="3:12" ht="13.2">
      <c r="C854" s="60"/>
      <c r="D854" s="119"/>
      <c r="G854" s="119"/>
      <c r="H854" s="119"/>
      <c r="I854" s="119"/>
      <c r="J854" s="119"/>
      <c r="K854" s="119"/>
      <c r="L854" s="130"/>
    </row>
    <row r="855" spans="3:12" ht="13.2">
      <c r="C855" s="60"/>
      <c r="D855" s="119"/>
      <c r="G855" s="119"/>
      <c r="H855" s="119"/>
      <c r="I855" s="119"/>
      <c r="J855" s="119"/>
      <c r="K855" s="119"/>
      <c r="L855" s="130"/>
    </row>
    <row r="856" spans="3:12" ht="13.2">
      <c r="C856" s="60"/>
      <c r="D856" s="119"/>
      <c r="G856" s="119"/>
      <c r="H856" s="119"/>
      <c r="I856" s="119"/>
      <c r="J856" s="119"/>
      <c r="K856" s="119"/>
      <c r="L856" s="130"/>
    </row>
    <row r="857" spans="3:12" ht="13.2">
      <c r="C857" s="60"/>
      <c r="D857" s="119"/>
      <c r="G857" s="119"/>
      <c r="H857" s="119"/>
      <c r="I857" s="119"/>
      <c r="J857" s="119"/>
      <c r="K857" s="119"/>
      <c r="L857" s="130"/>
    </row>
    <row r="858" spans="3:12" ht="13.2">
      <c r="C858" s="60"/>
      <c r="D858" s="119"/>
      <c r="G858" s="119"/>
      <c r="H858" s="119"/>
      <c r="I858" s="119"/>
      <c r="J858" s="119"/>
      <c r="K858" s="119"/>
      <c r="L858" s="130"/>
    </row>
    <row r="859" spans="3:12" ht="13.2">
      <c r="C859" s="60"/>
      <c r="D859" s="119"/>
      <c r="G859" s="119"/>
      <c r="H859" s="119"/>
      <c r="I859" s="119"/>
      <c r="J859" s="119"/>
      <c r="K859" s="119"/>
      <c r="L859" s="130"/>
    </row>
    <row r="860" spans="3:12" ht="13.2">
      <c r="C860" s="60"/>
      <c r="D860" s="119"/>
      <c r="G860" s="119"/>
      <c r="H860" s="119"/>
      <c r="I860" s="119"/>
      <c r="J860" s="119"/>
      <c r="K860" s="119"/>
      <c r="L860" s="130"/>
    </row>
    <row r="861" spans="3:12" ht="13.2">
      <c r="C861" s="60"/>
      <c r="D861" s="119"/>
      <c r="G861" s="119"/>
      <c r="H861" s="119"/>
      <c r="I861" s="119"/>
      <c r="J861" s="119"/>
      <c r="K861" s="119"/>
      <c r="L861" s="130"/>
    </row>
    <row r="862" spans="3:12" ht="13.2">
      <c r="C862" s="60"/>
      <c r="D862" s="119"/>
      <c r="G862" s="119"/>
      <c r="H862" s="119"/>
      <c r="I862" s="119"/>
      <c r="J862" s="119"/>
      <c r="K862" s="119"/>
      <c r="L862" s="130"/>
    </row>
    <row r="863" spans="3:12" ht="13.2">
      <c r="C863" s="60"/>
      <c r="D863" s="119"/>
      <c r="G863" s="119"/>
      <c r="H863" s="119"/>
      <c r="I863" s="119"/>
      <c r="J863" s="119"/>
      <c r="K863" s="119"/>
      <c r="L863" s="130"/>
    </row>
    <row r="864" spans="3:12" ht="13.2">
      <c r="C864" s="60"/>
      <c r="D864" s="119"/>
      <c r="G864" s="119"/>
      <c r="H864" s="119"/>
      <c r="I864" s="119"/>
      <c r="J864" s="119"/>
      <c r="K864" s="119"/>
      <c r="L864" s="130"/>
    </row>
    <row r="865" spans="3:12" ht="13.2">
      <c r="C865" s="60"/>
      <c r="D865" s="119"/>
      <c r="G865" s="119"/>
      <c r="H865" s="119"/>
      <c r="I865" s="119"/>
      <c r="J865" s="119"/>
      <c r="K865" s="119"/>
      <c r="L865" s="130"/>
    </row>
    <row r="866" spans="3:12" ht="13.2">
      <c r="C866" s="60"/>
      <c r="D866" s="119"/>
      <c r="G866" s="119"/>
      <c r="H866" s="119"/>
      <c r="I866" s="119"/>
      <c r="J866" s="119"/>
      <c r="K866" s="119"/>
      <c r="L866" s="130"/>
    </row>
    <row r="867" spans="3:12" ht="13.2">
      <c r="C867" s="60"/>
      <c r="D867" s="119"/>
      <c r="G867" s="119"/>
      <c r="H867" s="119"/>
      <c r="I867" s="119"/>
      <c r="J867" s="119"/>
      <c r="K867" s="119"/>
      <c r="L867" s="130"/>
    </row>
    <row r="868" spans="3:12" ht="13.2">
      <c r="C868" s="60"/>
      <c r="D868" s="119"/>
      <c r="G868" s="119"/>
      <c r="H868" s="119"/>
      <c r="I868" s="119"/>
      <c r="J868" s="119"/>
      <c r="K868" s="119"/>
      <c r="L868" s="130"/>
    </row>
    <row r="869" spans="3:12" ht="13.2">
      <c r="C869" s="60"/>
      <c r="D869" s="119"/>
      <c r="G869" s="119"/>
      <c r="H869" s="119"/>
      <c r="I869" s="119"/>
      <c r="J869" s="119"/>
      <c r="K869" s="119"/>
      <c r="L869" s="130"/>
    </row>
    <row r="870" spans="3:12" ht="13.2">
      <c r="C870" s="60"/>
      <c r="D870" s="119"/>
      <c r="G870" s="119"/>
      <c r="H870" s="119"/>
      <c r="I870" s="119"/>
      <c r="J870" s="119"/>
      <c r="K870" s="119"/>
      <c r="L870" s="130"/>
    </row>
    <row r="871" spans="3:12" ht="13.2">
      <c r="C871" s="60"/>
      <c r="D871" s="119"/>
      <c r="G871" s="119"/>
      <c r="H871" s="119"/>
      <c r="I871" s="119"/>
      <c r="J871" s="119"/>
      <c r="K871" s="119"/>
      <c r="L871" s="130"/>
    </row>
    <row r="872" spans="3:12" ht="13.2">
      <c r="C872" s="60"/>
      <c r="D872" s="119"/>
      <c r="G872" s="119"/>
      <c r="H872" s="119"/>
      <c r="I872" s="119"/>
      <c r="J872" s="119"/>
      <c r="K872" s="119"/>
      <c r="L872" s="130"/>
    </row>
    <row r="873" spans="3:12" ht="13.2">
      <c r="C873" s="60"/>
      <c r="D873" s="119"/>
      <c r="G873" s="119"/>
      <c r="H873" s="119"/>
      <c r="I873" s="119"/>
      <c r="J873" s="119"/>
      <c r="K873" s="119"/>
      <c r="L873" s="130"/>
    </row>
    <row r="874" spans="3:12" ht="13.2">
      <c r="C874" s="60"/>
      <c r="D874" s="119"/>
      <c r="G874" s="119"/>
      <c r="H874" s="119"/>
      <c r="I874" s="119"/>
      <c r="J874" s="119"/>
      <c r="K874" s="119"/>
      <c r="L874" s="130"/>
    </row>
    <row r="875" spans="3:12" ht="13.2">
      <c r="C875" s="60"/>
      <c r="D875" s="119"/>
      <c r="G875" s="119"/>
      <c r="H875" s="119"/>
      <c r="I875" s="119"/>
      <c r="J875" s="119"/>
      <c r="K875" s="119"/>
      <c r="L875" s="130"/>
    </row>
    <row r="876" spans="3:12" ht="13.2">
      <c r="C876" s="60"/>
      <c r="D876" s="119"/>
      <c r="G876" s="119"/>
      <c r="H876" s="119"/>
      <c r="I876" s="119"/>
      <c r="J876" s="119"/>
      <c r="K876" s="119"/>
      <c r="L876" s="130"/>
    </row>
    <row r="877" spans="3:12" ht="13.2">
      <c r="C877" s="60"/>
      <c r="D877" s="119"/>
      <c r="G877" s="119"/>
      <c r="H877" s="119"/>
      <c r="I877" s="119"/>
      <c r="J877" s="119"/>
      <c r="K877" s="119"/>
      <c r="L877" s="130"/>
    </row>
    <row r="878" spans="3:12" ht="13.2">
      <c r="C878" s="60"/>
      <c r="D878" s="119"/>
      <c r="G878" s="119"/>
      <c r="H878" s="119"/>
      <c r="I878" s="119"/>
      <c r="J878" s="119"/>
      <c r="K878" s="119"/>
      <c r="L878" s="130"/>
    </row>
    <row r="879" spans="3:12" ht="13.2">
      <c r="C879" s="60"/>
      <c r="D879" s="119"/>
      <c r="G879" s="119"/>
      <c r="H879" s="119"/>
      <c r="I879" s="119"/>
      <c r="J879" s="119"/>
      <c r="K879" s="119"/>
      <c r="L879" s="130"/>
    </row>
    <row r="880" spans="3:12" ht="13.2">
      <c r="C880" s="60"/>
      <c r="D880" s="119"/>
      <c r="G880" s="119"/>
      <c r="H880" s="119"/>
      <c r="I880" s="119"/>
      <c r="J880" s="119"/>
      <c r="K880" s="119"/>
      <c r="L880" s="130"/>
    </row>
    <row r="881" spans="3:12" ht="13.2">
      <c r="C881" s="60"/>
      <c r="D881" s="119"/>
      <c r="G881" s="119"/>
      <c r="H881" s="119"/>
      <c r="I881" s="119"/>
      <c r="J881" s="119"/>
      <c r="K881" s="119"/>
      <c r="L881" s="130"/>
    </row>
    <row r="882" spans="3:12" ht="13.2">
      <c r="C882" s="60"/>
      <c r="D882" s="119"/>
      <c r="G882" s="119"/>
      <c r="H882" s="119"/>
      <c r="I882" s="119"/>
      <c r="J882" s="119"/>
      <c r="K882" s="119"/>
      <c r="L882" s="130"/>
    </row>
    <row r="883" spans="3:12" ht="13.2">
      <c r="C883" s="60"/>
      <c r="D883" s="119"/>
      <c r="G883" s="119"/>
      <c r="H883" s="119"/>
      <c r="I883" s="119"/>
      <c r="J883" s="119"/>
      <c r="K883" s="119"/>
      <c r="L883" s="130"/>
    </row>
    <row r="884" spans="3:12" ht="13.2">
      <c r="C884" s="60"/>
      <c r="D884" s="119"/>
      <c r="G884" s="119"/>
      <c r="H884" s="119"/>
      <c r="I884" s="119"/>
      <c r="J884" s="119"/>
      <c r="K884" s="119"/>
      <c r="L884" s="130"/>
    </row>
    <row r="885" spans="3:12" ht="13.2">
      <c r="C885" s="60"/>
      <c r="D885" s="119"/>
      <c r="G885" s="119"/>
      <c r="H885" s="119"/>
      <c r="I885" s="119"/>
      <c r="J885" s="119"/>
      <c r="K885" s="119"/>
      <c r="L885" s="130"/>
    </row>
    <row r="886" spans="3:12" ht="13.2">
      <c r="C886" s="60"/>
      <c r="D886" s="119"/>
      <c r="G886" s="119"/>
      <c r="H886" s="119"/>
      <c r="I886" s="119"/>
      <c r="J886" s="119"/>
      <c r="K886" s="119"/>
      <c r="L886" s="130"/>
    </row>
    <row r="887" spans="3:12" ht="13.2">
      <c r="C887" s="60"/>
      <c r="D887" s="119"/>
      <c r="G887" s="119"/>
      <c r="H887" s="119"/>
      <c r="I887" s="119"/>
      <c r="J887" s="119"/>
      <c r="K887" s="119"/>
      <c r="L887" s="130"/>
    </row>
    <row r="888" spans="3:12" ht="13.2">
      <c r="C888" s="60"/>
      <c r="D888" s="119"/>
      <c r="G888" s="119"/>
      <c r="H888" s="119"/>
      <c r="I888" s="119"/>
      <c r="J888" s="119"/>
      <c r="K888" s="119"/>
      <c r="L888" s="130"/>
    </row>
    <row r="889" spans="3:12" ht="13.2">
      <c r="C889" s="60"/>
      <c r="D889" s="119"/>
      <c r="G889" s="119"/>
      <c r="H889" s="119"/>
      <c r="I889" s="119"/>
      <c r="J889" s="119"/>
      <c r="K889" s="119"/>
      <c r="L889" s="130"/>
    </row>
    <row r="890" spans="3:12" ht="13.2">
      <c r="C890" s="60"/>
      <c r="D890" s="119"/>
      <c r="G890" s="119"/>
      <c r="H890" s="119"/>
      <c r="I890" s="119"/>
      <c r="J890" s="119"/>
      <c r="K890" s="119"/>
      <c r="L890" s="130"/>
    </row>
    <row r="891" spans="3:12" ht="13.2">
      <c r="C891" s="60"/>
      <c r="D891" s="119"/>
      <c r="G891" s="119"/>
      <c r="H891" s="119"/>
      <c r="I891" s="119"/>
      <c r="J891" s="119"/>
      <c r="K891" s="119"/>
      <c r="L891" s="130"/>
    </row>
    <row r="892" spans="3:12" ht="13.2">
      <c r="C892" s="60"/>
      <c r="D892" s="119"/>
      <c r="G892" s="119"/>
      <c r="H892" s="119"/>
      <c r="I892" s="119"/>
      <c r="J892" s="119"/>
      <c r="K892" s="119"/>
      <c r="L892" s="130"/>
    </row>
    <row r="893" spans="3:12" ht="13.2">
      <c r="C893" s="60"/>
      <c r="D893" s="119"/>
      <c r="G893" s="119"/>
      <c r="H893" s="119"/>
      <c r="I893" s="119"/>
      <c r="J893" s="119"/>
      <c r="K893" s="119"/>
      <c r="L893" s="130"/>
    </row>
    <row r="894" spans="3:12" ht="13.2">
      <c r="C894" s="60"/>
      <c r="D894" s="119"/>
      <c r="G894" s="119"/>
      <c r="H894" s="119"/>
      <c r="I894" s="119"/>
      <c r="J894" s="119"/>
      <c r="K894" s="119"/>
      <c r="L894" s="130"/>
    </row>
    <row r="895" spans="3:12" ht="13.2">
      <c r="C895" s="60"/>
      <c r="D895" s="119"/>
      <c r="G895" s="119"/>
      <c r="H895" s="119"/>
      <c r="I895" s="119"/>
      <c r="J895" s="119"/>
      <c r="K895" s="119"/>
      <c r="L895" s="130"/>
    </row>
    <row r="896" spans="3:12" ht="13.2">
      <c r="C896" s="60"/>
      <c r="D896" s="119"/>
      <c r="G896" s="119"/>
      <c r="H896" s="119"/>
      <c r="I896" s="119"/>
      <c r="J896" s="119"/>
      <c r="K896" s="119"/>
      <c r="L896" s="130"/>
    </row>
    <row r="897" spans="3:12" ht="13.2">
      <c r="C897" s="60"/>
      <c r="D897" s="119"/>
      <c r="G897" s="119"/>
      <c r="H897" s="119"/>
      <c r="I897" s="119"/>
      <c r="J897" s="119"/>
      <c r="K897" s="119"/>
      <c r="L897" s="130"/>
    </row>
    <row r="898" spans="3:12" ht="13.2">
      <c r="C898" s="60"/>
      <c r="D898" s="119"/>
      <c r="G898" s="119"/>
      <c r="H898" s="119"/>
      <c r="I898" s="119"/>
      <c r="J898" s="119"/>
      <c r="K898" s="119"/>
      <c r="L898" s="130"/>
    </row>
    <row r="899" spans="3:12" ht="13.2">
      <c r="C899" s="60"/>
      <c r="D899" s="119"/>
      <c r="G899" s="119"/>
      <c r="H899" s="119"/>
      <c r="I899" s="119"/>
      <c r="J899" s="119"/>
      <c r="K899" s="119"/>
      <c r="L899" s="130"/>
    </row>
    <row r="900" spans="3:12" ht="13.2">
      <c r="C900" s="60"/>
      <c r="D900" s="119"/>
      <c r="G900" s="119"/>
      <c r="H900" s="119"/>
      <c r="I900" s="119"/>
      <c r="J900" s="119"/>
      <c r="K900" s="119"/>
      <c r="L900" s="130"/>
    </row>
    <row r="901" spans="3:12" ht="13.2">
      <c r="C901" s="60"/>
      <c r="D901" s="119"/>
      <c r="G901" s="119"/>
      <c r="H901" s="119"/>
      <c r="I901" s="119"/>
      <c r="J901" s="119"/>
      <c r="K901" s="119"/>
      <c r="L901" s="130"/>
    </row>
    <row r="902" spans="3:12" ht="13.2">
      <c r="C902" s="60"/>
      <c r="D902" s="119"/>
      <c r="G902" s="119"/>
      <c r="H902" s="119"/>
      <c r="I902" s="119"/>
      <c r="J902" s="119"/>
      <c r="K902" s="119"/>
      <c r="L902" s="130"/>
    </row>
    <row r="903" spans="3:12" ht="13.2">
      <c r="C903" s="60"/>
      <c r="D903" s="119"/>
      <c r="G903" s="119"/>
      <c r="H903" s="119"/>
      <c r="I903" s="119"/>
      <c r="J903" s="119"/>
      <c r="K903" s="119"/>
      <c r="L903" s="130"/>
    </row>
    <row r="904" spans="3:12" ht="13.2">
      <c r="C904" s="60"/>
      <c r="D904" s="119"/>
      <c r="G904" s="119"/>
      <c r="H904" s="119"/>
      <c r="I904" s="119"/>
      <c r="J904" s="119"/>
      <c r="K904" s="119"/>
      <c r="L904" s="130"/>
    </row>
    <row r="905" spans="3:12" ht="13.2">
      <c r="C905" s="60"/>
      <c r="D905" s="119"/>
      <c r="G905" s="119"/>
      <c r="H905" s="119"/>
      <c r="I905" s="119"/>
      <c r="J905" s="119"/>
      <c r="K905" s="119"/>
      <c r="L905" s="130"/>
    </row>
    <row r="906" spans="3:12" ht="13.2">
      <c r="C906" s="60"/>
      <c r="D906" s="119"/>
      <c r="G906" s="119"/>
      <c r="H906" s="119"/>
      <c r="I906" s="119"/>
      <c r="J906" s="119"/>
      <c r="K906" s="119"/>
      <c r="L906" s="130"/>
    </row>
    <row r="907" spans="3:12" ht="13.2">
      <c r="C907" s="60"/>
      <c r="D907" s="119"/>
      <c r="G907" s="119"/>
      <c r="H907" s="119"/>
      <c r="I907" s="119"/>
      <c r="J907" s="119"/>
      <c r="K907" s="119"/>
      <c r="L907" s="130"/>
    </row>
    <row r="908" spans="3:12" ht="13.2">
      <c r="C908" s="60"/>
      <c r="D908" s="119"/>
      <c r="G908" s="119"/>
      <c r="H908" s="119"/>
      <c r="I908" s="119"/>
      <c r="J908" s="119"/>
      <c r="K908" s="119"/>
      <c r="L908" s="130"/>
    </row>
    <row r="909" spans="3:12" ht="13.2">
      <c r="C909" s="60"/>
      <c r="D909" s="119"/>
      <c r="G909" s="119"/>
      <c r="H909" s="119"/>
      <c r="I909" s="119"/>
      <c r="J909" s="119"/>
      <c r="K909" s="119"/>
      <c r="L909" s="130"/>
    </row>
    <row r="910" spans="3:12" ht="13.2">
      <c r="C910" s="60"/>
      <c r="D910" s="119"/>
      <c r="G910" s="119"/>
      <c r="H910" s="119"/>
      <c r="I910" s="119"/>
      <c r="J910" s="119"/>
      <c r="K910" s="119"/>
      <c r="L910" s="130"/>
    </row>
    <row r="911" spans="3:12" ht="13.2">
      <c r="C911" s="60"/>
      <c r="D911" s="119"/>
      <c r="G911" s="119"/>
      <c r="H911" s="119"/>
      <c r="I911" s="119"/>
      <c r="J911" s="119"/>
      <c r="K911" s="119"/>
      <c r="L911" s="130"/>
    </row>
    <row r="912" spans="3:12" ht="13.2">
      <c r="C912" s="60"/>
      <c r="D912" s="119"/>
      <c r="G912" s="119"/>
      <c r="H912" s="119"/>
      <c r="I912" s="119"/>
      <c r="J912" s="119"/>
      <c r="K912" s="119"/>
      <c r="L912" s="130"/>
    </row>
    <row r="913" spans="3:12" ht="13.2">
      <c r="C913" s="60"/>
      <c r="D913" s="119"/>
      <c r="G913" s="119"/>
      <c r="H913" s="119"/>
      <c r="I913" s="119"/>
      <c r="J913" s="119"/>
      <c r="K913" s="119"/>
      <c r="L913" s="130"/>
    </row>
    <row r="914" spans="3:12" ht="13.2">
      <c r="C914" s="60"/>
      <c r="D914" s="119"/>
      <c r="G914" s="119"/>
      <c r="H914" s="119"/>
      <c r="I914" s="119"/>
      <c r="J914" s="119"/>
      <c r="K914" s="119"/>
      <c r="L914" s="130"/>
    </row>
    <row r="915" spans="3:12" ht="13.2">
      <c r="C915" s="60"/>
      <c r="D915" s="119"/>
      <c r="G915" s="119"/>
      <c r="H915" s="119"/>
      <c r="I915" s="119"/>
      <c r="J915" s="119"/>
      <c r="K915" s="119"/>
      <c r="L915" s="130"/>
    </row>
    <row r="916" spans="3:12" ht="13.2">
      <c r="C916" s="60"/>
      <c r="D916" s="119"/>
      <c r="G916" s="119"/>
      <c r="H916" s="119"/>
      <c r="I916" s="119"/>
      <c r="J916" s="119"/>
      <c r="K916" s="119"/>
      <c r="L916" s="130"/>
    </row>
    <row r="917" spans="3:12" ht="13.2">
      <c r="C917" s="60"/>
      <c r="D917" s="119"/>
      <c r="G917" s="119"/>
      <c r="H917" s="119"/>
      <c r="I917" s="119"/>
      <c r="J917" s="119"/>
      <c r="K917" s="119"/>
      <c r="L917" s="130"/>
    </row>
    <row r="918" spans="3:12" ht="13.2">
      <c r="C918" s="60"/>
      <c r="D918" s="119"/>
      <c r="G918" s="119"/>
      <c r="H918" s="119"/>
      <c r="I918" s="119"/>
      <c r="J918" s="119"/>
      <c r="K918" s="119"/>
      <c r="L918" s="130"/>
    </row>
    <row r="919" spans="3:12" ht="13.2">
      <c r="C919" s="60"/>
      <c r="D919" s="119"/>
      <c r="G919" s="119"/>
      <c r="H919" s="119"/>
      <c r="I919" s="119"/>
      <c r="J919" s="119"/>
      <c r="K919" s="119"/>
      <c r="L919" s="130"/>
    </row>
    <row r="920" spans="3:12" ht="13.2">
      <c r="C920" s="60"/>
      <c r="D920" s="119"/>
      <c r="G920" s="119"/>
      <c r="H920" s="119"/>
      <c r="I920" s="119"/>
      <c r="J920" s="119"/>
      <c r="K920" s="119"/>
      <c r="L920" s="130"/>
    </row>
    <row r="921" spans="3:12" ht="13.2">
      <c r="C921" s="60"/>
      <c r="D921" s="119"/>
      <c r="G921" s="119"/>
      <c r="H921" s="119"/>
      <c r="I921" s="119"/>
      <c r="J921" s="119"/>
      <c r="K921" s="119"/>
      <c r="L921" s="130"/>
    </row>
    <row r="922" spans="3:12" ht="13.2">
      <c r="C922" s="60"/>
      <c r="D922" s="119"/>
      <c r="G922" s="119"/>
      <c r="H922" s="119"/>
      <c r="I922" s="119"/>
      <c r="J922" s="119"/>
      <c r="K922" s="119"/>
      <c r="L922" s="130"/>
    </row>
    <row r="923" spans="3:12" ht="13.2">
      <c r="C923" s="60"/>
      <c r="D923" s="119"/>
      <c r="G923" s="119"/>
      <c r="H923" s="119"/>
      <c r="I923" s="119"/>
      <c r="J923" s="119"/>
      <c r="K923" s="119"/>
      <c r="L923" s="130"/>
    </row>
    <row r="924" spans="3:12" ht="13.2">
      <c r="C924" s="60"/>
      <c r="D924" s="119"/>
      <c r="G924" s="119"/>
      <c r="H924" s="119"/>
      <c r="I924" s="119"/>
      <c r="J924" s="119"/>
      <c r="K924" s="119"/>
      <c r="L924" s="130"/>
    </row>
    <row r="925" spans="3:12" ht="13.2">
      <c r="C925" s="60"/>
      <c r="D925" s="119"/>
      <c r="G925" s="119"/>
      <c r="H925" s="119"/>
      <c r="I925" s="119"/>
      <c r="J925" s="119"/>
      <c r="K925" s="119"/>
      <c r="L925" s="130"/>
    </row>
    <row r="926" spans="3:12" ht="13.2">
      <c r="C926" s="60"/>
      <c r="D926" s="119"/>
      <c r="G926" s="119"/>
      <c r="H926" s="119"/>
      <c r="I926" s="119"/>
      <c r="J926" s="119"/>
      <c r="K926" s="119"/>
      <c r="L926" s="130"/>
    </row>
    <row r="927" spans="3:12" ht="13.2">
      <c r="C927" s="60"/>
      <c r="D927" s="119"/>
      <c r="G927" s="119"/>
      <c r="H927" s="119"/>
      <c r="I927" s="119"/>
      <c r="J927" s="119"/>
      <c r="K927" s="119"/>
      <c r="L927" s="130"/>
    </row>
    <row r="928" spans="3:12" ht="13.2">
      <c r="C928" s="60"/>
      <c r="D928" s="119"/>
      <c r="G928" s="119"/>
      <c r="H928" s="119"/>
      <c r="I928" s="119"/>
      <c r="J928" s="119"/>
      <c r="K928" s="119"/>
      <c r="L928" s="130"/>
    </row>
    <row r="929" spans="3:12" ht="13.2">
      <c r="C929" s="60"/>
      <c r="D929" s="119"/>
      <c r="G929" s="119"/>
      <c r="H929" s="119"/>
      <c r="I929" s="119"/>
      <c r="J929" s="119"/>
      <c r="K929" s="119"/>
      <c r="L929" s="130"/>
    </row>
    <row r="930" spans="3:12" ht="13.2">
      <c r="C930" s="60"/>
      <c r="D930" s="119"/>
      <c r="G930" s="119"/>
      <c r="H930" s="119"/>
      <c r="I930" s="119"/>
      <c r="J930" s="119"/>
      <c r="K930" s="119"/>
      <c r="L930" s="130"/>
    </row>
    <row r="931" spans="3:12" ht="13.2">
      <c r="C931" s="60"/>
      <c r="D931" s="119"/>
      <c r="G931" s="119"/>
      <c r="H931" s="119"/>
      <c r="I931" s="119"/>
      <c r="J931" s="119"/>
      <c r="K931" s="119"/>
      <c r="L931" s="130"/>
    </row>
    <row r="932" spans="3:12" ht="13.2">
      <c r="C932" s="60"/>
      <c r="D932" s="119"/>
      <c r="G932" s="119"/>
      <c r="H932" s="119"/>
      <c r="I932" s="119"/>
      <c r="J932" s="119"/>
      <c r="K932" s="119"/>
      <c r="L932" s="130"/>
    </row>
    <row r="933" spans="3:12" ht="13.2">
      <c r="C933" s="60"/>
      <c r="D933" s="119"/>
      <c r="G933" s="119"/>
      <c r="H933" s="119"/>
      <c r="I933" s="119"/>
      <c r="J933" s="119"/>
      <c r="K933" s="119"/>
      <c r="L933" s="130"/>
    </row>
    <row r="934" spans="3:12" ht="13.2">
      <c r="C934" s="60"/>
      <c r="D934" s="119"/>
      <c r="G934" s="119"/>
      <c r="H934" s="119"/>
      <c r="I934" s="119"/>
      <c r="J934" s="119"/>
      <c r="K934" s="119"/>
      <c r="L934" s="130"/>
    </row>
    <row r="935" spans="3:12" ht="13.2">
      <c r="C935" s="60"/>
      <c r="D935" s="119"/>
      <c r="G935" s="119"/>
      <c r="H935" s="119"/>
      <c r="I935" s="119"/>
      <c r="J935" s="119"/>
      <c r="K935" s="119"/>
      <c r="L935" s="130"/>
    </row>
    <row r="936" spans="3:12" ht="13.2">
      <c r="C936" s="60"/>
      <c r="D936" s="119"/>
      <c r="G936" s="119"/>
      <c r="H936" s="119"/>
      <c r="I936" s="119"/>
      <c r="J936" s="119"/>
      <c r="K936" s="119"/>
      <c r="L936" s="130"/>
    </row>
    <row r="937" spans="3:12" ht="13.2">
      <c r="C937" s="60"/>
      <c r="D937" s="119"/>
      <c r="G937" s="119"/>
      <c r="H937" s="119"/>
      <c r="I937" s="119"/>
      <c r="J937" s="119"/>
      <c r="K937" s="119"/>
      <c r="L937" s="130"/>
    </row>
    <row r="938" spans="3:12" ht="13.2">
      <c r="C938" s="60"/>
      <c r="D938" s="119"/>
      <c r="G938" s="119"/>
      <c r="H938" s="119"/>
      <c r="I938" s="119"/>
      <c r="J938" s="119"/>
      <c r="K938" s="119"/>
      <c r="L938" s="130"/>
    </row>
    <row r="939" spans="3:12" ht="13.2">
      <c r="C939" s="60"/>
      <c r="D939" s="119"/>
      <c r="G939" s="119"/>
      <c r="H939" s="119"/>
      <c r="I939" s="119"/>
      <c r="J939" s="119"/>
      <c r="K939" s="119"/>
      <c r="L939" s="130"/>
    </row>
    <row r="940" spans="3:12" ht="13.2">
      <c r="C940" s="60"/>
      <c r="D940" s="119"/>
      <c r="G940" s="119"/>
      <c r="H940" s="119"/>
      <c r="I940" s="119"/>
      <c r="J940" s="119"/>
      <c r="K940" s="119"/>
      <c r="L940" s="130"/>
    </row>
    <row r="941" spans="3:12" ht="13.2">
      <c r="C941" s="60"/>
      <c r="D941" s="119"/>
      <c r="G941" s="119"/>
      <c r="H941" s="119"/>
      <c r="I941" s="119"/>
      <c r="J941" s="119"/>
      <c r="K941" s="119"/>
      <c r="L941" s="130"/>
    </row>
    <row r="942" spans="3:12" ht="13.2">
      <c r="C942" s="60"/>
      <c r="D942" s="119"/>
      <c r="G942" s="119"/>
      <c r="H942" s="119"/>
      <c r="I942" s="119"/>
      <c r="J942" s="119"/>
      <c r="K942" s="119"/>
      <c r="L942" s="130"/>
    </row>
    <row r="943" spans="3:12" ht="13.2">
      <c r="C943" s="60"/>
      <c r="D943" s="119"/>
      <c r="G943" s="119"/>
      <c r="H943" s="119"/>
      <c r="I943" s="119"/>
      <c r="J943" s="119"/>
      <c r="K943" s="119"/>
      <c r="L943" s="130"/>
    </row>
    <row r="944" spans="3:12" ht="13.2">
      <c r="C944" s="60"/>
      <c r="D944" s="119"/>
      <c r="G944" s="119"/>
      <c r="H944" s="119"/>
      <c r="I944" s="119"/>
      <c r="J944" s="119"/>
      <c r="K944" s="119"/>
      <c r="L944" s="130"/>
    </row>
    <row r="945" spans="3:12" ht="13.2">
      <c r="C945" s="60"/>
      <c r="D945" s="119"/>
      <c r="G945" s="119"/>
      <c r="H945" s="119"/>
      <c r="I945" s="119"/>
      <c r="J945" s="119"/>
      <c r="K945" s="119"/>
      <c r="L945" s="130"/>
    </row>
    <row r="946" spans="3:12" ht="13.2">
      <c r="C946" s="60"/>
      <c r="D946" s="119"/>
      <c r="G946" s="119"/>
      <c r="H946" s="119"/>
      <c r="I946" s="119"/>
      <c r="J946" s="119"/>
      <c r="K946" s="119"/>
      <c r="L946" s="130"/>
    </row>
    <row r="947" spans="3:12" ht="13.2">
      <c r="C947" s="60"/>
      <c r="D947" s="119"/>
      <c r="G947" s="119"/>
      <c r="H947" s="119"/>
      <c r="I947" s="119"/>
      <c r="J947" s="119"/>
      <c r="K947" s="119"/>
      <c r="L947" s="130"/>
    </row>
    <row r="948" spans="3:12" ht="13.2">
      <c r="C948" s="60"/>
      <c r="D948" s="119"/>
      <c r="G948" s="119"/>
      <c r="H948" s="119"/>
      <c r="I948" s="119"/>
      <c r="J948" s="119"/>
      <c r="K948" s="119"/>
      <c r="L948" s="130"/>
    </row>
    <row r="949" spans="3:12" ht="13.2">
      <c r="C949" s="60"/>
      <c r="D949" s="119"/>
      <c r="G949" s="119"/>
      <c r="H949" s="119"/>
      <c r="I949" s="119"/>
      <c r="J949" s="119"/>
      <c r="K949" s="119"/>
      <c r="L949" s="130"/>
    </row>
    <row r="950" spans="3:12" ht="13.2">
      <c r="C950" s="60"/>
      <c r="D950" s="119"/>
      <c r="G950" s="119"/>
      <c r="H950" s="119"/>
      <c r="I950" s="119"/>
      <c r="J950" s="119"/>
      <c r="K950" s="119"/>
      <c r="L950" s="130"/>
    </row>
    <row r="951" spans="3:12" ht="13.2">
      <c r="C951" s="60"/>
      <c r="D951" s="119"/>
      <c r="G951" s="119"/>
      <c r="H951" s="119"/>
      <c r="I951" s="119"/>
      <c r="J951" s="119"/>
      <c r="K951" s="119"/>
      <c r="L951" s="130"/>
    </row>
    <row r="952" spans="3:12" ht="13.2">
      <c r="C952" s="60"/>
      <c r="D952" s="119"/>
      <c r="G952" s="119"/>
      <c r="H952" s="119"/>
      <c r="I952" s="119"/>
      <c r="J952" s="119"/>
      <c r="K952" s="119"/>
      <c r="L952" s="130"/>
    </row>
    <row r="953" spans="3:12" ht="13.2">
      <c r="C953" s="60"/>
      <c r="D953" s="119"/>
      <c r="G953" s="119"/>
      <c r="H953" s="119"/>
      <c r="I953" s="119"/>
      <c r="J953" s="119"/>
      <c r="K953" s="119"/>
      <c r="L953" s="130"/>
    </row>
    <row r="954" spans="3:12" ht="13.2">
      <c r="C954" s="60"/>
      <c r="D954" s="119"/>
      <c r="G954" s="119"/>
      <c r="H954" s="119"/>
      <c r="I954" s="119"/>
      <c r="J954" s="119"/>
      <c r="K954" s="119"/>
      <c r="L954" s="130"/>
    </row>
    <row r="955" spans="3:12" ht="13.2">
      <c r="C955" s="60"/>
      <c r="D955" s="119"/>
      <c r="G955" s="119"/>
      <c r="H955" s="119"/>
      <c r="I955" s="119"/>
      <c r="J955" s="119"/>
      <c r="K955" s="119"/>
      <c r="L955" s="130"/>
    </row>
    <row r="956" spans="3:12" ht="13.2">
      <c r="C956" s="60"/>
      <c r="D956" s="119"/>
      <c r="G956" s="119"/>
      <c r="H956" s="119"/>
      <c r="I956" s="119"/>
      <c r="J956" s="119"/>
      <c r="K956" s="119"/>
      <c r="L956" s="130"/>
    </row>
    <row r="957" spans="3:12" ht="13.2">
      <c r="C957" s="60"/>
      <c r="D957" s="119"/>
      <c r="G957" s="119"/>
      <c r="H957" s="119"/>
      <c r="I957" s="119"/>
      <c r="J957" s="119"/>
      <c r="K957" s="119"/>
      <c r="L957" s="130"/>
    </row>
    <row r="958" spans="3:12" ht="13.2">
      <c r="C958" s="60"/>
      <c r="D958" s="119"/>
      <c r="G958" s="119"/>
      <c r="H958" s="119"/>
      <c r="I958" s="119"/>
      <c r="J958" s="119"/>
      <c r="K958" s="119"/>
      <c r="L958" s="130"/>
    </row>
    <row r="959" spans="3:12" ht="13.2">
      <c r="C959" s="60"/>
      <c r="D959" s="119"/>
      <c r="G959" s="119"/>
      <c r="H959" s="119"/>
      <c r="I959" s="119"/>
      <c r="J959" s="119"/>
      <c r="K959" s="119"/>
      <c r="L959" s="130"/>
    </row>
    <row r="960" spans="3:12" ht="13.2">
      <c r="C960" s="60"/>
      <c r="D960" s="119"/>
      <c r="G960" s="119"/>
      <c r="H960" s="119"/>
      <c r="I960" s="119"/>
      <c r="J960" s="119"/>
      <c r="K960" s="119"/>
      <c r="L960" s="130"/>
    </row>
    <row r="961" spans="3:12" ht="13.2">
      <c r="C961" s="60"/>
      <c r="D961" s="119"/>
      <c r="G961" s="119"/>
      <c r="H961" s="119"/>
      <c r="I961" s="119"/>
      <c r="J961" s="119"/>
      <c r="K961" s="119"/>
      <c r="L961" s="130"/>
    </row>
    <row r="962" spans="3:12" ht="13.2">
      <c r="C962" s="60"/>
      <c r="D962" s="119"/>
      <c r="G962" s="119"/>
      <c r="H962" s="119"/>
      <c r="I962" s="119"/>
      <c r="J962" s="119"/>
      <c r="K962" s="119"/>
      <c r="L962" s="130"/>
    </row>
    <row r="963" spans="3:12" ht="13.2">
      <c r="C963" s="60"/>
      <c r="D963" s="119"/>
      <c r="G963" s="119"/>
      <c r="H963" s="119"/>
      <c r="I963" s="119"/>
      <c r="J963" s="119"/>
      <c r="K963" s="119"/>
      <c r="L963" s="130"/>
    </row>
    <row r="964" spans="3:12" ht="13.2">
      <c r="C964" s="60"/>
      <c r="D964" s="119"/>
      <c r="G964" s="119"/>
      <c r="H964" s="119"/>
      <c r="I964" s="119"/>
      <c r="J964" s="119"/>
      <c r="K964" s="119"/>
      <c r="L964" s="130"/>
    </row>
    <row r="965" spans="3:12" ht="13.2">
      <c r="C965" s="60"/>
      <c r="D965" s="119"/>
      <c r="G965" s="119"/>
      <c r="H965" s="119"/>
      <c r="I965" s="119"/>
      <c r="J965" s="119"/>
      <c r="K965" s="119"/>
      <c r="L965" s="130"/>
    </row>
    <row r="966" spans="3:12" ht="13.2">
      <c r="C966" s="60"/>
      <c r="D966" s="119"/>
      <c r="G966" s="119"/>
      <c r="H966" s="119"/>
      <c r="I966" s="119"/>
      <c r="J966" s="119"/>
      <c r="K966" s="119"/>
      <c r="L966" s="130"/>
    </row>
    <row r="967" spans="3:12" ht="13.2">
      <c r="C967" s="60"/>
      <c r="D967" s="119"/>
      <c r="G967" s="119"/>
      <c r="H967" s="119"/>
      <c r="I967" s="119"/>
      <c r="J967" s="119"/>
      <c r="K967" s="119"/>
      <c r="L967" s="130"/>
    </row>
    <row r="968" spans="3:12" ht="13.2">
      <c r="C968" s="60"/>
      <c r="D968" s="119"/>
      <c r="G968" s="119"/>
      <c r="H968" s="119"/>
      <c r="I968" s="119"/>
      <c r="J968" s="119"/>
      <c r="K968" s="119"/>
      <c r="L968" s="130"/>
    </row>
    <row r="969" spans="3:12" ht="13.2">
      <c r="C969" s="60"/>
      <c r="D969" s="119"/>
      <c r="G969" s="119"/>
      <c r="H969" s="119"/>
      <c r="I969" s="119"/>
      <c r="J969" s="119"/>
      <c r="K969" s="119"/>
      <c r="L969" s="130"/>
    </row>
    <row r="970" spans="3:12" ht="13.2">
      <c r="C970" s="60"/>
      <c r="D970" s="119"/>
      <c r="G970" s="119"/>
      <c r="H970" s="119"/>
      <c r="I970" s="119"/>
      <c r="J970" s="119"/>
      <c r="K970" s="119"/>
      <c r="L970" s="130"/>
    </row>
    <row r="971" spans="3:12" ht="13.2">
      <c r="C971" s="60"/>
      <c r="D971" s="119"/>
      <c r="G971" s="119"/>
      <c r="H971" s="119"/>
      <c r="I971" s="119"/>
      <c r="J971" s="119"/>
      <c r="K971" s="119"/>
      <c r="L971" s="130"/>
    </row>
    <row r="972" spans="3:12" ht="13.2">
      <c r="C972" s="60"/>
      <c r="D972" s="119"/>
      <c r="G972" s="119"/>
      <c r="H972" s="119"/>
      <c r="I972" s="119"/>
      <c r="J972" s="119"/>
      <c r="K972" s="119"/>
      <c r="L972" s="130"/>
    </row>
    <row r="973" spans="3:12" ht="13.2">
      <c r="C973" s="60"/>
      <c r="D973" s="119"/>
      <c r="G973" s="119"/>
      <c r="H973" s="119"/>
      <c r="I973" s="119"/>
      <c r="J973" s="119"/>
      <c r="K973" s="119"/>
      <c r="L973" s="130"/>
    </row>
    <row r="974" spans="3:12" ht="13.2">
      <c r="C974" s="60"/>
      <c r="D974" s="119"/>
      <c r="G974" s="119"/>
      <c r="H974" s="119"/>
      <c r="I974" s="119"/>
      <c r="J974" s="119"/>
      <c r="K974" s="119"/>
      <c r="L974" s="130"/>
    </row>
    <row r="975" spans="3:12" ht="13.2">
      <c r="C975" s="60"/>
      <c r="D975" s="119"/>
      <c r="G975" s="119"/>
      <c r="H975" s="119"/>
      <c r="I975" s="119"/>
      <c r="J975" s="119"/>
      <c r="K975" s="119"/>
      <c r="L975" s="130"/>
    </row>
    <row r="976" spans="3:12" ht="13.2">
      <c r="C976" s="60"/>
      <c r="D976" s="119"/>
      <c r="G976" s="119"/>
      <c r="H976" s="119"/>
      <c r="I976" s="119"/>
      <c r="J976" s="119"/>
      <c r="K976" s="119"/>
      <c r="L976" s="130"/>
    </row>
    <row r="977" spans="3:12" ht="13.2">
      <c r="C977" s="60"/>
      <c r="D977" s="119"/>
      <c r="G977" s="119"/>
      <c r="H977" s="119"/>
      <c r="I977" s="119"/>
      <c r="J977" s="119"/>
      <c r="K977" s="119"/>
      <c r="L977" s="130"/>
    </row>
    <row r="978" spans="3:12" ht="13.2">
      <c r="C978" s="60"/>
      <c r="D978" s="119"/>
      <c r="G978" s="119"/>
      <c r="H978" s="119"/>
      <c r="I978" s="119"/>
      <c r="J978" s="119"/>
      <c r="K978" s="119"/>
      <c r="L978" s="130"/>
    </row>
    <row r="979" spans="3:12" ht="13.2">
      <c r="C979" s="60"/>
      <c r="D979" s="119"/>
      <c r="G979" s="119"/>
      <c r="H979" s="119"/>
      <c r="I979" s="119"/>
      <c r="J979" s="119"/>
      <c r="K979" s="119"/>
      <c r="L979" s="130"/>
    </row>
    <row r="980" spans="3:12" ht="13.2">
      <c r="C980" s="60"/>
      <c r="D980" s="119"/>
      <c r="G980" s="119"/>
      <c r="H980" s="119"/>
      <c r="I980" s="119"/>
      <c r="J980" s="119"/>
      <c r="K980" s="119"/>
      <c r="L980" s="130"/>
    </row>
    <row r="981" spans="3:12" ht="13.2">
      <c r="C981" s="60"/>
      <c r="D981" s="119"/>
      <c r="G981" s="119"/>
      <c r="H981" s="119"/>
      <c r="I981" s="119"/>
      <c r="J981" s="119"/>
      <c r="K981" s="119"/>
      <c r="L981" s="130"/>
    </row>
    <row r="982" spans="3:12" ht="13.2">
      <c r="C982" s="60"/>
      <c r="D982" s="119"/>
      <c r="G982" s="119"/>
      <c r="H982" s="119"/>
      <c r="I982" s="119"/>
      <c r="J982" s="119"/>
      <c r="K982" s="119"/>
      <c r="L982" s="130"/>
    </row>
    <row r="983" spans="3:12" ht="13.2">
      <c r="C983" s="60"/>
      <c r="D983" s="119"/>
      <c r="G983" s="119"/>
      <c r="H983" s="119"/>
      <c r="I983" s="119"/>
      <c r="J983" s="119"/>
      <c r="K983" s="119"/>
      <c r="L983" s="130"/>
    </row>
    <row r="984" spans="3:12" ht="13.2">
      <c r="C984" s="60"/>
      <c r="D984" s="119"/>
      <c r="G984" s="119"/>
      <c r="H984" s="119"/>
      <c r="I984" s="119"/>
      <c r="J984" s="119"/>
      <c r="K984" s="119"/>
      <c r="L984" s="130"/>
    </row>
    <row r="985" spans="3:12" ht="13.2">
      <c r="C985" s="60"/>
      <c r="D985" s="119"/>
      <c r="G985" s="119"/>
      <c r="H985" s="119"/>
      <c r="I985" s="119"/>
      <c r="J985" s="119"/>
      <c r="K985" s="119"/>
      <c r="L985" s="130"/>
    </row>
    <row r="986" spans="3:12" ht="13.2">
      <c r="C986" s="60"/>
      <c r="D986" s="119"/>
      <c r="G986" s="119"/>
      <c r="H986" s="119"/>
      <c r="I986" s="119"/>
      <c r="J986" s="119"/>
      <c r="K986" s="119"/>
      <c r="L986" s="130"/>
    </row>
    <row r="987" spans="3:12" ht="13.2">
      <c r="C987" s="60"/>
      <c r="D987" s="119"/>
      <c r="G987" s="119"/>
      <c r="H987" s="119"/>
      <c r="I987" s="119"/>
      <c r="J987" s="119"/>
      <c r="K987" s="119"/>
      <c r="L987" s="130"/>
    </row>
    <row r="988" spans="3:12" ht="13.2">
      <c r="C988" s="60"/>
      <c r="D988" s="119"/>
      <c r="G988" s="119"/>
      <c r="H988" s="119"/>
      <c r="I988" s="119"/>
      <c r="J988" s="119"/>
      <c r="K988" s="119"/>
      <c r="L988" s="130"/>
    </row>
    <row r="989" spans="3:12" ht="13.2">
      <c r="C989" s="60"/>
      <c r="D989" s="119"/>
      <c r="G989" s="119"/>
      <c r="H989" s="119"/>
      <c r="I989" s="119"/>
      <c r="J989" s="119"/>
      <c r="K989" s="119"/>
      <c r="L989" s="130"/>
    </row>
    <row r="990" spans="3:12" ht="13.2">
      <c r="C990" s="60"/>
      <c r="D990" s="119"/>
      <c r="G990" s="119"/>
      <c r="H990" s="119"/>
      <c r="I990" s="119"/>
      <c r="J990" s="119"/>
      <c r="K990" s="119"/>
      <c r="L990" s="130"/>
    </row>
    <row r="991" spans="3:12" ht="13.2">
      <c r="C991" s="60"/>
      <c r="D991" s="119"/>
      <c r="G991" s="119"/>
      <c r="H991" s="119"/>
      <c r="I991" s="119"/>
      <c r="J991" s="119"/>
      <c r="K991" s="119"/>
      <c r="L991" s="130"/>
    </row>
    <row r="992" spans="3:12" ht="13.2">
      <c r="C992" s="60"/>
      <c r="D992" s="119"/>
      <c r="G992" s="119"/>
      <c r="H992" s="119"/>
      <c r="I992" s="119"/>
      <c r="J992" s="119"/>
      <c r="K992" s="119"/>
      <c r="L992" s="130"/>
    </row>
    <row r="993" spans="3:12" ht="13.2">
      <c r="C993" s="60"/>
      <c r="D993" s="119"/>
      <c r="G993" s="119"/>
      <c r="H993" s="119"/>
      <c r="I993" s="119"/>
      <c r="J993" s="119"/>
      <c r="K993" s="119"/>
      <c r="L993" s="130"/>
    </row>
    <row r="994" spans="3:12" ht="13.2">
      <c r="C994" s="60"/>
      <c r="D994" s="119"/>
      <c r="G994" s="119"/>
      <c r="H994" s="119"/>
      <c r="I994" s="119"/>
      <c r="J994" s="119"/>
      <c r="K994" s="119"/>
      <c r="L994" s="130"/>
    </row>
    <row r="995" spans="3:12" ht="13.2">
      <c r="C995" s="60"/>
      <c r="D995" s="119"/>
      <c r="G995" s="119"/>
      <c r="H995" s="119"/>
      <c r="I995" s="119"/>
      <c r="J995" s="119"/>
      <c r="K995" s="119"/>
      <c r="L995" s="130"/>
    </row>
    <row r="996" spans="3:12" ht="13.2">
      <c r="C996" s="60"/>
      <c r="D996" s="119"/>
      <c r="G996" s="119"/>
      <c r="H996" s="119"/>
      <c r="I996" s="119"/>
      <c r="J996" s="119"/>
      <c r="K996" s="119"/>
      <c r="L996" s="130"/>
    </row>
    <row r="997" spans="3:12" ht="13.2">
      <c r="C997" s="60"/>
      <c r="D997" s="119"/>
      <c r="G997" s="119"/>
      <c r="H997" s="119"/>
      <c r="I997" s="119"/>
      <c r="J997" s="119"/>
      <c r="K997" s="119"/>
      <c r="L997" s="130"/>
    </row>
    <row r="998" spans="3:12" ht="13.2">
      <c r="C998" s="60"/>
      <c r="D998" s="119"/>
      <c r="G998" s="119"/>
      <c r="H998" s="119"/>
      <c r="I998" s="119"/>
      <c r="J998" s="119"/>
      <c r="K998" s="119"/>
      <c r="L998" s="130"/>
    </row>
    <row r="999" spans="3:12" ht="13.2">
      <c r="C999" s="60"/>
      <c r="D999" s="119"/>
      <c r="G999" s="119"/>
      <c r="H999" s="119"/>
      <c r="I999" s="119"/>
      <c r="J999" s="119"/>
      <c r="K999" s="119"/>
      <c r="L999" s="130"/>
    </row>
  </sheetData>
  <autoFilter ref="A1:L193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999"/>
  <sheetViews>
    <sheetView workbookViewId="0"/>
  </sheetViews>
  <sheetFormatPr defaultColWidth="12.6640625" defaultRowHeight="15.75" customHeight="1"/>
  <cols>
    <col min="1" max="1" width="17.109375" customWidth="1"/>
    <col min="2" max="2" width="47.109375" customWidth="1"/>
    <col min="3" max="4" width="10.88671875" customWidth="1"/>
    <col min="5" max="5" width="9" customWidth="1"/>
    <col min="6" max="6" width="10.44140625" customWidth="1"/>
    <col min="7" max="8" width="10.88671875" customWidth="1"/>
    <col min="9" max="9" width="15.88671875" customWidth="1"/>
    <col min="10" max="11" width="10.88671875" customWidth="1"/>
  </cols>
  <sheetData>
    <row r="1" spans="1:21" ht="38.25" customHeight="1">
      <c r="A1" s="79" t="s">
        <v>7</v>
      </c>
      <c r="B1" s="79" t="s">
        <v>1432</v>
      </c>
      <c r="C1" s="79" t="s">
        <v>1434</v>
      </c>
      <c r="D1" s="120" t="s">
        <v>1435</v>
      </c>
      <c r="E1" s="82" t="s">
        <v>1436</v>
      </c>
      <c r="F1" s="121" t="s">
        <v>1437</v>
      </c>
      <c r="G1" s="122" t="s">
        <v>1438</v>
      </c>
      <c r="H1" s="123" t="s">
        <v>1439</v>
      </c>
      <c r="I1" s="120" t="s">
        <v>45</v>
      </c>
      <c r="J1" s="122" t="s">
        <v>1440</v>
      </c>
      <c r="K1" s="123" t="s">
        <v>1441</v>
      </c>
      <c r="L1" s="87" t="s">
        <v>1442</v>
      </c>
      <c r="M1" s="124"/>
      <c r="N1" s="124"/>
      <c r="O1" s="124"/>
      <c r="P1" s="124"/>
      <c r="Q1" s="124"/>
      <c r="R1" s="124"/>
      <c r="S1" s="124"/>
      <c r="T1" s="124"/>
      <c r="U1" s="124"/>
    </row>
    <row r="2" spans="1:21" ht="17.399999999999999">
      <c r="A2" s="125" t="s">
        <v>106</v>
      </c>
      <c r="B2" s="126" t="s">
        <v>107</v>
      </c>
      <c r="C2" s="127">
        <v>73011000</v>
      </c>
      <c r="D2" s="128">
        <v>411</v>
      </c>
      <c r="E2" s="129">
        <v>0.18</v>
      </c>
      <c r="F2" s="129">
        <v>0.18</v>
      </c>
      <c r="G2" s="128">
        <v>485</v>
      </c>
      <c r="H2" s="128">
        <v>485</v>
      </c>
      <c r="I2" s="128">
        <v>502</v>
      </c>
      <c r="J2" s="128">
        <v>593</v>
      </c>
      <c r="K2" s="128">
        <v>593</v>
      </c>
      <c r="L2" s="130" t="str">
        <f t="shared" ref="L2:L65" si="0">VLOOKUP(A2,Testing,1,FALSE)</f>
        <v>BACAN00092</v>
      </c>
    </row>
    <row r="3" spans="1:21" ht="17.399999999999999">
      <c r="A3" s="125" t="s">
        <v>287</v>
      </c>
      <c r="B3" s="126" t="s">
        <v>288</v>
      </c>
      <c r="C3" s="127">
        <v>87141010</v>
      </c>
      <c r="D3" s="128">
        <v>29</v>
      </c>
      <c r="E3" s="129">
        <v>0.28000000000000003</v>
      </c>
      <c r="F3" s="129">
        <v>0.18</v>
      </c>
      <c r="G3" s="128">
        <v>38</v>
      </c>
      <c r="H3" s="128">
        <v>35</v>
      </c>
      <c r="I3" s="128">
        <v>36</v>
      </c>
      <c r="J3" s="128">
        <v>47</v>
      </c>
      <c r="K3" s="128">
        <v>43</v>
      </c>
      <c r="L3" s="130" t="str">
        <f t="shared" si="0"/>
        <v>BACBK00049</v>
      </c>
    </row>
    <row r="4" spans="1:21" ht="17.399999999999999">
      <c r="A4" s="125" t="s">
        <v>313</v>
      </c>
      <c r="B4" s="126" t="s">
        <v>314</v>
      </c>
      <c r="C4" s="127">
        <v>72166100</v>
      </c>
      <c r="D4" s="128">
        <v>115</v>
      </c>
      <c r="E4" s="129">
        <v>0.18</v>
      </c>
      <c r="F4" s="129">
        <v>0.18</v>
      </c>
      <c r="G4" s="128">
        <v>136</v>
      </c>
      <c r="H4" s="128">
        <v>136</v>
      </c>
      <c r="I4" s="128">
        <v>141</v>
      </c>
      <c r="J4" s="128">
        <v>167</v>
      </c>
      <c r="K4" s="128">
        <v>167</v>
      </c>
      <c r="L4" s="130" t="str">
        <f t="shared" si="0"/>
        <v>BACBK00070</v>
      </c>
    </row>
    <row r="5" spans="1:21" ht="17.399999999999999">
      <c r="A5" s="125" t="s">
        <v>322</v>
      </c>
      <c r="B5" s="133" t="s">
        <v>323</v>
      </c>
      <c r="C5" s="134">
        <v>72166100</v>
      </c>
      <c r="D5" s="128">
        <v>497</v>
      </c>
      <c r="E5" s="129">
        <v>0.18</v>
      </c>
      <c r="F5" s="129">
        <v>0.18</v>
      </c>
      <c r="G5" s="128">
        <v>587</v>
      </c>
      <c r="H5" s="128">
        <v>587</v>
      </c>
      <c r="I5" s="128">
        <v>607</v>
      </c>
      <c r="J5" s="128">
        <v>717</v>
      </c>
      <c r="K5" s="128">
        <v>717</v>
      </c>
      <c r="L5" s="130" t="str">
        <f t="shared" si="0"/>
        <v>BACBK00071</v>
      </c>
    </row>
    <row r="6" spans="1:21" ht="17.399999999999999">
      <c r="A6" s="125" t="s">
        <v>378</v>
      </c>
      <c r="B6" s="126" t="s">
        <v>2179</v>
      </c>
      <c r="C6" s="127">
        <v>87141090</v>
      </c>
      <c r="D6" s="128">
        <v>127</v>
      </c>
      <c r="E6" s="129">
        <v>0.28000000000000003</v>
      </c>
      <c r="F6" s="129">
        <v>0.18</v>
      </c>
      <c r="G6" s="128">
        <v>163</v>
      </c>
      <c r="H6" s="128">
        <v>150</v>
      </c>
      <c r="I6" s="128">
        <v>155</v>
      </c>
      <c r="J6" s="128">
        <v>199</v>
      </c>
      <c r="K6" s="128">
        <v>183</v>
      </c>
      <c r="L6" s="130" t="str">
        <f t="shared" si="0"/>
        <v>BACBK00102</v>
      </c>
    </row>
    <row r="7" spans="1:21" ht="17.399999999999999">
      <c r="A7" s="125" t="s">
        <v>326</v>
      </c>
      <c r="B7" s="126" t="s">
        <v>2183</v>
      </c>
      <c r="C7" s="127">
        <v>87141090</v>
      </c>
      <c r="D7" s="128">
        <v>127</v>
      </c>
      <c r="E7" s="129">
        <v>0.28000000000000003</v>
      </c>
      <c r="F7" s="129">
        <v>0.18</v>
      </c>
      <c r="G7" s="128">
        <v>163</v>
      </c>
      <c r="H7" s="128">
        <v>150</v>
      </c>
      <c r="I7" s="128">
        <v>155</v>
      </c>
      <c r="J7" s="128">
        <v>199</v>
      </c>
      <c r="K7" s="128">
        <v>183</v>
      </c>
      <c r="L7" s="130" t="str">
        <f t="shared" si="0"/>
        <v>BACBK00103</v>
      </c>
    </row>
    <row r="8" spans="1:21" ht="17.399999999999999">
      <c r="A8" s="125" t="s">
        <v>701</v>
      </c>
      <c r="B8" s="126" t="s">
        <v>702</v>
      </c>
      <c r="C8" s="127">
        <v>49111020</v>
      </c>
      <c r="D8" s="128">
        <v>30</v>
      </c>
      <c r="E8" s="129">
        <v>0.12</v>
      </c>
      <c r="F8" s="129">
        <v>0.05</v>
      </c>
      <c r="G8" s="128">
        <v>34</v>
      </c>
      <c r="H8" s="128">
        <v>32</v>
      </c>
      <c r="I8" s="128">
        <v>37</v>
      </c>
      <c r="J8" s="128">
        <v>42</v>
      </c>
      <c r="K8" s="128">
        <v>39</v>
      </c>
      <c r="L8" s="130" t="str">
        <f t="shared" si="0"/>
        <v>BACNA00105</v>
      </c>
    </row>
    <row r="9" spans="1:21" ht="17.399999999999999">
      <c r="A9" s="125" t="s">
        <v>95</v>
      </c>
      <c r="B9" s="126" t="s">
        <v>451</v>
      </c>
      <c r="C9" s="127">
        <v>84811000</v>
      </c>
      <c r="D9" s="128">
        <v>29</v>
      </c>
      <c r="E9" s="129">
        <v>0.18</v>
      </c>
      <c r="F9" s="129">
        <v>0.18</v>
      </c>
      <c r="G9" s="128">
        <v>35</v>
      </c>
      <c r="H9" s="128">
        <v>35</v>
      </c>
      <c r="I9" s="128">
        <v>36</v>
      </c>
      <c r="J9" s="128">
        <v>43</v>
      </c>
      <c r="K9" s="128">
        <v>43</v>
      </c>
      <c r="L9" s="130" t="str">
        <f t="shared" si="0"/>
        <v>BAVSF00004</v>
      </c>
    </row>
    <row r="10" spans="1:21" ht="17.399999999999999">
      <c r="A10" s="125" t="s">
        <v>456</v>
      </c>
      <c r="B10" s="126" t="s">
        <v>1449</v>
      </c>
      <c r="C10" s="127">
        <v>84811000</v>
      </c>
      <c r="D10" s="128">
        <v>29</v>
      </c>
      <c r="E10" s="129">
        <v>0.18</v>
      </c>
      <c r="F10" s="129">
        <v>0.18</v>
      </c>
      <c r="G10" s="128">
        <v>35</v>
      </c>
      <c r="H10" s="128">
        <v>35</v>
      </c>
      <c r="I10" s="128">
        <v>36</v>
      </c>
      <c r="J10" s="128">
        <v>43</v>
      </c>
      <c r="K10" s="128">
        <v>43</v>
      </c>
      <c r="L10" s="130" t="str">
        <f t="shared" si="0"/>
        <v>BAVSF00005</v>
      </c>
    </row>
    <row r="11" spans="1:21" ht="17.399999999999999">
      <c r="A11" s="125" t="s">
        <v>1067</v>
      </c>
      <c r="B11" s="126" t="s">
        <v>1996</v>
      </c>
      <c r="C11" s="127">
        <v>73181110</v>
      </c>
      <c r="D11" s="128">
        <v>84</v>
      </c>
      <c r="E11" s="129">
        <v>0.18</v>
      </c>
      <c r="F11" s="129">
        <v>0.18</v>
      </c>
      <c r="G11" s="128">
        <v>100</v>
      </c>
      <c r="H11" s="128">
        <v>100</v>
      </c>
      <c r="I11" s="128">
        <v>103</v>
      </c>
      <c r="J11" s="128">
        <v>122</v>
      </c>
      <c r="K11" s="128">
        <v>122</v>
      </c>
      <c r="L11" s="130" t="str">
        <f t="shared" si="0"/>
        <v>BAXZP00014</v>
      </c>
    </row>
    <row r="12" spans="1:21" ht="17.399999999999999">
      <c r="A12" s="125" t="s">
        <v>44</v>
      </c>
      <c r="B12" s="126" t="s">
        <v>1410</v>
      </c>
      <c r="C12" s="127">
        <v>87141090</v>
      </c>
      <c r="D12" s="128">
        <v>46</v>
      </c>
      <c r="E12" s="129">
        <v>0.28000000000000003</v>
      </c>
      <c r="F12" s="129">
        <v>0.18</v>
      </c>
      <c r="G12" s="128">
        <v>59</v>
      </c>
      <c r="H12" s="128">
        <v>55</v>
      </c>
      <c r="I12" s="128">
        <v>57</v>
      </c>
      <c r="J12" s="128">
        <v>73</v>
      </c>
      <c r="K12" s="128">
        <v>68</v>
      </c>
      <c r="L12" s="130" t="str">
        <f t="shared" si="0"/>
        <v>BBGNA00014</v>
      </c>
    </row>
    <row r="13" spans="1:21" ht="17.399999999999999">
      <c r="A13" s="125" t="s">
        <v>56</v>
      </c>
      <c r="B13" s="126" t="s">
        <v>1411</v>
      </c>
      <c r="C13" s="127">
        <v>87141090</v>
      </c>
      <c r="D13" s="128">
        <v>44</v>
      </c>
      <c r="E13" s="129">
        <v>0.28000000000000003</v>
      </c>
      <c r="F13" s="129">
        <v>0.18</v>
      </c>
      <c r="G13" s="128">
        <v>57</v>
      </c>
      <c r="H13" s="128">
        <v>52</v>
      </c>
      <c r="I13" s="128">
        <v>54</v>
      </c>
      <c r="J13" s="128">
        <v>70</v>
      </c>
      <c r="K13" s="128">
        <v>64</v>
      </c>
      <c r="L13" s="130" t="str">
        <f t="shared" si="0"/>
        <v>BBGNA00018</v>
      </c>
    </row>
    <row r="14" spans="1:21" ht="17.399999999999999">
      <c r="A14" s="125" t="s">
        <v>61</v>
      </c>
      <c r="B14" s="126" t="s">
        <v>1412</v>
      </c>
      <c r="C14" s="134">
        <v>87141090</v>
      </c>
      <c r="D14" s="128">
        <v>36</v>
      </c>
      <c r="E14" s="129">
        <v>0.28000000000000003</v>
      </c>
      <c r="F14" s="129">
        <v>0.18</v>
      </c>
      <c r="G14" s="128">
        <v>47</v>
      </c>
      <c r="H14" s="128">
        <v>43</v>
      </c>
      <c r="I14" s="128">
        <v>44</v>
      </c>
      <c r="J14" s="128">
        <v>57</v>
      </c>
      <c r="K14" s="128">
        <v>52</v>
      </c>
      <c r="L14" s="130" t="str">
        <f t="shared" si="0"/>
        <v>BBGNA00019</v>
      </c>
    </row>
    <row r="15" spans="1:21" ht="17.399999999999999">
      <c r="A15" s="125" t="s">
        <v>66</v>
      </c>
      <c r="B15" s="126" t="s">
        <v>1413</v>
      </c>
      <c r="C15" s="127">
        <v>87141090</v>
      </c>
      <c r="D15" s="128">
        <v>22</v>
      </c>
      <c r="E15" s="129">
        <v>0.28000000000000003</v>
      </c>
      <c r="F15" s="129">
        <v>0.18</v>
      </c>
      <c r="G15" s="128">
        <v>29</v>
      </c>
      <c r="H15" s="128">
        <v>26</v>
      </c>
      <c r="I15" s="128">
        <v>27</v>
      </c>
      <c r="J15" s="128">
        <v>35</v>
      </c>
      <c r="K15" s="128">
        <v>32</v>
      </c>
      <c r="L15" s="130" t="str">
        <f t="shared" si="0"/>
        <v>BBGNA00020</v>
      </c>
    </row>
    <row r="16" spans="1:21" ht="17.399999999999999">
      <c r="A16" s="125" t="s">
        <v>73</v>
      </c>
      <c r="B16" s="133" t="s">
        <v>1414</v>
      </c>
      <c r="C16" s="134">
        <v>87141090</v>
      </c>
      <c r="D16" s="128">
        <v>27</v>
      </c>
      <c r="E16" s="129">
        <v>0.28000000000000003</v>
      </c>
      <c r="F16" s="129">
        <v>0.18</v>
      </c>
      <c r="G16" s="128">
        <v>35</v>
      </c>
      <c r="H16" s="128">
        <v>32</v>
      </c>
      <c r="I16" s="128">
        <v>33</v>
      </c>
      <c r="J16" s="128">
        <v>43</v>
      </c>
      <c r="K16" s="128">
        <v>39</v>
      </c>
      <c r="L16" s="130" t="str">
        <f t="shared" si="0"/>
        <v>BBGNA00021</v>
      </c>
    </row>
    <row r="17" spans="1:12" ht="17.399999999999999">
      <c r="A17" s="125" t="s">
        <v>500</v>
      </c>
      <c r="B17" s="126" t="s">
        <v>501</v>
      </c>
      <c r="C17" s="127">
        <v>84821011</v>
      </c>
      <c r="D17" s="128">
        <v>133</v>
      </c>
      <c r="E17" s="129">
        <v>0.18</v>
      </c>
      <c r="F17" s="129">
        <v>0.18</v>
      </c>
      <c r="G17" s="128">
        <v>157</v>
      </c>
      <c r="H17" s="128">
        <v>157</v>
      </c>
      <c r="I17" s="128">
        <v>163</v>
      </c>
      <c r="J17" s="128">
        <v>193</v>
      </c>
      <c r="K17" s="128">
        <v>193</v>
      </c>
      <c r="L17" s="130" t="str">
        <f t="shared" si="0"/>
        <v>BBGNA00028</v>
      </c>
    </row>
    <row r="18" spans="1:12" ht="17.399999999999999">
      <c r="A18" s="125" t="s">
        <v>114</v>
      </c>
      <c r="B18" s="126" t="s">
        <v>2223</v>
      </c>
      <c r="C18" s="127">
        <v>87149100</v>
      </c>
      <c r="D18" s="128">
        <v>53</v>
      </c>
      <c r="E18" s="129">
        <v>0.28000000000000003</v>
      </c>
      <c r="F18" s="129">
        <v>0.18</v>
      </c>
      <c r="G18" s="128">
        <v>68</v>
      </c>
      <c r="H18" s="128">
        <v>63</v>
      </c>
      <c r="I18" s="128">
        <v>65</v>
      </c>
      <c r="J18" s="128">
        <v>84</v>
      </c>
      <c r="K18" s="128">
        <v>77</v>
      </c>
      <c r="L18" s="130" t="str">
        <f t="shared" si="0"/>
        <v>BBRBK00001</v>
      </c>
    </row>
    <row r="19" spans="1:12" ht="17.399999999999999">
      <c r="A19" s="125" t="s">
        <v>148</v>
      </c>
      <c r="B19" s="126" t="s">
        <v>2225</v>
      </c>
      <c r="C19" s="127">
        <v>87149100</v>
      </c>
      <c r="D19" s="128">
        <v>53</v>
      </c>
      <c r="E19" s="129">
        <v>0.28000000000000003</v>
      </c>
      <c r="F19" s="129">
        <v>0.18</v>
      </c>
      <c r="G19" s="128">
        <v>68</v>
      </c>
      <c r="H19" s="128">
        <v>63</v>
      </c>
      <c r="I19" s="128">
        <v>65</v>
      </c>
      <c r="J19" s="128">
        <v>84</v>
      </c>
      <c r="K19" s="128">
        <v>77</v>
      </c>
      <c r="L19" s="130" t="str">
        <f t="shared" si="0"/>
        <v>BBRBK00002</v>
      </c>
    </row>
    <row r="20" spans="1:12" ht="17.399999999999999">
      <c r="A20" s="125" t="s">
        <v>1429</v>
      </c>
      <c r="B20" s="126" t="s">
        <v>2230</v>
      </c>
      <c r="C20" s="127">
        <v>87149100</v>
      </c>
      <c r="D20" s="128">
        <v>781</v>
      </c>
      <c r="E20" s="129">
        <v>0.28000000000000003</v>
      </c>
      <c r="F20" s="129">
        <v>0.18</v>
      </c>
      <c r="G20" s="128" t="s">
        <v>2231</v>
      </c>
      <c r="H20" s="128">
        <v>922</v>
      </c>
      <c r="I20" s="128">
        <v>953</v>
      </c>
      <c r="J20" s="128" t="s">
        <v>2232</v>
      </c>
      <c r="K20" s="128" t="s">
        <v>2233</v>
      </c>
      <c r="L20" s="130" t="str">
        <f t="shared" si="0"/>
        <v>BBRBK00007</v>
      </c>
    </row>
    <row r="21" spans="1:12" ht="17.399999999999999">
      <c r="A21" s="125" t="s">
        <v>157</v>
      </c>
      <c r="B21" s="126" t="s">
        <v>2241</v>
      </c>
      <c r="C21" s="127">
        <v>87149100</v>
      </c>
      <c r="D21" s="128">
        <v>216</v>
      </c>
      <c r="E21" s="129">
        <v>0.28000000000000003</v>
      </c>
      <c r="F21" s="129">
        <v>0.18</v>
      </c>
      <c r="G21" s="128">
        <v>277</v>
      </c>
      <c r="H21" s="128">
        <v>255</v>
      </c>
      <c r="I21" s="128">
        <v>264</v>
      </c>
      <c r="J21" s="128">
        <v>338</v>
      </c>
      <c r="K21" s="128">
        <v>312</v>
      </c>
      <c r="L21" s="130" t="str">
        <f t="shared" si="0"/>
        <v>BBRBK00011</v>
      </c>
    </row>
    <row r="22" spans="1:12" ht="17.399999999999999">
      <c r="A22" s="125" t="s">
        <v>1454</v>
      </c>
      <c r="B22" s="126" t="s">
        <v>2247</v>
      </c>
      <c r="C22" s="127">
        <v>73261100</v>
      </c>
      <c r="D22" s="128">
        <v>27</v>
      </c>
      <c r="E22" s="129">
        <v>0.18</v>
      </c>
      <c r="F22" s="129">
        <v>0.18</v>
      </c>
      <c r="G22" s="128">
        <v>32</v>
      </c>
      <c r="H22" s="128">
        <v>32</v>
      </c>
      <c r="I22" s="128">
        <v>33</v>
      </c>
      <c r="J22" s="128">
        <v>39</v>
      </c>
      <c r="K22" s="128">
        <v>39</v>
      </c>
      <c r="L22" s="130" t="str">
        <f t="shared" si="0"/>
        <v>BBRBK00012</v>
      </c>
    </row>
    <row r="23" spans="1:12" ht="17.399999999999999">
      <c r="A23" s="125" t="s">
        <v>1491</v>
      </c>
      <c r="B23" s="126" t="s">
        <v>2250</v>
      </c>
      <c r="C23" s="127">
        <v>73261100</v>
      </c>
      <c r="D23" s="128">
        <v>30</v>
      </c>
      <c r="E23" s="129">
        <v>0.18</v>
      </c>
      <c r="F23" s="129">
        <v>0.18</v>
      </c>
      <c r="G23" s="128">
        <v>36</v>
      </c>
      <c r="H23" s="128">
        <v>36</v>
      </c>
      <c r="I23" s="128">
        <v>37</v>
      </c>
      <c r="J23" s="128">
        <v>44</v>
      </c>
      <c r="K23" s="128">
        <v>44</v>
      </c>
      <c r="L23" s="130" t="str">
        <f t="shared" si="0"/>
        <v>BBRBK00013</v>
      </c>
    </row>
    <row r="24" spans="1:12" ht="17.399999999999999">
      <c r="A24" s="125" t="s">
        <v>1526</v>
      </c>
      <c r="B24" s="133" t="s">
        <v>2251</v>
      </c>
      <c r="C24" s="134">
        <v>73261100</v>
      </c>
      <c r="D24" s="128">
        <v>9</v>
      </c>
      <c r="E24" s="129">
        <v>0.18</v>
      </c>
      <c r="F24" s="129">
        <v>0.18</v>
      </c>
      <c r="G24" s="128">
        <v>11</v>
      </c>
      <c r="H24" s="128">
        <v>11</v>
      </c>
      <c r="I24" s="128">
        <v>11</v>
      </c>
      <c r="J24" s="128">
        <v>13</v>
      </c>
      <c r="K24" s="128">
        <v>13</v>
      </c>
      <c r="L24" s="130" t="str">
        <f t="shared" si="0"/>
        <v>BBRBK00014</v>
      </c>
    </row>
    <row r="25" spans="1:12" ht="17.399999999999999">
      <c r="A25" s="125" t="s">
        <v>1545</v>
      </c>
      <c r="B25" s="126" t="s">
        <v>2252</v>
      </c>
      <c r="C25" s="134">
        <v>87149100</v>
      </c>
      <c r="D25" s="128" t="s">
        <v>2253</v>
      </c>
      <c r="E25" s="129">
        <v>0.28000000000000003</v>
      </c>
      <c r="F25" s="129">
        <v>0.18</v>
      </c>
      <c r="G25" s="128" t="s">
        <v>1819</v>
      </c>
      <c r="H25" s="128" t="s">
        <v>2254</v>
      </c>
      <c r="I25" s="128" t="s">
        <v>2255</v>
      </c>
      <c r="J25" s="128" t="s">
        <v>2256</v>
      </c>
      <c r="K25" s="128" t="s">
        <v>2257</v>
      </c>
      <c r="L25" s="130" t="str">
        <f t="shared" si="0"/>
        <v>BBRBK00023</v>
      </c>
    </row>
    <row r="26" spans="1:12" ht="17.399999999999999">
      <c r="A26" s="125" t="s">
        <v>1569</v>
      </c>
      <c r="B26" s="126" t="s">
        <v>2258</v>
      </c>
      <c r="C26" s="127">
        <v>73261100</v>
      </c>
      <c r="D26" s="128">
        <v>32</v>
      </c>
      <c r="E26" s="129">
        <v>0.18</v>
      </c>
      <c r="F26" s="129">
        <v>0.18</v>
      </c>
      <c r="G26" s="128">
        <v>38</v>
      </c>
      <c r="H26" s="128">
        <v>38</v>
      </c>
      <c r="I26" s="128">
        <v>40</v>
      </c>
      <c r="J26" s="128">
        <v>48</v>
      </c>
      <c r="K26" s="128">
        <v>48</v>
      </c>
      <c r="L26" s="130" t="str">
        <f t="shared" si="0"/>
        <v>BBRBK00028</v>
      </c>
    </row>
    <row r="27" spans="1:12" ht="17.399999999999999">
      <c r="A27" s="125" t="s">
        <v>82</v>
      </c>
      <c r="B27" s="126" t="s">
        <v>2259</v>
      </c>
      <c r="C27" s="127">
        <v>87149990</v>
      </c>
      <c r="D27" s="128">
        <v>108</v>
      </c>
      <c r="E27" s="129">
        <v>0.28000000000000003</v>
      </c>
      <c r="F27" s="129">
        <v>0.18</v>
      </c>
      <c r="G27" s="128">
        <v>139</v>
      </c>
      <c r="H27" s="128">
        <v>128</v>
      </c>
      <c r="I27" s="128">
        <v>132</v>
      </c>
      <c r="J27" s="128">
        <v>169</v>
      </c>
      <c r="K27" s="128">
        <v>156</v>
      </c>
      <c r="L27" s="130" t="str">
        <f t="shared" si="0"/>
        <v>BBRBK00029</v>
      </c>
    </row>
    <row r="28" spans="1:12" ht="17.399999999999999">
      <c r="A28" s="125" t="s">
        <v>81</v>
      </c>
      <c r="B28" s="126" t="s">
        <v>2260</v>
      </c>
      <c r="C28" s="127">
        <v>87149990</v>
      </c>
      <c r="D28" s="128">
        <v>108</v>
      </c>
      <c r="E28" s="129">
        <v>0.28000000000000003</v>
      </c>
      <c r="F28" s="129">
        <v>0.18</v>
      </c>
      <c r="G28" s="128">
        <v>139</v>
      </c>
      <c r="H28" s="128">
        <v>128</v>
      </c>
      <c r="I28" s="128">
        <v>132</v>
      </c>
      <c r="J28" s="128">
        <v>169</v>
      </c>
      <c r="K28" s="128">
        <v>156</v>
      </c>
      <c r="L28" s="130" t="str">
        <f t="shared" si="0"/>
        <v>BBRBK00030</v>
      </c>
    </row>
    <row r="29" spans="1:12" ht="17.399999999999999">
      <c r="A29" s="125" t="s">
        <v>80</v>
      </c>
      <c r="B29" s="126" t="s">
        <v>2261</v>
      </c>
      <c r="C29" s="127">
        <v>87149990</v>
      </c>
      <c r="D29" s="128">
        <v>140</v>
      </c>
      <c r="E29" s="129">
        <v>0.28000000000000003</v>
      </c>
      <c r="F29" s="129">
        <v>0.18</v>
      </c>
      <c r="G29" s="128">
        <v>180</v>
      </c>
      <c r="H29" s="128">
        <v>166</v>
      </c>
      <c r="I29" s="128">
        <v>171</v>
      </c>
      <c r="J29" s="128">
        <v>219</v>
      </c>
      <c r="K29" s="128">
        <v>202</v>
      </c>
      <c r="L29" s="130" t="str">
        <f t="shared" si="0"/>
        <v>BBRBK00031</v>
      </c>
    </row>
    <row r="30" spans="1:12" ht="17.399999999999999">
      <c r="A30" s="125" t="s">
        <v>244</v>
      </c>
      <c r="B30" s="126" t="s">
        <v>2262</v>
      </c>
      <c r="C30" s="127">
        <v>87141010</v>
      </c>
      <c r="D30" s="128" t="s">
        <v>2263</v>
      </c>
      <c r="E30" s="129">
        <v>0.28000000000000003</v>
      </c>
      <c r="F30" s="129">
        <v>0.18</v>
      </c>
      <c r="G30" s="128" t="s">
        <v>2266</v>
      </c>
      <c r="H30" s="128" t="s">
        <v>2267</v>
      </c>
      <c r="I30" s="128" t="s">
        <v>2268</v>
      </c>
      <c r="J30" s="128" t="s">
        <v>2269</v>
      </c>
      <c r="K30" s="128" t="s">
        <v>2270</v>
      </c>
      <c r="L30" s="130" t="str">
        <f t="shared" si="0"/>
        <v>BBRBK00064</v>
      </c>
    </row>
    <row r="31" spans="1:12" ht="17.399999999999999">
      <c r="A31" s="125" t="s">
        <v>1990</v>
      </c>
      <c r="B31" s="126" t="s">
        <v>1991</v>
      </c>
      <c r="C31" s="127">
        <v>87149100</v>
      </c>
      <c r="D31" s="128">
        <v>903</v>
      </c>
      <c r="E31" s="129">
        <v>0.28000000000000003</v>
      </c>
      <c r="F31" s="129">
        <v>0.18</v>
      </c>
      <c r="G31" s="128" t="s">
        <v>1997</v>
      </c>
      <c r="H31" s="128" t="s">
        <v>1998</v>
      </c>
      <c r="I31" s="128" t="s">
        <v>1999</v>
      </c>
      <c r="J31" s="128" t="s">
        <v>2000</v>
      </c>
      <c r="K31" s="128" t="s">
        <v>2001</v>
      </c>
      <c r="L31" s="130" t="str">
        <f t="shared" si="0"/>
        <v>BBRBK00066</v>
      </c>
    </row>
    <row r="32" spans="1:12" ht="17.399999999999999">
      <c r="A32" s="125" t="s">
        <v>1453</v>
      </c>
      <c r="B32" s="126" t="s">
        <v>1455</v>
      </c>
      <c r="C32" s="127">
        <v>87149990</v>
      </c>
      <c r="D32" s="128">
        <v>977</v>
      </c>
      <c r="E32" s="129">
        <v>0.28000000000000003</v>
      </c>
      <c r="F32" s="129">
        <v>0.18</v>
      </c>
      <c r="G32" s="128" t="s">
        <v>1458</v>
      </c>
      <c r="H32" s="128" t="s">
        <v>1459</v>
      </c>
      <c r="I32" s="128" t="s">
        <v>1460</v>
      </c>
      <c r="J32" s="128" t="s">
        <v>1461</v>
      </c>
      <c r="K32" s="128" t="s">
        <v>1462</v>
      </c>
      <c r="L32" s="130" t="str">
        <f t="shared" si="0"/>
        <v>BBRBK00070</v>
      </c>
    </row>
    <row r="33" spans="1:12" ht="17.399999999999999">
      <c r="A33" s="125" t="s">
        <v>1992</v>
      </c>
      <c r="B33" s="126" t="s">
        <v>1993</v>
      </c>
      <c r="C33" s="127">
        <v>87149100</v>
      </c>
      <c r="D33" s="128">
        <v>200</v>
      </c>
      <c r="E33" s="129">
        <v>0.28000000000000003</v>
      </c>
      <c r="F33" s="129">
        <v>0.18</v>
      </c>
      <c r="G33" s="128">
        <v>256</v>
      </c>
      <c r="H33" s="128">
        <v>236</v>
      </c>
      <c r="I33" s="128">
        <v>244</v>
      </c>
      <c r="J33" s="128">
        <v>313</v>
      </c>
      <c r="K33" s="128">
        <v>288</v>
      </c>
      <c r="L33" s="130" t="str">
        <f t="shared" si="0"/>
        <v>BBRBK00071</v>
      </c>
    </row>
    <row r="34" spans="1:12" ht="17.399999999999999">
      <c r="A34" s="125" t="s">
        <v>1994</v>
      </c>
      <c r="B34" s="126" t="s">
        <v>1995</v>
      </c>
      <c r="C34" s="127">
        <v>87149100</v>
      </c>
      <c r="D34" s="128">
        <v>200</v>
      </c>
      <c r="E34" s="129">
        <v>0.28000000000000003</v>
      </c>
      <c r="F34" s="129">
        <v>0.18</v>
      </c>
      <c r="G34" s="128">
        <v>256</v>
      </c>
      <c r="H34" s="128">
        <v>236</v>
      </c>
      <c r="I34" s="128">
        <v>244</v>
      </c>
      <c r="J34" s="128">
        <v>313</v>
      </c>
      <c r="K34" s="128">
        <v>288</v>
      </c>
      <c r="L34" s="130" t="str">
        <f t="shared" si="0"/>
        <v>BBRBK00072</v>
      </c>
    </row>
    <row r="35" spans="1:12" ht="17.399999999999999">
      <c r="A35" s="125" t="s">
        <v>321</v>
      </c>
      <c r="B35" s="126" t="s">
        <v>1464</v>
      </c>
      <c r="C35" s="127">
        <v>87141090</v>
      </c>
      <c r="D35" s="128">
        <v>846</v>
      </c>
      <c r="E35" s="129">
        <v>0.28000000000000003</v>
      </c>
      <c r="F35" s="129">
        <v>0.18</v>
      </c>
      <c r="G35" s="128" t="s">
        <v>1465</v>
      </c>
      <c r="H35" s="128">
        <v>999</v>
      </c>
      <c r="I35" s="128" t="s">
        <v>1466</v>
      </c>
      <c r="J35" s="128" t="s">
        <v>1467</v>
      </c>
      <c r="K35" s="128" t="s">
        <v>1468</v>
      </c>
      <c r="L35" s="130" t="str">
        <f t="shared" si="0"/>
        <v>BBRBK00077</v>
      </c>
    </row>
    <row r="36" spans="1:12" ht="17.399999999999999">
      <c r="A36" s="125" t="s">
        <v>48</v>
      </c>
      <c r="B36" s="133" t="s">
        <v>602</v>
      </c>
      <c r="C36" s="134">
        <v>87141090</v>
      </c>
      <c r="D36" s="128">
        <v>411</v>
      </c>
      <c r="E36" s="129">
        <v>0.28000000000000003</v>
      </c>
      <c r="F36" s="129">
        <v>0.18</v>
      </c>
      <c r="G36" s="128">
        <v>527</v>
      </c>
      <c r="H36" s="128">
        <v>485</v>
      </c>
      <c r="I36" s="128">
        <v>502</v>
      </c>
      <c r="J36" s="128">
        <v>643</v>
      </c>
      <c r="K36" s="128">
        <v>593</v>
      </c>
      <c r="L36" s="130" t="str">
        <f t="shared" si="0"/>
        <v>BBRBK00079</v>
      </c>
    </row>
    <row r="37" spans="1:12" ht="17.399999999999999">
      <c r="A37" s="125" t="s">
        <v>93</v>
      </c>
      <c r="B37" s="126" t="s">
        <v>654</v>
      </c>
      <c r="C37" s="127">
        <v>87141090</v>
      </c>
      <c r="D37" s="128">
        <v>862</v>
      </c>
      <c r="E37" s="129">
        <v>0.28000000000000003</v>
      </c>
      <c r="F37" s="129">
        <v>0.18</v>
      </c>
      <c r="G37" s="128" t="s">
        <v>1470</v>
      </c>
      <c r="H37" s="128" t="s">
        <v>1471</v>
      </c>
      <c r="I37" s="128" t="s">
        <v>1472</v>
      </c>
      <c r="J37" s="128" t="s">
        <v>1473</v>
      </c>
      <c r="K37" s="128" t="s">
        <v>1474</v>
      </c>
      <c r="L37" s="130" t="str">
        <f t="shared" si="0"/>
        <v>BBRBK00082</v>
      </c>
    </row>
    <row r="38" spans="1:12" ht="17.399999999999999">
      <c r="A38" s="125" t="s">
        <v>2083</v>
      </c>
      <c r="B38" s="133" t="s">
        <v>2283</v>
      </c>
      <c r="C38" s="134">
        <v>40169390</v>
      </c>
      <c r="D38" s="128">
        <v>2</v>
      </c>
      <c r="E38" s="129">
        <v>0.18</v>
      </c>
      <c r="F38" s="129">
        <v>0.18</v>
      </c>
      <c r="G38" s="128">
        <v>3</v>
      </c>
      <c r="H38" s="128">
        <v>3</v>
      </c>
      <c r="I38" s="128">
        <v>3</v>
      </c>
      <c r="J38" s="128">
        <v>4</v>
      </c>
      <c r="K38" s="128">
        <v>4</v>
      </c>
      <c r="L38" s="130" t="str">
        <f t="shared" si="0"/>
        <v>BBRSF00026</v>
      </c>
    </row>
    <row r="39" spans="1:12" ht="17.399999999999999">
      <c r="A39" s="125" t="s">
        <v>2091</v>
      </c>
      <c r="B39" s="126" t="s">
        <v>2092</v>
      </c>
      <c r="C39" s="127">
        <v>87141010</v>
      </c>
      <c r="D39" s="128">
        <v>148</v>
      </c>
      <c r="E39" s="129">
        <v>0.28000000000000003</v>
      </c>
      <c r="F39" s="129">
        <v>0.18</v>
      </c>
      <c r="G39" s="128">
        <v>190</v>
      </c>
      <c r="H39" s="128">
        <v>175</v>
      </c>
      <c r="I39" s="128">
        <v>181</v>
      </c>
      <c r="J39" s="128">
        <v>232</v>
      </c>
      <c r="K39" s="128">
        <v>214</v>
      </c>
      <c r="L39" s="130" t="str">
        <f t="shared" si="0"/>
        <v>BBRSF00048</v>
      </c>
    </row>
    <row r="40" spans="1:12" ht="17.399999999999999">
      <c r="A40" s="125" t="s">
        <v>2141</v>
      </c>
      <c r="B40" s="126" t="s">
        <v>2286</v>
      </c>
      <c r="C40" s="134">
        <v>87149100</v>
      </c>
      <c r="D40" s="128">
        <v>101</v>
      </c>
      <c r="E40" s="129">
        <v>0.28000000000000003</v>
      </c>
      <c r="F40" s="129">
        <v>0.18</v>
      </c>
      <c r="G40" s="128">
        <v>130</v>
      </c>
      <c r="H40" s="128">
        <v>120</v>
      </c>
      <c r="I40" s="128">
        <v>124</v>
      </c>
      <c r="J40" s="128">
        <v>159</v>
      </c>
      <c r="K40" s="128">
        <v>147</v>
      </c>
      <c r="L40" s="130" t="str">
        <f t="shared" si="0"/>
        <v>BBRZP00010</v>
      </c>
    </row>
    <row r="41" spans="1:12" ht="17.399999999999999">
      <c r="A41" s="125" t="s">
        <v>2160</v>
      </c>
      <c r="B41" s="126" t="s">
        <v>2293</v>
      </c>
      <c r="C41" s="127">
        <v>87149100</v>
      </c>
      <c r="D41" s="128">
        <v>37</v>
      </c>
      <c r="E41" s="129">
        <v>0.28000000000000003</v>
      </c>
      <c r="F41" s="129">
        <v>0.18</v>
      </c>
      <c r="G41" s="128">
        <v>48</v>
      </c>
      <c r="H41" s="128">
        <v>44</v>
      </c>
      <c r="I41" s="128">
        <v>46</v>
      </c>
      <c r="J41" s="128">
        <v>59</v>
      </c>
      <c r="K41" s="128">
        <v>55</v>
      </c>
      <c r="L41" s="130" t="str">
        <f t="shared" si="0"/>
        <v>BBRZP00015</v>
      </c>
    </row>
    <row r="42" spans="1:12" ht="17.399999999999999">
      <c r="A42" s="125" t="s">
        <v>186</v>
      </c>
      <c r="B42" s="133" t="s">
        <v>2302</v>
      </c>
      <c r="C42" s="134">
        <v>85076000</v>
      </c>
      <c r="D42" s="128" t="s">
        <v>2303</v>
      </c>
      <c r="E42" s="129">
        <v>0.18</v>
      </c>
      <c r="F42" s="129">
        <v>0.18</v>
      </c>
      <c r="G42" s="128" t="s">
        <v>2304</v>
      </c>
      <c r="H42" s="128" t="s">
        <v>2304</v>
      </c>
      <c r="I42" s="128" t="s">
        <v>2305</v>
      </c>
      <c r="J42" s="128" t="s">
        <v>2306</v>
      </c>
      <c r="K42" s="128" t="s">
        <v>2306</v>
      </c>
      <c r="L42" s="130" t="str">
        <f t="shared" si="0"/>
        <v>BBTNA00065</v>
      </c>
    </row>
    <row r="43" spans="1:12" ht="17.399999999999999">
      <c r="A43" s="125" t="s">
        <v>191</v>
      </c>
      <c r="B43" s="133" t="s">
        <v>2315</v>
      </c>
      <c r="C43" s="134">
        <v>85076000</v>
      </c>
      <c r="D43" s="128" t="s">
        <v>2316</v>
      </c>
      <c r="E43" s="129">
        <v>0.18</v>
      </c>
      <c r="F43" s="129">
        <v>0.18</v>
      </c>
      <c r="G43" s="128" t="s">
        <v>2317</v>
      </c>
      <c r="H43" s="128" t="s">
        <v>2317</v>
      </c>
      <c r="I43" s="128" t="s">
        <v>2318</v>
      </c>
      <c r="J43" s="128" t="s">
        <v>2319</v>
      </c>
      <c r="K43" s="128" t="s">
        <v>2319</v>
      </c>
      <c r="L43" s="130" t="str">
        <f t="shared" si="0"/>
        <v>BBTNA00075</v>
      </c>
    </row>
    <row r="44" spans="1:12" ht="17.399999999999999">
      <c r="A44" s="125" t="s">
        <v>194</v>
      </c>
      <c r="B44" s="133" t="s">
        <v>2320</v>
      </c>
      <c r="C44" s="134">
        <v>85076000</v>
      </c>
      <c r="D44" s="128" t="s">
        <v>2321</v>
      </c>
      <c r="E44" s="129">
        <v>0.18</v>
      </c>
      <c r="F44" s="129">
        <v>0.18</v>
      </c>
      <c r="G44" s="128" t="s">
        <v>2322</v>
      </c>
      <c r="H44" s="128" t="s">
        <v>2322</v>
      </c>
      <c r="I44" s="128" t="s">
        <v>2323</v>
      </c>
      <c r="J44" s="128" t="s">
        <v>2324</v>
      </c>
      <c r="K44" s="128" t="s">
        <v>2324</v>
      </c>
      <c r="L44" s="130" t="str">
        <f t="shared" si="0"/>
        <v>BBTNA00079</v>
      </c>
    </row>
    <row r="45" spans="1:12" ht="17.399999999999999">
      <c r="A45" s="125" t="s">
        <v>171</v>
      </c>
      <c r="B45" s="126" t="s">
        <v>660</v>
      </c>
      <c r="C45" s="127">
        <v>85044030</v>
      </c>
      <c r="D45" s="128" t="s">
        <v>2327</v>
      </c>
      <c r="E45" s="129">
        <v>0.05</v>
      </c>
      <c r="F45" s="129">
        <v>0.05</v>
      </c>
      <c r="G45" s="128" t="s">
        <v>2328</v>
      </c>
      <c r="H45" s="128" t="s">
        <v>2328</v>
      </c>
      <c r="I45" s="128" t="s">
        <v>2329</v>
      </c>
      <c r="J45" s="128" t="s">
        <v>2330</v>
      </c>
      <c r="K45" s="128" t="s">
        <v>2330</v>
      </c>
      <c r="L45" s="130" t="str">
        <f t="shared" si="0"/>
        <v>BCHNA00043</v>
      </c>
    </row>
    <row r="46" spans="1:12" ht="17.399999999999999">
      <c r="A46" s="125" t="s">
        <v>77</v>
      </c>
      <c r="B46" s="126" t="s">
        <v>670</v>
      </c>
      <c r="C46" s="127">
        <v>85044030</v>
      </c>
      <c r="D46" s="128" t="s">
        <v>2333</v>
      </c>
      <c r="E46" s="129">
        <v>0.05</v>
      </c>
      <c r="F46" s="129">
        <v>0.05</v>
      </c>
      <c r="G46" s="128" t="s">
        <v>2334</v>
      </c>
      <c r="H46" s="128" t="s">
        <v>2334</v>
      </c>
      <c r="I46" s="128" t="s">
        <v>2335</v>
      </c>
      <c r="J46" s="128" t="s">
        <v>2338</v>
      </c>
      <c r="K46" s="128" t="s">
        <v>2338</v>
      </c>
      <c r="L46" s="130" t="str">
        <f t="shared" si="0"/>
        <v>BCHNA00048</v>
      </c>
    </row>
    <row r="47" spans="1:12" ht="17.399999999999999">
      <c r="A47" s="125" t="s">
        <v>2339</v>
      </c>
      <c r="B47" s="126" t="s">
        <v>2340</v>
      </c>
      <c r="C47" s="127">
        <v>85044030</v>
      </c>
      <c r="D47" s="128" t="s">
        <v>2343</v>
      </c>
      <c r="E47" s="129">
        <v>0.05</v>
      </c>
      <c r="F47" s="129">
        <v>0.05</v>
      </c>
      <c r="G47" s="128" t="s">
        <v>2344</v>
      </c>
      <c r="H47" s="128" t="s">
        <v>2344</v>
      </c>
      <c r="I47" s="128" t="s">
        <v>2345</v>
      </c>
      <c r="J47" s="128" t="s">
        <v>2346</v>
      </c>
      <c r="K47" s="128" t="s">
        <v>2346</v>
      </c>
      <c r="L47" s="130" t="str">
        <f t="shared" si="0"/>
        <v>BCHNA00048RF</v>
      </c>
    </row>
    <row r="48" spans="1:12" ht="17.399999999999999">
      <c r="A48" s="125" t="s">
        <v>182</v>
      </c>
      <c r="B48" s="133" t="s">
        <v>681</v>
      </c>
      <c r="C48" s="134">
        <v>85044030</v>
      </c>
      <c r="D48" s="128" t="s">
        <v>2349</v>
      </c>
      <c r="E48" s="129">
        <v>0.05</v>
      </c>
      <c r="F48" s="129">
        <v>0.05</v>
      </c>
      <c r="G48" s="128" t="s">
        <v>2350</v>
      </c>
      <c r="H48" s="128" t="s">
        <v>2350</v>
      </c>
      <c r="I48" s="128" t="s">
        <v>2351</v>
      </c>
      <c r="J48" s="128" t="s">
        <v>2352</v>
      </c>
      <c r="K48" s="128" t="s">
        <v>2352</v>
      </c>
      <c r="L48" s="130" t="str">
        <f t="shared" si="0"/>
        <v>BCHNA00070</v>
      </c>
    </row>
    <row r="49" spans="1:12" ht="17.399999999999999">
      <c r="A49" s="125" t="s">
        <v>2354</v>
      </c>
      <c r="B49" s="126" t="s">
        <v>2355</v>
      </c>
      <c r="C49" s="127">
        <v>85044030</v>
      </c>
      <c r="D49" s="128" t="s">
        <v>2356</v>
      </c>
      <c r="E49" s="129">
        <v>0.05</v>
      </c>
      <c r="F49" s="129">
        <v>0.05</v>
      </c>
      <c r="G49" s="128" t="s">
        <v>2357</v>
      </c>
      <c r="H49" s="128" t="s">
        <v>2357</v>
      </c>
      <c r="I49" s="128" t="s">
        <v>2358</v>
      </c>
      <c r="J49" s="128" t="s">
        <v>2291</v>
      </c>
      <c r="K49" s="128" t="s">
        <v>2291</v>
      </c>
      <c r="L49" s="130" t="str">
        <f t="shared" si="0"/>
        <v>BCHNA00070RF</v>
      </c>
    </row>
    <row r="50" spans="1:12" ht="17.399999999999999">
      <c r="A50" s="125" t="s">
        <v>230</v>
      </c>
      <c r="B50" s="126" t="s">
        <v>2361</v>
      </c>
      <c r="C50" s="127">
        <v>850300</v>
      </c>
      <c r="D50" s="128" t="s">
        <v>2362</v>
      </c>
      <c r="E50" s="129">
        <v>0.18</v>
      </c>
      <c r="F50" s="129">
        <v>0.18</v>
      </c>
      <c r="G50" s="128" t="s">
        <v>2363</v>
      </c>
      <c r="H50" s="128" t="s">
        <v>2363</v>
      </c>
      <c r="I50" s="128" t="s">
        <v>2363</v>
      </c>
      <c r="J50" s="128" t="s">
        <v>2364</v>
      </c>
      <c r="K50" s="128" t="s">
        <v>2364</v>
      </c>
      <c r="L50" s="130" t="str">
        <f t="shared" si="0"/>
        <v>BCRNA00015</v>
      </c>
    </row>
    <row r="51" spans="1:12" ht="17.399999999999999">
      <c r="A51" s="125" t="s">
        <v>1481</v>
      </c>
      <c r="B51" s="126" t="s">
        <v>1482</v>
      </c>
      <c r="C51" s="127">
        <v>87141090</v>
      </c>
      <c r="D51" s="128">
        <v>296</v>
      </c>
      <c r="E51" s="129">
        <v>0.28000000000000003</v>
      </c>
      <c r="F51" s="129">
        <v>0.18</v>
      </c>
      <c r="G51" s="128">
        <v>379</v>
      </c>
      <c r="H51" s="128">
        <v>350</v>
      </c>
      <c r="I51" s="128">
        <v>362</v>
      </c>
      <c r="J51" s="128">
        <v>464</v>
      </c>
      <c r="K51" s="128">
        <v>428</v>
      </c>
      <c r="L51" s="130" t="str">
        <f t="shared" si="0"/>
        <v>BCSBK00003</v>
      </c>
    </row>
    <row r="52" spans="1:12" ht="17.399999999999999">
      <c r="A52" s="125" t="s">
        <v>72</v>
      </c>
      <c r="B52" s="126" t="s">
        <v>2037</v>
      </c>
      <c r="C52" s="127">
        <v>85049090</v>
      </c>
      <c r="D52" s="128">
        <v>526</v>
      </c>
      <c r="E52" s="129">
        <v>0.18</v>
      </c>
      <c r="F52" s="129">
        <v>0.18</v>
      </c>
      <c r="G52" s="128">
        <v>621</v>
      </c>
      <c r="H52" s="128">
        <v>621</v>
      </c>
      <c r="I52" s="128">
        <v>642</v>
      </c>
      <c r="J52" s="128">
        <v>758</v>
      </c>
      <c r="K52" s="128">
        <v>758</v>
      </c>
      <c r="L52" s="130" t="str">
        <f t="shared" si="0"/>
        <v>BCVNA00012</v>
      </c>
    </row>
    <row r="53" spans="1:12" ht="17.399999999999999">
      <c r="A53" s="125" t="s">
        <v>1483</v>
      </c>
      <c r="B53" s="126" t="s">
        <v>1484</v>
      </c>
      <c r="C53" s="127">
        <v>85121000</v>
      </c>
      <c r="D53" s="128">
        <v>107</v>
      </c>
      <c r="E53" s="129">
        <v>0.18</v>
      </c>
      <c r="F53" s="129">
        <v>0.18</v>
      </c>
      <c r="G53" s="128">
        <v>127</v>
      </c>
      <c r="H53" s="128">
        <v>127</v>
      </c>
      <c r="I53" s="128">
        <v>131</v>
      </c>
      <c r="J53" s="128">
        <v>155</v>
      </c>
      <c r="K53" s="128">
        <v>155</v>
      </c>
      <c r="L53" s="130" t="str">
        <f t="shared" si="0"/>
        <v>BELNA00016</v>
      </c>
    </row>
    <row r="54" spans="1:12" ht="17.399999999999999">
      <c r="A54" s="125" t="s">
        <v>2377</v>
      </c>
      <c r="B54" s="126" t="s">
        <v>2378</v>
      </c>
      <c r="C54" s="127">
        <v>87149100</v>
      </c>
      <c r="D54" s="128">
        <v>66</v>
      </c>
      <c r="E54" s="129">
        <v>0.28000000000000003</v>
      </c>
      <c r="F54" s="129">
        <v>0.18</v>
      </c>
      <c r="G54" s="128">
        <v>85</v>
      </c>
      <c r="H54" s="128">
        <v>78</v>
      </c>
      <c r="I54" s="128">
        <v>81</v>
      </c>
      <c r="J54" s="128">
        <v>104</v>
      </c>
      <c r="K54" s="128">
        <v>96</v>
      </c>
      <c r="L54" s="130" t="str">
        <f t="shared" si="0"/>
        <v>BELNA00038</v>
      </c>
    </row>
    <row r="55" spans="1:12" ht="17.399999999999999">
      <c r="A55" s="125" t="s">
        <v>2379</v>
      </c>
      <c r="B55" s="126" t="s">
        <v>2381</v>
      </c>
      <c r="C55" s="127">
        <v>87149100</v>
      </c>
      <c r="D55" s="128">
        <v>80</v>
      </c>
      <c r="E55" s="129">
        <v>0.28000000000000003</v>
      </c>
      <c r="F55" s="129">
        <v>0.18</v>
      </c>
      <c r="G55" s="128">
        <v>103</v>
      </c>
      <c r="H55" s="128">
        <v>95</v>
      </c>
      <c r="I55" s="128">
        <v>98</v>
      </c>
      <c r="J55" s="128">
        <v>126</v>
      </c>
      <c r="K55" s="128">
        <v>116</v>
      </c>
      <c r="L55" s="130" t="str">
        <f t="shared" si="0"/>
        <v>BELNA00039</v>
      </c>
    </row>
    <row r="56" spans="1:12" ht="17.399999999999999">
      <c r="A56" s="125" t="s">
        <v>2385</v>
      </c>
      <c r="B56" s="126" t="s">
        <v>2386</v>
      </c>
      <c r="C56" s="127">
        <v>85381010</v>
      </c>
      <c r="D56" s="128">
        <v>274</v>
      </c>
      <c r="E56" s="129">
        <v>0.18</v>
      </c>
      <c r="F56" s="129">
        <v>0.18</v>
      </c>
      <c r="G56" s="128">
        <v>324</v>
      </c>
      <c r="H56" s="128">
        <v>324</v>
      </c>
      <c r="I56" s="128">
        <v>335</v>
      </c>
      <c r="J56" s="128">
        <v>396</v>
      </c>
      <c r="K56" s="128">
        <v>396</v>
      </c>
      <c r="L56" s="130" t="str">
        <f t="shared" si="0"/>
        <v>BELNA00061</v>
      </c>
    </row>
    <row r="57" spans="1:12" ht="17.399999999999999">
      <c r="A57" s="125" t="s">
        <v>1486</v>
      </c>
      <c r="B57" s="126" t="s">
        <v>1487</v>
      </c>
      <c r="C57" s="127">
        <v>85122010</v>
      </c>
      <c r="D57" s="128">
        <v>145</v>
      </c>
      <c r="E57" s="129">
        <v>0.18</v>
      </c>
      <c r="F57" s="129">
        <v>0.18</v>
      </c>
      <c r="G57" s="128">
        <v>172</v>
      </c>
      <c r="H57" s="128">
        <v>172</v>
      </c>
      <c r="I57" s="128">
        <v>177</v>
      </c>
      <c r="J57" s="128">
        <v>209</v>
      </c>
      <c r="K57" s="128">
        <v>209</v>
      </c>
      <c r="L57" s="130" t="str">
        <f t="shared" si="0"/>
        <v>BELNA00077</v>
      </c>
    </row>
    <row r="58" spans="1:12" ht="17.399999999999999">
      <c r="A58" s="125" t="s">
        <v>2387</v>
      </c>
      <c r="B58" s="126" t="s">
        <v>2388</v>
      </c>
      <c r="C58" s="127">
        <v>85361010</v>
      </c>
      <c r="D58" s="128">
        <v>56</v>
      </c>
      <c r="E58" s="129">
        <v>0.18</v>
      </c>
      <c r="F58" s="129">
        <v>0.18</v>
      </c>
      <c r="G58" s="128">
        <v>67</v>
      </c>
      <c r="H58" s="128">
        <v>67</v>
      </c>
      <c r="I58" s="128">
        <v>69</v>
      </c>
      <c r="J58" s="128">
        <v>82</v>
      </c>
      <c r="K58" s="128">
        <v>82</v>
      </c>
      <c r="L58" s="130" t="str">
        <f t="shared" si="0"/>
        <v>BELNA00151</v>
      </c>
    </row>
    <row r="59" spans="1:12" ht="17.399999999999999">
      <c r="A59" s="125" t="s">
        <v>550</v>
      </c>
      <c r="B59" s="126" t="s">
        <v>698</v>
      </c>
      <c r="C59" s="127">
        <v>85121000</v>
      </c>
      <c r="D59" s="128">
        <v>197</v>
      </c>
      <c r="E59" s="129">
        <v>0.18</v>
      </c>
      <c r="F59" s="129">
        <v>0.18</v>
      </c>
      <c r="G59" s="128">
        <v>233</v>
      </c>
      <c r="H59" s="128">
        <v>233</v>
      </c>
      <c r="I59" s="128">
        <v>241</v>
      </c>
      <c r="J59" s="128">
        <v>285</v>
      </c>
      <c r="K59" s="128">
        <v>285</v>
      </c>
      <c r="L59" s="130" t="str">
        <f t="shared" si="0"/>
        <v>BELNA00157</v>
      </c>
    </row>
    <row r="60" spans="1:12" ht="17.399999999999999">
      <c r="A60" s="125" t="s">
        <v>111</v>
      </c>
      <c r="B60" s="126" t="s">
        <v>2391</v>
      </c>
      <c r="C60" s="127">
        <v>85121000</v>
      </c>
      <c r="D60" s="128">
        <v>224</v>
      </c>
      <c r="E60" s="129">
        <v>0.18</v>
      </c>
      <c r="F60" s="129">
        <v>0.18</v>
      </c>
      <c r="G60" s="128">
        <v>265</v>
      </c>
      <c r="H60" s="128">
        <v>265</v>
      </c>
      <c r="I60" s="128">
        <v>274</v>
      </c>
      <c r="J60" s="128">
        <v>324</v>
      </c>
      <c r="K60" s="128">
        <v>324</v>
      </c>
      <c r="L60" s="130" t="str">
        <f t="shared" si="0"/>
        <v>BELNA00218</v>
      </c>
    </row>
    <row r="61" spans="1:12" ht="17.399999999999999">
      <c r="A61" s="125" t="s">
        <v>132</v>
      </c>
      <c r="B61" s="126" t="s">
        <v>2392</v>
      </c>
      <c r="C61" s="127">
        <v>87149100</v>
      </c>
      <c r="D61" s="128">
        <v>417</v>
      </c>
      <c r="E61" s="129">
        <v>0.28000000000000003</v>
      </c>
      <c r="F61" s="129">
        <v>0.18</v>
      </c>
      <c r="G61" s="128">
        <v>534</v>
      </c>
      <c r="H61" s="128">
        <v>493</v>
      </c>
      <c r="I61" s="128">
        <v>509</v>
      </c>
      <c r="J61" s="128">
        <v>652</v>
      </c>
      <c r="K61" s="128">
        <v>601</v>
      </c>
      <c r="L61" s="130" t="str">
        <f t="shared" si="0"/>
        <v>BELNA00222</v>
      </c>
    </row>
    <row r="62" spans="1:12" ht="17.399999999999999">
      <c r="A62" s="125" t="s">
        <v>2040</v>
      </c>
      <c r="B62" s="126" t="s">
        <v>2041</v>
      </c>
      <c r="C62" s="127">
        <v>87149100</v>
      </c>
      <c r="D62" s="128">
        <v>221</v>
      </c>
      <c r="E62" s="129">
        <v>0.28000000000000003</v>
      </c>
      <c r="F62" s="129">
        <v>0.18</v>
      </c>
      <c r="G62" s="128">
        <v>283</v>
      </c>
      <c r="H62" s="128">
        <v>261</v>
      </c>
      <c r="I62" s="128">
        <v>270</v>
      </c>
      <c r="J62" s="128">
        <v>346</v>
      </c>
      <c r="K62" s="128">
        <v>319</v>
      </c>
      <c r="L62" s="130" t="str">
        <f t="shared" si="0"/>
        <v>BELNA00223</v>
      </c>
    </row>
    <row r="63" spans="1:12" ht="17.399999999999999">
      <c r="A63" s="125" t="s">
        <v>2395</v>
      </c>
      <c r="B63" s="126" t="s">
        <v>2397</v>
      </c>
      <c r="C63" s="127">
        <v>85361010</v>
      </c>
      <c r="D63" s="128">
        <v>12</v>
      </c>
      <c r="E63" s="129">
        <v>0.28000000000000003</v>
      </c>
      <c r="F63" s="129">
        <v>0.18</v>
      </c>
      <c r="G63" s="128">
        <v>16</v>
      </c>
      <c r="H63" s="128">
        <v>15</v>
      </c>
      <c r="I63" s="128">
        <v>15</v>
      </c>
      <c r="J63" s="128">
        <v>20</v>
      </c>
      <c r="K63" s="128">
        <v>18</v>
      </c>
      <c r="L63" s="130" t="str">
        <f t="shared" si="0"/>
        <v>BELNA00224</v>
      </c>
    </row>
    <row r="64" spans="1:12" ht="17.399999999999999">
      <c r="A64" s="125" t="s">
        <v>104</v>
      </c>
      <c r="B64" s="126" t="s">
        <v>2402</v>
      </c>
      <c r="C64" s="127">
        <v>87141090</v>
      </c>
      <c r="D64" s="128">
        <v>107</v>
      </c>
      <c r="E64" s="129">
        <v>0.28000000000000003</v>
      </c>
      <c r="F64" s="129">
        <v>0.18</v>
      </c>
      <c r="G64" s="128">
        <v>137</v>
      </c>
      <c r="H64" s="128">
        <v>127</v>
      </c>
      <c r="I64" s="128">
        <v>131</v>
      </c>
      <c r="J64" s="128">
        <v>168</v>
      </c>
      <c r="K64" s="128">
        <v>155</v>
      </c>
      <c r="L64" s="130" t="str">
        <f t="shared" si="0"/>
        <v>BELNA00225</v>
      </c>
    </row>
    <row r="65" spans="1:12" ht="17.399999999999999">
      <c r="A65" s="125" t="s">
        <v>2416</v>
      </c>
      <c r="B65" s="133" t="s">
        <v>2417</v>
      </c>
      <c r="C65" s="134">
        <v>73261100</v>
      </c>
      <c r="D65" s="128">
        <v>514</v>
      </c>
      <c r="E65" s="129">
        <v>0.18</v>
      </c>
      <c r="F65" s="129">
        <v>0.18</v>
      </c>
      <c r="G65" s="128">
        <v>607</v>
      </c>
      <c r="H65" s="128">
        <v>607</v>
      </c>
      <c r="I65" s="128">
        <v>628</v>
      </c>
      <c r="J65" s="128">
        <v>742</v>
      </c>
      <c r="K65" s="128">
        <v>742</v>
      </c>
      <c r="L65" s="130" t="str">
        <f t="shared" si="0"/>
        <v>BELNA00226</v>
      </c>
    </row>
    <row r="66" spans="1:12" ht="17.399999999999999">
      <c r="A66" s="125" t="s">
        <v>694</v>
      </c>
      <c r="B66" s="126" t="s">
        <v>695</v>
      </c>
      <c r="C66" s="134">
        <v>85121000</v>
      </c>
      <c r="D66" s="128">
        <v>151</v>
      </c>
      <c r="E66" s="129">
        <v>0.18</v>
      </c>
      <c r="F66" s="129">
        <v>0.18</v>
      </c>
      <c r="G66" s="128">
        <v>179</v>
      </c>
      <c r="H66" s="128">
        <v>179</v>
      </c>
      <c r="I66" s="128">
        <v>185</v>
      </c>
      <c r="J66" s="128">
        <v>219</v>
      </c>
      <c r="K66" s="128">
        <v>219</v>
      </c>
      <c r="L66" s="130" t="str">
        <f t="shared" ref="L66:L129" si="1">VLOOKUP(A66,Testing,1,FALSE)</f>
        <v>BELNA00238</v>
      </c>
    </row>
    <row r="67" spans="1:12" ht="17.399999999999999">
      <c r="A67" s="125" t="s">
        <v>563</v>
      </c>
      <c r="B67" s="126" t="s">
        <v>705</v>
      </c>
      <c r="C67" s="127">
        <v>85366990</v>
      </c>
      <c r="D67" s="128">
        <v>69</v>
      </c>
      <c r="E67" s="129">
        <v>0.18</v>
      </c>
      <c r="F67" s="129">
        <v>0.18</v>
      </c>
      <c r="G67" s="128">
        <v>82</v>
      </c>
      <c r="H67" s="128">
        <v>82</v>
      </c>
      <c r="I67" s="128">
        <v>85</v>
      </c>
      <c r="J67" s="128">
        <v>101</v>
      </c>
      <c r="K67" s="128">
        <v>101</v>
      </c>
      <c r="L67" s="130" t="str">
        <f t="shared" si="1"/>
        <v>BELNA00239</v>
      </c>
    </row>
    <row r="68" spans="1:12" ht="17.399999999999999">
      <c r="A68" s="125" t="s">
        <v>116</v>
      </c>
      <c r="B68" s="126" t="s">
        <v>2431</v>
      </c>
      <c r="C68" s="127">
        <v>85121000</v>
      </c>
      <c r="D68" s="128" t="s">
        <v>2432</v>
      </c>
      <c r="E68" s="129">
        <v>0.18</v>
      </c>
      <c r="F68" s="129">
        <v>0.18</v>
      </c>
      <c r="G68" s="128" t="s">
        <v>2433</v>
      </c>
      <c r="H68" s="128" t="s">
        <v>2433</v>
      </c>
      <c r="I68" s="128" t="s">
        <v>2434</v>
      </c>
      <c r="J68" s="128" t="s">
        <v>2435</v>
      </c>
      <c r="K68" s="128" t="s">
        <v>2435</v>
      </c>
      <c r="L68" s="130" t="str">
        <f t="shared" si="1"/>
        <v>BELNA00242</v>
      </c>
    </row>
    <row r="69" spans="1:12" ht="17.399999999999999">
      <c r="A69" s="125" t="s">
        <v>109</v>
      </c>
      <c r="B69" s="126" t="s">
        <v>712</v>
      </c>
      <c r="C69" s="127">
        <v>85443000</v>
      </c>
      <c r="D69" s="128">
        <v>354</v>
      </c>
      <c r="E69" s="129">
        <v>0.18</v>
      </c>
      <c r="F69" s="129">
        <v>0.18</v>
      </c>
      <c r="G69" s="128">
        <v>418</v>
      </c>
      <c r="H69" s="128">
        <v>418</v>
      </c>
      <c r="I69" s="128">
        <v>432</v>
      </c>
      <c r="J69" s="128">
        <v>510</v>
      </c>
      <c r="K69" s="128">
        <v>510</v>
      </c>
      <c r="L69" s="130" t="str">
        <f t="shared" si="1"/>
        <v>BELNA00243</v>
      </c>
    </row>
    <row r="70" spans="1:12" ht="17.399999999999999">
      <c r="A70" s="125" t="s">
        <v>571</v>
      </c>
      <c r="B70" s="126" t="s">
        <v>724</v>
      </c>
      <c r="C70" s="127">
        <v>87089900</v>
      </c>
      <c r="D70" s="128">
        <v>203</v>
      </c>
      <c r="E70" s="129">
        <v>0.28000000000000003</v>
      </c>
      <c r="F70" s="129">
        <v>0.18</v>
      </c>
      <c r="G70" s="128">
        <v>260</v>
      </c>
      <c r="H70" s="128">
        <v>240</v>
      </c>
      <c r="I70" s="128">
        <v>248</v>
      </c>
      <c r="J70" s="128">
        <v>318</v>
      </c>
      <c r="K70" s="128">
        <v>293</v>
      </c>
      <c r="L70" s="130" t="str">
        <f t="shared" si="1"/>
        <v>BELNA00244</v>
      </c>
    </row>
    <row r="71" spans="1:12" ht="17.399999999999999">
      <c r="A71" s="125" t="s">
        <v>128</v>
      </c>
      <c r="B71" s="126" t="s">
        <v>723</v>
      </c>
      <c r="C71" s="127">
        <v>85121000</v>
      </c>
      <c r="D71" s="128">
        <v>714</v>
      </c>
      <c r="E71" s="129">
        <v>0.18</v>
      </c>
      <c r="F71" s="129">
        <v>0.18</v>
      </c>
      <c r="G71" s="128">
        <v>843</v>
      </c>
      <c r="H71" s="128">
        <v>843</v>
      </c>
      <c r="I71" s="128">
        <v>872</v>
      </c>
      <c r="J71" s="128" t="s">
        <v>1688</v>
      </c>
      <c r="K71" s="128" t="s">
        <v>1688</v>
      </c>
      <c r="L71" s="130" t="str">
        <f t="shared" si="1"/>
        <v>BELNA00246</v>
      </c>
    </row>
    <row r="72" spans="1:12" ht="17.399999999999999">
      <c r="A72" s="125" t="s">
        <v>2438</v>
      </c>
      <c r="B72" s="133" t="s">
        <v>2439</v>
      </c>
      <c r="C72" s="134">
        <v>85366990</v>
      </c>
      <c r="D72" s="128" t="s">
        <v>2440</v>
      </c>
      <c r="E72" s="129">
        <v>0.18</v>
      </c>
      <c r="F72" s="129">
        <v>0.18</v>
      </c>
      <c r="G72" s="128" t="s">
        <v>2441</v>
      </c>
      <c r="H72" s="128" t="s">
        <v>2441</v>
      </c>
      <c r="I72" s="128" t="s">
        <v>2442</v>
      </c>
      <c r="J72" s="128" t="s">
        <v>2443</v>
      </c>
      <c r="K72" s="128" t="s">
        <v>2443</v>
      </c>
      <c r="L72" s="130" t="str">
        <f t="shared" si="1"/>
        <v>BELNA00247</v>
      </c>
    </row>
    <row r="73" spans="1:12" ht="17.399999999999999">
      <c r="A73" s="125" t="s">
        <v>350</v>
      </c>
      <c r="B73" s="126" t="s">
        <v>2444</v>
      </c>
      <c r="C73" s="134">
        <v>85340000</v>
      </c>
      <c r="D73" s="128">
        <v>153</v>
      </c>
      <c r="E73" s="129">
        <v>0.18</v>
      </c>
      <c r="F73" s="129">
        <v>0.18</v>
      </c>
      <c r="G73" s="128">
        <v>181</v>
      </c>
      <c r="H73" s="128">
        <v>181</v>
      </c>
      <c r="I73" s="128">
        <v>187</v>
      </c>
      <c r="J73" s="128">
        <v>221</v>
      </c>
      <c r="K73" s="128">
        <v>221</v>
      </c>
      <c r="L73" s="130" t="str">
        <f t="shared" si="1"/>
        <v>BELNA00255</v>
      </c>
    </row>
    <row r="74" spans="1:12" ht="17.399999999999999">
      <c r="A74" s="125" t="s">
        <v>447</v>
      </c>
      <c r="B74" s="126" t="s">
        <v>1493</v>
      </c>
      <c r="C74" s="127">
        <v>87149100</v>
      </c>
      <c r="D74" s="128" t="s">
        <v>1494</v>
      </c>
      <c r="E74" s="129">
        <v>0.28000000000000003</v>
      </c>
      <c r="F74" s="129">
        <v>0.18</v>
      </c>
      <c r="G74" s="128" t="s">
        <v>1495</v>
      </c>
      <c r="H74" s="128" t="s">
        <v>1496</v>
      </c>
      <c r="I74" s="128" t="s">
        <v>1497</v>
      </c>
      <c r="J74" s="128" t="s">
        <v>1498</v>
      </c>
      <c r="K74" s="128" t="s">
        <v>1499</v>
      </c>
      <c r="L74" s="130" t="str">
        <f t="shared" si="1"/>
        <v>BFKBK00018</v>
      </c>
    </row>
    <row r="75" spans="1:12" ht="17.399999999999999">
      <c r="A75" s="125" t="s">
        <v>578</v>
      </c>
      <c r="B75" s="126" t="s">
        <v>735</v>
      </c>
      <c r="C75" s="127">
        <v>87149100</v>
      </c>
      <c r="D75" s="128" t="s">
        <v>1502</v>
      </c>
      <c r="E75" s="129">
        <v>0.28000000000000003</v>
      </c>
      <c r="F75" s="129">
        <v>0.18</v>
      </c>
      <c r="G75" s="128" t="s">
        <v>1503</v>
      </c>
      <c r="H75" s="128" t="s">
        <v>1504</v>
      </c>
      <c r="I75" s="128" t="s">
        <v>1505</v>
      </c>
      <c r="J75" s="128" t="s">
        <v>1506</v>
      </c>
      <c r="K75" s="128" t="s">
        <v>1507</v>
      </c>
      <c r="L75" s="130" t="str">
        <f t="shared" si="1"/>
        <v>BFKBK00024</v>
      </c>
    </row>
    <row r="76" spans="1:12" ht="17.399999999999999">
      <c r="A76" s="125" t="s">
        <v>579</v>
      </c>
      <c r="B76" s="126" t="s">
        <v>740</v>
      </c>
      <c r="C76" s="127">
        <v>87149100</v>
      </c>
      <c r="D76" s="128" t="s">
        <v>1502</v>
      </c>
      <c r="E76" s="129">
        <v>0.28000000000000003</v>
      </c>
      <c r="F76" s="129">
        <v>0.18</v>
      </c>
      <c r="G76" s="128" t="s">
        <v>1503</v>
      </c>
      <c r="H76" s="128" t="s">
        <v>1504</v>
      </c>
      <c r="I76" s="128" t="s">
        <v>1505</v>
      </c>
      <c r="J76" s="128" t="s">
        <v>1506</v>
      </c>
      <c r="K76" s="128" t="s">
        <v>1507</v>
      </c>
      <c r="L76" s="130" t="str">
        <f t="shared" si="1"/>
        <v>BFKBK00025</v>
      </c>
    </row>
    <row r="77" spans="1:12" ht="17.399999999999999">
      <c r="A77" s="125" t="s">
        <v>2447</v>
      </c>
      <c r="B77" s="126" t="s">
        <v>2448</v>
      </c>
      <c r="C77" s="127">
        <v>87149100</v>
      </c>
      <c r="D77" s="128" t="s">
        <v>2449</v>
      </c>
      <c r="E77" s="129">
        <v>0.28000000000000003</v>
      </c>
      <c r="F77" s="129">
        <v>0.18</v>
      </c>
      <c r="G77" s="128" t="s">
        <v>2450</v>
      </c>
      <c r="H77" s="128" t="s">
        <v>2451</v>
      </c>
      <c r="I77" s="128" t="s">
        <v>2451</v>
      </c>
      <c r="J77" s="128" t="s">
        <v>2452</v>
      </c>
      <c r="K77" s="128" t="s">
        <v>2453</v>
      </c>
      <c r="L77" s="130" t="str">
        <f t="shared" si="1"/>
        <v>BFMBK00032</v>
      </c>
    </row>
    <row r="78" spans="1:12" ht="17.399999999999999">
      <c r="A78" s="125" t="s">
        <v>2454</v>
      </c>
      <c r="B78" s="133" t="s">
        <v>2455</v>
      </c>
      <c r="C78" s="134">
        <v>87141090</v>
      </c>
      <c r="D78" s="128" t="s">
        <v>2456</v>
      </c>
      <c r="E78" s="129">
        <v>0.28000000000000003</v>
      </c>
      <c r="F78" s="129">
        <v>0.18</v>
      </c>
      <c r="G78" s="128" t="s">
        <v>2457</v>
      </c>
      <c r="H78" s="128" t="s">
        <v>2458</v>
      </c>
      <c r="I78" s="128" t="s">
        <v>2458</v>
      </c>
      <c r="J78" s="128" t="s">
        <v>2459</v>
      </c>
      <c r="K78" s="128" t="s">
        <v>2460</v>
      </c>
      <c r="L78" s="130" t="str">
        <f t="shared" si="1"/>
        <v>BFMBK00036</v>
      </c>
    </row>
    <row r="79" spans="1:12" ht="17.399999999999999">
      <c r="A79" s="125" t="s">
        <v>2461</v>
      </c>
      <c r="B79" s="126" t="s">
        <v>2462</v>
      </c>
      <c r="C79" s="127">
        <v>40169390</v>
      </c>
      <c r="D79" s="128">
        <v>1</v>
      </c>
      <c r="E79" s="129">
        <v>0.18</v>
      </c>
      <c r="F79" s="129">
        <v>0.18</v>
      </c>
      <c r="G79" s="128">
        <v>2</v>
      </c>
      <c r="H79" s="128">
        <v>2</v>
      </c>
      <c r="I79" s="128">
        <v>2</v>
      </c>
      <c r="J79" s="128">
        <v>3</v>
      </c>
      <c r="K79" s="128">
        <v>3</v>
      </c>
      <c r="L79" s="130" t="str">
        <f t="shared" si="1"/>
        <v>BFSZP00125</v>
      </c>
    </row>
    <row r="80" spans="1:12" ht="17.399999999999999">
      <c r="A80" s="125" t="s">
        <v>2463</v>
      </c>
      <c r="B80" s="126" t="s">
        <v>2464</v>
      </c>
      <c r="C80" s="127">
        <v>73181110</v>
      </c>
      <c r="D80" s="128">
        <v>87</v>
      </c>
      <c r="E80" s="129">
        <v>0.18</v>
      </c>
      <c r="F80" s="129">
        <v>0.18</v>
      </c>
      <c r="G80" s="128">
        <v>103</v>
      </c>
      <c r="H80" s="128">
        <v>103</v>
      </c>
      <c r="I80" s="128">
        <v>107</v>
      </c>
      <c r="J80" s="128">
        <v>127</v>
      </c>
      <c r="K80" s="128">
        <v>127</v>
      </c>
      <c r="L80" s="130" t="str">
        <f t="shared" si="1"/>
        <v>BFSZP00136</v>
      </c>
    </row>
    <row r="81" spans="1:12" ht="17.399999999999999">
      <c r="A81" s="125" t="s">
        <v>78</v>
      </c>
      <c r="B81" s="126" t="s">
        <v>1583</v>
      </c>
      <c r="C81" s="127">
        <v>87141090</v>
      </c>
      <c r="D81" s="128">
        <v>34</v>
      </c>
      <c r="E81" s="129">
        <v>0.28000000000000003</v>
      </c>
      <c r="F81" s="129">
        <v>0.18</v>
      </c>
      <c r="G81" s="128">
        <v>44</v>
      </c>
      <c r="H81" s="128">
        <v>41</v>
      </c>
      <c r="I81" s="128">
        <v>42</v>
      </c>
      <c r="J81" s="128">
        <v>54</v>
      </c>
      <c r="K81" s="128">
        <v>50</v>
      </c>
      <c r="L81" s="130" t="str">
        <f t="shared" si="1"/>
        <v>BFSZP00341</v>
      </c>
    </row>
    <row r="82" spans="1:12" ht="17.399999999999999">
      <c r="A82" s="125" t="s">
        <v>83</v>
      </c>
      <c r="B82" s="126" t="s">
        <v>2074</v>
      </c>
      <c r="C82" s="127">
        <v>87141090</v>
      </c>
      <c r="D82" s="128">
        <v>52</v>
      </c>
      <c r="E82" s="129">
        <v>0.28000000000000003</v>
      </c>
      <c r="F82" s="129">
        <v>0.18</v>
      </c>
      <c r="G82" s="128">
        <v>67</v>
      </c>
      <c r="H82" s="128">
        <v>62</v>
      </c>
      <c r="I82" s="128">
        <v>64</v>
      </c>
      <c r="J82" s="128">
        <v>82</v>
      </c>
      <c r="K82" s="128">
        <v>76</v>
      </c>
      <c r="L82" s="130" t="str">
        <f t="shared" si="1"/>
        <v>BFSZP00342</v>
      </c>
    </row>
    <row r="83" spans="1:12" ht="17.399999999999999">
      <c r="A83" s="125" t="s">
        <v>2465</v>
      </c>
      <c r="B83" s="126" t="s">
        <v>2466</v>
      </c>
      <c r="C83" s="127">
        <v>72166100</v>
      </c>
      <c r="D83" s="128">
        <v>19</v>
      </c>
      <c r="E83" s="129">
        <v>0.18</v>
      </c>
      <c r="F83" s="129">
        <v>0.18</v>
      </c>
      <c r="G83" s="128">
        <v>23</v>
      </c>
      <c r="H83" s="128">
        <v>23</v>
      </c>
      <c r="I83" s="128">
        <v>24</v>
      </c>
      <c r="J83" s="128">
        <v>29</v>
      </c>
      <c r="K83" s="128">
        <v>29</v>
      </c>
      <c r="L83" s="130" t="str">
        <f t="shared" si="1"/>
        <v>BFSZP00345</v>
      </c>
    </row>
    <row r="84" spans="1:12" ht="17.399999999999999">
      <c r="A84" s="125" t="s">
        <v>2095</v>
      </c>
      <c r="B84" s="126" t="s">
        <v>2096</v>
      </c>
      <c r="C84" s="127">
        <v>87141010</v>
      </c>
      <c r="D84" s="128">
        <v>44</v>
      </c>
      <c r="E84" s="129">
        <v>0.28000000000000003</v>
      </c>
      <c r="F84" s="129">
        <v>0.18</v>
      </c>
      <c r="G84" s="128">
        <v>57</v>
      </c>
      <c r="H84" s="128">
        <v>52</v>
      </c>
      <c r="I84" s="128">
        <v>54</v>
      </c>
      <c r="J84" s="128">
        <v>70</v>
      </c>
      <c r="K84" s="128">
        <v>64</v>
      </c>
      <c r="L84" s="130" t="str">
        <f t="shared" si="1"/>
        <v>BFTBK00086</v>
      </c>
    </row>
    <row r="85" spans="1:12" ht="17.399999999999999">
      <c r="A85" s="125" t="s">
        <v>627</v>
      </c>
      <c r="B85" s="126" t="s">
        <v>768</v>
      </c>
      <c r="C85" s="134">
        <v>72166100</v>
      </c>
      <c r="D85" s="128">
        <v>104</v>
      </c>
      <c r="E85" s="129">
        <v>0.18</v>
      </c>
      <c r="F85" s="129">
        <v>0.18</v>
      </c>
      <c r="G85" s="128">
        <v>123</v>
      </c>
      <c r="H85" s="128">
        <v>123</v>
      </c>
      <c r="I85" s="128">
        <v>127</v>
      </c>
      <c r="J85" s="128">
        <v>150</v>
      </c>
      <c r="K85" s="128">
        <v>150</v>
      </c>
      <c r="L85" s="130" t="str">
        <f t="shared" si="1"/>
        <v>BFTBK00094</v>
      </c>
    </row>
    <row r="86" spans="1:12" ht="17.399999999999999">
      <c r="A86" s="125" t="s">
        <v>257</v>
      </c>
      <c r="B86" s="126" t="s">
        <v>774</v>
      </c>
      <c r="C86" s="127">
        <v>84139190</v>
      </c>
      <c r="D86" s="128">
        <v>29</v>
      </c>
      <c r="E86" s="129">
        <v>0.28000000000000003</v>
      </c>
      <c r="F86" s="129">
        <v>0.18</v>
      </c>
      <c r="G86" s="128">
        <v>38</v>
      </c>
      <c r="H86" s="128">
        <v>35</v>
      </c>
      <c r="I86" s="128">
        <v>36</v>
      </c>
      <c r="J86" s="128">
        <v>47</v>
      </c>
      <c r="K86" s="128">
        <v>43</v>
      </c>
      <c r="L86" s="130" t="str">
        <f t="shared" si="1"/>
        <v>BFTBK00096</v>
      </c>
    </row>
    <row r="87" spans="1:12" ht="17.399999999999999">
      <c r="A87" s="125" t="s">
        <v>2103</v>
      </c>
      <c r="B87" s="126" t="s">
        <v>2104</v>
      </c>
      <c r="C87" s="127">
        <v>72166100</v>
      </c>
      <c r="D87" s="128">
        <v>29</v>
      </c>
      <c r="E87" s="129">
        <v>0.18</v>
      </c>
      <c r="F87" s="129">
        <v>0.18</v>
      </c>
      <c r="G87" s="128">
        <v>35</v>
      </c>
      <c r="H87" s="128">
        <v>35</v>
      </c>
      <c r="I87" s="128">
        <v>36</v>
      </c>
      <c r="J87" s="128">
        <v>43</v>
      </c>
      <c r="K87" s="128">
        <v>43</v>
      </c>
      <c r="L87" s="130" t="str">
        <f t="shared" si="1"/>
        <v>BFTBK00107</v>
      </c>
    </row>
    <row r="88" spans="1:12" ht="17.399999999999999">
      <c r="A88" s="125" t="s">
        <v>405</v>
      </c>
      <c r="B88" s="126" t="s">
        <v>777</v>
      </c>
      <c r="C88" s="127">
        <v>87149100</v>
      </c>
      <c r="D88" s="128">
        <v>26</v>
      </c>
      <c r="E88" s="129">
        <v>0.28000000000000003</v>
      </c>
      <c r="F88" s="129">
        <v>0.18</v>
      </c>
      <c r="G88" s="128">
        <v>34</v>
      </c>
      <c r="H88" s="128">
        <v>31</v>
      </c>
      <c r="I88" s="128">
        <v>32</v>
      </c>
      <c r="J88" s="128">
        <v>41</v>
      </c>
      <c r="K88" s="128">
        <v>38</v>
      </c>
      <c r="L88" s="130" t="str">
        <f t="shared" si="1"/>
        <v>BFTBK00131</v>
      </c>
    </row>
    <row r="89" spans="1:12" ht="17.399999999999999">
      <c r="A89" s="125" t="s">
        <v>410</v>
      </c>
      <c r="B89" s="126" t="s">
        <v>778</v>
      </c>
      <c r="C89" s="127">
        <v>87149100</v>
      </c>
      <c r="D89" s="128">
        <v>66</v>
      </c>
      <c r="E89" s="129">
        <v>0.28000000000000003</v>
      </c>
      <c r="F89" s="129">
        <v>0.18</v>
      </c>
      <c r="G89" s="128">
        <v>85</v>
      </c>
      <c r="H89" s="128">
        <v>78</v>
      </c>
      <c r="I89" s="128">
        <v>81</v>
      </c>
      <c r="J89" s="128">
        <v>104</v>
      </c>
      <c r="K89" s="128">
        <v>96</v>
      </c>
      <c r="L89" s="130" t="str">
        <f t="shared" si="1"/>
        <v>BFTBK00141</v>
      </c>
    </row>
    <row r="90" spans="1:12" ht="17.399999999999999">
      <c r="A90" s="125" t="s">
        <v>2467</v>
      </c>
      <c r="B90" s="126" t="s">
        <v>2468</v>
      </c>
      <c r="C90" s="127">
        <v>85011019</v>
      </c>
      <c r="D90" s="128">
        <v>890</v>
      </c>
      <c r="E90" s="129">
        <v>0.18</v>
      </c>
      <c r="F90" s="129">
        <v>0.18</v>
      </c>
      <c r="G90" s="128" t="s">
        <v>2166</v>
      </c>
      <c r="H90" s="128" t="s">
        <v>2166</v>
      </c>
      <c r="I90" s="128" t="s">
        <v>2469</v>
      </c>
      <c r="J90" s="128" t="s">
        <v>2470</v>
      </c>
      <c r="K90" s="128" t="s">
        <v>2470</v>
      </c>
      <c r="L90" s="130" t="str">
        <f t="shared" si="1"/>
        <v>BFTBK00167</v>
      </c>
    </row>
    <row r="91" spans="1:12" ht="17.399999999999999">
      <c r="A91" s="125" t="s">
        <v>2471</v>
      </c>
      <c r="B91" s="126" t="s">
        <v>2472</v>
      </c>
      <c r="C91" s="127">
        <v>85011019</v>
      </c>
      <c r="D91" s="128" t="s">
        <v>2473</v>
      </c>
      <c r="E91" s="129">
        <v>0.18</v>
      </c>
      <c r="F91" s="129">
        <v>0.18</v>
      </c>
      <c r="G91" s="128" t="s">
        <v>2474</v>
      </c>
      <c r="H91" s="128" t="s">
        <v>2474</v>
      </c>
      <c r="I91" s="128" t="s">
        <v>1834</v>
      </c>
      <c r="J91" s="128" t="s">
        <v>2475</v>
      </c>
      <c r="K91" s="128" t="s">
        <v>2475</v>
      </c>
      <c r="L91" s="130" t="str">
        <f t="shared" si="1"/>
        <v>BFTBK00168</v>
      </c>
    </row>
    <row r="92" spans="1:12" ht="17.399999999999999">
      <c r="A92" s="125" t="s">
        <v>2476</v>
      </c>
      <c r="B92" s="133" t="s">
        <v>2477</v>
      </c>
      <c r="C92" s="134">
        <v>84543090</v>
      </c>
      <c r="D92" s="128" t="s">
        <v>2478</v>
      </c>
      <c r="E92" s="129">
        <v>0.18</v>
      </c>
      <c r="F92" s="129">
        <v>0.18</v>
      </c>
      <c r="G92" s="128" t="s">
        <v>2479</v>
      </c>
      <c r="H92" s="128" t="s">
        <v>2479</v>
      </c>
      <c r="I92" s="128" t="s">
        <v>2479</v>
      </c>
      <c r="J92" s="128" t="s">
        <v>2480</v>
      </c>
      <c r="K92" s="128" t="s">
        <v>2480</v>
      </c>
      <c r="L92" s="130" t="str">
        <f t="shared" si="1"/>
        <v>BFTBK00169</v>
      </c>
    </row>
    <row r="93" spans="1:12" ht="17.399999999999999">
      <c r="A93" s="125" t="s">
        <v>2481</v>
      </c>
      <c r="B93" s="126" t="s">
        <v>2482</v>
      </c>
      <c r="C93" s="127">
        <v>85045090</v>
      </c>
      <c r="D93" s="128" t="s">
        <v>2483</v>
      </c>
      <c r="E93" s="129">
        <v>0.18</v>
      </c>
      <c r="F93" s="129">
        <v>0.18</v>
      </c>
      <c r="G93" s="128" t="s">
        <v>2484</v>
      </c>
      <c r="H93" s="128" t="s">
        <v>2484</v>
      </c>
      <c r="I93" s="128" t="s">
        <v>2484</v>
      </c>
      <c r="J93" s="128" t="s">
        <v>2485</v>
      </c>
      <c r="K93" s="128" t="s">
        <v>2485</v>
      </c>
      <c r="L93" s="130" t="str">
        <f t="shared" si="1"/>
        <v>BFTBK00170</v>
      </c>
    </row>
    <row r="94" spans="1:12" ht="17.399999999999999">
      <c r="A94" s="125" t="s">
        <v>112</v>
      </c>
      <c r="B94" s="126" t="s">
        <v>791</v>
      </c>
      <c r="C94" s="127">
        <v>87149100</v>
      </c>
      <c r="D94" s="128">
        <v>32</v>
      </c>
      <c r="E94" s="129">
        <v>0.28000000000000003</v>
      </c>
      <c r="F94" s="129">
        <v>0.18</v>
      </c>
      <c r="G94" s="128">
        <v>41</v>
      </c>
      <c r="H94" s="128">
        <v>38</v>
      </c>
      <c r="I94" s="128">
        <v>40</v>
      </c>
      <c r="J94" s="128">
        <v>52</v>
      </c>
      <c r="K94" s="128">
        <v>48</v>
      </c>
      <c r="L94" s="130" t="str">
        <f t="shared" si="1"/>
        <v>BFTZP00075</v>
      </c>
    </row>
    <row r="95" spans="1:12" ht="17.399999999999999">
      <c r="A95" s="125" t="s">
        <v>2486</v>
      </c>
      <c r="B95" s="126" t="s">
        <v>2487</v>
      </c>
      <c r="C95" s="127">
        <v>87149100</v>
      </c>
      <c r="D95" s="128">
        <v>35</v>
      </c>
      <c r="E95" s="129">
        <v>0.28000000000000003</v>
      </c>
      <c r="F95" s="129">
        <v>0.18</v>
      </c>
      <c r="G95" s="128">
        <v>45</v>
      </c>
      <c r="H95" s="128">
        <v>42</v>
      </c>
      <c r="I95" s="128">
        <v>43</v>
      </c>
      <c r="J95" s="128">
        <v>56</v>
      </c>
      <c r="K95" s="128">
        <v>51</v>
      </c>
      <c r="L95" s="130" t="str">
        <f t="shared" si="1"/>
        <v>BFTZP00081</v>
      </c>
    </row>
    <row r="96" spans="1:12" ht="17.399999999999999">
      <c r="A96" s="125" t="s">
        <v>2488</v>
      </c>
      <c r="B96" s="133" t="s">
        <v>2489</v>
      </c>
      <c r="C96" s="134">
        <v>73181110</v>
      </c>
      <c r="D96" s="128">
        <v>11</v>
      </c>
      <c r="E96" s="129">
        <v>0.18</v>
      </c>
      <c r="F96" s="129">
        <v>0.18</v>
      </c>
      <c r="G96" s="128">
        <v>13</v>
      </c>
      <c r="H96" s="128">
        <v>13</v>
      </c>
      <c r="I96" s="128">
        <v>14</v>
      </c>
      <c r="J96" s="128">
        <v>17</v>
      </c>
      <c r="K96" s="128">
        <v>17</v>
      </c>
      <c r="L96" s="130" t="str">
        <f t="shared" si="1"/>
        <v>BFTZP00082</v>
      </c>
    </row>
    <row r="97" spans="1:12" ht="17.399999999999999">
      <c r="A97" s="125" t="s">
        <v>647</v>
      </c>
      <c r="B97" s="126" t="s">
        <v>805</v>
      </c>
      <c r="C97" s="127">
        <v>87149100</v>
      </c>
      <c r="D97" s="128">
        <v>77</v>
      </c>
      <c r="E97" s="129">
        <v>0.28000000000000003</v>
      </c>
      <c r="F97" s="129">
        <v>0.18</v>
      </c>
      <c r="G97" s="128">
        <v>99</v>
      </c>
      <c r="H97" s="128">
        <v>91</v>
      </c>
      <c r="I97" s="128">
        <v>94</v>
      </c>
      <c r="J97" s="128">
        <v>121</v>
      </c>
      <c r="K97" s="128">
        <v>111</v>
      </c>
      <c r="L97" s="130" t="str">
        <f t="shared" si="1"/>
        <v>BFTZP00116</v>
      </c>
    </row>
    <row r="98" spans="1:12" ht="17.399999999999999">
      <c r="A98" s="125" t="s">
        <v>165</v>
      </c>
      <c r="B98" s="126" t="s">
        <v>798</v>
      </c>
      <c r="C98" s="127">
        <v>87149100</v>
      </c>
      <c r="D98" s="128">
        <v>86</v>
      </c>
      <c r="E98" s="129">
        <v>0.28000000000000003</v>
      </c>
      <c r="F98" s="129">
        <v>0.18</v>
      </c>
      <c r="G98" s="128">
        <v>111</v>
      </c>
      <c r="H98" s="128">
        <v>102</v>
      </c>
      <c r="I98" s="128">
        <v>105</v>
      </c>
      <c r="J98" s="128">
        <v>135</v>
      </c>
      <c r="K98" s="128">
        <v>124</v>
      </c>
      <c r="L98" s="130" t="str">
        <f t="shared" si="1"/>
        <v>BFTZP00120</v>
      </c>
    </row>
    <row r="99" spans="1:12" ht="17.399999999999999">
      <c r="A99" s="125" t="s">
        <v>336</v>
      </c>
      <c r="B99" s="133" t="s">
        <v>2490</v>
      </c>
      <c r="C99" s="134">
        <v>87149100</v>
      </c>
      <c r="D99" s="128">
        <v>483</v>
      </c>
      <c r="E99" s="129">
        <v>0.28000000000000003</v>
      </c>
      <c r="F99" s="129">
        <v>0.18</v>
      </c>
      <c r="G99" s="128">
        <v>619</v>
      </c>
      <c r="H99" s="128">
        <v>570</v>
      </c>
      <c r="I99" s="128">
        <v>590</v>
      </c>
      <c r="J99" s="128">
        <v>756</v>
      </c>
      <c r="K99" s="128">
        <v>697</v>
      </c>
      <c r="L99" s="130" t="str">
        <f t="shared" si="1"/>
        <v>BHBBK00002</v>
      </c>
    </row>
    <row r="100" spans="1:12" ht="17.399999999999999">
      <c r="A100" s="125" t="s">
        <v>2120</v>
      </c>
      <c r="B100" s="126" t="s">
        <v>2121</v>
      </c>
      <c r="C100" s="127">
        <v>87149100</v>
      </c>
      <c r="D100" s="128">
        <v>434</v>
      </c>
      <c r="E100" s="129">
        <v>0.28000000000000003</v>
      </c>
      <c r="F100" s="129">
        <v>0.18</v>
      </c>
      <c r="G100" s="128">
        <v>556</v>
      </c>
      <c r="H100" s="128">
        <v>513</v>
      </c>
      <c r="I100" s="128">
        <v>530</v>
      </c>
      <c r="J100" s="128">
        <v>679</v>
      </c>
      <c r="K100" s="128">
        <v>626</v>
      </c>
      <c r="L100" s="130" t="str">
        <f t="shared" si="1"/>
        <v>BHBBK00019</v>
      </c>
    </row>
    <row r="101" spans="1:12" ht="17.399999999999999">
      <c r="A101" s="125" t="s">
        <v>2491</v>
      </c>
      <c r="B101" s="126" t="s">
        <v>2492</v>
      </c>
      <c r="C101" s="127">
        <v>87149100</v>
      </c>
      <c r="D101" s="128">
        <v>426</v>
      </c>
      <c r="E101" s="129">
        <v>0.28000000000000003</v>
      </c>
      <c r="F101" s="129">
        <v>0.18</v>
      </c>
      <c r="G101" s="128">
        <v>546</v>
      </c>
      <c r="H101" s="128">
        <v>503</v>
      </c>
      <c r="I101" s="128">
        <v>520</v>
      </c>
      <c r="J101" s="128">
        <v>666</v>
      </c>
      <c r="K101" s="128">
        <v>614</v>
      </c>
      <c r="L101" s="130" t="str">
        <f t="shared" si="1"/>
        <v>BHBBK00021</v>
      </c>
    </row>
    <row r="102" spans="1:12" ht="17.399999999999999">
      <c r="A102" s="125" t="s">
        <v>2493</v>
      </c>
      <c r="B102" s="126" t="s">
        <v>2494</v>
      </c>
      <c r="C102" s="127">
        <v>87089900</v>
      </c>
      <c r="D102" s="128" t="s">
        <v>2495</v>
      </c>
      <c r="E102" s="129">
        <v>0.28000000000000003</v>
      </c>
      <c r="F102" s="129">
        <v>0.18</v>
      </c>
      <c r="G102" s="128" t="s">
        <v>2496</v>
      </c>
      <c r="H102" s="128" t="s">
        <v>2497</v>
      </c>
      <c r="I102" s="128" t="s">
        <v>2498</v>
      </c>
      <c r="J102" s="128" t="s">
        <v>2499</v>
      </c>
      <c r="K102" s="128" t="s">
        <v>2500</v>
      </c>
      <c r="L102" s="130" t="str">
        <f t="shared" si="1"/>
        <v>BICNA00025</v>
      </c>
    </row>
    <row r="103" spans="1:12" ht="17.399999999999999">
      <c r="A103" s="125" t="s">
        <v>655</v>
      </c>
      <c r="B103" s="126" t="s">
        <v>2501</v>
      </c>
      <c r="C103" s="127">
        <v>90299000</v>
      </c>
      <c r="D103" s="128" t="s">
        <v>2502</v>
      </c>
      <c r="E103" s="129">
        <v>0.18</v>
      </c>
      <c r="F103" s="129">
        <v>0.18</v>
      </c>
      <c r="G103" s="128" t="s">
        <v>2503</v>
      </c>
      <c r="H103" s="128" t="s">
        <v>2503</v>
      </c>
      <c r="I103" s="128" t="s">
        <v>2504</v>
      </c>
      <c r="J103" s="128" t="s">
        <v>2505</v>
      </c>
      <c r="K103" s="128" t="s">
        <v>2505</v>
      </c>
      <c r="L103" s="130" t="str">
        <f t="shared" si="1"/>
        <v>BICNA00035</v>
      </c>
    </row>
    <row r="104" spans="1:12" ht="17.399999999999999">
      <c r="A104" s="125" t="s">
        <v>372</v>
      </c>
      <c r="B104" s="126" t="s">
        <v>656</v>
      </c>
      <c r="C104" s="127">
        <v>90299000</v>
      </c>
      <c r="D104" s="128" t="s">
        <v>1855</v>
      </c>
      <c r="E104" s="129">
        <v>0.18</v>
      </c>
      <c r="F104" s="129">
        <v>0.18</v>
      </c>
      <c r="G104" s="128" t="s">
        <v>1856</v>
      </c>
      <c r="H104" s="128" t="s">
        <v>1856</v>
      </c>
      <c r="I104" s="128" t="s">
        <v>1857</v>
      </c>
      <c r="J104" s="128" t="s">
        <v>1858</v>
      </c>
      <c r="K104" s="128" t="s">
        <v>1858</v>
      </c>
      <c r="L104" s="130" t="str">
        <f t="shared" si="1"/>
        <v>BICNA00037</v>
      </c>
    </row>
    <row r="105" spans="1:12" ht="17.399999999999999">
      <c r="A105" s="125" t="s">
        <v>2506</v>
      </c>
      <c r="B105" s="126" t="s">
        <v>2507</v>
      </c>
      <c r="C105" s="134">
        <v>853810</v>
      </c>
      <c r="D105" s="128">
        <v>94</v>
      </c>
      <c r="E105" s="129">
        <v>0.18</v>
      </c>
      <c r="F105" s="129">
        <v>0.18</v>
      </c>
      <c r="G105" s="128">
        <v>111</v>
      </c>
      <c r="H105" s="128">
        <v>111</v>
      </c>
      <c r="I105" s="128">
        <v>115</v>
      </c>
      <c r="J105" s="128">
        <v>136</v>
      </c>
      <c r="K105" s="128">
        <v>136</v>
      </c>
      <c r="L105" s="130" t="str">
        <f t="shared" si="1"/>
        <v>BLSNA00004</v>
      </c>
    </row>
    <row r="106" spans="1:12" ht="17.399999999999999">
      <c r="A106" s="125" t="s">
        <v>62</v>
      </c>
      <c r="B106" s="133" t="s">
        <v>1668</v>
      </c>
      <c r="C106" s="134">
        <v>83012000</v>
      </c>
      <c r="D106" s="128">
        <v>401</v>
      </c>
      <c r="E106" s="129">
        <v>0.18</v>
      </c>
      <c r="F106" s="129">
        <v>0.18</v>
      </c>
      <c r="G106" s="128">
        <v>474</v>
      </c>
      <c r="H106" s="128">
        <v>474</v>
      </c>
      <c r="I106" s="128">
        <v>490</v>
      </c>
      <c r="J106" s="128">
        <v>579</v>
      </c>
      <c r="K106" s="128">
        <v>579</v>
      </c>
      <c r="L106" s="130" t="str">
        <f t="shared" si="1"/>
        <v>BLSNA00017</v>
      </c>
    </row>
    <row r="107" spans="1:12" ht="17.399999999999999">
      <c r="A107" s="125" t="s">
        <v>153</v>
      </c>
      <c r="B107" s="126" t="s">
        <v>2510</v>
      </c>
      <c r="C107" s="127">
        <v>85122010</v>
      </c>
      <c r="D107" s="128">
        <v>434</v>
      </c>
      <c r="E107" s="129">
        <v>0.18</v>
      </c>
      <c r="F107" s="129">
        <v>0.18</v>
      </c>
      <c r="G107" s="128">
        <v>513</v>
      </c>
      <c r="H107" s="128">
        <v>513</v>
      </c>
      <c r="I107" s="128">
        <v>530</v>
      </c>
      <c r="J107" s="128">
        <v>626</v>
      </c>
      <c r="K107" s="128">
        <v>626</v>
      </c>
      <c r="L107" s="130" t="str">
        <f t="shared" si="1"/>
        <v>BLTNA00028</v>
      </c>
    </row>
    <row r="108" spans="1:12" ht="17.399999999999999">
      <c r="A108" s="125" t="s">
        <v>671</v>
      </c>
      <c r="B108" s="126" t="s">
        <v>822</v>
      </c>
      <c r="C108" s="127">
        <v>85122010</v>
      </c>
      <c r="D108" s="128">
        <v>141</v>
      </c>
      <c r="E108" s="129">
        <v>0.18</v>
      </c>
      <c r="F108" s="129">
        <v>0.18</v>
      </c>
      <c r="G108" s="128">
        <v>167</v>
      </c>
      <c r="H108" s="128">
        <v>167</v>
      </c>
      <c r="I108" s="128">
        <v>173</v>
      </c>
      <c r="J108" s="128">
        <v>205</v>
      </c>
      <c r="K108" s="128">
        <v>205</v>
      </c>
      <c r="L108" s="130" t="str">
        <f t="shared" si="1"/>
        <v>BLTNA00035</v>
      </c>
    </row>
    <row r="109" spans="1:12" ht="17.399999999999999">
      <c r="A109" s="125" t="s">
        <v>2511</v>
      </c>
      <c r="B109" s="126" t="s">
        <v>2513</v>
      </c>
      <c r="C109" s="127">
        <v>85392990</v>
      </c>
      <c r="D109" s="128">
        <v>250</v>
      </c>
      <c r="E109" s="129">
        <v>0.18</v>
      </c>
      <c r="F109" s="129">
        <v>0.18</v>
      </c>
      <c r="G109" s="128">
        <v>295</v>
      </c>
      <c r="H109" s="128">
        <v>295</v>
      </c>
      <c r="I109" s="128">
        <v>305</v>
      </c>
      <c r="J109" s="128">
        <v>360</v>
      </c>
      <c r="K109" s="128">
        <v>360</v>
      </c>
      <c r="L109" s="130" t="str">
        <f t="shared" si="1"/>
        <v>BLTNA00040</v>
      </c>
    </row>
    <row r="110" spans="1:12" ht="17.399999999999999">
      <c r="A110" s="125" t="s">
        <v>441</v>
      </c>
      <c r="B110" s="126" t="s">
        <v>674</v>
      </c>
      <c r="C110" s="127">
        <v>85122010</v>
      </c>
      <c r="D110" s="128">
        <v>719</v>
      </c>
      <c r="E110" s="129">
        <v>0.18</v>
      </c>
      <c r="F110" s="129">
        <v>0.18</v>
      </c>
      <c r="G110" s="128">
        <v>849</v>
      </c>
      <c r="H110" s="128">
        <v>849</v>
      </c>
      <c r="I110" s="128">
        <v>878</v>
      </c>
      <c r="J110" s="128" t="s">
        <v>2514</v>
      </c>
      <c r="K110" s="128" t="s">
        <v>2514</v>
      </c>
      <c r="L110" s="130" t="str">
        <f t="shared" si="1"/>
        <v>BLTNA00054</v>
      </c>
    </row>
    <row r="111" spans="1:12" ht="17.399999999999999">
      <c r="A111" s="125" t="s">
        <v>240</v>
      </c>
      <c r="B111" s="126" t="s">
        <v>676</v>
      </c>
      <c r="C111" s="127">
        <v>85122010</v>
      </c>
      <c r="D111" s="128" t="s">
        <v>1670</v>
      </c>
      <c r="E111" s="129">
        <v>0.18</v>
      </c>
      <c r="F111" s="129">
        <v>0.18</v>
      </c>
      <c r="G111" s="128" t="s">
        <v>1671</v>
      </c>
      <c r="H111" s="128" t="s">
        <v>1671</v>
      </c>
      <c r="I111" s="128" t="s">
        <v>1672</v>
      </c>
      <c r="J111" s="128" t="s">
        <v>1673</v>
      </c>
      <c r="K111" s="128" t="s">
        <v>1673</v>
      </c>
      <c r="L111" s="130" t="str">
        <f t="shared" si="1"/>
        <v>BLTNA00056</v>
      </c>
    </row>
    <row r="112" spans="1:12" ht="17.399999999999999">
      <c r="A112" s="125" t="s">
        <v>603</v>
      </c>
      <c r="B112" s="126" t="s">
        <v>830</v>
      </c>
      <c r="C112" s="127">
        <v>85122010</v>
      </c>
      <c r="D112" s="128">
        <v>183</v>
      </c>
      <c r="E112" s="129">
        <v>0.18</v>
      </c>
      <c r="F112" s="129">
        <v>0.18</v>
      </c>
      <c r="G112" s="128">
        <v>216</v>
      </c>
      <c r="H112" s="128">
        <v>216</v>
      </c>
      <c r="I112" s="128">
        <v>224</v>
      </c>
      <c r="J112" s="128">
        <v>265</v>
      </c>
      <c r="K112" s="128">
        <v>265</v>
      </c>
      <c r="L112" s="130" t="str">
        <f t="shared" si="1"/>
        <v>BLTNA00057</v>
      </c>
    </row>
    <row r="113" spans="1:12" ht="17.399999999999999">
      <c r="A113" s="125" t="s">
        <v>284</v>
      </c>
      <c r="B113" s="126" t="s">
        <v>2134</v>
      </c>
      <c r="C113" s="127">
        <v>85122010</v>
      </c>
      <c r="D113" s="128">
        <v>297</v>
      </c>
      <c r="E113" s="129">
        <v>0.18</v>
      </c>
      <c r="F113" s="129">
        <v>0.18</v>
      </c>
      <c r="G113" s="128">
        <v>351</v>
      </c>
      <c r="H113" s="128">
        <v>351</v>
      </c>
      <c r="I113" s="128">
        <v>363</v>
      </c>
      <c r="J113" s="128">
        <v>429</v>
      </c>
      <c r="K113" s="128">
        <v>429</v>
      </c>
      <c r="L113" s="130" t="str">
        <f t="shared" si="1"/>
        <v>BLTNA00059</v>
      </c>
    </row>
    <row r="114" spans="1:12" ht="17.399999999999999">
      <c r="A114" s="125" t="s">
        <v>285</v>
      </c>
      <c r="B114" s="126" t="s">
        <v>845</v>
      </c>
      <c r="C114" s="127">
        <v>85122010</v>
      </c>
      <c r="D114" s="128">
        <v>306</v>
      </c>
      <c r="E114" s="129">
        <v>0.18</v>
      </c>
      <c r="F114" s="129">
        <v>0.18</v>
      </c>
      <c r="G114" s="128">
        <v>362</v>
      </c>
      <c r="H114" s="128">
        <v>362</v>
      </c>
      <c r="I114" s="128">
        <v>374</v>
      </c>
      <c r="J114" s="128">
        <v>442</v>
      </c>
      <c r="K114" s="128">
        <v>442</v>
      </c>
      <c r="L114" s="130" t="str">
        <f t="shared" si="1"/>
        <v>BLTNA00060</v>
      </c>
    </row>
    <row r="115" spans="1:12" ht="17.399999999999999">
      <c r="A115" s="125" t="s">
        <v>1674</v>
      </c>
      <c r="B115" s="126" t="s">
        <v>1675</v>
      </c>
      <c r="C115" s="127">
        <v>85122010</v>
      </c>
      <c r="D115" s="128">
        <v>732</v>
      </c>
      <c r="E115" s="129">
        <v>0.18</v>
      </c>
      <c r="F115" s="129">
        <v>0.18</v>
      </c>
      <c r="G115" s="128">
        <v>864</v>
      </c>
      <c r="H115" s="128">
        <v>864</v>
      </c>
      <c r="I115" s="128">
        <v>894</v>
      </c>
      <c r="J115" s="128" t="s">
        <v>1676</v>
      </c>
      <c r="K115" s="128" t="s">
        <v>1676</v>
      </c>
      <c r="L115" s="130" t="str">
        <f t="shared" si="1"/>
        <v>BLTNA00061</v>
      </c>
    </row>
    <row r="116" spans="1:12" ht="17.399999999999999">
      <c r="A116" s="125" t="s">
        <v>437</v>
      </c>
      <c r="B116" s="133" t="s">
        <v>2517</v>
      </c>
      <c r="C116" s="134">
        <v>85011011</v>
      </c>
      <c r="D116" s="128" t="s">
        <v>2518</v>
      </c>
      <c r="E116" s="129">
        <v>0.18</v>
      </c>
      <c r="F116" s="129">
        <v>0.18</v>
      </c>
      <c r="G116" s="128" t="s">
        <v>2519</v>
      </c>
      <c r="H116" s="128" t="s">
        <v>2519</v>
      </c>
      <c r="I116" s="128" t="s">
        <v>2519</v>
      </c>
      <c r="J116" s="128" t="s">
        <v>2520</v>
      </c>
      <c r="K116" s="128" t="s">
        <v>2520</v>
      </c>
      <c r="L116" s="130" t="str">
        <f t="shared" si="1"/>
        <v>BMTBK00008</v>
      </c>
    </row>
    <row r="117" spans="1:12" ht="17.399999999999999">
      <c r="A117" s="125" t="s">
        <v>690</v>
      </c>
      <c r="B117" s="133" t="s">
        <v>2521</v>
      </c>
      <c r="C117" s="134">
        <v>85013119</v>
      </c>
      <c r="D117" s="128" t="s">
        <v>2522</v>
      </c>
      <c r="E117" s="129">
        <v>0.18</v>
      </c>
      <c r="F117" s="129">
        <v>0.18</v>
      </c>
      <c r="G117" s="128" t="s">
        <v>2523</v>
      </c>
      <c r="H117" s="128" t="s">
        <v>2523</v>
      </c>
      <c r="I117" s="128" t="s">
        <v>2523</v>
      </c>
      <c r="J117" s="128" t="s">
        <v>2524</v>
      </c>
      <c r="K117" s="128" t="s">
        <v>2524</v>
      </c>
      <c r="L117" s="130" t="str">
        <f t="shared" si="1"/>
        <v>BMTBK00014</v>
      </c>
    </row>
    <row r="118" spans="1:12" ht="17.399999999999999">
      <c r="A118" s="125" t="s">
        <v>2525</v>
      </c>
      <c r="B118" s="126" t="s">
        <v>2521</v>
      </c>
      <c r="C118" s="127">
        <v>85011011</v>
      </c>
      <c r="D118" s="128" t="s">
        <v>2526</v>
      </c>
      <c r="E118" s="129">
        <v>0.18</v>
      </c>
      <c r="F118" s="129">
        <v>0.18</v>
      </c>
      <c r="G118" s="128" t="s">
        <v>2527</v>
      </c>
      <c r="H118" s="128" t="s">
        <v>2527</v>
      </c>
      <c r="I118" s="128" t="s">
        <v>2527</v>
      </c>
      <c r="J118" s="128" t="s">
        <v>2528</v>
      </c>
      <c r="K118" s="128" t="s">
        <v>2528</v>
      </c>
      <c r="L118" s="130" t="str">
        <f t="shared" si="1"/>
        <v>BMTBK00014RF</v>
      </c>
    </row>
    <row r="119" spans="1:12" ht="17.399999999999999">
      <c r="A119" s="125" t="s">
        <v>2529</v>
      </c>
      <c r="B119" s="133" t="s">
        <v>2530</v>
      </c>
      <c r="C119" s="134">
        <v>87149100</v>
      </c>
      <c r="D119" s="128">
        <v>783</v>
      </c>
      <c r="E119" s="129">
        <v>0.28000000000000003</v>
      </c>
      <c r="F119" s="129">
        <v>0.18</v>
      </c>
      <c r="G119" s="128" t="s">
        <v>2253</v>
      </c>
      <c r="H119" s="128">
        <v>924</v>
      </c>
      <c r="I119" s="128">
        <v>956</v>
      </c>
      <c r="J119" s="128" t="s">
        <v>2255</v>
      </c>
      <c r="K119" s="128" t="s">
        <v>2531</v>
      </c>
      <c r="L119" s="130" t="str">
        <f t="shared" si="1"/>
        <v>BPHBK00007</v>
      </c>
    </row>
    <row r="120" spans="1:12" ht="17.399999999999999">
      <c r="A120" s="125" t="s">
        <v>2532</v>
      </c>
      <c r="B120" s="126" t="s">
        <v>2533</v>
      </c>
      <c r="C120" s="127">
        <v>87149100</v>
      </c>
      <c r="D120" s="128">
        <v>925</v>
      </c>
      <c r="E120" s="129">
        <v>0.28000000000000003</v>
      </c>
      <c r="F120" s="129">
        <v>0.18</v>
      </c>
      <c r="G120" s="128" t="s">
        <v>2254</v>
      </c>
      <c r="H120" s="128" t="s">
        <v>1952</v>
      </c>
      <c r="I120" s="128" t="s">
        <v>2531</v>
      </c>
      <c r="J120" s="128" t="s">
        <v>2536</v>
      </c>
      <c r="K120" s="128" t="s">
        <v>2537</v>
      </c>
      <c r="L120" s="130" t="str">
        <f t="shared" si="1"/>
        <v>BPHSL00004</v>
      </c>
    </row>
    <row r="121" spans="1:12" ht="17.399999999999999">
      <c r="A121" s="125" t="s">
        <v>696</v>
      </c>
      <c r="B121" s="126" t="s">
        <v>850</v>
      </c>
      <c r="C121" s="127">
        <v>87149100</v>
      </c>
      <c r="D121" s="128">
        <v>118</v>
      </c>
      <c r="E121" s="129">
        <v>0.28000000000000003</v>
      </c>
      <c r="F121" s="129">
        <v>0.18</v>
      </c>
      <c r="G121" s="128">
        <v>152</v>
      </c>
      <c r="H121" s="128">
        <v>140</v>
      </c>
      <c r="I121" s="128">
        <v>144</v>
      </c>
      <c r="J121" s="128">
        <v>185</v>
      </c>
      <c r="K121" s="128">
        <v>170</v>
      </c>
      <c r="L121" s="130" t="str">
        <f t="shared" si="1"/>
        <v>BPLBK00457</v>
      </c>
    </row>
    <row r="122" spans="1:12" ht="17.399999999999999">
      <c r="A122" s="125" t="s">
        <v>117</v>
      </c>
      <c r="B122" s="133" t="s">
        <v>1709</v>
      </c>
      <c r="C122" s="134">
        <v>87149100</v>
      </c>
      <c r="D122" s="128">
        <v>466</v>
      </c>
      <c r="E122" s="129">
        <v>0.28000000000000003</v>
      </c>
      <c r="F122" s="129">
        <v>0.18</v>
      </c>
      <c r="G122" s="128">
        <v>597</v>
      </c>
      <c r="H122" s="128">
        <v>550</v>
      </c>
      <c r="I122" s="128">
        <v>569</v>
      </c>
      <c r="J122" s="128">
        <v>729</v>
      </c>
      <c r="K122" s="128">
        <v>672</v>
      </c>
      <c r="L122" s="130" t="str">
        <f t="shared" si="1"/>
        <v>BPLCP00390</v>
      </c>
    </row>
    <row r="123" spans="1:12" ht="17.399999999999999">
      <c r="A123" s="125" t="s">
        <v>709</v>
      </c>
      <c r="B123" s="126" t="s">
        <v>2538</v>
      </c>
      <c r="C123" s="127">
        <v>87149100</v>
      </c>
      <c r="D123" s="128">
        <v>105</v>
      </c>
      <c r="E123" s="129">
        <v>0.28000000000000003</v>
      </c>
      <c r="F123" s="129">
        <v>0.18</v>
      </c>
      <c r="G123" s="128">
        <v>135</v>
      </c>
      <c r="H123" s="128">
        <v>124</v>
      </c>
      <c r="I123" s="128">
        <v>129</v>
      </c>
      <c r="J123" s="128">
        <v>166</v>
      </c>
      <c r="K123" s="128">
        <v>153</v>
      </c>
      <c r="L123" s="130" t="str">
        <f t="shared" si="1"/>
        <v>BPLCP00391</v>
      </c>
    </row>
    <row r="124" spans="1:12" ht="17.399999999999999">
      <c r="A124" s="125" t="s">
        <v>196</v>
      </c>
      <c r="B124" s="126" t="s">
        <v>2539</v>
      </c>
      <c r="C124" s="127">
        <v>87149100</v>
      </c>
      <c r="D124" s="128">
        <v>606</v>
      </c>
      <c r="E124" s="129">
        <v>0.28000000000000003</v>
      </c>
      <c r="F124" s="129">
        <v>0.18</v>
      </c>
      <c r="G124" s="128">
        <v>776</v>
      </c>
      <c r="H124" s="128">
        <v>716</v>
      </c>
      <c r="I124" s="128">
        <v>740</v>
      </c>
      <c r="J124" s="128">
        <v>948</v>
      </c>
      <c r="K124" s="128">
        <v>874</v>
      </c>
      <c r="L124" s="130" t="str">
        <f t="shared" si="1"/>
        <v>BPLGB00358</v>
      </c>
    </row>
    <row r="125" spans="1:12" ht="17.399999999999999">
      <c r="A125" s="125" t="s">
        <v>214</v>
      </c>
      <c r="B125" s="133" t="s">
        <v>2540</v>
      </c>
      <c r="C125" s="134">
        <v>87149100</v>
      </c>
      <c r="D125" s="128">
        <v>437</v>
      </c>
      <c r="E125" s="129">
        <v>0.28000000000000003</v>
      </c>
      <c r="F125" s="129">
        <v>0.18</v>
      </c>
      <c r="G125" s="128">
        <v>560</v>
      </c>
      <c r="H125" s="128">
        <v>516</v>
      </c>
      <c r="I125" s="128">
        <v>534</v>
      </c>
      <c r="J125" s="128">
        <v>684</v>
      </c>
      <c r="K125" s="128">
        <v>631</v>
      </c>
      <c r="L125" s="130" t="str">
        <f t="shared" si="1"/>
        <v>BPLGB00359</v>
      </c>
    </row>
    <row r="126" spans="1:12" ht="17.399999999999999">
      <c r="A126" s="125" t="s">
        <v>189</v>
      </c>
      <c r="B126" s="126" t="s">
        <v>2541</v>
      </c>
      <c r="C126" s="127">
        <v>87149100</v>
      </c>
      <c r="D126" s="128">
        <v>439</v>
      </c>
      <c r="E126" s="129">
        <v>0.28000000000000003</v>
      </c>
      <c r="F126" s="129">
        <v>0.18</v>
      </c>
      <c r="G126" s="128">
        <v>562</v>
      </c>
      <c r="H126" s="128">
        <v>519</v>
      </c>
      <c r="I126" s="128">
        <v>536</v>
      </c>
      <c r="J126" s="128">
        <v>687</v>
      </c>
      <c r="K126" s="128">
        <v>633</v>
      </c>
      <c r="L126" s="130" t="str">
        <f t="shared" si="1"/>
        <v>BPLGB00360</v>
      </c>
    </row>
    <row r="127" spans="1:12" ht="17.399999999999999">
      <c r="A127" s="125" t="s">
        <v>341</v>
      </c>
      <c r="B127" s="126" t="s">
        <v>876</v>
      </c>
      <c r="C127" s="127">
        <v>87149100</v>
      </c>
      <c r="D127" s="128">
        <v>301</v>
      </c>
      <c r="E127" s="129">
        <v>0.28000000000000003</v>
      </c>
      <c r="F127" s="129">
        <v>0.18</v>
      </c>
      <c r="G127" s="128">
        <v>386</v>
      </c>
      <c r="H127" s="128">
        <v>356</v>
      </c>
      <c r="I127" s="128">
        <v>368</v>
      </c>
      <c r="J127" s="128">
        <v>472</v>
      </c>
      <c r="K127" s="128">
        <v>435</v>
      </c>
      <c r="L127" s="130" t="str">
        <f t="shared" si="1"/>
        <v>BPLGB00361</v>
      </c>
    </row>
    <row r="128" spans="1:12" ht="17.399999999999999">
      <c r="A128" s="125" t="s">
        <v>188</v>
      </c>
      <c r="B128" s="126" t="s">
        <v>2544</v>
      </c>
      <c r="C128" s="127">
        <v>87149100</v>
      </c>
      <c r="D128" s="128">
        <v>373</v>
      </c>
      <c r="E128" s="129">
        <v>0.28000000000000003</v>
      </c>
      <c r="F128" s="129">
        <v>0.18</v>
      </c>
      <c r="G128" s="128">
        <v>478</v>
      </c>
      <c r="H128" s="128">
        <v>441</v>
      </c>
      <c r="I128" s="128">
        <v>456</v>
      </c>
      <c r="J128" s="128">
        <v>584</v>
      </c>
      <c r="K128" s="128">
        <v>539</v>
      </c>
      <c r="L128" s="130" t="str">
        <f t="shared" si="1"/>
        <v>BPLGB00362</v>
      </c>
    </row>
    <row r="129" spans="1:12" ht="17.399999999999999">
      <c r="A129" s="125" t="s">
        <v>55</v>
      </c>
      <c r="B129" s="133" t="s">
        <v>2545</v>
      </c>
      <c r="C129" s="134">
        <v>87149100</v>
      </c>
      <c r="D129" s="128">
        <v>357</v>
      </c>
      <c r="E129" s="129">
        <v>0.28000000000000003</v>
      </c>
      <c r="F129" s="129">
        <v>0.18</v>
      </c>
      <c r="G129" s="128">
        <v>457</v>
      </c>
      <c r="H129" s="128">
        <v>422</v>
      </c>
      <c r="I129" s="128">
        <v>436</v>
      </c>
      <c r="J129" s="128">
        <v>559</v>
      </c>
      <c r="K129" s="128">
        <v>515</v>
      </c>
      <c r="L129" s="130" t="str">
        <f t="shared" si="1"/>
        <v>BPLGB00363</v>
      </c>
    </row>
    <row r="130" spans="1:12" ht="17.399999999999999">
      <c r="A130" s="125" t="s">
        <v>2546</v>
      </c>
      <c r="B130" s="126" t="s">
        <v>2547</v>
      </c>
      <c r="C130" s="127">
        <v>87149100</v>
      </c>
      <c r="D130" s="128">
        <v>149</v>
      </c>
      <c r="E130" s="129">
        <v>0.28000000000000003</v>
      </c>
      <c r="F130" s="129">
        <v>0.18</v>
      </c>
      <c r="G130" s="128">
        <v>191</v>
      </c>
      <c r="H130" s="128">
        <v>176</v>
      </c>
      <c r="I130" s="128">
        <v>182</v>
      </c>
      <c r="J130" s="128">
        <v>233</v>
      </c>
      <c r="K130" s="128">
        <v>215</v>
      </c>
      <c r="L130" s="130" t="str">
        <f t="shared" ref="L130:L193" si="2">VLOOKUP(A130,Testing,1,FALSE)</f>
        <v>BPLGB00364</v>
      </c>
    </row>
    <row r="131" spans="1:12" ht="17.399999999999999">
      <c r="A131" s="125" t="s">
        <v>719</v>
      </c>
      <c r="B131" s="126" t="s">
        <v>889</v>
      </c>
      <c r="C131" s="127">
        <v>87149100</v>
      </c>
      <c r="D131" s="128">
        <v>95</v>
      </c>
      <c r="E131" s="129">
        <v>0.28000000000000003</v>
      </c>
      <c r="F131" s="129">
        <v>0.18</v>
      </c>
      <c r="G131" s="128">
        <v>122</v>
      </c>
      <c r="H131" s="128">
        <v>113</v>
      </c>
      <c r="I131" s="128">
        <v>116</v>
      </c>
      <c r="J131" s="128">
        <v>149</v>
      </c>
      <c r="K131" s="128">
        <v>137</v>
      </c>
      <c r="L131" s="130" t="str">
        <f t="shared" si="2"/>
        <v>BPLGB00366</v>
      </c>
    </row>
    <row r="132" spans="1:12" ht="17.399999999999999">
      <c r="A132" s="125" t="s">
        <v>215</v>
      </c>
      <c r="B132" s="126" t="s">
        <v>2548</v>
      </c>
      <c r="C132" s="127">
        <v>87149100</v>
      </c>
      <c r="D132" s="128">
        <v>275</v>
      </c>
      <c r="E132" s="129">
        <v>0.28000000000000003</v>
      </c>
      <c r="F132" s="129">
        <v>0.18</v>
      </c>
      <c r="G132" s="128">
        <v>352</v>
      </c>
      <c r="H132" s="128">
        <v>325</v>
      </c>
      <c r="I132" s="128">
        <v>336</v>
      </c>
      <c r="J132" s="128">
        <v>431</v>
      </c>
      <c r="K132" s="128">
        <v>397</v>
      </c>
      <c r="L132" s="130" t="str">
        <f t="shared" si="2"/>
        <v>BPLGB00367</v>
      </c>
    </row>
    <row r="133" spans="1:12" ht="17.399999999999999">
      <c r="A133" s="125" t="s">
        <v>209</v>
      </c>
      <c r="B133" s="126" t="s">
        <v>2549</v>
      </c>
      <c r="C133" s="127">
        <v>87149100</v>
      </c>
      <c r="D133" s="128">
        <v>278</v>
      </c>
      <c r="E133" s="129">
        <v>0.28000000000000003</v>
      </c>
      <c r="F133" s="129">
        <v>0.18</v>
      </c>
      <c r="G133" s="128">
        <v>356</v>
      </c>
      <c r="H133" s="128">
        <v>329</v>
      </c>
      <c r="I133" s="128">
        <v>340</v>
      </c>
      <c r="J133" s="128">
        <v>436</v>
      </c>
      <c r="K133" s="128">
        <v>402</v>
      </c>
      <c r="L133" s="130" t="str">
        <f t="shared" si="2"/>
        <v>BPLGB00368</v>
      </c>
    </row>
    <row r="134" spans="1:12" ht="17.399999999999999">
      <c r="A134" s="125" t="s">
        <v>90</v>
      </c>
      <c r="B134" s="126" t="s">
        <v>854</v>
      </c>
      <c r="C134" s="127">
        <v>87149100</v>
      </c>
      <c r="D134" s="128">
        <v>574</v>
      </c>
      <c r="E134" s="129">
        <v>0.28000000000000003</v>
      </c>
      <c r="F134" s="129">
        <v>0.18</v>
      </c>
      <c r="G134" s="128">
        <v>735</v>
      </c>
      <c r="H134" s="128">
        <v>678</v>
      </c>
      <c r="I134" s="128">
        <v>701</v>
      </c>
      <c r="J134" s="128">
        <v>898</v>
      </c>
      <c r="K134" s="128">
        <v>828</v>
      </c>
      <c r="L134" s="130" t="str">
        <f t="shared" si="2"/>
        <v>BPLGB00369</v>
      </c>
    </row>
    <row r="135" spans="1:12" ht="17.399999999999999">
      <c r="A135" s="125" t="s">
        <v>89</v>
      </c>
      <c r="B135" s="126" t="s">
        <v>857</v>
      </c>
      <c r="C135" s="127">
        <v>87149100</v>
      </c>
      <c r="D135" s="128">
        <v>559</v>
      </c>
      <c r="E135" s="129">
        <v>0.28000000000000003</v>
      </c>
      <c r="F135" s="129">
        <v>0.18</v>
      </c>
      <c r="G135" s="128">
        <v>716</v>
      </c>
      <c r="H135" s="128">
        <v>660</v>
      </c>
      <c r="I135" s="128">
        <v>682</v>
      </c>
      <c r="J135" s="128">
        <v>873</v>
      </c>
      <c r="K135" s="128">
        <v>805</v>
      </c>
      <c r="L135" s="130" t="str">
        <f t="shared" si="2"/>
        <v>BPLGB00370</v>
      </c>
    </row>
    <row r="136" spans="1:12" ht="17.399999999999999">
      <c r="A136" s="125" t="s">
        <v>158</v>
      </c>
      <c r="B136" s="126" t="s">
        <v>2550</v>
      </c>
      <c r="C136" s="127">
        <v>87149100</v>
      </c>
      <c r="D136" s="128">
        <v>237</v>
      </c>
      <c r="E136" s="129">
        <v>0.28000000000000003</v>
      </c>
      <c r="F136" s="129">
        <v>0.18</v>
      </c>
      <c r="G136" s="128">
        <v>304</v>
      </c>
      <c r="H136" s="128">
        <v>280</v>
      </c>
      <c r="I136" s="128">
        <v>290</v>
      </c>
      <c r="J136" s="128">
        <v>372</v>
      </c>
      <c r="K136" s="128">
        <v>343</v>
      </c>
      <c r="L136" s="130" t="str">
        <f t="shared" si="2"/>
        <v>BPLGB00371</v>
      </c>
    </row>
    <row r="137" spans="1:12" ht="17.399999999999999">
      <c r="A137" s="125" t="s">
        <v>2551</v>
      </c>
      <c r="B137" s="126" t="s">
        <v>2552</v>
      </c>
      <c r="C137" s="134">
        <v>87149100</v>
      </c>
      <c r="D137" s="128">
        <v>90</v>
      </c>
      <c r="E137" s="129">
        <v>0.28000000000000003</v>
      </c>
      <c r="F137" s="129">
        <v>0.18</v>
      </c>
      <c r="G137" s="128">
        <v>116</v>
      </c>
      <c r="H137" s="128">
        <v>107</v>
      </c>
      <c r="I137" s="128">
        <v>110</v>
      </c>
      <c r="J137" s="128">
        <v>141</v>
      </c>
      <c r="K137" s="128">
        <v>130</v>
      </c>
      <c r="L137" s="130" t="str">
        <f t="shared" si="2"/>
        <v>BPLGB00372</v>
      </c>
    </row>
    <row r="138" spans="1:12" ht="17.399999999999999">
      <c r="A138" s="125" t="s">
        <v>732</v>
      </c>
      <c r="B138" s="126" t="s">
        <v>2553</v>
      </c>
      <c r="C138" s="127">
        <v>87149100</v>
      </c>
      <c r="D138" s="128">
        <v>31</v>
      </c>
      <c r="E138" s="129">
        <v>0.28000000000000003</v>
      </c>
      <c r="F138" s="129">
        <v>0.18</v>
      </c>
      <c r="G138" s="128">
        <v>40</v>
      </c>
      <c r="H138" s="128">
        <v>37</v>
      </c>
      <c r="I138" s="128">
        <v>38</v>
      </c>
      <c r="J138" s="128">
        <v>49</v>
      </c>
      <c r="K138" s="128">
        <v>45</v>
      </c>
      <c r="L138" s="130" t="str">
        <f t="shared" si="2"/>
        <v>BPLGB00373</v>
      </c>
    </row>
    <row r="139" spans="1:12" ht="17.399999999999999">
      <c r="A139" s="125" t="s">
        <v>750</v>
      </c>
      <c r="B139" s="126" t="s">
        <v>893</v>
      </c>
      <c r="C139" s="134">
        <v>39201019</v>
      </c>
      <c r="D139" s="128">
        <v>203</v>
      </c>
      <c r="E139" s="129">
        <v>0.18</v>
      </c>
      <c r="F139" s="129">
        <v>0.18</v>
      </c>
      <c r="G139" s="128">
        <v>240</v>
      </c>
      <c r="H139" s="128">
        <v>240</v>
      </c>
      <c r="I139" s="128">
        <v>248</v>
      </c>
      <c r="J139" s="128">
        <v>293</v>
      </c>
      <c r="K139" s="128">
        <v>293</v>
      </c>
      <c r="L139" s="130" t="str">
        <f t="shared" si="2"/>
        <v>BPLGR00169</v>
      </c>
    </row>
    <row r="140" spans="1:12" ht="17.399999999999999">
      <c r="A140" s="125" t="s">
        <v>752</v>
      </c>
      <c r="B140" s="126" t="s">
        <v>897</v>
      </c>
      <c r="C140" s="127">
        <v>39201019</v>
      </c>
      <c r="D140" s="128">
        <v>136</v>
      </c>
      <c r="E140" s="129">
        <v>0.18</v>
      </c>
      <c r="F140" s="129">
        <v>0.18</v>
      </c>
      <c r="G140" s="128">
        <v>161</v>
      </c>
      <c r="H140" s="128">
        <v>161</v>
      </c>
      <c r="I140" s="128">
        <v>166</v>
      </c>
      <c r="J140" s="128">
        <v>196</v>
      </c>
      <c r="K140" s="128">
        <v>196</v>
      </c>
      <c r="L140" s="130" t="str">
        <f t="shared" si="2"/>
        <v>BPLGR00170</v>
      </c>
    </row>
    <row r="141" spans="1:12" ht="17.399999999999999">
      <c r="A141" s="125" t="s">
        <v>400</v>
      </c>
      <c r="B141" s="133" t="s">
        <v>920</v>
      </c>
      <c r="C141" s="134">
        <v>87149100</v>
      </c>
      <c r="D141" s="128">
        <v>801</v>
      </c>
      <c r="E141" s="129">
        <v>0.28000000000000003</v>
      </c>
      <c r="F141" s="129">
        <v>0.18</v>
      </c>
      <c r="G141" s="128" t="s">
        <v>2556</v>
      </c>
      <c r="H141" s="128">
        <v>946</v>
      </c>
      <c r="I141" s="128">
        <v>978</v>
      </c>
      <c r="J141" s="128" t="s">
        <v>2557</v>
      </c>
      <c r="K141" s="128" t="s">
        <v>2558</v>
      </c>
      <c r="L141" s="130" t="str">
        <f t="shared" si="2"/>
        <v>BPLGR00454</v>
      </c>
    </row>
    <row r="142" spans="1:12" ht="17.399999999999999">
      <c r="A142" s="125" t="s">
        <v>210</v>
      </c>
      <c r="B142" s="126" t="s">
        <v>940</v>
      </c>
      <c r="C142" s="127">
        <v>87149100</v>
      </c>
      <c r="D142" s="128">
        <v>551</v>
      </c>
      <c r="E142" s="129">
        <v>0.28000000000000003</v>
      </c>
      <c r="F142" s="129">
        <v>0.18</v>
      </c>
      <c r="G142" s="128">
        <v>706</v>
      </c>
      <c r="H142" s="128">
        <v>651</v>
      </c>
      <c r="I142" s="128">
        <v>673</v>
      </c>
      <c r="J142" s="128">
        <v>862</v>
      </c>
      <c r="K142" s="128">
        <v>795</v>
      </c>
      <c r="L142" s="130" t="str">
        <f t="shared" si="2"/>
        <v>BPLGR00455</v>
      </c>
    </row>
    <row r="143" spans="1:12" ht="17.399999999999999">
      <c r="A143" s="125" t="s">
        <v>223</v>
      </c>
      <c r="B143" s="126" t="s">
        <v>946</v>
      </c>
      <c r="C143" s="127">
        <v>87149100</v>
      </c>
      <c r="D143" s="128">
        <v>557</v>
      </c>
      <c r="E143" s="129">
        <v>0.28000000000000003</v>
      </c>
      <c r="F143" s="129">
        <v>0.18</v>
      </c>
      <c r="G143" s="128">
        <v>713</v>
      </c>
      <c r="H143" s="128">
        <v>658</v>
      </c>
      <c r="I143" s="128">
        <v>680</v>
      </c>
      <c r="J143" s="128">
        <v>871</v>
      </c>
      <c r="K143" s="128">
        <v>803</v>
      </c>
      <c r="L143" s="130" t="str">
        <f t="shared" si="2"/>
        <v>BPLGR00456</v>
      </c>
    </row>
    <row r="144" spans="1:12" ht="17.399999999999999">
      <c r="A144" s="125" t="s">
        <v>280</v>
      </c>
      <c r="B144" s="126" t="s">
        <v>899</v>
      </c>
      <c r="C144" s="127">
        <v>87149100</v>
      </c>
      <c r="D144" s="128">
        <v>379</v>
      </c>
      <c r="E144" s="129">
        <v>0.28000000000000003</v>
      </c>
      <c r="F144" s="129">
        <v>0.18</v>
      </c>
      <c r="G144" s="128">
        <v>486</v>
      </c>
      <c r="H144" s="128">
        <v>448</v>
      </c>
      <c r="I144" s="128">
        <v>463</v>
      </c>
      <c r="J144" s="128">
        <v>593</v>
      </c>
      <c r="K144" s="128">
        <v>547</v>
      </c>
      <c r="L144" s="130" t="str">
        <f t="shared" si="2"/>
        <v>BPLGR00457</v>
      </c>
    </row>
    <row r="145" spans="1:12" ht="17.399999999999999">
      <c r="A145" s="125" t="s">
        <v>38</v>
      </c>
      <c r="B145" s="133" t="s">
        <v>2559</v>
      </c>
      <c r="C145" s="134">
        <v>87149100</v>
      </c>
      <c r="D145" s="128">
        <v>454</v>
      </c>
      <c r="E145" s="129">
        <v>0.28000000000000003</v>
      </c>
      <c r="F145" s="129">
        <v>0.18</v>
      </c>
      <c r="G145" s="128">
        <v>582</v>
      </c>
      <c r="H145" s="128">
        <v>536</v>
      </c>
      <c r="I145" s="128">
        <v>554</v>
      </c>
      <c r="J145" s="128">
        <v>710</v>
      </c>
      <c r="K145" s="128">
        <v>654</v>
      </c>
      <c r="L145" s="130" t="str">
        <f t="shared" si="2"/>
        <v>BPLGR00458</v>
      </c>
    </row>
    <row r="146" spans="1:12" ht="17.399999999999999">
      <c r="A146" s="125" t="s">
        <v>177</v>
      </c>
      <c r="B146" s="126" t="s">
        <v>2560</v>
      </c>
      <c r="C146" s="127">
        <v>87149100</v>
      </c>
      <c r="D146" s="128">
        <v>411</v>
      </c>
      <c r="E146" s="129">
        <v>0.28000000000000003</v>
      </c>
      <c r="F146" s="129">
        <v>0.18</v>
      </c>
      <c r="G146" s="128">
        <v>527</v>
      </c>
      <c r="H146" s="128">
        <v>485</v>
      </c>
      <c r="I146" s="128">
        <v>502</v>
      </c>
      <c r="J146" s="128">
        <v>643</v>
      </c>
      <c r="K146" s="128">
        <v>593</v>
      </c>
      <c r="L146" s="130" t="str">
        <f t="shared" si="2"/>
        <v>BPLGR00459</v>
      </c>
    </row>
    <row r="147" spans="1:12" ht="17.399999999999999">
      <c r="A147" s="125" t="s">
        <v>758</v>
      </c>
      <c r="B147" s="126" t="s">
        <v>759</v>
      </c>
      <c r="C147" s="127">
        <v>87149100</v>
      </c>
      <c r="D147" s="128">
        <v>174</v>
      </c>
      <c r="E147" s="129">
        <v>0.28000000000000003</v>
      </c>
      <c r="F147" s="129">
        <v>0.18</v>
      </c>
      <c r="G147" s="128">
        <v>223</v>
      </c>
      <c r="H147" s="128">
        <v>206</v>
      </c>
      <c r="I147" s="128">
        <v>213</v>
      </c>
      <c r="J147" s="128">
        <v>273</v>
      </c>
      <c r="K147" s="128">
        <v>252</v>
      </c>
      <c r="L147" s="130" t="str">
        <f t="shared" si="2"/>
        <v>BPLGR00460</v>
      </c>
    </row>
    <row r="148" spans="1:12" ht="17.399999999999999">
      <c r="A148" s="125" t="s">
        <v>2563</v>
      </c>
      <c r="B148" s="126" t="s">
        <v>2564</v>
      </c>
      <c r="C148" s="127">
        <v>87149100</v>
      </c>
      <c r="D148" s="128">
        <v>109</v>
      </c>
      <c r="E148" s="129">
        <v>0.28000000000000003</v>
      </c>
      <c r="F148" s="129">
        <v>0.18</v>
      </c>
      <c r="G148" s="128">
        <v>140</v>
      </c>
      <c r="H148" s="128">
        <v>129</v>
      </c>
      <c r="I148" s="128">
        <v>133</v>
      </c>
      <c r="J148" s="128">
        <v>171</v>
      </c>
      <c r="K148" s="128">
        <v>157</v>
      </c>
      <c r="L148" s="130" t="str">
        <f t="shared" si="2"/>
        <v>BPLGR00462</v>
      </c>
    </row>
    <row r="149" spans="1:12" ht="17.399999999999999">
      <c r="A149" s="125" t="s">
        <v>233</v>
      </c>
      <c r="B149" s="126" t="s">
        <v>952</v>
      </c>
      <c r="C149" s="127">
        <v>87149100</v>
      </c>
      <c r="D149" s="128">
        <v>333</v>
      </c>
      <c r="E149" s="129">
        <v>0.28000000000000003</v>
      </c>
      <c r="F149" s="129">
        <v>0.18</v>
      </c>
      <c r="G149" s="128">
        <v>427</v>
      </c>
      <c r="H149" s="128">
        <v>393</v>
      </c>
      <c r="I149" s="128">
        <v>407</v>
      </c>
      <c r="J149" s="128">
        <v>521</v>
      </c>
      <c r="K149" s="128">
        <v>481</v>
      </c>
      <c r="L149" s="130" t="str">
        <f t="shared" si="2"/>
        <v>BPLGR00463</v>
      </c>
    </row>
    <row r="150" spans="1:12" ht="17.399999999999999">
      <c r="A150" s="125" t="s">
        <v>213</v>
      </c>
      <c r="B150" s="126" t="s">
        <v>958</v>
      </c>
      <c r="C150" s="134">
        <v>87149100</v>
      </c>
      <c r="D150" s="128">
        <v>318</v>
      </c>
      <c r="E150" s="129">
        <v>0.28000000000000003</v>
      </c>
      <c r="F150" s="129">
        <v>0.18</v>
      </c>
      <c r="G150" s="128">
        <v>408</v>
      </c>
      <c r="H150" s="128">
        <v>376</v>
      </c>
      <c r="I150" s="128">
        <v>388</v>
      </c>
      <c r="J150" s="128">
        <v>497</v>
      </c>
      <c r="K150" s="128">
        <v>458</v>
      </c>
      <c r="L150" s="130" t="str">
        <f t="shared" si="2"/>
        <v>BPLGR00464</v>
      </c>
    </row>
    <row r="151" spans="1:12" ht="17.399999999999999">
      <c r="A151" s="125" t="s">
        <v>1694</v>
      </c>
      <c r="B151" s="126" t="s">
        <v>1695</v>
      </c>
      <c r="C151" s="127">
        <v>87149100</v>
      </c>
      <c r="D151" s="128">
        <v>749</v>
      </c>
      <c r="E151" s="129">
        <v>0.28000000000000003</v>
      </c>
      <c r="F151" s="129">
        <v>0.18</v>
      </c>
      <c r="G151" s="128">
        <v>959</v>
      </c>
      <c r="H151" s="128">
        <v>884</v>
      </c>
      <c r="I151" s="128">
        <v>914</v>
      </c>
      <c r="J151" s="128" t="s">
        <v>1696</v>
      </c>
      <c r="K151" s="128" t="s">
        <v>1697</v>
      </c>
      <c r="L151" s="130" t="str">
        <f t="shared" si="2"/>
        <v>BPLGR00465</v>
      </c>
    </row>
    <row r="152" spans="1:12" ht="17.399999999999999">
      <c r="A152" s="125" t="s">
        <v>1698</v>
      </c>
      <c r="B152" s="133" t="s">
        <v>1699</v>
      </c>
      <c r="C152" s="134">
        <v>87149100</v>
      </c>
      <c r="D152" s="128">
        <v>735</v>
      </c>
      <c r="E152" s="129">
        <v>0.28000000000000003</v>
      </c>
      <c r="F152" s="129">
        <v>0.18</v>
      </c>
      <c r="G152" s="128">
        <v>941</v>
      </c>
      <c r="H152" s="128">
        <v>868</v>
      </c>
      <c r="I152" s="128">
        <v>897</v>
      </c>
      <c r="J152" s="128" t="s">
        <v>1700</v>
      </c>
      <c r="K152" s="128" t="s">
        <v>1701</v>
      </c>
      <c r="L152" s="130" t="str">
        <f t="shared" si="2"/>
        <v>BPLGR00466</v>
      </c>
    </row>
    <row r="153" spans="1:12" ht="17.399999999999999">
      <c r="A153" s="125" t="s">
        <v>184</v>
      </c>
      <c r="B153" s="133" t="s">
        <v>2565</v>
      </c>
      <c r="C153" s="134">
        <v>87149100</v>
      </c>
      <c r="D153" s="128">
        <v>278</v>
      </c>
      <c r="E153" s="129">
        <v>0.28000000000000003</v>
      </c>
      <c r="F153" s="129">
        <v>0.18</v>
      </c>
      <c r="G153" s="128">
        <v>356</v>
      </c>
      <c r="H153" s="128">
        <v>329</v>
      </c>
      <c r="I153" s="128">
        <v>340</v>
      </c>
      <c r="J153" s="128">
        <v>436</v>
      </c>
      <c r="K153" s="128">
        <v>402</v>
      </c>
      <c r="L153" s="130" t="str">
        <f t="shared" si="2"/>
        <v>BPLGR00467</v>
      </c>
    </row>
    <row r="154" spans="1:12" ht="17.399999999999999">
      <c r="A154" s="125" t="s">
        <v>402</v>
      </c>
      <c r="B154" s="133" t="s">
        <v>2566</v>
      </c>
      <c r="C154" s="134">
        <v>87149100</v>
      </c>
      <c r="D154" s="128">
        <v>616</v>
      </c>
      <c r="E154" s="129">
        <v>0.28000000000000003</v>
      </c>
      <c r="F154" s="129">
        <v>0.18</v>
      </c>
      <c r="G154" s="128">
        <v>789</v>
      </c>
      <c r="H154" s="128">
        <v>727</v>
      </c>
      <c r="I154" s="128">
        <v>752</v>
      </c>
      <c r="J154" s="128">
        <v>963</v>
      </c>
      <c r="K154" s="128">
        <v>888</v>
      </c>
      <c r="L154" s="130" t="str">
        <f t="shared" si="2"/>
        <v>BPLGW00508</v>
      </c>
    </row>
    <row r="155" spans="1:12" ht="17.399999999999999">
      <c r="A155" s="125" t="s">
        <v>401</v>
      </c>
      <c r="B155" s="126" t="s">
        <v>1702</v>
      </c>
      <c r="C155" s="127">
        <v>87149100</v>
      </c>
      <c r="D155" s="128">
        <v>450</v>
      </c>
      <c r="E155" s="129">
        <v>0.28000000000000003</v>
      </c>
      <c r="F155" s="129">
        <v>0.18</v>
      </c>
      <c r="G155" s="128">
        <v>576</v>
      </c>
      <c r="H155" s="128">
        <v>531</v>
      </c>
      <c r="I155" s="128">
        <v>549</v>
      </c>
      <c r="J155" s="128">
        <v>703</v>
      </c>
      <c r="K155" s="128">
        <v>648</v>
      </c>
      <c r="L155" s="130" t="str">
        <f t="shared" si="2"/>
        <v>BPLGW00509</v>
      </c>
    </row>
    <row r="156" spans="1:12" ht="17.399999999999999">
      <c r="A156" s="125" t="s">
        <v>289</v>
      </c>
      <c r="B156" s="126" t="s">
        <v>1703</v>
      </c>
      <c r="C156" s="127">
        <v>87149100</v>
      </c>
      <c r="D156" s="128">
        <v>452</v>
      </c>
      <c r="E156" s="129">
        <v>0.28000000000000003</v>
      </c>
      <c r="F156" s="129">
        <v>0.18</v>
      </c>
      <c r="G156" s="128">
        <v>579</v>
      </c>
      <c r="H156" s="128">
        <v>534</v>
      </c>
      <c r="I156" s="128">
        <v>552</v>
      </c>
      <c r="J156" s="128">
        <v>707</v>
      </c>
      <c r="K156" s="128">
        <v>652</v>
      </c>
      <c r="L156" s="130" t="str">
        <f t="shared" si="2"/>
        <v>BPLGW00510</v>
      </c>
    </row>
    <row r="157" spans="1:12" ht="17.399999999999999">
      <c r="A157" s="125" t="s">
        <v>2567</v>
      </c>
      <c r="B157" s="126" t="s">
        <v>2568</v>
      </c>
      <c r="C157" s="127">
        <v>87149100</v>
      </c>
      <c r="D157" s="128">
        <v>338</v>
      </c>
      <c r="E157" s="129">
        <v>0.28000000000000003</v>
      </c>
      <c r="F157" s="129">
        <v>0.18</v>
      </c>
      <c r="G157" s="128">
        <v>433</v>
      </c>
      <c r="H157" s="128">
        <v>399</v>
      </c>
      <c r="I157" s="128">
        <v>413</v>
      </c>
      <c r="J157" s="128">
        <v>529</v>
      </c>
      <c r="K157" s="128">
        <v>488</v>
      </c>
      <c r="L157" s="130" t="str">
        <f t="shared" si="2"/>
        <v>BPLGW00511</v>
      </c>
    </row>
    <row r="158" spans="1:12" ht="17.399999999999999">
      <c r="A158" s="125" t="s">
        <v>386</v>
      </c>
      <c r="B158" s="126" t="s">
        <v>2569</v>
      </c>
      <c r="C158" s="127">
        <v>87149100</v>
      </c>
      <c r="D158" s="128">
        <v>384</v>
      </c>
      <c r="E158" s="129">
        <v>0.28000000000000003</v>
      </c>
      <c r="F158" s="129">
        <v>0.18</v>
      </c>
      <c r="G158" s="128">
        <v>492</v>
      </c>
      <c r="H158" s="128">
        <v>454</v>
      </c>
      <c r="I158" s="128">
        <v>469</v>
      </c>
      <c r="J158" s="128">
        <v>601</v>
      </c>
      <c r="K158" s="128">
        <v>554</v>
      </c>
      <c r="L158" s="130" t="str">
        <f t="shared" si="2"/>
        <v>BPLGW00512</v>
      </c>
    </row>
    <row r="159" spans="1:12" ht="17.399999999999999">
      <c r="A159" s="125" t="s">
        <v>354</v>
      </c>
      <c r="B159" s="133" t="s">
        <v>2570</v>
      </c>
      <c r="C159" s="134">
        <v>87149100</v>
      </c>
      <c r="D159" s="128">
        <v>364</v>
      </c>
      <c r="E159" s="129">
        <v>0.28000000000000003</v>
      </c>
      <c r="F159" s="129">
        <v>0.18</v>
      </c>
      <c r="G159" s="128">
        <v>466</v>
      </c>
      <c r="H159" s="128">
        <v>430</v>
      </c>
      <c r="I159" s="128">
        <v>445</v>
      </c>
      <c r="J159" s="128">
        <v>570</v>
      </c>
      <c r="K159" s="128">
        <v>526</v>
      </c>
      <c r="L159" s="130" t="str">
        <f t="shared" si="2"/>
        <v>BPLGW00513</v>
      </c>
    </row>
    <row r="160" spans="1:12" ht="17.399999999999999">
      <c r="A160" s="125" t="s">
        <v>787</v>
      </c>
      <c r="B160" s="126" t="s">
        <v>2571</v>
      </c>
      <c r="C160" s="127">
        <v>87149100</v>
      </c>
      <c r="D160" s="128">
        <v>152</v>
      </c>
      <c r="E160" s="129">
        <v>0.28000000000000003</v>
      </c>
      <c r="F160" s="129">
        <v>0.18</v>
      </c>
      <c r="G160" s="128">
        <v>195</v>
      </c>
      <c r="H160" s="128">
        <v>180</v>
      </c>
      <c r="I160" s="128">
        <v>186</v>
      </c>
      <c r="J160" s="128">
        <v>239</v>
      </c>
      <c r="K160" s="128">
        <v>220</v>
      </c>
      <c r="L160" s="130" t="str">
        <f t="shared" si="2"/>
        <v>BPLGW00514</v>
      </c>
    </row>
    <row r="161" spans="1:12" ht="17.399999999999999">
      <c r="A161" s="125" t="s">
        <v>290</v>
      </c>
      <c r="B161" s="126" t="s">
        <v>1704</v>
      </c>
      <c r="C161" s="127">
        <v>87149100</v>
      </c>
      <c r="D161" s="128">
        <v>283</v>
      </c>
      <c r="E161" s="129">
        <v>0.28000000000000003</v>
      </c>
      <c r="F161" s="129">
        <v>0.18</v>
      </c>
      <c r="G161" s="128">
        <v>363</v>
      </c>
      <c r="H161" s="128">
        <v>334</v>
      </c>
      <c r="I161" s="128">
        <v>346</v>
      </c>
      <c r="J161" s="128">
        <v>443</v>
      </c>
      <c r="K161" s="128">
        <v>409</v>
      </c>
      <c r="L161" s="130" t="str">
        <f t="shared" si="2"/>
        <v>BPLGW00517</v>
      </c>
    </row>
    <row r="162" spans="1:12" ht="17.399999999999999">
      <c r="A162" s="125" t="s">
        <v>291</v>
      </c>
      <c r="B162" s="126" t="s">
        <v>1705</v>
      </c>
      <c r="C162" s="127">
        <v>87149100</v>
      </c>
      <c r="D162" s="128">
        <v>282</v>
      </c>
      <c r="E162" s="129">
        <v>0.28000000000000003</v>
      </c>
      <c r="F162" s="129">
        <v>0.18</v>
      </c>
      <c r="G162" s="128">
        <v>361</v>
      </c>
      <c r="H162" s="128">
        <v>333</v>
      </c>
      <c r="I162" s="128">
        <v>345</v>
      </c>
      <c r="J162" s="128">
        <v>442</v>
      </c>
      <c r="K162" s="128">
        <v>408</v>
      </c>
      <c r="L162" s="130" t="str">
        <f t="shared" si="2"/>
        <v>BPLGW00518</v>
      </c>
    </row>
    <row r="163" spans="1:12" ht="17.399999999999999">
      <c r="A163" s="125" t="s">
        <v>392</v>
      </c>
      <c r="B163" s="126" t="s">
        <v>1706</v>
      </c>
      <c r="C163" s="127">
        <v>87149100</v>
      </c>
      <c r="D163" s="128">
        <v>604</v>
      </c>
      <c r="E163" s="129">
        <v>0.28000000000000003</v>
      </c>
      <c r="F163" s="129">
        <v>0.18</v>
      </c>
      <c r="G163" s="128">
        <v>774</v>
      </c>
      <c r="H163" s="128">
        <v>713</v>
      </c>
      <c r="I163" s="128">
        <v>737</v>
      </c>
      <c r="J163" s="128">
        <v>944</v>
      </c>
      <c r="K163" s="128">
        <v>870</v>
      </c>
      <c r="L163" s="130" t="str">
        <f t="shared" si="2"/>
        <v>BPLGW00519</v>
      </c>
    </row>
    <row r="164" spans="1:12" ht="17.399999999999999">
      <c r="A164" s="125" t="s">
        <v>403</v>
      </c>
      <c r="B164" s="126" t="s">
        <v>1707</v>
      </c>
      <c r="C164" s="127">
        <v>87149100</v>
      </c>
      <c r="D164" s="128">
        <v>596</v>
      </c>
      <c r="E164" s="129">
        <v>0.28000000000000003</v>
      </c>
      <c r="F164" s="129">
        <v>0.18</v>
      </c>
      <c r="G164" s="128">
        <v>763</v>
      </c>
      <c r="H164" s="128">
        <v>704</v>
      </c>
      <c r="I164" s="128">
        <v>728</v>
      </c>
      <c r="J164" s="128">
        <v>932</v>
      </c>
      <c r="K164" s="128">
        <v>860</v>
      </c>
      <c r="L164" s="130" t="str">
        <f t="shared" si="2"/>
        <v>BPLGW00520</v>
      </c>
    </row>
    <row r="165" spans="1:12" ht="17.399999999999999">
      <c r="A165" s="125" t="s">
        <v>807</v>
      </c>
      <c r="B165" s="126" t="s">
        <v>2574</v>
      </c>
      <c r="C165" s="127">
        <v>87149100</v>
      </c>
      <c r="D165" s="128">
        <v>239</v>
      </c>
      <c r="E165" s="129">
        <v>0.28000000000000003</v>
      </c>
      <c r="F165" s="129">
        <v>0.18</v>
      </c>
      <c r="G165" s="128">
        <v>306</v>
      </c>
      <c r="H165" s="128">
        <v>283</v>
      </c>
      <c r="I165" s="128">
        <v>292</v>
      </c>
      <c r="J165" s="128">
        <v>374</v>
      </c>
      <c r="K165" s="128">
        <v>345</v>
      </c>
      <c r="L165" s="130" t="str">
        <f t="shared" si="2"/>
        <v>BPLGW00521</v>
      </c>
    </row>
    <row r="166" spans="1:12" ht="17.399999999999999">
      <c r="A166" s="125" t="s">
        <v>216</v>
      </c>
      <c r="B166" s="133" t="s">
        <v>2575</v>
      </c>
      <c r="C166" s="134">
        <v>87149100</v>
      </c>
      <c r="D166" s="128">
        <v>876</v>
      </c>
      <c r="E166" s="129">
        <v>0.28000000000000003</v>
      </c>
      <c r="F166" s="129">
        <v>0.18</v>
      </c>
      <c r="G166" s="128" t="s">
        <v>2576</v>
      </c>
      <c r="H166" s="128" t="s">
        <v>2577</v>
      </c>
      <c r="I166" s="128" t="s">
        <v>2578</v>
      </c>
      <c r="J166" s="128" t="s">
        <v>2579</v>
      </c>
      <c r="K166" s="128" t="s">
        <v>2580</v>
      </c>
      <c r="L166" s="130" t="str">
        <f t="shared" si="2"/>
        <v>BPLMR00342</v>
      </c>
    </row>
    <row r="167" spans="1:12" ht="17.399999999999999">
      <c r="A167" s="125" t="s">
        <v>566</v>
      </c>
      <c r="B167" s="126" t="s">
        <v>1710</v>
      </c>
      <c r="C167" s="127">
        <v>87149100</v>
      </c>
      <c r="D167" s="128">
        <v>601</v>
      </c>
      <c r="E167" s="129">
        <v>0.28000000000000003</v>
      </c>
      <c r="F167" s="129">
        <v>0.18</v>
      </c>
      <c r="G167" s="128">
        <v>770</v>
      </c>
      <c r="H167" s="128">
        <v>710</v>
      </c>
      <c r="I167" s="128">
        <v>734</v>
      </c>
      <c r="J167" s="128">
        <v>940</v>
      </c>
      <c r="K167" s="128">
        <v>867</v>
      </c>
      <c r="L167" s="130" t="str">
        <f t="shared" si="2"/>
        <v>BPLMR00343</v>
      </c>
    </row>
    <row r="168" spans="1:12" ht="17.399999999999999">
      <c r="A168" s="125" t="s">
        <v>810</v>
      </c>
      <c r="B168" s="126" t="s">
        <v>1711</v>
      </c>
      <c r="C168" s="127">
        <v>87149100</v>
      </c>
      <c r="D168" s="128">
        <v>605</v>
      </c>
      <c r="E168" s="129">
        <v>0.28000000000000003</v>
      </c>
      <c r="F168" s="129">
        <v>0.18</v>
      </c>
      <c r="G168" s="128">
        <v>775</v>
      </c>
      <c r="H168" s="128">
        <v>714</v>
      </c>
      <c r="I168" s="128">
        <v>739</v>
      </c>
      <c r="J168" s="128">
        <v>946</v>
      </c>
      <c r="K168" s="128">
        <v>873</v>
      </c>
      <c r="L168" s="130" t="str">
        <f t="shared" si="2"/>
        <v>BPLMR00344</v>
      </c>
    </row>
    <row r="169" spans="1:12" ht="17.399999999999999">
      <c r="A169" s="125" t="s">
        <v>2583</v>
      </c>
      <c r="B169" s="126" t="s">
        <v>2584</v>
      </c>
      <c r="C169" s="127">
        <v>87149100</v>
      </c>
      <c r="D169" s="128">
        <v>424</v>
      </c>
      <c r="E169" s="129">
        <v>0.28000000000000003</v>
      </c>
      <c r="F169" s="129">
        <v>0.18</v>
      </c>
      <c r="G169" s="128">
        <v>543</v>
      </c>
      <c r="H169" s="128">
        <v>501</v>
      </c>
      <c r="I169" s="128">
        <v>518</v>
      </c>
      <c r="J169" s="128">
        <v>664</v>
      </c>
      <c r="K169" s="128">
        <v>612</v>
      </c>
      <c r="L169" s="130" t="str">
        <f t="shared" si="2"/>
        <v>BPLMR00345</v>
      </c>
    </row>
    <row r="170" spans="1:12" ht="17.399999999999999">
      <c r="A170" s="125" t="s">
        <v>74</v>
      </c>
      <c r="B170" s="126" t="s">
        <v>948</v>
      </c>
      <c r="C170" s="127">
        <v>87149100</v>
      </c>
      <c r="D170" s="128">
        <v>526</v>
      </c>
      <c r="E170" s="129">
        <v>0.28000000000000003</v>
      </c>
      <c r="F170" s="129">
        <v>0.18</v>
      </c>
      <c r="G170" s="128">
        <v>674</v>
      </c>
      <c r="H170" s="128">
        <v>621</v>
      </c>
      <c r="I170" s="128">
        <v>642</v>
      </c>
      <c r="J170" s="128">
        <v>822</v>
      </c>
      <c r="K170" s="128">
        <v>758</v>
      </c>
      <c r="L170" s="130" t="str">
        <f t="shared" si="2"/>
        <v>BPLMR00346</v>
      </c>
    </row>
    <row r="171" spans="1:12" ht="17.399999999999999">
      <c r="A171" s="125" t="s">
        <v>812</v>
      </c>
      <c r="B171" s="126" t="s">
        <v>951</v>
      </c>
      <c r="C171" s="127">
        <v>87149100</v>
      </c>
      <c r="D171" s="128">
        <v>478</v>
      </c>
      <c r="E171" s="129">
        <v>0.28000000000000003</v>
      </c>
      <c r="F171" s="129">
        <v>0.18</v>
      </c>
      <c r="G171" s="128">
        <v>612</v>
      </c>
      <c r="H171" s="128">
        <v>565</v>
      </c>
      <c r="I171" s="128">
        <v>584</v>
      </c>
      <c r="J171" s="128">
        <v>748</v>
      </c>
      <c r="K171" s="128">
        <v>690</v>
      </c>
      <c r="L171" s="130" t="str">
        <f t="shared" si="2"/>
        <v>BPLMR00347</v>
      </c>
    </row>
    <row r="172" spans="1:12" ht="17.399999999999999">
      <c r="A172" s="125" t="s">
        <v>2585</v>
      </c>
      <c r="B172" s="126" t="s">
        <v>2586</v>
      </c>
      <c r="C172" s="127">
        <v>87149100</v>
      </c>
      <c r="D172" s="128">
        <v>194</v>
      </c>
      <c r="E172" s="129">
        <v>0.28000000000000003</v>
      </c>
      <c r="F172" s="129">
        <v>0.18</v>
      </c>
      <c r="G172" s="128">
        <v>249</v>
      </c>
      <c r="H172" s="128">
        <v>229</v>
      </c>
      <c r="I172" s="128">
        <v>237</v>
      </c>
      <c r="J172" s="128">
        <v>304</v>
      </c>
      <c r="K172" s="128">
        <v>280</v>
      </c>
      <c r="L172" s="130" t="str">
        <f t="shared" si="2"/>
        <v>BPLMR00348</v>
      </c>
    </row>
    <row r="173" spans="1:12" ht="17.399999999999999">
      <c r="A173" s="125" t="s">
        <v>2587</v>
      </c>
      <c r="B173" s="126" t="s">
        <v>2588</v>
      </c>
      <c r="C173" s="127">
        <v>87149100</v>
      </c>
      <c r="D173" s="128">
        <v>119</v>
      </c>
      <c r="E173" s="129">
        <v>0.28000000000000003</v>
      </c>
      <c r="F173" s="129">
        <v>0.18</v>
      </c>
      <c r="G173" s="128">
        <v>153</v>
      </c>
      <c r="H173" s="128">
        <v>141</v>
      </c>
      <c r="I173" s="128">
        <v>146</v>
      </c>
      <c r="J173" s="128">
        <v>187</v>
      </c>
      <c r="K173" s="128">
        <v>173</v>
      </c>
      <c r="L173" s="130" t="str">
        <f t="shared" si="2"/>
        <v>BPLMR00350</v>
      </c>
    </row>
    <row r="174" spans="1:12" ht="17.399999999999999">
      <c r="A174" s="125" t="s">
        <v>297</v>
      </c>
      <c r="B174" s="126" t="s">
        <v>814</v>
      </c>
      <c r="C174" s="127">
        <v>87149100</v>
      </c>
      <c r="D174" s="128">
        <v>383</v>
      </c>
      <c r="E174" s="129">
        <v>0.28000000000000003</v>
      </c>
      <c r="F174" s="129">
        <v>0.18</v>
      </c>
      <c r="G174" s="128">
        <v>491</v>
      </c>
      <c r="H174" s="128">
        <v>452</v>
      </c>
      <c r="I174" s="128">
        <v>468</v>
      </c>
      <c r="J174" s="128">
        <v>600</v>
      </c>
      <c r="K174" s="128">
        <v>553</v>
      </c>
      <c r="L174" s="130" t="str">
        <f t="shared" si="2"/>
        <v>BPLMR00351</v>
      </c>
    </row>
    <row r="175" spans="1:12" ht="17.399999999999999">
      <c r="A175" s="125" t="s">
        <v>267</v>
      </c>
      <c r="B175" s="126" t="s">
        <v>1712</v>
      </c>
      <c r="C175" s="127">
        <v>87149100</v>
      </c>
      <c r="D175" s="128">
        <v>385</v>
      </c>
      <c r="E175" s="129">
        <v>0.28000000000000003</v>
      </c>
      <c r="F175" s="129">
        <v>0.18</v>
      </c>
      <c r="G175" s="128">
        <v>493</v>
      </c>
      <c r="H175" s="128">
        <v>455</v>
      </c>
      <c r="I175" s="128">
        <v>470</v>
      </c>
      <c r="J175" s="128">
        <v>602</v>
      </c>
      <c r="K175" s="128">
        <v>555</v>
      </c>
      <c r="L175" s="130" t="str">
        <f t="shared" si="2"/>
        <v>BPLMR00352</v>
      </c>
    </row>
    <row r="176" spans="1:12" ht="17.399999999999999">
      <c r="A176" s="125" t="s">
        <v>1713</v>
      </c>
      <c r="B176" s="126" t="s">
        <v>1714</v>
      </c>
      <c r="C176" s="127">
        <v>87149100</v>
      </c>
      <c r="D176" s="128">
        <v>818</v>
      </c>
      <c r="E176" s="129">
        <v>0.28000000000000003</v>
      </c>
      <c r="F176" s="129">
        <v>0.18</v>
      </c>
      <c r="G176" s="128" t="s">
        <v>1715</v>
      </c>
      <c r="H176" s="128">
        <v>966</v>
      </c>
      <c r="I176" s="128">
        <v>998</v>
      </c>
      <c r="J176" s="128" t="s">
        <v>1716</v>
      </c>
      <c r="K176" s="128" t="s">
        <v>1717</v>
      </c>
      <c r="L176" s="130" t="str">
        <f t="shared" si="2"/>
        <v>BPLMR00353</v>
      </c>
    </row>
    <row r="177" spans="1:12" ht="17.399999999999999">
      <c r="A177" s="125" t="s">
        <v>1721</v>
      </c>
      <c r="B177" s="133" t="s">
        <v>1722</v>
      </c>
      <c r="C177" s="134">
        <v>87149100</v>
      </c>
      <c r="D177" s="128">
        <v>808</v>
      </c>
      <c r="E177" s="129">
        <v>0.28000000000000003</v>
      </c>
      <c r="F177" s="129">
        <v>0.18</v>
      </c>
      <c r="G177" s="128" t="s">
        <v>1723</v>
      </c>
      <c r="H177" s="128">
        <v>954</v>
      </c>
      <c r="I177" s="128">
        <v>986</v>
      </c>
      <c r="J177" s="128" t="s">
        <v>1724</v>
      </c>
      <c r="K177" s="128" t="s">
        <v>1725</v>
      </c>
      <c r="L177" s="130" t="str">
        <f t="shared" si="2"/>
        <v>BPLMR00354</v>
      </c>
    </row>
    <row r="178" spans="1:12" ht="17.399999999999999">
      <c r="A178" s="125" t="s">
        <v>570</v>
      </c>
      <c r="B178" s="126" t="s">
        <v>820</v>
      </c>
      <c r="C178" s="127">
        <v>87149100</v>
      </c>
      <c r="D178" s="128">
        <v>319</v>
      </c>
      <c r="E178" s="129">
        <v>0.28000000000000003</v>
      </c>
      <c r="F178" s="129">
        <v>0.18</v>
      </c>
      <c r="G178" s="128">
        <v>409</v>
      </c>
      <c r="H178" s="128">
        <v>377</v>
      </c>
      <c r="I178" s="128">
        <v>390</v>
      </c>
      <c r="J178" s="128">
        <v>500</v>
      </c>
      <c r="K178" s="128">
        <v>461</v>
      </c>
      <c r="L178" s="130" t="str">
        <f t="shared" si="2"/>
        <v>BPLMR00355</v>
      </c>
    </row>
    <row r="179" spans="1:12" ht="17.399999999999999">
      <c r="A179" s="125" t="s">
        <v>145</v>
      </c>
      <c r="B179" s="126" t="s">
        <v>962</v>
      </c>
      <c r="C179" s="127">
        <v>87149100</v>
      </c>
      <c r="D179" s="128">
        <v>718</v>
      </c>
      <c r="E179" s="129">
        <v>0.28000000000000003</v>
      </c>
      <c r="F179" s="129">
        <v>0.18</v>
      </c>
      <c r="G179" s="128">
        <v>920</v>
      </c>
      <c r="H179" s="128">
        <v>848</v>
      </c>
      <c r="I179" s="128">
        <v>876</v>
      </c>
      <c r="J179" s="128" t="s">
        <v>2576</v>
      </c>
      <c r="K179" s="128" t="s">
        <v>2577</v>
      </c>
      <c r="L179" s="130" t="str">
        <f t="shared" si="2"/>
        <v>BPLOB00522</v>
      </c>
    </row>
    <row r="180" spans="1:12" ht="17.399999999999999">
      <c r="A180" s="125" t="s">
        <v>224</v>
      </c>
      <c r="B180" s="126" t="s">
        <v>1726</v>
      </c>
      <c r="C180" s="134">
        <v>87149100</v>
      </c>
      <c r="D180" s="128">
        <v>489</v>
      </c>
      <c r="E180" s="129">
        <v>0.28000000000000003</v>
      </c>
      <c r="F180" s="129">
        <v>0.18</v>
      </c>
      <c r="G180" s="128">
        <v>626</v>
      </c>
      <c r="H180" s="128">
        <v>578</v>
      </c>
      <c r="I180" s="128">
        <v>597</v>
      </c>
      <c r="J180" s="128">
        <v>765</v>
      </c>
      <c r="K180" s="128">
        <v>705</v>
      </c>
      <c r="L180" s="130" t="str">
        <f t="shared" si="2"/>
        <v>BPLOB00523</v>
      </c>
    </row>
    <row r="181" spans="1:12" ht="17.399999999999999">
      <c r="A181" s="125" t="s">
        <v>268</v>
      </c>
      <c r="B181" s="126" t="s">
        <v>834</v>
      </c>
      <c r="C181" s="127">
        <v>87149100</v>
      </c>
      <c r="D181" s="128">
        <v>510</v>
      </c>
      <c r="E181" s="129">
        <v>0.28000000000000003</v>
      </c>
      <c r="F181" s="129">
        <v>0.18</v>
      </c>
      <c r="G181" s="128">
        <v>653</v>
      </c>
      <c r="H181" s="128">
        <v>602</v>
      </c>
      <c r="I181" s="128">
        <v>623</v>
      </c>
      <c r="J181" s="128">
        <v>798</v>
      </c>
      <c r="K181" s="128">
        <v>736</v>
      </c>
      <c r="L181" s="130" t="str">
        <f t="shared" si="2"/>
        <v>BPLOB00524</v>
      </c>
    </row>
    <row r="182" spans="1:12" ht="17.399999999999999">
      <c r="A182" s="125" t="s">
        <v>2591</v>
      </c>
      <c r="B182" s="126" t="s">
        <v>2592</v>
      </c>
      <c r="C182" s="127">
        <v>87149100</v>
      </c>
      <c r="D182" s="128">
        <v>397</v>
      </c>
      <c r="E182" s="129">
        <v>0.28000000000000003</v>
      </c>
      <c r="F182" s="129">
        <v>0.18</v>
      </c>
      <c r="G182" s="128">
        <v>509</v>
      </c>
      <c r="H182" s="128">
        <v>469</v>
      </c>
      <c r="I182" s="128">
        <v>485</v>
      </c>
      <c r="J182" s="128">
        <v>621</v>
      </c>
      <c r="K182" s="128">
        <v>573</v>
      </c>
      <c r="L182" s="130" t="str">
        <f t="shared" si="2"/>
        <v>BPLOB00525</v>
      </c>
    </row>
    <row r="183" spans="1:12" ht="17.399999999999999">
      <c r="A183" s="125" t="s">
        <v>227</v>
      </c>
      <c r="B183" s="126" t="s">
        <v>2595</v>
      </c>
      <c r="C183" s="127">
        <v>87149100</v>
      </c>
      <c r="D183" s="128">
        <v>444</v>
      </c>
      <c r="E183" s="129">
        <v>0.28000000000000003</v>
      </c>
      <c r="F183" s="129">
        <v>0.18</v>
      </c>
      <c r="G183" s="128">
        <v>569</v>
      </c>
      <c r="H183" s="128">
        <v>524</v>
      </c>
      <c r="I183" s="128">
        <v>542</v>
      </c>
      <c r="J183" s="128">
        <v>694</v>
      </c>
      <c r="K183" s="128">
        <v>640</v>
      </c>
      <c r="L183" s="130" t="str">
        <f t="shared" si="2"/>
        <v>BPLOB00526</v>
      </c>
    </row>
    <row r="184" spans="1:12" ht="17.399999999999999">
      <c r="A184" s="125" t="s">
        <v>154</v>
      </c>
      <c r="B184" s="133" t="s">
        <v>842</v>
      </c>
      <c r="C184" s="134">
        <v>87149100</v>
      </c>
      <c r="D184" s="128">
        <v>410</v>
      </c>
      <c r="E184" s="129">
        <v>0.28000000000000003</v>
      </c>
      <c r="F184" s="129">
        <v>0.18</v>
      </c>
      <c r="G184" s="128">
        <v>525</v>
      </c>
      <c r="H184" s="128">
        <v>484</v>
      </c>
      <c r="I184" s="128">
        <v>501</v>
      </c>
      <c r="J184" s="128">
        <v>642</v>
      </c>
      <c r="K184" s="128">
        <v>592</v>
      </c>
      <c r="L184" s="130" t="str">
        <f t="shared" si="2"/>
        <v>BPLOB00527</v>
      </c>
    </row>
    <row r="185" spans="1:12" ht="17.399999999999999">
      <c r="A185" s="125" t="s">
        <v>848</v>
      </c>
      <c r="B185" s="126" t="s">
        <v>849</v>
      </c>
      <c r="C185" s="127">
        <v>87149100</v>
      </c>
      <c r="D185" s="128">
        <v>172</v>
      </c>
      <c r="E185" s="129">
        <v>0.28000000000000003</v>
      </c>
      <c r="F185" s="129">
        <v>0.18</v>
      </c>
      <c r="G185" s="128">
        <v>221</v>
      </c>
      <c r="H185" s="128">
        <v>203</v>
      </c>
      <c r="I185" s="128">
        <v>210</v>
      </c>
      <c r="J185" s="128">
        <v>269</v>
      </c>
      <c r="K185" s="128">
        <v>248</v>
      </c>
      <c r="L185" s="130" t="str">
        <f t="shared" si="2"/>
        <v>BPLOB00528</v>
      </c>
    </row>
    <row r="186" spans="1:12" ht="17.399999999999999">
      <c r="A186" s="125" t="s">
        <v>2596</v>
      </c>
      <c r="B186" s="133" t="s">
        <v>2597</v>
      </c>
      <c r="C186" s="134">
        <v>87149100</v>
      </c>
      <c r="D186" s="128">
        <v>108</v>
      </c>
      <c r="E186" s="129">
        <v>0.28000000000000003</v>
      </c>
      <c r="F186" s="129">
        <v>0.18</v>
      </c>
      <c r="G186" s="128">
        <v>139</v>
      </c>
      <c r="H186" s="128">
        <v>128</v>
      </c>
      <c r="I186" s="128">
        <v>132</v>
      </c>
      <c r="J186" s="128">
        <v>169</v>
      </c>
      <c r="K186" s="128">
        <v>156</v>
      </c>
      <c r="L186" s="130" t="str">
        <f t="shared" si="2"/>
        <v>BPLOB00530</v>
      </c>
    </row>
    <row r="187" spans="1:12" ht="17.399999999999999">
      <c r="A187" s="125" t="s">
        <v>300</v>
      </c>
      <c r="B187" s="133" t="s">
        <v>853</v>
      </c>
      <c r="C187" s="134">
        <v>87149100</v>
      </c>
      <c r="D187" s="128">
        <v>322</v>
      </c>
      <c r="E187" s="129">
        <v>0.28000000000000003</v>
      </c>
      <c r="F187" s="129">
        <v>0.18</v>
      </c>
      <c r="G187" s="128">
        <v>413</v>
      </c>
      <c r="H187" s="128">
        <v>380</v>
      </c>
      <c r="I187" s="128">
        <v>393</v>
      </c>
      <c r="J187" s="128">
        <v>504</v>
      </c>
      <c r="K187" s="128">
        <v>464</v>
      </c>
      <c r="L187" s="130" t="str">
        <f t="shared" si="2"/>
        <v>BPLOB00531</v>
      </c>
    </row>
    <row r="188" spans="1:12" ht="17.399999999999999">
      <c r="A188" s="125" t="s">
        <v>226</v>
      </c>
      <c r="B188" s="126" t="s">
        <v>858</v>
      </c>
      <c r="C188" s="127">
        <v>87149100</v>
      </c>
      <c r="D188" s="128">
        <v>327</v>
      </c>
      <c r="E188" s="129">
        <v>0.28000000000000003</v>
      </c>
      <c r="F188" s="129">
        <v>0.18</v>
      </c>
      <c r="G188" s="128">
        <v>419</v>
      </c>
      <c r="H188" s="128">
        <v>386</v>
      </c>
      <c r="I188" s="128">
        <v>399</v>
      </c>
      <c r="J188" s="128">
        <v>511</v>
      </c>
      <c r="K188" s="128">
        <v>471</v>
      </c>
      <c r="L188" s="130" t="str">
        <f t="shared" si="2"/>
        <v>BPLOB00532</v>
      </c>
    </row>
    <row r="189" spans="1:12" ht="17.399999999999999">
      <c r="A189" s="125" t="s">
        <v>866</v>
      </c>
      <c r="B189" s="126" t="s">
        <v>867</v>
      </c>
      <c r="C189" s="127">
        <v>87149100</v>
      </c>
      <c r="D189" s="128">
        <v>659</v>
      </c>
      <c r="E189" s="129">
        <v>0.28000000000000003</v>
      </c>
      <c r="F189" s="129">
        <v>0.18</v>
      </c>
      <c r="G189" s="128">
        <v>844</v>
      </c>
      <c r="H189" s="128">
        <v>778</v>
      </c>
      <c r="I189" s="128">
        <v>804</v>
      </c>
      <c r="J189" s="128" t="s">
        <v>1729</v>
      </c>
      <c r="K189" s="128">
        <v>949</v>
      </c>
      <c r="L189" s="130" t="str">
        <f t="shared" si="2"/>
        <v>BPLOB00533</v>
      </c>
    </row>
    <row r="190" spans="1:12" ht="17.399999999999999">
      <c r="A190" s="125" t="s">
        <v>827</v>
      </c>
      <c r="B190" s="126" t="s">
        <v>871</v>
      </c>
      <c r="C190" s="127">
        <v>87149100</v>
      </c>
      <c r="D190" s="128">
        <v>661</v>
      </c>
      <c r="E190" s="129">
        <v>0.28000000000000003</v>
      </c>
      <c r="F190" s="129">
        <v>0.18</v>
      </c>
      <c r="G190" s="128">
        <v>847</v>
      </c>
      <c r="H190" s="128">
        <v>780</v>
      </c>
      <c r="I190" s="128">
        <v>807</v>
      </c>
      <c r="J190" s="128" t="s">
        <v>1466</v>
      </c>
      <c r="K190" s="128">
        <v>953</v>
      </c>
      <c r="L190" s="130" t="str">
        <f t="shared" si="2"/>
        <v>BPLOB00534</v>
      </c>
    </row>
    <row r="191" spans="1:12" ht="17.399999999999999">
      <c r="A191" s="125" t="s">
        <v>208</v>
      </c>
      <c r="B191" s="126" t="s">
        <v>2600</v>
      </c>
      <c r="C191" s="127">
        <v>87149100</v>
      </c>
      <c r="D191" s="128">
        <v>278</v>
      </c>
      <c r="E191" s="129">
        <v>0.28000000000000003</v>
      </c>
      <c r="F191" s="129">
        <v>0.18</v>
      </c>
      <c r="G191" s="128">
        <v>356</v>
      </c>
      <c r="H191" s="128">
        <v>329</v>
      </c>
      <c r="I191" s="128">
        <v>340</v>
      </c>
      <c r="J191" s="128">
        <v>436</v>
      </c>
      <c r="K191" s="128">
        <v>402</v>
      </c>
      <c r="L191" s="130" t="str">
        <f t="shared" si="2"/>
        <v>BPLOB00535</v>
      </c>
    </row>
    <row r="192" spans="1:12" ht="17.399999999999999">
      <c r="A192" s="125" t="s">
        <v>2601</v>
      </c>
      <c r="B192" s="126" t="s">
        <v>2602</v>
      </c>
      <c r="C192" s="127">
        <v>87149100</v>
      </c>
      <c r="D192" s="128">
        <v>434</v>
      </c>
      <c r="E192" s="129">
        <v>0.28000000000000003</v>
      </c>
      <c r="F192" s="129">
        <v>0.18</v>
      </c>
      <c r="G192" s="128">
        <v>556</v>
      </c>
      <c r="H192" s="128">
        <v>513</v>
      </c>
      <c r="I192" s="128">
        <v>530</v>
      </c>
      <c r="J192" s="128">
        <v>679</v>
      </c>
      <c r="K192" s="128">
        <v>626</v>
      </c>
      <c r="L192" s="130" t="str">
        <f t="shared" si="2"/>
        <v>BPLWT00270</v>
      </c>
    </row>
    <row r="193" spans="1:12" ht="17.399999999999999">
      <c r="A193" s="125" t="s">
        <v>91</v>
      </c>
      <c r="B193" s="126" t="s">
        <v>895</v>
      </c>
      <c r="C193" s="127">
        <v>87149100</v>
      </c>
      <c r="D193" s="128">
        <v>96</v>
      </c>
      <c r="E193" s="129">
        <v>0.28000000000000003</v>
      </c>
      <c r="F193" s="129">
        <v>0.18</v>
      </c>
      <c r="G193" s="128">
        <v>123</v>
      </c>
      <c r="H193" s="128">
        <v>114</v>
      </c>
      <c r="I193" s="128">
        <v>118</v>
      </c>
      <c r="J193" s="128">
        <v>152</v>
      </c>
      <c r="K193" s="128">
        <v>140</v>
      </c>
      <c r="L193" s="130" t="str">
        <f t="shared" si="2"/>
        <v>BPPBK00024</v>
      </c>
    </row>
    <row r="194" spans="1:12" ht="17.399999999999999">
      <c r="A194" s="125" t="s">
        <v>554</v>
      </c>
      <c r="B194" s="126" t="s">
        <v>901</v>
      </c>
      <c r="C194" s="127">
        <v>87149100</v>
      </c>
      <c r="D194" s="128">
        <v>50</v>
      </c>
      <c r="E194" s="129">
        <v>0.28000000000000003</v>
      </c>
      <c r="F194" s="129">
        <v>0.18</v>
      </c>
      <c r="G194" s="128">
        <v>64</v>
      </c>
      <c r="H194" s="128">
        <v>59</v>
      </c>
      <c r="I194" s="128">
        <v>61</v>
      </c>
      <c r="J194" s="128">
        <v>79</v>
      </c>
      <c r="K194" s="128">
        <v>72</v>
      </c>
      <c r="L194" s="130" t="str">
        <f t="shared" ref="L194:L257" si="3">VLOOKUP(A194,Testing,1,FALSE)</f>
        <v>BPPBK00031</v>
      </c>
    </row>
    <row r="195" spans="1:12" ht="17.399999999999999">
      <c r="A195" s="125" t="s">
        <v>2603</v>
      </c>
      <c r="B195" s="133" t="s">
        <v>2604</v>
      </c>
      <c r="C195" s="134">
        <v>39201019</v>
      </c>
      <c r="D195" s="128">
        <v>6</v>
      </c>
      <c r="E195" s="129">
        <v>0.18</v>
      </c>
      <c r="F195" s="129">
        <v>0.18</v>
      </c>
      <c r="G195" s="128">
        <v>8</v>
      </c>
      <c r="H195" s="128">
        <v>8</v>
      </c>
      <c r="I195" s="128">
        <v>8</v>
      </c>
      <c r="J195" s="128">
        <v>10</v>
      </c>
      <c r="K195" s="128">
        <v>10</v>
      </c>
      <c r="L195" s="130" t="str">
        <f t="shared" si="3"/>
        <v>BPPBK00035</v>
      </c>
    </row>
    <row r="196" spans="1:12" ht="17.399999999999999">
      <c r="A196" s="125" t="s">
        <v>565</v>
      </c>
      <c r="B196" s="126" t="s">
        <v>1731</v>
      </c>
      <c r="C196" s="127">
        <v>87149100</v>
      </c>
      <c r="D196" s="128">
        <v>67</v>
      </c>
      <c r="E196" s="129">
        <v>0.28000000000000003</v>
      </c>
      <c r="F196" s="129">
        <v>0.18</v>
      </c>
      <c r="G196" s="128">
        <v>86</v>
      </c>
      <c r="H196" s="128">
        <v>80</v>
      </c>
      <c r="I196" s="128">
        <v>82</v>
      </c>
      <c r="J196" s="128">
        <v>105</v>
      </c>
      <c r="K196" s="128">
        <v>97</v>
      </c>
      <c r="L196" s="130" t="str">
        <f t="shared" si="3"/>
        <v>BPPBK00042</v>
      </c>
    </row>
    <row r="197" spans="1:12" ht="17.399999999999999">
      <c r="A197" s="125" t="s">
        <v>406</v>
      </c>
      <c r="B197" s="126" t="s">
        <v>1732</v>
      </c>
      <c r="C197" s="127">
        <v>87149100</v>
      </c>
      <c r="D197" s="128">
        <v>47</v>
      </c>
      <c r="E197" s="129">
        <v>0.28000000000000003</v>
      </c>
      <c r="F197" s="129">
        <v>0.18</v>
      </c>
      <c r="G197" s="128">
        <v>61</v>
      </c>
      <c r="H197" s="128">
        <v>56</v>
      </c>
      <c r="I197" s="128">
        <v>58</v>
      </c>
      <c r="J197" s="128">
        <v>75</v>
      </c>
      <c r="K197" s="128">
        <v>69</v>
      </c>
      <c r="L197" s="130" t="str">
        <f t="shared" si="3"/>
        <v>BPPBK00044</v>
      </c>
    </row>
    <row r="198" spans="1:12" ht="17.399999999999999">
      <c r="A198" s="125" t="s">
        <v>552</v>
      </c>
      <c r="B198" s="126" t="s">
        <v>1735</v>
      </c>
      <c r="C198" s="127">
        <v>87149100</v>
      </c>
      <c r="D198" s="128">
        <v>47</v>
      </c>
      <c r="E198" s="129">
        <v>0.28000000000000003</v>
      </c>
      <c r="F198" s="129">
        <v>0.18</v>
      </c>
      <c r="G198" s="128">
        <v>61</v>
      </c>
      <c r="H198" s="128">
        <v>56</v>
      </c>
      <c r="I198" s="128">
        <v>58</v>
      </c>
      <c r="J198" s="128">
        <v>75</v>
      </c>
      <c r="K198" s="128">
        <v>69</v>
      </c>
      <c r="L198" s="130" t="str">
        <f t="shared" si="3"/>
        <v>BPPBK00045</v>
      </c>
    </row>
    <row r="199" spans="1:12" ht="17.399999999999999">
      <c r="A199" s="125" t="s">
        <v>1736</v>
      </c>
      <c r="B199" s="126" t="s">
        <v>1737</v>
      </c>
      <c r="C199" s="127">
        <v>87149100</v>
      </c>
      <c r="D199" s="128">
        <v>59</v>
      </c>
      <c r="E199" s="129">
        <v>0.28000000000000003</v>
      </c>
      <c r="F199" s="129">
        <v>0.18</v>
      </c>
      <c r="G199" s="128">
        <v>76</v>
      </c>
      <c r="H199" s="128">
        <v>70</v>
      </c>
      <c r="I199" s="128">
        <v>72</v>
      </c>
      <c r="J199" s="128">
        <v>93</v>
      </c>
      <c r="K199" s="128">
        <v>85</v>
      </c>
      <c r="L199" s="130" t="str">
        <f t="shared" si="3"/>
        <v>BPPBK00048</v>
      </c>
    </row>
    <row r="200" spans="1:12" ht="17.399999999999999">
      <c r="A200" s="125" t="s">
        <v>516</v>
      </c>
      <c r="B200" s="126" t="s">
        <v>1738</v>
      </c>
      <c r="C200" s="127">
        <v>87149100</v>
      </c>
      <c r="D200" s="128">
        <v>54</v>
      </c>
      <c r="E200" s="129">
        <v>0.28000000000000003</v>
      </c>
      <c r="F200" s="129">
        <v>0.18</v>
      </c>
      <c r="G200" s="128">
        <v>70</v>
      </c>
      <c r="H200" s="128">
        <v>64</v>
      </c>
      <c r="I200" s="128">
        <v>66</v>
      </c>
      <c r="J200" s="128">
        <v>85</v>
      </c>
      <c r="K200" s="128">
        <v>78</v>
      </c>
      <c r="L200" s="130" t="str">
        <f t="shared" si="3"/>
        <v>BPPBK00049</v>
      </c>
    </row>
    <row r="201" spans="1:12" ht="17.399999999999999">
      <c r="A201" s="125" t="s">
        <v>912</v>
      </c>
      <c r="B201" s="126" t="s">
        <v>2606</v>
      </c>
      <c r="C201" s="127">
        <v>87149100</v>
      </c>
      <c r="D201" s="128">
        <v>56</v>
      </c>
      <c r="E201" s="129">
        <v>0.28000000000000003</v>
      </c>
      <c r="F201" s="129">
        <v>0.18</v>
      </c>
      <c r="G201" s="128">
        <v>72</v>
      </c>
      <c r="H201" s="128">
        <v>67</v>
      </c>
      <c r="I201" s="128">
        <v>69</v>
      </c>
      <c r="J201" s="128">
        <v>89</v>
      </c>
      <c r="K201" s="128">
        <v>82</v>
      </c>
      <c r="L201" s="130" t="str">
        <f t="shared" si="3"/>
        <v>BPPBK00050</v>
      </c>
    </row>
    <row r="202" spans="1:12" ht="17.399999999999999">
      <c r="A202" s="125" t="s">
        <v>914</v>
      </c>
      <c r="B202" s="126" t="s">
        <v>2608</v>
      </c>
      <c r="C202" s="127">
        <v>87149100</v>
      </c>
      <c r="D202" s="128">
        <v>56</v>
      </c>
      <c r="E202" s="129">
        <v>0.28000000000000003</v>
      </c>
      <c r="F202" s="129">
        <v>0.18</v>
      </c>
      <c r="G202" s="128">
        <v>72</v>
      </c>
      <c r="H202" s="128">
        <v>67</v>
      </c>
      <c r="I202" s="128">
        <v>69</v>
      </c>
      <c r="J202" s="128">
        <v>89</v>
      </c>
      <c r="K202" s="128">
        <v>82</v>
      </c>
      <c r="L202" s="130" t="str">
        <f t="shared" si="3"/>
        <v>BPPBK00051</v>
      </c>
    </row>
    <row r="203" spans="1:12" ht="17.399999999999999">
      <c r="A203" s="125" t="s">
        <v>466</v>
      </c>
      <c r="B203" s="126" t="s">
        <v>2609</v>
      </c>
      <c r="C203" s="127">
        <v>87089400</v>
      </c>
      <c r="D203" s="128">
        <v>65</v>
      </c>
      <c r="E203" s="129">
        <v>0.28000000000000003</v>
      </c>
      <c r="F203" s="129">
        <v>0.18</v>
      </c>
      <c r="G203" s="128">
        <v>84</v>
      </c>
      <c r="H203" s="128">
        <v>77</v>
      </c>
      <c r="I203" s="128">
        <v>80</v>
      </c>
      <c r="J203" s="128">
        <v>103</v>
      </c>
      <c r="K203" s="128">
        <v>95</v>
      </c>
      <c r="L203" s="130" t="str">
        <f t="shared" si="3"/>
        <v>BPPBK00052</v>
      </c>
    </row>
    <row r="204" spans="1:12" ht="17.399999999999999">
      <c r="A204" s="125" t="s">
        <v>85</v>
      </c>
      <c r="B204" s="126" t="s">
        <v>1739</v>
      </c>
      <c r="C204" s="127">
        <v>87149100</v>
      </c>
      <c r="D204" s="128">
        <v>50</v>
      </c>
      <c r="E204" s="129">
        <v>0.28000000000000003</v>
      </c>
      <c r="F204" s="129">
        <v>0.18</v>
      </c>
      <c r="G204" s="128">
        <v>64</v>
      </c>
      <c r="H204" s="128">
        <v>59</v>
      </c>
      <c r="I204" s="128">
        <v>61</v>
      </c>
      <c r="J204" s="128">
        <v>79</v>
      </c>
      <c r="K204" s="128">
        <v>72</v>
      </c>
      <c r="L204" s="130" t="str">
        <f t="shared" si="3"/>
        <v>BPPBK00063</v>
      </c>
    </row>
    <row r="205" spans="1:12" ht="17.399999999999999">
      <c r="A205" s="125" t="s">
        <v>84</v>
      </c>
      <c r="B205" s="126" t="s">
        <v>1740</v>
      </c>
      <c r="C205" s="127">
        <v>87149100</v>
      </c>
      <c r="D205" s="128">
        <v>47</v>
      </c>
      <c r="E205" s="129">
        <v>0.28000000000000003</v>
      </c>
      <c r="F205" s="129">
        <v>0.18</v>
      </c>
      <c r="G205" s="128">
        <v>61</v>
      </c>
      <c r="H205" s="128">
        <v>56</v>
      </c>
      <c r="I205" s="128">
        <v>58</v>
      </c>
      <c r="J205" s="128">
        <v>75</v>
      </c>
      <c r="K205" s="128">
        <v>69</v>
      </c>
      <c r="L205" s="130" t="str">
        <f t="shared" si="3"/>
        <v>BPPBK00064</v>
      </c>
    </row>
    <row r="206" spans="1:12" ht="17.399999999999999">
      <c r="A206" s="125" t="s">
        <v>474</v>
      </c>
      <c r="B206" s="126" t="s">
        <v>943</v>
      </c>
      <c r="C206" s="127">
        <v>87149100</v>
      </c>
      <c r="D206" s="128">
        <v>80</v>
      </c>
      <c r="E206" s="129">
        <v>0.28000000000000003</v>
      </c>
      <c r="F206" s="129">
        <v>0.18</v>
      </c>
      <c r="G206" s="128">
        <v>103</v>
      </c>
      <c r="H206" s="128">
        <v>95</v>
      </c>
      <c r="I206" s="128">
        <v>98</v>
      </c>
      <c r="J206" s="128">
        <v>126</v>
      </c>
      <c r="K206" s="128">
        <v>116</v>
      </c>
      <c r="L206" s="130" t="str">
        <f t="shared" si="3"/>
        <v>BPPBK00067</v>
      </c>
    </row>
    <row r="207" spans="1:12" ht="17.399999999999999">
      <c r="A207" s="125" t="s">
        <v>75</v>
      </c>
      <c r="B207" s="126" t="s">
        <v>979</v>
      </c>
      <c r="C207" s="127">
        <v>87149100</v>
      </c>
      <c r="D207" s="128">
        <v>216</v>
      </c>
      <c r="E207" s="129">
        <v>0.28000000000000003</v>
      </c>
      <c r="F207" s="129">
        <v>0.18</v>
      </c>
      <c r="G207" s="128">
        <v>277</v>
      </c>
      <c r="H207" s="128">
        <v>255</v>
      </c>
      <c r="I207" s="128">
        <v>264</v>
      </c>
      <c r="J207" s="128">
        <v>338</v>
      </c>
      <c r="K207" s="128">
        <v>312</v>
      </c>
      <c r="L207" s="130" t="str">
        <f t="shared" si="3"/>
        <v>BPPBK00068</v>
      </c>
    </row>
    <row r="208" spans="1:12" ht="17.399999999999999">
      <c r="A208" s="125" t="s">
        <v>79</v>
      </c>
      <c r="B208" s="126" t="s">
        <v>1741</v>
      </c>
      <c r="C208" s="127">
        <v>87149100</v>
      </c>
      <c r="D208" s="128">
        <v>178</v>
      </c>
      <c r="E208" s="129">
        <v>0.28000000000000003</v>
      </c>
      <c r="F208" s="129">
        <v>0.18</v>
      </c>
      <c r="G208" s="128">
        <v>228</v>
      </c>
      <c r="H208" s="128">
        <v>211</v>
      </c>
      <c r="I208" s="128">
        <v>218</v>
      </c>
      <c r="J208" s="128">
        <v>280</v>
      </c>
      <c r="K208" s="128">
        <v>258</v>
      </c>
      <c r="L208" s="130" t="str">
        <f t="shared" si="3"/>
        <v>BPPBK00069</v>
      </c>
    </row>
    <row r="209" spans="1:12" ht="17.399999999999999">
      <c r="A209" s="125" t="s">
        <v>473</v>
      </c>
      <c r="B209" s="126" t="s">
        <v>954</v>
      </c>
      <c r="C209" s="127">
        <v>87149100</v>
      </c>
      <c r="D209" s="128">
        <v>95</v>
      </c>
      <c r="E209" s="129">
        <v>0.28000000000000003</v>
      </c>
      <c r="F209" s="129">
        <v>0.18</v>
      </c>
      <c r="G209" s="128">
        <v>122</v>
      </c>
      <c r="H209" s="128">
        <v>113</v>
      </c>
      <c r="I209" s="128">
        <v>116</v>
      </c>
      <c r="J209" s="128">
        <v>149</v>
      </c>
      <c r="K209" s="128">
        <v>137</v>
      </c>
      <c r="L209" s="130" t="str">
        <f t="shared" si="3"/>
        <v>BPPBK00070</v>
      </c>
    </row>
    <row r="210" spans="1:12" ht="17.399999999999999">
      <c r="A210" s="125" t="s">
        <v>1614</v>
      </c>
      <c r="B210" s="126" t="s">
        <v>2612</v>
      </c>
      <c r="C210" s="127">
        <v>87149100</v>
      </c>
      <c r="D210" s="128">
        <v>103</v>
      </c>
      <c r="E210" s="129">
        <v>0.28000000000000003</v>
      </c>
      <c r="F210" s="129">
        <v>0.18</v>
      </c>
      <c r="G210" s="128">
        <v>132</v>
      </c>
      <c r="H210" s="128">
        <v>122</v>
      </c>
      <c r="I210" s="128">
        <v>126</v>
      </c>
      <c r="J210" s="128">
        <v>162</v>
      </c>
      <c r="K210" s="128">
        <v>149</v>
      </c>
      <c r="L210" s="130" t="str">
        <f t="shared" si="3"/>
        <v>BPPBK00072</v>
      </c>
    </row>
    <row r="211" spans="1:12" ht="17.399999999999999">
      <c r="A211" s="125" t="s">
        <v>317</v>
      </c>
      <c r="B211" s="126" t="s">
        <v>959</v>
      </c>
      <c r="C211" s="127">
        <v>87149100</v>
      </c>
      <c r="D211" s="128">
        <v>82</v>
      </c>
      <c r="E211" s="129">
        <v>0.28000000000000003</v>
      </c>
      <c r="F211" s="129">
        <v>0.18</v>
      </c>
      <c r="G211" s="128">
        <v>105</v>
      </c>
      <c r="H211" s="128">
        <v>97</v>
      </c>
      <c r="I211" s="128">
        <v>101</v>
      </c>
      <c r="J211" s="128">
        <v>130</v>
      </c>
      <c r="K211" s="128">
        <v>120</v>
      </c>
      <c r="L211" s="130" t="str">
        <f t="shared" si="3"/>
        <v>BPPBK00077</v>
      </c>
    </row>
    <row r="212" spans="1:12" ht="17.399999999999999">
      <c r="A212" s="125" t="s">
        <v>301</v>
      </c>
      <c r="B212" s="126" t="s">
        <v>965</v>
      </c>
      <c r="C212" s="134">
        <v>87149100</v>
      </c>
      <c r="D212" s="128">
        <v>304</v>
      </c>
      <c r="E212" s="129">
        <v>0.28000000000000003</v>
      </c>
      <c r="F212" s="129">
        <v>0.18</v>
      </c>
      <c r="G212" s="128">
        <v>390</v>
      </c>
      <c r="H212" s="128">
        <v>359</v>
      </c>
      <c r="I212" s="128">
        <v>371</v>
      </c>
      <c r="J212" s="128">
        <v>475</v>
      </c>
      <c r="K212" s="128">
        <v>438</v>
      </c>
      <c r="L212" s="130" t="str">
        <f t="shared" si="3"/>
        <v>BPPBK00078</v>
      </c>
    </row>
    <row r="213" spans="1:12" ht="17.399999999999999">
      <c r="A213" s="125" t="s">
        <v>1744</v>
      </c>
      <c r="B213" s="126" t="s">
        <v>1745</v>
      </c>
      <c r="C213" s="127">
        <v>87149100</v>
      </c>
      <c r="D213" s="128">
        <v>113</v>
      </c>
      <c r="E213" s="129">
        <v>0.28000000000000003</v>
      </c>
      <c r="F213" s="129">
        <v>0.18</v>
      </c>
      <c r="G213" s="128">
        <v>145</v>
      </c>
      <c r="H213" s="128">
        <v>134</v>
      </c>
      <c r="I213" s="128">
        <v>138</v>
      </c>
      <c r="J213" s="128">
        <v>177</v>
      </c>
      <c r="K213" s="128">
        <v>163</v>
      </c>
      <c r="L213" s="130" t="str">
        <f t="shared" si="3"/>
        <v>BPPBK00082</v>
      </c>
    </row>
    <row r="214" spans="1:12" ht="17.399999999999999">
      <c r="A214" s="125" t="s">
        <v>162</v>
      </c>
      <c r="B214" s="133" t="s">
        <v>1746</v>
      </c>
      <c r="C214" s="134">
        <v>87149100</v>
      </c>
      <c r="D214" s="128">
        <v>12</v>
      </c>
      <c r="E214" s="129">
        <v>0.28000000000000003</v>
      </c>
      <c r="F214" s="129">
        <v>0.18</v>
      </c>
      <c r="G214" s="128">
        <v>16</v>
      </c>
      <c r="H214" s="128">
        <v>15</v>
      </c>
      <c r="I214" s="128">
        <v>15</v>
      </c>
      <c r="J214" s="128">
        <v>20</v>
      </c>
      <c r="K214" s="128">
        <v>18</v>
      </c>
      <c r="L214" s="130" t="str">
        <f t="shared" si="3"/>
        <v>BPPBK00083</v>
      </c>
    </row>
    <row r="215" spans="1:12" ht="17.399999999999999">
      <c r="A215" s="125" t="s">
        <v>494</v>
      </c>
      <c r="B215" s="126" t="s">
        <v>973</v>
      </c>
      <c r="C215" s="127">
        <v>87149100</v>
      </c>
      <c r="D215" s="128">
        <v>15</v>
      </c>
      <c r="E215" s="129">
        <v>0.28000000000000003</v>
      </c>
      <c r="F215" s="129">
        <v>0.18</v>
      </c>
      <c r="G215" s="128">
        <v>20</v>
      </c>
      <c r="H215" s="128">
        <v>18</v>
      </c>
      <c r="I215" s="128">
        <v>19</v>
      </c>
      <c r="J215" s="128">
        <v>25</v>
      </c>
      <c r="K215" s="128">
        <v>23</v>
      </c>
      <c r="L215" s="130" t="str">
        <f t="shared" si="3"/>
        <v>BPPBK00087</v>
      </c>
    </row>
    <row r="216" spans="1:12" ht="17.399999999999999">
      <c r="A216" s="125" t="s">
        <v>328</v>
      </c>
      <c r="B216" s="126" t="s">
        <v>1747</v>
      </c>
      <c r="C216" s="127">
        <v>87149100</v>
      </c>
      <c r="D216" s="128">
        <v>38</v>
      </c>
      <c r="E216" s="129">
        <v>0.28000000000000003</v>
      </c>
      <c r="F216" s="129">
        <v>0.18</v>
      </c>
      <c r="G216" s="128">
        <v>49</v>
      </c>
      <c r="H216" s="128">
        <v>45</v>
      </c>
      <c r="I216" s="128">
        <v>47</v>
      </c>
      <c r="J216" s="128">
        <v>61</v>
      </c>
      <c r="K216" s="128">
        <v>56</v>
      </c>
      <c r="L216" s="130" t="str">
        <f t="shared" si="3"/>
        <v>BPPBK00088</v>
      </c>
    </row>
    <row r="217" spans="1:12" ht="17.399999999999999">
      <c r="A217" s="125" t="s">
        <v>493</v>
      </c>
      <c r="B217" s="126" t="s">
        <v>975</v>
      </c>
      <c r="C217" s="127">
        <v>87149100</v>
      </c>
      <c r="D217" s="128">
        <v>31</v>
      </c>
      <c r="E217" s="129">
        <v>0.28000000000000003</v>
      </c>
      <c r="F217" s="129">
        <v>0.18</v>
      </c>
      <c r="G217" s="128">
        <v>40</v>
      </c>
      <c r="H217" s="128">
        <v>37</v>
      </c>
      <c r="I217" s="128">
        <v>38</v>
      </c>
      <c r="J217" s="128">
        <v>49</v>
      </c>
      <c r="K217" s="128">
        <v>45</v>
      </c>
      <c r="L217" s="130" t="str">
        <f t="shared" si="3"/>
        <v>BPPBK00089</v>
      </c>
    </row>
    <row r="218" spans="1:12" ht="17.399999999999999">
      <c r="A218" s="125" t="s">
        <v>2615</v>
      </c>
      <c r="B218" s="126" t="s">
        <v>2616</v>
      </c>
      <c r="C218" s="127">
        <v>87149100</v>
      </c>
      <c r="D218" s="128">
        <v>114</v>
      </c>
      <c r="E218" s="129">
        <v>0.28000000000000003</v>
      </c>
      <c r="F218" s="129">
        <v>0.18</v>
      </c>
      <c r="G218" s="128">
        <v>146</v>
      </c>
      <c r="H218" s="128">
        <v>135</v>
      </c>
      <c r="I218" s="128">
        <v>140</v>
      </c>
      <c r="J218" s="128">
        <v>180</v>
      </c>
      <c r="K218" s="128">
        <v>166</v>
      </c>
      <c r="L218" s="130" t="str">
        <f t="shared" si="3"/>
        <v>BPPBK00092</v>
      </c>
    </row>
    <row r="219" spans="1:12" ht="17.399999999999999">
      <c r="A219" s="125" t="s">
        <v>2617</v>
      </c>
      <c r="B219" s="126" t="s">
        <v>2618</v>
      </c>
      <c r="C219" s="134">
        <v>87149100</v>
      </c>
      <c r="D219" s="128">
        <v>103</v>
      </c>
      <c r="E219" s="129">
        <v>0.28000000000000003</v>
      </c>
      <c r="F219" s="129">
        <v>0.18</v>
      </c>
      <c r="G219" s="128">
        <v>132</v>
      </c>
      <c r="H219" s="128">
        <v>122</v>
      </c>
      <c r="I219" s="128">
        <v>126</v>
      </c>
      <c r="J219" s="128">
        <v>162</v>
      </c>
      <c r="K219" s="128">
        <v>149</v>
      </c>
      <c r="L219" s="130" t="str">
        <f t="shared" si="3"/>
        <v>BPPBK00095</v>
      </c>
    </row>
    <row r="220" spans="1:12" ht="17.399999999999999">
      <c r="A220" s="125" t="s">
        <v>2619</v>
      </c>
      <c r="B220" s="126" t="s">
        <v>2620</v>
      </c>
      <c r="C220" s="127">
        <v>85369090</v>
      </c>
      <c r="D220" s="128">
        <v>13</v>
      </c>
      <c r="E220" s="129">
        <v>0.18</v>
      </c>
      <c r="F220" s="129">
        <v>0.18</v>
      </c>
      <c r="G220" s="128">
        <v>16</v>
      </c>
      <c r="H220" s="128">
        <v>16</v>
      </c>
      <c r="I220" s="128">
        <v>16</v>
      </c>
      <c r="J220" s="128">
        <v>19</v>
      </c>
      <c r="K220" s="128">
        <v>19</v>
      </c>
      <c r="L220" s="130" t="str">
        <f t="shared" si="3"/>
        <v>BPPNA00001</v>
      </c>
    </row>
    <row r="221" spans="1:12" ht="17.399999999999999">
      <c r="A221" s="125" t="s">
        <v>88</v>
      </c>
      <c r="B221" s="126" t="s">
        <v>1050</v>
      </c>
      <c r="C221" s="127">
        <v>87141090</v>
      </c>
      <c r="D221" s="128">
        <v>4</v>
      </c>
      <c r="E221" s="129">
        <v>0.28000000000000003</v>
      </c>
      <c r="F221" s="129">
        <v>0.18</v>
      </c>
      <c r="G221" s="128">
        <v>6</v>
      </c>
      <c r="H221" s="128">
        <v>5</v>
      </c>
      <c r="I221" s="128">
        <v>5</v>
      </c>
      <c r="J221" s="128">
        <v>7</v>
      </c>
      <c r="K221" s="128">
        <v>6</v>
      </c>
      <c r="L221" s="130" t="str">
        <f t="shared" si="3"/>
        <v>BPPWT00079</v>
      </c>
    </row>
    <row r="222" spans="1:12" ht="17.399999999999999">
      <c r="A222" s="125" t="s">
        <v>2621</v>
      </c>
      <c r="B222" s="126" t="s">
        <v>2622</v>
      </c>
      <c r="C222" s="127">
        <v>39202090</v>
      </c>
      <c r="D222" s="128">
        <v>50</v>
      </c>
      <c r="E222" s="129">
        <v>0.18</v>
      </c>
      <c r="F222" s="129">
        <v>0.18</v>
      </c>
      <c r="G222" s="128">
        <v>59</v>
      </c>
      <c r="H222" s="128">
        <v>59</v>
      </c>
      <c r="I222" s="128">
        <v>61</v>
      </c>
      <c r="J222" s="128">
        <v>72</v>
      </c>
      <c r="K222" s="128">
        <v>72</v>
      </c>
      <c r="L222" s="130" t="str">
        <f t="shared" si="3"/>
        <v>BPPWT00082</v>
      </c>
    </row>
    <row r="223" spans="1:12" ht="17.399999999999999">
      <c r="A223" s="125" t="s">
        <v>1750</v>
      </c>
      <c r="B223" s="133" t="s">
        <v>1751</v>
      </c>
      <c r="C223" s="134">
        <v>87149100</v>
      </c>
      <c r="D223" s="128">
        <v>15</v>
      </c>
      <c r="E223" s="129">
        <v>0.28000000000000003</v>
      </c>
      <c r="F223" s="129">
        <v>0.18</v>
      </c>
      <c r="G223" s="128">
        <v>20</v>
      </c>
      <c r="H223" s="128">
        <v>18</v>
      </c>
      <c r="I223" s="128">
        <v>19</v>
      </c>
      <c r="J223" s="128">
        <v>25</v>
      </c>
      <c r="K223" s="128">
        <v>23</v>
      </c>
      <c r="L223" s="130" t="str">
        <f t="shared" si="3"/>
        <v>BRBBK00001</v>
      </c>
    </row>
    <row r="224" spans="1:12" ht="17.399999999999999">
      <c r="A224" s="125" t="s">
        <v>2623</v>
      </c>
      <c r="B224" s="126" t="s">
        <v>2624</v>
      </c>
      <c r="C224" s="127">
        <v>87149100</v>
      </c>
      <c r="D224" s="128">
        <v>83</v>
      </c>
      <c r="E224" s="129">
        <v>0.28000000000000003</v>
      </c>
      <c r="F224" s="129">
        <v>0.18</v>
      </c>
      <c r="G224" s="128">
        <v>107</v>
      </c>
      <c r="H224" s="128">
        <v>98</v>
      </c>
      <c r="I224" s="128">
        <v>102</v>
      </c>
      <c r="J224" s="128">
        <v>131</v>
      </c>
      <c r="K224" s="128">
        <v>121</v>
      </c>
      <c r="L224" s="130" t="str">
        <f t="shared" si="3"/>
        <v>BRBBK00005</v>
      </c>
    </row>
    <row r="225" spans="1:12" ht="17.399999999999999">
      <c r="A225" s="125" t="s">
        <v>319</v>
      </c>
      <c r="B225" s="126" t="s">
        <v>984</v>
      </c>
      <c r="C225" s="127">
        <v>40169330</v>
      </c>
      <c r="D225" s="128">
        <v>30</v>
      </c>
      <c r="E225" s="129">
        <v>0.18</v>
      </c>
      <c r="F225" s="129">
        <v>0.18</v>
      </c>
      <c r="G225" s="128">
        <v>36</v>
      </c>
      <c r="H225" s="128">
        <v>36</v>
      </c>
      <c r="I225" s="128">
        <v>37</v>
      </c>
      <c r="J225" s="128">
        <v>44</v>
      </c>
      <c r="K225" s="128">
        <v>44</v>
      </c>
      <c r="L225" s="130" t="str">
        <f t="shared" si="3"/>
        <v>BRBBK00021</v>
      </c>
    </row>
    <row r="226" spans="1:12" ht="17.399999999999999">
      <c r="A226" s="125" t="s">
        <v>1757</v>
      </c>
      <c r="B226" s="126" t="s">
        <v>1758</v>
      </c>
      <c r="C226" s="127">
        <v>85122010</v>
      </c>
      <c r="D226" s="128">
        <v>21</v>
      </c>
      <c r="E226" s="129">
        <v>0.18</v>
      </c>
      <c r="F226" s="129">
        <v>0.18</v>
      </c>
      <c r="G226" s="128">
        <v>25</v>
      </c>
      <c r="H226" s="128">
        <v>25</v>
      </c>
      <c r="I226" s="128">
        <v>26</v>
      </c>
      <c r="J226" s="128">
        <v>31</v>
      </c>
      <c r="K226" s="128">
        <v>31</v>
      </c>
      <c r="L226" s="130" t="str">
        <f t="shared" si="3"/>
        <v>BRROR00002</v>
      </c>
    </row>
    <row r="227" spans="1:12" ht="17.399999999999999">
      <c r="A227" s="125" t="s">
        <v>1759</v>
      </c>
      <c r="B227" s="126" t="s">
        <v>1760</v>
      </c>
      <c r="C227" s="127">
        <v>85122010</v>
      </c>
      <c r="D227" s="128">
        <v>24</v>
      </c>
      <c r="E227" s="129">
        <v>0.18</v>
      </c>
      <c r="F227" s="129">
        <v>0.18</v>
      </c>
      <c r="G227" s="128">
        <v>29</v>
      </c>
      <c r="H227" s="128">
        <v>29</v>
      </c>
      <c r="I227" s="128">
        <v>30</v>
      </c>
      <c r="J227" s="128">
        <v>36</v>
      </c>
      <c r="K227" s="128">
        <v>36</v>
      </c>
      <c r="L227" s="130" t="str">
        <f t="shared" si="3"/>
        <v>BRRRD00001</v>
      </c>
    </row>
    <row r="228" spans="1:12" ht="17.399999999999999">
      <c r="A228" s="125" t="s">
        <v>2627</v>
      </c>
      <c r="B228" s="126" t="s">
        <v>2628</v>
      </c>
      <c r="C228" s="127">
        <v>87141090</v>
      </c>
      <c r="D228" s="128">
        <v>601</v>
      </c>
      <c r="E228" s="129">
        <v>0.28000000000000003</v>
      </c>
      <c r="F228" s="129">
        <v>0.18</v>
      </c>
      <c r="G228" s="128">
        <v>770</v>
      </c>
      <c r="H228" s="128">
        <v>710</v>
      </c>
      <c r="I228" s="128">
        <v>734</v>
      </c>
      <c r="J228" s="128">
        <v>940</v>
      </c>
      <c r="K228" s="128">
        <v>867</v>
      </c>
      <c r="L228" s="130" t="str">
        <f t="shared" si="3"/>
        <v>BRWBK00001</v>
      </c>
    </row>
    <row r="229" spans="1:12" ht="17.399999999999999">
      <c r="A229" s="125" t="s">
        <v>2629</v>
      </c>
      <c r="B229" s="133" t="s">
        <v>2630</v>
      </c>
      <c r="C229" s="134">
        <v>87141010</v>
      </c>
      <c r="D229" s="128">
        <v>806</v>
      </c>
      <c r="E229" s="129">
        <v>0.28000000000000003</v>
      </c>
      <c r="F229" s="129">
        <v>0.18</v>
      </c>
      <c r="G229" s="128" t="s">
        <v>2631</v>
      </c>
      <c r="H229" s="128">
        <v>952</v>
      </c>
      <c r="I229" s="128">
        <v>984</v>
      </c>
      <c r="J229" s="128" t="s">
        <v>2632</v>
      </c>
      <c r="K229" s="128" t="s">
        <v>2633</v>
      </c>
      <c r="L229" s="130" t="str">
        <f t="shared" si="3"/>
        <v>BSABK00003</v>
      </c>
    </row>
    <row r="230" spans="1:12" ht="17.399999999999999">
      <c r="A230" s="125" t="s">
        <v>2634</v>
      </c>
      <c r="B230" s="126" t="s">
        <v>991</v>
      </c>
      <c r="C230" s="127">
        <v>87149100</v>
      </c>
      <c r="D230" s="128">
        <v>752</v>
      </c>
      <c r="E230" s="129">
        <v>0.28000000000000003</v>
      </c>
      <c r="F230" s="129">
        <v>0.18</v>
      </c>
      <c r="G230" s="128">
        <v>963</v>
      </c>
      <c r="H230" s="128">
        <v>888</v>
      </c>
      <c r="I230" s="128">
        <v>918</v>
      </c>
      <c r="J230" s="128" t="s">
        <v>2635</v>
      </c>
      <c r="K230" s="128" t="s">
        <v>2636</v>
      </c>
      <c r="L230" s="130" t="str">
        <f t="shared" si="3"/>
        <v>BSABK00005</v>
      </c>
    </row>
    <row r="231" spans="1:12" ht="17.399999999999999">
      <c r="A231" s="125" t="s">
        <v>155</v>
      </c>
      <c r="B231" s="126" t="s">
        <v>991</v>
      </c>
      <c r="C231" s="127">
        <v>87149100</v>
      </c>
      <c r="D231" s="128">
        <v>737</v>
      </c>
      <c r="E231" s="129">
        <v>0.28000000000000003</v>
      </c>
      <c r="F231" s="129">
        <v>0.18</v>
      </c>
      <c r="G231" s="128">
        <v>944</v>
      </c>
      <c r="H231" s="128">
        <v>870</v>
      </c>
      <c r="I231" s="128">
        <v>900</v>
      </c>
      <c r="J231" s="128" t="s">
        <v>2637</v>
      </c>
      <c r="K231" s="128" t="s">
        <v>2638</v>
      </c>
      <c r="L231" s="130" t="str">
        <f t="shared" si="3"/>
        <v>BSABK00006</v>
      </c>
    </row>
    <row r="232" spans="1:12" ht="17.399999999999999">
      <c r="A232" s="125" t="s">
        <v>258</v>
      </c>
      <c r="B232" s="126" t="s">
        <v>993</v>
      </c>
      <c r="C232" s="127">
        <v>87149100</v>
      </c>
      <c r="D232" s="128">
        <v>57</v>
      </c>
      <c r="E232" s="129">
        <v>0.28000000000000003</v>
      </c>
      <c r="F232" s="129">
        <v>0.18</v>
      </c>
      <c r="G232" s="128">
        <v>73</v>
      </c>
      <c r="H232" s="128">
        <v>68</v>
      </c>
      <c r="I232" s="128">
        <v>70</v>
      </c>
      <c r="J232" s="128">
        <v>90</v>
      </c>
      <c r="K232" s="128">
        <v>83</v>
      </c>
      <c r="L232" s="130" t="str">
        <f t="shared" si="3"/>
        <v>BSLBK00007</v>
      </c>
    </row>
    <row r="233" spans="1:12" ht="17.399999999999999">
      <c r="A233" s="125" t="s">
        <v>302</v>
      </c>
      <c r="B233" s="126" t="s">
        <v>1006</v>
      </c>
      <c r="C233" s="127">
        <v>87149100</v>
      </c>
      <c r="D233" s="128">
        <v>96</v>
      </c>
      <c r="E233" s="129">
        <v>0.28000000000000003</v>
      </c>
      <c r="F233" s="129">
        <v>0.18</v>
      </c>
      <c r="G233" s="128">
        <v>123</v>
      </c>
      <c r="H233" s="128">
        <v>114</v>
      </c>
      <c r="I233" s="128">
        <v>118</v>
      </c>
      <c r="J233" s="128">
        <v>152</v>
      </c>
      <c r="K233" s="128">
        <v>140</v>
      </c>
      <c r="L233" s="130" t="str">
        <f t="shared" si="3"/>
        <v>BSLBK00008</v>
      </c>
    </row>
    <row r="234" spans="1:12" ht="17.399999999999999">
      <c r="A234" s="125" t="s">
        <v>2325</v>
      </c>
      <c r="B234" s="126" t="s">
        <v>2326</v>
      </c>
      <c r="C234" s="127">
        <v>73181110</v>
      </c>
      <c r="D234" s="128">
        <v>19</v>
      </c>
      <c r="E234" s="129">
        <v>0.18</v>
      </c>
      <c r="F234" s="129">
        <v>0.18</v>
      </c>
      <c r="G234" s="128">
        <v>23</v>
      </c>
      <c r="H234" s="128">
        <v>23</v>
      </c>
      <c r="I234" s="128">
        <v>24</v>
      </c>
      <c r="J234" s="128">
        <v>29</v>
      </c>
      <c r="K234" s="128">
        <v>29</v>
      </c>
      <c r="L234" s="130" t="str">
        <f t="shared" si="3"/>
        <v>BSPZP00001</v>
      </c>
    </row>
    <row r="235" spans="1:12" ht="17.399999999999999">
      <c r="A235" s="125" t="s">
        <v>265</v>
      </c>
      <c r="B235" s="126" t="s">
        <v>1763</v>
      </c>
      <c r="C235" s="127">
        <v>73201011</v>
      </c>
      <c r="D235" s="128">
        <v>12</v>
      </c>
      <c r="E235" s="129">
        <v>0.18</v>
      </c>
      <c r="F235" s="129">
        <v>0.18</v>
      </c>
      <c r="G235" s="128">
        <v>15</v>
      </c>
      <c r="H235" s="128">
        <v>15</v>
      </c>
      <c r="I235" s="128">
        <v>15</v>
      </c>
      <c r="J235" s="128">
        <v>18</v>
      </c>
      <c r="K235" s="128">
        <v>18</v>
      </c>
      <c r="L235" s="130" t="str">
        <f t="shared" si="3"/>
        <v>BSPZP00002</v>
      </c>
    </row>
    <row r="236" spans="1:12" ht="17.399999999999999">
      <c r="A236" s="125" t="s">
        <v>2642</v>
      </c>
      <c r="B236" s="126" t="s">
        <v>2643</v>
      </c>
      <c r="C236" s="127">
        <v>73201011</v>
      </c>
      <c r="D236" s="128">
        <v>4</v>
      </c>
      <c r="E236" s="129">
        <v>0.18</v>
      </c>
      <c r="F236" s="129">
        <v>0.18</v>
      </c>
      <c r="G236" s="128">
        <v>5</v>
      </c>
      <c r="H236" s="128">
        <v>5</v>
      </c>
      <c r="I236" s="128">
        <v>5</v>
      </c>
      <c r="J236" s="128">
        <v>6</v>
      </c>
      <c r="K236" s="128">
        <v>6</v>
      </c>
      <c r="L236" s="130" t="str">
        <f t="shared" si="3"/>
        <v>BSPZP00003</v>
      </c>
    </row>
    <row r="237" spans="1:12" ht="17.399999999999999">
      <c r="A237" s="125" t="s">
        <v>2644</v>
      </c>
      <c r="B237" s="126" t="s">
        <v>2645</v>
      </c>
      <c r="C237" s="134">
        <v>391990</v>
      </c>
      <c r="D237" s="128">
        <v>314</v>
      </c>
      <c r="E237" s="129">
        <v>0.18</v>
      </c>
      <c r="F237" s="129">
        <v>0.18</v>
      </c>
      <c r="G237" s="128">
        <v>371</v>
      </c>
      <c r="H237" s="128">
        <v>371</v>
      </c>
      <c r="I237" s="128">
        <v>384</v>
      </c>
      <c r="J237" s="128">
        <v>454</v>
      </c>
      <c r="K237" s="128">
        <v>454</v>
      </c>
      <c r="L237" s="130" t="str">
        <f t="shared" si="3"/>
        <v>BSRNA00091</v>
      </c>
    </row>
    <row r="238" spans="1:12" ht="17.399999999999999">
      <c r="A238" s="125" t="s">
        <v>2646</v>
      </c>
      <c r="B238" s="133" t="s">
        <v>2647</v>
      </c>
      <c r="C238" s="134">
        <v>391990</v>
      </c>
      <c r="D238" s="128">
        <v>13</v>
      </c>
      <c r="E238" s="129">
        <v>0.18</v>
      </c>
      <c r="F238" s="129">
        <v>0.18</v>
      </c>
      <c r="G238" s="128">
        <v>16</v>
      </c>
      <c r="H238" s="128">
        <v>16</v>
      </c>
      <c r="I238" s="128">
        <v>16</v>
      </c>
      <c r="J238" s="128">
        <v>19</v>
      </c>
      <c r="K238" s="128">
        <v>19</v>
      </c>
      <c r="L238" s="130" t="str">
        <f t="shared" si="3"/>
        <v>BSRNA00131</v>
      </c>
    </row>
    <row r="239" spans="1:12" ht="17.399999999999999">
      <c r="A239" s="125" t="s">
        <v>355</v>
      </c>
      <c r="B239" s="126" t="s">
        <v>1009</v>
      </c>
      <c r="C239" s="127">
        <v>87149100</v>
      </c>
      <c r="D239" s="128">
        <v>129</v>
      </c>
      <c r="E239" s="129">
        <v>0.28000000000000003</v>
      </c>
      <c r="F239" s="129">
        <v>0.18</v>
      </c>
      <c r="G239" s="128">
        <v>166</v>
      </c>
      <c r="H239" s="128">
        <v>153</v>
      </c>
      <c r="I239" s="128">
        <v>158</v>
      </c>
      <c r="J239" s="128">
        <v>203</v>
      </c>
      <c r="K239" s="128">
        <v>187</v>
      </c>
      <c r="L239" s="130" t="str">
        <f t="shared" si="3"/>
        <v>BSSBK00003</v>
      </c>
    </row>
    <row r="240" spans="1:12" ht="17.399999999999999">
      <c r="A240" s="125" t="s">
        <v>327</v>
      </c>
      <c r="B240" s="126" t="s">
        <v>1012</v>
      </c>
      <c r="C240" s="127">
        <v>87149100</v>
      </c>
      <c r="D240" s="128">
        <v>109</v>
      </c>
      <c r="E240" s="129">
        <v>0.28000000000000003</v>
      </c>
      <c r="F240" s="129">
        <v>0.18</v>
      </c>
      <c r="G240" s="128">
        <v>140</v>
      </c>
      <c r="H240" s="128">
        <v>129</v>
      </c>
      <c r="I240" s="128">
        <v>133</v>
      </c>
      <c r="J240" s="128">
        <v>171</v>
      </c>
      <c r="K240" s="128">
        <v>157</v>
      </c>
      <c r="L240" s="130" t="str">
        <f t="shared" si="3"/>
        <v>BSSBK00008</v>
      </c>
    </row>
    <row r="241" spans="1:12" ht="17.399999999999999">
      <c r="A241" s="125" t="s">
        <v>404</v>
      </c>
      <c r="B241" s="126" t="s">
        <v>1774</v>
      </c>
      <c r="C241" s="127">
        <v>87141010</v>
      </c>
      <c r="D241" s="128" t="s">
        <v>1701</v>
      </c>
      <c r="E241" s="129">
        <v>0.18</v>
      </c>
      <c r="F241" s="129">
        <v>0.18</v>
      </c>
      <c r="G241" s="128" t="s">
        <v>1776</v>
      </c>
      <c r="H241" s="128" t="s">
        <v>1776</v>
      </c>
      <c r="I241" s="128" t="s">
        <v>1777</v>
      </c>
      <c r="J241" s="128" t="s">
        <v>1778</v>
      </c>
      <c r="K241" s="128" t="s">
        <v>1778</v>
      </c>
      <c r="L241" s="130" t="str">
        <f t="shared" si="3"/>
        <v>BSTBK00023</v>
      </c>
    </row>
    <row r="242" spans="1:12" ht="17.399999999999999">
      <c r="A242" s="125" t="s">
        <v>896</v>
      </c>
      <c r="B242" s="126" t="s">
        <v>1779</v>
      </c>
      <c r="C242" s="127">
        <v>85421010</v>
      </c>
      <c r="D242" s="128">
        <v>102</v>
      </c>
      <c r="E242" s="129">
        <v>0.18</v>
      </c>
      <c r="F242" s="129">
        <v>0.18</v>
      </c>
      <c r="G242" s="128">
        <v>121</v>
      </c>
      <c r="H242" s="128">
        <v>121</v>
      </c>
      <c r="I242" s="128">
        <v>125</v>
      </c>
      <c r="J242" s="128">
        <v>148</v>
      </c>
      <c r="K242" s="128">
        <v>148</v>
      </c>
      <c r="L242" s="130" t="str">
        <f t="shared" si="3"/>
        <v>BSWNA00002</v>
      </c>
    </row>
    <row r="243" spans="1:12" ht="17.399999999999999">
      <c r="A243" s="125" t="s">
        <v>2648</v>
      </c>
      <c r="B243" s="126" t="s">
        <v>2649</v>
      </c>
      <c r="C243" s="127">
        <v>87149100</v>
      </c>
      <c r="D243" s="128">
        <v>65</v>
      </c>
      <c r="E243" s="129">
        <v>0.28000000000000003</v>
      </c>
      <c r="F243" s="129">
        <v>0.18</v>
      </c>
      <c r="G243" s="128">
        <v>84</v>
      </c>
      <c r="H243" s="128">
        <v>77</v>
      </c>
      <c r="I243" s="128">
        <v>80</v>
      </c>
      <c r="J243" s="128">
        <v>103</v>
      </c>
      <c r="K243" s="128">
        <v>95</v>
      </c>
      <c r="L243" s="130" t="str">
        <f t="shared" si="3"/>
        <v>BSWNA00008</v>
      </c>
    </row>
    <row r="244" spans="1:12" ht="17.399999999999999">
      <c r="A244" s="125" t="s">
        <v>2650</v>
      </c>
      <c r="B244" s="126" t="s">
        <v>2651</v>
      </c>
      <c r="C244" s="127">
        <v>87149100</v>
      </c>
      <c r="D244" s="128">
        <v>94</v>
      </c>
      <c r="E244" s="129">
        <v>0.28000000000000003</v>
      </c>
      <c r="F244" s="129">
        <v>0.18</v>
      </c>
      <c r="G244" s="128">
        <v>121</v>
      </c>
      <c r="H244" s="128">
        <v>111</v>
      </c>
      <c r="I244" s="128">
        <v>115</v>
      </c>
      <c r="J244" s="128">
        <v>148</v>
      </c>
      <c r="K244" s="128">
        <v>136</v>
      </c>
      <c r="L244" s="130" t="str">
        <f t="shared" si="3"/>
        <v>BSWNA00010</v>
      </c>
    </row>
    <row r="245" spans="1:12" ht="17.399999999999999">
      <c r="A245" s="125" t="s">
        <v>2652</v>
      </c>
      <c r="B245" s="126" t="s">
        <v>2653</v>
      </c>
      <c r="C245" s="127">
        <v>87149100</v>
      </c>
      <c r="D245" s="128">
        <v>107</v>
      </c>
      <c r="E245" s="129">
        <v>0.28000000000000003</v>
      </c>
      <c r="F245" s="129">
        <v>0.18</v>
      </c>
      <c r="G245" s="128">
        <v>137</v>
      </c>
      <c r="H245" s="128">
        <v>127</v>
      </c>
      <c r="I245" s="128">
        <v>131</v>
      </c>
      <c r="J245" s="128">
        <v>168</v>
      </c>
      <c r="K245" s="128">
        <v>155</v>
      </c>
      <c r="L245" s="130" t="str">
        <f t="shared" si="3"/>
        <v>BSWNA00011</v>
      </c>
    </row>
    <row r="246" spans="1:12" ht="17.399999999999999">
      <c r="A246" s="125" t="s">
        <v>2654</v>
      </c>
      <c r="B246" s="126" t="s">
        <v>2655</v>
      </c>
      <c r="C246" s="127">
        <v>87149100</v>
      </c>
      <c r="D246" s="128">
        <v>93</v>
      </c>
      <c r="E246" s="129">
        <v>0.28000000000000003</v>
      </c>
      <c r="F246" s="129">
        <v>0.18</v>
      </c>
      <c r="G246" s="128">
        <v>120</v>
      </c>
      <c r="H246" s="128">
        <v>110</v>
      </c>
      <c r="I246" s="128">
        <v>114</v>
      </c>
      <c r="J246" s="128">
        <v>146</v>
      </c>
      <c r="K246" s="128">
        <v>135</v>
      </c>
      <c r="L246" s="130" t="str">
        <f t="shared" si="3"/>
        <v>BSWNA00012</v>
      </c>
    </row>
    <row r="247" spans="1:12" ht="17.399999999999999">
      <c r="A247" s="125" t="s">
        <v>2658</v>
      </c>
      <c r="B247" s="126" t="s">
        <v>2659</v>
      </c>
      <c r="C247" s="127">
        <v>87149100</v>
      </c>
      <c r="D247" s="128">
        <v>94</v>
      </c>
      <c r="E247" s="129">
        <v>0.28000000000000003</v>
      </c>
      <c r="F247" s="129">
        <v>0.18</v>
      </c>
      <c r="G247" s="128">
        <v>121</v>
      </c>
      <c r="H247" s="128">
        <v>111</v>
      </c>
      <c r="I247" s="128">
        <v>115</v>
      </c>
      <c r="J247" s="128">
        <v>148</v>
      </c>
      <c r="K247" s="128">
        <v>136</v>
      </c>
      <c r="L247" s="130" t="str">
        <f t="shared" si="3"/>
        <v>BSWNA00013</v>
      </c>
    </row>
    <row r="248" spans="1:12" ht="17.399999999999999">
      <c r="A248" s="125" t="s">
        <v>561</v>
      </c>
      <c r="B248" s="126" t="s">
        <v>1019</v>
      </c>
      <c r="C248" s="127">
        <v>85365020</v>
      </c>
      <c r="D248" s="128">
        <v>179</v>
      </c>
      <c r="E248" s="129">
        <v>0.18</v>
      </c>
      <c r="F248" s="129">
        <v>0.18</v>
      </c>
      <c r="G248" s="128">
        <v>212</v>
      </c>
      <c r="H248" s="128">
        <v>212</v>
      </c>
      <c r="I248" s="128">
        <v>219</v>
      </c>
      <c r="J248" s="128">
        <v>259</v>
      </c>
      <c r="K248" s="128">
        <v>259</v>
      </c>
      <c r="L248" s="130" t="str">
        <f t="shared" si="3"/>
        <v>BSWNA00015</v>
      </c>
    </row>
    <row r="249" spans="1:12" ht="17.399999999999999">
      <c r="A249" s="125" t="s">
        <v>555</v>
      </c>
      <c r="B249" s="126" t="s">
        <v>1023</v>
      </c>
      <c r="C249" s="127">
        <v>85365090</v>
      </c>
      <c r="D249" s="128">
        <v>58</v>
      </c>
      <c r="E249" s="129">
        <v>0.18</v>
      </c>
      <c r="F249" s="129">
        <v>0.18</v>
      </c>
      <c r="G249" s="128">
        <v>69</v>
      </c>
      <c r="H249" s="128">
        <v>69</v>
      </c>
      <c r="I249" s="128">
        <v>71</v>
      </c>
      <c r="J249" s="128">
        <v>84</v>
      </c>
      <c r="K249" s="128">
        <v>84</v>
      </c>
      <c r="L249" s="130" t="str">
        <f t="shared" si="3"/>
        <v>BSWNA00016</v>
      </c>
    </row>
    <row r="250" spans="1:12" ht="17.399999999999999">
      <c r="A250" s="125" t="s">
        <v>118</v>
      </c>
      <c r="B250" s="126" t="s">
        <v>1027</v>
      </c>
      <c r="C250" s="127">
        <v>85365090</v>
      </c>
      <c r="D250" s="128">
        <v>43</v>
      </c>
      <c r="E250" s="129">
        <v>0.18</v>
      </c>
      <c r="F250" s="129">
        <v>0.18</v>
      </c>
      <c r="G250" s="128">
        <v>51</v>
      </c>
      <c r="H250" s="128">
        <v>51</v>
      </c>
      <c r="I250" s="128">
        <v>53</v>
      </c>
      <c r="J250" s="128">
        <v>63</v>
      </c>
      <c r="K250" s="128">
        <v>63</v>
      </c>
      <c r="L250" s="130" t="str">
        <f t="shared" si="3"/>
        <v>BSWNA00017</v>
      </c>
    </row>
    <row r="251" spans="1:12" ht="17.399999999999999">
      <c r="A251" s="125" t="s">
        <v>59</v>
      </c>
      <c r="B251" s="126" t="s">
        <v>1032</v>
      </c>
      <c r="C251" s="127">
        <v>85365090</v>
      </c>
      <c r="D251" s="128">
        <v>23</v>
      </c>
      <c r="E251" s="129">
        <v>0.18</v>
      </c>
      <c r="F251" s="129">
        <v>0.18</v>
      </c>
      <c r="G251" s="128">
        <v>28</v>
      </c>
      <c r="H251" s="128">
        <v>28</v>
      </c>
      <c r="I251" s="128">
        <v>29</v>
      </c>
      <c r="J251" s="128">
        <v>35</v>
      </c>
      <c r="K251" s="128">
        <v>35</v>
      </c>
      <c r="L251" s="130" t="str">
        <f t="shared" si="3"/>
        <v>BSWNA00018</v>
      </c>
    </row>
    <row r="252" spans="1:12" ht="17.399999999999999">
      <c r="A252" s="125" t="s">
        <v>130</v>
      </c>
      <c r="B252" s="126" t="s">
        <v>1036</v>
      </c>
      <c r="C252" s="127">
        <v>85365090</v>
      </c>
      <c r="D252" s="128">
        <v>44</v>
      </c>
      <c r="E252" s="129">
        <v>0.18</v>
      </c>
      <c r="F252" s="129">
        <v>0.18</v>
      </c>
      <c r="G252" s="128">
        <v>52</v>
      </c>
      <c r="H252" s="128">
        <v>52</v>
      </c>
      <c r="I252" s="128">
        <v>54</v>
      </c>
      <c r="J252" s="128">
        <v>64</v>
      </c>
      <c r="K252" s="128">
        <v>64</v>
      </c>
      <c r="L252" s="130" t="str">
        <f t="shared" si="3"/>
        <v>BSWNA00019</v>
      </c>
    </row>
    <row r="253" spans="1:12" ht="17.399999999999999">
      <c r="A253" s="125" t="s">
        <v>324</v>
      </c>
      <c r="B253" s="126" t="s">
        <v>1038</v>
      </c>
      <c r="C253" s="127">
        <v>85365090</v>
      </c>
      <c r="D253" s="128">
        <v>60</v>
      </c>
      <c r="E253" s="129">
        <v>0.18</v>
      </c>
      <c r="F253" s="129">
        <v>0.18</v>
      </c>
      <c r="G253" s="128">
        <v>71</v>
      </c>
      <c r="H253" s="128">
        <v>71</v>
      </c>
      <c r="I253" s="128">
        <v>74</v>
      </c>
      <c r="J253" s="128">
        <v>88</v>
      </c>
      <c r="K253" s="128">
        <v>88</v>
      </c>
      <c r="L253" s="130" t="str">
        <f t="shared" si="3"/>
        <v>BSWNA00020</v>
      </c>
    </row>
    <row r="254" spans="1:12" ht="17.399999999999999">
      <c r="A254" s="125" t="s">
        <v>325</v>
      </c>
      <c r="B254" s="126" t="s">
        <v>1040</v>
      </c>
      <c r="C254" s="134">
        <v>85365090</v>
      </c>
      <c r="D254" s="128">
        <v>46</v>
      </c>
      <c r="E254" s="129">
        <v>0.18</v>
      </c>
      <c r="F254" s="129">
        <v>0.18</v>
      </c>
      <c r="G254" s="128">
        <v>55</v>
      </c>
      <c r="H254" s="128">
        <v>55</v>
      </c>
      <c r="I254" s="128">
        <v>57</v>
      </c>
      <c r="J254" s="128">
        <v>68</v>
      </c>
      <c r="K254" s="128">
        <v>68</v>
      </c>
      <c r="L254" s="130" t="str">
        <f t="shared" si="3"/>
        <v>BSWNA00021</v>
      </c>
    </row>
    <row r="255" spans="1:12" ht="17.399999999999999">
      <c r="A255" s="125" t="s">
        <v>597</v>
      </c>
      <c r="B255" s="126" t="s">
        <v>1045</v>
      </c>
      <c r="C255" s="127">
        <v>85365090</v>
      </c>
      <c r="D255" s="128">
        <v>49</v>
      </c>
      <c r="E255" s="129">
        <v>0.18</v>
      </c>
      <c r="F255" s="129">
        <v>0.18</v>
      </c>
      <c r="G255" s="128">
        <v>58</v>
      </c>
      <c r="H255" s="128">
        <v>58</v>
      </c>
      <c r="I255" s="128">
        <v>60</v>
      </c>
      <c r="J255" s="128">
        <v>71</v>
      </c>
      <c r="K255" s="128">
        <v>71</v>
      </c>
      <c r="L255" s="130" t="str">
        <f t="shared" si="3"/>
        <v>BSWNA00023</v>
      </c>
    </row>
    <row r="256" spans="1:12" ht="17.399999999999999">
      <c r="A256" s="125" t="s">
        <v>250</v>
      </c>
      <c r="B256" s="133" t="s">
        <v>1047</v>
      </c>
      <c r="C256" s="134">
        <v>87081010</v>
      </c>
      <c r="D256" s="128">
        <v>498</v>
      </c>
      <c r="E256" s="129">
        <v>0.28000000000000003</v>
      </c>
      <c r="F256" s="129">
        <v>0.18</v>
      </c>
      <c r="G256" s="128">
        <v>638</v>
      </c>
      <c r="H256" s="128">
        <v>588</v>
      </c>
      <c r="I256" s="128">
        <v>608</v>
      </c>
      <c r="J256" s="128">
        <v>779</v>
      </c>
      <c r="K256" s="128">
        <v>718</v>
      </c>
      <c r="L256" s="130" t="str">
        <f t="shared" si="3"/>
        <v>BSXNA00010</v>
      </c>
    </row>
    <row r="257" spans="1:12" ht="17.399999999999999">
      <c r="A257" s="125" t="s">
        <v>2660</v>
      </c>
      <c r="B257" s="126" t="s">
        <v>2661</v>
      </c>
      <c r="C257" s="127">
        <v>87081010</v>
      </c>
      <c r="D257" s="128">
        <v>443</v>
      </c>
      <c r="E257" s="129">
        <v>0.28000000000000003</v>
      </c>
      <c r="F257" s="129">
        <v>0.18</v>
      </c>
      <c r="G257" s="128">
        <v>568</v>
      </c>
      <c r="H257" s="128">
        <v>523</v>
      </c>
      <c r="I257" s="128">
        <v>541</v>
      </c>
      <c r="J257" s="128">
        <v>693</v>
      </c>
      <c r="K257" s="128">
        <v>639</v>
      </c>
      <c r="L257" s="130" t="str">
        <f t="shared" si="3"/>
        <v>BSXNA00011</v>
      </c>
    </row>
    <row r="258" spans="1:12" ht="17.399999999999999">
      <c r="A258" s="125" t="s">
        <v>2664</v>
      </c>
      <c r="B258" s="126" t="s">
        <v>2665</v>
      </c>
      <c r="C258" s="127">
        <v>40111010</v>
      </c>
      <c r="D258" s="128">
        <v>928</v>
      </c>
      <c r="E258" s="129">
        <v>0.28000000000000003</v>
      </c>
      <c r="F258" s="129">
        <v>0.18</v>
      </c>
      <c r="G258" s="128" t="s">
        <v>2666</v>
      </c>
      <c r="H258" s="128" t="s">
        <v>2667</v>
      </c>
      <c r="I258" s="128" t="s">
        <v>2194</v>
      </c>
      <c r="J258" s="128" t="s">
        <v>2668</v>
      </c>
      <c r="K258" s="128" t="s">
        <v>2669</v>
      </c>
      <c r="L258" s="130" t="str">
        <f t="shared" ref="L258:L281" si="4">VLOOKUP(A258,Testing,1,FALSE)</f>
        <v>BTYBK00017</v>
      </c>
    </row>
    <row r="259" spans="1:12" ht="17.399999999999999">
      <c r="A259" s="125" t="s">
        <v>2670</v>
      </c>
      <c r="B259" s="126" t="s">
        <v>2671</v>
      </c>
      <c r="C259" s="127">
        <v>85369090</v>
      </c>
      <c r="D259" s="128">
        <v>338</v>
      </c>
      <c r="E259" s="129">
        <v>0.18</v>
      </c>
      <c r="F259" s="129">
        <v>0.18</v>
      </c>
      <c r="G259" s="128">
        <v>399</v>
      </c>
      <c r="H259" s="128">
        <v>399</v>
      </c>
      <c r="I259" s="128">
        <v>413</v>
      </c>
      <c r="J259" s="128">
        <v>488</v>
      </c>
      <c r="K259" s="128">
        <v>488</v>
      </c>
      <c r="L259" s="130" t="str">
        <f t="shared" si="4"/>
        <v>BWHNA00009</v>
      </c>
    </row>
    <row r="260" spans="1:12" ht="17.399999999999999">
      <c r="A260" s="125" t="s">
        <v>2672</v>
      </c>
      <c r="B260" s="126" t="s">
        <v>2673</v>
      </c>
      <c r="C260" s="127">
        <v>85369090</v>
      </c>
      <c r="D260" s="128" t="s">
        <v>2674</v>
      </c>
      <c r="E260" s="129">
        <v>0.18</v>
      </c>
      <c r="F260" s="129">
        <v>0.18</v>
      </c>
      <c r="G260" s="128" t="s">
        <v>2675</v>
      </c>
      <c r="H260" s="128" t="s">
        <v>2675</v>
      </c>
      <c r="I260" s="128" t="s">
        <v>2676</v>
      </c>
      <c r="J260" s="128" t="s">
        <v>2677</v>
      </c>
      <c r="K260" s="128" t="s">
        <v>2677</v>
      </c>
      <c r="L260" s="130" t="str">
        <f t="shared" si="4"/>
        <v>BWHNA00017</v>
      </c>
    </row>
    <row r="261" spans="1:12" ht="17.399999999999999">
      <c r="A261" s="125" t="s">
        <v>605</v>
      </c>
      <c r="B261" s="126" t="s">
        <v>1049</v>
      </c>
      <c r="C261" s="127">
        <v>85369090</v>
      </c>
      <c r="D261" s="128">
        <v>172</v>
      </c>
      <c r="E261" s="129">
        <v>0.18</v>
      </c>
      <c r="F261" s="129">
        <v>0.18</v>
      </c>
      <c r="G261" s="128">
        <v>203</v>
      </c>
      <c r="H261" s="128">
        <v>203</v>
      </c>
      <c r="I261" s="128">
        <v>210</v>
      </c>
      <c r="J261" s="128">
        <v>248</v>
      </c>
      <c r="K261" s="128">
        <v>248</v>
      </c>
      <c r="L261" s="130" t="str">
        <f t="shared" si="4"/>
        <v>BWHNA00018</v>
      </c>
    </row>
    <row r="262" spans="1:12" ht="17.399999999999999">
      <c r="A262" s="125" t="s">
        <v>2691</v>
      </c>
      <c r="B262" s="126" t="s">
        <v>2692</v>
      </c>
      <c r="C262" s="127">
        <v>85369090</v>
      </c>
      <c r="D262" s="128">
        <v>106</v>
      </c>
      <c r="E262" s="129">
        <v>0.18</v>
      </c>
      <c r="F262" s="129">
        <v>0.18</v>
      </c>
      <c r="G262" s="128">
        <v>126</v>
      </c>
      <c r="H262" s="128">
        <v>126</v>
      </c>
      <c r="I262" s="128">
        <v>130</v>
      </c>
      <c r="J262" s="128">
        <v>154</v>
      </c>
      <c r="K262" s="128">
        <v>154</v>
      </c>
      <c r="L262" s="130" t="str">
        <f t="shared" si="4"/>
        <v>BWHNA00021</v>
      </c>
    </row>
    <row r="263" spans="1:12" ht="17.399999999999999">
      <c r="A263" s="125" t="s">
        <v>728</v>
      </c>
      <c r="B263" s="126" t="s">
        <v>1054</v>
      </c>
      <c r="C263" s="127">
        <v>85369090</v>
      </c>
      <c r="D263" s="128" t="s">
        <v>2701</v>
      </c>
      <c r="E263" s="129">
        <v>0.18</v>
      </c>
      <c r="F263" s="129">
        <v>0.18</v>
      </c>
      <c r="G263" s="128" t="s">
        <v>2703</v>
      </c>
      <c r="H263" s="128" t="s">
        <v>2703</v>
      </c>
      <c r="I263" s="128" t="s">
        <v>2706</v>
      </c>
      <c r="J263" s="128" t="s">
        <v>2715</v>
      </c>
      <c r="K263" s="128" t="s">
        <v>2715</v>
      </c>
      <c r="L263" s="130" t="str">
        <f t="shared" si="4"/>
        <v>BWHNA00024</v>
      </c>
    </row>
    <row r="264" spans="1:12" ht="17.399999999999999">
      <c r="A264" s="125" t="s">
        <v>2719</v>
      </c>
      <c r="B264" s="126" t="s">
        <v>2720</v>
      </c>
      <c r="C264" s="127">
        <v>85369090</v>
      </c>
      <c r="D264" s="128" t="s">
        <v>2701</v>
      </c>
      <c r="E264" s="129">
        <v>0.18</v>
      </c>
      <c r="F264" s="129">
        <v>0.18</v>
      </c>
      <c r="G264" s="128" t="s">
        <v>2703</v>
      </c>
      <c r="H264" s="128" t="s">
        <v>2703</v>
      </c>
      <c r="I264" s="128" t="s">
        <v>2706</v>
      </c>
      <c r="J264" s="128" t="s">
        <v>2715</v>
      </c>
      <c r="K264" s="128" t="s">
        <v>2715</v>
      </c>
      <c r="L264" s="130" t="str">
        <f t="shared" si="4"/>
        <v>BWHNA00029</v>
      </c>
    </row>
    <row r="265" spans="1:12" ht="17.399999999999999">
      <c r="A265" s="125" t="s">
        <v>1057</v>
      </c>
      <c r="B265" s="126" t="s">
        <v>2729</v>
      </c>
      <c r="C265" s="127">
        <v>85369090</v>
      </c>
      <c r="D265" s="128" t="s">
        <v>2730</v>
      </c>
      <c r="E265" s="129">
        <v>0.18</v>
      </c>
      <c r="F265" s="129">
        <v>0.18</v>
      </c>
      <c r="G265" s="128" t="s">
        <v>2731</v>
      </c>
      <c r="H265" s="128" t="s">
        <v>2731</v>
      </c>
      <c r="I265" s="128" t="s">
        <v>2732</v>
      </c>
      <c r="J265" s="128" t="s">
        <v>2733</v>
      </c>
      <c r="K265" s="128" t="s">
        <v>2733</v>
      </c>
      <c r="L265" s="130" t="str">
        <f t="shared" si="4"/>
        <v>BWHNA00032</v>
      </c>
    </row>
    <row r="266" spans="1:12" ht="17.399999999999999">
      <c r="A266" s="125" t="s">
        <v>577</v>
      </c>
      <c r="B266" s="126" t="s">
        <v>1107</v>
      </c>
      <c r="C266" s="127">
        <v>85369090</v>
      </c>
      <c r="D266" s="128" t="s">
        <v>2736</v>
      </c>
      <c r="E266" s="129">
        <v>0.18</v>
      </c>
      <c r="F266" s="129">
        <v>0.18</v>
      </c>
      <c r="G266" s="128" t="s">
        <v>2737</v>
      </c>
      <c r="H266" s="128" t="s">
        <v>2737</v>
      </c>
      <c r="I266" s="128" t="s">
        <v>2741</v>
      </c>
      <c r="J266" s="128" t="s">
        <v>2742</v>
      </c>
      <c r="K266" s="128" t="s">
        <v>2742</v>
      </c>
      <c r="L266" s="130" t="str">
        <f t="shared" si="4"/>
        <v>BWHNA00035</v>
      </c>
    </row>
    <row r="267" spans="1:12" ht="17.399999999999999">
      <c r="A267" s="125" t="s">
        <v>190</v>
      </c>
      <c r="B267" s="126" t="s">
        <v>1064</v>
      </c>
      <c r="C267" s="127">
        <v>85369090</v>
      </c>
      <c r="D267" s="128">
        <v>122</v>
      </c>
      <c r="E267" s="129">
        <v>0.18</v>
      </c>
      <c r="F267" s="129">
        <v>0.18</v>
      </c>
      <c r="G267" s="128">
        <v>144</v>
      </c>
      <c r="H267" s="128">
        <v>144</v>
      </c>
      <c r="I267" s="128">
        <v>149</v>
      </c>
      <c r="J267" s="128">
        <v>176</v>
      </c>
      <c r="K267" s="128">
        <v>176</v>
      </c>
      <c r="L267" s="130" t="str">
        <f t="shared" si="4"/>
        <v>BWRNA00042</v>
      </c>
    </row>
    <row r="268" spans="1:12" ht="17.399999999999999">
      <c r="A268" s="125" t="s">
        <v>2775</v>
      </c>
      <c r="B268" s="126" t="s">
        <v>2776</v>
      </c>
      <c r="C268" s="127">
        <v>85369090</v>
      </c>
      <c r="D268" s="128" t="s">
        <v>2777</v>
      </c>
      <c r="E268" s="129">
        <v>0.28000000000000003</v>
      </c>
      <c r="F268" s="129">
        <v>0.18</v>
      </c>
      <c r="G268" s="128" t="s">
        <v>2778</v>
      </c>
      <c r="H268" s="128" t="s">
        <v>2779</v>
      </c>
      <c r="I268" s="128" t="s">
        <v>2780</v>
      </c>
      <c r="J268" s="128" t="s">
        <v>2781</v>
      </c>
      <c r="K268" s="128" t="s">
        <v>2783</v>
      </c>
      <c r="L268" s="130" t="str">
        <f t="shared" si="4"/>
        <v>CAMCFPTIL003</v>
      </c>
    </row>
    <row r="269" spans="1:12" ht="17.399999999999999">
      <c r="A269" s="125" t="s">
        <v>2787</v>
      </c>
      <c r="B269" s="126" t="s">
        <v>2788</v>
      </c>
      <c r="C269" s="127">
        <v>63079090</v>
      </c>
      <c r="D269" s="128">
        <v>616</v>
      </c>
      <c r="E269" s="129">
        <v>0.28000000000000003</v>
      </c>
      <c r="F269" s="129">
        <v>0.18</v>
      </c>
      <c r="G269" s="128">
        <v>789</v>
      </c>
      <c r="H269" s="128">
        <v>727</v>
      </c>
      <c r="I269" s="128">
        <v>752</v>
      </c>
      <c r="J269" s="128">
        <v>963</v>
      </c>
      <c r="K269" s="128">
        <v>888</v>
      </c>
      <c r="L269" s="130" t="str">
        <f t="shared" si="4"/>
        <v>GEMACC0033</v>
      </c>
    </row>
    <row r="270" spans="1:12" ht="17.399999999999999">
      <c r="A270" s="125" t="s">
        <v>2795</v>
      </c>
      <c r="B270" s="126" t="s">
        <v>2796</v>
      </c>
      <c r="C270" s="127">
        <v>87149100</v>
      </c>
      <c r="D270" s="128">
        <v>103</v>
      </c>
      <c r="E270" s="129">
        <v>0.28000000000000003</v>
      </c>
      <c r="F270" s="129">
        <v>0.18</v>
      </c>
      <c r="G270" s="128">
        <v>132</v>
      </c>
      <c r="H270" s="128">
        <v>122</v>
      </c>
      <c r="I270" s="128">
        <v>126</v>
      </c>
      <c r="J270" s="128">
        <v>162</v>
      </c>
      <c r="K270" s="128">
        <v>149</v>
      </c>
      <c r="L270" s="130" t="str">
        <f t="shared" si="4"/>
        <v>GEMBRK0001</v>
      </c>
    </row>
    <row r="271" spans="1:12" ht="17.399999999999999">
      <c r="A271" s="125" t="s">
        <v>2805</v>
      </c>
      <c r="B271" s="126" t="s">
        <v>2806</v>
      </c>
      <c r="C271" s="127">
        <v>87149100</v>
      </c>
      <c r="D271" s="128">
        <v>37</v>
      </c>
      <c r="E271" s="129">
        <v>0.28000000000000003</v>
      </c>
      <c r="F271" s="129">
        <v>0.18</v>
      </c>
      <c r="G271" s="128">
        <v>48</v>
      </c>
      <c r="H271" s="128">
        <v>44</v>
      </c>
      <c r="I271" s="128">
        <v>46</v>
      </c>
      <c r="J271" s="128">
        <v>59</v>
      </c>
      <c r="K271" s="128">
        <v>55</v>
      </c>
      <c r="L271" s="130" t="str">
        <f t="shared" si="4"/>
        <v>GEMBRK0003</v>
      </c>
    </row>
    <row r="272" spans="1:12" ht="17.399999999999999">
      <c r="A272" s="125" t="s">
        <v>2807</v>
      </c>
      <c r="B272" s="126" t="s">
        <v>2808</v>
      </c>
      <c r="C272" s="127">
        <v>87149100</v>
      </c>
      <c r="D272" s="128">
        <v>238</v>
      </c>
      <c r="E272" s="129">
        <v>0.28000000000000003</v>
      </c>
      <c r="F272" s="129">
        <v>0.18</v>
      </c>
      <c r="G272" s="128">
        <v>305</v>
      </c>
      <c r="H272" s="128">
        <v>281</v>
      </c>
      <c r="I272" s="128">
        <v>291</v>
      </c>
      <c r="J272" s="128">
        <v>373</v>
      </c>
      <c r="K272" s="128">
        <v>344</v>
      </c>
      <c r="L272" s="130" t="str">
        <f t="shared" si="4"/>
        <v>GEMBRK0013</v>
      </c>
    </row>
    <row r="273" spans="1:12" ht="17.399999999999999">
      <c r="A273" s="125" t="s">
        <v>2811</v>
      </c>
      <c r="B273" s="126" t="s">
        <v>2812</v>
      </c>
      <c r="C273" s="127">
        <v>87149100</v>
      </c>
      <c r="D273" s="128">
        <v>200</v>
      </c>
      <c r="E273" s="129">
        <v>0.18</v>
      </c>
      <c r="F273" s="129">
        <v>0.18</v>
      </c>
      <c r="G273" s="128">
        <v>236</v>
      </c>
      <c r="H273" s="128">
        <v>236</v>
      </c>
      <c r="I273" s="128">
        <v>244</v>
      </c>
      <c r="J273" s="128">
        <v>288</v>
      </c>
      <c r="K273" s="128">
        <v>288</v>
      </c>
      <c r="L273" s="130" t="str">
        <f t="shared" si="4"/>
        <v>GEMBRK0014</v>
      </c>
    </row>
    <row r="274" spans="1:12" ht="17.399999999999999">
      <c r="A274" s="125" t="s">
        <v>2819</v>
      </c>
      <c r="B274" s="126" t="s">
        <v>2820</v>
      </c>
      <c r="C274" s="127">
        <v>87149100</v>
      </c>
      <c r="D274" s="128">
        <v>102</v>
      </c>
      <c r="E274" s="129">
        <v>0.28000000000000003</v>
      </c>
      <c r="F274" s="129">
        <v>0.18</v>
      </c>
      <c r="G274" s="128">
        <v>131</v>
      </c>
      <c r="H274" s="128">
        <v>121</v>
      </c>
      <c r="I274" s="128">
        <v>125</v>
      </c>
      <c r="J274" s="128">
        <v>160</v>
      </c>
      <c r="K274" s="128">
        <v>148</v>
      </c>
      <c r="L274" s="130" t="str">
        <f t="shared" si="4"/>
        <v>GEMBRK0015</v>
      </c>
    </row>
    <row r="275" spans="1:12" ht="17.399999999999999">
      <c r="A275" s="125" t="s">
        <v>2823</v>
      </c>
      <c r="B275" s="126" t="s">
        <v>2824</v>
      </c>
      <c r="C275" s="127">
        <v>87149100</v>
      </c>
      <c r="D275" s="128">
        <v>95</v>
      </c>
      <c r="E275" s="129">
        <v>0.28000000000000003</v>
      </c>
      <c r="F275" s="129">
        <v>0.18</v>
      </c>
      <c r="G275" s="128">
        <v>122</v>
      </c>
      <c r="H275" s="128">
        <v>113</v>
      </c>
      <c r="I275" s="128">
        <v>116</v>
      </c>
      <c r="J275" s="128">
        <v>149</v>
      </c>
      <c r="K275" s="128">
        <v>137</v>
      </c>
      <c r="L275" s="130" t="str">
        <f t="shared" si="4"/>
        <v>GEMBRK0016</v>
      </c>
    </row>
    <row r="276" spans="1:12" ht="17.399999999999999">
      <c r="A276" s="125" t="s">
        <v>46</v>
      </c>
      <c r="B276" s="126" t="s">
        <v>2827</v>
      </c>
      <c r="C276" s="127">
        <v>85044030</v>
      </c>
      <c r="D276" s="128" t="s">
        <v>2327</v>
      </c>
      <c r="E276" s="129">
        <v>0.05</v>
      </c>
      <c r="F276" s="129">
        <v>0.05</v>
      </c>
      <c r="G276" s="128" t="s">
        <v>2328</v>
      </c>
      <c r="H276" s="128" t="s">
        <v>2328</v>
      </c>
      <c r="I276" s="128" t="s">
        <v>2329</v>
      </c>
      <c r="J276" s="128" t="s">
        <v>2330</v>
      </c>
      <c r="K276" s="128" t="s">
        <v>2330</v>
      </c>
      <c r="L276" s="130" t="str">
        <f t="shared" si="4"/>
        <v>SP-000000000069</v>
      </c>
    </row>
    <row r="277" spans="1:12" ht="17.399999999999999">
      <c r="A277" s="125" t="s">
        <v>2830</v>
      </c>
      <c r="B277" s="126" t="s">
        <v>2831</v>
      </c>
      <c r="C277" s="127">
        <v>87141090</v>
      </c>
      <c r="D277" s="128">
        <v>197</v>
      </c>
      <c r="E277" s="129">
        <v>0.28000000000000003</v>
      </c>
      <c r="F277" s="129">
        <v>0.18</v>
      </c>
      <c r="G277" s="128">
        <v>253</v>
      </c>
      <c r="H277" s="128">
        <v>233</v>
      </c>
      <c r="I277" s="128">
        <v>241</v>
      </c>
      <c r="J277" s="128">
        <v>309</v>
      </c>
      <c r="K277" s="128">
        <v>285</v>
      </c>
      <c r="L277" s="130" t="str">
        <f t="shared" si="4"/>
        <v>SP-000000000083</v>
      </c>
    </row>
    <row r="278" spans="1:12" ht="17.399999999999999">
      <c r="A278" s="125" t="s">
        <v>142</v>
      </c>
      <c r="B278" s="133" t="s">
        <v>1168</v>
      </c>
      <c r="C278" s="134">
        <v>85044030</v>
      </c>
      <c r="D278" s="128" t="s">
        <v>2836</v>
      </c>
      <c r="E278" s="129">
        <v>0.05</v>
      </c>
      <c r="F278" s="129">
        <v>0.05</v>
      </c>
      <c r="G278" s="128" t="s">
        <v>2837</v>
      </c>
      <c r="H278" s="128" t="s">
        <v>2837</v>
      </c>
      <c r="I278" s="128" t="s">
        <v>2838</v>
      </c>
      <c r="J278" s="128" t="s">
        <v>2839</v>
      </c>
      <c r="K278" s="128" t="s">
        <v>2839</v>
      </c>
      <c r="L278" s="130" t="str">
        <f t="shared" si="4"/>
        <v>VP-000000049879</v>
      </c>
    </row>
    <row r="279" spans="1:12" ht="17.399999999999999">
      <c r="A279" s="125" t="s">
        <v>498</v>
      </c>
      <c r="B279" s="133" t="s">
        <v>1183</v>
      </c>
      <c r="C279" s="134">
        <v>850300</v>
      </c>
      <c r="D279" s="128" t="s">
        <v>2842</v>
      </c>
      <c r="E279" s="129">
        <v>0.18</v>
      </c>
      <c r="F279" s="129">
        <v>0.18</v>
      </c>
      <c r="G279" s="128" t="s">
        <v>2843</v>
      </c>
      <c r="H279" s="128" t="s">
        <v>2843</v>
      </c>
      <c r="I279" s="128" t="s">
        <v>2843</v>
      </c>
      <c r="J279" s="128" t="s">
        <v>2844</v>
      </c>
      <c r="K279" s="128" t="s">
        <v>2844</v>
      </c>
      <c r="L279" s="130" t="str">
        <f t="shared" si="4"/>
        <v>VP-000000059709</v>
      </c>
    </row>
    <row r="280" spans="1:12" ht="17.399999999999999">
      <c r="A280" s="125" t="s">
        <v>2845</v>
      </c>
      <c r="B280" s="126" t="s">
        <v>2846</v>
      </c>
      <c r="C280" s="127">
        <v>85122010</v>
      </c>
      <c r="D280" s="128">
        <v>684</v>
      </c>
      <c r="E280" s="129">
        <v>0.18</v>
      </c>
      <c r="F280" s="129">
        <v>0.18</v>
      </c>
      <c r="G280" s="128">
        <v>808</v>
      </c>
      <c r="H280" s="128">
        <v>808</v>
      </c>
      <c r="I280" s="128">
        <v>835</v>
      </c>
      <c r="J280" s="128">
        <v>986</v>
      </c>
      <c r="K280" s="128">
        <v>986</v>
      </c>
      <c r="L280" s="130" t="e">
        <f t="shared" si="4"/>
        <v>#N/A</v>
      </c>
    </row>
    <row r="281" spans="1:12" ht="17.399999999999999">
      <c r="A281" s="125" t="s">
        <v>2849</v>
      </c>
      <c r="B281" s="126" t="s">
        <v>2850</v>
      </c>
      <c r="C281" s="127">
        <v>85122010</v>
      </c>
      <c r="D281" s="128">
        <v>683</v>
      </c>
      <c r="E281" s="129">
        <v>0.18</v>
      </c>
      <c r="F281" s="129">
        <v>0.18</v>
      </c>
      <c r="G281" s="128">
        <v>806</v>
      </c>
      <c r="H281" s="128">
        <v>806</v>
      </c>
      <c r="I281" s="128">
        <v>834</v>
      </c>
      <c r="J281" s="128">
        <v>985</v>
      </c>
      <c r="K281" s="128">
        <v>985</v>
      </c>
      <c r="L281" s="130" t="e">
        <f t="shared" si="4"/>
        <v>#N/A</v>
      </c>
    </row>
    <row r="282" spans="1:12" ht="13.2">
      <c r="D282" s="119"/>
      <c r="G282" s="119"/>
      <c r="H282" s="119"/>
      <c r="I282" s="119"/>
      <c r="J282" s="119"/>
      <c r="K282" s="119"/>
      <c r="L282" s="130"/>
    </row>
    <row r="283" spans="1:12" ht="13.2">
      <c r="D283" s="119"/>
      <c r="G283" s="119"/>
      <c r="H283" s="119"/>
      <c r="I283" s="119"/>
      <c r="J283" s="119"/>
      <c r="K283" s="119"/>
      <c r="L283" s="130"/>
    </row>
    <row r="284" spans="1:12" ht="13.2">
      <c r="D284" s="119"/>
      <c r="G284" s="119"/>
      <c r="H284" s="119"/>
      <c r="I284" s="119"/>
      <c r="J284" s="119"/>
      <c r="K284" s="119"/>
      <c r="L284" s="130"/>
    </row>
    <row r="285" spans="1:12" ht="13.2">
      <c r="D285" s="119"/>
      <c r="G285" s="119"/>
      <c r="H285" s="119"/>
      <c r="I285" s="119"/>
      <c r="J285" s="119"/>
      <c r="K285" s="119"/>
      <c r="L285" s="130"/>
    </row>
    <row r="286" spans="1:12" ht="13.2">
      <c r="D286" s="119"/>
      <c r="G286" s="119"/>
      <c r="H286" s="119"/>
      <c r="I286" s="119"/>
      <c r="J286" s="119"/>
      <c r="K286" s="119"/>
      <c r="L286" s="130"/>
    </row>
    <row r="287" spans="1:12" ht="13.2">
      <c r="D287" s="119"/>
      <c r="G287" s="119"/>
      <c r="H287" s="119"/>
      <c r="I287" s="119"/>
      <c r="J287" s="119"/>
      <c r="K287" s="119"/>
      <c r="L287" s="130"/>
    </row>
    <row r="288" spans="1:12" ht="13.2">
      <c r="D288" s="119"/>
      <c r="G288" s="119"/>
      <c r="H288" s="119"/>
      <c r="I288" s="119"/>
      <c r="J288" s="119"/>
      <c r="K288" s="119"/>
      <c r="L288" s="130"/>
    </row>
    <row r="289" spans="4:12" ht="13.2">
      <c r="D289" s="119"/>
      <c r="G289" s="119"/>
      <c r="H289" s="119"/>
      <c r="I289" s="119"/>
      <c r="J289" s="119"/>
      <c r="K289" s="119"/>
      <c r="L289" s="130"/>
    </row>
    <row r="290" spans="4:12" ht="13.2">
      <c r="D290" s="119"/>
      <c r="G290" s="119"/>
      <c r="H290" s="119"/>
      <c r="I290" s="119"/>
      <c r="J290" s="119"/>
      <c r="K290" s="119"/>
      <c r="L290" s="130"/>
    </row>
    <row r="291" spans="4:12" ht="13.2">
      <c r="D291" s="119"/>
      <c r="G291" s="119"/>
      <c r="H291" s="119"/>
      <c r="I291" s="119"/>
      <c r="J291" s="119"/>
      <c r="K291" s="119"/>
      <c r="L291" s="130"/>
    </row>
    <row r="292" spans="4:12" ht="13.2">
      <c r="D292" s="119"/>
      <c r="G292" s="119"/>
      <c r="H292" s="119"/>
      <c r="I292" s="119"/>
      <c r="J292" s="119"/>
      <c r="K292" s="119"/>
      <c r="L292" s="130"/>
    </row>
    <row r="293" spans="4:12" ht="13.2">
      <c r="D293" s="119"/>
      <c r="G293" s="119"/>
      <c r="H293" s="119"/>
      <c r="I293" s="119"/>
      <c r="J293" s="119"/>
      <c r="K293" s="119"/>
      <c r="L293" s="130"/>
    </row>
    <row r="294" spans="4:12" ht="13.2">
      <c r="D294" s="119"/>
      <c r="G294" s="119"/>
      <c r="H294" s="119"/>
      <c r="I294" s="119"/>
      <c r="J294" s="119"/>
      <c r="K294" s="119"/>
      <c r="L294" s="130"/>
    </row>
    <row r="295" spans="4:12" ht="13.2">
      <c r="D295" s="119"/>
      <c r="G295" s="119"/>
      <c r="H295" s="119"/>
      <c r="I295" s="119"/>
      <c r="J295" s="119"/>
      <c r="K295" s="119"/>
      <c r="L295" s="130"/>
    </row>
    <row r="296" spans="4:12" ht="13.2">
      <c r="D296" s="119"/>
      <c r="G296" s="119"/>
      <c r="H296" s="119"/>
      <c r="I296" s="119"/>
      <c r="J296" s="119"/>
      <c r="K296" s="119"/>
      <c r="L296" s="130"/>
    </row>
    <row r="297" spans="4:12" ht="13.2">
      <c r="D297" s="119"/>
      <c r="G297" s="119"/>
      <c r="H297" s="119"/>
      <c r="I297" s="119"/>
      <c r="J297" s="119"/>
      <c r="K297" s="119"/>
      <c r="L297" s="130"/>
    </row>
    <row r="298" spans="4:12" ht="13.2">
      <c r="D298" s="119"/>
      <c r="G298" s="119"/>
      <c r="H298" s="119"/>
      <c r="I298" s="119"/>
      <c r="J298" s="119"/>
      <c r="K298" s="119"/>
      <c r="L298" s="130"/>
    </row>
    <row r="299" spans="4:12" ht="13.2">
      <c r="D299" s="119"/>
      <c r="G299" s="119"/>
      <c r="H299" s="119"/>
      <c r="I299" s="119"/>
      <c r="J299" s="119"/>
      <c r="K299" s="119"/>
      <c r="L299" s="130"/>
    </row>
    <row r="300" spans="4:12" ht="13.2">
      <c r="D300" s="119"/>
      <c r="G300" s="119"/>
      <c r="H300" s="119"/>
      <c r="I300" s="119"/>
      <c r="J300" s="119"/>
      <c r="K300" s="119"/>
      <c r="L300" s="130"/>
    </row>
    <row r="301" spans="4:12" ht="13.2">
      <c r="D301" s="119"/>
      <c r="G301" s="119"/>
      <c r="H301" s="119"/>
      <c r="I301" s="119"/>
      <c r="J301" s="119"/>
      <c r="K301" s="119"/>
      <c r="L301" s="130"/>
    </row>
    <row r="302" spans="4:12" ht="13.2">
      <c r="D302" s="119"/>
      <c r="G302" s="119"/>
      <c r="H302" s="119"/>
      <c r="I302" s="119"/>
      <c r="J302" s="119"/>
      <c r="K302" s="119"/>
      <c r="L302" s="130"/>
    </row>
    <row r="303" spans="4:12" ht="13.2">
      <c r="D303" s="119"/>
      <c r="G303" s="119"/>
      <c r="H303" s="119"/>
      <c r="I303" s="119"/>
      <c r="J303" s="119"/>
      <c r="K303" s="119"/>
      <c r="L303" s="130"/>
    </row>
    <row r="304" spans="4:12" ht="13.2">
      <c r="D304" s="119"/>
      <c r="G304" s="119"/>
      <c r="H304" s="119"/>
      <c r="I304" s="119"/>
      <c r="J304" s="119"/>
      <c r="K304" s="119"/>
      <c r="L304" s="130"/>
    </row>
    <row r="305" spans="4:12" ht="13.2">
      <c r="D305" s="119"/>
      <c r="G305" s="119"/>
      <c r="H305" s="119"/>
      <c r="I305" s="119"/>
      <c r="J305" s="119"/>
      <c r="K305" s="119"/>
      <c r="L305" s="130"/>
    </row>
    <row r="306" spans="4:12" ht="13.2">
      <c r="D306" s="119"/>
      <c r="G306" s="119"/>
      <c r="H306" s="119"/>
      <c r="I306" s="119"/>
      <c r="J306" s="119"/>
      <c r="K306" s="119"/>
      <c r="L306" s="130"/>
    </row>
    <row r="307" spans="4:12" ht="13.2">
      <c r="D307" s="119"/>
      <c r="G307" s="119"/>
      <c r="H307" s="119"/>
      <c r="I307" s="119"/>
      <c r="J307" s="119"/>
      <c r="K307" s="119"/>
      <c r="L307" s="130"/>
    </row>
    <row r="308" spans="4:12" ht="13.2">
      <c r="D308" s="119"/>
      <c r="G308" s="119"/>
      <c r="H308" s="119"/>
      <c r="I308" s="119"/>
      <c r="J308" s="119"/>
      <c r="K308" s="119"/>
      <c r="L308" s="130"/>
    </row>
    <row r="309" spans="4:12" ht="13.2">
      <c r="D309" s="119"/>
      <c r="G309" s="119"/>
      <c r="H309" s="119"/>
      <c r="I309" s="119"/>
      <c r="J309" s="119"/>
      <c r="K309" s="119"/>
      <c r="L309" s="130"/>
    </row>
    <row r="310" spans="4:12" ht="13.2">
      <c r="D310" s="119"/>
      <c r="G310" s="119"/>
      <c r="H310" s="119"/>
      <c r="I310" s="119"/>
      <c r="J310" s="119"/>
      <c r="K310" s="119"/>
      <c r="L310" s="130"/>
    </row>
    <row r="311" spans="4:12" ht="13.2">
      <c r="D311" s="119"/>
      <c r="G311" s="119"/>
      <c r="H311" s="119"/>
      <c r="I311" s="119"/>
      <c r="J311" s="119"/>
      <c r="K311" s="119"/>
      <c r="L311" s="130"/>
    </row>
    <row r="312" spans="4:12" ht="13.2">
      <c r="D312" s="119"/>
      <c r="G312" s="119"/>
      <c r="H312" s="119"/>
      <c r="I312" s="119"/>
      <c r="J312" s="119"/>
      <c r="K312" s="119"/>
      <c r="L312" s="130"/>
    </row>
    <row r="313" spans="4:12" ht="13.2">
      <c r="D313" s="119"/>
      <c r="G313" s="119"/>
      <c r="H313" s="119"/>
      <c r="I313" s="119"/>
      <c r="J313" s="119"/>
      <c r="K313" s="119"/>
      <c r="L313" s="130"/>
    </row>
    <row r="314" spans="4:12" ht="13.2">
      <c r="D314" s="119"/>
      <c r="G314" s="119"/>
      <c r="H314" s="119"/>
      <c r="I314" s="119"/>
      <c r="J314" s="119"/>
      <c r="K314" s="119"/>
      <c r="L314" s="130"/>
    </row>
    <row r="315" spans="4:12" ht="13.2">
      <c r="D315" s="119"/>
      <c r="G315" s="119"/>
      <c r="H315" s="119"/>
      <c r="I315" s="119"/>
      <c r="J315" s="119"/>
      <c r="K315" s="119"/>
      <c r="L315" s="130"/>
    </row>
    <row r="316" spans="4:12" ht="13.2">
      <c r="D316" s="119"/>
      <c r="G316" s="119"/>
      <c r="H316" s="119"/>
      <c r="I316" s="119"/>
      <c r="J316" s="119"/>
      <c r="K316" s="119"/>
      <c r="L316" s="130"/>
    </row>
    <row r="317" spans="4:12" ht="13.2">
      <c r="D317" s="119"/>
      <c r="G317" s="119"/>
      <c r="H317" s="119"/>
      <c r="I317" s="119"/>
      <c r="J317" s="119"/>
      <c r="K317" s="119"/>
      <c r="L317" s="130"/>
    </row>
    <row r="318" spans="4:12" ht="13.2">
      <c r="D318" s="119"/>
      <c r="G318" s="119"/>
      <c r="H318" s="119"/>
      <c r="I318" s="119"/>
      <c r="J318" s="119"/>
      <c r="K318" s="119"/>
      <c r="L318" s="130"/>
    </row>
    <row r="319" spans="4:12" ht="13.2">
      <c r="D319" s="119"/>
      <c r="G319" s="119"/>
      <c r="H319" s="119"/>
      <c r="I319" s="119"/>
      <c r="J319" s="119"/>
      <c r="K319" s="119"/>
      <c r="L319" s="130"/>
    </row>
    <row r="320" spans="4:12" ht="13.2">
      <c r="D320" s="119"/>
      <c r="G320" s="119"/>
      <c r="H320" s="119"/>
      <c r="I320" s="119"/>
      <c r="J320" s="119"/>
      <c r="K320" s="119"/>
      <c r="L320" s="130"/>
    </row>
    <row r="321" spans="4:12" ht="13.2">
      <c r="D321" s="119"/>
      <c r="G321" s="119"/>
      <c r="H321" s="119"/>
      <c r="I321" s="119"/>
      <c r="J321" s="119"/>
      <c r="K321" s="119"/>
      <c r="L321" s="130"/>
    </row>
    <row r="322" spans="4:12" ht="13.2">
      <c r="D322" s="119"/>
      <c r="G322" s="119"/>
      <c r="H322" s="119"/>
      <c r="I322" s="119"/>
      <c r="J322" s="119"/>
      <c r="K322" s="119"/>
      <c r="L322" s="130"/>
    </row>
    <row r="323" spans="4:12" ht="13.2">
      <c r="D323" s="119"/>
      <c r="G323" s="119"/>
      <c r="H323" s="119"/>
      <c r="I323" s="119"/>
      <c r="J323" s="119"/>
      <c r="K323" s="119"/>
      <c r="L323" s="130"/>
    </row>
    <row r="324" spans="4:12" ht="13.2">
      <c r="D324" s="119"/>
      <c r="G324" s="119"/>
      <c r="H324" s="119"/>
      <c r="I324" s="119"/>
      <c r="J324" s="119"/>
      <c r="K324" s="119"/>
      <c r="L324" s="130"/>
    </row>
    <row r="325" spans="4:12" ht="13.2">
      <c r="D325" s="119"/>
      <c r="G325" s="119"/>
      <c r="H325" s="119"/>
      <c r="I325" s="119"/>
      <c r="J325" s="119"/>
      <c r="K325" s="119"/>
      <c r="L325" s="130"/>
    </row>
    <row r="326" spans="4:12" ht="13.2">
      <c r="D326" s="119"/>
      <c r="G326" s="119"/>
      <c r="H326" s="119"/>
      <c r="I326" s="119"/>
      <c r="J326" s="119"/>
      <c r="K326" s="119"/>
      <c r="L326" s="130"/>
    </row>
    <row r="327" spans="4:12" ht="13.2">
      <c r="D327" s="119"/>
      <c r="G327" s="119"/>
      <c r="H327" s="119"/>
      <c r="I327" s="119"/>
      <c r="J327" s="119"/>
      <c r="K327" s="119"/>
      <c r="L327" s="130"/>
    </row>
    <row r="328" spans="4:12" ht="13.2">
      <c r="D328" s="119"/>
      <c r="G328" s="119"/>
      <c r="H328" s="119"/>
      <c r="I328" s="119"/>
      <c r="J328" s="119"/>
      <c r="K328" s="119"/>
      <c r="L328" s="130"/>
    </row>
    <row r="329" spans="4:12" ht="13.2">
      <c r="D329" s="119"/>
      <c r="G329" s="119"/>
      <c r="H329" s="119"/>
      <c r="I329" s="119"/>
      <c r="J329" s="119"/>
      <c r="K329" s="119"/>
      <c r="L329" s="130"/>
    </row>
    <row r="330" spans="4:12" ht="13.2">
      <c r="D330" s="119"/>
      <c r="G330" s="119"/>
      <c r="H330" s="119"/>
      <c r="I330" s="119"/>
      <c r="J330" s="119"/>
      <c r="K330" s="119"/>
      <c r="L330" s="130"/>
    </row>
    <row r="331" spans="4:12" ht="13.2">
      <c r="D331" s="119"/>
      <c r="G331" s="119"/>
      <c r="H331" s="119"/>
      <c r="I331" s="119"/>
      <c r="J331" s="119"/>
      <c r="K331" s="119"/>
      <c r="L331" s="130"/>
    </row>
    <row r="332" spans="4:12" ht="13.2">
      <c r="D332" s="119"/>
      <c r="G332" s="119"/>
      <c r="H332" s="119"/>
      <c r="I332" s="119"/>
      <c r="J332" s="119"/>
      <c r="K332" s="119"/>
      <c r="L332" s="130"/>
    </row>
    <row r="333" spans="4:12" ht="13.2">
      <c r="D333" s="119"/>
      <c r="G333" s="119"/>
      <c r="H333" s="119"/>
      <c r="I333" s="119"/>
      <c r="J333" s="119"/>
      <c r="K333" s="119"/>
      <c r="L333" s="130"/>
    </row>
    <row r="334" spans="4:12" ht="13.2">
      <c r="D334" s="119"/>
      <c r="G334" s="119"/>
      <c r="H334" s="119"/>
      <c r="I334" s="119"/>
      <c r="J334" s="119"/>
      <c r="K334" s="119"/>
      <c r="L334" s="130"/>
    </row>
    <row r="335" spans="4:12" ht="13.2">
      <c r="D335" s="119"/>
      <c r="G335" s="119"/>
      <c r="H335" s="119"/>
      <c r="I335" s="119"/>
      <c r="J335" s="119"/>
      <c r="K335" s="119"/>
      <c r="L335" s="130"/>
    </row>
    <row r="336" spans="4:12" ht="13.2">
      <c r="D336" s="119"/>
      <c r="G336" s="119"/>
      <c r="H336" s="119"/>
      <c r="I336" s="119"/>
      <c r="J336" s="119"/>
      <c r="K336" s="119"/>
      <c r="L336" s="130"/>
    </row>
    <row r="337" spans="4:12" ht="13.2">
      <c r="D337" s="119"/>
      <c r="G337" s="119"/>
      <c r="H337" s="119"/>
      <c r="I337" s="119"/>
      <c r="J337" s="119"/>
      <c r="K337" s="119"/>
      <c r="L337" s="130"/>
    </row>
    <row r="338" spans="4:12" ht="13.2">
      <c r="D338" s="119"/>
      <c r="G338" s="119"/>
      <c r="H338" s="119"/>
      <c r="I338" s="119"/>
      <c r="J338" s="119"/>
      <c r="K338" s="119"/>
      <c r="L338" s="130"/>
    </row>
    <row r="339" spans="4:12" ht="13.2">
      <c r="D339" s="119"/>
      <c r="G339" s="119"/>
      <c r="H339" s="119"/>
      <c r="I339" s="119"/>
      <c r="J339" s="119"/>
      <c r="K339" s="119"/>
      <c r="L339" s="130"/>
    </row>
    <row r="340" spans="4:12" ht="13.2">
      <c r="D340" s="119"/>
      <c r="G340" s="119"/>
      <c r="H340" s="119"/>
      <c r="I340" s="119"/>
      <c r="J340" s="119"/>
      <c r="K340" s="119"/>
      <c r="L340" s="130"/>
    </row>
    <row r="341" spans="4:12" ht="13.2">
      <c r="D341" s="119"/>
      <c r="G341" s="119"/>
      <c r="H341" s="119"/>
      <c r="I341" s="119"/>
      <c r="J341" s="119"/>
      <c r="K341" s="119"/>
      <c r="L341" s="130"/>
    </row>
    <row r="342" spans="4:12" ht="13.2">
      <c r="D342" s="119"/>
      <c r="G342" s="119"/>
      <c r="H342" s="119"/>
      <c r="I342" s="119"/>
      <c r="J342" s="119"/>
      <c r="K342" s="119"/>
      <c r="L342" s="130"/>
    </row>
    <row r="343" spans="4:12" ht="13.2">
      <c r="D343" s="119"/>
      <c r="G343" s="119"/>
      <c r="H343" s="119"/>
      <c r="I343" s="119"/>
      <c r="J343" s="119"/>
      <c r="K343" s="119"/>
      <c r="L343" s="130"/>
    </row>
    <row r="344" spans="4:12" ht="13.2">
      <c r="D344" s="119"/>
      <c r="G344" s="119"/>
      <c r="H344" s="119"/>
      <c r="I344" s="119"/>
      <c r="J344" s="119"/>
      <c r="K344" s="119"/>
      <c r="L344" s="130"/>
    </row>
    <row r="345" spans="4:12" ht="13.2">
      <c r="D345" s="119"/>
      <c r="G345" s="119"/>
      <c r="H345" s="119"/>
      <c r="I345" s="119"/>
      <c r="J345" s="119"/>
      <c r="K345" s="119"/>
      <c r="L345" s="130"/>
    </row>
    <row r="346" spans="4:12" ht="13.2">
      <c r="D346" s="119"/>
      <c r="G346" s="119"/>
      <c r="H346" s="119"/>
      <c r="I346" s="119"/>
      <c r="J346" s="119"/>
      <c r="K346" s="119"/>
      <c r="L346" s="130"/>
    </row>
    <row r="347" spans="4:12" ht="13.2">
      <c r="D347" s="119"/>
      <c r="G347" s="119"/>
      <c r="H347" s="119"/>
      <c r="I347" s="119"/>
      <c r="J347" s="119"/>
      <c r="K347" s="119"/>
      <c r="L347" s="130"/>
    </row>
    <row r="348" spans="4:12" ht="13.2">
      <c r="D348" s="119"/>
      <c r="G348" s="119"/>
      <c r="H348" s="119"/>
      <c r="I348" s="119"/>
      <c r="J348" s="119"/>
      <c r="K348" s="119"/>
      <c r="L348" s="130"/>
    </row>
    <row r="349" spans="4:12" ht="13.2">
      <c r="D349" s="119"/>
      <c r="G349" s="119"/>
      <c r="H349" s="119"/>
      <c r="I349" s="119"/>
      <c r="J349" s="119"/>
      <c r="K349" s="119"/>
      <c r="L349" s="130"/>
    </row>
    <row r="350" spans="4:12" ht="13.2">
      <c r="D350" s="119"/>
      <c r="G350" s="119"/>
      <c r="H350" s="119"/>
      <c r="I350" s="119"/>
      <c r="J350" s="119"/>
      <c r="K350" s="119"/>
      <c r="L350" s="130"/>
    </row>
    <row r="351" spans="4:12" ht="13.2">
      <c r="D351" s="119"/>
      <c r="G351" s="119"/>
      <c r="H351" s="119"/>
      <c r="I351" s="119"/>
      <c r="J351" s="119"/>
      <c r="K351" s="119"/>
      <c r="L351" s="130"/>
    </row>
    <row r="352" spans="4:12" ht="13.2">
      <c r="D352" s="119"/>
      <c r="G352" s="119"/>
      <c r="H352" s="119"/>
      <c r="I352" s="119"/>
      <c r="J352" s="119"/>
      <c r="K352" s="119"/>
      <c r="L352" s="130"/>
    </row>
    <row r="353" spans="4:12" ht="13.2">
      <c r="D353" s="119"/>
      <c r="G353" s="119"/>
      <c r="H353" s="119"/>
      <c r="I353" s="119"/>
      <c r="J353" s="119"/>
      <c r="K353" s="119"/>
      <c r="L353" s="130"/>
    </row>
    <row r="354" spans="4:12" ht="13.2">
      <c r="D354" s="119"/>
      <c r="G354" s="119"/>
      <c r="H354" s="119"/>
      <c r="I354" s="119"/>
      <c r="J354" s="119"/>
      <c r="K354" s="119"/>
      <c r="L354" s="130"/>
    </row>
    <row r="355" spans="4:12" ht="13.2">
      <c r="D355" s="119"/>
      <c r="G355" s="119"/>
      <c r="H355" s="119"/>
      <c r="I355" s="119"/>
      <c r="J355" s="119"/>
      <c r="K355" s="119"/>
      <c r="L355" s="130"/>
    </row>
    <row r="356" spans="4:12" ht="13.2">
      <c r="D356" s="119"/>
      <c r="G356" s="119"/>
      <c r="H356" s="119"/>
      <c r="I356" s="119"/>
      <c r="J356" s="119"/>
      <c r="K356" s="119"/>
      <c r="L356" s="130"/>
    </row>
    <row r="357" spans="4:12" ht="13.2">
      <c r="D357" s="119"/>
      <c r="G357" s="119"/>
      <c r="H357" s="119"/>
      <c r="I357" s="119"/>
      <c r="J357" s="119"/>
      <c r="K357" s="119"/>
      <c r="L357" s="130"/>
    </row>
    <row r="358" spans="4:12" ht="13.2">
      <c r="D358" s="119"/>
      <c r="G358" s="119"/>
      <c r="H358" s="119"/>
      <c r="I358" s="119"/>
      <c r="J358" s="119"/>
      <c r="K358" s="119"/>
      <c r="L358" s="130"/>
    </row>
    <row r="359" spans="4:12" ht="13.2">
      <c r="D359" s="119"/>
      <c r="G359" s="119"/>
      <c r="H359" s="119"/>
      <c r="I359" s="119"/>
      <c r="J359" s="119"/>
      <c r="K359" s="119"/>
      <c r="L359" s="130"/>
    </row>
    <row r="360" spans="4:12" ht="13.2">
      <c r="D360" s="119"/>
      <c r="G360" s="119"/>
      <c r="H360" s="119"/>
      <c r="I360" s="119"/>
      <c r="J360" s="119"/>
      <c r="K360" s="119"/>
      <c r="L360" s="130"/>
    </row>
    <row r="361" spans="4:12" ht="13.2">
      <c r="D361" s="119"/>
      <c r="G361" s="119"/>
      <c r="H361" s="119"/>
      <c r="I361" s="119"/>
      <c r="J361" s="119"/>
      <c r="K361" s="119"/>
      <c r="L361" s="130"/>
    </row>
    <row r="362" spans="4:12" ht="13.2">
      <c r="D362" s="119"/>
      <c r="G362" s="119"/>
      <c r="H362" s="119"/>
      <c r="I362" s="119"/>
      <c r="J362" s="119"/>
      <c r="K362" s="119"/>
      <c r="L362" s="130"/>
    </row>
    <row r="363" spans="4:12" ht="13.2">
      <c r="D363" s="119"/>
      <c r="G363" s="119"/>
      <c r="H363" s="119"/>
      <c r="I363" s="119"/>
      <c r="J363" s="119"/>
      <c r="K363" s="119"/>
      <c r="L363" s="130"/>
    </row>
    <row r="364" spans="4:12" ht="13.2">
      <c r="D364" s="119"/>
      <c r="G364" s="119"/>
      <c r="H364" s="119"/>
      <c r="I364" s="119"/>
      <c r="J364" s="119"/>
      <c r="K364" s="119"/>
      <c r="L364" s="130"/>
    </row>
    <row r="365" spans="4:12" ht="13.2">
      <c r="D365" s="119"/>
      <c r="G365" s="119"/>
      <c r="H365" s="119"/>
      <c r="I365" s="119"/>
      <c r="J365" s="119"/>
      <c r="K365" s="119"/>
      <c r="L365" s="130"/>
    </row>
    <row r="366" spans="4:12" ht="13.2">
      <c r="D366" s="119"/>
      <c r="G366" s="119"/>
      <c r="H366" s="119"/>
      <c r="I366" s="119"/>
      <c r="J366" s="119"/>
      <c r="K366" s="119"/>
      <c r="L366" s="130"/>
    </row>
    <row r="367" spans="4:12" ht="13.2">
      <c r="D367" s="119"/>
      <c r="G367" s="119"/>
      <c r="H367" s="119"/>
      <c r="I367" s="119"/>
      <c r="J367" s="119"/>
      <c r="K367" s="119"/>
      <c r="L367" s="130"/>
    </row>
    <row r="368" spans="4:12" ht="13.2">
      <c r="D368" s="119"/>
      <c r="G368" s="119"/>
      <c r="H368" s="119"/>
      <c r="I368" s="119"/>
      <c r="J368" s="119"/>
      <c r="K368" s="119"/>
      <c r="L368" s="130"/>
    </row>
    <row r="369" spans="4:12" ht="13.2">
      <c r="D369" s="119"/>
      <c r="G369" s="119"/>
      <c r="H369" s="119"/>
      <c r="I369" s="119"/>
      <c r="J369" s="119"/>
      <c r="K369" s="119"/>
      <c r="L369" s="130"/>
    </row>
    <row r="370" spans="4:12" ht="13.2">
      <c r="D370" s="119"/>
      <c r="G370" s="119"/>
      <c r="H370" s="119"/>
      <c r="I370" s="119"/>
      <c r="J370" s="119"/>
      <c r="K370" s="119"/>
      <c r="L370" s="130"/>
    </row>
    <row r="371" spans="4:12" ht="13.2">
      <c r="D371" s="119"/>
      <c r="G371" s="119"/>
      <c r="H371" s="119"/>
      <c r="I371" s="119"/>
      <c r="J371" s="119"/>
      <c r="K371" s="119"/>
      <c r="L371" s="130"/>
    </row>
    <row r="372" spans="4:12" ht="13.2">
      <c r="D372" s="119"/>
      <c r="G372" s="119"/>
      <c r="H372" s="119"/>
      <c r="I372" s="119"/>
      <c r="J372" s="119"/>
      <c r="K372" s="119"/>
      <c r="L372" s="130"/>
    </row>
    <row r="373" spans="4:12" ht="13.2">
      <c r="D373" s="119"/>
      <c r="G373" s="119"/>
      <c r="H373" s="119"/>
      <c r="I373" s="119"/>
      <c r="J373" s="119"/>
      <c r="K373" s="119"/>
      <c r="L373" s="130"/>
    </row>
    <row r="374" spans="4:12" ht="13.2">
      <c r="D374" s="119"/>
      <c r="G374" s="119"/>
      <c r="H374" s="119"/>
      <c r="I374" s="119"/>
      <c r="J374" s="119"/>
      <c r="K374" s="119"/>
      <c r="L374" s="130"/>
    </row>
    <row r="375" spans="4:12" ht="13.2">
      <c r="D375" s="119"/>
      <c r="G375" s="119"/>
      <c r="H375" s="119"/>
      <c r="I375" s="119"/>
      <c r="J375" s="119"/>
      <c r="K375" s="119"/>
      <c r="L375" s="130"/>
    </row>
    <row r="376" spans="4:12" ht="13.2">
      <c r="D376" s="119"/>
      <c r="G376" s="119"/>
      <c r="H376" s="119"/>
      <c r="I376" s="119"/>
      <c r="J376" s="119"/>
      <c r="K376" s="119"/>
      <c r="L376" s="130"/>
    </row>
    <row r="377" spans="4:12" ht="13.2">
      <c r="D377" s="119"/>
      <c r="G377" s="119"/>
      <c r="H377" s="119"/>
      <c r="I377" s="119"/>
      <c r="J377" s="119"/>
      <c r="K377" s="119"/>
      <c r="L377" s="130"/>
    </row>
    <row r="378" spans="4:12" ht="13.2">
      <c r="D378" s="119"/>
      <c r="G378" s="119"/>
      <c r="H378" s="119"/>
      <c r="I378" s="119"/>
      <c r="J378" s="119"/>
      <c r="K378" s="119"/>
      <c r="L378" s="130"/>
    </row>
    <row r="379" spans="4:12" ht="13.2">
      <c r="D379" s="119"/>
      <c r="G379" s="119"/>
      <c r="H379" s="119"/>
      <c r="I379" s="119"/>
      <c r="J379" s="119"/>
      <c r="K379" s="119"/>
      <c r="L379" s="130"/>
    </row>
    <row r="380" spans="4:12" ht="13.2">
      <c r="D380" s="119"/>
      <c r="G380" s="119"/>
      <c r="H380" s="119"/>
      <c r="I380" s="119"/>
      <c r="J380" s="119"/>
      <c r="K380" s="119"/>
      <c r="L380" s="130"/>
    </row>
    <row r="381" spans="4:12" ht="13.2">
      <c r="D381" s="119"/>
      <c r="G381" s="119"/>
      <c r="H381" s="119"/>
      <c r="I381" s="119"/>
      <c r="J381" s="119"/>
      <c r="K381" s="119"/>
      <c r="L381" s="130"/>
    </row>
    <row r="382" spans="4:12" ht="13.2">
      <c r="D382" s="119"/>
      <c r="G382" s="119"/>
      <c r="H382" s="119"/>
      <c r="I382" s="119"/>
      <c r="J382" s="119"/>
      <c r="K382" s="119"/>
      <c r="L382" s="130"/>
    </row>
    <row r="383" spans="4:12" ht="13.2">
      <c r="D383" s="119"/>
      <c r="G383" s="119"/>
      <c r="H383" s="119"/>
      <c r="I383" s="119"/>
      <c r="J383" s="119"/>
      <c r="K383" s="119"/>
      <c r="L383" s="130"/>
    </row>
    <row r="384" spans="4:12" ht="13.2">
      <c r="D384" s="119"/>
      <c r="G384" s="119"/>
      <c r="H384" s="119"/>
      <c r="I384" s="119"/>
      <c r="J384" s="119"/>
      <c r="K384" s="119"/>
      <c r="L384" s="130"/>
    </row>
    <row r="385" spans="4:12" ht="13.2">
      <c r="D385" s="119"/>
      <c r="G385" s="119"/>
      <c r="H385" s="119"/>
      <c r="I385" s="119"/>
      <c r="J385" s="119"/>
      <c r="K385" s="119"/>
      <c r="L385" s="130"/>
    </row>
    <row r="386" spans="4:12" ht="13.2">
      <c r="D386" s="119"/>
      <c r="G386" s="119"/>
      <c r="H386" s="119"/>
      <c r="I386" s="119"/>
      <c r="J386" s="119"/>
      <c r="K386" s="119"/>
      <c r="L386" s="130"/>
    </row>
    <row r="387" spans="4:12" ht="13.2">
      <c r="D387" s="119"/>
      <c r="G387" s="119"/>
      <c r="H387" s="119"/>
      <c r="I387" s="119"/>
      <c r="J387" s="119"/>
      <c r="K387" s="119"/>
      <c r="L387" s="130"/>
    </row>
    <row r="388" spans="4:12" ht="13.2">
      <c r="D388" s="119"/>
      <c r="G388" s="119"/>
      <c r="H388" s="119"/>
      <c r="I388" s="119"/>
      <c r="J388" s="119"/>
      <c r="K388" s="119"/>
      <c r="L388" s="130"/>
    </row>
    <row r="389" spans="4:12" ht="13.2">
      <c r="D389" s="119"/>
      <c r="G389" s="119"/>
      <c r="H389" s="119"/>
      <c r="I389" s="119"/>
      <c r="J389" s="119"/>
      <c r="K389" s="119"/>
      <c r="L389" s="130"/>
    </row>
    <row r="390" spans="4:12" ht="13.2">
      <c r="D390" s="119"/>
      <c r="G390" s="119"/>
      <c r="H390" s="119"/>
      <c r="I390" s="119"/>
      <c r="J390" s="119"/>
      <c r="K390" s="119"/>
      <c r="L390" s="130"/>
    </row>
    <row r="391" spans="4:12" ht="13.2">
      <c r="D391" s="119"/>
      <c r="G391" s="119"/>
      <c r="H391" s="119"/>
      <c r="I391" s="119"/>
      <c r="J391" s="119"/>
      <c r="K391" s="119"/>
      <c r="L391" s="130"/>
    </row>
    <row r="392" spans="4:12" ht="13.2">
      <c r="D392" s="119"/>
      <c r="G392" s="119"/>
      <c r="H392" s="119"/>
      <c r="I392" s="119"/>
      <c r="J392" s="119"/>
      <c r="K392" s="119"/>
      <c r="L392" s="130"/>
    </row>
    <row r="393" spans="4:12" ht="13.2">
      <c r="D393" s="119"/>
      <c r="G393" s="119"/>
      <c r="H393" s="119"/>
      <c r="I393" s="119"/>
      <c r="J393" s="119"/>
      <c r="K393" s="119"/>
      <c r="L393" s="130"/>
    </row>
    <row r="394" spans="4:12" ht="13.2">
      <c r="D394" s="119"/>
      <c r="G394" s="119"/>
      <c r="H394" s="119"/>
      <c r="I394" s="119"/>
      <c r="J394" s="119"/>
      <c r="K394" s="119"/>
      <c r="L394" s="130"/>
    </row>
    <row r="395" spans="4:12" ht="13.2">
      <c r="D395" s="119"/>
      <c r="G395" s="119"/>
      <c r="H395" s="119"/>
      <c r="I395" s="119"/>
      <c r="J395" s="119"/>
      <c r="K395" s="119"/>
      <c r="L395" s="130"/>
    </row>
    <row r="396" spans="4:12" ht="13.2">
      <c r="D396" s="119"/>
      <c r="G396" s="119"/>
      <c r="H396" s="119"/>
      <c r="I396" s="119"/>
      <c r="J396" s="119"/>
      <c r="K396" s="119"/>
      <c r="L396" s="130"/>
    </row>
    <row r="397" spans="4:12" ht="13.2">
      <c r="D397" s="119"/>
      <c r="G397" s="119"/>
      <c r="H397" s="119"/>
      <c r="I397" s="119"/>
      <c r="J397" s="119"/>
      <c r="K397" s="119"/>
      <c r="L397" s="130"/>
    </row>
    <row r="398" spans="4:12" ht="13.2">
      <c r="D398" s="119"/>
      <c r="G398" s="119"/>
      <c r="H398" s="119"/>
      <c r="I398" s="119"/>
      <c r="J398" s="119"/>
      <c r="K398" s="119"/>
      <c r="L398" s="130"/>
    </row>
    <row r="399" spans="4:12" ht="13.2">
      <c r="D399" s="119"/>
      <c r="G399" s="119"/>
      <c r="H399" s="119"/>
      <c r="I399" s="119"/>
      <c r="J399" s="119"/>
      <c r="K399" s="119"/>
      <c r="L399" s="130"/>
    </row>
    <row r="400" spans="4:12" ht="13.2">
      <c r="D400" s="119"/>
      <c r="G400" s="119"/>
      <c r="H400" s="119"/>
      <c r="I400" s="119"/>
      <c r="J400" s="119"/>
      <c r="K400" s="119"/>
      <c r="L400" s="130"/>
    </row>
    <row r="401" spans="4:12" ht="13.2">
      <c r="D401" s="119"/>
      <c r="G401" s="119"/>
      <c r="H401" s="119"/>
      <c r="I401" s="119"/>
      <c r="J401" s="119"/>
      <c r="K401" s="119"/>
      <c r="L401" s="130"/>
    </row>
    <row r="402" spans="4:12" ht="13.2">
      <c r="D402" s="119"/>
      <c r="G402" s="119"/>
      <c r="H402" s="119"/>
      <c r="I402" s="119"/>
      <c r="J402" s="119"/>
      <c r="K402" s="119"/>
      <c r="L402" s="130"/>
    </row>
    <row r="403" spans="4:12" ht="13.2">
      <c r="D403" s="119"/>
      <c r="G403" s="119"/>
      <c r="H403" s="119"/>
      <c r="I403" s="119"/>
      <c r="J403" s="119"/>
      <c r="K403" s="119"/>
      <c r="L403" s="130"/>
    </row>
    <row r="404" spans="4:12" ht="13.2">
      <c r="D404" s="119"/>
      <c r="G404" s="119"/>
      <c r="H404" s="119"/>
      <c r="I404" s="119"/>
      <c r="J404" s="119"/>
      <c r="K404" s="119"/>
      <c r="L404" s="130"/>
    </row>
    <row r="405" spans="4:12" ht="13.2">
      <c r="D405" s="119"/>
      <c r="G405" s="119"/>
      <c r="H405" s="119"/>
      <c r="I405" s="119"/>
      <c r="J405" s="119"/>
      <c r="K405" s="119"/>
      <c r="L405" s="130"/>
    </row>
    <row r="406" spans="4:12" ht="13.2">
      <c r="D406" s="119"/>
      <c r="G406" s="119"/>
      <c r="H406" s="119"/>
      <c r="I406" s="119"/>
      <c r="J406" s="119"/>
      <c r="K406" s="119"/>
      <c r="L406" s="130"/>
    </row>
    <row r="407" spans="4:12" ht="13.2">
      <c r="D407" s="119"/>
      <c r="G407" s="119"/>
      <c r="H407" s="119"/>
      <c r="I407" s="119"/>
      <c r="J407" s="119"/>
      <c r="K407" s="119"/>
      <c r="L407" s="130"/>
    </row>
    <row r="408" spans="4:12" ht="13.2">
      <c r="D408" s="119"/>
      <c r="G408" s="119"/>
      <c r="H408" s="119"/>
      <c r="I408" s="119"/>
      <c r="J408" s="119"/>
      <c r="K408" s="119"/>
      <c r="L408" s="130"/>
    </row>
    <row r="409" spans="4:12" ht="13.2">
      <c r="D409" s="119"/>
      <c r="G409" s="119"/>
      <c r="H409" s="119"/>
      <c r="I409" s="119"/>
      <c r="J409" s="119"/>
      <c r="K409" s="119"/>
      <c r="L409" s="130"/>
    </row>
    <row r="410" spans="4:12" ht="13.2">
      <c r="D410" s="119"/>
      <c r="G410" s="119"/>
      <c r="H410" s="119"/>
      <c r="I410" s="119"/>
      <c r="J410" s="119"/>
      <c r="K410" s="119"/>
      <c r="L410" s="130"/>
    </row>
    <row r="411" spans="4:12" ht="13.2">
      <c r="D411" s="119"/>
      <c r="G411" s="119"/>
      <c r="H411" s="119"/>
      <c r="I411" s="119"/>
      <c r="J411" s="119"/>
      <c r="K411" s="119"/>
      <c r="L411" s="130"/>
    </row>
    <row r="412" spans="4:12" ht="13.2">
      <c r="D412" s="119"/>
      <c r="G412" s="119"/>
      <c r="H412" s="119"/>
      <c r="I412" s="119"/>
      <c r="J412" s="119"/>
      <c r="K412" s="119"/>
      <c r="L412" s="130"/>
    </row>
    <row r="413" spans="4:12" ht="13.2">
      <c r="D413" s="119"/>
      <c r="G413" s="119"/>
      <c r="H413" s="119"/>
      <c r="I413" s="119"/>
      <c r="J413" s="119"/>
      <c r="K413" s="119"/>
      <c r="L413" s="130"/>
    </row>
    <row r="414" spans="4:12" ht="13.2">
      <c r="D414" s="119"/>
      <c r="G414" s="119"/>
      <c r="H414" s="119"/>
      <c r="I414" s="119"/>
      <c r="J414" s="119"/>
      <c r="K414" s="119"/>
      <c r="L414" s="130"/>
    </row>
    <row r="415" spans="4:12" ht="13.2">
      <c r="D415" s="119"/>
      <c r="G415" s="119"/>
      <c r="H415" s="119"/>
      <c r="I415" s="119"/>
      <c r="J415" s="119"/>
      <c r="K415" s="119"/>
      <c r="L415" s="130"/>
    </row>
    <row r="416" spans="4:12" ht="13.2">
      <c r="D416" s="119"/>
      <c r="G416" s="119"/>
      <c r="H416" s="119"/>
      <c r="I416" s="119"/>
      <c r="J416" s="119"/>
      <c r="K416" s="119"/>
      <c r="L416" s="130"/>
    </row>
    <row r="417" spans="4:12" ht="13.2">
      <c r="D417" s="119"/>
      <c r="G417" s="119"/>
      <c r="H417" s="119"/>
      <c r="I417" s="119"/>
      <c r="J417" s="119"/>
      <c r="K417" s="119"/>
      <c r="L417" s="130"/>
    </row>
    <row r="418" spans="4:12" ht="13.2">
      <c r="D418" s="119"/>
      <c r="G418" s="119"/>
      <c r="H418" s="119"/>
      <c r="I418" s="119"/>
      <c r="J418" s="119"/>
      <c r="K418" s="119"/>
      <c r="L418" s="130"/>
    </row>
    <row r="419" spans="4:12" ht="13.2">
      <c r="D419" s="119"/>
      <c r="G419" s="119"/>
      <c r="H419" s="119"/>
      <c r="I419" s="119"/>
      <c r="J419" s="119"/>
      <c r="K419" s="119"/>
      <c r="L419" s="130"/>
    </row>
    <row r="420" spans="4:12" ht="13.2">
      <c r="D420" s="119"/>
      <c r="G420" s="119"/>
      <c r="H420" s="119"/>
      <c r="I420" s="119"/>
      <c r="J420" s="119"/>
      <c r="K420" s="119"/>
      <c r="L420" s="130"/>
    </row>
    <row r="421" spans="4:12" ht="13.2">
      <c r="D421" s="119"/>
      <c r="G421" s="119"/>
      <c r="H421" s="119"/>
      <c r="I421" s="119"/>
      <c r="J421" s="119"/>
      <c r="K421" s="119"/>
      <c r="L421" s="130"/>
    </row>
    <row r="422" spans="4:12" ht="13.2">
      <c r="D422" s="119"/>
      <c r="G422" s="119"/>
      <c r="H422" s="119"/>
      <c r="I422" s="119"/>
      <c r="J422" s="119"/>
      <c r="K422" s="119"/>
      <c r="L422" s="130"/>
    </row>
    <row r="423" spans="4:12" ht="13.2">
      <c r="D423" s="119"/>
      <c r="G423" s="119"/>
      <c r="H423" s="119"/>
      <c r="I423" s="119"/>
      <c r="J423" s="119"/>
      <c r="K423" s="119"/>
      <c r="L423" s="130"/>
    </row>
    <row r="424" spans="4:12" ht="13.2">
      <c r="D424" s="119"/>
      <c r="G424" s="119"/>
      <c r="H424" s="119"/>
      <c r="I424" s="119"/>
      <c r="J424" s="119"/>
      <c r="K424" s="119"/>
      <c r="L424" s="130"/>
    </row>
    <row r="425" spans="4:12" ht="13.2">
      <c r="D425" s="119"/>
      <c r="G425" s="119"/>
      <c r="H425" s="119"/>
      <c r="I425" s="119"/>
      <c r="J425" s="119"/>
      <c r="K425" s="119"/>
      <c r="L425" s="130"/>
    </row>
    <row r="426" spans="4:12" ht="13.2">
      <c r="D426" s="119"/>
      <c r="G426" s="119"/>
      <c r="H426" s="119"/>
      <c r="I426" s="119"/>
      <c r="J426" s="119"/>
      <c r="K426" s="119"/>
      <c r="L426" s="130"/>
    </row>
    <row r="427" spans="4:12" ht="13.2">
      <c r="D427" s="119"/>
      <c r="G427" s="119"/>
      <c r="H427" s="119"/>
      <c r="I427" s="119"/>
      <c r="J427" s="119"/>
      <c r="K427" s="119"/>
      <c r="L427" s="130"/>
    </row>
    <row r="428" spans="4:12" ht="13.2">
      <c r="D428" s="119"/>
      <c r="G428" s="119"/>
      <c r="H428" s="119"/>
      <c r="I428" s="119"/>
      <c r="J428" s="119"/>
      <c r="K428" s="119"/>
      <c r="L428" s="130"/>
    </row>
    <row r="429" spans="4:12" ht="13.2">
      <c r="D429" s="119"/>
      <c r="G429" s="119"/>
      <c r="H429" s="119"/>
      <c r="I429" s="119"/>
      <c r="J429" s="119"/>
      <c r="K429" s="119"/>
      <c r="L429" s="130"/>
    </row>
    <row r="430" spans="4:12" ht="13.2">
      <c r="D430" s="119"/>
      <c r="G430" s="119"/>
      <c r="H430" s="119"/>
      <c r="I430" s="119"/>
      <c r="J430" s="119"/>
      <c r="K430" s="119"/>
      <c r="L430" s="130"/>
    </row>
    <row r="431" spans="4:12" ht="13.2">
      <c r="D431" s="119"/>
      <c r="G431" s="119"/>
      <c r="H431" s="119"/>
      <c r="I431" s="119"/>
      <c r="J431" s="119"/>
      <c r="K431" s="119"/>
      <c r="L431" s="130"/>
    </row>
    <row r="432" spans="4:12" ht="13.2">
      <c r="D432" s="119"/>
      <c r="G432" s="119"/>
      <c r="H432" s="119"/>
      <c r="I432" s="119"/>
      <c r="J432" s="119"/>
      <c r="K432" s="119"/>
      <c r="L432" s="130"/>
    </row>
    <row r="433" spans="4:12" ht="13.2">
      <c r="D433" s="119"/>
      <c r="G433" s="119"/>
      <c r="H433" s="119"/>
      <c r="I433" s="119"/>
      <c r="J433" s="119"/>
      <c r="K433" s="119"/>
      <c r="L433" s="130"/>
    </row>
    <row r="434" spans="4:12" ht="13.2">
      <c r="D434" s="119"/>
      <c r="G434" s="119"/>
      <c r="H434" s="119"/>
      <c r="I434" s="119"/>
      <c r="J434" s="119"/>
      <c r="K434" s="119"/>
      <c r="L434" s="130"/>
    </row>
    <row r="435" spans="4:12" ht="13.2">
      <c r="D435" s="119"/>
      <c r="G435" s="119"/>
      <c r="H435" s="119"/>
      <c r="I435" s="119"/>
      <c r="J435" s="119"/>
      <c r="K435" s="119"/>
      <c r="L435" s="130"/>
    </row>
    <row r="436" spans="4:12" ht="13.2">
      <c r="D436" s="119"/>
      <c r="G436" s="119"/>
      <c r="H436" s="119"/>
      <c r="I436" s="119"/>
      <c r="J436" s="119"/>
      <c r="K436" s="119"/>
      <c r="L436" s="130"/>
    </row>
    <row r="437" spans="4:12" ht="13.2">
      <c r="D437" s="119"/>
      <c r="G437" s="119"/>
      <c r="H437" s="119"/>
      <c r="I437" s="119"/>
      <c r="J437" s="119"/>
      <c r="K437" s="119"/>
      <c r="L437" s="130"/>
    </row>
    <row r="438" spans="4:12" ht="13.2">
      <c r="D438" s="119"/>
      <c r="G438" s="119"/>
      <c r="H438" s="119"/>
      <c r="I438" s="119"/>
      <c r="J438" s="119"/>
      <c r="K438" s="119"/>
      <c r="L438" s="130"/>
    </row>
    <row r="439" spans="4:12" ht="13.2">
      <c r="D439" s="119"/>
      <c r="G439" s="119"/>
      <c r="H439" s="119"/>
      <c r="I439" s="119"/>
      <c r="J439" s="119"/>
      <c r="K439" s="119"/>
      <c r="L439" s="130"/>
    </row>
    <row r="440" spans="4:12" ht="13.2">
      <c r="D440" s="119"/>
      <c r="G440" s="119"/>
      <c r="H440" s="119"/>
      <c r="I440" s="119"/>
      <c r="J440" s="119"/>
      <c r="K440" s="119"/>
      <c r="L440" s="130"/>
    </row>
    <row r="441" spans="4:12" ht="13.2">
      <c r="D441" s="119"/>
      <c r="G441" s="119"/>
      <c r="H441" s="119"/>
      <c r="I441" s="119"/>
      <c r="J441" s="119"/>
      <c r="K441" s="119"/>
      <c r="L441" s="130"/>
    </row>
    <row r="442" spans="4:12" ht="13.2">
      <c r="D442" s="119"/>
      <c r="G442" s="119"/>
      <c r="H442" s="119"/>
      <c r="I442" s="119"/>
      <c r="J442" s="119"/>
      <c r="K442" s="119"/>
      <c r="L442" s="130"/>
    </row>
    <row r="443" spans="4:12" ht="13.2">
      <c r="D443" s="119"/>
      <c r="G443" s="119"/>
      <c r="H443" s="119"/>
      <c r="I443" s="119"/>
      <c r="J443" s="119"/>
      <c r="K443" s="119"/>
      <c r="L443" s="130"/>
    </row>
    <row r="444" spans="4:12" ht="13.2">
      <c r="D444" s="119"/>
      <c r="G444" s="119"/>
      <c r="H444" s="119"/>
      <c r="I444" s="119"/>
      <c r="J444" s="119"/>
      <c r="K444" s="119"/>
      <c r="L444" s="130"/>
    </row>
    <row r="445" spans="4:12" ht="13.2">
      <c r="D445" s="119"/>
      <c r="G445" s="119"/>
      <c r="H445" s="119"/>
      <c r="I445" s="119"/>
      <c r="J445" s="119"/>
      <c r="K445" s="119"/>
      <c r="L445" s="130"/>
    </row>
    <row r="446" spans="4:12" ht="13.2">
      <c r="D446" s="119"/>
      <c r="G446" s="119"/>
      <c r="H446" s="119"/>
      <c r="I446" s="119"/>
      <c r="J446" s="119"/>
      <c r="K446" s="119"/>
      <c r="L446" s="130"/>
    </row>
    <row r="447" spans="4:12" ht="13.2">
      <c r="D447" s="119"/>
      <c r="G447" s="119"/>
      <c r="H447" s="119"/>
      <c r="I447" s="119"/>
      <c r="J447" s="119"/>
      <c r="K447" s="119"/>
      <c r="L447" s="130"/>
    </row>
    <row r="448" spans="4:12" ht="13.2">
      <c r="D448" s="119"/>
      <c r="G448" s="119"/>
      <c r="H448" s="119"/>
      <c r="I448" s="119"/>
      <c r="J448" s="119"/>
      <c r="K448" s="119"/>
      <c r="L448" s="130"/>
    </row>
    <row r="449" spans="4:12" ht="13.2">
      <c r="D449" s="119"/>
      <c r="G449" s="119"/>
      <c r="H449" s="119"/>
      <c r="I449" s="119"/>
      <c r="J449" s="119"/>
      <c r="K449" s="119"/>
      <c r="L449" s="130"/>
    </row>
    <row r="450" spans="4:12" ht="13.2">
      <c r="D450" s="119"/>
      <c r="G450" s="119"/>
      <c r="H450" s="119"/>
      <c r="I450" s="119"/>
      <c r="J450" s="119"/>
      <c r="K450" s="119"/>
      <c r="L450" s="130"/>
    </row>
    <row r="451" spans="4:12" ht="13.2">
      <c r="D451" s="119"/>
      <c r="G451" s="119"/>
      <c r="H451" s="119"/>
      <c r="I451" s="119"/>
      <c r="J451" s="119"/>
      <c r="K451" s="119"/>
      <c r="L451" s="130"/>
    </row>
    <row r="452" spans="4:12" ht="13.2">
      <c r="D452" s="119"/>
      <c r="G452" s="119"/>
      <c r="H452" s="119"/>
      <c r="I452" s="119"/>
      <c r="J452" s="119"/>
      <c r="K452" s="119"/>
      <c r="L452" s="130"/>
    </row>
    <row r="453" spans="4:12" ht="13.2">
      <c r="D453" s="119"/>
      <c r="G453" s="119"/>
      <c r="H453" s="119"/>
      <c r="I453" s="119"/>
      <c r="J453" s="119"/>
      <c r="K453" s="119"/>
      <c r="L453" s="130"/>
    </row>
    <row r="454" spans="4:12" ht="13.2">
      <c r="D454" s="119"/>
      <c r="G454" s="119"/>
      <c r="H454" s="119"/>
      <c r="I454" s="119"/>
      <c r="J454" s="119"/>
      <c r="K454" s="119"/>
      <c r="L454" s="130"/>
    </row>
    <row r="455" spans="4:12" ht="13.2">
      <c r="D455" s="119"/>
      <c r="G455" s="119"/>
      <c r="H455" s="119"/>
      <c r="I455" s="119"/>
      <c r="J455" s="119"/>
      <c r="K455" s="119"/>
      <c r="L455" s="130"/>
    </row>
    <row r="456" spans="4:12" ht="13.2">
      <c r="D456" s="119"/>
      <c r="G456" s="119"/>
      <c r="H456" s="119"/>
      <c r="I456" s="119"/>
      <c r="J456" s="119"/>
      <c r="K456" s="119"/>
      <c r="L456" s="130"/>
    </row>
    <row r="457" spans="4:12" ht="13.2">
      <c r="D457" s="119"/>
      <c r="G457" s="119"/>
      <c r="H457" s="119"/>
      <c r="I457" s="119"/>
      <c r="J457" s="119"/>
      <c r="K457" s="119"/>
      <c r="L457" s="130"/>
    </row>
    <row r="458" spans="4:12" ht="13.2">
      <c r="D458" s="119"/>
      <c r="G458" s="119"/>
      <c r="H458" s="119"/>
      <c r="I458" s="119"/>
      <c r="J458" s="119"/>
      <c r="K458" s="119"/>
      <c r="L458" s="130"/>
    </row>
    <row r="459" spans="4:12" ht="13.2">
      <c r="D459" s="119"/>
      <c r="G459" s="119"/>
      <c r="H459" s="119"/>
      <c r="I459" s="119"/>
      <c r="J459" s="119"/>
      <c r="K459" s="119"/>
      <c r="L459" s="130"/>
    </row>
    <row r="460" spans="4:12" ht="13.2">
      <c r="D460" s="119"/>
      <c r="G460" s="119"/>
      <c r="H460" s="119"/>
      <c r="I460" s="119"/>
      <c r="J460" s="119"/>
      <c r="K460" s="119"/>
      <c r="L460" s="130"/>
    </row>
    <row r="461" spans="4:12" ht="13.2">
      <c r="D461" s="119"/>
      <c r="G461" s="119"/>
      <c r="H461" s="119"/>
      <c r="I461" s="119"/>
      <c r="J461" s="119"/>
      <c r="K461" s="119"/>
      <c r="L461" s="130"/>
    </row>
    <row r="462" spans="4:12" ht="13.2">
      <c r="D462" s="119"/>
      <c r="G462" s="119"/>
      <c r="H462" s="119"/>
      <c r="I462" s="119"/>
      <c r="J462" s="119"/>
      <c r="K462" s="119"/>
      <c r="L462" s="130"/>
    </row>
    <row r="463" spans="4:12" ht="13.2">
      <c r="D463" s="119"/>
      <c r="G463" s="119"/>
      <c r="H463" s="119"/>
      <c r="I463" s="119"/>
      <c r="J463" s="119"/>
      <c r="K463" s="119"/>
      <c r="L463" s="130"/>
    </row>
    <row r="464" spans="4:12" ht="13.2">
      <c r="D464" s="119"/>
      <c r="G464" s="119"/>
      <c r="H464" s="119"/>
      <c r="I464" s="119"/>
      <c r="J464" s="119"/>
      <c r="K464" s="119"/>
      <c r="L464" s="130"/>
    </row>
    <row r="465" spans="4:12" ht="13.2">
      <c r="D465" s="119"/>
      <c r="G465" s="119"/>
      <c r="H465" s="119"/>
      <c r="I465" s="119"/>
      <c r="J465" s="119"/>
      <c r="K465" s="119"/>
      <c r="L465" s="130"/>
    </row>
    <row r="466" spans="4:12" ht="13.2">
      <c r="D466" s="119"/>
      <c r="G466" s="119"/>
      <c r="H466" s="119"/>
      <c r="I466" s="119"/>
      <c r="J466" s="119"/>
      <c r="K466" s="119"/>
      <c r="L466" s="130"/>
    </row>
    <row r="467" spans="4:12" ht="13.2">
      <c r="D467" s="119"/>
      <c r="G467" s="119"/>
      <c r="H467" s="119"/>
      <c r="I467" s="119"/>
      <c r="J467" s="119"/>
      <c r="K467" s="119"/>
      <c r="L467" s="130"/>
    </row>
    <row r="468" spans="4:12" ht="13.2">
      <c r="D468" s="119"/>
      <c r="G468" s="119"/>
      <c r="H468" s="119"/>
      <c r="I468" s="119"/>
      <c r="J468" s="119"/>
      <c r="K468" s="119"/>
      <c r="L468" s="130"/>
    </row>
    <row r="469" spans="4:12" ht="13.2">
      <c r="D469" s="119"/>
      <c r="G469" s="119"/>
      <c r="H469" s="119"/>
      <c r="I469" s="119"/>
      <c r="J469" s="119"/>
      <c r="K469" s="119"/>
      <c r="L469" s="130"/>
    </row>
    <row r="470" spans="4:12" ht="13.2">
      <c r="D470" s="119"/>
      <c r="G470" s="119"/>
      <c r="H470" s="119"/>
      <c r="I470" s="119"/>
      <c r="J470" s="119"/>
      <c r="K470" s="119"/>
      <c r="L470" s="130"/>
    </row>
    <row r="471" spans="4:12" ht="13.2">
      <c r="D471" s="119"/>
      <c r="G471" s="119"/>
      <c r="H471" s="119"/>
      <c r="I471" s="119"/>
      <c r="J471" s="119"/>
      <c r="K471" s="119"/>
      <c r="L471" s="130"/>
    </row>
    <row r="472" spans="4:12" ht="13.2">
      <c r="D472" s="119"/>
      <c r="G472" s="119"/>
      <c r="H472" s="119"/>
      <c r="I472" s="119"/>
      <c r="J472" s="119"/>
      <c r="K472" s="119"/>
      <c r="L472" s="130"/>
    </row>
    <row r="473" spans="4:12" ht="13.2">
      <c r="D473" s="119"/>
      <c r="G473" s="119"/>
      <c r="H473" s="119"/>
      <c r="I473" s="119"/>
      <c r="J473" s="119"/>
      <c r="K473" s="119"/>
      <c r="L473" s="130"/>
    </row>
    <row r="474" spans="4:12" ht="13.2">
      <c r="D474" s="119"/>
      <c r="G474" s="119"/>
      <c r="H474" s="119"/>
      <c r="I474" s="119"/>
      <c r="J474" s="119"/>
      <c r="K474" s="119"/>
      <c r="L474" s="130"/>
    </row>
    <row r="475" spans="4:12" ht="13.2">
      <c r="D475" s="119"/>
      <c r="G475" s="119"/>
      <c r="H475" s="119"/>
      <c r="I475" s="119"/>
      <c r="J475" s="119"/>
      <c r="K475" s="119"/>
      <c r="L475" s="130"/>
    </row>
    <row r="476" spans="4:12" ht="13.2">
      <c r="D476" s="119"/>
      <c r="G476" s="119"/>
      <c r="H476" s="119"/>
      <c r="I476" s="119"/>
      <c r="J476" s="119"/>
      <c r="K476" s="119"/>
      <c r="L476" s="130"/>
    </row>
    <row r="477" spans="4:12" ht="13.2">
      <c r="D477" s="119"/>
      <c r="G477" s="119"/>
      <c r="H477" s="119"/>
      <c r="I477" s="119"/>
      <c r="J477" s="119"/>
      <c r="K477" s="119"/>
      <c r="L477" s="130"/>
    </row>
    <row r="478" spans="4:12" ht="13.2">
      <c r="D478" s="119"/>
      <c r="G478" s="119"/>
      <c r="H478" s="119"/>
      <c r="I478" s="119"/>
      <c r="J478" s="119"/>
      <c r="K478" s="119"/>
      <c r="L478" s="130"/>
    </row>
    <row r="479" spans="4:12" ht="13.2">
      <c r="D479" s="119"/>
      <c r="G479" s="119"/>
      <c r="H479" s="119"/>
      <c r="I479" s="119"/>
      <c r="J479" s="119"/>
      <c r="K479" s="119"/>
      <c r="L479" s="130"/>
    </row>
    <row r="480" spans="4:12" ht="13.2">
      <c r="D480" s="119"/>
      <c r="G480" s="119"/>
      <c r="H480" s="119"/>
      <c r="I480" s="119"/>
      <c r="J480" s="119"/>
      <c r="K480" s="119"/>
      <c r="L480" s="130"/>
    </row>
    <row r="481" spans="4:12" ht="13.2">
      <c r="D481" s="119"/>
      <c r="G481" s="119"/>
      <c r="H481" s="119"/>
      <c r="I481" s="119"/>
      <c r="J481" s="119"/>
      <c r="K481" s="119"/>
      <c r="L481" s="130"/>
    </row>
    <row r="482" spans="4:12" ht="13.2">
      <c r="D482" s="119"/>
      <c r="G482" s="119"/>
      <c r="H482" s="119"/>
      <c r="I482" s="119"/>
      <c r="J482" s="119"/>
      <c r="K482" s="119"/>
      <c r="L482" s="130"/>
    </row>
    <row r="483" spans="4:12" ht="13.2">
      <c r="D483" s="119"/>
      <c r="G483" s="119"/>
      <c r="H483" s="119"/>
      <c r="I483" s="119"/>
      <c r="J483" s="119"/>
      <c r="K483" s="119"/>
      <c r="L483" s="130"/>
    </row>
    <row r="484" spans="4:12" ht="13.2">
      <c r="D484" s="119"/>
      <c r="G484" s="119"/>
      <c r="H484" s="119"/>
      <c r="I484" s="119"/>
      <c r="J484" s="119"/>
      <c r="K484" s="119"/>
      <c r="L484" s="130"/>
    </row>
    <row r="485" spans="4:12" ht="13.2">
      <c r="D485" s="119"/>
      <c r="G485" s="119"/>
      <c r="H485" s="119"/>
      <c r="I485" s="119"/>
      <c r="J485" s="119"/>
      <c r="K485" s="119"/>
      <c r="L485" s="130"/>
    </row>
    <row r="486" spans="4:12" ht="13.2">
      <c r="D486" s="119"/>
      <c r="G486" s="119"/>
      <c r="H486" s="119"/>
      <c r="I486" s="119"/>
      <c r="J486" s="119"/>
      <c r="K486" s="119"/>
      <c r="L486" s="130"/>
    </row>
    <row r="487" spans="4:12" ht="13.2">
      <c r="D487" s="119"/>
      <c r="G487" s="119"/>
      <c r="H487" s="119"/>
      <c r="I487" s="119"/>
      <c r="J487" s="119"/>
      <c r="K487" s="119"/>
      <c r="L487" s="130"/>
    </row>
    <row r="488" spans="4:12" ht="13.2">
      <c r="D488" s="119"/>
      <c r="G488" s="119"/>
      <c r="H488" s="119"/>
      <c r="I488" s="119"/>
      <c r="J488" s="119"/>
      <c r="K488" s="119"/>
      <c r="L488" s="130"/>
    </row>
    <row r="489" spans="4:12" ht="13.2">
      <c r="D489" s="119"/>
      <c r="G489" s="119"/>
      <c r="H489" s="119"/>
      <c r="I489" s="119"/>
      <c r="J489" s="119"/>
      <c r="K489" s="119"/>
      <c r="L489" s="130"/>
    </row>
    <row r="490" spans="4:12" ht="13.2">
      <c r="D490" s="119"/>
      <c r="G490" s="119"/>
      <c r="H490" s="119"/>
      <c r="I490" s="119"/>
      <c r="J490" s="119"/>
      <c r="K490" s="119"/>
      <c r="L490" s="130"/>
    </row>
    <row r="491" spans="4:12" ht="13.2">
      <c r="D491" s="119"/>
      <c r="G491" s="119"/>
      <c r="H491" s="119"/>
      <c r="I491" s="119"/>
      <c r="J491" s="119"/>
      <c r="K491" s="119"/>
      <c r="L491" s="130"/>
    </row>
    <row r="492" spans="4:12" ht="13.2">
      <c r="D492" s="119"/>
      <c r="G492" s="119"/>
      <c r="H492" s="119"/>
      <c r="I492" s="119"/>
      <c r="J492" s="119"/>
      <c r="K492" s="119"/>
      <c r="L492" s="130"/>
    </row>
    <row r="493" spans="4:12" ht="13.2">
      <c r="D493" s="119"/>
      <c r="G493" s="119"/>
      <c r="H493" s="119"/>
      <c r="I493" s="119"/>
      <c r="J493" s="119"/>
      <c r="K493" s="119"/>
      <c r="L493" s="130"/>
    </row>
    <row r="494" spans="4:12" ht="13.2">
      <c r="D494" s="119"/>
      <c r="G494" s="119"/>
      <c r="H494" s="119"/>
      <c r="I494" s="119"/>
      <c r="J494" s="119"/>
      <c r="K494" s="119"/>
      <c r="L494" s="130"/>
    </row>
    <row r="495" spans="4:12" ht="13.2">
      <c r="D495" s="119"/>
      <c r="G495" s="119"/>
      <c r="H495" s="119"/>
      <c r="I495" s="119"/>
      <c r="J495" s="119"/>
      <c r="K495" s="119"/>
      <c r="L495" s="130"/>
    </row>
    <row r="496" spans="4:12" ht="13.2">
      <c r="D496" s="119"/>
      <c r="G496" s="119"/>
      <c r="H496" s="119"/>
      <c r="I496" s="119"/>
      <c r="J496" s="119"/>
      <c r="K496" s="119"/>
      <c r="L496" s="130"/>
    </row>
    <row r="497" spans="4:12" ht="13.2">
      <c r="D497" s="119"/>
      <c r="G497" s="119"/>
      <c r="H497" s="119"/>
      <c r="I497" s="119"/>
      <c r="J497" s="119"/>
      <c r="K497" s="119"/>
      <c r="L497" s="130"/>
    </row>
    <row r="498" spans="4:12" ht="13.2">
      <c r="D498" s="119"/>
      <c r="G498" s="119"/>
      <c r="H498" s="119"/>
      <c r="I498" s="119"/>
      <c r="J498" s="119"/>
      <c r="K498" s="119"/>
      <c r="L498" s="130"/>
    </row>
    <row r="499" spans="4:12" ht="13.2">
      <c r="D499" s="119"/>
      <c r="G499" s="119"/>
      <c r="H499" s="119"/>
      <c r="I499" s="119"/>
      <c r="J499" s="119"/>
      <c r="K499" s="119"/>
      <c r="L499" s="130"/>
    </row>
    <row r="500" spans="4:12" ht="13.2">
      <c r="D500" s="119"/>
      <c r="G500" s="119"/>
      <c r="H500" s="119"/>
      <c r="I500" s="119"/>
      <c r="J500" s="119"/>
      <c r="K500" s="119"/>
      <c r="L500" s="130"/>
    </row>
    <row r="501" spans="4:12" ht="13.2">
      <c r="D501" s="119"/>
      <c r="G501" s="119"/>
      <c r="H501" s="119"/>
      <c r="I501" s="119"/>
      <c r="J501" s="119"/>
      <c r="K501" s="119"/>
      <c r="L501" s="130"/>
    </row>
    <row r="502" spans="4:12" ht="13.2">
      <c r="D502" s="119"/>
      <c r="G502" s="119"/>
      <c r="H502" s="119"/>
      <c r="I502" s="119"/>
      <c r="J502" s="119"/>
      <c r="K502" s="119"/>
      <c r="L502" s="130"/>
    </row>
    <row r="503" spans="4:12" ht="13.2">
      <c r="D503" s="119"/>
      <c r="G503" s="119"/>
      <c r="H503" s="119"/>
      <c r="I503" s="119"/>
      <c r="J503" s="119"/>
      <c r="K503" s="119"/>
      <c r="L503" s="130"/>
    </row>
    <row r="504" spans="4:12" ht="13.2">
      <c r="D504" s="119"/>
      <c r="G504" s="119"/>
      <c r="H504" s="119"/>
      <c r="I504" s="119"/>
      <c r="J504" s="119"/>
      <c r="K504" s="119"/>
      <c r="L504" s="130"/>
    </row>
    <row r="505" spans="4:12" ht="13.2">
      <c r="D505" s="119"/>
      <c r="G505" s="119"/>
      <c r="H505" s="119"/>
      <c r="I505" s="119"/>
      <c r="J505" s="119"/>
      <c r="K505" s="119"/>
      <c r="L505" s="130"/>
    </row>
    <row r="506" spans="4:12" ht="13.2">
      <c r="D506" s="119"/>
      <c r="G506" s="119"/>
      <c r="H506" s="119"/>
      <c r="I506" s="119"/>
      <c r="J506" s="119"/>
      <c r="K506" s="119"/>
      <c r="L506" s="130"/>
    </row>
    <row r="507" spans="4:12" ht="13.2">
      <c r="D507" s="119"/>
      <c r="G507" s="119"/>
      <c r="H507" s="119"/>
      <c r="I507" s="119"/>
      <c r="J507" s="119"/>
      <c r="K507" s="119"/>
      <c r="L507" s="130"/>
    </row>
    <row r="508" spans="4:12" ht="13.2">
      <c r="D508" s="119"/>
      <c r="G508" s="119"/>
      <c r="H508" s="119"/>
      <c r="I508" s="119"/>
      <c r="J508" s="119"/>
      <c r="K508" s="119"/>
      <c r="L508" s="130"/>
    </row>
    <row r="509" spans="4:12" ht="13.2">
      <c r="D509" s="119"/>
      <c r="G509" s="119"/>
      <c r="H509" s="119"/>
      <c r="I509" s="119"/>
      <c r="J509" s="119"/>
      <c r="K509" s="119"/>
      <c r="L509" s="130"/>
    </row>
    <row r="510" spans="4:12" ht="13.2">
      <c r="D510" s="119"/>
      <c r="G510" s="119"/>
      <c r="H510" s="119"/>
      <c r="I510" s="119"/>
      <c r="J510" s="119"/>
      <c r="K510" s="119"/>
      <c r="L510" s="130"/>
    </row>
    <row r="511" spans="4:12" ht="13.2">
      <c r="D511" s="119"/>
      <c r="G511" s="119"/>
      <c r="H511" s="119"/>
      <c r="I511" s="119"/>
      <c r="J511" s="119"/>
      <c r="K511" s="119"/>
      <c r="L511" s="130"/>
    </row>
    <row r="512" spans="4:12" ht="13.2">
      <c r="D512" s="119"/>
      <c r="G512" s="119"/>
      <c r="H512" s="119"/>
      <c r="I512" s="119"/>
      <c r="J512" s="119"/>
      <c r="K512" s="119"/>
      <c r="L512" s="130"/>
    </row>
    <row r="513" spans="4:12" ht="13.2">
      <c r="D513" s="119"/>
      <c r="G513" s="119"/>
      <c r="H513" s="119"/>
      <c r="I513" s="119"/>
      <c r="J513" s="119"/>
      <c r="K513" s="119"/>
      <c r="L513" s="130"/>
    </row>
    <row r="514" spans="4:12" ht="13.2">
      <c r="D514" s="119"/>
      <c r="G514" s="119"/>
      <c r="H514" s="119"/>
      <c r="I514" s="119"/>
      <c r="J514" s="119"/>
      <c r="K514" s="119"/>
      <c r="L514" s="130"/>
    </row>
    <row r="515" spans="4:12" ht="13.2">
      <c r="D515" s="119"/>
      <c r="G515" s="119"/>
      <c r="H515" s="119"/>
      <c r="I515" s="119"/>
      <c r="J515" s="119"/>
      <c r="K515" s="119"/>
      <c r="L515" s="130"/>
    </row>
    <row r="516" spans="4:12" ht="13.2">
      <c r="D516" s="119"/>
      <c r="G516" s="119"/>
      <c r="H516" s="119"/>
      <c r="I516" s="119"/>
      <c r="J516" s="119"/>
      <c r="K516" s="119"/>
      <c r="L516" s="130"/>
    </row>
    <row r="517" spans="4:12" ht="13.2">
      <c r="D517" s="119"/>
      <c r="G517" s="119"/>
      <c r="H517" s="119"/>
      <c r="I517" s="119"/>
      <c r="J517" s="119"/>
      <c r="K517" s="119"/>
      <c r="L517" s="130"/>
    </row>
    <row r="518" spans="4:12" ht="13.2">
      <c r="D518" s="119"/>
      <c r="G518" s="119"/>
      <c r="H518" s="119"/>
      <c r="I518" s="119"/>
      <c r="J518" s="119"/>
      <c r="K518" s="119"/>
      <c r="L518" s="130"/>
    </row>
    <row r="519" spans="4:12" ht="13.2">
      <c r="D519" s="119"/>
      <c r="G519" s="119"/>
      <c r="H519" s="119"/>
      <c r="I519" s="119"/>
      <c r="J519" s="119"/>
      <c r="K519" s="119"/>
      <c r="L519" s="130"/>
    </row>
    <row r="520" spans="4:12" ht="13.2">
      <c r="D520" s="119"/>
      <c r="G520" s="119"/>
      <c r="H520" s="119"/>
      <c r="I520" s="119"/>
      <c r="J520" s="119"/>
      <c r="K520" s="119"/>
      <c r="L520" s="130"/>
    </row>
    <row r="521" spans="4:12" ht="13.2">
      <c r="D521" s="119"/>
      <c r="G521" s="119"/>
      <c r="H521" s="119"/>
      <c r="I521" s="119"/>
      <c r="J521" s="119"/>
      <c r="K521" s="119"/>
      <c r="L521" s="130"/>
    </row>
    <row r="522" spans="4:12" ht="13.2">
      <c r="D522" s="119"/>
      <c r="G522" s="119"/>
      <c r="H522" s="119"/>
      <c r="I522" s="119"/>
      <c r="J522" s="119"/>
      <c r="K522" s="119"/>
      <c r="L522" s="130"/>
    </row>
    <row r="523" spans="4:12" ht="13.2">
      <c r="D523" s="119"/>
      <c r="G523" s="119"/>
      <c r="H523" s="119"/>
      <c r="I523" s="119"/>
      <c r="J523" s="119"/>
      <c r="K523" s="119"/>
      <c r="L523" s="130"/>
    </row>
    <row r="524" spans="4:12" ht="13.2">
      <c r="D524" s="119"/>
      <c r="G524" s="119"/>
      <c r="H524" s="119"/>
      <c r="I524" s="119"/>
      <c r="J524" s="119"/>
      <c r="K524" s="119"/>
      <c r="L524" s="130"/>
    </row>
    <row r="525" spans="4:12" ht="13.2">
      <c r="D525" s="119"/>
      <c r="G525" s="119"/>
      <c r="H525" s="119"/>
      <c r="I525" s="119"/>
      <c r="J525" s="119"/>
      <c r="K525" s="119"/>
      <c r="L525" s="130"/>
    </row>
    <row r="526" spans="4:12" ht="13.2">
      <c r="D526" s="119"/>
      <c r="G526" s="119"/>
      <c r="H526" s="119"/>
      <c r="I526" s="119"/>
      <c r="J526" s="119"/>
      <c r="K526" s="119"/>
      <c r="L526" s="130"/>
    </row>
    <row r="527" spans="4:12" ht="13.2">
      <c r="D527" s="119"/>
      <c r="G527" s="119"/>
      <c r="H527" s="119"/>
      <c r="I527" s="119"/>
      <c r="J527" s="119"/>
      <c r="K527" s="119"/>
      <c r="L527" s="130"/>
    </row>
    <row r="528" spans="4:12" ht="13.2">
      <c r="D528" s="119"/>
      <c r="G528" s="119"/>
      <c r="H528" s="119"/>
      <c r="I528" s="119"/>
      <c r="J528" s="119"/>
      <c r="K528" s="119"/>
      <c r="L528" s="130"/>
    </row>
    <row r="529" spans="4:12" ht="13.2">
      <c r="D529" s="119"/>
      <c r="G529" s="119"/>
      <c r="H529" s="119"/>
      <c r="I529" s="119"/>
      <c r="J529" s="119"/>
      <c r="K529" s="119"/>
      <c r="L529" s="130"/>
    </row>
    <row r="530" spans="4:12" ht="13.2">
      <c r="D530" s="119"/>
      <c r="G530" s="119"/>
      <c r="H530" s="119"/>
      <c r="I530" s="119"/>
      <c r="J530" s="119"/>
      <c r="K530" s="119"/>
      <c r="L530" s="130"/>
    </row>
    <row r="531" spans="4:12" ht="13.2">
      <c r="D531" s="119"/>
      <c r="G531" s="119"/>
      <c r="H531" s="119"/>
      <c r="I531" s="119"/>
      <c r="J531" s="119"/>
      <c r="K531" s="119"/>
      <c r="L531" s="130"/>
    </row>
    <row r="532" spans="4:12" ht="13.2">
      <c r="D532" s="119"/>
      <c r="G532" s="119"/>
      <c r="H532" s="119"/>
      <c r="I532" s="119"/>
      <c r="J532" s="119"/>
      <c r="K532" s="119"/>
      <c r="L532" s="130"/>
    </row>
    <row r="533" spans="4:12" ht="13.2">
      <c r="D533" s="119"/>
      <c r="G533" s="119"/>
      <c r="H533" s="119"/>
      <c r="I533" s="119"/>
      <c r="J533" s="119"/>
      <c r="K533" s="119"/>
      <c r="L533" s="130"/>
    </row>
    <row r="534" spans="4:12" ht="13.2">
      <c r="D534" s="119"/>
      <c r="G534" s="119"/>
      <c r="H534" s="119"/>
      <c r="I534" s="119"/>
      <c r="J534" s="119"/>
      <c r="K534" s="119"/>
      <c r="L534" s="130"/>
    </row>
    <row r="535" spans="4:12" ht="13.2">
      <c r="D535" s="119"/>
      <c r="G535" s="119"/>
      <c r="H535" s="119"/>
      <c r="I535" s="119"/>
      <c r="J535" s="119"/>
      <c r="K535" s="119"/>
      <c r="L535" s="130"/>
    </row>
    <row r="536" spans="4:12" ht="13.2">
      <c r="D536" s="119"/>
      <c r="G536" s="119"/>
      <c r="H536" s="119"/>
      <c r="I536" s="119"/>
      <c r="J536" s="119"/>
      <c r="K536" s="119"/>
      <c r="L536" s="130"/>
    </row>
    <row r="537" spans="4:12" ht="13.2">
      <c r="D537" s="119"/>
      <c r="G537" s="119"/>
      <c r="H537" s="119"/>
      <c r="I537" s="119"/>
      <c r="J537" s="119"/>
      <c r="K537" s="119"/>
      <c r="L537" s="130"/>
    </row>
    <row r="538" spans="4:12" ht="13.2">
      <c r="D538" s="119"/>
      <c r="G538" s="119"/>
      <c r="H538" s="119"/>
      <c r="I538" s="119"/>
      <c r="J538" s="119"/>
      <c r="K538" s="119"/>
      <c r="L538" s="130"/>
    </row>
    <row r="539" spans="4:12" ht="13.2">
      <c r="D539" s="119"/>
      <c r="G539" s="119"/>
      <c r="H539" s="119"/>
      <c r="I539" s="119"/>
      <c r="J539" s="119"/>
      <c r="K539" s="119"/>
      <c r="L539" s="130"/>
    </row>
    <row r="540" spans="4:12" ht="13.2">
      <c r="D540" s="119"/>
      <c r="G540" s="119"/>
      <c r="H540" s="119"/>
      <c r="I540" s="119"/>
      <c r="J540" s="119"/>
      <c r="K540" s="119"/>
      <c r="L540" s="130"/>
    </row>
    <row r="541" spans="4:12" ht="13.2">
      <c r="D541" s="119"/>
      <c r="G541" s="119"/>
      <c r="H541" s="119"/>
      <c r="I541" s="119"/>
      <c r="J541" s="119"/>
      <c r="K541" s="119"/>
      <c r="L541" s="130"/>
    </row>
    <row r="542" spans="4:12" ht="13.2">
      <c r="D542" s="119"/>
      <c r="G542" s="119"/>
      <c r="H542" s="119"/>
      <c r="I542" s="119"/>
      <c r="J542" s="119"/>
      <c r="K542" s="119"/>
      <c r="L542" s="130"/>
    </row>
    <row r="543" spans="4:12" ht="13.2">
      <c r="D543" s="119"/>
      <c r="G543" s="119"/>
      <c r="H543" s="119"/>
      <c r="I543" s="119"/>
      <c r="J543" s="119"/>
      <c r="K543" s="119"/>
      <c r="L543" s="130"/>
    </row>
    <row r="544" spans="4:12" ht="13.2">
      <c r="D544" s="119"/>
      <c r="G544" s="119"/>
      <c r="H544" s="119"/>
      <c r="I544" s="119"/>
      <c r="J544" s="119"/>
      <c r="K544" s="119"/>
      <c r="L544" s="130"/>
    </row>
    <row r="545" spans="4:12" ht="13.2">
      <c r="D545" s="119"/>
      <c r="G545" s="119"/>
      <c r="H545" s="119"/>
      <c r="I545" s="119"/>
      <c r="J545" s="119"/>
      <c r="K545" s="119"/>
      <c r="L545" s="130"/>
    </row>
    <row r="546" spans="4:12" ht="13.2">
      <c r="D546" s="119"/>
      <c r="G546" s="119"/>
      <c r="H546" s="119"/>
      <c r="I546" s="119"/>
      <c r="J546" s="119"/>
      <c r="K546" s="119"/>
      <c r="L546" s="130"/>
    </row>
    <row r="547" spans="4:12" ht="13.2">
      <c r="D547" s="119"/>
      <c r="G547" s="119"/>
      <c r="H547" s="119"/>
      <c r="I547" s="119"/>
      <c r="J547" s="119"/>
      <c r="K547" s="119"/>
      <c r="L547" s="130"/>
    </row>
    <row r="548" spans="4:12" ht="13.2">
      <c r="D548" s="119"/>
      <c r="G548" s="119"/>
      <c r="H548" s="119"/>
      <c r="I548" s="119"/>
      <c r="J548" s="119"/>
      <c r="K548" s="119"/>
      <c r="L548" s="130"/>
    </row>
    <row r="549" spans="4:12" ht="13.2">
      <c r="D549" s="119"/>
      <c r="G549" s="119"/>
      <c r="H549" s="119"/>
      <c r="I549" s="119"/>
      <c r="J549" s="119"/>
      <c r="K549" s="119"/>
      <c r="L549" s="130"/>
    </row>
    <row r="550" spans="4:12" ht="13.2">
      <c r="D550" s="119"/>
      <c r="G550" s="119"/>
      <c r="H550" s="119"/>
      <c r="I550" s="119"/>
      <c r="J550" s="119"/>
      <c r="K550" s="119"/>
      <c r="L550" s="130"/>
    </row>
    <row r="551" spans="4:12" ht="13.2">
      <c r="D551" s="119"/>
      <c r="G551" s="119"/>
      <c r="H551" s="119"/>
      <c r="I551" s="119"/>
      <c r="J551" s="119"/>
      <c r="K551" s="119"/>
      <c r="L551" s="130"/>
    </row>
    <row r="552" spans="4:12" ht="13.2">
      <c r="D552" s="119"/>
      <c r="G552" s="119"/>
      <c r="H552" s="119"/>
      <c r="I552" s="119"/>
      <c r="J552" s="119"/>
      <c r="K552" s="119"/>
      <c r="L552" s="130"/>
    </row>
    <row r="553" spans="4:12" ht="13.2">
      <c r="D553" s="119"/>
      <c r="G553" s="119"/>
      <c r="H553" s="119"/>
      <c r="I553" s="119"/>
      <c r="J553" s="119"/>
      <c r="K553" s="119"/>
      <c r="L553" s="130"/>
    </row>
    <row r="554" spans="4:12" ht="13.2">
      <c r="D554" s="119"/>
      <c r="G554" s="119"/>
      <c r="H554" s="119"/>
      <c r="I554" s="119"/>
      <c r="J554" s="119"/>
      <c r="K554" s="119"/>
      <c r="L554" s="130"/>
    </row>
    <row r="555" spans="4:12" ht="13.2">
      <c r="D555" s="119"/>
      <c r="G555" s="119"/>
      <c r="H555" s="119"/>
      <c r="I555" s="119"/>
      <c r="J555" s="119"/>
      <c r="K555" s="119"/>
      <c r="L555" s="130"/>
    </row>
    <row r="556" spans="4:12" ht="13.2">
      <c r="D556" s="119"/>
      <c r="G556" s="119"/>
      <c r="H556" s="119"/>
      <c r="I556" s="119"/>
      <c r="J556" s="119"/>
      <c r="K556" s="119"/>
      <c r="L556" s="130"/>
    </row>
    <row r="557" spans="4:12" ht="13.2">
      <c r="D557" s="119"/>
      <c r="G557" s="119"/>
      <c r="H557" s="119"/>
      <c r="I557" s="119"/>
      <c r="J557" s="119"/>
      <c r="K557" s="119"/>
      <c r="L557" s="130"/>
    </row>
    <row r="558" spans="4:12" ht="13.2">
      <c r="D558" s="119"/>
      <c r="G558" s="119"/>
      <c r="H558" s="119"/>
      <c r="I558" s="119"/>
      <c r="J558" s="119"/>
      <c r="K558" s="119"/>
      <c r="L558" s="130"/>
    </row>
    <row r="559" spans="4:12" ht="13.2">
      <c r="D559" s="119"/>
      <c r="G559" s="119"/>
      <c r="H559" s="119"/>
      <c r="I559" s="119"/>
      <c r="J559" s="119"/>
      <c r="K559" s="119"/>
      <c r="L559" s="130"/>
    </row>
    <row r="560" spans="4:12" ht="13.2">
      <c r="D560" s="119"/>
      <c r="G560" s="119"/>
      <c r="H560" s="119"/>
      <c r="I560" s="119"/>
      <c r="J560" s="119"/>
      <c r="K560" s="119"/>
      <c r="L560" s="130"/>
    </row>
    <row r="561" spans="4:12" ht="13.2">
      <c r="D561" s="119"/>
      <c r="G561" s="119"/>
      <c r="H561" s="119"/>
      <c r="I561" s="119"/>
      <c r="J561" s="119"/>
      <c r="K561" s="119"/>
      <c r="L561" s="130"/>
    </row>
    <row r="562" spans="4:12" ht="13.2">
      <c r="D562" s="119"/>
      <c r="G562" s="119"/>
      <c r="H562" s="119"/>
      <c r="I562" s="119"/>
      <c r="J562" s="119"/>
      <c r="K562" s="119"/>
      <c r="L562" s="130"/>
    </row>
    <row r="563" spans="4:12" ht="13.2">
      <c r="D563" s="119"/>
      <c r="G563" s="119"/>
      <c r="H563" s="119"/>
      <c r="I563" s="119"/>
      <c r="J563" s="119"/>
      <c r="K563" s="119"/>
      <c r="L563" s="130"/>
    </row>
    <row r="564" spans="4:12" ht="13.2">
      <c r="D564" s="119"/>
      <c r="G564" s="119"/>
      <c r="H564" s="119"/>
      <c r="I564" s="119"/>
      <c r="J564" s="119"/>
      <c r="K564" s="119"/>
      <c r="L564" s="130"/>
    </row>
    <row r="565" spans="4:12" ht="13.2">
      <c r="D565" s="119"/>
      <c r="G565" s="119"/>
      <c r="H565" s="119"/>
      <c r="I565" s="119"/>
      <c r="J565" s="119"/>
      <c r="K565" s="119"/>
      <c r="L565" s="130"/>
    </row>
    <row r="566" spans="4:12" ht="13.2">
      <c r="D566" s="119"/>
      <c r="G566" s="119"/>
      <c r="H566" s="119"/>
      <c r="I566" s="119"/>
      <c r="J566" s="119"/>
      <c r="K566" s="119"/>
      <c r="L566" s="130"/>
    </row>
    <row r="567" spans="4:12" ht="13.2">
      <c r="D567" s="119"/>
      <c r="G567" s="119"/>
      <c r="H567" s="119"/>
      <c r="I567" s="119"/>
      <c r="J567" s="119"/>
      <c r="K567" s="119"/>
      <c r="L567" s="130"/>
    </row>
    <row r="568" spans="4:12" ht="13.2">
      <c r="D568" s="119"/>
      <c r="G568" s="119"/>
      <c r="H568" s="119"/>
      <c r="I568" s="119"/>
      <c r="J568" s="119"/>
      <c r="K568" s="119"/>
      <c r="L568" s="130"/>
    </row>
    <row r="569" spans="4:12" ht="13.2">
      <c r="D569" s="119"/>
      <c r="G569" s="119"/>
      <c r="H569" s="119"/>
      <c r="I569" s="119"/>
      <c r="J569" s="119"/>
      <c r="K569" s="119"/>
      <c r="L569" s="130"/>
    </row>
    <row r="570" spans="4:12" ht="13.2">
      <c r="D570" s="119"/>
      <c r="G570" s="119"/>
      <c r="H570" s="119"/>
      <c r="I570" s="119"/>
      <c r="J570" s="119"/>
      <c r="K570" s="119"/>
      <c r="L570" s="130"/>
    </row>
    <row r="571" spans="4:12" ht="13.2">
      <c r="D571" s="119"/>
      <c r="G571" s="119"/>
      <c r="H571" s="119"/>
      <c r="I571" s="119"/>
      <c r="J571" s="119"/>
      <c r="K571" s="119"/>
      <c r="L571" s="130"/>
    </row>
    <row r="572" spans="4:12" ht="13.2">
      <c r="D572" s="119"/>
      <c r="G572" s="119"/>
      <c r="H572" s="119"/>
      <c r="I572" s="119"/>
      <c r="J572" s="119"/>
      <c r="K572" s="119"/>
      <c r="L572" s="130"/>
    </row>
    <row r="573" spans="4:12" ht="13.2">
      <c r="D573" s="119"/>
      <c r="G573" s="119"/>
      <c r="H573" s="119"/>
      <c r="I573" s="119"/>
      <c r="J573" s="119"/>
      <c r="K573" s="119"/>
      <c r="L573" s="130"/>
    </row>
    <row r="574" spans="4:12" ht="13.2">
      <c r="D574" s="119"/>
      <c r="G574" s="119"/>
      <c r="H574" s="119"/>
      <c r="I574" s="119"/>
      <c r="J574" s="119"/>
      <c r="K574" s="119"/>
      <c r="L574" s="130"/>
    </row>
    <row r="575" spans="4:12" ht="13.2">
      <c r="D575" s="119"/>
      <c r="G575" s="119"/>
      <c r="H575" s="119"/>
      <c r="I575" s="119"/>
      <c r="J575" s="119"/>
      <c r="K575" s="119"/>
      <c r="L575" s="130"/>
    </row>
    <row r="576" spans="4:12" ht="13.2">
      <c r="D576" s="119"/>
      <c r="G576" s="119"/>
      <c r="H576" s="119"/>
      <c r="I576" s="119"/>
      <c r="J576" s="119"/>
      <c r="K576" s="119"/>
      <c r="L576" s="130"/>
    </row>
    <row r="577" spans="4:12" ht="13.2">
      <c r="D577" s="119"/>
      <c r="G577" s="119"/>
      <c r="H577" s="119"/>
      <c r="I577" s="119"/>
      <c r="J577" s="119"/>
      <c r="K577" s="119"/>
      <c r="L577" s="130"/>
    </row>
    <row r="578" spans="4:12" ht="13.2">
      <c r="D578" s="119"/>
      <c r="G578" s="119"/>
      <c r="H578" s="119"/>
      <c r="I578" s="119"/>
      <c r="J578" s="119"/>
      <c r="K578" s="119"/>
      <c r="L578" s="130"/>
    </row>
    <row r="579" spans="4:12" ht="13.2">
      <c r="D579" s="119"/>
      <c r="G579" s="119"/>
      <c r="H579" s="119"/>
      <c r="I579" s="119"/>
      <c r="J579" s="119"/>
      <c r="K579" s="119"/>
      <c r="L579" s="130"/>
    </row>
    <row r="580" spans="4:12" ht="13.2">
      <c r="D580" s="119"/>
      <c r="G580" s="119"/>
      <c r="H580" s="119"/>
      <c r="I580" s="119"/>
      <c r="J580" s="119"/>
      <c r="K580" s="119"/>
      <c r="L580" s="130"/>
    </row>
    <row r="581" spans="4:12" ht="13.2">
      <c r="D581" s="119"/>
      <c r="G581" s="119"/>
      <c r="H581" s="119"/>
      <c r="I581" s="119"/>
      <c r="J581" s="119"/>
      <c r="K581" s="119"/>
      <c r="L581" s="130"/>
    </row>
    <row r="582" spans="4:12" ht="13.2">
      <c r="D582" s="119"/>
      <c r="G582" s="119"/>
      <c r="H582" s="119"/>
      <c r="I582" s="119"/>
      <c r="J582" s="119"/>
      <c r="K582" s="119"/>
      <c r="L582" s="130"/>
    </row>
    <row r="583" spans="4:12" ht="13.2">
      <c r="D583" s="119"/>
      <c r="G583" s="119"/>
      <c r="H583" s="119"/>
      <c r="I583" s="119"/>
      <c r="J583" s="119"/>
      <c r="K583" s="119"/>
      <c r="L583" s="130"/>
    </row>
    <row r="584" spans="4:12" ht="13.2">
      <c r="D584" s="119"/>
      <c r="G584" s="119"/>
      <c r="H584" s="119"/>
      <c r="I584" s="119"/>
      <c r="J584" s="119"/>
      <c r="K584" s="119"/>
      <c r="L584" s="130"/>
    </row>
    <row r="585" spans="4:12" ht="13.2">
      <c r="D585" s="119"/>
      <c r="G585" s="119"/>
      <c r="H585" s="119"/>
      <c r="I585" s="119"/>
      <c r="J585" s="119"/>
      <c r="K585" s="119"/>
      <c r="L585" s="130"/>
    </row>
    <row r="586" spans="4:12" ht="13.2">
      <c r="D586" s="119"/>
      <c r="G586" s="119"/>
      <c r="H586" s="119"/>
      <c r="I586" s="119"/>
      <c r="J586" s="119"/>
      <c r="K586" s="119"/>
      <c r="L586" s="130"/>
    </row>
    <row r="587" spans="4:12" ht="13.2">
      <c r="D587" s="119"/>
      <c r="G587" s="119"/>
      <c r="H587" s="119"/>
      <c r="I587" s="119"/>
      <c r="J587" s="119"/>
      <c r="K587" s="119"/>
      <c r="L587" s="130"/>
    </row>
    <row r="588" spans="4:12" ht="13.2">
      <c r="D588" s="119"/>
      <c r="G588" s="119"/>
      <c r="H588" s="119"/>
      <c r="I588" s="119"/>
      <c r="J588" s="119"/>
      <c r="K588" s="119"/>
      <c r="L588" s="130"/>
    </row>
    <row r="589" spans="4:12" ht="13.2">
      <c r="D589" s="119"/>
      <c r="G589" s="119"/>
      <c r="H589" s="119"/>
      <c r="I589" s="119"/>
      <c r="J589" s="119"/>
      <c r="K589" s="119"/>
      <c r="L589" s="130"/>
    </row>
    <row r="590" spans="4:12" ht="13.2">
      <c r="D590" s="119"/>
      <c r="G590" s="119"/>
      <c r="H590" s="119"/>
      <c r="I590" s="119"/>
      <c r="J590" s="119"/>
      <c r="K590" s="119"/>
      <c r="L590" s="130"/>
    </row>
    <row r="591" spans="4:12" ht="13.2">
      <c r="D591" s="119"/>
      <c r="G591" s="119"/>
      <c r="H591" s="119"/>
      <c r="I591" s="119"/>
      <c r="J591" s="119"/>
      <c r="K591" s="119"/>
      <c r="L591" s="130"/>
    </row>
    <row r="592" spans="4:12" ht="13.2">
      <c r="D592" s="119"/>
      <c r="G592" s="119"/>
      <c r="H592" s="119"/>
      <c r="I592" s="119"/>
      <c r="J592" s="119"/>
      <c r="K592" s="119"/>
      <c r="L592" s="130"/>
    </row>
    <row r="593" spans="4:12" ht="13.2">
      <c r="D593" s="119"/>
      <c r="G593" s="119"/>
      <c r="H593" s="119"/>
      <c r="I593" s="119"/>
      <c r="J593" s="119"/>
      <c r="K593" s="119"/>
      <c r="L593" s="130"/>
    </row>
    <row r="594" spans="4:12" ht="13.2">
      <c r="D594" s="119"/>
      <c r="G594" s="119"/>
      <c r="H594" s="119"/>
      <c r="I594" s="119"/>
      <c r="J594" s="119"/>
      <c r="K594" s="119"/>
      <c r="L594" s="130"/>
    </row>
    <row r="595" spans="4:12" ht="13.2">
      <c r="D595" s="119"/>
      <c r="G595" s="119"/>
      <c r="H595" s="119"/>
      <c r="I595" s="119"/>
      <c r="J595" s="119"/>
      <c r="K595" s="119"/>
      <c r="L595" s="130"/>
    </row>
    <row r="596" spans="4:12" ht="13.2">
      <c r="D596" s="119"/>
      <c r="G596" s="119"/>
      <c r="H596" s="119"/>
      <c r="I596" s="119"/>
      <c r="J596" s="119"/>
      <c r="K596" s="119"/>
      <c r="L596" s="130"/>
    </row>
    <row r="597" spans="4:12" ht="13.2">
      <c r="D597" s="119"/>
      <c r="G597" s="119"/>
      <c r="H597" s="119"/>
      <c r="I597" s="119"/>
      <c r="J597" s="119"/>
      <c r="K597" s="119"/>
      <c r="L597" s="130"/>
    </row>
    <row r="598" spans="4:12" ht="13.2">
      <c r="D598" s="119"/>
      <c r="G598" s="119"/>
      <c r="H598" s="119"/>
      <c r="I598" s="119"/>
      <c r="J598" s="119"/>
      <c r="K598" s="119"/>
      <c r="L598" s="130"/>
    </row>
    <row r="599" spans="4:12" ht="13.2">
      <c r="D599" s="119"/>
      <c r="G599" s="119"/>
      <c r="H599" s="119"/>
      <c r="I599" s="119"/>
      <c r="J599" s="119"/>
      <c r="K599" s="119"/>
      <c r="L599" s="130"/>
    </row>
    <row r="600" spans="4:12" ht="13.2">
      <c r="D600" s="119"/>
      <c r="G600" s="119"/>
      <c r="H600" s="119"/>
      <c r="I600" s="119"/>
      <c r="J600" s="119"/>
      <c r="K600" s="119"/>
      <c r="L600" s="130"/>
    </row>
    <row r="601" spans="4:12" ht="13.2">
      <c r="D601" s="119"/>
      <c r="G601" s="119"/>
      <c r="H601" s="119"/>
      <c r="I601" s="119"/>
      <c r="J601" s="119"/>
      <c r="K601" s="119"/>
      <c r="L601" s="130"/>
    </row>
    <row r="602" spans="4:12" ht="13.2">
      <c r="D602" s="119"/>
      <c r="G602" s="119"/>
      <c r="H602" s="119"/>
      <c r="I602" s="119"/>
      <c r="J602" s="119"/>
      <c r="K602" s="119"/>
      <c r="L602" s="130"/>
    </row>
    <row r="603" spans="4:12" ht="13.2">
      <c r="D603" s="119"/>
      <c r="G603" s="119"/>
      <c r="H603" s="119"/>
      <c r="I603" s="119"/>
      <c r="J603" s="119"/>
      <c r="K603" s="119"/>
      <c r="L603" s="130"/>
    </row>
    <row r="604" spans="4:12" ht="13.2">
      <c r="D604" s="119"/>
      <c r="G604" s="119"/>
      <c r="H604" s="119"/>
      <c r="I604" s="119"/>
      <c r="J604" s="119"/>
      <c r="K604" s="119"/>
      <c r="L604" s="130"/>
    </row>
    <row r="605" spans="4:12" ht="13.2">
      <c r="D605" s="119"/>
      <c r="G605" s="119"/>
      <c r="H605" s="119"/>
      <c r="I605" s="119"/>
      <c r="J605" s="119"/>
      <c r="K605" s="119"/>
      <c r="L605" s="130"/>
    </row>
    <row r="606" spans="4:12" ht="13.2">
      <c r="D606" s="119"/>
      <c r="G606" s="119"/>
      <c r="H606" s="119"/>
      <c r="I606" s="119"/>
      <c r="J606" s="119"/>
      <c r="K606" s="119"/>
      <c r="L606" s="130"/>
    </row>
    <row r="607" spans="4:12" ht="13.2">
      <c r="D607" s="119"/>
      <c r="G607" s="119"/>
      <c r="H607" s="119"/>
      <c r="I607" s="119"/>
      <c r="J607" s="119"/>
      <c r="K607" s="119"/>
      <c r="L607" s="130"/>
    </row>
    <row r="608" spans="4:12" ht="13.2">
      <c r="D608" s="119"/>
      <c r="G608" s="119"/>
      <c r="H608" s="119"/>
      <c r="I608" s="119"/>
      <c r="J608" s="119"/>
      <c r="K608" s="119"/>
      <c r="L608" s="130"/>
    </row>
    <row r="609" spans="4:12" ht="13.2">
      <c r="D609" s="119"/>
      <c r="G609" s="119"/>
      <c r="H609" s="119"/>
      <c r="I609" s="119"/>
      <c r="J609" s="119"/>
      <c r="K609" s="119"/>
      <c r="L609" s="130"/>
    </row>
    <row r="610" spans="4:12" ht="13.2">
      <c r="D610" s="119"/>
      <c r="G610" s="119"/>
      <c r="H610" s="119"/>
      <c r="I610" s="119"/>
      <c r="J610" s="119"/>
      <c r="K610" s="119"/>
      <c r="L610" s="130"/>
    </row>
    <row r="611" spans="4:12" ht="13.2">
      <c r="D611" s="119"/>
      <c r="G611" s="119"/>
      <c r="H611" s="119"/>
      <c r="I611" s="119"/>
      <c r="J611" s="119"/>
      <c r="K611" s="119"/>
      <c r="L611" s="130"/>
    </row>
    <row r="612" spans="4:12" ht="13.2">
      <c r="D612" s="119"/>
      <c r="G612" s="119"/>
      <c r="H612" s="119"/>
      <c r="I612" s="119"/>
      <c r="J612" s="119"/>
      <c r="K612" s="119"/>
      <c r="L612" s="130"/>
    </row>
    <row r="613" spans="4:12" ht="13.2">
      <c r="D613" s="119"/>
      <c r="G613" s="119"/>
      <c r="H613" s="119"/>
      <c r="I613" s="119"/>
      <c r="J613" s="119"/>
      <c r="K613" s="119"/>
      <c r="L613" s="130"/>
    </row>
    <row r="614" spans="4:12" ht="13.2">
      <c r="D614" s="119"/>
      <c r="G614" s="119"/>
      <c r="H614" s="119"/>
      <c r="I614" s="119"/>
      <c r="J614" s="119"/>
      <c r="K614" s="119"/>
      <c r="L614" s="130"/>
    </row>
    <row r="615" spans="4:12" ht="13.2">
      <c r="D615" s="119"/>
      <c r="G615" s="119"/>
      <c r="H615" s="119"/>
      <c r="I615" s="119"/>
      <c r="J615" s="119"/>
      <c r="K615" s="119"/>
      <c r="L615" s="130"/>
    </row>
    <row r="616" spans="4:12" ht="13.2">
      <c r="D616" s="119"/>
      <c r="G616" s="119"/>
      <c r="H616" s="119"/>
      <c r="I616" s="119"/>
      <c r="J616" s="119"/>
      <c r="K616" s="119"/>
      <c r="L616" s="130"/>
    </row>
    <row r="617" spans="4:12" ht="13.2">
      <c r="D617" s="119"/>
      <c r="G617" s="119"/>
      <c r="H617" s="119"/>
      <c r="I617" s="119"/>
      <c r="J617" s="119"/>
      <c r="K617" s="119"/>
      <c r="L617" s="130"/>
    </row>
    <row r="618" spans="4:12" ht="13.2">
      <c r="D618" s="119"/>
      <c r="G618" s="119"/>
      <c r="H618" s="119"/>
      <c r="I618" s="119"/>
      <c r="J618" s="119"/>
      <c r="K618" s="119"/>
      <c r="L618" s="130"/>
    </row>
    <row r="619" spans="4:12" ht="13.2">
      <c r="D619" s="119"/>
      <c r="G619" s="119"/>
      <c r="H619" s="119"/>
      <c r="I619" s="119"/>
      <c r="J619" s="119"/>
      <c r="K619" s="119"/>
      <c r="L619" s="130"/>
    </row>
    <row r="620" spans="4:12" ht="13.2">
      <c r="D620" s="119"/>
      <c r="G620" s="119"/>
      <c r="H620" s="119"/>
      <c r="I620" s="119"/>
      <c r="J620" s="119"/>
      <c r="K620" s="119"/>
      <c r="L620" s="130"/>
    </row>
    <row r="621" spans="4:12" ht="13.2">
      <c r="D621" s="119"/>
      <c r="G621" s="119"/>
      <c r="H621" s="119"/>
      <c r="I621" s="119"/>
      <c r="J621" s="119"/>
      <c r="K621" s="119"/>
      <c r="L621" s="130"/>
    </row>
    <row r="622" spans="4:12" ht="13.2">
      <c r="D622" s="119"/>
      <c r="G622" s="119"/>
      <c r="H622" s="119"/>
      <c r="I622" s="119"/>
      <c r="J622" s="119"/>
      <c r="K622" s="119"/>
      <c r="L622" s="130"/>
    </row>
    <row r="623" spans="4:12" ht="13.2">
      <c r="D623" s="119"/>
      <c r="G623" s="119"/>
      <c r="H623" s="119"/>
      <c r="I623" s="119"/>
      <c r="J623" s="119"/>
      <c r="K623" s="119"/>
      <c r="L623" s="130"/>
    </row>
    <row r="624" spans="4:12" ht="13.2">
      <c r="D624" s="119"/>
      <c r="G624" s="119"/>
      <c r="H624" s="119"/>
      <c r="I624" s="119"/>
      <c r="J624" s="119"/>
      <c r="K624" s="119"/>
      <c r="L624" s="130"/>
    </row>
    <row r="625" spans="4:12" ht="13.2">
      <c r="D625" s="119"/>
      <c r="G625" s="119"/>
      <c r="H625" s="119"/>
      <c r="I625" s="119"/>
      <c r="J625" s="119"/>
      <c r="K625" s="119"/>
      <c r="L625" s="130"/>
    </row>
    <row r="626" spans="4:12" ht="13.2">
      <c r="D626" s="119"/>
      <c r="G626" s="119"/>
      <c r="H626" s="119"/>
      <c r="I626" s="119"/>
      <c r="J626" s="119"/>
      <c r="K626" s="119"/>
      <c r="L626" s="130"/>
    </row>
    <row r="627" spans="4:12" ht="13.2">
      <c r="D627" s="119"/>
      <c r="G627" s="119"/>
      <c r="H627" s="119"/>
      <c r="I627" s="119"/>
      <c r="J627" s="119"/>
      <c r="K627" s="119"/>
      <c r="L627" s="130"/>
    </row>
    <row r="628" spans="4:12" ht="13.2">
      <c r="D628" s="119"/>
      <c r="G628" s="119"/>
      <c r="H628" s="119"/>
      <c r="I628" s="119"/>
      <c r="J628" s="119"/>
      <c r="K628" s="119"/>
      <c r="L628" s="130"/>
    </row>
    <row r="629" spans="4:12" ht="13.2">
      <c r="D629" s="119"/>
      <c r="G629" s="119"/>
      <c r="H629" s="119"/>
      <c r="I629" s="119"/>
      <c r="J629" s="119"/>
      <c r="K629" s="119"/>
      <c r="L629" s="130"/>
    </row>
    <row r="630" spans="4:12" ht="13.2">
      <c r="D630" s="119"/>
      <c r="G630" s="119"/>
      <c r="H630" s="119"/>
      <c r="I630" s="119"/>
      <c r="J630" s="119"/>
      <c r="K630" s="119"/>
      <c r="L630" s="130"/>
    </row>
    <row r="631" spans="4:12" ht="13.2">
      <c r="D631" s="119"/>
      <c r="G631" s="119"/>
      <c r="H631" s="119"/>
      <c r="I631" s="119"/>
      <c r="J631" s="119"/>
      <c r="K631" s="119"/>
      <c r="L631" s="130"/>
    </row>
    <row r="632" spans="4:12" ht="13.2">
      <c r="D632" s="119"/>
      <c r="G632" s="119"/>
      <c r="H632" s="119"/>
      <c r="I632" s="119"/>
      <c r="J632" s="119"/>
      <c r="K632" s="119"/>
      <c r="L632" s="130"/>
    </row>
    <row r="633" spans="4:12" ht="13.2">
      <c r="D633" s="119"/>
      <c r="G633" s="119"/>
      <c r="H633" s="119"/>
      <c r="I633" s="119"/>
      <c r="J633" s="119"/>
      <c r="K633" s="119"/>
      <c r="L633" s="130"/>
    </row>
    <row r="634" spans="4:12" ht="13.2">
      <c r="D634" s="119"/>
      <c r="G634" s="119"/>
      <c r="H634" s="119"/>
      <c r="I634" s="119"/>
      <c r="J634" s="119"/>
      <c r="K634" s="119"/>
      <c r="L634" s="130"/>
    </row>
    <row r="635" spans="4:12" ht="13.2">
      <c r="D635" s="119"/>
      <c r="G635" s="119"/>
      <c r="H635" s="119"/>
      <c r="I635" s="119"/>
      <c r="J635" s="119"/>
      <c r="K635" s="119"/>
      <c r="L635" s="130"/>
    </row>
    <row r="636" spans="4:12" ht="13.2">
      <c r="D636" s="119"/>
      <c r="G636" s="119"/>
      <c r="H636" s="119"/>
      <c r="I636" s="119"/>
      <c r="J636" s="119"/>
      <c r="K636" s="119"/>
      <c r="L636" s="130"/>
    </row>
    <row r="637" spans="4:12" ht="13.2">
      <c r="D637" s="119"/>
      <c r="G637" s="119"/>
      <c r="H637" s="119"/>
      <c r="I637" s="119"/>
      <c r="J637" s="119"/>
      <c r="K637" s="119"/>
      <c r="L637" s="130"/>
    </row>
    <row r="638" spans="4:12" ht="13.2">
      <c r="D638" s="119"/>
      <c r="G638" s="119"/>
      <c r="H638" s="119"/>
      <c r="I638" s="119"/>
      <c r="J638" s="119"/>
      <c r="K638" s="119"/>
      <c r="L638" s="130"/>
    </row>
    <row r="639" spans="4:12" ht="13.2">
      <c r="D639" s="119"/>
      <c r="G639" s="119"/>
      <c r="H639" s="119"/>
      <c r="I639" s="119"/>
      <c r="J639" s="119"/>
      <c r="K639" s="119"/>
      <c r="L639" s="130"/>
    </row>
    <row r="640" spans="4:12" ht="13.2">
      <c r="D640" s="119"/>
      <c r="G640" s="119"/>
      <c r="H640" s="119"/>
      <c r="I640" s="119"/>
      <c r="J640" s="119"/>
      <c r="K640" s="119"/>
      <c r="L640" s="130"/>
    </row>
    <row r="641" spans="4:12" ht="13.2">
      <c r="D641" s="119"/>
      <c r="G641" s="119"/>
      <c r="H641" s="119"/>
      <c r="I641" s="119"/>
      <c r="J641" s="119"/>
      <c r="K641" s="119"/>
      <c r="L641" s="130"/>
    </row>
    <row r="642" spans="4:12" ht="13.2">
      <c r="D642" s="119"/>
      <c r="G642" s="119"/>
      <c r="H642" s="119"/>
      <c r="I642" s="119"/>
      <c r="J642" s="119"/>
      <c r="K642" s="119"/>
      <c r="L642" s="130"/>
    </row>
    <row r="643" spans="4:12" ht="13.2">
      <c r="D643" s="119"/>
      <c r="G643" s="119"/>
      <c r="H643" s="119"/>
      <c r="I643" s="119"/>
      <c r="J643" s="119"/>
      <c r="K643" s="119"/>
      <c r="L643" s="130"/>
    </row>
    <row r="644" spans="4:12" ht="13.2">
      <c r="D644" s="119"/>
      <c r="G644" s="119"/>
      <c r="H644" s="119"/>
      <c r="I644" s="119"/>
      <c r="J644" s="119"/>
      <c r="K644" s="119"/>
      <c r="L644" s="130"/>
    </row>
    <row r="645" spans="4:12" ht="13.2">
      <c r="D645" s="119"/>
      <c r="G645" s="119"/>
      <c r="H645" s="119"/>
      <c r="I645" s="119"/>
      <c r="J645" s="119"/>
      <c r="K645" s="119"/>
      <c r="L645" s="130"/>
    </row>
    <row r="646" spans="4:12" ht="13.2">
      <c r="D646" s="119"/>
      <c r="G646" s="119"/>
      <c r="H646" s="119"/>
      <c r="I646" s="119"/>
      <c r="J646" s="119"/>
      <c r="K646" s="119"/>
      <c r="L646" s="130"/>
    </row>
    <row r="647" spans="4:12" ht="13.2">
      <c r="D647" s="119"/>
      <c r="G647" s="119"/>
      <c r="H647" s="119"/>
      <c r="I647" s="119"/>
      <c r="J647" s="119"/>
      <c r="K647" s="119"/>
      <c r="L647" s="130"/>
    </row>
    <row r="648" spans="4:12" ht="13.2">
      <c r="D648" s="119"/>
      <c r="G648" s="119"/>
      <c r="H648" s="119"/>
      <c r="I648" s="119"/>
      <c r="J648" s="119"/>
      <c r="K648" s="119"/>
      <c r="L648" s="130"/>
    </row>
    <row r="649" spans="4:12" ht="13.2">
      <c r="D649" s="119"/>
      <c r="G649" s="119"/>
      <c r="H649" s="119"/>
      <c r="I649" s="119"/>
      <c r="J649" s="119"/>
      <c r="K649" s="119"/>
      <c r="L649" s="130"/>
    </row>
    <row r="650" spans="4:12" ht="13.2">
      <c r="D650" s="119"/>
      <c r="G650" s="119"/>
      <c r="H650" s="119"/>
      <c r="I650" s="119"/>
      <c r="J650" s="119"/>
      <c r="K650" s="119"/>
      <c r="L650" s="130"/>
    </row>
    <row r="651" spans="4:12" ht="13.2">
      <c r="D651" s="119"/>
      <c r="G651" s="119"/>
      <c r="H651" s="119"/>
      <c r="I651" s="119"/>
      <c r="J651" s="119"/>
      <c r="K651" s="119"/>
      <c r="L651" s="130"/>
    </row>
    <row r="652" spans="4:12" ht="13.2">
      <c r="D652" s="119"/>
      <c r="G652" s="119"/>
      <c r="H652" s="119"/>
      <c r="I652" s="119"/>
      <c r="J652" s="119"/>
      <c r="K652" s="119"/>
      <c r="L652" s="130"/>
    </row>
    <row r="653" spans="4:12" ht="13.2">
      <c r="D653" s="119"/>
      <c r="G653" s="119"/>
      <c r="H653" s="119"/>
      <c r="I653" s="119"/>
      <c r="J653" s="119"/>
      <c r="K653" s="119"/>
      <c r="L653" s="130"/>
    </row>
    <row r="654" spans="4:12" ht="13.2">
      <c r="D654" s="119"/>
      <c r="G654" s="119"/>
      <c r="H654" s="119"/>
      <c r="I654" s="119"/>
      <c r="J654" s="119"/>
      <c r="K654" s="119"/>
      <c r="L654" s="130"/>
    </row>
    <row r="655" spans="4:12" ht="13.2">
      <c r="D655" s="119"/>
      <c r="G655" s="119"/>
      <c r="H655" s="119"/>
      <c r="I655" s="119"/>
      <c r="J655" s="119"/>
      <c r="K655" s="119"/>
      <c r="L655" s="130"/>
    </row>
    <row r="656" spans="4:12" ht="13.2">
      <c r="D656" s="119"/>
      <c r="G656" s="119"/>
      <c r="H656" s="119"/>
      <c r="I656" s="119"/>
      <c r="J656" s="119"/>
      <c r="K656" s="119"/>
      <c r="L656" s="130"/>
    </row>
    <row r="657" spans="4:12" ht="13.2">
      <c r="D657" s="119"/>
      <c r="G657" s="119"/>
      <c r="H657" s="119"/>
      <c r="I657" s="119"/>
      <c r="J657" s="119"/>
      <c r="K657" s="119"/>
      <c r="L657" s="130"/>
    </row>
    <row r="658" spans="4:12" ht="13.2">
      <c r="D658" s="119"/>
      <c r="G658" s="119"/>
      <c r="H658" s="119"/>
      <c r="I658" s="119"/>
      <c r="J658" s="119"/>
      <c r="K658" s="119"/>
      <c r="L658" s="130"/>
    </row>
    <row r="659" spans="4:12" ht="13.2">
      <c r="D659" s="119"/>
      <c r="G659" s="119"/>
      <c r="H659" s="119"/>
      <c r="I659" s="119"/>
      <c r="J659" s="119"/>
      <c r="K659" s="119"/>
      <c r="L659" s="130"/>
    </row>
    <row r="660" spans="4:12" ht="13.2">
      <c r="D660" s="119"/>
      <c r="G660" s="119"/>
      <c r="H660" s="119"/>
      <c r="I660" s="119"/>
      <c r="J660" s="119"/>
      <c r="K660" s="119"/>
      <c r="L660" s="130"/>
    </row>
    <row r="661" spans="4:12" ht="13.2">
      <c r="D661" s="119"/>
      <c r="G661" s="119"/>
      <c r="H661" s="119"/>
      <c r="I661" s="119"/>
      <c r="J661" s="119"/>
      <c r="K661" s="119"/>
      <c r="L661" s="130"/>
    </row>
    <row r="662" spans="4:12" ht="13.2">
      <c r="D662" s="119"/>
      <c r="G662" s="119"/>
      <c r="H662" s="119"/>
      <c r="I662" s="119"/>
      <c r="J662" s="119"/>
      <c r="K662" s="119"/>
      <c r="L662" s="130"/>
    </row>
    <row r="663" spans="4:12" ht="13.2">
      <c r="D663" s="119"/>
      <c r="G663" s="119"/>
      <c r="H663" s="119"/>
      <c r="I663" s="119"/>
      <c r="J663" s="119"/>
      <c r="K663" s="119"/>
      <c r="L663" s="130"/>
    </row>
    <row r="664" spans="4:12" ht="13.2">
      <c r="D664" s="119"/>
      <c r="G664" s="119"/>
      <c r="H664" s="119"/>
      <c r="I664" s="119"/>
      <c r="J664" s="119"/>
      <c r="K664" s="119"/>
      <c r="L664" s="130"/>
    </row>
    <row r="665" spans="4:12" ht="13.2">
      <c r="D665" s="119"/>
      <c r="G665" s="119"/>
      <c r="H665" s="119"/>
      <c r="I665" s="119"/>
      <c r="J665" s="119"/>
      <c r="K665" s="119"/>
      <c r="L665" s="130"/>
    </row>
    <row r="666" spans="4:12" ht="13.2">
      <c r="D666" s="119"/>
      <c r="G666" s="119"/>
      <c r="H666" s="119"/>
      <c r="I666" s="119"/>
      <c r="J666" s="119"/>
      <c r="K666" s="119"/>
      <c r="L666" s="130"/>
    </row>
    <row r="667" spans="4:12" ht="13.2">
      <c r="D667" s="119"/>
      <c r="G667" s="119"/>
      <c r="H667" s="119"/>
      <c r="I667" s="119"/>
      <c r="J667" s="119"/>
      <c r="K667" s="119"/>
      <c r="L667" s="130"/>
    </row>
    <row r="668" spans="4:12" ht="13.2">
      <c r="D668" s="119"/>
      <c r="G668" s="119"/>
      <c r="H668" s="119"/>
      <c r="I668" s="119"/>
      <c r="J668" s="119"/>
      <c r="K668" s="119"/>
      <c r="L668" s="130"/>
    </row>
    <row r="669" spans="4:12" ht="13.2">
      <c r="D669" s="119"/>
      <c r="G669" s="119"/>
      <c r="H669" s="119"/>
      <c r="I669" s="119"/>
      <c r="J669" s="119"/>
      <c r="K669" s="119"/>
      <c r="L669" s="130"/>
    </row>
    <row r="670" spans="4:12" ht="13.2">
      <c r="D670" s="119"/>
      <c r="G670" s="119"/>
      <c r="H670" s="119"/>
      <c r="I670" s="119"/>
      <c r="J670" s="119"/>
      <c r="K670" s="119"/>
      <c r="L670" s="130"/>
    </row>
    <row r="671" spans="4:12" ht="13.2">
      <c r="D671" s="119"/>
      <c r="G671" s="119"/>
      <c r="H671" s="119"/>
      <c r="I671" s="119"/>
      <c r="J671" s="119"/>
      <c r="K671" s="119"/>
      <c r="L671" s="130"/>
    </row>
    <row r="672" spans="4:12" ht="13.2">
      <c r="D672" s="119"/>
      <c r="G672" s="119"/>
      <c r="H672" s="119"/>
      <c r="I672" s="119"/>
      <c r="J672" s="119"/>
      <c r="K672" s="119"/>
      <c r="L672" s="130"/>
    </row>
    <row r="673" spans="4:12" ht="13.2">
      <c r="D673" s="119"/>
      <c r="G673" s="119"/>
      <c r="H673" s="119"/>
      <c r="I673" s="119"/>
      <c r="J673" s="119"/>
      <c r="K673" s="119"/>
      <c r="L673" s="130"/>
    </row>
    <row r="674" spans="4:12" ht="13.2">
      <c r="D674" s="119"/>
      <c r="G674" s="119"/>
      <c r="H674" s="119"/>
      <c r="I674" s="119"/>
      <c r="J674" s="119"/>
      <c r="K674" s="119"/>
      <c r="L674" s="130"/>
    </row>
    <row r="675" spans="4:12" ht="13.2">
      <c r="D675" s="119"/>
      <c r="G675" s="119"/>
      <c r="H675" s="119"/>
      <c r="I675" s="119"/>
      <c r="J675" s="119"/>
      <c r="K675" s="119"/>
      <c r="L675" s="130"/>
    </row>
    <row r="676" spans="4:12" ht="13.2">
      <c r="D676" s="119"/>
      <c r="G676" s="119"/>
      <c r="H676" s="119"/>
      <c r="I676" s="119"/>
      <c r="J676" s="119"/>
      <c r="K676" s="119"/>
      <c r="L676" s="130"/>
    </row>
    <row r="677" spans="4:12" ht="13.2">
      <c r="D677" s="119"/>
      <c r="G677" s="119"/>
      <c r="H677" s="119"/>
      <c r="I677" s="119"/>
      <c r="J677" s="119"/>
      <c r="K677" s="119"/>
      <c r="L677" s="130"/>
    </row>
    <row r="678" spans="4:12" ht="13.2">
      <c r="D678" s="119"/>
      <c r="G678" s="119"/>
      <c r="H678" s="119"/>
      <c r="I678" s="119"/>
      <c r="J678" s="119"/>
      <c r="K678" s="119"/>
      <c r="L678" s="130"/>
    </row>
    <row r="679" spans="4:12" ht="13.2">
      <c r="D679" s="119"/>
      <c r="G679" s="119"/>
      <c r="H679" s="119"/>
      <c r="I679" s="119"/>
      <c r="J679" s="119"/>
      <c r="K679" s="119"/>
      <c r="L679" s="130"/>
    </row>
    <row r="680" spans="4:12" ht="13.2">
      <c r="D680" s="119"/>
      <c r="G680" s="119"/>
      <c r="H680" s="119"/>
      <c r="I680" s="119"/>
      <c r="J680" s="119"/>
      <c r="K680" s="119"/>
      <c r="L680" s="130"/>
    </row>
    <row r="681" spans="4:12" ht="13.2">
      <c r="D681" s="119"/>
      <c r="G681" s="119"/>
      <c r="H681" s="119"/>
      <c r="I681" s="119"/>
      <c r="J681" s="119"/>
      <c r="K681" s="119"/>
      <c r="L681" s="130"/>
    </row>
    <row r="682" spans="4:12" ht="13.2">
      <c r="D682" s="119"/>
      <c r="G682" s="119"/>
      <c r="H682" s="119"/>
      <c r="I682" s="119"/>
      <c r="J682" s="119"/>
      <c r="K682" s="119"/>
      <c r="L682" s="130"/>
    </row>
    <row r="683" spans="4:12" ht="13.2">
      <c r="D683" s="119"/>
      <c r="G683" s="119"/>
      <c r="H683" s="119"/>
      <c r="I683" s="119"/>
      <c r="J683" s="119"/>
      <c r="K683" s="119"/>
      <c r="L683" s="130"/>
    </row>
    <row r="684" spans="4:12" ht="13.2">
      <c r="D684" s="119"/>
      <c r="G684" s="119"/>
      <c r="H684" s="119"/>
      <c r="I684" s="119"/>
      <c r="J684" s="119"/>
      <c r="K684" s="119"/>
      <c r="L684" s="130"/>
    </row>
    <row r="685" spans="4:12" ht="13.2">
      <c r="D685" s="119"/>
      <c r="G685" s="119"/>
      <c r="H685" s="119"/>
      <c r="I685" s="119"/>
      <c r="J685" s="119"/>
      <c r="K685" s="119"/>
      <c r="L685" s="130"/>
    </row>
    <row r="686" spans="4:12" ht="13.2">
      <c r="D686" s="119"/>
      <c r="G686" s="119"/>
      <c r="H686" s="119"/>
      <c r="I686" s="119"/>
      <c r="J686" s="119"/>
      <c r="K686" s="119"/>
      <c r="L686" s="130"/>
    </row>
    <row r="687" spans="4:12" ht="13.2">
      <c r="D687" s="119"/>
      <c r="G687" s="119"/>
      <c r="H687" s="119"/>
      <c r="I687" s="119"/>
      <c r="J687" s="119"/>
      <c r="K687" s="119"/>
      <c r="L687" s="130"/>
    </row>
    <row r="688" spans="4:12" ht="13.2">
      <c r="D688" s="119"/>
      <c r="G688" s="119"/>
      <c r="H688" s="119"/>
      <c r="I688" s="119"/>
      <c r="J688" s="119"/>
      <c r="K688" s="119"/>
      <c r="L688" s="130"/>
    </row>
    <row r="689" spans="4:12" ht="13.2">
      <c r="D689" s="119"/>
      <c r="G689" s="119"/>
      <c r="H689" s="119"/>
      <c r="I689" s="119"/>
      <c r="J689" s="119"/>
      <c r="K689" s="119"/>
      <c r="L689" s="130"/>
    </row>
    <row r="690" spans="4:12" ht="13.2">
      <c r="D690" s="119"/>
      <c r="G690" s="119"/>
      <c r="H690" s="119"/>
      <c r="I690" s="119"/>
      <c r="J690" s="119"/>
      <c r="K690" s="119"/>
      <c r="L690" s="130"/>
    </row>
    <row r="691" spans="4:12" ht="13.2">
      <c r="D691" s="119"/>
      <c r="G691" s="119"/>
      <c r="H691" s="119"/>
      <c r="I691" s="119"/>
      <c r="J691" s="119"/>
      <c r="K691" s="119"/>
      <c r="L691" s="130"/>
    </row>
    <row r="692" spans="4:12" ht="13.2">
      <c r="D692" s="119"/>
      <c r="G692" s="119"/>
      <c r="H692" s="119"/>
      <c r="I692" s="119"/>
      <c r="J692" s="119"/>
      <c r="K692" s="119"/>
      <c r="L692" s="130"/>
    </row>
    <row r="693" spans="4:12" ht="13.2">
      <c r="D693" s="119"/>
      <c r="G693" s="119"/>
      <c r="H693" s="119"/>
      <c r="I693" s="119"/>
      <c r="J693" s="119"/>
      <c r="K693" s="119"/>
      <c r="L693" s="130"/>
    </row>
    <row r="694" spans="4:12" ht="13.2">
      <c r="D694" s="119"/>
      <c r="G694" s="119"/>
      <c r="H694" s="119"/>
      <c r="I694" s="119"/>
      <c r="J694" s="119"/>
      <c r="K694" s="119"/>
      <c r="L694" s="130"/>
    </row>
    <row r="695" spans="4:12" ht="13.2">
      <c r="D695" s="119"/>
      <c r="G695" s="119"/>
      <c r="H695" s="119"/>
      <c r="I695" s="119"/>
      <c r="J695" s="119"/>
      <c r="K695" s="119"/>
      <c r="L695" s="130"/>
    </row>
    <row r="696" spans="4:12" ht="13.2">
      <c r="D696" s="119"/>
      <c r="G696" s="119"/>
      <c r="H696" s="119"/>
      <c r="I696" s="119"/>
      <c r="J696" s="119"/>
      <c r="K696" s="119"/>
      <c r="L696" s="130"/>
    </row>
    <row r="697" spans="4:12" ht="13.2">
      <c r="D697" s="119"/>
      <c r="G697" s="119"/>
      <c r="H697" s="119"/>
      <c r="I697" s="119"/>
      <c r="J697" s="119"/>
      <c r="K697" s="119"/>
      <c r="L697" s="130"/>
    </row>
    <row r="698" spans="4:12" ht="13.2">
      <c r="D698" s="119"/>
      <c r="G698" s="119"/>
      <c r="H698" s="119"/>
      <c r="I698" s="119"/>
      <c r="J698" s="119"/>
      <c r="K698" s="119"/>
      <c r="L698" s="130"/>
    </row>
    <row r="699" spans="4:12" ht="13.2">
      <c r="D699" s="119"/>
      <c r="G699" s="119"/>
      <c r="H699" s="119"/>
      <c r="I699" s="119"/>
      <c r="J699" s="119"/>
      <c r="K699" s="119"/>
      <c r="L699" s="130"/>
    </row>
    <row r="700" spans="4:12" ht="13.2">
      <c r="D700" s="119"/>
      <c r="G700" s="119"/>
      <c r="H700" s="119"/>
      <c r="I700" s="119"/>
      <c r="J700" s="119"/>
      <c r="K700" s="119"/>
      <c r="L700" s="130"/>
    </row>
    <row r="701" spans="4:12" ht="13.2">
      <c r="D701" s="119"/>
      <c r="G701" s="119"/>
      <c r="H701" s="119"/>
      <c r="I701" s="119"/>
      <c r="J701" s="119"/>
      <c r="K701" s="119"/>
      <c r="L701" s="130"/>
    </row>
    <row r="702" spans="4:12" ht="13.2">
      <c r="D702" s="119"/>
      <c r="G702" s="119"/>
      <c r="H702" s="119"/>
      <c r="I702" s="119"/>
      <c r="J702" s="119"/>
      <c r="K702" s="119"/>
      <c r="L702" s="130"/>
    </row>
    <row r="703" spans="4:12" ht="13.2">
      <c r="D703" s="119"/>
      <c r="G703" s="119"/>
      <c r="H703" s="119"/>
      <c r="I703" s="119"/>
      <c r="J703" s="119"/>
      <c r="K703" s="119"/>
      <c r="L703" s="130"/>
    </row>
    <row r="704" spans="4:12" ht="13.2">
      <c r="D704" s="119"/>
      <c r="G704" s="119"/>
      <c r="H704" s="119"/>
      <c r="I704" s="119"/>
      <c r="J704" s="119"/>
      <c r="K704" s="119"/>
      <c r="L704" s="130"/>
    </row>
    <row r="705" spans="4:12" ht="13.2">
      <c r="D705" s="119"/>
      <c r="G705" s="119"/>
      <c r="H705" s="119"/>
      <c r="I705" s="119"/>
      <c r="J705" s="119"/>
      <c r="K705" s="119"/>
      <c r="L705" s="130"/>
    </row>
    <row r="706" spans="4:12" ht="13.2">
      <c r="D706" s="119"/>
      <c r="G706" s="119"/>
      <c r="H706" s="119"/>
      <c r="I706" s="119"/>
      <c r="J706" s="119"/>
      <c r="K706" s="119"/>
      <c r="L706" s="130"/>
    </row>
    <row r="707" spans="4:12" ht="13.2">
      <c r="D707" s="119"/>
      <c r="G707" s="119"/>
      <c r="H707" s="119"/>
      <c r="I707" s="119"/>
      <c r="J707" s="119"/>
      <c r="K707" s="119"/>
      <c r="L707" s="130"/>
    </row>
    <row r="708" spans="4:12" ht="13.2">
      <c r="D708" s="119"/>
      <c r="G708" s="119"/>
      <c r="H708" s="119"/>
      <c r="I708" s="119"/>
      <c r="J708" s="119"/>
      <c r="K708" s="119"/>
      <c r="L708" s="130"/>
    </row>
    <row r="709" spans="4:12" ht="13.2">
      <c r="D709" s="119"/>
      <c r="G709" s="119"/>
      <c r="H709" s="119"/>
      <c r="I709" s="119"/>
      <c r="J709" s="119"/>
      <c r="K709" s="119"/>
      <c r="L709" s="130"/>
    </row>
    <row r="710" spans="4:12" ht="13.2">
      <c r="D710" s="119"/>
      <c r="G710" s="119"/>
      <c r="H710" s="119"/>
      <c r="I710" s="119"/>
      <c r="J710" s="119"/>
      <c r="K710" s="119"/>
      <c r="L710" s="130"/>
    </row>
    <row r="711" spans="4:12" ht="13.2">
      <c r="D711" s="119"/>
      <c r="G711" s="119"/>
      <c r="H711" s="119"/>
      <c r="I711" s="119"/>
      <c r="J711" s="119"/>
      <c r="K711" s="119"/>
      <c r="L711" s="130"/>
    </row>
    <row r="712" spans="4:12" ht="13.2">
      <c r="D712" s="119"/>
      <c r="G712" s="119"/>
      <c r="H712" s="119"/>
      <c r="I712" s="119"/>
      <c r="J712" s="119"/>
      <c r="K712" s="119"/>
      <c r="L712" s="130"/>
    </row>
    <row r="713" spans="4:12" ht="13.2">
      <c r="D713" s="119"/>
      <c r="G713" s="119"/>
      <c r="H713" s="119"/>
      <c r="I713" s="119"/>
      <c r="J713" s="119"/>
      <c r="K713" s="119"/>
      <c r="L713" s="130"/>
    </row>
    <row r="714" spans="4:12" ht="13.2">
      <c r="D714" s="119"/>
      <c r="G714" s="119"/>
      <c r="H714" s="119"/>
      <c r="I714" s="119"/>
      <c r="J714" s="119"/>
      <c r="K714" s="119"/>
      <c r="L714" s="130"/>
    </row>
    <row r="715" spans="4:12" ht="13.2">
      <c r="D715" s="119"/>
      <c r="G715" s="119"/>
      <c r="H715" s="119"/>
      <c r="I715" s="119"/>
      <c r="J715" s="119"/>
      <c r="K715" s="119"/>
      <c r="L715" s="130"/>
    </row>
    <row r="716" spans="4:12" ht="13.2">
      <c r="D716" s="119"/>
      <c r="G716" s="119"/>
      <c r="H716" s="119"/>
      <c r="I716" s="119"/>
      <c r="J716" s="119"/>
      <c r="K716" s="119"/>
      <c r="L716" s="130"/>
    </row>
    <row r="717" spans="4:12" ht="13.2">
      <c r="D717" s="119"/>
      <c r="G717" s="119"/>
      <c r="H717" s="119"/>
      <c r="I717" s="119"/>
      <c r="J717" s="119"/>
      <c r="K717" s="119"/>
      <c r="L717" s="130"/>
    </row>
    <row r="718" spans="4:12" ht="13.2">
      <c r="D718" s="119"/>
      <c r="G718" s="119"/>
      <c r="H718" s="119"/>
      <c r="I718" s="119"/>
      <c r="J718" s="119"/>
      <c r="K718" s="119"/>
      <c r="L718" s="130"/>
    </row>
    <row r="719" spans="4:12" ht="13.2">
      <c r="D719" s="119"/>
      <c r="G719" s="119"/>
      <c r="H719" s="119"/>
      <c r="I719" s="119"/>
      <c r="J719" s="119"/>
      <c r="K719" s="119"/>
      <c r="L719" s="130"/>
    </row>
    <row r="720" spans="4:12" ht="13.2">
      <c r="D720" s="119"/>
      <c r="G720" s="119"/>
      <c r="H720" s="119"/>
      <c r="I720" s="119"/>
      <c r="J720" s="119"/>
      <c r="K720" s="119"/>
      <c r="L720" s="130"/>
    </row>
    <row r="721" spans="4:12" ht="13.2">
      <c r="D721" s="119"/>
      <c r="G721" s="119"/>
      <c r="H721" s="119"/>
      <c r="I721" s="119"/>
      <c r="J721" s="119"/>
      <c r="K721" s="119"/>
      <c r="L721" s="130"/>
    </row>
    <row r="722" spans="4:12" ht="13.2">
      <c r="D722" s="119"/>
      <c r="G722" s="119"/>
      <c r="H722" s="119"/>
      <c r="I722" s="119"/>
      <c r="J722" s="119"/>
      <c r="K722" s="119"/>
      <c r="L722" s="130"/>
    </row>
    <row r="723" spans="4:12" ht="13.2">
      <c r="D723" s="119"/>
      <c r="G723" s="119"/>
      <c r="H723" s="119"/>
      <c r="I723" s="119"/>
      <c r="J723" s="119"/>
      <c r="K723" s="119"/>
      <c r="L723" s="130"/>
    </row>
    <row r="724" spans="4:12" ht="13.2">
      <c r="D724" s="119"/>
      <c r="G724" s="119"/>
      <c r="H724" s="119"/>
      <c r="I724" s="119"/>
      <c r="J724" s="119"/>
      <c r="K724" s="119"/>
      <c r="L724" s="130"/>
    </row>
    <row r="725" spans="4:12" ht="13.2">
      <c r="D725" s="119"/>
      <c r="G725" s="119"/>
      <c r="H725" s="119"/>
      <c r="I725" s="119"/>
      <c r="J725" s="119"/>
      <c r="K725" s="119"/>
      <c r="L725" s="130"/>
    </row>
    <row r="726" spans="4:12" ht="13.2">
      <c r="D726" s="119"/>
      <c r="G726" s="119"/>
      <c r="H726" s="119"/>
      <c r="I726" s="119"/>
      <c r="J726" s="119"/>
      <c r="K726" s="119"/>
      <c r="L726" s="130"/>
    </row>
    <row r="727" spans="4:12" ht="13.2">
      <c r="D727" s="119"/>
      <c r="G727" s="119"/>
      <c r="H727" s="119"/>
      <c r="I727" s="119"/>
      <c r="J727" s="119"/>
      <c r="K727" s="119"/>
      <c r="L727" s="130"/>
    </row>
    <row r="728" spans="4:12" ht="13.2">
      <c r="D728" s="119"/>
      <c r="G728" s="119"/>
      <c r="H728" s="119"/>
      <c r="I728" s="119"/>
      <c r="J728" s="119"/>
      <c r="K728" s="119"/>
      <c r="L728" s="130"/>
    </row>
    <row r="729" spans="4:12" ht="13.2">
      <c r="D729" s="119"/>
      <c r="G729" s="119"/>
      <c r="H729" s="119"/>
      <c r="I729" s="119"/>
      <c r="J729" s="119"/>
      <c r="K729" s="119"/>
      <c r="L729" s="130"/>
    </row>
    <row r="730" spans="4:12" ht="13.2">
      <c r="D730" s="119"/>
      <c r="G730" s="119"/>
      <c r="H730" s="119"/>
      <c r="I730" s="119"/>
      <c r="J730" s="119"/>
      <c r="K730" s="119"/>
      <c r="L730" s="130"/>
    </row>
    <row r="731" spans="4:12" ht="13.2">
      <c r="D731" s="119"/>
      <c r="G731" s="119"/>
      <c r="H731" s="119"/>
      <c r="I731" s="119"/>
      <c r="J731" s="119"/>
      <c r="K731" s="119"/>
      <c r="L731" s="130"/>
    </row>
    <row r="732" spans="4:12" ht="13.2">
      <c r="D732" s="119"/>
      <c r="G732" s="119"/>
      <c r="H732" s="119"/>
      <c r="I732" s="119"/>
      <c r="J732" s="119"/>
      <c r="K732" s="119"/>
      <c r="L732" s="130"/>
    </row>
    <row r="733" spans="4:12" ht="13.2">
      <c r="D733" s="119"/>
      <c r="G733" s="119"/>
      <c r="H733" s="119"/>
      <c r="I733" s="119"/>
      <c r="J733" s="119"/>
      <c r="K733" s="119"/>
      <c r="L733" s="130"/>
    </row>
    <row r="734" spans="4:12" ht="13.2">
      <c r="D734" s="119"/>
      <c r="G734" s="119"/>
      <c r="H734" s="119"/>
      <c r="I734" s="119"/>
      <c r="J734" s="119"/>
      <c r="K734" s="119"/>
      <c r="L734" s="130"/>
    </row>
    <row r="735" spans="4:12" ht="13.2">
      <c r="D735" s="119"/>
      <c r="G735" s="119"/>
      <c r="H735" s="119"/>
      <c r="I735" s="119"/>
      <c r="J735" s="119"/>
      <c r="K735" s="119"/>
      <c r="L735" s="130"/>
    </row>
    <row r="736" spans="4:12" ht="13.2">
      <c r="D736" s="119"/>
      <c r="G736" s="119"/>
      <c r="H736" s="119"/>
      <c r="I736" s="119"/>
      <c r="J736" s="119"/>
      <c r="K736" s="119"/>
      <c r="L736" s="130"/>
    </row>
    <row r="737" spans="4:12" ht="13.2">
      <c r="D737" s="119"/>
      <c r="G737" s="119"/>
      <c r="H737" s="119"/>
      <c r="I737" s="119"/>
      <c r="J737" s="119"/>
      <c r="K737" s="119"/>
      <c r="L737" s="130"/>
    </row>
    <row r="738" spans="4:12" ht="13.2">
      <c r="D738" s="119"/>
      <c r="G738" s="119"/>
      <c r="H738" s="119"/>
      <c r="I738" s="119"/>
      <c r="J738" s="119"/>
      <c r="K738" s="119"/>
      <c r="L738" s="130"/>
    </row>
    <row r="739" spans="4:12" ht="13.2">
      <c r="D739" s="119"/>
      <c r="G739" s="119"/>
      <c r="H739" s="119"/>
      <c r="I739" s="119"/>
      <c r="J739" s="119"/>
      <c r="K739" s="119"/>
      <c r="L739" s="130"/>
    </row>
    <row r="740" spans="4:12" ht="13.2">
      <c r="D740" s="119"/>
      <c r="G740" s="119"/>
      <c r="H740" s="119"/>
      <c r="I740" s="119"/>
      <c r="J740" s="119"/>
      <c r="K740" s="119"/>
      <c r="L740" s="130"/>
    </row>
    <row r="741" spans="4:12" ht="13.2">
      <c r="D741" s="119"/>
      <c r="G741" s="119"/>
      <c r="H741" s="119"/>
      <c r="I741" s="119"/>
      <c r="J741" s="119"/>
      <c r="K741" s="119"/>
      <c r="L741" s="130"/>
    </row>
    <row r="742" spans="4:12" ht="13.2">
      <c r="D742" s="119"/>
      <c r="G742" s="119"/>
      <c r="H742" s="119"/>
      <c r="I742" s="119"/>
      <c r="J742" s="119"/>
      <c r="K742" s="119"/>
      <c r="L742" s="130"/>
    </row>
    <row r="743" spans="4:12" ht="13.2">
      <c r="D743" s="119"/>
      <c r="G743" s="119"/>
      <c r="H743" s="119"/>
      <c r="I743" s="119"/>
      <c r="J743" s="119"/>
      <c r="K743" s="119"/>
      <c r="L743" s="130"/>
    </row>
    <row r="744" spans="4:12" ht="13.2">
      <c r="D744" s="119"/>
      <c r="G744" s="119"/>
      <c r="H744" s="119"/>
      <c r="I744" s="119"/>
      <c r="J744" s="119"/>
      <c r="K744" s="119"/>
      <c r="L744" s="130"/>
    </row>
    <row r="745" spans="4:12" ht="13.2">
      <c r="D745" s="119"/>
      <c r="G745" s="119"/>
      <c r="H745" s="119"/>
      <c r="I745" s="119"/>
      <c r="J745" s="119"/>
      <c r="K745" s="119"/>
      <c r="L745" s="130"/>
    </row>
    <row r="746" spans="4:12" ht="13.2">
      <c r="D746" s="119"/>
      <c r="G746" s="119"/>
      <c r="H746" s="119"/>
      <c r="I746" s="119"/>
      <c r="J746" s="119"/>
      <c r="K746" s="119"/>
      <c r="L746" s="130"/>
    </row>
    <row r="747" spans="4:12" ht="13.2">
      <c r="D747" s="119"/>
      <c r="G747" s="119"/>
      <c r="H747" s="119"/>
      <c r="I747" s="119"/>
      <c r="J747" s="119"/>
      <c r="K747" s="119"/>
      <c r="L747" s="130"/>
    </row>
    <row r="748" spans="4:12" ht="13.2">
      <c r="D748" s="119"/>
      <c r="G748" s="119"/>
      <c r="H748" s="119"/>
      <c r="I748" s="119"/>
      <c r="J748" s="119"/>
      <c r="K748" s="119"/>
      <c r="L748" s="130"/>
    </row>
    <row r="749" spans="4:12" ht="13.2">
      <c r="D749" s="119"/>
      <c r="G749" s="119"/>
      <c r="H749" s="119"/>
      <c r="I749" s="119"/>
      <c r="J749" s="119"/>
      <c r="K749" s="119"/>
      <c r="L749" s="130"/>
    </row>
    <row r="750" spans="4:12" ht="13.2">
      <c r="D750" s="119"/>
      <c r="G750" s="119"/>
      <c r="H750" s="119"/>
      <c r="I750" s="119"/>
      <c r="J750" s="119"/>
      <c r="K750" s="119"/>
      <c r="L750" s="130"/>
    </row>
    <row r="751" spans="4:12" ht="13.2">
      <c r="D751" s="119"/>
      <c r="G751" s="119"/>
      <c r="H751" s="119"/>
      <c r="I751" s="119"/>
      <c r="J751" s="119"/>
      <c r="K751" s="119"/>
      <c r="L751" s="130"/>
    </row>
    <row r="752" spans="4:12" ht="13.2">
      <c r="D752" s="119"/>
      <c r="G752" s="119"/>
      <c r="H752" s="119"/>
      <c r="I752" s="119"/>
      <c r="J752" s="119"/>
      <c r="K752" s="119"/>
      <c r="L752" s="130"/>
    </row>
    <row r="753" spans="4:12" ht="13.2">
      <c r="D753" s="119"/>
      <c r="G753" s="119"/>
      <c r="H753" s="119"/>
      <c r="I753" s="119"/>
      <c r="J753" s="119"/>
      <c r="K753" s="119"/>
      <c r="L753" s="130"/>
    </row>
    <row r="754" spans="4:12" ht="13.2">
      <c r="D754" s="119"/>
      <c r="G754" s="119"/>
      <c r="H754" s="119"/>
      <c r="I754" s="119"/>
      <c r="J754" s="119"/>
      <c r="K754" s="119"/>
      <c r="L754" s="130"/>
    </row>
    <row r="755" spans="4:12" ht="13.2">
      <c r="D755" s="119"/>
      <c r="G755" s="119"/>
      <c r="H755" s="119"/>
      <c r="I755" s="119"/>
      <c r="J755" s="119"/>
      <c r="K755" s="119"/>
      <c r="L755" s="130"/>
    </row>
    <row r="756" spans="4:12" ht="13.2">
      <c r="D756" s="119"/>
      <c r="G756" s="119"/>
      <c r="H756" s="119"/>
      <c r="I756" s="119"/>
      <c r="J756" s="119"/>
      <c r="K756" s="119"/>
      <c r="L756" s="130"/>
    </row>
    <row r="757" spans="4:12" ht="13.2">
      <c r="D757" s="119"/>
      <c r="G757" s="119"/>
      <c r="H757" s="119"/>
      <c r="I757" s="119"/>
      <c r="J757" s="119"/>
      <c r="K757" s="119"/>
      <c r="L757" s="130"/>
    </row>
    <row r="758" spans="4:12" ht="13.2">
      <c r="D758" s="119"/>
      <c r="G758" s="119"/>
      <c r="H758" s="119"/>
      <c r="I758" s="119"/>
      <c r="J758" s="119"/>
      <c r="K758" s="119"/>
      <c r="L758" s="130"/>
    </row>
    <row r="759" spans="4:12" ht="13.2">
      <c r="D759" s="119"/>
      <c r="G759" s="119"/>
      <c r="H759" s="119"/>
      <c r="I759" s="119"/>
      <c r="J759" s="119"/>
      <c r="K759" s="119"/>
      <c r="L759" s="130"/>
    </row>
    <row r="760" spans="4:12" ht="13.2">
      <c r="D760" s="119"/>
      <c r="G760" s="119"/>
      <c r="H760" s="119"/>
      <c r="I760" s="119"/>
      <c r="J760" s="119"/>
      <c r="K760" s="119"/>
      <c r="L760" s="130"/>
    </row>
    <row r="761" spans="4:12" ht="13.2">
      <c r="D761" s="119"/>
      <c r="G761" s="119"/>
      <c r="H761" s="119"/>
      <c r="I761" s="119"/>
      <c r="J761" s="119"/>
      <c r="K761" s="119"/>
      <c r="L761" s="130"/>
    </row>
    <row r="762" spans="4:12" ht="13.2">
      <c r="D762" s="119"/>
      <c r="G762" s="119"/>
      <c r="H762" s="119"/>
      <c r="I762" s="119"/>
      <c r="J762" s="119"/>
      <c r="K762" s="119"/>
      <c r="L762" s="130"/>
    </row>
    <row r="763" spans="4:12" ht="13.2">
      <c r="D763" s="119"/>
      <c r="G763" s="119"/>
      <c r="H763" s="119"/>
      <c r="I763" s="119"/>
      <c r="J763" s="119"/>
      <c r="K763" s="119"/>
      <c r="L763" s="130"/>
    </row>
    <row r="764" spans="4:12" ht="13.2">
      <c r="D764" s="119"/>
      <c r="G764" s="119"/>
      <c r="H764" s="119"/>
      <c r="I764" s="119"/>
      <c r="J764" s="119"/>
      <c r="K764" s="119"/>
      <c r="L764" s="130"/>
    </row>
    <row r="765" spans="4:12" ht="13.2">
      <c r="D765" s="119"/>
      <c r="G765" s="119"/>
      <c r="H765" s="119"/>
      <c r="I765" s="119"/>
      <c r="J765" s="119"/>
      <c r="K765" s="119"/>
      <c r="L765" s="130"/>
    </row>
    <row r="766" spans="4:12" ht="13.2">
      <c r="D766" s="119"/>
      <c r="G766" s="119"/>
      <c r="H766" s="119"/>
      <c r="I766" s="119"/>
      <c r="J766" s="119"/>
      <c r="K766" s="119"/>
      <c r="L766" s="130"/>
    </row>
    <row r="767" spans="4:12" ht="13.2">
      <c r="D767" s="119"/>
      <c r="G767" s="119"/>
      <c r="H767" s="119"/>
      <c r="I767" s="119"/>
      <c r="J767" s="119"/>
      <c r="K767" s="119"/>
      <c r="L767" s="130"/>
    </row>
    <row r="768" spans="4:12" ht="13.2">
      <c r="D768" s="119"/>
      <c r="G768" s="119"/>
      <c r="H768" s="119"/>
      <c r="I768" s="119"/>
      <c r="J768" s="119"/>
      <c r="K768" s="119"/>
      <c r="L768" s="130"/>
    </row>
    <row r="769" spans="4:12" ht="13.2">
      <c r="D769" s="119"/>
      <c r="G769" s="119"/>
      <c r="H769" s="119"/>
      <c r="I769" s="119"/>
      <c r="J769" s="119"/>
      <c r="K769" s="119"/>
      <c r="L769" s="130"/>
    </row>
    <row r="770" spans="4:12" ht="13.2">
      <c r="D770" s="119"/>
      <c r="G770" s="119"/>
      <c r="H770" s="119"/>
      <c r="I770" s="119"/>
      <c r="J770" s="119"/>
      <c r="K770" s="119"/>
      <c r="L770" s="130"/>
    </row>
    <row r="771" spans="4:12" ht="13.2">
      <c r="D771" s="119"/>
      <c r="G771" s="119"/>
      <c r="H771" s="119"/>
      <c r="I771" s="119"/>
      <c r="J771" s="119"/>
      <c r="K771" s="119"/>
      <c r="L771" s="130"/>
    </row>
    <row r="772" spans="4:12" ht="13.2">
      <c r="D772" s="119"/>
      <c r="G772" s="119"/>
      <c r="H772" s="119"/>
      <c r="I772" s="119"/>
      <c r="J772" s="119"/>
      <c r="K772" s="119"/>
      <c r="L772" s="130"/>
    </row>
    <row r="773" spans="4:12" ht="13.2">
      <c r="D773" s="119"/>
      <c r="G773" s="119"/>
      <c r="H773" s="119"/>
      <c r="I773" s="119"/>
      <c r="J773" s="119"/>
      <c r="K773" s="119"/>
      <c r="L773" s="130"/>
    </row>
    <row r="774" spans="4:12" ht="13.2">
      <c r="D774" s="119"/>
      <c r="G774" s="119"/>
      <c r="H774" s="119"/>
      <c r="I774" s="119"/>
      <c r="J774" s="119"/>
      <c r="K774" s="119"/>
      <c r="L774" s="130"/>
    </row>
    <row r="775" spans="4:12" ht="13.2">
      <c r="D775" s="119"/>
      <c r="G775" s="119"/>
      <c r="H775" s="119"/>
      <c r="I775" s="119"/>
      <c r="J775" s="119"/>
      <c r="K775" s="119"/>
      <c r="L775" s="130"/>
    </row>
    <row r="776" spans="4:12" ht="13.2">
      <c r="D776" s="119"/>
      <c r="G776" s="119"/>
      <c r="H776" s="119"/>
      <c r="I776" s="119"/>
      <c r="J776" s="119"/>
      <c r="K776" s="119"/>
      <c r="L776" s="130"/>
    </row>
    <row r="777" spans="4:12" ht="13.2">
      <c r="D777" s="119"/>
      <c r="G777" s="119"/>
      <c r="H777" s="119"/>
      <c r="I777" s="119"/>
      <c r="J777" s="119"/>
      <c r="K777" s="119"/>
      <c r="L777" s="130"/>
    </row>
    <row r="778" spans="4:12" ht="13.2">
      <c r="D778" s="119"/>
      <c r="G778" s="119"/>
      <c r="H778" s="119"/>
      <c r="I778" s="119"/>
      <c r="J778" s="119"/>
      <c r="K778" s="119"/>
      <c r="L778" s="130"/>
    </row>
    <row r="779" spans="4:12" ht="13.2">
      <c r="D779" s="119"/>
      <c r="G779" s="119"/>
      <c r="H779" s="119"/>
      <c r="I779" s="119"/>
      <c r="J779" s="119"/>
      <c r="K779" s="119"/>
      <c r="L779" s="130"/>
    </row>
    <row r="780" spans="4:12" ht="13.2">
      <c r="D780" s="119"/>
      <c r="G780" s="119"/>
      <c r="H780" s="119"/>
      <c r="I780" s="119"/>
      <c r="J780" s="119"/>
      <c r="K780" s="119"/>
      <c r="L780" s="130"/>
    </row>
    <row r="781" spans="4:12" ht="13.2">
      <c r="D781" s="119"/>
      <c r="G781" s="119"/>
      <c r="H781" s="119"/>
      <c r="I781" s="119"/>
      <c r="J781" s="119"/>
      <c r="K781" s="119"/>
      <c r="L781" s="130"/>
    </row>
    <row r="782" spans="4:12" ht="13.2">
      <c r="D782" s="119"/>
      <c r="G782" s="119"/>
      <c r="H782" s="119"/>
      <c r="I782" s="119"/>
      <c r="J782" s="119"/>
      <c r="K782" s="119"/>
      <c r="L782" s="130"/>
    </row>
    <row r="783" spans="4:12" ht="13.2">
      <c r="D783" s="119"/>
      <c r="G783" s="119"/>
      <c r="H783" s="119"/>
      <c r="I783" s="119"/>
      <c r="J783" s="119"/>
      <c r="K783" s="119"/>
      <c r="L783" s="130"/>
    </row>
    <row r="784" spans="4:12" ht="13.2">
      <c r="D784" s="119"/>
      <c r="G784" s="119"/>
      <c r="H784" s="119"/>
      <c r="I784" s="119"/>
      <c r="J784" s="119"/>
      <c r="K784" s="119"/>
      <c r="L784" s="130"/>
    </row>
    <row r="785" spans="4:12" ht="13.2">
      <c r="D785" s="119"/>
      <c r="G785" s="119"/>
      <c r="H785" s="119"/>
      <c r="I785" s="119"/>
      <c r="J785" s="119"/>
      <c r="K785" s="119"/>
      <c r="L785" s="130"/>
    </row>
    <row r="786" spans="4:12" ht="13.2">
      <c r="D786" s="119"/>
      <c r="G786" s="119"/>
      <c r="H786" s="119"/>
      <c r="I786" s="119"/>
      <c r="J786" s="119"/>
      <c r="K786" s="119"/>
      <c r="L786" s="130"/>
    </row>
    <row r="787" spans="4:12" ht="13.2">
      <c r="D787" s="119"/>
      <c r="G787" s="119"/>
      <c r="H787" s="119"/>
      <c r="I787" s="119"/>
      <c r="J787" s="119"/>
      <c r="K787" s="119"/>
      <c r="L787" s="130"/>
    </row>
    <row r="788" spans="4:12" ht="13.2">
      <c r="D788" s="119"/>
      <c r="G788" s="119"/>
      <c r="H788" s="119"/>
      <c r="I788" s="119"/>
      <c r="J788" s="119"/>
      <c r="K788" s="119"/>
      <c r="L788" s="130"/>
    </row>
    <row r="789" spans="4:12" ht="13.2">
      <c r="D789" s="119"/>
      <c r="G789" s="119"/>
      <c r="H789" s="119"/>
      <c r="I789" s="119"/>
      <c r="J789" s="119"/>
      <c r="K789" s="119"/>
      <c r="L789" s="130"/>
    </row>
    <row r="790" spans="4:12" ht="13.2">
      <c r="D790" s="119"/>
      <c r="G790" s="119"/>
      <c r="H790" s="119"/>
      <c r="I790" s="119"/>
      <c r="J790" s="119"/>
      <c r="K790" s="119"/>
      <c r="L790" s="130"/>
    </row>
    <row r="791" spans="4:12" ht="13.2">
      <c r="D791" s="119"/>
      <c r="G791" s="119"/>
      <c r="H791" s="119"/>
      <c r="I791" s="119"/>
      <c r="J791" s="119"/>
      <c r="K791" s="119"/>
      <c r="L791" s="130"/>
    </row>
    <row r="792" spans="4:12" ht="13.2">
      <c r="D792" s="119"/>
      <c r="G792" s="119"/>
      <c r="H792" s="119"/>
      <c r="I792" s="119"/>
      <c r="J792" s="119"/>
      <c r="K792" s="119"/>
      <c r="L792" s="130"/>
    </row>
    <row r="793" spans="4:12" ht="13.2">
      <c r="D793" s="119"/>
      <c r="G793" s="119"/>
      <c r="H793" s="119"/>
      <c r="I793" s="119"/>
      <c r="J793" s="119"/>
      <c r="K793" s="119"/>
      <c r="L793" s="130"/>
    </row>
    <row r="794" spans="4:12" ht="13.2">
      <c r="D794" s="119"/>
      <c r="G794" s="119"/>
      <c r="H794" s="119"/>
      <c r="I794" s="119"/>
      <c r="J794" s="119"/>
      <c r="K794" s="119"/>
      <c r="L794" s="130"/>
    </row>
    <row r="795" spans="4:12" ht="13.2">
      <c r="D795" s="119"/>
      <c r="G795" s="119"/>
      <c r="H795" s="119"/>
      <c r="I795" s="119"/>
      <c r="J795" s="119"/>
      <c r="K795" s="119"/>
      <c r="L795" s="130"/>
    </row>
    <row r="796" spans="4:12" ht="13.2">
      <c r="D796" s="119"/>
      <c r="G796" s="119"/>
      <c r="H796" s="119"/>
      <c r="I796" s="119"/>
      <c r="J796" s="119"/>
      <c r="K796" s="119"/>
      <c r="L796" s="130"/>
    </row>
    <row r="797" spans="4:12" ht="13.2">
      <c r="D797" s="119"/>
      <c r="G797" s="119"/>
      <c r="H797" s="119"/>
      <c r="I797" s="119"/>
      <c r="J797" s="119"/>
      <c r="K797" s="119"/>
      <c r="L797" s="130"/>
    </row>
    <row r="798" spans="4:12" ht="13.2">
      <c r="D798" s="119"/>
      <c r="G798" s="119"/>
      <c r="H798" s="119"/>
      <c r="I798" s="119"/>
      <c r="J798" s="119"/>
      <c r="K798" s="119"/>
      <c r="L798" s="130"/>
    </row>
    <row r="799" spans="4:12" ht="13.2">
      <c r="D799" s="119"/>
      <c r="G799" s="119"/>
      <c r="H799" s="119"/>
      <c r="I799" s="119"/>
      <c r="J799" s="119"/>
      <c r="K799" s="119"/>
      <c r="L799" s="130"/>
    </row>
    <row r="800" spans="4:12" ht="13.2">
      <c r="D800" s="119"/>
      <c r="G800" s="119"/>
      <c r="H800" s="119"/>
      <c r="I800" s="119"/>
      <c r="J800" s="119"/>
      <c r="K800" s="119"/>
      <c r="L800" s="130"/>
    </row>
    <row r="801" spans="4:12" ht="13.2">
      <c r="D801" s="119"/>
      <c r="G801" s="119"/>
      <c r="H801" s="119"/>
      <c r="I801" s="119"/>
      <c r="J801" s="119"/>
      <c r="K801" s="119"/>
      <c r="L801" s="130"/>
    </row>
    <row r="802" spans="4:12" ht="13.2">
      <c r="D802" s="119"/>
      <c r="G802" s="119"/>
      <c r="H802" s="119"/>
      <c r="I802" s="119"/>
      <c r="J802" s="119"/>
      <c r="K802" s="119"/>
      <c r="L802" s="130"/>
    </row>
    <row r="803" spans="4:12" ht="13.2">
      <c r="D803" s="119"/>
      <c r="G803" s="119"/>
      <c r="H803" s="119"/>
      <c r="I803" s="119"/>
      <c r="J803" s="119"/>
      <c r="K803" s="119"/>
      <c r="L803" s="130"/>
    </row>
    <row r="804" spans="4:12" ht="13.2">
      <c r="D804" s="119"/>
      <c r="G804" s="119"/>
      <c r="H804" s="119"/>
      <c r="I804" s="119"/>
      <c r="J804" s="119"/>
      <c r="K804" s="119"/>
      <c r="L804" s="130"/>
    </row>
    <row r="805" spans="4:12" ht="13.2">
      <c r="D805" s="119"/>
      <c r="G805" s="119"/>
      <c r="H805" s="119"/>
      <c r="I805" s="119"/>
      <c r="J805" s="119"/>
      <c r="K805" s="119"/>
      <c r="L805" s="130"/>
    </row>
    <row r="806" spans="4:12" ht="13.2">
      <c r="D806" s="119"/>
      <c r="G806" s="119"/>
      <c r="H806" s="119"/>
      <c r="I806" s="119"/>
      <c r="J806" s="119"/>
      <c r="K806" s="119"/>
      <c r="L806" s="130"/>
    </row>
    <row r="807" spans="4:12" ht="13.2">
      <c r="D807" s="119"/>
      <c r="G807" s="119"/>
      <c r="H807" s="119"/>
      <c r="I807" s="119"/>
      <c r="J807" s="119"/>
      <c r="K807" s="119"/>
      <c r="L807" s="130"/>
    </row>
    <row r="808" spans="4:12" ht="13.2">
      <c r="D808" s="119"/>
      <c r="G808" s="119"/>
      <c r="H808" s="119"/>
      <c r="I808" s="119"/>
      <c r="J808" s="119"/>
      <c r="K808" s="119"/>
      <c r="L808" s="130"/>
    </row>
    <row r="809" spans="4:12" ht="13.2">
      <c r="D809" s="119"/>
      <c r="G809" s="119"/>
      <c r="H809" s="119"/>
      <c r="I809" s="119"/>
      <c r="J809" s="119"/>
      <c r="K809" s="119"/>
      <c r="L809" s="130"/>
    </row>
    <row r="810" spans="4:12" ht="13.2">
      <c r="D810" s="119"/>
      <c r="G810" s="119"/>
      <c r="H810" s="119"/>
      <c r="I810" s="119"/>
      <c r="J810" s="119"/>
      <c r="K810" s="119"/>
      <c r="L810" s="130"/>
    </row>
    <row r="811" spans="4:12" ht="13.2">
      <c r="D811" s="119"/>
      <c r="G811" s="119"/>
      <c r="H811" s="119"/>
      <c r="I811" s="119"/>
      <c r="J811" s="119"/>
      <c r="K811" s="119"/>
      <c r="L811" s="130"/>
    </row>
    <row r="812" spans="4:12" ht="13.2">
      <c r="D812" s="119"/>
      <c r="G812" s="119"/>
      <c r="H812" s="119"/>
      <c r="I812" s="119"/>
      <c r="J812" s="119"/>
      <c r="K812" s="119"/>
      <c r="L812" s="130"/>
    </row>
    <row r="813" spans="4:12" ht="13.2">
      <c r="D813" s="119"/>
      <c r="G813" s="119"/>
      <c r="H813" s="119"/>
      <c r="I813" s="119"/>
      <c r="J813" s="119"/>
      <c r="K813" s="119"/>
      <c r="L813" s="130"/>
    </row>
    <row r="814" spans="4:12" ht="13.2">
      <c r="D814" s="119"/>
      <c r="G814" s="119"/>
      <c r="H814" s="119"/>
      <c r="I814" s="119"/>
      <c r="J814" s="119"/>
      <c r="K814" s="119"/>
      <c r="L814" s="130"/>
    </row>
    <row r="815" spans="4:12" ht="13.2">
      <c r="D815" s="119"/>
      <c r="G815" s="119"/>
      <c r="H815" s="119"/>
      <c r="I815" s="119"/>
      <c r="J815" s="119"/>
      <c r="K815" s="119"/>
      <c r="L815" s="130"/>
    </row>
    <row r="816" spans="4:12" ht="13.2">
      <c r="D816" s="119"/>
      <c r="G816" s="119"/>
      <c r="H816" s="119"/>
      <c r="I816" s="119"/>
      <c r="J816" s="119"/>
      <c r="K816" s="119"/>
      <c r="L816" s="130"/>
    </row>
    <row r="817" spans="4:12" ht="13.2">
      <c r="D817" s="119"/>
      <c r="G817" s="119"/>
      <c r="H817" s="119"/>
      <c r="I817" s="119"/>
      <c r="J817" s="119"/>
      <c r="K817" s="119"/>
      <c r="L817" s="130"/>
    </row>
    <row r="818" spans="4:12" ht="13.2">
      <c r="D818" s="119"/>
      <c r="G818" s="119"/>
      <c r="H818" s="119"/>
      <c r="I818" s="119"/>
      <c r="J818" s="119"/>
      <c r="K818" s="119"/>
      <c r="L818" s="130"/>
    </row>
    <row r="819" spans="4:12" ht="13.2">
      <c r="D819" s="119"/>
      <c r="G819" s="119"/>
      <c r="H819" s="119"/>
      <c r="I819" s="119"/>
      <c r="J819" s="119"/>
      <c r="K819" s="119"/>
      <c r="L819" s="130"/>
    </row>
    <row r="820" spans="4:12" ht="13.2">
      <c r="D820" s="119"/>
      <c r="G820" s="119"/>
      <c r="H820" s="119"/>
      <c r="I820" s="119"/>
      <c r="J820" s="119"/>
      <c r="K820" s="119"/>
      <c r="L820" s="130"/>
    </row>
    <row r="821" spans="4:12" ht="13.2">
      <c r="D821" s="119"/>
      <c r="G821" s="119"/>
      <c r="H821" s="119"/>
      <c r="I821" s="119"/>
      <c r="J821" s="119"/>
      <c r="K821" s="119"/>
      <c r="L821" s="130"/>
    </row>
    <row r="822" spans="4:12" ht="13.2">
      <c r="D822" s="119"/>
      <c r="G822" s="119"/>
      <c r="H822" s="119"/>
      <c r="I822" s="119"/>
      <c r="J822" s="119"/>
      <c r="K822" s="119"/>
      <c r="L822" s="130"/>
    </row>
    <row r="823" spans="4:12" ht="13.2">
      <c r="D823" s="119"/>
      <c r="G823" s="119"/>
      <c r="H823" s="119"/>
      <c r="I823" s="119"/>
      <c r="J823" s="119"/>
      <c r="K823" s="119"/>
      <c r="L823" s="130"/>
    </row>
    <row r="824" spans="4:12" ht="13.2">
      <c r="D824" s="119"/>
      <c r="G824" s="119"/>
      <c r="H824" s="119"/>
      <c r="I824" s="119"/>
      <c r="J824" s="119"/>
      <c r="K824" s="119"/>
      <c r="L824" s="130"/>
    </row>
    <row r="825" spans="4:12" ht="13.2">
      <c r="D825" s="119"/>
      <c r="G825" s="119"/>
      <c r="H825" s="119"/>
      <c r="I825" s="119"/>
      <c r="J825" s="119"/>
      <c r="K825" s="119"/>
      <c r="L825" s="130"/>
    </row>
    <row r="826" spans="4:12" ht="13.2">
      <c r="D826" s="119"/>
      <c r="G826" s="119"/>
      <c r="H826" s="119"/>
      <c r="I826" s="119"/>
      <c r="J826" s="119"/>
      <c r="K826" s="119"/>
      <c r="L826" s="130"/>
    </row>
    <row r="827" spans="4:12" ht="13.2">
      <c r="D827" s="119"/>
      <c r="G827" s="119"/>
      <c r="H827" s="119"/>
      <c r="I827" s="119"/>
      <c r="J827" s="119"/>
      <c r="K827" s="119"/>
      <c r="L827" s="130"/>
    </row>
    <row r="828" spans="4:12" ht="13.2">
      <c r="D828" s="119"/>
      <c r="G828" s="119"/>
      <c r="H828" s="119"/>
      <c r="I828" s="119"/>
      <c r="J828" s="119"/>
      <c r="K828" s="119"/>
      <c r="L828" s="130"/>
    </row>
    <row r="829" spans="4:12" ht="13.2">
      <c r="D829" s="119"/>
      <c r="G829" s="119"/>
      <c r="H829" s="119"/>
      <c r="I829" s="119"/>
      <c r="J829" s="119"/>
      <c r="K829" s="119"/>
      <c r="L829" s="130"/>
    </row>
    <row r="830" spans="4:12" ht="13.2">
      <c r="D830" s="119"/>
      <c r="G830" s="119"/>
      <c r="H830" s="119"/>
      <c r="I830" s="119"/>
      <c r="J830" s="119"/>
      <c r="K830" s="119"/>
      <c r="L830" s="130"/>
    </row>
    <row r="831" spans="4:12" ht="13.2">
      <c r="D831" s="119"/>
      <c r="G831" s="119"/>
      <c r="H831" s="119"/>
      <c r="I831" s="119"/>
      <c r="J831" s="119"/>
      <c r="K831" s="119"/>
      <c r="L831" s="130"/>
    </row>
    <row r="832" spans="4:12" ht="13.2">
      <c r="D832" s="119"/>
      <c r="G832" s="119"/>
      <c r="H832" s="119"/>
      <c r="I832" s="119"/>
      <c r="J832" s="119"/>
      <c r="K832" s="119"/>
      <c r="L832" s="130"/>
    </row>
    <row r="833" spans="4:12" ht="13.2">
      <c r="D833" s="119"/>
      <c r="G833" s="119"/>
      <c r="H833" s="119"/>
      <c r="I833" s="119"/>
      <c r="J833" s="119"/>
      <c r="K833" s="119"/>
      <c r="L833" s="130"/>
    </row>
    <row r="834" spans="4:12" ht="13.2">
      <c r="D834" s="119"/>
      <c r="G834" s="119"/>
      <c r="H834" s="119"/>
      <c r="I834" s="119"/>
      <c r="J834" s="119"/>
      <c r="K834" s="119"/>
      <c r="L834" s="130"/>
    </row>
    <row r="835" spans="4:12" ht="13.2">
      <c r="D835" s="119"/>
      <c r="G835" s="119"/>
      <c r="H835" s="119"/>
      <c r="I835" s="119"/>
      <c r="J835" s="119"/>
      <c r="K835" s="119"/>
      <c r="L835" s="130"/>
    </row>
    <row r="836" spans="4:12" ht="13.2">
      <c r="D836" s="119"/>
      <c r="G836" s="119"/>
      <c r="H836" s="119"/>
      <c r="I836" s="119"/>
      <c r="J836" s="119"/>
      <c r="K836" s="119"/>
      <c r="L836" s="130"/>
    </row>
    <row r="837" spans="4:12" ht="13.2">
      <c r="D837" s="119"/>
      <c r="G837" s="119"/>
      <c r="H837" s="119"/>
      <c r="I837" s="119"/>
      <c r="J837" s="119"/>
      <c r="K837" s="119"/>
      <c r="L837" s="130"/>
    </row>
    <row r="838" spans="4:12" ht="13.2">
      <c r="D838" s="119"/>
      <c r="G838" s="119"/>
      <c r="H838" s="119"/>
      <c r="I838" s="119"/>
      <c r="J838" s="119"/>
      <c r="K838" s="119"/>
      <c r="L838" s="130"/>
    </row>
    <row r="839" spans="4:12" ht="13.2">
      <c r="D839" s="119"/>
      <c r="G839" s="119"/>
      <c r="H839" s="119"/>
      <c r="I839" s="119"/>
      <c r="J839" s="119"/>
      <c r="K839" s="119"/>
      <c r="L839" s="130"/>
    </row>
    <row r="840" spans="4:12" ht="13.2">
      <c r="D840" s="119"/>
      <c r="G840" s="119"/>
      <c r="H840" s="119"/>
      <c r="I840" s="119"/>
      <c r="J840" s="119"/>
      <c r="K840" s="119"/>
      <c r="L840" s="130"/>
    </row>
    <row r="841" spans="4:12" ht="13.2">
      <c r="D841" s="119"/>
      <c r="G841" s="119"/>
      <c r="H841" s="119"/>
      <c r="I841" s="119"/>
      <c r="J841" s="119"/>
      <c r="K841" s="119"/>
      <c r="L841" s="130"/>
    </row>
    <row r="842" spans="4:12" ht="13.2">
      <c r="D842" s="119"/>
      <c r="G842" s="119"/>
      <c r="H842" s="119"/>
      <c r="I842" s="119"/>
      <c r="J842" s="119"/>
      <c r="K842" s="119"/>
      <c r="L842" s="130"/>
    </row>
    <row r="843" spans="4:12" ht="13.2">
      <c r="D843" s="119"/>
      <c r="G843" s="119"/>
      <c r="H843" s="119"/>
      <c r="I843" s="119"/>
      <c r="J843" s="119"/>
      <c r="K843" s="119"/>
      <c r="L843" s="130"/>
    </row>
    <row r="844" spans="4:12" ht="13.2">
      <c r="D844" s="119"/>
      <c r="G844" s="119"/>
      <c r="H844" s="119"/>
      <c r="I844" s="119"/>
      <c r="J844" s="119"/>
      <c r="K844" s="119"/>
      <c r="L844" s="130"/>
    </row>
    <row r="845" spans="4:12" ht="13.2">
      <c r="D845" s="119"/>
      <c r="G845" s="119"/>
      <c r="H845" s="119"/>
      <c r="I845" s="119"/>
      <c r="J845" s="119"/>
      <c r="K845" s="119"/>
      <c r="L845" s="130"/>
    </row>
    <row r="846" spans="4:12" ht="13.2">
      <c r="D846" s="119"/>
      <c r="G846" s="119"/>
      <c r="H846" s="119"/>
      <c r="I846" s="119"/>
      <c r="J846" s="119"/>
      <c r="K846" s="119"/>
      <c r="L846" s="130"/>
    </row>
    <row r="847" spans="4:12" ht="13.2">
      <c r="D847" s="119"/>
      <c r="G847" s="119"/>
      <c r="H847" s="119"/>
      <c r="I847" s="119"/>
      <c r="J847" s="119"/>
      <c r="K847" s="119"/>
      <c r="L847" s="130"/>
    </row>
    <row r="848" spans="4:12" ht="13.2">
      <c r="D848" s="119"/>
      <c r="G848" s="119"/>
      <c r="H848" s="119"/>
      <c r="I848" s="119"/>
      <c r="J848" s="119"/>
      <c r="K848" s="119"/>
      <c r="L848" s="130"/>
    </row>
    <row r="849" spans="4:12" ht="13.2">
      <c r="D849" s="119"/>
      <c r="G849" s="119"/>
      <c r="H849" s="119"/>
      <c r="I849" s="119"/>
      <c r="J849" s="119"/>
      <c r="K849" s="119"/>
      <c r="L849" s="130"/>
    </row>
    <row r="850" spans="4:12" ht="13.2">
      <c r="D850" s="119"/>
      <c r="G850" s="119"/>
      <c r="H850" s="119"/>
      <c r="I850" s="119"/>
      <c r="J850" s="119"/>
      <c r="K850" s="119"/>
      <c r="L850" s="130"/>
    </row>
    <row r="851" spans="4:12" ht="13.2">
      <c r="D851" s="119"/>
      <c r="G851" s="119"/>
      <c r="H851" s="119"/>
      <c r="I851" s="119"/>
      <c r="J851" s="119"/>
      <c r="K851" s="119"/>
      <c r="L851" s="130"/>
    </row>
    <row r="852" spans="4:12" ht="13.2">
      <c r="D852" s="119"/>
      <c r="G852" s="119"/>
      <c r="H852" s="119"/>
      <c r="I852" s="119"/>
      <c r="J852" s="119"/>
      <c r="K852" s="119"/>
      <c r="L852" s="130"/>
    </row>
    <row r="853" spans="4:12" ht="13.2">
      <c r="D853" s="119"/>
      <c r="G853" s="119"/>
      <c r="H853" s="119"/>
      <c r="I853" s="119"/>
      <c r="J853" s="119"/>
      <c r="K853" s="119"/>
      <c r="L853" s="130"/>
    </row>
    <row r="854" spans="4:12" ht="13.2">
      <c r="D854" s="119"/>
      <c r="G854" s="119"/>
      <c r="H854" s="119"/>
      <c r="I854" s="119"/>
      <c r="J854" s="119"/>
      <c r="K854" s="119"/>
      <c r="L854" s="130"/>
    </row>
    <row r="855" spans="4:12" ht="13.2">
      <c r="D855" s="119"/>
      <c r="G855" s="119"/>
      <c r="H855" s="119"/>
      <c r="I855" s="119"/>
      <c r="J855" s="119"/>
      <c r="K855" s="119"/>
      <c r="L855" s="130"/>
    </row>
    <row r="856" spans="4:12" ht="13.2">
      <c r="D856" s="119"/>
      <c r="G856" s="119"/>
      <c r="H856" s="119"/>
      <c r="I856" s="119"/>
      <c r="J856" s="119"/>
      <c r="K856" s="119"/>
      <c r="L856" s="130"/>
    </row>
    <row r="857" spans="4:12" ht="13.2">
      <c r="D857" s="119"/>
      <c r="G857" s="119"/>
      <c r="H857" s="119"/>
      <c r="I857" s="119"/>
      <c r="J857" s="119"/>
      <c r="K857" s="119"/>
      <c r="L857" s="130"/>
    </row>
    <row r="858" spans="4:12" ht="13.2">
      <c r="D858" s="119"/>
      <c r="G858" s="119"/>
      <c r="H858" s="119"/>
      <c r="I858" s="119"/>
      <c r="J858" s="119"/>
      <c r="K858" s="119"/>
      <c r="L858" s="130"/>
    </row>
    <row r="859" spans="4:12" ht="13.2">
      <c r="D859" s="119"/>
      <c r="G859" s="119"/>
      <c r="H859" s="119"/>
      <c r="I859" s="119"/>
      <c r="J859" s="119"/>
      <c r="K859" s="119"/>
      <c r="L859" s="130"/>
    </row>
    <row r="860" spans="4:12" ht="13.2">
      <c r="D860" s="119"/>
      <c r="G860" s="119"/>
      <c r="H860" s="119"/>
      <c r="I860" s="119"/>
      <c r="J860" s="119"/>
      <c r="K860" s="119"/>
      <c r="L860" s="130"/>
    </row>
    <row r="861" spans="4:12" ht="13.2">
      <c r="D861" s="119"/>
      <c r="G861" s="119"/>
      <c r="H861" s="119"/>
      <c r="I861" s="119"/>
      <c r="J861" s="119"/>
      <c r="K861" s="119"/>
      <c r="L861" s="130"/>
    </row>
    <row r="862" spans="4:12" ht="13.2">
      <c r="D862" s="119"/>
      <c r="G862" s="119"/>
      <c r="H862" s="119"/>
      <c r="I862" s="119"/>
      <c r="J862" s="119"/>
      <c r="K862" s="119"/>
      <c r="L862" s="130"/>
    </row>
    <row r="863" spans="4:12" ht="13.2">
      <c r="D863" s="119"/>
      <c r="G863" s="119"/>
      <c r="H863" s="119"/>
      <c r="I863" s="119"/>
      <c r="J863" s="119"/>
      <c r="K863" s="119"/>
      <c r="L863" s="130"/>
    </row>
    <row r="864" spans="4:12" ht="13.2">
      <c r="D864" s="119"/>
      <c r="G864" s="119"/>
      <c r="H864" s="119"/>
      <c r="I864" s="119"/>
      <c r="J864" s="119"/>
      <c r="K864" s="119"/>
      <c r="L864" s="130"/>
    </row>
    <row r="865" spans="4:12" ht="13.2">
      <c r="D865" s="119"/>
      <c r="G865" s="119"/>
      <c r="H865" s="119"/>
      <c r="I865" s="119"/>
      <c r="J865" s="119"/>
      <c r="K865" s="119"/>
      <c r="L865" s="130"/>
    </row>
    <row r="866" spans="4:12" ht="13.2">
      <c r="D866" s="119"/>
      <c r="G866" s="119"/>
      <c r="H866" s="119"/>
      <c r="I866" s="119"/>
      <c r="J866" s="119"/>
      <c r="K866" s="119"/>
      <c r="L866" s="130"/>
    </row>
    <row r="867" spans="4:12" ht="13.2">
      <c r="D867" s="119"/>
      <c r="G867" s="119"/>
      <c r="H867" s="119"/>
      <c r="I867" s="119"/>
      <c r="J867" s="119"/>
      <c r="K867" s="119"/>
      <c r="L867" s="130"/>
    </row>
    <row r="868" spans="4:12" ht="13.2">
      <c r="D868" s="119"/>
      <c r="G868" s="119"/>
      <c r="H868" s="119"/>
      <c r="I868" s="119"/>
      <c r="J868" s="119"/>
      <c r="K868" s="119"/>
      <c r="L868" s="130"/>
    </row>
    <row r="869" spans="4:12" ht="13.2">
      <c r="D869" s="119"/>
      <c r="G869" s="119"/>
      <c r="H869" s="119"/>
      <c r="I869" s="119"/>
      <c r="J869" s="119"/>
      <c r="K869" s="119"/>
      <c r="L869" s="130"/>
    </row>
    <row r="870" spans="4:12" ht="13.2">
      <c r="D870" s="119"/>
      <c r="G870" s="119"/>
      <c r="H870" s="119"/>
      <c r="I870" s="119"/>
      <c r="J870" s="119"/>
      <c r="K870" s="119"/>
      <c r="L870" s="130"/>
    </row>
    <row r="871" spans="4:12" ht="13.2">
      <c r="D871" s="119"/>
      <c r="G871" s="119"/>
      <c r="H871" s="119"/>
      <c r="I871" s="119"/>
      <c r="J871" s="119"/>
      <c r="K871" s="119"/>
      <c r="L871" s="130"/>
    </row>
    <row r="872" spans="4:12" ht="13.2">
      <c r="D872" s="119"/>
      <c r="G872" s="119"/>
      <c r="H872" s="119"/>
      <c r="I872" s="119"/>
      <c r="J872" s="119"/>
      <c r="K872" s="119"/>
      <c r="L872" s="130"/>
    </row>
    <row r="873" spans="4:12" ht="13.2">
      <c r="D873" s="119"/>
      <c r="G873" s="119"/>
      <c r="H873" s="119"/>
      <c r="I873" s="119"/>
      <c r="J873" s="119"/>
      <c r="K873" s="119"/>
      <c r="L873" s="130"/>
    </row>
    <row r="874" spans="4:12" ht="13.2">
      <c r="D874" s="119"/>
      <c r="G874" s="119"/>
      <c r="H874" s="119"/>
      <c r="I874" s="119"/>
      <c r="J874" s="119"/>
      <c r="K874" s="119"/>
      <c r="L874" s="130"/>
    </row>
    <row r="875" spans="4:12" ht="13.2">
      <c r="D875" s="119"/>
      <c r="G875" s="119"/>
      <c r="H875" s="119"/>
      <c r="I875" s="119"/>
      <c r="J875" s="119"/>
      <c r="K875" s="119"/>
      <c r="L875" s="130"/>
    </row>
    <row r="876" spans="4:12" ht="13.2">
      <c r="D876" s="119"/>
      <c r="G876" s="119"/>
      <c r="H876" s="119"/>
      <c r="I876" s="119"/>
      <c r="J876" s="119"/>
      <c r="K876" s="119"/>
      <c r="L876" s="130"/>
    </row>
    <row r="877" spans="4:12" ht="13.2">
      <c r="D877" s="119"/>
      <c r="G877" s="119"/>
      <c r="H877" s="119"/>
      <c r="I877" s="119"/>
      <c r="J877" s="119"/>
      <c r="K877" s="119"/>
      <c r="L877" s="130"/>
    </row>
    <row r="878" spans="4:12" ht="13.2">
      <c r="D878" s="119"/>
      <c r="G878" s="119"/>
      <c r="H878" s="119"/>
      <c r="I878" s="119"/>
      <c r="J878" s="119"/>
      <c r="K878" s="119"/>
      <c r="L878" s="130"/>
    </row>
    <row r="879" spans="4:12" ht="13.2">
      <c r="D879" s="119"/>
      <c r="G879" s="119"/>
      <c r="H879" s="119"/>
      <c r="I879" s="119"/>
      <c r="J879" s="119"/>
      <c r="K879" s="119"/>
      <c r="L879" s="130"/>
    </row>
    <row r="880" spans="4:12" ht="13.2">
      <c r="D880" s="119"/>
      <c r="G880" s="119"/>
      <c r="H880" s="119"/>
      <c r="I880" s="119"/>
      <c r="J880" s="119"/>
      <c r="K880" s="119"/>
      <c r="L880" s="130"/>
    </row>
    <row r="881" spans="4:12" ht="13.2">
      <c r="D881" s="119"/>
      <c r="G881" s="119"/>
      <c r="H881" s="119"/>
      <c r="I881" s="119"/>
      <c r="J881" s="119"/>
      <c r="K881" s="119"/>
      <c r="L881" s="130"/>
    </row>
    <row r="882" spans="4:12" ht="13.2">
      <c r="D882" s="119"/>
      <c r="G882" s="119"/>
      <c r="H882" s="119"/>
      <c r="I882" s="119"/>
      <c r="J882" s="119"/>
      <c r="K882" s="119"/>
      <c r="L882" s="130"/>
    </row>
    <row r="883" spans="4:12" ht="13.2">
      <c r="D883" s="119"/>
      <c r="G883" s="119"/>
      <c r="H883" s="119"/>
      <c r="I883" s="119"/>
      <c r="J883" s="119"/>
      <c r="K883" s="119"/>
      <c r="L883" s="130"/>
    </row>
    <row r="884" spans="4:12" ht="13.2">
      <c r="D884" s="119"/>
      <c r="G884" s="119"/>
      <c r="H884" s="119"/>
      <c r="I884" s="119"/>
      <c r="J884" s="119"/>
      <c r="K884" s="119"/>
      <c r="L884" s="130"/>
    </row>
    <row r="885" spans="4:12" ht="13.2">
      <c r="D885" s="119"/>
      <c r="G885" s="119"/>
      <c r="H885" s="119"/>
      <c r="I885" s="119"/>
      <c r="J885" s="119"/>
      <c r="K885" s="119"/>
      <c r="L885" s="130"/>
    </row>
    <row r="886" spans="4:12" ht="13.2">
      <c r="D886" s="119"/>
      <c r="G886" s="119"/>
      <c r="H886" s="119"/>
      <c r="I886" s="119"/>
      <c r="J886" s="119"/>
      <c r="K886" s="119"/>
      <c r="L886" s="130"/>
    </row>
    <row r="887" spans="4:12" ht="13.2">
      <c r="D887" s="119"/>
      <c r="G887" s="119"/>
      <c r="H887" s="119"/>
      <c r="I887" s="119"/>
      <c r="J887" s="119"/>
      <c r="K887" s="119"/>
      <c r="L887" s="130"/>
    </row>
    <row r="888" spans="4:12" ht="13.2">
      <c r="D888" s="119"/>
      <c r="G888" s="119"/>
      <c r="H888" s="119"/>
      <c r="I888" s="119"/>
      <c r="J888" s="119"/>
      <c r="K888" s="119"/>
      <c r="L888" s="130"/>
    </row>
    <row r="889" spans="4:12" ht="13.2">
      <c r="D889" s="119"/>
      <c r="G889" s="119"/>
      <c r="H889" s="119"/>
      <c r="I889" s="119"/>
      <c r="J889" s="119"/>
      <c r="K889" s="119"/>
      <c r="L889" s="130"/>
    </row>
    <row r="890" spans="4:12" ht="13.2">
      <c r="D890" s="119"/>
      <c r="G890" s="119"/>
      <c r="H890" s="119"/>
      <c r="I890" s="119"/>
      <c r="J890" s="119"/>
      <c r="K890" s="119"/>
      <c r="L890" s="130"/>
    </row>
    <row r="891" spans="4:12" ht="13.2">
      <c r="D891" s="119"/>
      <c r="G891" s="119"/>
      <c r="H891" s="119"/>
      <c r="I891" s="119"/>
      <c r="J891" s="119"/>
      <c r="K891" s="119"/>
      <c r="L891" s="130"/>
    </row>
    <row r="892" spans="4:12" ht="13.2">
      <c r="D892" s="119"/>
      <c r="G892" s="119"/>
      <c r="H892" s="119"/>
      <c r="I892" s="119"/>
      <c r="J892" s="119"/>
      <c r="K892" s="119"/>
      <c r="L892" s="130"/>
    </row>
    <row r="893" spans="4:12" ht="13.2">
      <c r="D893" s="119"/>
      <c r="G893" s="119"/>
      <c r="H893" s="119"/>
      <c r="I893" s="119"/>
      <c r="J893" s="119"/>
      <c r="K893" s="119"/>
      <c r="L893" s="130"/>
    </row>
    <row r="894" spans="4:12" ht="13.2">
      <c r="D894" s="119"/>
      <c r="G894" s="119"/>
      <c r="H894" s="119"/>
      <c r="I894" s="119"/>
      <c r="J894" s="119"/>
      <c r="K894" s="119"/>
      <c r="L894" s="130"/>
    </row>
    <row r="895" spans="4:12" ht="13.2">
      <c r="D895" s="119"/>
      <c r="G895" s="119"/>
      <c r="H895" s="119"/>
      <c r="I895" s="119"/>
      <c r="J895" s="119"/>
      <c r="K895" s="119"/>
      <c r="L895" s="130"/>
    </row>
    <row r="896" spans="4:12" ht="13.2">
      <c r="D896" s="119"/>
      <c r="G896" s="119"/>
      <c r="H896" s="119"/>
      <c r="I896" s="119"/>
      <c r="J896" s="119"/>
      <c r="K896" s="119"/>
      <c r="L896" s="130"/>
    </row>
    <row r="897" spans="4:12" ht="13.2">
      <c r="D897" s="119"/>
      <c r="G897" s="119"/>
      <c r="H897" s="119"/>
      <c r="I897" s="119"/>
      <c r="J897" s="119"/>
      <c r="K897" s="119"/>
      <c r="L897" s="130"/>
    </row>
    <row r="898" spans="4:12" ht="13.2">
      <c r="D898" s="119"/>
      <c r="G898" s="119"/>
      <c r="H898" s="119"/>
      <c r="I898" s="119"/>
      <c r="J898" s="119"/>
      <c r="K898" s="119"/>
      <c r="L898" s="130"/>
    </row>
    <row r="899" spans="4:12" ht="13.2">
      <c r="D899" s="119"/>
      <c r="G899" s="119"/>
      <c r="H899" s="119"/>
      <c r="I899" s="119"/>
      <c r="J899" s="119"/>
      <c r="K899" s="119"/>
      <c r="L899" s="130"/>
    </row>
    <row r="900" spans="4:12" ht="13.2">
      <c r="D900" s="119"/>
      <c r="G900" s="119"/>
      <c r="H900" s="119"/>
      <c r="I900" s="119"/>
      <c r="J900" s="119"/>
      <c r="K900" s="119"/>
      <c r="L900" s="130"/>
    </row>
    <row r="901" spans="4:12" ht="13.2">
      <c r="D901" s="119"/>
      <c r="G901" s="119"/>
      <c r="H901" s="119"/>
      <c r="I901" s="119"/>
      <c r="J901" s="119"/>
      <c r="K901" s="119"/>
      <c r="L901" s="130"/>
    </row>
    <row r="902" spans="4:12" ht="13.2">
      <c r="D902" s="119"/>
      <c r="G902" s="119"/>
      <c r="H902" s="119"/>
      <c r="I902" s="119"/>
      <c r="J902" s="119"/>
      <c r="K902" s="119"/>
      <c r="L902" s="130"/>
    </row>
    <row r="903" spans="4:12" ht="13.2">
      <c r="D903" s="119"/>
      <c r="G903" s="119"/>
      <c r="H903" s="119"/>
      <c r="I903" s="119"/>
      <c r="J903" s="119"/>
      <c r="K903" s="119"/>
      <c r="L903" s="130"/>
    </row>
    <row r="904" spans="4:12" ht="13.2">
      <c r="D904" s="119"/>
      <c r="G904" s="119"/>
      <c r="H904" s="119"/>
      <c r="I904" s="119"/>
      <c r="J904" s="119"/>
      <c r="K904" s="119"/>
      <c r="L904" s="130"/>
    </row>
    <row r="905" spans="4:12" ht="13.2">
      <c r="D905" s="119"/>
      <c r="G905" s="119"/>
      <c r="H905" s="119"/>
      <c r="I905" s="119"/>
      <c r="J905" s="119"/>
      <c r="K905" s="119"/>
      <c r="L905" s="130"/>
    </row>
    <row r="906" spans="4:12" ht="13.2">
      <c r="D906" s="119"/>
      <c r="G906" s="119"/>
      <c r="H906" s="119"/>
      <c r="I906" s="119"/>
      <c r="J906" s="119"/>
      <c r="K906" s="119"/>
      <c r="L906" s="130"/>
    </row>
    <row r="907" spans="4:12" ht="13.2">
      <c r="D907" s="119"/>
      <c r="G907" s="119"/>
      <c r="H907" s="119"/>
      <c r="I907" s="119"/>
      <c r="J907" s="119"/>
      <c r="K907" s="119"/>
      <c r="L907" s="130"/>
    </row>
    <row r="908" spans="4:12" ht="13.2">
      <c r="D908" s="119"/>
      <c r="G908" s="119"/>
      <c r="H908" s="119"/>
      <c r="I908" s="119"/>
      <c r="J908" s="119"/>
      <c r="K908" s="119"/>
      <c r="L908" s="130"/>
    </row>
    <row r="909" spans="4:12" ht="13.2">
      <c r="D909" s="119"/>
      <c r="G909" s="119"/>
      <c r="H909" s="119"/>
      <c r="I909" s="119"/>
      <c r="J909" s="119"/>
      <c r="K909" s="119"/>
      <c r="L909" s="130"/>
    </row>
    <row r="910" spans="4:12" ht="13.2">
      <c r="D910" s="119"/>
      <c r="G910" s="119"/>
      <c r="H910" s="119"/>
      <c r="I910" s="119"/>
      <c r="J910" s="119"/>
      <c r="K910" s="119"/>
      <c r="L910" s="130"/>
    </row>
    <row r="911" spans="4:12" ht="13.2">
      <c r="D911" s="119"/>
      <c r="G911" s="119"/>
      <c r="H911" s="119"/>
      <c r="I911" s="119"/>
      <c r="J911" s="119"/>
      <c r="K911" s="119"/>
      <c r="L911" s="130"/>
    </row>
    <row r="912" spans="4:12" ht="13.2">
      <c r="D912" s="119"/>
      <c r="G912" s="119"/>
      <c r="H912" s="119"/>
      <c r="I912" s="119"/>
      <c r="J912" s="119"/>
      <c r="K912" s="119"/>
      <c r="L912" s="130"/>
    </row>
    <row r="913" spans="4:12" ht="13.2">
      <c r="D913" s="119"/>
      <c r="G913" s="119"/>
      <c r="H913" s="119"/>
      <c r="I913" s="119"/>
      <c r="J913" s="119"/>
      <c r="K913" s="119"/>
      <c r="L913" s="130"/>
    </row>
    <row r="914" spans="4:12" ht="13.2">
      <c r="D914" s="119"/>
      <c r="G914" s="119"/>
      <c r="H914" s="119"/>
      <c r="I914" s="119"/>
      <c r="J914" s="119"/>
      <c r="K914" s="119"/>
      <c r="L914" s="130"/>
    </row>
    <row r="915" spans="4:12" ht="13.2">
      <c r="D915" s="119"/>
      <c r="G915" s="119"/>
      <c r="H915" s="119"/>
      <c r="I915" s="119"/>
      <c r="J915" s="119"/>
      <c r="K915" s="119"/>
      <c r="L915" s="130"/>
    </row>
    <row r="916" spans="4:12" ht="13.2">
      <c r="D916" s="119"/>
      <c r="G916" s="119"/>
      <c r="H916" s="119"/>
      <c r="I916" s="119"/>
      <c r="J916" s="119"/>
      <c r="K916" s="119"/>
      <c r="L916" s="130"/>
    </row>
    <row r="917" spans="4:12" ht="13.2">
      <c r="D917" s="119"/>
      <c r="G917" s="119"/>
      <c r="H917" s="119"/>
      <c r="I917" s="119"/>
      <c r="J917" s="119"/>
      <c r="K917" s="119"/>
      <c r="L917" s="130"/>
    </row>
    <row r="918" spans="4:12" ht="13.2">
      <c r="D918" s="119"/>
      <c r="G918" s="119"/>
      <c r="H918" s="119"/>
      <c r="I918" s="119"/>
      <c r="J918" s="119"/>
      <c r="K918" s="119"/>
      <c r="L918" s="130"/>
    </row>
    <row r="919" spans="4:12" ht="13.2">
      <c r="D919" s="119"/>
      <c r="G919" s="119"/>
      <c r="H919" s="119"/>
      <c r="I919" s="119"/>
      <c r="J919" s="119"/>
      <c r="K919" s="119"/>
      <c r="L919" s="130"/>
    </row>
    <row r="920" spans="4:12" ht="13.2">
      <c r="D920" s="119"/>
      <c r="G920" s="119"/>
      <c r="H920" s="119"/>
      <c r="I920" s="119"/>
      <c r="J920" s="119"/>
      <c r="K920" s="119"/>
      <c r="L920" s="130"/>
    </row>
    <row r="921" spans="4:12" ht="13.2">
      <c r="D921" s="119"/>
      <c r="G921" s="119"/>
      <c r="H921" s="119"/>
      <c r="I921" s="119"/>
      <c r="J921" s="119"/>
      <c r="K921" s="119"/>
      <c r="L921" s="130"/>
    </row>
    <row r="922" spans="4:12" ht="13.2">
      <c r="D922" s="119"/>
      <c r="G922" s="119"/>
      <c r="H922" s="119"/>
      <c r="I922" s="119"/>
      <c r="J922" s="119"/>
      <c r="K922" s="119"/>
      <c r="L922" s="130"/>
    </row>
    <row r="923" spans="4:12" ht="13.2">
      <c r="D923" s="119"/>
      <c r="G923" s="119"/>
      <c r="H923" s="119"/>
      <c r="I923" s="119"/>
      <c r="J923" s="119"/>
      <c r="K923" s="119"/>
      <c r="L923" s="130"/>
    </row>
    <row r="924" spans="4:12" ht="13.2">
      <c r="D924" s="119"/>
      <c r="G924" s="119"/>
      <c r="H924" s="119"/>
      <c r="I924" s="119"/>
      <c r="J924" s="119"/>
      <c r="K924" s="119"/>
      <c r="L924" s="130"/>
    </row>
    <row r="925" spans="4:12" ht="13.2">
      <c r="D925" s="119"/>
      <c r="G925" s="119"/>
      <c r="H925" s="119"/>
      <c r="I925" s="119"/>
      <c r="J925" s="119"/>
      <c r="K925" s="119"/>
      <c r="L925" s="130"/>
    </row>
    <row r="926" spans="4:12" ht="13.2">
      <c r="D926" s="119"/>
      <c r="G926" s="119"/>
      <c r="H926" s="119"/>
      <c r="I926" s="119"/>
      <c r="J926" s="119"/>
      <c r="K926" s="119"/>
      <c r="L926" s="130"/>
    </row>
    <row r="927" spans="4:12" ht="13.2">
      <c r="D927" s="119"/>
      <c r="G927" s="119"/>
      <c r="H927" s="119"/>
      <c r="I927" s="119"/>
      <c r="J927" s="119"/>
      <c r="K927" s="119"/>
      <c r="L927" s="130"/>
    </row>
    <row r="928" spans="4:12" ht="13.2">
      <c r="D928" s="119"/>
      <c r="G928" s="119"/>
      <c r="H928" s="119"/>
      <c r="I928" s="119"/>
      <c r="J928" s="119"/>
      <c r="K928" s="119"/>
      <c r="L928" s="130"/>
    </row>
    <row r="929" spans="4:12" ht="13.2">
      <c r="D929" s="119"/>
      <c r="G929" s="119"/>
      <c r="H929" s="119"/>
      <c r="I929" s="119"/>
      <c r="J929" s="119"/>
      <c r="K929" s="119"/>
      <c r="L929" s="130"/>
    </row>
    <row r="930" spans="4:12" ht="13.2">
      <c r="D930" s="119"/>
      <c r="G930" s="119"/>
      <c r="H930" s="119"/>
      <c r="I930" s="119"/>
      <c r="J930" s="119"/>
      <c r="K930" s="119"/>
      <c r="L930" s="130"/>
    </row>
    <row r="931" spans="4:12" ht="13.2">
      <c r="D931" s="119"/>
      <c r="G931" s="119"/>
      <c r="H931" s="119"/>
      <c r="I931" s="119"/>
      <c r="J931" s="119"/>
      <c r="K931" s="119"/>
      <c r="L931" s="130"/>
    </row>
    <row r="932" spans="4:12" ht="13.2">
      <c r="D932" s="119"/>
      <c r="G932" s="119"/>
      <c r="H932" s="119"/>
      <c r="I932" s="119"/>
      <c r="J932" s="119"/>
      <c r="K932" s="119"/>
      <c r="L932" s="130"/>
    </row>
    <row r="933" spans="4:12" ht="13.2">
      <c r="D933" s="119"/>
      <c r="G933" s="119"/>
      <c r="H933" s="119"/>
      <c r="I933" s="119"/>
      <c r="J933" s="119"/>
      <c r="K933" s="119"/>
      <c r="L933" s="130"/>
    </row>
    <row r="934" spans="4:12" ht="13.2">
      <c r="D934" s="119"/>
      <c r="G934" s="119"/>
      <c r="H934" s="119"/>
      <c r="I934" s="119"/>
      <c r="J934" s="119"/>
      <c r="K934" s="119"/>
      <c r="L934" s="130"/>
    </row>
    <row r="935" spans="4:12" ht="13.2">
      <c r="D935" s="119"/>
      <c r="G935" s="119"/>
      <c r="H935" s="119"/>
      <c r="I935" s="119"/>
      <c r="J935" s="119"/>
      <c r="K935" s="119"/>
      <c r="L935" s="130"/>
    </row>
    <row r="936" spans="4:12" ht="13.2">
      <c r="D936" s="119"/>
      <c r="G936" s="119"/>
      <c r="H936" s="119"/>
      <c r="I936" s="119"/>
      <c r="J936" s="119"/>
      <c r="K936" s="119"/>
      <c r="L936" s="130"/>
    </row>
    <row r="937" spans="4:12" ht="13.2">
      <c r="D937" s="119"/>
      <c r="G937" s="119"/>
      <c r="H937" s="119"/>
      <c r="I937" s="119"/>
      <c r="J937" s="119"/>
      <c r="K937" s="119"/>
      <c r="L937" s="130"/>
    </row>
    <row r="938" spans="4:12" ht="13.2">
      <c r="D938" s="119"/>
      <c r="G938" s="119"/>
      <c r="H938" s="119"/>
      <c r="I938" s="119"/>
      <c r="J938" s="119"/>
      <c r="K938" s="119"/>
      <c r="L938" s="130"/>
    </row>
    <row r="939" spans="4:12" ht="13.2">
      <c r="D939" s="119"/>
      <c r="G939" s="119"/>
      <c r="H939" s="119"/>
      <c r="I939" s="119"/>
      <c r="J939" s="119"/>
      <c r="K939" s="119"/>
      <c r="L939" s="130"/>
    </row>
    <row r="940" spans="4:12" ht="13.2">
      <c r="D940" s="119"/>
      <c r="G940" s="119"/>
      <c r="H940" s="119"/>
      <c r="I940" s="119"/>
      <c r="J940" s="119"/>
      <c r="K940" s="119"/>
      <c r="L940" s="130"/>
    </row>
    <row r="941" spans="4:12" ht="13.2">
      <c r="D941" s="119"/>
      <c r="G941" s="119"/>
      <c r="H941" s="119"/>
      <c r="I941" s="119"/>
      <c r="J941" s="119"/>
      <c r="K941" s="119"/>
      <c r="L941" s="130"/>
    </row>
    <row r="942" spans="4:12" ht="13.2">
      <c r="D942" s="119"/>
      <c r="G942" s="119"/>
      <c r="H942" s="119"/>
      <c r="I942" s="119"/>
      <c r="J942" s="119"/>
      <c r="K942" s="119"/>
      <c r="L942" s="130"/>
    </row>
    <row r="943" spans="4:12" ht="13.2">
      <c r="D943" s="119"/>
      <c r="G943" s="119"/>
      <c r="H943" s="119"/>
      <c r="I943" s="119"/>
      <c r="J943" s="119"/>
      <c r="K943" s="119"/>
      <c r="L943" s="130"/>
    </row>
    <row r="944" spans="4:12" ht="13.2">
      <c r="D944" s="119"/>
      <c r="G944" s="119"/>
      <c r="H944" s="119"/>
      <c r="I944" s="119"/>
      <c r="J944" s="119"/>
      <c r="K944" s="119"/>
      <c r="L944" s="130"/>
    </row>
    <row r="945" spans="4:12" ht="13.2">
      <c r="D945" s="119"/>
      <c r="G945" s="119"/>
      <c r="H945" s="119"/>
      <c r="I945" s="119"/>
      <c r="J945" s="119"/>
      <c r="K945" s="119"/>
      <c r="L945" s="130"/>
    </row>
    <row r="946" spans="4:12" ht="13.2">
      <c r="D946" s="119"/>
      <c r="G946" s="119"/>
      <c r="H946" s="119"/>
      <c r="I946" s="119"/>
      <c r="J946" s="119"/>
      <c r="K946" s="119"/>
      <c r="L946" s="130"/>
    </row>
    <row r="947" spans="4:12" ht="13.2">
      <c r="D947" s="119"/>
      <c r="G947" s="119"/>
      <c r="H947" s="119"/>
      <c r="I947" s="119"/>
      <c r="J947" s="119"/>
      <c r="K947" s="119"/>
      <c r="L947" s="130"/>
    </row>
    <row r="948" spans="4:12" ht="13.2">
      <c r="D948" s="119"/>
      <c r="G948" s="119"/>
      <c r="H948" s="119"/>
      <c r="I948" s="119"/>
      <c r="J948" s="119"/>
      <c r="K948" s="119"/>
      <c r="L948" s="130"/>
    </row>
    <row r="949" spans="4:12" ht="13.2">
      <c r="D949" s="119"/>
      <c r="G949" s="119"/>
      <c r="H949" s="119"/>
      <c r="I949" s="119"/>
      <c r="J949" s="119"/>
      <c r="K949" s="119"/>
      <c r="L949" s="130"/>
    </row>
    <row r="950" spans="4:12" ht="13.2">
      <c r="D950" s="119"/>
      <c r="G950" s="119"/>
      <c r="H950" s="119"/>
      <c r="I950" s="119"/>
      <c r="J950" s="119"/>
      <c r="K950" s="119"/>
      <c r="L950" s="130"/>
    </row>
    <row r="951" spans="4:12" ht="13.2">
      <c r="D951" s="119"/>
      <c r="G951" s="119"/>
      <c r="H951" s="119"/>
      <c r="I951" s="119"/>
      <c r="J951" s="119"/>
      <c r="K951" s="119"/>
      <c r="L951" s="130"/>
    </row>
    <row r="952" spans="4:12" ht="13.2">
      <c r="D952" s="119"/>
      <c r="G952" s="119"/>
      <c r="H952" s="119"/>
      <c r="I952" s="119"/>
      <c r="J952" s="119"/>
      <c r="K952" s="119"/>
      <c r="L952" s="130"/>
    </row>
    <row r="953" spans="4:12" ht="13.2">
      <c r="D953" s="119"/>
      <c r="G953" s="119"/>
      <c r="H953" s="119"/>
      <c r="I953" s="119"/>
      <c r="J953" s="119"/>
      <c r="K953" s="119"/>
      <c r="L953" s="130"/>
    </row>
    <row r="954" spans="4:12" ht="13.2">
      <c r="D954" s="119"/>
      <c r="G954" s="119"/>
      <c r="H954" s="119"/>
      <c r="I954" s="119"/>
      <c r="J954" s="119"/>
      <c r="K954" s="119"/>
      <c r="L954" s="130"/>
    </row>
    <row r="955" spans="4:12" ht="13.2">
      <c r="D955" s="119"/>
      <c r="G955" s="119"/>
      <c r="H955" s="119"/>
      <c r="I955" s="119"/>
      <c r="J955" s="119"/>
      <c r="K955" s="119"/>
      <c r="L955" s="130"/>
    </row>
    <row r="956" spans="4:12" ht="13.2">
      <c r="D956" s="119"/>
      <c r="G956" s="119"/>
      <c r="H956" s="119"/>
      <c r="I956" s="119"/>
      <c r="J956" s="119"/>
      <c r="K956" s="119"/>
      <c r="L956" s="130"/>
    </row>
    <row r="957" spans="4:12" ht="13.2">
      <c r="D957" s="119"/>
      <c r="G957" s="119"/>
      <c r="H957" s="119"/>
      <c r="I957" s="119"/>
      <c r="J957" s="119"/>
      <c r="K957" s="119"/>
      <c r="L957" s="130"/>
    </row>
    <row r="958" spans="4:12" ht="13.2">
      <c r="D958" s="119"/>
      <c r="G958" s="119"/>
      <c r="H958" s="119"/>
      <c r="I958" s="119"/>
      <c r="J958" s="119"/>
      <c r="K958" s="119"/>
      <c r="L958" s="130"/>
    </row>
    <row r="959" spans="4:12" ht="13.2">
      <c r="D959" s="119"/>
      <c r="G959" s="119"/>
      <c r="H959" s="119"/>
      <c r="I959" s="119"/>
      <c r="J959" s="119"/>
      <c r="K959" s="119"/>
      <c r="L959" s="130"/>
    </row>
    <row r="960" spans="4:12" ht="13.2">
      <c r="D960" s="119"/>
      <c r="G960" s="119"/>
      <c r="H960" s="119"/>
      <c r="I960" s="119"/>
      <c r="J960" s="119"/>
      <c r="K960" s="119"/>
      <c r="L960" s="130"/>
    </row>
    <row r="961" spans="4:12" ht="13.2">
      <c r="D961" s="119"/>
      <c r="G961" s="119"/>
      <c r="H961" s="119"/>
      <c r="I961" s="119"/>
      <c r="J961" s="119"/>
      <c r="K961" s="119"/>
      <c r="L961" s="130"/>
    </row>
    <row r="962" spans="4:12" ht="13.2">
      <c r="D962" s="119"/>
      <c r="G962" s="119"/>
      <c r="H962" s="119"/>
      <c r="I962" s="119"/>
      <c r="J962" s="119"/>
      <c r="K962" s="119"/>
      <c r="L962" s="130"/>
    </row>
    <row r="963" spans="4:12" ht="13.2">
      <c r="D963" s="119"/>
      <c r="G963" s="119"/>
      <c r="H963" s="119"/>
      <c r="I963" s="119"/>
      <c r="J963" s="119"/>
      <c r="K963" s="119"/>
      <c r="L963" s="130"/>
    </row>
    <row r="964" spans="4:12" ht="13.2">
      <c r="D964" s="119"/>
      <c r="G964" s="119"/>
      <c r="H964" s="119"/>
      <c r="I964" s="119"/>
      <c r="J964" s="119"/>
      <c r="K964" s="119"/>
      <c r="L964" s="130"/>
    </row>
    <row r="965" spans="4:12" ht="13.2">
      <c r="D965" s="119"/>
      <c r="G965" s="119"/>
      <c r="H965" s="119"/>
      <c r="I965" s="119"/>
      <c r="J965" s="119"/>
      <c r="K965" s="119"/>
      <c r="L965" s="130"/>
    </row>
    <row r="966" spans="4:12" ht="13.2">
      <c r="D966" s="119"/>
      <c r="G966" s="119"/>
      <c r="H966" s="119"/>
      <c r="I966" s="119"/>
      <c r="J966" s="119"/>
      <c r="K966" s="119"/>
      <c r="L966" s="130"/>
    </row>
    <row r="967" spans="4:12" ht="13.2">
      <c r="D967" s="119"/>
      <c r="G967" s="119"/>
      <c r="H967" s="119"/>
      <c r="I967" s="119"/>
      <c r="J967" s="119"/>
      <c r="K967" s="119"/>
      <c r="L967" s="130"/>
    </row>
    <row r="968" spans="4:12" ht="13.2">
      <c r="D968" s="119"/>
      <c r="G968" s="119"/>
      <c r="H968" s="119"/>
      <c r="I968" s="119"/>
      <c r="J968" s="119"/>
      <c r="K968" s="119"/>
      <c r="L968" s="130"/>
    </row>
    <row r="969" spans="4:12" ht="13.2">
      <c r="D969" s="119"/>
      <c r="G969" s="119"/>
      <c r="H969" s="119"/>
      <c r="I969" s="119"/>
      <c r="J969" s="119"/>
      <c r="K969" s="119"/>
      <c r="L969" s="130"/>
    </row>
    <row r="970" spans="4:12" ht="13.2">
      <c r="D970" s="119"/>
      <c r="G970" s="119"/>
      <c r="H970" s="119"/>
      <c r="I970" s="119"/>
      <c r="J970" s="119"/>
      <c r="K970" s="119"/>
      <c r="L970" s="130"/>
    </row>
    <row r="971" spans="4:12" ht="13.2">
      <c r="D971" s="119"/>
      <c r="G971" s="119"/>
      <c r="H971" s="119"/>
      <c r="I971" s="119"/>
      <c r="J971" s="119"/>
      <c r="K971" s="119"/>
      <c r="L971" s="130"/>
    </row>
    <row r="972" spans="4:12" ht="13.2">
      <c r="D972" s="119"/>
      <c r="G972" s="119"/>
      <c r="H972" s="119"/>
      <c r="I972" s="119"/>
      <c r="J972" s="119"/>
      <c r="K972" s="119"/>
      <c r="L972" s="130"/>
    </row>
    <row r="973" spans="4:12" ht="13.2">
      <c r="D973" s="119"/>
      <c r="G973" s="119"/>
      <c r="H973" s="119"/>
      <c r="I973" s="119"/>
      <c r="J973" s="119"/>
      <c r="K973" s="119"/>
      <c r="L973" s="130"/>
    </row>
    <row r="974" spans="4:12" ht="13.2">
      <c r="D974" s="119"/>
      <c r="G974" s="119"/>
      <c r="H974" s="119"/>
      <c r="I974" s="119"/>
      <c r="J974" s="119"/>
      <c r="K974" s="119"/>
      <c r="L974" s="130"/>
    </row>
    <row r="975" spans="4:12" ht="13.2">
      <c r="D975" s="119"/>
      <c r="G975" s="119"/>
      <c r="H975" s="119"/>
      <c r="I975" s="119"/>
      <c r="J975" s="119"/>
      <c r="K975" s="119"/>
      <c r="L975" s="130"/>
    </row>
    <row r="976" spans="4:12" ht="13.2">
      <c r="D976" s="119"/>
      <c r="G976" s="119"/>
      <c r="H976" s="119"/>
      <c r="I976" s="119"/>
      <c r="J976" s="119"/>
      <c r="K976" s="119"/>
      <c r="L976" s="130"/>
    </row>
    <row r="977" spans="4:12" ht="13.2">
      <c r="D977" s="119"/>
      <c r="G977" s="119"/>
      <c r="H977" s="119"/>
      <c r="I977" s="119"/>
      <c r="J977" s="119"/>
      <c r="K977" s="119"/>
      <c r="L977" s="130"/>
    </row>
    <row r="978" spans="4:12" ht="13.2">
      <c r="D978" s="119"/>
      <c r="G978" s="119"/>
      <c r="H978" s="119"/>
      <c r="I978" s="119"/>
      <c r="J978" s="119"/>
      <c r="K978" s="119"/>
      <c r="L978" s="130"/>
    </row>
    <row r="979" spans="4:12" ht="13.2">
      <c r="D979" s="119"/>
      <c r="G979" s="119"/>
      <c r="H979" s="119"/>
      <c r="I979" s="119"/>
      <c r="J979" s="119"/>
      <c r="K979" s="119"/>
      <c r="L979" s="130"/>
    </row>
    <row r="980" spans="4:12" ht="13.2">
      <c r="D980" s="119"/>
      <c r="G980" s="119"/>
      <c r="H980" s="119"/>
      <c r="I980" s="119"/>
      <c r="J980" s="119"/>
      <c r="K980" s="119"/>
      <c r="L980" s="130"/>
    </row>
    <row r="981" spans="4:12" ht="13.2">
      <c r="D981" s="119"/>
      <c r="G981" s="119"/>
      <c r="H981" s="119"/>
      <c r="I981" s="119"/>
      <c r="J981" s="119"/>
      <c r="K981" s="119"/>
      <c r="L981" s="130"/>
    </row>
    <row r="982" spans="4:12" ht="13.2">
      <c r="D982" s="119"/>
      <c r="G982" s="119"/>
      <c r="H982" s="119"/>
      <c r="I982" s="119"/>
      <c r="J982" s="119"/>
      <c r="K982" s="119"/>
      <c r="L982" s="130"/>
    </row>
    <row r="983" spans="4:12" ht="13.2">
      <c r="D983" s="119"/>
      <c r="G983" s="119"/>
      <c r="H983" s="119"/>
      <c r="I983" s="119"/>
      <c r="J983" s="119"/>
      <c r="K983" s="119"/>
      <c r="L983" s="130"/>
    </row>
    <row r="984" spans="4:12" ht="13.2">
      <c r="D984" s="119"/>
      <c r="G984" s="119"/>
      <c r="H984" s="119"/>
      <c r="I984" s="119"/>
      <c r="J984" s="119"/>
      <c r="K984" s="119"/>
      <c r="L984" s="130"/>
    </row>
    <row r="985" spans="4:12" ht="13.2">
      <c r="D985" s="119"/>
      <c r="G985" s="119"/>
      <c r="H985" s="119"/>
      <c r="I985" s="119"/>
      <c r="J985" s="119"/>
      <c r="K985" s="119"/>
      <c r="L985" s="130"/>
    </row>
    <row r="986" spans="4:12" ht="13.2">
      <c r="D986" s="119"/>
      <c r="G986" s="119"/>
      <c r="H986" s="119"/>
      <c r="I986" s="119"/>
      <c r="J986" s="119"/>
      <c r="K986" s="119"/>
      <c r="L986" s="130"/>
    </row>
    <row r="987" spans="4:12" ht="13.2">
      <c r="D987" s="119"/>
      <c r="G987" s="119"/>
      <c r="H987" s="119"/>
      <c r="I987" s="119"/>
      <c r="J987" s="119"/>
      <c r="K987" s="119"/>
      <c r="L987" s="130"/>
    </row>
    <row r="988" spans="4:12" ht="13.2">
      <c r="D988" s="119"/>
      <c r="G988" s="119"/>
      <c r="H988" s="119"/>
      <c r="I988" s="119"/>
      <c r="J988" s="119"/>
      <c r="K988" s="119"/>
      <c r="L988" s="130"/>
    </row>
    <row r="989" spans="4:12" ht="13.2">
      <c r="D989" s="119"/>
      <c r="G989" s="119"/>
      <c r="H989" s="119"/>
      <c r="I989" s="119"/>
      <c r="J989" s="119"/>
      <c r="K989" s="119"/>
      <c r="L989" s="130"/>
    </row>
    <row r="990" spans="4:12" ht="13.2">
      <c r="D990" s="119"/>
      <c r="G990" s="119"/>
      <c r="H990" s="119"/>
      <c r="I990" s="119"/>
      <c r="J990" s="119"/>
      <c r="K990" s="119"/>
      <c r="L990" s="130"/>
    </row>
    <row r="991" spans="4:12" ht="13.2">
      <c r="D991" s="119"/>
      <c r="G991" s="119"/>
      <c r="H991" s="119"/>
      <c r="I991" s="119"/>
      <c r="J991" s="119"/>
      <c r="K991" s="119"/>
      <c r="L991" s="130"/>
    </row>
    <row r="992" spans="4:12" ht="13.2">
      <c r="D992" s="119"/>
      <c r="G992" s="119"/>
      <c r="H992" s="119"/>
      <c r="I992" s="119"/>
      <c r="J992" s="119"/>
      <c r="K992" s="119"/>
      <c r="L992" s="130"/>
    </row>
    <row r="993" spans="4:12" ht="13.2">
      <c r="D993" s="119"/>
      <c r="G993" s="119"/>
      <c r="H993" s="119"/>
      <c r="I993" s="119"/>
      <c r="J993" s="119"/>
      <c r="K993" s="119"/>
      <c r="L993" s="130"/>
    </row>
    <row r="994" spans="4:12" ht="13.2">
      <c r="D994" s="119"/>
      <c r="G994" s="119"/>
      <c r="H994" s="119"/>
      <c r="I994" s="119"/>
      <c r="J994" s="119"/>
      <c r="K994" s="119"/>
      <c r="L994" s="130"/>
    </row>
    <row r="995" spans="4:12" ht="13.2">
      <c r="D995" s="119"/>
      <c r="G995" s="119"/>
      <c r="H995" s="119"/>
      <c r="I995" s="119"/>
      <c r="J995" s="119"/>
      <c r="K995" s="119"/>
      <c r="L995" s="130"/>
    </row>
    <row r="996" spans="4:12" ht="13.2">
      <c r="D996" s="119"/>
      <c r="G996" s="119"/>
      <c r="H996" s="119"/>
      <c r="I996" s="119"/>
      <c r="J996" s="119"/>
      <c r="K996" s="119"/>
      <c r="L996" s="130"/>
    </row>
    <row r="997" spans="4:12" ht="13.2">
      <c r="D997" s="119"/>
      <c r="G997" s="119"/>
      <c r="H997" s="119"/>
      <c r="I997" s="119"/>
      <c r="J997" s="119"/>
      <c r="K997" s="119"/>
      <c r="L997" s="130"/>
    </row>
    <row r="998" spans="4:12" ht="13.2">
      <c r="D998" s="119"/>
      <c r="G998" s="119"/>
      <c r="H998" s="119"/>
      <c r="I998" s="119"/>
      <c r="J998" s="119"/>
      <c r="K998" s="119"/>
      <c r="L998" s="130"/>
    </row>
    <row r="999" spans="4:12" ht="13.2">
      <c r="D999" s="119"/>
      <c r="G999" s="119"/>
      <c r="H999" s="119"/>
      <c r="I999" s="119"/>
      <c r="J999" s="119"/>
      <c r="K999" s="119"/>
      <c r="L999" s="130"/>
    </row>
  </sheetData>
  <autoFilter ref="A1:L28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999"/>
  <sheetViews>
    <sheetView workbookViewId="0"/>
  </sheetViews>
  <sheetFormatPr defaultColWidth="12.6640625" defaultRowHeight="15.75" customHeight="1"/>
  <cols>
    <col min="1" max="1" width="17.109375" customWidth="1"/>
    <col min="2" max="2" width="48" customWidth="1"/>
    <col min="3" max="3" width="12.33203125" customWidth="1"/>
    <col min="4" max="5" width="12.6640625" customWidth="1"/>
    <col min="6" max="6" width="10.44140625" customWidth="1"/>
    <col min="7" max="7" width="11.109375" customWidth="1"/>
    <col min="8" max="8" width="10.88671875" customWidth="1"/>
    <col min="9" max="9" width="15.88671875" customWidth="1"/>
    <col min="10" max="10" width="12" customWidth="1"/>
    <col min="11" max="11" width="10.88671875" customWidth="1"/>
  </cols>
  <sheetData>
    <row r="1" spans="1:22" ht="39.75" customHeight="1">
      <c r="A1" s="79" t="s">
        <v>7</v>
      </c>
      <c r="B1" s="79" t="s">
        <v>1432</v>
      </c>
      <c r="C1" s="80" t="s">
        <v>1434</v>
      </c>
      <c r="D1" s="120" t="s">
        <v>1435</v>
      </c>
      <c r="E1" s="82" t="s">
        <v>1436</v>
      </c>
      <c r="F1" s="121" t="s">
        <v>1437</v>
      </c>
      <c r="G1" s="122" t="s">
        <v>1438</v>
      </c>
      <c r="H1" s="123" t="s">
        <v>1439</v>
      </c>
      <c r="I1" s="120" t="s">
        <v>45</v>
      </c>
      <c r="J1" s="122" t="s">
        <v>1440</v>
      </c>
      <c r="K1" s="123" t="s">
        <v>1441</v>
      </c>
      <c r="L1" s="87" t="s">
        <v>1442</v>
      </c>
      <c r="M1" s="124"/>
      <c r="N1" s="124"/>
      <c r="O1" s="124"/>
      <c r="P1" s="124"/>
      <c r="Q1" s="124"/>
      <c r="R1" s="124"/>
      <c r="S1" s="124"/>
      <c r="T1" s="124"/>
      <c r="U1" s="124"/>
      <c r="V1" s="124"/>
    </row>
    <row r="2" spans="1:22" ht="17.399999999999999">
      <c r="A2" s="125" t="s">
        <v>287</v>
      </c>
      <c r="B2" s="126" t="s">
        <v>288</v>
      </c>
      <c r="C2" s="136" t="s">
        <v>1775</v>
      </c>
      <c r="D2" s="128">
        <v>29</v>
      </c>
      <c r="E2" s="129">
        <v>0.28000000000000003</v>
      </c>
      <c r="F2" s="129">
        <v>0.18</v>
      </c>
      <c r="G2" s="128">
        <v>38</v>
      </c>
      <c r="H2" s="128">
        <v>35</v>
      </c>
      <c r="I2" s="128">
        <v>36</v>
      </c>
      <c r="J2" s="128">
        <v>47</v>
      </c>
      <c r="K2" s="128">
        <v>43</v>
      </c>
      <c r="L2" s="130" t="str">
        <f t="shared" ref="L2:L33" si="0">VLOOKUP(A2,Testing,1,FALSE)</f>
        <v>BACBK00049</v>
      </c>
    </row>
    <row r="3" spans="1:22" ht="17.399999999999999">
      <c r="A3" s="125" t="s">
        <v>673</v>
      </c>
      <c r="B3" s="126" t="s">
        <v>136</v>
      </c>
      <c r="C3" s="136" t="s">
        <v>1444</v>
      </c>
      <c r="D3" s="128">
        <v>65</v>
      </c>
      <c r="E3" s="129">
        <v>0.28000000000000003</v>
      </c>
      <c r="F3" s="129">
        <v>0.18</v>
      </c>
      <c r="G3" s="128">
        <v>84</v>
      </c>
      <c r="H3" s="128">
        <v>77</v>
      </c>
      <c r="I3" s="128">
        <v>80</v>
      </c>
      <c r="J3" s="128">
        <v>103</v>
      </c>
      <c r="K3" s="128">
        <v>95</v>
      </c>
      <c r="L3" s="130" t="str">
        <f t="shared" si="0"/>
        <v>BACNA00093</v>
      </c>
    </row>
    <row r="4" spans="1:22" ht="17.399999999999999">
      <c r="A4" s="125" t="s">
        <v>840</v>
      </c>
      <c r="B4" s="126" t="s">
        <v>841</v>
      </c>
      <c r="C4" s="136" t="s">
        <v>1585</v>
      </c>
      <c r="D4" s="128">
        <v>411</v>
      </c>
      <c r="E4" s="129">
        <v>0.18</v>
      </c>
      <c r="F4" s="129">
        <v>0.18</v>
      </c>
      <c r="G4" s="128">
        <v>485</v>
      </c>
      <c r="H4" s="128">
        <v>485</v>
      </c>
      <c r="I4" s="128">
        <v>502</v>
      </c>
      <c r="J4" s="128">
        <v>593</v>
      </c>
      <c r="K4" s="128">
        <v>593</v>
      </c>
      <c r="L4" s="130" t="str">
        <f t="shared" si="0"/>
        <v>BACSL00009</v>
      </c>
    </row>
    <row r="5" spans="1:22" ht="17.399999999999999">
      <c r="A5" s="125" t="s">
        <v>969</v>
      </c>
      <c r="B5" s="133" t="s">
        <v>970</v>
      </c>
      <c r="C5" s="136" t="s">
        <v>1444</v>
      </c>
      <c r="D5" s="128">
        <v>85</v>
      </c>
      <c r="E5" s="129">
        <v>0.28000000000000003</v>
      </c>
      <c r="F5" s="129">
        <v>0.18</v>
      </c>
      <c r="G5" s="128">
        <v>109</v>
      </c>
      <c r="H5" s="128">
        <v>101</v>
      </c>
      <c r="I5" s="128">
        <v>104</v>
      </c>
      <c r="J5" s="128">
        <v>134</v>
      </c>
      <c r="K5" s="128">
        <v>123</v>
      </c>
      <c r="L5" s="130" t="str">
        <f t="shared" si="0"/>
        <v>BAXZP00001</v>
      </c>
    </row>
    <row r="6" spans="1:22" ht="17.399999999999999">
      <c r="A6" s="125" t="s">
        <v>987</v>
      </c>
      <c r="B6" s="126" t="s">
        <v>2682</v>
      </c>
      <c r="C6" s="136" t="s">
        <v>1444</v>
      </c>
      <c r="D6" s="128">
        <v>81</v>
      </c>
      <c r="E6" s="129">
        <v>0.28000000000000003</v>
      </c>
      <c r="F6" s="129">
        <v>0.18</v>
      </c>
      <c r="G6" s="128">
        <v>104</v>
      </c>
      <c r="H6" s="128">
        <v>96</v>
      </c>
      <c r="I6" s="128">
        <v>99</v>
      </c>
      <c r="J6" s="128">
        <v>127</v>
      </c>
      <c r="K6" s="128">
        <v>117</v>
      </c>
      <c r="L6" s="130" t="str">
        <f t="shared" si="0"/>
        <v>BAXZP00002</v>
      </c>
    </row>
    <row r="7" spans="1:22" ht="17.399999999999999">
      <c r="A7" s="125" t="s">
        <v>486</v>
      </c>
      <c r="B7" s="126" t="s">
        <v>487</v>
      </c>
      <c r="C7" s="136" t="s">
        <v>1450</v>
      </c>
      <c r="D7" s="128">
        <v>79</v>
      </c>
      <c r="E7" s="129">
        <v>0.18</v>
      </c>
      <c r="F7" s="129">
        <v>0.18</v>
      </c>
      <c r="G7" s="128">
        <v>94</v>
      </c>
      <c r="H7" s="128">
        <v>94</v>
      </c>
      <c r="I7" s="128">
        <v>97</v>
      </c>
      <c r="J7" s="128">
        <v>115</v>
      </c>
      <c r="K7" s="128">
        <v>115</v>
      </c>
      <c r="L7" s="130" t="str">
        <f t="shared" si="0"/>
        <v>BAXZP00015</v>
      </c>
    </row>
    <row r="8" spans="1:22" ht="17.399999999999999">
      <c r="A8" s="125" t="s">
        <v>1733</v>
      </c>
      <c r="B8" s="126" t="s">
        <v>1734</v>
      </c>
      <c r="C8" s="136" t="s">
        <v>1444</v>
      </c>
      <c r="D8" s="128">
        <v>400</v>
      </c>
      <c r="E8" s="129">
        <v>0.28000000000000003</v>
      </c>
      <c r="F8" s="129">
        <v>0.18</v>
      </c>
      <c r="G8" s="128">
        <v>512</v>
      </c>
      <c r="H8" s="128">
        <v>472</v>
      </c>
      <c r="I8" s="128">
        <v>488</v>
      </c>
      <c r="J8" s="128">
        <v>625</v>
      </c>
      <c r="K8" s="128">
        <v>576</v>
      </c>
      <c r="L8" s="130" t="str">
        <f t="shared" si="0"/>
        <v>BBRBK00039</v>
      </c>
    </row>
    <row r="9" spans="1:22" ht="17.399999999999999">
      <c r="A9" s="125" t="s">
        <v>2091</v>
      </c>
      <c r="B9" s="126" t="s">
        <v>2092</v>
      </c>
      <c r="C9" s="136" t="s">
        <v>1775</v>
      </c>
      <c r="D9" s="128">
        <v>148</v>
      </c>
      <c r="E9" s="129">
        <v>0.28000000000000003</v>
      </c>
      <c r="F9" s="129">
        <v>0.18</v>
      </c>
      <c r="G9" s="128">
        <v>190</v>
      </c>
      <c r="H9" s="128">
        <v>175</v>
      </c>
      <c r="I9" s="128">
        <v>181</v>
      </c>
      <c r="J9" s="128">
        <v>232</v>
      </c>
      <c r="K9" s="128">
        <v>214</v>
      </c>
      <c r="L9" s="130" t="str">
        <f t="shared" si="0"/>
        <v>BBRSF00048</v>
      </c>
    </row>
    <row r="10" spans="1:22" ht="17.399999999999999">
      <c r="A10" s="125" t="s">
        <v>2685</v>
      </c>
      <c r="B10" s="133" t="s">
        <v>2686</v>
      </c>
      <c r="C10" s="136" t="s">
        <v>1862</v>
      </c>
      <c r="D10" s="128" t="s">
        <v>2687</v>
      </c>
      <c r="E10" s="129">
        <v>0.18</v>
      </c>
      <c r="F10" s="129">
        <v>0.18</v>
      </c>
      <c r="G10" s="128" t="s">
        <v>2688</v>
      </c>
      <c r="H10" s="128" t="s">
        <v>2688</v>
      </c>
      <c r="I10" s="128" t="s">
        <v>2689</v>
      </c>
      <c r="J10" s="128" t="s">
        <v>2690</v>
      </c>
      <c r="K10" s="128" t="s">
        <v>2690</v>
      </c>
      <c r="L10" s="130" t="str">
        <f t="shared" si="0"/>
        <v>BBTNA00073</v>
      </c>
    </row>
    <row r="11" spans="1:22" ht="17.399999999999999">
      <c r="A11" s="125" t="s">
        <v>2693</v>
      </c>
      <c r="B11" s="133" t="s">
        <v>2694</v>
      </c>
      <c r="C11" s="136" t="s">
        <v>1446</v>
      </c>
      <c r="D11" s="128" t="s">
        <v>2695</v>
      </c>
      <c r="E11" s="129">
        <v>0.28000000000000003</v>
      </c>
      <c r="F11" s="129">
        <v>0.18</v>
      </c>
      <c r="G11" s="128" t="s">
        <v>2696</v>
      </c>
      <c r="H11" s="128" t="s">
        <v>2697</v>
      </c>
      <c r="I11" s="128" t="s">
        <v>2698</v>
      </c>
      <c r="J11" s="128" t="s">
        <v>2699</v>
      </c>
      <c r="K11" s="128" t="s">
        <v>2700</v>
      </c>
      <c r="L11" s="130" t="str">
        <f t="shared" si="0"/>
        <v>BCRNA00002</v>
      </c>
    </row>
    <row r="12" spans="1:22" ht="17.399999999999999">
      <c r="A12" s="125" t="s">
        <v>2702</v>
      </c>
      <c r="B12" s="133" t="s">
        <v>2704</v>
      </c>
      <c r="C12" s="136" t="s">
        <v>2705</v>
      </c>
      <c r="D12" s="128" t="s">
        <v>2707</v>
      </c>
      <c r="E12" s="129">
        <v>0.18</v>
      </c>
      <c r="F12" s="129">
        <v>0.18</v>
      </c>
      <c r="G12" s="128" t="s">
        <v>2708</v>
      </c>
      <c r="H12" s="128" t="s">
        <v>2708</v>
      </c>
      <c r="I12" s="128" t="s">
        <v>2709</v>
      </c>
      <c r="J12" s="128" t="s">
        <v>2710</v>
      </c>
      <c r="K12" s="128" t="s">
        <v>2710</v>
      </c>
      <c r="L12" s="130" t="str">
        <f t="shared" si="0"/>
        <v>BCRNA00016</v>
      </c>
    </row>
    <row r="13" spans="1:22" ht="17.399999999999999">
      <c r="A13" s="125" t="s">
        <v>387</v>
      </c>
      <c r="B13" s="126" t="s">
        <v>683</v>
      </c>
      <c r="C13" s="136" t="s">
        <v>1444</v>
      </c>
      <c r="D13" s="128">
        <v>407</v>
      </c>
      <c r="E13" s="129">
        <v>0.28000000000000003</v>
      </c>
      <c r="F13" s="129">
        <v>0.18</v>
      </c>
      <c r="G13" s="128">
        <v>521</v>
      </c>
      <c r="H13" s="128">
        <v>481</v>
      </c>
      <c r="I13" s="128">
        <v>497</v>
      </c>
      <c r="J13" s="128">
        <v>637</v>
      </c>
      <c r="K13" s="128">
        <v>587</v>
      </c>
      <c r="L13" s="130" t="str">
        <f t="shared" si="0"/>
        <v>BCVNA00006</v>
      </c>
    </row>
    <row r="14" spans="1:22" ht="17.399999999999999">
      <c r="A14" s="125" t="s">
        <v>2711</v>
      </c>
      <c r="B14" s="126" t="s">
        <v>2713</v>
      </c>
      <c r="C14" s="136" t="s">
        <v>1830</v>
      </c>
      <c r="D14" s="128">
        <v>48</v>
      </c>
      <c r="E14" s="129">
        <v>0.28000000000000003</v>
      </c>
      <c r="F14" s="129">
        <v>0.18</v>
      </c>
      <c r="G14" s="128">
        <v>62</v>
      </c>
      <c r="H14" s="128">
        <v>57</v>
      </c>
      <c r="I14" s="128">
        <v>59</v>
      </c>
      <c r="J14" s="128">
        <v>76</v>
      </c>
      <c r="K14" s="128">
        <v>70</v>
      </c>
      <c r="L14" s="130" t="str">
        <f t="shared" si="0"/>
        <v>BELNA00002</v>
      </c>
    </row>
    <row r="15" spans="1:22" ht="17.399999999999999">
      <c r="A15" s="125" t="s">
        <v>2716</v>
      </c>
      <c r="B15" s="126" t="s">
        <v>2717</v>
      </c>
      <c r="C15" s="136" t="s">
        <v>2718</v>
      </c>
      <c r="D15" s="128">
        <v>9</v>
      </c>
      <c r="E15" s="129">
        <v>0.18</v>
      </c>
      <c r="F15" s="129">
        <v>0.18</v>
      </c>
      <c r="G15" s="128">
        <v>11</v>
      </c>
      <c r="H15" s="128">
        <v>11</v>
      </c>
      <c r="I15" s="128">
        <v>11</v>
      </c>
      <c r="J15" s="128">
        <v>13</v>
      </c>
      <c r="K15" s="128">
        <v>13</v>
      </c>
      <c r="L15" s="130" t="str">
        <f t="shared" si="0"/>
        <v>BELNA00024</v>
      </c>
    </row>
    <row r="16" spans="1:22" ht="17.399999999999999">
      <c r="A16" s="125" t="s">
        <v>2721</v>
      </c>
      <c r="B16" s="133" t="s">
        <v>2722</v>
      </c>
      <c r="C16" s="136" t="s">
        <v>1444</v>
      </c>
      <c r="D16" s="128">
        <v>18</v>
      </c>
      <c r="E16" s="129">
        <v>0.28000000000000003</v>
      </c>
      <c r="F16" s="129">
        <v>0.18</v>
      </c>
      <c r="G16" s="128">
        <v>24</v>
      </c>
      <c r="H16" s="128">
        <v>22</v>
      </c>
      <c r="I16" s="128">
        <v>22</v>
      </c>
      <c r="J16" s="128">
        <v>29</v>
      </c>
      <c r="K16" s="128">
        <v>26</v>
      </c>
      <c r="L16" s="130" t="str">
        <f t="shared" si="0"/>
        <v>BELNA00076</v>
      </c>
    </row>
    <row r="17" spans="1:12" ht="17.399999999999999">
      <c r="A17" s="125" t="s">
        <v>1486</v>
      </c>
      <c r="B17" s="126" t="s">
        <v>1487</v>
      </c>
      <c r="C17" s="136" t="s">
        <v>1488</v>
      </c>
      <c r="D17" s="128">
        <v>145</v>
      </c>
      <c r="E17" s="129">
        <v>0.18</v>
      </c>
      <c r="F17" s="129">
        <v>0.18</v>
      </c>
      <c r="G17" s="128">
        <v>172</v>
      </c>
      <c r="H17" s="128">
        <v>172</v>
      </c>
      <c r="I17" s="128">
        <v>177</v>
      </c>
      <c r="J17" s="128">
        <v>209</v>
      </c>
      <c r="K17" s="128">
        <v>209</v>
      </c>
      <c r="L17" s="130" t="str">
        <f t="shared" si="0"/>
        <v>BELNA00077</v>
      </c>
    </row>
    <row r="18" spans="1:12" ht="17.399999999999999">
      <c r="A18" s="125" t="s">
        <v>2723</v>
      </c>
      <c r="B18" s="126" t="s">
        <v>2724</v>
      </c>
      <c r="C18" s="136" t="s">
        <v>1444</v>
      </c>
      <c r="D18" s="128">
        <v>49</v>
      </c>
      <c r="E18" s="129">
        <v>0.28000000000000003</v>
      </c>
      <c r="F18" s="129">
        <v>0.18</v>
      </c>
      <c r="G18" s="128">
        <v>63</v>
      </c>
      <c r="H18" s="128">
        <v>58</v>
      </c>
      <c r="I18" s="128">
        <v>60</v>
      </c>
      <c r="J18" s="128">
        <v>77</v>
      </c>
      <c r="K18" s="128">
        <v>71</v>
      </c>
      <c r="L18" s="130" t="str">
        <f t="shared" si="0"/>
        <v>BELNA00132</v>
      </c>
    </row>
    <row r="19" spans="1:12" ht="17.399999999999999">
      <c r="A19" s="125" t="s">
        <v>2725</v>
      </c>
      <c r="B19" s="126" t="s">
        <v>2726</v>
      </c>
      <c r="C19" s="136" t="s">
        <v>2718</v>
      </c>
      <c r="D19" s="128">
        <v>432</v>
      </c>
      <c r="E19" s="129">
        <v>0.18</v>
      </c>
      <c r="F19" s="129">
        <v>0.18</v>
      </c>
      <c r="G19" s="128">
        <v>510</v>
      </c>
      <c r="H19" s="128">
        <v>510</v>
      </c>
      <c r="I19" s="128">
        <v>528</v>
      </c>
      <c r="J19" s="128">
        <v>624</v>
      </c>
      <c r="K19" s="128">
        <v>624</v>
      </c>
      <c r="L19" s="130" t="str">
        <f t="shared" si="0"/>
        <v>BELNA00140</v>
      </c>
    </row>
    <row r="20" spans="1:12" ht="17.399999999999999">
      <c r="A20" s="125" t="s">
        <v>2727</v>
      </c>
      <c r="B20" s="126" t="s">
        <v>2728</v>
      </c>
      <c r="C20" s="136" t="s">
        <v>2718</v>
      </c>
      <c r="D20" s="128">
        <v>432</v>
      </c>
      <c r="E20" s="129">
        <v>0.18</v>
      </c>
      <c r="F20" s="129">
        <v>0.18</v>
      </c>
      <c r="G20" s="128">
        <v>510</v>
      </c>
      <c r="H20" s="128">
        <v>510</v>
      </c>
      <c r="I20" s="128">
        <v>528</v>
      </c>
      <c r="J20" s="128">
        <v>624</v>
      </c>
      <c r="K20" s="128">
        <v>624</v>
      </c>
      <c r="L20" s="130" t="str">
        <f t="shared" si="0"/>
        <v>BELNA00149</v>
      </c>
    </row>
    <row r="21" spans="1:12" ht="17.399999999999999">
      <c r="A21" s="125" t="s">
        <v>2734</v>
      </c>
      <c r="B21" s="126" t="s">
        <v>2735</v>
      </c>
      <c r="C21" s="136" t="s">
        <v>1775</v>
      </c>
      <c r="D21" s="128">
        <v>496</v>
      </c>
      <c r="E21" s="129">
        <v>0.28000000000000003</v>
      </c>
      <c r="F21" s="129">
        <v>0.18</v>
      </c>
      <c r="G21" s="128">
        <v>635</v>
      </c>
      <c r="H21" s="128">
        <v>586</v>
      </c>
      <c r="I21" s="128">
        <v>606</v>
      </c>
      <c r="J21" s="128">
        <v>776</v>
      </c>
      <c r="K21" s="128">
        <v>716</v>
      </c>
      <c r="L21" s="130" t="str">
        <f t="shared" si="0"/>
        <v>BELNA00162</v>
      </c>
    </row>
    <row r="22" spans="1:12" ht="17.399999999999999">
      <c r="A22" s="125" t="s">
        <v>2738</v>
      </c>
      <c r="B22" s="126" t="s">
        <v>2739</v>
      </c>
      <c r="C22" s="136" t="s">
        <v>2740</v>
      </c>
      <c r="D22" s="128">
        <v>335</v>
      </c>
      <c r="E22" s="129">
        <v>0.28000000000000003</v>
      </c>
      <c r="F22" s="129">
        <v>0.18</v>
      </c>
      <c r="G22" s="128">
        <v>429</v>
      </c>
      <c r="H22" s="128">
        <v>396</v>
      </c>
      <c r="I22" s="128">
        <v>409</v>
      </c>
      <c r="J22" s="128">
        <v>524</v>
      </c>
      <c r="K22" s="128">
        <v>483</v>
      </c>
      <c r="L22" s="130" t="str">
        <f t="shared" si="0"/>
        <v>BELNA00240</v>
      </c>
    </row>
    <row r="23" spans="1:12" ht="17.399999999999999">
      <c r="A23" s="125" t="s">
        <v>2743</v>
      </c>
      <c r="B23" s="126" t="s">
        <v>2744</v>
      </c>
      <c r="C23" s="136" t="s">
        <v>1444</v>
      </c>
      <c r="D23" s="128" t="s">
        <v>2745</v>
      </c>
      <c r="E23" s="129">
        <v>0.28000000000000003</v>
      </c>
      <c r="F23" s="129">
        <v>0.18</v>
      </c>
      <c r="G23" s="128" t="s">
        <v>2746</v>
      </c>
      <c r="H23" s="128" t="s">
        <v>2747</v>
      </c>
      <c r="I23" s="128" t="s">
        <v>2748</v>
      </c>
      <c r="J23" s="128" t="s">
        <v>2749</v>
      </c>
      <c r="K23" s="128" t="s">
        <v>2750</v>
      </c>
      <c r="L23" s="130" t="str">
        <f t="shared" si="0"/>
        <v>BFKBK00014</v>
      </c>
    </row>
    <row r="24" spans="1:12" ht="17.399999999999999">
      <c r="A24" s="125" t="s">
        <v>2751</v>
      </c>
      <c r="B24" s="126" t="s">
        <v>2752</v>
      </c>
      <c r="C24" s="136" t="s">
        <v>1444</v>
      </c>
      <c r="D24" s="128" t="s">
        <v>1888</v>
      </c>
      <c r="E24" s="129">
        <v>0.28000000000000003</v>
      </c>
      <c r="F24" s="129">
        <v>0.18</v>
      </c>
      <c r="G24" s="128" t="s">
        <v>2753</v>
      </c>
      <c r="H24" s="128" t="s">
        <v>2754</v>
      </c>
      <c r="I24" s="128" t="s">
        <v>1890</v>
      </c>
      <c r="J24" s="128" t="s">
        <v>2755</v>
      </c>
      <c r="K24" s="128" t="s">
        <v>2756</v>
      </c>
      <c r="L24" s="130" t="str">
        <f t="shared" si="0"/>
        <v>BFKBK00015</v>
      </c>
    </row>
    <row r="25" spans="1:12" ht="17.399999999999999">
      <c r="A25" s="125" t="s">
        <v>2757</v>
      </c>
      <c r="B25" s="126" t="s">
        <v>2758</v>
      </c>
      <c r="C25" s="136" t="s">
        <v>1444</v>
      </c>
      <c r="D25" s="128">
        <v>1</v>
      </c>
      <c r="E25" s="129">
        <v>0.28000000000000003</v>
      </c>
      <c r="F25" s="129">
        <v>0.18</v>
      </c>
      <c r="G25" s="128">
        <v>2</v>
      </c>
      <c r="H25" s="128">
        <v>2</v>
      </c>
      <c r="I25" s="128">
        <v>2</v>
      </c>
      <c r="J25" s="128">
        <v>3</v>
      </c>
      <c r="K25" s="128">
        <v>3</v>
      </c>
      <c r="L25" s="130" t="str">
        <f t="shared" si="0"/>
        <v>BFSZP00003</v>
      </c>
    </row>
    <row r="26" spans="1:12" ht="17.399999999999999">
      <c r="A26" s="125" t="s">
        <v>2759</v>
      </c>
      <c r="B26" s="126" t="s">
        <v>2760</v>
      </c>
      <c r="C26" s="136" t="s">
        <v>1444</v>
      </c>
      <c r="D26" s="128">
        <v>14</v>
      </c>
      <c r="E26" s="129">
        <v>0.28000000000000003</v>
      </c>
      <c r="F26" s="129">
        <v>0.18</v>
      </c>
      <c r="G26" s="128">
        <v>18</v>
      </c>
      <c r="H26" s="128">
        <v>17</v>
      </c>
      <c r="I26" s="128">
        <v>18</v>
      </c>
      <c r="J26" s="128">
        <v>24</v>
      </c>
      <c r="K26" s="128">
        <v>22</v>
      </c>
      <c r="L26" s="130" t="str">
        <f t="shared" si="0"/>
        <v>BFSZP00006</v>
      </c>
    </row>
    <row r="27" spans="1:12" ht="17.399999999999999">
      <c r="A27" s="125" t="s">
        <v>2761</v>
      </c>
      <c r="B27" s="126" t="s">
        <v>2762</v>
      </c>
      <c r="C27" s="136" t="s">
        <v>1444</v>
      </c>
      <c r="D27" s="128">
        <v>1</v>
      </c>
      <c r="E27" s="129">
        <v>0.28000000000000003</v>
      </c>
      <c r="F27" s="129">
        <v>0.18</v>
      </c>
      <c r="G27" s="128">
        <v>2</v>
      </c>
      <c r="H27" s="128">
        <v>2</v>
      </c>
      <c r="I27" s="128">
        <v>2</v>
      </c>
      <c r="J27" s="128">
        <v>3</v>
      </c>
      <c r="K27" s="128">
        <v>3</v>
      </c>
      <c r="L27" s="130" t="str">
        <f t="shared" si="0"/>
        <v>BFSZP00007</v>
      </c>
    </row>
    <row r="28" spans="1:12" ht="17.399999999999999">
      <c r="A28" s="125" t="s">
        <v>2763</v>
      </c>
      <c r="B28" s="126" t="s">
        <v>2764</v>
      </c>
      <c r="C28" s="136" t="s">
        <v>1444</v>
      </c>
      <c r="D28" s="128">
        <v>1</v>
      </c>
      <c r="E28" s="129">
        <v>0.28000000000000003</v>
      </c>
      <c r="F28" s="129">
        <v>0.18</v>
      </c>
      <c r="G28" s="128">
        <v>2</v>
      </c>
      <c r="H28" s="128">
        <v>2</v>
      </c>
      <c r="I28" s="128">
        <v>2</v>
      </c>
      <c r="J28" s="128">
        <v>3</v>
      </c>
      <c r="K28" s="128">
        <v>3</v>
      </c>
      <c r="L28" s="130" t="str">
        <f t="shared" si="0"/>
        <v>BFSZP00008</v>
      </c>
    </row>
    <row r="29" spans="1:12" ht="17.399999999999999">
      <c r="A29" s="125" t="s">
        <v>2765</v>
      </c>
      <c r="B29" s="126" t="s">
        <v>2766</v>
      </c>
      <c r="C29" s="136" t="s">
        <v>1444</v>
      </c>
      <c r="D29" s="128">
        <v>2</v>
      </c>
      <c r="E29" s="129">
        <v>0.28000000000000003</v>
      </c>
      <c r="F29" s="129">
        <v>0.18</v>
      </c>
      <c r="G29" s="128">
        <v>3</v>
      </c>
      <c r="H29" s="128">
        <v>3</v>
      </c>
      <c r="I29" s="128">
        <v>3</v>
      </c>
      <c r="J29" s="128">
        <v>4</v>
      </c>
      <c r="K29" s="128">
        <v>4</v>
      </c>
      <c r="L29" s="130" t="str">
        <f t="shared" si="0"/>
        <v>BFSZP00009</v>
      </c>
    </row>
    <row r="30" spans="1:12" ht="17.399999999999999">
      <c r="A30" s="125" t="s">
        <v>2767</v>
      </c>
      <c r="B30" s="126" t="s">
        <v>2768</v>
      </c>
      <c r="C30" s="136" t="s">
        <v>1444</v>
      </c>
      <c r="D30" s="128">
        <v>2</v>
      </c>
      <c r="E30" s="129">
        <v>0.28000000000000003</v>
      </c>
      <c r="F30" s="129">
        <v>0.18</v>
      </c>
      <c r="G30" s="128">
        <v>3</v>
      </c>
      <c r="H30" s="128">
        <v>3</v>
      </c>
      <c r="I30" s="128">
        <v>3</v>
      </c>
      <c r="J30" s="128">
        <v>4</v>
      </c>
      <c r="K30" s="128">
        <v>4</v>
      </c>
      <c r="L30" s="130" t="str">
        <f t="shared" si="0"/>
        <v>BFSZP00010</v>
      </c>
    </row>
    <row r="31" spans="1:12" ht="17.399999999999999">
      <c r="A31" s="125" t="s">
        <v>2769</v>
      </c>
      <c r="B31" s="126" t="s">
        <v>2770</v>
      </c>
      <c r="C31" s="136" t="s">
        <v>1444</v>
      </c>
      <c r="D31" s="128">
        <v>4</v>
      </c>
      <c r="E31" s="129">
        <v>0.28000000000000003</v>
      </c>
      <c r="F31" s="129">
        <v>0.18</v>
      </c>
      <c r="G31" s="128">
        <v>6</v>
      </c>
      <c r="H31" s="128">
        <v>5</v>
      </c>
      <c r="I31" s="128">
        <v>5</v>
      </c>
      <c r="J31" s="128">
        <v>7</v>
      </c>
      <c r="K31" s="128">
        <v>6</v>
      </c>
      <c r="L31" s="130" t="str">
        <f t="shared" si="0"/>
        <v>BFSZP00012</v>
      </c>
    </row>
    <row r="32" spans="1:12" ht="17.399999999999999">
      <c r="A32" s="125" t="s">
        <v>2771</v>
      </c>
      <c r="B32" s="126" t="s">
        <v>2772</v>
      </c>
      <c r="C32" s="136" t="s">
        <v>1444</v>
      </c>
      <c r="D32" s="128">
        <v>5</v>
      </c>
      <c r="E32" s="129">
        <v>0.28000000000000003</v>
      </c>
      <c r="F32" s="129">
        <v>0.18</v>
      </c>
      <c r="G32" s="128">
        <v>7</v>
      </c>
      <c r="H32" s="128">
        <v>6</v>
      </c>
      <c r="I32" s="128">
        <v>7</v>
      </c>
      <c r="J32" s="128">
        <v>9</v>
      </c>
      <c r="K32" s="128">
        <v>9</v>
      </c>
      <c r="L32" s="130" t="str">
        <f t="shared" si="0"/>
        <v>BFSZP00014</v>
      </c>
    </row>
    <row r="33" spans="1:12" ht="17.399999999999999">
      <c r="A33" s="125" t="s">
        <v>2773</v>
      </c>
      <c r="B33" s="126" t="s">
        <v>2774</v>
      </c>
      <c r="C33" s="136" t="s">
        <v>1444</v>
      </c>
      <c r="D33" s="128">
        <v>3</v>
      </c>
      <c r="E33" s="129">
        <v>0.28000000000000003</v>
      </c>
      <c r="F33" s="129">
        <v>0.18</v>
      </c>
      <c r="G33" s="128">
        <v>4</v>
      </c>
      <c r="H33" s="128">
        <v>4</v>
      </c>
      <c r="I33" s="128">
        <v>4</v>
      </c>
      <c r="J33" s="128">
        <v>6</v>
      </c>
      <c r="K33" s="128">
        <v>5</v>
      </c>
      <c r="L33" s="130" t="str">
        <f t="shared" si="0"/>
        <v>BFSZP00015</v>
      </c>
    </row>
    <row r="34" spans="1:12" ht="17.399999999999999">
      <c r="A34" s="125" t="s">
        <v>2782</v>
      </c>
      <c r="B34" s="126" t="s">
        <v>2784</v>
      </c>
      <c r="C34" s="136" t="s">
        <v>1444</v>
      </c>
      <c r="D34" s="128">
        <v>10</v>
      </c>
      <c r="E34" s="129">
        <v>0.28000000000000003</v>
      </c>
      <c r="F34" s="129">
        <v>0.18</v>
      </c>
      <c r="G34" s="128">
        <v>13</v>
      </c>
      <c r="H34" s="128">
        <v>12</v>
      </c>
      <c r="I34" s="128">
        <v>13</v>
      </c>
      <c r="J34" s="128">
        <v>17</v>
      </c>
      <c r="K34" s="128">
        <v>16</v>
      </c>
      <c r="L34" s="130" t="str">
        <f t="shared" ref="L34:L65" si="1">VLOOKUP(A34,Testing,1,FALSE)</f>
        <v>BFSZP00019</v>
      </c>
    </row>
    <row r="35" spans="1:12" ht="17.399999999999999">
      <c r="A35" s="125" t="s">
        <v>2785</v>
      </c>
      <c r="B35" s="126" t="s">
        <v>2786</v>
      </c>
      <c r="C35" s="136" t="s">
        <v>1444</v>
      </c>
      <c r="D35" s="128">
        <v>6</v>
      </c>
      <c r="E35" s="129">
        <v>0.28000000000000003</v>
      </c>
      <c r="F35" s="129">
        <v>0.18</v>
      </c>
      <c r="G35" s="128">
        <v>8</v>
      </c>
      <c r="H35" s="128">
        <v>8</v>
      </c>
      <c r="I35" s="128">
        <v>8</v>
      </c>
      <c r="J35" s="128">
        <v>11</v>
      </c>
      <c r="K35" s="128">
        <v>10</v>
      </c>
      <c r="L35" s="130" t="str">
        <f t="shared" si="1"/>
        <v>BFSZP00021</v>
      </c>
    </row>
    <row r="36" spans="1:12" ht="17.399999999999999">
      <c r="A36" s="125" t="s">
        <v>2789</v>
      </c>
      <c r="B36" s="126" t="s">
        <v>2790</v>
      </c>
      <c r="C36" s="136" t="s">
        <v>1444</v>
      </c>
      <c r="D36" s="128">
        <v>11</v>
      </c>
      <c r="E36" s="129">
        <v>0.28000000000000003</v>
      </c>
      <c r="F36" s="129">
        <v>0.18</v>
      </c>
      <c r="G36" s="128">
        <v>15</v>
      </c>
      <c r="H36" s="128">
        <v>13</v>
      </c>
      <c r="I36" s="128">
        <v>14</v>
      </c>
      <c r="J36" s="128">
        <v>18</v>
      </c>
      <c r="K36" s="128">
        <v>17</v>
      </c>
      <c r="L36" s="130" t="str">
        <f t="shared" si="1"/>
        <v>BFSZP00022</v>
      </c>
    </row>
    <row r="37" spans="1:12" ht="17.399999999999999">
      <c r="A37" s="125" t="s">
        <v>2791</v>
      </c>
      <c r="B37" s="126" t="s">
        <v>2792</v>
      </c>
      <c r="C37" s="136" t="s">
        <v>1444</v>
      </c>
      <c r="D37" s="128">
        <v>2</v>
      </c>
      <c r="E37" s="129">
        <v>0.28000000000000003</v>
      </c>
      <c r="F37" s="129">
        <v>0.18</v>
      </c>
      <c r="G37" s="128">
        <v>3</v>
      </c>
      <c r="H37" s="128">
        <v>3</v>
      </c>
      <c r="I37" s="128">
        <v>3</v>
      </c>
      <c r="J37" s="128">
        <v>4</v>
      </c>
      <c r="K37" s="128">
        <v>4</v>
      </c>
      <c r="L37" s="130" t="str">
        <f t="shared" si="1"/>
        <v>BFSZP00023</v>
      </c>
    </row>
    <row r="38" spans="1:12" ht="17.399999999999999">
      <c r="A38" s="125" t="s">
        <v>2793</v>
      </c>
      <c r="B38" s="126" t="s">
        <v>2794</v>
      </c>
      <c r="C38" s="136" t="s">
        <v>1444</v>
      </c>
      <c r="D38" s="128">
        <v>1</v>
      </c>
      <c r="E38" s="129">
        <v>0.28000000000000003</v>
      </c>
      <c r="F38" s="129">
        <v>0.18</v>
      </c>
      <c r="G38" s="128">
        <v>2</v>
      </c>
      <c r="H38" s="128">
        <v>2</v>
      </c>
      <c r="I38" s="128">
        <v>2</v>
      </c>
      <c r="J38" s="128">
        <v>3</v>
      </c>
      <c r="K38" s="128">
        <v>3</v>
      </c>
      <c r="L38" s="130" t="str">
        <f t="shared" si="1"/>
        <v>BFSZP00025</v>
      </c>
    </row>
    <row r="39" spans="1:12" ht="17.399999999999999">
      <c r="A39" s="125" t="s">
        <v>2797</v>
      </c>
      <c r="B39" s="126" t="s">
        <v>2798</v>
      </c>
      <c r="C39" s="136" t="s">
        <v>1444</v>
      </c>
      <c r="D39" s="128">
        <v>5</v>
      </c>
      <c r="E39" s="129">
        <v>0.28000000000000003</v>
      </c>
      <c r="F39" s="129">
        <v>0.18</v>
      </c>
      <c r="G39" s="128">
        <v>7</v>
      </c>
      <c r="H39" s="128">
        <v>6</v>
      </c>
      <c r="I39" s="128">
        <v>7</v>
      </c>
      <c r="J39" s="128">
        <v>9</v>
      </c>
      <c r="K39" s="128">
        <v>9</v>
      </c>
      <c r="L39" s="130" t="str">
        <f t="shared" si="1"/>
        <v>BFSZP00027</v>
      </c>
    </row>
    <row r="40" spans="1:12" ht="17.399999999999999">
      <c r="A40" s="125" t="s">
        <v>2799</v>
      </c>
      <c r="B40" s="126" t="s">
        <v>2800</v>
      </c>
      <c r="C40" s="136" t="s">
        <v>1444</v>
      </c>
      <c r="D40" s="128">
        <v>3</v>
      </c>
      <c r="E40" s="129">
        <v>0.28000000000000003</v>
      </c>
      <c r="F40" s="129">
        <v>0.18</v>
      </c>
      <c r="G40" s="128">
        <v>4</v>
      </c>
      <c r="H40" s="128">
        <v>4</v>
      </c>
      <c r="I40" s="128">
        <v>4</v>
      </c>
      <c r="J40" s="128">
        <v>6</v>
      </c>
      <c r="K40" s="128">
        <v>5</v>
      </c>
      <c r="L40" s="130" t="str">
        <f t="shared" si="1"/>
        <v>BFSZP00032</v>
      </c>
    </row>
    <row r="41" spans="1:12" ht="17.399999999999999">
      <c r="A41" s="125" t="s">
        <v>2801</v>
      </c>
      <c r="B41" s="126" t="s">
        <v>2802</v>
      </c>
      <c r="C41" s="136" t="s">
        <v>1444</v>
      </c>
      <c r="D41" s="128">
        <v>4</v>
      </c>
      <c r="E41" s="129">
        <v>0.28000000000000003</v>
      </c>
      <c r="F41" s="129">
        <v>0.18</v>
      </c>
      <c r="G41" s="128">
        <v>6</v>
      </c>
      <c r="H41" s="128">
        <v>5</v>
      </c>
      <c r="I41" s="128">
        <v>5</v>
      </c>
      <c r="J41" s="128">
        <v>7</v>
      </c>
      <c r="K41" s="128">
        <v>6</v>
      </c>
      <c r="L41" s="130" t="str">
        <f t="shared" si="1"/>
        <v>BFSZP00033</v>
      </c>
    </row>
    <row r="42" spans="1:12" ht="17.399999999999999">
      <c r="A42" s="125" t="s">
        <v>642</v>
      </c>
      <c r="B42" s="126" t="s">
        <v>746</v>
      </c>
      <c r="C42" s="136" t="s">
        <v>1444</v>
      </c>
      <c r="D42" s="128">
        <v>10</v>
      </c>
      <c r="E42" s="129">
        <v>0.28000000000000003</v>
      </c>
      <c r="F42" s="129">
        <v>0.18</v>
      </c>
      <c r="G42" s="128">
        <v>13</v>
      </c>
      <c r="H42" s="128">
        <v>12</v>
      </c>
      <c r="I42" s="128">
        <v>13</v>
      </c>
      <c r="J42" s="128">
        <v>17</v>
      </c>
      <c r="K42" s="128">
        <v>16</v>
      </c>
      <c r="L42" s="130" t="str">
        <f t="shared" si="1"/>
        <v>BFSZP00035</v>
      </c>
    </row>
    <row r="43" spans="1:12" ht="17.399999999999999">
      <c r="A43" s="125" t="s">
        <v>2809</v>
      </c>
      <c r="B43" s="126" t="s">
        <v>2810</v>
      </c>
      <c r="C43" s="136" t="s">
        <v>1444</v>
      </c>
      <c r="D43" s="128">
        <v>1</v>
      </c>
      <c r="E43" s="129">
        <v>0.28000000000000003</v>
      </c>
      <c r="F43" s="129">
        <v>0.18</v>
      </c>
      <c r="G43" s="128">
        <v>2</v>
      </c>
      <c r="H43" s="128">
        <v>2</v>
      </c>
      <c r="I43" s="128">
        <v>2</v>
      </c>
      <c r="J43" s="128">
        <v>3</v>
      </c>
      <c r="K43" s="128">
        <v>3</v>
      </c>
      <c r="L43" s="130" t="str">
        <f t="shared" si="1"/>
        <v>BFSZP00037</v>
      </c>
    </row>
    <row r="44" spans="1:12" ht="17.399999999999999">
      <c r="A44" s="125" t="s">
        <v>2813</v>
      </c>
      <c r="B44" s="126" t="s">
        <v>2814</v>
      </c>
      <c r="C44" s="136" t="s">
        <v>1444</v>
      </c>
      <c r="D44" s="128">
        <v>3</v>
      </c>
      <c r="E44" s="129">
        <v>0.28000000000000003</v>
      </c>
      <c r="F44" s="129">
        <v>0.18</v>
      </c>
      <c r="G44" s="128">
        <v>4</v>
      </c>
      <c r="H44" s="128">
        <v>4</v>
      </c>
      <c r="I44" s="128">
        <v>4</v>
      </c>
      <c r="J44" s="128">
        <v>6</v>
      </c>
      <c r="K44" s="128">
        <v>5</v>
      </c>
      <c r="L44" s="130" t="str">
        <f t="shared" si="1"/>
        <v>BFSZP00039</v>
      </c>
    </row>
    <row r="45" spans="1:12" ht="17.399999999999999">
      <c r="A45" s="125" t="s">
        <v>2815</v>
      </c>
      <c r="B45" s="126" t="s">
        <v>2816</v>
      </c>
      <c r="C45" s="136" t="s">
        <v>1444</v>
      </c>
      <c r="D45" s="128">
        <v>5</v>
      </c>
      <c r="E45" s="129">
        <v>0.28000000000000003</v>
      </c>
      <c r="F45" s="129">
        <v>0.18</v>
      </c>
      <c r="G45" s="128">
        <v>7</v>
      </c>
      <c r="H45" s="128">
        <v>6</v>
      </c>
      <c r="I45" s="128">
        <v>7</v>
      </c>
      <c r="J45" s="128">
        <v>9</v>
      </c>
      <c r="K45" s="128">
        <v>9</v>
      </c>
      <c r="L45" s="130" t="str">
        <f t="shared" si="1"/>
        <v>BFSZP00041</v>
      </c>
    </row>
    <row r="46" spans="1:12" ht="17.399999999999999">
      <c r="A46" s="125" t="s">
        <v>2817</v>
      </c>
      <c r="B46" s="126" t="s">
        <v>2818</v>
      </c>
      <c r="C46" s="136" t="s">
        <v>1444</v>
      </c>
      <c r="D46" s="128">
        <v>20</v>
      </c>
      <c r="E46" s="129">
        <v>0.28000000000000003</v>
      </c>
      <c r="F46" s="129">
        <v>0.18</v>
      </c>
      <c r="G46" s="128">
        <v>26</v>
      </c>
      <c r="H46" s="128">
        <v>24</v>
      </c>
      <c r="I46" s="128">
        <v>25</v>
      </c>
      <c r="J46" s="128">
        <v>32</v>
      </c>
      <c r="K46" s="128">
        <v>30</v>
      </c>
      <c r="L46" s="130" t="str">
        <f t="shared" si="1"/>
        <v>BFSZP00099</v>
      </c>
    </row>
    <row r="47" spans="1:12" ht="17.399999999999999">
      <c r="A47" s="125" t="s">
        <v>2821</v>
      </c>
      <c r="B47" s="126" t="s">
        <v>2822</v>
      </c>
      <c r="C47" s="136" t="s">
        <v>1444</v>
      </c>
      <c r="D47" s="128">
        <v>6</v>
      </c>
      <c r="E47" s="129">
        <v>0.28000000000000003</v>
      </c>
      <c r="F47" s="129">
        <v>0.18</v>
      </c>
      <c r="G47" s="128">
        <v>8</v>
      </c>
      <c r="H47" s="128">
        <v>8</v>
      </c>
      <c r="I47" s="128">
        <v>8</v>
      </c>
      <c r="J47" s="128">
        <v>11</v>
      </c>
      <c r="K47" s="128">
        <v>10</v>
      </c>
      <c r="L47" s="130" t="str">
        <f t="shared" si="1"/>
        <v>BFSZP00100</v>
      </c>
    </row>
    <row r="48" spans="1:12" ht="17.399999999999999">
      <c r="A48" s="125" t="s">
        <v>2825</v>
      </c>
      <c r="B48" s="133" t="s">
        <v>2826</v>
      </c>
      <c r="C48" s="136" t="s">
        <v>1444</v>
      </c>
      <c r="D48" s="128">
        <v>18</v>
      </c>
      <c r="E48" s="129">
        <v>0.28000000000000003</v>
      </c>
      <c r="F48" s="129">
        <v>0.18</v>
      </c>
      <c r="G48" s="128">
        <v>24</v>
      </c>
      <c r="H48" s="128">
        <v>22</v>
      </c>
      <c r="I48" s="128">
        <v>22</v>
      </c>
      <c r="J48" s="128">
        <v>29</v>
      </c>
      <c r="K48" s="128">
        <v>26</v>
      </c>
      <c r="L48" s="130" t="str">
        <f t="shared" si="1"/>
        <v>BFSZP00112</v>
      </c>
    </row>
    <row r="49" spans="1:12" ht="17.399999999999999">
      <c r="A49" s="125" t="s">
        <v>2828</v>
      </c>
      <c r="B49" s="126" t="s">
        <v>2829</v>
      </c>
      <c r="C49" s="136" t="s">
        <v>1444</v>
      </c>
      <c r="D49" s="128">
        <v>19</v>
      </c>
      <c r="E49" s="129">
        <v>0.28000000000000003</v>
      </c>
      <c r="F49" s="129">
        <v>0.18</v>
      </c>
      <c r="G49" s="128">
        <v>25</v>
      </c>
      <c r="H49" s="128">
        <v>23</v>
      </c>
      <c r="I49" s="128">
        <v>24</v>
      </c>
      <c r="J49" s="128">
        <v>31</v>
      </c>
      <c r="K49" s="128">
        <v>29</v>
      </c>
      <c r="L49" s="130" t="str">
        <f t="shared" si="1"/>
        <v>BFSZP00244</v>
      </c>
    </row>
    <row r="50" spans="1:12" ht="17.399999999999999">
      <c r="A50" s="125" t="s">
        <v>2832</v>
      </c>
      <c r="B50" s="133" t="s">
        <v>2833</v>
      </c>
      <c r="C50" s="136" t="s">
        <v>1444</v>
      </c>
      <c r="D50" s="128">
        <v>11</v>
      </c>
      <c r="E50" s="129">
        <v>0.28000000000000003</v>
      </c>
      <c r="F50" s="129">
        <v>0.18</v>
      </c>
      <c r="G50" s="128">
        <v>15</v>
      </c>
      <c r="H50" s="128">
        <v>13</v>
      </c>
      <c r="I50" s="128">
        <v>14</v>
      </c>
      <c r="J50" s="128">
        <v>18</v>
      </c>
      <c r="K50" s="128">
        <v>17</v>
      </c>
      <c r="L50" s="130" t="str">
        <f t="shared" si="1"/>
        <v>BFSZP00245</v>
      </c>
    </row>
    <row r="51" spans="1:12" ht="17.399999999999999">
      <c r="A51" s="125" t="s">
        <v>1637</v>
      </c>
      <c r="B51" s="126" t="s">
        <v>1638</v>
      </c>
      <c r="C51" s="136" t="s">
        <v>1450</v>
      </c>
      <c r="D51" s="128">
        <v>9</v>
      </c>
      <c r="E51" s="129">
        <v>0.18</v>
      </c>
      <c r="F51" s="129">
        <v>0.18</v>
      </c>
      <c r="G51" s="128">
        <v>11</v>
      </c>
      <c r="H51" s="128">
        <v>11</v>
      </c>
      <c r="I51" s="128">
        <v>11</v>
      </c>
      <c r="J51" s="128">
        <v>13</v>
      </c>
      <c r="K51" s="128">
        <v>13</v>
      </c>
      <c r="L51" s="130" t="str">
        <f t="shared" si="1"/>
        <v>BFSZP00440</v>
      </c>
    </row>
    <row r="52" spans="1:12" ht="17.399999999999999">
      <c r="A52" s="125" t="s">
        <v>2834</v>
      </c>
      <c r="B52" s="126" t="s">
        <v>2835</v>
      </c>
      <c r="C52" s="136" t="s">
        <v>1585</v>
      </c>
      <c r="D52" s="128">
        <v>21</v>
      </c>
      <c r="E52" s="129">
        <v>0.18</v>
      </c>
      <c r="F52" s="129">
        <v>0.18</v>
      </c>
      <c r="G52" s="128">
        <v>25</v>
      </c>
      <c r="H52" s="128">
        <v>25</v>
      </c>
      <c r="I52" s="128">
        <v>26</v>
      </c>
      <c r="J52" s="128">
        <v>31</v>
      </c>
      <c r="K52" s="128">
        <v>31</v>
      </c>
      <c r="L52" s="130" t="str">
        <f t="shared" si="1"/>
        <v>BFTBK00106</v>
      </c>
    </row>
    <row r="53" spans="1:12" ht="17.399999999999999">
      <c r="A53" s="125" t="s">
        <v>2840</v>
      </c>
      <c r="B53" s="126" t="s">
        <v>2841</v>
      </c>
      <c r="C53" s="136" t="s">
        <v>1444</v>
      </c>
      <c r="D53" s="128">
        <v>1</v>
      </c>
      <c r="E53" s="129">
        <v>0.28000000000000003</v>
      </c>
      <c r="F53" s="129">
        <v>0.18</v>
      </c>
      <c r="G53" s="128">
        <v>2</v>
      </c>
      <c r="H53" s="128">
        <v>2</v>
      </c>
      <c r="I53" s="128">
        <v>2</v>
      </c>
      <c r="J53" s="128">
        <v>3</v>
      </c>
      <c r="K53" s="128">
        <v>3</v>
      </c>
      <c r="L53" s="130" t="str">
        <f t="shared" si="1"/>
        <v>BFTZP00003</v>
      </c>
    </row>
    <row r="54" spans="1:12" ht="17.399999999999999">
      <c r="A54" s="125" t="s">
        <v>112</v>
      </c>
      <c r="B54" s="126" t="s">
        <v>791</v>
      </c>
      <c r="C54" s="136" t="s">
        <v>1446</v>
      </c>
      <c r="D54" s="128">
        <v>32</v>
      </c>
      <c r="E54" s="129">
        <v>0.28000000000000003</v>
      </c>
      <c r="F54" s="129">
        <v>0.18</v>
      </c>
      <c r="G54" s="128">
        <v>41</v>
      </c>
      <c r="H54" s="128">
        <v>38</v>
      </c>
      <c r="I54" s="128">
        <v>40</v>
      </c>
      <c r="J54" s="128">
        <v>52</v>
      </c>
      <c r="K54" s="128">
        <v>48</v>
      </c>
      <c r="L54" s="130" t="str">
        <f t="shared" si="1"/>
        <v>BFTZP00075</v>
      </c>
    </row>
    <row r="55" spans="1:12" ht="17.399999999999999">
      <c r="A55" s="125" t="s">
        <v>2847</v>
      </c>
      <c r="B55" s="126" t="s">
        <v>2848</v>
      </c>
      <c r="C55" s="136" t="s">
        <v>1446</v>
      </c>
      <c r="D55" s="128">
        <v>443</v>
      </c>
      <c r="E55" s="129">
        <v>0.28000000000000003</v>
      </c>
      <c r="F55" s="129">
        <v>0.18</v>
      </c>
      <c r="G55" s="128">
        <v>568</v>
      </c>
      <c r="H55" s="128">
        <v>523</v>
      </c>
      <c r="I55" s="128">
        <v>541</v>
      </c>
      <c r="J55" s="128">
        <v>693</v>
      </c>
      <c r="K55" s="128">
        <v>639</v>
      </c>
      <c r="L55" s="130" t="str">
        <f t="shared" si="1"/>
        <v>BHBBK00012</v>
      </c>
    </row>
    <row r="56" spans="1:12" ht="17.399999999999999">
      <c r="A56" s="125" t="s">
        <v>2851</v>
      </c>
      <c r="B56" s="126" t="s">
        <v>2852</v>
      </c>
      <c r="C56" s="136" t="s">
        <v>1446</v>
      </c>
      <c r="D56" s="128" t="s">
        <v>1715</v>
      </c>
      <c r="E56" s="129">
        <v>0.28000000000000003</v>
      </c>
      <c r="F56" s="129">
        <v>0.18</v>
      </c>
      <c r="G56" s="128" t="s">
        <v>2853</v>
      </c>
      <c r="H56" s="128" t="s">
        <v>2855</v>
      </c>
      <c r="I56" s="128" t="s">
        <v>2857</v>
      </c>
      <c r="J56" s="128" t="s">
        <v>2858</v>
      </c>
      <c r="K56" s="128" t="s">
        <v>2859</v>
      </c>
      <c r="L56" s="130" t="str">
        <f t="shared" si="1"/>
        <v>BICNA00015</v>
      </c>
    </row>
    <row r="57" spans="1:12" ht="17.399999999999999">
      <c r="A57" s="125" t="s">
        <v>2860</v>
      </c>
      <c r="B57" s="126" t="s">
        <v>2861</v>
      </c>
      <c r="C57" s="136" t="s">
        <v>1446</v>
      </c>
      <c r="D57" s="128">
        <v>605</v>
      </c>
      <c r="E57" s="129">
        <v>0.28000000000000003</v>
      </c>
      <c r="F57" s="129">
        <v>0.18</v>
      </c>
      <c r="G57" s="128">
        <v>775</v>
      </c>
      <c r="H57" s="128">
        <v>714</v>
      </c>
      <c r="I57" s="128">
        <v>739</v>
      </c>
      <c r="J57" s="128">
        <v>946</v>
      </c>
      <c r="K57" s="128">
        <v>873</v>
      </c>
      <c r="L57" s="130" t="str">
        <f t="shared" si="1"/>
        <v>BICNA00016</v>
      </c>
    </row>
    <row r="58" spans="1:12" ht="17.399999999999999">
      <c r="A58" s="125" t="s">
        <v>2862</v>
      </c>
      <c r="B58" s="133" t="s">
        <v>2863</v>
      </c>
      <c r="C58" s="136" t="s">
        <v>1444</v>
      </c>
      <c r="D58" s="128" t="s">
        <v>2864</v>
      </c>
      <c r="E58" s="129">
        <v>0.28000000000000003</v>
      </c>
      <c r="F58" s="129">
        <v>0.18</v>
      </c>
      <c r="G58" s="128" t="s">
        <v>2865</v>
      </c>
      <c r="H58" s="128" t="s">
        <v>2866</v>
      </c>
      <c r="I58" s="128" t="s">
        <v>2867</v>
      </c>
      <c r="J58" s="128" t="s">
        <v>2868</v>
      </c>
      <c r="K58" s="128" t="s">
        <v>2343</v>
      </c>
      <c r="L58" s="130" t="str">
        <f t="shared" si="1"/>
        <v>BICNA00024</v>
      </c>
    </row>
    <row r="59" spans="1:12" ht="17.399999999999999">
      <c r="A59" s="125" t="s">
        <v>331</v>
      </c>
      <c r="B59" s="126" t="s">
        <v>809</v>
      </c>
      <c r="C59" s="136" t="s">
        <v>1444</v>
      </c>
      <c r="D59" s="128">
        <v>301</v>
      </c>
      <c r="E59" s="129">
        <v>0.28000000000000003</v>
      </c>
      <c r="F59" s="129">
        <v>0.18</v>
      </c>
      <c r="G59" s="128">
        <v>386</v>
      </c>
      <c r="H59" s="128">
        <v>356</v>
      </c>
      <c r="I59" s="128">
        <v>368</v>
      </c>
      <c r="J59" s="128">
        <v>472</v>
      </c>
      <c r="K59" s="128">
        <v>435</v>
      </c>
      <c r="L59" s="130" t="str">
        <f t="shared" si="1"/>
        <v>BLSNA00015</v>
      </c>
    </row>
    <row r="60" spans="1:12" ht="17.399999999999999">
      <c r="A60" s="125" t="s">
        <v>2869</v>
      </c>
      <c r="B60" s="126" t="s">
        <v>2870</v>
      </c>
      <c r="C60" s="136" t="s">
        <v>1488</v>
      </c>
      <c r="D60" s="128">
        <v>494</v>
      </c>
      <c r="E60" s="129">
        <v>0.18</v>
      </c>
      <c r="F60" s="129">
        <v>0.18</v>
      </c>
      <c r="G60" s="128">
        <v>583</v>
      </c>
      <c r="H60" s="128">
        <v>583</v>
      </c>
      <c r="I60" s="128">
        <v>603</v>
      </c>
      <c r="J60" s="128">
        <v>712</v>
      </c>
      <c r="K60" s="128">
        <v>712</v>
      </c>
      <c r="L60" s="130" t="str">
        <f t="shared" si="1"/>
        <v>BLTNA00001</v>
      </c>
    </row>
    <row r="61" spans="1:12" ht="17.399999999999999">
      <c r="A61" s="125" t="s">
        <v>2871</v>
      </c>
      <c r="B61" s="126" t="s">
        <v>2872</v>
      </c>
      <c r="C61" s="136" t="s">
        <v>1488</v>
      </c>
      <c r="D61" s="128">
        <v>706</v>
      </c>
      <c r="E61" s="129">
        <v>0.18</v>
      </c>
      <c r="F61" s="129">
        <v>0.18</v>
      </c>
      <c r="G61" s="128">
        <v>834</v>
      </c>
      <c r="H61" s="128">
        <v>834</v>
      </c>
      <c r="I61" s="128">
        <v>862</v>
      </c>
      <c r="J61" s="128" t="s">
        <v>1471</v>
      </c>
      <c r="K61" s="128" t="s">
        <v>1471</v>
      </c>
      <c r="L61" s="130" t="str">
        <f t="shared" si="1"/>
        <v>BLTNA00003</v>
      </c>
    </row>
    <row r="62" spans="1:12" ht="17.399999999999999">
      <c r="A62" s="125" t="s">
        <v>2873</v>
      </c>
      <c r="B62" s="133" t="s">
        <v>2874</v>
      </c>
      <c r="C62" s="136" t="s">
        <v>1444</v>
      </c>
      <c r="D62" s="128" t="s">
        <v>2875</v>
      </c>
      <c r="E62" s="129">
        <v>0.28000000000000003</v>
      </c>
      <c r="F62" s="129">
        <v>0.18</v>
      </c>
      <c r="G62" s="128" t="s">
        <v>2876</v>
      </c>
      <c r="H62" s="128" t="s">
        <v>2877</v>
      </c>
      <c r="I62" s="128" t="s">
        <v>2877</v>
      </c>
      <c r="J62" s="128" t="s">
        <v>2878</v>
      </c>
      <c r="K62" s="128" t="s">
        <v>2879</v>
      </c>
      <c r="L62" s="130" t="str">
        <f t="shared" si="1"/>
        <v>BMTBK00002</v>
      </c>
    </row>
    <row r="63" spans="1:12" ht="17.399999999999999">
      <c r="A63" s="125" t="s">
        <v>1689</v>
      </c>
      <c r="B63" s="126" t="s">
        <v>1690</v>
      </c>
      <c r="C63" s="136" t="s">
        <v>1691</v>
      </c>
      <c r="D63" s="128">
        <v>1</v>
      </c>
      <c r="E63" s="129">
        <v>0.18</v>
      </c>
      <c r="F63" s="129">
        <v>0.18</v>
      </c>
      <c r="G63" s="128">
        <v>2</v>
      </c>
      <c r="H63" s="128">
        <v>2</v>
      </c>
      <c r="I63" s="128">
        <v>2</v>
      </c>
      <c r="J63" s="128">
        <v>3</v>
      </c>
      <c r="K63" s="128">
        <v>3</v>
      </c>
      <c r="L63" s="130" t="str">
        <f t="shared" si="1"/>
        <v>BPKBK00001</v>
      </c>
    </row>
    <row r="64" spans="1:12" ht="17.399999999999999">
      <c r="A64" s="125" t="s">
        <v>2882</v>
      </c>
      <c r="B64" s="126" t="s">
        <v>2883</v>
      </c>
      <c r="C64" s="136" t="s">
        <v>1446</v>
      </c>
      <c r="D64" s="128">
        <v>443</v>
      </c>
      <c r="E64" s="129">
        <v>0.28000000000000003</v>
      </c>
      <c r="F64" s="129">
        <v>0.18</v>
      </c>
      <c r="G64" s="128">
        <v>568</v>
      </c>
      <c r="H64" s="128">
        <v>523</v>
      </c>
      <c r="I64" s="128">
        <v>541</v>
      </c>
      <c r="J64" s="128">
        <v>693</v>
      </c>
      <c r="K64" s="128">
        <v>639</v>
      </c>
      <c r="L64" s="130" t="str">
        <f t="shared" si="1"/>
        <v>BPLBL00087</v>
      </c>
    </row>
    <row r="65" spans="1:12" ht="17.399999999999999">
      <c r="A65" s="125" t="s">
        <v>2884</v>
      </c>
      <c r="B65" s="126" t="s">
        <v>2885</v>
      </c>
      <c r="C65" s="136" t="s">
        <v>1446</v>
      </c>
      <c r="D65" s="128">
        <v>407</v>
      </c>
      <c r="E65" s="129">
        <v>0.28000000000000003</v>
      </c>
      <c r="F65" s="129">
        <v>0.18</v>
      </c>
      <c r="G65" s="128">
        <v>521</v>
      </c>
      <c r="H65" s="128">
        <v>481</v>
      </c>
      <c r="I65" s="128">
        <v>497</v>
      </c>
      <c r="J65" s="128">
        <v>637</v>
      </c>
      <c r="K65" s="128">
        <v>587</v>
      </c>
      <c r="L65" s="130" t="str">
        <f t="shared" si="1"/>
        <v>BPLBL00088</v>
      </c>
    </row>
    <row r="66" spans="1:12" ht="17.399999999999999">
      <c r="A66" s="125" t="s">
        <v>531</v>
      </c>
      <c r="B66" s="126" t="s">
        <v>836</v>
      </c>
      <c r="C66" s="136" t="s">
        <v>1444</v>
      </c>
      <c r="D66" s="128">
        <v>543</v>
      </c>
      <c r="E66" s="129">
        <v>0.28000000000000003</v>
      </c>
      <c r="F66" s="129">
        <v>0.18</v>
      </c>
      <c r="G66" s="128">
        <v>696</v>
      </c>
      <c r="H66" s="128">
        <v>641</v>
      </c>
      <c r="I66" s="128">
        <v>663</v>
      </c>
      <c r="J66" s="128">
        <v>849</v>
      </c>
      <c r="K66" s="128">
        <v>783</v>
      </c>
      <c r="L66" s="130" t="str">
        <f t="shared" ref="L66:L97" si="2">VLOOKUP(A66,Testing,1,FALSE)</f>
        <v>BPLBL00091</v>
      </c>
    </row>
    <row r="67" spans="1:12" ht="17.399999999999999">
      <c r="A67" s="125" t="s">
        <v>2886</v>
      </c>
      <c r="B67" s="126" t="s">
        <v>2887</v>
      </c>
      <c r="C67" s="136" t="s">
        <v>1446</v>
      </c>
      <c r="D67" s="128">
        <v>484</v>
      </c>
      <c r="E67" s="129">
        <v>0.28000000000000003</v>
      </c>
      <c r="F67" s="129">
        <v>0.18</v>
      </c>
      <c r="G67" s="128">
        <v>620</v>
      </c>
      <c r="H67" s="128">
        <v>572</v>
      </c>
      <c r="I67" s="128">
        <v>591</v>
      </c>
      <c r="J67" s="128">
        <v>757</v>
      </c>
      <c r="K67" s="128">
        <v>698</v>
      </c>
      <c r="L67" s="130" t="str">
        <f t="shared" si="2"/>
        <v>BPLBL00100</v>
      </c>
    </row>
    <row r="68" spans="1:12" ht="17.399999999999999">
      <c r="A68" s="125" t="s">
        <v>2888</v>
      </c>
      <c r="B68" s="126" t="s">
        <v>2889</v>
      </c>
      <c r="C68" s="136" t="s">
        <v>1446</v>
      </c>
      <c r="D68" s="128">
        <v>403</v>
      </c>
      <c r="E68" s="129">
        <v>0.28000000000000003</v>
      </c>
      <c r="F68" s="129">
        <v>0.18</v>
      </c>
      <c r="G68" s="128">
        <v>516</v>
      </c>
      <c r="H68" s="128">
        <v>476</v>
      </c>
      <c r="I68" s="128">
        <v>492</v>
      </c>
      <c r="J68" s="128">
        <v>630</v>
      </c>
      <c r="K68" s="128">
        <v>581</v>
      </c>
      <c r="L68" s="130" t="str">
        <f t="shared" si="2"/>
        <v>BPLBL00104</v>
      </c>
    </row>
    <row r="69" spans="1:12" ht="17.399999999999999">
      <c r="A69" s="125" t="s">
        <v>2890</v>
      </c>
      <c r="B69" s="126" t="s">
        <v>2891</v>
      </c>
      <c r="C69" s="136" t="s">
        <v>1444</v>
      </c>
      <c r="D69" s="128">
        <v>420</v>
      </c>
      <c r="E69" s="129">
        <v>0.28000000000000003</v>
      </c>
      <c r="F69" s="129">
        <v>0.18</v>
      </c>
      <c r="G69" s="128">
        <v>538</v>
      </c>
      <c r="H69" s="128">
        <v>496</v>
      </c>
      <c r="I69" s="128">
        <v>513</v>
      </c>
      <c r="J69" s="128">
        <v>657</v>
      </c>
      <c r="K69" s="128">
        <v>606</v>
      </c>
      <c r="L69" s="130" t="str">
        <f t="shared" si="2"/>
        <v>BPLBL00107</v>
      </c>
    </row>
    <row r="70" spans="1:12" ht="17.399999999999999">
      <c r="A70" s="125" t="s">
        <v>540</v>
      </c>
      <c r="B70" s="126" t="s">
        <v>839</v>
      </c>
      <c r="C70" s="136" t="s">
        <v>1444</v>
      </c>
      <c r="D70" s="128">
        <v>426</v>
      </c>
      <c r="E70" s="129">
        <v>0.28000000000000003</v>
      </c>
      <c r="F70" s="129">
        <v>0.18</v>
      </c>
      <c r="G70" s="128">
        <v>546</v>
      </c>
      <c r="H70" s="128">
        <v>503</v>
      </c>
      <c r="I70" s="128">
        <v>520</v>
      </c>
      <c r="J70" s="128">
        <v>666</v>
      </c>
      <c r="K70" s="128">
        <v>614</v>
      </c>
      <c r="L70" s="130" t="str">
        <f t="shared" si="2"/>
        <v>BPLBL00266</v>
      </c>
    </row>
    <row r="71" spans="1:12" ht="17.399999999999999">
      <c r="A71" s="125" t="s">
        <v>545</v>
      </c>
      <c r="B71" s="126" t="s">
        <v>844</v>
      </c>
      <c r="C71" s="136" t="s">
        <v>1444</v>
      </c>
      <c r="D71" s="128">
        <v>628</v>
      </c>
      <c r="E71" s="129">
        <v>0.28000000000000003</v>
      </c>
      <c r="F71" s="129">
        <v>0.18</v>
      </c>
      <c r="G71" s="128">
        <v>804</v>
      </c>
      <c r="H71" s="128">
        <v>742</v>
      </c>
      <c r="I71" s="128">
        <v>767</v>
      </c>
      <c r="J71" s="128">
        <v>982</v>
      </c>
      <c r="K71" s="128">
        <v>906</v>
      </c>
      <c r="L71" s="130" t="str">
        <f t="shared" si="2"/>
        <v>BPLBL00267</v>
      </c>
    </row>
    <row r="72" spans="1:12" ht="17.399999999999999">
      <c r="A72" s="125" t="s">
        <v>2894</v>
      </c>
      <c r="B72" s="126" t="s">
        <v>2895</v>
      </c>
      <c r="C72" s="136" t="s">
        <v>1444</v>
      </c>
      <c r="D72" s="128">
        <v>413</v>
      </c>
      <c r="E72" s="129">
        <v>0.28000000000000003</v>
      </c>
      <c r="F72" s="129">
        <v>0.18</v>
      </c>
      <c r="G72" s="128">
        <v>529</v>
      </c>
      <c r="H72" s="128">
        <v>488</v>
      </c>
      <c r="I72" s="128">
        <v>504</v>
      </c>
      <c r="J72" s="128">
        <v>646</v>
      </c>
      <c r="K72" s="128">
        <v>595</v>
      </c>
      <c r="L72" s="130" t="str">
        <f t="shared" si="2"/>
        <v>BPLBL00268</v>
      </c>
    </row>
    <row r="73" spans="1:12" ht="17.399999999999999">
      <c r="A73" s="125" t="s">
        <v>2896</v>
      </c>
      <c r="B73" s="126" t="s">
        <v>2897</v>
      </c>
      <c r="C73" s="136" t="s">
        <v>1444</v>
      </c>
      <c r="D73" s="128">
        <v>369</v>
      </c>
      <c r="E73" s="129">
        <v>0.28000000000000003</v>
      </c>
      <c r="F73" s="129">
        <v>0.18</v>
      </c>
      <c r="G73" s="128">
        <v>473</v>
      </c>
      <c r="H73" s="128">
        <v>436</v>
      </c>
      <c r="I73" s="128">
        <v>451</v>
      </c>
      <c r="J73" s="128">
        <v>578</v>
      </c>
      <c r="K73" s="128">
        <v>533</v>
      </c>
      <c r="L73" s="130" t="str">
        <f t="shared" si="2"/>
        <v>BPLBL00269</v>
      </c>
    </row>
    <row r="74" spans="1:12" ht="17.399999999999999">
      <c r="A74" s="125" t="s">
        <v>2898</v>
      </c>
      <c r="B74" s="126" t="s">
        <v>2899</v>
      </c>
      <c r="C74" s="136" t="s">
        <v>1444</v>
      </c>
      <c r="D74" s="128">
        <v>360</v>
      </c>
      <c r="E74" s="129">
        <v>0.28000000000000003</v>
      </c>
      <c r="F74" s="129">
        <v>0.18</v>
      </c>
      <c r="G74" s="128">
        <v>461</v>
      </c>
      <c r="H74" s="128">
        <v>425</v>
      </c>
      <c r="I74" s="128">
        <v>440</v>
      </c>
      <c r="J74" s="128">
        <v>564</v>
      </c>
      <c r="K74" s="128">
        <v>520</v>
      </c>
      <c r="L74" s="130" t="str">
        <f t="shared" si="2"/>
        <v>BPLBL00270</v>
      </c>
    </row>
    <row r="75" spans="1:12" ht="17.399999999999999">
      <c r="A75" s="125" t="s">
        <v>2900</v>
      </c>
      <c r="B75" s="126" t="s">
        <v>2901</v>
      </c>
      <c r="C75" s="136" t="s">
        <v>1444</v>
      </c>
      <c r="D75" s="128">
        <v>378</v>
      </c>
      <c r="E75" s="129">
        <v>0.28000000000000003</v>
      </c>
      <c r="F75" s="129">
        <v>0.18</v>
      </c>
      <c r="G75" s="128">
        <v>484</v>
      </c>
      <c r="H75" s="128">
        <v>447</v>
      </c>
      <c r="I75" s="128">
        <v>462</v>
      </c>
      <c r="J75" s="128">
        <v>592</v>
      </c>
      <c r="K75" s="128">
        <v>546</v>
      </c>
      <c r="L75" s="130" t="str">
        <f t="shared" si="2"/>
        <v>BPLGR00078</v>
      </c>
    </row>
    <row r="76" spans="1:12" ht="17.399999999999999">
      <c r="A76" s="125" t="s">
        <v>536</v>
      </c>
      <c r="B76" s="126" t="s">
        <v>883</v>
      </c>
      <c r="C76" s="136" t="s">
        <v>1444</v>
      </c>
      <c r="D76" s="128">
        <v>166</v>
      </c>
      <c r="E76" s="129">
        <v>0.28000000000000003</v>
      </c>
      <c r="F76" s="129">
        <v>0.18</v>
      </c>
      <c r="G76" s="128">
        <v>213</v>
      </c>
      <c r="H76" s="128">
        <v>196</v>
      </c>
      <c r="I76" s="128">
        <v>203</v>
      </c>
      <c r="J76" s="128">
        <v>260</v>
      </c>
      <c r="K76" s="128">
        <v>240</v>
      </c>
      <c r="L76" s="130" t="str">
        <f t="shared" si="2"/>
        <v>BPLGR00079</v>
      </c>
    </row>
    <row r="77" spans="1:12" ht="17.399999999999999">
      <c r="A77" s="125" t="s">
        <v>539</v>
      </c>
      <c r="B77" s="126" t="s">
        <v>887</v>
      </c>
      <c r="C77" s="136" t="s">
        <v>1444</v>
      </c>
      <c r="D77" s="128">
        <v>160</v>
      </c>
      <c r="E77" s="129">
        <v>0.28000000000000003</v>
      </c>
      <c r="F77" s="129">
        <v>0.18</v>
      </c>
      <c r="G77" s="128">
        <v>205</v>
      </c>
      <c r="H77" s="128">
        <v>189</v>
      </c>
      <c r="I77" s="128">
        <v>196</v>
      </c>
      <c r="J77" s="128">
        <v>251</v>
      </c>
      <c r="K77" s="128">
        <v>232</v>
      </c>
      <c r="L77" s="130" t="str">
        <f t="shared" si="2"/>
        <v>BPLGR00080</v>
      </c>
    </row>
    <row r="78" spans="1:12" ht="17.399999999999999">
      <c r="A78" s="125" t="s">
        <v>2904</v>
      </c>
      <c r="B78" s="126" t="s">
        <v>2905</v>
      </c>
      <c r="C78" s="136" t="s">
        <v>1446</v>
      </c>
      <c r="D78" s="128">
        <v>405</v>
      </c>
      <c r="E78" s="129">
        <v>0.28000000000000003</v>
      </c>
      <c r="F78" s="129">
        <v>0.18</v>
      </c>
      <c r="G78" s="128">
        <v>519</v>
      </c>
      <c r="H78" s="128">
        <v>478</v>
      </c>
      <c r="I78" s="128">
        <v>495</v>
      </c>
      <c r="J78" s="128">
        <v>634</v>
      </c>
      <c r="K78" s="128">
        <v>585</v>
      </c>
      <c r="L78" s="130" t="str">
        <f t="shared" si="2"/>
        <v>BPLOR00083</v>
      </c>
    </row>
    <row r="79" spans="1:12" ht="17.399999999999999">
      <c r="A79" s="125" t="s">
        <v>2906</v>
      </c>
      <c r="B79" s="126" t="s">
        <v>2907</v>
      </c>
      <c r="C79" s="136" t="s">
        <v>1446</v>
      </c>
      <c r="D79" s="128">
        <v>353</v>
      </c>
      <c r="E79" s="129">
        <v>0.28000000000000003</v>
      </c>
      <c r="F79" s="129">
        <v>0.18</v>
      </c>
      <c r="G79" s="128">
        <v>452</v>
      </c>
      <c r="H79" s="128">
        <v>417</v>
      </c>
      <c r="I79" s="128">
        <v>431</v>
      </c>
      <c r="J79" s="128">
        <v>552</v>
      </c>
      <c r="K79" s="128">
        <v>509</v>
      </c>
      <c r="L79" s="130" t="str">
        <f t="shared" si="2"/>
        <v>BPLOR00084</v>
      </c>
    </row>
    <row r="80" spans="1:12" ht="17.399999999999999">
      <c r="A80" s="125" t="s">
        <v>2908</v>
      </c>
      <c r="B80" s="126" t="s">
        <v>2909</v>
      </c>
      <c r="C80" s="136" t="s">
        <v>1444</v>
      </c>
      <c r="D80" s="128">
        <v>458</v>
      </c>
      <c r="E80" s="129">
        <v>0.28000000000000003</v>
      </c>
      <c r="F80" s="129">
        <v>0.18</v>
      </c>
      <c r="G80" s="128">
        <v>587</v>
      </c>
      <c r="H80" s="128">
        <v>541</v>
      </c>
      <c r="I80" s="128">
        <v>559</v>
      </c>
      <c r="J80" s="128">
        <v>716</v>
      </c>
      <c r="K80" s="128">
        <v>660</v>
      </c>
      <c r="L80" s="130" t="str">
        <f t="shared" si="2"/>
        <v>BPLOR00090</v>
      </c>
    </row>
    <row r="81" spans="1:12" ht="17.399999999999999">
      <c r="A81" s="125" t="s">
        <v>2910</v>
      </c>
      <c r="B81" s="126" t="s">
        <v>2911</v>
      </c>
      <c r="C81" s="136" t="s">
        <v>1446</v>
      </c>
      <c r="D81" s="128">
        <v>474</v>
      </c>
      <c r="E81" s="129">
        <v>0.28000000000000003</v>
      </c>
      <c r="F81" s="129">
        <v>0.18</v>
      </c>
      <c r="G81" s="128">
        <v>607</v>
      </c>
      <c r="H81" s="128">
        <v>560</v>
      </c>
      <c r="I81" s="128">
        <v>579</v>
      </c>
      <c r="J81" s="128">
        <v>742</v>
      </c>
      <c r="K81" s="128">
        <v>684</v>
      </c>
      <c r="L81" s="130" t="str">
        <f t="shared" si="2"/>
        <v>BPLOR00099</v>
      </c>
    </row>
    <row r="82" spans="1:12" ht="17.399999999999999">
      <c r="A82" s="125" t="s">
        <v>2912</v>
      </c>
      <c r="B82" s="126" t="s">
        <v>2913</v>
      </c>
      <c r="C82" s="136" t="s">
        <v>1446</v>
      </c>
      <c r="D82" s="128">
        <v>404</v>
      </c>
      <c r="E82" s="129">
        <v>0.28000000000000003</v>
      </c>
      <c r="F82" s="129">
        <v>0.18</v>
      </c>
      <c r="G82" s="128">
        <v>518</v>
      </c>
      <c r="H82" s="128">
        <v>477</v>
      </c>
      <c r="I82" s="128">
        <v>493</v>
      </c>
      <c r="J82" s="128">
        <v>632</v>
      </c>
      <c r="K82" s="128">
        <v>582</v>
      </c>
      <c r="L82" s="130" t="str">
        <f t="shared" si="2"/>
        <v>BPLOR00103</v>
      </c>
    </row>
    <row r="83" spans="1:12" ht="17.399999999999999">
      <c r="A83" s="125" t="s">
        <v>2916</v>
      </c>
      <c r="B83" s="133" t="s">
        <v>2917</v>
      </c>
      <c r="C83" s="136" t="s">
        <v>1444</v>
      </c>
      <c r="D83" s="128">
        <v>404</v>
      </c>
      <c r="E83" s="129">
        <v>0.28000000000000003</v>
      </c>
      <c r="F83" s="129">
        <v>0.18</v>
      </c>
      <c r="G83" s="128">
        <v>518</v>
      </c>
      <c r="H83" s="128">
        <v>477</v>
      </c>
      <c r="I83" s="128">
        <v>493</v>
      </c>
      <c r="J83" s="128">
        <v>632</v>
      </c>
      <c r="K83" s="128">
        <v>582</v>
      </c>
      <c r="L83" s="130" t="str">
        <f t="shared" si="2"/>
        <v>BPLOR00108</v>
      </c>
    </row>
    <row r="84" spans="1:12" ht="17.399999999999999">
      <c r="A84" s="125" t="s">
        <v>2918</v>
      </c>
      <c r="B84" s="126" t="s">
        <v>2919</v>
      </c>
      <c r="C84" s="136" t="s">
        <v>1444</v>
      </c>
      <c r="D84" s="128">
        <v>395</v>
      </c>
      <c r="E84" s="129">
        <v>0.28000000000000003</v>
      </c>
      <c r="F84" s="129">
        <v>0.18</v>
      </c>
      <c r="G84" s="128">
        <v>506</v>
      </c>
      <c r="H84" s="128">
        <v>467</v>
      </c>
      <c r="I84" s="128">
        <v>482</v>
      </c>
      <c r="J84" s="128">
        <v>617</v>
      </c>
      <c r="K84" s="128">
        <v>569</v>
      </c>
      <c r="L84" s="130" t="str">
        <f t="shared" si="2"/>
        <v>BPLOR00271</v>
      </c>
    </row>
    <row r="85" spans="1:12" ht="17.399999999999999">
      <c r="A85" s="125" t="s">
        <v>2920</v>
      </c>
      <c r="B85" s="126" t="s">
        <v>2921</v>
      </c>
      <c r="C85" s="136" t="s">
        <v>1444</v>
      </c>
      <c r="D85" s="128">
        <v>623</v>
      </c>
      <c r="E85" s="129">
        <v>0.28000000000000003</v>
      </c>
      <c r="F85" s="129">
        <v>0.18</v>
      </c>
      <c r="G85" s="128">
        <v>798</v>
      </c>
      <c r="H85" s="128">
        <v>736</v>
      </c>
      <c r="I85" s="128">
        <v>761</v>
      </c>
      <c r="J85" s="128">
        <v>975</v>
      </c>
      <c r="K85" s="128">
        <v>898</v>
      </c>
      <c r="L85" s="130" t="str">
        <f t="shared" si="2"/>
        <v>BPLOR00272</v>
      </c>
    </row>
    <row r="86" spans="1:12" ht="17.399999999999999">
      <c r="A86" s="125" t="s">
        <v>2922</v>
      </c>
      <c r="B86" s="126" t="s">
        <v>2923</v>
      </c>
      <c r="C86" s="136" t="s">
        <v>1444</v>
      </c>
      <c r="D86" s="128">
        <v>358</v>
      </c>
      <c r="E86" s="129">
        <v>0.28000000000000003</v>
      </c>
      <c r="F86" s="129">
        <v>0.18</v>
      </c>
      <c r="G86" s="128">
        <v>459</v>
      </c>
      <c r="H86" s="128">
        <v>423</v>
      </c>
      <c r="I86" s="128">
        <v>437</v>
      </c>
      <c r="J86" s="128">
        <v>560</v>
      </c>
      <c r="K86" s="128">
        <v>516</v>
      </c>
      <c r="L86" s="130" t="str">
        <f t="shared" si="2"/>
        <v>BPLOR00273</v>
      </c>
    </row>
    <row r="87" spans="1:12" ht="17.399999999999999">
      <c r="A87" s="125" t="s">
        <v>2924</v>
      </c>
      <c r="B87" s="126" t="s">
        <v>2925</v>
      </c>
      <c r="C87" s="136" t="s">
        <v>1444</v>
      </c>
      <c r="D87" s="128">
        <v>308</v>
      </c>
      <c r="E87" s="129">
        <v>0.28000000000000003</v>
      </c>
      <c r="F87" s="129">
        <v>0.18</v>
      </c>
      <c r="G87" s="128">
        <v>395</v>
      </c>
      <c r="H87" s="128">
        <v>364</v>
      </c>
      <c r="I87" s="128">
        <v>376</v>
      </c>
      <c r="J87" s="128">
        <v>482</v>
      </c>
      <c r="K87" s="128">
        <v>444</v>
      </c>
      <c r="L87" s="130" t="str">
        <f t="shared" si="2"/>
        <v>BPLOR00274</v>
      </c>
    </row>
    <row r="88" spans="1:12" ht="17.399999999999999">
      <c r="A88" s="125" t="s">
        <v>2926</v>
      </c>
      <c r="B88" s="126" t="s">
        <v>2927</v>
      </c>
      <c r="C88" s="136" t="s">
        <v>1444</v>
      </c>
      <c r="D88" s="128">
        <v>308</v>
      </c>
      <c r="E88" s="129">
        <v>0.28000000000000003</v>
      </c>
      <c r="F88" s="129">
        <v>0.18</v>
      </c>
      <c r="G88" s="128">
        <v>395</v>
      </c>
      <c r="H88" s="128">
        <v>364</v>
      </c>
      <c r="I88" s="128">
        <v>376</v>
      </c>
      <c r="J88" s="128">
        <v>482</v>
      </c>
      <c r="K88" s="128">
        <v>444</v>
      </c>
      <c r="L88" s="130" t="str">
        <f t="shared" si="2"/>
        <v>BPLOR00275</v>
      </c>
    </row>
    <row r="89" spans="1:12" ht="17.399999999999999">
      <c r="A89" s="125" t="s">
        <v>2928</v>
      </c>
      <c r="B89" s="126" t="s">
        <v>2929</v>
      </c>
      <c r="C89" s="136" t="s">
        <v>1446</v>
      </c>
      <c r="D89" s="128">
        <v>452</v>
      </c>
      <c r="E89" s="129">
        <v>0.28000000000000003</v>
      </c>
      <c r="F89" s="129">
        <v>0.18</v>
      </c>
      <c r="G89" s="128">
        <v>579</v>
      </c>
      <c r="H89" s="128">
        <v>534</v>
      </c>
      <c r="I89" s="128">
        <v>552</v>
      </c>
      <c r="J89" s="128">
        <v>707</v>
      </c>
      <c r="K89" s="128">
        <v>652</v>
      </c>
      <c r="L89" s="130" t="str">
        <f t="shared" si="2"/>
        <v>BPLRD00081</v>
      </c>
    </row>
    <row r="90" spans="1:12" ht="17.399999999999999">
      <c r="A90" s="125" t="s">
        <v>2932</v>
      </c>
      <c r="B90" s="126" t="s">
        <v>2933</v>
      </c>
      <c r="C90" s="136" t="s">
        <v>1446</v>
      </c>
      <c r="D90" s="128">
        <v>481</v>
      </c>
      <c r="E90" s="129">
        <v>0.28000000000000003</v>
      </c>
      <c r="F90" s="129">
        <v>0.18</v>
      </c>
      <c r="G90" s="128">
        <v>616</v>
      </c>
      <c r="H90" s="128">
        <v>568</v>
      </c>
      <c r="I90" s="128">
        <v>587</v>
      </c>
      <c r="J90" s="128">
        <v>752</v>
      </c>
      <c r="K90" s="128">
        <v>693</v>
      </c>
      <c r="L90" s="130" t="str">
        <f t="shared" si="2"/>
        <v>BPLRD00082</v>
      </c>
    </row>
    <row r="91" spans="1:12" ht="17.399999999999999">
      <c r="A91" s="125" t="s">
        <v>2934</v>
      </c>
      <c r="B91" s="126" t="s">
        <v>2935</v>
      </c>
      <c r="C91" s="136" t="s">
        <v>1444</v>
      </c>
      <c r="D91" s="128">
        <v>479</v>
      </c>
      <c r="E91" s="129">
        <v>0.28000000000000003</v>
      </c>
      <c r="F91" s="129">
        <v>0.18</v>
      </c>
      <c r="G91" s="128">
        <v>614</v>
      </c>
      <c r="H91" s="128">
        <v>566</v>
      </c>
      <c r="I91" s="128">
        <v>585</v>
      </c>
      <c r="J91" s="128">
        <v>749</v>
      </c>
      <c r="K91" s="128">
        <v>691</v>
      </c>
      <c r="L91" s="130" t="str">
        <f t="shared" si="2"/>
        <v>BPLRD00089</v>
      </c>
    </row>
    <row r="92" spans="1:12" ht="17.399999999999999">
      <c r="A92" s="125" t="s">
        <v>2936</v>
      </c>
      <c r="B92" s="126" t="s">
        <v>2937</v>
      </c>
      <c r="C92" s="136" t="s">
        <v>1446</v>
      </c>
      <c r="D92" s="128">
        <v>433</v>
      </c>
      <c r="E92" s="129">
        <v>0.28000000000000003</v>
      </c>
      <c r="F92" s="129">
        <v>0.18</v>
      </c>
      <c r="G92" s="128">
        <v>555</v>
      </c>
      <c r="H92" s="128">
        <v>511</v>
      </c>
      <c r="I92" s="128">
        <v>529</v>
      </c>
      <c r="J92" s="128">
        <v>678</v>
      </c>
      <c r="K92" s="128">
        <v>625</v>
      </c>
      <c r="L92" s="130" t="str">
        <f t="shared" si="2"/>
        <v>BPLRD00101</v>
      </c>
    </row>
    <row r="93" spans="1:12" ht="17.399999999999999">
      <c r="A93" s="125" t="s">
        <v>2938</v>
      </c>
      <c r="B93" s="126" t="s">
        <v>2939</v>
      </c>
      <c r="C93" s="136" t="s">
        <v>1444</v>
      </c>
      <c r="D93" s="128">
        <v>424</v>
      </c>
      <c r="E93" s="129">
        <v>0.28000000000000003</v>
      </c>
      <c r="F93" s="129">
        <v>0.18</v>
      </c>
      <c r="G93" s="128">
        <v>543</v>
      </c>
      <c r="H93" s="128">
        <v>501</v>
      </c>
      <c r="I93" s="128">
        <v>518</v>
      </c>
      <c r="J93" s="128">
        <v>664</v>
      </c>
      <c r="K93" s="128">
        <v>612</v>
      </c>
      <c r="L93" s="130" t="str">
        <f t="shared" si="2"/>
        <v>BPLRD00105</v>
      </c>
    </row>
    <row r="94" spans="1:12" ht="17.399999999999999">
      <c r="A94" s="125" t="s">
        <v>2940</v>
      </c>
      <c r="B94" s="126" t="s">
        <v>2941</v>
      </c>
      <c r="C94" s="136" t="s">
        <v>1444</v>
      </c>
      <c r="D94" s="128">
        <v>347</v>
      </c>
      <c r="E94" s="129">
        <v>0.28000000000000003</v>
      </c>
      <c r="F94" s="129">
        <v>0.18</v>
      </c>
      <c r="G94" s="128">
        <v>445</v>
      </c>
      <c r="H94" s="128">
        <v>410</v>
      </c>
      <c r="I94" s="128">
        <v>424</v>
      </c>
      <c r="J94" s="128">
        <v>543</v>
      </c>
      <c r="K94" s="128">
        <v>501</v>
      </c>
      <c r="L94" s="130" t="str">
        <f t="shared" si="2"/>
        <v>BPLRD00261</v>
      </c>
    </row>
    <row r="95" spans="1:12" ht="17.399999999999999">
      <c r="A95" s="125" t="s">
        <v>2942</v>
      </c>
      <c r="B95" s="126" t="s">
        <v>2943</v>
      </c>
      <c r="C95" s="136" t="s">
        <v>1444</v>
      </c>
      <c r="D95" s="128">
        <v>324</v>
      </c>
      <c r="E95" s="129">
        <v>0.28000000000000003</v>
      </c>
      <c r="F95" s="129">
        <v>0.18</v>
      </c>
      <c r="G95" s="128">
        <v>415</v>
      </c>
      <c r="H95" s="128">
        <v>383</v>
      </c>
      <c r="I95" s="128">
        <v>396</v>
      </c>
      <c r="J95" s="128">
        <v>507</v>
      </c>
      <c r="K95" s="128">
        <v>468</v>
      </c>
      <c r="L95" s="130" t="str">
        <f t="shared" si="2"/>
        <v>BPLRD00262</v>
      </c>
    </row>
    <row r="96" spans="1:12" ht="17.399999999999999">
      <c r="A96" s="125" t="s">
        <v>2944</v>
      </c>
      <c r="B96" s="126" t="s">
        <v>2945</v>
      </c>
      <c r="C96" s="136" t="s">
        <v>1444</v>
      </c>
      <c r="D96" s="128">
        <v>393</v>
      </c>
      <c r="E96" s="129">
        <v>0.28000000000000003</v>
      </c>
      <c r="F96" s="129">
        <v>0.18</v>
      </c>
      <c r="G96" s="128">
        <v>504</v>
      </c>
      <c r="H96" s="128">
        <v>464</v>
      </c>
      <c r="I96" s="128">
        <v>480</v>
      </c>
      <c r="J96" s="128">
        <v>615</v>
      </c>
      <c r="K96" s="128">
        <v>567</v>
      </c>
      <c r="L96" s="130" t="str">
        <f t="shared" si="2"/>
        <v>BPLRD00263</v>
      </c>
    </row>
    <row r="97" spans="1:12" ht="17.399999999999999">
      <c r="A97" s="125" t="s">
        <v>2946</v>
      </c>
      <c r="B97" s="126" t="s">
        <v>2947</v>
      </c>
      <c r="C97" s="136" t="s">
        <v>1444</v>
      </c>
      <c r="D97" s="128">
        <v>584</v>
      </c>
      <c r="E97" s="129">
        <v>0.28000000000000003</v>
      </c>
      <c r="F97" s="129">
        <v>0.18</v>
      </c>
      <c r="G97" s="128">
        <v>748</v>
      </c>
      <c r="H97" s="128">
        <v>690</v>
      </c>
      <c r="I97" s="128">
        <v>713</v>
      </c>
      <c r="J97" s="128">
        <v>913</v>
      </c>
      <c r="K97" s="128">
        <v>842</v>
      </c>
      <c r="L97" s="130" t="str">
        <f t="shared" si="2"/>
        <v>BPLRD00264</v>
      </c>
    </row>
    <row r="98" spans="1:12" ht="17.399999999999999">
      <c r="A98" s="125" t="s">
        <v>2948</v>
      </c>
      <c r="B98" s="133" t="s">
        <v>2949</v>
      </c>
      <c r="C98" s="136" t="s">
        <v>1444</v>
      </c>
      <c r="D98" s="128">
        <v>408</v>
      </c>
      <c r="E98" s="129">
        <v>0.28000000000000003</v>
      </c>
      <c r="F98" s="129">
        <v>0.18</v>
      </c>
      <c r="G98" s="128">
        <v>523</v>
      </c>
      <c r="H98" s="128">
        <v>482</v>
      </c>
      <c r="I98" s="128">
        <v>498</v>
      </c>
      <c r="J98" s="128">
        <v>638</v>
      </c>
      <c r="K98" s="128">
        <v>588</v>
      </c>
      <c r="L98" s="130" t="str">
        <f t="shared" ref="L98:L129" si="3">VLOOKUP(A98,Testing,1,FALSE)</f>
        <v>BPLRD00265</v>
      </c>
    </row>
    <row r="99" spans="1:12" ht="17.399999999999999">
      <c r="A99" s="125" t="s">
        <v>2950</v>
      </c>
      <c r="B99" s="126" t="s">
        <v>2951</v>
      </c>
      <c r="C99" s="136" t="s">
        <v>1446</v>
      </c>
      <c r="D99" s="128">
        <v>403</v>
      </c>
      <c r="E99" s="129">
        <v>0.28000000000000003</v>
      </c>
      <c r="F99" s="129">
        <v>0.18</v>
      </c>
      <c r="G99" s="128">
        <v>516</v>
      </c>
      <c r="H99" s="128">
        <v>476</v>
      </c>
      <c r="I99" s="128">
        <v>492</v>
      </c>
      <c r="J99" s="128">
        <v>630</v>
      </c>
      <c r="K99" s="128">
        <v>581</v>
      </c>
      <c r="L99" s="130" t="str">
        <f t="shared" si="3"/>
        <v>BPLYL00085</v>
      </c>
    </row>
    <row r="100" spans="1:12" ht="17.399999999999999">
      <c r="A100" s="125" t="s">
        <v>2952</v>
      </c>
      <c r="B100" s="126" t="s">
        <v>2953</v>
      </c>
      <c r="C100" s="136" t="s">
        <v>1446</v>
      </c>
      <c r="D100" s="128">
        <v>451</v>
      </c>
      <c r="E100" s="129">
        <v>0.28000000000000003</v>
      </c>
      <c r="F100" s="129">
        <v>0.18</v>
      </c>
      <c r="G100" s="128">
        <v>578</v>
      </c>
      <c r="H100" s="128">
        <v>533</v>
      </c>
      <c r="I100" s="128">
        <v>551</v>
      </c>
      <c r="J100" s="128">
        <v>706</v>
      </c>
      <c r="K100" s="128">
        <v>651</v>
      </c>
      <c r="L100" s="130" t="str">
        <f t="shared" si="3"/>
        <v>BPLYL00086</v>
      </c>
    </row>
    <row r="101" spans="1:12" ht="17.399999999999999">
      <c r="A101" s="125" t="s">
        <v>2954</v>
      </c>
      <c r="B101" s="126" t="s">
        <v>2955</v>
      </c>
      <c r="C101" s="136" t="s">
        <v>1446</v>
      </c>
      <c r="D101" s="128">
        <v>520</v>
      </c>
      <c r="E101" s="129">
        <v>0.28000000000000003</v>
      </c>
      <c r="F101" s="129">
        <v>0.18</v>
      </c>
      <c r="G101" s="128">
        <v>666</v>
      </c>
      <c r="H101" s="128">
        <v>614</v>
      </c>
      <c r="I101" s="128">
        <v>635</v>
      </c>
      <c r="J101" s="128">
        <v>813</v>
      </c>
      <c r="K101" s="128">
        <v>750</v>
      </c>
      <c r="L101" s="130" t="str">
        <f t="shared" si="3"/>
        <v>BPLYL00092</v>
      </c>
    </row>
    <row r="102" spans="1:12" ht="17.399999999999999">
      <c r="A102" s="125" t="s">
        <v>2956</v>
      </c>
      <c r="B102" s="126" t="s">
        <v>2957</v>
      </c>
      <c r="C102" s="136" t="s">
        <v>1446</v>
      </c>
      <c r="D102" s="128">
        <v>764</v>
      </c>
      <c r="E102" s="129">
        <v>0.28000000000000003</v>
      </c>
      <c r="F102" s="129">
        <v>0.18</v>
      </c>
      <c r="G102" s="128">
        <v>978</v>
      </c>
      <c r="H102" s="128">
        <v>902</v>
      </c>
      <c r="I102" s="128">
        <v>933</v>
      </c>
      <c r="J102" s="128" t="s">
        <v>2958</v>
      </c>
      <c r="K102" s="128" t="s">
        <v>2959</v>
      </c>
      <c r="L102" s="130" t="str">
        <f t="shared" si="3"/>
        <v>BPLYL00094</v>
      </c>
    </row>
    <row r="103" spans="1:12" ht="17.399999999999999">
      <c r="A103" s="125" t="s">
        <v>2960</v>
      </c>
      <c r="B103" s="126" t="s">
        <v>2961</v>
      </c>
      <c r="C103" s="136" t="s">
        <v>1446</v>
      </c>
      <c r="D103" s="128">
        <v>388</v>
      </c>
      <c r="E103" s="129">
        <v>0.28000000000000003</v>
      </c>
      <c r="F103" s="129">
        <v>0.18</v>
      </c>
      <c r="G103" s="128">
        <v>497</v>
      </c>
      <c r="H103" s="128">
        <v>458</v>
      </c>
      <c r="I103" s="128">
        <v>474</v>
      </c>
      <c r="J103" s="128">
        <v>607</v>
      </c>
      <c r="K103" s="128">
        <v>560</v>
      </c>
      <c r="L103" s="130" t="str">
        <f t="shared" si="3"/>
        <v>BPLYL00098</v>
      </c>
    </row>
    <row r="104" spans="1:12" ht="17.399999999999999">
      <c r="A104" s="125" t="s">
        <v>2962</v>
      </c>
      <c r="B104" s="126" t="s">
        <v>2963</v>
      </c>
      <c r="C104" s="136" t="s">
        <v>1446</v>
      </c>
      <c r="D104" s="128">
        <v>380</v>
      </c>
      <c r="E104" s="129">
        <v>0.28000000000000003</v>
      </c>
      <c r="F104" s="129">
        <v>0.18</v>
      </c>
      <c r="G104" s="128">
        <v>487</v>
      </c>
      <c r="H104" s="128">
        <v>449</v>
      </c>
      <c r="I104" s="128">
        <v>464</v>
      </c>
      <c r="J104" s="128">
        <v>594</v>
      </c>
      <c r="K104" s="128">
        <v>548</v>
      </c>
      <c r="L104" s="130" t="str">
        <f t="shared" si="3"/>
        <v>BPLYL00102</v>
      </c>
    </row>
    <row r="105" spans="1:12" ht="17.399999999999999">
      <c r="A105" s="125" t="s">
        <v>2964</v>
      </c>
      <c r="B105" s="126" t="s">
        <v>2965</v>
      </c>
      <c r="C105" s="136" t="s">
        <v>1446</v>
      </c>
      <c r="D105" s="128">
        <v>409</v>
      </c>
      <c r="E105" s="129">
        <v>0.28000000000000003</v>
      </c>
      <c r="F105" s="129">
        <v>0.18</v>
      </c>
      <c r="G105" s="128">
        <v>524</v>
      </c>
      <c r="H105" s="128">
        <v>483</v>
      </c>
      <c r="I105" s="128">
        <v>499</v>
      </c>
      <c r="J105" s="128">
        <v>639</v>
      </c>
      <c r="K105" s="128">
        <v>589</v>
      </c>
      <c r="L105" s="130" t="str">
        <f t="shared" si="3"/>
        <v>BPLYL00106</v>
      </c>
    </row>
    <row r="106" spans="1:12" ht="17.399999999999999">
      <c r="A106" s="125" t="s">
        <v>465</v>
      </c>
      <c r="B106" s="126" t="s">
        <v>888</v>
      </c>
      <c r="C106" s="136" t="s">
        <v>1444</v>
      </c>
      <c r="D106" s="128">
        <v>107</v>
      </c>
      <c r="E106" s="129">
        <v>0.28000000000000003</v>
      </c>
      <c r="F106" s="129">
        <v>0.18</v>
      </c>
      <c r="G106" s="128">
        <v>137</v>
      </c>
      <c r="H106" s="128">
        <v>127</v>
      </c>
      <c r="I106" s="128">
        <v>131</v>
      </c>
      <c r="J106" s="128">
        <v>168</v>
      </c>
      <c r="K106" s="128">
        <v>155</v>
      </c>
      <c r="L106" s="130" t="str">
        <f t="shared" si="3"/>
        <v>BPPBK00001</v>
      </c>
    </row>
    <row r="107" spans="1:12" ht="17.399999999999999">
      <c r="A107" s="125" t="s">
        <v>462</v>
      </c>
      <c r="B107" s="126" t="s">
        <v>1001</v>
      </c>
      <c r="C107" s="136" t="s">
        <v>1444</v>
      </c>
      <c r="D107" s="128">
        <v>112</v>
      </c>
      <c r="E107" s="129">
        <v>0.28000000000000003</v>
      </c>
      <c r="F107" s="129">
        <v>0.18</v>
      </c>
      <c r="G107" s="128">
        <v>144</v>
      </c>
      <c r="H107" s="128">
        <v>133</v>
      </c>
      <c r="I107" s="128">
        <v>137</v>
      </c>
      <c r="J107" s="128">
        <v>176</v>
      </c>
      <c r="K107" s="128">
        <v>162</v>
      </c>
      <c r="L107" s="130" t="str">
        <f t="shared" si="3"/>
        <v>BPPBK00002</v>
      </c>
    </row>
    <row r="108" spans="1:12" ht="17.399999999999999">
      <c r="A108" s="125" t="s">
        <v>2968</v>
      </c>
      <c r="B108" s="126" t="s">
        <v>2969</v>
      </c>
      <c r="C108" s="136" t="s">
        <v>1775</v>
      </c>
      <c r="D108" s="128">
        <v>790</v>
      </c>
      <c r="E108" s="129">
        <v>0.28000000000000003</v>
      </c>
      <c r="F108" s="129">
        <v>0.18</v>
      </c>
      <c r="G108" s="128" t="s">
        <v>2970</v>
      </c>
      <c r="H108" s="128">
        <v>933</v>
      </c>
      <c r="I108" s="128">
        <v>964</v>
      </c>
      <c r="J108" s="128" t="s">
        <v>2971</v>
      </c>
      <c r="K108" s="128" t="s">
        <v>2155</v>
      </c>
      <c r="L108" s="130" t="str">
        <f t="shared" si="3"/>
        <v>BSABK00002</v>
      </c>
    </row>
    <row r="109" spans="1:12" ht="17.399999999999999">
      <c r="A109" s="125" t="s">
        <v>2972</v>
      </c>
      <c r="B109" s="126" t="s">
        <v>2973</v>
      </c>
      <c r="C109" s="136" t="s">
        <v>1446</v>
      </c>
      <c r="D109" s="128">
        <v>91</v>
      </c>
      <c r="E109" s="129">
        <v>0.28000000000000003</v>
      </c>
      <c r="F109" s="129">
        <v>0.18</v>
      </c>
      <c r="G109" s="128">
        <v>117</v>
      </c>
      <c r="H109" s="128">
        <v>108</v>
      </c>
      <c r="I109" s="128">
        <v>112</v>
      </c>
      <c r="J109" s="128">
        <v>144</v>
      </c>
      <c r="K109" s="128">
        <v>133</v>
      </c>
      <c r="L109" s="130" t="str">
        <f t="shared" si="3"/>
        <v>BSLBK00010</v>
      </c>
    </row>
    <row r="110" spans="1:12" ht="17.399999999999999">
      <c r="A110" s="125" t="s">
        <v>2976</v>
      </c>
      <c r="B110" s="126" t="s">
        <v>2977</v>
      </c>
      <c r="C110" s="136" t="s">
        <v>1764</v>
      </c>
      <c r="D110" s="128">
        <v>20</v>
      </c>
      <c r="E110" s="129">
        <v>0.18</v>
      </c>
      <c r="F110" s="129">
        <v>0.18</v>
      </c>
      <c r="G110" s="128">
        <v>24</v>
      </c>
      <c r="H110" s="128">
        <v>24</v>
      </c>
      <c r="I110" s="128">
        <v>25</v>
      </c>
      <c r="J110" s="128">
        <v>30</v>
      </c>
      <c r="K110" s="128">
        <v>30</v>
      </c>
      <c r="L110" s="130" t="str">
        <f t="shared" si="3"/>
        <v>BSPZP00007</v>
      </c>
    </row>
    <row r="111" spans="1:12" ht="17.399999999999999">
      <c r="A111" s="125" t="s">
        <v>2978</v>
      </c>
      <c r="B111" s="126" t="s">
        <v>2979</v>
      </c>
      <c r="C111" s="136" t="s">
        <v>1767</v>
      </c>
      <c r="D111" s="128">
        <v>2</v>
      </c>
      <c r="E111" s="129">
        <v>0.18</v>
      </c>
      <c r="F111" s="129">
        <v>0.18</v>
      </c>
      <c r="G111" s="128">
        <v>3</v>
      </c>
      <c r="H111" s="128">
        <v>3</v>
      </c>
      <c r="I111" s="128">
        <v>3</v>
      </c>
      <c r="J111" s="128">
        <v>4</v>
      </c>
      <c r="K111" s="128">
        <v>4</v>
      </c>
      <c r="L111" s="130" t="str">
        <f t="shared" si="3"/>
        <v>BSRRD00020</v>
      </c>
    </row>
    <row r="112" spans="1:12" ht="17.399999999999999">
      <c r="A112" s="125" t="s">
        <v>2980</v>
      </c>
      <c r="B112" s="126" t="s">
        <v>2981</v>
      </c>
      <c r="C112" s="136" t="s">
        <v>1446</v>
      </c>
      <c r="D112" s="128">
        <v>101</v>
      </c>
      <c r="E112" s="129">
        <v>0.28000000000000003</v>
      </c>
      <c r="F112" s="129">
        <v>0.18</v>
      </c>
      <c r="G112" s="128">
        <v>130</v>
      </c>
      <c r="H112" s="128">
        <v>120</v>
      </c>
      <c r="I112" s="128">
        <v>124</v>
      </c>
      <c r="J112" s="128">
        <v>159</v>
      </c>
      <c r="K112" s="128">
        <v>147</v>
      </c>
      <c r="L112" s="130" t="str">
        <f t="shared" si="3"/>
        <v>BSSBK00001</v>
      </c>
    </row>
    <row r="113" spans="1:12" ht="17.399999999999999">
      <c r="A113" s="125" t="s">
        <v>2982</v>
      </c>
      <c r="B113" s="126" t="s">
        <v>2983</v>
      </c>
      <c r="C113" s="136" t="s">
        <v>1444</v>
      </c>
      <c r="D113" s="128" t="s">
        <v>2984</v>
      </c>
      <c r="E113" s="129">
        <v>0.28000000000000003</v>
      </c>
      <c r="F113" s="129">
        <v>0.18</v>
      </c>
      <c r="G113" s="128" t="s">
        <v>2985</v>
      </c>
      <c r="H113" s="128" t="s">
        <v>2986</v>
      </c>
      <c r="I113" s="128" t="s">
        <v>2987</v>
      </c>
      <c r="J113" s="128" t="s">
        <v>2988</v>
      </c>
      <c r="K113" s="128" t="s">
        <v>2989</v>
      </c>
      <c r="L113" s="130" t="str">
        <f t="shared" si="3"/>
        <v>BSTBK00020</v>
      </c>
    </row>
    <row r="114" spans="1:12" ht="17.399999999999999">
      <c r="A114" s="125" t="s">
        <v>896</v>
      </c>
      <c r="B114" s="126" t="s">
        <v>1779</v>
      </c>
      <c r="C114" s="136" t="s">
        <v>1780</v>
      </c>
      <c r="D114" s="128">
        <v>102</v>
      </c>
      <c r="E114" s="129">
        <v>0.18</v>
      </c>
      <c r="F114" s="129">
        <v>0.18</v>
      </c>
      <c r="G114" s="128">
        <v>121</v>
      </c>
      <c r="H114" s="128">
        <v>121</v>
      </c>
      <c r="I114" s="128">
        <v>125</v>
      </c>
      <c r="J114" s="128">
        <v>148</v>
      </c>
      <c r="K114" s="128">
        <v>148</v>
      </c>
      <c r="L114" s="130" t="str">
        <f t="shared" si="3"/>
        <v>BSWNA00002</v>
      </c>
    </row>
    <row r="115" spans="1:12" ht="17.399999999999999">
      <c r="A115" s="125" t="s">
        <v>2992</v>
      </c>
      <c r="B115" s="126" t="s">
        <v>2993</v>
      </c>
      <c r="C115" s="136" t="s">
        <v>1444</v>
      </c>
      <c r="D115" s="128">
        <v>158</v>
      </c>
      <c r="E115" s="129">
        <v>0.28000000000000003</v>
      </c>
      <c r="F115" s="129">
        <v>0.18</v>
      </c>
      <c r="G115" s="128">
        <v>203</v>
      </c>
      <c r="H115" s="128">
        <v>187</v>
      </c>
      <c r="I115" s="128">
        <v>193</v>
      </c>
      <c r="J115" s="128">
        <v>248</v>
      </c>
      <c r="K115" s="128">
        <v>228</v>
      </c>
      <c r="L115" s="130" t="str">
        <f t="shared" si="3"/>
        <v>BSWNA00003</v>
      </c>
    </row>
    <row r="116" spans="1:12" ht="17.399999999999999">
      <c r="A116" s="125" t="s">
        <v>2994</v>
      </c>
      <c r="B116" s="126" t="s">
        <v>2995</v>
      </c>
      <c r="C116" s="136" t="s">
        <v>1444</v>
      </c>
      <c r="D116" s="128">
        <v>110</v>
      </c>
      <c r="E116" s="129">
        <v>0.28000000000000003</v>
      </c>
      <c r="F116" s="129">
        <v>0.18</v>
      </c>
      <c r="G116" s="128">
        <v>141</v>
      </c>
      <c r="H116" s="128">
        <v>130</v>
      </c>
      <c r="I116" s="128">
        <v>135</v>
      </c>
      <c r="J116" s="128">
        <v>173</v>
      </c>
      <c r="K116" s="128">
        <v>160</v>
      </c>
      <c r="L116" s="130" t="str">
        <f t="shared" si="3"/>
        <v>BSWNA00005</v>
      </c>
    </row>
    <row r="117" spans="1:12" ht="17.399999999999999">
      <c r="A117" s="125" t="s">
        <v>2996</v>
      </c>
      <c r="B117" s="126" t="s">
        <v>2997</v>
      </c>
      <c r="C117" s="136" t="s">
        <v>1786</v>
      </c>
      <c r="D117" s="128">
        <v>498</v>
      </c>
      <c r="E117" s="129">
        <v>0.28000000000000003</v>
      </c>
      <c r="F117" s="129">
        <v>0.18</v>
      </c>
      <c r="G117" s="128">
        <v>638</v>
      </c>
      <c r="H117" s="128">
        <v>588</v>
      </c>
      <c r="I117" s="128">
        <v>608</v>
      </c>
      <c r="J117" s="128">
        <v>779</v>
      </c>
      <c r="K117" s="128">
        <v>718</v>
      </c>
      <c r="L117" s="130" t="str">
        <f t="shared" si="3"/>
        <v>BSXRD00009</v>
      </c>
    </row>
    <row r="118" spans="1:12" ht="17.399999999999999">
      <c r="A118" s="125" t="s">
        <v>2664</v>
      </c>
      <c r="B118" s="126" t="s">
        <v>2665</v>
      </c>
      <c r="C118" s="136" t="s">
        <v>2998</v>
      </c>
      <c r="D118" s="128">
        <v>928</v>
      </c>
      <c r="E118" s="129">
        <v>0.28000000000000003</v>
      </c>
      <c r="F118" s="129">
        <v>0.18</v>
      </c>
      <c r="G118" s="128" t="s">
        <v>2666</v>
      </c>
      <c r="H118" s="128" t="s">
        <v>2667</v>
      </c>
      <c r="I118" s="128" t="s">
        <v>2194</v>
      </c>
      <c r="J118" s="128" t="s">
        <v>2668</v>
      </c>
      <c r="K118" s="128" t="s">
        <v>2669</v>
      </c>
      <c r="L118" s="130" t="str">
        <f t="shared" si="3"/>
        <v>BTYBK00017</v>
      </c>
    </row>
    <row r="119" spans="1:12" ht="17.399999999999999">
      <c r="A119" s="125" t="s">
        <v>2999</v>
      </c>
      <c r="B119" s="133" t="s">
        <v>3000</v>
      </c>
      <c r="C119" s="136" t="s">
        <v>1444</v>
      </c>
      <c r="D119" s="128" t="s">
        <v>3001</v>
      </c>
      <c r="E119" s="129">
        <v>0.28000000000000003</v>
      </c>
      <c r="F119" s="129">
        <v>0.18</v>
      </c>
      <c r="G119" s="128" t="s">
        <v>3002</v>
      </c>
      <c r="H119" s="128" t="s">
        <v>3003</v>
      </c>
      <c r="I119" s="128" t="s">
        <v>3004</v>
      </c>
      <c r="J119" s="128" t="s">
        <v>3005</v>
      </c>
      <c r="K119" s="128" t="s">
        <v>3006</v>
      </c>
      <c r="L119" s="130" t="str">
        <f t="shared" si="3"/>
        <v>BWHNA00014</v>
      </c>
    </row>
    <row r="120" spans="1:12" ht="17.399999999999999">
      <c r="A120" s="125" t="s">
        <v>3007</v>
      </c>
      <c r="B120" s="126" t="s">
        <v>3008</v>
      </c>
      <c r="C120" s="136" t="s">
        <v>1444</v>
      </c>
      <c r="D120" s="128">
        <v>481</v>
      </c>
      <c r="E120" s="129">
        <v>0.28000000000000003</v>
      </c>
      <c r="F120" s="129">
        <v>0.18</v>
      </c>
      <c r="G120" s="128">
        <v>616</v>
      </c>
      <c r="H120" s="128">
        <v>568</v>
      </c>
      <c r="I120" s="128">
        <v>587</v>
      </c>
      <c r="J120" s="128">
        <v>752</v>
      </c>
      <c r="K120" s="128">
        <v>693</v>
      </c>
      <c r="L120" s="130" t="str">
        <f t="shared" si="3"/>
        <v>BWRNA00108</v>
      </c>
    </row>
    <row r="121" spans="1:12" ht="17.399999999999999">
      <c r="A121" s="125" t="s">
        <v>3011</v>
      </c>
      <c r="B121" s="126" t="s">
        <v>3012</v>
      </c>
      <c r="C121" s="136" t="s">
        <v>1959</v>
      </c>
      <c r="D121" s="128" t="s">
        <v>3013</v>
      </c>
      <c r="E121" s="129">
        <v>0.05</v>
      </c>
      <c r="F121" s="129">
        <v>0.05</v>
      </c>
      <c r="G121" s="128" t="s">
        <v>3014</v>
      </c>
      <c r="H121" s="128" t="s">
        <v>3014</v>
      </c>
      <c r="I121" s="128" t="s">
        <v>3015</v>
      </c>
      <c r="J121" s="128" t="s">
        <v>3016</v>
      </c>
      <c r="K121" s="128" t="s">
        <v>3016</v>
      </c>
      <c r="L121" s="130" t="str">
        <f t="shared" si="3"/>
        <v>VP-000000049798</v>
      </c>
    </row>
    <row r="122" spans="1:12" ht="17.399999999999999">
      <c r="A122" s="125" t="s">
        <v>3017</v>
      </c>
      <c r="B122" s="126" t="s">
        <v>3018</v>
      </c>
      <c r="C122" s="136" t="s">
        <v>1446</v>
      </c>
      <c r="D122" s="128">
        <v>426</v>
      </c>
      <c r="E122" s="129">
        <v>0.28000000000000003</v>
      </c>
      <c r="F122" s="129">
        <v>0.18</v>
      </c>
      <c r="G122" s="128">
        <v>546</v>
      </c>
      <c r="H122" s="128">
        <v>503</v>
      </c>
      <c r="I122" s="128">
        <v>520</v>
      </c>
      <c r="J122" s="128">
        <v>666</v>
      </c>
      <c r="K122" s="128">
        <v>614</v>
      </c>
      <c r="L122" s="130" t="str">
        <f t="shared" si="3"/>
        <v>VSP-REO-002</v>
      </c>
    </row>
    <row r="123" spans="1:12" ht="17.399999999999999">
      <c r="A123" s="125" t="s">
        <v>3019</v>
      </c>
      <c r="B123" s="126" t="s">
        <v>3020</v>
      </c>
      <c r="C123" s="136" t="s">
        <v>1446</v>
      </c>
      <c r="D123" s="128">
        <v>783</v>
      </c>
      <c r="E123" s="129">
        <v>0.28000000000000003</v>
      </c>
      <c r="F123" s="129">
        <v>0.18</v>
      </c>
      <c r="G123" s="128" t="s">
        <v>2253</v>
      </c>
      <c r="H123" s="128">
        <v>924</v>
      </c>
      <c r="I123" s="128">
        <v>956</v>
      </c>
      <c r="J123" s="128" t="s">
        <v>2255</v>
      </c>
      <c r="K123" s="128" t="s">
        <v>2531</v>
      </c>
      <c r="L123" s="130" t="str">
        <f t="shared" si="3"/>
        <v>VSP-REO-006</v>
      </c>
    </row>
    <row r="124" spans="1:12" ht="17.399999999999999">
      <c r="A124" s="125" t="s">
        <v>3021</v>
      </c>
      <c r="B124" s="126" t="s">
        <v>3022</v>
      </c>
      <c r="C124" s="136" t="s">
        <v>1446</v>
      </c>
      <c r="D124" s="128">
        <v>803</v>
      </c>
      <c r="E124" s="129">
        <v>0.28000000000000003</v>
      </c>
      <c r="F124" s="129">
        <v>0.18</v>
      </c>
      <c r="G124" s="128" t="s">
        <v>3023</v>
      </c>
      <c r="H124" s="128">
        <v>948</v>
      </c>
      <c r="I124" s="128">
        <v>980</v>
      </c>
      <c r="J124" s="128" t="s">
        <v>3024</v>
      </c>
      <c r="K124" s="128" t="s">
        <v>3025</v>
      </c>
      <c r="L124" s="130" t="str">
        <f t="shared" si="3"/>
        <v>VSP-REO-007</v>
      </c>
    </row>
    <row r="125" spans="1:12" ht="17.399999999999999">
      <c r="A125" s="125" t="s">
        <v>3026</v>
      </c>
      <c r="B125" s="126" t="s">
        <v>3027</v>
      </c>
      <c r="C125" s="136" t="s">
        <v>1444</v>
      </c>
      <c r="D125" s="128">
        <v>966</v>
      </c>
      <c r="E125" s="129">
        <v>0.28000000000000003</v>
      </c>
      <c r="F125" s="129">
        <v>0.18</v>
      </c>
      <c r="G125" s="128" t="s">
        <v>2855</v>
      </c>
      <c r="H125" s="128" t="s">
        <v>3029</v>
      </c>
      <c r="I125" s="128" t="s">
        <v>3031</v>
      </c>
      <c r="J125" s="128" t="s">
        <v>2859</v>
      </c>
      <c r="K125" s="128" t="s">
        <v>3032</v>
      </c>
      <c r="L125" s="130" t="str">
        <f t="shared" si="3"/>
        <v>VSP-REO-008</v>
      </c>
    </row>
    <row r="126" spans="1:12" ht="17.399999999999999">
      <c r="A126" s="125" t="s">
        <v>3033</v>
      </c>
      <c r="B126" s="126" t="s">
        <v>3034</v>
      </c>
      <c r="C126" s="136" t="s">
        <v>1444</v>
      </c>
      <c r="D126" s="128">
        <v>128</v>
      </c>
      <c r="E126" s="129">
        <v>0.28000000000000003</v>
      </c>
      <c r="F126" s="129">
        <v>0.18</v>
      </c>
      <c r="G126" s="128">
        <v>164</v>
      </c>
      <c r="H126" s="128">
        <v>152</v>
      </c>
      <c r="I126" s="128">
        <v>157</v>
      </c>
      <c r="J126" s="128">
        <v>201</v>
      </c>
      <c r="K126" s="128">
        <v>186</v>
      </c>
      <c r="L126" s="130" t="str">
        <f t="shared" si="3"/>
        <v>VSP-REO-009</v>
      </c>
    </row>
    <row r="127" spans="1:12" ht="17.399999999999999">
      <c r="A127" s="125" t="s">
        <v>3035</v>
      </c>
      <c r="B127" s="126" t="s">
        <v>3036</v>
      </c>
      <c r="C127" s="136" t="s">
        <v>1444</v>
      </c>
      <c r="D127" s="128">
        <v>782</v>
      </c>
      <c r="E127" s="129">
        <v>0.28000000000000003</v>
      </c>
      <c r="F127" s="129">
        <v>0.18</v>
      </c>
      <c r="G127" s="128" t="s">
        <v>3037</v>
      </c>
      <c r="H127" s="128">
        <v>923</v>
      </c>
      <c r="I127" s="128">
        <v>955</v>
      </c>
      <c r="J127" s="128" t="s">
        <v>3038</v>
      </c>
      <c r="K127" s="128" t="s">
        <v>2745</v>
      </c>
      <c r="L127" s="130" t="str">
        <f t="shared" si="3"/>
        <v>VSP-REO-011</v>
      </c>
    </row>
    <row r="128" spans="1:12" ht="17.399999999999999">
      <c r="A128" s="125" t="s">
        <v>3039</v>
      </c>
      <c r="B128" s="126" t="s">
        <v>3040</v>
      </c>
      <c r="C128" s="136" t="s">
        <v>1444</v>
      </c>
      <c r="D128" s="128">
        <v>66</v>
      </c>
      <c r="E128" s="129">
        <v>0.28000000000000003</v>
      </c>
      <c r="F128" s="129">
        <v>0.18</v>
      </c>
      <c r="G128" s="128">
        <v>85</v>
      </c>
      <c r="H128" s="128">
        <v>78</v>
      </c>
      <c r="I128" s="128">
        <v>81</v>
      </c>
      <c r="J128" s="128">
        <v>104</v>
      </c>
      <c r="K128" s="128">
        <v>96</v>
      </c>
      <c r="L128" s="130" t="str">
        <f t="shared" si="3"/>
        <v>VSP-REO-012</v>
      </c>
    </row>
    <row r="129" spans="1:12" ht="17.399999999999999">
      <c r="A129" s="125" t="s">
        <v>3041</v>
      </c>
      <c r="B129" s="126" t="s">
        <v>3042</v>
      </c>
      <c r="C129" s="136" t="s">
        <v>1444</v>
      </c>
      <c r="D129" s="128">
        <v>115</v>
      </c>
      <c r="E129" s="129">
        <v>0.28000000000000003</v>
      </c>
      <c r="F129" s="129">
        <v>0.18</v>
      </c>
      <c r="G129" s="128">
        <v>148</v>
      </c>
      <c r="H129" s="128">
        <v>136</v>
      </c>
      <c r="I129" s="128">
        <v>141</v>
      </c>
      <c r="J129" s="128">
        <v>181</v>
      </c>
      <c r="K129" s="128">
        <v>167</v>
      </c>
      <c r="L129" s="130" t="str">
        <f t="shared" si="3"/>
        <v>VSP-REO-013</v>
      </c>
    </row>
    <row r="130" spans="1:12" ht="17.399999999999999">
      <c r="A130" s="125" t="s">
        <v>375</v>
      </c>
      <c r="B130" s="126" t="s">
        <v>1399</v>
      </c>
      <c r="C130" s="136" t="s">
        <v>1444</v>
      </c>
      <c r="D130" s="128">
        <v>78</v>
      </c>
      <c r="E130" s="129">
        <v>0.28000000000000003</v>
      </c>
      <c r="F130" s="129">
        <v>0.18</v>
      </c>
      <c r="G130" s="128">
        <v>100</v>
      </c>
      <c r="H130" s="128">
        <v>93</v>
      </c>
      <c r="I130" s="128">
        <v>96</v>
      </c>
      <c r="J130" s="128">
        <v>123</v>
      </c>
      <c r="K130" s="128">
        <v>114</v>
      </c>
      <c r="L130" s="130" t="str">
        <f t="shared" ref="L130:L161" si="4">VLOOKUP(A130,Testing,1,FALSE)</f>
        <v>VSP-REO-016</v>
      </c>
    </row>
    <row r="131" spans="1:12" ht="17.399999999999999">
      <c r="A131" s="125" t="s">
        <v>264</v>
      </c>
      <c r="B131" s="126" t="s">
        <v>1214</v>
      </c>
      <c r="C131" s="136" t="s">
        <v>1444</v>
      </c>
      <c r="D131" s="128">
        <v>103</v>
      </c>
      <c r="E131" s="129">
        <v>0.28000000000000003</v>
      </c>
      <c r="F131" s="129">
        <v>0.18</v>
      </c>
      <c r="G131" s="128">
        <v>132</v>
      </c>
      <c r="H131" s="128">
        <v>122</v>
      </c>
      <c r="I131" s="128">
        <v>126</v>
      </c>
      <c r="J131" s="128">
        <v>162</v>
      </c>
      <c r="K131" s="128">
        <v>149</v>
      </c>
      <c r="L131" s="130" t="str">
        <f t="shared" si="4"/>
        <v>VSP-REO-017</v>
      </c>
    </row>
    <row r="132" spans="1:12" ht="17.399999999999999">
      <c r="A132" s="125" t="s">
        <v>3045</v>
      </c>
      <c r="B132" s="126" t="s">
        <v>3046</v>
      </c>
      <c r="C132" s="136" t="s">
        <v>1444</v>
      </c>
      <c r="D132" s="128">
        <v>454</v>
      </c>
      <c r="E132" s="129">
        <v>0.28000000000000003</v>
      </c>
      <c r="F132" s="129">
        <v>0.18</v>
      </c>
      <c r="G132" s="128">
        <v>582</v>
      </c>
      <c r="H132" s="128">
        <v>536</v>
      </c>
      <c r="I132" s="128">
        <v>554</v>
      </c>
      <c r="J132" s="128">
        <v>710</v>
      </c>
      <c r="K132" s="128">
        <v>654</v>
      </c>
      <c r="L132" s="130" t="str">
        <f t="shared" si="4"/>
        <v>VSP-REO-019</v>
      </c>
    </row>
    <row r="133" spans="1:12" ht="17.399999999999999">
      <c r="A133" s="125" t="s">
        <v>3047</v>
      </c>
      <c r="B133" s="126" t="s">
        <v>3048</v>
      </c>
      <c r="C133" s="136" t="s">
        <v>1444</v>
      </c>
      <c r="D133" s="128" t="s">
        <v>3049</v>
      </c>
      <c r="E133" s="129">
        <v>0.28000000000000003</v>
      </c>
      <c r="F133" s="129">
        <v>0.18</v>
      </c>
      <c r="G133" s="128" t="s">
        <v>3050</v>
      </c>
      <c r="H133" s="128" t="s">
        <v>3051</v>
      </c>
      <c r="I133" s="128" t="s">
        <v>3052</v>
      </c>
      <c r="J133" s="128" t="s">
        <v>3053</v>
      </c>
      <c r="K133" s="128" t="s">
        <v>3054</v>
      </c>
      <c r="L133" s="130" t="str">
        <f t="shared" si="4"/>
        <v>VSP-REO-020</v>
      </c>
    </row>
    <row r="134" spans="1:12" ht="17.399999999999999">
      <c r="A134" s="125" t="s">
        <v>3055</v>
      </c>
      <c r="B134" s="126" t="s">
        <v>3056</v>
      </c>
      <c r="C134" s="136" t="s">
        <v>1444</v>
      </c>
      <c r="D134" s="128">
        <v>223</v>
      </c>
      <c r="E134" s="129">
        <v>0.28000000000000003</v>
      </c>
      <c r="F134" s="129">
        <v>0.18</v>
      </c>
      <c r="G134" s="128">
        <v>286</v>
      </c>
      <c r="H134" s="128">
        <v>264</v>
      </c>
      <c r="I134" s="128">
        <v>273</v>
      </c>
      <c r="J134" s="128">
        <v>350</v>
      </c>
      <c r="K134" s="128">
        <v>323</v>
      </c>
      <c r="L134" s="130" t="str">
        <f t="shared" si="4"/>
        <v>VSP-REO-021</v>
      </c>
    </row>
    <row r="135" spans="1:12" ht="17.399999999999999">
      <c r="A135" s="125" t="s">
        <v>3057</v>
      </c>
      <c r="B135" s="133" t="s">
        <v>3058</v>
      </c>
      <c r="C135" s="136" t="s">
        <v>1444</v>
      </c>
      <c r="D135" s="128">
        <v>38</v>
      </c>
      <c r="E135" s="129">
        <v>0.28000000000000003</v>
      </c>
      <c r="F135" s="129">
        <v>0.18</v>
      </c>
      <c r="G135" s="128">
        <v>49</v>
      </c>
      <c r="H135" s="128">
        <v>45</v>
      </c>
      <c r="I135" s="128">
        <v>47</v>
      </c>
      <c r="J135" s="128">
        <v>61</v>
      </c>
      <c r="K135" s="128">
        <v>56</v>
      </c>
      <c r="L135" s="130" t="str">
        <f t="shared" si="4"/>
        <v>VSP-REO-022</v>
      </c>
    </row>
    <row r="136" spans="1:12" ht="17.399999999999999">
      <c r="A136" s="125" t="s">
        <v>3059</v>
      </c>
      <c r="B136" s="126" t="s">
        <v>3060</v>
      </c>
      <c r="C136" s="136" t="s">
        <v>1446</v>
      </c>
      <c r="D136" s="128">
        <v>396</v>
      </c>
      <c r="E136" s="129">
        <v>0.28000000000000003</v>
      </c>
      <c r="F136" s="129">
        <v>0.18</v>
      </c>
      <c r="G136" s="128">
        <v>507</v>
      </c>
      <c r="H136" s="128">
        <v>468</v>
      </c>
      <c r="I136" s="128">
        <v>484</v>
      </c>
      <c r="J136" s="128">
        <v>620</v>
      </c>
      <c r="K136" s="128">
        <v>572</v>
      </c>
      <c r="L136" s="130" t="str">
        <f t="shared" si="4"/>
        <v>VSP-REO-025</v>
      </c>
    </row>
    <row r="137" spans="1:12" ht="17.399999999999999">
      <c r="A137" s="125" t="s">
        <v>3061</v>
      </c>
      <c r="B137" s="126" t="s">
        <v>3062</v>
      </c>
      <c r="C137" s="136" t="s">
        <v>1446</v>
      </c>
      <c r="D137" s="128">
        <v>792</v>
      </c>
      <c r="E137" s="129">
        <v>0.28000000000000003</v>
      </c>
      <c r="F137" s="129">
        <v>0.18</v>
      </c>
      <c r="G137" s="128" t="s">
        <v>3063</v>
      </c>
      <c r="H137" s="128">
        <v>935</v>
      </c>
      <c r="I137" s="128">
        <v>967</v>
      </c>
      <c r="J137" s="128" t="s">
        <v>3064</v>
      </c>
      <c r="K137" s="128" t="s">
        <v>3065</v>
      </c>
      <c r="L137" s="130" t="str">
        <f t="shared" si="4"/>
        <v>VSP-REO-026</v>
      </c>
    </row>
    <row r="138" spans="1:12" ht="17.399999999999999">
      <c r="A138" s="125" t="s">
        <v>3066</v>
      </c>
      <c r="B138" s="126" t="s">
        <v>3067</v>
      </c>
      <c r="C138" s="136" t="s">
        <v>1488</v>
      </c>
      <c r="D138" s="128">
        <v>346</v>
      </c>
      <c r="E138" s="129">
        <v>0.18</v>
      </c>
      <c r="F138" s="129">
        <v>0.18</v>
      </c>
      <c r="G138" s="128">
        <v>409</v>
      </c>
      <c r="H138" s="128">
        <v>409</v>
      </c>
      <c r="I138" s="128">
        <v>423</v>
      </c>
      <c r="J138" s="128">
        <v>500</v>
      </c>
      <c r="K138" s="128">
        <v>500</v>
      </c>
      <c r="L138" s="130" t="str">
        <f t="shared" si="4"/>
        <v>VSP-REO-027</v>
      </c>
    </row>
    <row r="139" spans="1:12" ht="17.399999999999999">
      <c r="A139" s="125" t="s">
        <v>3068</v>
      </c>
      <c r="B139" s="133" t="s">
        <v>3069</v>
      </c>
      <c r="C139" s="136" t="s">
        <v>1488</v>
      </c>
      <c r="D139" s="128">
        <v>735</v>
      </c>
      <c r="E139" s="129">
        <v>0.18</v>
      </c>
      <c r="F139" s="129">
        <v>0.18</v>
      </c>
      <c r="G139" s="128">
        <v>868</v>
      </c>
      <c r="H139" s="128">
        <v>868</v>
      </c>
      <c r="I139" s="128">
        <v>897</v>
      </c>
      <c r="J139" s="128" t="s">
        <v>1701</v>
      </c>
      <c r="K139" s="128" t="s">
        <v>1701</v>
      </c>
      <c r="L139" s="130" t="str">
        <f t="shared" si="4"/>
        <v>VSP-REO-029</v>
      </c>
    </row>
    <row r="140" spans="1:12" ht="17.399999999999999">
      <c r="A140" s="125" t="s">
        <v>3072</v>
      </c>
      <c r="B140" s="126" t="s">
        <v>3073</v>
      </c>
      <c r="C140" s="136" t="s">
        <v>1444</v>
      </c>
      <c r="D140" s="128">
        <v>876</v>
      </c>
      <c r="E140" s="129">
        <v>0.28000000000000003</v>
      </c>
      <c r="F140" s="129">
        <v>0.18</v>
      </c>
      <c r="G140" s="128" t="s">
        <v>2576</v>
      </c>
      <c r="H140" s="128" t="s">
        <v>2577</v>
      </c>
      <c r="I140" s="128" t="s">
        <v>2578</v>
      </c>
      <c r="J140" s="128" t="s">
        <v>2579</v>
      </c>
      <c r="K140" s="128" t="s">
        <v>2580</v>
      </c>
      <c r="L140" s="130" t="str">
        <f t="shared" si="4"/>
        <v>VSP-REO-031</v>
      </c>
    </row>
    <row r="141" spans="1:12" ht="17.399999999999999">
      <c r="A141" s="125" t="s">
        <v>3074</v>
      </c>
      <c r="B141" s="126" t="s">
        <v>3075</v>
      </c>
      <c r="C141" s="136" t="s">
        <v>1488</v>
      </c>
      <c r="D141" s="128">
        <v>806</v>
      </c>
      <c r="E141" s="129">
        <v>0.18</v>
      </c>
      <c r="F141" s="129">
        <v>0.18</v>
      </c>
      <c r="G141" s="128">
        <v>952</v>
      </c>
      <c r="H141" s="128">
        <v>952</v>
      </c>
      <c r="I141" s="128">
        <v>984</v>
      </c>
      <c r="J141" s="128" t="s">
        <v>2633</v>
      </c>
      <c r="K141" s="128" t="s">
        <v>2633</v>
      </c>
      <c r="L141" s="130" t="str">
        <f t="shared" si="4"/>
        <v>VSP-REO-032</v>
      </c>
    </row>
    <row r="142" spans="1:12" ht="17.399999999999999">
      <c r="A142" s="125" t="s">
        <v>3076</v>
      </c>
      <c r="B142" s="126" t="s">
        <v>3077</v>
      </c>
      <c r="C142" s="136" t="s">
        <v>1444</v>
      </c>
      <c r="D142" s="128">
        <v>97</v>
      </c>
      <c r="E142" s="129">
        <v>0.28000000000000003</v>
      </c>
      <c r="F142" s="129">
        <v>0.18</v>
      </c>
      <c r="G142" s="128">
        <v>125</v>
      </c>
      <c r="H142" s="128">
        <v>115</v>
      </c>
      <c r="I142" s="128">
        <v>119</v>
      </c>
      <c r="J142" s="128">
        <v>153</v>
      </c>
      <c r="K142" s="128">
        <v>141</v>
      </c>
      <c r="L142" s="130" t="str">
        <f t="shared" si="4"/>
        <v>VSP-REO-033</v>
      </c>
    </row>
    <row r="143" spans="1:12" ht="17.399999999999999">
      <c r="A143" s="125" t="s">
        <v>3078</v>
      </c>
      <c r="B143" s="126" t="s">
        <v>3079</v>
      </c>
      <c r="C143" s="136" t="s">
        <v>1446</v>
      </c>
      <c r="D143" s="128">
        <v>528</v>
      </c>
      <c r="E143" s="129">
        <v>0.28000000000000003</v>
      </c>
      <c r="F143" s="129">
        <v>0.18</v>
      </c>
      <c r="G143" s="128">
        <v>676</v>
      </c>
      <c r="H143" s="128">
        <v>624</v>
      </c>
      <c r="I143" s="128">
        <v>645</v>
      </c>
      <c r="J143" s="128">
        <v>826</v>
      </c>
      <c r="K143" s="128">
        <v>762</v>
      </c>
      <c r="L143" s="130" t="str">
        <f t="shared" si="4"/>
        <v>VSP-REO-034</v>
      </c>
    </row>
    <row r="144" spans="1:12" ht="17.399999999999999">
      <c r="A144" s="125" t="s">
        <v>3080</v>
      </c>
      <c r="B144" s="133" t="s">
        <v>3081</v>
      </c>
      <c r="C144" s="136" t="s">
        <v>1444</v>
      </c>
      <c r="D144" s="128">
        <v>81</v>
      </c>
      <c r="E144" s="129">
        <v>0.28000000000000003</v>
      </c>
      <c r="F144" s="129">
        <v>0.18</v>
      </c>
      <c r="G144" s="128">
        <v>104</v>
      </c>
      <c r="H144" s="128">
        <v>96</v>
      </c>
      <c r="I144" s="128">
        <v>99</v>
      </c>
      <c r="J144" s="128">
        <v>127</v>
      </c>
      <c r="K144" s="128">
        <v>117</v>
      </c>
      <c r="L144" s="130" t="str">
        <f t="shared" si="4"/>
        <v>VSP-REO-035</v>
      </c>
    </row>
    <row r="145" spans="1:12" ht="17.399999999999999">
      <c r="A145" s="125" t="s">
        <v>3082</v>
      </c>
      <c r="B145" s="126" t="s">
        <v>3083</v>
      </c>
      <c r="C145" s="136" t="s">
        <v>1444</v>
      </c>
      <c r="D145" s="128">
        <v>141</v>
      </c>
      <c r="E145" s="129">
        <v>0.28000000000000003</v>
      </c>
      <c r="F145" s="129">
        <v>0.18</v>
      </c>
      <c r="G145" s="128">
        <v>181</v>
      </c>
      <c r="H145" s="128">
        <v>167</v>
      </c>
      <c r="I145" s="128">
        <v>173</v>
      </c>
      <c r="J145" s="128">
        <v>222</v>
      </c>
      <c r="K145" s="128">
        <v>205</v>
      </c>
      <c r="L145" s="130" t="str">
        <f t="shared" si="4"/>
        <v>VSP-REO-037</v>
      </c>
    </row>
    <row r="146" spans="1:12" ht="17.399999999999999">
      <c r="A146" s="125" t="s">
        <v>3085</v>
      </c>
      <c r="B146" s="126" t="s">
        <v>3086</v>
      </c>
      <c r="C146" s="136" t="s">
        <v>1444</v>
      </c>
      <c r="D146" s="128">
        <v>66</v>
      </c>
      <c r="E146" s="129">
        <v>0.28000000000000003</v>
      </c>
      <c r="F146" s="129">
        <v>0.18</v>
      </c>
      <c r="G146" s="128">
        <v>85</v>
      </c>
      <c r="H146" s="128">
        <v>78</v>
      </c>
      <c r="I146" s="128">
        <v>81</v>
      </c>
      <c r="J146" s="128">
        <v>104</v>
      </c>
      <c r="K146" s="128">
        <v>96</v>
      </c>
      <c r="L146" s="130" t="str">
        <f t="shared" si="4"/>
        <v>VSP-REO-040</v>
      </c>
    </row>
    <row r="147" spans="1:12" ht="17.399999999999999">
      <c r="A147" s="125" t="s">
        <v>3087</v>
      </c>
      <c r="B147" s="133" t="s">
        <v>3088</v>
      </c>
      <c r="C147" s="136" t="s">
        <v>1446</v>
      </c>
      <c r="D147" s="128">
        <v>841</v>
      </c>
      <c r="E147" s="129">
        <v>0.28000000000000003</v>
      </c>
      <c r="F147" s="129">
        <v>0.18</v>
      </c>
      <c r="G147" s="128" t="s">
        <v>2180</v>
      </c>
      <c r="H147" s="128">
        <v>993</v>
      </c>
      <c r="I147" s="128" t="s">
        <v>3089</v>
      </c>
      <c r="J147" s="128" t="s">
        <v>1942</v>
      </c>
      <c r="K147" s="128" t="s">
        <v>3090</v>
      </c>
      <c r="L147" s="130" t="str">
        <f t="shared" si="4"/>
        <v>VSP-REO-041</v>
      </c>
    </row>
    <row r="148" spans="1:12" ht="17.399999999999999">
      <c r="A148" s="125" t="s">
        <v>3091</v>
      </c>
      <c r="B148" s="126" t="s">
        <v>3092</v>
      </c>
      <c r="C148" s="136" t="s">
        <v>1444</v>
      </c>
      <c r="D148" s="128">
        <v>195</v>
      </c>
      <c r="E148" s="129">
        <v>0.28000000000000003</v>
      </c>
      <c r="F148" s="129">
        <v>0.18</v>
      </c>
      <c r="G148" s="128">
        <v>250</v>
      </c>
      <c r="H148" s="128">
        <v>231</v>
      </c>
      <c r="I148" s="128">
        <v>238</v>
      </c>
      <c r="J148" s="128">
        <v>305</v>
      </c>
      <c r="K148" s="128">
        <v>281</v>
      </c>
      <c r="L148" s="130" t="str">
        <f t="shared" si="4"/>
        <v>VSP-REO-042</v>
      </c>
    </row>
    <row r="149" spans="1:12" ht="17.399999999999999">
      <c r="A149" s="125" t="s">
        <v>3093</v>
      </c>
      <c r="B149" s="133" t="s">
        <v>3094</v>
      </c>
      <c r="C149" s="136" t="s">
        <v>1444</v>
      </c>
      <c r="D149" s="128">
        <v>74</v>
      </c>
      <c r="E149" s="129">
        <v>0.28000000000000003</v>
      </c>
      <c r="F149" s="129">
        <v>0.18</v>
      </c>
      <c r="G149" s="128">
        <v>95</v>
      </c>
      <c r="H149" s="128">
        <v>88</v>
      </c>
      <c r="I149" s="128">
        <v>91</v>
      </c>
      <c r="J149" s="128">
        <v>117</v>
      </c>
      <c r="K149" s="128">
        <v>108</v>
      </c>
      <c r="L149" s="130" t="str">
        <f t="shared" si="4"/>
        <v>VSP-REO-046</v>
      </c>
    </row>
    <row r="150" spans="1:12" ht="17.399999999999999">
      <c r="A150" s="125" t="s">
        <v>542</v>
      </c>
      <c r="B150" s="126" t="s">
        <v>1217</v>
      </c>
      <c r="C150" s="136" t="s">
        <v>1444</v>
      </c>
      <c r="D150" s="128">
        <v>278</v>
      </c>
      <c r="E150" s="129">
        <v>0.28000000000000003</v>
      </c>
      <c r="F150" s="129">
        <v>0.18</v>
      </c>
      <c r="G150" s="128">
        <v>356</v>
      </c>
      <c r="H150" s="128">
        <v>329</v>
      </c>
      <c r="I150" s="128">
        <v>340</v>
      </c>
      <c r="J150" s="128">
        <v>436</v>
      </c>
      <c r="K150" s="128">
        <v>402</v>
      </c>
      <c r="L150" s="130" t="str">
        <f t="shared" si="4"/>
        <v>VSP-REO-047</v>
      </c>
    </row>
    <row r="151" spans="1:12" ht="17.399999999999999">
      <c r="A151" s="125" t="s">
        <v>3095</v>
      </c>
      <c r="B151" s="126" t="s">
        <v>3096</v>
      </c>
      <c r="C151" s="136" t="s">
        <v>1444</v>
      </c>
      <c r="D151" s="128">
        <v>85</v>
      </c>
      <c r="E151" s="129">
        <v>0.28000000000000003</v>
      </c>
      <c r="F151" s="129">
        <v>0.18</v>
      </c>
      <c r="G151" s="128">
        <v>109</v>
      </c>
      <c r="H151" s="128">
        <v>101</v>
      </c>
      <c r="I151" s="128">
        <v>104</v>
      </c>
      <c r="J151" s="128">
        <v>134</v>
      </c>
      <c r="K151" s="128">
        <v>123</v>
      </c>
      <c r="L151" s="130" t="str">
        <f t="shared" si="4"/>
        <v>VSP-REO-048</v>
      </c>
    </row>
    <row r="152" spans="1:12" ht="17.399999999999999">
      <c r="A152" s="125" t="s">
        <v>3097</v>
      </c>
      <c r="B152" s="126" t="s">
        <v>3098</v>
      </c>
      <c r="C152" s="136" t="s">
        <v>1444</v>
      </c>
      <c r="D152" s="136" t="s">
        <v>3099</v>
      </c>
      <c r="E152" s="129">
        <v>0.28000000000000003</v>
      </c>
      <c r="F152" s="129">
        <v>0.18</v>
      </c>
      <c r="G152" s="128">
        <v>11</v>
      </c>
      <c r="H152" s="128">
        <v>10</v>
      </c>
      <c r="I152" s="128">
        <v>10</v>
      </c>
      <c r="J152" s="128">
        <v>13</v>
      </c>
      <c r="K152" s="128">
        <v>12</v>
      </c>
      <c r="L152" s="130" t="str">
        <f t="shared" si="4"/>
        <v>VSP-REO-049</v>
      </c>
    </row>
    <row r="153" spans="1:12" ht="17.399999999999999">
      <c r="A153" s="125" t="s">
        <v>3100</v>
      </c>
      <c r="B153" s="126" t="s">
        <v>3101</v>
      </c>
      <c r="C153" s="136" t="s">
        <v>1446</v>
      </c>
      <c r="D153" s="128">
        <v>86</v>
      </c>
      <c r="E153" s="129">
        <v>0.28000000000000003</v>
      </c>
      <c r="F153" s="129">
        <v>0.18</v>
      </c>
      <c r="G153" s="128">
        <v>111</v>
      </c>
      <c r="H153" s="128">
        <v>102</v>
      </c>
      <c r="I153" s="128">
        <v>105</v>
      </c>
      <c r="J153" s="128">
        <v>135</v>
      </c>
      <c r="K153" s="128">
        <v>124</v>
      </c>
      <c r="L153" s="130" t="str">
        <f t="shared" si="4"/>
        <v>VSP-REO-050</v>
      </c>
    </row>
    <row r="154" spans="1:12" ht="17.399999999999999">
      <c r="A154" s="125" t="s">
        <v>3104</v>
      </c>
      <c r="B154" s="126" t="s">
        <v>3105</v>
      </c>
      <c r="C154" s="136" t="s">
        <v>1446</v>
      </c>
      <c r="D154" s="128">
        <v>295</v>
      </c>
      <c r="E154" s="129">
        <v>0.28000000000000003</v>
      </c>
      <c r="F154" s="129">
        <v>0.18</v>
      </c>
      <c r="G154" s="128">
        <v>378</v>
      </c>
      <c r="H154" s="128">
        <v>349</v>
      </c>
      <c r="I154" s="128">
        <v>360</v>
      </c>
      <c r="J154" s="128">
        <v>461</v>
      </c>
      <c r="K154" s="128">
        <v>425</v>
      </c>
      <c r="L154" s="130" t="str">
        <f t="shared" si="4"/>
        <v>VSP-REO-084</v>
      </c>
    </row>
    <row r="155" spans="1:12" ht="17.399999999999999">
      <c r="A155" s="125" t="s">
        <v>532</v>
      </c>
      <c r="B155" s="126" t="s">
        <v>1221</v>
      </c>
      <c r="C155" s="136" t="s">
        <v>1444</v>
      </c>
      <c r="D155" s="128">
        <v>91</v>
      </c>
      <c r="E155" s="129">
        <v>0.28000000000000003</v>
      </c>
      <c r="F155" s="129">
        <v>0.18</v>
      </c>
      <c r="G155" s="128">
        <v>117</v>
      </c>
      <c r="H155" s="128">
        <v>108</v>
      </c>
      <c r="I155" s="128">
        <v>112</v>
      </c>
      <c r="J155" s="128">
        <v>144</v>
      </c>
      <c r="K155" s="128">
        <v>133</v>
      </c>
      <c r="L155" s="130" t="str">
        <f t="shared" si="4"/>
        <v>VSP-REO-087</v>
      </c>
    </row>
    <row r="156" spans="1:12" ht="17.399999999999999">
      <c r="A156" s="125" t="s">
        <v>541</v>
      </c>
      <c r="B156" s="126" t="s">
        <v>1224</v>
      </c>
      <c r="C156" s="136" t="s">
        <v>1444</v>
      </c>
      <c r="D156" s="128">
        <v>11</v>
      </c>
      <c r="E156" s="129">
        <v>0.28000000000000003</v>
      </c>
      <c r="F156" s="129">
        <v>0.18</v>
      </c>
      <c r="G156" s="128">
        <v>15</v>
      </c>
      <c r="H156" s="128">
        <v>13</v>
      </c>
      <c r="I156" s="128">
        <v>14</v>
      </c>
      <c r="J156" s="128">
        <v>18</v>
      </c>
      <c r="K156" s="128">
        <v>17</v>
      </c>
      <c r="L156" s="130" t="str">
        <f t="shared" si="4"/>
        <v>VSP-REO-088</v>
      </c>
    </row>
    <row r="157" spans="1:12" ht="17.399999999999999">
      <c r="A157" s="125" t="s">
        <v>534</v>
      </c>
      <c r="B157" s="126" t="s">
        <v>1228</v>
      </c>
      <c r="C157" s="136" t="s">
        <v>1444</v>
      </c>
      <c r="D157" s="128">
        <v>284</v>
      </c>
      <c r="E157" s="129">
        <v>0.28000000000000003</v>
      </c>
      <c r="F157" s="129">
        <v>0.18</v>
      </c>
      <c r="G157" s="128">
        <v>364</v>
      </c>
      <c r="H157" s="128">
        <v>336</v>
      </c>
      <c r="I157" s="128">
        <v>347</v>
      </c>
      <c r="J157" s="128">
        <v>445</v>
      </c>
      <c r="K157" s="128">
        <v>410</v>
      </c>
      <c r="L157" s="130" t="str">
        <f t="shared" si="4"/>
        <v>VSP-REO-101</v>
      </c>
    </row>
    <row r="158" spans="1:12" ht="17.399999999999999">
      <c r="A158" s="125" t="s">
        <v>535</v>
      </c>
      <c r="B158" s="133" t="s">
        <v>1230</v>
      </c>
      <c r="C158" s="136" t="s">
        <v>1444</v>
      </c>
      <c r="D158" s="128">
        <v>95</v>
      </c>
      <c r="E158" s="129">
        <v>0.28000000000000003</v>
      </c>
      <c r="F158" s="129">
        <v>0.18</v>
      </c>
      <c r="G158" s="128">
        <v>122</v>
      </c>
      <c r="H158" s="128">
        <v>113</v>
      </c>
      <c r="I158" s="128">
        <v>116</v>
      </c>
      <c r="J158" s="128">
        <v>149</v>
      </c>
      <c r="K158" s="128">
        <v>137</v>
      </c>
      <c r="L158" s="130" t="str">
        <f t="shared" si="4"/>
        <v>VSP-REO-102</v>
      </c>
    </row>
    <row r="159" spans="1:12" ht="17.399999999999999">
      <c r="A159" s="125" t="s">
        <v>3108</v>
      </c>
      <c r="B159" s="126" t="s">
        <v>3109</v>
      </c>
      <c r="C159" s="136" t="s">
        <v>1444</v>
      </c>
      <c r="D159" s="128">
        <v>113</v>
      </c>
      <c r="E159" s="129">
        <v>0.28000000000000003</v>
      </c>
      <c r="F159" s="129">
        <v>0.18</v>
      </c>
      <c r="G159" s="128">
        <v>145</v>
      </c>
      <c r="H159" s="128">
        <v>134</v>
      </c>
      <c r="I159" s="128">
        <v>138</v>
      </c>
      <c r="J159" s="128">
        <v>177</v>
      </c>
      <c r="K159" s="128">
        <v>163</v>
      </c>
      <c r="L159" s="130" t="str">
        <f t="shared" si="4"/>
        <v>VSP-REO-103</v>
      </c>
    </row>
    <row r="160" spans="1:12" ht="17.399999999999999">
      <c r="A160" s="125" t="s">
        <v>543</v>
      </c>
      <c r="B160" s="126" t="s">
        <v>1403</v>
      </c>
      <c r="C160" s="136" t="s">
        <v>1444</v>
      </c>
      <c r="D160" s="128">
        <v>148</v>
      </c>
      <c r="E160" s="129">
        <v>0.28000000000000003</v>
      </c>
      <c r="F160" s="129">
        <v>0.18</v>
      </c>
      <c r="G160" s="128">
        <v>190</v>
      </c>
      <c r="H160" s="128">
        <v>175</v>
      </c>
      <c r="I160" s="128">
        <v>181</v>
      </c>
      <c r="J160" s="128">
        <v>232</v>
      </c>
      <c r="K160" s="128">
        <v>214</v>
      </c>
      <c r="L160" s="130" t="str">
        <f t="shared" si="4"/>
        <v>VSP-REO-107</v>
      </c>
    </row>
    <row r="161" spans="1:12" ht="17.399999999999999">
      <c r="A161" s="125" t="s">
        <v>3110</v>
      </c>
      <c r="B161" s="126" t="s">
        <v>3111</v>
      </c>
      <c r="C161" s="136" t="s">
        <v>1444</v>
      </c>
      <c r="D161" s="128">
        <v>35</v>
      </c>
      <c r="E161" s="129">
        <v>0.28000000000000003</v>
      </c>
      <c r="F161" s="129">
        <v>0.18</v>
      </c>
      <c r="G161" s="128">
        <v>45</v>
      </c>
      <c r="H161" s="128">
        <v>42</v>
      </c>
      <c r="I161" s="128">
        <v>43</v>
      </c>
      <c r="J161" s="128">
        <v>56</v>
      </c>
      <c r="K161" s="128">
        <v>51</v>
      </c>
      <c r="L161" s="130" t="str">
        <f t="shared" si="4"/>
        <v>VSP-REO-110</v>
      </c>
    </row>
    <row r="162" spans="1:12" ht="17.399999999999999">
      <c r="A162" s="125" t="s">
        <v>3113</v>
      </c>
      <c r="B162" s="126" t="s">
        <v>3114</v>
      </c>
      <c r="C162" s="136" t="s">
        <v>1446</v>
      </c>
      <c r="D162" s="128">
        <v>43</v>
      </c>
      <c r="E162" s="129">
        <v>0.28000000000000003</v>
      </c>
      <c r="F162" s="129">
        <v>0.18</v>
      </c>
      <c r="G162" s="128">
        <v>56</v>
      </c>
      <c r="H162" s="128">
        <v>51</v>
      </c>
      <c r="I162" s="128">
        <v>53</v>
      </c>
      <c r="J162" s="128">
        <v>68</v>
      </c>
      <c r="K162" s="128">
        <v>63</v>
      </c>
      <c r="L162" s="130" t="str">
        <f t="shared" ref="L162:L177" si="5">VLOOKUP(A162,Testing,1,FALSE)</f>
        <v>VSP-REO-123</v>
      </c>
    </row>
    <row r="163" spans="1:12" ht="17.399999999999999">
      <c r="A163" s="125" t="s">
        <v>3115</v>
      </c>
      <c r="B163" s="126" t="s">
        <v>3116</v>
      </c>
      <c r="C163" s="136" t="s">
        <v>1444</v>
      </c>
      <c r="D163" s="128">
        <v>19</v>
      </c>
      <c r="E163" s="129">
        <v>0.28000000000000003</v>
      </c>
      <c r="F163" s="129">
        <v>0.18</v>
      </c>
      <c r="G163" s="128">
        <v>25</v>
      </c>
      <c r="H163" s="128">
        <v>23</v>
      </c>
      <c r="I163" s="128">
        <v>24</v>
      </c>
      <c r="J163" s="128">
        <v>31</v>
      </c>
      <c r="K163" s="128">
        <v>29</v>
      </c>
      <c r="L163" s="130" t="str">
        <f t="shared" si="5"/>
        <v>VSP-REO-126</v>
      </c>
    </row>
    <row r="164" spans="1:12" ht="17.399999999999999">
      <c r="A164" s="125" t="s">
        <v>3117</v>
      </c>
      <c r="B164" s="126" t="s">
        <v>3118</v>
      </c>
      <c r="C164" s="136" t="s">
        <v>1444</v>
      </c>
      <c r="D164" s="128">
        <v>34</v>
      </c>
      <c r="E164" s="129">
        <v>0.28000000000000003</v>
      </c>
      <c r="F164" s="129">
        <v>0.18</v>
      </c>
      <c r="G164" s="128">
        <v>44</v>
      </c>
      <c r="H164" s="128">
        <v>41</v>
      </c>
      <c r="I164" s="128">
        <v>42</v>
      </c>
      <c r="J164" s="128">
        <v>54</v>
      </c>
      <c r="K164" s="128">
        <v>50</v>
      </c>
      <c r="L164" s="130" t="str">
        <f t="shared" si="5"/>
        <v>VSP-REO-129</v>
      </c>
    </row>
    <row r="165" spans="1:12" ht="17.399999999999999">
      <c r="A165" s="125" t="s">
        <v>3119</v>
      </c>
      <c r="B165" s="126" t="s">
        <v>3120</v>
      </c>
      <c r="C165" s="136" t="s">
        <v>1444</v>
      </c>
      <c r="D165" s="128">
        <v>35</v>
      </c>
      <c r="E165" s="129">
        <v>0.28000000000000003</v>
      </c>
      <c r="F165" s="129">
        <v>0.18</v>
      </c>
      <c r="G165" s="128">
        <v>45</v>
      </c>
      <c r="H165" s="128">
        <v>42</v>
      </c>
      <c r="I165" s="128">
        <v>43</v>
      </c>
      <c r="J165" s="128">
        <v>56</v>
      </c>
      <c r="K165" s="128">
        <v>51</v>
      </c>
      <c r="L165" s="130" t="str">
        <f t="shared" si="5"/>
        <v>VSP-REO-130</v>
      </c>
    </row>
    <row r="166" spans="1:12" ht="17.399999999999999">
      <c r="A166" s="125" t="s">
        <v>3121</v>
      </c>
      <c r="B166" s="126" t="s">
        <v>3122</v>
      </c>
      <c r="C166" s="136" t="s">
        <v>1485</v>
      </c>
      <c r="D166" s="128">
        <v>156</v>
      </c>
      <c r="E166" s="129">
        <v>0.18</v>
      </c>
      <c r="F166" s="129">
        <v>0.18</v>
      </c>
      <c r="G166" s="128">
        <v>185</v>
      </c>
      <c r="H166" s="128">
        <v>185</v>
      </c>
      <c r="I166" s="128">
        <v>191</v>
      </c>
      <c r="J166" s="128">
        <v>226</v>
      </c>
      <c r="K166" s="128">
        <v>226</v>
      </c>
      <c r="L166" s="130" t="str">
        <f t="shared" si="5"/>
        <v>VSP-REO-134</v>
      </c>
    </row>
    <row r="167" spans="1:12" ht="17.399999999999999">
      <c r="A167" s="125" t="s">
        <v>3123</v>
      </c>
      <c r="B167" s="126" t="s">
        <v>3124</v>
      </c>
      <c r="C167" s="136" t="s">
        <v>1488</v>
      </c>
      <c r="D167" s="128">
        <v>203</v>
      </c>
      <c r="E167" s="129">
        <v>0.18</v>
      </c>
      <c r="F167" s="129">
        <v>0.18</v>
      </c>
      <c r="G167" s="128">
        <v>240</v>
      </c>
      <c r="H167" s="128">
        <v>240</v>
      </c>
      <c r="I167" s="128">
        <v>248</v>
      </c>
      <c r="J167" s="128">
        <v>293</v>
      </c>
      <c r="K167" s="128">
        <v>293</v>
      </c>
      <c r="L167" s="130" t="str">
        <f t="shared" si="5"/>
        <v>VSP-REO-153</v>
      </c>
    </row>
    <row r="168" spans="1:12" ht="17.399999999999999">
      <c r="A168" s="125" t="s">
        <v>3126</v>
      </c>
      <c r="B168" s="126" t="s">
        <v>3127</v>
      </c>
      <c r="C168" s="136" t="s">
        <v>1488</v>
      </c>
      <c r="D168" s="128">
        <v>161</v>
      </c>
      <c r="E168" s="129">
        <v>0.18</v>
      </c>
      <c r="F168" s="129">
        <v>0.18</v>
      </c>
      <c r="G168" s="128">
        <v>190</v>
      </c>
      <c r="H168" s="128">
        <v>190</v>
      </c>
      <c r="I168" s="128">
        <v>197</v>
      </c>
      <c r="J168" s="128">
        <v>233</v>
      </c>
      <c r="K168" s="128">
        <v>233</v>
      </c>
      <c r="L168" s="130" t="str">
        <f t="shared" si="5"/>
        <v>VSP-REO-154</v>
      </c>
    </row>
    <row r="169" spans="1:12" ht="17.399999999999999">
      <c r="A169" s="125" t="s">
        <v>3128</v>
      </c>
      <c r="B169" s="126" t="s">
        <v>3129</v>
      </c>
      <c r="C169" s="136" t="s">
        <v>1446</v>
      </c>
      <c r="D169" s="128">
        <v>136</v>
      </c>
      <c r="E169" s="129">
        <v>0.28000000000000003</v>
      </c>
      <c r="F169" s="129">
        <v>0.18</v>
      </c>
      <c r="G169" s="128">
        <v>175</v>
      </c>
      <c r="H169" s="128">
        <v>161</v>
      </c>
      <c r="I169" s="128">
        <v>166</v>
      </c>
      <c r="J169" s="128">
        <v>213</v>
      </c>
      <c r="K169" s="128">
        <v>196</v>
      </c>
      <c r="L169" s="130" t="str">
        <f t="shared" si="5"/>
        <v>VSP-REO-155</v>
      </c>
    </row>
    <row r="170" spans="1:12" ht="17.399999999999999">
      <c r="A170" s="125" t="s">
        <v>3130</v>
      </c>
      <c r="B170" s="126" t="s">
        <v>3131</v>
      </c>
      <c r="C170" s="136" t="s">
        <v>1446</v>
      </c>
      <c r="D170" s="128">
        <v>169</v>
      </c>
      <c r="E170" s="129">
        <v>0.28000000000000003</v>
      </c>
      <c r="F170" s="129">
        <v>0.18</v>
      </c>
      <c r="G170" s="128">
        <v>217</v>
      </c>
      <c r="H170" s="128">
        <v>200</v>
      </c>
      <c r="I170" s="128">
        <v>207</v>
      </c>
      <c r="J170" s="128">
        <v>265</v>
      </c>
      <c r="K170" s="128">
        <v>245</v>
      </c>
      <c r="L170" s="130" t="str">
        <f t="shared" si="5"/>
        <v>VSP-REO-157</v>
      </c>
    </row>
    <row r="171" spans="1:12" ht="17.399999999999999">
      <c r="A171" s="125" t="s">
        <v>3132</v>
      </c>
      <c r="B171" s="126" t="s">
        <v>3133</v>
      </c>
      <c r="C171" s="136" t="s">
        <v>1446</v>
      </c>
      <c r="D171" s="128">
        <v>33</v>
      </c>
      <c r="E171" s="129">
        <v>0.28000000000000003</v>
      </c>
      <c r="F171" s="129">
        <v>0.18</v>
      </c>
      <c r="G171" s="128">
        <v>43</v>
      </c>
      <c r="H171" s="128">
        <v>39</v>
      </c>
      <c r="I171" s="128">
        <v>41</v>
      </c>
      <c r="J171" s="128">
        <v>53</v>
      </c>
      <c r="K171" s="128">
        <v>49</v>
      </c>
      <c r="L171" s="130" t="str">
        <f t="shared" si="5"/>
        <v>VSP-REO-158</v>
      </c>
    </row>
    <row r="172" spans="1:12" ht="17.399999999999999">
      <c r="A172" s="125" t="s">
        <v>3134</v>
      </c>
      <c r="B172" s="126" t="s">
        <v>3135</v>
      </c>
      <c r="C172" s="136" t="s">
        <v>1444</v>
      </c>
      <c r="D172" s="128">
        <v>381</v>
      </c>
      <c r="E172" s="129">
        <v>0.28000000000000003</v>
      </c>
      <c r="F172" s="129">
        <v>0.18</v>
      </c>
      <c r="G172" s="128">
        <v>488</v>
      </c>
      <c r="H172" s="128">
        <v>450</v>
      </c>
      <c r="I172" s="128">
        <v>465</v>
      </c>
      <c r="J172" s="128">
        <v>596</v>
      </c>
      <c r="K172" s="128">
        <v>549</v>
      </c>
      <c r="L172" s="130" t="str">
        <f t="shared" si="5"/>
        <v>VSP-REO-203</v>
      </c>
    </row>
    <row r="173" spans="1:12" ht="17.399999999999999">
      <c r="A173" s="125" t="s">
        <v>3137</v>
      </c>
      <c r="B173" s="126" t="s">
        <v>3138</v>
      </c>
      <c r="C173" s="136" t="s">
        <v>1446</v>
      </c>
      <c r="D173" s="128">
        <v>613</v>
      </c>
      <c r="E173" s="129">
        <v>0.28000000000000003</v>
      </c>
      <c r="F173" s="129">
        <v>0.18</v>
      </c>
      <c r="G173" s="128">
        <v>785</v>
      </c>
      <c r="H173" s="128">
        <v>724</v>
      </c>
      <c r="I173" s="128">
        <v>748</v>
      </c>
      <c r="J173" s="128">
        <v>958</v>
      </c>
      <c r="K173" s="128">
        <v>883</v>
      </c>
      <c r="L173" s="130" t="str">
        <f t="shared" si="5"/>
        <v>VSP-REO-204</v>
      </c>
    </row>
    <row r="174" spans="1:12" ht="17.399999999999999">
      <c r="A174" s="125" t="s">
        <v>3139</v>
      </c>
      <c r="B174" s="126" t="s">
        <v>3140</v>
      </c>
      <c r="C174" s="136" t="s">
        <v>1446</v>
      </c>
      <c r="D174" s="128">
        <v>91</v>
      </c>
      <c r="E174" s="129">
        <v>0.28000000000000003</v>
      </c>
      <c r="F174" s="129">
        <v>0.18</v>
      </c>
      <c r="G174" s="128">
        <v>117</v>
      </c>
      <c r="H174" s="128">
        <v>108</v>
      </c>
      <c r="I174" s="128">
        <v>112</v>
      </c>
      <c r="J174" s="128">
        <v>144</v>
      </c>
      <c r="K174" s="128">
        <v>133</v>
      </c>
      <c r="L174" s="130" t="str">
        <f t="shared" si="5"/>
        <v>VSP-REO-230</v>
      </c>
    </row>
    <row r="175" spans="1:12" ht="17.399999999999999">
      <c r="A175" s="125" t="s">
        <v>3141</v>
      </c>
      <c r="B175" s="126" t="s">
        <v>3142</v>
      </c>
      <c r="C175" s="136" t="s">
        <v>1446</v>
      </c>
      <c r="D175" s="128">
        <v>91</v>
      </c>
      <c r="E175" s="129">
        <v>0.28000000000000003</v>
      </c>
      <c r="F175" s="129">
        <v>0.18</v>
      </c>
      <c r="G175" s="128">
        <v>117</v>
      </c>
      <c r="H175" s="128">
        <v>108</v>
      </c>
      <c r="I175" s="128">
        <v>112</v>
      </c>
      <c r="J175" s="128">
        <v>144</v>
      </c>
      <c r="K175" s="128">
        <v>133</v>
      </c>
      <c r="L175" s="130" t="str">
        <f t="shared" si="5"/>
        <v>VSP-REO-231</v>
      </c>
    </row>
    <row r="176" spans="1:12" ht="17.399999999999999">
      <c r="A176" s="125" t="s">
        <v>3144</v>
      </c>
      <c r="B176" s="126" t="s">
        <v>3145</v>
      </c>
      <c r="C176" s="136" t="s">
        <v>3146</v>
      </c>
      <c r="D176" s="128" t="s">
        <v>3147</v>
      </c>
      <c r="E176" s="129">
        <v>0.18</v>
      </c>
      <c r="F176" s="129">
        <v>0.18</v>
      </c>
      <c r="G176" s="128" t="s">
        <v>2169</v>
      </c>
      <c r="H176" s="128" t="s">
        <v>2169</v>
      </c>
      <c r="I176" s="128" t="s">
        <v>3148</v>
      </c>
      <c r="J176" s="128" t="s">
        <v>3149</v>
      </c>
      <c r="K176" s="128" t="s">
        <v>3149</v>
      </c>
      <c r="L176" s="130" t="str">
        <f t="shared" si="5"/>
        <v>WCHNA00006</v>
      </c>
    </row>
    <row r="177" spans="1:12" ht="17.399999999999999">
      <c r="A177" s="125" t="s">
        <v>3150</v>
      </c>
      <c r="B177" s="126" t="s">
        <v>3151</v>
      </c>
      <c r="C177" s="136" t="s">
        <v>1443</v>
      </c>
      <c r="D177" s="128" t="s">
        <v>3152</v>
      </c>
      <c r="E177" s="129">
        <v>0.18</v>
      </c>
      <c r="F177" s="129">
        <v>0.18</v>
      </c>
      <c r="G177" s="128" t="s">
        <v>3153</v>
      </c>
      <c r="H177" s="128" t="s">
        <v>3153</v>
      </c>
      <c r="I177" s="128" t="s">
        <v>3154</v>
      </c>
      <c r="J177" s="128" t="s">
        <v>3155</v>
      </c>
      <c r="K177" s="128" t="s">
        <v>3155</v>
      </c>
      <c r="L177" s="130" t="e">
        <f t="shared" si="5"/>
        <v>#N/A</v>
      </c>
    </row>
    <row r="178" spans="1:12" ht="13.2">
      <c r="C178" s="118"/>
      <c r="D178" s="119"/>
      <c r="G178" s="119"/>
      <c r="H178" s="119"/>
      <c r="I178" s="119"/>
      <c r="J178" s="119"/>
      <c r="K178" s="119"/>
      <c r="L178" s="130"/>
    </row>
    <row r="179" spans="1:12" ht="13.2">
      <c r="C179" s="118"/>
      <c r="D179" s="119"/>
      <c r="G179" s="119"/>
      <c r="H179" s="119"/>
      <c r="I179" s="119"/>
      <c r="J179" s="119"/>
      <c r="K179" s="119"/>
      <c r="L179" s="130"/>
    </row>
    <row r="180" spans="1:12" ht="13.2">
      <c r="C180" s="118"/>
      <c r="D180" s="119"/>
      <c r="G180" s="119"/>
      <c r="H180" s="119"/>
      <c r="I180" s="119"/>
      <c r="J180" s="119"/>
      <c r="K180" s="119"/>
      <c r="L180" s="130"/>
    </row>
    <row r="181" spans="1:12" ht="13.2">
      <c r="C181" s="118"/>
      <c r="D181" s="119"/>
      <c r="G181" s="119"/>
      <c r="H181" s="119"/>
      <c r="I181" s="119"/>
      <c r="J181" s="119"/>
      <c r="K181" s="119"/>
      <c r="L181" s="130"/>
    </row>
    <row r="182" spans="1:12" ht="13.2">
      <c r="C182" s="118"/>
      <c r="D182" s="119"/>
      <c r="G182" s="119"/>
      <c r="H182" s="119"/>
      <c r="I182" s="119"/>
      <c r="J182" s="119"/>
      <c r="K182" s="119"/>
      <c r="L182" s="130"/>
    </row>
    <row r="183" spans="1:12" ht="13.2">
      <c r="C183" s="118"/>
      <c r="D183" s="119"/>
      <c r="G183" s="119"/>
      <c r="H183" s="119"/>
      <c r="I183" s="119"/>
      <c r="J183" s="119"/>
      <c r="K183" s="119"/>
      <c r="L183" s="130"/>
    </row>
    <row r="184" spans="1:12" ht="13.2">
      <c r="C184" s="118"/>
      <c r="D184" s="119"/>
      <c r="G184" s="119"/>
      <c r="H184" s="119"/>
      <c r="I184" s="119"/>
      <c r="J184" s="119"/>
      <c r="K184" s="119"/>
      <c r="L184" s="130"/>
    </row>
    <row r="185" spans="1:12" ht="13.2">
      <c r="C185" s="118"/>
      <c r="D185" s="119"/>
      <c r="G185" s="119"/>
      <c r="H185" s="119"/>
      <c r="I185" s="119"/>
      <c r="J185" s="119"/>
      <c r="K185" s="119"/>
      <c r="L185" s="130"/>
    </row>
    <row r="186" spans="1:12" ht="13.2">
      <c r="C186" s="118"/>
      <c r="D186" s="119"/>
      <c r="G186" s="119"/>
      <c r="H186" s="119"/>
      <c r="I186" s="119"/>
      <c r="J186" s="119"/>
      <c r="K186" s="119"/>
      <c r="L186" s="130"/>
    </row>
    <row r="187" spans="1:12" ht="13.2">
      <c r="C187" s="118"/>
      <c r="D187" s="119"/>
      <c r="G187" s="119"/>
      <c r="H187" s="119"/>
      <c r="I187" s="119"/>
      <c r="J187" s="119"/>
      <c r="K187" s="119"/>
      <c r="L187" s="130"/>
    </row>
    <row r="188" spans="1:12" ht="13.2">
      <c r="C188" s="118"/>
      <c r="D188" s="119"/>
      <c r="G188" s="119"/>
      <c r="H188" s="119"/>
      <c r="I188" s="119"/>
      <c r="J188" s="119"/>
      <c r="K188" s="119"/>
      <c r="L188" s="130"/>
    </row>
    <row r="189" spans="1:12" ht="13.2">
      <c r="C189" s="118"/>
      <c r="D189" s="119"/>
      <c r="G189" s="119"/>
      <c r="H189" s="119"/>
      <c r="I189" s="119"/>
      <c r="J189" s="119"/>
      <c r="K189" s="119"/>
      <c r="L189" s="130"/>
    </row>
    <row r="190" spans="1:12" ht="13.2">
      <c r="C190" s="118"/>
      <c r="D190" s="119"/>
      <c r="G190" s="119"/>
      <c r="H190" s="119"/>
      <c r="I190" s="119"/>
      <c r="J190" s="119"/>
      <c r="K190" s="119"/>
      <c r="L190" s="130"/>
    </row>
    <row r="191" spans="1:12" ht="13.2">
      <c r="C191" s="118"/>
      <c r="D191" s="119"/>
      <c r="G191" s="119"/>
      <c r="H191" s="119"/>
      <c r="I191" s="119"/>
      <c r="J191" s="119"/>
      <c r="K191" s="119"/>
      <c r="L191" s="130"/>
    </row>
    <row r="192" spans="1:12" ht="13.2">
      <c r="C192" s="118"/>
      <c r="D192" s="119"/>
      <c r="G192" s="119"/>
      <c r="H192" s="119"/>
      <c r="I192" s="119"/>
      <c r="J192" s="119"/>
      <c r="K192" s="119"/>
      <c r="L192" s="130"/>
    </row>
    <row r="193" spans="3:12" ht="13.2">
      <c r="C193" s="118"/>
      <c r="D193" s="119"/>
      <c r="G193" s="119"/>
      <c r="H193" s="119"/>
      <c r="I193" s="119"/>
      <c r="J193" s="119"/>
      <c r="K193" s="119"/>
      <c r="L193" s="130"/>
    </row>
    <row r="194" spans="3:12" ht="13.2">
      <c r="C194" s="118"/>
      <c r="D194" s="119"/>
      <c r="G194" s="119"/>
      <c r="H194" s="119"/>
      <c r="I194" s="119"/>
      <c r="J194" s="119"/>
      <c r="K194" s="119"/>
      <c r="L194" s="130"/>
    </row>
    <row r="195" spans="3:12" ht="13.2">
      <c r="C195" s="118"/>
      <c r="D195" s="119"/>
      <c r="G195" s="119"/>
      <c r="H195" s="119"/>
      <c r="I195" s="119"/>
      <c r="J195" s="119"/>
      <c r="K195" s="119"/>
      <c r="L195" s="130"/>
    </row>
    <row r="196" spans="3:12" ht="13.2">
      <c r="C196" s="118"/>
      <c r="D196" s="119"/>
      <c r="G196" s="119"/>
      <c r="H196" s="119"/>
      <c r="I196" s="119"/>
      <c r="J196" s="119"/>
      <c r="K196" s="119"/>
      <c r="L196" s="130"/>
    </row>
    <row r="197" spans="3:12" ht="13.2">
      <c r="C197" s="118"/>
      <c r="D197" s="119"/>
      <c r="G197" s="119"/>
      <c r="H197" s="119"/>
      <c r="I197" s="119"/>
      <c r="J197" s="119"/>
      <c r="K197" s="119"/>
      <c r="L197" s="130"/>
    </row>
    <row r="198" spans="3:12" ht="13.2">
      <c r="C198" s="118"/>
      <c r="D198" s="119"/>
      <c r="G198" s="119"/>
      <c r="H198" s="119"/>
      <c r="I198" s="119"/>
      <c r="J198" s="119"/>
      <c r="K198" s="119"/>
      <c r="L198" s="130"/>
    </row>
    <row r="199" spans="3:12" ht="13.2">
      <c r="C199" s="118"/>
      <c r="D199" s="119"/>
      <c r="G199" s="119"/>
      <c r="H199" s="119"/>
      <c r="I199" s="119"/>
      <c r="J199" s="119"/>
      <c r="K199" s="119"/>
      <c r="L199" s="130"/>
    </row>
    <row r="200" spans="3:12" ht="13.2">
      <c r="C200" s="118"/>
      <c r="D200" s="119"/>
      <c r="G200" s="119"/>
      <c r="H200" s="119"/>
      <c r="I200" s="119"/>
      <c r="J200" s="119"/>
      <c r="K200" s="119"/>
      <c r="L200" s="130"/>
    </row>
    <row r="201" spans="3:12" ht="13.2">
      <c r="C201" s="118"/>
      <c r="D201" s="119"/>
      <c r="G201" s="119"/>
      <c r="H201" s="119"/>
      <c r="I201" s="119"/>
      <c r="J201" s="119"/>
      <c r="K201" s="119"/>
      <c r="L201" s="130"/>
    </row>
    <row r="202" spans="3:12" ht="13.2">
      <c r="C202" s="118"/>
      <c r="D202" s="119"/>
      <c r="G202" s="119"/>
      <c r="H202" s="119"/>
      <c r="I202" s="119"/>
      <c r="J202" s="119"/>
      <c r="K202" s="119"/>
      <c r="L202" s="130"/>
    </row>
    <row r="203" spans="3:12" ht="13.2">
      <c r="C203" s="118"/>
      <c r="D203" s="119"/>
      <c r="G203" s="119"/>
      <c r="H203" s="119"/>
      <c r="I203" s="119"/>
      <c r="J203" s="119"/>
      <c r="K203" s="119"/>
      <c r="L203" s="130"/>
    </row>
    <row r="204" spans="3:12" ht="13.2">
      <c r="C204" s="118"/>
      <c r="D204" s="119"/>
      <c r="G204" s="119"/>
      <c r="H204" s="119"/>
      <c r="I204" s="119"/>
      <c r="J204" s="119"/>
      <c r="K204" s="119"/>
      <c r="L204" s="130"/>
    </row>
    <row r="205" spans="3:12" ht="13.2">
      <c r="C205" s="118"/>
      <c r="D205" s="119"/>
      <c r="G205" s="119"/>
      <c r="H205" s="119"/>
      <c r="I205" s="119"/>
      <c r="J205" s="119"/>
      <c r="K205" s="119"/>
      <c r="L205" s="130"/>
    </row>
    <row r="206" spans="3:12" ht="13.2">
      <c r="C206" s="118"/>
      <c r="D206" s="119"/>
      <c r="G206" s="119"/>
      <c r="H206" s="119"/>
      <c r="I206" s="119"/>
      <c r="J206" s="119"/>
      <c r="K206" s="119"/>
      <c r="L206" s="130"/>
    </row>
    <row r="207" spans="3:12" ht="13.2">
      <c r="C207" s="118"/>
      <c r="D207" s="119"/>
      <c r="G207" s="119"/>
      <c r="H207" s="119"/>
      <c r="I207" s="119"/>
      <c r="J207" s="119"/>
      <c r="K207" s="119"/>
      <c r="L207" s="130"/>
    </row>
    <row r="208" spans="3:12" ht="13.2">
      <c r="C208" s="118"/>
      <c r="D208" s="119"/>
      <c r="G208" s="119"/>
      <c r="H208" s="119"/>
      <c r="I208" s="119"/>
      <c r="J208" s="119"/>
      <c r="K208" s="119"/>
      <c r="L208" s="130"/>
    </row>
    <row r="209" spans="3:12" ht="13.2">
      <c r="C209" s="118"/>
      <c r="D209" s="119"/>
      <c r="G209" s="119"/>
      <c r="H209" s="119"/>
      <c r="I209" s="119"/>
      <c r="J209" s="119"/>
      <c r="K209" s="119"/>
      <c r="L209" s="130"/>
    </row>
    <row r="210" spans="3:12" ht="13.2">
      <c r="C210" s="118"/>
      <c r="D210" s="119"/>
      <c r="G210" s="119"/>
      <c r="H210" s="119"/>
      <c r="I210" s="119"/>
      <c r="J210" s="119"/>
      <c r="K210" s="119"/>
      <c r="L210" s="130"/>
    </row>
    <row r="211" spans="3:12" ht="13.2">
      <c r="C211" s="118"/>
      <c r="D211" s="119"/>
      <c r="G211" s="119"/>
      <c r="H211" s="119"/>
      <c r="I211" s="119"/>
      <c r="J211" s="119"/>
      <c r="K211" s="119"/>
      <c r="L211" s="130"/>
    </row>
    <row r="212" spans="3:12" ht="13.2">
      <c r="C212" s="118"/>
      <c r="D212" s="119"/>
      <c r="G212" s="119"/>
      <c r="H212" s="119"/>
      <c r="I212" s="119"/>
      <c r="J212" s="119"/>
      <c r="K212" s="119"/>
      <c r="L212" s="130"/>
    </row>
    <row r="213" spans="3:12" ht="13.2">
      <c r="C213" s="118"/>
      <c r="D213" s="119"/>
      <c r="G213" s="119"/>
      <c r="H213" s="119"/>
      <c r="I213" s="119"/>
      <c r="J213" s="119"/>
      <c r="K213" s="119"/>
      <c r="L213" s="130"/>
    </row>
    <row r="214" spans="3:12" ht="13.2">
      <c r="C214" s="118"/>
      <c r="D214" s="119"/>
      <c r="G214" s="119"/>
      <c r="H214" s="119"/>
      <c r="I214" s="119"/>
      <c r="J214" s="119"/>
      <c r="K214" s="119"/>
      <c r="L214" s="130"/>
    </row>
    <row r="215" spans="3:12" ht="13.2">
      <c r="C215" s="118"/>
      <c r="D215" s="119"/>
      <c r="G215" s="119"/>
      <c r="H215" s="119"/>
      <c r="I215" s="119"/>
      <c r="J215" s="119"/>
      <c r="K215" s="119"/>
      <c r="L215" s="130"/>
    </row>
    <row r="216" spans="3:12" ht="13.2">
      <c r="C216" s="118"/>
      <c r="D216" s="119"/>
      <c r="G216" s="119"/>
      <c r="H216" s="119"/>
      <c r="I216" s="119"/>
      <c r="J216" s="119"/>
      <c r="K216" s="119"/>
      <c r="L216" s="130"/>
    </row>
    <row r="217" spans="3:12" ht="13.2">
      <c r="C217" s="118"/>
      <c r="D217" s="119"/>
      <c r="G217" s="119"/>
      <c r="H217" s="119"/>
      <c r="I217" s="119"/>
      <c r="J217" s="119"/>
      <c r="K217" s="119"/>
      <c r="L217" s="130"/>
    </row>
    <row r="218" spans="3:12" ht="13.2">
      <c r="C218" s="118"/>
      <c r="D218" s="119"/>
      <c r="G218" s="119"/>
      <c r="H218" s="119"/>
      <c r="I218" s="119"/>
      <c r="J218" s="119"/>
      <c r="K218" s="119"/>
      <c r="L218" s="130"/>
    </row>
    <row r="219" spans="3:12" ht="13.2">
      <c r="C219" s="118"/>
      <c r="D219" s="119"/>
      <c r="G219" s="119"/>
      <c r="H219" s="119"/>
      <c r="I219" s="119"/>
      <c r="J219" s="119"/>
      <c r="K219" s="119"/>
      <c r="L219" s="130"/>
    </row>
    <row r="220" spans="3:12" ht="13.2">
      <c r="C220" s="118"/>
      <c r="D220" s="119"/>
      <c r="G220" s="119"/>
      <c r="H220" s="119"/>
      <c r="I220" s="119"/>
      <c r="J220" s="119"/>
      <c r="K220" s="119"/>
      <c r="L220" s="130"/>
    </row>
    <row r="221" spans="3:12" ht="13.2">
      <c r="C221" s="118"/>
      <c r="D221" s="119"/>
      <c r="G221" s="119"/>
      <c r="H221" s="119"/>
      <c r="I221" s="119"/>
      <c r="J221" s="119"/>
      <c r="K221" s="119"/>
      <c r="L221" s="130"/>
    </row>
    <row r="222" spans="3:12" ht="13.2">
      <c r="C222" s="118"/>
      <c r="D222" s="119"/>
      <c r="G222" s="119"/>
      <c r="H222" s="119"/>
      <c r="I222" s="119"/>
      <c r="J222" s="119"/>
      <c r="K222" s="119"/>
      <c r="L222" s="130"/>
    </row>
    <row r="223" spans="3:12" ht="13.2">
      <c r="C223" s="118"/>
      <c r="D223" s="119"/>
      <c r="G223" s="119"/>
      <c r="H223" s="119"/>
      <c r="I223" s="119"/>
      <c r="J223" s="119"/>
      <c r="K223" s="119"/>
      <c r="L223" s="130"/>
    </row>
    <row r="224" spans="3:12" ht="13.2">
      <c r="C224" s="118"/>
      <c r="D224" s="119"/>
      <c r="G224" s="119"/>
      <c r="H224" s="119"/>
      <c r="I224" s="119"/>
      <c r="J224" s="119"/>
      <c r="K224" s="119"/>
      <c r="L224" s="130"/>
    </row>
    <row r="225" spans="3:12" ht="13.2">
      <c r="C225" s="118"/>
      <c r="D225" s="119"/>
      <c r="G225" s="119"/>
      <c r="H225" s="119"/>
      <c r="I225" s="119"/>
      <c r="J225" s="119"/>
      <c r="K225" s="119"/>
      <c r="L225" s="130"/>
    </row>
    <row r="226" spans="3:12" ht="13.2">
      <c r="C226" s="118"/>
      <c r="D226" s="119"/>
      <c r="G226" s="119"/>
      <c r="H226" s="119"/>
      <c r="I226" s="119"/>
      <c r="J226" s="119"/>
      <c r="K226" s="119"/>
      <c r="L226" s="130"/>
    </row>
    <row r="227" spans="3:12" ht="13.2">
      <c r="C227" s="118"/>
      <c r="D227" s="119"/>
      <c r="G227" s="119"/>
      <c r="H227" s="119"/>
      <c r="I227" s="119"/>
      <c r="J227" s="119"/>
      <c r="K227" s="119"/>
      <c r="L227" s="130"/>
    </row>
    <row r="228" spans="3:12" ht="13.2">
      <c r="C228" s="118"/>
      <c r="D228" s="119"/>
      <c r="G228" s="119"/>
      <c r="H228" s="119"/>
      <c r="I228" s="119"/>
      <c r="J228" s="119"/>
      <c r="K228" s="119"/>
      <c r="L228" s="130"/>
    </row>
    <row r="229" spans="3:12" ht="13.2">
      <c r="C229" s="118"/>
      <c r="D229" s="119"/>
      <c r="G229" s="119"/>
      <c r="H229" s="119"/>
      <c r="I229" s="119"/>
      <c r="J229" s="119"/>
      <c r="K229" s="119"/>
      <c r="L229" s="130"/>
    </row>
    <row r="230" spans="3:12" ht="13.2">
      <c r="C230" s="118"/>
      <c r="D230" s="119"/>
      <c r="G230" s="119"/>
      <c r="H230" s="119"/>
      <c r="I230" s="119"/>
      <c r="J230" s="119"/>
      <c r="K230" s="119"/>
      <c r="L230" s="130"/>
    </row>
    <row r="231" spans="3:12" ht="13.2">
      <c r="C231" s="118"/>
      <c r="D231" s="119"/>
      <c r="G231" s="119"/>
      <c r="H231" s="119"/>
      <c r="I231" s="119"/>
      <c r="J231" s="119"/>
      <c r="K231" s="119"/>
      <c r="L231" s="130"/>
    </row>
    <row r="232" spans="3:12" ht="13.2">
      <c r="C232" s="118"/>
      <c r="D232" s="119"/>
      <c r="G232" s="119"/>
      <c r="H232" s="119"/>
      <c r="I232" s="119"/>
      <c r="J232" s="119"/>
      <c r="K232" s="119"/>
      <c r="L232" s="130"/>
    </row>
    <row r="233" spans="3:12" ht="13.2">
      <c r="C233" s="118"/>
      <c r="D233" s="119"/>
      <c r="G233" s="119"/>
      <c r="H233" s="119"/>
      <c r="I233" s="119"/>
      <c r="J233" s="119"/>
      <c r="K233" s="119"/>
      <c r="L233" s="130"/>
    </row>
    <row r="234" spans="3:12" ht="13.2">
      <c r="C234" s="118"/>
      <c r="D234" s="119"/>
      <c r="G234" s="119"/>
      <c r="H234" s="119"/>
      <c r="I234" s="119"/>
      <c r="J234" s="119"/>
      <c r="K234" s="119"/>
      <c r="L234" s="130"/>
    </row>
    <row r="235" spans="3:12" ht="13.2">
      <c r="C235" s="118"/>
      <c r="D235" s="119"/>
      <c r="G235" s="119"/>
      <c r="H235" s="119"/>
      <c r="I235" s="119"/>
      <c r="J235" s="119"/>
      <c r="K235" s="119"/>
      <c r="L235" s="130"/>
    </row>
    <row r="236" spans="3:12" ht="13.2">
      <c r="C236" s="118"/>
      <c r="D236" s="119"/>
      <c r="G236" s="119"/>
      <c r="H236" s="119"/>
      <c r="I236" s="119"/>
      <c r="J236" s="119"/>
      <c r="K236" s="119"/>
      <c r="L236" s="130"/>
    </row>
    <row r="237" spans="3:12" ht="13.2">
      <c r="C237" s="118"/>
      <c r="D237" s="119"/>
      <c r="G237" s="119"/>
      <c r="H237" s="119"/>
      <c r="I237" s="119"/>
      <c r="J237" s="119"/>
      <c r="K237" s="119"/>
      <c r="L237" s="130"/>
    </row>
    <row r="238" spans="3:12" ht="13.2">
      <c r="C238" s="118"/>
      <c r="D238" s="119"/>
      <c r="G238" s="119"/>
      <c r="H238" s="119"/>
      <c r="I238" s="119"/>
      <c r="J238" s="119"/>
      <c r="K238" s="119"/>
      <c r="L238" s="130"/>
    </row>
    <row r="239" spans="3:12" ht="13.2">
      <c r="C239" s="118"/>
      <c r="D239" s="119"/>
      <c r="G239" s="119"/>
      <c r="H239" s="119"/>
      <c r="I239" s="119"/>
      <c r="J239" s="119"/>
      <c r="K239" s="119"/>
      <c r="L239" s="130"/>
    </row>
    <row r="240" spans="3:12" ht="13.2">
      <c r="C240" s="118"/>
      <c r="D240" s="119"/>
      <c r="G240" s="119"/>
      <c r="H240" s="119"/>
      <c r="I240" s="119"/>
      <c r="J240" s="119"/>
      <c r="K240" s="119"/>
      <c r="L240" s="130"/>
    </row>
    <row r="241" spans="3:12" ht="13.2">
      <c r="C241" s="118"/>
      <c r="D241" s="119"/>
      <c r="G241" s="119"/>
      <c r="H241" s="119"/>
      <c r="I241" s="119"/>
      <c r="J241" s="119"/>
      <c r="K241" s="119"/>
      <c r="L241" s="130"/>
    </row>
    <row r="242" spans="3:12" ht="13.2">
      <c r="C242" s="118"/>
      <c r="D242" s="119"/>
      <c r="G242" s="119"/>
      <c r="H242" s="119"/>
      <c r="I242" s="119"/>
      <c r="J242" s="119"/>
      <c r="K242" s="119"/>
      <c r="L242" s="130"/>
    </row>
    <row r="243" spans="3:12" ht="13.2">
      <c r="C243" s="118"/>
      <c r="D243" s="119"/>
      <c r="G243" s="119"/>
      <c r="H243" s="119"/>
      <c r="I243" s="119"/>
      <c r="J243" s="119"/>
      <c r="K243" s="119"/>
      <c r="L243" s="130"/>
    </row>
    <row r="244" spans="3:12" ht="13.2">
      <c r="C244" s="118"/>
      <c r="D244" s="119"/>
      <c r="G244" s="119"/>
      <c r="H244" s="119"/>
      <c r="I244" s="119"/>
      <c r="J244" s="119"/>
      <c r="K244" s="119"/>
      <c r="L244" s="130"/>
    </row>
    <row r="245" spans="3:12" ht="13.2">
      <c r="C245" s="118"/>
      <c r="D245" s="119"/>
      <c r="G245" s="119"/>
      <c r="H245" s="119"/>
      <c r="I245" s="119"/>
      <c r="J245" s="119"/>
      <c r="K245" s="119"/>
      <c r="L245" s="130"/>
    </row>
    <row r="246" spans="3:12" ht="13.2">
      <c r="C246" s="118"/>
      <c r="D246" s="119"/>
      <c r="G246" s="119"/>
      <c r="H246" s="119"/>
      <c r="I246" s="119"/>
      <c r="J246" s="119"/>
      <c r="K246" s="119"/>
      <c r="L246" s="130"/>
    </row>
    <row r="247" spans="3:12" ht="13.2">
      <c r="C247" s="118"/>
      <c r="D247" s="119"/>
      <c r="G247" s="119"/>
      <c r="H247" s="119"/>
      <c r="I247" s="119"/>
      <c r="J247" s="119"/>
      <c r="K247" s="119"/>
      <c r="L247" s="130"/>
    </row>
    <row r="248" spans="3:12" ht="13.2">
      <c r="C248" s="118"/>
      <c r="D248" s="119"/>
      <c r="G248" s="119"/>
      <c r="H248" s="119"/>
      <c r="I248" s="119"/>
      <c r="J248" s="119"/>
      <c r="K248" s="119"/>
      <c r="L248" s="130"/>
    </row>
    <row r="249" spans="3:12" ht="13.2">
      <c r="C249" s="118"/>
      <c r="D249" s="119"/>
      <c r="G249" s="119"/>
      <c r="H249" s="119"/>
      <c r="I249" s="119"/>
      <c r="J249" s="119"/>
      <c r="K249" s="119"/>
      <c r="L249" s="130"/>
    </row>
    <row r="250" spans="3:12" ht="13.2">
      <c r="C250" s="118"/>
      <c r="D250" s="119"/>
      <c r="G250" s="119"/>
      <c r="H250" s="119"/>
      <c r="I250" s="119"/>
      <c r="J250" s="119"/>
      <c r="K250" s="119"/>
      <c r="L250" s="130"/>
    </row>
    <row r="251" spans="3:12" ht="13.2">
      <c r="C251" s="118"/>
      <c r="D251" s="119"/>
      <c r="G251" s="119"/>
      <c r="H251" s="119"/>
      <c r="I251" s="119"/>
      <c r="J251" s="119"/>
      <c r="K251" s="119"/>
      <c r="L251" s="130"/>
    </row>
    <row r="252" spans="3:12" ht="13.2">
      <c r="C252" s="118"/>
      <c r="D252" s="119"/>
      <c r="G252" s="119"/>
      <c r="H252" s="119"/>
      <c r="I252" s="119"/>
      <c r="J252" s="119"/>
      <c r="K252" s="119"/>
      <c r="L252" s="130"/>
    </row>
    <row r="253" spans="3:12" ht="13.2">
      <c r="C253" s="118"/>
      <c r="D253" s="119"/>
      <c r="G253" s="119"/>
      <c r="H253" s="119"/>
      <c r="I253" s="119"/>
      <c r="J253" s="119"/>
      <c r="K253" s="119"/>
      <c r="L253" s="130"/>
    </row>
    <row r="254" spans="3:12" ht="13.2">
      <c r="C254" s="118"/>
      <c r="D254" s="119"/>
      <c r="G254" s="119"/>
      <c r="H254" s="119"/>
      <c r="I254" s="119"/>
      <c r="J254" s="119"/>
      <c r="K254" s="119"/>
      <c r="L254" s="130"/>
    </row>
    <row r="255" spans="3:12" ht="13.2">
      <c r="C255" s="118"/>
      <c r="D255" s="119"/>
      <c r="G255" s="119"/>
      <c r="H255" s="119"/>
      <c r="I255" s="119"/>
      <c r="J255" s="119"/>
      <c r="K255" s="119"/>
      <c r="L255" s="130"/>
    </row>
    <row r="256" spans="3:12" ht="13.2">
      <c r="C256" s="118"/>
      <c r="D256" s="119"/>
      <c r="G256" s="119"/>
      <c r="H256" s="119"/>
      <c r="I256" s="119"/>
      <c r="J256" s="119"/>
      <c r="K256" s="119"/>
      <c r="L256" s="130"/>
    </row>
    <row r="257" spans="3:12" ht="13.2">
      <c r="C257" s="118"/>
      <c r="D257" s="119"/>
      <c r="G257" s="119"/>
      <c r="H257" s="119"/>
      <c r="I257" s="119"/>
      <c r="J257" s="119"/>
      <c r="K257" s="119"/>
      <c r="L257" s="130"/>
    </row>
    <row r="258" spans="3:12" ht="13.2">
      <c r="C258" s="118"/>
      <c r="D258" s="119"/>
      <c r="G258" s="119"/>
      <c r="H258" s="119"/>
      <c r="I258" s="119"/>
      <c r="J258" s="119"/>
      <c r="K258" s="119"/>
      <c r="L258" s="130"/>
    </row>
    <row r="259" spans="3:12" ht="13.2">
      <c r="C259" s="118"/>
      <c r="D259" s="119"/>
      <c r="G259" s="119"/>
      <c r="H259" s="119"/>
      <c r="I259" s="119"/>
      <c r="J259" s="119"/>
      <c r="K259" s="119"/>
      <c r="L259" s="130"/>
    </row>
    <row r="260" spans="3:12" ht="13.2">
      <c r="C260" s="118"/>
      <c r="D260" s="119"/>
      <c r="G260" s="119"/>
      <c r="H260" s="119"/>
      <c r="I260" s="119"/>
      <c r="J260" s="119"/>
      <c r="K260" s="119"/>
      <c r="L260" s="130"/>
    </row>
    <row r="261" spans="3:12" ht="13.2">
      <c r="C261" s="118"/>
      <c r="D261" s="119"/>
      <c r="G261" s="119"/>
      <c r="H261" s="119"/>
      <c r="I261" s="119"/>
      <c r="J261" s="119"/>
      <c r="K261" s="119"/>
      <c r="L261" s="130"/>
    </row>
    <row r="262" spans="3:12" ht="13.2">
      <c r="C262" s="118"/>
      <c r="D262" s="119"/>
      <c r="G262" s="119"/>
      <c r="H262" s="119"/>
      <c r="I262" s="119"/>
      <c r="J262" s="119"/>
      <c r="K262" s="119"/>
      <c r="L262" s="130"/>
    </row>
    <row r="263" spans="3:12" ht="13.2">
      <c r="C263" s="118"/>
      <c r="D263" s="119"/>
      <c r="G263" s="119"/>
      <c r="H263" s="119"/>
      <c r="I263" s="119"/>
      <c r="J263" s="119"/>
      <c r="K263" s="119"/>
      <c r="L263" s="130"/>
    </row>
    <row r="264" spans="3:12" ht="13.2">
      <c r="C264" s="118"/>
      <c r="D264" s="119"/>
      <c r="G264" s="119"/>
      <c r="H264" s="119"/>
      <c r="I264" s="119"/>
      <c r="J264" s="119"/>
      <c r="K264" s="119"/>
      <c r="L264" s="130"/>
    </row>
    <row r="265" spans="3:12" ht="13.2">
      <c r="C265" s="118"/>
      <c r="D265" s="119"/>
      <c r="G265" s="119"/>
      <c r="H265" s="119"/>
      <c r="I265" s="119"/>
      <c r="J265" s="119"/>
      <c r="K265" s="119"/>
      <c r="L265" s="130"/>
    </row>
    <row r="266" spans="3:12" ht="13.2">
      <c r="C266" s="118"/>
      <c r="D266" s="119"/>
      <c r="G266" s="119"/>
      <c r="H266" s="119"/>
      <c r="I266" s="119"/>
      <c r="J266" s="119"/>
      <c r="K266" s="119"/>
      <c r="L266" s="130"/>
    </row>
    <row r="267" spans="3:12" ht="13.2">
      <c r="C267" s="118"/>
      <c r="D267" s="119"/>
      <c r="G267" s="119"/>
      <c r="H267" s="119"/>
      <c r="I267" s="119"/>
      <c r="J267" s="119"/>
      <c r="K267" s="119"/>
      <c r="L267" s="130"/>
    </row>
    <row r="268" spans="3:12" ht="13.2">
      <c r="C268" s="118"/>
      <c r="D268" s="119"/>
      <c r="G268" s="119"/>
      <c r="H268" s="119"/>
      <c r="I268" s="119"/>
      <c r="J268" s="119"/>
      <c r="K268" s="119"/>
      <c r="L268" s="130"/>
    </row>
    <row r="269" spans="3:12" ht="13.2">
      <c r="C269" s="118"/>
      <c r="D269" s="119"/>
      <c r="G269" s="119"/>
      <c r="H269" s="119"/>
      <c r="I269" s="119"/>
      <c r="J269" s="119"/>
      <c r="K269" s="119"/>
      <c r="L269" s="130"/>
    </row>
    <row r="270" spans="3:12" ht="13.2">
      <c r="C270" s="118"/>
      <c r="D270" s="119"/>
      <c r="G270" s="119"/>
      <c r="H270" s="119"/>
      <c r="I270" s="119"/>
      <c r="J270" s="119"/>
      <c r="K270" s="119"/>
      <c r="L270" s="130"/>
    </row>
    <row r="271" spans="3:12" ht="13.2">
      <c r="C271" s="118"/>
      <c r="D271" s="119"/>
      <c r="G271" s="119"/>
      <c r="H271" s="119"/>
      <c r="I271" s="119"/>
      <c r="J271" s="119"/>
      <c r="K271" s="119"/>
      <c r="L271" s="130"/>
    </row>
    <row r="272" spans="3:12" ht="13.2">
      <c r="C272" s="118"/>
      <c r="D272" s="119"/>
      <c r="G272" s="119"/>
      <c r="H272" s="119"/>
      <c r="I272" s="119"/>
      <c r="J272" s="119"/>
      <c r="K272" s="119"/>
      <c r="L272" s="130"/>
    </row>
    <row r="273" spans="3:12" ht="13.2">
      <c r="C273" s="118"/>
      <c r="D273" s="119"/>
      <c r="G273" s="119"/>
      <c r="H273" s="119"/>
      <c r="I273" s="119"/>
      <c r="J273" s="119"/>
      <c r="K273" s="119"/>
      <c r="L273" s="130"/>
    </row>
    <row r="274" spans="3:12" ht="13.2">
      <c r="C274" s="118"/>
      <c r="D274" s="119"/>
      <c r="G274" s="119"/>
      <c r="H274" s="119"/>
      <c r="I274" s="119"/>
      <c r="J274" s="119"/>
      <c r="K274" s="119"/>
      <c r="L274" s="130"/>
    </row>
    <row r="275" spans="3:12" ht="13.2">
      <c r="C275" s="118"/>
      <c r="D275" s="119"/>
      <c r="G275" s="119"/>
      <c r="H275" s="119"/>
      <c r="I275" s="119"/>
      <c r="J275" s="119"/>
      <c r="K275" s="119"/>
      <c r="L275" s="130"/>
    </row>
    <row r="276" spans="3:12" ht="13.2">
      <c r="C276" s="118"/>
      <c r="D276" s="119"/>
      <c r="G276" s="119"/>
      <c r="H276" s="119"/>
      <c r="I276" s="119"/>
      <c r="J276" s="119"/>
      <c r="K276" s="119"/>
      <c r="L276" s="130"/>
    </row>
    <row r="277" spans="3:12" ht="13.2">
      <c r="C277" s="118"/>
      <c r="D277" s="119"/>
      <c r="G277" s="119"/>
      <c r="H277" s="119"/>
      <c r="I277" s="119"/>
      <c r="J277" s="119"/>
      <c r="K277" s="119"/>
      <c r="L277" s="130"/>
    </row>
    <row r="278" spans="3:12" ht="13.2">
      <c r="C278" s="118"/>
      <c r="D278" s="119"/>
      <c r="G278" s="119"/>
      <c r="H278" s="119"/>
      <c r="I278" s="119"/>
      <c r="J278" s="119"/>
      <c r="K278" s="119"/>
      <c r="L278" s="130"/>
    </row>
    <row r="279" spans="3:12" ht="13.2">
      <c r="C279" s="118"/>
      <c r="D279" s="119"/>
      <c r="G279" s="119"/>
      <c r="H279" s="119"/>
      <c r="I279" s="119"/>
      <c r="J279" s="119"/>
      <c r="K279" s="119"/>
      <c r="L279" s="130"/>
    </row>
    <row r="280" spans="3:12" ht="13.2">
      <c r="C280" s="118"/>
      <c r="D280" s="119"/>
      <c r="G280" s="119"/>
      <c r="H280" s="119"/>
      <c r="I280" s="119"/>
      <c r="J280" s="119"/>
      <c r="K280" s="119"/>
      <c r="L280" s="130"/>
    </row>
    <row r="281" spans="3:12" ht="13.2">
      <c r="C281" s="118"/>
      <c r="D281" s="119"/>
      <c r="G281" s="119"/>
      <c r="H281" s="119"/>
      <c r="I281" s="119"/>
      <c r="J281" s="119"/>
      <c r="K281" s="119"/>
      <c r="L281" s="130"/>
    </row>
    <row r="282" spans="3:12" ht="13.2">
      <c r="C282" s="118"/>
      <c r="D282" s="119"/>
      <c r="G282" s="119"/>
      <c r="H282" s="119"/>
      <c r="I282" s="119"/>
      <c r="J282" s="119"/>
      <c r="K282" s="119"/>
      <c r="L282" s="130"/>
    </row>
    <row r="283" spans="3:12" ht="13.2">
      <c r="C283" s="118"/>
      <c r="D283" s="119"/>
      <c r="G283" s="119"/>
      <c r="H283" s="119"/>
      <c r="I283" s="119"/>
      <c r="J283" s="119"/>
      <c r="K283" s="119"/>
      <c r="L283" s="130"/>
    </row>
    <row r="284" spans="3:12" ht="13.2">
      <c r="C284" s="118"/>
      <c r="D284" s="119"/>
      <c r="G284" s="119"/>
      <c r="H284" s="119"/>
      <c r="I284" s="119"/>
      <c r="J284" s="119"/>
      <c r="K284" s="119"/>
      <c r="L284" s="130"/>
    </row>
    <row r="285" spans="3:12" ht="13.2">
      <c r="C285" s="118"/>
      <c r="D285" s="119"/>
      <c r="G285" s="119"/>
      <c r="H285" s="119"/>
      <c r="I285" s="119"/>
      <c r="J285" s="119"/>
      <c r="K285" s="119"/>
      <c r="L285" s="130"/>
    </row>
    <row r="286" spans="3:12" ht="13.2">
      <c r="C286" s="118"/>
      <c r="D286" s="119"/>
      <c r="G286" s="119"/>
      <c r="H286" s="119"/>
      <c r="I286" s="119"/>
      <c r="J286" s="119"/>
      <c r="K286" s="119"/>
      <c r="L286" s="130"/>
    </row>
    <row r="287" spans="3:12" ht="13.2">
      <c r="C287" s="118"/>
      <c r="D287" s="119"/>
      <c r="G287" s="119"/>
      <c r="H287" s="119"/>
      <c r="I287" s="119"/>
      <c r="J287" s="119"/>
      <c r="K287" s="119"/>
      <c r="L287" s="130"/>
    </row>
    <row r="288" spans="3:12" ht="13.2">
      <c r="C288" s="118"/>
      <c r="D288" s="119"/>
      <c r="G288" s="119"/>
      <c r="H288" s="119"/>
      <c r="I288" s="119"/>
      <c r="J288" s="119"/>
      <c r="K288" s="119"/>
      <c r="L288" s="130"/>
    </row>
    <row r="289" spans="3:12" ht="13.2">
      <c r="C289" s="118"/>
      <c r="D289" s="119"/>
      <c r="G289" s="119"/>
      <c r="H289" s="119"/>
      <c r="I289" s="119"/>
      <c r="J289" s="119"/>
      <c r="K289" s="119"/>
      <c r="L289" s="130"/>
    </row>
    <row r="290" spans="3:12" ht="13.2">
      <c r="C290" s="118"/>
      <c r="D290" s="119"/>
      <c r="G290" s="119"/>
      <c r="H290" s="119"/>
      <c r="I290" s="119"/>
      <c r="J290" s="119"/>
      <c r="K290" s="119"/>
      <c r="L290" s="130"/>
    </row>
    <row r="291" spans="3:12" ht="13.2">
      <c r="C291" s="118"/>
      <c r="D291" s="119"/>
      <c r="G291" s="119"/>
      <c r="H291" s="119"/>
      <c r="I291" s="119"/>
      <c r="J291" s="119"/>
      <c r="K291" s="119"/>
      <c r="L291" s="130"/>
    </row>
    <row r="292" spans="3:12" ht="13.2">
      <c r="C292" s="118"/>
      <c r="D292" s="119"/>
      <c r="G292" s="119"/>
      <c r="H292" s="119"/>
      <c r="I292" s="119"/>
      <c r="J292" s="119"/>
      <c r="K292" s="119"/>
      <c r="L292" s="130"/>
    </row>
    <row r="293" spans="3:12" ht="13.2">
      <c r="C293" s="118"/>
      <c r="D293" s="119"/>
      <c r="G293" s="119"/>
      <c r="H293" s="119"/>
      <c r="I293" s="119"/>
      <c r="J293" s="119"/>
      <c r="K293" s="119"/>
      <c r="L293" s="130"/>
    </row>
    <row r="294" spans="3:12" ht="13.2">
      <c r="C294" s="118"/>
      <c r="D294" s="119"/>
      <c r="G294" s="119"/>
      <c r="H294" s="119"/>
      <c r="I294" s="119"/>
      <c r="J294" s="119"/>
      <c r="K294" s="119"/>
      <c r="L294" s="130"/>
    </row>
    <row r="295" spans="3:12" ht="13.2">
      <c r="C295" s="118"/>
      <c r="D295" s="119"/>
      <c r="G295" s="119"/>
      <c r="H295" s="119"/>
      <c r="I295" s="119"/>
      <c r="J295" s="119"/>
      <c r="K295" s="119"/>
      <c r="L295" s="130"/>
    </row>
    <row r="296" spans="3:12" ht="13.2">
      <c r="C296" s="118"/>
      <c r="D296" s="119"/>
      <c r="G296" s="119"/>
      <c r="H296" s="119"/>
      <c r="I296" s="119"/>
      <c r="J296" s="119"/>
      <c r="K296" s="119"/>
      <c r="L296" s="130"/>
    </row>
    <row r="297" spans="3:12" ht="13.2">
      <c r="C297" s="118"/>
      <c r="D297" s="119"/>
      <c r="G297" s="119"/>
      <c r="H297" s="119"/>
      <c r="I297" s="119"/>
      <c r="J297" s="119"/>
      <c r="K297" s="119"/>
      <c r="L297" s="130"/>
    </row>
    <row r="298" spans="3:12" ht="13.2">
      <c r="C298" s="118"/>
      <c r="D298" s="119"/>
      <c r="G298" s="119"/>
      <c r="H298" s="119"/>
      <c r="I298" s="119"/>
      <c r="J298" s="119"/>
      <c r="K298" s="119"/>
      <c r="L298" s="130"/>
    </row>
    <row r="299" spans="3:12" ht="13.2">
      <c r="C299" s="118"/>
      <c r="D299" s="119"/>
      <c r="G299" s="119"/>
      <c r="H299" s="119"/>
      <c r="I299" s="119"/>
      <c r="J299" s="119"/>
      <c r="K299" s="119"/>
      <c r="L299" s="130"/>
    </row>
    <row r="300" spans="3:12" ht="13.2">
      <c r="C300" s="118"/>
      <c r="D300" s="119"/>
      <c r="G300" s="119"/>
      <c r="H300" s="119"/>
      <c r="I300" s="119"/>
      <c r="J300" s="119"/>
      <c r="K300" s="119"/>
      <c r="L300" s="130"/>
    </row>
    <row r="301" spans="3:12" ht="13.2">
      <c r="C301" s="118"/>
      <c r="D301" s="119"/>
      <c r="G301" s="119"/>
      <c r="H301" s="119"/>
      <c r="I301" s="119"/>
      <c r="J301" s="119"/>
      <c r="K301" s="119"/>
      <c r="L301" s="130"/>
    </row>
    <row r="302" spans="3:12" ht="13.2">
      <c r="C302" s="118"/>
      <c r="D302" s="119"/>
      <c r="G302" s="119"/>
      <c r="H302" s="119"/>
      <c r="I302" s="119"/>
      <c r="J302" s="119"/>
      <c r="K302" s="119"/>
      <c r="L302" s="130"/>
    </row>
    <row r="303" spans="3:12" ht="13.2">
      <c r="C303" s="118"/>
      <c r="D303" s="119"/>
      <c r="G303" s="119"/>
      <c r="H303" s="119"/>
      <c r="I303" s="119"/>
      <c r="J303" s="119"/>
      <c r="K303" s="119"/>
      <c r="L303" s="130"/>
    </row>
    <row r="304" spans="3:12" ht="13.2">
      <c r="C304" s="118"/>
      <c r="D304" s="119"/>
      <c r="G304" s="119"/>
      <c r="H304" s="119"/>
      <c r="I304" s="119"/>
      <c r="J304" s="119"/>
      <c r="K304" s="119"/>
      <c r="L304" s="130"/>
    </row>
    <row r="305" spans="3:12" ht="13.2">
      <c r="C305" s="118"/>
      <c r="D305" s="119"/>
      <c r="G305" s="119"/>
      <c r="H305" s="119"/>
      <c r="I305" s="119"/>
      <c r="J305" s="119"/>
      <c r="K305" s="119"/>
      <c r="L305" s="130"/>
    </row>
    <row r="306" spans="3:12" ht="13.2">
      <c r="C306" s="118"/>
      <c r="D306" s="119"/>
      <c r="G306" s="119"/>
      <c r="H306" s="119"/>
      <c r="I306" s="119"/>
      <c r="J306" s="119"/>
      <c r="K306" s="119"/>
      <c r="L306" s="130"/>
    </row>
    <row r="307" spans="3:12" ht="13.2">
      <c r="C307" s="118"/>
      <c r="D307" s="119"/>
      <c r="G307" s="119"/>
      <c r="H307" s="119"/>
      <c r="I307" s="119"/>
      <c r="J307" s="119"/>
      <c r="K307" s="119"/>
      <c r="L307" s="130"/>
    </row>
    <row r="308" spans="3:12" ht="13.2">
      <c r="C308" s="118"/>
      <c r="D308" s="119"/>
      <c r="G308" s="119"/>
      <c r="H308" s="119"/>
      <c r="I308" s="119"/>
      <c r="J308" s="119"/>
      <c r="K308" s="119"/>
      <c r="L308" s="130"/>
    </row>
    <row r="309" spans="3:12" ht="13.2">
      <c r="C309" s="118"/>
      <c r="D309" s="119"/>
      <c r="G309" s="119"/>
      <c r="H309" s="119"/>
      <c r="I309" s="119"/>
      <c r="J309" s="119"/>
      <c r="K309" s="119"/>
      <c r="L309" s="130"/>
    </row>
    <row r="310" spans="3:12" ht="13.2">
      <c r="C310" s="118"/>
      <c r="D310" s="119"/>
      <c r="G310" s="119"/>
      <c r="H310" s="119"/>
      <c r="I310" s="119"/>
      <c r="J310" s="119"/>
      <c r="K310" s="119"/>
      <c r="L310" s="130"/>
    </row>
    <row r="311" spans="3:12" ht="13.2">
      <c r="C311" s="118"/>
      <c r="D311" s="119"/>
      <c r="G311" s="119"/>
      <c r="H311" s="119"/>
      <c r="I311" s="119"/>
      <c r="J311" s="119"/>
      <c r="K311" s="119"/>
      <c r="L311" s="130"/>
    </row>
    <row r="312" spans="3:12" ht="13.2">
      <c r="C312" s="118"/>
      <c r="D312" s="119"/>
      <c r="G312" s="119"/>
      <c r="H312" s="119"/>
      <c r="I312" s="119"/>
      <c r="J312" s="119"/>
      <c r="K312" s="119"/>
      <c r="L312" s="130"/>
    </row>
    <row r="313" spans="3:12" ht="13.2">
      <c r="C313" s="118"/>
      <c r="D313" s="119"/>
      <c r="G313" s="119"/>
      <c r="H313" s="119"/>
      <c r="I313" s="119"/>
      <c r="J313" s="119"/>
      <c r="K313" s="119"/>
      <c r="L313" s="130"/>
    </row>
    <row r="314" spans="3:12" ht="13.2">
      <c r="C314" s="118"/>
      <c r="D314" s="119"/>
      <c r="G314" s="119"/>
      <c r="H314" s="119"/>
      <c r="I314" s="119"/>
      <c r="J314" s="119"/>
      <c r="K314" s="119"/>
      <c r="L314" s="130"/>
    </row>
    <row r="315" spans="3:12" ht="13.2">
      <c r="C315" s="118"/>
      <c r="D315" s="119"/>
      <c r="G315" s="119"/>
      <c r="H315" s="119"/>
      <c r="I315" s="119"/>
      <c r="J315" s="119"/>
      <c r="K315" s="119"/>
      <c r="L315" s="130"/>
    </row>
    <row r="316" spans="3:12" ht="13.2">
      <c r="C316" s="118"/>
      <c r="D316" s="119"/>
      <c r="G316" s="119"/>
      <c r="H316" s="119"/>
      <c r="I316" s="119"/>
      <c r="J316" s="119"/>
      <c r="K316" s="119"/>
      <c r="L316" s="130"/>
    </row>
    <row r="317" spans="3:12" ht="13.2">
      <c r="C317" s="118"/>
      <c r="D317" s="119"/>
      <c r="G317" s="119"/>
      <c r="H317" s="119"/>
      <c r="I317" s="119"/>
      <c r="J317" s="119"/>
      <c r="K317" s="119"/>
      <c r="L317" s="130"/>
    </row>
    <row r="318" spans="3:12" ht="13.2">
      <c r="C318" s="118"/>
      <c r="D318" s="119"/>
      <c r="G318" s="119"/>
      <c r="H318" s="119"/>
      <c r="I318" s="119"/>
      <c r="J318" s="119"/>
      <c r="K318" s="119"/>
      <c r="L318" s="130"/>
    </row>
    <row r="319" spans="3:12" ht="13.2">
      <c r="C319" s="118"/>
      <c r="D319" s="119"/>
      <c r="G319" s="119"/>
      <c r="H319" s="119"/>
      <c r="I319" s="119"/>
      <c r="J319" s="119"/>
      <c r="K319" s="119"/>
      <c r="L319" s="130"/>
    </row>
    <row r="320" spans="3:12" ht="13.2">
      <c r="C320" s="118"/>
      <c r="D320" s="119"/>
      <c r="G320" s="119"/>
      <c r="H320" s="119"/>
      <c r="I320" s="119"/>
      <c r="J320" s="119"/>
      <c r="K320" s="119"/>
      <c r="L320" s="130"/>
    </row>
    <row r="321" spans="3:12" ht="13.2">
      <c r="C321" s="118"/>
      <c r="D321" s="119"/>
      <c r="G321" s="119"/>
      <c r="H321" s="119"/>
      <c r="I321" s="119"/>
      <c r="J321" s="119"/>
      <c r="K321" s="119"/>
      <c r="L321" s="130"/>
    </row>
    <row r="322" spans="3:12" ht="13.2">
      <c r="C322" s="118"/>
      <c r="D322" s="119"/>
      <c r="G322" s="119"/>
      <c r="H322" s="119"/>
      <c r="I322" s="119"/>
      <c r="J322" s="119"/>
      <c r="K322" s="119"/>
      <c r="L322" s="130"/>
    </row>
    <row r="323" spans="3:12" ht="13.2">
      <c r="C323" s="118"/>
      <c r="D323" s="119"/>
      <c r="G323" s="119"/>
      <c r="H323" s="119"/>
      <c r="I323" s="119"/>
      <c r="J323" s="119"/>
      <c r="K323" s="119"/>
      <c r="L323" s="130"/>
    </row>
    <row r="324" spans="3:12" ht="13.2">
      <c r="C324" s="118"/>
      <c r="D324" s="119"/>
      <c r="G324" s="119"/>
      <c r="H324" s="119"/>
      <c r="I324" s="119"/>
      <c r="J324" s="119"/>
      <c r="K324" s="119"/>
      <c r="L324" s="130"/>
    </row>
    <row r="325" spans="3:12" ht="13.2">
      <c r="C325" s="118"/>
      <c r="D325" s="119"/>
      <c r="G325" s="119"/>
      <c r="H325" s="119"/>
      <c r="I325" s="119"/>
      <c r="J325" s="119"/>
      <c r="K325" s="119"/>
      <c r="L325" s="130"/>
    </row>
    <row r="326" spans="3:12" ht="13.2">
      <c r="C326" s="118"/>
      <c r="D326" s="119"/>
      <c r="G326" s="119"/>
      <c r="H326" s="119"/>
      <c r="I326" s="119"/>
      <c r="J326" s="119"/>
      <c r="K326" s="119"/>
      <c r="L326" s="130"/>
    </row>
    <row r="327" spans="3:12" ht="13.2">
      <c r="C327" s="118"/>
      <c r="D327" s="119"/>
      <c r="G327" s="119"/>
      <c r="H327" s="119"/>
      <c r="I327" s="119"/>
      <c r="J327" s="119"/>
      <c r="K327" s="119"/>
      <c r="L327" s="130"/>
    </row>
    <row r="328" spans="3:12" ht="13.2">
      <c r="C328" s="118"/>
      <c r="D328" s="119"/>
      <c r="G328" s="119"/>
      <c r="H328" s="119"/>
      <c r="I328" s="119"/>
      <c r="J328" s="119"/>
      <c r="K328" s="119"/>
      <c r="L328" s="130"/>
    </row>
    <row r="329" spans="3:12" ht="13.2">
      <c r="C329" s="118"/>
      <c r="D329" s="119"/>
      <c r="G329" s="119"/>
      <c r="H329" s="119"/>
      <c r="I329" s="119"/>
      <c r="J329" s="119"/>
      <c r="K329" s="119"/>
      <c r="L329" s="130"/>
    </row>
    <row r="330" spans="3:12" ht="13.2">
      <c r="C330" s="118"/>
      <c r="D330" s="119"/>
      <c r="G330" s="119"/>
      <c r="H330" s="119"/>
      <c r="I330" s="119"/>
      <c r="J330" s="119"/>
      <c r="K330" s="119"/>
      <c r="L330" s="130"/>
    </row>
    <row r="331" spans="3:12" ht="13.2">
      <c r="C331" s="118"/>
      <c r="D331" s="119"/>
      <c r="G331" s="119"/>
      <c r="H331" s="119"/>
      <c r="I331" s="119"/>
      <c r="J331" s="119"/>
      <c r="K331" s="119"/>
      <c r="L331" s="130"/>
    </row>
    <row r="332" spans="3:12" ht="13.2">
      <c r="C332" s="118"/>
      <c r="D332" s="119"/>
      <c r="G332" s="119"/>
      <c r="H332" s="119"/>
      <c r="I332" s="119"/>
      <c r="J332" s="119"/>
      <c r="K332" s="119"/>
      <c r="L332" s="130"/>
    </row>
    <row r="333" spans="3:12" ht="13.2">
      <c r="C333" s="118"/>
      <c r="D333" s="119"/>
      <c r="G333" s="119"/>
      <c r="H333" s="119"/>
      <c r="I333" s="119"/>
      <c r="J333" s="119"/>
      <c r="K333" s="119"/>
      <c r="L333" s="130"/>
    </row>
    <row r="334" spans="3:12" ht="13.2">
      <c r="C334" s="118"/>
      <c r="D334" s="119"/>
      <c r="G334" s="119"/>
      <c r="H334" s="119"/>
      <c r="I334" s="119"/>
      <c r="J334" s="119"/>
      <c r="K334" s="119"/>
      <c r="L334" s="130"/>
    </row>
    <row r="335" spans="3:12" ht="13.2">
      <c r="C335" s="118"/>
      <c r="D335" s="119"/>
      <c r="G335" s="119"/>
      <c r="H335" s="119"/>
      <c r="I335" s="119"/>
      <c r="J335" s="119"/>
      <c r="K335" s="119"/>
      <c r="L335" s="130"/>
    </row>
    <row r="336" spans="3:12" ht="13.2">
      <c r="C336" s="118"/>
      <c r="D336" s="119"/>
      <c r="G336" s="119"/>
      <c r="H336" s="119"/>
      <c r="I336" s="119"/>
      <c r="J336" s="119"/>
      <c r="K336" s="119"/>
      <c r="L336" s="130"/>
    </row>
    <row r="337" spans="3:12" ht="13.2">
      <c r="C337" s="118"/>
      <c r="D337" s="119"/>
      <c r="G337" s="119"/>
      <c r="H337" s="119"/>
      <c r="I337" s="119"/>
      <c r="J337" s="119"/>
      <c r="K337" s="119"/>
      <c r="L337" s="130"/>
    </row>
    <row r="338" spans="3:12" ht="13.2">
      <c r="C338" s="118"/>
      <c r="D338" s="119"/>
      <c r="G338" s="119"/>
      <c r="H338" s="119"/>
      <c r="I338" s="119"/>
      <c r="J338" s="119"/>
      <c r="K338" s="119"/>
      <c r="L338" s="130"/>
    </row>
    <row r="339" spans="3:12" ht="13.2">
      <c r="C339" s="118"/>
      <c r="D339" s="119"/>
      <c r="G339" s="119"/>
      <c r="H339" s="119"/>
      <c r="I339" s="119"/>
      <c r="J339" s="119"/>
      <c r="K339" s="119"/>
      <c r="L339" s="130"/>
    </row>
    <row r="340" spans="3:12" ht="13.2">
      <c r="C340" s="118"/>
      <c r="D340" s="119"/>
      <c r="G340" s="119"/>
      <c r="H340" s="119"/>
      <c r="I340" s="119"/>
      <c r="J340" s="119"/>
      <c r="K340" s="119"/>
      <c r="L340" s="130"/>
    </row>
    <row r="341" spans="3:12" ht="13.2">
      <c r="C341" s="118"/>
      <c r="D341" s="119"/>
      <c r="G341" s="119"/>
      <c r="H341" s="119"/>
      <c r="I341" s="119"/>
      <c r="J341" s="119"/>
      <c r="K341" s="119"/>
      <c r="L341" s="130"/>
    </row>
    <row r="342" spans="3:12" ht="13.2">
      <c r="C342" s="118"/>
      <c r="D342" s="119"/>
      <c r="G342" s="119"/>
      <c r="H342" s="119"/>
      <c r="I342" s="119"/>
      <c r="J342" s="119"/>
      <c r="K342" s="119"/>
      <c r="L342" s="130"/>
    </row>
    <row r="343" spans="3:12" ht="13.2">
      <c r="C343" s="118"/>
      <c r="D343" s="119"/>
      <c r="G343" s="119"/>
      <c r="H343" s="119"/>
      <c r="I343" s="119"/>
      <c r="J343" s="119"/>
      <c r="K343" s="119"/>
      <c r="L343" s="130"/>
    </row>
    <row r="344" spans="3:12" ht="13.2">
      <c r="C344" s="118"/>
      <c r="D344" s="119"/>
      <c r="G344" s="119"/>
      <c r="H344" s="119"/>
      <c r="I344" s="119"/>
      <c r="J344" s="119"/>
      <c r="K344" s="119"/>
      <c r="L344" s="130"/>
    </row>
    <row r="345" spans="3:12" ht="13.2">
      <c r="C345" s="118"/>
      <c r="D345" s="119"/>
      <c r="G345" s="119"/>
      <c r="H345" s="119"/>
      <c r="I345" s="119"/>
      <c r="J345" s="119"/>
      <c r="K345" s="119"/>
      <c r="L345" s="130"/>
    </row>
    <row r="346" spans="3:12" ht="13.2">
      <c r="C346" s="118"/>
      <c r="D346" s="119"/>
      <c r="G346" s="119"/>
      <c r="H346" s="119"/>
      <c r="I346" s="119"/>
      <c r="J346" s="119"/>
      <c r="K346" s="119"/>
      <c r="L346" s="130"/>
    </row>
    <row r="347" spans="3:12" ht="13.2">
      <c r="C347" s="118"/>
      <c r="D347" s="119"/>
      <c r="G347" s="119"/>
      <c r="H347" s="119"/>
      <c r="I347" s="119"/>
      <c r="J347" s="119"/>
      <c r="K347" s="119"/>
      <c r="L347" s="130"/>
    </row>
    <row r="348" spans="3:12" ht="13.2">
      <c r="C348" s="118"/>
      <c r="D348" s="119"/>
      <c r="G348" s="119"/>
      <c r="H348" s="119"/>
      <c r="I348" s="119"/>
      <c r="J348" s="119"/>
      <c r="K348" s="119"/>
      <c r="L348" s="130"/>
    </row>
    <row r="349" spans="3:12" ht="13.2">
      <c r="C349" s="118"/>
      <c r="D349" s="119"/>
      <c r="G349" s="119"/>
      <c r="H349" s="119"/>
      <c r="I349" s="119"/>
      <c r="J349" s="119"/>
      <c r="K349" s="119"/>
      <c r="L349" s="130"/>
    </row>
    <row r="350" spans="3:12" ht="13.2">
      <c r="C350" s="118"/>
      <c r="D350" s="119"/>
      <c r="G350" s="119"/>
      <c r="H350" s="119"/>
      <c r="I350" s="119"/>
      <c r="J350" s="119"/>
      <c r="K350" s="119"/>
      <c r="L350" s="130"/>
    </row>
    <row r="351" spans="3:12" ht="13.2">
      <c r="C351" s="118"/>
      <c r="D351" s="119"/>
      <c r="G351" s="119"/>
      <c r="H351" s="119"/>
      <c r="I351" s="119"/>
      <c r="J351" s="119"/>
      <c r="K351" s="119"/>
      <c r="L351" s="130"/>
    </row>
    <row r="352" spans="3:12" ht="13.2">
      <c r="C352" s="118"/>
      <c r="D352" s="119"/>
      <c r="G352" s="119"/>
      <c r="H352" s="119"/>
      <c r="I352" s="119"/>
      <c r="J352" s="119"/>
      <c r="K352" s="119"/>
      <c r="L352" s="130"/>
    </row>
    <row r="353" spans="3:12" ht="13.2">
      <c r="C353" s="118"/>
      <c r="D353" s="119"/>
      <c r="G353" s="119"/>
      <c r="H353" s="119"/>
      <c r="I353" s="119"/>
      <c r="J353" s="119"/>
      <c r="K353" s="119"/>
      <c r="L353" s="130"/>
    </row>
    <row r="354" spans="3:12" ht="13.2">
      <c r="C354" s="118"/>
      <c r="D354" s="119"/>
      <c r="G354" s="119"/>
      <c r="H354" s="119"/>
      <c r="I354" s="119"/>
      <c r="J354" s="119"/>
      <c r="K354" s="119"/>
      <c r="L354" s="130"/>
    </row>
    <row r="355" spans="3:12" ht="13.2">
      <c r="C355" s="118"/>
      <c r="D355" s="119"/>
      <c r="G355" s="119"/>
      <c r="H355" s="119"/>
      <c r="I355" s="119"/>
      <c r="J355" s="119"/>
      <c r="K355" s="119"/>
      <c r="L355" s="130"/>
    </row>
    <row r="356" spans="3:12" ht="13.2">
      <c r="C356" s="118"/>
      <c r="D356" s="119"/>
      <c r="G356" s="119"/>
      <c r="H356" s="119"/>
      <c r="I356" s="119"/>
      <c r="J356" s="119"/>
      <c r="K356" s="119"/>
      <c r="L356" s="130"/>
    </row>
    <row r="357" spans="3:12" ht="13.2">
      <c r="C357" s="118"/>
      <c r="D357" s="119"/>
      <c r="G357" s="119"/>
      <c r="H357" s="119"/>
      <c r="I357" s="119"/>
      <c r="J357" s="119"/>
      <c r="K357" s="119"/>
      <c r="L357" s="130"/>
    </row>
    <row r="358" spans="3:12" ht="13.2">
      <c r="C358" s="118"/>
      <c r="D358" s="119"/>
      <c r="G358" s="119"/>
      <c r="H358" s="119"/>
      <c r="I358" s="119"/>
      <c r="J358" s="119"/>
      <c r="K358" s="119"/>
      <c r="L358" s="130"/>
    </row>
    <row r="359" spans="3:12" ht="13.2">
      <c r="C359" s="118"/>
      <c r="D359" s="119"/>
      <c r="G359" s="119"/>
      <c r="H359" s="119"/>
      <c r="I359" s="119"/>
      <c r="J359" s="119"/>
      <c r="K359" s="119"/>
      <c r="L359" s="130"/>
    </row>
    <row r="360" spans="3:12" ht="13.2">
      <c r="C360" s="118"/>
      <c r="D360" s="119"/>
      <c r="G360" s="119"/>
      <c r="H360" s="119"/>
      <c r="I360" s="119"/>
      <c r="J360" s="119"/>
      <c r="K360" s="119"/>
      <c r="L360" s="130"/>
    </row>
    <row r="361" spans="3:12" ht="13.2">
      <c r="C361" s="118"/>
      <c r="D361" s="119"/>
      <c r="G361" s="119"/>
      <c r="H361" s="119"/>
      <c r="I361" s="119"/>
      <c r="J361" s="119"/>
      <c r="K361" s="119"/>
      <c r="L361" s="130"/>
    </row>
    <row r="362" spans="3:12" ht="13.2">
      <c r="C362" s="118"/>
      <c r="D362" s="119"/>
      <c r="G362" s="119"/>
      <c r="H362" s="119"/>
      <c r="I362" s="119"/>
      <c r="J362" s="119"/>
      <c r="K362" s="119"/>
      <c r="L362" s="130"/>
    </row>
    <row r="363" spans="3:12" ht="13.2">
      <c r="C363" s="118"/>
      <c r="D363" s="119"/>
      <c r="G363" s="119"/>
      <c r="H363" s="119"/>
      <c r="I363" s="119"/>
      <c r="J363" s="119"/>
      <c r="K363" s="119"/>
      <c r="L363" s="130"/>
    </row>
    <row r="364" spans="3:12" ht="13.2">
      <c r="C364" s="118"/>
      <c r="D364" s="119"/>
      <c r="G364" s="119"/>
      <c r="H364" s="119"/>
      <c r="I364" s="119"/>
      <c r="J364" s="119"/>
      <c r="K364" s="119"/>
      <c r="L364" s="130"/>
    </row>
    <row r="365" spans="3:12" ht="13.2">
      <c r="C365" s="118"/>
      <c r="D365" s="119"/>
      <c r="G365" s="119"/>
      <c r="H365" s="119"/>
      <c r="I365" s="119"/>
      <c r="J365" s="119"/>
      <c r="K365" s="119"/>
      <c r="L365" s="130"/>
    </row>
    <row r="366" spans="3:12" ht="13.2">
      <c r="C366" s="118"/>
      <c r="D366" s="119"/>
      <c r="G366" s="119"/>
      <c r="H366" s="119"/>
      <c r="I366" s="119"/>
      <c r="J366" s="119"/>
      <c r="K366" s="119"/>
      <c r="L366" s="130"/>
    </row>
    <row r="367" spans="3:12" ht="13.2">
      <c r="C367" s="118"/>
      <c r="D367" s="119"/>
      <c r="G367" s="119"/>
      <c r="H367" s="119"/>
      <c r="I367" s="119"/>
      <c r="J367" s="119"/>
      <c r="K367" s="119"/>
      <c r="L367" s="130"/>
    </row>
    <row r="368" spans="3:12" ht="13.2">
      <c r="C368" s="118"/>
      <c r="D368" s="119"/>
      <c r="G368" s="119"/>
      <c r="H368" s="119"/>
      <c r="I368" s="119"/>
      <c r="J368" s="119"/>
      <c r="K368" s="119"/>
      <c r="L368" s="130"/>
    </row>
    <row r="369" spans="3:12" ht="13.2">
      <c r="C369" s="118"/>
      <c r="D369" s="119"/>
      <c r="G369" s="119"/>
      <c r="H369" s="119"/>
      <c r="I369" s="119"/>
      <c r="J369" s="119"/>
      <c r="K369" s="119"/>
      <c r="L369" s="130"/>
    </row>
    <row r="370" spans="3:12" ht="13.2">
      <c r="C370" s="118"/>
      <c r="D370" s="119"/>
      <c r="G370" s="119"/>
      <c r="H370" s="119"/>
      <c r="I370" s="119"/>
      <c r="J370" s="119"/>
      <c r="K370" s="119"/>
      <c r="L370" s="130"/>
    </row>
    <row r="371" spans="3:12" ht="13.2">
      <c r="C371" s="118"/>
      <c r="D371" s="119"/>
      <c r="G371" s="119"/>
      <c r="H371" s="119"/>
      <c r="I371" s="119"/>
      <c r="J371" s="119"/>
      <c r="K371" s="119"/>
      <c r="L371" s="130"/>
    </row>
    <row r="372" spans="3:12" ht="13.2">
      <c r="C372" s="118"/>
      <c r="D372" s="119"/>
      <c r="G372" s="119"/>
      <c r="H372" s="119"/>
      <c r="I372" s="119"/>
      <c r="J372" s="119"/>
      <c r="K372" s="119"/>
      <c r="L372" s="130"/>
    </row>
    <row r="373" spans="3:12" ht="13.2">
      <c r="C373" s="118"/>
      <c r="D373" s="119"/>
      <c r="G373" s="119"/>
      <c r="H373" s="119"/>
      <c r="I373" s="119"/>
      <c r="J373" s="119"/>
      <c r="K373" s="119"/>
      <c r="L373" s="130"/>
    </row>
    <row r="374" spans="3:12" ht="13.2">
      <c r="C374" s="118"/>
      <c r="D374" s="119"/>
      <c r="G374" s="119"/>
      <c r="H374" s="119"/>
      <c r="I374" s="119"/>
      <c r="J374" s="119"/>
      <c r="K374" s="119"/>
      <c r="L374" s="130"/>
    </row>
    <row r="375" spans="3:12" ht="13.2">
      <c r="C375" s="118"/>
      <c r="D375" s="119"/>
      <c r="G375" s="119"/>
      <c r="H375" s="119"/>
      <c r="I375" s="119"/>
      <c r="J375" s="119"/>
      <c r="K375" s="119"/>
      <c r="L375" s="130"/>
    </row>
    <row r="376" spans="3:12" ht="13.2">
      <c r="C376" s="118"/>
      <c r="D376" s="119"/>
      <c r="G376" s="119"/>
      <c r="H376" s="119"/>
      <c r="I376" s="119"/>
      <c r="J376" s="119"/>
      <c r="K376" s="119"/>
      <c r="L376" s="130"/>
    </row>
    <row r="377" spans="3:12" ht="13.2">
      <c r="C377" s="118"/>
      <c r="D377" s="119"/>
      <c r="G377" s="119"/>
      <c r="H377" s="119"/>
      <c r="I377" s="119"/>
      <c r="J377" s="119"/>
      <c r="K377" s="119"/>
      <c r="L377" s="130"/>
    </row>
    <row r="378" spans="3:12" ht="13.2">
      <c r="C378" s="118"/>
      <c r="D378" s="119"/>
      <c r="G378" s="119"/>
      <c r="H378" s="119"/>
      <c r="I378" s="119"/>
      <c r="J378" s="119"/>
      <c r="K378" s="119"/>
      <c r="L378" s="130"/>
    </row>
    <row r="379" spans="3:12" ht="13.2">
      <c r="C379" s="118"/>
      <c r="D379" s="119"/>
      <c r="G379" s="119"/>
      <c r="H379" s="119"/>
      <c r="I379" s="119"/>
      <c r="J379" s="119"/>
      <c r="K379" s="119"/>
      <c r="L379" s="130"/>
    </row>
    <row r="380" spans="3:12" ht="13.2">
      <c r="C380" s="118"/>
      <c r="D380" s="119"/>
      <c r="G380" s="119"/>
      <c r="H380" s="119"/>
      <c r="I380" s="119"/>
      <c r="J380" s="119"/>
      <c r="K380" s="119"/>
      <c r="L380" s="130"/>
    </row>
    <row r="381" spans="3:12" ht="13.2">
      <c r="C381" s="118"/>
      <c r="D381" s="119"/>
      <c r="G381" s="119"/>
      <c r="H381" s="119"/>
      <c r="I381" s="119"/>
      <c r="J381" s="119"/>
      <c r="K381" s="119"/>
      <c r="L381" s="130"/>
    </row>
    <row r="382" spans="3:12" ht="13.2">
      <c r="C382" s="118"/>
      <c r="D382" s="119"/>
      <c r="G382" s="119"/>
      <c r="H382" s="119"/>
      <c r="I382" s="119"/>
      <c r="J382" s="119"/>
      <c r="K382" s="119"/>
      <c r="L382" s="130"/>
    </row>
    <row r="383" spans="3:12" ht="13.2">
      <c r="C383" s="118"/>
      <c r="D383" s="119"/>
      <c r="G383" s="119"/>
      <c r="H383" s="119"/>
      <c r="I383" s="119"/>
      <c r="J383" s="119"/>
      <c r="K383" s="119"/>
      <c r="L383" s="130"/>
    </row>
    <row r="384" spans="3:12" ht="13.2">
      <c r="C384" s="118"/>
      <c r="D384" s="119"/>
      <c r="G384" s="119"/>
      <c r="H384" s="119"/>
      <c r="I384" s="119"/>
      <c r="J384" s="119"/>
      <c r="K384" s="119"/>
      <c r="L384" s="130"/>
    </row>
    <row r="385" spans="3:12" ht="13.2">
      <c r="C385" s="118"/>
      <c r="D385" s="119"/>
      <c r="G385" s="119"/>
      <c r="H385" s="119"/>
      <c r="I385" s="119"/>
      <c r="J385" s="119"/>
      <c r="K385" s="119"/>
      <c r="L385" s="130"/>
    </row>
    <row r="386" spans="3:12" ht="13.2">
      <c r="C386" s="118"/>
      <c r="D386" s="119"/>
      <c r="G386" s="119"/>
      <c r="H386" s="119"/>
      <c r="I386" s="119"/>
      <c r="J386" s="119"/>
      <c r="K386" s="119"/>
      <c r="L386" s="130"/>
    </row>
    <row r="387" spans="3:12" ht="13.2">
      <c r="C387" s="118"/>
      <c r="D387" s="119"/>
      <c r="G387" s="119"/>
      <c r="H387" s="119"/>
      <c r="I387" s="119"/>
      <c r="J387" s="119"/>
      <c r="K387" s="119"/>
      <c r="L387" s="130"/>
    </row>
    <row r="388" spans="3:12" ht="13.2">
      <c r="C388" s="118"/>
      <c r="D388" s="119"/>
      <c r="G388" s="119"/>
      <c r="H388" s="119"/>
      <c r="I388" s="119"/>
      <c r="J388" s="119"/>
      <c r="K388" s="119"/>
      <c r="L388" s="130"/>
    </row>
    <row r="389" spans="3:12" ht="13.2">
      <c r="C389" s="118"/>
      <c r="D389" s="119"/>
      <c r="G389" s="119"/>
      <c r="H389" s="119"/>
      <c r="I389" s="119"/>
      <c r="J389" s="119"/>
      <c r="K389" s="119"/>
      <c r="L389" s="130"/>
    </row>
    <row r="390" spans="3:12" ht="13.2">
      <c r="C390" s="118"/>
      <c r="D390" s="119"/>
      <c r="G390" s="119"/>
      <c r="H390" s="119"/>
      <c r="I390" s="119"/>
      <c r="J390" s="119"/>
      <c r="K390" s="119"/>
      <c r="L390" s="130"/>
    </row>
    <row r="391" spans="3:12" ht="13.2">
      <c r="C391" s="118"/>
      <c r="D391" s="119"/>
      <c r="G391" s="119"/>
      <c r="H391" s="119"/>
      <c r="I391" s="119"/>
      <c r="J391" s="119"/>
      <c r="K391" s="119"/>
      <c r="L391" s="130"/>
    </row>
    <row r="392" spans="3:12" ht="13.2">
      <c r="C392" s="118"/>
      <c r="D392" s="119"/>
      <c r="G392" s="119"/>
      <c r="H392" s="119"/>
      <c r="I392" s="119"/>
      <c r="J392" s="119"/>
      <c r="K392" s="119"/>
      <c r="L392" s="130"/>
    </row>
    <row r="393" spans="3:12" ht="13.2">
      <c r="C393" s="118"/>
      <c r="D393" s="119"/>
      <c r="G393" s="119"/>
      <c r="H393" s="119"/>
      <c r="I393" s="119"/>
      <c r="J393" s="119"/>
      <c r="K393" s="119"/>
      <c r="L393" s="130"/>
    </row>
    <row r="394" spans="3:12" ht="13.2">
      <c r="C394" s="118"/>
      <c r="D394" s="119"/>
      <c r="G394" s="119"/>
      <c r="H394" s="119"/>
      <c r="I394" s="119"/>
      <c r="J394" s="119"/>
      <c r="K394" s="119"/>
      <c r="L394" s="130"/>
    </row>
    <row r="395" spans="3:12" ht="13.2">
      <c r="C395" s="118"/>
      <c r="D395" s="119"/>
      <c r="G395" s="119"/>
      <c r="H395" s="119"/>
      <c r="I395" s="119"/>
      <c r="J395" s="119"/>
      <c r="K395" s="119"/>
      <c r="L395" s="130"/>
    </row>
    <row r="396" spans="3:12" ht="13.2">
      <c r="C396" s="118"/>
      <c r="D396" s="119"/>
      <c r="G396" s="119"/>
      <c r="H396" s="119"/>
      <c r="I396" s="119"/>
      <c r="J396" s="119"/>
      <c r="K396" s="119"/>
      <c r="L396" s="130"/>
    </row>
    <row r="397" spans="3:12" ht="13.2">
      <c r="C397" s="118"/>
      <c r="D397" s="119"/>
      <c r="G397" s="119"/>
      <c r="H397" s="119"/>
      <c r="I397" s="119"/>
      <c r="J397" s="119"/>
      <c r="K397" s="119"/>
      <c r="L397" s="130"/>
    </row>
    <row r="398" spans="3:12" ht="13.2">
      <c r="C398" s="118"/>
      <c r="D398" s="119"/>
      <c r="G398" s="119"/>
      <c r="H398" s="119"/>
      <c r="I398" s="119"/>
      <c r="J398" s="119"/>
      <c r="K398" s="119"/>
      <c r="L398" s="130"/>
    </row>
    <row r="399" spans="3:12" ht="13.2">
      <c r="C399" s="118"/>
      <c r="D399" s="119"/>
      <c r="G399" s="119"/>
      <c r="H399" s="119"/>
      <c r="I399" s="119"/>
      <c r="J399" s="119"/>
      <c r="K399" s="119"/>
      <c r="L399" s="130"/>
    </row>
    <row r="400" spans="3:12" ht="13.2">
      <c r="C400" s="118"/>
      <c r="D400" s="119"/>
      <c r="G400" s="119"/>
      <c r="H400" s="119"/>
      <c r="I400" s="119"/>
      <c r="J400" s="119"/>
      <c r="K400" s="119"/>
      <c r="L400" s="130"/>
    </row>
    <row r="401" spans="3:12" ht="13.2">
      <c r="C401" s="118"/>
      <c r="D401" s="119"/>
      <c r="G401" s="119"/>
      <c r="H401" s="119"/>
      <c r="I401" s="119"/>
      <c r="J401" s="119"/>
      <c r="K401" s="119"/>
      <c r="L401" s="130"/>
    </row>
    <row r="402" spans="3:12" ht="13.2">
      <c r="C402" s="118"/>
      <c r="D402" s="119"/>
      <c r="G402" s="119"/>
      <c r="H402" s="119"/>
      <c r="I402" s="119"/>
      <c r="J402" s="119"/>
      <c r="K402" s="119"/>
      <c r="L402" s="130"/>
    </row>
    <row r="403" spans="3:12" ht="13.2">
      <c r="C403" s="118"/>
      <c r="D403" s="119"/>
      <c r="G403" s="119"/>
      <c r="H403" s="119"/>
      <c r="I403" s="119"/>
      <c r="J403" s="119"/>
      <c r="K403" s="119"/>
      <c r="L403" s="130"/>
    </row>
    <row r="404" spans="3:12" ht="13.2">
      <c r="C404" s="118"/>
      <c r="D404" s="119"/>
      <c r="G404" s="119"/>
      <c r="H404" s="119"/>
      <c r="I404" s="119"/>
      <c r="J404" s="119"/>
      <c r="K404" s="119"/>
      <c r="L404" s="130"/>
    </row>
    <row r="405" spans="3:12" ht="13.2">
      <c r="C405" s="118"/>
      <c r="D405" s="119"/>
      <c r="G405" s="119"/>
      <c r="H405" s="119"/>
      <c r="I405" s="119"/>
      <c r="J405" s="119"/>
      <c r="K405" s="119"/>
      <c r="L405" s="130"/>
    </row>
    <row r="406" spans="3:12" ht="13.2">
      <c r="C406" s="118"/>
      <c r="D406" s="119"/>
      <c r="G406" s="119"/>
      <c r="H406" s="119"/>
      <c r="I406" s="119"/>
      <c r="J406" s="119"/>
      <c r="K406" s="119"/>
      <c r="L406" s="130"/>
    </row>
    <row r="407" spans="3:12" ht="13.2">
      <c r="C407" s="118"/>
      <c r="D407" s="119"/>
      <c r="G407" s="119"/>
      <c r="H407" s="119"/>
      <c r="I407" s="119"/>
      <c r="J407" s="119"/>
      <c r="K407" s="119"/>
      <c r="L407" s="130"/>
    </row>
    <row r="408" spans="3:12" ht="13.2">
      <c r="C408" s="118"/>
      <c r="D408" s="119"/>
      <c r="G408" s="119"/>
      <c r="H408" s="119"/>
      <c r="I408" s="119"/>
      <c r="J408" s="119"/>
      <c r="K408" s="119"/>
      <c r="L408" s="130"/>
    </row>
    <row r="409" spans="3:12" ht="13.2">
      <c r="C409" s="118"/>
      <c r="D409" s="119"/>
      <c r="G409" s="119"/>
      <c r="H409" s="119"/>
      <c r="I409" s="119"/>
      <c r="J409" s="119"/>
      <c r="K409" s="119"/>
      <c r="L409" s="130"/>
    </row>
    <row r="410" spans="3:12" ht="13.2">
      <c r="C410" s="118"/>
      <c r="D410" s="119"/>
      <c r="G410" s="119"/>
      <c r="H410" s="119"/>
      <c r="I410" s="119"/>
      <c r="J410" s="119"/>
      <c r="K410" s="119"/>
      <c r="L410" s="130"/>
    </row>
    <row r="411" spans="3:12" ht="13.2">
      <c r="C411" s="118"/>
      <c r="D411" s="119"/>
      <c r="G411" s="119"/>
      <c r="H411" s="119"/>
      <c r="I411" s="119"/>
      <c r="J411" s="119"/>
      <c r="K411" s="119"/>
      <c r="L411" s="130"/>
    </row>
    <row r="412" spans="3:12" ht="13.2">
      <c r="C412" s="118"/>
      <c r="D412" s="119"/>
      <c r="G412" s="119"/>
      <c r="H412" s="119"/>
      <c r="I412" s="119"/>
      <c r="J412" s="119"/>
      <c r="K412" s="119"/>
      <c r="L412" s="130"/>
    </row>
    <row r="413" spans="3:12" ht="13.2">
      <c r="C413" s="118"/>
      <c r="D413" s="119"/>
      <c r="G413" s="119"/>
      <c r="H413" s="119"/>
      <c r="I413" s="119"/>
      <c r="J413" s="119"/>
      <c r="K413" s="119"/>
      <c r="L413" s="130"/>
    </row>
    <row r="414" spans="3:12" ht="13.2">
      <c r="C414" s="118"/>
      <c r="D414" s="119"/>
      <c r="G414" s="119"/>
      <c r="H414" s="119"/>
      <c r="I414" s="119"/>
      <c r="J414" s="119"/>
      <c r="K414" s="119"/>
      <c r="L414" s="130"/>
    </row>
    <row r="415" spans="3:12" ht="13.2">
      <c r="C415" s="118"/>
      <c r="D415" s="119"/>
      <c r="G415" s="119"/>
      <c r="H415" s="119"/>
      <c r="I415" s="119"/>
      <c r="J415" s="119"/>
      <c r="K415" s="119"/>
      <c r="L415" s="130"/>
    </row>
    <row r="416" spans="3:12" ht="13.2">
      <c r="C416" s="118"/>
      <c r="D416" s="119"/>
      <c r="G416" s="119"/>
      <c r="H416" s="119"/>
      <c r="I416" s="119"/>
      <c r="J416" s="119"/>
      <c r="K416" s="119"/>
      <c r="L416" s="130"/>
    </row>
    <row r="417" spans="3:12" ht="13.2">
      <c r="C417" s="118"/>
      <c r="D417" s="119"/>
      <c r="G417" s="119"/>
      <c r="H417" s="119"/>
      <c r="I417" s="119"/>
      <c r="J417" s="119"/>
      <c r="K417" s="119"/>
      <c r="L417" s="130"/>
    </row>
    <row r="418" spans="3:12" ht="13.2">
      <c r="C418" s="118"/>
      <c r="D418" s="119"/>
      <c r="G418" s="119"/>
      <c r="H418" s="119"/>
      <c r="I418" s="119"/>
      <c r="J418" s="119"/>
      <c r="K418" s="119"/>
      <c r="L418" s="130"/>
    </row>
    <row r="419" spans="3:12" ht="13.2">
      <c r="C419" s="118"/>
      <c r="D419" s="119"/>
      <c r="G419" s="119"/>
      <c r="H419" s="119"/>
      <c r="I419" s="119"/>
      <c r="J419" s="119"/>
      <c r="K419" s="119"/>
      <c r="L419" s="130"/>
    </row>
    <row r="420" spans="3:12" ht="13.2">
      <c r="C420" s="118"/>
      <c r="D420" s="119"/>
      <c r="G420" s="119"/>
      <c r="H420" s="119"/>
      <c r="I420" s="119"/>
      <c r="J420" s="119"/>
      <c r="K420" s="119"/>
      <c r="L420" s="130"/>
    </row>
    <row r="421" spans="3:12" ht="13.2">
      <c r="C421" s="118"/>
      <c r="D421" s="119"/>
      <c r="G421" s="119"/>
      <c r="H421" s="119"/>
      <c r="I421" s="119"/>
      <c r="J421" s="119"/>
      <c r="K421" s="119"/>
      <c r="L421" s="130"/>
    </row>
    <row r="422" spans="3:12" ht="13.2">
      <c r="C422" s="118"/>
      <c r="D422" s="119"/>
      <c r="G422" s="119"/>
      <c r="H422" s="119"/>
      <c r="I422" s="119"/>
      <c r="J422" s="119"/>
      <c r="K422" s="119"/>
      <c r="L422" s="130"/>
    </row>
    <row r="423" spans="3:12" ht="13.2">
      <c r="C423" s="118"/>
      <c r="D423" s="119"/>
      <c r="G423" s="119"/>
      <c r="H423" s="119"/>
      <c r="I423" s="119"/>
      <c r="J423" s="119"/>
      <c r="K423" s="119"/>
      <c r="L423" s="130"/>
    </row>
    <row r="424" spans="3:12" ht="13.2">
      <c r="C424" s="118"/>
      <c r="D424" s="119"/>
      <c r="G424" s="119"/>
      <c r="H424" s="119"/>
      <c r="I424" s="119"/>
      <c r="J424" s="119"/>
      <c r="K424" s="119"/>
      <c r="L424" s="130"/>
    </row>
    <row r="425" spans="3:12" ht="13.2">
      <c r="C425" s="118"/>
      <c r="D425" s="119"/>
      <c r="G425" s="119"/>
      <c r="H425" s="119"/>
      <c r="I425" s="119"/>
      <c r="J425" s="119"/>
      <c r="K425" s="119"/>
      <c r="L425" s="130"/>
    </row>
    <row r="426" spans="3:12" ht="13.2">
      <c r="C426" s="118"/>
      <c r="D426" s="119"/>
      <c r="G426" s="119"/>
      <c r="H426" s="119"/>
      <c r="I426" s="119"/>
      <c r="J426" s="119"/>
      <c r="K426" s="119"/>
      <c r="L426" s="130"/>
    </row>
    <row r="427" spans="3:12" ht="13.2">
      <c r="C427" s="118"/>
      <c r="D427" s="119"/>
      <c r="G427" s="119"/>
      <c r="H427" s="119"/>
      <c r="I427" s="119"/>
      <c r="J427" s="119"/>
      <c r="K427" s="119"/>
      <c r="L427" s="130"/>
    </row>
    <row r="428" spans="3:12" ht="13.2">
      <c r="C428" s="118"/>
      <c r="D428" s="119"/>
      <c r="G428" s="119"/>
      <c r="H428" s="119"/>
      <c r="I428" s="119"/>
      <c r="J428" s="119"/>
      <c r="K428" s="119"/>
      <c r="L428" s="130"/>
    </row>
    <row r="429" spans="3:12" ht="13.2">
      <c r="C429" s="118"/>
      <c r="D429" s="119"/>
      <c r="G429" s="119"/>
      <c r="H429" s="119"/>
      <c r="I429" s="119"/>
      <c r="J429" s="119"/>
      <c r="K429" s="119"/>
      <c r="L429" s="130"/>
    </row>
    <row r="430" spans="3:12" ht="13.2">
      <c r="C430" s="118"/>
      <c r="D430" s="119"/>
      <c r="G430" s="119"/>
      <c r="H430" s="119"/>
      <c r="I430" s="119"/>
      <c r="J430" s="119"/>
      <c r="K430" s="119"/>
      <c r="L430" s="130"/>
    </row>
    <row r="431" spans="3:12" ht="13.2">
      <c r="C431" s="118"/>
      <c r="D431" s="119"/>
      <c r="G431" s="119"/>
      <c r="H431" s="119"/>
      <c r="I431" s="119"/>
      <c r="J431" s="119"/>
      <c r="K431" s="119"/>
      <c r="L431" s="130"/>
    </row>
    <row r="432" spans="3:12" ht="13.2">
      <c r="C432" s="118"/>
      <c r="D432" s="119"/>
      <c r="G432" s="119"/>
      <c r="H432" s="119"/>
      <c r="I432" s="119"/>
      <c r="J432" s="119"/>
      <c r="K432" s="119"/>
      <c r="L432" s="130"/>
    </row>
    <row r="433" spans="3:12" ht="13.2">
      <c r="C433" s="118"/>
      <c r="D433" s="119"/>
      <c r="G433" s="119"/>
      <c r="H433" s="119"/>
      <c r="I433" s="119"/>
      <c r="J433" s="119"/>
      <c r="K433" s="119"/>
      <c r="L433" s="130"/>
    </row>
    <row r="434" spans="3:12" ht="13.2">
      <c r="C434" s="118"/>
      <c r="D434" s="119"/>
      <c r="G434" s="119"/>
      <c r="H434" s="119"/>
      <c r="I434" s="119"/>
      <c r="J434" s="119"/>
      <c r="K434" s="119"/>
      <c r="L434" s="130"/>
    </row>
    <row r="435" spans="3:12" ht="13.2">
      <c r="C435" s="118"/>
      <c r="D435" s="119"/>
      <c r="G435" s="119"/>
      <c r="H435" s="119"/>
      <c r="I435" s="119"/>
      <c r="J435" s="119"/>
      <c r="K435" s="119"/>
      <c r="L435" s="130"/>
    </row>
    <row r="436" spans="3:12" ht="13.2">
      <c r="C436" s="118"/>
      <c r="D436" s="119"/>
      <c r="G436" s="119"/>
      <c r="H436" s="119"/>
      <c r="I436" s="119"/>
      <c r="J436" s="119"/>
      <c r="K436" s="119"/>
      <c r="L436" s="130"/>
    </row>
    <row r="437" spans="3:12" ht="13.2">
      <c r="C437" s="118"/>
      <c r="D437" s="119"/>
      <c r="G437" s="119"/>
      <c r="H437" s="119"/>
      <c r="I437" s="119"/>
      <c r="J437" s="119"/>
      <c r="K437" s="119"/>
      <c r="L437" s="130"/>
    </row>
    <row r="438" spans="3:12" ht="13.2">
      <c r="C438" s="118"/>
      <c r="D438" s="119"/>
      <c r="G438" s="119"/>
      <c r="H438" s="119"/>
      <c r="I438" s="119"/>
      <c r="J438" s="119"/>
      <c r="K438" s="119"/>
      <c r="L438" s="130"/>
    </row>
    <row r="439" spans="3:12" ht="13.2">
      <c r="C439" s="118"/>
      <c r="D439" s="119"/>
      <c r="G439" s="119"/>
      <c r="H439" s="119"/>
      <c r="I439" s="119"/>
      <c r="J439" s="119"/>
      <c r="K439" s="119"/>
      <c r="L439" s="130"/>
    </row>
    <row r="440" spans="3:12" ht="13.2">
      <c r="C440" s="118"/>
      <c r="D440" s="119"/>
      <c r="G440" s="119"/>
      <c r="H440" s="119"/>
      <c r="I440" s="119"/>
      <c r="J440" s="119"/>
      <c r="K440" s="119"/>
      <c r="L440" s="130"/>
    </row>
    <row r="441" spans="3:12" ht="13.2">
      <c r="C441" s="118"/>
      <c r="D441" s="119"/>
      <c r="G441" s="119"/>
      <c r="H441" s="119"/>
      <c r="I441" s="119"/>
      <c r="J441" s="119"/>
      <c r="K441" s="119"/>
      <c r="L441" s="130"/>
    </row>
    <row r="442" spans="3:12" ht="13.2">
      <c r="C442" s="118"/>
      <c r="D442" s="119"/>
      <c r="G442" s="119"/>
      <c r="H442" s="119"/>
      <c r="I442" s="119"/>
      <c r="J442" s="119"/>
      <c r="K442" s="119"/>
      <c r="L442" s="130"/>
    </row>
    <row r="443" spans="3:12" ht="13.2">
      <c r="C443" s="118"/>
      <c r="D443" s="119"/>
      <c r="G443" s="119"/>
      <c r="H443" s="119"/>
      <c r="I443" s="119"/>
      <c r="J443" s="119"/>
      <c r="K443" s="119"/>
      <c r="L443" s="130"/>
    </row>
    <row r="444" spans="3:12" ht="13.2">
      <c r="C444" s="118"/>
      <c r="D444" s="119"/>
      <c r="G444" s="119"/>
      <c r="H444" s="119"/>
      <c r="I444" s="119"/>
      <c r="J444" s="119"/>
      <c r="K444" s="119"/>
      <c r="L444" s="130"/>
    </row>
    <row r="445" spans="3:12" ht="13.2">
      <c r="C445" s="118"/>
      <c r="D445" s="119"/>
      <c r="G445" s="119"/>
      <c r="H445" s="119"/>
      <c r="I445" s="119"/>
      <c r="J445" s="119"/>
      <c r="K445" s="119"/>
      <c r="L445" s="130"/>
    </row>
    <row r="446" spans="3:12" ht="13.2">
      <c r="C446" s="118"/>
      <c r="D446" s="119"/>
      <c r="G446" s="119"/>
      <c r="H446" s="119"/>
      <c r="I446" s="119"/>
      <c r="J446" s="119"/>
      <c r="K446" s="119"/>
      <c r="L446" s="130"/>
    </row>
    <row r="447" spans="3:12" ht="13.2">
      <c r="C447" s="118"/>
      <c r="D447" s="119"/>
      <c r="G447" s="119"/>
      <c r="H447" s="119"/>
      <c r="I447" s="119"/>
      <c r="J447" s="119"/>
      <c r="K447" s="119"/>
      <c r="L447" s="130"/>
    </row>
    <row r="448" spans="3:12" ht="13.2">
      <c r="C448" s="118"/>
      <c r="D448" s="119"/>
      <c r="G448" s="119"/>
      <c r="H448" s="119"/>
      <c r="I448" s="119"/>
      <c r="J448" s="119"/>
      <c r="K448" s="119"/>
      <c r="L448" s="130"/>
    </row>
    <row r="449" spans="3:12" ht="13.2">
      <c r="C449" s="118"/>
      <c r="D449" s="119"/>
      <c r="G449" s="119"/>
      <c r="H449" s="119"/>
      <c r="I449" s="119"/>
      <c r="J449" s="119"/>
      <c r="K449" s="119"/>
      <c r="L449" s="130"/>
    </row>
    <row r="450" spans="3:12" ht="13.2">
      <c r="C450" s="118"/>
      <c r="D450" s="119"/>
      <c r="G450" s="119"/>
      <c r="H450" s="119"/>
      <c r="I450" s="119"/>
      <c r="J450" s="119"/>
      <c r="K450" s="119"/>
      <c r="L450" s="130"/>
    </row>
    <row r="451" spans="3:12" ht="13.2">
      <c r="C451" s="118"/>
      <c r="D451" s="119"/>
      <c r="G451" s="119"/>
      <c r="H451" s="119"/>
      <c r="I451" s="119"/>
      <c r="J451" s="119"/>
      <c r="K451" s="119"/>
      <c r="L451" s="130"/>
    </row>
    <row r="452" spans="3:12" ht="13.2">
      <c r="C452" s="118"/>
      <c r="D452" s="119"/>
      <c r="G452" s="119"/>
      <c r="H452" s="119"/>
      <c r="I452" s="119"/>
      <c r="J452" s="119"/>
      <c r="K452" s="119"/>
      <c r="L452" s="130"/>
    </row>
    <row r="453" spans="3:12" ht="13.2">
      <c r="C453" s="118"/>
      <c r="D453" s="119"/>
      <c r="G453" s="119"/>
      <c r="H453" s="119"/>
      <c r="I453" s="119"/>
      <c r="J453" s="119"/>
      <c r="K453" s="119"/>
      <c r="L453" s="130"/>
    </row>
    <row r="454" spans="3:12" ht="13.2">
      <c r="C454" s="118"/>
      <c r="D454" s="119"/>
      <c r="G454" s="119"/>
      <c r="H454" s="119"/>
      <c r="I454" s="119"/>
      <c r="J454" s="119"/>
      <c r="K454" s="119"/>
      <c r="L454" s="130"/>
    </row>
    <row r="455" spans="3:12" ht="13.2">
      <c r="C455" s="118"/>
      <c r="D455" s="119"/>
      <c r="G455" s="119"/>
      <c r="H455" s="119"/>
      <c r="I455" s="119"/>
      <c r="J455" s="119"/>
      <c r="K455" s="119"/>
      <c r="L455" s="130"/>
    </row>
    <row r="456" spans="3:12" ht="13.2">
      <c r="C456" s="118"/>
      <c r="D456" s="119"/>
      <c r="G456" s="119"/>
      <c r="H456" s="119"/>
      <c r="I456" s="119"/>
      <c r="J456" s="119"/>
      <c r="K456" s="119"/>
      <c r="L456" s="130"/>
    </row>
    <row r="457" spans="3:12" ht="13.2">
      <c r="C457" s="118"/>
      <c r="D457" s="119"/>
      <c r="G457" s="119"/>
      <c r="H457" s="119"/>
      <c r="I457" s="119"/>
      <c r="J457" s="119"/>
      <c r="K457" s="119"/>
      <c r="L457" s="130"/>
    </row>
    <row r="458" spans="3:12" ht="13.2">
      <c r="C458" s="118"/>
      <c r="D458" s="119"/>
      <c r="G458" s="119"/>
      <c r="H458" s="119"/>
      <c r="I458" s="119"/>
      <c r="J458" s="119"/>
      <c r="K458" s="119"/>
      <c r="L458" s="130"/>
    </row>
    <row r="459" spans="3:12" ht="13.2">
      <c r="C459" s="118"/>
      <c r="D459" s="119"/>
      <c r="G459" s="119"/>
      <c r="H459" s="119"/>
      <c r="I459" s="119"/>
      <c r="J459" s="119"/>
      <c r="K459" s="119"/>
      <c r="L459" s="130"/>
    </row>
    <row r="460" spans="3:12" ht="13.2">
      <c r="C460" s="118"/>
      <c r="D460" s="119"/>
      <c r="G460" s="119"/>
      <c r="H460" s="119"/>
      <c r="I460" s="119"/>
      <c r="J460" s="119"/>
      <c r="K460" s="119"/>
      <c r="L460" s="130"/>
    </row>
    <row r="461" spans="3:12" ht="13.2">
      <c r="C461" s="118"/>
      <c r="D461" s="119"/>
      <c r="G461" s="119"/>
      <c r="H461" s="119"/>
      <c r="I461" s="119"/>
      <c r="J461" s="119"/>
      <c r="K461" s="119"/>
      <c r="L461" s="130"/>
    </row>
    <row r="462" spans="3:12" ht="13.2">
      <c r="C462" s="118"/>
      <c r="D462" s="119"/>
      <c r="G462" s="119"/>
      <c r="H462" s="119"/>
      <c r="I462" s="119"/>
      <c r="J462" s="119"/>
      <c r="K462" s="119"/>
      <c r="L462" s="130"/>
    </row>
    <row r="463" spans="3:12" ht="13.2">
      <c r="C463" s="118"/>
      <c r="D463" s="119"/>
      <c r="G463" s="119"/>
      <c r="H463" s="119"/>
      <c r="I463" s="119"/>
      <c r="J463" s="119"/>
      <c r="K463" s="119"/>
      <c r="L463" s="130"/>
    </row>
    <row r="464" spans="3:12" ht="13.2">
      <c r="C464" s="118"/>
      <c r="D464" s="119"/>
      <c r="G464" s="119"/>
      <c r="H464" s="119"/>
      <c r="I464" s="119"/>
      <c r="J464" s="119"/>
      <c r="K464" s="119"/>
      <c r="L464" s="130"/>
    </row>
    <row r="465" spans="3:12" ht="13.2">
      <c r="C465" s="118"/>
      <c r="D465" s="119"/>
      <c r="G465" s="119"/>
      <c r="H465" s="119"/>
      <c r="I465" s="119"/>
      <c r="J465" s="119"/>
      <c r="K465" s="119"/>
      <c r="L465" s="130"/>
    </row>
    <row r="466" spans="3:12" ht="13.2">
      <c r="C466" s="118"/>
      <c r="D466" s="119"/>
      <c r="G466" s="119"/>
      <c r="H466" s="119"/>
      <c r="I466" s="119"/>
      <c r="J466" s="119"/>
      <c r="K466" s="119"/>
      <c r="L466" s="130"/>
    </row>
    <row r="467" spans="3:12" ht="13.2">
      <c r="C467" s="118"/>
      <c r="D467" s="119"/>
      <c r="G467" s="119"/>
      <c r="H467" s="119"/>
      <c r="I467" s="119"/>
      <c r="J467" s="119"/>
      <c r="K467" s="119"/>
      <c r="L467" s="130"/>
    </row>
    <row r="468" spans="3:12" ht="13.2">
      <c r="C468" s="118"/>
      <c r="D468" s="119"/>
      <c r="G468" s="119"/>
      <c r="H468" s="119"/>
      <c r="I468" s="119"/>
      <c r="J468" s="119"/>
      <c r="K468" s="119"/>
      <c r="L468" s="130"/>
    </row>
    <row r="469" spans="3:12" ht="13.2">
      <c r="C469" s="118"/>
      <c r="D469" s="119"/>
      <c r="G469" s="119"/>
      <c r="H469" s="119"/>
      <c r="I469" s="119"/>
      <c r="J469" s="119"/>
      <c r="K469" s="119"/>
      <c r="L469" s="130"/>
    </row>
    <row r="470" spans="3:12" ht="13.2">
      <c r="C470" s="118"/>
      <c r="D470" s="119"/>
      <c r="G470" s="119"/>
      <c r="H470" s="119"/>
      <c r="I470" s="119"/>
      <c r="J470" s="119"/>
      <c r="K470" s="119"/>
      <c r="L470" s="130"/>
    </row>
    <row r="471" spans="3:12" ht="13.2">
      <c r="C471" s="118"/>
      <c r="D471" s="119"/>
      <c r="G471" s="119"/>
      <c r="H471" s="119"/>
      <c r="I471" s="119"/>
      <c r="J471" s="119"/>
      <c r="K471" s="119"/>
      <c r="L471" s="130"/>
    </row>
    <row r="472" spans="3:12" ht="13.2">
      <c r="C472" s="118"/>
      <c r="D472" s="119"/>
      <c r="G472" s="119"/>
      <c r="H472" s="119"/>
      <c r="I472" s="119"/>
      <c r="J472" s="119"/>
      <c r="K472" s="119"/>
      <c r="L472" s="130"/>
    </row>
    <row r="473" spans="3:12" ht="13.2">
      <c r="C473" s="118"/>
      <c r="D473" s="119"/>
      <c r="G473" s="119"/>
      <c r="H473" s="119"/>
      <c r="I473" s="119"/>
      <c r="J473" s="119"/>
      <c r="K473" s="119"/>
      <c r="L473" s="130"/>
    </row>
    <row r="474" spans="3:12" ht="13.2">
      <c r="C474" s="118"/>
      <c r="D474" s="119"/>
      <c r="G474" s="119"/>
      <c r="H474" s="119"/>
      <c r="I474" s="119"/>
      <c r="J474" s="119"/>
      <c r="K474" s="119"/>
      <c r="L474" s="130"/>
    </row>
    <row r="475" spans="3:12" ht="13.2">
      <c r="C475" s="118"/>
      <c r="D475" s="119"/>
      <c r="G475" s="119"/>
      <c r="H475" s="119"/>
      <c r="I475" s="119"/>
      <c r="J475" s="119"/>
      <c r="K475" s="119"/>
      <c r="L475" s="130"/>
    </row>
    <row r="476" spans="3:12" ht="13.2">
      <c r="C476" s="118"/>
      <c r="D476" s="119"/>
      <c r="G476" s="119"/>
      <c r="H476" s="119"/>
      <c r="I476" s="119"/>
      <c r="J476" s="119"/>
      <c r="K476" s="119"/>
      <c r="L476" s="130"/>
    </row>
    <row r="477" spans="3:12" ht="13.2">
      <c r="C477" s="118"/>
      <c r="D477" s="119"/>
      <c r="G477" s="119"/>
      <c r="H477" s="119"/>
      <c r="I477" s="119"/>
      <c r="J477" s="119"/>
      <c r="K477" s="119"/>
      <c r="L477" s="130"/>
    </row>
    <row r="478" spans="3:12" ht="13.2">
      <c r="C478" s="118"/>
      <c r="D478" s="119"/>
      <c r="G478" s="119"/>
      <c r="H478" s="119"/>
      <c r="I478" s="119"/>
      <c r="J478" s="119"/>
      <c r="K478" s="119"/>
      <c r="L478" s="130"/>
    </row>
    <row r="479" spans="3:12" ht="13.2">
      <c r="C479" s="118"/>
      <c r="D479" s="119"/>
      <c r="G479" s="119"/>
      <c r="H479" s="119"/>
      <c r="I479" s="119"/>
      <c r="J479" s="119"/>
      <c r="K479" s="119"/>
      <c r="L479" s="130"/>
    </row>
    <row r="480" spans="3:12" ht="13.2">
      <c r="C480" s="118"/>
      <c r="D480" s="119"/>
      <c r="G480" s="119"/>
      <c r="H480" s="119"/>
      <c r="I480" s="119"/>
      <c r="J480" s="119"/>
      <c r="K480" s="119"/>
      <c r="L480" s="130"/>
    </row>
    <row r="481" spans="3:12" ht="13.2">
      <c r="C481" s="118"/>
      <c r="D481" s="119"/>
      <c r="G481" s="119"/>
      <c r="H481" s="119"/>
      <c r="I481" s="119"/>
      <c r="J481" s="119"/>
      <c r="K481" s="119"/>
      <c r="L481" s="130"/>
    </row>
    <row r="482" spans="3:12" ht="13.2">
      <c r="C482" s="118"/>
      <c r="D482" s="119"/>
      <c r="G482" s="119"/>
      <c r="H482" s="119"/>
      <c r="I482" s="119"/>
      <c r="J482" s="119"/>
      <c r="K482" s="119"/>
      <c r="L482" s="130"/>
    </row>
    <row r="483" spans="3:12" ht="13.2">
      <c r="C483" s="118"/>
      <c r="D483" s="119"/>
      <c r="G483" s="119"/>
      <c r="H483" s="119"/>
      <c r="I483" s="119"/>
      <c r="J483" s="119"/>
      <c r="K483" s="119"/>
      <c r="L483" s="130"/>
    </row>
    <row r="484" spans="3:12" ht="13.2">
      <c r="C484" s="118"/>
      <c r="D484" s="119"/>
      <c r="G484" s="119"/>
      <c r="H484" s="119"/>
      <c r="I484" s="119"/>
      <c r="J484" s="119"/>
      <c r="K484" s="119"/>
      <c r="L484" s="130"/>
    </row>
    <row r="485" spans="3:12" ht="13.2">
      <c r="C485" s="118"/>
      <c r="D485" s="119"/>
      <c r="G485" s="119"/>
      <c r="H485" s="119"/>
      <c r="I485" s="119"/>
      <c r="J485" s="119"/>
      <c r="K485" s="119"/>
      <c r="L485" s="130"/>
    </row>
    <row r="486" spans="3:12" ht="13.2">
      <c r="C486" s="118"/>
      <c r="D486" s="119"/>
      <c r="G486" s="119"/>
      <c r="H486" s="119"/>
      <c r="I486" s="119"/>
      <c r="J486" s="119"/>
      <c r="K486" s="119"/>
      <c r="L486" s="130"/>
    </row>
    <row r="487" spans="3:12" ht="13.2">
      <c r="C487" s="118"/>
      <c r="D487" s="119"/>
      <c r="G487" s="119"/>
      <c r="H487" s="119"/>
      <c r="I487" s="119"/>
      <c r="J487" s="119"/>
      <c r="K487" s="119"/>
      <c r="L487" s="130"/>
    </row>
    <row r="488" spans="3:12" ht="13.2">
      <c r="C488" s="118"/>
      <c r="D488" s="119"/>
      <c r="G488" s="119"/>
      <c r="H488" s="119"/>
      <c r="I488" s="119"/>
      <c r="J488" s="119"/>
      <c r="K488" s="119"/>
      <c r="L488" s="130"/>
    </row>
    <row r="489" spans="3:12" ht="13.2">
      <c r="C489" s="118"/>
      <c r="D489" s="119"/>
      <c r="G489" s="119"/>
      <c r="H489" s="119"/>
      <c r="I489" s="119"/>
      <c r="J489" s="119"/>
      <c r="K489" s="119"/>
      <c r="L489" s="130"/>
    </row>
    <row r="490" spans="3:12" ht="13.2">
      <c r="C490" s="118"/>
      <c r="D490" s="119"/>
      <c r="G490" s="119"/>
      <c r="H490" s="119"/>
      <c r="I490" s="119"/>
      <c r="J490" s="119"/>
      <c r="K490" s="119"/>
      <c r="L490" s="130"/>
    </row>
    <row r="491" spans="3:12" ht="13.2">
      <c r="C491" s="118"/>
      <c r="D491" s="119"/>
      <c r="G491" s="119"/>
      <c r="H491" s="119"/>
      <c r="I491" s="119"/>
      <c r="J491" s="119"/>
      <c r="K491" s="119"/>
      <c r="L491" s="130"/>
    </row>
    <row r="492" spans="3:12" ht="13.2">
      <c r="C492" s="118"/>
      <c r="D492" s="119"/>
      <c r="G492" s="119"/>
      <c r="H492" s="119"/>
      <c r="I492" s="119"/>
      <c r="J492" s="119"/>
      <c r="K492" s="119"/>
      <c r="L492" s="130"/>
    </row>
    <row r="493" spans="3:12" ht="13.2">
      <c r="C493" s="118"/>
      <c r="D493" s="119"/>
      <c r="G493" s="119"/>
      <c r="H493" s="119"/>
      <c r="I493" s="119"/>
      <c r="J493" s="119"/>
      <c r="K493" s="119"/>
      <c r="L493" s="130"/>
    </row>
    <row r="494" spans="3:12" ht="13.2">
      <c r="C494" s="118"/>
      <c r="D494" s="119"/>
      <c r="G494" s="119"/>
      <c r="H494" s="119"/>
      <c r="I494" s="119"/>
      <c r="J494" s="119"/>
      <c r="K494" s="119"/>
      <c r="L494" s="130"/>
    </row>
    <row r="495" spans="3:12" ht="13.2">
      <c r="C495" s="118"/>
      <c r="D495" s="119"/>
      <c r="G495" s="119"/>
      <c r="H495" s="119"/>
      <c r="I495" s="119"/>
      <c r="J495" s="119"/>
      <c r="K495" s="119"/>
      <c r="L495" s="130"/>
    </row>
    <row r="496" spans="3:12" ht="13.2">
      <c r="C496" s="118"/>
      <c r="D496" s="119"/>
      <c r="G496" s="119"/>
      <c r="H496" s="119"/>
      <c r="I496" s="119"/>
      <c r="J496" s="119"/>
      <c r="K496" s="119"/>
      <c r="L496" s="130"/>
    </row>
    <row r="497" spans="3:12" ht="13.2">
      <c r="C497" s="118"/>
      <c r="D497" s="119"/>
      <c r="G497" s="119"/>
      <c r="H497" s="119"/>
      <c r="I497" s="119"/>
      <c r="J497" s="119"/>
      <c r="K497" s="119"/>
      <c r="L497" s="130"/>
    </row>
    <row r="498" spans="3:12" ht="13.2">
      <c r="C498" s="118"/>
      <c r="D498" s="119"/>
      <c r="G498" s="119"/>
      <c r="H498" s="119"/>
      <c r="I498" s="119"/>
      <c r="J498" s="119"/>
      <c r="K498" s="119"/>
      <c r="L498" s="130"/>
    </row>
    <row r="499" spans="3:12" ht="13.2">
      <c r="C499" s="118"/>
      <c r="D499" s="119"/>
      <c r="G499" s="119"/>
      <c r="H499" s="119"/>
      <c r="I499" s="119"/>
      <c r="J499" s="119"/>
      <c r="K499" s="119"/>
      <c r="L499" s="130"/>
    </row>
    <row r="500" spans="3:12" ht="13.2">
      <c r="C500" s="118"/>
      <c r="D500" s="119"/>
      <c r="G500" s="119"/>
      <c r="H500" s="119"/>
      <c r="I500" s="119"/>
      <c r="J500" s="119"/>
      <c r="K500" s="119"/>
      <c r="L500" s="130"/>
    </row>
    <row r="501" spans="3:12" ht="13.2">
      <c r="C501" s="118"/>
      <c r="D501" s="119"/>
      <c r="G501" s="119"/>
      <c r="H501" s="119"/>
      <c r="I501" s="119"/>
      <c r="J501" s="119"/>
      <c r="K501" s="119"/>
      <c r="L501" s="130"/>
    </row>
    <row r="502" spans="3:12" ht="13.2">
      <c r="C502" s="118"/>
      <c r="D502" s="119"/>
      <c r="G502" s="119"/>
      <c r="H502" s="119"/>
      <c r="I502" s="119"/>
      <c r="J502" s="119"/>
      <c r="K502" s="119"/>
      <c r="L502" s="130"/>
    </row>
    <row r="503" spans="3:12" ht="13.2">
      <c r="C503" s="118"/>
      <c r="D503" s="119"/>
      <c r="G503" s="119"/>
      <c r="H503" s="119"/>
      <c r="I503" s="119"/>
      <c r="J503" s="119"/>
      <c r="K503" s="119"/>
      <c r="L503" s="130"/>
    </row>
    <row r="504" spans="3:12" ht="13.2">
      <c r="C504" s="118"/>
      <c r="D504" s="119"/>
      <c r="G504" s="119"/>
      <c r="H504" s="119"/>
      <c r="I504" s="119"/>
      <c r="J504" s="119"/>
      <c r="K504" s="119"/>
      <c r="L504" s="130"/>
    </row>
    <row r="505" spans="3:12" ht="13.2">
      <c r="C505" s="118"/>
      <c r="D505" s="119"/>
      <c r="G505" s="119"/>
      <c r="H505" s="119"/>
      <c r="I505" s="119"/>
      <c r="J505" s="119"/>
      <c r="K505" s="119"/>
      <c r="L505" s="130"/>
    </row>
    <row r="506" spans="3:12" ht="13.2">
      <c r="C506" s="118"/>
      <c r="D506" s="119"/>
      <c r="G506" s="119"/>
      <c r="H506" s="119"/>
      <c r="I506" s="119"/>
      <c r="J506" s="119"/>
      <c r="K506" s="119"/>
      <c r="L506" s="130"/>
    </row>
    <row r="507" spans="3:12" ht="13.2">
      <c r="C507" s="118"/>
      <c r="D507" s="119"/>
      <c r="G507" s="119"/>
      <c r="H507" s="119"/>
      <c r="I507" s="119"/>
      <c r="J507" s="119"/>
      <c r="K507" s="119"/>
      <c r="L507" s="130"/>
    </row>
    <row r="508" spans="3:12" ht="13.2">
      <c r="C508" s="118"/>
      <c r="D508" s="119"/>
      <c r="G508" s="119"/>
      <c r="H508" s="119"/>
      <c r="I508" s="119"/>
      <c r="J508" s="119"/>
      <c r="K508" s="119"/>
      <c r="L508" s="130"/>
    </row>
    <row r="509" spans="3:12" ht="13.2">
      <c r="C509" s="118"/>
      <c r="D509" s="119"/>
      <c r="G509" s="119"/>
      <c r="H509" s="119"/>
      <c r="I509" s="119"/>
      <c r="J509" s="119"/>
      <c r="K509" s="119"/>
      <c r="L509" s="130"/>
    </row>
    <row r="510" spans="3:12" ht="13.2">
      <c r="C510" s="118"/>
      <c r="D510" s="119"/>
      <c r="G510" s="119"/>
      <c r="H510" s="119"/>
      <c r="I510" s="119"/>
      <c r="J510" s="119"/>
      <c r="K510" s="119"/>
      <c r="L510" s="130"/>
    </row>
    <row r="511" spans="3:12" ht="13.2">
      <c r="C511" s="118"/>
      <c r="D511" s="119"/>
      <c r="G511" s="119"/>
      <c r="H511" s="119"/>
      <c r="I511" s="119"/>
      <c r="J511" s="119"/>
      <c r="K511" s="119"/>
      <c r="L511" s="130"/>
    </row>
    <row r="512" spans="3:12" ht="13.2">
      <c r="C512" s="118"/>
      <c r="D512" s="119"/>
      <c r="G512" s="119"/>
      <c r="H512" s="119"/>
      <c r="I512" s="119"/>
      <c r="J512" s="119"/>
      <c r="K512" s="119"/>
      <c r="L512" s="130"/>
    </row>
    <row r="513" spans="3:12" ht="13.2">
      <c r="C513" s="118"/>
      <c r="D513" s="119"/>
      <c r="G513" s="119"/>
      <c r="H513" s="119"/>
      <c r="I513" s="119"/>
      <c r="J513" s="119"/>
      <c r="K513" s="119"/>
      <c r="L513" s="130"/>
    </row>
    <row r="514" spans="3:12" ht="13.2">
      <c r="C514" s="118"/>
      <c r="D514" s="119"/>
      <c r="G514" s="119"/>
      <c r="H514" s="119"/>
      <c r="I514" s="119"/>
      <c r="J514" s="119"/>
      <c r="K514" s="119"/>
      <c r="L514" s="130"/>
    </row>
    <row r="515" spans="3:12" ht="13.2">
      <c r="C515" s="118"/>
      <c r="D515" s="119"/>
      <c r="G515" s="119"/>
      <c r="H515" s="119"/>
      <c r="I515" s="119"/>
      <c r="J515" s="119"/>
      <c r="K515" s="119"/>
      <c r="L515" s="130"/>
    </row>
    <row r="516" spans="3:12" ht="13.2">
      <c r="C516" s="118"/>
      <c r="D516" s="119"/>
      <c r="G516" s="119"/>
      <c r="H516" s="119"/>
      <c r="I516" s="119"/>
      <c r="J516" s="119"/>
      <c r="K516" s="119"/>
      <c r="L516" s="130"/>
    </row>
    <row r="517" spans="3:12" ht="13.2">
      <c r="C517" s="118"/>
      <c r="D517" s="119"/>
      <c r="G517" s="119"/>
      <c r="H517" s="119"/>
      <c r="I517" s="119"/>
      <c r="J517" s="119"/>
      <c r="K517" s="119"/>
      <c r="L517" s="130"/>
    </row>
    <row r="518" spans="3:12" ht="13.2">
      <c r="C518" s="118"/>
      <c r="D518" s="119"/>
      <c r="G518" s="119"/>
      <c r="H518" s="119"/>
      <c r="I518" s="119"/>
      <c r="J518" s="119"/>
      <c r="K518" s="119"/>
      <c r="L518" s="130"/>
    </row>
    <row r="519" spans="3:12" ht="13.2">
      <c r="C519" s="118"/>
      <c r="D519" s="119"/>
      <c r="G519" s="119"/>
      <c r="H519" s="119"/>
      <c r="I519" s="119"/>
      <c r="J519" s="119"/>
      <c r="K519" s="119"/>
      <c r="L519" s="130"/>
    </row>
    <row r="520" spans="3:12" ht="13.2">
      <c r="C520" s="118"/>
      <c r="D520" s="119"/>
      <c r="G520" s="119"/>
      <c r="H520" s="119"/>
      <c r="I520" s="119"/>
      <c r="J520" s="119"/>
      <c r="K520" s="119"/>
      <c r="L520" s="130"/>
    </row>
    <row r="521" spans="3:12" ht="13.2">
      <c r="C521" s="118"/>
      <c r="D521" s="119"/>
      <c r="G521" s="119"/>
      <c r="H521" s="119"/>
      <c r="I521" s="119"/>
      <c r="J521" s="119"/>
      <c r="K521" s="119"/>
      <c r="L521" s="130"/>
    </row>
    <row r="522" spans="3:12" ht="13.2">
      <c r="C522" s="118"/>
      <c r="D522" s="119"/>
      <c r="G522" s="119"/>
      <c r="H522" s="119"/>
      <c r="I522" s="119"/>
      <c r="J522" s="119"/>
      <c r="K522" s="119"/>
      <c r="L522" s="130"/>
    </row>
    <row r="523" spans="3:12" ht="13.2">
      <c r="C523" s="118"/>
      <c r="D523" s="119"/>
      <c r="G523" s="119"/>
      <c r="H523" s="119"/>
      <c r="I523" s="119"/>
      <c r="J523" s="119"/>
      <c r="K523" s="119"/>
      <c r="L523" s="130"/>
    </row>
    <row r="524" spans="3:12" ht="13.2">
      <c r="C524" s="118"/>
      <c r="D524" s="119"/>
      <c r="G524" s="119"/>
      <c r="H524" s="119"/>
      <c r="I524" s="119"/>
      <c r="J524" s="119"/>
      <c r="K524" s="119"/>
      <c r="L524" s="130"/>
    </row>
    <row r="525" spans="3:12" ht="13.2">
      <c r="C525" s="118"/>
      <c r="D525" s="119"/>
      <c r="G525" s="119"/>
      <c r="H525" s="119"/>
      <c r="I525" s="119"/>
      <c r="J525" s="119"/>
      <c r="K525" s="119"/>
      <c r="L525" s="130"/>
    </row>
    <row r="526" spans="3:12" ht="13.2">
      <c r="C526" s="118"/>
      <c r="D526" s="119"/>
      <c r="G526" s="119"/>
      <c r="H526" s="119"/>
      <c r="I526" s="119"/>
      <c r="J526" s="119"/>
      <c r="K526" s="119"/>
      <c r="L526" s="130"/>
    </row>
    <row r="527" spans="3:12" ht="13.2">
      <c r="C527" s="118"/>
      <c r="D527" s="119"/>
      <c r="G527" s="119"/>
      <c r="H527" s="119"/>
      <c r="I527" s="119"/>
      <c r="J527" s="119"/>
      <c r="K527" s="119"/>
      <c r="L527" s="130"/>
    </row>
    <row r="528" spans="3:12" ht="13.2">
      <c r="C528" s="118"/>
      <c r="D528" s="119"/>
      <c r="G528" s="119"/>
      <c r="H528" s="119"/>
      <c r="I528" s="119"/>
      <c r="J528" s="119"/>
      <c r="K528" s="119"/>
      <c r="L528" s="130"/>
    </row>
    <row r="529" spans="3:12" ht="13.2">
      <c r="C529" s="118"/>
      <c r="D529" s="119"/>
      <c r="G529" s="119"/>
      <c r="H529" s="119"/>
      <c r="I529" s="119"/>
      <c r="J529" s="119"/>
      <c r="K529" s="119"/>
      <c r="L529" s="130"/>
    </row>
    <row r="530" spans="3:12" ht="13.2">
      <c r="C530" s="118"/>
      <c r="D530" s="119"/>
      <c r="G530" s="119"/>
      <c r="H530" s="119"/>
      <c r="I530" s="119"/>
      <c r="J530" s="119"/>
      <c r="K530" s="119"/>
      <c r="L530" s="130"/>
    </row>
    <row r="531" spans="3:12" ht="13.2">
      <c r="C531" s="118"/>
      <c r="D531" s="119"/>
      <c r="G531" s="119"/>
      <c r="H531" s="119"/>
      <c r="I531" s="119"/>
      <c r="J531" s="119"/>
      <c r="K531" s="119"/>
      <c r="L531" s="130"/>
    </row>
    <row r="532" spans="3:12" ht="13.2">
      <c r="C532" s="118"/>
      <c r="D532" s="119"/>
      <c r="G532" s="119"/>
      <c r="H532" s="119"/>
      <c r="I532" s="119"/>
      <c r="J532" s="119"/>
      <c r="K532" s="119"/>
      <c r="L532" s="130"/>
    </row>
    <row r="533" spans="3:12" ht="13.2">
      <c r="C533" s="118"/>
      <c r="D533" s="119"/>
      <c r="G533" s="119"/>
      <c r="H533" s="119"/>
      <c r="I533" s="119"/>
      <c r="J533" s="119"/>
      <c r="K533" s="119"/>
      <c r="L533" s="130"/>
    </row>
    <row r="534" spans="3:12" ht="13.2">
      <c r="C534" s="118"/>
      <c r="D534" s="119"/>
      <c r="G534" s="119"/>
      <c r="H534" s="119"/>
      <c r="I534" s="119"/>
      <c r="J534" s="119"/>
      <c r="K534" s="119"/>
      <c r="L534" s="130"/>
    </row>
    <row r="535" spans="3:12" ht="13.2">
      <c r="C535" s="118"/>
      <c r="D535" s="119"/>
      <c r="G535" s="119"/>
      <c r="H535" s="119"/>
      <c r="I535" s="119"/>
      <c r="J535" s="119"/>
      <c r="K535" s="119"/>
      <c r="L535" s="130"/>
    </row>
    <row r="536" spans="3:12" ht="13.2">
      <c r="C536" s="118"/>
      <c r="D536" s="119"/>
      <c r="G536" s="119"/>
      <c r="H536" s="119"/>
      <c r="I536" s="119"/>
      <c r="J536" s="119"/>
      <c r="K536" s="119"/>
      <c r="L536" s="130"/>
    </row>
    <row r="537" spans="3:12" ht="13.2">
      <c r="C537" s="118"/>
      <c r="D537" s="119"/>
      <c r="G537" s="119"/>
      <c r="H537" s="119"/>
      <c r="I537" s="119"/>
      <c r="J537" s="119"/>
      <c r="K537" s="119"/>
      <c r="L537" s="130"/>
    </row>
    <row r="538" spans="3:12" ht="13.2">
      <c r="C538" s="118"/>
      <c r="D538" s="119"/>
      <c r="G538" s="119"/>
      <c r="H538" s="119"/>
      <c r="I538" s="119"/>
      <c r="J538" s="119"/>
      <c r="K538" s="119"/>
      <c r="L538" s="130"/>
    </row>
    <row r="539" spans="3:12" ht="13.2">
      <c r="C539" s="118"/>
      <c r="D539" s="119"/>
      <c r="G539" s="119"/>
      <c r="H539" s="119"/>
      <c r="I539" s="119"/>
      <c r="J539" s="119"/>
      <c r="K539" s="119"/>
      <c r="L539" s="130"/>
    </row>
    <row r="540" spans="3:12" ht="13.2">
      <c r="C540" s="118"/>
      <c r="D540" s="119"/>
      <c r="G540" s="119"/>
      <c r="H540" s="119"/>
      <c r="I540" s="119"/>
      <c r="J540" s="119"/>
      <c r="K540" s="119"/>
      <c r="L540" s="130"/>
    </row>
    <row r="541" spans="3:12" ht="13.2">
      <c r="C541" s="118"/>
      <c r="D541" s="119"/>
      <c r="G541" s="119"/>
      <c r="H541" s="119"/>
      <c r="I541" s="119"/>
      <c r="J541" s="119"/>
      <c r="K541" s="119"/>
      <c r="L541" s="130"/>
    </row>
    <row r="542" spans="3:12" ht="13.2">
      <c r="C542" s="118"/>
      <c r="D542" s="119"/>
      <c r="G542" s="119"/>
      <c r="H542" s="119"/>
      <c r="I542" s="119"/>
      <c r="J542" s="119"/>
      <c r="K542" s="119"/>
      <c r="L542" s="130"/>
    </row>
    <row r="543" spans="3:12" ht="13.2">
      <c r="C543" s="118"/>
      <c r="D543" s="119"/>
      <c r="G543" s="119"/>
      <c r="H543" s="119"/>
      <c r="I543" s="119"/>
      <c r="J543" s="119"/>
      <c r="K543" s="119"/>
      <c r="L543" s="130"/>
    </row>
    <row r="544" spans="3:12" ht="13.2">
      <c r="C544" s="118"/>
      <c r="D544" s="119"/>
      <c r="G544" s="119"/>
      <c r="H544" s="119"/>
      <c r="I544" s="119"/>
      <c r="J544" s="119"/>
      <c r="K544" s="119"/>
      <c r="L544" s="130"/>
    </row>
    <row r="545" spans="3:12" ht="13.2">
      <c r="C545" s="118"/>
      <c r="D545" s="119"/>
      <c r="G545" s="119"/>
      <c r="H545" s="119"/>
      <c r="I545" s="119"/>
      <c r="J545" s="119"/>
      <c r="K545" s="119"/>
      <c r="L545" s="130"/>
    </row>
    <row r="546" spans="3:12" ht="13.2">
      <c r="C546" s="118"/>
      <c r="D546" s="119"/>
      <c r="G546" s="119"/>
      <c r="H546" s="119"/>
      <c r="I546" s="119"/>
      <c r="J546" s="119"/>
      <c r="K546" s="119"/>
      <c r="L546" s="130"/>
    </row>
    <row r="547" spans="3:12" ht="13.2">
      <c r="C547" s="118"/>
      <c r="D547" s="119"/>
      <c r="G547" s="119"/>
      <c r="H547" s="119"/>
      <c r="I547" s="119"/>
      <c r="J547" s="119"/>
      <c r="K547" s="119"/>
      <c r="L547" s="130"/>
    </row>
    <row r="548" spans="3:12" ht="13.2">
      <c r="C548" s="118"/>
      <c r="D548" s="119"/>
      <c r="G548" s="119"/>
      <c r="H548" s="119"/>
      <c r="I548" s="119"/>
      <c r="J548" s="119"/>
      <c r="K548" s="119"/>
      <c r="L548" s="130"/>
    </row>
    <row r="549" spans="3:12" ht="13.2">
      <c r="C549" s="118"/>
      <c r="D549" s="119"/>
      <c r="G549" s="119"/>
      <c r="H549" s="119"/>
      <c r="I549" s="119"/>
      <c r="J549" s="119"/>
      <c r="K549" s="119"/>
      <c r="L549" s="130"/>
    </row>
    <row r="550" spans="3:12" ht="13.2">
      <c r="C550" s="118"/>
      <c r="D550" s="119"/>
      <c r="G550" s="119"/>
      <c r="H550" s="119"/>
      <c r="I550" s="119"/>
      <c r="J550" s="119"/>
      <c r="K550" s="119"/>
      <c r="L550" s="130"/>
    </row>
    <row r="551" spans="3:12" ht="13.2">
      <c r="C551" s="118"/>
      <c r="D551" s="119"/>
      <c r="G551" s="119"/>
      <c r="H551" s="119"/>
      <c r="I551" s="119"/>
      <c r="J551" s="119"/>
      <c r="K551" s="119"/>
      <c r="L551" s="130"/>
    </row>
    <row r="552" spans="3:12" ht="13.2">
      <c r="C552" s="118"/>
      <c r="D552" s="119"/>
      <c r="G552" s="119"/>
      <c r="H552" s="119"/>
      <c r="I552" s="119"/>
      <c r="J552" s="119"/>
      <c r="K552" s="119"/>
      <c r="L552" s="130"/>
    </row>
    <row r="553" spans="3:12" ht="13.2">
      <c r="C553" s="118"/>
      <c r="D553" s="119"/>
      <c r="G553" s="119"/>
      <c r="H553" s="119"/>
      <c r="I553" s="119"/>
      <c r="J553" s="119"/>
      <c r="K553" s="119"/>
      <c r="L553" s="130"/>
    </row>
    <row r="554" spans="3:12" ht="13.2">
      <c r="C554" s="118"/>
      <c r="D554" s="119"/>
      <c r="G554" s="119"/>
      <c r="H554" s="119"/>
      <c r="I554" s="119"/>
      <c r="J554" s="119"/>
      <c r="K554" s="119"/>
      <c r="L554" s="130"/>
    </row>
    <row r="555" spans="3:12" ht="13.2">
      <c r="C555" s="118"/>
      <c r="D555" s="119"/>
      <c r="G555" s="119"/>
      <c r="H555" s="119"/>
      <c r="I555" s="119"/>
      <c r="J555" s="119"/>
      <c r="K555" s="119"/>
      <c r="L555" s="130"/>
    </row>
    <row r="556" spans="3:12" ht="13.2">
      <c r="C556" s="118"/>
      <c r="D556" s="119"/>
      <c r="G556" s="119"/>
      <c r="H556" s="119"/>
      <c r="I556" s="119"/>
      <c r="J556" s="119"/>
      <c r="K556" s="119"/>
      <c r="L556" s="130"/>
    </row>
    <row r="557" spans="3:12" ht="13.2">
      <c r="C557" s="118"/>
      <c r="D557" s="119"/>
      <c r="G557" s="119"/>
      <c r="H557" s="119"/>
      <c r="I557" s="119"/>
      <c r="J557" s="119"/>
      <c r="K557" s="119"/>
      <c r="L557" s="130"/>
    </row>
    <row r="558" spans="3:12" ht="13.2">
      <c r="C558" s="118"/>
      <c r="D558" s="119"/>
      <c r="G558" s="119"/>
      <c r="H558" s="119"/>
      <c r="I558" s="119"/>
      <c r="J558" s="119"/>
      <c r="K558" s="119"/>
      <c r="L558" s="130"/>
    </row>
    <row r="559" spans="3:12" ht="13.2">
      <c r="C559" s="118"/>
      <c r="D559" s="119"/>
      <c r="G559" s="119"/>
      <c r="H559" s="119"/>
      <c r="I559" s="119"/>
      <c r="J559" s="119"/>
      <c r="K559" s="119"/>
      <c r="L559" s="130"/>
    </row>
    <row r="560" spans="3:12" ht="13.2">
      <c r="C560" s="118"/>
      <c r="D560" s="119"/>
      <c r="G560" s="119"/>
      <c r="H560" s="119"/>
      <c r="I560" s="119"/>
      <c r="J560" s="119"/>
      <c r="K560" s="119"/>
      <c r="L560" s="130"/>
    </row>
    <row r="561" spans="3:12" ht="13.2">
      <c r="C561" s="118"/>
      <c r="D561" s="119"/>
      <c r="G561" s="119"/>
      <c r="H561" s="119"/>
      <c r="I561" s="119"/>
      <c r="J561" s="119"/>
      <c r="K561" s="119"/>
      <c r="L561" s="130"/>
    </row>
    <row r="562" spans="3:12" ht="13.2">
      <c r="C562" s="118"/>
      <c r="D562" s="119"/>
      <c r="G562" s="119"/>
      <c r="H562" s="119"/>
      <c r="I562" s="119"/>
      <c r="J562" s="119"/>
      <c r="K562" s="119"/>
      <c r="L562" s="130"/>
    </row>
    <row r="563" spans="3:12" ht="13.2">
      <c r="C563" s="118"/>
      <c r="D563" s="119"/>
      <c r="G563" s="119"/>
      <c r="H563" s="119"/>
      <c r="I563" s="119"/>
      <c r="J563" s="119"/>
      <c r="K563" s="119"/>
      <c r="L563" s="130"/>
    </row>
    <row r="564" spans="3:12" ht="13.2">
      <c r="C564" s="118"/>
      <c r="D564" s="119"/>
      <c r="G564" s="119"/>
      <c r="H564" s="119"/>
      <c r="I564" s="119"/>
      <c r="J564" s="119"/>
      <c r="K564" s="119"/>
      <c r="L564" s="130"/>
    </row>
    <row r="565" spans="3:12" ht="13.2">
      <c r="C565" s="118"/>
      <c r="D565" s="119"/>
      <c r="G565" s="119"/>
      <c r="H565" s="119"/>
      <c r="I565" s="119"/>
      <c r="J565" s="119"/>
      <c r="K565" s="119"/>
      <c r="L565" s="130"/>
    </row>
    <row r="566" spans="3:12" ht="13.2">
      <c r="C566" s="118"/>
      <c r="D566" s="119"/>
      <c r="G566" s="119"/>
      <c r="H566" s="119"/>
      <c r="I566" s="119"/>
      <c r="J566" s="119"/>
      <c r="K566" s="119"/>
      <c r="L566" s="130"/>
    </row>
    <row r="567" spans="3:12" ht="13.2">
      <c r="C567" s="118"/>
      <c r="D567" s="119"/>
      <c r="G567" s="119"/>
      <c r="H567" s="119"/>
      <c r="I567" s="119"/>
      <c r="J567" s="119"/>
      <c r="K567" s="119"/>
      <c r="L567" s="130"/>
    </row>
    <row r="568" spans="3:12" ht="13.2">
      <c r="C568" s="118"/>
      <c r="D568" s="119"/>
      <c r="G568" s="119"/>
      <c r="H568" s="119"/>
      <c r="I568" s="119"/>
      <c r="J568" s="119"/>
      <c r="K568" s="119"/>
      <c r="L568" s="130"/>
    </row>
    <row r="569" spans="3:12" ht="13.2">
      <c r="C569" s="118"/>
      <c r="D569" s="119"/>
      <c r="G569" s="119"/>
      <c r="H569" s="119"/>
      <c r="I569" s="119"/>
      <c r="J569" s="119"/>
      <c r="K569" s="119"/>
      <c r="L569" s="130"/>
    </row>
    <row r="570" spans="3:12" ht="13.2">
      <c r="C570" s="118"/>
      <c r="D570" s="119"/>
      <c r="G570" s="119"/>
      <c r="H570" s="119"/>
      <c r="I570" s="119"/>
      <c r="J570" s="119"/>
      <c r="K570" s="119"/>
      <c r="L570" s="130"/>
    </row>
    <row r="571" spans="3:12" ht="13.2">
      <c r="C571" s="118"/>
      <c r="D571" s="119"/>
      <c r="G571" s="119"/>
      <c r="H571" s="119"/>
      <c r="I571" s="119"/>
      <c r="J571" s="119"/>
      <c r="K571" s="119"/>
      <c r="L571" s="130"/>
    </row>
    <row r="572" spans="3:12" ht="13.2">
      <c r="C572" s="118"/>
      <c r="D572" s="119"/>
      <c r="G572" s="119"/>
      <c r="H572" s="119"/>
      <c r="I572" s="119"/>
      <c r="J572" s="119"/>
      <c r="K572" s="119"/>
      <c r="L572" s="130"/>
    </row>
    <row r="573" spans="3:12" ht="13.2">
      <c r="C573" s="118"/>
      <c r="D573" s="119"/>
      <c r="G573" s="119"/>
      <c r="H573" s="119"/>
      <c r="I573" s="119"/>
      <c r="J573" s="119"/>
      <c r="K573" s="119"/>
      <c r="L573" s="130"/>
    </row>
    <row r="574" spans="3:12" ht="13.2">
      <c r="C574" s="118"/>
      <c r="D574" s="119"/>
      <c r="G574" s="119"/>
      <c r="H574" s="119"/>
      <c r="I574" s="119"/>
      <c r="J574" s="119"/>
      <c r="K574" s="119"/>
      <c r="L574" s="130"/>
    </row>
    <row r="575" spans="3:12" ht="13.2">
      <c r="C575" s="118"/>
      <c r="D575" s="119"/>
      <c r="G575" s="119"/>
      <c r="H575" s="119"/>
      <c r="I575" s="119"/>
      <c r="J575" s="119"/>
      <c r="K575" s="119"/>
      <c r="L575" s="130"/>
    </row>
    <row r="576" spans="3:12" ht="13.2">
      <c r="C576" s="118"/>
      <c r="D576" s="119"/>
      <c r="G576" s="119"/>
      <c r="H576" s="119"/>
      <c r="I576" s="119"/>
      <c r="J576" s="119"/>
      <c r="K576" s="119"/>
      <c r="L576" s="130"/>
    </row>
    <row r="577" spans="3:12" ht="13.2">
      <c r="C577" s="118"/>
      <c r="D577" s="119"/>
      <c r="G577" s="119"/>
      <c r="H577" s="119"/>
      <c r="I577" s="119"/>
      <c r="J577" s="119"/>
      <c r="K577" s="119"/>
      <c r="L577" s="130"/>
    </row>
    <row r="578" spans="3:12" ht="13.2">
      <c r="C578" s="118"/>
      <c r="D578" s="119"/>
      <c r="G578" s="119"/>
      <c r="H578" s="119"/>
      <c r="I578" s="119"/>
      <c r="J578" s="119"/>
      <c r="K578" s="119"/>
      <c r="L578" s="130"/>
    </row>
    <row r="579" spans="3:12" ht="13.2">
      <c r="C579" s="118"/>
      <c r="D579" s="119"/>
      <c r="G579" s="119"/>
      <c r="H579" s="119"/>
      <c r="I579" s="119"/>
      <c r="J579" s="119"/>
      <c r="K579" s="119"/>
      <c r="L579" s="130"/>
    </row>
    <row r="580" spans="3:12" ht="13.2">
      <c r="C580" s="118"/>
      <c r="D580" s="119"/>
      <c r="G580" s="119"/>
      <c r="H580" s="119"/>
      <c r="I580" s="119"/>
      <c r="J580" s="119"/>
      <c r="K580" s="119"/>
      <c r="L580" s="130"/>
    </row>
    <row r="581" spans="3:12" ht="13.2">
      <c r="C581" s="118"/>
      <c r="D581" s="119"/>
      <c r="G581" s="119"/>
      <c r="H581" s="119"/>
      <c r="I581" s="119"/>
      <c r="J581" s="119"/>
      <c r="K581" s="119"/>
      <c r="L581" s="130"/>
    </row>
    <row r="582" spans="3:12" ht="13.2">
      <c r="C582" s="118"/>
      <c r="D582" s="119"/>
      <c r="G582" s="119"/>
      <c r="H582" s="119"/>
      <c r="I582" s="119"/>
      <c r="J582" s="119"/>
      <c r="K582" s="119"/>
      <c r="L582" s="130"/>
    </row>
    <row r="583" spans="3:12" ht="13.2">
      <c r="C583" s="118"/>
      <c r="D583" s="119"/>
      <c r="G583" s="119"/>
      <c r="H583" s="119"/>
      <c r="I583" s="119"/>
      <c r="J583" s="119"/>
      <c r="K583" s="119"/>
      <c r="L583" s="130"/>
    </row>
    <row r="584" spans="3:12" ht="13.2">
      <c r="C584" s="118"/>
      <c r="D584" s="119"/>
      <c r="G584" s="119"/>
      <c r="H584" s="119"/>
      <c r="I584" s="119"/>
      <c r="J584" s="119"/>
      <c r="K584" s="119"/>
      <c r="L584" s="130"/>
    </row>
    <row r="585" spans="3:12" ht="13.2">
      <c r="C585" s="118"/>
      <c r="D585" s="119"/>
      <c r="G585" s="119"/>
      <c r="H585" s="119"/>
      <c r="I585" s="119"/>
      <c r="J585" s="119"/>
      <c r="K585" s="119"/>
      <c r="L585" s="130"/>
    </row>
    <row r="586" spans="3:12" ht="13.2">
      <c r="C586" s="118"/>
      <c r="D586" s="119"/>
      <c r="G586" s="119"/>
      <c r="H586" s="119"/>
      <c r="I586" s="119"/>
      <c r="J586" s="119"/>
      <c r="K586" s="119"/>
      <c r="L586" s="130"/>
    </row>
    <row r="587" spans="3:12" ht="13.2">
      <c r="C587" s="118"/>
      <c r="D587" s="119"/>
      <c r="G587" s="119"/>
      <c r="H587" s="119"/>
      <c r="I587" s="119"/>
      <c r="J587" s="119"/>
      <c r="K587" s="119"/>
      <c r="L587" s="130"/>
    </row>
    <row r="588" spans="3:12" ht="13.2">
      <c r="C588" s="118"/>
      <c r="D588" s="119"/>
      <c r="G588" s="119"/>
      <c r="H588" s="119"/>
      <c r="I588" s="119"/>
      <c r="J588" s="119"/>
      <c r="K588" s="119"/>
      <c r="L588" s="130"/>
    </row>
    <row r="589" spans="3:12" ht="13.2">
      <c r="C589" s="118"/>
      <c r="D589" s="119"/>
      <c r="G589" s="119"/>
      <c r="H589" s="119"/>
      <c r="I589" s="119"/>
      <c r="J589" s="119"/>
      <c r="K589" s="119"/>
      <c r="L589" s="130"/>
    </row>
    <row r="590" spans="3:12" ht="13.2">
      <c r="C590" s="118"/>
      <c r="D590" s="119"/>
      <c r="G590" s="119"/>
      <c r="H590" s="119"/>
      <c r="I590" s="119"/>
      <c r="J590" s="119"/>
      <c r="K590" s="119"/>
      <c r="L590" s="130"/>
    </row>
    <row r="591" spans="3:12" ht="13.2">
      <c r="C591" s="118"/>
      <c r="D591" s="119"/>
      <c r="G591" s="119"/>
      <c r="H591" s="119"/>
      <c r="I591" s="119"/>
      <c r="J591" s="119"/>
      <c r="K591" s="119"/>
      <c r="L591" s="130"/>
    </row>
    <row r="592" spans="3:12" ht="13.2">
      <c r="C592" s="118"/>
      <c r="D592" s="119"/>
      <c r="G592" s="119"/>
      <c r="H592" s="119"/>
      <c r="I592" s="119"/>
      <c r="J592" s="119"/>
      <c r="K592" s="119"/>
      <c r="L592" s="130"/>
    </row>
    <row r="593" spans="3:12" ht="13.2">
      <c r="C593" s="118"/>
      <c r="D593" s="119"/>
      <c r="G593" s="119"/>
      <c r="H593" s="119"/>
      <c r="I593" s="119"/>
      <c r="J593" s="119"/>
      <c r="K593" s="119"/>
      <c r="L593" s="130"/>
    </row>
    <row r="594" spans="3:12" ht="13.2">
      <c r="C594" s="118"/>
      <c r="D594" s="119"/>
      <c r="G594" s="119"/>
      <c r="H594" s="119"/>
      <c r="I594" s="119"/>
      <c r="J594" s="119"/>
      <c r="K594" s="119"/>
      <c r="L594" s="130"/>
    </row>
    <row r="595" spans="3:12" ht="13.2">
      <c r="C595" s="118"/>
      <c r="D595" s="119"/>
      <c r="G595" s="119"/>
      <c r="H595" s="119"/>
      <c r="I595" s="119"/>
      <c r="J595" s="119"/>
      <c r="K595" s="119"/>
      <c r="L595" s="130"/>
    </row>
    <row r="596" spans="3:12" ht="13.2">
      <c r="C596" s="118"/>
      <c r="D596" s="119"/>
      <c r="G596" s="119"/>
      <c r="H596" s="119"/>
      <c r="I596" s="119"/>
      <c r="J596" s="119"/>
      <c r="K596" s="119"/>
      <c r="L596" s="130"/>
    </row>
    <row r="597" spans="3:12" ht="13.2">
      <c r="C597" s="118"/>
      <c r="D597" s="119"/>
      <c r="G597" s="119"/>
      <c r="H597" s="119"/>
      <c r="I597" s="119"/>
      <c r="J597" s="119"/>
      <c r="K597" s="119"/>
      <c r="L597" s="130"/>
    </row>
    <row r="598" spans="3:12" ht="13.2">
      <c r="C598" s="118"/>
      <c r="D598" s="119"/>
      <c r="G598" s="119"/>
      <c r="H598" s="119"/>
      <c r="I598" s="119"/>
      <c r="J598" s="119"/>
      <c r="K598" s="119"/>
      <c r="L598" s="130"/>
    </row>
    <row r="599" spans="3:12" ht="13.2">
      <c r="C599" s="118"/>
      <c r="D599" s="119"/>
      <c r="G599" s="119"/>
      <c r="H599" s="119"/>
      <c r="I599" s="119"/>
      <c r="J599" s="119"/>
      <c r="K599" s="119"/>
      <c r="L599" s="130"/>
    </row>
    <row r="600" spans="3:12" ht="13.2">
      <c r="C600" s="118"/>
      <c r="D600" s="119"/>
      <c r="G600" s="119"/>
      <c r="H600" s="119"/>
      <c r="I600" s="119"/>
      <c r="J600" s="119"/>
      <c r="K600" s="119"/>
      <c r="L600" s="130"/>
    </row>
    <row r="601" spans="3:12" ht="13.2">
      <c r="C601" s="118"/>
      <c r="D601" s="119"/>
      <c r="G601" s="119"/>
      <c r="H601" s="119"/>
      <c r="I601" s="119"/>
      <c r="J601" s="119"/>
      <c r="K601" s="119"/>
      <c r="L601" s="130"/>
    </row>
    <row r="602" spans="3:12" ht="13.2">
      <c r="C602" s="118"/>
      <c r="D602" s="119"/>
      <c r="G602" s="119"/>
      <c r="H602" s="119"/>
      <c r="I602" s="119"/>
      <c r="J602" s="119"/>
      <c r="K602" s="119"/>
      <c r="L602" s="130"/>
    </row>
    <row r="603" spans="3:12" ht="13.2">
      <c r="C603" s="118"/>
      <c r="D603" s="119"/>
      <c r="G603" s="119"/>
      <c r="H603" s="119"/>
      <c r="I603" s="119"/>
      <c r="J603" s="119"/>
      <c r="K603" s="119"/>
      <c r="L603" s="130"/>
    </row>
    <row r="604" spans="3:12" ht="13.2">
      <c r="C604" s="118"/>
      <c r="D604" s="119"/>
      <c r="G604" s="119"/>
      <c r="H604" s="119"/>
      <c r="I604" s="119"/>
      <c r="J604" s="119"/>
      <c r="K604" s="119"/>
      <c r="L604" s="130"/>
    </row>
    <row r="605" spans="3:12" ht="13.2">
      <c r="C605" s="118"/>
      <c r="D605" s="119"/>
      <c r="G605" s="119"/>
      <c r="H605" s="119"/>
      <c r="I605" s="119"/>
      <c r="J605" s="119"/>
      <c r="K605" s="119"/>
      <c r="L605" s="130"/>
    </row>
    <row r="606" spans="3:12" ht="13.2">
      <c r="C606" s="118"/>
      <c r="D606" s="119"/>
      <c r="G606" s="119"/>
      <c r="H606" s="119"/>
      <c r="I606" s="119"/>
      <c r="J606" s="119"/>
      <c r="K606" s="119"/>
      <c r="L606" s="130"/>
    </row>
    <row r="607" spans="3:12" ht="13.2">
      <c r="C607" s="118"/>
      <c r="D607" s="119"/>
      <c r="G607" s="119"/>
      <c r="H607" s="119"/>
      <c r="I607" s="119"/>
      <c r="J607" s="119"/>
      <c r="K607" s="119"/>
      <c r="L607" s="130"/>
    </row>
    <row r="608" spans="3:12" ht="13.2">
      <c r="C608" s="118"/>
      <c r="D608" s="119"/>
      <c r="G608" s="119"/>
      <c r="H608" s="119"/>
      <c r="I608" s="119"/>
      <c r="J608" s="119"/>
      <c r="K608" s="119"/>
      <c r="L608" s="130"/>
    </row>
    <row r="609" spans="3:12" ht="13.2">
      <c r="C609" s="118"/>
      <c r="D609" s="119"/>
      <c r="G609" s="119"/>
      <c r="H609" s="119"/>
      <c r="I609" s="119"/>
      <c r="J609" s="119"/>
      <c r="K609" s="119"/>
      <c r="L609" s="130"/>
    </row>
    <row r="610" spans="3:12" ht="13.2">
      <c r="C610" s="118"/>
      <c r="D610" s="119"/>
      <c r="G610" s="119"/>
      <c r="H610" s="119"/>
      <c r="I610" s="119"/>
      <c r="J610" s="119"/>
      <c r="K610" s="119"/>
      <c r="L610" s="130"/>
    </row>
    <row r="611" spans="3:12" ht="13.2">
      <c r="C611" s="118"/>
      <c r="D611" s="119"/>
      <c r="G611" s="119"/>
      <c r="H611" s="119"/>
      <c r="I611" s="119"/>
      <c r="J611" s="119"/>
      <c r="K611" s="119"/>
      <c r="L611" s="130"/>
    </row>
    <row r="612" spans="3:12" ht="13.2">
      <c r="C612" s="118"/>
      <c r="D612" s="119"/>
      <c r="G612" s="119"/>
      <c r="H612" s="119"/>
      <c r="I612" s="119"/>
      <c r="J612" s="119"/>
      <c r="K612" s="119"/>
      <c r="L612" s="130"/>
    </row>
    <row r="613" spans="3:12" ht="13.2">
      <c r="C613" s="118"/>
      <c r="D613" s="119"/>
      <c r="G613" s="119"/>
      <c r="H613" s="119"/>
      <c r="I613" s="119"/>
      <c r="J613" s="119"/>
      <c r="K613" s="119"/>
      <c r="L613" s="130"/>
    </row>
    <row r="614" spans="3:12" ht="13.2">
      <c r="C614" s="118"/>
      <c r="D614" s="119"/>
      <c r="G614" s="119"/>
      <c r="H614" s="119"/>
      <c r="I614" s="119"/>
      <c r="J614" s="119"/>
      <c r="K614" s="119"/>
      <c r="L614" s="130"/>
    </row>
    <row r="615" spans="3:12" ht="13.2">
      <c r="C615" s="118"/>
      <c r="D615" s="119"/>
      <c r="G615" s="119"/>
      <c r="H615" s="119"/>
      <c r="I615" s="119"/>
      <c r="J615" s="119"/>
      <c r="K615" s="119"/>
      <c r="L615" s="130"/>
    </row>
    <row r="616" spans="3:12" ht="13.2">
      <c r="C616" s="118"/>
      <c r="D616" s="119"/>
      <c r="G616" s="119"/>
      <c r="H616" s="119"/>
      <c r="I616" s="119"/>
      <c r="J616" s="119"/>
      <c r="K616" s="119"/>
      <c r="L616" s="130"/>
    </row>
    <row r="617" spans="3:12" ht="13.2">
      <c r="C617" s="118"/>
      <c r="D617" s="119"/>
      <c r="G617" s="119"/>
      <c r="H617" s="119"/>
      <c r="I617" s="119"/>
      <c r="J617" s="119"/>
      <c r="K617" s="119"/>
      <c r="L617" s="130"/>
    </row>
    <row r="618" spans="3:12" ht="13.2">
      <c r="C618" s="118"/>
      <c r="D618" s="119"/>
      <c r="G618" s="119"/>
      <c r="H618" s="119"/>
      <c r="I618" s="119"/>
      <c r="J618" s="119"/>
      <c r="K618" s="119"/>
      <c r="L618" s="130"/>
    </row>
    <row r="619" spans="3:12" ht="13.2">
      <c r="C619" s="118"/>
      <c r="D619" s="119"/>
      <c r="G619" s="119"/>
      <c r="H619" s="119"/>
      <c r="I619" s="119"/>
      <c r="J619" s="119"/>
      <c r="K619" s="119"/>
      <c r="L619" s="130"/>
    </row>
    <row r="620" spans="3:12" ht="13.2">
      <c r="C620" s="118"/>
      <c r="D620" s="119"/>
      <c r="G620" s="119"/>
      <c r="H620" s="119"/>
      <c r="I620" s="119"/>
      <c r="J620" s="119"/>
      <c r="K620" s="119"/>
      <c r="L620" s="130"/>
    </row>
    <row r="621" spans="3:12" ht="13.2">
      <c r="C621" s="118"/>
      <c r="D621" s="119"/>
      <c r="G621" s="119"/>
      <c r="H621" s="119"/>
      <c r="I621" s="119"/>
      <c r="J621" s="119"/>
      <c r="K621" s="119"/>
      <c r="L621" s="130"/>
    </row>
    <row r="622" spans="3:12" ht="13.2">
      <c r="C622" s="118"/>
      <c r="D622" s="119"/>
      <c r="G622" s="119"/>
      <c r="H622" s="119"/>
      <c r="I622" s="119"/>
      <c r="J622" s="119"/>
      <c r="K622" s="119"/>
      <c r="L622" s="130"/>
    </row>
    <row r="623" spans="3:12" ht="13.2">
      <c r="C623" s="118"/>
      <c r="D623" s="119"/>
      <c r="G623" s="119"/>
      <c r="H623" s="119"/>
      <c r="I623" s="119"/>
      <c r="J623" s="119"/>
      <c r="K623" s="119"/>
      <c r="L623" s="130"/>
    </row>
    <row r="624" spans="3:12" ht="13.2">
      <c r="C624" s="118"/>
      <c r="D624" s="119"/>
      <c r="G624" s="119"/>
      <c r="H624" s="119"/>
      <c r="I624" s="119"/>
      <c r="J624" s="119"/>
      <c r="K624" s="119"/>
      <c r="L624" s="130"/>
    </row>
    <row r="625" spans="3:12" ht="13.2">
      <c r="C625" s="118"/>
      <c r="D625" s="119"/>
      <c r="G625" s="119"/>
      <c r="H625" s="119"/>
      <c r="I625" s="119"/>
      <c r="J625" s="119"/>
      <c r="K625" s="119"/>
      <c r="L625" s="130"/>
    </row>
    <row r="626" spans="3:12" ht="13.2">
      <c r="C626" s="118"/>
      <c r="D626" s="119"/>
      <c r="G626" s="119"/>
      <c r="H626" s="119"/>
      <c r="I626" s="119"/>
      <c r="J626" s="119"/>
      <c r="K626" s="119"/>
      <c r="L626" s="130"/>
    </row>
    <row r="627" spans="3:12" ht="13.2">
      <c r="C627" s="118"/>
      <c r="D627" s="119"/>
      <c r="G627" s="119"/>
      <c r="H627" s="119"/>
      <c r="I627" s="119"/>
      <c r="J627" s="119"/>
      <c r="K627" s="119"/>
      <c r="L627" s="130"/>
    </row>
    <row r="628" spans="3:12" ht="13.2">
      <c r="C628" s="118"/>
      <c r="D628" s="119"/>
      <c r="G628" s="119"/>
      <c r="H628" s="119"/>
      <c r="I628" s="119"/>
      <c r="J628" s="119"/>
      <c r="K628" s="119"/>
      <c r="L628" s="130"/>
    </row>
    <row r="629" spans="3:12" ht="13.2">
      <c r="C629" s="118"/>
      <c r="D629" s="119"/>
      <c r="G629" s="119"/>
      <c r="H629" s="119"/>
      <c r="I629" s="119"/>
      <c r="J629" s="119"/>
      <c r="K629" s="119"/>
      <c r="L629" s="130"/>
    </row>
    <row r="630" spans="3:12" ht="13.2">
      <c r="C630" s="118"/>
      <c r="D630" s="119"/>
      <c r="G630" s="119"/>
      <c r="H630" s="119"/>
      <c r="I630" s="119"/>
      <c r="J630" s="119"/>
      <c r="K630" s="119"/>
      <c r="L630" s="130"/>
    </row>
    <row r="631" spans="3:12" ht="13.2">
      <c r="C631" s="118"/>
      <c r="D631" s="119"/>
      <c r="G631" s="119"/>
      <c r="H631" s="119"/>
      <c r="I631" s="119"/>
      <c r="J631" s="119"/>
      <c r="K631" s="119"/>
      <c r="L631" s="130"/>
    </row>
    <row r="632" spans="3:12" ht="13.2">
      <c r="C632" s="118"/>
      <c r="D632" s="119"/>
      <c r="G632" s="119"/>
      <c r="H632" s="119"/>
      <c r="I632" s="119"/>
      <c r="J632" s="119"/>
      <c r="K632" s="119"/>
      <c r="L632" s="130"/>
    </row>
    <row r="633" spans="3:12" ht="13.2">
      <c r="C633" s="118"/>
      <c r="D633" s="119"/>
      <c r="G633" s="119"/>
      <c r="H633" s="119"/>
      <c r="I633" s="119"/>
      <c r="J633" s="119"/>
      <c r="K633" s="119"/>
      <c r="L633" s="130"/>
    </row>
    <row r="634" spans="3:12" ht="13.2">
      <c r="C634" s="118"/>
      <c r="D634" s="119"/>
      <c r="G634" s="119"/>
      <c r="H634" s="119"/>
      <c r="I634" s="119"/>
      <c r="J634" s="119"/>
      <c r="K634" s="119"/>
      <c r="L634" s="130"/>
    </row>
    <row r="635" spans="3:12" ht="13.2">
      <c r="C635" s="118"/>
      <c r="D635" s="119"/>
      <c r="G635" s="119"/>
      <c r="H635" s="119"/>
      <c r="I635" s="119"/>
      <c r="J635" s="119"/>
      <c r="K635" s="119"/>
      <c r="L635" s="130"/>
    </row>
    <row r="636" spans="3:12" ht="13.2">
      <c r="C636" s="118"/>
      <c r="D636" s="119"/>
      <c r="G636" s="119"/>
      <c r="H636" s="119"/>
      <c r="I636" s="119"/>
      <c r="J636" s="119"/>
      <c r="K636" s="119"/>
      <c r="L636" s="130"/>
    </row>
    <row r="637" spans="3:12" ht="13.2">
      <c r="C637" s="118"/>
      <c r="D637" s="119"/>
      <c r="G637" s="119"/>
      <c r="H637" s="119"/>
      <c r="I637" s="119"/>
      <c r="J637" s="119"/>
      <c r="K637" s="119"/>
      <c r="L637" s="130"/>
    </row>
    <row r="638" spans="3:12" ht="13.2">
      <c r="C638" s="118"/>
      <c r="D638" s="119"/>
      <c r="G638" s="119"/>
      <c r="H638" s="119"/>
      <c r="I638" s="119"/>
      <c r="J638" s="119"/>
      <c r="K638" s="119"/>
      <c r="L638" s="130"/>
    </row>
    <row r="639" spans="3:12" ht="13.2">
      <c r="C639" s="118"/>
      <c r="D639" s="119"/>
      <c r="G639" s="119"/>
      <c r="H639" s="119"/>
      <c r="I639" s="119"/>
      <c r="J639" s="119"/>
      <c r="K639" s="119"/>
      <c r="L639" s="130"/>
    </row>
    <row r="640" spans="3:12" ht="13.2">
      <c r="C640" s="118"/>
      <c r="D640" s="119"/>
      <c r="G640" s="119"/>
      <c r="H640" s="119"/>
      <c r="I640" s="119"/>
      <c r="J640" s="119"/>
      <c r="K640" s="119"/>
      <c r="L640" s="130"/>
    </row>
    <row r="641" spans="3:12" ht="13.2">
      <c r="C641" s="118"/>
      <c r="D641" s="119"/>
      <c r="G641" s="119"/>
      <c r="H641" s="119"/>
      <c r="I641" s="119"/>
      <c r="J641" s="119"/>
      <c r="K641" s="119"/>
      <c r="L641" s="130"/>
    </row>
    <row r="642" spans="3:12" ht="13.2">
      <c r="C642" s="118"/>
      <c r="D642" s="119"/>
      <c r="G642" s="119"/>
      <c r="H642" s="119"/>
      <c r="I642" s="119"/>
      <c r="J642" s="119"/>
      <c r="K642" s="119"/>
      <c r="L642" s="130"/>
    </row>
    <row r="643" spans="3:12" ht="13.2">
      <c r="C643" s="118"/>
      <c r="D643" s="119"/>
      <c r="G643" s="119"/>
      <c r="H643" s="119"/>
      <c r="I643" s="119"/>
      <c r="J643" s="119"/>
      <c r="K643" s="119"/>
      <c r="L643" s="130"/>
    </row>
    <row r="644" spans="3:12" ht="13.2">
      <c r="C644" s="118"/>
      <c r="D644" s="119"/>
      <c r="G644" s="119"/>
      <c r="H644" s="119"/>
      <c r="I644" s="119"/>
      <c r="J644" s="119"/>
      <c r="K644" s="119"/>
      <c r="L644" s="130"/>
    </row>
    <row r="645" spans="3:12" ht="13.2">
      <c r="C645" s="118"/>
      <c r="D645" s="119"/>
      <c r="G645" s="119"/>
      <c r="H645" s="119"/>
      <c r="I645" s="119"/>
      <c r="J645" s="119"/>
      <c r="K645" s="119"/>
      <c r="L645" s="130"/>
    </row>
    <row r="646" spans="3:12" ht="13.2">
      <c r="C646" s="118"/>
      <c r="D646" s="119"/>
      <c r="G646" s="119"/>
      <c r="H646" s="119"/>
      <c r="I646" s="119"/>
      <c r="J646" s="119"/>
      <c r="K646" s="119"/>
      <c r="L646" s="130"/>
    </row>
    <row r="647" spans="3:12" ht="13.2">
      <c r="C647" s="118"/>
      <c r="D647" s="119"/>
      <c r="G647" s="119"/>
      <c r="H647" s="119"/>
      <c r="I647" s="119"/>
      <c r="J647" s="119"/>
      <c r="K647" s="119"/>
      <c r="L647" s="130"/>
    </row>
    <row r="648" spans="3:12" ht="13.2">
      <c r="C648" s="118"/>
      <c r="D648" s="119"/>
      <c r="G648" s="119"/>
      <c r="H648" s="119"/>
      <c r="I648" s="119"/>
      <c r="J648" s="119"/>
      <c r="K648" s="119"/>
      <c r="L648" s="130"/>
    </row>
    <row r="649" spans="3:12" ht="13.2">
      <c r="C649" s="118"/>
      <c r="D649" s="119"/>
      <c r="G649" s="119"/>
      <c r="H649" s="119"/>
      <c r="I649" s="119"/>
      <c r="J649" s="119"/>
      <c r="K649" s="119"/>
      <c r="L649" s="130"/>
    </row>
    <row r="650" spans="3:12" ht="13.2">
      <c r="C650" s="118"/>
      <c r="D650" s="119"/>
      <c r="G650" s="119"/>
      <c r="H650" s="119"/>
      <c r="I650" s="119"/>
      <c r="J650" s="119"/>
      <c r="K650" s="119"/>
      <c r="L650" s="130"/>
    </row>
    <row r="651" spans="3:12" ht="13.2">
      <c r="C651" s="118"/>
      <c r="D651" s="119"/>
      <c r="G651" s="119"/>
      <c r="H651" s="119"/>
      <c r="I651" s="119"/>
      <c r="J651" s="119"/>
      <c r="K651" s="119"/>
      <c r="L651" s="130"/>
    </row>
    <row r="652" spans="3:12" ht="13.2">
      <c r="C652" s="118"/>
      <c r="D652" s="119"/>
      <c r="G652" s="119"/>
      <c r="H652" s="119"/>
      <c r="I652" s="119"/>
      <c r="J652" s="119"/>
      <c r="K652" s="119"/>
      <c r="L652" s="130"/>
    </row>
    <row r="653" spans="3:12" ht="13.2">
      <c r="C653" s="118"/>
      <c r="D653" s="119"/>
      <c r="G653" s="119"/>
      <c r="H653" s="119"/>
      <c r="I653" s="119"/>
      <c r="J653" s="119"/>
      <c r="K653" s="119"/>
      <c r="L653" s="130"/>
    </row>
    <row r="654" spans="3:12" ht="13.2">
      <c r="C654" s="118"/>
      <c r="D654" s="119"/>
      <c r="G654" s="119"/>
      <c r="H654" s="119"/>
      <c r="I654" s="119"/>
      <c r="J654" s="119"/>
      <c r="K654" s="119"/>
      <c r="L654" s="130"/>
    </row>
    <row r="655" spans="3:12" ht="13.2">
      <c r="C655" s="118"/>
      <c r="D655" s="119"/>
      <c r="G655" s="119"/>
      <c r="H655" s="119"/>
      <c r="I655" s="119"/>
      <c r="J655" s="119"/>
      <c r="K655" s="119"/>
      <c r="L655" s="130"/>
    </row>
    <row r="656" spans="3:12" ht="13.2">
      <c r="C656" s="118"/>
      <c r="D656" s="119"/>
      <c r="G656" s="119"/>
      <c r="H656" s="119"/>
      <c r="I656" s="119"/>
      <c r="J656" s="119"/>
      <c r="K656" s="119"/>
      <c r="L656" s="130"/>
    </row>
    <row r="657" spans="3:12" ht="13.2">
      <c r="C657" s="118"/>
      <c r="D657" s="119"/>
      <c r="G657" s="119"/>
      <c r="H657" s="119"/>
      <c r="I657" s="119"/>
      <c r="J657" s="119"/>
      <c r="K657" s="119"/>
      <c r="L657" s="130"/>
    </row>
    <row r="658" spans="3:12" ht="13.2">
      <c r="C658" s="118"/>
      <c r="D658" s="119"/>
      <c r="G658" s="119"/>
      <c r="H658" s="119"/>
      <c r="I658" s="119"/>
      <c r="J658" s="119"/>
      <c r="K658" s="119"/>
      <c r="L658" s="130"/>
    </row>
    <row r="659" spans="3:12" ht="13.2">
      <c r="C659" s="118"/>
      <c r="D659" s="119"/>
      <c r="G659" s="119"/>
      <c r="H659" s="119"/>
      <c r="I659" s="119"/>
      <c r="J659" s="119"/>
      <c r="K659" s="119"/>
      <c r="L659" s="130"/>
    </row>
    <row r="660" spans="3:12" ht="13.2">
      <c r="C660" s="118"/>
      <c r="D660" s="119"/>
      <c r="G660" s="119"/>
      <c r="H660" s="119"/>
      <c r="I660" s="119"/>
      <c r="J660" s="119"/>
      <c r="K660" s="119"/>
      <c r="L660" s="130"/>
    </row>
    <row r="661" spans="3:12" ht="13.2">
      <c r="C661" s="118"/>
      <c r="D661" s="119"/>
      <c r="G661" s="119"/>
      <c r="H661" s="119"/>
      <c r="I661" s="119"/>
      <c r="J661" s="119"/>
      <c r="K661" s="119"/>
      <c r="L661" s="130"/>
    </row>
    <row r="662" spans="3:12" ht="13.2">
      <c r="C662" s="118"/>
      <c r="D662" s="119"/>
      <c r="G662" s="119"/>
      <c r="H662" s="119"/>
      <c r="I662" s="119"/>
      <c r="J662" s="119"/>
      <c r="K662" s="119"/>
      <c r="L662" s="130"/>
    </row>
    <row r="663" spans="3:12" ht="13.2">
      <c r="C663" s="118"/>
      <c r="D663" s="119"/>
      <c r="G663" s="119"/>
      <c r="H663" s="119"/>
      <c r="I663" s="119"/>
      <c r="J663" s="119"/>
      <c r="K663" s="119"/>
      <c r="L663" s="130"/>
    </row>
    <row r="664" spans="3:12" ht="13.2">
      <c r="C664" s="118"/>
      <c r="D664" s="119"/>
      <c r="G664" s="119"/>
      <c r="H664" s="119"/>
      <c r="I664" s="119"/>
      <c r="J664" s="119"/>
      <c r="K664" s="119"/>
      <c r="L664" s="130"/>
    </row>
    <row r="665" spans="3:12" ht="13.2">
      <c r="C665" s="118"/>
      <c r="D665" s="119"/>
      <c r="G665" s="119"/>
      <c r="H665" s="119"/>
      <c r="I665" s="119"/>
      <c r="J665" s="119"/>
      <c r="K665" s="119"/>
      <c r="L665" s="130"/>
    </row>
    <row r="666" spans="3:12" ht="13.2">
      <c r="C666" s="118"/>
      <c r="D666" s="119"/>
      <c r="G666" s="119"/>
      <c r="H666" s="119"/>
      <c r="I666" s="119"/>
      <c r="J666" s="119"/>
      <c r="K666" s="119"/>
      <c r="L666" s="130"/>
    </row>
    <row r="667" spans="3:12" ht="13.2">
      <c r="C667" s="118"/>
      <c r="D667" s="119"/>
      <c r="G667" s="119"/>
      <c r="H667" s="119"/>
      <c r="I667" s="119"/>
      <c r="J667" s="119"/>
      <c r="K667" s="119"/>
      <c r="L667" s="130"/>
    </row>
    <row r="668" spans="3:12" ht="13.2">
      <c r="C668" s="118"/>
      <c r="D668" s="119"/>
      <c r="G668" s="119"/>
      <c r="H668" s="119"/>
      <c r="I668" s="119"/>
      <c r="J668" s="119"/>
      <c r="K668" s="119"/>
      <c r="L668" s="130"/>
    </row>
    <row r="669" spans="3:12" ht="13.2">
      <c r="C669" s="118"/>
      <c r="D669" s="119"/>
      <c r="G669" s="119"/>
      <c r="H669" s="119"/>
      <c r="I669" s="119"/>
      <c r="J669" s="119"/>
      <c r="K669" s="119"/>
      <c r="L669" s="130"/>
    </row>
    <row r="670" spans="3:12" ht="13.2">
      <c r="C670" s="118"/>
      <c r="D670" s="119"/>
      <c r="G670" s="119"/>
      <c r="H670" s="119"/>
      <c r="I670" s="119"/>
      <c r="J670" s="119"/>
      <c r="K670" s="119"/>
      <c r="L670" s="130"/>
    </row>
    <row r="671" spans="3:12" ht="13.2">
      <c r="C671" s="118"/>
      <c r="D671" s="119"/>
      <c r="G671" s="119"/>
      <c r="H671" s="119"/>
      <c r="I671" s="119"/>
      <c r="J671" s="119"/>
      <c r="K671" s="119"/>
      <c r="L671" s="130"/>
    </row>
    <row r="672" spans="3:12" ht="13.2">
      <c r="C672" s="118"/>
      <c r="D672" s="119"/>
      <c r="G672" s="119"/>
      <c r="H672" s="119"/>
      <c r="I672" s="119"/>
      <c r="J672" s="119"/>
      <c r="K672" s="119"/>
      <c r="L672" s="130"/>
    </row>
    <row r="673" spans="3:12" ht="13.2">
      <c r="C673" s="118"/>
      <c r="D673" s="119"/>
      <c r="G673" s="119"/>
      <c r="H673" s="119"/>
      <c r="I673" s="119"/>
      <c r="J673" s="119"/>
      <c r="K673" s="119"/>
      <c r="L673" s="130"/>
    </row>
    <row r="674" spans="3:12" ht="13.2">
      <c r="C674" s="118"/>
      <c r="D674" s="119"/>
      <c r="G674" s="119"/>
      <c r="H674" s="119"/>
      <c r="I674" s="119"/>
      <c r="J674" s="119"/>
      <c r="K674" s="119"/>
      <c r="L674" s="130"/>
    </row>
    <row r="675" spans="3:12" ht="13.2">
      <c r="C675" s="118"/>
      <c r="D675" s="119"/>
      <c r="G675" s="119"/>
      <c r="H675" s="119"/>
      <c r="I675" s="119"/>
      <c r="J675" s="119"/>
      <c r="K675" s="119"/>
      <c r="L675" s="130"/>
    </row>
    <row r="676" spans="3:12" ht="13.2">
      <c r="C676" s="118"/>
      <c r="D676" s="119"/>
      <c r="G676" s="119"/>
      <c r="H676" s="119"/>
      <c r="I676" s="119"/>
      <c r="J676" s="119"/>
      <c r="K676" s="119"/>
      <c r="L676" s="130"/>
    </row>
    <row r="677" spans="3:12" ht="13.2">
      <c r="C677" s="118"/>
      <c r="D677" s="119"/>
      <c r="G677" s="119"/>
      <c r="H677" s="119"/>
      <c r="I677" s="119"/>
      <c r="J677" s="119"/>
      <c r="K677" s="119"/>
      <c r="L677" s="130"/>
    </row>
    <row r="678" spans="3:12" ht="13.2">
      <c r="C678" s="118"/>
      <c r="D678" s="119"/>
      <c r="G678" s="119"/>
      <c r="H678" s="119"/>
      <c r="I678" s="119"/>
      <c r="J678" s="119"/>
      <c r="K678" s="119"/>
      <c r="L678" s="130"/>
    </row>
    <row r="679" spans="3:12" ht="13.2">
      <c r="C679" s="118"/>
      <c r="D679" s="119"/>
      <c r="G679" s="119"/>
      <c r="H679" s="119"/>
      <c r="I679" s="119"/>
      <c r="J679" s="119"/>
      <c r="K679" s="119"/>
      <c r="L679" s="130"/>
    </row>
    <row r="680" spans="3:12" ht="13.2">
      <c r="C680" s="118"/>
      <c r="D680" s="119"/>
      <c r="G680" s="119"/>
      <c r="H680" s="119"/>
      <c r="I680" s="119"/>
      <c r="J680" s="119"/>
      <c r="K680" s="119"/>
      <c r="L680" s="130"/>
    </row>
    <row r="681" spans="3:12" ht="13.2">
      <c r="C681" s="118"/>
      <c r="D681" s="119"/>
      <c r="G681" s="119"/>
      <c r="H681" s="119"/>
      <c r="I681" s="119"/>
      <c r="J681" s="119"/>
      <c r="K681" s="119"/>
      <c r="L681" s="130"/>
    </row>
    <row r="682" spans="3:12" ht="13.2">
      <c r="C682" s="118"/>
      <c r="D682" s="119"/>
      <c r="G682" s="119"/>
      <c r="H682" s="119"/>
      <c r="I682" s="119"/>
      <c r="J682" s="119"/>
      <c r="K682" s="119"/>
      <c r="L682" s="130"/>
    </row>
    <row r="683" spans="3:12" ht="13.2">
      <c r="C683" s="118"/>
      <c r="D683" s="119"/>
      <c r="G683" s="119"/>
      <c r="H683" s="119"/>
      <c r="I683" s="119"/>
      <c r="J683" s="119"/>
      <c r="K683" s="119"/>
      <c r="L683" s="130"/>
    </row>
    <row r="684" spans="3:12" ht="13.2">
      <c r="C684" s="118"/>
      <c r="D684" s="119"/>
      <c r="G684" s="119"/>
      <c r="H684" s="119"/>
      <c r="I684" s="119"/>
      <c r="J684" s="119"/>
      <c r="K684" s="119"/>
      <c r="L684" s="130"/>
    </row>
    <row r="685" spans="3:12" ht="13.2">
      <c r="C685" s="118"/>
      <c r="D685" s="119"/>
      <c r="G685" s="119"/>
      <c r="H685" s="119"/>
      <c r="I685" s="119"/>
      <c r="J685" s="119"/>
      <c r="K685" s="119"/>
      <c r="L685" s="130"/>
    </row>
    <row r="686" spans="3:12" ht="13.2">
      <c r="C686" s="118"/>
      <c r="D686" s="119"/>
      <c r="G686" s="119"/>
      <c r="H686" s="119"/>
      <c r="I686" s="119"/>
      <c r="J686" s="119"/>
      <c r="K686" s="119"/>
      <c r="L686" s="130"/>
    </row>
    <row r="687" spans="3:12" ht="13.2">
      <c r="C687" s="118"/>
      <c r="D687" s="119"/>
      <c r="G687" s="119"/>
      <c r="H687" s="119"/>
      <c r="I687" s="119"/>
      <c r="J687" s="119"/>
      <c r="K687" s="119"/>
      <c r="L687" s="130"/>
    </row>
    <row r="688" spans="3:12" ht="13.2">
      <c r="C688" s="118"/>
      <c r="D688" s="119"/>
      <c r="G688" s="119"/>
      <c r="H688" s="119"/>
      <c r="I688" s="119"/>
      <c r="J688" s="119"/>
      <c r="K688" s="119"/>
      <c r="L688" s="130"/>
    </row>
    <row r="689" spans="3:12" ht="13.2">
      <c r="C689" s="118"/>
      <c r="D689" s="119"/>
      <c r="G689" s="119"/>
      <c r="H689" s="119"/>
      <c r="I689" s="119"/>
      <c r="J689" s="119"/>
      <c r="K689" s="119"/>
      <c r="L689" s="130"/>
    </row>
    <row r="690" spans="3:12" ht="13.2">
      <c r="C690" s="118"/>
      <c r="D690" s="119"/>
      <c r="G690" s="119"/>
      <c r="H690" s="119"/>
      <c r="I690" s="119"/>
      <c r="J690" s="119"/>
      <c r="K690" s="119"/>
      <c r="L690" s="130"/>
    </row>
    <row r="691" spans="3:12" ht="13.2">
      <c r="C691" s="118"/>
      <c r="D691" s="119"/>
      <c r="G691" s="119"/>
      <c r="H691" s="119"/>
      <c r="I691" s="119"/>
      <c r="J691" s="119"/>
      <c r="K691" s="119"/>
      <c r="L691" s="130"/>
    </row>
    <row r="692" spans="3:12" ht="13.2">
      <c r="C692" s="118"/>
      <c r="D692" s="119"/>
      <c r="G692" s="119"/>
      <c r="H692" s="119"/>
      <c r="I692" s="119"/>
      <c r="J692" s="119"/>
      <c r="K692" s="119"/>
      <c r="L692" s="130"/>
    </row>
    <row r="693" spans="3:12" ht="13.2">
      <c r="C693" s="118"/>
      <c r="D693" s="119"/>
      <c r="G693" s="119"/>
      <c r="H693" s="119"/>
      <c r="I693" s="119"/>
      <c r="J693" s="119"/>
      <c r="K693" s="119"/>
      <c r="L693" s="130"/>
    </row>
    <row r="694" spans="3:12" ht="13.2">
      <c r="C694" s="118"/>
      <c r="D694" s="119"/>
      <c r="G694" s="119"/>
      <c r="H694" s="119"/>
      <c r="I694" s="119"/>
      <c r="J694" s="119"/>
      <c r="K694" s="119"/>
      <c r="L694" s="130"/>
    </row>
    <row r="695" spans="3:12" ht="13.2">
      <c r="C695" s="118"/>
      <c r="D695" s="119"/>
      <c r="G695" s="119"/>
      <c r="H695" s="119"/>
      <c r="I695" s="119"/>
      <c r="J695" s="119"/>
      <c r="K695" s="119"/>
      <c r="L695" s="130"/>
    </row>
    <row r="696" spans="3:12" ht="13.2">
      <c r="C696" s="118"/>
      <c r="D696" s="119"/>
      <c r="G696" s="119"/>
      <c r="H696" s="119"/>
      <c r="I696" s="119"/>
      <c r="J696" s="119"/>
      <c r="K696" s="119"/>
      <c r="L696" s="130"/>
    </row>
    <row r="697" spans="3:12" ht="13.2">
      <c r="C697" s="118"/>
      <c r="D697" s="119"/>
      <c r="G697" s="119"/>
      <c r="H697" s="119"/>
      <c r="I697" s="119"/>
      <c r="J697" s="119"/>
      <c r="K697" s="119"/>
      <c r="L697" s="130"/>
    </row>
    <row r="698" spans="3:12" ht="13.2">
      <c r="C698" s="118"/>
      <c r="D698" s="119"/>
      <c r="G698" s="119"/>
      <c r="H698" s="119"/>
      <c r="I698" s="119"/>
      <c r="J698" s="119"/>
      <c r="K698" s="119"/>
      <c r="L698" s="130"/>
    </row>
    <row r="699" spans="3:12" ht="13.2">
      <c r="C699" s="118"/>
      <c r="D699" s="119"/>
      <c r="G699" s="119"/>
      <c r="H699" s="119"/>
      <c r="I699" s="119"/>
      <c r="J699" s="119"/>
      <c r="K699" s="119"/>
      <c r="L699" s="130"/>
    </row>
    <row r="700" spans="3:12" ht="13.2">
      <c r="C700" s="118"/>
      <c r="D700" s="119"/>
      <c r="G700" s="119"/>
      <c r="H700" s="119"/>
      <c r="I700" s="119"/>
      <c r="J700" s="119"/>
      <c r="K700" s="119"/>
      <c r="L700" s="130"/>
    </row>
    <row r="701" spans="3:12" ht="13.2">
      <c r="C701" s="118"/>
      <c r="D701" s="119"/>
      <c r="G701" s="119"/>
      <c r="H701" s="119"/>
      <c r="I701" s="119"/>
      <c r="J701" s="119"/>
      <c r="K701" s="119"/>
      <c r="L701" s="130"/>
    </row>
    <row r="702" spans="3:12" ht="13.2">
      <c r="C702" s="118"/>
      <c r="D702" s="119"/>
      <c r="G702" s="119"/>
      <c r="H702" s="119"/>
      <c r="I702" s="119"/>
      <c r="J702" s="119"/>
      <c r="K702" s="119"/>
      <c r="L702" s="130"/>
    </row>
    <row r="703" spans="3:12" ht="13.2">
      <c r="C703" s="118"/>
      <c r="D703" s="119"/>
      <c r="G703" s="119"/>
      <c r="H703" s="119"/>
      <c r="I703" s="119"/>
      <c r="J703" s="119"/>
      <c r="K703" s="119"/>
      <c r="L703" s="130"/>
    </row>
    <row r="704" spans="3:12" ht="13.2">
      <c r="C704" s="118"/>
      <c r="D704" s="119"/>
      <c r="G704" s="119"/>
      <c r="H704" s="119"/>
      <c r="I704" s="119"/>
      <c r="J704" s="119"/>
      <c r="K704" s="119"/>
      <c r="L704" s="130"/>
    </row>
    <row r="705" spans="3:12" ht="13.2">
      <c r="C705" s="118"/>
      <c r="D705" s="119"/>
      <c r="G705" s="119"/>
      <c r="H705" s="119"/>
      <c r="I705" s="119"/>
      <c r="J705" s="119"/>
      <c r="K705" s="119"/>
      <c r="L705" s="130"/>
    </row>
    <row r="706" spans="3:12" ht="13.2">
      <c r="C706" s="118"/>
      <c r="D706" s="119"/>
      <c r="G706" s="119"/>
      <c r="H706" s="119"/>
      <c r="I706" s="119"/>
      <c r="J706" s="119"/>
      <c r="K706" s="119"/>
      <c r="L706" s="130"/>
    </row>
    <row r="707" spans="3:12" ht="13.2">
      <c r="C707" s="118"/>
      <c r="D707" s="119"/>
      <c r="G707" s="119"/>
      <c r="H707" s="119"/>
      <c r="I707" s="119"/>
      <c r="J707" s="119"/>
      <c r="K707" s="119"/>
      <c r="L707" s="130"/>
    </row>
    <row r="708" spans="3:12" ht="13.2">
      <c r="C708" s="118"/>
      <c r="D708" s="119"/>
      <c r="G708" s="119"/>
      <c r="H708" s="119"/>
      <c r="I708" s="119"/>
      <c r="J708" s="119"/>
      <c r="K708" s="119"/>
      <c r="L708" s="130"/>
    </row>
    <row r="709" spans="3:12" ht="13.2">
      <c r="C709" s="118"/>
      <c r="D709" s="119"/>
      <c r="G709" s="119"/>
      <c r="H709" s="119"/>
      <c r="I709" s="119"/>
      <c r="J709" s="119"/>
      <c r="K709" s="119"/>
      <c r="L709" s="130"/>
    </row>
    <row r="710" spans="3:12" ht="13.2">
      <c r="C710" s="118"/>
      <c r="D710" s="119"/>
      <c r="G710" s="119"/>
      <c r="H710" s="119"/>
      <c r="I710" s="119"/>
      <c r="J710" s="119"/>
      <c r="K710" s="119"/>
      <c r="L710" s="130"/>
    </row>
    <row r="711" spans="3:12" ht="13.2">
      <c r="C711" s="118"/>
      <c r="D711" s="119"/>
      <c r="G711" s="119"/>
      <c r="H711" s="119"/>
      <c r="I711" s="119"/>
      <c r="J711" s="119"/>
      <c r="K711" s="119"/>
      <c r="L711" s="130"/>
    </row>
    <row r="712" spans="3:12" ht="13.2">
      <c r="C712" s="118"/>
      <c r="D712" s="119"/>
      <c r="G712" s="119"/>
      <c r="H712" s="119"/>
      <c r="I712" s="119"/>
      <c r="J712" s="119"/>
      <c r="K712" s="119"/>
      <c r="L712" s="130"/>
    </row>
    <row r="713" spans="3:12" ht="13.2">
      <c r="C713" s="118"/>
      <c r="D713" s="119"/>
      <c r="G713" s="119"/>
      <c r="H713" s="119"/>
      <c r="I713" s="119"/>
      <c r="J713" s="119"/>
      <c r="K713" s="119"/>
      <c r="L713" s="130"/>
    </row>
    <row r="714" spans="3:12" ht="13.2">
      <c r="C714" s="118"/>
      <c r="D714" s="119"/>
      <c r="G714" s="119"/>
      <c r="H714" s="119"/>
      <c r="I714" s="119"/>
      <c r="J714" s="119"/>
      <c r="K714" s="119"/>
      <c r="L714" s="130"/>
    </row>
    <row r="715" spans="3:12" ht="13.2">
      <c r="C715" s="118"/>
      <c r="D715" s="119"/>
      <c r="G715" s="119"/>
      <c r="H715" s="119"/>
      <c r="I715" s="119"/>
      <c r="J715" s="119"/>
      <c r="K715" s="119"/>
      <c r="L715" s="130"/>
    </row>
    <row r="716" spans="3:12" ht="13.2">
      <c r="C716" s="118"/>
      <c r="D716" s="119"/>
      <c r="G716" s="119"/>
      <c r="H716" s="119"/>
      <c r="I716" s="119"/>
      <c r="J716" s="119"/>
      <c r="K716" s="119"/>
      <c r="L716" s="130"/>
    </row>
    <row r="717" spans="3:12" ht="13.2">
      <c r="C717" s="118"/>
      <c r="D717" s="119"/>
      <c r="G717" s="119"/>
      <c r="H717" s="119"/>
      <c r="I717" s="119"/>
      <c r="J717" s="119"/>
      <c r="K717" s="119"/>
      <c r="L717" s="130"/>
    </row>
    <row r="718" spans="3:12" ht="13.2">
      <c r="C718" s="118"/>
      <c r="D718" s="119"/>
      <c r="G718" s="119"/>
      <c r="H718" s="119"/>
      <c r="I718" s="119"/>
      <c r="J718" s="119"/>
      <c r="K718" s="119"/>
      <c r="L718" s="130"/>
    </row>
    <row r="719" spans="3:12" ht="13.2">
      <c r="C719" s="118"/>
      <c r="D719" s="119"/>
      <c r="G719" s="119"/>
      <c r="H719" s="119"/>
      <c r="I719" s="119"/>
      <c r="J719" s="119"/>
      <c r="K719" s="119"/>
      <c r="L719" s="130"/>
    </row>
    <row r="720" spans="3:12" ht="13.2">
      <c r="C720" s="118"/>
      <c r="D720" s="119"/>
      <c r="G720" s="119"/>
      <c r="H720" s="119"/>
      <c r="I720" s="119"/>
      <c r="J720" s="119"/>
      <c r="K720" s="119"/>
      <c r="L720" s="130"/>
    </row>
    <row r="721" spans="3:12" ht="13.2">
      <c r="C721" s="118"/>
      <c r="D721" s="119"/>
      <c r="G721" s="119"/>
      <c r="H721" s="119"/>
      <c r="I721" s="119"/>
      <c r="J721" s="119"/>
      <c r="K721" s="119"/>
      <c r="L721" s="130"/>
    </row>
    <row r="722" spans="3:12" ht="13.2">
      <c r="C722" s="118"/>
      <c r="D722" s="119"/>
      <c r="G722" s="119"/>
      <c r="H722" s="119"/>
      <c r="I722" s="119"/>
      <c r="J722" s="119"/>
      <c r="K722" s="119"/>
      <c r="L722" s="130"/>
    </row>
    <row r="723" spans="3:12" ht="13.2">
      <c r="C723" s="118"/>
      <c r="D723" s="119"/>
      <c r="G723" s="119"/>
      <c r="H723" s="119"/>
      <c r="I723" s="119"/>
      <c r="J723" s="119"/>
      <c r="K723" s="119"/>
      <c r="L723" s="130"/>
    </row>
    <row r="724" spans="3:12" ht="13.2">
      <c r="C724" s="118"/>
      <c r="D724" s="119"/>
      <c r="G724" s="119"/>
      <c r="H724" s="119"/>
      <c r="I724" s="119"/>
      <c r="J724" s="119"/>
      <c r="K724" s="119"/>
      <c r="L724" s="130"/>
    </row>
    <row r="725" spans="3:12" ht="13.2">
      <c r="C725" s="118"/>
      <c r="D725" s="119"/>
      <c r="G725" s="119"/>
      <c r="H725" s="119"/>
      <c r="I725" s="119"/>
      <c r="J725" s="119"/>
      <c r="K725" s="119"/>
      <c r="L725" s="130"/>
    </row>
    <row r="726" spans="3:12" ht="13.2">
      <c r="C726" s="118"/>
      <c r="D726" s="119"/>
      <c r="G726" s="119"/>
      <c r="H726" s="119"/>
      <c r="I726" s="119"/>
      <c r="J726" s="119"/>
      <c r="K726" s="119"/>
      <c r="L726" s="130"/>
    </row>
    <row r="727" spans="3:12" ht="13.2">
      <c r="C727" s="118"/>
      <c r="D727" s="119"/>
      <c r="G727" s="119"/>
      <c r="H727" s="119"/>
      <c r="I727" s="119"/>
      <c r="J727" s="119"/>
      <c r="K727" s="119"/>
      <c r="L727" s="130"/>
    </row>
    <row r="728" spans="3:12" ht="13.2">
      <c r="C728" s="118"/>
      <c r="D728" s="119"/>
      <c r="G728" s="119"/>
      <c r="H728" s="119"/>
      <c r="I728" s="119"/>
      <c r="J728" s="119"/>
      <c r="K728" s="119"/>
      <c r="L728" s="130"/>
    </row>
    <row r="729" spans="3:12" ht="13.2">
      <c r="C729" s="118"/>
      <c r="D729" s="119"/>
      <c r="G729" s="119"/>
      <c r="H729" s="119"/>
      <c r="I729" s="119"/>
      <c r="J729" s="119"/>
      <c r="K729" s="119"/>
      <c r="L729" s="130"/>
    </row>
    <row r="730" spans="3:12" ht="13.2">
      <c r="C730" s="118"/>
      <c r="D730" s="119"/>
      <c r="G730" s="119"/>
      <c r="H730" s="119"/>
      <c r="I730" s="119"/>
      <c r="J730" s="119"/>
      <c r="K730" s="119"/>
      <c r="L730" s="130"/>
    </row>
    <row r="731" spans="3:12" ht="13.2">
      <c r="C731" s="118"/>
      <c r="D731" s="119"/>
      <c r="G731" s="119"/>
      <c r="H731" s="119"/>
      <c r="I731" s="119"/>
      <c r="J731" s="119"/>
      <c r="K731" s="119"/>
      <c r="L731" s="130"/>
    </row>
    <row r="732" spans="3:12" ht="13.2">
      <c r="C732" s="118"/>
      <c r="D732" s="119"/>
      <c r="G732" s="119"/>
      <c r="H732" s="119"/>
      <c r="I732" s="119"/>
      <c r="J732" s="119"/>
      <c r="K732" s="119"/>
      <c r="L732" s="130"/>
    </row>
    <row r="733" spans="3:12" ht="13.2">
      <c r="C733" s="118"/>
      <c r="D733" s="119"/>
      <c r="G733" s="119"/>
      <c r="H733" s="119"/>
      <c r="I733" s="119"/>
      <c r="J733" s="119"/>
      <c r="K733" s="119"/>
      <c r="L733" s="130"/>
    </row>
    <row r="734" spans="3:12" ht="13.2">
      <c r="C734" s="118"/>
      <c r="D734" s="119"/>
      <c r="G734" s="119"/>
      <c r="H734" s="119"/>
      <c r="I734" s="119"/>
      <c r="J734" s="119"/>
      <c r="K734" s="119"/>
      <c r="L734" s="130"/>
    </row>
    <row r="735" spans="3:12" ht="13.2">
      <c r="C735" s="118"/>
      <c r="D735" s="119"/>
      <c r="G735" s="119"/>
      <c r="H735" s="119"/>
      <c r="I735" s="119"/>
      <c r="J735" s="119"/>
      <c r="K735" s="119"/>
      <c r="L735" s="130"/>
    </row>
    <row r="736" spans="3:12" ht="13.2">
      <c r="C736" s="118"/>
      <c r="D736" s="119"/>
      <c r="G736" s="119"/>
      <c r="H736" s="119"/>
      <c r="I736" s="119"/>
      <c r="J736" s="119"/>
      <c r="K736" s="119"/>
      <c r="L736" s="130"/>
    </row>
    <row r="737" spans="3:12" ht="13.2">
      <c r="C737" s="118"/>
      <c r="D737" s="119"/>
      <c r="G737" s="119"/>
      <c r="H737" s="119"/>
      <c r="I737" s="119"/>
      <c r="J737" s="119"/>
      <c r="K737" s="119"/>
      <c r="L737" s="130"/>
    </row>
    <row r="738" spans="3:12" ht="13.2">
      <c r="C738" s="118"/>
      <c r="D738" s="119"/>
      <c r="G738" s="119"/>
      <c r="H738" s="119"/>
      <c r="I738" s="119"/>
      <c r="J738" s="119"/>
      <c r="K738" s="119"/>
      <c r="L738" s="130"/>
    </row>
    <row r="739" spans="3:12" ht="13.2">
      <c r="C739" s="118"/>
      <c r="D739" s="119"/>
      <c r="G739" s="119"/>
      <c r="H739" s="119"/>
      <c r="I739" s="119"/>
      <c r="J739" s="119"/>
      <c r="K739" s="119"/>
      <c r="L739" s="130"/>
    </row>
    <row r="740" spans="3:12" ht="13.2">
      <c r="C740" s="118"/>
      <c r="D740" s="119"/>
      <c r="G740" s="119"/>
      <c r="H740" s="119"/>
      <c r="I740" s="119"/>
      <c r="J740" s="119"/>
      <c r="K740" s="119"/>
      <c r="L740" s="130"/>
    </row>
    <row r="741" spans="3:12" ht="13.2">
      <c r="C741" s="118"/>
      <c r="D741" s="119"/>
      <c r="G741" s="119"/>
      <c r="H741" s="119"/>
      <c r="I741" s="119"/>
      <c r="J741" s="119"/>
      <c r="K741" s="119"/>
      <c r="L741" s="130"/>
    </row>
    <row r="742" spans="3:12" ht="13.2">
      <c r="C742" s="118"/>
      <c r="D742" s="119"/>
      <c r="G742" s="119"/>
      <c r="H742" s="119"/>
      <c r="I742" s="119"/>
      <c r="J742" s="119"/>
      <c r="K742" s="119"/>
      <c r="L742" s="130"/>
    </row>
    <row r="743" spans="3:12" ht="13.2">
      <c r="C743" s="118"/>
      <c r="D743" s="119"/>
      <c r="G743" s="119"/>
      <c r="H743" s="119"/>
      <c r="I743" s="119"/>
      <c r="J743" s="119"/>
      <c r="K743" s="119"/>
      <c r="L743" s="130"/>
    </row>
    <row r="744" spans="3:12" ht="13.2">
      <c r="C744" s="118"/>
      <c r="D744" s="119"/>
      <c r="G744" s="119"/>
      <c r="H744" s="119"/>
      <c r="I744" s="119"/>
      <c r="J744" s="119"/>
      <c r="K744" s="119"/>
      <c r="L744" s="130"/>
    </row>
    <row r="745" spans="3:12" ht="13.2">
      <c r="C745" s="118"/>
      <c r="D745" s="119"/>
      <c r="G745" s="119"/>
      <c r="H745" s="119"/>
      <c r="I745" s="119"/>
      <c r="J745" s="119"/>
      <c r="K745" s="119"/>
      <c r="L745" s="130"/>
    </row>
    <row r="746" spans="3:12" ht="13.2">
      <c r="C746" s="118"/>
      <c r="D746" s="119"/>
      <c r="G746" s="119"/>
      <c r="H746" s="119"/>
      <c r="I746" s="119"/>
      <c r="J746" s="119"/>
      <c r="K746" s="119"/>
      <c r="L746" s="130"/>
    </row>
    <row r="747" spans="3:12" ht="13.2">
      <c r="C747" s="118"/>
      <c r="D747" s="119"/>
      <c r="G747" s="119"/>
      <c r="H747" s="119"/>
      <c r="I747" s="119"/>
      <c r="J747" s="119"/>
      <c r="K747" s="119"/>
      <c r="L747" s="130"/>
    </row>
    <row r="748" spans="3:12" ht="13.2">
      <c r="C748" s="118"/>
      <c r="D748" s="119"/>
      <c r="G748" s="119"/>
      <c r="H748" s="119"/>
      <c r="I748" s="119"/>
      <c r="J748" s="119"/>
      <c r="K748" s="119"/>
      <c r="L748" s="130"/>
    </row>
    <row r="749" spans="3:12" ht="13.2">
      <c r="C749" s="118"/>
      <c r="D749" s="119"/>
      <c r="G749" s="119"/>
      <c r="H749" s="119"/>
      <c r="I749" s="119"/>
      <c r="J749" s="119"/>
      <c r="K749" s="119"/>
      <c r="L749" s="130"/>
    </row>
    <row r="750" spans="3:12" ht="13.2">
      <c r="C750" s="118"/>
      <c r="D750" s="119"/>
      <c r="G750" s="119"/>
      <c r="H750" s="119"/>
      <c r="I750" s="119"/>
      <c r="J750" s="119"/>
      <c r="K750" s="119"/>
      <c r="L750" s="130"/>
    </row>
    <row r="751" spans="3:12" ht="13.2">
      <c r="C751" s="118"/>
      <c r="D751" s="119"/>
      <c r="G751" s="119"/>
      <c r="H751" s="119"/>
      <c r="I751" s="119"/>
      <c r="J751" s="119"/>
      <c r="K751" s="119"/>
      <c r="L751" s="130"/>
    </row>
    <row r="752" spans="3:12" ht="13.2">
      <c r="C752" s="118"/>
      <c r="D752" s="119"/>
      <c r="G752" s="119"/>
      <c r="H752" s="119"/>
      <c r="I752" s="119"/>
      <c r="J752" s="119"/>
      <c r="K752" s="119"/>
      <c r="L752" s="130"/>
    </row>
    <row r="753" spans="3:12" ht="13.2">
      <c r="C753" s="118"/>
      <c r="D753" s="119"/>
      <c r="G753" s="119"/>
      <c r="H753" s="119"/>
      <c r="I753" s="119"/>
      <c r="J753" s="119"/>
      <c r="K753" s="119"/>
      <c r="L753" s="130"/>
    </row>
    <row r="754" spans="3:12" ht="13.2">
      <c r="C754" s="118"/>
      <c r="D754" s="119"/>
      <c r="G754" s="119"/>
      <c r="H754" s="119"/>
      <c r="I754" s="119"/>
      <c r="J754" s="119"/>
      <c r="K754" s="119"/>
      <c r="L754" s="130"/>
    </row>
    <row r="755" spans="3:12" ht="13.2">
      <c r="C755" s="118"/>
      <c r="D755" s="119"/>
      <c r="G755" s="119"/>
      <c r="H755" s="119"/>
      <c r="I755" s="119"/>
      <c r="J755" s="119"/>
      <c r="K755" s="119"/>
      <c r="L755" s="130"/>
    </row>
    <row r="756" spans="3:12" ht="13.2">
      <c r="C756" s="118"/>
      <c r="D756" s="119"/>
      <c r="G756" s="119"/>
      <c r="H756" s="119"/>
      <c r="I756" s="119"/>
      <c r="J756" s="119"/>
      <c r="K756" s="119"/>
      <c r="L756" s="130"/>
    </row>
    <row r="757" spans="3:12" ht="13.2">
      <c r="C757" s="118"/>
      <c r="D757" s="119"/>
      <c r="G757" s="119"/>
      <c r="H757" s="119"/>
      <c r="I757" s="119"/>
      <c r="J757" s="119"/>
      <c r="K757" s="119"/>
      <c r="L757" s="130"/>
    </row>
    <row r="758" spans="3:12" ht="13.2">
      <c r="C758" s="118"/>
      <c r="D758" s="119"/>
      <c r="G758" s="119"/>
      <c r="H758" s="119"/>
      <c r="I758" s="119"/>
      <c r="J758" s="119"/>
      <c r="K758" s="119"/>
      <c r="L758" s="130"/>
    </row>
    <row r="759" spans="3:12" ht="13.2">
      <c r="C759" s="118"/>
      <c r="D759" s="119"/>
      <c r="G759" s="119"/>
      <c r="H759" s="119"/>
      <c r="I759" s="119"/>
      <c r="J759" s="119"/>
      <c r="K759" s="119"/>
      <c r="L759" s="130"/>
    </row>
    <row r="760" spans="3:12" ht="13.2">
      <c r="C760" s="118"/>
      <c r="D760" s="119"/>
      <c r="G760" s="119"/>
      <c r="H760" s="119"/>
      <c r="I760" s="119"/>
      <c r="J760" s="119"/>
      <c r="K760" s="119"/>
      <c r="L760" s="130"/>
    </row>
    <row r="761" spans="3:12" ht="13.2">
      <c r="C761" s="118"/>
      <c r="D761" s="119"/>
      <c r="G761" s="119"/>
      <c r="H761" s="119"/>
      <c r="I761" s="119"/>
      <c r="J761" s="119"/>
      <c r="K761" s="119"/>
      <c r="L761" s="130"/>
    </row>
    <row r="762" spans="3:12" ht="13.2">
      <c r="C762" s="118"/>
      <c r="D762" s="119"/>
      <c r="G762" s="119"/>
      <c r="H762" s="119"/>
      <c r="I762" s="119"/>
      <c r="J762" s="119"/>
      <c r="K762" s="119"/>
      <c r="L762" s="130"/>
    </row>
    <row r="763" spans="3:12" ht="13.2">
      <c r="C763" s="118"/>
      <c r="D763" s="119"/>
      <c r="G763" s="119"/>
      <c r="H763" s="119"/>
      <c r="I763" s="119"/>
      <c r="J763" s="119"/>
      <c r="K763" s="119"/>
      <c r="L763" s="130"/>
    </row>
    <row r="764" spans="3:12" ht="13.2">
      <c r="C764" s="118"/>
      <c r="D764" s="119"/>
      <c r="G764" s="119"/>
      <c r="H764" s="119"/>
      <c r="I764" s="119"/>
      <c r="J764" s="119"/>
      <c r="K764" s="119"/>
      <c r="L764" s="130"/>
    </row>
    <row r="765" spans="3:12" ht="13.2">
      <c r="C765" s="118"/>
      <c r="D765" s="119"/>
      <c r="G765" s="119"/>
      <c r="H765" s="119"/>
      <c r="I765" s="119"/>
      <c r="J765" s="119"/>
      <c r="K765" s="119"/>
      <c r="L765" s="130"/>
    </row>
    <row r="766" spans="3:12" ht="13.2">
      <c r="C766" s="118"/>
      <c r="D766" s="119"/>
      <c r="G766" s="119"/>
      <c r="H766" s="119"/>
      <c r="I766" s="119"/>
      <c r="J766" s="119"/>
      <c r="K766" s="119"/>
      <c r="L766" s="130"/>
    </row>
    <row r="767" spans="3:12" ht="13.2">
      <c r="C767" s="118"/>
      <c r="D767" s="119"/>
      <c r="G767" s="119"/>
      <c r="H767" s="119"/>
      <c r="I767" s="119"/>
      <c r="J767" s="119"/>
      <c r="K767" s="119"/>
      <c r="L767" s="130"/>
    </row>
    <row r="768" spans="3:12" ht="13.2">
      <c r="C768" s="118"/>
      <c r="D768" s="119"/>
      <c r="G768" s="119"/>
      <c r="H768" s="119"/>
      <c r="I768" s="119"/>
      <c r="J768" s="119"/>
      <c r="K768" s="119"/>
      <c r="L768" s="130"/>
    </row>
    <row r="769" spans="3:12" ht="13.2">
      <c r="C769" s="118"/>
      <c r="D769" s="119"/>
      <c r="G769" s="119"/>
      <c r="H769" s="119"/>
      <c r="I769" s="119"/>
      <c r="J769" s="119"/>
      <c r="K769" s="119"/>
      <c r="L769" s="130"/>
    </row>
    <row r="770" spans="3:12" ht="13.2">
      <c r="C770" s="118"/>
      <c r="D770" s="119"/>
      <c r="G770" s="119"/>
      <c r="H770" s="119"/>
      <c r="I770" s="119"/>
      <c r="J770" s="119"/>
      <c r="K770" s="119"/>
      <c r="L770" s="130"/>
    </row>
    <row r="771" spans="3:12" ht="13.2">
      <c r="C771" s="118"/>
      <c r="D771" s="119"/>
      <c r="G771" s="119"/>
      <c r="H771" s="119"/>
      <c r="I771" s="119"/>
      <c r="J771" s="119"/>
      <c r="K771" s="119"/>
      <c r="L771" s="130"/>
    </row>
    <row r="772" spans="3:12" ht="13.2">
      <c r="C772" s="118"/>
      <c r="D772" s="119"/>
      <c r="G772" s="119"/>
      <c r="H772" s="119"/>
      <c r="I772" s="119"/>
      <c r="J772" s="119"/>
      <c r="K772" s="119"/>
      <c r="L772" s="130"/>
    </row>
    <row r="773" spans="3:12" ht="13.2">
      <c r="C773" s="118"/>
      <c r="D773" s="119"/>
      <c r="G773" s="119"/>
      <c r="H773" s="119"/>
      <c r="I773" s="119"/>
      <c r="J773" s="119"/>
      <c r="K773" s="119"/>
      <c r="L773" s="130"/>
    </row>
    <row r="774" spans="3:12" ht="13.2">
      <c r="C774" s="118"/>
      <c r="D774" s="119"/>
      <c r="G774" s="119"/>
      <c r="H774" s="119"/>
      <c r="I774" s="119"/>
      <c r="J774" s="119"/>
      <c r="K774" s="119"/>
      <c r="L774" s="130"/>
    </row>
    <row r="775" spans="3:12" ht="13.2">
      <c r="C775" s="118"/>
      <c r="D775" s="119"/>
      <c r="G775" s="119"/>
      <c r="H775" s="119"/>
      <c r="I775" s="119"/>
      <c r="J775" s="119"/>
      <c r="K775" s="119"/>
      <c r="L775" s="130"/>
    </row>
    <row r="776" spans="3:12" ht="13.2">
      <c r="C776" s="118"/>
      <c r="D776" s="119"/>
      <c r="G776" s="119"/>
      <c r="H776" s="119"/>
      <c r="I776" s="119"/>
      <c r="J776" s="119"/>
      <c r="K776" s="119"/>
      <c r="L776" s="130"/>
    </row>
    <row r="777" spans="3:12" ht="13.2">
      <c r="C777" s="118"/>
      <c r="D777" s="119"/>
      <c r="G777" s="119"/>
      <c r="H777" s="119"/>
      <c r="I777" s="119"/>
      <c r="J777" s="119"/>
      <c r="K777" s="119"/>
      <c r="L777" s="130"/>
    </row>
    <row r="778" spans="3:12" ht="13.2">
      <c r="C778" s="118"/>
      <c r="D778" s="119"/>
      <c r="G778" s="119"/>
      <c r="H778" s="119"/>
      <c r="I778" s="119"/>
      <c r="J778" s="119"/>
      <c r="K778" s="119"/>
      <c r="L778" s="130"/>
    </row>
    <row r="779" spans="3:12" ht="13.2">
      <c r="C779" s="118"/>
      <c r="D779" s="119"/>
      <c r="G779" s="119"/>
      <c r="H779" s="119"/>
      <c r="I779" s="119"/>
      <c r="J779" s="119"/>
      <c r="K779" s="119"/>
      <c r="L779" s="130"/>
    </row>
    <row r="780" spans="3:12" ht="13.2">
      <c r="C780" s="118"/>
      <c r="D780" s="119"/>
      <c r="G780" s="119"/>
      <c r="H780" s="119"/>
      <c r="I780" s="119"/>
      <c r="J780" s="119"/>
      <c r="K780" s="119"/>
      <c r="L780" s="130"/>
    </row>
    <row r="781" spans="3:12" ht="13.2">
      <c r="C781" s="118"/>
      <c r="D781" s="119"/>
      <c r="G781" s="119"/>
      <c r="H781" s="119"/>
      <c r="I781" s="119"/>
      <c r="J781" s="119"/>
      <c r="K781" s="119"/>
      <c r="L781" s="130"/>
    </row>
    <row r="782" spans="3:12" ht="13.2">
      <c r="C782" s="118"/>
      <c r="D782" s="119"/>
      <c r="G782" s="119"/>
      <c r="H782" s="119"/>
      <c r="I782" s="119"/>
      <c r="J782" s="119"/>
      <c r="K782" s="119"/>
      <c r="L782" s="130"/>
    </row>
    <row r="783" spans="3:12" ht="13.2">
      <c r="C783" s="118"/>
      <c r="D783" s="119"/>
      <c r="G783" s="119"/>
      <c r="H783" s="119"/>
      <c r="I783" s="119"/>
      <c r="J783" s="119"/>
      <c r="K783" s="119"/>
      <c r="L783" s="130"/>
    </row>
    <row r="784" spans="3:12" ht="13.2">
      <c r="C784" s="118"/>
      <c r="D784" s="119"/>
      <c r="G784" s="119"/>
      <c r="H784" s="119"/>
      <c r="I784" s="119"/>
      <c r="J784" s="119"/>
      <c r="K784" s="119"/>
      <c r="L784" s="130"/>
    </row>
    <row r="785" spans="3:12" ht="13.2">
      <c r="C785" s="118"/>
      <c r="D785" s="119"/>
      <c r="G785" s="119"/>
      <c r="H785" s="119"/>
      <c r="I785" s="119"/>
      <c r="J785" s="119"/>
      <c r="K785" s="119"/>
      <c r="L785" s="130"/>
    </row>
    <row r="786" spans="3:12" ht="13.2">
      <c r="C786" s="118"/>
      <c r="D786" s="119"/>
      <c r="G786" s="119"/>
      <c r="H786" s="119"/>
      <c r="I786" s="119"/>
      <c r="J786" s="119"/>
      <c r="K786" s="119"/>
      <c r="L786" s="130"/>
    </row>
    <row r="787" spans="3:12" ht="13.2">
      <c r="C787" s="118"/>
      <c r="D787" s="119"/>
      <c r="G787" s="119"/>
      <c r="H787" s="119"/>
      <c r="I787" s="119"/>
      <c r="J787" s="119"/>
      <c r="K787" s="119"/>
      <c r="L787" s="130"/>
    </row>
    <row r="788" spans="3:12" ht="13.2">
      <c r="C788" s="118"/>
      <c r="D788" s="119"/>
      <c r="G788" s="119"/>
      <c r="H788" s="119"/>
      <c r="I788" s="119"/>
      <c r="J788" s="119"/>
      <c r="K788" s="119"/>
      <c r="L788" s="130"/>
    </row>
    <row r="789" spans="3:12" ht="13.2">
      <c r="C789" s="118"/>
      <c r="D789" s="119"/>
      <c r="G789" s="119"/>
      <c r="H789" s="119"/>
      <c r="I789" s="119"/>
      <c r="J789" s="119"/>
      <c r="K789" s="119"/>
      <c r="L789" s="130"/>
    </row>
    <row r="790" spans="3:12" ht="13.2">
      <c r="C790" s="118"/>
      <c r="D790" s="119"/>
      <c r="G790" s="119"/>
      <c r="H790" s="119"/>
      <c r="I790" s="119"/>
      <c r="J790" s="119"/>
      <c r="K790" s="119"/>
      <c r="L790" s="130"/>
    </row>
    <row r="791" spans="3:12" ht="13.2">
      <c r="C791" s="118"/>
      <c r="D791" s="119"/>
      <c r="G791" s="119"/>
      <c r="H791" s="119"/>
      <c r="I791" s="119"/>
      <c r="J791" s="119"/>
      <c r="K791" s="119"/>
      <c r="L791" s="130"/>
    </row>
    <row r="792" spans="3:12" ht="13.2">
      <c r="C792" s="118"/>
      <c r="D792" s="119"/>
      <c r="G792" s="119"/>
      <c r="H792" s="119"/>
      <c r="I792" s="119"/>
      <c r="J792" s="119"/>
      <c r="K792" s="119"/>
      <c r="L792" s="130"/>
    </row>
    <row r="793" spans="3:12" ht="13.2">
      <c r="C793" s="118"/>
      <c r="D793" s="119"/>
      <c r="G793" s="119"/>
      <c r="H793" s="119"/>
      <c r="I793" s="119"/>
      <c r="J793" s="119"/>
      <c r="K793" s="119"/>
      <c r="L793" s="130"/>
    </row>
    <row r="794" spans="3:12" ht="13.2">
      <c r="C794" s="118"/>
      <c r="D794" s="119"/>
      <c r="G794" s="119"/>
      <c r="H794" s="119"/>
      <c r="I794" s="119"/>
      <c r="J794" s="119"/>
      <c r="K794" s="119"/>
      <c r="L794" s="130"/>
    </row>
    <row r="795" spans="3:12" ht="13.2">
      <c r="C795" s="118"/>
      <c r="D795" s="119"/>
      <c r="G795" s="119"/>
      <c r="H795" s="119"/>
      <c r="I795" s="119"/>
      <c r="J795" s="119"/>
      <c r="K795" s="119"/>
      <c r="L795" s="130"/>
    </row>
    <row r="796" spans="3:12" ht="13.2">
      <c r="C796" s="118"/>
      <c r="D796" s="119"/>
      <c r="G796" s="119"/>
      <c r="H796" s="119"/>
      <c r="I796" s="119"/>
      <c r="J796" s="119"/>
      <c r="K796" s="119"/>
      <c r="L796" s="130"/>
    </row>
    <row r="797" spans="3:12" ht="13.2">
      <c r="C797" s="118"/>
      <c r="D797" s="119"/>
      <c r="G797" s="119"/>
      <c r="H797" s="119"/>
      <c r="I797" s="119"/>
      <c r="J797" s="119"/>
      <c r="K797" s="119"/>
      <c r="L797" s="130"/>
    </row>
    <row r="798" spans="3:12" ht="13.2">
      <c r="C798" s="118"/>
      <c r="D798" s="119"/>
      <c r="G798" s="119"/>
      <c r="H798" s="119"/>
      <c r="I798" s="119"/>
      <c r="J798" s="119"/>
      <c r="K798" s="119"/>
      <c r="L798" s="130"/>
    </row>
    <row r="799" spans="3:12" ht="13.2">
      <c r="C799" s="118"/>
      <c r="D799" s="119"/>
      <c r="G799" s="119"/>
      <c r="H799" s="119"/>
      <c r="I799" s="119"/>
      <c r="J799" s="119"/>
      <c r="K799" s="119"/>
      <c r="L799" s="130"/>
    </row>
    <row r="800" spans="3:12" ht="13.2">
      <c r="C800" s="118"/>
      <c r="D800" s="119"/>
      <c r="G800" s="119"/>
      <c r="H800" s="119"/>
      <c r="I800" s="119"/>
      <c r="J800" s="119"/>
      <c r="K800" s="119"/>
      <c r="L800" s="130"/>
    </row>
    <row r="801" spans="3:12" ht="13.2">
      <c r="C801" s="118"/>
      <c r="D801" s="119"/>
      <c r="G801" s="119"/>
      <c r="H801" s="119"/>
      <c r="I801" s="119"/>
      <c r="J801" s="119"/>
      <c r="K801" s="119"/>
      <c r="L801" s="130"/>
    </row>
    <row r="802" spans="3:12" ht="13.2">
      <c r="C802" s="118"/>
      <c r="D802" s="119"/>
      <c r="G802" s="119"/>
      <c r="H802" s="119"/>
      <c r="I802" s="119"/>
      <c r="J802" s="119"/>
      <c r="K802" s="119"/>
      <c r="L802" s="130"/>
    </row>
    <row r="803" spans="3:12" ht="13.2">
      <c r="C803" s="118"/>
      <c r="D803" s="119"/>
      <c r="G803" s="119"/>
      <c r="H803" s="119"/>
      <c r="I803" s="119"/>
      <c r="J803" s="119"/>
      <c r="K803" s="119"/>
      <c r="L803" s="130"/>
    </row>
    <row r="804" spans="3:12" ht="13.2">
      <c r="C804" s="118"/>
      <c r="D804" s="119"/>
      <c r="G804" s="119"/>
      <c r="H804" s="119"/>
      <c r="I804" s="119"/>
      <c r="J804" s="119"/>
      <c r="K804" s="119"/>
      <c r="L804" s="130"/>
    </row>
    <row r="805" spans="3:12" ht="13.2">
      <c r="C805" s="118"/>
      <c r="D805" s="119"/>
      <c r="G805" s="119"/>
      <c r="H805" s="119"/>
      <c r="I805" s="119"/>
      <c r="J805" s="119"/>
      <c r="K805" s="119"/>
      <c r="L805" s="130"/>
    </row>
    <row r="806" spans="3:12" ht="13.2">
      <c r="C806" s="118"/>
      <c r="D806" s="119"/>
      <c r="G806" s="119"/>
      <c r="H806" s="119"/>
      <c r="I806" s="119"/>
      <c r="J806" s="119"/>
      <c r="K806" s="119"/>
      <c r="L806" s="130"/>
    </row>
    <row r="807" spans="3:12" ht="13.2">
      <c r="C807" s="118"/>
      <c r="D807" s="119"/>
      <c r="G807" s="119"/>
      <c r="H807" s="119"/>
      <c r="I807" s="119"/>
      <c r="J807" s="119"/>
      <c r="K807" s="119"/>
      <c r="L807" s="130"/>
    </row>
    <row r="808" spans="3:12" ht="13.2">
      <c r="C808" s="118"/>
      <c r="D808" s="119"/>
      <c r="G808" s="119"/>
      <c r="H808" s="119"/>
      <c r="I808" s="119"/>
      <c r="J808" s="119"/>
      <c r="K808" s="119"/>
      <c r="L808" s="130"/>
    </row>
    <row r="809" spans="3:12" ht="13.2">
      <c r="C809" s="118"/>
      <c r="D809" s="119"/>
      <c r="G809" s="119"/>
      <c r="H809" s="119"/>
      <c r="I809" s="119"/>
      <c r="J809" s="119"/>
      <c r="K809" s="119"/>
      <c r="L809" s="130"/>
    </row>
    <row r="810" spans="3:12" ht="13.2">
      <c r="C810" s="118"/>
      <c r="D810" s="119"/>
      <c r="G810" s="119"/>
      <c r="H810" s="119"/>
      <c r="I810" s="119"/>
      <c r="J810" s="119"/>
      <c r="K810" s="119"/>
      <c r="L810" s="130"/>
    </row>
    <row r="811" spans="3:12" ht="13.2">
      <c r="C811" s="118"/>
      <c r="D811" s="119"/>
      <c r="G811" s="119"/>
      <c r="H811" s="119"/>
      <c r="I811" s="119"/>
      <c r="J811" s="119"/>
      <c r="K811" s="119"/>
      <c r="L811" s="130"/>
    </row>
    <row r="812" spans="3:12" ht="13.2">
      <c r="C812" s="118"/>
      <c r="D812" s="119"/>
      <c r="G812" s="119"/>
      <c r="H812" s="119"/>
      <c r="I812" s="119"/>
      <c r="J812" s="119"/>
      <c r="K812" s="119"/>
      <c r="L812" s="130"/>
    </row>
    <row r="813" spans="3:12" ht="13.2">
      <c r="C813" s="118"/>
      <c r="D813" s="119"/>
      <c r="G813" s="119"/>
      <c r="H813" s="119"/>
      <c r="I813" s="119"/>
      <c r="J813" s="119"/>
      <c r="K813" s="119"/>
      <c r="L813" s="130"/>
    </row>
    <row r="814" spans="3:12" ht="13.2">
      <c r="C814" s="118"/>
      <c r="D814" s="119"/>
      <c r="G814" s="119"/>
      <c r="H814" s="119"/>
      <c r="I814" s="119"/>
      <c r="J814" s="119"/>
      <c r="K814" s="119"/>
      <c r="L814" s="130"/>
    </row>
    <row r="815" spans="3:12" ht="13.2">
      <c r="C815" s="118"/>
      <c r="D815" s="119"/>
      <c r="G815" s="119"/>
      <c r="H815" s="119"/>
      <c r="I815" s="119"/>
      <c r="J815" s="119"/>
      <c r="K815" s="119"/>
      <c r="L815" s="130"/>
    </row>
    <row r="816" spans="3:12" ht="13.2">
      <c r="C816" s="118"/>
      <c r="D816" s="119"/>
      <c r="G816" s="119"/>
      <c r="H816" s="119"/>
      <c r="I816" s="119"/>
      <c r="J816" s="119"/>
      <c r="K816" s="119"/>
      <c r="L816" s="130"/>
    </row>
    <row r="817" spans="3:12" ht="13.2">
      <c r="C817" s="118"/>
      <c r="D817" s="119"/>
      <c r="G817" s="119"/>
      <c r="H817" s="119"/>
      <c r="I817" s="119"/>
      <c r="J817" s="119"/>
      <c r="K817" s="119"/>
      <c r="L817" s="130"/>
    </row>
    <row r="818" spans="3:12" ht="13.2">
      <c r="C818" s="118"/>
      <c r="D818" s="119"/>
      <c r="G818" s="119"/>
      <c r="H818" s="119"/>
      <c r="I818" s="119"/>
      <c r="J818" s="119"/>
      <c r="K818" s="119"/>
      <c r="L818" s="130"/>
    </row>
    <row r="819" spans="3:12" ht="13.2">
      <c r="C819" s="118"/>
      <c r="D819" s="119"/>
      <c r="G819" s="119"/>
      <c r="H819" s="119"/>
      <c r="I819" s="119"/>
      <c r="J819" s="119"/>
      <c r="K819" s="119"/>
      <c r="L819" s="130"/>
    </row>
    <row r="820" spans="3:12" ht="13.2">
      <c r="C820" s="118"/>
      <c r="D820" s="119"/>
      <c r="G820" s="119"/>
      <c r="H820" s="119"/>
      <c r="I820" s="119"/>
      <c r="J820" s="119"/>
      <c r="K820" s="119"/>
      <c r="L820" s="130"/>
    </row>
    <row r="821" spans="3:12" ht="13.2">
      <c r="C821" s="118"/>
      <c r="D821" s="119"/>
      <c r="G821" s="119"/>
      <c r="H821" s="119"/>
      <c r="I821" s="119"/>
      <c r="J821" s="119"/>
      <c r="K821" s="119"/>
      <c r="L821" s="130"/>
    </row>
    <row r="822" spans="3:12" ht="13.2">
      <c r="C822" s="118"/>
      <c r="D822" s="119"/>
      <c r="G822" s="119"/>
      <c r="H822" s="119"/>
      <c r="I822" s="119"/>
      <c r="J822" s="119"/>
      <c r="K822" s="119"/>
      <c r="L822" s="130"/>
    </row>
    <row r="823" spans="3:12" ht="13.2">
      <c r="C823" s="118"/>
      <c r="D823" s="119"/>
      <c r="G823" s="119"/>
      <c r="H823" s="119"/>
      <c r="I823" s="119"/>
      <c r="J823" s="119"/>
      <c r="K823" s="119"/>
      <c r="L823" s="130"/>
    </row>
    <row r="824" spans="3:12" ht="13.2">
      <c r="C824" s="118"/>
      <c r="D824" s="119"/>
      <c r="G824" s="119"/>
      <c r="H824" s="119"/>
      <c r="I824" s="119"/>
      <c r="J824" s="119"/>
      <c r="K824" s="119"/>
      <c r="L824" s="130"/>
    </row>
    <row r="825" spans="3:12" ht="13.2">
      <c r="C825" s="118"/>
      <c r="D825" s="119"/>
      <c r="G825" s="119"/>
      <c r="H825" s="119"/>
      <c r="I825" s="119"/>
      <c r="J825" s="119"/>
      <c r="K825" s="119"/>
      <c r="L825" s="130"/>
    </row>
    <row r="826" spans="3:12" ht="13.2">
      <c r="C826" s="118"/>
      <c r="D826" s="119"/>
      <c r="G826" s="119"/>
      <c r="H826" s="119"/>
      <c r="I826" s="119"/>
      <c r="J826" s="119"/>
      <c r="K826" s="119"/>
      <c r="L826" s="130"/>
    </row>
    <row r="827" spans="3:12" ht="13.2">
      <c r="C827" s="118"/>
      <c r="D827" s="119"/>
      <c r="G827" s="119"/>
      <c r="H827" s="119"/>
      <c r="I827" s="119"/>
      <c r="J827" s="119"/>
      <c r="K827" s="119"/>
      <c r="L827" s="130"/>
    </row>
    <row r="828" spans="3:12" ht="13.2">
      <c r="C828" s="118"/>
      <c r="D828" s="119"/>
      <c r="G828" s="119"/>
      <c r="H828" s="119"/>
      <c r="I828" s="119"/>
      <c r="J828" s="119"/>
      <c r="K828" s="119"/>
      <c r="L828" s="130"/>
    </row>
    <row r="829" spans="3:12" ht="13.2">
      <c r="C829" s="118"/>
      <c r="D829" s="119"/>
      <c r="G829" s="119"/>
      <c r="H829" s="119"/>
      <c r="I829" s="119"/>
      <c r="J829" s="119"/>
      <c r="K829" s="119"/>
      <c r="L829" s="130"/>
    </row>
    <row r="830" spans="3:12" ht="13.2">
      <c r="C830" s="118"/>
      <c r="D830" s="119"/>
      <c r="G830" s="119"/>
      <c r="H830" s="119"/>
      <c r="I830" s="119"/>
      <c r="J830" s="119"/>
      <c r="K830" s="119"/>
      <c r="L830" s="130"/>
    </row>
    <row r="831" spans="3:12" ht="13.2">
      <c r="C831" s="118"/>
      <c r="D831" s="119"/>
      <c r="G831" s="119"/>
      <c r="H831" s="119"/>
      <c r="I831" s="119"/>
      <c r="J831" s="119"/>
      <c r="K831" s="119"/>
      <c r="L831" s="130"/>
    </row>
    <row r="832" spans="3:12" ht="13.2">
      <c r="C832" s="118"/>
      <c r="D832" s="119"/>
      <c r="G832" s="119"/>
      <c r="H832" s="119"/>
      <c r="I832" s="119"/>
      <c r="J832" s="119"/>
      <c r="K832" s="119"/>
      <c r="L832" s="130"/>
    </row>
    <row r="833" spans="3:12" ht="13.2">
      <c r="C833" s="118"/>
      <c r="D833" s="119"/>
      <c r="G833" s="119"/>
      <c r="H833" s="119"/>
      <c r="I833" s="119"/>
      <c r="J833" s="119"/>
      <c r="K833" s="119"/>
      <c r="L833" s="130"/>
    </row>
    <row r="834" spans="3:12" ht="13.2">
      <c r="C834" s="118"/>
      <c r="D834" s="119"/>
      <c r="G834" s="119"/>
      <c r="H834" s="119"/>
      <c r="I834" s="119"/>
      <c r="J834" s="119"/>
      <c r="K834" s="119"/>
      <c r="L834" s="130"/>
    </row>
    <row r="835" spans="3:12" ht="13.2">
      <c r="C835" s="118"/>
      <c r="D835" s="119"/>
      <c r="G835" s="119"/>
      <c r="H835" s="119"/>
      <c r="I835" s="119"/>
      <c r="J835" s="119"/>
      <c r="K835" s="119"/>
      <c r="L835" s="130"/>
    </row>
    <row r="836" spans="3:12" ht="13.2">
      <c r="C836" s="118"/>
      <c r="D836" s="119"/>
      <c r="G836" s="119"/>
      <c r="H836" s="119"/>
      <c r="I836" s="119"/>
      <c r="J836" s="119"/>
      <c r="K836" s="119"/>
      <c r="L836" s="130"/>
    </row>
    <row r="837" spans="3:12" ht="13.2">
      <c r="C837" s="118"/>
      <c r="D837" s="119"/>
      <c r="G837" s="119"/>
      <c r="H837" s="119"/>
      <c r="I837" s="119"/>
      <c r="J837" s="119"/>
      <c r="K837" s="119"/>
      <c r="L837" s="130"/>
    </row>
    <row r="838" spans="3:12" ht="13.2">
      <c r="C838" s="118"/>
      <c r="D838" s="119"/>
      <c r="G838" s="119"/>
      <c r="H838" s="119"/>
      <c r="I838" s="119"/>
      <c r="J838" s="119"/>
      <c r="K838" s="119"/>
      <c r="L838" s="130"/>
    </row>
    <row r="839" spans="3:12" ht="13.2">
      <c r="C839" s="118"/>
      <c r="D839" s="119"/>
      <c r="G839" s="119"/>
      <c r="H839" s="119"/>
      <c r="I839" s="119"/>
      <c r="J839" s="119"/>
      <c r="K839" s="119"/>
      <c r="L839" s="130"/>
    </row>
    <row r="840" spans="3:12" ht="13.2">
      <c r="C840" s="118"/>
      <c r="D840" s="119"/>
      <c r="G840" s="119"/>
      <c r="H840" s="119"/>
      <c r="I840" s="119"/>
      <c r="J840" s="119"/>
      <c r="K840" s="119"/>
      <c r="L840" s="130"/>
    </row>
    <row r="841" spans="3:12" ht="13.2">
      <c r="C841" s="118"/>
      <c r="D841" s="119"/>
      <c r="G841" s="119"/>
      <c r="H841" s="119"/>
      <c r="I841" s="119"/>
      <c r="J841" s="119"/>
      <c r="K841" s="119"/>
      <c r="L841" s="130"/>
    </row>
    <row r="842" spans="3:12" ht="13.2">
      <c r="C842" s="118"/>
      <c r="D842" s="119"/>
      <c r="G842" s="119"/>
      <c r="H842" s="119"/>
      <c r="I842" s="119"/>
      <c r="J842" s="119"/>
      <c r="K842" s="119"/>
      <c r="L842" s="130"/>
    </row>
    <row r="843" spans="3:12" ht="13.2">
      <c r="C843" s="118"/>
      <c r="D843" s="119"/>
      <c r="G843" s="119"/>
      <c r="H843" s="119"/>
      <c r="I843" s="119"/>
      <c r="J843" s="119"/>
      <c r="K843" s="119"/>
      <c r="L843" s="130"/>
    </row>
    <row r="844" spans="3:12" ht="13.2">
      <c r="C844" s="118"/>
      <c r="D844" s="119"/>
      <c r="G844" s="119"/>
      <c r="H844" s="119"/>
      <c r="I844" s="119"/>
      <c r="J844" s="119"/>
      <c r="K844" s="119"/>
      <c r="L844" s="130"/>
    </row>
    <row r="845" spans="3:12" ht="13.2">
      <c r="C845" s="118"/>
      <c r="D845" s="119"/>
      <c r="G845" s="119"/>
      <c r="H845" s="119"/>
      <c r="I845" s="119"/>
      <c r="J845" s="119"/>
      <c r="K845" s="119"/>
      <c r="L845" s="130"/>
    </row>
    <row r="846" spans="3:12" ht="13.2">
      <c r="C846" s="118"/>
      <c r="D846" s="119"/>
      <c r="G846" s="119"/>
      <c r="H846" s="119"/>
      <c r="I846" s="119"/>
      <c r="J846" s="119"/>
      <c r="K846" s="119"/>
      <c r="L846" s="130"/>
    </row>
    <row r="847" spans="3:12" ht="13.2">
      <c r="C847" s="118"/>
      <c r="D847" s="119"/>
      <c r="G847" s="119"/>
      <c r="H847" s="119"/>
      <c r="I847" s="119"/>
      <c r="J847" s="119"/>
      <c r="K847" s="119"/>
      <c r="L847" s="130"/>
    </row>
    <row r="848" spans="3:12" ht="13.2">
      <c r="C848" s="118"/>
      <c r="D848" s="119"/>
      <c r="G848" s="119"/>
      <c r="H848" s="119"/>
      <c r="I848" s="119"/>
      <c r="J848" s="119"/>
      <c r="K848" s="119"/>
      <c r="L848" s="130"/>
    </row>
    <row r="849" spans="3:12" ht="13.2">
      <c r="C849" s="118"/>
      <c r="D849" s="119"/>
      <c r="G849" s="119"/>
      <c r="H849" s="119"/>
      <c r="I849" s="119"/>
      <c r="J849" s="119"/>
      <c r="K849" s="119"/>
      <c r="L849" s="130"/>
    </row>
    <row r="850" spans="3:12" ht="13.2">
      <c r="C850" s="118"/>
      <c r="D850" s="119"/>
      <c r="G850" s="119"/>
      <c r="H850" s="119"/>
      <c r="I850" s="119"/>
      <c r="J850" s="119"/>
      <c r="K850" s="119"/>
      <c r="L850" s="130"/>
    </row>
    <row r="851" spans="3:12" ht="13.2">
      <c r="C851" s="118"/>
      <c r="D851" s="119"/>
      <c r="G851" s="119"/>
      <c r="H851" s="119"/>
      <c r="I851" s="119"/>
      <c r="J851" s="119"/>
      <c r="K851" s="119"/>
      <c r="L851" s="130"/>
    </row>
    <row r="852" spans="3:12" ht="13.2">
      <c r="C852" s="118"/>
      <c r="D852" s="119"/>
      <c r="G852" s="119"/>
      <c r="H852" s="119"/>
      <c r="I852" s="119"/>
      <c r="J852" s="119"/>
      <c r="K852" s="119"/>
      <c r="L852" s="130"/>
    </row>
    <row r="853" spans="3:12" ht="13.2">
      <c r="C853" s="118"/>
      <c r="D853" s="119"/>
      <c r="G853" s="119"/>
      <c r="H853" s="119"/>
      <c r="I853" s="119"/>
      <c r="J853" s="119"/>
      <c r="K853" s="119"/>
      <c r="L853" s="130"/>
    </row>
    <row r="854" spans="3:12" ht="13.2">
      <c r="C854" s="118"/>
      <c r="D854" s="119"/>
      <c r="G854" s="119"/>
      <c r="H854" s="119"/>
      <c r="I854" s="119"/>
      <c r="J854" s="119"/>
      <c r="K854" s="119"/>
      <c r="L854" s="130"/>
    </row>
    <row r="855" spans="3:12" ht="13.2">
      <c r="C855" s="118"/>
      <c r="D855" s="119"/>
      <c r="G855" s="119"/>
      <c r="H855" s="119"/>
      <c r="I855" s="119"/>
      <c r="J855" s="119"/>
      <c r="K855" s="119"/>
      <c r="L855" s="130"/>
    </row>
    <row r="856" spans="3:12" ht="13.2">
      <c r="C856" s="118"/>
      <c r="D856" s="119"/>
      <c r="G856" s="119"/>
      <c r="H856" s="119"/>
      <c r="I856" s="119"/>
      <c r="J856" s="119"/>
      <c r="K856" s="119"/>
      <c r="L856" s="130"/>
    </row>
    <row r="857" spans="3:12" ht="13.2">
      <c r="C857" s="118"/>
      <c r="D857" s="119"/>
      <c r="G857" s="119"/>
      <c r="H857" s="119"/>
      <c r="I857" s="119"/>
      <c r="J857" s="119"/>
      <c r="K857" s="119"/>
      <c r="L857" s="130"/>
    </row>
    <row r="858" spans="3:12" ht="13.2">
      <c r="C858" s="118"/>
      <c r="D858" s="119"/>
      <c r="G858" s="119"/>
      <c r="H858" s="119"/>
      <c r="I858" s="119"/>
      <c r="J858" s="119"/>
      <c r="K858" s="119"/>
      <c r="L858" s="130"/>
    </row>
    <row r="859" spans="3:12" ht="13.2">
      <c r="C859" s="118"/>
      <c r="D859" s="119"/>
      <c r="G859" s="119"/>
      <c r="H859" s="119"/>
      <c r="I859" s="119"/>
      <c r="J859" s="119"/>
      <c r="K859" s="119"/>
      <c r="L859" s="130"/>
    </row>
    <row r="860" spans="3:12" ht="13.2">
      <c r="C860" s="118"/>
      <c r="D860" s="119"/>
      <c r="G860" s="119"/>
      <c r="H860" s="119"/>
      <c r="I860" s="119"/>
      <c r="J860" s="119"/>
      <c r="K860" s="119"/>
      <c r="L860" s="130"/>
    </row>
    <row r="861" spans="3:12" ht="13.2">
      <c r="C861" s="118"/>
      <c r="D861" s="119"/>
      <c r="G861" s="119"/>
      <c r="H861" s="119"/>
      <c r="I861" s="119"/>
      <c r="J861" s="119"/>
      <c r="K861" s="119"/>
      <c r="L861" s="130"/>
    </row>
    <row r="862" spans="3:12" ht="13.2">
      <c r="C862" s="118"/>
      <c r="D862" s="119"/>
      <c r="G862" s="119"/>
      <c r="H862" s="119"/>
      <c r="I862" s="119"/>
      <c r="J862" s="119"/>
      <c r="K862" s="119"/>
      <c r="L862" s="130"/>
    </row>
    <row r="863" spans="3:12" ht="13.2">
      <c r="C863" s="118"/>
      <c r="D863" s="119"/>
      <c r="G863" s="119"/>
      <c r="H863" s="119"/>
      <c r="I863" s="119"/>
      <c r="J863" s="119"/>
      <c r="K863" s="119"/>
      <c r="L863" s="130"/>
    </row>
    <row r="864" spans="3:12" ht="13.2">
      <c r="C864" s="118"/>
      <c r="D864" s="119"/>
      <c r="G864" s="119"/>
      <c r="H864" s="119"/>
      <c r="I864" s="119"/>
      <c r="J864" s="119"/>
      <c r="K864" s="119"/>
      <c r="L864" s="130"/>
    </row>
    <row r="865" spans="3:12" ht="13.2">
      <c r="C865" s="118"/>
      <c r="D865" s="119"/>
      <c r="G865" s="119"/>
      <c r="H865" s="119"/>
      <c r="I865" s="119"/>
      <c r="J865" s="119"/>
      <c r="K865" s="119"/>
      <c r="L865" s="130"/>
    </row>
    <row r="866" spans="3:12" ht="13.2">
      <c r="C866" s="118"/>
      <c r="D866" s="119"/>
      <c r="G866" s="119"/>
      <c r="H866" s="119"/>
      <c r="I866" s="119"/>
      <c r="J866" s="119"/>
      <c r="K866" s="119"/>
      <c r="L866" s="130"/>
    </row>
    <row r="867" spans="3:12" ht="13.2">
      <c r="C867" s="118"/>
      <c r="D867" s="119"/>
      <c r="G867" s="119"/>
      <c r="H867" s="119"/>
      <c r="I867" s="119"/>
      <c r="J867" s="119"/>
      <c r="K867" s="119"/>
      <c r="L867" s="130"/>
    </row>
    <row r="868" spans="3:12" ht="13.2">
      <c r="C868" s="118"/>
      <c r="D868" s="119"/>
      <c r="G868" s="119"/>
      <c r="H868" s="119"/>
      <c r="I868" s="119"/>
      <c r="J868" s="119"/>
      <c r="K868" s="119"/>
      <c r="L868" s="130"/>
    </row>
    <row r="869" spans="3:12" ht="13.2">
      <c r="C869" s="118"/>
      <c r="D869" s="119"/>
      <c r="G869" s="119"/>
      <c r="H869" s="119"/>
      <c r="I869" s="119"/>
      <c r="J869" s="119"/>
      <c r="K869" s="119"/>
      <c r="L869" s="130"/>
    </row>
    <row r="870" spans="3:12" ht="13.2">
      <c r="C870" s="118"/>
      <c r="D870" s="119"/>
      <c r="G870" s="119"/>
      <c r="H870" s="119"/>
      <c r="I870" s="119"/>
      <c r="J870" s="119"/>
      <c r="K870" s="119"/>
      <c r="L870" s="130"/>
    </row>
    <row r="871" spans="3:12" ht="13.2">
      <c r="C871" s="118"/>
      <c r="D871" s="119"/>
      <c r="G871" s="119"/>
      <c r="H871" s="119"/>
      <c r="I871" s="119"/>
      <c r="J871" s="119"/>
      <c r="K871" s="119"/>
      <c r="L871" s="130"/>
    </row>
    <row r="872" spans="3:12" ht="13.2">
      <c r="C872" s="118"/>
      <c r="D872" s="119"/>
      <c r="G872" s="119"/>
      <c r="H872" s="119"/>
      <c r="I872" s="119"/>
      <c r="J872" s="119"/>
      <c r="K872" s="119"/>
      <c r="L872" s="130"/>
    </row>
    <row r="873" spans="3:12" ht="13.2">
      <c r="C873" s="118"/>
      <c r="D873" s="119"/>
      <c r="G873" s="119"/>
      <c r="H873" s="119"/>
      <c r="I873" s="119"/>
      <c r="J873" s="119"/>
      <c r="K873" s="119"/>
      <c r="L873" s="130"/>
    </row>
    <row r="874" spans="3:12" ht="13.2">
      <c r="C874" s="118"/>
      <c r="D874" s="119"/>
      <c r="G874" s="119"/>
      <c r="H874" s="119"/>
      <c r="I874" s="119"/>
      <c r="J874" s="119"/>
      <c r="K874" s="119"/>
      <c r="L874" s="130"/>
    </row>
    <row r="875" spans="3:12" ht="13.2">
      <c r="C875" s="118"/>
      <c r="D875" s="119"/>
      <c r="G875" s="119"/>
      <c r="H875" s="119"/>
      <c r="I875" s="119"/>
      <c r="J875" s="119"/>
      <c r="K875" s="119"/>
      <c r="L875" s="130"/>
    </row>
    <row r="876" spans="3:12" ht="13.2">
      <c r="C876" s="118"/>
      <c r="D876" s="119"/>
      <c r="G876" s="119"/>
      <c r="H876" s="119"/>
      <c r="I876" s="119"/>
      <c r="J876" s="119"/>
      <c r="K876" s="119"/>
      <c r="L876" s="130"/>
    </row>
    <row r="877" spans="3:12" ht="13.2">
      <c r="C877" s="118"/>
      <c r="D877" s="119"/>
      <c r="G877" s="119"/>
      <c r="H877" s="119"/>
      <c r="I877" s="119"/>
      <c r="J877" s="119"/>
      <c r="K877" s="119"/>
      <c r="L877" s="130"/>
    </row>
    <row r="878" spans="3:12" ht="13.2">
      <c r="C878" s="118"/>
      <c r="D878" s="119"/>
      <c r="G878" s="119"/>
      <c r="H878" s="119"/>
      <c r="I878" s="119"/>
      <c r="J878" s="119"/>
      <c r="K878" s="119"/>
      <c r="L878" s="130"/>
    </row>
    <row r="879" spans="3:12" ht="13.2">
      <c r="C879" s="118"/>
      <c r="D879" s="119"/>
      <c r="G879" s="119"/>
      <c r="H879" s="119"/>
      <c r="I879" s="119"/>
      <c r="J879" s="119"/>
      <c r="K879" s="119"/>
      <c r="L879" s="130"/>
    </row>
    <row r="880" spans="3:12" ht="13.2">
      <c r="C880" s="118"/>
      <c r="D880" s="119"/>
      <c r="G880" s="119"/>
      <c r="H880" s="119"/>
      <c r="I880" s="119"/>
      <c r="J880" s="119"/>
      <c r="K880" s="119"/>
      <c r="L880" s="130"/>
    </row>
    <row r="881" spans="3:12" ht="13.2">
      <c r="C881" s="118"/>
      <c r="D881" s="119"/>
      <c r="G881" s="119"/>
      <c r="H881" s="119"/>
      <c r="I881" s="119"/>
      <c r="J881" s="119"/>
      <c r="K881" s="119"/>
      <c r="L881" s="130"/>
    </row>
    <row r="882" spans="3:12" ht="13.2">
      <c r="C882" s="118"/>
      <c r="D882" s="119"/>
      <c r="G882" s="119"/>
      <c r="H882" s="119"/>
      <c r="I882" s="119"/>
      <c r="J882" s="119"/>
      <c r="K882" s="119"/>
      <c r="L882" s="130"/>
    </row>
    <row r="883" spans="3:12" ht="13.2">
      <c r="C883" s="118"/>
      <c r="D883" s="119"/>
      <c r="G883" s="119"/>
      <c r="H883" s="119"/>
      <c r="I883" s="119"/>
      <c r="J883" s="119"/>
      <c r="K883" s="119"/>
      <c r="L883" s="130"/>
    </row>
    <row r="884" spans="3:12" ht="13.2">
      <c r="C884" s="118"/>
      <c r="D884" s="119"/>
      <c r="G884" s="119"/>
      <c r="H884" s="119"/>
      <c r="I884" s="119"/>
      <c r="J884" s="119"/>
      <c r="K884" s="119"/>
      <c r="L884" s="130"/>
    </row>
    <row r="885" spans="3:12" ht="13.2">
      <c r="C885" s="118"/>
      <c r="D885" s="119"/>
      <c r="G885" s="119"/>
      <c r="H885" s="119"/>
      <c r="I885" s="119"/>
      <c r="J885" s="119"/>
      <c r="K885" s="119"/>
      <c r="L885" s="130"/>
    </row>
    <row r="886" spans="3:12" ht="13.2">
      <c r="C886" s="118"/>
      <c r="D886" s="119"/>
      <c r="G886" s="119"/>
      <c r="H886" s="119"/>
      <c r="I886" s="119"/>
      <c r="J886" s="119"/>
      <c r="K886" s="119"/>
      <c r="L886" s="130"/>
    </row>
    <row r="887" spans="3:12" ht="13.2">
      <c r="C887" s="118"/>
      <c r="D887" s="119"/>
      <c r="G887" s="119"/>
      <c r="H887" s="119"/>
      <c r="I887" s="119"/>
      <c r="J887" s="119"/>
      <c r="K887" s="119"/>
      <c r="L887" s="130"/>
    </row>
    <row r="888" spans="3:12" ht="13.2">
      <c r="C888" s="118"/>
      <c r="D888" s="119"/>
      <c r="G888" s="119"/>
      <c r="H888" s="119"/>
      <c r="I888" s="119"/>
      <c r="J888" s="119"/>
      <c r="K888" s="119"/>
      <c r="L888" s="130"/>
    </row>
    <row r="889" spans="3:12" ht="13.2">
      <c r="C889" s="118"/>
      <c r="D889" s="119"/>
      <c r="G889" s="119"/>
      <c r="H889" s="119"/>
      <c r="I889" s="119"/>
      <c r="J889" s="119"/>
      <c r="K889" s="119"/>
      <c r="L889" s="130"/>
    </row>
    <row r="890" spans="3:12" ht="13.2">
      <c r="C890" s="118"/>
      <c r="D890" s="119"/>
      <c r="G890" s="119"/>
      <c r="H890" s="119"/>
      <c r="I890" s="119"/>
      <c r="J890" s="119"/>
      <c r="K890" s="119"/>
      <c r="L890" s="130"/>
    </row>
    <row r="891" spans="3:12" ht="13.2">
      <c r="C891" s="118"/>
      <c r="D891" s="119"/>
      <c r="G891" s="119"/>
      <c r="H891" s="119"/>
      <c r="I891" s="119"/>
      <c r="J891" s="119"/>
      <c r="K891" s="119"/>
      <c r="L891" s="130"/>
    </row>
    <row r="892" spans="3:12" ht="13.2">
      <c r="C892" s="118"/>
      <c r="D892" s="119"/>
      <c r="G892" s="119"/>
      <c r="H892" s="119"/>
      <c r="I892" s="119"/>
      <c r="J892" s="119"/>
      <c r="K892" s="119"/>
      <c r="L892" s="130"/>
    </row>
    <row r="893" spans="3:12" ht="13.2">
      <c r="C893" s="118"/>
      <c r="D893" s="119"/>
      <c r="G893" s="119"/>
      <c r="H893" s="119"/>
      <c r="I893" s="119"/>
      <c r="J893" s="119"/>
      <c r="K893" s="119"/>
      <c r="L893" s="130"/>
    </row>
    <row r="894" spans="3:12" ht="13.2">
      <c r="C894" s="118"/>
      <c r="D894" s="119"/>
      <c r="G894" s="119"/>
      <c r="H894" s="119"/>
      <c r="I894" s="119"/>
      <c r="J894" s="119"/>
      <c r="K894" s="119"/>
      <c r="L894" s="130"/>
    </row>
    <row r="895" spans="3:12" ht="13.2">
      <c r="C895" s="118"/>
      <c r="D895" s="119"/>
      <c r="G895" s="119"/>
      <c r="H895" s="119"/>
      <c r="I895" s="119"/>
      <c r="J895" s="119"/>
      <c r="K895" s="119"/>
      <c r="L895" s="130"/>
    </row>
    <row r="896" spans="3:12" ht="13.2">
      <c r="C896" s="118"/>
      <c r="D896" s="119"/>
      <c r="G896" s="119"/>
      <c r="H896" s="119"/>
      <c r="I896" s="119"/>
      <c r="J896" s="119"/>
      <c r="K896" s="119"/>
      <c r="L896" s="130"/>
    </row>
    <row r="897" spans="3:12" ht="13.2">
      <c r="C897" s="118"/>
      <c r="D897" s="119"/>
      <c r="G897" s="119"/>
      <c r="H897" s="119"/>
      <c r="I897" s="119"/>
      <c r="J897" s="119"/>
      <c r="K897" s="119"/>
      <c r="L897" s="130"/>
    </row>
    <row r="898" spans="3:12" ht="13.2">
      <c r="C898" s="118"/>
      <c r="D898" s="119"/>
      <c r="G898" s="119"/>
      <c r="H898" s="119"/>
      <c r="I898" s="119"/>
      <c r="J898" s="119"/>
      <c r="K898" s="119"/>
      <c r="L898" s="130"/>
    </row>
    <row r="899" spans="3:12" ht="13.2">
      <c r="C899" s="118"/>
      <c r="D899" s="119"/>
      <c r="G899" s="119"/>
      <c r="H899" s="119"/>
      <c r="I899" s="119"/>
      <c r="J899" s="119"/>
      <c r="K899" s="119"/>
      <c r="L899" s="130"/>
    </row>
    <row r="900" spans="3:12" ht="13.2">
      <c r="C900" s="118"/>
      <c r="D900" s="119"/>
      <c r="G900" s="119"/>
      <c r="H900" s="119"/>
      <c r="I900" s="119"/>
      <c r="J900" s="119"/>
      <c r="K900" s="119"/>
      <c r="L900" s="130"/>
    </row>
    <row r="901" spans="3:12" ht="13.2">
      <c r="C901" s="118"/>
      <c r="D901" s="119"/>
      <c r="G901" s="119"/>
      <c r="H901" s="119"/>
      <c r="I901" s="119"/>
      <c r="J901" s="119"/>
      <c r="K901" s="119"/>
      <c r="L901" s="130"/>
    </row>
    <row r="902" spans="3:12" ht="13.2">
      <c r="C902" s="118"/>
      <c r="D902" s="119"/>
      <c r="G902" s="119"/>
      <c r="H902" s="119"/>
      <c r="I902" s="119"/>
      <c r="J902" s="119"/>
      <c r="K902" s="119"/>
      <c r="L902" s="130"/>
    </row>
    <row r="903" spans="3:12" ht="13.2">
      <c r="C903" s="118"/>
      <c r="D903" s="119"/>
      <c r="G903" s="119"/>
      <c r="H903" s="119"/>
      <c r="I903" s="119"/>
      <c r="J903" s="119"/>
      <c r="K903" s="119"/>
      <c r="L903" s="130"/>
    </row>
    <row r="904" spans="3:12" ht="13.2">
      <c r="C904" s="118"/>
      <c r="D904" s="119"/>
      <c r="G904" s="119"/>
      <c r="H904" s="119"/>
      <c r="I904" s="119"/>
      <c r="J904" s="119"/>
      <c r="K904" s="119"/>
      <c r="L904" s="130"/>
    </row>
    <row r="905" spans="3:12" ht="13.2">
      <c r="C905" s="118"/>
      <c r="D905" s="119"/>
      <c r="G905" s="119"/>
      <c r="H905" s="119"/>
      <c r="I905" s="119"/>
      <c r="J905" s="119"/>
      <c r="K905" s="119"/>
      <c r="L905" s="130"/>
    </row>
    <row r="906" spans="3:12" ht="13.2">
      <c r="C906" s="118"/>
      <c r="D906" s="119"/>
      <c r="G906" s="119"/>
      <c r="H906" s="119"/>
      <c r="I906" s="119"/>
      <c r="J906" s="119"/>
      <c r="K906" s="119"/>
      <c r="L906" s="130"/>
    </row>
    <row r="907" spans="3:12" ht="13.2">
      <c r="C907" s="118"/>
      <c r="D907" s="119"/>
      <c r="G907" s="119"/>
      <c r="H907" s="119"/>
      <c r="I907" s="119"/>
      <c r="J907" s="119"/>
      <c r="K907" s="119"/>
      <c r="L907" s="130"/>
    </row>
    <row r="908" spans="3:12" ht="13.2">
      <c r="C908" s="118"/>
      <c r="D908" s="119"/>
      <c r="G908" s="119"/>
      <c r="H908" s="119"/>
      <c r="I908" s="119"/>
      <c r="J908" s="119"/>
      <c r="K908" s="119"/>
      <c r="L908" s="130"/>
    </row>
    <row r="909" spans="3:12" ht="13.2">
      <c r="C909" s="118"/>
      <c r="D909" s="119"/>
      <c r="G909" s="119"/>
      <c r="H909" s="119"/>
      <c r="I909" s="119"/>
      <c r="J909" s="119"/>
      <c r="K909" s="119"/>
      <c r="L909" s="130"/>
    </row>
    <row r="910" spans="3:12" ht="13.2">
      <c r="C910" s="118"/>
      <c r="D910" s="119"/>
      <c r="G910" s="119"/>
      <c r="H910" s="119"/>
      <c r="I910" s="119"/>
      <c r="J910" s="119"/>
      <c r="K910" s="119"/>
      <c r="L910" s="130"/>
    </row>
    <row r="911" spans="3:12" ht="13.2">
      <c r="C911" s="118"/>
      <c r="D911" s="119"/>
      <c r="G911" s="119"/>
      <c r="H911" s="119"/>
      <c r="I911" s="119"/>
      <c r="J911" s="119"/>
      <c r="K911" s="119"/>
      <c r="L911" s="130"/>
    </row>
    <row r="912" spans="3:12" ht="13.2">
      <c r="C912" s="118"/>
      <c r="D912" s="119"/>
      <c r="G912" s="119"/>
      <c r="H912" s="119"/>
      <c r="I912" s="119"/>
      <c r="J912" s="119"/>
      <c r="K912" s="119"/>
      <c r="L912" s="130"/>
    </row>
    <row r="913" spans="3:12" ht="13.2">
      <c r="C913" s="118"/>
      <c r="D913" s="119"/>
      <c r="G913" s="119"/>
      <c r="H913" s="119"/>
      <c r="I913" s="119"/>
      <c r="J913" s="119"/>
      <c r="K913" s="119"/>
      <c r="L913" s="130"/>
    </row>
    <row r="914" spans="3:12" ht="13.2">
      <c r="C914" s="118"/>
      <c r="D914" s="119"/>
      <c r="G914" s="119"/>
      <c r="H914" s="119"/>
      <c r="I914" s="119"/>
      <c r="J914" s="119"/>
      <c r="K914" s="119"/>
      <c r="L914" s="130"/>
    </row>
    <row r="915" spans="3:12" ht="13.2">
      <c r="C915" s="118"/>
      <c r="D915" s="119"/>
      <c r="G915" s="119"/>
      <c r="H915" s="119"/>
      <c r="I915" s="119"/>
      <c r="J915" s="119"/>
      <c r="K915" s="119"/>
      <c r="L915" s="130"/>
    </row>
    <row r="916" spans="3:12" ht="13.2">
      <c r="C916" s="118"/>
      <c r="D916" s="119"/>
      <c r="G916" s="119"/>
      <c r="H916" s="119"/>
      <c r="I916" s="119"/>
      <c r="J916" s="119"/>
      <c r="K916" s="119"/>
      <c r="L916" s="130"/>
    </row>
    <row r="917" spans="3:12" ht="13.2">
      <c r="C917" s="118"/>
      <c r="D917" s="119"/>
      <c r="G917" s="119"/>
      <c r="H917" s="119"/>
      <c r="I917" s="119"/>
      <c r="J917" s="119"/>
      <c r="K917" s="119"/>
      <c r="L917" s="130"/>
    </row>
    <row r="918" spans="3:12" ht="13.2">
      <c r="C918" s="118"/>
      <c r="D918" s="119"/>
      <c r="G918" s="119"/>
      <c r="H918" s="119"/>
      <c r="I918" s="119"/>
      <c r="J918" s="119"/>
      <c r="K918" s="119"/>
      <c r="L918" s="130"/>
    </row>
    <row r="919" spans="3:12" ht="13.2">
      <c r="C919" s="118"/>
      <c r="D919" s="119"/>
      <c r="G919" s="119"/>
      <c r="H919" s="119"/>
      <c r="I919" s="119"/>
      <c r="J919" s="119"/>
      <c r="K919" s="119"/>
      <c r="L919" s="130"/>
    </row>
    <row r="920" spans="3:12" ht="13.2">
      <c r="C920" s="118"/>
      <c r="D920" s="119"/>
      <c r="G920" s="119"/>
      <c r="H920" s="119"/>
      <c r="I920" s="119"/>
      <c r="J920" s="119"/>
      <c r="K920" s="119"/>
      <c r="L920" s="130"/>
    </row>
    <row r="921" spans="3:12" ht="13.2">
      <c r="C921" s="118"/>
      <c r="D921" s="119"/>
      <c r="G921" s="119"/>
      <c r="H921" s="119"/>
      <c r="I921" s="119"/>
      <c r="J921" s="119"/>
      <c r="K921" s="119"/>
      <c r="L921" s="130"/>
    </row>
    <row r="922" spans="3:12" ht="13.2">
      <c r="C922" s="118"/>
      <c r="D922" s="119"/>
      <c r="G922" s="119"/>
      <c r="H922" s="119"/>
      <c r="I922" s="119"/>
      <c r="J922" s="119"/>
      <c r="K922" s="119"/>
      <c r="L922" s="130"/>
    </row>
    <row r="923" spans="3:12" ht="13.2">
      <c r="C923" s="118"/>
      <c r="D923" s="119"/>
      <c r="G923" s="119"/>
      <c r="H923" s="119"/>
      <c r="I923" s="119"/>
      <c r="J923" s="119"/>
      <c r="K923" s="119"/>
      <c r="L923" s="130"/>
    </row>
    <row r="924" spans="3:12" ht="13.2">
      <c r="C924" s="118"/>
      <c r="D924" s="119"/>
      <c r="G924" s="119"/>
      <c r="H924" s="119"/>
      <c r="I924" s="119"/>
      <c r="J924" s="119"/>
      <c r="K924" s="119"/>
      <c r="L924" s="130"/>
    </row>
    <row r="925" spans="3:12" ht="13.2">
      <c r="C925" s="118"/>
      <c r="D925" s="119"/>
      <c r="G925" s="119"/>
      <c r="H925" s="119"/>
      <c r="I925" s="119"/>
      <c r="J925" s="119"/>
      <c r="K925" s="119"/>
      <c r="L925" s="130"/>
    </row>
    <row r="926" spans="3:12" ht="13.2">
      <c r="C926" s="118"/>
      <c r="D926" s="119"/>
      <c r="G926" s="119"/>
      <c r="H926" s="119"/>
      <c r="I926" s="119"/>
      <c r="J926" s="119"/>
      <c r="K926" s="119"/>
      <c r="L926" s="130"/>
    </row>
    <row r="927" spans="3:12" ht="13.2">
      <c r="C927" s="118"/>
      <c r="D927" s="119"/>
      <c r="G927" s="119"/>
      <c r="H927" s="119"/>
      <c r="I927" s="119"/>
      <c r="J927" s="119"/>
      <c r="K927" s="119"/>
      <c r="L927" s="130"/>
    </row>
    <row r="928" spans="3:12" ht="13.2">
      <c r="C928" s="118"/>
      <c r="D928" s="119"/>
      <c r="G928" s="119"/>
      <c r="H928" s="119"/>
      <c r="I928" s="119"/>
      <c r="J928" s="119"/>
      <c r="K928" s="119"/>
      <c r="L928" s="130"/>
    </row>
    <row r="929" spans="3:12" ht="13.2">
      <c r="C929" s="118"/>
      <c r="D929" s="119"/>
      <c r="G929" s="119"/>
      <c r="H929" s="119"/>
      <c r="I929" s="119"/>
      <c r="J929" s="119"/>
      <c r="K929" s="119"/>
      <c r="L929" s="130"/>
    </row>
    <row r="930" spans="3:12" ht="13.2">
      <c r="C930" s="118"/>
      <c r="D930" s="119"/>
      <c r="G930" s="119"/>
      <c r="H930" s="119"/>
      <c r="I930" s="119"/>
      <c r="J930" s="119"/>
      <c r="K930" s="119"/>
      <c r="L930" s="130"/>
    </row>
    <row r="931" spans="3:12" ht="13.2">
      <c r="C931" s="118"/>
      <c r="D931" s="119"/>
      <c r="G931" s="119"/>
      <c r="H931" s="119"/>
      <c r="I931" s="119"/>
      <c r="J931" s="119"/>
      <c r="K931" s="119"/>
      <c r="L931" s="130"/>
    </row>
    <row r="932" spans="3:12" ht="13.2">
      <c r="C932" s="118"/>
      <c r="D932" s="119"/>
      <c r="G932" s="119"/>
      <c r="H932" s="119"/>
      <c r="I932" s="119"/>
      <c r="J932" s="119"/>
      <c r="K932" s="119"/>
      <c r="L932" s="130"/>
    </row>
    <row r="933" spans="3:12" ht="13.2">
      <c r="C933" s="118"/>
      <c r="D933" s="119"/>
      <c r="G933" s="119"/>
      <c r="H933" s="119"/>
      <c r="I933" s="119"/>
      <c r="J933" s="119"/>
      <c r="K933" s="119"/>
      <c r="L933" s="130"/>
    </row>
    <row r="934" spans="3:12" ht="13.2">
      <c r="C934" s="118"/>
      <c r="D934" s="119"/>
      <c r="G934" s="119"/>
      <c r="H934" s="119"/>
      <c r="I934" s="119"/>
      <c r="J934" s="119"/>
      <c r="K934" s="119"/>
      <c r="L934" s="130"/>
    </row>
    <row r="935" spans="3:12" ht="13.2">
      <c r="C935" s="118"/>
      <c r="D935" s="119"/>
      <c r="G935" s="119"/>
      <c r="H935" s="119"/>
      <c r="I935" s="119"/>
      <c r="J935" s="119"/>
      <c r="K935" s="119"/>
      <c r="L935" s="130"/>
    </row>
    <row r="936" spans="3:12" ht="13.2">
      <c r="C936" s="118"/>
      <c r="D936" s="119"/>
      <c r="G936" s="119"/>
      <c r="H936" s="119"/>
      <c r="I936" s="119"/>
      <c r="J936" s="119"/>
      <c r="K936" s="119"/>
      <c r="L936" s="130"/>
    </row>
    <row r="937" spans="3:12" ht="13.2">
      <c r="C937" s="118"/>
      <c r="D937" s="119"/>
      <c r="G937" s="119"/>
      <c r="H937" s="119"/>
      <c r="I937" s="119"/>
      <c r="J937" s="119"/>
      <c r="K937" s="119"/>
      <c r="L937" s="130"/>
    </row>
    <row r="938" spans="3:12" ht="13.2">
      <c r="C938" s="118"/>
      <c r="D938" s="119"/>
      <c r="G938" s="119"/>
      <c r="H938" s="119"/>
      <c r="I938" s="119"/>
      <c r="J938" s="119"/>
      <c r="K938" s="119"/>
      <c r="L938" s="130"/>
    </row>
    <row r="939" spans="3:12" ht="13.2">
      <c r="C939" s="118"/>
      <c r="D939" s="119"/>
      <c r="G939" s="119"/>
      <c r="H939" s="119"/>
      <c r="I939" s="119"/>
      <c r="J939" s="119"/>
      <c r="K939" s="119"/>
      <c r="L939" s="130"/>
    </row>
    <row r="940" spans="3:12" ht="13.2">
      <c r="C940" s="118"/>
      <c r="D940" s="119"/>
      <c r="G940" s="119"/>
      <c r="H940" s="119"/>
      <c r="I940" s="119"/>
      <c r="J940" s="119"/>
      <c r="K940" s="119"/>
      <c r="L940" s="130"/>
    </row>
    <row r="941" spans="3:12" ht="13.2">
      <c r="C941" s="118"/>
      <c r="D941" s="119"/>
      <c r="G941" s="119"/>
      <c r="H941" s="119"/>
      <c r="I941" s="119"/>
      <c r="J941" s="119"/>
      <c r="K941" s="119"/>
      <c r="L941" s="130"/>
    </row>
    <row r="942" spans="3:12" ht="13.2">
      <c r="C942" s="118"/>
      <c r="D942" s="119"/>
      <c r="G942" s="119"/>
      <c r="H942" s="119"/>
      <c r="I942" s="119"/>
      <c r="J942" s="119"/>
      <c r="K942" s="119"/>
      <c r="L942" s="130"/>
    </row>
    <row r="943" spans="3:12" ht="13.2">
      <c r="C943" s="118"/>
      <c r="D943" s="119"/>
      <c r="G943" s="119"/>
      <c r="H943" s="119"/>
      <c r="I943" s="119"/>
      <c r="J943" s="119"/>
      <c r="K943" s="119"/>
      <c r="L943" s="130"/>
    </row>
    <row r="944" spans="3:12" ht="13.2">
      <c r="C944" s="118"/>
      <c r="D944" s="119"/>
      <c r="G944" s="119"/>
      <c r="H944" s="119"/>
      <c r="I944" s="119"/>
      <c r="J944" s="119"/>
      <c r="K944" s="119"/>
      <c r="L944" s="130"/>
    </row>
    <row r="945" spans="3:12" ht="13.2">
      <c r="C945" s="118"/>
      <c r="D945" s="119"/>
      <c r="G945" s="119"/>
      <c r="H945" s="119"/>
      <c r="I945" s="119"/>
      <c r="J945" s="119"/>
      <c r="K945" s="119"/>
      <c r="L945" s="130"/>
    </row>
    <row r="946" spans="3:12" ht="13.2">
      <c r="C946" s="118"/>
      <c r="D946" s="119"/>
      <c r="G946" s="119"/>
      <c r="H946" s="119"/>
      <c r="I946" s="119"/>
      <c r="J946" s="119"/>
      <c r="K946" s="119"/>
      <c r="L946" s="130"/>
    </row>
    <row r="947" spans="3:12" ht="13.2">
      <c r="C947" s="118"/>
      <c r="D947" s="119"/>
      <c r="G947" s="119"/>
      <c r="H947" s="119"/>
      <c r="I947" s="119"/>
      <c r="J947" s="119"/>
      <c r="K947" s="119"/>
      <c r="L947" s="130"/>
    </row>
    <row r="948" spans="3:12" ht="13.2">
      <c r="C948" s="118"/>
      <c r="D948" s="119"/>
      <c r="G948" s="119"/>
      <c r="H948" s="119"/>
      <c r="I948" s="119"/>
      <c r="J948" s="119"/>
      <c r="K948" s="119"/>
      <c r="L948" s="130"/>
    </row>
    <row r="949" spans="3:12" ht="13.2">
      <c r="C949" s="118"/>
      <c r="D949" s="119"/>
      <c r="G949" s="119"/>
      <c r="H949" s="119"/>
      <c r="I949" s="119"/>
      <c r="J949" s="119"/>
      <c r="K949" s="119"/>
      <c r="L949" s="130"/>
    </row>
    <row r="950" spans="3:12" ht="13.2">
      <c r="C950" s="118"/>
      <c r="D950" s="119"/>
      <c r="G950" s="119"/>
      <c r="H950" s="119"/>
      <c r="I950" s="119"/>
      <c r="J950" s="119"/>
      <c r="K950" s="119"/>
      <c r="L950" s="130"/>
    </row>
    <row r="951" spans="3:12" ht="13.2">
      <c r="C951" s="118"/>
      <c r="D951" s="119"/>
      <c r="G951" s="119"/>
      <c r="H951" s="119"/>
      <c r="I951" s="119"/>
      <c r="J951" s="119"/>
      <c r="K951" s="119"/>
      <c r="L951" s="130"/>
    </row>
    <row r="952" spans="3:12" ht="13.2">
      <c r="C952" s="118"/>
      <c r="D952" s="119"/>
      <c r="G952" s="119"/>
      <c r="H952" s="119"/>
      <c r="I952" s="119"/>
      <c r="J952" s="119"/>
      <c r="K952" s="119"/>
      <c r="L952" s="130"/>
    </row>
    <row r="953" spans="3:12" ht="13.2">
      <c r="C953" s="118"/>
      <c r="D953" s="119"/>
      <c r="G953" s="119"/>
      <c r="H953" s="119"/>
      <c r="I953" s="119"/>
      <c r="J953" s="119"/>
      <c r="K953" s="119"/>
      <c r="L953" s="130"/>
    </row>
    <row r="954" spans="3:12" ht="13.2">
      <c r="C954" s="118"/>
      <c r="D954" s="119"/>
      <c r="G954" s="119"/>
      <c r="H954" s="119"/>
      <c r="I954" s="119"/>
      <c r="J954" s="119"/>
      <c r="K954" s="119"/>
      <c r="L954" s="130"/>
    </row>
    <row r="955" spans="3:12" ht="13.2">
      <c r="C955" s="118"/>
      <c r="D955" s="119"/>
      <c r="G955" s="119"/>
      <c r="H955" s="119"/>
      <c r="I955" s="119"/>
      <c r="J955" s="119"/>
      <c r="K955" s="119"/>
      <c r="L955" s="130"/>
    </row>
    <row r="956" spans="3:12" ht="13.2">
      <c r="C956" s="118"/>
      <c r="D956" s="119"/>
      <c r="G956" s="119"/>
      <c r="H956" s="119"/>
      <c r="I956" s="119"/>
      <c r="J956" s="119"/>
      <c r="K956" s="119"/>
      <c r="L956" s="130"/>
    </row>
    <row r="957" spans="3:12" ht="13.2">
      <c r="C957" s="118"/>
      <c r="D957" s="119"/>
      <c r="G957" s="119"/>
      <c r="H957" s="119"/>
      <c r="I957" s="119"/>
      <c r="J957" s="119"/>
      <c r="K957" s="119"/>
      <c r="L957" s="130"/>
    </row>
    <row r="958" spans="3:12" ht="13.2">
      <c r="C958" s="118"/>
      <c r="D958" s="119"/>
      <c r="G958" s="119"/>
      <c r="H958" s="119"/>
      <c r="I958" s="119"/>
      <c r="J958" s="119"/>
      <c r="K958" s="119"/>
      <c r="L958" s="130"/>
    </row>
    <row r="959" spans="3:12" ht="13.2">
      <c r="C959" s="118"/>
      <c r="D959" s="119"/>
      <c r="G959" s="119"/>
      <c r="H959" s="119"/>
      <c r="I959" s="119"/>
      <c r="J959" s="119"/>
      <c r="K959" s="119"/>
      <c r="L959" s="130"/>
    </row>
    <row r="960" spans="3:12" ht="13.2">
      <c r="C960" s="118"/>
      <c r="D960" s="119"/>
      <c r="G960" s="119"/>
      <c r="H960" s="119"/>
      <c r="I960" s="119"/>
      <c r="J960" s="119"/>
      <c r="K960" s="119"/>
      <c r="L960" s="130"/>
    </row>
    <row r="961" spans="3:12" ht="13.2">
      <c r="C961" s="118"/>
      <c r="D961" s="119"/>
      <c r="G961" s="119"/>
      <c r="H961" s="119"/>
      <c r="I961" s="119"/>
      <c r="J961" s="119"/>
      <c r="K961" s="119"/>
      <c r="L961" s="130"/>
    </row>
    <row r="962" spans="3:12" ht="13.2">
      <c r="C962" s="118"/>
      <c r="D962" s="119"/>
      <c r="G962" s="119"/>
      <c r="H962" s="119"/>
      <c r="I962" s="119"/>
      <c r="J962" s="119"/>
      <c r="K962" s="119"/>
      <c r="L962" s="130"/>
    </row>
    <row r="963" spans="3:12" ht="13.2">
      <c r="C963" s="118"/>
      <c r="D963" s="119"/>
      <c r="G963" s="119"/>
      <c r="H963" s="119"/>
      <c r="I963" s="119"/>
      <c r="J963" s="119"/>
      <c r="K963" s="119"/>
      <c r="L963" s="130"/>
    </row>
    <row r="964" spans="3:12" ht="13.2">
      <c r="C964" s="118"/>
      <c r="D964" s="119"/>
      <c r="G964" s="119"/>
      <c r="H964" s="119"/>
      <c r="I964" s="119"/>
      <c r="J964" s="119"/>
      <c r="K964" s="119"/>
      <c r="L964" s="130"/>
    </row>
    <row r="965" spans="3:12" ht="13.2">
      <c r="C965" s="118"/>
      <c r="D965" s="119"/>
      <c r="G965" s="119"/>
      <c r="H965" s="119"/>
      <c r="I965" s="119"/>
      <c r="J965" s="119"/>
      <c r="K965" s="119"/>
      <c r="L965" s="130"/>
    </row>
    <row r="966" spans="3:12" ht="13.2">
      <c r="C966" s="118"/>
      <c r="D966" s="119"/>
      <c r="G966" s="119"/>
      <c r="H966" s="119"/>
      <c r="I966" s="119"/>
      <c r="J966" s="119"/>
      <c r="K966" s="119"/>
      <c r="L966" s="130"/>
    </row>
    <row r="967" spans="3:12" ht="13.2">
      <c r="C967" s="118"/>
      <c r="D967" s="119"/>
      <c r="G967" s="119"/>
      <c r="H967" s="119"/>
      <c r="I967" s="119"/>
      <c r="J967" s="119"/>
      <c r="K967" s="119"/>
      <c r="L967" s="130"/>
    </row>
    <row r="968" spans="3:12" ht="13.2">
      <c r="C968" s="118"/>
      <c r="D968" s="119"/>
      <c r="G968" s="119"/>
      <c r="H968" s="119"/>
      <c r="I968" s="119"/>
      <c r="J968" s="119"/>
      <c r="K968" s="119"/>
      <c r="L968" s="130"/>
    </row>
    <row r="969" spans="3:12" ht="13.2">
      <c r="C969" s="118"/>
      <c r="D969" s="119"/>
      <c r="G969" s="119"/>
      <c r="H969" s="119"/>
      <c r="I969" s="119"/>
      <c r="J969" s="119"/>
      <c r="K969" s="119"/>
      <c r="L969" s="130"/>
    </row>
    <row r="970" spans="3:12" ht="13.2">
      <c r="C970" s="118"/>
      <c r="D970" s="119"/>
      <c r="G970" s="119"/>
      <c r="H970" s="119"/>
      <c r="I970" s="119"/>
      <c r="J970" s="119"/>
      <c r="K970" s="119"/>
      <c r="L970" s="130"/>
    </row>
    <row r="971" spans="3:12" ht="13.2">
      <c r="C971" s="118"/>
      <c r="D971" s="119"/>
      <c r="G971" s="119"/>
      <c r="H971" s="119"/>
      <c r="I971" s="119"/>
      <c r="J971" s="119"/>
      <c r="K971" s="119"/>
      <c r="L971" s="130"/>
    </row>
    <row r="972" spans="3:12" ht="13.2">
      <c r="C972" s="118"/>
      <c r="D972" s="119"/>
      <c r="G972" s="119"/>
      <c r="H972" s="119"/>
      <c r="I972" s="119"/>
      <c r="J972" s="119"/>
      <c r="K972" s="119"/>
      <c r="L972" s="130"/>
    </row>
    <row r="973" spans="3:12" ht="13.2">
      <c r="C973" s="118"/>
      <c r="D973" s="119"/>
      <c r="G973" s="119"/>
      <c r="H973" s="119"/>
      <c r="I973" s="119"/>
      <c r="J973" s="119"/>
      <c r="K973" s="119"/>
      <c r="L973" s="130"/>
    </row>
    <row r="974" spans="3:12" ht="13.2">
      <c r="C974" s="118"/>
      <c r="D974" s="119"/>
      <c r="G974" s="119"/>
      <c r="H974" s="119"/>
      <c r="I974" s="119"/>
      <c r="J974" s="119"/>
      <c r="K974" s="119"/>
      <c r="L974" s="130"/>
    </row>
    <row r="975" spans="3:12" ht="13.2">
      <c r="C975" s="118"/>
      <c r="D975" s="119"/>
      <c r="G975" s="119"/>
      <c r="H975" s="119"/>
      <c r="I975" s="119"/>
      <c r="J975" s="119"/>
      <c r="K975" s="119"/>
      <c r="L975" s="130"/>
    </row>
    <row r="976" spans="3:12" ht="13.2">
      <c r="C976" s="118"/>
      <c r="D976" s="119"/>
      <c r="G976" s="119"/>
      <c r="H976" s="119"/>
      <c r="I976" s="119"/>
      <c r="J976" s="119"/>
      <c r="K976" s="119"/>
      <c r="L976" s="130"/>
    </row>
    <row r="977" spans="3:12" ht="13.2">
      <c r="C977" s="118"/>
      <c r="D977" s="119"/>
      <c r="G977" s="119"/>
      <c r="H977" s="119"/>
      <c r="I977" s="119"/>
      <c r="J977" s="119"/>
      <c r="K977" s="119"/>
      <c r="L977" s="130"/>
    </row>
    <row r="978" spans="3:12" ht="13.2">
      <c r="C978" s="118"/>
      <c r="D978" s="119"/>
      <c r="G978" s="119"/>
      <c r="H978" s="119"/>
      <c r="I978" s="119"/>
      <c r="J978" s="119"/>
      <c r="K978" s="119"/>
      <c r="L978" s="130"/>
    </row>
    <row r="979" spans="3:12" ht="13.2">
      <c r="C979" s="118"/>
      <c r="D979" s="119"/>
      <c r="G979" s="119"/>
      <c r="H979" s="119"/>
      <c r="I979" s="119"/>
      <c r="J979" s="119"/>
      <c r="K979" s="119"/>
      <c r="L979" s="130"/>
    </row>
    <row r="980" spans="3:12" ht="13.2">
      <c r="C980" s="118"/>
      <c r="D980" s="119"/>
      <c r="G980" s="119"/>
      <c r="H980" s="119"/>
      <c r="I980" s="119"/>
      <c r="J980" s="119"/>
      <c r="K980" s="119"/>
      <c r="L980" s="130"/>
    </row>
    <row r="981" spans="3:12" ht="13.2">
      <c r="C981" s="118"/>
      <c r="D981" s="119"/>
      <c r="G981" s="119"/>
      <c r="H981" s="119"/>
      <c r="I981" s="119"/>
      <c r="J981" s="119"/>
      <c r="K981" s="119"/>
      <c r="L981" s="130"/>
    </row>
    <row r="982" spans="3:12" ht="13.2">
      <c r="C982" s="118"/>
      <c r="D982" s="119"/>
      <c r="G982" s="119"/>
      <c r="H982" s="119"/>
      <c r="I982" s="119"/>
      <c r="J982" s="119"/>
      <c r="K982" s="119"/>
      <c r="L982" s="130"/>
    </row>
    <row r="983" spans="3:12" ht="13.2">
      <c r="C983" s="118"/>
      <c r="D983" s="119"/>
      <c r="G983" s="119"/>
      <c r="H983" s="119"/>
      <c r="I983" s="119"/>
      <c r="J983" s="119"/>
      <c r="K983" s="119"/>
      <c r="L983" s="130"/>
    </row>
    <row r="984" spans="3:12" ht="13.2">
      <c r="C984" s="118"/>
      <c r="D984" s="119"/>
      <c r="G984" s="119"/>
      <c r="H984" s="119"/>
      <c r="I984" s="119"/>
      <c r="J984" s="119"/>
      <c r="K984" s="119"/>
      <c r="L984" s="130"/>
    </row>
    <row r="985" spans="3:12" ht="13.2">
      <c r="C985" s="118"/>
      <c r="D985" s="119"/>
      <c r="G985" s="119"/>
      <c r="H985" s="119"/>
      <c r="I985" s="119"/>
      <c r="J985" s="119"/>
      <c r="K985" s="119"/>
      <c r="L985" s="130"/>
    </row>
    <row r="986" spans="3:12" ht="13.2">
      <c r="C986" s="118"/>
      <c r="D986" s="119"/>
      <c r="G986" s="119"/>
      <c r="H986" s="119"/>
      <c r="I986" s="119"/>
      <c r="J986" s="119"/>
      <c r="K986" s="119"/>
      <c r="L986" s="130"/>
    </row>
    <row r="987" spans="3:12" ht="13.2">
      <c r="C987" s="118"/>
      <c r="D987" s="119"/>
      <c r="G987" s="119"/>
      <c r="H987" s="119"/>
      <c r="I987" s="119"/>
      <c r="J987" s="119"/>
      <c r="K987" s="119"/>
      <c r="L987" s="130"/>
    </row>
    <row r="988" spans="3:12" ht="13.2">
      <c r="C988" s="118"/>
      <c r="D988" s="119"/>
      <c r="G988" s="119"/>
      <c r="H988" s="119"/>
      <c r="I988" s="119"/>
      <c r="J988" s="119"/>
      <c r="K988" s="119"/>
      <c r="L988" s="130"/>
    </row>
    <row r="989" spans="3:12" ht="13.2">
      <c r="C989" s="118"/>
      <c r="D989" s="119"/>
      <c r="G989" s="119"/>
      <c r="H989" s="119"/>
      <c r="I989" s="119"/>
      <c r="J989" s="119"/>
      <c r="K989" s="119"/>
      <c r="L989" s="130"/>
    </row>
    <row r="990" spans="3:12" ht="13.2">
      <c r="C990" s="118"/>
      <c r="D990" s="119"/>
      <c r="G990" s="119"/>
      <c r="H990" s="119"/>
      <c r="I990" s="119"/>
      <c r="J990" s="119"/>
      <c r="K990" s="119"/>
      <c r="L990" s="130"/>
    </row>
    <row r="991" spans="3:12" ht="13.2">
      <c r="C991" s="118"/>
      <c r="D991" s="119"/>
      <c r="G991" s="119"/>
      <c r="H991" s="119"/>
      <c r="I991" s="119"/>
      <c r="J991" s="119"/>
      <c r="K991" s="119"/>
      <c r="L991" s="130"/>
    </row>
    <row r="992" spans="3:12" ht="13.2">
      <c r="C992" s="118"/>
      <c r="D992" s="119"/>
      <c r="G992" s="119"/>
      <c r="H992" s="119"/>
      <c r="I992" s="119"/>
      <c r="J992" s="119"/>
      <c r="K992" s="119"/>
      <c r="L992" s="130"/>
    </row>
    <row r="993" spans="3:12" ht="13.2">
      <c r="C993" s="118"/>
      <c r="D993" s="119"/>
      <c r="G993" s="119"/>
      <c r="H993" s="119"/>
      <c r="I993" s="119"/>
      <c r="J993" s="119"/>
      <c r="K993" s="119"/>
      <c r="L993" s="130"/>
    </row>
    <row r="994" spans="3:12" ht="13.2">
      <c r="C994" s="118"/>
      <c r="D994" s="119"/>
      <c r="G994" s="119"/>
      <c r="H994" s="119"/>
      <c r="I994" s="119"/>
      <c r="J994" s="119"/>
      <c r="K994" s="119"/>
      <c r="L994" s="130"/>
    </row>
    <row r="995" spans="3:12" ht="13.2">
      <c r="C995" s="118"/>
      <c r="D995" s="119"/>
      <c r="G995" s="119"/>
      <c r="H995" s="119"/>
      <c r="I995" s="119"/>
      <c r="J995" s="119"/>
      <c r="K995" s="119"/>
      <c r="L995" s="130"/>
    </row>
    <row r="996" spans="3:12" ht="13.2">
      <c r="C996" s="118"/>
      <c r="D996" s="119"/>
      <c r="G996" s="119"/>
      <c r="H996" s="119"/>
      <c r="I996" s="119"/>
      <c r="J996" s="119"/>
      <c r="K996" s="119"/>
      <c r="L996" s="130"/>
    </row>
    <row r="997" spans="3:12" ht="13.2">
      <c r="C997" s="118"/>
      <c r="D997" s="119"/>
      <c r="G997" s="119"/>
      <c r="H997" s="119"/>
      <c r="I997" s="119"/>
      <c r="J997" s="119"/>
      <c r="K997" s="119"/>
      <c r="L997" s="130"/>
    </row>
    <row r="998" spans="3:12" ht="13.2">
      <c r="C998" s="118"/>
      <c r="D998" s="119"/>
      <c r="G998" s="119"/>
      <c r="H998" s="119"/>
      <c r="I998" s="119"/>
      <c r="J998" s="119"/>
      <c r="K998" s="119"/>
      <c r="L998" s="130"/>
    </row>
    <row r="999" spans="3:12" ht="13.2">
      <c r="C999" s="118"/>
      <c r="D999" s="119"/>
      <c r="G999" s="119"/>
      <c r="H999" s="119"/>
      <c r="I999" s="119"/>
      <c r="J999" s="119"/>
      <c r="K999" s="119"/>
      <c r="L999" s="130"/>
    </row>
  </sheetData>
  <autoFilter ref="A1:L177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999"/>
  <sheetViews>
    <sheetView workbookViewId="0"/>
  </sheetViews>
  <sheetFormatPr defaultColWidth="12.6640625" defaultRowHeight="15.75" customHeight="1"/>
  <cols>
    <col min="1" max="1" width="13.6640625" customWidth="1"/>
    <col min="2" max="2" width="45.44140625" customWidth="1"/>
    <col min="3" max="4" width="10.88671875" customWidth="1"/>
    <col min="5" max="5" width="12.6640625" customWidth="1"/>
    <col min="6" max="6" width="10.44140625" customWidth="1"/>
    <col min="7" max="7" width="11.109375" customWidth="1"/>
    <col min="8" max="8" width="10.88671875" customWidth="1"/>
    <col min="9" max="9" width="15.88671875" customWidth="1"/>
    <col min="10" max="10" width="12" customWidth="1"/>
    <col min="11" max="11" width="10.88671875" customWidth="1"/>
  </cols>
  <sheetData>
    <row r="1" spans="1:22" ht="39" customHeight="1">
      <c r="A1" s="79" t="s">
        <v>7</v>
      </c>
      <c r="B1" s="79" t="s">
        <v>1432</v>
      </c>
      <c r="C1" s="79" t="s">
        <v>1434</v>
      </c>
      <c r="D1" s="120" t="s">
        <v>1435</v>
      </c>
      <c r="E1" s="82" t="s">
        <v>1436</v>
      </c>
      <c r="F1" s="121" t="s">
        <v>1437</v>
      </c>
      <c r="G1" s="122" t="s">
        <v>1438</v>
      </c>
      <c r="H1" s="123" t="s">
        <v>1439</v>
      </c>
      <c r="I1" s="120" t="s">
        <v>45</v>
      </c>
      <c r="J1" s="122" t="s">
        <v>1440</v>
      </c>
      <c r="K1" s="123" t="s">
        <v>1441</v>
      </c>
      <c r="L1" s="87" t="s">
        <v>1442</v>
      </c>
      <c r="M1" s="124"/>
      <c r="N1" s="124"/>
      <c r="O1" s="124"/>
      <c r="P1" s="124"/>
      <c r="Q1" s="124"/>
      <c r="R1" s="124"/>
      <c r="S1" s="124"/>
      <c r="T1" s="124"/>
      <c r="U1" s="124"/>
      <c r="V1" s="124"/>
    </row>
    <row r="2" spans="1:22" ht="17.399999999999999">
      <c r="A2" s="125" t="s">
        <v>238</v>
      </c>
      <c r="B2" s="126" t="s">
        <v>239</v>
      </c>
      <c r="C2" s="127">
        <v>87081010</v>
      </c>
      <c r="D2" s="128">
        <v>42</v>
      </c>
      <c r="E2" s="129">
        <v>0.28000000000000003</v>
      </c>
      <c r="F2" s="129">
        <v>0.18</v>
      </c>
      <c r="G2" s="128">
        <v>54</v>
      </c>
      <c r="H2" s="128">
        <v>50</v>
      </c>
      <c r="I2" s="128">
        <v>52</v>
      </c>
      <c r="J2" s="128">
        <v>67</v>
      </c>
      <c r="K2" s="128">
        <v>62</v>
      </c>
      <c r="L2" s="130" t="str">
        <f t="shared" ref="L2:L65" si="0">VLOOKUP(A2,Testing,1,FALSE)</f>
        <v>BACBK00016</v>
      </c>
    </row>
    <row r="3" spans="1:22" ht="17.399999999999999">
      <c r="A3" s="125" t="s">
        <v>287</v>
      </c>
      <c r="B3" s="126" t="s">
        <v>288</v>
      </c>
      <c r="C3" s="127">
        <v>87141010</v>
      </c>
      <c r="D3" s="128">
        <v>29</v>
      </c>
      <c r="E3" s="129">
        <v>0.28000000000000003</v>
      </c>
      <c r="F3" s="129">
        <v>0.18</v>
      </c>
      <c r="G3" s="128">
        <v>38</v>
      </c>
      <c r="H3" s="128">
        <v>35</v>
      </c>
      <c r="I3" s="128">
        <v>36</v>
      </c>
      <c r="J3" s="128">
        <v>47</v>
      </c>
      <c r="K3" s="128">
        <v>43</v>
      </c>
      <c r="L3" s="130" t="str">
        <f t="shared" si="0"/>
        <v>BACBK00049</v>
      </c>
    </row>
    <row r="4" spans="1:22" ht="17.399999999999999">
      <c r="A4" s="125" t="s">
        <v>394</v>
      </c>
      <c r="B4" s="126" t="s">
        <v>395</v>
      </c>
      <c r="C4" s="127">
        <v>87149100</v>
      </c>
      <c r="D4" s="128">
        <v>72</v>
      </c>
      <c r="E4" s="129">
        <v>0.28000000000000003</v>
      </c>
      <c r="F4" s="129">
        <v>0.18</v>
      </c>
      <c r="G4" s="128">
        <v>93</v>
      </c>
      <c r="H4" s="128">
        <v>85</v>
      </c>
      <c r="I4" s="128">
        <v>88</v>
      </c>
      <c r="J4" s="128">
        <v>113</v>
      </c>
      <c r="K4" s="128">
        <v>104</v>
      </c>
      <c r="L4" s="130" t="str">
        <f t="shared" si="0"/>
        <v>BACBK00121</v>
      </c>
    </row>
    <row r="5" spans="1:22" ht="17.399999999999999">
      <c r="A5" s="125" t="s">
        <v>415</v>
      </c>
      <c r="B5" s="126" t="s">
        <v>417</v>
      </c>
      <c r="C5" s="127">
        <v>84194020</v>
      </c>
      <c r="D5" s="128">
        <v>121</v>
      </c>
      <c r="E5" s="129">
        <v>0.18</v>
      </c>
      <c r="F5" s="129">
        <v>0.18</v>
      </c>
      <c r="G5" s="128">
        <v>143</v>
      </c>
      <c r="H5" s="128">
        <v>143</v>
      </c>
      <c r="I5" s="128">
        <v>148</v>
      </c>
      <c r="J5" s="128">
        <v>175</v>
      </c>
      <c r="K5" s="128">
        <v>175</v>
      </c>
      <c r="L5" s="130" t="str">
        <f t="shared" si="0"/>
        <v>BACBK00123</v>
      </c>
    </row>
    <row r="6" spans="1:22" ht="17.399999999999999">
      <c r="A6" s="125" t="s">
        <v>471</v>
      </c>
      <c r="B6" s="126" t="s">
        <v>472</v>
      </c>
      <c r="C6" s="127">
        <v>30065000</v>
      </c>
      <c r="D6" s="128">
        <v>25</v>
      </c>
      <c r="E6" s="129">
        <v>0.12</v>
      </c>
      <c r="F6" s="129">
        <v>0.05</v>
      </c>
      <c r="G6" s="128">
        <v>28</v>
      </c>
      <c r="H6" s="128">
        <v>27</v>
      </c>
      <c r="I6" s="128">
        <v>31</v>
      </c>
      <c r="J6" s="128">
        <v>35</v>
      </c>
      <c r="K6" s="128">
        <v>33</v>
      </c>
      <c r="L6" s="130" t="str">
        <f t="shared" si="0"/>
        <v>BACMC00017</v>
      </c>
    </row>
    <row r="7" spans="1:22" ht="17.399999999999999">
      <c r="A7" s="125" t="s">
        <v>840</v>
      </c>
      <c r="B7" s="126" t="s">
        <v>841</v>
      </c>
      <c r="C7" s="127">
        <v>72166100</v>
      </c>
      <c r="D7" s="128">
        <v>411</v>
      </c>
      <c r="E7" s="129">
        <v>0.18</v>
      </c>
      <c r="F7" s="129">
        <v>0.18</v>
      </c>
      <c r="G7" s="128">
        <v>485</v>
      </c>
      <c r="H7" s="128">
        <v>485</v>
      </c>
      <c r="I7" s="128">
        <v>502</v>
      </c>
      <c r="J7" s="128">
        <v>593</v>
      </c>
      <c r="K7" s="128">
        <v>593</v>
      </c>
      <c r="L7" s="130" t="str">
        <f t="shared" si="0"/>
        <v>BACSL00009</v>
      </c>
    </row>
    <row r="8" spans="1:22" ht="17.399999999999999">
      <c r="A8" s="125" t="s">
        <v>95</v>
      </c>
      <c r="B8" s="126" t="s">
        <v>451</v>
      </c>
      <c r="C8" s="134">
        <v>84811000</v>
      </c>
      <c r="D8" s="128">
        <v>29</v>
      </c>
      <c r="E8" s="129">
        <v>0.18</v>
      </c>
      <c r="F8" s="129">
        <v>0.18</v>
      </c>
      <c r="G8" s="128">
        <v>35</v>
      </c>
      <c r="H8" s="128">
        <v>35</v>
      </c>
      <c r="I8" s="128">
        <v>36</v>
      </c>
      <c r="J8" s="128">
        <v>43</v>
      </c>
      <c r="K8" s="128">
        <v>43</v>
      </c>
      <c r="L8" s="130" t="str">
        <f t="shared" si="0"/>
        <v>BAVSF00004</v>
      </c>
    </row>
    <row r="9" spans="1:22" ht="17.399999999999999">
      <c r="A9" s="125" t="s">
        <v>456</v>
      </c>
      <c r="B9" s="126" t="s">
        <v>1449</v>
      </c>
      <c r="C9" s="134">
        <v>84811000</v>
      </c>
      <c r="D9" s="128">
        <v>29</v>
      </c>
      <c r="E9" s="129">
        <v>0.18</v>
      </c>
      <c r="F9" s="129">
        <v>0.18</v>
      </c>
      <c r="G9" s="128">
        <v>35</v>
      </c>
      <c r="H9" s="128">
        <v>35</v>
      </c>
      <c r="I9" s="128">
        <v>36</v>
      </c>
      <c r="J9" s="128">
        <v>43</v>
      </c>
      <c r="K9" s="128">
        <v>43</v>
      </c>
      <c r="L9" s="130" t="str">
        <f t="shared" si="0"/>
        <v>BAVSF00005</v>
      </c>
    </row>
    <row r="10" spans="1:22" ht="17.399999999999999">
      <c r="A10" s="125" t="s">
        <v>478</v>
      </c>
      <c r="B10" s="126" t="s">
        <v>479</v>
      </c>
      <c r="C10" s="127">
        <v>73181110</v>
      </c>
      <c r="D10" s="128">
        <v>77</v>
      </c>
      <c r="E10" s="129">
        <v>0.18</v>
      </c>
      <c r="F10" s="129">
        <v>0.18</v>
      </c>
      <c r="G10" s="128">
        <v>91</v>
      </c>
      <c r="H10" s="128">
        <v>91</v>
      </c>
      <c r="I10" s="128">
        <v>94</v>
      </c>
      <c r="J10" s="128">
        <v>111</v>
      </c>
      <c r="K10" s="128">
        <v>111</v>
      </c>
      <c r="L10" s="130" t="str">
        <f t="shared" si="0"/>
        <v>BAXZP00013</v>
      </c>
    </row>
    <row r="11" spans="1:22" ht="17.399999999999999">
      <c r="A11" s="125" t="s">
        <v>1067</v>
      </c>
      <c r="B11" s="126" t="s">
        <v>1996</v>
      </c>
      <c r="C11" s="127">
        <v>73181110</v>
      </c>
      <c r="D11" s="128">
        <v>84</v>
      </c>
      <c r="E11" s="129">
        <v>0.18</v>
      </c>
      <c r="F11" s="129">
        <v>0.18</v>
      </c>
      <c r="G11" s="128">
        <v>100</v>
      </c>
      <c r="H11" s="128">
        <v>100</v>
      </c>
      <c r="I11" s="128">
        <v>103</v>
      </c>
      <c r="J11" s="128">
        <v>122</v>
      </c>
      <c r="K11" s="128">
        <v>122</v>
      </c>
      <c r="L11" s="130" t="str">
        <f t="shared" si="0"/>
        <v>BAXZP00014</v>
      </c>
    </row>
    <row r="12" spans="1:22" ht="17.399999999999999">
      <c r="A12" s="125" t="s">
        <v>44</v>
      </c>
      <c r="B12" s="126" t="s">
        <v>1410</v>
      </c>
      <c r="C12" s="127">
        <v>87141090</v>
      </c>
      <c r="D12" s="128">
        <v>46</v>
      </c>
      <c r="E12" s="129">
        <v>0.28000000000000003</v>
      </c>
      <c r="F12" s="129">
        <v>0.18</v>
      </c>
      <c r="G12" s="128">
        <v>59</v>
      </c>
      <c r="H12" s="128">
        <v>55</v>
      </c>
      <c r="I12" s="128">
        <v>57</v>
      </c>
      <c r="J12" s="128">
        <v>73</v>
      </c>
      <c r="K12" s="128">
        <v>68</v>
      </c>
      <c r="L12" s="130" t="str">
        <f t="shared" si="0"/>
        <v>BBGNA00014</v>
      </c>
    </row>
    <row r="13" spans="1:22" ht="17.399999999999999">
      <c r="A13" s="125" t="s">
        <v>56</v>
      </c>
      <c r="B13" s="133" t="s">
        <v>1411</v>
      </c>
      <c r="C13" s="134">
        <v>87141090</v>
      </c>
      <c r="D13" s="128">
        <v>44</v>
      </c>
      <c r="E13" s="129">
        <v>0.28000000000000003</v>
      </c>
      <c r="F13" s="129">
        <v>0.18</v>
      </c>
      <c r="G13" s="128">
        <v>57</v>
      </c>
      <c r="H13" s="128">
        <v>52</v>
      </c>
      <c r="I13" s="128">
        <v>54</v>
      </c>
      <c r="J13" s="128">
        <v>70</v>
      </c>
      <c r="K13" s="128">
        <v>64</v>
      </c>
      <c r="L13" s="130" t="str">
        <f t="shared" si="0"/>
        <v>BBGNA00018</v>
      </c>
    </row>
    <row r="14" spans="1:22" ht="17.399999999999999">
      <c r="A14" s="125" t="s">
        <v>61</v>
      </c>
      <c r="B14" s="126" t="s">
        <v>1412</v>
      </c>
      <c r="C14" s="127">
        <v>87141090</v>
      </c>
      <c r="D14" s="128">
        <v>36</v>
      </c>
      <c r="E14" s="129">
        <v>0.28000000000000003</v>
      </c>
      <c r="F14" s="129">
        <v>0.18</v>
      </c>
      <c r="G14" s="128">
        <v>47</v>
      </c>
      <c r="H14" s="128">
        <v>43</v>
      </c>
      <c r="I14" s="128">
        <v>44</v>
      </c>
      <c r="J14" s="128">
        <v>57</v>
      </c>
      <c r="K14" s="128">
        <v>52</v>
      </c>
      <c r="L14" s="130" t="str">
        <f t="shared" si="0"/>
        <v>BBGNA00019</v>
      </c>
    </row>
    <row r="15" spans="1:22" ht="17.399999999999999">
      <c r="A15" s="125" t="s">
        <v>66</v>
      </c>
      <c r="B15" s="126" t="s">
        <v>1413</v>
      </c>
      <c r="C15" s="127">
        <v>87141090</v>
      </c>
      <c r="D15" s="128">
        <v>22</v>
      </c>
      <c r="E15" s="129">
        <v>0.28000000000000003</v>
      </c>
      <c r="F15" s="129">
        <v>0.18</v>
      </c>
      <c r="G15" s="128">
        <v>29</v>
      </c>
      <c r="H15" s="128">
        <v>26</v>
      </c>
      <c r="I15" s="128">
        <v>27</v>
      </c>
      <c r="J15" s="128">
        <v>35</v>
      </c>
      <c r="K15" s="128">
        <v>32</v>
      </c>
      <c r="L15" s="130" t="str">
        <f t="shared" si="0"/>
        <v>BBGNA00020</v>
      </c>
    </row>
    <row r="16" spans="1:22" ht="17.399999999999999">
      <c r="A16" s="125" t="s">
        <v>73</v>
      </c>
      <c r="B16" s="126" t="s">
        <v>1414</v>
      </c>
      <c r="C16" s="127">
        <v>87141090</v>
      </c>
      <c r="D16" s="128">
        <v>27</v>
      </c>
      <c r="E16" s="129">
        <v>0.28000000000000003</v>
      </c>
      <c r="F16" s="129">
        <v>0.18</v>
      </c>
      <c r="G16" s="128">
        <v>35</v>
      </c>
      <c r="H16" s="128">
        <v>32</v>
      </c>
      <c r="I16" s="128">
        <v>33</v>
      </c>
      <c r="J16" s="128">
        <v>43</v>
      </c>
      <c r="K16" s="128">
        <v>39</v>
      </c>
      <c r="L16" s="130" t="str">
        <f t="shared" si="0"/>
        <v>BBGNA00021</v>
      </c>
    </row>
    <row r="17" spans="1:12" ht="17.399999999999999">
      <c r="A17" s="125" t="s">
        <v>114</v>
      </c>
      <c r="B17" s="126" t="s">
        <v>2223</v>
      </c>
      <c r="C17" s="127">
        <v>87149100</v>
      </c>
      <c r="D17" s="128">
        <v>53</v>
      </c>
      <c r="E17" s="129">
        <v>0.28000000000000003</v>
      </c>
      <c r="F17" s="129">
        <v>0.18</v>
      </c>
      <c r="G17" s="128">
        <v>68</v>
      </c>
      <c r="H17" s="128">
        <v>63</v>
      </c>
      <c r="I17" s="128">
        <v>65</v>
      </c>
      <c r="J17" s="128">
        <v>84</v>
      </c>
      <c r="K17" s="128">
        <v>77</v>
      </c>
      <c r="L17" s="130" t="str">
        <f t="shared" si="0"/>
        <v>BBRBK00001</v>
      </c>
    </row>
    <row r="18" spans="1:12" ht="17.399999999999999">
      <c r="A18" s="125" t="s">
        <v>148</v>
      </c>
      <c r="B18" s="126" t="s">
        <v>2225</v>
      </c>
      <c r="C18" s="127">
        <v>87149100</v>
      </c>
      <c r="D18" s="128">
        <v>53</v>
      </c>
      <c r="E18" s="129">
        <v>0.28000000000000003</v>
      </c>
      <c r="F18" s="129">
        <v>0.18</v>
      </c>
      <c r="G18" s="128">
        <v>68</v>
      </c>
      <c r="H18" s="128">
        <v>63</v>
      </c>
      <c r="I18" s="128">
        <v>65</v>
      </c>
      <c r="J18" s="128">
        <v>84</v>
      </c>
      <c r="K18" s="128">
        <v>77</v>
      </c>
      <c r="L18" s="130" t="str">
        <f t="shared" si="0"/>
        <v>BBRBK00002</v>
      </c>
    </row>
    <row r="19" spans="1:12" ht="17.399999999999999">
      <c r="A19" s="125" t="s">
        <v>255</v>
      </c>
      <c r="B19" s="126" t="s">
        <v>503</v>
      </c>
      <c r="C19" s="127">
        <v>87149990</v>
      </c>
      <c r="D19" s="128">
        <v>107</v>
      </c>
      <c r="E19" s="129">
        <v>0.28000000000000003</v>
      </c>
      <c r="F19" s="129">
        <v>0.18</v>
      </c>
      <c r="G19" s="128">
        <v>137</v>
      </c>
      <c r="H19" s="128">
        <v>127</v>
      </c>
      <c r="I19" s="128">
        <v>131</v>
      </c>
      <c r="J19" s="128">
        <v>168</v>
      </c>
      <c r="K19" s="128">
        <v>155</v>
      </c>
      <c r="L19" s="130" t="str">
        <f t="shared" si="0"/>
        <v>BBRBK00005</v>
      </c>
    </row>
    <row r="20" spans="1:12" ht="17.399999999999999">
      <c r="A20" s="125" t="s">
        <v>254</v>
      </c>
      <c r="B20" s="126" t="s">
        <v>520</v>
      </c>
      <c r="C20" s="127">
        <v>87149990</v>
      </c>
      <c r="D20" s="128">
        <v>136</v>
      </c>
      <c r="E20" s="129">
        <v>0.28000000000000003</v>
      </c>
      <c r="F20" s="129">
        <v>0.18</v>
      </c>
      <c r="G20" s="128">
        <v>175</v>
      </c>
      <c r="H20" s="128">
        <v>161</v>
      </c>
      <c r="I20" s="128">
        <v>166</v>
      </c>
      <c r="J20" s="128">
        <v>213</v>
      </c>
      <c r="K20" s="128">
        <v>196</v>
      </c>
      <c r="L20" s="130" t="str">
        <f t="shared" si="0"/>
        <v>BBRBK00006</v>
      </c>
    </row>
    <row r="21" spans="1:12" ht="17.399999999999999">
      <c r="A21" s="125" t="s">
        <v>1429</v>
      </c>
      <c r="B21" s="126" t="s">
        <v>2230</v>
      </c>
      <c r="C21" s="127">
        <v>87149100</v>
      </c>
      <c r="D21" s="128">
        <v>781</v>
      </c>
      <c r="E21" s="129">
        <v>0.28000000000000003</v>
      </c>
      <c r="F21" s="129">
        <v>0.18</v>
      </c>
      <c r="G21" s="128" t="s">
        <v>2231</v>
      </c>
      <c r="H21" s="128">
        <v>922</v>
      </c>
      <c r="I21" s="128">
        <v>953</v>
      </c>
      <c r="J21" s="128" t="s">
        <v>2232</v>
      </c>
      <c r="K21" s="128" t="s">
        <v>2233</v>
      </c>
      <c r="L21" s="130" t="str">
        <f t="shared" si="0"/>
        <v>BBRBK00007</v>
      </c>
    </row>
    <row r="22" spans="1:12" ht="17.399999999999999">
      <c r="A22" s="125" t="s">
        <v>253</v>
      </c>
      <c r="B22" s="126" t="s">
        <v>544</v>
      </c>
      <c r="C22" s="127">
        <v>87149990</v>
      </c>
      <c r="D22" s="128">
        <v>119</v>
      </c>
      <c r="E22" s="129">
        <v>0.28000000000000003</v>
      </c>
      <c r="F22" s="129">
        <v>0.18</v>
      </c>
      <c r="G22" s="128">
        <v>153</v>
      </c>
      <c r="H22" s="128">
        <v>141</v>
      </c>
      <c r="I22" s="128">
        <v>146</v>
      </c>
      <c r="J22" s="128">
        <v>187</v>
      </c>
      <c r="K22" s="128">
        <v>173</v>
      </c>
      <c r="L22" s="130" t="str">
        <f t="shared" si="0"/>
        <v>BBRBK00009</v>
      </c>
    </row>
    <row r="23" spans="1:12" ht="17.399999999999999">
      <c r="A23" s="125" t="s">
        <v>157</v>
      </c>
      <c r="B23" s="126" t="s">
        <v>2241</v>
      </c>
      <c r="C23" s="127">
        <v>87149100</v>
      </c>
      <c r="D23" s="128">
        <v>216</v>
      </c>
      <c r="E23" s="129">
        <v>0.28000000000000003</v>
      </c>
      <c r="F23" s="129">
        <v>0.18</v>
      </c>
      <c r="G23" s="128">
        <v>277</v>
      </c>
      <c r="H23" s="128">
        <v>255</v>
      </c>
      <c r="I23" s="128">
        <v>264</v>
      </c>
      <c r="J23" s="128">
        <v>338</v>
      </c>
      <c r="K23" s="128">
        <v>312</v>
      </c>
      <c r="L23" s="130" t="str">
        <f t="shared" si="0"/>
        <v>BBRBK00011</v>
      </c>
    </row>
    <row r="24" spans="1:12" ht="17.399999999999999">
      <c r="A24" s="125" t="s">
        <v>1454</v>
      </c>
      <c r="B24" s="126" t="s">
        <v>2247</v>
      </c>
      <c r="C24" s="127">
        <v>73261100</v>
      </c>
      <c r="D24" s="128">
        <v>27</v>
      </c>
      <c r="E24" s="129">
        <v>0.18</v>
      </c>
      <c r="F24" s="129">
        <v>0.18</v>
      </c>
      <c r="G24" s="128">
        <v>32</v>
      </c>
      <c r="H24" s="128">
        <v>32</v>
      </c>
      <c r="I24" s="128">
        <v>33</v>
      </c>
      <c r="J24" s="128">
        <v>39</v>
      </c>
      <c r="K24" s="128">
        <v>39</v>
      </c>
      <c r="L24" s="130" t="str">
        <f t="shared" si="0"/>
        <v>BBRBK00012</v>
      </c>
    </row>
    <row r="25" spans="1:12" ht="17.399999999999999">
      <c r="A25" s="125" t="s">
        <v>1491</v>
      </c>
      <c r="B25" s="126" t="s">
        <v>2250</v>
      </c>
      <c r="C25" s="127">
        <v>73261100</v>
      </c>
      <c r="D25" s="128">
        <v>30</v>
      </c>
      <c r="E25" s="129">
        <v>0.18</v>
      </c>
      <c r="F25" s="129">
        <v>0.18</v>
      </c>
      <c r="G25" s="128">
        <v>36</v>
      </c>
      <c r="H25" s="128">
        <v>36</v>
      </c>
      <c r="I25" s="128">
        <v>37</v>
      </c>
      <c r="J25" s="128">
        <v>44</v>
      </c>
      <c r="K25" s="128">
        <v>44</v>
      </c>
      <c r="L25" s="130" t="str">
        <f t="shared" si="0"/>
        <v>BBRBK00013</v>
      </c>
    </row>
    <row r="26" spans="1:12" ht="17.399999999999999">
      <c r="A26" s="125" t="s">
        <v>1526</v>
      </c>
      <c r="B26" s="126" t="s">
        <v>2251</v>
      </c>
      <c r="C26" s="127">
        <v>73261100</v>
      </c>
      <c r="D26" s="128">
        <v>9</v>
      </c>
      <c r="E26" s="129">
        <v>0.18</v>
      </c>
      <c r="F26" s="129">
        <v>0.18</v>
      </c>
      <c r="G26" s="128">
        <v>11</v>
      </c>
      <c r="H26" s="128">
        <v>11</v>
      </c>
      <c r="I26" s="128">
        <v>11</v>
      </c>
      <c r="J26" s="128">
        <v>13</v>
      </c>
      <c r="K26" s="128">
        <v>13</v>
      </c>
      <c r="L26" s="130" t="str">
        <f t="shared" si="0"/>
        <v>BBRBK00014</v>
      </c>
    </row>
    <row r="27" spans="1:12" ht="17.399999999999999">
      <c r="A27" s="125" t="s">
        <v>1545</v>
      </c>
      <c r="B27" s="126" t="s">
        <v>2252</v>
      </c>
      <c r="C27" s="127">
        <v>87149100</v>
      </c>
      <c r="D27" s="128" t="s">
        <v>2253</v>
      </c>
      <c r="E27" s="129">
        <v>0.28000000000000003</v>
      </c>
      <c r="F27" s="129">
        <v>0.18</v>
      </c>
      <c r="G27" s="128" t="s">
        <v>1819</v>
      </c>
      <c r="H27" s="128" t="s">
        <v>2254</v>
      </c>
      <c r="I27" s="128" t="s">
        <v>2255</v>
      </c>
      <c r="J27" s="128" t="s">
        <v>2256</v>
      </c>
      <c r="K27" s="128" t="s">
        <v>2257</v>
      </c>
      <c r="L27" s="130" t="str">
        <f t="shared" si="0"/>
        <v>BBRBK00023</v>
      </c>
    </row>
    <row r="28" spans="1:12" ht="17.399999999999999">
      <c r="A28" s="125" t="s">
        <v>1569</v>
      </c>
      <c r="B28" s="126" t="s">
        <v>2258</v>
      </c>
      <c r="C28" s="127">
        <v>73261100</v>
      </c>
      <c r="D28" s="128">
        <v>32</v>
      </c>
      <c r="E28" s="129">
        <v>0.18</v>
      </c>
      <c r="F28" s="129">
        <v>0.18</v>
      </c>
      <c r="G28" s="128">
        <v>38</v>
      </c>
      <c r="H28" s="128">
        <v>38</v>
      </c>
      <c r="I28" s="128">
        <v>40</v>
      </c>
      <c r="J28" s="128">
        <v>48</v>
      </c>
      <c r="K28" s="128">
        <v>48</v>
      </c>
      <c r="L28" s="130" t="str">
        <f t="shared" si="0"/>
        <v>BBRBK00028</v>
      </c>
    </row>
    <row r="29" spans="1:12" ht="17.399999999999999">
      <c r="A29" s="125" t="s">
        <v>244</v>
      </c>
      <c r="B29" s="126" t="s">
        <v>2262</v>
      </c>
      <c r="C29" s="127">
        <v>87141010</v>
      </c>
      <c r="D29" s="128" t="s">
        <v>2263</v>
      </c>
      <c r="E29" s="129">
        <v>0.28000000000000003</v>
      </c>
      <c r="F29" s="129">
        <v>0.18</v>
      </c>
      <c r="G29" s="128" t="s">
        <v>2266</v>
      </c>
      <c r="H29" s="128" t="s">
        <v>2267</v>
      </c>
      <c r="I29" s="128" t="s">
        <v>2268</v>
      </c>
      <c r="J29" s="128" t="s">
        <v>2269</v>
      </c>
      <c r="K29" s="128" t="s">
        <v>2270</v>
      </c>
      <c r="L29" s="130" t="str">
        <f t="shared" si="0"/>
        <v>BBRBK00064</v>
      </c>
    </row>
    <row r="30" spans="1:12" ht="17.399999999999999">
      <c r="A30" s="125" t="s">
        <v>1988</v>
      </c>
      <c r="B30" s="126" t="s">
        <v>1989</v>
      </c>
      <c r="C30" s="134">
        <v>87149990</v>
      </c>
      <c r="D30" s="128">
        <v>136</v>
      </c>
      <c r="E30" s="129">
        <v>0.28000000000000003</v>
      </c>
      <c r="F30" s="129">
        <v>0.18</v>
      </c>
      <c r="G30" s="128">
        <v>175</v>
      </c>
      <c r="H30" s="128">
        <v>161</v>
      </c>
      <c r="I30" s="128">
        <v>166</v>
      </c>
      <c r="J30" s="128">
        <v>213</v>
      </c>
      <c r="K30" s="128">
        <v>196</v>
      </c>
      <c r="L30" s="130" t="str">
        <f t="shared" si="0"/>
        <v>BBRBK00065</v>
      </c>
    </row>
    <row r="31" spans="1:12" ht="17.399999999999999">
      <c r="A31" s="125" t="s">
        <v>93</v>
      </c>
      <c r="B31" s="126" t="s">
        <v>654</v>
      </c>
      <c r="C31" s="127">
        <v>87141090</v>
      </c>
      <c r="D31" s="128">
        <v>862</v>
      </c>
      <c r="E31" s="129">
        <v>0.28000000000000003</v>
      </c>
      <c r="F31" s="129">
        <v>0.18</v>
      </c>
      <c r="G31" s="128" t="s">
        <v>1470</v>
      </c>
      <c r="H31" s="128" t="s">
        <v>1471</v>
      </c>
      <c r="I31" s="128" t="s">
        <v>1472</v>
      </c>
      <c r="J31" s="128" t="s">
        <v>1473</v>
      </c>
      <c r="K31" s="128" t="s">
        <v>1474</v>
      </c>
      <c r="L31" s="130" t="str">
        <f t="shared" si="0"/>
        <v>BBRBK00082</v>
      </c>
    </row>
    <row r="32" spans="1:12" ht="17.399999999999999">
      <c r="A32" s="125" t="s">
        <v>2083</v>
      </c>
      <c r="B32" s="133" t="s">
        <v>2283</v>
      </c>
      <c r="C32" s="134">
        <v>40169390</v>
      </c>
      <c r="D32" s="128">
        <v>2</v>
      </c>
      <c r="E32" s="129">
        <v>0.18</v>
      </c>
      <c r="F32" s="129">
        <v>0.18</v>
      </c>
      <c r="G32" s="128">
        <v>3</v>
      </c>
      <c r="H32" s="128">
        <v>3</v>
      </c>
      <c r="I32" s="128">
        <v>3</v>
      </c>
      <c r="J32" s="128">
        <v>4</v>
      </c>
      <c r="K32" s="128">
        <v>4</v>
      </c>
      <c r="L32" s="130" t="str">
        <f t="shared" si="0"/>
        <v>BBRSF00026</v>
      </c>
    </row>
    <row r="33" spans="1:12" ht="17.399999999999999">
      <c r="A33" s="125" t="s">
        <v>2141</v>
      </c>
      <c r="B33" s="133" t="s">
        <v>2286</v>
      </c>
      <c r="C33" s="134">
        <v>87149100</v>
      </c>
      <c r="D33" s="128">
        <v>101</v>
      </c>
      <c r="E33" s="129">
        <v>0.28000000000000003</v>
      </c>
      <c r="F33" s="129">
        <v>0.18</v>
      </c>
      <c r="G33" s="128">
        <v>130</v>
      </c>
      <c r="H33" s="128">
        <v>120</v>
      </c>
      <c r="I33" s="128">
        <v>124</v>
      </c>
      <c r="J33" s="128">
        <v>159</v>
      </c>
      <c r="K33" s="128">
        <v>147</v>
      </c>
      <c r="L33" s="130" t="str">
        <f t="shared" si="0"/>
        <v>BBRZP00010</v>
      </c>
    </row>
    <row r="34" spans="1:12" ht="17.399999999999999">
      <c r="A34" s="125" t="s">
        <v>2160</v>
      </c>
      <c r="B34" s="126" t="s">
        <v>2293</v>
      </c>
      <c r="C34" s="127">
        <v>87149100</v>
      </c>
      <c r="D34" s="128">
        <v>37</v>
      </c>
      <c r="E34" s="129">
        <v>0.28000000000000003</v>
      </c>
      <c r="F34" s="129">
        <v>0.18</v>
      </c>
      <c r="G34" s="128">
        <v>48</v>
      </c>
      <c r="H34" s="128">
        <v>44</v>
      </c>
      <c r="I34" s="128">
        <v>46</v>
      </c>
      <c r="J34" s="128">
        <v>59</v>
      </c>
      <c r="K34" s="128">
        <v>55</v>
      </c>
      <c r="L34" s="130" t="str">
        <f t="shared" si="0"/>
        <v>BBRZP00015</v>
      </c>
    </row>
    <row r="35" spans="1:12" ht="17.399999999999999">
      <c r="A35" s="125" t="s">
        <v>2534</v>
      </c>
      <c r="B35" s="126" t="s">
        <v>3187</v>
      </c>
      <c r="C35" s="127">
        <v>85076000</v>
      </c>
      <c r="D35" s="128" t="s">
        <v>3192</v>
      </c>
      <c r="E35" s="129">
        <v>0.18</v>
      </c>
      <c r="F35" s="129">
        <v>0.18</v>
      </c>
      <c r="G35" s="128" t="s">
        <v>3193</v>
      </c>
      <c r="H35" s="128" t="s">
        <v>3193</v>
      </c>
      <c r="I35" s="128" t="s">
        <v>3194</v>
      </c>
      <c r="J35" s="128" t="s">
        <v>3195</v>
      </c>
      <c r="K35" s="128" t="s">
        <v>3195</v>
      </c>
      <c r="L35" s="130" t="str">
        <f t="shared" si="0"/>
        <v>BBTNA00008</v>
      </c>
    </row>
    <row r="36" spans="1:12" ht="17.399999999999999">
      <c r="A36" s="125" t="s">
        <v>186</v>
      </c>
      <c r="B36" s="126" t="s">
        <v>2302</v>
      </c>
      <c r="C36" s="127">
        <v>85076000</v>
      </c>
      <c r="D36" s="128" t="s">
        <v>2303</v>
      </c>
      <c r="E36" s="129">
        <v>0.18</v>
      </c>
      <c r="F36" s="129">
        <v>0.18</v>
      </c>
      <c r="G36" s="128" t="s">
        <v>2304</v>
      </c>
      <c r="H36" s="128" t="s">
        <v>2304</v>
      </c>
      <c r="I36" s="128" t="s">
        <v>2305</v>
      </c>
      <c r="J36" s="128" t="s">
        <v>2306</v>
      </c>
      <c r="K36" s="128" t="s">
        <v>2306</v>
      </c>
      <c r="L36" s="130" t="str">
        <f t="shared" si="0"/>
        <v>BBTNA00065</v>
      </c>
    </row>
    <row r="37" spans="1:12" ht="17.399999999999999">
      <c r="A37" s="125" t="s">
        <v>191</v>
      </c>
      <c r="B37" s="126" t="s">
        <v>2315</v>
      </c>
      <c r="C37" s="127">
        <v>85076000</v>
      </c>
      <c r="D37" s="128" t="s">
        <v>2316</v>
      </c>
      <c r="E37" s="129">
        <v>0.18</v>
      </c>
      <c r="F37" s="129">
        <v>0.18</v>
      </c>
      <c r="G37" s="128" t="s">
        <v>2317</v>
      </c>
      <c r="H37" s="128" t="s">
        <v>2317</v>
      </c>
      <c r="I37" s="128" t="s">
        <v>2318</v>
      </c>
      <c r="J37" s="128" t="s">
        <v>2319</v>
      </c>
      <c r="K37" s="128" t="s">
        <v>2319</v>
      </c>
      <c r="L37" s="130" t="str">
        <f t="shared" si="0"/>
        <v>BBTNA00075</v>
      </c>
    </row>
    <row r="38" spans="1:12" ht="17.399999999999999">
      <c r="A38" s="125" t="s">
        <v>194</v>
      </c>
      <c r="B38" s="126" t="s">
        <v>2320</v>
      </c>
      <c r="C38" s="127">
        <v>85076000</v>
      </c>
      <c r="D38" s="128" t="s">
        <v>2321</v>
      </c>
      <c r="E38" s="129">
        <v>0.18</v>
      </c>
      <c r="F38" s="129">
        <v>0.18</v>
      </c>
      <c r="G38" s="128" t="s">
        <v>2322</v>
      </c>
      <c r="H38" s="128" t="s">
        <v>2322</v>
      </c>
      <c r="I38" s="128" t="s">
        <v>2323</v>
      </c>
      <c r="J38" s="128" t="s">
        <v>2324</v>
      </c>
      <c r="K38" s="128" t="s">
        <v>2324</v>
      </c>
      <c r="L38" s="130" t="str">
        <f t="shared" si="0"/>
        <v>BBTNA00079</v>
      </c>
    </row>
    <row r="39" spans="1:12" ht="17.399999999999999">
      <c r="A39" s="125" t="s">
        <v>171</v>
      </c>
      <c r="B39" s="126" t="s">
        <v>660</v>
      </c>
      <c r="C39" s="127">
        <v>85044030</v>
      </c>
      <c r="D39" s="128" t="s">
        <v>2327</v>
      </c>
      <c r="E39" s="129">
        <v>0.05</v>
      </c>
      <c r="F39" s="129">
        <v>0.05</v>
      </c>
      <c r="G39" s="128" t="s">
        <v>2328</v>
      </c>
      <c r="H39" s="128" t="s">
        <v>2328</v>
      </c>
      <c r="I39" s="128" t="s">
        <v>2329</v>
      </c>
      <c r="J39" s="128" t="s">
        <v>2330</v>
      </c>
      <c r="K39" s="128" t="s">
        <v>2330</v>
      </c>
      <c r="L39" s="130" t="str">
        <f t="shared" si="0"/>
        <v>BCHNA00043</v>
      </c>
    </row>
    <row r="40" spans="1:12" ht="17.399999999999999">
      <c r="A40" s="125" t="s">
        <v>77</v>
      </c>
      <c r="B40" s="126" t="s">
        <v>670</v>
      </c>
      <c r="C40" s="127">
        <v>85044030</v>
      </c>
      <c r="D40" s="128" t="s">
        <v>2333</v>
      </c>
      <c r="E40" s="129">
        <v>0.05</v>
      </c>
      <c r="F40" s="129">
        <v>0.05</v>
      </c>
      <c r="G40" s="128" t="s">
        <v>2334</v>
      </c>
      <c r="H40" s="128" t="s">
        <v>2334</v>
      </c>
      <c r="I40" s="128" t="s">
        <v>2335</v>
      </c>
      <c r="J40" s="128" t="s">
        <v>2338</v>
      </c>
      <c r="K40" s="128" t="s">
        <v>2338</v>
      </c>
      <c r="L40" s="130" t="str">
        <f t="shared" si="0"/>
        <v>BCHNA00048</v>
      </c>
    </row>
    <row r="41" spans="1:12" ht="17.399999999999999">
      <c r="A41" s="125" t="s">
        <v>182</v>
      </c>
      <c r="B41" s="126" t="s">
        <v>681</v>
      </c>
      <c r="C41" s="127">
        <v>85044030</v>
      </c>
      <c r="D41" s="128" t="s">
        <v>2349</v>
      </c>
      <c r="E41" s="129">
        <v>0.05</v>
      </c>
      <c r="F41" s="129">
        <v>0.05</v>
      </c>
      <c r="G41" s="128" t="s">
        <v>2350</v>
      </c>
      <c r="H41" s="128" t="s">
        <v>2350</v>
      </c>
      <c r="I41" s="128" t="s">
        <v>2351</v>
      </c>
      <c r="J41" s="128" t="s">
        <v>2352</v>
      </c>
      <c r="K41" s="128" t="s">
        <v>2352</v>
      </c>
      <c r="L41" s="130" t="str">
        <f t="shared" si="0"/>
        <v>BCHNA00070</v>
      </c>
    </row>
    <row r="42" spans="1:12" ht="17.399999999999999">
      <c r="A42" s="125" t="s">
        <v>230</v>
      </c>
      <c r="B42" s="126" t="s">
        <v>2361</v>
      </c>
      <c r="C42" s="127">
        <v>850300</v>
      </c>
      <c r="D42" s="128" t="s">
        <v>2362</v>
      </c>
      <c r="E42" s="129">
        <v>0.18</v>
      </c>
      <c r="F42" s="129">
        <v>0.18</v>
      </c>
      <c r="G42" s="128" t="s">
        <v>2363</v>
      </c>
      <c r="H42" s="128" t="s">
        <v>2363</v>
      </c>
      <c r="I42" s="128" t="s">
        <v>2363</v>
      </c>
      <c r="J42" s="128" t="s">
        <v>2364</v>
      </c>
      <c r="K42" s="128" t="s">
        <v>2364</v>
      </c>
      <c r="L42" s="130" t="str">
        <f t="shared" si="0"/>
        <v>BCRNA00015</v>
      </c>
    </row>
    <row r="43" spans="1:12" ht="17.399999999999999">
      <c r="A43" s="125" t="s">
        <v>3198</v>
      </c>
      <c r="B43" s="126" t="s">
        <v>3200</v>
      </c>
      <c r="C43" s="127">
        <v>87141010</v>
      </c>
      <c r="D43" s="128">
        <v>337</v>
      </c>
      <c r="E43" s="129">
        <v>0.28000000000000003</v>
      </c>
      <c r="F43" s="129">
        <v>0.18</v>
      </c>
      <c r="G43" s="128">
        <v>432</v>
      </c>
      <c r="H43" s="128">
        <v>398</v>
      </c>
      <c r="I43" s="128">
        <v>412</v>
      </c>
      <c r="J43" s="128">
        <v>528</v>
      </c>
      <c r="K43" s="128">
        <v>487</v>
      </c>
      <c r="L43" s="130" t="str">
        <f t="shared" si="0"/>
        <v>BCSBK00001</v>
      </c>
    </row>
    <row r="44" spans="1:12" ht="17.399999999999999">
      <c r="A44" s="125" t="s">
        <v>3203</v>
      </c>
      <c r="B44" s="126" t="s">
        <v>3204</v>
      </c>
      <c r="C44" s="127">
        <v>87141090</v>
      </c>
      <c r="D44" s="128">
        <v>736</v>
      </c>
      <c r="E44" s="129">
        <v>0.28000000000000003</v>
      </c>
      <c r="F44" s="129">
        <v>0.18</v>
      </c>
      <c r="G44" s="128">
        <v>943</v>
      </c>
      <c r="H44" s="128">
        <v>869</v>
      </c>
      <c r="I44" s="128">
        <v>898</v>
      </c>
      <c r="J44" s="128" t="s">
        <v>3205</v>
      </c>
      <c r="K44" s="128" t="s">
        <v>3206</v>
      </c>
      <c r="L44" s="130" t="str">
        <f t="shared" si="0"/>
        <v>BCSBK00005</v>
      </c>
    </row>
    <row r="45" spans="1:12" ht="17.399999999999999">
      <c r="A45" s="125" t="s">
        <v>72</v>
      </c>
      <c r="B45" s="126" t="s">
        <v>2037</v>
      </c>
      <c r="C45" s="127">
        <v>85049090</v>
      </c>
      <c r="D45" s="128">
        <v>526</v>
      </c>
      <c r="E45" s="129">
        <v>0.18</v>
      </c>
      <c r="F45" s="129">
        <v>0.18</v>
      </c>
      <c r="G45" s="128">
        <v>621</v>
      </c>
      <c r="H45" s="128">
        <v>621</v>
      </c>
      <c r="I45" s="128">
        <v>642</v>
      </c>
      <c r="J45" s="128">
        <v>758</v>
      </c>
      <c r="K45" s="128">
        <v>758</v>
      </c>
      <c r="L45" s="130" t="str">
        <f t="shared" si="0"/>
        <v>BCVNA00012</v>
      </c>
    </row>
    <row r="46" spans="1:12" ht="17.399999999999999">
      <c r="A46" s="125" t="s">
        <v>3207</v>
      </c>
      <c r="B46" s="126" t="s">
        <v>3208</v>
      </c>
      <c r="C46" s="127">
        <v>87089400</v>
      </c>
      <c r="D46" s="128">
        <v>25</v>
      </c>
      <c r="E46" s="129">
        <v>0.28000000000000003</v>
      </c>
      <c r="F46" s="129">
        <v>0.18</v>
      </c>
      <c r="G46" s="128">
        <v>32</v>
      </c>
      <c r="H46" s="128">
        <v>30</v>
      </c>
      <c r="I46" s="128">
        <v>31</v>
      </c>
      <c r="J46" s="128">
        <v>40</v>
      </c>
      <c r="K46" s="128">
        <v>37</v>
      </c>
      <c r="L46" s="130" t="str">
        <f t="shared" si="0"/>
        <v>BELNA00001</v>
      </c>
    </row>
    <row r="47" spans="1:12" ht="17.399999999999999">
      <c r="A47" s="125" t="s">
        <v>1483</v>
      </c>
      <c r="B47" s="126" t="s">
        <v>1484</v>
      </c>
      <c r="C47" s="127">
        <v>85121000</v>
      </c>
      <c r="D47" s="128">
        <v>107</v>
      </c>
      <c r="E47" s="129">
        <v>0.18</v>
      </c>
      <c r="F47" s="129">
        <v>0.18</v>
      </c>
      <c r="G47" s="128">
        <v>127</v>
      </c>
      <c r="H47" s="128">
        <v>127</v>
      </c>
      <c r="I47" s="128">
        <v>131</v>
      </c>
      <c r="J47" s="128">
        <v>155</v>
      </c>
      <c r="K47" s="128">
        <v>155</v>
      </c>
      <c r="L47" s="130" t="str">
        <f t="shared" si="0"/>
        <v>BELNA00016</v>
      </c>
    </row>
    <row r="48" spans="1:12" ht="17.399999999999999">
      <c r="A48" s="125" t="s">
        <v>3210</v>
      </c>
      <c r="B48" s="126" t="s">
        <v>3211</v>
      </c>
      <c r="C48" s="127">
        <v>85051900</v>
      </c>
      <c r="D48" s="128">
        <v>290</v>
      </c>
      <c r="E48" s="129">
        <v>0.18</v>
      </c>
      <c r="F48" s="129">
        <v>0.18</v>
      </c>
      <c r="G48" s="128">
        <v>343</v>
      </c>
      <c r="H48" s="128">
        <v>343</v>
      </c>
      <c r="I48" s="128">
        <v>354</v>
      </c>
      <c r="J48" s="128">
        <v>418</v>
      </c>
      <c r="K48" s="128">
        <v>418</v>
      </c>
      <c r="L48" s="130" t="str">
        <f t="shared" si="0"/>
        <v>BELNA00025</v>
      </c>
    </row>
    <row r="49" spans="1:12" ht="17.399999999999999">
      <c r="A49" s="125" t="s">
        <v>3212</v>
      </c>
      <c r="B49" s="126" t="s">
        <v>3213</v>
      </c>
      <c r="C49" s="127">
        <v>85071000</v>
      </c>
      <c r="D49" s="128">
        <v>345</v>
      </c>
      <c r="E49" s="129">
        <v>0.28000000000000003</v>
      </c>
      <c r="F49" s="129">
        <v>0.18</v>
      </c>
      <c r="G49" s="128">
        <v>442</v>
      </c>
      <c r="H49" s="128">
        <v>408</v>
      </c>
      <c r="I49" s="128">
        <v>421</v>
      </c>
      <c r="J49" s="128">
        <v>539</v>
      </c>
      <c r="K49" s="128">
        <v>497</v>
      </c>
      <c r="L49" s="130" t="str">
        <f t="shared" si="0"/>
        <v>BELNA00026</v>
      </c>
    </row>
    <row r="50" spans="1:12" ht="17.399999999999999">
      <c r="A50" s="125" t="s">
        <v>2385</v>
      </c>
      <c r="B50" s="126" t="s">
        <v>2386</v>
      </c>
      <c r="C50" s="127">
        <v>85381010</v>
      </c>
      <c r="D50" s="128">
        <v>274</v>
      </c>
      <c r="E50" s="129">
        <v>0.18</v>
      </c>
      <c r="F50" s="129">
        <v>0.18</v>
      </c>
      <c r="G50" s="128">
        <v>324</v>
      </c>
      <c r="H50" s="128">
        <v>324</v>
      </c>
      <c r="I50" s="128">
        <v>335</v>
      </c>
      <c r="J50" s="128">
        <v>396</v>
      </c>
      <c r="K50" s="128">
        <v>396</v>
      </c>
      <c r="L50" s="130" t="str">
        <f t="shared" si="0"/>
        <v>BELNA00061</v>
      </c>
    </row>
    <row r="51" spans="1:12" ht="17.399999999999999">
      <c r="A51" s="125" t="s">
        <v>1486</v>
      </c>
      <c r="B51" s="126" t="s">
        <v>1487</v>
      </c>
      <c r="C51" s="127">
        <v>85122010</v>
      </c>
      <c r="D51" s="128">
        <v>145</v>
      </c>
      <c r="E51" s="129">
        <v>0.18</v>
      </c>
      <c r="F51" s="129">
        <v>0.18</v>
      </c>
      <c r="G51" s="128">
        <v>172</v>
      </c>
      <c r="H51" s="128">
        <v>172</v>
      </c>
      <c r="I51" s="128">
        <v>177</v>
      </c>
      <c r="J51" s="128">
        <v>209</v>
      </c>
      <c r="K51" s="128">
        <v>209</v>
      </c>
      <c r="L51" s="130" t="str">
        <f t="shared" si="0"/>
        <v>BELNA00077</v>
      </c>
    </row>
    <row r="52" spans="1:12" ht="17.399999999999999">
      <c r="A52" s="125" t="s">
        <v>550</v>
      </c>
      <c r="B52" s="126" t="s">
        <v>698</v>
      </c>
      <c r="C52" s="127">
        <v>85121000</v>
      </c>
      <c r="D52" s="128">
        <v>197</v>
      </c>
      <c r="E52" s="129">
        <v>0.18</v>
      </c>
      <c r="F52" s="129">
        <v>0.18</v>
      </c>
      <c r="G52" s="128">
        <v>233</v>
      </c>
      <c r="H52" s="128">
        <v>233</v>
      </c>
      <c r="I52" s="128">
        <v>241</v>
      </c>
      <c r="J52" s="128">
        <v>285</v>
      </c>
      <c r="K52" s="128">
        <v>285</v>
      </c>
      <c r="L52" s="130" t="str">
        <f t="shared" si="0"/>
        <v>BELNA00157</v>
      </c>
    </row>
    <row r="53" spans="1:12" ht="17.399999999999999">
      <c r="A53" s="125" t="s">
        <v>111</v>
      </c>
      <c r="B53" s="126" t="s">
        <v>2391</v>
      </c>
      <c r="C53" s="127">
        <v>85121000</v>
      </c>
      <c r="D53" s="128">
        <v>224</v>
      </c>
      <c r="E53" s="129">
        <v>0.18</v>
      </c>
      <c r="F53" s="129">
        <v>0.18</v>
      </c>
      <c r="G53" s="128">
        <v>265</v>
      </c>
      <c r="H53" s="128">
        <v>265</v>
      </c>
      <c r="I53" s="128">
        <v>274</v>
      </c>
      <c r="J53" s="128">
        <v>324</v>
      </c>
      <c r="K53" s="128">
        <v>324</v>
      </c>
      <c r="L53" s="130" t="str">
        <f t="shared" si="0"/>
        <v>BELNA00218</v>
      </c>
    </row>
    <row r="54" spans="1:12" ht="17.399999999999999">
      <c r="A54" s="125" t="s">
        <v>3481</v>
      </c>
      <c r="B54" s="126" t="s">
        <v>3482</v>
      </c>
      <c r="C54" s="127">
        <v>85361010</v>
      </c>
      <c r="D54" s="128">
        <v>43</v>
      </c>
      <c r="E54" s="129">
        <v>0.18</v>
      </c>
      <c r="F54" s="129">
        <v>0.18</v>
      </c>
      <c r="G54" s="128">
        <v>51</v>
      </c>
      <c r="H54" s="128">
        <v>51</v>
      </c>
      <c r="I54" s="128">
        <v>53</v>
      </c>
      <c r="J54" s="128">
        <v>63</v>
      </c>
      <c r="K54" s="128">
        <v>63</v>
      </c>
      <c r="L54" s="130" t="str">
        <f t="shared" si="0"/>
        <v>BELNA00221</v>
      </c>
    </row>
    <row r="55" spans="1:12" ht="17.399999999999999">
      <c r="A55" s="125" t="s">
        <v>132</v>
      </c>
      <c r="B55" s="126" t="s">
        <v>2392</v>
      </c>
      <c r="C55" s="127">
        <v>87149100</v>
      </c>
      <c r="D55" s="128">
        <v>417</v>
      </c>
      <c r="E55" s="129">
        <v>0.28000000000000003</v>
      </c>
      <c r="F55" s="129">
        <v>0.18</v>
      </c>
      <c r="G55" s="128">
        <v>534</v>
      </c>
      <c r="H55" s="128">
        <v>493</v>
      </c>
      <c r="I55" s="128">
        <v>509</v>
      </c>
      <c r="J55" s="128">
        <v>652</v>
      </c>
      <c r="K55" s="128">
        <v>601</v>
      </c>
      <c r="L55" s="130" t="str">
        <f t="shared" si="0"/>
        <v>BELNA00222</v>
      </c>
    </row>
    <row r="56" spans="1:12" ht="17.399999999999999">
      <c r="A56" s="125" t="s">
        <v>2040</v>
      </c>
      <c r="B56" s="126" t="s">
        <v>2041</v>
      </c>
      <c r="C56" s="127">
        <v>87149100</v>
      </c>
      <c r="D56" s="128">
        <v>221</v>
      </c>
      <c r="E56" s="129">
        <v>0.28000000000000003</v>
      </c>
      <c r="F56" s="129">
        <v>0.18</v>
      </c>
      <c r="G56" s="128">
        <v>283</v>
      </c>
      <c r="H56" s="128">
        <v>261</v>
      </c>
      <c r="I56" s="128">
        <v>270</v>
      </c>
      <c r="J56" s="128">
        <v>346</v>
      </c>
      <c r="K56" s="128">
        <v>319</v>
      </c>
      <c r="L56" s="130" t="str">
        <f t="shared" si="0"/>
        <v>BELNA00223</v>
      </c>
    </row>
    <row r="57" spans="1:12" ht="17.399999999999999">
      <c r="A57" s="125" t="s">
        <v>2395</v>
      </c>
      <c r="B57" s="126" t="s">
        <v>2397</v>
      </c>
      <c r="C57" s="127">
        <v>85361010</v>
      </c>
      <c r="D57" s="128">
        <v>12</v>
      </c>
      <c r="E57" s="129">
        <v>0.28000000000000003</v>
      </c>
      <c r="F57" s="129">
        <v>0.18</v>
      </c>
      <c r="G57" s="128">
        <v>16</v>
      </c>
      <c r="H57" s="128">
        <v>15</v>
      </c>
      <c r="I57" s="128">
        <v>15</v>
      </c>
      <c r="J57" s="128">
        <v>20</v>
      </c>
      <c r="K57" s="128">
        <v>18</v>
      </c>
      <c r="L57" s="130" t="str">
        <f t="shared" si="0"/>
        <v>BELNA00224</v>
      </c>
    </row>
    <row r="58" spans="1:12" ht="17.399999999999999">
      <c r="A58" s="125" t="s">
        <v>104</v>
      </c>
      <c r="B58" s="126" t="s">
        <v>2402</v>
      </c>
      <c r="C58" s="127">
        <v>87141090</v>
      </c>
      <c r="D58" s="128">
        <v>107</v>
      </c>
      <c r="E58" s="129">
        <v>0.28000000000000003</v>
      </c>
      <c r="F58" s="129">
        <v>0.18</v>
      </c>
      <c r="G58" s="128">
        <v>137</v>
      </c>
      <c r="H58" s="128">
        <v>127</v>
      </c>
      <c r="I58" s="128">
        <v>131</v>
      </c>
      <c r="J58" s="128">
        <v>168</v>
      </c>
      <c r="K58" s="128">
        <v>155</v>
      </c>
      <c r="L58" s="130" t="str">
        <f t="shared" si="0"/>
        <v>BELNA00225</v>
      </c>
    </row>
    <row r="59" spans="1:12" ht="17.399999999999999">
      <c r="A59" s="125" t="s">
        <v>2416</v>
      </c>
      <c r="B59" s="126" t="s">
        <v>2417</v>
      </c>
      <c r="C59" s="127">
        <v>73261100</v>
      </c>
      <c r="D59" s="128">
        <v>514</v>
      </c>
      <c r="E59" s="129">
        <v>0.18</v>
      </c>
      <c r="F59" s="129">
        <v>0.18</v>
      </c>
      <c r="G59" s="128">
        <v>607</v>
      </c>
      <c r="H59" s="128">
        <v>607</v>
      </c>
      <c r="I59" s="128">
        <v>628</v>
      </c>
      <c r="J59" s="128">
        <v>742</v>
      </c>
      <c r="K59" s="128">
        <v>742</v>
      </c>
      <c r="L59" s="130" t="str">
        <f t="shared" si="0"/>
        <v>BELNA00226</v>
      </c>
    </row>
    <row r="60" spans="1:12" ht="17.399999999999999">
      <c r="A60" s="125" t="s">
        <v>557</v>
      </c>
      <c r="B60" s="126" t="s">
        <v>3493</v>
      </c>
      <c r="C60" s="127">
        <v>85369090</v>
      </c>
      <c r="D60" s="128">
        <v>127</v>
      </c>
      <c r="E60" s="129">
        <v>0.18</v>
      </c>
      <c r="F60" s="129">
        <v>0.18</v>
      </c>
      <c r="G60" s="128">
        <v>150</v>
      </c>
      <c r="H60" s="128">
        <v>150</v>
      </c>
      <c r="I60" s="128">
        <v>155</v>
      </c>
      <c r="J60" s="128">
        <v>183</v>
      </c>
      <c r="K60" s="128">
        <v>183</v>
      </c>
      <c r="L60" s="130" t="str">
        <f t="shared" si="0"/>
        <v>BELNA00228</v>
      </c>
    </row>
    <row r="61" spans="1:12" ht="17.399999999999999">
      <c r="A61" s="125" t="s">
        <v>3496</v>
      </c>
      <c r="B61" s="126" t="s">
        <v>3497</v>
      </c>
      <c r="C61" s="127">
        <v>85369090</v>
      </c>
      <c r="D61" s="128">
        <v>87</v>
      </c>
      <c r="E61" s="129">
        <v>0.18</v>
      </c>
      <c r="F61" s="129">
        <v>0.18</v>
      </c>
      <c r="G61" s="128">
        <v>103</v>
      </c>
      <c r="H61" s="128">
        <v>103</v>
      </c>
      <c r="I61" s="128">
        <v>107</v>
      </c>
      <c r="J61" s="128">
        <v>127</v>
      </c>
      <c r="K61" s="128">
        <v>127</v>
      </c>
      <c r="L61" s="130" t="str">
        <f t="shared" si="0"/>
        <v>BELNA00229</v>
      </c>
    </row>
    <row r="62" spans="1:12" ht="17.399999999999999">
      <c r="A62" s="125" t="s">
        <v>694</v>
      </c>
      <c r="B62" s="126" t="s">
        <v>695</v>
      </c>
      <c r="C62" s="127">
        <v>85121000</v>
      </c>
      <c r="D62" s="128">
        <v>151</v>
      </c>
      <c r="E62" s="129">
        <v>0.18</v>
      </c>
      <c r="F62" s="129">
        <v>0.18</v>
      </c>
      <c r="G62" s="128">
        <v>179</v>
      </c>
      <c r="H62" s="128">
        <v>179</v>
      </c>
      <c r="I62" s="128">
        <v>185</v>
      </c>
      <c r="J62" s="128">
        <v>219</v>
      </c>
      <c r="K62" s="128">
        <v>219</v>
      </c>
      <c r="L62" s="130" t="str">
        <f t="shared" si="0"/>
        <v>BELNA00238</v>
      </c>
    </row>
    <row r="63" spans="1:12" ht="17.399999999999999">
      <c r="A63" s="125" t="s">
        <v>563</v>
      </c>
      <c r="B63" s="126" t="s">
        <v>705</v>
      </c>
      <c r="C63" s="127">
        <v>85366990</v>
      </c>
      <c r="D63" s="128">
        <v>69</v>
      </c>
      <c r="E63" s="129">
        <v>0.18</v>
      </c>
      <c r="F63" s="129">
        <v>0.18</v>
      </c>
      <c r="G63" s="128">
        <v>82</v>
      </c>
      <c r="H63" s="128">
        <v>82</v>
      </c>
      <c r="I63" s="128">
        <v>85</v>
      </c>
      <c r="J63" s="128">
        <v>101</v>
      </c>
      <c r="K63" s="128">
        <v>101</v>
      </c>
      <c r="L63" s="130" t="str">
        <f t="shared" si="0"/>
        <v>BELNA00239</v>
      </c>
    </row>
    <row r="64" spans="1:12" ht="17.399999999999999">
      <c r="A64" s="125" t="s">
        <v>116</v>
      </c>
      <c r="B64" s="126" t="s">
        <v>2431</v>
      </c>
      <c r="C64" s="127">
        <v>85121000</v>
      </c>
      <c r="D64" s="128" t="s">
        <v>2432</v>
      </c>
      <c r="E64" s="129">
        <v>0.18</v>
      </c>
      <c r="F64" s="129">
        <v>0.18</v>
      </c>
      <c r="G64" s="128" t="s">
        <v>2433</v>
      </c>
      <c r="H64" s="128" t="s">
        <v>2433</v>
      </c>
      <c r="I64" s="128" t="s">
        <v>2434</v>
      </c>
      <c r="J64" s="128" t="s">
        <v>2435</v>
      </c>
      <c r="K64" s="128" t="s">
        <v>2435</v>
      </c>
      <c r="L64" s="130" t="str">
        <f t="shared" si="0"/>
        <v>BELNA00242</v>
      </c>
    </row>
    <row r="65" spans="1:12" ht="17.399999999999999">
      <c r="A65" s="125" t="s">
        <v>571</v>
      </c>
      <c r="B65" s="126" t="s">
        <v>724</v>
      </c>
      <c r="C65" s="127">
        <v>87089900</v>
      </c>
      <c r="D65" s="128">
        <v>203</v>
      </c>
      <c r="E65" s="129">
        <v>0.28000000000000003</v>
      </c>
      <c r="F65" s="129">
        <v>0.18</v>
      </c>
      <c r="G65" s="128">
        <v>260</v>
      </c>
      <c r="H65" s="128">
        <v>240</v>
      </c>
      <c r="I65" s="128">
        <v>248</v>
      </c>
      <c r="J65" s="128">
        <v>318</v>
      </c>
      <c r="K65" s="128">
        <v>293</v>
      </c>
      <c r="L65" s="130" t="str">
        <f t="shared" si="0"/>
        <v>BELNA00244</v>
      </c>
    </row>
    <row r="66" spans="1:12" ht="17.399999999999999">
      <c r="A66" s="125" t="s">
        <v>128</v>
      </c>
      <c r="B66" s="126" t="s">
        <v>723</v>
      </c>
      <c r="C66" s="127">
        <v>85121000</v>
      </c>
      <c r="D66" s="128">
        <v>714</v>
      </c>
      <c r="E66" s="129">
        <v>0.18</v>
      </c>
      <c r="F66" s="129">
        <v>0.18</v>
      </c>
      <c r="G66" s="128">
        <v>843</v>
      </c>
      <c r="H66" s="128">
        <v>843</v>
      </c>
      <c r="I66" s="128">
        <v>872</v>
      </c>
      <c r="J66" s="128" t="s">
        <v>1688</v>
      </c>
      <c r="K66" s="128" t="s">
        <v>1688</v>
      </c>
      <c r="L66" s="130" t="str">
        <f t="shared" ref="L66:L129" si="1">VLOOKUP(A66,Testing,1,FALSE)</f>
        <v>BELNA00246</v>
      </c>
    </row>
    <row r="67" spans="1:12" ht="17.399999999999999">
      <c r="A67" s="125" t="s">
        <v>3510</v>
      </c>
      <c r="B67" s="126" t="s">
        <v>3511</v>
      </c>
      <c r="C67" s="127">
        <v>87149100</v>
      </c>
      <c r="D67" s="128" t="s">
        <v>3512</v>
      </c>
      <c r="E67" s="129">
        <v>0.28000000000000003</v>
      </c>
      <c r="F67" s="129">
        <v>0.18</v>
      </c>
      <c r="G67" s="128" t="s">
        <v>3148</v>
      </c>
      <c r="H67" s="128" t="s">
        <v>3038</v>
      </c>
      <c r="I67" s="128" t="s">
        <v>3515</v>
      </c>
      <c r="J67" s="128" t="s">
        <v>3516</v>
      </c>
      <c r="K67" s="128" t="s">
        <v>3517</v>
      </c>
      <c r="L67" s="130" t="str">
        <f t="shared" si="1"/>
        <v>BFKBK00023</v>
      </c>
    </row>
    <row r="68" spans="1:12" ht="17.399999999999999">
      <c r="A68" s="125" t="s">
        <v>3518</v>
      </c>
      <c r="B68" s="126" t="s">
        <v>3519</v>
      </c>
      <c r="C68" s="127">
        <v>87149100</v>
      </c>
      <c r="D68" s="128" t="s">
        <v>3520</v>
      </c>
      <c r="E68" s="129">
        <v>0.28000000000000003</v>
      </c>
      <c r="F68" s="129">
        <v>0.18</v>
      </c>
      <c r="G68" s="128" t="s">
        <v>1920</v>
      </c>
      <c r="H68" s="128" t="s">
        <v>3521</v>
      </c>
      <c r="I68" s="128" t="s">
        <v>2864</v>
      </c>
      <c r="J68" s="128" t="s">
        <v>2865</v>
      </c>
      <c r="K68" s="128" t="s">
        <v>2866</v>
      </c>
      <c r="L68" s="130" t="str">
        <f t="shared" si="1"/>
        <v>BFKBK00033</v>
      </c>
    </row>
    <row r="69" spans="1:12" ht="17.399999999999999">
      <c r="A69" s="125" t="s">
        <v>3524</v>
      </c>
      <c r="B69" s="126" t="s">
        <v>3525</v>
      </c>
      <c r="C69" s="127">
        <v>87149100</v>
      </c>
      <c r="D69" s="128" t="s">
        <v>3520</v>
      </c>
      <c r="E69" s="129">
        <v>0.28000000000000003</v>
      </c>
      <c r="F69" s="129">
        <v>0.18</v>
      </c>
      <c r="G69" s="128" t="s">
        <v>1920</v>
      </c>
      <c r="H69" s="128" t="s">
        <v>3521</v>
      </c>
      <c r="I69" s="128" t="s">
        <v>2864</v>
      </c>
      <c r="J69" s="128" t="s">
        <v>2865</v>
      </c>
      <c r="K69" s="128" t="s">
        <v>2866</v>
      </c>
      <c r="L69" s="130" t="str">
        <f t="shared" si="1"/>
        <v>BFKBK00034</v>
      </c>
    </row>
    <row r="70" spans="1:12" ht="17.399999999999999">
      <c r="A70" s="125" t="s">
        <v>3528</v>
      </c>
      <c r="B70" s="133" t="s">
        <v>3530</v>
      </c>
      <c r="C70" s="134">
        <v>87149100</v>
      </c>
      <c r="D70" s="128" t="s">
        <v>3532</v>
      </c>
      <c r="E70" s="129">
        <v>0.28000000000000003</v>
      </c>
      <c r="F70" s="129">
        <v>0.18</v>
      </c>
      <c r="G70" s="128" t="s">
        <v>3533</v>
      </c>
      <c r="H70" s="128" t="s">
        <v>3534</v>
      </c>
      <c r="I70" s="128" t="s">
        <v>3534</v>
      </c>
      <c r="J70" s="128" t="s">
        <v>3535</v>
      </c>
      <c r="K70" s="128" t="s">
        <v>3536</v>
      </c>
      <c r="L70" s="130" t="str">
        <f t="shared" si="1"/>
        <v>BFMBK00027</v>
      </c>
    </row>
    <row r="71" spans="1:12" ht="17.399999999999999">
      <c r="A71" s="125" t="s">
        <v>3539</v>
      </c>
      <c r="B71" s="126" t="s">
        <v>3541</v>
      </c>
      <c r="C71" s="127">
        <v>87141090</v>
      </c>
      <c r="D71" s="128" t="s">
        <v>3543</v>
      </c>
      <c r="E71" s="129">
        <v>0.28000000000000003</v>
      </c>
      <c r="F71" s="129">
        <v>0.18</v>
      </c>
      <c r="G71" s="128" t="s">
        <v>3544</v>
      </c>
      <c r="H71" s="128" t="s">
        <v>3545</v>
      </c>
      <c r="I71" s="128" t="s">
        <v>3545</v>
      </c>
      <c r="J71" s="128" t="s">
        <v>3546</v>
      </c>
      <c r="K71" s="128" t="s">
        <v>3547</v>
      </c>
      <c r="L71" s="130" t="str">
        <f t="shared" si="1"/>
        <v>BFMBK00037</v>
      </c>
    </row>
    <row r="72" spans="1:12" ht="17.399999999999999">
      <c r="A72" s="125" t="s">
        <v>3550</v>
      </c>
      <c r="B72" s="126" t="s">
        <v>3551</v>
      </c>
      <c r="C72" s="127">
        <v>73181110</v>
      </c>
      <c r="D72" s="128">
        <v>5</v>
      </c>
      <c r="E72" s="129">
        <v>0.18</v>
      </c>
      <c r="F72" s="129">
        <v>0.18</v>
      </c>
      <c r="G72" s="128">
        <v>6</v>
      </c>
      <c r="H72" s="128">
        <v>6</v>
      </c>
      <c r="I72" s="128">
        <v>7</v>
      </c>
      <c r="J72" s="128">
        <v>9</v>
      </c>
      <c r="K72" s="128">
        <v>9</v>
      </c>
      <c r="L72" s="130" t="str">
        <f t="shared" si="1"/>
        <v>BFSZP00101</v>
      </c>
    </row>
    <row r="73" spans="1:12" ht="17.399999999999999">
      <c r="A73" s="125" t="s">
        <v>3552</v>
      </c>
      <c r="B73" s="133" t="s">
        <v>3553</v>
      </c>
      <c r="C73" s="134">
        <v>73181110</v>
      </c>
      <c r="D73" s="128">
        <v>1</v>
      </c>
      <c r="E73" s="129">
        <v>0.18</v>
      </c>
      <c r="F73" s="129">
        <v>0.18</v>
      </c>
      <c r="G73" s="128">
        <v>2</v>
      </c>
      <c r="H73" s="128">
        <v>2</v>
      </c>
      <c r="I73" s="128">
        <v>2</v>
      </c>
      <c r="J73" s="128">
        <v>3</v>
      </c>
      <c r="K73" s="128">
        <v>3</v>
      </c>
      <c r="L73" s="130" t="str">
        <f t="shared" si="1"/>
        <v>BFSZP00102</v>
      </c>
    </row>
    <row r="74" spans="1:12" ht="17.399999999999999">
      <c r="A74" s="125" t="s">
        <v>195</v>
      </c>
      <c r="B74" s="126" t="s">
        <v>591</v>
      </c>
      <c r="C74" s="127">
        <v>73181110</v>
      </c>
      <c r="D74" s="128">
        <v>6</v>
      </c>
      <c r="E74" s="129">
        <v>0.18</v>
      </c>
      <c r="F74" s="129">
        <v>0.18</v>
      </c>
      <c r="G74" s="128">
        <v>8</v>
      </c>
      <c r="H74" s="128">
        <v>8</v>
      </c>
      <c r="I74" s="128">
        <v>8</v>
      </c>
      <c r="J74" s="128">
        <v>10</v>
      </c>
      <c r="K74" s="128">
        <v>10</v>
      </c>
      <c r="L74" s="130" t="str">
        <f t="shared" si="1"/>
        <v>BFSZP00103</v>
      </c>
    </row>
    <row r="75" spans="1:12" ht="17.399999999999999">
      <c r="A75" s="125" t="s">
        <v>3554</v>
      </c>
      <c r="B75" s="126" t="s">
        <v>3555</v>
      </c>
      <c r="C75" s="127">
        <v>73181110</v>
      </c>
      <c r="D75" s="128">
        <v>2</v>
      </c>
      <c r="E75" s="129">
        <v>0.18</v>
      </c>
      <c r="F75" s="129">
        <v>0.18</v>
      </c>
      <c r="G75" s="128">
        <v>3</v>
      </c>
      <c r="H75" s="128">
        <v>3</v>
      </c>
      <c r="I75" s="128">
        <v>3</v>
      </c>
      <c r="J75" s="128">
        <v>4</v>
      </c>
      <c r="K75" s="128">
        <v>4</v>
      </c>
      <c r="L75" s="130" t="str">
        <f t="shared" si="1"/>
        <v>BFSZP00106</v>
      </c>
    </row>
    <row r="76" spans="1:12" ht="17.399999999999999">
      <c r="A76" s="125" t="s">
        <v>3556</v>
      </c>
      <c r="B76" s="126" t="s">
        <v>3557</v>
      </c>
      <c r="C76" s="127">
        <v>73181110</v>
      </c>
      <c r="D76" s="128">
        <v>2</v>
      </c>
      <c r="E76" s="129">
        <v>0.18</v>
      </c>
      <c r="F76" s="129">
        <v>0.18</v>
      </c>
      <c r="G76" s="128">
        <v>3</v>
      </c>
      <c r="H76" s="128">
        <v>3</v>
      </c>
      <c r="I76" s="128">
        <v>3</v>
      </c>
      <c r="J76" s="128">
        <v>4</v>
      </c>
      <c r="K76" s="128">
        <v>4</v>
      </c>
      <c r="L76" s="130" t="str">
        <f t="shared" si="1"/>
        <v>BFSZP00107</v>
      </c>
    </row>
    <row r="77" spans="1:12" ht="17.399999999999999">
      <c r="A77" s="125" t="s">
        <v>2461</v>
      </c>
      <c r="B77" s="126" t="s">
        <v>2462</v>
      </c>
      <c r="C77" s="127">
        <v>40169390</v>
      </c>
      <c r="D77" s="128">
        <v>1</v>
      </c>
      <c r="E77" s="129">
        <v>0.18</v>
      </c>
      <c r="F77" s="129">
        <v>0.18</v>
      </c>
      <c r="G77" s="128">
        <v>2</v>
      </c>
      <c r="H77" s="128">
        <v>2</v>
      </c>
      <c r="I77" s="128">
        <v>2</v>
      </c>
      <c r="J77" s="128">
        <v>3</v>
      </c>
      <c r="K77" s="128">
        <v>3</v>
      </c>
      <c r="L77" s="130" t="str">
        <f t="shared" si="1"/>
        <v>BFSZP00125</v>
      </c>
    </row>
    <row r="78" spans="1:12" ht="17.399999999999999">
      <c r="A78" s="125" t="s">
        <v>78</v>
      </c>
      <c r="B78" s="133" t="s">
        <v>1583</v>
      </c>
      <c r="C78" s="134">
        <v>87141090</v>
      </c>
      <c r="D78" s="128">
        <v>34</v>
      </c>
      <c r="E78" s="129">
        <v>0.28000000000000003</v>
      </c>
      <c r="F78" s="129">
        <v>0.18</v>
      </c>
      <c r="G78" s="128">
        <v>44</v>
      </c>
      <c r="H78" s="128">
        <v>41</v>
      </c>
      <c r="I78" s="128">
        <v>42</v>
      </c>
      <c r="J78" s="128">
        <v>54</v>
      </c>
      <c r="K78" s="128">
        <v>50</v>
      </c>
      <c r="L78" s="130" t="str">
        <f t="shared" si="1"/>
        <v>BFSZP00341</v>
      </c>
    </row>
    <row r="79" spans="1:12" ht="17.399999999999999">
      <c r="A79" s="125" t="s">
        <v>83</v>
      </c>
      <c r="B79" s="126" t="s">
        <v>2074</v>
      </c>
      <c r="C79" s="127">
        <v>87141090</v>
      </c>
      <c r="D79" s="128">
        <v>52</v>
      </c>
      <c r="E79" s="129">
        <v>0.28000000000000003</v>
      </c>
      <c r="F79" s="129">
        <v>0.18</v>
      </c>
      <c r="G79" s="128">
        <v>67</v>
      </c>
      <c r="H79" s="128">
        <v>62</v>
      </c>
      <c r="I79" s="128">
        <v>64</v>
      </c>
      <c r="J79" s="128">
        <v>82</v>
      </c>
      <c r="K79" s="128">
        <v>76</v>
      </c>
      <c r="L79" s="130" t="str">
        <f t="shared" si="1"/>
        <v>BFSZP00342</v>
      </c>
    </row>
    <row r="80" spans="1:12" ht="17.399999999999999">
      <c r="A80" s="125" t="s">
        <v>2075</v>
      </c>
      <c r="B80" s="126" t="s">
        <v>2076</v>
      </c>
      <c r="C80" s="127">
        <v>87141090</v>
      </c>
      <c r="D80" s="128">
        <v>11</v>
      </c>
      <c r="E80" s="129">
        <v>0.28000000000000003</v>
      </c>
      <c r="F80" s="129">
        <v>0.18</v>
      </c>
      <c r="G80" s="128">
        <v>15</v>
      </c>
      <c r="H80" s="128">
        <v>13</v>
      </c>
      <c r="I80" s="128">
        <v>14</v>
      </c>
      <c r="J80" s="128">
        <v>18</v>
      </c>
      <c r="K80" s="128">
        <v>17</v>
      </c>
      <c r="L80" s="130" t="str">
        <f t="shared" si="1"/>
        <v>BFSZP00343</v>
      </c>
    </row>
    <row r="81" spans="1:12" ht="17.399999999999999">
      <c r="A81" s="125" t="s">
        <v>60</v>
      </c>
      <c r="B81" s="133" t="s">
        <v>604</v>
      </c>
      <c r="C81" s="134">
        <v>73181110</v>
      </c>
      <c r="D81" s="128">
        <v>8</v>
      </c>
      <c r="E81" s="129">
        <v>0.18</v>
      </c>
      <c r="F81" s="129">
        <v>0.18</v>
      </c>
      <c r="G81" s="128">
        <v>10</v>
      </c>
      <c r="H81" s="128">
        <v>10</v>
      </c>
      <c r="I81" s="128">
        <v>10</v>
      </c>
      <c r="J81" s="128">
        <v>12</v>
      </c>
      <c r="K81" s="128">
        <v>12</v>
      </c>
      <c r="L81" s="130" t="str">
        <f t="shared" si="1"/>
        <v>BFSZP00348</v>
      </c>
    </row>
    <row r="82" spans="1:12" ht="17.399999999999999">
      <c r="A82" s="125" t="s">
        <v>58</v>
      </c>
      <c r="B82" s="126" t="s">
        <v>608</v>
      </c>
      <c r="C82" s="134">
        <v>73181110</v>
      </c>
      <c r="D82" s="128">
        <v>9</v>
      </c>
      <c r="E82" s="129">
        <v>0.18</v>
      </c>
      <c r="F82" s="129">
        <v>0.18</v>
      </c>
      <c r="G82" s="128">
        <v>11</v>
      </c>
      <c r="H82" s="128">
        <v>11</v>
      </c>
      <c r="I82" s="128">
        <v>11</v>
      </c>
      <c r="J82" s="128">
        <v>13</v>
      </c>
      <c r="K82" s="128">
        <v>13</v>
      </c>
      <c r="L82" s="130" t="str">
        <f t="shared" si="1"/>
        <v>BFSZP00353</v>
      </c>
    </row>
    <row r="83" spans="1:12" ht="17.399999999999999">
      <c r="A83" s="125" t="s">
        <v>407</v>
      </c>
      <c r="B83" s="126" t="s">
        <v>614</v>
      </c>
      <c r="C83" s="127">
        <v>73181110</v>
      </c>
      <c r="D83" s="128">
        <v>10</v>
      </c>
      <c r="E83" s="129">
        <v>0.18</v>
      </c>
      <c r="F83" s="129">
        <v>0.18</v>
      </c>
      <c r="G83" s="128">
        <v>12</v>
      </c>
      <c r="H83" s="128">
        <v>12</v>
      </c>
      <c r="I83" s="128">
        <v>13</v>
      </c>
      <c r="J83" s="128">
        <v>16</v>
      </c>
      <c r="K83" s="128">
        <v>16</v>
      </c>
      <c r="L83" s="130" t="str">
        <f t="shared" si="1"/>
        <v>BFSZP00354</v>
      </c>
    </row>
    <row r="84" spans="1:12" ht="17.399999999999999">
      <c r="A84" s="125" t="s">
        <v>1586</v>
      </c>
      <c r="B84" s="126" t="s">
        <v>1587</v>
      </c>
      <c r="C84" s="127">
        <v>87149100</v>
      </c>
      <c r="D84" s="128">
        <v>20</v>
      </c>
      <c r="E84" s="129">
        <v>0.28000000000000003</v>
      </c>
      <c r="F84" s="129">
        <v>0.18</v>
      </c>
      <c r="G84" s="128">
        <v>26</v>
      </c>
      <c r="H84" s="128">
        <v>24</v>
      </c>
      <c r="I84" s="128">
        <v>25</v>
      </c>
      <c r="J84" s="128">
        <v>32</v>
      </c>
      <c r="K84" s="128">
        <v>30</v>
      </c>
      <c r="L84" s="130" t="str">
        <f t="shared" si="1"/>
        <v>BFSZP00355</v>
      </c>
    </row>
    <row r="85" spans="1:12" ht="17.399999999999999">
      <c r="A85" s="125" t="s">
        <v>57</v>
      </c>
      <c r="B85" s="126" t="s">
        <v>617</v>
      </c>
      <c r="C85" s="127">
        <v>73181110</v>
      </c>
      <c r="D85" s="128">
        <v>21</v>
      </c>
      <c r="E85" s="129">
        <v>0.18</v>
      </c>
      <c r="F85" s="129">
        <v>0.18</v>
      </c>
      <c r="G85" s="128">
        <v>25</v>
      </c>
      <c r="H85" s="128">
        <v>25</v>
      </c>
      <c r="I85" s="128">
        <v>26</v>
      </c>
      <c r="J85" s="128">
        <v>31</v>
      </c>
      <c r="K85" s="128">
        <v>31</v>
      </c>
      <c r="L85" s="130" t="str">
        <f t="shared" si="1"/>
        <v>BFSZP00356</v>
      </c>
    </row>
    <row r="86" spans="1:12" ht="17.399999999999999">
      <c r="A86" s="125" t="s">
        <v>1588</v>
      </c>
      <c r="B86" s="126" t="s">
        <v>1589</v>
      </c>
      <c r="C86" s="127">
        <v>73181110</v>
      </c>
      <c r="D86" s="128">
        <v>1</v>
      </c>
      <c r="E86" s="129">
        <v>0.18</v>
      </c>
      <c r="F86" s="129">
        <v>0.18</v>
      </c>
      <c r="G86" s="128">
        <v>2</v>
      </c>
      <c r="H86" s="128">
        <v>2</v>
      </c>
      <c r="I86" s="128">
        <v>2</v>
      </c>
      <c r="J86" s="128">
        <v>3</v>
      </c>
      <c r="K86" s="128">
        <v>3</v>
      </c>
      <c r="L86" s="130" t="str">
        <f t="shared" si="1"/>
        <v>BFSZP00371</v>
      </c>
    </row>
    <row r="87" spans="1:12" ht="17.399999999999999">
      <c r="A87" s="125" t="s">
        <v>1590</v>
      </c>
      <c r="B87" s="126" t="s">
        <v>1591</v>
      </c>
      <c r="C87" s="127">
        <v>73181110</v>
      </c>
      <c r="D87" s="128">
        <v>2</v>
      </c>
      <c r="E87" s="129">
        <v>0.18</v>
      </c>
      <c r="F87" s="129">
        <v>0.18</v>
      </c>
      <c r="G87" s="128">
        <v>3</v>
      </c>
      <c r="H87" s="128">
        <v>3</v>
      </c>
      <c r="I87" s="128">
        <v>3</v>
      </c>
      <c r="J87" s="128">
        <v>4</v>
      </c>
      <c r="K87" s="128">
        <v>4</v>
      </c>
      <c r="L87" s="130" t="str">
        <f t="shared" si="1"/>
        <v>BFSZP00372</v>
      </c>
    </row>
    <row r="88" spans="1:12" ht="17.399999999999999">
      <c r="A88" s="125" t="s">
        <v>2081</v>
      </c>
      <c r="B88" s="126" t="s">
        <v>2082</v>
      </c>
      <c r="C88" s="127">
        <v>73181110</v>
      </c>
      <c r="D88" s="128">
        <v>2</v>
      </c>
      <c r="E88" s="129">
        <v>0.18</v>
      </c>
      <c r="F88" s="129">
        <v>0.18</v>
      </c>
      <c r="G88" s="128">
        <v>3</v>
      </c>
      <c r="H88" s="128">
        <v>3</v>
      </c>
      <c r="I88" s="128">
        <v>3</v>
      </c>
      <c r="J88" s="128">
        <v>4</v>
      </c>
      <c r="K88" s="128">
        <v>4</v>
      </c>
      <c r="L88" s="130" t="str">
        <f t="shared" si="1"/>
        <v>BFSZP00374</v>
      </c>
    </row>
    <row r="89" spans="1:12" ht="17.399999999999999">
      <c r="A89" s="125" t="s">
        <v>1592</v>
      </c>
      <c r="B89" s="126" t="s">
        <v>1593</v>
      </c>
      <c r="C89" s="127">
        <v>73181110</v>
      </c>
      <c r="D89" s="128">
        <v>1</v>
      </c>
      <c r="E89" s="129">
        <v>0.18</v>
      </c>
      <c r="F89" s="129">
        <v>0.18</v>
      </c>
      <c r="G89" s="128">
        <v>2</v>
      </c>
      <c r="H89" s="128">
        <v>2</v>
      </c>
      <c r="I89" s="128">
        <v>2</v>
      </c>
      <c r="J89" s="128">
        <v>3</v>
      </c>
      <c r="K89" s="128">
        <v>3</v>
      </c>
      <c r="L89" s="130" t="str">
        <f t="shared" si="1"/>
        <v>BFSZP00375</v>
      </c>
    </row>
    <row r="90" spans="1:12" ht="17.399999999999999">
      <c r="A90" s="125" t="s">
        <v>1595</v>
      </c>
      <c r="B90" s="126" t="s">
        <v>1596</v>
      </c>
      <c r="C90" s="127">
        <v>73181110</v>
      </c>
      <c r="D90" s="128">
        <v>3</v>
      </c>
      <c r="E90" s="129">
        <v>0.18</v>
      </c>
      <c r="F90" s="129">
        <v>0.18</v>
      </c>
      <c r="G90" s="128">
        <v>4</v>
      </c>
      <c r="H90" s="128">
        <v>4</v>
      </c>
      <c r="I90" s="128">
        <v>4</v>
      </c>
      <c r="J90" s="128">
        <v>5</v>
      </c>
      <c r="K90" s="128">
        <v>5</v>
      </c>
      <c r="L90" s="130" t="str">
        <f t="shared" si="1"/>
        <v>BFSZP00376</v>
      </c>
    </row>
    <row r="91" spans="1:12" ht="17.399999999999999">
      <c r="A91" s="125" t="s">
        <v>1597</v>
      </c>
      <c r="B91" s="126" t="s">
        <v>1598</v>
      </c>
      <c r="C91" s="127">
        <v>73181110</v>
      </c>
      <c r="D91" s="128">
        <v>3</v>
      </c>
      <c r="E91" s="129">
        <v>0.18</v>
      </c>
      <c r="F91" s="129">
        <v>0.18</v>
      </c>
      <c r="G91" s="128">
        <v>4</v>
      </c>
      <c r="H91" s="128">
        <v>4</v>
      </c>
      <c r="I91" s="128">
        <v>4</v>
      </c>
      <c r="J91" s="128">
        <v>5</v>
      </c>
      <c r="K91" s="128">
        <v>5</v>
      </c>
      <c r="L91" s="130" t="str">
        <f t="shared" si="1"/>
        <v>BFSZP00377</v>
      </c>
    </row>
    <row r="92" spans="1:12" ht="17.399999999999999">
      <c r="A92" s="125" t="s">
        <v>1599</v>
      </c>
      <c r="B92" s="126" t="s">
        <v>1600</v>
      </c>
      <c r="C92" s="127">
        <v>73182200</v>
      </c>
      <c r="D92" s="128">
        <v>2</v>
      </c>
      <c r="E92" s="129">
        <v>0.18</v>
      </c>
      <c r="F92" s="129">
        <v>0.18</v>
      </c>
      <c r="G92" s="128">
        <v>3</v>
      </c>
      <c r="H92" s="128">
        <v>3</v>
      </c>
      <c r="I92" s="128">
        <v>3</v>
      </c>
      <c r="J92" s="128">
        <v>4</v>
      </c>
      <c r="K92" s="128">
        <v>4</v>
      </c>
      <c r="L92" s="130" t="str">
        <f t="shared" si="1"/>
        <v>BFSZP00379</v>
      </c>
    </row>
    <row r="93" spans="1:12" ht="17.399999999999999">
      <c r="A93" s="125" t="s">
        <v>54</v>
      </c>
      <c r="B93" s="126" t="s">
        <v>761</v>
      </c>
      <c r="C93" s="127">
        <v>73181110</v>
      </c>
      <c r="D93" s="128">
        <v>3</v>
      </c>
      <c r="E93" s="129">
        <v>0.18</v>
      </c>
      <c r="F93" s="129">
        <v>0.18</v>
      </c>
      <c r="G93" s="128">
        <v>4</v>
      </c>
      <c r="H93" s="128">
        <v>4</v>
      </c>
      <c r="I93" s="128">
        <v>4</v>
      </c>
      <c r="J93" s="128">
        <v>5</v>
      </c>
      <c r="K93" s="128">
        <v>5</v>
      </c>
      <c r="L93" s="130" t="str">
        <f t="shared" si="1"/>
        <v>BFSZP00380</v>
      </c>
    </row>
    <row r="94" spans="1:12" ht="17.399999999999999">
      <c r="A94" s="125" t="s">
        <v>1604</v>
      </c>
      <c r="B94" s="126" t="s">
        <v>1605</v>
      </c>
      <c r="C94" s="127">
        <v>73181110</v>
      </c>
      <c r="D94" s="128">
        <v>11</v>
      </c>
      <c r="E94" s="129">
        <v>0.18</v>
      </c>
      <c r="F94" s="129">
        <v>0.18</v>
      </c>
      <c r="G94" s="128">
        <v>13</v>
      </c>
      <c r="H94" s="128">
        <v>13</v>
      </c>
      <c r="I94" s="128">
        <v>14</v>
      </c>
      <c r="J94" s="128">
        <v>17</v>
      </c>
      <c r="K94" s="128">
        <v>17</v>
      </c>
      <c r="L94" s="130" t="str">
        <f t="shared" si="1"/>
        <v>BFSZP00382</v>
      </c>
    </row>
    <row r="95" spans="1:12" ht="17.399999999999999">
      <c r="A95" s="125" t="s">
        <v>1606</v>
      </c>
      <c r="B95" s="126" t="s">
        <v>1607</v>
      </c>
      <c r="C95" s="127">
        <v>73181110</v>
      </c>
      <c r="D95" s="128">
        <v>13</v>
      </c>
      <c r="E95" s="129">
        <v>0.18</v>
      </c>
      <c r="F95" s="129">
        <v>0.18</v>
      </c>
      <c r="G95" s="128">
        <v>16</v>
      </c>
      <c r="H95" s="128">
        <v>16</v>
      </c>
      <c r="I95" s="128">
        <v>16</v>
      </c>
      <c r="J95" s="128">
        <v>19</v>
      </c>
      <c r="K95" s="128">
        <v>19</v>
      </c>
      <c r="L95" s="130" t="str">
        <f t="shared" si="1"/>
        <v>BFSZP00383</v>
      </c>
    </row>
    <row r="96" spans="1:12" ht="17.399999999999999">
      <c r="A96" s="125" t="s">
        <v>1608</v>
      </c>
      <c r="B96" s="126" t="s">
        <v>1609</v>
      </c>
      <c r="C96" s="127">
        <v>73181110</v>
      </c>
      <c r="D96" s="128">
        <v>2</v>
      </c>
      <c r="E96" s="129">
        <v>0.18</v>
      </c>
      <c r="F96" s="129">
        <v>0.18</v>
      </c>
      <c r="G96" s="128">
        <v>3</v>
      </c>
      <c r="H96" s="128">
        <v>3</v>
      </c>
      <c r="I96" s="128">
        <v>3</v>
      </c>
      <c r="J96" s="128">
        <v>4</v>
      </c>
      <c r="K96" s="128">
        <v>4</v>
      </c>
      <c r="L96" s="130" t="str">
        <f t="shared" si="1"/>
        <v>BFSZP00385</v>
      </c>
    </row>
    <row r="97" spans="1:12" ht="17.399999999999999">
      <c r="A97" s="125" t="s">
        <v>624</v>
      </c>
      <c r="B97" s="126" t="s">
        <v>765</v>
      </c>
      <c r="C97" s="127">
        <v>73181110</v>
      </c>
      <c r="D97" s="128">
        <v>2</v>
      </c>
      <c r="E97" s="129">
        <v>0.18</v>
      </c>
      <c r="F97" s="129">
        <v>0.18</v>
      </c>
      <c r="G97" s="128">
        <v>3</v>
      </c>
      <c r="H97" s="128">
        <v>3</v>
      </c>
      <c r="I97" s="128">
        <v>3</v>
      </c>
      <c r="J97" s="128">
        <v>4</v>
      </c>
      <c r="K97" s="128">
        <v>4</v>
      </c>
      <c r="L97" s="130" t="str">
        <f t="shared" si="1"/>
        <v>BFSZP00387</v>
      </c>
    </row>
    <row r="98" spans="1:12" ht="17.399999999999999">
      <c r="A98" s="125" t="s">
        <v>1610</v>
      </c>
      <c r="B98" s="126" t="s">
        <v>1611</v>
      </c>
      <c r="C98" s="127">
        <v>73181110</v>
      </c>
      <c r="D98" s="128">
        <v>3</v>
      </c>
      <c r="E98" s="129">
        <v>0.18</v>
      </c>
      <c r="F98" s="129">
        <v>0.18</v>
      </c>
      <c r="G98" s="128">
        <v>4</v>
      </c>
      <c r="H98" s="128">
        <v>4</v>
      </c>
      <c r="I98" s="128">
        <v>4</v>
      </c>
      <c r="J98" s="128">
        <v>5</v>
      </c>
      <c r="K98" s="128">
        <v>5</v>
      </c>
      <c r="L98" s="130" t="str">
        <f t="shared" si="1"/>
        <v>BFSZP00388</v>
      </c>
    </row>
    <row r="99" spans="1:12" ht="17.399999999999999">
      <c r="A99" s="125" t="s">
        <v>3567</v>
      </c>
      <c r="B99" s="126" t="s">
        <v>3568</v>
      </c>
      <c r="C99" s="127">
        <v>73181110</v>
      </c>
      <c r="D99" s="128">
        <v>3</v>
      </c>
      <c r="E99" s="129">
        <v>0.18</v>
      </c>
      <c r="F99" s="129">
        <v>0.18</v>
      </c>
      <c r="G99" s="128">
        <v>4</v>
      </c>
      <c r="H99" s="128">
        <v>4</v>
      </c>
      <c r="I99" s="128">
        <v>4</v>
      </c>
      <c r="J99" s="128">
        <v>5</v>
      </c>
      <c r="K99" s="128">
        <v>5</v>
      </c>
      <c r="L99" s="130" t="str">
        <f t="shared" si="1"/>
        <v>BFSZP00389</v>
      </c>
    </row>
    <row r="100" spans="1:12" ht="17.399999999999999">
      <c r="A100" s="125" t="s">
        <v>3569</v>
      </c>
      <c r="B100" s="126" t="s">
        <v>3570</v>
      </c>
      <c r="C100" s="127">
        <v>73181110</v>
      </c>
      <c r="D100" s="128">
        <v>5</v>
      </c>
      <c r="E100" s="129">
        <v>0.18</v>
      </c>
      <c r="F100" s="129">
        <v>0.18</v>
      </c>
      <c r="G100" s="128">
        <v>6</v>
      </c>
      <c r="H100" s="128">
        <v>6</v>
      </c>
      <c r="I100" s="128">
        <v>7</v>
      </c>
      <c r="J100" s="128">
        <v>9</v>
      </c>
      <c r="K100" s="128">
        <v>9</v>
      </c>
      <c r="L100" s="130" t="str">
        <f t="shared" si="1"/>
        <v>BFSZP00391</v>
      </c>
    </row>
    <row r="101" spans="1:12" ht="17.399999999999999">
      <c r="A101" s="125" t="s">
        <v>1612</v>
      </c>
      <c r="B101" s="126" t="s">
        <v>1613</v>
      </c>
      <c r="C101" s="127">
        <v>73181110</v>
      </c>
      <c r="D101" s="128">
        <v>3</v>
      </c>
      <c r="E101" s="129">
        <v>0.18</v>
      </c>
      <c r="F101" s="129">
        <v>0.18</v>
      </c>
      <c r="G101" s="128">
        <v>4</v>
      </c>
      <c r="H101" s="128">
        <v>4</v>
      </c>
      <c r="I101" s="128">
        <v>4</v>
      </c>
      <c r="J101" s="128">
        <v>5</v>
      </c>
      <c r="K101" s="128">
        <v>5</v>
      </c>
      <c r="L101" s="130" t="str">
        <f t="shared" si="1"/>
        <v>BFSZP00392</v>
      </c>
    </row>
    <row r="102" spans="1:12" ht="17.399999999999999">
      <c r="A102" s="125" t="s">
        <v>1615</v>
      </c>
      <c r="B102" s="126" t="s">
        <v>1616</v>
      </c>
      <c r="C102" s="127">
        <v>73181110</v>
      </c>
      <c r="D102" s="128">
        <v>15</v>
      </c>
      <c r="E102" s="129">
        <v>0.18</v>
      </c>
      <c r="F102" s="129">
        <v>0.18</v>
      </c>
      <c r="G102" s="128">
        <v>18</v>
      </c>
      <c r="H102" s="128">
        <v>18</v>
      </c>
      <c r="I102" s="128">
        <v>19</v>
      </c>
      <c r="J102" s="128">
        <v>23</v>
      </c>
      <c r="K102" s="128">
        <v>23</v>
      </c>
      <c r="L102" s="130" t="str">
        <f t="shared" si="1"/>
        <v>BFSZP00394</v>
      </c>
    </row>
    <row r="103" spans="1:12" ht="17.399999999999999">
      <c r="A103" s="125" t="s">
        <v>1617</v>
      </c>
      <c r="B103" s="126" t="s">
        <v>1618</v>
      </c>
      <c r="C103" s="127">
        <v>73181110</v>
      </c>
      <c r="D103" s="128">
        <v>12</v>
      </c>
      <c r="E103" s="129">
        <v>0.18</v>
      </c>
      <c r="F103" s="129">
        <v>0.18</v>
      </c>
      <c r="G103" s="128">
        <v>15</v>
      </c>
      <c r="H103" s="128">
        <v>15</v>
      </c>
      <c r="I103" s="128">
        <v>15</v>
      </c>
      <c r="J103" s="128">
        <v>18</v>
      </c>
      <c r="K103" s="128">
        <v>18</v>
      </c>
      <c r="L103" s="130" t="str">
        <f t="shared" si="1"/>
        <v>BFSZP00395</v>
      </c>
    </row>
    <row r="104" spans="1:12" ht="17.399999999999999">
      <c r="A104" s="125" t="s">
        <v>1619</v>
      </c>
      <c r="B104" s="126" t="s">
        <v>1620</v>
      </c>
      <c r="C104" s="127">
        <v>73181110</v>
      </c>
      <c r="D104" s="128">
        <v>7</v>
      </c>
      <c r="E104" s="129">
        <v>0.18</v>
      </c>
      <c r="F104" s="129">
        <v>0.18</v>
      </c>
      <c r="G104" s="128">
        <v>9</v>
      </c>
      <c r="H104" s="128">
        <v>9</v>
      </c>
      <c r="I104" s="128">
        <v>9</v>
      </c>
      <c r="J104" s="128">
        <v>11</v>
      </c>
      <c r="K104" s="128">
        <v>11</v>
      </c>
      <c r="L104" s="130" t="str">
        <f t="shared" si="1"/>
        <v>BFSZP00396</v>
      </c>
    </row>
    <row r="105" spans="1:12" ht="17.399999999999999">
      <c r="A105" s="125" t="s">
        <v>3573</v>
      </c>
      <c r="B105" s="126" t="s">
        <v>3574</v>
      </c>
      <c r="C105" s="127">
        <v>73181110</v>
      </c>
      <c r="D105" s="128">
        <v>1</v>
      </c>
      <c r="E105" s="129">
        <v>0.18</v>
      </c>
      <c r="F105" s="129">
        <v>0.18</v>
      </c>
      <c r="G105" s="128">
        <v>2</v>
      </c>
      <c r="H105" s="128">
        <v>2</v>
      </c>
      <c r="I105" s="128">
        <v>2</v>
      </c>
      <c r="J105" s="128">
        <v>3</v>
      </c>
      <c r="K105" s="128">
        <v>3</v>
      </c>
      <c r="L105" s="130" t="str">
        <f t="shared" si="1"/>
        <v>BFSZP00402</v>
      </c>
    </row>
    <row r="106" spans="1:12" ht="17.399999999999999">
      <c r="A106" s="125" t="s">
        <v>3575</v>
      </c>
      <c r="B106" s="126" t="s">
        <v>3576</v>
      </c>
      <c r="C106" s="127">
        <v>87141010</v>
      </c>
      <c r="D106" s="128">
        <v>23</v>
      </c>
      <c r="E106" s="129">
        <v>0.28000000000000003</v>
      </c>
      <c r="F106" s="129">
        <v>0.18</v>
      </c>
      <c r="G106" s="128">
        <v>30</v>
      </c>
      <c r="H106" s="128">
        <v>28</v>
      </c>
      <c r="I106" s="128">
        <v>29</v>
      </c>
      <c r="J106" s="128">
        <v>38</v>
      </c>
      <c r="K106" s="128">
        <v>35</v>
      </c>
      <c r="L106" s="130" t="str">
        <f t="shared" si="1"/>
        <v>BFSZP00413</v>
      </c>
    </row>
    <row r="107" spans="1:12" ht="17.399999999999999">
      <c r="A107" s="125" t="s">
        <v>1621</v>
      </c>
      <c r="B107" s="126" t="s">
        <v>1622</v>
      </c>
      <c r="C107" s="127">
        <v>73181110</v>
      </c>
      <c r="D107" s="128">
        <v>9</v>
      </c>
      <c r="E107" s="129">
        <v>0.18</v>
      </c>
      <c r="F107" s="129">
        <v>0.18</v>
      </c>
      <c r="G107" s="128">
        <v>11</v>
      </c>
      <c r="H107" s="128">
        <v>11</v>
      </c>
      <c r="I107" s="128">
        <v>11</v>
      </c>
      <c r="J107" s="128">
        <v>13</v>
      </c>
      <c r="K107" s="128">
        <v>13</v>
      </c>
      <c r="L107" s="130" t="str">
        <f t="shared" si="1"/>
        <v>BFSZP00415</v>
      </c>
    </row>
    <row r="108" spans="1:12" ht="17.399999999999999">
      <c r="A108" s="125" t="s">
        <v>1625</v>
      </c>
      <c r="B108" s="126" t="s">
        <v>1626</v>
      </c>
      <c r="C108" s="127">
        <v>73181110</v>
      </c>
      <c r="D108" s="128">
        <v>2</v>
      </c>
      <c r="E108" s="129">
        <v>0.18</v>
      </c>
      <c r="F108" s="129">
        <v>0.18</v>
      </c>
      <c r="G108" s="128">
        <v>3</v>
      </c>
      <c r="H108" s="128">
        <v>3</v>
      </c>
      <c r="I108" s="128">
        <v>3</v>
      </c>
      <c r="J108" s="128">
        <v>4</v>
      </c>
      <c r="K108" s="128">
        <v>4</v>
      </c>
      <c r="L108" s="130" t="str">
        <f t="shared" si="1"/>
        <v>BFSZP00419</v>
      </c>
    </row>
    <row r="109" spans="1:12" ht="17.399999999999999">
      <c r="A109" s="125" t="s">
        <v>2085</v>
      </c>
      <c r="B109" s="126" t="s">
        <v>2086</v>
      </c>
      <c r="C109" s="127">
        <v>73181110</v>
      </c>
      <c r="D109" s="128">
        <v>3</v>
      </c>
      <c r="E109" s="129">
        <v>0.18</v>
      </c>
      <c r="F109" s="129">
        <v>0.18</v>
      </c>
      <c r="G109" s="128">
        <v>4</v>
      </c>
      <c r="H109" s="128">
        <v>4</v>
      </c>
      <c r="I109" s="128">
        <v>4</v>
      </c>
      <c r="J109" s="128">
        <v>5</v>
      </c>
      <c r="K109" s="128">
        <v>5</v>
      </c>
      <c r="L109" s="130" t="str">
        <f t="shared" si="1"/>
        <v>BFSZP00420</v>
      </c>
    </row>
    <row r="110" spans="1:12" ht="17.399999999999999">
      <c r="A110" s="125" t="s">
        <v>1627</v>
      </c>
      <c r="B110" s="126" t="s">
        <v>1628</v>
      </c>
      <c r="C110" s="127">
        <v>73181110</v>
      </c>
      <c r="D110" s="128">
        <v>5</v>
      </c>
      <c r="E110" s="129">
        <v>0.18</v>
      </c>
      <c r="F110" s="129">
        <v>0.18</v>
      </c>
      <c r="G110" s="128">
        <v>6</v>
      </c>
      <c r="H110" s="128">
        <v>6</v>
      </c>
      <c r="I110" s="128">
        <v>7</v>
      </c>
      <c r="J110" s="128">
        <v>9</v>
      </c>
      <c r="K110" s="128">
        <v>9</v>
      </c>
      <c r="L110" s="130" t="str">
        <f t="shared" si="1"/>
        <v>BFSZP00422</v>
      </c>
    </row>
    <row r="111" spans="1:12" ht="17.399999999999999">
      <c r="A111" s="125" t="s">
        <v>1629</v>
      </c>
      <c r="B111" s="126" t="s">
        <v>1630</v>
      </c>
      <c r="C111" s="127">
        <v>73181110</v>
      </c>
      <c r="D111" s="128">
        <v>2</v>
      </c>
      <c r="E111" s="129">
        <v>0.18</v>
      </c>
      <c r="F111" s="129">
        <v>0.18</v>
      </c>
      <c r="G111" s="128">
        <v>3</v>
      </c>
      <c r="H111" s="128">
        <v>3</v>
      </c>
      <c r="I111" s="128">
        <v>3</v>
      </c>
      <c r="J111" s="128">
        <v>4</v>
      </c>
      <c r="K111" s="128">
        <v>4</v>
      </c>
      <c r="L111" s="130" t="str">
        <f t="shared" si="1"/>
        <v>BFSZP00423</v>
      </c>
    </row>
    <row r="112" spans="1:12" ht="17.399999999999999">
      <c r="A112" s="125" t="s">
        <v>3579</v>
      </c>
      <c r="B112" s="133" t="s">
        <v>3580</v>
      </c>
      <c r="C112" s="134">
        <v>73181110</v>
      </c>
      <c r="D112" s="128">
        <v>14</v>
      </c>
      <c r="E112" s="129">
        <v>0.18</v>
      </c>
      <c r="F112" s="129">
        <v>0.18</v>
      </c>
      <c r="G112" s="128">
        <v>17</v>
      </c>
      <c r="H112" s="128">
        <v>17</v>
      </c>
      <c r="I112" s="128">
        <v>18</v>
      </c>
      <c r="J112" s="128">
        <v>22</v>
      </c>
      <c r="K112" s="128">
        <v>22</v>
      </c>
      <c r="L112" s="130" t="str">
        <f t="shared" si="1"/>
        <v>BFSZP00428</v>
      </c>
    </row>
    <row r="113" spans="1:12" ht="17.399999999999999">
      <c r="A113" s="125" t="s">
        <v>3581</v>
      </c>
      <c r="B113" s="126" t="s">
        <v>3582</v>
      </c>
      <c r="C113" s="127">
        <v>73181110</v>
      </c>
      <c r="D113" s="128">
        <v>1</v>
      </c>
      <c r="E113" s="129">
        <v>0.18</v>
      </c>
      <c r="F113" s="129">
        <v>0.18</v>
      </c>
      <c r="G113" s="128">
        <v>2</v>
      </c>
      <c r="H113" s="128">
        <v>2</v>
      </c>
      <c r="I113" s="128">
        <v>2</v>
      </c>
      <c r="J113" s="128">
        <v>3</v>
      </c>
      <c r="K113" s="128">
        <v>3</v>
      </c>
      <c r="L113" s="130" t="str">
        <f t="shared" si="1"/>
        <v>BFSZP00431</v>
      </c>
    </row>
    <row r="114" spans="1:12" ht="17.399999999999999">
      <c r="A114" s="125" t="s">
        <v>1631</v>
      </c>
      <c r="B114" s="126" t="s">
        <v>1632</v>
      </c>
      <c r="C114" s="127">
        <v>73182200</v>
      </c>
      <c r="D114" s="128">
        <v>4</v>
      </c>
      <c r="E114" s="129">
        <v>0.18</v>
      </c>
      <c r="F114" s="129">
        <v>0.18</v>
      </c>
      <c r="G114" s="128">
        <v>5</v>
      </c>
      <c r="H114" s="128">
        <v>5</v>
      </c>
      <c r="I114" s="128">
        <v>5</v>
      </c>
      <c r="J114" s="128">
        <v>6</v>
      </c>
      <c r="K114" s="128">
        <v>6</v>
      </c>
      <c r="L114" s="130" t="str">
        <f t="shared" si="1"/>
        <v>BFSZP00434</v>
      </c>
    </row>
    <row r="115" spans="1:12" ht="17.399999999999999">
      <c r="A115" s="125" t="s">
        <v>1633</v>
      </c>
      <c r="B115" s="126" t="s">
        <v>1634</v>
      </c>
      <c r="C115" s="127">
        <v>73181110</v>
      </c>
      <c r="D115" s="128">
        <v>2</v>
      </c>
      <c r="E115" s="129">
        <v>0.18</v>
      </c>
      <c r="F115" s="129">
        <v>0.18</v>
      </c>
      <c r="G115" s="128">
        <v>3</v>
      </c>
      <c r="H115" s="128">
        <v>3</v>
      </c>
      <c r="I115" s="128">
        <v>3</v>
      </c>
      <c r="J115" s="128">
        <v>4</v>
      </c>
      <c r="K115" s="128">
        <v>4</v>
      </c>
      <c r="L115" s="130" t="str">
        <f t="shared" si="1"/>
        <v>BFSZP00437</v>
      </c>
    </row>
    <row r="116" spans="1:12" ht="17.399999999999999">
      <c r="A116" s="125" t="s">
        <v>1637</v>
      </c>
      <c r="B116" s="126" t="s">
        <v>1638</v>
      </c>
      <c r="C116" s="127">
        <v>73181110</v>
      </c>
      <c r="D116" s="128">
        <v>9</v>
      </c>
      <c r="E116" s="129">
        <v>0.18</v>
      </c>
      <c r="F116" s="129">
        <v>0.18</v>
      </c>
      <c r="G116" s="128">
        <v>11</v>
      </c>
      <c r="H116" s="128">
        <v>11</v>
      </c>
      <c r="I116" s="128">
        <v>11</v>
      </c>
      <c r="J116" s="128">
        <v>13</v>
      </c>
      <c r="K116" s="128">
        <v>13</v>
      </c>
      <c r="L116" s="130" t="str">
        <f t="shared" si="1"/>
        <v>BFSZP00440</v>
      </c>
    </row>
    <row r="117" spans="1:12" ht="17.399999999999999">
      <c r="A117" s="125" t="s">
        <v>1646</v>
      </c>
      <c r="B117" s="126" t="s">
        <v>1647</v>
      </c>
      <c r="C117" s="127">
        <v>73181110</v>
      </c>
      <c r="D117" s="128">
        <v>21</v>
      </c>
      <c r="E117" s="129">
        <v>0.18</v>
      </c>
      <c r="F117" s="129">
        <v>0.18</v>
      </c>
      <c r="G117" s="128">
        <v>25</v>
      </c>
      <c r="H117" s="128">
        <v>25</v>
      </c>
      <c r="I117" s="128">
        <v>26</v>
      </c>
      <c r="J117" s="128">
        <v>31</v>
      </c>
      <c r="K117" s="128">
        <v>31</v>
      </c>
      <c r="L117" s="130" t="str">
        <f t="shared" si="1"/>
        <v>BFSZP00460</v>
      </c>
    </row>
    <row r="118" spans="1:12" ht="17.399999999999999">
      <c r="A118" s="125" t="s">
        <v>1648</v>
      </c>
      <c r="B118" s="126" t="s">
        <v>1649</v>
      </c>
      <c r="C118" s="127">
        <v>73181110</v>
      </c>
      <c r="D118" s="128">
        <v>17</v>
      </c>
      <c r="E118" s="129">
        <v>0.18</v>
      </c>
      <c r="F118" s="129">
        <v>0.18</v>
      </c>
      <c r="G118" s="128">
        <v>21</v>
      </c>
      <c r="H118" s="128">
        <v>21</v>
      </c>
      <c r="I118" s="128">
        <v>21</v>
      </c>
      <c r="J118" s="128">
        <v>25</v>
      </c>
      <c r="K118" s="128">
        <v>25</v>
      </c>
      <c r="L118" s="130" t="str">
        <f t="shared" si="1"/>
        <v>BFSZP00461</v>
      </c>
    </row>
    <row r="119" spans="1:12" ht="17.399999999999999">
      <c r="A119" s="125" t="s">
        <v>1650</v>
      </c>
      <c r="B119" s="126" t="s">
        <v>1651</v>
      </c>
      <c r="C119" s="127">
        <v>73181110</v>
      </c>
      <c r="D119" s="128">
        <v>34</v>
      </c>
      <c r="E119" s="129">
        <v>0.18</v>
      </c>
      <c r="F119" s="129">
        <v>0.18</v>
      </c>
      <c r="G119" s="128">
        <v>41</v>
      </c>
      <c r="H119" s="128">
        <v>41</v>
      </c>
      <c r="I119" s="128">
        <v>42</v>
      </c>
      <c r="J119" s="128">
        <v>50</v>
      </c>
      <c r="K119" s="128">
        <v>50</v>
      </c>
      <c r="L119" s="130" t="str">
        <f t="shared" si="1"/>
        <v>BFSZP00463</v>
      </c>
    </row>
    <row r="120" spans="1:12" ht="17.399999999999999">
      <c r="A120" s="125" t="s">
        <v>1652</v>
      </c>
      <c r="B120" s="126" t="s">
        <v>1653</v>
      </c>
      <c r="C120" s="127">
        <v>73181110</v>
      </c>
      <c r="D120" s="128">
        <v>1</v>
      </c>
      <c r="E120" s="129">
        <v>0.18</v>
      </c>
      <c r="F120" s="129">
        <v>0.18</v>
      </c>
      <c r="G120" s="128">
        <v>2</v>
      </c>
      <c r="H120" s="128">
        <v>2</v>
      </c>
      <c r="I120" s="128">
        <v>2</v>
      </c>
      <c r="J120" s="128">
        <v>3</v>
      </c>
      <c r="K120" s="128">
        <v>3</v>
      </c>
      <c r="L120" s="130" t="str">
        <f t="shared" si="1"/>
        <v>BFSZP00466</v>
      </c>
    </row>
    <row r="121" spans="1:12" ht="17.399999999999999">
      <c r="A121" s="125" t="s">
        <v>1654</v>
      </c>
      <c r="B121" s="126" t="s">
        <v>1655</v>
      </c>
      <c r="C121" s="127">
        <v>73181110</v>
      </c>
      <c r="D121" s="128">
        <v>1</v>
      </c>
      <c r="E121" s="129">
        <v>0.18</v>
      </c>
      <c r="F121" s="129">
        <v>0.18</v>
      </c>
      <c r="G121" s="128">
        <v>2</v>
      </c>
      <c r="H121" s="128">
        <v>2</v>
      </c>
      <c r="I121" s="128">
        <v>2</v>
      </c>
      <c r="J121" s="128">
        <v>3</v>
      </c>
      <c r="K121" s="128">
        <v>3</v>
      </c>
      <c r="L121" s="130" t="str">
        <f t="shared" si="1"/>
        <v>BFSZP00467</v>
      </c>
    </row>
    <row r="122" spans="1:12" ht="17.399999999999999">
      <c r="A122" s="125" t="s">
        <v>3585</v>
      </c>
      <c r="B122" s="126" t="s">
        <v>3586</v>
      </c>
      <c r="C122" s="127">
        <v>87141090</v>
      </c>
      <c r="D122" s="128">
        <v>25</v>
      </c>
      <c r="E122" s="129">
        <v>0.28000000000000003</v>
      </c>
      <c r="F122" s="129">
        <v>0.18</v>
      </c>
      <c r="G122" s="128">
        <v>32</v>
      </c>
      <c r="H122" s="128">
        <v>30</v>
      </c>
      <c r="I122" s="128">
        <v>31</v>
      </c>
      <c r="J122" s="128">
        <v>40</v>
      </c>
      <c r="K122" s="128">
        <v>37</v>
      </c>
      <c r="L122" s="130" t="str">
        <f t="shared" si="1"/>
        <v>BFTBK00004</v>
      </c>
    </row>
    <row r="123" spans="1:12" ht="17.399999999999999">
      <c r="A123" s="125" t="s">
        <v>3587</v>
      </c>
      <c r="B123" s="126" t="s">
        <v>3588</v>
      </c>
      <c r="C123" s="127">
        <v>87141090</v>
      </c>
      <c r="D123" s="128">
        <v>33</v>
      </c>
      <c r="E123" s="129">
        <v>0.28000000000000003</v>
      </c>
      <c r="F123" s="129">
        <v>0.18</v>
      </c>
      <c r="G123" s="128">
        <v>43</v>
      </c>
      <c r="H123" s="128">
        <v>39</v>
      </c>
      <c r="I123" s="128">
        <v>41</v>
      </c>
      <c r="J123" s="128">
        <v>53</v>
      </c>
      <c r="K123" s="128">
        <v>49</v>
      </c>
      <c r="L123" s="130" t="str">
        <f t="shared" si="1"/>
        <v>BFTBK00006</v>
      </c>
    </row>
    <row r="124" spans="1:12" ht="17.399999999999999">
      <c r="A124" s="125" t="s">
        <v>2834</v>
      </c>
      <c r="B124" s="126" t="s">
        <v>2835</v>
      </c>
      <c r="C124" s="127">
        <v>72166100</v>
      </c>
      <c r="D124" s="128">
        <v>21</v>
      </c>
      <c r="E124" s="129">
        <v>0.18</v>
      </c>
      <c r="F124" s="129">
        <v>0.18</v>
      </c>
      <c r="G124" s="128">
        <v>25</v>
      </c>
      <c r="H124" s="128">
        <v>25</v>
      </c>
      <c r="I124" s="128">
        <v>26</v>
      </c>
      <c r="J124" s="128">
        <v>31</v>
      </c>
      <c r="K124" s="128">
        <v>31</v>
      </c>
      <c r="L124" s="130" t="str">
        <f t="shared" si="1"/>
        <v>BFTBK00106</v>
      </c>
    </row>
    <row r="125" spans="1:12" ht="17.399999999999999">
      <c r="A125" s="125" t="s">
        <v>410</v>
      </c>
      <c r="B125" s="126" t="s">
        <v>778</v>
      </c>
      <c r="C125" s="127">
        <v>87149100</v>
      </c>
      <c r="D125" s="128">
        <v>66</v>
      </c>
      <c r="E125" s="129">
        <v>0.28000000000000003</v>
      </c>
      <c r="F125" s="129">
        <v>0.18</v>
      </c>
      <c r="G125" s="128">
        <v>85</v>
      </c>
      <c r="H125" s="128">
        <v>78</v>
      </c>
      <c r="I125" s="128">
        <v>81</v>
      </c>
      <c r="J125" s="128">
        <v>104</v>
      </c>
      <c r="K125" s="128">
        <v>96</v>
      </c>
      <c r="L125" s="130" t="str">
        <f t="shared" si="1"/>
        <v>BFTBK00141</v>
      </c>
    </row>
    <row r="126" spans="1:12" ht="17.399999999999999">
      <c r="A126" s="125" t="s">
        <v>112</v>
      </c>
      <c r="B126" s="133" t="s">
        <v>791</v>
      </c>
      <c r="C126" s="134">
        <v>87149100</v>
      </c>
      <c r="D126" s="128">
        <v>32</v>
      </c>
      <c r="E126" s="129">
        <v>0.28000000000000003</v>
      </c>
      <c r="F126" s="129">
        <v>0.18</v>
      </c>
      <c r="G126" s="128">
        <v>41</v>
      </c>
      <c r="H126" s="128">
        <v>38</v>
      </c>
      <c r="I126" s="128">
        <v>40</v>
      </c>
      <c r="J126" s="128">
        <v>52</v>
      </c>
      <c r="K126" s="128">
        <v>48</v>
      </c>
      <c r="L126" s="130" t="str">
        <f t="shared" si="1"/>
        <v>BFTZP00075</v>
      </c>
    </row>
    <row r="127" spans="1:12" ht="17.399999999999999">
      <c r="A127" s="125" t="s">
        <v>647</v>
      </c>
      <c r="B127" s="126" t="s">
        <v>805</v>
      </c>
      <c r="C127" s="127">
        <v>87149100</v>
      </c>
      <c r="D127" s="128">
        <v>77</v>
      </c>
      <c r="E127" s="129">
        <v>0.28000000000000003</v>
      </c>
      <c r="F127" s="129">
        <v>0.18</v>
      </c>
      <c r="G127" s="128">
        <v>99</v>
      </c>
      <c r="H127" s="128">
        <v>91</v>
      </c>
      <c r="I127" s="128">
        <v>94</v>
      </c>
      <c r="J127" s="128">
        <v>121</v>
      </c>
      <c r="K127" s="128">
        <v>111</v>
      </c>
      <c r="L127" s="130" t="str">
        <f t="shared" si="1"/>
        <v>BFTZP00116</v>
      </c>
    </row>
    <row r="128" spans="1:12" ht="17.399999999999999">
      <c r="A128" s="125" t="s">
        <v>165</v>
      </c>
      <c r="B128" s="126" t="s">
        <v>798</v>
      </c>
      <c r="C128" s="127">
        <v>87149100</v>
      </c>
      <c r="D128" s="128">
        <v>86</v>
      </c>
      <c r="E128" s="129">
        <v>0.28000000000000003</v>
      </c>
      <c r="F128" s="129">
        <v>0.18</v>
      </c>
      <c r="G128" s="128">
        <v>111</v>
      </c>
      <c r="H128" s="128">
        <v>102</v>
      </c>
      <c r="I128" s="128">
        <v>105</v>
      </c>
      <c r="J128" s="128">
        <v>135</v>
      </c>
      <c r="K128" s="128">
        <v>124</v>
      </c>
      <c r="L128" s="130" t="str">
        <f t="shared" si="1"/>
        <v>BFTZP00120</v>
      </c>
    </row>
    <row r="129" spans="1:12" ht="17.399999999999999">
      <c r="A129" s="125" t="s">
        <v>3591</v>
      </c>
      <c r="B129" s="126" t="s">
        <v>3592</v>
      </c>
      <c r="C129" s="127">
        <v>87141090</v>
      </c>
      <c r="D129" s="128">
        <v>421</v>
      </c>
      <c r="E129" s="129">
        <v>0.28000000000000003</v>
      </c>
      <c r="F129" s="129">
        <v>0.18</v>
      </c>
      <c r="G129" s="128">
        <v>539</v>
      </c>
      <c r="H129" s="128">
        <v>497</v>
      </c>
      <c r="I129" s="128">
        <v>514</v>
      </c>
      <c r="J129" s="128">
        <v>658</v>
      </c>
      <c r="K129" s="128">
        <v>607</v>
      </c>
      <c r="L129" s="130" t="str">
        <f t="shared" si="1"/>
        <v>BHBBK00013</v>
      </c>
    </row>
    <row r="130" spans="1:12" ht="17.399999999999999">
      <c r="A130" s="125" t="s">
        <v>3595</v>
      </c>
      <c r="B130" s="126" t="s">
        <v>3596</v>
      </c>
      <c r="C130" s="127">
        <v>87089900</v>
      </c>
      <c r="D130" s="128" t="s">
        <v>3597</v>
      </c>
      <c r="E130" s="129">
        <v>0.28000000000000003</v>
      </c>
      <c r="F130" s="129">
        <v>0.18</v>
      </c>
      <c r="G130" s="128" t="s">
        <v>3598</v>
      </c>
      <c r="H130" s="128" t="s">
        <v>3599</v>
      </c>
      <c r="I130" s="128" t="s">
        <v>3600</v>
      </c>
      <c r="J130" s="128" t="s">
        <v>3601</v>
      </c>
      <c r="K130" s="128" t="s">
        <v>3602</v>
      </c>
      <c r="L130" s="130" t="str">
        <f t="shared" ref="L130:L193" si="2">VLOOKUP(A130,Testing,1,FALSE)</f>
        <v>BICNA00026</v>
      </c>
    </row>
    <row r="131" spans="1:12" ht="17.399999999999999">
      <c r="A131" s="125" t="s">
        <v>3603</v>
      </c>
      <c r="B131" s="126" t="s">
        <v>3604</v>
      </c>
      <c r="C131" s="127">
        <v>90299000</v>
      </c>
      <c r="D131" s="128" t="s">
        <v>3605</v>
      </c>
      <c r="E131" s="129">
        <v>0.18</v>
      </c>
      <c r="F131" s="129">
        <v>0.18</v>
      </c>
      <c r="G131" s="128" t="s">
        <v>3606</v>
      </c>
      <c r="H131" s="128" t="s">
        <v>3606</v>
      </c>
      <c r="I131" s="128" t="s">
        <v>3607</v>
      </c>
      <c r="J131" s="128" t="s">
        <v>3608</v>
      </c>
      <c r="K131" s="128" t="s">
        <v>3608</v>
      </c>
      <c r="L131" s="130" t="str">
        <f t="shared" si="2"/>
        <v>BICNA00036</v>
      </c>
    </row>
    <row r="132" spans="1:12" ht="17.399999999999999">
      <c r="A132" s="125" t="s">
        <v>3609</v>
      </c>
      <c r="B132" s="126" t="s">
        <v>3610</v>
      </c>
      <c r="C132" s="134">
        <v>90299000</v>
      </c>
      <c r="D132" s="128" t="s">
        <v>3611</v>
      </c>
      <c r="E132" s="129">
        <v>0.18</v>
      </c>
      <c r="F132" s="129">
        <v>0.18</v>
      </c>
      <c r="G132" s="128" t="s">
        <v>3612</v>
      </c>
      <c r="H132" s="128" t="s">
        <v>3612</v>
      </c>
      <c r="I132" s="128" t="s">
        <v>2779</v>
      </c>
      <c r="J132" s="128" t="s">
        <v>3613</v>
      </c>
      <c r="K132" s="128" t="s">
        <v>3613</v>
      </c>
      <c r="L132" s="130" t="str">
        <f t="shared" si="2"/>
        <v>BICNA00038</v>
      </c>
    </row>
    <row r="133" spans="1:12" ht="17.399999999999999">
      <c r="A133" s="125" t="s">
        <v>3616</v>
      </c>
      <c r="B133" s="126" t="s">
        <v>3617</v>
      </c>
      <c r="C133" s="127">
        <v>90330000</v>
      </c>
      <c r="D133" s="128">
        <v>75</v>
      </c>
      <c r="E133" s="129">
        <v>0.18</v>
      </c>
      <c r="F133" s="129">
        <v>0.18</v>
      </c>
      <c r="G133" s="128">
        <v>89</v>
      </c>
      <c r="H133" s="128">
        <v>89</v>
      </c>
      <c r="I133" s="128">
        <v>92</v>
      </c>
      <c r="J133" s="128">
        <v>109</v>
      </c>
      <c r="K133" s="128">
        <v>109</v>
      </c>
      <c r="L133" s="130" t="str">
        <f t="shared" si="2"/>
        <v>BICNA00044</v>
      </c>
    </row>
    <row r="134" spans="1:12" ht="17.399999999999999">
      <c r="A134" s="125" t="s">
        <v>3618</v>
      </c>
      <c r="B134" s="126" t="s">
        <v>3619</v>
      </c>
      <c r="C134" s="127">
        <v>87149100</v>
      </c>
      <c r="D134" s="128">
        <v>497</v>
      </c>
      <c r="E134" s="129">
        <v>0.28000000000000003</v>
      </c>
      <c r="F134" s="129">
        <v>0.18</v>
      </c>
      <c r="G134" s="128">
        <v>637</v>
      </c>
      <c r="H134" s="128">
        <v>587</v>
      </c>
      <c r="I134" s="128">
        <v>607</v>
      </c>
      <c r="J134" s="128">
        <v>777</v>
      </c>
      <c r="K134" s="128">
        <v>717</v>
      </c>
      <c r="L134" s="130" t="str">
        <f t="shared" si="2"/>
        <v>BLSNA00002</v>
      </c>
    </row>
    <row r="135" spans="1:12" ht="17.399999999999999">
      <c r="A135" s="125" t="s">
        <v>286</v>
      </c>
      <c r="B135" s="126" t="s">
        <v>817</v>
      </c>
      <c r="C135" s="127">
        <v>83012000</v>
      </c>
      <c r="D135" s="128">
        <v>409</v>
      </c>
      <c r="E135" s="129">
        <v>0.18</v>
      </c>
      <c r="F135" s="129">
        <v>0.18</v>
      </c>
      <c r="G135" s="128">
        <v>483</v>
      </c>
      <c r="H135" s="128">
        <v>483</v>
      </c>
      <c r="I135" s="128">
        <v>499</v>
      </c>
      <c r="J135" s="128">
        <v>589</v>
      </c>
      <c r="K135" s="128">
        <v>589</v>
      </c>
      <c r="L135" s="130" t="str">
        <f t="shared" si="2"/>
        <v>BLSNA00016</v>
      </c>
    </row>
    <row r="136" spans="1:12" ht="17.399999999999999">
      <c r="A136" s="125" t="s">
        <v>2869</v>
      </c>
      <c r="B136" s="126" t="s">
        <v>2870</v>
      </c>
      <c r="C136" s="127">
        <v>85122010</v>
      </c>
      <c r="D136" s="128">
        <v>494</v>
      </c>
      <c r="E136" s="129">
        <v>0.18</v>
      </c>
      <c r="F136" s="129">
        <v>0.18</v>
      </c>
      <c r="G136" s="128">
        <v>583</v>
      </c>
      <c r="H136" s="128">
        <v>583</v>
      </c>
      <c r="I136" s="128">
        <v>603</v>
      </c>
      <c r="J136" s="128">
        <v>712</v>
      </c>
      <c r="K136" s="128">
        <v>712</v>
      </c>
      <c r="L136" s="130" t="str">
        <f t="shared" si="2"/>
        <v>BLTNA00001</v>
      </c>
    </row>
    <row r="137" spans="1:12" ht="17.399999999999999">
      <c r="A137" s="125" t="s">
        <v>3620</v>
      </c>
      <c r="B137" s="126" t="s">
        <v>3621</v>
      </c>
      <c r="C137" s="127">
        <v>85122010</v>
      </c>
      <c r="D137" s="128" t="s">
        <v>2233</v>
      </c>
      <c r="E137" s="129">
        <v>0.18</v>
      </c>
      <c r="F137" s="129">
        <v>0.18</v>
      </c>
      <c r="G137" s="128" t="s">
        <v>1820</v>
      </c>
      <c r="H137" s="128" t="s">
        <v>1820</v>
      </c>
      <c r="I137" s="128" t="s">
        <v>3622</v>
      </c>
      <c r="J137" s="128" t="s">
        <v>3623</v>
      </c>
      <c r="K137" s="128" t="s">
        <v>3623</v>
      </c>
      <c r="L137" s="130" t="str">
        <f t="shared" si="2"/>
        <v>BLTNA00002</v>
      </c>
    </row>
    <row r="138" spans="1:12" ht="17.399999999999999">
      <c r="A138" s="125" t="s">
        <v>2871</v>
      </c>
      <c r="B138" s="126" t="s">
        <v>2872</v>
      </c>
      <c r="C138" s="127">
        <v>85122010</v>
      </c>
      <c r="D138" s="128">
        <v>706</v>
      </c>
      <c r="E138" s="129">
        <v>0.18</v>
      </c>
      <c r="F138" s="129">
        <v>0.18</v>
      </c>
      <c r="G138" s="128">
        <v>834</v>
      </c>
      <c r="H138" s="128">
        <v>834</v>
      </c>
      <c r="I138" s="128">
        <v>862</v>
      </c>
      <c r="J138" s="128" t="s">
        <v>1471</v>
      </c>
      <c r="K138" s="128" t="s">
        <v>1471</v>
      </c>
      <c r="L138" s="130" t="str">
        <f t="shared" si="2"/>
        <v>BLTNA00003</v>
      </c>
    </row>
    <row r="139" spans="1:12" ht="17.399999999999999">
      <c r="A139" s="125" t="s">
        <v>437</v>
      </c>
      <c r="B139" s="126" t="s">
        <v>2517</v>
      </c>
      <c r="C139" s="127">
        <v>85011011</v>
      </c>
      <c r="D139" s="128" t="s">
        <v>2518</v>
      </c>
      <c r="E139" s="129">
        <v>0.18</v>
      </c>
      <c r="F139" s="129">
        <v>0.18</v>
      </c>
      <c r="G139" s="128" t="s">
        <v>2519</v>
      </c>
      <c r="H139" s="128" t="s">
        <v>2519</v>
      </c>
      <c r="I139" s="128" t="s">
        <v>2519</v>
      </c>
      <c r="J139" s="128" t="s">
        <v>2520</v>
      </c>
      <c r="K139" s="128" t="s">
        <v>2520</v>
      </c>
      <c r="L139" s="130" t="str">
        <f t="shared" si="2"/>
        <v>BMTBK00008</v>
      </c>
    </row>
    <row r="140" spans="1:12" ht="17.399999999999999">
      <c r="A140" s="125" t="s">
        <v>690</v>
      </c>
      <c r="B140" s="126" t="s">
        <v>2521</v>
      </c>
      <c r="C140" s="127">
        <v>85013119</v>
      </c>
      <c r="D140" s="128" t="s">
        <v>2522</v>
      </c>
      <c r="E140" s="129">
        <v>0.18</v>
      </c>
      <c r="F140" s="129">
        <v>0.18</v>
      </c>
      <c r="G140" s="128" t="s">
        <v>2523</v>
      </c>
      <c r="H140" s="128" t="s">
        <v>2523</v>
      </c>
      <c r="I140" s="128" t="s">
        <v>2523</v>
      </c>
      <c r="J140" s="128" t="s">
        <v>2524</v>
      </c>
      <c r="K140" s="128" t="s">
        <v>2524</v>
      </c>
      <c r="L140" s="130" t="str">
        <f t="shared" si="2"/>
        <v>BMTBK00014</v>
      </c>
    </row>
    <row r="141" spans="1:12" ht="17.399999999999999">
      <c r="A141" s="125" t="s">
        <v>3626</v>
      </c>
      <c r="B141" s="126" t="s">
        <v>3627</v>
      </c>
      <c r="C141" s="127">
        <v>87149100</v>
      </c>
      <c r="D141" s="128">
        <v>657</v>
      </c>
      <c r="E141" s="129">
        <v>0.28000000000000003</v>
      </c>
      <c r="F141" s="129">
        <v>0.18</v>
      </c>
      <c r="G141" s="128">
        <v>841</v>
      </c>
      <c r="H141" s="128">
        <v>776</v>
      </c>
      <c r="I141" s="128">
        <v>802</v>
      </c>
      <c r="J141" s="128" t="s">
        <v>3089</v>
      </c>
      <c r="K141" s="128">
        <v>947</v>
      </c>
      <c r="L141" s="130" t="str">
        <f t="shared" si="2"/>
        <v>BPHBK00002</v>
      </c>
    </row>
    <row r="142" spans="1:12" ht="17.399999999999999">
      <c r="A142" s="125" t="s">
        <v>3628</v>
      </c>
      <c r="B142" s="126" t="s">
        <v>3629</v>
      </c>
      <c r="C142" s="127">
        <v>87149100</v>
      </c>
      <c r="D142" s="128" t="s">
        <v>1472</v>
      </c>
      <c r="E142" s="129">
        <v>0.28000000000000003</v>
      </c>
      <c r="F142" s="129">
        <v>0.18</v>
      </c>
      <c r="G142" s="128" t="s">
        <v>1473</v>
      </c>
      <c r="H142" s="128" t="s">
        <v>1474</v>
      </c>
      <c r="I142" s="128" t="s">
        <v>1819</v>
      </c>
      <c r="J142" s="128" t="s">
        <v>3630</v>
      </c>
      <c r="K142" s="128" t="s">
        <v>3631</v>
      </c>
      <c r="L142" s="130" t="str">
        <f t="shared" si="2"/>
        <v>BPHSL00005</v>
      </c>
    </row>
    <row r="143" spans="1:12" ht="17.399999999999999">
      <c r="A143" s="125" t="s">
        <v>1689</v>
      </c>
      <c r="B143" s="126" t="s">
        <v>1690</v>
      </c>
      <c r="C143" s="127">
        <v>39239090</v>
      </c>
      <c r="D143" s="128">
        <v>1</v>
      </c>
      <c r="E143" s="129">
        <v>0.18</v>
      </c>
      <c r="F143" s="129">
        <v>0.18</v>
      </c>
      <c r="G143" s="128">
        <v>2</v>
      </c>
      <c r="H143" s="128">
        <v>2</v>
      </c>
      <c r="I143" s="128">
        <v>2</v>
      </c>
      <c r="J143" s="128">
        <v>3</v>
      </c>
      <c r="K143" s="128">
        <v>3</v>
      </c>
      <c r="L143" s="130" t="str">
        <f t="shared" si="2"/>
        <v>BPKBK00001</v>
      </c>
    </row>
    <row r="144" spans="1:12" ht="17.399999999999999">
      <c r="A144" s="125" t="s">
        <v>3632</v>
      </c>
      <c r="B144" s="126" t="s">
        <v>3633</v>
      </c>
      <c r="C144" s="127">
        <v>87149100</v>
      </c>
      <c r="D144" s="128">
        <v>456</v>
      </c>
      <c r="E144" s="129">
        <v>0.28000000000000003</v>
      </c>
      <c r="F144" s="129">
        <v>0.18</v>
      </c>
      <c r="G144" s="128">
        <v>584</v>
      </c>
      <c r="H144" s="128">
        <v>539</v>
      </c>
      <c r="I144" s="128">
        <v>557</v>
      </c>
      <c r="J144" s="128">
        <v>713</v>
      </c>
      <c r="K144" s="128">
        <v>658</v>
      </c>
      <c r="L144" s="130" t="str">
        <f t="shared" si="2"/>
        <v>BPLBK00010</v>
      </c>
    </row>
    <row r="145" spans="1:12" ht="17.399999999999999">
      <c r="A145" s="125" t="s">
        <v>3636</v>
      </c>
      <c r="B145" s="126" t="s">
        <v>3637</v>
      </c>
      <c r="C145" s="127">
        <v>87149100</v>
      </c>
      <c r="D145" s="128">
        <v>589</v>
      </c>
      <c r="E145" s="129">
        <v>0.28000000000000003</v>
      </c>
      <c r="F145" s="129">
        <v>0.18</v>
      </c>
      <c r="G145" s="128">
        <v>754</v>
      </c>
      <c r="H145" s="128">
        <v>696</v>
      </c>
      <c r="I145" s="128">
        <v>719</v>
      </c>
      <c r="J145" s="128">
        <v>921</v>
      </c>
      <c r="K145" s="128">
        <v>849</v>
      </c>
      <c r="L145" s="130" t="str">
        <f t="shared" si="2"/>
        <v>BPLBL00470</v>
      </c>
    </row>
    <row r="146" spans="1:12" ht="17.399999999999999">
      <c r="A146" s="125" t="s">
        <v>3638</v>
      </c>
      <c r="B146" s="126" t="s">
        <v>3639</v>
      </c>
      <c r="C146" s="127">
        <v>87149100</v>
      </c>
      <c r="D146" s="128" t="s">
        <v>3640</v>
      </c>
      <c r="E146" s="129">
        <v>0.28000000000000003</v>
      </c>
      <c r="F146" s="129">
        <v>0.18</v>
      </c>
      <c r="G146" s="128" t="s">
        <v>3641</v>
      </c>
      <c r="H146" s="128" t="s">
        <v>3642</v>
      </c>
      <c r="I146" s="128" t="s">
        <v>3643</v>
      </c>
      <c r="J146" s="128" t="s">
        <v>3644</v>
      </c>
      <c r="K146" s="128" t="s">
        <v>3645</v>
      </c>
      <c r="L146" s="130" t="str">
        <f t="shared" si="2"/>
        <v>BPLBL00471</v>
      </c>
    </row>
    <row r="147" spans="1:12" ht="17.399999999999999">
      <c r="A147" s="125" t="s">
        <v>3646</v>
      </c>
      <c r="B147" s="126" t="s">
        <v>3647</v>
      </c>
      <c r="C147" s="127">
        <v>87149100</v>
      </c>
      <c r="D147" s="128">
        <v>376</v>
      </c>
      <c r="E147" s="129">
        <v>0.28000000000000003</v>
      </c>
      <c r="F147" s="129">
        <v>0.18</v>
      </c>
      <c r="G147" s="128">
        <v>482</v>
      </c>
      <c r="H147" s="128">
        <v>444</v>
      </c>
      <c r="I147" s="128">
        <v>459</v>
      </c>
      <c r="J147" s="128">
        <v>588</v>
      </c>
      <c r="K147" s="128">
        <v>542</v>
      </c>
      <c r="L147" s="130" t="str">
        <f t="shared" si="2"/>
        <v>BPLBL00472</v>
      </c>
    </row>
    <row r="148" spans="1:12" ht="17.399999999999999">
      <c r="A148" s="125" t="s">
        <v>3648</v>
      </c>
      <c r="B148" s="126" t="s">
        <v>3649</v>
      </c>
      <c r="C148" s="127">
        <v>87149100</v>
      </c>
      <c r="D148" s="128">
        <v>557</v>
      </c>
      <c r="E148" s="129">
        <v>0.28000000000000003</v>
      </c>
      <c r="F148" s="129">
        <v>0.18</v>
      </c>
      <c r="G148" s="128">
        <v>713</v>
      </c>
      <c r="H148" s="128">
        <v>658</v>
      </c>
      <c r="I148" s="128">
        <v>680</v>
      </c>
      <c r="J148" s="128">
        <v>871</v>
      </c>
      <c r="K148" s="128">
        <v>803</v>
      </c>
      <c r="L148" s="130" t="str">
        <f t="shared" si="2"/>
        <v>BPLBL00473</v>
      </c>
    </row>
    <row r="149" spans="1:12" ht="17.399999999999999">
      <c r="A149" s="125" t="s">
        <v>3650</v>
      </c>
      <c r="B149" s="126" t="s">
        <v>3651</v>
      </c>
      <c r="C149" s="127">
        <v>87149100</v>
      </c>
      <c r="D149" s="128">
        <v>300</v>
      </c>
      <c r="E149" s="129">
        <v>0.28000000000000003</v>
      </c>
      <c r="F149" s="129">
        <v>0.18</v>
      </c>
      <c r="G149" s="128">
        <v>384</v>
      </c>
      <c r="H149" s="128">
        <v>354</v>
      </c>
      <c r="I149" s="128">
        <v>366</v>
      </c>
      <c r="J149" s="128">
        <v>469</v>
      </c>
      <c r="K149" s="128">
        <v>432</v>
      </c>
      <c r="L149" s="130" t="str">
        <f t="shared" si="2"/>
        <v>BPLBL00474</v>
      </c>
    </row>
    <row r="150" spans="1:12" ht="17.399999999999999">
      <c r="A150" s="125" t="s">
        <v>3652</v>
      </c>
      <c r="B150" s="126" t="s">
        <v>3653</v>
      </c>
      <c r="C150" s="127">
        <v>87149100</v>
      </c>
      <c r="D150" s="128">
        <v>303</v>
      </c>
      <c r="E150" s="129">
        <v>0.28000000000000003</v>
      </c>
      <c r="F150" s="129">
        <v>0.18</v>
      </c>
      <c r="G150" s="128">
        <v>388</v>
      </c>
      <c r="H150" s="128">
        <v>358</v>
      </c>
      <c r="I150" s="128">
        <v>370</v>
      </c>
      <c r="J150" s="128">
        <v>474</v>
      </c>
      <c r="K150" s="128">
        <v>437</v>
      </c>
      <c r="L150" s="130" t="str">
        <f t="shared" si="2"/>
        <v>BPLBL00475</v>
      </c>
    </row>
    <row r="151" spans="1:12" ht="17.399999999999999">
      <c r="A151" s="125" t="s">
        <v>3654</v>
      </c>
      <c r="B151" s="126" t="s">
        <v>3655</v>
      </c>
      <c r="C151" s="127">
        <v>87149100</v>
      </c>
      <c r="D151" s="128">
        <v>375</v>
      </c>
      <c r="E151" s="129">
        <v>0.28000000000000003</v>
      </c>
      <c r="F151" s="129">
        <v>0.18</v>
      </c>
      <c r="G151" s="128">
        <v>480</v>
      </c>
      <c r="H151" s="128">
        <v>443</v>
      </c>
      <c r="I151" s="128">
        <v>458</v>
      </c>
      <c r="J151" s="128">
        <v>587</v>
      </c>
      <c r="K151" s="128">
        <v>541</v>
      </c>
      <c r="L151" s="130" t="str">
        <f t="shared" si="2"/>
        <v>BPLBL00476</v>
      </c>
    </row>
    <row r="152" spans="1:12" ht="17.399999999999999">
      <c r="A152" s="125" t="s">
        <v>3656</v>
      </c>
      <c r="B152" s="126" t="s">
        <v>3657</v>
      </c>
      <c r="C152" s="127">
        <v>87149100</v>
      </c>
      <c r="D152" s="128">
        <v>682</v>
      </c>
      <c r="E152" s="129">
        <v>0.28000000000000003</v>
      </c>
      <c r="F152" s="129">
        <v>0.18</v>
      </c>
      <c r="G152" s="128">
        <v>873</v>
      </c>
      <c r="H152" s="128">
        <v>805</v>
      </c>
      <c r="I152" s="128">
        <v>833</v>
      </c>
      <c r="J152" s="128" t="s">
        <v>2006</v>
      </c>
      <c r="K152" s="128">
        <v>983</v>
      </c>
      <c r="L152" s="130" t="str">
        <f t="shared" si="2"/>
        <v>BPLBL00477</v>
      </c>
    </row>
    <row r="153" spans="1:12" ht="17.399999999999999">
      <c r="A153" s="125" t="s">
        <v>3658</v>
      </c>
      <c r="B153" s="126" t="s">
        <v>3659</v>
      </c>
      <c r="C153" s="127">
        <v>87149100</v>
      </c>
      <c r="D153" s="128">
        <v>674</v>
      </c>
      <c r="E153" s="129">
        <v>0.28000000000000003</v>
      </c>
      <c r="F153" s="129">
        <v>0.18</v>
      </c>
      <c r="G153" s="128">
        <v>863</v>
      </c>
      <c r="H153" s="128">
        <v>796</v>
      </c>
      <c r="I153" s="128">
        <v>823</v>
      </c>
      <c r="J153" s="128" t="s">
        <v>3661</v>
      </c>
      <c r="K153" s="128">
        <v>972</v>
      </c>
      <c r="L153" s="130" t="str">
        <f t="shared" si="2"/>
        <v>BPLBL00478</v>
      </c>
    </row>
    <row r="154" spans="1:12" ht="17.399999999999999">
      <c r="A154" s="125" t="s">
        <v>3663</v>
      </c>
      <c r="B154" s="126" t="s">
        <v>3664</v>
      </c>
      <c r="C154" s="127">
        <v>87149100</v>
      </c>
      <c r="D154" s="128">
        <v>299</v>
      </c>
      <c r="E154" s="129">
        <v>0.28000000000000003</v>
      </c>
      <c r="F154" s="129">
        <v>0.18</v>
      </c>
      <c r="G154" s="128">
        <v>383</v>
      </c>
      <c r="H154" s="128">
        <v>353</v>
      </c>
      <c r="I154" s="128">
        <v>365</v>
      </c>
      <c r="J154" s="128">
        <v>468</v>
      </c>
      <c r="K154" s="128">
        <v>431</v>
      </c>
      <c r="L154" s="130" t="str">
        <f t="shared" si="2"/>
        <v>BPLBL00479</v>
      </c>
    </row>
    <row r="155" spans="1:12" ht="17.399999999999999">
      <c r="A155" s="125" t="s">
        <v>3665</v>
      </c>
      <c r="B155" s="126" t="s">
        <v>3666</v>
      </c>
      <c r="C155" s="127">
        <v>87149100</v>
      </c>
      <c r="D155" s="128">
        <v>583</v>
      </c>
      <c r="E155" s="129">
        <v>0.28000000000000003</v>
      </c>
      <c r="F155" s="129">
        <v>0.18</v>
      </c>
      <c r="G155" s="128">
        <v>747</v>
      </c>
      <c r="H155" s="128">
        <v>688</v>
      </c>
      <c r="I155" s="128">
        <v>712</v>
      </c>
      <c r="J155" s="128">
        <v>912</v>
      </c>
      <c r="K155" s="128">
        <v>841</v>
      </c>
      <c r="L155" s="130" t="str">
        <f t="shared" si="2"/>
        <v>BPLBL00480</v>
      </c>
    </row>
    <row r="156" spans="1:12" ht="17.399999999999999">
      <c r="A156" s="125" t="s">
        <v>3667</v>
      </c>
      <c r="B156" s="126" t="s">
        <v>3668</v>
      </c>
      <c r="C156" s="127">
        <v>87149100</v>
      </c>
      <c r="D156" s="128">
        <v>483</v>
      </c>
      <c r="E156" s="129">
        <v>0.28000000000000003</v>
      </c>
      <c r="F156" s="129">
        <v>0.18</v>
      </c>
      <c r="G156" s="128">
        <v>619</v>
      </c>
      <c r="H156" s="128">
        <v>570</v>
      </c>
      <c r="I156" s="128">
        <v>590</v>
      </c>
      <c r="J156" s="128">
        <v>756</v>
      </c>
      <c r="K156" s="128">
        <v>697</v>
      </c>
      <c r="L156" s="130" t="str">
        <f t="shared" si="2"/>
        <v>BPLGB00412</v>
      </c>
    </row>
    <row r="157" spans="1:12" ht="17.399999999999999">
      <c r="A157" s="125" t="s">
        <v>3669</v>
      </c>
      <c r="B157" s="126" t="s">
        <v>3670</v>
      </c>
      <c r="C157" s="127">
        <v>87149100</v>
      </c>
      <c r="D157" s="128" t="s">
        <v>3671</v>
      </c>
      <c r="E157" s="129">
        <v>0.28000000000000003</v>
      </c>
      <c r="F157" s="129">
        <v>0.18</v>
      </c>
      <c r="G157" s="128" t="s">
        <v>3672</v>
      </c>
      <c r="H157" s="128" t="s">
        <v>3673</v>
      </c>
      <c r="I157" s="128" t="s">
        <v>3674</v>
      </c>
      <c r="J157" s="128" t="s">
        <v>3675</v>
      </c>
      <c r="K157" s="128" t="s">
        <v>3676</v>
      </c>
      <c r="L157" s="130" t="str">
        <f t="shared" si="2"/>
        <v>BPLGB00413</v>
      </c>
    </row>
    <row r="158" spans="1:12" ht="17.399999999999999">
      <c r="A158" s="125" t="s">
        <v>3677</v>
      </c>
      <c r="B158" s="126" t="s">
        <v>3678</v>
      </c>
      <c r="C158" s="127">
        <v>87149100</v>
      </c>
      <c r="D158" s="128">
        <v>382</v>
      </c>
      <c r="E158" s="129">
        <v>0.28000000000000003</v>
      </c>
      <c r="F158" s="129">
        <v>0.18</v>
      </c>
      <c r="G158" s="128">
        <v>489</v>
      </c>
      <c r="H158" s="128">
        <v>451</v>
      </c>
      <c r="I158" s="128">
        <v>467</v>
      </c>
      <c r="J158" s="128">
        <v>598</v>
      </c>
      <c r="K158" s="128">
        <v>552</v>
      </c>
      <c r="L158" s="130" t="str">
        <f t="shared" si="2"/>
        <v>BPLGB00414</v>
      </c>
    </row>
    <row r="159" spans="1:12" ht="17.399999999999999">
      <c r="A159" s="125" t="s">
        <v>861</v>
      </c>
      <c r="B159" s="126" t="s">
        <v>862</v>
      </c>
      <c r="C159" s="127">
        <v>87149100</v>
      </c>
      <c r="D159" s="128">
        <v>455</v>
      </c>
      <c r="E159" s="129">
        <v>0.28000000000000003</v>
      </c>
      <c r="F159" s="129">
        <v>0.18</v>
      </c>
      <c r="G159" s="128">
        <v>583</v>
      </c>
      <c r="H159" s="128">
        <v>537</v>
      </c>
      <c r="I159" s="128">
        <v>556</v>
      </c>
      <c r="J159" s="128">
        <v>712</v>
      </c>
      <c r="K159" s="128">
        <v>657</v>
      </c>
      <c r="L159" s="130" t="str">
        <f t="shared" si="2"/>
        <v>BPLGB00415</v>
      </c>
    </row>
    <row r="160" spans="1:12" ht="17.399999999999999">
      <c r="A160" s="125" t="s">
        <v>3681</v>
      </c>
      <c r="B160" s="126" t="s">
        <v>3682</v>
      </c>
      <c r="C160" s="127">
        <v>87149100</v>
      </c>
      <c r="D160" s="128">
        <v>224</v>
      </c>
      <c r="E160" s="129">
        <v>0.28000000000000003</v>
      </c>
      <c r="F160" s="129">
        <v>0.18</v>
      </c>
      <c r="G160" s="128">
        <v>287</v>
      </c>
      <c r="H160" s="128">
        <v>265</v>
      </c>
      <c r="I160" s="128">
        <v>274</v>
      </c>
      <c r="J160" s="128">
        <v>351</v>
      </c>
      <c r="K160" s="128">
        <v>324</v>
      </c>
      <c r="L160" s="130" t="str">
        <f t="shared" si="2"/>
        <v>BPLGB00416</v>
      </c>
    </row>
    <row r="161" spans="1:12" ht="17.399999999999999">
      <c r="A161" s="125" t="s">
        <v>3683</v>
      </c>
      <c r="B161" s="126" t="s">
        <v>3684</v>
      </c>
      <c r="C161" s="127">
        <v>87149100</v>
      </c>
      <c r="D161" s="128">
        <v>242</v>
      </c>
      <c r="E161" s="129">
        <v>0.28000000000000003</v>
      </c>
      <c r="F161" s="129">
        <v>0.18</v>
      </c>
      <c r="G161" s="128">
        <v>310</v>
      </c>
      <c r="H161" s="128">
        <v>286</v>
      </c>
      <c r="I161" s="128">
        <v>296</v>
      </c>
      <c r="J161" s="128">
        <v>379</v>
      </c>
      <c r="K161" s="128">
        <v>350</v>
      </c>
      <c r="L161" s="130" t="str">
        <f t="shared" si="2"/>
        <v>BPLGB00417</v>
      </c>
    </row>
    <row r="162" spans="1:12" ht="17.399999999999999">
      <c r="A162" s="125" t="s">
        <v>3685</v>
      </c>
      <c r="B162" s="126" t="s">
        <v>3686</v>
      </c>
      <c r="C162" s="127">
        <v>87149100</v>
      </c>
      <c r="D162" s="128">
        <v>419</v>
      </c>
      <c r="E162" s="129">
        <v>0.28000000000000003</v>
      </c>
      <c r="F162" s="129">
        <v>0.18</v>
      </c>
      <c r="G162" s="128">
        <v>537</v>
      </c>
      <c r="H162" s="128">
        <v>495</v>
      </c>
      <c r="I162" s="128">
        <v>512</v>
      </c>
      <c r="J162" s="128">
        <v>656</v>
      </c>
      <c r="K162" s="128">
        <v>605</v>
      </c>
      <c r="L162" s="130" t="str">
        <f t="shared" si="2"/>
        <v>BPLGB00418</v>
      </c>
    </row>
    <row r="163" spans="1:12" ht="17.399999999999999">
      <c r="A163" s="125" t="s">
        <v>3687</v>
      </c>
      <c r="B163" s="126" t="s">
        <v>3688</v>
      </c>
      <c r="C163" s="127">
        <v>87149100</v>
      </c>
      <c r="D163" s="128">
        <v>513</v>
      </c>
      <c r="E163" s="129">
        <v>0.28000000000000003</v>
      </c>
      <c r="F163" s="129">
        <v>0.18</v>
      </c>
      <c r="G163" s="128">
        <v>657</v>
      </c>
      <c r="H163" s="128">
        <v>606</v>
      </c>
      <c r="I163" s="128">
        <v>626</v>
      </c>
      <c r="J163" s="128">
        <v>802</v>
      </c>
      <c r="K163" s="128">
        <v>739</v>
      </c>
      <c r="L163" s="130" t="str">
        <f t="shared" si="2"/>
        <v>BPLGB00419</v>
      </c>
    </row>
    <row r="164" spans="1:12" ht="17.399999999999999">
      <c r="A164" s="125" t="s">
        <v>318</v>
      </c>
      <c r="B164" s="126" t="s">
        <v>865</v>
      </c>
      <c r="C164" s="127">
        <v>87149100</v>
      </c>
      <c r="D164" s="128">
        <v>514</v>
      </c>
      <c r="E164" s="129">
        <v>0.28000000000000003</v>
      </c>
      <c r="F164" s="129">
        <v>0.18</v>
      </c>
      <c r="G164" s="128">
        <v>658</v>
      </c>
      <c r="H164" s="128">
        <v>607</v>
      </c>
      <c r="I164" s="128">
        <v>628</v>
      </c>
      <c r="J164" s="128">
        <v>804</v>
      </c>
      <c r="K164" s="128">
        <v>742</v>
      </c>
      <c r="L164" s="130" t="str">
        <f t="shared" si="2"/>
        <v>BPLGB00420</v>
      </c>
    </row>
    <row r="165" spans="1:12" ht="17.399999999999999">
      <c r="A165" s="125" t="s">
        <v>3689</v>
      </c>
      <c r="B165" s="126" t="s">
        <v>3690</v>
      </c>
      <c r="C165" s="127">
        <v>87149100</v>
      </c>
      <c r="D165" s="128">
        <v>249</v>
      </c>
      <c r="E165" s="129">
        <v>0.28000000000000003</v>
      </c>
      <c r="F165" s="129">
        <v>0.18</v>
      </c>
      <c r="G165" s="128">
        <v>319</v>
      </c>
      <c r="H165" s="128">
        <v>294</v>
      </c>
      <c r="I165" s="128">
        <v>304</v>
      </c>
      <c r="J165" s="128">
        <v>390</v>
      </c>
      <c r="K165" s="128">
        <v>359</v>
      </c>
      <c r="L165" s="130" t="str">
        <f t="shared" si="2"/>
        <v>BPLGB00421</v>
      </c>
    </row>
    <row r="166" spans="1:12" ht="17.399999999999999">
      <c r="A166" s="125" t="s">
        <v>3693</v>
      </c>
      <c r="B166" s="133" t="s">
        <v>3694</v>
      </c>
      <c r="C166" s="134">
        <v>87149100</v>
      </c>
      <c r="D166" s="128">
        <v>468</v>
      </c>
      <c r="E166" s="129">
        <v>0.28000000000000003</v>
      </c>
      <c r="F166" s="129">
        <v>0.18</v>
      </c>
      <c r="G166" s="128">
        <v>600</v>
      </c>
      <c r="H166" s="128">
        <v>553</v>
      </c>
      <c r="I166" s="128">
        <v>571</v>
      </c>
      <c r="J166" s="128">
        <v>731</v>
      </c>
      <c r="K166" s="128">
        <v>674</v>
      </c>
      <c r="L166" s="130" t="str">
        <f t="shared" si="2"/>
        <v>BPLGB00422</v>
      </c>
    </row>
    <row r="167" spans="1:12" ht="17.399999999999999">
      <c r="A167" s="125" t="s">
        <v>3695</v>
      </c>
      <c r="B167" s="126" t="s">
        <v>3696</v>
      </c>
      <c r="C167" s="127">
        <v>87149100</v>
      </c>
      <c r="D167" s="128">
        <v>320</v>
      </c>
      <c r="E167" s="129">
        <v>0.28000000000000003</v>
      </c>
      <c r="F167" s="129">
        <v>0.18</v>
      </c>
      <c r="G167" s="128">
        <v>410</v>
      </c>
      <c r="H167" s="128">
        <v>378</v>
      </c>
      <c r="I167" s="128">
        <v>391</v>
      </c>
      <c r="J167" s="128">
        <v>501</v>
      </c>
      <c r="K167" s="128">
        <v>462</v>
      </c>
      <c r="L167" s="130" t="str">
        <f t="shared" si="2"/>
        <v>BPLGB00425</v>
      </c>
    </row>
    <row r="168" spans="1:12" ht="17.399999999999999">
      <c r="A168" s="125" t="s">
        <v>3697</v>
      </c>
      <c r="B168" s="126" t="s">
        <v>3698</v>
      </c>
      <c r="C168" s="127">
        <v>87149100</v>
      </c>
      <c r="D168" s="128">
        <v>400</v>
      </c>
      <c r="E168" s="129">
        <v>0.28000000000000003</v>
      </c>
      <c r="F168" s="129">
        <v>0.18</v>
      </c>
      <c r="G168" s="128">
        <v>512</v>
      </c>
      <c r="H168" s="128">
        <v>472</v>
      </c>
      <c r="I168" s="128">
        <v>488</v>
      </c>
      <c r="J168" s="128">
        <v>625</v>
      </c>
      <c r="K168" s="128">
        <v>576</v>
      </c>
      <c r="L168" s="130" t="str">
        <f t="shared" si="2"/>
        <v>BPLGB00427</v>
      </c>
    </row>
    <row r="169" spans="1:12" ht="17.399999999999999">
      <c r="A169" s="125" t="s">
        <v>3699</v>
      </c>
      <c r="B169" s="126" t="s">
        <v>3700</v>
      </c>
      <c r="C169" s="127">
        <v>87149100</v>
      </c>
      <c r="D169" s="128">
        <v>312</v>
      </c>
      <c r="E169" s="129">
        <v>0.28000000000000003</v>
      </c>
      <c r="F169" s="129">
        <v>0.18</v>
      </c>
      <c r="G169" s="128">
        <v>400</v>
      </c>
      <c r="H169" s="128">
        <v>369</v>
      </c>
      <c r="I169" s="128">
        <v>381</v>
      </c>
      <c r="J169" s="128">
        <v>488</v>
      </c>
      <c r="K169" s="128">
        <v>450</v>
      </c>
      <c r="L169" s="130" t="str">
        <f t="shared" si="2"/>
        <v>BPLGB00428</v>
      </c>
    </row>
    <row r="170" spans="1:12" ht="17.399999999999999">
      <c r="A170" s="125" t="s">
        <v>3701</v>
      </c>
      <c r="B170" s="133" t="s">
        <v>3702</v>
      </c>
      <c r="C170" s="134">
        <v>87149100</v>
      </c>
      <c r="D170" s="128">
        <v>45</v>
      </c>
      <c r="E170" s="129">
        <v>0.28000000000000003</v>
      </c>
      <c r="F170" s="129">
        <v>0.18</v>
      </c>
      <c r="G170" s="128">
        <v>58</v>
      </c>
      <c r="H170" s="128">
        <v>54</v>
      </c>
      <c r="I170" s="128">
        <v>55</v>
      </c>
      <c r="J170" s="128">
        <v>71</v>
      </c>
      <c r="K170" s="128">
        <v>65</v>
      </c>
      <c r="L170" s="130" t="str">
        <f t="shared" si="2"/>
        <v>BPLGB00429</v>
      </c>
    </row>
    <row r="171" spans="1:12" ht="17.399999999999999">
      <c r="A171" s="125" t="s">
        <v>3703</v>
      </c>
      <c r="B171" s="126" t="s">
        <v>3704</v>
      </c>
      <c r="C171" s="127">
        <v>87149100</v>
      </c>
      <c r="D171" s="128">
        <v>166</v>
      </c>
      <c r="E171" s="129">
        <v>0.28000000000000003</v>
      </c>
      <c r="F171" s="129">
        <v>0.18</v>
      </c>
      <c r="G171" s="128">
        <v>213</v>
      </c>
      <c r="H171" s="128">
        <v>196</v>
      </c>
      <c r="I171" s="128">
        <v>203</v>
      </c>
      <c r="J171" s="128">
        <v>260</v>
      </c>
      <c r="K171" s="128">
        <v>240</v>
      </c>
      <c r="L171" s="130" t="str">
        <f t="shared" si="2"/>
        <v>BPLRD00002</v>
      </c>
    </row>
    <row r="172" spans="1:12" ht="17.399999999999999">
      <c r="A172" s="125" t="s">
        <v>3707</v>
      </c>
      <c r="B172" s="126" t="s">
        <v>3708</v>
      </c>
      <c r="C172" s="127">
        <v>87149100</v>
      </c>
      <c r="D172" s="128">
        <v>473</v>
      </c>
      <c r="E172" s="129">
        <v>0.28000000000000003</v>
      </c>
      <c r="F172" s="129">
        <v>0.18</v>
      </c>
      <c r="G172" s="128">
        <v>606</v>
      </c>
      <c r="H172" s="128">
        <v>559</v>
      </c>
      <c r="I172" s="128">
        <v>578</v>
      </c>
      <c r="J172" s="128">
        <v>740</v>
      </c>
      <c r="K172" s="128">
        <v>683</v>
      </c>
      <c r="L172" s="130" t="str">
        <f t="shared" si="2"/>
        <v>BPLWT00442</v>
      </c>
    </row>
    <row r="173" spans="1:12" ht="17.399999999999999">
      <c r="A173" s="125" t="s">
        <v>3709</v>
      </c>
      <c r="B173" s="126" t="s">
        <v>3710</v>
      </c>
      <c r="C173" s="127">
        <v>87149100</v>
      </c>
      <c r="D173" s="128" t="s">
        <v>3711</v>
      </c>
      <c r="E173" s="129">
        <v>0.28000000000000003</v>
      </c>
      <c r="F173" s="129">
        <v>0.18</v>
      </c>
      <c r="G173" s="128" t="s">
        <v>3712</v>
      </c>
      <c r="H173" s="128" t="s">
        <v>3713</v>
      </c>
      <c r="I173" s="128" t="s">
        <v>3714</v>
      </c>
      <c r="J173" s="128" t="s">
        <v>3715</v>
      </c>
      <c r="K173" s="128" t="s">
        <v>3716</v>
      </c>
      <c r="L173" s="130" t="str">
        <f t="shared" si="2"/>
        <v>BPLWT00443</v>
      </c>
    </row>
    <row r="174" spans="1:12" ht="17.399999999999999">
      <c r="A174" s="125" t="s">
        <v>3717</v>
      </c>
      <c r="B174" s="126" t="s">
        <v>3718</v>
      </c>
      <c r="C174" s="127">
        <v>87149100</v>
      </c>
      <c r="D174" s="128">
        <v>357</v>
      </c>
      <c r="E174" s="129">
        <v>0.28000000000000003</v>
      </c>
      <c r="F174" s="129">
        <v>0.18</v>
      </c>
      <c r="G174" s="128">
        <v>457</v>
      </c>
      <c r="H174" s="128">
        <v>422</v>
      </c>
      <c r="I174" s="128">
        <v>436</v>
      </c>
      <c r="J174" s="128">
        <v>559</v>
      </c>
      <c r="K174" s="128">
        <v>515</v>
      </c>
      <c r="L174" s="130" t="str">
        <f t="shared" si="2"/>
        <v>BPLWT00444</v>
      </c>
    </row>
    <row r="175" spans="1:12" ht="17.399999999999999">
      <c r="A175" s="125" t="s">
        <v>3719</v>
      </c>
      <c r="B175" s="126" t="s">
        <v>3720</v>
      </c>
      <c r="C175" s="127">
        <v>87149100</v>
      </c>
      <c r="D175" s="128">
        <v>472</v>
      </c>
      <c r="E175" s="129">
        <v>0.28000000000000003</v>
      </c>
      <c r="F175" s="129">
        <v>0.18</v>
      </c>
      <c r="G175" s="128">
        <v>605</v>
      </c>
      <c r="H175" s="128">
        <v>557</v>
      </c>
      <c r="I175" s="128">
        <v>576</v>
      </c>
      <c r="J175" s="128">
        <v>738</v>
      </c>
      <c r="K175" s="128">
        <v>680</v>
      </c>
      <c r="L175" s="130" t="str">
        <f t="shared" si="2"/>
        <v>BPLWT00445</v>
      </c>
    </row>
    <row r="176" spans="1:12" ht="17.399999999999999">
      <c r="A176" s="125" t="s">
        <v>3721</v>
      </c>
      <c r="B176" s="126" t="s">
        <v>3722</v>
      </c>
      <c r="C176" s="127">
        <v>87149100</v>
      </c>
      <c r="D176" s="128">
        <v>262</v>
      </c>
      <c r="E176" s="129">
        <v>0.28000000000000003</v>
      </c>
      <c r="F176" s="129">
        <v>0.18</v>
      </c>
      <c r="G176" s="128">
        <v>336</v>
      </c>
      <c r="H176" s="128">
        <v>310</v>
      </c>
      <c r="I176" s="128">
        <v>320</v>
      </c>
      <c r="J176" s="128">
        <v>410</v>
      </c>
      <c r="K176" s="128">
        <v>378</v>
      </c>
      <c r="L176" s="130" t="str">
        <f t="shared" si="2"/>
        <v>BPLWT00446</v>
      </c>
    </row>
    <row r="177" spans="1:12" ht="17.399999999999999">
      <c r="A177" s="125" t="s">
        <v>3725</v>
      </c>
      <c r="B177" s="126" t="s">
        <v>3726</v>
      </c>
      <c r="C177" s="127">
        <v>87149100</v>
      </c>
      <c r="D177" s="128">
        <v>431</v>
      </c>
      <c r="E177" s="129">
        <v>0.28000000000000003</v>
      </c>
      <c r="F177" s="129">
        <v>0.18</v>
      </c>
      <c r="G177" s="128">
        <v>552</v>
      </c>
      <c r="H177" s="128">
        <v>509</v>
      </c>
      <c r="I177" s="128">
        <v>526</v>
      </c>
      <c r="J177" s="128">
        <v>674</v>
      </c>
      <c r="K177" s="128">
        <v>621</v>
      </c>
      <c r="L177" s="130" t="str">
        <f t="shared" si="2"/>
        <v>BPLWT00448</v>
      </c>
    </row>
    <row r="178" spans="1:12" ht="17.399999999999999">
      <c r="A178" s="125" t="s">
        <v>3727</v>
      </c>
      <c r="B178" s="126" t="s">
        <v>3728</v>
      </c>
      <c r="C178" s="127">
        <v>87149100</v>
      </c>
      <c r="D178" s="128">
        <v>560</v>
      </c>
      <c r="E178" s="129">
        <v>0.28000000000000003</v>
      </c>
      <c r="F178" s="129">
        <v>0.18</v>
      </c>
      <c r="G178" s="128">
        <v>717</v>
      </c>
      <c r="H178" s="128">
        <v>661</v>
      </c>
      <c r="I178" s="128">
        <v>684</v>
      </c>
      <c r="J178" s="128">
        <v>876</v>
      </c>
      <c r="K178" s="128">
        <v>808</v>
      </c>
      <c r="L178" s="130" t="str">
        <f t="shared" si="2"/>
        <v>BPLWT00449</v>
      </c>
    </row>
    <row r="179" spans="1:12" ht="17.399999999999999">
      <c r="A179" s="125" t="s">
        <v>3729</v>
      </c>
      <c r="B179" s="126" t="s">
        <v>3730</v>
      </c>
      <c r="C179" s="127">
        <v>87149100</v>
      </c>
      <c r="D179" s="128">
        <v>562</v>
      </c>
      <c r="E179" s="129">
        <v>0.28000000000000003</v>
      </c>
      <c r="F179" s="129">
        <v>0.18</v>
      </c>
      <c r="G179" s="128">
        <v>720</v>
      </c>
      <c r="H179" s="128">
        <v>664</v>
      </c>
      <c r="I179" s="128">
        <v>686</v>
      </c>
      <c r="J179" s="128">
        <v>879</v>
      </c>
      <c r="K179" s="128">
        <v>810</v>
      </c>
      <c r="L179" s="130" t="str">
        <f t="shared" si="2"/>
        <v>BPLWT00450</v>
      </c>
    </row>
    <row r="180" spans="1:12" ht="17.399999999999999">
      <c r="A180" s="125" t="s">
        <v>3731</v>
      </c>
      <c r="B180" s="126" t="s">
        <v>3732</v>
      </c>
      <c r="C180" s="127">
        <v>87149100</v>
      </c>
      <c r="D180" s="128">
        <v>253</v>
      </c>
      <c r="E180" s="129">
        <v>0.28000000000000003</v>
      </c>
      <c r="F180" s="129">
        <v>0.18</v>
      </c>
      <c r="G180" s="128">
        <v>324</v>
      </c>
      <c r="H180" s="128">
        <v>299</v>
      </c>
      <c r="I180" s="128">
        <v>309</v>
      </c>
      <c r="J180" s="128">
        <v>396</v>
      </c>
      <c r="K180" s="128">
        <v>365</v>
      </c>
      <c r="L180" s="130" t="str">
        <f t="shared" si="2"/>
        <v>BPLWT00451</v>
      </c>
    </row>
    <row r="181" spans="1:12" ht="17.399999999999999">
      <c r="A181" s="125" t="s">
        <v>3733</v>
      </c>
      <c r="B181" s="126" t="s">
        <v>3734</v>
      </c>
      <c r="C181" s="127">
        <v>87149100</v>
      </c>
      <c r="D181" s="128" t="s">
        <v>2404</v>
      </c>
      <c r="E181" s="129">
        <v>0.28000000000000003</v>
      </c>
      <c r="F181" s="129">
        <v>0.18</v>
      </c>
      <c r="G181" s="128" t="s">
        <v>3735</v>
      </c>
      <c r="H181" s="128" t="s">
        <v>1855</v>
      </c>
      <c r="I181" s="128" t="s">
        <v>2407</v>
      </c>
      <c r="J181" s="128" t="s">
        <v>3737</v>
      </c>
      <c r="K181" s="128" t="s">
        <v>1857</v>
      </c>
      <c r="L181" s="130" t="e">
        <f t="shared" si="2"/>
        <v>#N/A</v>
      </c>
    </row>
    <row r="182" spans="1:12" ht="17.399999999999999">
      <c r="A182" s="125" t="s">
        <v>3739</v>
      </c>
      <c r="B182" s="126" t="s">
        <v>3740</v>
      </c>
      <c r="C182" s="127">
        <v>87149100</v>
      </c>
      <c r="D182" s="128">
        <v>365</v>
      </c>
      <c r="E182" s="129">
        <v>0.28000000000000003</v>
      </c>
      <c r="F182" s="129">
        <v>0.18</v>
      </c>
      <c r="G182" s="128">
        <v>468</v>
      </c>
      <c r="H182" s="128">
        <v>431</v>
      </c>
      <c r="I182" s="128">
        <v>446</v>
      </c>
      <c r="J182" s="128">
        <v>571</v>
      </c>
      <c r="K182" s="128">
        <v>527</v>
      </c>
      <c r="L182" s="130" t="str">
        <f t="shared" si="2"/>
        <v>BPLWT00491</v>
      </c>
    </row>
    <row r="183" spans="1:12" ht="17.399999999999999">
      <c r="A183" s="125" t="s">
        <v>3741</v>
      </c>
      <c r="B183" s="126" t="s">
        <v>3742</v>
      </c>
      <c r="C183" s="127">
        <v>87149100</v>
      </c>
      <c r="D183" s="128">
        <v>478</v>
      </c>
      <c r="E183" s="129">
        <v>0.28000000000000003</v>
      </c>
      <c r="F183" s="129">
        <v>0.18</v>
      </c>
      <c r="G183" s="128">
        <v>612</v>
      </c>
      <c r="H183" s="128">
        <v>565</v>
      </c>
      <c r="I183" s="128">
        <v>584</v>
      </c>
      <c r="J183" s="128">
        <v>748</v>
      </c>
      <c r="K183" s="128">
        <v>690</v>
      </c>
      <c r="L183" s="130" t="str">
        <f t="shared" si="2"/>
        <v>BPLWT00510</v>
      </c>
    </row>
    <row r="184" spans="1:12" ht="17.399999999999999">
      <c r="A184" s="125" t="s">
        <v>3743</v>
      </c>
      <c r="B184" s="133" t="s">
        <v>3744</v>
      </c>
      <c r="C184" s="134">
        <v>87149100</v>
      </c>
      <c r="D184" s="128">
        <v>52</v>
      </c>
      <c r="E184" s="129">
        <v>0.28000000000000003</v>
      </c>
      <c r="F184" s="129">
        <v>0.18</v>
      </c>
      <c r="G184" s="128">
        <v>67</v>
      </c>
      <c r="H184" s="128">
        <v>62</v>
      </c>
      <c r="I184" s="128">
        <v>64</v>
      </c>
      <c r="J184" s="128">
        <v>82</v>
      </c>
      <c r="K184" s="128">
        <v>76</v>
      </c>
      <c r="L184" s="130" t="str">
        <f t="shared" si="2"/>
        <v>BPLWT00512</v>
      </c>
    </row>
    <row r="185" spans="1:12" ht="17.399999999999999">
      <c r="A185" s="125" t="s">
        <v>3747</v>
      </c>
      <c r="B185" s="126" t="s">
        <v>3748</v>
      </c>
      <c r="C185" s="127">
        <v>87149100</v>
      </c>
      <c r="D185" s="128">
        <v>230</v>
      </c>
      <c r="E185" s="129">
        <v>0.28000000000000003</v>
      </c>
      <c r="F185" s="129">
        <v>0.18</v>
      </c>
      <c r="G185" s="128">
        <v>295</v>
      </c>
      <c r="H185" s="128">
        <v>272</v>
      </c>
      <c r="I185" s="128">
        <v>281</v>
      </c>
      <c r="J185" s="128">
        <v>360</v>
      </c>
      <c r="K185" s="128">
        <v>332</v>
      </c>
      <c r="L185" s="130" t="str">
        <f t="shared" si="2"/>
        <v>BPLYL00073</v>
      </c>
    </row>
    <row r="186" spans="1:12" ht="17.399999999999999">
      <c r="A186" s="125" t="s">
        <v>3749</v>
      </c>
      <c r="B186" s="126" t="s">
        <v>3750</v>
      </c>
      <c r="C186" s="127">
        <v>87149100</v>
      </c>
      <c r="D186" s="128">
        <v>225</v>
      </c>
      <c r="E186" s="129">
        <v>0.28000000000000003</v>
      </c>
      <c r="F186" s="129">
        <v>0.18</v>
      </c>
      <c r="G186" s="128">
        <v>288</v>
      </c>
      <c r="H186" s="128">
        <v>266</v>
      </c>
      <c r="I186" s="128">
        <v>275</v>
      </c>
      <c r="J186" s="128">
        <v>352</v>
      </c>
      <c r="K186" s="128">
        <v>325</v>
      </c>
      <c r="L186" s="130" t="str">
        <f t="shared" si="2"/>
        <v>BPLYL00074</v>
      </c>
    </row>
    <row r="187" spans="1:12" ht="17.399999999999999">
      <c r="A187" s="125" t="s">
        <v>2603</v>
      </c>
      <c r="B187" s="126" t="s">
        <v>2604</v>
      </c>
      <c r="C187" s="127">
        <v>39201019</v>
      </c>
      <c r="D187" s="128">
        <v>6</v>
      </c>
      <c r="E187" s="129">
        <v>0.18</v>
      </c>
      <c r="F187" s="129">
        <v>0.18</v>
      </c>
      <c r="G187" s="128">
        <v>8</v>
      </c>
      <c r="H187" s="128">
        <v>8</v>
      </c>
      <c r="I187" s="128">
        <v>8</v>
      </c>
      <c r="J187" s="128">
        <v>10</v>
      </c>
      <c r="K187" s="128">
        <v>10</v>
      </c>
      <c r="L187" s="130" t="str">
        <f t="shared" si="2"/>
        <v>BPPBK00035</v>
      </c>
    </row>
    <row r="188" spans="1:12" ht="17.399999999999999">
      <c r="A188" s="125" t="s">
        <v>466</v>
      </c>
      <c r="B188" s="133" t="s">
        <v>2609</v>
      </c>
      <c r="C188" s="134">
        <v>87089400</v>
      </c>
      <c r="D188" s="128">
        <v>65</v>
      </c>
      <c r="E188" s="129">
        <v>0.28000000000000003</v>
      </c>
      <c r="F188" s="129">
        <v>0.18</v>
      </c>
      <c r="G188" s="128">
        <v>84</v>
      </c>
      <c r="H188" s="128">
        <v>77</v>
      </c>
      <c r="I188" s="128">
        <v>80</v>
      </c>
      <c r="J188" s="128">
        <v>103</v>
      </c>
      <c r="K188" s="128">
        <v>95</v>
      </c>
      <c r="L188" s="130" t="str">
        <f t="shared" si="2"/>
        <v>BPPBK00052</v>
      </c>
    </row>
    <row r="189" spans="1:12" ht="17.399999999999999">
      <c r="A189" s="125" t="s">
        <v>918</v>
      </c>
      <c r="B189" s="126" t="s">
        <v>919</v>
      </c>
      <c r="C189" s="127">
        <v>87149100</v>
      </c>
      <c r="D189" s="128">
        <v>173</v>
      </c>
      <c r="E189" s="129">
        <v>0.28000000000000003</v>
      </c>
      <c r="F189" s="129">
        <v>0.18</v>
      </c>
      <c r="G189" s="128">
        <v>222</v>
      </c>
      <c r="H189" s="128">
        <v>205</v>
      </c>
      <c r="I189" s="128">
        <v>212</v>
      </c>
      <c r="J189" s="128">
        <v>272</v>
      </c>
      <c r="K189" s="128">
        <v>251</v>
      </c>
      <c r="L189" s="130" t="str">
        <f t="shared" si="2"/>
        <v>BPPBK00053</v>
      </c>
    </row>
    <row r="190" spans="1:12" ht="17.399999999999999">
      <c r="A190" s="125" t="s">
        <v>1021</v>
      </c>
      <c r="B190" s="126" t="s">
        <v>1022</v>
      </c>
      <c r="C190" s="127">
        <v>87149100</v>
      </c>
      <c r="D190" s="128">
        <v>82</v>
      </c>
      <c r="E190" s="129">
        <v>0.28000000000000003</v>
      </c>
      <c r="F190" s="129">
        <v>0.18</v>
      </c>
      <c r="G190" s="128">
        <v>105</v>
      </c>
      <c r="H190" s="128">
        <v>97</v>
      </c>
      <c r="I190" s="128">
        <v>101</v>
      </c>
      <c r="J190" s="128">
        <v>130</v>
      </c>
      <c r="K190" s="128">
        <v>120</v>
      </c>
      <c r="L190" s="130" t="str">
        <f t="shared" si="2"/>
        <v>BPPBK00054</v>
      </c>
    </row>
    <row r="191" spans="1:12" ht="17.399999999999999">
      <c r="A191" s="125" t="s">
        <v>3753</v>
      </c>
      <c r="B191" s="126" t="s">
        <v>3754</v>
      </c>
      <c r="C191" s="127">
        <v>87149100</v>
      </c>
      <c r="D191" s="128">
        <v>13</v>
      </c>
      <c r="E191" s="129">
        <v>0.28000000000000003</v>
      </c>
      <c r="F191" s="129">
        <v>0.18</v>
      </c>
      <c r="G191" s="128">
        <v>17</v>
      </c>
      <c r="H191" s="128">
        <v>16</v>
      </c>
      <c r="I191" s="128">
        <v>16</v>
      </c>
      <c r="J191" s="128">
        <v>21</v>
      </c>
      <c r="K191" s="128">
        <v>19</v>
      </c>
      <c r="L191" s="130" t="str">
        <f t="shared" si="2"/>
        <v>BPPBK00055</v>
      </c>
    </row>
    <row r="192" spans="1:12" ht="17.399999999999999">
      <c r="A192" s="125" t="s">
        <v>3755</v>
      </c>
      <c r="B192" s="126" t="s">
        <v>3756</v>
      </c>
      <c r="C192" s="127">
        <v>87149100</v>
      </c>
      <c r="D192" s="128">
        <v>269</v>
      </c>
      <c r="E192" s="129">
        <v>0.28000000000000003</v>
      </c>
      <c r="F192" s="129">
        <v>0.18</v>
      </c>
      <c r="G192" s="128">
        <v>345</v>
      </c>
      <c r="H192" s="128">
        <v>318</v>
      </c>
      <c r="I192" s="128">
        <v>329</v>
      </c>
      <c r="J192" s="128">
        <v>422</v>
      </c>
      <c r="K192" s="128">
        <v>389</v>
      </c>
      <c r="L192" s="130" t="str">
        <f t="shared" si="2"/>
        <v>BPPBK00056</v>
      </c>
    </row>
    <row r="193" spans="1:12" ht="17.399999999999999">
      <c r="A193" s="125" t="s">
        <v>3757</v>
      </c>
      <c r="B193" s="133" t="s">
        <v>3758</v>
      </c>
      <c r="C193" s="134">
        <v>87149100</v>
      </c>
      <c r="D193" s="128">
        <v>92</v>
      </c>
      <c r="E193" s="129">
        <v>0.28000000000000003</v>
      </c>
      <c r="F193" s="129">
        <v>0.18</v>
      </c>
      <c r="G193" s="128">
        <v>118</v>
      </c>
      <c r="H193" s="128">
        <v>109</v>
      </c>
      <c r="I193" s="128">
        <v>113</v>
      </c>
      <c r="J193" s="128">
        <v>145</v>
      </c>
      <c r="K193" s="128">
        <v>134</v>
      </c>
      <c r="L193" s="130" t="str">
        <f t="shared" si="2"/>
        <v>BPPBK00057</v>
      </c>
    </row>
    <row r="194" spans="1:12" ht="17.399999999999999">
      <c r="A194" s="125" t="s">
        <v>3759</v>
      </c>
      <c r="B194" s="133" t="s">
        <v>3760</v>
      </c>
      <c r="C194" s="134">
        <v>87149100</v>
      </c>
      <c r="D194" s="128">
        <v>9</v>
      </c>
      <c r="E194" s="129">
        <v>0.28000000000000003</v>
      </c>
      <c r="F194" s="129">
        <v>0.18</v>
      </c>
      <c r="G194" s="128">
        <v>12</v>
      </c>
      <c r="H194" s="128">
        <v>11</v>
      </c>
      <c r="I194" s="128">
        <v>11</v>
      </c>
      <c r="J194" s="128">
        <v>15</v>
      </c>
      <c r="K194" s="128">
        <v>13</v>
      </c>
      <c r="L194" s="130" t="str">
        <f t="shared" ref="L194:L257" si="3">VLOOKUP(A194,Testing,1,FALSE)</f>
        <v>BPPBK00058</v>
      </c>
    </row>
    <row r="195" spans="1:12" ht="17.399999999999999">
      <c r="A195" s="125" t="s">
        <v>3761</v>
      </c>
      <c r="B195" s="126" t="s">
        <v>3762</v>
      </c>
      <c r="C195" s="127">
        <v>87149100</v>
      </c>
      <c r="D195" s="128">
        <v>250</v>
      </c>
      <c r="E195" s="129">
        <v>0.28000000000000003</v>
      </c>
      <c r="F195" s="129">
        <v>0.18</v>
      </c>
      <c r="G195" s="128">
        <v>320</v>
      </c>
      <c r="H195" s="128">
        <v>295</v>
      </c>
      <c r="I195" s="128">
        <v>305</v>
      </c>
      <c r="J195" s="128">
        <v>391</v>
      </c>
      <c r="K195" s="128">
        <v>360</v>
      </c>
      <c r="L195" s="130" t="str">
        <f t="shared" si="3"/>
        <v>BPPBK00059</v>
      </c>
    </row>
    <row r="196" spans="1:12" ht="17.399999999999999">
      <c r="A196" s="125" t="s">
        <v>3765</v>
      </c>
      <c r="B196" s="126" t="s">
        <v>3766</v>
      </c>
      <c r="C196" s="127">
        <v>87149100</v>
      </c>
      <c r="D196" s="128">
        <v>96</v>
      </c>
      <c r="E196" s="129">
        <v>0.28000000000000003</v>
      </c>
      <c r="F196" s="129">
        <v>0.18</v>
      </c>
      <c r="G196" s="128">
        <v>123</v>
      </c>
      <c r="H196" s="128">
        <v>114</v>
      </c>
      <c r="I196" s="128">
        <v>118</v>
      </c>
      <c r="J196" s="128">
        <v>152</v>
      </c>
      <c r="K196" s="128">
        <v>140</v>
      </c>
      <c r="L196" s="130" t="str">
        <f t="shared" si="3"/>
        <v>BPPBK00060</v>
      </c>
    </row>
    <row r="197" spans="1:12" ht="17.399999999999999">
      <c r="A197" s="125" t="s">
        <v>3767</v>
      </c>
      <c r="B197" s="126" t="s">
        <v>3768</v>
      </c>
      <c r="C197" s="127">
        <v>87149100</v>
      </c>
      <c r="D197" s="128">
        <v>204</v>
      </c>
      <c r="E197" s="129">
        <v>0.28000000000000003</v>
      </c>
      <c r="F197" s="129">
        <v>0.18</v>
      </c>
      <c r="G197" s="128">
        <v>262</v>
      </c>
      <c r="H197" s="128">
        <v>241</v>
      </c>
      <c r="I197" s="128">
        <v>249</v>
      </c>
      <c r="J197" s="128">
        <v>319</v>
      </c>
      <c r="K197" s="128">
        <v>294</v>
      </c>
      <c r="L197" s="130" t="str">
        <f t="shared" si="3"/>
        <v>BPPBK00061</v>
      </c>
    </row>
    <row r="198" spans="1:12" ht="17.399999999999999">
      <c r="A198" s="125" t="s">
        <v>3769</v>
      </c>
      <c r="B198" s="133" t="s">
        <v>3770</v>
      </c>
      <c r="C198" s="134">
        <v>87149100</v>
      </c>
      <c r="D198" s="128">
        <v>115</v>
      </c>
      <c r="E198" s="129">
        <v>0.28000000000000003</v>
      </c>
      <c r="F198" s="129">
        <v>0.18</v>
      </c>
      <c r="G198" s="128">
        <v>148</v>
      </c>
      <c r="H198" s="128">
        <v>136</v>
      </c>
      <c r="I198" s="128">
        <v>141</v>
      </c>
      <c r="J198" s="128">
        <v>181</v>
      </c>
      <c r="K198" s="128">
        <v>167</v>
      </c>
      <c r="L198" s="130" t="str">
        <f t="shared" si="3"/>
        <v>BPPBK00062</v>
      </c>
    </row>
    <row r="199" spans="1:12" ht="17.399999999999999">
      <c r="A199" s="125" t="s">
        <v>85</v>
      </c>
      <c r="B199" s="133" t="s">
        <v>1739</v>
      </c>
      <c r="C199" s="134">
        <v>87149100</v>
      </c>
      <c r="D199" s="128">
        <v>50</v>
      </c>
      <c r="E199" s="129">
        <v>0.28000000000000003</v>
      </c>
      <c r="F199" s="129">
        <v>0.18</v>
      </c>
      <c r="G199" s="128">
        <v>64</v>
      </c>
      <c r="H199" s="128">
        <v>59</v>
      </c>
      <c r="I199" s="128">
        <v>61</v>
      </c>
      <c r="J199" s="128">
        <v>79</v>
      </c>
      <c r="K199" s="128">
        <v>72</v>
      </c>
      <c r="L199" s="130" t="str">
        <f t="shared" si="3"/>
        <v>BPPBK00063</v>
      </c>
    </row>
    <row r="200" spans="1:12" ht="17.399999999999999">
      <c r="A200" s="125" t="s">
        <v>84</v>
      </c>
      <c r="B200" s="133" t="s">
        <v>1740</v>
      </c>
      <c r="C200" s="134">
        <v>87149100</v>
      </c>
      <c r="D200" s="128">
        <v>47</v>
      </c>
      <c r="E200" s="129">
        <v>0.28000000000000003</v>
      </c>
      <c r="F200" s="129">
        <v>0.18</v>
      </c>
      <c r="G200" s="128">
        <v>61</v>
      </c>
      <c r="H200" s="128">
        <v>56</v>
      </c>
      <c r="I200" s="128">
        <v>58</v>
      </c>
      <c r="J200" s="128">
        <v>75</v>
      </c>
      <c r="K200" s="128">
        <v>69</v>
      </c>
      <c r="L200" s="130" t="str">
        <f t="shared" si="3"/>
        <v>BPPBK00064</v>
      </c>
    </row>
    <row r="201" spans="1:12" ht="17.399999999999999">
      <c r="A201" s="125" t="s">
        <v>3773</v>
      </c>
      <c r="B201" s="126" t="s">
        <v>3774</v>
      </c>
      <c r="C201" s="127">
        <v>87149100</v>
      </c>
      <c r="D201" s="128">
        <v>99</v>
      </c>
      <c r="E201" s="129">
        <v>0.28000000000000003</v>
      </c>
      <c r="F201" s="129">
        <v>0.18</v>
      </c>
      <c r="G201" s="128">
        <v>127</v>
      </c>
      <c r="H201" s="128">
        <v>117</v>
      </c>
      <c r="I201" s="128">
        <v>121</v>
      </c>
      <c r="J201" s="128">
        <v>155</v>
      </c>
      <c r="K201" s="128">
        <v>143</v>
      </c>
      <c r="L201" s="130" t="str">
        <f t="shared" si="3"/>
        <v>BPPBK00065</v>
      </c>
    </row>
    <row r="202" spans="1:12" ht="17.399999999999999">
      <c r="A202" s="125" t="s">
        <v>3775</v>
      </c>
      <c r="B202" s="126" t="s">
        <v>3776</v>
      </c>
      <c r="C202" s="127">
        <v>87149100</v>
      </c>
      <c r="D202" s="128">
        <v>64</v>
      </c>
      <c r="E202" s="129">
        <v>0.28000000000000003</v>
      </c>
      <c r="F202" s="129">
        <v>0.18</v>
      </c>
      <c r="G202" s="128">
        <v>82</v>
      </c>
      <c r="H202" s="128">
        <v>76</v>
      </c>
      <c r="I202" s="128">
        <v>79</v>
      </c>
      <c r="J202" s="128">
        <v>102</v>
      </c>
      <c r="K202" s="128">
        <v>94</v>
      </c>
      <c r="L202" s="130" t="str">
        <f t="shared" si="3"/>
        <v>BPPBK00066</v>
      </c>
    </row>
    <row r="203" spans="1:12" ht="17.399999999999999">
      <c r="A203" s="125" t="s">
        <v>88</v>
      </c>
      <c r="B203" s="126" t="s">
        <v>1050</v>
      </c>
      <c r="C203" s="127">
        <v>87141090</v>
      </c>
      <c r="D203" s="128">
        <v>4</v>
      </c>
      <c r="E203" s="129">
        <v>0.28000000000000003</v>
      </c>
      <c r="F203" s="129">
        <v>0.18</v>
      </c>
      <c r="G203" s="128">
        <v>6</v>
      </c>
      <c r="H203" s="128">
        <v>5</v>
      </c>
      <c r="I203" s="128">
        <v>5</v>
      </c>
      <c r="J203" s="128">
        <v>7</v>
      </c>
      <c r="K203" s="128">
        <v>6</v>
      </c>
      <c r="L203" s="130" t="str">
        <f t="shared" si="3"/>
        <v>BPPWT00079</v>
      </c>
    </row>
    <row r="204" spans="1:12" ht="17.399999999999999">
      <c r="A204" s="125" t="s">
        <v>2621</v>
      </c>
      <c r="B204" s="133" t="s">
        <v>2622</v>
      </c>
      <c r="C204" s="134">
        <v>39202090</v>
      </c>
      <c r="D204" s="128">
        <v>50</v>
      </c>
      <c r="E204" s="129">
        <v>0.18</v>
      </c>
      <c r="F204" s="129">
        <v>0.18</v>
      </c>
      <c r="G204" s="128">
        <v>59</v>
      </c>
      <c r="H204" s="128">
        <v>59</v>
      </c>
      <c r="I204" s="128">
        <v>61</v>
      </c>
      <c r="J204" s="128">
        <v>72</v>
      </c>
      <c r="K204" s="128">
        <v>72</v>
      </c>
      <c r="L204" s="130" t="str">
        <f t="shared" si="3"/>
        <v>BPPWT00082</v>
      </c>
    </row>
    <row r="205" spans="1:12" ht="17.399999999999999">
      <c r="A205" s="125" t="s">
        <v>1750</v>
      </c>
      <c r="B205" s="126" t="s">
        <v>1751</v>
      </c>
      <c r="C205" s="127">
        <v>87149100</v>
      </c>
      <c r="D205" s="128">
        <v>15</v>
      </c>
      <c r="E205" s="129">
        <v>0.28000000000000003</v>
      </c>
      <c r="F205" s="129">
        <v>0.18</v>
      </c>
      <c r="G205" s="128">
        <v>20</v>
      </c>
      <c r="H205" s="128">
        <v>18</v>
      </c>
      <c r="I205" s="128">
        <v>19</v>
      </c>
      <c r="J205" s="128">
        <v>25</v>
      </c>
      <c r="K205" s="128">
        <v>23</v>
      </c>
      <c r="L205" s="130" t="str">
        <f t="shared" si="3"/>
        <v>BRBBK00001</v>
      </c>
    </row>
    <row r="206" spans="1:12" ht="17.399999999999999">
      <c r="A206" s="125" t="s">
        <v>1757</v>
      </c>
      <c r="B206" s="126" t="s">
        <v>1758</v>
      </c>
      <c r="C206" s="127">
        <v>85122010</v>
      </c>
      <c r="D206" s="128">
        <v>21</v>
      </c>
      <c r="E206" s="129">
        <v>0.18</v>
      </c>
      <c r="F206" s="129">
        <v>0.18</v>
      </c>
      <c r="G206" s="128">
        <v>25</v>
      </c>
      <c r="H206" s="128">
        <v>25</v>
      </c>
      <c r="I206" s="128">
        <v>26</v>
      </c>
      <c r="J206" s="128">
        <v>31</v>
      </c>
      <c r="K206" s="128">
        <v>31</v>
      </c>
      <c r="L206" s="130" t="str">
        <f t="shared" si="3"/>
        <v>BRROR00002</v>
      </c>
    </row>
    <row r="207" spans="1:12" ht="17.399999999999999">
      <c r="A207" s="125" t="s">
        <v>1759</v>
      </c>
      <c r="B207" s="126" t="s">
        <v>1760</v>
      </c>
      <c r="C207" s="127">
        <v>85122010</v>
      </c>
      <c r="D207" s="128">
        <v>24</v>
      </c>
      <c r="E207" s="129">
        <v>0.18</v>
      </c>
      <c r="F207" s="129">
        <v>0.18</v>
      </c>
      <c r="G207" s="128">
        <v>29</v>
      </c>
      <c r="H207" s="128">
        <v>29</v>
      </c>
      <c r="I207" s="128">
        <v>30</v>
      </c>
      <c r="J207" s="128">
        <v>36</v>
      </c>
      <c r="K207" s="128">
        <v>36</v>
      </c>
      <c r="L207" s="130" t="str">
        <f t="shared" si="3"/>
        <v>BRRRD00001</v>
      </c>
    </row>
    <row r="208" spans="1:12" ht="17.399999999999999">
      <c r="A208" s="125" t="s">
        <v>2627</v>
      </c>
      <c r="B208" s="126" t="s">
        <v>2628</v>
      </c>
      <c r="C208" s="127">
        <v>87141090</v>
      </c>
      <c r="D208" s="128">
        <v>601</v>
      </c>
      <c r="E208" s="129">
        <v>0.28000000000000003</v>
      </c>
      <c r="F208" s="129">
        <v>0.18</v>
      </c>
      <c r="G208" s="128">
        <v>770</v>
      </c>
      <c r="H208" s="128">
        <v>710</v>
      </c>
      <c r="I208" s="128">
        <v>734</v>
      </c>
      <c r="J208" s="128">
        <v>940</v>
      </c>
      <c r="K208" s="128">
        <v>867</v>
      </c>
      <c r="L208" s="130" t="str">
        <f t="shared" si="3"/>
        <v>BRWBK00001</v>
      </c>
    </row>
    <row r="209" spans="1:12" ht="17.399999999999999">
      <c r="A209" s="125" t="s">
        <v>3780</v>
      </c>
      <c r="B209" s="126" t="s">
        <v>3781</v>
      </c>
      <c r="C209" s="127">
        <v>87141010</v>
      </c>
      <c r="D209" s="128">
        <v>590</v>
      </c>
      <c r="E209" s="129">
        <v>0.28000000000000003</v>
      </c>
      <c r="F209" s="129">
        <v>0.18</v>
      </c>
      <c r="G209" s="128">
        <v>756</v>
      </c>
      <c r="H209" s="128">
        <v>697</v>
      </c>
      <c r="I209" s="128">
        <v>720</v>
      </c>
      <c r="J209" s="128">
        <v>922</v>
      </c>
      <c r="K209" s="128">
        <v>850</v>
      </c>
      <c r="L209" s="130" t="str">
        <f t="shared" si="3"/>
        <v>BRWBK00002</v>
      </c>
    </row>
    <row r="210" spans="1:12" ht="17.399999999999999">
      <c r="A210" s="125" t="s">
        <v>2968</v>
      </c>
      <c r="B210" s="126" t="s">
        <v>2969</v>
      </c>
      <c r="C210" s="127">
        <v>87141010</v>
      </c>
      <c r="D210" s="128">
        <v>790</v>
      </c>
      <c r="E210" s="129">
        <v>0.28000000000000003</v>
      </c>
      <c r="F210" s="129">
        <v>0.18</v>
      </c>
      <c r="G210" s="128" t="s">
        <v>2970</v>
      </c>
      <c r="H210" s="128">
        <v>933</v>
      </c>
      <c r="I210" s="128">
        <v>964</v>
      </c>
      <c r="J210" s="128" t="s">
        <v>2971</v>
      </c>
      <c r="K210" s="128" t="s">
        <v>2155</v>
      </c>
      <c r="L210" s="130" t="str">
        <f t="shared" si="3"/>
        <v>BSABK00002</v>
      </c>
    </row>
    <row r="211" spans="1:12" ht="17.399999999999999">
      <c r="A211" s="125" t="s">
        <v>258</v>
      </c>
      <c r="B211" s="126" t="s">
        <v>993</v>
      </c>
      <c r="C211" s="127">
        <v>87149100</v>
      </c>
      <c r="D211" s="128">
        <v>57</v>
      </c>
      <c r="E211" s="129">
        <v>0.28000000000000003</v>
      </c>
      <c r="F211" s="129">
        <v>0.18</v>
      </c>
      <c r="G211" s="128">
        <v>73</v>
      </c>
      <c r="H211" s="128">
        <v>68</v>
      </c>
      <c r="I211" s="128">
        <v>70</v>
      </c>
      <c r="J211" s="128">
        <v>90</v>
      </c>
      <c r="K211" s="128">
        <v>83</v>
      </c>
      <c r="L211" s="130" t="str">
        <f t="shared" si="3"/>
        <v>BSLBK00007</v>
      </c>
    </row>
    <row r="212" spans="1:12" ht="17.399999999999999">
      <c r="A212" s="125" t="s">
        <v>2972</v>
      </c>
      <c r="B212" s="126" t="s">
        <v>2973</v>
      </c>
      <c r="C212" s="127">
        <v>87149100</v>
      </c>
      <c r="D212" s="128">
        <v>91</v>
      </c>
      <c r="E212" s="129">
        <v>0.28000000000000003</v>
      </c>
      <c r="F212" s="129">
        <v>0.18</v>
      </c>
      <c r="G212" s="128">
        <v>117</v>
      </c>
      <c r="H212" s="128">
        <v>108</v>
      </c>
      <c r="I212" s="128">
        <v>112</v>
      </c>
      <c r="J212" s="128">
        <v>144</v>
      </c>
      <c r="K212" s="128">
        <v>133</v>
      </c>
      <c r="L212" s="130" t="str">
        <f t="shared" si="3"/>
        <v>BSLBK00010</v>
      </c>
    </row>
    <row r="213" spans="1:12" ht="17.399999999999999">
      <c r="A213" s="125" t="s">
        <v>265</v>
      </c>
      <c r="B213" s="126" t="s">
        <v>1763</v>
      </c>
      <c r="C213" s="127">
        <v>73201011</v>
      </c>
      <c r="D213" s="128">
        <v>12</v>
      </c>
      <c r="E213" s="129">
        <v>0.18</v>
      </c>
      <c r="F213" s="129">
        <v>0.18</v>
      </c>
      <c r="G213" s="128">
        <v>15</v>
      </c>
      <c r="H213" s="128">
        <v>15</v>
      </c>
      <c r="I213" s="128">
        <v>15</v>
      </c>
      <c r="J213" s="128">
        <v>18</v>
      </c>
      <c r="K213" s="128">
        <v>18</v>
      </c>
      <c r="L213" s="130" t="str">
        <f t="shared" si="3"/>
        <v>BSPZP00002</v>
      </c>
    </row>
    <row r="214" spans="1:12" ht="17.399999999999999">
      <c r="A214" s="125" t="s">
        <v>2642</v>
      </c>
      <c r="B214" s="126" t="s">
        <v>2643</v>
      </c>
      <c r="C214" s="127">
        <v>73201011</v>
      </c>
      <c r="D214" s="128">
        <v>4</v>
      </c>
      <c r="E214" s="129">
        <v>0.18</v>
      </c>
      <c r="F214" s="129">
        <v>0.18</v>
      </c>
      <c r="G214" s="128">
        <v>5</v>
      </c>
      <c r="H214" s="128">
        <v>5</v>
      </c>
      <c r="I214" s="128">
        <v>5</v>
      </c>
      <c r="J214" s="128">
        <v>6</v>
      </c>
      <c r="K214" s="128">
        <v>6</v>
      </c>
      <c r="L214" s="130" t="str">
        <f t="shared" si="3"/>
        <v>BSPZP00003</v>
      </c>
    </row>
    <row r="215" spans="1:12" ht="17.399999999999999">
      <c r="A215" s="125" t="s">
        <v>3783</v>
      </c>
      <c r="B215" s="126" t="s">
        <v>3784</v>
      </c>
      <c r="C215" s="127">
        <v>73201011</v>
      </c>
      <c r="D215" s="128">
        <v>19</v>
      </c>
      <c r="E215" s="129">
        <v>0.18</v>
      </c>
      <c r="F215" s="129">
        <v>0.18</v>
      </c>
      <c r="G215" s="128">
        <v>23</v>
      </c>
      <c r="H215" s="128">
        <v>23</v>
      </c>
      <c r="I215" s="128">
        <v>24</v>
      </c>
      <c r="J215" s="128">
        <v>29</v>
      </c>
      <c r="K215" s="128">
        <v>29</v>
      </c>
      <c r="L215" s="130" t="str">
        <f t="shared" si="3"/>
        <v>BSPZP00006</v>
      </c>
    </row>
    <row r="216" spans="1:12" ht="17.399999999999999">
      <c r="A216" s="125" t="s">
        <v>2976</v>
      </c>
      <c r="B216" s="126" t="s">
        <v>2977</v>
      </c>
      <c r="C216" s="127">
        <v>73201011</v>
      </c>
      <c r="D216" s="128">
        <v>20</v>
      </c>
      <c r="E216" s="129">
        <v>0.18</v>
      </c>
      <c r="F216" s="129">
        <v>0.18</v>
      </c>
      <c r="G216" s="128">
        <v>24</v>
      </c>
      <c r="H216" s="128">
        <v>24</v>
      </c>
      <c r="I216" s="128">
        <v>25</v>
      </c>
      <c r="J216" s="128">
        <v>30</v>
      </c>
      <c r="K216" s="128">
        <v>30</v>
      </c>
      <c r="L216" s="130" t="str">
        <f t="shared" si="3"/>
        <v>BSPZP00007</v>
      </c>
    </row>
    <row r="217" spans="1:12" ht="17.399999999999999">
      <c r="A217" s="125" t="s">
        <v>3786</v>
      </c>
      <c r="B217" s="126" t="s">
        <v>3787</v>
      </c>
      <c r="C217" s="134">
        <v>39199090</v>
      </c>
      <c r="D217" s="128">
        <v>46</v>
      </c>
      <c r="E217" s="129">
        <v>0.18</v>
      </c>
      <c r="F217" s="129">
        <v>0.18</v>
      </c>
      <c r="G217" s="128">
        <v>55</v>
      </c>
      <c r="H217" s="128">
        <v>55</v>
      </c>
      <c r="I217" s="128">
        <v>57</v>
      </c>
      <c r="J217" s="128">
        <v>68</v>
      </c>
      <c r="K217" s="128">
        <v>68</v>
      </c>
      <c r="L217" s="130" t="str">
        <f t="shared" si="3"/>
        <v>BSRBL00106</v>
      </c>
    </row>
    <row r="218" spans="1:12" ht="17.399999999999999">
      <c r="A218" s="125" t="s">
        <v>3788</v>
      </c>
      <c r="B218" s="126" t="s">
        <v>3789</v>
      </c>
      <c r="C218" s="127">
        <v>39199090</v>
      </c>
      <c r="D218" s="128">
        <v>46</v>
      </c>
      <c r="E218" s="129">
        <v>0.18</v>
      </c>
      <c r="F218" s="129">
        <v>0.18</v>
      </c>
      <c r="G218" s="128">
        <v>55</v>
      </c>
      <c r="H218" s="128">
        <v>55</v>
      </c>
      <c r="I218" s="128">
        <v>57</v>
      </c>
      <c r="J218" s="128">
        <v>68</v>
      </c>
      <c r="K218" s="128">
        <v>68</v>
      </c>
      <c r="L218" s="130" t="str">
        <f t="shared" si="3"/>
        <v>BSRBL00107</v>
      </c>
    </row>
    <row r="219" spans="1:12" ht="17.399999999999999">
      <c r="A219" s="125" t="s">
        <v>3790</v>
      </c>
      <c r="B219" s="126" t="s">
        <v>3791</v>
      </c>
      <c r="C219" s="127">
        <v>39199090</v>
      </c>
      <c r="D219" s="128">
        <v>40</v>
      </c>
      <c r="E219" s="129">
        <v>0.18</v>
      </c>
      <c r="F219" s="129">
        <v>0.18</v>
      </c>
      <c r="G219" s="128">
        <v>48</v>
      </c>
      <c r="H219" s="128">
        <v>48</v>
      </c>
      <c r="I219" s="128">
        <v>49</v>
      </c>
      <c r="J219" s="128">
        <v>58</v>
      </c>
      <c r="K219" s="128">
        <v>58</v>
      </c>
      <c r="L219" s="130" t="str">
        <f t="shared" si="3"/>
        <v>BSRBL00108</v>
      </c>
    </row>
    <row r="220" spans="1:12" ht="17.399999999999999">
      <c r="A220" s="125" t="s">
        <v>3792</v>
      </c>
      <c r="B220" s="126" t="s">
        <v>3793</v>
      </c>
      <c r="C220" s="127">
        <v>39199090</v>
      </c>
      <c r="D220" s="128">
        <v>40</v>
      </c>
      <c r="E220" s="129">
        <v>0.18</v>
      </c>
      <c r="F220" s="129">
        <v>0.18</v>
      </c>
      <c r="G220" s="128">
        <v>48</v>
      </c>
      <c r="H220" s="128">
        <v>48</v>
      </c>
      <c r="I220" s="128">
        <v>49</v>
      </c>
      <c r="J220" s="128">
        <v>58</v>
      </c>
      <c r="K220" s="128">
        <v>58</v>
      </c>
      <c r="L220" s="130" t="str">
        <f t="shared" si="3"/>
        <v>BSRBL00109</v>
      </c>
    </row>
    <row r="221" spans="1:12" ht="17.399999999999999">
      <c r="A221" s="125" t="s">
        <v>3794</v>
      </c>
      <c r="B221" s="126" t="s">
        <v>3795</v>
      </c>
      <c r="C221" s="127">
        <v>39199090</v>
      </c>
      <c r="D221" s="128">
        <v>29</v>
      </c>
      <c r="E221" s="129">
        <v>0.18</v>
      </c>
      <c r="F221" s="129">
        <v>0.18</v>
      </c>
      <c r="G221" s="128">
        <v>35</v>
      </c>
      <c r="H221" s="128">
        <v>35</v>
      </c>
      <c r="I221" s="128">
        <v>36</v>
      </c>
      <c r="J221" s="128">
        <v>43</v>
      </c>
      <c r="K221" s="128">
        <v>43</v>
      </c>
      <c r="L221" s="130" t="str">
        <f t="shared" si="3"/>
        <v>BSRBL00110</v>
      </c>
    </row>
    <row r="222" spans="1:12" ht="17.399999999999999">
      <c r="A222" s="125" t="s">
        <v>3796</v>
      </c>
      <c r="B222" s="126" t="s">
        <v>3797</v>
      </c>
      <c r="C222" s="127">
        <v>39199090</v>
      </c>
      <c r="D222" s="128">
        <v>30</v>
      </c>
      <c r="E222" s="129">
        <v>0.18</v>
      </c>
      <c r="F222" s="129">
        <v>0.18</v>
      </c>
      <c r="G222" s="128">
        <v>36</v>
      </c>
      <c r="H222" s="128">
        <v>36</v>
      </c>
      <c r="I222" s="128">
        <v>37</v>
      </c>
      <c r="J222" s="128">
        <v>44</v>
      </c>
      <c r="K222" s="128">
        <v>44</v>
      </c>
      <c r="L222" s="130" t="str">
        <f t="shared" si="3"/>
        <v>BSRBL00111</v>
      </c>
    </row>
    <row r="223" spans="1:12" ht="17.399999999999999">
      <c r="A223" s="125" t="s">
        <v>3800</v>
      </c>
      <c r="B223" s="126" t="s">
        <v>3801</v>
      </c>
      <c r="C223" s="127">
        <v>39199090</v>
      </c>
      <c r="D223" s="128">
        <v>67</v>
      </c>
      <c r="E223" s="129">
        <v>0.18</v>
      </c>
      <c r="F223" s="129">
        <v>0.18</v>
      </c>
      <c r="G223" s="128">
        <v>80</v>
      </c>
      <c r="H223" s="128">
        <v>80</v>
      </c>
      <c r="I223" s="128">
        <v>82</v>
      </c>
      <c r="J223" s="128">
        <v>97</v>
      </c>
      <c r="K223" s="128">
        <v>97</v>
      </c>
      <c r="L223" s="130" t="str">
        <f t="shared" si="3"/>
        <v>BSRBL00112</v>
      </c>
    </row>
    <row r="224" spans="1:12" ht="17.399999999999999">
      <c r="A224" s="125" t="s">
        <v>3802</v>
      </c>
      <c r="B224" s="126" t="s">
        <v>3803</v>
      </c>
      <c r="C224" s="127">
        <v>39199090</v>
      </c>
      <c r="D224" s="128">
        <v>67</v>
      </c>
      <c r="E224" s="129">
        <v>0.18</v>
      </c>
      <c r="F224" s="129">
        <v>0.18</v>
      </c>
      <c r="G224" s="128">
        <v>80</v>
      </c>
      <c r="H224" s="128">
        <v>80</v>
      </c>
      <c r="I224" s="128">
        <v>82</v>
      </c>
      <c r="J224" s="128">
        <v>97</v>
      </c>
      <c r="K224" s="128">
        <v>97</v>
      </c>
      <c r="L224" s="130" t="str">
        <f t="shared" si="3"/>
        <v>BSRBL00113</v>
      </c>
    </row>
    <row r="225" spans="1:12" ht="17.399999999999999">
      <c r="A225" s="125" t="s">
        <v>3804</v>
      </c>
      <c r="B225" s="133" t="s">
        <v>3805</v>
      </c>
      <c r="C225" s="134">
        <v>39199090</v>
      </c>
      <c r="D225" s="128">
        <v>10</v>
      </c>
      <c r="E225" s="129">
        <v>0.18</v>
      </c>
      <c r="F225" s="129">
        <v>0.18</v>
      </c>
      <c r="G225" s="128">
        <v>12</v>
      </c>
      <c r="H225" s="128">
        <v>12</v>
      </c>
      <c r="I225" s="128">
        <v>13</v>
      </c>
      <c r="J225" s="128">
        <v>16</v>
      </c>
      <c r="K225" s="128">
        <v>16</v>
      </c>
      <c r="L225" s="130" t="str">
        <f t="shared" si="3"/>
        <v>BSRBL00114</v>
      </c>
    </row>
    <row r="226" spans="1:12" ht="17.399999999999999">
      <c r="A226" s="125" t="s">
        <v>3806</v>
      </c>
      <c r="B226" s="133" t="s">
        <v>3807</v>
      </c>
      <c r="C226" s="134">
        <v>39199090</v>
      </c>
      <c r="D226" s="128">
        <v>75</v>
      </c>
      <c r="E226" s="129">
        <v>0.18</v>
      </c>
      <c r="F226" s="129">
        <v>0.18</v>
      </c>
      <c r="G226" s="128">
        <v>89</v>
      </c>
      <c r="H226" s="128">
        <v>89</v>
      </c>
      <c r="I226" s="128">
        <v>92</v>
      </c>
      <c r="J226" s="128">
        <v>109</v>
      </c>
      <c r="K226" s="128">
        <v>109</v>
      </c>
      <c r="L226" s="130" t="str">
        <f t="shared" si="3"/>
        <v>BSRBL00115</v>
      </c>
    </row>
    <row r="227" spans="1:12" ht="17.399999999999999">
      <c r="A227" s="125" t="s">
        <v>3808</v>
      </c>
      <c r="B227" s="133" t="s">
        <v>3809</v>
      </c>
      <c r="C227" s="134">
        <v>39199090</v>
      </c>
      <c r="D227" s="128">
        <v>46</v>
      </c>
      <c r="E227" s="129">
        <v>0.18</v>
      </c>
      <c r="F227" s="129">
        <v>0.18</v>
      </c>
      <c r="G227" s="128">
        <v>55</v>
      </c>
      <c r="H227" s="128">
        <v>55</v>
      </c>
      <c r="I227" s="128">
        <v>57</v>
      </c>
      <c r="J227" s="128">
        <v>68</v>
      </c>
      <c r="K227" s="128">
        <v>68</v>
      </c>
      <c r="L227" s="130" t="str">
        <f t="shared" si="3"/>
        <v>BSRGB00001</v>
      </c>
    </row>
    <row r="228" spans="1:12" ht="17.399999999999999">
      <c r="A228" s="125" t="s">
        <v>3810</v>
      </c>
      <c r="B228" s="133" t="s">
        <v>3811</v>
      </c>
      <c r="C228" s="134">
        <v>39199090</v>
      </c>
      <c r="D228" s="128">
        <v>46</v>
      </c>
      <c r="E228" s="129">
        <v>0.18</v>
      </c>
      <c r="F228" s="129">
        <v>0.18</v>
      </c>
      <c r="G228" s="128">
        <v>55</v>
      </c>
      <c r="H228" s="128">
        <v>55</v>
      </c>
      <c r="I228" s="128">
        <v>57</v>
      </c>
      <c r="J228" s="128">
        <v>68</v>
      </c>
      <c r="K228" s="128">
        <v>68</v>
      </c>
      <c r="L228" s="130" t="str">
        <f t="shared" si="3"/>
        <v>BSRGB00002</v>
      </c>
    </row>
    <row r="229" spans="1:12" ht="17.399999999999999">
      <c r="A229" s="125" t="s">
        <v>3812</v>
      </c>
      <c r="B229" s="126" t="s">
        <v>3813</v>
      </c>
      <c r="C229" s="127">
        <v>39199090</v>
      </c>
      <c r="D229" s="128">
        <v>40</v>
      </c>
      <c r="E229" s="129">
        <v>0.18</v>
      </c>
      <c r="F229" s="129">
        <v>0.18</v>
      </c>
      <c r="G229" s="128">
        <v>48</v>
      </c>
      <c r="H229" s="128">
        <v>48</v>
      </c>
      <c r="I229" s="128">
        <v>49</v>
      </c>
      <c r="J229" s="128">
        <v>58</v>
      </c>
      <c r="K229" s="128">
        <v>58</v>
      </c>
      <c r="L229" s="130" t="str">
        <f t="shared" si="3"/>
        <v>BSRGB00003</v>
      </c>
    </row>
    <row r="230" spans="1:12" ht="17.399999999999999">
      <c r="A230" s="125" t="s">
        <v>3814</v>
      </c>
      <c r="B230" s="133" t="s">
        <v>3815</v>
      </c>
      <c r="C230" s="134">
        <v>39199090</v>
      </c>
      <c r="D230" s="128">
        <v>40</v>
      </c>
      <c r="E230" s="129">
        <v>0.18</v>
      </c>
      <c r="F230" s="129">
        <v>0.18</v>
      </c>
      <c r="G230" s="128">
        <v>48</v>
      </c>
      <c r="H230" s="128">
        <v>48</v>
      </c>
      <c r="I230" s="128">
        <v>49</v>
      </c>
      <c r="J230" s="128">
        <v>58</v>
      </c>
      <c r="K230" s="128">
        <v>58</v>
      </c>
      <c r="L230" s="130" t="str">
        <f t="shared" si="3"/>
        <v>BSRGB00004</v>
      </c>
    </row>
    <row r="231" spans="1:12" ht="17.399999999999999">
      <c r="A231" s="125" t="s">
        <v>3816</v>
      </c>
      <c r="B231" s="126" t="s">
        <v>3817</v>
      </c>
      <c r="C231" s="127">
        <v>39199090</v>
      </c>
      <c r="D231" s="128">
        <v>29</v>
      </c>
      <c r="E231" s="129">
        <v>0.18</v>
      </c>
      <c r="F231" s="129">
        <v>0.18</v>
      </c>
      <c r="G231" s="128">
        <v>35</v>
      </c>
      <c r="H231" s="128">
        <v>35</v>
      </c>
      <c r="I231" s="128">
        <v>36</v>
      </c>
      <c r="J231" s="128">
        <v>43</v>
      </c>
      <c r="K231" s="128">
        <v>43</v>
      </c>
      <c r="L231" s="130" t="str">
        <f t="shared" si="3"/>
        <v>BSRGB00005</v>
      </c>
    </row>
    <row r="232" spans="1:12" ht="17.399999999999999">
      <c r="A232" s="125" t="s">
        <v>3820</v>
      </c>
      <c r="B232" s="126" t="s">
        <v>3821</v>
      </c>
      <c r="C232" s="127">
        <v>39199090</v>
      </c>
      <c r="D232" s="128">
        <v>30</v>
      </c>
      <c r="E232" s="129">
        <v>0.18</v>
      </c>
      <c r="F232" s="129">
        <v>0.18</v>
      </c>
      <c r="G232" s="128">
        <v>36</v>
      </c>
      <c r="H232" s="128">
        <v>36</v>
      </c>
      <c r="I232" s="128">
        <v>37</v>
      </c>
      <c r="J232" s="128">
        <v>44</v>
      </c>
      <c r="K232" s="128">
        <v>44</v>
      </c>
      <c r="L232" s="130" t="str">
        <f t="shared" si="3"/>
        <v>BSRGB00006</v>
      </c>
    </row>
    <row r="233" spans="1:12" ht="17.399999999999999">
      <c r="A233" s="125" t="s">
        <v>3822</v>
      </c>
      <c r="B233" s="126" t="s">
        <v>3823</v>
      </c>
      <c r="C233" s="127">
        <v>39199090</v>
      </c>
      <c r="D233" s="128">
        <v>21</v>
      </c>
      <c r="E233" s="129">
        <v>0.18</v>
      </c>
      <c r="F233" s="129">
        <v>0.18</v>
      </c>
      <c r="G233" s="128">
        <v>25</v>
      </c>
      <c r="H233" s="128">
        <v>25</v>
      </c>
      <c r="I233" s="128">
        <v>26</v>
      </c>
      <c r="J233" s="128">
        <v>31</v>
      </c>
      <c r="K233" s="128">
        <v>31</v>
      </c>
      <c r="L233" s="130" t="str">
        <f t="shared" si="3"/>
        <v>BSRGB00011</v>
      </c>
    </row>
    <row r="234" spans="1:12" ht="17.399999999999999">
      <c r="A234" s="125" t="s">
        <v>3824</v>
      </c>
      <c r="B234" s="126" t="s">
        <v>3825</v>
      </c>
      <c r="C234" s="127">
        <v>391990</v>
      </c>
      <c r="D234" s="128">
        <v>9</v>
      </c>
      <c r="E234" s="129">
        <v>0.18</v>
      </c>
      <c r="F234" s="129">
        <v>0.18</v>
      </c>
      <c r="G234" s="128">
        <v>11</v>
      </c>
      <c r="H234" s="128">
        <v>11</v>
      </c>
      <c r="I234" s="128">
        <v>11</v>
      </c>
      <c r="J234" s="128">
        <v>13</v>
      </c>
      <c r="K234" s="128">
        <v>13</v>
      </c>
      <c r="L234" s="130" t="str">
        <f t="shared" si="3"/>
        <v>BSRNA00102</v>
      </c>
    </row>
    <row r="235" spans="1:12" ht="17.399999999999999">
      <c r="A235" s="125" t="s">
        <v>3826</v>
      </c>
      <c r="B235" s="126" t="s">
        <v>3827</v>
      </c>
      <c r="C235" s="127">
        <v>391990</v>
      </c>
      <c r="D235" s="128">
        <v>220</v>
      </c>
      <c r="E235" s="129">
        <v>0.18</v>
      </c>
      <c r="F235" s="129">
        <v>0.18</v>
      </c>
      <c r="G235" s="128">
        <v>260</v>
      </c>
      <c r="H235" s="128">
        <v>260</v>
      </c>
      <c r="I235" s="128">
        <v>269</v>
      </c>
      <c r="J235" s="128">
        <v>318</v>
      </c>
      <c r="K235" s="128">
        <v>318</v>
      </c>
      <c r="L235" s="130" t="str">
        <f t="shared" si="3"/>
        <v>BSRNA00122</v>
      </c>
    </row>
    <row r="236" spans="1:12" ht="17.399999999999999">
      <c r="A236" s="125" t="s">
        <v>2646</v>
      </c>
      <c r="B236" s="133" t="s">
        <v>2647</v>
      </c>
      <c r="C236" s="134">
        <v>391990</v>
      </c>
      <c r="D236" s="128">
        <v>13</v>
      </c>
      <c r="E236" s="129">
        <v>0.18</v>
      </c>
      <c r="F236" s="129">
        <v>0.18</v>
      </c>
      <c r="G236" s="128">
        <v>16</v>
      </c>
      <c r="H236" s="128">
        <v>16</v>
      </c>
      <c r="I236" s="128">
        <v>16</v>
      </c>
      <c r="J236" s="128">
        <v>19</v>
      </c>
      <c r="K236" s="128">
        <v>19</v>
      </c>
      <c r="L236" s="130" t="str">
        <f t="shared" si="3"/>
        <v>BSRNA00131</v>
      </c>
    </row>
    <row r="237" spans="1:12" ht="17.399999999999999">
      <c r="A237" s="125" t="s">
        <v>1768</v>
      </c>
      <c r="B237" s="126" t="s">
        <v>1769</v>
      </c>
      <c r="C237" s="127">
        <v>39199010</v>
      </c>
      <c r="D237" s="128">
        <v>3</v>
      </c>
      <c r="E237" s="129">
        <v>0.18</v>
      </c>
      <c r="F237" s="129">
        <v>0.18</v>
      </c>
      <c r="G237" s="128">
        <v>4</v>
      </c>
      <c r="H237" s="128">
        <v>4</v>
      </c>
      <c r="I237" s="128">
        <v>4</v>
      </c>
      <c r="J237" s="128">
        <v>5</v>
      </c>
      <c r="K237" s="128">
        <v>5</v>
      </c>
      <c r="L237" s="130" t="str">
        <f t="shared" si="3"/>
        <v>BSRNA00155</v>
      </c>
    </row>
    <row r="238" spans="1:12" ht="17.399999999999999">
      <c r="A238" s="125" t="s">
        <v>2978</v>
      </c>
      <c r="B238" s="126" t="s">
        <v>2979</v>
      </c>
      <c r="C238" s="127">
        <v>391990</v>
      </c>
      <c r="D238" s="128">
        <v>2</v>
      </c>
      <c r="E238" s="129">
        <v>0.18</v>
      </c>
      <c r="F238" s="129">
        <v>0.18</v>
      </c>
      <c r="G238" s="128">
        <v>3</v>
      </c>
      <c r="H238" s="128">
        <v>3</v>
      </c>
      <c r="I238" s="128">
        <v>3</v>
      </c>
      <c r="J238" s="128">
        <v>4</v>
      </c>
      <c r="K238" s="128">
        <v>4</v>
      </c>
      <c r="L238" s="130" t="str">
        <f t="shared" si="3"/>
        <v>BSRRD00020</v>
      </c>
    </row>
    <row r="239" spans="1:12" ht="17.399999999999999">
      <c r="A239" s="125" t="s">
        <v>3830</v>
      </c>
      <c r="B239" s="133" t="s">
        <v>3831</v>
      </c>
      <c r="C239" s="134">
        <v>39199090</v>
      </c>
      <c r="D239" s="128">
        <v>16</v>
      </c>
      <c r="E239" s="129">
        <v>0.18</v>
      </c>
      <c r="F239" s="129">
        <v>0.18</v>
      </c>
      <c r="G239" s="128">
        <v>19</v>
      </c>
      <c r="H239" s="128">
        <v>19</v>
      </c>
      <c r="I239" s="128">
        <v>20</v>
      </c>
      <c r="J239" s="128">
        <v>24</v>
      </c>
      <c r="K239" s="128">
        <v>24</v>
      </c>
      <c r="L239" s="130" t="str">
        <f t="shared" si="3"/>
        <v>BSRSL00022</v>
      </c>
    </row>
    <row r="240" spans="1:12" ht="17.399999999999999">
      <c r="A240" s="125" t="s">
        <v>3832</v>
      </c>
      <c r="B240" s="133" t="s">
        <v>3833</v>
      </c>
      <c r="C240" s="134">
        <v>39199090</v>
      </c>
      <c r="D240" s="128">
        <v>44</v>
      </c>
      <c r="E240" s="129">
        <v>0.18</v>
      </c>
      <c r="F240" s="129">
        <v>0.18</v>
      </c>
      <c r="G240" s="128">
        <v>52</v>
      </c>
      <c r="H240" s="128">
        <v>52</v>
      </c>
      <c r="I240" s="128">
        <v>54</v>
      </c>
      <c r="J240" s="128">
        <v>64</v>
      </c>
      <c r="K240" s="128">
        <v>64</v>
      </c>
      <c r="L240" s="130" t="str">
        <f t="shared" si="3"/>
        <v>BSRSL00023</v>
      </c>
    </row>
    <row r="241" spans="1:12" ht="17.399999999999999">
      <c r="A241" s="125" t="s">
        <v>3834</v>
      </c>
      <c r="B241" s="126" t="s">
        <v>3835</v>
      </c>
      <c r="C241" s="127">
        <v>39199090</v>
      </c>
      <c r="D241" s="128">
        <v>44</v>
      </c>
      <c r="E241" s="129">
        <v>0.18</v>
      </c>
      <c r="F241" s="129">
        <v>0.18</v>
      </c>
      <c r="G241" s="128">
        <v>52</v>
      </c>
      <c r="H241" s="128">
        <v>52</v>
      </c>
      <c r="I241" s="128">
        <v>54</v>
      </c>
      <c r="J241" s="128">
        <v>64</v>
      </c>
      <c r="K241" s="128">
        <v>64</v>
      </c>
      <c r="L241" s="130" t="str">
        <f t="shared" si="3"/>
        <v>BSRSL00024</v>
      </c>
    </row>
    <row r="242" spans="1:12" ht="17.399999999999999">
      <c r="A242" s="125" t="s">
        <v>3836</v>
      </c>
      <c r="B242" s="126" t="s">
        <v>3837</v>
      </c>
      <c r="C242" s="127">
        <v>39199090</v>
      </c>
      <c r="D242" s="128">
        <v>21</v>
      </c>
      <c r="E242" s="129">
        <v>0.18</v>
      </c>
      <c r="F242" s="129">
        <v>0.18</v>
      </c>
      <c r="G242" s="128">
        <v>25</v>
      </c>
      <c r="H242" s="128">
        <v>25</v>
      </c>
      <c r="I242" s="128">
        <v>26</v>
      </c>
      <c r="J242" s="128">
        <v>31</v>
      </c>
      <c r="K242" s="128">
        <v>31</v>
      </c>
      <c r="L242" s="130" t="str">
        <f t="shared" si="3"/>
        <v>BSRSL00025</v>
      </c>
    </row>
    <row r="243" spans="1:12" ht="17.399999999999999">
      <c r="A243" s="125" t="s">
        <v>3840</v>
      </c>
      <c r="B243" s="126" t="s">
        <v>3841</v>
      </c>
      <c r="C243" s="127">
        <v>39199090</v>
      </c>
      <c r="D243" s="128">
        <v>220</v>
      </c>
      <c r="E243" s="129">
        <v>0.18</v>
      </c>
      <c r="F243" s="129">
        <v>0.18</v>
      </c>
      <c r="G243" s="128">
        <v>260</v>
      </c>
      <c r="H243" s="128">
        <v>260</v>
      </c>
      <c r="I243" s="128">
        <v>269</v>
      </c>
      <c r="J243" s="128">
        <v>318</v>
      </c>
      <c r="K243" s="128">
        <v>318</v>
      </c>
      <c r="L243" s="130" t="str">
        <f t="shared" si="3"/>
        <v>BSRSL00026</v>
      </c>
    </row>
    <row r="244" spans="1:12" ht="17.399999999999999">
      <c r="A244" s="125" t="s">
        <v>3842</v>
      </c>
      <c r="B244" s="126" t="s">
        <v>3843</v>
      </c>
      <c r="C244" s="127">
        <v>39199090</v>
      </c>
      <c r="D244" s="128">
        <v>220</v>
      </c>
      <c r="E244" s="129">
        <v>0.18</v>
      </c>
      <c r="F244" s="129">
        <v>0.18</v>
      </c>
      <c r="G244" s="128">
        <v>260</v>
      </c>
      <c r="H244" s="128">
        <v>260</v>
      </c>
      <c r="I244" s="128">
        <v>269</v>
      </c>
      <c r="J244" s="128">
        <v>318</v>
      </c>
      <c r="K244" s="128">
        <v>318</v>
      </c>
      <c r="L244" s="130" t="str">
        <f t="shared" si="3"/>
        <v>BSRSL00027</v>
      </c>
    </row>
    <row r="245" spans="1:12" ht="17.399999999999999">
      <c r="A245" s="125" t="s">
        <v>3844</v>
      </c>
      <c r="B245" s="126" t="s">
        <v>3845</v>
      </c>
      <c r="C245" s="127">
        <v>39199090</v>
      </c>
      <c r="D245" s="128">
        <v>13</v>
      </c>
      <c r="E245" s="129">
        <v>0.18</v>
      </c>
      <c r="F245" s="129">
        <v>0.18</v>
      </c>
      <c r="G245" s="128">
        <v>16</v>
      </c>
      <c r="H245" s="128">
        <v>16</v>
      </c>
      <c r="I245" s="128">
        <v>16</v>
      </c>
      <c r="J245" s="128">
        <v>19</v>
      </c>
      <c r="K245" s="128">
        <v>19</v>
      </c>
      <c r="L245" s="130" t="str">
        <f t="shared" si="3"/>
        <v>BSRSL00028</v>
      </c>
    </row>
    <row r="246" spans="1:12" ht="17.399999999999999">
      <c r="A246" s="125" t="s">
        <v>3846</v>
      </c>
      <c r="B246" s="126" t="s">
        <v>3847</v>
      </c>
      <c r="C246" s="127">
        <v>39199090</v>
      </c>
      <c r="D246" s="128">
        <v>46</v>
      </c>
      <c r="E246" s="129">
        <v>0.18</v>
      </c>
      <c r="F246" s="129">
        <v>0.18</v>
      </c>
      <c r="G246" s="128">
        <v>55</v>
      </c>
      <c r="H246" s="128">
        <v>55</v>
      </c>
      <c r="I246" s="128">
        <v>57</v>
      </c>
      <c r="J246" s="128">
        <v>68</v>
      </c>
      <c r="K246" s="128">
        <v>68</v>
      </c>
      <c r="L246" s="130" t="str">
        <f t="shared" si="3"/>
        <v>BSRWT00057</v>
      </c>
    </row>
    <row r="247" spans="1:12" ht="17.399999999999999">
      <c r="A247" s="125" t="s">
        <v>3850</v>
      </c>
      <c r="B247" s="126" t="s">
        <v>3851</v>
      </c>
      <c r="C247" s="127">
        <v>39199090</v>
      </c>
      <c r="D247" s="128">
        <v>46</v>
      </c>
      <c r="E247" s="129">
        <v>0.18</v>
      </c>
      <c r="F247" s="129">
        <v>0.18</v>
      </c>
      <c r="G247" s="128">
        <v>55</v>
      </c>
      <c r="H247" s="128">
        <v>55</v>
      </c>
      <c r="I247" s="128">
        <v>57</v>
      </c>
      <c r="J247" s="128">
        <v>68</v>
      </c>
      <c r="K247" s="128">
        <v>68</v>
      </c>
      <c r="L247" s="130" t="str">
        <f t="shared" si="3"/>
        <v>BSRWT00058</v>
      </c>
    </row>
    <row r="248" spans="1:12" ht="17.399999999999999">
      <c r="A248" s="125" t="s">
        <v>3854</v>
      </c>
      <c r="B248" s="126" t="s">
        <v>3855</v>
      </c>
      <c r="C248" s="127">
        <v>39199090</v>
      </c>
      <c r="D248" s="128">
        <v>40</v>
      </c>
      <c r="E248" s="129">
        <v>0.18</v>
      </c>
      <c r="F248" s="129">
        <v>0.18</v>
      </c>
      <c r="G248" s="128">
        <v>48</v>
      </c>
      <c r="H248" s="128">
        <v>48</v>
      </c>
      <c r="I248" s="128">
        <v>49</v>
      </c>
      <c r="J248" s="128">
        <v>58</v>
      </c>
      <c r="K248" s="128">
        <v>58</v>
      </c>
      <c r="L248" s="130" t="str">
        <f t="shared" si="3"/>
        <v>BSRWT00059</v>
      </c>
    </row>
    <row r="249" spans="1:12" ht="17.399999999999999">
      <c r="A249" s="125" t="s">
        <v>3856</v>
      </c>
      <c r="B249" s="133" t="s">
        <v>3857</v>
      </c>
      <c r="C249" s="134">
        <v>39199090</v>
      </c>
      <c r="D249" s="128">
        <v>40</v>
      </c>
      <c r="E249" s="129">
        <v>0.18</v>
      </c>
      <c r="F249" s="129">
        <v>0.18</v>
      </c>
      <c r="G249" s="128">
        <v>48</v>
      </c>
      <c r="H249" s="128">
        <v>48</v>
      </c>
      <c r="I249" s="128">
        <v>49</v>
      </c>
      <c r="J249" s="128">
        <v>58</v>
      </c>
      <c r="K249" s="128">
        <v>58</v>
      </c>
      <c r="L249" s="130" t="str">
        <f t="shared" si="3"/>
        <v>BSRWT00060</v>
      </c>
    </row>
    <row r="250" spans="1:12" ht="17.399999999999999">
      <c r="A250" s="125" t="s">
        <v>3858</v>
      </c>
      <c r="B250" s="126" t="s">
        <v>3859</v>
      </c>
      <c r="C250" s="127">
        <v>39199090</v>
      </c>
      <c r="D250" s="128">
        <v>29</v>
      </c>
      <c r="E250" s="129">
        <v>0.18</v>
      </c>
      <c r="F250" s="129">
        <v>0.18</v>
      </c>
      <c r="G250" s="128">
        <v>35</v>
      </c>
      <c r="H250" s="128">
        <v>35</v>
      </c>
      <c r="I250" s="128">
        <v>36</v>
      </c>
      <c r="J250" s="128">
        <v>43</v>
      </c>
      <c r="K250" s="128">
        <v>43</v>
      </c>
      <c r="L250" s="130" t="str">
        <f t="shared" si="3"/>
        <v>BSRWT00061</v>
      </c>
    </row>
    <row r="251" spans="1:12" ht="17.399999999999999">
      <c r="A251" s="125" t="s">
        <v>3862</v>
      </c>
      <c r="B251" s="126" t="s">
        <v>3863</v>
      </c>
      <c r="C251" s="127">
        <v>39199090</v>
      </c>
      <c r="D251" s="128">
        <v>30</v>
      </c>
      <c r="E251" s="129">
        <v>0.18</v>
      </c>
      <c r="F251" s="129">
        <v>0.18</v>
      </c>
      <c r="G251" s="128">
        <v>36</v>
      </c>
      <c r="H251" s="128">
        <v>36</v>
      </c>
      <c r="I251" s="128">
        <v>37</v>
      </c>
      <c r="J251" s="128">
        <v>44</v>
      </c>
      <c r="K251" s="128">
        <v>44</v>
      </c>
      <c r="L251" s="130" t="str">
        <f t="shared" si="3"/>
        <v>BSRWT00062</v>
      </c>
    </row>
    <row r="252" spans="1:12" ht="17.399999999999999">
      <c r="A252" s="125" t="s">
        <v>3866</v>
      </c>
      <c r="B252" s="133" t="s">
        <v>3867</v>
      </c>
      <c r="C252" s="134">
        <v>39199090</v>
      </c>
      <c r="D252" s="128">
        <v>67</v>
      </c>
      <c r="E252" s="129">
        <v>0.18</v>
      </c>
      <c r="F252" s="129">
        <v>0.18</v>
      </c>
      <c r="G252" s="128">
        <v>80</v>
      </c>
      <c r="H252" s="128">
        <v>80</v>
      </c>
      <c r="I252" s="128">
        <v>82</v>
      </c>
      <c r="J252" s="128">
        <v>97</v>
      </c>
      <c r="K252" s="128">
        <v>97</v>
      </c>
      <c r="L252" s="130" t="str">
        <f t="shared" si="3"/>
        <v>BSRWT00063</v>
      </c>
    </row>
    <row r="253" spans="1:12" ht="17.399999999999999">
      <c r="A253" s="125" t="s">
        <v>3868</v>
      </c>
      <c r="B253" s="126" t="s">
        <v>3869</v>
      </c>
      <c r="C253" s="127">
        <v>39199090</v>
      </c>
      <c r="D253" s="128">
        <v>67</v>
      </c>
      <c r="E253" s="129">
        <v>0.18</v>
      </c>
      <c r="F253" s="129">
        <v>0.18</v>
      </c>
      <c r="G253" s="128">
        <v>80</v>
      </c>
      <c r="H253" s="128">
        <v>80</v>
      </c>
      <c r="I253" s="128">
        <v>82</v>
      </c>
      <c r="J253" s="128">
        <v>97</v>
      </c>
      <c r="K253" s="128">
        <v>97</v>
      </c>
      <c r="L253" s="130" t="str">
        <f t="shared" si="3"/>
        <v>BSRWT00064</v>
      </c>
    </row>
    <row r="254" spans="1:12" ht="17.399999999999999">
      <c r="A254" s="125" t="s">
        <v>3870</v>
      </c>
      <c r="B254" s="126" t="s">
        <v>3871</v>
      </c>
      <c r="C254" s="127">
        <v>39199090</v>
      </c>
      <c r="D254" s="128">
        <v>75</v>
      </c>
      <c r="E254" s="129">
        <v>0.18</v>
      </c>
      <c r="F254" s="129">
        <v>0.18</v>
      </c>
      <c r="G254" s="128">
        <v>89</v>
      </c>
      <c r="H254" s="128">
        <v>89</v>
      </c>
      <c r="I254" s="128">
        <v>92</v>
      </c>
      <c r="J254" s="128">
        <v>109</v>
      </c>
      <c r="K254" s="128">
        <v>109</v>
      </c>
      <c r="L254" s="130" t="str">
        <f t="shared" si="3"/>
        <v>BSRWT00066</v>
      </c>
    </row>
    <row r="255" spans="1:12" ht="17.399999999999999">
      <c r="A255" s="125" t="s">
        <v>3872</v>
      </c>
      <c r="B255" s="126" t="s">
        <v>3873</v>
      </c>
      <c r="C255" s="127">
        <v>39199090</v>
      </c>
      <c r="D255" s="128">
        <v>21</v>
      </c>
      <c r="E255" s="129">
        <v>0.18</v>
      </c>
      <c r="F255" s="129">
        <v>0.18</v>
      </c>
      <c r="G255" s="128">
        <v>25</v>
      </c>
      <c r="H255" s="128">
        <v>25</v>
      </c>
      <c r="I255" s="128">
        <v>26</v>
      </c>
      <c r="J255" s="128">
        <v>31</v>
      </c>
      <c r="K255" s="128">
        <v>31</v>
      </c>
      <c r="L255" s="130" t="str">
        <f t="shared" si="3"/>
        <v>BSRWT00067</v>
      </c>
    </row>
    <row r="256" spans="1:12" ht="17.399999999999999">
      <c r="A256" s="125" t="s">
        <v>2980</v>
      </c>
      <c r="B256" s="133" t="s">
        <v>2981</v>
      </c>
      <c r="C256" s="134">
        <v>87149100</v>
      </c>
      <c r="D256" s="128">
        <v>101</v>
      </c>
      <c r="E256" s="129">
        <v>0.28000000000000003</v>
      </c>
      <c r="F256" s="129">
        <v>0.18</v>
      </c>
      <c r="G256" s="128">
        <v>130</v>
      </c>
      <c r="H256" s="128">
        <v>120</v>
      </c>
      <c r="I256" s="128">
        <v>124</v>
      </c>
      <c r="J256" s="128">
        <v>159</v>
      </c>
      <c r="K256" s="128">
        <v>147</v>
      </c>
      <c r="L256" s="130" t="str">
        <f t="shared" si="3"/>
        <v>BSSBK00001</v>
      </c>
    </row>
    <row r="257" spans="1:12" ht="17.399999999999999">
      <c r="A257" s="125" t="s">
        <v>3874</v>
      </c>
      <c r="B257" s="126" t="s">
        <v>3875</v>
      </c>
      <c r="C257" s="127">
        <v>87149100</v>
      </c>
      <c r="D257" s="128">
        <v>138</v>
      </c>
      <c r="E257" s="129">
        <v>0.28000000000000003</v>
      </c>
      <c r="F257" s="129">
        <v>0.18</v>
      </c>
      <c r="G257" s="128">
        <v>177</v>
      </c>
      <c r="H257" s="128">
        <v>163</v>
      </c>
      <c r="I257" s="128">
        <v>169</v>
      </c>
      <c r="J257" s="128">
        <v>217</v>
      </c>
      <c r="K257" s="128">
        <v>200</v>
      </c>
      <c r="L257" s="130" t="str">
        <f t="shared" si="3"/>
        <v>BSSBK00007</v>
      </c>
    </row>
    <row r="258" spans="1:12" ht="17.399999999999999">
      <c r="A258" s="125" t="s">
        <v>3878</v>
      </c>
      <c r="B258" s="133" t="s">
        <v>3879</v>
      </c>
      <c r="C258" s="134">
        <v>87149100</v>
      </c>
      <c r="D258" s="128">
        <v>109</v>
      </c>
      <c r="E258" s="129">
        <v>0.28000000000000003</v>
      </c>
      <c r="F258" s="129">
        <v>0.18</v>
      </c>
      <c r="G258" s="128">
        <v>140</v>
      </c>
      <c r="H258" s="128">
        <v>129</v>
      </c>
      <c r="I258" s="128">
        <v>133</v>
      </c>
      <c r="J258" s="128">
        <v>171</v>
      </c>
      <c r="K258" s="128">
        <v>157</v>
      </c>
      <c r="L258" s="130" t="str">
        <f t="shared" ref="L258:L267" si="4">VLOOKUP(A258,Testing,1,FALSE)</f>
        <v>BSSBK00009</v>
      </c>
    </row>
    <row r="259" spans="1:12" ht="17.399999999999999">
      <c r="A259" s="125" t="s">
        <v>3880</v>
      </c>
      <c r="B259" s="126" t="s">
        <v>3881</v>
      </c>
      <c r="C259" s="127">
        <v>87141010</v>
      </c>
      <c r="D259" s="128" t="s">
        <v>3882</v>
      </c>
      <c r="E259" s="129">
        <v>0.18</v>
      </c>
      <c r="F259" s="129">
        <v>0.18</v>
      </c>
      <c r="G259" s="128" t="s">
        <v>3883</v>
      </c>
      <c r="H259" s="128" t="s">
        <v>3883</v>
      </c>
      <c r="I259" s="128" t="s">
        <v>1496</v>
      </c>
      <c r="J259" s="128" t="s">
        <v>3884</v>
      </c>
      <c r="K259" s="128" t="s">
        <v>3884</v>
      </c>
      <c r="L259" s="130" t="str">
        <f t="shared" si="4"/>
        <v>BSTBK00022</v>
      </c>
    </row>
    <row r="260" spans="1:12" ht="17.399999999999999">
      <c r="A260" s="125" t="s">
        <v>896</v>
      </c>
      <c r="B260" s="133" t="s">
        <v>1779</v>
      </c>
      <c r="C260" s="134">
        <v>85421010</v>
      </c>
      <c r="D260" s="128">
        <v>102</v>
      </c>
      <c r="E260" s="129">
        <v>0.18</v>
      </c>
      <c r="F260" s="129">
        <v>0.18</v>
      </c>
      <c r="G260" s="128">
        <v>121</v>
      </c>
      <c r="H260" s="128">
        <v>121</v>
      </c>
      <c r="I260" s="128">
        <v>125</v>
      </c>
      <c r="J260" s="128">
        <v>148</v>
      </c>
      <c r="K260" s="128">
        <v>148</v>
      </c>
      <c r="L260" s="130" t="str">
        <f t="shared" si="4"/>
        <v>BSWNA00002</v>
      </c>
    </row>
    <row r="261" spans="1:12" ht="17.399999999999999">
      <c r="A261" s="125" t="s">
        <v>561</v>
      </c>
      <c r="B261" s="126" t="s">
        <v>1019</v>
      </c>
      <c r="C261" s="127">
        <v>85365020</v>
      </c>
      <c r="D261" s="128">
        <v>179</v>
      </c>
      <c r="E261" s="129">
        <v>0.18</v>
      </c>
      <c r="F261" s="129">
        <v>0.18</v>
      </c>
      <c r="G261" s="128">
        <v>212</v>
      </c>
      <c r="H261" s="128">
        <v>212</v>
      </c>
      <c r="I261" s="128">
        <v>219</v>
      </c>
      <c r="J261" s="128">
        <v>259</v>
      </c>
      <c r="K261" s="128">
        <v>259</v>
      </c>
      <c r="L261" s="130" t="str">
        <f t="shared" si="4"/>
        <v>BSWNA00015</v>
      </c>
    </row>
    <row r="262" spans="1:12" ht="17.399999999999999">
      <c r="A262" s="125" t="s">
        <v>2996</v>
      </c>
      <c r="B262" s="126" t="s">
        <v>2997</v>
      </c>
      <c r="C262" s="127">
        <v>87081010</v>
      </c>
      <c r="D262" s="128">
        <v>498</v>
      </c>
      <c r="E262" s="129">
        <v>0.28000000000000003</v>
      </c>
      <c r="F262" s="129">
        <v>0.18</v>
      </c>
      <c r="G262" s="128">
        <v>638</v>
      </c>
      <c r="H262" s="128">
        <v>588</v>
      </c>
      <c r="I262" s="128">
        <v>608</v>
      </c>
      <c r="J262" s="128">
        <v>779</v>
      </c>
      <c r="K262" s="128">
        <v>718</v>
      </c>
      <c r="L262" s="130" t="str">
        <f t="shared" si="4"/>
        <v>BSXRD00009</v>
      </c>
    </row>
    <row r="263" spans="1:12" ht="17.399999999999999">
      <c r="A263" s="125" t="s">
        <v>2664</v>
      </c>
      <c r="B263" s="126" t="s">
        <v>2665</v>
      </c>
      <c r="C263" s="127">
        <v>40111010</v>
      </c>
      <c r="D263" s="128">
        <v>928</v>
      </c>
      <c r="E263" s="129">
        <v>0.28000000000000003</v>
      </c>
      <c r="F263" s="129">
        <v>0.18</v>
      </c>
      <c r="G263" s="128" t="s">
        <v>2666</v>
      </c>
      <c r="H263" s="128" t="s">
        <v>2667</v>
      </c>
      <c r="I263" s="128" t="s">
        <v>2194</v>
      </c>
      <c r="J263" s="128" t="s">
        <v>2668</v>
      </c>
      <c r="K263" s="128" t="s">
        <v>2669</v>
      </c>
      <c r="L263" s="130" t="str">
        <f t="shared" si="4"/>
        <v>BTYBK00017</v>
      </c>
    </row>
    <row r="264" spans="1:12" ht="17.399999999999999">
      <c r="A264" s="125" t="s">
        <v>3887</v>
      </c>
      <c r="B264" s="133" t="s">
        <v>3888</v>
      </c>
      <c r="C264" s="134">
        <v>85369090</v>
      </c>
      <c r="D264" s="128" t="s">
        <v>1672</v>
      </c>
      <c r="E264" s="129">
        <v>0.18</v>
      </c>
      <c r="F264" s="129">
        <v>0.18</v>
      </c>
      <c r="G264" s="128" t="s">
        <v>1673</v>
      </c>
      <c r="H264" s="128" t="s">
        <v>1673</v>
      </c>
      <c r="I264" s="128" t="s">
        <v>3889</v>
      </c>
      <c r="J264" s="128" t="s">
        <v>2291</v>
      </c>
      <c r="K264" s="128" t="s">
        <v>2291</v>
      </c>
      <c r="L264" s="130" t="str">
        <f t="shared" si="4"/>
        <v>BWHNA00016</v>
      </c>
    </row>
    <row r="265" spans="1:12" ht="17.399999999999999">
      <c r="A265" s="125" t="s">
        <v>3890</v>
      </c>
      <c r="B265" s="126" t="s">
        <v>3891</v>
      </c>
      <c r="C265" s="127">
        <v>85369090</v>
      </c>
      <c r="D265" s="128" t="s">
        <v>3892</v>
      </c>
      <c r="E265" s="129">
        <v>0.18</v>
      </c>
      <c r="F265" s="129">
        <v>0.18</v>
      </c>
      <c r="G265" s="128" t="s">
        <v>3893</v>
      </c>
      <c r="H265" s="128" t="s">
        <v>3893</v>
      </c>
      <c r="I265" s="128" t="s">
        <v>3894</v>
      </c>
      <c r="J265" s="128" t="s">
        <v>3895</v>
      </c>
      <c r="K265" s="128" t="s">
        <v>3895</v>
      </c>
      <c r="L265" s="130" t="str">
        <f t="shared" si="4"/>
        <v>BWHNA00033</v>
      </c>
    </row>
    <row r="266" spans="1:12" ht="17.399999999999999">
      <c r="A266" s="125" t="s">
        <v>3896</v>
      </c>
      <c r="B266" s="126" t="s">
        <v>3897</v>
      </c>
      <c r="C266" s="127">
        <v>85369090</v>
      </c>
      <c r="D266" s="128" t="s">
        <v>3898</v>
      </c>
      <c r="E266" s="129">
        <v>0.18</v>
      </c>
      <c r="F266" s="129">
        <v>0.18</v>
      </c>
      <c r="G266" s="128" t="s">
        <v>3899</v>
      </c>
      <c r="H266" s="128" t="s">
        <v>3899</v>
      </c>
      <c r="I266" s="128" t="s">
        <v>3900</v>
      </c>
      <c r="J266" s="128" t="s">
        <v>3901</v>
      </c>
      <c r="K266" s="128" t="s">
        <v>3901</v>
      </c>
      <c r="L266" s="130" t="str">
        <f t="shared" si="4"/>
        <v>BWHNA00036</v>
      </c>
    </row>
    <row r="267" spans="1:12" ht="17.399999999999999">
      <c r="A267" s="125" t="s">
        <v>3902</v>
      </c>
      <c r="B267" s="126" t="s">
        <v>3903</v>
      </c>
      <c r="C267" s="127">
        <v>85011011</v>
      </c>
      <c r="D267" s="128">
        <v>675</v>
      </c>
      <c r="E267" s="129">
        <v>0.18</v>
      </c>
      <c r="F267" s="129">
        <v>0.18</v>
      </c>
      <c r="G267" s="128">
        <v>797</v>
      </c>
      <c r="H267" s="128">
        <v>797</v>
      </c>
      <c r="I267" s="128">
        <v>824</v>
      </c>
      <c r="J267" s="128">
        <v>973</v>
      </c>
      <c r="K267" s="128">
        <v>973</v>
      </c>
      <c r="L267" s="130" t="e">
        <f t="shared" si="4"/>
        <v>#N/A</v>
      </c>
    </row>
    <row r="268" spans="1:12" ht="13.2">
      <c r="D268" s="119"/>
      <c r="G268" s="119"/>
      <c r="H268" s="119"/>
      <c r="I268" s="119"/>
      <c r="J268" s="119"/>
      <c r="K268" s="119"/>
    </row>
    <row r="269" spans="1:12" ht="13.2">
      <c r="D269" s="119"/>
      <c r="G269" s="119"/>
      <c r="H269" s="119"/>
      <c r="I269" s="119"/>
      <c r="J269" s="119"/>
      <c r="K269" s="119"/>
    </row>
    <row r="270" spans="1:12" ht="13.2">
      <c r="D270" s="119"/>
      <c r="G270" s="119"/>
      <c r="H270" s="119"/>
      <c r="I270" s="119"/>
      <c r="J270" s="119"/>
      <c r="K270" s="119"/>
    </row>
    <row r="271" spans="1:12" ht="13.2">
      <c r="D271" s="119"/>
      <c r="G271" s="119"/>
      <c r="H271" s="119"/>
      <c r="I271" s="119"/>
      <c r="J271" s="119"/>
      <c r="K271" s="119"/>
    </row>
    <row r="272" spans="1:12" ht="13.2">
      <c r="D272" s="119"/>
      <c r="G272" s="119"/>
      <c r="H272" s="119"/>
      <c r="I272" s="119"/>
      <c r="J272" s="119"/>
      <c r="K272" s="119"/>
    </row>
    <row r="273" spans="4:11" ht="13.2">
      <c r="D273" s="119"/>
      <c r="G273" s="119"/>
      <c r="H273" s="119"/>
      <c r="I273" s="119"/>
      <c r="J273" s="119"/>
      <c r="K273" s="119"/>
    </row>
    <row r="274" spans="4:11" ht="13.2">
      <c r="D274" s="119"/>
      <c r="G274" s="119"/>
      <c r="H274" s="119"/>
      <c r="I274" s="119"/>
      <c r="J274" s="119"/>
      <c r="K274" s="119"/>
    </row>
    <row r="275" spans="4:11" ht="13.2">
      <c r="D275" s="119"/>
      <c r="G275" s="119"/>
      <c r="H275" s="119"/>
      <c r="I275" s="119"/>
      <c r="J275" s="119"/>
      <c r="K275" s="119"/>
    </row>
    <row r="276" spans="4:11" ht="13.2">
      <c r="D276" s="119"/>
      <c r="G276" s="119"/>
      <c r="H276" s="119"/>
      <c r="I276" s="119"/>
      <c r="J276" s="119"/>
      <c r="K276" s="119"/>
    </row>
    <row r="277" spans="4:11" ht="13.2">
      <c r="D277" s="119"/>
      <c r="G277" s="119"/>
      <c r="H277" s="119"/>
      <c r="I277" s="119"/>
      <c r="J277" s="119"/>
      <c r="K277" s="119"/>
    </row>
    <row r="278" spans="4:11" ht="13.2">
      <c r="D278" s="119"/>
      <c r="G278" s="119"/>
      <c r="H278" s="119"/>
      <c r="I278" s="119"/>
      <c r="J278" s="119"/>
      <c r="K278" s="119"/>
    </row>
    <row r="279" spans="4:11" ht="13.2">
      <c r="D279" s="119"/>
      <c r="G279" s="119"/>
      <c r="H279" s="119"/>
      <c r="I279" s="119"/>
      <c r="J279" s="119"/>
      <c r="K279" s="119"/>
    </row>
    <row r="280" spans="4:11" ht="13.2">
      <c r="D280" s="119"/>
      <c r="G280" s="119"/>
      <c r="H280" s="119"/>
      <c r="I280" s="119"/>
      <c r="J280" s="119"/>
      <c r="K280" s="119"/>
    </row>
    <row r="281" spans="4:11" ht="13.2">
      <c r="D281" s="119"/>
      <c r="G281" s="119"/>
      <c r="H281" s="119"/>
      <c r="I281" s="119"/>
      <c r="J281" s="119"/>
      <c r="K281" s="119"/>
    </row>
    <row r="282" spans="4:11" ht="13.2">
      <c r="D282" s="119"/>
      <c r="G282" s="119"/>
      <c r="H282" s="119"/>
      <c r="I282" s="119"/>
      <c r="J282" s="119"/>
      <c r="K282" s="119"/>
    </row>
    <row r="283" spans="4:11" ht="13.2">
      <c r="D283" s="119"/>
      <c r="G283" s="119"/>
      <c r="H283" s="119"/>
      <c r="I283" s="119"/>
      <c r="J283" s="119"/>
      <c r="K283" s="119"/>
    </row>
    <row r="284" spans="4:11" ht="13.2">
      <c r="D284" s="119"/>
      <c r="G284" s="119"/>
      <c r="H284" s="119"/>
      <c r="I284" s="119"/>
      <c r="J284" s="119"/>
      <c r="K284" s="119"/>
    </row>
    <row r="285" spans="4:11" ht="13.2">
      <c r="D285" s="119"/>
      <c r="G285" s="119"/>
      <c r="H285" s="119"/>
      <c r="I285" s="119"/>
      <c r="J285" s="119"/>
      <c r="K285" s="119"/>
    </row>
    <row r="286" spans="4:11" ht="13.2">
      <c r="D286" s="119"/>
      <c r="G286" s="119"/>
      <c r="H286" s="119"/>
      <c r="I286" s="119"/>
      <c r="J286" s="119"/>
      <c r="K286" s="119"/>
    </row>
    <row r="287" spans="4:11" ht="13.2">
      <c r="D287" s="119"/>
      <c r="G287" s="119"/>
      <c r="H287" s="119"/>
      <c r="I287" s="119"/>
      <c r="J287" s="119"/>
      <c r="K287" s="119"/>
    </row>
    <row r="288" spans="4:11" ht="13.2">
      <c r="D288" s="119"/>
      <c r="G288" s="119"/>
      <c r="H288" s="119"/>
      <c r="I288" s="119"/>
      <c r="J288" s="119"/>
      <c r="K288" s="119"/>
    </row>
    <row r="289" spans="4:11" ht="13.2">
      <c r="D289" s="119"/>
      <c r="G289" s="119"/>
      <c r="H289" s="119"/>
      <c r="I289" s="119"/>
      <c r="J289" s="119"/>
      <c r="K289" s="119"/>
    </row>
    <row r="290" spans="4:11" ht="13.2">
      <c r="D290" s="119"/>
      <c r="G290" s="119"/>
      <c r="H290" s="119"/>
      <c r="I290" s="119"/>
      <c r="J290" s="119"/>
      <c r="K290" s="119"/>
    </row>
    <row r="291" spans="4:11" ht="13.2">
      <c r="D291" s="119"/>
      <c r="G291" s="119"/>
      <c r="H291" s="119"/>
      <c r="I291" s="119"/>
      <c r="J291" s="119"/>
      <c r="K291" s="119"/>
    </row>
    <row r="292" spans="4:11" ht="13.2">
      <c r="D292" s="119"/>
      <c r="G292" s="119"/>
      <c r="H292" s="119"/>
      <c r="I292" s="119"/>
      <c r="J292" s="119"/>
      <c r="K292" s="119"/>
    </row>
    <row r="293" spans="4:11" ht="13.2">
      <c r="D293" s="119"/>
      <c r="G293" s="119"/>
      <c r="H293" s="119"/>
      <c r="I293" s="119"/>
      <c r="J293" s="119"/>
      <c r="K293" s="119"/>
    </row>
    <row r="294" spans="4:11" ht="13.2">
      <c r="D294" s="119"/>
      <c r="G294" s="119"/>
      <c r="H294" s="119"/>
      <c r="I294" s="119"/>
      <c r="J294" s="119"/>
      <c r="K294" s="119"/>
    </row>
    <row r="295" spans="4:11" ht="13.2">
      <c r="D295" s="119"/>
      <c r="G295" s="119"/>
      <c r="H295" s="119"/>
      <c r="I295" s="119"/>
      <c r="J295" s="119"/>
      <c r="K295" s="119"/>
    </row>
    <row r="296" spans="4:11" ht="13.2">
      <c r="D296" s="119"/>
      <c r="G296" s="119"/>
      <c r="H296" s="119"/>
      <c r="I296" s="119"/>
      <c r="J296" s="119"/>
      <c r="K296" s="119"/>
    </row>
    <row r="297" spans="4:11" ht="13.2">
      <c r="D297" s="119"/>
      <c r="G297" s="119"/>
      <c r="H297" s="119"/>
      <c r="I297" s="119"/>
      <c r="J297" s="119"/>
      <c r="K297" s="119"/>
    </row>
    <row r="298" spans="4:11" ht="13.2">
      <c r="D298" s="119"/>
      <c r="G298" s="119"/>
      <c r="H298" s="119"/>
      <c r="I298" s="119"/>
      <c r="J298" s="119"/>
      <c r="K298" s="119"/>
    </row>
    <row r="299" spans="4:11" ht="13.2">
      <c r="D299" s="119"/>
      <c r="G299" s="119"/>
      <c r="H299" s="119"/>
      <c r="I299" s="119"/>
      <c r="J299" s="119"/>
      <c r="K299" s="119"/>
    </row>
    <row r="300" spans="4:11" ht="13.2">
      <c r="D300" s="119"/>
      <c r="G300" s="119"/>
      <c r="H300" s="119"/>
      <c r="I300" s="119"/>
      <c r="J300" s="119"/>
      <c r="K300" s="119"/>
    </row>
    <row r="301" spans="4:11" ht="13.2">
      <c r="D301" s="119"/>
      <c r="G301" s="119"/>
      <c r="H301" s="119"/>
      <c r="I301" s="119"/>
      <c r="J301" s="119"/>
      <c r="K301" s="119"/>
    </row>
    <row r="302" spans="4:11" ht="13.2">
      <c r="D302" s="119"/>
      <c r="G302" s="119"/>
      <c r="H302" s="119"/>
      <c r="I302" s="119"/>
      <c r="J302" s="119"/>
      <c r="K302" s="119"/>
    </row>
    <row r="303" spans="4:11" ht="13.2">
      <c r="D303" s="119"/>
      <c r="G303" s="119"/>
      <c r="H303" s="119"/>
      <c r="I303" s="119"/>
      <c r="J303" s="119"/>
      <c r="K303" s="119"/>
    </row>
    <row r="304" spans="4:11" ht="13.2">
      <c r="D304" s="119"/>
      <c r="G304" s="119"/>
      <c r="H304" s="119"/>
      <c r="I304" s="119"/>
      <c r="J304" s="119"/>
      <c r="K304" s="119"/>
    </row>
    <row r="305" spans="4:11" ht="13.2">
      <c r="D305" s="119"/>
      <c r="G305" s="119"/>
      <c r="H305" s="119"/>
      <c r="I305" s="119"/>
      <c r="J305" s="119"/>
      <c r="K305" s="119"/>
    </row>
    <row r="306" spans="4:11" ht="13.2">
      <c r="D306" s="119"/>
      <c r="G306" s="119"/>
      <c r="H306" s="119"/>
      <c r="I306" s="119"/>
      <c r="J306" s="119"/>
      <c r="K306" s="119"/>
    </row>
    <row r="307" spans="4:11" ht="13.2">
      <c r="D307" s="119"/>
      <c r="G307" s="119"/>
      <c r="H307" s="119"/>
      <c r="I307" s="119"/>
      <c r="J307" s="119"/>
      <c r="K307" s="119"/>
    </row>
    <row r="308" spans="4:11" ht="13.2">
      <c r="D308" s="119"/>
      <c r="G308" s="119"/>
      <c r="H308" s="119"/>
      <c r="I308" s="119"/>
      <c r="J308" s="119"/>
      <c r="K308" s="119"/>
    </row>
    <row r="309" spans="4:11" ht="13.2">
      <c r="D309" s="119"/>
      <c r="G309" s="119"/>
      <c r="H309" s="119"/>
      <c r="I309" s="119"/>
      <c r="J309" s="119"/>
      <c r="K309" s="119"/>
    </row>
    <row r="310" spans="4:11" ht="13.2">
      <c r="D310" s="119"/>
      <c r="G310" s="119"/>
      <c r="H310" s="119"/>
      <c r="I310" s="119"/>
      <c r="J310" s="119"/>
      <c r="K310" s="119"/>
    </row>
    <row r="311" spans="4:11" ht="13.2">
      <c r="D311" s="119"/>
      <c r="G311" s="119"/>
      <c r="H311" s="119"/>
      <c r="I311" s="119"/>
      <c r="J311" s="119"/>
      <c r="K311" s="119"/>
    </row>
    <row r="312" spans="4:11" ht="13.2">
      <c r="D312" s="119"/>
      <c r="G312" s="119"/>
      <c r="H312" s="119"/>
      <c r="I312" s="119"/>
      <c r="J312" s="119"/>
      <c r="K312" s="119"/>
    </row>
    <row r="313" spans="4:11" ht="13.2">
      <c r="D313" s="119"/>
      <c r="G313" s="119"/>
      <c r="H313" s="119"/>
      <c r="I313" s="119"/>
      <c r="J313" s="119"/>
      <c r="K313" s="119"/>
    </row>
    <row r="314" spans="4:11" ht="13.2">
      <c r="D314" s="119"/>
      <c r="G314" s="119"/>
      <c r="H314" s="119"/>
      <c r="I314" s="119"/>
      <c r="J314" s="119"/>
      <c r="K314" s="119"/>
    </row>
    <row r="315" spans="4:11" ht="13.2">
      <c r="D315" s="119"/>
      <c r="G315" s="119"/>
      <c r="H315" s="119"/>
      <c r="I315" s="119"/>
      <c r="J315" s="119"/>
      <c r="K315" s="119"/>
    </row>
    <row r="316" spans="4:11" ht="13.2">
      <c r="D316" s="119"/>
      <c r="G316" s="119"/>
      <c r="H316" s="119"/>
      <c r="I316" s="119"/>
      <c r="J316" s="119"/>
      <c r="K316" s="119"/>
    </row>
    <row r="317" spans="4:11" ht="13.2">
      <c r="D317" s="119"/>
      <c r="G317" s="119"/>
      <c r="H317" s="119"/>
      <c r="I317" s="119"/>
      <c r="J317" s="119"/>
      <c r="K317" s="119"/>
    </row>
    <row r="318" spans="4:11" ht="13.2">
      <c r="D318" s="119"/>
      <c r="G318" s="119"/>
      <c r="H318" s="119"/>
      <c r="I318" s="119"/>
      <c r="J318" s="119"/>
      <c r="K318" s="119"/>
    </row>
    <row r="319" spans="4:11" ht="13.2">
      <c r="D319" s="119"/>
      <c r="G319" s="119"/>
      <c r="H319" s="119"/>
      <c r="I319" s="119"/>
      <c r="J319" s="119"/>
      <c r="K319" s="119"/>
    </row>
    <row r="320" spans="4:11" ht="13.2">
      <c r="D320" s="119"/>
      <c r="G320" s="119"/>
      <c r="H320" s="119"/>
      <c r="I320" s="119"/>
      <c r="J320" s="119"/>
      <c r="K320" s="119"/>
    </row>
    <row r="321" spans="4:11" ht="13.2">
      <c r="D321" s="119"/>
      <c r="G321" s="119"/>
      <c r="H321" s="119"/>
      <c r="I321" s="119"/>
      <c r="J321" s="119"/>
      <c r="K321" s="119"/>
    </row>
    <row r="322" spans="4:11" ht="13.2">
      <c r="D322" s="119"/>
      <c r="G322" s="119"/>
      <c r="H322" s="119"/>
      <c r="I322" s="119"/>
      <c r="J322" s="119"/>
      <c r="K322" s="119"/>
    </row>
    <row r="323" spans="4:11" ht="13.2">
      <c r="D323" s="119"/>
      <c r="G323" s="119"/>
      <c r="H323" s="119"/>
      <c r="I323" s="119"/>
      <c r="J323" s="119"/>
      <c r="K323" s="119"/>
    </row>
    <row r="324" spans="4:11" ht="13.2">
      <c r="D324" s="119"/>
      <c r="G324" s="119"/>
      <c r="H324" s="119"/>
      <c r="I324" s="119"/>
      <c r="J324" s="119"/>
      <c r="K324" s="119"/>
    </row>
    <row r="325" spans="4:11" ht="13.2">
      <c r="D325" s="119"/>
      <c r="G325" s="119"/>
      <c r="H325" s="119"/>
      <c r="I325" s="119"/>
      <c r="J325" s="119"/>
      <c r="K325" s="119"/>
    </row>
    <row r="326" spans="4:11" ht="13.2">
      <c r="D326" s="119"/>
      <c r="G326" s="119"/>
      <c r="H326" s="119"/>
      <c r="I326" s="119"/>
      <c r="J326" s="119"/>
      <c r="K326" s="119"/>
    </row>
    <row r="327" spans="4:11" ht="13.2">
      <c r="D327" s="119"/>
      <c r="G327" s="119"/>
      <c r="H327" s="119"/>
      <c r="I327" s="119"/>
      <c r="J327" s="119"/>
      <c r="K327" s="119"/>
    </row>
    <row r="328" spans="4:11" ht="13.2">
      <c r="D328" s="119"/>
      <c r="G328" s="119"/>
      <c r="H328" s="119"/>
      <c r="I328" s="119"/>
      <c r="J328" s="119"/>
      <c r="K328" s="119"/>
    </row>
    <row r="329" spans="4:11" ht="13.2">
      <c r="D329" s="119"/>
      <c r="G329" s="119"/>
      <c r="H329" s="119"/>
      <c r="I329" s="119"/>
      <c r="J329" s="119"/>
      <c r="K329" s="119"/>
    </row>
    <row r="330" spans="4:11" ht="13.2">
      <c r="D330" s="119"/>
      <c r="G330" s="119"/>
      <c r="H330" s="119"/>
      <c r="I330" s="119"/>
      <c r="J330" s="119"/>
      <c r="K330" s="119"/>
    </row>
    <row r="331" spans="4:11" ht="13.2">
      <c r="D331" s="119"/>
      <c r="G331" s="119"/>
      <c r="H331" s="119"/>
      <c r="I331" s="119"/>
      <c r="J331" s="119"/>
      <c r="K331" s="119"/>
    </row>
    <row r="332" spans="4:11" ht="13.2">
      <c r="D332" s="119"/>
      <c r="G332" s="119"/>
      <c r="H332" s="119"/>
      <c r="I332" s="119"/>
      <c r="J332" s="119"/>
      <c r="K332" s="119"/>
    </row>
    <row r="333" spans="4:11" ht="13.2">
      <c r="D333" s="119"/>
      <c r="G333" s="119"/>
      <c r="H333" s="119"/>
      <c r="I333" s="119"/>
      <c r="J333" s="119"/>
      <c r="K333" s="119"/>
    </row>
    <row r="334" spans="4:11" ht="13.2">
      <c r="D334" s="119"/>
      <c r="G334" s="119"/>
      <c r="H334" s="119"/>
      <c r="I334" s="119"/>
      <c r="J334" s="119"/>
      <c r="K334" s="119"/>
    </row>
    <row r="335" spans="4:11" ht="13.2">
      <c r="D335" s="119"/>
      <c r="G335" s="119"/>
      <c r="H335" s="119"/>
      <c r="I335" s="119"/>
      <c r="J335" s="119"/>
      <c r="K335" s="119"/>
    </row>
    <row r="336" spans="4:11" ht="13.2">
      <c r="D336" s="119"/>
      <c r="G336" s="119"/>
      <c r="H336" s="119"/>
      <c r="I336" s="119"/>
      <c r="J336" s="119"/>
      <c r="K336" s="119"/>
    </row>
    <row r="337" spans="4:11" ht="13.2">
      <c r="D337" s="119"/>
      <c r="G337" s="119"/>
      <c r="H337" s="119"/>
      <c r="I337" s="119"/>
      <c r="J337" s="119"/>
      <c r="K337" s="119"/>
    </row>
    <row r="338" spans="4:11" ht="13.2">
      <c r="D338" s="119"/>
      <c r="G338" s="119"/>
      <c r="H338" s="119"/>
      <c r="I338" s="119"/>
      <c r="J338" s="119"/>
      <c r="K338" s="119"/>
    </row>
    <row r="339" spans="4:11" ht="13.2">
      <c r="D339" s="119"/>
      <c r="G339" s="119"/>
      <c r="H339" s="119"/>
      <c r="I339" s="119"/>
      <c r="J339" s="119"/>
      <c r="K339" s="119"/>
    </row>
    <row r="340" spans="4:11" ht="13.2">
      <c r="D340" s="119"/>
      <c r="G340" s="119"/>
      <c r="H340" s="119"/>
      <c r="I340" s="119"/>
      <c r="J340" s="119"/>
      <c r="K340" s="119"/>
    </row>
    <row r="341" spans="4:11" ht="13.2">
      <c r="D341" s="119"/>
      <c r="G341" s="119"/>
      <c r="H341" s="119"/>
      <c r="I341" s="119"/>
      <c r="J341" s="119"/>
      <c r="K341" s="119"/>
    </row>
    <row r="342" spans="4:11" ht="13.2">
      <c r="D342" s="119"/>
      <c r="G342" s="119"/>
      <c r="H342" s="119"/>
      <c r="I342" s="119"/>
      <c r="J342" s="119"/>
      <c r="K342" s="119"/>
    </row>
    <row r="343" spans="4:11" ht="13.2">
      <c r="D343" s="119"/>
      <c r="G343" s="119"/>
      <c r="H343" s="119"/>
      <c r="I343" s="119"/>
      <c r="J343" s="119"/>
      <c r="K343" s="119"/>
    </row>
    <row r="344" spans="4:11" ht="13.2">
      <c r="D344" s="119"/>
      <c r="G344" s="119"/>
      <c r="H344" s="119"/>
      <c r="I344" s="119"/>
      <c r="J344" s="119"/>
      <c r="K344" s="119"/>
    </row>
    <row r="345" spans="4:11" ht="13.2">
      <c r="D345" s="119"/>
      <c r="G345" s="119"/>
      <c r="H345" s="119"/>
      <c r="I345" s="119"/>
      <c r="J345" s="119"/>
      <c r="K345" s="119"/>
    </row>
    <row r="346" spans="4:11" ht="13.2">
      <c r="D346" s="119"/>
      <c r="G346" s="119"/>
      <c r="H346" s="119"/>
      <c r="I346" s="119"/>
      <c r="J346" s="119"/>
      <c r="K346" s="119"/>
    </row>
    <row r="347" spans="4:11" ht="13.2">
      <c r="D347" s="119"/>
      <c r="G347" s="119"/>
      <c r="H347" s="119"/>
      <c r="I347" s="119"/>
      <c r="J347" s="119"/>
      <c r="K347" s="119"/>
    </row>
    <row r="348" spans="4:11" ht="13.2">
      <c r="D348" s="119"/>
      <c r="G348" s="119"/>
      <c r="H348" s="119"/>
      <c r="I348" s="119"/>
      <c r="J348" s="119"/>
      <c r="K348" s="119"/>
    </row>
    <row r="349" spans="4:11" ht="13.2">
      <c r="D349" s="119"/>
      <c r="G349" s="119"/>
      <c r="H349" s="119"/>
      <c r="I349" s="119"/>
      <c r="J349" s="119"/>
      <c r="K349" s="119"/>
    </row>
    <row r="350" spans="4:11" ht="13.2">
      <c r="D350" s="119"/>
      <c r="G350" s="119"/>
      <c r="H350" s="119"/>
      <c r="I350" s="119"/>
      <c r="J350" s="119"/>
      <c r="K350" s="119"/>
    </row>
    <row r="351" spans="4:11" ht="13.2">
      <c r="D351" s="119"/>
      <c r="G351" s="119"/>
      <c r="H351" s="119"/>
      <c r="I351" s="119"/>
      <c r="J351" s="119"/>
      <c r="K351" s="119"/>
    </row>
    <row r="352" spans="4:11" ht="13.2">
      <c r="D352" s="119"/>
      <c r="G352" s="119"/>
      <c r="H352" s="119"/>
      <c r="I352" s="119"/>
      <c r="J352" s="119"/>
      <c r="K352" s="119"/>
    </row>
    <row r="353" spans="4:11" ht="13.2">
      <c r="D353" s="119"/>
      <c r="G353" s="119"/>
      <c r="H353" s="119"/>
      <c r="I353" s="119"/>
      <c r="J353" s="119"/>
      <c r="K353" s="119"/>
    </row>
    <row r="354" spans="4:11" ht="13.2">
      <c r="D354" s="119"/>
      <c r="G354" s="119"/>
      <c r="H354" s="119"/>
      <c r="I354" s="119"/>
      <c r="J354" s="119"/>
      <c r="K354" s="119"/>
    </row>
    <row r="355" spans="4:11" ht="13.2">
      <c r="D355" s="119"/>
      <c r="G355" s="119"/>
      <c r="H355" s="119"/>
      <c r="I355" s="119"/>
      <c r="J355" s="119"/>
      <c r="K355" s="119"/>
    </row>
    <row r="356" spans="4:11" ht="13.2">
      <c r="D356" s="119"/>
      <c r="G356" s="119"/>
      <c r="H356" s="119"/>
      <c r="I356" s="119"/>
      <c r="J356" s="119"/>
      <c r="K356" s="119"/>
    </row>
    <row r="357" spans="4:11" ht="13.2">
      <c r="D357" s="119"/>
      <c r="G357" s="119"/>
      <c r="H357" s="119"/>
      <c r="I357" s="119"/>
      <c r="J357" s="119"/>
      <c r="K357" s="119"/>
    </row>
    <row r="358" spans="4:11" ht="13.2">
      <c r="D358" s="119"/>
      <c r="G358" s="119"/>
      <c r="H358" s="119"/>
      <c r="I358" s="119"/>
      <c r="J358" s="119"/>
      <c r="K358" s="119"/>
    </row>
    <row r="359" spans="4:11" ht="13.2">
      <c r="D359" s="119"/>
      <c r="G359" s="119"/>
      <c r="H359" s="119"/>
      <c r="I359" s="119"/>
      <c r="J359" s="119"/>
      <c r="K359" s="119"/>
    </row>
    <row r="360" spans="4:11" ht="13.2">
      <c r="D360" s="119"/>
      <c r="G360" s="119"/>
      <c r="H360" s="119"/>
      <c r="I360" s="119"/>
      <c r="J360" s="119"/>
      <c r="K360" s="119"/>
    </row>
    <row r="361" spans="4:11" ht="13.2">
      <c r="D361" s="119"/>
      <c r="G361" s="119"/>
      <c r="H361" s="119"/>
      <c r="I361" s="119"/>
      <c r="J361" s="119"/>
      <c r="K361" s="119"/>
    </row>
    <row r="362" spans="4:11" ht="13.2">
      <c r="D362" s="119"/>
      <c r="G362" s="119"/>
      <c r="H362" s="119"/>
      <c r="I362" s="119"/>
      <c r="J362" s="119"/>
      <c r="K362" s="119"/>
    </row>
    <row r="363" spans="4:11" ht="13.2">
      <c r="D363" s="119"/>
      <c r="G363" s="119"/>
      <c r="H363" s="119"/>
      <c r="I363" s="119"/>
      <c r="J363" s="119"/>
      <c r="K363" s="119"/>
    </row>
    <row r="364" spans="4:11" ht="13.2">
      <c r="D364" s="119"/>
      <c r="G364" s="119"/>
      <c r="H364" s="119"/>
      <c r="I364" s="119"/>
      <c r="J364" s="119"/>
      <c r="K364" s="119"/>
    </row>
    <row r="365" spans="4:11" ht="13.2">
      <c r="D365" s="119"/>
      <c r="G365" s="119"/>
      <c r="H365" s="119"/>
      <c r="I365" s="119"/>
      <c r="J365" s="119"/>
      <c r="K365" s="119"/>
    </row>
    <row r="366" spans="4:11" ht="13.2">
      <c r="D366" s="119"/>
      <c r="G366" s="119"/>
      <c r="H366" s="119"/>
      <c r="I366" s="119"/>
      <c r="J366" s="119"/>
      <c r="K366" s="119"/>
    </row>
    <row r="367" spans="4:11" ht="13.2">
      <c r="D367" s="119"/>
      <c r="G367" s="119"/>
      <c r="H367" s="119"/>
      <c r="I367" s="119"/>
      <c r="J367" s="119"/>
      <c r="K367" s="119"/>
    </row>
    <row r="368" spans="4:11" ht="13.2">
      <c r="D368" s="119"/>
      <c r="G368" s="119"/>
      <c r="H368" s="119"/>
      <c r="I368" s="119"/>
      <c r="J368" s="119"/>
      <c r="K368" s="119"/>
    </row>
    <row r="369" spans="4:11" ht="13.2">
      <c r="D369" s="119"/>
      <c r="G369" s="119"/>
      <c r="H369" s="119"/>
      <c r="I369" s="119"/>
      <c r="J369" s="119"/>
      <c r="K369" s="119"/>
    </row>
    <row r="370" spans="4:11" ht="13.2">
      <c r="D370" s="119"/>
      <c r="G370" s="119"/>
      <c r="H370" s="119"/>
      <c r="I370" s="119"/>
      <c r="J370" s="119"/>
      <c r="K370" s="119"/>
    </row>
    <row r="371" spans="4:11" ht="13.2">
      <c r="D371" s="119"/>
      <c r="G371" s="119"/>
      <c r="H371" s="119"/>
      <c r="I371" s="119"/>
      <c r="J371" s="119"/>
      <c r="K371" s="119"/>
    </row>
    <row r="372" spans="4:11" ht="13.2">
      <c r="D372" s="119"/>
      <c r="G372" s="119"/>
      <c r="H372" s="119"/>
      <c r="I372" s="119"/>
      <c r="J372" s="119"/>
      <c r="K372" s="119"/>
    </row>
    <row r="373" spans="4:11" ht="13.2">
      <c r="D373" s="119"/>
      <c r="G373" s="119"/>
      <c r="H373" s="119"/>
      <c r="I373" s="119"/>
      <c r="J373" s="119"/>
      <c r="K373" s="119"/>
    </row>
    <row r="374" spans="4:11" ht="13.2">
      <c r="D374" s="119"/>
      <c r="G374" s="119"/>
      <c r="H374" s="119"/>
      <c r="I374" s="119"/>
      <c r="J374" s="119"/>
      <c r="K374" s="119"/>
    </row>
    <row r="375" spans="4:11" ht="13.2">
      <c r="D375" s="119"/>
      <c r="G375" s="119"/>
      <c r="H375" s="119"/>
      <c r="I375" s="119"/>
      <c r="J375" s="119"/>
      <c r="K375" s="119"/>
    </row>
    <row r="376" spans="4:11" ht="13.2">
      <c r="D376" s="119"/>
      <c r="G376" s="119"/>
      <c r="H376" s="119"/>
      <c r="I376" s="119"/>
      <c r="J376" s="119"/>
      <c r="K376" s="119"/>
    </row>
    <row r="377" spans="4:11" ht="13.2">
      <c r="D377" s="119"/>
      <c r="G377" s="119"/>
      <c r="H377" s="119"/>
      <c r="I377" s="119"/>
      <c r="J377" s="119"/>
      <c r="K377" s="119"/>
    </row>
    <row r="378" spans="4:11" ht="13.2">
      <c r="D378" s="119"/>
      <c r="G378" s="119"/>
      <c r="H378" s="119"/>
      <c r="I378" s="119"/>
      <c r="J378" s="119"/>
      <c r="K378" s="119"/>
    </row>
    <row r="379" spans="4:11" ht="13.2">
      <c r="D379" s="119"/>
      <c r="G379" s="119"/>
      <c r="H379" s="119"/>
      <c r="I379" s="119"/>
      <c r="J379" s="119"/>
      <c r="K379" s="119"/>
    </row>
    <row r="380" spans="4:11" ht="13.2">
      <c r="D380" s="119"/>
      <c r="G380" s="119"/>
      <c r="H380" s="119"/>
      <c r="I380" s="119"/>
      <c r="J380" s="119"/>
      <c r="K380" s="119"/>
    </row>
    <row r="381" spans="4:11" ht="13.2">
      <c r="D381" s="119"/>
      <c r="G381" s="119"/>
      <c r="H381" s="119"/>
      <c r="I381" s="119"/>
      <c r="J381" s="119"/>
      <c r="K381" s="119"/>
    </row>
    <row r="382" spans="4:11" ht="13.2">
      <c r="D382" s="119"/>
      <c r="G382" s="119"/>
      <c r="H382" s="119"/>
      <c r="I382" s="119"/>
      <c r="J382" s="119"/>
      <c r="K382" s="119"/>
    </row>
    <row r="383" spans="4:11" ht="13.2">
      <c r="D383" s="119"/>
      <c r="G383" s="119"/>
      <c r="H383" s="119"/>
      <c r="I383" s="119"/>
      <c r="J383" s="119"/>
      <c r="K383" s="119"/>
    </row>
    <row r="384" spans="4:11" ht="13.2">
      <c r="D384" s="119"/>
      <c r="G384" s="119"/>
      <c r="H384" s="119"/>
      <c r="I384" s="119"/>
      <c r="J384" s="119"/>
      <c r="K384" s="119"/>
    </row>
    <row r="385" spans="4:11" ht="13.2">
      <c r="D385" s="119"/>
      <c r="G385" s="119"/>
      <c r="H385" s="119"/>
      <c r="I385" s="119"/>
      <c r="J385" s="119"/>
      <c r="K385" s="119"/>
    </row>
    <row r="386" spans="4:11" ht="13.2">
      <c r="D386" s="119"/>
      <c r="G386" s="119"/>
      <c r="H386" s="119"/>
      <c r="I386" s="119"/>
      <c r="J386" s="119"/>
      <c r="K386" s="119"/>
    </row>
    <row r="387" spans="4:11" ht="13.2">
      <c r="D387" s="119"/>
      <c r="G387" s="119"/>
      <c r="H387" s="119"/>
      <c r="I387" s="119"/>
      <c r="J387" s="119"/>
      <c r="K387" s="119"/>
    </row>
    <row r="388" spans="4:11" ht="13.2">
      <c r="D388" s="119"/>
      <c r="G388" s="119"/>
      <c r="H388" s="119"/>
      <c r="I388" s="119"/>
      <c r="J388" s="119"/>
      <c r="K388" s="119"/>
    </row>
    <row r="389" spans="4:11" ht="13.2">
      <c r="D389" s="119"/>
      <c r="G389" s="119"/>
      <c r="H389" s="119"/>
      <c r="I389" s="119"/>
      <c r="J389" s="119"/>
      <c r="K389" s="119"/>
    </row>
    <row r="390" spans="4:11" ht="13.2">
      <c r="D390" s="119"/>
      <c r="G390" s="119"/>
      <c r="H390" s="119"/>
      <c r="I390" s="119"/>
      <c r="J390" s="119"/>
      <c r="K390" s="119"/>
    </row>
    <row r="391" spans="4:11" ht="13.2">
      <c r="D391" s="119"/>
      <c r="G391" s="119"/>
      <c r="H391" s="119"/>
      <c r="I391" s="119"/>
      <c r="J391" s="119"/>
      <c r="K391" s="119"/>
    </row>
    <row r="392" spans="4:11" ht="13.2">
      <c r="D392" s="119"/>
      <c r="G392" s="119"/>
      <c r="H392" s="119"/>
      <c r="I392" s="119"/>
      <c r="J392" s="119"/>
      <c r="K392" s="119"/>
    </row>
    <row r="393" spans="4:11" ht="13.2">
      <c r="D393" s="119"/>
      <c r="G393" s="119"/>
      <c r="H393" s="119"/>
      <c r="I393" s="119"/>
      <c r="J393" s="119"/>
      <c r="K393" s="119"/>
    </row>
    <row r="394" spans="4:11" ht="13.2">
      <c r="D394" s="119"/>
      <c r="G394" s="119"/>
      <c r="H394" s="119"/>
      <c r="I394" s="119"/>
      <c r="J394" s="119"/>
      <c r="K394" s="119"/>
    </row>
    <row r="395" spans="4:11" ht="13.2">
      <c r="D395" s="119"/>
      <c r="G395" s="119"/>
      <c r="H395" s="119"/>
      <c r="I395" s="119"/>
      <c r="J395" s="119"/>
      <c r="K395" s="119"/>
    </row>
    <row r="396" spans="4:11" ht="13.2">
      <c r="D396" s="119"/>
      <c r="G396" s="119"/>
      <c r="H396" s="119"/>
      <c r="I396" s="119"/>
      <c r="J396" s="119"/>
      <c r="K396" s="119"/>
    </row>
    <row r="397" spans="4:11" ht="13.2">
      <c r="D397" s="119"/>
      <c r="G397" s="119"/>
      <c r="H397" s="119"/>
      <c r="I397" s="119"/>
      <c r="J397" s="119"/>
      <c r="K397" s="119"/>
    </row>
    <row r="398" spans="4:11" ht="13.2">
      <c r="D398" s="119"/>
      <c r="G398" s="119"/>
      <c r="H398" s="119"/>
      <c r="I398" s="119"/>
      <c r="J398" s="119"/>
      <c r="K398" s="119"/>
    </row>
    <row r="399" spans="4:11" ht="13.2">
      <c r="D399" s="119"/>
      <c r="G399" s="119"/>
      <c r="H399" s="119"/>
      <c r="I399" s="119"/>
      <c r="J399" s="119"/>
      <c r="K399" s="119"/>
    </row>
    <row r="400" spans="4:11" ht="13.2">
      <c r="D400" s="119"/>
      <c r="G400" s="119"/>
      <c r="H400" s="119"/>
      <c r="I400" s="119"/>
      <c r="J400" s="119"/>
      <c r="K400" s="119"/>
    </row>
    <row r="401" spans="4:11" ht="13.2">
      <c r="D401" s="119"/>
      <c r="G401" s="119"/>
      <c r="H401" s="119"/>
      <c r="I401" s="119"/>
      <c r="J401" s="119"/>
      <c r="K401" s="119"/>
    </row>
    <row r="402" spans="4:11" ht="13.2">
      <c r="D402" s="119"/>
      <c r="G402" s="119"/>
      <c r="H402" s="119"/>
      <c r="I402" s="119"/>
      <c r="J402" s="119"/>
      <c r="K402" s="119"/>
    </row>
    <row r="403" spans="4:11" ht="13.2">
      <c r="D403" s="119"/>
      <c r="G403" s="119"/>
      <c r="H403" s="119"/>
      <c r="I403" s="119"/>
      <c r="J403" s="119"/>
      <c r="K403" s="119"/>
    </row>
    <row r="404" spans="4:11" ht="13.2">
      <c r="D404" s="119"/>
      <c r="G404" s="119"/>
      <c r="H404" s="119"/>
      <c r="I404" s="119"/>
      <c r="J404" s="119"/>
      <c r="K404" s="119"/>
    </row>
    <row r="405" spans="4:11" ht="13.2">
      <c r="D405" s="119"/>
      <c r="G405" s="119"/>
      <c r="H405" s="119"/>
      <c r="I405" s="119"/>
      <c r="J405" s="119"/>
      <c r="K405" s="119"/>
    </row>
    <row r="406" spans="4:11" ht="13.2">
      <c r="D406" s="119"/>
      <c r="G406" s="119"/>
      <c r="H406" s="119"/>
      <c r="I406" s="119"/>
      <c r="J406" s="119"/>
      <c r="K406" s="119"/>
    </row>
    <row r="407" spans="4:11" ht="13.2">
      <c r="D407" s="119"/>
      <c r="G407" s="119"/>
      <c r="H407" s="119"/>
      <c r="I407" s="119"/>
      <c r="J407" s="119"/>
      <c r="K407" s="119"/>
    </row>
    <row r="408" spans="4:11" ht="13.2">
      <c r="D408" s="119"/>
      <c r="G408" s="119"/>
      <c r="H408" s="119"/>
      <c r="I408" s="119"/>
      <c r="J408" s="119"/>
      <c r="K408" s="119"/>
    </row>
    <row r="409" spans="4:11" ht="13.2">
      <c r="D409" s="119"/>
      <c r="G409" s="119"/>
      <c r="H409" s="119"/>
      <c r="I409" s="119"/>
      <c r="J409" s="119"/>
      <c r="K409" s="119"/>
    </row>
    <row r="410" spans="4:11" ht="13.2">
      <c r="D410" s="119"/>
      <c r="G410" s="119"/>
      <c r="H410" s="119"/>
      <c r="I410" s="119"/>
      <c r="J410" s="119"/>
      <c r="K410" s="119"/>
    </row>
    <row r="411" spans="4:11" ht="13.2">
      <c r="D411" s="119"/>
      <c r="G411" s="119"/>
      <c r="H411" s="119"/>
      <c r="I411" s="119"/>
      <c r="J411" s="119"/>
      <c r="K411" s="119"/>
    </row>
    <row r="412" spans="4:11" ht="13.2">
      <c r="D412" s="119"/>
      <c r="G412" s="119"/>
      <c r="H412" s="119"/>
      <c r="I412" s="119"/>
      <c r="J412" s="119"/>
      <c r="K412" s="119"/>
    </row>
    <row r="413" spans="4:11" ht="13.2">
      <c r="D413" s="119"/>
      <c r="G413" s="119"/>
      <c r="H413" s="119"/>
      <c r="I413" s="119"/>
      <c r="J413" s="119"/>
      <c r="K413" s="119"/>
    </row>
    <row r="414" spans="4:11" ht="13.2">
      <c r="D414" s="119"/>
      <c r="G414" s="119"/>
      <c r="H414" s="119"/>
      <c r="I414" s="119"/>
      <c r="J414" s="119"/>
      <c r="K414" s="119"/>
    </row>
    <row r="415" spans="4:11" ht="13.2">
      <c r="D415" s="119"/>
      <c r="G415" s="119"/>
      <c r="H415" s="119"/>
      <c r="I415" s="119"/>
      <c r="J415" s="119"/>
      <c r="K415" s="119"/>
    </row>
    <row r="416" spans="4:11" ht="13.2">
      <c r="D416" s="119"/>
      <c r="G416" s="119"/>
      <c r="H416" s="119"/>
      <c r="I416" s="119"/>
      <c r="J416" s="119"/>
      <c r="K416" s="119"/>
    </row>
    <row r="417" spans="4:11" ht="13.2">
      <c r="D417" s="119"/>
      <c r="G417" s="119"/>
      <c r="H417" s="119"/>
      <c r="I417" s="119"/>
      <c r="J417" s="119"/>
      <c r="K417" s="119"/>
    </row>
    <row r="418" spans="4:11" ht="13.2">
      <c r="D418" s="119"/>
      <c r="G418" s="119"/>
      <c r="H418" s="119"/>
      <c r="I418" s="119"/>
      <c r="J418" s="119"/>
      <c r="K418" s="119"/>
    </row>
    <row r="419" spans="4:11" ht="13.2">
      <c r="D419" s="119"/>
      <c r="G419" s="119"/>
      <c r="H419" s="119"/>
      <c r="I419" s="119"/>
      <c r="J419" s="119"/>
      <c r="K419" s="119"/>
    </row>
    <row r="420" spans="4:11" ht="13.2">
      <c r="D420" s="119"/>
      <c r="G420" s="119"/>
      <c r="H420" s="119"/>
      <c r="I420" s="119"/>
      <c r="J420" s="119"/>
      <c r="K420" s="119"/>
    </row>
    <row r="421" spans="4:11" ht="13.2">
      <c r="D421" s="119"/>
      <c r="G421" s="119"/>
      <c r="H421" s="119"/>
      <c r="I421" s="119"/>
      <c r="J421" s="119"/>
      <c r="K421" s="119"/>
    </row>
    <row r="422" spans="4:11" ht="13.2">
      <c r="D422" s="119"/>
      <c r="G422" s="119"/>
      <c r="H422" s="119"/>
      <c r="I422" s="119"/>
      <c r="J422" s="119"/>
      <c r="K422" s="119"/>
    </row>
    <row r="423" spans="4:11" ht="13.2">
      <c r="D423" s="119"/>
      <c r="G423" s="119"/>
      <c r="H423" s="119"/>
      <c r="I423" s="119"/>
      <c r="J423" s="119"/>
      <c r="K423" s="119"/>
    </row>
    <row r="424" spans="4:11" ht="13.2">
      <c r="D424" s="119"/>
      <c r="G424" s="119"/>
      <c r="H424" s="119"/>
      <c r="I424" s="119"/>
      <c r="J424" s="119"/>
      <c r="K424" s="119"/>
    </row>
    <row r="425" spans="4:11" ht="13.2">
      <c r="D425" s="119"/>
      <c r="G425" s="119"/>
      <c r="H425" s="119"/>
      <c r="I425" s="119"/>
      <c r="J425" s="119"/>
      <c r="K425" s="119"/>
    </row>
    <row r="426" spans="4:11" ht="13.2">
      <c r="D426" s="119"/>
      <c r="G426" s="119"/>
      <c r="H426" s="119"/>
      <c r="I426" s="119"/>
      <c r="J426" s="119"/>
      <c r="K426" s="119"/>
    </row>
    <row r="427" spans="4:11" ht="13.2">
      <c r="D427" s="119"/>
      <c r="G427" s="119"/>
      <c r="H427" s="119"/>
      <c r="I427" s="119"/>
      <c r="J427" s="119"/>
      <c r="K427" s="119"/>
    </row>
    <row r="428" spans="4:11" ht="13.2">
      <c r="D428" s="119"/>
      <c r="G428" s="119"/>
      <c r="H428" s="119"/>
      <c r="I428" s="119"/>
      <c r="J428" s="119"/>
      <c r="K428" s="119"/>
    </row>
    <row r="429" spans="4:11" ht="13.2">
      <c r="D429" s="119"/>
      <c r="G429" s="119"/>
      <c r="H429" s="119"/>
      <c r="I429" s="119"/>
      <c r="J429" s="119"/>
      <c r="K429" s="119"/>
    </row>
    <row r="430" spans="4:11" ht="13.2">
      <c r="D430" s="119"/>
      <c r="G430" s="119"/>
      <c r="H430" s="119"/>
      <c r="I430" s="119"/>
      <c r="J430" s="119"/>
      <c r="K430" s="119"/>
    </row>
    <row r="431" spans="4:11" ht="13.2">
      <c r="D431" s="119"/>
      <c r="G431" s="119"/>
      <c r="H431" s="119"/>
      <c r="I431" s="119"/>
      <c r="J431" s="119"/>
      <c r="K431" s="119"/>
    </row>
    <row r="432" spans="4:11" ht="13.2">
      <c r="D432" s="119"/>
      <c r="G432" s="119"/>
      <c r="H432" s="119"/>
      <c r="I432" s="119"/>
      <c r="J432" s="119"/>
      <c r="K432" s="119"/>
    </row>
    <row r="433" spans="4:11" ht="13.2">
      <c r="D433" s="119"/>
      <c r="G433" s="119"/>
      <c r="H433" s="119"/>
      <c r="I433" s="119"/>
      <c r="J433" s="119"/>
      <c r="K433" s="119"/>
    </row>
    <row r="434" spans="4:11" ht="13.2">
      <c r="D434" s="119"/>
      <c r="G434" s="119"/>
      <c r="H434" s="119"/>
      <c r="I434" s="119"/>
      <c r="J434" s="119"/>
      <c r="K434" s="119"/>
    </row>
    <row r="435" spans="4:11" ht="13.2">
      <c r="D435" s="119"/>
      <c r="G435" s="119"/>
      <c r="H435" s="119"/>
      <c r="I435" s="119"/>
      <c r="J435" s="119"/>
      <c r="K435" s="119"/>
    </row>
    <row r="436" spans="4:11" ht="13.2">
      <c r="D436" s="119"/>
      <c r="G436" s="119"/>
      <c r="H436" s="119"/>
      <c r="I436" s="119"/>
      <c r="J436" s="119"/>
      <c r="K436" s="119"/>
    </row>
    <row r="437" spans="4:11" ht="13.2">
      <c r="D437" s="119"/>
      <c r="G437" s="119"/>
      <c r="H437" s="119"/>
      <c r="I437" s="119"/>
      <c r="J437" s="119"/>
      <c r="K437" s="119"/>
    </row>
    <row r="438" spans="4:11" ht="13.2">
      <c r="D438" s="119"/>
      <c r="G438" s="119"/>
      <c r="H438" s="119"/>
      <c r="I438" s="119"/>
      <c r="J438" s="119"/>
      <c r="K438" s="119"/>
    </row>
    <row r="439" spans="4:11" ht="13.2">
      <c r="D439" s="119"/>
      <c r="G439" s="119"/>
      <c r="H439" s="119"/>
      <c r="I439" s="119"/>
      <c r="J439" s="119"/>
      <c r="K439" s="119"/>
    </row>
    <row r="440" spans="4:11" ht="13.2">
      <c r="D440" s="119"/>
      <c r="G440" s="119"/>
      <c r="H440" s="119"/>
      <c r="I440" s="119"/>
      <c r="J440" s="119"/>
      <c r="K440" s="119"/>
    </row>
    <row r="441" spans="4:11" ht="13.2">
      <c r="D441" s="119"/>
      <c r="G441" s="119"/>
      <c r="H441" s="119"/>
      <c r="I441" s="119"/>
      <c r="J441" s="119"/>
      <c r="K441" s="119"/>
    </row>
    <row r="442" spans="4:11" ht="13.2">
      <c r="D442" s="119"/>
      <c r="G442" s="119"/>
      <c r="H442" s="119"/>
      <c r="I442" s="119"/>
      <c r="J442" s="119"/>
      <c r="K442" s="119"/>
    </row>
    <row r="443" spans="4:11" ht="13.2">
      <c r="D443" s="119"/>
      <c r="G443" s="119"/>
      <c r="H443" s="119"/>
      <c r="I443" s="119"/>
      <c r="J443" s="119"/>
      <c r="K443" s="119"/>
    </row>
    <row r="444" spans="4:11" ht="13.2">
      <c r="D444" s="119"/>
      <c r="G444" s="119"/>
      <c r="H444" s="119"/>
      <c r="I444" s="119"/>
      <c r="J444" s="119"/>
      <c r="K444" s="119"/>
    </row>
    <row r="445" spans="4:11" ht="13.2">
      <c r="D445" s="119"/>
      <c r="G445" s="119"/>
      <c r="H445" s="119"/>
      <c r="I445" s="119"/>
      <c r="J445" s="119"/>
      <c r="K445" s="119"/>
    </row>
    <row r="446" spans="4:11" ht="13.2">
      <c r="D446" s="119"/>
      <c r="G446" s="119"/>
      <c r="H446" s="119"/>
      <c r="I446" s="119"/>
      <c r="J446" s="119"/>
      <c r="K446" s="119"/>
    </row>
    <row r="447" spans="4:11" ht="13.2">
      <c r="D447" s="119"/>
      <c r="G447" s="119"/>
      <c r="H447" s="119"/>
      <c r="I447" s="119"/>
      <c r="J447" s="119"/>
      <c r="K447" s="119"/>
    </row>
    <row r="448" spans="4:11" ht="13.2">
      <c r="D448" s="119"/>
      <c r="G448" s="119"/>
      <c r="H448" s="119"/>
      <c r="I448" s="119"/>
      <c r="J448" s="119"/>
      <c r="K448" s="119"/>
    </row>
    <row r="449" spans="4:11" ht="13.2">
      <c r="D449" s="119"/>
      <c r="G449" s="119"/>
      <c r="H449" s="119"/>
      <c r="I449" s="119"/>
      <c r="J449" s="119"/>
      <c r="K449" s="119"/>
    </row>
    <row r="450" spans="4:11" ht="13.2">
      <c r="D450" s="119"/>
      <c r="G450" s="119"/>
      <c r="H450" s="119"/>
      <c r="I450" s="119"/>
      <c r="J450" s="119"/>
      <c r="K450" s="119"/>
    </row>
    <row r="451" spans="4:11" ht="13.2">
      <c r="D451" s="119"/>
      <c r="G451" s="119"/>
      <c r="H451" s="119"/>
      <c r="I451" s="119"/>
      <c r="J451" s="119"/>
      <c r="K451" s="119"/>
    </row>
    <row r="452" spans="4:11" ht="13.2">
      <c r="D452" s="119"/>
      <c r="G452" s="119"/>
      <c r="H452" s="119"/>
      <c r="I452" s="119"/>
      <c r="J452" s="119"/>
      <c r="K452" s="119"/>
    </row>
    <row r="453" spans="4:11" ht="13.2">
      <c r="D453" s="119"/>
      <c r="G453" s="119"/>
      <c r="H453" s="119"/>
      <c r="I453" s="119"/>
      <c r="J453" s="119"/>
      <c r="K453" s="119"/>
    </row>
    <row r="454" spans="4:11" ht="13.2">
      <c r="D454" s="119"/>
      <c r="G454" s="119"/>
      <c r="H454" s="119"/>
      <c r="I454" s="119"/>
      <c r="J454" s="119"/>
      <c r="K454" s="119"/>
    </row>
    <row r="455" spans="4:11" ht="13.2">
      <c r="D455" s="119"/>
      <c r="G455" s="119"/>
      <c r="H455" s="119"/>
      <c r="I455" s="119"/>
      <c r="J455" s="119"/>
      <c r="K455" s="119"/>
    </row>
    <row r="456" spans="4:11" ht="13.2">
      <c r="D456" s="119"/>
      <c r="G456" s="119"/>
      <c r="H456" s="119"/>
      <c r="I456" s="119"/>
      <c r="J456" s="119"/>
      <c r="K456" s="119"/>
    </row>
    <row r="457" spans="4:11" ht="13.2">
      <c r="D457" s="119"/>
      <c r="G457" s="119"/>
      <c r="H457" s="119"/>
      <c r="I457" s="119"/>
      <c r="J457" s="119"/>
      <c r="K457" s="119"/>
    </row>
    <row r="458" spans="4:11" ht="13.2">
      <c r="D458" s="119"/>
      <c r="G458" s="119"/>
      <c r="H458" s="119"/>
      <c r="I458" s="119"/>
      <c r="J458" s="119"/>
      <c r="K458" s="119"/>
    </row>
    <row r="459" spans="4:11" ht="13.2">
      <c r="D459" s="119"/>
      <c r="G459" s="119"/>
      <c r="H459" s="119"/>
      <c r="I459" s="119"/>
      <c r="J459" s="119"/>
      <c r="K459" s="119"/>
    </row>
    <row r="460" spans="4:11" ht="13.2">
      <c r="D460" s="119"/>
      <c r="G460" s="119"/>
      <c r="H460" s="119"/>
      <c r="I460" s="119"/>
      <c r="J460" s="119"/>
      <c r="K460" s="119"/>
    </row>
    <row r="461" spans="4:11" ht="13.2">
      <c r="D461" s="119"/>
      <c r="G461" s="119"/>
      <c r="H461" s="119"/>
      <c r="I461" s="119"/>
      <c r="J461" s="119"/>
      <c r="K461" s="119"/>
    </row>
    <row r="462" spans="4:11" ht="13.2">
      <c r="D462" s="119"/>
      <c r="G462" s="119"/>
      <c r="H462" s="119"/>
      <c r="I462" s="119"/>
      <c r="J462" s="119"/>
      <c r="K462" s="119"/>
    </row>
    <row r="463" spans="4:11" ht="13.2">
      <c r="D463" s="119"/>
      <c r="G463" s="119"/>
      <c r="H463" s="119"/>
      <c r="I463" s="119"/>
      <c r="J463" s="119"/>
      <c r="K463" s="119"/>
    </row>
    <row r="464" spans="4:11" ht="13.2">
      <c r="D464" s="119"/>
      <c r="G464" s="119"/>
      <c r="H464" s="119"/>
      <c r="I464" s="119"/>
      <c r="J464" s="119"/>
      <c r="K464" s="119"/>
    </row>
    <row r="465" spans="4:11" ht="13.2">
      <c r="D465" s="119"/>
      <c r="G465" s="119"/>
      <c r="H465" s="119"/>
      <c r="I465" s="119"/>
      <c r="J465" s="119"/>
      <c r="K465" s="119"/>
    </row>
    <row r="466" spans="4:11" ht="13.2">
      <c r="D466" s="119"/>
      <c r="G466" s="119"/>
      <c r="H466" s="119"/>
      <c r="I466" s="119"/>
      <c r="J466" s="119"/>
      <c r="K466" s="119"/>
    </row>
    <row r="467" spans="4:11" ht="13.2">
      <c r="D467" s="119"/>
      <c r="G467" s="119"/>
      <c r="H467" s="119"/>
      <c r="I467" s="119"/>
      <c r="J467" s="119"/>
      <c r="K467" s="119"/>
    </row>
    <row r="468" spans="4:11" ht="13.2">
      <c r="D468" s="119"/>
      <c r="G468" s="119"/>
      <c r="H468" s="119"/>
      <c r="I468" s="119"/>
      <c r="J468" s="119"/>
      <c r="K468" s="119"/>
    </row>
    <row r="469" spans="4:11" ht="13.2">
      <c r="D469" s="119"/>
      <c r="G469" s="119"/>
      <c r="H469" s="119"/>
      <c r="I469" s="119"/>
      <c r="J469" s="119"/>
      <c r="K469" s="119"/>
    </row>
    <row r="470" spans="4:11" ht="13.2">
      <c r="D470" s="119"/>
      <c r="G470" s="119"/>
      <c r="H470" s="119"/>
      <c r="I470" s="119"/>
      <c r="J470" s="119"/>
      <c r="K470" s="119"/>
    </row>
    <row r="471" spans="4:11" ht="13.2">
      <c r="D471" s="119"/>
      <c r="G471" s="119"/>
      <c r="H471" s="119"/>
      <c r="I471" s="119"/>
      <c r="J471" s="119"/>
      <c r="K471" s="119"/>
    </row>
    <row r="472" spans="4:11" ht="13.2">
      <c r="D472" s="119"/>
      <c r="G472" s="119"/>
      <c r="H472" s="119"/>
      <c r="I472" s="119"/>
      <c r="J472" s="119"/>
      <c r="K472" s="119"/>
    </row>
    <row r="473" spans="4:11" ht="13.2">
      <c r="D473" s="119"/>
      <c r="G473" s="119"/>
      <c r="H473" s="119"/>
      <c r="I473" s="119"/>
      <c r="J473" s="119"/>
      <c r="K473" s="119"/>
    </row>
    <row r="474" spans="4:11" ht="13.2">
      <c r="D474" s="119"/>
      <c r="G474" s="119"/>
      <c r="H474" s="119"/>
      <c r="I474" s="119"/>
      <c r="J474" s="119"/>
      <c r="K474" s="119"/>
    </row>
    <row r="475" spans="4:11" ht="13.2">
      <c r="D475" s="119"/>
      <c r="G475" s="119"/>
      <c r="H475" s="119"/>
      <c r="I475" s="119"/>
      <c r="J475" s="119"/>
      <c r="K475" s="119"/>
    </row>
    <row r="476" spans="4:11" ht="13.2">
      <c r="D476" s="119"/>
      <c r="G476" s="119"/>
      <c r="H476" s="119"/>
      <c r="I476" s="119"/>
      <c r="J476" s="119"/>
      <c r="K476" s="119"/>
    </row>
    <row r="477" spans="4:11" ht="13.2">
      <c r="D477" s="119"/>
      <c r="G477" s="119"/>
      <c r="H477" s="119"/>
      <c r="I477" s="119"/>
      <c r="J477" s="119"/>
      <c r="K477" s="119"/>
    </row>
    <row r="478" spans="4:11" ht="13.2">
      <c r="D478" s="119"/>
      <c r="G478" s="119"/>
      <c r="H478" s="119"/>
      <c r="I478" s="119"/>
      <c r="J478" s="119"/>
      <c r="K478" s="119"/>
    </row>
    <row r="479" spans="4:11" ht="13.2">
      <c r="D479" s="119"/>
      <c r="G479" s="119"/>
      <c r="H479" s="119"/>
      <c r="I479" s="119"/>
      <c r="J479" s="119"/>
      <c r="K479" s="119"/>
    </row>
    <row r="480" spans="4:11" ht="13.2">
      <c r="D480" s="119"/>
      <c r="G480" s="119"/>
      <c r="H480" s="119"/>
      <c r="I480" s="119"/>
      <c r="J480" s="119"/>
      <c r="K480" s="119"/>
    </row>
    <row r="481" spans="4:11" ht="13.2">
      <c r="D481" s="119"/>
      <c r="G481" s="119"/>
      <c r="H481" s="119"/>
      <c r="I481" s="119"/>
      <c r="J481" s="119"/>
      <c r="K481" s="119"/>
    </row>
    <row r="482" spans="4:11" ht="13.2">
      <c r="D482" s="119"/>
      <c r="G482" s="119"/>
      <c r="H482" s="119"/>
      <c r="I482" s="119"/>
      <c r="J482" s="119"/>
      <c r="K482" s="119"/>
    </row>
    <row r="483" spans="4:11" ht="13.2">
      <c r="D483" s="119"/>
      <c r="G483" s="119"/>
      <c r="H483" s="119"/>
      <c r="I483" s="119"/>
      <c r="J483" s="119"/>
      <c r="K483" s="119"/>
    </row>
    <row r="484" spans="4:11" ht="13.2">
      <c r="D484" s="119"/>
      <c r="G484" s="119"/>
      <c r="H484" s="119"/>
      <c r="I484" s="119"/>
      <c r="J484" s="119"/>
      <c r="K484" s="119"/>
    </row>
    <row r="485" spans="4:11" ht="13.2">
      <c r="D485" s="119"/>
      <c r="G485" s="119"/>
      <c r="H485" s="119"/>
      <c r="I485" s="119"/>
      <c r="J485" s="119"/>
      <c r="K485" s="119"/>
    </row>
    <row r="486" spans="4:11" ht="13.2">
      <c r="D486" s="119"/>
      <c r="G486" s="119"/>
      <c r="H486" s="119"/>
      <c r="I486" s="119"/>
      <c r="J486" s="119"/>
      <c r="K486" s="119"/>
    </row>
    <row r="487" spans="4:11" ht="13.2">
      <c r="D487" s="119"/>
      <c r="G487" s="119"/>
      <c r="H487" s="119"/>
      <c r="I487" s="119"/>
      <c r="J487" s="119"/>
      <c r="K487" s="119"/>
    </row>
    <row r="488" spans="4:11" ht="13.2">
      <c r="D488" s="119"/>
      <c r="G488" s="119"/>
      <c r="H488" s="119"/>
      <c r="I488" s="119"/>
      <c r="J488" s="119"/>
      <c r="K488" s="119"/>
    </row>
    <row r="489" spans="4:11" ht="13.2">
      <c r="D489" s="119"/>
      <c r="G489" s="119"/>
      <c r="H489" s="119"/>
      <c r="I489" s="119"/>
      <c r="J489" s="119"/>
      <c r="K489" s="119"/>
    </row>
    <row r="490" spans="4:11" ht="13.2">
      <c r="D490" s="119"/>
      <c r="G490" s="119"/>
      <c r="H490" s="119"/>
      <c r="I490" s="119"/>
      <c r="J490" s="119"/>
      <c r="K490" s="119"/>
    </row>
    <row r="491" spans="4:11" ht="13.2">
      <c r="D491" s="119"/>
      <c r="G491" s="119"/>
      <c r="H491" s="119"/>
      <c r="I491" s="119"/>
      <c r="J491" s="119"/>
      <c r="K491" s="119"/>
    </row>
    <row r="492" spans="4:11" ht="13.2">
      <c r="D492" s="119"/>
      <c r="G492" s="119"/>
      <c r="H492" s="119"/>
      <c r="I492" s="119"/>
      <c r="J492" s="119"/>
      <c r="K492" s="119"/>
    </row>
    <row r="493" spans="4:11" ht="13.2">
      <c r="D493" s="119"/>
      <c r="G493" s="119"/>
      <c r="H493" s="119"/>
      <c r="I493" s="119"/>
      <c r="J493" s="119"/>
      <c r="K493" s="119"/>
    </row>
    <row r="494" spans="4:11" ht="13.2">
      <c r="D494" s="119"/>
      <c r="G494" s="119"/>
      <c r="H494" s="119"/>
      <c r="I494" s="119"/>
      <c r="J494" s="119"/>
      <c r="K494" s="119"/>
    </row>
    <row r="495" spans="4:11" ht="13.2">
      <c r="D495" s="119"/>
      <c r="G495" s="119"/>
      <c r="H495" s="119"/>
      <c r="I495" s="119"/>
      <c r="J495" s="119"/>
      <c r="K495" s="119"/>
    </row>
    <row r="496" spans="4:11" ht="13.2">
      <c r="D496" s="119"/>
      <c r="G496" s="119"/>
      <c r="H496" s="119"/>
      <c r="I496" s="119"/>
      <c r="J496" s="119"/>
      <c r="K496" s="119"/>
    </row>
    <row r="497" spans="4:11" ht="13.2">
      <c r="D497" s="119"/>
      <c r="G497" s="119"/>
      <c r="H497" s="119"/>
      <c r="I497" s="119"/>
      <c r="J497" s="119"/>
      <c r="K497" s="119"/>
    </row>
    <row r="498" spans="4:11" ht="13.2">
      <c r="D498" s="119"/>
      <c r="G498" s="119"/>
      <c r="H498" s="119"/>
      <c r="I498" s="119"/>
      <c r="J498" s="119"/>
      <c r="K498" s="119"/>
    </row>
    <row r="499" spans="4:11" ht="13.2">
      <c r="D499" s="119"/>
      <c r="G499" s="119"/>
      <c r="H499" s="119"/>
      <c r="I499" s="119"/>
      <c r="J499" s="119"/>
      <c r="K499" s="119"/>
    </row>
    <row r="500" spans="4:11" ht="13.2">
      <c r="D500" s="119"/>
      <c r="G500" s="119"/>
      <c r="H500" s="119"/>
      <c r="I500" s="119"/>
      <c r="J500" s="119"/>
      <c r="K500" s="119"/>
    </row>
    <row r="501" spans="4:11" ht="13.2">
      <c r="D501" s="119"/>
      <c r="G501" s="119"/>
      <c r="H501" s="119"/>
      <c r="I501" s="119"/>
      <c r="J501" s="119"/>
      <c r="K501" s="119"/>
    </row>
    <row r="502" spans="4:11" ht="13.2">
      <c r="D502" s="119"/>
      <c r="G502" s="119"/>
      <c r="H502" s="119"/>
      <c r="I502" s="119"/>
      <c r="J502" s="119"/>
      <c r="K502" s="119"/>
    </row>
    <row r="503" spans="4:11" ht="13.2">
      <c r="D503" s="119"/>
      <c r="G503" s="119"/>
      <c r="H503" s="119"/>
      <c r="I503" s="119"/>
      <c r="J503" s="119"/>
      <c r="K503" s="119"/>
    </row>
    <row r="504" spans="4:11" ht="13.2">
      <c r="D504" s="119"/>
      <c r="G504" s="119"/>
      <c r="H504" s="119"/>
      <c r="I504" s="119"/>
      <c r="J504" s="119"/>
      <c r="K504" s="119"/>
    </row>
    <row r="505" spans="4:11" ht="13.2">
      <c r="D505" s="119"/>
      <c r="G505" s="119"/>
      <c r="H505" s="119"/>
      <c r="I505" s="119"/>
      <c r="J505" s="119"/>
      <c r="K505" s="119"/>
    </row>
    <row r="506" spans="4:11" ht="13.2">
      <c r="D506" s="119"/>
      <c r="G506" s="119"/>
      <c r="H506" s="119"/>
      <c r="I506" s="119"/>
      <c r="J506" s="119"/>
      <c r="K506" s="119"/>
    </row>
    <row r="507" spans="4:11" ht="13.2">
      <c r="D507" s="119"/>
      <c r="G507" s="119"/>
      <c r="H507" s="119"/>
      <c r="I507" s="119"/>
      <c r="J507" s="119"/>
      <c r="K507" s="119"/>
    </row>
    <row r="508" spans="4:11" ht="13.2">
      <c r="D508" s="119"/>
      <c r="G508" s="119"/>
      <c r="H508" s="119"/>
      <c r="I508" s="119"/>
      <c r="J508" s="119"/>
      <c r="K508" s="119"/>
    </row>
    <row r="509" spans="4:11" ht="13.2">
      <c r="D509" s="119"/>
      <c r="G509" s="119"/>
      <c r="H509" s="119"/>
      <c r="I509" s="119"/>
      <c r="J509" s="119"/>
      <c r="K509" s="119"/>
    </row>
    <row r="510" spans="4:11" ht="13.2">
      <c r="D510" s="119"/>
      <c r="G510" s="119"/>
      <c r="H510" s="119"/>
      <c r="I510" s="119"/>
      <c r="J510" s="119"/>
      <c r="K510" s="119"/>
    </row>
    <row r="511" spans="4:11" ht="13.2">
      <c r="D511" s="119"/>
      <c r="G511" s="119"/>
      <c r="H511" s="119"/>
      <c r="I511" s="119"/>
      <c r="J511" s="119"/>
      <c r="K511" s="119"/>
    </row>
    <row r="512" spans="4:11" ht="13.2">
      <c r="D512" s="119"/>
      <c r="G512" s="119"/>
      <c r="H512" s="119"/>
      <c r="I512" s="119"/>
      <c r="J512" s="119"/>
      <c r="K512" s="119"/>
    </row>
    <row r="513" spans="4:11" ht="13.2">
      <c r="D513" s="119"/>
      <c r="G513" s="119"/>
      <c r="H513" s="119"/>
      <c r="I513" s="119"/>
      <c r="J513" s="119"/>
      <c r="K513" s="119"/>
    </row>
    <row r="514" spans="4:11" ht="13.2">
      <c r="D514" s="119"/>
      <c r="G514" s="119"/>
      <c r="H514" s="119"/>
      <c r="I514" s="119"/>
      <c r="J514" s="119"/>
      <c r="K514" s="119"/>
    </row>
    <row r="515" spans="4:11" ht="13.2">
      <c r="D515" s="119"/>
      <c r="G515" s="119"/>
      <c r="H515" s="119"/>
      <c r="I515" s="119"/>
      <c r="J515" s="119"/>
      <c r="K515" s="119"/>
    </row>
    <row r="516" spans="4:11" ht="13.2">
      <c r="D516" s="119"/>
      <c r="G516" s="119"/>
      <c r="H516" s="119"/>
      <c r="I516" s="119"/>
      <c r="J516" s="119"/>
      <c r="K516" s="119"/>
    </row>
    <row r="517" spans="4:11" ht="13.2">
      <c r="D517" s="119"/>
      <c r="G517" s="119"/>
      <c r="H517" s="119"/>
      <c r="I517" s="119"/>
      <c r="J517" s="119"/>
      <c r="K517" s="119"/>
    </row>
    <row r="518" spans="4:11" ht="13.2">
      <c r="D518" s="119"/>
      <c r="G518" s="119"/>
      <c r="H518" s="119"/>
      <c r="I518" s="119"/>
      <c r="J518" s="119"/>
      <c r="K518" s="119"/>
    </row>
    <row r="519" spans="4:11" ht="13.2">
      <c r="D519" s="119"/>
      <c r="G519" s="119"/>
      <c r="H519" s="119"/>
      <c r="I519" s="119"/>
      <c r="J519" s="119"/>
      <c r="K519" s="119"/>
    </row>
    <row r="520" spans="4:11" ht="13.2">
      <c r="D520" s="119"/>
      <c r="G520" s="119"/>
      <c r="H520" s="119"/>
      <c r="I520" s="119"/>
      <c r="J520" s="119"/>
      <c r="K520" s="119"/>
    </row>
    <row r="521" spans="4:11" ht="13.2">
      <c r="D521" s="119"/>
      <c r="G521" s="119"/>
      <c r="H521" s="119"/>
      <c r="I521" s="119"/>
      <c r="J521" s="119"/>
      <c r="K521" s="119"/>
    </row>
    <row r="522" spans="4:11" ht="13.2">
      <c r="D522" s="119"/>
      <c r="G522" s="119"/>
      <c r="H522" s="119"/>
      <c r="I522" s="119"/>
      <c r="J522" s="119"/>
      <c r="K522" s="119"/>
    </row>
    <row r="523" spans="4:11" ht="13.2">
      <c r="D523" s="119"/>
      <c r="G523" s="119"/>
      <c r="H523" s="119"/>
      <c r="I523" s="119"/>
      <c r="J523" s="119"/>
      <c r="K523" s="119"/>
    </row>
    <row r="524" spans="4:11" ht="13.2">
      <c r="D524" s="119"/>
      <c r="G524" s="119"/>
      <c r="H524" s="119"/>
      <c r="I524" s="119"/>
      <c r="J524" s="119"/>
      <c r="K524" s="119"/>
    </row>
    <row r="525" spans="4:11" ht="13.2">
      <c r="D525" s="119"/>
      <c r="G525" s="119"/>
      <c r="H525" s="119"/>
      <c r="I525" s="119"/>
      <c r="J525" s="119"/>
      <c r="K525" s="119"/>
    </row>
    <row r="526" spans="4:11" ht="13.2">
      <c r="D526" s="119"/>
      <c r="G526" s="119"/>
      <c r="H526" s="119"/>
      <c r="I526" s="119"/>
      <c r="J526" s="119"/>
      <c r="K526" s="119"/>
    </row>
    <row r="527" spans="4:11" ht="13.2">
      <c r="D527" s="119"/>
      <c r="G527" s="119"/>
      <c r="H527" s="119"/>
      <c r="I527" s="119"/>
      <c r="J527" s="119"/>
      <c r="K527" s="119"/>
    </row>
    <row r="528" spans="4:11" ht="13.2">
      <c r="D528" s="119"/>
      <c r="G528" s="119"/>
      <c r="H528" s="119"/>
      <c r="I528" s="119"/>
      <c r="J528" s="119"/>
      <c r="K528" s="119"/>
    </row>
    <row r="529" spans="4:11" ht="13.2">
      <c r="D529" s="119"/>
      <c r="G529" s="119"/>
      <c r="H529" s="119"/>
      <c r="I529" s="119"/>
      <c r="J529" s="119"/>
      <c r="K529" s="119"/>
    </row>
    <row r="530" spans="4:11" ht="13.2">
      <c r="D530" s="119"/>
      <c r="G530" s="119"/>
      <c r="H530" s="119"/>
      <c r="I530" s="119"/>
      <c r="J530" s="119"/>
      <c r="K530" s="119"/>
    </row>
    <row r="531" spans="4:11" ht="13.2">
      <c r="D531" s="119"/>
      <c r="G531" s="119"/>
      <c r="H531" s="119"/>
      <c r="I531" s="119"/>
      <c r="J531" s="119"/>
      <c r="K531" s="119"/>
    </row>
    <row r="532" spans="4:11" ht="13.2">
      <c r="D532" s="119"/>
      <c r="G532" s="119"/>
      <c r="H532" s="119"/>
      <c r="I532" s="119"/>
      <c r="J532" s="119"/>
      <c r="K532" s="119"/>
    </row>
    <row r="533" spans="4:11" ht="13.2">
      <c r="D533" s="119"/>
      <c r="G533" s="119"/>
      <c r="H533" s="119"/>
      <c r="I533" s="119"/>
      <c r="J533" s="119"/>
      <c r="K533" s="119"/>
    </row>
    <row r="534" spans="4:11" ht="13.2">
      <c r="D534" s="119"/>
      <c r="G534" s="119"/>
      <c r="H534" s="119"/>
      <c r="I534" s="119"/>
      <c r="J534" s="119"/>
      <c r="K534" s="119"/>
    </row>
    <row r="535" spans="4:11" ht="13.2">
      <c r="D535" s="119"/>
      <c r="G535" s="119"/>
      <c r="H535" s="119"/>
      <c r="I535" s="119"/>
      <c r="J535" s="119"/>
      <c r="K535" s="119"/>
    </row>
    <row r="536" spans="4:11" ht="13.2">
      <c r="D536" s="119"/>
      <c r="G536" s="119"/>
      <c r="H536" s="119"/>
      <c r="I536" s="119"/>
      <c r="J536" s="119"/>
      <c r="K536" s="119"/>
    </row>
    <row r="537" spans="4:11" ht="13.2">
      <c r="D537" s="119"/>
      <c r="G537" s="119"/>
      <c r="H537" s="119"/>
      <c r="I537" s="119"/>
      <c r="J537" s="119"/>
      <c r="K537" s="119"/>
    </row>
    <row r="538" spans="4:11" ht="13.2">
      <c r="D538" s="119"/>
      <c r="G538" s="119"/>
      <c r="H538" s="119"/>
      <c r="I538" s="119"/>
      <c r="J538" s="119"/>
      <c r="K538" s="119"/>
    </row>
    <row r="539" spans="4:11" ht="13.2">
      <c r="D539" s="119"/>
      <c r="G539" s="119"/>
      <c r="H539" s="119"/>
      <c r="I539" s="119"/>
      <c r="J539" s="119"/>
      <c r="K539" s="119"/>
    </row>
    <row r="540" spans="4:11" ht="13.2">
      <c r="D540" s="119"/>
      <c r="G540" s="119"/>
      <c r="H540" s="119"/>
      <c r="I540" s="119"/>
      <c r="J540" s="119"/>
      <c r="K540" s="119"/>
    </row>
    <row r="541" spans="4:11" ht="13.2">
      <c r="D541" s="119"/>
      <c r="G541" s="119"/>
      <c r="H541" s="119"/>
      <c r="I541" s="119"/>
      <c r="J541" s="119"/>
      <c r="K541" s="119"/>
    </row>
    <row r="542" spans="4:11" ht="13.2">
      <c r="D542" s="119"/>
      <c r="G542" s="119"/>
      <c r="H542" s="119"/>
      <c r="I542" s="119"/>
      <c r="J542" s="119"/>
      <c r="K542" s="119"/>
    </row>
    <row r="543" spans="4:11" ht="13.2">
      <c r="D543" s="119"/>
      <c r="G543" s="119"/>
      <c r="H543" s="119"/>
      <c r="I543" s="119"/>
      <c r="J543" s="119"/>
      <c r="K543" s="119"/>
    </row>
    <row r="544" spans="4:11" ht="13.2">
      <c r="D544" s="119"/>
      <c r="G544" s="119"/>
      <c r="H544" s="119"/>
      <c r="I544" s="119"/>
      <c r="J544" s="119"/>
      <c r="K544" s="119"/>
    </row>
    <row r="545" spans="4:11" ht="13.2">
      <c r="D545" s="119"/>
      <c r="G545" s="119"/>
      <c r="H545" s="119"/>
      <c r="I545" s="119"/>
      <c r="J545" s="119"/>
      <c r="K545" s="119"/>
    </row>
    <row r="546" spans="4:11" ht="13.2">
      <c r="D546" s="119"/>
      <c r="G546" s="119"/>
      <c r="H546" s="119"/>
      <c r="I546" s="119"/>
      <c r="J546" s="119"/>
      <c r="K546" s="119"/>
    </row>
    <row r="547" spans="4:11" ht="13.2">
      <c r="D547" s="119"/>
      <c r="G547" s="119"/>
      <c r="H547" s="119"/>
      <c r="I547" s="119"/>
      <c r="J547" s="119"/>
      <c r="K547" s="119"/>
    </row>
    <row r="548" spans="4:11" ht="13.2">
      <c r="D548" s="119"/>
      <c r="G548" s="119"/>
      <c r="H548" s="119"/>
      <c r="I548" s="119"/>
      <c r="J548" s="119"/>
      <c r="K548" s="119"/>
    </row>
    <row r="549" spans="4:11" ht="13.2">
      <c r="D549" s="119"/>
      <c r="G549" s="119"/>
      <c r="H549" s="119"/>
      <c r="I549" s="119"/>
      <c r="J549" s="119"/>
      <c r="K549" s="119"/>
    </row>
    <row r="550" spans="4:11" ht="13.2">
      <c r="D550" s="119"/>
      <c r="G550" s="119"/>
      <c r="H550" s="119"/>
      <c r="I550" s="119"/>
      <c r="J550" s="119"/>
      <c r="K550" s="119"/>
    </row>
    <row r="551" spans="4:11" ht="13.2">
      <c r="D551" s="119"/>
      <c r="G551" s="119"/>
      <c r="H551" s="119"/>
      <c r="I551" s="119"/>
      <c r="J551" s="119"/>
      <c r="K551" s="119"/>
    </row>
    <row r="552" spans="4:11" ht="13.2">
      <c r="D552" s="119"/>
      <c r="G552" s="119"/>
      <c r="H552" s="119"/>
      <c r="I552" s="119"/>
      <c r="J552" s="119"/>
      <c r="K552" s="119"/>
    </row>
    <row r="553" spans="4:11" ht="13.2">
      <c r="D553" s="119"/>
      <c r="G553" s="119"/>
      <c r="H553" s="119"/>
      <c r="I553" s="119"/>
      <c r="J553" s="119"/>
      <c r="K553" s="119"/>
    </row>
    <row r="554" spans="4:11" ht="13.2">
      <c r="D554" s="119"/>
      <c r="G554" s="119"/>
      <c r="H554" s="119"/>
      <c r="I554" s="119"/>
      <c r="J554" s="119"/>
      <c r="K554" s="119"/>
    </row>
    <row r="555" spans="4:11" ht="13.2">
      <c r="D555" s="119"/>
      <c r="G555" s="119"/>
      <c r="H555" s="119"/>
      <c r="I555" s="119"/>
      <c r="J555" s="119"/>
      <c r="K555" s="119"/>
    </row>
    <row r="556" spans="4:11" ht="13.2">
      <c r="D556" s="119"/>
      <c r="G556" s="119"/>
      <c r="H556" s="119"/>
      <c r="I556" s="119"/>
      <c r="J556" s="119"/>
      <c r="K556" s="119"/>
    </row>
    <row r="557" spans="4:11" ht="13.2">
      <c r="D557" s="119"/>
      <c r="G557" s="119"/>
      <c r="H557" s="119"/>
      <c r="I557" s="119"/>
      <c r="J557" s="119"/>
      <c r="K557" s="119"/>
    </row>
    <row r="558" spans="4:11" ht="13.2">
      <c r="D558" s="119"/>
      <c r="G558" s="119"/>
      <c r="H558" s="119"/>
      <c r="I558" s="119"/>
      <c r="J558" s="119"/>
      <c r="K558" s="119"/>
    </row>
    <row r="559" spans="4:11" ht="13.2">
      <c r="D559" s="119"/>
      <c r="G559" s="119"/>
      <c r="H559" s="119"/>
      <c r="I559" s="119"/>
      <c r="J559" s="119"/>
      <c r="K559" s="119"/>
    </row>
    <row r="560" spans="4:11" ht="13.2">
      <c r="D560" s="119"/>
      <c r="G560" s="119"/>
      <c r="H560" s="119"/>
      <c r="I560" s="119"/>
      <c r="J560" s="119"/>
      <c r="K560" s="119"/>
    </row>
    <row r="561" spans="4:11" ht="13.2">
      <c r="D561" s="119"/>
      <c r="G561" s="119"/>
      <c r="H561" s="119"/>
      <c r="I561" s="119"/>
      <c r="J561" s="119"/>
      <c r="K561" s="119"/>
    </row>
    <row r="562" spans="4:11" ht="13.2">
      <c r="D562" s="119"/>
      <c r="G562" s="119"/>
      <c r="H562" s="119"/>
      <c r="I562" s="119"/>
      <c r="J562" s="119"/>
      <c r="K562" s="119"/>
    </row>
    <row r="563" spans="4:11" ht="13.2">
      <c r="D563" s="119"/>
      <c r="G563" s="119"/>
      <c r="H563" s="119"/>
      <c r="I563" s="119"/>
      <c r="J563" s="119"/>
      <c r="K563" s="119"/>
    </row>
    <row r="564" spans="4:11" ht="13.2">
      <c r="D564" s="119"/>
      <c r="G564" s="119"/>
      <c r="H564" s="119"/>
      <c r="I564" s="119"/>
      <c r="J564" s="119"/>
      <c r="K564" s="119"/>
    </row>
    <row r="565" spans="4:11" ht="13.2">
      <c r="D565" s="119"/>
      <c r="G565" s="119"/>
      <c r="H565" s="119"/>
      <c r="I565" s="119"/>
      <c r="J565" s="119"/>
      <c r="K565" s="119"/>
    </row>
    <row r="566" spans="4:11" ht="13.2">
      <c r="D566" s="119"/>
      <c r="G566" s="119"/>
      <c r="H566" s="119"/>
      <c r="I566" s="119"/>
      <c r="J566" s="119"/>
      <c r="K566" s="119"/>
    </row>
    <row r="567" spans="4:11" ht="13.2">
      <c r="D567" s="119"/>
      <c r="G567" s="119"/>
      <c r="H567" s="119"/>
      <c r="I567" s="119"/>
      <c r="J567" s="119"/>
      <c r="K567" s="119"/>
    </row>
    <row r="568" spans="4:11" ht="13.2">
      <c r="D568" s="119"/>
      <c r="G568" s="119"/>
      <c r="H568" s="119"/>
      <c r="I568" s="119"/>
      <c r="J568" s="119"/>
      <c r="K568" s="119"/>
    </row>
    <row r="569" spans="4:11" ht="13.2">
      <c r="D569" s="119"/>
      <c r="G569" s="119"/>
      <c r="H569" s="119"/>
      <c r="I569" s="119"/>
      <c r="J569" s="119"/>
      <c r="K569" s="119"/>
    </row>
    <row r="570" spans="4:11" ht="13.2">
      <c r="D570" s="119"/>
      <c r="G570" s="119"/>
      <c r="H570" s="119"/>
      <c r="I570" s="119"/>
      <c r="J570" s="119"/>
      <c r="K570" s="119"/>
    </row>
    <row r="571" spans="4:11" ht="13.2">
      <c r="D571" s="119"/>
      <c r="G571" s="119"/>
      <c r="H571" s="119"/>
      <c r="I571" s="119"/>
      <c r="J571" s="119"/>
      <c r="K571" s="119"/>
    </row>
    <row r="572" spans="4:11" ht="13.2">
      <c r="D572" s="119"/>
      <c r="G572" s="119"/>
      <c r="H572" s="119"/>
      <c r="I572" s="119"/>
      <c r="J572" s="119"/>
      <c r="K572" s="119"/>
    </row>
    <row r="573" spans="4:11" ht="13.2">
      <c r="D573" s="119"/>
      <c r="G573" s="119"/>
      <c r="H573" s="119"/>
      <c r="I573" s="119"/>
      <c r="J573" s="119"/>
      <c r="K573" s="119"/>
    </row>
    <row r="574" spans="4:11" ht="13.2">
      <c r="D574" s="119"/>
      <c r="G574" s="119"/>
      <c r="H574" s="119"/>
      <c r="I574" s="119"/>
      <c r="J574" s="119"/>
      <c r="K574" s="119"/>
    </row>
    <row r="575" spans="4:11" ht="13.2">
      <c r="D575" s="119"/>
      <c r="G575" s="119"/>
      <c r="H575" s="119"/>
      <c r="I575" s="119"/>
      <c r="J575" s="119"/>
      <c r="K575" s="119"/>
    </row>
    <row r="576" spans="4:11" ht="13.2">
      <c r="D576" s="119"/>
      <c r="G576" s="119"/>
      <c r="H576" s="119"/>
      <c r="I576" s="119"/>
      <c r="J576" s="119"/>
      <c r="K576" s="119"/>
    </row>
    <row r="577" spans="4:11" ht="13.2">
      <c r="D577" s="119"/>
      <c r="G577" s="119"/>
      <c r="H577" s="119"/>
      <c r="I577" s="119"/>
      <c r="J577" s="119"/>
      <c r="K577" s="119"/>
    </row>
    <row r="578" spans="4:11" ht="13.2">
      <c r="D578" s="119"/>
      <c r="G578" s="119"/>
      <c r="H578" s="119"/>
      <c r="I578" s="119"/>
      <c r="J578" s="119"/>
      <c r="K578" s="119"/>
    </row>
    <row r="579" spans="4:11" ht="13.2">
      <c r="D579" s="119"/>
      <c r="G579" s="119"/>
      <c r="H579" s="119"/>
      <c r="I579" s="119"/>
      <c r="J579" s="119"/>
      <c r="K579" s="119"/>
    </row>
    <row r="580" spans="4:11" ht="13.2">
      <c r="D580" s="119"/>
      <c r="G580" s="119"/>
      <c r="H580" s="119"/>
      <c r="I580" s="119"/>
      <c r="J580" s="119"/>
      <c r="K580" s="119"/>
    </row>
    <row r="581" spans="4:11" ht="13.2">
      <c r="D581" s="119"/>
      <c r="G581" s="119"/>
      <c r="H581" s="119"/>
      <c r="I581" s="119"/>
      <c r="J581" s="119"/>
      <c r="K581" s="119"/>
    </row>
    <row r="582" spans="4:11" ht="13.2">
      <c r="D582" s="119"/>
      <c r="G582" s="119"/>
      <c r="H582" s="119"/>
      <c r="I582" s="119"/>
      <c r="J582" s="119"/>
      <c r="K582" s="119"/>
    </row>
    <row r="583" spans="4:11" ht="13.2">
      <c r="D583" s="119"/>
      <c r="G583" s="119"/>
      <c r="H583" s="119"/>
      <c r="I583" s="119"/>
      <c r="J583" s="119"/>
      <c r="K583" s="119"/>
    </row>
    <row r="584" spans="4:11" ht="13.2">
      <c r="D584" s="119"/>
      <c r="G584" s="119"/>
      <c r="H584" s="119"/>
      <c r="I584" s="119"/>
      <c r="J584" s="119"/>
      <c r="K584" s="119"/>
    </row>
    <row r="585" spans="4:11" ht="13.2">
      <c r="D585" s="119"/>
      <c r="G585" s="119"/>
      <c r="H585" s="119"/>
      <c r="I585" s="119"/>
      <c r="J585" s="119"/>
      <c r="K585" s="119"/>
    </row>
    <row r="586" spans="4:11" ht="13.2">
      <c r="D586" s="119"/>
      <c r="G586" s="119"/>
      <c r="H586" s="119"/>
      <c r="I586" s="119"/>
      <c r="J586" s="119"/>
      <c r="K586" s="119"/>
    </row>
    <row r="587" spans="4:11" ht="13.2">
      <c r="D587" s="119"/>
      <c r="G587" s="119"/>
      <c r="H587" s="119"/>
      <c r="I587" s="119"/>
      <c r="J587" s="119"/>
      <c r="K587" s="119"/>
    </row>
    <row r="588" spans="4:11" ht="13.2">
      <c r="D588" s="119"/>
      <c r="G588" s="119"/>
      <c r="H588" s="119"/>
      <c r="I588" s="119"/>
      <c r="J588" s="119"/>
      <c r="K588" s="119"/>
    </row>
    <row r="589" spans="4:11" ht="13.2">
      <c r="D589" s="119"/>
      <c r="G589" s="119"/>
      <c r="H589" s="119"/>
      <c r="I589" s="119"/>
      <c r="J589" s="119"/>
      <c r="K589" s="119"/>
    </row>
    <row r="590" spans="4:11" ht="13.2">
      <c r="D590" s="119"/>
      <c r="G590" s="119"/>
      <c r="H590" s="119"/>
      <c r="I590" s="119"/>
      <c r="J590" s="119"/>
      <c r="K590" s="119"/>
    </row>
    <row r="591" spans="4:11" ht="13.2">
      <c r="D591" s="119"/>
      <c r="G591" s="119"/>
      <c r="H591" s="119"/>
      <c r="I591" s="119"/>
      <c r="J591" s="119"/>
      <c r="K591" s="119"/>
    </row>
    <row r="592" spans="4:11" ht="13.2">
      <c r="D592" s="119"/>
      <c r="G592" s="119"/>
      <c r="H592" s="119"/>
      <c r="I592" s="119"/>
      <c r="J592" s="119"/>
      <c r="K592" s="119"/>
    </row>
    <row r="593" spans="4:11" ht="13.2">
      <c r="D593" s="119"/>
      <c r="G593" s="119"/>
      <c r="H593" s="119"/>
      <c r="I593" s="119"/>
      <c r="J593" s="119"/>
      <c r="K593" s="119"/>
    </row>
    <row r="594" spans="4:11" ht="13.2">
      <c r="D594" s="119"/>
      <c r="G594" s="119"/>
      <c r="H594" s="119"/>
      <c r="I594" s="119"/>
      <c r="J594" s="119"/>
      <c r="K594" s="119"/>
    </row>
    <row r="595" spans="4:11" ht="13.2">
      <c r="D595" s="119"/>
      <c r="G595" s="119"/>
      <c r="H595" s="119"/>
      <c r="I595" s="119"/>
      <c r="J595" s="119"/>
      <c r="K595" s="119"/>
    </row>
    <row r="596" spans="4:11" ht="13.2">
      <c r="D596" s="119"/>
      <c r="G596" s="119"/>
      <c r="H596" s="119"/>
      <c r="I596" s="119"/>
      <c r="J596" s="119"/>
      <c r="K596" s="119"/>
    </row>
    <row r="597" spans="4:11" ht="13.2">
      <c r="D597" s="119"/>
      <c r="G597" s="119"/>
      <c r="H597" s="119"/>
      <c r="I597" s="119"/>
      <c r="J597" s="119"/>
      <c r="K597" s="119"/>
    </row>
    <row r="598" spans="4:11" ht="13.2">
      <c r="D598" s="119"/>
      <c r="G598" s="119"/>
      <c r="H598" s="119"/>
      <c r="I598" s="119"/>
      <c r="J598" s="119"/>
      <c r="K598" s="119"/>
    </row>
    <row r="599" spans="4:11" ht="13.2">
      <c r="D599" s="119"/>
      <c r="G599" s="119"/>
      <c r="H599" s="119"/>
      <c r="I599" s="119"/>
      <c r="J599" s="119"/>
      <c r="K599" s="119"/>
    </row>
    <row r="600" spans="4:11" ht="13.2">
      <c r="D600" s="119"/>
      <c r="G600" s="119"/>
      <c r="H600" s="119"/>
      <c r="I600" s="119"/>
      <c r="J600" s="119"/>
      <c r="K600" s="119"/>
    </row>
    <row r="601" spans="4:11" ht="13.2">
      <c r="D601" s="119"/>
      <c r="G601" s="119"/>
      <c r="H601" s="119"/>
      <c r="I601" s="119"/>
      <c r="J601" s="119"/>
      <c r="K601" s="119"/>
    </row>
    <row r="602" spans="4:11" ht="13.2">
      <c r="D602" s="119"/>
      <c r="G602" s="119"/>
      <c r="H602" s="119"/>
      <c r="I602" s="119"/>
      <c r="J602" s="119"/>
      <c r="K602" s="119"/>
    </row>
    <row r="603" spans="4:11" ht="13.2">
      <c r="D603" s="119"/>
      <c r="G603" s="119"/>
      <c r="H603" s="119"/>
      <c r="I603" s="119"/>
      <c r="J603" s="119"/>
      <c r="K603" s="119"/>
    </row>
    <row r="604" spans="4:11" ht="13.2">
      <c r="D604" s="119"/>
      <c r="G604" s="119"/>
      <c r="H604" s="119"/>
      <c r="I604" s="119"/>
      <c r="J604" s="119"/>
      <c r="K604" s="119"/>
    </row>
    <row r="605" spans="4:11" ht="13.2">
      <c r="D605" s="119"/>
      <c r="G605" s="119"/>
      <c r="H605" s="119"/>
      <c r="I605" s="119"/>
      <c r="J605" s="119"/>
      <c r="K605" s="119"/>
    </row>
    <row r="606" spans="4:11" ht="13.2">
      <c r="D606" s="119"/>
      <c r="G606" s="119"/>
      <c r="H606" s="119"/>
      <c r="I606" s="119"/>
      <c r="J606" s="119"/>
      <c r="K606" s="119"/>
    </row>
    <row r="607" spans="4:11" ht="13.2">
      <c r="D607" s="119"/>
      <c r="G607" s="119"/>
      <c r="H607" s="119"/>
      <c r="I607" s="119"/>
      <c r="J607" s="119"/>
      <c r="K607" s="119"/>
    </row>
    <row r="608" spans="4:11" ht="13.2">
      <c r="D608" s="119"/>
      <c r="G608" s="119"/>
      <c r="H608" s="119"/>
      <c r="I608" s="119"/>
      <c r="J608" s="119"/>
      <c r="K608" s="119"/>
    </row>
    <row r="609" spans="4:11" ht="13.2">
      <c r="D609" s="119"/>
      <c r="G609" s="119"/>
      <c r="H609" s="119"/>
      <c r="I609" s="119"/>
      <c r="J609" s="119"/>
      <c r="K609" s="119"/>
    </row>
    <row r="610" spans="4:11" ht="13.2">
      <c r="D610" s="119"/>
      <c r="G610" s="119"/>
      <c r="H610" s="119"/>
      <c r="I610" s="119"/>
      <c r="J610" s="119"/>
      <c r="K610" s="119"/>
    </row>
    <row r="611" spans="4:11" ht="13.2">
      <c r="D611" s="119"/>
      <c r="G611" s="119"/>
      <c r="H611" s="119"/>
      <c r="I611" s="119"/>
      <c r="J611" s="119"/>
      <c r="K611" s="119"/>
    </row>
    <row r="612" spans="4:11" ht="13.2">
      <c r="D612" s="119"/>
      <c r="G612" s="119"/>
      <c r="H612" s="119"/>
      <c r="I612" s="119"/>
      <c r="J612" s="119"/>
      <c r="K612" s="119"/>
    </row>
    <row r="613" spans="4:11" ht="13.2">
      <c r="D613" s="119"/>
      <c r="G613" s="119"/>
      <c r="H613" s="119"/>
      <c r="I613" s="119"/>
      <c r="J613" s="119"/>
      <c r="K613" s="119"/>
    </row>
    <row r="614" spans="4:11" ht="13.2">
      <c r="D614" s="119"/>
      <c r="G614" s="119"/>
      <c r="H614" s="119"/>
      <c r="I614" s="119"/>
      <c r="J614" s="119"/>
      <c r="K614" s="119"/>
    </row>
    <row r="615" spans="4:11" ht="13.2">
      <c r="D615" s="119"/>
      <c r="G615" s="119"/>
      <c r="H615" s="119"/>
      <c r="I615" s="119"/>
      <c r="J615" s="119"/>
      <c r="K615" s="119"/>
    </row>
    <row r="616" spans="4:11" ht="13.2">
      <c r="D616" s="119"/>
      <c r="G616" s="119"/>
      <c r="H616" s="119"/>
      <c r="I616" s="119"/>
      <c r="J616" s="119"/>
      <c r="K616" s="119"/>
    </row>
    <row r="617" spans="4:11" ht="13.2">
      <c r="D617" s="119"/>
      <c r="G617" s="119"/>
      <c r="H617" s="119"/>
      <c r="I617" s="119"/>
      <c r="J617" s="119"/>
      <c r="K617" s="119"/>
    </row>
    <row r="618" spans="4:11" ht="13.2">
      <c r="D618" s="119"/>
      <c r="G618" s="119"/>
      <c r="H618" s="119"/>
      <c r="I618" s="119"/>
      <c r="J618" s="119"/>
      <c r="K618" s="119"/>
    </row>
    <row r="619" spans="4:11" ht="13.2">
      <c r="D619" s="119"/>
      <c r="G619" s="119"/>
      <c r="H619" s="119"/>
      <c r="I619" s="119"/>
      <c r="J619" s="119"/>
      <c r="K619" s="119"/>
    </row>
    <row r="620" spans="4:11" ht="13.2">
      <c r="D620" s="119"/>
      <c r="G620" s="119"/>
      <c r="H620" s="119"/>
      <c r="I620" s="119"/>
      <c r="J620" s="119"/>
      <c r="K620" s="119"/>
    </row>
    <row r="621" spans="4:11" ht="13.2">
      <c r="D621" s="119"/>
      <c r="G621" s="119"/>
      <c r="H621" s="119"/>
      <c r="I621" s="119"/>
      <c r="J621" s="119"/>
      <c r="K621" s="119"/>
    </row>
    <row r="622" spans="4:11" ht="13.2">
      <c r="D622" s="119"/>
      <c r="G622" s="119"/>
      <c r="H622" s="119"/>
      <c r="I622" s="119"/>
      <c r="J622" s="119"/>
      <c r="K622" s="119"/>
    </row>
    <row r="623" spans="4:11" ht="13.2">
      <c r="D623" s="119"/>
      <c r="G623" s="119"/>
      <c r="H623" s="119"/>
      <c r="I623" s="119"/>
      <c r="J623" s="119"/>
      <c r="K623" s="119"/>
    </row>
    <row r="624" spans="4:11" ht="13.2">
      <c r="D624" s="119"/>
      <c r="G624" s="119"/>
      <c r="H624" s="119"/>
      <c r="I624" s="119"/>
      <c r="J624" s="119"/>
      <c r="K624" s="119"/>
    </row>
    <row r="625" spans="4:11" ht="13.2">
      <c r="D625" s="119"/>
      <c r="G625" s="119"/>
      <c r="H625" s="119"/>
      <c r="I625" s="119"/>
      <c r="J625" s="119"/>
      <c r="K625" s="119"/>
    </row>
    <row r="626" spans="4:11" ht="13.2">
      <c r="D626" s="119"/>
      <c r="G626" s="119"/>
      <c r="H626" s="119"/>
      <c r="I626" s="119"/>
      <c r="J626" s="119"/>
      <c r="K626" s="119"/>
    </row>
    <row r="627" spans="4:11" ht="13.2">
      <c r="D627" s="119"/>
      <c r="G627" s="119"/>
      <c r="H627" s="119"/>
      <c r="I627" s="119"/>
      <c r="J627" s="119"/>
      <c r="K627" s="119"/>
    </row>
    <row r="628" spans="4:11" ht="13.2">
      <c r="D628" s="119"/>
      <c r="G628" s="119"/>
      <c r="H628" s="119"/>
      <c r="I628" s="119"/>
      <c r="J628" s="119"/>
      <c r="K628" s="119"/>
    </row>
    <row r="629" spans="4:11" ht="13.2">
      <c r="D629" s="119"/>
      <c r="G629" s="119"/>
      <c r="H629" s="119"/>
      <c r="I629" s="119"/>
      <c r="J629" s="119"/>
      <c r="K629" s="119"/>
    </row>
    <row r="630" spans="4:11" ht="13.2">
      <c r="D630" s="119"/>
      <c r="G630" s="119"/>
      <c r="H630" s="119"/>
      <c r="I630" s="119"/>
      <c r="J630" s="119"/>
      <c r="K630" s="119"/>
    </row>
    <row r="631" spans="4:11" ht="13.2">
      <c r="D631" s="119"/>
      <c r="G631" s="119"/>
      <c r="H631" s="119"/>
      <c r="I631" s="119"/>
      <c r="J631" s="119"/>
      <c r="K631" s="119"/>
    </row>
    <row r="632" spans="4:11" ht="13.2">
      <c r="D632" s="119"/>
      <c r="G632" s="119"/>
      <c r="H632" s="119"/>
      <c r="I632" s="119"/>
      <c r="J632" s="119"/>
      <c r="K632" s="119"/>
    </row>
    <row r="633" spans="4:11" ht="13.2">
      <c r="D633" s="119"/>
      <c r="G633" s="119"/>
      <c r="H633" s="119"/>
      <c r="I633" s="119"/>
      <c r="J633" s="119"/>
      <c r="K633" s="119"/>
    </row>
    <row r="634" spans="4:11" ht="13.2">
      <c r="D634" s="119"/>
      <c r="G634" s="119"/>
      <c r="H634" s="119"/>
      <c r="I634" s="119"/>
      <c r="J634" s="119"/>
      <c r="K634" s="119"/>
    </row>
    <row r="635" spans="4:11" ht="13.2">
      <c r="D635" s="119"/>
      <c r="G635" s="119"/>
      <c r="H635" s="119"/>
      <c r="I635" s="119"/>
      <c r="J635" s="119"/>
      <c r="K635" s="119"/>
    </row>
    <row r="636" spans="4:11" ht="13.2">
      <c r="D636" s="119"/>
      <c r="G636" s="119"/>
      <c r="H636" s="119"/>
      <c r="I636" s="119"/>
      <c r="J636" s="119"/>
      <c r="K636" s="119"/>
    </row>
    <row r="637" spans="4:11" ht="13.2">
      <c r="D637" s="119"/>
      <c r="G637" s="119"/>
      <c r="H637" s="119"/>
      <c r="I637" s="119"/>
      <c r="J637" s="119"/>
      <c r="K637" s="119"/>
    </row>
    <row r="638" spans="4:11" ht="13.2">
      <c r="D638" s="119"/>
      <c r="G638" s="119"/>
      <c r="H638" s="119"/>
      <c r="I638" s="119"/>
      <c r="J638" s="119"/>
      <c r="K638" s="119"/>
    </row>
    <row r="639" spans="4:11" ht="13.2">
      <c r="D639" s="119"/>
      <c r="G639" s="119"/>
      <c r="H639" s="119"/>
      <c r="I639" s="119"/>
      <c r="J639" s="119"/>
      <c r="K639" s="119"/>
    </row>
    <row r="640" spans="4:11" ht="13.2">
      <c r="D640" s="119"/>
      <c r="G640" s="119"/>
      <c r="H640" s="119"/>
      <c r="I640" s="119"/>
      <c r="J640" s="119"/>
      <c r="K640" s="119"/>
    </row>
    <row r="641" spans="4:11" ht="13.2">
      <c r="D641" s="119"/>
      <c r="G641" s="119"/>
      <c r="H641" s="119"/>
      <c r="I641" s="119"/>
      <c r="J641" s="119"/>
      <c r="K641" s="119"/>
    </row>
    <row r="642" spans="4:11" ht="13.2">
      <c r="D642" s="119"/>
      <c r="G642" s="119"/>
      <c r="H642" s="119"/>
      <c r="I642" s="119"/>
      <c r="J642" s="119"/>
      <c r="K642" s="119"/>
    </row>
    <row r="643" spans="4:11" ht="13.2">
      <c r="D643" s="119"/>
      <c r="G643" s="119"/>
      <c r="H643" s="119"/>
      <c r="I643" s="119"/>
      <c r="J643" s="119"/>
      <c r="K643" s="119"/>
    </row>
    <row r="644" spans="4:11" ht="13.2">
      <c r="D644" s="119"/>
      <c r="G644" s="119"/>
      <c r="H644" s="119"/>
      <c r="I644" s="119"/>
      <c r="J644" s="119"/>
      <c r="K644" s="119"/>
    </row>
    <row r="645" spans="4:11" ht="13.2">
      <c r="D645" s="119"/>
      <c r="G645" s="119"/>
      <c r="H645" s="119"/>
      <c r="I645" s="119"/>
      <c r="J645" s="119"/>
      <c r="K645" s="119"/>
    </row>
    <row r="646" spans="4:11" ht="13.2">
      <c r="D646" s="119"/>
      <c r="G646" s="119"/>
      <c r="H646" s="119"/>
      <c r="I646" s="119"/>
      <c r="J646" s="119"/>
      <c r="K646" s="119"/>
    </row>
    <row r="647" spans="4:11" ht="13.2">
      <c r="D647" s="119"/>
      <c r="G647" s="119"/>
      <c r="H647" s="119"/>
      <c r="I647" s="119"/>
      <c r="J647" s="119"/>
      <c r="K647" s="119"/>
    </row>
    <row r="648" spans="4:11" ht="13.2">
      <c r="D648" s="119"/>
      <c r="G648" s="119"/>
      <c r="H648" s="119"/>
      <c r="I648" s="119"/>
      <c r="J648" s="119"/>
      <c r="K648" s="119"/>
    </row>
    <row r="649" spans="4:11" ht="13.2">
      <c r="D649" s="119"/>
      <c r="G649" s="119"/>
      <c r="H649" s="119"/>
      <c r="I649" s="119"/>
      <c r="J649" s="119"/>
      <c r="K649" s="119"/>
    </row>
    <row r="650" spans="4:11" ht="13.2">
      <c r="D650" s="119"/>
      <c r="G650" s="119"/>
      <c r="H650" s="119"/>
      <c r="I650" s="119"/>
      <c r="J650" s="119"/>
      <c r="K650" s="119"/>
    </row>
    <row r="651" spans="4:11" ht="13.2">
      <c r="D651" s="119"/>
      <c r="G651" s="119"/>
      <c r="H651" s="119"/>
      <c r="I651" s="119"/>
      <c r="J651" s="119"/>
      <c r="K651" s="119"/>
    </row>
    <row r="652" spans="4:11" ht="13.2">
      <c r="D652" s="119"/>
      <c r="G652" s="119"/>
      <c r="H652" s="119"/>
      <c r="I652" s="119"/>
      <c r="J652" s="119"/>
      <c r="K652" s="119"/>
    </row>
    <row r="653" spans="4:11" ht="13.2">
      <c r="D653" s="119"/>
      <c r="G653" s="119"/>
      <c r="H653" s="119"/>
      <c r="I653" s="119"/>
      <c r="J653" s="119"/>
      <c r="K653" s="119"/>
    </row>
    <row r="654" spans="4:11" ht="13.2">
      <c r="D654" s="119"/>
      <c r="G654" s="119"/>
      <c r="H654" s="119"/>
      <c r="I654" s="119"/>
      <c r="J654" s="119"/>
      <c r="K654" s="119"/>
    </row>
    <row r="655" spans="4:11" ht="13.2">
      <c r="D655" s="119"/>
      <c r="G655" s="119"/>
      <c r="H655" s="119"/>
      <c r="I655" s="119"/>
      <c r="J655" s="119"/>
      <c r="K655" s="119"/>
    </row>
    <row r="656" spans="4:11" ht="13.2">
      <c r="D656" s="119"/>
      <c r="G656" s="119"/>
      <c r="H656" s="119"/>
      <c r="I656" s="119"/>
      <c r="J656" s="119"/>
      <c r="K656" s="119"/>
    </row>
    <row r="657" spans="4:11" ht="13.2">
      <c r="D657" s="119"/>
      <c r="G657" s="119"/>
      <c r="H657" s="119"/>
      <c r="I657" s="119"/>
      <c r="J657" s="119"/>
      <c r="K657" s="119"/>
    </row>
    <row r="658" spans="4:11" ht="13.2">
      <c r="D658" s="119"/>
      <c r="G658" s="119"/>
      <c r="H658" s="119"/>
      <c r="I658" s="119"/>
      <c r="J658" s="119"/>
      <c r="K658" s="119"/>
    </row>
    <row r="659" spans="4:11" ht="13.2">
      <c r="D659" s="119"/>
      <c r="G659" s="119"/>
      <c r="H659" s="119"/>
      <c r="I659" s="119"/>
      <c r="J659" s="119"/>
      <c r="K659" s="119"/>
    </row>
    <row r="660" spans="4:11" ht="13.2">
      <c r="D660" s="119"/>
      <c r="G660" s="119"/>
      <c r="H660" s="119"/>
      <c r="I660" s="119"/>
      <c r="J660" s="119"/>
      <c r="K660" s="119"/>
    </row>
    <row r="661" spans="4:11" ht="13.2">
      <c r="D661" s="119"/>
      <c r="G661" s="119"/>
      <c r="H661" s="119"/>
      <c r="I661" s="119"/>
      <c r="J661" s="119"/>
      <c r="K661" s="119"/>
    </row>
    <row r="662" spans="4:11" ht="13.2">
      <c r="D662" s="119"/>
      <c r="G662" s="119"/>
      <c r="H662" s="119"/>
      <c r="I662" s="119"/>
      <c r="J662" s="119"/>
      <c r="K662" s="119"/>
    </row>
    <row r="663" spans="4:11" ht="13.2">
      <c r="D663" s="119"/>
      <c r="G663" s="119"/>
      <c r="H663" s="119"/>
      <c r="I663" s="119"/>
      <c r="J663" s="119"/>
      <c r="K663" s="119"/>
    </row>
    <row r="664" spans="4:11" ht="13.2">
      <c r="D664" s="119"/>
      <c r="G664" s="119"/>
      <c r="H664" s="119"/>
      <c r="I664" s="119"/>
      <c r="J664" s="119"/>
      <c r="K664" s="119"/>
    </row>
    <row r="665" spans="4:11" ht="13.2">
      <c r="D665" s="119"/>
      <c r="G665" s="119"/>
      <c r="H665" s="119"/>
      <c r="I665" s="119"/>
      <c r="J665" s="119"/>
      <c r="K665" s="119"/>
    </row>
    <row r="666" spans="4:11" ht="13.2">
      <c r="D666" s="119"/>
      <c r="G666" s="119"/>
      <c r="H666" s="119"/>
      <c r="I666" s="119"/>
      <c r="J666" s="119"/>
      <c r="K666" s="119"/>
    </row>
    <row r="667" spans="4:11" ht="13.2">
      <c r="D667" s="119"/>
      <c r="G667" s="119"/>
      <c r="H667" s="119"/>
      <c r="I667" s="119"/>
      <c r="J667" s="119"/>
      <c r="K667" s="119"/>
    </row>
    <row r="668" spans="4:11" ht="13.2">
      <c r="D668" s="119"/>
      <c r="G668" s="119"/>
      <c r="H668" s="119"/>
      <c r="I668" s="119"/>
      <c r="J668" s="119"/>
      <c r="K668" s="119"/>
    </row>
    <row r="669" spans="4:11" ht="13.2">
      <c r="D669" s="119"/>
      <c r="G669" s="119"/>
      <c r="H669" s="119"/>
      <c r="I669" s="119"/>
      <c r="J669" s="119"/>
      <c r="K669" s="119"/>
    </row>
    <row r="670" spans="4:11" ht="13.2">
      <c r="D670" s="119"/>
      <c r="G670" s="119"/>
      <c r="H670" s="119"/>
      <c r="I670" s="119"/>
      <c r="J670" s="119"/>
      <c r="K670" s="119"/>
    </row>
    <row r="671" spans="4:11" ht="13.2">
      <c r="D671" s="119"/>
      <c r="G671" s="119"/>
      <c r="H671" s="119"/>
      <c r="I671" s="119"/>
      <c r="J671" s="119"/>
      <c r="K671" s="119"/>
    </row>
    <row r="672" spans="4:11" ht="13.2">
      <c r="D672" s="119"/>
      <c r="G672" s="119"/>
      <c r="H672" s="119"/>
      <c r="I672" s="119"/>
      <c r="J672" s="119"/>
      <c r="K672" s="119"/>
    </row>
    <row r="673" spans="4:11" ht="13.2">
      <c r="D673" s="119"/>
      <c r="G673" s="119"/>
      <c r="H673" s="119"/>
      <c r="I673" s="119"/>
      <c r="J673" s="119"/>
      <c r="K673" s="119"/>
    </row>
    <row r="674" spans="4:11" ht="13.2">
      <c r="D674" s="119"/>
      <c r="G674" s="119"/>
      <c r="H674" s="119"/>
      <c r="I674" s="119"/>
      <c r="J674" s="119"/>
      <c r="K674" s="119"/>
    </row>
    <row r="675" spans="4:11" ht="13.2">
      <c r="D675" s="119"/>
      <c r="G675" s="119"/>
      <c r="H675" s="119"/>
      <c r="I675" s="119"/>
      <c r="J675" s="119"/>
      <c r="K675" s="119"/>
    </row>
    <row r="676" spans="4:11" ht="13.2">
      <c r="D676" s="119"/>
      <c r="G676" s="119"/>
      <c r="H676" s="119"/>
      <c r="I676" s="119"/>
      <c r="J676" s="119"/>
      <c r="K676" s="119"/>
    </row>
    <row r="677" spans="4:11" ht="13.2">
      <c r="D677" s="119"/>
      <c r="G677" s="119"/>
      <c r="H677" s="119"/>
      <c r="I677" s="119"/>
      <c r="J677" s="119"/>
      <c r="K677" s="119"/>
    </row>
    <row r="678" spans="4:11" ht="13.2">
      <c r="D678" s="119"/>
      <c r="G678" s="119"/>
      <c r="H678" s="119"/>
      <c r="I678" s="119"/>
      <c r="J678" s="119"/>
      <c r="K678" s="119"/>
    </row>
    <row r="679" spans="4:11" ht="13.2">
      <c r="D679" s="119"/>
      <c r="G679" s="119"/>
      <c r="H679" s="119"/>
      <c r="I679" s="119"/>
      <c r="J679" s="119"/>
      <c r="K679" s="119"/>
    </row>
    <row r="680" spans="4:11" ht="13.2">
      <c r="D680" s="119"/>
      <c r="G680" s="119"/>
      <c r="H680" s="119"/>
      <c r="I680" s="119"/>
      <c r="J680" s="119"/>
      <c r="K680" s="119"/>
    </row>
    <row r="681" spans="4:11" ht="13.2">
      <c r="D681" s="119"/>
      <c r="G681" s="119"/>
      <c r="H681" s="119"/>
      <c r="I681" s="119"/>
      <c r="J681" s="119"/>
      <c r="K681" s="119"/>
    </row>
    <row r="682" spans="4:11" ht="13.2">
      <c r="D682" s="119"/>
      <c r="G682" s="119"/>
      <c r="H682" s="119"/>
      <c r="I682" s="119"/>
      <c r="J682" s="119"/>
      <c r="K682" s="119"/>
    </row>
    <row r="683" spans="4:11" ht="13.2">
      <c r="D683" s="119"/>
      <c r="G683" s="119"/>
      <c r="H683" s="119"/>
      <c r="I683" s="119"/>
      <c r="J683" s="119"/>
      <c r="K683" s="119"/>
    </row>
    <row r="684" spans="4:11" ht="13.2">
      <c r="D684" s="119"/>
      <c r="G684" s="119"/>
      <c r="H684" s="119"/>
      <c r="I684" s="119"/>
      <c r="J684" s="119"/>
      <c r="K684" s="119"/>
    </row>
    <row r="685" spans="4:11" ht="13.2">
      <c r="D685" s="119"/>
      <c r="G685" s="119"/>
      <c r="H685" s="119"/>
      <c r="I685" s="119"/>
      <c r="J685" s="119"/>
      <c r="K685" s="119"/>
    </row>
    <row r="686" spans="4:11" ht="13.2">
      <c r="D686" s="119"/>
      <c r="G686" s="119"/>
      <c r="H686" s="119"/>
      <c r="I686" s="119"/>
      <c r="J686" s="119"/>
      <c r="K686" s="119"/>
    </row>
    <row r="687" spans="4:11" ht="13.2">
      <c r="D687" s="119"/>
      <c r="G687" s="119"/>
      <c r="H687" s="119"/>
      <c r="I687" s="119"/>
      <c r="J687" s="119"/>
      <c r="K687" s="119"/>
    </row>
    <row r="688" spans="4:11" ht="13.2">
      <c r="D688" s="119"/>
      <c r="G688" s="119"/>
      <c r="H688" s="119"/>
      <c r="I688" s="119"/>
      <c r="J688" s="119"/>
      <c r="K688" s="119"/>
    </row>
    <row r="689" spans="4:11" ht="13.2">
      <c r="D689" s="119"/>
      <c r="G689" s="119"/>
      <c r="H689" s="119"/>
      <c r="I689" s="119"/>
      <c r="J689" s="119"/>
      <c r="K689" s="119"/>
    </row>
    <row r="690" spans="4:11" ht="13.2">
      <c r="D690" s="119"/>
      <c r="G690" s="119"/>
      <c r="H690" s="119"/>
      <c r="I690" s="119"/>
      <c r="J690" s="119"/>
      <c r="K690" s="119"/>
    </row>
    <row r="691" spans="4:11" ht="13.2">
      <c r="D691" s="119"/>
      <c r="G691" s="119"/>
      <c r="H691" s="119"/>
      <c r="I691" s="119"/>
      <c r="J691" s="119"/>
      <c r="K691" s="119"/>
    </row>
    <row r="692" spans="4:11" ht="13.2">
      <c r="D692" s="119"/>
      <c r="G692" s="119"/>
      <c r="H692" s="119"/>
      <c r="I692" s="119"/>
      <c r="J692" s="119"/>
      <c r="K692" s="119"/>
    </row>
    <row r="693" spans="4:11" ht="13.2">
      <c r="D693" s="119"/>
      <c r="G693" s="119"/>
      <c r="H693" s="119"/>
      <c r="I693" s="119"/>
      <c r="J693" s="119"/>
      <c r="K693" s="119"/>
    </row>
    <row r="694" spans="4:11" ht="13.2">
      <c r="D694" s="119"/>
      <c r="G694" s="119"/>
      <c r="H694" s="119"/>
      <c r="I694" s="119"/>
      <c r="J694" s="119"/>
      <c r="K694" s="119"/>
    </row>
    <row r="695" spans="4:11" ht="13.2">
      <c r="D695" s="119"/>
      <c r="G695" s="119"/>
      <c r="H695" s="119"/>
      <c r="I695" s="119"/>
      <c r="J695" s="119"/>
      <c r="K695" s="119"/>
    </row>
    <row r="696" spans="4:11" ht="13.2">
      <c r="D696" s="119"/>
      <c r="G696" s="119"/>
      <c r="H696" s="119"/>
      <c r="I696" s="119"/>
      <c r="J696" s="119"/>
      <c r="K696" s="119"/>
    </row>
    <row r="697" spans="4:11" ht="13.2">
      <c r="D697" s="119"/>
      <c r="G697" s="119"/>
      <c r="H697" s="119"/>
      <c r="I697" s="119"/>
      <c r="J697" s="119"/>
      <c r="K697" s="119"/>
    </row>
    <row r="698" spans="4:11" ht="13.2">
      <c r="D698" s="119"/>
      <c r="G698" s="119"/>
      <c r="H698" s="119"/>
      <c r="I698" s="119"/>
      <c r="J698" s="119"/>
      <c r="K698" s="119"/>
    </row>
    <row r="699" spans="4:11" ht="13.2">
      <c r="D699" s="119"/>
      <c r="G699" s="119"/>
      <c r="H699" s="119"/>
      <c r="I699" s="119"/>
      <c r="J699" s="119"/>
      <c r="K699" s="119"/>
    </row>
    <row r="700" spans="4:11" ht="13.2">
      <c r="D700" s="119"/>
      <c r="G700" s="119"/>
      <c r="H700" s="119"/>
      <c r="I700" s="119"/>
      <c r="J700" s="119"/>
      <c r="K700" s="119"/>
    </row>
    <row r="701" spans="4:11" ht="13.2">
      <c r="D701" s="119"/>
      <c r="G701" s="119"/>
      <c r="H701" s="119"/>
      <c r="I701" s="119"/>
      <c r="J701" s="119"/>
      <c r="K701" s="119"/>
    </row>
    <row r="702" spans="4:11" ht="13.2">
      <c r="D702" s="119"/>
      <c r="G702" s="119"/>
      <c r="H702" s="119"/>
      <c r="I702" s="119"/>
      <c r="J702" s="119"/>
      <c r="K702" s="119"/>
    </row>
    <row r="703" spans="4:11" ht="13.2">
      <c r="D703" s="119"/>
      <c r="G703" s="119"/>
      <c r="H703" s="119"/>
      <c r="I703" s="119"/>
      <c r="J703" s="119"/>
      <c r="K703" s="119"/>
    </row>
    <row r="704" spans="4:11" ht="13.2">
      <c r="D704" s="119"/>
      <c r="G704" s="119"/>
      <c r="H704" s="119"/>
      <c r="I704" s="119"/>
      <c r="J704" s="119"/>
      <c r="K704" s="119"/>
    </row>
    <row r="705" spans="4:11" ht="13.2">
      <c r="D705" s="119"/>
      <c r="G705" s="119"/>
      <c r="H705" s="119"/>
      <c r="I705" s="119"/>
      <c r="J705" s="119"/>
      <c r="K705" s="119"/>
    </row>
    <row r="706" spans="4:11" ht="13.2">
      <c r="D706" s="119"/>
      <c r="G706" s="119"/>
      <c r="H706" s="119"/>
      <c r="I706" s="119"/>
      <c r="J706" s="119"/>
      <c r="K706" s="119"/>
    </row>
    <row r="707" spans="4:11" ht="13.2">
      <c r="D707" s="119"/>
      <c r="G707" s="119"/>
      <c r="H707" s="119"/>
      <c r="I707" s="119"/>
      <c r="J707" s="119"/>
      <c r="K707" s="119"/>
    </row>
    <row r="708" spans="4:11" ht="13.2">
      <c r="D708" s="119"/>
      <c r="G708" s="119"/>
      <c r="H708" s="119"/>
      <c r="I708" s="119"/>
      <c r="J708" s="119"/>
      <c r="K708" s="119"/>
    </row>
    <row r="709" spans="4:11" ht="13.2">
      <c r="D709" s="119"/>
      <c r="G709" s="119"/>
      <c r="H709" s="119"/>
      <c r="I709" s="119"/>
      <c r="J709" s="119"/>
      <c r="K709" s="119"/>
    </row>
    <row r="710" spans="4:11" ht="13.2">
      <c r="D710" s="119"/>
      <c r="G710" s="119"/>
      <c r="H710" s="119"/>
      <c r="I710" s="119"/>
      <c r="J710" s="119"/>
      <c r="K710" s="119"/>
    </row>
    <row r="711" spans="4:11" ht="13.2">
      <c r="D711" s="119"/>
      <c r="G711" s="119"/>
      <c r="H711" s="119"/>
      <c r="I711" s="119"/>
      <c r="J711" s="119"/>
      <c r="K711" s="119"/>
    </row>
    <row r="712" spans="4:11" ht="13.2">
      <c r="D712" s="119"/>
      <c r="G712" s="119"/>
      <c r="H712" s="119"/>
      <c r="I712" s="119"/>
      <c r="J712" s="119"/>
      <c r="K712" s="119"/>
    </row>
    <row r="713" spans="4:11" ht="13.2">
      <c r="D713" s="119"/>
      <c r="G713" s="119"/>
      <c r="H713" s="119"/>
      <c r="I713" s="119"/>
      <c r="J713" s="119"/>
      <c r="K713" s="119"/>
    </row>
    <row r="714" spans="4:11" ht="13.2">
      <c r="D714" s="119"/>
      <c r="G714" s="119"/>
      <c r="H714" s="119"/>
      <c r="I714" s="119"/>
      <c r="J714" s="119"/>
      <c r="K714" s="119"/>
    </row>
    <row r="715" spans="4:11" ht="13.2">
      <c r="D715" s="119"/>
      <c r="G715" s="119"/>
      <c r="H715" s="119"/>
      <c r="I715" s="119"/>
      <c r="J715" s="119"/>
      <c r="K715" s="119"/>
    </row>
    <row r="716" spans="4:11" ht="13.2">
      <c r="D716" s="119"/>
      <c r="G716" s="119"/>
      <c r="H716" s="119"/>
      <c r="I716" s="119"/>
      <c r="J716" s="119"/>
      <c r="K716" s="119"/>
    </row>
    <row r="717" spans="4:11" ht="13.2">
      <c r="D717" s="119"/>
      <c r="G717" s="119"/>
      <c r="H717" s="119"/>
      <c r="I717" s="119"/>
      <c r="J717" s="119"/>
      <c r="K717" s="119"/>
    </row>
    <row r="718" spans="4:11" ht="13.2">
      <c r="D718" s="119"/>
      <c r="G718" s="119"/>
      <c r="H718" s="119"/>
      <c r="I718" s="119"/>
      <c r="J718" s="119"/>
      <c r="K718" s="119"/>
    </row>
    <row r="719" spans="4:11" ht="13.2">
      <c r="D719" s="119"/>
      <c r="G719" s="119"/>
      <c r="H719" s="119"/>
      <c r="I719" s="119"/>
      <c r="J719" s="119"/>
      <c r="K719" s="119"/>
    </row>
    <row r="720" spans="4:11" ht="13.2">
      <c r="D720" s="119"/>
      <c r="G720" s="119"/>
      <c r="H720" s="119"/>
      <c r="I720" s="119"/>
      <c r="J720" s="119"/>
      <c r="K720" s="119"/>
    </row>
    <row r="721" spans="4:11" ht="13.2">
      <c r="D721" s="119"/>
      <c r="G721" s="119"/>
      <c r="H721" s="119"/>
      <c r="I721" s="119"/>
      <c r="J721" s="119"/>
      <c r="K721" s="119"/>
    </row>
    <row r="722" spans="4:11" ht="13.2">
      <c r="D722" s="119"/>
      <c r="G722" s="119"/>
      <c r="H722" s="119"/>
      <c r="I722" s="119"/>
      <c r="J722" s="119"/>
      <c r="K722" s="119"/>
    </row>
    <row r="723" spans="4:11" ht="13.2">
      <c r="D723" s="119"/>
      <c r="G723" s="119"/>
      <c r="H723" s="119"/>
      <c r="I723" s="119"/>
      <c r="J723" s="119"/>
      <c r="K723" s="119"/>
    </row>
    <row r="724" spans="4:11" ht="13.2">
      <c r="D724" s="119"/>
      <c r="G724" s="119"/>
      <c r="H724" s="119"/>
      <c r="I724" s="119"/>
      <c r="J724" s="119"/>
      <c r="K724" s="119"/>
    </row>
    <row r="725" spans="4:11" ht="13.2">
      <c r="D725" s="119"/>
      <c r="G725" s="119"/>
      <c r="H725" s="119"/>
      <c r="I725" s="119"/>
      <c r="J725" s="119"/>
      <c r="K725" s="119"/>
    </row>
    <row r="726" spans="4:11" ht="13.2">
      <c r="D726" s="119"/>
      <c r="G726" s="119"/>
      <c r="H726" s="119"/>
      <c r="I726" s="119"/>
      <c r="J726" s="119"/>
      <c r="K726" s="119"/>
    </row>
    <row r="727" spans="4:11" ht="13.2">
      <c r="D727" s="119"/>
      <c r="G727" s="119"/>
      <c r="H727" s="119"/>
      <c r="I727" s="119"/>
      <c r="J727" s="119"/>
      <c r="K727" s="119"/>
    </row>
    <row r="728" spans="4:11" ht="13.2">
      <c r="D728" s="119"/>
      <c r="G728" s="119"/>
      <c r="H728" s="119"/>
      <c r="I728" s="119"/>
      <c r="J728" s="119"/>
      <c r="K728" s="119"/>
    </row>
    <row r="729" spans="4:11" ht="13.2">
      <c r="D729" s="119"/>
      <c r="G729" s="119"/>
      <c r="H729" s="119"/>
      <c r="I729" s="119"/>
      <c r="J729" s="119"/>
      <c r="K729" s="119"/>
    </row>
    <row r="730" spans="4:11" ht="13.2">
      <c r="D730" s="119"/>
      <c r="G730" s="119"/>
      <c r="H730" s="119"/>
      <c r="I730" s="119"/>
      <c r="J730" s="119"/>
      <c r="K730" s="119"/>
    </row>
    <row r="731" spans="4:11" ht="13.2">
      <c r="D731" s="119"/>
      <c r="G731" s="119"/>
      <c r="H731" s="119"/>
      <c r="I731" s="119"/>
      <c r="J731" s="119"/>
      <c r="K731" s="119"/>
    </row>
    <row r="732" spans="4:11" ht="13.2">
      <c r="D732" s="119"/>
      <c r="G732" s="119"/>
      <c r="H732" s="119"/>
      <c r="I732" s="119"/>
      <c r="J732" s="119"/>
      <c r="K732" s="119"/>
    </row>
    <row r="733" spans="4:11" ht="13.2">
      <c r="D733" s="119"/>
      <c r="G733" s="119"/>
      <c r="H733" s="119"/>
      <c r="I733" s="119"/>
      <c r="J733" s="119"/>
      <c r="K733" s="119"/>
    </row>
    <row r="734" spans="4:11" ht="13.2">
      <c r="D734" s="119"/>
      <c r="G734" s="119"/>
      <c r="H734" s="119"/>
      <c r="I734" s="119"/>
      <c r="J734" s="119"/>
      <c r="K734" s="119"/>
    </row>
    <row r="735" spans="4:11" ht="13.2">
      <c r="D735" s="119"/>
      <c r="G735" s="119"/>
      <c r="H735" s="119"/>
      <c r="I735" s="119"/>
      <c r="J735" s="119"/>
      <c r="K735" s="119"/>
    </row>
    <row r="736" spans="4:11" ht="13.2">
      <c r="D736" s="119"/>
      <c r="G736" s="119"/>
      <c r="H736" s="119"/>
      <c r="I736" s="119"/>
      <c r="J736" s="119"/>
      <c r="K736" s="119"/>
    </row>
    <row r="737" spans="4:11" ht="13.2">
      <c r="D737" s="119"/>
      <c r="G737" s="119"/>
      <c r="H737" s="119"/>
      <c r="I737" s="119"/>
      <c r="J737" s="119"/>
      <c r="K737" s="119"/>
    </row>
    <row r="738" spans="4:11" ht="13.2">
      <c r="D738" s="119"/>
      <c r="G738" s="119"/>
      <c r="H738" s="119"/>
      <c r="I738" s="119"/>
      <c r="J738" s="119"/>
      <c r="K738" s="119"/>
    </row>
    <row r="739" spans="4:11" ht="13.2">
      <c r="D739" s="119"/>
      <c r="G739" s="119"/>
      <c r="H739" s="119"/>
      <c r="I739" s="119"/>
      <c r="J739" s="119"/>
      <c r="K739" s="119"/>
    </row>
    <row r="740" spans="4:11" ht="13.2">
      <c r="D740" s="119"/>
      <c r="G740" s="119"/>
      <c r="H740" s="119"/>
      <c r="I740" s="119"/>
      <c r="J740" s="119"/>
      <c r="K740" s="119"/>
    </row>
    <row r="741" spans="4:11" ht="13.2">
      <c r="D741" s="119"/>
      <c r="G741" s="119"/>
      <c r="H741" s="119"/>
      <c r="I741" s="119"/>
      <c r="J741" s="119"/>
      <c r="K741" s="119"/>
    </row>
    <row r="742" spans="4:11" ht="13.2">
      <c r="D742" s="119"/>
      <c r="G742" s="119"/>
      <c r="H742" s="119"/>
      <c r="I742" s="119"/>
      <c r="J742" s="119"/>
      <c r="K742" s="119"/>
    </row>
    <row r="743" spans="4:11" ht="13.2">
      <c r="D743" s="119"/>
      <c r="G743" s="119"/>
      <c r="H743" s="119"/>
      <c r="I743" s="119"/>
      <c r="J743" s="119"/>
      <c r="K743" s="119"/>
    </row>
    <row r="744" spans="4:11" ht="13.2">
      <c r="D744" s="119"/>
      <c r="G744" s="119"/>
      <c r="H744" s="119"/>
      <c r="I744" s="119"/>
      <c r="J744" s="119"/>
      <c r="K744" s="119"/>
    </row>
    <row r="745" spans="4:11" ht="13.2">
      <c r="D745" s="119"/>
      <c r="G745" s="119"/>
      <c r="H745" s="119"/>
      <c r="I745" s="119"/>
      <c r="J745" s="119"/>
      <c r="K745" s="119"/>
    </row>
    <row r="746" spans="4:11" ht="13.2">
      <c r="D746" s="119"/>
      <c r="G746" s="119"/>
      <c r="H746" s="119"/>
      <c r="I746" s="119"/>
      <c r="J746" s="119"/>
      <c r="K746" s="119"/>
    </row>
    <row r="747" spans="4:11" ht="13.2">
      <c r="D747" s="119"/>
      <c r="G747" s="119"/>
      <c r="H747" s="119"/>
      <c r="I747" s="119"/>
      <c r="J747" s="119"/>
      <c r="K747" s="119"/>
    </row>
    <row r="748" spans="4:11" ht="13.2">
      <c r="D748" s="119"/>
      <c r="G748" s="119"/>
      <c r="H748" s="119"/>
      <c r="I748" s="119"/>
      <c r="J748" s="119"/>
      <c r="K748" s="119"/>
    </row>
    <row r="749" spans="4:11" ht="13.2">
      <c r="D749" s="119"/>
      <c r="G749" s="119"/>
      <c r="H749" s="119"/>
      <c r="I749" s="119"/>
      <c r="J749" s="119"/>
      <c r="K749" s="119"/>
    </row>
    <row r="750" spans="4:11" ht="13.2">
      <c r="D750" s="119"/>
      <c r="G750" s="119"/>
      <c r="H750" s="119"/>
      <c r="I750" s="119"/>
      <c r="J750" s="119"/>
      <c r="K750" s="119"/>
    </row>
    <row r="751" spans="4:11" ht="13.2">
      <c r="D751" s="119"/>
      <c r="G751" s="119"/>
      <c r="H751" s="119"/>
      <c r="I751" s="119"/>
      <c r="J751" s="119"/>
      <c r="K751" s="119"/>
    </row>
    <row r="752" spans="4:11" ht="13.2">
      <c r="D752" s="119"/>
      <c r="G752" s="119"/>
      <c r="H752" s="119"/>
      <c r="I752" s="119"/>
      <c r="J752" s="119"/>
      <c r="K752" s="119"/>
    </row>
    <row r="753" spans="4:11" ht="13.2">
      <c r="D753" s="119"/>
      <c r="G753" s="119"/>
      <c r="H753" s="119"/>
      <c r="I753" s="119"/>
      <c r="J753" s="119"/>
      <c r="K753" s="119"/>
    </row>
    <row r="754" spans="4:11" ht="13.2">
      <c r="D754" s="119"/>
      <c r="G754" s="119"/>
      <c r="H754" s="119"/>
      <c r="I754" s="119"/>
      <c r="J754" s="119"/>
      <c r="K754" s="119"/>
    </row>
    <row r="755" spans="4:11" ht="13.2">
      <c r="D755" s="119"/>
      <c r="G755" s="119"/>
      <c r="H755" s="119"/>
      <c r="I755" s="119"/>
      <c r="J755" s="119"/>
      <c r="K755" s="119"/>
    </row>
    <row r="756" spans="4:11" ht="13.2">
      <c r="D756" s="119"/>
      <c r="G756" s="119"/>
      <c r="H756" s="119"/>
      <c r="I756" s="119"/>
      <c r="J756" s="119"/>
      <c r="K756" s="119"/>
    </row>
    <row r="757" spans="4:11" ht="13.2">
      <c r="D757" s="119"/>
      <c r="G757" s="119"/>
      <c r="H757" s="119"/>
      <c r="I757" s="119"/>
      <c r="J757" s="119"/>
      <c r="K757" s="119"/>
    </row>
    <row r="758" spans="4:11" ht="13.2">
      <c r="D758" s="119"/>
      <c r="G758" s="119"/>
      <c r="H758" s="119"/>
      <c r="I758" s="119"/>
      <c r="J758" s="119"/>
      <c r="K758" s="119"/>
    </row>
    <row r="759" spans="4:11" ht="13.2">
      <c r="D759" s="119"/>
      <c r="G759" s="119"/>
      <c r="H759" s="119"/>
      <c r="I759" s="119"/>
      <c r="J759" s="119"/>
      <c r="K759" s="119"/>
    </row>
    <row r="760" spans="4:11" ht="13.2">
      <c r="D760" s="119"/>
      <c r="G760" s="119"/>
      <c r="H760" s="119"/>
      <c r="I760" s="119"/>
      <c r="J760" s="119"/>
      <c r="K760" s="119"/>
    </row>
    <row r="761" spans="4:11" ht="13.2">
      <c r="D761" s="119"/>
      <c r="G761" s="119"/>
      <c r="H761" s="119"/>
      <c r="I761" s="119"/>
      <c r="J761" s="119"/>
      <c r="K761" s="119"/>
    </row>
    <row r="762" spans="4:11" ht="13.2">
      <c r="D762" s="119"/>
      <c r="G762" s="119"/>
      <c r="H762" s="119"/>
      <c r="I762" s="119"/>
      <c r="J762" s="119"/>
      <c r="K762" s="119"/>
    </row>
    <row r="763" spans="4:11" ht="13.2">
      <c r="D763" s="119"/>
      <c r="G763" s="119"/>
      <c r="H763" s="119"/>
      <c r="I763" s="119"/>
      <c r="J763" s="119"/>
      <c r="K763" s="119"/>
    </row>
    <row r="764" spans="4:11" ht="13.2">
      <c r="D764" s="119"/>
      <c r="G764" s="119"/>
      <c r="H764" s="119"/>
      <c r="I764" s="119"/>
      <c r="J764" s="119"/>
      <c r="K764" s="119"/>
    </row>
    <row r="765" spans="4:11" ht="13.2">
      <c r="D765" s="119"/>
      <c r="G765" s="119"/>
      <c r="H765" s="119"/>
      <c r="I765" s="119"/>
      <c r="J765" s="119"/>
      <c r="K765" s="119"/>
    </row>
    <row r="766" spans="4:11" ht="13.2">
      <c r="D766" s="119"/>
      <c r="G766" s="119"/>
      <c r="H766" s="119"/>
      <c r="I766" s="119"/>
      <c r="J766" s="119"/>
      <c r="K766" s="119"/>
    </row>
    <row r="767" spans="4:11" ht="13.2">
      <c r="D767" s="119"/>
      <c r="G767" s="119"/>
      <c r="H767" s="119"/>
      <c r="I767" s="119"/>
      <c r="J767" s="119"/>
      <c r="K767" s="119"/>
    </row>
    <row r="768" spans="4:11" ht="13.2">
      <c r="D768" s="119"/>
      <c r="G768" s="119"/>
      <c r="H768" s="119"/>
      <c r="I768" s="119"/>
      <c r="J768" s="119"/>
      <c r="K768" s="119"/>
    </row>
    <row r="769" spans="4:11" ht="13.2">
      <c r="D769" s="119"/>
      <c r="G769" s="119"/>
      <c r="H769" s="119"/>
      <c r="I769" s="119"/>
      <c r="J769" s="119"/>
      <c r="K769" s="119"/>
    </row>
    <row r="770" spans="4:11" ht="13.2">
      <c r="D770" s="119"/>
      <c r="G770" s="119"/>
      <c r="H770" s="119"/>
      <c r="I770" s="119"/>
      <c r="J770" s="119"/>
      <c r="K770" s="119"/>
    </row>
    <row r="771" spans="4:11" ht="13.2">
      <c r="D771" s="119"/>
      <c r="G771" s="119"/>
      <c r="H771" s="119"/>
      <c r="I771" s="119"/>
      <c r="J771" s="119"/>
      <c r="K771" s="119"/>
    </row>
    <row r="772" spans="4:11" ht="13.2">
      <c r="D772" s="119"/>
      <c r="G772" s="119"/>
      <c r="H772" s="119"/>
      <c r="I772" s="119"/>
      <c r="J772" s="119"/>
      <c r="K772" s="119"/>
    </row>
    <row r="773" spans="4:11" ht="13.2">
      <c r="D773" s="119"/>
      <c r="G773" s="119"/>
      <c r="H773" s="119"/>
      <c r="I773" s="119"/>
      <c r="J773" s="119"/>
      <c r="K773" s="119"/>
    </row>
    <row r="774" spans="4:11" ht="13.2">
      <c r="D774" s="119"/>
      <c r="G774" s="119"/>
      <c r="H774" s="119"/>
      <c r="I774" s="119"/>
      <c r="J774" s="119"/>
      <c r="K774" s="119"/>
    </row>
    <row r="775" spans="4:11" ht="13.2">
      <c r="D775" s="119"/>
      <c r="G775" s="119"/>
      <c r="H775" s="119"/>
      <c r="I775" s="119"/>
      <c r="J775" s="119"/>
      <c r="K775" s="119"/>
    </row>
    <row r="776" spans="4:11" ht="13.2">
      <c r="D776" s="119"/>
      <c r="G776" s="119"/>
      <c r="H776" s="119"/>
      <c r="I776" s="119"/>
      <c r="J776" s="119"/>
      <c r="K776" s="119"/>
    </row>
    <row r="777" spans="4:11" ht="13.2">
      <c r="D777" s="119"/>
      <c r="G777" s="119"/>
      <c r="H777" s="119"/>
      <c r="I777" s="119"/>
      <c r="J777" s="119"/>
      <c r="K777" s="119"/>
    </row>
    <row r="778" spans="4:11" ht="13.2">
      <c r="D778" s="119"/>
      <c r="G778" s="119"/>
      <c r="H778" s="119"/>
      <c r="I778" s="119"/>
      <c r="J778" s="119"/>
      <c r="K778" s="119"/>
    </row>
    <row r="779" spans="4:11" ht="13.2">
      <c r="D779" s="119"/>
      <c r="G779" s="119"/>
      <c r="H779" s="119"/>
      <c r="I779" s="119"/>
      <c r="J779" s="119"/>
      <c r="K779" s="119"/>
    </row>
    <row r="780" spans="4:11" ht="13.2">
      <c r="D780" s="119"/>
      <c r="G780" s="119"/>
      <c r="H780" s="119"/>
      <c r="I780" s="119"/>
      <c r="J780" s="119"/>
      <c r="K780" s="119"/>
    </row>
    <row r="781" spans="4:11" ht="13.2">
      <c r="D781" s="119"/>
      <c r="G781" s="119"/>
      <c r="H781" s="119"/>
      <c r="I781" s="119"/>
      <c r="J781" s="119"/>
      <c r="K781" s="119"/>
    </row>
    <row r="782" spans="4:11" ht="13.2">
      <c r="D782" s="119"/>
      <c r="G782" s="119"/>
      <c r="H782" s="119"/>
      <c r="I782" s="119"/>
      <c r="J782" s="119"/>
      <c r="K782" s="119"/>
    </row>
    <row r="783" spans="4:11" ht="13.2">
      <c r="D783" s="119"/>
      <c r="G783" s="119"/>
      <c r="H783" s="119"/>
      <c r="I783" s="119"/>
      <c r="J783" s="119"/>
      <c r="K783" s="119"/>
    </row>
    <row r="784" spans="4:11" ht="13.2">
      <c r="D784" s="119"/>
      <c r="G784" s="119"/>
      <c r="H784" s="119"/>
      <c r="I784" s="119"/>
      <c r="J784" s="119"/>
      <c r="K784" s="119"/>
    </row>
    <row r="785" spans="4:11" ht="13.2">
      <c r="D785" s="119"/>
      <c r="G785" s="119"/>
      <c r="H785" s="119"/>
      <c r="I785" s="119"/>
      <c r="J785" s="119"/>
      <c r="K785" s="119"/>
    </row>
    <row r="786" spans="4:11" ht="13.2">
      <c r="D786" s="119"/>
      <c r="G786" s="119"/>
      <c r="H786" s="119"/>
      <c r="I786" s="119"/>
      <c r="J786" s="119"/>
      <c r="K786" s="119"/>
    </row>
    <row r="787" spans="4:11" ht="13.2">
      <c r="D787" s="119"/>
      <c r="G787" s="119"/>
      <c r="H787" s="119"/>
      <c r="I787" s="119"/>
      <c r="J787" s="119"/>
      <c r="K787" s="119"/>
    </row>
    <row r="788" spans="4:11" ht="13.2">
      <c r="D788" s="119"/>
      <c r="G788" s="119"/>
      <c r="H788" s="119"/>
      <c r="I788" s="119"/>
      <c r="J788" s="119"/>
      <c r="K788" s="119"/>
    </row>
    <row r="789" spans="4:11" ht="13.2">
      <c r="D789" s="119"/>
      <c r="G789" s="119"/>
      <c r="H789" s="119"/>
      <c r="I789" s="119"/>
      <c r="J789" s="119"/>
      <c r="K789" s="119"/>
    </row>
    <row r="790" spans="4:11" ht="13.2">
      <c r="D790" s="119"/>
      <c r="G790" s="119"/>
      <c r="H790" s="119"/>
      <c r="I790" s="119"/>
      <c r="J790" s="119"/>
      <c r="K790" s="119"/>
    </row>
    <row r="791" spans="4:11" ht="13.2">
      <c r="D791" s="119"/>
      <c r="G791" s="119"/>
      <c r="H791" s="119"/>
      <c r="I791" s="119"/>
      <c r="J791" s="119"/>
      <c r="K791" s="119"/>
    </row>
    <row r="792" spans="4:11" ht="13.2">
      <c r="D792" s="119"/>
      <c r="G792" s="119"/>
      <c r="H792" s="119"/>
      <c r="I792" s="119"/>
      <c r="J792" s="119"/>
      <c r="K792" s="119"/>
    </row>
    <row r="793" spans="4:11" ht="13.2">
      <c r="D793" s="119"/>
      <c r="G793" s="119"/>
      <c r="H793" s="119"/>
      <c r="I793" s="119"/>
      <c r="J793" s="119"/>
      <c r="K793" s="119"/>
    </row>
    <row r="794" spans="4:11" ht="13.2">
      <c r="D794" s="119"/>
      <c r="G794" s="119"/>
      <c r="H794" s="119"/>
      <c r="I794" s="119"/>
      <c r="J794" s="119"/>
      <c r="K794" s="119"/>
    </row>
    <row r="795" spans="4:11" ht="13.2">
      <c r="D795" s="119"/>
      <c r="G795" s="119"/>
      <c r="H795" s="119"/>
      <c r="I795" s="119"/>
      <c r="J795" s="119"/>
      <c r="K795" s="119"/>
    </row>
    <row r="796" spans="4:11" ht="13.2">
      <c r="D796" s="119"/>
      <c r="G796" s="119"/>
      <c r="H796" s="119"/>
      <c r="I796" s="119"/>
      <c r="J796" s="119"/>
      <c r="K796" s="119"/>
    </row>
    <row r="797" spans="4:11" ht="13.2">
      <c r="D797" s="119"/>
      <c r="G797" s="119"/>
      <c r="H797" s="119"/>
      <c r="I797" s="119"/>
      <c r="J797" s="119"/>
      <c r="K797" s="119"/>
    </row>
    <row r="798" spans="4:11" ht="13.2">
      <c r="D798" s="119"/>
      <c r="G798" s="119"/>
      <c r="H798" s="119"/>
      <c r="I798" s="119"/>
      <c r="J798" s="119"/>
      <c r="K798" s="119"/>
    </row>
    <row r="799" spans="4:11" ht="13.2">
      <c r="D799" s="119"/>
      <c r="G799" s="119"/>
      <c r="H799" s="119"/>
      <c r="I799" s="119"/>
      <c r="J799" s="119"/>
      <c r="K799" s="119"/>
    </row>
    <row r="800" spans="4:11" ht="13.2">
      <c r="D800" s="119"/>
      <c r="G800" s="119"/>
      <c r="H800" s="119"/>
      <c r="I800" s="119"/>
      <c r="J800" s="119"/>
      <c r="K800" s="119"/>
    </row>
    <row r="801" spans="4:11" ht="13.2">
      <c r="D801" s="119"/>
      <c r="G801" s="119"/>
      <c r="H801" s="119"/>
      <c r="I801" s="119"/>
      <c r="J801" s="119"/>
      <c r="K801" s="119"/>
    </row>
    <row r="802" spans="4:11" ht="13.2">
      <c r="D802" s="119"/>
      <c r="G802" s="119"/>
      <c r="H802" s="119"/>
      <c r="I802" s="119"/>
      <c r="J802" s="119"/>
      <c r="K802" s="119"/>
    </row>
    <row r="803" spans="4:11" ht="13.2">
      <c r="D803" s="119"/>
      <c r="G803" s="119"/>
      <c r="H803" s="119"/>
      <c r="I803" s="119"/>
      <c r="J803" s="119"/>
      <c r="K803" s="119"/>
    </row>
    <row r="804" spans="4:11" ht="13.2">
      <c r="D804" s="119"/>
      <c r="G804" s="119"/>
      <c r="H804" s="119"/>
      <c r="I804" s="119"/>
      <c r="J804" s="119"/>
      <c r="K804" s="119"/>
    </row>
    <row r="805" spans="4:11" ht="13.2">
      <c r="D805" s="119"/>
      <c r="G805" s="119"/>
      <c r="H805" s="119"/>
      <c r="I805" s="119"/>
      <c r="J805" s="119"/>
      <c r="K805" s="119"/>
    </row>
    <row r="806" spans="4:11" ht="13.2">
      <c r="D806" s="119"/>
      <c r="G806" s="119"/>
      <c r="H806" s="119"/>
      <c r="I806" s="119"/>
      <c r="J806" s="119"/>
      <c r="K806" s="119"/>
    </row>
    <row r="807" spans="4:11" ht="13.2">
      <c r="D807" s="119"/>
      <c r="G807" s="119"/>
      <c r="H807" s="119"/>
      <c r="I807" s="119"/>
      <c r="J807" s="119"/>
      <c r="K807" s="119"/>
    </row>
    <row r="808" spans="4:11" ht="13.2">
      <c r="D808" s="119"/>
      <c r="G808" s="119"/>
      <c r="H808" s="119"/>
      <c r="I808" s="119"/>
      <c r="J808" s="119"/>
      <c r="K808" s="119"/>
    </row>
    <row r="809" spans="4:11" ht="13.2">
      <c r="D809" s="119"/>
      <c r="G809" s="119"/>
      <c r="H809" s="119"/>
      <c r="I809" s="119"/>
      <c r="J809" s="119"/>
      <c r="K809" s="119"/>
    </row>
    <row r="810" spans="4:11" ht="13.2">
      <c r="D810" s="119"/>
      <c r="G810" s="119"/>
      <c r="H810" s="119"/>
      <c r="I810" s="119"/>
      <c r="J810" s="119"/>
      <c r="K810" s="119"/>
    </row>
    <row r="811" spans="4:11" ht="13.2">
      <c r="D811" s="119"/>
      <c r="G811" s="119"/>
      <c r="H811" s="119"/>
      <c r="I811" s="119"/>
      <c r="J811" s="119"/>
      <c r="K811" s="119"/>
    </row>
    <row r="812" spans="4:11" ht="13.2">
      <c r="D812" s="119"/>
      <c r="G812" s="119"/>
      <c r="H812" s="119"/>
      <c r="I812" s="119"/>
      <c r="J812" s="119"/>
      <c r="K812" s="119"/>
    </row>
    <row r="813" spans="4:11" ht="13.2">
      <c r="D813" s="119"/>
      <c r="G813" s="119"/>
      <c r="H813" s="119"/>
      <c r="I813" s="119"/>
      <c r="J813" s="119"/>
      <c r="K813" s="119"/>
    </row>
    <row r="814" spans="4:11" ht="13.2">
      <c r="D814" s="119"/>
      <c r="G814" s="119"/>
      <c r="H814" s="119"/>
      <c r="I814" s="119"/>
      <c r="J814" s="119"/>
      <c r="K814" s="119"/>
    </row>
    <row r="815" spans="4:11" ht="13.2">
      <c r="D815" s="119"/>
      <c r="G815" s="119"/>
      <c r="H815" s="119"/>
      <c r="I815" s="119"/>
      <c r="J815" s="119"/>
      <c r="K815" s="119"/>
    </row>
    <row r="816" spans="4:11" ht="13.2">
      <c r="D816" s="119"/>
      <c r="G816" s="119"/>
      <c r="H816" s="119"/>
      <c r="I816" s="119"/>
      <c r="J816" s="119"/>
      <c r="K816" s="119"/>
    </row>
    <row r="817" spans="4:11" ht="13.2">
      <c r="D817" s="119"/>
      <c r="G817" s="119"/>
      <c r="H817" s="119"/>
      <c r="I817" s="119"/>
      <c r="J817" s="119"/>
      <c r="K817" s="119"/>
    </row>
    <row r="818" spans="4:11" ht="13.2">
      <c r="D818" s="119"/>
      <c r="G818" s="119"/>
      <c r="H818" s="119"/>
      <c r="I818" s="119"/>
      <c r="J818" s="119"/>
      <c r="K818" s="119"/>
    </row>
    <row r="819" spans="4:11" ht="13.2">
      <c r="D819" s="119"/>
      <c r="G819" s="119"/>
      <c r="H819" s="119"/>
      <c r="I819" s="119"/>
      <c r="J819" s="119"/>
      <c r="K819" s="119"/>
    </row>
    <row r="820" spans="4:11" ht="13.2">
      <c r="D820" s="119"/>
      <c r="G820" s="119"/>
      <c r="H820" s="119"/>
      <c r="I820" s="119"/>
      <c r="J820" s="119"/>
      <c r="K820" s="119"/>
    </row>
    <row r="821" spans="4:11" ht="13.2">
      <c r="D821" s="119"/>
      <c r="G821" s="119"/>
      <c r="H821" s="119"/>
      <c r="I821" s="119"/>
      <c r="J821" s="119"/>
      <c r="K821" s="119"/>
    </row>
    <row r="822" spans="4:11" ht="13.2">
      <c r="D822" s="119"/>
      <c r="G822" s="119"/>
      <c r="H822" s="119"/>
      <c r="I822" s="119"/>
      <c r="J822" s="119"/>
      <c r="K822" s="119"/>
    </row>
    <row r="823" spans="4:11" ht="13.2">
      <c r="D823" s="119"/>
      <c r="G823" s="119"/>
      <c r="H823" s="119"/>
      <c r="I823" s="119"/>
      <c r="J823" s="119"/>
      <c r="K823" s="119"/>
    </row>
    <row r="824" spans="4:11" ht="13.2">
      <c r="D824" s="119"/>
      <c r="G824" s="119"/>
      <c r="H824" s="119"/>
      <c r="I824" s="119"/>
      <c r="J824" s="119"/>
      <c r="K824" s="119"/>
    </row>
    <row r="825" spans="4:11" ht="13.2">
      <c r="D825" s="119"/>
      <c r="G825" s="119"/>
      <c r="H825" s="119"/>
      <c r="I825" s="119"/>
      <c r="J825" s="119"/>
      <c r="K825" s="119"/>
    </row>
    <row r="826" spans="4:11" ht="13.2">
      <c r="D826" s="119"/>
      <c r="G826" s="119"/>
      <c r="H826" s="119"/>
      <c r="I826" s="119"/>
      <c r="J826" s="119"/>
      <c r="K826" s="119"/>
    </row>
    <row r="827" spans="4:11" ht="13.2">
      <c r="D827" s="119"/>
      <c r="G827" s="119"/>
      <c r="H827" s="119"/>
      <c r="I827" s="119"/>
      <c r="J827" s="119"/>
      <c r="K827" s="119"/>
    </row>
    <row r="828" spans="4:11" ht="13.2">
      <c r="D828" s="119"/>
      <c r="G828" s="119"/>
      <c r="H828" s="119"/>
      <c r="I828" s="119"/>
      <c r="J828" s="119"/>
      <c r="K828" s="119"/>
    </row>
    <row r="829" spans="4:11" ht="13.2">
      <c r="D829" s="119"/>
      <c r="G829" s="119"/>
      <c r="H829" s="119"/>
      <c r="I829" s="119"/>
      <c r="J829" s="119"/>
      <c r="K829" s="119"/>
    </row>
    <row r="830" spans="4:11" ht="13.2">
      <c r="D830" s="119"/>
      <c r="G830" s="119"/>
      <c r="H830" s="119"/>
      <c r="I830" s="119"/>
      <c r="J830" s="119"/>
      <c r="K830" s="119"/>
    </row>
    <row r="831" spans="4:11" ht="13.2">
      <c r="D831" s="119"/>
      <c r="G831" s="119"/>
      <c r="H831" s="119"/>
      <c r="I831" s="119"/>
      <c r="J831" s="119"/>
      <c r="K831" s="119"/>
    </row>
    <row r="832" spans="4:11" ht="13.2">
      <c r="D832" s="119"/>
      <c r="G832" s="119"/>
      <c r="H832" s="119"/>
      <c r="I832" s="119"/>
      <c r="J832" s="119"/>
      <c r="K832" s="119"/>
    </row>
    <row r="833" spans="4:11" ht="13.2">
      <c r="D833" s="119"/>
      <c r="G833" s="119"/>
      <c r="H833" s="119"/>
      <c r="I833" s="119"/>
      <c r="J833" s="119"/>
      <c r="K833" s="119"/>
    </row>
    <row r="834" spans="4:11" ht="13.2">
      <c r="D834" s="119"/>
      <c r="G834" s="119"/>
      <c r="H834" s="119"/>
      <c r="I834" s="119"/>
      <c r="J834" s="119"/>
      <c r="K834" s="119"/>
    </row>
    <row r="835" spans="4:11" ht="13.2">
      <c r="D835" s="119"/>
      <c r="G835" s="119"/>
      <c r="H835" s="119"/>
      <c r="I835" s="119"/>
      <c r="J835" s="119"/>
      <c r="K835" s="119"/>
    </row>
    <row r="836" spans="4:11" ht="13.2">
      <c r="D836" s="119"/>
      <c r="G836" s="119"/>
      <c r="H836" s="119"/>
      <c r="I836" s="119"/>
      <c r="J836" s="119"/>
      <c r="K836" s="119"/>
    </row>
    <row r="837" spans="4:11" ht="13.2">
      <c r="D837" s="119"/>
      <c r="G837" s="119"/>
      <c r="H837" s="119"/>
      <c r="I837" s="119"/>
      <c r="J837" s="119"/>
      <c r="K837" s="119"/>
    </row>
    <row r="838" spans="4:11" ht="13.2">
      <c r="D838" s="119"/>
      <c r="G838" s="119"/>
      <c r="H838" s="119"/>
      <c r="I838" s="119"/>
      <c r="J838" s="119"/>
      <c r="K838" s="119"/>
    </row>
    <row r="839" spans="4:11" ht="13.2">
      <c r="D839" s="119"/>
      <c r="G839" s="119"/>
      <c r="H839" s="119"/>
      <c r="I839" s="119"/>
      <c r="J839" s="119"/>
      <c r="K839" s="119"/>
    </row>
    <row r="840" spans="4:11" ht="13.2">
      <c r="D840" s="119"/>
      <c r="G840" s="119"/>
      <c r="H840" s="119"/>
      <c r="I840" s="119"/>
      <c r="J840" s="119"/>
      <c r="K840" s="119"/>
    </row>
    <row r="841" spans="4:11" ht="13.2">
      <c r="D841" s="119"/>
      <c r="G841" s="119"/>
      <c r="H841" s="119"/>
      <c r="I841" s="119"/>
      <c r="J841" s="119"/>
      <c r="K841" s="119"/>
    </row>
    <row r="842" spans="4:11" ht="13.2">
      <c r="D842" s="119"/>
      <c r="G842" s="119"/>
      <c r="H842" s="119"/>
      <c r="I842" s="119"/>
      <c r="J842" s="119"/>
      <c r="K842" s="119"/>
    </row>
    <row r="843" spans="4:11" ht="13.2">
      <c r="D843" s="119"/>
      <c r="G843" s="119"/>
      <c r="H843" s="119"/>
      <c r="I843" s="119"/>
      <c r="J843" s="119"/>
      <c r="K843" s="119"/>
    </row>
    <row r="844" spans="4:11" ht="13.2">
      <c r="D844" s="119"/>
      <c r="G844" s="119"/>
      <c r="H844" s="119"/>
      <c r="I844" s="119"/>
      <c r="J844" s="119"/>
      <c r="K844" s="119"/>
    </row>
    <row r="845" spans="4:11" ht="13.2">
      <c r="D845" s="119"/>
      <c r="G845" s="119"/>
      <c r="H845" s="119"/>
      <c r="I845" s="119"/>
      <c r="J845" s="119"/>
      <c r="K845" s="119"/>
    </row>
    <row r="846" spans="4:11" ht="13.2">
      <c r="D846" s="119"/>
      <c r="G846" s="119"/>
      <c r="H846" s="119"/>
      <c r="I846" s="119"/>
      <c r="J846" s="119"/>
      <c r="K846" s="119"/>
    </row>
    <row r="847" spans="4:11" ht="13.2">
      <c r="D847" s="119"/>
      <c r="G847" s="119"/>
      <c r="H847" s="119"/>
      <c r="I847" s="119"/>
      <c r="J847" s="119"/>
      <c r="K847" s="119"/>
    </row>
    <row r="848" spans="4:11" ht="13.2">
      <c r="D848" s="119"/>
      <c r="G848" s="119"/>
      <c r="H848" s="119"/>
      <c r="I848" s="119"/>
      <c r="J848" s="119"/>
      <c r="K848" s="119"/>
    </row>
    <row r="849" spans="4:11" ht="13.2">
      <c r="D849" s="119"/>
      <c r="G849" s="119"/>
      <c r="H849" s="119"/>
      <c r="I849" s="119"/>
      <c r="J849" s="119"/>
      <c r="K849" s="119"/>
    </row>
    <row r="850" spans="4:11" ht="13.2">
      <c r="D850" s="119"/>
      <c r="G850" s="119"/>
      <c r="H850" s="119"/>
      <c r="I850" s="119"/>
      <c r="J850" s="119"/>
      <c r="K850" s="119"/>
    </row>
    <row r="851" spans="4:11" ht="13.2">
      <c r="D851" s="119"/>
      <c r="G851" s="119"/>
      <c r="H851" s="119"/>
      <c r="I851" s="119"/>
      <c r="J851" s="119"/>
      <c r="K851" s="119"/>
    </row>
    <row r="852" spans="4:11" ht="13.2">
      <c r="D852" s="119"/>
      <c r="G852" s="119"/>
      <c r="H852" s="119"/>
      <c r="I852" s="119"/>
      <c r="J852" s="119"/>
      <c r="K852" s="119"/>
    </row>
    <row r="853" spans="4:11" ht="13.2">
      <c r="D853" s="119"/>
      <c r="G853" s="119"/>
      <c r="H853" s="119"/>
      <c r="I853" s="119"/>
      <c r="J853" s="119"/>
      <c r="K853" s="119"/>
    </row>
    <row r="854" spans="4:11" ht="13.2">
      <c r="D854" s="119"/>
      <c r="G854" s="119"/>
      <c r="H854" s="119"/>
      <c r="I854" s="119"/>
      <c r="J854" s="119"/>
      <c r="K854" s="119"/>
    </row>
    <row r="855" spans="4:11" ht="13.2">
      <c r="D855" s="119"/>
      <c r="G855" s="119"/>
      <c r="H855" s="119"/>
      <c r="I855" s="119"/>
      <c r="J855" s="119"/>
      <c r="K855" s="119"/>
    </row>
    <row r="856" spans="4:11" ht="13.2">
      <c r="D856" s="119"/>
      <c r="G856" s="119"/>
      <c r="H856" s="119"/>
      <c r="I856" s="119"/>
      <c r="J856" s="119"/>
      <c r="K856" s="119"/>
    </row>
    <row r="857" spans="4:11" ht="13.2">
      <c r="D857" s="119"/>
      <c r="G857" s="119"/>
      <c r="H857" s="119"/>
      <c r="I857" s="119"/>
      <c r="J857" s="119"/>
      <c r="K857" s="119"/>
    </row>
    <row r="858" spans="4:11" ht="13.2">
      <c r="D858" s="119"/>
      <c r="G858" s="119"/>
      <c r="H858" s="119"/>
      <c r="I858" s="119"/>
      <c r="J858" s="119"/>
      <c r="K858" s="119"/>
    </row>
    <row r="859" spans="4:11" ht="13.2">
      <c r="D859" s="119"/>
      <c r="G859" s="119"/>
      <c r="H859" s="119"/>
      <c r="I859" s="119"/>
      <c r="J859" s="119"/>
      <c r="K859" s="119"/>
    </row>
    <row r="860" spans="4:11" ht="13.2">
      <c r="D860" s="119"/>
      <c r="G860" s="119"/>
      <c r="H860" s="119"/>
      <c r="I860" s="119"/>
      <c r="J860" s="119"/>
      <c r="K860" s="119"/>
    </row>
    <row r="861" spans="4:11" ht="13.2">
      <c r="D861" s="119"/>
      <c r="G861" s="119"/>
      <c r="H861" s="119"/>
      <c r="I861" s="119"/>
      <c r="J861" s="119"/>
      <c r="K861" s="119"/>
    </row>
    <row r="862" spans="4:11" ht="13.2">
      <c r="D862" s="119"/>
      <c r="G862" s="119"/>
      <c r="H862" s="119"/>
      <c r="I862" s="119"/>
      <c r="J862" s="119"/>
      <c r="K862" s="119"/>
    </row>
    <row r="863" spans="4:11" ht="13.2">
      <c r="D863" s="119"/>
      <c r="G863" s="119"/>
      <c r="H863" s="119"/>
      <c r="I863" s="119"/>
      <c r="J863" s="119"/>
      <c r="K863" s="119"/>
    </row>
    <row r="864" spans="4:11" ht="13.2">
      <c r="D864" s="119"/>
      <c r="G864" s="119"/>
      <c r="H864" s="119"/>
      <c r="I864" s="119"/>
      <c r="J864" s="119"/>
      <c r="K864" s="119"/>
    </row>
    <row r="865" spans="4:11" ht="13.2">
      <c r="D865" s="119"/>
      <c r="G865" s="119"/>
      <c r="H865" s="119"/>
      <c r="I865" s="119"/>
      <c r="J865" s="119"/>
      <c r="K865" s="119"/>
    </row>
    <row r="866" spans="4:11" ht="13.2">
      <c r="D866" s="119"/>
      <c r="G866" s="119"/>
      <c r="H866" s="119"/>
      <c r="I866" s="119"/>
      <c r="J866" s="119"/>
      <c r="K866" s="119"/>
    </row>
    <row r="867" spans="4:11" ht="13.2">
      <c r="D867" s="119"/>
      <c r="G867" s="119"/>
      <c r="H867" s="119"/>
      <c r="I867" s="119"/>
      <c r="J867" s="119"/>
      <c r="K867" s="119"/>
    </row>
    <row r="868" spans="4:11" ht="13.2">
      <c r="D868" s="119"/>
      <c r="G868" s="119"/>
      <c r="H868" s="119"/>
      <c r="I868" s="119"/>
      <c r="J868" s="119"/>
      <c r="K868" s="119"/>
    </row>
    <row r="869" spans="4:11" ht="13.2">
      <c r="D869" s="119"/>
      <c r="G869" s="119"/>
      <c r="H869" s="119"/>
      <c r="I869" s="119"/>
      <c r="J869" s="119"/>
      <c r="K869" s="119"/>
    </row>
    <row r="870" spans="4:11" ht="13.2">
      <c r="D870" s="119"/>
      <c r="G870" s="119"/>
      <c r="H870" s="119"/>
      <c r="I870" s="119"/>
      <c r="J870" s="119"/>
      <c r="K870" s="119"/>
    </row>
    <row r="871" spans="4:11" ht="13.2">
      <c r="D871" s="119"/>
      <c r="G871" s="119"/>
      <c r="H871" s="119"/>
      <c r="I871" s="119"/>
      <c r="J871" s="119"/>
      <c r="K871" s="119"/>
    </row>
    <row r="872" spans="4:11" ht="13.2">
      <c r="D872" s="119"/>
      <c r="G872" s="119"/>
      <c r="H872" s="119"/>
      <c r="I872" s="119"/>
      <c r="J872" s="119"/>
      <c r="K872" s="119"/>
    </row>
    <row r="873" spans="4:11" ht="13.2">
      <c r="D873" s="119"/>
      <c r="G873" s="119"/>
      <c r="H873" s="119"/>
      <c r="I873" s="119"/>
      <c r="J873" s="119"/>
      <c r="K873" s="119"/>
    </row>
    <row r="874" spans="4:11" ht="13.2">
      <c r="D874" s="119"/>
      <c r="G874" s="119"/>
      <c r="H874" s="119"/>
      <c r="I874" s="119"/>
      <c r="J874" s="119"/>
      <c r="K874" s="119"/>
    </row>
    <row r="875" spans="4:11" ht="13.2">
      <c r="D875" s="119"/>
      <c r="G875" s="119"/>
      <c r="H875" s="119"/>
      <c r="I875" s="119"/>
      <c r="J875" s="119"/>
      <c r="K875" s="119"/>
    </row>
    <row r="876" spans="4:11" ht="13.2">
      <c r="D876" s="119"/>
      <c r="G876" s="119"/>
      <c r="H876" s="119"/>
      <c r="I876" s="119"/>
      <c r="J876" s="119"/>
      <c r="K876" s="119"/>
    </row>
    <row r="877" spans="4:11" ht="13.2">
      <c r="D877" s="119"/>
      <c r="G877" s="119"/>
      <c r="H877" s="119"/>
      <c r="I877" s="119"/>
      <c r="J877" s="119"/>
      <c r="K877" s="119"/>
    </row>
    <row r="878" spans="4:11" ht="13.2">
      <c r="D878" s="119"/>
      <c r="G878" s="119"/>
      <c r="H878" s="119"/>
      <c r="I878" s="119"/>
      <c r="J878" s="119"/>
      <c r="K878" s="119"/>
    </row>
    <row r="879" spans="4:11" ht="13.2">
      <c r="D879" s="119"/>
      <c r="G879" s="119"/>
      <c r="H879" s="119"/>
      <c r="I879" s="119"/>
      <c r="J879" s="119"/>
      <c r="K879" s="119"/>
    </row>
    <row r="880" spans="4:11" ht="13.2">
      <c r="D880" s="119"/>
      <c r="G880" s="119"/>
      <c r="H880" s="119"/>
      <c r="I880" s="119"/>
      <c r="J880" s="119"/>
      <c r="K880" s="119"/>
    </row>
    <row r="881" spans="4:11" ht="13.2">
      <c r="D881" s="119"/>
      <c r="G881" s="119"/>
      <c r="H881" s="119"/>
      <c r="I881" s="119"/>
      <c r="J881" s="119"/>
      <c r="K881" s="119"/>
    </row>
    <row r="882" spans="4:11" ht="13.2">
      <c r="D882" s="119"/>
      <c r="G882" s="119"/>
      <c r="H882" s="119"/>
      <c r="I882" s="119"/>
      <c r="J882" s="119"/>
      <c r="K882" s="119"/>
    </row>
    <row r="883" spans="4:11" ht="13.2">
      <c r="D883" s="119"/>
      <c r="G883" s="119"/>
      <c r="H883" s="119"/>
      <c r="I883" s="119"/>
      <c r="J883" s="119"/>
      <c r="K883" s="119"/>
    </row>
    <row r="884" spans="4:11" ht="13.2">
      <c r="D884" s="119"/>
      <c r="G884" s="119"/>
      <c r="H884" s="119"/>
      <c r="I884" s="119"/>
      <c r="J884" s="119"/>
      <c r="K884" s="119"/>
    </row>
    <row r="885" spans="4:11" ht="13.2">
      <c r="D885" s="119"/>
      <c r="G885" s="119"/>
      <c r="H885" s="119"/>
      <c r="I885" s="119"/>
      <c r="J885" s="119"/>
      <c r="K885" s="119"/>
    </row>
    <row r="886" spans="4:11" ht="13.2">
      <c r="D886" s="119"/>
      <c r="G886" s="119"/>
      <c r="H886" s="119"/>
      <c r="I886" s="119"/>
      <c r="J886" s="119"/>
      <c r="K886" s="119"/>
    </row>
    <row r="887" spans="4:11" ht="13.2">
      <c r="D887" s="119"/>
      <c r="G887" s="119"/>
      <c r="H887" s="119"/>
      <c r="I887" s="119"/>
      <c r="J887" s="119"/>
      <c r="K887" s="119"/>
    </row>
    <row r="888" spans="4:11" ht="13.2">
      <c r="D888" s="119"/>
      <c r="G888" s="119"/>
      <c r="H888" s="119"/>
      <c r="I888" s="119"/>
      <c r="J888" s="119"/>
      <c r="K888" s="119"/>
    </row>
    <row r="889" spans="4:11" ht="13.2">
      <c r="D889" s="119"/>
      <c r="G889" s="119"/>
      <c r="H889" s="119"/>
      <c r="I889" s="119"/>
      <c r="J889" s="119"/>
      <c r="K889" s="119"/>
    </row>
    <row r="890" spans="4:11" ht="13.2">
      <c r="D890" s="119"/>
      <c r="G890" s="119"/>
      <c r="H890" s="119"/>
      <c r="I890" s="119"/>
      <c r="J890" s="119"/>
      <c r="K890" s="119"/>
    </row>
    <row r="891" spans="4:11" ht="13.2">
      <c r="D891" s="119"/>
      <c r="G891" s="119"/>
      <c r="H891" s="119"/>
      <c r="I891" s="119"/>
      <c r="J891" s="119"/>
      <c r="K891" s="119"/>
    </row>
    <row r="892" spans="4:11" ht="13.2">
      <c r="D892" s="119"/>
      <c r="G892" s="119"/>
      <c r="H892" s="119"/>
      <c r="I892" s="119"/>
      <c r="J892" s="119"/>
      <c r="K892" s="119"/>
    </row>
    <row r="893" spans="4:11" ht="13.2">
      <c r="D893" s="119"/>
      <c r="G893" s="119"/>
      <c r="H893" s="119"/>
      <c r="I893" s="119"/>
      <c r="J893" s="119"/>
      <c r="K893" s="119"/>
    </row>
    <row r="894" spans="4:11" ht="13.2">
      <c r="D894" s="119"/>
      <c r="G894" s="119"/>
      <c r="H894" s="119"/>
      <c r="I894" s="119"/>
      <c r="J894" s="119"/>
      <c r="K894" s="119"/>
    </row>
    <row r="895" spans="4:11" ht="13.2">
      <c r="D895" s="119"/>
      <c r="G895" s="119"/>
      <c r="H895" s="119"/>
      <c r="I895" s="119"/>
      <c r="J895" s="119"/>
      <c r="K895" s="119"/>
    </row>
    <row r="896" spans="4:11" ht="13.2">
      <c r="D896" s="119"/>
      <c r="G896" s="119"/>
      <c r="H896" s="119"/>
      <c r="I896" s="119"/>
      <c r="J896" s="119"/>
      <c r="K896" s="119"/>
    </row>
    <row r="897" spans="4:11" ht="13.2">
      <c r="D897" s="119"/>
      <c r="G897" s="119"/>
      <c r="H897" s="119"/>
      <c r="I897" s="119"/>
      <c r="J897" s="119"/>
      <c r="K897" s="119"/>
    </row>
    <row r="898" spans="4:11" ht="13.2">
      <c r="D898" s="119"/>
      <c r="G898" s="119"/>
      <c r="H898" s="119"/>
      <c r="I898" s="119"/>
      <c r="J898" s="119"/>
      <c r="K898" s="119"/>
    </row>
    <row r="899" spans="4:11" ht="13.2">
      <c r="D899" s="119"/>
      <c r="G899" s="119"/>
      <c r="H899" s="119"/>
      <c r="I899" s="119"/>
      <c r="J899" s="119"/>
      <c r="K899" s="119"/>
    </row>
    <row r="900" spans="4:11" ht="13.2">
      <c r="D900" s="119"/>
      <c r="G900" s="119"/>
      <c r="H900" s="119"/>
      <c r="I900" s="119"/>
      <c r="J900" s="119"/>
      <c r="K900" s="119"/>
    </row>
    <row r="901" spans="4:11" ht="13.2">
      <c r="D901" s="119"/>
      <c r="G901" s="119"/>
      <c r="H901" s="119"/>
      <c r="I901" s="119"/>
      <c r="J901" s="119"/>
      <c r="K901" s="119"/>
    </row>
    <row r="902" spans="4:11" ht="13.2">
      <c r="D902" s="119"/>
      <c r="G902" s="119"/>
      <c r="H902" s="119"/>
      <c r="I902" s="119"/>
      <c r="J902" s="119"/>
      <c r="K902" s="119"/>
    </row>
    <row r="903" spans="4:11" ht="13.2">
      <c r="D903" s="119"/>
      <c r="G903" s="119"/>
      <c r="H903" s="119"/>
      <c r="I903" s="119"/>
      <c r="J903" s="119"/>
      <c r="K903" s="119"/>
    </row>
    <row r="904" spans="4:11" ht="13.2">
      <c r="D904" s="119"/>
      <c r="G904" s="119"/>
      <c r="H904" s="119"/>
      <c r="I904" s="119"/>
      <c r="J904" s="119"/>
      <c r="K904" s="119"/>
    </row>
    <row r="905" spans="4:11" ht="13.2">
      <c r="D905" s="119"/>
      <c r="G905" s="119"/>
      <c r="H905" s="119"/>
      <c r="I905" s="119"/>
      <c r="J905" s="119"/>
      <c r="K905" s="119"/>
    </row>
    <row r="906" spans="4:11" ht="13.2">
      <c r="D906" s="119"/>
      <c r="G906" s="119"/>
      <c r="H906" s="119"/>
      <c r="I906" s="119"/>
      <c r="J906" s="119"/>
      <c r="K906" s="119"/>
    </row>
    <row r="907" spans="4:11" ht="13.2">
      <c r="D907" s="119"/>
      <c r="G907" s="119"/>
      <c r="H907" s="119"/>
      <c r="I907" s="119"/>
      <c r="J907" s="119"/>
      <c r="K907" s="119"/>
    </row>
    <row r="908" spans="4:11" ht="13.2">
      <c r="D908" s="119"/>
      <c r="G908" s="119"/>
      <c r="H908" s="119"/>
      <c r="I908" s="119"/>
      <c r="J908" s="119"/>
      <c r="K908" s="119"/>
    </row>
    <row r="909" spans="4:11" ht="13.2">
      <c r="D909" s="119"/>
      <c r="G909" s="119"/>
      <c r="H909" s="119"/>
      <c r="I909" s="119"/>
      <c r="J909" s="119"/>
      <c r="K909" s="119"/>
    </row>
    <row r="910" spans="4:11" ht="13.2">
      <c r="D910" s="119"/>
      <c r="G910" s="119"/>
      <c r="H910" s="119"/>
      <c r="I910" s="119"/>
      <c r="J910" s="119"/>
      <c r="K910" s="119"/>
    </row>
    <row r="911" spans="4:11" ht="13.2">
      <c r="D911" s="119"/>
      <c r="G911" s="119"/>
      <c r="H911" s="119"/>
      <c r="I911" s="119"/>
      <c r="J911" s="119"/>
      <c r="K911" s="119"/>
    </row>
    <row r="912" spans="4:11" ht="13.2">
      <c r="D912" s="119"/>
      <c r="G912" s="119"/>
      <c r="H912" s="119"/>
      <c r="I912" s="119"/>
      <c r="J912" s="119"/>
      <c r="K912" s="119"/>
    </row>
    <row r="913" spans="4:11" ht="13.2">
      <c r="D913" s="119"/>
      <c r="G913" s="119"/>
      <c r="H913" s="119"/>
      <c r="I913" s="119"/>
      <c r="J913" s="119"/>
      <c r="K913" s="119"/>
    </row>
    <row r="914" spans="4:11" ht="13.2">
      <c r="D914" s="119"/>
      <c r="G914" s="119"/>
      <c r="H914" s="119"/>
      <c r="I914" s="119"/>
      <c r="J914" s="119"/>
      <c r="K914" s="119"/>
    </row>
    <row r="915" spans="4:11" ht="13.2">
      <c r="D915" s="119"/>
      <c r="G915" s="119"/>
      <c r="H915" s="119"/>
      <c r="I915" s="119"/>
      <c r="J915" s="119"/>
      <c r="K915" s="119"/>
    </row>
    <row r="916" spans="4:11" ht="13.2">
      <c r="D916" s="119"/>
      <c r="G916" s="119"/>
      <c r="H916" s="119"/>
      <c r="I916" s="119"/>
      <c r="J916" s="119"/>
      <c r="K916" s="119"/>
    </row>
    <row r="917" spans="4:11" ht="13.2">
      <c r="D917" s="119"/>
      <c r="G917" s="119"/>
      <c r="H917" s="119"/>
      <c r="I917" s="119"/>
      <c r="J917" s="119"/>
      <c r="K917" s="119"/>
    </row>
    <row r="918" spans="4:11" ht="13.2">
      <c r="D918" s="119"/>
      <c r="G918" s="119"/>
      <c r="H918" s="119"/>
      <c r="I918" s="119"/>
      <c r="J918" s="119"/>
      <c r="K918" s="119"/>
    </row>
    <row r="919" spans="4:11" ht="13.2">
      <c r="D919" s="119"/>
      <c r="G919" s="119"/>
      <c r="H919" s="119"/>
      <c r="I919" s="119"/>
      <c r="J919" s="119"/>
      <c r="K919" s="119"/>
    </row>
    <row r="920" spans="4:11" ht="13.2">
      <c r="D920" s="119"/>
      <c r="G920" s="119"/>
      <c r="H920" s="119"/>
      <c r="I920" s="119"/>
      <c r="J920" s="119"/>
      <c r="K920" s="119"/>
    </row>
    <row r="921" spans="4:11" ht="13.2">
      <c r="D921" s="119"/>
      <c r="G921" s="119"/>
      <c r="H921" s="119"/>
      <c r="I921" s="119"/>
      <c r="J921" s="119"/>
      <c r="K921" s="119"/>
    </row>
    <row r="922" spans="4:11" ht="13.2">
      <c r="D922" s="119"/>
      <c r="G922" s="119"/>
      <c r="H922" s="119"/>
      <c r="I922" s="119"/>
      <c r="J922" s="119"/>
      <c r="K922" s="119"/>
    </row>
    <row r="923" spans="4:11" ht="13.2">
      <c r="D923" s="119"/>
      <c r="G923" s="119"/>
      <c r="H923" s="119"/>
      <c r="I923" s="119"/>
      <c r="J923" s="119"/>
      <c r="K923" s="119"/>
    </row>
    <row r="924" spans="4:11" ht="13.2">
      <c r="D924" s="119"/>
      <c r="G924" s="119"/>
      <c r="H924" s="119"/>
      <c r="I924" s="119"/>
      <c r="J924" s="119"/>
      <c r="K924" s="119"/>
    </row>
    <row r="925" spans="4:11" ht="13.2">
      <c r="D925" s="119"/>
      <c r="G925" s="119"/>
      <c r="H925" s="119"/>
      <c r="I925" s="119"/>
      <c r="J925" s="119"/>
      <c r="K925" s="119"/>
    </row>
    <row r="926" spans="4:11" ht="13.2">
      <c r="D926" s="119"/>
      <c r="G926" s="119"/>
      <c r="H926" s="119"/>
      <c r="I926" s="119"/>
      <c r="J926" s="119"/>
      <c r="K926" s="119"/>
    </row>
    <row r="927" spans="4:11" ht="13.2">
      <c r="D927" s="119"/>
      <c r="G927" s="119"/>
      <c r="H927" s="119"/>
      <c r="I927" s="119"/>
      <c r="J927" s="119"/>
      <c r="K927" s="119"/>
    </row>
    <row r="928" spans="4:11" ht="13.2">
      <c r="D928" s="119"/>
      <c r="G928" s="119"/>
      <c r="H928" s="119"/>
      <c r="I928" s="119"/>
      <c r="J928" s="119"/>
      <c r="K928" s="119"/>
    </row>
    <row r="929" spans="4:11" ht="13.2">
      <c r="D929" s="119"/>
      <c r="G929" s="119"/>
      <c r="H929" s="119"/>
      <c r="I929" s="119"/>
      <c r="J929" s="119"/>
      <c r="K929" s="119"/>
    </row>
    <row r="930" spans="4:11" ht="13.2">
      <c r="D930" s="119"/>
      <c r="G930" s="119"/>
      <c r="H930" s="119"/>
      <c r="I930" s="119"/>
      <c r="J930" s="119"/>
      <c r="K930" s="119"/>
    </row>
    <row r="931" spans="4:11" ht="13.2">
      <c r="D931" s="119"/>
      <c r="G931" s="119"/>
      <c r="H931" s="119"/>
      <c r="I931" s="119"/>
      <c r="J931" s="119"/>
      <c r="K931" s="119"/>
    </row>
    <row r="932" spans="4:11" ht="13.2">
      <c r="D932" s="119"/>
      <c r="G932" s="119"/>
      <c r="H932" s="119"/>
      <c r="I932" s="119"/>
      <c r="J932" s="119"/>
      <c r="K932" s="119"/>
    </row>
    <row r="933" spans="4:11" ht="13.2">
      <c r="D933" s="119"/>
      <c r="G933" s="119"/>
      <c r="H933" s="119"/>
      <c r="I933" s="119"/>
      <c r="J933" s="119"/>
      <c r="K933" s="119"/>
    </row>
    <row r="934" spans="4:11" ht="13.2">
      <c r="D934" s="119"/>
      <c r="G934" s="119"/>
      <c r="H934" s="119"/>
      <c r="I934" s="119"/>
      <c r="J934" s="119"/>
      <c r="K934" s="119"/>
    </row>
    <row r="935" spans="4:11" ht="13.2">
      <c r="D935" s="119"/>
      <c r="G935" s="119"/>
      <c r="H935" s="119"/>
      <c r="I935" s="119"/>
      <c r="J935" s="119"/>
      <c r="K935" s="119"/>
    </row>
    <row r="936" spans="4:11" ht="13.2">
      <c r="D936" s="119"/>
      <c r="G936" s="119"/>
      <c r="H936" s="119"/>
      <c r="I936" s="119"/>
      <c r="J936" s="119"/>
      <c r="K936" s="119"/>
    </row>
    <row r="937" spans="4:11" ht="13.2">
      <c r="D937" s="119"/>
      <c r="G937" s="119"/>
      <c r="H937" s="119"/>
      <c r="I937" s="119"/>
      <c r="J937" s="119"/>
      <c r="K937" s="119"/>
    </row>
    <row r="938" spans="4:11" ht="13.2">
      <c r="D938" s="119"/>
      <c r="G938" s="119"/>
      <c r="H938" s="119"/>
      <c r="I938" s="119"/>
      <c r="J938" s="119"/>
      <c r="K938" s="119"/>
    </row>
    <row r="939" spans="4:11" ht="13.2">
      <c r="D939" s="119"/>
      <c r="G939" s="119"/>
      <c r="H939" s="119"/>
      <c r="I939" s="119"/>
      <c r="J939" s="119"/>
      <c r="K939" s="119"/>
    </row>
    <row r="940" spans="4:11" ht="13.2">
      <c r="D940" s="119"/>
      <c r="G940" s="119"/>
      <c r="H940" s="119"/>
      <c r="I940" s="119"/>
      <c r="J940" s="119"/>
      <c r="K940" s="119"/>
    </row>
    <row r="941" spans="4:11" ht="13.2">
      <c r="D941" s="119"/>
      <c r="G941" s="119"/>
      <c r="H941" s="119"/>
      <c r="I941" s="119"/>
      <c r="J941" s="119"/>
      <c r="K941" s="119"/>
    </row>
    <row r="942" spans="4:11" ht="13.2">
      <c r="D942" s="119"/>
      <c r="G942" s="119"/>
      <c r="H942" s="119"/>
      <c r="I942" s="119"/>
      <c r="J942" s="119"/>
      <c r="K942" s="119"/>
    </row>
    <row r="943" spans="4:11" ht="13.2">
      <c r="D943" s="119"/>
      <c r="G943" s="119"/>
      <c r="H943" s="119"/>
      <c r="I943" s="119"/>
      <c r="J943" s="119"/>
      <c r="K943" s="119"/>
    </row>
    <row r="944" spans="4:11" ht="13.2">
      <c r="D944" s="119"/>
      <c r="G944" s="119"/>
      <c r="H944" s="119"/>
      <c r="I944" s="119"/>
      <c r="J944" s="119"/>
      <c r="K944" s="119"/>
    </row>
    <row r="945" spans="4:11" ht="13.2">
      <c r="D945" s="119"/>
      <c r="G945" s="119"/>
      <c r="H945" s="119"/>
      <c r="I945" s="119"/>
      <c r="J945" s="119"/>
      <c r="K945" s="119"/>
    </row>
    <row r="946" spans="4:11" ht="13.2">
      <c r="D946" s="119"/>
      <c r="G946" s="119"/>
      <c r="H946" s="119"/>
      <c r="I946" s="119"/>
      <c r="J946" s="119"/>
      <c r="K946" s="119"/>
    </row>
    <row r="947" spans="4:11" ht="13.2">
      <c r="D947" s="119"/>
      <c r="G947" s="119"/>
      <c r="H947" s="119"/>
      <c r="I947" s="119"/>
      <c r="J947" s="119"/>
      <c r="K947" s="119"/>
    </row>
    <row r="948" spans="4:11" ht="13.2">
      <c r="D948" s="119"/>
      <c r="G948" s="119"/>
      <c r="H948" s="119"/>
      <c r="I948" s="119"/>
      <c r="J948" s="119"/>
      <c r="K948" s="119"/>
    </row>
    <row r="949" spans="4:11" ht="13.2">
      <c r="D949" s="119"/>
      <c r="G949" s="119"/>
      <c r="H949" s="119"/>
      <c r="I949" s="119"/>
      <c r="J949" s="119"/>
      <c r="K949" s="119"/>
    </row>
    <row r="950" spans="4:11" ht="13.2">
      <c r="D950" s="119"/>
      <c r="G950" s="119"/>
      <c r="H950" s="119"/>
      <c r="I950" s="119"/>
      <c r="J950" s="119"/>
      <c r="K950" s="119"/>
    </row>
    <row r="951" spans="4:11" ht="13.2">
      <c r="D951" s="119"/>
      <c r="G951" s="119"/>
      <c r="H951" s="119"/>
      <c r="I951" s="119"/>
      <c r="J951" s="119"/>
      <c r="K951" s="119"/>
    </row>
    <row r="952" spans="4:11" ht="13.2">
      <c r="D952" s="119"/>
      <c r="G952" s="119"/>
      <c r="H952" s="119"/>
      <c r="I952" s="119"/>
      <c r="J952" s="119"/>
      <c r="K952" s="119"/>
    </row>
    <row r="953" spans="4:11" ht="13.2">
      <c r="D953" s="119"/>
      <c r="G953" s="119"/>
      <c r="H953" s="119"/>
      <c r="I953" s="119"/>
      <c r="J953" s="119"/>
      <c r="K953" s="119"/>
    </row>
    <row r="954" spans="4:11" ht="13.2">
      <c r="D954" s="119"/>
      <c r="G954" s="119"/>
      <c r="H954" s="119"/>
      <c r="I954" s="119"/>
      <c r="J954" s="119"/>
      <c r="K954" s="119"/>
    </row>
    <row r="955" spans="4:11" ht="13.2">
      <c r="D955" s="119"/>
      <c r="G955" s="119"/>
      <c r="H955" s="119"/>
      <c r="I955" s="119"/>
      <c r="J955" s="119"/>
      <c r="K955" s="119"/>
    </row>
    <row r="956" spans="4:11" ht="13.2">
      <c r="D956" s="119"/>
      <c r="G956" s="119"/>
      <c r="H956" s="119"/>
      <c r="I956" s="119"/>
      <c r="J956" s="119"/>
      <c r="K956" s="119"/>
    </row>
    <row r="957" spans="4:11" ht="13.2">
      <c r="D957" s="119"/>
      <c r="G957" s="119"/>
      <c r="H957" s="119"/>
      <c r="I957" s="119"/>
      <c r="J957" s="119"/>
      <c r="K957" s="119"/>
    </row>
    <row r="958" spans="4:11" ht="13.2">
      <c r="D958" s="119"/>
      <c r="G958" s="119"/>
      <c r="H958" s="119"/>
      <c r="I958" s="119"/>
      <c r="J958" s="119"/>
      <c r="K958" s="119"/>
    </row>
    <row r="959" spans="4:11" ht="13.2">
      <c r="D959" s="119"/>
      <c r="G959" s="119"/>
      <c r="H959" s="119"/>
      <c r="I959" s="119"/>
      <c r="J959" s="119"/>
      <c r="K959" s="119"/>
    </row>
    <row r="960" spans="4:11" ht="13.2">
      <c r="D960" s="119"/>
      <c r="G960" s="119"/>
      <c r="H960" s="119"/>
      <c r="I960" s="119"/>
      <c r="J960" s="119"/>
      <c r="K960" s="119"/>
    </row>
    <row r="961" spans="4:11" ht="13.2">
      <c r="D961" s="119"/>
      <c r="G961" s="119"/>
      <c r="H961" s="119"/>
      <c r="I961" s="119"/>
      <c r="J961" s="119"/>
      <c r="K961" s="119"/>
    </row>
    <row r="962" spans="4:11" ht="13.2">
      <c r="D962" s="119"/>
      <c r="G962" s="119"/>
      <c r="H962" s="119"/>
      <c r="I962" s="119"/>
      <c r="J962" s="119"/>
      <c r="K962" s="119"/>
    </row>
    <row r="963" spans="4:11" ht="13.2">
      <c r="D963" s="119"/>
      <c r="G963" s="119"/>
      <c r="H963" s="119"/>
      <c r="I963" s="119"/>
      <c r="J963" s="119"/>
      <c r="K963" s="119"/>
    </row>
    <row r="964" spans="4:11" ht="13.2">
      <c r="D964" s="119"/>
      <c r="G964" s="119"/>
      <c r="H964" s="119"/>
      <c r="I964" s="119"/>
      <c r="J964" s="119"/>
      <c r="K964" s="119"/>
    </row>
    <row r="965" spans="4:11" ht="13.2">
      <c r="D965" s="119"/>
      <c r="G965" s="119"/>
      <c r="H965" s="119"/>
      <c r="I965" s="119"/>
      <c r="J965" s="119"/>
      <c r="K965" s="119"/>
    </row>
    <row r="966" spans="4:11" ht="13.2">
      <c r="D966" s="119"/>
      <c r="G966" s="119"/>
      <c r="H966" s="119"/>
      <c r="I966" s="119"/>
      <c r="J966" s="119"/>
      <c r="K966" s="119"/>
    </row>
    <row r="967" spans="4:11" ht="13.2">
      <c r="D967" s="119"/>
      <c r="G967" s="119"/>
      <c r="H967" s="119"/>
      <c r="I967" s="119"/>
      <c r="J967" s="119"/>
      <c r="K967" s="119"/>
    </row>
    <row r="968" spans="4:11" ht="13.2">
      <c r="D968" s="119"/>
      <c r="G968" s="119"/>
      <c r="H968" s="119"/>
      <c r="I968" s="119"/>
      <c r="J968" s="119"/>
      <c r="K968" s="119"/>
    </row>
    <row r="969" spans="4:11" ht="13.2">
      <c r="D969" s="119"/>
      <c r="G969" s="119"/>
      <c r="H969" s="119"/>
      <c r="I969" s="119"/>
      <c r="J969" s="119"/>
      <c r="K969" s="119"/>
    </row>
    <row r="970" spans="4:11" ht="13.2">
      <c r="D970" s="119"/>
      <c r="G970" s="119"/>
      <c r="H970" s="119"/>
      <c r="I970" s="119"/>
      <c r="J970" s="119"/>
      <c r="K970" s="119"/>
    </row>
    <row r="971" spans="4:11" ht="13.2">
      <c r="D971" s="119"/>
      <c r="G971" s="119"/>
      <c r="H971" s="119"/>
      <c r="I971" s="119"/>
      <c r="J971" s="119"/>
      <c r="K971" s="119"/>
    </row>
    <row r="972" spans="4:11" ht="13.2">
      <c r="D972" s="119"/>
      <c r="G972" s="119"/>
      <c r="H972" s="119"/>
      <c r="I972" s="119"/>
      <c r="J972" s="119"/>
      <c r="K972" s="119"/>
    </row>
    <row r="973" spans="4:11" ht="13.2">
      <c r="D973" s="119"/>
      <c r="G973" s="119"/>
      <c r="H973" s="119"/>
      <c r="I973" s="119"/>
      <c r="J973" s="119"/>
      <c r="K973" s="119"/>
    </row>
    <row r="974" spans="4:11" ht="13.2">
      <c r="D974" s="119"/>
      <c r="G974" s="119"/>
      <c r="H974" s="119"/>
      <c r="I974" s="119"/>
      <c r="J974" s="119"/>
      <c r="K974" s="119"/>
    </row>
    <row r="975" spans="4:11" ht="13.2">
      <c r="D975" s="119"/>
      <c r="G975" s="119"/>
      <c r="H975" s="119"/>
      <c r="I975" s="119"/>
      <c r="J975" s="119"/>
      <c r="K975" s="119"/>
    </row>
    <row r="976" spans="4:11" ht="13.2">
      <c r="D976" s="119"/>
      <c r="G976" s="119"/>
      <c r="H976" s="119"/>
      <c r="I976" s="119"/>
      <c r="J976" s="119"/>
      <c r="K976" s="119"/>
    </row>
    <row r="977" spans="4:11" ht="13.2">
      <c r="D977" s="119"/>
      <c r="G977" s="119"/>
      <c r="H977" s="119"/>
      <c r="I977" s="119"/>
      <c r="J977" s="119"/>
      <c r="K977" s="119"/>
    </row>
    <row r="978" spans="4:11" ht="13.2">
      <c r="D978" s="119"/>
      <c r="G978" s="119"/>
      <c r="H978" s="119"/>
      <c r="I978" s="119"/>
      <c r="J978" s="119"/>
      <c r="K978" s="119"/>
    </row>
    <row r="979" spans="4:11" ht="13.2">
      <c r="D979" s="119"/>
      <c r="G979" s="119"/>
      <c r="H979" s="119"/>
      <c r="I979" s="119"/>
      <c r="J979" s="119"/>
      <c r="K979" s="119"/>
    </row>
    <row r="980" spans="4:11" ht="13.2">
      <c r="D980" s="119"/>
      <c r="G980" s="119"/>
      <c r="H980" s="119"/>
      <c r="I980" s="119"/>
      <c r="J980" s="119"/>
      <c r="K980" s="119"/>
    </row>
    <row r="981" spans="4:11" ht="13.2">
      <c r="D981" s="119"/>
      <c r="G981" s="119"/>
      <c r="H981" s="119"/>
      <c r="I981" s="119"/>
      <c r="J981" s="119"/>
      <c r="K981" s="119"/>
    </row>
    <row r="982" spans="4:11" ht="13.2">
      <c r="D982" s="119"/>
      <c r="G982" s="119"/>
      <c r="H982" s="119"/>
      <c r="I982" s="119"/>
      <c r="J982" s="119"/>
      <c r="K982" s="119"/>
    </row>
    <row r="983" spans="4:11" ht="13.2">
      <c r="D983" s="119"/>
      <c r="G983" s="119"/>
      <c r="H983" s="119"/>
      <c r="I983" s="119"/>
      <c r="J983" s="119"/>
      <c r="K983" s="119"/>
    </row>
    <row r="984" spans="4:11" ht="13.2">
      <c r="D984" s="119"/>
      <c r="G984" s="119"/>
      <c r="H984" s="119"/>
      <c r="I984" s="119"/>
      <c r="J984" s="119"/>
      <c r="K984" s="119"/>
    </row>
    <row r="985" spans="4:11" ht="13.2">
      <c r="D985" s="119"/>
      <c r="G985" s="119"/>
      <c r="H985" s="119"/>
      <c r="I985" s="119"/>
      <c r="J985" s="119"/>
      <c r="K985" s="119"/>
    </row>
    <row r="986" spans="4:11" ht="13.2">
      <c r="D986" s="119"/>
      <c r="G986" s="119"/>
      <c r="H986" s="119"/>
      <c r="I986" s="119"/>
      <c r="J986" s="119"/>
      <c r="K986" s="119"/>
    </row>
    <row r="987" spans="4:11" ht="13.2">
      <c r="D987" s="119"/>
      <c r="G987" s="119"/>
      <c r="H987" s="119"/>
      <c r="I987" s="119"/>
      <c r="J987" s="119"/>
      <c r="K987" s="119"/>
    </row>
    <row r="988" spans="4:11" ht="13.2">
      <c r="D988" s="119"/>
      <c r="G988" s="119"/>
      <c r="H988" s="119"/>
      <c r="I988" s="119"/>
      <c r="J988" s="119"/>
      <c r="K988" s="119"/>
    </row>
    <row r="989" spans="4:11" ht="13.2">
      <c r="D989" s="119"/>
      <c r="G989" s="119"/>
      <c r="H989" s="119"/>
      <c r="I989" s="119"/>
      <c r="J989" s="119"/>
      <c r="K989" s="119"/>
    </row>
    <row r="990" spans="4:11" ht="13.2">
      <c r="D990" s="119"/>
      <c r="G990" s="119"/>
      <c r="H990" s="119"/>
      <c r="I990" s="119"/>
      <c r="J990" s="119"/>
      <c r="K990" s="119"/>
    </row>
    <row r="991" spans="4:11" ht="13.2">
      <c r="D991" s="119"/>
      <c r="G991" s="119"/>
      <c r="H991" s="119"/>
      <c r="I991" s="119"/>
      <c r="J991" s="119"/>
      <c r="K991" s="119"/>
    </row>
    <row r="992" spans="4:11" ht="13.2">
      <c r="D992" s="119"/>
      <c r="G992" s="119"/>
      <c r="H992" s="119"/>
      <c r="I992" s="119"/>
      <c r="J992" s="119"/>
      <c r="K992" s="119"/>
    </row>
    <row r="993" spans="4:11" ht="13.2">
      <c r="D993" s="119"/>
      <c r="G993" s="119"/>
      <c r="H993" s="119"/>
      <c r="I993" s="119"/>
      <c r="J993" s="119"/>
      <c r="K993" s="119"/>
    </row>
    <row r="994" spans="4:11" ht="13.2">
      <c r="D994" s="119"/>
      <c r="G994" s="119"/>
      <c r="H994" s="119"/>
      <c r="I994" s="119"/>
      <c r="J994" s="119"/>
      <c r="K994" s="119"/>
    </row>
    <row r="995" spans="4:11" ht="13.2">
      <c r="D995" s="119"/>
      <c r="G995" s="119"/>
      <c r="H995" s="119"/>
      <c r="I995" s="119"/>
      <c r="J995" s="119"/>
      <c r="K995" s="119"/>
    </row>
    <row r="996" spans="4:11" ht="13.2">
      <c r="D996" s="119"/>
      <c r="G996" s="119"/>
      <c r="H996" s="119"/>
      <c r="I996" s="119"/>
      <c r="J996" s="119"/>
      <c r="K996" s="119"/>
    </row>
    <row r="997" spans="4:11" ht="13.2">
      <c r="D997" s="119"/>
      <c r="G997" s="119"/>
      <c r="H997" s="119"/>
      <c r="I997" s="119"/>
      <c r="J997" s="119"/>
      <c r="K997" s="119"/>
    </row>
    <row r="998" spans="4:11" ht="13.2">
      <c r="D998" s="119"/>
      <c r="G998" s="119"/>
      <c r="H998" s="119"/>
      <c r="I998" s="119"/>
      <c r="J998" s="119"/>
      <c r="K998" s="119"/>
    </row>
    <row r="999" spans="4:11" ht="13.2">
      <c r="D999" s="119"/>
      <c r="G999" s="119"/>
      <c r="H999" s="119"/>
      <c r="I999" s="119"/>
      <c r="J999" s="119"/>
      <c r="K999" s="119"/>
    </row>
  </sheetData>
  <autoFilter ref="A1:L267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Y1000"/>
  <sheetViews>
    <sheetView workbookViewId="0"/>
  </sheetViews>
  <sheetFormatPr defaultColWidth="12.6640625" defaultRowHeight="15.75" customHeight="1"/>
  <cols>
    <col min="1" max="1" width="17.109375" customWidth="1"/>
    <col min="2" max="2" width="41" customWidth="1"/>
    <col min="9" max="9" width="15.88671875" customWidth="1"/>
  </cols>
  <sheetData>
    <row r="1" spans="1:25" ht="39.75" customHeight="1">
      <c r="A1" s="79" t="s">
        <v>7</v>
      </c>
      <c r="B1" s="79" t="s">
        <v>1432</v>
      </c>
      <c r="C1" s="79" t="s">
        <v>1434</v>
      </c>
      <c r="D1" s="120" t="s">
        <v>1435</v>
      </c>
      <c r="E1" s="82" t="s">
        <v>1436</v>
      </c>
      <c r="F1" s="121" t="s">
        <v>1437</v>
      </c>
      <c r="G1" s="122" t="s">
        <v>1438</v>
      </c>
      <c r="H1" s="123" t="s">
        <v>1439</v>
      </c>
      <c r="I1" s="120" t="s">
        <v>45</v>
      </c>
      <c r="J1" s="122" t="s">
        <v>1440</v>
      </c>
      <c r="K1" s="123" t="s">
        <v>1441</v>
      </c>
      <c r="L1" s="87" t="s">
        <v>1442</v>
      </c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</row>
    <row r="2" spans="1:25" ht="17.399999999999999">
      <c r="A2" s="125" t="s">
        <v>1595</v>
      </c>
      <c r="B2" s="126" t="s">
        <v>1596</v>
      </c>
      <c r="C2" s="127">
        <v>73181110</v>
      </c>
      <c r="D2" s="128">
        <v>3</v>
      </c>
      <c r="E2" s="129">
        <v>0.18</v>
      </c>
      <c r="F2" s="129">
        <v>0.18</v>
      </c>
      <c r="G2" s="128">
        <v>4</v>
      </c>
      <c r="H2" s="128">
        <v>4</v>
      </c>
      <c r="I2" s="128">
        <v>4</v>
      </c>
      <c r="J2" s="128">
        <v>5</v>
      </c>
      <c r="K2" s="128">
        <v>5</v>
      </c>
      <c r="L2" s="130" t="str">
        <f t="shared" ref="L2:L33" si="0">VLOOKUP(A2,Testing,1,FALSE)</f>
        <v>BFSZP00376</v>
      </c>
    </row>
    <row r="3" spans="1:25" ht="17.399999999999999">
      <c r="A3" s="125" t="s">
        <v>1602</v>
      </c>
      <c r="B3" s="126" t="s">
        <v>1603</v>
      </c>
      <c r="C3" s="127">
        <v>73181110</v>
      </c>
      <c r="D3" s="128">
        <v>3</v>
      </c>
      <c r="E3" s="129">
        <v>0.18</v>
      </c>
      <c r="F3" s="129">
        <v>0.18</v>
      </c>
      <c r="G3" s="128">
        <v>4</v>
      </c>
      <c r="H3" s="128">
        <v>4</v>
      </c>
      <c r="I3" s="128">
        <v>4</v>
      </c>
      <c r="J3" s="128">
        <v>5</v>
      </c>
      <c r="K3" s="128">
        <v>5</v>
      </c>
      <c r="L3" s="130" t="str">
        <f t="shared" si="0"/>
        <v>BFSZP00381</v>
      </c>
    </row>
    <row r="4" spans="1:25" ht="17.399999999999999">
      <c r="A4" s="125" t="s">
        <v>1604</v>
      </c>
      <c r="B4" s="126" t="s">
        <v>1605</v>
      </c>
      <c r="C4" s="127">
        <v>73181110</v>
      </c>
      <c r="D4" s="128">
        <v>11</v>
      </c>
      <c r="E4" s="129">
        <v>0.18</v>
      </c>
      <c r="F4" s="129">
        <v>0.18</v>
      </c>
      <c r="G4" s="128">
        <v>13</v>
      </c>
      <c r="H4" s="128">
        <v>13</v>
      </c>
      <c r="I4" s="128">
        <v>14</v>
      </c>
      <c r="J4" s="128">
        <v>17</v>
      </c>
      <c r="K4" s="128">
        <v>17</v>
      </c>
      <c r="L4" s="130" t="str">
        <f t="shared" si="0"/>
        <v>BFSZP00382</v>
      </c>
    </row>
    <row r="5" spans="1:25" ht="17.399999999999999">
      <c r="A5" s="125" t="s">
        <v>1610</v>
      </c>
      <c r="B5" s="126" t="s">
        <v>1611</v>
      </c>
      <c r="C5" s="127">
        <v>73181110</v>
      </c>
      <c r="D5" s="128">
        <v>3</v>
      </c>
      <c r="E5" s="129">
        <v>0.18</v>
      </c>
      <c r="F5" s="129">
        <v>0.18</v>
      </c>
      <c r="G5" s="128">
        <v>4</v>
      </c>
      <c r="H5" s="128">
        <v>4</v>
      </c>
      <c r="I5" s="128">
        <v>4</v>
      </c>
      <c r="J5" s="128">
        <v>5</v>
      </c>
      <c r="K5" s="128">
        <v>5</v>
      </c>
      <c r="L5" s="130" t="str">
        <f t="shared" si="0"/>
        <v>BFSZP00388</v>
      </c>
    </row>
    <row r="6" spans="1:25" ht="17.399999999999999">
      <c r="A6" s="125" t="s">
        <v>1612</v>
      </c>
      <c r="B6" s="126" t="s">
        <v>1613</v>
      </c>
      <c r="C6" s="127">
        <v>73181110</v>
      </c>
      <c r="D6" s="128">
        <v>3</v>
      </c>
      <c r="E6" s="129">
        <v>0.18</v>
      </c>
      <c r="F6" s="129">
        <v>0.18</v>
      </c>
      <c r="G6" s="128">
        <v>4</v>
      </c>
      <c r="H6" s="128">
        <v>4</v>
      </c>
      <c r="I6" s="128">
        <v>4</v>
      </c>
      <c r="J6" s="128">
        <v>5</v>
      </c>
      <c r="K6" s="128">
        <v>5</v>
      </c>
      <c r="L6" s="130" t="str">
        <f t="shared" si="0"/>
        <v>BFSZP00392</v>
      </c>
    </row>
    <row r="7" spans="1:25" ht="17.399999999999999">
      <c r="A7" s="125" t="s">
        <v>3221</v>
      </c>
      <c r="B7" s="126" t="s">
        <v>3222</v>
      </c>
      <c r="C7" s="127">
        <v>87149100</v>
      </c>
      <c r="D7" s="128">
        <v>4</v>
      </c>
      <c r="E7" s="129">
        <v>0.28000000000000003</v>
      </c>
      <c r="F7" s="129">
        <v>0.18</v>
      </c>
      <c r="G7" s="128">
        <v>6</v>
      </c>
      <c r="H7" s="128">
        <v>5</v>
      </c>
      <c r="I7" s="128">
        <v>5</v>
      </c>
      <c r="J7" s="128">
        <v>7</v>
      </c>
      <c r="K7" s="128">
        <v>6</v>
      </c>
      <c r="L7" s="130" t="str">
        <f t="shared" si="0"/>
        <v>BFSZP00483</v>
      </c>
    </row>
    <row r="8" spans="1:25" ht="17.399999999999999">
      <c r="A8" s="125" t="s">
        <v>2664</v>
      </c>
      <c r="B8" s="126" t="s">
        <v>2665</v>
      </c>
      <c r="C8" s="127">
        <v>40111010</v>
      </c>
      <c r="D8" s="128">
        <v>928</v>
      </c>
      <c r="E8" s="129">
        <v>0.28000000000000003</v>
      </c>
      <c r="F8" s="129">
        <v>0.18</v>
      </c>
      <c r="G8" s="128" t="s">
        <v>2666</v>
      </c>
      <c r="H8" s="128" t="s">
        <v>2667</v>
      </c>
      <c r="I8" s="128" t="s">
        <v>2194</v>
      </c>
      <c r="J8" s="128" t="s">
        <v>2668</v>
      </c>
      <c r="K8" s="128" t="s">
        <v>2669</v>
      </c>
      <c r="L8" s="130" t="str">
        <f t="shared" si="0"/>
        <v>BTYBK00017</v>
      </c>
    </row>
    <row r="9" spans="1:25" ht="17.399999999999999">
      <c r="A9" s="125" t="s">
        <v>3223</v>
      </c>
      <c r="B9" s="126" t="s">
        <v>3224</v>
      </c>
      <c r="C9" s="127">
        <v>87141090</v>
      </c>
      <c r="D9" s="128">
        <v>544</v>
      </c>
      <c r="E9" s="129">
        <v>0.28000000000000003</v>
      </c>
      <c r="F9" s="129">
        <v>0.18</v>
      </c>
      <c r="G9" s="128">
        <v>697</v>
      </c>
      <c r="H9" s="128">
        <v>642</v>
      </c>
      <c r="I9" s="128">
        <v>664</v>
      </c>
      <c r="J9" s="128">
        <v>850</v>
      </c>
      <c r="K9" s="128">
        <v>784</v>
      </c>
      <c r="L9" s="130" t="str">
        <f t="shared" si="0"/>
        <v>VP-000000059794</v>
      </c>
    </row>
    <row r="10" spans="1:25" ht="17.399999999999999">
      <c r="A10" s="125" t="s">
        <v>3225</v>
      </c>
      <c r="B10" s="126" t="s">
        <v>3226</v>
      </c>
      <c r="C10" s="127">
        <v>87141090</v>
      </c>
      <c r="D10" s="128">
        <v>80</v>
      </c>
      <c r="E10" s="129">
        <v>0.28000000000000003</v>
      </c>
      <c r="F10" s="129">
        <v>0.18</v>
      </c>
      <c r="G10" s="128">
        <v>103</v>
      </c>
      <c r="H10" s="128">
        <v>95</v>
      </c>
      <c r="I10" s="128">
        <v>98</v>
      </c>
      <c r="J10" s="128">
        <v>126</v>
      </c>
      <c r="K10" s="128">
        <v>116</v>
      </c>
      <c r="L10" s="130" t="str">
        <f t="shared" si="0"/>
        <v>VP-000000059796</v>
      </c>
    </row>
    <row r="11" spans="1:25" ht="17.399999999999999">
      <c r="A11" s="125" t="s">
        <v>3227</v>
      </c>
      <c r="B11" s="126" t="s">
        <v>3228</v>
      </c>
      <c r="C11" s="127">
        <v>87141090</v>
      </c>
      <c r="D11" s="128">
        <v>80</v>
      </c>
      <c r="E11" s="129">
        <v>0.28000000000000003</v>
      </c>
      <c r="F11" s="129">
        <v>0.18</v>
      </c>
      <c r="G11" s="128">
        <v>103</v>
      </c>
      <c r="H11" s="128">
        <v>95</v>
      </c>
      <c r="I11" s="128">
        <v>98</v>
      </c>
      <c r="J11" s="128">
        <v>126</v>
      </c>
      <c r="K11" s="128">
        <v>116</v>
      </c>
      <c r="L11" s="130" t="str">
        <f t="shared" si="0"/>
        <v>VP-000000059797</v>
      </c>
    </row>
    <row r="12" spans="1:25" ht="17.399999999999999">
      <c r="A12" s="125" t="s">
        <v>3229</v>
      </c>
      <c r="B12" s="126" t="s">
        <v>3230</v>
      </c>
      <c r="C12" s="127">
        <v>87141090</v>
      </c>
      <c r="D12" s="128">
        <v>74</v>
      </c>
      <c r="E12" s="129">
        <v>0.28000000000000003</v>
      </c>
      <c r="F12" s="129">
        <v>0.18</v>
      </c>
      <c r="G12" s="128">
        <v>95</v>
      </c>
      <c r="H12" s="128">
        <v>88</v>
      </c>
      <c r="I12" s="128">
        <v>91</v>
      </c>
      <c r="J12" s="128">
        <v>117</v>
      </c>
      <c r="K12" s="128">
        <v>108</v>
      </c>
      <c r="L12" s="130" t="str">
        <f t="shared" si="0"/>
        <v>VP-000000059800</v>
      </c>
    </row>
    <row r="13" spans="1:25" ht="17.399999999999999">
      <c r="A13" s="125" t="s">
        <v>3231</v>
      </c>
      <c r="B13" s="126" t="s">
        <v>3232</v>
      </c>
      <c r="C13" s="127">
        <v>87141090</v>
      </c>
      <c r="D13" s="128">
        <v>368</v>
      </c>
      <c r="E13" s="129">
        <v>0.28000000000000003</v>
      </c>
      <c r="F13" s="129">
        <v>0.18</v>
      </c>
      <c r="G13" s="128">
        <v>472</v>
      </c>
      <c r="H13" s="128">
        <v>435</v>
      </c>
      <c r="I13" s="128">
        <v>449</v>
      </c>
      <c r="J13" s="128">
        <v>575</v>
      </c>
      <c r="K13" s="128">
        <v>530</v>
      </c>
      <c r="L13" s="130" t="str">
        <f t="shared" si="0"/>
        <v>VP-000000059801</v>
      </c>
    </row>
    <row r="14" spans="1:25" ht="17.399999999999999">
      <c r="A14" s="125" t="s">
        <v>3234</v>
      </c>
      <c r="B14" s="126" t="s">
        <v>3235</v>
      </c>
      <c r="C14" s="127">
        <v>87149100</v>
      </c>
      <c r="D14" s="128">
        <v>14</v>
      </c>
      <c r="E14" s="129">
        <v>0.28000000000000003</v>
      </c>
      <c r="F14" s="129">
        <v>0.18</v>
      </c>
      <c r="G14" s="128">
        <v>18</v>
      </c>
      <c r="H14" s="128">
        <v>17</v>
      </c>
      <c r="I14" s="128">
        <v>18</v>
      </c>
      <c r="J14" s="128">
        <v>24</v>
      </c>
      <c r="K14" s="128">
        <v>22</v>
      </c>
      <c r="L14" s="130" t="str">
        <f t="shared" si="0"/>
        <v>VP-000000059803</v>
      </c>
    </row>
    <row r="15" spans="1:25" ht="17.399999999999999">
      <c r="A15" s="125" t="s">
        <v>3236</v>
      </c>
      <c r="B15" s="126" t="s">
        <v>3237</v>
      </c>
      <c r="C15" s="127">
        <v>87149100</v>
      </c>
      <c r="D15" s="128">
        <v>4</v>
      </c>
      <c r="E15" s="129">
        <v>0.28000000000000003</v>
      </c>
      <c r="F15" s="129">
        <v>0.18</v>
      </c>
      <c r="G15" s="128">
        <v>6</v>
      </c>
      <c r="H15" s="128">
        <v>5</v>
      </c>
      <c r="I15" s="128">
        <v>5</v>
      </c>
      <c r="J15" s="128">
        <v>7</v>
      </c>
      <c r="K15" s="128">
        <v>6</v>
      </c>
      <c r="L15" s="130" t="str">
        <f t="shared" si="0"/>
        <v>VP-000000059804</v>
      </c>
    </row>
    <row r="16" spans="1:25" ht="17.399999999999999">
      <c r="A16" s="125" t="s">
        <v>3238</v>
      </c>
      <c r="B16" s="126" t="s">
        <v>3239</v>
      </c>
      <c r="C16" s="127">
        <v>87149100</v>
      </c>
      <c r="D16" s="128">
        <v>278</v>
      </c>
      <c r="E16" s="129">
        <v>0.28000000000000003</v>
      </c>
      <c r="F16" s="129">
        <v>0.18</v>
      </c>
      <c r="G16" s="128">
        <v>356</v>
      </c>
      <c r="H16" s="128">
        <v>329</v>
      </c>
      <c r="I16" s="128">
        <v>340</v>
      </c>
      <c r="J16" s="128">
        <v>436</v>
      </c>
      <c r="K16" s="128">
        <v>402</v>
      </c>
      <c r="L16" s="130" t="str">
        <f t="shared" si="0"/>
        <v>VP-000000059805</v>
      </c>
    </row>
    <row r="17" spans="1:12" ht="17.399999999999999">
      <c r="A17" s="125" t="s">
        <v>3240</v>
      </c>
      <c r="B17" s="126" t="s">
        <v>3241</v>
      </c>
      <c r="C17" s="127">
        <v>87149100</v>
      </c>
      <c r="D17" s="128" t="s">
        <v>3242</v>
      </c>
      <c r="E17" s="129">
        <v>0.28000000000000003</v>
      </c>
      <c r="F17" s="129">
        <v>0.18</v>
      </c>
      <c r="G17" s="128" t="s">
        <v>3243</v>
      </c>
      <c r="H17" s="128" t="s">
        <v>3244</v>
      </c>
      <c r="I17" s="128" t="s">
        <v>3245</v>
      </c>
      <c r="J17" s="128" t="s">
        <v>3246</v>
      </c>
      <c r="K17" s="128" t="s">
        <v>3247</v>
      </c>
      <c r="L17" s="130" t="str">
        <f t="shared" si="0"/>
        <v>VP-000000059806</v>
      </c>
    </row>
    <row r="18" spans="1:12" ht="17.399999999999999">
      <c r="A18" s="125" t="s">
        <v>3248</v>
      </c>
      <c r="B18" s="126" t="s">
        <v>3249</v>
      </c>
      <c r="C18" s="127">
        <v>87149100</v>
      </c>
      <c r="D18" s="128">
        <v>189</v>
      </c>
      <c r="E18" s="129">
        <v>0.28000000000000003</v>
      </c>
      <c r="F18" s="129">
        <v>0.18</v>
      </c>
      <c r="G18" s="128">
        <v>242</v>
      </c>
      <c r="H18" s="128">
        <v>224</v>
      </c>
      <c r="I18" s="128">
        <v>231</v>
      </c>
      <c r="J18" s="128">
        <v>296</v>
      </c>
      <c r="K18" s="128">
        <v>273</v>
      </c>
      <c r="L18" s="130" t="str">
        <f t="shared" si="0"/>
        <v>VP-000000059807</v>
      </c>
    </row>
    <row r="19" spans="1:12" ht="17.399999999999999">
      <c r="A19" s="125" t="s">
        <v>3250</v>
      </c>
      <c r="B19" s="126" t="s">
        <v>3251</v>
      </c>
      <c r="C19" s="127">
        <v>87149100</v>
      </c>
      <c r="D19" s="128">
        <v>76</v>
      </c>
      <c r="E19" s="129">
        <v>0.28000000000000003</v>
      </c>
      <c r="F19" s="129">
        <v>0.18</v>
      </c>
      <c r="G19" s="128">
        <v>98</v>
      </c>
      <c r="H19" s="128">
        <v>90</v>
      </c>
      <c r="I19" s="128">
        <v>93</v>
      </c>
      <c r="J19" s="128">
        <v>120</v>
      </c>
      <c r="K19" s="128">
        <v>110</v>
      </c>
      <c r="L19" s="130" t="str">
        <f t="shared" si="0"/>
        <v>VP-000000059808</v>
      </c>
    </row>
    <row r="20" spans="1:12" ht="17.399999999999999">
      <c r="A20" s="125" t="s">
        <v>3252</v>
      </c>
      <c r="B20" s="126" t="s">
        <v>3253</v>
      </c>
      <c r="C20" s="127">
        <v>87149100</v>
      </c>
      <c r="D20" s="128">
        <v>39</v>
      </c>
      <c r="E20" s="129">
        <v>0.28000000000000003</v>
      </c>
      <c r="F20" s="129">
        <v>0.18</v>
      </c>
      <c r="G20" s="128">
        <v>50</v>
      </c>
      <c r="H20" s="128">
        <v>47</v>
      </c>
      <c r="I20" s="128">
        <v>48</v>
      </c>
      <c r="J20" s="128">
        <v>62</v>
      </c>
      <c r="K20" s="128">
        <v>57</v>
      </c>
      <c r="L20" s="130" t="str">
        <f t="shared" si="0"/>
        <v>VP-000000059809</v>
      </c>
    </row>
    <row r="21" spans="1:12" ht="17.399999999999999">
      <c r="A21" s="125" t="s">
        <v>3254</v>
      </c>
      <c r="B21" s="126" t="s">
        <v>3255</v>
      </c>
      <c r="C21" s="127">
        <v>87149100</v>
      </c>
      <c r="D21" s="128">
        <v>522</v>
      </c>
      <c r="E21" s="129">
        <v>0.28000000000000003</v>
      </c>
      <c r="F21" s="129">
        <v>0.18</v>
      </c>
      <c r="G21" s="128">
        <v>669</v>
      </c>
      <c r="H21" s="128">
        <v>616</v>
      </c>
      <c r="I21" s="128">
        <v>637</v>
      </c>
      <c r="J21" s="128">
        <v>816</v>
      </c>
      <c r="K21" s="128">
        <v>752</v>
      </c>
      <c r="L21" s="130" t="str">
        <f t="shared" si="0"/>
        <v>VP-000000059811</v>
      </c>
    </row>
    <row r="22" spans="1:12" ht="17.399999999999999">
      <c r="A22" s="125" t="s">
        <v>3256</v>
      </c>
      <c r="B22" s="126" t="s">
        <v>3257</v>
      </c>
      <c r="C22" s="127">
        <v>87149100</v>
      </c>
      <c r="D22" s="128">
        <v>522</v>
      </c>
      <c r="E22" s="129">
        <v>0.28000000000000003</v>
      </c>
      <c r="F22" s="129">
        <v>0.18</v>
      </c>
      <c r="G22" s="128">
        <v>669</v>
      </c>
      <c r="H22" s="128">
        <v>616</v>
      </c>
      <c r="I22" s="128">
        <v>637</v>
      </c>
      <c r="J22" s="128">
        <v>816</v>
      </c>
      <c r="K22" s="128">
        <v>752</v>
      </c>
      <c r="L22" s="130" t="str">
        <f t="shared" si="0"/>
        <v>VP-000000059812</v>
      </c>
    </row>
    <row r="23" spans="1:12" ht="17.399999999999999">
      <c r="A23" s="125" t="s">
        <v>3258</v>
      </c>
      <c r="B23" s="126" t="s">
        <v>3259</v>
      </c>
      <c r="C23" s="127">
        <v>87149100</v>
      </c>
      <c r="D23" s="128">
        <v>541</v>
      </c>
      <c r="E23" s="129">
        <v>0.28000000000000003</v>
      </c>
      <c r="F23" s="129">
        <v>0.18</v>
      </c>
      <c r="G23" s="128">
        <v>693</v>
      </c>
      <c r="H23" s="128">
        <v>639</v>
      </c>
      <c r="I23" s="128">
        <v>661</v>
      </c>
      <c r="J23" s="128">
        <v>847</v>
      </c>
      <c r="K23" s="128">
        <v>780</v>
      </c>
      <c r="L23" s="130" t="str">
        <f t="shared" si="0"/>
        <v>VP-000000059813</v>
      </c>
    </row>
    <row r="24" spans="1:12" ht="17.399999999999999">
      <c r="A24" s="125" t="s">
        <v>3260</v>
      </c>
      <c r="B24" s="126" t="s">
        <v>3261</v>
      </c>
      <c r="C24" s="127">
        <v>87149100</v>
      </c>
      <c r="D24" s="128">
        <v>411</v>
      </c>
      <c r="E24" s="129">
        <v>0.28000000000000003</v>
      </c>
      <c r="F24" s="129">
        <v>0.18</v>
      </c>
      <c r="G24" s="128">
        <v>527</v>
      </c>
      <c r="H24" s="128">
        <v>485</v>
      </c>
      <c r="I24" s="128">
        <v>502</v>
      </c>
      <c r="J24" s="128">
        <v>643</v>
      </c>
      <c r="K24" s="128">
        <v>593</v>
      </c>
      <c r="L24" s="130" t="str">
        <f t="shared" si="0"/>
        <v>VP-000000059814</v>
      </c>
    </row>
    <row r="25" spans="1:12" ht="17.399999999999999">
      <c r="A25" s="125" t="s">
        <v>3262</v>
      </c>
      <c r="B25" s="126" t="s">
        <v>3263</v>
      </c>
      <c r="C25" s="127">
        <v>87149100</v>
      </c>
      <c r="D25" s="128">
        <v>80</v>
      </c>
      <c r="E25" s="129">
        <v>0.28000000000000003</v>
      </c>
      <c r="F25" s="129">
        <v>0.18</v>
      </c>
      <c r="G25" s="128">
        <v>103</v>
      </c>
      <c r="H25" s="128">
        <v>95</v>
      </c>
      <c r="I25" s="128">
        <v>98</v>
      </c>
      <c r="J25" s="128">
        <v>126</v>
      </c>
      <c r="K25" s="128">
        <v>116</v>
      </c>
      <c r="L25" s="130" t="str">
        <f t="shared" si="0"/>
        <v>VP-000000059815</v>
      </c>
    </row>
    <row r="26" spans="1:12" ht="17.399999999999999">
      <c r="A26" s="125" t="s">
        <v>3264</v>
      </c>
      <c r="B26" s="126" t="s">
        <v>3265</v>
      </c>
      <c r="C26" s="127">
        <v>87149100</v>
      </c>
      <c r="D26" s="128">
        <v>12</v>
      </c>
      <c r="E26" s="129">
        <v>0.28000000000000003</v>
      </c>
      <c r="F26" s="129">
        <v>0.18</v>
      </c>
      <c r="G26" s="128">
        <v>16</v>
      </c>
      <c r="H26" s="128">
        <v>15</v>
      </c>
      <c r="I26" s="128">
        <v>15</v>
      </c>
      <c r="J26" s="128">
        <v>20</v>
      </c>
      <c r="K26" s="128">
        <v>18</v>
      </c>
      <c r="L26" s="130" t="str">
        <f t="shared" si="0"/>
        <v>VP-000000059816</v>
      </c>
    </row>
    <row r="27" spans="1:12" ht="17.399999999999999">
      <c r="A27" s="125" t="s">
        <v>3266</v>
      </c>
      <c r="B27" s="126" t="s">
        <v>3267</v>
      </c>
      <c r="C27" s="127">
        <v>87149100</v>
      </c>
      <c r="D27" s="128">
        <v>302</v>
      </c>
      <c r="E27" s="129">
        <v>0.28000000000000003</v>
      </c>
      <c r="F27" s="129">
        <v>0.18</v>
      </c>
      <c r="G27" s="128">
        <v>387</v>
      </c>
      <c r="H27" s="128">
        <v>357</v>
      </c>
      <c r="I27" s="128">
        <v>369</v>
      </c>
      <c r="J27" s="128">
        <v>473</v>
      </c>
      <c r="K27" s="128">
        <v>436</v>
      </c>
      <c r="L27" s="130" t="str">
        <f t="shared" si="0"/>
        <v>VP-000000059817</v>
      </c>
    </row>
    <row r="28" spans="1:12" ht="17.399999999999999">
      <c r="A28" s="125" t="s">
        <v>3268</v>
      </c>
      <c r="B28" s="126" t="s">
        <v>3269</v>
      </c>
      <c r="C28" s="127">
        <v>87149100</v>
      </c>
      <c r="D28" s="128">
        <v>20</v>
      </c>
      <c r="E28" s="129">
        <v>0.28000000000000003</v>
      </c>
      <c r="F28" s="129">
        <v>0.18</v>
      </c>
      <c r="G28" s="128">
        <v>26</v>
      </c>
      <c r="H28" s="128">
        <v>24</v>
      </c>
      <c r="I28" s="128">
        <v>25</v>
      </c>
      <c r="J28" s="128">
        <v>32</v>
      </c>
      <c r="K28" s="128">
        <v>30</v>
      </c>
      <c r="L28" s="130" t="str">
        <f t="shared" si="0"/>
        <v>VP-000000059819</v>
      </c>
    </row>
    <row r="29" spans="1:12" ht="17.399999999999999">
      <c r="A29" s="125" t="s">
        <v>3270</v>
      </c>
      <c r="B29" s="126" t="s">
        <v>3271</v>
      </c>
      <c r="C29" s="127">
        <v>87149100</v>
      </c>
      <c r="D29" s="128">
        <v>20</v>
      </c>
      <c r="E29" s="129">
        <v>0.28000000000000003</v>
      </c>
      <c r="F29" s="129">
        <v>0.18</v>
      </c>
      <c r="G29" s="128">
        <v>26</v>
      </c>
      <c r="H29" s="128">
        <v>24</v>
      </c>
      <c r="I29" s="128">
        <v>25</v>
      </c>
      <c r="J29" s="128">
        <v>32</v>
      </c>
      <c r="K29" s="128">
        <v>30</v>
      </c>
      <c r="L29" s="130" t="str">
        <f t="shared" si="0"/>
        <v>VP-000000059820</v>
      </c>
    </row>
    <row r="30" spans="1:12" ht="17.399999999999999">
      <c r="A30" s="125" t="s">
        <v>3272</v>
      </c>
      <c r="B30" s="126" t="s">
        <v>3273</v>
      </c>
      <c r="C30" s="127">
        <v>87149100</v>
      </c>
      <c r="D30" s="128">
        <v>619</v>
      </c>
      <c r="E30" s="129">
        <v>0.28000000000000003</v>
      </c>
      <c r="F30" s="129">
        <v>0.18</v>
      </c>
      <c r="G30" s="128">
        <v>793</v>
      </c>
      <c r="H30" s="128">
        <v>731</v>
      </c>
      <c r="I30" s="128">
        <v>756</v>
      </c>
      <c r="J30" s="128">
        <v>968</v>
      </c>
      <c r="K30" s="128">
        <v>893</v>
      </c>
      <c r="L30" s="130" t="str">
        <f t="shared" si="0"/>
        <v>VP-000000059821</v>
      </c>
    </row>
    <row r="31" spans="1:12" ht="17.399999999999999">
      <c r="A31" s="125" t="s">
        <v>3274</v>
      </c>
      <c r="B31" s="126" t="s">
        <v>3275</v>
      </c>
      <c r="C31" s="127">
        <v>87149100</v>
      </c>
      <c r="D31" s="128">
        <v>226</v>
      </c>
      <c r="E31" s="129">
        <v>0.28000000000000003</v>
      </c>
      <c r="F31" s="129">
        <v>0.18</v>
      </c>
      <c r="G31" s="128">
        <v>290</v>
      </c>
      <c r="H31" s="128">
        <v>267</v>
      </c>
      <c r="I31" s="128">
        <v>276</v>
      </c>
      <c r="J31" s="128">
        <v>354</v>
      </c>
      <c r="K31" s="128">
        <v>326</v>
      </c>
      <c r="L31" s="130" t="str">
        <f t="shared" si="0"/>
        <v>VP-000000059822</v>
      </c>
    </row>
    <row r="32" spans="1:12" ht="17.399999999999999">
      <c r="A32" s="125" t="s">
        <v>3276</v>
      </c>
      <c r="B32" s="126" t="s">
        <v>3277</v>
      </c>
      <c r="C32" s="127">
        <v>87149100</v>
      </c>
      <c r="D32" s="128">
        <v>413</v>
      </c>
      <c r="E32" s="129">
        <v>0.28000000000000003</v>
      </c>
      <c r="F32" s="129">
        <v>0.18</v>
      </c>
      <c r="G32" s="128">
        <v>529</v>
      </c>
      <c r="H32" s="128">
        <v>488</v>
      </c>
      <c r="I32" s="128">
        <v>504</v>
      </c>
      <c r="J32" s="128">
        <v>646</v>
      </c>
      <c r="K32" s="128">
        <v>595</v>
      </c>
      <c r="L32" s="130" t="str">
        <f t="shared" si="0"/>
        <v>VP-000000059823</v>
      </c>
    </row>
    <row r="33" spans="1:12" ht="17.399999999999999">
      <c r="A33" s="125" t="s">
        <v>3278</v>
      </c>
      <c r="B33" s="126" t="s">
        <v>3279</v>
      </c>
      <c r="C33" s="127">
        <v>87149100</v>
      </c>
      <c r="D33" s="128">
        <v>751</v>
      </c>
      <c r="E33" s="129">
        <v>0.28000000000000003</v>
      </c>
      <c r="F33" s="129">
        <v>0.18</v>
      </c>
      <c r="G33" s="128">
        <v>962</v>
      </c>
      <c r="H33" s="128">
        <v>887</v>
      </c>
      <c r="I33" s="128">
        <v>917</v>
      </c>
      <c r="J33" s="128" t="s">
        <v>3280</v>
      </c>
      <c r="K33" s="128" t="s">
        <v>1465</v>
      </c>
      <c r="L33" s="130" t="str">
        <f t="shared" si="0"/>
        <v>VP-000000059824</v>
      </c>
    </row>
    <row r="34" spans="1:12" ht="17.399999999999999">
      <c r="A34" s="125" t="s">
        <v>3282</v>
      </c>
      <c r="B34" s="126" t="s">
        <v>3283</v>
      </c>
      <c r="C34" s="127">
        <v>87149100</v>
      </c>
      <c r="D34" s="128">
        <v>150</v>
      </c>
      <c r="E34" s="129">
        <v>0.28000000000000003</v>
      </c>
      <c r="F34" s="129">
        <v>0.18</v>
      </c>
      <c r="G34" s="128">
        <v>192</v>
      </c>
      <c r="H34" s="128">
        <v>177</v>
      </c>
      <c r="I34" s="128">
        <v>183</v>
      </c>
      <c r="J34" s="128">
        <v>235</v>
      </c>
      <c r="K34" s="128">
        <v>216</v>
      </c>
      <c r="L34" s="130" t="str">
        <f t="shared" ref="L34:L65" si="1">VLOOKUP(A34,Testing,1,FALSE)</f>
        <v>VP-000000059825</v>
      </c>
    </row>
    <row r="35" spans="1:12" ht="17.399999999999999">
      <c r="A35" s="125" t="s">
        <v>3284</v>
      </c>
      <c r="B35" s="126" t="s">
        <v>3285</v>
      </c>
      <c r="C35" s="127">
        <v>87149100</v>
      </c>
      <c r="D35" s="128">
        <v>150</v>
      </c>
      <c r="E35" s="129">
        <v>0.28000000000000003</v>
      </c>
      <c r="F35" s="129">
        <v>0.18</v>
      </c>
      <c r="G35" s="128">
        <v>192</v>
      </c>
      <c r="H35" s="128">
        <v>177</v>
      </c>
      <c r="I35" s="128">
        <v>183</v>
      </c>
      <c r="J35" s="128">
        <v>235</v>
      </c>
      <c r="K35" s="128">
        <v>216</v>
      </c>
      <c r="L35" s="130" t="str">
        <f t="shared" si="1"/>
        <v>VP-000000059826</v>
      </c>
    </row>
    <row r="36" spans="1:12" ht="17.399999999999999">
      <c r="A36" s="125" t="s">
        <v>3286</v>
      </c>
      <c r="B36" s="126" t="s">
        <v>3287</v>
      </c>
      <c r="C36" s="127">
        <v>87149100</v>
      </c>
      <c r="D36" s="128">
        <v>150</v>
      </c>
      <c r="E36" s="129">
        <v>0.28000000000000003</v>
      </c>
      <c r="F36" s="129">
        <v>0.18</v>
      </c>
      <c r="G36" s="128">
        <v>192</v>
      </c>
      <c r="H36" s="128">
        <v>177</v>
      </c>
      <c r="I36" s="128">
        <v>183</v>
      </c>
      <c r="J36" s="128">
        <v>235</v>
      </c>
      <c r="K36" s="128">
        <v>216</v>
      </c>
      <c r="L36" s="130" t="str">
        <f t="shared" si="1"/>
        <v>VP-000000059827</v>
      </c>
    </row>
    <row r="37" spans="1:12" ht="17.399999999999999">
      <c r="A37" s="125" t="s">
        <v>3288</v>
      </c>
      <c r="B37" s="126" t="s">
        <v>3289</v>
      </c>
      <c r="C37" s="127">
        <v>87149100</v>
      </c>
      <c r="D37" s="128">
        <v>150</v>
      </c>
      <c r="E37" s="129">
        <v>0.28000000000000003</v>
      </c>
      <c r="F37" s="129">
        <v>0.18</v>
      </c>
      <c r="G37" s="128">
        <v>192</v>
      </c>
      <c r="H37" s="128">
        <v>177</v>
      </c>
      <c r="I37" s="128">
        <v>183</v>
      </c>
      <c r="J37" s="128">
        <v>235</v>
      </c>
      <c r="K37" s="128">
        <v>216</v>
      </c>
      <c r="L37" s="130" t="str">
        <f t="shared" si="1"/>
        <v>VP-000000059828</v>
      </c>
    </row>
    <row r="38" spans="1:12" ht="17.399999999999999">
      <c r="A38" s="125" t="s">
        <v>3290</v>
      </c>
      <c r="B38" s="126" t="s">
        <v>3291</v>
      </c>
      <c r="C38" s="127">
        <v>87149100</v>
      </c>
      <c r="D38" s="128">
        <v>150</v>
      </c>
      <c r="E38" s="129">
        <v>0.28000000000000003</v>
      </c>
      <c r="F38" s="129">
        <v>0.18</v>
      </c>
      <c r="G38" s="128">
        <v>192</v>
      </c>
      <c r="H38" s="128">
        <v>177</v>
      </c>
      <c r="I38" s="128">
        <v>183</v>
      </c>
      <c r="J38" s="128">
        <v>235</v>
      </c>
      <c r="K38" s="128">
        <v>216</v>
      </c>
      <c r="L38" s="130" t="str">
        <f t="shared" si="1"/>
        <v>VP-000000059829</v>
      </c>
    </row>
    <row r="39" spans="1:12" ht="17.399999999999999">
      <c r="A39" s="125" t="s">
        <v>3292</v>
      </c>
      <c r="B39" s="126" t="s">
        <v>3293</v>
      </c>
      <c r="C39" s="127">
        <v>87149100</v>
      </c>
      <c r="D39" s="128" t="s">
        <v>3294</v>
      </c>
      <c r="E39" s="129">
        <v>0.28000000000000003</v>
      </c>
      <c r="F39" s="129">
        <v>0.18</v>
      </c>
      <c r="G39" s="128" t="s">
        <v>3295</v>
      </c>
      <c r="H39" s="128" t="s">
        <v>3296</v>
      </c>
      <c r="I39" s="128" t="s">
        <v>3296</v>
      </c>
      <c r="J39" s="128" t="s">
        <v>3297</v>
      </c>
      <c r="K39" s="128" t="s">
        <v>3298</v>
      </c>
      <c r="L39" s="130" t="str">
        <f t="shared" si="1"/>
        <v>VP-000000059830</v>
      </c>
    </row>
    <row r="40" spans="1:12" ht="17.399999999999999">
      <c r="A40" s="125" t="s">
        <v>3299</v>
      </c>
      <c r="B40" s="126" t="s">
        <v>3300</v>
      </c>
      <c r="C40" s="127">
        <v>87149100</v>
      </c>
      <c r="D40" s="128">
        <v>451</v>
      </c>
      <c r="E40" s="129">
        <v>0.28000000000000003</v>
      </c>
      <c r="F40" s="129">
        <v>0.18</v>
      </c>
      <c r="G40" s="128">
        <v>578</v>
      </c>
      <c r="H40" s="128">
        <v>533</v>
      </c>
      <c r="I40" s="128">
        <v>551</v>
      </c>
      <c r="J40" s="128">
        <v>706</v>
      </c>
      <c r="K40" s="128">
        <v>651</v>
      </c>
      <c r="L40" s="130" t="str">
        <f t="shared" si="1"/>
        <v>VP-000000059831</v>
      </c>
    </row>
    <row r="41" spans="1:12" ht="17.399999999999999">
      <c r="A41" s="125" t="s">
        <v>3301</v>
      </c>
      <c r="B41" s="126" t="s">
        <v>3302</v>
      </c>
      <c r="C41" s="127">
        <v>87149100</v>
      </c>
      <c r="D41" s="128">
        <v>668</v>
      </c>
      <c r="E41" s="129">
        <v>0.28000000000000003</v>
      </c>
      <c r="F41" s="129">
        <v>0.18</v>
      </c>
      <c r="G41" s="128">
        <v>856</v>
      </c>
      <c r="H41" s="128">
        <v>789</v>
      </c>
      <c r="I41" s="128">
        <v>815</v>
      </c>
      <c r="J41" s="128" t="s">
        <v>3303</v>
      </c>
      <c r="K41" s="128">
        <v>962</v>
      </c>
      <c r="L41" s="130" t="str">
        <f t="shared" si="1"/>
        <v>VP-000000059832</v>
      </c>
    </row>
    <row r="42" spans="1:12" ht="17.399999999999999">
      <c r="A42" s="125" t="s">
        <v>3304</v>
      </c>
      <c r="B42" s="126" t="s">
        <v>3305</v>
      </c>
      <c r="C42" s="127">
        <v>87149100</v>
      </c>
      <c r="D42" s="128">
        <v>920</v>
      </c>
      <c r="E42" s="129">
        <v>0.28000000000000003</v>
      </c>
      <c r="F42" s="129">
        <v>0.18</v>
      </c>
      <c r="G42" s="128" t="s">
        <v>1717</v>
      </c>
      <c r="H42" s="128" t="s">
        <v>2469</v>
      </c>
      <c r="I42" s="128" t="s">
        <v>2002</v>
      </c>
      <c r="J42" s="128" t="s">
        <v>2267</v>
      </c>
      <c r="K42" s="128" t="s">
        <v>3306</v>
      </c>
      <c r="L42" s="130" t="str">
        <f t="shared" si="1"/>
        <v>VP-000000059834</v>
      </c>
    </row>
    <row r="43" spans="1:12" ht="17.399999999999999">
      <c r="A43" s="125" t="s">
        <v>3307</v>
      </c>
      <c r="B43" s="126" t="s">
        <v>3308</v>
      </c>
      <c r="C43" s="127">
        <v>87149100</v>
      </c>
      <c r="D43" s="128" t="s">
        <v>3309</v>
      </c>
      <c r="E43" s="129">
        <v>0.28000000000000003</v>
      </c>
      <c r="F43" s="129">
        <v>0.18</v>
      </c>
      <c r="G43" s="128" t="s">
        <v>3310</v>
      </c>
      <c r="H43" s="128" t="s">
        <v>3311</v>
      </c>
      <c r="I43" s="128" t="s">
        <v>3312</v>
      </c>
      <c r="J43" s="128" t="s">
        <v>3314</v>
      </c>
      <c r="K43" s="128" t="s">
        <v>3315</v>
      </c>
      <c r="L43" s="130" t="str">
        <f t="shared" si="1"/>
        <v>VP-000000059836</v>
      </c>
    </row>
    <row r="44" spans="1:12" ht="17.399999999999999">
      <c r="A44" s="125" t="s">
        <v>3316</v>
      </c>
      <c r="B44" s="126" t="s">
        <v>3317</v>
      </c>
      <c r="C44" s="127">
        <v>87149100</v>
      </c>
      <c r="D44" s="128">
        <v>183</v>
      </c>
      <c r="E44" s="129">
        <v>0.28000000000000003</v>
      </c>
      <c r="F44" s="129">
        <v>0.18</v>
      </c>
      <c r="G44" s="128">
        <v>235</v>
      </c>
      <c r="H44" s="128">
        <v>216</v>
      </c>
      <c r="I44" s="128">
        <v>224</v>
      </c>
      <c r="J44" s="128">
        <v>287</v>
      </c>
      <c r="K44" s="128">
        <v>265</v>
      </c>
      <c r="L44" s="130" t="str">
        <f t="shared" si="1"/>
        <v>VP-000000059838</v>
      </c>
    </row>
    <row r="45" spans="1:12" ht="17.399999999999999">
      <c r="A45" s="125" t="s">
        <v>3318</v>
      </c>
      <c r="B45" s="126" t="s">
        <v>3319</v>
      </c>
      <c r="C45" s="127">
        <v>87149100</v>
      </c>
      <c r="D45" s="128">
        <v>18</v>
      </c>
      <c r="E45" s="129">
        <v>0.28000000000000003</v>
      </c>
      <c r="F45" s="129">
        <v>0.18</v>
      </c>
      <c r="G45" s="128">
        <v>24</v>
      </c>
      <c r="H45" s="128">
        <v>22</v>
      </c>
      <c r="I45" s="128">
        <v>22</v>
      </c>
      <c r="J45" s="128">
        <v>29</v>
      </c>
      <c r="K45" s="128">
        <v>26</v>
      </c>
      <c r="L45" s="130" t="str">
        <f t="shared" si="1"/>
        <v>VP-000000059840</v>
      </c>
    </row>
    <row r="46" spans="1:12" ht="17.399999999999999">
      <c r="A46" s="125" t="s">
        <v>3322</v>
      </c>
      <c r="B46" s="126" t="s">
        <v>3323</v>
      </c>
      <c r="C46" s="127">
        <v>87149100</v>
      </c>
      <c r="D46" s="128">
        <v>4</v>
      </c>
      <c r="E46" s="129">
        <v>0.28000000000000003</v>
      </c>
      <c r="F46" s="129">
        <v>0.18</v>
      </c>
      <c r="G46" s="128">
        <v>6</v>
      </c>
      <c r="H46" s="128">
        <v>5</v>
      </c>
      <c r="I46" s="128">
        <v>5</v>
      </c>
      <c r="J46" s="128">
        <v>7</v>
      </c>
      <c r="K46" s="128">
        <v>6</v>
      </c>
      <c r="L46" s="130" t="str">
        <f t="shared" si="1"/>
        <v>VP-000000059841</v>
      </c>
    </row>
    <row r="47" spans="1:12" ht="17.399999999999999">
      <c r="A47" s="125" t="s">
        <v>3324</v>
      </c>
      <c r="B47" s="126" t="s">
        <v>3325</v>
      </c>
      <c r="C47" s="127">
        <v>87149100</v>
      </c>
      <c r="D47" s="128">
        <v>82</v>
      </c>
      <c r="E47" s="129">
        <v>0.28000000000000003</v>
      </c>
      <c r="F47" s="129">
        <v>0.18</v>
      </c>
      <c r="G47" s="128">
        <v>105</v>
      </c>
      <c r="H47" s="128">
        <v>97</v>
      </c>
      <c r="I47" s="128">
        <v>101</v>
      </c>
      <c r="J47" s="128">
        <v>130</v>
      </c>
      <c r="K47" s="128">
        <v>120</v>
      </c>
      <c r="L47" s="130" t="str">
        <f t="shared" si="1"/>
        <v>VP-000000059842</v>
      </c>
    </row>
    <row r="48" spans="1:12" ht="17.399999999999999">
      <c r="A48" s="125" t="s">
        <v>3326</v>
      </c>
      <c r="B48" s="126" t="s">
        <v>3327</v>
      </c>
      <c r="C48" s="127">
        <v>87149100</v>
      </c>
      <c r="D48" s="128">
        <v>24</v>
      </c>
      <c r="E48" s="129">
        <v>0.28000000000000003</v>
      </c>
      <c r="F48" s="129">
        <v>0.18</v>
      </c>
      <c r="G48" s="128">
        <v>31</v>
      </c>
      <c r="H48" s="128">
        <v>29</v>
      </c>
      <c r="I48" s="128">
        <v>30</v>
      </c>
      <c r="J48" s="128">
        <v>39</v>
      </c>
      <c r="K48" s="128">
        <v>36</v>
      </c>
      <c r="L48" s="130" t="str">
        <f t="shared" si="1"/>
        <v>VP-000000059843</v>
      </c>
    </row>
    <row r="49" spans="1:12" ht="17.399999999999999">
      <c r="A49" s="125" t="s">
        <v>3328</v>
      </c>
      <c r="B49" s="126" t="s">
        <v>3329</v>
      </c>
      <c r="C49" s="127">
        <v>87149100</v>
      </c>
      <c r="D49" s="128">
        <v>80</v>
      </c>
      <c r="E49" s="129">
        <v>0.28000000000000003</v>
      </c>
      <c r="F49" s="129">
        <v>0.18</v>
      </c>
      <c r="G49" s="128">
        <v>103</v>
      </c>
      <c r="H49" s="128">
        <v>95</v>
      </c>
      <c r="I49" s="128">
        <v>98</v>
      </c>
      <c r="J49" s="128">
        <v>126</v>
      </c>
      <c r="K49" s="128">
        <v>116</v>
      </c>
      <c r="L49" s="130" t="str">
        <f t="shared" si="1"/>
        <v>VP-000000059844</v>
      </c>
    </row>
    <row r="50" spans="1:12" ht="17.399999999999999">
      <c r="A50" s="125" t="s">
        <v>3330</v>
      </c>
      <c r="B50" s="126" t="s">
        <v>3331</v>
      </c>
      <c r="C50" s="127">
        <v>87149100</v>
      </c>
      <c r="D50" s="128">
        <v>302</v>
      </c>
      <c r="E50" s="129">
        <v>0.28000000000000003</v>
      </c>
      <c r="F50" s="129">
        <v>0.18</v>
      </c>
      <c r="G50" s="128">
        <v>387</v>
      </c>
      <c r="H50" s="128">
        <v>357</v>
      </c>
      <c r="I50" s="128">
        <v>369</v>
      </c>
      <c r="J50" s="128">
        <v>473</v>
      </c>
      <c r="K50" s="128">
        <v>436</v>
      </c>
      <c r="L50" s="130" t="str">
        <f t="shared" si="1"/>
        <v>VP-000000059845</v>
      </c>
    </row>
    <row r="51" spans="1:12" ht="17.399999999999999">
      <c r="A51" s="125" t="s">
        <v>3332</v>
      </c>
      <c r="B51" s="126" t="s">
        <v>3333</v>
      </c>
      <c r="C51" s="127">
        <v>87149100</v>
      </c>
      <c r="D51" s="128">
        <v>24</v>
      </c>
      <c r="E51" s="129">
        <v>0.28000000000000003</v>
      </c>
      <c r="F51" s="129">
        <v>0.18</v>
      </c>
      <c r="G51" s="128">
        <v>31</v>
      </c>
      <c r="H51" s="128">
        <v>29</v>
      </c>
      <c r="I51" s="128">
        <v>30</v>
      </c>
      <c r="J51" s="128">
        <v>39</v>
      </c>
      <c r="K51" s="128">
        <v>36</v>
      </c>
      <c r="L51" s="130" t="str">
        <f t="shared" si="1"/>
        <v>VP-000000059846</v>
      </c>
    </row>
    <row r="52" spans="1:12" ht="17.399999999999999">
      <c r="A52" s="125" t="s">
        <v>3334</v>
      </c>
      <c r="B52" s="126" t="s">
        <v>3335</v>
      </c>
      <c r="C52" s="127">
        <v>87149100</v>
      </c>
      <c r="D52" s="128">
        <v>152</v>
      </c>
      <c r="E52" s="129">
        <v>0.28000000000000003</v>
      </c>
      <c r="F52" s="129">
        <v>0.18</v>
      </c>
      <c r="G52" s="128">
        <v>195</v>
      </c>
      <c r="H52" s="128">
        <v>180</v>
      </c>
      <c r="I52" s="128">
        <v>186</v>
      </c>
      <c r="J52" s="128">
        <v>239</v>
      </c>
      <c r="K52" s="128">
        <v>220</v>
      </c>
      <c r="L52" s="130" t="str">
        <f t="shared" si="1"/>
        <v>VP-000000059847</v>
      </c>
    </row>
    <row r="53" spans="1:12" ht="17.399999999999999">
      <c r="A53" s="125" t="s">
        <v>3338</v>
      </c>
      <c r="B53" s="126" t="s">
        <v>3339</v>
      </c>
      <c r="C53" s="127">
        <v>87149100</v>
      </c>
      <c r="D53" s="128">
        <v>152</v>
      </c>
      <c r="E53" s="129">
        <v>0.28000000000000003</v>
      </c>
      <c r="F53" s="129">
        <v>0.18</v>
      </c>
      <c r="G53" s="128">
        <v>195</v>
      </c>
      <c r="H53" s="128">
        <v>180</v>
      </c>
      <c r="I53" s="128">
        <v>186</v>
      </c>
      <c r="J53" s="128">
        <v>239</v>
      </c>
      <c r="K53" s="128">
        <v>220</v>
      </c>
      <c r="L53" s="130" t="str">
        <f t="shared" si="1"/>
        <v>VP-000000059848</v>
      </c>
    </row>
    <row r="54" spans="1:12" ht="17.399999999999999">
      <c r="A54" s="125" t="s">
        <v>3340</v>
      </c>
      <c r="B54" s="126" t="s">
        <v>3341</v>
      </c>
      <c r="C54" s="127">
        <v>87149100</v>
      </c>
      <c r="D54" s="128">
        <v>234</v>
      </c>
      <c r="E54" s="129">
        <v>0.28000000000000003</v>
      </c>
      <c r="F54" s="129">
        <v>0.18</v>
      </c>
      <c r="G54" s="128">
        <v>300</v>
      </c>
      <c r="H54" s="128">
        <v>277</v>
      </c>
      <c r="I54" s="128">
        <v>286</v>
      </c>
      <c r="J54" s="128">
        <v>367</v>
      </c>
      <c r="K54" s="128">
        <v>338</v>
      </c>
      <c r="L54" s="130" t="str">
        <f t="shared" si="1"/>
        <v>VP-000000059849</v>
      </c>
    </row>
    <row r="55" spans="1:12" ht="17.399999999999999">
      <c r="A55" s="125" t="s">
        <v>3342</v>
      </c>
      <c r="B55" s="126" t="s">
        <v>3343</v>
      </c>
      <c r="C55" s="127">
        <v>87149100</v>
      </c>
      <c r="D55" s="128">
        <v>94</v>
      </c>
      <c r="E55" s="129">
        <v>0.28000000000000003</v>
      </c>
      <c r="F55" s="129">
        <v>0.18</v>
      </c>
      <c r="G55" s="128">
        <v>121</v>
      </c>
      <c r="H55" s="128">
        <v>111</v>
      </c>
      <c r="I55" s="128">
        <v>115</v>
      </c>
      <c r="J55" s="128">
        <v>148</v>
      </c>
      <c r="K55" s="128">
        <v>136</v>
      </c>
      <c r="L55" s="130" t="str">
        <f t="shared" si="1"/>
        <v>VP-000000059851</v>
      </c>
    </row>
    <row r="56" spans="1:12" ht="17.399999999999999">
      <c r="A56" s="125" t="s">
        <v>3344</v>
      </c>
      <c r="B56" s="126" t="s">
        <v>3345</v>
      </c>
      <c r="C56" s="127">
        <v>87149100</v>
      </c>
      <c r="D56" s="128">
        <v>39</v>
      </c>
      <c r="E56" s="129">
        <v>0.28000000000000003</v>
      </c>
      <c r="F56" s="129">
        <v>0.18</v>
      </c>
      <c r="G56" s="128">
        <v>50</v>
      </c>
      <c r="H56" s="128">
        <v>47</v>
      </c>
      <c r="I56" s="128">
        <v>48</v>
      </c>
      <c r="J56" s="128">
        <v>62</v>
      </c>
      <c r="K56" s="128">
        <v>57</v>
      </c>
      <c r="L56" s="130" t="str">
        <f t="shared" si="1"/>
        <v>VP-000000059852</v>
      </c>
    </row>
    <row r="57" spans="1:12" ht="17.399999999999999">
      <c r="A57" s="125" t="s">
        <v>3346</v>
      </c>
      <c r="B57" s="126" t="s">
        <v>3347</v>
      </c>
      <c r="C57" s="127">
        <v>87149100</v>
      </c>
      <c r="D57" s="128">
        <v>57</v>
      </c>
      <c r="E57" s="129">
        <v>0.28000000000000003</v>
      </c>
      <c r="F57" s="129">
        <v>0.18</v>
      </c>
      <c r="G57" s="128">
        <v>73</v>
      </c>
      <c r="H57" s="128">
        <v>68</v>
      </c>
      <c r="I57" s="128">
        <v>70</v>
      </c>
      <c r="J57" s="128">
        <v>90</v>
      </c>
      <c r="K57" s="128">
        <v>83</v>
      </c>
      <c r="L57" s="130" t="str">
        <f t="shared" si="1"/>
        <v>VP-000000059853</v>
      </c>
    </row>
    <row r="58" spans="1:12" ht="17.399999999999999">
      <c r="A58" s="125" t="s">
        <v>3348</v>
      </c>
      <c r="B58" s="126" t="s">
        <v>3349</v>
      </c>
      <c r="C58" s="127">
        <v>87149100</v>
      </c>
      <c r="D58" s="128">
        <v>2</v>
      </c>
      <c r="E58" s="129">
        <v>0.28000000000000003</v>
      </c>
      <c r="F58" s="129">
        <v>0.18</v>
      </c>
      <c r="G58" s="128">
        <v>3</v>
      </c>
      <c r="H58" s="128">
        <v>3</v>
      </c>
      <c r="I58" s="128">
        <v>3</v>
      </c>
      <c r="J58" s="128">
        <v>4</v>
      </c>
      <c r="K58" s="128">
        <v>4</v>
      </c>
      <c r="L58" s="130" t="str">
        <f t="shared" si="1"/>
        <v>VP-000000059854</v>
      </c>
    </row>
    <row r="59" spans="1:12" ht="17.399999999999999">
      <c r="A59" s="125" t="s">
        <v>3352</v>
      </c>
      <c r="B59" s="126" t="s">
        <v>3353</v>
      </c>
      <c r="C59" s="127">
        <v>87149100</v>
      </c>
      <c r="D59" s="128">
        <v>94</v>
      </c>
      <c r="E59" s="129">
        <v>0.28000000000000003</v>
      </c>
      <c r="F59" s="129">
        <v>0.18</v>
      </c>
      <c r="G59" s="128">
        <v>121</v>
      </c>
      <c r="H59" s="128">
        <v>111</v>
      </c>
      <c r="I59" s="128">
        <v>115</v>
      </c>
      <c r="J59" s="128">
        <v>148</v>
      </c>
      <c r="K59" s="128">
        <v>136</v>
      </c>
      <c r="L59" s="130" t="str">
        <f t="shared" si="1"/>
        <v>VP-000000059855</v>
      </c>
    </row>
    <row r="60" spans="1:12" ht="17.399999999999999">
      <c r="A60" s="125" t="s">
        <v>3354</v>
      </c>
      <c r="B60" s="126" t="s">
        <v>3355</v>
      </c>
      <c r="C60" s="127">
        <v>87149100</v>
      </c>
      <c r="D60" s="128">
        <v>113</v>
      </c>
      <c r="E60" s="129">
        <v>0.28000000000000003</v>
      </c>
      <c r="F60" s="129">
        <v>0.18</v>
      </c>
      <c r="G60" s="128">
        <v>145</v>
      </c>
      <c r="H60" s="128">
        <v>134</v>
      </c>
      <c r="I60" s="128">
        <v>138</v>
      </c>
      <c r="J60" s="128">
        <v>177</v>
      </c>
      <c r="K60" s="128">
        <v>163</v>
      </c>
      <c r="L60" s="130" t="str">
        <f t="shared" si="1"/>
        <v>VP-000000059856</v>
      </c>
    </row>
    <row r="61" spans="1:12" ht="17.399999999999999">
      <c r="A61" s="125" t="s">
        <v>3356</v>
      </c>
      <c r="B61" s="126" t="s">
        <v>3357</v>
      </c>
      <c r="C61" s="127">
        <v>87149100</v>
      </c>
      <c r="D61" s="128">
        <v>131</v>
      </c>
      <c r="E61" s="129">
        <v>0.28000000000000003</v>
      </c>
      <c r="F61" s="129">
        <v>0.18</v>
      </c>
      <c r="G61" s="128">
        <v>168</v>
      </c>
      <c r="H61" s="128">
        <v>155</v>
      </c>
      <c r="I61" s="128">
        <v>160</v>
      </c>
      <c r="J61" s="128">
        <v>205</v>
      </c>
      <c r="K61" s="128">
        <v>189</v>
      </c>
      <c r="L61" s="130" t="str">
        <f t="shared" si="1"/>
        <v>VP-000000059862</v>
      </c>
    </row>
    <row r="62" spans="1:12" ht="17.399999999999999">
      <c r="A62" s="125" t="s">
        <v>3358</v>
      </c>
      <c r="B62" s="126" t="s">
        <v>3359</v>
      </c>
      <c r="C62" s="127">
        <v>87149100</v>
      </c>
      <c r="D62" s="128">
        <v>65</v>
      </c>
      <c r="E62" s="129">
        <v>0.28000000000000003</v>
      </c>
      <c r="F62" s="129">
        <v>0.18</v>
      </c>
      <c r="G62" s="128">
        <v>84</v>
      </c>
      <c r="H62" s="128">
        <v>77</v>
      </c>
      <c r="I62" s="128">
        <v>80</v>
      </c>
      <c r="J62" s="128">
        <v>103</v>
      </c>
      <c r="K62" s="128">
        <v>95</v>
      </c>
      <c r="L62" s="130" t="str">
        <f t="shared" si="1"/>
        <v>VP-000000059865</v>
      </c>
    </row>
    <row r="63" spans="1:12" ht="17.399999999999999">
      <c r="A63" s="125" t="s">
        <v>3360</v>
      </c>
      <c r="B63" s="126" t="s">
        <v>3361</v>
      </c>
      <c r="C63" s="127">
        <v>87149100</v>
      </c>
      <c r="D63" s="128">
        <v>166</v>
      </c>
      <c r="E63" s="129">
        <v>0.28000000000000003</v>
      </c>
      <c r="F63" s="129">
        <v>0.18</v>
      </c>
      <c r="G63" s="128">
        <v>213</v>
      </c>
      <c r="H63" s="128">
        <v>196</v>
      </c>
      <c r="I63" s="128">
        <v>203</v>
      </c>
      <c r="J63" s="128">
        <v>260</v>
      </c>
      <c r="K63" s="128">
        <v>240</v>
      </c>
      <c r="L63" s="130" t="str">
        <f t="shared" si="1"/>
        <v>VP-000000059866</v>
      </c>
    </row>
    <row r="64" spans="1:12" ht="17.399999999999999">
      <c r="A64" s="125" t="s">
        <v>3362</v>
      </c>
      <c r="B64" s="126" t="s">
        <v>3363</v>
      </c>
      <c r="C64" s="127">
        <v>87149100</v>
      </c>
      <c r="D64" s="128">
        <v>76</v>
      </c>
      <c r="E64" s="129">
        <v>0.28000000000000003</v>
      </c>
      <c r="F64" s="129">
        <v>0.18</v>
      </c>
      <c r="G64" s="128">
        <v>98</v>
      </c>
      <c r="H64" s="128">
        <v>90</v>
      </c>
      <c r="I64" s="128">
        <v>93</v>
      </c>
      <c r="J64" s="128">
        <v>120</v>
      </c>
      <c r="K64" s="128">
        <v>110</v>
      </c>
      <c r="L64" s="130" t="str">
        <f t="shared" si="1"/>
        <v>VP-000000059867</v>
      </c>
    </row>
    <row r="65" spans="1:12" ht="17.399999999999999">
      <c r="A65" s="125" t="s">
        <v>3366</v>
      </c>
      <c r="B65" s="126" t="s">
        <v>3367</v>
      </c>
      <c r="C65" s="127">
        <v>87149100</v>
      </c>
      <c r="D65" s="128">
        <v>51</v>
      </c>
      <c r="E65" s="129">
        <v>0.28000000000000003</v>
      </c>
      <c r="F65" s="129">
        <v>0.18</v>
      </c>
      <c r="G65" s="128">
        <v>66</v>
      </c>
      <c r="H65" s="128">
        <v>61</v>
      </c>
      <c r="I65" s="128">
        <v>63</v>
      </c>
      <c r="J65" s="128">
        <v>81</v>
      </c>
      <c r="K65" s="128">
        <v>75</v>
      </c>
      <c r="L65" s="130" t="str">
        <f t="shared" si="1"/>
        <v>VP-000000059868</v>
      </c>
    </row>
    <row r="66" spans="1:12" ht="17.399999999999999">
      <c r="A66" s="125" t="s">
        <v>3368</v>
      </c>
      <c r="B66" s="126" t="s">
        <v>3369</v>
      </c>
      <c r="C66" s="127">
        <v>87149100</v>
      </c>
      <c r="D66" s="128">
        <v>51</v>
      </c>
      <c r="E66" s="129">
        <v>0.28000000000000003</v>
      </c>
      <c r="F66" s="129">
        <v>0.18</v>
      </c>
      <c r="G66" s="128">
        <v>66</v>
      </c>
      <c r="H66" s="128">
        <v>61</v>
      </c>
      <c r="I66" s="128">
        <v>63</v>
      </c>
      <c r="J66" s="128">
        <v>81</v>
      </c>
      <c r="K66" s="128">
        <v>75</v>
      </c>
      <c r="L66" s="130" t="str">
        <f t="shared" ref="L66:L97" si="2">VLOOKUP(A66,Testing,1,FALSE)</f>
        <v>VP-000000059869</v>
      </c>
    </row>
    <row r="67" spans="1:12" ht="17.399999999999999">
      <c r="A67" s="125" t="s">
        <v>3370</v>
      </c>
      <c r="B67" s="126" t="s">
        <v>3371</v>
      </c>
      <c r="C67" s="127">
        <v>87149100</v>
      </c>
      <c r="D67" s="128">
        <v>76</v>
      </c>
      <c r="E67" s="129">
        <v>0.28000000000000003</v>
      </c>
      <c r="F67" s="129">
        <v>0.18</v>
      </c>
      <c r="G67" s="128">
        <v>98</v>
      </c>
      <c r="H67" s="128">
        <v>90</v>
      </c>
      <c r="I67" s="128">
        <v>93</v>
      </c>
      <c r="J67" s="128">
        <v>120</v>
      </c>
      <c r="K67" s="128">
        <v>110</v>
      </c>
      <c r="L67" s="130" t="str">
        <f t="shared" si="2"/>
        <v>VP-000000059870</v>
      </c>
    </row>
    <row r="68" spans="1:12" ht="17.399999999999999">
      <c r="A68" s="125" t="s">
        <v>3374</v>
      </c>
      <c r="B68" s="126" t="s">
        <v>3375</v>
      </c>
      <c r="C68" s="127">
        <v>87149100</v>
      </c>
      <c r="D68" s="128">
        <v>76</v>
      </c>
      <c r="E68" s="129">
        <v>0.28000000000000003</v>
      </c>
      <c r="F68" s="129">
        <v>0.18</v>
      </c>
      <c r="G68" s="128">
        <v>98</v>
      </c>
      <c r="H68" s="128">
        <v>90</v>
      </c>
      <c r="I68" s="128">
        <v>93</v>
      </c>
      <c r="J68" s="128">
        <v>120</v>
      </c>
      <c r="K68" s="128">
        <v>110</v>
      </c>
      <c r="L68" s="130" t="str">
        <f t="shared" si="2"/>
        <v>VP-000000059872</v>
      </c>
    </row>
    <row r="69" spans="1:12" ht="17.399999999999999">
      <c r="A69" s="125" t="s">
        <v>3376</v>
      </c>
      <c r="B69" s="126" t="s">
        <v>3377</v>
      </c>
      <c r="C69" s="127">
        <v>87149100</v>
      </c>
      <c r="D69" s="128">
        <v>226</v>
      </c>
      <c r="E69" s="129">
        <v>0.28000000000000003</v>
      </c>
      <c r="F69" s="129">
        <v>0.18</v>
      </c>
      <c r="G69" s="128">
        <v>290</v>
      </c>
      <c r="H69" s="128">
        <v>267</v>
      </c>
      <c r="I69" s="128">
        <v>276</v>
      </c>
      <c r="J69" s="128">
        <v>354</v>
      </c>
      <c r="K69" s="128">
        <v>326</v>
      </c>
      <c r="L69" s="130" t="str">
        <f t="shared" si="2"/>
        <v>VP-000000059873</v>
      </c>
    </row>
    <row r="70" spans="1:12" ht="17.399999999999999">
      <c r="A70" s="125" t="s">
        <v>3378</v>
      </c>
      <c r="B70" s="126" t="s">
        <v>3379</v>
      </c>
      <c r="C70" s="127">
        <v>87149100</v>
      </c>
      <c r="D70" s="128">
        <v>26</v>
      </c>
      <c r="E70" s="129">
        <v>0.28000000000000003</v>
      </c>
      <c r="F70" s="129">
        <v>0.18</v>
      </c>
      <c r="G70" s="128">
        <v>34</v>
      </c>
      <c r="H70" s="128">
        <v>31</v>
      </c>
      <c r="I70" s="128">
        <v>32</v>
      </c>
      <c r="J70" s="128">
        <v>41</v>
      </c>
      <c r="K70" s="128">
        <v>38</v>
      </c>
      <c r="L70" s="130" t="str">
        <f t="shared" si="2"/>
        <v>VP-000000059874</v>
      </c>
    </row>
    <row r="71" spans="1:12" ht="17.399999999999999">
      <c r="A71" s="125" t="s">
        <v>3380</v>
      </c>
      <c r="B71" s="126" t="s">
        <v>3381</v>
      </c>
      <c r="C71" s="127">
        <v>87149100</v>
      </c>
      <c r="D71" s="128">
        <v>26</v>
      </c>
      <c r="E71" s="129">
        <v>0.28000000000000003</v>
      </c>
      <c r="F71" s="129">
        <v>0.18</v>
      </c>
      <c r="G71" s="128">
        <v>34</v>
      </c>
      <c r="H71" s="128">
        <v>31</v>
      </c>
      <c r="I71" s="128">
        <v>32</v>
      </c>
      <c r="J71" s="128">
        <v>41</v>
      </c>
      <c r="K71" s="128">
        <v>38</v>
      </c>
      <c r="L71" s="130" t="str">
        <f t="shared" si="2"/>
        <v>VP-000000059875</v>
      </c>
    </row>
    <row r="72" spans="1:12" ht="17.399999999999999">
      <c r="A72" s="125" t="s">
        <v>3382</v>
      </c>
      <c r="B72" s="126" t="s">
        <v>3383</v>
      </c>
      <c r="C72" s="127">
        <v>87149100</v>
      </c>
      <c r="D72" s="128">
        <v>6</v>
      </c>
      <c r="E72" s="129">
        <v>0.28000000000000003</v>
      </c>
      <c r="F72" s="129">
        <v>0.18</v>
      </c>
      <c r="G72" s="128">
        <v>8</v>
      </c>
      <c r="H72" s="128">
        <v>8</v>
      </c>
      <c r="I72" s="128">
        <v>8</v>
      </c>
      <c r="J72" s="128">
        <v>11</v>
      </c>
      <c r="K72" s="128">
        <v>10</v>
      </c>
      <c r="L72" s="130" t="str">
        <f t="shared" si="2"/>
        <v>VP-000000059876</v>
      </c>
    </row>
    <row r="73" spans="1:12" ht="17.399999999999999">
      <c r="A73" s="125" t="s">
        <v>3384</v>
      </c>
      <c r="B73" s="126" t="s">
        <v>3385</v>
      </c>
      <c r="C73" s="127">
        <v>87149100</v>
      </c>
      <c r="D73" s="128">
        <v>649</v>
      </c>
      <c r="E73" s="129">
        <v>0.28000000000000003</v>
      </c>
      <c r="F73" s="129">
        <v>0.18</v>
      </c>
      <c r="G73" s="128">
        <v>831</v>
      </c>
      <c r="H73" s="128">
        <v>766</v>
      </c>
      <c r="I73" s="128">
        <v>792</v>
      </c>
      <c r="J73" s="128" t="s">
        <v>3063</v>
      </c>
      <c r="K73" s="128">
        <v>935</v>
      </c>
      <c r="L73" s="130" t="str">
        <f t="shared" si="2"/>
        <v>VP-000000059877</v>
      </c>
    </row>
    <row r="74" spans="1:12" ht="17.399999999999999">
      <c r="A74" s="125" t="s">
        <v>3388</v>
      </c>
      <c r="B74" s="126" t="s">
        <v>3389</v>
      </c>
      <c r="C74" s="127">
        <v>87149100</v>
      </c>
      <c r="D74" s="128">
        <v>51</v>
      </c>
      <c r="E74" s="129">
        <v>0.28000000000000003</v>
      </c>
      <c r="F74" s="129">
        <v>0.18</v>
      </c>
      <c r="G74" s="128">
        <v>66</v>
      </c>
      <c r="H74" s="128">
        <v>61</v>
      </c>
      <c r="I74" s="128">
        <v>63</v>
      </c>
      <c r="J74" s="128">
        <v>81</v>
      </c>
      <c r="K74" s="128">
        <v>75</v>
      </c>
      <c r="L74" s="130" t="str">
        <f t="shared" si="2"/>
        <v>VP-000000059878</v>
      </c>
    </row>
    <row r="75" spans="1:12" ht="17.399999999999999">
      <c r="A75" s="125" t="s">
        <v>3390</v>
      </c>
      <c r="B75" s="126" t="s">
        <v>3391</v>
      </c>
      <c r="C75" s="127">
        <v>87149100</v>
      </c>
      <c r="D75" s="128">
        <v>131</v>
      </c>
      <c r="E75" s="129">
        <v>0.28000000000000003</v>
      </c>
      <c r="F75" s="129">
        <v>0.18</v>
      </c>
      <c r="G75" s="128">
        <v>168</v>
      </c>
      <c r="H75" s="128">
        <v>155</v>
      </c>
      <c r="I75" s="128">
        <v>160</v>
      </c>
      <c r="J75" s="128">
        <v>205</v>
      </c>
      <c r="K75" s="128">
        <v>189</v>
      </c>
      <c r="L75" s="130" t="str">
        <f t="shared" si="2"/>
        <v>VP-000000059879</v>
      </c>
    </row>
    <row r="76" spans="1:12" ht="17.399999999999999">
      <c r="A76" s="125" t="s">
        <v>3392</v>
      </c>
      <c r="B76" s="126" t="s">
        <v>3393</v>
      </c>
      <c r="C76" s="127">
        <v>87149100</v>
      </c>
      <c r="D76" s="128">
        <v>20</v>
      </c>
      <c r="E76" s="129">
        <v>0.28000000000000003</v>
      </c>
      <c r="F76" s="129">
        <v>0.18</v>
      </c>
      <c r="G76" s="128">
        <v>26</v>
      </c>
      <c r="H76" s="128">
        <v>24</v>
      </c>
      <c r="I76" s="128">
        <v>25</v>
      </c>
      <c r="J76" s="128">
        <v>32</v>
      </c>
      <c r="K76" s="128">
        <v>30</v>
      </c>
      <c r="L76" s="130" t="str">
        <f t="shared" si="2"/>
        <v>VP-000000059881</v>
      </c>
    </row>
    <row r="77" spans="1:12" ht="17.399999999999999">
      <c r="A77" s="125" t="s">
        <v>3394</v>
      </c>
      <c r="B77" s="126" t="s">
        <v>3395</v>
      </c>
      <c r="C77" s="127">
        <v>87149100</v>
      </c>
      <c r="D77" s="128">
        <v>185</v>
      </c>
      <c r="E77" s="129">
        <v>0.28000000000000003</v>
      </c>
      <c r="F77" s="129">
        <v>0.18</v>
      </c>
      <c r="G77" s="128">
        <v>237</v>
      </c>
      <c r="H77" s="128">
        <v>219</v>
      </c>
      <c r="I77" s="128">
        <v>226</v>
      </c>
      <c r="J77" s="128">
        <v>290</v>
      </c>
      <c r="K77" s="128">
        <v>267</v>
      </c>
      <c r="L77" s="130" t="str">
        <f t="shared" si="2"/>
        <v>VP-000000059882</v>
      </c>
    </row>
    <row r="78" spans="1:12" ht="17.399999999999999">
      <c r="A78" s="125" t="s">
        <v>3396</v>
      </c>
      <c r="B78" s="126" t="s">
        <v>3397</v>
      </c>
      <c r="C78" s="127">
        <v>87149100</v>
      </c>
      <c r="D78" s="128">
        <v>185</v>
      </c>
      <c r="E78" s="129">
        <v>0.28000000000000003</v>
      </c>
      <c r="F78" s="129">
        <v>0.18</v>
      </c>
      <c r="G78" s="128">
        <v>237</v>
      </c>
      <c r="H78" s="128">
        <v>219</v>
      </c>
      <c r="I78" s="128">
        <v>226</v>
      </c>
      <c r="J78" s="128">
        <v>290</v>
      </c>
      <c r="K78" s="128">
        <v>267</v>
      </c>
      <c r="L78" s="130" t="str">
        <f t="shared" si="2"/>
        <v>VP-000000059883</v>
      </c>
    </row>
    <row r="79" spans="1:12" ht="17.399999999999999">
      <c r="A79" s="125" t="s">
        <v>3400</v>
      </c>
      <c r="B79" s="126" t="s">
        <v>3401</v>
      </c>
      <c r="C79" s="127">
        <v>87149100</v>
      </c>
      <c r="D79" s="128">
        <v>12</v>
      </c>
      <c r="E79" s="129">
        <v>0.28000000000000003</v>
      </c>
      <c r="F79" s="129">
        <v>0.18</v>
      </c>
      <c r="G79" s="128">
        <v>16</v>
      </c>
      <c r="H79" s="128">
        <v>15</v>
      </c>
      <c r="I79" s="128">
        <v>15</v>
      </c>
      <c r="J79" s="128">
        <v>20</v>
      </c>
      <c r="K79" s="128">
        <v>18</v>
      </c>
      <c r="L79" s="130" t="str">
        <f t="shared" si="2"/>
        <v>VP-000000059886</v>
      </c>
    </row>
    <row r="80" spans="1:12" ht="17.399999999999999">
      <c r="A80" s="125" t="s">
        <v>3402</v>
      </c>
      <c r="B80" s="126" t="s">
        <v>3403</v>
      </c>
      <c r="C80" s="127">
        <v>87149100</v>
      </c>
      <c r="D80" s="128">
        <v>230</v>
      </c>
      <c r="E80" s="129">
        <v>0.28000000000000003</v>
      </c>
      <c r="F80" s="129">
        <v>0.18</v>
      </c>
      <c r="G80" s="128">
        <v>295</v>
      </c>
      <c r="H80" s="128">
        <v>272</v>
      </c>
      <c r="I80" s="128">
        <v>281</v>
      </c>
      <c r="J80" s="128">
        <v>360</v>
      </c>
      <c r="K80" s="128">
        <v>332</v>
      </c>
      <c r="L80" s="130" t="str">
        <f t="shared" si="2"/>
        <v>VP-000000059887</v>
      </c>
    </row>
    <row r="81" spans="1:12" ht="17.399999999999999">
      <c r="A81" s="125" t="s">
        <v>3404</v>
      </c>
      <c r="B81" s="126" t="s">
        <v>3405</v>
      </c>
      <c r="C81" s="127">
        <v>87149100</v>
      </c>
      <c r="D81" s="128">
        <v>51</v>
      </c>
      <c r="E81" s="129">
        <v>0.28000000000000003</v>
      </c>
      <c r="F81" s="129">
        <v>0.18</v>
      </c>
      <c r="G81" s="128">
        <v>66</v>
      </c>
      <c r="H81" s="128">
        <v>61</v>
      </c>
      <c r="I81" s="128">
        <v>63</v>
      </c>
      <c r="J81" s="128">
        <v>81</v>
      </c>
      <c r="K81" s="128">
        <v>75</v>
      </c>
      <c r="L81" s="130" t="str">
        <f t="shared" si="2"/>
        <v>VP-000000059889</v>
      </c>
    </row>
    <row r="82" spans="1:12" ht="17.399999999999999">
      <c r="A82" s="125" t="s">
        <v>3406</v>
      </c>
      <c r="B82" s="126" t="s">
        <v>3407</v>
      </c>
      <c r="C82" s="127">
        <v>87149100</v>
      </c>
      <c r="D82" s="128">
        <v>51</v>
      </c>
      <c r="E82" s="129">
        <v>0.28000000000000003</v>
      </c>
      <c r="F82" s="129">
        <v>0.18</v>
      </c>
      <c r="G82" s="128">
        <v>66</v>
      </c>
      <c r="H82" s="128">
        <v>61</v>
      </c>
      <c r="I82" s="128">
        <v>63</v>
      </c>
      <c r="J82" s="128">
        <v>81</v>
      </c>
      <c r="K82" s="128">
        <v>75</v>
      </c>
      <c r="L82" s="130" t="str">
        <f t="shared" si="2"/>
        <v>VP-000000059890</v>
      </c>
    </row>
    <row r="83" spans="1:12" ht="17.399999999999999">
      <c r="A83" s="125" t="s">
        <v>3408</v>
      </c>
      <c r="B83" s="126" t="s">
        <v>3409</v>
      </c>
      <c r="C83" s="127">
        <v>87149100</v>
      </c>
      <c r="D83" s="128">
        <v>12</v>
      </c>
      <c r="E83" s="129">
        <v>0.28000000000000003</v>
      </c>
      <c r="F83" s="129">
        <v>0.18</v>
      </c>
      <c r="G83" s="128">
        <v>16</v>
      </c>
      <c r="H83" s="128">
        <v>15</v>
      </c>
      <c r="I83" s="128">
        <v>15</v>
      </c>
      <c r="J83" s="128">
        <v>20</v>
      </c>
      <c r="K83" s="128">
        <v>18</v>
      </c>
      <c r="L83" s="130" t="str">
        <f t="shared" si="2"/>
        <v>VP-000000059891</v>
      </c>
    </row>
    <row r="84" spans="1:12" ht="17.399999999999999">
      <c r="A84" s="125" t="s">
        <v>3411</v>
      </c>
      <c r="B84" s="126" t="s">
        <v>3413</v>
      </c>
      <c r="C84" s="127">
        <v>87149100</v>
      </c>
      <c r="D84" s="128">
        <v>458</v>
      </c>
      <c r="E84" s="129">
        <v>0.28000000000000003</v>
      </c>
      <c r="F84" s="129">
        <v>0.18</v>
      </c>
      <c r="G84" s="128">
        <v>587</v>
      </c>
      <c r="H84" s="128">
        <v>541</v>
      </c>
      <c r="I84" s="128">
        <v>559</v>
      </c>
      <c r="J84" s="128">
        <v>716</v>
      </c>
      <c r="K84" s="128">
        <v>660</v>
      </c>
      <c r="L84" s="130" t="str">
        <f t="shared" si="2"/>
        <v>VP-000000061950</v>
      </c>
    </row>
    <row r="85" spans="1:12" ht="17.399999999999999">
      <c r="A85" s="125" t="s">
        <v>3414</v>
      </c>
      <c r="B85" s="126" t="s">
        <v>3415</v>
      </c>
      <c r="C85" s="127">
        <v>87149100</v>
      </c>
      <c r="D85" s="128">
        <v>234</v>
      </c>
      <c r="E85" s="129">
        <v>0.28000000000000003</v>
      </c>
      <c r="F85" s="129">
        <v>0.18</v>
      </c>
      <c r="G85" s="128">
        <v>300</v>
      </c>
      <c r="H85" s="128">
        <v>277</v>
      </c>
      <c r="I85" s="128">
        <v>286</v>
      </c>
      <c r="J85" s="128">
        <v>367</v>
      </c>
      <c r="K85" s="128">
        <v>338</v>
      </c>
      <c r="L85" s="130" t="str">
        <f t="shared" si="2"/>
        <v>VP-000000061951</v>
      </c>
    </row>
    <row r="86" spans="1:12" ht="17.399999999999999">
      <c r="A86" s="125" t="s">
        <v>3416</v>
      </c>
      <c r="B86" s="126" t="s">
        <v>3417</v>
      </c>
      <c r="C86" s="127">
        <v>87149100</v>
      </c>
      <c r="D86" s="128">
        <v>234</v>
      </c>
      <c r="E86" s="129">
        <v>0.28000000000000003</v>
      </c>
      <c r="F86" s="129">
        <v>0.18</v>
      </c>
      <c r="G86" s="128">
        <v>300</v>
      </c>
      <c r="H86" s="128">
        <v>277</v>
      </c>
      <c r="I86" s="128">
        <v>286</v>
      </c>
      <c r="J86" s="128">
        <v>367</v>
      </c>
      <c r="K86" s="128">
        <v>338</v>
      </c>
      <c r="L86" s="130" t="str">
        <f t="shared" si="2"/>
        <v>VP-000000061952</v>
      </c>
    </row>
    <row r="87" spans="1:12" ht="17.399999999999999">
      <c r="A87" s="125" t="s">
        <v>3418</v>
      </c>
      <c r="B87" s="126" t="s">
        <v>3419</v>
      </c>
      <c r="C87" s="127">
        <v>87149100</v>
      </c>
      <c r="D87" s="128">
        <v>195</v>
      </c>
      <c r="E87" s="129">
        <v>0.28000000000000003</v>
      </c>
      <c r="F87" s="129">
        <v>0.18</v>
      </c>
      <c r="G87" s="128">
        <v>250</v>
      </c>
      <c r="H87" s="128">
        <v>231</v>
      </c>
      <c r="I87" s="128">
        <v>238</v>
      </c>
      <c r="J87" s="128">
        <v>305</v>
      </c>
      <c r="K87" s="128">
        <v>281</v>
      </c>
      <c r="L87" s="130" t="str">
        <f t="shared" si="2"/>
        <v>VP-000000061953</v>
      </c>
    </row>
    <row r="88" spans="1:12" ht="17.399999999999999">
      <c r="A88" s="125" t="s">
        <v>3420</v>
      </c>
      <c r="B88" s="126" t="s">
        <v>3421</v>
      </c>
      <c r="C88" s="127">
        <v>87149100</v>
      </c>
      <c r="D88" s="128">
        <v>195</v>
      </c>
      <c r="E88" s="129">
        <v>0.28000000000000003</v>
      </c>
      <c r="F88" s="129">
        <v>0.18</v>
      </c>
      <c r="G88" s="128">
        <v>250</v>
      </c>
      <c r="H88" s="128">
        <v>231</v>
      </c>
      <c r="I88" s="128">
        <v>238</v>
      </c>
      <c r="J88" s="128">
        <v>305</v>
      </c>
      <c r="K88" s="128">
        <v>281</v>
      </c>
      <c r="L88" s="130" t="str">
        <f t="shared" si="2"/>
        <v>VP-000000061954</v>
      </c>
    </row>
    <row r="89" spans="1:12" ht="17.399999999999999">
      <c r="A89" s="125" t="s">
        <v>3424</v>
      </c>
      <c r="B89" s="126" t="s">
        <v>3425</v>
      </c>
      <c r="C89" s="127">
        <v>87149100</v>
      </c>
      <c r="D89" s="128">
        <v>458</v>
      </c>
      <c r="E89" s="129">
        <v>0.28000000000000003</v>
      </c>
      <c r="F89" s="129">
        <v>0.18</v>
      </c>
      <c r="G89" s="128">
        <v>587</v>
      </c>
      <c r="H89" s="128">
        <v>541</v>
      </c>
      <c r="I89" s="128">
        <v>559</v>
      </c>
      <c r="J89" s="128">
        <v>716</v>
      </c>
      <c r="K89" s="128">
        <v>660</v>
      </c>
      <c r="L89" s="130" t="str">
        <f t="shared" si="2"/>
        <v>VP-000000061955</v>
      </c>
    </row>
    <row r="90" spans="1:12" ht="17.399999999999999">
      <c r="A90" s="125" t="s">
        <v>3426</v>
      </c>
      <c r="B90" s="126" t="s">
        <v>3427</v>
      </c>
      <c r="C90" s="127">
        <v>87149100</v>
      </c>
      <c r="D90" s="128">
        <v>234</v>
      </c>
      <c r="E90" s="129">
        <v>0.28000000000000003</v>
      </c>
      <c r="F90" s="129">
        <v>0.18</v>
      </c>
      <c r="G90" s="128">
        <v>300</v>
      </c>
      <c r="H90" s="128">
        <v>277</v>
      </c>
      <c r="I90" s="128">
        <v>286</v>
      </c>
      <c r="J90" s="128">
        <v>367</v>
      </c>
      <c r="K90" s="128">
        <v>338</v>
      </c>
      <c r="L90" s="130" t="str">
        <f t="shared" si="2"/>
        <v>VP-000000061956</v>
      </c>
    </row>
    <row r="91" spans="1:12" ht="17.399999999999999">
      <c r="A91" s="125" t="s">
        <v>3428</v>
      </c>
      <c r="B91" s="126" t="s">
        <v>3429</v>
      </c>
      <c r="C91" s="127">
        <v>87149100</v>
      </c>
      <c r="D91" s="128">
        <v>234</v>
      </c>
      <c r="E91" s="129">
        <v>0.28000000000000003</v>
      </c>
      <c r="F91" s="129">
        <v>0.18</v>
      </c>
      <c r="G91" s="128">
        <v>300</v>
      </c>
      <c r="H91" s="128">
        <v>277</v>
      </c>
      <c r="I91" s="128">
        <v>286</v>
      </c>
      <c r="J91" s="128">
        <v>367</v>
      </c>
      <c r="K91" s="128">
        <v>338</v>
      </c>
      <c r="L91" s="130" t="str">
        <f t="shared" si="2"/>
        <v>VP-000000061957</v>
      </c>
    </row>
    <row r="92" spans="1:12" ht="17.399999999999999">
      <c r="A92" s="125" t="s">
        <v>3430</v>
      </c>
      <c r="B92" s="126" t="s">
        <v>3431</v>
      </c>
      <c r="C92" s="127">
        <v>87149100</v>
      </c>
      <c r="D92" s="128">
        <v>195</v>
      </c>
      <c r="E92" s="129">
        <v>0.28000000000000003</v>
      </c>
      <c r="F92" s="129">
        <v>0.18</v>
      </c>
      <c r="G92" s="128">
        <v>250</v>
      </c>
      <c r="H92" s="128">
        <v>231</v>
      </c>
      <c r="I92" s="128">
        <v>238</v>
      </c>
      <c r="J92" s="128">
        <v>305</v>
      </c>
      <c r="K92" s="128">
        <v>281</v>
      </c>
      <c r="L92" s="130" t="str">
        <f t="shared" si="2"/>
        <v>VP-000000061958</v>
      </c>
    </row>
    <row r="93" spans="1:12" ht="17.399999999999999">
      <c r="A93" s="125" t="s">
        <v>3432</v>
      </c>
      <c r="B93" s="126" t="s">
        <v>3433</v>
      </c>
      <c r="C93" s="127">
        <v>87149100</v>
      </c>
      <c r="D93" s="128">
        <v>195</v>
      </c>
      <c r="E93" s="129">
        <v>0.28000000000000003</v>
      </c>
      <c r="F93" s="129">
        <v>0.18</v>
      </c>
      <c r="G93" s="128">
        <v>250</v>
      </c>
      <c r="H93" s="128">
        <v>231</v>
      </c>
      <c r="I93" s="128">
        <v>238</v>
      </c>
      <c r="J93" s="128">
        <v>305</v>
      </c>
      <c r="K93" s="128">
        <v>281</v>
      </c>
      <c r="L93" s="130" t="str">
        <f t="shared" si="2"/>
        <v>VP-000000061959</v>
      </c>
    </row>
    <row r="94" spans="1:12" ht="17.399999999999999">
      <c r="A94" s="125" t="s">
        <v>3434</v>
      </c>
      <c r="B94" s="126" t="s">
        <v>3435</v>
      </c>
      <c r="C94" s="127">
        <v>87149100</v>
      </c>
      <c r="D94" s="128">
        <v>458</v>
      </c>
      <c r="E94" s="129">
        <v>0.28000000000000003</v>
      </c>
      <c r="F94" s="129">
        <v>0.18</v>
      </c>
      <c r="G94" s="128">
        <v>587</v>
      </c>
      <c r="H94" s="128">
        <v>541</v>
      </c>
      <c r="I94" s="128">
        <v>559</v>
      </c>
      <c r="J94" s="128">
        <v>716</v>
      </c>
      <c r="K94" s="128">
        <v>660</v>
      </c>
      <c r="L94" s="130" t="str">
        <f t="shared" si="2"/>
        <v>VP-000000061960</v>
      </c>
    </row>
    <row r="95" spans="1:12" ht="17.399999999999999">
      <c r="A95" s="125" t="s">
        <v>3438</v>
      </c>
      <c r="B95" s="126" t="s">
        <v>3439</v>
      </c>
      <c r="C95" s="127">
        <v>87149100</v>
      </c>
      <c r="D95" s="128">
        <v>234</v>
      </c>
      <c r="E95" s="129">
        <v>0.28000000000000003</v>
      </c>
      <c r="F95" s="129">
        <v>0.18</v>
      </c>
      <c r="G95" s="128">
        <v>300</v>
      </c>
      <c r="H95" s="128">
        <v>277</v>
      </c>
      <c r="I95" s="128">
        <v>286</v>
      </c>
      <c r="J95" s="128">
        <v>367</v>
      </c>
      <c r="K95" s="128">
        <v>338</v>
      </c>
      <c r="L95" s="130" t="str">
        <f t="shared" si="2"/>
        <v>VP-000000061961</v>
      </c>
    </row>
    <row r="96" spans="1:12" ht="17.399999999999999">
      <c r="A96" s="125" t="s">
        <v>3440</v>
      </c>
      <c r="B96" s="126" t="s">
        <v>3441</v>
      </c>
      <c r="C96" s="127">
        <v>87149100</v>
      </c>
      <c r="D96" s="128">
        <v>234</v>
      </c>
      <c r="E96" s="129">
        <v>0.28000000000000003</v>
      </c>
      <c r="F96" s="129">
        <v>0.18</v>
      </c>
      <c r="G96" s="128">
        <v>300</v>
      </c>
      <c r="H96" s="128">
        <v>277</v>
      </c>
      <c r="I96" s="128">
        <v>286</v>
      </c>
      <c r="J96" s="128">
        <v>367</v>
      </c>
      <c r="K96" s="128">
        <v>338</v>
      </c>
      <c r="L96" s="130" t="str">
        <f t="shared" si="2"/>
        <v>VP-000000061962</v>
      </c>
    </row>
    <row r="97" spans="1:12" ht="17.399999999999999">
      <c r="A97" s="125" t="s">
        <v>3442</v>
      </c>
      <c r="B97" s="126" t="s">
        <v>3443</v>
      </c>
      <c r="C97" s="127">
        <v>87149100</v>
      </c>
      <c r="D97" s="128">
        <v>195</v>
      </c>
      <c r="E97" s="129">
        <v>0.28000000000000003</v>
      </c>
      <c r="F97" s="129">
        <v>0.18</v>
      </c>
      <c r="G97" s="128">
        <v>250</v>
      </c>
      <c r="H97" s="128">
        <v>231</v>
      </c>
      <c r="I97" s="128">
        <v>238</v>
      </c>
      <c r="J97" s="128">
        <v>305</v>
      </c>
      <c r="K97" s="128">
        <v>281</v>
      </c>
      <c r="L97" s="130" t="str">
        <f t="shared" si="2"/>
        <v>VP-000000061963</v>
      </c>
    </row>
    <row r="98" spans="1:12" ht="17.399999999999999">
      <c r="A98" s="125" t="s">
        <v>3444</v>
      </c>
      <c r="B98" s="126" t="s">
        <v>3445</v>
      </c>
      <c r="C98" s="127">
        <v>87149100</v>
      </c>
      <c r="D98" s="128">
        <v>195</v>
      </c>
      <c r="E98" s="129">
        <v>0.28000000000000003</v>
      </c>
      <c r="F98" s="129">
        <v>0.18</v>
      </c>
      <c r="G98" s="128">
        <v>250</v>
      </c>
      <c r="H98" s="128">
        <v>231</v>
      </c>
      <c r="I98" s="128">
        <v>238</v>
      </c>
      <c r="J98" s="128">
        <v>305</v>
      </c>
      <c r="K98" s="128">
        <v>281</v>
      </c>
      <c r="L98" s="130" t="str">
        <f t="shared" ref="L98:L124" si="3">VLOOKUP(A98,Testing,1,FALSE)</f>
        <v>VP-000000061964</v>
      </c>
    </row>
    <row r="99" spans="1:12" ht="17.399999999999999">
      <c r="A99" s="125" t="s">
        <v>3446</v>
      </c>
      <c r="B99" s="126" t="s">
        <v>3447</v>
      </c>
      <c r="C99" s="127">
        <v>87149100</v>
      </c>
      <c r="D99" s="128">
        <v>299</v>
      </c>
      <c r="E99" s="129">
        <v>0.28000000000000003</v>
      </c>
      <c r="F99" s="129">
        <v>0.18</v>
      </c>
      <c r="G99" s="128">
        <v>383</v>
      </c>
      <c r="H99" s="128">
        <v>353</v>
      </c>
      <c r="I99" s="128">
        <v>365</v>
      </c>
      <c r="J99" s="128">
        <v>468</v>
      </c>
      <c r="K99" s="128">
        <v>431</v>
      </c>
      <c r="L99" s="130" t="str">
        <f t="shared" si="3"/>
        <v>VP-000000061965</v>
      </c>
    </row>
    <row r="100" spans="1:12" ht="17.399999999999999">
      <c r="A100" s="125" t="s">
        <v>3448</v>
      </c>
      <c r="B100" s="126" t="s">
        <v>3449</v>
      </c>
      <c r="C100" s="127">
        <v>87149100</v>
      </c>
      <c r="D100" s="128">
        <v>199</v>
      </c>
      <c r="E100" s="129">
        <v>0.28000000000000003</v>
      </c>
      <c r="F100" s="129">
        <v>0.18</v>
      </c>
      <c r="G100" s="128">
        <v>255</v>
      </c>
      <c r="H100" s="128">
        <v>235</v>
      </c>
      <c r="I100" s="128">
        <v>243</v>
      </c>
      <c r="J100" s="128">
        <v>312</v>
      </c>
      <c r="K100" s="128">
        <v>287</v>
      </c>
      <c r="L100" s="130" t="str">
        <f t="shared" si="3"/>
        <v>VP-000000061966</v>
      </c>
    </row>
    <row r="101" spans="1:12" ht="17.399999999999999">
      <c r="A101" s="125" t="s">
        <v>3450</v>
      </c>
      <c r="B101" s="126" t="s">
        <v>3451</v>
      </c>
      <c r="C101" s="127">
        <v>87149100</v>
      </c>
      <c r="D101" s="128">
        <v>199</v>
      </c>
      <c r="E101" s="129">
        <v>0.28000000000000003</v>
      </c>
      <c r="F101" s="129">
        <v>0.18</v>
      </c>
      <c r="G101" s="128">
        <v>255</v>
      </c>
      <c r="H101" s="128">
        <v>235</v>
      </c>
      <c r="I101" s="128">
        <v>243</v>
      </c>
      <c r="J101" s="128">
        <v>312</v>
      </c>
      <c r="K101" s="128">
        <v>287</v>
      </c>
      <c r="L101" s="130" t="str">
        <f t="shared" si="3"/>
        <v>VP-000000061967</v>
      </c>
    </row>
    <row r="102" spans="1:12" ht="17.399999999999999">
      <c r="A102" s="125" t="s">
        <v>3454</v>
      </c>
      <c r="B102" s="126" t="s">
        <v>3455</v>
      </c>
      <c r="C102" s="127">
        <v>87149100</v>
      </c>
      <c r="D102" s="128">
        <v>166</v>
      </c>
      <c r="E102" s="129">
        <v>0.28000000000000003</v>
      </c>
      <c r="F102" s="129">
        <v>0.18</v>
      </c>
      <c r="G102" s="128">
        <v>213</v>
      </c>
      <c r="H102" s="128">
        <v>196</v>
      </c>
      <c r="I102" s="128">
        <v>203</v>
      </c>
      <c r="J102" s="128">
        <v>260</v>
      </c>
      <c r="K102" s="128">
        <v>240</v>
      </c>
      <c r="L102" s="130" t="str">
        <f t="shared" si="3"/>
        <v>VP-000000061968</v>
      </c>
    </row>
    <row r="103" spans="1:12" ht="17.399999999999999">
      <c r="A103" s="125" t="s">
        <v>3456</v>
      </c>
      <c r="B103" s="126" t="s">
        <v>3457</v>
      </c>
      <c r="C103" s="127">
        <v>87149100</v>
      </c>
      <c r="D103" s="128">
        <v>166</v>
      </c>
      <c r="E103" s="129">
        <v>0.28000000000000003</v>
      </c>
      <c r="F103" s="129">
        <v>0.18</v>
      </c>
      <c r="G103" s="128">
        <v>213</v>
      </c>
      <c r="H103" s="128">
        <v>196</v>
      </c>
      <c r="I103" s="128">
        <v>203</v>
      </c>
      <c r="J103" s="128">
        <v>260</v>
      </c>
      <c r="K103" s="128">
        <v>240</v>
      </c>
      <c r="L103" s="130" t="str">
        <f t="shared" si="3"/>
        <v>VP-000000061969</v>
      </c>
    </row>
    <row r="104" spans="1:12" ht="17.399999999999999">
      <c r="A104" s="125" t="s">
        <v>3458</v>
      </c>
      <c r="B104" s="126" t="s">
        <v>3459</v>
      </c>
      <c r="C104" s="127">
        <v>87149100</v>
      </c>
      <c r="D104" s="128">
        <v>331</v>
      </c>
      <c r="E104" s="129">
        <v>0.28000000000000003</v>
      </c>
      <c r="F104" s="129">
        <v>0.18</v>
      </c>
      <c r="G104" s="128">
        <v>424</v>
      </c>
      <c r="H104" s="128">
        <v>391</v>
      </c>
      <c r="I104" s="128">
        <v>404</v>
      </c>
      <c r="J104" s="128">
        <v>518</v>
      </c>
      <c r="K104" s="128">
        <v>477</v>
      </c>
      <c r="L104" s="130" t="str">
        <f t="shared" si="3"/>
        <v>VP-000000062161</v>
      </c>
    </row>
    <row r="105" spans="1:12" ht="17.399999999999999">
      <c r="A105" s="125" t="s">
        <v>3462</v>
      </c>
      <c r="B105" s="126" t="s">
        <v>3463</v>
      </c>
      <c r="C105" s="127">
        <v>85076000</v>
      </c>
      <c r="D105" s="128" t="s">
        <v>3464</v>
      </c>
      <c r="E105" s="129">
        <v>0.18</v>
      </c>
      <c r="F105" s="129">
        <v>0.18</v>
      </c>
      <c r="G105" s="128" t="s">
        <v>3465</v>
      </c>
      <c r="H105" s="128" t="s">
        <v>3465</v>
      </c>
      <c r="I105" s="128" t="s">
        <v>3466</v>
      </c>
      <c r="J105" s="128" t="s">
        <v>3467</v>
      </c>
      <c r="K105" s="128" t="s">
        <v>3467</v>
      </c>
      <c r="L105" s="130" t="str">
        <f t="shared" si="3"/>
        <v>VP-000000070787</v>
      </c>
    </row>
    <row r="106" spans="1:12" ht="17.399999999999999">
      <c r="A106" s="125" t="s">
        <v>3470</v>
      </c>
      <c r="B106" s="126" t="s">
        <v>3471</v>
      </c>
      <c r="C106" s="127">
        <v>87149100</v>
      </c>
      <c r="D106" s="128">
        <v>45</v>
      </c>
      <c r="E106" s="129">
        <v>0.28000000000000003</v>
      </c>
      <c r="F106" s="129">
        <v>0.18</v>
      </c>
      <c r="G106" s="128">
        <v>58</v>
      </c>
      <c r="H106" s="128">
        <v>54</v>
      </c>
      <c r="I106" s="128">
        <v>55</v>
      </c>
      <c r="J106" s="128">
        <v>71</v>
      </c>
      <c r="K106" s="128">
        <v>65</v>
      </c>
      <c r="L106" s="130" t="str">
        <f t="shared" si="3"/>
        <v>VP-000000082155</v>
      </c>
    </row>
    <row r="107" spans="1:12" ht="17.399999999999999">
      <c r="A107" s="125" t="s">
        <v>3472</v>
      </c>
      <c r="B107" s="126" t="s">
        <v>3473</v>
      </c>
      <c r="C107" s="127">
        <v>87149100</v>
      </c>
      <c r="D107" s="128">
        <v>35</v>
      </c>
      <c r="E107" s="129">
        <v>0.28000000000000003</v>
      </c>
      <c r="F107" s="129">
        <v>0.18</v>
      </c>
      <c r="G107" s="128">
        <v>45</v>
      </c>
      <c r="H107" s="128">
        <v>42</v>
      </c>
      <c r="I107" s="128">
        <v>43</v>
      </c>
      <c r="J107" s="128">
        <v>56</v>
      </c>
      <c r="K107" s="128">
        <v>51</v>
      </c>
      <c r="L107" s="130" t="str">
        <f t="shared" si="3"/>
        <v>VP-000000082156</v>
      </c>
    </row>
    <row r="108" spans="1:12" ht="17.399999999999999">
      <c r="A108" s="125" t="s">
        <v>207</v>
      </c>
      <c r="B108" s="126" t="s">
        <v>1357</v>
      </c>
      <c r="C108" s="127">
        <v>87149100</v>
      </c>
      <c r="D108" s="128">
        <v>43</v>
      </c>
      <c r="E108" s="129">
        <v>0.28000000000000003</v>
      </c>
      <c r="F108" s="129">
        <v>0.18</v>
      </c>
      <c r="G108" s="128">
        <v>56</v>
      </c>
      <c r="H108" s="128">
        <v>51</v>
      </c>
      <c r="I108" s="128">
        <v>53</v>
      </c>
      <c r="J108" s="128">
        <v>68</v>
      </c>
      <c r="K108" s="128">
        <v>63</v>
      </c>
      <c r="L108" s="130" t="str">
        <f t="shared" si="3"/>
        <v>VP-000000082157</v>
      </c>
    </row>
    <row r="109" spans="1:12" ht="17.399999999999999">
      <c r="A109" s="125" t="s">
        <v>3474</v>
      </c>
      <c r="B109" s="126" t="s">
        <v>3475</v>
      </c>
      <c r="C109" s="127">
        <v>85044030</v>
      </c>
      <c r="D109" s="128" t="s">
        <v>3476</v>
      </c>
      <c r="E109" s="129">
        <v>0.05</v>
      </c>
      <c r="F109" s="129">
        <v>0.05</v>
      </c>
      <c r="G109" s="128" t="s">
        <v>3477</v>
      </c>
      <c r="H109" s="128" t="s">
        <v>3478</v>
      </c>
      <c r="I109" s="128" t="s">
        <v>3479</v>
      </c>
      <c r="J109" s="128" t="s">
        <v>3480</v>
      </c>
      <c r="K109" s="128" t="s">
        <v>3480</v>
      </c>
      <c r="L109" s="130" t="str">
        <f t="shared" si="3"/>
        <v>VP-000000084109</v>
      </c>
    </row>
    <row r="110" spans="1:12" ht="17.399999999999999">
      <c r="A110" s="125" t="s">
        <v>3483</v>
      </c>
      <c r="B110" s="126" t="s">
        <v>3484</v>
      </c>
      <c r="C110" s="127">
        <v>87149100</v>
      </c>
      <c r="D110" s="128">
        <v>189</v>
      </c>
      <c r="E110" s="129">
        <v>0.28000000000000003</v>
      </c>
      <c r="F110" s="129">
        <v>0.18</v>
      </c>
      <c r="G110" s="128">
        <v>242</v>
      </c>
      <c r="H110" s="128">
        <v>224</v>
      </c>
      <c r="I110" s="128">
        <v>231</v>
      </c>
      <c r="J110" s="128">
        <v>296</v>
      </c>
      <c r="K110" s="128">
        <v>273</v>
      </c>
      <c r="L110" s="130" t="str">
        <f t="shared" si="3"/>
        <v>VP-000000085542</v>
      </c>
    </row>
    <row r="111" spans="1:12" ht="17.399999999999999">
      <c r="A111" s="125" t="s">
        <v>3487</v>
      </c>
      <c r="B111" s="126" t="s">
        <v>3488</v>
      </c>
      <c r="C111" s="127">
        <v>87149100</v>
      </c>
      <c r="D111" s="128">
        <v>183</v>
      </c>
      <c r="E111" s="129">
        <v>0.28000000000000003</v>
      </c>
      <c r="F111" s="129">
        <v>0.18</v>
      </c>
      <c r="G111" s="128">
        <v>235</v>
      </c>
      <c r="H111" s="128">
        <v>216</v>
      </c>
      <c r="I111" s="128">
        <v>224</v>
      </c>
      <c r="J111" s="128">
        <v>287</v>
      </c>
      <c r="K111" s="128">
        <v>265</v>
      </c>
      <c r="L111" s="130" t="str">
        <f t="shared" si="3"/>
        <v>VP-000000085543</v>
      </c>
    </row>
    <row r="112" spans="1:12" ht="17.399999999999999">
      <c r="A112" s="125" t="s">
        <v>3489</v>
      </c>
      <c r="B112" s="126" t="s">
        <v>3490</v>
      </c>
      <c r="C112" s="127">
        <v>87149100</v>
      </c>
      <c r="D112" s="128">
        <v>113</v>
      </c>
      <c r="E112" s="129">
        <v>0.28000000000000003</v>
      </c>
      <c r="F112" s="129">
        <v>0.18</v>
      </c>
      <c r="G112" s="128">
        <v>145</v>
      </c>
      <c r="H112" s="128">
        <v>134</v>
      </c>
      <c r="I112" s="128">
        <v>138</v>
      </c>
      <c r="J112" s="128">
        <v>177</v>
      </c>
      <c r="K112" s="128">
        <v>163</v>
      </c>
      <c r="L112" s="130" t="str">
        <f t="shared" si="3"/>
        <v>VP-000000085544</v>
      </c>
    </row>
    <row r="113" spans="1:12" ht="17.399999999999999">
      <c r="A113" s="125" t="s">
        <v>3491</v>
      </c>
      <c r="B113" s="126" t="s">
        <v>3492</v>
      </c>
      <c r="C113" s="127">
        <v>87149100</v>
      </c>
      <c r="D113" s="128">
        <v>131</v>
      </c>
      <c r="E113" s="129">
        <v>0.28000000000000003</v>
      </c>
      <c r="F113" s="129">
        <v>0.18</v>
      </c>
      <c r="G113" s="128">
        <v>168</v>
      </c>
      <c r="H113" s="128">
        <v>155</v>
      </c>
      <c r="I113" s="128">
        <v>160</v>
      </c>
      <c r="J113" s="128">
        <v>205</v>
      </c>
      <c r="K113" s="128">
        <v>189</v>
      </c>
      <c r="L113" s="130" t="str">
        <f t="shared" si="3"/>
        <v>VP-000000085545</v>
      </c>
    </row>
    <row r="114" spans="1:12" ht="17.399999999999999">
      <c r="A114" s="125" t="s">
        <v>3498</v>
      </c>
      <c r="B114" s="126" t="s">
        <v>3499</v>
      </c>
      <c r="C114" s="127">
        <v>87149100</v>
      </c>
      <c r="D114" s="128">
        <v>65</v>
      </c>
      <c r="E114" s="129">
        <v>0.28000000000000003</v>
      </c>
      <c r="F114" s="129">
        <v>0.18</v>
      </c>
      <c r="G114" s="128">
        <v>84</v>
      </c>
      <c r="H114" s="128">
        <v>77</v>
      </c>
      <c r="I114" s="128">
        <v>80</v>
      </c>
      <c r="J114" s="128">
        <v>103</v>
      </c>
      <c r="K114" s="128">
        <v>95</v>
      </c>
      <c r="L114" s="130" t="str">
        <f t="shared" si="3"/>
        <v>VP-000000085546</v>
      </c>
    </row>
    <row r="115" spans="1:12" ht="17.399999999999999">
      <c r="A115" s="125" t="s">
        <v>3500</v>
      </c>
      <c r="B115" s="126" t="s">
        <v>3501</v>
      </c>
      <c r="C115" s="127">
        <v>87149100</v>
      </c>
      <c r="D115" s="128">
        <v>166</v>
      </c>
      <c r="E115" s="129">
        <v>0.28000000000000003</v>
      </c>
      <c r="F115" s="129">
        <v>0.18</v>
      </c>
      <c r="G115" s="128">
        <v>213</v>
      </c>
      <c r="H115" s="128">
        <v>196</v>
      </c>
      <c r="I115" s="128">
        <v>203</v>
      </c>
      <c r="J115" s="128">
        <v>260</v>
      </c>
      <c r="K115" s="128">
        <v>240</v>
      </c>
      <c r="L115" s="130" t="str">
        <f t="shared" si="3"/>
        <v>VP-000000085547</v>
      </c>
    </row>
    <row r="116" spans="1:12" ht="17.399999999999999">
      <c r="A116" s="125" t="s">
        <v>3502</v>
      </c>
      <c r="B116" s="126" t="s">
        <v>3503</v>
      </c>
      <c r="C116" s="127">
        <v>87149100</v>
      </c>
      <c r="D116" s="128">
        <v>350</v>
      </c>
      <c r="E116" s="129">
        <v>0.28000000000000003</v>
      </c>
      <c r="F116" s="129">
        <v>0.18</v>
      </c>
      <c r="G116" s="128">
        <v>448</v>
      </c>
      <c r="H116" s="128">
        <v>413</v>
      </c>
      <c r="I116" s="128">
        <v>427</v>
      </c>
      <c r="J116" s="128">
        <v>547</v>
      </c>
      <c r="K116" s="128">
        <v>504</v>
      </c>
      <c r="L116" s="130" t="str">
        <f t="shared" si="3"/>
        <v>VP-000000085583</v>
      </c>
    </row>
    <row r="117" spans="1:12" ht="17.399999999999999">
      <c r="A117" s="125" t="s">
        <v>3504</v>
      </c>
      <c r="B117" s="126" t="s">
        <v>3505</v>
      </c>
      <c r="C117" s="127">
        <v>87149100</v>
      </c>
      <c r="D117" s="128">
        <v>234</v>
      </c>
      <c r="E117" s="129">
        <v>0.28000000000000003</v>
      </c>
      <c r="F117" s="129">
        <v>0.18</v>
      </c>
      <c r="G117" s="128">
        <v>300</v>
      </c>
      <c r="H117" s="128">
        <v>277</v>
      </c>
      <c r="I117" s="128">
        <v>286</v>
      </c>
      <c r="J117" s="128">
        <v>367</v>
      </c>
      <c r="K117" s="128">
        <v>338</v>
      </c>
      <c r="L117" s="130" t="str">
        <f t="shared" si="3"/>
        <v>VP-000000085584</v>
      </c>
    </row>
    <row r="118" spans="1:12" ht="17.399999999999999">
      <c r="A118" s="125" t="s">
        <v>3508</v>
      </c>
      <c r="B118" s="126" t="s">
        <v>3509</v>
      </c>
      <c r="C118" s="127">
        <v>87149100</v>
      </c>
      <c r="D118" s="128">
        <v>234</v>
      </c>
      <c r="E118" s="129">
        <v>0.28000000000000003</v>
      </c>
      <c r="F118" s="129">
        <v>0.18</v>
      </c>
      <c r="G118" s="128">
        <v>300</v>
      </c>
      <c r="H118" s="128">
        <v>277</v>
      </c>
      <c r="I118" s="128">
        <v>286</v>
      </c>
      <c r="J118" s="128">
        <v>367</v>
      </c>
      <c r="K118" s="128">
        <v>338</v>
      </c>
      <c r="L118" s="130" t="str">
        <f t="shared" si="3"/>
        <v>VP-000000085585</v>
      </c>
    </row>
    <row r="119" spans="1:12" ht="17.399999999999999">
      <c r="A119" s="125" t="s">
        <v>3513</v>
      </c>
      <c r="B119" s="126" t="s">
        <v>3514</v>
      </c>
      <c r="C119" s="127">
        <v>87149100</v>
      </c>
      <c r="D119" s="128">
        <v>195</v>
      </c>
      <c r="E119" s="129">
        <v>0.28000000000000003</v>
      </c>
      <c r="F119" s="129">
        <v>0.18</v>
      </c>
      <c r="G119" s="128">
        <v>250</v>
      </c>
      <c r="H119" s="128">
        <v>231</v>
      </c>
      <c r="I119" s="128">
        <v>238</v>
      </c>
      <c r="J119" s="128">
        <v>305</v>
      </c>
      <c r="K119" s="128">
        <v>281</v>
      </c>
      <c r="L119" s="130" t="str">
        <f t="shared" si="3"/>
        <v>VP-000000085586</v>
      </c>
    </row>
    <row r="120" spans="1:12" ht="17.399999999999999">
      <c r="A120" s="125" t="s">
        <v>3522</v>
      </c>
      <c r="B120" s="126" t="s">
        <v>3523</v>
      </c>
      <c r="C120" s="127">
        <v>87149100</v>
      </c>
      <c r="D120" s="128">
        <v>195</v>
      </c>
      <c r="E120" s="129">
        <v>0.28000000000000003</v>
      </c>
      <c r="F120" s="129">
        <v>0.18</v>
      </c>
      <c r="G120" s="128">
        <v>250</v>
      </c>
      <c r="H120" s="128">
        <v>231</v>
      </c>
      <c r="I120" s="128">
        <v>238</v>
      </c>
      <c r="J120" s="128">
        <v>305</v>
      </c>
      <c r="K120" s="128">
        <v>281</v>
      </c>
      <c r="L120" s="130" t="str">
        <f t="shared" si="3"/>
        <v>VP-000000085587</v>
      </c>
    </row>
    <row r="121" spans="1:12" ht="17.399999999999999">
      <c r="A121" s="125" t="s">
        <v>3526</v>
      </c>
      <c r="B121" s="126" t="s">
        <v>3527</v>
      </c>
      <c r="C121" s="127">
        <v>84811000</v>
      </c>
      <c r="D121" s="128">
        <v>59</v>
      </c>
      <c r="E121" s="129">
        <v>0.18</v>
      </c>
      <c r="F121" s="129">
        <v>0.18</v>
      </c>
      <c r="G121" s="128">
        <v>70</v>
      </c>
      <c r="H121" s="128">
        <v>70</v>
      </c>
      <c r="I121" s="128">
        <v>72</v>
      </c>
      <c r="J121" s="128">
        <v>85</v>
      </c>
      <c r="K121" s="128">
        <v>85</v>
      </c>
      <c r="L121" s="130" t="str">
        <f t="shared" si="3"/>
        <v>VP-000000085854</v>
      </c>
    </row>
    <row r="122" spans="1:12" ht="17.399999999999999">
      <c r="A122" s="125" t="s">
        <v>3529</v>
      </c>
      <c r="B122" s="126" t="s">
        <v>3531</v>
      </c>
      <c r="C122" s="127">
        <v>84811000</v>
      </c>
      <c r="D122" s="128">
        <v>59</v>
      </c>
      <c r="E122" s="129">
        <v>0.18</v>
      </c>
      <c r="F122" s="129">
        <v>0.18</v>
      </c>
      <c r="G122" s="128">
        <v>70</v>
      </c>
      <c r="H122" s="128">
        <v>70</v>
      </c>
      <c r="I122" s="128">
        <v>72</v>
      </c>
      <c r="J122" s="128">
        <v>85</v>
      </c>
      <c r="K122" s="128">
        <v>85</v>
      </c>
      <c r="L122" s="130" t="str">
        <f t="shared" si="3"/>
        <v>VP-000000085855</v>
      </c>
    </row>
    <row r="123" spans="1:12" ht="17.399999999999999">
      <c r="A123" s="125" t="s">
        <v>3537</v>
      </c>
      <c r="B123" s="126" t="s">
        <v>3538</v>
      </c>
      <c r="C123" s="127">
        <v>87149100</v>
      </c>
      <c r="D123" s="128">
        <v>10</v>
      </c>
      <c r="E123" s="129">
        <v>0.28000000000000003</v>
      </c>
      <c r="F123" s="129">
        <v>0.18</v>
      </c>
      <c r="G123" s="128">
        <v>13</v>
      </c>
      <c r="H123" s="128">
        <v>12</v>
      </c>
      <c r="I123" s="128">
        <v>13</v>
      </c>
      <c r="J123" s="128">
        <v>17</v>
      </c>
      <c r="K123" s="128">
        <v>16</v>
      </c>
      <c r="L123" s="130" t="str">
        <f t="shared" si="3"/>
        <v>VP-000000085856</v>
      </c>
    </row>
    <row r="124" spans="1:12" ht="17.399999999999999">
      <c r="A124" s="125" t="s">
        <v>3548</v>
      </c>
      <c r="B124" s="126" t="s">
        <v>3549</v>
      </c>
      <c r="C124" s="127">
        <v>39199090</v>
      </c>
      <c r="D124" s="128">
        <v>2</v>
      </c>
      <c r="E124" s="129">
        <v>0.18</v>
      </c>
      <c r="F124" s="129">
        <v>0.18</v>
      </c>
      <c r="G124" s="128">
        <v>3</v>
      </c>
      <c r="H124" s="128">
        <v>3</v>
      </c>
      <c r="I124" s="128">
        <v>3</v>
      </c>
      <c r="J124" s="128">
        <v>4</v>
      </c>
      <c r="K124" s="128">
        <v>4</v>
      </c>
      <c r="L124" s="130" t="str">
        <f t="shared" si="3"/>
        <v>VP-000000087475</v>
      </c>
    </row>
    <row r="125" spans="1:12" ht="13.2">
      <c r="D125" s="119"/>
      <c r="G125" s="119"/>
      <c r="H125" s="119"/>
      <c r="I125" s="119"/>
      <c r="J125" s="119"/>
      <c r="K125" s="119"/>
    </row>
    <row r="126" spans="1:12" ht="13.2">
      <c r="D126" s="119"/>
      <c r="G126" s="119"/>
      <c r="H126" s="119"/>
      <c r="I126" s="119"/>
      <c r="J126" s="119"/>
      <c r="K126" s="119"/>
    </row>
    <row r="127" spans="1:12" ht="13.2">
      <c r="D127" s="119"/>
      <c r="G127" s="119"/>
      <c r="H127" s="119"/>
      <c r="I127" s="119"/>
      <c r="J127" s="119"/>
      <c r="K127" s="119"/>
    </row>
    <row r="128" spans="1:12" ht="13.2">
      <c r="D128" s="119"/>
      <c r="G128" s="119"/>
      <c r="H128" s="119"/>
      <c r="I128" s="119"/>
      <c r="J128" s="119"/>
      <c r="K128" s="119"/>
    </row>
    <row r="129" spans="4:11" ht="13.2">
      <c r="D129" s="119"/>
      <c r="G129" s="119"/>
      <c r="H129" s="119"/>
      <c r="I129" s="119"/>
      <c r="J129" s="119"/>
      <c r="K129" s="119"/>
    </row>
    <row r="130" spans="4:11" ht="13.2">
      <c r="D130" s="119"/>
      <c r="G130" s="119"/>
      <c r="H130" s="119"/>
      <c r="I130" s="119"/>
      <c r="J130" s="119"/>
      <c r="K130" s="119"/>
    </row>
    <row r="131" spans="4:11" ht="13.2">
      <c r="D131" s="119"/>
      <c r="G131" s="119"/>
      <c r="H131" s="119"/>
      <c r="I131" s="119"/>
      <c r="J131" s="119"/>
      <c r="K131" s="119"/>
    </row>
    <row r="132" spans="4:11" ht="13.2">
      <c r="D132" s="119"/>
      <c r="G132" s="119"/>
      <c r="H132" s="119"/>
      <c r="I132" s="119"/>
      <c r="J132" s="119"/>
      <c r="K132" s="119"/>
    </row>
    <row r="133" spans="4:11" ht="13.2">
      <c r="D133" s="119"/>
      <c r="G133" s="119"/>
      <c r="H133" s="119"/>
      <c r="I133" s="119"/>
      <c r="J133" s="119"/>
      <c r="K133" s="119"/>
    </row>
    <row r="134" spans="4:11" ht="13.2">
      <c r="D134" s="119"/>
      <c r="G134" s="119"/>
      <c r="H134" s="119"/>
      <c r="I134" s="119"/>
      <c r="J134" s="119"/>
      <c r="K134" s="119"/>
    </row>
    <row r="135" spans="4:11" ht="13.2">
      <c r="D135" s="119"/>
      <c r="G135" s="119"/>
      <c r="H135" s="119"/>
      <c r="I135" s="119"/>
      <c r="J135" s="119"/>
      <c r="K135" s="119"/>
    </row>
    <row r="136" spans="4:11" ht="13.2">
      <c r="D136" s="119"/>
      <c r="G136" s="119"/>
      <c r="H136" s="119"/>
      <c r="I136" s="119"/>
      <c r="J136" s="119"/>
      <c r="K136" s="119"/>
    </row>
    <row r="137" spans="4:11" ht="13.2">
      <c r="D137" s="119"/>
      <c r="G137" s="119"/>
      <c r="H137" s="119"/>
      <c r="I137" s="119"/>
      <c r="J137" s="119"/>
      <c r="K137" s="119"/>
    </row>
    <row r="138" spans="4:11" ht="13.2">
      <c r="D138" s="119"/>
      <c r="G138" s="119"/>
      <c r="H138" s="119"/>
      <c r="I138" s="119"/>
      <c r="J138" s="119"/>
      <c r="K138" s="119"/>
    </row>
    <row r="139" spans="4:11" ht="13.2">
      <c r="D139" s="119"/>
      <c r="G139" s="119"/>
      <c r="H139" s="119"/>
      <c r="I139" s="119"/>
      <c r="J139" s="119"/>
      <c r="K139" s="119"/>
    </row>
    <row r="140" spans="4:11" ht="13.2">
      <c r="D140" s="119"/>
      <c r="G140" s="119"/>
      <c r="H140" s="119"/>
      <c r="I140" s="119"/>
      <c r="J140" s="119"/>
      <c r="K140" s="119"/>
    </row>
    <row r="141" spans="4:11" ht="13.2">
      <c r="D141" s="119"/>
      <c r="G141" s="119"/>
      <c r="H141" s="119"/>
      <c r="I141" s="119"/>
      <c r="J141" s="119"/>
      <c r="K141" s="119"/>
    </row>
    <row r="142" spans="4:11" ht="13.2">
      <c r="D142" s="119"/>
      <c r="G142" s="119"/>
      <c r="H142" s="119"/>
      <c r="I142" s="119"/>
      <c r="J142" s="119"/>
      <c r="K142" s="119"/>
    </row>
    <row r="143" spans="4:11" ht="13.2">
      <c r="D143" s="119"/>
      <c r="G143" s="119"/>
      <c r="H143" s="119"/>
      <c r="I143" s="119"/>
      <c r="J143" s="119"/>
      <c r="K143" s="119"/>
    </row>
    <row r="144" spans="4:11" ht="13.2">
      <c r="D144" s="119"/>
      <c r="G144" s="119"/>
      <c r="H144" s="119"/>
      <c r="I144" s="119"/>
      <c r="J144" s="119"/>
      <c r="K144" s="119"/>
    </row>
    <row r="145" spans="4:11" ht="13.2">
      <c r="D145" s="119"/>
      <c r="G145" s="119"/>
      <c r="H145" s="119"/>
      <c r="I145" s="119"/>
      <c r="J145" s="119"/>
      <c r="K145" s="119"/>
    </row>
    <row r="146" spans="4:11" ht="13.2">
      <c r="D146" s="119"/>
      <c r="G146" s="119"/>
      <c r="H146" s="119"/>
      <c r="I146" s="119"/>
      <c r="J146" s="119"/>
      <c r="K146" s="119"/>
    </row>
    <row r="147" spans="4:11" ht="13.2">
      <c r="D147" s="119"/>
      <c r="G147" s="119"/>
      <c r="H147" s="119"/>
      <c r="I147" s="119"/>
      <c r="J147" s="119"/>
      <c r="K147" s="119"/>
    </row>
    <row r="148" spans="4:11" ht="13.2">
      <c r="D148" s="119"/>
      <c r="G148" s="119"/>
      <c r="H148" s="119"/>
      <c r="I148" s="119"/>
      <c r="J148" s="119"/>
      <c r="K148" s="119"/>
    </row>
    <row r="149" spans="4:11" ht="13.2">
      <c r="D149" s="119"/>
      <c r="G149" s="119"/>
      <c r="H149" s="119"/>
      <c r="I149" s="119"/>
      <c r="J149" s="119"/>
      <c r="K149" s="119"/>
    </row>
    <row r="150" spans="4:11" ht="13.2">
      <c r="D150" s="119"/>
      <c r="G150" s="119"/>
      <c r="H150" s="119"/>
      <c r="I150" s="119"/>
      <c r="J150" s="119"/>
      <c r="K150" s="119"/>
    </row>
    <row r="151" spans="4:11" ht="13.2">
      <c r="D151" s="119"/>
      <c r="G151" s="119"/>
      <c r="H151" s="119"/>
      <c r="I151" s="119"/>
      <c r="J151" s="119"/>
      <c r="K151" s="119"/>
    </row>
    <row r="152" spans="4:11" ht="13.2">
      <c r="D152" s="119"/>
      <c r="G152" s="119"/>
      <c r="H152" s="119"/>
      <c r="I152" s="119"/>
      <c r="J152" s="119"/>
      <c r="K152" s="119"/>
    </row>
    <row r="153" spans="4:11" ht="13.2">
      <c r="D153" s="119"/>
      <c r="G153" s="119"/>
      <c r="H153" s="119"/>
      <c r="I153" s="119"/>
      <c r="J153" s="119"/>
      <c r="K153" s="119"/>
    </row>
    <row r="154" spans="4:11" ht="13.2">
      <c r="D154" s="119"/>
      <c r="G154" s="119"/>
      <c r="H154" s="119"/>
      <c r="I154" s="119"/>
      <c r="J154" s="119"/>
      <c r="K154" s="119"/>
    </row>
    <row r="155" spans="4:11" ht="13.2">
      <c r="D155" s="119"/>
      <c r="G155" s="119"/>
      <c r="H155" s="119"/>
      <c r="I155" s="119"/>
      <c r="J155" s="119"/>
      <c r="K155" s="119"/>
    </row>
    <row r="156" spans="4:11" ht="13.2">
      <c r="D156" s="119"/>
      <c r="G156" s="119"/>
      <c r="H156" s="119"/>
      <c r="I156" s="119"/>
      <c r="J156" s="119"/>
      <c r="K156" s="119"/>
    </row>
    <row r="157" spans="4:11" ht="13.2">
      <c r="D157" s="119"/>
      <c r="G157" s="119"/>
      <c r="H157" s="119"/>
      <c r="I157" s="119"/>
      <c r="J157" s="119"/>
      <c r="K157" s="119"/>
    </row>
    <row r="158" spans="4:11" ht="13.2">
      <c r="D158" s="119"/>
      <c r="G158" s="119"/>
      <c r="H158" s="119"/>
      <c r="I158" s="119"/>
      <c r="J158" s="119"/>
      <c r="K158" s="119"/>
    </row>
    <row r="159" spans="4:11" ht="13.2">
      <c r="D159" s="119"/>
      <c r="G159" s="119"/>
      <c r="H159" s="119"/>
      <c r="I159" s="119"/>
      <c r="J159" s="119"/>
      <c r="K159" s="119"/>
    </row>
    <row r="160" spans="4:11" ht="13.2">
      <c r="D160" s="119"/>
      <c r="G160" s="119"/>
      <c r="H160" s="119"/>
      <c r="I160" s="119"/>
      <c r="J160" s="119"/>
      <c r="K160" s="119"/>
    </row>
    <row r="161" spans="4:11" ht="13.2">
      <c r="D161" s="119"/>
      <c r="G161" s="119"/>
      <c r="H161" s="119"/>
      <c r="I161" s="119"/>
      <c r="J161" s="119"/>
      <c r="K161" s="119"/>
    </row>
    <row r="162" spans="4:11" ht="13.2">
      <c r="D162" s="119"/>
      <c r="G162" s="119"/>
      <c r="H162" s="119"/>
      <c r="I162" s="119"/>
      <c r="J162" s="119"/>
      <c r="K162" s="119"/>
    </row>
    <row r="163" spans="4:11" ht="13.2">
      <c r="D163" s="119"/>
      <c r="G163" s="119"/>
      <c r="H163" s="119"/>
      <c r="I163" s="119"/>
      <c r="J163" s="119"/>
      <c r="K163" s="119"/>
    </row>
    <row r="164" spans="4:11" ht="13.2">
      <c r="D164" s="119"/>
      <c r="G164" s="119"/>
      <c r="H164" s="119"/>
      <c r="I164" s="119"/>
      <c r="J164" s="119"/>
      <c r="K164" s="119"/>
    </row>
    <row r="165" spans="4:11" ht="13.2">
      <c r="D165" s="119"/>
      <c r="G165" s="119"/>
      <c r="H165" s="119"/>
      <c r="I165" s="119"/>
      <c r="J165" s="119"/>
      <c r="K165" s="119"/>
    </row>
    <row r="166" spans="4:11" ht="13.2">
      <c r="D166" s="119"/>
      <c r="G166" s="119"/>
      <c r="H166" s="119"/>
      <c r="I166" s="119"/>
      <c r="J166" s="119"/>
      <c r="K166" s="119"/>
    </row>
    <row r="167" spans="4:11" ht="13.2">
      <c r="D167" s="119"/>
      <c r="G167" s="119"/>
      <c r="H167" s="119"/>
      <c r="I167" s="119"/>
      <c r="J167" s="119"/>
      <c r="K167" s="119"/>
    </row>
    <row r="168" spans="4:11" ht="13.2">
      <c r="D168" s="119"/>
      <c r="G168" s="119"/>
      <c r="H168" s="119"/>
      <c r="I168" s="119"/>
      <c r="J168" s="119"/>
      <c r="K168" s="119"/>
    </row>
    <row r="169" spans="4:11" ht="13.2">
      <c r="D169" s="119"/>
      <c r="G169" s="119"/>
      <c r="H169" s="119"/>
      <c r="I169" s="119"/>
      <c r="J169" s="119"/>
      <c r="K169" s="119"/>
    </row>
    <row r="170" spans="4:11" ht="13.2">
      <c r="D170" s="119"/>
      <c r="G170" s="119"/>
      <c r="H170" s="119"/>
      <c r="I170" s="119"/>
      <c r="J170" s="119"/>
      <c r="K170" s="119"/>
    </row>
    <row r="171" spans="4:11" ht="13.2">
      <c r="D171" s="119"/>
      <c r="G171" s="119"/>
      <c r="H171" s="119"/>
      <c r="I171" s="119"/>
      <c r="J171" s="119"/>
      <c r="K171" s="119"/>
    </row>
    <row r="172" spans="4:11" ht="13.2">
      <c r="D172" s="119"/>
      <c r="G172" s="119"/>
      <c r="H172" s="119"/>
      <c r="I172" s="119"/>
      <c r="J172" s="119"/>
      <c r="K172" s="119"/>
    </row>
    <row r="173" spans="4:11" ht="13.2">
      <c r="D173" s="119"/>
      <c r="G173" s="119"/>
      <c r="H173" s="119"/>
      <c r="I173" s="119"/>
      <c r="J173" s="119"/>
      <c r="K173" s="119"/>
    </row>
    <row r="174" spans="4:11" ht="13.2">
      <c r="D174" s="119"/>
      <c r="G174" s="119"/>
      <c r="H174" s="119"/>
      <c r="I174" s="119"/>
      <c r="J174" s="119"/>
      <c r="K174" s="119"/>
    </row>
    <row r="175" spans="4:11" ht="13.2">
      <c r="D175" s="119"/>
      <c r="G175" s="119"/>
      <c r="H175" s="119"/>
      <c r="I175" s="119"/>
      <c r="J175" s="119"/>
      <c r="K175" s="119"/>
    </row>
    <row r="176" spans="4:11" ht="13.2">
      <c r="D176" s="119"/>
      <c r="G176" s="119"/>
      <c r="H176" s="119"/>
      <c r="I176" s="119"/>
      <c r="J176" s="119"/>
      <c r="K176" s="119"/>
    </row>
    <row r="177" spans="4:11" ht="13.2">
      <c r="D177" s="119"/>
      <c r="G177" s="119"/>
      <c r="H177" s="119"/>
      <c r="I177" s="119"/>
      <c r="J177" s="119"/>
      <c r="K177" s="119"/>
    </row>
    <row r="178" spans="4:11" ht="13.2">
      <c r="D178" s="119"/>
      <c r="G178" s="119"/>
      <c r="H178" s="119"/>
      <c r="I178" s="119"/>
      <c r="J178" s="119"/>
      <c r="K178" s="119"/>
    </row>
    <row r="179" spans="4:11" ht="13.2">
      <c r="D179" s="119"/>
      <c r="G179" s="119"/>
      <c r="H179" s="119"/>
      <c r="I179" s="119"/>
      <c r="J179" s="119"/>
      <c r="K179" s="119"/>
    </row>
    <row r="180" spans="4:11" ht="13.2">
      <c r="D180" s="119"/>
      <c r="G180" s="119"/>
      <c r="H180" s="119"/>
      <c r="I180" s="119"/>
      <c r="J180" s="119"/>
      <c r="K180" s="119"/>
    </row>
    <row r="181" spans="4:11" ht="13.2">
      <c r="D181" s="119"/>
      <c r="G181" s="119"/>
      <c r="H181" s="119"/>
      <c r="I181" s="119"/>
      <c r="J181" s="119"/>
      <c r="K181" s="119"/>
    </row>
    <row r="182" spans="4:11" ht="13.2">
      <c r="D182" s="119"/>
      <c r="G182" s="119"/>
      <c r="H182" s="119"/>
      <c r="I182" s="119"/>
      <c r="J182" s="119"/>
      <c r="K182" s="119"/>
    </row>
    <row r="183" spans="4:11" ht="13.2">
      <c r="D183" s="119"/>
      <c r="G183" s="119"/>
      <c r="H183" s="119"/>
      <c r="I183" s="119"/>
      <c r="J183" s="119"/>
      <c r="K183" s="119"/>
    </row>
    <row r="184" spans="4:11" ht="13.2">
      <c r="D184" s="119"/>
      <c r="G184" s="119"/>
      <c r="H184" s="119"/>
      <c r="I184" s="119"/>
      <c r="J184" s="119"/>
      <c r="K184" s="119"/>
    </row>
    <row r="185" spans="4:11" ht="13.2">
      <c r="D185" s="119"/>
      <c r="G185" s="119"/>
      <c r="H185" s="119"/>
      <c r="I185" s="119"/>
      <c r="J185" s="119"/>
      <c r="K185" s="119"/>
    </row>
    <row r="186" spans="4:11" ht="13.2">
      <c r="D186" s="119"/>
      <c r="G186" s="119"/>
      <c r="H186" s="119"/>
      <c r="I186" s="119"/>
      <c r="J186" s="119"/>
      <c r="K186" s="119"/>
    </row>
    <row r="187" spans="4:11" ht="13.2">
      <c r="D187" s="119"/>
      <c r="G187" s="119"/>
      <c r="H187" s="119"/>
      <c r="I187" s="119"/>
      <c r="J187" s="119"/>
      <c r="K187" s="119"/>
    </row>
    <row r="188" spans="4:11" ht="13.2">
      <c r="D188" s="119"/>
      <c r="G188" s="119"/>
      <c r="H188" s="119"/>
      <c r="I188" s="119"/>
      <c r="J188" s="119"/>
      <c r="K188" s="119"/>
    </row>
    <row r="189" spans="4:11" ht="13.2">
      <c r="D189" s="119"/>
      <c r="G189" s="119"/>
      <c r="H189" s="119"/>
      <c r="I189" s="119"/>
      <c r="J189" s="119"/>
      <c r="K189" s="119"/>
    </row>
    <row r="190" spans="4:11" ht="13.2">
      <c r="D190" s="119"/>
      <c r="G190" s="119"/>
      <c r="H190" s="119"/>
      <c r="I190" s="119"/>
      <c r="J190" s="119"/>
      <c r="K190" s="119"/>
    </row>
    <row r="191" spans="4:11" ht="13.2">
      <c r="D191" s="119"/>
      <c r="G191" s="119"/>
      <c r="H191" s="119"/>
      <c r="I191" s="119"/>
      <c r="J191" s="119"/>
      <c r="K191" s="119"/>
    </row>
    <row r="192" spans="4:11" ht="13.2">
      <c r="D192" s="119"/>
      <c r="G192" s="119"/>
      <c r="H192" s="119"/>
      <c r="I192" s="119"/>
      <c r="J192" s="119"/>
      <c r="K192" s="119"/>
    </row>
    <row r="193" spans="4:11" ht="13.2">
      <c r="D193" s="119"/>
      <c r="G193" s="119"/>
      <c r="H193" s="119"/>
      <c r="I193" s="119"/>
      <c r="J193" s="119"/>
      <c r="K193" s="119"/>
    </row>
    <row r="194" spans="4:11" ht="13.2">
      <c r="D194" s="119"/>
      <c r="G194" s="119"/>
      <c r="H194" s="119"/>
      <c r="I194" s="119"/>
      <c r="J194" s="119"/>
      <c r="K194" s="119"/>
    </row>
    <row r="195" spans="4:11" ht="13.2">
      <c r="D195" s="119"/>
      <c r="G195" s="119"/>
      <c r="H195" s="119"/>
      <c r="I195" s="119"/>
      <c r="J195" s="119"/>
      <c r="K195" s="119"/>
    </row>
    <row r="196" spans="4:11" ht="13.2">
      <c r="D196" s="119"/>
      <c r="G196" s="119"/>
      <c r="H196" s="119"/>
      <c r="I196" s="119"/>
      <c r="J196" s="119"/>
      <c r="K196" s="119"/>
    </row>
    <row r="197" spans="4:11" ht="13.2">
      <c r="D197" s="119"/>
      <c r="G197" s="119"/>
      <c r="H197" s="119"/>
      <c r="I197" s="119"/>
      <c r="J197" s="119"/>
      <c r="K197" s="119"/>
    </row>
    <row r="198" spans="4:11" ht="13.2">
      <c r="D198" s="119"/>
      <c r="G198" s="119"/>
      <c r="H198" s="119"/>
      <c r="I198" s="119"/>
      <c r="J198" s="119"/>
      <c r="K198" s="119"/>
    </row>
    <row r="199" spans="4:11" ht="13.2">
      <c r="D199" s="119"/>
      <c r="G199" s="119"/>
      <c r="H199" s="119"/>
      <c r="I199" s="119"/>
      <c r="J199" s="119"/>
      <c r="K199" s="119"/>
    </row>
    <row r="200" spans="4:11" ht="13.2">
      <c r="D200" s="119"/>
      <c r="G200" s="119"/>
      <c r="H200" s="119"/>
      <c r="I200" s="119"/>
      <c r="J200" s="119"/>
      <c r="K200" s="119"/>
    </row>
    <row r="201" spans="4:11" ht="13.2">
      <c r="D201" s="119"/>
      <c r="G201" s="119"/>
      <c r="H201" s="119"/>
      <c r="I201" s="119"/>
      <c r="J201" s="119"/>
      <c r="K201" s="119"/>
    </row>
    <row r="202" spans="4:11" ht="13.2">
      <c r="D202" s="119"/>
      <c r="G202" s="119"/>
      <c r="H202" s="119"/>
      <c r="I202" s="119"/>
      <c r="J202" s="119"/>
      <c r="K202" s="119"/>
    </row>
    <row r="203" spans="4:11" ht="13.2">
      <c r="D203" s="119"/>
      <c r="G203" s="119"/>
      <c r="H203" s="119"/>
      <c r="I203" s="119"/>
      <c r="J203" s="119"/>
      <c r="K203" s="119"/>
    </row>
    <row r="204" spans="4:11" ht="13.2">
      <c r="D204" s="119"/>
      <c r="G204" s="119"/>
      <c r="H204" s="119"/>
      <c r="I204" s="119"/>
      <c r="J204" s="119"/>
      <c r="K204" s="119"/>
    </row>
    <row r="205" spans="4:11" ht="13.2">
      <c r="D205" s="119"/>
      <c r="G205" s="119"/>
      <c r="H205" s="119"/>
      <c r="I205" s="119"/>
      <c r="J205" s="119"/>
      <c r="K205" s="119"/>
    </row>
    <row r="206" spans="4:11" ht="13.2">
      <c r="D206" s="119"/>
      <c r="G206" s="119"/>
      <c r="H206" s="119"/>
      <c r="I206" s="119"/>
      <c r="J206" s="119"/>
      <c r="K206" s="119"/>
    </row>
    <row r="207" spans="4:11" ht="13.2">
      <c r="D207" s="119"/>
      <c r="G207" s="119"/>
      <c r="H207" s="119"/>
      <c r="I207" s="119"/>
      <c r="J207" s="119"/>
      <c r="K207" s="119"/>
    </row>
    <row r="208" spans="4:11" ht="13.2">
      <c r="D208" s="119"/>
      <c r="G208" s="119"/>
      <c r="H208" s="119"/>
      <c r="I208" s="119"/>
      <c r="J208" s="119"/>
      <c r="K208" s="119"/>
    </row>
    <row r="209" spans="4:11" ht="13.2">
      <c r="D209" s="119"/>
      <c r="G209" s="119"/>
      <c r="H209" s="119"/>
      <c r="I209" s="119"/>
      <c r="J209" s="119"/>
      <c r="K209" s="119"/>
    </row>
    <row r="210" spans="4:11" ht="13.2">
      <c r="D210" s="119"/>
      <c r="G210" s="119"/>
      <c r="H210" s="119"/>
      <c r="I210" s="119"/>
      <c r="J210" s="119"/>
      <c r="K210" s="119"/>
    </row>
    <row r="211" spans="4:11" ht="13.2">
      <c r="D211" s="119"/>
      <c r="G211" s="119"/>
      <c r="H211" s="119"/>
      <c r="I211" s="119"/>
      <c r="J211" s="119"/>
      <c r="K211" s="119"/>
    </row>
    <row r="212" spans="4:11" ht="13.2">
      <c r="D212" s="119"/>
      <c r="G212" s="119"/>
      <c r="H212" s="119"/>
      <c r="I212" s="119"/>
      <c r="J212" s="119"/>
      <c r="K212" s="119"/>
    </row>
    <row r="213" spans="4:11" ht="13.2">
      <c r="D213" s="119"/>
      <c r="G213" s="119"/>
      <c r="H213" s="119"/>
      <c r="I213" s="119"/>
      <c r="J213" s="119"/>
      <c r="K213" s="119"/>
    </row>
    <row r="214" spans="4:11" ht="13.2">
      <c r="D214" s="119"/>
      <c r="G214" s="119"/>
      <c r="H214" s="119"/>
      <c r="I214" s="119"/>
      <c r="J214" s="119"/>
      <c r="K214" s="119"/>
    </row>
    <row r="215" spans="4:11" ht="13.2">
      <c r="D215" s="119"/>
      <c r="G215" s="119"/>
      <c r="H215" s="119"/>
      <c r="I215" s="119"/>
      <c r="J215" s="119"/>
      <c r="K215" s="119"/>
    </row>
    <row r="216" spans="4:11" ht="13.2">
      <c r="D216" s="119"/>
      <c r="G216" s="119"/>
      <c r="H216" s="119"/>
      <c r="I216" s="119"/>
      <c r="J216" s="119"/>
      <c r="K216" s="119"/>
    </row>
    <row r="217" spans="4:11" ht="13.2">
      <c r="D217" s="119"/>
      <c r="G217" s="119"/>
      <c r="H217" s="119"/>
      <c r="I217" s="119"/>
      <c r="J217" s="119"/>
      <c r="K217" s="119"/>
    </row>
    <row r="218" spans="4:11" ht="13.2">
      <c r="D218" s="119"/>
      <c r="G218" s="119"/>
      <c r="H218" s="119"/>
      <c r="I218" s="119"/>
      <c r="J218" s="119"/>
      <c r="K218" s="119"/>
    </row>
    <row r="219" spans="4:11" ht="13.2">
      <c r="D219" s="119"/>
      <c r="G219" s="119"/>
      <c r="H219" s="119"/>
      <c r="I219" s="119"/>
      <c r="J219" s="119"/>
      <c r="K219" s="119"/>
    </row>
    <row r="220" spans="4:11" ht="13.2">
      <c r="D220" s="119"/>
      <c r="G220" s="119"/>
      <c r="H220" s="119"/>
      <c r="I220" s="119"/>
      <c r="J220" s="119"/>
      <c r="K220" s="119"/>
    </row>
    <row r="221" spans="4:11" ht="13.2">
      <c r="D221" s="119"/>
      <c r="G221" s="119"/>
      <c r="H221" s="119"/>
      <c r="I221" s="119"/>
      <c r="J221" s="119"/>
      <c r="K221" s="119"/>
    </row>
    <row r="222" spans="4:11" ht="13.2">
      <c r="D222" s="119"/>
      <c r="G222" s="119"/>
      <c r="H222" s="119"/>
      <c r="I222" s="119"/>
      <c r="J222" s="119"/>
      <c r="K222" s="119"/>
    </row>
    <row r="223" spans="4:11" ht="13.2">
      <c r="D223" s="119"/>
      <c r="G223" s="119"/>
      <c r="H223" s="119"/>
      <c r="I223" s="119"/>
      <c r="J223" s="119"/>
      <c r="K223" s="119"/>
    </row>
    <row r="224" spans="4:11" ht="13.2">
      <c r="D224" s="119"/>
      <c r="G224" s="119"/>
      <c r="H224" s="119"/>
      <c r="I224" s="119"/>
      <c r="J224" s="119"/>
      <c r="K224" s="119"/>
    </row>
    <row r="225" spans="4:11" ht="13.2">
      <c r="D225" s="119"/>
      <c r="G225" s="119"/>
      <c r="H225" s="119"/>
      <c r="I225" s="119"/>
      <c r="J225" s="119"/>
      <c r="K225" s="119"/>
    </row>
    <row r="226" spans="4:11" ht="13.2">
      <c r="D226" s="119"/>
      <c r="G226" s="119"/>
      <c r="H226" s="119"/>
      <c r="I226" s="119"/>
      <c r="J226" s="119"/>
      <c r="K226" s="119"/>
    </row>
    <row r="227" spans="4:11" ht="13.2">
      <c r="D227" s="119"/>
      <c r="G227" s="119"/>
      <c r="H227" s="119"/>
      <c r="I227" s="119"/>
      <c r="J227" s="119"/>
      <c r="K227" s="119"/>
    </row>
    <row r="228" spans="4:11" ht="13.2">
      <c r="D228" s="119"/>
      <c r="G228" s="119"/>
      <c r="H228" s="119"/>
      <c r="I228" s="119"/>
      <c r="J228" s="119"/>
      <c r="K228" s="119"/>
    </row>
    <row r="229" spans="4:11" ht="13.2">
      <c r="D229" s="119"/>
      <c r="G229" s="119"/>
      <c r="H229" s="119"/>
      <c r="I229" s="119"/>
      <c r="J229" s="119"/>
      <c r="K229" s="119"/>
    </row>
    <row r="230" spans="4:11" ht="13.2">
      <c r="D230" s="119"/>
      <c r="G230" s="119"/>
      <c r="H230" s="119"/>
      <c r="I230" s="119"/>
      <c r="J230" s="119"/>
      <c r="K230" s="119"/>
    </row>
    <row r="231" spans="4:11" ht="13.2">
      <c r="D231" s="119"/>
      <c r="G231" s="119"/>
      <c r="H231" s="119"/>
      <c r="I231" s="119"/>
      <c r="J231" s="119"/>
      <c r="K231" s="119"/>
    </row>
    <row r="232" spans="4:11" ht="13.2">
      <c r="D232" s="119"/>
      <c r="G232" s="119"/>
      <c r="H232" s="119"/>
      <c r="I232" s="119"/>
      <c r="J232" s="119"/>
      <c r="K232" s="119"/>
    </row>
    <row r="233" spans="4:11" ht="13.2">
      <c r="D233" s="119"/>
      <c r="G233" s="119"/>
      <c r="H233" s="119"/>
      <c r="I233" s="119"/>
      <c r="J233" s="119"/>
      <c r="K233" s="119"/>
    </row>
    <row r="234" spans="4:11" ht="13.2">
      <c r="D234" s="119"/>
      <c r="G234" s="119"/>
      <c r="H234" s="119"/>
      <c r="I234" s="119"/>
      <c r="J234" s="119"/>
      <c r="K234" s="119"/>
    </row>
    <row r="235" spans="4:11" ht="13.2">
      <c r="D235" s="119"/>
      <c r="G235" s="119"/>
      <c r="H235" s="119"/>
      <c r="I235" s="119"/>
      <c r="J235" s="119"/>
      <c r="K235" s="119"/>
    </row>
    <row r="236" spans="4:11" ht="13.2">
      <c r="D236" s="119"/>
      <c r="G236" s="119"/>
      <c r="H236" s="119"/>
      <c r="I236" s="119"/>
      <c r="J236" s="119"/>
      <c r="K236" s="119"/>
    </row>
    <row r="237" spans="4:11" ht="13.2">
      <c r="D237" s="119"/>
      <c r="G237" s="119"/>
      <c r="H237" s="119"/>
      <c r="I237" s="119"/>
      <c r="J237" s="119"/>
      <c r="K237" s="119"/>
    </row>
    <row r="238" spans="4:11" ht="13.2">
      <c r="D238" s="119"/>
      <c r="G238" s="119"/>
      <c r="H238" s="119"/>
      <c r="I238" s="119"/>
      <c r="J238" s="119"/>
      <c r="K238" s="119"/>
    </row>
    <row r="239" spans="4:11" ht="13.2">
      <c r="D239" s="119"/>
      <c r="G239" s="119"/>
      <c r="H239" s="119"/>
      <c r="I239" s="119"/>
      <c r="J239" s="119"/>
      <c r="K239" s="119"/>
    </row>
    <row r="240" spans="4:11" ht="13.2">
      <c r="D240" s="119"/>
      <c r="G240" s="119"/>
      <c r="H240" s="119"/>
      <c r="I240" s="119"/>
      <c r="J240" s="119"/>
      <c r="K240" s="119"/>
    </row>
    <row r="241" spans="4:11" ht="13.2">
      <c r="D241" s="119"/>
      <c r="G241" s="119"/>
      <c r="H241" s="119"/>
      <c r="I241" s="119"/>
      <c r="J241" s="119"/>
      <c r="K241" s="119"/>
    </row>
    <row r="242" spans="4:11" ht="13.2">
      <c r="D242" s="119"/>
      <c r="G242" s="119"/>
      <c r="H242" s="119"/>
      <c r="I242" s="119"/>
      <c r="J242" s="119"/>
      <c r="K242" s="119"/>
    </row>
    <row r="243" spans="4:11" ht="13.2">
      <c r="D243" s="119"/>
      <c r="G243" s="119"/>
      <c r="H243" s="119"/>
      <c r="I243" s="119"/>
      <c r="J243" s="119"/>
      <c r="K243" s="119"/>
    </row>
    <row r="244" spans="4:11" ht="13.2">
      <c r="D244" s="119"/>
      <c r="G244" s="119"/>
      <c r="H244" s="119"/>
      <c r="I244" s="119"/>
      <c r="J244" s="119"/>
      <c r="K244" s="119"/>
    </row>
    <row r="245" spans="4:11" ht="13.2">
      <c r="D245" s="119"/>
      <c r="G245" s="119"/>
      <c r="H245" s="119"/>
      <c r="I245" s="119"/>
      <c r="J245" s="119"/>
      <c r="K245" s="119"/>
    </row>
    <row r="246" spans="4:11" ht="13.2">
      <c r="D246" s="119"/>
      <c r="G246" s="119"/>
      <c r="H246" s="119"/>
      <c r="I246" s="119"/>
      <c r="J246" s="119"/>
      <c r="K246" s="119"/>
    </row>
    <row r="247" spans="4:11" ht="13.2">
      <c r="D247" s="119"/>
      <c r="G247" s="119"/>
      <c r="H247" s="119"/>
      <c r="I247" s="119"/>
      <c r="J247" s="119"/>
      <c r="K247" s="119"/>
    </row>
    <row r="248" spans="4:11" ht="13.2">
      <c r="D248" s="119"/>
      <c r="G248" s="119"/>
      <c r="H248" s="119"/>
      <c r="I248" s="119"/>
      <c r="J248" s="119"/>
      <c r="K248" s="119"/>
    </row>
    <row r="249" spans="4:11" ht="13.2">
      <c r="D249" s="119"/>
      <c r="G249" s="119"/>
      <c r="H249" s="119"/>
      <c r="I249" s="119"/>
      <c r="J249" s="119"/>
      <c r="K249" s="119"/>
    </row>
    <row r="250" spans="4:11" ht="13.2">
      <c r="D250" s="119"/>
      <c r="G250" s="119"/>
      <c r="H250" s="119"/>
      <c r="I250" s="119"/>
      <c r="J250" s="119"/>
      <c r="K250" s="119"/>
    </row>
    <row r="251" spans="4:11" ht="13.2">
      <c r="D251" s="119"/>
      <c r="G251" s="119"/>
      <c r="H251" s="119"/>
      <c r="I251" s="119"/>
      <c r="J251" s="119"/>
      <c r="K251" s="119"/>
    </row>
    <row r="252" spans="4:11" ht="13.2">
      <c r="D252" s="119"/>
      <c r="G252" s="119"/>
      <c r="H252" s="119"/>
      <c r="I252" s="119"/>
      <c r="J252" s="119"/>
      <c r="K252" s="119"/>
    </row>
    <row r="253" spans="4:11" ht="13.2">
      <c r="D253" s="119"/>
      <c r="G253" s="119"/>
      <c r="H253" s="119"/>
      <c r="I253" s="119"/>
      <c r="J253" s="119"/>
      <c r="K253" s="119"/>
    </row>
    <row r="254" spans="4:11" ht="13.2">
      <c r="D254" s="119"/>
      <c r="G254" s="119"/>
      <c r="H254" s="119"/>
      <c r="I254" s="119"/>
      <c r="J254" s="119"/>
      <c r="K254" s="119"/>
    </row>
    <row r="255" spans="4:11" ht="13.2">
      <c r="D255" s="119"/>
      <c r="G255" s="119"/>
      <c r="H255" s="119"/>
      <c r="I255" s="119"/>
      <c r="J255" s="119"/>
      <c r="K255" s="119"/>
    </row>
    <row r="256" spans="4:11" ht="13.2">
      <c r="D256" s="119"/>
      <c r="G256" s="119"/>
      <c r="H256" s="119"/>
      <c r="I256" s="119"/>
      <c r="J256" s="119"/>
      <c r="K256" s="119"/>
    </row>
    <row r="257" spans="4:11" ht="13.2">
      <c r="D257" s="119"/>
      <c r="G257" s="119"/>
      <c r="H257" s="119"/>
      <c r="I257" s="119"/>
      <c r="J257" s="119"/>
      <c r="K257" s="119"/>
    </row>
    <row r="258" spans="4:11" ht="13.2">
      <c r="D258" s="119"/>
      <c r="G258" s="119"/>
      <c r="H258" s="119"/>
      <c r="I258" s="119"/>
      <c r="J258" s="119"/>
      <c r="K258" s="119"/>
    </row>
    <row r="259" spans="4:11" ht="13.2">
      <c r="D259" s="119"/>
      <c r="G259" s="119"/>
      <c r="H259" s="119"/>
      <c r="I259" s="119"/>
      <c r="J259" s="119"/>
      <c r="K259" s="119"/>
    </row>
    <row r="260" spans="4:11" ht="13.2">
      <c r="D260" s="119"/>
      <c r="G260" s="119"/>
      <c r="H260" s="119"/>
      <c r="I260" s="119"/>
      <c r="J260" s="119"/>
      <c r="K260" s="119"/>
    </row>
    <row r="261" spans="4:11" ht="13.2">
      <c r="D261" s="119"/>
      <c r="G261" s="119"/>
      <c r="H261" s="119"/>
      <c r="I261" s="119"/>
      <c r="J261" s="119"/>
      <c r="K261" s="119"/>
    </row>
    <row r="262" spans="4:11" ht="13.2">
      <c r="D262" s="119"/>
      <c r="G262" s="119"/>
      <c r="H262" s="119"/>
      <c r="I262" s="119"/>
      <c r="J262" s="119"/>
      <c r="K262" s="119"/>
    </row>
    <row r="263" spans="4:11" ht="13.2">
      <c r="D263" s="119"/>
      <c r="G263" s="119"/>
      <c r="H263" s="119"/>
      <c r="I263" s="119"/>
      <c r="J263" s="119"/>
      <c r="K263" s="119"/>
    </row>
    <row r="264" spans="4:11" ht="13.2">
      <c r="D264" s="119"/>
      <c r="G264" s="119"/>
      <c r="H264" s="119"/>
      <c r="I264" s="119"/>
      <c r="J264" s="119"/>
      <c r="K264" s="119"/>
    </row>
    <row r="265" spans="4:11" ht="13.2">
      <c r="D265" s="119"/>
      <c r="G265" s="119"/>
      <c r="H265" s="119"/>
      <c r="I265" s="119"/>
      <c r="J265" s="119"/>
      <c r="K265" s="119"/>
    </row>
    <row r="266" spans="4:11" ht="13.2">
      <c r="D266" s="119"/>
      <c r="G266" s="119"/>
      <c r="H266" s="119"/>
      <c r="I266" s="119"/>
      <c r="J266" s="119"/>
      <c r="K266" s="119"/>
    </row>
    <row r="267" spans="4:11" ht="13.2">
      <c r="D267" s="119"/>
      <c r="G267" s="119"/>
      <c r="H267" s="119"/>
      <c r="I267" s="119"/>
      <c r="J267" s="119"/>
      <c r="K267" s="119"/>
    </row>
    <row r="268" spans="4:11" ht="13.2">
      <c r="D268" s="119"/>
      <c r="G268" s="119"/>
      <c r="H268" s="119"/>
      <c r="I268" s="119"/>
      <c r="J268" s="119"/>
      <c r="K268" s="119"/>
    </row>
    <row r="269" spans="4:11" ht="13.2">
      <c r="D269" s="119"/>
      <c r="G269" s="119"/>
      <c r="H269" s="119"/>
      <c r="I269" s="119"/>
      <c r="J269" s="119"/>
      <c r="K269" s="119"/>
    </row>
    <row r="270" spans="4:11" ht="13.2">
      <c r="D270" s="119"/>
      <c r="G270" s="119"/>
      <c r="H270" s="119"/>
      <c r="I270" s="119"/>
      <c r="J270" s="119"/>
      <c r="K270" s="119"/>
    </row>
    <row r="271" spans="4:11" ht="13.2">
      <c r="D271" s="119"/>
      <c r="G271" s="119"/>
      <c r="H271" s="119"/>
      <c r="I271" s="119"/>
      <c r="J271" s="119"/>
      <c r="K271" s="119"/>
    </row>
    <row r="272" spans="4:11" ht="13.2">
      <c r="D272" s="119"/>
      <c r="G272" s="119"/>
      <c r="H272" s="119"/>
      <c r="I272" s="119"/>
      <c r="J272" s="119"/>
      <c r="K272" s="119"/>
    </row>
    <row r="273" spans="4:11" ht="13.2">
      <c r="D273" s="119"/>
      <c r="G273" s="119"/>
      <c r="H273" s="119"/>
      <c r="I273" s="119"/>
      <c r="J273" s="119"/>
      <c r="K273" s="119"/>
    </row>
    <row r="274" spans="4:11" ht="13.2">
      <c r="D274" s="119"/>
      <c r="G274" s="119"/>
      <c r="H274" s="119"/>
      <c r="I274" s="119"/>
      <c r="J274" s="119"/>
      <c r="K274" s="119"/>
    </row>
    <row r="275" spans="4:11" ht="13.2">
      <c r="D275" s="119"/>
      <c r="G275" s="119"/>
      <c r="H275" s="119"/>
      <c r="I275" s="119"/>
      <c r="J275" s="119"/>
      <c r="K275" s="119"/>
    </row>
    <row r="276" spans="4:11" ht="13.2">
      <c r="D276" s="119"/>
      <c r="G276" s="119"/>
      <c r="H276" s="119"/>
      <c r="I276" s="119"/>
      <c r="J276" s="119"/>
      <c r="K276" s="119"/>
    </row>
    <row r="277" spans="4:11" ht="13.2">
      <c r="D277" s="119"/>
      <c r="G277" s="119"/>
      <c r="H277" s="119"/>
      <c r="I277" s="119"/>
      <c r="J277" s="119"/>
      <c r="K277" s="119"/>
    </row>
    <row r="278" spans="4:11" ht="13.2">
      <c r="D278" s="119"/>
      <c r="G278" s="119"/>
      <c r="H278" s="119"/>
      <c r="I278" s="119"/>
      <c r="J278" s="119"/>
      <c r="K278" s="119"/>
    </row>
    <row r="279" spans="4:11" ht="13.2">
      <c r="D279" s="119"/>
      <c r="G279" s="119"/>
      <c r="H279" s="119"/>
      <c r="I279" s="119"/>
      <c r="J279" s="119"/>
      <c r="K279" s="119"/>
    </row>
    <row r="280" spans="4:11" ht="13.2">
      <c r="D280" s="119"/>
      <c r="G280" s="119"/>
      <c r="H280" s="119"/>
      <c r="I280" s="119"/>
      <c r="J280" s="119"/>
      <c r="K280" s="119"/>
    </row>
    <row r="281" spans="4:11" ht="13.2">
      <c r="D281" s="119"/>
      <c r="G281" s="119"/>
      <c r="H281" s="119"/>
      <c r="I281" s="119"/>
      <c r="J281" s="119"/>
      <c r="K281" s="119"/>
    </row>
    <row r="282" spans="4:11" ht="13.2">
      <c r="D282" s="119"/>
      <c r="G282" s="119"/>
      <c r="H282" s="119"/>
      <c r="I282" s="119"/>
      <c r="J282" s="119"/>
      <c r="K282" s="119"/>
    </row>
    <row r="283" spans="4:11" ht="13.2">
      <c r="D283" s="119"/>
      <c r="G283" s="119"/>
      <c r="H283" s="119"/>
      <c r="I283" s="119"/>
      <c r="J283" s="119"/>
      <c r="K283" s="119"/>
    </row>
    <row r="284" spans="4:11" ht="13.2">
      <c r="D284" s="119"/>
      <c r="G284" s="119"/>
      <c r="H284" s="119"/>
      <c r="I284" s="119"/>
      <c r="J284" s="119"/>
      <c r="K284" s="119"/>
    </row>
    <row r="285" spans="4:11" ht="13.2">
      <c r="D285" s="119"/>
      <c r="G285" s="119"/>
      <c r="H285" s="119"/>
      <c r="I285" s="119"/>
      <c r="J285" s="119"/>
      <c r="K285" s="119"/>
    </row>
    <row r="286" spans="4:11" ht="13.2">
      <c r="D286" s="119"/>
      <c r="G286" s="119"/>
      <c r="H286" s="119"/>
      <c r="I286" s="119"/>
      <c r="J286" s="119"/>
      <c r="K286" s="119"/>
    </row>
    <row r="287" spans="4:11" ht="13.2">
      <c r="D287" s="119"/>
      <c r="G287" s="119"/>
      <c r="H287" s="119"/>
      <c r="I287" s="119"/>
      <c r="J287" s="119"/>
      <c r="K287" s="119"/>
    </row>
    <row r="288" spans="4:11" ht="13.2">
      <c r="D288" s="119"/>
      <c r="G288" s="119"/>
      <c r="H288" s="119"/>
      <c r="I288" s="119"/>
      <c r="J288" s="119"/>
      <c r="K288" s="119"/>
    </row>
    <row r="289" spans="4:11" ht="13.2">
      <c r="D289" s="119"/>
      <c r="G289" s="119"/>
      <c r="H289" s="119"/>
      <c r="I289" s="119"/>
      <c r="J289" s="119"/>
      <c r="K289" s="119"/>
    </row>
    <row r="290" spans="4:11" ht="13.2">
      <c r="D290" s="119"/>
      <c r="G290" s="119"/>
      <c r="H290" s="119"/>
      <c r="I290" s="119"/>
      <c r="J290" s="119"/>
      <c r="K290" s="119"/>
    </row>
    <row r="291" spans="4:11" ht="13.2">
      <c r="D291" s="119"/>
      <c r="G291" s="119"/>
      <c r="H291" s="119"/>
      <c r="I291" s="119"/>
      <c r="J291" s="119"/>
      <c r="K291" s="119"/>
    </row>
    <row r="292" spans="4:11" ht="13.2">
      <c r="D292" s="119"/>
      <c r="G292" s="119"/>
      <c r="H292" s="119"/>
      <c r="I292" s="119"/>
      <c r="J292" s="119"/>
      <c r="K292" s="119"/>
    </row>
    <row r="293" spans="4:11" ht="13.2">
      <c r="D293" s="119"/>
      <c r="G293" s="119"/>
      <c r="H293" s="119"/>
      <c r="I293" s="119"/>
      <c r="J293" s="119"/>
      <c r="K293" s="119"/>
    </row>
    <row r="294" spans="4:11" ht="13.2">
      <c r="D294" s="119"/>
      <c r="G294" s="119"/>
      <c r="H294" s="119"/>
      <c r="I294" s="119"/>
      <c r="J294" s="119"/>
      <c r="K294" s="119"/>
    </row>
    <row r="295" spans="4:11" ht="13.2">
      <c r="D295" s="119"/>
      <c r="G295" s="119"/>
      <c r="H295" s="119"/>
      <c r="I295" s="119"/>
      <c r="J295" s="119"/>
      <c r="K295" s="119"/>
    </row>
    <row r="296" spans="4:11" ht="13.2">
      <c r="D296" s="119"/>
      <c r="G296" s="119"/>
      <c r="H296" s="119"/>
      <c r="I296" s="119"/>
      <c r="J296" s="119"/>
      <c r="K296" s="119"/>
    </row>
    <row r="297" spans="4:11" ht="13.2">
      <c r="D297" s="119"/>
      <c r="G297" s="119"/>
      <c r="H297" s="119"/>
      <c r="I297" s="119"/>
      <c r="J297" s="119"/>
      <c r="K297" s="119"/>
    </row>
    <row r="298" spans="4:11" ht="13.2">
      <c r="D298" s="119"/>
      <c r="G298" s="119"/>
      <c r="H298" s="119"/>
      <c r="I298" s="119"/>
      <c r="J298" s="119"/>
      <c r="K298" s="119"/>
    </row>
    <row r="299" spans="4:11" ht="13.2">
      <c r="D299" s="119"/>
      <c r="G299" s="119"/>
      <c r="H299" s="119"/>
      <c r="I299" s="119"/>
      <c r="J299" s="119"/>
      <c r="K299" s="119"/>
    </row>
    <row r="300" spans="4:11" ht="13.2">
      <c r="D300" s="119"/>
      <c r="G300" s="119"/>
      <c r="H300" s="119"/>
      <c r="I300" s="119"/>
      <c r="J300" s="119"/>
      <c r="K300" s="119"/>
    </row>
    <row r="301" spans="4:11" ht="13.2">
      <c r="D301" s="119"/>
      <c r="G301" s="119"/>
      <c r="H301" s="119"/>
      <c r="I301" s="119"/>
      <c r="J301" s="119"/>
      <c r="K301" s="119"/>
    </row>
    <row r="302" spans="4:11" ht="13.2">
      <c r="D302" s="119"/>
      <c r="G302" s="119"/>
      <c r="H302" s="119"/>
      <c r="I302" s="119"/>
      <c r="J302" s="119"/>
      <c r="K302" s="119"/>
    </row>
    <row r="303" spans="4:11" ht="13.2">
      <c r="D303" s="119"/>
      <c r="G303" s="119"/>
      <c r="H303" s="119"/>
      <c r="I303" s="119"/>
      <c r="J303" s="119"/>
      <c r="K303" s="119"/>
    </row>
    <row r="304" spans="4:11" ht="13.2">
      <c r="D304" s="119"/>
      <c r="G304" s="119"/>
      <c r="H304" s="119"/>
      <c r="I304" s="119"/>
      <c r="J304" s="119"/>
      <c r="K304" s="119"/>
    </row>
    <row r="305" spans="4:11" ht="13.2">
      <c r="D305" s="119"/>
      <c r="G305" s="119"/>
      <c r="H305" s="119"/>
      <c r="I305" s="119"/>
      <c r="J305" s="119"/>
      <c r="K305" s="119"/>
    </row>
    <row r="306" spans="4:11" ht="13.2">
      <c r="D306" s="119"/>
      <c r="G306" s="119"/>
      <c r="H306" s="119"/>
      <c r="I306" s="119"/>
      <c r="J306" s="119"/>
      <c r="K306" s="119"/>
    </row>
    <row r="307" spans="4:11" ht="13.2">
      <c r="D307" s="119"/>
      <c r="G307" s="119"/>
      <c r="H307" s="119"/>
      <c r="I307" s="119"/>
      <c r="J307" s="119"/>
      <c r="K307" s="119"/>
    </row>
    <row r="308" spans="4:11" ht="13.2">
      <c r="D308" s="119"/>
      <c r="G308" s="119"/>
      <c r="H308" s="119"/>
      <c r="I308" s="119"/>
      <c r="J308" s="119"/>
      <c r="K308" s="119"/>
    </row>
    <row r="309" spans="4:11" ht="13.2">
      <c r="D309" s="119"/>
      <c r="G309" s="119"/>
      <c r="H309" s="119"/>
      <c r="I309" s="119"/>
      <c r="J309" s="119"/>
      <c r="K309" s="119"/>
    </row>
    <row r="310" spans="4:11" ht="13.2">
      <c r="D310" s="119"/>
      <c r="G310" s="119"/>
      <c r="H310" s="119"/>
      <c r="I310" s="119"/>
      <c r="J310" s="119"/>
      <c r="K310" s="119"/>
    </row>
    <row r="311" spans="4:11" ht="13.2">
      <c r="D311" s="119"/>
      <c r="G311" s="119"/>
      <c r="H311" s="119"/>
      <c r="I311" s="119"/>
      <c r="J311" s="119"/>
      <c r="K311" s="119"/>
    </row>
    <row r="312" spans="4:11" ht="13.2">
      <c r="D312" s="119"/>
      <c r="G312" s="119"/>
      <c r="H312" s="119"/>
      <c r="I312" s="119"/>
      <c r="J312" s="119"/>
      <c r="K312" s="119"/>
    </row>
    <row r="313" spans="4:11" ht="13.2">
      <c r="D313" s="119"/>
      <c r="G313" s="119"/>
      <c r="H313" s="119"/>
      <c r="I313" s="119"/>
      <c r="J313" s="119"/>
      <c r="K313" s="119"/>
    </row>
    <row r="314" spans="4:11" ht="13.2">
      <c r="D314" s="119"/>
      <c r="G314" s="119"/>
      <c r="H314" s="119"/>
      <c r="I314" s="119"/>
      <c r="J314" s="119"/>
      <c r="K314" s="119"/>
    </row>
    <row r="315" spans="4:11" ht="13.2">
      <c r="D315" s="119"/>
      <c r="G315" s="119"/>
      <c r="H315" s="119"/>
      <c r="I315" s="119"/>
      <c r="J315" s="119"/>
      <c r="K315" s="119"/>
    </row>
    <row r="316" spans="4:11" ht="13.2">
      <c r="D316" s="119"/>
      <c r="G316" s="119"/>
      <c r="H316" s="119"/>
      <c r="I316" s="119"/>
      <c r="J316" s="119"/>
      <c r="K316" s="119"/>
    </row>
    <row r="317" spans="4:11" ht="13.2">
      <c r="D317" s="119"/>
      <c r="G317" s="119"/>
      <c r="H317" s="119"/>
      <c r="I317" s="119"/>
      <c r="J317" s="119"/>
      <c r="K317" s="119"/>
    </row>
    <row r="318" spans="4:11" ht="13.2">
      <c r="D318" s="119"/>
      <c r="G318" s="119"/>
      <c r="H318" s="119"/>
      <c r="I318" s="119"/>
      <c r="J318" s="119"/>
      <c r="K318" s="119"/>
    </row>
    <row r="319" spans="4:11" ht="13.2">
      <c r="D319" s="119"/>
      <c r="G319" s="119"/>
      <c r="H319" s="119"/>
      <c r="I319" s="119"/>
      <c r="J319" s="119"/>
      <c r="K319" s="119"/>
    </row>
    <row r="320" spans="4:11" ht="13.2">
      <c r="D320" s="119"/>
      <c r="G320" s="119"/>
      <c r="H320" s="119"/>
      <c r="I320" s="119"/>
      <c r="J320" s="119"/>
      <c r="K320" s="119"/>
    </row>
    <row r="321" spans="4:11" ht="13.2">
      <c r="D321" s="119"/>
      <c r="G321" s="119"/>
      <c r="H321" s="119"/>
      <c r="I321" s="119"/>
      <c r="J321" s="119"/>
      <c r="K321" s="119"/>
    </row>
    <row r="322" spans="4:11" ht="13.2">
      <c r="D322" s="119"/>
      <c r="G322" s="119"/>
      <c r="H322" s="119"/>
      <c r="I322" s="119"/>
      <c r="J322" s="119"/>
      <c r="K322" s="119"/>
    </row>
    <row r="323" spans="4:11" ht="13.2">
      <c r="D323" s="119"/>
      <c r="G323" s="119"/>
      <c r="H323" s="119"/>
      <c r="I323" s="119"/>
      <c r="J323" s="119"/>
      <c r="K323" s="119"/>
    </row>
    <row r="324" spans="4:11" ht="13.2">
      <c r="D324" s="119"/>
      <c r="G324" s="119"/>
      <c r="H324" s="119"/>
      <c r="I324" s="119"/>
      <c r="J324" s="119"/>
      <c r="K324" s="119"/>
    </row>
    <row r="325" spans="4:11" ht="13.2">
      <c r="D325" s="119"/>
      <c r="G325" s="119"/>
      <c r="H325" s="119"/>
      <c r="I325" s="119"/>
      <c r="J325" s="119"/>
      <c r="K325" s="119"/>
    </row>
    <row r="326" spans="4:11" ht="13.2">
      <c r="D326" s="119"/>
      <c r="G326" s="119"/>
      <c r="H326" s="119"/>
      <c r="I326" s="119"/>
      <c r="J326" s="119"/>
      <c r="K326" s="119"/>
    </row>
    <row r="327" spans="4:11" ht="13.2">
      <c r="D327" s="119"/>
      <c r="G327" s="119"/>
      <c r="H327" s="119"/>
      <c r="I327" s="119"/>
      <c r="J327" s="119"/>
      <c r="K327" s="119"/>
    </row>
    <row r="328" spans="4:11" ht="13.2">
      <c r="D328" s="119"/>
      <c r="G328" s="119"/>
      <c r="H328" s="119"/>
      <c r="I328" s="119"/>
      <c r="J328" s="119"/>
      <c r="K328" s="119"/>
    </row>
    <row r="329" spans="4:11" ht="13.2">
      <c r="D329" s="119"/>
      <c r="G329" s="119"/>
      <c r="H329" s="119"/>
      <c r="I329" s="119"/>
      <c r="J329" s="119"/>
      <c r="K329" s="119"/>
    </row>
    <row r="330" spans="4:11" ht="13.2">
      <c r="D330" s="119"/>
      <c r="G330" s="119"/>
      <c r="H330" s="119"/>
      <c r="I330" s="119"/>
      <c r="J330" s="119"/>
      <c r="K330" s="119"/>
    </row>
    <row r="331" spans="4:11" ht="13.2">
      <c r="D331" s="119"/>
      <c r="G331" s="119"/>
      <c r="H331" s="119"/>
      <c r="I331" s="119"/>
      <c r="J331" s="119"/>
      <c r="K331" s="119"/>
    </row>
    <row r="332" spans="4:11" ht="13.2">
      <c r="D332" s="119"/>
      <c r="G332" s="119"/>
      <c r="H332" s="119"/>
      <c r="I332" s="119"/>
      <c r="J332" s="119"/>
      <c r="K332" s="119"/>
    </row>
    <row r="333" spans="4:11" ht="13.2">
      <c r="D333" s="119"/>
      <c r="G333" s="119"/>
      <c r="H333" s="119"/>
      <c r="I333" s="119"/>
      <c r="J333" s="119"/>
      <c r="K333" s="119"/>
    </row>
    <row r="334" spans="4:11" ht="13.2">
      <c r="D334" s="119"/>
      <c r="G334" s="119"/>
      <c r="H334" s="119"/>
      <c r="I334" s="119"/>
      <c r="J334" s="119"/>
      <c r="K334" s="119"/>
    </row>
    <row r="335" spans="4:11" ht="13.2">
      <c r="D335" s="119"/>
      <c r="G335" s="119"/>
      <c r="H335" s="119"/>
      <c r="I335" s="119"/>
      <c r="J335" s="119"/>
      <c r="K335" s="119"/>
    </row>
    <row r="336" spans="4:11" ht="13.2">
      <c r="D336" s="119"/>
      <c r="G336" s="119"/>
      <c r="H336" s="119"/>
      <c r="I336" s="119"/>
      <c r="J336" s="119"/>
      <c r="K336" s="119"/>
    </row>
    <row r="337" spans="4:11" ht="13.2">
      <c r="D337" s="119"/>
      <c r="G337" s="119"/>
      <c r="H337" s="119"/>
      <c r="I337" s="119"/>
      <c r="J337" s="119"/>
      <c r="K337" s="119"/>
    </row>
    <row r="338" spans="4:11" ht="13.2">
      <c r="D338" s="119"/>
      <c r="G338" s="119"/>
      <c r="H338" s="119"/>
      <c r="I338" s="119"/>
      <c r="J338" s="119"/>
      <c r="K338" s="119"/>
    </row>
    <row r="339" spans="4:11" ht="13.2">
      <c r="D339" s="119"/>
      <c r="G339" s="119"/>
      <c r="H339" s="119"/>
      <c r="I339" s="119"/>
      <c r="J339" s="119"/>
      <c r="K339" s="119"/>
    </row>
    <row r="340" spans="4:11" ht="13.2">
      <c r="D340" s="119"/>
      <c r="G340" s="119"/>
      <c r="H340" s="119"/>
      <c r="I340" s="119"/>
      <c r="J340" s="119"/>
      <c r="K340" s="119"/>
    </row>
    <row r="341" spans="4:11" ht="13.2">
      <c r="D341" s="119"/>
      <c r="G341" s="119"/>
      <c r="H341" s="119"/>
      <c r="I341" s="119"/>
      <c r="J341" s="119"/>
      <c r="K341" s="119"/>
    </row>
    <row r="342" spans="4:11" ht="13.2">
      <c r="D342" s="119"/>
      <c r="G342" s="119"/>
      <c r="H342" s="119"/>
      <c r="I342" s="119"/>
      <c r="J342" s="119"/>
      <c r="K342" s="119"/>
    </row>
    <row r="343" spans="4:11" ht="13.2">
      <c r="D343" s="119"/>
      <c r="G343" s="119"/>
      <c r="H343" s="119"/>
      <c r="I343" s="119"/>
      <c r="J343" s="119"/>
      <c r="K343" s="119"/>
    </row>
    <row r="344" spans="4:11" ht="13.2">
      <c r="D344" s="119"/>
      <c r="G344" s="119"/>
      <c r="H344" s="119"/>
      <c r="I344" s="119"/>
      <c r="J344" s="119"/>
      <c r="K344" s="119"/>
    </row>
    <row r="345" spans="4:11" ht="13.2">
      <c r="D345" s="119"/>
      <c r="G345" s="119"/>
      <c r="H345" s="119"/>
      <c r="I345" s="119"/>
      <c r="J345" s="119"/>
      <c r="K345" s="119"/>
    </row>
    <row r="346" spans="4:11" ht="13.2">
      <c r="D346" s="119"/>
      <c r="G346" s="119"/>
      <c r="H346" s="119"/>
      <c r="I346" s="119"/>
      <c r="J346" s="119"/>
      <c r="K346" s="119"/>
    </row>
    <row r="347" spans="4:11" ht="13.2">
      <c r="D347" s="119"/>
      <c r="G347" s="119"/>
      <c r="H347" s="119"/>
      <c r="I347" s="119"/>
      <c r="J347" s="119"/>
      <c r="K347" s="119"/>
    </row>
    <row r="348" spans="4:11" ht="13.2">
      <c r="D348" s="119"/>
      <c r="G348" s="119"/>
      <c r="H348" s="119"/>
      <c r="I348" s="119"/>
      <c r="J348" s="119"/>
      <c r="K348" s="119"/>
    </row>
    <row r="349" spans="4:11" ht="13.2">
      <c r="D349" s="119"/>
      <c r="G349" s="119"/>
      <c r="H349" s="119"/>
      <c r="I349" s="119"/>
      <c r="J349" s="119"/>
      <c r="K349" s="119"/>
    </row>
    <row r="350" spans="4:11" ht="13.2">
      <c r="D350" s="119"/>
      <c r="G350" s="119"/>
      <c r="H350" s="119"/>
      <c r="I350" s="119"/>
      <c r="J350" s="119"/>
      <c r="K350" s="119"/>
    </row>
    <row r="351" spans="4:11" ht="13.2">
      <c r="D351" s="119"/>
      <c r="G351" s="119"/>
      <c r="H351" s="119"/>
      <c r="I351" s="119"/>
      <c r="J351" s="119"/>
      <c r="K351" s="119"/>
    </row>
    <row r="352" spans="4:11" ht="13.2">
      <c r="D352" s="119"/>
      <c r="G352" s="119"/>
      <c r="H352" s="119"/>
      <c r="I352" s="119"/>
      <c r="J352" s="119"/>
      <c r="K352" s="119"/>
    </row>
    <row r="353" spans="4:11" ht="13.2">
      <c r="D353" s="119"/>
      <c r="G353" s="119"/>
      <c r="H353" s="119"/>
      <c r="I353" s="119"/>
      <c r="J353" s="119"/>
      <c r="K353" s="119"/>
    </row>
    <row r="354" spans="4:11" ht="13.2">
      <c r="D354" s="119"/>
      <c r="G354" s="119"/>
      <c r="H354" s="119"/>
      <c r="I354" s="119"/>
      <c r="J354" s="119"/>
      <c r="K354" s="119"/>
    </row>
    <row r="355" spans="4:11" ht="13.2">
      <c r="D355" s="119"/>
      <c r="G355" s="119"/>
      <c r="H355" s="119"/>
      <c r="I355" s="119"/>
      <c r="J355" s="119"/>
      <c r="K355" s="119"/>
    </row>
    <row r="356" spans="4:11" ht="13.2">
      <c r="D356" s="119"/>
      <c r="G356" s="119"/>
      <c r="H356" s="119"/>
      <c r="I356" s="119"/>
      <c r="J356" s="119"/>
      <c r="K356" s="119"/>
    </row>
    <row r="357" spans="4:11" ht="13.2">
      <c r="D357" s="119"/>
      <c r="G357" s="119"/>
      <c r="H357" s="119"/>
      <c r="I357" s="119"/>
      <c r="J357" s="119"/>
      <c r="K357" s="119"/>
    </row>
    <row r="358" spans="4:11" ht="13.2">
      <c r="D358" s="119"/>
      <c r="G358" s="119"/>
      <c r="H358" s="119"/>
      <c r="I358" s="119"/>
      <c r="J358" s="119"/>
      <c r="K358" s="119"/>
    </row>
    <row r="359" spans="4:11" ht="13.2">
      <c r="D359" s="119"/>
      <c r="G359" s="119"/>
      <c r="H359" s="119"/>
      <c r="I359" s="119"/>
      <c r="J359" s="119"/>
      <c r="K359" s="119"/>
    </row>
    <row r="360" spans="4:11" ht="13.2">
      <c r="D360" s="119"/>
      <c r="G360" s="119"/>
      <c r="H360" s="119"/>
      <c r="I360" s="119"/>
      <c r="J360" s="119"/>
      <c r="K360" s="119"/>
    </row>
    <row r="361" spans="4:11" ht="13.2">
      <c r="D361" s="119"/>
      <c r="G361" s="119"/>
      <c r="H361" s="119"/>
      <c r="I361" s="119"/>
      <c r="J361" s="119"/>
      <c r="K361" s="119"/>
    </row>
    <row r="362" spans="4:11" ht="13.2">
      <c r="D362" s="119"/>
      <c r="G362" s="119"/>
      <c r="H362" s="119"/>
      <c r="I362" s="119"/>
      <c r="J362" s="119"/>
      <c r="K362" s="119"/>
    </row>
    <row r="363" spans="4:11" ht="13.2">
      <c r="D363" s="119"/>
      <c r="G363" s="119"/>
      <c r="H363" s="119"/>
      <c r="I363" s="119"/>
      <c r="J363" s="119"/>
      <c r="K363" s="119"/>
    </row>
    <row r="364" spans="4:11" ht="13.2">
      <c r="D364" s="119"/>
      <c r="G364" s="119"/>
      <c r="H364" s="119"/>
      <c r="I364" s="119"/>
      <c r="J364" s="119"/>
      <c r="K364" s="119"/>
    </row>
    <row r="365" spans="4:11" ht="13.2">
      <c r="D365" s="119"/>
      <c r="G365" s="119"/>
      <c r="H365" s="119"/>
      <c r="I365" s="119"/>
      <c r="J365" s="119"/>
      <c r="K365" s="119"/>
    </row>
    <row r="366" spans="4:11" ht="13.2">
      <c r="D366" s="119"/>
      <c r="G366" s="119"/>
      <c r="H366" s="119"/>
      <c r="I366" s="119"/>
      <c r="J366" s="119"/>
      <c r="K366" s="119"/>
    </row>
    <row r="367" spans="4:11" ht="13.2">
      <c r="D367" s="119"/>
      <c r="G367" s="119"/>
      <c r="H367" s="119"/>
      <c r="I367" s="119"/>
      <c r="J367" s="119"/>
      <c r="K367" s="119"/>
    </row>
    <row r="368" spans="4:11" ht="13.2">
      <c r="D368" s="119"/>
      <c r="G368" s="119"/>
      <c r="H368" s="119"/>
      <c r="I368" s="119"/>
      <c r="J368" s="119"/>
      <c r="K368" s="119"/>
    </row>
    <row r="369" spans="4:11" ht="13.2">
      <c r="D369" s="119"/>
      <c r="G369" s="119"/>
      <c r="H369" s="119"/>
      <c r="I369" s="119"/>
      <c r="J369" s="119"/>
      <c r="K369" s="119"/>
    </row>
    <row r="370" spans="4:11" ht="13.2">
      <c r="D370" s="119"/>
      <c r="G370" s="119"/>
      <c r="H370" s="119"/>
      <c r="I370" s="119"/>
      <c r="J370" s="119"/>
      <c r="K370" s="119"/>
    </row>
    <row r="371" spans="4:11" ht="13.2">
      <c r="D371" s="119"/>
      <c r="G371" s="119"/>
      <c r="H371" s="119"/>
      <c r="I371" s="119"/>
      <c r="J371" s="119"/>
      <c r="K371" s="119"/>
    </row>
    <row r="372" spans="4:11" ht="13.2">
      <c r="D372" s="119"/>
      <c r="G372" s="119"/>
      <c r="H372" s="119"/>
      <c r="I372" s="119"/>
      <c r="J372" s="119"/>
      <c r="K372" s="119"/>
    </row>
    <row r="373" spans="4:11" ht="13.2">
      <c r="D373" s="119"/>
      <c r="G373" s="119"/>
      <c r="H373" s="119"/>
      <c r="I373" s="119"/>
      <c r="J373" s="119"/>
      <c r="K373" s="119"/>
    </row>
    <row r="374" spans="4:11" ht="13.2">
      <c r="D374" s="119"/>
      <c r="G374" s="119"/>
      <c r="H374" s="119"/>
      <c r="I374" s="119"/>
      <c r="J374" s="119"/>
      <c r="K374" s="119"/>
    </row>
    <row r="375" spans="4:11" ht="13.2">
      <c r="D375" s="119"/>
      <c r="G375" s="119"/>
      <c r="H375" s="119"/>
      <c r="I375" s="119"/>
      <c r="J375" s="119"/>
      <c r="K375" s="119"/>
    </row>
    <row r="376" spans="4:11" ht="13.2">
      <c r="D376" s="119"/>
      <c r="G376" s="119"/>
      <c r="H376" s="119"/>
      <c r="I376" s="119"/>
      <c r="J376" s="119"/>
      <c r="K376" s="119"/>
    </row>
    <row r="377" spans="4:11" ht="13.2">
      <c r="D377" s="119"/>
      <c r="G377" s="119"/>
      <c r="H377" s="119"/>
      <c r="I377" s="119"/>
      <c r="J377" s="119"/>
      <c r="K377" s="119"/>
    </row>
    <row r="378" spans="4:11" ht="13.2">
      <c r="D378" s="119"/>
      <c r="G378" s="119"/>
      <c r="H378" s="119"/>
      <c r="I378" s="119"/>
      <c r="J378" s="119"/>
      <c r="K378" s="119"/>
    </row>
    <row r="379" spans="4:11" ht="13.2">
      <c r="D379" s="119"/>
      <c r="G379" s="119"/>
      <c r="H379" s="119"/>
      <c r="I379" s="119"/>
      <c r="J379" s="119"/>
      <c r="K379" s="119"/>
    </row>
    <row r="380" spans="4:11" ht="13.2">
      <c r="D380" s="119"/>
      <c r="G380" s="119"/>
      <c r="H380" s="119"/>
      <c r="I380" s="119"/>
      <c r="J380" s="119"/>
      <c r="K380" s="119"/>
    </row>
    <row r="381" spans="4:11" ht="13.2">
      <c r="D381" s="119"/>
      <c r="G381" s="119"/>
      <c r="H381" s="119"/>
      <c r="I381" s="119"/>
      <c r="J381" s="119"/>
      <c r="K381" s="119"/>
    </row>
    <row r="382" spans="4:11" ht="13.2">
      <c r="D382" s="119"/>
      <c r="G382" s="119"/>
      <c r="H382" s="119"/>
      <c r="I382" s="119"/>
      <c r="J382" s="119"/>
      <c r="K382" s="119"/>
    </row>
    <row r="383" spans="4:11" ht="13.2">
      <c r="D383" s="119"/>
      <c r="G383" s="119"/>
      <c r="H383" s="119"/>
      <c r="I383" s="119"/>
      <c r="J383" s="119"/>
      <c r="K383" s="119"/>
    </row>
    <row r="384" spans="4:11" ht="13.2">
      <c r="D384" s="119"/>
      <c r="G384" s="119"/>
      <c r="H384" s="119"/>
      <c r="I384" s="119"/>
      <c r="J384" s="119"/>
      <c r="K384" s="119"/>
    </row>
    <row r="385" spans="4:11" ht="13.2">
      <c r="D385" s="119"/>
      <c r="G385" s="119"/>
      <c r="H385" s="119"/>
      <c r="I385" s="119"/>
      <c r="J385" s="119"/>
      <c r="K385" s="119"/>
    </row>
    <row r="386" spans="4:11" ht="13.2">
      <c r="D386" s="119"/>
      <c r="G386" s="119"/>
      <c r="H386" s="119"/>
      <c r="I386" s="119"/>
      <c r="J386" s="119"/>
      <c r="K386" s="119"/>
    </row>
    <row r="387" spans="4:11" ht="13.2">
      <c r="D387" s="119"/>
      <c r="G387" s="119"/>
      <c r="H387" s="119"/>
      <c r="I387" s="119"/>
      <c r="J387" s="119"/>
      <c r="K387" s="119"/>
    </row>
    <row r="388" spans="4:11" ht="13.2">
      <c r="D388" s="119"/>
      <c r="G388" s="119"/>
      <c r="H388" s="119"/>
      <c r="I388" s="119"/>
      <c r="J388" s="119"/>
      <c r="K388" s="119"/>
    </row>
    <row r="389" spans="4:11" ht="13.2">
      <c r="D389" s="119"/>
      <c r="G389" s="119"/>
      <c r="H389" s="119"/>
      <c r="I389" s="119"/>
      <c r="J389" s="119"/>
      <c r="K389" s="119"/>
    </row>
    <row r="390" spans="4:11" ht="13.2">
      <c r="D390" s="119"/>
      <c r="G390" s="119"/>
      <c r="H390" s="119"/>
      <c r="I390" s="119"/>
      <c r="J390" s="119"/>
      <c r="K390" s="119"/>
    </row>
    <row r="391" spans="4:11" ht="13.2">
      <c r="D391" s="119"/>
      <c r="G391" s="119"/>
      <c r="H391" s="119"/>
      <c r="I391" s="119"/>
      <c r="J391" s="119"/>
      <c r="K391" s="119"/>
    </row>
    <row r="392" spans="4:11" ht="13.2">
      <c r="D392" s="119"/>
      <c r="G392" s="119"/>
      <c r="H392" s="119"/>
      <c r="I392" s="119"/>
      <c r="J392" s="119"/>
      <c r="K392" s="119"/>
    </row>
    <row r="393" spans="4:11" ht="13.2">
      <c r="D393" s="119"/>
      <c r="G393" s="119"/>
      <c r="H393" s="119"/>
      <c r="I393" s="119"/>
      <c r="J393" s="119"/>
      <c r="K393" s="119"/>
    </row>
    <row r="394" spans="4:11" ht="13.2">
      <c r="D394" s="119"/>
      <c r="G394" s="119"/>
      <c r="H394" s="119"/>
      <c r="I394" s="119"/>
      <c r="J394" s="119"/>
      <c r="K394" s="119"/>
    </row>
    <row r="395" spans="4:11" ht="13.2">
      <c r="D395" s="119"/>
      <c r="G395" s="119"/>
      <c r="H395" s="119"/>
      <c r="I395" s="119"/>
      <c r="J395" s="119"/>
      <c r="K395" s="119"/>
    </row>
    <row r="396" spans="4:11" ht="13.2">
      <c r="D396" s="119"/>
      <c r="G396" s="119"/>
      <c r="H396" s="119"/>
      <c r="I396" s="119"/>
      <c r="J396" s="119"/>
      <c r="K396" s="119"/>
    </row>
    <row r="397" spans="4:11" ht="13.2">
      <c r="D397" s="119"/>
      <c r="G397" s="119"/>
      <c r="H397" s="119"/>
      <c r="I397" s="119"/>
      <c r="J397" s="119"/>
      <c r="K397" s="119"/>
    </row>
    <row r="398" spans="4:11" ht="13.2">
      <c r="D398" s="119"/>
      <c r="G398" s="119"/>
      <c r="H398" s="119"/>
      <c r="I398" s="119"/>
      <c r="J398" s="119"/>
      <c r="K398" s="119"/>
    </row>
    <row r="399" spans="4:11" ht="13.2">
      <c r="D399" s="119"/>
      <c r="G399" s="119"/>
      <c r="H399" s="119"/>
      <c r="I399" s="119"/>
      <c r="J399" s="119"/>
      <c r="K399" s="119"/>
    </row>
    <row r="400" spans="4:11" ht="13.2">
      <c r="D400" s="119"/>
      <c r="G400" s="119"/>
      <c r="H400" s="119"/>
      <c r="I400" s="119"/>
      <c r="J400" s="119"/>
      <c r="K400" s="119"/>
    </row>
    <row r="401" spans="4:11" ht="13.2">
      <c r="D401" s="119"/>
      <c r="G401" s="119"/>
      <c r="H401" s="119"/>
      <c r="I401" s="119"/>
      <c r="J401" s="119"/>
      <c r="K401" s="119"/>
    </row>
    <row r="402" spans="4:11" ht="13.2">
      <c r="D402" s="119"/>
      <c r="G402" s="119"/>
      <c r="H402" s="119"/>
      <c r="I402" s="119"/>
      <c r="J402" s="119"/>
      <c r="K402" s="119"/>
    </row>
    <row r="403" spans="4:11" ht="13.2">
      <c r="D403" s="119"/>
      <c r="G403" s="119"/>
      <c r="H403" s="119"/>
      <c r="I403" s="119"/>
      <c r="J403" s="119"/>
      <c r="K403" s="119"/>
    </row>
    <row r="404" spans="4:11" ht="13.2">
      <c r="D404" s="119"/>
      <c r="G404" s="119"/>
      <c r="H404" s="119"/>
      <c r="I404" s="119"/>
      <c r="J404" s="119"/>
      <c r="K404" s="119"/>
    </row>
    <row r="405" spans="4:11" ht="13.2">
      <c r="D405" s="119"/>
      <c r="G405" s="119"/>
      <c r="H405" s="119"/>
      <c r="I405" s="119"/>
      <c r="J405" s="119"/>
      <c r="K405" s="119"/>
    </row>
    <row r="406" spans="4:11" ht="13.2">
      <c r="D406" s="119"/>
      <c r="G406" s="119"/>
      <c r="H406" s="119"/>
      <c r="I406" s="119"/>
      <c r="J406" s="119"/>
      <c r="K406" s="119"/>
    </row>
    <row r="407" spans="4:11" ht="13.2">
      <c r="D407" s="119"/>
      <c r="G407" s="119"/>
      <c r="H407" s="119"/>
      <c r="I407" s="119"/>
      <c r="J407" s="119"/>
      <c r="K407" s="119"/>
    </row>
    <row r="408" spans="4:11" ht="13.2">
      <c r="D408" s="119"/>
      <c r="G408" s="119"/>
      <c r="H408" s="119"/>
      <c r="I408" s="119"/>
      <c r="J408" s="119"/>
      <c r="K408" s="119"/>
    </row>
    <row r="409" spans="4:11" ht="13.2">
      <c r="D409" s="119"/>
      <c r="G409" s="119"/>
      <c r="H409" s="119"/>
      <c r="I409" s="119"/>
      <c r="J409" s="119"/>
      <c r="K409" s="119"/>
    </row>
    <row r="410" spans="4:11" ht="13.2">
      <c r="D410" s="119"/>
      <c r="G410" s="119"/>
      <c r="H410" s="119"/>
      <c r="I410" s="119"/>
      <c r="J410" s="119"/>
      <c r="K410" s="119"/>
    </row>
    <row r="411" spans="4:11" ht="13.2">
      <c r="D411" s="119"/>
      <c r="G411" s="119"/>
      <c r="H411" s="119"/>
      <c r="I411" s="119"/>
      <c r="J411" s="119"/>
      <c r="K411" s="119"/>
    </row>
    <row r="412" spans="4:11" ht="13.2">
      <c r="D412" s="119"/>
      <c r="G412" s="119"/>
      <c r="H412" s="119"/>
      <c r="I412" s="119"/>
      <c r="J412" s="119"/>
      <c r="K412" s="119"/>
    </row>
    <row r="413" spans="4:11" ht="13.2">
      <c r="D413" s="119"/>
      <c r="G413" s="119"/>
      <c r="H413" s="119"/>
      <c r="I413" s="119"/>
      <c r="J413" s="119"/>
      <c r="K413" s="119"/>
    </row>
    <row r="414" spans="4:11" ht="13.2">
      <c r="D414" s="119"/>
      <c r="G414" s="119"/>
      <c r="H414" s="119"/>
      <c r="I414" s="119"/>
      <c r="J414" s="119"/>
      <c r="K414" s="119"/>
    </row>
    <row r="415" spans="4:11" ht="13.2">
      <c r="D415" s="119"/>
      <c r="G415" s="119"/>
      <c r="H415" s="119"/>
      <c r="I415" s="119"/>
      <c r="J415" s="119"/>
      <c r="K415" s="119"/>
    </row>
    <row r="416" spans="4:11" ht="13.2">
      <c r="D416" s="119"/>
      <c r="G416" s="119"/>
      <c r="H416" s="119"/>
      <c r="I416" s="119"/>
      <c r="J416" s="119"/>
      <c r="K416" s="119"/>
    </row>
    <row r="417" spans="4:11" ht="13.2">
      <c r="D417" s="119"/>
      <c r="G417" s="119"/>
      <c r="H417" s="119"/>
      <c r="I417" s="119"/>
      <c r="J417" s="119"/>
      <c r="K417" s="119"/>
    </row>
    <row r="418" spans="4:11" ht="13.2">
      <c r="D418" s="119"/>
      <c r="G418" s="119"/>
      <c r="H418" s="119"/>
      <c r="I418" s="119"/>
      <c r="J418" s="119"/>
      <c r="K418" s="119"/>
    </row>
    <row r="419" spans="4:11" ht="13.2">
      <c r="D419" s="119"/>
      <c r="G419" s="119"/>
      <c r="H419" s="119"/>
      <c r="I419" s="119"/>
      <c r="J419" s="119"/>
      <c r="K419" s="119"/>
    </row>
    <row r="420" spans="4:11" ht="13.2">
      <c r="D420" s="119"/>
      <c r="G420" s="119"/>
      <c r="H420" s="119"/>
      <c r="I420" s="119"/>
      <c r="J420" s="119"/>
      <c r="K420" s="119"/>
    </row>
    <row r="421" spans="4:11" ht="13.2">
      <c r="D421" s="119"/>
      <c r="G421" s="119"/>
      <c r="H421" s="119"/>
      <c r="I421" s="119"/>
      <c r="J421" s="119"/>
      <c r="K421" s="119"/>
    </row>
    <row r="422" spans="4:11" ht="13.2">
      <c r="D422" s="119"/>
      <c r="G422" s="119"/>
      <c r="H422" s="119"/>
      <c r="I422" s="119"/>
      <c r="J422" s="119"/>
      <c r="K422" s="119"/>
    </row>
    <row r="423" spans="4:11" ht="13.2">
      <c r="D423" s="119"/>
      <c r="G423" s="119"/>
      <c r="H423" s="119"/>
      <c r="I423" s="119"/>
      <c r="J423" s="119"/>
      <c r="K423" s="119"/>
    </row>
    <row r="424" spans="4:11" ht="13.2">
      <c r="D424" s="119"/>
      <c r="G424" s="119"/>
      <c r="H424" s="119"/>
      <c r="I424" s="119"/>
      <c r="J424" s="119"/>
      <c r="K424" s="119"/>
    </row>
    <row r="425" spans="4:11" ht="13.2">
      <c r="D425" s="119"/>
      <c r="G425" s="119"/>
      <c r="H425" s="119"/>
      <c r="I425" s="119"/>
      <c r="J425" s="119"/>
      <c r="K425" s="119"/>
    </row>
    <row r="426" spans="4:11" ht="13.2">
      <c r="D426" s="119"/>
      <c r="G426" s="119"/>
      <c r="H426" s="119"/>
      <c r="I426" s="119"/>
      <c r="J426" s="119"/>
      <c r="K426" s="119"/>
    </row>
    <row r="427" spans="4:11" ht="13.2">
      <c r="D427" s="119"/>
      <c r="G427" s="119"/>
      <c r="H427" s="119"/>
      <c r="I427" s="119"/>
      <c r="J427" s="119"/>
      <c r="K427" s="119"/>
    </row>
    <row r="428" spans="4:11" ht="13.2">
      <c r="D428" s="119"/>
      <c r="G428" s="119"/>
      <c r="H428" s="119"/>
      <c r="I428" s="119"/>
      <c r="J428" s="119"/>
      <c r="K428" s="119"/>
    </row>
    <row r="429" spans="4:11" ht="13.2">
      <c r="D429" s="119"/>
      <c r="G429" s="119"/>
      <c r="H429" s="119"/>
      <c r="I429" s="119"/>
      <c r="J429" s="119"/>
      <c r="K429" s="119"/>
    </row>
    <row r="430" spans="4:11" ht="13.2">
      <c r="D430" s="119"/>
      <c r="G430" s="119"/>
      <c r="H430" s="119"/>
      <c r="I430" s="119"/>
      <c r="J430" s="119"/>
      <c r="K430" s="119"/>
    </row>
    <row r="431" spans="4:11" ht="13.2">
      <c r="D431" s="119"/>
      <c r="G431" s="119"/>
      <c r="H431" s="119"/>
      <c r="I431" s="119"/>
      <c r="J431" s="119"/>
      <c r="K431" s="119"/>
    </row>
    <row r="432" spans="4:11" ht="13.2">
      <c r="D432" s="119"/>
      <c r="G432" s="119"/>
      <c r="H432" s="119"/>
      <c r="I432" s="119"/>
      <c r="J432" s="119"/>
      <c r="K432" s="119"/>
    </row>
    <row r="433" spans="4:11" ht="13.2">
      <c r="D433" s="119"/>
      <c r="G433" s="119"/>
      <c r="H433" s="119"/>
      <c r="I433" s="119"/>
      <c r="J433" s="119"/>
      <c r="K433" s="119"/>
    </row>
    <row r="434" spans="4:11" ht="13.2">
      <c r="D434" s="119"/>
      <c r="G434" s="119"/>
      <c r="H434" s="119"/>
      <c r="I434" s="119"/>
      <c r="J434" s="119"/>
      <c r="K434" s="119"/>
    </row>
    <row r="435" spans="4:11" ht="13.2">
      <c r="D435" s="119"/>
      <c r="G435" s="119"/>
      <c r="H435" s="119"/>
      <c r="I435" s="119"/>
      <c r="J435" s="119"/>
      <c r="K435" s="119"/>
    </row>
    <row r="436" spans="4:11" ht="13.2">
      <c r="D436" s="119"/>
      <c r="G436" s="119"/>
      <c r="H436" s="119"/>
      <c r="I436" s="119"/>
      <c r="J436" s="119"/>
      <c r="K436" s="119"/>
    </row>
    <row r="437" spans="4:11" ht="13.2">
      <c r="D437" s="119"/>
      <c r="G437" s="119"/>
      <c r="H437" s="119"/>
      <c r="I437" s="119"/>
      <c r="J437" s="119"/>
      <c r="K437" s="119"/>
    </row>
    <row r="438" spans="4:11" ht="13.2">
      <c r="D438" s="119"/>
      <c r="G438" s="119"/>
      <c r="H438" s="119"/>
      <c r="I438" s="119"/>
      <c r="J438" s="119"/>
      <c r="K438" s="119"/>
    </row>
    <row r="439" spans="4:11" ht="13.2">
      <c r="D439" s="119"/>
      <c r="G439" s="119"/>
      <c r="H439" s="119"/>
      <c r="I439" s="119"/>
      <c r="J439" s="119"/>
      <c r="K439" s="119"/>
    </row>
    <row r="440" spans="4:11" ht="13.2">
      <c r="D440" s="119"/>
      <c r="G440" s="119"/>
      <c r="H440" s="119"/>
      <c r="I440" s="119"/>
      <c r="J440" s="119"/>
      <c r="K440" s="119"/>
    </row>
    <row r="441" spans="4:11" ht="13.2">
      <c r="D441" s="119"/>
      <c r="G441" s="119"/>
      <c r="H441" s="119"/>
      <c r="I441" s="119"/>
      <c r="J441" s="119"/>
      <c r="K441" s="119"/>
    </row>
    <row r="442" spans="4:11" ht="13.2">
      <c r="D442" s="119"/>
      <c r="G442" s="119"/>
      <c r="H442" s="119"/>
      <c r="I442" s="119"/>
      <c r="J442" s="119"/>
      <c r="K442" s="119"/>
    </row>
    <row r="443" spans="4:11" ht="13.2">
      <c r="D443" s="119"/>
      <c r="G443" s="119"/>
      <c r="H443" s="119"/>
      <c r="I443" s="119"/>
      <c r="J443" s="119"/>
      <c r="K443" s="119"/>
    </row>
    <row r="444" spans="4:11" ht="13.2">
      <c r="D444" s="119"/>
      <c r="G444" s="119"/>
      <c r="H444" s="119"/>
      <c r="I444" s="119"/>
      <c r="J444" s="119"/>
      <c r="K444" s="119"/>
    </row>
    <row r="445" spans="4:11" ht="13.2">
      <c r="D445" s="119"/>
      <c r="G445" s="119"/>
      <c r="H445" s="119"/>
      <c r="I445" s="119"/>
      <c r="J445" s="119"/>
      <c r="K445" s="119"/>
    </row>
    <row r="446" spans="4:11" ht="13.2">
      <c r="D446" s="119"/>
      <c r="G446" s="119"/>
      <c r="H446" s="119"/>
      <c r="I446" s="119"/>
      <c r="J446" s="119"/>
      <c r="K446" s="119"/>
    </row>
    <row r="447" spans="4:11" ht="13.2">
      <c r="D447" s="119"/>
      <c r="G447" s="119"/>
      <c r="H447" s="119"/>
      <c r="I447" s="119"/>
      <c r="J447" s="119"/>
      <c r="K447" s="119"/>
    </row>
    <row r="448" spans="4:11" ht="13.2">
      <c r="D448" s="119"/>
      <c r="G448" s="119"/>
      <c r="H448" s="119"/>
      <c r="I448" s="119"/>
      <c r="J448" s="119"/>
      <c r="K448" s="119"/>
    </row>
    <row r="449" spans="4:11" ht="13.2">
      <c r="D449" s="119"/>
      <c r="G449" s="119"/>
      <c r="H449" s="119"/>
      <c r="I449" s="119"/>
      <c r="J449" s="119"/>
      <c r="K449" s="119"/>
    </row>
    <row r="450" spans="4:11" ht="13.2">
      <c r="D450" s="119"/>
      <c r="G450" s="119"/>
      <c r="H450" s="119"/>
      <c r="I450" s="119"/>
      <c r="J450" s="119"/>
      <c r="K450" s="119"/>
    </row>
    <row r="451" spans="4:11" ht="13.2">
      <c r="D451" s="119"/>
      <c r="G451" s="119"/>
      <c r="H451" s="119"/>
      <c r="I451" s="119"/>
      <c r="J451" s="119"/>
      <c r="K451" s="119"/>
    </row>
    <row r="452" spans="4:11" ht="13.2">
      <c r="D452" s="119"/>
      <c r="G452" s="119"/>
      <c r="H452" s="119"/>
      <c r="I452" s="119"/>
      <c r="J452" s="119"/>
      <c r="K452" s="119"/>
    </row>
    <row r="453" spans="4:11" ht="13.2">
      <c r="D453" s="119"/>
      <c r="G453" s="119"/>
      <c r="H453" s="119"/>
      <c r="I453" s="119"/>
      <c r="J453" s="119"/>
      <c r="K453" s="119"/>
    </row>
    <row r="454" spans="4:11" ht="13.2">
      <c r="D454" s="119"/>
      <c r="G454" s="119"/>
      <c r="H454" s="119"/>
      <c r="I454" s="119"/>
      <c r="J454" s="119"/>
      <c r="K454" s="119"/>
    </row>
    <row r="455" spans="4:11" ht="13.2">
      <c r="D455" s="119"/>
      <c r="G455" s="119"/>
      <c r="H455" s="119"/>
      <c r="I455" s="119"/>
      <c r="J455" s="119"/>
      <c r="K455" s="119"/>
    </row>
    <row r="456" spans="4:11" ht="13.2">
      <c r="D456" s="119"/>
      <c r="G456" s="119"/>
      <c r="H456" s="119"/>
      <c r="I456" s="119"/>
      <c r="J456" s="119"/>
      <c r="K456" s="119"/>
    </row>
    <row r="457" spans="4:11" ht="13.2">
      <c r="D457" s="119"/>
      <c r="G457" s="119"/>
      <c r="H457" s="119"/>
      <c r="I457" s="119"/>
      <c r="J457" s="119"/>
      <c r="K457" s="119"/>
    </row>
    <row r="458" spans="4:11" ht="13.2">
      <c r="D458" s="119"/>
      <c r="G458" s="119"/>
      <c r="H458" s="119"/>
      <c r="I458" s="119"/>
      <c r="J458" s="119"/>
      <c r="K458" s="119"/>
    </row>
    <row r="459" spans="4:11" ht="13.2">
      <c r="D459" s="119"/>
      <c r="G459" s="119"/>
      <c r="H459" s="119"/>
      <c r="I459" s="119"/>
      <c r="J459" s="119"/>
      <c r="K459" s="119"/>
    </row>
    <row r="460" spans="4:11" ht="13.2">
      <c r="D460" s="119"/>
      <c r="G460" s="119"/>
      <c r="H460" s="119"/>
      <c r="I460" s="119"/>
      <c r="J460" s="119"/>
      <c r="K460" s="119"/>
    </row>
    <row r="461" spans="4:11" ht="13.2">
      <c r="D461" s="119"/>
      <c r="G461" s="119"/>
      <c r="H461" s="119"/>
      <c r="I461" s="119"/>
      <c r="J461" s="119"/>
      <c r="K461" s="119"/>
    </row>
    <row r="462" spans="4:11" ht="13.2">
      <c r="D462" s="119"/>
      <c r="G462" s="119"/>
      <c r="H462" s="119"/>
      <c r="I462" s="119"/>
      <c r="J462" s="119"/>
      <c r="K462" s="119"/>
    </row>
    <row r="463" spans="4:11" ht="13.2">
      <c r="D463" s="119"/>
      <c r="G463" s="119"/>
      <c r="H463" s="119"/>
      <c r="I463" s="119"/>
      <c r="J463" s="119"/>
      <c r="K463" s="119"/>
    </row>
    <row r="464" spans="4:11" ht="13.2">
      <c r="D464" s="119"/>
      <c r="G464" s="119"/>
      <c r="H464" s="119"/>
      <c r="I464" s="119"/>
      <c r="J464" s="119"/>
      <c r="K464" s="119"/>
    </row>
    <row r="465" spans="4:11" ht="13.2">
      <c r="D465" s="119"/>
      <c r="G465" s="119"/>
      <c r="H465" s="119"/>
      <c r="I465" s="119"/>
      <c r="J465" s="119"/>
      <c r="K465" s="119"/>
    </row>
    <row r="466" spans="4:11" ht="13.2">
      <c r="D466" s="119"/>
      <c r="G466" s="119"/>
      <c r="H466" s="119"/>
      <c r="I466" s="119"/>
      <c r="J466" s="119"/>
      <c r="K466" s="119"/>
    </row>
    <row r="467" spans="4:11" ht="13.2">
      <c r="D467" s="119"/>
      <c r="G467" s="119"/>
      <c r="H467" s="119"/>
      <c r="I467" s="119"/>
      <c r="J467" s="119"/>
      <c r="K467" s="119"/>
    </row>
    <row r="468" spans="4:11" ht="13.2">
      <c r="D468" s="119"/>
      <c r="G468" s="119"/>
      <c r="H468" s="119"/>
      <c r="I468" s="119"/>
      <c r="J468" s="119"/>
      <c r="K468" s="119"/>
    </row>
    <row r="469" spans="4:11" ht="13.2">
      <c r="D469" s="119"/>
      <c r="G469" s="119"/>
      <c r="H469" s="119"/>
      <c r="I469" s="119"/>
      <c r="J469" s="119"/>
      <c r="K469" s="119"/>
    </row>
    <row r="470" spans="4:11" ht="13.2">
      <c r="D470" s="119"/>
      <c r="G470" s="119"/>
      <c r="H470" s="119"/>
      <c r="I470" s="119"/>
      <c r="J470" s="119"/>
      <c r="K470" s="119"/>
    </row>
    <row r="471" spans="4:11" ht="13.2">
      <c r="D471" s="119"/>
      <c r="G471" s="119"/>
      <c r="H471" s="119"/>
      <c r="I471" s="119"/>
      <c r="J471" s="119"/>
      <c r="K471" s="119"/>
    </row>
    <row r="472" spans="4:11" ht="13.2">
      <c r="D472" s="119"/>
      <c r="G472" s="119"/>
      <c r="H472" s="119"/>
      <c r="I472" s="119"/>
      <c r="J472" s="119"/>
      <c r="K472" s="119"/>
    </row>
    <row r="473" spans="4:11" ht="13.2">
      <c r="D473" s="119"/>
      <c r="G473" s="119"/>
      <c r="H473" s="119"/>
      <c r="I473" s="119"/>
      <c r="J473" s="119"/>
      <c r="K473" s="119"/>
    </row>
    <row r="474" spans="4:11" ht="13.2">
      <c r="D474" s="119"/>
      <c r="G474" s="119"/>
      <c r="H474" s="119"/>
      <c r="I474" s="119"/>
      <c r="J474" s="119"/>
      <c r="K474" s="119"/>
    </row>
    <row r="475" spans="4:11" ht="13.2">
      <c r="D475" s="119"/>
      <c r="G475" s="119"/>
      <c r="H475" s="119"/>
      <c r="I475" s="119"/>
      <c r="J475" s="119"/>
      <c r="K475" s="119"/>
    </row>
    <row r="476" spans="4:11" ht="13.2">
      <c r="D476" s="119"/>
      <c r="G476" s="119"/>
      <c r="H476" s="119"/>
      <c r="I476" s="119"/>
      <c r="J476" s="119"/>
      <c r="K476" s="119"/>
    </row>
    <row r="477" spans="4:11" ht="13.2">
      <c r="D477" s="119"/>
      <c r="G477" s="119"/>
      <c r="H477" s="119"/>
      <c r="I477" s="119"/>
      <c r="J477" s="119"/>
      <c r="K477" s="119"/>
    </row>
    <row r="478" spans="4:11" ht="13.2">
      <c r="D478" s="119"/>
      <c r="G478" s="119"/>
      <c r="H478" s="119"/>
      <c r="I478" s="119"/>
      <c r="J478" s="119"/>
      <c r="K478" s="119"/>
    </row>
    <row r="479" spans="4:11" ht="13.2">
      <c r="D479" s="119"/>
      <c r="G479" s="119"/>
      <c r="H479" s="119"/>
      <c r="I479" s="119"/>
      <c r="J479" s="119"/>
      <c r="K479" s="119"/>
    </row>
    <row r="480" spans="4:11" ht="13.2">
      <c r="D480" s="119"/>
      <c r="G480" s="119"/>
      <c r="H480" s="119"/>
      <c r="I480" s="119"/>
      <c r="J480" s="119"/>
      <c r="K480" s="119"/>
    </row>
    <row r="481" spans="4:11" ht="13.2">
      <c r="D481" s="119"/>
      <c r="G481" s="119"/>
      <c r="H481" s="119"/>
      <c r="I481" s="119"/>
      <c r="J481" s="119"/>
      <c r="K481" s="119"/>
    </row>
    <row r="482" spans="4:11" ht="13.2">
      <c r="D482" s="119"/>
      <c r="G482" s="119"/>
      <c r="H482" s="119"/>
      <c r="I482" s="119"/>
      <c r="J482" s="119"/>
      <c r="K482" s="119"/>
    </row>
    <row r="483" spans="4:11" ht="13.2">
      <c r="D483" s="119"/>
      <c r="G483" s="119"/>
      <c r="H483" s="119"/>
      <c r="I483" s="119"/>
      <c r="J483" s="119"/>
      <c r="K483" s="119"/>
    </row>
    <row r="484" spans="4:11" ht="13.2">
      <c r="D484" s="119"/>
      <c r="G484" s="119"/>
      <c r="H484" s="119"/>
      <c r="I484" s="119"/>
      <c r="J484" s="119"/>
      <c r="K484" s="119"/>
    </row>
    <row r="485" spans="4:11" ht="13.2">
      <c r="D485" s="119"/>
      <c r="G485" s="119"/>
      <c r="H485" s="119"/>
      <c r="I485" s="119"/>
      <c r="J485" s="119"/>
      <c r="K485" s="119"/>
    </row>
    <row r="486" spans="4:11" ht="13.2">
      <c r="D486" s="119"/>
      <c r="G486" s="119"/>
      <c r="H486" s="119"/>
      <c r="I486" s="119"/>
      <c r="J486" s="119"/>
      <c r="K486" s="119"/>
    </row>
    <row r="487" spans="4:11" ht="13.2">
      <c r="D487" s="119"/>
      <c r="G487" s="119"/>
      <c r="H487" s="119"/>
      <c r="I487" s="119"/>
      <c r="J487" s="119"/>
      <c r="K487" s="119"/>
    </row>
    <row r="488" spans="4:11" ht="13.2">
      <c r="D488" s="119"/>
      <c r="G488" s="119"/>
      <c r="H488" s="119"/>
      <c r="I488" s="119"/>
      <c r="J488" s="119"/>
      <c r="K488" s="119"/>
    </row>
    <row r="489" spans="4:11" ht="13.2">
      <c r="D489" s="119"/>
      <c r="G489" s="119"/>
      <c r="H489" s="119"/>
      <c r="I489" s="119"/>
      <c r="J489" s="119"/>
      <c r="K489" s="119"/>
    </row>
    <row r="490" spans="4:11" ht="13.2">
      <c r="D490" s="119"/>
      <c r="G490" s="119"/>
      <c r="H490" s="119"/>
      <c r="I490" s="119"/>
      <c r="J490" s="119"/>
      <c r="K490" s="119"/>
    </row>
    <row r="491" spans="4:11" ht="13.2">
      <c r="D491" s="119"/>
      <c r="G491" s="119"/>
      <c r="H491" s="119"/>
      <c r="I491" s="119"/>
      <c r="J491" s="119"/>
      <c r="K491" s="119"/>
    </row>
    <row r="492" spans="4:11" ht="13.2">
      <c r="D492" s="119"/>
      <c r="G492" s="119"/>
      <c r="H492" s="119"/>
      <c r="I492" s="119"/>
      <c r="J492" s="119"/>
      <c r="K492" s="119"/>
    </row>
    <row r="493" spans="4:11" ht="13.2">
      <c r="D493" s="119"/>
      <c r="G493" s="119"/>
      <c r="H493" s="119"/>
      <c r="I493" s="119"/>
      <c r="J493" s="119"/>
      <c r="K493" s="119"/>
    </row>
    <row r="494" spans="4:11" ht="13.2">
      <c r="D494" s="119"/>
      <c r="G494" s="119"/>
      <c r="H494" s="119"/>
      <c r="I494" s="119"/>
      <c r="J494" s="119"/>
      <c r="K494" s="119"/>
    </row>
    <row r="495" spans="4:11" ht="13.2">
      <c r="D495" s="119"/>
      <c r="G495" s="119"/>
      <c r="H495" s="119"/>
      <c r="I495" s="119"/>
      <c r="J495" s="119"/>
      <c r="K495" s="119"/>
    </row>
    <row r="496" spans="4:11" ht="13.2">
      <c r="D496" s="119"/>
      <c r="G496" s="119"/>
      <c r="H496" s="119"/>
      <c r="I496" s="119"/>
      <c r="J496" s="119"/>
      <c r="K496" s="119"/>
    </row>
    <row r="497" spans="4:11" ht="13.2">
      <c r="D497" s="119"/>
      <c r="G497" s="119"/>
      <c r="H497" s="119"/>
      <c r="I497" s="119"/>
      <c r="J497" s="119"/>
      <c r="K497" s="119"/>
    </row>
    <row r="498" spans="4:11" ht="13.2">
      <c r="D498" s="119"/>
      <c r="G498" s="119"/>
      <c r="H498" s="119"/>
      <c r="I498" s="119"/>
      <c r="J498" s="119"/>
      <c r="K498" s="119"/>
    </row>
    <row r="499" spans="4:11" ht="13.2">
      <c r="D499" s="119"/>
      <c r="G499" s="119"/>
      <c r="H499" s="119"/>
      <c r="I499" s="119"/>
      <c r="J499" s="119"/>
      <c r="K499" s="119"/>
    </row>
    <row r="500" spans="4:11" ht="13.2">
      <c r="D500" s="119"/>
      <c r="G500" s="119"/>
      <c r="H500" s="119"/>
      <c r="I500" s="119"/>
      <c r="J500" s="119"/>
      <c r="K500" s="119"/>
    </row>
    <row r="501" spans="4:11" ht="13.2">
      <c r="D501" s="119"/>
      <c r="G501" s="119"/>
      <c r="H501" s="119"/>
      <c r="I501" s="119"/>
      <c r="J501" s="119"/>
      <c r="K501" s="119"/>
    </row>
    <row r="502" spans="4:11" ht="13.2">
      <c r="D502" s="119"/>
      <c r="G502" s="119"/>
      <c r="H502" s="119"/>
      <c r="I502" s="119"/>
      <c r="J502" s="119"/>
      <c r="K502" s="119"/>
    </row>
    <row r="503" spans="4:11" ht="13.2">
      <c r="D503" s="119"/>
      <c r="G503" s="119"/>
      <c r="H503" s="119"/>
      <c r="I503" s="119"/>
      <c r="J503" s="119"/>
      <c r="K503" s="119"/>
    </row>
    <row r="504" spans="4:11" ht="13.2">
      <c r="D504" s="119"/>
      <c r="G504" s="119"/>
      <c r="H504" s="119"/>
      <c r="I504" s="119"/>
      <c r="J504" s="119"/>
      <c r="K504" s="119"/>
    </row>
    <row r="505" spans="4:11" ht="13.2">
      <c r="D505" s="119"/>
      <c r="G505" s="119"/>
      <c r="H505" s="119"/>
      <c r="I505" s="119"/>
      <c r="J505" s="119"/>
      <c r="K505" s="119"/>
    </row>
    <row r="506" spans="4:11" ht="13.2">
      <c r="D506" s="119"/>
      <c r="G506" s="119"/>
      <c r="H506" s="119"/>
      <c r="I506" s="119"/>
      <c r="J506" s="119"/>
      <c r="K506" s="119"/>
    </row>
    <row r="507" spans="4:11" ht="13.2">
      <c r="D507" s="119"/>
      <c r="G507" s="119"/>
      <c r="H507" s="119"/>
      <c r="I507" s="119"/>
      <c r="J507" s="119"/>
      <c r="K507" s="119"/>
    </row>
    <row r="508" spans="4:11" ht="13.2">
      <c r="D508" s="119"/>
      <c r="G508" s="119"/>
      <c r="H508" s="119"/>
      <c r="I508" s="119"/>
      <c r="J508" s="119"/>
      <c r="K508" s="119"/>
    </row>
    <row r="509" spans="4:11" ht="13.2">
      <c r="D509" s="119"/>
      <c r="G509" s="119"/>
      <c r="H509" s="119"/>
      <c r="I509" s="119"/>
      <c r="J509" s="119"/>
      <c r="K509" s="119"/>
    </row>
    <row r="510" spans="4:11" ht="13.2">
      <c r="D510" s="119"/>
      <c r="G510" s="119"/>
      <c r="H510" s="119"/>
      <c r="I510" s="119"/>
      <c r="J510" s="119"/>
      <c r="K510" s="119"/>
    </row>
    <row r="511" spans="4:11" ht="13.2">
      <c r="D511" s="119"/>
      <c r="G511" s="119"/>
      <c r="H511" s="119"/>
      <c r="I511" s="119"/>
      <c r="J511" s="119"/>
      <c r="K511" s="119"/>
    </row>
    <row r="512" spans="4:11" ht="13.2">
      <c r="D512" s="119"/>
      <c r="G512" s="119"/>
      <c r="H512" s="119"/>
      <c r="I512" s="119"/>
      <c r="J512" s="119"/>
      <c r="K512" s="119"/>
    </row>
    <row r="513" spans="4:11" ht="13.2">
      <c r="D513" s="119"/>
      <c r="G513" s="119"/>
      <c r="H513" s="119"/>
      <c r="I513" s="119"/>
      <c r="J513" s="119"/>
      <c r="K513" s="119"/>
    </row>
    <row r="514" spans="4:11" ht="13.2">
      <c r="D514" s="119"/>
      <c r="G514" s="119"/>
      <c r="H514" s="119"/>
      <c r="I514" s="119"/>
      <c r="J514" s="119"/>
      <c r="K514" s="119"/>
    </row>
    <row r="515" spans="4:11" ht="13.2">
      <c r="D515" s="119"/>
      <c r="G515" s="119"/>
      <c r="H515" s="119"/>
      <c r="I515" s="119"/>
      <c r="J515" s="119"/>
      <c r="K515" s="119"/>
    </row>
    <row r="516" spans="4:11" ht="13.2">
      <c r="D516" s="119"/>
      <c r="G516" s="119"/>
      <c r="H516" s="119"/>
      <c r="I516" s="119"/>
      <c r="J516" s="119"/>
      <c r="K516" s="119"/>
    </row>
    <row r="517" spans="4:11" ht="13.2">
      <c r="D517" s="119"/>
      <c r="G517" s="119"/>
      <c r="H517" s="119"/>
      <c r="I517" s="119"/>
      <c r="J517" s="119"/>
      <c r="K517" s="119"/>
    </row>
    <row r="518" spans="4:11" ht="13.2">
      <c r="D518" s="119"/>
      <c r="G518" s="119"/>
      <c r="H518" s="119"/>
      <c r="I518" s="119"/>
      <c r="J518" s="119"/>
      <c r="K518" s="119"/>
    </row>
    <row r="519" spans="4:11" ht="13.2">
      <c r="D519" s="119"/>
      <c r="G519" s="119"/>
      <c r="H519" s="119"/>
      <c r="I519" s="119"/>
      <c r="J519" s="119"/>
      <c r="K519" s="119"/>
    </row>
    <row r="520" spans="4:11" ht="13.2">
      <c r="D520" s="119"/>
      <c r="G520" s="119"/>
      <c r="H520" s="119"/>
      <c r="I520" s="119"/>
      <c r="J520" s="119"/>
      <c r="K520" s="119"/>
    </row>
    <row r="521" spans="4:11" ht="13.2">
      <c r="D521" s="119"/>
      <c r="G521" s="119"/>
      <c r="H521" s="119"/>
      <c r="I521" s="119"/>
      <c r="J521" s="119"/>
      <c r="K521" s="119"/>
    </row>
    <row r="522" spans="4:11" ht="13.2">
      <c r="D522" s="119"/>
      <c r="G522" s="119"/>
      <c r="H522" s="119"/>
      <c r="I522" s="119"/>
      <c r="J522" s="119"/>
      <c r="K522" s="119"/>
    </row>
    <row r="523" spans="4:11" ht="13.2">
      <c r="D523" s="119"/>
      <c r="G523" s="119"/>
      <c r="H523" s="119"/>
      <c r="I523" s="119"/>
      <c r="J523" s="119"/>
      <c r="K523" s="119"/>
    </row>
    <row r="524" spans="4:11" ht="13.2">
      <c r="D524" s="119"/>
      <c r="G524" s="119"/>
      <c r="H524" s="119"/>
      <c r="I524" s="119"/>
      <c r="J524" s="119"/>
      <c r="K524" s="119"/>
    </row>
    <row r="525" spans="4:11" ht="13.2">
      <c r="D525" s="119"/>
      <c r="G525" s="119"/>
      <c r="H525" s="119"/>
      <c r="I525" s="119"/>
      <c r="J525" s="119"/>
      <c r="K525" s="119"/>
    </row>
    <row r="526" spans="4:11" ht="13.2">
      <c r="D526" s="119"/>
      <c r="G526" s="119"/>
      <c r="H526" s="119"/>
      <c r="I526" s="119"/>
      <c r="J526" s="119"/>
      <c r="K526" s="119"/>
    </row>
    <row r="527" spans="4:11" ht="13.2">
      <c r="D527" s="119"/>
      <c r="G527" s="119"/>
      <c r="H527" s="119"/>
      <c r="I527" s="119"/>
      <c r="J527" s="119"/>
      <c r="K527" s="119"/>
    </row>
    <row r="528" spans="4:11" ht="13.2">
      <c r="D528" s="119"/>
      <c r="G528" s="119"/>
      <c r="H528" s="119"/>
      <c r="I528" s="119"/>
      <c r="J528" s="119"/>
      <c r="K528" s="119"/>
    </row>
    <row r="529" spans="4:11" ht="13.2">
      <c r="D529" s="119"/>
      <c r="G529" s="119"/>
      <c r="H529" s="119"/>
      <c r="I529" s="119"/>
      <c r="J529" s="119"/>
      <c r="K529" s="119"/>
    </row>
    <row r="530" spans="4:11" ht="13.2">
      <c r="D530" s="119"/>
      <c r="G530" s="119"/>
      <c r="H530" s="119"/>
      <c r="I530" s="119"/>
      <c r="J530" s="119"/>
      <c r="K530" s="119"/>
    </row>
    <row r="531" spans="4:11" ht="13.2">
      <c r="D531" s="119"/>
      <c r="G531" s="119"/>
      <c r="H531" s="119"/>
      <c r="I531" s="119"/>
      <c r="J531" s="119"/>
      <c r="K531" s="119"/>
    </row>
    <row r="532" spans="4:11" ht="13.2">
      <c r="D532" s="119"/>
      <c r="G532" s="119"/>
      <c r="H532" s="119"/>
      <c r="I532" s="119"/>
      <c r="J532" s="119"/>
      <c r="K532" s="119"/>
    </row>
    <row r="533" spans="4:11" ht="13.2">
      <c r="D533" s="119"/>
      <c r="G533" s="119"/>
      <c r="H533" s="119"/>
      <c r="I533" s="119"/>
      <c r="J533" s="119"/>
      <c r="K533" s="119"/>
    </row>
    <row r="534" spans="4:11" ht="13.2">
      <c r="D534" s="119"/>
      <c r="G534" s="119"/>
      <c r="H534" s="119"/>
      <c r="I534" s="119"/>
      <c r="J534" s="119"/>
      <c r="K534" s="119"/>
    </row>
    <row r="535" spans="4:11" ht="13.2">
      <c r="D535" s="119"/>
      <c r="G535" s="119"/>
      <c r="H535" s="119"/>
      <c r="I535" s="119"/>
      <c r="J535" s="119"/>
      <c r="K535" s="119"/>
    </row>
    <row r="536" spans="4:11" ht="13.2">
      <c r="D536" s="119"/>
      <c r="G536" s="119"/>
      <c r="H536" s="119"/>
      <c r="I536" s="119"/>
      <c r="J536" s="119"/>
      <c r="K536" s="119"/>
    </row>
    <row r="537" spans="4:11" ht="13.2">
      <c r="D537" s="119"/>
      <c r="G537" s="119"/>
      <c r="H537" s="119"/>
      <c r="I537" s="119"/>
      <c r="J537" s="119"/>
      <c r="K537" s="119"/>
    </row>
    <row r="538" spans="4:11" ht="13.2">
      <c r="D538" s="119"/>
      <c r="G538" s="119"/>
      <c r="H538" s="119"/>
      <c r="I538" s="119"/>
      <c r="J538" s="119"/>
      <c r="K538" s="119"/>
    </row>
    <row r="539" spans="4:11" ht="13.2">
      <c r="D539" s="119"/>
      <c r="G539" s="119"/>
      <c r="H539" s="119"/>
      <c r="I539" s="119"/>
      <c r="J539" s="119"/>
      <c r="K539" s="119"/>
    </row>
    <row r="540" spans="4:11" ht="13.2">
      <c r="D540" s="119"/>
      <c r="G540" s="119"/>
      <c r="H540" s="119"/>
      <c r="I540" s="119"/>
      <c r="J540" s="119"/>
      <c r="K540" s="119"/>
    </row>
    <row r="541" spans="4:11" ht="13.2">
      <c r="D541" s="119"/>
      <c r="G541" s="119"/>
      <c r="H541" s="119"/>
      <c r="I541" s="119"/>
      <c r="J541" s="119"/>
      <c r="K541" s="119"/>
    </row>
    <row r="542" spans="4:11" ht="13.2">
      <c r="D542" s="119"/>
      <c r="G542" s="119"/>
      <c r="H542" s="119"/>
      <c r="I542" s="119"/>
      <c r="J542" s="119"/>
      <c r="K542" s="119"/>
    </row>
    <row r="543" spans="4:11" ht="13.2">
      <c r="D543" s="119"/>
      <c r="G543" s="119"/>
      <c r="H543" s="119"/>
      <c r="I543" s="119"/>
      <c r="J543" s="119"/>
      <c r="K543" s="119"/>
    </row>
    <row r="544" spans="4:11" ht="13.2">
      <c r="D544" s="119"/>
      <c r="G544" s="119"/>
      <c r="H544" s="119"/>
      <c r="I544" s="119"/>
      <c r="J544" s="119"/>
      <c r="K544" s="119"/>
    </row>
    <row r="545" spans="4:11" ht="13.2">
      <c r="D545" s="119"/>
      <c r="G545" s="119"/>
      <c r="H545" s="119"/>
      <c r="I545" s="119"/>
      <c r="J545" s="119"/>
      <c r="K545" s="119"/>
    </row>
    <row r="546" spans="4:11" ht="13.2">
      <c r="D546" s="119"/>
      <c r="G546" s="119"/>
      <c r="H546" s="119"/>
      <c r="I546" s="119"/>
      <c r="J546" s="119"/>
      <c r="K546" s="119"/>
    </row>
    <row r="547" spans="4:11" ht="13.2">
      <c r="D547" s="119"/>
      <c r="G547" s="119"/>
      <c r="H547" s="119"/>
      <c r="I547" s="119"/>
      <c r="J547" s="119"/>
      <c r="K547" s="119"/>
    </row>
    <row r="548" spans="4:11" ht="13.2">
      <c r="D548" s="119"/>
      <c r="G548" s="119"/>
      <c r="H548" s="119"/>
      <c r="I548" s="119"/>
      <c r="J548" s="119"/>
      <c r="K548" s="119"/>
    </row>
    <row r="549" spans="4:11" ht="13.2">
      <c r="D549" s="119"/>
      <c r="G549" s="119"/>
      <c r="H549" s="119"/>
      <c r="I549" s="119"/>
      <c r="J549" s="119"/>
      <c r="K549" s="119"/>
    </row>
    <row r="550" spans="4:11" ht="13.2">
      <c r="D550" s="119"/>
      <c r="G550" s="119"/>
      <c r="H550" s="119"/>
      <c r="I550" s="119"/>
      <c r="J550" s="119"/>
      <c r="K550" s="119"/>
    </row>
    <row r="551" spans="4:11" ht="13.2">
      <c r="D551" s="119"/>
      <c r="G551" s="119"/>
      <c r="H551" s="119"/>
      <c r="I551" s="119"/>
      <c r="J551" s="119"/>
      <c r="K551" s="119"/>
    </row>
    <row r="552" spans="4:11" ht="13.2">
      <c r="D552" s="119"/>
      <c r="G552" s="119"/>
      <c r="H552" s="119"/>
      <c r="I552" s="119"/>
      <c r="J552" s="119"/>
      <c r="K552" s="119"/>
    </row>
    <row r="553" spans="4:11" ht="13.2">
      <c r="D553" s="119"/>
      <c r="G553" s="119"/>
      <c r="H553" s="119"/>
      <c r="I553" s="119"/>
      <c r="J553" s="119"/>
      <c r="K553" s="119"/>
    </row>
    <row r="554" spans="4:11" ht="13.2">
      <c r="D554" s="119"/>
      <c r="G554" s="119"/>
      <c r="H554" s="119"/>
      <c r="I554" s="119"/>
      <c r="J554" s="119"/>
      <c r="K554" s="119"/>
    </row>
    <row r="555" spans="4:11" ht="13.2">
      <c r="D555" s="119"/>
      <c r="G555" s="119"/>
      <c r="H555" s="119"/>
      <c r="I555" s="119"/>
      <c r="J555" s="119"/>
      <c r="K555" s="119"/>
    </row>
    <row r="556" spans="4:11" ht="13.2">
      <c r="D556" s="119"/>
      <c r="G556" s="119"/>
      <c r="H556" s="119"/>
      <c r="I556" s="119"/>
      <c r="J556" s="119"/>
      <c r="K556" s="119"/>
    </row>
    <row r="557" spans="4:11" ht="13.2">
      <c r="D557" s="119"/>
      <c r="G557" s="119"/>
      <c r="H557" s="119"/>
      <c r="I557" s="119"/>
      <c r="J557" s="119"/>
      <c r="K557" s="119"/>
    </row>
    <row r="558" spans="4:11" ht="13.2">
      <c r="D558" s="119"/>
      <c r="G558" s="119"/>
      <c r="H558" s="119"/>
      <c r="I558" s="119"/>
      <c r="J558" s="119"/>
      <c r="K558" s="119"/>
    </row>
    <row r="559" spans="4:11" ht="13.2">
      <c r="D559" s="119"/>
      <c r="G559" s="119"/>
      <c r="H559" s="119"/>
      <c r="I559" s="119"/>
      <c r="J559" s="119"/>
      <c r="K559" s="119"/>
    </row>
    <row r="560" spans="4:11" ht="13.2">
      <c r="D560" s="119"/>
      <c r="G560" s="119"/>
      <c r="H560" s="119"/>
      <c r="I560" s="119"/>
      <c r="J560" s="119"/>
      <c r="K560" s="119"/>
    </row>
    <row r="561" spans="4:11" ht="13.2">
      <c r="D561" s="119"/>
      <c r="G561" s="119"/>
      <c r="H561" s="119"/>
      <c r="I561" s="119"/>
      <c r="J561" s="119"/>
      <c r="K561" s="119"/>
    </row>
    <row r="562" spans="4:11" ht="13.2">
      <c r="D562" s="119"/>
      <c r="G562" s="119"/>
      <c r="H562" s="119"/>
      <c r="I562" s="119"/>
      <c r="J562" s="119"/>
      <c r="K562" s="119"/>
    </row>
    <row r="563" spans="4:11" ht="13.2">
      <c r="D563" s="119"/>
      <c r="G563" s="119"/>
      <c r="H563" s="119"/>
      <c r="I563" s="119"/>
      <c r="J563" s="119"/>
      <c r="K563" s="119"/>
    </row>
    <row r="564" spans="4:11" ht="13.2">
      <c r="D564" s="119"/>
      <c r="G564" s="119"/>
      <c r="H564" s="119"/>
      <c r="I564" s="119"/>
      <c r="J564" s="119"/>
      <c r="K564" s="119"/>
    </row>
    <row r="565" spans="4:11" ht="13.2">
      <c r="D565" s="119"/>
      <c r="G565" s="119"/>
      <c r="H565" s="119"/>
      <c r="I565" s="119"/>
      <c r="J565" s="119"/>
      <c r="K565" s="119"/>
    </row>
    <row r="566" spans="4:11" ht="13.2">
      <c r="D566" s="119"/>
      <c r="G566" s="119"/>
      <c r="H566" s="119"/>
      <c r="I566" s="119"/>
      <c r="J566" s="119"/>
      <c r="K566" s="119"/>
    </row>
    <row r="567" spans="4:11" ht="13.2">
      <c r="D567" s="119"/>
      <c r="G567" s="119"/>
      <c r="H567" s="119"/>
      <c r="I567" s="119"/>
      <c r="J567" s="119"/>
      <c r="K567" s="119"/>
    </row>
    <row r="568" spans="4:11" ht="13.2">
      <c r="D568" s="119"/>
      <c r="G568" s="119"/>
      <c r="H568" s="119"/>
      <c r="I568" s="119"/>
      <c r="J568" s="119"/>
      <c r="K568" s="119"/>
    </row>
    <row r="569" spans="4:11" ht="13.2">
      <c r="D569" s="119"/>
      <c r="G569" s="119"/>
      <c r="H569" s="119"/>
      <c r="I569" s="119"/>
      <c r="J569" s="119"/>
      <c r="K569" s="119"/>
    </row>
    <row r="570" spans="4:11" ht="13.2">
      <c r="D570" s="119"/>
      <c r="G570" s="119"/>
      <c r="H570" s="119"/>
      <c r="I570" s="119"/>
      <c r="J570" s="119"/>
      <c r="K570" s="119"/>
    </row>
    <row r="571" spans="4:11" ht="13.2">
      <c r="D571" s="119"/>
      <c r="G571" s="119"/>
      <c r="H571" s="119"/>
      <c r="I571" s="119"/>
      <c r="J571" s="119"/>
      <c r="K571" s="119"/>
    </row>
    <row r="572" spans="4:11" ht="13.2">
      <c r="D572" s="119"/>
      <c r="G572" s="119"/>
      <c r="H572" s="119"/>
      <c r="I572" s="119"/>
      <c r="J572" s="119"/>
      <c r="K572" s="119"/>
    </row>
    <row r="573" spans="4:11" ht="13.2">
      <c r="D573" s="119"/>
      <c r="G573" s="119"/>
      <c r="H573" s="119"/>
      <c r="I573" s="119"/>
      <c r="J573" s="119"/>
      <c r="K573" s="119"/>
    </row>
    <row r="574" spans="4:11" ht="13.2">
      <c r="D574" s="119"/>
      <c r="G574" s="119"/>
      <c r="H574" s="119"/>
      <c r="I574" s="119"/>
      <c r="J574" s="119"/>
      <c r="K574" s="119"/>
    </row>
    <row r="575" spans="4:11" ht="13.2">
      <c r="D575" s="119"/>
      <c r="G575" s="119"/>
      <c r="H575" s="119"/>
      <c r="I575" s="119"/>
      <c r="J575" s="119"/>
      <c r="K575" s="119"/>
    </row>
    <row r="576" spans="4:11" ht="13.2">
      <c r="D576" s="119"/>
      <c r="G576" s="119"/>
      <c r="H576" s="119"/>
      <c r="I576" s="119"/>
      <c r="J576" s="119"/>
      <c r="K576" s="119"/>
    </row>
    <row r="577" spans="4:11" ht="13.2">
      <c r="D577" s="119"/>
      <c r="G577" s="119"/>
      <c r="H577" s="119"/>
      <c r="I577" s="119"/>
      <c r="J577" s="119"/>
      <c r="K577" s="119"/>
    </row>
    <row r="578" spans="4:11" ht="13.2">
      <c r="D578" s="119"/>
      <c r="G578" s="119"/>
      <c r="H578" s="119"/>
      <c r="I578" s="119"/>
      <c r="J578" s="119"/>
      <c r="K578" s="119"/>
    </row>
    <row r="579" spans="4:11" ht="13.2">
      <c r="D579" s="119"/>
      <c r="G579" s="119"/>
      <c r="H579" s="119"/>
      <c r="I579" s="119"/>
      <c r="J579" s="119"/>
      <c r="K579" s="119"/>
    </row>
    <row r="580" spans="4:11" ht="13.2">
      <c r="D580" s="119"/>
      <c r="G580" s="119"/>
      <c r="H580" s="119"/>
      <c r="I580" s="119"/>
      <c r="J580" s="119"/>
      <c r="K580" s="119"/>
    </row>
    <row r="581" spans="4:11" ht="13.2">
      <c r="D581" s="119"/>
      <c r="G581" s="119"/>
      <c r="H581" s="119"/>
      <c r="I581" s="119"/>
      <c r="J581" s="119"/>
      <c r="K581" s="119"/>
    </row>
    <row r="582" spans="4:11" ht="13.2">
      <c r="D582" s="119"/>
      <c r="G582" s="119"/>
      <c r="H582" s="119"/>
      <c r="I582" s="119"/>
      <c r="J582" s="119"/>
      <c r="K582" s="119"/>
    </row>
    <row r="583" spans="4:11" ht="13.2">
      <c r="D583" s="119"/>
      <c r="G583" s="119"/>
      <c r="H583" s="119"/>
      <c r="I583" s="119"/>
      <c r="J583" s="119"/>
      <c r="K583" s="119"/>
    </row>
    <row r="584" spans="4:11" ht="13.2">
      <c r="D584" s="119"/>
      <c r="G584" s="119"/>
      <c r="H584" s="119"/>
      <c r="I584" s="119"/>
      <c r="J584" s="119"/>
      <c r="K584" s="119"/>
    </row>
    <row r="585" spans="4:11" ht="13.2">
      <c r="D585" s="119"/>
      <c r="G585" s="119"/>
      <c r="H585" s="119"/>
      <c r="I585" s="119"/>
      <c r="J585" s="119"/>
      <c r="K585" s="119"/>
    </row>
    <row r="586" spans="4:11" ht="13.2">
      <c r="D586" s="119"/>
      <c r="G586" s="119"/>
      <c r="H586" s="119"/>
      <c r="I586" s="119"/>
      <c r="J586" s="119"/>
      <c r="K586" s="119"/>
    </row>
    <row r="587" spans="4:11" ht="13.2">
      <c r="D587" s="119"/>
      <c r="G587" s="119"/>
      <c r="H587" s="119"/>
      <c r="I587" s="119"/>
      <c r="J587" s="119"/>
      <c r="K587" s="119"/>
    </row>
    <row r="588" spans="4:11" ht="13.2">
      <c r="D588" s="119"/>
      <c r="G588" s="119"/>
      <c r="H588" s="119"/>
      <c r="I588" s="119"/>
      <c r="J588" s="119"/>
      <c r="K588" s="119"/>
    </row>
    <row r="589" spans="4:11" ht="13.2">
      <c r="D589" s="119"/>
      <c r="G589" s="119"/>
      <c r="H589" s="119"/>
      <c r="I589" s="119"/>
      <c r="J589" s="119"/>
      <c r="K589" s="119"/>
    </row>
    <row r="590" spans="4:11" ht="13.2">
      <c r="D590" s="119"/>
      <c r="G590" s="119"/>
      <c r="H590" s="119"/>
      <c r="I590" s="119"/>
      <c r="J590" s="119"/>
      <c r="K590" s="119"/>
    </row>
    <row r="591" spans="4:11" ht="13.2">
      <c r="D591" s="119"/>
      <c r="G591" s="119"/>
      <c r="H591" s="119"/>
      <c r="I591" s="119"/>
      <c r="J591" s="119"/>
      <c r="K591" s="119"/>
    </row>
    <row r="592" spans="4:11" ht="13.2">
      <c r="D592" s="119"/>
      <c r="G592" s="119"/>
      <c r="H592" s="119"/>
      <c r="I592" s="119"/>
      <c r="J592" s="119"/>
      <c r="K592" s="119"/>
    </row>
    <row r="593" spans="4:11" ht="13.2">
      <c r="D593" s="119"/>
      <c r="G593" s="119"/>
      <c r="H593" s="119"/>
      <c r="I593" s="119"/>
      <c r="J593" s="119"/>
      <c r="K593" s="119"/>
    </row>
    <row r="594" spans="4:11" ht="13.2">
      <c r="D594" s="119"/>
      <c r="G594" s="119"/>
      <c r="H594" s="119"/>
      <c r="I594" s="119"/>
      <c r="J594" s="119"/>
      <c r="K594" s="119"/>
    </row>
    <row r="595" spans="4:11" ht="13.2">
      <c r="D595" s="119"/>
      <c r="G595" s="119"/>
      <c r="H595" s="119"/>
      <c r="I595" s="119"/>
      <c r="J595" s="119"/>
      <c r="K595" s="119"/>
    </row>
    <row r="596" spans="4:11" ht="13.2">
      <c r="D596" s="119"/>
      <c r="G596" s="119"/>
      <c r="H596" s="119"/>
      <c r="I596" s="119"/>
      <c r="J596" s="119"/>
      <c r="K596" s="119"/>
    </row>
    <row r="597" spans="4:11" ht="13.2">
      <c r="D597" s="119"/>
      <c r="G597" s="119"/>
      <c r="H597" s="119"/>
      <c r="I597" s="119"/>
      <c r="J597" s="119"/>
      <c r="K597" s="119"/>
    </row>
    <row r="598" spans="4:11" ht="13.2">
      <c r="D598" s="119"/>
      <c r="G598" s="119"/>
      <c r="H598" s="119"/>
      <c r="I598" s="119"/>
      <c r="J598" s="119"/>
      <c r="K598" s="119"/>
    </row>
    <row r="599" spans="4:11" ht="13.2">
      <c r="D599" s="119"/>
      <c r="G599" s="119"/>
      <c r="H599" s="119"/>
      <c r="I599" s="119"/>
      <c r="J599" s="119"/>
      <c r="K599" s="119"/>
    </row>
    <row r="600" spans="4:11" ht="13.2">
      <c r="D600" s="119"/>
      <c r="G600" s="119"/>
      <c r="H600" s="119"/>
      <c r="I600" s="119"/>
      <c r="J600" s="119"/>
      <c r="K600" s="119"/>
    </row>
    <row r="601" spans="4:11" ht="13.2">
      <c r="D601" s="119"/>
      <c r="G601" s="119"/>
      <c r="H601" s="119"/>
      <c r="I601" s="119"/>
      <c r="J601" s="119"/>
      <c r="K601" s="119"/>
    </row>
    <row r="602" spans="4:11" ht="13.2">
      <c r="D602" s="119"/>
      <c r="G602" s="119"/>
      <c r="H602" s="119"/>
      <c r="I602" s="119"/>
      <c r="J602" s="119"/>
      <c r="K602" s="119"/>
    </row>
    <row r="603" spans="4:11" ht="13.2">
      <c r="D603" s="119"/>
      <c r="G603" s="119"/>
      <c r="H603" s="119"/>
      <c r="I603" s="119"/>
      <c r="J603" s="119"/>
      <c r="K603" s="119"/>
    </row>
    <row r="604" spans="4:11" ht="13.2">
      <c r="D604" s="119"/>
      <c r="G604" s="119"/>
      <c r="H604" s="119"/>
      <c r="I604" s="119"/>
      <c r="J604" s="119"/>
      <c r="K604" s="119"/>
    </row>
    <row r="605" spans="4:11" ht="13.2">
      <c r="D605" s="119"/>
      <c r="G605" s="119"/>
      <c r="H605" s="119"/>
      <c r="I605" s="119"/>
      <c r="J605" s="119"/>
      <c r="K605" s="119"/>
    </row>
    <row r="606" spans="4:11" ht="13.2">
      <c r="D606" s="119"/>
      <c r="G606" s="119"/>
      <c r="H606" s="119"/>
      <c r="I606" s="119"/>
      <c r="J606" s="119"/>
      <c r="K606" s="119"/>
    </row>
    <row r="607" spans="4:11" ht="13.2">
      <c r="D607" s="119"/>
      <c r="G607" s="119"/>
      <c r="H607" s="119"/>
      <c r="I607" s="119"/>
      <c r="J607" s="119"/>
      <c r="K607" s="119"/>
    </row>
    <row r="608" spans="4:11" ht="13.2">
      <c r="D608" s="119"/>
      <c r="G608" s="119"/>
      <c r="H608" s="119"/>
      <c r="I608" s="119"/>
      <c r="J608" s="119"/>
      <c r="K608" s="119"/>
    </row>
    <row r="609" spans="4:11" ht="13.2">
      <c r="D609" s="119"/>
      <c r="G609" s="119"/>
      <c r="H609" s="119"/>
      <c r="I609" s="119"/>
      <c r="J609" s="119"/>
      <c r="K609" s="119"/>
    </row>
    <row r="610" spans="4:11" ht="13.2">
      <c r="D610" s="119"/>
      <c r="G610" s="119"/>
      <c r="H610" s="119"/>
      <c r="I610" s="119"/>
      <c r="J610" s="119"/>
      <c r="K610" s="119"/>
    </row>
    <row r="611" spans="4:11" ht="13.2">
      <c r="D611" s="119"/>
      <c r="G611" s="119"/>
      <c r="H611" s="119"/>
      <c r="I611" s="119"/>
      <c r="J611" s="119"/>
      <c r="K611" s="119"/>
    </row>
    <row r="612" spans="4:11" ht="13.2">
      <c r="D612" s="119"/>
      <c r="G612" s="119"/>
      <c r="H612" s="119"/>
      <c r="I612" s="119"/>
      <c r="J612" s="119"/>
      <c r="K612" s="119"/>
    </row>
    <row r="613" spans="4:11" ht="13.2">
      <c r="D613" s="119"/>
      <c r="G613" s="119"/>
      <c r="H613" s="119"/>
      <c r="I613" s="119"/>
      <c r="J613" s="119"/>
      <c r="K613" s="119"/>
    </row>
    <row r="614" spans="4:11" ht="13.2">
      <c r="D614" s="119"/>
      <c r="G614" s="119"/>
      <c r="H614" s="119"/>
      <c r="I614" s="119"/>
      <c r="J614" s="119"/>
      <c r="K614" s="119"/>
    </row>
    <row r="615" spans="4:11" ht="13.2">
      <c r="D615" s="119"/>
      <c r="G615" s="119"/>
      <c r="H615" s="119"/>
      <c r="I615" s="119"/>
      <c r="J615" s="119"/>
      <c r="K615" s="119"/>
    </row>
    <row r="616" spans="4:11" ht="13.2">
      <c r="D616" s="119"/>
      <c r="G616" s="119"/>
      <c r="H616" s="119"/>
      <c r="I616" s="119"/>
      <c r="J616" s="119"/>
      <c r="K616" s="119"/>
    </row>
    <row r="617" spans="4:11" ht="13.2">
      <c r="D617" s="119"/>
      <c r="G617" s="119"/>
      <c r="H617" s="119"/>
      <c r="I617" s="119"/>
      <c r="J617" s="119"/>
      <c r="K617" s="119"/>
    </row>
    <row r="618" spans="4:11" ht="13.2">
      <c r="D618" s="119"/>
      <c r="G618" s="119"/>
      <c r="H618" s="119"/>
      <c r="I618" s="119"/>
      <c r="J618" s="119"/>
      <c r="K618" s="119"/>
    </row>
    <row r="619" spans="4:11" ht="13.2">
      <c r="D619" s="119"/>
      <c r="G619" s="119"/>
      <c r="H619" s="119"/>
      <c r="I619" s="119"/>
      <c r="J619" s="119"/>
      <c r="K619" s="119"/>
    </row>
    <row r="620" spans="4:11" ht="13.2">
      <c r="D620" s="119"/>
      <c r="G620" s="119"/>
      <c r="H620" s="119"/>
      <c r="I620" s="119"/>
      <c r="J620" s="119"/>
      <c r="K620" s="119"/>
    </row>
    <row r="621" spans="4:11" ht="13.2">
      <c r="D621" s="119"/>
      <c r="G621" s="119"/>
      <c r="H621" s="119"/>
      <c r="I621" s="119"/>
      <c r="J621" s="119"/>
      <c r="K621" s="119"/>
    </row>
    <row r="622" spans="4:11" ht="13.2">
      <c r="D622" s="119"/>
      <c r="G622" s="119"/>
      <c r="H622" s="119"/>
      <c r="I622" s="119"/>
      <c r="J622" s="119"/>
      <c r="K622" s="119"/>
    </row>
    <row r="623" spans="4:11" ht="13.2">
      <c r="D623" s="119"/>
      <c r="G623" s="119"/>
      <c r="H623" s="119"/>
      <c r="I623" s="119"/>
      <c r="J623" s="119"/>
      <c r="K623" s="119"/>
    </row>
    <row r="624" spans="4:11" ht="13.2">
      <c r="D624" s="119"/>
      <c r="G624" s="119"/>
      <c r="H624" s="119"/>
      <c r="I624" s="119"/>
      <c r="J624" s="119"/>
      <c r="K624" s="119"/>
    </row>
    <row r="625" spans="4:11" ht="13.2">
      <c r="D625" s="119"/>
      <c r="G625" s="119"/>
      <c r="H625" s="119"/>
      <c r="I625" s="119"/>
      <c r="J625" s="119"/>
      <c r="K625" s="119"/>
    </row>
    <row r="626" spans="4:11" ht="13.2">
      <c r="D626" s="119"/>
      <c r="G626" s="119"/>
      <c r="H626" s="119"/>
      <c r="I626" s="119"/>
      <c r="J626" s="119"/>
      <c r="K626" s="119"/>
    </row>
    <row r="627" spans="4:11" ht="13.2">
      <c r="D627" s="119"/>
      <c r="G627" s="119"/>
      <c r="H627" s="119"/>
      <c r="I627" s="119"/>
      <c r="J627" s="119"/>
      <c r="K627" s="119"/>
    </row>
    <row r="628" spans="4:11" ht="13.2">
      <c r="D628" s="119"/>
      <c r="G628" s="119"/>
      <c r="H628" s="119"/>
      <c r="I628" s="119"/>
      <c r="J628" s="119"/>
      <c r="K628" s="119"/>
    </row>
    <row r="629" spans="4:11" ht="13.2">
      <c r="D629" s="119"/>
      <c r="G629" s="119"/>
      <c r="H629" s="119"/>
      <c r="I629" s="119"/>
      <c r="J629" s="119"/>
      <c r="K629" s="119"/>
    </row>
    <row r="630" spans="4:11" ht="13.2">
      <c r="D630" s="119"/>
      <c r="G630" s="119"/>
      <c r="H630" s="119"/>
      <c r="I630" s="119"/>
      <c r="J630" s="119"/>
      <c r="K630" s="119"/>
    </row>
    <row r="631" spans="4:11" ht="13.2">
      <c r="D631" s="119"/>
      <c r="G631" s="119"/>
      <c r="H631" s="119"/>
      <c r="I631" s="119"/>
      <c r="J631" s="119"/>
      <c r="K631" s="119"/>
    </row>
    <row r="632" spans="4:11" ht="13.2">
      <c r="D632" s="119"/>
      <c r="G632" s="119"/>
      <c r="H632" s="119"/>
      <c r="I632" s="119"/>
      <c r="J632" s="119"/>
      <c r="K632" s="119"/>
    </row>
    <row r="633" spans="4:11" ht="13.2">
      <c r="D633" s="119"/>
      <c r="G633" s="119"/>
      <c r="H633" s="119"/>
      <c r="I633" s="119"/>
      <c r="J633" s="119"/>
      <c r="K633" s="119"/>
    </row>
    <row r="634" spans="4:11" ht="13.2">
      <c r="D634" s="119"/>
      <c r="G634" s="119"/>
      <c r="H634" s="119"/>
      <c r="I634" s="119"/>
      <c r="J634" s="119"/>
      <c r="K634" s="119"/>
    </row>
    <row r="635" spans="4:11" ht="13.2">
      <c r="D635" s="119"/>
      <c r="G635" s="119"/>
      <c r="H635" s="119"/>
      <c r="I635" s="119"/>
      <c r="J635" s="119"/>
      <c r="K635" s="119"/>
    </row>
    <row r="636" spans="4:11" ht="13.2">
      <c r="D636" s="119"/>
      <c r="G636" s="119"/>
      <c r="H636" s="119"/>
      <c r="I636" s="119"/>
      <c r="J636" s="119"/>
      <c r="K636" s="119"/>
    </row>
    <row r="637" spans="4:11" ht="13.2">
      <c r="D637" s="119"/>
      <c r="G637" s="119"/>
      <c r="H637" s="119"/>
      <c r="I637" s="119"/>
      <c r="J637" s="119"/>
      <c r="K637" s="119"/>
    </row>
    <row r="638" spans="4:11" ht="13.2">
      <c r="D638" s="119"/>
      <c r="G638" s="119"/>
      <c r="H638" s="119"/>
      <c r="I638" s="119"/>
      <c r="J638" s="119"/>
      <c r="K638" s="119"/>
    </row>
    <row r="639" spans="4:11" ht="13.2">
      <c r="D639" s="119"/>
      <c r="G639" s="119"/>
      <c r="H639" s="119"/>
      <c r="I639" s="119"/>
      <c r="J639" s="119"/>
      <c r="K639" s="119"/>
    </row>
    <row r="640" spans="4:11" ht="13.2">
      <c r="D640" s="119"/>
      <c r="G640" s="119"/>
      <c r="H640" s="119"/>
      <c r="I640" s="119"/>
      <c r="J640" s="119"/>
      <c r="K640" s="119"/>
    </row>
    <row r="641" spans="4:11" ht="13.2">
      <c r="D641" s="119"/>
      <c r="G641" s="119"/>
      <c r="H641" s="119"/>
      <c r="I641" s="119"/>
      <c r="J641" s="119"/>
      <c r="K641" s="119"/>
    </row>
    <row r="642" spans="4:11" ht="13.2">
      <c r="D642" s="119"/>
      <c r="G642" s="119"/>
      <c r="H642" s="119"/>
      <c r="I642" s="119"/>
      <c r="J642" s="119"/>
      <c r="K642" s="119"/>
    </row>
    <row r="643" spans="4:11" ht="13.2">
      <c r="D643" s="119"/>
      <c r="G643" s="119"/>
      <c r="H643" s="119"/>
      <c r="I643" s="119"/>
      <c r="J643" s="119"/>
      <c r="K643" s="119"/>
    </row>
    <row r="644" spans="4:11" ht="13.2">
      <c r="D644" s="119"/>
      <c r="G644" s="119"/>
      <c r="H644" s="119"/>
      <c r="I644" s="119"/>
      <c r="J644" s="119"/>
      <c r="K644" s="119"/>
    </row>
    <row r="645" spans="4:11" ht="13.2">
      <c r="D645" s="119"/>
      <c r="G645" s="119"/>
      <c r="H645" s="119"/>
      <c r="I645" s="119"/>
      <c r="J645" s="119"/>
      <c r="K645" s="119"/>
    </row>
    <row r="646" spans="4:11" ht="13.2">
      <c r="D646" s="119"/>
      <c r="G646" s="119"/>
      <c r="H646" s="119"/>
      <c r="I646" s="119"/>
      <c r="J646" s="119"/>
      <c r="K646" s="119"/>
    </row>
    <row r="647" spans="4:11" ht="13.2">
      <c r="D647" s="119"/>
      <c r="G647" s="119"/>
      <c r="H647" s="119"/>
      <c r="I647" s="119"/>
      <c r="J647" s="119"/>
      <c r="K647" s="119"/>
    </row>
    <row r="648" spans="4:11" ht="13.2">
      <c r="D648" s="119"/>
      <c r="G648" s="119"/>
      <c r="H648" s="119"/>
      <c r="I648" s="119"/>
      <c r="J648" s="119"/>
      <c r="K648" s="119"/>
    </row>
    <row r="649" spans="4:11" ht="13.2">
      <c r="D649" s="119"/>
      <c r="G649" s="119"/>
      <c r="H649" s="119"/>
      <c r="I649" s="119"/>
      <c r="J649" s="119"/>
      <c r="K649" s="119"/>
    </row>
    <row r="650" spans="4:11" ht="13.2">
      <c r="D650" s="119"/>
      <c r="G650" s="119"/>
      <c r="H650" s="119"/>
      <c r="I650" s="119"/>
      <c r="J650" s="119"/>
      <c r="K650" s="119"/>
    </row>
    <row r="651" spans="4:11" ht="13.2">
      <c r="D651" s="119"/>
      <c r="G651" s="119"/>
      <c r="H651" s="119"/>
      <c r="I651" s="119"/>
      <c r="J651" s="119"/>
      <c r="K651" s="119"/>
    </row>
    <row r="652" spans="4:11" ht="13.2">
      <c r="D652" s="119"/>
      <c r="G652" s="119"/>
      <c r="H652" s="119"/>
      <c r="I652" s="119"/>
      <c r="J652" s="119"/>
      <c r="K652" s="119"/>
    </row>
    <row r="653" spans="4:11" ht="13.2">
      <c r="D653" s="119"/>
      <c r="G653" s="119"/>
      <c r="H653" s="119"/>
      <c r="I653" s="119"/>
      <c r="J653" s="119"/>
      <c r="K653" s="119"/>
    </row>
    <row r="654" spans="4:11" ht="13.2">
      <c r="D654" s="119"/>
      <c r="G654" s="119"/>
      <c r="H654" s="119"/>
      <c r="I654" s="119"/>
      <c r="J654" s="119"/>
      <c r="K654" s="119"/>
    </row>
    <row r="655" spans="4:11" ht="13.2">
      <c r="D655" s="119"/>
      <c r="G655" s="119"/>
      <c r="H655" s="119"/>
      <c r="I655" s="119"/>
      <c r="J655" s="119"/>
      <c r="K655" s="119"/>
    </row>
    <row r="656" spans="4:11" ht="13.2">
      <c r="D656" s="119"/>
      <c r="G656" s="119"/>
      <c r="H656" s="119"/>
      <c r="I656" s="119"/>
      <c r="J656" s="119"/>
      <c r="K656" s="119"/>
    </row>
    <row r="657" spans="4:11" ht="13.2">
      <c r="D657" s="119"/>
      <c r="G657" s="119"/>
      <c r="H657" s="119"/>
      <c r="I657" s="119"/>
      <c r="J657" s="119"/>
      <c r="K657" s="119"/>
    </row>
    <row r="658" spans="4:11" ht="13.2">
      <c r="D658" s="119"/>
      <c r="G658" s="119"/>
      <c r="H658" s="119"/>
      <c r="I658" s="119"/>
      <c r="J658" s="119"/>
      <c r="K658" s="119"/>
    </row>
    <row r="659" spans="4:11" ht="13.2">
      <c r="D659" s="119"/>
      <c r="G659" s="119"/>
      <c r="H659" s="119"/>
      <c r="I659" s="119"/>
      <c r="J659" s="119"/>
      <c r="K659" s="119"/>
    </row>
    <row r="660" spans="4:11" ht="13.2">
      <c r="D660" s="119"/>
      <c r="G660" s="119"/>
      <c r="H660" s="119"/>
      <c r="I660" s="119"/>
      <c r="J660" s="119"/>
      <c r="K660" s="119"/>
    </row>
    <row r="661" spans="4:11" ht="13.2">
      <c r="D661" s="119"/>
      <c r="G661" s="119"/>
      <c r="H661" s="119"/>
      <c r="I661" s="119"/>
      <c r="J661" s="119"/>
      <c r="K661" s="119"/>
    </row>
    <row r="662" spans="4:11" ht="13.2">
      <c r="D662" s="119"/>
      <c r="G662" s="119"/>
      <c r="H662" s="119"/>
      <c r="I662" s="119"/>
      <c r="J662" s="119"/>
      <c r="K662" s="119"/>
    </row>
    <row r="663" spans="4:11" ht="13.2">
      <c r="D663" s="119"/>
      <c r="G663" s="119"/>
      <c r="H663" s="119"/>
      <c r="I663" s="119"/>
      <c r="J663" s="119"/>
      <c r="K663" s="119"/>
    </row>
    <row r="664" spans="4:11" ht="13.2">
      <c r="D664" s="119"/>
      <c r="G664" s="119"/>
      <c r="H664" s="119"/>
      <c r="I664" s="119"/>
      <c r="J664" s="119"/>
      <c r="K664" s="119"/>
    </row>
    <row r="665" spans="4:11" ht="13.2">
      <c r="D665" s="119"/>
      <c r="G665" s="119"/>
      <c r="H665" s="119"/>
      <c r="I665" s="119"/>
      <c r="J665" s="119"/>
      <c r="K665" s="119"/>
    </row>
    <row r="666" spans="4:11" ht="13.2">
      <c r="D666" s="119"/>
      <c r="G666" s="119"/>
      <c r="H666" s="119"/>
      <c r="I666" s="119"/>
      <c r="J666" s="119"/>
      <c r="K666" s="119"/>
    </row>
    <row r="667" spans="4:11" ht="13.2">
      <c r="D667" s="119"/>
      <c r="G667" s="119"/>
      <c r="H667" s="119"/>
      <c r="I667" s="119"/>
      <c r="J667" s="119"/>
      <c r="K667" s="119"/>
    </row>
    <row r="668" spans="4:11" ht="13.2">
      <c r="D668" s="119"/>
      <c r="G668" s="119"/>
      <c r="H668" s="119"/>
      <c r="I668" s="119"/>
      <c r="J668" s="119"/>
      <c r="K668" s="119"/>
    </row>
    <row r="669" spans="4:11" ht="13.2">
      <c r="D669" s="119"/>
      <c r="G669" s="119"/>
      <c r="H669" s="119"/>
      <c r="I669" s="119"/>
      <c r="J669" s="119"/>
      <c r="K669" s="119"/>
    </row>
    <row r="670" spans="4:11" ht="13.2">
      <c r="D670" s="119"/>
      <c r="G670" s="119"/>
      <c r="H670" s="119"/>
      <c r="I670" s="119"/>
      <c r="J670" s="119"/>
      <c r="K670" s="119"/>
    </row>
    <row r="671" spans="4:11" ht="13.2">
      <c r="D671" s="119"/>
      <c r="G671" s="119"/>
      <c r="H671" s="119"/>
      <c r="I671" s="119"/>
      <c r="J671" s="119"/>
      <c r="K671" s="119"/>
    </row>
    <row r="672" spans="4:11" ht="13.2">
      <c r="D672" s="119"/>
      <c r="G672" s="119"/>
      <c r="H672" s="119"/>
      <c r="I672" s="119"/>
      <c r="J672" s="119"/>
      <c r="K672" s="119"/>
    </row>
    <row r="673" spans="4:11" ht="13.2">
      <c r="D673" s="119"/>
      <c r="G673" s="119"/>
      <c r="H673" s="119"/>
      <c r="I673" s="119"/>
      <c r="J673" s="119"/>
      <c r="K673" s="119"/>
    </row>
    <row r="674" spans="4:11" ht="13.2">
      <c r="D674" s="119"/>
      <c r="G674" s="119"/>
      <c r="H674" s="119"/>
      <c r="I674" s="119"/>
      <c r="J674" s="119"/>
      <c r="K674" s="119"/>
    </row>
    <row r="675" spans="4:11" ht="13.2">
      <c r="D675" s="119"/>
      <c r="G675" s="119"/>
      <c r="H675" s="119"/>
      <c r="I675" s="119"/>
      <c r="J675" s="119"/>
      <c r="K675" s="119"/>
    </row>
    <row r="676" spans="4:11" ht="13.2">
      <c r="D676" s="119"/>
      <c r="G676" s="119"/>
      <c r="H676" s="119"/>
      <c r="I676" s="119"/>
      <c r="J676" s="119"/>
      <c r="K676" s="119"/>
    </row>
    <row r="677" spans="4:11" ht="13.2">
      <c r="D677" s="119"/>
      <c r="G677" s="119"/>
      <c r="H677" s="119"/>
      <c r="I677" s="119"/>
      <c r="J677" s="119"/>
      <c r="K677" s="119"/>
    </row>
    <row r="678" spans="4:11" ht="13.2">
      <c r="D678" s="119"/>
      <c r="G678" s="119"/>
      <c r="H678" s="119"/>
      <c r="I678" s="119"/>
      <c r="J678" s="119"/>
      <c r="K678" s="119"/>
    </row>
    <row r="679" spans="4:11" ht="13.2">
      <c r="D679" s="119"/>
      <c r="G679" s="119"/>
      <c r="H679" s="119"/>
      <c r="I679" s="119"/>
      <c r="J679" s="119"/>
      <c r="K679" s="119"/>
    </row>
    <row r="680" spans="4:11" ht="13.2">
      <c r="D680" s="119"/>
      <c r="G680" s="119"/>
      <c r="H680" s="119"/>
      <c r="I680" s="119"/>
      <c r="J680" s="119"/>
      <c r="K680" s="119"/>
    </row>
    <row r="681" spans="4:11" ht="13.2">
      <c r="D681" s="119"/>
      <c r="G681" s="119"/>
      <c r="H681" s="119"/>
      <c r="I681" s="119"/>
      <c r="J681" s="119"/>
      <c r="K681" s="119"/>
    </row>
    <row r="682" spans="4:11" ht="13.2">
      <c r="D682" s="119"/>
      <c r="G682" s="119"/>
      <c r="H682" s="119"/>
      <c r="I682" s="119"/>
      <c r="J682" s="119"/>
      <c r="K682" s="119"/>
    </row>
    <row r="683" spans="4:11" ht="13.2">
      <c r="D683" s="119"/>
      <c r="G683" s="119"/>
      <c r="H683" s="119"/>
      <c r="I683" s="119"/>
      <c r="J683" s="119"/>
      <c r="K683" s="119"/>
    </row>
    <row r="684" spans="4:11" ht="13.2">
      <c r="D684" s="119"/>
      <c r="G684" s="119"/>
      <c r="H684" s="119"/>
      <c r="I684" s="119"/>
      <c r="J684" s="119"/>
      <c r="K684" s="119"/>
    </row>
    <row r="685" spans="4:11" ht="13.2">
      <c r="D685" s="119"/>
      <c r="G685" s="119"/>
      <c r="H685" s="119"/>
      <c r="I685" s="119"/>
      <c r="J685" s="119"/>
      <c r="K685" s="119"/>
    </row>
    <row r="686" spans="4:11" ht="13.2">
      <c r="D686" s="119"/>
      <c r="G686" s="119"/>
      <c r="H686" s="119"/>
      <c r="I686" s="119"/>
      <c r="J686" s="119"/>
      <c r="K686" s="119"/>
    </row>
    <row r="687" spans="4:11" ht="13.2">
      <c r="D687" s="119"/>
      <c r="G687" s="119"/>
      <c r="H687" s="119"/>
      <c r="I687" s="119"/>
      <c r="J687" s="119"/>
      <c r="K687" s="119"/>
    </row>
    <row r="688" spans="4:11" ht="13.2">
      <c r="D688" s="119"/>
      <c r="G688" s="119"/>
      <c r="H688" s="119"/>
      <c r="I688" s="119"/>
      <c r="J688" s="119"/>
      <c r="K688" s="119"/>
    </row>
    <row r="689" spans="4:11" ht="13.2">
      <c r="D689" s="119"/>
      <c r="G689" s="119"/>
      <c r="H689" s="119"/>
      <c r="I689" s="119"/>
      <c r="J689" s="119"/>
      <c r="K689" s="119"/>
    </row>
    <row r="690" spans="4:11" ht="13.2">
      <c r="D690" s="119"/>
      <c r="G690" s="119"/>
      <c r="H690" s="119"/>
      <c r="I690" s="119"/>
      <c r="J690" s="119"/>
      <c r="K690" s="119"/>
    </row>
    <row r="691" spans="4:11" ht="13.2">
      <c r="D691" s="119"/>
      <c r="G691" s="119"/>
      <c r="H691" s="119"/>
      <c r="I691" s="119"/>
      <c r="J691" s="119"/>
      <c r="K691" s="119"/>
    </row>
    <row r="692" spans="4:11" ht="13.2">
      <c r="D692" s="119"/>
      <c r="G692" s="119"/>
      <c r="H692" s="119"/>
      <c r="I692" s="119"/>
      <c r="J692" s="119"/>
      <c r="K692" s="119"/>
    </row>
    <row r="693" spans="4:11" ht="13.2">
      <c r="D693" s="119"/>
      <c r="G693" s="119"/>
      <c r="H693" s="119"/>
      <c r="I693" s="119"/>
      <c r="J693" s="119"/>
      <c r="K693" s="119"/>
    </row>
    <row r="694" spans="4:11" ht="13.2">
      <c r="D694" s="119"/>
      <c r="G694" s="119"/>
      <c r="H694" s="119"/>
      <c r="I694" s="119"/>
      <c r="J694" s="119"/>
      <c r="K694" s="119"/>
    </row>
    <row r="695" spans="4:11" ht="13.2">
      <c r="D695" s="119"/>
      <c r="G695" s="119"/>
      <c r="H695" s="119"/>
      <c r="I695" s="119"/>
      <c r="J695" s="119"/>
      <c r="K695" s="119"/>
    </row>
    <row r="696" spans="4:11" ht="13.2">
      <c r="D696" s="119"/>
      <c r="G696" s="119"/>
      <c r="H696" s="119"/>
      <c r="I696" s="119"/>
      <c r="J696" s="119"/>
      <c r="K696" s="119"/>
    </row>
    <row r="697" spans="4:11" ht="13.2">
      <c r="D697" s="119"/>
      <c r="G697" s="119"/>
      <c r="H697" s="119"/>
      <c r="I697" s="119"/>
      <c r="J697" s="119"/>
      <c r="K697" s="119"/>
    </row>
    <row r="698" spans="4:11" ht="13.2">
      <c r="D698" s="119"/>
      <c r="G698" s="119"/>
      <c r="H698" s="119"/>
      <c r="I698" s="119"/>
      <c r="J698" s="119"/>
      <c r="K698" s="119"/>
    </row>
    <row r="699" spans="4:11" ht="13.2">
      <c r="D699" s="119"/>
      <c r="G699" s="119"/>
      <c r="H699" s="119"/>
      <c r="I699" s="119"/>
      <c r="J699" s="119"/>
      <c r="K699" s="119"/>
    </row>
    <row r="700" spans="4:11" ht="13.2">
      <c r="D700" s="119"/>
      <c r="G700" s="119"/>
      <c r="H700" s="119"/>
      <c r="I700" s="119"/>
      <c r="J700" s="119"/>
      <c r="K700" s="119"/>
    </row>
    <row r="701" spans="4:11" ht="13.2">
      <c r="D701" s="119"/>
      <c r="G701" s="119"/>
      <c r="H701" s="119"/>
      <c r="I701" s="119"/>
      <c r="J701" s="119"/>
      <c r="K701" s="119"/>
    </row>
    <row r="702" spans="4:11" ht="13.2">
      <c r="D702" s="119"/>
      <c r="G702" s="119"/>
      <c r="H702" s="119"/>
      <c r="I702" s="119"/>
      <c r="J702" s="119"/>
      <c r="K702" s="119"/>
    </row>
    <row r="703" spans="4:11" ht="13.2">
      <c r="D703" s="119"/>
      <c r="G703" s="119"/>
      <c r="H703" s="119"/>
      <c r="I703" s="119"/>
      <c r="J703" s="119"/>
      <c r="K703" s="119"/>
    </row>
    <row r="704" spans="4:11" ht="13.2">
      <c r="D704" s="119"/>
      <c r="G704" s="119"/>
      <c r="H704" s="119"/>
      <c r="I704" s="119"/>
      <c r="J704" s="119"/>
      <c r="K704" s="119"/>
    </row>
    <row r="705" spans="4:11" ht="13.2">
      <c r="D705" s="119"/>
      <c r="G705" s="119"/>
      <c r="H705" s="119"/>
      <c r="I705" s="119"/>
      <c r="J705" s="119"/>
      <c r="K705" s="119"/>
    </row>
    <row r="706" spans="4:11" ht="13.2">
      <c r="D706" s="119"/>
      <c r="G706" s="119"/>
      <c r="H706" s="119"/>
      <c r="I706" s="119"/>
      <c r="J706" s="119"/>
      <c r="K706" s="119"/>
    </row>
    <row r="707" spans="4:11" ht="13.2">
      <c r="D707" s="119"/>
      <c r="G707" s="119"/>
      <c r="H707" s="119"/>
      <c r="I707" s="119"/>
      <c r="J707" s="119"/>
      <c r="K707" s="119"/>
    </row>
    <row r="708" spans="4:11" ht="13.2">
      <c r="D708" s="119"/>
      <c r="G708" s="119"/>
      <c r="H708" s="119"/>
      <c r="I708" s="119"/>
      <c r="J708" s="119"/>
      <c r="K708" s="119"/>
    </row>
    <row r="709" spans="4:11" ht="13.2">
      <c r="D709" s="119"/>
      <c r="G709" s="119"/>
      <c r="H709" s="119"/>
      <c r="I709" s="119"/>
      <c r="J709" s="119"/>
      <c r="K709" s="119"/>
    </row>
    <row r="710" spans="4:11" ht="13.2">
      <c r="D710" s="119"/>
      <c r="G710" s="119"/>
      <c r="H710" s="119"/>
      <c r="I710" s="119"/>
      <c r="J710" s="119"/>
      <c r="K710" s="119"/>
    </row>
    <row r="711" spans="4:11" ht="13.2">
      <c r="D711" s="119"/>
      <c r="G711" s="119"/>
      <c r="H711" s="119"/>
      <c r="I711" s="119"/>
      <c r="J711" s="119"/>
      <c r="K711" s="119"/>
    </row>
    <row r="712" spans="4:11" ht="13.2">
      <c r="D712" s="119"/>
      <c r="G712" s="119"/>
      <c r="H712" s="119"/>
      <c r="I712" s="119"/>
      <c r="J712" s="119"/>
      <c r="K712" s="119"/>
    </row>
    <row r="713" spans="4:11" ht="13.2">
      <c r="D713" s="119"/>
      <c r="G713" s="119"/>
      <c r="H713" s="119"/>
      <c r="I713" s="119"/>
      <c r="J713" s="119"/>
      <c r="K713" s="119"/>
    </row>
    <row r="714" spans="4:11" ht="13.2">
      <c r="D714" s="119"/>
      <c r="G714" s="119"/>
      <c r="H714" s="119"/>
      <c r="I714" s="119"/>
      <c r="J714" s="119"/>
      <c r="K714" s="119"/>
    </row>
    <row r="715" spans="4:11" ht="13.2">
      <c r="D715" s="119"/>
      <c r="G715" s="119"/>
      <c r="H715" s="119"/>
      <c r="I715" s="119"/>
      <c r="J715" s="119"/>
      <c r="K715" s="119"/>
    </row>
    <row r="716" spans="4:11" ht="13.2">
      <c r="D716" s="119"/>
      <c r="G716" s="119"/>
      <c r="H716" s="119"/>
      <c r="I716" s="119"/>
      <c r="J716" s="119"/>
      <c r="K716" s="119"/>
    </row>
    <row r="717" spans="4:11" ht="13.2">
      <c r="D717" s="119"/>
      <c r="G717" s="119"/>
      <c r="H717" s="119"/>
      <c r="I717" s="119"/>
      <c r="J717" s="119"/>
      <c r="K717" s="119"/>
    </row>
    <row r="718" spans="4:11" ht="13.2">
      <c r="D718" s="119"/>
      <c r="G718" s="119"/>
      <c r="H718" s="119"/>
      <c r="I718" s="119"/>
      <c r="J718" s="119"/>
      <c r="K718" s="119"/>
    </row>
    <row r="719" spans="4:11" ht="13.2">
      <c r="D719" s="119"/>
      <c r="G719" s="119"/>
      <c r="H719" s="119"/>
      <c r="I719" s="119"/>
      <c r="J719" s="119"/>
      <c r="K719" s="119"/>
    </row>
    <row r="720" spans="4:11" ht="13.2">
      <c r="D720" s="119"/>
      <c r="G720" s="119"/>
      <c r="H720" s="119"/>
      <c r="I720" s="119"/>
      <c r="J720" s="119"/>
      <c r="K720" s="119"/>
    </row>
    <row r="721" spans="4:11" ht="13.2">
      <c r="D721" s="119"/>
      <c r="G721" s="119"/>
      <c r="H721" s="119"/>
      <c r="I721" s="119"/>
      <c r="J721" s="119"/>
      <c r="K721" s="119"/>
    </row>
    <row r="722" spans="4:11" ht="13.2">
      <c r="D722" s="119"/>
      <c r="G722" s="119"/>
      <c r="H722" s="119"/>
      <c r="I722" s="119"/>
      <c r="J722" s="119"/>
      <c r="K722" s="119"/>
    </row>
    <row r="723" spans="4:11" ht="13.2">
      <c r="D723" s="119"/>
      <c r="G723" s="119"/>
      <c r="H723" s="119"/>
      <c r="I723" s="119"/>
      <c r="J723" s="119"/>
      <c r="K723" s="119"/>
    </row>
    <row r="724" spans="4:11" ht="13.2">
      <c r="D724" s="119"/>
      <c r="G724" s="119"/>
      <c r="H724" s="119"/>
      <c r="I724" s="119"/>
      <c r="J724" s="119"/>
      <c r="K724" s="119"/>
    </row>
    <row r="725" spans="4:11" ht="13.2">
      <c r="D725" s="119"/>
      <c r="G725" s="119"/>
      <c r="H725" s="119"/>
      <c r="I725" s="119"/>
      <c r="J725" s="119"/>
      <c r="K725" s="119"/>
    </row>
    <row r="726" spans="4:11" ht="13.2">
      <c r="D726" s="119"/>
      <c r="G726" s="119"/>
      <c r="H726" s="119"/>
      <c r="I726" s="119"/>
      <c r="J726" s="119"/>
      <c r="K726" s="119"/>
    </row>
    <row r="727" spans="4:11" ht="13.2">
      <c r="D727" s="119"/>
      <c r="G727" s="119"/>
      <c r="H727" s="119"/>
      <c r="I727" s="119"/>
      <c r="J727" s="119"/>
      <c r="K727" s="119"/>
    </row>
    <row r="728" spans="4:11" ht="13.2">
      <c r="D728" s="119"/>
      <c r="G728" s="119"/>
      <c r="H728" s="119"/>
      <c r="I728" s="119"/>
      <c r="J728" s="119"/>
      <c r="K728" s="119"/>
    </row>
    <row r="729" spans="4:11" ht="13.2">
      <c r="D729" s="119"/>
      <c r="G729" s="119"/>
      <c r="H729" s="119"/>
      <c r="I729" s="119"/>
      <c r="J729" s="119"/>
      <c r="K729" s="119"/>
    </row>
    <row r="730" spans="4:11" ht="13.2">
      <c r="D730" s="119"/>
      <c r="G730" s="119"/>
      <c r="H730" s="119"/>
      <c r="I730" s="119"/>
      <c r="J730" s="119"/>
      <c r="K730" s="119"/>
    </row>
    <row r="731" spans="4:11" ht="13.2">
      <c r="D731" s="119"/>
      <c r="G731" s="119"/>
      <c r="H731" s="119"/>
      <c r="I731" s="119"/>
      <c r="J731" s="119"/>
      <c r="K731" s="119"/>
    </row>
    <row r="732" spans="4:11" ht="13.2">
      <c r="D732" s="119"/>
      <c r="G732" s="119"/>
      <c r="H732" s="119"/>
      <c r="I732" s="119"/>
      <c r="J732" s="119"/>
      <c r="K732" s="119"/>
    </row>
    <row r="733" spans="4:11" ht="13.2">
      <c r="D733" s="119"/>
      <c r="G733" s="119"/>
      <c r="H733" s="119"/>
      <c r="I733" s="119"/>
      <c r="J733" s="119"/>
      <c r="K733" s="119"/>
    </row>
    <row r="734" spans="4:11" ht="13.2">
      <c r="D734" s="119"/>
      <c r="G734" s="119"/>
      <c r="H734" s="119"/>
      <c r="I734" s="119"/>
      <c r="J734" s="119"/>
      <c r="K734" s="119"/>
    </row>
    <row r="735" spans="4:11" ht="13.2">
      <c r="D735" s="119"/>
      <c r="G735" s="119"/>
      <c r="H735" s="119"/>
      <c r="I735" s="119"/>
      <c r="J735" s="119"/>
      <c r="K735" s="119"/>
    </row>
    <row r="736" spans="4:11" ht="13.2">
      <c r="D736" s="119"/>
      <c r="G736" s="119"/>
      <c r="H736" s="119"/>
      <c r="I736" s="119"/>
      <c r="J736" s="119"/>
      <c r="K736" s="119"/>
    </row>
    <row r="737" spans="4:11" ht="13.2">
      <c r="D737" s="119"/>
      <c r="G737" s="119"/>
      <c r="H737" s="119"/>
      <c r="I737" s="119"/>
      <c r="J737" s="119"/>
      <c r="K737" s="119"/>
    </row>
    <row r="738" spans="4:11" ht="13.2">
      <c r="D738" s="119"/>
      <c r="G738" s="119"/>
      <c r="H738" s="119"/>
      <c r="I738" s="119"/>
      <c r="J738" s="119"/>
      <c r="K738" s="119"/>
    </row>
    <row r="739" spans="4:11" ht="13.2">
      <c r="D739" s="119"/>
      <c r="G739" s="119"/>
      <c r="H739" s="119"/>
      <c r="I739" s="119"/>
      <c r="J739" s="119"/>
      <c r="K739" s="119"/>
    </row>
    <row r="740" spans="4:11" ht="13.2">
      <c r="D740" s="119"/>
      <c r="G740" s="119"/>
      <c r="H740" s="119"/>
      <c r="I740" s="119"/>
      <c r="J740" s="119"/>
      <c r="K740" s="119"/>
    </row>
    <row r="741" spans="4:11" ht="13.2">
      <c r="D741" s="119"/>
      <c r="G741" s="119"/>
      <c r="H741" s="119"/>
      <c r="I741" s="119"/>
      <c r="J741" s="119"/>
      <c r="K741" s="119"/>
    </row>
    <row r="742" spans="4:11" ht="13.2">
      <c r="D742" s="119"/>
      <c r="G742" s="119"/>
      <c r="H742" s="119"/>
      <c r="I742" s="119"/>
      <c r="J742" s="119"/>
      <c r="K742" s="119"/>
    </row>
    <row r="743" spans="4:11" ht="13.2">
      <c r="D743" s="119"/>
      <c r="G743" s="119"/>
      <c r="H743" s="119"/>
      <c r="I743" s="119"/>
      <c r="J743" s="119"/>
      <c r="K743" s="119"/>
    </row>
    <row r="744" spans="4:11" ht="13.2">
      <c r="D744" s="119"/>
      <c r="G744" s="119"/>
      <c r="H744" s="119"/>
      <c r="I744" s="119"/>
      <c r="J744" s="119"/>
      <c r="K744" s="119"/>
    </row>
    <row r="745" spans="4:11" ht="13.2">
      <c r="D745" s="119"/>
      <c r="G745" s="119"/>
      <c r="H745" s="119"/>
      <c r="I745" s="119"/>
      <c r="J745" s="119"/>
      <c r="K745" s="119"/>
    </row>
    <row r="746" spans="4:11" ht="13.2">
      <c r="D746" s="119"/>
      <c r="G746" s="119"/>
      <c r="H746" s="119"/>
      <c r="I746" s="119"/>
      <c r="J746" s="119"/>
      <c r="K746" s="119"/>
    </row>
    <row r="747" spans="4:11" ht="13.2">
      <c r="D747" s="119"/>
      <c r="G747" s="119"/>
      <c r="H747" s="119"/>
      <c r="I747" s="119"/>
      <c r="J747" s="119"/>
      <c r="K747" s="119"/>
    </row>
    <row r="748" spans="4:11" ht="13.2">
      <c r="D748" s="119"/>
      <c r="G748" s="119"/>
      <c r="H748" s="119"/>
      <c r="I748" s="119"/>
      <c r="J748" s="119"/>
      <c r="K748" s="119"/>
    </row>
    <row r="749" spans="4:11" ht="13.2">
      <c r="D749" s="119"/>
      <c r="G749" s="119"/>
      <c r="H749" s="119"/>
      <c r="I749" s="119"/>
      <c r="J749" s="119"/>
      <c r="K749" s="119"/>
    </row>
    <row r="750" spans="4:11" ht="13.2">
      <c r="D750" s="119"/>
      <c r="G750" s="119"/>
      <c r="H750" s="119"/>
      <c r="I750" s="119"/>
      <c r="J750" s="119"/>
      <c r="K750" s="119"/>
    </row>
    <row r="751" spans="4:11" ht="13.2">
      <c r="D751" s="119"/>
      <c r="G751" s="119"/>
      <c r="H751" s="119"/>
      <c r="I751" s="119"/>
      <c r="J751" s="119"/>
      <c r="K751" s="119"/>
    </row>
    <row r="752" spans="4:11" ht="13.2">
      <c r="D752" s="119"/>
      <c r="G752" s="119"/>
      <c r="H752" s="119"/>
      <c r="I752" s="119"/>
      <c r="J752" s="119"/>
      <c r="K752" s="119"/>
    </row>
    <row r="753" spans="4:11" ht="13.2">
      <c r="D753" s="119"/>
      <c r="G753" s="119"/>
      <c r="H753" s="119"/>
      <c r="I753" s="119"/>
      <c r="J753" s="119"/>
      <c r="K753" s="119"/>
    </row>
    <row r="754" spans="4:11" ht="13.2">
      <c r="D754" s="119"/>
      <c r="G754" s="119"/>
      <c r="H754" s="119"/>
      <c r="I754" s="119"/>
      <c r="J754" s="119"/>
      <c r="K754" s="119"/>
    </row>
    <row r="755" spans="4:11" ht="13.2">
      <c r="D755" s="119"/>
      <c r="G755" s="119"/>
      <c r="H755" s="119"/>
      <c r="I755" s="119"/>
      <c r="J755" s="119"/>
      <c r="K755" s="119"/>
    </row>
    <row r="756" spans="4:11" ht="13.2">
      <c r="D756" s="119"/>
      <c r="G756" s="119"/>
      <c r="H756" s="119"/>
      <c r="I756" s="119"/>
      <c r="J756" s="119"/>
      <c r="K756" s="119"/>
    </row>
    <row r="757" spans="4:11" ht="13.2">
      <c r="D757" s="119"/>
      <c r="G757" s="119"/>
      <c r="H757" s="119"/>
      <c r="I757" s="119"/>
      <c r="J757" s="119"/>
      <c r="K757" s="119"/>
    </row>
    <row r="758" spans="4:11" ht="13.2">
      <c r="D758" s="119"/>
      <c r="G758" s="119"/>
      <c r="H758" s="119"/>
      <c r="I758" s="119"/>
      <c r="J758" s="119"/>
      <c r="K758" s="119"/>
    </row>
    <row r="759" spans="4:11" ht="13.2">
      <c r="D759" s="119"/>
      <c r="G759" s="119"/>
      <c r="H759" s="119"/>
      <c r="I759" s="119"/>
      <c r="J759" s="119"/>
      <c r="K759" s="119"/>
    </row>
    <row r="760" spans="4:11" ht="13.2">
      <c r="D760" s="119"/>
      <c r="G760" s="119"/>
      <c r="H760" s="119"/>
      <c r="I760" s="119"/>
      <c r="J760" s="119"/>
      <c r="K760" s="119"/>
    </row>
    <row r="761" spans="4:11" ht="13.2">
      <c r="D761" s="119"/>
      <c r="G761" s="119"/>
      <c r="H761" s="119"/>
      <c r="I761" s="119"/>
      <c r="J761" s="119"/>
      <c r="K761" s="119"/>
    </row>
    <row r="762" spans="4:11" ht="13.2">
      <c r="D762" s="119"/>
      <c r="G762" s="119"/>
      <c r="H762" s="119"/>
      <c r="I762" s="119"/>
      <c r="J762" s="119"/>
      <c r="K762" s="119"/>
    </row>
    <row r="763" spans="4:11" ht="13.2">
      <c r="D763" s="119"/>
      <c r="G763" s="119"/>
      <c r="H763" s="119"/>
      <c r="I763" s="119"/>
      <c r="J763" s="119"/>
      <c r="K763" s="119"/>
    </row>
    <row r="764" spans="4:11" ht="13.2">
      <c r="D764" s="119"/>
      <c r="G764" s="119"/>
      <c r="H764" s="119"/>
      <c r="I764" s="119"/>
      <c r="J764" s="119"/>
      <c r="K764" s="119"/>
    </row>
    <row r="765" spans="4:11" ht="13.2">
      <c r="D765" s="119"/>
      <c r="G765" s="119"/>
      <c r="H765" s="119"/>
      <c r="I765" s="119"/>
      <c r="J765" s="119"/>
      <c r="K765" s="119"/>
    </row>
    <row r="766" spans="4:11" ht="13.2">
      <c r="D766" s="119"/>
      <c r="G766" s="119"/>
      <c r="H766" s="119"/>
      <c r="I766" s="119"/>
      <c r="J766" s="119"/>
      <c r="K766" s="119"/>
    </row>
    <row r="767" spans="4:11" ht="13.2">
      <c r="D767" s="119"/>
      <c r="G767" s="119"/>
      <c r="H767" s="119"/>
      <c r="I767" s="119"/>
      <c r="J767" s="119"/>
      <c r="K767" s="119"/>
    </row>
    <row r="768" spans="4:11" ht="13.2">
      <c r="D768" s="119"/>
      <c r="G768" s="119"/>
      <c r="H768" s="119"/>
      <c r="I768" s="119"/>
      <c r="J768" s="119"/>
      <c r="K768" s="119"/>
    </row>
    <row r="769" spans="4:11" ht="13.2">
      <c r="D769" s="119"/>
      <c r="G769" s="119"/>
      <c r="H769" s="119"/>
      <c r="I769" s="119"/>
      <c r="J769" s="119"/>
      <c r="K769" s="119"/>
    </row>
    <row r="770" spans="4:11" ht="13.2">
      <c r="D770" s="119"/>
      <c r="G770" s="119"/>
      <c r="H770" s="119"/>
      <c r="I770" s="119"/>
      <c r="J770" s="119"/>
      <c r="K770" s="119"/>
    </row>
    <row r="771" spans="4:11" ht="13.2">
      <c r="D771" s="119"/>
      <c r="G771" s="119"/>
      <c r="H771" s="119"/>
      <c r="I771" s="119"/>
      <c r="J771" s="119"/>
      <c r="K771" s="119"/>
    </row>
    <row r="772" spans="4:11" ht="13.2">
      <c r="D772" s="119"/>
      <c r="G772" s="119"/>
      <c r="H772" s="119"/>
      <c r="I772" s="119"/>
      <c r="J772" s="119"/>
      <c r="K772" s="119"/>
    </row>
    <row r="773" spans="4:11" ht="13.2">
      <c r="D773" s="119"/>
      <c r="G773" s="119"/>
      <c r="H773" s="119"/>
      <c r="I773" s="119"/>
      <c r="J773" s="119"/>
      <c r="K773" s="119"/>
    </row>
    <row r="774" spans="4:11" ht="13.2">
      <c r="D774" s="119"/>
      <c r="G774" s="119"/>
      <c r="H774" s="119"/>
      <c r="I774" s="119"/>
      <c r="J774" s="119"/>
      <c r="K774" s="119"/>
    </row>
    <row r="775" spans="4:11" ht="13.2">
      <c r="D775" s="119"/>
      <c r="G775" s="119"/>
      <c r="H775" s="119"/>
      <c r="I775" s="119"/>
      <c r="J775" s="119"/>
      <c r="K775" s="119"/>
    </row>
    <row r="776" spans="4:11" ht="13.2">
      <c r="D776" s="119"/>
      <c r="G776" s="119"/>
      <c r="H776" s="119"/>
      <c r="I776" s="119"/>
      <c r="J776" s="119"/>
      <c r="K776" s="119"/>
    </row>
    <row r="777" spans="4:11" ht="13.2">
      <c r="D777" s="119"/>
      <c r="G777" s="119"/>
      <c r="H777" s="119"/>
      <c r="I777" s="119"/>
      <c r="J777" s="119"/>
      <c r="K777" s="119"/>
    </row>
    <row r="778" spans="4:11" ht="13.2">
      <c r="D778" s="119"/>
      <c r="G778" s="119"/>
      <c r="H778" s="119"/>
      <c r="I778" s="119"/>
      <c r="J778" s="119"/>
      <c r="K778" s="119"/>
    </row>
    <row r="779" spans="4:11" ht="13.2">
      <c r="D779" s="119"/>
      <c r="G779" s="119"/>
      <c r="H779" s="119"/>
      <c r="I779" s="119"/>
      <c r="J779" s="119"/>
      <c r="K779" s="119"/>
    </row>
    <row r="780" spans="4:11" ht="13.2">
      <c r="D780" s="119"/>
      <c r="G780" s="119"/>
      <c r="H780" s="119"/>
      <c r="I780" s="119"/>
      <c r="J780" s="119"/>
      <c r="K780" s="119"/>
    </row>
    <row r="781" spans="4:11" ht="13.2">
      <c r="D781" s="119"/>
      <c r="G781" s="119"/>
      <c r="H781" s="119"/>
      <c r="I781" s="119"/>
      <c r="J781" s="119"/>
      <c r="K781" s="119"/>
    </row>
    <row r="782" spans="4:11" ht="13.2">
      <c r="D782" s="119"/>
      <c r="G782" s="119"/>
      <c r="H782" s="119"/>
      <c r="I782" s="119"/>
      <c r="J782" s="119"/>
      <c r="K782" s="119"/>
    </row>
    <row r="783" spans="4:11" ht="13.2">
      <c r="D783" s="119"/>
      <c r="G783" s="119"/>
      <c r="H783" s="119"/>
      <c r="I783" s="119"/>
      <c r="J783" s="119"/>
      <c r="K783" s="119"/>
    </row>
    <row r="784" spans="4:11" ht="13.2">
      <c r="D784" s="119"/>
      <c r="G784" s="119"/>
      <c r="H784" s="119"/>
      <c r="I784" s="119"/>
      <c r="J784" s="119"/>
      <c r="K784" s="119"/>
    </row>
    <row r="785" spans="4:11" ht="13.2">
      <c r="D785" s="119"/>
      <c r="G785" s="119"/>
      <c r="H785" s="119"/>
      <c r="I785" s="119"/>
      <c r="J785" s="119"/>
      <c r="K785" s="119"/>
    </row>
    <row r="786" spans="4:11" ht="13.2">
      <c r="D786" s="119"/>
      <c r="G786" s="119"/>
      <c r="H786" s="119"/>
      <c r="I786" s="119"/>
      <c r="J786" s="119"/>
      <c r="K786" s="119"/>
    </row>
    <row r="787" spans="4:11" ht="13.2">
      <c r="D787" s="119"/>
      <c r="G787" s="119"/>
      <c r="H787" s="119"/>
      <c r="I787" s="119"/>
      <c r="J787" s="119"/>
      <c r="K787" s="119"/>
    </row>
    <row r="788" spans="4:11" ht="13.2">
      <c r="D788" s="119"/>
      <c r="G788" s="119"/>
      <c r="H788" s="119"/>
      <c r="I788" s="119"/>
      <c r="J788" s="119"/>
      <c r="K788" s="119"/>
    </row>
    <row r="789" spans="4:11" ht="13.2">
      <c r="D789" s="119"/>
      <c r="G789" s="119"/>
      <c r="H789" s="119"/>
      <c r="I789" s="119"/>
      <c r="J789" s="119"/>
      <c r="K789" s="119"/>
    </row>
    <row r="790" spans="4:11" ht="13.2">
      <c r="D790" s="119"/>
      <c r="G790" s="119"/>
      <c r="H790" s="119"/>
      <c r="I790" s="119"/>
      <c r="J790" s="119"/>
      <c r="K790" s="119"/>
    </row>
    <row r="791" spans="4:11" ht="13.2">
      <c r="D791" s="119"/>
      <c r="G791" s="119"/>
      <c r="H791" s="119"/>
      <c r="I791" s="119"/>
      <c r="J791" s="119"/>
      <c r="K791" s="119"/>
    </row>
    <row r="792" spans="4:11" ht="13.2">
      <c r="D792" s="119"/>
      <c r="G792" s="119"/>
      <c r="H792" s="119"/>
      <c r="I792" s="119"/>
      <c r="J792" s="119"/>
      <c r="K792" s="119"/>
    </row>
    <row r="793" spans="4:11" ht="13.2">
      <c r="D793" s="119"/>
      <c r="G793" s="119"/>
      <c r="H793" s="119"/>
      <c r="I793" s="119"/>
      <c r="J793" s="119"/>
      <c r="K793" s="119"/>
    </row>
    <row r="794" spans="4:11" ht="13.2">
      <c r="D794" s="119"/>
      <c r="G794" s="119"/>
      <c r="H794" s="119"/>
      <c r="I794" s="119"/>
      <c r="J794" s="119"/>
      <c r="K794" s="119"/>
    </row>
    <row r="795" spans="4:11" ht="13.2">
      <c r="D795" s="119"/>
      <c r="G795" s="119"/>
      <c r="H795" s="119"/>
      <c r="I795" s="119"/>
      <c r="J795" s="119"/>
      <c r="K795" s="119"/>
    </row>
    <row r="796" spans="4:11" ht="13.2">
      <c r="D796" s="119"/>
      <c r="G796" s="119"/>
      <c r="H796" s="119"/>
      <c r="I796" s="119"/>
      <c r="J796" s="119"/>
      <c r="K796" s="119"/>
    </row>
    <row r="797" spans="4:11" ht="13.2">
      <c r="D797" s="119"/>
      <c r="G797" s="119"/>
      <c r="H797" s="119"/>
      <c r="I797" s="119"/>
      <c r="J797" s="119"/>
      <c r="K797" s="119"/>
    </row>
    <row r="798" spans="4:11" ht="13.2">
      <c r="D798" s="119"/>
      <c r="G798" s="119"/>
      <c r="H798" s="119"/>
      <c r="I798" s="119"/>
      <c r="J798" s="119"/>
      <c r="K798" s="119"/>
    </row>
    <row r="799" spans="4:11" ht="13.2">
      <c r="D799" s="119"/>
      <c r="G799" s="119"/>
      <c r="H799" s="119"/>
      <c r="I799" s="119"/>
      <c r="J799" s="119"/>
      <c r="K799" s="119"/>
    </row>
    <row r="800" spans="4:11" ht="13.2">
      <c r="D800" s="119"/>
      <c r="G800" s="119"/>
      <c r="H800" s="119"/>
      <c r="I800" s="119"/>
      <c r="J800" s="119"/>
      <c r="K800" s="119"/>
    </row>
    <row r="801" spans="4:11" ht="13.2">
      <c r="D801" s="119"/>
      <c r="G801" s="119"/>
      <c r="H801" s="119"/>
      <c r="I801" s="119"/>
      <c r="J801" s="119"/>
      <c r="K801" s="119"/>
    </row>
    <row r="802" spans="4:11" ht="13.2">
      <c r="D802" s="119"/>
      <c r="G802" s="119"/>
      <c r="H802" s="119"/>
      <c r="I802" s="119"/>
      <c r="J802" s="119"/>
      <c r="K802" s="119"/>
    </row>
    <row r="803" spans="4:11" ht="13.2">
      <c r="D803" s="119"/>
      <c r="G803" s="119"/>
      <c r="H803" s="119"/>
      <c r="I803" s="119"/>
      <c r="J803" s="119"/>
      <c r="K803" s="119"/>
    </row>
    <row r="804" spans="4:11" ht="13.2">
      <c r="D804" s="119"/>
      <c r="G804" s="119"/>
      <c r="H804" s="119"/>
      <c r="I804" s="119"/>
      <c r="J804" s="119"/>
      <c r="K804" s="119"/>
    </row>
    <row r="805" spans="4:11" ht="13.2">
      <c r="D805" s="119"/>
      <c r="G805" s="119"/>
      <c r="H805" s="119"/>
      <c r="I805" s="119"/>
      <c r="J805" s="119"/>
      <c r="K805" s="119"/>
    </row>
    <row r="806" spans="4:11" ht="13.2">
      <c r="D806" s="119"/>
      <c r="G806" s="119"/>
      <c r="H806" s="119"/>
      <c r="I806" s="119"/>
      <c r="J806" s="119"/>
      <c r="K806" s="119"/>
    </row>
    <row r="807" spans="4:11" ht="13.2">
      <c r="D807" s="119"/>
      <c r="G807" s="119"/>
      <c r="H807" s="119"/>
      <c r="I807" s="119"/>
      <c r="J807" s="119"/>
      <c r="K807" s="119"/>
    </row>
    <row r="808" spans="4:11" ht="13.2">
      <c r="D808" s="119"/>
      <c r="G808" s="119"/>
      <c r="H808" s="119"/>
      <c r="I808" s="119"/>
      <c r="J808" s="119"/>
      <c r="K808" s="119"/>
    </row>
    <row r="809" spans="4:11" ht="13.2">
      <c r="D809" s="119"/>
      <c r="G809" s="119"/>
      <c r="H809" s="119"/>
      <c r="I809" s="119"/>
      <c r="J809" s="119"/>
      <c r="K809" s="119"/>
    </row>
    <row r="810" spans="4:11" ht="13.2">
      <c r="D810" s="119"/>
      <c r="G810" s="119"/>
      <c r="H810" s="119"/>
      <c r="I810" s="119"/>
      <c r="J810" s="119"/>
      <c r="K810" s="119"/>
    </row>
    <row r="811" spans="4:11" ht="13.2">
      <c r="D811" s="119"/>
      <c r="G811" s="119"/>
      <c r="H811" s="119"/>
      <c r="I811" s="119"/>
      <c r="J811" s="119"/>
      <c r="K811" s="119"/>
    </row>
    <row r="812" spans="4:11" ht="13.2">
      <c r="D812" s="119"/>
      <c r="G812" s="119"/>
      <c r="H812" s="119"/>
      <c r="I812" s="119"/>
      <c r="J812" s="119"/>
      <c r="K812" s="119"/>
    </row>
    <row r="813" spans="4:11" ht="13.2">
      <c r="D813" s="119"/>
      <c r="G813" s="119"/>
      <c r="H813" s="119"/>
      <c r="I813" s="119"/>
      <c r="J813" s="119"/>
      <c r="K813" s="119"/>
    </row>
    <row r="814" spans="4:11" ht="13.2">
      <c r="D814" s="119"/>
      <c r="G814" s="119"/>
      <c r="H814" s="119"/>
      <c r="I814" s="119"/>
      <c r="J814" s="119"/>
      <c r="K814" s="119"/>
    </row>
    <row r="815" spans="4:11" ht="13.2">
      <c r="D815" s="119"/>
      <c r="G815" s="119"/>
      <c r="H815" s="119"/>
      <c r="I815" s="119"/>
      <c r="J815" s="119"/>
      <c r="K815" s="119"/>
    </row>
    <row r="816" spans="4:11" ht="13.2">
      <c r="D816" s="119"/>
      <c r="G816" s="119"/>
      <c r="H816" s="119"/>
      <c r="I816" s="119"/>
      <c r="J816" s="119"/>
      <c r="K816" s="119"/>
    </row>
    <row r="817" spans="4:11" ht="13.2">
      <c r="D817" s="119"/>
      <c r="G817" s="119"/>
      <c r="H817" s="119"/>
      <c r="I817" s="119"/>
      <c r="J817" s="119"/>
      <c r="K817" s="119"/>
    </row>
    <row r="818" spans="4:11" ht="13.2">
      <c r="D818" s="119"/>
      <c r="G818" s="119"/>
      <c r="H818" s="119"/>
      <c r="I818" s="119"/>
      <c r="J818" s="119"/>
      <c r="K818" s="119"/>
    </row>
    <row r="819" spans="4:11" ht="13.2">
      <c r="D819" s="119"/>
      <c r="G819" s="119"/>
      <c r="H819" s="119"/>
      <c r="I819" s="119"/>
      <c r="J819" s="119"/>
      <c r="K819" s="119"/>
    </row>
    <row r="820" spans="4:11" ht="13.2">
      <c r="D820" s="119"/>
      <c r="G820" s="119"/>
      <c r="H820" s="119"/>
      <c r="I820" s="119"/>
      <c r="J820" s="119"/>
      <c r="K820" s="119"/>
    </row>
    <row r="821" spans="4:11" ht="13.2">
      <c r="D821" s="119"/>
      <c r="G821" s="119"/>
      <c r="H821" s="119"/>
      <c r="I821" s="119"/>
      <c r="J821" s="119"/>
      <c r="K821" s="119"/>
    </row>
    <row r="822" spans="4:11" ht="13.2">
      <c r="D822" s="119"/>
      <c r="G822" s="119"/>
      <c r="H822" s="119"/>
      <c r="I822" s="119"/>
      <c r="J822" s="119"/>
      <c r="K822" s="119"/>
    </row>
    <row r="823" spans="4:11" ht="13.2">
      <c r="D823" s="119"/>
      <c r="G823" s="119"/>
      <c r="H823" s="119"/>
      <c r="I823" s="119"/>
      <c r="J823" s="119"/>
      <c r="K823" s="119"/>
    </row>
    <row r="824" spans="4:11" ht="13.2">
      <c r="D824" s="119"/>
      <c r="G824" s="119"/>
      <c r="H824" s="119"/>
      <c r="I824" s="119"/>
      <c r="J824" s="119"/>
      <c r="K824" s="119"/>
    </row>
    <row r="825" spans="4:11" ht="13.2">
      <c r="D825" s="119"/>
      <c r="G825" s="119"/>
      <c r="H825" s="119"/>
      <c r="I825" s="119"/>
      <c r="J825" s="119"/>
      <c r="K825" s="119"/>
    </row>
    <row r="826" spans="4:11" ht="13.2">
      <c r="D826" s="119"/>
      <c r="G826" s="119"/>
      <c r="H826" s="119"/>
      <c r="I826" s="119"/>
      <c r="J826" s="119"/>
      <c r="K826" s="119"/>
    </row>
    <row r="827" spans="4:11" ht="13.2">
      <c r="D827" s="119"/>
      <c r="G827" s="119"/>
      <c r="H827" s="119"/>
      <c r="I827" s="119"/>
      <c r="J827" s="119"/>
      <c r="K827" s="119"/>
    </row>
    <row r="828" spans="4:11" ht="13.2">
      <c r="D828" s="119"/>
      <c r="G828" s="119"/>
      <c r="H828" s="119"/>
      <c r="I828" s="119"/>
      <c r="J828" s="119"/>
      <c r="K828" s="119"/>
    </row>
    <row r="829" spans="4:11" ht="13.2">
      <c r="D829" s="119"/>
      <c r="G829" s="119"/>
      <c r="H829" s="119"/>
      <c r="I829" s="119"/>
      <c r="J829" s="119"/>
      <c r="K829" s="119"/>
    </row>
    <row r="830" spans="4:11" ht="13.2">
      <c r="D830" s="119"/>
      <c r="G830" s="119"/>
      <c r="H830" s="119"/>
      <c r="I830" s="119"/>
      <c r="J830" s="119"/>
      <c r="K830" s="119"/>
    </row>
    <row r="831" spans="4:11" ht="13.2">
      <c r="D831" s="119"/>
      <c r="G831" s="119"/>
      <c r="H831" s="119"/>
      <c r="I831" s="119"/>
      <c r="J831" s="119"/>
      <c r="K831" s="119"/>
    </row>
    <row r="832" spans="4:11" ht="13.2">
      <c r="D832" s="119"/>
      <c r="G832" s="119"/>
      <c r="H832" s="119"/>
      <c r="I832" s="119"/>
      <c r="J832" s="119"/>
      <c r="K832" s="119"/>
    </row>
    <row r="833" spans="4:11" ht="13.2">
      <c r="D833" s="119"/>
      <c r="G833" s="119"/>
      <c r="H833" s="119"/>
      <c r="I833" s="119"/>
      <c r="J833" s="119"/>
      <c r="K833" s="119"/>
    </row>
    <row r="834" spans="4:11" ht="13.2">
      <c r="D834" s="119"/>
      <c r="G834" s="119"/>
      <c r="H834" s="119"/>
      <c r="I834" s="119"/>
      <c r="J834" s="119"/>
      <c r="K834" s="119"/>
    </row>
    <row r="835" spans="4:11" ht="13.2">
      <c r="D835" s="119"/>
      <c r="G835" s="119"/>
      <c r="H835" s="119"/>
      <c r="I835" s="119"/>
      <c r="J835" s="119"/>
      <c r="K835" s="119"/>
    </row>
    <row r="836" spans="4:11" ht="13.2">
      <c r="D836" s="119"/>
      <c r="G836" s="119"/>
      <c r="H836" s="119"/>
      <c r="I836" s="119"/>
      <c r="J836" s="119"/>
      <c r="K836" s="119"/>
    </row>
    <row r="837" spans="4:11" ht="13.2">
      <c r="D837" s="119"/>
      <c r="G837" s="119"/>
      <c r="H837" s="119"/>
      <c r="I837" s="119"/>
      <c r="J837" s="119"/>
      <c r="K837" s="119"/>
    </row>
    <row r="838" spans="4:11" ht="13.2">
      <c r="D838" s="119"/>
      <c r="G838" s="119"/>
      <c r="H838" s="119"/>
      <c r="I838" s="119"/>
      <c r="J838" s="119"/>
      <c r="K838" s="119"/>
    </row>
    <row r="839" spans="4:11" ht="13.2">
      <c r="D839" s="119"/>
      <c r="G839" s="119"/>
      <c r="H839" s="119"/>
      <c r="I839" s="119"/>
      <c r="J839" s="119"/>
      <c r="K839" s="119"/>
    </row>
    <row r="840" spans="4:11" ht="13.2">
      <c r="D840" s="119"/>
      <c r="G840" s="119"/>
      <c r="H840" s="119"/>
      <c r="I840" s="119"/>
      <c r="J840" s="119"/>
      <c r="K840" s="119"/>
    </row>
    <row r="841" spans="4:11" ht="13.2">
      <c r="D841" s="119"/>
      <c r="G841" s="119"/>
      <c r="H841" s="119"/>
      <c r="I841" s="119"/>
      <c r="J841" s="119"/>
      <c r="K841" s="119"/>
    </row>
    <row r="842" spans="4:11" ht="13.2">
      <c r="D842" s="119"/>
      <c r="G842" s="119"/>
      <c r="H842" s="119"/>
      <c r="I842" s="119"/>
      <c r="J842" s="119"/>
      <c r="K842" s="119"/>
    </row>
    <row r="843" spans="4:11" ht="13.2">
      <c r="D843" s="119"/>
      <c r="G843" s="119"/>
      <c r="H843" s="119"/>
      <c r="I843" s="119"/>
      <c r="J843" s="119"/>
      <c r="K843" s="119"/>
    </row>
    <row r="844" spans="4:11" ht="13.2">
      <c r="D844" s="119"/>
      <c r="G844" s="119"/>
      <c r="H844" s="119"/>
      <c r="I844" s="119"/>
      <c r="J844" s="119"/>
      <c r="K844" s="119"/>
    </row>
    <row r="845" spans="4:11" ht="13.2">
      <c r="D845" s="119"/>
      <c r="G845" s="119"/>
      <c r="H845" s="119"/>
      <c r="I845" s="119"/>
      <c r="J845" s="119"/>
      <c r="K845" s="119"/>
    </row>
    <row r="846" spans="4:11" ht="13.2">
      <c r="D846" s="119"/>
      <c r="G846" s="119"/>
      <c r="H846" s="119"/>
      <c r="I846" s="119"/>
      <c r="J846" s="119"/>
      <c r="K846" s="119"/>
    </row>
    <row r="847" spans="4:11" ht="13.2">
      <c r="D847" s="119"/>
      <c r="G847" s="119"/>
      <c r="H847" s="119"/>
      <c r="I847" s="119"/>
      <c r="J847" s="119"/>
      <c r="K847" s="119"/>
    </row>
    <row r="848" spans="4:11" ht="13.2">
      <c r="D848" s="119"/>
      <c r="G848" s="119"/>
      <c r="H848" s="119"/>
      <c r="I848" s="119"/>
      <c r="J848" s="119"/>
      <c r="K848" s="119"/>
    </row>
    <row r="849" spans="4:11" ht="13.2">
      <c r="D849" s="119"/>
      <c r="G849" s="119"/>
      <c r="H849" s="119"/>
      <c r="I849" s="119"/>
      <c r="J849" s="119"/>
      <c r="K849" s="119"/>
    </row>
    <row r="850" spans="4:11" ht="13.2">
      <c r="D850" s="119"/>
      <c r="G850" s="119"/>
      <c r="H850" s="119"/>
      <c r="I850" s="119"/>
      <c r="J850" s="119"/>
      <c r="K850" s="119"/>
    </row>
    <row r="851" spans="4:11" ht="13.2">
      <c r="D851" s="119"/>
      <c r="G851" s="119"/>
      <c r="H851" s="119"/>
      <c r="I851" s="119"/>
      <c r="J851" s="119"/>
      <c r="K851" s="119"/>
    </row>
    <row r="852" spans="4:11" ht="13.2">
      <c r="D852" s="119"/>
      <c r="G852" s="119"/>
      <c r="H852" s="119"/>
      <c r="I852" s="119"/>
      <c r="J852" s="119"/>
      <c r="K852" s="119"/>
    </row>
    <row r="853" spans="4:11" ht="13.2">
      <c r="D853" s="119"/>
      <c r="G853" s="119"/>
      <c r="H853" s="119"/>
      <c r="I853" s="119"/>
      <c r="J853" s="119"/>
      <c r="K853" s="119"/>
    </row>
    <row r="854" spans="4:11" ht="13.2">
      <c r="D854" s="119"/>
      <c r="G854" s="119"/>
      <c r="H854" s="119"/>
      <c r="I854" s="119"/>
      <c r="J854" s="119"/>
      <c r="K854" s="119"/>
    </row>
    <row r="855" spans="4:11" ht="13.2">
      <c r="D855" s="119"/>
      <c r="G855" s="119"/>
      <c r="H855" s="119"/>
      <c r="I855" s="119"/>
      <c r="J855" s="119"/>
      <c r="K855" s="119"/>
    </row>
    <row r="856" spans="4:11" ht="13.2">
      <c r="D856" s="119"/>
      <c r="G856" s="119"/>
      <c r="H856" s="119"/>
      <c r="I856" s="119"/>
      <c r="J856" s="119"/>
      <c r="K856" s="119"/>
    </row>
    <row r="857" spans="4:11" ht="13.2">
      <c r="D857" s="119"/>
      <c r="G857" s="119"/>
      <c r="H857" s="119"/>
      <c r="I857" s="119"/>
      <c r="J857" s="119"/>
      <c r="K857" s="119"/>
    </row>
    <row r="858" spans="4:11" ht="13.2">
      <c r="D858" s="119"/>
      <c r="G858" s="119"/>
      <c r="H858" s="119"/>
      <c r="I858" s="119"/>
      <c r="J858" s="119"/>
      <c r="K858" s="119"/>
    </row>
    <row r="859" spans="4:11" ht="13.2">
      <c r="D859" s="119"/>
      <c r="G859" s="119"/>
      <c r="H859" s="119"/>
      <c r="I859" s="119"/>
      <c r="J859" s="119"/>
      <c r="K859" s="119"/>
    </row>
    <row r="860" spans="4:11" ht="13.2">
      <c r="D860" s="119"/>
      <c r="G860" s="119"/>
      <c r="H860" s="119"/>
      <c r="I860" s="119"/>
      <c r="J860" s="119"/>
      <c r="K860" s="119"/>
    </row>
    <row r="861" spans="4:11" ht="13.2">
      <c r="D861" s="119"/>
      <c r="G861" s="119"/>
      <c r="H861" s="119"/>
      <c r="I861" s="119"/>
      <c r="J861" s="119"/>
      <c r="K861" s="119"/>
    </row>
    <row r="862" spans="4:11" ht="13.2">
      <c r="D862" s="119"/>
      <c r="G862" s="119"/>
      <c r="H862" s="119"/>
      <c r="I862" s="119"/>
      <c r="J862" s="119"/>
      <c r="K862" s="119"/>
    </row>
    <row r="863" spans="4:11" ht="13.2">
      <c r="D863" s="119"/>
      <c r="G863" s="119"/>
      <c r="H863" s="119"/>
      <c r="I863" s="119"/>
      <c r="J863" s="119"/>
      <c r="K863" s="119"/>
    </row>
    <row r="864" spans="4:11" ht="13.2">
      <c r="D864" s="119"/>
      <c r="G864" s="119"/>
      <c r="H864" s="119"/>
      <c r="I864" s="119"/>
      <c r="J864" s="119"/>
      <c r="K864" s="119"/>
    </row>
    <row r="865" spans="4:11" ht="13.2">
      <c r="D865" s="119"/>
      <c r="G865" s="119"/>
      <c r="H865" s="119"/>
      <c r="I865" s="119"/>
      <c r="J865" s="119"/>
      <c r="K865" s="119"/>
    </row>
    <row r="866" spans="4:11" ht="13.2">
      <c r="D866" s="119"/>
      <c r="G866" s="119"/>
      <c r="H866" s="119"/>
      <c r="I866" s="119"/>
      <c r="J866" s="119"/>
      <c r="K866" s="119"/>
    </row>
    <row r="867" spans="4:11" ht="13.2">
      <c r="D867" s="119"/>
      <c r="G867" s="119"/>
      <c r="H867" s="119"/>
      <c r="I867" s="119"/>
      <c r="J867" s="119"/>
      <c r="K867" s="119"/>
    </row>
    <row r="868" spans="4:11" ht="13.2">
      <c r="D868" s="119"/>
      <c r="G868" s="119"/>
      <c r="H868" s="119"/>
      <c r="I868" s="119"/>
      <c r="J868" s="119"/>
      <c r="K868" s="119"/>
    </row>
    <row r="869" spans="4:11" ht="13.2">
      <c r="D869" s="119"/>
      <c r="G869" s="119"/>
      <c r="H869" s="119"/>
      <c r="I869" s="119"/>
      <c r="J869" s="119"/>
      <c r="K869" s="119"/>
    </row>
    <row r="870" spans="4:11" ht="13.2">
      <c r="D870" s="119"/>
      <c r="G870" s="119"/>
      <c r="H870" s="119"/>
      <c r="I870" s="119"/>
      <c r="J870" s="119"/>
      <c r="K870" s="119"/>
    </row>
    <row r="871" spans="4:11" ht="13.2">
      <c r="D871" s="119"/>
      <c r="G871" s="119"/>
      <c r="H871" s="119"/>
      <c r="I871" s="119"/>
      <c r="J871" s="119"/>
      <c r="K871" s="119"/>
    </row>
    <row r="872" spans="4:11" ht="13.2">
      <c r="D872" s="119"/>
      <c r="G872" s="119"/>
      <c r="H872" s="119"/>
      <c r="I872" s="119"/>
      <c r="J872" s="119"/>
      <c r="K872" s="119"/>
    </row>
    <row r="873" spans="4:11" ht="13.2">
      <c r="D873" s="119"/>
      <c r="G873" s="119"/>
      <c r="H873" s="119"/>
      <c r="I873" s="119"/>
      <c r="J873" s="119"/>
      <c r="K873" s="119"/>
    </row>
    <row r="874" spans="4:11" ht="13.2">
      <c r="D874" s="119"/>
      <c r="G874" s="119"/>
      <c r="H874" s="119"/>
      <c r="I874" s="119"/>
      <c r="J874" s="119"/>
      <c r="K874" s="119"/>
    </row>
    <row r="875" spans="4:11" ht="13.2">
      <c r="D875" s="119"/>
      <c r="G875" s="119"/>
      <c r="H875" s="119"/>
      <c r="I875" s="119"/>
      <c r="J875" s="119"/>
      <c r="K875" s="119"/>
    </row>
    <row r="876" spans="4:11" ht="13.2">
      <c r="D876" s="119"/>
      <c r="G876" s="119"/>
      <c r="H876" s="119"/>
      <c r="I876" s="119"/>
      <c r="J876" s="119"/>
      <c r="K876" s="119"/>
    </row>
    <row r="877" spans="4:11" ht="13.2">
      <c r="D877" s="119"/>
      <c r="G877" s="119"/>
      <c r="H877" s="119"/>
      <c r="I877" s="119"/>
      <c r="J877" s="119"/>
      <c r="K877" s="119"/>
    </row>
    <row r="878" spans="4:11" ht="13.2">
      <c r="D878" s="119"/>
      <c r="G878" s="119"/>
      <c r="H878" s="119"/>
      <c r="I878" s="119"/>
      <c r="J878" s="119"/>
      <c r="K878" s="119"/>
    </row>
    <row r="879" spans="4:11" ht="13.2">
      <c r="D879" s="119"/>
      <c r="G879" s="119"/>
      <c r="H879" s="119"/>
      <c r="I879" s="119"/>
      <c r="J879" s="119"/>
      <c r="K879" s="119"/>
    </row>
    <row r="880" spans="4:11" ht="13.2">
      <c r="D880" s="119"/>
      <c r="G880" s="119"/>
      <c r="H880" s="119"/>
      <c r="I880" s="119"/>
      <c r="J880" s="119"/>
      <c r="K880" s="119"/>
    </row>
    <row r="881" spans="4:11" ht="13.2">
      <c r="D881" s="119"/>
      <c r="G881" s="119"/>
      <c r="H881" s="119"/>
      <c r="I881" s="119"/>
      <c r="J881" s="119"/>
      <c r="K881" s="119"/>
    </row>
    <row r="882" spans="4:11" ht="13.2">
      <c r="D882" s="119"/>
      <c r="G882" s="119"/>
      <c r="H882" s="119"/>
      <c r="I882" s="119"/>
      <c r="J882" s="119"/>
      <c r="K882" s="119"/>
    </row>
    <row r="883" spans="4:11" ht="13.2">
      <c r="D883" s="119"/>
      <c r="G883" s="119"/>
      <c r="H883" s="119"/>
      <c r="I883" s="119"/>
      <c r="J883" s="119"/>
      <c r="K883" s="119"/>
    </row>
    <row r="884" spans="4:11" ht="13.2">
      <c r="D884" s="119"/>
      <c r="G884" s="119"/>
      <c r="H884" s="119"/>
      <c r="I884" s="119"/>
      <c r="J884" s="119"/>
      <c r="K884" s="119"/>
    </row>
    <row r="885" spans="4:11" ht="13.2">
      <c r="D885" s="119"/>
      <c r="G885" s="119"/>
      <c r="H885" s="119"/>
      <c r="I885" s="119"/>
      <c r="J885" s="119"/>
      <c r="K885" s="119"/>
    </row>
    <row r="886" spans="4:11" ht="13.2">
      <c r="D886" s="119"/>
      <c r="G886" s="119"/>
      <c r="H886" s="119"/>
      <c r="I886" s="119"/>
      <c r="J886" s="119"/>
      <c r="K886" s="119"/>
    </row>
    <row r="887" spans="4:11" ht="13.2">
      <c r="D887" s="119"/>
      <c r="G887" s="119"/>
      <c r="H887" s="119"/>
      <c r="I887" s="119"/>
      <c r="J887" s="119"/>
      <c r="K887" s="119"/>
    </row>
    <row r="888" spans="4:11" ht="13.2">
      <c r="D888" s="119"/>
      <c r="G888" s="119"/>
      <c r="H888" s="119"/>
      <c r="I888" s="119"/>
      <c r="J888" s="119"/>
      <c r="K888" s="119"/>
    </row>
    <row r="889" spans="4:11" ht="13.2">
      <c r="D889" s="119"/>
      <c r="G889" s="119"/>
      <c r="H889" s="119"/>
      <c r="I889" s="119"/>
      <c r="J889" s="119"/>
      <c r="K889" s="119"/>
    </row>
    <row r="890" spans="4:11" ht="13.2">
      <c r="D890" s="119"/>
      <c r="G890" s="119"/>
      <c r="H890" s="119"/>
      <c r="I890" s="119"/>
      <c r="J890" s="119"/>
      <c r="K890" s="119"/>
    </row>
    <row r="891" spans="4:11" ht="13.2">
      <c r="D891" s="119"/>
      <c r="G891" s="119"/>
      <c r="H891" s="119"/>
      <c r="I891" s="119"/>
      <c r="J891" s="119"/>
      <c r="K891" s="119"/>
    </row>
    <row r="892" spans="4:11" ht="13.2">
      <c r="D892" s="119"/>
      <c r="G892" s="119"/>
      <c r="H892" s="119"/>
      <c r="I892" s="119"/>
      <c r="J892" s="119"/>
      <c r="K892" s="119"/>
    </row>
    <row r="893" spans="4:11" ht="13.2">
      <c r="D893" s="119"/>
      <c r="G893" s="119"/>
      <c r="H893" s="119"/>
      <c r="I893" s="119"/>
      <c r="J893" s="119"/>
      <c r="K893" s="119"/>
    </row>
    <row r="894" spans="4:11" ht="13.2">
      <c r="D894" s="119"/>
      <c r="G894" s="119"/>
      <c r="H894" s="119"/>
      <c r="I894" s="119"/>
      <c r="J894" s="119"/>
      <c r="K894" s="119"/>
    </row>
    <row r="895" spans="4:11" ht="13.2">
      <c r="D895" s="119"/>
      <c r="G895" s="119"/>
      <c r="H895" s="119"/>
      <c r="I895" s="119"/>
      <c r="J895" s="119"/>
      <c r="K895" s="119"/>
    </row>
    <row r="896" spans="4:11" ht="13.2">
      <c r="D896" s="119"/>
      <c r="G896" s="119"/>
      <c r="H896" s="119"/>
      <c r="I896" s="119"/>
      <c r="J896" s="119"/>
      <c r="K896" s="119"/>
    </row>
    <row r="897" spans="4:11" ht="13.2">
      <c r="D897" s="119"/>
      <c r="G897" s="119"/>
      <c r="H897" s="119"/>
      <c r="I897" s="119"/>
      <c r="J897" s="119"/>
      <c r="K897" s="119"/>
    </row>
    <row r="898" spans="4:11" ht="13.2">
      <c r="D898" s="119"/>
      <c r="G898" s="119"/>
      <c r="H898" s="119"/>
      <c r="I898" s="119"/>
      <c r="J898" s="119"/>
      <c r="K898" s="119"/>
    </row>
    <row r="899" spans="4:11" ht="13.2">
      <c r="D899" s="119"/>
      <c r="G899" s="119"/>
      <c r="H899" s="119"/>
      <c r="I899" s="119"/>
      <c r="J899" s="119"/>
      <c r="K899" s="119"/>
    </row>
    <row r="900" spans="4:11" ht="13.2">
      <c r="D900" s="119"/>
      <c r="G900" s="119"/>
      <c r="H900" s="119"/>
      <c r="I900" s="119"/>
      <c r="J900" s="119"/>
      <c r="K900" s="119"/>
    </row>
    <row r="901" spans="4:11" ht="13.2">
      <c r="D901" s="119"/>
      <c r="G901" s="119"/>
      <c r="H901" s="119"/>
      <c r="I901" s="119"/>
      <c r="J901" s="119"/>
      <c r="K901" s="119"/>
    </row>
    <row r="902" spans="4:11" ht="13.2">
      <c r="D902" s="119"/>
      <c r="G902" s="119"/>
      <c r="H902" s="119"/>
      <c r="I902" s="119"/>
      <c r="J902" s="119"/>
      <c r="K902" s="119"/>
    </row>
    <row r="903" spans="4:11" ht="13.2">
      <c r="D903" s="119"/>
      <c r="G903" s="119"/>
      <c r="H903" s="119"/>
      <c r="I903" s="119"/>
      <c r="J903" s="119"/>
      <c r="K903" s="119"/>
    </row>
    <row r="904" spans="4:11" ht="13.2">
      <c r="D904" s="119"/>
      <c r="G904" s="119"/>
      <c r="H904" s="119"/>
      <c r="I904" s="119"/>
      <c r="J904" s="119"/>
      <c r="K904" s="119"/>
    </row>
    <row r="905" spans="4:11" ht="13.2">
      <c r="D905" s="119"/>
      <c r="G905" s="119"/>
      <c r="H905" s="119"/>
      <c r="I905" s="119"/>
      <c r="J905" s="119"/>
      <c r="K905" s="119"/>
    </row>
    <row r="906" spans="4:11" ht="13.2">
      <c r="D906" s="119"/>
      <c r="G906" s="119"/>
      <c r="H906" s="119"/>
      <c r="I906" s="119"/>
      <c r="J906" s="119"/>
      <c r="K906" s="119"/>
    </row>
    <row r="907" spans="4:11" ht="13.2">
      <c r="D907" s="119"/>
      <c r="G907" s="119"/>
      <c r="H907" s="119"/>
      <c r="I907" s="119"/>
      <c r="J907" s="119"/>
      <c r="K907" s="119"/>
    </row>
    <row r="908" spans="4:11" ht="13.2">
      <c r="D908" s="119"/>
      <c r="G908" s="119"/>
      <c r="H908" s="119"/>
      <c r="I908" s="119"/>
      <c r="J908" s="119"/>
      <c r="K908" s="119"/>
    </row>
    <row r="909" spans="4:11" ht="13.2">
      <c r="D909" s="119"/>
      <c r="G909" s="119"/>
      <c r="H909" s="119"/>
      <c r="I909" s="119"/>
      <c r="J909" s="119"/>
      <c r="K909" s="119"/>
    </row>
    <row r="910" spans="4:11" ht="13.2">
      <c r="D910" s="119"/>
      <c r="G910" s="119"/>
      <c r="H910" s="119"/>
      <c r="I910" s="119"/>
      <c r="J910" s="119"/>
      <c r="K910" s="119"/>
    </row>
    <row r="911" spans="4:11" ht="13.2">
      <c r="D911" s="119"/>
      <c r="G911" s="119"/>
      <c r="H911" s="119"/>
      <c r="I911" s="119"/>
      <c r="J911" s="119"/>
      <c r="K911" s="119"/>
    </row>
    <row r="912" spans="4:11" ht="13.2">
      <c r="D912" s="119"/>
      <c r="G912" s="119"/>
      <c r="H912" s="119"/>
      <c r="I912" s="119"/>
      <c r="J912" s="119"/>
      <c r="K912" s="119"/>
    </row>
    <row r="913" spans="4:11" ht="13.2">
      <c r="D913" s="119"/>
      <c r="G913" s="119"/>
      <c r="H913" s="119"/>
      <c r="I913" s="119"/>
      <c r="J913" s="119"/>
      <c r="K913" s="119"/>
    </row>
    <row r="914" spans="4:11" ht="13.2">
      <c r="D914" s="119"/>
      <c r="G914" s="119"/>
      <c r="H914" s="119"/>
      <c r="I914" s="119"/>
      <c r="J914" s="119"/>
      <c r="K914" s="119"/>
    </row>
    <row r="915" spans="4:11" ht="13.2">
      <c r="D915" s="119"/>
      <c r="G915" s="119"/>
      <c r="H915" s="119"/>
      <c r="I915" s="119"/>
      <c r="J915" s="119"/>
      <c r="K915" s="119"/>
    </row>
    <row r="916" spans="4:11" ht="13.2">
      <c r="D916" s="119"/>
      <c r="G916" s="119"/>
      <c r="H916" s="119"/>
      <c r="I916" s="119"/>
      <c r="J916" s="119"/>
      <c r="K916" s="119"/>
    </row>
    <row r="917" spans="4:11" ht="13.2">
      <c r="D917" s="119"/>
      <c r="G917" s="119"/>
      <c r="H917" s="119"/>
      <c r="I917" s="119"/>
      <c r="J917" s="119"/>
      <c r="K917" s="119"/>
    </row>
    <row r="918" spans="4:11" ht="13.2">
      <c r="D918" s="119"/>
      <c r="G918" s="119"/>
      <c r="H918" s="119"/>
      <c r="I918" s="119"/>
      <c r="J918" s="119"/>
      <c r="K918" s="119"/>
    </row>
    <row r="919" spans="4:11" ht="13.2">
      <c r="D919" s="119"/>
      <c r="G919" s="119"/>
      <c r="H919" s="119"/>
      <c r="I919" s="119"/>
      <c r="J919" s="119"/>
      <c r="K919" s="119"/>
    </row>
    <row r="920" spans="4:11" ht="13.2">
      <c r="D920" s="119"/>
      <c r="G920" s="119"/>
      <c r="H920" s="119"/>
      <c r="I920" s="119"/>
      <c r="J920" s="119"/>
      <c r="K920" s="119"/>
    </row>
    <row r="921" spans="4:11" ht="13.2">
      <c r="D921" s="119"/>
      <c r="G921" s="119"/>
      <c r="H921" s="119"/>
      <c r="I921" s="119"/>
      <c r="J921" s="119"/>
      <c r="K921" s="119"/>
    </row>
    <row r="922" spans="4:11" ht="13.2">
      <c r="D922" s="119"/>
      <c r="G922" s="119"/>
      <c r="H922" s="119"/>
      <c r="I922" s="119"/>
      <c r="J922" s="119"/>
      <c r="K922" s="119"/>
    </row>
    <row r="923" spans="4:11" ht="13.2">
      <c r="D923" s="119"/>
      <c r="G923" s="119"/>
      <c r="H923" s="119"/>
      <c r="I923" s="119"/>
      <c r="J923" s="119"/>
      <c r="K923" s="119"/>
    </row>
    <row r="924" spans="4:11" ht="13.2">
      <c r="D924" s="119"/>
      <c r="G924" s="119"/>
      <c r="H924" s="119"/>
      <c r="I924" s="119"/>
      <c r="J924" s="119"/>
      <c r="K924" s="119"/>
    </row>
    <row r="925" spans="4:11" ht="13.2">
      <c r="D925" s="119"/>
      <c r="G925" s="119"/>
      <c r="H925" s="119"/>
      <c r="I925" s="119"/>
      <c r="J925" s="119"/>
      <c r="K925" s="119"/>
    </row>
    <row r="926" spans="4:11" ht="13.2">
      <c r="D926" s="119"/>
      <c r="G926" s="119"/>
      <c r="H926" s="119"/>
      <c r="I926" s="119"/>
      <c r="J926" s="119"/>
      <c r="K926" s="119"/>
    </row>
    <row r="927" spans="4:11" ht="13.2">
      <c r="D927" s="119"/>
      <c r="G927" s="119"/>
      <c r="H927" s="119"/>
      <c r="I927" s="119"/>
      <c r="J927" s="119"/>
      <c r="K927" s="119"/>
    </row>
    <row r="928" spans="4:11" ht="13.2">
      <c r="D928" s="119"/>
      <c r="G928" s="119"/>
      <c r="H928" s="119"/>
      <c r="I928" s="119"/>
      <c r="J928" s="119"/>
      <c r="K928" s="119"/>
    </row>
    <row r="929" spans="4:11" ht="13.2">
      <c r="D929" s="119"/>
      <c r="G929" s="119"/>
      <c r="H929" s="119"/>
      <c r="I929" s="119"/>
      <c r="J929" s="119"/>
      <c r="K929" s="119"/>
    </row>
    <row r="930" spans="4:11" ht="13.2">
      <c r="D930" s="119"/>
      <c r="G930" s="119"/>
      <c r="H930" s="119"/>
      <c r="I930" s="119"/>
      <c r="J930" s="119"/>
      <c r="K930" s="119"/>
    </row>
    <row r="931" spans="4:11" ht="13.2">
      <c r="D931" s="119"/>
      <c r="G931" s="119"/>
      <c r="H931" s="119"/>
      <c r="I931" s="119"/>
      <c r="J931" s="119"/>
      <c r="K931" s="119"/>
    </row>
    <row r="932" spans="4:11" ht="13.2">
      <c r="D932" s="119"/>
      <c r="G932" s="119"/>
      <c r="H932" s="119"/>
      <c r="I932" s="119"/>
      <c r="J932" s="119"/>
      <c r="K932" s="119"/>
    </row>
    <row r="933" spans="4:11" ht="13.2">
      <c r="D933" s="119"/>
      <c r="G933" s="119"/>
      <c r="H933" s="119"/>
      <c r="I933" s="119"/>
      <c r="J933" s="119"/>
      <c r="K933" s="119"/>
    </row>
    <row r="934" spans="4:11" ht="13.2">
      <c r="D934" s="119"/>
      <c r="G934" s="119"/>
      <c r="H934" s="119"/>
      <c r="I934" s="119"/>
      <c r="J934" s="119"/>
      <c r="K934" s="119"/>
    </row>
    <row r="935" spans="4:11" ht="13.2">
      <c r="D935" s="119"/>
      <c r="G935" s="119"/>
      <c r="H935" s="119"/>
      <c r="I935" s="119"/>
      <c r="J935" s="119"/>
      <c r="K935" s="119"/>
    </row>
    <row r="936" spans="4:11" ht="13.2">
      <c r="D936" s="119"/>
      <c r="G936" s="119"/>
      <c r="H936" s="119"/>
      <c r="I936" s="119"/>
      <c r="J936" s="119"/>
      <c r="K936" s="119"/>
    </row>
    <row r="937" spans="4:11" ht="13.2">
      <c r="D937" s="119"/>
      <c r="G937" s="119"/>
      <c r="H937" s="119"/>
      <c r="I937" s="119"/>
      <c r="J937" s="119"/>
      <c r="K937" s="119"/>
    </row>
    <row r="938" spans="4:11" ht="13.2">
      <c r="D938" s="119"/>
      <c r="G938" s="119"/>
      <c r="H938" s="119"/>
      <c r="I938" s="119"/>
      <c r="J938" s="119"/>
      <c r="K938" s="119"/>
    </row>
    <row r="939" spans="4:11" ht="13.2">
      <c r="D939" s="119"/>
      <c r="G939" s="119"/>
      <c r="H939" s="119"/>
      <c r="I939" s="119"/>
      <c r="J939" s="119"/>
      <c r="K939" s="119"/>
    </row>
    <row r="940" spans="4:11" ht="13.2">
      <c r="D940" s="119"/>
      <c r="G940" s="119"/>
      <c r="H940" s="119"/>
      <c r="I940" s="119"/>
      <c r="J940" s="119"/>
      <c r="K940" s="119"/>
    </row>
    <row r="941" spans="4:11" ht="13.2">
      <c r="D941" s="119"/>
      <c r="G941" s="119"/>
      <c r="H941" s="119"/>
      <c r="I941" s="119"/>
      <c r="J941" s="119"/>
      <c r="K941" s="119"/>
    </row>
    <row r="942" spans="4:11" ht="13.2">
      <c r="D942" s="119"/>
      <c r="G942" s="119"/>
      <c r="H942" s="119"/>
      <c r="I942" s="119"/>
      <c r="J942" s="119"/>
      <c r="K942" s="119"/>
    </row>
    <row r="943" spans="4:11" ht="13.2">
      <c r="D943" s="119"/>
      <c r="G943" s="119"/>
      <c r="H943" s="119"/>
      <c r="I943" s="119"/>
      <c r="J943" s="119"/>
      <c r="K943" s="119"/>
    </row>
    <row r="944" spans="4:11" ht="13.2">
      <c r="D944" s="119"/>
      <c r="G944" s="119"/>
      <c r="H944" s="119"/>
      <c r="I944" s="119"/>
      <c r="J944" s="119"/>
      <c r="K944" s="119"/>
    </row>
    <row r="945" spans="4:11" ht="13.2">
      <c r="D945" s="119"/>
      <c r="G945" s="119"/>
      <c r="H945" s="119"/>
      <c r="I945" s="119"/>
      <c r="J945" s="119"/>
      <c r="K945" s="119"/>
    </row>
    <row r="946" spans="4:11" ht="13.2">
      <c r="D946" s="119"/>
      <c r="G946" s="119"/>
      <c r="H946" s="119"/>
      <c r="I946" s="119"/>
      <c r="J946" s="119"/>
      <c r="K946" s="119"/>
    </row>
    <row r="947" spans="4:11" ht="13.2">
      <c r="D947" s="119"/>
      <c r="G947" s="119"/>
      <c r="H947" s="119"/>
      <c r="I947" s="119"/>
      <c r="J947" s="119"/>
      <c r="K947" s="119"/>
    </row>
    <row r="948" spans="4:11" ht="13.2">
      <c r="D948" s="119"/>
      <c r="G948" s="119"/>
      <c r="H948" s="119"/>
      <c r="I948" s="119"/>
      <c r="J948" s="119"/>
      <c r="K948" s="119"/>
    </row>
    <row r="949" spans="4:11" ht="13.2">
      <c r="D949" s="119"/>
      <c r="G949" s="119"/>
      <c r="H949" s="119"/>
      <c r="I949" s="119"/>
      <c r="J949" s="119"/>
      <c r="K949" s="119"/>
    </row>
    <row r="950" spans="4:11" ht="13.2">
      <c r="D950" s="119"/>
      <c r="G950" s="119"/>
      <c r="H950" s="119"/>
      <c r="I950" s="119"/>
      <c r="J950" s="119"/>
      <c r="K950" s="119"/>
    </row>
    <row r="951" spans="4:11" ht="13.2">
      <c r="D951" s="119"/>
      <c r="G951" s="119"/>
      <c r="H951" s="119"/>
      <c r="I951" s="119"/>
      <c r="J951" s="119"/>
      <c r="K951" s="119"/>
    </row>
    <row r="952" spans="4:11" ht="13.2">
      <c r="D952" s="119"/>
      <c r="G952" s="119"/>
      <c r="H952" s="119"/>
      <c r="I952" s="119"/>
      <c r="J952" s="119"/>
      <c r="K952" s="119"/>
    </row>
    <row r="953" spans="4:11" ht="13.2">
      <c r="D953" s="119"/>
      <c r="G953" s="119"/>
      <c r="H953" s="119"/>
      <c r="I953" s="119"/>
      <c r="J953" s="119"/>
      <c r="K953" s="119"/>
    </row>
    <row r="954" spans="4:11" ht="13.2">
      <c r="D954" s="119"/>
      <c r="G954" s="119"/>
      <c r="H954" s="119"/>
      <c r="I954" s="119"/>
      <c r="J954" s="119"/>
      <c r="K954" s="119"/>
    </row>
    <row r="955" spans="4:11" ht="13.2">
      <c r="D955" s="119"/>
      <c r="G955" s="119"/>
      <c r="H955" s="119"/>
      <c r="I955" s="119"/>
      <c r="J955" s="119"/>
      <c r="K955" s="119"/>
    </row>
    <row r="956" spans="4:11" ht="13.2">
      <c r="D956" s="119"/>
      <c r="G956" s="119"/>
      <c r="H956" s="119"/>
      <c r="I956" s="119"/>
      <c r="J956" s="119"/>
      <c r="K956" s="119"/>
    </row>
    <row r="957" spans="4:11" ht="13.2">
      <c r="D957" s="119"/>
      <c r="G957" s="119"/>
      <c r="H957" s="119"/>
      <c r="I957" s="119"/>
      <c r="J957" s="119"/>
      <c r="K957" s="119"/>
    </row>
    <row r="958" spans="4:11" ht="13.2">
      <c r="D958" s="119"/>
      <c r="G958" s="119"/>
      <c r="H958" s="119"/>
      <c r="I958" s="119"/>
      <c r="J958" s="119"/>
      <c r="K958" s="119"/>
    </row>
    <row r="959" spans="4:11" ht="13.2">
      <c r="D959" s="119"/>
      <c r="G959" s="119"/>
      <c r="H959" s="119"/>
      <c r="I959" s="119"/>
      <c r="J959" s="119"/>
      <c r="K959" s="119"/>
    </row>
    <row r="960" spans="4:11" ht="13.2">
      <c r="D960" s="119"/>
      <c r="G960" s="119"/>
      <c r="H960" s="119"/>
      <c r="I960" s="119"/>
      <c r="J960" s="119"/>
      <c r="K960" s="119"/>
    </row>
    <row r="961" spans="4:11" ht="13.2">
      <c r="D961" s="119"/>
      <c r="G961" s="119"/>
      <c r="H961" s="119"/>
      <c r="I961" s="119"/>
      <c r="J961" s="119"/>
      <c r="K961" s="119"/>
    </row>
    <row r="962" spans="4:11" ht="13.2">
      <c r="D962" s="119"/>
      <c r="G962" s="119"/>
      <c r="H962" s="119"/>
      <c r="I962" s="119"/>
      <c r="J962" s="119"/>
      <c r="K962" s="119"/>
    </row>
    <row r="963" spans="4:11" ht="13.2">
      <c r="D963" s="119"/>
      <c r="G963" s="119"/>
      <c r="H963" s="119"/>
      <c r="I963" s="119"/>
      <c r="J963" s="119"/>
      <c r="K963" s="119"/>
    </row>
    <row r="964" spans="4:11" ht="13.2">
      <c r="D964" s="119"/>
      <c r="G964" s="119"/>
      <c r="H964" s="119"/>
      <c r="I964" s="119"/>
      <c r="J964" s="119"/>
      <c r="K964" s="119"/>
    </row>
    <row r="965" spans="4:11" ht="13.2">
      <c r="D965" s="119"/>
      <c r="G965" s="119"/>
      <c r="H965" s="119"/>
      <c r="I965" s="119"/>
      <c r="J965" s="119"/>
      <c r="K965" s="119"/>
    </row>
    <row r="966" spans="4:11" ht="13.2">
      <c r="D966" s="119"/>
      <c r="G966" s="119"/>
      <c r="H966" s="119"/>
      <c r="I966" s="119"/>
      <c r="J966" s="119"/>
      <c r="K966" s="119"/>
    </row>
    <row r="967" spans="4:11" ht="13.2">
      <c r="D967" s="119"/>
      <c r="G967" s="119"/>
      <c r="H967" s="119"/>
      <c r="I967" s="119"/>
      <c r="J967" s="119"/>
      <c r="K967" s="119"/>
    </row>
    <row r="968" spans="4:11" ht="13.2">
      <c r="D968" s="119"/>
      <c r="G968" s="119"/>
      <c r="H968" s="119"/>
      <c r="I968" s="119"/>
      <c r="J968" s="119"/>
      <c r="K968" s="119"/>
    </row>
    <row r="969" spans="4:11" ht="13.2">
      <c r="D969" s="119"/>
      <c r="G969" s="119"/>
      <c r="H969" s="119"/>
      <c r="I969" s="119"/>
      <c r="J969" s="119"/>
      <c r="K969" s="119"/>
    </row>
    <row r="970" spans="4:11" ht="13.2">
      <c r="D970" s="119"/>
      <c r="G970" s="119"/>
      <c r="H970" s="119"/>
      <c r="I970" s="119"/>
      <c r="J970" s="119"/>
      <c r="K970" s="119"/>
    </row>
    <row r="971" spans="4:11" ht="13.2">
      <c r="D971" s="119"/>
      <c r="G971" s="119"/>
      <c r="H971" s="119"/>
      <c r="I971" s="119"/>
      <c r="J971" s="119"/>
      <c r="K971" s="119"/>
    </row>
    <row r="972" spans="4:11" ht="13.2">
      <c r="D972" s="119"/>
      <c r="G972" s="119"/>
      <c r="H972" s="119"/>
      <c r="I972" s="119"/>
      <c r="J972" s="119"/>
      <c r="K972" s="119"/>
    </row>
    <row r="973" spans="4:11" ht="13.2">
      <c r="D973" s="119"/>
      <c r="G973" s="119"/>
      <c r="H973" s="119"/>
      <c r="I973" s="119"/>
      <c r="J973" s="119"/>
      <c r="K973" s="119"/>
    </row>
    <row r="974" spans="4:11" ht="13.2">
      <c r="D974" s="119"/>
      <c r="G974" s="119"/>
      <c r="H974" s="119"/>
      <c r="I974" s="119"/>
      <c r="J974" s="119"/>
      <c r="K974" s="119"/>
    </row>
    <row r="975" spans="4:11" ht="13.2">
      <c r="D975" s="119"/>
      <c r="G975" s="119"/>
      <c r="H975" s="119"/>
      <c r="I975" s="119"/>
      <c r="J975" s="119"/>
      <c r="K975" s="119"/>
    </row>
    <row r="976" spans="4:11" ht="13.2">
      <c r="D976" s="119"/>
      <c r="G976" s="119"/>
      <c r="H976" s="119"/>
      <c r="I976" s="119"/>
      <c r="J976" s="119"/>
      <c r="K976" s="119"/>
    </row>
    <row r="977" spans="4:11" ht="13.2">
      <c r="D977" s="119"/>
      <c r="G977" s="119"/>
      <c r="H977" s="119"/>
      <c r="I977" s="119"/>
      <c r="J977" s="119"/>
      <c r="K977" s="119"/>
    </row>
    <row r="978" spans="4:11" ht="13.2">
      <c r="D978" s="119"/>
      <c r="G978" s="119"/>
      <c r="H978" s="119"/>
      <c r="I978" s="119"/>
      <c r="J978" s="119"/>
      <c r="K978" s="119"/>
    </row>
    <row r="979" spans="4:11" ht="13.2">
      <c r="D979" s="119"/>
      <c r="G979" s="119"/>
      <c r="H979" s="119"/>
      <c r="I979" s="119"/>
      <c r="J979" s="119"/>
      <c r="K979" s="119"/>
    </row>
    <row r="980" spans="4:11" ht="13.2">
      <c r="D980" s="119"/>
      <c r="G980" s="119"/>
      <c r="H980" s="119"/>
      <c r="I980" s="119"/>
      <c r="J980" s="119"/>
      <c r="K980" s="119"/>
    </row>
    <row r="981" spans="4:11" ht="13.2">
      <c r="D981" s="119"/>
      <c r="G981" s="119"/>
      <c r="H981" s="119"/>
      <c r="I981" s="119"/>
      <c r="J981" s="119"/>
      <c r="K981" s="119"/>
    </row>
    <row r="982" spans="4:11" ht="13.2">
      <c r="D982" s="119"/>
      <c r="G982" s="119"/>
      <c r="H982" s="119"/>
      <c r="I982" s="119"/>
      <c r="J982" s="119"/>
      <c r="K982" s="119"/>
    </row>
    <row r="983" spans="4:11" ht="13.2">
      <c r="D983" s="119"/>
      <c r="G983" s="119"/>
      <c r="H983" s="119"/>
      <c r="I983" s="119"/>
      <c r="J983" s="119"/>
      <c r="K983" s="119"/>
    </row>
    <row r="984" spans="4:11" ht="13.2">
      <c r="D984" s="119"/>
      <c r="G984" s="119"/>
      <c r="H984" s="119"/>
      <c r="I984" s="119"/>
      <c r="J984" s="119"/>
      <c r="K984" s="119"/>
    </row>
    <row r="985" spans="4:11" ht="13.2">
      <c r="D985" s="119"/>
      <c r="G985" s="119"/>
      <c r="H985" s="119"/>
      <c r="I985" s="119"/>
      <c r="J985" s="119"/>
      <c r="K985" s="119"/>
    </row>
    <row r="986" spans="4:11" ht="13.2">
      <c r="D986" s="119"/>
      <c r="G986" s="119"/>
      <c r="H986" s="119"/>
      <c r="I986" s="119"/>
      <c r="J986" s="119"/>
      <c r="K986" s="119"/>
    </row>
    <row r="987" spans="4:11" ht="13.2">
      <c r="D987" s="119"/>
      <c r="G987" s="119"/>
      <c r="H987" s="119"/>
      <c r="I987" s="119"/>
      <c r="J987" s="119"/>
      <c r="K987" s="119"/>
    </row>
    <row r="988" spans="4:11" ht="13.2">
      <c r="D988" s="119"/>
      <c r="G988" s="119"/>
      <c r="H988" s="119"/>
      <c r="I988" s="119"/>
      <c r="J988" s="119"/>
      <c r="K988" s="119"/>
    </row>
    <row r="989" spans="4:11" ht="13.2">
      <c r="D989" s="119"/>
      <c r="G989" s="119"/>
      <c r="H989" s="119"/>
      <c r="I989" s="119"/>
      <c r="J989" s="119"/>
      <c r="K989" s="119"/>
    </row>
    <row r="990" spans="4:11" ht="13.2">
      <c r="D990" s="119"/>
      <c r="G990" s="119"/>
      <c r="H990" s="119"/>
      <c r="I990" s="119"/>
      <c r="J990" s="119"/>
      <c r="K990" s="119"/>
    </row>
    <row r="991" spans="4:11" ht="13.2">
      <c r="D991" s="119"/>
      <c r="G991" s="119"/>
      <c r="H991" s="119"/>
      <c r="I991" s="119"/>
      <c r="J991" s="119"/>
      <c r="K991" s="119"/>
    </row>
    <row r="992" spans="4:11" ht="13.2">
      <c r="D992" s="119"/>
      <c r="G992" s="119"/>
      <c r="H992" s="119"/>
      <c r="I992" s="119"/>
      <c r="J992" s="119"/>
      <c r="K992" s="119"/>
    </row>
    <row r="993" spans="4:11" ht="13.2">
      <c r="D993" s="119"/>
      <c r="G993" s="119"/>
      <c r="H993" s="119"/>
      <c r="I993" s="119"/>
      <c r="J993" s="119"/>
      <c r="K993" s="119"/>
    </row>
    <row r="994" spans="4:11" ht="13.2">
      <c r="D994" s="119"/>
      <c r="G994" s="119"/>
      <c r="H994" s="119"/>
      <c r="I994" s="119"/>
      <c r="J994" s="119"/>
      <c r="K994" s="119"/>
    </row>
    <row r="995" spans="4:11" ht="13.2">
      <c r="D995" s="119"/>
      <c r="G995" s="119"/>
      <c r="H995" s="119"/>
      <c r="I995" s="119"/>
      <c r="J995" s="119"/>
      <c r="K995" s="119"/>
    </row>
    <row r="996" spans="4:11" ht="13.2">
      <c r="D996" s="119"/>
      <c r="G996" s="119"/>
      <c r="H996" s="119"/>
      <c r="I996" s="119"/>
      <c r="J996" s="119"/>
      <c r="K996" s="119"/>
    </row>
    <row r="997" spans="4:11" ht="13.2">
      <c r="D997" s="119"/>
      <c r="G997" s="119"/>
      <c r="H997" s="119"/>
      <c r="I997" s="119"/>
      <c r="J997" s="119"/>
      <c r="K997" s="119"/>
    </row>
    <row r="998" spans="4:11" ht="13.2">
      <c r="D998" s="119"/>
      <c r="G998" s="119"/>
      <c r="H998" s="119"/>
      <c r="I998" s="119"/>
      <c r="J998" s="119"/>
      <c r="K998" s="119"/>
    </row>
    <row r="999" spans="4:11" ht="13.2">
      <c r="D999" s="119"/>
      <c r="G999" s="119"/>
      <c r="H999" s="119"/>
      <c r="I999" s="119"/>
      <c r="J999" s="119"/>
      <c r="K999" s="119"/>
    </row>
    <row r="1000" spans="4:11" ht="13.2">
      <c r="D1000" s="119"/>
      <c r="G1000" s="119"/>
      <c r="H1000" s="119"/>
      <c r="I1000" s="119"/>
      <c r="J1000" s="119"/>
      <c r="K1000" s="119"/>
    </row>
  </sheetData>
  <autoFilter ref="A1:L124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999"/>
  <sheetViews>
    <sheetView workbookViewId="0"/>
  </sheetViews>
  <sheetFormatPr defaultColWidth="12.6640625" defaultRowHeight="15.75" customHeight="1"/>
  <cols>
    <col min="1" max="1" width="19.88671875" customWidth="1"/>
    <col min="2" max="2" width="49.44140625" customWidth="1"/>
    <col min="3" max="3" width="12.33203125" customWidth="1"/>
    <col min="4" max="4" width="12.6640625" customWidth="1"/>
    <col min="9" max="9" width="15.88671875" customWidth="1"/>
  </cols>
  <sheetData>
    <row r="1" spans="1:24" ht="39" customHeight="1">
      <c r="A1" s="79" t="s">
        <v>7</v>
      </c>
      <c r="B1" s="79" t="s">
        <v>1432</v>
      </c>
      <c r="C1" s="79" t="s">
        <v>1434</v>
      </c>
      <c r="D1" s="120" t="s">
        <v>1435</v>
      </c>
      <c r="E1" s="82" t="s">
        <v>1436</v>
      </c>
      <c r="F1" s="121" t="s">
        <v>1437</v>
      </c>
      <c r="G1" s="122" t="s">
        <v>1438</v>
      </c>
      <c r="H1" s="123" t="s">
        <v>1439</v>
      </c>
      <c r="I1" s="120" t="s">
        <v>45</v>
      </c>
      <c r="J1" s="122" t="s">
        <v>1440</v>
      </c>
      <c r="K1" s="123" t="s">
        <v>1441</v>
      </c>
      <c r="L1" s="141" t="s">
        <v>1442</v>
      </c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</row>
    <row r="2" spans="1:24" ht="17.399999999999999">
      <c r="A2" s="125" t="s">
        <v>415</v>
      </c>
      <c r="B2" s="126" t="s">
        <v>417</v>
      </c>
      <c r="C2" s="127">
        <v>84194020</v>
      </c>
      <c r="D2" s="128">
        <v>121</v>
      </c>
      <c r="E2" s="129">
        <v>0.18</v>
      </c>
      <c r="F2" s="129">
        <v>0.18</v>
      </c>
      <c r="G2" s="128">
        <v>143</v>
      </c>
      <c r="H2" s="128">
        <v>143</v>
      </c>
      <c r="I2" s="128">
        <v>148</v>
      </c>
      <c r="J2" s="128">
        <v>175</v>
      </c>
      <c r="K2" s="128">
        <v>175</v>
      </c>
      <c r="L2" s="142" t="s">
        <v>287</v>
      </c>
    </row>
    <row r="3" spans="1:24" ht="17.399999999999999">
      <c r="A3" s="125" t="s">
        <v>471</v>
      </c>
      <c r="B3" s="126" t="s">
        <v>472</v>
      </c>
      <c r="C3" s="127">
        <v>30065000</v>
      </c>
      <c r="D3" s="128">
        <v>25</v>
      </c>
      <c r="E3" s="129">
        <v>0.12</v>
      </c>
      <c r="F3" s="129">
        <v>0.05</v>
      </c>
      <c r="G3" s="128">
        <v>28</v>
      </c>
      <c r="H3" s="128">
        <v>27</v>
      </c>
      <c r="I3" s="128">
        <v>31</v>
      </c>
      <c r="J3" s="128">
        <v>35</v>
      </c>
      <c r="K3" s="128">
        <v>33</v>
      </c>
      <c r="L3" s="142" t="s">
        <v>298</v>
      </c>
    </row>
    <row r="4" spans="1:24" ht="17.399999999999999">
      <c r="A4" s="125" t="s">
        <v>456</v>
      </c>
      <c r="B4" s="126" t="s">
        <v>1449</v>
      </c>
      <c r="C4" s="134">
        <v>84811000</v>
      </c>
      <c r="D4" s="128">
        <v>29</v>
      </c>
      <c r="E4" s="129">
        <v>0.18</v>
      </c>
      <c r="F4" s="129">
        <v>0.18</v>
      </c>
      <c r="G4" s="128">
        <v>35</v>
      </c>
      <c r="H4" s="128">
        <v>35</v>
      </c>
      <c r="I4" s="128">
        <v>36</v>
      </c>
      <c r="J4" s="128">
        <v>43</v>
      </c>
      <c r="K4" s="128">
        <v>43</v>
      </c>
      <c r="L4" s="142" t="s">
        <v>306</v>
      </c>
    </row>
    <row r="5" spans="1:24" ht="17.399999999999999">
      <c r="A5" s="125" t="s">
        <v>44</v>
      </c>
      <c r="B5" s="133" t="s">
        <v>1410</v>
      </c>
      <c r="C5" s="134">
        <v>87141090</v>
      </c>
      <c r="D5" s="128">
        <v>46</v>
      </c>
      <c r="E5" s="129">
        <v>0.28000000000000003</v>
      </c>
      <c r="F5" s="129">
        <v>0.18</v>
      </c>
      <c r="G5" s="128">
        <v>59</v>
      </c>
      <c r="H5" s="128">
        <v>55</v>
      </c>
      <c r="I5" s="128">
        <v>57</v>
      </c>
      <c r="J5" s="128">
        <v>73</v>
      </c>
      <c r="K5" s="128">
        <v>68</v>
      </c>
      <c r="L5" s="142" t="s">
        <v>3904</v>
      </c>
    </row>
    <row r="6" spans="1:24" ht="17.399999999999999">
      <c r="A6" s="125" t="s">
        <v>56</v>
      </c>
      <c r="B6" s="126" t="s">
        <v>1411</v>
      </c>
      <c r="C6" s="134">
        <v>87141090</v>
      </c>
      <c r="D6" s="128">
        <v>44</v>
      </c>
      <c r="E6" s="129">
        <v>0.28000000000000003</v>
      </c>
      <c r="F6" s="129">
        <v>0.18</v>
      </c>
      <c r="G6" s="128">
        <v>57</v>
      </c>
      <c r="H6" s="128">
        <v>52</v>
      </c>
      <c r="I6" s="128">
        <v>54</v>
      </c>
      <c r="J6" s="128">
        <v>70</v>
      </c>
      <c r="K6" s="128">
        <v>64</v>
      </c>
      <c r="L6" s="142" t="s">
        <v>3905</v>
      </c>
    </row>
    <row r="7" spans="1:24" ht="17.399999999999999">
      <c r="A7" s="125" t="s">
        <v>73</v>
      </c>
      <c r="B7" s="133" t="s">
        <v>1414</v>
      </c>
      <c r="C7" s="134">
        <v>87141090</v>
      </c>
      <c r="D7" s="128">
        <v>27</v>
      </c>
      <c r="E7" s="129">
        <v>0.28000000000000003</v>
      </c>
      <c r="F7" s="129">
        <v>0.18</v>
      </c>
      <c r="G7" s="128">
        <v>35</v>
      </c>
      <c r="H7" s="128">
        <v>32</v>
      </c>
      <c r="I7" s="128">
        <v>33</v>
      </c>
      <c r="J7" s="128">
        <v>43</v>
      </c>
      <c r="K7" s="128">
        <v>39</v>
      </c>
      <c r="L7" s="142" t="s">
        <v>3906</v>
      </c>
    </row>
    <row r="8" spans="1:24" ht="17.399999999999999">
      <c r="A8" s="125" t="s">
        <v>3907</v>
      </c>
      <c r="B8" s="126" t="s">
        <v>3908</v>
      </c>
      <c r="C8" s="127">
        <v>85369010</v>
      </c>
      <c r="D8" s="128" t="s">
        <v>3909</v>
      </c>
      <c r="E8" s="129">
        <v>0.18</v>
      </c>
      <c r="F8" s="129">
        <v>0.18</v>
      </c>
      <c r="G8" s="128" t="s">
        <v>3910</v>
      </c>
      <c r="H8" s="128" t="s">
        <v>3910</v>
      </c>
      <c r="I8" s="128" t="s">
        <v>3910</v>
      </c>
      <c r="J8" s="128" t="s">
        <v>3911</v>
      </c>
      <c r="K8" s="128" t="s">
        <v>3911</v>
      </c>
      <c r="L8" s="142" t="s">
        <v>3912</v>
      </c>
    </row>
    <row r="9" spans="1:24" ht="17.399999999999999">
      <c r="A9" s="125" t="s">
        <v>3210</v>
      </c>
      <c r="B9" s="126" t="s">
        <v>3211</v>
      </c>
      <c r="C9" s="127">
        <v>85051900</v>
      </c>
      <c r="D9" s="128">
        <v>290</v>
      </c>
      <c r="E9" s="129">
        <v>0.18</v>
      </c>
      <c r="F9" s="129">
        <v>0.18</v>
      </c>
      <c r="G9" s="128">
        <v>343</v>
      </c>
      <c r="H9" s="128">
        <v>343</v>
      </c>
      <c r="I9" s="128">
        <v>354</v>
      </c>
      <c r="J9" s="128">
        <v>418</v>
      </c>
      <c r="K9" s="128">
        <v>418</v>
      </c>
      <c r="L9" s="142" t="s">
        <v>3913</v>
      </c>
    </row>
    <row r="10" spans="1:24" ht="17.399999999999999">
      <c r="A10" s="125" t="s">
        <v>2072</v>
      </c>
      <c r="B10" s="126" t="s">
        <v>2073</v>
      </c>
      <c r="C10" s="127">
        <v>40169390</v>
      </c>
      <c r="D10" s="128">
        <v>5</v>
      </c>
      <c r="E10" s="129">
        <v>0.18</v>
      </c>
      <c r="F10" s="129">
        <v>0.18</v>
      </c>
      <c r="G10" s="128">
        <v>6</v>
      </c>
      <c r="H10" s="128">
        <v>6</v>
      </c>
      <c r="I10" s="128">
        <v>7</v>
      </c>
      <c r="J10" s="128">
        <v>9</v>
      </c>
      <c r="K10" s="128">
        <v>9</v>
      </c>
      <c r="L10" s="142" t="s">
        <v>3914</v>
      </c>
    </row>
    <row r="11" spans="1:24" ht="17.399999999999999">
      <c r="A11" s="125" t="s">
        <v>2077</v>
      </c>
      <c r="B11" s="126" t="s">
        <v>2078</v>
      </c>
      <c r="C11" s="127">
        <v>72166100</v>
      </c>
      <c r="D11" s="128">
        <v>5</v>
      </c>
      <c r="E11" s="129">
        <v>0.18</v>
      </c>
      <c r="F11" s="129">
        <v>0.18</v>
      </c>
      <c r="G11" s="128">
        <v>6</v>
      </c>
      <c r="H11" s="128">
        <v>6</v>
      </c>
      <c r="I11" s="128">
        <v>7</v>
      </c>
      <c r="J11" s="128">
        <v>9</v>
      </c>
      <c r="K11" s="128">
        <v>9</v>
      </c>
      <c r="L11" s="142" t="s">
        <v>3915</v>
      </c>
    </row>
    <row r="12" spans="1:24" ht="17.399999999999999">
      <c r="A12" s="125" t="s">
        <v>1590</v>
      </c>
      <c r="B12" s="126" t="s">
        <v>1591</v>
      </c>
      <c r="C12" s="127">
        <v>73181110</v>
      </c>
      <c r="D12" s="128">
        <v>2</v>
      </c>
      <c r="E12" s="129">
        <v>0.18</v>
      </c>
      <c r="F12" s="129">
        <v>0.18</v>
      </c>
      <c r="G12" s="128">
        <v>3</v>
      </c>
      <c r="H12" s="128">
        <v>3</v>
      </c>
      <c r="I12" s="128">
        <v>3</v>
      </c>
      <c r="J12" s="128">
        <v>4</v>
      </c>
      <c r="K12" s="128">
        <v>4</v>
      </c>
      <c r="L12" s="142" t="s">
        <v>3916</v>
      </c>
    </row>
    <row r="13" spans="1:24" ht="17.399999999999999">
      <c r="A13" s="125" t="s">
        <v>1597</v>
      </c>
      <c r="B13" s="126" t="s">
        <v>1598</v>
      </c>
      <c r="C13" s="127">
        <v>73181110</v>
      </c>
      <c r="D13" s="128">
        <v>3</v>
      </c>
      <c r="E13" s="129">
        <v>0.18</v>
      </c>
      <c r="F13" s="129">
        <v>0.18</v>
      </c>
      <c r="G13" s="128">
        <v>4</v>
      </c>
      <c r="H13" s="128">
        <v>4</v>
      </c>
      <c r="I13" s="128">
        <v>4</v>
      </c>
      <c r="J13" s="128">
        <v>5</v>
      </c>
      <c r="K13" s="128">
        <v>5</v>
      </c>
      <c r="L13" s="142" t="s">
        <v>3917</v>
      </c>
    </row>
    <row r="14" spans="1:24" ht="17.399999999999999">
      <c r="A14" s="125" t="s">
        <v>1599</v>
      </c>
      <c r="B14" s="126" t="s">
        <v>1600</v>
      </c>
      <c r="C14" s="127">
        <v>73182200</v>
      </c>
      <c r="D14" s="128">
        <v>2</v>
      </c>
      <c r="E14" s="129">
        <v>0.18</v>
      </c>
      <c r="F14" s="129">
        <v>0.18</v>
      </c>
      <c r="G14" s="128">
        <v>3</v>
      </c>
      <c r="H14" s="128">
        <v>3</v>
      </c>
      <c r="I14" s="128">
        <v>3</v>
      </c>
      <c r="J14" s="128">
        <v>4</v>
      </c>
      <c r="K14" s="128">
        <v>4</v>
      </c>
      <c r="L14" s="142" t="s">
        <v>3918</v>
      </c>
    </row>
    <row r="15" spans="1:24" ht="17.399999999999999">
      <c r="A15" s="125" t="s">
        <v>54</v>
      </c>
      <c r="B15" s="126" t="s">
        <v>761</v>
      </c>
      <c r="C15" s="127">
        <v>73181110</v>
      </c>
      <c r="D15" s="128">
        <v>3</v>
      </c>
      <c r="E15" s="129">
        <v>0.18</v>
      </c>
      <c r="F15" s="129">
        <v>0.18</v>
      </c>
      <c r="G15" s="128">
        <v>4</v>
      </c>
      <c r="H15" s="128">
        <v>4</v>
      </c>
      <c r="I15" s="128">
        <v>4</v>
      </c>
      <c r="J15" s="128">
        <v>5</v>
      </c>
      <c r="K15" s="128">
        <v>5</v>
      </c>
      <c r="L15" s="142" t="s">
        <v>3919</v>
      </c>
    </row>
    <row r="16" spans="1:24" ht="17.399999999999999">
      <c r="A16" s="125" t="s">
        <v>1606</v>
      </c>
      <c r="B16" s="133" t="s">
        <v>1607</v>
      </c>
      <c r="C16" s="134">
        <v>73181110</v>
      </c>
      <c r="D16" s="128">
        <v>13</v>
      </c>
      <c r="E16" s="129">
        <v>0.18</v>
      </c>
      <c r="F16" s="129">
        <v>0.18</v>
      </c>
      <c r="G16" s="128">
        <v>16</v>
      </c>
      <c r="H16" s="128">
        <v>16</v>
      </c>
      <c r="I16" s="128">
        <v>16</v>
      </c>
      <c r="J16" s="128">
        <v>19</v>
      </c>
      <c r="K16" s="128">
        <v>19</v>
      </c>
      <c r="L16" s="142" t="s">
        <v>3920</v>
      </c>
    </row>
    <row r="17" spans="1:12" ht="17.399999999999999">
      <c r="A17" s="125" t="s">
        <v>1608</v>
      </c>
      <c r="B17" s="126" t="s">
        <v>1609</v>
      </c>
      <c r="C17" s="127">
        <v>73181110</v>
      </c>
      <c r="D17" s="128">
        <v>2</v>
      </c>
      <c r="E17" s="129">
        <v>0.18</v>
      </c>
      <c r="F17" s="129">
        <v>0.18</v>
      </c>
      <c r="G17" s="128">
        <v>3</v>
      </c>
      <c r="H17" s="128">
        <v>3</v>
      </c>
      <c r="I17" s="128">
        <v>3</v>
      </c>
      <c r="J17" s="128">
        <v>4</v>
      </c>
      <c r="K17" s="128">
        <v>4</v>
      </c>
      <c r="L17" s="142" t="s">
        <v>3921</v>
      </c>
    </row>
    <row r="18" spans="1:12" ht="17.399999999999999">
      <c r="A18" s="125" t="s">
        <v>1612</v>
      </c>
      <c r="B18" s="126" t="s">
        <v>1613</v>
      </c>
      <c r="C18" s="127">
        <v>73181110</v>
      </c>
      <c r="D18" s="128">
        <v>3</v>
      </c>
      <c r="E18" s="129">
        <v>0.18</v>
      </c>
      <c r="F18" s="129">
        <v>0.18</v>
      </c>
      <c r="G18" s="128">
        <v>4</v>
      </c>
      <c r="H18" s="128">
        <v>4</v>
      </c>
      <c r="I18" s="128">
        <v>4</v>
      </c>
      <c r="J18" s="128">
        <v>5</v>
      </c>
      <c r="K18" s="128">
        <v>5</v>
      </c>
      <c r="L18" s="142" t="s">
        <v>3922</v>
      </c>
    </row>
    <row r="19" spans="1:12" ht="17.399999999999999">
      <c r="A19" s="125" t="s">
        <v>1615</v>
      </c>
      <c r="B19" s="126" t="s">
        <v>1616</v>
      </c>
      <c r="C19" s="127">
        <v>73181110</v>
      </c>
      <c r="D19" s="128">
        <v>15</v>
      </c>
      <c r="E19" s="129">
        <v>0.18</v>
      </c>
      <c r="F19" s="129">
        <v>0.18</v>
      </c>
      <c r="G19" s="128">
        <v>18</v>
      </c>
      <c r="H19" s="128">
        <v>18</v>
      </c>
      <c r="I19" s="128">
        <v>19</v>
      </c>
      <c r="J19" s="128">
        <v>23</v>
      </c>
      <c r="K19" s="128">
        <v>23</v>
      </c>
      <c r="L19" s="142" t="s">
        <v>3923</v>
      </c>
    </row>
    <row r="20" spans="1:12" ht="17.399999999999999">
      <c r="A20" s="125" t="s">
        <v>3573</v>
      </c>
      <c r="B20" s="126" t="s">
        <v>3574</v>
      </c>
      <c r="C20" s="127">
        <v>73181110</v>
      </c>
      <c r="D20" s="128">
        <v>1</v>
      </c>
      <c r="E20" s="129">
        <v>0.18</v>
      </c>
      <c r="F20" s="129">
        <v>0.18</v>
      </c>
      <c r="G20" s="128">
        <v>2</v>
      </c>
      <c r="H20" s="128">
        <v>2</v>
      </c>
      <c r="I20" s="128">
        <v>2</v>
      </c>
      <c r="J20" s="128">
        <v>3</v>
      </c>
      <c r="K20" s="128">
        <v>3</v>
      </c>
      <c r="L20" s="142" t="s">
        <v>3924</v>
      </c>
    </row>
    <row r="21" spans="1:12" ht="17.399999999999999">
      <c r="A21" s="125" t="s">
        <v>1621</v>
      </c>
      <c r="B21" s="126" t="s">
        <v>1622</v>
      </c>
      <c r="C21" s="127">
        <v>73181110</v>
      </c>
      <c r="D21" s="128">
        <v>9</v>
      </c>
      <c r="E21" s="129">
        <v>0.18</v>
      </c>
      <c r="F21" s="129">
        <v>0.18</v>
      </c>
      <c r="G21" s="128">
        <v>11</v>
      </c>
      <c r="H21" s="128">
        <v>11</v>
      </c>
      <c r="I21" s="128">
        <v>11</v>
      </c>
      <c r="J21" s="128">
        <v>13</v>
      </c>
      <c r="K21" s="128">
        <v>13</v>
      </c>
      <c r="L21" s="142" t="s">
        <v>3925</v>
      </c>
    </row>
    <row r="22" spans="1:12" ht="17.399999999999999">
      <c r="A22" s="125" t="s">
        <v>1625</v>
      </c>
      <c r="B22" s="126" t="s">
        <v>1626</v>
      </c>
      <c r="C22" s="127">
        <v>73181110</v>
      </c>
      <c r="D22" s="128">
        <v>2</v>
      </c>
      <c r="E22" s="129">
        <v>0.18</v>
      </c>
      <c r="F22" s="129">
        <v>0.18</v>
      </c>
      <c r="G22" s="128">
        <v>3</v>
      </c>
      <c r="H22" s="128">
        <v>3</v>
      </c>
      <c r="I22" s="128">
        <v>3</v>
      </c>
      <c r="J22" s="128">
        <v>4</v>
      </c>
      <c r="K22" s="128">
        <v>4</v>
      </c>
      <c r="L22" s="142" t="s">
        <v>3926</v>
      </c>
    </row>
    <row r="23" spans="1:12" ht="17.399999999999999">
      <c r="A23" s="125" t="s">
        <v>1629</v>
      </c>
      <c r="B23" s="126" t="s">
        <v>1630</v>
      </c>
      <c r="C23" s="127">
        <v>73181110</v>
      </c>
      <c r="D23" s="128">
        <v>2</v>
      </c>
      <c r="E23" s="129">
        <v>0.18</v>
      </c>
      <c r="F23" s="129">
        <v>0.18</v>
      </c>
      <c r="G23" s="128">
        <v>3</v>
      </c>
      <c r="H23" s="128">
        <v>3</v>
      </c>
      <c r="I23" s="128">
        <v>3</v>
      </c>
      <c r="J23" s="128">
        <v>4</v>
      </c>
      <c r="K23" s="128">
        <v>4</v>
      </c>
      <c r="L23" s="142" t="s">
        <v>313</v>
      </c>
    </row>
    <row r="24" spans="1:12" ht="17.399999999999999">
      <c r="A24" s="125" t="s">
        <v>3581</v>
      </c>
      <c r="B24" s="126" t="s">
        <v>3582</v>
      </c>
      <c r="C24" s="127">
        <v>73181110</v>
      </c>
      <c r="D24" s="128">
        <v>1</v>
      </c>
      <c r="E24" s="129">
        <v>0.18</v>
      </c>
      <c r="F24" s="129">
        <v>0.18</v>
      </c>
      <c r="G24" s="128">
        <v>2</v>
      </c>
      <c r="H24" s="128">
        <v>2</v>
      </c>
      <c r="I24" s="128">
        <v>2</v>
      </c>
      <c r="J24" s="128">
        <v>3</v>
      </c>
      <c r="K24" s="128">
        <v>3</v>
      </c>
      <c r="L24" s="142" t="s">
        <v>322</v>
      </c>
    </row>
    <row r="25" spans="1:12" ht="17.399999999999999">
      <c r="A25" s="125" t="s">
        <v>1633</v>
      </c>
      <c r="B25" s="126" t="s">
        <v>1634</v>
      </c>
      <c r="C25" s="127">
        <v>73181110</v>
      </c>
      <c r="D25" s="128">
        <v>2</v>
      </c>
      <c r="E25" s="129">
        <v>0.18</v>
      </c>
      <c r="F25" s="129">
        <v>0.18</v>
      </c>
      <c r="G25" s="128">
        <v>3</v>
      </c>
      <c r="H25" s="128">
        <v>3</v>
      </c>
      <c r="I25" s="128">
        <v>3</v>
      </c>
      <c r="J25" s="128">
        <v>4</v>
      </c>
      <c r="K25" s="128">
        <v>4</v>
      </c>
      <c r="L25" s="142" t="s">
        <v>3927</v>
      </c>
    </row>
    <row r="26" spans="1:12" ht="17.399999999999999">
      <c r="A26" s="125" t="s">
        <v>1646</v>
      </c>
      <c r="B26" s="126" t="s">
        <v>1647</v>
      </c>
      <c r="C26" s="127">
        <v>73181110</v>
      </c>
      <c r="D26" s="128">
        <v>21</v>
      </c>
      <c r="E26" s="129">
        <v>0.18</v>
      </c>
      <c r="F26" s="129">
        <v>0.18</v>
      </c>
      <c r="G26" s="128">
        <v>25</v>
      </c>
      <c r="H26" s="128">
        <v>25</v>
      </c>
      <c r="I26" s="128">
        <v>26</v>
      </c>
      <c r="J26" s="128">
        <v>31</v>
      </c>
      <c r="K26" s="128">
        <v>31</v>
      </c>
      <c r="L26" s="142" t="s">
        <v>3928</v>
      </c>
    </row>
    <row r="27" spans="1:12" ht="17.399999999999999">
      <c r="A27" s="125" t="s">
        <v>1650</v>
      </c>
      <c r="B27" s="126" t="s">
        <v>1651</v>
      </c>
      <c r="C27" s="127">
        <v>73181110</v>
      </c>
      <c r="D27" s="128">
        <v>34</v>
      </c>
      <c r="E27" s="129">
        <v>0.18</v>
      </c>
      <c r="F27" s="129">
        <v>0.18</v>
      </c>
      <c r="G27" s="128">
        <v>41</v>
      </c>
      <c r="H27" s="128">
        <v>41</v>
      </c>
      <c r="I27" s="128">
        <v>42</v>
      </c>
      <c r="J27" s="128">
        <v>50</v>
      </c>
      <c r="K27" s="128">
        <v>50</v>
      </c>
      <c r="L27" s="142" t="s">
        <v>3929</v>
      </c>
    </row>
    <row r="28" spans="1:12" ht="17.399999999999999">
      <c r="A28" s="125" t="s">
        <v>1652</v>
      </c>
      <c r="B28" s="126" t="s">
        <v>1653</v>
      </c>
      <c r="C28" s="127">
        <v>73181110</v>
      </c>
      <c r="D28" s="128">
        <v>1</v>
      </c>
      <c r="E28" s="129">
        <v>0.18</v>
      </c>
      <c r="F28" s="129">
        <v>0.18</v>
      </c>
      <c r="G28" s="128">
        <v>2</v>
      </c>
      <c r="H28" s="128">
        <v>2</v>
      </c>
      <c r="I28" s="128">
        <v>2</v>
      </c>
      <c r="J28" s="128">
        <v>3</v>
      </c>
      <c r="K28" s="128">
        <v>3</v>
      </c>
      <c r="L28" s="142" t="s">
        <v>3930</v>
      </c>
    </row>
    <row r="29" spans="1:12" ht="17.399999999999999">
      <c r="A29" s="125" t="s">
        <v>1654</v>
      </c>
      <c r="B29" s="126" t="s">
        <v>1655</v>
      </c>
      <c r="C29" s="127">
        <v>73181110</v>
      </c>
      <c r="D29" s="128">
        <v>1</v>
      </c>
      <c r="E29" s="129">
        <v>0.18</v>
      </c>
      <c r="F29" s="129">
        <v>0.18</v>
      </c>
      <c r="G29" s="128">
        <v>2</v>
      </c>
      <c r="H29" s="128">
        <v>2</v>
      </c>
      <c r="I29" s="128">
        <v>2</v>
      </c>
      <c r="J29" s="128">
        <v>3</v>
      </c>
      <c r="K29" s="128">
        <v>3</v>
      </c>
      <c r="L29" s="142" t="s">
        <v>3931</v>
      </c>
    </row>
    <row r="30" spans="1:12" ht="17.399999999999999">
      <c r="A30" s="125" t="s">
        <v>3932</v>
      </c>
      <c r="B30" s="126" t="s">
        <v>3933</v>
      </c>
      <c r="C30" s="127">
        <v>73181900</v>
      </c>
      <c r="D30" s="128">
        <v>3</v>
      </c>
      <c r="E30" s="129">
        <v>0.18</v>
      </c>
      <c r="F30" s="129">
        <v>0.18</v>
      </c>
      <c r="G30" s="128">
        <v>4</v>
      </c>
      <c r="H30" s="128">
        <v>4</v>
      </c>
      <c r="I30" s="128">
        <v>4</v>
      </c>
      <c r="J30" s="128">
        <v>5</v>
      </c>
      <c r="K30" s="128">
        <v>5</v>
      </c>
      <c r="L30" s="142" t="s">
        <v>3934</v>
      </c>
    </row>
    <row r="31" spans="1:12" ht="17.399999999999999">
      <c r="A31" s="125" t="s">
        <v>3935</v>
      </c>
      <c r="B31" s="133" t="s">
        <v>3936</v>
      </c>
      <c r="C31" s="134">
        <v>27101981</v>
      </c>
      <c r="D31" s="128">
        <v>674</v>
      </c>
      <c r="E31" s="129">
        <v>0.18</v>
      </c>
      <c r="F31" s="129">
        <v>0.18</v>
      </c>
      <c r="G31" s="128">
        <v>796</v>
      </c>
      <c r="H31" s="128">
        <v>796</v>
      </c>
      <c r="I31" s="128">
        <v>823</v>
      </c>
      <c r="J31" s="128">
        <v>972</v>
      </c>
      <c r="K31" s="128">
        <v>972</v>
      </c>
      <c r="L31" s="142" t="s">
        <v>3937</v>
      </c>
    </row>
    <row r="32" spans="1:12" ht="17.399999999999999">
      <c r="A32" s="125" t="s">
        <v>603</v>
      </c>
      <c r="B32" s="133" t="s">
        <v>830</v>
      </c>
      <c r="C32" s="134">
        <v>85122010</v>
      </c>
      <c r="D32" s="128">
        <v>183</v>
      </c>
      <c r="E32" s="129">
        <v>0.18</v>
      </c>
      <c r="F32" s="129">
        <v>0.18</v>
      </c>
      <c r="G32" s="128">
        <v>216</v>
      </c>
      <c r="H32" s="128">
        <v>216</v>
      </c>
      <c r="I32" s="128">
        <v>224</v>
      </c>
      <c r="J32" s="128">
        <v>265</v>
      </c>
      <c r="K32" s="128">
        <v>265</v>
      </c>
      <c r="L32" s="142" t="s">
        <v>3938</v>
      </c>
    </row>
    <row r="33" spans="1:12" ht="17.399999999999999">
      <c r="A33" s="125" t="s">
        <v>3939</v>
      </c>
      <c r="B33" s="126" t="s">
        <v>3940</v>
      </c>
      <c r="C33" s="127">
        <v>85013119</v>
      </c>
      <c r="D33" s="128" t="s">
        <v>3941</v>
      </c>
      <c r="E33" s="129">
        <v>0.18</v>
      </c>
      <c r="F33" s="129">
        <v>0.18</v>
      </c>
      <c r="G33" s="128" t="s">
        <v>3942</v>
      </c>
      <c r="H33" s="128" t="s">
        <v>3942</v>
      </c>
      <c r="I33" s="128" t="s">
        <v>3943</v>
      </c>
      <c r="J33" s="128" t="s">
        <v>3944</v>
      </c>
      <c r="K33" s="128" t="s">
        <v>3944</v>
      </c>
      <c r="L33" s="142" t="s">
        <v>3945</v>
      </c>
    </row>
    <row r="34" spans="1:12" ht="17.399999999999999">
      <c r="A34" s="125" t="s">
        <v>1689</v>
      </c>
      <c r="B34" s="126" t="s">
        <v>1690</v>
      </c>
      <c r="C34" s="127">
        <v>39239090</v>
      </c>
      <c r="D34" s="128">
        <v>1</v>
      </c>
      <c r="E34" s="129">
        <v>0.18</v>
      </c>
      <c r="F34" s="129">
        <v>0.18</v>
      </c>
      <c r="G34" s="128">
        <v>2</v>
      </c>
      <c r="H34" s="128">
        <v>2</v>
      </c>
      <c r="I34" s="128">
        <v>2</v>
      </c>
      <c r="J34" s="128">
        <v>3</v>
      </c>
      <c r="K34" s="128">
        <v>3</v>
      </c>
      <c r="L34" s="142" t="s">
        <v>3946</v>
      </c>
    </row>
    <row r="35" spans="1:12" ht="17.399999999999999">
      <c r="A35" s="125" t="s">
        <v>88</v>
      </c>
      <c r="B35" s="133" t="s">
        <v>1050</v>
      </c>
      <c r="C35" s="134">
        <v>87141090</v>
      </c>
      <c r="D35" s="128">
        <v>4</v>
      </c>
      <c r="E35" s="129">
        <v>0.28000000000000003</v>
      </c>
      <c r="F35" s="129">
        <v>0.18</v>
      </c>
      <c r="G35" s="128">
        <v>6</v>
      </c>
      <c r="H35" s="128">
        <v>5</v>
      </c>
      <c r="I35" s="128">
        <v>5</v>
      </c>
      <c r="J35" s="128">
        <v>7</v>
      </c>
      <c r="K35" s="128">
        <v>6</v>
      </c>
      <c r="L35" s="142" t="s">
        <v>3947</v>
      </c>
    </row>
    <row r="36" spans="1:12" ht="17.399999999999999">
      <c r="A36" s="125" t="s">
        <v>1759</v>
      </c>
      <c r="B36" s="126" t="s">
        <v>1760</v>
      </c>
      <c r="C36" s="127">
        <v>85122010</v>
      </c>
      <c r="D36" s="128">
        <v>24</v>
      </c>
      <c r="E36" s="129">
        <v>0.18</v>
      </c>
      <c r="F36" s="129">
        <v>0.18</v>
      </c>
      <c r="G36" s="128">
        <v>29</v>
      </c>
      <c r="H36" s="128">
        <v>29</v>
      </c>
      <c r="I36" s="128">
        <v>30</v>
      </c>
      <c r="J36" s="128">
        <v>36</v>
      </c>
      <c r="K36" s="128">
        <v>36</v>
      </c>
      <c r="L36" s="142" t="s">
        <v>3948</v>
      </c>
    </row>
    <row r="37" spans="1:12" ht="17.399999999999999">
      <c r="A37" s="125" t="s">
        <v>258</v>
      </c>
      <c r="B37" s="133" t="s">
        <v>993</v>
      </c>
      <c r="C37" s="134">
        <v>87149100</v>
      </c>
      <c r="D37" s="128">
        <v>57</v>
      </c>
      <c r="E37" s="129">
        <v>0.28000000000000003</v>
      </c>
      <c r="F37" s="129">
        <v>0.18</v>
      </c>
      <c r="G37" s="128">
        <v>73</v>
      </c>
      <c r="H37" s="128">
        <v>68</v>
      </c>
      <c r="I37" s="128">
        <v>70</v>
      </c>
      <c r="J37" s="128">
        <v>90</v>
      </c>
      <c r="K37" s="128">
        <v>83</v>
      </c>
      <c r="L37" s="142" t="s">
        <v>3949</v>
      </c>
    </row>
    <row r="38" spans="1:12" ht="17.399999999999999">
      <c r="A38" s="125" t="s">
        <v>1768</v>
      </c>
      <c r="B38" s="126" t="s">
        <v>1769</v>
      </c>
      <c r="C38" s="127">
        <v>39199010</v>
      </c>
      <c r="D38" s="128">
        <v>3</v>
      </c>
      <c r="E38" s="129">
        <v>0.18</v>
      </c>
      <c r="F38" s="129">
        <v>0.18</v>
      </c>
      <c r="G38" s="128">
        <v>4</v>
      </c>
      <c r="H38" s="128">
        <v>4</v>
      </c>
      <c r="I38" s="128">
        <v>4</v>
      </c>
      <c r="J38" s="128">
        <v>5</v>
      </c>
      <c r="K38" s="128">
        <v>5</v>
      </c>
      <c r="L38" s="142" t="s">
        <v>3950</v>
      </c>
    </row>
    <row r="39" spans="1:12" ht="17.399999999999999">
      <c r="A39" s="125" t="s">
        <v>561</v>
      </c>
      <c r="B39" s="133" t="s">
        <v>1019</v>
      </c>
      <c r="C39" s="134">
        <v>85365020</v>
      </c>
      <c r="D39" s="128">
        <v>179</v>
      </c>
      <c r="E39" s="129">
        <v>0.18</v>
      </c>
      <c r="F39" s="129">
        <v>0.18</v>
      </c>
      <c r="G39" s="128">
        <v>212</v>
      </c>
      <c r="H39" s="128">
        <v>212</v>
      </c>
      <c r="I39" s="128">
        <v>219</v>
      </c>
      <c r="J39" s="128">
        <v>259</v>
      </c>
      <c r="K39" s="128">
        <v>259</v>
      </c>
      <c r="L39" s="142" t="s">
        <v>3951</v>
      </c>
    </row>
    <row r="40" spans="1:12" ht="17.399999999999999">
      <c r="A40" s="125" t="s">
        <v>2399</v>
      </c>
      <c r="B40" s="126" t="s">
        <v>2400</v>
      </c>
      <c r="C40" s="127">
        <v>40114020</v>
      </c>
      <c r="D40" s="128" t="s">
        <v>2401</v>
      </c>
      <c r="E40" s="129">
        <v>0.28000000000000003</v>
      </c>
      <c r="F40" s="129">
        <v>0.18</v>
      </c>
      <c r="G40" s="128" t="s">
        <v>2403</v>
      </c>
      <c r="H40" s="128" t="s">
        <v>2404</v>
      </c>
      <c r="I40" s="128" t="s">
        <v>2405</v>
      </c>
      <c r="J40" s="128" t="s">
        <v>2406</v>
      </c>
      <c r="K40" s="128" t="s">
        <v>2407</v>
      </c>
      <c r="L40" s="142" t="s">
        <v>3952</v>
      </c>
    </row>
    <row r="41" spans="1:12" ht="17.399999999999999">
      <c r="A41" s="125" t="s">
        <v>3953</v>
      </c>
      <c r="B41" s="126" t="s">
        <v>3954</v>
      </c>
      <c r="C41" s="127">
        <v>73181500</v>
      </c>
      <c r="D41" s="128">
        <v>9</v>
      </c>
      <c r="E41" s="129">
        <v>0.18</v>
      </c>
      <c r="F41" s="129">
        <v>0.18</v>
      </c>
      <c r="G41" s="128">
        <v>11</v>
      </c>
      <c r="H41" s="128">
        <v>11</v>
      </c>
      <c r="I41" s="128">
        <v>11</v>
      </c>
      <c r="J41" s="128">
        <v>13</v>
      </c>
      <c r="K41" s="128">
        <v>13</v>
      </c>
      <c r="L41" s="142" t="s">
        <v>3955</v>
      </c>
    </row>
    <row r="42" spans="1:12" ht="17.399999999999999">
      <c r="A42" s="125" t="s">
        <v>3956</v>
      </c>
      <c r="B42" s="126" t="s">
        <v>3957</v>
      </c>
      <c r="C42" s="127">
        <v>87149100</v>
      </c>
      <c r="D42" s="128">
        <v>18</v>
      </c>
      <c r="E42" s="129">
        <v>0.28000000000000003</v>
      </c>
      <c r="F42" s="129">
        <v>0.18</v>
      </c>
      <c r="G42" s="128">
        <v>24</v>
      </c>
      <c r="H42" s="128">
        <v>22</v>
      </c>
      <c r="I42" s="128">
        <v>22</v>
      </c>
      <c r="J42" s="128">
        <v>29</v>
      </c>
      <c r="K42" s="128">
        <v>26</v>
      </c>
      <c r="L42" s="142" t="s">
        <v>3958</v>
      </c>
    </row>
    <row r="43" spans="1:12" ht="17.399999999999999">
      <c r="A43" s="125" t="s">
        <v>3959</v>
      </c>
      <c r="B43" s="126" t="s">
        <v>3960</v>
      </c>
      <c r="C43" s="127">
        <v>87149100</v>
      </c>
      <c r="D43" s="128">
        <v>14</v>
      </c>
      <c r="E43" s="129">
        <v>0.28000000000000003</v>
      </c>
      <c r="F43" s="129">
        <v>0.18</v>
      </c>
      <c r="G43" s="128">
        <v>18</v>
      </c>
      <c r="H43" s="128">
        <v>17</v>
      </c>
      <c r="I43" s="128">
        <v>18</v>
      </c>
      <c r="J43" s="128">
        <v>24</v>
      </c>
      <c r="K43" s="128">
        <v>22</v>
      </c>
      <c r="L43" s="142" t="s">
        <v>332</v>
      </c>
    </row>
    <row r="44" spans="1:12" ht="17.399999999999999">
      <c r="A44" s="125" t="s">
        <v>3961</v>
      </c>
      <c r="B44" s="126" t="s">
        <v>3962</v>
      </c>
      <c r="C44" s="127">
        <v>73181110</v>
      </c>
      <c r="D44" s="128">
        <v>1</v>
      </c>
      <c r="E44" s="129">
        <v>0.18</v>
      </c>
      <c r="F44" s="129">
        <v>0.18</v>
      </c>
      <c r="G44" s="128">
        <v>2</v>
      </c>
      <c r="H44" s="128">
        <v>2</v>
      </c>
      <c r="I44" s="128">
        <v>2</v>
      </c>
      <c r="J44" s="128">
        <v>3</v>
      </c>
      <c r="K44" s="128">
        <v>3</v>
      </c>
      <c r="L44" s="142" t="s">
        <v>3963</v>
      </c>
    </row>
    <row r="45" spans="1:12" ht="17.399999999999999">
      <c r="A45" s="125" t="s">
        <v>3964</v>
      </c>
      <c r="B45" s="126" t="s">
        <v>3965</v>
      </c>
      <c r="C45" s="127">
        <v>73181500</v>
      </c>
      <c r="D45" s="128">
        <v>10</v>
      </c>
      <c r="E45" s="129">
        <v>0.18</v>
      </c>
      <c r="F45" s="129">
        <v>0.18</v>
      </c>
      <c r="G45" s="128">
        <v>12</v>
      </c>
      <c r="H45" s="128">
        <v>12</v>
      </c>
      <c r="I45" s="128">
        <v>13</v>
      </c>
      <c r="J45" s="128">
        <v>16</v>
      </c>
      <c r="K45" s="128">
        <v>16</v>
      </c>
      <c r="L45" s="142" t="s">
        <v>3966</v>
      </c>
    </row>
    <row r="46" spans="1:12" ht="17.399999999999999">
      <c r="A46" s="125" t="s">
        <v>263</v>
      </c>
      <c r="B46" s="133" t="s">
        <v>1109</v>
      </c>
      <c r="C46" s="134">
        <v>87149100</v>
      </c>
      <c r="D46" s="128">
        <v>3</v>
      </c>
      <c r="E46" s="129">
        <v>0.28000000000000003</v>
      </c>
      <c r="F46" s="129">
        <v>0.18</v>
      </c>
      <c r="G46" s="128">
        <v>4</v>
      </c>
      <c r="H46" s="128">
        <v>4</v>
      </c>
      <c r="I46" s="128">
        <v>4</v>
      </c>
      <c r="J46" s="128">
        <v>6</v>
      </c>
      <c r="K46" s="128">
        <v>5</v>
      </c>
      <c r="L46" s="142" t="s">
        <v>338</v>
      </c>
    </row>
    <row r="47" spans="1:12" ht="17.399999999999999">
      <c r="A47" s="125" t="s">
        <v>3967</v>
      </c>
      <c r="B47" s="126" t="s">
        <v>3968</v>
      </c>
      <c r="C47" s="127">
        <v>73181500</v>
      </c>
      <c r="D47" s="128">
        <v>9</v>
      </c>
      <c r="E47" s="129">
        <v>0.18</v>
      </c>
      <c r="F47" s="129">
        <v>0.18</v>
      </c>
      <c r="G47" s="128">
        <v>11</v>
      </c>
      <c r="H47" s="128">
        <v>11</v>
      </c>
      <c r="I47" s="128">
        <v>11</v>
      </c>
      <c r="J47" s="128">
        <v>13</v>
      </c>
      <c r="K47" s="128">
        <v>13</v>
      </c>
      <c r="L47" s="142" t="s">
        <v>3969</v>
      </c>
    </row>
    <row r="48" spans="1:12" ht="17.399999999999999">
      <c r="A48" s="125" t="s">
        <v>3970</v>
      </c>
      <c r="B48" s="126" t="s">
        <v>3971</v>
      </c>
      <c r="C48" s="127">
        <v>73181500</v>
      </c>
      <c r="D48" s="128">
        <v>5</v>
      </c>
      <c r="E48" s="129">
        <v>0.18</v>
      </c>
      <c r="F48" s="129">
        <v>0.18</v>
      </c>
      <c r="G48" s="128">
        <v>6</v>
      </c>
      <c r="H48" s="128">
        <v>6</v>
      </c>
      <c r="I48" s="128">
        <v>7</v>
      </c>
      <c r="J48" s="128">
        <v>9</v>
      </c>
      <c r="K48" s="128">
        <v>9</v>
      </c>
      <c r="L48" s="142" t="s">
        <v>346</v>
      </c>
    </row>
    <row r="49" spans="1:12" ht="17.399999999999999">
      <c r="A49" s="125" t="s">
        <v>3974</v>
      </c>
      <c r="B49" s="126" t="s">
        <v>3975</v>
      </c>
      <c r="C49" s="127">
        <v>73181110</v>
      </c>
      <c r="D49" s="128">
        <v>4</v>
      </c>
      <c r="E49" s="129">
        <v>0.18</v>
      </c>
      <c r="F49" s="129">
        <v>0.18</v>
      </c>
      <c r="G49" s="128">
        <v>5</v>
      </c>
      <c r="H49" s="128">
        <v>5</v>
      </c>
      <c r="I49" s="128">
        <v>5</v>
      </c>
      <c r="J49" s="128">
        <v>6</v>
      </c>
      <c r="K49" s="128">
        <v>6</v>
      </c>
      <c r="L49" s="142" t="s">
        <v>352</v>
      </c>
    </row>
    <row r="50" spans="1:12" ht="17.399999999999999">
      <c r="A50" s="125" t="s">
        <v>262</v>
      </c>
      <c r="B50" s="126" t="s">
        <v>1112</v>
      </c>
      <c r="C50" s="127">
        <v>87149100</v>
      </c>
      <c r="D50" s="128">
        <v>2</v>
      </c>
      <c r="E50" s="129">
        <v>0.28000000000000003</v>
      </c>
      <c r="F50" s="129">
        <v>0.18</v>
      </c>
      <c r="G50" s="128">
        <v>3</v>
      </c>
      <c r="H50" s="128">
        <v>3</v>
      </c>
      <c r="I50" s="128">
        <v>3</v>
      </c>
      <c r="J50" s="128">
        <v>4</v>
      </c>
      <c r="K50" s="128">
        <v>4</v>
      </c>
      <c r="L50" s="142" t="s">
        <v>3976</v>
      </c>
    </row>
    <row r="51" spans="1:12" ht="17.399999999999999">
      <c r="A51" s="125" t="s">
        <v>3977</v>
      </c>
      <c r="B51" s="126" t="s">
        <v>3978</v>
      </c>
      <c r="C51" s="127">
        <v>73181500</v>
      </c>
      <c r="D51" s="128">
        <v>7</v>
      </c>
      <c r="E51" s="129">
        <v>0.18</v>
      </c>
      <c r="F51" s="129">
        <v>0.18</v>
      </c>
      <c r="G51" s="128">
        <v>9</v>
      </c>
      <c r="H51" s="128">
        <v>9</v>
      </c>
      <c r="I51" s="128">
        <v>9</v>
      </c>
      <c r="J51" s="128">
        <v>11</v>
      </c>
      <c r="K51" s="128">
        <v>11</v>
      </c>
      <c r="L51" s="142" t="s">
        <v>364</v>
      </c>
    </row>
    <row r="52" spans="1:12" ht="17.399999999999999">
      <c r="A52" s="125" t="s">
        <v>3979</v>
      </c>
      <c r="B52" s="126" t="s">
        <v>3980</v>
      </c>
      <c r="C52" s="127">
        <v>73181500</v>
      </c>
      <c r="D52" s="128">
        <v>24</v>
      </c>
      <c r="E52" s="129">
        <v>0.18</v>
      </c>
      <c r="F52" s="129">
        <v>0.18</v>
      </c>
      <c r="G52" s="128">
        <v>29</v>
      </c>
      <c r="H52" s="128">
        <v>29</v>
      </c>
      <c r="I52" s="128">
        <v>30</v>
      </c>
      <c r="J52" s="128">
        <v>36</v>
      </c>
      <c r="K52" s="128">
        <v>36</v>
      </c>
      <c r="L52" s="142" t="s">
        <v>3981</v>
      </c>
    </row>
    <row r="53" spans="1:12" ht="17.399999999999999">
      <c r="A53" s="125" t="s">
        <v>3982</v>
      </c>
      <c r="B53" s="126" t="s">
        <v>3983</v>
      </c>
      <c r="C53" s="127">
        <v>73181500</v>
      </c>
      <c r="D53" s="128">
        <v>4</v>
      </c>
      <c r="E53" s="129">
        <v>0.18</v>
      </c>
      <c r="F53" s="129">
        <v>0.18</v>
      </c>
      <c r="G53" s="128">
        <v>5</v>
      </c>
      <c r="H53" s="128">
        <v>5</v>
      </c>
      <c r="I53" s="128">
        <v>5</v>
      </c>
      <c r="J53" s="128">
        <v>6</v>
      </c>
      <c r="K53" s="128">
        <v>6</v>
      </c>
      <c r="L53" s="142" t="s">
        <v>369</v>
      </c>
    </row>
    <row r="54" spans="1:12" ht="17.399999999999999">
      <c r="A54" s="125" t="s">
        <v>3984</v>
      </c>
      <c r="B54" s="126" t="s">
        <v>3985</v>
      </c>
      <c r="C54" s="127">
        <v>73181500</v>
      </c>
      <c r="D54" s="128">
        <v>12</v>
      </c>
      <c r="E54" s="129">
        <v>0.18</v>
      </c>
      <c r="F54" s="129">
        <v>0.18</v>
      </c>
      <c r="G54" s="128">
        <v>15</v>
      </c>
      <c r="H54" s="128">
        <v>15</v>
      </c>
      <c r="I54" s="128">
        <v>15</v>
      </c>
      <c r="J54" s="128">
        <v>18</v>
      </c>
      <c r="K54" s="128">
        <v>18</v>
      </c>
      <c r="L54" s="142" t="s">
        <v>373</v>
      </c>
    </row>
    <row r="55" spans="1:12" ht="17.399999999999999">
      <c r="A55" s="125" t="s">
        <v>3986</v>
      </c>
      <c r="B55" s="126" t="s">
        <v>3987</v>
      </c>
      <c r="C55" s="127">
        <v>73181600</v>
      </c>
      <c r="D55" s="128">
        <v>3</v>
      </c>
      <c r="E55" s="129">
        <v>0.18</v>
      </c>
      <c r="F55" s="129">
        <v>0.18</v>
      </c>
      <c r="G55" s="128">
        <v>4</v>
      </c>
      <c r="H55" s="128">
        <v>4</v>
      </c>
      <c r="I55" s="128">
        <v>4</v>
      </c>
      <c r="J55" s="128">
        <v>5</v>
      </c>
      <c r="K55" s="128">
        <v>5</v>
      </c>
      <c r="L55" s="142" t="s">
        <v>378</v>
      </c>
    </row>
    <row r="56" spans="1:12" ht="17.399999999999999">
      <c r="A56" s="125" t="s">
        <v>3988</v>
      </c>
      <c r="B56" s="126" t="s">
        <v>3989</v>
      </c>
      <c r="C56" s="127">
        <v>87149100</v>
      </c>
      <c r="D56" s="128">
        <v>24</v>
      </c>
      <c r="E56" s="129">
        <v>0.28000000000000003</v>
      </c>
      <c r="F56" s="129">
        <v>0.18</v>
      </c>
      <c r="G56" s="128">
        <v>31</v>
      </c>
      <c r="H56" s="128">
        <v>29</v>
      </c>
      <c r="I56" s="128">
        <v>30</v>
      </c>
      <c r="J56" s="128">
        <v>39</v>
      </c>
      <c r="K56" s="128">
        <v>36</v>
      </c>
      <c r="L56" s="142" t="s">
        <v>326</v>
      </c>
    </row>
    <row r="57" spans="1:12" ht="17.399999999999999">
      <c r="A57" s="125" t="s">
        <v>3992</v>
      </c>
      <c r="B57" s="126" t="s">
        <v>3993</v>
      </c>
      <c r="C57" s="127">
        <v>73181600</v>
      </c>
      <c r="D57" s="128">
        <v>17</v>
      </c>
      <c r="E57" s="129">
        <v>0.18</v>
      </c>
      <c r="F57" s="129">
        <v>0.18</v>
      </c>
      <c r="G57" s="128">
        <v>21</v>
      </c>
      <c r="H57" s="128">
        <v>21</v>
      </c>
      <c r="I57" s="128">
        <v>21</v>
      </c>
      <c r="J57" s="128">
        <v>25</v>
      </c>
      <c r="K57" s="128">
        <v>25</v>
      </c>
      <c r="L57" s="142" t="s">
        <v>381</v>
      </c>
    </row>
    <row r="58" spans="1:12" ht="17.399999999999999">
      <c r="A58" s="125" t="s">
        <v>3994</v>
      </c>
      <c r="B58" s="126" t="s">
        <v>3995</v>
      </c>
      <c r="C58" s="127">
        <v>84821011</v>
      </c>
      <c r="D58" s="128">
        <v>105</v>
      </c>
      <c r="E58" s="129">
        <v>0.18</v>
      </c>
      <c r="F58" s="129">
        <v>0.18</v>
      </c>
      <c r="G58" s="128">
        <v>124</v>
      </c>
      <c r="H58" s="128">
        <v>124</v>
      </c>
      <c r="I58" s="128">
        <v>129</v>
      </c>
      <c r="J58" s="128">
        <v>153</v>
      </c>
      <c r="K58" s="128">
        <v>153</v>
      </c>
      <c r="L58" s="142" t="s">
        <v>3996</v>
      </c>
    </row>
    <row r="59" spans="1:12" ht="17.399999999999999">
      <c r="A59" s="125" t="s">
        <v>643</v>
      </c>
      <c r="B59" s="126" t="s">
        <v>1066</v>
      </c>
      <c r="C59" s="127">
        <v>84821011</v>
      </c>
      <c r="D59" s="128">
        <v>87</v>
      </c>
      <c r="E59" s="129">
        <v>0.18</v>
      </c>
      <c r="F59" s="129">
        <v>0.18</v>
      </c>
      <c r="G59" s="128">
        <v>103</v>
      </c>
      <c r="H59" s="128">
        <v>103</v>
      </c>
      <c r="I59" s="128">
        <v>107</v>
      </c>
      <c r="J59" s="128">
        <v>127</v>
      </c>
      <c r="K59" s="128">
        <v>127</v>
      </c>
      <c r="L59" s="142" t="s">
        <v>3997</v>
      </c>
    </row>
    <row r="60" spans="1:12" ht="17.399999999999999">
      <c r="A60" s="125" t="s">
        <v>3998</v>
      </c>
      <c r="B60" s="126" t="s">
        <v>3999</v>
      </c>
      <c r="C60" s="127">
        <v>73181600</v>
      </c>
      <c r="D60" s="128">
        <v>4</v>
      </c>
      <c r="E60" s="129">
        <v>0.18</v>
      </c>
      <c r="F60" s="129">
        <v>0.18</v>
      </c>
      <c r="G60" s="128">
        <v>5</v>
      </c>
      <c r="H60" s="128">
        <v>5</v>
      </c>
      <c r="I60" s="128">
        <v>5</v>
      </c>
      <c r="J60" s="128">
        <v>6</v>
      </c>
      <c r="K60" s="128">
        <v>6</v>
      </c>
      <c r="L60" s="142" t="s">
        <v>4000</v>
      </c>
    </row>
    <row r="61" spans="1:12" ht="17.399999999999999">
      <c r="A61" s="125" t="s">
        <v>4001</v>
      </c>
      <c r="B61" s="126" t="s">
        <v>4002</v>
      </c>
      <c r="C61" s="127">
        <v>73181500</v>
      </c>
      <c r="D61" s="128">
        <v>9</v>
      </c>
      <c r="E61" s="129">
        <v>0.18</v>
      </c>
      <c r="F61" s="129">
        <v>0.18</v>
      </c>
      <c r="G61" s="128">
        <v>11</v>
      </c>
      <c r="H61" s="128">
        <v>11</v>
      </c>
      <c r="I61" s="128">
        <v>11</v>
      </c>
      <c r="J61" s="128">
        <v>13</v>
      </c>
      <c r="K61" s="128">
        <v>13</v>
      </c>
      <c r="L61" s="142" t="s">
        <v>4003</v>
      </c>
    </row>
    <row r="62" spans="1:12" ht="17.399999999999999">
      <c r="A62" s="125" t="s">
        <v>4004</v>
      </c>
      <c r="B62" s="126" t="s">
        <v>4005</v>
      </c>
      <c r="C62" s="127">
        <v>73181500</v>
      </c>
      <c r="D62" s="128">
        <v>197</v>
      </c>
      <c r="E62" s="129">
        <v>0.18</v>
      </c>
      <c r="F62" s="129">
        <v>0.18</v>
      </c>
      <c r="G62" s="128">
        <v>233</v>
      </c>
      <c r="H62" s="128">
        <v>233</v>
      </c>
      <c r="I62" s="128">
        <v>241</v>
      </c>
      <c r="J62" s="128">
        <v>285</v>
      </c>
      <c r="K62" s="128">
        <v>285</v>
      </c>
      <c r="L62" s="142" t="s">
        <v>4006</v>
      </c>
    </row>
    <row r="63" spans="1:12" ht="17.399999999999999">
      <c r="A63" s="125" t="s">
        <v>4007</v>
      </c>
      <c r="B63" s="126" t="s">
        <v>4008</v>
      </c>
      <c r="C63" s="127">
        <v>73181500</v>
      </c>
      <c r="D63" s="128">
        <v>6</v>
      </c>
      <c r="E63" s="129">
        <v>0.18</v>
      </c>
      <c r="F63" s="129">
        <v>0.18</v>
      </c>
      <c r="G63" s="128">
        <v>8</v>
      </c>
      <c r="H63" s="128">
        <v>8</v>
      </c>
      <c r="I63" s="128">
        <v>8</v>
      </c>
      <c r="J63" s="128">
        <v>10</v>
      </c>
      <c r="K63" s="128">
        <v>10</v>
      </c>
      <c r="L63" s="142" t="s">
        <v>4009</v>
      </c>
    </row>
    <row r="64" spans="1:12" ht="17.399999999999999">
      <c r="A64" s="125" t="s">
        <v>4010</v>
      </c>
      <c r="B64" s="126" t="s">
        <v>4011</v>
      </c>
      <c r="C64" s="127">
        <v>73181500</v>
      </c>
      <c r="D64" s="128">
        <v>14</v>
      </c>
      <c r="E64" s="129">
        <v>0.18</v>
      </c>
      <c r="F64" s="129">
        <v>0.18</v>
      </c>
      <c r="G64" s="128">
        <v>17</v>
      </c>
      <c r="H64" s="128">
        <v>17</v>
      </c>
      <c r="I64" s="128">
        <v>18</v>
      </c>
      <c r="J64" s="128">
        <v>22</v>
      </c>
      <c r="K64" s="128">
        <v>22</v>
      </c>
      <c r="L64" s="142" t="s">
        <v>4012</v>
      </c>
    </row>
    <row r="65" spans="1:12" ht="17.399999999999999">
      <c r="A65" s="125" t="s">
        <v>1787</v>
      </c>
      <c r="B65" s="126" t="s">
        <v>1788</v>
      </c>
      <c r="C65" s="127">
        <v>73181500</v>
      </c>
      <c r="D65" s="128">
        <v>4</v>
      </c>
      <c r="E65" s="129">
        <v>0.18</v>
      </c>
      <c r="F65" s="129">
        <v>0.18</v>
      </c>
      <c r="G65" s="128">
        <v>5</v>
      </c>
      <c r="H65" s="128">
        <v>5</v>
      </c>
      <c r="I65" s="128">
        <v>5</v>
      </c>
      <c r="J65" s="128">
        <v>6</v>
      </c>
      <c r="K65" s="128">
        <v>6</v>
      </c>
      <c r="L65" s="142" t="s">
        <v>4013</v>
      </c>
    </row>
    <row r="66" spans="1:12" ht="17.399999999999999">
      <c r="A66" s="125" t="s">
        <v>4014</v>
      </c>
      <c r="B66" s="126" t="s">
        <v>4015</v>
      </c>
      <c r="C66" s="127">
        <v>73181900</v>
      </c>
      <c r="D66" s="128">
        <v>9</v>
      </c>
      <c r="E66" s="129">
        <v>0.18</v>
      </c>
      <c r="F66" s="129">
        <v>0.18</v>
      </c>
      <c r="G66" s="128">
        <v>11</v>
      </c>
      <c r="H66" s="128">
        <v>11</v>
      </c>
      <c r="I66" s="128">
        <v>11</v>
      </c>
      <c r="J66" s="128">
        <v>13</v>
      </c>
      <c r="K66" s="128">
        <v>13</v>
      </c>
      <c r="L66" s="142" t="s">
        <v>4016</v>
      </c>
    </row>
    <row r="67" spans="1:12" ht="17.399999999999999">
      <c r="A67" s="125" t="s">
        <v>4017</v>
      </c>
      <c r="B67" s="126" t="s">
        <v>4018</v>
      </c>
      <c r="C67" s="127">
        <v>73181500</v>
      </c>
      <c r="D67" s="128">
        <v>3</v>
      </c>
      <c r="E67" s="129">
        <v>0.18</v>
      </c>
      <c r="F67" s="129">
        <v>0.18</v>
      </c>
      <c r="G67" s="128">
        <v>4</v>
      </c>
      <c r="H67" s="128">
        <v>4</v>
      </c>
      <c r="I67" s="128">
        <v>4</v>
      </c>
      <c r="J67" s="128">
        <v>5</v>
      </c>
      <c r="K67" s="128">
        <v>5</v>
      </c>
      <c r="L67" s="142" t="s">
        <v>4019</v>
      </c>
    </row>
    <row r="68" spans="1:12" ht="17.399999999999999">
      <c r="A68" s="125" t="s">
        <v>4020</v>
      </c>
      <c r="B68" s="126" t="s">
        <v>4021</v>
      </c>
      <c r="C68" s="127">
        <v>73181500</v>
      </c>
      <c r="D68" s="128">
        <v>5</v>
      </c>
      <c r="E68" s="129">
        <v>0.18</v>
      </c>
      <c r="F68" s="129">
        <v>0.18</v>
      </c>
      <c r="G68" s="128">
        <v>6</v>
      </c>
      <c r="H68" s="128">
        <v>6</v>
      </c>
      <c r="I68" s="128">
        <v>7</v>
      </c>
      <c r="J68" s="128">
        <v>9</v>
      </c>
      <c r="K68" s="128">
        <v>9</v>
      </c>
      <c r="L68" s="142" t="s">
        <v>293</v>
      </c>
    </row>
    <row r="69" spans="1:12" ht="17.399999999999999">
      <c r="A69" s="125" t="s">
        <v>4022</v>
      </c>
      <c r="B69" s="126" t="s">
        <v>4023</v>
      </c>
      <c r="C69" s="127">
        <v>87149100</v>
      </c>
      <c r="D69" s="128">
        <v>10</v>
      </c>
      <c r="E69" s="129">
        <v>0.28000000000000003</v>
      </c>
      <c r="F69" s="129">
        <v>0.18</v>
      </c>
      <c r="G69" s="128">
        <v>13</v>
      </c>
      <c r="H69" s="128">
        <v>12</v>
      </c>
      <c r="I69" s="128">
        <v>13</v>
      </c>
      <c r="J69" s="128">
        <v>17</v>
      </c>
      <c r="K69" s="128">
        <v>16</v>
      </c>
      <c r="L69" s="142" t="s">
        <v>4024</v>
      </c>
    </row>
    <row r="70" spans="1:12" ht="17.399999999999999">
      <c r="A70" s="125" t="s">
        <v>4025</v>
      </c>
      <c r="B70" s="126" t="s">
        <v>4026</v>
      </c>
      <c r="C70" s="127">
        <v>73181500</v>
      </c>
      <c r="D70" s="128">
        <v>3</v>
      </c>
      <c r="E70" s="129">
        <v>0.18</v>
      </c>
      <c r="F70" s="129">
        <v>0.18</v>
      </c>
      <c r="G70" s="128">
        <v>4</v>
      </c>
      <c r="H70" s="128">
        <v>4</v>
      </c>
      <c r="I70" s="128">
        <v>4</v>
      </c>
      <c r="J70" s="128">
        <v>5</v>
      </c>
      <c r="K70" s="128">
        <v>5</v>
      </c>
      <c r="L70" s="142" t="s">
        <v>4027</v>
      </c>
    </row>
    <row r="71" spans="1:12" ht="17.399999999999999">
      <c r="A71" s="125" t="s">
        <v>4028</v>
      </c>
      <c r="B71" s="126" t="s">
        <v>4029</v>
      </c>
      <c r="C71" s="127">
        <v>87149100</v>
      </c>
      <c r="D71" s="128">
        <v>224</v>
      </c>
      <c r="E71" s="129">
        <v>0.28000000000000003</v>
      </c>
      <c r="F71" s="129">
        <v>0.18</v>
      </c>
      <c r="G71" s="128">
        <v>287</v>
      </c>
      <c r="H71" s="128">
        <v>265</v>
      </c>
      <c r="I71" s="128">
        <v>274</v>
      </c>
      <c r="J71" s="128">
        <v>351</v>
      </c>
      <c r="K71" s="128">
        <v>324</v>
      </c>
      <c r="L71" s="142" t="s">
        <v>383</v>
      </c>
    </row>
    <row r="72" spans="1:12" ht="17.399999999999999">
      <c r="A72" s="125" t="s">
        <v>4031</v>
      </c>
      <c r="B72" s="126" t="s">
        <v>4032</v>
      </c>
      <c r="C72" s="127">
        <v>87149100</v>
      </c>
      <c r="D72" s="128">
        <v>76</v>
      </c>
      <c r="E72" s="129">
        <v>0.28000000000000003</v>
      </c>
      <c r="F72" s="129">
        <v>0.18</v>
      </c>
      <c r="G72" s="128">
        <v>98</v>
      </c>
      <c r="H72" s="128">
        <v>90</v>
      </c>
      <c r="I72" s="128">
        <v>93</v>
      </c>
      <c r="J72" s="128">
        <v>120</v>
      </c>
      <c r="K72" s="128">
        <v>110</v>
      </c>
      <c r="L72" s="142" t="s">
        <v>4033</v>
      </c>
    </row>
    <row r="73" spans="1:12" ht="17.399999999999999">
      <c r="A73" s="125" t="s">
        <v>4034</v>
      </c>
      <c r="B73" s="133" t="s">
        <v>4035</v>
      </c>
      <c r="C73" s="134">
        <v>87149100</v>
      </c>
      <c r="D73" s="128">
        <v>139</v>
      </c>
      <c r="E73" s="129">
        <v>0.28000000000000003</v>
      </c>
      <c r="F73" s="129">
        <v>0.18</v>
      </c>
      <c r="G73" s="128">
        <v>178</v>
      </c>
      <c r="H73" s="128">
        <v>165</v>
      </c>
      <c r="I73" s="128">
        <v>170</v>
      </c>
      <c r="J73" s="128">
        <v>218</v>
      </c>
      <c r="K73" s="128">
        <v>201</v>
      </c>
      <c r="L73" s="142" t="s">
        <v>388</v>
      </c>
    </row>
    <row r="74" spans="1:12" ht="17.399999999999999">
      <c r="A74" s="125" t="s">
        <v>4036</v>
      </c>
      <c r="B74" s="133" t="s">
        <v>4037</v>
      </c>
      <c r="C74" s="134">
        <v>87149100</v>
      </c>
      <c r="D74" s="128">
        <v>86</v>
      </c>
      <c r="E74" s="129">
        <v>0.28000000000000003</v>
      </c>
      <c r="F74" s="129">
        <v>0.18</v>
      </c>
      <c r="G74" s="128">
        <v>111</v>
      </c>
      <c r="H74" s="128">
        <v>102</v>
      </c>
      <c r="I74" s="128">
        <v>105</v>
      </c>
      <c r="J74" s="128">
        <v>135</v>
      </c>
      <c r="K74" s="128">
        <v>124</v>
      </c>
      <c r="L74" s="142" t="s">
        <v>394</v>
      </c>
    </row>
    <row r="75" spans="1:12" ht="17.399999999999999">
      <c r="A75" s="125" t="s">
        <v>4038</v>
      </c>
      <c r="B75" s="126" t="s">
        <v>4039</v>
      </c>
      <c r="C75" s="127">
        <v>87141090</v>
      </c>
      <c r="D75" s="128">
        <v>610</v>
      </c>
      <c r="E75" s="129">
        <v>0.28000000000000003</v>
      </c>
      <c r="F75" s="129">
        <v>0.18</v>
      </c>
      <c r="G75" s="128">
        <v>781</v>
      </c>
      <c r="H75" s="128">
        <v>720</v>
      </c>
      <c r="I75" s="128">
        <v>745</v>
      </c>
      <c r="J75" s="128">
        <v>954</v>
      </c>
      <c r="K75" s="128">
        <v>880</v>
      </c>
      <c r="L75" s="142" t="s">
        <v>396</v>
      </c>
    </row>
    <row r="76" spans="1:12" ht="17.399999999999999">
      <c r="A76" s="125" t="s">
        <v>4040</v>
      </c>
      <c r="B76" s="126" t="s">
        <v>4041</v>
      </c>
      <c r="C76" s="127">
        <v>87141090</v>
      </c>
      <c r="D76" s="128">
        <v>100</v>
      </c>
      <c r="E76" s="129">
        <v>0.28000000000000003</v>
      </c>
      <c r="F76" s="129">
        <v>0.18</v>
      </c>
      <c r="G76" s="128">
        <v>128</v>
      </c>
      <c r="H76" s="128">
        <v>118</v>
      </c>
      <c r="I76" s="128">
        <v>122</v>
      </c>
      <c r="J76" s="128">
        <v>157</v>
      </c>
      <c r="K76" s="128">
        <v>144</v>
      </c>
      <c r="L76" s="142" t="s">
        <v>415</v>
      </c>
    </row>
    <row r="77" spans="1:12" ht="17.399999999999999">
      <c r="A77" s="125" t="s">
        <v>4042</v>
      </c>
      <c r="B77" s="126" t="s">
        <v>4043</v>
      </c>
      <c r="C77" s="127">
        <v>87149400</v>
      </c>
      <c r="D77" s="128">
        <v>152</v>
      </c>
      <c r="E77" s="129">
        <v>0.28000000000000003</v>
      </c>
      <c r="F77" s="129">
        <v>0.18</v>
      </c>
      <c r="G77" s="128">
        <v>195</v>
      </c>
      <c r="H77" s="128">
        <v>180</v>
      </c>
      <c r="I77" s="128">
        <v>186</v>
      </c>
      <c r="J77" s="128">
        <v>239</v>
      </c>
      <c r="K77" s="128">
        <v>220</v>
      </c>
      <c r="L77" s="142" t="s">
        <v>4044</v>
      </c>
    </row>
    <row r="78" spans="1:12" ht="17.399999999999999">
      <c r="A78" s="125" t="s">
        <v>4045</v>
      </c>
      <c r="B78" s="126" t="s">
        <v>4046</v>
      </c>
      <c r="C78" s="127">
        <v>87141090</v>
      </c>
      <c r="D78" s="128">
        <v>70</v>
      </c>
      <c r="E78" s="129">
        <v>0.28000000000000003</v>
      </c>
      <c r="F78" s="129">
        <v>0.18</v>
      </c>
      <c r="G78" s="128">
        <v>90</v>
      </c>
      <c r="H78" s="128">
        <v>83</v>
      </c>
      <c r="I78" s="128">
        <v>86</v>
      </c>
      <c r="J78" s="128">
        <v>111</v>
      </c>
      <c r="K78" s="128">
        <v>102</v>
      </c>
      <c r="L78" s="142" t="s">
        <v>4047</v>
      </c>
    </row>
    <row r="79" spans="1:12" ht="17.399999999999999">
      <c r="A79" s="125" t="s">
        <v>4048</v>
      </c>
      <c r="B79" s="126" t="s">
        <v>4049</v>
      </c>
      <c r="C79" s="127">
        <v>87141090</v>
      </c>
      <c r="D79" s="128">
        <v>130</v>
      </c>
      <c r="E79" s="129">
        <v>0.28000000000000003</v>
      </c>
      <c r="F79" s="129">
        <v>0.18</v>
      </c>
      <c r="G79" s="128">
        <v>167</v>
      </c>
      <c r="H79" s="128">
        <v>154</v>
      </c>
      <c r="I79" s="128">
        <v>159</v>
      </c>
      <c r="J79" s="128">
        <v>204</v>
      </c>
      <c r="K79" s="128">
        <v>188</v>
      </c>
      <c r="L79" s="142" t="s">
        <v>4050</v>
      </c>
    </row>
    <row r="80" spans="1:12" ht="17.399999999999999">
      <c r="A80" s="125" t="s">
        <v>4051</v>
      </c>
      <c r="B80" s="126" t="s">
        <v>4052</v>
      </c>
      <c r="C80" s="127">
        <v>87149400</v>
      </c>
      <c r="D80" s="128">
        <v>297</v>
      </c>
      <c r="E80" s="129">
        <v>0.28000000000000003</v>
      </c>
      <c r="F80" s="129">
        <v>0.18</v>
      </c>
      <c r="G80" s="128">
        <v>381</v>
      </c>
      <c r="H80" s="128">
        <v>351</v>
      </c>
      <c r="I80" s="128">
        <v>363</v>
      </c>
      <c r="J80" s="128">
        <v>465</v>
      </c>
      <c r="K80" s="128">
        <v>429</v>
      </c>
      <c r="L80" s="142" t="s">
        <v>4053</v>
      </c>
    </row>
    <row r="81" spans="1:12" ht="17.399999999999999">
      <c r="A81" s="125" t="s">
        <v>4054</v>
      </c>
      <c r="B81" s="126" t="s">
        <v>4055</v>
      </c>
      <c r="C81" s="127">
        <v>87149100</v>
      </c>
      <c r="D81" s="128">
        <v>23</v>
      </c>
      <c r="E81" s="129">
        <v>0.28000000000000003</v>
      </c>
      <c r="F81" s="129">
        <v>0.18</v>
      </c>
      <c r="G81" s="128">
        <v>30</v>
      </c>
      <c r="H81" s="128">
        <v>28</v>
      </c>
      <c r="I81" s="128">
        <v>29</v>
      </c>
      <c r="J81" s="128">
        <v>38</v>
      </c>
      <c r="K81" s="128">
        <v>35</v>
      </c>
      <c r="L81" s="142" t="s">
        <v>4056</v>
      </c>
    </row>
    <row r="82" spans="1:12" ht="17.399999999999999">
      <c r="A82" s="125" t="s">
        <v>4057</v>
      </c>
      <c r="B82" s="126" t="s">
        <v>4058</v>
      </c>
      <c r="C82" s="127">
        <v>87141090</v>
      </c>
      <c r="D82" s="128">
        <v>185</v>
      </c>
      <c r="E82" s="129">
        <v>0.28000000000000003</v>
      </c>
      <c r="F82" s="129">
        <v>0.18</v>
      </c>
      <c r="G82" s="128">
        <v>237</v>
      </c>
      <c r="H82" s="128">
        <v>219</v>
      </c>
      <c r="I82" s="128">
        <v>226</v>
      </c>
      <c r="J82" s="128">
        <v>290</v>
      </c>
      <c r="K82" s="128">
        <v>267</v>
      </c>
      <c r="L82" s="142" t="s">
        <v>4059</v>
      </c>
    </row>
    <row r="83" spans="1:12" ht="17.399999999999999">
      <c r="A83" s="125" t="s">
        <v>4060</v>
      </c>
      <c r="B83" s="126" t="s">
        <v>4061</v>
      </c>
      <c r="C83" s="127">
        <v>87141090</v>
      </c>
      <c r="D83" s="128">
        <v>55</v>
      </c>
      <c r="E83" s="129">
        <v>0.28000000000000003</v>
      </c>
      <c r="F83" s="129">
        <v>0.18</v>
      </c>
      <c r="G83" s="128">
        <v>71</v>
      </c>
      <c r="H83" s="128">
        <v>65</v>
      </c>
      <c r="I83" s="128">
        <v>68</v>
      </c>
      <c r="J83" s="128">
        <v>88</v>
      </c>
      <c r="K83" s="128">
        <v>81</v>
      </c>
      <c r="L83" s="142" t="s">
        <v>4062</v>
      </c>
    </row>
    <row r="84" spans="1:12" ht="17.399999999999999">
      <c r="A84" s="125" t="s">
        <v>4063</v>
      </c>
      <c r="B84" s="126" t="s">
        <v>4064</v>
      </c>
      <c r="C84" s="127">
        <v>87141090</v>
      </c>
      <c r="D84" s="128">
        <v>907</v>
      </c>
      <c r="E84" s="129">
        <v>0.28000000000000003</v>
      </c>
      <c r="F84" s="129">
        <v>0.18</v>
      </c>
      <c r="G84" s="128" t="s">
        <v>4065</v>
      </c>
      <c r="H84" s="128" t="s">
        <v>4066</v>
      </c>
      <c r="I84" s="128" t="s">
        <v>4067</v>
      </c>
      <c r="J84" s="128" t="s">
        <v>4068</v>
      </c>
      <c r="K84" s="128" t="s">
        <v>4069</v>
      </c>
      <c r="L84" s="142" t="s">
        <v>4070</v>
      </c>
    </row>
    <row r="85" spans="1:12" ht="17.399999999999999">
      <c r="A85" s="125" t="s">
        <v>359</v>
      </c>
      <c r="B85" s="126" t="s">
        <v>1118</v>
      </c>
      <c r="C85" s="127">
        <v>87149990</v>
      </c>
      <c r="D85" s="128">
        <v>504</v>
      </c>
      <c r="E85" s="129">
        <v>0.28000000000000003</v>
      </c>
      <c r="F85" s="129">
        <v>0.18</v>
      </c>
      <c r="G85" s="128">
        <v>646</v>
      </c>
      <c r="H85" s="128">
        <v>595</v>
      </c>
      <c r="I85" s="128">
        <v>615</v>
      </c>
      <c r="J85" s="128">
        <v>788</v>
      </c>
      <c r="K85" s="128">
        <v>726</v>
      </c>
      <c r="L85" s="142" t="s">
        <v>4071</v>
      </c>
    </row>
    <row r="86" spans="1:12" ht="17.399999999999999">
      <c r="A86" s="125" t="s">
        <v>4072</v>
      </c>
      <c r="B86" s="126" t="s">
        <v>4073</v>
      </c>
      <c r="C86" s="127">
        <v>87149100</v>
      </c>
      <c r="D86" s="128">
        <v>47</v>
      </c>
      <c r="E86" s="129">
        <v>0.28000000000000003</v>
      </c>
      <c r="F86" s="129">
        <v>0.18</v>
      </c>
      <c r="G86" s="128">
        <v>61</v>
      </c>
      <c r="H86" s="128">
        <v>56</v>
      </c>
      <c r="I86" s="128">
        <v>58</v>
      </c>
      <c r="J86" s="128">
        <v>75</v>
      </c>
      <c r="K86" s="128">
        <v>69</v>
      </c>
      <c r="L86" s="142" t="s">
        <v>4074</v>
      </c>
    </row>
    <row r="87" spans="1:12" ht="17.399999999999999">
      <c r="A87" s="125" t="s">
        <v>4075</v>
      </c>
      <c r="B87" s="126" t="s">
        <v>4076</v>
      </c>
      <c r="C87" s="127">
        <v>87149100</v>
      </c>
      <c r="D87" s="128">
        <v>482</v>
      </c>
      <c r="E87" s="129">
        <v>0.28000000000000003</v>
      </c>
      <c r="F87" s="129">
        <v>0.18</v>
      </c>
      <c r="G87" s="128">
        <v>617</v>
      </c>
      <c r="H87" s="128">
        <v>569</v>
      </c>
      <c r="I87" s="128">
        <v>589</v>
      </c>
      <c r="J87" s="128">
        <v>754</v>
      </c>
      <c r="K87" s="128">
        <v>696</v>
      </c>
      <c r="L87" s="142" t="s">
        <v>4077</v>
      </c>
    </row>
    <row r="88" spans="1:12" ht="17.399999999999999">
      <c r="A88" s="125" t="s">
        <v>283</v>
      </c>
      <c r="B88" s="126" t="s">
        <v>1244</v>
      </c>
      <c r="C88" s="127">
        <v>70091090</v>
      </c>
      <c r="D88" s="128">
        <v>118</v>
      </c>
      <c r="E88" s="129">
        <v>0.18</v>
      </c>
      <c r="F88" s="129">
        <v>0.18</v>
      </c>
      <c r="G88" s="128">
        <v>140</v>
      </c>
      <c r="H88" s="128">
        <v>140</v>
      </c>
      <c r="I88" s="128">
        <v>144</v>
      </c>
      <c r="J88" s="128">
        <v>170</v>
      </c>
      <c r="K88" s="128">
        <v>170</v>
      </c>
      <c r="L88" s="142" t="s">
        <v>4078</v>
      </c>
    </row>
    <row r="89" spans="1:12" ht="17.399999999999999">
      <c r="A89" s="125" t="s">
        <v>852</v>
      </c>
      <c r="B89" s="126" t="s">
        <v>4079</v>
      </c>
      <c r="C89" s="127">
        <v>70091090</v>
      </c>
      <c r="D89" s="128">
        <v>118</v>
      </c>
      <c r="E89" s="129">
        <v>0.18</v>
      </c>
      <c r="F89" s="129">
        <v>0.18</v>
      </c>
      <c r="G89" s="128">
        <v>140</v>
      </c>
      <c r="H89" s="128">
        <v>140</v>
      </c>
      <c r="I89" s="128">
        <v>144</v>
      </c>
      <c r="J89" s="128">
        <v>170</v>
      </c>
      <c r="K89" s="128">
        <v>170</v>
      </c>
      <c r="L89" s="142" t="s">
        <v>4080</v>
      </c>
    </row>
    <row r="90" spans="1:12" ht="17.399999999999999">
      <c r="A90" s="125" t="s">
        <v>4081</v>
      </c>
      <c r="B90" s="126" t="s">
        <v>4082</v>
      </c>
      <c r="C90" s="127">
        <v>87149990</v>
      </c>
      <c r="D90" s="128">
        <v>64</v>
      </c>
      <c r="E90" s="129">
        <v>0.28000000000000003</v>
      </c>
      <c r="F90" s="129">
        <v>0.18</v>
      </c>
      <c r="G90" s="128">
        <v>82</v>
      </c>
      <c r="H90" s="128">
        <v>76</v>
      </c>
      <c r="I90" s="128">
        <v>79</v>
      </c>
      <c r="J90" s="128">
        <v>102</v>
      </c>
      <c r="K90" s="128">
        <v>94</v>
      </c>
      <c r="L90" s="142" t="s">
        <v>4083</v>
      </c>
    </row>
    <row r="91" spans="1:12" ht="17.399999999999999">
      <c r="A91" s="125" t="s">
        <v>241</v>
      </c>
      <c r="B91" s="126" t="s">
        <v>1246</v>
      </c>
      <c r="C91" s="127">
        <v>87141090</v>
      </c>
      <c r="D91" s="128">
        <v>645</v>
      </c>
      <c r="E91" s="129">
        <v>0.28000000000000003</v>
      </c>
      <c r="F91" s="129">
        <v>0.18</v>
      </c>
      <c r="G91" s="128">
        <v>826</v>
      </c>
      <c r="H91" s="128">
        <v>762</v>
      </c>
      <c r="I91" s="128">
        <v>787</v>
      </c>
      <c r="J91" s="128" t="s">
        <v>4084</v>
      </c>
      <c r="K91" s="128">
        <v>929</v>
      </c>
      <c r="L91" s="142" t="s">
        <v>4085</v>
      </c>
    </row>
    <row r="92" spans="1:12" ht="17.399999999999999">
      <c r="A92" s="125" t="s">
        <v>222</v>
      </c>
      <c r="B92" s="126" t="s">
        <v>1249</v>
      </c>
      <c r="C92" s="127">
        <v>87149100</v>
      </c>
      <c r="D92" s="128" t="s">
        <v>2473</v>
      </c>
      <c r="E92" s="129">
        <v>0.28000000000000003</v>
      </c>
      <c r="F92" s="129">
        <v>0.18</v>
      </c>
      <c r="G92" s="128" t="s">
        <v>4086</v>
      </c>
      <c r="H92" s="128" t="s">
        <v>2474</v>
      </c>
      <c r="I92" s="128" t="s">
        <v>1834</v>
      </c>
      <c r="J92" s="128" t="s">
        <v>4087</v>
      </c>
      <c r="K92" s="128" t="s">
        <v>2475</v>
      </c>
      <c r="L92" s="142" t="s">
        <v>4088</v>
      </c>
    </row>
    <row r="93" spans="1:12" ht="17.399999999999999">
      <c r="A93" s="125" t="s">
        <v>221</v>
      </c>
      <c r="B93" s="126" t="s">
        <v>1252</v>
      </c>
      <c r="C93" s="127">
        <v>87149100</v>
      </c>
      <c r="D93" s="128" t="s">
        <v>4089</v>
      </c>
      <c r="E93" s="129">
        <v>0.28000000000000003</v>
      </c>
      <c r="F93" s="129">
        <v>0.18</v>
      </c>
      <c r="G93" s="128" t="s">
        <v>4090</v>
      </c>
      <c r="H93" s="128" t="s">
        <v>4091</v>
      </c>
      <c r="I93" s="128" t="s">
        <v>4092</v>
      </c>
      <c r="J93" s="128" t="s">
        <v>4093</v>
      </c>
      <c r="K93" s="128" t="s">
        <v>2269</v>
      </c>
      <c r="L93" s="142" t="s">
        <v>4094</v>
      </c>
    </row>
    <row r="94" spans="1:12" ht="17.399999999999999">
      <c r="A94" s="125" t="s">
        <v>4095</v>
      </c>
      <c r="B94" s="126" t="s">
        <v>4096</v>
      </c>
      <c r="C94" s="127">
        <v>87149100</v>
      </c>
      <c r="D94" s="128" t="s">
        <v>4097</v>
      </c>
      <c r="E94" s="129">
        <v>0.28000000000000003</v>
      </c>
      <c r="F94" s="129">
        <v>0.18</v>
      </c>
      <c r="G94" s="128" t="s">
        <v>2703</v>
      </c>
      <c r="H94" s="128" t="s">
        <v>4098</v>
      </c>
      <c r="I94" s="128" t="s">
        <v>4099</v>
      </c>
      <c r="J94" s="128" t="s">
        <v>4100</v>
      </c>
      <c r="K94" s="128" t="s">
        <v>4101</v>
      </c>
      <c r="L94" s="142" t="s">
        <v>4102</v>
      </c>
    </row>
    <row r="95" spans="1:12" ht="17.399999999999999">
      <c r="A95" s="125" t="s">
        <v>102</v>
      </c>
      <c r="B95" s="126" t="s">
        <v>1121</v>
      </c>
      <c r="C95" s="127">
        <v>87149100</v>
      </c>
      <c r="D95" s="128" t="s">
        <v>1888</v>
      </c>
      <c r="E95" s="129">
        <v>0.28000000000000003</v>
      </c>
      <c r="F95" s="129">
        <v>0.18</v>
      </c>
      <c r="G95" s="128" t="s">
        <v>2753</v>
      </c>
      <c r="H95" s="128" t="s">
        <v>2754</v>
      </c>
      <c r="I95" s="128" t="s">
        <v>1890</v>
      </c>
      <c r="J95" s="128" t="s">
        <v>2755</v>
      </c>
      <c r="K95" s="128" t="s">
        <v>2756</v>
      </c>
      <c r="L95" s="142" t="s">
        <v>4103</v>
      </c>
    </row>
    <row r="96" spans="1:12" ht="17.399999999999999">
      <c r="A96" s="125" t="s">
        <v>4104</v>
      </c>
      <c r="B96" s="126" t="s">
        <v>4105</v>
      </c>
      <c r="C96" s="127">
        <v>87149100</v>
      </c>
      <c r="D96" s="128">
        <v>811</v>
      </c>
      <c r="E96" s="129">
        <v>0.28000000000000003</v>
      </c>
      <c r="F96" s="129">
        <v>0.18</v>
      </c>
      <c r="G96" s="128" t="s">
        <v>2189</v>
      </c>
      <c r="H96" s="128">
        <v>957</v>
      </c>
      <c r="I96" s="128">
        <v>990</v>
      </c>
      <c r="J96" s="128" t="s">
        <v>4106</v>
      </c>
      <c r="K96" s="128" t="s">
        <v>1938</v>
      </c>
      <c r="L96" s="142" t="s">
        <v>4107</v>
      </c>
    </row>
    <row r="97" spans="1:12" ht="17.399999999999999">
      <c r="A97" s="125" t="s">
        <v>4108</v>
      </c>
      <c r="B97" s="126" t="s">
        <v>4109</v>
      </c>
      <c r="C97" s="134">
        <v>87149100</v>
      </c>
      <c r="D97" s="128">
        <v>473</v>
      </c>
      <c r="E97" s="129">
        <v>0.28000000000000003</v>
      </c>
      <c r="F97" s="129">
        <v>0.18</v>
      </c>
      <c r="G97" s="128">
        <v>606</v>
      </c>
      <c r="H97" s="128">
        <v>559</v>
      </c>
      <c r="I97" s="128">
        <v>578</v>
      </c>
      <c r="J97" s="128">
        <v>740</v>
      </c>
      <c r="K97" s="128">
        <v>683</v>
      </c>
      <c r="L97" s="142" t="s">
        <v>4110</v>
      </c>
    </row>
    <row r="98" spans="1:12" ht="17.399999999999999">
      <c r="A98" s="125" t="s">
        <v>4111</v>
      </c>
      <c r="B98" s="133" t="s">
        <v>4112</v>
      </c>
      <c r="C98" s="134">
        <v>85122010</v>
      </c>
      <c r="D98" s="128" t="s">
        <v>4113</v>
      </c>
      <c r="E98" s="129">
        <v>0.18</v>
      </c>
      <c r="F98" s="129">
        <v>0.18</v>
      </c>
      <c r="G98" s="128" t="s">
        <v>4114</v>
      </c>
      <c r="H98" s="128" t="s">
        <v>4114</v>
      </c>
      <c r="I98" s="128" t="s">
        <v>2420</v>
      </c>
      <c r="J98" s="128" t="s">
        <v>2422</v>
      </c>
      <c r="K98" s="128" t="s">
        <v>2422</v>
      </c>
      <c r="L98" s="142" t="s">
        <v>4115</v>
      </c>
    </row>
    <row r="99" spans="1:12" ht="17.399999999999999">
      <c r="A99" s="125" t="s">
        <v>234</v>
      </c>
      <c r="B99" s="133" t="s">
        <v>1255</v>
      </c>
      <c r="C99" s="134">
        <v>85122010</v>
      </c>
      <c r="D99" s="128">
        <v>409</v>
      </c>
      <c r="E99" s="129">
        <v>0.18</v>
      </c>
      <c r="F99" s="129">
        <v>0.18</v>
      </c>
      <c r="G99" s="128">
        <v>483</v>
      </c>
      <c r="H99" s="128">
        <v>483</v>
      </c>
      <c r="I99" s="128">
        <v>499</v>
      </c>
      <c r="J99" s="128">
        <v>589</v>
      </c>
      <c r="K99" s="128">
        <v>589</v>
      </c>
      <c r="L99" s="142" t="s">
        <v>4116</v>
      </c>
    </row>
    <row r="100" spans="1:12" ht="17.399999999999999">
      <c r="A100" s="125" t="s">
        <v>261</v>
      </c>
      <c r="B100" s="133" t="s">
        <v>1257</v>
      </c>
      <c r="C100" s="134">
        <v>85122010</v>
      </c>
      <c r="D100" s="128">
        <v>409</v>
      </c>
      <c r="E100" s="129">
        <v>0.18</v>
      </c>
      <c r="F100" s="129">
        <v>0.18</v>
      </c>
      <c r="G100" s="128">
        <v>483</v>
      </c>
      <c r="H100" s="128">
        <v>483</v>
      </c>
      <c r="I100" s="128">
        <v>499</v>
      </c>
      <c r="J100" s="128">
        <v>589</v>
      </c>
      <c r="K100" s="128">
        <v>589</v>
      </c>
      <c r="L100" s="142" t="s">
        <v>4117</v>
      </c>
    </row>
    <row r="101" spans="1:12" ht="17.399999999999999">
      <c r="A101" s="125" t="s">
        <v>4119</v>
      </c>
      <c r="B101" s="133" t="s">
        <v>4120</v>
      </c>
      <c r="C101" s="134">
        <v>85122010</v>
      </c>
      <c r="D101" s="128" t="s">
        <v>3154</v>
      </c>
      <c r="E101" s="129">
        <v>0.18</v>
      </c>
      <c r="F101" s="129">
        <v>0.18</v>
      </c>
      <c r="G101" s="128" t="s">
        <v>3155</v>
      </c>
      <c r="H101" s="128" t="s">
        <v>3155</v>
      </c>
      <c r="I101" s="128" t="s">
        <v>4121</v>
      </c>
      <c r="J101" s="128" t="s">
        <v>4122</v>
      </c>
      <c r="K101" s="128" t="s">
        <v>4122</v>
      </c>
      <c r="L101" s="142" t="s">
        <v>4123</v>
      </c>
    </row>
    <row r="102" spans="1:12" ht="17.399999999999999">
      <c r="A102" s="125" t="s">
        <v>734</v>
      </c>
      <c r="B102" s="126" t="s">
        <v>1261</v>
      </c>
      <c r="C102" s="127">
        <v>87149100</v>
      </c>
      <c r="D102" s="128">
        <v>290</v>
      </c>
      <c r="E102" s="129">
        <v>0.28000000000000003</v>
      </c>
      <c r="F102" s="129">
        <v>0.18</v>
      </c>
      <c r="G102" s="128">
        <v>372</v>
      </c>
      <c r="H102" s="128">
        <v>343</v>
      </c>
      <c r="I102" s="128">
        <v>354</v>
      </c>
      <c r="J102" s="128">
        <v>454</v>
      </c>
      <c r="K102" s="128">
        <v>418</v>
      </c>
      <c r="L102" s="142" t="s">
        <v>4124</v>
      </c>
    </row>
    <row r="103" spans="1:12" ht="17.399999999999999">
      <c r="A103" s="125" t="s">
        <v>4125</v>
      </c>
      <c r="B103" s="126" t="s">
        <v>4126</v>
      </c>
      <c r="C103" s="127">
        <v>87149100</v>
      </c>
      <c r="D103" s="128">
        <v>301</v>
      </c>
      <c r="E103" s="129">
        <v>0.28000000000000003</v>
      </c>
      <c r="F103" s="129">
        <v>0.18</v>
      </c>
      <c r="G103" s="128">
        <v>386</v>
      </c>
      <c r="H103" s="128">
        <v>356</v>
      </c>
      <c r="I103" s="128">
        <v>368</v>
      </c>
      <c r="J103" s="128">
        <v>472</v>
      </c>
      <c r="K103" s="128">
        <v>435</v>
      </c>
      <c r="L103" s="142" t="s">
        <v>4127</v>
      </c>
    </row>
    <row r="104" spans="1:12" ht="17.399999999999999">
      <c r="A104" s="125" t="s">
        <v>4128</v>
      </c>
      <c r="B104" s="126" t="s">
        <v>4129</v>
      </c>
      <c r="C104" s="127">
        <v>87149100</v>
      </c>
      <c r="D104" s="128">
        <v>325</v>
      </c>
      <c r="E104" s="129">
        <v>0.28000000000000003</v>
      </c>
      <c r="F104" s="129">
        <v>0.18</v>
      </c>
      <c r="G104" s="128">
        <v>416</v>
      </c>
      <c r="H104" s="128">
        <v>384</v>
      </c>
      <c r="I104" s="128">
        <v>397</v>
      </c>
      <c r="J104" s="128">
        <v>509</v>
      </c>
      <c r="K104" s="128">
        <v>469</v>
      </c>
      <c r="L104" s="142" t="s">
        <v>4130</v>
      </c>
    </row>
    <row r="105" spans="1:12" ht="17.399999999999999">
      <c r="A105" s="125" t="s">
        <v>63</v>
      </c>
      <c r="B105" s="126" t="s">
        <v>1263</v>
      </c>
      <c r="C105" s="127">
        <v>87149100</v>
      </c>
      <c r="D105" s="128">
        <v>422</v>
      </c>
      <c r="E105" s="129">
        <v>0.28000000000000003</v>
      </c>
      <c r="F105" s="129">
        <v>0.18</v>
      </c>
      <c r="G105" s="128">
        <v>541</v>
      </c>
      <c r="H105" s="128">
        <v>498</v>
      </c>
      <c r="I105" s="128">
        <v>515</v>
      </c>
      <c r="J105" s="128">
        <v>660</v>
      </c>
      <c r="K105" s="128">
        <v>608</v>
      </c>
      <c r="L105" s="142" t="s">
        <v>4131</v>
      </c>
    </row>
    <row r="106" spans="1:12" ht="17.399999999999999">
      <c r="A106" s="125" t="s">
        <v>1125</v>
      </c>
      <c r="B106" s="126" t="s">
        <v>4132</v>
      </c>
      <c r="C106" s="134">
        <v>87149100</v>
      </c>
      <c r="D106" s="128">
        <v>327</v>
      </c>
      <c r="E106" s="129">
        <v>0.28000000000000003</v>
      </c>
      <c r="F106" s="129">
        <v>0.18</v>
      </c>
      <c r="G106" s="128">
        <v>419</v>
      </c>
      <c r="H106" s="128">
        <v>386</v>
      </c>
      <c r="I106" s="128">
        <v>399</v>
      </c>
      <c r="J106" s="128">
        <v>511</v>
      </c>
      <c r="K106" s="128">
        <v>471</v>
      </c>
      <c r="L106" s="142" t="s">
        <v>4133</v>
      </c>
    </row>
    <row r="107" spans="1:12" ht="17.399999999999999">
      <c r="A107" s="125" t="s">
        <v>4134</v>
      </c>
      <c r="B107" s="126" t="s">
        <v>4135</v>
      </c>
      <c r="C107" s="127">
        <v>87149100</v>
      </c>
      <c r="D107" s="128">
        <v>160</v>
      </c>
      <c r="E107" s="129">
        <v>0.28000000000000003</v>
      </c>
      <c r="F107" s="129">
        <v>0.18</v>
      </c>
      <c r="G107" s="128">
        <v>205</v>
      </c>
      <c r="H107" s="128">
        <v>189</v>
      </c>
      <c r="I107" s="128">
        <v>196</v>
      </c>
      <c r="J107" s="128">
        <v>251</v>
      </c>
      <c r="K107" s="128">
        <v>232</v>
      </c>
      <c r="L107" s="142" t="s">
        <v>4136</v>
      </c>
    </row>
    <row r="108" spans="1:12" ht="17.399999999999999">
      <c r="A108" s="125" t="s">
        <v>4137</v>
      </c>
      <c r="B108" s="133" t="s">
        <v>4138</v>
      </c>
      <c r="C108" s="134">
        <v>87149100</v>
      </c>
      <c r="D108" s="128">
        <v>210</v>
      </c>
      <c r="E108" s="129">
        <v>0.28000000000000003</v>
      </c>
      <c r="F108" s="129">
        <v>0.18</v>
      </c>
      <c r="G108" s="128">
        <v>269</v>
      </c>
      <c r="H108" s="128">
        <v>248</v>
      </c>
      <c r="I108" s="128">
        <v>257</v>
      </c>
      <c r="J108" s="128">
        <v>329</v>
      </c>
      <c r="K108" s="128">
        <v>304</v>
      </c>
      <c r="L108" s="142" t="s">
        <v>4139</v>
      </c>
    </row>
    <row r="109" spans="1:12" ht="17.399999999999999">
      <c r="A109" s="125" t="s">
        <v>4140</v>
      </c>
      <c r="B109" s="126" t="s">
        <v>4141</v>
      </c>
      <c r="C109" s="127">
        <v>87149100</v>
      </c>
      <c r="D109" s="128">
        <v>141</v>
      </c>
      <c r="E109" s="129">
        <v>0.28000000000000003</v>
      </c>
      <c r="F109" s="129">
        <v>0.18</v>
      </c>
      <c r="G109" s="128">
        <v>181</v>
      </c>
      <c r="H109" s="128">
        <v>167</v>
      </c>
      <c r="I109" s="128">
        <v>173</v>
      </c>
      <c r="J109" s="128">
        <v>222</v>
      </c>
      <c r="K109" s="128">
        <v>205</v>
      </c>
      <c r="L109" s="142" t="s">
        <v>4142</v>
      </c>
    </row>
    <row r="110" spans="1:12" ht="17.399999999999999">
      <c r="A110" s="125" t="s">
        <v>232</v>
      </c>
      <c r="B110" s="126" t="s">
        <v>1266</v>
      </c>
      <c r="C110" s="127">
        <v>87149100</v>
      </c>
      <c r="D110" s="128">
        <v>328</v>
      </c>
      <c r="E110" s="129">
        <v>0.28000000000000003</v>
      </c>
      <c r="F110" s="129">
        <v>0.18</v>
      </c>
      <c r="G110" s="128">
        <v>420</v>
      </c>
      <c r="H110" s="128">
        <v>388</v>
      </c>
      <c r="I110" s="128">
        <v>401</v>
      </c>
      <c r="J110" s="128">
        <v>514</v>
      </c>
      <c r="K110" s="128">
        <v>474</v>
      </c>
      <c r="L110" s="142" t="s">
        <v>4145</v>
      </c>
    </row>
    <row r="111" spans="1:12" ht="17.399999999999999">
      <c r="A111" s="125" t="s">
        <v>4146</v>
      </c>
      <c r="B111" s="126" t="s">
        <v>4147</v>
      </c>
      <c r="C111" s="127">
        <v>87149100</v>
      </c>
      <c r="D111" s="128">
        <v>868</v>
      </c>
      <c r="E111" s="129">
        <v>0.28000000000000003</v>
      </c>
      <c r="F111" s="129">
        <v>0.18</v>
      </c>
      <c r="G111" s="128" t="s">
        <v>4148</v>
      </c>
      <c r="H111" s="128" t="s">
        <v>4149</v>
      </c>
      <c r="I111" s="128" t="s">
        <v>1701</v>
      </c>
      <c r="J111" s="128" t="s">
        <v>4150</v>
      </c>
      <c r="K111" s="128" t="s">
        <v>1776</v>
      </c>
      <c r="L111" s="142" t="s">
        <v>4151</v>
      </c>
    </row>
    <row r="112" spans="1:12" ht="17.399999999999999">
      <c r="A112" s="125" t="s">
        <v>4152</v>
      </c>
      <c r="B112" s="133" t="s">
        <v>4153</v>
      </c>
      <c r="C112" s="134">
        <v>87149100</v>
      </c>
      <c r="D112" s="128">
        <v>908</v>
      </c>
      <c r="E112" s="129">
        <v>0.28000000000000003</v>
      </c>
      <c r="F112" s="129">
        <v>0.18</v>
      </c>
      <c r="G112" s="128" t="s">
        <v>4154</v>
      </c>
      <c r="H112" s="128" t="s">
        <v>3882</v>
      </c>
      <c r="I112" s="128" t="s">
        <v>1494</v>
      </c>
      <c r="J112" s="128" t="s">
        <v>1495</v>
      </c>
      <c r="K112" s="128" t="s">
        <v>1496</v>
      </c>
      <c r="L112" s="142" t="s">
        <v>4155</v>
      </c>
    </row>
    <row r="113" spans="1:12" ht="17.399999999999999">
      <c r="A113" s="125" t="s">
        <v>4156</v>
      </c>
      <c r="B113" s="133" t="s">
        <v>4157</v>
      </c>
      <c r="C113" s="134">
        <v>87149100</v>
      </c>
      <c r="D113" s="128" t="s">
        <v>4158</v>
      </c>
      <c r="E113" s="129">
        <v>0.28000000000000003</v>
      </c>
      <c r="F113" s="129">
        <v>0.18</v>
      </c>
      <c r="G113" s="128" t="s">
        <v>4159</v>
      </c>
      <c r="H113" s="128" t="s">
        <v>4160</v>
      </c>
      <c r="I113" s="128" t="s">
        <v>4161</v>
      </c>
      <c r="J113" s="128" t="s">
        <v>4162</v>
      </c>
      <c r="K113" s="128" t="s">
        <v>4163</v>
      </c>
      <c r="L113" s="142" t="s">
        <v>4164</v>
      </c>
    </row>
    <row r="114" spans="1:12" ht="17.399999999999999">
      <c r="A114" s="125" t="s">
        <v>4165</v>
      </c>
      <c r="B114" s="133" t="s">
        <v>4166</v>
      </c>
      <c r="C114" s="134">
        <v>87149100</v>
      </c>
      <c r="D114" s="128" t="s">
        <v>1941</v>
      </c>
      <c r="E114" s="129">
        <v>0.28000000000000003</v>
      </c>
      <c r="F114" s="129">
        <v>0.18</v>
      </c>
      <c r="G114" s="128" t="s">
        <v>4167</v>
      </c>
      <c r="H114" s="128" t="s">
        <v>4168</v>
      </c>
      <c r="I114" s="128" t="s">
        <v>4169</v>
      </c>
      <c r="J114" s="128" t="s">
        <v>4170</v>
      </c>
      <c r="K114" s="128" t="s">
        <v>4171</v>
      </c>
      <c r="L114" s="142" t="s">
        <v>4172</v>
      </c>
    </row>
    <row r="115" spans="1:12" ht="17.399999999999999">
      <c r="A115" s="125" t="s">
        <v>4173</v>
      </c>
      <c r="B115" s="133" t="s">
        <v>4174</v>
      </c>
      <c r="C115" s="134">
        <v>87149100</v>
      </c>
      <c r="D115" s="128">
        <v>38</v>
      </c>
      <c r="E115" s="129">
        <v>0.28000000000000003</v>
      </c>
      <c r="F115" s="129">
        <v>0.18</v>
      </c>
      <c r="G115" s="128">
        <v>49</v>
      </c>
      <c r="H115" s="128">
        <v>45</v>
      </c>
      <c r="I115" s="128">
        <v>47</v>
      </c>
      <c r="J115" s="128">
        <v>61</v>
      </c>
      <c r="K115" s="128">
        <v>56</v>
      </c>
      <c r="L115" s="142" t="s">
        <v>4175</v>
      </c>
    </row>
    <row r="116" spans="1:12" ht="17.399999999999999">
      <c r="A116" s="125" t="s">
        <v>4176</v>
      </c>
      <c r="B116" s="126" t="s">
        <v>4177</v>
      </c>
      <c r="C116" s="127">
        <v>87149100</v>
      </c>
      <c r="D116" s="128">
        <v>146</v>
      </c>
      <c r="E116" s="129">
        <v>0.28000000000000003</v>
      </c>
      <c r="F116" s="129">
        <v>0.18</v>
      </c>
      <c r="G116" s="128">
        <v>187</v>
      </c>
      <c r="H116" s="128">
        <v>173</v>
      </c>
      <c r="I116" s="128">
        <v>179</v>
      </c>
      <c r="J116" s="128">
        <v>230</v>
      </c>
      <c r="K116" s="128">
        <v>212</v>
      </c>
      <c r="L116" s="142" t="s">
        <v>4178</v>
      </c>
    </row>
    <row r="117" spans="1:12" ht="17.399999999999999">
      <c r="A117" s="125" t="s">
        <v>4179</v>
      </c>
      <c r="B117" s="126" t="s">
        <v>4180</v>
      </c>
      <c r="C117" s="127">
        <v>87149100</v>
      </c>
      <c r="D117" s="128">
        <v>56</v>
      </c>
      <c r="E117" s="129">
        <v>0.28000000000000003</v>
      </c>
      <c r="F117" s="129">
        <v>0.18</v>
      </c>
      <c r="G117" s="128">
        <v>72</v>
      </c>
      <c r="H117" s="128">
        <v>67</v>
      </c>
      <c r="I117" s="128">
        <v>69</v>
      </c>
      <c r="J117" s="128">
        <v>89</v>
      </c>
      <c r="K117" s="128">
        <v>82</v>
      </c>
      <c r="L117" s="142" t="s">
        <v>4181</v>
      </c>
    </row>
    <row r="118" spans="1:12" ht="17.399999999999999">
      <c r="A118" s="125" t="s">
        <v>152</v>
      </c>
      <c r="B118" s="126" t="s">
        <v>1126</v>
      </c>
      <c r="C118" s="127">
        <v>87149100</v>
      </c>
      <c r="D118" s="128">
        <v>445</v>
      </c>
      <c r="E118" s="129">
        <v>0.28000000000000003</v>
      </c>
      <c r="F118" s="129">
        <v>0.18</v>
      </c>
      <c r="G118" s="128">
        <v>570</v>
      </c>
      <c r="H118" s="128">
        <v>526</v>
      </c>
      <c r="I118" s="128">
        <v>543</v>
      </c>
      <c r="J118" s="128">
        <v>696</v>
      </c>
      <c r="K118" s="128">
        <v>641</v>
      </c>
      <c r="L118" s="142" t="s">
        <v>4182</v>
      </c>
    </row>
    <row r="119" spans="1:12" ht="17.399999999999999">
      <c r="A119" s="125" t="s">
        <v>4183</v>
      </c>
      <c r="B119" s="126" t="s">
        <v>4184</v>
      </c>
      <c r="C119" s="127">
        <v>87149100</v>
      </c>
      <c r="D119" s="128">
        <v>459</v>
      </c>
      <c r="E119" s="129">
        <v>0.28000000000000003</v>
      </c>
      <c r="F119" s="129">
        <v>0.18</v>
      </c>
      <c r="G119" s="128">
        <v>588</v>
      </c>
      <c r="H119" s="128">
        <v>542</v>
      </c>
      <c r="I119" s="128">
        <v>560</v>
      </c>
      <c r="J119" s="128">
        <v>717</v>
      </c>
      <c r="K119" s="128">
        <v>661</v>
      </c>
      <c r="L119" s="142" t="s">
        <v>4185</v>
      </c>
    </row>
    <row r="120" spans="1:12" ht="17.399999999999999">
      <c r="A120" s="125" t="s">
        <v>4186</v>
      </c>
      <c r="B120" s="126" t="s">
        <v>4187</v>
      </c>
      <c r="C120" s="127">
        <v>87149100</v>
      </c>
      <c r="D120" s="128">
        <v>492</v>
      </c>
      <c r="E120" s="129">
        <v>0.28000000000000003</v>
      </c>
      <c r="F120" s="129">
        <v>0.18</v>
      </c>
      <c r="G120" s="128">
        <v>630</v>
      </c>
      <c r="H120" s="128">
        <v>581</v>
      </c>
      <c r="I120" s="128">
        <v>601</v>
      </c>
      <c r="J120" s="128">
        <v>770</v>
      </c>
      <c r="K120" s="128">
        <v>710</v>
      </c>
      <c r="L120" s="142" t="s">
        <v>4188</v>
      </c>
    </row>
    <row r="121" spans="1:12" ht="17.399999999999999">
      <c r="A121" s="125" t="s">
        <v>4189</v>
      </c>
      <c r="B121" s="126" t="s">
        <v>4190</v>
      </c>
      <c r="C121" s="127">
        <v>87149100</v>
      </c>
      <c r="D121" s="128">
        <v>647</v>
      </c>
      <c r="E121" s="129">
        <v>0.28000000000000003</v>
      </c>
      <c r="F121" s="129">
        <v>0.18</v>
      </c>
      <c r="G121" s="128">
        <v>829</v>
      </c>
      <c r="H121" s="128">
        <v>764</v>
      </c>
      <c r="I121" s="128">
        <v>790</v>
      </c>
      <c r="J121" s="128" t="s">
        <v>2970</v>
      </c>
      <c r="K121" s="128">
        <v>933</v>
      </c>
      <c r="L121" s="142" t="s">
        <v>4191</v>
      </c>
    </row>
    <row r="122" spans="1:12" ht="17.399999999999999">
      <c r="A122" s="125" t="s">
        <v>4192</v>
      </c>
      <c r="B122" s="126" t="s">
        <v>4193</v>
      </c>
      <c r="C122" s="127">
        <v>87149100</v>
      </c>
      <c r="D122" s="128">
        <v>173</v>
      </c>
      <c r="E122" s="129">
        <v>0.28000000000000003</v>
      </c>
      <c r="F122" s="129">
        <v>0.18</v>
      </c>
      <c r="G122" s="128">
        <v>222</v>
      </c>
      <c r="H122" s="128">
        <v>205</v>
      </c>
      <c r="I122" s="128">
        <v>212</v>
      </c>
      <c r="J122" s="128">
        <v>272</v>
      </c>
      <c r="K122" s="128">
        <v>251</v>
      </c>
      <c r="L122" s="142" t="s">
        <v>4194</v>
      </c>
    </row>
    <row r="123" spans="1:12" ht="17.399999999999999">
      <c r="A123" s="125" t="s">
        <v>737</v>
      </c>
      <c r="B123" s="126" t="s">
        <v>1268</v>
      </c>
      <c r="C123" s="127">
        <v>87149100</v>
      </c>
      <c r="D123" s="128">
        <v>428</v>
      </c>
      <c r="E123" s="129">
        <v>0.28000000000000003</v>
      </c>
      <c r="F123" s="129">
        <v>0.18</v>
      </c>
      <c r="G123" s="128">
        <v>548</v>
      </c>
      <c r="H123" s="128">
        <v>506</v>
      </c>
      <c r="I123" s="128">
        <v>523</v>
      </c>
      <c r="J123" s="128">
        <v>670</v>
      </c>
      <c r="K123" s="128">
        <v>618</v>
      </c>
      <c r="L123" s="142" t="s">
        <v>4195</v>
      </c>
    </row>
    <row r="124" spans="1:12" ht="17.399999999999999">
      <c r="A124" s="125" t="s">
        <v>4196</v>
      </c>
      <c r="B124" s="126" t="s">
        <v>4197</v>
      </c>
      <c r="C124" s="127">
        <v>87149100</v>
      </c>
      <c r="D124" s="128">
        <v>442</v>
      </c>
      <c r="E124" s="129">
        <v>0.28000000000000003</v>
      </c>
      <c r="F124" s="129">
        <v>0.18</v>
      </c>
      <c r="G124" s="128">
        <v>566</v>
      </c>
      <c r="H124" s="128">
        <v>522</v>
      </c>
      <c r="I124" s="128">
        <v>540</v>
      </c>
      <c r="J124" s="128">
        <v>692</v>
      </c>
      <c r="K124" s="128">
        <v>638</v>
      </c>
      <c r="L124" s="142" t="s">
        <v>4198</v>
      </c>
    </row>
    <row r="125" spans="1:12" ht="17.399999999999999">
      <c r="A125" s="125" t="s">
        <v>4199</v>
      </c>
      <c r="B125" s="126" t="s">
        <v>4200</v>
      </c>
      <c r="C125" s="127">
        <v>87149100</v>
      </c>
      <c r="D125" s="128">
        <v>476</v>
      </c>
      <c r="E125" s="129">
        <v>0.28000000000000003</v>
      </c>
      <c r="F125" s="129">
        <v>0.18</v>
      </c>
      <c r="G125" s="128">
        <v>610</v>
      </c>
      <c r="H125" s="128">
        <v>562</v>
      </c>
      <c r="I125" s="128">
        <v>581</v>
      </c>
      <c r="J125" s="128">
        <v>744</v>
      </c>
      <c r="K125" s="128">
        <v>686</v>
      </c>
      <c r="L125" s="142" t="s">
        <v>4201</v>
      </c>
    </row>
    <row r="126" spans="1:12" ht="17.399999999999999">
      <c r="A126" s="125" t="s">
        <v>4202</v>
      </c>
      <c r="B126" s="126" t="s">
        <v>4203</v>
      </c>
      <c r="C126" s="127">
        <v>87149100</v>
      </c>
      <c r="D126" s="128">
        <v>632</v>
      </c>
      <c r="E126" s="129">
        <v>0.28000000000000003</v>
      </c>
      <c r="F126" s="129">
        <v>0.18</v>
      </c>
      <c r="G126" s="128">
        <v>809</v>
      </c>
      <c r="H126" s="128">
        <v>746</v>
      </c>
      <c r="I126" s="128">
        <v>772</v>
      </c>
      <c r="J126" s="128">
        <v>989</v>
      </c>
      <c r="K126" s="128">
        <v>911</v>
      </c>
      <c r="L126" s="142" t="s">
        <v>4204</v>
      </c>
    </row>
    <row r="127" spans="1:12" ht="17.399999999999999">
      <c r="A127" s="125" t="s">
        <v>733</v>
      </c>
      <c r="B127" s="126" t="s">
        <v>1270</v>
      </c>
      <c r="C127" s="127">
        <v>87149100</v>
      </c>
      <c r="D127" s="128">
        <v>290</v>
      </c>
      <c r="E127" s="129">
        <v>0.28000000000000003</v>
      </c>
      <c r="F127" s="129">
        <v>0.18</v>
      </c>
      <c r="G127" s="128">
        <v>372</v>
      </c>
      <c r="H127" s="128">
        <v>343</v>
      </c>
      <c r="I127" s="128">
        <v>354</v>
      </c>
      <c r="J127" s="128">
        <v>454</v>
      </c>
      <c r="K127" s="128">
        <v>418</v>
      </c>
      <c r="L127" s="142" t="s">
        <v>4205</v>
      </c>
    </row>
    <row r="128" spans="1:12" ht="17.399999999999999">
      <c r="A128" s="125" t="s">
        <v>4206</v>
      </c>
      <c r="B128" s="126" t="s">
        <v>4207</v>
      </c>
      <c r="C128" s="127">
        <v>87149100</v>
      </c>
      <c r="D128" s="128">
        <v>301</v>
      </c>
      <c r="E128" s="129">
        <v>0.28000000000000003</v>
      </c>
      <c r="F128" s="129">
        <v>0.18</v>
      </c>
      <c r="G128" s="128">
        <v>386</v>
      </c>
      <c r="H128" s="128">
        <v>356</v>
      </c>
      <c r="I128" s="128">
        <v>368</v>
      </c>
      <c r="J128" s="128">
        <v>472</v>
      </c>
      <c r="K128" s="128">
        <v>435</v>
      </c>
      <c r="L128" s="142" t="s">
        <v>4208</v>
      </c>
    </row>
    <row r="129" spans="1:12" ht="17.399999999999999">
      <c r="A129" s="125" t="s">
        <v>922</v>
      </c>
      <c r="B129" s="126" t="s">
        <v>1272</v>
      </c>
      <c r="C129" s="127">
        <v>87149100</v>
      </c>
      <c r="D129" s="128">
        <v>325</v>
      </c>
      <c r="E129" s="129">
        <v>0.28000000000000003</v>
      </c>
      <c r="F129" s="129">
        <v>0.18</v>
      </c>
      <c r="G129" s="128">
        <v>416</v>
      </c>
      <c r="H129" s="128">
        <v>384</v>
      </c>
      <c r="I129" s="128">
        <v>397</v>
      </c>
      <c r="J129" s="128">
        <v>509</v>
      </c>
      <c r="K129" s="128">
        <v>469</v>
      </c>
      <c r="L129" s="142" t="s">
        <v>4209</v>
      </c>
    </row>
    <row r="130" spans="1:12" ht="17.399999999999999">
      <c r="A130" s="125" t="s">
        <v>4210</v>
      </c>
      <c r="B130" s="126" t="s">
        <v>4211</v>
      </c>
      <c r="C130" s="127">
        <v>87149100</v>
      </c>
      <c r="D130" s="128">
        <v>422</v>
      </c>
      <c r="E130" s="129">
        <v>0.28000000000000003</v>
      </c>
      <c r="F130" s="129">
        <v>0.18</v>
      </c>
      <c r="G130" s="128">
        <v>541</v>
      </c>
      <c r="H130" s="128">
        <v>498</v>
      </c>
      <c r="I130" s="128">
        <v>515</v>
      </c>
      <c r="J130" s="128">
        <v>660</v>
      </c>
      <c r="K130" s="128">
        <v>608</v>
      </c>
      <c r="L130" s="142" t="s">
        <v>4212</v>
      </c>
    </row>
    <row r="131" spans="1:12" ht="17.399999999999999">
      <c r="A131" s="125" t="s">
        <v>4213</v>
      </c>
      <c r="B131" s="126" t="s">
        <v>4214</v>
      </c>
      <c r="C131" s="127">
        <v>87149100</v>
      </c>
      <c r="D131" s="128">
        <v>38</v>
      </c>
      <c r="E131" s="129">
        <v>0.28000000000000003</v>
      </c>
      <c r="F131" s="129">
        <v>0.18</v>
      </c>
      <c r="G131" s="128">
        <v>49</v>
      </c>
      <c r="H131" s="128">
        <v>45</v>
      </c>
      <c r="I131" s="128">
        <v>47</v>
      </c>
      <c r="J131" s="128">
        <v>61</v>
      </c>
      <c r="K131" s="128">
        <v>56</v>
      </c>
      <c r="L131" s="142" t="s">
        <v>4215</v>
      </c>
    </row>
    <row r="132" spans="1:12" ht="17.399999999999999">
      <c r="A132" s="125" t="s">
        <v>231</v>
      </c>
      <c r="B132" s="126" t="s">
        <v>1274</v>
      </c>
      <c r="C132" s="127">
        <v>87149100</v>
      </c>
      <c r="D132" s="128">
        <v>887</v>
      </c>
      <c r="E132" s="129">
        <v>0.28000000000000003</v>
      </c>
      <c r="F132" s="129">
        <v>0.18</v>
      </c>
      <c r="G132" s="128" t="s">
        <v>2159</v>
      </c>
      <c r="H132" s="128" t="s">
        <v>1849</v>
      </c>
      <c r="I132" s="128" t="s">
        <v>1465</v>
      </c>
      <c r="J132" s="128" t="s">
        <v>4216</v>
      </c>
      <c r="K132" s="128" t="s">
        <v>1716</v>
      </c>
      <c r="L132" s="142" t="s">
        <v>4217</v>
      </c>
    </row>
    <row r="133" spans="1:12" ht="17.399999999999999">
      <c r="A133" s="125" t="s">
        <v>4218</v>
      </c>
      <c r="B133" s="126" t="s">
        <v>4219</v>
      </c>
      <c r="C133" s="127">
        <v>87149100</v>
      </c>
      <c r="D133" s="128">
        <v>927</v>
      </c>
      <c r="E133" s="129">
        <v>0.28000000000000003</v>
      </c>
      <c r="F133" s="129">
        <v>0.18</v>
      </c>
      <c r="G133" s="128" t="s">
        <v>4220</v>
      </c>
      <c r="H133" s="128" t="s">
        <v>4221</v>
      </c>
      <c r="I133" s="128" t="s">
        <v>1842</v>
      </c>
      <c r="J133" s="128" t="s">
        <v>4163</v>
      </c>
      <c r="K133" s="128" t="s">
        <v>4222</v>
      </c>
      <c r="L133" s="142" t="s">
        <v>4223</v>
      </c>
    </row>
    <row r="134" spans="1:12" ht="17.399999999999999">
      <c r="A134" s="125" t="s">
        <v>4224</v>
      </c>
      <c r="B134" s="133" t="s">
        <v>4225</v>
      </c>
      <c r="C134" s="134">
        <v>87149100</v>
      </c>
      <c r="D134" s="128" t="s">
        <v>1859</v>
      </c>
      <c r="E134" s="129">
        <v>0.28000000000000003</v>
      </c>
      <c r="F134" s="129">
        <v>0.18</v>
      </c>
      <c r="G134" s="128" t="s">
        <v>4226</v>
      </c>
      <c r="H134" s="128" t="s">
        <v>2401</v>
      </c>
      <c r="I134" s="128" t="s">
        <v>1776</v>
      </c>
      <c r="J134" s="128" t="s">
        <v>4227</v>
      </c>
      <c r="K134" s="128" t="s">
        <v>2405</v>
      </c>
      <c r="L134" s="142" t="s">
        <v>4228</v>
      </c>
    </row>
    <row r="135" spans="1:12" ht="17.399999999999999">
      <c r="A135" s="125" t="s">
        <v>4229</v>
      </c>
      <c r="B135" s="133" t="s">
        <v>4230</v>
      </c>
      <c r="C135" s="134">
        <v>87149100</v>
      </c>
      <c r="D135" s="128" t="s">
        <v>2257</v>
      </c>
      <c r="E135" s="129">
        <v>0.28000000000000003</v>
      </c>
      <c r="F135" s="129">
        <v>0.18</v>
      </c>
      <c r="G135" s="128" t="s">
        <v>4231</v>
      </c>
      <c r="H135" s="128" t="s">
        <v>3640</v>
      </c>
      <c r="I135" s="128" t="s">
        <v>4232</v>
      </c>
      <c r="J135" s="128" t="s">
        <v>4233</v>
      </c>
      <c r="K135" s="128" t="s">
        <v>4234</v>
      </c>
      <c r="L135" s="142" t="s">
        <v>4235</v>
      </c>
    </row>
    <row r="136" spans="1:12" ht="17.399999999999999">
      <c r="A136" s="125" t="s">
        <v>741</v>
      </c>
      <c r="B136" s="126" t="s">
        <v>1276</v>
      </c>
      <c r="C136" s="127">
        <v>87149100</v>
      </c>
      <c r="D136" s="128">
        <v>431</v>
      </c>
      <c r="E136" s="129">
        <v>0.28000000000000003</v>
      </c>
      <c r="F136" s="129">
        <v>0.18</v>
      </c>
      <c r="G136" s="128">
        <v>552</v>
      </c>
      <c r="H136" s="128">
        <v>509</v>
      </c>
      <c r="I136" s="128">
        <v>526</v>
      </c>
      <c r="J136" s="128">
        <v>674</v>
      </c>
      <c r="K136" s="128">
        <v>621</v>
      </c>
      <c r="L136" s="142" t="s">
        <v>4236</v>
      </c>
    </row>
    <row r="137" spans="1:12" ht="17.399999999999999">
      <c r="A137" s="125" t="s">
        <v>4237</v>
      </c>
      <c r="B137" s="126" t="s">
        <v>4238</v>
      </c>
      <c r="C137" s="127">
        <v>87149100</v>
      </c>
      <c r="D137" s="128">
        <v>445</v>
      </c>
      <c r="E137" s="129">
        <v>0.28000000000000003</v>
      </c>
      <c r="F137" s="129">
        <v>0.18</v>
      </c>
      <c r="G137" s="128">
        <v>570</v>
      </c>
      <c r="H137" s="128">
        <v>526</v>
      </c>
      <c r="I137" s="128">
        <v>543</v>
      </c>
      <c r="J137" s="128">
        <v>696</v>
      </c>
      <c r="K137" s="128">
        <v>641</v>
      </c>
      <c r="L137" s="142" t="s">
        <v>4239</v>
      </c>
    </row>
    <row r="138" spans="1:12" ht="17.399999999999999">
      <c r="A138" s="125" t="s">
        <v>4240</v>
      </c>
      <c r="B138" s="126" t="s">
        <v>4241</v>
      </c>
      <c r="C138" s="127">
        <v>87149100</v>
      </c>
      <c r="D138" s="128">
        <v>479</v>
      </c>
      <c r="E138" s="129">
        <v>0.28000000000000003</v>
      </c>
      <c r="F138" s="129">
        <v>0.18</v>
      </c>
      <c r="G138" s="128">
        <v>614</v>
      </c>
      <c r="H138" s="128">
        <v>566</v>
      </c>
      <c r="I138" s="128">
        <v>585</v>
      </c>
      <c r="J138" s="128">
        <v>749</v>
      </c>
      <c r="K138" s="128">
        <v>691</v>
      </c>
      <c r="L138" s="142" t="s">
        <v>4242</v>
      </c>
    </row>
    <row r="139" spans="1:12" ht="17.399999999999999">
      <c r="A139" s="125" t="s">
        <v>4243</v>
      </c>
      <c r="B139" s="126" t="s">
        <v>4244</v>
      </c>
      <c r="C139" s="127">
        <v>87149100</v>
      </c>
      <c r="D139" s="128">
        <v>634</v>
      </c>
      <c r="E139" s="129">
        <v>0.28000000000000003</v>
      </c>
      <c r="F139" s="129">
        <v>0.18</v>
      </c>
      <c r="G139" s="128">
        <v>812</v>
      </c>
      <c r="H139" s="128">
        <v>749</v>
      </c>
      <c r="I139" s="128">
        <v>774</v>
      </c>
      <c r="J139" s="128">
        <v>991</v>
      </c>
      <c r="K139" s="128">
        <v>914</v>
      </c>
      <c r="L139" s="142" t="s">
        <v>4245</v>
      </c>
    </row>
    <row r="140" spans="1:12" ht="17.399999999999999">
      <c r="A140" s="125" t="s">
        <v>4246</v>
      </c>
      <c r="B140" s="126" t="s">
        <v>4247</v>
      </c>
      <c r="C140" s="127">
        <v>87141010</v>
      </c>
      <c r="D140" s="128" t="s">
        <v>4248</v>
      </c>
      <c r="E140" s="129">
        <v>0.28000000000000003</v>
      </c>
      <c r="F140" s="129">
        <v>0.18</v>
      </c>
      <c r="G140" s="128" t="s">
        <v>4249</v>
      </c>
      <c r="H140" s="128" t="s">
        <v>4250</v>
      </c>
      <c r="I140" s="128" t="s">
        <v>4251</v>
      </c>
      <c r="J140" s="128" t="s">
        <v>4252</v>
      </c>
      <c r="K140" s="128" t="s">
        <v>4253</v>
      </c>
      <c r="L140" s="142" t="s">
        <v>4254</v>
      </c>
    </row>
    <row r="141" spans="1:12" ht="17.399999999999999">
      <c r="A141" s="125" t="s">
        <v>4255</v>
      </c>
      <c r="B141" s="126" t="s">
        <v>4256</v>
      </c>
      <c r="C141" s="127">
        <v>87149990</v>
      </c>
      <c r="D141" s="128" t="s">
        <v>4257</v>
      </c>
      <c r="E141" s="129">
        <v>0.28000000000000003</v>
      </c>
      <c r="F141" s="129">
        <v>0.18</v>
      </c>
      <c r="G141" s="128" t="s">
        <v>4258</v>
      </c>
      <c r="H141" s="128" t="s">
        <v>4259</v>
      </c>
      <c r="I141" s="128" t="s">
        <v>4259</v>
      </c>
      <c r="J141" s="128" t="s">
        <v>4260</v>
      </c>
      <c r="K141" s="128" t="s">
        <v>4261</v>
      </c>
      <c r="L141" s="142" t="s">
        <v>4262</v>
      </c>
    </row>
    <row r="142" spans="1:12" ht="17.399999999999999">
      <c r="A142" s="125" t="s">
        <v>4263</v>
      </c>
      <c r="B142" s="126" t="s">
        <v>4264</v>
      </c>
      <c r="C142" s="127">
        <v>85122010</v>
      </c>
      <c r="D142" s="128">
        <v>92</v>
      </c>
      <c r="E142" s="129">
        <v>0.18</v>
      </c>
      <c r="F142" s="129">
        <v>0.18</v>
      </c>
      <c r="G142" s="128">
        <v>109</v>
      </c>
      <c r="H142" s="128">
        <v>109</v>
      </c>
      <c r="I142" s="128">
        <v>113</v>
      </c>
      <c r="J142" s="128">
        <v>134</v>
      </c>
      <c r="K142" s="128">
        <v>134</v>
      </c>
      <c r="L142" s="142" t="s">
        <v>4265</v>
      </c>
    </row>
    <row r="143" spans="1:12" ht="17.399999999999999">
      <c r="A143" s="125" t="s">
        <v>4266</v>
      </c>
      <c r="B143" s="126" t="s">
        <v>4267</v>
      </c>
      <c r="C143" s="127">
        <v>85365090</v>
      </c>
      <c r="D143" s="128">
        <v>68</v>
      </c>
      <c r="E143" s="129">
        <v>0.18</v>
      </c>
      <c r="F143" s="129">
        <v>0.18</v>
      </c>
      <c r="G143" s="128">
        <v>81</v>
      </c>
      <c r="H143" s="128">
        <v>81</v>
      </c>
      <c r="I143" s="128">
        <v>83</v>
      </c>
      <c r="J143" s="128">
        <v>98</v>
      </c>
      <c r="K143" s="128">
        <v>98</v>
      </c>
      <c r="L143" s="142" t="s">
        <v>4268</v>
      </c>
    </row>
    <row r="144" spans="1:12" ht="17.399999999999999">
      <c r="A144" s="125" t="s">
        <v>4269</v>
      </c>
      <c r="B144" s="126" t="s">
        <v>4270</v>
      </c>
      <c r="C144" s="127">
        <v>85371000</v>
      </c>
      <c r="D144" s="128" t="s">
        <v>4271</v>
      </c>
      <c r="E144" s="129">
        <v>0.18</v>
      </c>
      <c r="F144" s="129">
        <v>0.18</v>
      </c>
      <c r="G144" s="128" t="s">
        <v>3597</v>
      </c>
      <c r="H144" s="128" t="s">
        <v>3597</v>
      </c>
      <c r="I144" s="128" t="s">
        <v>4272</v>
      </c>
      <c r="J144" s="128" t="s">
        <v>4273</v>
      </c>
      <c r="K144" s="128" t="s">
        <v>4273</v>
      </c>
      <c r="L144" s="142" t="s">
        <v>4274</v>
      </c>
    </row>
    <row r="145" spans="1:12" ht="17.399999999999999">
      <c r="A145" s="125" t="s">
        <v>4275</v>
      </c>
      <c r="B145" s="126" t="s">
        <v>4276</v>
      </c>
      <c r="C145" s="127">
        <v>82079090</v>
      </c>
      <c r="D145" s="128">
        <v>484</v>
      </c>
      <c r="E145" s="129">
        <v>0.18</v>
      </c>
      <c r="F145" s="129">
        <v>0.18</v>
      </c>
      <c r="G145" s="128">
        <v>572</v>
      </c>
      <c r="H145" s="128">
        <v>572</v>
      </c>
      <c r="I145" s="128">
        <v>591</v>
      </c>
      <c r="J145" s="128">
        <v>698</v>
      </c>
      <c r="K145" s="128">
        <v>698</v>
      </c>
      <c r="L145" s="142" t="s">
        <v>4277</v>
      </c>
    </row>
    <row r="146" spans="1:12" ht="17.399999999999999">
      <c r="A146" s="125" t="s">
        <v>53</v>
      </c>
      <c r="B146" s="126" t="s">
        <v>1278</v>
      </c>
      <c r="C146" s="127">
        <v>82079090</v>
      </c>
      <c r="D146" s="128">
        <v>482</v>
      </c>
      <c r="E146" s="129">
        <v>0.18</v>
      </c>
      <c r="F146" s="129">
        <v>0.18</v>
      </c>
      <c r="G146" s="128">
        <v>569</v>
      </c>
      <c r="H146" s="128">
        <v>569</v>
      </c>
      <c r="I146" s="128">
        <v>589</v>
      </c>
      <c r="J146" s="128">
        <v>696</v>
      </c>
      <c r="K146" s="128">
        <v>696</v>
      </c>
      <c r="L146" s="142" t="s">
        <v>4278</v>
      </c>
    </row>
    <row r="147" spans="1:12" ht="17.399999999999999">
      <c r="A147" s="125" t="s">
        <v>149</v>
      </c>
      <c r="B147" s="126" t="s">
        <v>1128</v>
      </c>
      <c r="C147" s="127">
        <v>87149100</v>
      </c>
      <c r="D147" s="128">
        <v>399</v>
      </c>
      <c r="E147" s="129">
        <v>0.28000000000000003</v>
      </c>
      <c r="F147" s="129">
        <v>0.18</v>
      </c>
      <c r="G147" s="128">
        <v>511</v>
      </c>
      <c r="H147" s="128">
        <v>471</v>
      </c>
      <c r="I147" s="128">
        <v>487</v>
      </c>
      <c r="J147" s="128">
        <v>624</v>
      </c>
      <c r="K147" s="128">
        <v>575</v>
      </c>
      <c r="L147" s="142" t="s">
        <v>4279</v>
      </c>
    </row>
    <row r="148" spans="1:12" ht="17.399999999999999">
      <c r="A148" s="125" t="s">
        <v>517</v>
      </c>
      <c r="B148" s="126" t="s">
        <v>1131</v>
      </c>
      <c r="C148" s="127">
        <v>87149100</v>
      </c>
      <c r="D148" s="128">
        <v>400</v>
      </c>
      <c r="E148" s="129">
        <v>0.28000000000000003</v>
      </c>
      <c r="F148" s="129">
        <v>0.18</v>
      </c>
      <c r="G148" s="128">
        <v>512</v>
      </c>
      <c r="H148" s="128">
        <v>472</v>
      </c>
      <c r="I148" s="128">
        <v>488</v>
      </c>
      <c r="J148" s="128">
        <v>625</v>
      </c>
      <c r="K148" s="128">
        <v>576</v>
      </c>
      <c r="L148" s="142" t="s">
        <v>4280</v>
      </c>
    </row>
    <row r="149" spans="1:12" ht="17.399999999999999">
      <c r="A149" s="125" t="s">
        <v>518</v>
      </c>
      <c r="B149" s="126" t="s">
        <v>1133</v>
      </c>
      <c r="C149" s="127">
        <v>87149100</v>
      </c>
      <c r="D149" s="128">
        <v>436</v>
      </c>
      <c r="E149" s="129">
        <v>0.28000000000000003</v>
      </c>
      <c r="F149" s="129">
        <v>0.18</v>
      </c>
      <c r="G149" s="128">
        <v>559</v>
      </c>
      <c r="H149" s="128">
        <v>515</v>
      </c>
      <c r="I149" s="128">
        <v>532</v>
      </c>
      <c r="J149" s="128">
        <v>681</v>
      </c>
      <c r="K149" s="128">
        <v>628</v>
      </c>
      <c r="L149" s="142" t="s">
        <v>4281</v>
      </c>
    </row>
    <row r="150" spans="1:12" ht="17.399999999999999">
      <c r="A150" s="125" t="s">
        <v>65</v>
      </c>
      <c r="B150" s="126" t="s">
        <v>1135</v>
      </c>
      <c r="C150" s="127">
        <v>87149100</v>
      </c>
      <c r="D150" s="128">
        <v>603</v>
      </c>
      <c r="E150" s="129">
        <v>0.28000000000000003</v>
      </c>
      <c r="F150" s="129">
        <v>0.18</v>
      </c>
      <c r="G150" s="128">
        <v>772</v>
      </c>
      <c r="H150" s="128">
        <v>712</v>
      </c>
      <c r="I150" s="128">
        <v>736</v>
      </c>
      <c r="J150" s="128">
        <v>943</v>
      </c>
      <c r="K150" s="128">
        <v>869</v>
      </c>
      <c r="L150" s="142" t="s">
        <v>4282</v>
      </c>
    </row>
    <row r="151" spans="1:12" ht="17.399999999999999">
      <c r="A151" s="125" t="s">
        <v>666</v>
      </c>
      <c r="B151" s="133" t="s">
        <v>1140</v>
      </c>
      <c r="C151" s="134">
        <v>87149100</v>
      </c>
      <c r="D151" s="128">
        <v>134</v>
      </c>
      <c r="E151" s="129">
        <v>0.28000000000000003</v>
      </c>
      <c r="F151" s="129">
        <v>0.18</v>
      </c>
      <c r="G151" s="128">
        <v>172</v>
      </c>
      <c r="H151" s="128">
        <v>159</v>
      </c>
      <c r="I151" s="128">
        <v>164</v>
      </c>
      <c r="J151" s="128">
        <v>210</v>
      </c>
      <c r="K151" s="128">
        <v>194</v>
      </c>
      <c r="L151" s="142" t="s">
        <v>4285</v>
      </c>
    </row>
    <row r="152" spans="1:12" ht="17.399999999999999">
      <c r="A152" s="125" t="s">
        <v>144</v>
      </c>
      <c r="B152" s="126" t="s">
        <v>1144</v>
      </c>
      <c r="C152" s="127">
        <v>83012000</v>
      </c>
      <c r="D152" s="128">
        <v>404</v>
      </c>
      <c r="E152" s="129">
        <v>0.18</v>
      </c>
      <c r="F152" s="129">
        <v>0.18</v>
      </c>
      <c r="G152" s="128">
        <v>477</v>
      </c>
      <c r="H152" s="128">
        <v>477</v>
      </c>
      <c r="I152" s="128">
        <v>493</v>
      </c>
      <c r="J152" s="128">
        <v>582</v>
      </c>
      <c r="K152" s="128">
        <v>582</v>
      </c>
      <c r="L152" s="142" t="s">
        <v>4286</v>
      </c>
    </row>
    <row r="153" spans="1:12" ht="17.399999999999999">
      <c r="A153" s="125" t="s">
        <v>4287</v>
      </c>
      <c r="B153" s="126" t="s">
        <v>1484</v>
      </c>
      <c r="C153" s="127">
        <v>85121000</v>
      </c>
      <c r="D153" s="128">
        <v>107</v>
      </c>
      <c r="E153" s="129">
        <v>0.18</v>
      </c>
      <c r="F153" s="129">
        <v>0.18</v>
      </c>
      <c r="G153" s="128">
        <v>127</v>
      </c>
      <c r="H153" s="128">
        <v>127</v>
      </c>
      <c r="I153" s="128">
        <v>131</v>
      </c>
      <c r="J153" s="128">
        <v>155</v>
      </c>
      <c r="K153" s="128">
        <v>155</v>
      </c>
      <c r="L153" s="142" t="s">
        <v>4288</v>
      </c>
    </row>
    <row r="154" spans="1:12" ht="17.399999999999999">
      <c r="A154" s="125" t="s">
        <v>928</v>
      </c>
      <c r="B154" s="133" t="s">
        <v>4289</v>
      </c>
      <c r="C154" s="134">
        <v>87149100</v>
      </c>
      <c r="D154" s="128">
        <v>10</v>
      </c>
      <c r="E154" s="129">
        <v>0.28000000000000003</v>
      </c>
      <c r="F154" s="129">
        <v>0.18</v>
      </c>
      <c r="G154" s="128">
        <v>13</v>
      </c>
      <c r="H154" s="128">
        <v>12</v>
      </c>
      <c r="I154" s="128">
        <v>13</v>
      </c>
      <c r="J154" s="128">
        <v>17</v>
      </c>
      <c r="K154" s="128">
        <v>16</v>
      </c>
      <c r="L154" s="142" t="s">
        <v>4290</v>
      </c>
    </row>
    <row r="155" spans="1:12" ht="17.399999999999999">
      <c r="A155" s="125" t="s">
        <v>4291</v>
      </c>
      <c r="B155" s="126" t="s">
        <v>4292</v>
      </c>
      <c r="C155" s="127">
        <v>85443000</v>
      </c>
      <c r="D155" s="128" t="s">
        <v>1942</v>
      </c>
      <c r="E155" s="129">
        <v>0.18</v>
      </c>
      <c r="F155" s="129">
        <v>0.18</v>
      </c>
      <c r="G155" s="128" t="s">
        <v>4293</v>
      </c>
      <c r="H155" s="128" t="s">
        <v>4293</v>
      </c>
      <c r="I155" s="128" t="s">
        <v>4294</v>
      </c>
      <c r="J155" s="128" t="s">
        <v>4295</v>
      </c>
      <c r="K155" s="128" t="s">
        <v>4295</v>
      </c>
      <c r="L155" s="142" t="s">
        <v>4296</v>
      </c>
    </row>
    <row r="156" spans="1:12" ht="17.399999999999999">
      <c r="A156" s="125" t="s">
        <v>4297</v>
      </c>
      <c r="B156" s="126" t="s">
        <v>4298</v>
      </c>
      <c r="C156" s="127">
        <v>87149100</v>
      </c>
      <c r="D156" s="128">
        <v>144</v>
      </c>
      <c r="E156" s="129">
        <v>0.28000000000000003</v>
      </c>
      <c r="F156" s="129">
        <v>0.18</v>
      </c>
      <c r="G156" s="128">
        <v>185</v>
      </c>
      <c r="H156" s="128">
        <v>170</v>
      </c>
      <c r="I156" s="128">
        <v>176</v>
      </c>
      <c r="J156" s="128">
        <v>226</v>
      </c>
      <c r="K156" s="128">
        <v>208</v>
      </c>
      <c r="L156" s="142" t="s">
        <v>4299</v>
      </c>
    </row>
    <row r="157" spans="1:12" ht="17.399999999999999">
      <c r="A157" s="125" t="s">
        <v>4300</v>
      </c>
      <c r="B157" s="126" t="s">
        <v>4301</v>
      </c>
      <c r="C157" s="127">
        <v>85443000</v>
      </c>
      <c r="D157" s="128">
        <v>877</v>
      </c>
      <c r="E157" s="129">
        <v>0.18</v>
      </c>
      <c r="F157" s="129">
        <v>0.18</v>
      </c>
      <c r="G157" s="128" t="s">
        <v>1723</v>
      </c>
      <c r="H157" s="128" t="s">
        <v>1723</v>
      </c>
      <c r="I157" s="128" t="s">
        <v>2003</v>
      </c>
      <c r="J157" s="128" t="s">
        <v>1724</v>
      </c>
      <c r="K157" s="128" t="s">
        <v>1724</v>
      </c>
      <c r="L157" s="142" t="s">
        <v>4302</v>
      </c>
    </row>
    <row r="158" spans="1:12" ht="17.399999999999999">
      <c r="A158" s="125" t="s">
        <v>4303</v>
      </c>
      <c r="B158" s="126" t="s">
        <v>4304</v>
      </c>
      <c r="C158" s="127">
        <v>85443000</v>
      </c>
      <c r="D158" s="128" t="s">
        <v>4305</v>
      </c>
      <c r="E158" s="129">
        <v>0.18</v>
      </c>
      <c r="F158" s="129">
        <v>0.18</v>
      </c>
      <c r="G158" s="128" t="s">
        <v>4308</v>
      </c>
      <c r="H158" s="128" t="s">
        <v>4308</v>
      </c>
      <c r="I158" s="128" t="s">
        <v>4309</v>
      </c>
      <c r="J158" s="128" t="s">
        <v>4310</v>
      </c>
      <c r="K158" s="128" t="s">
        <v>4310</v>
      </c>
      <c r="L158" s="142" t="s">
        <v>4311</v>
      </c>
    </row>
    <row r="159" spans="1:12" ht="17.399999999999999">
      <c r="A159" s="125" t="s">
        <v>4312</v>
      </c>
      <c r="B159" s="126" t="s">
        <v>4313</v>
      </c>
      <c r="C159" s="127">
        <v>85443000</v>
      </c>
      <c r="D159" s="128" t="s">
        <v>4314</v>
      </c>
      <c r="E159" s="129">
        <v>0.18</v>
      </c>
      <c r="F159" s="129">
        <v>0.18</v>
      </c>
      <c r="G159" s="128" t="s">
        <v>4315</v>
      </c>
      <c r="H159" s="128" t="s">
        <v>4315</v>
      </c>
      <c r="I159" s="128" t="s">
        <v>4315</v>
      </c>
      <c r="J159" s="128" t="s">
        <v>4316</v>
      </c>
      <c r="K159" s="128" t="s">
        <v>4316</v>
      </c>
      <c r="L159" s="142" t="s">
        <v>4317</v>
      </c>
    </row>
    <row r="160" spans="1:12" ht="17.399999999999999">
      <c r="A160" s="125" t="s">
        <v>4318</v>
      </c>
      <c r="B160" s="126" t="s">
        <v>4319</v>
      </c>
      <c r="C160" s="127">
        <v>73181110</v>
      </c>
      <c r="D160" s="128">
        <v>18</v>
      </c>
      <c r="E160" s="129">
        <v>0.18</v>
      </c>
      <c r="F160" s="129">
        <v>0.18</v>
      </c>
      <c r="G160" s="128">
        <v>22</v>
      </c>
      <c r="H160" s="128">
        <v>22</v>
      </c>
      <c r="I160" s="128">
        <v>22</v>
      </c>
      <c r="J160" s="128">
        <v>26</v>
      </c>
      <c r="K160" s="128">
        <v>26</v>
      </c>
      <c r="L160" s="142" t="s">
        <v>4320</v>
      </c>
    </row>
    <row r="161" spans="1:12" ht="17.399999999999999">
      <c r="A161" s="125" t="s">
        <v>1060</v>
      </c>
      <c r="B161" s="126" t="s">
        <v>1284</v>
      </c>
      <c r="C161" s="127">
        <v>84829900</v>
      </c>
      <c r="D161" s="128">
        <v>404</v>
      </c>
      <c r="E161" s="129">
        <v>0.18</v>
      </c>
      <c r="F161" s="129">
        <v>0.18</v>
      </c>
      <c r="G161" s="128">
        <v>477</v>
      </c>
      <c r="H161" s="128">
        <v>477</v>
      </c>
      <c r="I161" s="128">
        <v>493</v>
      </c>
      <c r="J161" s="128">
        <v>582</v>
      </c>
      <c r="K161" s="128">
        <v>582</v>
      </c>
      <c r="L161" s="142" t="s">
        <v>4321</v>
      </c>
    </row>
    <row r="162" spans="1:12" ht="17.399999999999999">
      <c r="A162" s="125" t="s">
        <v>4322</v>
      </c>
      <c r="B162" s="126" t="s">
        <v>4323</v>
      </c>
      <c r="C162" s="127">
        <v>87141090</v>
      </c>
      <c r="D162" s="128" t="s">
        <v>4324</v>
      </c>
      <c r="E162" s="129">
        <v>0.28000000000000003</v>
      </c>
      <c r="F162" s="129">
        <v>0.18</v>
      </c>
      <c r="G162" s="128" t="s">
        <v>4325</v>
      </c>
      <c r="H162" s="128" t="s">
        <v>4326</v>
      </c>
      <c r="I162" s="128" t="s">
        <v>4327</v>
      </c>
      <c r="J162" s="128" t="s">
        <v>4328</v>
      </c>
      <c r="K162" s="128" t="s">
        <v>4329</v>
      </c>
      <c r="L162" s="142" t="s">
        <v>4330</v>
      </c>
    </row>
    <row r="163" spans="1:12" ht="17.399999999999999">
      <c r="A163" s="125" t="s">
        <v>4331</v>
      </c>
      <c r="B163" s="133" t="s">
        <v>4332</v>
      </c>
      <c r="C163" s="134">
        <v>87149290</v>
      </c>
      <c r="D163" s="128" t="s">
        <v>4333</v>
      </c>
      <c r="E163" s="129">
        <v>0.28000000000000003</v>
      </c>
      <c r="F163" s="129">
        <v>0.18</v>
      </c>
      <c r="G163" s="128" t="s">
        <v>4334</v>
      </c>
      <c r="H163" s="128" t="s">
        <v>4335</v>
      </c>
      <c r="I163" s="128" t="s">
        <v>4336</v>
      </c>
      <c r="J163" s="128" t="s">
        <v>4337</v>
      </c>
      <c r="K163" s="128" t="s">
        <v>4338</v>
      </c>
      <c r="L163" s="142" t="s">
        <v>4339</v>
      </c>
    </row>
    <row r="164" spans="1:12" ht="17.399999999999999">
      <c r="A164" s="125" t="s">
        <v>927</v>
      </c>
      <c r="B164" s="126" t="s">
        <v>1149</v>
      </c>
      <c r="C164" s="127">
        <v>87149100</v>
      </c>
      <c r="D164" s="128">
        <v>930</v>
      </c>
      <c r="E164" s="129">
        <v>0.28000000000000003</v>
      </c>
      <c r="F164" s="129">
        <v>0.18</v>
      </c>
      <c r="G164" s="128" t="s">
        <v>4340</v>
      </c>
      <c r="H164" s="128" t="s">
        <v>4341</v>
      </c>
      <c r="I164" s="128" t="s">
        <v>4342</v>
      </c>
      <c r="J164" s="128" t="s">
        <v>4343</v>
      </c>
      <c r="K164" s="128" t="s">
        <v>4344</v>
      </c>
      <c r="L164" s="142" t="s">
        <v>4345</v>
      </c>
    </row>
    <row r="165" spans="1:12" ht="17.399999999999999">
      <c r="A165" s="125" t="s">
        <v>4346</v>
      </c>
      <c r="B165" s="133" t="s">
        <v>4347</v>
      </c>
      <c r="C165" s="134">
        <v>82073000</v>
      </c>
      <c r="D165" s="128">
        <v>25</v>
      </c>
      <c r="E165" s="129">
        <v>0.18</v>
      </c>
      <c r="F165" s="129">
        <v>0.18</v>
      </c>
      <c r="G165" s="128">
        <v>30</v>
      </c>
      <c r="H165" s="128">
        <v>30</v>
      </c>
      <c r="I165" s="128">
        <v>31</v>
      </c>
      <c r="J165" s="128">
        <v>37</v>
      </c>
      <c r="K165" s="128">
        <v>37</v>
      </c>
      <c r="L165" s="142" t="s">
        <v>4348</v>
      </c>
    </row>
    <row r="166" spans="1:12" ht="17.399999999999999">
      <c r="A166" s="125" t="s">
        <v>4349</v>
      </c>
      <c r="B166" s="126" t="s">
        <v>4350</v>
      </c>
      <c r="C166" s="127">
        <v>87149100</v>
      </c>
      <c r="D166" s="128">
        <v>79</v>
      </c>
      <c r="E166" s="129">
        <v>0.28000000000000003</v>
      </c>
      <c r="F166" s="129">
        <v>0.18</v>
      </c>
      <c r="G166" s="128">
        <v>102</v>
      </c>
      <c r="H166" s="128">
        <v>94</v>
      </c>
      <c r="I166" s="128">
        <v>97</v>
      </c>
      <c r="J166" s="128">
        <v>125</v>
      </c>
      <c r="K166" s="128">
        <v>115</v>
      </c>
      <c r="L166" s="142" t="s">
        <v>4353</v>
      </c>
    </row>
    <row r="167" spans="1:12" ht="17.399999999999999">
      <c r="A167" s="125" t="s">
        <v>1058</v>
      </c>
      <c r="B167" s="126" t="s">
        <v>1287</v>
      </c>
      <c r="C167" s="127">
        <v>73181110</v>
      </c>
      <c r="D167" s="128">
        <v>49</v>
      </c>
      <c r="E167" s="129">
        <v>0.18</v>
      </c>
      <c r="F167" s="129">
        <v>0.18</v>
      </c>
      <c r="G167" s="128">
        <v>58</v>
      </c>
      <c r="H167" s="128">
        <v>58</v>
      </c>
      <c r="I167" s="128">
        <v>60</v>
      </c>
      <c r="J167" s="128">
        <v>71</v>
      </c>
      <c r="K167" s="128">
        <v>71</v>
      </c>
      <c r="L167" s="142" t="s">
        <v>4354</v>
      </c>
    </row>
    <row r="168" spans="1:12" ht="17.399999999999999">
      <c r="A168" s="125" t="s">
        <v>1055</v>
      </c>
      <c r="B168" s="133" t="s">
        <v>1289</v>
      </c>
      <c r="C168" s="134">
        <v>73181110</v>
      </c>
      <c r="D168" s="128">
        <v>45</v>
      </c>
      <c r="E168" s="129">
        <v>0.18</v>
      </c>
      <c r="F168" s="129">
        <v>0.18</v>
      </c>
      <c r="G168" s="128">
        <v>54</v>
      </c>
      <c r="H168" s="128">
        <v>54</v>
      </c>
      <c r="I168" s="128">
        <v>55</v>
      </c>
      <c r="J168" s="128">
        <v>65</v>
      </c>
      <c r="K168" s="128">
        <v>65</v>
      </c>
      <c r="L168" s="142" t="s">
        <v>4355</v>
      </c>
    </row>
    <row r="169" spans="1:12" ht="17.399999999999999">
      <c r="A169" s="125" t="s">
        <v>1052</v>
      </c>
      <c r="B169" s="133" t="s">
        <v>1291</v>
      </c>
      <c r="C169" s="134">
        <v>73181110</v>
      </c>
      <c r="D169" s="128">
        <v>11</v>
      </c>
      <c r="E169" s="129">
        <v>0.18</v>
      </c>
      <c r="F169" s="129">
        <v>0.18</v>
      </c>
      <c r="G169" s="128">
        <v>13</v>
      </c>
      <c r="H169" s="128">
        <v>13</v>
      </c>
      <c r="I169" s="128">
        <v>14</v>
      </c>
      <c r="J169" s="128">
        <v>17</v>
      </c>
      <c r="K169" s="128">
        <v>17</v>
      </c>
      <c r="L169" s="142" t="s">
        <v>4356</v>
      </c>
    </row>
    <row r="170" spans="1:12" ht="17.399999999999999">
      <c r="A170" s="125" t="s">
        <v>1051</v>
      </c>
      <c r="B170" s="133" t="s">
        <v>1294</v>
      </c>
      <c r="C170" s="134">
        <v>87149100</v>
      </c>
      <c r="D170" s="128">
        <v>9</v>
      </c>
      <c r="E170" s="129">
        <v>0.28000000000000003</v>
      </c>
      <c r="F170" s="129">
        <v>0.18</v>
      </c>
      <c r="G170" s="128">
        <v>12</v>
      </c>
      <c r="H170" s="128">
        <v>11</v>
      </c>
      <c r="I170" s="128">
        <v>11</v>
      </c>
      <c r="J170" s="128">
        <v>15</v>
      </c>
      <c r="K170" s="128">
        <v>13</v>
      </c>
      <c r="L170" s="142" t="s">
        <v>4357</v>
      </c>
    </row>
    <row r="171" spans="1:12" ht="17.399999999999999">
      <c r="A171" s="125" t="s">
        <v>4358</v>
      </c>
      <c r="B171" s="126" t="s">
        <v>4359</v>
      </c>
      <c r="C171" s="127">
        <v>87149100</v>
      </c>
      <c r="D171" s="128">
        <v>121</v>
      </c>
      <c r="E171" s="129">
        <v>0.28000000000000003</v>
      </c>
      <c r="F171" s="129">
        <v>0.18</v>
      </c>
      <c r="G171" s="128">
        <v>155</v>
      </c>
      <c r="H171" s="128">
        <v>143</v>
      </c>
      <c r="I171" s="128">
        <v>148</v>
      </c>
      <c r="J171" s="128">
        <v>190</v>
      </c>
      <c r="K171" s="128">
        <v>175</v>
      </c>
      <c r="L171" s="142" t="s">
        <v>4360</v>
      </c>
    </row>
    <row r="172" spans="1:12" ht="17.399999999999999">
      <c r="A172" s="125" t="s">
        <v>4361</v>
      </c>
      <c r="B172" s="126" t="s">
        <v>4362</v>
      </c>
      <c r="C172" s="127">
        <v>87149100</v>
      </c>
      <c r="D172" s="128">
        <v>9</v>
      </c>
      <c r="E172" s="129">
        <v>0.28000000000000003</v>
      </c>
      <c r="F172" s="129">
        <v>0.18</v>
      </c>
      <c r="G172" s="128">
        <v>12</v>
      </c>
      <c r="H172" s="128">
        <v>11</v>
      </c>
      <c r="I172" s="128">
        <v>11</v>
      </c>
      <c r="J172" s="128">
        <v>15</v>
      </c>
      <c r="K172" s="128">
        <v>13</v>
      </c>
      <c r="L172" s="142" t="s">
        <v>4363</v>
      </c>
    </row>
    <row r="173" spans="1:12" ht="17.399999999999999">
      <c r="A173" s="125" t="s">
        <v>468</v>
      </c>
      <c r="B173" s="126" t="s">
        <v>1153</v>
      </c>
      <c r="C173" s="127">
        <v>87149100</v>
      </c>
      <c r="D173" s="128">
        <v>77</v>
      </c>
      <c r="E173" s="129">
        <v>0.28000000000000003</v>
      </c>
      <c r="F173" s="129">
        <v>0.18</v>
      </c>
      <c r="G173" s="128">
        <v>99</v>
      </c>
      <c r="H173" s="128">
        <v>91</v>
      </c>
      <c r="I173" s="128">
        <v>94</v>
      </c>
      <c r="J173" s="128">
        <v>121</v>
      </c>
      <c r="K173" s="128">
        <v>111</v>
      </c>
      <c r="L173" s="142" t="s">
        <v>4364</v>
      </c>
    </row>
    <row r="174" spans="1:12" ht="17.399999999999999">
      <c r="A174" s="125" t="s">
        <v>747</v>
      </c>
      <c r="B174" s="126" t="s">
        <v>1296</v>
      </c>
      <c r="C174" s="127">
        <v>87149100</v>
      </c>
      <c r="D174" s="128">
        <v>90</v>
      </c>
      <c r="E174" s="129">
        <v>0.28000000000000003</v>
      </c>
      <c r="F174" s="129">
        <v>0.18</v>
      </c>
      <c r="G174" s="128">
        <v>116</v>
      </c>
      <c r="H174" s="128">
        <v>107</v>
      </c>
      <c r="I174" s="128">
        <v>110</v>
      </c>
      <c r="J174" s="128">
        <v>141</v>
      </c>
      <c r="K174" s="128">
        <v>130</v>
      </c>
      <c r="L174" s="142" t="s">
        <v>4365</v>
      </c>
    </row>
    <row r="175" spans="1:12" ht="17.399999999999999">
      <c r="A175" s="125" t="s">
        <v>4366</v>
      </c>
      <c r="B175" s="126" t="s">
        <v>4367</v>
      </c>
      <c r="C175" s="127">
        <v>87088000</v>
      </c>
      <c r="D175" s="128">
        <v>546</v>
      </c>
      <c r="E175" s="129">
        <v>0.28000000000000003</v>
      </c>
      <c r="F175" s="129">
        <v>0.18</v>
      </c>
      <c r="G175" s="128">
        <v>699</v>
      </c>
      <c r="H175" s="128">
        <v>645</v>
      </c>
      <c r="I175" s="128">
        <v>667</v>
      </c>
      <c r="J175" s="128">
        <v>854</v>
      </c>
      <c r="K175" s="128">
        <v>788</v>
      </c>
      <c r="L175" s="142" t="s">
        <v>4368</v>
      </c>
    </row>
    <row r="176" spans="1:12" ht="17.399999999999999">
      <c r="A176" s="125" t="s">
        <v>4369</v>
      </c>
      <c r="B176" s="126" t="s">
        <v>4370</v>
      </c>
      <c r="C176" s="127">
        <v>87149100</v>
      </c>
      <c r="D176" s="128">
        <v>229</v>
      </c>
      <c r="E176" s="129">
        <v>0.28000000000000003</v>
      </c>
      <c r="F176" s="129">
        <v>0.18</v>
      </c>
      <c r="G176" s="128">
        <v>294</v>
      </c>
      <c r="H176" s="128">
        <v>271</v>
      </c>
      <c r="I176" s="128">
        <v>280</v>
      </c>
      <c r="J176" s="128">
        <v>359</v>
      </c>
      <c r="K176" s="128">
        <v>331</v>
      </c>
      <c r="L176" s="142" t="s">
        <v>4373</v>
      </c>
    </row>
    <row r="177" spans="1:12" ht="17.399999999999999">
      <c r="A177" s="125" t="s">
        <v>4374</v>
      </c>
      <c r="B177" s="126" t="s">
        <v>4375</v>
      </c>
      <c r="C177" s="127">
        <v>84835010</v>
      </c>
      <c r="D177" s="128">
        <v>529</v>
      </c>
      <c r="E177" s="129">
        <v>0.18</v>
      </c>
      <c r="F177" s="129">
        <v>0.18</v>
      </c>
      <c r="G177" s="128">
        <v>625</v>
      </c>
      <c r="H177" s="128">
        <v>625</v>
      </c>
      <c r="I177" s="128">
        <v>646</v>
      </c>
      <c r="J177" s="128">
        <v>763</v>
      </c>
      <c r="K177" s="128">
        <v>763</v>
      </c>
      <c r="L177" s="142" t="s">
        <v>4376</v>
      </c>
    </row>
    <row r="178" spans="1:12" ht="17.399999999999999">
      <c r="A178" s="125" t="s">
        <v>4377</v>
      </c>
      <c r="B178" s="126" t="s">
        <v>4378</v>
      </c>
      <c r="C178" s="127">
        <v>84835010</v>
      </c>
      <c r="D178" s="128">
        <v>693</v>
      </c>
      <c r="E178" s="129">
        <v>0.18</v>
      </c>
      <c r="F178" s="129">
        <v>0.18</v>
      </c>
      <c r="G178" s="128">
        <v>818</v>
      </c>
      <c r="H178" s="128">
        <v>818</v>
      </c>
      <c r="I178" s="128">
        <v>846</v>
      </c>
      <c r="J178" s="128">
        <v>999</v>
      </c>
      <c r="K178" s="128">
        <v>999</v>
      </c>
      <c r="L178" s="142" t="s">
        <v>4379</v>
      </c>
    </row>
    <row r="179" spans="1:12" ht="17.399999999999999">
      <c r="A179" s="125" t="s">
        <v>4380</v>
      </c>
      <c r="B179" s="126" t="s">
        <v>4381</v>
      </c>
      <c r="C179" s="127">
        <v>84835010</v>
      </c>
      <c r="D179" s="128" t="s">
        <v>4382</v>
      </c>
      <c r="E179" s="129">
        <v>0.18</v>
      </c>
      <c r="F179" s="129">
        <v>0.18</v>
      </c>
      <c r="G179" s="128" t="s">
        <v>1837</v>
      </c>
      <c r="H179" s="128" t="s">
        <v>1837</v>
      </c>
      <c r="I179" s="128" t="s">
        <v>1671</v>
      </c>
      <c r="J179" s="128" t="s">
        <v>4383</v>
      </c>
      <c r="K179" s="128" t="s">
        <v>4383</v>
      </c>
      <c r="L179" s="142" t="s">
        <v>4384</v>
      </c>
    </row>
    <row r="180" spans="1:12" ht="17.399999999999999">
      <c r="A180" s="125" t="s">
        <v>4385</v>
      </c>
      <c r="B180" s="126" t="s">
        <v>4386</v>
      </c>
      <c r="C180" s="127">
        <v>87149100</v>
      </c>
      <c r="D180" s="128">
        <v>466</v>
      </c>
      <c r="E180" s="129">
        <v>0.28000000000000003</v>
      </c>
      <c r="F180" s="129">
        <v>0.18</v>
      </c>
      <c r="G180" s="128">
        <v>597</v>
      </c>
      <c r="H180" s="128">
        <v>550</v>
      </c>
      <c r="I180" s="128">
        <v>569</v>
      </c>
      <c r="J180" s="128">
        <v>729</v>
      </c>
      <c r="K180" s="128">
        <v>672</v>
      </c>
      <c r="L180" s="142" t="s">
        <v>4387</v>
      </c>
    </row>
    <row r="181" spans="1:12" ht="17.399999999999999">
      <c r="A181" s="125" t="s">
        <v>4388</v>
      </c>
      <c r="B181" s="126" t="s">
        <v>4389</v>
      </c>
      <c r="C181" s="127">
        <v>87149100</v>
      </c>
      <c r="D181" s="128">
        <v>39</v>
      </c>
      <c r="E181" s="129">
        <v>0.28000000000000003</v>
      </c>
      <c r="F181" s="129">
        <v>0.18</v>
      </c>
      <c r="G181" s="128">
        <v>50</v>
      </c>
      <c r="H181" s="128">
        <v>47</v>
      </c>
      <c r="I181" s="128">
        <v>48</v>
      </c>
      <c r="J181" s="128">
        <v>62</v>
      </c>
      <c r="K181" s="128">
        <v>57</v>
      </c>
      <c r="L181" s="142" t="s">
        <v>4390</v>
      </c>
    </row>
    <row r="182" spans="1:12" ht="17.399999999999999">
      <c r="A182" s="125" t="s">
        <v>4391</v>
      </c>
      <c r="B182" s="126" t="s">
        <v>4392</v>
      </c>
      <c r="C182" s="127">
        <v>87149100</v>
      </c>
      <c r="D182" s="128">
        <v>94</v>
      </c>
      <c r="E182" s="129">
        <v>0.28000000000000003</v>
      </c>
      <c r="F182" s="129">
        <v>0.18</v>
      </c>
      <c r="G182" s="128">
        <v>121</v>
      </c>
      <c r="H182" s="128">
        <v>111</v>
      </c>
      <c r="I182" s="128">
        <v>115</v>
      </c>
      <c r="J182" s="128">
        <v>148</v>
      </c>
      <c r="K182" s="128">
        <v>136</v>
      </c>
      <c r="L182" s="142" t="s">
        <v>4393</v>
      </c>
    </row>
    <row r="183" spans="1:12" ht="17.399999999999999">
      <c r="A183" s="125" t="s">
        <v>4394</v>
      </c>
      <c r="B183" s="126" t="s">
        <v>4395</v>
      </c>
      <c r="C183" s="127">
        <v>87149100</v>
      </c>
      <c r="D183" s="128">
        <v>432</v>
      </c>
      <c r="E183" s="129">
        <v>0.28000000000000003</v>
      </c>
      <c r="F183" s="129">
        <v>0.18</v>
      </c>
      <c r="G183" s="128">
        <v>553</v>
      </c>
      <c r="H183" s="128">
        <v>510</v>
      </c>
      <c r="I183" s="128">
        <v>528</v>
      </c>
      <c r="J183" s="128">
        <v>676</v>
      </c>
      <c r="K183" s="128">
        <v>624</v>
      </c>
      <c r="L183" s="142" t="s">
        <v>4396</v>
      </c>
    </row>
    <row r="184" spans="1:12" ht="17.399999999999999">
      <c r="A184" s="125" t="s">
        <v>4397</v>
      </c>
      <c r="B184" s="126" t="s">
        <v>4398</v>
      </c>
      <c r="C184" s="127">
        <v>87149100</v>
      </c>
      <c r="D184" s="128">
        <v>40</v>
      </c>
      <c r="E184" s="129">
        <v>0.28000000000000003</v>
      </c>
      <c r="F184" s="129">
        <v>0.18</v>
      </c>
      <c r="G184" s="128">
        <v>52</v>
      </c>
      <c r="H184" s="128">
        <v>48</v>
      </c>
      <c r="I184" s="128">
        <v>49</v>
      </c>
      <c r="J184" s="128">
        <v>63</v>
      </c>
      <c r="K184" s="128">
        <v>58</v>
      </c>
      <c r="L184" s="142" t="s">
        <v>4399</v>
      </c>
    </row>
    <row r="185" spans="1:12" ht="17.399999999999999">
      <c r="A185" s="125" t="s">
        <v>4400</v>
      </c>
      <c r="B185" s="133" t="s">
        <v>4401</v>
      </c>
      <c r="C185" s="134">
        <v>87149100</v>
      </c>
      <c r="D185" s="128">
        <v>11</v>
      </c>
      <c r="E185" s="129">
        <v>0.28000000000000003</v>
      </c>
      <c r="F185" s="129">
        <v>0.18</v>
      </c>
      <c r="G185" s="128">
        <v>15</v>
      </c>
      <c r="H185" s="128">
        <v>13</v>
      </c>
      <c r="I185" s="128">
        <v>14</v>
      </c>
      <c r="J185" s="128">
        <v>18</v>
      </c>
      <c r="K185" s="128">
        <v>17</v>
      </c>
      <c r="L185" s="142" t="s">
        <v>4402</v>
      </c>
    </row>
    <row r="186" spans="1:12" ht="17.399999999999999">
      <c r="A186" s="125" t="s">
        <v>4403</v>
      </c>
      <c r="B186" s="126" t="s">
        <v>4404</v>
      </c>
      <c r="C186" s="127">
        <v>48239030</v>
      </c>
      <c r="D186" s="128">
        <v>32</v>
      </c>
      <c r="E186" s="129">
        <v>0.18</v>
      </c>
      <c r="F186" s="129">
        <v>0.18</v>
      </c>
      <c r="G186" s="128">
        <v>38</v>
      </c>
      <c r="H186" s="128">
        <v>38</v>
      </c>
      <c r="I186" s="128">
        <v>40</v>
      </c>
      <c r="J186" s="128">
        <v>48</v>
      </c>
      <c r="K186" s="128">
        <v>48</v>
      </c>
      <c r="L186" s="142" t="s">
        <v>4405</v>
      </c>
    </row>
    <row r="187" spans="1:12" ht="17.399999999999999">
      <c r="A187" s="125" t="s">
        <v>4406</v>
      </c>
      <c r="B187" s="126" t="s">
        <v>4407</v>
      </c>
      <c r="C187" s="127">
        <v>87149100</v>
      </c>
      <c r="D187" s="128">
        <v>392</v>
      </c>
      <c r="E187" s="129">
        <v>0.28000000000000003</v>
      </c>
      <c r="F187" s="129">
        <v>0.18</v>
      </c>
      <c r="G187" s="128">
        <v>502</v>
      </c>
      <c r="H187" s="128">
        <v>463</v>
      </c>
      <c r="I187" s="128">
        <v>479</v>
      </c>
      <c r="J187" s="128">
        <v>614</v>
      </c>
      <c r="K187" s="128">
        <v>566</v>
      </c>
      <c r="L187" s="142" t="s">
        <v>4408</v>
      </c>
    </row>
    <row r="188" spans="1:12" ht="17.399999999999999">
      <c r="A188" s="125" t="s">
        <v>4409</v>
      </c>
      <c r="B188" s="126" t="s">
        <v>4410</v>
      </c>
      <c r="C188" s="127">
        <v>85122010</v>
      </c>
      <c r="D188" s="128">
        <v>34</v>
      </c>
      <c r="E188" s="129">
        <v>0.18</v>
      </c>
      <c r="F188" s="129">
        <v>0.18</v>
      </c>
      <c r="G188" s="128">
        <v>41</v>
      </c>
      <c r="H188" s="128">
        <v>41</v>
      </c>
      <c r="I188" s="128">
        <v>42</v>
      </c>
      <c r="J188" s="128">
        <v>50</v>
      </c>
      <c r="K188" s="128">
        <v>50</v>
      </c>
      <c r="L188" s="142" t="s">
        <v>4411</v>
      </c>
    </row>
    <row r="189" spans="1:12" ht="17.399999999999999">
      <c r="A189" s="125" t="s">
        <v>4412</v>
      </c>
      <c r="B189" s="126" t="s">
        <v>4413</v>
      </c>
      <c r="C189" s="127">
        <v>40169390</v>
      </c>
      <c r="D189" s="128">
        <v>91</v>
      </c>
      <c r="E189" s="129">
        <v>0.18</v>
      </c>
      <c r="F189" s="129">
        <v>0.18</v>
      </c>
      <c r="G189" s="128">
        <v>108</v>
      </c>
      <c r="H189" s="128">
        <v>108</v>
      </c>
      <c r="I189" s="128">
        <v>112</v>
      </c>
      <c r="J189" s="128">
        <v>133</v>
      </c>
      <c r="K189" s="128">
        <v>133</v>
      </c>
      <c r="L189" s="142" t="s">
        <v>4416</v>
      </c>
    </row>
    <row r="190" spans="1:12" ht="17.399999999999999">
      <c r="A190" s="125" t="s">
        <v>4417</v>
      </c>
      <c r="B190" s="126" t="s">
        <v>4418</v>
      </c>
      <c r="C190" s="127">
        <v>87149100</v>
      </c>
      <c r="D190" s="128">
        <v>522</v>
      </c>
      <c r="E190" s="129">
        <v>0.28000000000000003</v>
      </c>
      <c r="F190" s="129">
        <v>0.18</v>
      </c>
      <c r="G190" s="128">
        <v>669</v>
      </c>
      <c r="H190" s="128">
        <v>616</v>
      </c>
      <c r="I190" s="128">
        <v>637</v>
      </c>
      <c r="J190" s="128">
        <v>816</v>
      </c>
      <c r="K190" s="128">
        <v>752</v>
      </c>
      <c r="L190" s="142" t="s">
        <v>4419</v>
      </c>
    </row>
    <row r="191" spans="1:12" ht="17.399999999999999">
      <c r="A191" s="125" t="s">
        <v>4420</v>
      </c>
      <c r="B191" s="126" t="s">
        <v>4421</v>
      </c>
      <c r="C191" s="127">
        <v>87149100</v>
      </c>
      <c r="D191" s="128">
        <v>33</v>
      </c>
      <c r="E191" s="129">
        <v>0.28000000000000003</v>
      </c>
      <c r="F191" s="129">
        <v>0.18</v>
      </c>
      <c r="G191" s="128">
        <v>43</v>
      </c>
      <c r="H191" s="128">
        <v>39</v>
      </c>
      <c r="I191" s="128">
        <v>41</v>
      </c>
      <c r="J191" s="128">
        <v>53</v>
      </c>
      <c r="K191" s="128">
        <v>49</v>
      </c>
      <c r="L191" s="142" t="s">
        <v>4422</v>
      </c>
    </row>
    <row r="192" spans="1:12" ht="17.399999999999999">
      <c r="A192" s="125" t="s">
        <v>4423</v>
      </c>
      <c r="B192" s="126" t="s">
        <v>4424</v>
      </c>
      <c r="C192" s="127">
        <v>40169330</v>
      </c>
      <c r="D192" s="128">
        <v>29</v>
      </c>
      <c r="E192" s="129">
        <v>0.18</v>
      </c>
      <c r="F192" s="129">
        <v>0.18</v>
      </c>
      <c r="G192" s="128">
        <v>35</v>
      </c>
      <c r="H192" s="128">
        <v>35</v>
      </c>
      <c r="I192" s="128">
        <v>36</v>
      </c>
      <c r="J192" s="128">
        <v>43</v>
      </c>
      <c r="K192" s="128">
        <v>43</v>
      </c>
      <c r="L192" s="142" t="s">
        <v>4425</v>
      </c>
    </row>
    <row r="193" spans="1:12" ht="17.399999999999999">
      <c r="A193" s="125" t="s">
        <v>4426</v>
      </c>
      <c r="B193" s="126" t="s">
        <v>4427</v>
      </c>
      <c r="C193" s="127">
        <v>40169330</v>
      </c>
      <c r="D193" s="128">
        <v>30</v>
      </c>
      <c r="E193" s="129">
        <v>0.18</v>
      </c>
      <c r="F193" s="129">
        <v>0.18</v>
      </c>
      <c r="G193" s="128">
        <v>36</v>
      </c>
      <c r="H193" s="128">
        <v>36</v>
      </c>
      <c r="I193" s="128">
        <v>37</v>
      </c>
      <c r="J193" s="128">
        <v>44</v>
      </c>
      <c r="K193" s="128">
        <v>44</v>
      </c>
      <c r="L193" s="142" t="s">
        <v>4428</v>
      </c>
    </row>
    <row r="194" spans="1:12" ht="17.399999999999999">
      <c r="A194" s="125" t="s">
        <v>4429</v>
      </c>
      <c r="B194" s="126" t="s">
        <v>4430</v>
      </c>
      <c r="C194" s="127">
        <v>87149100</v>
      </c>
      <c r="D194" s="128">
        <v>149</v>
      </c>
      <c r="E194" s="129">
        <v>0.28000000000000003</v>
      </c>
      <c r="F194" s="129">
        <v>0.18</v>
      </c>
      <c r="G194" s="128">
        <v>191</v>
      </c>
      <c r="H194" s="128">
        <v>176</v>
      </c>
      <c r="I194" s="128">
        <v>182</v>
      </c>
      <c r="J194" s="128">
        <v>233</v>
      </c>
      <c r="K194" s="128">
        <v>215</v>
      </c>
      <c r="L194" s="142" t="s">
        <v>4431</v>
      </c>
    </row>
    <row r="195" spans="1:12" ht="17.399999999999999">
      <c r="A195" s="125" t="s">
        <v>4432</v>
      </c>
      <c r="B195" s="126" t="s">
        <v>4433</v>
      </c>
      <c r="C195" s="127">
        <v>87149100</v>
      </c>
      <c r="D195" s="128">
        <v>149</v>
      </c>
      <c r="E195" s="129">
        <v>0.28000000000000003</v>
      </c>
      <c r="F195" s="129">
        <v>0.18</v>
      </c>
      <c r="G195" s="128">
        <v>191</v>
      </c>
      <c r="H195" s="128">
        <v>176</v>
      </c>
      <c r="I195" s="128">
        <v>182</v>
      </c>
      <c r="J195" s="128">
        <v>233</v>
      </c>
      <c r="K195" s="128">
        <v>215</v>
      </c>
      <c r="L195" s="142" t="s">
        <v>4434</v>
      </c>
    </row>
    <row r="196" spans="1:12" ht="17.399999999999999">
      <c r="A196" s="125" t="s">
        <v>4435</v>
      </c>
      <c r="B196" s="126" t="s">
        <v>4436</v>
      </c>
      <c r="C196" s="127">
        <v>40169390</v>
      </c>
      <c r="D196" s="128">
        <v>4</v>
      </c>
      <c r="E196" s="129">
        <v>0.18</v>
      </c>
      <c r="F196" s="129">
        <v>0.18</v>
      </c>
      <c r="G196" s="128">
        <v>5</v>
      </c>
      <c r="H196" s="128">
        <v>5</v>
      </c>
      <c r="I196" s="128">
        <v>5</v>
      </c>
      <c r="J196" s="128">
        <v>6</v>
      </c>
      <c r="K196" s="128">
        <v>6</v>
      </c>
      <c r="L196" s="142" t="s">
        <v>4437</v>
      </c>
    </row>
    <row r="197" spans="1:12" ht="17.399999999999999">
      <c r="A197" s="125" t="s">
        <v>4438</v>
      </c>
      <c r="B197" s="126" t="s">
        <v>4439</v>
      </c>
      <c r="C197" s="127">
        <v>40169390</v>
      </c>
      <c r="D197" s="128">
        <v>40</v>
      </c>
      <c r="E197" s="129">
        <v>0.18</v>
      </c>
      <c r="F197" s="129">
        <v>0.18</v>
      </c>
      <c r="G197" s="128">
        <v>48</v>
      </c>
      <c r="H197" s="128">
        <v>48</v>
      </c>
      <c r="I197" s="128">
        <v>49</v>
      </c>
      <c r="J197" s="128">
        <v>58</v>
      </c>
      <c r="K197" s="128">
        <v>58</v>
      </c>
      <c r="L197" s="142" t="s">
        <v>4440</v>
      </c>
    </row>
    <row r="198" spans="1:12" ht="17.399999999999999">
      <c r="A198" s="125" t="s">
        <v>4441</v>
      </c>
      <c r="B198" s="126" t="s">
        <v>4442</v>
      </c>
      <c r="C198" s="127">
        <v>87149100</v>
      </c>
      <c r="D198" s="128">
        <v>9</v>
      </c>
      <c r="E198" s="129">
        <v>0.28000000000000003</v>
      </c>
      <c r="F198" s="129">
        <v>0.18</v>
      </c>
      <c r="G198" s="128">
        <v>12</v>
      </c>
      <c r="H198" s="128">
        <v>11</v>
      </c>
      <c r="I198" s="128">
        <v>11</v>
      </c>
      <c r="J198" s="128">
        <v>15</v>
      </c>
      <c r="K198" s="128">
        <v>13</v>
      </c>
      <c r="L198" s="142" t="s">
        <v>4443</v>
      </c>
    </row>
    <row r="199" spans="1:12" ht="17.399999999999999">
      <c r="A199" s="125" t="s">
        <v>4444</v>
      </c>
      <c r="B199" s="126" t="s">
        <v>4445</v>
      </c>
      <c r="C199" s="127">
        <v>84818030</v>
      </c>
      <c r="D199" s="128">
        <v>7</v>
      </c>
      <c r="E199" s="129">
        <v>0.18</v>
      </c>
      <c r="F199" s="129">
        <v>0.18</v>
      </c>
      <c r="G199" s="128">
        <v>9</v>
      </c>
      <c r="H199" s="128">
        <v>9</v>
      </c>
      <c r="I199" s="128">
        <v>9</v>
      </c>
      <c r="J199" s="128">
        <v>11</v>
      </c>
      <c r="K199" s="128">
        <v>11</v>
      </c>
      <c r="L199" s="142" t="s">
        <v>4446</v>
      </c>
    </row>
    <row r="200" spans="1:12" ht="17.399999999999999">
      <c r="A200" s="125" t="s">
        <v>4447</v>
      </c>
      <c r="B200" s="126" t="s">
        <v>4448</v>
      </c>
      <c r="C200" s="127">
        <v>87149100</v>
      </c>
      <c r="D200" s="128">
        <v>3</v>
      </c>
      <c r="E200" s="129">
        <v>0.28000000000000003</v>
      </c>
      <c r="F200" s="129">
        <v>0.18</v>
      </c>
      <c r="G200" s="128">
        <v>4</v>
      </c>
      <c r="H200" s="128">
        <v>4</v>
      </c>
      <c r="I200" s="128">
        <v>4</v>
      </c>
      <c r="J200" s="128">
        <v>6</v>
      </c>
      <c r="K200" s="128">
        <v>5</v>
      </c>
      <c r="L200" s="142" t="s">
        <v>4449</v>
      </c>
    </row>
    <row r="201" spans="1:12" ht="17.399999999999999">
      <c r="A201" s="125" t="s">
        <v>4450</v>
      </c>
      <c r="B201" s="126" t="s">
        <v>4451</v>
      </c>
      <c r="C201" s="127">
        <v>87149100</v>
      </c>
      <c r="D201" s="128">
        <v>454</v>
      </c>
      <c r="E201" s="129">
        <v>0.28000000000000003</v>
      </c>
      <c r="F201" s="129">
        <v>0.18</v>
      </c>
      <c r="G201" s="128">
        <v>582</v>
      </c>
      <c r="H201" s="128">
        <v>536</v>
      </c>
      <c r="I201" s="128">
        <v>554</v>
      </c>
      <c r="J201" s="128">
        <v>710</v>
      </c>
      <c r="K201" s="128">
        <v>654</v>
      </c>
      <c r="L201" s="142" t="s">
        <v>4452</v>
      </c>
    </row>
    <row r="202" spans="1:12" ht="17.399999999999999">
      <c r="A202" s="125" t="s">
        <v>4453</v>
      </c>
      <c r="B202" s="126" t="s">
        <v>4454</v>
      </c>
      <c r="C202" s="127">
        <v>87149100</v>
      </c>
      <c r="D202" s="128">
        <v>30</v>
      </c>
      <c r="E202" s="129">
        <v>0.28000000000000003</v>
      </c>
      <c r="F202" s="129">
        <v>0.18</v>
      </c>
      <c r="G202" s="128">
        <v>39</v>
      </c>
      <c r="H202" s="128">
        <v>36</v>
      </c>
      <c r="I202" s="128">
        <v>37</v>
      </c>
      <c r="J202" s="128">
        <v>48</v>
      </c>
      <c r="K202" s="128">
        <v>44</v>
      </c>
      <c r="L202" s="142" t="s">
        <v>4457</v>
      </c>
    </row>
    <row r="203" spans="1:12" ht="17.399999999999999">
      <c r="A203" s="125" t="s">
        <v>4458</v>
      </c>
      <c r="B203" s="126" t="s">
        <v>4459</v>
      </c>
      <c r="C203" s="127">
        <v>40169390</v>
      </c>
      <c r="D203" s="128">
        <v>8</v>
      </c>
      <c r="E203" s="129">
        <v>0.18</v>
      </c>
      <c r="F203" s="129">
        <v>0.18</v>
      </c>
      <c r="G203" s="128">
        <v>10</v>
      </c>
      <c r="H203" s="128">
        <v>10</v>
      </c>
      <c r="I203" s="128">
        <v>10</v>
      </c>
      <c r="J203" s="128">
        <v>12</v>
      </c>
      <c r="K203" s="128">
        <v>12</v>
      </c>
      <c r="L203" s="142" t="s">
        <v>4460</v>
      </c>
    </row>
    <row r="204" spans="1:12" ht="17.399999999999999">
      <c r="A204" s="125" t="s">
        <v>4461</v>
      </c>
      <c r="B204" s="126" t="s">
        <v>4462</v>
      </c>
      <c r="C204" s="127">
        <v>87149100</v>
      </c>
      <c r="D204" s="128" t="s">
        <v>4463</v>
      </c>
      <c r="E204" s="129">
        <v>0.28000000000000003</v>
      </c>
      <c r="F204" s="129">
        <v>0.18</v>
      </c>
      <c r="G204" s="128" t="s">
        <v>3714</v>
      </c>
      <c r="H204" s="128" t="s">
        <v>4272</v>
      </c>
      <c r="I204" s="128" t="s">
        <v>4464</v>
      </c>
      <c r="J204" s="128" t="s">
        <v>4465</v>
      </c>
      <c r="K204" s="128" t="s">
        <v>4466</v>
      </c>
      <c r="L204" s="142" t="s">
        <v>4467</v>
      </c>
    </row>
    <row r="205" spans="1:12" ht="17.399999999999999">
      <c r="A205" s="125" t="s">
        <v>4468</v>
      </c>
      <c r="B205" s="126" t="s">
        <v>4469</v>
      </c>
      <c r="C205" s="127">
        <v>87149100</v>
      </c>
      <c r="D205" s="128">
        <v>107</v>
      </c>
      <c r="E205" s="129">
        <v>0.28000000000000003</v>
      </c>
      <c r="F205" s="129">
        <v>0.18</v>
      </c>
      <c r="G205" s="128">
        <v>137</v>
      </c>
      <c r="H205" s="128">
        <v>127</v>
      </c>
      <c r="I205" s="128">
        <v>131</v>
      </c>
      <c r="J205" s="128">
        <v>168</v>
      </c>
      <c r="K205" s="128">
        <v>155</v>
      </c>
      <c r="L205" s="142" t="s">
        <v>4470</v>
      </c>
    </row>
    <row r="206" spans="1:12" ht="17.399999999999999">
      <c r="A206" s="125" t="s">
        <v>4471</v>
      </c>
      <c r="B206" s="126" t="s">
        <v>4472</v>
      </c>
      <c r="C206" s="127">
        <v>87149100</v>
      </c>
      <c r="D206" s="128">
        <v>8</v>
      </c>
      <c r="E206" s="129">
        <v>0.28000000000000003</v>
      </c>
      <c r="F206" s="129">
        <v>0.18</v>
      </c>
      <c r="G206" s="128">
        <v>11</v>
      </c>
      <c r="H206" s="128">
        <v>10</v>
      </c>
      <c r="I206" s="128">
        <v>10</v>
      </c>
      <c r="J206" s="128">
        <v>13</v>
      </c>
      <c r="K206" s="128">
        <v>12</v>
      </c>
      <c r="L206" s="142" t="s">
        <v>4473</v>
      </c>
    </row>
    <row r="207" spans="1:12" ht="17.399999999999999">
      <c r="A207" s="125" t="s">
        <v>4474</v>
      </c>
      <c r="B207" s="126" t="s">
        <v>4475</v>
      </c>
      <c r="C207" s="127">
        <v>87149100</v>
      </c>
      <c r="D207" s="128">
        <v>108</v>
      </c>
      <c r="E207" s="129">
        <v>0.28000000000000003</v>
      </c>
      <c r="F207" s="129">
        <v>0.18</v>
      </c>
      <c r="G207" s="128">
        <v>139</v>
      </c>
      <c r="H207" s="128">
        <v>128</v>
      </c>
      <c r="I207" s="128">
        <v>132</v>
      </c>
      <c r="J207" s="128">
        <v>169</v>
      </c>
      <c r="K207" s="128">
        <v>156</v>
      </c>
      <c r="L207" s="142" t="s">
        <v>4476</v>
      </c>
    </row>
    <row r="208" spans="1:12" ht="17.399999999999999">
      <c r="A208" s="125" t="s">
        <v>4477</v>
      </c>
      <c r="B208" s="126" t="s">
        <v>4478</v>
      </c>
      <c r="C208" s="127">
        <v>87149100</v>
      </c>
      <c r="D208" s="128">
        <v>108</v>
      </c>
      <c r="E208" s="129">
        <v>0.28000000000000003</v>
      </c>
      <c r="F208" s="129">
        <v>0.18</v>
      </c>
      <c r="G208" s="128">
        <v>139</v>
      </c>
      <c r="H208" s="128">
        <v>128</v>
      </c>
      <c r="I208" s="128">
        <v>132</v>
      </c>
      <c r="J208" s="128">
        <v>169</v>
      </c>
      <c r="K208" s="128">
        <v>156</v>
      </c>
      <c r="L208" s="142" t="s">
        <v>4479</v>
      </c>
    </row>
    <row r="209" spans="1:12" ht="17.399999999999999">
      <c r="A209" s="125" t="s">
        <v>4480</v>
      </c>
      <c r="B209" s="126" t="s">
        <v>4481</v>
      </c>
      <c r="C209" s="127">
        <v>87149100</v>
      </c>
      <c r="D209" s="128">
        <v>46</v>
      </c>
      <c r="E209" s="129">
        <v>0.28000000000000003</v>
      </c>
      <c r="F209" s="129">
        <v>0.18</v>
      </c>
      <c r="G209" s="128">
        <v>59</v>
      </c>
      <c r="H209" s="128">
        <v>55</v>
      </c>
      <c r="I209" s="128">
        <v>57</v>
      </c>
      <c r="J209" s="128">
        <v>73</v>
      </c>
      <c r="K209" s="128">
        <v>68</v>
      </c>
      <c r="L209" s="142" t="s">
        <v>4482</v>
      </c>
    </row>
    <row r="210" spans="1:12" ht="17.399999999999999">
      <c r="A210" s="125" t="s">
        <v>4483</v>
      </c>
      <c r="B210" s="126" t="s">
        <v>4484</v>
      </c>
      <c r="C210" s="127">
        <v>90299000</v>
      </c>
      <c r="D210" s="128" t="s">
        <v>4485</v>
      </c>
      <c r="E210" s="129">
        <v>0.18</v>
      </c>
      <c r="F210" s="129">
        <v>0.18</v>
      </c>
      <c r="G210" s="128" t="s">
        <v>4486</v>
      </c>
      <c r="H210" s="128" t="s">
        <v>4486</v>
      </c>
      <c r="I210" s="128" t="s">
        <v>4486</v>
      </c>
      <c r="J210" s="128" t="s">
        <v>4487</v>
      </c>
      <c r="K210" s="128" t="s">
        <v>4487</v>
      </c>
      <c r="L210" s="142" t="s">
        <v>4488</v>
      </c>
    </row>
    <row r="211" spans="1:12" ht="17.399999999999999">
      <c r="A211" s="125" t="s">
        <v>4489</v>
      </c>
      <c r="B211" s="133" t="s">
        <v>4490</v>
      </c>
      <c r="C211" s="134">
        <v>87149100</v>
      </c>
      <c r="D211" s="128">
        <v>8</v>
      </c>
      <c r="E211" s="129">
        <v>0.28000000000000003</v>
      </c>
      <c r="F211" s="129">
        <v>0.18</v>
      </c>
      <c r="G211" s="128">
        <v>11</v>
      </c>
      <c r="H211" s="128">
        <v>10</v>
      </c>
      <c r="I211" s="128">
        <v>10</v>
      </c>
      <c r="J211" s="128">
        <v>13</v>
      </c>
      <c r="K211" s="128">
        <v>12</v>
      </c>
      <c r="L211" s="142" t="s">
        <v>4491</v>
      </c>
    </row>
    <row r="212" spans="1:12" ht="17.399999999999999">
      <c r="A212" s="125" t="s">
        <v>4492</v>
      </c>
      <c r="B212" s="126" t="s">
        <v>4493</v>
      </c>
      <c r="C212" s="127">
        <v>87149100</v>
      </c>
      <c r="D212" s="128">
        <v>1</v>
      </c>
      <c r="E212" s="129">
        <v>0.28000000000000003</v>
      </c>
      <c r="F212" s="129">
        <v>0.18</v>
      </c>
      <c r="G212" s="128">
        <v>2</v>
      </c>
      <c r="H212" s="128">
        <v>2</v>
      </c>
      <c r="I212" s="128">
        <v>2</v>
      </c>
      <c r="J212" s="128">
        <v>3</v>
      </c>
      <c r="K212" s="128">
        <v>3</v>
      </c>
      <c r="L212" s="142" t="s">
        <v>4494</v>
      </c>
    </row>
    <row r="213" spans="1:12" ht="17.399999999999999">
      <c r="A213" s="125" t="s">
        <v>4495</v>
      </c>
      <c r="B213" s="126" t="s">
        <v>4496</v>
      </c>
      <c r="C213" s="127">
        <v>85118000</v>
      </c>
      <c r="D213" s="128">
        <v>232</v>
      </c>
      <c r="E213" s="129">
        <v>0.28000000000000003</v>
      </c>
      <c r="F213" s="129">
        <v>0.18</v>
      </c>
      <c r="G213" s="128">
        <v>297</v>
      </c>
      <c r="H213" s="128">
        <v>274</v>
      </c>
      <c r="I213" s="128">
        <v>284</v>
      </c>
      <c r="J213" s="128">
        <v>364</v>
      </c>
      <c r="K213" s="128">
        <v>336</v>
      </c>
      <c r="L213" s="142" t="s">
        <v>4497</v>
      </c>
    </row>
    <row r="214" spans="1:12" ht="17.399999999999999">
      <c r="A214" s="125" t="s">
        <v>242</v>
      </c>
      <c r="B214" s="126" t="s">
        <v>1300</v>
      </c>
      <c r="C214" s="127">
        <v>73181500</v>
      </c>
      <c r="D214" s="128">
        <v>93</v>
      </c>
      <c r="E214" s="129">
        <v>0.18</v>
      </c>
      <c r="F214" s="129">
        <v>0.18</v>
      </c>
      <c r="G214" s="128">
        <v>110</v>
      </c>
      <c r="H214" s="128">
        <v>110</v>
      </c>
      <c r="I214" s="128">
        <v>114</v>
      </c>
      <c r="J214" s="128">
        <v>135</v>
      </c>
      <c r="K214" s="128">
        <v>135</v>
      </c>
      <c r="L214" s="142" t="s">
        <v>4498</v>
      </c>
    </row>
    <row r="215" spans="1:12" ht="17.399999999999999">
      <c r="A215" s="125" t="s">
        <v>4499</v>
      </c>
      <c r="B215" s="126" t="s">
        <v>4500</v>
      </c>
      <c r="C215" s="127">
        <v>87149100</v>
      </c>
      <c r="D215" s="128">
        <v>103</v>
      </c>
      <c r="E215" s="129">
        <v>0.28000000000000003</v>
      </c>
      <c r="F215" s="129">
        <v>0.18</v>
      </c>
      <c r="G215" s="128">
        <v>132</v>
      </c>
      <c r="H215" s="128">
        <v>122</v>
      </c>
      <c r="I215" s="128">
        <v>126</v>
      </c>
      <c r="J215" s="128">
        <v>162</v>
      </c>
      <c r="K215" s="128">
        <v>149</v>
      </c>
      <c r="L215" s="142" t="s">
        <v>4501</v>
      </c>
    </row>
    <row r="216" spans="1:12" ht="17.399999999999999">
      <c r="A216" s="125" t="s">
        <v>4502</v>
      </c>
      <c r="B216" s="126" t="s">
        <v>4503</v>
      </c>
      <c r="C216" s="127">
        <v>87149100</v>
      </c>
      <c r="D216" s="128">
        <v>139</v>
      </c>
      <c r="E216" s="129">
        <v>0.28000000000000003</v>
      </c>
      <c r="F216" s="129">
        <v>0.18</v>
      </c>
      <c r="G216" s="128">
        <v>178</v>
      </c>
      <c r="H216" s="128">
        <v>165</v>
      </c>
      <c r="I216" s="128">
        <v>170</v>
      </c>
      <c r="J216" s="128">
        <v>218</v>
      </c>
      <c r="K216" s="128">
        <v>201</v>
      </c>
      <c r="L216" s="142" t="s">
        <v>4504</v>
      </c>
    </row>
    <row r="217" spans="1:12" ht="17.399999999999999">
      <c r="A217" s="125" t="s">
        <v>4505</v>
      </c>
      <c r="B217" s="126" t="s">
        <v>4506</v>
      </c>
      <c r="C217" s="127">
        <v>82073000</v>
      </c>
      <c r="D217" s="128">
        <v>9</v>
      </c>
      <c r="E217" s="129">
        <v>0.18</v>
      </c>
      <c r="F217" s="129">
        <v>0.18</v>
      </c>
      <c r="G217" s="128">
        <v>11</v>
      </c>
      <c r="H217" s="128">
        <v>11</v>
      </c>
      <c r="I217" s="128">
        <v>11</v>
      </c>
      <c r="J217" s="128">
        <v>13</v>
      </c>
      <c r="K217" s="128">
        <v>13</v>
      </c>
      <c r="L217" s="142" t="s">
        <v>4507</v>
      </c>
    </row>
    <row r="218" spans="1:12" ht="17.399999999999999">
      <c r="A218" s="125" t="s">
        <v>4508</v>
      </c>
      <c r="B218" s="126" t="s">
        <v>4509</v>
      </c>
      <c r="C218" s="127">
        <v>40169390</v>
      </c>
      <c r="D218" s="128">
        <v>3</v>
      </c>
      <c r="E218" s="129">
        <v>0.18</v>
      </c>
      <c r="F218" s="129">
        <v>0.18</v>
      </c>
      <c r="G218" s="128">
        <v>4</v>
      </c>
      <c r="H218" s="128">
        <v>4</v>
      </c>
      <c r="I218" s="128">
        <v>4</v>
      </c>
      <c r="J218" s="128">
        <v>5</v>
      </c>
      <c r="K218" s="128">
        <v>5</v>
      </c>
      <c r="L218" s="142" t="s">
        <v>4510</v>
      </c>
    </row>
    <row r="219" spans="1:12" ht="17.399999999999999">
      <c r="A219" s="125" t="s">
        <v>4511</v>
      </c>
      <c r="B219" s="126" t="s">
        <v>4512</v>
      </c>
      <c r="C219" s="127">
        <v>87149100</v>
      </c>
      <c r="D219" s="128">
        <v>149</v>
      </c>
      <c r="E219" s="129">
        <v>0.28000000000000003</v>
      </c>
      <c r="F219" s="129">
        <v>0.18</v>
      </c>
      <c r="G219" s="128">
        <v>191</v>
      </c>
      <c r="H219" s="128">
        <v>176</v>
      </c>
      <c r="I219" s="128">
        <v>182</v>
      </c>
      <c r="J219" s="128">
        <v>233</v>
      </c>
      <c r="K219" s="128">
        <v>215</v>
      </c>
      <c r="L219" s="142" t="s">
        <v>4513</v>
      </c>
    </row>
    <row r="220" spans="1:12" ht="17.399999999999999">
      <c r="A220" s="125" t="s">
        <v>4514</v>
      </c>
      <c r="B220" s="126" t="s">
        <v>4515</v>
      </c>
      <c r="C220" s="127">
        <v>87149100</v>
      </c>
      <c r="D220" s="128">
        <v>36</v>
      </c>
      <c r="E220" s="129">
        <v>0.28000000000000003</v>
      </c>
      <c r="F220" s="129">
        <v>0.18</v>
      </c>
      <c r="G220" s="128">
        <v>47</v>
      </c>
      <c r="H220" s="128">
        <v>43</v>
      </c>
      <c r="I220" s="128">
        <v>44</v>
      </c>
      <c r="J220" s="128">
        <v>57</v>
      </c>
      <c r="K220" s="128">
        <v>52</v>
      </c>
      <c r="L220" s="142" t="s">
        <v>4516</v>
      </c>
    </row>
    <row r="221" spans="1:12" ht="17.399999999999999">
      <c r="A221" s="125" t="s">
        <v>1283</v>
      </c>
      <c r="B221" s="126" t="s">
        <v>1803</v>
      </c>
      <c r="C221" s="127">
        <v>85049090</v>
      </c>
      <c r="D221" s="128">
        <v>705</v>
      </c>
      <c r="E221" s="129">
        <v>0.18</v>
      </c>
      <c r="F221" s="129">
        <v>0.18</v>
      </c>
      <c r="G221" s="128">
        <v>832</v>
      </c>
      <c r="H221" s="128">
        <v>832</v>
      </c>
      <c r="I221" s="128">
        <v>861</v>
      </c>
      <c r="J221" s="128" t="s">
        <v>1805</v>
      </c>
      <c r="K221" s="128" t="s">
        <v>1805</v>
      </c>
      <c r="L221" s="142" t="s">
        <v>4517</v>
      </c>
    </row>
    <row r="222" spans="1:12" ht="17.399999999999999">
      <c r="A222" s="125" t="s">
        <v>4518</v>
      </c>
      <c r="B222" s="126" t="s">
        <v>4519</v>
      </c>
      <c r="C222" s="127">
        <v>87149100</v>
      </c>
      <c r="D222" s="128">
        <v>165</v>
      </c>
      <c r="E222" s="129">
        <v>0.28000000000000003</v>
      </c>
      <c r="F222" s="129">
        <v>0.18</v>
      </c>
      <c r="G222" s="128">
        <v>212</v>
      </c>
      <c r="H222" s="128">
        <v>195</v>
      </c>
      <c r="I222" s="128">
        <v>202</v>
      </c>
      <c r="J222" s="128">
        <v>259</v>
      </c>
      <c r="K222" s="128">
        <v>239</v>
      </c>
      <c r="L222" s="142" t="s">
        <v>4520</v>
      </c>
    </row>
    <row r="223" spans="1:12" ht="17.399999999999999">
      <c r="A223" s="125" t="s">
        <v>4521</v>
      </c>
      <c r="B223" s="126" t="s">
        <v>4522</v>
      </c>
      <c r="C223" s="127">
        <v>40169320</v>
      </c>
      <c r="D223" s="128">
        <v>4</v>
      </c>
      <c r="E223" s="129">
        <v>0.18</v>
      </c>
      <c r="F223" s="129">
        <v>0.18</v>
      </c>
      <c r="G223" s="128">
        <v>5</v>
      </c>
      <c r="H223" s="128">
        <v>5</v>
      </c>
      <c r="I223" s="128">
        <v>5</v>
      </c>
      <c r="J223" s="128">
        <v>6</v>
      </c>
      <c r="K223" s="128">
        <v>6</v>
      </c>
      <c r="L223" s="142" t="s">
        <v>4523</v>
      </c>
    </row>
    <row r="224" spans="1:12" ht="17.399999999999999">
      <c r="A224" s="125" t="s">
        <v>4524</v>
      </c>
      <c r="B224" s="126" t="s">
        <v>4525</v>
      </c>
      <c r="C224" s="127">
        <v>84835010</v>
      </c>
      <c r="D224" s="128">
        <v>29</v>
      </c>
      <c r="E224" s="129">
        <v>0.18</v>
      </c>
      <c r="F224" s="129">
        <v>0.18</v>
      </c>
      <c r="G224" s="128">
        <v>35</v>
      </c>
      <c r="H224" s="128">
        <v>35</v>
      </c>
      <c r="I224" s="128">
        <v>36</v>
      </c>
      <c r="J224" s="128">
        <v>43</v>
      </c>
      <c r="K224" s="128">
        <v>43</v>
      </c>
      <c r="L224" s="142" t="s">
        <v>4526</v>
      </c>
    </row>
    <row r="225" spans="1:12" ht="17.399999999999999">
      <c r="A225" s="125" t="s">
        <v>450</v>
      </c>
      <c r="B225" s="126" t="s">
        <v>1302</v>
      </c>
      <c r="C225" s="127">
        <v>87149100</v>
      </c>
      <c r="D225" s="128">
        <v>83</v>
      </c>
      <c r="E225" s="129">
        <v>0.28000000000000003</v>
      </c>
      <c r="F225" s="129">
        <v>0.18</v>
      </c>
      <c r="G225" s="128">
        <v>107</v>
      </c>
      <c r="H225" s="128">
        <v>98</v>
      </c>
      <c r="I225" s="128">
        <v>102</v>
      </c>
      <c r="J225" s="128">
        <v>131</v>
      </c>
      <c r="K225" s="128">
        <v>121</v>
      </c>
      <c r="L225" s="142" t="s">
        <v>4527</v>
      </c>
    </row>
    <row r="226" spans="1:12" ht="17.399999999999999">
      <c r="A226" s="125" t="s">
        <v>4528</v>
      </c>
      <c r="B226" s="126" t="s">
        <v>4529</v>
      </c>
      <c r="C226" s="127">
        <v>40169390</v>
      </c>
      <c r="D226" s="128">
        <v>184</v>
      </c>
      <c r="E226" s="129">
        <v>0.18</v>
      </c>
      <c r="F226" s="129">
        <v>0.18</v>
      </c>
      <c r="G226" s="128">
        <v>218</v>
      </c>
      <c r="H226" s="128">
        <v>218</v>
      </c>
      <c r="I226" s="128">
        <v>225</v>
      </c>
      <c r="J226" s="128">
        <v>266</v>
      </c>
      <c r="K226" s="128">
        <v>266</v>
      </c>
      <c r="L226" s="142" t="s">
        <v>4531</v>
      </c>
    </row>
    <row r="227" spans="1:12" ht="17.399999999999999">
      <c r="A227" s="125" t="s">
        <v>4533</v>
      </c>
      <c r="B227" s="126" t="s">
        <v>4534</v>
      </c>
      <c r="C227" s="127">
        <v>87149100</v>
      </c>
      <c r="D227" s="128" t="s">
        <v>4535</v>
      </c>
      <c r="E227" s="129">
        <v>0.28000000000000003</v>
      </c>
      <c r="F227" s="129">
        <v>0.18</v>
      </c>
      <c r="G227" s="128" t="s">
        <v>4536</v>
      </c>
      <c r="H227" s="128" t="s">
        <v>4537</v>
      </c>
      <c r="I227" s="128" t="s">
        <v>4537</v>
      </c>
      <c r="J227" s="128" t="s">
        <v>4538</v>
      </c>
      <c r="K227" s="128" t="s">
        <v>4539</v>
      </c>
      <c r="L227" s="142" t="s">
        <v>4540</v>
      </c>
    </row>
    <row r="228" spans="1:12" ht="17.399999999999999">
      <c r="A228" s="125" t="s">
        <v>4541</v>
      </c>
      <c r="B228" s="126" t="s">
        <v>4542</v>
      </c>
      <c r="C228" s="127">
        <v>87141090</v>
      </c>
      <c r="D228" s="128">
        <v>308</v>
      </c>
      <c r="E228" s="129">
        <v>0.28000000000000003</v>
      </c>
      <c r="F228" s="129">
        <v>0.18</v>
      </c>
      <c r="G228" s="128">
        <v>395</v>
      </c>
      <c r="H228" s="128">
        <v>364</v>
      </c>
      <c r="I228" s="128">
        <v>376</v>
      </c>
      <c r="J228" s="128">
        <v>482</v>
      </c>
      <c r="K228" s="128">
        <v>444</v>
      </c>
      <c r="L228" s="142" t="s">
        <v>4543</v>
      </c>
    </row>
    <row r="229" spans="1:12" ht="17.399999999999999">
      <c r="A229" s="125" t="s">
        <v>4544</v>
      </c>
      <c r="B229" s="126" t="s">
        <v>4545</v>
      </c>
      <c r="C229" s="127">
        <v>85076000</v>
      </c>
      <c r="D229" s="128" t="s">
        <v>4546</v>
      </c>
      <c r="E229" s="129">
        <v>0.18</v>
      </c>
      <c r="F229" s="129">
        <v>0.18</v>
      </c>
      <c r="G229" s="128" t="s">
        <v>4547</v>
      </c>
      <c r="H229" s="128" t="s">
        <v>4547</v>
      </c>
      <c r="I229" s="128" t="s">
        <v>4548</v>
      </c>
      <c r="J229" s="128" t="s">
        <v>4549</v>
      </c>
      <c r="K229" s="128" t="s">
        <v>4549</v>
      </c>
      <c r="L229" s="142" t="s">
        <v>4550</v>
      </c>
    </row>
    <row r="230" spans="1:12" ht="17.399999999999999">
      <c r="A230" s="125" t="s">
        <v>4551</v>
      </c>
      <c r="B230" s="126" t="s">
        <v>4552</v>
      </c>
      <c r="C230" s="127">
        <v>87149100</v>
      </c>
      <c r="D230" s="128">
        <v>422</v>
      </c>
      <c r="E230" s="129">
        <v>0.28000000000000003</v>
      </c>
      <c r="F230" s="129">
        <v>0.18</v>
      </c>
      <c r="G230" s="128">
        <v>541</v>
      </c>
      <c r="H230" s="128">
        <v>498</v>
      </c>
      <c r="I230" s="128">
        <v>515</v>
      </c>
      <c r="J230" s="128">
        <v>660</v>
      </c>
      <c r="K230" s="128">
        <v>608</v>
      </c>
      <c r="L230" s="142" t="s">
        <v>4553</v>
      </c>
    </row>
    <row r="231" spans="1:12" ht="17.399999999999999">
      <c r="A231" s="125" t="s">
        <v>334</v>
      </c>
      <c r="B231" s="126" t="s">
        <v>1155</v>
      </c>
      <c r="C231" s="127">
        <v>85044030</v>
      </c>
      <c r="D231" s="128" t="s">
        <v>2427</v>
      </c>
      <c r="E231" s="129">
        <v>0.05</v>
      </c>
      <c r="F231" s="129">
        <v>0.05</v>
      </c>
      <c r="G231" s="128" t="s">
        <v>2428</v>
      </c>
      <c r="H231" s="128" t="s">
        <v>2428</v>
      </c>
      <c r="I231" s="128" t="s">
        <v>2429</v>
      </c>
      <c r="J231" s="128" t="s">
        <v>2430</v>
      </c>
      <c r="K231" s="128" t="s">
        <v>2430</v>
      </c>
      <c r="L231" s="142" t="s">
        <v>4554</v>
      </c>
    </row>
    <row r="232" spans="1:12" ht="17.399999999999999">
      <c r="A232" s="125" t="s">
        <v>4555</v>
      </c>
      <c r="B232" s="126" t="s">
        <v>4556</v>
      </c>
      <c r="C232" s="127">
        <v>27101980</v>
      </c>
      <c r="D232" s="128">
        <v>507</v>
      </c>
      <c r="E232" s="129">
        <v>0.18</v>
      </c>
      <c r="F232" s="129">
        <v>0.18</v>
      </c>
      <c r="G232" s="128">
        <v>599</v>
      </c>
      <c r="H232" s="128">
        <v>599</v>
      </c>
      <c r="I232" s="128">
        <v>619</v>
      </c>
      <c r="J232" s="128">
        <v>731</v>
      </c>
      <c r="K232" s="128">
        <v>731</v>
      </c>
      <c r="L232" s="142" t="s">
        <v>4557</v>
      </c>
    </row>
    <row r="233" spans="1:12" ht="17.399999999999999">
      <c r="A233" s="125" t="s">
        <v>4558</v>
      </c>
      <c r="B233" s="126" t="s">
        <v>4559</v>
      </c>
      <c r="C233" s="127">
        <v>27101980</v>
      </c>
      <c r="D233" s="128">
        <v>460</v>
      </c>
      <c r="E233" s="129">
        <v>0.18</v>
      </c>
      <c r="F233" s="129">
        <v>0.18</v>
      </c>
      <c r="G233" s="128">
        <v>543</v>
      </c>
      <c r="H233" s="128">
        <v>543</v>
      </c>
      <c r="I233" s="128">
        <v>562</v>
      </c>
      <c r="J233" s="128">
        <v>664</v>
      </c>
      <c r="K233" s="128">
        <v>664</v>
      </c>
      <c r="L233" s="142" t="s">
        <v>4560</v>
      </c>
    </row>
    <row r="234" spans="1:12" ht="17.399999999999999">
      <c r="A234" s="125" t="s">
        <v>138</v>
      </c>
      <c r="B234" s="126" t="s">
        <v>1306</v>
      </c>
      <c r="C234" s="127">
        <v>87141090</v>
      </c>
      <c r="D234" s="128">
        <v>319</v>
      </c>
      <c r="E234" s="129">
        <v>0.28000000000000003</v>
      </c>
      <c r="F234" s="129">
        <v>0.18</v>
      </c>
      <c r="G234" s="128">
        <v>409</v>
      </c>
      <c r="H234" s="128">
        <v>377</v>
      </c>
      <c r="I234" s="128">
        <v>390</v>
      </c>
      <c r="J234" s="128">
        <v>500</v>
      </c>
      <c r="K234" s="128">
        <v>461</v>
      </c>
      <c r="L234" s="142" t="s">
        <v>4561</v>
      </c>
    </row>
    <row r="235" spans="1:12" ht="17.399999999999999">
      <c r="A235" s="125" t="s">
        <v>343</v>
      </c>
      <c r="B235" s="133" t="s">
        <v>1308</v>
      </c>
      <c r="C235" s="134">
        <v>87141090</v>
      </c>
      <c r="D235" s="128">
        <v>319</v>
      </c>
      <c r="E235" s="129">
        <v>0.28000000000000003</v>
      </c>
      <c r="F235" s="129">
        <v>0.18</v>
      </c>
      <c r="G235" s="128">
        <v>409</v>
      </c>
      <c r="H235" s="128">
        <v>377</v>
      </c>
      <c r="I235" s="128">
        <v>390</v>
      </c>
      <c r="J235" s="128">
        <v>500</v>
      </c>
      <c r="K235" s="128">
        <v>461</v>
      </c>
      <c r="L235" s="142" t="s">
        <v>4562</v>
      </c>
    </row>
    <row r="236" spans="1:12" ht="17.399999999999999">
      <c r="A236" s="125" t="s">
        <v>4563</v>
      </c>
      <c r="B236" s="126" t="s">
        <v>4564</v>
      </c>
      <c r="C236" s="127">
        <v>87141090</v>
      </c>
      <c r="D236" s="128">
        <v>319</v>
      </c>
      <c r="E236" s="129">
        <v>0.28000000000000003</v>
      </c>
      <c r="F236" s="129">
        <v>0.18</v>
      </c>
      <c r="G236" s="128">
        <v>409</v>
      </c>
      <c r="H236" s="128">
        <v>377</v>
      </c>
      <c r="I236" s="128">
        <v>390</v>
      </c>
      <c r="J236" s="128">
        <v>500</v>
      </c>
      <c r="K236" s="128">
        <v>461</v>
      </c>
      <c r="L236" s="142" t="s">
        <v>4565</v>
      </c>
    </row>
    <row r="237" spans="1:12" ht="17.399999999999999">
      <c r="A237" s="125" t="s">
        <v>4566</v>
      </c>
      <c r="B237" s="126" t="s">
        <v>4567</v>
      </c>
      <c r="C237" s="127">
        <v>87149100</v>
      </c>
      <c r="D237" s="128" t="s">
        <v>4568</v>
      </c>
      <c r="E237" s="129">
        <v>0.28000000000000003</v>
      </c>
      <c r="F237" s="129">
        <v>0.18</v>
      </c>
      <c r="G237" s="128" t="s">
        <v>4569</v>
      </c>
      <c r="H237" s="128" t="s">
        <v>4570</v>
      </c>
      <c r="I237" s="128" t="s">
        <v>4571</v>
      </c>
      <c r="J237" s="128" t="s">
        <v>4572</v>
      </c>
      <c r="K237" s="128" t="s">
        <v>4573</v>
      </c>
      <c r="L237" s="142" t="s">
        <v>4574</v>
      </c>
    </row>
    <row r="238" spans="1:12" ht="17.399999999999999">
      <c r="A238" s="125" t="s">
        <v>4576</v>
      </c>
      <c r="B238" s="126" t="s">
        <v>4578</v>
      </c>
      <c r="C238" s="127">
        <v>87149100</v>
      </c>
      <c r="D238" s="128">
        <v>680</v>
      </c>
      <c r="E238" s="129">
        <v>0.28000000000000003</v>
      </c>
      <c r="F238" s="129">
        <v>0.18</v>
      </c>
      <c r="G238" s="128">
        <v>871</v>
      </c>
      <c r="H238" s="128">
        <v>803</v>
      </c>
      <c r="I238" s="128">
        <v>830</v>
      </c>
      <c r="J238" s="128" t="s">
        <v>4579</v>
      </c>
      <c r="K238" s="128">
        <v>980</v>
      </c>
      <c r="L238" s="142" t="s">
        <v>4580</v>
      </c>
    </row>
    <row r="239" spans="1:12" ht="17.399999999999999">
      <c r="A239" s="125" t="s">
        <v>4581</v>
      </c>
      <c r="B239" s="126" t="s">
        <v>4582</v>
      </c>
      <c r="C239" s="127">
        <v>87149100</v>
      </c>
      <c r="D239" s="128">
        <v>65</v>
      </c>
      <c r="E239" s="129">
        <v>0.28000000000000003</v>
      </c>
      <c r="F239" s="129">
        <v>0.18</v>
      </c>
      <c r="G239" s="128">
        <v>84</v>
      </c>
      <c r="H239" s="128">
        <v>77</v>
      </c>
      <c r="I239" s="128">
        <v>80</v>
      </c>
      <c r="J239" s="128">
        <v>103</v>
      </c>
      <c r="K239" s="128">
        <v>95</v>
      </c>
      <c r="L239" s="142" t="s">
        <v>4585</v>
      </c>
    </row>
    <row r="240" spans="1:12" ht="17.399999999999999">
      <c r="A240" s="125" t="s">
        <v>4586</v>
      </c>
      <c r="B240" s="126" t="s">
        <v>4587</v>
      </c>
      <c r="C240" s="127">
        <v>39199090</v>
      </c>
      <c r="D240" s="128">
        <v>33</v>
      </c>
      <c r="E240" s="129">
        <v>0.18</v>
      </c>
      <c r="F240" s="129">
        <v>0.18</v>
      </c>
      <c r="G240" s="128">
        <v>39</v>
      </c>
      <c r="H240" s="128">
        <v>39</v>
      </c>
      <c r="I240" s="128">
        <v>41</v>
      </c>
      <c r="J240" s="128">
        <v>49</v>
      </c>
      <c r="K240" s="128">
        <v>49</v>
      </c>
      <c r="L240" s="142" t="s">
        <v>4588</v>
      </c>
    </row>
    <row r="241" spans="1:12" ht="17.399999999999999">
      <c r="A241" s="125" t="s">
        <v>4589</v>
      </c>
      <c r="B241" s="126" t="s">
        <v>4590</v>
      </c>
      <c r="C241" s="127">
        <v>39199090</v>
      </c>
      <c r="D241" s="128">
        <v>16</v>
      </c>
      <c r="E241" s="129">
        <v>0.18</v>
      </c>
      <c r="F241" s="129">
        <v>0.18</v>
      </c>
      <c r="G241" s="128">
        <v>19</v>
      </c>
      <c r="H241" s="128">
        <v>19</v>
      </c>
      <c r="I241" s="128">
        <v>20</v>
      </c>
      <c r="J241" s="128">
        <v>24</v>
      </c>
      <c r="K241" s="128">
        <v>24</v>
      </c>
      <c r="L241" s="142" t="s">
        <v>4591</v>
      </c>
    </row>
    <row r="242" spans="1:12" ht="17.399999999999999">
      <c r="A242" s="125" t="s">
        <v>4592</v>
      </c>
      <c r="B242" s="126" t="s">
        <v>4593</v>
      </c>
      <c r="C242" s="127">
        <v>39199090</v>
      </c>
      <c r="D242" s="128">
        <v>27</v>
      </c>
      <c r="E242" s="129">
        <v>0.18</v>
      </c>
      <c r="F242" s="129">
        <v>0.18</v>
      </c>
      <c r="G242" s="128">
        <v>32</v>
      </c>
      <c r="H242" s="128">
        <v>32</v>
      </c>
      <c r="I242" s="128">
        <v>33</v>
      </c>
      <c r="J242" s="128">
        <v>39</v>
      </c>
      <c r="K242" s="128">
        <v>39</v>
      </c>
      <c r="L242" s="142" t="s">
        <v>4594</v>
      </c>
    </row>
    <row r="243" spans="1:12" ht="17.399999999999999">
      <c r="A243" s="125" t="s">
        <v>1808</v>
      </c>
      <c r="B243" s="133" t="s">
        <v>1809</v>
      </c>
      <c r="C243" s="134">
        <v>391990</v>
      </c>
      <c r="D243" s="128">
        <v>80</v>
      </c>
      <c r="E243" s="129">
        <v>0.18</v>
      </c>
      <c r="F243" s="129">
        <v>0.18</v>
      </c>
      <c r="G243" s="128">
        <v>95</v>
      </c>
      <c r="H243" s="128">
        <v>95</v>
      </c>
      <c r="I243" s="128">
        <v>98</v>
      </c>
      <c r="J243" s="128">
        <v>116</v>
      </c>
      <c r="K243" s="128">
        <v>116</v>
      </c>
      <c r="L243" s="142" t="s">
        <v>4595</v>
      </c>
    </row>
    <row r="244" spans="1:12" ht="17.399999999999999">
      <c r="A244" s="125" t="s">
        <v>1810</v>
      </c>
      <c r="B244" s="126" t="s">
        <v>1811</v>
      </c>
      <c r="C244" s="127">
        <v>73201011</v>
      </c>
      <c r="D244" s="128">
        <v>23</v>
      </c>
      <c r="E244" s="129">
        <v>0.18</v>
      </c>
      <c r="F244" s="129">
        <v>0.18</v>
      </c>
      <c r="G244" s="128">
        <v>28</v>
      </c>
      <c r="H244" s="128">
        <v>28</v>
      </c>
      <c r="I244" s="128">
        <v>29</v>
      </c>
      <c r="J244" s="128">
        <v>35</v>
      </c>
      <c r="K244" s="128">
        <v>35</v>
      </c>
      <c r="L244" s="142" t="s">
        <v>4596</v>
      </c>
    </row>
    <row r="245" spans="1:12" ht="17.399999999999999">
      <c r="A245" s="125" t="s">
        <v>4597</v>
      </c>
      <c r="B245" s="133" t="s">
        <v>4598</v>
      </c>
      <c r="C245" s="134">
        <v>39199090</v>
      </c>
      <c r="D245" s="128">
        <v>3</v>
      </c>
      <c r="E245" s="129">
        <v>0.18</v>
      </c>
      <c r="F245" s="129">
        <v>0.18</v>
      </c>
      <c r="G245" s="128">
        <v>4</v>
      </c>
      <c r="H245" s="128">
        <v>4</v>
      </c>
      <c r="I245" s="128">
        <v>4</v>
      </c>
      <c r="J245" s="128">
        <v>5</v>
      </c>
      <c r="K245" s="128">
        <v>5</v>
      </c>
      <c r="L245" s="142" t="s">
        <v>4600</v>
      </c>
    </row>
    <row r="246" spans="1:12" ht="17.399999999999999">
      <c r="A246" s="125" t="s">
        <v>4602</v>
      </c>
      <c r="B246" s="126" t="s">
        <v>4603</v>
      </c>
      <c r="C246" s="134">
        <v>997331</v>
      </c>
      <c r="D246" s="128">
        <v>374</v>
      </c>
      <c r="E246" s="129">
        <v>0.18</v>
      </c>
      <c r="F246" s="129">
        <v>0.18</v>
      </c>
      <c r="G246" s="128">
        <v>442</v>
      </c>
      <c r="H246" s="128">
        <v>442</v>
      </c>
      <c r="I246" s="128">
        <v>457</v>
      </c>
      <c r="J246" s="128">
        <v>540</v>
      </c>
      <c r="K246" s="128">
        <v>540</v>
      </c>
      <c r="L246" s="142" t="s">
        <v>4604</v>
      </c>
    </row>
    <row r="247" spans="1:12" ht="17.399999999999999">
      <c r="A247" s="125" t="s">
        <v>4605</v>
      </c>
      <c r="B247" s="126" t="s">
        <v>4606</v>
      </c>
      <c r="C247" s="127">
        <v>73201011</v>
      </c>
      <c r="D247" s="128">
        <v>20</v>
      </c>
      <c r="E247" s="129">
        <v>0.18</v>
      </c>
      <c r="F247" s="129">
        <v>0.18</v>
      </c>
      <c r="G247" s="128">
        <v>24</v>
      </c>
      <c r="H247" s="128">
        <v>24</v>
      </c>
      <c r="I247" s="128">
        <v>25</v>
      </c>
      <c r="J247" s="128">
        <v>30</v>
      </c>
      <c r="K247" s="128">
        <v>30</v>
      </c>
      <c r="L247" s="142" t="s">
        <v>4607</v>
      </c>
    </row>
    <row r="248" spans="1:12" ht="17.399999999999999">
      <c r="A248" s="125" t="s">
        <v>4608</v>
      </c>
      <c r="B248" s="126" t="s">
        <v>4609</v>
      </c>
      <c r="C248" s="127">
        <v>73201011</v>
      </c>
      <c r="D248" s="128">
        <v>3</v>
      </c>
      <c r="E248" s="129">
        <v>0.18</v>
      </c>
      <c r="F248" s="129">
        <v>0.18</v>
      </c>
      <c r="G248" s="128">
        <v>4</v>
      </c>
      <c r="H248" s="128">
        <v>4</v>
      </c>
      <c r="I248" s="128">
        <v>4</v>
      </c>
      <c r="J248" s="128">
        <v>5</v>
      </c>
      <c r="K248" s="128">
        <v>5</v>
      </c>
      <c r="L248" s="142" t="s">
        <v>4610</v>
      </c>
    </row>
    <row r="249" spans="1:12" ht="17.399999999999999">
      <c r="A249" s="125" t="s">
        <v>4611</v>
      </c>
      <c r="B249" s="126" t="s">
        <v>4612</v>
      </c>
      <c r="C249" s="127">
        <v>391990</v>
      </c>
      <c r="D249" s="128">
        <v>4</v>
      </c>
      <c r="E249" s="129">
        <v>0.18</v>
      </c>
      <c r="F249" s="129">
        <v>0.18</v>
      </c>
      <c r="G249" s="128">
        <v>5</v>
      </c>
      <c r="H249" s="128">
        <v>5</v>
      </c>
      <c r="I249" s="128">
        <v>5</v>
      </c>
      <c r="J249" s="128">
        <v>6</v>
      </c>
      <c r="K249" s="128">
        <v>6</v>
      </c>
      <c r="L249" s="142" t="s">
        <v>4613</v>
      </c>
    </row>
    <row r="250" spans="1:12" ht="17.399999999999999">
      <c r="A250" s="125" t="s">
        <v>4614</v>
      </c>
      <c r="B250" s="126" t="s">
        <v>4615</v>
      </c>
      <c r="C250" s="127">
        <v>85469090</v>
      </c>
      <c r="D250" s="128">
        <v>9</v>
      </c>
      <c r="E250" s="129">
        <v>0.18</v>
      </c>
      <c r="F250" s="129">
        <v>0.18</v>
      </c>
      <c r="G250" s="128">
        <v>11</v>
      </c>
      <c r="H250" s="128">
        <v>11</v>
      </c>
      <c r="I250" s="128">
        <v>11</v>
      </c>
      <c r="J250" s="128">
        <v>13</v>
      </c>
      <c r="K250" s="128">
        <v>13</v>
      </c>
      <c r="L250" s="142" t="s">
        <v>4616</v>
      </c>
    </row>
    <row r="251" spans="1:12" ht="17.399999999999999">
      <c r="A251" s="125" t="s">
        <v>1813</v>
      </c>
      <c r="B251" s="126" t="s">
        <v>1814</v>
      </c>
      <c r="C251" s="127">
        <v>39199090</v>
      </c>
      <c r="D251" s="128">
        <v>3</v>
      </c>
      <c r="E251" s="129">
        <v>0.18</v>
      </c>
      <c r="F251" s="129">
        <v>0.18</v>
      </c>
      <c r="G251" s="128">
        <v>4</v>
      </c>
      <c r="H251" s="128">
        <v>4</v>
      </c>
      <c r="I251" s="128">
        <v>4</v>
      </c>
      <c r="J251" s="128">
        <v>5</v>
      </c>
      <c r="K251" s="128">
        <v>5</v>
      </c>
      <c r="L251" s="142" t="s">
        <v>4617</v>
      </c>
    </row>
    <row r="252" spans="1:12" ht="17.399999999999999">
      <c r="A252" s="125" t="s">
        <v>4618</v>
      </c>
      <c r="B252" s="126" t="s">
        <v>4619</v>
      </c>
      <c r="C252" s="127">
        <v>853610</v>
      </c>
      <c r="D252" s="128">
        <v>98</v>
      </c>
      <c r="E252" s="129">
        <v>0.18</v>
      </c>
      <c r="F252" s="129">
        <v>0.18</v>
      </c>
      <c r="G252" s="128">
        <v>116</v>
      </c>
      <c r="H252" s="128">
        <v>116</v>
      </c>
      <c r="I252" s="128">
        <v>120</v>
      </c>
      <c r="J252" s="128">
        <v>142</v>
      </c>
      <c r="K252" s="128">
        <v>142</v>
      </c>
      <c r="L252" s="142" t="s">
        <v>4620</v>
      </c>
    </row>
    <row r="253" spans="1:12" ht="17.399999999999999">
      <c r="A253" s="125" t="s">
        <v>4621</v>
      </c>
      <c r="B253" s="126" t="s">
        <v>4622</v>
      </c>
      <c r="C253" s="127">
        <v>853610</v>
      </c>
      <c r="D253" s="128">
        <v>84</v>
      </c>
      <c r="E253" s="129">
        <v>0.18</v>
      </c>
      <c r="F253" s="129">
        <v>0.18</v>
      </c>
      <c r="G253" s="128">
        <v>100</v>
      </c>
      <c r="H253" s="128">
        <v>100</v>
      </c>
      <c r="I253" s="128">
        <v>103</v>
      </c>
      <c r="J253" s="128">
        <v>122</v>
      </c>
      <c r="K253" s="128">
        <v>122</v>
      </c>
      <c r="L253" s="142" t="s">
        <v>4623</v>
      </c>
    </row>
    <row r="254" spans="1:12" ht="17.399999999999999">
      <c r="A254" s="125" t="s">
        <v>4624</v>
      </c>
      <c r="B254" s="126" t="s">
        <v>4625</v>
      </c>
      <c r="C254" s="127">
        <v>853610</v>
      </c>
      <c r="D254" s="128">
        <v>84</v>
      </c>
      <c r="E254" s="129">
        <v>0.18</v>
      </c>
      <c r="F254" s="129">
        <v>0.18</v>
      </c>
      <c r="G254" s="128">
        <v>100</v>
      </c>
      <c r="H254" s="128">
        <v>100</v>
      </c>
      <c r="I254" s="128">
        <v>103</v>
      </c>
      <c r="J254" s="128">
        <v>122</v>
      </c>
      <c r="K254" s="128">
        <v>122</v>
      </c>
      <c r="L254" s="142" t="s">
        <v>4626</v>
      </c>
    </row>
    <row r="255" spans="1:12" ht="17.399999999999999">
      <c r="A255" s="125" t="s">
        <v>4627</v>
      </c>
      <c r="B255" s="126" t="s">
        <v>4628</v>
      </c>
      <c r="C255" s="127">
        <v>853810</v>
      </c>
      <c r="D255" s="128">
        <v>135</v>
      </c>
      <c r="E255" s="129">
        <v>0.18</v>
      </c>
      <c r="F255" s="129">
        <v>0.18</v>
      </c>
      <c r="G255" s="128">
        <v>160</v>
      </c>
      <c r="H255" s="128">
        <v>160</v>
      </c>
      <c r="I255" s="128">
        <v>165</v>
      </c>
      <c r="J255" s="128">
        <v>195</v>
      </c>
      <c r="K255" s="128">
        <v>195</v>
      </c>
      <c r="L255" s="142" t="s">
        <v>4629</v>
      </c>
    </row>
    <row r="256" spans="1:12" ht="13.2">
      <c r="D256" s="119"/>
      <c r="G256" s="119"/>
      <c r="H256" s="119"/>
      <c r="I256" s="119"/>
      <c r="J256" s="119"/>
      <c r="K256" s="119"/>
    </row>
    <row r="257" spans="4:11" ht="13.2">
      <c r="D257" s="119"/>
      <c r="G257" s="119"/>
      <c r="H257" s="119"/>
      <c r="I257" s="119"/>
      <c r="J257" s="119"/>
      <c r="K257" s="119"/>
    </row>
    <row r="258" spans="4:11" ht="13.2">
      <c r="D258" s="119"/>
      <c r="G258" s="119"/>
      <c r="H258" s="119"/>
      <c r="I258" s="119"/>
      <c r="J258" s="119"/>
      <c r="K258" s="119"/>
    </row>
    <row r="259" spans="4:11" ht="13.2">
      <c r="D259" s="119"/>
      <c r="G259" s="119"/>
      <c r="H259" s="119"/>
      <c r="I259" s="119"/>
      <c r="J259" s="119"/>
      <c r="K259" s="119"/>
    </row>
    <row r="260" spans="4:11" ht="13.2">
      <c r="D260" s="119"/>
      <c r="G260" s="119"/>
      <c r="H260" s="119"/>
      <c r="I260" s="119"/>
      <c r="J260" s="119"/>
      <c r="K260" s="119"/>
    </row>
    <row r="261" spans="4:11" ht="13.2">
      <c r="D261" s="119"/>
      <c r="G261" s="119"/>
      <c r="H261" s="119"/>
      <c r="I261" s="119"/>
      <c r="J261" s="119"/>
      <c r="K261" s="119"/>
    </row>
    <row r="262" spans="4:11" ht="13.2">
      <c r="D262" s="119"/>
      <c r="G262" s="119"/>
      <c r="H262" s="119"/>
      <c r="I262" s="119"/>
      <c r="J262" s="119"/>
      <c r="K262" s="119"/>
    </row>
    <row r="263" spans="4:11" ht="13.2">
      <c r="D263" s="119"/>
      <c r="G263" s="119"/>
      <c r="H263" s="119"/>
      <c r="I263" s="119"/>
      <c r="J263" s="119"/>
      <c r="K263" s="119"/>
    </row>
    <row r="264" spans="4:11" ht="13.2">
      <c r="D264" s="119"/>
      <c r="G264" s="119"/>
      <c r="H264" s="119"/>
      <c r="I264" s="119"/>
      <c r="J264" s="119"/>
      <c r="K264" s="119"/>
    </row>
    <row r="265" spans="4:11" ht="13.2">
      <c r="D265" s="119"/>
      <c r="G265" s="119"/>
      <c r="H265" s="119"/>
      <c r="I265" s="119"/>
      <c r="J265" s="119"/>
      <c r="K265" s="119"/>
    </row>
    <row r="266" spans="4:11" ht="13.2">
      <c r="D266" s="119"/>
      <c r="G266" s="119"/>
      <c r="H266" s="119"/>
      <c r="I266" s="119"/>
      <c r="J266" s="119"/>
      <c r="K266" s="119"/>
    </row>
    <row r="267" spans="4:11" ht="13.2">
      <c r="D267" s="119"/>
      <c r="G267" s="119"/>
      <c r="H267" s="119"/>
      <c r="I267" s="119"/>
      <c r="J267" s="119"/>
      <c r="K267" s="119"/>
    </row>
    <row r="268" spans="4:11" ht="13.2">
      <c r="D268" s="119"/>
      <c r="G268" s="119"/>
      <c r="H268" s="119"/>
      <c r="I268" s="119"/>
      <c r="J268" s="119"/>
      <c r="K268" s="119"/>
    </row>
    <row r="269" spans="4:11" ht="13.2">
      <c r="D269" s="119"/>
      <c r="G269" s="119"/>
      <c r="H269" s="119"/>
      <c r="I269" s="119"/>
      <c r="J269" s="119"/>
      <c r="K269" s="119"/>
    </row>
    <row r="270" spans="4:11" ht="13.2">
      <c r="D270" s="119"/>
      <c r="G270" s="119"/>
      <c r="H270" s="119"/>
      <c r="I270" s="119"/>
      <c r="J270" s="119"/>
      <c r="K270" s="119"/>
    </row>
    <row r="271" spans="4:11" ht="13.2">
      <c r="D271" s="119"/>
      <c r="G271" s="119"/>
      <c r="H271" s="119"/>
      <c r="I271" s="119"/>
      <c r="J271" s="119"/>
      <c r="K271" s="119"/>
    </row>
    <row r="272" spans="4:11" ht="13.2">
      <c r="D272" s="119"/>
      <c r="G272" s="119"/>
      <c r="H272" s="119"/>
      <c r="I272" s="119"/>
      <c r="J272" s="119"/>
      <c r="K272" s="119"/>
    </row>
    <row r="273" spans="4:11" ht="13.2">
      <c r="D273" s="119"/>
      <c r="G273" s="119"/>
      <c r="H273" s="119"/>
      <c r="I273" s="119"/>
      <c r="J273" s="119"/>
      <c r="K273" s="119"/>
    </row>
    <row r="274" spans="4:11" ht="13.2">
      <c r="D274" s="119"/>
      <c r="G274" s="119"/>
      <c r="H274" s="119"/>
      <c r="I274" s="119"/>
      <c r="J274" s="119"/>
      <c r="K274" s="119"/>
    </row>
    <row r="275" spans="4:11" ht="13.2">
      <c r="D275" s="119"/>
      <c r="G275" s="119"/>
      <c r="H275" s="119"/>
      <c r="I275" s="119"/>
      <c r="J275" s="119"/>
      <c r="K275" s="119"/>
    </row>
    <row r="276" spans="4:11" ht="13.2">
      <c r="D276" s="119"/>
      <c r="G276" s="119"/>
      <c r="H276" s="119"/>
      <c r="I276" s="119"/>
      <c r="J276" s="119"/>
      <c r="K276" s="119"/>
    </row>
    <row r="277" spans="4:11" ht="13.2">
      <c r="D277" s="119"/>
      <c r="G277" s="119"/>
      <c r="H277" s="119"/>
      <c r="I277" s="119"/>
      <c r="J277" s="119"/>
      <c r="K277" s="119"/>
    </row>
    <row r="278" spans="4:11" ht="13.2">
      <c r="D278" s="119"/>
      <c r="G278" s="119"/>
      <c r="H278" s="119"/>
      <c r="I278" s="119"/>
      <c r="J278" s="119"/>
      <c r="K278" s="119"/>
    </row>
    <row r="279" spans="4:11" ht="13.2">
      <c r="D279" s="119"/>
      <c r="G279" s="119"/>
      <c r="H279" s="119"/>
      <c r="I279" s="119"/>
      <c r="J279" s="119"/>
      <c r="K279" s="119"/>
    </row>
    <row r="280" spans="4:11" ht="13.2">
      <c r="D280" s="119"/>
      <c r="G280" s="119"/>
      <c r="H280" s="119"/>
      <c r="I280" s="119"/>
      <c r="J280" s="119"/>
      <c r="K280" s="119"/>
    </row>
    <row r="281" spans="4:11" ht="13.2">
      <c r="D281" s="119"/>
      <c r="G281" s="119"/>
      <c r="H281" s="119"/>
      <c r="I281" s="119"/>
      <c r="J281" s="119"/>
      <c r="K281" s="119"/>
    </row>
    <row r="282" spans="4:11" ht="13.2">
      <c r="D282" s="119"/>
      <c r="G282" s="119"/>
      <c r="H282" s="119"/>
      <c r="I282" s="119"/>
      <c r="J282" s="119"/>
      <c r="K282" s="119"/>
    </row>
    <row r="283" spans="4:11" ht="13.2">
      <c r="D283" s="119"/>
      <c r="G283" s="119"/>
      <c r="H283" s="119"/>
      <c r="I283" s="119"/>
      <c r="J283" s="119"/>
      <c r="K283" s="119"/>
    </row>
    <row r="284" spans="4:11" ht="13.2">
      <c r="D284" s="119"/>
      <c r="G284" s="119"/>
      <c r="H284" s="119"/>
      <c r="I284" s="119"/>
      <c r="J284" s="119"/>
      <c r="K284" s="119"/>
    </row>
    <row r="285" spans="4:11" ht="13.2">
      <c r="D285" s="119"/>
      <c r="G285" s="119"/>
      <c r="H285" s="119"/>
      <c r="I285" s="119"/>
      <c r="J285" s="119"/>
      <c r="K285" s="119"/>
    </row>
    <row r="286" spans="4:11" ht="13.2">
      <c r="D286" s="119"/>
      <c r="G286" s="119"/>
      <c r="H286" s="119"/>
      <c r="I286" s="119"/>
      <c r="J286" s="119"/>
      <c r="K286" s="119"/>
    </row>
    <row r="287" spans="4:11" ht="13.2">
      <c r="D287" s="119"/>
      <c r="G287" s="119"/>
      <c r="H287" s="119"/>
      <c r="I287" s="119"/>
      <c r="J287" s="119"/>
      <c r="K287" s="119"/>
    </row>
    <row r="288" spans="4:11" ht="13.2">
      <c r="D288" s="119"/>
      <c r="G288" s="119"/>
      <c r="H288" s="119"/>
      <c r="I288" s="119"/>
      <c r="J288" s="119"/>
      <c r="K288" s="119"/>
    </row>
    <row r="289" spans="4:11" ht="13.2">
      <c r="D289" s="119"/>
      <c r="G289" s="119"/>
      <c r="H289" s="119"/>
      <c r="I289" s="119"/>
      <c r="J289" s="119"/>
      <c r="K289" s="119"/>
    </row>
    <row r="290" spans="4:11" ht="13.2">
      <c r="D290" s="119"/>
      <c r="G290" s="119"/>
      <c r="H290" s="119"/>
      <c r="I290" s="119"/>
      <c r="J290" s="119"/>
      <c r="K290" s="119"/>
    </row>
    <row r="291" spans="4:11" ht="13.2">
      <c r="D291" s="119"/>
      <c r="G291" s="119"/>
      <c r="H291" s="119"/>
      <c r="I291" s="119"/>
      <c r="J291" s="119"/>
      <c r="K291" s="119"/>
    </row>
    <row r="292" spans="4:11" ht="13.2">
      <c r="D292" s="119"/>
      <c r="G292" s="119"/>
      <c r="H292" s="119"/>
      <c r="I292" s="119"/>
      <c r="J292" s="119"/>
      <c r="K292" s="119"/>
    </row>
    <row r="293" spans="4:11" ht="13.2">
      <c r="D293" s="119"/>
      <c r="G293" s="119"/>
      <c r="H293" s="119"/>
      <c r="I293" s="119"/>
      <c r="J293" s="119"/>
      <c r="K293" s="119"/>
    </row>
    <row r="294" spans="4:11" ht="13.2">
      <c r="D294" s="119"/>
      <c r="G294" s="119"/>
      <c r="H294" s="119"/>
      <c r="I294" s="119"/>
      <c r="J294" s="119"/>
      <c r="K294" s="119"/>
    </row>
    <row r="295" spans="4:11" ht="13.2">
      <c r="D295" s="119"/>
      <c r="G295" s="119"/>
      <c r="H295" s="119"/>
      <c r="I295" s="119"/>
      <c r="J295" s="119"/>
      <c r="K295" s="119"/>
    </row>
    <row r="296" spans="4:11" ht="13.2">
      <c r="D296" s="119"/>
      <c r="G296" s="119"/>
      <c r="H296" s="119"/>
      <c r="I296" s="119"/>
      <c r="J296" s="119"/>
      <c r="K296" s="119"/>
    </row>
    <row r="297" spans="4:11" ht="13.2">
      <c r="D297" s="119"/>
      <c r="G297" s="119"/>
      <c r="H297" s="119"/>
      <c r="I297" s="119"/>
      <c r="J297" s="119"/>
      <c r="K297" s="119"/>
    </row>
    <row r="298" spans="4:11" ht="13.2">
      <c r="D298" s="119"/>
      <c r="G298" s="119"/>
      <c r="H298" s="119"/>
      <c r="I298" s="119"/>
      <c r="J298" s="119"/>
      <c r="K298" s="119"/>
    </row>
    <row r="299" spans="4:11" ht="13.2">
      <c r="D299" s="119"/>
      <c r="G299" s="119"/>
      <c r="H299" s="119"/>
      <c r="I299" s="119"/>
      <c r="J299" s="119"/>
      <c r="K299" s="119"/>
    </row>
    <row r="300" spans="4:11" ht="13.2">
      <c r="D300" s="119"/>
      <c r="G300" s="119"/>
      <c r="H300" s="119"/>
      <c r="I300" s="119"/>
      <c r="J300" s="119"/>
      <c r="K300" s="119"/>
    </row>
    <row r="301" spans="4:11" ht="13.2">
      <c r="D301" s="119"/>
      <c r="G301" s="119"/>
      <c r="H301" s="119"/>
      <c r="I301" s="119"/>
      <c r="J301" s="119"/>
      <c r="K301" s="119"/>
    </row>
    <row r="302" spans="4:11" ht="13.2">
      <c r="D302" s="119"/>
      <c r="G302" s="119"/>
      <c r="H302" s="119"/>
      <c r="I302" s="119"/>
      <c r="J302" s="119"/>
      <c r="K302" s="119"/>
    </row>
    <row r="303" spans="4:11" ht="13.2">
      <c r="D303" s="119"/>
      <c r="G303" s="119"/>
      <c r="H303" s="119"/>
      <c r="I303" s="119"/>
      <c r="J303" s="119"/>
      <c r="K303" s="119"/>
    </row>
    <row r="304" spans="4:11" ht="13.2">
      <c r="D304" s="119"/>
      <c r="G304" s="119"/>
      <c r="H304" s="119"/>
      <c r="I304" s="119"/>
      <c r="J304" s="119"/>
      <c r="K304" s="119"/>
    </row>
    <row r="305" spans="4:11" ht="13.2">
      <c r="D305" s="119"/>
      <c r="G305" s="119"/>
      <c r="H305" s="119"/>
      <c r="I305" s="119"/>
      <c r="J305" s="119"/>
      <c r="K305" s="119"/>
    </row>
    <row r="306" spans="4:11" ht="13.2">
      <c r="D306" s="119"/>
      <c r="G306" s="119"/>
      <c r="H306" s="119"/>
      <c r="I306" s="119"/>
      <c r="J306" s="119"/>
      <c r="K306" s="119"/>
    </row>
    <row r="307" spans="4:11" ht="13.2">
      <c r="D307" s="119"/>
      <c r="G307" s="119"/>
      <c r="H307" s="119"/>
      <c r="I307" s="119"/>
      <c r="J307" s="119"/>
      <c r="K307" s="119"/>
    </row>
    <row r="308" spans="4:11" ht="13.2">
      <c r="D308" s="119"/>
      <c r="G308" s="119"/>
      <c r="H308" s="119"/>
      <c r="I308" s="119"/>
      <c r="J308" s="119"/>
      <c r="K308" s="119"/>
    </row>
    <row r="309" spans="4:11" ht="13.2">
      <c r="D309" s="119"/>
      <c r="G309" s="119"/>
      <c r="H309" s="119"/>
      <c r="I309" s="119"/>
      <c r="J309" s="119"/>
      <c r="K309" s="119"/>
    </row>
    <row r="310" spans="4:11" ht="13.2">
      <c r="D310" s="119"/>
      <c r="G310" s="119"/>
      <c r="H310" s="119"/>
      <c r="I310" s="119"/>
      <c r="J310" s="119"/>
      <c r="K310" s="119"/>
    </row>
    <row r="311" spans="4:11" ht="13.2">
      <c r="D311" s="119"/>
      <c r="G311" s="119"/>
      <c r="H311" s="119"/>
      <c r="I311" s="119"/>
      <c r="J311" s="119"/>
      <c r="K311" s="119"/>
    </row>
    <row r="312" spans="4:11" ht="13.2">
      <c r="D312" s="119"/>
      <c r="G312" s="119"/>
      <c r="H312" s="119"/>
      <c r="I312" s="119"/>
      <c r="J312" s="119"/>
      <c r="K312" s="119"/>
    </row>
    <row r="313" spans="4:11" ht="13.2">
      <c r="D313" s="119"/>
      <c r="G313" s="119"/>
      <c r="H313" s="119"/>
      <c r="I313" s="119"/>
      <c r="J313" s="119"/>
      <c r="K313" s="119"/>
    </row>
    <row r="314" spans="4:11" ht="13.2">
      <c r="D314" s="119"/>
      <c r="G314" s="119"/>
      <c r="H314" s="119"/>
      <c r="I314" s="119"/>
      <c r="J314" s="119"/>
      <c r="K314" s="119"/>
    </row>
    <row r="315" spans="4:11" ht="13.2">
      <c r="D315" s="119"/>
      <c r="G315" s="119"/>
      <c r="H315" s="119"/>
      <c r="I315" s="119"/>
      <c r="J315" s="119"/>
      <c r="K315" s="119"/>
    </row>
    <row r="316" spans="4:11" ht="13.2">
      <c r="D316" s="119"/>
      <c r="G316" s="119"/>
      <c r="H316" s="119"/>
      <c r="I316" s="119"/>
      <c r="J316" s="119"/>
      <c r="K316" s="119"/>
    </row>
    <row r="317" spans="4:11" ht="13.2">
      <c r="D317" s="119"/>
      <c r="G317" s="119"/>
      <c r="H317" s="119"/>
      <c r="I317" s="119"/>
      <c r="J317" s="119"/>
      <c r="K317" s="119"/>
    </row>
    <row r="318" spans="4:11" ht="13.2">
      <c r="D318" s="119"/>
      <c r="G318" s="119"/>
      <c r="H318" s="119"/>
      <c r="I318" s="119"/>
      <c r="J318" s="119"/>
      <c r="K318" s="119"/>
    </row>
    <row r="319" spans="4:11" ht="13.2">
      <c r="D319" s="119"/>
      <c r="G319" s="119"/>
      <c r="H319" s="119"/>
      <c r="I319" s="119"/>
      <c r="J319" s="119"/>
      <c r="K319" s="119"/>
    </row>
    <row r="320" spans="4:11" ht="13.2">
      <c r="D320" s="119"/>
      <c r="G320" s="119"/>
      <c r="H320" s="119"/>
      <c r="I320" s="119"/>
      <c r="J320" s="119"/>
      <c r="K320" s="119"/>
    </row>
    <row r="321" spans="4:11" ht="13.2">
      <c r="D321" s="119"/>
      <c r="G321" s="119"/>
      <c r="H321" s="119"/>
      <c r="I321" s="119"/>
      <c r="J321" s="119"/>
      <c r="K321" s="119"/>
    </row>
    <row r="322" spans="4:11" ht="13.2">
      <c r="D322" s="119"/>
      <c r="G322" s="119"/>
      <c r="H322" s="119"/>
      <c r="I322" s="119"/>
      <c r="J322" s="119"/>
      <c r="K322" s="119"/>
    </row>
    <row r="323" spans="4:11" ht="13.2">
      <c r="D323" s="119"/>
      <c r="G323" s="119"/>
      <c r="H323" s="119"/>
      <c r="I323" s="119"/>
      <c r="J323" s="119"/>
      <c r="K323" s="119"/>
    </row>
    <row r="324" spans="4:11" ht="13.2">
      <c r="D324" s="119"/>
      <c r="G324" s="119"/>
      <c r="H324" s="119"/>
      <c r="I324" s="119"/>
      <c r="J324" s="119"/>
      <c r="K324" s="119"/>
    </row>
    <row r="325" spans="4:11" ht="13.2">
      <c r="D325" s="119"/>
      <c r="G325" s="119"/>
      <c r="H325" s="119"/>
      <c r="I325" s="119"/>
      <c r="J325" s="119"/>
      <c r="K325" s="119"/>
    </row>
    <row r="326" spans="4:11" ht="13.2">
      <c r="D326" s="119"/>
      <c r="G326" s="119"/>
      <c r="H326" s="119"/>
      <c r="I326" s="119"/>
      <c r="J326" s="119"/>
      <c r="K326" s="119"/>
    </row>
    <row r="327" spans="4:11" ht="13.2">
      <c r="D327" s="119"/>
      <c r="G327" s="119"/>
      <c r="H327" s="119"/>
      <c r="I327" s="119"/>
      <c r="J327" s="119"/>
      <c r="K327" s="119"/>
    </row>
    <row r="328" spans="4:11" ht="13.2">
      <c r="D328" s="119"/>
      <c r="G328" s="119"/>
      <c r="H328" s="119"/>
      <c r="I328" s="119"/>
      <c r="J328" s="119"/>
      <c r="K328" s="119"/>
    </row>
    <row r="329" spans="4:11" ht="13.2">
      <c r="D329" s="119"/>
      <c r="G329" s="119"/>
      <c r="H329" s="119"/>
      <c r="I329" s="119"/>
      <c r="J329" s="119"/>
      <c r="K329" s="119"/>
    </row>
    <row r="330" spans="4:11" ht="13.2">
      <c r="D330" s="119"/>
      <c r="G330" s="119"/>
      <c r="H330" s="119"/>
      <c r="I330" s="119"/>
      <c r="J330" s="119"/>
      <c r="K330" s="119"/>
    </row>
    <row r="331" spans="4:11" ht="13.2">
      <c r="D331" s="119"/>
      <c r="G331" s="119"/>
      <c r="H331" s="119"/>
      <c r="I331" s="119"/>
      <c r="J331" s="119"/>
      <c r="K331" s="119"/>
    </row>
    <row r="332" spans="4:11" ht="13.2">
      <c r="D332" s="119"/>
      <c r="G332" s="119"/>
      <c r="H332" s="119"/>
      <c r="I332" s="119"/>
      <c r="J332" s="119"/>
      <c r="K332" s="119"/>
    </row>
    <row r="333" spans="4:11" ht="13.2">
      <c r="D333" s="119"/>
      <c r="G333" s="119"/>
      <c r="H333" s="119"/>
      <c r="I333" s="119"/>
      <c r="J333" s="119"/>
      <c r="K333" s="119"/>
    </row>
    <row r="334" spans="4:11" ht="13.2">
      <c r="D334" s="119"/>
      <c r="G334" s="119"/>
      <c r="H334" s="119"/>
      <c r="I334" s="119"/>
      <c r="J334" s="119"/>
      <c r="K334" s="119"/>
    </row>
    <row r="335" spans="4:11" ht="13.2">
      <c r="D335" s="119"/>
      <c r="G335" s="119"/>
      <c r="H335" s="119"/>
      <c r="I335" s="119"/>
      <c r="J335" s="119"/>
      <c r="K335" s="119"/>
    </row>
    <row r="336" spans="4:11" ht="13.2">
      <c r="D336" s="119"/>
      <c r="G336" s="119"/>
      <c r="H336" s="119"/>
      <c r="I336" s="119"/>
      <c r="J336" s="119"/>
      <c r="K336" s="119"/>
    </row>
    <row r="337" spans="4:11" ht="13.2">
      <c r="D337" s="119"/>
      <c r="G337" s="119"/>
      <c r="H337" s="119"/>
      <c r="I337" s="119"/>
      <c r="J337" s="119"/>
      <c r="K337" s="119"/>
    </row>
    <row r="338" spans="4:11" ht="13.2">
      <c r="D338" s="119"/>
      <c r="G338" s="119"/>
      <c r="H338" s="119"/>
      <c r="I338" s="119"/>
      <c r="J338" s="119"/>
      <c r="K338" s="119"/>
    </row>
    <row r="339" spans="4:11" ht="13.2">
      <c r="D339" s="119"/>
      <c r="G339" s="119"/>
      <c r="H339" s="119"/>
      <c r="I339" s="119"/>
      <c r="J339" s="119"/>
      <c r="K339" s="119"/>
    </row>
    <row r="340" spans="4:11" ht="13.2">
      <c r="D340" s="119"/>
      <c r="G340" s="119"/>
      <c r="H340" s="119"/>
      <c r="I340" s="119"/>
      <c r="J340" s="119"/>
      <c r="K340" s="119"/>
    </row>
    <row r="341" spans="4:11" ht="13.2">
      <c r="D341" s="119"/>
      <c r="G341" s="119"/>
      <c r="H341" s="119"/>
      <c r="I341" s="119"/>
      <c r="J341" s="119"/>
      <c r="K341" s="119"/>
    </row>
    <row r="342" spans="4:11" ht="13.2">
      <c r="D342" s="119"/>
      <c r="G342" s="119"/>
      <c r="H342" s="119"/>
      <c r="I342" s="119"/>
      <c r="J342" s="119"/>
      <c r="K342" s="119"/>
    </row>
    <row r="343" spans="4:11" ht="13.2">
      <c r="D343" s="119"/>
      <c r="G343" s="119"/>
      <c r="H343" s="119"/>
      <c r="I343" s="119"/>
      <c r="J343" s="119"/>
      <c r="K343" s="119"/>
    </row>
    <row r="344" spans="4:11" ht="13.2">
      <c r="D344" s="119"/>
      <c r="G344" s="119"/>
      <c r="H344" s="119"/>
      <c r="I344" s="119"/>
      <c r="J344" s="119"/>
      <c r="K344" s="119"/>
    </row>
    <row r="345" spans="4:11" ht="13.2">
      <c r="D345" s="119"/>
      <c r="G345" s="119"/>
      <c r="H345" s="119"/>
      <c r="I345" s="119"/>
      <c r="J345" s="119"/>
      <c r="K345" s="119"/>
    </row>
    <row r="346" spans="4:11" ht="13.2">
      <c r="D346" s="119"/>
      <c r="G346" s="119"/>
      <c r="H346" s="119"/>
      <c r="I346" s="119"/>
      <c r="J346" s="119"/>
      <c r="K346" s="119"/>
    </row>
    <row r="347" spans="4:11" ht="13.2">
      <c r="D347" s="119"/>
      <c r="G347" s="119"/>
      <c r="H347" s="119"/>
      <c r="I347" s="119"/>
      <c r="J347" s="119"/>
      <c r="K347" s="119"/>
    </row>
    <row r="348" spans="4:11" ht="13.2">
      <c r="D348" s="119"/>
      <c r="G348" s="119"/>
      <c r="H348" s="119"/>
      <c r="I348" s="119"/>
      <c r="J348" s="119"/>
      <c r="K348" s="119"/>
    </row>
    <row r="349" spans="4:11" ht="13.2">
      <c r="D349" s="119"/>
      <c r="G349" s="119"/>
      <c r="H349" s="119"/>
      <c r="I349" s="119"/>
      <c r="J349" s="119"/>
      <c r="K349" s="119"/>
    </row>
    <row r="350" spans="4:11" ht="13.2">
      <c r="D350" s="119"/>
      <c r="G350" s="119"/>
      <c r="H350" s="119"/>
      <c r="I350" s="119"/>
      <c r="J350" s="119"/>
      <c r="K350" s="119"/>
    </row>
    <row r="351" spans="4:11" ht="13.2">
      <c r="D351" s="119"/>
      <c r="G351" s="119"/>
      <c r="H351" s="119"/>
      <c r="I351" s="119"/>
      <c r="J351" s="119"/>
      <c r="K351" s="119"/>
    </row>
    <row r="352" spans="4:11" ht="13.2">
      <c r="D352" s="119"/>
      <c r="G352" s="119"/>
      <c r="H352" s="119"/>
      <c r="I352" s="119"/>
      <c r="J352" s="119"/>
      <c r="K352" s="119"/>
    </row>
    <row r="353" spans="4:11" ht="13.2">
      <c r="D353" s="119"/>
      <c r="G353" s="119"/>
      <c r="H353" s="119"/>
      <c r="I353" s="119"/>
      <c r="J353" s="119"/>
      <c r="K353" s="119"/>
    </row>
    <row r="354" spans="4:11" ht="13.2">
      <c r="D354" s="119"/>
      <c r="G354" s="119"/>
      <c r="H354" s="119"/>
      <c r="I354" s="119"/>
      <c r="J354" s="119"/>
      <c r="K354" s="119"/>
    </row>
    <row r="355" spans="4:11" ht="13.2">
      <c r="D355" s="119"/>
      <c r="G355" s="119"/>
      <c r="H355" s="119"/>
      <c r="I355" s="119"/>
      <c r="J355" s="119"/>
      <c r="K355" s="119"/>
    </row>
    <row r="356" spans="4:11" ht="13.2">
      <c r="D356" s="119"/>
      <c r="G356" s="119"/>
      <c r="H356" s="119"/>
      <c r="I356" s="119"/>
      <c r="J356" s="119"/>
      <c r="K356" s="119"/>
    </row>
    <row r="357" spans="4:11" ht="13.2">
      <c r="D357" s="119"/>
      <c r="G357" s="119"/>
      <c r="H357" s="119"/>
      <c r="I357" s="119"/>
      <c r="J357" s="119"/>
      <c r="K357" s="119"/>
    </row>
    <row r="358" spans="4:11" ht="13.2">
      <c r="D358" s="119"/>
      <c r="G358" s="119"/>
      <c r="H358" s="119"/>
      <c r="I358" s="119"/>
      <c r="J358" s="119"/>
      <c r="K358" s="119"/>
    </row>
    <row r="359" spans="4:11" ht="13.2">
      <c r="D359" s="119"/>
      <c r="G359" s="119"/>
      <c r="H359" s="119"/>
      <c r="I359" s="119"/>
      <c r="J359" s="119"/>
      <c r="K359" s="119"/>
    </row>
    <row r="360" spans="4:11" ht="13.2">
      <c r="D360" s="119"/>
      <c r="G360" s="119"/>
      <c r="H360" s="119"/>
      <c r="I360" s="119"/>
      <c r="J360" s="119"/>
      <c r="K360" s="119"/>
    </row>
    <row r="361" spans="4:11" ht="13.2">
      <c r="D361" s="119"/>
      <c r="G361" s="119"/>
      <c r="H361" s="119"/>
      <c r="I361" s="119"/>
      <c r="J361" s="119"/>
      <c r="K361" s="119"/>
    </row>
    <row r="362" spans="4:11" ht="13.2">
      <c r="D362" s="119"/>
      <c r="G362" s="119"/>
      <c r="H362" s="119"/>
      <c r="I362" s="119"/>
      <c r="J362" s="119"/>
      <c r="K362" s="119"/>
    </row>
    <row r="363" spans="4:11" ht="13.2">
      <c r="D363" s="119"/>
      <c r="G363" s="119"/>
      <c r="H363" s="119"/>
      <c r="I363" s="119"/>
      <c r="J363" s="119"/>
      <c r="K363" s="119"/>
    </row>
    <row r="364" spans="4:11" ht="13.2">
      <c r="D364" s="119"/>
      <c r="G364" s="119"/>
      <c r="H364" s="119"/>
      <c r="I364" s="119"/>
      <c r="J364" s="119"/>
      <c r="K364" s="119"/>
    </row>
    <row r="365" spans="4:11" ht="13.2">
      <c r="D365" s="119"/>
      <c r="G365" s="119"/>
      <c r="H365" s="119"/>
      <c r="I365" s="119"/>
      <c r="J365" s="119"/>
      <c r="K365" s="119"/>
    </row>
    <row r="366" spans="4:11" ht="13.2">
      <c r="D366" s="119"/>
      <c r="G366" s="119"/>
      <c r="H366" s="119"/>
      <c r="I366" s="119"/>
      <c r="J366" s="119"/>
      <c r="K366" s="119"/>
    </row>
    <row r="367" spans="4:11" ht="13.2">
      <c r="D367" s="119"/>
      <c r="G367" s="119"/>
      <c r="H367" s="119"/>
      <c r="I367" s="119"/>
      <c r="J367" s="119"/>
      <c r="K367" s="119"/>
    </row>
    <row r="368" spans="4:11" ht="13.2">
      <c r="D368" s="119"/>
      <c r="G368" s="119"/>
      <c r="H368" s="119"/>
      <c r="I368" s="119"/>
      <c r="J368" s="119"/>
      <c r="K368" s="119"/>
    </row>
    <row r="369" spans="4:11" ht="13.2">
      <c r="D369" s="119"/>
      <c r="G369" s="119"/>
      <c r="H369" s="119"/>
      <c r="I369" s="119"/>
      <c r="J369" s="119"/>
      <c r="K369" s="119"/>
    </row>
    <row r="370" spans="4:11" ht="13.2">
      <c r="D370" s="119"/>
      <c r="G370" s="119"/>
      <c r="H370" s="119"/>
      <c r="I370" s="119"/>
      <c r="J370" s="119"/>
      <c r="K370" s="119"/>
    </row>
    <row r="371" spans="4:11" ht="13.2">
      <c r="D371" s="119"/>
      <c r="G371" s="119"/>
      <c r="H371" s="119"/>
      <c r="I371" s="119"/>
      <c r="J371" s="119"/>
      <c r="K371" s="119"/>
    </row>
    <row r="372" spans="4:11" ht="13.2">
      <c r="D372" s="119"/>
      <c r="G372" s="119"/>
      <c r="H372" s="119"/>
      <c r="I372" s="119"/>
      <c r="J372" s="119"/>
      <c r="K372" s="119"/>
    </row>
    <row r="373" spans="4:11" ht="13.2">
      <c r="D373" s="119"/>
      <c r="G373" s="119"/>
      <c r="H373" s="119"/>
      <c r="I373" s="119"/>
      <c r="J373" s="119"/>
      <c r="K373" s="119"/>
    </row>
    <row r="374" spans="4:11" ht="13.2">
      <c r="D374" s="119"/>
      <c r="G374" s="119"/>
      <c r="H374" s="119"/>
      <c r="I374" s="119"/>
      <c r="J374" s="119"/>
      <c r="K374" s="119"/>
    </row>
    <row r="375" spans="4:11" ht="13.2">
      <c r="D375" s="119"/>
      <c r="G375" s="119"/>
      <c r="H375" s="119"/>
      <c r="I375" s="119"/>
      <c r="J375" s="119"/>
      <c r="K375" s="119"/>
    </row>
    <row r="376" spans="4:11" ht="13.2">
      <c r="D376" s="119"/>
      <c r="G376" s="119"/>
      <c r="H376" s="119"/>
      <c r="I376" s="119"/>
      <c r="J376" s="119"/>
      <c r="K376" s="119"/>
    </row>
    <row r="377" spans="4:11" ht="13.2">
      <c r="D377" s="119"/>
      <c r="G377" s="119"/>
      <c r="H377" s="119"/>
      <c r="I377" s="119"/>
      <c r="J377" s="119"/>
      <c r="K377" s="119"/>
    </row>
    <row r="378" spans="4:11" ht="13.2">
      <c r="D378" s="119"/>
      <c r="G378" s="119"/>
      <c r="H378" s="119"/>
      <c r="I378" s="119"/>
      <c r="J378" s="119"/>
      <c r="K378" s="119"/>
    </row>
    <row r="379" spans="4:11" ht="13.2">
      <c r="D379" s="119"/>
      <c r="G379" s="119"/>
      <c r="H379" s="119"/>
      <c r="I379" s="119"/>
      <c r="J379" s="119"/>
      <c r="K379" s="119"/>
    </row>
    <row r="380" spans="4:11" ht="13.2">
      <c r="D380" s="119"/>
      <c r="G380" s="119"/>
      <c r="H380" s="119"/>
      <c r="I380" s="119"/>
      <c r="J380" s="119"/>
      <c r="K380" s="119"/>
    </row>
    <row r="381" spans="4:11" ht="13.2">
      <c r="D381" s="119"/>
      <c r="G381" s="119"/>
      <c r="H381" s="119"/>
      <c r="I381" s="119"/>
      <c r="J381" s="119"/>
      <c r="K381" s="119"/>
    </row>
    <row r="382" spans="4:11" ht="13.2">
      <c r="D382" s="119"/>
      <c r="G382" s="119"/>
      <c r="H382" s="119"/>
      <c r="I382" s="119"/>
      <c r="J382" s="119"/>
      <c r="K382" s="119"/>
    </row>
    <row r="383" spans="4:11" ht="13.2">
      <c r="D383" s="119"/>
      <c r="G383" s="119"/>
      <c r="H383" s="119"/>
      <c r="I383" s="119"/>
      <c r="J383" s="119"/>
      <c r="K383" s="119"/>
    </row>
    <row r="384" spans="4:11" ht="13.2">
      <c r="D384" s="119"/>
      <c r="G384" s="119"/>
      <c r="H384" s="119"/>
      <c r="I384" s="119"/>
      <c r="J384" s="119"/>
      <c r="K384" s="119"/>
    </row>
    <row r="385" spans="4:11" ht="13.2">
      <c r="D385" s="119"/>
      <c r="G385" s="119"/>
      <c r="H385" s="119"/>
      <c r="I385" s="119"/>
      <c r="J385" s="119"/>
      <c r="K385" s="119"/>
    </row>
    <row r="386" spans="4:11" ht="13.2">
      <c r="D386" s="119"/>
      <c r="G386" s="119"/>
      <c r="H386" s="119"/>
      <c r="I386" s="119"/>
      <c r="J386" s="119"/>
      <c r="K386" s="119"/>
    </row>
    <row r="387" spans="4:11" ht="13.2">
      <c r="D387" s="119"/>
      <c r="G387" s="119"/>
      <c r="H387" s="119"/>
      <c r="I387" s="119"/>
      <c r="J387" s="119"/>
      <c r="K387" s="119"/>
    </row>
    <row r="388" spans="4:11" ht="13.2">
      <c r="D388" s="119"/>
      <c r="G388" s="119"/>
      <c r="H388" s="119"/>
      <c r="I388" s="119"/>
      <c r="J388" s="119"/>
      <c r="K388" s="119"/>
    </row>
    <row r="389" spans="4:11" ht="13.2">
      <c r="D389" s="119"/>
      <c r="G389" s="119"/>
      <c r="H389" s="119"/>
      <c r="I389" s="119"/>
      <c r="J389" s="119"/>
      <c r="K389" s="119"/>
    </row>
    <row r="390" spans="4:11" ht="13.2">
      <c r="D390" s="119"/>
      <c r="G390" s="119"/>
      <c r="H390" s="119"/>
      <c r="I390" s="119"/>
      <c r="J390" s="119"/>
      <c r="K390" s="119"/>
    </row>
    <row r="391" spans="4:11" ht="13.2">
      <c r="D391" s="119"/>
      <c r="G391" s="119"/>
      <c r="H391" s="119"/>
      <c r="I391" s="119"/>
      <c r="J391" s="119"/>
      <c r="K391" s="119"/>
    </row>
    <row r="392" spans="4:11" ht="13.2">
      <c r="D392" s="119"/>
      <c r="G392" s="119"/>
      <c r="H392" s="119"/>
      <c r="I392" s="119"/>
      <c r="J392" s="119"/>
      <c r="K392" s="119"/>
    </row>
    <row r="393" spans="4:11" ht="13.2">
      <c r="D393" s="119"/>
      <c r="G393" s="119"/>
      <c r="H393" s="119"/>
      <c r="I393" s="119"/>
      <c r="J393" s="119"/>
      <c r="K393" s="119"/>
    </row>
    <row r="394" spans="4:11" ht="13.2">
      <c r="D394" s="119"/>
      <c r="G394" s="119"/>
      <c r="H394" s="119"/>
      <c r="I394" s="119"/>
      <c r="J394" s="119"/>
      <c r="K394" s="119"/>
    </row>
    <row r="395" spans="4:11" ht="13.2">
      <c r="D395" s="119"/>
      <c r="G395" s="119"/>
      <c r="H395" s="119"/>
      <c r="I395" s="119"/>
      <c r="J395" s="119"/>
      <c r="K395" s="119"/>
    </row>
    <row r="396" spans="4:11" ht="13.2">
      <c r="D396" s="119"/>
      <c r="G396" s="119"/>
      <c r="H396" s="119"/>
      <c r="I396" s="119"/>
      <c r="J396" s="119"/>
      <c r="K396" s="119"/>
    </row>
    <row r="397" spans="4:11" ht="13.2">
      <c r="D397" s="119"/>
      <c r="G397" s="119"/>
      <c r="H397" s="119"/>
      <c r="I397" s="119"/>
      <c r="J397" s="119"/>
      <c r="K397" s="119"/>
    </row>
    <row r="398" spans="4:11" ht="13.2">
      <c r="D398" s="119"/>
      <c r="G398" s="119"/>
      <c r="H398" s="119"/>
      <c r="I398" s="119"/>
      <c r="J398" s="119"/>
      <c r="K398" s="119"/>
    </row>
    <row r="399" spans="4:11" ht="13.2">
      <c r="D399" s="119"/>
      <c r="G399" s="119"/>
      <c r="H399" s="119"/>
      <c r="I399" s="119"/>
      <c r="J399" s="119"/>
      <c r="K399" s="119"/>
    </row>
    <row r="400" spans="4:11" ht="13.2">
      <c r="D400" s="119"/>
      <c r="G400" s="119"/>
      <c r="H400" s="119"/>
      <c r="I400" s="119"/>
      <c r="J400" s="119"/>
      <c r="K400" s="119"/>
    </row>
    <row r="401" spans="4:11" ht="13.2">
      <c r="D401" s="119"/>
      <c r="G401" s="119"/>
      <c r="H401" s="119"/>
      <c r="I401" s="119"/>
      <c r="J401" s="119"/>
      <c r="K401" s="119"/>
    </row>
    <row r="402" spans="4:11" ht="13.2">
      <c r="D402" s="119"/>
      <c r="G402" s="119"/>
      <c r="H402" s="119"/>
      <c r="I402" s="119"/>
      <c r="J402" s="119"/>
      <c r="K402" s="119"/>
    </row>
    <row r="403" spans="4:11" ht="13.2">
      <c r="D403" s="119"/>
      <c r="G403" s="119"/>
      <c r="H403" s="119"/>
      <c r="I403" s="119"/>
      <c r="J403" s="119"/>
      <c r="K403" s="119"/>
    </row>
    <row r="404" spans="4:11" ht="13.2">
      <c r="D404" s="119"/>
      <c r="G404" s="119"/>
      <c r="H404" s="119"/>
      <c r="I404" s="119"/>
      <c r="J404" s="119"/>
      <c r="K404" s="119"/>
    </row>
    <row r="405" spans="4:11" ht="13.2">
      <c r="D405" s="119"/>
      <c r="G405" s="119"/>
      <c r="H405" s="119"/>
      <c r="I405" s="119"/>
      <c r="J405" s="119"/>
      <c r="K405" s="119"/>
    </row>
    <row r="406" spans="4:11" ht="13.2">
      <c r="D406" s="119"/>
      <c r="G406" s="119"/>
      <c r="H406" s="119"/>
      <c r="I406" s="119"/>
      <c r="J406" s="119"/>
      <c r="K406" s="119"/>
    </row>
    <row r="407" spans="4:11" ht="13.2">
      <c r="D407" s="119"/>
      <c r="G407" s="119"/>
      <c r="H407" s="119"/>
      <c r="I407" s="119"/>
      <c r="J407" s="119"/>
      <c r="K407" s="119"/>
    </row>
    <row r="408" spans="4:11" ht="13.2">
      <c r="D408" s="119"/>
      <c r="G408" s="119"/>
      <c r="H408" s="119"/>
      <c r="I408" s="119"/>
      <c r="J408" s="119"/>
      <c r="K408" s="119"/>
    </row>
    <row r="409" spans="4:11" ht="13.2">
      <c r="D409" s="119"/>
      <c r="G409" s="119"/>
      <c r="H409" s="119"/>
      <c r="I409" s="119"/>
      <c r="J409" s="119"/>
      <c r="K409" s="119"/>
    </row>
    <row r="410" spans="4:11" ht="13.2">
      <c r="D410" s="119"/>
      <c r="G410" s="119"/>
      <c r="H410" s="119"/>
      <c r="I410" s="119"/>
      <c r="J410" s="119"/>
      <c r="K410" s="119"/>
    </row>
    <row r="411" spans="4:11" ht="13.2">
      <c r="D411" s="119"/>
      <c r="G411" s="119"/>
      <c r="H411" s="119"/>
      <c r="I411" s="119"/>
      <c r="J411" s="119"/>
      <c r="K411" s="119"/>
    </row>
    <row r="412" spans="4:11" ht="13.2">
      <c r="D412" s="119"/>
      <c r="G412" s="119"/>
      <c r="H412" s="119"/>
      <c r="I412" s="119"/>
      <c r="J412" s="119"/>
      <c r="K412" s="119"/>
    </row>
    <row r="413" spans="4:11" ht="13.2">
      <c r="D413" s="119"/>
      <c r="G413" s="119"/>
      <c r="H413" s="119"/>
      <c r="I413" s="119"/>
      <c r="J413" s="119"/>
      <c r="K413" s="119"/>
    </row>
    <row r="414" spans="4:11" ht="13.2">
      <c r="D414" s="119"/>
      <c r="G414" s="119"/>
      <c r="H414" s="119"/>
      <c r="I414" s="119"/>
      <c r="J414" s="119"/>
      <c r="K414" s="119"/>
    </row>
    <row r="415" spans="4:11" ht="13.2">
      <c r="D415" s="119"/>
      <c r="G415" s="119"/>
      <c r="H415" s="119"/>
      <c r="I415" s="119"/>
      <c r="J415" s="119"/>
      <c r="K415" s="119"/>
    </row>
    <row r="416" spans="4:11" ht="13.2">
      <c r="D416" s="119"/>
      <c r="G416" s="119"/>
      <c r="H416" s="119"/>
      <c r="I416" s="119"/>
      <c r="J416" s="119"/>
      <c r="K416" s="119"/>
    </row>
    <row r="417" spans="4:11" ht="13.2">
      <c r="D417" s="119"/>
      <c r="G417" s="119"/>
      <c r="H417" s="119"/>
      <c r="I417" s="119"/>
      <c r="J417" s="119"/>
      <c r="K417" s="119"/>
    </row>
    <row r="418" spans="4:11" ht="13.2">
      <c r="D418" s="119"/>
      <c r="G418" s="119"/>
      <c r="H418" s="119"/>
      <c r="I418" s="119"/>
      <c r="J418" s="119"/>
      <c r="K418" s="119"/>
    </row>
    <row r="419" spans="4:11" ht="13.2">
      <c r="D419" s="119"/>
      <c r="G419" s="119"/>
      <c r="H419" s="119"/>
      <c r="I419" s="119"/>
      <c r="J419" s="119"/>
      <c r="K419" s="119"/>
    </row>
    <row r="420" spans="4:11" ht="13.2">
      <c r="D420" s="119"/>
      <c r="G420" s="119"/>
      <c r="H420" s="119"/>
      <c r="I420" s="119"/>
      <c r="J420" s="119"/>
      <c r="K420" s="119"/>
    </row>
    <row r="421" spans="4:11" ht="13.2">
      <c r="D421" s="119"/>
      <c r="G421" s="119"/>
      <c r="H421" s="119"/>
      <c r="I421" s="119"/>
      <c r="J421" s="119"/>
      <c r="K421" s="119"/>
    </row>
    <row r="422" spans="4:11" ht="13.2">
      <c r="D422" s="119"/>
      <c r="G422" s="119"/>
      <c r="H422" s="119"/>
      <c r="I422" s="119"/>
      <c r="J422" s="119"/>
      <c r="K422" s="119"/>
    </row>
    <row r="423" spans="4:11" ht="13.2">
      <c r="D423" s="119"/>
      <c r="G423" s="119"/>
      <c r="H423" s="119"/>
      <c r="I423" s="119"/>
      <c r="J423" s="119"/>
      <c r="K423" s="119"/>
    </row>
    <row r="424" spans="4:11" ht="13.2">
      <c r="D424" s="119"/>
      <c r="G424" s="119"/>
      <c r="H424" s="119"/>
      <c r="I424" s="119"/>
      <c r="J424" s="119"/>
      <c r="K424" s="119"/>
    </row>
    <row r="425" spans="4:11" ht="13.2">
      <c r="D425" s="119"/>
      <c r="G425" s="119"/>
      <c r="H425" s="119"/>
      <c r="I425" s="119"/>
      <c r="J425" s="119"/>
      <c r="K425" s="119"/>
    </row>
    <row r="426" spans="4:11" ht="13.2">
      <c r="D426" s="119"/>
      <c r="G426" s="119"/>
      <c r="H426" s="119"/>
      <c r="I426" s="119"/>
      <c r="J426" s="119"/>
      <c r="K426" s="119"/>
    </row>
    <row r="427" spans="4:11" ht="13.2">
      <c r="D427" s="119"/>
      <c r="G427" s="119"/>
      <c r="H427" s="119"/>
      <c r="I427" s="119"/>
      <c r="J427" s="119"/>
      <c r="K427" s="119"/>
    </row>
    <row r="428" spans="4:11" ht="13.2">
      <c r="D428" s="119"/>
      <c r="G428" s="119"/>
      <c r="H428" s="119"/>
      <c r="I428" s="119"/>
      <c r="J428" s="119"/>
      <c r="K428" s="119"/>
    </row>
    <row r="429" spans="4:11" ht="13.2">
      <c r="D429" s="119"/>
      <c r="G429" s="119"/>
      <c r="H429" s="119"/>
      <c r="I429" s="119"/>
      <c r="J429" s="119"/>
      <c r="K429" s="119"/>
    </row>
    <row r="430" spans="4:11" ht="13.2">
      <c r="D430" s="119"/>
      <c r="G430" s="119"/>
      <c r="H430" s="119"/>
      <c r="I430" s="119"/>
      <c r="J430" s="119"/>
      <c r="K430" s="119"/>
    </row>
    <row r="431" spans="4:11" ht="13.2">
      <c r="D431" s="119"/>
      <c r="G431" s="119"/>
      <c r="H431" s="119"/>
      <c r="I431" s="119"/>
      <c r="J431" s="119"/>
      <c r="K431" s="119"/>
    </row>
    <row r="432" spans="4:11" ht="13.2">
      <c r="D432" s="119"/>
      <c r="G432" s="119"/>
      <c r="H432" s="119"/>
      <c r="I432" s="119"/>
      <c r="J432" s="119"/>
      <c r="K432" s="119"/>
    </row>
    <row r="433" spans="4:11" ht="13.2">
      <c r="D433" s="119"/>
      <c r="G433" s="119"/>
      <c r="H433" s="119"/>
      <c r="I433" s="119"/>
      <c r="J433" s="119"/>
      <c r="K433" s="119"/>
    </row>
    <row r="434" spans="4:11" ht="13.2">
      <c r="D434" s="119"/>
      <c r="G434" s="119"/>
      <c r="H434" s="119"/>
      <c r="I434" s="119"/>
      <c r="J434" s="119"/>
      <c r="K434" s="119"/>
    </row>
    <row r="435" spans="4:11" ht="13.2">
      <c r="D435" s="119"/>
      <c r="G435" s="119"/>
      <c r="H435" s="119"/>
      <c r="I435" s="119"/>
      <c r="J435" s="119"/>
      <c r="K435" s="119"/>
    </row>
    <row r="436" spans="4:11" ht="13.2">
      <c r="D436" s="119"/>
      <c r="G436" s="119"/>
      <c r="H436" s="119"/>
      <c r="I436" s="119"/>
      <c r="J436" s="119"/>
      <c r="K436" s="119"/>
    </row>
    <row r="437" spans="4:11" ht="13.2">
      <c r="D437" s="119"/>
      <c r="G437" s="119"/>
      <c r="H437" s="119"/>
      <c r="I437" s="119"/>
      <c r="J437" s="119"/>
      <c r="K437" s="119"/>
    </row>
    <row r="438" spans="4:11" ht="13.2">
      <c r="D438" s="119"/>
      <c r="G438" s="119"/>
      <c r="H438" s="119"/>
      <c r="I438" s="119"/>
      <c r="J438" s="119"/>
      <c r="K438" s="119"/>
    </row>
    <row r="439" spans="4:11" ht="13.2">
      <c r="D439" s="119"/>
      <c r="G439" s="119"/>
      <c r="H439" s="119"/>
      <c r="I439" s="119"/>
      <c r="J439" s="119"/>
      <c r="K439" s="119"/>
    </row>
    <row r="440" spans="4:11" ht="13.2">
      <c r="D440" s="119"/>
      <c r="G440" s="119"/>
      <c r="H440" s="119"/>
      <c r="I440" s="119"/>
      <c r="J440" s="119"/>
      <c r="K440" s="119"/>
    </row>
    <row r="441" spans="4:11" ht="13.2">
      <c r="D441" s="119"/>
      <c r="G441" s="119"/>
      <c r="H441" s="119"/>
      <c r="I441" s="119"/>
      <c r="J441" s="119"/>
      <c r="K441" s="119"/>
    </row>
    <row r="442" spans="4:11" ht="13.2">
      <c r="D442" s="119"/>
      <c r="G442" s="119"/>
      <c r="H442" s="119"/>
      <c r="I442" s="119"/>
      <c r="J442" s="119"/>
      <c r="K442" s="119"/>
    </row>
    <row r="443" spans="4:11" ht="13.2">
      <c r="D443" s="119"/>
      <c r="G443" s="119"/>
      <c r="H443" s="119"/>
      <c r="I443" s="119"/>
      <c r="J443" s="119"/>
      <c r="K443" s="119"/>
    </row>
    <row r="444" spans="4:11" ht="13.2">
      <c r="D444" s="119"/>
      <c r="G444" s="119"/>
      <c r="H444" s="119"/>
      <c r="I444" s="119"/>
      <c r="J444" s="119"/>
      <c r="K444" s="119"/>
    </row>
    <row r="445" spans="4:11" ht="13.2">
      <c r="D445" s="119"/>
      <c r="G445" s="119"/>
      <c r="H445" s="119"/>
      <c r="I445" s="119"/>
      <c r="J445" s="119"/>
      <c r="K445" s="119"/>
    </row>
    <row r="446" spans="4:11" ht="13.2">
      <c r="D446" s="119"/>
      <c r="G446" s="119"/>
      <c r="H446" s="119"/>
      <c r="I446" s="119"/>
      <c r="J446" s="119"/>
      <c r="K446" s="119"/>
    </row>
    <row r="447" spans="4:11" ht="13.2">
      <c r="D447" s="119"/>
      <c r="G447" s="119"/>
      <c r="H447" s="119"/>
      <c r="I447" s="119"/>
      <c r="J447" s="119"/>
      <c r="K447" s="119"/>
    </row>
    <row r="448" spans="4:11" ht="13.2">
      <c r="D448" s="119"/>
      <c r="G448" s="119"/>
      <c r="H448" s="119"/>
      <c r="I448" s="119"/>
      <c r="J448" s="119"/>
      <c r="K448" s="119"/>
    </row>
    <row r="449" spans="4:11" ht="13.2">
      <c r="D449" s="119"/>
      <c r="G449" s="119"/>
      <c r="H449" s="119"/>
      <c r="I449" s="119"/>
      <c r="J449" s="119"/>
      <c r="K449" s="119"/>
    </row>
    <row r="450" spans="4:11" ht="13.2">
      <c r="D450" s="119"/>
      <c r="G450" s="119"/>
      <c r="H450" s="119"/>
      <c r="I450" s="119"/>
      <c r="J450" s="119"/>
      <c r="K450" s="119"/>
    </row>
    <row r="451" spans="4:11" ht="13.2">
      <c r="D451" s="119"/>
      <c r="G451" s="119"/>
      <c r="H451" s="119"/>
      <c r="I451" s="119"/>
      <c r="J451" s="119"/>
      <c r="K451" s="119"/>
    </row>
    <row r="452" spans="4:11" ht="13.2">
      <c r="D452" s="119"/>
      <c r="G452" s="119"/>
      <c r="H452" s="119"/>
      <c r="I452" s="119"/>
      <c r="J452" s="119"/>
      <c r="K452" s="119"/>
    </row>
    <row r="453" spans="4:11" ht="13.2">
      <c r="D453" s="119"/>
      <c r="G453" s="119"/>
      <c r="H453" s="119"/>
      <c r="I453" s="119"/>
      <c r="J453" s="119"/>
      <c r="K453" s="119"/>
    </row>
    <row r="454" spans="4:11" ht="13.2">
      <c r="D454" s="119"/>
      <c r="G454" s="119"/>
      <c r="H454" s="119"/>
      <c r="I454" s="119"/>
      <c r="J454" s="119"/>
      <c r="K454" s="119"/>
    </row>
    <row r="455" spans="4:11" ht="13.2">
      <c r="D455" s="119"/>
      <c r="G455" s="119"/>
      <c r="H455" s="119"/>
      <c r="I455" s="119"/>
      <c r="J455" s="119"/>
      <c r="K455" s="119"/>
    </row>
    <row r="456" spans="4:11" ht="13.2">
      <c r="D456" s="119"/>
      <c r="G456" s="119"/>
      <c r="H456" s="119"/>
      <c r="I456" s="119"/>
      <c r="J456" s="119"/>
      <c r="K456" s="119"/>
    </row>
    <row r="457" spans="4:11" ht="13.2">
      <c r="D457" s="119"/>
      <c r="G457" s="119"/>
      <c r="H457" s="119"/>
      <c r="I457" s="119"/>
      <c r="J457" s="119"/>
      <c r="K457" s="119"/>
    </row>
    <row r="458" spans="4:11" ht="13.2">
      <c r="D458" s="119"/>
      <c r="G458" s="119"/>
      <c r="H458" s="119"/>
      <c r="I458" s="119"/>
      <c r="J458" s="119"/>
      <c r="K458" s="119"/>
    </row>
    <row r="459" spans="4:11" ht="13.2">
      <c r="D459" s="119"/>
      <c r="G459" s="119"/>
      <c r="H459" s="119"/>
      <c r="I459" s="119"/>
      <c r="J459" s="119"/>
      <c r="K459" s="119"/>
    </row>
    <row r="460" spans="4:11" ht="13.2">
      <c r="D460" s="119"/>
      <c r="G460" s="119"/>
      <c r="H460" s="119"/>
      <c r="I460" s="119"/>
      <c r="J460" s="119"/>
      <c r="K460" s="119"/>
    </row>
    <row r="461" spans="4:11" ht="13.2">
      <c r="D461" s="119"/>
      <c r="G461" s="119"/>
      <c r="H461" s="119"/>
      <c r="I461" s="119"/>
      <c r="J461" s="119"/>
      <c r="K461" s="119"/>
    </row>
    <row r="462" spans="4:11" ht="13.2">
      <c r="D462" s="119"/>
      <c r="G462" s="119"/>
      <c r="H462" s="119"/>
      <c r="I462" s="119"/>
      <c r="J462" s="119"/>
      <c r="K462" s="119"/>
    </row>
    <row r="463" spans="4:11" ht="13.2">
      <c r="D463" s="119"/>
      <c r="G463" s="119"/>
      <c r="H463" s="119"/>
      <c r="I463" s="119"/>
      <c r="J463" s="119"/>
      <c r="K463" s="119"/>
    </row>
    <row r="464" spans="4:11" ht="13.2">
      <c r="D464" s="119"/>
      <c r="G464" s="119"/>
      <c r="H464" s="119"/>
      <c r="I464" s="119"/>
      <c r="J464" s="119"/>
      <c r="K464" s="119"/>
    </row>
    <row r="465" spans="4:11" ht="13.2">
      <c r="D465" s="119"/>
      <c r="G465" s="119"/>
      <c r="H465" s="119"/>
      <c r="I465" s="119"/>
      <c r="J465" s="119"/>
      <c r="K465" s="119"/>
    </row>
    <row r="466" spans="4:11" ht="13.2">
      <c r="D466" s="119"/>
      <c r="G466" s="119"/>
      <c r="H466" s="119"/>
      <c r="I466" s="119"/>
      <c r="J466" s="119"/>
      <c r="K466" s="119"/>
    </row>
    <row r="467" spans="4:11" ht="13.2">
      <c r="D467" s="119"/>
      <c r="G467" s="119"/>
      <c r="H467" s="119"/>
      <c r="I467" s="119"/>
      <c r="J467" s="119"/>
      <c r="K467" s="119"/>
    </row>
    <row r="468" spans="4:11" ht="13.2">
      <c r="D468" s="119"/>
      <c r="G468" s="119"/>
      <c r="H468" s="119"/>
      <c r="I468" s="119"/>
      <c r="J468" s="119"/>
      <c r="K468" s="119"/>
    </row>
    <row r="469" spans="4:11" ht="13.2">
      <c r="D469" s="119"/>
      <c r="G469" s="119"/>
      <c r="H469" s="119"/>
      <c r="I469" s="119"/>
      <c r="J469" s="119"/>
      <c r="K469" s="119"/>
    </row>
    <row r="470" spans="4:11" ht="13.2">
      <c r="D470" s="119"/>
      <c r="G470" s="119"/>
      <c r="H470" s="119"/>
      <c r="I470" s="119"/>
      <c r="J470" s="119"/>
      <c r="K470" s="119"/>
    </row>
    <row r="471" spans="4:11" ht="13.2">
      <c r="D471" s="119"/>
      <c r="G471" s="119"/>
      <c r="H471" s="119"/>
      <c r="I471" s="119"/>
      <c r="J471" s="119"/>
      <c r="K471" s="119"/>
    </row>
    <row r="472" spans="4:11" ht="13.2">
      <c r="D472" s="119"/>
      <c r="G472" s="119"/>
      <c r="H472" s="119"/>
      <c r="I472" s="119"/>
      <c r="J472" s="119"/>
      <c r="K472" s="119"/>
    </row>
    <row r="473" spans="4:11" ht="13.2">
      <c r="D473" s="119"/>
      <c r="G473" s="119"/>
      <c r="H473" s="119"/>
      <c r="I473" s="119"/>
      <c r="J473" s="119"/>
      <c r="K473" s="119"/>
    </row>
    <row r="474" spans="4:11" ht="13.2">
      <c r="D474" s="119"/>
      <c r="G474" s="119"/>
      <c r="H474" s="119"/>
      <c r="I474" s="119"/>
      <c r="J474" s="119"/>
      <c r="K474" s="119"/>
    </row>
    <row r="475" spans="4:11" ht="13.2">
      <c r="D475" s="119"/>
      <c r="G475" s="119"/>
      <c r="H475" s="119"/>
      <c r="I475" s="119"/>
      <c r="J475" s="119"/>
      <c r="K475" s="119"/>
    </row>
    <row r="476" spans="4:11" ht="13.2">
      <c r="D476" s="119"/>
      <c r="G476" s="119"/>
      <c r="H476" s="119"/>
      <c r="I476" s="119"/>
      <c r="J476" s="119"/>
      <c r="K476" s="119"/>
    </row>
    <row r="477" spans="4:11" ht="13.2">
      <c r="D477" s="119"/>
      <c r="G477" s="119"/>
      <c r="H477" s="119"/>
      <c r="I477" s="119"/>
      <c r="J477" s="119"/>
      <c r="K477" s="119"/>
    </row>
    <row r="478" spans="4:11" ht="13.2">
      <c r="D478" s="119"/>
      <c r="G478" s="119"/>
      <c r="H478" s="119"/>
      <c r="I478" s="119"/>
      <c r="J478" s="119"/>
      <c r="K478" s="119"/>
    </row>
    <row r="479" spans="4:11" ht="13.2">
      <c r="D479" s="119"/>
      <c r="G479" s="119"/>
      <c r="H479" s="119"/>
      <c r="I479" s="119"/>
      <c r="J479" s="119"/>
      <c r="K479" s="119"/>
    </row>
    <row r="480" spans="4:11" ht="13.2">
      <c r="D480" s="119"/>
      <c r="G480" s="119"/>
      <c r="H480" s="119"/>
      <c r="I480" s="119"/>
      <c r="J480" s="119"/>
      <c r="K480" s="119"/>
    </row>
    <row r="481" spans="4:11" ht="13.2">
      <c r="D481" s="119"/>
      <c r="G481" s="119"/>
      <c r="H481" s="119"/>
      <c r="I481" s="119"/>
      <c r="J481" s="119"/>
      <c r="K481" s="119"/>
    </row>
    <row r="482" spans="4:11" ht="13.2">
      <c r="D482" s="119"/>
      <c r="G482" s="119"/>
      <c r="H482" s="119"/>
      <c r="I482" s="119"/>
      <c r="J482" s="119"/>
      <c r="K482" s="119"/>
    </row>
    <row r="483" spans="4:11" ht="13.2">
      <c r="D483" s="119"/>
      <c r="G483" s="119"/>
      <c r="H483" s="119"/>
      <c r="I483" s="119"/>
      <c r="J483" s="119"/>
      <c r="K483" s="119"/>
    </row>
    <row r="484" spans="4:11" ht="13.2">
      <c r="D484" s="119"/>
      <c r="G484" s="119"/>
      <c r="H484" s="119"/>
      <c r="I484" s="119"/>
      <c r="J484" s="119"/>
      <c r="K484" s="119"/>
    </row>
    <row r="485" spans="4:11" ht="13.2">
      <c r="D485" s="119"/>
      <c r="G485" s="119"/>
      <c r="H485" s="119"/>
      <c r="I485" s="119"/>
      <c r="J485" s="119"/>
      <c r="K485" s="119"/>
    </row>
    <row r="486" spans="4:11" ht="13.2">
      <c r="D486" s="119"/>
      <c r="G486" s="119"/>
      <c r="H486" s="119"/>
      <c r="I486" s="119"/>
      <c r="J486" s="119"/>
      <c r="K486" s="119"/>
    </row>
    <row r="487" spans="4:11" ht="13.2">
      <c r="D487" s="119"/>
      <c r="G487" s="119"/>
      <c r="H487" s="119"/>
      <c r="I487" s="119"/>
      <c r="J487" s="119"/>
      <c r="K487" s="119"/>
    </row>
    <row r="488" spans="4:11" ht="13.2">
      <c r="D488" s="119"/>
      <c r="G488" s="119"/>
      <c r="H488" s="119"/>
      <c r="I488" s="119"/>
      <c r="J488" s="119"/>
      <c r="K488" s="119"/>
    </row>
    <row r="489" spans="4:11" ht="13.2">
      <c r="D489" s="119"/>
      <c r="G489" s="119"/>
      <c r="H489" s="119"/>
      <c r="I489" s="119"/>
      <c r="J489" s="119"/>
      <c r="K489" s="119"/>
    </row>
    <row r="490" spans="4:11" ht="13.2">
      <c r="D490" s="119"/>
      <c r="G490" s="119"/>
      <c r="H490" s="119"/>
      <c r="I490" s="119"/>
      <c r="J490" s="119"/>
      <c r="K490" s="119"/>
    </row>
    <row r="491" spans="4:11" ht="13.2">
      <c r="D491" s="119"/>
      <c r="G491" s="119"/>
      <c r="H491" s="119"/>
      <c r="I491" s="119"/>
      <c r="J491" s="119"/>
      <c r="K491" s="119"/>
    </row>
    <row r="492" spans="4:11" ht="13.2">
      <c r="D492" s="119"/>
      <c r="G492" s="119"/>
      <c r="H492" s="119"/>
      <c r="I492" s="119"/>
      <c r="J492" s="119"/>
      <c r="K492" s="119"/>
    </row>
    <row r="493" spans="4:11" ht="13.2">
      <c r="D493" s="119"/>
      <c r="G493" s="119"/>
      <c r="H493" s="119"/>
      <c r="I493" s="119"/>
      <c r="J493" s="119"/>
      <c r="K493" s="119"/>
    </row>
    <row r="494" spans="4:11" ht="13.2">
      <c r="D494" s="119"/>
      <c r="G494" s="119"/>
      <c r="H494" s="119"/>
      <c r="I494" s="119"/>
      <c r="J494" s="119"/>
      <c r="K494" s="119"/>
    </row>
    <row r="495" spans="4:11" ht="13.2">
      <c r="D495" s="119"/>
      <c r="G495" s="119"/>
      <c r="H495" s="119"/>
      <c r="I495" s="119"/>
      <c r="J495" s="119"/>
      <c r="K495" s="119"/>
    </row>
    <row r="496" spans="4:11" ht="13.2">
      <c r="D496" s="119"/>
      <c r="G496" s="119"/>
      <c r="H496" s="119"/>
      <c r="I496" s="119"/>
      <c r="J496" s="119"/>
      <c r="K496" s="119"/>
    </row>
    <row r="497" spans="4:11" ht="13.2">
      <c r="D497" s="119"/>
      <c r="G497" s="119"/>
      <c r="H497" s="119"/>
      <c r="I497" s="119"/>
      <c r="J497" s="119"/>
      <c r="K497" s="119"/>
    </row>
    <row r="498" spans="4:11" ht="13.2">
      <c r="D498" s="119"/>
      <c r="G498" s="119"/>
      <c r="H498" s="119"/>
      <c r="I498" s="119"/>
      <c r="J498" s="119"/>
      <c r="K498" s="119"/>
    </row>
    <row r="499" spans="4:11" ht="13.2">
      <c r="D499" s="119"/>
      <c r="G499" s="119"/>
      <c r="H499" s="119"/>
      <c r="I499" s="119"/>
      <c r="J499" s="119"/>
      <c r="K499" s="119"/>
    </row>
    <row r="500" spans="4:11" ht="13.2">
      <c r="D500" s="119"/>
      <c r="G500" s="119"/>
      <c r="H500" s="119"/>
      <c r="I500" s="119"/>
      <c r="J500" s="119"/>
      <c r="K500" s="119"/>
    </row>
    <row r="501" spans="4:11" ht="13.2">
      <c r="D501" s="119"/>
      <c r="G501" s="119"/>
      <c r="H501" s="119"/>
      <c r="I501" s="119"/>
      <c r="J501" s="119"/>
      <c r="K501" s="119"/>
    </row>
    <row r="502" spans="4:11" ht="13.2">
      <c r="D502" s="119"/>
      <c r="G502" s="119"/>
      <c r="H502" s="119"/>
      <c r="I502" s="119"/>
      <c r="J502" s="119"/>
      <c r="K502" s="119"/>
    </row>
    <row r="503" spans="4:11" ht="13.2">
      <c r="D503" s="119"/>
      <c r="G503" s="119"/>
      <c r="H503" s="119"/>
      <c r="I503" s="119"/>
      <c r="J503" s="119"/>
      <c r="K503" s="119"/>
    </row>
    <row r="504" spans="4:11" ht="13.2">
      <c r="D504" s="119"/>
      <c r="G504" s="119"/>
      <c r="H504" s="119"/>
      <c r="I504" s="119"/>
      <c r="J504" s="119"/>
      <c r="K504" s="119"/>
    </row>
    <row r="505" spans="4:11" ht="13.2">
      <c r="D505" s="119"/>
      <c r="G505" s="119"/>
      <c r="H505" s="119"/>
      <c r="I505" s="119"/>
      <c r="J505" s="119"/>
      <c r="K505" s="119"/>
    </row>
    <row r="506" spans="4:11" ht="13.2">
      <c r="D506" s="119"/>
      <c r="G506" s="119"/>
      <c r="H506" s="119"/>
      <c r="I506" s="119"/>
      <c r="J506" s="119"/>
      <c r="K506" s="119"/>
    </row>
    <row r="507" spans="4:11" ht="13.2">
      <c r="D507" s="119"/>
      <c r="G507" s="119"/>
      <c r="H507" s="119"/>
      <c r="I507" s="119"/>
      <c r="J507" s="119"/>
      <c r="K507" s="119"/>
    </row>
    <row r="508" spans="4:11" ht="13.2">
      <c r="D508" s="119"/>
      <c r="G508" s="119"/>
      <c r="H508" s="119"/>
      <c r="I508" s="119"/>
      <c r="J508" s="119"/>
      <c r="K508" s="119"/>
    </row>
    <row r="509" spans="4:11" ht="13.2">
      <c r="D509" s="119"/>
      <c r="G509" s="119"/>
      <c r="H509" s="119"/>
      <c r="I509" s="119"/>
      <c r="J509" s="119"/>
      <c r="K509" s="119"/>
    </row>
    <row r="510" spans="4:11" ht="13.2">
      <c r="D510" s="119"/>
      <c r="G510" s="119"/>
      <c r="H510" s="119"/>
      <c r="I510" s="119"/>
      <c r="J510" s="119"/>
      <c r="K510" s="119"/>
    </row>
    <row r="511" spans="4:11" ht="13.2">
      <c r="D511" s="119"/>
      <c r="G511" s="119"/>
      <c r="H511" s="119"/>
      <c r="I511" s="119"/>
      <c r="J511" s="119"/>
      <c r="K511" s="119"/>
    </row>
    <row r="512" spans="4:11" ht="13.2">
      <c r="D512" s="119"/>
      <c r="G512" s="119"/>
      <c r="H512" s="119"/>
      <c r="I512" s="119"/>
      <c r="J512" s="119"/>
      <c r="K512" s="119"/>
    </row>
    <row r="513" spans="4:11" ht="13.2">
      <c r="D513" s="119"/>
      <c r="G513" s="119"/>
      <c r="H513" s="119"/>
      <c r="I513" s="119"/>
      <c r="J513" s="119"/>
      <c r="K513" s="119"/>
    </row>
    <row r="514" spans="4:11" ht="13.2">
      <c r="D514" s="119"/>
      <c r="G514" s="119"/>
      <c r="H514" s="119"/>
      <c r="I514" s="119"/>
      <c r="J514" s="119"/>
      <c r="K514" s="119"/>
    </row>
    <row r="515" spans="4:11" ht="13.2">
      <c r="D515" s="119"/>
      <c r="G515" s="119"/>
      <c r="H515" s="119"/>
      <c r="I515" s="119"/>
      <c r="J515" s="119"/>
      <c r="K515" s="119"/>
    </row>
    <row r="516" spans="4:11" ht="13.2">
      <c r="D516" s="119"/>
      <c r="G516" s="119"/>
      <c r="H516" s="119"/>
      <c r="I516" s="119"/>
      <c r="J516" s="119"/>
      <c r="K516" s="119"/>
    </row>
    <row r="517" spans="4:11" ht="13.2">
      <c r="D517" s="119"/>
      <c r="G517" s="119"/>
      <c r="H517" s="119"/>
      <c r="I517" s="119"/>
      <c r="J517" s="119"/>
      <c r="K517" s="119"/>
    </row>
    <row r="518" spans="4:11" ht="13.2">
      <c r="D518" s="119"/>
      <c r="G518" s="119"/>
      <c r="H518" s="119"/>
      <c r="I518" s="119"/>
      <c r="J518" s="119"/>
      <c r="K518" s="119"/>
    </row>
    <row r="519" spans="4:11" ht="13.2">
      <c r="D519" s="119"/>
      <c r="G519" s="119"/>
      <c r="H519" s="119"/>
      <c r="I519" s="119"/>
      <c r="J519" s="119"/>
      <c r="K519" s="119"/>
    </row>
    <row r="520" spans="4:11" ht="13.2">
      <c r="D520" s="119"/>
      <c r="G520" s="119"/>
      <c r="H520" s="119"/>
      <c r="I520" s="119"/>
      <c r="J520" s="119"/>
      <c r="K520" s="119"/>
    </row>
    <row r="521" spans="4:11" ht="13.2">
      <c r="D521" s="119"/>
      <c r="G521" s="119"/>
      <c r="H521" s="119"/>
      <c r="I521" s="119"/>
      <c r="J521" s="119"/>
      <c r="K521" s="119"/>
    </row>
    <row r="522" spans="4:11" ht="13.2">
      <c r="D522" s="119"/>
      <c r="G522" s="119"/>
      <c r="H522" s="119"/>
      <c r="I522" s="119"/>
      <c r="J522" s="119"/>
      <c r="K522" s="119"/>
    </row>
    <row r="523" spans="4:11" ht="13.2">
      <c r="D523" s="119"/>
      <c r="G523" s="119"/>
      <c r="H523" s="119"/>
      <c r="I523" s="119"/>
      <c r="J523" s="119"/>
      <c r="K523" s="119"/>
    </row>
    <row r="524" spans="4:11" ht="13.2">
      <c r="D524" s="119"/>
      <c r="G524" s="119"/>
      <c r="H524" s="119"/>
      <c r="I524" s="119"/>
      <c r="J524" s="119"/>
      <c r="K524" s="119"/>
    </row>
    <row r="525" spans="4:11" ht="13.2">
      <c r="D525" s="119"/>
      <c r="G525" s="119"/>
      <c r="H525" s="119"/>
      <c r="I525" s="119"/>
      <c r="J525" s="119"/>
      <c r="K525" s="119"/>
    </row>
    <row r="526" spans="4:11" ht="13.2">
      <c r="D526" s="119"/>
      <c r="G526" s="119"/>
      <c r="H526" s="119"/>
      <c r="I526" s="119"/>
      <c r="J526" s="119"/>
      <c r="K526" s="119"/>
    </row>
    <row r="527" spans="4:11" ht="13.2">
      <c r="D527" s="119"/>
      <c r="G527" s="119"/>
      <c r="H527" s="119"/>
      <c r="I527" s="119"/>
      <c r="J527" s="119"/>
      <c r="K527" s="119"/>
    </row>
    <row r="528" spans="4:11" ht="13.2">
      <c r="D528" s="119"/>
      <c r="G528" s="119"/>
      <c r="H528" s="119"/>
      <c r="I528" s="119"/>
      <c r="J528" s="119"/>
      <c r="K528" s="119"/>
    </row>
    <row r="529" spans="4:11" ht="13.2">
      <c r="D529" s="119"/>
      <c r="G529" s="119"/>
      <c r="H529" s="119"/>
      <c r="I529" s="119"/>
      <c r="J529" s="119"/>
      <c r="K529" s="119"/>
    </row>
    <row r="530" spans="4:11" ht="13.2">
      <c r="D530" s="119"/>
      <c r="G530" s="119"/>
      <c r="H530" s="119"/>
      <c r="I530" s="119"/>
      <c r="J530" s="119"/>
      <c r="K530" s="119"/>
    </row>
    <row r="531" spans="4:11" ht="13.2">
      <c r="D531" s="119"/>
      <c r="G531" s="119"/>
      <c r="H531" s="119"/>
      <c r="I531" s="119"/>
      <c r="J531" s="119"/>
      <c r="K531" s="119"/>
    </row>
    <row r="532" spans="4:11" ht="13.2">
      <c r="D532" s="119"/>
      <c r="G532" s="119"/>
      <c r="H532" s="119"/>
      <c r="I532" s="119"/>
      <c r="J532" s="119"/>
      <c r="K532" s="119"/>
    </row>
    <row r="533" spans="4:11" ht="13.2">
      <c r="D533" s="119"/>
      <c r="G533" s="119"/>
      <c r="H533" s="119"/>
      <c r="I533" s="119"/>
      <c r="J533" s="119"/>
      <c r="K533" s="119"/>
    </row>
    <row r="534" spans="4:11" ht="13.2">
      <c r="D534" s="119"/>
      <c r="G534" s="119"/>
      <c r="H534" s="119"/>
      <c r="I534" s="119"/>
      <c r="J534" s="119"/>
      <c r="K534" s="119"/>
    </row>
    <row r="535" spans="4:11" ht="13.2">
      <c r="D535" s="119"/>
      <c r="G535" s="119"/>
      <c r="H535" s="119"/>
      <c r="I535" s="119"/>
      <c r="J535" s="119"/>
      <c r="K535" s="119"/>
    </row>
    <row r="536" spans="4:11" ht="13.2">
      <c r="D536" s="119"/>
      <c r="G536" s="119"/>
      <c r="H536" s="119"/>
      <c r="I536" s="119"/>
      <c r="J536" s="119"/>
      <c r="K536" s="119"/>
    </row>
    <row r="537" spans="4:11" ht="13.2">
      <c r="D537" s="119"/>
      <c r="G537" s="119"/>
      <c r="H537" s="119"/>
      <c r="I537" s="119"/>
      <c r="J537" s="119"/>
      <c r="K537" s="119"/>
    </row>
    <row r="538" spans="4:11" ht="13.2">
      <c r="D538" s="119"/>
      <c r="G538" s="119"/>
      <c r="H538" s="119"/>
      <c r="I538" s="119"/>
      <c r="J538" s="119"/>
      <c r="K538" s="119"/>
    </row>
    <row r="539" spans="4:11" ht="13.2">
      <c r="D539" s="119"/>
      <c r="G539" s="119"/>
      <c r="H539" s="119"/>
      <c r="I539" s="119"/>
      <c r="J539" s="119"/>
      <c r="K539" s="119"/>
    </row>
    <row r="540" spans="4:11" ht="13.2">
      <c r="D540" s="119"/>
      <c r="G540" s="119"/>
      <c r="H540" s="119"/>
      <c r="I540" s="119"/>
      <c r="J540" s="119"/>
      <c r="K540" s="119"/>
    </row>
    <row r="541" spans="4:11" ht="13.2">
      <c r="D541" s="119"/>
      <c r="G541" s="119"/>
      <c r="H541" s="119"/>
      <c r="I541" s="119"/>
      <c r="J541" s="119"/>
      <c r="K541" s="119"/>
    </row>
    <row r="542" spans="4:11" ht="13.2">
      <c r="D542" s="119"/>
      <c r="G542" s="119"/>
      <c r="H542" s="119"/>
      <c r="I542" s="119"/>
      <c r="J542" s="119"/>
      <c r="K542" s="119"/>
    </row>
    <row r="543" spans="4:11" ht="13.2">
      <c r="D543" s="119"/>
      <c r="G543" s="119"/>
      <c r="H543" s="119"/>
      <c r="I543" s="119"/>
      <c r="J543" s="119"/>
      <c r="K543" s="119"/>
    </row>
    <row r="544" spans="4:11" ht="13.2">
      <c r="D544" s="119"/>
      <c r="G544" s="119"/>
      <c r="H544" s="119"/>
      <c r="I544" s="119"/>
      <c r="J544" s="119"/>
      <c r="K544" s="119"/>
    </row>
    <row r="545" spans="4:11" ht="13.2">
      <c r="D545" s="119"/>
      <c r="G545" s="119"/>
      <c r="H545" s="119"/>
      <c r="I545" s="119"/>
      <c r="J545" s="119"/>
      <c r="K545" s="119"/>
    </row>
    <row r="546" spans="4:11" ht="13.2">
      <c r="D546" s="119"/>
      <c r="G546" s="119"/>
      <c r="H546" s="119"/>
      <c r="I546" s="119"/>
      <c r="J546" s="119"/>
      <c r="K546" s="119"/>
    </row>
    <row r="547" spans="4:11" ht="13.2">
      <c r="D547" s="119"/>
      <c r="G547" s="119"/>
      <c r="H547" s="119"/>
      <c r="I547" s="119"/>
      <c r="J547" s="119"/>
      <c r="K547" s="119"/>
    </row>
    <row r="548" spans="4:11" ht="13.2">
      <c r="D548" s="119"/>
      <c r="G548" s="119"/>
      <c r="H548" s="119"/>
      <c r="I548" s="119"/>
      <c r="J548" s="119"/>
      <c r="K548" s="119"/>
    </row>
    <row r="549" spans="4:11" ht="13.2">
      <c r="D549" s="119"/>
      <c r="G549" s="119"/>
      <c r="H549" s="119"/>
      <c r="I549" s="119"/>
      <c r="J549" s="119"/>
      <c r="K549" s="119"/>
    </row>
    <row r="550" spans="4:11" ht="13.2">
      <c r="D550" s="119"/>
      <c r="G550" s="119"/>
      <c r="H550" s="119"/>
      <c r="I550" s="119"/>
      <c r="J550" s="119"/>
      <c r="K550" s="119"/>
    </row>
    <row r="551" spans="4:11" ht="13.2">
      <c r="D551" s="119"/>
      <c r="G551" s="119"/>
      <c r="H551" s="119"/>
      <c r="I551" s="119"/>
      <c r="J551" s="119"/>
      <c r="K551" s="119"/>
    </row>
    <row r="552" spans="4:11" ht="13.2">
      <c r="D552" s="119"/>
      <c r="G552" s="119"/>
      <c r="H552" s="119"/>
      <c r="I552" s="119"/>
      <c r="J552" s="119"/>
      <c r="K552" s="119"/>
    </row>
    <row r="553" spans="4:11" ht="13.2">
      <c r="D553" s="119"/>
      <c r="G553" s="119"/>
      <c r="H553" s="119"/>
      <c r="I553" s="119"/>
      <c r="J553" s="119"/>
      <c r="K553" s="119"/>
    </row>
    <row r="554" spans="4:11" ht="13.2">
      <c r="D554" s="119"/>
      <c r="G554" s="119"/>
      <c r="H554" s="119"/>
      <c r="I554" s="119"/>
      <c r="J554" s="119"/>
      <c r="K554" s="119"/>
    </row>
    <row r="555" spans="4:11" ht="13.2">
      <c r="D555" s="119"/>
      <c r="G555" s="119"/>
      <c r="H555" s="119"/>
      <c r="I555" s="119"/>
      <c r="J555" s="119"/>
      <c r="K555" s="119"/>
    </row>
    <row r="556" spans="4:11" ht="13.2">
      <c r="D556" s="119"/>
      <c r="G556" s="119"/>
      <c r="H556" s="119"/>
      <c r="I556" s="119"/>
      <c r="J556" s="119"/>
      <c r="K556" s="119"/>
    </row>
    <row r="557" spans="4:11" ht="13.2">
      <c r="D557" s="119"/>
      <c r="G557" s="119"/>
      <c r="H557" s="119"/>
      <c r="I557" s="119"/>
      <c r="J557" s="119"/>
      <c r="K557" s="119"/>
    </row>
    <row r="558" spans="4:11" ht="13.2">
      <c r="D558" s="119"/>
      <c r="G558" s="119"/>
      <c r="H558" s="119"/>
      <c r="I558" s="119"/>
      <c r="J558" s="119"/>
      <c r="K558" s="119"/>
    </row>
    <row r="559" spans="4:11" ht="13.2">
      <c r="D559" s="119"/>
      <c r="G559" s="119"/>
      <c r="H559" s="119"/>
      <c r="I559" s="119"/>
      <c r="J559" s="119"/>
      <c r="K559" s="119"/>
    </row>
    <row r="560" spans="4:11" ht="13.2">
      <c r="D560" s="119"/>
      <c r="G560" s="119"/>
      <c r="H560" s="119"/>
      <c r="I560" s="119"/>
      <c r="J560" s="119"/>
      <c r="K560" s="119"/>
    </row>
    <row r="561" spans="4:11" ht="13.2">
      <c r="D561" s="119"/>
      <c r="G561" s="119"/>
      <c r="H561" s="119"/>
      <c r="I561" s="119"/>
      <c r="J561" s="119"/>
      <c r="K561" s="119"/>
    </row>
    <row r="562" spans="4:11" ht="13.2">
      <c r="D562" s="119"/>
      <c r="G562" s="119"/>
      <c r="H562" s="119"/>
      <c r="I562" s="119"/>
      <c r="J562" s="119"/>
      <c r="K562" s="119"/>
    </row>
    <row r="563" spans="4:11" ht="13.2">
      <c r="D563" s="119"/>
      <c r="G563" s="119"/>
      <c r="H563" s="119"/>
      <c r="I563" s="119"/>
      <c r="J563" s="119"/>
      <c r="K563" s="119"/>
    </row>
    <row r="564" spans="4:11" ht="13.2">
      <c r="D564" s="119"/>
      <c r="G564" s="119"/>
      <c r="H564" s="119"/>
      <c r="I564" s="119"/>
      <c r="J564" s="119"/>
      <c r="K564" s="119"/>
    </row>
    <row r="565" spans="4:11" ht="13.2">
      <c r="D565" s="119"/>
      <c r="G565" s="119"/>
      <c r="H565" s="119"/>
      <c r="I565" s="119"/>
      <c r="J565" s="119"/>
      <c r="K565" s="119"/>
    </row>
    <row r="566" spans="4:11" ht="13.2">
      <c r="D566" s="119"/>
      <c r="G566" s="119"/>
      <c r="H566" s="119"/>
      <c r="I566" s="119"/>
      <c r="J566" s="119"/>
      <c r="K566" s="119"/>
    </row>
    <row r="567" spans="4:11" ht="13.2">
      <c r="D567" s="119"/>
      <c r="G567" s="119"/>
      <c r="H567" s="119"/>
      <c r="I567" s="119"/>
      <c r="J567" s="119"/>
      <c r="K567" s="119"/>
    </row>
    <row r="568" spans="4:11" ht="13.2">
      <c r="D568" s="119"/>
      <c r="G568" s="119"/>
      <c r="H568" s="119"/>
      <c r="I568" s="119"/>
      <c r="J568" s="119"/>
      <c r="K568" s="119"/>
    </row>
    <row r="569" spans="4:11" ht="13.2">
      <c r="D569" s="119"/>
      <c r="G569" s="119"/>
      <c r="H569" s="119"/>
      <c r="I569" s="119"/>
      <c r="J569" s="119"/>
      <c r="K569" s="119"/>
    </row>
    <row r="570" spans="4:11" ht="13.2">
      <c r="D570" s="119"/>
      <c r="G570" s="119"/>
      <c r="H570" s="119"/>
      <c r="I570" s="119"/>
      <c r="J570" s="119"/>
      <c r="K570" s="119"/>
    </row>
    <row r="571" spans="4:11" ht="13.2">
      <c r="D571" s="119"/>
      <c r="G571" s="119"/>
      <c r="H571" s="119"/>
      <c r="I571" s="119"/>
      <c r="J571" s="119"/>
      <c r="K571" s="119"/>
    </row>
    <row r="572" spans="4:11" ht="13.2">
      <c r="D572" s="119"/>
      <c r="G572" s="119"/>
      <c r="H572" s="119"/>
      <c r="I572" s="119"/>
      <c r="J572" s="119"/>
      <c r="K572" s="119"/>
    </row>
    <row r="573" spans="4:11" ht="13.2">
      <c r="D573" s="119"/>
      <c r="G573" s="119"/>
      <c r="H573" s="119"/>
      <c r="I573" s="119"/>
      <c r="J573" s="119"/>
      <c r="K573" s="119"/>
    </row>
    <row r="574" spans="4:11" ht="13.2">
      <c r="D574" s="119"/>
      <c r="G574" s="119"/>
      <c r="H574" s="119"/>
      <c r="I574" s="119"/>
      <c r="J574" s="119"/>
      <c r="K574" s="119"/>
    </row>
    <row r="575" spans="4:11" ht="13.2">
      <c r="D575" s="119"/>
      <c r="G575" s="119"/>
      <c r="H575" s="119"/>
      <c r="I575" s="119"/>
      <c r="J575" s="119"/>
      <c r="K575" s="119"/>
    </row>
    <row r="576" spans="4:11" ht="13.2">
      <c r="D576" s="119"/>
      <c r="G576" s="119"/>
      <c r="H576" s="119"/>
      <c r="I576" s="119"/>
      <c r="J576" s="119"/>
      <c r="K576" s="119"/>
    </row>
    <row r="577" spans="4:11" ht="13.2">
      <c r="D577" s="119"/>
      <c r="G577" s="119"/>
      <c r="H577" s="119"/>
      <c r="I577" s="119"/>
      <c r="J577" s="119"/>
      <c r="K577" s="119"/>
    </row>
    <row r="578" spans="4:11" ht="13.2">
      <c r="D578" s="119"/>
      <c r="G578" s="119"/>
      <c r="H578" s="119"/>
      <c r="I578" s="119"/>
      <c r="J578" s="119"/>
      <c r="K578" s="119"/>
    </row>
    <row r="579" spans="4:11" ht="13.2">
      <c r="D579" s="119"/>
      <c r="G579" s="119"/>
      <c r="H579" s="119"/>
      <c r="I579" s="119"/>
      <c r="J579" s="119"/>
      <c r="K579" s="119"/>
    </row>
    <row r="580" spans="4:11" ht="13.2">
      <c r="D580" s="119"/>
      <c r="G580" s="119"/>
      <c r="H580" s="119"/>
      <c r="I580" s="119"/>
      <c r="J580" s="119"/>
      <c r="K580" s="119"/>
    </row>
    <row r="581" spans="4:11" ht="13.2">
      <c r="D581" s="119"/>
      <c r="G581" s="119"/>
      <c r="H581" s="119"/>
      <c r="I581" s="119"/>
      <c r="J581" s="119"/>
      <c r="K581" s="119"/>
    </row>
    <row r="582" spans="4:11" ht="13.2">
      <c r="D582" s="119"/>
      <c r="G582" s="119"/>
      <c r="H582" s="119"/>
      <c r="I582" s="119"/>
      <c r="J582" s="119"/>
      <c r="K582" s="119"/>
    </row>
    <row r="583" spans="4:11" ht="13.2">
      <c r="D583" s="119"/>
      <c r="G583" s="119"/>
      <c r="H583" s="119"/>
      <c r="I583" s="119"/>
      <c r="J583" s="119"/>
      <c r="K583" s="119"/>
    </row>
    <row r="584" spans="4:11" ht="13.2">
      <c r="D584" s="119"/>
      <c r="G584" s="119"/>
      <c r="H584" s="119"/>
      <c r="I584" s="119"/>
      <c r="J584" s="119"/>
      <c r="K584" s="119"/>
    </row>
    <row r="585" spans="4:11" ht="13.2">
      <c r="D585" s="119"/>
      <c r="G585" s="119"/>
      <c r="H585" s="119"/>
      <c r="I585" s="119"/>
      <c r="J585" s="119"/>
      <c r="K585" s="119"/>
    </row>
    <row r="586" spans="4:11" ht="13.2">
      <c r="D586" s="119"/>
      <c r="G586" s="119"/>
      <c r="H586" s="119"/>
      <c r="I586" s="119"/>
      <c r="J586" s="119"/>
      <c r="K586" s="119"/>
    </row>
    <row r="587" spans="4:11" ht="13.2">
      <c r="D587" s="119"/>
      <c r="G587" s="119"/>
      <c r="H587" s="119"/>
      <c r="I587" s="119"/>
      <c r="J587" s="119"/>
      <c r="K587" s="119"/>
    </row>
    <row r="588" spans="4:11" ht="13.2">
      <c r="D588" s="119"/>
      <c r="G588" s="119"/>
      <c r="H588" s="119"/>
      <c r="I588" s="119"/>
      <c r="J588" s="119"/>
      <c r="K588" s="119"/>
    </row>
    <row r="589" spans="4:11" ht="13.2">
      <c r="D589" s="119"/>
      <c r="G589" s="119"/>
      <c r="H589" s="119"/>
      <c r="I589" s="119"/>
      <c r="J589" s="119"/>
      <c r="K589" s="119"/>
    </row>
    <row r="590" spans="4:11" ht="13.2">
      <c r="D590" s="119"/>
      <c r="G590" s="119"/>
      <c r="H590" s="119"/>
      <c r="I590" s="119"/>
      <c r="J590" s="119"/>
      <c r="K590" s="119"/>
    </row>
    <row r="591" spans="4:11" ht="13.2">
      <c r="D591" s="119"/>
      <c r="G591" s="119"/>
      <c r="H591" s="119"/>
      <c r="I591" s="119"/>
      <c r="J591" s="119"/>
      <c r="K591" s="119"/>
    </row>
    <row r="592" spans="4:11" ht="13.2">
      <c r="D592" s="119"/>
      <c r="G592" s="119"/>
      <c r="H592" s="119"/>
      <c r="I592" s="119"/>
      <c r="J592" s="119"/>
      <c r="K592" s="119"/>
    </row>
    <row r="593" spans="4:11" ht="13.2">
      <c r="D593" s="119"/>
      <c r="G593" s="119"/>
      <c r="H593" s="119"/>
      <c r="I593" s="119"/>
      <c r="J593" s="119"/>
      <c r="K593" s="119"/>
    </row>
    <row r="594" spans="4:11" ht="13.2">
      <c r="D594" s="119"/>
      <c r="G594" s="119"/>
      <c r="H594" s="119"/>
      <c r="I594" s="119"/>
      <c r="J594" s="119"/>
      <c r="K594" s="119"/>
    </row>
    <row r="595" spans="4:11" ht="13.2">
      <c r="D595" s="119"/>
      <c r="G595" s="119"/>
      <c r="H595" s="119"/>
      <c r="I595" s="119"/>
      <c r="J595" s="119"/>
      <c r="K595" s="119"/>
    </row>
    <row r="596" spans="4:11" ht="13.2">
      <c r="D596" s="119"/>
      <c r="G596" s="119"/>
      <c r="H596" s="119"/>
      <c r="I596" s="119"/>
      <c r="J596" s="119"/>
      <c r="K596" s="119"/>
    </row>
    <row r="597" spans="4:11" ht="13.2">
      <c r="D597" s="119"/>
      <c r="G597" s="119"/>
      <c r="H597" s="119"/>
      <c r="I597" s="119"/>
      <c r="J597" s="119"/>
      <c r="K597" s="119"/>
    </row>
    <row r="598" spans="4:11" ht="13.2">
      <c r="D598" s="119"/>
      <c r="G598" s="119"/>
      <c r="H598" s="119"/>
      <c r="I598" s="119"/>
      <c r="J598" s="119"/>
      <c r="K598" s="119"/>
    </row>
    <row r="599" spans="4:11" ht="13.2">
      <c r="D599" s="119"/>
      <c r="G599" s="119"/>
      <c r="H599" s="119"/>
      <c r="I599" s="119"/>
      <c r="J599" s="119"/>
      <c r="K599" s="119"/>
    </row>
    <row r="600" spans="4:11" ht="13.2">
      <c r="D600" s="119"/>
      <c r="G600" s="119"/>
      <c r="H600" s="119"/>
      <c r="I600" s="119"/>
      <c r="J600" s="119"/>
      <c r="K600" s="119"/>
    </row>
    <row r="601" spans="4:11" ht="13.2">
      <c r="D601" s="119"/>
      <c r="G601" s="119"/>
      <c r="H601" s="119"/>
      <c r="I601" s="119"/>
      <c r="J601" s="119"/>
      <c r="K601" s="119"/>
    </row>
    <row r="602" spans="4:11" ht="13.2">
      <c r="D602" s="119"/>
      <c r="G602" s="119"/>
      <c r="H602" s="119"/>
      <c r="I602" s="119"/>
      <c r="J602" s="119"/>
      <c r="K602" s="119"/>
    </row>
    <row r="603" spans="4:11" ht="13.2">
      <c r="D603" s="119"/>
      <c r="G603" s="119"/>
      <c r="H603" s="119"/>
      <c r="I603" s="119"/>
      <c r="J603" s="119"/>
      <c r="K603" s="119"/>
    </row>
    <row r="604" spans="4:11" ht="13.2">
      <c r="D604" s="119"/>
      <c r="G604" s="119"/>
      <c r="H604" s="119"/>
      <c r="I604" s="119"/>
      <c r="J604" s="119"/>
      <c r="K604" s="119"/>
    </row>
    <row r="605" spans="4:11" ht="13.2">
      <c r="D605" s="119"/>
      <c r="G605" s="119"/>
      <c r="H605" s="119"/>
      <c r="I605" s="119"/>
      <c r="J605" s="119"/>
      <c r="K605" s="119"/>
    </row>
    <row r="606" spans="4:11" ht="13.2">
      <c r="D606" s="119"/>
      <c r="G606" s="119"/>
      <c r="H606" s="119"/>
      <c r="I606" s="119"/>
      <c r="J606" s="119"/>
      <c r="K606" s="119"/>
    </row>
    <row r="607" spans="4:11" ht="13.2">
      <c r="D607" s="119"/>
      <c r="G607" s="119"/>
      <c r="H607" s="119"/>
      <c r="I607" s="119"/>
      <c r="J607" s="119"/>
      <c r="K607" s="119"/>
    </row>
    <row r="608" spans="4:11" ht="13.2">
      <c r="D608" s="119"/>
      <c r="G608" s="119"/>
      <c r="H608" s="119"/>
      <c r="I608" s="119"/>
      <c r="J608" s="119"/>
      <c r="K608" s="119"/>
    </row>
    <row r="609" spans="4:11" ht="13.2">
      <c r="D609" s="119"/>
      <c r="G609" s="119"/>
      <c r="H609" s="119"/>
      <c r="I609" s="119"/>
      <c r="J609" s="119"/>
      <c r="K609" s="119"/>
    </row>
    <row r="610" spans="4:11" ht="13.2">
      <c r="D610" s="119"/>
      <c r="G610" s="119"/>
      <c r="H610" s="119"/>
      <c r="I610" s="119"/>
      <c r="J610" s="119"/>
      <c r="K610" s="119"/>
    </row>
    <row r="611" spans="4:11" ht="13.2">
      <c r="D611" s="119"/>
      <c r="G611" s="119"/>
      <c r="H611" s="119"/>
      <c r="I611" s="119"/>
      <c r="J611" s="119"/>
      <c r="K611" s="119"/>
    </row>
    <row r="612" spans="4:11" ht="13.2">
      <c r="D612" s="119"/>
      <c r="G612" s="119"/>
      <c r="H612" s="119"/>
      <c r="I612" s="119"/>
      <c r="J612" s="119"/>
      <c r="K612" s="119"/>
    </row>
    <row r="613" spans="4:11" ht="13.2">
      <c r="D613" s="119"/>
      <c r="G613" s="119"/>
      <c r="H613" s="119"/>
      <c r="I613" s="119"/>
      <c r="J613" s="119"/>
      <c r="K613" s="119"/>
    </row>
    <row r="614" spans="4:11" ht="13.2">
      <c r="D614" s="119"/>
      <c r="G614" s="119"/>
      <c r="H614" s="119"/>
      <c r="I614" s="119"/>
      <c r="J614" s="119"/>
      <c r="K614" s="119"/>
    </row>
    <row r="615" spans="4:11" ht="13.2">
      <c r="D615" s="119"/>
      <c r="G615" s="119"/>
      <c r="H615" s="119"/>
      <c r="I615" s="119"/>
      <c r="J615" s="119"/>
      <c r="K615" s="119"/>
    </row>
    <row r="616" spans="4:11" ht="13.2">
      <c r="D616" s="119"/>
      <c r="G616" s="119"/>
      <c r="H616" s="119"/>
      <c r="I616" s="119"/>
      <c r="J616" s="119"/>
      <c r="K616" s="119"/>
    </row>
    <row r="617" spans="4:11" ht="13.2">
      <c r="D617" s="119"/>
      <c r="G617" s="119"/>
      <c r="H617" s="119"/>
      <c r="I617" s="119"/>
      <c r="J617" s="119"/>
      <c r="K617" s="119"/>
    </row>
    <row r="618" spans="4:11" ht="13.2">
      <c r="D618" s="119"/>
      <c r="G618" s="119"/>
      <c r="H618" s="119"/>
      <c r="I618" s="119"/>
      <c r="J618" s="119"/>
      <c r="K618" s="119"/>
    </row>
    <row r="619" spans="4:11" ht="13.2">
      <c r="D619" s="119"/>
      <c r="G619" s="119"/>
      <c r="H619" s="119"/>
      <c r="I619" s="119"/>
      <c r="J619" s="119"/>
      <c r="K619" s="119"/>
    </row>
    <row r="620" spans="4:11" ht="13.2">
      <c r="D620" s="119"/>
      <c r="G620" s="119"/>
      <c r="H620" s="119"/>
      <c r="I620" s="119"/>
      <c r="J620" s="119"/>
      <c r="K620" s="119"/>
    </row>
    <row r="621" spans="4:11" ht="13.2">
      <c r="D621" s="119"/>
      <c r="G621" s="119"/>
      <c r="H621" s="119"/>
      <c r="I621" s="119"/>
      <c r="J621" s="119"/>
      <c r="K621" s="119"/>
    </row>
    <row r="622" spans="4:11" ht="13.2">
      <c r="D622" s="119"/>
      <c r="G622" s="119"/>
      <c r="H622" s="119"/>
      <c r="I622" s="119"/>
      <c r="J622" s="119"/>
      <c r="K622" s="119"/>
    </row>
    <row r="623" spans="4:11" ht="13.2">
      <c r="D623" s="119"/>
      <c r="G623" s="119"/>
      <c r="H623" s="119"/>
      <c r="I623" s="119"/>
      <c r="J623" s="119"/>
      <c r="K623" s="119"/>
    </row>
    <row r="624" spans="4:11" ht="13.2">
      <c r="D624" s="119"/>
      <c r="G624" s="119"/>
      <c r="H624" s="119"/>
      <c r="I624" s="119"/>
      <c r="J624" s="119"/>
      <c r="K624" s="119"/>
    </row>
    <row r="625" spans="4:11" ht="13.2">
      <c r="D625" s="119"/>
      <c r="G625" s="119"/>
      <c r="H625" s="119"/>
      <c r="I625" s="119"/>
      <c r="J625" s="119"/>
      <c r="K625" s="119"/>
    </row>
    <row r="626" spans="4:11" ht="13.2">
      <c r="D626" s="119"/>
      <c r="G626" s="119"/>
      <c r="H626" s="119"/>
      <c r="I626" s="119"/>
      <c r="J626" s="119"/>
      <c r="K626" s="119"/>
    </row>
    <row r="627" spans="4:11" ht="13.2">
      <c r="D627" s="119"/>
      <c r="G627" s="119"/>
      <c r="H627" s="119"/>
      <c r="I627" s="119"/>
      <c r="J627" s="119"/>
      <c r="K627" s="119"/>
    </row>
    <row r="628" spans="4:11" ht="13.2">
      <c r="D628" s="119"/>
      <c r="G628" s="119"/>
      <c r="H628" s="119"/>
      <c r="I628" s="119"/>
      <c r="J628" s="119"/>
      <c r="K628" s="119"/>
    </row>
    <row r="629" spans="4:11" ht="13.2">
      <c r="D629" s="119"/>
      <c r="G629" s="119"/>
      <c r="H629" s="119"/>
      <c r="I629" s="119"/>
      <c r="J629" s="119"/>
      <c r="K629" s="119"/>
    </row>
    <row r="630" spans="4:11" ht="13.2">
      <c r="D630" s="119"/>
      <c r="G630" s="119"/>
      <c r="H630" s="119"/>
      <c r="I630" s="119"/>
      <c r="J630" s="119"/>
      <c r="K630" s="119"/>
    </row>
    <row r="631" spans="4:11" ht="13.2">
      <c r="D631" s="119"/>
      <c r="G631" s="119"/>
      <c r="H631" s="119"/>
      <c r="I631" s="119"/>
      <c r="J631" s="119"/>
      <c r="K631" s="119"/>
    </row>
    <row r="632" spans="4:11" ht="13.2">
      <c r="D632" s="119"/>
      <c r="G632" s="119"/>
      <c r="H632" s="119"/>
      <c r="I632" s="119"/>
      <c r="J632" s="119"/>
      <c r="K632" s="119"/>
    </row>
    <row r="633" spans="4:11" ht="13.2">
      <c r="D633" s="119"/>
      <c r="G633" s="119"/>
      <c r="H633" s="119"/>
      <c r="I633" s="119"/>
      <c r="J633" s="119"/>
      <c r="K633" s="119"/>
    </row>
    <row r="634" spans="4:11" ht="13.2">
      <c r="D634" s="119"/>
      <c r="G634" s="119"/>
      <c r="H634" s="119"/>
      <c r="I634" s="119"/>
      <c r="J634" s="119"/>
      <c r="K634" s="119"/>
    </row>
    <row r="635" spans="4:11" ht="13.2">
      <c r="D635" s="119"/>
      <c r="G635" s="119"/>
      <c r="H635" s="119"/>
      <c r="I635" s="119"/>
      <c r="J635" s="119"/>
      <c r="K635" s="119"/>
    </row>
    <row r="636" spans="4:11" ht="13.2">
      <c r="D636" s="119"/>
      <c r="G636" s="119"/>
      <c r="H636" s="119"/>
      <c r="I636" s="119"/>
      <c r="J636" s="119"/>
      <c r="K636" s="119"/>
    </row>
    <row r="637" spans="4:11" ht="13.2">
      <c r="D637" s="119"/>
      <c r="G637" s="119"/>
      <c r="H637" s="119"/>
      <c r="I637" s="119"/>
      <c r="J637" s="119"/>
      <c r="K637" s="119"/>
    </row>
    <row r="638" spans="4:11" ht="13.2">
      <c r="D638" s="119"/>
      <c r="G638" s="119"/>
      <c r="H638" s="119"/>
      <c r="I638" s="119"/>
      <c r="J638" s="119"/>
      <c r="K638" s="119"/>
    </row>
    <row r="639" spans="4:11" ht="13.2">
      <c r="D639" s="119"/>
      <c r="G639" s="119"/>
      <c r="H639" s="119"/>
      <c r="I639" s="119"/>
      <c r="J639" s="119"/>
      <c r="K639" s="119"/>
    </row>
    <row r="640" spans="4:11" ht="13.2">
      <c r="D640" s="119"/>
      <c r="G640" s="119"/>
      <c r="H640" s="119"/>
      <c r="I640" s="119"/>
      <c r="J640" s="119"/>
      <c r="K640" s="119"/>
    </row>
    <row r="641" spans="4:11" ht="13.2">
      <c r="D641" s="119"/>
      <c r="G641" s="119"/>
      <c r="H641" s="119"/>
      <c r="I641" s="119"/>
      <c r="J641" s="119"/>
      <c r="K641" s="119"/>
    </row>
    <row r="642" spans="4:11" ht="13.2">
      <c r="D642" s="119"/>
      <c r="G642" s="119"/>
      <c r="H642" s="119"/>
      <c r="I642" s="119"/>
      <c r="J642" s="119"/>
      <c r="K642" s="119"/>
    </row>
    <row r="643" spans="4:11" ht="13.2">
      <c r="D643" s="119"/>
      <c r="G643" s="119"/>
      <c r="H643" s="119"/>
      <c r="I643" s="119"/>
      <c r="J643" s="119"/>
      <c r="K643" s="119"/>
    </row>
    <row r="644" spans="4:11" ht="13.2">
      <c r="D644" s="119"/>
      <c r="G644" s="119"/>
      <c r="H644" s="119"/>
      <c r="I644" s="119"/>
      <c r="J644" s="119"/>
      <c r="K644" s="119"/>
    </row>
    <row r="645" spans="4:11" ht="13.2">
      <c r="D645" s="119"/>
      <c r="G645" s="119"/>
      <c r="H645" s="119"/>
      <c r="I645" s="119"/>
      <c r="J645" s="119"/>
      <c r="K645" s="119"/>
    </row>
    <row r="646" spans="4:11" ht="13.2">
      <c r="D646" s="119"/>
      <c r="G646" s="119"/>
      <c r="H646" s="119"/>
      <c r="I646" s="119"/>
      <c r="J646" s="119"/>
      <c r="K646" s="119"/>
    </row>
    <row r="647" spans="4:11" ht="13.2">
      <c r="D647" s="119"/>
      <c r="G647" s="119"/>
      <c r="H647" s="119"/>
      <c r="I647" s="119"/>
      <c r="J647" s="119"/>
      <c r="K647" s="119"/>
    </row>
    <row r="648" spans="4:11" ht="13.2">
      <c r="D648" s="119"/>
      <c r="G648" s="119"/>
      <c r="H648" s="119"/>
      <c r="I648" s="119"/>
      <c r="J648" s="119"/>
      <c r="K648" s="119"/>
    </row>
    <row r="649" spans="4:11" ht="13.2">
      <c r="D649" s="119"/>
      <c r="G649" s="119"/>
      <c r="H649" s="119"/>
      <c r="I649" s="119"/>
      <c r="J649" s="119"/>
      <c r="K649" s="119"/>
    </row>
    <row r="650" spans="4:11" ht="13.2">
      <c r="D650" s="119"/>
      <c r="G650" s="119"/>
      <c r="H650" s="119"/>
      <c r="I650" s="119"/>
      <c r="J650" s="119"/>
      <c r="K650" s="119"/>
    </row>
    <row r="651" spans="4:11" ht="13.2">
      <c r="D651" s="119"/>
      <c r="G651" s="119"/>
      <c r="H651" s="119"/>
      <c r="I651" s="119"/>
      <c r="J651" s="119"/>
      <c r="K651" s="119"/>
    </row>
    <row r="652" spans="4:11" ht="13.2">
      <c r="D652" s="119"/>
      <c r="G652" s="119"/>
      <c r="H652" s="119"/>
      <c r="I652" s="119"/>
      <c r="J652" s="119"/>
      <c r="K652" s="119"/>
    </row>
    <row r="653" spans="4:11" ht="13.2">
      <c r="D653" s="119"/>
      <c r="G653" s="119"/>
      <c r="H653" s="119"/>
      <c r="I653" s="119"/>
      <c r="J653" s="119"/>
      <c r="K653" s="119"/>
    </row>
    <row r="654" spans="4:11" ht="13.2">
      <c r="D654" s="119"/>
      <c r="G654" s="119"/>
      <c r="H654" s="119"/>
      <c r="I654" s="119"/>
      <c r="J654" s="119"/>
      <c r="K654" s="119"/>
    </row>
    <row r="655" spans="4:11" ht="13.2">
      <c r="D655" s="119"/>
      <c r="G655" s="119"/>
      <c r="H655" s="119"/>
      <c r="I655" s="119"/>
      <c r="J655" s="119"/>
      <c r="K655" s="119"/>
    </row>
    <row r="656" spans="4:11" ht="13.2">
      <c r="D656" s="119"/>
      <c r="G656" s="119"/>
      <c r="H656" s="119"/>
      <c r="I656" s="119"/>
      <c r="J656" s="119"/>
      <c r="K656" s="119"/>
    </row>
    <row r="657" spans="4:11" ht="13.2">
      <c r="D657" s="119"/>
      <c r="G657" s="119"/>
      <c r="H657" s="119"/>
      <c r="I657" s="119"/>
      <c r="J657" s="119"/>
      <c r="K657" s="119"/>
    </row>
    <row r="658" spans="4:11" ht="13.2">
      <c r="D658" s="119"/>
      <c r="G658" s="119"/>
      <c r="H658" s="119"/>
      <c r="I658" s="119"/>
      <c r="J658" s="119"/>
      <c r="K658" s="119"/>
    </row>
    <row r="659" spans="4:11" ht="13.2">
      <c r="D659" s="119"/>
      <c r="G659" s="119"/>
      <c r="H659" s="119"/>
      <c r="I659" s="119"/>
      <c r="J659" s="119"/>
      <c r="K659" s="119"/>
    </row>
    <row r="660" spans="4:11" ht="13.2">
      <c r="D660" s="119"/>
      <c r="G660" s="119"/>
      <c r="H660" s="119"/>
      <c r="I660" s="119"/>
      <c r="J660" s="119"/>
      <c r="K660" s="119"/>
    </row>
    <row r="661" spans="4:11" ht="13.2">
      <c r="D661" s="119"/>
      <c r="G661" s="119"/>
      <c r="H661" s="119"/>
      <c r="I661" s="119"/>
      <c r="J661" s="119"/>
      <c r="K661" s="119"/>
    </row>
    <row r="662" spans="4:11" ht="13.2">
      <c r="D662" s="119"/>
      <c r="G662" s="119"/>
      <c r="H662" s="119"/>
      <c r="I662" s="119"/>
      <c r="J662" s="119"/>
      <c r="K662" s="119"/>
    </row>
    <row r="663" spans="4:11" ht="13.2">
      <c r="D663" s="119"/>
      <c r="G663" s="119"/>
      <c r="H663" s="119"/>
      <c r="I663" s="119"/>
      <c r="J663" s="119"/>
      <c r="K663" s="119"/>
    </row>
    <row r="664" spans="4:11" ht="13.2">
      <c r="D664" s="119"/>
      <c r="G664" s="119"/>
      <c r="H664" s="119"/>
      <c r="I664" s="119"/>
      <c r="J664" s="119"/>
      <c r="K664" s="119"/>
    </row>
    <row r="665" spans="4:11" ht="13.2">
      <c r="D665" s="119"/>
      <c r="G665" s="119"/>
      <c r="H665" s="119"/>
      <c r="I665" s="119"/>
      <c r="J665" s="119"/>
      <c r="K665" s="119"/>
    </row>
    <row r="666" spans="4:11" ht="13.2">
      <c r="D666" s="119"/>
      <c r="G666" s="119"/>
      <c r="H666" s="119"/>
      <c r="I666" s="119"/>
      <c r="J666" s="119"/>
      <c r="K666" s="119"/>
    </row>
    <row r="667" spans="4:11" ht="13.2">
      <c r="D667" s="119"/>
      <c r="G667" s="119"/>
      <c r="H667" s="119"/>
      <c r="I667" s="119"/>
      <c r="J667" s="119"/>
      <c r="K667" s="119"/>
    </row>
    <row r="668" spans="4:11" ht="13.2">
      <c r="D668" s="119"/>
      <c r="G668" s="119"/>
      <c r="H668" s="119"/>
      <c r="I668" s="119"/>
      <c r="J668" s="119"/>
      <c r="K668" s="119"/>
    </row>
    <row r="669" spans="4:11" ht="13.2">
      <c r="D669" s="119"/>
      <c r="G669" s="119"/>
      <c r="H669" s="119"/>
      <c r="I669" s="119"/>
      <c r="J669" s="119"/>
      <c r="K669" s="119"/>
    </row>
    <row r="670" spans="4:11" ht="13.2">
      <c r="D670" s="119"/>
      <c r="G670" s="119"/>
      <c r="H670" s="119"/>
      <c r="I670" s="119"/>
      <c r="J670" s="119"/>
      <c r="K670" s="119"/>
    </row>
    <row r="671" spans="4:11" ht="13.2">
      <c r="D671" s="119"/>
      <c r="G671" s="119"/>
      <c r="H671" s="119"/>
      <c r="I671" s="119"/>
      <c r="J671" s="119"/>
      <c r="K671" s="119"/>
    </row>
    <row r="672" spans="4:11" ht="13.2">
      <c r="D672" s="119"/>
      <c r="G672" s="119"/>
      <c r="H672" s="119"/>
      <c r="I672" s="119"/>
      <c r="J672" s="119"/>
      <c r="K672" s="119"/>
    </row>
    <row r="673" spans="4:11" ht="13.2">
      <c r="D673" s="119"/>
      <c r="G673" s="119"/>
      <c r="H673" s="119"/>
      <c r="I673" s="119"/>
      <c r="J673" s="119"/>
      <c r="K673" s="119"/>
    </row>
    <row r="674" spans="4:11" ht="13.2">
      <c r="D674" s="119"/>
      <c r="G674" s="119"/>
      <c r="H674" s="119"/>
      <c r="I674" s="119"/>
      <c r="J674" s="119"/>
      <c r="K674" s="119"/>
    </row>
    <row r="675" spans="4:11" ht="13.2">
      <c r="D675" s="119"/>
      <c r="G675" s="119"/>
      <c r="H675" s="119"/>
      <c r="I675" s="119"/>
      <c r="J675" s="119"/>
      <c r="K675" s="119"/>
    </row>
    <row r="676" spans="4:11" ht="13.2">
      <c r="D676" s="119"/>
      <c r="G676" s="119"/>
      <c r="H676" s="119"/>
      <c r="I676" s="119"/>
      <c r="J676" s="119"/>
      <c r="K676" s="119"/>
    </row>
    <row r="677" spans="4:11" ht="13.2">
      <c r="D677" s="119"/>
      <c r="G677" s="119"/>
      <c r="H677" s="119"/>
      <c r="I677" s="119"/>
      <c r="J677" s="119"/>
      <c r="K677" s="119"/>
    </row>
    <row r="678" spans="4:11" ht="13.2">
      <c r="D678" s="119"/>
      <c r="G678" s="119"/>
      <c r="H678" s="119"/>
      <c r="I678" s="119"/>
      <c r="J678" s="119"/>
      <c r="K678" s="119"/>
    </row>
    <row r="679" spans="4:11" ht="13.2">
      <c r="D679" s="119"/>
      <c r="G679" s="119"/>
      <c r="H679" s="119"/>
      <c r="I679" s="119"/>
      <c r="J679" s="119"/>
      <c r="K679" s="119"/>
    </row>
    <row r="680" spans="4:11" ht="13.2">
      <c r="D680" s="119"/>
      <c r="G680" s="119"/>
      <c r="H680" s="119"/>
      <c r="I680" s="119"/>
      <c r="J680" s="119"/>
      <c r="K680" s="119"/>
    </row>
    <row r="681" spans="4:11" ht="13.2">
      <c r="D681" s="119"/>
      <c r="G681" s="119"/>
      <c r="H681" s="119"/>
      <c r="I681" s="119"/>
      <c r="J681" s="119"/>
      <c r="K681" s="119"/>
    </row>
    <row r="682" spans="4:11" ht="13.2">
      <c r="D682" s="119"/>
      <c r="G682" s="119"/>
      <c r="H682" s="119"/>
      <c r="I682" s="119"/>
      <c r="J682" s="119"/>
      <c r="K682" s="119"/>
    </row>
    <row r="683" spans="4:11" ht="13.2">
      <c r="D683" s="119"/>
      <c r="G683" s="119"/>
      <c r="H683" s="119"/>
      <c r="I683" s="119"/>
      <c r="J683" s="119"/>
      <c r="K683" s="119"/>
    </row>
    <row r="684" spans="4:11" ht="13.2">
      <c r="D684" s="119"/>
      <c r="G684" s="119"/>
      <c r="H684" s="119"/>
      <c r="I684" s="119"/>
      <c r="J684" s="119"/>
      <c r="K684" s="119"/>
    </row>
    <row r="685" spans="4:11" ht="13.2">
      <c r="D685" s="119"/>
      <c r="G685" s="119"/>
      <c r="H685" s="119"/>
      <c r="I685" s="119"/>
      <c r="J685" s="119"/>
      <c r="K685" s="119"/>
    </row>
    <row r="686" spans="4:11" ht="13.2">
      <c r="D686" s="119"/>
      <c r="G686" s="119"/>
      <c r="H686" s="119"/>
      <c r="I686" s="119"/>
      <c r="J686" s="119"/>
      <c r="K686" s="119"/>
    </row>
    <row r="687" spans="4:11" ht="13.2">
      <c r="D687" s="119"/>
      <c r="G687" s="119"/>
      <c r="H687" s="119"/>
      <c r="I687" s="119"/>
      <c r="J687" s="119"/>
      <c r="K687" s="119"/>
    </row>
    <row r="688" spans="4:11" ht="13.2">
      <c r="D688" s="119"/>
      <c r="G688" s="119"/>
      <c r="H688" s="119"/>
      <c r="I688" s="119"/>
      <c r="J688" s="119"/>
      <c r="K688" s="119"/>
    </row>
    <row r="689" spans="4:11" ht="13.2">
      <c r="D689" s="119"/>
      <c r="G689" s="119"/>
      <c r="H689" s="119"/>
      <c r="I689" s="119"/>
      <c r="J689" s="119"/>
      <c r="K689" s="119"/>
    </row>
    <row r="690" spans="4:11" ht="13.2">
      <c r="D690" s="119"/>
      <c r="G690" s="119"/>
      <c r="H690" s="119"/>
      <c r="I690" s="119"/>
      <c r="J690" s="119"/>
      <c r="K690" s="119"/>
    </row>
    <row r="691" spans="4:11" ht="13.2">
      <c r="D691" s="119"/>
      <c r="G691" s="119"/>
      <c r="H691" s="119"/>
      <c r="I691" s="119"/>
      <c r="J691" s="119"/>
      <c r="K691" s="119"/>
    </row>
    <row r="692" spans="4:11" ht="13.2">
      <c r="D692" s="119"/>
      <c r="G692" s="119"/>
      <c r="H692" s="119"/>
      <c r="I692" s="119"/>
      <c r="J692" s="119"/>
      <c r="K692" s="119"/>
    </row>
    <row r="693" spans="4:11" ht="13.2">
      <c r="D693" s="119"/>
      <c r="G693" s="119"/>
      <c r="H693" s="119"/>
      <c r="I693" s="119"/>
      <c r="J693" s="119"/>
      <c r="K693" s="119"/>
    </row>
    <row r="694" spans="4:11" ht="13.2">
      <c r="D694" s="119"/>
      <c r="G694" s="119"/>
      <c r="H694" s="119"/>
      <c r="I694" s="119"/>
      <c r="J694" s="119"/>
      <c r="K694" s="119"/>
    </row>
    <row r="695" spans="4:11" ht="13.2">
      <c r="D695" s="119"/>
      <c r="G695" s="119"/>
      <c r="H695" s="119"/>
      <c r="I695" s="119"/>
      <c r="J695" s="119"/>
      <c r="K695" s="119"/>
    </row>
    <row r="696" spans="4:11" ht="13.2">
      <c r="D696" s="119"/>
      <c r="G696" s="119"/>
      <c r="H696" s="119"/>
      <c r="I696" s="119"/>
      <c r="J696" s="119"/>
      <c r="K696" s="119"/>
    </row>
    <row r="697" spans="4:11" ht="13.2">
      <c r="D697" s="119"/>
      <c r="G697" s="119"/>
      <c r="H697" s="119"/>
      <c r="I697" s="119"/>
      <c r="J697" s="119"/>
      <c r="K697" s="119"/>
    </row>
    <row r="698" spans="4:11" ht="13.2">
      <c r="D698" s="119"/>
      <c r="G698" s="119"/>
      <c r="H698" s="119"/>
      <c r="I698" s="119"/>
      <c r="J698" s="119"/>
      <c r="K698" s="119"/>
    </row>
    <row r="699" spans="4:11" ht="13.2">
      <c r="D699" s="119"/>
      <c r="G699" s="119"/>
      <c r="H699" s="119"/>
      <c r="I699" s="119"/>
      <c r="J699" s="119"/>
      <c r="K699" s="119"/>
    </row>
    <row r="700" spans="4:11" ht="13.2">
      <c r="D700" s="119"/>
      <c r="G700" s="119"/>
      <c r="H700" s="119"/>
      <c r="I700" s="119"/>
      <c r="J700" s="119"/>
      <c r="K700" s="119"/>
    </row>
    <row r="701" spans="4:11" ht="13.2">
      <c r="D701" s="119"/>
      <c r="G701" s="119"/>
      <c r="H701" s="119"/>
      <c r="I701" s="119"/>
      <c r="J701" s="119"/>
      <c r="K701" s="119"/>
    </row>
    <row r="702" spans="4:11" ht="13.2">
      <c r="D702" s="119"/>
      <c r="G702" s="119"/>
      <c r="H702" s="119"/>
      <c r="I702" s="119"/>
      <c r="J702" s="119"/>
      <c r="K702" s="119"/>
    </row>
    <row r="703" spans="4:11" ht="13.2">
      <c r="D703" s="119"/>
      <c r="G703" s="119"/>
      <c r="H703" s="119"/>
      <c r="I703" s="119"/>
      <c r="J703" s="119"/>
      <c r="K703" s="119"/>
    </row>
    <row r="704" spans="4:11" ht="13.2">
      <c r="D704" s="119"/>
      <c r="G704" s="119"/>
      <c r="H704" s="119"/>
      <c r="I704" s="119"/>
      <c r="J704" s="119"/>
      <c r="K704" s="119"/>
    </row>
    <row r="705" spans="4:11" ht="13.2">
      <c r="D705" s="119"/>
      <c r="G705" s="119"/>
      <c r="H705" s="119"/>
      <c r="I705" s="119"/>
      <c r="J705" s="119"/>
      <c r="K705" s="119"/>
    </row>
    <row r="706" spans="4:11" ht="13.2">
      <c r="D706" s="119"/>
      <c r="G706" s="119"/>
      <c r="H706" s="119"/>
      <c r="I706" s="119"/>
      <c r="J706" s="119"/>
      <c r="K706" s="119"/>
    </row>
    <row r="707" spans="4:11" ht="13.2">
      <c r="D707" s="119"/>
      <c r="G707" s="119"/>
      <c r="H707" s="119"/>
      <c r="I707" s="119"/>
      <c r="J707" s="119"/>
      <c r="K707" s="119"/>
    </row>
    <row r="708" spans="4:11" ht="13.2">
      <c r="D708" s="119"/>
      <c r="G708" s="119"/>
      <c r="H708" s="119"/>
      <c r="I708" s="119"/>
      <c r="J708" s="119"/>
      <c r="K708" s="119"/>
    </row>
    <row r="709" spans="4:11" ht="13.2">
      <c r="D709" s="119"/>
      <c r="G709" s="119"/>
      <c r="H709" s="119"/>
      <c r="I709" s="119"/>
      <c r="J709" s="119"/>
      <c r="K709" s="119"/>
    </row>
    <row r="710" spans="4:11" ht="13.2">
      <c r="D710" s="119"/>
      <c r="G710" s="119"/>
      <c r="H710" s="119"/>
      <c r="I710" s="119"/>
      <c r="J710" s="119"/>
      <c r="K710" s="119"/>
    </row>
    <row r="711" spans="4:11" ht="13.2">
      <c r="D711" s="119"/>
      <c r="G711" s="119"/>
      <c r="H711" s="119"/>
      <c r="I711" s="119"/>
      <c r="J711" s="119"/>
      <c r="K711" s="119"/>
    </row>
    <row r="712" spans="4:11" ht="13.2">
      <c r="D712" s="119"/>
      <c r="G712" s="119"/>
      <c r="H712" s="119"/>
      <c r="I712" s="119"/>
      <c r="J712" s="119"/>
      <c r="K712" s="119"/>
    </row>
    <row r="713" spans="4:11" ht="13.2">
      <c r="D713" s="119"/>
      <c r="G713" s="119"/>
      <c r="H713" s="119"/>
      <c r="I713" s="119"/>
      <c r="J713" s="119"/>
      <c r="K713" s="119"/>
    </row>
    <row r="714" spans="4:11" ht="13.2">
      <c r="D714" s="119"/>
      <c r="G714" s="119"/>
      <c r="H714" s="119"/>
      <c r="I714" s="119"/>
      <c r="J714" s="119"/>
      <c r="K714" s="119"/>
    </row>
    <row r="715" spans="4:11" ht="13.2">
      <c r="D715" s="119"/>
      <c r="G715" s="119"/>
      <c r="H715" s="119"/>
      <c r="I715" s="119"/>
      <c r="J715" s="119"/>
      <c r="K715" s="119"/>
    </row>
    <row r="716" spans="4:11" ht="13.2">
      <c r="D716" s="119"/>
      <c r="G716" s="119"/>
      <c r="H716" s="119"/>
      <c r="I716" s="119"/>
      <c r="J716" s="119"/>
      <c r="K716" s="119"/>
    </row>
    <row r="717" spans="4:11" ht="13.2">
      <c r="D717" s="119"/>
      <c r="G717" s="119"/>
      <c r="H717" s="119"/>
      <c r="I717" s="119"/>
      <c r="J717" s="119"/>
      <c r="K717" s="119"/>
    </row>
    <row r="718" spans="4:11" ht="13.2">
      <c r="D718" s="119"/>
      <c r="G718" s="119"/>
      <c r="H718" s="119"/>
      <c r="I718" s="119"/>
      <c r="J718" s="119"/>
      <c r="K718" s="119"/>
    </row>
    <row r="719" spans="4:11" ht="13.2">
      <c r="D719" s="119"/>
      <c r="G719" s="119"/>
      <c r="H719" s="119"/>
      <c r="I719" s="119"/>
      <c r="J719" s="119"/>
      <c r="K719" s="119"/>
    </row>
    <row r="720" spans="4:11" ht="13.2">
      <c r="D720" s="119"/>
      <c r="G720" s="119"/>
      <c r="H720" s="119"/>
      <c r="I720" s="119"/>
      <c r="J720" s="119"/>
      <c r="K720" s="119"/>
    </row>
    <row r="721" spans="4:11" ht="13.2">
      <c r="D721" s="119"/>
      <c r="G721" s="119"/>
      <c r="H721" s="119"/>
      <c r="I721" s="119"/>
      <c r="J721" s="119"/>
      <c r="K721" s="119"/>
    </row>
    <row r="722" spans="4:11" ht="13.2">
      <c r="D722" s="119"/>
      <c r="G722" s="119"/>
      <c r="H722" s="119"/>
      <c r="I722" s="119"/>
      <c r="J722" s="119"/>
      <c r="K722" s="119"/>
    </row>
    <row r="723" spans="4:11" ht="13.2">
      <c r="D723" s="119"/>
      <c r="G723" s="119"/>
      <c r="H723" s="119"/>
      <c r="I723" s="119"/>
      <c r="J723" s="119"/>
      <c r="K723" s="119"/>
    </row>
    <row r="724" spans="4:11" ht="13.2">
      <c r="D724" s="119"/>
      <c r="G724" s="119"/>
      <c r="H724" s="119"/>
      <c r="I724" s="119"/>
      <c r="J724" s="119"/>
      <c r="K724" s="119"/>
    </row>
    <row r="725" spans="4:11" ht="13.2">
      <c r="D725" s="119"/>
      <c r="G725" s="119"/>
      <c r="H725" s="119"/>
      <c r="I725" s="119"/>
      <c r="J725" s="119"/>
      <c r="K725" s="119"/>
    </row>
    <row r="726" spans="4:11" ht="13.2">
      <c r="D726" s="119"/>
      <c r="G726" s="119"/>
      <c r="H726" s="119"/>
      <c r="I726" s="119"/>
      <c r="J726" s="119"/>
      <c r="K726" s="119"/>
    </row>
    <row r="727" spans="4:11" ht="13.2">
      <c r="D727" s="119"/>
      <c r="G727" s="119"/>
      <c r="H727" s="119"/>
      <c r="I727" s="119"/>
      <c r="J727" s="119"/>
      <c r="K727" s="119"/>
    </row>
    <row r="728" spans="4:11" ht="13.2">
      <c r="D728" s="119"/>
      <c r="G728" s="119"/>
      <c r="H728" s="119"/>
      <c r="I728" s="119"/>
      <c r="J728" s="119"/>
      <c r="K728" s="119"/>
    </row>
    <row r="729" spans="4:11" ht="13.2">
      <c r="D729" s="119"/>
      <c r="G729" s="119"/>
      <c r="H729" s="119"/>
      <c r="I729" s="119"/>
      <c r="J729" s="119"/>
      <c r="K729" s="119"/>
    </row>
    <row r="730" spans="4:11" ht="13.2">
      <c r="D730" s="119"/>
      <c r="G730" s="119"/>
      <c r="H730" s="119"/>
      <c r="I730" s="119"/>
      <c r="J730" s="119"/>
      <c r="K730" s="119"/>
    </row>
    <row r="731" spans="4:11" ht="13.2">
      <c r="D731" s="119"/>
      <c r="G731" s="119"/>
      <c r="H731" s="119"/>
      <c r="I731" s="119"/>
      <c r="J731" s="119"/>
      <c r="K731" s="119"/>
    </row>
    <row r="732" spans="4:11" ht="13.2">
      <c r="D732" s="119"/>
      <c r="G732" s="119"/>
      <c r="H732" s="119"/>
      <c r="I732" s="119"/>
      <c r="J732" s="119"/>
      <c r="K732" s="119"/>
    </row>
    <row r="733" spans="4:11" ht="13.2">
      <c r="D733" s="119"/>
      <c r="G733" s="119"/>
      <c r="H733" s="119"/>
      <c r="I733" s="119"/>
      <c r="J733" s="119"/>
      <c r="K733" s="119"/>
    </row>
    <row r="734" spans="4:11" ht="13.2">
      <c r="D734" s="119"/>
      <c r="G734" s="119"/>
      <c r="H734" s="119"/>
      <c r="I734" s="119"/>
      <c r="J734" s="119"/>
      <c r="K734" s="119"/>
    </row>
    <row r="735" spans="4:11" ht="13.2">
      <c r="D735" s="119"/>
      <c r="G735" s="119"/>
      <c r="H735" s="119"/>
      <c r="I735" s="119"/>
      <c r="J735" s="119"/>
      <c r="K735" s="119"/>
    </row>
    <row r="736" spans="4:11" ht="13.2">
      <c r="D736" s="119"/>
      <c r="G736" s="119"/>
      <c r="H736" s="119"/>
      <c r="I736" s="119"/>
      <c r="J736" s="119"/>
      <c r="K736" s="119"/>
    </row>
    <row r="737" spans="4:11" ht="13.2">
      <c r="D737" s="119"/>
      <c r="G737" s="119"/>
      <c r="H737" s="119"/>
      <c r="I737" s="119"/>
      <c r="J737" s="119"/>
      <c r="K737" s="119"/>
    </row>
    <row r="738" spans="4:11" ht="13.2">
      <c r="D738" s="119"/>
      <c r="G738" s="119"/>
      <c r="H738" s="119"/>
      <c r="I738" s="119"/>
      <c r="J738" s="119"/>
      <c r="K738" s="119"/>
    </row>
    <row r="739" spans="4:11" ht="13.2">
      <c r="D739" s="119"/>
      <c r="G739" s="119"/>
      <c r="H739" s="119"/>
      <c r="I739" s="119"/>
      <c r="J739" s="119"/>
      <c r="K739" s="119"/>
    </row>
    <row r="740" spans="4:11" ht="13.2">
      <c r="D740" s="119"/>
      <c r="G740" s="119"/>
      <c r="H740" s="119"/>
      <c r="I740" s="119"/>
      <c r="J740" s="119"/>
      <c r="K740" s="119"/>
    </row>
    <row r="741" spans="4:11" ht="13.2">
      <c r="D741" s="119"/>
      <c r="G741" s="119"/>
      <c r="H741" s="119"/>
      <c r="I741" s="119"/>
      <c r="J741" s="119"/>
      <c r="K741" s="119"/>
    </row>
    <row r="742" spans="4:11" ht="13.2">
      <c r="D742" s="119"/>
      <c r="G742" s="119"/>
      <c r="H742" s="119"/>
      <c r="I742" s="119"/>
      <c r="J742" s="119"/>
      <c r="K742" s="119"/>
    </row>
    <row r="743" spans="4:11" ht="13.2">
      <c r="D743" s="119"/>
      <c r="G743" s="119"/>
      <c r="H743" s="119"/>
      <c r="I743" s="119"/>
      <c r="J743" s="119"/>
      <c r="K743" s="119"/>
    </row>
    <row r="744" spans="4:11" ht="13.2">
      <c r="D744" s="119"/>
      <c r="G744" s="119"/>
      <c r="H744" s="119"/>
      <c r="I744" s="119"/>
      <c r="J744" s="119"/>
      <c r="K744" s="119"/>
    </row>
    <row r="745" spans="4:11" ht="13.2">
      <c r="D745" s="119"/>
      <c r="G745" s="119"/>
      <c r="H745" s="119"/>
      <c r="I745" s="119"/>
      <c r="J745" s="119"/>
      <c r="K745" s="119"/>
    </row>
    <row r="746" spans="4:11" ht="13.2">
      <c r="D746" s="119"/>
      <c r="G746" s="119"/>
      <c r="H746" s="119"/>
      <c r="I746" s="119"/>
      <c r="J746" s="119"/>
      <c r="K746" s="119"/>
    </row>
    <row r="747" spans="4:11" ht="13.2">
      <c r="D747" s="119"/>
      <c r="G747" s="119"/>
      <c r="H747" s="119"/>
      <c r="I747" s="119"/>
      <c r="J747" s="119"/>
      <c r="K747" s="119"/>
    </row>
    <row r="748" spans="4:11" ht="13.2">
      <c r="D748" s="119"/>
      <c r="G748" s="119"/>
      <c r="H748" s="119"/>
      <c r="I748" s="119"/>
      <c r="J748" s="119"/>
      <c r="K748" s="119"/>
    </row>
    <row r="749" spans="4:11" ht="13.2">
      <c r="D749" s="119"/>
      <c r="G749" s="119"/>
      <c r="H749" s="119"/>
      <c r="I749" s="119"/>
      <c r="J749" s="119"/>
      <c r="K749" s="119"/>
    </row>
    <row r="750" spans="4:11" ht="13.2">
      <c r="D750" s="119"/>
      <c r="G750" s="119"/>
      <c r="H750" s="119"/>
      <c r="I750" s="119"/>
      <c r="J750" s="119"/>
      <c r="K750" s="119"/>
    </row>
    <row r="751" spans="4:11" ht="13.2">
      <c r="D751" s="119"/>
      <c r="G751" s="119"/>
      <c r="H751" s="119"/>
      <c r="I751" s="119"/>
      <c r="J751" s="119"/>
      <c r="K751" s="119"/>
    </row>
    <row r="752" spans="4:11" ht="13.2">
      <c r="D752" s="119"/>
      <c r="G752" s="119"/>
      <c r="H752" s="119"/>
      <c r="I752" s="119"/>
      <c r="J752" s="119"/>
      <c r="K752" s="119"/>
    </row>
    <row r="753" spans="4:11" ht="13.2">
      <c r="D753" s="119"/>
      <c r="G753" s="119"/>
      <c r="H753" s="119"/>
      <c r="I753" s="119"/>
      <c r="J753" s="119"/>
      <c r="K753" s="119"/>
    </row>
    <row r="754" spans="4:11" ht="13.2">
      <c r="D754" s="119"/>
      <c r="G754" s="119"/>
      <c r="H754" s="119"/>
      <c r="I754" s="119"/>
      <c r="J754" s="119"/>
      <c r="K754" s="119"/>
    </row>
    <row r="755" spans="4:11" ht="13.2">
      <c r="D755" s="119"/>
      <c r="G755" s="119"/>
      <c r="H755" s="119"/>
      <c r="I755" s="119"/>
      <c r="J755" s="119"/>
      <c r="K755" s="119"/>
    </row>
    <row r="756" spans="4:11" ht="13.2">
      <c r="D756" s="119"/>
      <c r="G756" s="119"/>
      <c r="H756" s="119"/>
      <c r="I756" s="119"/>
      <c r="J756" s="119"/>
      <c r="K756" s="119"/>
    </row>
    <row r="757" spans="4:11" ht="13.2">
      <c r="D757" s="119"/>
      <c r="G757" s="119"/>
      <c r="H757" s="119"/>
      <c r="I757" s="119"/>
      <c r="J757" s="119"/>
      <c r="K757" s="119"/>
    </row>
    <row r="758" spans="4:11" ht="13.2">
      <c r="D758" s="119"/>
      <c r="G758" s="119"/>
      <c r="H758" s="119"/>
      <c r="I758" s="119"/>
      <c r="J758" s="119"/>
      <c r="K758" s="119"/>
    </row>
    <row r="759" spans="4:11" ht="13.2">
      <c r="D759" s="119"/>
      <c r="G759" s="119"/>
      <c r="H759" s="119"/>
      <c r="I759" s="119"/>
      <c r="J759" s="119"/>
      <c r="K759" s="119"/>
    </row>
    <row r="760" spans="4:11" ht="13.2">
      <c r="D760" s="119"/>
      <c r="G760" s="119"/>
      <c r="H760" s="119"/>
      <c r="I760" s="119"/>
      <c r="J760" s="119"/>
      <c r="K760" s="119"/>
    </row>
    <row r="761" spans="4:11" ht="13.2">
      <c r="D761" s="119"/>
      <c r="G761" s="119"/>
      <c r="H761" s="119"/>
      <c r="I761" s="119"/>
      <c r="J761" s="119"/>
      <c r="K761" s="119"/>
    </row>
    <row r="762" spans="4:11" ht="13.2">
      <c r="D762" s="119"/>
      <c r="G762" s="119"/>
      <c r="H762" s="119"/>
      <c r="I762" s="119"/>
      <c r="J762" s="119"/>
      <c r="K762" s="119"/>
    </row>
    <row r="763" spans="4:11" ht="13.2">
      <c r="D763" s="119"/>
      <c r="G763" s="119"/>
      <c r="H763" s="119"/>
      <c r="I763" s="119"/>
      <c r="J763" s="119"/>
      <c r="K763" s="119"/>
    </row>
    <row r="764" spans="4:11" ht="13.2">
      <c r="D764" s="119"/>
      <c r="G764" s="119"/>
      <c r="H764" s="119"/>
      <c r="I764" s="119"/>
      <c r="J764" s="119"/>
      <c r="K764" s="119"/>
    </row>
    <row r="765" spans="4:11" ht="13.2">
      <c r="D765" s="119"/>
      <c r="G765" s="119"/>
      <c r="H765" s="119"/>
      <c r="I765" s="119"/>
      <c r="J765" s="119"/>
      <c r="K765" s="119"/>
    </row>
    <row r="766" spans="4:11" ht="13.2">
      <c r="D766" s="119"/>
      <c r="G766" s="119"/>
      <c r="H766" s="119"/>
      <c r="I766" s="119"/>
      <c r="J766" s="119"/>
      <c r="K766" s="119"/>
    </row>
    <row r="767" spans="4:11" ht="13.2">
      <c r="D767" s="119"/>
      <c r="G767" s="119"/>
      <c r="H767" s="119"/>
      <c r="I767" s="119"/>
      <c r="J767" s="119"/>
      <c r="K767" s="119"/>
    </row>
    <row r="768" spans="4:11" ht="13.2">
      <c r="D768" s="119"/>
      <c r="G768" s="119"/>
      <c r="H768" s="119"/>
      <c r="I768" s="119"/>
      <c r="J768" s="119"/>
      <c r="K768" s="119"/>
    </row>
    <row r="769" spans="4:11" ht="13.2">
      <c r="D769" s="119"/>
      <c r="G769" s="119"/>
      <c r="H769" s="119"/>
      <c r="I769" s="119"/>
      <c r="J769" s="119"/>
      <c r="K769" s="119"/>
    </row>
    <row r="770" spans="4:11" ht="13.2">
      <c r="D770" s="119"/>
      <c r="G770" s="119"/>
      <c r="H770" s="119"/>
      <c r="I770" s="119"/>
      <c r="J770" s="119"/>
      <c r="K770" s="119"/>
    </row>
    <row r="771" spans="4:11" ht="13.2">
      <c r="D771" s="119"/>
      <c r="G771" s="119"/>
      <c r="H771" s="119"/>
      <c r="I771" s="119"/>
      <c r="J771" s="119"/>
      <c r="K771" s="119"/>
    </row>
    <row r="772" spans="4:11" ht="13.2">
      <c r="D772" s="119"/>
      <c r="G772" s="119"/>
      <c r="H772" s="119"/>
      <c r="I772" s="119"/>
      <c r="J772" s="119"/>
      <c r="K772" s="119"/>
    </row>
    <row r="773" spans="4:11" ht="13.2">
      <c r="D773" s="119"/>
      <c r="G773" s="119"/>
      <c r="H773" s="119"/>
      <c r="I773" s="119"/>
      <c r="J773" s="119"/>
      <c r="K773" s="119"/>
    </row>
    <row r="774" spans="4:11" ht="13.2">
      <c r="D774" s="119"/>
      <c r="G774" s="119"/>
      <c r="H774" s="119"/>
      <c r="I774" s="119"/>
      <c r="J774" s="119"/>
      <c r="K774" s="119"/>
    </row>
    <row r="775" spans="4:11" ht="13.2">
      <c r="D775" s="119"/>
      <c r="G775" s="119"/>
      <c r="H775" s="119"/>
      <c r="I775" s="119"/>
      <c r="J775" s="119"/>
      <c r="K775" s="119"/>
    </row>
    <row r="776" spans="4:11" ht="13.2">
      <c r="D776" s="119"/>
      <c r="G776" s="119"/>
      <c r="H776" s="119"/>
      <c r="I776" s="119"/>
      <c r="J776" s="119"/>
      <c r="K776" s="119"/>
    </row>
    <row r="777" spans="4:11" ht="13.2">
      <c r="D777" s="119"/>
      <c r="G777" s="119"/>
      <c r="H777" s="119"/>
      <c r="I777" s="119"/>
      <c r="J777" s="119"/>
      <c r="K777" s="119"/>
    </row>
    <row r="778" spans="4:11" ht="13.2">
      <c r="D778" s="119"/>
      <c r="G778" s="119"/>
      <c r="H778" s="119"/>
      <c r="I778" s="119"/>
      <c r="J778" s="119"/>
      <c r="K778" s="119"/>
    </row>
    <row r="779" spans="4:11" ht="13.2">
      <c r="D779" s="119"/>
      <c r="G779" s="119"/>
      <c r="H779" s="119"/>
      <c r="I779" s="119"/>
      <c r="J779" s="119"/>
      <c r="K779" s="119"/>
    </row>
    <row r="780" spans="4:11" ht="13.2">
      <c r="D780" s="119"/>
      <c r="G780" s="119"/>
      <c r="H780" s="119"/>
      <c r="I780" s="119"/>
      <c r="J780" s="119"/>
      <c r="K780" s="119"/>
    </row>
    <row r="781" spans="4:11" ht="13.2">
      <c r="D781" s="119"/>
      <c r="G781" s="119"/>
      <c r="H781" s="119"/>
      <c r="I781" s="119"/>
      <c r="J781" s="119"/>
      <c r="K781" s="119"/>
    </row>
    <row r="782" spans="4:11" ht="13.2">
      <c r="D782" s="119"/>
      <c r="G782" s="119"/>
      <c r="H782" s="119"/>
      <c r="I782" s="119"/>
      <c r="J782" s="119"/>
      <c r="K782" s="119"/>
    </row>
    <row r="783" spans="4:11" ht="13.2">
      <c r="D783" s="119"/>
      <c r="G783" s="119"/>
      <c r="H783" s="119"/>
      <c r="I783" s="119"/>
      <c r="J783" s="119"/>
      <c r="K783" s="119"/>
    </row>
    <row r="784" spans="4:11" ht="13.2">
      <c r="D784" s="119"/>
      <c r="G784" s="119"/>
      <c r="H784" s="119"/>
      <c r="I784" s="119"/>
      <c r="J784" s="119"/>
      <c r="K784" s="119"/>
    </row>
    <row r="785" spans="4:11" ht="13.2">
      <c r="D785" s="119"/>
      <c r="G785" s="119"/>
      <c r="H785" s="119"/>
      <c r="I785" s="119"/>
      <c r="J785" s="119"/>
      <c r="K785" s="119"/>
    </row>
    <row r="786" spans="4:11" ht="13.2">
      <c r="D786" s="119"/>
      <c r="G786" s="119"/>
      <c r="H786" s="119"/>
      <c r="I786" s="119"/>
      <c r="J786" s="119"/>
      <c r="K786" s="119"/>
    </row>
    <row r="787" spans="4:11" ht="13.2">
      <c r="D787" s="119"/>
      <c r="G787" s="119"/>
      <c r="H787" s="119"/>
      <c r="I787" s="119"/>
      <c r="J787" s="119"/>
      <c r="K787" s="119"/>
    </row>
    <row r="788" spans="4:11" ht="13.2">
      <c r="D788" s="119"/>
      <c r="G788" s="119"/>
      <c r="H788" s="119"/>
      <c r="I788" s="119"/>
      <c r="J788" s="119"/>
      <c r="K788" s="119"/>
    </row>
    <row r="789" spans="4:11" ht="13.2">
      <c r="D789" s="119"/>
      <c r="G789" s="119"/>
      <c r="H789" s="119"/>
      <c r="I789" s="119"/>
      <c r="J789" s="119"/>
      <c r="K789" s="119"/>
    </row>
    <row r="790" spans="4:11" ht="13.2">
      <c r="D790" s="119"/>
      <c r="G790" s="119"/>
      <c r="H790" s="119"/>
      <c r="I790" s="119"/>
      <c r="J790" s="119"/>
      <c r="K790" s="119"/>
    </row>
    <row r="791" spans="4:11" ht="13.2">
      <c r="D791" s="119"/>
      <c r="G791" s="119"/>
      <c r="H791" s="119"/>
      <c r="I791" s="119"/>
      <c r="J791" s="119"/>
      <c r="K791" s="119"/>
    </row>
    <row r="792" spans="4:11" ht="13.2">
      <c r="D792" s="119"/>
      <c r="G792" s="119"/>
      <c r="H792" s="119"/>
      <c r="I792" s="119"/>
      <c r="J792" s="119"/>
      <c r="K792" s="119"/>
    </row>
    <row r="793" spans="4:11" ht="13.2">
      <c r="D793" s="119"/>
      <c r="G793" s="119"/>
      <c r="H793" s="119"/>
      <c r="I793" s="119"/>
      <c r="J793" s="119"/>
      <c r="K793" s="119"/>
    </row>
    <row r="794" spans="4:11" ht="13.2">
      <c r="D794" s="119"/>
      <c r="G794" s="119"/>
      <c r="H794" s="119"/>
      <c r="I794" s="119"/>
      <c r="J794" s="119"/>
      <c r="K794" s="119"/>
    </row>
    <row r="795" spans="4:11" ht="13.2">
      <c r="D795" s="119"/>
      <c r="G795" s="119"/>
      <c r="H795" s="119"/>
      <c r="I795" s="119"/>
      <c r="J795" s="119"/>
      <c r="K795" s="119"/>
    </row>
    <row r="796" spans="4:11" ht="13.2">
      <c r="D796" s="119"/>
      <c r="G796" s="119"/>
      <c r="H796" s="119"/>
      <c r="I796" s="119"/>
      <c r="J796" s="119"/>
      <c r="K796" s="119"/>
    </row>
    <row r="797" spans="4:11" ht="13.2">
      <c r="D797" s="119"/>
      <c r="G797" s="119"/>
      <c r="H797" s="119"/>
      <c r="I797" s="119"/>
      <c r="J797" s="119"/>
      <c r="K797" s="119"/>
    </row>
    <row r="798" spans="4:11" ht="13.2">
      <c r="D798" s="119"/>
      <c r="G798" s="119"/>
      <c r="H798" s="119"/>
      <c r="I798" s="119"/>
      <c r="J798" s="119"/>
      <c r="K798" s="119"/>
    </row>
    <row r="799" spans="4:11" ht="13.2">
      <c r="D799" s="119"/>
      <c r="G799" s="119"/>
      <c r="H799" s="119"/>
      <c r="I799" s="119"/>
      <c r="J799" s="119"/>
      <c r="K799" s="119"/>
    </row>
    <row r="800" spans="4:11" ht="13.2">
      <c r="D800" s="119"/>
      <c r="G800" s="119"/>
      <c r="H800" s="119"/>
      <c r="I800" s="119"/>
      <c r="J800" s="119"/>
      <c r="K800" s="119"/>
    </row>
    <row r="801" spans="4:11" ht="13.2">
      <c r="D801" s="119"/>
      <c r="G801" s="119"/>
      <c r="H801" s="119"/>
      <c r="I801" s="119"/>
      <c r="J801" s="119"/>
      <c r="K801" s="119"/>
    </row>
    <row r="802" spans="4:11" ht="13.2">
      <c r="D802" s="119"/>
      <c r="G802" s="119"/>
      <c r="H802" s="119"/>
      <c r="I802" s="119"/>
      <c r="J802" s="119"/>
      <c r="K802" s="119"/>
    </row>
    <row r="803" spans="4:11" ht="13.2">
      <c r="D803" s="119"/>
      <c r="G803" s="119"/>
      <c r="H803" s="119"/>
      <c r="I803" s="119"/>
      <c r="J803" s="119"/>
      <c r="K803" s="119"/>
    </row>
    <row r="804" spans="4:11" ht="13.2">
      <c r="D804" s="119"/>
      <c r="G804" s="119"/>
      <c r="H804" s="119"/>
      <c r="I804" s="119"/>
      <c r="J804" s="119"/>
      <c r="K804" s="119"/>
    </row>
    <row r="805" spans="4:11" ht="13.2">
      <c r="D805" s="119"/>
      <c r="G805" s="119"/>
      <c r="H805" s="119"/>
      <c r="I805" s="119"/>
      <c r="J805" s="119"/>
      <c r="K805" s="119"/>
    </row>
    <row r="806" spans="4:11" ht="13.2">
      <c r="D806" s="119"/>
      <c r="G806" s="119"/>
      <c r="H806" s="119"/>
      <c r="I806" s="119"/>
      <c r="J806" s="119"/>
      <c r="K806" s="119"/>
    </row>
    <row r="807" spans="4:11" ht="13.2">
      <c r="D807" s="119"/>
      <c r="G807" s="119"/>
      <c r="H807" s="119"/>
      <c r="I807" s="119"/>
      <c r="J807" s="119"/>
      <c r="K807" s="119"/>
    </row>
    <row r="808" spans="4:11" ht="13.2">
      <c r="D808" s="119"/>
      <c r="G808" s="119"/>
      <c r="H808" s="119"/>
      <c r="I808" s="119"/>
      <c r="J808" s="119"/>
      <c r="K808" s="119"/>
    </row>
    <row r="809" spans="4:11" ht="13.2">
      <c r="D809" s="119"/>
      <c r="G809" s="119"/>
      <c r="H809" s="119"/>
      <c r="I809" s="119"/>
      <c r="J809" s="119"/>
      <c r="K809" s="119"/>
    </row>
    <row r="810" spans="4:11" ht="13.2">
      <c r="D810" s="119"/>
      <c r="G810" s="119"/>
      <c r="H810" s="119"/>
      <c r="I810" s="119"/>
      <c r="J810" s="119"/>
      <c r="K810" s="119"/>
    </row>
    <row r="811" spans="4:11" ht="13.2">
      <c r="D811" s="119"/>
      <c r="G811" s="119"/>
      <c r="H811" s="119"/>
      <c r="I811" s="119"/>
      <c r="J811" s="119"/>
      <c r="K811" s="119"/>
    </row>
    <row r="812" spans="4:11" ht="13.2">
      <c r="D812" s="119"/>
      <c r="G812" s="119"/>
      <c r="H812" s="119"/>
      <c r="I812" s="119"/>
      <c r="J812" s="119"/>
      <c r="K812" s="119"/>
    </row>
    <row r="813" spans="4:11" ht="13.2">
      <c r="D813" s="119"/>
      <c r="G813" s="119"/>
      <c r="H813" s="119"/>
      <c r="I813" s="119"/>
      <c r="J813" s="119"/>
      <c r="K813" s="119"/>
    </row>
    <row r="814" spans="4:11" ht="13.2">
      <c r="D814" s="119"/>
      <c r="G814" s="119"/>
      <c r="H814" s="119"/>
      <c r="I814" s="119"/>
      <c r="J814" s="119"/>
      <c r="K814" s="119"/>
    </row>
    <row r="815" spans="4:11" ht="13.2">
      <c r="D815" s="119"/>
      <c r="G815" s="119"/>
      <c r="H815" s="119"/>
      <c r="I815" s="119"/>
      <c r="J815" s="119"/>
      <c r="K815" s="119"/>
    </row>
    <row r="816" spans="4:11" ht="13.2">
      <c r="D816" s="119"/>
      <c r="G816" s="119"/>
      <c r="H816" s="119"/>
      <c r="I816" s="119"/>
      <c r="J816" s="119"/>
      <c r="K816" s="119"/>
    </row>
    <row r="817" spans="4:11" ht="13.2">
      <c r="D817" s="119"/>
      <c r="G817" s="119"/>
      <c r="H817" s="119"/>
      <c r="I817" s="119"/>
      <c r="J817" s="119"/>
      <c r="K817" s="119"/>
    </row>
    <row r="818" spans="4:11" ht="13.2">
      <c r="D818" s="119"/>
      <c r="G818" s="119"/>
      <c r="H818" s="119"/>
      <c r="I818" s="119"/>
      <c r="J818" s="119"/>
      <c r="K818" s="119"/>
    </row>
    <row r="819" spans="4:11" ht="13.2">
      <c r="D819" s="119"/>
      <c r="G819" s="119"/>
      <c r="H819" s="119"/>
      <c r="I819" s="119"/>
      <c r="J819" s="119"/>
      <c r="K819" s="119"/>
    </row>
    <row r="820" spans="4:11" ht="13.2">
      <c r="D820" s="119"/>
      <c r="G820" s="119"/>
      <c r="H820" s="119"/>
      <c r="I820" s="119"/>
      <c r="J820" s="119"/>
      <c r="K820" s="119"/>
    </row>
    <row r="821" spans="4:11" ht="13.2">
      <c r="D821" s="119"/>
      <c r="G821" s="119"/>
      <c r="H821" s="119"/>
      <c r="I821" s="119"/>
      <c r="J821" s="119"/>
      <c r="K821" s="119"/>
    </row>
    <row r="822" spans="4:11" ht="13.2">
      <c r="D822" s="119"/>
      <c r="G822" s="119"/>
      <c r="H822" s="119"/>
      <c r="I822" s="119"/>
      <c r="J822" s="119"/>
      <c r="K822" s="119"/>
    </row>
    <row r="823" spans="4:11" ht="13.2">
      <c r="D823" s="119"/>
      <c r="G823" s="119"/>
      <c r="H823" s="119"/>
      <c r="I823" s="119"/>
      <c r="J823" s="119"/>
      <c r="K823" s="119"/>
    </row>
    <row r="824" spans="4:11" ht="13.2">
      <c r="D824" s="119"/>
      <c r="G824" s="119"/>
      <c r="H824" s="119"/>
      <c r="I824" s="119"/>
      <c r="J824" s="119"/>
      <c r="K824" s="119"/>
    </row>
    <row r="825" spans="4:11" ht="13.2">
      <c r="D825" s="119"/>
      <c r="G825" s="119"/>
      <c r="H825" s="119"/>
      <c r="I825" s="119"/>
      <c r="J825" s="119"/>
      <c r="K825" s="119"/>
    </row>
    <row r="826" spans="4:11" ht="13.2">
      <c r="D826" s="119"/>
      <c r="G826" s="119"/>
      <c r="H826" s="119"/>
      <c r="I826" s="119"/>
      <c r="J826" s="119"/>
      <c r="K826" s="119"/>
    </row>
    <row r="827" spans="4:11" ht="13.2">
      <c r="D827" s="119"/>
      <c r="G827" s="119"/>
      <c r="H827" s="119"/>
      <c r="I827" s="119"/>
      <c r="J827" s="119"/>
      <c r="K827" s="119"/>
    </row>
    <row r="828" spans="4:11" ht="13.2">
      <c r="D828" s="119"/>
      <c r="G828" s="119"/>
      <c r="H828" s="119"/>
      <c r="I828" s="119"/>
      <c r="J828" s="119"/>
      <c r="K828" s="119"/>
    </row>
    <row r="829" spans="4:11" ht="13.2">
      <c r="D829" s="119"/>
      <c r="G829" s="119"/>
      <c r="H829" s="119"/>
      <c r="I829" s="119"/>
      <c r="J829" s="119"/>
      <c r="K829" s="119"/>
    </row>
    <row r="830" spans="4:11" ht="13.2">
      <c r="D830" s="119"/>
      <c r="G830" s="119"/>
      <c r="H830" s="119"/>
      <c r="I830" s="119"/>
      <c r="J830" s="119"/>
      <c r="K830" s="119"/>
    </row>
    <row r="831" spans="4:11" ht="13.2">
      <c r="D831" s="119"/>
      <c r="G831" s="119"/>
      <c r="H831" s="119"/>
      <c r="I831" s="119"/>
      <c r="J831" s="119"/>
      <c r="K831" s="119"/>
    </row>
    <row r="832" spans="4:11" ht="13.2">
      <c r="D832" s="119"/>
      <c r="G832" s="119"/>
      <c r="H832" s="119"/>
      <c r="I832" s="119"/>
      <c r="J832" s="119"/>
      <c r="K832" s="119"/>
    </row>
    <row r="833" spans="4:11" ht="13.2">
      <c r="D833" s="119"/>
      <c r="G833" s="119"/>
      <c r="H833" s="119"/>
      <c r="I833" s="119"/>
      <c r="J833" s="119"/>
      <c r="K833" s="119"/>
    </row>
    <row r="834" spans="4:11" ht="13.2">
      <c r="D834" s="119"/>
      <c r="G834" s="119"/>
      <c r="H834" s="119"/>
      <c r="I834" s="119"/>
      <c r="J834" s="119"/>
      <c r="K834" s="119"/>
    </row>
    <row r="835" spans="4:11" ht="13.2">
      <c r="D835" s="119"/>
      <c r="G835" s="119"/>
      <c r="H835" s="119"/>
      <c r="I835" s="119"/>
      <c r="J835" s="119"/>
      <c r="K835" s="119"/>
    </row>
    <row r="836" spans="4:11" ht="13.2">
      <c r="D836" s="119"/>
      <c r="G836" s="119"/>
      <c r="H836" s="119"/>
      <c r="I836" s="119"/>
      <c r="J836" s="119"/>
      <c r="K836" s="119"/>
    </row>
    <row r="837" spans="4:11" ht="13.2">
      <c r="D837" s="119"/>
      <c r="G837" s="119"/>
      <c r="H837" s="119"/>
      <c r="I837" s="119"/>
      <c r="J837" s="119"/>
      <c r="K837" s="119"/>
    </row>
    <row r="838" spans="4:11" ht="13.2">
      <c r="D838" s="119"/>
      <c r="G838" s="119"/>
      <c r="H838" s="119"/>
      <c r="I838" s="119"/>
      <c r="J838" s="119"/>
      <c r="K838" s="119"/>
    </row>
    <row r="839" spans="4:11" ht="13.2">
      <c r="D839" s="119"/>
      <c r="G839" s="119"/>
      <c r="H839" s="119"/>
      <c r="I839" s="119"/>
      <c r="J839" s="119"/>
      <c r="K839" s="119"/>
    </row>
    <row r="840" spans="4:11" ht="13.2">
      <c r="D840" s="119"/>
      <c r="G840" s="119"/>
      <c r="H840" s="119"/>
      <c r="I840" s="119"/>
      <c r="J840" s="119"/>
      <c r="K840" s="119"/>
    </row>
    <row r="841" spans="4:11" ht="13.2">
      <c r="D841" s="119"/>
      <c r="G841" s="119"/>
      <c r="H841" s="119"/>
      <c r="I841" s="119"/>
      <c r="J841" s="119"/>
      <c r="K841" s="119"/>
    </row>
    <row r="842" spans="4:11" ht="13.2">
      <c r="D842" s="119"/>
      <c r="G842" s="119"/>
      <c r="H842" s="119"/>
      <c r="I842" s="119"/>
      <c r="J842" s="119"/>
      <c r="K842" s="119"/>
    </row>
    <row r="843" spans="4:11" ht="13.2">
      <c r="D843" s="119"/>
      <c r="G843" s="119"/>
      <c r="H843" s="119"/>
      <c r="I843" s="119"/>
      <c r="J843" s="119"/>
      <c r="K843" s="119"/>
    </row>
    <row r="844" spans="4:11" ht="13.2">
      <c r="D844" s="119"/>
      <c r="G844" s="119"/>
      <c r="H844" s="119"/>
      <c r="I844" s="119"/>
      <c r="J844" s="119"/>
      <c r="K844" s="119"/>
    </row>
    <row r="845" spans="4:11" ht="13.2">
      <c r="D845" s="119"/>
      <c r="G845" s="119"/>
      <c r="H845" s="119"/>
      <c r="I845" s="119"/>
      <c r="J845" s="119"/>
      <c r="K845" s="119"/>
    </row>
    <row r="846" spans="4:11" ht="13.2">
      <c r="D846" s="119"/>
      <c r="G846" s="119"/>
      <c r="H846" s="119"/>
      <c r="I846" s="119"/>
      <c r="J846" s="119"/>
      <c r="K846" s="119"/>
    </row>
    <row r="847" spans="4:11" ht="13.2">
      <c r="D847" s="119"/>
      <c r="G847" s="119"/>
      <c r="H847" s="119"/>
      <c r="I847" s="119"/>
      <c r="J847" s="119"/>
      <c r="K847" s="119"/>
    </row>
    <row r="848" spans="4:11" ht="13.2">
      <c r="D848" s="119"/>
      <c r="G848" s="119"/>
      <c r="H848" s="119"/>
      <c r="I848" s="119"/>
      <c r="J848" s="119"/>
      <c r="K848" s="119"/>
    </row>
    <row r="849" spans="4:11" ht="13.2">
      <c r="D849" s="119"/>
      <c r="G849" s="119"/>
      <c r="H849" s="119"/>
      <c r="I849" s="119"/>
      <c r="J849" s="119"/>
      <c r="K849" s="119"/>
    </row>
    <row r="850" spans="4:11" ht="13.2">
      <c r="D850" s="119"/>
      <c r="G850" s="119"/>
      <c r="H850" s="119"/>
      <c r="I850" s="119"/>
      <c r="J850" s="119"/>
      <c r="K850" s="119"/>
    </row>
    <row r="851" spans="4:11" ht="13.2">
      <c r="D851" s="119"/>
      <c r="G851" s="119"/>
      <c r="H851" s="119"/>
      <c r="I851" s="119"/>
      <c r="J851" s="119"/>
      <c r="K851" s="119"/>
    </row>
    <row r="852" spans="4:11" ht="13.2">
      <c r="D852" s="119"/>
      <c r="G852" s="119"/>
      <c r="H852" s="119"/>
      <c r="I852" s="119"/>
      <c r="J852" s="119"/>
      <c r="K852" s="119"/>
    </row>
    <row r="853" spans="4:11" ht="13.2">
      <c r="D853" s="119"/>
      <c r="G853" s="119"/>
      <c r="H853" s="119"/>
      <c r="I853" s="119"/>
      <c r="J853" s="119"/>
      <c r="K853" s="119"/>
    </row>
    <row r="854" spans="4:11" ht="13.2">
      <c r="D854" s="119"/>
      <c r="G854" s="119"/>
      <c r="H854" s="119"/>
      <c r="I854" s="119"/>
      <c r="J854" s="119"/>
      <c r="K854" s="119"/>
    </row>
    <row r="855" spans="4:11" ht="13.2">
      <c r="D855" s="119"/>
      <c r="G855" s="119"/>
      <c r="H855" s="119"/>
      <c r="I855" s="119"/>
      <c r="J855" s="119"/>
      <c r="K855" s="119"/>
    </row>
    <row r="856" spans="4:11" ht="13.2">
      <c r="D856" s="119"/>
      <c r="G856" s="119"/>
      <c r="H856" s="119"/>
      <c r="I856" s="119"/>
      <c r="J856" s="119"/>
      <c r="K856" s="119"/>
    </row>
    <row r="857" spans="4:11" ht="13.2">
      <c r="D857" s="119"/>
      <c r="G857" s="119"/>
      <c r="H857" s="119"/>
      <c r="I857" s="119"/>
      <c r="J857" s="119"/>
      <c r="K857" s="119"/>
    </row>
    <row r="858" spans="4:11" ht="13.2">
      <c r="D858" s="119"/>
      <c r="G858" s="119"/>
      <c r="H858" s="119"/>
      <c r="I858" s="119"/>
      <c r="J858" s="119"/>
      <c r="K858" s="119"/>
    </row>
    <row r="859" spans="4:11" ht="13.2">
      <c r="D859" s="119"/>
      <c r="G859" s="119"/>
      <c r="H859" s="119"/>
      <c r="I859" s="119"/>
      <c r="J859" s="119"/>
      <c r="K859" s="119"/>
    </row>
    <row r="860" spans="4:11" ht="13.2">
      <c r="D860" s="119"/>
      <c r="G860" s="119"/>
      <c r="H860" s="119"/>
      <c r="I860" s="119"/>
      <c r="J860" s="119"/>
      <c r="K860" s="119"/>
    </row>
    <row r="861" spans="4:11" ht="13.2">
      <c r="D861" s="119"/>
      <c r="G861" s="119"/>
      <c r="H861" s="119"/>
      <c r="I861" s="119"/>
      <c r="J861" s="119"/>
      <c r="K861" s="119"/>
    </row>
    <row r="862" spans="4:11" ht="13.2">
      <c r="D862" s="119"/>
      <c r="G862" s="119"/>
      <c r="H862" s="119"/>
      <c r="I862" s="119"/>
      <c r="J862" s="119"/>
      <c r="K862" s="119"/>
    </row>
    <row r="863" spans="4:11" ht="13.2">
      <c r="D863" s="119"/>
      <c r="G863" s="119"/>
      <c r="H863" s="119"/>
      <c r="I863" s="119"/>
      <c r="J863" s="119"/>
      <c r="K863" s="119"/>
    </row>
    <row r="864" spans="4:11" ht="13.2">
      <c r="D864" s="119"/>
      <c r="G864" s="119"/>
      <c r="H864" s="119"/>
      <c r="I864" s="119"/>
      <c r="J864" s="119"/>
      <c r="K864" s="119"/>
    </row>
    <row r="865" spans="4:11" ht="13.2">
      <c r="D865" s="119"/>
      <c r="G865" s="119"/>
      <c r="H865" s="119"/>
      <c r="I865" s="119"/>
      <c r="J865" s="119"/>
      <c r="K865" s="119"/>
    </row>
    <row r="866" spans="4:11" ht="13.2">
      <c r="D866" s="119"/>
      <c r="G866" s="119"/>
      <c r="H866" s="119"/>
      <c r="I866" s="119"/>
      <c r="J866" s="119"/>
      <c r="K866" s="119"/>
    </row>
    <row r="867" spans="4:11" ht="13.2">
      <c r="D867" s="119"/>
      <c r="G867" s="119"/>
      <c r="H867" s="119"/>
      <c r="I867" s="119"/>
      <c r="J867" s="119"/>
      <c r="K867" s="119"/>
    </row>
    <row r="868" spans="4:11" ht="13.2">
      <c r="D868" s="119"/>
      <c r="G868" s="119"/>
      <c r="H868" s="119"/>
      <c r="I868" s="119"/>
      <c r="J868" s="119"/>
      <c r="K868" s="119"/>
    </row>
    <row r="869" spans="4:11" ht="13.2">
      <c r="D869" s="119"/>
      <c r="G869" s="119"/>
      <c r="H869" s="119"/>
      <c r="I869" s="119"/>
      <c r="J869" s="119"/>
      <c r="K869" s="119"/>
    </row>
    <row r="870" spans="4:11" ht="13.2">
      <c r="D870" s="119"/>
      <c r="G870" s="119"/>
      <c r="H870" s="119"/>
      <c r="I870" s="119"/>
      <c r="J870" s="119"/>
      <c r="K870" s="119"/>
    </row>
    <row r="871" spans="4:11" ht="13.2">
      <c r="D871" s="119"/>
      <c r="G871" s="119"/>
      <c r="H871" s="119"/>
      <c r="I871" s="119"/>
      <c r="J871" s="119"/>
      <c r="K871" s="119"/>
    </row>
    <row r="872" spans="4:11" ht="13.2">
      <c r="D872" s="119"/>
      <c r="G872" s="119"/>
      <c r="H872" s="119"/>
      <c r="I872" s="119"/>
      <c r="J872" s="119"/>
      <c r="K872" s="119"/>
    </row>
    <row r="873" spans="4:11" ht="13.2">
      <c r="D873" s="119"/>
      <c r="G873" s="119"/>
      <c r="H873" s="119"/>
      <c r="I873" s="119"/>
      <c r="J873" s="119"/>
      <c r="K873" s="119"/>
    </row>
    <row r="874" spans="4:11" ht="13.2">
      <c r="D874" s="119"/>
      <c r="G874" s="119"/>
      <c r="H874" s="119"/>
      <c r="I874" s="119"/>
      <c r="J874" s="119"/>
      <c r="K874" s="119"/>
    </row>
    <row r="875" spans="4:11" ht="13.2">
      <c r="D875" s="119"/>
      <c r="G875" s="119"/>
      <c r="H875" s="119"/>
      <c r="I875" s="119"/>
      <c r="J875" s="119"/>
      <c r="K875" s="119"/>
    </row>
    <row r="876" spans="4:11" ht="13.2">
      <c r="D876" s="119"/>
      <c r="G876" s="119"/>
      <c r="H876" s="119"/>
      <c r="I876" s="119"/>
      <c r="J876" s="119"/>
      <c r="K876" s="119"/>
    </row>
    <row r="877" spans="4:11" ht="13.2">
      <c r="D877" s="119"/>
      <c r="G877" s="119"/>
      <c r="H877" s="119"/>
      <c r="I877" s="119"/>
      <c r="J877" s="119"/>
      <c r="K877" s="119"/>
    </row>
    <row r="878" spans="4:11" ht="13.2">
      <c r="D878" s="119"/>
      <c r="G878" s="119"/>
      <c r="H878" s="119"/>
      <c r="I878" s="119"/>
      <c r="J878" s="119"/>
      <c r="K878" s="119"/>
    </row>
    <row r="879" spans="4:11" ht="13.2">
      <c r="D879" s="119"/>
      <c r="G879" s="119"/>
      <c r="H879" s="119"/>
      <c r="I879" s="119"/>
      <c r="J879" s="119"/>
      <c r="K879" s="119"/>
    </row>
    <row r="880" spans="4:11" ht="13.2">
      <c r="D880" s="119"/>
      <c r="G880" s="119"/>
      <c r="H880" s="119"/>
      <c r="I880" s="119"/>
      <c r="J880" s="119"/>
      <c r="K880" s="119"/>
    </row>
    <row r="881" spans="4:11" ht="13.2">
      <c r="D881" s="119"/>
      <c r="G881" s="119"/>
      <c r="H881" s="119"/>
      <c r="I881" s="119"/>
      <c r="J881" s="119"/>
      <c r="K881" s="119"/>
    </row>
    <row r="882" spans="4:11" ht="13.2">
      <c r="D882" s="119"/>
      <c r="G882" s="119"/>
      <c r="H882" s="119"/>
      <c r="I882" s="119"/>
      <c r="J882" s="119"/>
      <c r="K882" s="119"/>
    </row>
    <row r="883" spans="4:11" ht="13.2">
      <c r="D883" s="119"/>
      <c r="G883" s="119"/>
      <c r="H883" s="119"/>
      <c r="I883" s="119"/>
      <c r="J883" s="119"/>
      <c r="K883" s="119"/>
    </row>
    <row r="884" spans="4:11" ht="13.2">
      <c r="D884" s="119"/>
      <c r="G884" s="119"/>
      <c r="H884" s="119"/>
      <c r="I884" s="119"/>
      <c r="J884" s="119"/>
      <c r="K884" s="119"/>
    </row>
    <row r="885" spans="4:11" ht="13.2">
      <c r="D885" s="119"/>
      <c r="G885" s="119"/>
      <c r="H885" s="119"/>
      <c r="I885" s="119"/>
      <c r="J885" s="119"/>
      <c r="K885" s="119"/>
    </row>
    <row r="886" spans="4:11" ht="13.2">
      <c r="D886" s="119"/>
      <c r="G886" s="119"/>
      <c r="H886" s="119"/>
      <c r="I886" s="119"/>
      <c r="J886" s="119"/>
      <c r="K886" s="119"/>
    </row>
    <row r="887" spans="4:11" ht="13.2">
      <c r="D887" s="119"/>
      <c r="G887" s="119"/>
      <c r="H887" s="119"/>
      <c r="I887" s="119"/>
      <c r="J887" s="119"/>
      <c r="K887" s="119"/>
    </row>
    <row r="888" spans="4:11" ht="13.2">
      <c r="D888" s="119"/>
      <c r="G888" s="119"/>
      <c r="H888" s="119"/>
      <c r="I888" s="119"/>
      <c r="J888" s="119"/>
      <c r="K888" s="119"/>
    </row>
    <row r="889" spans="4:11" ht="13.2">
      <c r="D889" s="119"/>
      <c r="G889" s="119"/>
      <c r="H889" s="119"/>
      <c r="I889" s="119"/>
      <c r="J889" s="119"/>
      <c r="K889" s="119"/>
    </row>
    <row r="890" spans="4:11" ht="13.2">
      <c r="D890" s="119"/>
      <c r="G890" s="119"/>
      <c r="H890" s="119"/>
      <c r="I890" s="119"/>
      <c r="J890" s="119"/>
      <c r="K890" s="119"/>
    </row>
    <row r="891" spans="4:11" ht="13.2">
      <c r="D891" s="119"/>
      <c r="G891" s="119"/>
      <c r="H891" s="119"/>
      <c r="I891" s="119"/>
      <c r="J891" s="119"/>
      <c r="K891" s="119"/>
    </row>
    <row r="892" spans="4:11" ht="13.2">
      <c r="D892" s="119"/>
      <c r="G892" s="119"/>
      <c r="H892" s="119"/>
      <c r="I892" s="119"/>
      <c r="J892" s="119"/>
      <c r="K892" s="119"/>
    </row>
    <row r="893" spans="4:11" ht="13.2">
      <c r="D893" s="119"/>
      <c r="G893" s="119"/>
      <c r="H893" s="119"/>
      <c r="I893" s="119"/>
      <c r="J893" s="119"/>
      <c r="K893" s="119"/>
    </row>
    <row r="894" spans="4:11" ht="13.2">
      <c r="D894" s="119"/>
      <c r="G894" s="119"/>
      <c r="H894" s="119"/>
      <c r="I894" s="119"/>
      <c r="J894" s="119"/>
      <c r="K894" s="119"/>
    </row>
    <row r="895" spans="4:11" ht="13.2">
      <c r="D895" s="119"/>
      <c r="G895" s="119"/>
      <c r="H895" s="119"/>
      <c r="I895" s="119"/>
      <c r="J895" s="119"/>
      <c r="K895" s="119"/>
    </row>
    <row r="896" spans="4:11" ht="13.2">
      <c r="D896" s="119"/>
      <c r="G896" s="119"/>
      <c r="H896" s="119"/>
      <c r="I896" s="119"/>
      <c r="J896" s="119"/>
      <c r="K896" s="119"/>
    </row>
    <row r="897" spans="4:11" ht="13.2">
      <c r="D897" s="119"/>
      <c r="G897" s="119"/>
      <c r="H897" s="119"/>
      <c r="I897" s="119"/>
      <c r="J897" s="119"/>
      <c r="K897" s="119"/>
    </row>
    <row r="898" spans="4:11" ht="13.2">
      <c r="D898" s="119"/>
      <c r="G898" s="119"/>
      <c r="H898" s="119"/>
      <c r="I898" s="119"/>
      <c r="J898" s="119"/>
      <c r="K898" s="119"/>
    </row>
    <row r="899" spans="4:11" ht="13.2">
      <c r="D899" s="119"/>
      <c r="G899" s="119"/>
      <c r="H899" s="119"/>
      <c r="I899" s="119"/>
      <c r="J899" s="119"/>
      <c r="K899" s="119"/>
    </row>
    <row r="900" spans="4:11" ht="13.2">
      <c r="D900" s="119"/>
      <c r="G900" s="119"/>
      <c r="H900" s="119"/>
      <c r="I900" s="119"/>
      <c r="J900" s="119"/>
      <c r="K900" s="119"/>
    </row>
    <row r="901" spans="4:11" ht="13.2">
      <c r="D901" s="119"/>
      <c r="G901" s="119"/>
      <c r="H901" s="119"/>
      <c r="I901" s="119"/>
      <c r="J901" s="119"/>
      <c r="K901" s="119"/>
    </row>
    <row r="902" spans="4:11" ht="13.2">
      <c r="D902" s="119"/>
      <c r="G902" s="119"/>
      <c r="H902" s="119"/>
      <c r="I902" s="119"/>
      <c r="J902" s="119"/>
      <c r="K902" s="119"/>
    </row>
    <row r="903" spans="4:11" ht="13.2">
      <c r="D903" s="119"/>
      <c r="G903" s="119"/>
      <c r="H903" s="119"/>
      <c r="I903" s="119"/>
      <c r="J903" s="119"/>
      <c r="K903" s="119"/>
    </row>
    <row r="904" spans="4:11" ht="13.2">
      <c r="D904" s="119"/>
      <c r="G904" s="119"/>
      <c r="H904" s="119"/>
      <c r="I904" s="119"/>
      <c r="J904" s="119"/>
      <c r="K904" s="119"/>
    </row>
    <row r="905" spans="4:11" ht="13.2">
      <c r="D905" s="119"/>
      <c r="G905" s="119"/>
      <c r="H905" s="119"/>
      <c r="I905" s="119"/>
      <c r="J905" s="119"/>
      <c r="K905" s="119"/>
    </row>
    <row r="906" spans="4:11" ht="13.2">
      <c r="D906" s="119"/>
      <c r="G906" s="119"/>
      <c r="H906" s="119"/>
      <c r="I906" s="119"/>
      <c r="J906" s="119"/>
      <c r="K906" s="119"/>
    </row>
    <row r="907" spans="4:11" ht="13.2">
      <c r="D907" s="119"/>
      <c r="G907" s="119"/>
      <c r="H907" s="119"/>
      <c r="I907" s="119"/>
      <c r="J907" s="119"/>
      <c r="K907" s="119"/>
    </row>
    <row r="908" spans="4:11" ht="13.2">
      <c r="D908" s="119"/>
      <c r="G908" s="119"/>
      <c r="H908" s="119"/>
      <c r="I908" s="119"/>
      <c r="J908" s="119"/>
      <c r="K908" s="119"/>
    </row>
    <row r="909" spans="4:11" ht="13.2">
      <c r="D909" s="119"/>
      <c r="G909" s="119"/>
      <c r="H909" s="119"/>
      <c r="I909" s="119"/>
      <c r="J909" s="119"/>
      <c r="K909" s="119"/>
    </row>
    <row r="910" spans="4:11" ht="13.2">
      <c r="D910" s="119"/>
      <c r="G910" s="119"/>
      <c r="H910" s="119"/>
      <c r="I910" s="119"/>
      <c r="J910" s="119"/>
      <c r="K910" s="119"/>
    </row>
    <row r="911" spans="4:11" ht="13.2">
      <c r="D911" s="119"/>
      <c r="G911" s="119"/>
      <c r="H911" s="119"/>
      <c r="I911" s="119"/>
      <c r="J911" s="119"/>
      <c r="K911" s="119"/>
    </row>
    <row r="912" spans="4:11" ht="13.2">
      <c r="D912" s="119"/>
      <c r="G912" s="119"/>
      <c r="H912" s="119"/>
      <c r="I912" s="119"/>
      <c r="J912" s="119"/>
      <c r="K912" s="119"/>
    </row>
    <row r="913" spans="4:11" ht="13.2">
      <c r="D913" s="119"/>
      <c r="G913" s="119"/>
      <c r="H913" s="119"/>
      <c r="I913" s="119"/>
      <c r="J913" s="119"/>
      <c r="K913" s="119"/>
    </row>
    <row r="914" spans="4:11" ht="13.2">
      <c r="D914" s="119"/>
      <c r="G914" s="119"/>
      <c r="H914" s="119"/>
      <c r="I914" s="119"/>
      <c r="J914" s="119"/>
      <c r="K914" s="119"/>
    </row>
    <row r="915" spans="4:11" ht="13.2">
      <c r="D915" s="119"/>
      <c r="G915" s="119"/>
      <c r="H915" s="119"/>
      <c r="I915" s="119"/>
      <c r="J915" s="119"/>
      <c r="K915" s="119"/>
    </row>
    <row r="916" spans="4:11" ht="13.2">
      <c r="D916" s="119"/>
      <c r="G916" s="119"/>
      <c r="H916" s="119"/>
      <c r="I916" s="119"/>
      <c r="J916" s="119"/>
      <c r="K916" s="119"/>
    </row>
    <row r="917" spans="4:11" ht="13.2">
      <c r="D917" s="119"/>
      <c r="G917" s="119"/>
      <c r="H917" s="119"/>
      <c r="I917" s="119"/>
      <c r="J917" s="119"/>
      <c r="K917" s="119"/>
    </row>
    <row r="918" spans="4:11" ht="13.2">
      <c r="D918" s="119"/>
      <c r="G918" s="119"/>
      <c r="H918" s="119"/>
      <c r="I918" s="119"/>
      <c r="J918" s="119"/>
      <c r="K918" s="119"/>
    </row>
    <row r="919" spans="4:11" ht="13.2">
      <c r="D919" s="119"/>
      <c r="G919" s="119"/>
      <c r="H919" s="119"/>
      <c r="I919" s="119"/>
      <c r="J919" s="119"/>
      <c r="K919" s="119"/>
    </row>
    <row r="920" spans="4:11" ht="13.2">
      <c r="D920" s="119"/>
      <c r="G920" s="119"/>
      <c r="H920" s="119"/>
      <c r="I920" s="119"/>
      <c r="J920" s="119"/>
      <c r="K920" s="119"/>
    </row>
    <row r="921" spans="4:11" ht="13.2">
      <c r="D921" s="119"/>
      <c r="G921" s="119"/>
      <c r="H921" s="119"/>
      <c r="I921" s="119"/>
      <c r="J921" s="119"/>
      <c r="K921" s="119"/>
    </row>
    <row r="922" spans="4:11" ht="13.2">
      <c r="D922" s="119"/>
      <c r="G922" s="119"/>
      <c r="H922" s="119"/>
      <c r="I922" s="119"/>
      <c r="J922" s="119"/>
      <c r="K922" s="119"/>
    </row>
    <row r="923" spans="4:11" ht="13.2">
      <c r="D923" s="119"/>
      <c r="G923" s="119"/>
      <c r="H923" s="119"/>
      <c r="I923" s="119"/>
      <c r="J923" s="119"/>
      <c r="K923" s="119"/>
    </row>
    <row r="924" spans="4:11" ht="13.2">
      <c r="D924" s="119"/>
      <c r="G924" s="119"/>
      <c r="H924" s="119"/>
      <c r="I924" s="119"/>
      <c r="J924" s="119"/>
      <c r="K924" s="119"/>
    </row>
    <row r="925" spans="4:11" ht="13.2">
      <c r="D925" s="119"/>
      <c r="G925" s="119"/>
      <c r="H925" s="119"/>
      <c r="I925" s="119"/>
      <c r="J925" s="119"/>
      <c r="K925" s="119"/>
    </row>
    <row r="926" spans="4:11" ht="13.2">
      <c r="D926" s="119"/>
      <c r="G926" s="119"/>
      <c r="H926" s="119"/>
      <c r="I926" s="119"/>
      <c r="J926" s="119"/>
      <c r="K926" s="119"/>
    </row>
    <row r="927" spans="4:11" ht="13.2">
      <c r="D927" s="119"/>
      <c r="G927" s="119"/>
      <c r="H927" s="119"/>
      <c r="I927" s="119"/>
      <c r="J927" s="119"/>
      <c r="K927" s="119"/>
    </row>
    <row r="928" spans="4:11" ht="13.2">
      <c r="D928" s="119"/>
      <c r="G928" s="119"/>
      <c r="H928" s="119"/>
      <c r="I928" s="119"/>
      <c r="J928" s="119"/>
      <c r="K928" s="119"/>
    </row>
    <row r="929" spans="4:11" ht="13.2">
      <c r="D929" s="119"/>
      <c r="G929" s="119"/>
      <c r="H929" s="119"/>
      <c r="I929" s="119"/>
      <c r="J929" s="119"/>
      <c r="K929" s="119"/>
    </row>
    <row r="930" spans="4:11" ht="13.2">
      <c r="D930" s="119"/>
      <c r="G930" s="119"/>
      <c r="H930" s="119"/>
      <c r="I930" s="119"/>
      <c r="J930" s="119"/>
      <c r="K930" s="119"/>
    </row>
    <row r="931" spans="4:11" ht="13.2">
      <c r="D931" s="119"/>
      <c r="G931" s="119"/>
      <c r="H931" s="119"/>
      <c r="I931" s="119"/>
      <c r="J931" s="119"/>
      <c r="K931" s="119"/>
    </row>
    <row r="932" spans="4:11" ht="13.2">
      <c r="D932" s="119"/>
      <c r="G932" s="119"/>
      <c r="H932" s="119"/>
      <c r="I932" s="119"/>
      <c r="J932" s="119"/>
      <c r="K932" s="119"/>
    </row>
    <row r="933" spans="4:11" ht="13.2">
      <c r="D933" s="119"/>
      <c r="G933" s="119"/>
      <c r="H933" s="119"/>
      <c r="I933" s="119"/>
      <c r="J933" s="119"/>
      <c r="K933" s="119"/>
    </row>
    <row r="934" spans="4:11" ht="13.2">
      <c r="D934" s="119"/>
      <c r="G934" s="119"/>
      <c r="H934" s="119"/>
      <c r="I934" s="119"/>
      <c r="J934" s="119"/>
      <c r="K934" s="119"/>
    </row>
    <row r="935" spans="4:11" ht="13.2">
      <c r="D935" s="119"/>
      <c r="G935" s="119"/>
      <c r="H935" s="119"/>
      <c r="I935" s="119"/>
      <c r="J935" s="119"/>
      <c r="K935" s="119"/>
    </row>
    <row r="936" spans="4:11" ht="13.2">
      <c r="D936" s="119"/>
      <c r="G936" s="119"/>
      <c r="H936" s="119"/>
      <c r="I936" s="119"/>
      <c r="J936" s="119"/>
      <c r="K936" s="119"/>
    </row>
    <row r="937" spans="4:11" ht="13.2">
      <c r="D937" s="119"/>
      <c r="G937" s="119"/>
      <c r="H937" s="119"/>
      <c r="I937" s="119"/>
      <c r="J937" s="119"/>
      <c r="K937" s="119"/>
    </row>
    <row r="938" spans="4:11" ht="13.2">
      <c r="D938" s="119"/>
      <c r="G938" s="119"/>
      <c r="H938" s="119"/>
      <c r="I938" s="119"/>
      <c r="J938" s="119"/>
      <c r="K938" s="119"/>
    </row>
    <row r="939" spans="4:11" ht="13.2">
      <c r="D939" s="119"/>
      <c r="G939" s="119"/>
      <c r="H939" s="119"/>
      <c r="I939" s="119"/>
      <c r="J939" s="119"/>
      <c r="K939" s="119"/>
    </row>
    <row r="940" spans="4:11" ht="13.2">
      <c r="D940" s="119"/>
      <c r="G940" s="119"/>
      <c r="H940" s="119"/>
      <c r="I940" s="119"/>
      <c r="J940" s="119"/>
      <c r="K940" s="119"/>
    </row>
    <row r="941" spans="4:11" ht="13.2">
      <c r="D941" s="119"/>
      <c r="G941" s="119"/>
      <c r="H941" s="119"/>
      <c r="I941" s="119"/>
      <c r="J941" s="119"/>
      <c r="K941" s="119"/>
    </row>
    <row r="942" spans="4:11" ht="13.2">
      <c r="D942" s="119"/>
      <c r="G942" s="119"/>
      <c r="H942" s="119"/>
      <c r="I942" s="119"/>
      <c r="J942" s="119"/>
      <c r="K942" s="119"/>
    </row>
    <row r="943" spans="4:11" ht="13.2">
      <c r="D943" s="119"/>
      <c r="G943" s="119"/>
      <c r="H943" s="119"/>
      <c r="I943" s="119"/>
      <c r="J943" s="119"/>
      <c r="K943" s="119"/>
    </row>
    <row r="944" spans="4:11" ht="13.2">
      <c r="D944" s="119"/>
      <c r="G944" s="119"/>
      <c r="H944" s="119"/>
      <c r="I944" s="119"/>
      <c r="J944" s="119"/>
      <c r="K944" s="119"/>
    </row>
    <row r="945" spans="4:11" ht="13.2">
      <c r="D945" s="119"/>
      <c r="G945" s="119"/>
      <c r="H945" s="119"/>
      <c r="I945" s="119"/>
      <c r="J945" s="119"/>
      <c r="K945" s="119"/>
    </row>
    <row r="946" spans="4:11" ht="13.2">
      <c r="D946" s="119"/>
      <c r="G946" s="119"/>
      <c r="H946" s="119"/>
      <c r="I946" s="119"/>
      <c r="J946" s="119"/>
      <c r="K946" s="119"/>
    </row>
    <row r="947" spans="4:11" ht="13.2">
      <c r="D947" s="119"/>
      <c r="G947" s="119"/>
      <c r="H947" s="119"/>
      <c r="I947" s="119"/>
      <c r="J947" s="119"/>
      <c r="K947" s="119"/>
    </row>
    <row r="948" spans="4:11" ht="13.2">
      <c r="D948" s="119"/>
      <c r="G948" s="119"/>
      <c r="H948" s="119"/>
      <c r="I948" s="119"/>
      <c r="J948" s="119"/>
      <c r="K948" s="119"/>
    </row>
    <row r="949" spans="4:11" ht="13.2">
      <c r="D949" s="119"/>
      <c r="G949" s="119"/>
      <c r="H949" s="119"/>
      <c r="I949" s="119"/>
      <c r="J949" s="119"/>
      <c r="K949" s="119"/>
    </row>
    <row r="950" spans="4:11" ht="13.2">
      <c r="D950" s="119"/>
      <c r="G950" s="119"/>
      <c r="H950" s="119"/>
      <c r="I950" s="119"/>
      <c r="J950" s="119"/>
      <c r="K950" s="119"/>
    </row>
    <row r="951" spans="4:11" ht="13.2">
      <c r="D951" s="119"/>
      <c r="G951" s="119"/>
      <c r="H951" s="119"/>
      <c r="I951" s="119"/>
      <c r="J951" s="119"/>
      <c r="K951" s="119"/>
    </row>
    <row r="952" spans="4:11" ht="13.2">
      <c r="D952" s="119"/>
      <c r="G952" s="119"/>
      <c r="H952" s="119"/>
      <c r="I952" s="119"/>
      <c r="J952" s="119"/>
      <c r="K952" s="119"/>
    </row>
    <row r="953" spans="4:11" ht="13.2">
      <c r="D953" s="119"/>
      <c r="G953" s="119"/>
      <c r="H953" s="119"/>
      <c r="I953" s="119"/>
      <c r="J953" s="119"/>
      <c r="K953" s="119"/>
    </row>
    <row r="954" spans="4:11" ht="13.2">
      <c r="D954" s="119"/>
      <c r="G954" s="119"/>
      <c r="H954" s="119"/>
      <c r="I954" s="119"/>
      <c r="J954" s="119"/>
      <c r="K954" s="119"/>
    </row>
    <row r="955" spans="4:11" ht="13.2">
      <c r="D955" s="119"/>
      <c r="G955" s="119"/>
      <c r="H955" s="119"/>
      <c r="I955" s="119"/>
      <c r="J955" s="119"/>
      <c r="K955" s="119"/>
    </row>
    <row r="956" spans="4:11" ht="13.2">
      <c r="D956" s="119"/>
      <c r="G956" s="119"/>
      <c r="H956" s="119"/>
      <c r="I956" s="119"/>
      <c r="J956" s="119"/>
      <c r="K956" s="119"/>
    </row>
    <row r="957" spans="4:11" ht="13.2">
      <c r="D957" s="119"/>
      <c r="G957" s="119"/>
      <c r="H957" s="119"/>
      <c r="I957" s="119"/>
      <c r="J957" s="119"/>
      <c r="K957" s="119"/>
    </row>
    <row r="958" spans="4:11" ht="13.2">
      <c r="D958" s="119"/>
      <c r="G958" s="119"/>
      <c r="H958" s="119"/>
      <c r="I958" s="119"/>
      <c r="J958" s="119"/>
      <c r="K958" s="119"/>
    </row>
    <row r="959" spans="4:11" ht="13.2">
      <c r="D959" s="119"/>
      <c r="G959" s="119"/>
      <c r="H959" s="119"/>
      <c r="I959" s="119"/>
      <c r="J959" s="119"/>
      <c r="K959" s="119"/>
    </row>
    <row r="960" spans="4:11" ht="13.2">
      <c r="D960" s="119"/>
      <c r="G960" s="119"/>
      <c r="H960" s="119"/>
      <c r="I960" s="119"/>
      <c r="J960" s="119"/>
      <c r="K960" s="119"/>
    </row>
    <row r="961" spans="4:11" ht="13.2">
      <c r="D961" s="119"/>
      <c r="G961" s="119"/>
      <c r="H961" s="119"/>
      <c r="I961" s="119"/>
      <c r="J961" s="119"/>
      <c r="K961" s="119"/>
    </row>
    <row r="962" spans="4:11" ht="13.2">
      <c r="D962" s="119"/>
      <c r="G962" s="119"/>
      <c r="H962" s="119"/>
      <c r="I962" s="119"/>
      <c r="J962" s="119"/>
      <c r="K962" s="119"/>
    </row>
    <row r="963" spans="4:11" ht="13.2">
      <c r="D963" s="119"/>
      <c r="G963" s="119"/>
      <c r="H963" s="119"/>
      <c r="I963" s="119"/>
      <c r="J963" s="119"/>
      <c r="K963" s="119"/>
    </row>
    <row r="964" spans="4:11" ht="13.2">
      <c r="D964" s="119"/>
      <c r="G964" s="119"/>
      <c r="H964" s="119"/>
      <c r="I964" s="119"/>
      <c r="J964" s="119"/>
      <c r="K964" s="119"/>
    </row>
    <row r="965" spans="4:11" ht="13.2">
      <c r="D965" s="119"/>
      <c r="G965" s="119"/>
      <c r="H965" s="119"/>
      <c r="I965" s="119"/>
      <c r="J965" s="119"/>
      <c r="K965" s="119"/>
    </row>
    <row r="966" spans="4:11" ht="13.2">
      <c r="D966" s="119"/>
      <c r="G966" s="119"/>
      <c r="H966" s="119"/>
      <c r="I966" s="119"/>
      <c r="J966" s="119"/>
      <c r="K966" s="119"/>
    </row>
    <row r="967" spans="4:11" ht="13.2">
      <c r="D967" s="119"/>
      <c r="G967" s="119"/>
      <c r="H967" s="119"/>
      <c r="I967" s="119"/>
      <c r="J967" s="119"/>
      <c r="K967" s="119"/>
    </row>
    <row r="968" spans="4:11" ht="13.2">
      <c r="D968" s="119"/>
      <c r="G968" s="119"/>
      <c r="H968" s="119"/>
      <c r="I968" s="119"/>
      <c r="J968" s="119"/>
      <c r="K968" s="119"/>
    </row>
    <row r="969" spans="4:11" ht="13.2">
      <c r="D969" s="119"/>
      <c r="G969" s="119"/>
      <c r="H969" s="119"/>
      <c r="I969" s="119"/>
      <c r="J969" s="119"/>
      <c r="K969" s="119"/>
    </row>
    <row r="970" spans="4:11" ht="13.2">
      <c r="D970" s="119"/>
      <c r="G970" s="119"/>
      <c r="H970" s="119"/>
      <c r="I970" s="119"/>
      <c r="J970" s="119"/>
      <c r="K970" s="119"/>
    </row>
    <row r="971" spans="4:11" ht="13.2">
      <c r="D971" s="119"/>
      <c r="G971" s="119"/>
      <c r="H971" s="119"/>
      <c r="I971" s="119"/>
      <c r="J971" s="119"/>
      <c r="K971" s="119"/>
    </row>
    <row r="972" spans="4:11" ht="13.2">
      <c r="D972" s="119"/>
      <c r="G972" s="119"/>
      <c r="H972" s="119"/>
      <c r="I972" s="119"/>
      <c r="J972" s="119"/>
      <c r="K972" s="119"/>
    </row>
    <row r="973" spans="4:11" ht="13.2">
      <c r="D973" s="119"/>
      <c r="G973" s="119"/>
      <c r="H973" s="119"/>
      <c r="I973" s="119"/>
      <c r="J973" s="119"/>
      <c r="K973" s="119"/>
    </row>
    <row r="974" spans="4:11" ht="13.2">
      <c r="D974" s="119"/>
      <c r="G974" s="119"/>
      <c r="H974" s="119"/>
      <c r="I974" s="119"/>
      <c r="J974" s="119"/>
      <c r="K974" s="119"/>
    </row>
    <row r="975" spans="4:11" ht="13.2">
      <c r="D975" s="119"/>
      <c r="G975" s="119"/>
      <c r="H975" s="119"/>
      <c r="I975" s="119"/>
      <c r="J975" s="119"/>
      <c r="K975" s="119"/>
    </row>
    <row r="976" spans="4:11" ht="13.2">
      <c r="D976" s="119"/>
      <c r="G976" s="119"/>
      <c r="H976" s="119"/>
      <c r="I976" s="119"/>
      <c r="J976" s="119"/>
      <c r="K976" s="119"/>
    </row>
    <row r="977" spans="4:11" ht="13.2">
      <c r="D977" s="119"/>
      <c r="G977" s="119"/>
      <c r="H977" s="119"/>
      <c r="I977" s="119"/>
      <c r="J977" s="119"/>
      <c r="K977" s="119"/>
    </row>
    <row r="978" spans="4:11" ht="13.2">
      <c r="D978" s="119"/>
      <c r="G978" s="119"/>
      <c r="H978" s="119"/>
      <c r="I978" s="119"/>
      <c r="J978" s="119"/>
      <c r="K978" s="119"/>
    </row>
    <row r="979" spans="4:11" ht="13.2">
      <c r="D979" s="119"/>
      <c r="G979" s="119"/>
      <c r="H979" s="119"/>
      <c r="I979" s="119"/>
      <c r="J979" s="119"/>
      <c r="K979" s="119"/>
    </row>
    <row r="980" spans="4:11" ht="13.2">
      <c r="D980" s="119"/>
      <c r="G980" s="119"/>
      <c r="H980" s="119"/>
      <c r="I980" s="119"/>
      <c r="J980" s="119"/>
      <c r="K980" s="119"/>
    </row>
    <row r="981" spans="4:11" ht="13.2">
      <c r="D981" s="119"/>
      <c r="G981" s="119"/>
      <c r="H981" s="119"/>
      <c r="I981" s="119"/>
      <c r="J981" s="119"/>
      <c r="K981" s="119"/>
    </row>
    <row r="982" spans="4:11" ht="13.2">
      <c r="D982" s="119"/>
      <c r="G982" s="119"/>
      <c r="H982" s="119"/>
      <c r="I982" s="119"/>
      <c r="J982" s="119"/>
      <c r="K982" s="119"/>
    </row>
    <row r="983" spans="4:11" ht="13.2">
      <c r="D983" s="119"/>
      <c r="G983" s="119"/>
      <c r="H983" s="119"/>
      <c r="I983" s="119"/>
      <c r="J983" s="119"/>
      <c r="K983" s="119"/>
    </row>
    <row r="984" spans="4:11" ht="13.2">
      <c r="D984" s="119"/>
      <c r="G984" s="119"/>
      <c r="H984" s="119"/>
      <c r="I984" s="119"/>
      <c r="J984" s="119"/>
      <c r="K984" s="119"/>
    </row>
    <row r="985" spans="4:11" ht="13.2">
      <c r="D985" s="119"/>
      <c r="G985" s="119"/>
      <c r="H985" s="119"/>
      <c r="I985" s="119"/>
      <c r="J985" s="119"/>
      <c r="K985" s="119"/>
    </row>
    <row r="986" spans="4:11" ht="13.2">
      <c r="D986" s="119"/>
      <c r="G986" s="119"/>
      <c r="H986" s="119"/>
      <c r="I986" s="119"/>
      <c r="J986" s="119"/>
      <c r="K986" s="119"/>
    </row>
    <row r="987" spans="4:11" ht="13.2">
      <c r="D987" s="119"/>
      <c r="G987" s="119"/>
      <c r="H987" s="119"/>
      <c r="I987" s="119"/>
      <c r="J987" s="119"/>
      <c r="K987" s="119"/>
    </row>
    <row r="988" spans="4:11" ht="13.2">
      <c r="D988" s="119"/>
      <c r="G988" s="119"/>
      <c r="H988" s="119"/>
      <c r="I988" s="119"/>
      <c r="J988" s="119"/>
      <c r="K988" s="119"/>
    </row>
    <row r="989" spans="4:11" ht="13.2">
      <c r="D989" s="119"/>
      <c r="G989" s="119"/>
      <c r="H989" s="119"/>
      <c r="I989" s="119"/>
      <c r="J989" s="119"/>
      <c r="K989" s="119"/>
    </row>
    <row r="990" spans="4:11" ht="13.2">
      <c r="D990" s="119"/>
      <c r="G990" s="119"/>
      <c r="H990" s="119"/>
      <c r="I990" s="119"/>
      <c r="J990" s="119"/>
      <c r="K990" s="119"/>
    </row>
    <row r="991" spans="4:11" ht="13.2">
      <c r="D991" s="119"/>
      <c r="G991" s="119"/>
      <c r="H991" s="119"/>
      <c r="I991" s="119"/>
      <c r="J991" s="119"/>
      <c r="K991" s="119"/>
    </row>
    <row r="992" spans="4:11" ht="13.2">
      <c r="D992" s="119"/>
      <c r="G992" s="119"/>
      <c r="H992" s="119"/>
      <c r="I992" s="119"/>
      <c r="J992" s="119"/>
      <c r="K992" s="119"/>
    </row>
    <row r="993" spans="4:11" ht="13.2">
      <c r="D993" s="119"/>
      <c r="G993" s="119"/>
      <c r="H993" s="119"/>
      <c r="I993" s="119"/>
      <c r="J993" s="119"/>
      <c r="K993" s="119"/>
    </row>
    <row r="994" spans="4:11" ht="13.2">
      <c r="D994" s="119"/>
      <c r="G994" s="119"/>
      <c r="H994" s="119"/>
      <c r="I994" s="119"/>
      <c r="J994" s="119"/>
      <c r="K994" s="119"/>
    </row>
    <row r="995" spans="4:11" ht="13.2">
      <c r="D995" s="119"/>
      <c r="G995" s="119"/>
      <c r="H995" s="119"/>
      <c r="I995" s="119"/>
      <c r="J995" s="119"/>
      <c r="K995" s="119"/>
    </row>
    <row r="996" spans="4:11" ht="13.2">
      <c r="D996" s="119"/>
      <c r="G996" s="119"/>
      <c r="H996" s="119"/>
      <c r="I996" s="119"/>
      <c r="J996" s="119"/>
      <c r="K996" s="119"/>
    </row>
    <row r="997" spans="4:11" ht="13.2">
      <c r="D997" s="119"/>
      <c r="G997" s="119"/>
      <c r="H997" s="119"/>
      <c r="I997" s="119"/>
      <c r="J997" s="119"/>
      <c r="K997" s="119"/>
    </row>
    <row r="998" spans="4:11" ht="13.2">
      <c r="D998" s="119"/>
      <c r="G998" s="119"/>
      <c r="H998" s="119"/>
      <c r="I998" s="119"/>
      <c r="J998" s="119"/>
      <c r="K998" s="119"/>
    </row>
    <row r="999" spans="4:11" ht="13.2">
      <c r="D999" s="119"/>
      <c r="G999" s="119"/>
      <c r="H999" s="119"/>
      <c r="I999" s="119"/>
      <c r="J999" s="119"/>
      <c r="K999" s="119"/>
    </row>
  </sheetData>
  <autoFilter ref="A1:L255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Y1000"/>
  <sheetViews>
    <sheetView workbookViewId="0"/>
  </sheetViews>
  <sheetFormatPr defaultColWidth="12.6640625" defaultRowHeight="15.75" customHeight="1"/>
  <cols>
    <col min="1" max="1" width="19.6640625" customWidth="1"/>
    <col min="2" max="2" width="43.109375" customWidth="1"/>
    <col min="3" max="3" width="19.33203125" customWidth="1"/>
    <col min="4" max="4" width="12.33203125" customWidth="1"/>
    <col min="5" max="5" width="12.6640625" customWidth="1"/>
    <col min="6" max="6" width="9" customWidth="1"/>
    <col min="7" max="7" width="10.44140625" customWidth="1"/>
    <col min="8" max="8" width="11.109375" customWidth="1"/>
    <col min="9" max="9" width="10.44140625" customWidth="1"/>
    <col min="10" max="10" width="15.88671875" customWidth="1"/>
    <col min="11" max="11" width="12" customWidth="1"/>
    <col min="12" max="12" width="10.44140625" customWidth="1"/>
  </cols>
  <sheetData>
    <row r="1" spans="1:25" ht="41.25" customHeight="1">
      <c r="A1" s="79" t="s">
        <v>7</v>
      </c>
      <c r="B1" s="79" t="s">
        <v>1432</v>
      </c>
      <c r="C1" s="79" t="s">
        <v>4631</v>
      </c>
      <c r="D1" s="79" t="s">
        <v>1434</v>
      </c>
      <c r="E1" s="120" t="s">
        <v>1435</v>
      </c>
      <c r="F1" s="82" t="s">
        <v>1436</v>
      </c>
      <c r="G1" s="121" t="s">
        <v>1437</v>
      </c>
      <c r="H1" s="122" t="s">
        <v>1438</v>
      </c>
      <c r="I1" s="123" t="s">
        <v>1439</v>
      </c>
      <c r="J1" s="120" t="s">
        <v>45</v>
      </c>
      <c r="K1" s="122" t="s">
        <v>1440</v>
      </c>
      <c r="L1" s="123" t="s">
        <v>1441</v>
      </c>
      <c r="M1" s="141" t="s">
        <v>1442</v>
      </c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</row>
    <row r="2" spans="1:25" ht="17.399999999999999">
      <c r="A2" s="125" t="s">
        <v>219</v>
      </c>
      <c r="B2" s="126" t="s">
        <v>220</v>
      </c>
      <c r="C2" s="126" t="s">
        <v>4634</v>
      </c>
      <c r="D2" s="127">
        <v>72166100</v>
      </c>
      <c r="E2" s="128">
        <v>199</v>
      </c>
      <c r="F2" s="129">
        <v>0.18</v>
      </c>
      <c r="G2" s="129">
        <v>0.18</v>
      </c>
      <c r="H2" s="128">
        <v>235</v>
      </c>
      <c r="I2" s="128">
        <v>235</v>
      </c>
      <c r="J2" s="128">
        <v>243</v>
      </c>
      <c r="K2" s="128">
        <v>287</v>
      </c>
      <c r="L2" s="128">
        <v>287</v>
      </c>
      <c r="M2" s="142" t="str">
        <f t="shared" ref="M2:M31" si="0">VLOOKUP(A2,Testing,1,FALSE)</f>
        <v>BACBK00014</v>
      </c>
    </row>
    <row r="3" spans="1:25" ht="17.399999999999999">
      <c r="A3" s="125" t="s">
        <v>228</v>
      </c>
      <c r="B3" s="126" t="s">
        <v>229</v>
      </c>
      <c r="C3" s="126" t="s">
        <v>4634</v>
      </c>
      <c r="D3" s="127">
        <v>72166100</v>
      </c>
      <c r="E3" s="128">
        <v>199</v>
      </c>
      <c r="F3" s="129">
        <v>0.18</v>
      </c>
      <c r="G3" s="129">
        <v>0.18</v>
      </c>
      <c r="H3" s="128">
        <v>235</v>
      </c>
      <c r="I3" s="128">
        <v>235</v>
      </c>
      <c r="J3" s="128">
        <v>243</v>
      </c>
      <c r="K3" s="128">
        <v>287</v>
      </c>
      <c r="L3" s="128">
        <v>287</v>
      </c>
      <c r="M3" s="142" t="str">
        <f t="shared" si="0"/>
        <v>BACBK00015</v>
      </c>
    </row>
    <row r="4" spans="1:25" ht="17.399999999999999">
      <c r="A4" s="125" t="s">
        <v>346</v>
      </c>
      <c r="B4" s="126" t="s">
        <v>347</v>
      </c>
      <c r="C4" s="126" t="s">
        <v>4634</v>
      </c>
      <c r="D4" s="127">
        <v>40169390</v>
      </c>
      <c r="E4" s="128">
        <v>94</v>
      </c>
      <c r="F4" s="129">
        <v>0.18</v>
      </c>
      <c r="G4" s="129">
        <v>0.18</v>
      </c>
      <c r="H4" s="128">
        <v>111</v>
      </c>
      <c r="I4" s="128">
        <v>111</v>
      </c>
      <c r="J4" s="128">
        <v>115</v>
      </c>
      <c r="K4" s="128">
        <v>136</v>
      </c>
      <c r="L4" s="128">
        <v>136</v>
      </c>
      <c r="M4" s="142" t="str">
        <f t="shared" si="0"/>
        <v>BACBK00095</v>
      </c>
    </row>
    <row r="5" spans="1:25" ht="17.399999999999999">
      <c r="A5" s="125" t="s">
        <v>293</v>
      </c>
      <c r="B5" s="126" t="s">
        <v>382</v>
      </c>
      <c r="C5" s="126" t="s">
        <v>4634</v>
      </c>
      <c r="D5" s="127">
        <v>87141090</v>
      </c>
      <c r="E5" s="128">
        <v>477</v>
      </c>
      <c r="F5" s="129">
        <v>0.28000000000000003</v>
      </c>
      <c r="G5" s="129">
        <v>0.18</v>
      </c>
      <c r="H5" s="128">
        <v>611</v>
      </c>
      <c r="I5" s="128">
        <v>563</v>
      </c>
      <c r="J5" s="128">
        <v>582</v>
      </c>
      <c r="K5" s="128">
        <v>745</v>
      </c>
      <c r="L5" s="128">
        <v>687</v>
      </c>
      <c r="M5" s="142" t="str">
        <f t="shared" si="0"/>
        <v>BACBK00115</v>
      </c>
    </row>
    <row r="6" spans="1:25" ht="17.399999999999999">
      <c r="A6" s="125" t="s">
        <v>197</v>
      </c>
      <c r="B6" s="126" t="s">
        <v>448</v>
      </c>
      <c r="C6" s="126" t="s">
        <v>4637</v>
      </c>
      <c r="D6" s="127">
        <v>40139090</v>
      </c>
      <c r="E6" s="128">
        <v>2</v>
      </c>
      <c r="F6" s="129">
        <v>0.18</v>
      </c>
      <c r="G6" s="129">
        <v>0.18</v>
      </c>
      <c r="H6" s="128">
        <v>3</v>
      </c>
      <c r="I6" s="128">
        <v>3</v>
      </c>
      <c r="J6" s="128">
        <v>3</v>
      </c>
      <c r="K6" s="128">
        <v>4</v>
      </c>
      <c r="L6" s="128">
        <v>4</v>
      </c>
      <c r="M6" s="142" t="str">
        <f t="shared" si="0"/>
        <v>BACGY00002</v>
      </c>
    </row>
    <row r="7" spans="1:25" ht="17.399999999999999">
      <c r="A7" s="125" t="s">
        <v>548</v>
      </c>
      <c r="B7" s="126" t="s">
        <v>4638</v>
      </c>
      <c r="C7" s="126" t="s">
        <v>29</v>
      </c>
      <c r="D7" s="127">
        <v>85366990</v>
      </c>
      <c r="E7" s="128">
        <v>393</v>
      </c>
      <c r="F7" s="129">
        <v>0.28000000000000003</v>
      </c>
      <c r="G7" s="129">
        <v>0.18</v>
      </c>
      <c r="H7" s="128">
        <v>504</v>
      </c>
      <c r="I7" s="128">
        <v>464</v>
      </c>
      <c r="J7" s="128">
        <v>480</v>
      </c>
      <c r="K7" s="128">
        <v>615</v>
      </c>
      <c r="L7" s="128">
        <v>567</v>
      </c>
      <c r="M7" s="142" t="str">
        <f t="shared" si="0"/>
        <v>BELNA000239</v>
      </c>
    </row>
    <row r="8" spans="1:25" ht="17.399999999999999">
      <c r="A8" s="125" t="s">
        <v>1648</v>
      </c>
      <c r="B8" s="126" t="s">
        <v>1649</v>
      </c>
      <c r="C8" s="126" t="s">
        <v>4637</v>
      </c>
      <c r="D8" s="127">
        <v>73181110</v>
      </c>
      <c r="E8" s="128">
        <v>17</v>
      </c>
      <c r="F8" s="129">
        <v>0.18</v>
      </c>
      <c r="G8" s="129">
        <v>0.18</v>
      </c>
      <c r="H8" s="128">
        <v>21</v>
      </c>
      <c r="I8" s="128">
        <v>21</v>
      </c>
      <c r="J8" s="128">
        <v>21</v>
      </c>
      <c r="K8" s="128">
        <v>25</v>
      </c>
      <c r="L8" s="128">
        <v>25</v>
      </c>
      <c r="M8" s="142" t="str">
        <f t="shared" si="0"/>
        <v>BFSZP00461</v>
      </c>
    </row>
    <row r="9" spans="1:25" ht="17.399999999999999">
      <c r="A9" s="125" t="s">
        <v>1677</v>
      </c>
      <c r="B9" s="126" t="s">
        <v>1678</v>
      </c>
      <c r="C9" s="126" t="s">
        <v>4637</v>
      </c>
      <c r="D9" s="127">
        <v>70091090</v>
      </c>
      <c r="E9" s="128">
        <v>217</v>
      </c>
      <c r="F9" s="129">
        <v>0.18</v>
      </c>
      <c r="G9" s="129">
        <v>0.18</v>
      </c>
      <c r="H9" s="128">
        <v>257</v>
      </c>
      <c r="I9" s="128">
        <v>257</v>
      </c>
      <c r="J9" s="128">
        <v>265</v>
      </c>
      <c r="K9" s="128">
        <v>313</v>
      </c>
      <c r="L9" s="128">
        <v>313</v>
      </c>
      <c r="M9" s="142" t="str">
        <f t="shared" si="0"/>
        <v>BMRBK00004</v>
      </c>
    </row>
    <row r="10" spans="1:25" ht="17.399999999999999">
      <c r="A10" s="125" t="s">
        <v>2775</v>
      </c>
      <c r="B10" s="126" t="s">
        <v>2776</v>
      </c>
      <c r="C10" s="126" t="s">
        <v>4637</v>
      </c>
      <c r="D10" s="127">
        <v>85369090</v>
      </c>
      <c r="E10" s="128" t="s">
        <v>2777</v>
      </c>
      <c r="F10" s="129">
        <v>0.28000000000000003</v>
      </c>
      <c r="G10" s="129">
        <v>0.18</v>
      </c>
      <c r="H10" s="128" t="s">
        <v>2778</v>
      </c>
      <c r="I10" s="128" t="s">
        <v>2779</v>
      </c>
      <c r="J10" s="128" t="s">
        <v>2780</v>
      </c>
      <c r="K10" s="128" t="s">
        <v>2781</v>
      </c>
      <c r="L10" s="128" t="s">
        <v>2783</v>
      </c>
      <c r="M10" s="142" t="str">
        <f t="shared" si="0"/>
        <v>CAMCFPTIL003</v>
      </c>
    </row>
    <row r="11" spans="1:25" ht="17.399999999999999">
      <c r="A11" s="125" t="s">
        <v>263</v>
      </c>
      <c r="B11" s="126" t="s">
        <v>1109</v>
      </c>
      <c r="C11" s="126" t="s">
        <v>4637</v>
      </c>
      <c r="D11" s="127">
        <v>87149100</v>
      </c>
      <c r="E11" s="128">
        <v>3</v>
      </c>
      <c r="F11" s="129">
        <v>0.28000000000000003</v>
      </c>
      <c r="G11" s="129">
        <v>0.18</v>
      </c>
      <c r="H11" s="128">
        <v>4</v>
      </c>
      <c r="I11" s="128">
        <v>4</v>
      </c>
      <c r="J11" s="128">
        <v>4</v>
      </c>
      <c r="K11" s="128">
        <v>6</v>
      </c>
      <c r="L11" s="128">
        <v>5</v>
      </c>
      <c r="M11" s="142" t="str">
        <f t="shared" si="0"/>
        <v>FS-000000000199</v>
      </c>
    </row>
    <row r="12" spans="1:25" ht="17.399999999999999">
      <c r="A12" s="125" t="s">
        <v>760</v>
      </c>
      <c r="B12" s="126" t="s">
        <v>1114</v>
      </c>
      <c r="C12" s="126" t="s">
        <v>4637</v>
      </c>
      <c r="D12" s="127">
        <v>87149100</v>
      </c>
      <c r="E12" s="128">
        <v>10</v>
      </c>
      <c r="F12" s="129">
        <v>0.28000000000000003</v>
      </c>
      <c r="G12" s="129">
        <v>0.18</v>
      </c>
      <c r="H12" s="128">
        <v>13</v>
      </c>
      <c r="I12" s="128">
        <v>12</v>
      </c>
      <c r="J12" s="128">
        <v>13</v>
      </c>
      <c r="K12" s="128">
        <v>17</v>
      </c>
      <c r="L12" s="128">
        <v>16</v>
      </c>
      <c r="M12" s="142" t="str">
        <f t="shared" si="0"/>
        <v>FS-000000000384</v>
      </c>
    </row>
    <row r="13" spans="1:25" ht="17.399999999999999">
      <c r="A13" s="125" t="s">
        <v>4641</v>
      </c>
      <c r="B13" s="126" t="s">
        <v>4642</v>
      </c>
      <c r="C13" s="126" t="s">
        <v>4643</v>
      </c>
      <c r="D13" s="127">
        <v>87141090</v>
      </c>
      <c r="E13" s="128">
        <v>426</v>
      </c>
      <c r="F13" s="129">
        <v>0.28000000000000003</v>
      </c>
      <c r="G13" s="129">
        <v>0.18</v>
      </c>
      <c r="H13" s="128">
        <v>546</v>
      </c>
      <c r="I13" s="128">
        <v>503</v>
      </c>
      <c r="J13" s="128">
        <v>520</v>
      </c>
      <c r="K13" s="128">
        <v>666</v>
      </c>
      <c r="L13" s="128">
        <v>614</v>
      </c>
      <c r="M13" s="142" t="str">
        <f t="shared" si="0"/>
        <v>GEMACC0003</v>
      </c>
    </row>
    <row r="14" spans="1:25" ht="17.399999999999999">
      <c r="A14" s="125" t="s">
        <v>4644</v>
      </c>
      <c r="B14" s="126" t="s">
        <v>4645</v>
      </c>
      <c r="C14" s="126" t="s">
        <v>4637</v>
      </c>
      <c r="D14" s="127">
        <v>87141090</v>
      </c>
      <c r="E14" s="128">
        <v>93</v>
      </c>
      <c r="F14" s="129">
        <v>0.28000000000000003</v>
      </c>
      <c r="G14" s="129">
        <v>0.18</v>
      </c>
      <c r="H14" s="128">
        <v>120</v>
      </c>
      <c r="I14" s="128">
        <v>110</v>
      </c>
      <c r="J14" s="128">
        <v>114</v>
      </c>
      <c r="K14" s="128">
        <v>146</v>
      </c>
      <c r="L14" s="128">
        <v>135</v>
      </c>
      <c r="M14" s="142" t="str">
        <f t="shared" si="0"/>
        <v>GEMACC0005</v>
      </c>
    </row>
    <row r="15" spans="1:25" ht="17.399999999999999">
      <c r="A15" s="125" t="s">
        <v>4646</v>
      </c>
      <c r="B15" s="126" t="s">
        <v>4647</v>
      </c>
      <c r="C15" s="126" t="s">
        <v>4643</v>
      </c>
      <c r="D15" s="127">
        <v>87141090</v>
      </c>
      <c r="E15" s="128">
        <v>294</v>
      </c>
      <c r="F15" s="129">
        <v>0.28000000000000003</v>
      </c>
      <c r="G15" s="129">
        <v>0.18</v>
      </c>
      <c r="H15" s="128">
        <v>377</v>
      </c>
      <c r="I15" s="128">
        <v>347</v>
      </c>
      <c r="J15" s="128">
        <v>359</v>
      </c>
      <c r="K15" s="128">
        <v>460</v>
      </c>
      <c r="L15" s="128">
        <v>424</v>
      </c>
      <c r="M15" s="142" t="str">
        <f t="shared" si="0"/>
        <v>GEMACC0007</v>
      </c>
    </row>
    <row r="16" spans="1:25" ht="17.399999999999999">
      <c r="A16" s="125" t="s">
        <v>4649</v>
      </c>
      <c r="B16" s="126" t="s">
        <v>4650</v>
      </c>
      <c r="C16" s="126" t="s">
        <v>4643</v>
      </c>
      <c r="D16" s="127">
        <v>63053900</v>
      </c>
      <c r="E16" s="128">
        <v>562</v>
      </c>
      <c r="F16" s="129">
        <v>0.12</v>
      </c>
      <c r="G16" s="129">
        <v>0.18</v>
      </c>
      <c r="H16" s="128">
        <v>630</v>
      </c>
      <c r="I16" s="128">
        <v>664</v>
      </c>
      <c r="J16" s="128">
        <v>686</v>
      </c>
      <c r="K16" s="128">
        <v>769</v>
      </c>
      <c r="L16" s="128">
        <v>810</v>
      </c>
      <c r="M16" s="142" t="str">
        <f t="shared" si="0"/>
        <v>GEMACC0008</v>
      </c>
    </row>
    <row r="17" spans="1:13" ht="17.399999999999999">
      <c r="A17" s="125" t="s">
        <v>4652</v>
      </c>
      <c r="B17" s="126" t="s">
        <v>4653</v>
      </c>
      <c r="C17" s="126" t="s">
        <v>29</v>
      </c>
      <c r="D17" s="127">
        <v>87141090</v>
      </c>
      <c r="E17" s="128" t="s">
        <v>4654</v>
      </c>
      <c r="F17" s="129">
        <v>0.28000000000000003</v>
      </c>
      <c r="G17" s="129">
        <v>0.18</v>
      </c>
      <c r="H17" s="128" t="s">
        <v>4655</v>
      </c>
      <c r="I17" s="128" t="s">
        <v>4656</v>
      </c>
      <c r="J17" s="128" t="s">
        <v>4657</v>
      </c>
      <c r="K17" s="128" t="s">
        <v>4658</v>
      </c>
      <c r="L17" s="128" t="s">
        <v>4659</v>
      </c>
      <c r="M17" s="142" t="str">
        <f t="shared" si="0"/>
        <v>GEMACC0009</v>
      </c>
    </row>
    <row r="18" spans="1:13" ht="17.399999999999999">
      <c r="A18" s="125" t="s">
        <v>4660</v>
      </c>
      <c r="B18" s="126" t="s">
        <v>4661</v>
      </c>
      <c r="C18" s="126" t="s">
        <v>27</v>
      </c>
      <c r="D18" s="127">
        <v>87141090</v>
      </c>
      <c r="E18" s="128" t="s">
        <v>4654</v>
      </c>
      <c r="F18" s="129">
        <v>0.28000000000000003</v>
      </c>
      <c r="G18" s="129">
        <v>0.18</v>
      </c>
      <c r="H18" s="128" t="s">
        <v>4655</v>
      </c>
      <c r="I18" s="128" t="s">
        <v>4656</v>
      </c>
      <c r="J18" s="128" t="s">
        <v>4657</v>
      </c>
      <c r="K18" s="128" t="s">
        <v>4658</v>
      </c>
      <c r="L18" s="128" t="s">
        <v>4659</v>
      </c>
      <c r="M18" s="142" t="str">
        <f t="shared" si="0"/>
        <v>GEMACC0010</v>
      </c>
    </row>
    <row r="19" spans="1:13" ht="17.399999999999999">
      <c r="A19" s="125" t="s">
        <v>4662</v>
      </c>
      <c r="B19" s="126" t="s">
        <v>4663</v>
      </c>
      <c r="C19" s="126" t="s">
        <v>4637</v>
      </c>
      <c r="D19" s="127">
        <v>85369090</v>
      </c>
      <c r="E19" s="128" t="s">
        <v>4664</v>
      </c>
      <c r="F19" s="129">
        <v>0.18</v>
      </c>
      <c r="G19" s="129">
        <v>0.18</v>
      </c>
      <c r="H19" s="128" t="s">
        <v>4665</v>
      </c>
      <c r="I19" s="128" t="s">
        <v>4665</v>
      </c>
      <c r="J19" s="128" t="s">
        <v>4666</v>
      </c>
      <c r="K19" s="128" t="s">
        <v>4667</v>
      </c>
      <c r="L19" s="128" t="s">
        <v>4667</v>
      </c>
      <c r="M19" s="142" t="str">
        <f t="shared" si="0"/>
        <v>GEMACC0018</v>
      </c>
    </row>
    <row r="20" spans="1:13" ht="17.399999999999999">
      <c r="A20" s="125" t="s">
        <v>4668</v>
      </c>
      <c r="B20" s="126" t="s">
        <v>4669</v>
      </c>
      <c r="C20" s="126" t="s">
        <v>4670</v>
      </c>
      <c r="D20" s="127">
        <v>85121000</v>
      </c>
      <c r="E20" s="128" t="s">
        <v>4671</v>
      </c>
      <c r="F20" s="129">
        <v>0.18</v>
      </c>
      <c r="G20" s="129">
        <v>0.18</v>
      </c>
      <c r="H20" s="128" t="s">
        <v>4672</v>
      </c>
      <c r="I20" s="128" t="s">
        <v>4672</v>
      </c>
      <c r="J20" s="128" t="s">
        <v>4673</v>
      </c>
      <c r="K20" s="128" t="s">
        <v>4674</v>
      </c>
      <c r="L20" s="128" t="s">
        <v>4674</v>
      </c>
      <c r="M20" s="142" t="str">
        <f t="shared" si="0"/>
        <v>GEMACC0019</v>
      </c>
    </row>
    <row r="21" spans="1:13" ht="17.399999999999999">
      <c r="A21" s="125" t="s">
        <v>4675</v>
      </c>
      <c r="B21" s="126" t="s">
        <v>4676</v>
      </c>
      <c r="C21" s="126" t="s">
        <v>4637</v>
      </c>
      <c r="D21" s="127">
        <v>85369090</v>
      </c>
      <c r="E21" s="128" t="s">
        <v>1468</v>
      </c>
      <c r="F21" s="129">
        <v>0.18</v>
      </c>
      <c r="G21" s="129">
        <v>0.18</v>
      </c>
      <c r="H21" s="128" t="s">
        <v>3152</v>
      </c>
      <c r="I21" s="128" t="s">
        <v>3152</v>
      </c>
      <c r="J21" s="128" t="s">
        <v>4677</v>
      </c>
      <c r="K21" s="128" t="s">
        <v>3154</v>
      </c>
      <c r="L21" s="128" t="s">
        <v>3154</v>
      </c>
      <c r="M21" s="142" t="str">
        <f t="shared" si="0"/>
        <v>GEMSPR0048</v>
      </c>
    </row>
    <row r="22" spans="1:13" ht="17.399999999999999">
      <c r="A22" s="125" t="s">
        <v>4680</v>
      </c>
      <c r="B22" s="126" t="s">
        <v>4681</v>
      </c>
      <c r="C22" s="126" t="s">
        <v>31</v>
      </c>
      <c r="D22" s="127">
        <v>87141090</v>
      </c>
      <c r="E22" s="128">
        <v>403</v>
      </c>
      <c r="F22" s="129">
        <v>0.28000000000000003</v>
      </c>
      <c r="G22" s="129">
        <v>0.18</v>
      </c>
      <c r="H22" s="128">
        <v>516</v>
      </c>
      <c r="I22" s="128">
        <v>476</v>
      </c>
      <c r="J22" s="128">
        <v>492</v>
      </c>
      <c r="K22" s="128">
        <v>630</v>
      </c>
      <c r="L22" s="128">
        <v>581</v>
      </c>
      <c r="M22" s="142" t="str">
        <f t="shared" si="0"/>
        <v>VP-000000017010</v>
      </c>
    </row>
    <row r="23" spans="1:13" ht="17.399999999999999">
      <c r="A23" s="125" t="s">
        <v>138</v>
      </c>
      <c r="B23" s="126" t="s">
        <v>1306</v>
      </c>
      <c r="C23" s="126" t="s">
        <v>31</v>
      </c>
      <c r="D23" s="127">
        <v>87141090</v>
      </c>
      <c r="E23" s="128">
        <v>319</v>
      </c>
      <c r="F23" s="129">
        <v>0.28000000000000003</v>
      </c>
      <c r="G23" s="129">
        <v>0.18</v>
      </c>
      <c r="H23" s="128">
        <v>409</v>
      </c>
      <c r="I23" s="128">
        <v>377</v>
      </c>
      <c r="J23" s="128">
        <v>390</v>
      </c>
      <c r="K23" s="128">
        <v>500</v>
      </c>
      <c r="L23" s="128">
        <v>461</v>
      </c>
      <c r="M23" s="142" t="str">
        <f t="shared" si="0"/>
        <v>VP-000000017011BL</v>
      </c>
    </row>
    <row r="24" spans="1:13" ht="17.399999999999999">
      <c r="A24" s="125" t="s">
        <v>343</v>
      </c>
      <c r="B24" s="126" t="s">
        <v>1308</v>
      </c>
      <c r="C24" s="126" t="s">
        <v>31</v>
      </c>
      <c r="D24" s="127">
        <v>87141090</v>
      </c>
      <c r="E24" s="128">
        <v>319</v>
      </c>
      <c r="F24" s="129">
        <v>0.28000000000000003</v>
      </c>
      <c r="G24" s="129">
        <v>0.18</v>
      </c>
      <c r="H24" s="128">
        <v>409</v>
      </c>
      <c r="I24" s="128">
        <v>377</v>
      </c>
      <c r="J24" s="128">
        <v>390</v>
      </c>
      <c r="K24" s="128">
        <v>500</v>
      </c>
      <c r="L24" s="128">
        <v>461</v>
      </c>
      <c r="M24" s="142" t="str">
        <f t="shared" si="0"/>
        <v>VP-000000017011GR</v>
      </c>
    </row>
    <row r="25" spans="1:13" ht="17.399999999999999">
      <c r="A25" s="125" t="s">
        <v>4563</v>
      </c>
      <c r="B25" s="126" t="s">
        <v>4564</v>
      </c>
      <c r="C25" s="126" t="s">
        <v>31</v>
      </c>
      <c r="D25" s="127">
        <v>87141090</v>
      </c>
      <c r="E25" s="128">
        <v>319</v>
      </c>
      <c r="F25" s="129">
        <v>0.28000000000000003</v>
      </c>
      <c r="G25" s="129">
        <v>0.18</v>
      </c>
      <c r="H25" s="128">
        <v>409</v>
      </c>
      <c r="I25" s="128">
        <v>377</v>
      </c>
      <c r="J25" s="128">
        <v>390</v>
      </c>
      <c r="K25" s="128">
        <v>500</v>
      </c>
      <c r="L25" s="128">
        <v>461</v>
      </c>
      <c r="M25" s="142" t="str">
        <f t="shared" si="0"/>
        <v>VP-000000017011RD</v>
      </c>
    </row>
    <row r="26" spans="1:13" ht="17.399999999999999">
      <c r="A26" s="125" t="s">
        <v>4682</v>
      </c>
      <c r="B26" s="126" t="s">
        <v>4683</v>
      </c>
      <c r="C26" s="126" t="s">
        <v>31</v>
      </c>
      <c r="D26" s="127">
        <v>63079090</v>
      </c>
      <c r="E26" s="128">
        <v>435</v>
      </c>
      <c r="F26" s="129">
        <v>0.12</v>
      </c>
      <c r="G26" s="129">
        <v>0.18</v>
      </c>
      <c r="H26" s="128">
        <v>488</v>
      </c>
      <c r="I26" s="128">
        <v>514</v>
      </c>
      <c r="J26" s="128">
        <v>531</v>
      </c>
      <c r="K26" s="128">
        <v>595</v>
      </c>
      <c r="L26" s="128">
        <v>627</v>
      </c>
      <c r="M26" s="142" t="str">
        <f t="shared" si="0"/>
        <v>VP-000000017012BL</v>
      </c>
    </row>
    <row r="27" spans="1:13" ht="17.399999999999999">
      <c r="A27" s="125" t="s">
        <v>337</v>
      </c>
      <c r="B27" s="126" t="s">
        <v>1310</v>
      </c>
      <c r="C27" s="126" t="s">
        <v>31</v>
      </c>
      <c r="D27" s="127">
        <v>87149100</v>
      </c>
      <c r="E27" s="128">
        <v>865</v>
      </c>
      <c r="F27" s="129">
        <v>0.28000000000000003</v>
      </c>
      <c r="G27" s="129">
        <v>0.18</v>
      </c>
      <c r="H27" s="128" t="s">
        <v>1494</v>
      </c>
      <c r="I27" s="128" t="s">
        <v>2224</v>
      </c>
      <c r="J27" s="128" t="s">
        <v>4684</v>
      </c>
      <c r="K27" s="128" t="s">
        <v>1497</v>
      </c>
      <c r="L27" s="128" t="s">
        <v>4685</v>
      </c>
      <c r="M27" s="142" t="str">
        <f t="shared" si="0"/>
        <v>VP-000000029529</v>
      </c>
    </row>
    <row r="28" spans="1:13" ht="17.399999999999999">
      <c r="A28" s="125" t="s">
        <v>251</v>
      </c>
      <c r="B28" s="126" t="s">
        <v>4686</v>
      </c>
      <c r="C28" s="126" t="s">
        <v>31</v>
      </c>
      <c r="D28" s="127">
        <v>39269099</v>
      </c>
      <c r="E28" s="128">
        <v>93</v>
      </c>
      <c r="F28" s="129">
        <v>0.18</v>
      </c>
      <c r="G28" s="129">
        <v>0.18</v>
      </c>
      <c r="H28" s="128">
        <v>110</v>
      </c>
      <c r="I28" s="128">
        <v>110</v>
      </c>
      <c r="J28" s="128">
        <v>114</v>
      </c>
      <c r="K28" s="128">
        <v>135</v>
      </c>
      <c r="L28" s="128">
        <v>135</v>
      </c>
      <c r="M28" s="142" t="str">
        <f t="shared" si="0"/>
        <v>VP-000000029530</v>
      </c>
    </row>
    <row r="29" spans="1:13" ht="17.399999999999999">
      <c r="A29" s="125" t="s">
        <v>168</v>
      </c>
      <c r="B29" s="126" t="s">
        <v>1314</v>
      </c>
      <c r="C29" s="126" t="s">
        <v>31</v>
      </c>
      <c r="D29" s="127">
        <v>87149100</v>
      </c>
      <c r="E29" s="128" t="s">
        <v>4654</v>
      </c>
      <c r="F29" s="129">
        <v>0.28000000000000003</v>
      </c>
      <c r="G29" s="129">
        <v>0.18</v>
      </c>
      <c r="H29" s="128" t="s">
        <v>4655</v>
      </c>
      <c r="I29" s="128" t="s">
        <v>4656</v>
      </c>
      <c r="J29" s="128" t="s">
        <v>4657</v>
      </c>
      <c r="K29" s="128" t="s">
        <v>4658</v>
      </c>
      <c r="L29" s="128" t="s">
        <v>4659</v>
      </c>
      <c r="M29" s="142" t="str">
        <f t="shared" si="0"/>
        <v>VP-000000029542</v>
      </c>
    </row>
    <row r="30" spans="1:13" ht="17.399999999999999">
      <c r="A30" s="125" t="s">
        <v>4689</v>
      </c>
      <c r="B30" s="126" t="s">
        <v>4690</v>
      </c>
      <c r="C30" s="126" t="s">
        <v>4637</v>
      </c>
      <c r="D30" s="127">
        <v>65061090</v>
      </c>
      <c r="E30" s="128">
        <v>834</v>
      </c>
      <c r="F30" s="129">
        <v>0.18</v>
      </c>
      <c r="G30" s="129">
        <v>0.18</v>
      </c>
      <c r="H30" s="128">
        <v>985</v>
      </c>
      <c r="I30" s="128">
        <v>985</v>
      </c>
      <c r="J30" s="128" t="s">
        <v>1471</v>
      </c>
      <c r="K30" s="128" t="s">
        <v>4691</v>
      </c>
      <c r="L30" s="128" t="s">
        <v>4691</v>
      </c>
      <c r="M30" s="142" t="str">
        <f t="shared" si="0"/>
        <v>VP-000000030243</v>
      </c>
    </row>
    <row r="31" spans="1:13" ht="17.399999999999999">
      <c r="A31" s="125" t="s">
        <v>4692</v>
      </c>
      <c r="B31" s="126" t="s">
        <v>4693</v>
      </c>
      <c r="C31" s="126" t="s">
        <v>4637</v>
      </c>
      <c r="D31" s="127">
        <v>65061090</v>
      </c>
      <c r="E31" s="128">
        <v>834</v>
      </c>
      <c r="F31" s="129">
        <v>0.18</v>
      </c>
      <c r="G31" s="129">
        <v>0.18</v>
      </c>
      <c r="H31" s="128">
        <v>985</v>
      </c>
      <c r="I31" s="128">
        <v>985</v>
      </c>
      <c r="J31" s="128" t="s">
        <v>1471</v>
      </c>
      <c r="K31" s="128" t="s">
        <v>4691</v>
      </c>
      <c r="L31" s="128" t="s">
        <v>4691</v>
      </c>
      <c r="M31" s="142" t="str">
        <f t="shared" si="0"/>
        <v>VP-000000049831</v>
      </c>
    </row>
    <row r="32" spans="1:13" ht="13.2">
      <c r="E32" s="119"/>
      <c r="H32" s="119"/>
      <c r="I32" s="119"/>
      <c r="J32" s="119"/>
      <c r="K32" s="119"/>
      <c r="L32" s="119"/>
    </row>
    <row r="33" spans="5:12" ht="13.2">
      <c r="E33" s="119"/>
      <c r="H33" s="119"/>
      <c r="I33" s="119"/>
      <c r="J33" s="119"/>
      <c r="K33" s="119"/>
      <c r="L33" s="119"/>
    </row>
    <row r="34" spans="5:12" ht="13.2">
      <c r="E34" s="119"/>
      <c r="H34" s="119"/>
      <c r="I34" s="119"/>
      <c r="J34" s="119"/>
      <c r="K34" s="119"/>
      <c r="L34" s="119"/>
    </row>
    <row r="35" spans="5:12" ht="13.2">
      <c r="E35" s="119"/>
      <c r="H35" s="119"/>
      <c r="I35" s="119"/>
      <c r="J35" s="119"/>
      <c r="K35" s="119"/>
      <c r="L35" s="119"/>
    </row>
    <row r="36" spans="5:12" ht="13.2">
      <c r="E36" s="119"/>
      <c r="H36" s="119"/>
      <c r="I36" s="119"/>
      <c r="J36" s="119"/>
      <c r="K36" s="119"/>
      <c r="L36" s="119"/>
    </row>
    <row r="37" spans="5:12" ht="13.2">
      <c r="E37" s="119"/>
      <c r="H37" s="119"/>
      <c r="I37" s="119"/>
      <c r="J37" s="119"/>
      <c r="K37" s="119"/>
      <c r="L37" s="119"/>
    </row>
    <row r="38" spans="5:12" ht="13.2">
      <c r="E38" s="119"/>
      <c r="H38" s="119"/>
      <c r="I38" s="119"/>
      <c r="J38" s="119"/>
      <c r="K38" s="119"/>
      <c r="L38" s="119"/>
    </row>
    <row r="39" spans="5:12" ht="13.2">
      <c r="E39" s="119"/>
      <c r="H39" s="119"/>
      <c r="I39" s="119"/>
      <c r="J39" s="119"/>
      <c r="K39" s="119"/>
      <c r="L39" s="119"/>
    </row>
    <row r="40" spans="5:12" ht="13.2">
      <c r="E40" s="119"/>
      <c r="H40" s="119"/>
      <c r="I40" s="119"/>
      <c r="J40" s="119"/>
      <c r="K40" s="119"/>
      <c r="L40" s="119"/>
    </row>
    <row r="41" spans="5:12" ht="13.2">
      <c r="E41" s="119"/>
      <c r="H41" s="119"/>
      <c r="I41" s="119"/>
      <c r="J41" s="119"/>
      <c r="K41" s="119"/>
      <c r="L41" s="119"/>
    </row>
    <row r="42" spans="5:12" ht="13.2">
      <c r="E42" s="119"/>
      <c r="H42" s="119"/>
      <c r="I42" s="119"/>
      <c r="J42" s="119"/>
      <c r="K42" s="119"/>
      <c r="L42" s="119"/>
    </row>
    <row r="43" spans="5:12" ht="13.2">
      <c r="E43" s="119"/>
      <c r="H43" s="119"/>
      <c r="I43" s="119"/>
      <c r="J43" s="119"/>
      <c r="K43" s="119"/>
      <c r="L43" s="119"/>
    </row>
    <row r="44" spans="5:12" ht="13.2">
      <c r="E44" s="119"/>
      <c r="H44" s="119"/>
      <c r="I44" s="119"/>
      <c r="J44" s="119"/>
      <c r="K44" s="119"/>
      <c r="L44" s="119"/>
    </row>
    <row r="45" spans="5:12" ht="13.2">
      <c r="E45" s="119"/>
      <c r="H45" s="119"/>
      <c r="I45" s="119"/>
      <c r="J45" s="119"/>
      <c r="K45" s="119"/>
      <c r="L45" s="119"/>
    </row>
    <row r="46" spans="5:12" ht="13.2">
      <c r="E46" s="119"/>
      <c r="H46" s="119"/>
      <c r="I46" s="119"/>
      <c r="J46" s="119"/>
      <c r="K46" s="119"/>
      <c r="L46" s="119"/>
    </row>
    <row r="47" spans="5:12" ht="13.2">
      <c r="E47" s="119"/>
      <c r="H47" s="119"/>
      <c r="I47" s="119"/>
      <c r="J47" s="119"/>
      <c r="K47" s="119"/>
      <c r="L47" s="119"/>
    </row>
    <row r="48" spans="5:12" ht="13.2">
      <c r="E48" s="119"/>
      <c r="H48" s="119"/>
      <c r="I48" s="119"/>
      <c r="J48" s="119"/>
      <c r="K48" s="119"/>
      <c r="L48" s="119"/>
    </row>
    <row r="49" spans="5:12" ht="13.2">
      <c r="E49" s="119"/>
      <c r="H49" s="119"/>
      <c r="I49" s="119"/>
      <c r="J49" s="119"/>
      <c r="K49" s="119"/>
      <c r="L49" s="119"/>
    </row>
    <row r="50" spans="5:12" ht="13.2">
      <c r="E50" s="119"/>
      <c r="H50" s="119"/>
      <c r="I50" s="119"/>
      <c r="J50" s="119"/>
      <c r="K50" s="119"/>
      <c r="L50" s="119"/>
    </row>
    <row r="51" spans="5:12" ht="13.2">
      <c r="E51" s="119"/>
      <c r="H51" s="119"/>
      <c r="I51" s="119"/>
      <c r="J51" s="119"/>
      <c r="K51" s="119"/>
      <c r="L51" s="119"/>
    </row>
    <row r="52" spans="5:12" ht="13.2">
      <c r="E52" s="119"/>
      <c r="H52" s="119"/>
      <c r="I52" s="119"/>
      <c r="J52" s="119"/>
      <c r="K52" s="119"/>
      <c r="L52" s="119"/>
    </row>
    <row r="53" spans="5:12" ht="13.2">
      <c r="E53" s="119"/>
      <c r="H53" s="119"/>
      <c r="I53" s="119"/>
      <c r="J53" s="119"/>
      <c r="K53" s="119"/>
      <c r="L53" s="119"/>
    </row>
    <row r="54" spans="5:12" ht="13.2">
      <c r="E54" s="119"/>
      <c r="H54" s="119"/>
      <c r="I54" s="119"/>
      <c r="J54" s="119"/>
      <c r="K54" s="119"/>
      <c r="L54" s="119"/>
    </row>
    <row r="55" spans="5:12" ht="13.2">
      <c r="E55" s="119"/>
      <c r="H55" s="119"/>
      <c r="I55" s="119"/>
      <c r="J55" s="119"/>
      <c r="K55" s="119"/>
      <c r="L55" s="119"/>
    </row>
    <row r="56" spans="5:12" ht="13.2">
      <c r="E56" s="119"/>
      <c r="H56" s="119"/>
      <c r="I56" s="119"/>
      <c r="J56" s="119"/>
      <c r="K56" s="119"/>
      <c r="L56" s="119"/>
    </row>
    <row r="57" spans="5:12" ht="13.2">
      <c r="E57" s="119"/>
      <c r="H57" s="119"/>
      <c r="I57" s="119"/>
      <c r="J57" s="119"/>
      <c r="K57" s="119"/>
      <c r="L57" s="119"/>
    </row>
    <row r="58" spans="5:12" ht="13.2">
      <c r="E58" s="119"/>
      <c r="H58" s="119"/>
      <c r="I58" s="119"/>
      <c r="J58" s="119"/>
      <c r="K58" s="119"/>
      <c r="L58" s="119"/>
    </row>
    <row r="59" spans="5:12" ht="13.2">
      <c r="E59" s="119"/>
      <c r="H59" s="119"/>
      <c r="I59" s="119"/>
      <c r="J59" s="119"/>
      <c r="K59" s="119"/>
      <c r="L59" s="119"/>
    </row>
    <row r="60" spans="5:12" ht="13.2">
      <c r="E60" s="119"/>
      <c r="H60" s="119"/>
      <c r="I60" s="119"/>
      <c r="J60" s="119"/>
      <c r="K60" s="119"/>
      <c r="L60" s="119"/>
    </row>
    <row r="61" spans="5:12" ht="13.2">
      <c r="E61" s="119"/>
      <c r="H61" s="119"/>
      <c r="I61" s="119"/>
      <c r="J61" s="119"/>
      <c r="K61" s="119"/>
      <c r="L61" s="119"/>
    </row>
    <row r="62" spans="5:12" ht="13.2">
      <c r="E62" s="119"/>
      <c r="H62" s="119"/>
      <c r="I62" s="119"/>
      <c r="J62" s="119"/>
      <c r="K62" s="119"/>
      <c r="L62" s="119"/>
    </row>
    <row r="63" spans="5:12" ht="13.2">
      <c r="E63" s="119"/>
      <c r="H63" s="119"/>
      <c r="I63" s="119"/>
      <c r="J63" s="119"/>
      <c r="K63" s="119"/>
      <c r="L63" s="119"/>
    </row>
    <row r="64" spans="5:12" ht="13.2">
      <c r="E64" s="119"/>
      <c r="H64" s="119"/>
      <c r="I64" s="119"/>
      <c r="J64" s="119"/>
      <c r="K64" s="119"/>
      <c r="L64" s="119"/>
    </row>
    <row r="65" spans="5:12" ht="13.2">
      <c r="E65" s="119"/>
      <c r="H65" s="119"/>
      <c r="I65" s="119"/>
      <c r="J65" s="119"/>
      <c r="K65" s="119"/>
      <c r="L65" s="119"/>
    </row>
    <row r="66" spans="5:12" ht="13.2">
      <c r="E66" s="119"/>
      <c r="H66" s="119"/>
      <c r="I66" s="119"/>
      <c r="J66" s="119"/>
      <c r="K66" s="119"/>
      <c r="L66" s="119"/>
    </row>
    <row r="67" spans="5:12" ht="13.2">
      <c r="E67" s="119"/>
      <c r="H67" s="119"/>
      <c r="I67" s="119"/>
      <c r="J67" s="119"/>
      <c r="K67" s="119"/>
      <c r="L67" s="119"/>
    </row>
    <row r="68" spans="5:12" ht="13.2">
      <c r="E68" s="119"/>
      <c r="H68" s="119"/>
      <c r="I68" s="119"/>
      <c r="J68" s="119"/>
      <c r="K68" s="119"/>
      <c r="L68" s="119"/>
    </row>
    <row r="69" spans="5:12" ht="13.2">
      <c r="E69" s="119"/>
      <c r="H69" s="119"/>
      <c r="I69" s="119"/>
      <c r="J69" s="119"/>
      <c r="K69" s="119"/>
      <c r="L69" s="119"/>
    </row>
    <row r="70" spans="5:12" ht="13.2">
      <c r="E70" s="119"/>
      <c r="H70" s="119"/>
      <c r="I70" s="119"/>
      <c r="J70" s="119"/>
      <c r="K70" s="119"/>
      <c r="L70" s="119"/>
    </row>
    <row r="71" spans="5:12" ht="13.2">
      <c r="E71" s="119"/>
      <c r="H71" s="119"/>
      <c r="I71" s="119"/>
      <c r="J71" s="119"/>
      <c r="K71" s="119"/>
      <c r="L71" s="119"/>
    </row>
    <row r="72" spans="5:12" ht="13.2">
      <c r="E72" s="119"/>
      <c r="H72" s="119"/>
      <c r="I72" s="119"/>
      <c r="J72" s="119"/>
      <c r="K72" s="119"/>
      <c r="L72" s="119"/>
    </row>
    <row r="73" spans="5:12" ht="13.2">
      <c r="E73" s="119"/>
      <c r="H73" s="119"/>
      <c r="I73" s="119"/>
      <c r="J73" s="119"/>
      <c r="K73" s="119"/>
      <c r="L73" s="119"/>
    </row>
    <row r="74" spans="5:12" ht="13.2">
      <c r="E74" s="119"/>
      <c r="H74" s="119"/>
      <c r="I74" s="119"/>
      <c r="J74" s="119"/>
      <c r="K74" s="119"/>
      <c r="L74" s="119"/>
    </row>
    <row r="75" spans="5:12" ht="13.2">
      <c r="E75" s="119"/>
      <c r="H75" s="119"/>
      <c r="I75" s="119"/>
      <c r="J75" s="119"/>
      <c r="K75" s="119"/>
      <c r="L75" s="119"/>
    </row>
    <row r="76" spans="5:12" ht="13.2">
      <c r="E76" s="119"/>
      <c r="H76" s="119"/>
      <c r="I76" s="119"/>
      <c r="J76" s="119"/>
      <c r="K76" s="119"/>
      <c r="L76" s="119"/>
    </row>
    <row r="77" spans="5:12" ht="13.2">
      <c r="E77" s="119"/>
      <c r="H77" s="119"/>
      <c r="I77" s="119"/>
      <c r="J77" s="119"/>
      <c r="K77" s="119"/>
      <c r="L77" s="119"/>
    </row>
    <row r="78" spans="5:12" ht="13.2">
      <c r="E78" s="119"/>
      <c r="H78" s="119"/>
      <c r="I78" s="119"/>
      <c r="J78" s="119"/>
      <c r="K78" s="119"/>
      <c r="L78" s="119"/>
    </row>
    <row r="79" spans="5:12" ht="13.2">
      <c r="E79" s="119"/>
      <c r="H79" s="119"/>
      <c r="I79" s="119"/>
      <c r="J79" s="119"/>
      <c r="K79" s="119"/>
      <c r="L79" s="119"/>
    </row>
    <row r="80" spans="5:12" ht="13.2">
      <c r="E80" s="119"/>
      <c r="H80" s="119"/>
      <c r="I80" s="119"/>
      <c r="J80" s="119"/>
      <c r="K80" s="119"/>
      <c r="L80" s="119"/>
    </row>
    <row r="81" spans="5:12" ht="13.2">
      <c r="E81" s="119"/>
      <c r="H81" s="119"/>
      <c r="I81" s="119"/>
      <c r="J81" s="119"/>
      <c r="K81" s="119"/>
      <c r="L81" s="119"/>
    </row>
    <row r="82" spans="5:12" ht="13.2">
      <c r="E82" s="119"/>
      <c r="H82" s="119"/>
      <c r="I82" s="119"/>
      <c r="J82" s="119"/>
      <c r="K82" s="119"/>
      <c r="L82" s="119"/>
    </row>
    <row r="83" spans="5:12" ht="13.2">
      <c r="E83" s="119"/>
      <c r="H83" s="119"/>
      <c r="I83" s="119"/>
      <c r="J83" s="119"/>
      <c r="K83" s="119"/>
      <c r="L83" s="119"/>
    </row>
    <row r="84" spans="5:12" ht="13.2">
      <c r="E84" s="119"/>
      <c r="H84" s="119"/>
      <c r="I84" s="119"/>
      <c r="J84" s="119"/>
      <c r="K84" s="119"/>
      <c r="L84" s="119"/>
    </row>
    <row r="85" spans="5:12" ht="13.2">
      <c r="E85" s="119"/>
      <c r="H85" s="119"/>
      <c r="I85" s="119"/>
      <c r="J85" s="119"/>
      <c r="K85" s="119"/>
      <c r="L85" s="119"/>
    </row>
    <row r="86" spans="5:12" ht="13.2">
      <c r="E86" s="119"/>
      <c r="H86" s="119"/>
      <c r="I86" s="119"/>
      <c r="J86" s="119"/>
      <c r="K86" s="119"/>
      <c r="L86" s="119"/>
    </row>
    <row r="87" spans="5:12" ht="13.2">
      <c r="E87" s="119"/>
      <c r="H87" s="119"/>
      <c r="I87" s="119"/>
      <c r="J87" s="119"/>
      <c r="K87" s="119"/>
      <c r="L87" s="119"/>
    </row>
    <row r="88" spans="5:12" ht="13.2">
      <c r="E88" s="119"/>
      <c r="H88" s="119"/>
      <c r="I88" s="119"/>
      <c r="J88" s="119"/>
      <c r="K88" s="119"/>
      <c r="L88" s="119"/>
    </row>
    <row r="89" spans="5:12" ht="13.2">
      <c r="E89" s="119"/>
      <c r="H89" s="119"/>
      <c r="I89" s="119"/>
      <c r="J89" s="119"/>
      <c r="K89" s="119"/>
      <c r="L89" s="119"/>
    </row>
    <row r="90" spans="5:12" ht="13.2">
      <c r="E90" s="119"/>
      <c r="H90" s="119"/>
      <c r="I90" s="119"/>
      <c r="J90" s="119"/>
      <c r="K90" s="119"/>
      <c r="L90" s="119"/>
    </row>
    <row r="91" spans="5:12" ht="13.2">
      <c r="E91" s="119"/>
      <c r="H91" s="119"/>
      <c r="I91" s="119"/>
      <c r="J91" s="119"/>
      <c r="K91" s="119"/>
      <c r="L91" s="119"/>
    </row>
    <row r="92" spans="5:12" ht="13.2">
      <c r="E92" s="119"/>
      <c r="H92" s="119"/>
      <c r="I92" s="119"/>
      <c r="J92" s="119"/>
      <c r="K92" s="119"/>
      <c r="L92" s="119"/>
    </row>
    <row r="93" spans="5:12" ht="13.2">
      <c r="E93" s="119"/>
      <c r="H93" s="119"/>
      <c r="I93" s="119"/>
      <c r="J93" s="119"/>
      <c r="K93" s="119"/>
      <c r="L93" s="119"/>
    </row>
    <row r="94" spans="5:12" ht="13.2">
      <c r="E94" s="119"/>
      <c r="H94" s="119"/>
      <c r="I94" s="119"/>
      <c r="J94" s="119"/>
      <c r="K94" s="119"/>
      <c r="L94" s="119"/>
    </row>
    <row r="95" spans="5:12" ht="13.2">
      <c r="E95" s="119"/>
      <c r="H95" s="119"/>
      <c r="I95" s="119"/>
      <c r="J95" s="119"/>
      <c r="K95" s="119"/>
      <c r="L95" s="119"/>
    </row>
    <row r="96" spans="5:12" ht="13.2">
      <c r="E96" s="119"/>
      <c r="H96" s="119"/>
      <c r="I96" s="119"/>
      <c r="J96" s="119"/>
      <c r="K96" s="119"/>
      <c r="L96" s="119"/>
    </row>
    <row r="97" spans="5:12" ht="13.2">
      <c r="E97" s="119"/>
      <c r="H97" s="119"/>
      <c r="I97" s="119"/>
      <c r="J97" s="119"/>
      <c r="K97" s="119"/>
      <c r="L97" s="119"/>
    </row>
    <row r="98" spans="5:12" ht="13.2">
      <c r="E98" s="119"/>
      <c r="H98" s="119"/>
      <c r="I98" s="119"/>
      <c r="J98" s="119"/>
      <c r="K98" s="119"/>
      <c r="L98" s="119"/>
    </row>
    <row r="99" spans="5:12" ht="13.2">
      <c r="E99" s="119"/>
      <c r="H99" s="119"/>
      <c r="I99" s="119"/>
      <c r="J99" s="119"/>
      <c r="K99" s="119"/>
      <c r="L99" s="119"/>
    </row>
    <row r="100" spans="5:12" ht="13.2">
      <c r="E100" s="119"/>
      <c r="H100" s="119"/>
      <c r="I100" s="119"/>
      <c r="J100" s="119"/>
      <c r="K100" s="119"/>
      <c r="L100" s="119"/>
    </row>
    <row r="101" spans="5:12" ht="13.2">
      <c r="E101" s="119"/>
      <c r="H101" s="119"/>
      <c r="I101" s="119"/>
      <c r="J101" s="119"/>
      <c r="K101" s="119"/>
      <c r="L101" s="119"/>
    </row>
    <row r="102" spans="5:12" ht="13.2">
      <c r="E102" s="119"/>
      <c r="H102" s="119"/>
      <c r="I102" s="119"/>
      <c r="J102" s="119"/>
      <c r="K102" s="119"/>
      <c r="L102" s="119"/>
    </row>
    <row r="103" spans="5:12" ht="13.2">
      <c r="E103" s="119"/>
      <c r="H103" s="119"/>
      <c r="I103" s="119"/>
      <c r="J103" s="119"/>
      <c r="K103" s="119"/>
      <c r="L103" s="119"/>
    </row>
    <row r="104" spans="5:12" ht="13.2">
      <c r="E104" s="119"/>
      <c r="H104" s="119"/>
      <c r="I104" s="119"/>
      <c r="J104" s="119"/>
      <c r="K104" s="119"/>
      <c r="L104" s="119"/>
    </row>
    <row r="105" spans="5:12" ht="13.2">
      <c r="E105" s="119"/>
      <c r="H105" s="119"/>
      <c r="I105" s="119"/>
      <c r="J105" s="119"/>
      <c r="K105" s="119"/>
      <c r="L105" s="119"/>
    </row>
    <row r="106" spans="5:12" ht="13.2">
      <c r="E106" s="119"/>
      <c r="H106" s="119"/>
      <c r="I106" s="119"/>
      <c r="J106" s="119"/>
      <c r="K106" s="119"/>
      <c r="L106" s="119"/>
    </row>
    <row r="107" spans="5:12" ht="13.2">
      <c r="E107" s="119"/>
      <c r="H107" s="119"/>
      <c r="I107" s="119"/>
      <c r="J107" s="119"/>
      <c r="K107" s="119"/>
      <c r="L107" s="119"/>
    </row>
    <row r="108" spans="5:12" ht="13.2">
      <c r="E108" s="119"/>
      <c r="H108" s="119"/>
      <c r="I108" s="119"/>
      <c r="J108" s="119"/>
      <c r="K108" s="119"/>
      <c r="L108" s="119"/>
    </row>
    <row r="109" spans="5:12" ht="13.2">
      <c r="E109" s="119"/>
      <c r="H109" s="119"/>
      <c r="I109" s="119"/>
      <c r="J109" s="119"/>
      <c r="K109" s="119"/>
      <c r="L109" s="119"/>
    </row>
    <row r="110" spans="5:12" ht="13.2">
      <c r="E110" s="119"/>
      <c r="H110" s="119"/>
      <c r="I110" s="119"/>
      <c r="J110" s="119"/>
      <c r="K110" s="119"/>
      <c r="L110" s="119"/>
    </row>
    <row r="111" spans="5:12" ht="13.2">
      <c r="E111" s="119"/>
      <c r="H111" s="119"/>
      <c r="I111" s="119"/>
      <c r="J111" s="119"/>
      <c r="K111" s="119"/>
      <c r="L111" s="119"/>
    </row>
    <row r="112" spans="5:12" ht="13.2">
      <c r="E112" s="119"/>
      <c r="H112" s="119"/>
      <c r="I112" s="119"/>
      <c r="J112" s="119"/>
      <c r="K112" s="119"/>
      <c r="L112" s="119"/>
    </row>
    <row r="113" spans="5:12" ht="13.2">
      <c r="E113" s="119"/>
      <c r="H113" s="119"/>
      <c r="I113" s="119"/>
      <c r="J113" s="119"/>
      <c r="K113" s="119"/>
      <c r="L113" s="119"/>
    </row>
    <row r="114" spans="5:12" ht="13.2">
      <c r="E114" s="119"/>
      <c r="H114" s="119"/>
      <c r="I114" s="119"/>
      <c r="J114" s="119"/>
      <c r="K114" s="119"/>
      <c r="L114" s="119"/>
    </row>
    <row r="115" spans="5:12" ht="13.2">
      <c r="E115" s="119"/>
      <c r="H115" s="119"/>
      <c r="I115" s="119"/>
      <c r="J115" s="119"/>
      <c r="K115" s="119"/>
      <c r="L115" s="119"/>
    </row>
    <row r="116" spans="5:12" ht="13.2">
      <c r="E116" s="119"/>
      <c r="H116" s="119"/>
      <c r="I116" s="119"/>
      <c r="J116" s="119"/>
      <c r="K116" s="119"/>
      <c r="L116" s="119"/>
    </row>
    <row r="117" spans="5:12" ht="13.2">
      <c r="E117" s="119"/>
      <c r="H117" s="119"/>
      <c r="I117" s="119"/>
      <c r="J117" s="119"/>
      <c r="K117" s="119"/>
      <c r="L117" s="119"/>
    </row>
    <row r="118" spans="5:12" ht="13.2">
      <c r="E118" s="119"/>
      <c r="H118" s="119"/>
      <c r="I118" s="119"/>
      <c r="J118" s="119"/>
      <c r="K118" s="119"/>
      <c r="L118" s="119"/>
    </row>
    <row r="119" spans="5:12" ht="13.2">
      <c r="E119" s="119"/>
      <c r="H119" s="119"/>
      <c r="I119" s="119"/>
      <c r="J119" s="119"/>
      <c r="K119" s="119"/>
      <c r="L119" s="119"/>
    </row>
    <row r="120" spans="5:12" ht="13.2">
      <c r="E120" s="119"/>
      <c r="H120" s="119"/>
      <c r="I120" s="119"/>
      <c r="J120" s="119"/>
      <c r="K120" s="119"/>
      <c r="L120" s="119"/>
    </row>
    <row r="121" spans="5:12" ht="13.2">
      <c r="E121" s="119"/>
      <c r="H121" s="119"/>
      <c r="I121" s="119"/>
      <c r="J121" s="119"/>
      <c r="K121" s="119"/>
      <c r="L121" s="119"/>
    </row>
    <row r="122" spans="5:12" ht="13.2">
      <c r="E122" s="119"/>
      <c r="H122" s="119"/>
      <c r="I122" s="119"/>
      <c r="J122" s="119"/>
      <c r="K122" s="119"/>
      <c r="L122" s="119"/>
    </row>
    <row r="123" spans="5:12" ht="13.2">
      <c r="E123" s="119"/>
      <c r="H123" s="119"/>
      <c r="I123" s="119"/>
      <c r="J123" s="119"/>
      <c r="K123" s="119"/>
      <c r="L123" s="119"/>
    </row>
    <row r="124" spans="5:12" ht="13.2">
      <c r="E124" s="119"/>
      <c r="H124" s="119"/>
      <c r="I124" s="119"/>
      <c r="J124" s="119"/>
      <c r="K124" s="119"/>
      <c r="L124" s="119"/>
    </row>
    <row r="125" spans="5:12" ht="13.2">
      <c r="E125" s="119"/>
      <c r="H125" s="119"/>
      <c r="I125" s="119"/>
      <c r="J125" s="119"/>
      <c r="K125" s="119"/>
      <c r="L125" s="119"/>
    </row>
    <row r="126" spans="5:12" ht="13.2">
      <c r="E126" s="119"/>
      <c r="H126" s="119"/>
      <c r="I126" s="119"/>
      <c r="J126" s="119"/>
      <c r="K126" s="119"/>
      <c r="L126" s="119"/>
    </row>
    <row r="127" spans="5:12" ht="13.2">
      <c r="E127" s="119"/>
      <c r="H127" s="119"/>
      <c r="I127" s="119"/>
      <c r="J127" s="119"/>
      <c r="K127" s="119"/>
      <c r="L127" s="119"/>
    </row>
    <row r="128" spans="5:12" ht="13.2">
      <c r="E128" s="119"/>
      <c r="H128" s="119"/>
      <c r="I128" s="119"/>
      <c r="J128" s="119"/>
      <c r="K128" s="119"/>
      <c r="L128" s="119"/>
    </row>
    <row r="129" spans="5:12" ht="13.2">
      <c r="E129" s="119"/>
      <c r="H129" s="119"/>
      <c r="I129" s="119"/>
      <c r="J129" s="119"/>
      <c r="K129" s="119"/>
      <c r="L129" s="119"/>
    </row>
    <row r="130" spans="5:12" ht="13.2">
      <c r="E130" s="119"/>
      <c r="H130" s="119"/>
      <c r="I130" s="119"/>
      <c r="J130" s="119"/>
      <c r="K130" s="119"/>
      <c r="L130" s="119"/>
    </row>
    <row r="131" spans="5:12" ht="13.2">
      <c r="E131" s="119"/>
      <c r="H131" s="119"/>
      <c r="I131" s="119"/>
      <c r="J131" s="119"/>
      <c r="K131" s="119"/>
      <c r="L131" s="119"/>
    </row>
    <row r="132" spans="5:12" ht="13.2">
      <c r="E132" s="119"/>
      <c r="H132" s="119"/>
      <c r="I132" s="119"/>
      <c r="J132" s="119"/>
      <c r="K132" s="119"/>
      <c r="L132" s="119"/>
    </row>
    <row r="133" spans="5:12" ht="13.2">
      <c r="E133" s="119"/>
      <c r="H133" s="119"/>
      <c r="I133" s="119"/>
      <c r="J133" s="119"/>
      <c r="K133" s="119"/>
      <c r="L133" s="119"/>
    </row>
    <row r="134" spans="5:12" ht="13.2">
      <c r="E134" s="119"/>
      <c r="H134" s="119"/>
      <c r="I134" s="119"/>
      <c r="J134" s="119"/>
      <c r="K134" s="119"/>
      <c r="L134" s="119"/>
    </row>
    <row r="135" spans="5:12" ht="13.2">
      <c r="E135" s="119"/>
      <c r="H135" s="119"/>
      <c r="I135" s="119"/>
      <c r="J135" s="119"/>
      <c r="K135" s="119"/>
      <c r="L135" s="119"/>
    </row>
    <row r="136" spans="5:12" ht="13.2">
      <c r="E136" s="119"/>
      <c r="H136" s="119"/>
      <c r="I136" s="119"/>
      <c r="J136" s="119"/>
      <c r="K136" s="119"/>
      <c r="L136" s="119"/>
    </row>
    <row r="137" spans="5:12" ht="13.2">
      <c r="E137" s="119"/>
      <c r="H137" s="119"/>
      <c r="I137" s="119"/>
      <c r="J137" s="119"/>
      <c r="K137" s="119"/>
      <c r="L137" s="119"/>
    </row>
    <row r="138" spans="5:12" ht="13.2">
      <c r="E138" s="119"/>
      <c r="H138" s="119"/>
      <c r="I138" s="119"/>
      <c r="J138" s="119"/>
      <c r="K138" s="119"/>
      <c r="L138" s="119"/>
    </row>
    <row r="139" spans="5:12" ht="13.2">
      <c r="E139" s="119"/>
      <c r="H139" s="119"/>
      <c r="I139" s="119"/>
      <c r="J139" s="119"/>
      <c r="K139" s="119"/>
      <c r="L139" s="119"/>
    </row>
    <row r="140" spans="5:12" ht="13.2">
      <c r="E140" s="119"/>
      <c r="H140" s="119"/>
      <c r="I140" s="119"/>
      <c r="J140" s="119"/>
      <c r="K140" s="119"/>
      <c r="L140" s="119"/>
    </row>
    <row r="141" spans="5:12" ht="13.2">
      <c r="E141" s="119"/>
      <c r="H141" s="119"/>
      <c r="I141" s="119"/>
      <c r="J141" s="119"/>
      <c r="K141" s="119"/>
      <c r="L141" s="119"/>
    </row>
    <row r="142" spans="5:12" ht="13.2">
      <c r="E142" s="119"/>
      <c r="H142" s="119"/>
      <c r="I142" s="119"/>
      <c r="J142" s="119"/>
      <c r="K142" s="119"/>
      <c r="L142" s="119"/>
    </row>
    <row r="143" spans="5:12" ht="13.2">
      <c r="E143" s="119"/>
      <c r="H143" s="119"/>
      <c r="I143" s="119"/>
      <c r="J143" s="119"/>
      <c r="K143" s="119"/>
      <c r="L143" s="119"/>
    </row>
    <row r="144" spans="5:12" ht="13.2">
      <c r="E144" s="119"/>
      <c r="H144" s="119"/>
      <c r="I144" s="119"/>
      <c r="J144" s="119"/>
      <c r="K144" s="119"/>
      <c r="L144" s="119"/>
    </row>
    <row r="145" spans="5:12" ht="13.2">
      <c r="E145" s="119"/>
      <c r="H145" s="119"/>
      <c r="I145" s="119"/>
      <c r="J145" s="119"/>
      <c r="K145" s="119"/>
      <c r="L145" s="119"/>
    </row>
    <row r="146" spans="5:12" ht="13.2">
      <c r="E146" s="119"/>
      <c r="H146" s="119"/>
      <c r="I146" s="119"/>
      <c r="J146" s="119"/>
      <c r="K146" s="119"/>
      <c r="L146" s="119"/>
    </row>
    <row r="147" spans="5:12" ht="13.2">
      <c r="E147" s="119"/>
      <c r="H147" s="119"/>
      <c r="I147" s="119"/>
      <c r="J147" s="119"/>
      <c r="K147" s="119"/>
      <c r="L147" s="119"/>
    </row>
    <row r="148" spans="5:12" ht="13.2">
      <c r="E148" s="119"/>
      <c r="H148" s="119"/>
      <c r="I148" s="119"/>
      <c r="J148" s="119"/>
      <c r="K148" s="119"/>
      <c r="L148" s="119"/>
    </row>
    <row r="149" spans="5:12" ht="13.2">
      <c r="E149" s="119"/>
      <c r="H149" s="119"/>
      <c r="I149" s="119"/>
      <c r="J149" s="119"/>
      <c r="K149" s="119"/>
      <c r="L149" s="119"/>
    </row>
    <row r="150" spans="5:12" ht="13.2">
      <c r="E150" s="119"/>
      <c r="H150" s="119"/>
      <c r="I150" s="119"/>
      <c r="J150" s="119"/>
      <c r="K150" s="119"/>
      <c r="L150" s="119"/>
    </row>
    <row r="151" spans="5:12" ht="13.2">
      <c r="E151" s="119"/>
      <c r="H151" s="119"/>
      <c r="I151" s="119"/>
      <c r="J151" s="119"/>
      <c r="K151" s="119"/>
      <c r="L151" s="119"/>
    </row>
    <row r="152" spans="5:12" ht="13.2">
      <c r="E152" s="119"/>
      <c r="H152" s="119"/>
      <c r="I152" s="119"/>
      <c r="J152" s="119"/>
      <c r="K152" s="119"/>
      <c r="L152" s="119"/>
    </row>
    <row r="153" spans="5:12" ht="13.2">
      <c r="E153" s="119"/>
      <c r="H153" s="119"/>
      <c r="I153" s="119"/>
      <c r="J153" s="119"/>
      <c r="K153" s="119"/>
      <c r="L153" s="119"/>
    </row>
    <row r="154" spans="5:12" ht="13.2">
      <c r="E154" s="119"/>
      <c r="H154" s="119"/>
      <c r="I154" s="119"/>
      <c r="J154" s="119"/>
      <c r="K154" s="119"/>
      <c r="L154" s="119"/>
    </row>
    <row r="155" spans="5:12" ht="13.2">
      <c r="E155" s="119"/>
      <c r="H155" s="119"/>
      <c r="I155" s="119"/>
      <c r="J155" s="119"/>
      <c r="K155" s="119"/>
      <c r="L155" s="119"/>
    </row>
    <row r="156" spans="5:12" ht="13.2">
      <c r="E156" s="119"/>
      <c r="H156" s="119"/>
      <c r="I156" s="119"/>
      <c r="J156" s="119"/>
      <c r="K156" s="119"/>
      <c r="L156" s="119"/>
    </row>
    <row r="157" spans="5:12" ht="13.2">
      <c r="E157" s="119"/>
      <c r="H157" s="119"/>
      <c r="I157" s="119"/>
      <c r="J157" s="119"/>
      <c r="K157" s="119"/>
      <c r="L157" s="119"/>
    </row>
    <row r="158" spans="5:12" ht="13.2">
      <c r="E158" s="119"/>
      <c r="H158" s="119"/>
      <c r="I158" s="119"/>
      <c r="J158" s="119"/>
      <c r="K158" s="119"/>
      <c r="L158" s="119"/>
    </row>
    <row r="159" spans="5:12" ht="13.2">
      <c r="E159" s="119"/>
      <c r="H159" s="119"/>
      <c r="I159" s="119"/>
      <c r="J159" s="119"/>
      <c r="K159" s="119"/>
      <c r="L159" s="119"/>
    </row>
    <row r="160" spans="5:12" ht="13.2">
      <c r="E160" s="119"/>
      <c r="H160" s="119"/>
      <c r="I160" s="119"/>
      <c r="J160" s="119"/>
      <c r="K160" s="119"/>
      <c r="L160" s="119"/>
    </row>
    <row r="161" spans="5:12" ht="13.2">
      <c r="E161" s="119"/>
      <c r="H161" s="119"/>
      <c r="I161" s="119"/>
      <c r="J161" s="119"/>
      <c r="K161" s="119"/>
      <c r="L161" s="119"/>
    </row>
    <row r="162" spans="5:12" ht="13.2">
      <c r="E162" s="119"/>
      <c r="H162" s="119"/>
      <c r="I162" s="119"/>
      <c r="J162" s="119"/>
      <c r="K162" s="119"/>
      <c r="L162" s="119"/>
    </row>
    <row r="163" spans="5:12" ht="13.2">
      <c r="E163" s="119"/>
      <c r="H163" s="119"/>
      <c r="I163" s="119"/>
      <c r="J163" s="119"/>
      <c r="K163" s="119"/>
      <c r="L163" s="119"/>
    </row>
    <row r="164" spans="5:12" ht="13.2">
      <c r="E164" s="119"/>
      <c r="H164" s="119"/>
      <c r="I164" s="119"/>
      <c r="J164" s="119"/>
      <c r="K164" s="119"/>
      <c r="L164" s="119"/>
    </row>
    <row r="165" spans="5:12" ht="13.2">
      <c r="E165" s="119"/>
      <c r="H165" s="119"/>
      <c r="I165" s="119"/>
      <c r="J165" s="119"/>
      <c r="K165" s="119"/>
      <c r="L165" s="119"/>
    </row>
    <row r="166" spans="5:12" ht="13.2">
      <c r="E166" s="119"/>
      <c r="H166" s="119"/>
      <c r="I166" s="119"/>
      <c r="J166" s="119"/>
      <c r="K166" s="119"/>
      <c r="L166" s="119"/>
    </row>
    <row r="167" spans="5:12" ht="13.2">
      <c r="E167" s="119"/>
      <c r="H167" s="119"/>
      <c r="I167" s="119"/>
      <c r="J167" s="119"/>
      <c r="K167" s="119"/>
      <c r="L167" s="119"/>
    </row>
    <row r="168" spans="5:12" ht="13.2">
      <c r="E168" s="119"/>
      <c r="H168" s="119"/>
      <c r="I168" s="119"/>
      <c r="J168" s="119"/>
      <c r="K168" s="119"/>
      <c r="L168" s="119"/>
    </row>
    <row r="169" spans="5:12" ht="13.2">
      <c r="E169" s="119"/>
      <c r="H169" s="119"/>
      <c r="I169" s="119"/>
      <c r="J169" s="119"/>
      <c r="K169" s="119"/>
      <c r="L169" s="119"/>
    </row>
    <row r="170" spans="5:12" ht="13.2">
      <c r="E170" s="119"/>
      <c r="H170" s="119"/>
      <c r="I170" s="119"/>
      <c r="J170" s="119"/>
      <c r="K170" s="119"/>
      <c r="L170" s="119"/>
    </row>
    <row r="171" spans="5:12" ht="13.2">
      <c r="E171" s="119"/>
      <c r="H171" s="119"/>
      <c r="I171" s="119"/>
      <c r="J171" s="119"/>
      <c r="K171" s="119"/>
      <c r="L171" s="119"/>
    </row>
    <row r="172" spans="5:12" ht="13.2">
      <c r="E172" s="119"/>
      <c r="H172" s="119"/>
      <c r="I172" s="119"/>
      <c r="J172" s="119"/>
      <c r="K172" s="119"/>
      <c r="L172" s="119"/>
    </row>
    <row r="173" spans="5:12" ht="13.2">
      <c r="E173" s="119"/>
      <c r="H173" s="119"/>
      <c r="I173" s="119"/>
      <c r="J173" s="119"/>
      <c r="K173" s="119"/>
      <c r="L173" s="119"/>
    </row>
    <row r="174" spans="5:12" ht="13.2">
      <c r="E174" s="119"/>
      <c r="H174" s="119"/>
      <c r="I174" s="119"/>
      <c r="J174" s="119"/>
      <c r="K174" s="119"/>
      <c r="L174" s="119"/>
    </row>
    <row r="175" spans="5:12" ht="13.2">
      <c r="E175" s="119"/>
      <c r="H175" s="119"/>
      <c r="I175" s="119"/>
      <c r="J175" s="119"/>
      <c r="K175" s="119"/>
      <c r="L175" s="119"/>
    </row>
    <row r="176" spans="5:12" ht="13.2">
      <c r="E176" s="119"/>
      <c r="H176" s="119"/>
      <c r="I176" s="119"/>
      <c r="J176" s="119"/>
      <c r="K176" s="119"/>
      <c r="L176" s="119"/>
    </row>
    <row r="177" spans="5:12" ht="13.2">
      <c r="E177" s="119"/>
      <c r="H177" s="119"/>
      <c r="I177" s="119"/>
      <c r="J177" s="119"/>
      <c r="K177" s="119"/>
      <c r="L177" s="119"/>
    </row>
    <row r="178" spans="5:12" ht="13.2">
      <c r="E178" s="119"/>
      <c r="H178" s="119"/>
      <c r="I178" s="119"/>
      <c r="J178" s="119"/>
      <c r="K178" s="119"/>
      <c r="L178" s="119"/>
    </row>
    <row r="179" spans="5:12" ht="13.2">
      <c r="E179" s="119"/>
      <c r="H179" s="119"/>
      <c r="I179" s="119"/>
      <c r="J179" s="119"/>
      <c r="K179" s="119"/>
      <c r="L179" s="119"/>
    </row>
    <row r="180" spans="5:12" ht="13.2">
      <c r="E180" s="119"/>
      <c r="H180" s="119"/>
      <c r="I180" s="119"/>
      <c r="J180" s="119"/>
      <c r="K180" s="119"/>
      <c r="L180" s="119"/>
    </row>
    <row r="181" spans="5:12" ht="13.2">
      <c r="E181" s="119"/>
      <c r="H181" s="119"/>
      <c r="I181" s="119"/>
      <c r="J181" s="119"/>
      <c r="K181" s="119"/>
      <c r="L181" s="119"/>
    </row>
    <row r="182" spans="5:12" ht="13.2">
      <c r="E182" s="119"/>
      <c r="H182" s="119"/>
      <c r="I182" s="119"/>
      <c r="J182" s="119"/>
      <c r="K182" s="119"/>
      <c r="L182" s="119"/>
    </row>
    <row r="183" spans="5:12" ht="13.2">
      <c r="E183" s="119"/>
      <c r="H183" s="119"/>
      <c r="I183" s="119"/>
      <c r="J183" s="119"/>
      <c r="K183" s="119"/>
      <c r="L183" s="119"/>
    </row>
    <row r="184" spans="5:12" ht="13.2">
      <c r="E184" s="119"/>
      <c r="H184" s="119"/>
      <c r="I184" s="119"/>
      <c r="J184" s="119"/>
      <c r="K184" s="119"/>
      <c r="L184" s="119"/>
    </row>
    <row r="185" spans="5:12" ht="13.2">
      <c r="E185" s="119"/>
      <c r="H185" s="119"/>
      <c r="I185" s="119"/>
      <c r="J185" s="119"/>
      <c r="K185" s="119"/>
      <c r="L185" s="119"/>
    </row>
    <row r="186" spans="5:12" ht="13.2">
      <c r="E186" s="119"/>
      <c r="H186" s="119"/>
      <c r="I186" s="119"/>
      <c r="J186" s="119"/>
      <c r="K186" s="119"/>
      <c r="L186" s="119"/>
    </row>
    <row r="187" spans="5:12" ht="13.2">
      <c r="E187" s="119"/>
      <c r="H187" s="119"/>
      <c r="I187" s="119"/>
      <c r="J187" s="119"/>
      <c r="K187" s="119"/>
      <c r="L187" s="119"/>
    </row>
    <row r="188" spans="5:12" ht="13.2">
      <c r="E188" s="119"/>
      <c r="H188" s="119"/>
      <c r="I188" s="119"/>
      <c r="J188" s="119"/>
      <c r="K188" s="119"/>
      <c r="L188" s="119"/>
    </row>
    <row r="189" spans="5:12" ht="13.2">
      <c r="E189" s="119"/>
      <c r="H189" s="119"/>
      <c r="I189" s="119"/>
      <c r="J189" s="119"/>
      <c r="K189" s="119"/>
      <c r="L189" s="119"/>
    </row>
    <row r="190" spans="5:12" ht="13.2">
      <c r="E190" s="119"/>
      <c r="H190" s="119"/>
      <c r="I190" s="119"/>
      <c r="J190" s="119"/>
      <c r="K190" s="119"/>
      <c r="L190" s="119"/>
    </row>
    <row r="191" spans="5:12" ht="13.2">
      <c r="E191" s="119"/>
      <c r="H191" s="119"/>
      <c r="I191" s="119"/>
      <c r="J191" s="119"/>
      <c r="K191" s="119"/>
      <c r="L191" s="119"/>
    </row>
    <row r="192" spans="5:12" ht="13.2">
      <c r="E192" s="119"/>
      <c r="H192" s="119"/>
      <c r="I192" s="119"/>
      <c r="J192" s="119"/>
      <c r="K192" s="119"/>
      <c r="L192" s="119"/>
    </row>
    <row r="193" spans="5:12" ht="13.2">
      <c r="E193" s="119"/>
      <c r="H193" s="119"/>
      <c r="I193" s="119"/>
      <c r="J193" s="119"/>
      <c r="K193" s="119"/>
      <c r="L193" s="119"/>
    </row>
    <row r="194" spans="5:12" ht="13.2">
      <c r="E194" s="119"/>
      <c r="H194" s="119"/>
      <c r="I194" s="119"/>
      <c r="J194" s="119"/>
      <c r="K194" s="119"/>
      <c r="L194" s="119"/>
    </row>
    <row r="195" spans="5:12" ht="13.2">
      <c r="E195" s="119"/>
      <c r="H195" s="119"/>
      <c r="I195" s="119"/>
      <c r="J195" s="119"/>
      <c r="K195" s="119"/>
      <c r="L195" s="119"/>
    </row>
    <row r="196" spans="5:12" ht="13.2">
      <c r="E196" s="119"/>
      <c r="H196" s="119"/>
      <c r="I196" s="119"/>
      <c r="J196" s="119"/>
      <c r="K196" s="119"/>
      <c r="L196" s="119"/>
    </row>
    <row r="197" spans="5:12" ht="13.2">
      <c r="E197" s="119"/>
      <c r="H197" s="119"/>
      <c r="I197" s="119"/>
      <c r="J197" s="119"/>
      <c r="K197" s="119"/>
      <c r="L197" s="119"/>
    </row>
    <row r="198" spans="5:12" ht="13.2">
      <c r="E198" s="119"/>
      <c r="H198" s="119"/>
      <c r="I198" s="119"/>
      <c r="J198" s="119"/>
      <c r="K198" s="119"/>
      <c r="L198" s="119"/>
    </row>
    <row r="199" spans="5:12" ht="13.2">
      <c r="E199" s="119"/>
      <c r="H199" s="119"/>
      <c r="I199" s="119"/>
      <c r="J199" s="119"/>
      <c r="K199" s="119"/>
      <c r="L199" s="119"/>
    </row>
    <row r="200" spans="5:12" ht="13.2">
      <c r="E200" s="119"/>
      <c r="H200" s="119"/>
      <c r="I200" s="119"/>
      <c r="J200" s="119"/>
      <c r="K200" s="119"/>
      <c r="L200" s="119"/>
    </row>
    <row r="201" spans="5:12" ht="13.2">
      <c r="E201" s="119"/>
      <c r="H201" s="119"/>
      <c r="I201" s="119"/>
      <c r="J201" s="119"/>
      <c r="K201" s="119"/>
      <c r="L201" s="119"/>
    </row>
    <row r="202" spans="5:12" ht="13.2">
      <c r="E202" s="119"/>
      <c r="H202" s="119"/>
      <c r="I202" s="119"/>
      <c r="J202" s="119"/>
      <c r="K202" s="119"/>
      <c r="L202" s="119"/>
    </row>
    <row r="203" spans="5:12" ht="13.2">
      <c r="E203" s="119"/>
      <c r="H203" s="119"/>
      <c r="I203" s="119"/>
      <c r="J203" s="119"/>
      <c r="K203" s="119"/>
      <c r="L203" s="119"/>
    </row>
    <row r="204" spans="5:12" ht="13.2">
      <c r="E204" s="119"/>
      <c r="H204" s="119"/>
      <c r="I204" s="119"/>
      <c r="J204" s="119"/>
      <c r="K204" s="119"/>
      <c r="L204" s="119"/>
    </row>
    <row r="205" spans="5:12" ht="13.2">
      <c r="E205" s="119"/>
      <c r="H205" s="119"/>
      <c r="I205" s="119"/>
      <c r="J205" s="119"/>
      <c r="K205" s="119"/>
      <c r="L205" s="119"/>
    </row>
    <row r="206" spans="5:12" ht="13.2">
      <c r="E206" s="119"/>
      <c r="H206" s="119"/>
      <c r="I206" s="119"/>
      <c r="J206" s="119"/>
      <c r="K206" s="119"/>
      <c r="L206" s="119"/>
    </row>
    <row r="207" spans="5:12" ht="13.2">
      <c r="E207" s="119"/>
      <c r="H207" s="119"/>
      <c r="I207" s="119"/>
      <c r="J207" s="119"/>
      <c r="K207" s="119"/>
      <c r="L207" s="119"/>
    </row>
    <row r="208" spans="5:12" ht="13.2">
      <c r="E208" s="119"/>
      <c r="H208" s="119"/>
      <c r="I208" s="119"/>
      <c r="J208" s="119"/>
      <c r="K208" s="119"/>
      <c r="L208" s="119"/>
    </row>
    <row r="209" spans="5:12" ht="13.2">
      <c r="E209" s="119"/>
      <c r="H209" s="119"/>
      <c r="I209" s="119"/>
      <c r="J209" s="119"/>
      <c r="K209" s="119"/>
      <c r="L209" s="119"/>
    </row>
    <row r="210" spans="5:12" ht="13.2">
      <c r="E210" s="119"/>
      <c r="H210" s="119"/>
      <c r="I210" s="119"/>
      <c r="J210" s="119"/>
      <c r="K210" s="119"/>
      <c r="L210" s="119"/>
    </row>
    <row r="211" spans="5:12" ht="13.2">
      <c r="E211" s="119"/>
      <c r="H211" s="119"/>
      <c r="I211" s="119"/>
      <c r="J211" s="119"/>
      <c r="K211" s="119"/>
      <c r="L211" s="119"/>
    </row>
    <row r="212" spans="5:12" ht="13.2">
      <c r="E212" s="119"/>
      <c r="H212" s="119"/>
      <c r="I212" s="119"/>
      <c r="J212" s="119"/>
      <c r="K212" s="119"/>
      <c r="L212" s="119"/>
    </row>
    <row r="213" spans="5:12" ht="13.2">
      <c r="E213" s="119"/>
      <c r="H213" s="119"/>
      <c r="I213" s="119"/>
      <c r="J213" s="119"/>
      <c r="K213" s="119"/>
      <c r="L213" s="119"/>
    </row>
    <row r="214" spans="5:12" ht="13.2">
      <c r="E214" s="119"/>
      <c r="H214" s="119"/>
      <c r="I214" s="119"/>
      <c r="J214" s="119"/>
      <c r="K214" s="119"/>
      <c r="L214" s="119"/>
    </row>
    <row r="215" spans="5:12" ht="13.2">
      <c r="E215" s="119"/>
      <c r="H215" s="119"/>
      <c r="I215" s="119"/>
      <c r="J215" s="119"/>
      <c r="K215" s="119"/>
      <c r="L215" s="119"/>
    </row>
    <row r="216" spans="5:12" ht="13.2">
      <c r="E216" s="119"/>
      <c r="H216" s="119"/>
      <c r="I216" s="119"/>
      <c r="J216" s="119"/>
      <c r="K216" s="119"/>
      <c r="L216" s="119"/>
    </row>
    <row r="217" spans="5:12" ht="13.2">
      <c r="E217" s="119"/>
      <c r="H217" s="119"/>
      <c r="I217" s="119"/>
      <c r="J217" s="119"/>
      <c r="K217" s="119"/>
      <c r="L217" s="119"/>
    </row>
    <row r="218" spans="5:12" ht="13.2">
      <c r="E218" s="119"/>
      <c r="H218" s="119"/>
      <c r="I218" s="119"/>
      <c r="J218" s="119"/>
      <c r="K218" s="119"/>
      <c r="L218" s="119"/>
    </row>
    <row r="219" spans="5:12" ht="13.2">
      <c r="E219" s="119"/>
      <c r="H219" s="119"/>
      <c r="I219" s="119"/>
      <c r="J219" s="119"/>
      <c r="K219" s="119"/>
      <c r="L219" s="119"/>
    </row>
    <row r="220" spans="5:12" ht="13.2">
      <c r="E220" s="119"/>
      <c r="H220" s="119"/>
      <c r="I220" s="119"/>
      <c r="J220" s="119"/>
      <c r="K220" s="119"/>
      <c r="L220" s="119"/>
    </row>
    <row r="221" spans="5:12" ht="13.2">
      <c r="E221" s="119"/>
      <c r="H221" s="119"/>
      <c r="I221" s="119"/>
      <c r="J221" s="119"/>
      <c r="K221" s="119"/>
      <c r="L221" s="119"/>
    </row>
    <row r="222" spans="5:12" ht="13.2">
      <c r="E222" s="119"/>
      <c r="H222" s="119"/>
      <c r="I222" s="119"/>
      <c r="J222" s="119"/>
      <c r="K222" s="119"/>
      <c r="L222" s="119"/>
    </row>
    <row r="223" spans="5:12" ht="13.2">
      <c r="E223" s="119"/>
      <c r="H223" s="119"/>
      <c r="I223" s="119"/>
      <c r="J223" s="119"/>
      <c r="K223" s="119"/>
      <c r="L223" s="119"/>
    </row>
    <row r="224" spans="5:12" ht="13.2">
      <c r="E224" s="119"/>
      <c r="H224" s="119"/>
      <c r="I224" s="119"/>
      <c r="J224" s="119"/>
      <c r="K224" s="119"/>
      <c r="L224" s="119"/>
    </row>
    <row r="225" spans="5:12" ht="13.2">
      <c r="E225" s="119"/>
      <c r="H225" s="119"/>
      <c r="I225" s="119"/>
      <c r="J225" s="119"/>
      <c r="K225" s="119"/>
      <c r="L225" s="119"/>
    </row>
    <row r="226" spans="5:12" ht="13.2">
      <c r="E226" s="119"/>
      <c r="H226" s="119"/>
      <c r="I226" s="119"/>
      <c r="J226" s="119"/>
      <c r="K226" s="119"/>
      <c r="L226" s="119"/>
    </row>
    <row r="227" spans="5:12" ht="13.2">
      <c r="E227" s="119"/>
      <c r="H227" s="119"/>
      <c r="I227" s="119"/>
      <c r="J227" s="119"/>
      <c r="K227" s="119"/>
      <c r="L227" s="119"/>
    </row>
    <row r="228" spans="5:12" ht="13.2">
      <c r="E228" s="119"/>
      <c r="H228" s="119"/>
      <c r="I228" s="119"/>
      <c r="J228" s="119"/>
      <c r="K228" s="119"/>
      <c r="L228" s="119"/>
    </row>
    <row r="229" spans="5:12" ht="13.2">
      <c r="E229" s="119"/>
      <c r="H229" s="119"/>
      <c r="I229" s="119"/>
      <c r="J229" s="119"/>
      <c r="K229" s="119"/>
      <c r="L229" s="119"/>
    </row>
    <row r="230" spans="5:12" ht="13.2">
      <c r="E230" s="119"/>
      <c r="H230" s="119"/>
      <c r="I230" s="119"/>
      <c r="J230" s="119"/>
      <c r="K230" s="119"/>
      <c r="L230" s="119"/>
    </row>
    <row r="231" spans="5:12" ht="13.2">
      <c r="E231" s="119"/>
      <c r="H231" s="119"/>
      <c r="I231" s="119"/>
      <c r="J231" s="119"/>
      <c r="K231" s="119"/>
      <c r="L231" s="119"/>
    </row>
    <row r="232" spans="5:12" ht="13.2">
      <c r="E232" s="119"/>
      <c r="H232" s="119"/>
      <c r="I232" s="119"/>
      <c r="J232" s="119"/>
      <c r="K232" s="119"/>
      <c r="L232" s="119"/>
    </row>
    <row r="233" spans="5:12" ht="13.2">
      <c r="E233" s="119"/>
      <c r="H233" s="119"/>
      <c r="I233" s="119"/>
      <c r="J233" s="119"/>
      <c r="K233" s="119"/>
      <c r="L233" s="119"/>
    </row>
    <row r="234" spans="5:12" ht="13.2">
      <c r="E234" s="119"/>
      <c r="H234" s="119"/>
      <c r="I234" s="119"/>
      <c r="J234" s="119"/>
      <c r="K234" s="119"/>
      <c r="L234" s="119"/>
    </row>
    <row r="235" spans="5:12" ht="13.2">
      <c r="E235" s="119"/>
      <c r="H235" s="119"/>
      <c r="I235" s="119"/>
      <c r="J235" s="119"/>
      <c r="K235" s="119"/>
      <c r="L235" s="119"/>
    </row>
    <row r="236" spans="5:12" ht="13.2">
      <c r="E236" s="119"/>
      <c r="H236" s="119"/>
      <c r="I236" s="119"/>
      <c r="J236" s="119"/>
      <c r="K236" s="119"/>
      <c r="L236" s="119"/>
    </row>
    <row r="237" spans="5:12" ht="13.2">
      <c r="E237" s="119"/>
      <c r="H237" s="119"/>
      <c r="I237" s="119"/>
      <c r="J237" s="119"/>
      <c r="K237" s="119"/>
      <c r="L237" s="119"/>
    </row>
    <row r="238" spans="5:12" ht="13.2">
      <c r="E238" s="119"/>
      <c r="H238" s="119"/>
      <c r="I238" s="119"/>
      <c r="J238" s="119"/>
      <c r="K238" s="119"/>
      <c r="L238" s="119"/>
    </row>
    <row r="239" spans="5:12" ht="13.2">
      <c r="E239" s="119"/>
      <c r="H239" s="119"/>
      <c r="I239" s="119"/>
      <c r="J239" s="119"/>
      <c r="K239" s="119"/>
      <c r="L239" s="119"/>
    </row>
    <row r="240" spans="5:12" ht="13.2">
      <c r="E240" s="119"/>
      <c r="H240" s="119"/>
      <c r="I240" s="119"/>
      <c r="J240" s="119"/>
      <c r="K240" s="119"/>
      <c r="L240" s="119"/>
    </row>
    <row r="241" spans="5:12" ht="13.2">
      <c r="E241" s="119"/>
      <c r="H241" s="119"/>
      <c r="I241" s="119"/>
      <c r="J241" s="119"/>
      <c r="K241" s="119"/>
      <c r="L241" s="119"/>
    </row>
    <row r="242" spans="5:12" ht="13.2">
      <c r="E242" s="119"/>
      <c r="H242" s="119"/>
      <c r="I242" s="119"/>
      <c r="J242" s="119"/>
      <c r="K242" s="119"/>
      <c r="L242" s="119"/>
    </row>
    <row r="243" spans="5:12" ht="13.2">
      <c r="E243" s="119"/>
      <c r="H243" s="119"/>
      <c r="I243" s="119"/>
      <c r="J243" s="119"/>
      <c r="K243" s="119"/>
      <c r="L243" s="119"/>
    </row>
    <row r="244" spans="5:12" ht="13.2">
      <c r="E244" s="119"/>
      <c r="H244" s="119"/>
      <c r="I244" s="119"/>
      <c r="J244" s="119"/>
      <c r="K244" s="119"/>
      <c r="L244" s="119"/>
    </row>
    <row r="245" spans="5:12" ht="13.2">
      <c r="E245" s="119"/>
      <c r="H245" s="119"/>
      <c r="I245" s="119"/>
      <c r="J245" s="119"/>
      <c r="K245" s="119"/>
      <c r="L245" s="119"/>
    </row>
    <row r="246" spans="5:12" ht="13.2">
      <c r="E246" s="119"/>
      <c r="H246" s="119"/>
      <c r="I246" s="119"/>
      <c r="J246" s="119"/>
      <c r="K246" s="119"/>
      <c r="L246" s="119"/>
    </row>
    <row r="247" spans="5:12" ht="13.2">
      <c r="E247" s="119"/>
      <c r="H247" s="119"/>
      <c r="I247" s="119"/>
      <c r="J247" s="119"/>
      <c r="K247" s="119"/>
      <c r="L247" s="119"/>
    </row>
    <row r="248" spans="5:12" ht="13.2">
      <c r="E248" s="119"/>
      <c r="H248" s="119"/>
      <c r="I248" s="119"/>
      <c r="J248" s="119"/>
      <c r="K248" s="119"/>
      <c r="L248" s="119"/>
    </row>
    <row r="249" spans="5:12" ht="13.2">
      <c r="E249" s="119"/>
      <c r="H249" s="119"/>
      <c r="I249" s="119"/>
      <c r="J249" s="119"/>
      <c r="K249" s="119"/>
      <c r="L249" s="119"/>
    </row>
    <row r="250" spans="5:12" ht="13.2">
      <c r="E250" s="119"/>
      <c r="H250" s="119"/>
      <c r="I250" s="119"/>
      <c r="J250" s="119"/>
      <c r="K250" s="119"/>
      <c r="L250" s="119"/>
    </row>
    <row r="251" spans="5:12" ht="13.2">
      <c r="E251" s="119"/>
      <c r="H251" s="119"/>
      <c r="I251" s="119"/>
      <c r="J251" s="119"/>
      <c r="K251" s="119"/>
      <c r="L251" s="119"/>
    </row>
    <row r="252" spans="5:12" ht="13.2">
      <c r="E252" s="119"/>
      <c r="H252" s="119"/>
      <c r="I252" s="119"/>
      <c r="J252" s="119"/>
      <c r="K252" s="119"/>
      <c r="L252" s="119"/>
    </row>
    <row r="253" spans="5:12" ht="13.2">
      <c r="E253" s="119"/>
      <c r="H253" s="119"/>
      <c r="I253" s="119"/>
      <c r="J253" s="119"/>
      <c r="K253" s="119"/>
      <c r="L253" s="119"/>
    </row>
    <row r="254" spans="5:12" ht="13.2">
      <c r="E254" s="119"/>
      <c r="H254" s="119"/>
      <c r="I254" s="119"/>
      <c r="J254" s="119"/>
      <c r="K254" s="119"/>
      <c r="L254" s="119"/>
    </row>
    <row r="255" spans="5:12" ht="13.2">
      <c r="E255" s="119"/>
      <c r="H255" s="119"/>
      <c r="I255" s="119"/>
      <c r="J255" s="119"/>
      <c r="K255" s="119"/>
      <c r="L255" s="119"/>
    </row>
    <row r="256" spans="5:12" ht="13.2">
      <c r="E256" s="119"/>
      <c r="H256" s="119"/>
      <c r="I256" s="119"/>
      <c r="J256" s="119"/>
      <c r="K256" s="119"/>
      <c r="L256" s="119"/>
    </row>
    <row r="257" spans="5:12" ht="13.2">
      <c r="E257" s="119"/>
      <c r="H257" s="119"/>
      <c r="I257" s="119"/>
      <c r="J257" s="119"/>
      <c r="K257" s="119"/>
      <c r="L257" s="119"/>
    </row>
    <row r="258" spans="5:12" ht="13.2">
      <c r="E258" s="119"/>
      <c r="H258" s="119"/>
      <c r="I258" s="119"/>
      <c r="J258" s="119"/>
      <c r="K258" s="119"/>
      <c r="L258" s="119"/>
    </row>
    <row r="259" spans="5:12" ht="13.2">
      <c r="E259" s="119"/>
      <c r="H259" s="119"/>
      <c r="I259" s="119"/>
      <c r="J259" s="119"/>
      <c r="K259" s="119"/>
      <c r="L259" s="119"/>
    </row>
    <row r="260" spans="5:12" ht="13.2">
      <c r="E260" s="119"/>
      <c r="H260" s="119"/>
      <c r="I260" s="119"/>
      <c r="J260" s="119"/>
      <c r="K260" s="119"/>
      <c r="L260" s="119"/>
    </row>
    <row r="261" spans="5:12" ht="13.2">
      <c r="E261" s="119"/>
      <c r="H261" s="119"/>
      <c r="I261" s="119"/>
      <c r="J261" s="119"/>
      <c r="K261" s="119"/>
      <c r="L261" s="119"/>
    </row>
    <row r="262" spans="5:12" ht="13.2">
      <c r="E262" s="119"/>
      <c r="H262" s="119"/>
      <c r="I262" s="119"/>
      <c r="J262" s="119"/>
      <c r="K262" s="119"/>
      <c r="L262" s="119"/>
    </row>
    <row r="263" spans="5:12" ht="13.2">
      <c r="E263" s="119"/>
      <c r="H263" s="119"/>
      <c r="I263" s="119"/>
      <c r="J263" s="119"/>
      <c r="K263" s="119"/>
      <c r="L263" s="119"/>
    </row>
    <row r="264" spans="5:12" ht="13.2">
      <c r="E264" s="119"/>
      <c r="H264" s="119"/>
      <c r="I264" s="119"/>
      <c r="J264" s="119"/>
      <c r="K264" s="119"/>
      <c r="L264" s="119"/>
    </row>
    <row r="265" spans="5:12" ht="13.2">
      <c r="E265" s="119"/>
      <c r="H265" s="119"/>
      <c r="I265" s="119"/>
      <c r="J265" s="119"/>
      <c r="K265" s="119"/>
      <c r="L265" s="119"/>
    </row>
    <row r="266" spans="5:12" ht="13.2">
      <c r="E266" s="119"/>
      <c r="H266" s="119"/>
      <c r="I266" s="119"/>
      <c r="J266" s="119"/>
      <c r="K266" s="119"/>
      <c r="L266" s="119"/>
    </row>
    <row r="267" spans="5:12" ht="13.2">
      <c r="E267" s="119"/>
      <c r="H267" s="119"/>
      <c r="I267" s="119"/>
      <c r="J267" s="119"/>
      <c r="K267" s="119"/>
      <c r="L267" s="119"/>
    </row>
    <row r="268" spans="5:12" ht="13.2">
      <c r="E268" s="119"/>
      <c r="H268" s="119"/>
      <c r="I268" s="119"/>
      <c r="J268" s="119"/>
      <c r="K268" s="119"/>
      <c r="L268" s="119"/>
    </row>
    <row r="269" spans="5:12" ht="13.2">
      <c r="E269" s="119"/>
      <c r="H269" s="119"/>
      <c r="I269" s="119"/>
      <c r="J269" s="119"/>
      <c r="K269" s="119"/>
      <c r="L269" s="119"/>
    </row>
    <row r="270" spans="5:12" ht="13.2">
      <c r="E270" s="119"/>
      <c r="H270" s="119"/>
      <c r="I270" s="119"/>
      <c r="J270" s="119"/>
      <c r="K270" s="119"/>
      <c r="L270" s="119"/>
    </row>
    <row r="271" spans="5:12" ht="13.2">
      <c r="E271" s="119"/>
      <c r="H271" s="119"/>
      <c r="I271" s="119"/>
      <c r="J271" s="119"/>
      <c r="K271" s="119"/>
      <c r="L271" s="119"/>
    </row>
    <row r="272" spans="5:12" ht="13.2">
      <c r="E272" s="119"/>
      <c r="H272" s="119"/>
      <c r="I272" s="119"/>
      <c r="J272" s="119"/>
      <c r="K272" s="119"/>
      <c r="L272" s="119"/>
    </row>
    <row r="273" spans="5:12" ht="13.2">
      <c r="E273" s="119"/>
      <c r="H273" s="119"/>
      <c r="I273" s="119"/>
      <c r="J273" s="119"/>
      <c r="K273" s="119"/>
      <c r="L273" s="119"/>
    </row>
    <row r="274" spans="5:12" ht="13.2">
      <c r="E274" s="119"/>
      <c r="H274" s="119"/>
      <c r="I274" s="119"/>
      <c r="J274" s="119"/>
      <c r="K274" s="119"/>
      <c r="L274" s="119"/>
    </row>
    <row r="275" spans="5:12" ht="13.2">
      <c r="E275" s="119"/>
      <c r="H275" s="119"/>
      <c r="I275" s="119"/>
      <c r="J275" s="119"/>
      <c r="K275" s="119"/>
      <c r="L275" s="119"/>
    </row>
    <row r="276" spans="5:12" ht="13.2">
      <c r="E276" s="119"/>
      <c r="H276" s="119"/>
      <c r="I276" s="119"/>
      <c r="J276" s="119"/>
      <c r="K276" s="119"/>
      <c r="L276" s="119"/>
    </row>
    <row r="277" spans="5:12" ht="13.2">
      <c r="E277" s="119"/>
      <c r="H277" s="119"/>
      <c r="I277" s="119"/>
      <c r="J277" s="119"/>
      <c r="K277" s="119"/>
      <c r="L277" s="119"/>
    </row>
    <row r="278" spans="5:12" ht="13.2">
      <c r="E278" s="119"/>
      <c r="H278" s="119"/>
      <c r="I278" s="119"/>
      <c r="J278" s="119"/>
      <c r="K278" s="119"/>
      <c r="L278" s="119"/>
    </row>
    <row r="279" spans="5:12" ht="13.2">
      <c r="E279" s="119"/>
      <c r="H279" s="119"/>
      <c r="I279" s="119"/>
      <c r="J279" s="119"/>
      <c r="K279" s="119"/>
      <c r="L279" s="119"/>
    </row>
    <row r="280" spans="5:12" ht="13.2">
      <c r="E280" s="119"/>
      <c r="H280" s="119"/>
      <c r="I280" s="119"/>
      <c r="J280" s="119"/>
      <c r="K280" s="119"/>
      <c r="L280" s="119"/>
    </row>
    <row r="281" spans="5:12" ht="13.2">
      <c r="E281" s="119"/>
      <c r="H281" s="119"/>
      <c r="I281" s="119"/>
      <c r="J281" s="119"/>
      <c r="K281" s="119"/>
      <c r="L281" s="119"/>
    </row>
    <row r="282" spans="5:12" ht="13.2">
      <c r="E282" s="119"/>
      <c r="H282" s="119"/>
      <c r="I282" s="119"/>
      <c r="J282" s="119"/>
      <c r="K282" s="119"/>
      <c r="L282" s="119"/>
    </row>
    <row r="283" spans="5:12" ht="13.2">
      <c r="E283" s="119"/>
      <c r="H283" s="119"/>
      <c r="I283" s="119"/>
      <c r="J283" s="119"/>
      <c r="K283" s="119"/>
      <c r="L283" s="119"/>
    </row>
    <row r="284" spans="5:12" ht="13.2">
      <c r="E284" s="119"/>
      <c r="H284" s="119"/>
      <c r="I284" s="119"/>
      <c r="J284" s="119"/>
      <c r="K284" s="119"/>
      <c r="L284" s="119"/>
    </row>
    <row r="285" spans="5:12" ht="13.2">
      <c r="E285" s="119"/>
      <c r="H285" s="119"/>
      <c r="I285" s="119"/>
      <c r="J285" s="119"/>
      <c r="K285" s="119"/>
      <c r="L285" s="119"/>
    </row>
    <row r="286" spans="5:12" ht="13.2">
      <c r="E286" s="119"/>
      <c r="H286" s="119"/>
      <c r="I286" s="119"/>
      <c r="J286" s="119"/>
      <c r="K286" s="119"/>
      <c r="L286" s="119"/>
    </row>
    <row r="287" spans="5:12" ht="13.2">
      <c r="E287" s="119"/>
      <c r="H287" s="119"/>
      <c r="I287" s="119"/>
      <c r="J287" s="119"/>
      <c r="K287" s="119"/>
      <c r="L287" s="119"/>
    </row>
    <row r="288" spans="5:12" ht="13.2">
      <c r="E288" s="119"/>
      <c r="H288" s="119"/>
      <c r="I288" s="119"/>
      <c r="J288" s="119"/>
      <c r="K288" s="119"/>
      <c r="L288" s="119"/>
    </row>
    <row r="289" spans="5:12" ht="13.2">
      <c r="E289" s="119"/>
      <c r="H289" s="119"/>
      <c r="I289" s="119"/>
      <c r="J289" s="119"/>
      <c r="K289" s="119"/>
      <c r="L289" s="119"/>
    </row>
    <row r="290" spans="5:12" ht="13.2">
      <c r="E290" s="119"/>
      <c r="H290" s="119"/>
      <c r="I290" s="119"/>
      <c r="J290" s="119"/>
      <c r="K290" s="119"/>
      <c r="L290" s="119"/>
    </row>
    <row r="291" spans="5:12" ht="13.2">
      <c r="E291" s="119"/>
      <c r="H291" s="119"/>
      <c r="I291" s="119"/>
      <c r="J291" s="119"/>
      <c r="K291" s="119"/>
      <c r="L291" s="119"/>
    </row>
    <row r="292" spans="5:12" ht="13.2">
      <c r="E292" s="119"/>
      <c r="H292" s="119"/>
      <c r="I292" s="119"/>
      <c r="J292" s="119"/>
      <c r="K292" s="119"/>
      <c r="L292" s="119"/>
    </row>
    <row r="293" spans="5:12" ht="13.2">
      <c r="E293" s="119"/>
      <c r="H293" s="119"/>
      <c r="I293" s="119"/>
      <c r="J293" s="119"/>
      <c r="K293" s="119"/>
      <c r="L293" s="119"/>
    </row>
    <row r="294" spans="5:12" ht="13.2">
      <c r="E294" s="119"/>
      <c r="H294" s="119"/>
      <c r="I294" s="119"/>
      <c r="J294" s="119"/>
      <c r="K294" s="119"/>
      <c r="L294" s="119"/>
    </row>
    <row r="295" spans="5:12" ht="13.2">
      <c r="E295" s="119"/>
      <c r="H295" s="119"/>
      <c r="I295" s="119"/>
      <c r="J295" s="119"/>
      <c r="K295" s="119"/>
      <c r="L295" s="119"/>
    </row>
    <row r="296" spans="5:12" ht="13.2">
      <c r="E296" s="119"/>
      <c r="H296" s="119"/>
      <c r="I296" s="119"/>
      <c r="J296" s="119"/>
      <c r="K296" s="119"/>
      <c r="L296" s="119"/>
    </row>
    <row r="297" spans="5:12" ht="13.2">
      <c r="E297" s="119"/>
      <c r="H297" s="119"/>
      <c r="I297" s="119"/>
      <c r="J297" s="119"/>
      <c r="K297" s="119"/>
      <c r="L297" s="119"/>
    </row>
    <row r="298" spans="5:12" ht="13.2">
      <c r="E298" s="119"/>
      <c r="H298" s="119"/>
      <c r="I298" s="119"/>
      <c r="J298" s="119"/>
      <c r="K298" s="119"/>
      <c r="L298" s="119"/>
    </row>
    <row r="299" spans="5:12" ht="13.2">
      <c r="E299" s="119"/>
      <c r="H299" s="119"/>
      <c r="I299" s="119"/>
      <c r="J299" s="119"/>
      <c r="K299" s="119"/>
      <c r="L299" s="119"/>
    </row>
    <row r="300" spans="5:12" ht="13.2">
      <c r="E300" s="119"/>
      <c r="H300" s="119"/>
      <c r="I300" s="119"/>
      <c r="J300" s="119"/>
      <c r="K300" s="119"/>
      <c r="L300" s="119"/>
    </row>
    <row r="301" spans="5:12" ht="13.2">
      <c r="E301" s="119"/>
      <c r="H301" s="119"/>
      <c r="I301" s="119"/>
      <c r="J301" s="119"/>
      <c r="K301" s="119"/>
      <c r="L301" s="119"/>
    </row>
    <row r="302" spans="5:12" ht="13.2">
      <c r="E302" s="119"/>
      <c r="H302" s="119"/>
      <c r="I302" s="119"/>
      <c r="J302" s="119"/>
      <c r="K302" s="119"/>
      <c r="L302" s="119"/>
    </row>
    <row r="303" spans="5:12" ht="13.2">
      <c r="E303" s="119"/>
      <c r="H303" s="119"/>
      <c r="I303" s="119"/>
      <c r="J303" s="119"/>
      <c r="K303" s="119"/>
      <c r="L303" s="119"/>
    </row>
    <row r="304" spans="5:12" ht="13.2">
      <c r="E304" s="119"/>
      <c r="H304" s="119"/>
      <c r="I304" s="119"/>
      <c r="J304" s="119"/>
      <c r="K304" s="119"/>
      <c r="L304" s="119"/>
    </row>
    <row r="305" spans="5:12" ht="13.2">
      <c r="E305" s="119"/>
      <c r="H305" s="119"/>
      <c r="I305" s="119"/>
      <c r="J305" s="119"/>
      <c r="K305" s="119"/>
      <c r="L305" s="119"/>
    </row>
    <row r="306" spans="5:12" ht="13.2">
      <c r="E306" s="119"/>
      <c r="H306" s="119"/>
      <c r="I306" s="119"/>
      <c r="J306" s="119"/>
      <c r="K306" s="119"/>
      <c r="L306" s="119"/>
    </row>
    <row r="307" spans="5:12" ht="13.2">
      <c r="E307" s="119"/>
      <c r="H307" s="119"/>
      <c r="I307" s="119"/>
      <c r="J307" s="119"/>
      <c r="K307" s="119"/>
      <c r="L307" s="119"/>
    </row>
    <row r="308" spans="5:12" ht="13.2">
      <c r="E308" s="119"/>
      <c r="H308" s="119"/>
      <c r="I308" s="119"/>
      <c r="J308" s="119"/>
      <c r="K308" s="119"/>
      <c r="L308" s="119"/>
    </row>
    <row r="309" spans="5:12" ht="13.2">
      <c r="E309" s="119"/>
      <c r="H309" s="119"/>
      <c r="I309" s="119"/>
      <c r="J309" s="119"/>
      <c r="K309" s="119"/>
      <c r="L309" s="119"/>
    </row>
    <row r="310" spans="5:12" ht="13.2">
      <c r="E310" s="119"/>
      <c r="H310" s="119"/>
      <c r="I310" s="119"/>
      <c r="J310" s="119"/>
      <c r="K310" s="119"/>
      <c r="L310" s="119"/>
    </row>
    <row r="311" spans="5:12" ht="13.2">
      <c r="E311" s="119"/>
      <c r="H311" s="119"/>
      <c r="I311" s="119"/>
      <c r="J311" s="119"/>
      <c r="K311" s="119"/>
      <c r="L311" s="119"/>
    </row>
    <row r="312" spans="5:12" ht="13.2">
      <c r="E312" s="119"/>
      <c r="H312" s="119"/>
      <c r="I312" s="119"/>
      <c r="J312" s="119"/>
      <c r="K312" s="119"/>
      <c r="L312" s="119"/>
    </row>
    <row r="313" spans="5:12" ht="13.2">
      <c r="E313" s="119"/>
      <c r="H313" s="119"/>
      <c r="I313" s="119"/>
      <c r="J313" s="119"/>
      <c r="K313" s="119"/>
      <c r="L313" s="119"/>
    </row>
    <row r="314" spans="5:12" ht="13.2">
      <c r="E314" s="119"/>
      <c r="H314" s="119"/>
      <c r="I314" s="119"/>
      <c r="J314" s="119"/>
      <c r="K314" s="119"/>
      <c r="L314" s="119"/>
    </row>
    <row r="315" spans="5:12" ht="13.2">
      <c r="E315" s="119"/>
      <c r="H315" s="119"/>
      <c r="I315" s="119"/>
      <c r="J315" s="119"/>
      <c r="K315" s="119"/>
      <c r="L315" s="119"/>
    </row>
    <row r="316" spans="5:12" ht="13.2">
      <c r="E316" s="119"/>
      <c r="H316" s="119"/>
      <c r="I316" s="119"/>
      <c r="J316" s="119"/>
      <c r="K316" s="119"/>
      <c r="L316" s="119"/>
    </row>
    <row r="317" spans="5:12" ht="13.2">
      <c r="E317" s="119"/>
      <c r="H317" s="119"/>
      <c r="I317" s="119"/>
      <c r="J317" s="119"/>
      <c r="K317" s="119"/>
      <c r="L317" s="119"/>
    </row>
    <row r="318" spans="5:12" ht="13.2">
      <c r="E318" s="119"/>
      <c r="H318" s="119"/>
      <c r="I318" s="119"/>
      <c r="J318" s="119"/>
      <c r="K318" s="119"/>
      <c r="L318" s="119"/>
    </row>
    <row r="319" spans="5:12" ht="13.2">
      <c r="E319" s="119"/>
      <c r="H319" s="119"/>
      <c r="I319" s="119"/>
      <c r="J319" s="119"/>
      <c r="K319" s="119"/>
      <c r="L319" s="119"/>
    </row>
    <row r="320" spans="5:12" ht="13.2">
      <c r="E320" s="119"/>
      <c r="H320" s="119"/>
      <c r="I320" s="119"/>
      <c r="J320" s="119"/>
      <c r="K320" s="119"/>
      <c r="L320" s="119"/>
    </row>
    <row r="321" spans="5:12" ht="13.2">
      <c r="E321" s="119"/>
      <c r="H321" s="119"/>
      <c r="I321" s="119"/>
      <c r="J321" s="119"/>
      <c r="K321" s="119"/>
      <c r="L321" s="119"/>
    </row>
    <row r="322" spans="5:12" ht="13.2">
      <c r="E322" s="119"/>
      <c r="H322" s="119"/>
      <c r="I322" s="119"/>
      <c r="J322" s="119"/>
      <c r="K322" s="119"/>
      <c r="L322" s="119"/>
    </row>
    <row r="323" spans="5:12" ht="13.2">
      <c r="E323" s="119"/>
      <c r="H323" s="119"/>
      <c r="I323" s="119"/>
      <c r="J323" s="119"/>
      <c r="K323" s="119"/>
      <c r="L323" s="119"/>
    </row>
    <row r="324" spans="5:12" ht="13.2">
      <c r="E324" s="119"/>
      <c r="H324" s="119"/>
      <c r="I324" s="119"/>
      <c r="J324" s="119"/>
      <c r="K324" s="119"/>
      <c r="L324" s="119"/>
    </row>
    <row r="325" spans="5:12" ht="13.2">
      <c r="E325" s="119"/>
      <c r="H325" s="119"/>
      <c r="I325" s="119"/>
      <c r="J325" s="119"/>
      <c r="K325" s="119"/>
      <c r="L325" s="119"/>
    </row>
    <row r="326" spans="5:12" ht="13.2">
      <c r="E326" s="119"/>
      <c r="H326" s="119"/>
      <c r="I326" s="119"/>
      <c r="J326" s="119"/>
      <c r="K326" s="119"/>
      <c r="L326" s="119"/>
    </row>
    <row r="327" spans="5:12" ht="13.2">
      <c r="E327" s="119"/>
      <c r="H327" s="119"/>
      <c r="I327" s="119"/>
      <c r="J327" s="119"/>
      <c r="K327" s="119"/>
      <c r="L327" s="119"/>
    </row>
    <row r="328" spans="5:12" ht="13.2">
      <c r="E328" s="119"/>
      <c r="H328" s="119"/>
      <c r="I328" s="119"/>
      <c r="J328" s="119"/>
      <c r="K328" s="119"/>
      <c r="L328" s="119"/>
    </row>
    <row r="329" spans="5:12" ht="13.2">
      <c r="E329" s="119"/>
      <c r="H329" s="119"/>
      <c r="I329" s="119"/>
      <c r="J329" s="119"/>
      <c r="K329" s="119"/>
      <c r="L329" s="119"/>
    </row>
    <row r="330" spans="5:12" ht="13.2">
      <c r="E330" s="119"/>
      <c r="H330" s="119"/>
      <c r="I330" s="119"/>
      <c r="J330" s="119"/>
      <c r="K330" s="119"/>
      <c r="L330" s="119"/>
    </row>
    <row r="331" spans="5:12" ht="13.2">
      <c r="E331" s="119"/>
      <c r="H331" s="119"/>
      <c r="I331" s="119"/>
      <c r="J331" s="119"/>
      <c r="K331" s="119"/>
      <c r="L331" s="119"/>
    </row>
    <row r="332" spans="5:12" ht="13.2">
      <c r="E332" s="119"/>
      <c r="H332" s="119"/>
      <c r="I332" s="119"/>
      <c r="J332" s="119"/>
      <c r="K332" s="119"/>
      <c r="L332" s="119"/>
    </row>
    <row r="333" spans="5:12" ht="13.2">
      <c r="E333" s="119"/>
      <c r="H333" s="119"/>
      <c r="I333" s="119"/>
      <c r="J333" s="119"/>
      <c r="K333" s="119"/>
      <c r="L333" s="119"/>
    </row>
    <row r="334" spans="5:12" ht="13.2">
      <c r="E334" s="119"/>
      <c r="H334" s="119"/>
      <c r="I334" s="119"/>
      <c r="J334" s="119"/>
      <c r="K334" s="119"/>
      <c r="L334" s="119"/>
    </row>
    <row r="335" spans="5:12" ht="13.2">
      <c r="E335" s="119"/>
      <c r="H335" s="119"/>
      <c r="I335" s="119"/>
      <c r="J335" s="119"/>
      <c r="K335" s="119"/>
      <c r="L335" s="119"/>
    </row>
    <row r="336" spans="5:12" ht="13.2">
      <c r="E336" s="119"/>
      <c r="H336" s="119"/>
      <c r="I336" s="119"/>
      <c r="J336" s="119"/>
      <c r="K336" s="119"/>
      <c r="L336" s="119"/>
    </row>
    <row r="337" spans="5:12" ht="13.2">
      <c r="E337" s="119"/>
      <c r="H337" s="119"/>
      <c r="I337" s="119"/>
      <c r="J337" s="119"/>
      <c r="K337" s="119"/>
      <c r="L337" s="119"/>
    </row>
    <row r="338" spans="5:12" ht="13.2">
      <c r="E338" s="119"/>
      <c r="H338" s="119"/>
      <c r="I338" s="119"/>
      <c r="J338" s="119"/>
      <c r="K338" s="119"/>
      <c r="L338" s="119"/>
    </row>
    <row r="339" spans="5:12" ht="13.2">
      <c r="E339" s="119"/>
      <c r="H339" s="119"/>
      <c r="I339" s="119"/>
      <c r="J339" s="119"/>
      <c r="K339" s="119"/>
      <c r="L339" s="119"/>
    </row>
    <row r="340" spans="5:12" ht="13.2">
      <c r="E340" s="119"/>
      <c r="H340" s="119"/>
      <c r="I340" s="119"/>
      <c r="J340" s="119"/>
      <c r="K340" s="119"/>
      <c r="L340" s="119"/>
    </row>
    <row r="341" spans="5:12" ht="13.2">
      <c r="E341" s="119"/>
      <c r="H341" s="119"/>
      <c r="I341" s="119"/>
      <c r="J341" s="119"/>
      <c r="K341" s="119"/>
      <c r="L341" s="119"/>
    </row>
    <row r="342" spans="5:12" ht="13.2">
      <c r="E342" s="119"/>
      <c r="H342" s="119"/>
      <c r="I342" s="119"/>
      <c r="J342" s="119"/>
      <c r="K342" s="119"/>
      <c r="L342" s="119"/>
    </row>
    <row r="343" spans="5:12" ht="13.2">
      <c r="E343" s="119"/>
      <c r="H343" s="119"/>
      <c r="I343" s="119"/>
      <c r="J343" s="119"/>
      <c r="K343" s="119"/>
      <c r="L343" s="119"/>
    </row>
    <row r="344" spans="5:12" ht="13.2">
      <c r="E344" s="119"/>
      <c r="H344" s="119"/>
      <c r="I344" s="119"/>
      <c r="J344" s="119"/>
      <c r="K344" s="119"/>
      <c r="L344" s="119"/>
    </row>
    <row r="345" spans="5:12" ht="13.2">
      <c r="E345" s="119"/>
      <c r="H345" s="119"/>
      <c r="I345" s="119"/>
      <c r="J345" s="119"/>
      <c r="K345" s="119"/>
      <c r="L345" s="119"/>
    </row>
    <row r="346" spans="5:12" ht="13.2">
      <c r="E346" s="119"/>
      <c r="H346" s="119"/>
      <c r="I346" s="119"/>
      <c r="J346" s="119"/>
      <c r="K346" s="119"/>
      <c r="L346" s="119"/>
    </row>
    <row r="347" spans="5:12" ht="13.2">
      <c r="E347" s="119"/>
      <c r="H347" s="119"/>
      <c r="I347" s="119"/>
      <c r="J347" s="119"/>
      <c r="K347" s="119"/>
      <c r="L347" s="119"/>
    </row>
    <row r="348" spans="5:12" ht="13.2">
      <c r="E348" s="119"/>
      <c r="H348" s="119"/>
      <c r="I348" s="119"/>
      <c r="J348" s="119"/>
      <c r="K348" s="119"/>
      <c r="L348" s="119"/>
    </row>
    <row r="349" spans="5:12" ht="13.2">
      <c r="E349" s="119"/>
      <c r="H349" s="119"/>
      <c r="I349" s="119"/>
      <c r="J349" s="119"/>
      <c r="K349" s="119"/>
      <c r="L349" s="119"/>
    </row>
    <row r="350" spans="5:12" ht="13.2">
      <c r="E350" s="119"/>
      <c r="H350" s="119"/>
      <c r="I350" s="119"/>
      <c r="J350" s="119"/>
      <c r="K350" s="119"/>
      <c r="L350" s="119"/>
    </row>
    <row r="351" spans="5:12" ht="13.2">
      <c r="E351" s="119"/>
      <c r="H351" s="119"/>
      <c r="I351" s="119"/>
      <c r="J351" s="119"/>
      <c r="K351" s="119"/>
      <c r="L351" s="119"/>
    </row>
    <row r="352" spans="5:12" ht="13.2">
      <c r="E352" s="119"/>
      <c r="H352" s="119"/>
      <c r="I352" s="119"/>
      <c r="J352" s="119"/>
      <c r="K352" s="119"/>
      <c r="L352" s="119"/>
    </row>
    <row r="353" spans="5:12" ht="13.2">
      <c r="E353" s="119"/>
      <c r="H353" s="119"/>
      <c r="I353" s="119"/>
      <c r="J353" s="119"/>
      <c r="K353" s="119"/>
      <c r="L353" s="119"/>
    </row>
    <row r="354" spans="5:12" ht="13.2">
      <c r="E354" s="119"/>
      <c r="H354" s="119"/>
      <c r="I354" s="119"/>
      <c r="J354" s="119"/>
      <c r="K354" s="119"/>
      <c r="L354" s="119"/>
    </row>
    <row r="355" spans="5:12" ht="13.2">
      <c r="E355" s="119"/>
      <c r="H355" s="119"/>
      <c r="I355" s="119"/>
      <c r="J355" s="119"/>
      <c r="K355" s="119"/>
      <c r="L355" s="119"/>
    </row>
    <row r="356" spans="5:12" ht="13.2">
      <c r="E356" s="119"/>
      <c r="H356" s="119"/>
      <c r="I356" s="119"/>
      <c r="J356" s="119"/>
      <c r="K356" s="119"/>
      <c r="L356" s="119"/>
    </row>
    <row r="357" spans="5:12" ht="13.2">
      <c r="E357" s="119"/>
      <c r="H357" s="119"/>
      <c r="I357" s="119"/>
      <c r="J357" s="119"/>
      <c r="K357" s="119"/>
      <c r="L357" s="119"/>
    </row>
    <row r="358" spans="5:12" ht="13.2">
      <c r="E358" s="119"/>
      <c r="H358" s="119"/>
      <c r="I358" s="119"/>
      <c r="J358" s="119"/>
      <c r="K358" s="119"/>
      <c r="L358" s="119"/>
    </row>
    <row r="359" spans="5:12" ht="13.2">
      <c r="E359" s="119"/>
      <c r="H359" s="119"/>
      <c r="I359" s="119"/>
      <c r="J359" s="119"/>
      <c r="K359" s="119"/>
      <c r="L359" s="119"/>
    </row>
    <row r="360" spans="5:12" ht="13.2">
      <c r="E360" s="119"/>
      <c r="H360" s="119"/>
      <c r="I360" s="119"/>
      <c r="J360" s="119"/>
      <c r="K360" s="119"/>
      <c r="L360" s="119"/>
    </row>
    <row r="361" spans="5:12" ht="13.2">
      <c r="E361" s="119"/>
      <c r="H361" s="119"/>
      <c r="I361" s="119"/>
      <c r="J361" s="119"/>
      <c r="K361" s="119"/>
      <c r="L361" s="119"/>
    </row>
    <row r="362" spans="5:12" ht="13.2">
      <c r="E362" s="119"/>
      <c r="H362" s="119"/>
      <c r="I362" s="119"/>
      <c r="J362" s="119"/>
      <c r="K362" s="119"/>
      <c r="L362" s="119"/>
    </row>
    <row r="363" spans="5:12" ht="13.2">
      <c r="E363" s="119"/>
      <c r="H363" s="119"/>
      <c r="I363" s="119"/>
      <c r="J363" s="119"/>
      <c r="K363" s="119"/>
      <c r="L363" s="119"/>
    </row>
    <row r="364" spans="5:12" ht="13.2">
      <c r="E364" s="119"/>
      <c r="H364" s="119"/>
      <c r="I364" s="119"/>
      <c r="J364" s="119"/>
      <c r="K364" s="119"/>
      <c r="L364" s="119"/>
    </row>
    <row r="365" spans="5:12" ht="13.2">
      <c r="E365" s="119"/>
      <c r="H365" s="119"/>
      <c r="I365" s="119"/>
      <c r="J365" s="119"/>
      <c r="K365" s="119"/>
      <c r="L365" s="119"/>
    </row>
    <row r="366" spans="5:12" ht="13.2">
      <c r="E366" s="119"/>
      <c r="H366" s="119"/>
      <c r="I366" s="119"/>
      <c r="J366" s="119"/>
      <c r="K366" s="119"/>
      <c r="L366" s="119"/>
    </row>
    <row r="367" spans="5:12" ht="13.2">
      <c r="E367" s="119"/>
      <c r="H367" s="119"/>
      <c r="I367" s="119"/>
      <c r="J367" s="119"/>
      <c r="K367" s="119"/>
      <c r="L367" s="119"/>
    </row>
    <row r="368" spans="5:12" ht="13.2">
      <c r="E368" s="119"/>
      <c r="H368" s="119"/>
      <c r="I368" s="119"/>
      <c r="J368" s="119"/>
      <c r="K368" s="119"/>
      <c r="L368" s="119"/>
    </row>
    <row r="369" spans="5:12" ht="13.2">
      <c r="E369" s="119"/>
      <c r="H369" s="119"/>
      <c r="I369" s="119"/>
      <c r="J369" s="119"/>
      <c r="K369" s="119"/>
      <c r="L369" s="119"/>
    </row>
    <row r="370" spans="5:12" ht="13.2">
      <c r="E370" s="119"/>
      <c r="H370" s="119"/>
      <c r="I370" s="119"/>
      <c r="J370" s="119"/>
      <c r="K370" s="119"/>
      <c r="L370" s="119"/>
    </row>
    <row r="371" spans="5:12" ht="13.2">
      <c r="E371" s="119"/>
      <c r="H371" s="119"/>
      <c r="I371" s="119"/>
      <c r="J371" s="119"/>
      <c r="K371" s="119"/>
      <c r="L371" s="119"/>
    </row>
    <row r="372" spans="5:12" ht="13.2">
      <c r="E372" s="119"/>
      <c r="H372" s="119"/>
      <c r="I372" s="119"/>
      <c r="J372" s="119"/>
      <c r="K372" s="119"/>
      <c r="L372" s="119"/>
    </row>
    <row r="373" spans="5:12" ht="13.2">
      <c r="E373" s="119"/>
      <c r="H373" s="119"/>
      <c r="I373" s="119"/>
      <c r="J373" s="119"/>
      <c r="K373" s="119"/>
      <c r="L373" s="119"/>
    </row>
    <row r="374" spans="5:12" ht="13.2">
      <c r="E374" s="119"/>
      <c r="H374" s="119"/>
      <c r="I374" s="119"/>
      <c r="J374" s="119"/>
      <c r="K374" s="119"/>
      <c r="L374" s="119"/>
    </row>
    <row r="375" spans="5:12" ht="13.2">
      <c r="E375" s="119"/>
      <c r="H375" s="119"/>
      <c r="I375" s="119"/>
      <c r="J375" s="119"/>
      <c r="K375" s="119"/>
      <c r="L375" s="119"/>
    </row>
    <row r="376" spans="5:12" ht="13.2">
      <c r="E376" s="119"/>
      <c r="H376" s="119"/>
      <c r="I376" s="119"/>
      <c r="J376" s="119"/>
      <c r="K376" s="119"/>
      <c r="L376" s="119"/>
    </row>
    <row r="377" spans="5:12" ht="13.2">
      <c r="E377" s="119"/>
      <c r="H377" s="119"/>
      <c r="I377" s="119"/>
      <c r="J377" s="119"/>
      <c r="K377" s="119"/>
      <c r="L377" s="119"/>
    </row>
    <row r="378" spans="5:12" ht="13.2">
      <c r="E378" s="119"/>
      <c r="H378" s="119"/>
      <c r="I378" s="119"/>
      <c r="J378" s="119"/>
      <c r="K378" s="119"/>
      <c r="L378" s="119"/>
    </row>
    <row r="379" spans="5:12" ht="13.2">
      <c r="E379" s="119"/>
      <c r="H379" s="119"/>
      <c r="I379" s="119"/>
      <c r="J379" s="119"/>
      <c r="K379" s="119"/>
      <c r="L379" s="119"/>
    </row>
    <row r="380" spans="5:12" ht="13.2">
      <c r="E380" s="119"/>
      <c r="H380" s="119"/>
      <c r="I380" s="119"/>
      <c r="J380" s="119"/>
      <c r="K380" s="119"/>
      <c r="L380" s="119"/>
    </row>
    <row r="381" spans="5:12" ht="13.2">
      <c r="E381" s="119"/>
      <c r="H381" s="119"/>
      <c r="I381" s="119"/>
      <c r="J381" s="119"/>
      <c r="K381" s="119"/>
      <c r="L381" s="119"/>
    </row>
    <row r="382" spans="5:12" ht="13.2">
      <c r="E382" s="119"/>
      <c r="H382" s="119"/>
      <c r="I382" s="119"/>
      <c r="J382" s="119"/>
      <c r="K382" s="119"/>
      <c r="L382" s="119"/>
    </row>
    <row r="383" spans="5:12" ht="13.2">
      <c r="E383" s="119"/>
      <c r="H383" s="119"/>
      <c r="I383" s="119"/>
      <c r="J383" s="119"/>
      <c r="K383" s="119"/>
      <c r="L383" s="119"/>
    </row>
    <row r="384" spans="5:12" ht="13.2">
      <c r="E384" s="119"/>
      <c r="H384" s="119"/>
      <c r="I384" s="119"/>
      <c r="J384" s="119"/>
      <c r="K384" s="119"/>
      <c r="L384" s="119"/>
    </row>
    <row r="385" spans="5:12" ht="13.2">
      <c r="E385" s="119"/>
      <c r="H385" s="119"/>
      <c r="I385" s="119"/>
      <c r="J385" s="119"/>
      <c r="K385" s="119"/>
      <c r="L385" s="119"/>
    </row>
    <row r="386" spans="5:12" ht="13.2">
      <c r="E386" s="119"/>
      <c r="H386" s="119"/>
      <c r="I386" s="119"/>
      <c r="J386" s="119"/>
      <c r="K386" s="119"/>
      <c r="L386" s="119"/>
    </row>
    <row r="387" spans="5:12" ht="13.2">
      <c r="E387" s="119"/>
      <c r="H387" s="119"/>
      <c r="I387" s="119"/>
      <c r="J387" s="119"/>
      <c r="K387" s="119"/>
      <c r="L387" s="119"/>
    </row>
    <row r="388" spans="5:12" ht="13.2">
      <c r="E388" s="119"/>
      <c r="H388" s="119"/>
      <c r="I388" s="119"/>
      <c r="J388" s="119"/>
      <c r="K388" s="119"/>
      <c r="L388" s="119"/>
    </row>
    <row r="389" spans="5:12" ht="13.2">
      <c r="E389" s="119"/>
      <c r="H389" s="119"/>
      <c r="I389" s="119"/>
      <c r="J389" s="119"/>
      <c r="K389" s="119"/>
      <c r="L389" s="119"/>
    </row>
    <row r="390" spans="5:12" ht="13.2">
      <c r="E390" s="119"/>
      <c r="H390" s="119"/>
      <c r="I390" s="119"/>
      <c r="J390" s="119"/>
      <c r="K390" s="119"/>
      <c r="L390" s="119"/>
    </row>
    <row r="391" spans="5:12" ht="13.2">
      <c r="E391" s="119"/>
      <c r="H391" s="119"/>
      <c r="I391" s="119"/>
      <c r="J391" s="119"/>
      <c r="K391" s="119"/>
      <c r="L391" s="119"/>
    </row>
    <row r="392" spans="5:12" ht="13.2">
      <c r="E392" s="119"/>
      <c r="H392" s="119"/>
      <c r="I392" s="119"/>
      <c r="J392" s="119"/>
      <c r="K392" s="119"/>
      <c r="L392" s="119"/>
    </row>
    <row r="393" spans="5:12" ht="13.2">
      <c r="E393" s="119"/>
      <c r="H393" s="119"/>
      <c r="I393" s="119"/>
      <c r="J393" s="119"/>
      <c r="K393" s="119"/>
      <c r="L393" s="119"/>
    </row>
    <row r="394" spans="5:12" ht="13.2">
      <c r="E394" s="119"/>
      <c r="H394" s="119"/>
      <c r="I394" s="119"/>
      <c r="J394" s="119"/>
      <c r="K394" s="119"/>
      <c r="L394" s="119"/>
    </row>
    <row r="395" spans="5:12" ht="13.2">
      <c r="E395" s="119"/>
      <c r="H395" s="119"/>
      <c r="I395" s="119"/>
      <c r="J395" s="119"/>
      <c r="K395" s="119"/>
      <c r="L395" s="119"/>
    </row>
    <row r="396" spans="5:12" ht="13.2">
      <c r="E396" s="119"/>
      <c r="H396" s="119"/>
      <c r="I396" s="119"/>
      <c r="J396" s="119"/>
      <c r="K396" s="119"/>
      <c r="L396" s="119"/>
    </row>
    <row r="397" spans="5:12" ht="13.2">
      <c r="E397" s="119"/>
      <c r="H397" s="119"/>
      <c r="I397" s="119"/>
      <c r="J397" s="119"/>
      <c r="K397" s="119"/>
      <c r="L397" s="119"/>
    </row>
    <row r="398" spans="5:12" ht="13.2">
      <c r="E398" s="119"/>
      <c r="H398" s="119"/>
      <c r="I398" s="119"/>
      <c r="J398" s="119"/>
      <c r="K398" s="119"/>
      <c r="L398" s="119"/>
    </row>
    <row r="399" spans="5:12" ht="13.2">
      <c r="E399" s="119"/>
      <c r="H399" s="119"/>
      <c r="I399" s="119"/>
      <c r="J399" s="119"/>
      <c r="K399" s="119"/>
      <c r="L399" s="119"/>
    </row>
    <row r="400" spans="5:12" ht="13.2">
      <c r="E400" s="119"/>
      <c r="H400" s="119"/>
      <c r="I400" s="119"/>
      <c r="J400" s="119"/>
      <c r="K400" s="119"/>
      <c r="L400" s="119"/>
    </row>
    <row r="401" spans="5:12" ht="13.2">
      <c r="E401" s="119"/>
      <c r="H401" s="119"/>
      <c r="I401" s="119"/>
      <c r="J401" s="119"/>
      <c r="K401" s="119"/>
      <c r="L401" s="119"/>
    </row>
    <row r="402" spans="5:12" ht="13.2">
      <c r="E402" s="119"/>
      <c r="H402" s="119"/>
      <c r="I402" s="119"/>
      <c r="J402" s="119"/>
      <c r="K402" s="119"/>
      <c r="L402" s="119"/>
    </row>
    <row r="403" spans="5:12" ht="13.2">
      <c r="E403" s="119"/>
      <c r="H403" s="119"/>
      <c r="I403" s="119"/>
      <c r="J403" s="119"/>
      <c r="K403" s="119"/>
      <c r="L403" s="119"/>
    </row>
    <row r="404" spans="5:12" ht="13.2">
      <c r="E404" s="119"/>
      <c r="H404" s="119"/>
      <c r="I404" s="119"/>
      <c r="J404" s="119"/>
      <c r="K404" s="119"/>
      <c r="L404" s="119"/>
    </row>
    <row r="405" spans="5:12" ht="13.2">
      <c r="E405" s="119"/>
      <c r="H405" s="119"/>
      <c r="I405" s="119"/>
      <c r="J405" s="119"/>
      <c r="K405" s="119"/>
      <c r="L405" s="119"/>
    </row>
    <row r="406" spans="5:12" ht="13.2">
      <c r="E406" s="119"/>
      <c r="H406" s="119"/>
      <c r="I406" s="119"/>
      <c r="J406" s="119"/>
      <c r="K406" s="119"/>
      <c r="L406" s="119"/>
    </row>
    <row r="407" spans="5:12" ht="13.2">
      <c r="E407" s="119"/>
      <c r="H407" s="119"/>
      <c r="I407" s="119"/>
      <c r="J407" s="119"/>
      <c r="K407" s="119"/>
      <c r="L407" s="119"/>
    </row>
    <row r="408" spans="5:12" ht="13.2">
      <c r="E408" s="119"/>
      <c r="H408" s="119"/>
      <c r="I408" s="119"/>
      <c r="J408" s="119"/>
      <c r="K408" s="119"/>
      <c r="L408" s="119"/>
    </row>
    <row r="409" spans="5:12" ht="13.2">
      <c r="E409" s="119"/>
      <c r="H409" s="119"/>
      <c r="I409" s="119"/>
      <c r="J409" s="119"/>
      <c r="K409" s="119"/>
      <c r="L409" s="119"/>
    </row>
    <row r="410" spans="5:12" ht="13.2">
      <c r="E410" s="119"/>
      <c r="H410" s="119"/>
      <c r="I410" s="119"/>
      <c r="J410" s="119"/>
      <c r="K410" s="119"/>
      <c r="L410" s="119"/>
    </row>
    <row r="411" spans="5:12" ht="13.2">
      <c r="E411" s="119"/>
      <c r="H411" s="119"/>
      <c r="I411" s="119"/>
      <c r="J411" s="119"/>
      <c r="K411" s="119"/>
      <c r="L411" s="119"/>
    </row>
    <row r="412" spans="5:12" ht="13.2">
      <c r="E412" s="119"/>
      <c r="H412" s="119"/>
      <c r="I412" s="119"/>
      <c r="J412" s="119"/>
      <c r="K412" s="119"/>
      <c r="L412" s="119"/>
    </row>
    <row r="413" spans="5:12" ht="13.2">
      <c r="E413" s="119"/>
      <c r="H413" s="119"/>
      <c r="I413" s="119"/>
      <c r="J413" s="119"/>
      <c r="K413" s="119"/>
      <c r="L413" s="119"/>
    </row>
    <row r="414" spans="5:12" ht="13.2">
      <c r="E414" s="119"/>
      <c r="H414" s="119"/>
      <c r="I414" s="119"/>
      <c r="J414" s="119"/>
      <c r="K414" s="119"/>
      <c r="L414" s="119"/>
    </row>
    <row r="415" spans="5:12" ht="13.2">
      <c r="E415" s="119"/>
      <c r="H415" s="119"/>
      <c r="I415" s="119"/>
      <c r="J415" s="119"/>
      <c r="K415" s="119"/>
      <c r="L415" s="119"/>
    </row>
    <row r="416" spans="5:12" ht="13.2">
      <c r="E416" s="119"/>
      <c r="H416" s="119"/>
      <c r="I416" s="119"/>
      <c r="J416" s="119"/>
      <c r="K416" s="119"/>
      <c r="L416" s="119"/>
    </row>
    <row r="417" spans="5:12" ht="13.2">
      <c r="E417" s="119"/>
      <c r="H417" s="119"/>
      <c r="I417" s="119"/>
      <c r="J417" s="119"/>
      <c r="K417" s="119"/>
      <c r="L417" s="119"/>
    </row>
    <row r="418" spans="5:12" ht="13.2">
      <c r="E418" s="119"/>
      <c r="H418" s="119"/>
      <c r="I418" s="119"/>
      <c r="J418" s="119"/>
      <c r="K418" s="119"/>
      <c r="L418" s="119"/>
    </row>
    <row r="419" spans="5:12" ht="13.2">
      <c r="E419" s="119"/>
      <c r="H419" s="119"/>
      <c r="I419" s="119"/>
      <c r="J419" s="119"/>
      <c r="K419" s="119"/>
      <c r="L419" s="119"/>
    </row>
    <row r="420" spans="5:12" ht="13.2">
      <c r="E420" s="119"/>
      <c r="H420" s="119"/>
      <c r="I420" s="119"/>
      <c r="J420" s="119"/>
      <c r="K420" s="119"/>
      <c r="L420" s="119"/>
    </row>
    <row r="421" spans="5:12" ht="13.2">
      <c r="E421" s="119"/>
      <c r="H421" s="119"/>
      <c r="I421" s="119"/>
      <c r="J421" s="119"/>
      <c r="K421" s="119"/>
      <c r="L421" s="119"/>
    </row>
    <row r="422" spans="5:12" ht="13.2">
      <c r="E422" s="119"/>
      <c r="H422" s="119"/>
      <c r="I422" s="119"/>
      <c r="J422" s="119"/>
      <c r="K422" s="119"/>
      <c r="L422" s="119"/>
    </row>
    <row r="423" spans="5:12" ht="13.2">
      <c r="E423" s="119"/>
      <c r="H423" s="119"/>
      <c r="I423" s="119"/>
      <c r="J423" s="119"/>
      <c r="K423" s="119"/>
      <c r="L423" s="119"/>
    </row>
    <row r="424" spans="5:12" ht="13.2">
      <c r="E424" s="119"/>
      <c r="H424" s="119"/>
      <c r="I424" s="119"/>
      <c r="J424" s="119"/>
      <c r="K424" s="119"/>
      <c r="L424" s="119"/>
    </row>
    <row r="425" spans="5:12" ht="13.2">
      <c r="E425" s="119"/>
      <c r="H425" s="119"/>
      <c r="I425" s="119"/>
      <c r="J425" s="119"/>
      <c r="K425" s="119"/>
      <c r="L425" s="119"/>
    </row>
    <row r="426" spans="5:12" ht="13.2">
      <c r="E426" s="119"/>
      <c r="H426" s="119"/>
      <c r="I426" s="119"/>
      <c r="J426" s="119"/>
      <c r="K426" s="119"/>
      <c r="L426" s="119"/>
    </row>
    <row r="427" spans="5:12" ht="13.2">
      <c r="E427" s="119"/>
      <c r="H427" s="119"/>
      <c r="I427" s="119"/>
      <c r="J427" s="119"/>
      <c r="K427" s="119"/>
      <c r="L427" s="119"/>
    </row>
    <row r="428" spans="5:12" ht="13.2">
      <c r="E428" s="119"/>
      <c r="H428" s="119"/>
      <c r="I428" s="119"/>
      <c r="J428" s="119"/>
      <c r="K428" s="119"/>
      <c r="L428" s="119"/>
    </row>
    <row r="429" spans="5:12" ht="13.2">
      <c r="E429" s="119"/>
      <c r="H429" s="119"/>
      <c r="I429" s="119"/>
      <c r="J429" s="119"/>
      <c r="K429" s="119"/>
      <c r="L429" s="119"/>
    </row>
    <row r="430" spans="5:12" ht="13.2">
      <c r="E430" s="119"/>
      <c r="H430" s="119"/>
      <c r="I430" s="119"/>
      <c r="J430" s="119"/>
      <c r="K430" s="119"/>
      <c r="L430" s="119"/>
    </row>
    <row r="431" spans="5:12" ht="13.2">
      <c r="E431" s="119"/>
      <c r="H431" s="119"/>
      <c r="I431" s="119"/>
      <c r="J431" s="119"/>
      <c r="K431" s="119"/>
      <c r="L431" s="119"/>
    </row>
    <row r="432" spans="5:12" ht="13.2">
      <c r="E432" s="119"/>
      <c r="H432" s="119"/>
      <c r="I432" s="119"/>
      <c r="J432" s="119"/>
      <c r="K432" s="119"/>
      <c r="L432" s="119"/>
    </row>
    <row r="433" spans="5:12" ht="13.2">
      <c r="E433" s="119"/>
      <c r="H433" s="119"/>
      <c r="I433" s="119"/>
      <c r="J433" s="119"/>
      <c r="K433" s="119"/>
      <c r="L433" s="119"/>
    </row>
    <row r="434" spans="5:12" ht="13.2">
      <c r="E434" s="119"/>
      <c r="H434" s="119"/>
      <c r="I434" s="119"/>
      <c r="J434" s="119"/>
      <c r="K434" s="119"/>
      <c r="L434" s="119"/>
    </row>
    <row r="435" spans="5:12" ht="13.2">
      <c r="E435" s="119"/>
      <c r="H435" s="119"/>
      <c r="I435" s="119"/>
      <c r="J435" s="119"/>
      <c r="K435" s="119"/>
      <c r="L435" s="119"/>
    </row>
    <row r="436" spans="5:12" ht="13.2">
      <c r="E436" s="119"/>
      <c r="H436" s="119"/>
      <c r="I436" s="119"/>
      <c r="J436" s="119"/>
      <c r="K436" s="119"/>
      <c r="L436" s="119"/>
    </row>
    <row r="437" spans="5:12" ht="13.2">
      <c r="E437" s="119"/>
      <c r="H437" s="119"/>
      <c r="I437" s="119"/>
      <c r="J437" s="119"/>
      <c r="K437" s="119"/>
      <c r="L437" s="119"/>
    </row>
    <row r="438" spans="5:12" ht="13.2">
      <c r="E438" s="119"/>
      <c r="H438" s="119"/>
      <c r="I438" s="119"/>
      <c r="J438" s="119"/>
      <c r="K438" s="119"/>
      <c r="L438" s="119"/>
    </row>
    <row r="439" spans="5:12" ht="13.2">
      <c r="E439" s="119"/>
      <c r="H439" s="119"/>
      <c r="I439" s="119"/>
      <c r="J439" s="119"/>
      <c r="K439" s="119"/>
      <c r="L439" s="119"/>
    </row>
    <row r="440" spans="5:12" ht="13.2">
      <c r="E440" s="119"/>
      <c r="H440" s="119"/>
      <c r="I440" s="119"/>
      <c r="J440" s="119"/>
      <c r="K440" s="119"/>
      <c r="L440" s="119"/>
    </row>
    <row r="441" spans="5:12" ht="13.2">
      <c r="E441" s="119"/>
      <c r="H441" s="119"/>
      <c r="I441" s="119"/>
      <c r="J441" s="119"/>
      <c r="K441" s="119"/>
      <c r="L441" s="119"/>
    </row>
    <row r="442" spans="5:12" ht="13.2">
      <c r="E442" s="119"/>
      <c r="H442" s="119"/>
      <c r="I442" s="119"/>
      <c r="J442" s="119"/>
      <c r="K442" s="119"/>
      <c r="L442" s="119"/>
    </row>
    <row r="443" spans="5:12" ht="13.2">
      <c r="E443" s="119"/>
      <c r="H443" s="119"/>
      <c r="I443" s="119"/>
      <c r="J443" s="119"/>
      <c r="K443" s="119"/>
      <c r="L443" s="119"/>
    </row>
    <row r="444" spans="5:12" ht="13.2">
      <c r="E444" s="119"/>
      <c r="H444" s="119"/>
      <c r="I444" s="119"/>
      <c r="J444" s="119"/>
      <c r="K444" s="119"/>
      <c r="L444" s="119"/>
    </row>
    <row r="445" spans="5:12" ht="13.2">
      <c r="E445" s="119"/>
      <c r="H445" s="119"/>
      <c r="I445" s="119"/>
      <c r="J445" s="119"/>
      <c r="K445" s="119"/>
      <c r="L445" s="119"/>
    </row>
    <row r="446" spans="5:12" ht="13.2">
      <c r="E446" s="119"/>
      <c r="H446" s="119"/>
      <c r="I446" s="119"/>
      <c r="J446" s="119"/>
      <c r="K446" s="119"/>
      <c r="L446" s="119"/>
    </row>
    <row r="447" spans="5:12" ht="13.2">
      <c r="E447" s="119"/>
      <c r="H447" s="119"/>
      <c r="I447" s="119"/>
      <c r="J447" s="119"/>
      <c r="K447" s="119"/>
      <c r="L447" s="119"/>
    </row>
    <row r="448" spans="5:12" ht="13.2">
      <c r="E448" s="119"/>
      <c r="H448" s="119"/>
      <c r="I448" s="119"/>
      <c r="J448" s="119"/>
      <c r="K448" s="119"/>
      <c r="L448" s="119"/>
    </row>
    <row r="449" spans="5:12" ht="13.2">
      <c r="E449" s="119"/>
      <c r="H449" s="119"/>
      <c r="I449" s="119"/>
      <c r="J449" s="119"/>
      <c r="K449" s="119"/>
      <c r="L449" s="119"/>
    </row>
    <row r="450" spans="5:12" ht="13.2">
      <c r="E450" s="119"/>
      <c r="H450" s="119"/>
      <c r="I450" s="119"/>
      <c r="J450" s="119"/>
      <c r="K450" s="119"/>
      <c r="L450" s="119"/>
    </row>
    <row r="451" spans="5:12" ht="13.2">
      <c r="E451" s="119"/>
      <c r="H451" s="119"/>
      <c r="I451" s="119"/>
      <c r="J451" s="119"/>
      <c r="K451" s="119"/>
      <c r="L451" s="119"/>
    </row>
    <row r="452" spans="5:12" ht="13.2">
      <c r="E452" s="119"/>
      <c r="H452" s="119"/>
      <c r="I452" s="119"/>
      <c r="J452" s="119"/>
      <c r="K452" s="119"/>
      <c r="L452" s="119"/>
    </row>
    <row r="453" spans="5:12" ht="13.2">
      <c r="E453" s="119"/>
      <c r="H453" s="119"/>
      <c r="I453" s="119"/>
      <c r="J453" s="119"/>
      <c r="K453" s="119"/>
      <c r="L453" s="119"/>
    </row>
    <row r="454" spans="5:12" ht="13.2">
      <c r="E454" s="119"/>
      <c r="H454" s="119"/>
      <c r="I454" s="119"/>
      <c r="J454" s="119"/>
      <c r="K454" s="119"/>
      <c r="L454" s="119"/>
    </row>
    <row r="455" spans="5:12" ht="13.2">
      <c r="E455" s="119"/>
      <c r="H455" s="119"/>
      <c r="I455" s="119"/>
      <c r="J455" s="119"/>
      <c r="K455" s="119"/>
      <c r="L455" s="119"/>
    </row>
    <row r="456" spans="5:12" ht="13.2">
      <c r="E456" s="119"/>
      <c r="H456" s="119"/>
      <c r="I456" s="119"/>
      <c r="J456" s="119"/>
      <c r="K456" s="119"/>
      <c r="L456" s="119"/>
    </row>
    <row r="457" spans="5:12" ht="13.2">
      <c r="E457" s="119"/>
      <c r="H457" s="119"/>
      <c r="I457" s="119"/>
      <c r="J457" s="119"/>
      <c r="K457" s="119"/>
      <c r="L457" s="119"/>
    </row>
    <row r="458" spans="5:12" ht="13.2">
      <c r="E458" s="119"/>
      <c r="H458" s="119"/>
      <c r="I458" s="119"/>
      <c r="J458" s="119"/>
      <c r="K458" s="119"/>
      <c r="L458" s="119"/>
    </row>
    <row r="459" spans="5:12" ht="13.2">
      <c r="E459" s="119"/>
      <c r="H459" s="119"/>
      <c r="I459" s="119"/>
      <c r="J459" s="119"/>
      <c r="K459" s="119"/>
      <c r="L459" s="119"/>
    </row>
    <row r="460" spans="5:12" ht="13.2">
      <c r="E460" s="119"/>
      <c r="H460" s="119"/>
      <c r="I460" s="119"/>
      <c r="J460" s="119"/>
      <c r="K460" s="119"/>
      <c r="L460" s="119"/>
    </row>
    <row r="461" spans="5:12" ht="13.2">
      <c r="E461" s="119"/>
      <c r="H461" s="119"/>
      <c r="I461" s="119"/>
      <c r="J461" s="119"/>
      <c r="K461" s="119"/>
      <c r="L461" s="119"/>
    </row>
    <row r="462" spans="5:12" ht="13.2">
      <c r="E462" s="119"/>
      <c r="H462" s="119"/>
      <c r="I462" s="119"/>
      <c r="J462" s="119"/>
      <c r="K462" s="119"/>
      <c r="L462" s="119"/>
    </row>
    <row r="463" spans="5:12" ht="13.2">
      <c r="E463" s="119"/>
      <c r="H463" s="119"/>
      <c r="I463" s="119"/>
      <c r="J463" s="119"/>
      <c r="K463" s="119"/>
      <c r="L463" s="119"/>
    </row>
    <row r="464" spans="5:12" ht="13.2">
      <c r="E464" s="119"/>
      <c r="H464" s="119"/>
      <c r="I464" s="119"/>
      <c r="J464" s="119"/>
      <c r="K464" s="119"/>
      <c r="L464" s="119"/>
    </row>
    <row r="465" spans="5:12" ht="13.2">
      <c r="E465" s="119"/>
      <c r="H465" s="119"/>
      <c r="I465" s="119"/>
      <c r="J465" s="119"/>
      <c r="K465" s="119"/>
      <c r="L465" s="119"/>
    </row>
    <row r="466" spans="5:12" ht="13.2">
      <c r="E466" s="119"/>
      <c r="H466" s="119"/>
      <c r="I466" s="119"/>
      <c r="J466" s="119"/>
      <c r="K466" s="119"/>
      <c r="L466" s="119"/>
    </row>
    <row r="467" spans="5:12" ht="13.2">
      <c r="E467" s="119"/>
      <c r="H467" s="119"/>
      <c r="I467" s="119"/>
      <c r="J467" s="119"/>
      <c r="K467" s="119"/>
      <c r="L467" s="119"/>
    </row>
    <row r="468" spans="5:12" ht="13.2">
      <c r="E468" s="119"/>
      <c r="H468" s="119"/>
      <c r="I468" s="119"/>
      <c r="J468" s="119"/>
      <c r="K468" s="119"/>
      <c r="L468" s="119"/>
    </row>
    <row r="469" spans="5:12" ht="13.2">
      <c r="E469" s="119"/>
      <c r="H469" s="119"/>
      <c r="I469" s="119"/>
      <c r="J469" s="119"/>
      <c r="K469" s="119"/>
      <c r="L469" s="119"/>
    </row>
    <row r="470" spans="5:12" ht="13.2">
      <c r="E470" s="119"/>
      <c r="H470" s="119"/>
      <c r="I470" s="119"/>
      <c r="J470" s="119"/>
      <c r="K470" s="119"/>
      <c r="L470" s="119"/>
    </row>
    <row r="471" spans="5:12" ht="13.2">
      <c r="E471" s="119"/>
      <c r="H471" s="119"/>
      <c r="I471" s="119"/>
      <c r="J471" s="119"/>
      <c r="K471" s="119"/>
      <c r="L471" s="119"/>
    </row>
    <row r="472" spans="5:12" ht="13.2">
      <c r="E472" s="119"/>
      <c r="H472" s="119"/>
      <c r="I472" s="119"/>
      <c r="J472" s="119"/>
      <c r="K472" s="119"/>
      <c r="L472" s="119"/>
    </row>
    <row r="473" spans="5:12" ht="13.2">
      <c r="E473" s="119"/>
      <c r="H473" s="119"/>
      <c r="I473" s="119"/>
      <c r="J473" s="119"/>
      <c r="K473" s="119"/>
      <c r="L473" s="119"/>
    </row>
    <row r="474" spans="5:12" ht="13.2">
      <c r="E474" s="119"/>
      <c r="H474" s="119"/>
      <c r="I474" s="119"/>
      <c r="J474" s="119"/>
      <c r="K474" s="119"/>
      <c r="L474" s="119"/>
    </row>
    <row r="475" spans="5:12" ht="13.2">
      <c r="E475" s="119"/>
      <c r="H475" s="119"/>
      <c r="I475" s="119"/>
      <c r="J475" s="119"/>
      <c r="K475" s="119"/>
      <c r="L475" s="119"/>
    </row>
    <row r="476" spans="5:12" ht="13.2">
      <c r="E476" s="119"/>
      <c r="H476" s="119"/>
      <c r="I476" s="119"/>
      <c r="J476" s="119"/>
      <c r="K476" s="119"/>
      <c r="L476" s="119"/>
    </row>
    <row r="477" spans="5:12" ht="13.2">
      <c r="E477" s="119"/>
      <c r="H477" s="119"/>
      <c r="I477" s="119"/>
      <c r="J477" s="119"/>
      <c r="K477" s="119"/>
      <c r="L477" s="119"/>
    </row>
    <row r="478" spans="5:12" ht="13.2">
      <c r="E478" s="119"/>
      <c r="H478" s="119"/>
      <c r="I478" s="119"/>
      <c r="J478" s="119"/>
      <c r="K478" s="119"/>
      <c r="L478" s="119"/>
    </row>
    <row r="479" spans="5:12" ht="13.2">
      <c r="E479" s="119"/>
      <c r="H479" s="119"/>
      <c r="I479" s="119"/>
      <c r="J479" s="119"/>
      <c r="K479" s="119"/>
      <c r="L479" s="119"/>
    </row>
    <row r="480" spans="5:12" ht="13.2">
      <c r="E480" s="119"/>
      <c r="H480" s="119"/>
      <c r="I480" s="119"/>
      <c r="J480" s="119"/>
      <c r="K480" s="119"/>
      <c r="L480" s="119"/>
    </row>
    <row r="481" spans="5:12" ht="13.2">
      <c r="E481" s="119"/>
      <c r="H481" s="119"/>
      <c r="I481" s="119"/>
      <c r="J481" s="119"/>
      <c r="K481" s="119"/>
      <c r="L481" s="119"/>
    </row>
    <row r="482" spans="5:12" ht="13.2">
      <c r="E482" s="119"/>
      <c r="H482" s="119"/>
      <c r="I482" s="119"/>
      <c r="J482" s="119"/>
      <c r="K482" s="119"/>
      <c r="L482" s="119"/>
    </row>
    <row r="483" spans="5:12" ht="13.2">
      <c r="E483" s="119"/>
      <c r="H483" s="119"/>
      <c r="I483" s="119"/>
      <c r="J483" s="119"/>
      <c r="K483" s="119"/>
      <c r="L483" s="119"/>
    </row>
    <row r="484" spans="5:12" ht="13.2">
      <c r="E484" s="119"/>
      <c r="H484" s="119"/>
      <c r="I484" s="119"/>
      <c r="J484" s="119"/>
      <c r="K484" s="119"/>
      <c r="L484" s="119"/>
    </row>
    <row r="485" spans="5:12" ht="13.2">
      <c r="E485" s="119"/>
      <c r="H485" s="119"/>
      <c r="I485" s="119"/>
      <c r="J485" s="119"/>
      <c r="K485" s="119"/>
      <c r="L485" s="119"/>
    </row>
    <row r="486" spans="5:12" ht="13.2">
      <c r="E486" s="119"/>
      <c r="H486" s="119"/>
      <c r="I486" s="119"/>
      <c r="J486" s="119"/>
      <c r="K486" s="119"/>
      <c r="L486" s="119"/>
    </row>
    <row r="487" spans="5:12" ht="13.2">
      <c r="E487" s="119"/>
      <c r="H487" s="119"/>
      <c r="I487" s="119"/>
      <c r="J487" s="119"/>
      <c r="K487" s="119"/>
      <c r="L487" s="119"/>
    </row>
    <row r="488" spans="5:12" ht="13.2">
      <c r="E488" s="119"/>
      <c r="H488" s="119"/>
      <c r="I488" s="119"/>
      <c r="J488" s="119"/>
      <c r="K488" s="119"/>
      <c r="L488" s="119"/>
    </row>
    <row r="489" spans="5:12" ht="13.2">
      <c r="E489" s="119"/>
      <c r="H489" s="119"/>
      <c r="I489" s="119"/>
      <c r="J489" s="119"/>
      <c r="K489" s="119"/>
      <c r="L489" s="119"/>
    </row>
    <row r="490" spans="5:12" ht="13.2">
      <c r="E490" s="119"/>
      <c r="H490" s="119"/>
      <c r="I490" s="119"/>
      <c r="J490" s="119"/>
      <c r="K490" s="119"/>
      <c r="L490" s="119"/>
    </row>
    <row r="491" spans="5:12" ht="13.2">
      <c r="E491" s="119"/>
      <c r="H491" s="119"/>
      <c r="I491" s="119"/>
      <c r="J491" s="119"/>
      <c r="K491" s="119"/>
      <c r="L491" s="119"/>
    </row>
    <row r="492" spans="5:12" ht="13.2">
      <c r="E492" s="119"/>
      <c r="H492" s="119"/>
      <c r="I492" s="119"/>
      <c r="J492" s="119"/>
      <c r="K492" s="119"/>
      <c r="L492" s="119"/>
    </row>
    <row r="493" spans="5:12" ht="13.2">
      <c r="E493" s="119"/>
      <c r="H493" s="119"/>
      <c r="I493" s="119"/>
      <c r="J493" s="119"/>
      <c r="K493" s="119"/>
      <c r="L493" s="119"/>
    </row>
    <row r="494" spans="5:12" ht="13.2">
      <c r="E494" s="119"/>
      <c r="H494" s="119"/>
      <c r="I494" s="119"/>
      <c r="J494" s="119"/>
      <c r="K494" s="119"/>
      <c r="L494" s="119"/>
    </row>
    <row r="495" spans="5:12" ht="13.2">
      <c r="E495" s="119"/>
      <c r="H495" s="119"/>
      <c r="I495" s="119"/>
      <c r="J495" s="119"/>
      <c r="K495" s="119"/>
      <c r="L495" s="119"/>
    </row>
    <row r="496" spans="5:12" ht="13.2">
      <c r="E496" s="119"/>
      <c r="H496" s="119"/>
      <c r="I496" s="119"/>
      <c r="J496" s="119"/>
      <c r="K496" s="119"/>
      <c r="L496" s="119"/>
    </row>
    <row r="497" spans="5:12" ht="13.2">
      <c r="E497" s="119"/>
      <c r="H497" s="119"/>
      <c r="I497" s="119"/>
      <c r="J497" s="119"/>
      <c r="K497" s="119"/>
      <c r="L497" s="119"/>
    </row>
    <row r="498" spans="5:12" ht="13.2">
      <c r="E498" s="119"/>
      <c r="H498" s="119"/>
      <c r="I498" s="119"/>
      <c r="J498" s="119"/>
      <c r="K498" s="119"/>
      <c r="L498" s="119"/>
    </row>
    <row r="499" spans="5:12" ht="13.2">
      <c r="E499" s="119"/>
      <c r="H499" s="119"/>
      <c r="I499" s="119"/>
      <c r="J499" s="119"/>
      <c r="K499" s="119"/>
      <c r="L499" s="119"/>
    </row>
    <row r="500" spans="5:12" ht="13.2">
      <c r="E500" s="119"/>
      <c r="H500" s="119"/>
      <c r="I500" s="119"/>
      <c r="J500" s="119"/>
      <c r="K500" s="119"/>
      <c r="L500" s="119"/>
    </row>
    <row r="501" spans="5:12" ht="13.2">
      <c r="E501" s="119"/>
      <c r="H501" s="119"/>
      <c r="I501" s="119"/>
      <c r="J501" s="119"/>
      <c r="K501" s="119"/>
      <c r="L501" s="119"/>
    </row>
    <row r="502" spans="5:12" ht="13.2">
      <c r="E502" s="119"/>
      <c r="H502" s="119"/>
      <c r="I502" s="119"/>
      <c r="J502" s="119"/>
      <c r="K502" s="119"/>
      <c r="L502" s="119"/>
    </row>
    <row r="503" spans="5:12" ht="13.2">
      <c r="E503" s="119"/>
      <c r="H503" s="119"/>
      <c r="I503" s="119"/>
      <c r="J503" s="119"/>
      <c r="K503" s="119"/>
      <c r="L503" s="119"/>
    </row>
    <row r="504" spans="5:12" ht="13.2">
      <c r="E504" s="119"/>
      <c r="H504" s="119"/>
      <c r="I504" s="119"/>
      <c r="J504" s="119"/>
      <c r="K504" s="119"/>
      <c r="L504" s="119"/>
    </row>
    <row r="505" spans="5:12" ht="13.2">
      <c r="E505" s="119"/>
      <c r="H505" s="119"/>
      <c r="I505" s="119"/>
      <c r="J505" s="119"/>
      <c r="K505" s="119"/>
      <c r="L505" s="119"/>
    </row>
    <row r="506" spans="5:12" ht="13.2">
      <c r="E506" s="119"/>
      <c r="H506" s="119"/>
      <c r="I506" s="119"/>
      <c r="J506" s="119"/>
      <c r="K506" s="119"/>
      <c r="L506" s="119"/>
    </row>
    <row r="507" spans="5:12" ht="13.2">
      <c r="E507" s="119"/>
      <c r="H507" s="119"/>
      <c r="I507" s="119"/>
      <c r="J507" s="119"/>
      <c r="K507" s="119"/>
      <c r="L507" s="119"/>
    </row>
    <row r="508" spans="5:12" ht="13.2">
      <c r="E508" s="119"/>
      <c r="H508" s="119"/>
      <c r="I508" s="119"/>
      <c r="J508" s="119"/>
      <c r="K508" s="119"/>
      <c r="L508" s="119"/>
    </row>
    <row r="509" spans="5:12" ht="13.2">
      <c r="E509" s="119"/>
      <c r="H509" s="119"/>
      <c r="I509" s="119"/>
      <c r="J509" s="119"/>
      <c r="K509" s="119"/>
      <c r="L509" s="119"/>
    </row>
    <row r="510" spans="5:12" ht="13.2">
      <c r="E510" s="119"/>
      <c r="H510" s="119"/>
      <c r="I510" s="119"/>
      <c r="J510" s="119"/>
      <c r="K510" s="119"/>
      <c r="L510" s="119"/>
    </row>
    <row r="511" spans="5:12" ht="13.2">
      <c r="E511" s="119"/>
      <c r="H511" s="119"/>
      <c r="I511" s="119"/>
      <c r="J511" s="119"/>
      <c r="K511" s="119"/>
      <c r="L511" s="119"/>
    </row>
    <row r="512" spans="5:12" ht="13.2">
      <c r="E512" s="119"/>
      <c r="H512" s="119"/>
      <c r="I512" s="119"/>
      <c r="J512" s="119"/>
      <c r="K512" s="119"/>
      <c r="L512" s="119"/>
    </row>
    <row r="513" spans="5:12" ht="13.2">
      <c r="E513" s="119"/>
      <c r="H513" s="119"/>
      <c r="I513" s="119"/>
      <c r="J513" s="119"/>
      <c r="K513" s="119"/>
      <c r="L513" s="119"/>
    </row>
    <row r="514" spans="5:12" ht="13.2">
      <c r="E514" s="119"/>
      <c r="H514" s="119"/>
      <c r="I514" s="119"/>
      <c r="J514" s="119"/>
      <c r="K514" s="119"/>
      <c r="L514" s="119"/>
    </row>
    <row r="515" spans="5:12" ht="13.2">
      <c r="E515" s="119"/>
      <c r="H515" s="119"/>
      <c r="I515" s="119"/>
      <c r="J515" s="119"/>
      <c r="K515" s="119"/>
      <c r="L515" s="119"/>
    </row>
    <row r="516" spans="5:12" ht="13.2">
      <c r="E516" s="119"/>
      <c r="H516" s="119"/>
      <c r="I516" s="119"/>
      <c r="J516" s="119"/>
      <c r="K516" s="119"/>
      <c r="L516" s="119"/>
    </row>
    <row r="517" spans="5:12" ht="13.2">
      <c r="E517" s="119"/>
      <c r="H517" s="119"/>
      <c r="I517" s="119"/>
      <c r="J517" s="119"/>
      <c r="K517" s="119"/>
      <c r="L517" s="119"/>
    </row>
    <row r="518" spans="5:12" ht="13.2">
      <c r="E518" s="119"/>
      <c r="H518" s="119"/>
      <c r="I518" s="119"/>
      <c r="J518" s="119"/>
      <c r="K518" s="119"/>
      <c r="L518" s="119"/>
    </row>
    <row r="519" spans="5:12" ht="13.2">
      <c r="E519" s="119"/>
      <c r="H519" s="119"/>
      <c r="I519" s="119"/>
      <c r="J519" s="119"/>
      <c r="K519" s="119"/>
      <c r="L519" s="119"/>
    </row>
    <row r="520" spans="5:12" ht="13.2">
      <c r="E520" s="119"/>
      <c r="H520" s="119"/>
      <c r="I520" s="119"/>
      <c r="J520" s="119"/>
      <c r="K520" s="119"/>
      <c r="L520" s="119"/>
    </row>
    <row r="521" spans="5:12" ht="13.2">
      <c r="E521" s="119"/>
      <c r="H521" s="119"/>
      <c r="I521" s="119"/>
      <c r="J521" s="119"/>
      <c r="K521" s="119"/>
      <c r="L521" s="119"/>
    </row>
    <row r="522" spans="5:12" ht="13.2">
      <c r="E522" s="119"/>
      <c r="H522" s="119"/>
      <c r="I522" s="119"/>
      <c r="J522" s="119"/>
      <c r="K522" s="119"/>
      <c r="L522" s="119"/>
    </row>
    <row r="523" spans="5:12" ht="13.2">
      <c r="E523" s="119"/>
      <c r="H523" s="119"/>
      <c r="I523" s="119"/>
      <c r="J523" s="119"/>
      <c r="K523" s="119"/>
      <c r="L523" s="119"/>
    </row>
    <row r="524" spans="5:12" ht="13.2">
      <c r="E524" s="119"/>
      <c r="H524" s="119"/>
      <c r="I524" s="119"/>
      <c r="J524" s="119"/>
      <c r="K524" s="119"/>
      <c r="L524" s="119"/>
    </row>
    <row r="525" spans="5:12" ht="13.2">
      <c r="E525" s="119"/>
      <c r="H525" s="119"/>
      <c r="I525" s="119"/>
      <c r="J525" s="119"/>
      <c r="K525" s="119"/>
      <c r="L525" s="119"/>
    </row>
    <row r="526" spans="5:12" ht="13.2">
      <c r="E526" s="119"/>
      <c r="H526" s="119"/>
      <c r="I526" s="119"/>
      <c r="J526" s="119"/>
      <c r="K526" s="119"/>
      <c r="L526" s="119"/>
    </row>
    <row r="527" spans="5:12" ht="13.2">
      <c r="E527" s="119"/>
      <c r="H527" s="119"/>
      <c r="I527" s="119"/>
      <c r="J527" s="119"/>
      <c r="K527" s="119"/>
      <c r="L527" s="119"/>
    </row>
    <row r="528" spans="5:12" ht="13.2">
      <c r="E528" s="119"/>
      <c r="H528" s="119"/>
      <c r="I528" s="119"/>
      <c r="J528" s="119"/>
      <c r="K528" s="119"/>
      <c r="L528" s="119"/>
    </row>
    <row r="529" spans="5:12" ht="13.2">
      <c r="E529" s="119"/>
      <c r="H529" s="119"/>
      <c r="I529" s="119"/>
      <c r="J529" s="119"/>
      <c r="K529" s="119"/>
      <c r="L529" s="119"/>
    </row>
    <row r="530" spans="5:12" ht="13.2">
      <c r="E530" s="119"/>
      <c r="H530" s="119"/>
      <c r="I530" s="119"/>
      <c r="J530" s="119"/>
      <c r="K530" s="119"/>
      <c r="L530" s="119"/>
    </row>
    <row r="531" spans="5:12" ht="13.2">
      <c r="E531" s="119"/>
      <c r="H531" s="119"/>
      <c r="I531" s="119"/>
      <c r="J531" s="119"/>
      <c r="K531" s="119"/>
      <c r="L531" s="119"/>
    </row>
    <row r="532" spans="5:12" ht="13.2">
      <c r="E532" s="119"/>
      <c r="H532" s="119"/>
      <c r="I532" s="119"/>
      <c r="J532" s="119"/>
      <c r="K532" s="119"/>
      <c r="L532" s="119"/>
    </row>
    <row r="533" spans="5:12" ht="13.2">
      <c r="E533" s="119"/>
      <c r="H533" s="119"/>
      <c r="I533" s="119"/>
      <c r="J533" s="119"/>
      <c r="K533" s="119"/>
      <c r="L533" s="119"/>
    </row>
    <row r="534" spans="5:12" ht="13.2">
      <c r="E534" s="119"/>
      <c r="H534" s="119"/>
      <c r="I534" s="119"/>
      <c r="J534" s="119"/>
      <c r="K534" s="119"/>
      <c r="L534" s="119"/>
    </row>
    <row r="535" spans="5:12" ht="13.2">
      <c r="E535" s="119"/>
      <c r="H535" s="119"/>
      <c r="I535" s="119"/>
      <c r="J535" s="119"/>
      <c r="K535" s="119"/>
      <c r="L535" s="119"/>
    </row>
    <row r="536" spans="5:12" ht="13.2">
      <c r="E536" s="119"/>
      <c r="H536" s="119"/>
      <c r="I536" s="119"/>
      <c r="J536" s="119"/>
      <c r="K536" s="119"/>
      <c r="L536" s="119"/>
    </row>
    <row r="537" spans="5:12" ht="13.2">
      <c r="E537" s="119"/>
      <c r="H537" s="119"/>
      <c r="I537" s="119"/>
      <c r="J537" s="119"/>
      <c r="K537" s="119"/>
      <c r="L537" s="119"/>
    </row>
    <row r="538" spans="5:12" ht="13.2">
      <c r="E538" s="119"/>
      <c r="H538" s="119"/>
      <c r="I538" s="119"/>
      <c r="J538" s="119"/>
      <c r="K538" s="119"/>
      <c r="L538" s="119"/>
    </row>
    <row r="539" spans="5:12" ht="13.2">
      <c r="E539" s="119"/>
      <c r="H539" s="119"/>
      <c r="I539" s="119"/>
      <c r="J539" s="119"/>
      <c r="K539" s="119"/>
      <c r="L539" s="119"/>
    </row>
    <row r="540" spans="5:12" ht="13.2">
      <c r="E540" s="119"/>
      <c r="H540" s="119"/>
      <c r="I540" s="119"/>
      <c r="J540" s="119"/>
      <c r="K540" s="119"/>
      <c r="L540" s="119"/>
    </row>
    <row r="541" spans="5:12" ht="13.2">
      <c r="E541" s="119"/>
      <c r="H541" s="119"/>
      <c r="I541" s="119"/>
      <c r="J541" s="119"/>
      <c r="K541" s="119"/>
      <c r="L541" s="119"/>
    </row>
    <row r="542" spans="5:12" ht="13.2">
      <c r="E542" s="119"/>
      <c r="H542" s="119"/>
      <c r="I542" s="119"/>
      <c r="J542" s="119"/>
      <c r="K542" s="119"/>
      <c r="L542" s="119"/>
    </row>
    <row r="543" spans="5:12" ht="13.2">
      <c r="E543" s="119"/>
      <c r="H543" s="119"/>
      <c r="I543" s="119"/>
      <c r="J543" s="119"/>
      <c r="K543" s="119"/>
      <c r="L543" s="119"/>
    </row>
    <row r="544" spans="5:12" ht="13.2">
      <c r="E544" s="119"/>
      <c r="H544" s="119"/>
      <c r="I544" s="119"/>
      <c r="J544" s="119"/>
      <c r="K544" s="119"/>
      <c r="L544" s="119"/>
    </row>
    <row r="545" spans="5:12" ht="13.2">
      <c r="E545" s="119"/>
      <c r="H545" s="119"/>
      <c r="I545" s="119"/>
      <c r="J545" s="119"/>
      <c r="K545" s="119"/>
      <c r="L545" s="119"/>
    </row>
    <row r="546" spans="5:12" ht="13.2">
      <c r="E546" s="119"/>
      <c r="H546" s="119"/>
      <c r="I546" s="119"/>
      <c r="J546" s="119"/>
      <c r="K546" s="119"/>
      <c r="L546" s="119"/>
    </row>
    <row r="547" spans="5:12" ht="13.2">
      <c r="E547" s="119"/>
      <c r="H547" s="119"/>
      <c r="I547" s="119"/>
      <c r="J547" s="119"/>
      <c r="K547" s="119"/>
      <c r="L547" s="119"/>
    </row>
    <row r="548" spans="5:12" ht="13.2">
      <c r="E548" s="119"/>
      <c r="H548" s="119"/>
      <c r="I548" s="119"/>
      <c r="J548" s="119"/>
      <c r="K548" s="119"/>
      <c r="L548" s="119"/>
    </row>
    <row r="549" spans="5:12" ht="13.2">
      <c r="E549" s="119"/>
      <c r="H549" s="119"/>
      <c r="I549" s="119"/>
      <c r="J549" s="119"/>
      <c r="K549" s="119"/>
      <c r="L549" s="119"/>
    </row>
    <row r="550" spans="5:12" ht="13.2">
      <c r="E550" s="119"/>
      <c r="H550" s="119"/>
      <c r="I550" s="119"/>
      <c r="J550" s="119"/>
      <c r="K550" s="119"/>
      <c r="L550" s="119"/>
    </row>
    <row r="551" spans="5:12" ht="13.2">
      <c r="E551" s="119"/>
      <c r="H551" s="119"/>
      <c r="I551" s="119"/>
      <c r="J551" s="119"/>
      <c r="K551" s="119"/>
      <c r="L551" s="119"/>
    </row>
    <row r="552" spans="5:12" ht="13.2">
      <c r="E552" s="119"/>
      <c r="H552" s="119"/>
      <c r="I552" s="119"/>
      <c r="J552" s="119"/>
      <c r="K552" s="119"/>
      <c r="L552" s="119"/>
    </row>
    <row r="553" spans="5:12" ht="13.2">
      <c r="E553" s="119"/>
      <c r="H553" s="119"/>
      <c r="I553" s="119"/>
      <c r="J553" s="119"/>
      <c r="K553" s="119"/>
      <c r="L553" s="119"/>
    </row>
    <row r="554" spans="5:12" ht="13.2">
      <c r="E554" s="119"/>
      <c r="H554" s="119"/>
      <c r="I554" s="119"/>
      <c r="J554" s="119"/>
      <c r="K554" s="119"/>
      <c r="L554" s="119"/>
    </row>
    <row r="555" spans="5:12" ht="13.2">
      <c r="E555" s="119"/>
      <c r="H555" s="119"/>
      <c r="I555" s="119"/>
      <c r="J555" s="119"/>
      <c r="K555" s="119"/>
      <c r="L555" s="119"/>
    </row>
    <row r="556" spans="5:12" ht="13.2">
      <c r="E556" s="119"/>
      <c r="H556" s="119"/>
      <c r="I556" s="119"/>
      <c r="J556" s="119"/>
      <c r="K556" s="119"/>
      <c r="L556" s="119"/>
    </row>
    <row r="557" spans="5:12" ht="13.2">
      <c r="E557" s="119"/>
      <c r="H557" s="119"/>
      <c r="I557" s="119"/>
      <c r="J557" s="119"/>
      <c r="K557" s="119"/>
      <c r="L557" s="119"/>
    </row>
    <row r="558" spans="5:12" ht="13.2">
      <c r="E558" s="119"/>
      <c r="H558" s="119"/>
      <c r="I558" s="119"/>
      <c r="J558" s="119"/>
      <c r="K558" s="119"/>
      <c r="L558" s="119"/>
    </row>
    <row r="559" spans="5:12" ht="13.2">
      <c r="E559" s="119"/>
      <c r="H559" s="119"/>
      <c r="I559" s="119"/>
      <c r="J559" s="119"/>
      <c r="K559" s="119"/>
      <c r="L559" s="119"/>
    </row>
    <row r="560" spans="5:12" ht="13.2">
      <c r="E560" s="119"/>
      <c r="H560" s="119"/>
      <c r="I560" s="119"/>
      <c r="J560" s="119"/>
      <c r="K560" s="119"/>
      <c r="L560" s="119"/>
    </row>
    <row r="561" spans="5:12" ht="13.2">
      <c r="E561" s="119"/>
      <c r="H561" s="119"/>
      <c r="I561" s="119"/>
      <c r="J561" s="119"/>
      <c r="K561" s="119"/>
      <c r="L561" s="119"/>
    </row>
    <row r="562" spans="5:12" ht="13.2">
      <c r="E562" s="119"/>
      <c r="H562" s="119"/>
      <c r="I562" s="119"/>
      <c r="J562" s="119"/>
      <c r="K562" s="119"/>
      <c r="L562" s="119"/>
    </row>
    <row r="563" spans="5:12" ht="13.2">
      <c r="E563" s="119"/>
      <c r="H563" s="119"/>
      <c r="I563" s="119"/>
      <c r="J563" s="119"/>
      <c r="K563" s="119"/>
      <c r="L563" s="119"/>
    </row>
    <row r="564" spans="5:12" ht="13.2">
      <c r="E564" s="119"/>
      <c r="H564" s="119"/>
      <c r="I564" s="119"/>
      <c r="J564" s="119"/>
      <c r="K564" s="119"/>
      <c r="L564" s="119"/>
    </row>
    <row r="565" spans="5:12" ht="13.2">
      <c r="E565" s="119"/>
      <c r="H565" s="119"/>
      <c r="I565" s="119"/>
      <c r="J565" s="119"/>
      <c r="K565" s="119"/>
      <c r="L565" s="119"/>
    </row>
    <row r="566" spans="5:12" ht="13.2">
      <c r="E566" s="119"/>
      <c r="H566" s="119"/>
      <c r="I566" s="119"/>
      <c r="J566" s="119"/>
      <c r="K566" s="119"/>
      <c r="L566" s="119"/>
    </row>
    <row r="567" spans="5:12" ht="13.2">
      <c r="E567" s="119"/>
      <c r="H567" s="119"/>
      <c r="I567" s="119"/>
      <c r="J567" s="119"/>
      <c r="K567" s="119"/>
      <c r="L567" s="119"/>
    </row>
    <row r="568" spans="5:12" ht="13.2">
      <c r="E568" s="119"/>
      <c r="H568" s="119"/>
      <c r="I568" s="119"/>
      <c r="J568" s="119"/>
      <c r="K568" s="119"/>
      <c r="L568" s="119"/>
    </row>
    <row r="569" spans="5:12" ht="13.2">
      <c r="E569" s="119"/>
      <c r="H569" s="119"/>
      <c r="I569" s="119"/>
      <c r="J569" s="119"/>
      <c r="K569" s="119"/>
      <c r="L569" s="119"/>
    </row>
    <row r="570" spans="5:12" ht="13.2">
      <c r="E570" s="119"/>
      <c r="H570" s="119"/>
      <c r="I570" s="119"/>
      <c r="J570" s="119"/>
      <c r="K570" s="119"/>
      <c r="L570" s="119"/>
    </row>
    <row r="571" spans="5:12" ht="13.2">
      <c r="E571" s="119"/>
      <c r="H571" s="119"/>
      <c r="I571" s="119"/>
      <c r="J571" s="119"/>
      <c r="K571" s="119"/>
      <c r="L571" s="119"/>
    </row>
    <row r="572" spans="5:12" ht="13.2">
      <c r="E572" s="119"/>
      <c r="H572" s="119"/>
      <c r="I572" s="119"/>
      <c r="J572" s="119"/>
      <c r="K572" s="119"/>
      <c r="L572" s="119"/>
    </row>
    <row r="573" spans="5:12" ht="13.2">
      <c r="E573" s="119"/>
      <c r="H573" s="119"/>
      <c r="I573" s="119"/>
      <c r="J573" s="119"/>
      <c r="K573" s="119"/>
      <c r="L573" s="119"/>
    </row>
    <row r="574" spans="5:12" ht="13.2">
      <c r="E574" s="119"/>
      <c r="H574" s="119"/>
      <c r="I574" s="119"/>
      <c r="J574" s="119"/>
      <c r="K574" s="119"/>
      <c r="L574" s="119"/>
    </row>
    <row r="575" spans="5:12" ht="13.2">
      <c r="E575" s="119"/>
      <c r="H575" s="119"/>
      <c r="I575" s="119"/>
      <c r="J575" s="119"/>
      <c r="K575" s="119"/>
      <c r="L575" s="119"/>
    </row>
    <row r="576" spans="5:12" ht="13.2">
      <c r="E576" s="119"/>
      <c r="H576" s="119"/>
      <c r="I576" s="119"/>
      <c r="J576" s="119"/>
      <c r="K576" s="119"/>
      <c r="L576" s="119"/>
    </row>
    <row r="577" spans="5:12" ht="13.2">
      <c r="E577" s="119"/>
      <c r="H577" s="119"/>
      <c r="I577" s="119"/>
      <c r="J577" s="119"/>
      <c r="K577" s="119"/>
      <c r="L577" s="119"/>
    </row>
    <row r="578" spans="5:12" ht="13.2">
      <c r="E578" s="119"/>
      <c r="H578" s="119"/>
      <c r="I578" s="119"/>
      <c r="J578" s="119"/>
      <c r="K578" s="119"/>
      <c r="L578" s="119"/>
    </row>
    <row r="579" spans="5:12" ht="13.2">
      <c r="E579" s="119"/>
      <c r="H579" s="119"/>
      <c r="I579" s="119"/>
      <c r="J579" s="119"/>
      <c r="K579" s="119"/>
      <c r="L579" s="119"/>
    </row>
    <row r="580" spans="5:12" ht="13.2">
      <c r="E580" s="119"/>
      <c r="H580" s="119"/>
      <c r="I580" s="119"/>
      <c r="J580" s="119"/>
      <c r="K580" s="119"/>
      <c r="L580" s="119"/>
    </row>
    <row r="581" spans="5:12" ht="13.2">
      <c r="E581" s="119"/>
      <c r="H581" s="119"/>
      <c r="I581" s="119"/>
      <c r="J581" s="119"/>
      <c r="K581" s="119"/>
      <c r="L581" s="119"/>
    </row>
    <row r="582" spans="5:12" ht="13.2">
      <c r="E582" s="119"/>
      <c r="H582" s="119"/>
      <c r="I582" s="119"/>
      <c r="J582" s="119"/>
      <c r="K582" s="119"/>
      <c r="L582" s="119"/>
    </row>
    <row r="583" spans="5:12" ht="13.2">
      <c r="E583" s="119"/>
      <c r="H583" s="119"/>
      <c r="I583" s="119"/>
      <c r="J583" s="119"/>
      <c r="K583" s="119"/>
      <c r="L583" s="119"/>
    </row>
    <row r="584" spans="5:12" ht="13.2">
      <c r="E584" s="119"/>
      <c r="H584" s="119"/>
      <c r="I584" s="119"/>
      <c r="J584" s="119"/>
      <c r="K584" s="119"/>
      <c r="L584" s="119"/>
    </row>
    <row r="585" spans="5:12" ht="13.2">
      <c r="E585" s="119"/>
      <c r="H585" s="119"/>
      <c r="I585" s="119"/>
      <c r="J585" s="119"/>
      <c r="K585" s="119"/>
      <c r="L585" s="119"/>
    </row>
    <row r="586" spans="5:12" ht="13.2">
      <c r="E586" s="119"/>
      <c r="H586" s="119"/>
      <c r="I586" s="119"/>
      <c r="J586" s="119"/>
      <c r="K586" s="119"/>
      <c r="L586" s="119"/>
    </row>
    <row r="587" spans="5:12" ht="13.2">
      <c r="E587" s="119"/>
      <c r="H587" s="119"/>
      <c r="I587" s="119"/>
      <c r="J587" s="119"/>
      <c r="K587" s="119"/>
      <c r="L587" s="119"/>
    </row>
    <row r="588" spans="5:12" ht="13.2">
      <c r="E588" s="119"/>
      <c r="H588" s="119"/>
      <c r="I588" s="119"/>
      <c r="J588" s="119"/>
      <c r="K588" s="119"/>
      <c r="L588" s="119"/>
    </row>
    <row r="589" spans="5:12" ht="13.2">
      <c r="E589" s="119"/>
      <c r="H589" s="119"/>
      <c r="I589" s="119"/>
      <c r="J589" s="119"/>
      <c r="K589" s="119"/>
      <c r="L589" s="119"/>
    </row>
    <row r="590" spans="5:12" ht="13.2">
      <c r="E590" s="119"/>
      <c r="H590" s="119"/>
      <c r="I590" s="119"/>
      <c r="J590" s="119"/>
      <c r="K590" s="119"/>
      <c r="L590" s="119"/>
    </row>
    <row r="591" spans="5:12" ht="13.2">
      <c r="E591" s="119"/>
      <c r="H591" s="119"/>
      <c r="I591" s="119"/>
      <c r="J591" s="119"/>
      <c r="K591" s="119"/>
      <c r="L591" s="119"/>
    </row>
    <row r="592" spans="5:12" ht="13.2">
      <c r="E592" s="119"/>
      <c r="H592" s="119"/>
      <c r="I592" s="119"/>
      <c r="J592" s="119"/>
      <c r="K592" s="119"/>
      <c r="L592" s="119"/>
    </row>
    <row r="593" spans="5:12" ht="13.2">
      <c r="E593" s="119"/>
      <c r="H593" s="119"/>
      <c r="I593" s="119"/>
      <c r="J593" s="119"/>
      <c r="K593" s="119"/>
      <c r="L593" s="119"/>
    </row>
    <row r="594" spans="5:12" ht="13.2">
      <c r="E594" s="119"/>
      <c r="H594" s="119"/>
      <c r="I594" s="119"/>
      <c r="J594" s="119"/>
      <c r="K594" s="119"/>
      <c r="L594" s="119"/>
    </row>
    <row r="595" spans="5:12" ht="13.2">
      <c r="E595" s="119"/>
      <c r="H595" s="119"/>
      <c r="I595" s="119"/>
      <c r="J595" s="119"/>
      <c r="K595" s="119"/>
      <c r="L595" s="119"/>
    </row>
    <row r="596" spans="5:12" ht="13.2">
      <c r="E596" s="119"/>
      <c r="H596" s="119"/>
      <c r="I596" s="119"/>
      <c r="J596" s="119"/>
      <c r="K596" s="119"/>
      <c r="L596" s="119"/>
    </row>
    <row r="597" spans="5:12" ht="13.2">
      <c r="E597" s="119"/>
      <c r="H597" s="119"/>
      <c r="I597" s="119"/>
      <c r="J597" s="119"/>
      <c r="K597" s="119"/>
      <c r="L597" s="119"/>
    </row>
    <row r="598" spans="5:12" ht="13.2">
      <c r="E598" s="119"/>
      <c r="H598" s="119"/>
      <c r="I598" s="119"/>
      <c r="J598" s="119"/>
      <c r="K598" s="119"/>
      <c r="L598" s="119"/>
    </row>
    <row r="599" spans="5:12" ht="13.2">
      <c r="E599" s="119"/>
      <c r="H599" s="119"/>
      <c r="I599" s="119"/>
      <c r="J599" s="119"/>
      <c r="K599" s="119"/>
      <c r="L599" s="119"/>
    </row>
    <row r="600" spans="5:12" ht="13.2">
      <c r="E600" s="119"/>
      <c r="H600" s="119"/>
      <c r="I600" s="119"/>
      <c r="J600" s="119"/>
      <c r="K600" s="119"/>
      <c r="L600" s="119"/>
    </row>
    <row r="601" spans="5:12" ht="13.2">
      <c r="E601" s="119"/>
      <c r="H601" s="119"/>
      <c r="I601" s="119"/>
      <c r="J601" s="119"/>
      <c r="K601" s="119"/>
      <c r="L601" s="119"/>
    </row>
    <row r="602" spans="5:12" ht="13.2">
      <c r="E602" s="119"/>
      <c r="H602" s="119"/>
      <c r="I602" s="119"/>
      <c r="J602" s="119"/>
      <c r="K602" s="119"/>
      <c r="L602" s="119"/>
    </row>
    <row r="603" spans="5:12" ht="13.2">
      <c r="E603" s="119"/>
      <c r="H603" s="119"/>
      <c r="I603" s="119"/>
      <c r="J603" s="119"/>
      <c r="K603" s="119"/>
      <c r="L603" s="119"/>
    </row>
    <row r="604" spans="5:12" ht="13.2">
      <c r="E604" s="119"/>
      <c r="H604" s="119"/>
      <c r="I604" s="119"/>
      <c r="J604" s="119"/>
      <c r="K604" s="119"/>
      <c r="L604" s="119"/>
    </row>
    <row r="605" spans="5:12" ht="13.2">
      <c r="E605" s="119"/>
      <c r="H605" s="119"/>
      <c r="I605" s="119"/>
      <c r="J605" s="119"/>
      <c r="K605" s="119"/>
      <c r="L605" s="119"/>
    </row>
    <row r="606" spans="5:12" ht="13.2">
      <c r="E606" s="119"/>
      <c r="H606" s="119"/>
      <c r="I606" s="119"/>
      <c r="J606" s="119"/>
      <c r="K606" s="119"/>
      <c r="L606" s="119"/>
    </row>
    <row r="607" spans="5:12" ht="13.2">
      <c r="E607" s="119"/>
      <c r="H607" s="119"/>
      <c r="I607" s="119"/>
      <c r="J607" s="119"/>
      <c r="K607" s="119"/>
      <c r="L607" s="119"/>
    </row>
    <row r="608" spans="5:12" ht="13.2">
      <c r="E608" s="119"/>
      <c r="H608" s="119"/>
      <c r="I608" s="119"/>
      <c r="J608" s="119"/>
      <c r="K608" s="119"/>
      <c r="L608" s="119"/>
    </row>
    <row r="609" spans="5:12" ht="13.2">
      <c r="E609" s="119"/>
      <c r="H609" s="119"/>
      <c r="I609" s="119"/>
      <c r="J609" s="119"/>
      <c r="K609" s="119"/>
      <c r="L609" s="119"/>
    </row>
    <row r="610" spans="5:12" ht="13.2">
      <c r="E610" s="119"/>
      <c r="H610" s="119"/>
      <c r="I610" s="119"/>
      <c r="J610" s="119"/>
      <c r="K610" s="119"/>
      <c r="L610" s="119"/>
    </row>
    <row r="611" spans="5:12" ht="13.2">
      <c r="E611" s="119"/>
      <c r="H611" s="119"/>
      <c r="I611" s="119"/>
      <c r="J611" s="119"/>
      <c r="K611" s="119"/>
      <c r="L611" s="119"/>
    </row>
    <row r="612" spans="5:12" ht="13.2">
      <c r="E612" s="119"/>
      <c r="H612" s="119"/>
      <c r="I612" s="119"/>
      <c r="J612" s="119"/>
      <c r="K612" s="119"/>
      <c r="L612" s="119"/>
    </row>
    <row r="613" spans="5:12" ht="13.2">
      <c r="E613" s="119"/>
      <c r="H613" s="119"/>
      <c r="I613" s="119"/>
      <c r="J613" s="119"/>
      <c r="K613" s="119"/>
      <c r="L613" s="119"/>
    </row>
    <row r="614" spans="5:12" ht="13.2">
      <c r="E614" s="119"/>
      <c r="H614" s="119"/>
      <c r="I614" s="119"/>
      <c r="J614" s="119"/>
      <c r="K614" s="119"/>
      <c r="L614" s="119"/>
    </row>
    <row r="615" spans="5:12" ht="13.2">
      <c r="E615" s="119"/>
      <c r="H615" s="119"/>
      <c r="I615" s="119"/>
      <c r="J615" s="119"/>
      <c r="K615" s="119"/>
      <c r="L615" s="119"/>
    </row>
    <row r="616" spans="5:12" ht="13.2">
      <c r="E616" s="119"/>
      <c r="H616" s="119"/>
      <c r="I616" s="119"/>
      <c r="J616" s="119"/>
      <c r="K616" s="119"/>
      <c r="L616" s="119"/>
    </row>
    <row r="617" spans="5:12" ht="13.2">
      <c r="E617" s="119"/>
      <c r="H617" s="119"/>
      <c r="I617" s="119"/>
      <c r="J617" s="119"/>
      <c r="K617" s="119"/>
      <c r="L617" s="119"/>
    </row>
    <row r="618" spans="5:12" ht="13.2">
      <c r="E618" s="119"/>
      <c r="H618" s="119"/>
      <c r="I618" s="119"/>
      <c r="J618" s="119"/>
      <c r="K618" s="119"/>
      <c r="L618" s="119"/>
    </row>
    <row r="619" spans="5:12" ht="13.2">
      <c r="E619" s="119"/>
      <c r="H619" s="119"/>
      <c r="I619" s="119"/>
      <c r="J619" s="119"/>
      <c r="K619" s="119"/>
      <c r="L619" s="119"/>
    </row>
    <row r="620" spans="5:12" ht="13.2">
      <c r="E620" s="119"/>
      <c r="H620" s="119"/>
      <c r="I620" s="119"/>
      <c r="J620" s="119"/>
      <c r="K620" s="119"/>
      <c r="L620" s="119"/>
    </row>
    <row r="621" spans="5:12" ht="13.2">
      <c r="E621" s="119"/>
      <c r="H621" s="119"/>
      <c r="I621" s="119"/>
      <c r="J621" s="119"/>
      <c r="K621" s="119"/>
      <c r="L621" s="119"/>
    </row>
    <row r="622" spans="5:12" ht="13.2">
      <c r="E622" s="119"/>
      <c r="H622" s="119"/>
      <c r="I622" s="119"/>
      <c r="J622" s="119"/>
      <c r="K622" s="119"/>
      <c r="L622" s="119"/>
    </row>
    <row r="623" spans="5:12" ht="13.2">
      <c r="E623" s="119"/>
      <c r="H623" s="119"/>
      <c r="I623" s="119"/>
      <c r="J623" s="119"/>
      <c r="K623" s="119"/>
      <c r="L623" s="119"/>
    </row>
    <row r="624" spans="5:12" ht="13.2">
      <c r="E624" s="119"/>
      <c r="H624" s="119"/>
      <c r="I624" s="119"/>
      <c r="J624" s="119"/>
      <c r="K624" s="119"/>
      <c r="L624" s="119"/>
    </row>
    <row r="625" spans="5:12" ht="13.2">
      <c r="E625" s="119"/>
      <c r="H625" s="119"/>
      <c r="I625" s="119"/>
      <c r="J625" s="119"/>
      <c r="K625" s="119"/>
      <c r="L625" s="119"/>
    </row>
    <row r="626" spans="5:12" ht="13.2">
      <c r="E626" s="119"/>
      <c r="H626" s="119"/>
      <c r="I626" s="119"/>
      <c r="J626" s="119"/>
      <c r="K626" s="119"/>
      <c r="L626" s="119"/>
    </row>
    <row r="627" spans="5:12" ht="13.2">
      <c r="E627" s="119"/>
      <c r="H627" s="119"/>
      <c r="I627" s="119"/>
      <c r="J627" s="119"/>
      <c r="K627" s="119"/>
      <c r="L627" s="119"/>
    </row>
    <row r="628" spans="5:12" ht="13.2">
      <c r="E628" s="119"/>
      <c r="H628" s="119"/>
      <c r="I628" s="119"/>
      <c r="J628" s="119"/>
      <c r="K628" s="119"/>
      <c r="L628" s="119"/>
    </row>
    <row r="629" spans="5:12" ht="13.2">
      <c r="E629" s="119"/>
      <c r="H629" s="119"/>
      <c r="I629" s="119"/>
      <c r="J629" s="119"/>
      <c r="K629" s="119"/>
      <c r="L629" s="119"/>
    </row>
    <row r="630" spans="5:12" ht="13.2">
      <c r="E630" s="119"/>
      <c r="H630" s="119"/>
      <c r="I630" s="119"/>
      <c r="J630" s="119"/>
      <c r="K630" s="119"/>
      <c r="L630" s="119"/>
    </row>
    <row r="631" spans="5:12" ht="13.2">
      <c r="E631" s="119"/>
      <c r="H631" s="119"/>
      <c r="I631" s="119"/>
      <c r="J631" s="119"/>
      <c r="K631" s="119"/>
      <c r="L631" s="119"/>
    </row>
    <row r="632" spans="5:12" ht="13.2">
      <c r="E632" s="119"/>
      <c r="H632" s="119"/>
      <c r="I632" s="119"/>
      <c r="J632" s="119"/>
      <c r="K632" s="119"/>
      <c r="L632" s="119"/>
    </row>
    <row r="633" spans="5:12" ht="13.2">
      <c r="E633" s="119"/>
      <c r="H633" s="119"/>
      <c r="I633" s="119"/>
      <c r="J633" s="119"/>
      <c r="K633" s="119"/>
      <c r="L633" s="119"/>
    </row>
    <row r="634" spans="5:12" ht="13.2">
      <c r="E634" s="119"/>
      <c r="H634" s="119"/>
      <c r="I634" s="119"/>
      <c r="J634" s="119"/>
      <c r="K634" s="119"/>
      <c r="L634" s="119"/>
    </row>
    <row r="635" spans="5:12" ht="13.2">
      <c r="E635" s="119"/>
      <c r="H635" s="119"/>
      <c r="I635" s="119"/>
      <c r="J635" s="119"/>
      <c r="K635" s="119"/>
      <c r="L635" s="119"/>
    </row>
    <row r="636" spans="5:12" ht="13.2">
      <c r="E636" s="119"/>
      <c r="H636" s="119"/>
      <c r="I636" s="119"/>
      <c r="J636" s="119"/>
      <c r="K636" s="119"/>
      <c r="L636" s="119"/>
    </row>
    <row r="637" spans="5:12" ht="13.2">
      <c r="E637" s="119"/>
      <c r="H637" s="119"/>
      <c r="I637" s="119"/>
      <c r="J637" s="119"/>
      <c r="K637" s="119"/>
      <c r="L637" s="119"/>
    </row>
    <row r="638" spans="5:12" ht="13.2">
      <c r="E638" s="119"/>
      <c r="H638" s="119"/>
      <c r="I638" s="119"/>
      <c r="J638" s="119"/>
      <c r="K638" s="119"/>
      <c r="L638" s="119"/>
    </row>
    <row r="639" spans="5:12" ht="13.2">
      <c r="E639" s="119"/>
      <c r="H639" s="119"/>
      <c r="I639" s="119"/>
      <c r="J639" s="119"/>
      <c r="K639" s="119"/>
      <c r="L639" s="119"/>
    </row>
    <row r="640" spans="5:12" ht="13.2">
      <c r="E640" s="119"/>
      <c r="H640" s="119"/>
      <c r="I640" s="119"/>
      <c r="J640" s="119"/>
      <c r="K640" s="119"/>
      <c r="L640" s="119"/>
    </row>
    <row r="641" spans="5:12" ht="13.2">
      <c r="E641" s="119"/>
      <c r="H641" s="119"/>
      <c r="I641" s="119"/>
      <c r="J641" s="119"/>
      <c r="K641" s="119"/>
      <c r="L641" s="119"/>
    </row>
    <row r="642" spans="5:12" ht="13.2">
      <c r="E642" s="119"/>
      <c r="H642" s="119"/>
      <c r="I642" s="119"/>
      <c r="J642" s="119"/>
      <c r="K642" s="119"/>
      <c r="L642" s="119"/>
    </row>
    <row r="643" spans="5:12" ht="13.2">
      <c r="E643" s="119"/>
      <c r="H643" s="119"/>
      <c r="I643" s="119"/>
      <c r="J643" s="119"/>
      <c r="K643" s="119"/>
      <c r="L643" s="119"/>
    </row>
    <row r="644" spans="5:12" ht="13.2">
      <c r="E644" s="119"/>
      <c r="H644" s="119"/>
      <c r="I644" s="119"/>
      <c r="J644" s="119"/>
      <c r="K644" s="119"/>
      <c r="L644" s="119"/>
    </row>
    <row r="645" spans="5:12" ht="13.2">
      <c r="E645" s="119"/>
      <c r="H645" s="119"/>
      <c r="I645" s="119"/>
      <c r="J645" s="119"/>
      <c r="K645" s="119"/>
      <c r="L645" s="119"/>
    </row>
    <row r="646" spans="5:12" ht="13.2">
      <c r="E646" s="119"/>
      <c r="H646" s="119"/>
      <c r="I646" s="119"/>
      <c r="J646" s="119"/>
      <c r="K646" s="119"/>
      <c r="L646" s="119"/>
    </row>
    <row r="647" spans="5:12" ht="13.2">
      <c r="E647" s="119"/>
      <c r="H647" s="119"/>
      <c r="I647" s="119"/>
      <c r="J647" s="119"/>
      <c r="K647" s="119"/>
      <c r="L647" s="119"/>
    </row>
    <row r="648" spans="5:12" ht="13.2">
      <c r="E648" s="119"/>
      <c r="H648" s="119"/>
      <c r="I648" s="119"/>
      <c r="J648" s="119"/>
      <c r="K648" s="119"/>
      <c r="L648" s="119"/>
    </row>
    <row r="649" spans="5:12" ht="13.2">
      <c r="E649" s="119"/>
      <c r="H649" s="119"/>
      <c r="I649" s="119"/>
      <c r="J649" s="119"/>
      <c r="K649" s="119"/>
      <c r="L649" s="119"/>
    </row>
    <row r="650" spans="5:12" ht="13.2">
      <c r="E650" s="119"/>
      <c r="H650" s="119"/>
      <c r="I650" s="119"/>
      <c r="J650" s="119"/>
      <c r="K650" s="119"/>
      <c r="L650" s="119"/>
    </row>
    <row r="651" spans="5:12" ht="13.2">
      <c r="E651" s="119"/>
      <c r="H651" s="119"/>
      <c r="I651" s="119"/>
      <c r="J651" s="119"/>
      <c r="K651" s="119"/>
      <c r="L651" s="119"/>
    </row>
    <row r="652" spans="5:12" ht="13.2">
      <c r="E652" s="119"/>
      <c r="H652" s="119"/>
      <c r="I652" s="119"/>
      <c r="J652" s="119"/>
      <c r="K652" s="119"/>
      <c r="L652" s="119"/>
    </row>
    <row r="653" spans="5:12" ht="13.2">
      <c r="E653" s="119"/>
      <c r="H653" s="119"/>
      <c r="I653" s="119"/>
      <c r="J653" s="119"/>
      <c r="K653" s="119"/>
      <c r="L653" s="119"/>
    </row>
    <row r="654" spans="5:12" ht="13.2">
      <c r="E654" s="119"/>
      <c r="H654" s="119"/>
      <c r="I654" s="119"/>
      <c r="J654" s="119"/>
      <c r="K654" s="119"/>
      <c r="L654" s="119"/>
    </row>
    <row r="655" spans="5:12" ht="13.2">
      <c r="E655" s="119"/>
      <c r="H655" s="119"/>
      <c r="I655" s="119"/>
      <c r="J655" s="119"/>
      <c r="K655" s="119"/>
      <c r="L655" s="119"/>
    </row>
    <row r="656" spans="5:12" ht="13.2">
      <c r="E656" s="119"/>
      <c r="H656" s="119"/>
      <c r="I656" s="119"/>
      <c r="J656" s="119"/>
      <c r="K656" s="119"/>
      <c r="L656" s="119"/>
    </row>
    <row r="657" spans="5:12" ht="13.2">
      <c r="E657" s="119"/>
      <c r="H657" s="119"/>
      <c r="I657" s="119"/>
      <c r="J657" s="119"/>
      <c r="K657" s="119"/>
      <c r="L657" s="119"/>
    </row>
    <row r="658" spans="5:12" ht="13.2">
      <c r="E658" s="119"/>
      <c r="H658" s="119"/>
      <c r="I658" s="119"/>
      <c r="J658" s="119"/>
      <c r="K658" s="119"/>
      <c r="L658" s="119"/>
    </row>
    <row r="659" spans="5:12" ht="13.2">
      <c r="E659" s="119"/>
      <c r="H659" s="119"/>
      <c r="I659" s="119"/>
      <c r="J659" s="119"/>
      <c r="K659" s="119"/>
      <c r="L659" s="119"/>
    </row>
    <row r="660" spans="5:12" ht="13.2">
      <c r="E660" s="119"/>
      <c r="H660" s="119"/>
      <c r="I660" s="119"/>
      <c r="J660" s="119"/>
      <c r="K660" s="119"/>
      <c r="L660" s="119"/>
    </row>
    <row r="661" spans="5:12" ht="13.2">
      <c r="E661" s="119"/>
      <c r="H661" s="119"/>
      <c r="I661" s="119"/>
      <c r="J661" s="119"/>
      <c r="K661" s="119"/>
      <c r="L661" s="119"/>
    </row>
    <row r="662" spans="5:12" ht="13.2">
      <c r="E662" s="119"/>
      <c r="H662" s="119"/>
      <c r="I662" s="119"/>
      <c r="J662" s="119"/>
      <c r="K662" s="119"/>
      <c r="L662" s="119"/>
    </row>
    <row r="663" spans="5:12" ht="13.2">
      <c r="E663" s="119"/>
      <c r="H663" s="119"/>
      <c r="I663" s="119"/>
      <c r="J663" s="119"/>
      <c r="K663" s="119"/>
      <c r="L663" s="119"/>
    </row>
    <row r="664" spans="5:12" ht="13.2">
      <c r="E664" s="119"/>
      <c r="H664" s="119"/>
      <c r="I664" s="119"/>
      <c r="J664" s="119"/>
      <c r="K664" s="119"/>
      <c r="L664" s="119"/>
    </row>
    <row r="665" spans="5:12" ht="13.2">
      <c r="E665" s="119"/>
      <c r="H665" s="119"/>
      <c r="I665" s="119"/>
      <c r="J665" s="119"/>
      <c r="K665" s="119"/>
      <c r="L665" s="119"/>
    </row>
    <row r="666" spans="5:12" ht="13.2">
      <c r="E666" s="119"/>
      <c r="H666" s="119"/>
      <c r="I666" s="119"/>
      <c r="J666" s="119"/>
      <c r="K666" s="119"/>
      <c r="L666" s="119"/>
    </row>
    <row r="667" spans="5:12" ht="13.2">
      <c r="E667" s="119"/>
      <c r="H667" s="119"/>
      <c r="I667" s="119"/>
      <c r="J667" s="119"/>
      <c r="K667" s="119"/>
      <c r="L667" s="119"/>
    </row>
    <row r="668" spans="5:12" ht="13.2">
      <c r="E668" s="119"/>
      <c r="H668" s="119"/>
      <c r="I668" s="119"/>
      <c r="J668" s="119"/>
      <c r="K668" s="119"/>
      <c r="L668" s="119"/>
    </row>
    <row r="669" spans="5:12" ht="13.2">
      <c r="E669" s="119"/>
      <c r="H669" s="119"/>
      <c r="I669" s="119"/>
      <c r="J669" s="119"/>
      <c r="K669" s="119"/>
      <c r="L669" s="119"/>
    </row>
    <row r="670" spans="5:12" ht="13.2">
      <c r="E670" s="119"/>
      <c r="H670" s="119"/>
      <c r="I670" s="119"/>
      <c r="J670" s="119"/>
      <c r="K670" s="119"/>
      <c r="L670" s="119"/>
    </row>
    <row r="671" spans="5:12" ht="13.2">
      <c r="E671" s="119"/>
      <c r="H671" s="119"/>
      <c r="I671" s="119"/>
      <c r="J671" s="119"/>
      <c r="K671" s="119"/>
      <c r="L671" s="119"/>
    </row>
    <row r="672" spans="5:12" ht="13.2">
      <c r="E672" s="119"/>
      <c r="H672" s="119"/>
      <c r="I672" s="119"/>
      <c r="J672" s="119"/>
      <c r="K672" s="119"/>
      <c r="L672" s="119"/>
    </row>
    <row r="673" spans="5:12" ht="13.2">
      <c r="E673" s="119"/>
      <c r="H673" s="119"/>
      <c r="I673" s="119"/>
      <c r="J673" s="119"/>
      <c r="K673" s="119"/>
      <c r="L673" s="119"/>
    </row>
    <row r="674" spans="5:12" ht="13.2">
      <c r="E674" s="119"/>
      <c r="H674" s="119"/>
      <c r="I674" s="119"/>
      <c r="J674" s="119"/>
      <c r="K674" s="119"/>
      <c r="L674" s="119"/>
    </row>
    <row r="675" spans="5:12" ht="13.2">
      <c r="E675" s="119"/>
      <c r="H675" s="119"/>
      <c r="I675" s="119"/>
      <c r="J675" s="119"/>
      <c r="K675" s="119"/>
      <c r="L675" s="119"/>
    </row>
    <row r="676" spans="5:12" ht="13.2">
      <c r="E676" s="119"/>
      <c r="H676" s="119"/>
      <c r="I676" s="119"/>
      <c r="J676" s="119"/>
      <c r="K676" s="119"/>
      <c r="L676" s="119"/>
    </row>
    <row r="677" spans="5:12" ht="13.2">
      <c r="E677" s="119"/>
      <c r="H677" s="119"/>
      <c r="I677" s="119"/>
      <c r="J677" s="119"/>
      <c r="K677" s="119"/>
      <c r="L677" s="119"/>
    </row>
    <row r="678" spans="5:12" ht="13.2">
      <c r="E678" s="119"/>
      <c r="H678" s="119"/>
      <c r="I678" s="119"/>
      <c r="J678" s="119"/>
      <c r="K678" s="119"/>
      <c r="L678" s="119"/>
    </row>
    <row r="679" spans="5:12" ht="13.2">
      <c r="E679" s="119"/>
      <c r="H679" s="119"/>
      <c r="I679" s="119"/>
      <c r="J679" s="119"/>
      <c r="K679" s="119"/>
      <c r="L679" s="119"/>
    </row>
    <row r="680" spans="5:12" ht="13.2">
      <c r="E680" s="119"/>
      <c r="H680" s="119"/>
      <c r="I680" s="119"/>
      <c r="J680" s="119"/>
      <c r="K680" s="119"/>
      <c r="L680" s="119"/>
    </row>
    <row r="681" spans="5:12" ht="13.2">
      <c r="E681" s="119"/>
      <c r="H681" s="119"/>
      <c r="I681" s="119"/>
      <c r="J681" s="119"/>
      <c r="K681" s="119"/>
      <c r="L681" s="119"/>
    </row>
    <row r="682" spans="5:12" ht="13.2">
      <c r="E682" s="119"/>
      <c r="H682" s="119"/>
      <c r="I682" s="119"/>
      <c r="J682" s="119"/>
      <c r="K682" s="119"/>
      <c r="L682" s="119"/>
    </row>
    <row r="683" spans="5:12" ht="13.2">
      <c r="E683" s="119"/>
      <c r="H683" s="119"/>
      <c r="I683" s="119"/>
      <c r="J683" s="119"/>
      <c r="K683" s="119"/>
      <c r="L683" s="119"/>
    </row>
    <row r="684" spans="5:12" ht="13.2">
      <c r="E684" s="119"/>
      <c r="H684" s="119"/>
      <c r="I684" s="119"/>
      <c r="J684" s="119"/>
      <c r="K684" s="119"/>
      <c r="L684" s="119"/>
    </row>
    <row r="685" spans="5:12" ht="13.2">
      <c r="E685" s="119"/>
      <c r="H685" s="119"/>
      <c r="I685" s="119"/>
      <c r="J685" s="119"/>
      <c r="K685" s="119"/>
      <c r="L685" s="119"/>
    </row>
    <row r="686" spans="5:12" ht="13.2">
      <c r="E686" s="119"/>
      <c r="H686" s="119"/>
      <c r="I686" s="119"/>
      <c r="J686" s="119"/>
      <c r="K686" s="119"/>
      <c r="L686" s="119"/>
    </row>
    <row r="687" spans="5:12" ht="13.2">
      <c r="E687" s="119"/>
      <c r="H687" s="119"/>
      <c r="I687" s="119"/>
      <c r="J687" s="119"/>
      <c r="K687" s="119"/>
      <c r="L687" s="119"/>
    </row>
    <row r="688" spans="5:12" ht="13.2">
      <c r="E688" s="119"/>
      <c r="H688" s="119"/>
      <c r="I688" s="119"/>
      <c r="J688" s="119"/>
      <c r="K688" s="119"/>
      <c r="L688" s="119"/>
    </row>
    <row r="689" spans="5:12" ht="13.2">
      <c r="E689" s="119"/>
      <c r="H689" s="119"/>
      <c r="I689" s="119"/>
      <c r="J689" s="119"/>
      <c r="K689" s="119"/>
      <c r="L689" s="119"/>
    </row>
    <row r="690" spans="5:12" ht="13.2">
      <c r="E690" s="119"/>
      <c r="H690" s="119"/>
      <c r="I690" s="119"/>
      <c r="J690" s="119"/>
      <c r="K690" s="119"/>
      <c r="L690" s="119"/>
    </row>
    <row r="691" spans="5:12" ht="13.2">
      <c r="E691" s="119"/>
      <c r="H691" s="119"/>
      <c r="I691" s="119"/>
      <c r="J691" s="119"/>
      <c r="K691" s="119"/>
      <c r="L691" s="119"/>
    </row>
    <row r="692" spans="5:12" ht="13.2">
      <c r="E692" s="119"/>
      <c r="H692" s="119"/>
      <c r="I692" s="119"/>
      <c r="J692" s="119"/>
      <c r="K692" s="119"/>
      <c r="L692" s="119"/>
    </row>
    <row r="693" spans="5:12" ht="13.2">
      <c r="E693" s="119"/>
      <c r="H693" s="119"/>
      <c r="I693" s="119"/>
      <c r="J693" s="119"/>
      <c r="K693" s="119"/>
      <c r="L693" s="119"/>
    </row>
    <row r="694" spans="5:12" ht="13.2">
      <c r="E694" s="119"/>
      <c r="H694" s="119"/>
      <c r="I694" s="119"/>
      <c r="J694" s="119"/>
      <c r="K694" s="119"/>
      <c r="L694" s="119"/>
    </row>
    <row r="695" spans="5:12" ht="13.2">
      <c r="E695" s="119"/>
      <c r="H695" s="119"/>
      <c r="I695" s="119"/>
      <c r="J695" s="119"/>
      <c r="K695" s="119"/>
      <c r="L695" s="119"/>
    </row>
    <row r="696" spans="5:12" ht="13.2">
      <c r="E696" s="119"/>
      <c r="H696" s="119"/>
      <c r="I696" s="119"/>
      <c r="J696" s="119"/>
      <c r="K696" s="119"/>
      <c r="L696" s="119"/>
    </row>
    <row r="697" spans="5:12" ht="13.2">
      <c r="E697" s="119"/>
      <c r="H697" s="119"/>
      <c r="I697" s="119"/>
      <c r="J697" s="119"/>
      <c r="K697" s="119"/>
      <c r="L697" s="119"/>
    </row>
    <row r="698" spans="5:12" ht="13.2">
      <c r="E698" s="119"/>
      <c r="H698" s="119"/>
      <c r="I698" s="119"/>
      <c r="J698" s="119"/>
      <c r="K698" s="119"/>
      <c r="L698" s="119"/>
    </row>
    <row r="699" spans="5:12" ht="13.2">
      <c r="E699" s="119"/>
      <c r="H699" s="119"/>
      <c r="I699" s="119"/>
      <c r="J699" s="119"/>
      <c r="K699" s="119"/>
      <c r="L699" s="119"/>
    </row>
    <row r="700" spans="5:12" ht="13.2">
      <c r="E700" s="119"/>
      <c r="H700" s="119"/>
      <c r="I700" s="119"/>
      <c r="J700" s="119"/>
      <c r="K700" s="119"/>
      <c r="L700" s="119"/>
    </row>
    <row r="701" spans="5:12" ht="13.2">
      <c r="E701" s="119"/>
      <c r="H701" s="119"/>
      <c r="I701" s="119"/>
      <c r="J701" s="119"/>
      <c r="K701" s="119"/>
      <c r="L701" s="119"/>
    </row>
    <row r="702" spans="5:12" ht="13.2">
      <c r="E702" s="119"/>
      <c r="H702" s="119"/>
      <c r="I702" s="119"/>
      <c r="J702" s="119"/>
      <c r="K702" s="119"/>
      <c r="L702" s="119"/>
    </row>
    <row r="703" spans="5:12" ht="13.2">
      <c r="E703" s="119"/>
      <c r="H703" s="119"/>
      <c r="I703" s="119"/>
      <c r="J703" s="119"/>
      <c r="K703" s="119"/>
      <c r="L703" s="119"/>
    </row>
    <row r="704" spans="5:12" ht="13.2">
      <c r="E704" s="119"/>
      <c r="H704" s="119"/>
      <c r="I704" s="119"/>
      <c r="J704" s="119"/>
      <c r="K704" s="119"/>
      <c r="L704" s="119"/>
    </row>
    <row r="705" spans="5:12" ht="13.2">
      <c r="E705" s="119"/>
      <c r="H705" s="119"/>
      <c r="I705" s="119"/>
      <c r="J705" s="119"/>
      <c r="K705" s="119"/>
      <c r="L705" s="119"/>
    </row>
    <row r="706" spans="5:12" ht="13.2">
      <c r="E706" s="119"/>
      <c r="H706" s="119"/>
      <c r="I706" s="119"/>
      <c r="J706" s="119"/>
      <c r="K706" s="119"/>
      <c r="L706" s="119"/>
    </row>
    <row r="707" spans="5:12" ht="13.2">
      <c r="E707" s="119"/>
      <c r="H707" s="119"/>
      <c r="I707" s="119"/>
      <c r="J707" s="119"/>
      <c r="K707" s="119"/>
      <c r="L707" s="119"/>
    </row>
    <row r="708" spans="5:12" ht="13.2">
      <c r="E708" s="119"/>
      <c r="H708" s="119"/>
      <c r="I708" s="119"/>
      <c r="J708" s="119"/>
      <c r="K708" s="119"/>
      <c r="L708" s="119"/>
    </row>
    <row r="709" spans="5:12" ht="13.2">
      <c r="E709" s="119"/>
      <c r="H709" s="119"/>
      <c r="I709" s="119"/>
      <c r="J709" s="119"/>
      <c r="K709" s="119"/>
      <c r="L709" s="119"/>
    </row>
    <row r="710" spans="5:12" ht="13.2">
      <c r="E710" s="119"/>
      <c r="H710" s="119"/>
      <c r="I710" s="119"/>
      <c r="J710" s="119"/>
      <c r="K710" s="119"/>
      <c r="L710" s="119"/>
    </row>
    <row r="711" spans="5:12" ht="13.2">
      <c r="E711" s="119"/>
      <c r="H711" s="119"/>
      <c r="I711" s="119"/>
      <c r="J711" s="119"/>
      <c r="K711" s="119"/>
      <c r="L711" s="119"/>
    </row>
    <row r="712" spans="5:12" ht="13.2">
      <c r="E712" s="119"/>
      <c r="H712" s="119"/>
      <c r="I712" s="119"/>
      <c r="J712" s="119"/>
      <c r="K712" s="119"/>
      <c r="L712" s="119"/>
    </row>
    <row r="713" spans="5:12" ht="13.2">
      <c r="E713" s="119"/>
      <c r="H713" s="119"/>
      <c r="I713" s="119"/>
      <c r="J713" s="119"/>
      <c r="K713" s="119"/>
      <c r="L713" s="119"/>
    </row>
    <row r="714" spans="5:12" ht="13.2">
      <c r="E714" s="119"/>
      <c r="H714" s="119"/>
      <c r="I714" s="119"/>
      <c r="J714" s="119"/>
      <c r="K714" s="119"/>
      <c r="L714" s="119"/>
    </row>
    <row r="715" spans="5:12" ht="13.2">
      <c r="E715" s="119"/>
      <c r="H715" s="119"/>
      <c r="I715" s="119"/>
      <c r="J715" s="119"/>
      <c r="K715" s="119"/>
      <c r="L715" s="119"/>
    </row>
    <row r="716" spans="5:12" ht="13.2">
      <c r="E716" s="119"/>
      <c r="H716" s="119"/>
      <c r="I716" s="119"/>
      <c r="J716" s="119"/>
      <c r="K716" s="119"/>
      <c r="L716" s="119"/>
    </row>
    <row r="717" spans="5:12" ht="13.2">
      <c r="E717" s="119"/>
      <c r="H717" s="119"/>
      <c r="I717" s="119"/>
      <c r="J717" s="119"/>
      <c r="K717" s="119"/>
      <c r="L717" s="119"/>
    </row>
    <row r="718" spans="5:12" ht="13.2">
      <c r="E718" s="119"/>
      <c r="H718" s="119"/>
      <c r="I718" s="119"/>
      <c r="J718" s="119"/>
      <c r="K718" s="119"/>
      <c r="L718" s="119"/>
    </row>
    <row r="719" spans="5:12" ht="13.2">
      <c r="E719" s="119"/>
      <c r="H719" s="119"/>
      <c r="I719" s="119"/>
      <c r="J719" s="119"/>
      <c r="K719" s="119"/>
      <c r="L719" s="119"/>
    </row>
    <row r="720" spans="5:12" ht="13.2">
      <c r="E720" s="119"/>
      <c r="H720" s="119"/>
      <c r="I720" s="119"/>
      <c r="J720" s="119"/>
      <c r="K720" s="119"/>
      <c r="L720" s="119"/>
    </row>
    <row r="721" spans="5:12" ht="13.2">
      <c r="E721" s="119"/>
      <c r="H721" s="119"/>
      <c r="I721" s="119"/>
      <c r="J721" s="119"/>
      <c r="K721" s="119"/>
      <c r="L721" s="119"/>
    </row>
    <row r="722" spans="5:12" ht="13.2">
      <c r="E722" s="119"/>
      <c r="H722" s="119"/>
      <c r="I722" s="119"/>
      <c r="J722" s="119"/>
      <c r="K722" s="119"/>
      <c r="L722" s="119"/>
    </row>
    <row r="723" spans="5:12" ht="13.2">
      <c r="E723" s="119"/>
      <c r="H723" s="119"/>
      <c r="I723" s="119"/>
      <c r="J723" s="119"/>
      <c r="K723" s="119"/>
      <c r="L723" s="119"/>
    </row>
    <row r="724" spans="5:12" ht="13.2">
      <c r="E724" s="119"/>
      <c r="H724" s="119"/>
      <c r="I724" s="119"/>
      <c r="J724" s="119"/>
      <c r="K724" s="119"/>
      <c r="L724" s="119"/>
    </row>
    <row r="725" spans="5:12" ht="13.2">
      <c r="E725" s="119"/>
      <c r="H725" s="119"/>
      <c r="I725" s="119"/>
      <c r="J725" s="119"/>
      <c r="K725" s="119"/>
      <c r="L725" s="119"/>
    </row>
    <row r="726" spans="5:12" ht="13.2">
      <c r="E726" s="119"/>
      <c r="H726" s="119"/>
      <c r="I726" s="119"/>
      <c r="J726" s="119"/>
      <c r="K726" s="119"/>
      <c r="L726" s="119"/>
    </row>
    <row r="727" spans="5:12" ht="13.2">
      <c r="E727" s="119"/>
      <c r="H727" s="119"/>
      <c r="I727" s="119"/>
      <c r="J727" s="119"/>
      <c r="K727" s="119"/>
      <c r="L727" s="119"/>
    </row>
    <row r="728" spans="5:12" ht="13.2">
      <c r="E728" s="119"/>
      <c r="H728" s="119"/>
      <c r="I728" s="119"/>
      <c r="J728" s="119"/>
      <c r="K728" s="119"/>
      <c r="L728" s="119"/>
    </row>
    <row r="729" spans="5:12" ht="13.2">
      <c r="E729" s="119"/>
      <c r="H729" s="119"/>
      <c r="I729" s="119"/>
      <c r="J729" s="119"/>
      <c r="K729" s="119"/>
      <c r="L729" s="119"/>
    </row>
    <row r="730" spans="5:12" ht="13.2">
      <c r="E730" s="119"/>
      <c r="H730" s="119"/>
      <c r="I730" s="119"/>
      <c r="J730" s="119"/>
      <c r="K730" s="119"/>
      <c r="L730" s="119"/>
    </row>
    <row r="731" spans="5:12" ht="13.2">
      <c r="E731" s="119"/>
      <c r="H731" s="119"/>
      <c r="I731" s="119"/>
      <c r="J731" s="119"/>
      <c r="K731" s="119"/>
      <c r="L731" s="119"/>
    </row>
    <row r="732" spans="5:12" ht="13.2">
      <c r="E732" s="119"/>
      <c r="H732" s="119"/>
      <c r="I732" s="119"/>
      <c r="J732" s="119"/>
      <c r="K732" s="119"/>
      <c r="L732" s="119"/>
    </row>
    <row r="733" spans="5:12" ht="13.2">
      <c r="E733" s="119"/>
      <c r="H733" s="119"/>
      <c r="I733" s="119"/>
      <c r="J733" s="119"/>
      <c r="K733" s="119"/>
      <c r="L733" s="119"/>
    </row>
    <row r="734" spans="5:12" ht="13.2">
      <c r="E734" s="119"/>
      <c r="H734" s="119"/>
      <c r="I734" s="119"/>
      <c r="J734" s="119"/>
      <c r="K734" s="119"/>
      <c r="L734" s="119"/>
    </row>
    <row r="735" spans="5:12" ht="13.2">
      <c r="E735" s="119"/>
      <c r="H735" s="119"/>
      <c r="I735" s="119"/>
      <c r="J735" s="119"/>
      <c r="K735" s="119"/>
      <c r="L735" s="119"/>
    </row>
    <row r="736" spans="5:12" ht="13.2">
      <c r="E736" s="119"/>
      <c r="H736" s="119"/>
      <c r="I736" s="119"/>
      <c r="J736" s="119"/>
      <c r="K736" s="119"/>
      <c r="L736" s="119"/>
    </row>
    <row r="737" spans="5:12" ht="13.2">
      <c r="E737" s="119"/>
      <c r="H737" s="119"/>
      <c r="I737" s="119"/>
      <c r="J737" s="119"/>
      <c r="K737" s="119"/>
      <c r="L737" s="119"/>
    </row>
    <row r="738" spans="5:12" ht="13.2">
      <c r="E738" s="119"/>
      <c r="H738" s="119"/>
      <c r="I738" s="119"/>
      <c r="J738" s="119"/>
      <c r="K738" s="119"/>
      <c r="L738" s="119"/>
    </row>
    <row r="739" spans="5:12" ht="13.2">
      <c r="E739" s="119"/>
      <c r="H739" s="119"/>
      <c r="I739" s="119"/>
      <c r="J739" s="119"/>
      <c r="K739" s="119"/>
      <c r="L739" s="119"/>
    </row>
    <row r="740" spans="5:12" ht="13.2">
      <c r="E740" s="119"/>
      <c r="H740" s="119"/>
      <c r="I740" s="119"/>
      <c r="J740" s="119"/>
      <c r="K740" s="119"/>
      <c r="L740" s="119"/>
    </row>
    <row r="741" spans="5:12" ht="13.2">
      <c r="E741" s="119"/>
      <c r="H741" s="119"/>
      <c r="I741" s="119"/>
      <c r="J741" s="119"/>
      <c r="K741" s="119"/>
      <c r="L741" s="119"/>
    </row>
    <row r="742" spans="5:12" ht="13.2">
      <c r="E742" s="119"/>
      <c r="H742" s="119"/>
      <c r="I742" s="119"/>
      <c r="J742" s="119"/>
      <c r="K742" s="119"/>
      <c r="L742" s="119"/>
    </row>
    <row r="743" spans="5:12" ht="13.2">
      <c r="E743" s="119"/>
      <c r="H743" s="119"/>
      <c r="I743" s="119"/>
      <c r="J743" s="119"/>
      <c r="K743" s="119"/>
      <c r="L743" s="119"/>
    </row>
    <row r="744" spans="5:12" ht="13.2">
      <c r="E744" s="119"/>
      <c r="H744" s="119"/>
      <c r="I744" s="119"/>
      <c r="J744" s="119"/>
      <c r="K744" s="119"/>
      <c r="L744" s="119"/>
    </row>
    <row r="745" spans="5:12" ht="13.2">
      <c r="E745" s="119"/>
      <c r="H745" s="119"/>
      <c r="I745" s="119"/>
      <c r="J745" s="119"/>
      <c r="K745" s="119"/>
      <c r="L745" s="119"/>
    </row>
    <row r="746" spans="5:12" ht="13.2">
      <c r="E746" s="119"/>
      <c r="H746" s="119"/>
      <c r="I746" s="119"/>
      <c r="J746" s="119"/>
      <c r="K746" s="119"/>
      <c r="L746" s="119"/>
    </row>
    <row r="747" spans="5:12" ht="13.2">
      <c r="E747" s="119"/>
      <c r="H747" s="119"/>
      <c r="I747" s="119"/>
      <c r="J747" s="119"/>
      <c r="K747" s="119"/>
      <c r="L747" s="119"/>
    </row>
    <row r="748" spans="5:12" ht="13.2">
      <c r="E748" s="119"/>
      <c r="H748" s="119"/>
      <c r="I748" s="119"/>
      <c r="J748" s="119"/>
      <c r="K748" s="119"/>
      <c r="L748" s="119"/>
    </row>
    <row r="749" spans="5:12" ht="13.2">
      <c r="E749" s="119"/>
      <c r="H749" s="119"/>
      <c r="I749" s="119"/>
      <c r="J749" s="119"/>
      <c r="K749" s="119"/>
      <c r="L749" s="119"/>
    </row>
    <row r="750" spans="5:12" ht="13.2">
      <c r="E750" s="119"/>
      <c r="H750" s="119"/>
      <c r="I750" s="119"/>
      <c r="J750" s="119"/>
      <c r="K750" s="119"/>
      <c r="L750" s="119"/>
    </row>
    <row r="751" spans="5:12" ht="13.2">
      <c r="E751" s="119"/>
      <c r="H751" s="119"/>
      <c r="I751" s="119"/>
      <c r="J751" s="119"/>
      <c r="K751" s="119"/>
      <c r="L751" s="119"/>
    </row>
    <row r="752" spans="5:12" ht="13.2">
      <c r="E752" s="119"/>
      <c r="H752" s="119"/>
      <c r="I752" s="119"/>
      <c r="J752" s="119"/>
      <c r="K752" s="119"/>
      <c r="L752" s="119"/>
    </row>
    <row r="753" spans="5:12" ht="13.2">
      <c r="E753" s="119"/>
      <c r="H753" s="119"/>
      <c r="I753" s="119"/>
      <c r="J753" s="119"/>
      <c r="K753" s="119"/>
      <c r="L753" s="119"/>
    </row>
    <row r="754" spans="5:12" ht="13.2">
      <c r="E754" s="119"/>
      <c r="H754" s="119"/>
      <c r="I754" s="119"/>
      <c r="J754" s="119"/>
      <c r="K754" s="119"/>
      <c r="L754" s="119"/>
    </row>
    <row r="755" spans="5:12" ht="13.2">
      <c r="E755" s="119"/>
      <c r="H755" s="119"/>
      <c r="I755" s="119"/>
      <c r="J755" s="119"/>
      <c r="K755" s="119"/>
      <c r="L755" s="119"/>
    </row>
    <row r="756" spans="5:12" ht="13.2">
      <c r="E756" s="119"/>
      <c r="H756" s="119"/>
      <c r="I756" s="119"/>
      <c r="J756" s="119"/>
      <c r="K756" s="119"/>
      <c r="L756" s="119"/>
    </row>
    <row r="757" spans="5:12" ht="13.2">
      <c r="E757" s="119"/>
      <c r="H757" s="119"/>
      <c r="I757" s="119"/>
      <c r="J757" s="119"/>
      <c r="K757" s="119"/>
      <c r="L757" s="119"/>
    </row>
    <row r="758" spans="5:12" ht="13.2">
      <c r="E758" s="119"/>
      <c r="H758" s="119"/>
      <c r="I758" s="119"/>
      <c r="J758" s="119"/>
      <c r="K758" s="119"/>
      <c r="L758" s="119"/>
    </row>
    <row r="759" spans="5:12" ht="13.2">
      <c r="E759" s="119"/>
      <c r="H759" s="119"/>
      <c r="I759" s="119"/>
      <c r="J759" s="119"/>
      <c r="K759" s="119"/>
      <c r="L759" s="119"/>
    </row>
    <row r="760" spans="5:12" ht="13.2">
      <c r="E760" s="119"/>
      <c r="H760" s="119"/>
      <c r="I760" s="119"/>
      <c r="J760" s="119"/>
      <c r="K760" s="119"/>
      <c r="L760" s="119"/>
    </row>
    <row r="761" spans="5:12" ht="13.2">
      <c r="E761" s="119"/>
      <c r="H761" s="119"/>
      <c r="I761" s="119"/>
      <c r="J761" s="119"/>
      <c r="K761" s="119"/>
      <c r="L761" s="119"/>
    </row>
    <row r="762" spans="5:12" ht="13.2">
      <c r="E762" s="119"/>
      <c r="H762" s="119"/>
      <c r="I762" s="119"/>
      <c r="J762" s="119"/>
      <c r="K762" s="119"/>
      <c r="L762" s="119"/>
    </row>
    <row r="763" spans="5:12" ht="13.2">
      <c r="E763" s="119"/>
      <c r="H763" s="119"/>
      <c r="I763" s="119"/>
      <c r="J763" s="119"/>
      <c r="K763" s="119"/>
      <c r="L763" s="119"/>
    </row>
    <row r="764" spans="5:12" ht="13.2">
      <c r="E764" s="119"/>
      <c r="H764" s="119"/>
      <c r="I764" s="119"/>
      <c r="J764" s="119"/>
      <c r="K764" s="119"/>
      <c r="L764" s="119"/>
    </row>
    <row r="765" spans="5:12" ht="13.2">
      <c r="E765" s="119"/>
      <c r="H765" s="119"/>
      <c r="I765" s="119"/>
      <c r="J765" s="119"/>
      <c r="K765" s="119"/>
      <c r="L765" s="119"/>
    </row>
    <row r="766" spans="5:12" ht="13.2">
      <c r="E766" s="119"/>
      <c r="H766" s="119"/>
      <c r="I766" s="119"/>
      <c r="J766" s="119"/>
      <c r="K766" s="119"/>
      <c r="L766" s="119"/>
    </row>
    <row r="767" spans="5:12" ht="13.2">
      <c r="E767" s="119"/>
      <c r="H767" s="119"/>
      <c r="I767" s="119"/>
      <c r="J767" s="119"/>
      <c r="K767" s="119"/>
      <c r="L767" s="119"/>
    </row>
    <row r="768" spans="5:12" ht="13.2">
      <c r="E768" s="119"/>
      <c r="H768" s="119"/>
      <c r="I768" s="119"/>
      <c r="J768" s="119"/>
      <c r="K768" s="119"/>
      <c r="L768" s="119"/>
    </row>
    <row r="769" spans="5:12" ht="13.2">
      <c r="E769" s="119"/>
      <c r="H769" s="119"/>
      <c r="I769" s="119"/>
      <c r="J769" s="119"/>
      <c r="K769" s="119"/>
      <c r="L769" s="119"/>
    </row>
    <row r="770" spans="5:12" ht="13.2">
      <c r="E770" s="119"/>
      <c r="H770" s="119"/>
      <c r="I770" s="119"/>
      <c r="J770" s="119"/>
      <c r="K770" s="119"/>
      <c r="L770" s="119"/>
    </row>
    <row r="771" spans="5:12" ht="13.2">
      <c r="E771" s="119"/>
      <c r="H771" s="119"/>
      <c r="I771" s="119"/>
      <c r="J771" s="119"/>
      <c r="K771" s="119"/>
      <c r="L771" s="119"/>
    </row>
    <row r="772" spans="5:12" ht="13.2">
      <c r="E772" s="119"/>
      <c r="H772" s="119"/>
      <c r="I772" s="119"/>
      <c r="J772" s="119"/>
      <c r="K772" s="119"/>
      <c r="L772" s="119"/>
    </row>
    <row r="773" spans="5:12" ht="13.2">
      <c r="E773" s="119"/>
      <c r="H773" s="119"/>
      <c r="I773" s="119"/>
      <c r="J773" s="119"/>
      <c r="K773" s="119"/>
      <c r="L773" s="119"/>
    </row>
    <row r="774" spans="5:12" ht="13.2">
      <c r="E774" s="119"/>
      <c r="H774" s="119"/>
      <c r="I774" s="119"/>
      <c r="J774" s="119"/>
      <c r="K774" s="119"/>
      <c r="L774" s="119"/>
    </row>
    <row r="775" spans="5:12" ht="13.2">
      <c r="E775" s="119"/>
      <c r="H775" s="119"/>
      <c r="I775" s="119"/>
      <c r="J775" s="119"/>
      <c r="K775" s="119"/>
      <c r="L775" s="119"/>
    </row>
    <row r="776" spans="5:12" ht="13.2">
      <c r="E776" s="119"/>
      <c r="H776" s="119"/>
      <c r="I776" s="119"/>
      <c r="J776" s="119"/>
      <c r="K776" s="119"/>
      <c r="L776" s="119"/>
    </row>
    <row r="777" spans="5:12" ht="13.2">
      <c r="E777" s="119"/>
      <c r="H777" s="119"/>
      <c r="I777" s="119"/>
      <c r="J777" s="119"/>
      <c r="K777" s="119"/>
      <c r="L777" s="119"/>
    </row>
    <row r="778" spans="5:12" ht="13.2">
      <c r="E778" s="119"/>
      <c r="H778" s="119"/>
      <c r="I778" s="119"/>
      <c r="J778" s="119"/>
      <c r="K778" s="119"/>
      <c r="L778" s="119"/>
    </row>
    <row r="779" spans="5:12" ht="13.2">
      <c r="E779" s="119"/>
      <c r="H779" s="119"/>
      <c r="I779" s="119"/>
      <c r="J779" s="119"/>
      <c r="K779" s="119"/>
      <c r="L779" s="119"/>
    </row>
    <row r="780" spans="5:12" ht="13.2">
      <c r="E780" s="119"/>
      <c r="H780" s="119"/>
      <c r="I780" s="119"/>
      <c r="J780" s="119"/>
      <c r="K780" s="119"/>
      <c r="L780" s="119"/>
    </row>
    <row r="781" spans="5:12" ht="13.2">
      <c r="E781" s="119"/>
      <c r="H781" s="119"/>
      <c r="I781" s="119"/>
      <c r="J781" s="119"/>
      <c r="K781" s="119"/>
      <c r="L781" s="119"/>
    </row>
    <row r="782" spans="5:12" ht="13.2">
      <c r="E782" s="119"/>
      <c r="H782" s="119"/>
      <c r="I782" s="119"/>
      <c r="J782" s="119"/>
      <c r="K782" s="119"/>
      <c r="L782" s="119"/>
    </row>
    <row r="783" spans="5:12" ht="13.2">
      <c r="E783" s="119"/>
      <c r="H783" s="119"/>
      <c r="I783" s="119"/>
      <c r="J783" s="119"/>
      <c r="K783" s="119"/>
      <c r="L783" s="119"/>
    </row>
    <row r="784" spans="5:12" ht="13.2">
      <c r="E784" s="119"/>
      <c r="H784" s="119"/>
      <c r="I784" s="119"/>
      <c r="J784" s="119"/>
      <c r="K784" s="119"/>
      <c r="L784" s="119"/>
    </row>
    <row r="785" spans="5:12" ht="13.2">
      <c r="E785" s="119"/>
      <c r="H785" s="119"/>
      <c r="I785" s="119"/>
      <c r="J785" s="119"/>
      <c r="K785" s="119"/>
      <c r="L785" s="119"/>
    </row>
    <row r="786" spans="5:12" ht="13.2">
      <c r="E786" s="119"/>
      <c r="H786" s="119"/>
      <c r="I786" s="119"/>
      <c r="J786" s="119"/>
      <c r="K786" s="119"/>
      <c r="L786" s="119"/>
    </row>
    <row r="787" spans="5:12" ht="13.2">
      <c r="E787" s="119"/>
      <c r="H787" s="119"/>
      <c r="I787" s="119"/>
      <c r="J787" s="119"/>
      <c r="K787" s="119"/>
      <c r="L787" s="119"/>
    </row>
    <row r="788" spans="5:12" ht="13.2">
      <c r="E788" s="119"/>
      <c r="H788" s="119"/>
      <c r="I788" s="119"/>
      <c r="J788" s="119"/>
      <c r="K788" s="119"/>
      <c r="L788" s="119"/>
    </row>
    <row r="789" spans="5:12" ht="13.2">
      <c r="E789" s="119"/>
      <c r="H789" s="119"/>
      <c r="I789" s="119"/>
      <c r="J789" s="119"/>
      <c r="K789" s="119"/>
      <c r="L789" s="119"/>
    </row>
    <row r="790" spans="5:12" ht="13.2">
      <c r="E790" s="119"/>
      <c r="H790" s="119"/>
      <c r="I790" s="119"/>
      <c r="J790" s="119"/>
      <c r="K790" s="119"/>
      <c r="L790" s="119"/>
    </row>
    <row r="791" spans="5:12" ht="13.2">
      <c r="E791" s="119"/>
      <c r="H791" s="119"/>
      <c r="I791" s="119"/>
      <c r="J791" s="119"/>
      <c r="K791" s="119"/>
      <c r="L791" s="119"/>
    </row>
    <row r="792" spans="5:12" ht="13.2">
      <c r="E792" s="119"/>
      <c r="H792" s="119"/>
      <c r="I792" s="119"/>
      <c r="J792" s="119"/>
      <c r="K792" s="119"/>
      <c r="L792" s="119"/>
    </row>
    <row r="793" spans="5:12" ht="13.2">
      <c r="E793" s="119"/>
      <c r="H793" s="119"/>
      <c r="I793" s="119"/>
      <c r="J793" s="119"/>
      <c r="K793" s="119"/>
      <c r="L793" s="119"/>
    </row>
    <row r="794" spans="5:12" ht="13.2">
      <c r="E794" s="119"/>
      <c r="H794" s="119"/>
      <c r="I794" s="119"/>
      <c r="J794" s="119"/>
      <c r="K794" s="119"/>
      <c r="L794" s="119"/>
    </row>
    <row r="795" spans="5:12" ht="13.2">
      <c r="E795" s="119"/>
      <c r="H795" s="119"/>
      <c r="I795" s="119"/>
      <c r="J795" s="119"/>
      <c r="K795" s="119"/>
      <c r="L795" s="119"/>
    </row>
    <row r="796" spans="5:12" ht="13.2">
      <c r="E796" s="119"/>
      <c r="H796" s="119"/>
      <c r="I796" s="119"/>
      <c r="J796" s="119"/>
      <c r="K796" s="119"/>
      <c r="L796" s="119"/>
    </row>
    <row r="797" spans="5:12" ht="13.2">
      <c r="E797" s="119"/>
      <c r="H797" s="119"/>
      <c r="I797" s="119"/>
      <c r="J797" s="119"/>
      <c r="K797" s="119"/>
      <c r="L797" s="119"/>
    </row>
    <row r="798" spans="5:12" ht="13.2">
      <c r="E798" s="119"/>
      <c r="H798" s="119"/>
      <c r="I798" s="119"/>
      <c r="J798" s="119"/>
      <c r="K798" s="119"/>
      <c r="L798" s="119"/>
    </row>
    <row r="799" spans="5:12" ht="13.2">
      <c r="E799" s="119"/>
      <c r="H799" s="119"/>
      <c r="I799" s="119"/>
      <c r="J799" s="119"/>
      <c r="K799" s="119"/>
      <c r="L799" s="119"/>
    </row>
    <row r="800" spans="5:12" ht="13.2">
      <c r="E800" s="119"/>
      <c r="H800" s="119"/>
      <c r="I800" s="119"/>
      <c r="J800" s="119"/>
      <c r="K800" s="119"/>
      <c r="L800" s="119"/>
    </row>
    <row r="801" spans="5:12" ht="13.2">
      <c r="E801" s="119"/>
      <c r="H801" s="119"/>
      <c r="I801" s="119"/>
      <c r="J801" s="119"/>
      <c r="K801" s="119"/>
      <c r="L801" s="119"/>
    </row>
    <row r="802" spans="5:12" ht="13.2">
      <c r="E802" s="119"/>
      <c r="H802" s="119"/>
      <c r="I802" s="119"/>
      <c r="J802" s="119"/>
      <c r="K802" s="119"/>
      <c r="L802" s="119"/>
    </row>
    <row r="803" spans="5:12" ht="13.2">
      <c r="E803" s="119"/>
      <c r="H803" s="119"/>
      <c r="I803" s="119"/>
      <c r="J803" s="119"/>
      <c r="K803" s="119"/>
      <c r="L803" s="119"/>
    </row>
    <row r="804" spans="5:12" ht="13.2">
      <c r="E804" s="119"/>
      <c r="H804" s="119"/>
      <c r="I804" s="119"/>
      <c r="J804" s="119"/>
      <c r="K804" s="119"/>
      <c r="L804" s="119"/>
    </row>
    <row r="805" spans="5:12" ht="13.2">
      <c r="E805" s="119"/>
      <c r="H805" s="119"/>
      <c r="I805" s="119"/>
      <c r="J805" s="119"/>
      <c r="K805" s="119"/>
      <c r="L805" s="119"/>
    </row>
    <row r="806" spans="5:12" ht="13.2">
      <c r="E806" s="119"/>
      <c r="H806" s="119"/>
      <c r="I806" s="119"/>
      <c r="J806" s="119"/>
      <c r="K806" s="119"/>
      <c r="L806" s="119"/>
    </row>
    <row r="807" spans="5:12" ht="13.2">
      <c r="E807" s="119"/>
      <c r="H807" s="119"/>
      <c r="I807" s="119"/>
      <c r="J807" s="119"/>
      <c r="K807" s="119"/>
      <c r="L807" s="119"/>
    </row>
    <row r="808" spans="5:12" ht="13.2">
      <c r="E808" s="119"/>
      <c r="H808" s="119"/>
      <c r="I808" s="119"/>
      <c r="J808" s="119"/>
      <c r="K808" s="119"/>
      <c r="L808" s="119"/>
    </row>
    <row r="809" spans="5:12" ht="13.2">
      <c r="E809" s="119"/>
      <c r="H809" s="119"/>
      <c r="I809" s="119"/>
      <c r="J809" s="119"/>
      <c r="K809" s="119"/>
      <c r="L809" s="119"/>
    </row>
    <row r="810" spans="5:12" ht="13.2">
      <c r="E810" s="119"/>
      <c r="H810" s="119"/>
      <c r="I810" s="119"/>
      <c r="J810" s="119"/>
      <c r="K810" s="119"/>
      <c r="L810" s="119"/>
    </row>
    <row r="811" spans="5:12" ht="13.2">
      <c r="E811" s="119"/>
      <c r="H811" s="119"/>
      <c r="I811" s="119"/>
      <c r="J811" s="119"/>
      <c r="K811" s="119"/>
      <c r="L811" s="119"/>
    </row>
    <row r="812" spans="5:12" ht="13.2">
      <c r="E812" s="119"/>
      <c r="H812" s="119"/>
      <c r="I812" s="119"/>
      <c r="J812" s="119"/>
      <c r="K812" s="119"/>
      <c r="L812" s="119"/>
    </row>
    <row r="813" spans="5:12" ht="13.2">
      <c r="E813" s="119"/>
      <c r="H813" s="119"/>
      <c r="I813" s="119"/>
      <c r="J813" s="119"/>
      <c r="K813" s="119"/>
      <c r="L813" s="119"/>
    </row>
    <row r="814" spans="5:12" ht="13.2">
      <c r="E814" s="119"/>
      <c r="H814" s="119"/>
      <c r="I814" s="119"/>
      <c r="J814" s="119"/>
      <c r="K814" s="119"/>
      <c r="L814" s="119"/>
    </row>
    <row r="815" spans="5:12" ht="13.2">
      <c r="E815" s="119"/>
      <c r="H815" s="119"/>
      <c r="I815" s="119"/>
      <c r="J815" s="119"/>
      <c r="K815" s="119"/>
      <c r="L815" s="119"/>
    </row>
    <row r="816" spans="5:12" ht="13.2">
      <c r="E816" s="119"/>
      <c r="H816" s="119"/>
      <c r="I816" s="119"/>
      <c r="J816" s="119"/>
      <c r="K816" s="119"/>
      <c r="L816" s="119"/>
    </row>
    <row r="817" spans="5:12" ht="13.2">
      <c r="E817" s="119"/>
      <c r="H817" s="119"/>
      <c r="I817" s="119"/>
      <c r="J817" s="119"/>
      <c r="K817" s="119"/>
      <c r="L817" s="119"/>
    </row>
    <row r="818" spans="5:12" ht="13.2">
      <c r="E818" s="119"/>
      <c r="H818" s="119"/>
      <c r="I818" s="119"/>
      <c r="J818" s="119"/>
      <c r="K818" s="119"/>
      <c r="L818" s="119"/>
    </row>
    <row r="819" spans="5:12" ht="13.2">
      <c r="E819" s="119"/>
      <c r="H819" s="119"/>
      <c r="I819" s="119"/>
      <c r="J819" s="119"/>
      <c r="K819" s="119"/>
      <c r="L819" s="119"/>
    </row>
    <row r="820" spans="5:12" ht="13.2">
      <c r="E820" s="119"/>
      <c r="H820" s="119"/>
      <c r="I820" s="119"/>
      <c r="J820" s="119"/>
      <c r="K820" s="119"/>
      <c r="L820" s="119"/>
    </row>
    <row r="821" spans="5:12" ht="13.2">
      <c r="E821" s="119"/>
      <c r="H821" s="119"/>
      <c r="I821" s="119"/>
      <c r="J821" s="119"/>
      <c r="K821" s="119"/>
      <c r="L821" s="119"/>
    </row>
    <row r="822" spans="5:12" ht="13.2">
      <c r="E822" s="119"/>
      <c r="H822" s="119"/>
      <c r="I822" s="119"/>
      <c r="J822" s="119"/>
      <c r="K822" s="119"/>
      <c r="L822" s="119"/>
    </row>
    <row r="823" spans="5:12" ht="13.2">
      <c r="E823" s="119"/>
      <c r="H823" s="119"/>
      <c r="I823" s="119"/>
      <c r="J823" s="119"/>
      <c r="K823" s="119"/>
      <c r="L823" s="119"/>
    </row>
    <row r="824" spans="5:12" ht="13.2">
      <c r="E824" s="119"/>
      <c r="H824" s="119"/>
      <c r="I824" s="119"/>
      <c r="J824" s="119"/>
      <c r="K824" s="119"/>
      <c r="L824" s="119"/>
    </row>
    <row r="825" spans="5:12" ht="13.2">
      <c r="E825" s="119"/>
      <c r="H825" s="119"/>
      <c r="I825" s="119"/>
      <c r="J825" s="119"/>
      <c r="K825" s="119"/>
      <c r="L825" s="119"/>
    </row>
    <row r="826" spans="5:12" ht="13.2">
      <c r="E826" s="119"/>
      <c r="H826" s="119"/>
      <c r="I826" s="119"/>
      <c r="J826" s="119"/>
      <c r="K826" s="119"/>
      <c r="L826" s="119"/>
    </row>
    <row r="827" spans="5:12" ht="13.2">
      <c r="E827" s="119"/>
      <c r="H827" s="119"/>
      <c r="I827" s="119"/>
      <c r="J827" s="119"/>
      <c r="K827" s="119"/>
      <c r="L827" s="119"/>
    </row>
    <row r="828" spans="5:12" ht="13.2">
      <c r="E828" s="119"/>
      <c r="H828" s="119"/>
      <c r="I828" s="119"/>
      <c r="J828" s="119"/>
      <c r="K828" s="119"/>
      <c r="L828" s="119"/>
    </row>
    <row r="829" spans="5:12" ht="13.2">
      <c r="E829" s="119"/>
      <c r="H829" s="119"/>
      <c r="I829" s="119"/>
      <c r="J829" s="119"/>
      <c r="K829" s="119"/>
      <c r="L829" s="119"/>
    </row>
    <row r="830" spans="5:12" ht="13.2">
      <c r="E830" s="119"/>
      <c r="H830" s="119"/>
      <c r="I830" s="119"/>
      <c r="J830" s="119"/>
      <c r="K830" s="119"/>
      <c r="L830" s="119"/>
    </row>
    <row r="831" spans="5:12" ht="13.2">
      <c r="E831" s="119"/>
      <c r="H831" s="119"/>
      <c r="I831" s="119"/>
      <c r="J831" s="119"/>
      <c r="K831" s="119"/>
      <c r="L831" s="119"/>
    </row>
    <row r="832" spans="5:12" ht="13.2">
      <c r="E832" s="119"/>
      <c r="H832" s="119"/>
      <c r="I832" s="119"/>
      <c r="J832" s="119"/>
      <c r="K832" s="119"/>
      <c r="L832" s="119"/>
    </row>
    <row r="833" spans="5:12" ht="13.2">
      <c r="E833" s="119"/>
      <c r="H833" s="119"/>
      <c r="I833" s="119"/>
      <c r="J833" s="119"/>
      <c r="K833" s="119"/>
      <c r="L833" s="119"/>
    </row>
    <row r="834" spans="5:12" ht="13.2">
      <c r="E834" s="119"/>
      <c r="H834" s="119"/>
      <c r="I834" s="119"/>
      <c r="J834" s="119"/>
      <c r="K834" s="119"/>
      <c r="L834" s="119"/>
    </row>
    <row r="835" spans="5:12" ht="13.2">
      <c r="E835" s="119"/>
      <c r="H835" s="119"/>
      <c r="I835" s="119"/>
      <c r="J835" s="119"/>
      <c r="K835" s="119"/>
      <c r="L835" s="119"/>
    </row>
    <row r="836" spans="5:12" ht="13.2">
      <c r="E836" s="119"/>
      <c r="H836" s="119"/>
      <c r="I836" s="119"/>
      <c r="J836" s="119"/>
      <c r="K836" s="119"/>
      <c r="L836" s="119"/>
    </row>
    <row r="837" spans="5:12" ht="13.2">
      <c r="E837" s="119"/>
      <c r="H837" s="119"/>
      <c r="I837" s="119"/>
      <c r="J837" s="119"/>
      <c r="K837" s="119"/>
      <c r="L837" s="119"/>
    </row>
    <row r="838" spans="5:12" ht="13.2">
      <c r="E838" s="119"/>
      <c r="H838" s="119"/>
      <c r="I838" s="119"/>
      <c r="J838" s="119"/>
      <c r="K838" s="119"/>
      <c r="L838" s="119"/>
    </row>
    <row r="839" spans="5:12" ht="13.2">
      <c r="E839" s="119"/>
      <c r="H839" s="119"/>
      <c r="I839" s="119"/>
      <c r="J839" s="119"/>
      <c r="K839" s="119"/>
      <c r="L839" s="119"/>
    </row>
    <row r="840" spans="5:12" ht="13.2">
      <c r="E840" s="119"/>
      <c r="H840" s="119"/>
      <c r="I840" s="119"/>
      <c r="J840" s="119"/>
      <c r="K840" s="119"/>
      <c r="L840" s="119"/>
    </row>
    <row r="841" spans="5:12" ht="13.2">
      <c r="E841" s="119"/>
      <c r="H841" s="119"/>
      <c r="I841" s="119"/>
      <c r="J841" s="119"/>
      <c r="K841" s="119"/>
      <c r="L841" s="119"/>
    </row>
    <row r="842" spans="5:12" ht="13.2">
      <c r="E842" s="119"/>
      <c r="H842" s="119"/>
      <c r="I842" s="119"/>
      <c r="J842" s="119"/>
      <c r="K842" s="119"/>
      <c r="L842" s="119"/>
    </row>
    <row r="843" spans="5:12" ht="13.2">
      <c r="E843" s="119"/>
      <c r="H843" s="119"/>
      <c r="I843" s="119"/>
      <c r="J843" s="119"/>
      <c r="K843" s="119"/>
      <c r="L843" s="119"/>
    </row>
    <row r="844" spans="5:12" ht="13.2">
      <c r="E844" s="119"/>
      <c r="H844" s="119"/>
      <c r="I844" s="119"/>
      <c r="J844" s="119"/>
      <c r="K844" s="119"/>
      <c r="L844" s="119"/>
    </row>
    <row r="845" spans="5:12" ht="13.2">
      <c r="E845" s="119"/>
      <c r="H845" s="119"/>
      <c r="I845" s="119"/>
      <c r="J845" s="119"/>
      <c r="K845" s="119"/>
      <c r="L845" s="119"/>
    </row>
    <row r="846" spans="5:12" ht="13.2">
      <c r="E846" s="119"/>
      <c r="H846" s="119"/>
      <c r="I846" s="119"/>
      <c r="J846" s="119"/>
      <c r="K846" s="119"/>
      <c r="L846" s="119"/>
    </row>
    <row r="847" spans="5:12" ht="13.2">
      <c r="E847" s="119"/>
      <c r="H847" s="119"/>
      <c r="I847" s="119"/>
      <c r="J847" s="119"/>
      <c r="K847" s="119"/>
      <c r="L847" s="119"/>
    </row>
    <row r="848" spans="5:12" ht="13.2">
      <c r="E848" s="119"/>
      <c r="H848" s="119"/>
      <c r="I848" s="119"/>
      <c r="J848" s="119"/>
      <c r="K848" s="119"/>
      <c r="L848" s="119"/>
    </row>
    <row r="849" spans="5:12" ht="13.2">
      <c r="E849" s="119"/>
      <c r="H849" s="119"/>
      <c r="I849" s="119"/>
      <c r="J849" s="119"/>
      <c r="K849" s="119"/>
      <c r="L849" s="119"/>
    </row>
    <row r="850" spans="5:12" ht="13.2">
      <c r="E850" s="119"/>
      <c r="H850" s="119"/>
      <c r="I850" s="119"/>
      <c r="J850" s="119"/>
      <c r="K850" s="119"/>
      <c r="L850" s="119"/>
    </row>
    <row r="851" spans="5:12" ht="13.2">
      <c r="E851" s="119"/>
      <c r="H851" s="119"/>
      <c r="I851" s="119"/>
      <c r="J851" s="119"/>
      <c r="K851" s="119"/>
      <c r="L851" s="119"/>
    </row>
    <row r="852" spans="5:12" ht="13.2">
      <c r="E852" s="119"/>
      <c r="H852" s="119"/>
      <c r="I852" s="119"/>
      <c r="J852" s="119"/>
      <c r="K852" s="119"/>
      <c r="L852" s="119"/>
    </row>
    <row r="853" spans="5:12" ht="13.2">
      <c r="E853" s="119"/>
      <c r="H853" s="119"/>
      <c r="I853" s="119"/>
      <c r="J853" s="119"/>
      <c r="K853" s="119"/>
      <c r="L853" s="119"/>
    </row>
    <row r="854" spans="5:12" ht="13.2">
      <c r="E854" s="119"/>
      <c r="H854" s="119"/>
      <c r="I854" s="119"/>
      <c r="J854" s="119"/>
      <c r="K854" s="119"/>
      <c r="L854" s="119"/>
    </row>
    <row r="855" spans="5:12" ht="13.2">
      <c r="E855" s="119"/>
      <c r="H855" s="119"/>
      <c r="I855" s="119"/>
      <c r="J855" s="119"/>
      <c r="K855" s="119"/>
      <c r="L855" s="119"/>
    </row>
    <row r="856" spans="5:12" ht="13.2">
      <c r="E856" s="119"/>
      <c r="H856" s="119"/>
      <c r="I856" s="119"/>
      <c r="J856" s="119"/>
      <c r="K856" s="119"/>
      <c r="L856" s="119"/>
    </row>
    <row r="857" spans="5:12" ht="13.2">
      <c r="E857" s="119"/>
      <c r="H857" s="119"/>
      <c r="I857" s="119"/>
      <c r="J857" s="119"/>
      <c r="K857" s="119"/>
      <c r="L857" s="119"/>
    </row>
    <row r="858" spans="5:12" ht="13.2">
      <c r="E858" s="119"/>
      <c r="H858" s="119"/>
      <c r="I858" s="119"/>
      <c r="J858" s="119"/>
      <c r="K858" s="119"/>
      <c r="L858" s="119"/>
    </row>
    <row r="859" spans="5:12" ht="13.2">
      <c r="E859" s="119"/>
      <c r="H859" s="119"/>
      <c r="I859" s="119"/>
      <c r="J859" s="119"/>
      <c r="K859" s="119"/>
      <c r="L859" s="119"/>
    </row>
    <row r="860" spans="5:12" ht="13.2">
      <c r="E860" s="119"/>
      <c r="H860" s="119"/>
      <c r="I860" s="119"/>
      <c r="J860" s="119"/>
      <c r="K860" s="119"/>
      <c r="L860" s="119"/>
    </row>
    <row r="861" spans="5:12" ht="13.2">
      <c r="E861" s="119"/>
      <c r="H861" s="119"/>
      <c r="I861" s="119"/>
      <c r="J861" s="119"/>
      <c r="K861" s="119"/>
      <c r="L861" s="119"/>
    </row>
    <row r="862" spans="5:12" ht="13.2">
      <c r="E862" s="119"/>
      <c r="H862" s="119"/>
      <c r="I862" s="119"/>
      <c r="J862" s="119"/>
      <c r="K862" s="119"/>
      <c r="L862" s="119"/>
    </row>
    <row r="863" spans="5:12" ht="13.2">
      <c r="E863" s="119"/>
      <c r="H863" s="119"/>
      <c r="I863" s="119"/>
      <c r="J863" s="119"/>
      <c r="K863" s="119"/>
      <c r="L863" s="119"/>
    </row>
    <row r="864" spans="5:12" ht="13.2">
      <c r="E864" s="119"/>
      <c r="H864" s="119"/>
      <c r="I864" s="119"/>
      <c r="J864" s="119"/>
      <c r="K864" s="119"/>
      <c r="L864" s="119"/>
    </row>
    <row r="865" spans="5:12" ht="13.2">
      <c r="E865" s="119"/>
      <c r="H865" s="119"/>
      <c r="I865" s="119"/>
      <c r="J865" s="119"/>
      <c r="K865" s="119"/>
      <c r="L865" s="119"/>
    </row>
    <row r="866" spans="5:12" ht="13.2">
      <c r="E866" s="119"/>
      <c r="H866" s="119"/>
      <c r="I866" s="119"/>
      <c r="J866" s="119"/>
      <c r="K866" s="119"/>
      <c r="L866" s="119"/>
    </row>
    <row r="867" spans="5:12" ht="13.2">
      <c r="E867" s="119"/>
      <c r="H867" s="119"/>
      <c r="I867" s="119"/>
      <c r="J867" s="119"/>
      <c r="K867" s="119"/>
      <c r="L867" s="119"/>
    </row>
    <row r="868" spans="5:12" ht="13.2">
      <c r="E868" s="119"/>
      <c r="H868" s="119"/>
      <c r="I868" s="119"/>
      <c r="J868" s="119"/>
      <c r="K868" s="119"/>
      <c r="L868" s="119"/>
    </row>
    <row r="869" spans="5:12" ht="13.2">
      <c r="E869" s="119"/>
      <c r="H869" s="119"/>
      <c r="I869" s="119"/>
      <c r="J869" s="119"/>
      <c r="K869" s="119"/>
      <c r="L869" s="119"/>
    </row>
    <row r="870" spans="5:12" ht="13.2">
      <c r="E870" s="119"/>
      <c r="H870" s="119"/>
      <c r="I870" s="119"/>
      <c r="J870" s="119"/>
      <c r="K870" s="119"/>
      <c r="L870" s="119"/>
    </row>
    <row r="871" spans="5:12" ht="13.2">
      <c r="E871" s="119"/>
      <c r="H871" s="119"/>
      <c r="I871" s="119"/>
      <c r="J871" s="119"/>
      <c r="K871" s="119"/>
      <c r="L871" s="119"/>
    </row>
    <row r="872" spans="5:12" ht="13.2">
      <c r="E872" s="119"/>
      <c r="H872" s="119"/>
      <c r="I872" s="119"/>
      <c r="J872" s="119"/>
      <c r="K872" s="119"/>
      <c r="L872" s="119"/>
    </row>
    <row r="873" spans="5:12" ht="13.2">
      <c r="E873" s="119"/>
      <c r="H873" s="119"/>
      <c r="I873" s="119"/>
      <c r="J873" s="119"/>
      <c r="K873" s="119"/>
      <c r="L873" s="119"/>
    </row>
    <row r="874" spans="5:12" ht="13.2">
      <c r="E874" s="119"/>
      <c r="H874" s="119"/>
      <c r="I874" s="119"/>
      <c r="J874" s="119"/>
      <c r="K874" s="119"/>
      <c r="L874" s="119"/>
    </row>
    <row r="875" spans="5:12" ht="13.2">
      <c r="E875" s="119"/>
      <c r="H875" s="119"/>
      <c r="I875" s="119"/>
      <c r="J875" s="119"/>
      <c r="K875" s="119"/>
      <c r="L875" s="119"/>
    </row>
    <row r="876" spans="5:12" ht="13.2">
      <c r="E876" s="119"/>
      <c r="H876" s="119"/>
      <c r="I876" s="119"/>
      <c r="J876" s="119"/>
      <c r="K876" s="119"/>
      <c r="L876" s="119"/>
    </row>
    <row r="877" spans="5:12" ht="13.2">
      <c r="E877" s="119"/>
      <c r="H877" s="119"/>
      <c r="I877" s="119"/>
      <c r="J877" s="119"/>
      <c r="K877" s="119"/>
      <c r="L877" s="119"/>
    </row>
    <row r="878" spans="5:12" ht="13.2">
      <c r="E878" s="119"/>
      <c r="H878" s="119"/>
      <c r="I878" s="119"/>
      <c r="J878" s="119"/>
      <c r="K878" s="119"/>
      <c r="L878" s="119"/>
    </row>
    <row r="879" spans="5:12" ht="13.2">
      <c r="E879" s="119"/>
      <c r="H879" s="119"/>
      <c r="I879" s="119"/>
      <c r="J879" s="119"/>
      <c r="K879" s="119"/>
      <c r="L879" s="119"/>
    </row>
    <row r="880" spans="5:12" ht="13.2">
      <c r="E880" s="119"/>
      <c r="H880" s="119"/>
      <c r="I880" s="119"/>
      <c r="J880" s="119"/>
      <c r="K880" s="119"/>
      <c r="L880" s="119"/>
    </row>
    <row r="881" spans="5:12" ht="13.2">
      <c r="E881" s="119"/>
      <c r="H881" s="119"/>
      <c r="I881" s="119"/>
      <c r="J881" s="119"/>
      <c r="K881" s="119"/>
      <c r="L881" s="119"/>
    </row>
    <row r="882" spans="5:12" ht="13.2">
      <c r="E882" s="119"/>
      <c r="H882" s="119"/>
      <c r="I882" s="119"/>
      <c r="J882" s="119"/>
      <c r="K882" s="119"/>
      <c r="L882" s="119"/>
    </row>
    <row r="883" spans="5:12" ht="13.2">
      <c r="E883" s="119"/>
      <c r="H883" s="119"/>
      <c r="I883" s="119"/>
      <c r="J883" s="119"/>
      <c r="K883" s="119"/>
      <c r="L883" s="119"/>
    </row>
    <row r="884" spans="5:12" ht="13.2">
      <c r="E884" s="119"/>
      <c r="H884" s="119"/>
      <c r="I884" s="119"/>
      <c r="J884" s="119"/>
      <c r="K884" s="119"/>
      <c r="L884" s="119"/>
    </row>
    <row r="885" spans="5:12" ht="13.2">
      <c r="E885" s="119"/>
      <c r="H885" s="119"/>
      <c r="I885" s="119"/>
      <c r="J885" s="119"/>
      <c r="K885" s="119"/>
      <c r="L885" s="119"/>
    </row>
    <row r="886" spans="5:12" ht="13.2">
      <c r="E886" s="119"/>
      <c r="H886" s="119"/>
      <c r="I886" s="119"/>
      <c r="J886" s="119"/>
      <c r="K886" s="119"/>
      <c r="L886" s="119"/>
    </row>
    <row r="887" spans="5:12" ht="13.2">
      <c r="E887" s="119"/>
      <c r="H887" s="119"/>
      <c r="I887" s="119"/>
      <c r="J887" s="119"/>
      <c r="K887" s="119"/>
      <c r="L887" s="119"/>
    </row>
    <row r="888" spans="5:12" ht="13.2">
      <c r="E888" s="119"/>
      <c r="H888" s="119"/>
      <c r="I888" s="119"/>
      <c r="J888" s="119"/>
      <c r="K888" s="119"/>
      <c r="L888" s="119"/>
    </row>
    <row r="889" spans="5:12" ht="13.2">
      <c r="E889" s="119"/>
      <c r="H889" s="119"/>
      <c r="I889" s="119"/>
      <c r="J889" s="119"/>
      <c r="K889" s="119"/>
      <c r="L889" s="119"/>
    </row>
    <row r="890" spans="5:12" ht="13.2">
      <c r="E890" s="119"/>
      <c r="H890" s="119"/>
      <c r="I890" s="119"/>
      <c r="J890" s="119"/>
      <c r="K890" s="119"/>
      <c r="L890" s="119"/>
    </row>
    <row r="891" spans="5:12" ht="13.2">
      <c r="E891" s="119"/>
      <c r="H891" s="119"/>
      <c r="I891" s="119"/>
      <c r="J891" s="119"/>
      <c r="K891" s="119"/>
      <c r="L891" s="119"/>
    </row>
    <row r="892" spans="5:12" ht="13.2">
      <c r="E892" s="119"/>
      <c r="H892" s="119"/>
      <c r="I892" s="119"/>
      <c r="J892" s="119"/>
      <c r="K892" s="119"/>
      <c r="L892" s="119"/>
    </row>
    <row r="893" spans="5:12" ht="13.2">
      <c r="E893" s="119"/>
      <c r="H893" s="119"/>
      <c r="I893" s="119"/>
      <c r="J893" s="119"/>
      <c r="K893" s="119"/>
      <c r="L893" s="119"/>
    </row>
    <row r="894" spans="5:12" ht="13.2">
      <c r="E894" s="119"/>
      <c r="H894" s="119"/>
      <c r="I894" s="119"/>
      <c r="J894" s="119"/>
      <c r="K894" s="119"/>
      <c r="L894" s="119"/>
    </row>
    <row r="895" spans="5:12" ht="13.2">
      <c r="E895" s="119"/>
      <c r="H895" s="119"/>
      <c r="I895" s="119"/>
      <c r="J895" s="119"/>
      <c r="K895" s="119"/>
      <c r="L895" s="119"/>
    </row>
    <row r="896" spans="5:12" ht="13.2">
      <c r="E896" s="119"/>
      <c r="H896" s="119"/>
      <c r="I896" s="119"/>
      <c r="J896" s="119"/>
      <c r="K896" s="119"/>
      <c r="L896" s="119"/>
    </row>
    <row r="897" spans="5:12" ht="13.2">
      <c r="E897" s="119"/>
      <c r="H897" s="119"/>
      <c r="I897" s="119"/>
      <c r="J897" s="119"/>
      <c r="K897" s="119"/>
      <c r="L897" s="119"/>
    </row>
    <row r="898" spans="5:12" ht="13.2">
      <c r="E898" s="119"/>
      <c r="H898" s="119"/>
      <c r="I898" s="119"/>
      <c r="J898" s="119"/>
      <c r="K898" s="119"/>
      <c r="L898" s="119"/>
    </row>
    <row r="899" spans="5:12" ht="13.2">
      <c r="E899" s="119"/>
      <c r="H899" s="119"/>
      <c r="I899" s="119"/>
      <c r="J899" s="119"/>
      <c r="K899" s="119"/>
      <c r="L899" s="119"/>
    </row>
    <row r="900" spans="5:12" ht="13.2">
      <c r="E900" s="119"/>
      <c r="H900" s="119"/>
      <c r="I900" s="119"/>
      <c r="J900" s="119"/>
      <c r="K900" s="119"/>
      <c r="L900" s="119"/>
    </row>
    <row r="901" spans="5:12" ht="13.2">
      <c r="E901" s="119"/>
      <c r="H901" s="119"/>
      <c r="I901" s="119"/>
      <c r="J901" s="119"/>
      <c r="K901" s="119"/>
      <c r="L901" s="119"/>
    </row>
    <row r="902" spans="5:12" ht="13.2">
      <c r="E902" s="119"/>
      <c r="H902" s="119"/>
      <c r="I902" s="119"/>
      <c r="J902" s="119"/>
      <c r="K902" s="119"/>
      <c r="L902" s="119"/>
    </row>
    <row r="903" spans="5:12" ht="13.2">
      <c r="E903" s="119"/>
      <c r="H903" s="119"/>
      <c r="I903" s="119"/>
      <c r="J903" s="119"/>
      <c r="K903" s="119"/>
      <c r="L903" s="119"/>
    </row>
    <row r="904" spans="5:12" ht="13.2">
      <c r="E904" s="119"/>
      <c r="H904" s="119"/>
      <c r="I904" s="119"/>
      <c r="J904" s="119"/>
      <c r="K904" s="119"/>
      <c r="L904" s="119"/>
    </row>
    <row r="905" spans="5:12" ht="13.2">
      <c r="E905" s="119"/>
      <c r="H905" s="119"/>
      <c r="I905" s="119"/>
      <c r="J905" s="119"/>
      <c r="K905" s="119"/>
      <c r="L905" s="119"/>
    </row>
    <row r="906" spans="5:12" ht="13.2">
      <c r="E906" s="119"/>
      <c r="H906" s="119"/>
      <c r="I906" s="119"/>
      <c r="J906" s="119"/>
      <c r="K906" s="119"/>
      <c r="L906" s="119"/>
    </row>
    <row r="907" spans="5:12" ht="13.2">
      <c r="E907" s="119"/>
      <c r="H907" s="119"/>
      <c r="I907" s="119"/>
      <c r="J907" s="119"/>
      <c r="K907" s="119"/>
      <c r="L907" s="119"/>
    </row>
    <row r="908" spans="5:12" ht="13.2">
      <c r="E908" s="119"/>
      <c r="H908" s="119"/>
      <c r="I908" s="119"/>
      <c r="J908" s="119"/>
      <c r="K908" s="119"/>
      <c r="L908" s="119"/>
    </row>
    <row r="909" spans="5:12" ht="13.2">
      <c r="E909" s="119"/>
      <c r="H909" s="119"/>
      <c r="I909" s="119"/>
      <c r="J909" s="119"/>
      <c r="K909" s="119"/>
      <c r="L909" s="119"/>
    </row>
    <row r="910" spans="5:12" ht="13.2">
      <c r="E910" s="119"/>
      <c r="H910" s="119"/>
      <c r="I910" s="119"/>
      <c r="J910" s="119"/>
      <c r="K910" s="119"/>
      <c r="L910" s="119"/>
    </row>
    <row r="911" spans="5:12" ht="13.2">
      <c r="E911" s="119"/>
      <c r="H911" s="119"/>
      <c r="I911" s="119"/>
      <c r="J911" s="119"/>
      <c r="K911" s="119"/>
      <c r="L911" s="119"/>
    </row>
    <row r="912" spans="5:12" ht="13.2">
      <c r="E912" s="119"/>
      <c r="H912" s="119"/>
      <c r="I912" s="119"/>
      <c r="J912" s="119"/>
      <c r="K912" s="119"/>
      <c r="L912" s="119"/>
    </row>
    <row r="913" spans="5:12" ht="13.2">
      <c r="E913" s="119"/>
      <c r="H913" s="119"/>
      <c r="I913" s="119"/>
      <c r="J913" s="119"/>
      <c r="K913" s="119"/>
      <c r="L913" s="119"/>
    </row>
    <row r="914" spans="5:12" ht="13.2">
      <c r="E914" s="119"/>
      <c r="H914" s="119"/>
      <c r="I914" s="119"/>
      <c r="J914" s="119"/>
      <c r="K914" s="119"/>
      <c r="L914" s="119"/>
    </row>
    <row r="915" spans="5:12" ht="13.2">
      <c r="E915" s="119"/>
      <c r="H915" s="119"/>
      <c r="I915" s="119"/>
      <c r="J915" s="119"/>
      <c r="K915" s="119"/>
      <c r="L915" s="119"/>
    </row>
    <row r="916" spans="5:12" ht="13.2">
      <c r="E916" s="119"/>
      <c r="H916" s="119"/>
      <c r="I916" s="119"/>
      <c r="J916" s="119"/>
      <c r="K916" s="119"/>
      <c r="L916" s="119"/>
    </row>
    <row r="917" spans="5:12" ht="13.2">
      <c r="E917" s="119"/>
      <c r="H917" s="119"/>
      <c r="I917" s="119"/>
      <c r="J917" s="119"/>
      <c r="K917" s="119"/>
      <c r="L917" s="119"/>
    </row>
    <row r="918" spans="5:12" ht="13.2">
      <c r="E918" s="119"/>
      <c r="H918" s="119"/>
      <c r="I918" s="119"/>
      <c r="J918" s="119"/>
      <c r="K918" s="119"/>
      <c r="L918" s="119"/>
    </row>
    <row r="919" spans="5:12" ht="13.2">
      <c r="E919" s="119"/>
      <c r="H919" s="119"/>
      <c r="I919" s="119"/>
      <c r="J919" s="119"/>
      <c r="K919" s="119"/>
      <c r="L919" s="119"/>
    </row>
    <row r="920" spans="5:12" ht="13.2">
      <c r="E920" s="119"/>
      <c r="H920" s="119"/>
      <c r="I920" s="119"/>
      <c r="J920" s="119"/>
      <c r="K920" s="119"/>
      <c r="L920" s="119"/>
    </row>
    <row r="921" spans="5:12" ht="13.2">
      <c r="E921" s="119"/>
      <c r="H921" s="119"/>
      <c r="I921" s="119"/>
      <c r="J921" s="119"/>
      <c r="K921" s="119"/>
      <c r="L921" s="119"/>
    </row>
    <row r="922" spans="5:12" ht="13.2">
      <c r="E922" s="119"/>
      <c r="H922" s="119"/>
      <c r="I922" s="119"/>
      <c r="J922" s="119"/>
      <c r="K922" s="119"/>
      <c r="L922" s="119"/>
    </row>
    <row r="923" spans="5:12" ht="13.2">
      <c r="E923" s="119"/>
      <c r="H923" s="119"/>
      <c r="I923" s="119"/>
      <c r="J923" s="119"/>
      <c r="K923" s="119"/>
      <c r="L923" s="119"/>
    </row>
    <row r="924" spans="5:12" ht="13.2">
      <c r="E924" s="119"/>
      <c r="H924" s="119"/>
      <c r="I924" s="119"/>
      <c r="J924" s="119"/>
      <c r="K924" s="119"/>
      <c r="L924" s="119"/>
    </row>
    <row r="925" spans="5:12" ht="13.2">
      <c r="E925" s="119"/>
      <c r="H925" s="119"/>
      <c r="I925" s="119"/>
      <c r="J925" s="119"/>
      <c r="K925" s="119"/>
      <c r="L925" s="119"/>
    </row>
    <row r="926" spans="5:12" ht="13.2">
      <c r="E926" s="119"/>
      <c r="H926" s="119"/>
      <c r="I926" s="119"/>
      <c r="J926" s="119"/>
      <c r="K926" s="119"/>
      <c r="L926" s="119"/>
    </row>
    <row r="927" spans="5:12" ht="13.2">
      <c r="E927" s="119"/>
      <c r="H927" s="119"/>
      <c r="I927" s="119"/>
      <c r="J927" s="119"/>
      <c r="K927" s="119"/>
      <c r="L927" s="119"/>
    </row>
    <row r="928" spans="5:12" ht="13.2">
      <c r="E928" s="119"/>
      <c r="H928" s="119"/>
      <c r="I928" s="119"/>
      <c r="J928" s="119"/>
      <c r="K928" s="119"/>
      <c r="L928" s="119"/>
    </row>
    <row r="929" spans="5:12" ht="13.2">
      <c r="E929" s="119"/>
      <c r="H929" s="119"/>
      <c r="I929" s="119"/>
      <c r="J929" s="119"/>
      <c r="K929" s="119"/>
      <c r="L929" s="119"/>
    </row>
    <row r="930" spans="5:12" ht="13.2">
      <c r="E930" s="119"/>
      <c r="H930" s="119"/>
      <c r="I930" s="119"/>
      <c r="J930" s="119"/>
      <c r="K930" s="119"/>
      <c r="L930" s="119"/>
    </row>
    <row r="931" spans="5:12" ht="13.2">
      <c r="E931" s="119"/>
      <c r="H931" s="119"/>
      <c r="I931" s="119"/>
      <c r="J931" s="119"/>
      <c r="K931" s="119"/>
      <c r="L931" s="119"/>
    </row>
    <row r="932" spans="5:12" ht="13.2">
      <c r="E932" s="119"/>
      <c r="H932" s="119"/>
      <c r="I932" s="119"/>
      <c r="J932" s="119"/>
      <c r="K932" s="119"/>
      <c r="L932" s="119"/>
    </row>
    <row r="933" spans="5:12" ht="13.2">
      <c r="E933" s="119"/>
      <c r="H933" s="119"/>
      <c r="I933" s="119"/>
      <c r="J933" s="119"/>
      <c r="K933" s="119"/>
      <c r="L933" s="119"/>
    </row>
    <row r="934" spans="5:12" ht="13.2">
      <c r="E934" s="119"/>
      <c r="H934" s="119"/>
      <c r="I934" s="119"/>
      <c r="J934" s="119"/>
      <c r="K934" s="119"/>
      <c r="L934" s="119"/>
    </row>
    <row r="935" spans="5:12" ht="13.2">
      <c r="E935" s="119"/>
      <c r="H935" s="119"/>
      <c r="I935" s="119"/>
      <c r="J935" s="119"/>
      <c r="K935" s="119"/>
      <c r="L935" s="119"/>
    </row>
    <row r="936" spans="5:12" ht="13.2">
      <c r="E936" s="119"/>
      <c r="H936" s="119"/>
      <c r="I936" s="119"/>
      <c r="J936" s="119"/>
      <c r="K936" s="119"/>
      <c r="L936" s="119"/>
    </row>
    <row r="937" spans="5:12" ht="13.2">
      <c r="E937" s="119"/>
      <c r="H937" s="119"/>
      <c r="I937" s="119"/>
      <c r="J937" s="119"/>
      <c r="K937" s="119"/>
      <c r="L937" s="119"/>
    </row>
    <row r="938" spans="5:12" ht="13.2">
      <c r="E938" s="119"/>
      <c r="H938" s="119"/>
      <c r="I938" s="119"/>
      <c r="J938" s="119"/>
      <c r="K938" s="119"/>
      <c r="L938" s="119"/>
    </row>
    <row r="939" spans="5:12" ht="13.2">
      <c r="E939" s="119"/>
      <c r="H939" s="119"/>
      <c r="I939" s="119"/>
      <c r="J939" s="119"/>
      <c r="K939" s="119"/>
      <c r="L939" s="119"/>
    </row>
    <row r="940" spans="5:12" ht="13.2">
      <c r="E940" s="119"/>
      <c r="H940" s="119"/>
      <c r="I940" s="119"/>
      <c r="J940" s="119"/>
      <c r="K940" s="119"/>
      <c r="L940" s="119"/>
    </row>
    <row r="941" spans="5:12" ht="13.2">
      <c r="E941" s="119"/>
      <c r="H941" s="119"/>
      <c r="I941" s="119"/>
      <c r="J941" s="119"/>
      <c r="K941" s="119"/>
      <c r="L941" s="119"/>
    </row>
    <row r="942" spans="5:12" ht="13.2">
      <c r="E942" s="119"/>
      <c r="H942" s="119"/>
      <c r="I942" s="119"/>
      <c r="J942" s="119"/>
      <c r="K942" s="119"/>
      <c r="L942" s="119"/>
    </row>
    <row r="943" spans="5:12" ht="13.2">
      <c r="E943" s="119"/>
      <c r="H943" s="119"/>
      <c r="I943" s="119"/>
      <c r="J943" s="119"/>
      <c r="K943" s="119"/>
      <c r="L943" s="119"/>
    </row>
    <row r="944" spans="5:12" ht="13.2">
      <c r="E944" s="119"/>
      <c r="H944" s="119"/>
      <c r="I944" s="119"/>
      <c r="J944" s="119"/>
      <c r="K944" s="119"/>
      <c r="L944" s="119"/>
    </row>
    <row r="945" spans="5:12" ht="13.2">
      <c r="E945" s="119"/>
      <c r="H945" s="119"/>
      <c r="I945" s="119"/>
      <c r="J945" s="119"/>
      <c r="K945" s="119"/>
      <c r="L945" s="119"/>
    </row>
    <row r="946" spans="5:12" ht="13.2">
      <c r="E946" s="119"/>
      <c r="H946" s="119"/>
      <c r="I946" s="119"/>
      <c r="J946" s="119"/>
      <c r="K946" s="119"/>
      <c r="L946" s="119"/>
    </row>
    <row r="947" spans="5:12" ht="13.2">
      <c r="E947" s="119"/>
      <c r="H947" s="119"/>
      <c r="I947" s="119"/>
      <c r="J947" s="119"/>
      <c r="K947" s="119"/>
      <c r="L947" s="119"/>
    </row>
    <row r="948" spans="5:12" ht="13.2">
      <c r="E948" s="119"/>
      <c r="H948" s="119"/>
      <c r="I948" s="119"/>
      <c r="J948" s="119"/>
      <c r="K948" s="119"/>
      <c r="L948" s="119"/>
    </row>
    <row r="949" spans="5:12" ht="13.2">
      <c r="E949" s="119"/>
      <c r="H949" s="119"/>
      <c r="I949" s="119"/>
      <c r="J949" s="119"/>
      <c r="K949" s="119"/>
      <c r="L949" s="119"/>
    </row>
    <row r="950" spans="5:12" ht="13.2">
      <c r="E950" s="119"/>
      <c r="H950" s="119"/>
      <c r="I950" s="119"/>
      <c r="J950" s="119"/>
      <c r="K950" s="119"/>
      <c r="L950" s="119"/>
    </row>
    <row r="951" spans="5:12" ht="13.2">
      <c r="E951" s="119"/>
      <c r="H951" s="119"/>
      <c r="I951" s="119"/>
      <c r="J951" s="119"/>
      <c r="K951" s="119"/>
      <c r="L951" s="119"/>
    </row>
    <row r="952" spans="5:12" ht="13.2">
      <c r="E952" s="119"/>
      <c r="H952" s="119"/>
      <c r="I952" s="119"/>
      <c r="J952" s="119"/>
      <c r="K952" s="119"/>
      <c r="L952" s="119"/>
    </row>
    <row r="953" spans="5:12" ht="13.2">
      <c r="E953" s="119"/>
      <c r="H953" s="119"/>
      <c r="I953" s="119"/>
      <c r="J953" s="119"/>
      <c r="K953" s="119"/>
      <c r="L953" s="119"/>
    </row>
    <row r="954" spans="5:12" ht="13.2">
      <c r="E954" s="119"/>
      <c r="H954" s="119"/>
      <c r="I954" s="119"/>
      <c r="J954" s="119"/>
      <c r="K954" s="119"/>
      <c r="L954" s="119"/>
    </row>
    <row r="955" spans="5:12" ht="13.2">
      <c r="E955" s="119"/>
      <c r="H955" s="119"/>
      <c r="I955" s="119"/>
      <c r="J955" s="119"/>
      <c r="K955" s="119"/>
      <c r="L955" s="119"/>
    </row>
    <row r="956" spans="5:12" ht="13.2">
      <c r="E956" s="119"/>
      <c r="H956" s="119"/>
      <c r="I956" s="119"/>
      <c r="J956" s="119"/>
      <c r="K956" s="119"/>
      <c r="L956" s="119"/>
    </row>
    <row r="957" spans="5:12" ht="13.2">
      <c r="E957" s="119"/>
      <c r="H957" s="119"/>
      <c r="I957" s="119"/>
      <c r="J957" s="119"/>
      <c r="K957" s="119"/>
      <c r="L957" s="119"/>
    </row>
    <row r="958" spans="5:12" ht="13.2">
      <c r="E958" s="119"/>
      <c r="H958" s="119"/>
      <c r="I958" s="119"/>
      <c r="J958" s="119"/>
      <c r="K958" s="119"/>
      <c r="L958" s="119"/>
    </row>
    <row r="959" spans="5:12" ht="13.2">
      <c r="E959" s="119"/>
      <c r="H959" s="119"/>
      <c r="I959" s="119"/>
      <c r="J959" s="119"/>
      <c r="K959" s="119"/>
      <c r="L959" s="119"/>
    </row>
    <row r="960" spans="5:12" ht="13.2">
      <c r="E960" s="119"/>
      <c r="H960" s="119"/>
      <c r="I960" s="119"/>
      <c r="J960" s="119"/>
      <c r="K960" s="119"/>
      <c r="L960" s="119"/>
    </row>
    <row r="961" spans="5:12" ht="13.2">
      <c r="E961" s="119"/>
      <c r="H961" s="119"/>
      <c r="I961" s="119"/>
      <c r="J961" s="119"/>
      <c r="K961" s="119"/>
      <c r="L961" s="119"/>
    </row>
    <row r="962" spans="5:12" ht="13.2">
      <c r="E962" s="119"/>
      <c r="H962" s="119"/>
      <c r="I962" s="119"/>
      <c r="J962" s="119"/>
      <c r="K962" s="119"/>
      <c r="L962" s="119"/>
    </row>
    <row r="963" spans="5:12" ht="13.2">
      <c r="E963" s="119"/>
      <c r="H963" s="119"/>
      <c r="I963" s="119"/>
      <c r="J963" s="119"/>
      <c r="K963" s="119"/>
      <c r="L963" s="119"/>
    </row>
    <row r="964" spans="5:12" ht="13.2">
      <c r="E964" s="119"/>
      <c r="H964" s="119"/>
      <c r="I964" s="119"/>
      <c r="J964" s="119"/>
      <c r="K964" s="119"/>
      <c r="L964" s="119"/>
    </row>
    <row r="965" spans="5:12" ht="13.2">
      <c r="E965" s="119"/>
      <c r="H965" s="119"/>
      <c r="I965" s="119"/>
      <c r="J965" s="119"/>
      <c r="K965" s="119"/>
      <c r="L965" s="119"/>
    </row>
    <row r="966" spans="5:12" ht="13.2">
      <c r="E966" s="119"/>
      <c r="H966" s="119"/>
      <c r="I966" s="119"/>
      <c r="J966" s="119"/>
      <c r="K966" s="119"/>
      <c r="L966" s="119"/>
    </row>
    <row r="967" spans="5:12" ht="13.2">
      <c r="E967" s="119"/>
      <c r="H967" s="119"/>
      <c r="I967" s="119"/>
      <c r="J967" s="119"/>
      <c r="K967" s="119"/>
      <c r="L967" s="119"/>
    </row>
    <row r="968" spans="5:12" ht="13.2">
      <c r="E968" s="119"/>
      <c r="H968" s="119"/>
      <c r="I968" s="119"/>
      <c r="J968" s="119"/>
      <c r="K968" s="119"/>
      <c r="L968" s="119"/>
    </row>
    <row r="969" spans="5:12" ht="13.2">
      <c r="E969" s="119"/>
      <c r="H969" s="119"/>
      <c r="I969" s="119"/>
      <c r="J969" s="119"/>
      <c r="K969" s="119"/>
      <c r="L969" s="119"/>
    </row>
    <row r="970" spans="5:12" ht="13.2">
      <c r="E970" s="119"/>
      <c r="H970" s="119"/>
      <c r="I970" s="119"/>
      <c r="J970" s="119"/>
      <c r="K970" s="119"/>
      <c r="L970" s="119"/>
    </row>
    <row r="971" spans="5:12" ht="13.2">
      <c r="E971" s="119"/>
      <c r="H971" s="119"/>
      <c r="I971" s="119"/>
      <c r="J971" s="119"/>
      <c r="K971" s="119"/>
      <c r="L971" s="119"/>
    </row>
    <row r="972" spans="5:12" ht="13.2">
      <c r="E972" s="119"/>
      <c r="H972" s="119"/>
      <c r="I972" s="119"/>
      <c r="J972" s="119"/>
      <c r="K972" s="119"/>
      <c r="L972" s="119"/>
    </row>
    <row r="973" spans="5:12" ht="13.2">
      <c r="E973" s="119"/>
      <c r="H973" s="119"/>
      <c r="I973" s="119"/>
      <c r="J973" s="119"/>
      <c r="K973" s="119"/>
      <c r="L973" s="119"/>
    </row>
    <row r="974" spans="5:12" ht="13.2">
      <c r="E974" s="119"/>
      <c r="H974" s="119"/>
      <c r="I974" s="119"/>
      <c r="J974" s="119"/>
      <c r="K974" s="119"/>
      <c r="L974" s="119"/>
    </row>
    <row r="975" spans="5:12" ht="13.2">
      <c r="E975" s="119"/>
      <c r="H975" s="119"/>
      <c r="I975" s="119"/>
      <c r="J975" s="119"/>
      <c r="K975" s="119"/>
      <c r="L975" s="119"/>
    </row>
    <row r="976" spans="5:12" ht="13.2">
      <c r="E976" s="119"/>
      <c r="H976" s="119"/>
      <c r="I976" s="119"/>
      <c r="J976" s="119"/>
      <c r="K976" s="119"/>
      <c r="L976" s="119"/>
    </row>
    <row r="977" spans="5:12" ht="13.2">
      <c r="E977" s="119"/>
      <c r="H977" s="119"/>
      <c r="I977" s="119"/>
      <c r="J977" s="119"/>
      <c r="K977" s="119"/>
      <c r="L977" s="119"/>
    </row>
    <row r="978" spans="5:12" ht="13.2">
      <c r="E978" s="119"/>
      <c r="H978" s="119"/>
      <c r="I978" s="119"/>
      <c r="J978" s="119"/>
      <c r="K978" s="119"/>
      <c r="L978" s="119"/>
    </row>
    <row r="979" spans="5:12" ht="13.2">
      <c r="E979" s="119"/>
      <c r="H979" s="119"/>
      <c r="I979" s="119"/>
      <c r="J979" s="119"/>
      <c r="K979" s="119"/>
      <c r="L979" s="119"/>
    </row>
    <row r="980" spans="5:12" ht="13.2">
      <c r="E980" s="119"/>
      <c r="H980" s="119"/>
      <c r="I980" s="119"/>
      <c r="J980" s="119"/>
      <c r="K980" s="119"/>
      <c r="L980" s="119"/>
    </row>
    <row r="981" spans="5:12" ht="13.2">
      <c r="E981" s="119"/>
      <c r="H981" s="119"/>
      <c r="I981" s="119"/>
      <c r="J981" s="119"/>
      <c r="K981" s="119"/>
      <c r="L981" s="119"/>
    </row>
    <row r="982" spans="5:12" ht="13.2">
      <c r="E982" s="119"/>
      <c r="H982" s="119"/>
      <c r="I982" s="119"/>
      <c r="J982" s="119"/>
      <c r="K982" s="119"/>
      <c r="L982" s="119"/>
    </row>
    <row r="983" spans="5:12" ht="13.2">
      <c r="E983" s="119"/>
      <c r="H983" s="119"/>
      <c r="I983" s="119"/>
      <c r="J983" s="119"/>
      <c r="K983" s="119"/>
      <c r="L983" s="119"/>
    </row>
    <row r="984" spans="5:12" ht="13.2">
      <c r="E984" s="119"/>
      <c r="H984" s="119"/>
      <c r="I984" s="119"/>
      <c r="J984" s="119"/>
      <c r="K984" s="119"/>
      <c r="L984" s="119"/>
    </row>
    <row r="985" spans="5:12" ht="13.2">
      <c r="E985" s="119"/>
      <c r="H985" s="119"/>
      <c r="I985" s="119"/>
      <c r="J985" s="119"/>
      <c r="K985" s="119"/>
      <c r="L985" s="119"/>
    </row>
    <row r="986" spans="5:12" ht="13.2">
      <c r="E986" s="119"/>
      <c r="H986" s="119"/>
      <c r="I986" s="119"/>
      <c r="J986" s="119"/>
      <c r="K986" s="119"/>
      <c r="L986" s="119"/>
    </row>
    <row r="987" spans="5:12" ht="13.2">
      <c r="E987" s="119"/>
      <c r="H987" s="119"/>
      <c r="I987" s="119"/>
      <c r="J987" s="119"/>
      <c r="K987" s="119"/>
      <c r="L987" s="119"/>
    </row>
    <row r="988" spans="5:12" ht="13.2">
      <c r="E988" s="119"/>
      <c r="H988" s="119"/>
      <c r="I988" s="119"/>
      <c r="J988" s="119"/>
      <c r="K988" s="119"/>
      <c r="L988" s="119"/>
    </row>
    <row r="989" spans="5:12" ht="13.2">
      <c r="E989" s="119"/>
      <c r="H989" s="119"/>
      <c r="I989" s="119"/>
      <c r="J989" s="119"/>
      <c r="K989" s="119"/>
      <c r="L989" s="119"/>
    </row>
    <row r="990" spans="5:12" ht="13.2">
      <c r="E990" s="119"/>
      <c r="H990" s="119"/>
      <c r="I990" s="119"/>
      <c r="J990" s="119"/>
      <c r="K990" s="119"/>
      <c r="L990" s="119"/>
    </row>
    <row r="991" spans="5:12" ht="13.2">
      <c r="E991" s="119"/>
      <c r="H991" s="119"/>
      <c r="I991" s="119"/>
      <c r="J991" s="119"/>
      <c r="K991" s="119"/>
      <c r="L991" s="119"/>
    </row>
    <row r="992" spans="5:12" ht="13.2">
      <c r="E992" s="119"/>
      <c r="H992" s="119"/>
      <c r="I992" s="119"/>
      <c r="J992" s="119"/>
      <c r="K992" s="119"/>
      <c r="L992" s="119"/>
    </row>
    <row r="993" spans="5:12" ht="13.2">
      <c r="E993" s="119"/>
      <c r="H993" s="119"/>
      <c r="I993" s="119"/>
      <c r="J993" s="119"/>
      <c r="K993" s="119"/>
      <c r="L993" s="119"/>
    </row>
    <row r="994" spans="5:12" ht="13.2">
      <c r="E994" s="119"/>
      <c r="H994" s="119"/>
      <c r="I994" s="119"/>
      <c r="J994" s="119"/>
      <c r="K994" s="119"/>
      <c r="L994" s="119"/>
    </row>
    <row r="995" spans="5:12" ht="13.2">
      <c r="E995" s="119"/>
      <c r="H995" s="119"/>
      <c r="I995" s="119"/>
      <c r="J995" s="119"/>
      <c r="K995" s="119"/>
      <c r="L995" s="119"/>
    </row>
    <row r="996" spans="5:12" ht="13.2">
      <c r="E996" s="119"/>
      <c r="H996" s="119"/>
      <c r="I996" s="119"/>
      <c r="J996" s="119"/>
      <c r="K996" s="119"/>
      <c r="L996" s="119"/>
    </row>
    <row r="997" spans="5:12" ht="13.2">
      <c r="E997" s="119"/>
      <c r="H997" s="119"/>
      <c r="I997" s="119"/>
      <c r="J997" s="119"/>
      <c r="K997" s="119"/>
      <c r="L997" s="119"/>
    </row>
    <row r="998" spans="5:12" ht="13.2">
      <c r="E998" s="119"/>
      <c r="H998" s="119"/>
      <c r="I998" s="119"/>
      <c r="J998" s="119"/>
      <c r="K998" s="119"/>
      <c r="L998" s="119"/>
    </row>
    <row r="999" spans="5:12" ht="13.2">
      <c r="E999" s="119"/>
      <c r="H999" s="119"/>
      <c r="I999" s="119"/>
      <c r="J999" s="119"/>
      <c r="K999" s="119"/>
      <c r="L999" s="119"/>
    </row>
    <row r="1000" spans="5:12" ht="13.2">
      <c r="E1000" s="119"/>
      <c r="H1000" s="119"/>
      <c r="I1000" s="119"/>
      <c r="J1000" s="119"/>
      <c r="K1000" s="119"/>
      <c r="L1000" s="119"/>
    </row>
  </sheetData>
  <autoFilter ref="A1:M31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718"/>
  <sheetViews>
    <sheetView workbookViewId="0"/>
  </sheetViews>
  <sheetFormatPr defaultColWidth="12.6640625" defaultRowHeight="15.75" customHeight="1"/>
  <cols>
    <col min="2" max="2" width="39.109375" customWidth="1"/>
  </cols>
  <sheetData>
    <row r="1" spans="1:6">
      <c r="A1" s="59"/>
      <c r="B1" s="59" t="s">
        <v>8</v>
      </c>
      <c r="C1" s="144" t="s">
        <v>15</v>
      </c>
      <c r="D1" s="145" t="s">
        <v>43</v>
      </c>
      <c r="E1" s="146" t="s">
        <v>18</v>
      </c>
      <c r="F1" s="146" t="s">
        <v>19</v>
      </c>
    </row>
    <row r="2" spans="1:6">
      <c r="A2" s="147">
        <v>800051211</v>
      </c>
      <c r="B2" s="59" t="s">
        <v>52</v>
      </c>
      <c r="C2" s="144"/>
      <c r="D2" s="145">
        <v>18</v>
      </c>
      <c r="E2" s="146">
        <v>5</v>
      </c>
      <c r="F2" s="146">
        <v>6</v>
      </c>
    </row>
    <row r="3" spans="1:6">
      <c r="A3" s="59" t="s">
        <v>86</v>
      </c>
      <c r="B3" s="59" t="s">
        <v>87</v>
      </c>
      <c r="C3" s="144"/>
      <c r="D3" s="145">
        <v>18</v>
      </c>
      <c r="E3" s="146">
        <v>491.24</v>
      </c>
      <c r="F3" s="146">
        <v>580</v>
      </c>
    </row>
    <row r="4" spans="1:6">
      <c r="A4" s="59" t="s">
        <v>106</v>
      </c>
      <c r="B4" s="59" t="s">
        <v>107</v>
      </c>
      <c r="C4" s="144"/>
      <c r="D4" s="145">
        <v>18</v>
      </c>
      <c r="E4" s="146">
        <v>510.14</v>
      </c>
      <c r="F4" s="146">
        <v>602</v>
      </c>
    </row>
    <row r="5" spans="1:6">
      <c r="A5" s="59" t="s">
        <v>134</v>
      </c>
      <c r="B5" s="59" t="s">
        <v>136</v>
      </c>
      <c r="C5" s="144"/>
      <c r="D5" s="145">
        <v>18</v>
      </c>
      <c r="E5" s="146">
        <v>94.47</v>
      </c>
      <c r="F5" s="146">
        <v>111</v>
      </c>
    </row>
    <row r="6" spans="1:6">
      <c r="A6" s="59" t="s">
        <v>150</v>
      </c>
      <c r="B6" s="59" t="s">
        <v>151</v>
      </c>
      <c r="C6" s="144"/>
      <c r="D6" s="145">
        <v>28</v>
      </c>
      <c r="E6" s="146">
        <v>339.62</v>
      </c>
      <c r="F6" s="146">
        <v>435</v>
      </c>
    </row>
    <row r="7" spans="1:6">
      <c r="A7" s="59" t="s">
        <v>166</v>
      </c>
      <c r="B7" s="59" t="s">
        <v>167</v>
      </c>
      <c r="C7" s="144"/>
      <c r="D7" s="145">
        <v>28</v>
      </c>
      <c r="E7" s="146">
        <v>44.86</v>
      </c>
      <c r="F7" s="146">
        <v>57</v>
      </c>
    </row>
    <row r="8" spans="1:6">
      <c r="A8" s="59" t="s">
        <v>192</v>
      </c>
      <c r="B8" s="59" t="s">
        <v>193</v>
      </c>
      <c r="C8" s="144"/>
      <c r="D8" s="145">
        <v>18</v>
      </c>
      <c r="E8" s="146">
        <v>113.36</v>
      </c>
      <c r="F8" s="146">
        <v>134</v>
      </c>
    </row>
    <row r="9" spans="1:6">
      <c r="A9" s="59" t="s">
        <v>204</v>
      </c>
      <c r="B9" s="59" t="s">
        <v>205</v>
      </c>
      <c r="C9" s="144"/>
      <c r="D9" s="145">
        <v>18</v>
      </c>
      <c r="E9" s="146">
        <v>81.87</v>
      </c>
      <c r="F9" s="146">
        <v>97</v>
      </c>
    </row>
    <row r="10" spans="1:6">
      <c r="A10" s="59" t="s">
        <v>211</v>
      </c>
      <c r="B10" s="59" t="s">
        <v>212</v>
      </c>
      <c r="C10" s="144"/>
      <c r="D10" s="145">
        <v>18</v>
      </c>
      <c r="E10" s="146">
        <v>25.19</v>
      </c>
      <c r="F10" s="146">
        <v>30</v>
      </c>
    </row>
    <row r="11" spans="1:6">
      <c r="A11" s="59" t="s">
        <v>219</v>
      </c>
      <c r="B11" s="59" t="s">
        <v>220</v>
      </c>
      <c r="C11" s="144"/>
      <c r="D11" s="145">
        <v>28</v>
      </c>
      <c r="E11" s="146">
        <v>249.91</v>
      </c>
      <c r="F11" s="146">
        <v>320</v>
      </c>
    </row>
    <row r="12" spans="1:6">
      <c r="A12" s="59" t="s">
        <v>228</v>
      </c>
      <c r="B12" s="59" t="s">
        <v>229</v>
      </c>
      <c r="C12" s="144"/>
      <c r="D12" s="145">
        <v>28</v>
      </c>
      <c r="E12" s="146">
        <v>249.91</v>
      </c>
      <c r="F12" s="146">
        <v>320</v>
      </c>
    </row>
    <row r="13" spans="1:6">
      <c r="A13" s="59" t="s">
        <v>238</v>
      </c>
      <c r="B13" s="59" t="s">
        <v>239</v>
      </c>
      <c r="C13" s="144"/>
      <c r="D13" s="145">
        <v>28</v>
      </c>
      <c r="E13" s="146">
        <v>51</v>
      </c>
      <c r="F13" s="146">
        <v>66</v>
      </c>
    </row>
    <row r="14" spans="1:6">
      <c r="A14" s="59" t="s">
        <v>248</v>
      </c>
      <c r="B14" s="59" t="s">
        <v>249</v>
      </c>
      <c r="C14" s="144"/>
      <c r="D14" s="145">
        <v>18</v>
      </c>
      <c r="E14" s="146">
        <v>12.6</v>
      </c>
      <c r="F14" s="146">
        <v>15</v>
      </c>
    </row>
    <row r="15" spans="1:6">
      <c r="A15" s="59" t="s">
        <v>259</v>
      </c>
      <c r="B15" s="59" t="s">
        <v>260</v>
      </c>
      <c r="C15" s="144"/>
      <c r="D15" s="145">
        <v>18</v>
      </c>
      <c r="E15" s="146">
        <v>56.68</v>
      </c>
      <c r="F15" s="146">
        <v>67</v>
      </c>
    </row>
    <row r="16" spans="1:6">
      <c r="A16" s="59" t="s">
        <v>270</v>
      </c>
      <c r="B16" s="59" t="s">
        <v>272</v>
      </c>
      <c r="C16" s="144"/>
      <c r="D16" s="145">
        <v>28</v>
      </c>
      <c r="E16" s="146">
        <v>410.11</v>
      </c>
      <c r="F16" s="146">
        <v>525</v>
      </c>
    </row>
    <row r="17" spans="1:6">
      <c r="A17" s="59" t="s">
        <v>281</v>
      </c>
      <c r="B17" s="59" t="s">
        <v>282</v>
      </c>
      <c r="C17" s="144"/>
      <c r="D17" s="145">
        <v>18</v>
      </c>
      <c r="E17" s="146">
        <v>188.94</v>
      </c>
      <c r="F17" s="146">
        <v>223</v>
      </c>
    </row>
    <row r="18" spans="1:6">
      <c r="A18" s="59" t="s">
        <v>287</v>
      </c>
      <c r="B18" s="59" t="s">
        <v>288</v>
      </c>
      <c r="C18" s="144"/>
      <c r="D18" s="145">
        <v>18</v>
      </c>
      <c r="E18" s="146">
        <v>37.79</v>
      </c>
      <c r="F18" s="146">
        <v>45</v>
      </c>
    </row>
    <row r="19" spans="1:6">
      <c r="A19" s="59" t="s">
        <v>298</v>
      </c>
      <c r="B19" s="59" t="s">
        <v>299</v>
      </c>
      <c r="C19" s="144"/>
      <c r="D19" s="145">
        <v>18</v>
      </c>
      <c r="E19" s="146">
        <v>37.79</v>
      </c>
      <c r="F19" s="146">
        <v>45</v>
      </c>
    </row>
    <row r="20" spans="1:6">
      <c r="A20" s="59" t="s">
        <v>306</v>
      </c>
      <c r="B20" s="59" t="s">
        <v>307</v>
      </c>
      <c r="C20" s="144"/>
      <c r="D20" s="145">
        <v>18</v>
      </c>
      <c r="E20" s="146">
        <v>163.75</v>
      </c>
      <c r="F20" s="146">
        <v>193</v>
      </c>
    </row>
    <row r="21" spans="1:6">
      <c r="A21" s="59" t="s">
        <v>313</v>
      </c>
      <c r="B21" s="59" t="s">
        <v>314</v>
      </c>
      <c r="C21" s="144"/>
      <c r="D21" s="145">
        <v>18</v>
      </c>
      <c r="E21" s="146">
        <v>144.85</v>
      </c>
      <c r="F21" s="146">
        <v>171</v>
      </c>
    </row>
    <row r="22" spans="1:6">
      <c r="A22" s="59" t="s">
        <v>322</v>
      </c>
      <c r="B22" s="59" t="s">
        <v>323</v>
      </c>
      <c r="C22" s="144"/>
      <c r="D22" s="145">
        <v>18</v>
      </c>
      <c r="E22" s="146">
        <v>617.20000000000005</v>
      </c>
      <c r="F22" s="146">
        <v>728</v>
      </c>
    </row>
    <row r="23" spans="1:6">
      <c r="A23" s="59" t="s">
        <v>332</v>
      </c>
      <c r="B23" s="59" t="s">
        <v>333</v>
      </c>
      <c r="C23" s="144"/>
      <c r="D23" s="145">
        <v>28</v>
      </c>
      <c r="E23" s="146">
        <v>32.04</v>
      </c>
      <c r="F23" s="146">
        <v>41</v>
      </c>
    </row>
    <row r="24" spans="1:6">
      <c r="A24" s="59" t="s">
        <v>338</v>
      </c>
      <c r="B24" s="59" t="s">
        <v>339</v>
      </c>
      <c r="C24" s="144"/>
      <c r="D24" s="145">
        <v>18</v>
      </c>
      <c r="E24" s="146">
        <v>100.77</v>
      </c>
      <c r="F24" s="146">
        <v>119</v>
      </c>
    </row>
    <row r="25" spans="1:6">
      <c r="A25" s="59" t="s">
        <v>346</v>
      </c>
      <c r="B25" s="59" t="s">
        <v>347</v>
      </c>
      <c r="C25" s="144"/>
      <c r="D25" s="145">
        <v>28</v>
      </c>
      <c r="E25" s="146">
        <v>115.34</v>
      </c>
      <c r="F25" s="146">
        <v>148</v>
      </c>
    </row>
    <row r="26" spans="1:6">
      <c r="A26" s="59" t="s">
        <v>352</v>
      </c>
      <c r="B26" s="59" t="s">
        <v>353</v>
      </c>
      <c r="C26" s="144"/>
      <c r="D26" s="145">
        <v>18</v>
      </c>
      <c r="E26" s="146">
        <v>113.36</v>
      </c>
      <c r="F26" s="146">
        <v>134</v>
      </c>
    </row>
    <row r="27" spans="1:6">
      <c r="A27" s="59" t="s">
        <v>364</v>
      </c>
      <c r="B27" s="59" t="s">
        <v>365</v>
      </c>
      <c r="C27" s="144"/>
      <c r="D27" s="145">
        <v>28</v>
      </c>
      <c r="E27" s="146">
        <v>108.94</v>
      </c>
      <c r="F27" s="146">
        <v>139</v>
      </c>
    </row>
    <row r="28" spans="1:6">
      <c r="A28" s="59" t="s">
        <v>369</v>
      </c>
      <c r="B28" s="59" t="s">
        <v>370</v>
      </c>
      <c r="C28" s="144"/>
      <c r="D28" s="145">
        <v>18</v>
      </c>
      <c r="E28" s="146">
        <v>12.6</v>
      </c>
      <c r="F28" s="146">
        <v>15</v>
      </c>
    </row>
    <row r="29" spans="1:6">
      <c r="A29" s="59" t="s">
        <v>373</v>
      </c>
      <c r="B29" s="59" t="s">
        <v>374</v>
      </c>
      <c r="C29" s="144"/>
      <c r="D29" s="145">
        <v>28</v>
      </c>
      <c r="E29" s="146">
        <v>6.41</v>
      </c>
      <c r="F29" s="146">
        <v>8</v>
      </c>
    </row>
    <row r="30" spans="1:6">
      <c r="A30" s="59" t="s">
        <v>378</v>
      </c>
      <c r="B30" s="59" t="s">
        <v>379</v>
      </c>
      <c r="C30" s="144"/>
      <c r="D30" s="145">
        <v>28</v>
      </c>
      <c r="E30" s="146">
        <v>166.61</v>
      </c>
      <c r="F30" s="146">
        <v>213</v>
      </c>
    </row>
    <row r="31" spans="1:6">
      <c r="A31" s="59" t="s">
        <v>326</v>
      </c>
      <c r="B31" s="59" t="s">
        <v>380</v>
      </c>
      <c r="C31" s="144"/>
      <c r="D31" s="145">
        <v>28</v>
      </c>
      <c r="E31" s="146">
        <v>166.61</v>
      </c>
      <c r="F31" s="146">
        <v>213</v>
      </c>
    </row>
    <row r="32" spans="1:6">
      <c r="A32" s="59" t="s">
        <v>381</v>
      </c>
      <c r="B32" s="59" t="s">
        <v>167</v>
      </c>
      <c r="C32" s="144"/>
      <c r="D32" s="145">
        <v>18</v>
      </c>
      <c r="E32" s="146">
        <v>31.49</v>
      </c>
      <c r="F32" s="146">
        <v>37</v>
      </c>
    </row>
    <row r="33" spans="1:6">
      <c r="A33" s="59" t="s">
        <v>293</v>
      </c>
      <c r="B33" s="59" t="s">
        <v>382</v>
      </c>
      <c r="C33" s="144"/>
      <c r="D33" s="145">
        <v>28</v>
      </c>
      <c r="E33" s="146">
        <v>640.79999999999995</v>
      </c>
      <c r="F33" s="146">
        <v>820</v>
      </c>
    </row>
    <row r="34" spans="1:6">
      <c r="A34" s="59" t="s">
        <v>383</v>
      </c>
      <c r="B34" s="59" t="s">
        <v>384</v>
      </c>
      <c r="C34" s="144"/>
      <c r="D34" s="145">
        <v>18</v>
      </c>
      <c r="E34" s="146">
        <v>6.3</v>
      </c>
      <c r="F34" s="146">
        <v>7</v>
      </c>
    </row>
    <row r="35" spans="1:6">
      <c r="A35" s="59" t="s">
        <v>388</v>
      </c>
      <c r="B35" s="59" t="s">
        <v>382</v>
      </c>
      <c r="C35" s="144"/>
      <c r="D35" s="145">
        <v>28</v>
      </c>
      <c r="E35" s="146">
        <v>6.41</v>
      </c>
      <c r="F35" s="146">
        <v>8</v>
      </c>
    </row>
    <row r="36" spans="1:6">
      <c r="A36" s="59" t="s">
        <v>394</v>
      </c>
      <c r="B36" s="59" t="s">
        <v>395</v>
      </c>
      <c r="C36" s="144"/>
      <c r="D36" s="145">
        <v>28</v>
      </c>
      <c r="E36" s="146">
        <v>88</v>
      </c>
      <c r="F36" s="146">
        <v>112</v>
      </c>
    </row>
    <row r="37" spans="1:6">
      <c r="A37" s="59" t="s">
        <v>396</v>
      </c>
      <c r="B37" s="59" t="s">
        <v>397</v>
      </c>
      <c r="C37" s="144"/>
      <c r="D37" s="145">
        <v>28</v>
      </c>
      <c r="E37" s="146">
        <v>0</v>
      </c>
      <c r="F37" s="146">
        <v>814</v>
      </c>
    </row>
    <row r="38" spans="1:6">
      <c r="A38" s="59" t="s">
        <v>415</v>
      </c>
      <c r="B38" s="59" t="s">
        <v>417</v>
      </c>
      <c r="C38" s="144"/>
      <c r="D38" s="145">
        <v>18</v>
      </c>
      <c r="E38" s="146">
        <v>148</v>
      </c>
      <c r="F38" s="146">
        <v>175</v>
      </c>
    </row>
    <row r="39" spans="1:6">
      <c r="A39" s="59" t="s">
        <v>424</v>
      </c>
      <c r="B39" s="59" t="s">
        <v>425</v>
      </c>
      <c r="C39" s="144"/>
      <c r="D39" s="145">
        <v>18</v>
      </c>
      <c r="E39" s="146">
        <v>251.92</v>
      </c>
      <c r="F39" s="146">
        <v>297</v>
      </c>
    </row>
    <row r="40" spans="1:6">
      <c r="A40" s="59" t="s">
        <v>368</v>
      </c>
      <c r="B40" s="59" t="s">
        <v>430</v>
      </c>
      <c r="C40" s="144"/>
      <c r="D40" s="145">
        <v>28</v>
      </c>
      <c r="E40" s="146">
        <v>173.02</v>
      </c>
      <c r="F40" s="146">
        <v>221</v>
      </c>
    </row>
    <row r="41" spans="1:6">
      <c r="A41" s="59" t="s">
        <v>367</v>
      </c>
      <c r="B41" s="59" t="s">
        <v>439</v>
      </c>
      <c r="C41" s="144"/>
      <c r="D41" s="145">
        <v>28</v>
      </c>
      <c r="E41" s="146">
        <v>173.02</v>
      </c>
      <c r="F41" s="146">
        <v>221</v>
      </c>
    </row>
    <row r="42" spans="1:6">
      <c r="A42" s="59" t="s">
        <v>197</v>
      </c>
      <c r="B42" s="59" t="s">
        <v>448</v>
      </c>
      <c r="C42" s="144"/>
      <c r="D42" s="145">
        <v>18</v>
      </c>
      <c r="E42" s="146">
        <v>6.3</v>
      </c>
      <c r="F42" s="146">
        <v>7</v>
      </c>
    </row>
    <row r="43" spans="1:6">
      <c r="A43" s="59" t="s">
        <v>463</v>
      </c>
      <c r="B43" s="59" t="s">
        <v>464</v>
      </c>
      <c r="C43" s="144"/>
      <c r="D43" s="145">
        <v>5</v>
      </c>
      <c r="E43" s="146">
        <v>43.09</v>
      </c>
      <c r="F43" s="146">
        <v>45</v>
      </c>
    </row>
    <row r="44" spans="1:6">
      <c r="A44" s="59" t="s">
        <v>471</v>
      </c>
      <c r="B44" s="59" t="s">
        <v>472</v>
      </c>
      <c r="C44" s="144"/>
      <c r="D44" s="145">
        <v>12</v>
      </c>
      <c r="E44" s="146">
        <v>37.39</v>
      </c>
      <c r="F44" s="146">
        <v>42</v>
      </c>
    </row>
    <row r="45" spans="1:6">
      <c r="A45" s="59" t="s">
        <v>513</v>
      </c>
      <c r="B45" s="59" t="s">
        <v>514</v>
      </c>
      <c r="C45" s="144"/>
      <c r="D45" s="145">
        <v>18</v>
      </c>
      <c r="E45" s="146">
        <v>25.19</v>
      </c>
      <c r="F45" s="146">
        <v>30</v>
      </c>
    </row>
    <row r="46" spans="1:6">
      <c r="A46" s="59" t="s">
        <v>529</v>
      </c>
      <c r="B46" s="59" t="s">
        <v>530</v>
      </c>
      <c r="C46" s="144"/>
      <c r="D46" s="145">
        <v>18</v>
      </c>
      <c r="E46" s="146">
        <v>12.6</v>
      </c>
      <c r="F46" s="146">
        <v>15</v>
      </c>
    </row>
    <row r="47" spans="1:6">
      <c r="A47" s="59" t="s">
        <v>546</v>
      </c>
      <c r="B47" s="59" t="s">
        <v>547</v>
      </c>
      <c r="C47" s="144"/>
      <c r="D47" s="145">
        <v>18</v>
      </c>
      <c r="E47" s="146">
        <v>18.89</v>
      </c>
      <c r="F47" s="146">
        <v>22</v>
      </c>
    </row>
    <row r="48" spans="1:6">
      <c r="A48" s="59" t="s">
        <v>559</v>
      </c>
      <c r="B48" s="59" t="s">
        <v>560</v>
      </c>
      <c r="C48" s="144"/>
      <c r="D48" s="145">
        <v>18</v>
      </c>
      <c r="E48" s="146">
        <v>6.3</v>
      </c>
      <c r="F48" s="146">
        <v>7</v>
      </c>
    </row>
    <row r="49" spans="1:6">
      <c r="A49" s="59" t="s">
        <v>567</v>
      </c>
      <c r="B49" s="59" t="s">
        <v>568</v>
      </c>
      <c r="C49" s="144"/>
      <c r="D49" s="145">
        <v>18</v>
      </c>
      <c r="E49" s="146">
        <v>239.32</v>
      </c>
      <c r="F49" s="146">
        <v>282</v>
      </c>
    </row>
    <row r="50" spans="1:6">
      <c r="A50" s="59" t="s">
        <v>573</v>
      </c>
      <c r="B50" s="59" t="s">
        <v>574</v>
      </c>
      <c r="C50" s="144"/>
      <c r="D50" s="145">
        <v>18</v>
      </c>
      <c r="E50" s="146">
        <v>18.89</v>
      </c>
      <c r="F50" s="146">
        <v>22</v>
      </c>
    </row>
    <row r="51" spans="1:6">
      <c r="A51" s="59" t="s">
        <v>583</v>
      </c>
      <c r="B51" s="59" t="s">
        <v>584</v>
      </c>
      <c r="C51" s="144"/>
      <c r="D51" s="145">
        <v>18</v>
      </c>
      <c r="E51" s="146">
        <v>976.19</v>
      </c>
      <c r="F51" s="146">
        <v>1152</v>
      </c>
    </row>
    <row r="52" spans="1:6">
      <c r="A52" s="59" t="s">
        <v>589</v>
      </c>
      <c r="B52" s="59" t="s">
        <v>590</v>
      </c>
      <c r="C52" s="144"/>
      <c r="D52" s="145">
        <v>18</v>
      </c>
      <c r="E52" s="146">
        <v>25.19</v>
      </c>
      <c r="F52" s="146">
        <v>30</v>
      </c>
    </row>
    <row r="53" spans="1:6">
      <c r="A53" s="59" t="s">
        <v>594</v>
      </c>
      <c r="B53" s="59" t="s">
        <v>595</v>
      </c>
      <c r="C53" s="144"/>
      <c r="D53" s="145">
        <v>5</v>
      </c>
      <c r="E53" s="146">
        <v>49.24</v>
      </c>
      <c r="F53" s="146">
        <v>52</v>
      </c>
    </row>
    <row r="54" spans="1:6">
      <c r="A54" s="59" t="s">
        <v>600</v>
      </c>
      <c r="B54" s="59" t="s">
        <v>601</v>
      </c>
      <c r="C54" s="144"/>
      <c r="D54" s="145">
        <v>18</v>
      </c>
      <c r="E54" s="146">
        <v>50.38</v>
      </c>
      <c r="F54" s="146">
        <v>59</v>
      </c>
    </row>
    <row r="55" spans="1:6">
      <c r="A55" s="59" t="s">
        <v>611</v>
      </c>
      <c r="B55" s="59" t="s">
        <v>612</v>
      </c>
      <c r="C55" s="144"/>
      <c r="D55" s="145">
        <v>18</v>
      </c>
      <c r="E55" s="146">
        <v>25.19</v>
      </c>
      <c r="F55" s="146">
        <v>30</v>
      </c>
    </row>
    <row r="56" spans="1:6">
      <c r="A56" s="59" t="s">
        <v>618</v>
      </c>
      <c r="B56" s="59" t="s">
        <v>619</v>
      </c>
      <c r="C56" s="144"/>
      <c r="D56" s="145">
        <v>18</v>
      </c>
      <c r="E56" s="146">
        <v>50.38</v>
      </c>
      <c r="F56" s="146">
        <v>59</v>
      </c>
    </row>
    <row r="57" spans="1:6">
      <c r="A57" s="59" t="s">
        <v>630</v>
      </c>
      <c r="B57" s="59" t="s">
        <v>631</v>
      </c>
      <c r="C57" s="144"/>
      <c r="D57" s="145">
        <v>28</v>
      </c>
      <c r="E57" s="146">
        <v>173.02</v>
      </c>
      <c r="F57" s="146">
        <v>221</v>
      </c>
    </row>
    <row r="58" spans="1:6">
      <c r="A58" s="59" t="s">
        <v>639</v>
      </c>
      <c r="B58" s="59" t="s">
        <v>640</v>
      </c>
      <c r="C58" s="144"/>
      <c r="D58" s="145">
        <v>18</v>
      </c>
      <c r="E58" s="146">
        <v>107.07</v>
      </c>
      <c r="F58" s="146">
        <v>126</v>
      </c>
    </row>
    <row r="59" spans="1:6">
      <c r="A59" s="59" t="s">
        <v>645</v>
      </c>
      <c r="B59" s="59" t="s">
        <v>646</v>
      </c>
      <c r="C59" s="144"/>
      <c r="D59" s="145">
        <v>18</v>
      </c>
      <c r="E59" s="146">
        <v>81.87</v>
      </c>
      <c r="F59" s="146">
        <v>97</v>
      </c>
    </row>
    <row r="60" spans="1:6">
      <c r="A60" s="59" t="s">
        <v>651</v>
      </c>
      <c r="B60" s="59" t="s">
        <v>652</v>
      </c>
      <c r="C60" s="144"/>
      <c r="D60" s="145">
        <v>5</v>
      </c>
      <c r="E60" s="146">
        <v>67.709999999999994</v>
      </c>
      <c r="F60" s="146">
        <v>71</v>
      </c>
    </row>
    <row r="61" spans="1:6">
      <c r="A61" s="59" t="s">
        <v>657</v>
      </c>
      <c r="B61" s="59" t="s">
        <v>658</v>
      </c>
      <c r="C61" s="144"/>
      <c r="D61" s="145">
        <v>18</v>
      </c>
      <c r="E61" s="146">
        <v>100.77</v>
      </c>
      <c r="F61" s="146">
        <v>119</v>
      </c>
    </row>
    <row r="62" spans="1:6">
      <c r="A62" s="59" t="s">
        <v>663</v>
      </c>
      <c r="B62" s="59" t="s">
        <v>664</v>
      </c>
      <c r="C62" s="144"/>
      <c r="D62" s="145">
        <v>12</v>
      </c>
      <c r="E62" s="146">
        <v>24.93</v>
      </c>
      <c r="F62" s="146">
        <v>28</v>
      </c>
    </row>
    <row r="63" spans="1:6">
      <c r="A63" s="59" t="s">
        <v>673</v>
      </c>
      <c r="B63" s="59" t="s">
        <v>136</v>
      </c>
      <c r="C63" s="144"/>
      <c r="D63" s="145">
        <v>28</v>
      </c>
      <c r="E63" s="146">
        <v>81.87</v>
      </c>
      <c r="F63" s="146">
        <v>102</v>
      </c>
    </row>
    <row r="64" spans="1:6">
      <c r="A64" s="59" t="s">
        <v>678</v>
      </c>
      <c r="B64" s="59" t="s">
        <v>679</v>
      </c>
      <c r="C64" s="144"/>
      <c r="D64" s="145">
        <v>18</v>
      </c>
      <c r="E64" s="146">
        <v>62.98</v>
      </c>
      <c r="F64" s="146">
        <v>74</v>
      </c>
    </row>
    <row r="65" spans="1:6">
      <c r="A65" s="59" t="s">
        <v>692</v>
      </c>
      <c r="B65" s="59" t="s">
        <v>693</v>
      </c>
      <c r="C65" s="144"/>
      <c r="D65" s="145">
        <v>18</v>
      </c>
      <c r="E65" s="146">
        <v>62.98</v>
      </c>
      <c r="F65" s="146">
        <v>74</v>
      </c>
    </row>
    <row r="66" spans="1:6">
      <c r="A66" s="59" t="s">
        <v>701</v>
      </c>
      <c r="B66" s="59" t="s">
        <v>702</v>
      </c>
      <c r="C66" s="144"/>
      <c r="D66" s="145">
        <v>12</v>
      </c>
      <c r="E66" s="146">
        <v>37</v>
      </c>
      <c r="F66" s="146">
        <v>41</v>
      </c>
    </row>
    <row r="67" spans="1:6">
      <c r="A67" s="59" t="s">
        <v>714</v>
      </c>
      <c r="B67" s="59" t="s">
        <v>715</v>
      </c>
      <c r="C67" s="144"/>
      <c r="D67" s="145">
        <v>18</v>
      </c>
      <c r="E67" s="146">
        <v>31.49</v>
      </c>
      <c r="F67" s="146">
        <v>37</v>
      </c>
    </row>
    <row r="68" spans="1:6">
      <c r="A68" s="59" t="s">
        <v>721</v>
      </c>
      <c r="B68" s="59" t="s">
        <v>722</v>
      </c>
      <c r="C68" s="144"/>
      <c r="D68" s="145">
        <v>18</v>
      </c>
      <c r="E68" s="146">
        <v>31.49</v>
      </c>
      <c r="F68" s="146">
        <v>37</v>
      </c>
    </row>
    <row r="69" spans="1:6">
      <c r="A69" s="59" t="s">
        <v>725</v>
      </c>
      <c r="B69" s="59" t="s">
        <v>726</v>
      </c>
      <c r="C69" s="144"/>
      <c r="D69" s="145">
        <v>18</v>
      </c>
      <c r="E69" s="146">
        <v>31.49</v>
      </c>
      <c r="F69" s="146">
        <v>37</v>
      </c>
    </row>
    <row r="70" spans="1:6">
      <c r="A70" s="59" t="s">
        <v>730</v>
      </c>
      <c r="B70" s="59" t="s">
        <v>731</v>
      </c>
      <c r="C70" s="144"/>
      <c r="D70" s="145">
        <v>18</v>
      </c>
      <c r="E70" s="146">
        <v>31.49</v>
      </c>
      <c r="F70" s="146">
        <v>37</v>
      </c>
    </row>
    <row r="71" spans="1:6">
      <c r="A71" s="59" t="s">
        <v>744</v>
      </c>
      <c r="B71" s="59" t="s">
        <v>745</v>
      </c>
      <c r="C71" s="144"/>
      <c r="D71" s="145">
        <v>18</v>
      </c>
      <c r="E71" s="146">
        <v>31.49</v>
      </c>
      <c r="F71" s="146">
        <v>37</v>
      </c>
    </row>
    <row r="72" spans="1:6">
      <c r="A72" s="59" t="s">
        <v>769</v>
      </c>
      <c r="B72" s="59" t="s">
        <v>770</v>
      </c>
      <c r="C72" s="144"/>
      <c r="D72" s="145">
        <v>12</v>
      </c>
      <c r="E72" s="146">
        <v>51</v>
      </c>
      <c r="F72" s="146">
        <v>57</v>
      </c>
    </row>
    <row r="73" spans="1:6">
      <c r="A73" s="59" t="s">
        <v>792</v>
      </c>
      <c r="B73" s="59" t="s">
        <v>794</v>
      </c>
      <c r="C73" s="144"/>
      <c r="D73" s="145">
        <v>18</v>
      </c>
      <c r="E73" s="146">
        <v>56.68</v>
      </c>
      <c r="F73" s="146">
        <v>67</v>
      </c>
    </row>
    <row r="74" spans="1:6">
      <c r="A74" s="59" t="s">
        <v>815</v>
      </c>
      <c r="B74" s="59" t="s">
        <v>816</v>
      </c>
      <c r="C74" s="144"/>
      <c r="D74" s="145">
        <v>18</v>
      </c>
      <c r="E74" s="146">
        <v>125.96</v>
      </c>
      <c r="F74" s="146">
        <v>149</v>
      </c>
    </row>
    <row r="75" spans="1:6">
      <c r="A75" s="59" t="s">
        <v>828</v>
      </c>
      <c r="B75" s="59" t="s">
        <v>829</v>
      </c>
      <c r="C75" s="144"/>
      <c r="D75" s="145">
        <v>18</v>
      </c>
      <c r="E75" s="146">
        <v>119.66</v>
      </c>
      <c r="F75" s="146">
        <v>141</v>
      </c>
    </row>
    <row r="76" spans="1:6">
      <c r="A76" s="59" t="s">
        <v>840</v>
      </c>
      <c r="B76" s="59" t="s">
        <v>841</v>
      </c>
      <c r="C76" s="144"/>
      <c r="D76" s="145">
        <v>28</v>
      </c>
      <c r="E76" s="146">
        <v>538.27</v>
      </c>
      <c r="F76" s="146">
        <v>689</v>
      </c>
    </row>
    <row r="77" spans="1:6">
      <c r="A77" s="59" t="s">
        <v>859</v>
      </c>
      <c r="B77" s="59" t="s">
        <v>860</v>
      </c>
      <c r="C77" s="144"/>
      <c r="D77" s="145">
        <v>28</v>
      </c>
      <c r="E77" s="146">
        <v>44.86</v>
      </c>
      <c r="F77" s="146">
        <v>57</v>
      </c>
    </row>
    <row r="78" spans="1:6">
      <c r="A78" s="59" t="s">
        <v>890</v>
      </c>
      <c r="B78" s="59" t="s">
        <v>891</v>
      </c>
      <c r="C78" s="144"/>
      <c r="D78" s="145">
        <v>28</v>
      </c>
      <c r="E78" s="146">
        <v>64.08</v>
      </c>
      <c r="F78" s="146">
        <v>82</v>
      </c>
    </row>
    <row r="79" spans="1:6">
      <c r="A79" s="59" t="s">
        <v>904</v>
      </c>
      <c r="B79" s="59" t="s">
        <v>905</v>
      </c>
      <c r="C79" s="144"/>
      <c r="D79" s="145">
        <v>18</v>
      </c>
      <c r="E79" s="146">
        <v>12.6</v>
      </c>
      <c r="F79" s="146">
        <v>15</v>
      </c>
    </row>
    <row r="80" spans="1:6">
      <c r="A80" s="59" t="s">
        <v>925</v>
      </c>
      <c r="B80" s="59" t="s">
        <v>926</v>
      </c>
      <c r="C80" s="144"/>
      <c r="D80" s="145">
        <v>18</v>
      </c>
      <c r="E80" s="146">
        <v>18.89</v>
      </c>
      <c r="F80" s="146">
        <v>22</v>
      </c>
    </row>
    <row r="81" spans="1:6">
      <c r="A81" s="59" t="s">
        <v>930</v>
      </c>
      <c r="B81" s="59" t="s">
        <v>931</v>
      </c>
      <c r="C81" s="144"/>
      <c r="D81" s="145">
        <v>18</v>
      </c>
      <c r="E81" s="146">
        <v>18.89</v>
      </c>
      <c r="F81" s="146">
        <v>22</v>
      </c>
    </row>
    <row r="82" spans="1:6">
      <c r="A82" s="59" t="s">
        <v>932</v>
      </c>
      <c r="B82" s="59" t="s">
        <v>933</v>
      </c>
      <c r="C82" s="144"/>
      <c r="D82" s="145">
        <v>28</v>
      </c>
      <c r="E82" s="146">
        <v>25.63</v>
      </c>
      <c r="F82" s="146">
        <v>33</v>
      </c>
    </row>
    <row r="83" spans="1:6">
      <c r="A83" s="59" t="s">
        <v>934</v>
      </c>
      <c r="B83" s="59" t="s">
        <v>935</v>
      </c>
      <c r="C83" s="144"/>
      <c r="D83" s="145">
        <v>28</v>
      </c>
      <c r="E83" s="146">
        <v>25.63</v>
      </c>
      <c r="F83" s="146">
        <v>33</v>
      </c>
    </row>
    <row r="84" spans="1:6">
      <c r="A84" s="59" t="s">
        <v>937</v>
      </c>
      <c r="B84" s="59" t="s">
        <v>938</v>
      </c>
      <c r="C84" s="144"/>
      <c r="D84" s="145">
        <v>28</v>
      </c>
      <c r="E84" s="146">
        <v>64.08</v>
      </c>
      <c r="F84" s="146">
        <v>82</v>
      </c>
    </row>
    <row r="85" spans="1:6">
      <c r="A85" s="59" t="s">
        <v>95</v>
      </c>
      <c r="B85" s="59" t="s">
        <v>451</v>
      </c>
      <c r="C85" s="144"/>
      <c r="D85" s="145">
        <v>18</v>
      </c>
      <c r="E85" s="146">
        <v>36</v>
      </c>
      <c r="F85" s="146">
        <v>43</v>
      </c>
    </row>
    <row r="86" spans="1:6">
      <c r="A86" s="59" t="s">
        <v>456</v>
      </c>
      <c r="B86" s="59" t="s">
        <v>476</v>
      </c>
      <c r="C86" s="144"/>
      <c r="D86" s="145">
        <v>18</v>
      </c>
      <c r="E86" s="146">
        <v>36</v>
      </c>
      <c r="F86" s="146">
        <v>43</v>
      </c>
    </row>
    <row r="87" spans="1:6">
      <c r="A87" s="59" t="s">
        <v>969</v>
      </c>
      <c r="B87" s="59" t="s">
        <v>970</v>
      </c>
      <c r="C87" s="144"/>
      <c r="D87" s="145">
        <v>28</v>
      </c>
      <c r="E87" s="146">
        <v>104</v>
      </c>
      <c r="F87" s="146">
        <v>133</v>
      </c>
    </row>
    <row r="88" spans="1:6">
      <c r="A88" s="59" t="s">
        <v>987</v>
      </c>
      <c r="B88" s="59" t="s">
        <v>988</v>
      </c>
      <c r="C88" s="144"/>
      <c r="D88" s="145">
        <v>28</v>
      </c>
      <c r="E88" s="146">
        <v>99</v>
      </c>
      <c r="F88" s="146">
        <v>126</v>
      </c>
    </row>
    <row r="89" spans="1:6">
      <c r="A89" s="59" t="s">
        <v>1003</v>
      </c>
      <c r="B89" s="59" t="s">
        <v>1004</v>
      </c>
      <c r="C89" s="144"/>
      <c r="D89" s="145">
        <v>28</v>
      </c>
      <c r="E89" s="146">
        <v>76.900000000000006</v>
      </c>
      <c r="F89" s="146">
        <v>98</v>
      </c>
    </row>
    <row r="90" spans="1:6">
      <c r="A90" s="59" t="s">
        <v>1015</v>
      </c>
      <c r="B90" s="59" t="s">
        <v>1016</v>
      </c>
      <c r="C90" s="144"/>
      <c r="D90" s="145">
        <v>28</v>
      </c>
      <c r="E90" s="146">
        <v>38.450000000000003</v>
      </c>
      <c r="F90" s="146">
        <v>49</v>
      </c>
    </row>
    <row r="91" spans="1:6">
      <c r="A91" s="59" t="s">
        <v>1033</v>
      </c>
      <c r="B91" s="59" t="s">
        <v>1034</v>
      </c>
      <c r="C91" s="144"/>
      <c r="D91" s="145">
        <v>28</v>
      </c>
      <c r="E91" s="146">
        <v>121.75</v>
      </c>
      <c r="F91" s="146">
        <v>156</v>
      </c>
    </row>
    <row r="92" spans="1:6">
      <c r="A92" s="59" t="s">
        <v>1041</v>
      </c>
      <c r="B92" s="59" t="s">
        <v>1042</v>
      </c>
      <c r="C92" s="144"/>
      <c r="D92" s="145">
        <v>18</v>
      </c>
      <c r="E92" s="146">
        <v>100.77</v>
      </c>
      <c r="F92" s="146">
        <v>119</v>
      </c>
    </row>
    <row r="93" spans="1:6">
      <c r="A93" s="59" t="s">
        <v>478</v>
      </c>
      <c r="B93" s="59" t="s">
        <v>479</v>
      </c>
      <c r="C93" s="144"/>
      <c r="D93" s="145">
        <v>18</v>
      </c>
      <c r="E93" s="146">
        <v>100.77</v>
      </c>
      <c r="F93" s="146">
        <v>119</v>
      </c>
    </row>
    <row r="94" spans="1:6">
      <c r="A94" s="59" t="s">
        <v>1067</v>
      </c>
      <c r="B94" s="59" t="s">
        <v>988</v>
      </c>
      <c r="C94" s="144"/>
      <c r="D94" s="145">
        <v>18</v>
      </c>
      <c r="E94" s="146">
        <v>119.66</v>
      </c>
      <c r="F94" s="146">
        <v>141</v>
      </c>
    </row>
    <row r="95" spans="1:6">
      <c r="A95" s="59" t="s">
        <v>486</v>
      </c>
      <c r="B95" s="59" t="s">
        <v>487</v>
      </c>
      <c r="C95" s="144"/>
      <c r="D95" s="145">
        <v>18</v>
      </c>
      <c r="E95" s="146">
        <v>100.77</v>
      </c>
      <c r="F95" s="146">
        <v>119</v>
      </c>
    </row>
    <row r="96" spans="1:6">
      <c r="A96" s="59" t="s">
        <v>1102</v>
      </c>
      <c r="B96" s="59" t="s">
        <v>1103</v>
      </c>
      <c r="C96" s="144"/>
      <c r="D96" s="145">
        <v>28</v>
      </c>
      <c r="E96" s="146">
        <v>134.57</v>
      </c>
      <c r="F96" s="146">
        <v>172</v>
      </c>
    </row>
    <row r="97" spans="1:6">
      <c r="A97" s="59" t="s">
        <v>1122</v>
      </c>
      <c r="B97" s="59" t="s">
        <v>1124</v>
      </c>
      <c r="C97" s="144"/>
      <c r="D97" s="145">
        <v>18</v>
      </c>
      <c r="E97" s="146">
        <v>1574.5</v>
      </c>
      <c r="F97" s="146">
        <v>1858</v>
      </c>
    </row>
    <row r="98" spans="1:6">
      <c r="A98" s="59" t="s">
        <v>1141</v>
      </c>
      <c r="B98" s="59" t="s">
        <v>1142</v>
      </c>
      <c r="C98" s="144"/>
      <c r="D98" s="145">
        <v>18</v>
      </c>
      <c r="E98" s="146">
        <v>358.99</v>
      </c>
      <c r="F98" s="146">
        <v>424</v>
      </c>
    </row>
    <row r="99" spans="1:6">
      <c r="A99" s="59" t="s">
        <v>1160</v>
      </c>
      <c r="B99" s="59" t="s">
        <v>1161</v>
      </c>
      <c r="C99" s="144"/>
      <c r="D99" s="145">
        <v>18</v>
      </c>
      <c r="E99" s="146">
        <v>1505.22</v>
      </c>
      <c r="F99" s="146">
        <v>1776</v>
      </c>
    </row>
    <row r="100" spans="1:6">
      <c r="A100" s="59" t="s">
        <v>1178</v>
      </c>
      <c r="B100" s="59" t="s">
        <v>1179</v>
      </c>
      <c r="C100" s="144"/>
      <c r="D100" s="145">
        <v>18</v>
      </c>
      <c r="E100" s="146">
        <v>1448.54</v>
      </c>
      <c r="F100" s="146">
        <v>1709</v>
      </c>
    </row>
    <row r="101" spans="1:6">
      <c r="A101" s="59" t="s">
        <v>1239</v>
      </c>
      <c r="B101" s="59" t="s">
        <v>1241</v>
      </c>
      <c r="C101" s="144"/>
      <c r="D101" s="145">
        <v>18</v>
      </c>
      <c r="E101" s="146">
        <v>1184.02</v>
      </c>
      <c r="F101" s="146">
        <v>1397</v>
      </c>
    </row>
    <row r="102" spans="1:6">
      <c r="A102" s="59" t="s">
        <v>1259</v>
      </c>
      <c r="B102" s="59" t="s">
        <v>1260</v>
      </c>
      <c r="C102" s="144"/>
      <c r="D102" s="145">
        <v>18</v>
      </c>
      <c r="E102" s="146">
        <v>793.55</v>
      </c>
      <c r="F102" s="146">
        <v>936</v>
      </c>
    </row>
    <row r="103" spans="1:6">
      <c r="A103" s="59" t="s">
        <v>1281</v>
      </c>
      <c r="B103" s="59" t="s">
        <v>1282</v>
      </c>
      <c r="C103" s="144"/>
      <c r="D103" s="145">
        <v>18</v>
      </c>
      <c r="E103" s="146">
        <v>843.93</v>
      </c>
      <c r="F103" s="146">
        <v>996</v>
      </c>
    </row>
    <row r="104" spans="1:6">
      <c r="A104" s="59" t="s">
        <v>1304</v>
      </c>
      <c r="B104" s="59" t="s">
        <v>1305</v>
      </c>
      <c r="C104" s="144"/>
      <c r="D104" s="145">
        <v>18</v>
      </c>
      <c r="E104" s="146">
        <v>1013.98</v>
      </c>
      <c r="F104" s="146">
        <v>1196</v>
      </c>
    </row>
    <row r="105" spans="1:6">
      <c r="A105" s="59" t="s">
        <v>1325</v>
      </c>
      <c r="B105" s="59" t="s">
        <v>1326</v>
      </c>
      <c r="C105" s="144"/>
      <c r="D105" s="145">
        <v>18</v>
      </c>
      <c r="E105" s="146">
        <v>1032.8699999999999</v>
      </c>
      <c r="F105" s="146">
        <v>1219</v>
      </c>
    </row>
    <row r="106" spans="1:6">
      <c r="A106" s="59" t="s">
        <v>1339</v>
      </c>
      <c r="B106" s="59" t="s">
        <v>1326</v>
      </c>
      <c r="C106" s="144"/>
      <c r="D106" s="145">
        <v>18</v>
      </c>
      <c r="E106" s="146">
        <v>969.89</v>
      </c>
      <c r="F106" s="146">
        <v>1144</v>
      </c>
    </row>
    <row r="107" spans="1:6">
      <c r="A107" s="59" t="s">
        <v>1348</v>
      </c>
      <c r="B107" s="59" t="s">
        <v>1349</v>
      </c>
      <c r="C107" s="144"/>
      <c r="D107" s="145">
        <v>18</v>
      </c>
      <c r="E107" s="146">
        <v>302.3</v>
      </c>
      <c r="F107" s="146">
        <v>357</v>
      </c>
    </row>
    <row r="108" spans="1:6">
      <c r="A108" s="59" t="s">
        <v>1371</v>
      </c>
      <c r="B108" s="59" t="s">
        <v>1373</v>
      </c>
      <c r="C108" s="144"/>
      <c r="D108" s="145">
        <v>18</v>
      </c>
      <c r="E108" s="146">
        <v>69.28</v>
      </c>
      <c r="F108" s="146">
        <v>82</v>
      </c>
    </row>
    <row r="109" spans="1:6">
      <c r="A109" s="59" t="s">
        <v>1401</v>
      </c>
      <c r="B109" s="59" t="s">
        <v>1402</v>
      </c>
      <c r="C109" s="144"/>
      <c r="D109" s="145">
        <v>18</v>
      </c>
      <c r="E109" s="146">
        <v>283.41000000000003</v>
      </c>
      <c r="F109" s="146">
        <v>334</v>
      </c>
    </row>
    <row r="110" spans="1:6">
      <c r="A110" s="59" t="s">
        <v>1405</v>
      </c>
      <c r="B110" s="59" t="s">
        <v>1406</v>
      </c>
      <c r="C110" s="144"/>
      <c r="D110" s="145">
        <v>18</v>
      </c>
      <c r="E110" s="146">
        <v>264.52</v>
      </c>
      <c r="F110" s="146">
        <v>312</v>
      </c>
    </row>
    <row r="111" spans="1:6">
      <c r="A111" s="59" t="s">
        <v>1408</v>
      </c>
      <c r="B111" s="59" t="s">
        <v>1409</v>
      </c>
      <c r="C111" s="144"/>
      <c r="D111" s="145">
        <v>18</v>
      </c>
      <c r="E111" s="146">
        <v>377.88</v>
      </c>
      <c r="F111" s="146">
        <v>446</v>
      </c>
    </row>
    <row r="112" spans="1:6">
      <c r="A112" s="59" t="s">
        <v>44</v>
      </c>
      <c r="B112" s="59" t="s">
        <v>1410</v>
      </c>
      <c r="C112" s="144"/>
      <c r="D112" s="145">
        <v>28</v>
      </c>
      <c r="E112" s="146">
        <v>77</v>
      </c>
      <c r="F112" s="146">
        <v>99</v>
      </c>
    </row>
    <row r="113" spans="1:6">
      <c r="A113" s="59" t="s">
        <v>56</v>
      </c>
      <c r="B113" s="59" t="s">
        <v>1411</v>
      </c>
      <c r="C113" s="144"/>
      <c r="D113" s="145">
        <v>28</v>
      </c>
      <c r="E113" s="146">
        <v>84</v>
      </c>
      <c r="F113" s="146">
        <v>108</v>
      </c>
    </row>
    <row r="114" spans="1:6">
      <c r="A114" s="59" t="s">
        <v>61</v>
      </c>
      <c r="B114" s="59" t="s">
        <v>1412</v>
      </c>
      <c r="C114" s="144"/>
      <c r="D114" s="145">
        <v>28</v>
      </c>
      <c r="E114" s="146">
        <v>77</v>
      </c>
      <c r="F114" s="146">
        <v>99</v>
      </c>
    </row>
    <row r="115" spans="1:6">
      <c r="A115" s="59" t="s">
        <v>66</v>
      </c>
      <c r="B115" s="59" t="s">
        <v>1413</v>
      </c>
      <c r="C115" s="144"/>
      <c r="D115" s="145">
        <v>28</v>
      </c>
      <c r="E115" s="146">
        <v>32</v>
      </c>
      <c r="F115" s="146">
        <v>41</v>
      </c>
    </row>
    <row r="116" spans="1:6">
      <c r="A116" s="59" t="s">
        <v>73</v>
      </c>
      <c r="B116" s="59" t="s">
        <v>1414</v>
      </c>
      <c r="C116" s="144"/>
      <c r="D116" s="145">
        <v>28</v>
      </c>
      <c r="E116" s="146">
        <v>33</v>
      </c>
      <c r="F116" s="146">
        <v>43</v>
      </c>
    </row>
    <row r="117" spans="1:6">
      <c r="A117" s="59" t="s">
        <v>500</v>
      </c>
      <c r="B117" s="59" t="s">
        <v>501</v>
      </c>
      <c r="C117" s="144"/>
      <c r="D117" s="145">
        <v>18</v>
      </c>
      <c r="E117" s="146">
        <v>162</v>
      </c>
      <c r="F117" s="146">
        <v>191</v>
      </c>
    </row>
    <row r="118" spans="1:6">
      <c r="A118" s="59" t="s">
        <v>114</v>
      </c>
      <c r="B118" s="59" t="s">
        <v>506</v>
      </c>
      <c r="C118" s="144"/>
      <c r="D118" s="145">
        <v>28</v>
      </c>
      <c r="E118" s="146">
        <v>70.489999999999995</v>
      </c>
      <c r="F118" s="146">
        <v>90</v>
      </c>
    </row>
    <row r="119" spans="1:6">
      <c r="A119" s="59" t="s">
        <v>148</v>
      </c>
      <c r="B119" s="59" t="s">
        <v>1415</v>
      </c>
      <c r="C119" s="144"/>
      <c r="D119" s="145">
        <v>28</v>
      </c>
      <c r="E119" s="146">
        <v>70.489999999999995</v>
      </c>
      <c r="F119" s="146">
        <v>90</v>
      </c>
    </row>
    <row r="120" spans="1:6">
      <c r="A120" s="59" t="s">
        <v>1420</v>
      </c>
      <c r="B120" s="59" t="s">
        <v>495</v>
      </c>
      <c r="C120" s="144"/>
      <c r="D120" s="145">
        <v>18</v>
      </c>
      <c r="E120" s="146">
        <v>1372.96</v>
      </c>
      <c r="F120" s="146">
        <v>1620</v>
      </c>
    </row>
    <row r="121" spans="1:6">
      <c r="A121" s="59" t="s">
        <v>255</v>
      </c>
      <c r="B121" s="59" t="s">
        <v>503</v>
      </c>
      <c r="C121" s="144"/>
      <c r="D121" s="145">
        <v>28</v>
      </c>
      <c r="E121" s="146">
        <v>147.38</v>
      </c>
      <c r="F121" s="146">
        <v>189</v>
      </c>
    </row>
    <row r="122" spans="1:6">
      <c r="A122" s="59" t="s">
        <v>254</v>
      </c>
      <c r="B122" s="59" t="s">
        <v>520</v>
      </c>
      <c r="C122" s="144"/>
      <c r="D122" s="145">
        <v>28</v>
      </c>
      <c r="E122" s="146">
        <v>166.61</v>
      </c>
      <c r="F122" s="146">
        <v>213</v>
      </c>
    </row>
    <row r="123" spans="1:6">
      <c r="A123" s="59" t="s">
        <v>1429</v>
      </c>
      <c r="B123" s="59" t="s">
        <v>1430</v>
      </c>
      <c r="C123" s="144"/>
      <c r="D123" s="145">
        <v>28</v>
      </c>
      <c r="E123" s="146">
        <v>961.2</v>
      </c>
      <c r="F123" s="146">
        <v>1230</v>
      </c>
    </row>
    <row r="124" spans="1:6">
      <c r="A124" s="59" t="s">
        <v>1431</v>
      </c>
      <c r="B124" s="59" t="s">
        <v>1433</v>
      </c>
      <c r="C124" s="144"/>
      <c r="D124" s="145">
        <v>18</v>
      </c>
      <c r="E124" s="146">
        <v>151.15</v>
      </c>
      <c r="F124" s="146">
        <v>178</v>
      </c>
    </row>
    <row r="125" spans="1:6">
      <c r="A125" s="59" t="s">
        <v>253</v>
      </c>
      <c r="B125" s="59" t="s">
        <v>544</v>
      </c>
      <c r="C125" s="144"/>
      <c r="D125" s="145">
        <v>28</v>
      </c>
      <c r="E125" s="146">
        <v>147.38</v>
      </c>
      <c r="F125" s="146">
        <v>189</v>
      </c>
    </row>
    <row r="126" spans="1:6">
      <c r="A126" s="59" t="s">
        <v>157</v>
      </c>
      <c r="B126" s="59" t="s">
        <v>553</v>
      </c>
      <c r="C126" s="144"/>
      <c r="D126" s="145">
        <v>28</v>
      </c>
      <c r="E126" s="146">
        <v>262.73</v>
      </c>
      <c r="F126" s="146">
        <v>336</v>
      </c>
    </row>
    <row r="127" spans="1:6">
      <c r="A127" s="59" t="s">
        <v>1454</v>
      </c>
      <c r="B127" s="59" t="s">
        <v>1457</v>
      </c>
      <c r="C127" s="144"/>
      <c r="D127" s="145">
        <v>18</v>
      </c>
      <c r="E127" s="146">
        <v>33</v>
      </c>
      <c r="F127" s="146">
        <v>39</v>
      </c>
    </row>
    <row r="128" spans="1:6">
      <c r="A128" s="59" t="s">
        <v>1491</v>
      </c>
      <c r="B128" s="59" t="s">
        <v>1492</v>
      </c>
      <c r="C128" s="144"/>
      <c r="D128" s="145">
        <v>18</v>
      </c>
      <c r="E128" s="146">
        <v>37.79</v>
      </c>
      <c r="F128" s="146">
        <v>45</v>
      </c>
    </row>
    <row r="129" spans="1:6">
      <c r="A129" s="59" t="s">
        <v>1526</v>
      </c>
      <c r="B129" s="59" t="s">
        <v>1527</v>
      </c>
      <c r="C129" s="144"/>
      <c r="D129" s="145">
        <v>18</v>
      </c>
      <c r="E129" s="146">
        <v>12.6</v>
      </c>
      <c r="F129" s="146">
        <v>15</v>
      </c>
    </row>
    <row r="130" spans="1:6">
      <c r="A130" s="59" t="s">
        <v>1545</v>
      </c>
      <c r="B130" s="59" t="s">
        <v>1546</v>
      </c>
      <c r="C130" s="144"/>
      <c r="D130" s="145">
        <v>28</v>
      </c>
      <c r="E130" s="146">
        <v>1217.52</v>
      </c>
      <c r="F130" s="146">
        <v>1558</v>
      </c>
    </row>
    <row r="131" spans="1:6">
      <c r="A131" s="59" t="s">
        <v>1569</v>
      </c>
      <c r="B131" s="59" t="s">
        <v>1570</v>
      </c>
      <c r="C131" s="144"/>
      <c r="D131" s="145">
        <v>18</v>
      </c>
      <c r="E131" s="146">
        <v>38</v>
      </c>
      <c r="F131" s="146">
        <v>45</v>
      </c>
    </row>
    <row r="132" spans="1:6">
      <c r="A132" s="59" t="s">
        <v>82</v>
      </c>
      <c r="B132" s="59" t="s">
        <v>562</v>
      </c>
      <c r="C132" s="144"/>
      <c r="D132" s="145">
        <v>28</v>
      </c>
      <c r="E132" s="146">
        <v>134.57</v>
      </c>
      <c r="F132" s="146">
        <v>172</v>
      </c>
    </row>
    <row r="133" spans="1:6">
      <c r="A133" s="59" t="s">
        <v>81</v>
      </c>
      <c r="B133" s="59" t="s">
        <v>1584</v>
      </c>
      <c r="C133" s="144"/>
      <c r="D133" s="145">
        <v>28</v>
      </c>
      <c r="E133" s="146">
        <v>134.57</v>
      </c>
      <c r="F133" s="146">
        <v>172</v>
      </c>
    </row>
    <row r="134" spans="1:6">
      <c r="A134" s="59" t="s">
        <v>80</v>
      </c>
      <c r="B134" s="59" t="s">
        <v>1594</v>
      </c>
      <c r="C134" s="144"/>
      <c r="D134" s="145">
        <v>28</v>
      </c>
      <c r="E134" s="146">
        <v>173.02</v>
      </c>
      <c r="F134" s="146">
        <v>221</v>
      </c>
    </row>
    <row r="135" spans="1:6">
      <c r="A135" s="59" t="s">
        <v>1635</v>
      </c>
      <c r="B135" s="59" t="s">
        <v>1636</v>
      </c>
      <c r="C135" s="144"/>
      <c r="D135" s="145">
        <v>28</v>
      </c>
      <c r="E135" s="146">
        <v>108.94</v>
      </c>
      <c r="F135" s="146">
        <v>139</v>
      </c>
    </row>
    <row r="136" spans="1:6">
      <c r="A136" s="59" t="s">
        <v>1664</v>
      </c>
      <c r="B136" s="59" t="s">
        <v>1665</v>
      </c>
      <c r="C136" s="144"/>
      <c r="D136" s="145">
        <v>28</v>
      </c>
      <c r="E136" s="146">
        <v>346.03</v>
      </c>
      <c r="F136" s="146">
        <v>443</v>
      </c>
    </row>
    <row r="137" spans="1:6">
      <c r="A137" s="59" t="s">
        <v>1733</v>
      </c>
      <c r="B137" s="59" t="s">
        <v>1734</v>
      </c>
      <c r="C137" s="144"/>
      <c r="D137" s="145">
        <v>28</v>
      </c>
      <c r="E137" s="146">
        <v>679.25</v>
      </c>
      <c r="F137" s="146">
        <v>869</v>
      </c>
    </row>
    <row r="138" spans="1:6">
      <c r="A138" s="59" t="s">
        <v>1748</v>
      </c>
      <c r="B138" s="59" t="s">
        <v>1749</v>
      </c>
      <c r="C138" s="144"/>
      <c r="D138" s="145">
        <v>28</v>
      </c>
      <c r="E138" s="146">
        <v>128.16</v>
      </c>
      <c r="F138" s="146">
        <v>164</v>
      </c>
    </row>
    <row r="139" spans="1:6">
      <c r="A139" s="59" t="s">
        <v>1761</v>
      </c>
      <c r="B139" s="59" t="s">
        <v>1762</v>
      </c>
      <c r="C139" s="144"/>
      <c r="D139" s="145">
        <v>28</v>
      </c>
      <c r="E139" s="146">
        <v>108.94</v>
      </c>
      <c r="F139" s="146">
        <v>139</v>
      </c>
    </row>
    <row r="140" spans="1:6">
      <c r="A140" s="59" t="s">
        <v>1946</v>
      </c>
      <c r="B140" s="59" t="s">
        <v>1949</v>
      </c>
      <c r="C140" s="144"/>
      <c r="D140" s="145">
        <v>28</v>
      </c>
      <c r="E140" s="146">
        <v>115.34</v>
      </c>
      <c r="F140" s="146">
        <v>148</v>
      </c>
    </row>
    <row r="141" spans="1:6">
      <c r="A141" s="59" t="s">
        <v>1966</v>
      </c>
      <c r="B141" s="59" t="s">
        <v>1967</v>
      </c>
      <c r="C141" s="144"/>
      <c r="D141" s="145">
        <v>28</v>
      </c>
      <c r="E141" s="146">
        <v>140.97999999999999</v>
      </c>
      <c r="F141" s="146">
        <v>180</v>
      </c>
    </row>
    <row r="142" spans="1:6">
      <c r="A142" s="59" t="s">
        <v>1970</v>
      </c>
      <c r="B142" s="59" t="s">
        <v>1972</v>
      </c>
      <c r="C142" s="144"/>
      <c r="D142" s="145">
        <v>28</v>
      </c>
      <c r="E142" s="146">
        <v>140.97999999999999</v>
      </c>
      <c r="F142" s="146">
        <v>180</v>
      </c>
    </row>
    <row r="143" spans="1:6">
      <c r="A143" s="59" t="s">
        <v>244</v>
      </c>
      <c r="B143" s="59" t="s">
        <v>495</v>
      </c>
      <c r="C143" s="144"/>
      <c r="D143" s="145">
        <v>28</v>
      </c>
      <c r="E143" s="146">
        <v>1599.69</v>
      </c>
      <c r="F143" s="146">
        <v>1902</v>
      </c>
    </row>
    <row r="144" spans="1:6">
      <c r="A144" s="59" t="s">
        <v>1988</v>
      </c>
      <c r="B144" s="59" t="s">
        <v>1989</v>
      </c>
      <c r="C144" s="144"/>
      <c r="D144" s="145">
        <v>28</v>
      </c>
      <c r="E144" s="146">
        <v>168</v>
      </c>
      <c r="F144" s="146">
        <v>216</v>
      </c>
    </row>
    <row r="145" spans="1:6">
      <c r="A145" s="59" t="s">
        <v>1990</v>
      </c>
      <c r="B145" s="59" t="s">
        <v>1991</v>
      </c>
      <c r="C145" s="144"/>
      <c r="D145" s="145">
        <v>28</v>
      </c>
      <c r="E145" s="146">
        <v>1102</v>
      </c>
      <c r="F145" s="146">
        <v>1410</v>
      </c>
    </row>
    <row r="146" spans="1:6">
      <c r="A146" s="59" t="s">
        <v>1453</v>
      </c>
      <c r="B146" s="59" t="s">
        <v>1455</v>
      </c>
      <c r="C146" s="144"/>
      <c r="D146" s="145">
        <v>28</v>
      </c>
      <c r="E146" s="146">
        <v>1192</v>
      </c>
      <c r="F146" s="146">
        <v>1526</v>
      </c>
    </row>
    <row r="147" spans="1:6">
      <c r="A147" s="59" t="s">
        <v>1992</v>
      </c>
      <c r="B147" s="59" t="s">
        <v>1993</v>
      </c>
      <c r="C147" s="144"/>
      <c r="D147" s="145">
        <v>28</v>
      </c>
      <c r="E147" s="146">
        <v>296.05</v>
      </c>
      <c r="F147" s="146">
        <v>361</v>
      </c>
    </row>
    <row r="148" spans="1:6">
      <c r="A148" s="59" t="s">
        <v>1994</v>
      </c>
      <c r="B148" s="59" t="s">
        <v>1995</v>
      </c>
      <c r="C148" s="144"/>
      <c r="D148" s="145">
        <v>28</v>
      </c>
      <c r="E148" s="146">
        <v>296.05</v>
      </c>
      <c r="F148" s="146">
        <v>361</v>
      </c>
    </row>
    <row r="149" spans="1:6">
      <c r="A149" s="59" t="s">
        <v>508</v>
      </c>
      <c r="B149" s="59" t="s">
        <v>592</v>
      </c>
      <c r="C149" s="144"/>
      <c r="D149" s="145">
        <v>28</v>
      </c>
      <c r="E149" s="146">
        <v>1121.4000000000001</v>
      </c>
      <c r="F149" s="146">
        <v>1435</v>
      </c>
    </row>
    <row r="150" spans="1:6">
      <c r="A150" s="59" t="s">
        <v>321</v>
      </c>
      <c r="B150" s="59" t="s">
        <v>596</v>
      </c>
      <c r="C150" s="144"/>
      <c r="D150" s="145">
        <v>28</v>
      </c>
      <c r="E150" s="146">
        <v>1057.32</v>
      </c>
      <c r="F150" s="146">
        <v>1353</v>
      </c>
    </row>
    <row r="151" spans="1:6">
      <c r="A151" s="59" t="s">
        <v>48</v>
      </c>
      <c r="B151" s="59" t="s">
        <v>602</v>
      </c>
      <c r="C151" s="144"/>
      <c r="D151" s="145">
        <v>28</v>
      </c>
      <c r="E151" s="146">
        <v>525.46</v>
      </c>
      <c r="F151" s="146">
        <v>673</v>
      </c>
    </row>
    <row r="152" spans="1:6">
      <c r="A152" s="59" t="s">
        <v>160</v>
      </c>
      <c r="B152" s="59" t="s">
        <v>637</v>
      </c>
      <c r="C152" s="144"/>
      <c r="D152" s="145">
        <v>28</v>
      </c>
      <c r="E152" s="146">
        <v>1249.56</v>
      </c>
      <c r="F152" s="146">
        <v>1599</v>
      </c>
    </row>
    <row r="153" spans="1:6">
      <c r="A153" s="59" t="s">
        <v>93</v>
      </c>
      <c r="B153" s="59" t="s">
        <v>654</v>
      </c>
      <c r="C153" s="144"/>
      <c r="D153" s="145">
        <v>28</v>
      </c>
      <c r="E153" s="146">
        <v>1070</v>
      </c>
      <c r="F153" s="146">
        <v>1370</v>
      </c>
    </row>
    <row r="154" spans="1:6">
      <c r="A154" s="59" t="s">
        <v>2010</v>
      </c>
      <c r="B154" s="59" t="s">
        <v>2011</v>
      </c>
      <c r="C154" s="144"/>
      <c r="D154" s="145">
        <v>28</v>
      </c>
      <c r="E154" s="146">
        <v>501</v>
      </c>
      <c r="F154" s="146">
        <v>642</v>
      </c>
    </row>
    <row r="155" spans="1:6">
      <c r="A155" s="59" t="s">
        <v>2012</v>
      </c>
      <c r="B155" s="59" t="s">
        <v>2013</v>
      </c>
      <c r="C155" s="144"/>
      <c r="D155" s="145">
        <v>28</v>
      </c>
      <c r="E155" s="146">
        <v>1057.32</v>
      </c>
      <c r="F155" s="146">
        <v>1353</v>
      </c>
    </row>
    <row r="156" spans="1:6">
      <c r="A156" s="59" t="s">
        <v>2068</v>
      </c>
      <c r="B156" s="59" t="s">
        <v>2070</v>
      </c>
      <c r="C156" s="144"/>
      <c r="D156" s="145">
        <v>18</v>
      </c>
      <c r="E156" s="146">
        <v>163.75</v>
      </c>
      <c r="F156" s="146">
        <v>193</v>
      </c>
    </row>
    <row r="157" spans="1:6">
      <c r="A157" s="59" t="s">
        <v>2079</v>
      </c>
      <c r="B157" s="59" t="s">
        <v>2080</v>
      </c>
      <c r="C157" s="144"/>
      <c r="D157" s="145">
        <v>18</v>
      </c>
      <c r="E157" s="146">
        <v>201.54</v>
      </c>
      <c r="F157" s="146">
        <v>238</v>
      </c>
    </row>
    <row r="158" spans="1:6">
      <c r="A158" s="59" t="s">
        <v>2083</v>
      </c>
      <c r="B158" s="59" t="s">
        <v>2084</v>
      </c>
      <c r="C158" s="144"/>
      <c r="D158" s="145">
        <v>18</v>
      </c>
      <c r="E158" s="146">
        <v>6.3</v>
      </c>
      <c r="F158" s="146">
        <v>7</v>
      </c>
    </row>
    <row r="159" spans="1:6">
      <c r="A159" s="59" t="s">
        <v>2087</v>
      </c>
      <c r="B159" s="59" t="s">
        <v>2088</v>
      </c>
      <c r="C159" s="144"/>
      <c r="D159" s="145">
        <v>18</v>
      </c>
      <c r="E159" s="146">
        <v>245.62</v>
      </c>
      <c r="F159" s="146">
        <v>290</v>
      </c>
    </row>
    <row r="160" spans="1:6">
      <c r="A160" s="59" t="s">
        <v>2091</v>
      </c>
      <c r="B160" s="59" t="s">
        <v>2092</v>
      </c>
      <c r="C160" s="144"/>
      <c r="D160" s="145">
        <v>18</v>
      </c>
      <c r="E160" s="146">
        <v>181</v>
      </c>
      <c r="F160" s="146">
        <v>231</v>
      </c>
    </row>
    <row r="161" spans="1:6">
      <c r="A161" s="59" t="s">
        <v>2112</v>
      </c>
      <c r="B161" s="59" t="s">
        <v>2113</v>
      </c>
      <c r="C161" s="144"/>
      <c r="D161" s="145">
        <v>28</v>
      </c>
      <c r="E161" s="146">
        <v>121.75</v>
      </c>
      <c r="F161" s="146">
        <v>156</v>
      </c>
    </row>
    <row r="162" spans="1:6">
      <c r="A162" s="59" t="s">
        <v>2116</v>
      </c>
      <c r="B162" s="59" t="s">
        <v>2117</v>
      </c>
      <c r="C162" s="144"/>
      <c r="D162" s="145">
        <v>18</v>
      </c>
      <c r="E162" s="146">
        <v>1813.82</v>
      </c>
      <c r="F162" s="146">
        <v>2140</v>
      </c>
    </row>
    <row r="163" spans="1:6">
      <c r="A163" s="59" t="s">
        <v>2132</v>
      </c>
      <c r="B163" s="59" t="s">
        <v>2133</v>
      </c>
      <c r="C163" s="144"/>
      <c r="D163" s="145">
        <v>18</v>
      </c>
      <c r="E163" s="146">
        <v>94.47</v>
      </c>
      <c r="F163" s="146">
        <v>111</v>
      </c>
    </row>
    <row r="164" spans="1:6">
      <c r="A164" s="59" t="s">
        <v>2141</v>
      </c>
      <c r="B164" s="59" t="s">
        <v>2142</v>
      </c>
      <c r="C164" s="144"/>
      <c r="D164" s="145">
        <v>28</v>
      </c>
      <c r="E164" s="146">
        <v>121.75</v>
      </c>
      <c r="F164" s="146">
        <v>156</v>
      </c>
    </row>
    <row r="165" spans="1:6">
      <c r="A165" s="59" t="s">
        <v>2160</v>
      </c>
      <c r="B165" s="59" t="s">
        <v>2162</v>
      </c>
      <c r="C165" s="144"/>
      <c r="D165" s="145">
        <v>28</v>
      </c>
      <c r="E165" s="146">
        <v>44.86</v>
      </c>
      <c r="F165" s="146">
        <v>57</v>
      </c>
    </row>
    <row r="166" spans="1:6">
      <c r="A166" s="59" t="s">
        <v>2192</v>
      </c>
      <c r="B166" s="59" t="s">
        <v>2193</v>
      </c>
      <c r="C166" s="144"/>
      <c r="D166" s="145">
        <v>18</v>
      </c>
      <c r="E166" s="146">
        <v>24487.200000000001</v>
      </c>
      <c r="F166" s="146">
        <v>28895</v>
      </c>
    </row>
    <row r="167" spans="1:6">
      <c r="A167" s="59" t="s">
        <v>2210</v>
      </c>
      <c r="B167" s="59" t="s">
        <v>2211</v>
      </c>
      <c r="C167" s="144"/>
      <c r="D167" s="145">
        <v>28</v>
      </c>
      <c r="E167" s="146">
        <v>1275.19</v>
      </c>
      <c r="F167" s="146">
        <v>1632</v>
      </c>
    </row>
    <row r="168" spans="1:6">
      <c r="A168" s="59" t="s">
        <v>2248</v>
      </c>
      <c r="B168" s="59" t="s">
        <v>2249</v>
      </c>
      <c r="C168" s="144"/>
      <c r="D168" s="145">
        <v>18</v>
      </c>
      <c r="E168" s="146">
        <v>2248.39</v>
      </c>
      <c r="F168" s="146">
        <v>2653</v>
      </c>
    </row>
    <row r="169" spans="1:6">
      <c r="A169" s="59" t="s">
        <v>2264</v>
      </c>
      <c r="B169" s="59" t="s">
        <v>2265</v>
      </c>
      <c r="C169" s="144"/>
      <c r="D169" s="145">
        <v>18</v>
      </c>
      <c r="E169" s="146">
        <v>1813.82</v>
      </c>
      <c r="F169" s="146">
        <v>2140</v>
      </c>
    </row>
    <row r="170" spans="1:6">
      <c r="A170" s="59" t="s">
        <v>2273</v>
      </c>
      <c r="B170" s="59" t="s">
        <v>2274</v>
      </c>
      <c r="C170" s="144"/>
      <c r="D170" s="145">
        <v>18</v>
      </c>
      <c r="E170" s="146">
        <v>1813.82</v>
      </c>
      <c r="F170" s="146">
        <v>2140</v>
      </c>
    </row>
    <row r="171" spans="1:6">
      <c r="A171" s="59" t="s">
        <v>2284</v>
      </c>
      <c r="B171" s="59" t="s">
        <v>2285</v>
      </c>
      <c r="C171" s="144"/>
      <c r="D171" s="145">
        <v>18</v>
      </c>
      <c r="E171" s="146">
        <v>1996.47</v>
      </c>
      <c r="F171" s="146">
        <v>2356</v>
      </c>
    </row>
    <row r="172" spans="1:6">
      <c r="A172" s="59" t="s">
        <v>2331</v>
      </c>
      <c r="B172" s="59" t="s">
        <v>2332</v>
      </c>
      <c r="C172" s="144"/>
      <c r="D172" s="145">
        <v>18</v>
      </c>
      <c r="E172" s="146">
        <v>3482.79</v>
      </c>
      <c r="F172" s="146">
        <v>4110</v>
      </c>
    </row>
    <row r="173" spans="1:6">
      <c r="A173" s="59" t="s">
        <v>2371</v>
      </c>
      <c r="B173" s="59" t="s">
        <v>2372</v>
      </c>
      <c r="C173" s="144"/>
      <c r="D173" s="145">
        <v>18</v>
      </c>
      <c r="E173" s="146">
        <v>2657.76</v>
      </c>
      <c r="F173" s="146">
        <v>3136</v>
      </c>
    </row>
    <row r="174" spans="1:6">
      <c r="A174" s="59" t="s">
        <v>2389</v>
      </c>
      <c r="B174" s="59" t="s">
        <v>2390</v>
      </c>
      <c r="C174" s="144"/>
      <c r="D174" s="145">
        <v>18</v>
      </c>
      <c r="E174" s="146">
        <v>3004.15</v>
      </c>
      <c r="F174" s="146">
        <v>3545</v>
      </c>
    </row>
    <row r="175" spans="1:6">
      <c r="A175" s="59" t="s">
        <v>2411</v>
      </c>
      <c r="B175" s="59" t="s">
        <v>2413</v>
      </c>
      <c r="C175" s="144"/>
      <c r="D175" s="145">
        <v>18</v>
      </c>
      <c r="E175" s="146">
        <v>2997.85</v>
      </c>
      <c r="F175" s="146">
        <v>3537</v>
      </c>
    </row>
    <row r="176" spans="1:6">
      <c r="A176" s="59" t="s">
        <v>2436</v>
      </c>
      <c r="B176" s="59" t="s">
        <v>2437</v>
      </c>
      <c r="C176" s="144"/>
      <c r="D176" s="145">
        <v>18</v>
      </c>
      <c r="E176" s="146">
        <v>25231.39</v>
      </c>
      <c r="F176" s="146">
        <v>29773</v>
      </c>
    </row>
    <row r="177" spans="1:6">
      <c r="A177" s="59" t="s">
        <v>2445</v>
      </c>
      <c r="B177" s="59" t="s">
        <v>2446</v>
      </c>
      <c r="C177" s="144"/>
      <c r="D177" s="145">
        <v>18</v>
      </c>
      <c r="E177" s="146">
        <v>15749.08</v>
      </c>
      <c r="F177" s="146">
        <v>18584</v>
      </c>
    </row>
    <row r="178" spans="1:6">
      <c r="A178" s="59" t="s">
        <v>2508</v>
      </c>
      <c r="B178" s="59" t="s">
        <v>2509</v>
      </c>
      <c r="C178" s="144"/>
      <c r="D178" s="145">
        <v>18</v>
      </c>
      <c r="E178" s="146">
        <v>15749.08</v>
      </c>
      <c r="F178" s="146">
        <v>18584</v>
      </c>
    </row>
    <row r="179" spans="1:6">
      <c r="A179" s="59" t="s">
        <v>2515</v>
      </c>
      <c r="B179" s="59" t="s">
        <v>2516</v>
      </c>
      <c r="C179" s="144"/>
      <c r="D179" s="145">
        <v>18</v>
      </c>
      <c r="E179" s="146">
        <v>15749.08</v>
      </c>
      <c r="F179" s="146">
        <v>18584</v>
      </c>
    </row>
    <row r="180" spans="1:6">
      <c r="A180" s="59" t="s">
        <v>2534</v>
      </c>
      <c r="B180" s="59" t="s">
        <v>2535</v>
      </c>
      <c r="C180" s="144"/>
      <c r="D180" s="145">
        <v>18</v>
      </c>
      <c r="E180" s="146">
        <v>35952</v>
      </c>
      <c r="F180" s="146">
        <v>42424</v>
      </c>
    </row>
    <row r="181" spans="1:6">
      <c r="A181" s="59" t="s">
        <v>2542</v>
      </c>
      <c r="B181" s="59" t="s">
        <v>2543</v>
      </c>
      <c r="C181" s="144"/>
      <c r="D181" s="145">
        <v>18</v>
      </c>
      <c r="E181" s="146">
        <v>16328.45</v>
      </c>
      <c r="F181" s="146">
        <v>19268</v>
      </c>
    </row>
    <row r="182" spans="1:6">
      <c r="A182" s="59" t="s">
        <v>2554</v>
      </c>
      <c r="B182" s="59" t="s">
        <v>2555</v>
      </c>
      <c r="C182" s="144"/>
      <c r="D182" s="145">
        <v>18</v>
      </c>
      <c r="E182" s="146">
        <v>10850.98</v>
      </c>
      <c r="F182" s="146">
        <v>12804</v>
      </c>
    </row>
    <row r="183" spans="1:6">
      <c r="A183" s="59" t="s">
        <v>2561</v>
      </c>
      <c r="B183" s="59" t="s">
        <v>2562</v>
      </c>
      <c r="C183" s="144"/>
      <c r="D183" s="145">
        <v>18</v>
      </c>
      <c r="E183" s="146">
        <v>9802.25</v>
      </c>
      <c r="F183" s="146">
        <v>11567</v>
      </c>
    </row>
    <row r="184" spans="1:6">
      <c r="A184" s="59" t="s">
        <v>2572</v>
      </c>
      <c r="B184" s="59" t="s">
        <v>2573</v>
      </c>
      <c r="C184" s="144"/>
      <c r="D184" s="145">
        <v>18</v>
      </c>
      <c r="E184" s="146">
        <v>41176.800000000003</v>
      </c>
      <c r="F184" s="146">
        <v>48589</v>
      </c>
    </row>
    <row r="185" spans="1:6">
      <c r="A185" s="59" t="s">
        <v>2581</v>
      </c>
      <c r="B185" s="59" t="s">
        <v>2582</v>
      </c>
      <c r="C185" s="144"/>
      <c r="D185" s="145">
        <v>18</v>
      </c>
      <c r="E185" s="146">
        <v>22320.29</v>
      </c>
      <c r="F185" s="146">
        <v>26338</v>
      </c>
    </row>
    <row r="186" spans="1:6">
      <c r="A186" s="59" t="s">
        <v>2589</v>
      </c>
      <c r="B186" s="59" t="s">
        <v>2590</v>
      </c>
      <c r="C186" s="144"/>
      <c r="D186" s="145">
        <v>18</v>
      </c>
      <c r="E186" s="146">
        <v>61603.78</v>
      </c>
      <c r="F186" s="146">
        <v>72692</v>
      </c>
    </row>
    <row r="187" spans="1:6">
      <c r="A187" s="59" t="s">
        <v>2593</v>
      </c>
      <c r="B187" s="59" t="s">
        <v>2594</v>
      </c>
      <c r="C187" s="144"/>
      <c r="D187" s="145">
        <v>18</v>
      </c>
      <c r="E187" s="146">
        <v>1593.39</v>
      </c>
      <c r="F187" s="146">
        <v>1880</v>
      </c>
    </row>
    <row r="188" spans="1:6">
      <c r="A188" s="59" t="s">
        <v>2598</v>
      </c>
      <c r="B188" s="59" t="s">
        <v>2599</v>
      </c>
      <c r="C188" s="144"/>
      <c r="D188" s="145">
        <v>18</v>
      </c>
      <c r="E188" s="146">
        <v>24487.200000000001</v>
      </c>
      <c r="F188" s="146">
        <v>28895</v>
      </c>
    </row>
    <row r="189" spans="1:6">
      <c r="A189" s="59" t="s">
        <v>2605</v>
      </c>
      <c r="B189" s="59" t="s">
        <v>2607</v>
      </c>
      <c r="C189" s="144"/>
      <c r="D189" s="145">
        <v>18</v>
      </c>
      <c r="E189" s="146">
        <v>47748.67</v>
      </c>
      <c r="F189" s="146">
        <v>56343</v>
      </c>
    </row>
    <row r="190" spans="1:6">
      <c r="A190" s="59" t="s">
        <v>2610</v>
      </c>
      <c r="B190" s="59" t="s">
        <v>2611</v>
      </c>
      <c r="C190" s="144"/>
      <c r="D190" s="145">
        <v>18</v>
      </c>
      <c r="E190" s="146">
        <v>173856.38</v>
      </c>
      <c r="F190" s="146">
        <v>205151</v>
      </c>
    </row>
    <row r="191" spans="1:6">
      <c r="A191" s="59" t="s">
        <v>2613</v>
      </c>
      <c r="B191" s="59" t="s">
        <v>2614</v>
      </c>
      <c r="C191" s="144"/>
      <c r="D191" s="145">
        <v>18</v>
      </c>
      <c r="E191" s="146">
        <v>20043.939999999999</v>
      </c>
      <c r="F191" s="146">
        <v>23652</v>
      </c>
    </row>
    <row r="192" spans="1:6">
      <c r="A192" s="59" t="s">
        <v>2625</v>
      </c>
      <c r="B192" s="59" t="s">
        <v>2626</v>
      </c>
      <c r="C192" s="144"/>
      <c r="D192" s="145">
        <v>18</v>
      </c>
      <c r="E192" s="146">
        <v>1668.97</v>
      </c>
      <c r="F192" s="146">
        <v>1969</v>
      </c>
    </row>
    <row r="193" spans="1:6">
      <c r="A193" s="59" t="s">
        <v>2640</v>
      </c>
      <c r="B193" s="59" t="s">
        <v>2641</v>
      </c>
      <c r="C193" s="144"/>
      <c r="D193" s="145">
        <v>18</v>
      </c>
      <c r="E193" s="146">
        <v>3621.35</v>
      </c>
      <c r="F193" s="146">
        <v>4273</v>
      </c>
    </row>
    <row r="194" spans="1:6">
      <c r="A194" s="59" t="s">
        <v>2656</v>
      </c>
      <c r="B194" s="59" t="s">
        <v>2657</v>
      </c>
      <c r="C194" s="144"/>
      <c r="D194" s="145">
        <v>18</v>
      </c>
      <c r="E194" s="146">
        <v>3363.13</v>
      </c>
      <c r="F194" s="146">
        <v>3968</v>
      </c>
    </row>
    <row r="195" spans="1:6">
      <c r="A195" s="59" t="s">
        <v>2662</v>
      </c>
      <c r="B195" s="59" t="s">
        <v>2663</v>
      </c>
      <c r="C195" s="144"/>
      <c r="D195" s="145">
        <v>18</v>
      </c>
      <c r="E195" s="146">
        <v>3646.54</v>
      </c>
      <c r="F195" s="146">
        <v>4303</v>
      </c>
    </row>
    <row r="196" spans="1:6">
      <c r="A196" s="59" t="s">
        <v>2678</v>
      </c>
      <c r="B196" s="59" t="s">
        <v>2679</v>
      </c>
      <c r="C196" s="144"/>
      <c r="D196" s="145">
        <v>18</v>
      </c>
      <c r="E196" s="146">
        <v>3848.08</v>
      </c>
      <c r="F196" s="146">
        <v>4541</v>
      </c>
    </row>
    <row r="197" spans="1:6">
      <c r="A197" s="59" t="s">
        <v>2680</v>
      </c>
      <c r="B197" s="59" t="s">
        <v>2681</v>
      </c>
      <c r="C197" s="144"/>
      <c r="D197" s="145">
        <v>18</v>
      </c>
      <c r="E197" s="146">
        <v>22900.32</v>
      </c>
      <c r="F197" s="146">
        <v>27022</v>
      </c>
    </row>
    <row r="198" spans="1:6">
      <c r="A198" s="59" t="s">
        <v>2683</v>
      </c>
      <c r="B198" s="59" t="s">
        <v>2684</v>
      </c>
      <c r="C198" s="144"/>
      <c r="D198" s="145">
        <v>18</v>
      </c>
      <c r="E198" s="146">
        <v>20580.189999999999</v>
      </c>
      <c r="F198" s="146">
        <v>24285</v>
      </c>
    </row>
    <row r="199" spans="1:6">
      <c r="A199" s="59" t="s">
        <v>2712</v>
      </c>
      <c r="B199" s="59" t="s">
        <v>2714</v>
      </c>
      <c r="C199" s="144"/>
      <c r="D199" s="145">
        <v>18</v>
      </c>
      <c r="E199" s="146">
        <v>31671.94</v>
      </c>
      <c r="F199" s="146">
        <v>37373</v>
      </c>
    </row>
    <row r="200" spans="1:6">
      <c r="A200" s="59" t="s">
        <v>2803</v>
      </c>
      <c r="B200" s="59" t="s">
        <v>2804</v>
      </c>
      <c r="C200" s="144"/>
      <c r="D200" s="145">
        <v>18</v>
      </c>
      <c r="E200" s="146">
        <v>68897.95</v>
      </c>
      <c r="F200" s="146">
        <v>81300</v>
      </c>
    </row>
    <row r="201" spans="1:6">
      <c r="A201" s="59" t="s">
        <v>2854</v>
      </c>
      <c r="B201" s="59" t="s">
        <v>2856</v>
      </c>
      <c r="C201" s="144"/>
      <c r="D201" s="145">
        <v>18</v>
      </c>
      <c r="E201" s="146">
        <v>12.6</v>
      </c>
      <c r="F201" s="146">
        <v>15</v>
      </c>
    </row>
    <row r="202" spans="1:6">
      <c r="A202" s="59" t="s">
        <v>2880</v>
      </c>
      <c r="B202" s="59" t="s">
        <v>2881</v>
      </c>
      <c r="C202" s="144"/>
      <c r="D202" s="145">
        <v>18</v>
      </c>
      <c r="E202" s="146">
        <v>20049.41</v>
      </c>
      <c r="F202" s="146">
        <v>23658</v>
      </c>
    </row>
    <row r="203" spans="1:6">
      <c r="A203" s="59" t="s">
        <v>2892</v>
      </c>
      <c r="B203" s="59" t="s">
        <v>2893</v>
      </c>
      <c r="C203" s="144"/>
      <c r="D203" s="145">
        <v>18</v>
      </c>
      <c r="E203" s="146">
        <v>56126.3</v>
      </c>
      <c r="F203" s="146">
        <v>66229</v>
      </c>
    </row>
    <row r="204" spans="1:6">
      <c r="A204" s="59" t="s">
        <v>2902</v>
      </c>
      <c r="B204" s="59" t="s">
        <v>2903</v>
      </c>
      <c r="C204" s="144"/>
      <c r="D204" s="145">
        <v>18</v>
      </c>
      <c r="E204" s="146">
        <v>20405.09</v>
      </c>
      <c r="F204" s="146">
        <v>24078</v>
      </c>
    </row>
    <row r="205" spans="1:6">
      <c r="A205" s="59" t="s">
        <v>2914</v>
      </c>
      <c r="B205" s="59" t="s">
        <v>2915</v>
      </c>
      <c r="C205" s="144"/>
      <c r="D205" s="145">
        <v>18</v>
      </c>
      <c r="E205" s="146">
        <v>20405.09</v>
      </c>
      <c r="F205" s="146">
        <v>24078</v>
      </c>
    </row>
    <row r="206" spans="1:6">
      <c r="A206" s="59" t="s">
        <v>2930</v>
      </c>
      <c r="B206" s="59" t="s">
        <v>2931</v>
      </c>
      <c r="C206" s="144"/>
      <c r="D206" s="145">
        <v>18</v>
      </c>
      <c r="E206" s="146">
        <v>1561.9</v>
      </c>
      <c r="F206" s="146">
        <v>1843</v>
      </c>
    </row>
    <row r="207" spans="1:6">
      <c r="A207" s="59" t="s">
        <v>2966</v>
      </c>
      <c r="B207" s="59" t="s">
        <v>2967</v>
      </c>
      <c r="C207" s="144"/>
      <c r="D207" s="145">
        <v>18</v>
      </c>
      <c r="E207" s="146">
        <v>1618.59</v>
      </c>
      <c r="F207" s="146">
        <v>1910</v>
      </c>
    </row>
    <row r="208" spans="1:6">
      <c r="A208" s="59" t="s">
        <v>2974</v>
      </c>
      <c r="B208" s="59" t="s">
        <v>2975</v>
      </c>
      <c r="C208" s="144"/>
      <c r="D208" s="145">
        <v>18</v>
      </c>
      <c r="E208" s="146">
        <v>2619.9699999999998</v>
      </c>
      <c r="F208" s="146">
        <v>3092</v>
      </c>
    </row>
    <row r="209" spans="1:6">
      <c r="A209" s="59" t="s">
        <v>2990</v>
      </c>
      <c r="B209" s="59" t="s">
        <v>2991</v>
      </c>
      <c r="C209" s="144"/>
      <c r="D209" s="145">
        <v>18</v>
      </c>
      <c r="E209" s="146">
        <v>3766.2</v>
      </c>
      <c r="F209" s="146">
        <v>4444</v>
      </c>
    </row>
    <row r="210" spans="1:6">
      <c r="A210" s="59" t="s">
        <v>3009</v>
      </c>
      <c r="B210" s="59" t="s">
        <v>3010</v>
      </c>
      <c r="C210" s="144"/>
      <c r="D210" s="145">
        <v>18</v>
      </c>
      <c r="E210" s="146">
        <v>24914.02</v>
      </c>
      <c r="F210" s="146">
        <v>29399</v>
      </c>
    </row>
    <row r="211" spans="1:6">
      <c r="A211" s="59" t="s">
        <v>3028</v>
      </c>
      <c r="B211" s="59" t="s">
        <v>3030</v>
      </c>
      <c r="C211" s="144"/>
      <c r="D211" s="145">
        <v>18</v>
      </c>
      <c r="E211" s="146">
        <v>30550.18</v>
      </c>
      <c r="F211" s="146">
        <v>36049</v>
      </c>
    </row>
    <row r="212" spans="1:6">
      <c r="A212" s="59" t="s">
        <v>186</v>
      </c>
      <c r="B212" s="59" t="s">
        <v>3043</v>
      </c>
      <c r="C212" s="144" t="s">
        <v>3044</v>
      </c>
      <c r="D212" s="145">
        <v>18</v>
      </c>
      <c r="E212" s="146">
        <v>45406.66</v>
      </c>
      <c r="F212" s="146">
        <v>53580</v>
      </c>
    </row>
    <row r="213" spans="1:6">
      <c r="A213" s="59" t="s">
        <v>3070</v>
      </c>
      <c r="B213" s="59" t="s">
        <v>3071</v>
      </c>
      <c r="C213" s="144"/>
      <c r="D213" s="145">
        <v>18</v>
      </c>
      <c r="E213" s="146">
        <v>32465.38</v>
      </c>
      <c r="F213" s="146">
        <v>38309</v>
      </c>
    </row>
    <row r="214" spans="1:6">
      <c r="A214" s="59" t="s">
        <v>2018</v>
      </c>
      <c r="B214" s="59" t="s">
        <v>3084</v>
      </c>
      <c r="C214" s="144"/>
      <c r="D214" s="145">
        <v>18</v>
      </c>
      <c r="E214" s="146">
        <v>72527</v>
      </c>
      <c r="F214" s="146">
        <v>85582</v>
      </c>
    </row>
    <row r="215" spans="1:6">
      <c r="A215" s="59" t="s">
        <v>3102</v>
      </c>
      <c r="B215" s="59" t="s">
        <v>3103</v>
      </c>
      <c r="C215" s="144"/>
      <c r="D215" s="145">
        <v>18</v>
      </c>
      <c r="E215" s="146">
        <v>3885.87</v>
      </c>
      <c r="F215" s="146">
        <v>4585</v>
      </c>
    </row>
    <row r="216" spans="1:6">
      <c r="A216" s="59" t="s">
        <v>3106</v>
      </c>
      <c r="B216" s="59" t="s">
        <v>3107</v>
      </c>
      <c r="C216" s="144"/>
      <c r="D216" s="145">
        <v>18</v>
      </c>
      <c r="E216" s="146">
        <v>59311.01</v>
      </c>
      <c r="F216" s="146">
        <v>69987</v>
      </c>
    </row>
    <row r="217" spans="1:6">
      <c r="A217" s="59" t="s">
        <v>2685</v>
      </c>
      <c r="B217" s="59" t="s">
        <v>3112</v>
      </c>
      <c r="C217" s="144"/>
      <c r="D217" s="145">
        <v>18</v>
      </c>
      <c r="E217" s="146">
        <v>26396.93</v>
      </c>
      <c r="F217" s="146">
        <v>31148</v>
      </c>
    </row>
    <row r="218" spans="1:6">
      <c r="A218" s="59" t="s">
        <v>191</v>
      </c>
      <c r="B218" s="59" t="s">
        <v>3125</v>
      </c>
      <c r="C218" s="144"/>
      <c r="D218" s="145">
        <v>28</v>
      </c>
      <c r="E218" s="146">
        <v>48582.77</v>
      </c>
      <c r="F218" s="146">
        <v>62186</v>
      </c>
    </row>
    <row r="219" spans="1:6">
      <c r="A219" s="59" t="s">
        <v>194</v>
      </c>
      <c r="B219" s="59" t="s">
        <v>2320</v>
      </c>
      <c r="C219" s="144" t="s">
        <v>3136</v>
      </c>
      <c r="D219" s="145">
        <v>18</v>
      </c>
      <c r="E219" s="146">
        <v>42692</v>
      </c>
      <c r="F219" s="146">
        <v>50377</v>
      </c>
    </row>
    <row r="220" spans="1:6">
      <c r="A220" s="59" t="s">
        <v>2024</v>
      </c>
      <c r="B220" s="59" t="s">
        <v>2025</v>
      </c>
      <c r="C220" s="144"/>
      <c r="D220" s="145">
        <v>18</v>
      </c>
      <c r="E220" s="146">
        <v>67832</v>
      </c>
      <c r="F220" s="146">
        <v>80041</v>
      </c>
    </row>
    <row r="221" spans="1:6">
      <c r="A221" s="59" t="s">
        <v>3156</v>
      </c>
      <c r="B221" s="59" t="s">
        <v>3157</v>
      </c>
      <c r="C221" s="144"/>
      <c r="D221" s="145">
        <v>18</v>
      </c>
      <c r="E221" s="146">
        <v>2834.1</v>
      </c>
      <c r="F221" s="146">
        <v>3344</v>
      </c>
    </row>
    <row r="222" spans="1:6">
      <c r="A222" s="59" t="s">
        <v>3159</v>
      </c>
      <c r="B222" s="59" t="s">
        <v>3160</v>
      </c>
      <c r="C222" s="144"/>
      <c r="D222" s="145">
        <v>18</v>
      </c>
      <c r="E222" s="146">
        <v>10323.59</v>
      </c>
      <c r="F222" s="146">
        <v>12182</v>
      </c>
    </row>
    <row r="223" spans="1:6">
      <c r="A223" s="59" t="s">
        <v>3161</v>
      </c>
      <c r="B223" s="59" t="s">
        <v>3162</v>
      </c>
      <c r="C223" s="144"/>
      <c r="D223" s="145">
        <v>18</v>
      </c>
      <c r="E223" s="146">
        <v>7347.14</v>
      </c>
      <c r="F223" s="146">
        <v>8670</v>
      </c>
    </row>
    <row r="224" spans="1:6">
      <c r="A224" s="59" t="s">
        <v>3163</v>
      </c>
      <c r="B224" s="59" t="s">
        <v>3164</v>
      </c>
      <c r="C224" s="144"/>
      <c r="D224" s="145">
        <v>18</v>
      </c>
      <c r="E224" s="146">
        <v>5346.68</v>
      </c>
      <c r="F224" s="146">
        <v>6309</v>
      </c>
    </row>
    <row r="225" spans="1:6">
      <c r="A225" s="59" t="s">
        <v>3165</v>
      </c>
      <c r="B225" s="59" t="s">
        <v>3166</v>
      </c>
      <c r="C225" s="144"/>
      <c r="D225" s="145">
        <v>18</v>
      </c>
      <c r="E225" s="146">
        <v>9620.39</v>
      </c>
      <c r="F225" s="146">
        <v>11352</v>
      </c>
    </row>
    <row r="226" spans="1:6">
      <c r="A226" s="59" t="s">
        <v>3167</v>
      </c>
      <c r="B226" s="59" t="s">
        <v>3168</v>
      </c>
      <c r="C226" s="144"/>
      <c r="D226" s="145">
        <v>5</v>
      </c>
      <c r="E226" s="146">
        <v>4304.18</v>
      </c>
      <c r="F226" s="146">
        <v>4519</v>
      </c>
    </row>
    <row r="227" spans="1:6">
      <c r="A227" s="59" t="s">
        <v>3170</v>
      </c>
      <c r="B227" s="59" t="s">
        <v>3171</v>
      </c>
      <c r="C227" s="144"/>
      <c r="D227" s="145">
        <v>18</v>
      </c>
      <c r="E227" s="146">
        <v>4388.8900000000003</v>
      </c>
      <c r="F227" s="146">
        <v>5179</v>
      </c>
    </row>
    <row r="228" spans="1:6">
      <c r="A228" s="59" t="s">
        <v>3172</v>
      </c>
      <c r="B228" s="59" t="s">
        <v>3173</v>
      </c>
      <c r="C228" s="144"/>
      <c r="D228" s="145">
        <v>5</v>
      </c>
      <c r="E228" s="146">
        <v>5950.95</v>
      </c>
      <c r="F228" s="146">
        <v>6248</v>
      </c>
    </row>
    <row r="229" spans="1:6">
      <c r="A229" s="59" t="s">
        <v>3174</v>
      </c>
      <c r="B229" s="59" t="s">
        <v>3175</v>
      </c>
      <c r="C229" s="144"/>
      <c r="D229" s="145">
        <v>5</v>
      </c>
      <c r="E229" s="146">
        <v>14644.84</v>
      </c>
      <c r="F229" s="146">
        <v>15377</v>
      </c>
    </row>
    <row r="230" spans="1:6">
      <c r="A230" s="59" t="s">
        <v>3177</v>
      </c>
      <c r="B230" s="59" t="s">
        <v>3178</v>
      </c>
      <c r="C230" s="144"/>
      <c r="D230" s="145">
        <v>5</v>
      </c>
      <c r="E230" s="146">
        <v>5950.95</v>
      </c>
      <c r="F230" s="146">
        <v>6248</v>
      </c>
    </row>
    <row r="231" spans="1:6">
      <c r="A231" s="59" t="s">
        <v>3179</v>
      </c>
      <c r="B231" s="59" t="s">
        <v>3180</v>
      </c>
      <c r="C231" s="144"/>
      <c r="D231" s="145">
        <v>5</v>
      </c>
      <c r="E231" s="146">
        <v>15659.13</v>
      </c>
      <c r="F231" s="146">
        <v>16442</v>
      </c>
    </row>
    <row r="232" spans="1:6">
      <c r="A232" s="59" t="s">
        <v>3181</v>
      </c>
      <c r="B232" s="59" t="s">
        <v>3182</v>
      </c>
      <c r="C232" s="144"/>
      <c r="D232" s="145">
        <v>5</v>
      </c>
      <c r="E232" s="146">
        <v>8085.2</v>
      </c>
      <c r="F232" s="146">
        <v>8489</v>
      </c>
    </row>
    <row r="233" spans="1:6">
      <c r="A233" s="59" t="s">
        <v>3183</v>
      </c>
      <c r="B233" s="59" t="s">
        <v>3184</v>
      </c>
      <c r="C233" s="144"/>
      <c r="D233" s="145">
        <v>5</v>
      </c>
      <c r="E233" s="146">
        <v>6081.74</v>
      </c>
      <c r="F233" s="146">
        <v>6386</v>
      </c>
    </row>
    <row r="234" spans="1:6">
      <c r="A234" s="59" t="s">
        <v>3185</v>
      </c>
      <c r="B234" s="59" t="s">
        <v>3186</v>
      </c>
      <c r="C234" s="144"/>
      <c r="D234" s="145">
        <v>5</v>
      </c>
      <c r="E234" s="146">
        <v>4345.43</v>
      </c>
      <c r="F234" s="146">
        <v>4563</v>
      </c>
    </row>
    <row r="235" spans="1:6">
      <c r="A235" s="59" t="s">
        <v>3188</v>
      </c>
      <c r="B235" s="59" t="s">
        <v>3189</v>
      </c>
      <c r="C235" s="144"/>
      <c r="D235" s="145">
        <v>18</v>
      </c>
      <c r="E235" s="146">
        <v>8905.08</v>
      </c>
      <c r="F235" s="146">
        <v>10508</v>
      </c>
    </row>
    <row r="236" spans="1:6">
      <c r="A236" s="59" t="s">
        <v>3190</v>
      </c>
      <c r="B236" s="59" t="s">
        <v>3191</v>
      </c>
      <c r="C236" s="144"/>
      <c r="D236" s="145">
        <v>18</v>
      </c>
      <c r="E236" s="146">
        <v>8905.08</v>
      </c>
      <c r="F236" s="146">
        <v>10508</v>
      </c>
    </row>
    <row r="237" spans="1:6">
      <c r="A237" s="59" t="s">
        <v>3196</v>
      </c>
      <c r="B237" s="59" t="s">
        <v>3197</v>
      </c>
      <c r="C237" s="144"/>
      <c r="D237" s="145">
        <v>18</v>
      </c>
      <c r="E237" s="146">
        <v>12469.53</v>
      </c>
      <c r="F237" s="146">
        <v>14714</v>
      </c>
    </row>
    <row r="238" spans="1:6">
      <c r="A238" s="59" t="s">
        <v>3199</v>
      </c>
      <c r="B238" s="59" t="s">
        <v>3201</v>
      </c>
      <c r="C238" s="144"/>
      <c r="D238" s="145">
        <v>18</v>
      </c>
      <c r="E238" s="146">
        <v>5558.85</v>
      </c>
      <c r="F238" s="146">
        <v>6559</v>
      </c>
    </row>
    <row r="239" spans="1:6">
      <c r="A239" s="59" t="s">
        <v>171</v>
      </c>
      <c r="B239" s="59" t="s">
        <v>660</v>
      </c>
      <c r="C239" s="144" t="s">
        <v>3209</v>
      </c>
      <c r="D239" s="145">
        <v>5</v>
      </c>
      <c r="E239" s="146">
        <v>5172.1499999999996</v>
      </c>
      <c r="F239" s="146">
        <v>5431</v>
      </c>
    </row>
    <row r="240" spans="1:6">
      <c r="A240" s="59" t="s">
        <v>524</v>
      </c>
      <c r="B240" s="59" t="s">
        <v>665</v>
      </c>
      <c r="C240" s="144" t="s">
        <v>3214</v>
      </c>
      <c r="D240" s="145"/>
      <c r="E240" s="146">
        <v>0</v>
      </c>
      <c r="F240" s="146">
        <v>0</v>
      </c>
    </row>
    <row r="241" spans="1:6">
      <c r="A241" s="59" t="s">
        <v>199</v>
      </c>
      <c r="B241" s="59" t="s">
        <v>3217</v>
      </c>
      <c r="C241" s="144" t="s">
        <v>3218</v>
      </c>
      <c r="D241" s="145">
        <v>5</v>
      </c>
      <c r="E241" s="146">
        <v>7514.48</v>
      </c>
      <c r="F241" s="146">
        <v>7890</v>
      </c>
    </row>
    <row r="242" spans="1:6">
      <c r="A242" s="59" t="s">
        <v>3219</v>
      </c>
      <c r="B242" s="59" t="s">
        <v>3220</v>
      </c>
      <c r="C242" s="144"/>
      <c r="D242" s="145">
        <v>5</v>
      </c>
      <c r="E242" s="146">
        <v>4222.33</v>
      </c>
      <c r="F242" s="146">
        <v>4433</v>
      </c>
    </row>
    <row r="243" spans="1:6">
      <c r="A243" s="59" t="s">
        <v>77</v>
      </c>
      <c r="B243" s="59" t="s">
        <v>670</v>
      </c>
      <c r="C243" s="144">
        <v>32303286</v>
      </c>
      <c r="D243" s="145">
        <v>5</v>
      </c>
      <c r="E243" s="146">
        <v>6510</v>
      </c>
      <c r="F243" s="146">
        <v>6836</v>
      </c>
    </row>
    <row r="244" spans="1:6">
      <c r="A244" s="59" t="s">
        <v>182</v>
      </c>
      <c r="B244" s="59" t="s">
        <v>681</v>
      </c>
      <c r="C244" s="144" t="s">
        <v>3281</v>
      </c>
      <c r="D244" s="145">
        <v>5</v>
      </c>
      <c r="E244" s="146">
        <v>6705</v>
      </c>
      <c r="F244" s="146">
        <v>7040</v>
      </c>
    </row>
    <row r="245" spans="1:6">
      <c r="A245" s="59" t="s">
        <v>537</v>
      </c>
      <c r="B245" s="59" t="s">
        <v>686</v>
      </c>
      <c r="C245" s="144" t="s">
        <v>3313</v>
      </c>
      <c r="D245" s="145">
        <v>5</v>
      </c>
      <c r="E245" s="146">
        <v>8032</v>
      </c>
      <c r="F245" s="146">
        <v>8370</v>
      </c>
    </row>
    <row r="246" spans="1:6">
      <c r="A246" s="59" t="s">
        <v>3320</v>
      </c>
      <c r="B246" s="59" t="s">
        <v>3321</v>
      </c>
      <c r="C246" s="144"/>
      <c r="D246" s="145">
        <v>5</v>
      </c>
      <c r="E246" s="146">
        <v>4720.33</v>
      </c>
      <c r="F246" s="146">
        <v>4956</v>
      </c>
    </row>
    <row r="247" spans="1:6">
      <c r="A247" s="59" t="s">
        <v>3336</v>
      </c>
      <c r="B247" s="59" t="s">
        <v>3337</v>
      </c>
      <c r="C247" s="144"/>
      <c r="D247" s="145">
        <v>5</v>
      </c>
      <c r="E247" s="146">
        <v>3046.73</v>
      </c>
      <c r="F247" s="146">
        <v>3199</v>
      </c>
    </row>
    <row r="248" spans="1:6">
      <c r="A248" s="59" t="s">
        <v>3350</v>
      </c>
      <c r="B248" s="59" t="s">
        <v>3351</v>
      </c>
      <c r="C248" s="144"/>
      <c r="D248" s="145">
        <v>18</v>
      </c>
      <c r="E248" s="146">
        <v>1719.35</v>
      </c>
      <c r="F248" s="146">
        <v>2029</v>
      </c>
    </row>
    <row r="249" spans="1:6">
      <c r="A249" s="59" t="s">
        <v>3364</v>
      </c>
      <c r="B249" s="59" t="s">
        <v>3365</v>
      </c>
      <c r="C249" s="144"/>
      <c r="D249" s="145">
        <v>18</v>
      </c>
      <c r="E249" s="146">
        <v>12.6</v>
      </c>
      <c r="F249" s="146">
        <v>15</v>
      </c>
    </row>
    <row r="250" spans="1:6">
      <c r="A250" s="59" t="s">
        <v>3372</v>
      </c>
      <c r="B250" s="59" t="s">
        <v>3373</v>
      </c>
      <c r="C250" s="144"/>
      <c r="D250" s="145">
        <v>18</v>
      </c>
      <c r="E250" s="146">
        <v>6.3</v>
      </c>
      <c r="F250" s="146">
        <v>7</v>
      </c>
    </row>
    <row r="251" spans="1:6">
      <c r="A251" s="59" t="s">
        <v>3386</v>
      </c>
      <c r="B251" s="59" t="s">
        <v>3387</v>
      </c>
      <c r="C251" s="144"/>
      <c r="D251" s="145">
        <v>18</v>
      </c>
      <c r="E251" s="146">
        <v>6.3</v>
      </c>
      <c r="F251" s="146">
        <v>7</v>
      </c>
    </row>
    <row r="252" spans="1:6">
      <c r="A252" s="59" t="s">
        <v>3398</v>
      </c>
      <c r="B252" s="59" t="s">
        <v>3399</v>
      </c>
      <c r="C252" s="144"/>
      <c r="D252" s="145">
        <v>18</v>
      </c>
      <c r="E252" s="146">
        <v>6.3</v>
      </c>
      <c r="F252" s="146">
        <v>7</v>
      </c>
    </row>
    <row r="253" spans="1:6">
      <c r="A253" s="59" t="s">
        <v>3410</v>
      </c>
      <c r="B253" s="59" t="s">
        <v>3412</v>
      </c>
      <c r="C253" s="144"/>
      <c r="D253" s="145">
        <v>18</v>
      </c>
      <c r="E253" s="146">
        <v>12.6</v>
      </c>
      <c r="F253" s="146">
        <v>15</v>
      </c>
    </row>
    <row r="254" spans="1:6">
      <c r="A254" s="59" t="s">
        <v>3422</v>
      </c>
      <c r="B254" s="59" t="s">
        <v>3423</v>
      </c>
      <c r="C254" s="144"/>
      <c r="D254" s="145">
        <v>18</v>
      </c>
      <c r="E254" s="146">
        <v>18.89</v>
      </c>
      <c r="F254" s="146">
        <v>22</v>
      </c>
    </row>
    <row r="255" spans="1:6">
      <c r="A255" s="59" t="s">
        <v>3436</v>
      </c>
      <c r="B255" s="59" t="s">
        <v>3437</v>
      </c>
      <c r="C255" s="144"/>
      <c r="D255" s="145">
        <v>18</v>
      </c>
      <c r="E255" s="146">
        <v>100.77</v>
      </c>
      <c r="F255" s="146">
        <v>119</v>
      </c>
    </row>
    <row r="256" spans="1:6">
      <c r="A256" s="59" t="s">
        <v>3452</v>
      </c>
      <c r="B256" s="59" t="s">
        <v>3453</v>
      </c>
      <c r="C256" s="144"/>
      <c r="D256" s="145">
        <v>18</v>
      </c>
      <c r="E256" s="146">
        <v>50.38</v>
      </c>
      <c r="F256" s="146">
        <v>59</v>
      </c>
    </row>
    <row r="257" spans="1:6">
      <c r="A257" s="59" t="s">
        <v>3460</v>
      </c>
      <c r="B257" s="59" t="s">
        <v>3461</v>
      </c>
      <c r="C257" s="144"/>
      <c r="D257" s="145">
        <v>18</v>
      </c>
      <c r="E257" s="146">
        <v>132.26</v>
      </c>
      <c r="F257" s="146">
        <v>156</v>
      </c>
    </row>
    <row r="258" spans="1:6">
      <c r="A258" s="59" t="s">
        <v>3468</v>
      </c>
      <c r="B258" s="59" t="s">
        <v>3469</v>
      </c>
      <c r="C258" s="144"/>
      <c r="D258" s="145">
        <v>18</v>
      </c>
      <c r="E258" s="146">
        <v>44.09</v>
      </c>
      <c r="F258" s="146">
        <v>52</v>
      </c>
    </row>
    <row r="259" spans="1:6">
      <c r="A259" s="59" t="s">
        <v>3485</v>
      </c>
      <c r="B259" s="59" t="s">
        <v>3486</v>
      </c>
      <c r="C259" s="144"/>
      <c r="D259" s="145">
        <v>18</v>
      </c>
      <c r="E259" s="146">
        <v>6.3</v>
      </c>
      <c r="F259" s="146">
        <v>7</v>
      </c>
    </row>
    <row r="260" spans="1:6">
      <c r="A260" s="59" t="s">
        <v>3494</v>
      </c>
      <c r="B260" s="59" t="s">
        <v>3495</v>
      </c>
      <c r="C260" s="144"/>
      <c r="D260" s="145">
        <v>18</v>
      </c>
      <c r="E260" s="146">
        <v>6.3</v>
      </c>
      <c r="F260" s="146">
        <v>7</v>
      </c>
    </row>
    <row r="261" spans="1:6">
      <c r="A261" s="59" t="s">
        <v>3506</v>
      </c>
      <c r="B261" s="59" t="s">
        <v>3507</v>
      </c>
      <c r="C261" s="144"/>
      <c r="D261" s="145">
        <v>18</v>
      </c>
      <c r="E261" s="146">
        <v>6.3</v>
      </c>
      <c r="F261" s="146">
        <v>7</v>
      </c>
    </row>
    <row r="262" spans="1:6">
      <c r="A262" s="59" t="s">
        <v>3540</v>
      </c>
      <c r="B262" s="59" t="s">
        <v>3542</v>
      </c>
      <c r="C262" s="144"/>
      <c r="D262" s="145">
        <v>18</v>
      </c>
      <c r="E262" s="146">
        <v>6.3</v>
      </c>
      <c r="F262" s="146">
        <v>7</v>
      </c>
    </row>
    <row r="263" spans="1:6">
      <c r="A263" s="59" t="s">
        <v>3558</v>
      </c>
      <c r="B263" s="59" t="s">
        <v>3559</v>
      </c>
      <c r="C263" s="144"/>
      <c r="D263" s="145">
        <v>18</v>
      </c>
      <c r="E263" s="146">
        <v>6.3</v>
      </c>
      <c r="F263" s="146">
        <v>7</v>
      </c>
    </row>
    <row r="264" spans="1:6">
      <c r="A264" s="59" t="s">
        <v>3560</v>
      </c>
      <c r="B264" s="59" t="s">
        <v>3561</v>
      </c>
      <c r="C264" s="144"/>
      <c r="D264" s="145">
        <v>18</v>
      </c>
      <c r="E264" s="146">
        <v>6.3</v>
      </c>
      <c r="F264" s="146">
        <v>7</v>
      </c>
    </row>
    <row r="265" spans="1:6">
      <c r="A265" s="59" t="s">
        <v>3562</v>
      </c>
      <c r="B265" s="59" t="s">
        <v>3563</v>
      </c>
      <c r="C265" s="144"/>
      <c r="D265" s="145">
        <v>18</v>
      </c>
      <c r="E265" s="146">
        <v>6.3</v>
      </c>
      <c r="F265" s="146">
        <v>7</v>
      </c>
    </row>
    <row r="266" spans="1:6">
      <c r="A266" s="59" t="s">
        <v>3565</v>
      </c>
      <c r="B266" s="59" t="s">
        <v>3566</v>
      </c>
      <c r="C266" s="144"/>
      <c r="D266" s="145">
        <v>18</v>
      </c>
      <c r="E266" s="146">
        <v>6.3</v>
      </c>
      <c r="F266" s="146">
        <v>7</v>
      </c>
    </row>
    <row r="267" spans="1:6">
      <c r="A267" s="59" t="s">
        <v>3571</v>
      </c>
      <c r="B267" s="59" t="s">
        <v>3572</v>
      </c>
      <c r="C267" s="144"/>
      <c r="D267" s="145">
        <v>18</v>
      </c>
      <c r="E267" s="146">
        <v>6.3</v>
      </c>
      <c r="F267" s="146">
        <v>7</v>
      </c>
    </row>
    <row r="268" spans="1:6">
      <c r="A268" s="59" t="s">
        <v>3577</v>
      </c>
      <c r="B268" s="59" t="s">
        <v>3578</v>
      </c>
      <c r="C268" s="144"/>
      <c r="D268" s="145">
        <v>18</v>
      </c>
      <c r="E268" s="146">
        <v>214.13</v>
      </c>
      <c r="F268" s="146">
        <v>253</v>
      </c>
    </row>
    <row r="269" spans="1:6">
      <c r="A269" s="59" t="s">
        <v>3583</v>
      </c>
      <c r="B269" s="59" t="s">
        <v>3584</v>
      </c>
      <c r="C269" s="144"/>
      <c r="D269" s="145">
        <v>18</v>
      </c>
      <c r="E269" s="146">
        <v>56.68</v>
      </c>
      <c r="F269" s="146">
        <v>67</v>
      </c>
    </row>
    <row r="270" spans="1:6">
      <c r="A270" s="59" t="s">
        <v>3589</v>
      </c>
      <c r="B270" s="59" t="s">
        <v>3590</v>
      </c>
      <c r="C270" s="144"/>
      <c r="D270" s="145">
        <v>18</v>
      </c>
      <c r="E270" s="146">
        <v>18.89</v>
      </c>
      <c r="F270" s="146">
        <v>22</v>
      </c>
    </row>
    <row r="271" spans="1:6">
      <c r="A271" s="59" t="s">
        <v>3593</v>
      </c>
      <c r="B271" s="59" t="s">
        <v>3594</v>
      </c>
      <c r="C271" s="144"/>
      <c r="D271" s="145">
        <v>18</v>
      </c>
      <c r="E271" s="146">
        <v>6.3</v>
      </c>
      <c r="F271" s="146">
        <v>7</v>
      </c>
    </row>
    <row r="272" spans="1:6">
      <c r="A272" s="59" t="s">
        <v>3614</v>
      </c>
      <c r="B272" s="59" t="s">
        <v>3615</v>
      </c>
      <c r="C272" s="144"/>
      <c r="D272" s="145">
        <v>18</v>
      </c>
      <c r="E272" s="146">
        <v>6.3</v>
      </c>
      <c r="F272" s="146">
        <v>7</v>
      </c>
    </row>
    <row r="273" spans="1:6">
      <c r="A273" s="59" t="s">
        <v>3624</v>
      </c>
      <c r="B273" s="59" t="s">
        <v>3625</v>
      </c>
      <c r="C273" s="144"/>
      <c r="D273" s="145">
        <v>18</v>
      </c>
      <c r="E273" s="146">
        <v>100.77</v>
      </c>
      <c r="F273" s="146">
        <v>119</v>
      </c>
    </row>
    <row r="274" spans="1:6">
      <c r="A274" s="59" t="s">
        <v>3634</v>
      </c>
      <c r="B274" s="59" t="s">
        <v>3635</v>
      </c>
      <c r="C274" s="144"/>
      <c r="D274" s="145">
        <v>18</v>
      </c>
      <c r="E274" s="146">
        <v>6.3</v>
      </c>
      <c r="F274" s="146">
        <v>7</v>
      </c>
    </row>
    <row r="275" spans="1:6">
      <c r="A275" s="59" t="s">
        <v>3660</v>
      </c>
      <c r="B275" s="59" t="s">
        <v>3662</v>
      </c>
      <c r="C275" s="144"/>
      <c r="D275" s="145">
        <v>18</v>
      </c>
      <c r="E275" s="146">
        <v>18.89</v>
      </c>
      <c r="F275" s="146">
        <v>22</v>
      </c>
    </row>
    <row r="276" spans="1:6">
      <c r="A276" s="59" t="s">
        <v>3679</v>
      </c>
      <c r="B276" s="59" t="s">
        <v>3680</v>
      </c>
      <c r="C276" s="144"/>
      <c r="D276" s="145">
        <v>18</v>
      </c>
      <c r="E276" s="146">
        <v>12.6</v>
      </c>
      <c r="F276" s="146">
        <v>15</v>
      </c>
    </row>
    <row r="277" spans="1:6">
      <c r="A277" s="59" t="s">
        <v>3691</v>
      </c>
      <c r="B277" s="59" t="s">
        <v>3692</v>
      </c>
      <c r="C277" s="144"/>
      <c r="D277" s="145">
        <v>18</v>
      </c>
      <c r="E277" s="146">
        <v>6.3</v>
      </c>
      <c r="F277" s="146">
        <v>7</v>
      </c>
    </row>
    <row r="278" spans="1:6">
      <c r="A278" s="59" t="s">
        <v>3705</v>
      </c>
      <c r="B278" s="59" t="s">
        <v>3706</v>
      </c>
      <c r="C278" s="144"/>
      <c r="D278" s="145">
        <v>18</v>
      </c>
      <c r="E278" s="146">
        <v>12.6</v>
      </c>
      <c r="F278" s="146">
        <v>15</v>
      </c>
    </row>
    <row r="279" spans="1:6">
      <c r="A279" s="59" t="s">
        <v>3723</v>
      </c>
      <c r="B279" s="59" t="s">
        <v>3724</v>
      </c>
      <c r="C279" s="144"/>
      <c r="D279" s="145">
        <v>18</v>
      </c>
      <c r="E279" s="146">
        <v>88.17</v>
      </c>
      <c r="F279" s="146">
        <v>104</v>
      </c>
    </row>
    <row r="280" spans="1:6">
      <c r="A280" s="59" t="s">
        <v>3736</v>
      </c>
      <c r="B280" s="59" t="s">
        <v>3738</v>
      </c>
      <c r="C280" s="144"/>
      <c r="D280" s="145">
        <v>18</v>
      </c>
      <c r="E280" s="146">
        <v>37.79</v>
      </c>
      <c r="F280" s="146">
        <v>45</v>
      </c>
    </row>
    <row r="281" spans="1:6">
      <c r="A281" s="59" t="s">
        <v>3745</v>
      </c>
      <c r="B281" s="59" t="s">
        <v>3746</v>
      </c>
      <c r="C281" s="144"/>
      <c r="D281" s="145">
        <v>18</v>
      </c>
      <c r="E281" s="146">
        <v>6.3</v>
      </c>
      <c r="F281" s="146">
        <v>7</v>
      </c>
    </row>
    <row r="282" spans="1:6">
      <c r="A282" s="59" t="s">
        <v>3751</v>
      </c>
      <c r="B282" s="59" t="s">
        <v>3752</v>
      </c>
      <c r="C282" s="144"/>
      <c r="D282" s="145">
        <v>18</v>
      </c>
      <c r="E282" s="146">
        <v>6.3</v>
      </c>
      <c r="F282" s="146">
        <v>7</v>
      </c>
    </row>
    <row r="283" spans="1:6">
      <c r="A283" s="59" t="s">
        <v>3763</v>
      </c>
      <c r="B283" s="59" t="s">
        <v>3764</v>
      </c>
      <c r="C283" s="144"/>
      <c r="D283" s="145">
        <v>18</v>
      </c>
      <c r="E283" s="146">
        <v>12.6</v>
      </c>
      <c r="F283" s="146">
        <v>15</v>
      </c>
    </row>
    <row r="284" spans="1:6">
      <c r="A284" s="59" t="s">
        <v>3771</v>
      </c>
      <c r="B284" s="59" t="s">
        <v>3772</v>
      </c>
      <c r="C284" s="144"/>
      <c r="D284" s="145">
        <v>18</v>
      </c>
      <c r="E284" s="146">
        <v>6.3</v>
      </c>
      <c r="F284" s="146">
        <v>7</v>
      </c>
    </row>
    <row r="285" spans="1:6">
      <c r="A285" s="59" t="s">
        <v>3778</v>
      </c>
      <c r="B285" s="59" t="s">
        <v>3779</v>
      </c>
      <c r="C285" s="144"/>
      <c r="D285" s="145">
        <v>18</v>
      </c>
      <c r="E285" s="146">
        <v>6.3</v>
      </c>
      <c r="F285" s="146">
        <v>7</v>
      </c>
    </row>
    <row r="286" spans="1:6">
      <c r="A286" s="59" t="s">
        <v>3782</v>
      </c>
      <c r="B286" s="59" t="s">
        <v>3779</v>
      </c>
      <c r="C286" s="144"/>
      <c r="D286" s="145">
        <v>18</v>
      </c>
      <c r="E286" s="146">
        <v>163.75</v>
      </c>
      <c r="F286" s="146">
        <v>193</v>
      </c>
    </row>
    <row r="287" spans="1:6">
      <c r="A287" s="59" t="s">
        <v>3785</v>
      </c>
      <c r="B287" s="59" t="s">
        <v>3779</v>
      </c>
      <c r="C287" s="144"/>
      <c r="D287" s="145">
        <v>18</v>
      </c>
      <c r="E287" s="146">
        <v>18.89</v>
      </c>
      <c r="F287" s="146">
        <v>22</v>
      </c>
    </row>
    <row r="288" spans="1:6">
      <c r="A288" s="59" t="s">
        <v>3798</v>
      </c>
      <c r="B288" s="59" t="s">
        <v>3799</v>
      </c>
      <c r="C288" s="144"/>
      <c r="D288" s="145">
        <v>18</v>
      </c>
      <c r="E288" s="146">
        <v>50.38</v>
      </c>
      <c r="F288" s="146">
        <v>59</v>
      </c>
    </row>
    <row r="289" spans="1:6">
      <c r="A289" s="59" t="s">
        <v>3818</v>
      </c>
      <c r="B289" s="59" t="s">
        <v>3819</v>
      </c>
      <c r="C289" s="144"/>
      <c r="D289" s="145">
        <v>18</v>
      </c>
      <c r="E289" s="146">
        <v>31.49</v>
      </c>
      <c r="F289" s="146">
        <v>37</v>
      </c>
    </row>
    <row r="290" spans="1:6">
      <c r="A290" s="59" t="s">
        <v>3828</v>
      </c>
      <c r="B290" s="59" t="s">
        <v>3829</v>
      </c>
      <c r="C290" s="144"/>
      <c r="D290" s="145">
        <v>18</v>
      </c>
      <c r="E290" s="146">
        <v>18.89</v>
      </c>
      <c r="F290" s="146">
        <v>22</v>
      </c>
    </row>
    <row r="291" spans="1:6">
      <c r="A291" s="59" t="s">
        <v>3838</v>
      </c>
      <c r="B291" s="59" t="s">
        <v>3839</v>
      </c>
      <c r="C291" s="144"/>
      <c r="D291" s="145">
        <v>18</v>
      </c>
      <c r="E291" s="146">
        <v>18.89</v>
      </c>
      <c r="F291" s="146">
        <v>22</v>
      </c>
    </row>
    <row r="292" spans="1:6">
      <c r="A292" s="59" t="s">
        <v>3848</v>
      </c>
      <c r="B292" s="59" t="s">
        <v>3849</v>
      </c>
      <c r="C292" s="144"/>
      <c r="D292" s="145">
        <v>28</v>
      </c>
      <c r="E292" s="146">
        <v>4498.42</v>
      </c>
      <c r="F292" s="146">
        <v>5758</v>
      </c>
    </row>
    <row r="293" spans="1:6">
      <c r="A293" s="59" t="s">
        <v>2693</v>
      </c>
      <c r="B293" s="59" t="s">
        <v>2694</v>
      </c>
      <c r="C293" s="144"/>
      <c r="D293" s="145">
        <v>28</v>
      </c>
      <c r="E293" s="146">
        <v>3979.37</v>
      </c>
      <c r="F293" s="146">
        <v>5094</v>
      </c>
    </row>
    <row r="294" spans="1:6">
      <c r="A294" s="59" t="s">
        <v>3852</v>
      </c>
      <c r="B294" s="59" t="s">
        <v>3853</v>
      </c>
      <c r="C294" s="144"/>
      <c r="D294" s="145">
        <v>28</v>
      </c>
      <c r="E294" s="146">
        <v>9277.2199999999993</v>
      </c>
      <c r="F294" s="146">
        <v>11875</v>
      </c>
    </row>
    <row r="295" spans="1:6">
      <c r="A295" s="59" t="s">
        <v>3860</v>
      </c>
      <c r="B295" s="59" t="s">
        <v>3861</v>
      </c>
      <c r="C295" s="144"/>
      <c r="D295" s="145">
        <v>28</v>
      </c>
      <c r="E295" s="146">
        <v>3896.06</v>
      </c>
      <c r="F295" s="146">
        <v>4987</v>
      </c>
    </row>
    <row r="296" spans="1:6">
      <c r="A296" s="59" t="s">
        <v>3864</v>
      </c>
      <c r="B296" s="59" t="s">
        <v>3865</v>
      </c>
      <c r="C296" s="144"/>
      <c r="D296" s="145">
        <v>28</v>
      </c>
      <c r="E296" s="146">
        <v>3479.54</v>
      </c>
      <c r="F296" s="146">
        <v>4454</v>
      </c>
    </row>
    <row r="297" spans="1:6">
      <c r="A297" s="59" t="s">
        <v>3876</v>
      </c>
      <c r="B297" s="59" t="s">
        <v>3877</v>
      </c>
      <c r="C297" s="144"/>
      <c r="D297" s="145">
        <v>28</v>
      </c>
      <c r="E297" s="146">
        <v>3979.37</v>
      </c>
      <c r="F297" s="146">
        <v>5094</v>
      </c>
    </row>
    <row r="298" spans="1:6">
      <c r="A298" s="59" t="s">
        <v>3885</v>
      </c>
      <c r="B298" s="59" t="s">
        <v>3886</v>
      </c>
      <c r="C298" s="144"/>
      <c r="D298" s="145">
        <v>28</v>
      </c>
      <c r="E298" s="146">
        <v>4754.74</v>
      </c>
      <c r="F298" s="146">
        <v>6086</v>
      </c>
    </row>
    <row r="299" spans="1:6">
      <c r="A299" s="59" t="s">
        <v>230</v>
      </c>
      <c r="B299" s="59" t="s">
        <v>2361</v>
      </c>
      <c r="C299" s="144"/>
      <c r="D299" s="145">
        <v>18</v>
      </c>
      <c r="E299" s="146">
        <v>5104</v>
      </c>
      <c r="F299" s="146">
        <v>6022</v>
      </c>
    </row>
    <row r="300" spans="1:6">
      <c r="A300" s="59" t="s">
        <v>2702</v>
      </c>
      <c r="B300" s="59" t="s">
        <v>2704</v>
      </c>
      <c r="C300" s="144"/>
      <c r="D300" s="145">
        <v>18</v>
      </c>
      <c r="E300" s="146">
        <v>2834.1</v>
      </c>
      <c r="F300" s="146">
        <v>3344</v>
      </c>
    </row>
    <row r="301" spans="1:6">
      <c r="A301" s="59" t="s">
        <v>3972</v>
      </c>
      <c r="B301" s="59" t="s">
        <v>3973</v>
      </c>
      <c r="C301" s="144"/>
      <c r="D301" s="145">
        <v>18</v>
      </c>
      <c r="E301" s="146">
        <v>4849.6000000000004</v>
      </c>
      <c r="F301" s="146">
        <v>5723</v>
      </c>
    </row>
    <row r="302" spans="1:6">
      <c r="A302" s="59" t="s">
        <v>3990</v>
      </c>
      <c r="B302" s="59" t="s">
        <v>3991</v>
      </c>
      <c r="C302" s="144"/>
      <c r="D302" s="145">
        <v>28</v>
      </c>
      <c r="E302" s="146">
        <v>2960.5</v>
      </c>
      <c r="F302" s="146">
        <v>3789</v>
      </c>
    </row>
    <row r="303" spans="1:6">
      <c r="A303" s="59" t="s">
        <v>2030</v>
      </c>
      <c r="B303" s="59" t="s">
        <v>4030</v>
      </c>
      <c r="C303" s="144"/>
      <c r="D303" s="145">
        <v>18</v>
      </c>
      <c r="E303" s="146">
        <v>17093</v>
      </c>
      <c r="F303" s="146">
        <v>20170</v>
      </c>
    </row>
    <row r="304" spans="1:6">
      <c r="A304" s="59" t="s">
        <v>3907</v>
      </c>
      <c r="B304" s="59" t="s">
        <v>3908</v>
      </c>
      <c r="C304" s="144"/>
      <c r="D304" s="145">
        <v>18</v>
      </c>
      <c r="E304" s="146">
        <v>13345</v>
      </c>
      <c r="F304" s="146">
        <v>15747</v>
      </c>
    </row>
    <row r="305" spans="1:6">
      <c r="A305" s="59" t="s">
        <v>1475</v>
      </c>
      <c r="B305" s="59" t="s">
        <v>1476</v>
      </c>
      <c r="C305" s="144" t="s">
        <v>4118</v>
      </c>
      <c r="D305" s="145">
        <v>18</v>
      </c>
      <c r="E305" s="146">
        <v>5561</v>
      </c>
      <c r="F305" s="146">
        <v>6562</v>
      </c>
    </row>
    <row r="306" spans="1:6">
      <c r="A306" s="59" t="s">
        <v>4143</v>
      </c>
      <c r="B306" s="59" t="s">
        <v>4144</v>
      </c>
      <c r="C306" s="144"/>
      <c r="D306" s="145">
        <v>28</v>
      </c>
      <c r="E306" s="146">
        <v>2723.4</v>
      </c>
      <c r="F306" s="146">
        <v>3486</v>
      </c>
    </row>
    <row r="307" spans="1:6">
      <c r="A307" s="59" t="s">
        <v>3198</v>
      </c>
      <c r="B307" s="59" t="s">
        <v>3200</v>
      </c>
      <c r="C307" s="144"/>
      <c r="D307" s="145">
        <v>18</v>
      </c>
      <c r="E307" s="146">
        <v>459.75</v>
      </c>
      <c r="F307" s="146">
        <v>543</v>
      </c>
    </row>
    <row r="308" spans="1:6">
      <c r="A308" s="59" t="s">
        <v>1481</v>
      </c>
      <c r="B308" s="59" t="s">
        <v>1482</v>
      </c>
      <c r="C308" s="144"/>
      <c r="D308" s="145">
        <v>28</v>
      </c>
      <c r="E308" s="146">
        <v>506.23</v>
      </c>
      <c r="F308" s="146">
        <v>648</v>
      </c>
    </row>
    <row r="309" spans="1:6">
      <c r="A309" s="59" t="s">
        <v>4283</v>
      </c>
      <c r="B309" s="59" t="s">
        <v>4284</v>
      </c>
      <c r="C309" s="144"/>
      <c r="D309" s="145">
        <v>28</v>
      </c>
      <c r="E309" s="146">
        <v>570.30999999999995</v>
      </c>
      <c r="F309" s="146">
        <v>730</v>
      </c>
    </row>
    <row r="310" spans="1:6">
      <c r="A310" s="59" t="s">
        <v>3203</v>
      </c>
      <c r="B310" s="59" t="s">
        <v>3204</v>
      </c>
      <c r="C310" s="144"/>
      <c r="D310" s="145">
        <v>18</v>
      </c>
      <c r="E310" s="146">
        <v>390.48</v>
      </c>
      <c r="F310" s="146">
        <v>461</v>
      </c>
    </row>
    <row r="311" spans="1:6">
      <c r="A311" s="59" t="s">
        <v>4306</v>
      </c>
      <c r="B311" s="59" t="s">
        <v>4307</v>
      </c>
      <c r="C311" s="144"/>
      <c r="D311" s="145">
        <v>28</v>
      </c>
      <c r="E311" s="146">
        <v>551.09</v>
      </c>
      <c r="F311" s="146">
        <v>705</v>
      </c>
    </row>
    <row r="312" spans="1:6">
      <c r="A312" s="59" t="s">
        <v>2035</v>
      </c>
      <c r="B312" s="59" t="s">
        <v>2036</v>
      </c>
      <c r="C312" s="144"/>
      <c r="D312" s="145">
        <v>28</v>
      </c>
      <c r="E312" s="146">
        <v>501</v>
      </c>
      <c r="F312" s="146">
        <v>642</v>
      </c>
    </row>
    <row r="313" spans="1:6">
      <c r="A313" s="59" t="s">
        <v>4351</v>
      </c>
      <c r="B313" s="59" t="s">
        <v>4352</v>
      </c>
      <c r="C313" s="144"/>
      <c r="D313" s="145">
        <v>28</v>
      </c>
      <c r="E313" s="146">
        <v>602.35</v>
      </c>
      <c r="F313" s="146">
        <v>771</v>
      </c>
    </row>
    <row r="314" spans="1:6">
      <c r="A314" s="59" t="s">
        <v>4371</v>
      </c>
      <c r="B314" s="59" t="s">
        <v>4372</v>
      </c>
      <c r="C314" s="144"/>
      <c r="D314" s="145">
        <v>18</v>
      </c>
      <c r="E314" s="146">
        <v>365.28</v>
      </c>
      <c r="F314" s="146">
        <v>431</v>
      </c>
    </row>
    <row r="315" spans="1:6">
      <c r="A315" s="59" t="s">
        <v>4414</v>
      </c>
      <c r="B315" s="59" t="s">
        <v>4415</v>
      </c>
      <c r="C315" s="144"/>
      <c r="D315" s="145">
        <v>28</v>
      </c>
      <c r="E315" s="146">
        <v>397.3</v>
      </c>
      <c r="F315" s="146">
        <v>509</v>
      </c>
    </row>
    <row r="316" spans="1:6">
      <c r="A316" s="59" t="s">
        <v>4455</v>
      </c>
      <c r="B316" s="59" t="s">
        <v>4456</v>
      </c>
      <c r="C316" s="144"/>
      <c r="D316" s="145">
        <v>18</v>
      </c>
      <c r="E316" s="146">
        <v>529.03</v>
      </c>
      <c r="F316" s="146">
        <v>624</v>
      </c>
    </row>
    <row r="317" spans="1:6">
      <c r="A317" s="59" t="s">
        <v>387</v>
      </c>
      <c r="B317" s="59" t="s">
        <v>683</v>
      </c>
      <c r="C317" s="144"/>
      <c r="D317" s="145">
        <v>28</v>
      </c>
      <c r="E317" s="146">
        <v>497</v>
      </c>
      <c r="F317" s="146">
        <v>636</v>
      </c>
    </row>
    <row r="318" spans="1:6">
      <c r="A318" s="59" t="s">
        <v>4530</v>
      </c>
      <c r="B318" s="59" t="s">
        <v>4532</v>
      </c>
      <c r="C318" s="144"/>
      <c r="D318" s="145">
        <v>18</v>
      </c>
      <c r="E318" s="146">
        <v>547.92999999999995</v>
      </c>
      <c r="F318" s="146">
        <v>647</v>
      </c>
    </row>
    <row r="319" spans="1:6">
      <c r="A319" s="59" t="s">
        <v>4575</v>
      </c>
      <c r="B319" s="59" t="s">
        <v>4577</v>
      </c>
      <c r="C319" s="144"/>
      <c r="D319" s="145">
        <v>18</v>
      </c>
      <c r="E319" s="146">
        <v>428.26</v>
      </c>
      <c r="F319" s="146">
        <v>505</v>
      </c>
    </row>
    <row r="320" spans="1:6">
      <c r="A320" s="59" t="s">
        <v>4583</v>
      </c>
      <c r="B320" s="59" t="s">
        <v>4584</v>
      </c>
      <c r="C320" s="144"/>
      <c r="D320" s="145">
        <v>18</v>
      </c>
      <c r="E320" s="146">
        <v>547.92999999999995</v>
      </c>
      <c r="F320" s="146">
        <v>647</v>
      </c>
    </row>
    <row r="321" spans="1:6">
      <c r="A321" s="59" t="s">
        <v>4599</v>
      </c>
      <c r="B321" s="59" t="s">
        <v>4601</v>
      </c>
      <c r="C321" s="144"/>
      <c r="D321" s="145">
        <v>18</v>
      </c>
      <c r="E321" s="146">
        <v>50.38</v>
      </c>
      <c r="F321" s="146">
        <v>59</v>
      </c>
    </row>
    <row r="322" spans="1:6">
      <c r="A322" s="59" t="s">
        <v>72</v>
      </c>
      <c r="B322" s="59" t="s">
        <v>4630</v>
      </c>
      <c r="C322" s="144"/>
      <c r="D322" s="145">
        <v>28</v>
      </c>
      <c r="E322" s="146">
        <v>1114.99</v>
      </c>
      <c r="F322" s="146">
        <v>1427</v>
      </c>
    </row>
    <row r="323" spans="1:6">
      <c r="A323" s="59" t="s">
        <v>4632</v>
      </c>
      <c r="B323" s="59" t="s">
        <v>4633</v>
      </c>
      <c r="C323" s="144"/>
      <c r="D323" s="145">
        <v>5</v>
      </c>
      <c r="E323" s="146">
        <v>20568.900000000001</v>
      </c>
      <c r="F323" s="146">
        <v>21597</v>
      </c>
    </row>
    <row r="324" spans="1:6">
      <c r="A324" s="59" t="s">
        <v>4635</v>
      </c>
      <c r="B324" s="59" t="s">
        <v>4636</v>
      </c>
      <c r="C324" s="144"/>
      <c r="D324" s="145">
        <v>5</v>
      </c>
      <c r="E324" s="146">
        <v>14563.54</v>
      </c>
      <c r="F324" s="146">
        <v>15292</v>
      </c>
    </row>
    <row r="325" spans="1:6">
      <c r="A325" s="59" t="s">
        <v>4639</v>
      </c>
      <c r="B325" s="59" t="s">
        <v>4640</v>
      </c>
      <c r="C325" s="144"/>
      <c r="D325" s="145">
        <v>18</v>
      </c>
      <c r="E325" s="146">
        <v>37.79</v>
      </c>
      <c r="F325" s="146">
        <v>45</v>
      </c>
    </row>
    <row r="326" spans="1:6">
      <c r="A326" s="59" t="s">
        <v>4648</v>
      </c>
      <c r="B326" s="59" t="s">
        <v>4651</v>
      </c>
      <c r="C326" s="144"/>
      <c r="D326" s="145">
        <v>18</v>
      </c>
      <c r="E326" s="146">
        <v>12.6</v>
      </c>
      <c r="F326" s="146">
        <v>15</v>
      </c>
    </row>
    <row r="327" spans="1:6">
      <c r="A327" s="59" t="s">
        <v>4678</v>
      </c>
      <c r="B327" s="59" t="s">
        <v>4679</v>
      </c>
      <c r="C327" s="144"/>
      <c r="D327" s="145">
        <v>18</v>
      </c>
      <c r="E327" s="146">
        <v>12.6</v>
      </c>
      <c r="F327" s="146">
        <v>15</v>
      </c>
    </row>
    <row r="328" spans="1:6">
      <c r="A328" s="59" t="s">
        <v>4687</v>
      </c>
      <c r="B328" s="59" t="s">
        <v>4688</v>
      </c>
      <c r="C328" s="144"/>
      <c r="D328" s="145">
        <v>18</v>
      </c>
      <c r="E328" s="146">
        <v>12.6</v>
      </c>
      <c r="F328" s="146">
        <v>15</v>
      </c>
    </row>
    <row r="329" spans="1:6">
      <c r="A329" s="59" t="s">
        <v>4694</v>
      </c>
      <c r="B329" s="59" t="s">
        <v>4695</v>
      </c>
      <c r="C329" s="144"/>
      <c r="D329" s="145">
        <v>18</v>
      </c>
      <c r="E329" s="146">
        <v>12.6</v>
      </c>
      <c r="F329" s="146">
        <v>15</v>
      </c>
    </row>
    <row r="330" spans="1:6">
      <c r="A330" s="59" t="s">
        <v>4696</v>
      </c>
      <c r="B330" s="59" t="s">
        <v>4697</v>
      </c>
      <c r="C330" s="144"/>
      <c r="D330" s="145">
        <v>18</v>
      </c>
      <c r="E330" s="146">
        <v>6.3</v>
      </c>
      <c r="F330" s="146">
        <v>7</v>
      </c>
    </row>
    <row r="331" spans="1:6">
      <c r="A331" s="59" t="s">
        <v>4698</v>
      </c>
      <c r="B331" s="59" t="s">
        <v>4699</v>
      </c>
      <c r="C331" s="144"/>
      <c r="D331" s="145">
        <v>18</v>
      </c>
      <c r="E331" s="146">
        <v>163.75</v>
      </c>
      <c r="F331" s="146">
        <v>193</v>
      </c>
    </row>
    <row r="332" spans="1:6">
      <c r="A332" s="59" t="s">
        <v>4701</v>
      </c>
      <c r="B332" s="59" t="s">
        <v>4702</v>
      </c>
      <c r="C332" s="144"/>
      <c r="D332" s="145">
        <v>18</v>
      </c>
      <c r="E332" s="146">
        <v>12.6</v>
      </c>
      <c r="F332" s="146">
        <v>15</v>
      </c>
    </row>
    <row r="333" spans="1:6">
      <c r="A333" s="59" t="s">
        <v>4703</v>
      </c>
      <c r="B333" s="59" t="s">
        <v>4704</v>
      </c>
      <c r="C333" s="144"/>
      <c r="D333" s="145">
        <v>18</v>
      </c>
      <c r="E333" s="146">
        <v>6.3</v>
      </c>
      <c r="F333" s="146">
        <v>7</v>
      </c>
    </row>
    <row r="334" spans="1:6">
      <c r="A334" s="59" t="s">
        <v>4705</v>
      </c>
      <c r="B334" s="59" t="s">
        <v>4706</v>
      </c>
      <c r="C334" s="144"/>
      <c r="D334" s="145">
        <v>18</v>
      </c>
      <c r="E334" s="146">
        <v>18.89</v>
      </c>
      <c r="F334" s="146">
        <v>22</v>
      </c>
    </row>
    <row r="335" spans="1:6">
      <c r="A335" s="59" t="s">
        <v>4707</v>
      </c>
      <c r="B335" s="59" t="s">
        <v>4708</v>
      </c>
      <c r="C335" s="144"/>
      <c r="D335" s="145">
        <v>18</v>
      </c>
      <c r="E335" s="146">
        <v>12.6</v>
      </c>
      <c r="F335" s="146">
        <v>15</v>
      </c>
    </row>
    <row r="336" spans="1:6">
      <c r="A336" s="59" t="s">
        <v>4709</v>
      </c>
      <c r="B336" s="59" t="s">
        <v>4710</v>
      </c>
      <c r="C336" s="144"/>
      <c r="D336" s="145">
        <v>18</v>
      </c>
      <c r="E336" s="146">
        <v>12.6</v>
      </c>
      <c r="F336" s="146">
        <v>15</v>
      </c>
    </row>
    <row r="337" spans="1:6">
      <c r="A337" s="59" t="s">
        <v>4711</v>
      </c>
      <c r="B337" s="59" t="s">
        <v>4712</v>
      </c>
      <c r="C337" s="144"/>
      <c r="D337" s="145">
        <v>18</v>
      </c>
      <c r="E337" s="146">
        <v>18.89</v>
      </c>
      <c r="F337" s="146">
        <v>22</v>
      </c>
    </row>
    <row r="338" spans="1:6">
      <c r="A338" s="59" t="s">
        <v>4713</v>
      </c>
      <c r="B338" s="59" t="s">
        <v>4714</v>
      </c>
      <c r="C338" s="144"/>
      <c r="D338" s="145">
        <v>18</v>
      </c>
      <c r="E338" s="146">
        <v>6.3</v>
      </c>
      <c r="F338" s="146">
        <v>7</v>
      </c>
    </row>
    <row r="339" spans="1:6">
      <c r="A339" s="59" t="s">
        <v>4715</v>
      </c>
      <c r="B339" s="59" t="s">
        <v>4716</v>
      </c>
      <c r="C339" s="144"/>
      <c r="D339" s="145">
        <v>18</v>
      </c>
      <c r="E339" s="146">
        <v>31.49</v>
      </c>
      <c r="F339" s="146">
        <v>37</v>
      </c>
    </row>
    <row r="340" spans="1:6">
      <c r="A340" s="59" t="s">
        <v>4717</v>
      </c>
      <c r="B340" s="59" t="s">
        <v>4718</v>
      </c>
      <c r="C340" s="144"/>
      <c r="D340" s="145">
        <v>18</v>
      </c>
      <c r="E340" s="146">
        <v>365.28</v>
      </c>
      <c r="F340" s="146">
        <v>431</v>
      </c>
    </row>
    <row r="341" spans="1:6">
      <c r="A341" s="59" t="s">
        <v>4719</v>
      </c>
      <c r="B341" s="59" t="s">
        <v>4720</v>
      </c>
      <c r="C341" s="144"/>
      <c r="D341" s="145">
        <v>18</v>
      </c>
      <c r="E341" s="146">
        <v>188.94</v>
      </c>
      <c r="F341" s="146">
        <v>223</v>
      </c>
    </row>
    <row r="342" spans="1:6">
      <c r="A342" s="59" t="s">
        <v>4721</v>
      </c>
      <c r="B342" s="59" t="s">
        <v>4722</v>
      </c>
      <c r="C342" s="144"/>
      <c r="D342" s="145">
        <v>18</v>
      </c>
      <c r="E342" s="146">
        <v>31.49</v>
      </c>
      <c r="F342" s="146">
        <v>37</v>
      </c>
    </row>
    <row r="343" spans="1:6">
      <c r="A343" s="59" t="s">
        <v>3207</v>
      </c>
      <c r="B343" s="59" t="s">
        <v>3208</v>
      </c>
      <c r="C343" s="144"/>
      <c r="D343" s="145">
        <v>18</v>
      </c>
      <c r="E343" s="146">
        <v>37.79</v>
      </c>
      <c r="F343" s="146">
        <v>45</v>
      </c>
    </row>
    <row r="344" spans="1:6">
      <c r="A344" s="59" t="s">
        <v>2711</v>
      </c>
      <c r="B344" s="59" t="s">
        <v>2713</v>
      </c>
      <c r="C344" s="144"/>
      <c r="D344" s="145">
        <v>18</v>
      </c>
      <c r="E344" s="146">
        <v>75.58</v>
      </c>
      <c r="F344" s="146">
        <v>89</v>
      </c>
    </row>
    <row r="345" spans="1:6">
      <c r="A345" s="59" t="s">
        <v>4723</v>
      </c>
      <c r="B345" s="59" t="s">
        <v>4724</v>
      </c>
      <c r="C345" s="144"/>
      <c r="D345" s="145">
        <v>28</v>
      </c>
      <c r="E345" s="146">
        <v>512.64</v>
      </c>
      <c r="F345" s="146">
        <v>656</v>
      </c>
    </row>
    <row r="346" spans="1:6">
      <c r="A346" s="59" t="s">
        <v>4725</v>
      </c>
      <c r="B346" s="59" t="s">
        <v>4726</v>
      </c>
      <c r="C346" s="144"/>
      <c r="D346" s="145">
        <v>28</v>
      </c>
      <c r="E346" s="146">
        <v>313.99</v>
      </c>
      <c r="F346" s="146">
        <v>402</v>
      </c>
    </row>
    <row r="347" spans="1:6">
      <c r="A347" s="59" t="s">
        <v>4727</v>
      </c>
      <c r="B347" s="59" t="s">
        <v>4728</v>
      </c>
      <c r="C347" s="144"/>
      <c r="D347" s="145">
        <v>18</v>
      </c>
      <c r="E347" s="146">
        <v>50.38</v>
      </c>
      <c r="F347" s="146">
        <v>59</v>
      </c>
    </row>
    <row r="348" spans="1:6">
      <c r="A348" s="59" t="s">
        <v>4729</v>
      </c>
      <c r="B348" s="59" t="s">
        <v>4730</v>
      </c>
      <c r="C348" s="144"/>
      <c r="D348" s="145">
        <v>18</v>
      </c>
      <c r="E348" s="146">
        <v>321.2</v>
      </c>
      <c r="F348" s="146">
        <v>379</v>
      </c>
    </row>
    <row r="349" spans="1:6">
      <c r="A349" s="59" t="s">
        <v>4732</v>
      </c>
      <c r="B349" s="59" t="s">
        <v>4733</v>
      </c>
      <c r="C349" s="144"/>
      <c r="D349" s="145">
        <v>18</v>
      </c>
      <c r="E349" s="146">
        <v>6.3</v>
      </c>
      <c r="F349" s="146">
        <v>7</v>
      </c>
    </row>
    <row r="350" spans="1:6">
      <c r="A350" s="59" t="s">
        <v>4734</v>
      </c>
      <c r="B350" s="59" t="s">
        <v>4735</v>
      </c>
      <c r="C350" s="144"/>
      <c r="D350" s="145">
        <v>18</v>
      </c>
      <c r="E350" s="146">
        <v>6.3</v>
      </c>
      <c r="F350" s="146">
        <v>7</v>
      </c>
    </row>
    <row r="351" spans="1:6">
      <c r="A351" s="59" t="s">
        <v>4736</v>
      </c>
      <c r="B351" s="59" t="s">
        <v>4737</v>
      </c>
      <c r="C351" s="144"/>
      <c r="D351" s="145">
        <v>18</v>
      </c>
      <c r="E351" s="146">
        <v>755.76</v>
      </c>
      <c r="F351" s="146">
        <v>892</v>
      </c>
    </row>
    <row r="352" spans="1:6">
      <c r="A352" s="59" t="s">
        <v>4739</v>
      </c>
      <c r="B352" s="59" t="s">
        <v>4740</v>
      </c>
      <c r="C352" s="144"/>
      <c r="D352" s="145">
        <v>28</v>
      </c>
      <c r="E352" s="146">
        <v>858.67</v>
      </c>
      <c r="F352" s="146">
        <v>1099</v>
      </c>
    </row>
    <row r="353" spans="1:6">
      <c r="A353" s="59" t="s">
        <v>4741</v>
      </c>
      <c r="B353" s="59" t="s">
        <v>4742</v>
      </c>
      <c r="C353" s="144"/>
      <c r="D353" s="145">
        <v>18</v>
      </c>
      <c r="E353" s="146">
        <v>648.69000000000005</v>
      </c>
      <c r="F353" s="146">
        <v>765</v>
      </c>
    </row>
    <row r="354" spans="1:6">
      <c r="A354" s="59" t="s">
        <v>1483</v>
      </c>
      <c r="B354" s="59" t="s">
        <v>4743</v>
      </c>
      <c r="C354" s="144"/>
      <c r="D354" s="145">
        <v>18</v>
      </c>
      <c r="E354" s="146">
        <v>163.75</v>
      </c>
      <c r="F354" s="146">
        <v>193</v>
      </c>
    </row>
    <row r="355" spans="1:6">
      <c r="A355" s="59" t="s">
        <v>4744</v>
      </c>
      <c r="B355" s="59" t="s">
        <v>4745</v>
      </c>
      <c r="C355" s="144"/>
      <c r="D355" s="145">
        <v>28</v>
      </c>
      <c r="E355" s="146">
        <v>269.14</v>
      </c>
      <c r="F355" s="146">
        <v>344</v>
      </c>
    </row>
    <row r="356" spans="1:6">
      <c r="A356" s="59" t="s">
        <v>4746</v>
      </c>
      <c r="B356" s="59" t="s">
        <v>4747</v>
      </c>
      <c r="C356" s="144"/>
      <c r="D356" s="145">
        <v>28</v>
      </c>
      <c r="E356" s="146">
        <v>1198.3</v>
      </c>
      <c r="F356" s="146">
        <v>1534</v>
      </c>
    </row>
    <row r="357" spans="1:6">
      <c r="A357" s="59" t="s">
        <v>4748</v>
      </c>
      <c r="B357" s="59" t="s">
        <v>4749</v>
      </c>
      <c r="C357" s="144"/>
      <c r="D357" s="145">
        <v>18</v>
      </c>
      <c r="E357" s="146">
        <v>358.99</v>
      </c>
      <c r="F357" s="146">
        <v>424</v>
      </c>
    </row>
    <row r="358" spans="1:6">
      <c r="A358" s="59" t="s">
        <v>4750</v>
      </c>
      <c r="B358" s="59" t="s">
        <v>4751</v>
      </c>
      <c r="C358" s="144"/>
      <c r="D358" s="145">
        <v>18</v>
      </c>
      <c r="E358" s="146">
        <v>94.47</v>
      </c>
      <c r="F358" s="146">
        <v>111</v>
      </c>
    </row>
    <row r="359" spans="1:6">
      <c r="A359" s="59" t="s">
        <v>4768</v>
      </c>
      <c r="B359" s="59" t="s">
        <v>4769</v>
      </c>
      <c r="C359" s="144"/>
      <c r="D359" s="145">
        <v>18</v>
      </c>
      <c r="E359" s="146">
        <v>648.69000000000005</v>
      </c>
      <c r="F359" s="146">
        <v>765</v>
      </c>
    </row>
    <row r="360" spans="1:6">
      <c r="A360" s="59" t="s">
        <v>4771</v>
      </c>
      <c r="B360" s="59" t="s">
        <v>4772</v>
      </c>
      <c r="C360" s="144"/>
      <c r="D360" s="145">
        <v>18</v>
      </c>
      <c r="E360" s="146">
        <v>94.47</v>
      </c>
      <c r="F360" s="146">
        <v>111</v>
      </c>
    </row>
    <row r="361" spans="1:6">
      <c r="A361" s="59" t="s">
        <v>4773</v>
      </c>
      <c r="B361" s="59" t="s">
        <v>4774</v>
      </c>
      <c r="C361" s="144"/>
      <c r="D361" s="145">
        <v>18</v>
      </c>
      <c r="E361" s="146">
        <v>6.3</v>
      </c>
      <c r="F361" s="146">
        <v>7</v>
      </c>
    </row>
    <row r="362" spans="1:6">
      <c r="A362" s="59" t="s">
        <v>548</v>
      </c>
      <c r="B362" s="59" t="s">
        <v>4638</v>
      </c>
      <c r="C362" s="144"/>
      <c r="D362" s="145"/>
      <c r="E362" s="146"/>
      <c r="F362" s="146"/>
    </row>
    <row r="363" spans="1:6">
      <c r="A363" s="59"/>
      <c r="B363" s="59"/>
      <c r="C363" s="144"/>
      <c r="D363" s="145" t="s">
        <v>4775</v>
      </c>
      <c r="E363" s="146">
        <v>472</v>
      </c>
      <c r="F363" s="146"/>
    </row>
    <row r="364" spans="1:6">
      <c r="A364" s="59" t="s">
        <v>2716</v>
      </c>
      <c r="B364" s="59" t="s">
        <v>2717</v>
      </c>
      <c r="C364" s="144"/>
      <c r="D364" s="145">
        <v>18</v>
      </c>
      <c r="E364" s="146">
        <v>12.6</v>
      </c>
      <c r="F364" s="146">
        <v>15</v>
      </c>
    </row>
    <row r="365" spans="1:6">
      <c r="A365" s="59" t="s">
        <v>3210</v>
      </c>
      <c r="B365" s="59" t="s">
        <v>4776</v>
      </c>
      <c r="C365" s="144"/>
      <c r="D365" s="145">
        <v>18</v>
      </c>
      <c r="E365" s="146">
        <v>377.88</v>
      </c>
      <c r="F365" s="146">
        <v>453</v>
      </c>
    </row>
    <row r="366" spans="1:6">
      <c r="A366" s="59" t="s">
        <v>3212</v>
      </c>
      <c r="B366" s="59" t="s">
        <v>3213</v>
      </c>
      <c r="C366" s="144"/>
      <c r="D366" s="145">
        <v>18</v>
      </c>
      <c r="E366" s="146">
        <v>466.05</v>
      </c>
      <c r="F366" s="146">
        <v>550</v>
      </c>
    </row>
    <row r="367" spans="1:6">
      <c r="A367" s="59" t="s">
        <v>4777</v>
      </c>
      <c r="B367" s="59" t="s">
        <v>4778</v>
      </c>
      <c r="C367" s="144"/>
      <c r="D367" s="145">
        <v>18</v>
      </c>
      <c r="E367" s="146">
        <v>6.3</v>
      </c>
      <c r="F367" s="146">
        <v>7</v>
      </c>
    </row>
    <row r="368" spans="1:6">
      <c r="A368" s="59" t="s">
        <v>4779</v>
      </c>
      <c r="B368" s="59" t="s">
        <v>4780</v>
      </c>
      <c r="C368" s="144"/>
      <c r="D368" s="145">
        <v>18</v>
      </c>
      <c r="E368" s="146">
        <v>6.3</v>
      </c>
      <c r="F368" s="146">
        <v>7</v>
      </c>
    </row>
    <row r="369" spans="1:6">
      <c r="A369" s="59" t="s">
        <v>4781</v>
      </c>
      <c r="B369" s="59" t="s">
        <v>4782</v>
      </c>
      <c r="C369" s="144"/>
      <c r="D369" s="145">
        <v>18</v>
      </c>
      <c r="E369" s="146">
        <v>25.19</v>
      </c>
      <c r="F369" s="146">
        <v>30</v>
      </c>
    </row>
    <row r="370" spans="1:6">
      <c r="A370" s="59" t="s">
        <v>4783</v>
      </c>
      <c r="B370" s="59" t="s">
        <v>4784</v>
      </c>
      <c r="C370" s="144"/>
      <c r="D370" s="145">
        <v>28</v>
      </c>
      <c r="E370" s="146">
        <v>102.53</v>
      </c>
      <c r="F370" s="146">
        <v>131</v>
      </c>
    </row>
    <row r="371" spans="1:6">
      <c r="A371" s="59" t="s">
        <v>4785</v>
      </c>
      <c r="B371" s="59" t="s">
        <v>4786</v>
      </c>
      <c r="C371" s="144"/>
      <c r="D371" s="145">
        <v>18</v>
      </c>
      <c r="E371" s="146">
        <v>12.6</v>
      </c>
      <c r="F371" s="146">
        <v>15</v>
      </c>
    </row>
    <row r="372" spans="1:6">
      <c r="A372" s="59" t="s">
        <v>4787</v>
      </c>
      <c r="B372" s="59" t="s">
        <v>4788</v>
      </c>
      <c r="C372" s="144"/>
      <c r="D372" s="145">
        <v>28</v>
      </c>
      <c r="E372" s="146">
        <v>96.12</v>
      </c>
      <c r="F372" s="146">
        <v>123</v>
      </c>
    </row>
    <row r="373" spans="1:6">
      <c r="A373" s="59" t="s">
        <v>4789</v>
      </c>
      <c r="B373" s="59" t="s">
        <v>4790</v>
      </c>
      <c r="C373" s="144"/>
      <c r="D373" s="145">
        <v>28</v>
      </c>
      <c r="E373" s="146">
        <v>6.41</v>
      </c>
      <c r="F373" s="146">
        <v>8</v>
      </c>
    </row>
    <row r="374" spans="1:6">
      <c r="A374" s="59" t="s">
        <v>2377</v>
      </c>
      <c r="B374" s="59" t="s">
        <v>2378</v>
      </c>
      <c r="C374" s="144"/>
      <c r="D374" s="145">
        <v>28</v>
      </c>
      <c r="E374" s="146">
        <v>211.46</v>
      </c>
      <c r="F374" s="146">
        <v>271</v>
      </c>
    </row>
    <row r="375" spans="1:6">
      <c r="A375" s="59" t="s">
        <v>2379</v>
      </c>
      <c r="B375" s="59" t="s">
        <v>2381</v>
      </c>
      <c r="C375" s="144"/>
      <c r="D375" s="145">
        <v>28</v>
      </c>
      <c r="E375" s="146">
        <v>211.46</v>
      </c>
      <c r="F375" s="146">
        <v>271</v>
      </c>
    </row>
    <row r="376" spans="1:6">
      <c r="A376" s="59" t="s">
        <v>4791</v>
      </c>
      <c r="B376" s="59" t="s">
        <v>4792</v>
      </c>
      <c r="C376" s="144"/>
      <c r="D376" s="145">
        <v>18</v>
      </c>
      <c r="E376" s="146">
        <v>12.6</v>
      </c>
      <c r="F376" s="146">
        <v>15</v>
      </c>
    </row>
    <row r="377" spans="1:6">
      <c r="A377" s="59" t="s">
        <v>4793</v>
      </c>
      <c r="B377" s="59" t="s">
        <v>4794</v>
      </c>
      <c r="C377" s="144"/>
      <c r="D377" s="145">
        <v>18</v>
      </c>
      <c r="E377" s="146">
        <v>365.28</v>
      </c>
      <c r="F377" s="146">
        <v>431</v>
      </c>
    </row>
    <row r="378" spans="1:6">
      <c r="A378" s="59" t="s">
        <v>4795</v>
      </c>
      <c r="B378" s="59" t="s">
        <v>4796</v>
      </c>
      <c r="C378" s="144"/>
      <c r="D378" s="145">
        <v>18</v>
      </c>
      <c r="E378" s="146">
        <v>365.28</v>
      </c>
      <c r="F378" s="146">
        <v>431</v>
      </c>
    </row>
    <row r="379" spans="1:6">
      <c r="A379" s="59" t="s">
        <v>2385</v>
      </c>
      <c r="B379" s="59" t="s">
        <v>2386</v>
      </c>
      <c r="C379" s="144"/>
      <c r="D379" s="145">
        <v>18</v>
      </c>
      <c r="E379" s="146">
        <v>328</v>
      </c>
      <c r="F379" s="146">
        <v>387</v>
      </c>
    </row>
    <row r="380" spans="1:6">
      <c r="A380" s="59" t="s">
        <v>4797</v>
      </c>
      <c r="B380" s="59" t="s">
        <v>4798</v>
      </c>
      <c r="C380" s="144"/>
      <c r="D380" s="145">
        <v>18</v>
      </c>
      <c r="E380" s="146">
        <v>6.3</v>
      </c>
      <c r="F380" s="146">
        <v>7</v>
      </c>
    </row>
    <row r="381" spans="1:6">
      <c r="A381" s="59" t="s">
        <v>4799</v>
      </c>
      <c r="B381" s="59" t="s">
        <v>4800</v>
      </c>
      <c r="C381" s="144"/>
      <c r="D381" s="145">
        <v>18</v>
      </c>
      <c r="E381" s="146">
        <v>18.89</v>
      </c>
      <c r="F381" s="146">
        <v>22</v>
      </c>
    </row>
    <row r="382" spans="1:6">
      <c r="A382" s="59" t="s">
        <v>4801</v>
      </c>
      <c r="B382" s="59" t="s">
        <v>4802</v>
      </c>
      <c r="C382" s="144"/>
      <c r="D382" s="145">
        <v>18</v>
      </c>
      <c r="E382" s="146">
        <v>12.6</v>
      </c>
      <c r="F382" s="146">
        <v>15</v>
      </c>
    </row>
    <row r="383" spans="1:6">
      <c r="A383" s="59" t="s">
        <v>4803</v>
      </c>
      <c r="B383" s="59" t="s">
        <v>4804</v>
      </c>
      <c r="C383" s="144"/>
      <c r="D383" s="145">
        <v>18</v>
      </c>
      <c r="E383" s="146">
        <v>18.89</v>
      </c>
      <c r="F383" s="146">
        <v>22</v>
      </c>
    </row>
    <row r="384" spans="1:6">
      <c r="A384" s="59" t="s">
        <v>2721</v>
      </c>
      <c r="B384" s="59" t="s">
        <v>2722</v>
      </c>
      <c r="C384" s="144"/>
      <c r="D384" s="145">
        <v>18</v>
      </c>
      <c r="E384" s="146">
        <v>25.19</v>
      </c>
      <c r="F384" s="146">
        <v>30</v>
      </c>
    </row>
    <row r="385" spans="1:6">
      <c r="A385" s="59" t="s">
        <v>1486</v>
      </c>
      <c r="B385" s="59" t="s">
        <v>4805</v>
      </c>
      <c r="C385" s="144"/>
      <c r="D385" s="145">
        <v>18</v>
      </c>
      <c r="E385" s="146">
        <v>207.83</v>
      </c>
      <c r="F385" s="146">
        <v>245</v>
      </c>
    </row>
    <row r="386" spans="1:6">
      <c r="A386" s="59" t="s">
        <v>4806</v>
      </c>
      <c r="B386" s="59" t="s">
        <v>4807</v>
      </c>
      <c r="C386" s="144"/>
      <c r="D386" s="145">
        <v>18</v>
      </c>
      <c r="E386" s="146">
        <v>623.5</v>
      </c>
      <c r="F386" s="146">
        <v>736</v>
      </c>
    </row>
    <row r="387" spans="1:6">
      <c r="A387" s="59" t="s">
        <v>4809</v>
      </c>
      <c r="B387" s="59" t="s">
        <v>4810</v>
      </c>
      <c r="C387" s="144"/>
      <c r="D387" s="145">
        <v>18</v>
      </c>
      <c r="E387" s="146">
        <v>535.33000000000004</v>
      </c>
      <c r="F387" s="146">
        <v>632</v>
      </c>
    </row>
    <row r="388" spans="1:6">
      <c r="A388" s="59" t="s">
        <v>4811</v>
      </c>
      <c r="B388" s="59" t="s">
        <v>4812</v>
      </c>
      <c r="C388" s="144"/>
      <c r="D388" s="145">
        <v>18</v>
      </c>
      <c r="E388" s="146">
        <v>144.85</v>
      </c>
      <c r="F388" s="146">
        <v>171</v>
      </c>
    </row>
    <row r="389" spans="1:6">
      <c r="A389" s="59" t="s">
        <v>4813</v>
      </c>
      <c r="B389" s="59" t="s">
        <v>4814</v>
      </c>
      <c r="C389" s="144"/>
      <c r="D389" s="145">
        <v>28</v>
      </c>
      <c r="E389" s="146">
        <v>768.96</v>
      </c>
      <c r="F389" s="146">
        <v>984</v>
      </c>
    </row>
    <row r="390" spans="1:6">
      <c r="A390" s="59" t="s">
        <v>4815</v>
      </c>
      <c r="B390" s="59" t="s">
        <v>4816</v>
      </c>
      <c r="C390" s="144"/>
      <c r="D390" s="145">
        <v>18</v>
      </c>
      <c r="E390" s="146">
        <v>113.36</v>
      </c>
      <c r="F390" s="146">
        <v>134</v>
      </c>
    </row>
    <row r="391" spans="1:6">
      <c r="A391" s="59" t="s">
        <v>4817</v>
      </c>
      <c r="B391" s="59" t="s">
        <v>4818</v>
      </c>
      <c r="C391" s="144"/>
      <c r="D391" s="145">
        <v>18</v>
      </c>
      <c r="E391" s="146">
        <v>384.18</v>
      </c>
      <c r="F391" s="146">
        <v>453</v>
      </c>
    </row>
    <row r="392" spans="1:6">
      <c r="A392" s="59" t="s">
        <v>4819</v>
      </c>
      <c r="B392" s="59" t="s">
        <v>4820</v>
      </c>
      <c r="C392" s="144"/>
      <c r="D392" s="145">
        <v>18</v>
      </c>
      <c r="E392" s="146">
        <v>88.17</v>
      </c>
      <c r="F392" s="146">
        <v>104</v>
      </c>
    </row>
    <row r="393" spans="1:6">
      <c r="A393" s="59" t="s">
        <v>4821</v>
      </c>
      <c r="B393" s="59" t="s">
        <v>4822</v>
      </c>
      <c r="C393" s="144"/>
      <c r="D393" s="145">
        <v>18</v>
      </c>
      <c r="E393" s="146">
        <v>125.96</v>
      </c>
      <c r="F393" s="146">
        <v>149</v>
      </c>
    </row>
    <row r="394" spans="1:6">
      <c r="A394" s="59" t="s">
        <v>4823</v>
      </c>
      <c r="B394" s="59" t="s">
        <v>4824</v>
      </c>
      <c r="C394" s="144"/>
      <c r="D394" s="145">
        <v>18</v>
      </c>
      <c r="E394" s="146">
        <v>6.3</v>
      </c>
      <c r="F394" s="146">
        <v>7</v>
      </c>
    </row>
    <row r="395" spans="1:6">
      <c r="A395" s="59" t="s">
        <v>4825</v>
      </c>
      <c r="B395" s="59" t="s">
        <v>4827</v>
      </c>
      <c r="C395" s="144"/>
      <c r="D395" s="145">
        <v>18</v>
      </c>
      <c r="E395" s="146">
        <v>151.15</v>
      </c>
      <c r="F395" s="146">
        <v>178</v>
      </c>
    </row>
    <row r="396" spans="1:6">
      <c r="A396" s="59" t="s">
        <v>4829</v>
      </c>
      <c r="B396" s="59" t="s">
        <v>4832</v>
      </c>
      <c r="C396" s="144"/>
      <c r="D396" s="145">
        <v>18</v>
      </c>
      <c r="E396" s="146">
        <v>37.79</v>
      </c>
      <c r="F396" s="146">
        <v>45</v>
      </c>
    </row>
    <row r="397" spans="1:6">
      <c r="A397" s="59" t="s">
        <v>4833</v>
      </c>
      <c r="B397" s="59" t="s">
        <v>4834</v>
      </c>
      <c r="C397" s="144"/>
      <c r="D397" s="145">
        <v>18</v>
      </c>
      <c r="E397" s="146">
        <v>314.89999999999998</v>
      </c>
      <c r="F397" s="146">
        <v>372</v>
      </c>
    </row>
    <row r="398" spans="1:6">
      <c r="A398" s="59" t="s">
        <v>4835</v>
      </c>
      <c r="B398" s="59" t="s">
        <v>4836</v>
      </c>
      <c r="C398" s="144"/>
      <c r="D398" s="145">
        <v>18</v>
      </c>
      <c r="E398" s="146">
        <v>220.43</v>
      </c>
      <c r="F398" s="146">
        <v>260</v>
      </c>
    </row>
    <row r="399" spans="1:6">
      <c r="A399" s="59" t="s">
        <v>4837</v>
      </c>
      <c r="B399" s="59" t="s">
        <v>4838</v>
      </c>
      <c r="C399" s="144"/>
      <c r="D399" s="145">
        <v>18</v>
      </c>
      <c r="E399" s="146">
        <v>321.2</v>
      </c>
      <c r="F399" s="146">
        <v>379</v>
      </c>
    </row>
    <row r="400" spans="1:6">
      <c r="A400" s="59" t="s">
        <v>4840</v>
      </c>
      <c r="B400" s="59" t="s">
        <v>4841</v>
      </c>
      <c r="C400" s="144"/>
      <c r="D400" s="145">
        <v>18</v>
      </c>
      <c r="E400" s="146">
        <v>138.56</v>
      </c>
      <c r="F400" s="146">
        <v>163</v>
      </c>
    </row>
    <row r="401" spans="1:6">
      <c r="A401" s="59" t="s">
        <v>4842</v>
      </c>
      <c r="B401" s="59" t="s">
        <v>4843</v>
      </c>
      <c r="C401" s="144"/>
      <c r="D401" s="145">
        <v>18</v>
      </c>
      <c r="E401" s="146">
        <v>226.73</v>
      </c>
      <c r="F401" s="146">
        <v>268</v>
      </c>
    </row>
    <row r="402" spans="1:6">
      <c r="A402" s="59" t="s">
        <v>4844</v>
      </c>
      <c r="B402" s="59" t="s">
        <v>4845</v>
      </c>
      <c r="C402" s="144"/>
      <c r="D402" s="145">
        <v>18</v>
      </c>
      <c r="E402" s="146">
        <v>12.6</v>
      </c>
      <c r="F402" s="146">
        <v>15</v>
      </c>
    </row>
    <row r="403" spans="1:6">
      <c r="A403" s="59" t="s">
        <v>4846</v>
      </c>
      <c r="B403" s="59" t="s">
        <v>4847</v>
      </c>
      <c r="C403" s="144"/>
      <c r="D403" s="145">
        <v>18</v>
      </c>
      <c r="E403" s="146">
        <v>12.6</v>
      </c>
      <c r="F403" s="146">
        <v>15</v>
      </c>
    </row>
    <row r="404" spans="1:6">
      <c r="A404" s="59" t="s">
        <v>4848</v>
      </c>
      <c r="B404" s="59" t="s">
        <v>4849</v>
      </c>
      <c r="C404" s="144"/>
      <c r="D404" s="145">
        <v>18</v>
      </c>
      <c r="E404" s="146">
        <v>25.19</v>
      </c>
      <c r="F404" s="146">
        <v>30</v>
      </c>
    </row>
    <row r="405" spans="1:6">
      <c r="A405" s="59" t="s">
        <v>4850</v>
      </c>
      <c r="B405" s="59" t="s">
        <v>4851</v>
      </c>
      <c r="C405" s="144"/>
      <c r="D405" s="145">
        <v>18</v>
      </c>
      <c r="E405" s="146">
        <v>62.98</v>
      </c>
      <c r="F405" s="146">
        <v>74</v>
      </c>
    </row>
    <row r="406" spans="1:6">
      <c r="A406" s="59" t="s">
        <v>4852</v>
      </c>
      <c r="B406" s="59" t="s">
        <v>4853</v>
      </c>
      <c r="C406" s="144"/>
      <c r="D406" s="145">
        <v>18</v>
      </c>
      <c r="E406" s="146">
        <v>6.3</v>
      </c>
      <c r="F406" s="146">
        <v>7</v>
      </c>
    </row>
    <row r="407" spans="1:6">
      <c r="A407" s="59" t="s">
        <v>4854</v>
      </c>
      <c r="B407" s="59" t="s">
        <v>4855</v>
      </c>
      <c r="C407" s="144"/>
      <c r="D407" s="145">
        <v>18</v>
      </c>
      <c r="E407" s="146">
        <v>31.49</v>
      </c>
      <c r="F407" s="146">
        <v>37</v>
      </c>
    </row>
    <row r="408" spans="1:6">
      <c r="A408" s="59" t="s">
        <v>4856</v>
      </c>
      <c r="B408" s="59" t="s">
        <v>4857</v>
      </c>
      <c r="C408" s="144"/>
      <c r="D408" s="145">
        <v>18</v>
      </c>
      <c r="E408" s="146">
        <v>25.19</v>
      </c>
      <c r="F408" s="146">
        <v>30</v>
      </c>
    </row>
    <row r="409" spans="1:6">
      <c r="A409" s="59" t="s">
        <v>4858</v>
      </c>
      <c r="B409" s="59" t="s">
        <v>4859</v>
      </c>
      <c r="C409" s="144"/>
      <c r="D409" s="145">
        <v>18</v>
      </c>
      <c r="E409" s="146">
        <v>62.98</v>
      </c>
      <c r="F409" s="146">
        <v>74</v>
      </c>
    </row>
    <row r="410" spans="1:6">
      <c r="A410" s="59" t="s">
        <v>4860</v>
      </c>
      <c r="B410" s="59" t="s">
        <v>4861</v>
      </c>
      <c r="C410" s="144"/>
      <c r="D410" s="145">
        <v>18</v>
      </c>
      <c r="E410" s="146">
        <v>44.09</v>
      </c>
      <c r="F410" s="146">
        <v>52</v>
      </c>
    </row>
    <row r="411" spans="1:6">
      <c r="A411" s="59" t="s">
        <v>4862</v>
      </c>
      <c r="B411" s="59" t="s">
        <v>4863</v>
      </c>
      <c r="C411" s="144"/>
      <c r="D411" s="145">
        <v>18</v>
      </c>
      <c r="E411" s="146">
        <v>264.52</v>
      </c>
      <c r="F411" s="146">
        <v>312</v>
      </c>
    </row>
    <row r="412" spans="1:6">
      <c r="A412" s="59" t="s">
        <v>4864</v>
      </c>
      <c r="B412" s="59" t="s">
        <v>4865</v>
      </c>
      <c r="C412" s="144"/>
      <c r="D412" s="145">
        <v>18</v>
      </c>
      <c r="E412" s="146">
        <v>132.26</v>
      </c>
      <c r="F412" s="146">
        <v>156</v>
      </c>
    </row>
    <row r="413" spans="1:6">
      <c r="A413" s="59" t="s">
        <v>4866</v>
      </c>
      <c r="B413" s="59" t="s">
        <v>4867</v>
      </c>
      <c r="C413" s="144"/>
      <c r="D413" s="145">
        <v>28</v>
      </c>
      <c r="E413" s="146">
        <v>493.42</v>
      </c>
      <c r="F413" s="146">
        <v>632</v>
      </c>
    </row>
    <row r="414" spans="1:6">
      <c r="A414" s="59" t="s">
        <v>4868</v>
      </c>
      <c r="B414" s="59" t="s">
        <v>4869</v>
      </c>
      <c r="C414" s="144"/>
      <c r="D414" s="145">
        <v>28</v>
      </c>
      <c r="E414" s="146">
        <v>493.42</v>
      </c>
      <c r="F414" s="146">
        <v>632</v>
      </c>
    </row>
    <row r="415" spans="1:6">
      <c r="A415" s="59" t="s">
        <v>4870</v>
      </c>
      <c r="B415" s="59" t="s">
        <v>4871</v>
      </c>
      <c r="C415" s="144"/>
      <c r="D415" s="145">
        <v>18</v>
      </c>
      <c r="E415" s="146">
        <v>31.49</v>
      </c>
      <c r="F415" s="146">
        <v>37</v>
      </c>
    </row>
    <row r="416" spans="1:6">
      <c r="A416" s="59" t="s">
        <v>4872</v>
      </c>
      <c r="B416" s="59" t="s">
        <v>4873</v>
      </c>
      <c r="C416" s="144"/>
      <c r="D416" s="145">
        <v>18</v>
      </c>
      <c r="E416" s="146">
        <v>163.75</v>
      </c>
      <c r="F416" s="146">
        <v>193</v>
      </c>
    </row>
    <row r="417" spans="1:6">
      <c r="A417" s="59" t="s">
        <v>4874</v>
      </c>
      <c r="B417" s="59" t="s">
        <v>4875</v>
      </c>
      <c r="C417" s="144"/>
      <c r="D417" s="145">
        <v>18</v>
      </c>
      <c r="E417" s="146">
        <v>125.96</v>
      </c>
      <c r="F417" s="146">
        <v>149</v>
      </c>
    </row>
    <row r="418" spans="1:6">
      <c r="A418" s="59" t="s">
        <v>4876</v>
      </c>
      <c r="B418" s="59" t="s">
        <v>4877</v>
      </c>
      <c r="C418" s="144"/>
      <c r="D418" s="145">
        <v>18</v>
      </c>
      <c r="E418" s="146">
        <v>4540.8599999999997</v>
      </c>
      <c r="F418" s="146">
        <v>5358</v>
      </c>
    </row>
    <row r="419" spans="1:6">
      <c r="A419" s="59" t="s">
        <v>4878</v>
      </c>
      <c r="B419" s="59" t="s">
        <v>4879</v>
      </c>
      <c r="C419" s="144"/>
      <c r="D419" s="145">
        <v>18</v>
      </c>
      <c r="E419" s="146">
        <v>12.6</v>
      </c>
      <c r="F419" s="146">
        <v>15</v>
      </c>
    </row>
    <row r="420" spans="1:6">
      <c r="A420" s="59" t="s">
        <v>4880</v>
      </c>
      <c r="B420" s="59" t="s">
        <v>4881</v>
      </c>
      <c r="C420" s="144"/>
      <c r="D420" s="145">
        <v>18</v>
      </c>
      <c r="E420" s="146">
        <v>18.89</v>
      </c>
      <c r="F420" s="146">
        <v>22</v>
      </c>
    </row>
    <row r="421" spans="1:6">
      <c r="A421" s="59" t="s">
        <v>4882</v>
      </c>
      <c r="B421" s="59" t="s">
        <v>4883</v>
      </c>
      <c r="C421" s="144"/>
      <c r="D421" s="145">
        <v>18</v>
      </c>
      <c r="E421" s="146">
        <v>18.89</v>
      </c>
      <c r="F421" s="146">
        <v>22</v>
      </c>
    </row>
    <row r="422" spans="1:6">
      <c r="A422" s="59" t="s">
        <v>2723</v>
      </c>
      <c r="B422" s="59" t="s">
        <v>2724</v>
      </c>
      <c r="C422" s="144"/>
      <c r="D422" s="145">
        <v>18</v>
      </c>
      <c r="E422" s="146">
        <v>60</v>
      </c>
      <c r="F422" s="146">
        <v>77</v>
      </c>
    </row>
    <row r="423" spans="1:6">
      <c r="A423" s="59" t="s">
        <v>4884</v>
      </c>
      <c r="B423" s="59" t="s">
        <v>4885</v>
      </c>
      <c r="C423" s="144"/>
      <c r="D423" s="145">
        <v>18</v>
      </c>
      <c r="E423" s="146">
        <v>81.87</v>
      </c>
      <c r="F423" s="146">
        <v>97</v>
      </c>
    </row>
    <row r="424" spans="1:6">
      <c r="A424" s="59" t="s">
        <v>4886</v>
      </c>
      <c r="B424" s="59" t="s">
        <v>4887</v>
      </c>
      <c r="C424" s="144"/>
      <c r="D424" s="145">
        <v>18</v>
      </c>
      <c r="E424" s="146">
        <v>69.28</v>
      </c>
      <c r="F424" s="146">
        <v>82</v>
      </c>
    </row>
    <row r="425" spans="1:6">
      <c r="A425" s="59" t="s">
        <v>4888</v>
      </c>
      <c r="B425" s="59" t="s">
        <v>4889</v>
      </c>
      <c r="C425" s="144"/>
      <c r="D425" s="145">
        <v>18</v>
      </c>
      <c r="E425" s="146">
        <v>107.07</v>
      </c>
      <c r="F425" s="146">
        <v>126</v>
      </c>
    </row>
    <row r="426" spans="1:6">
      <c r="A426" s="59" t="s">
        <v>4890</v>
      </c>
      <c r="B426" s="59" t="s">
        <v>4891</v>
      </c>
      <c r="C426" s="144"/>
      <c r="D426" s="145">
        <v>18</v>
      </c>
      <c r="E426" s="146">
        <v>75.58</v>
      </c>
      <c r="F426" s="146">
        <v>89</v>
      </c>
    </row>
    <row r="427" spans="1:6">
      <c r="A427" s="59" t="s">
        <v>2725</v>
      </c>
      <c r="B427" s="59" t="s">
        <v>2726</v>
      </c>
      <c r="C427" s="144"/>
      <c r="D427" s="145">
        <v>18</v>
      </c>
      <c r="E427" s="146">
        <v>527</v>
      </c>
      <c r="F427" s="146">
        <v>622</v>
      </c>
    </row>
    <row r="428" spans="1:6">
      <c r="A428" s="59" t="s">
        <v>4892</v>
      </c>
      <c r="B428" s="59" t="s">
        <v>4893</v>
      </c>
      <c r="C428" s="144"/>
      <c r="D428" s="145">
        <v>18</v>
      </c>
      <c r="E428" s="146">
        <v>421.97</v>
      </c>
      <c r="F428" s="146">
        <v>498</v>
      </c>
    </row>
    <row r="429" spans="1:6">
      <c r="A429" s="59" t="s">
        <v>4894</v>
      </c>
      <c r="B429" s="59" t="s">
        <v>4895</v>
      </c>
      <c r="C429" s="144"/>
      <c r="D429" s="145">
        <v>18</v>
      </c>
      <c r="E429" s="146">
        <v>75.58</v>
      </c>
      <c r="F429" s="146">
        <v>89</v>
      </c>
    </row>
    <row r="430" spans="1:6">
      <c r="A430" s="59" t="s">
        <v>2727</v>
      </c>
      <c r="B430" s="59" t="s">
        <v>2728</v>
      </c>
      <c r="C430" s="144"/>
      <c r="D430" s="145">
        <v>18</v>
      </c>
      <c r="E430" s="146">
        <v>527</v>
      </c>
      <c r="F430" s="146">
        <v>622</v>
      </c>
    </row>
    <row r="431" spans="1:6">
      <c r="A431" s="59" t="s">
        <v>4896</v>
      </c>
      <c r="B431" s="59" t="s">
        <v>4897</v>
      </c>
      <c r="C431" s="144"/>
      <c r="D431" s="145">
        <v>18</v>
      </c>
      <c r="E431" s="146">
        <v>107.07</v>
      </c>
      <c r="F431" s="146">
        <v>126</v>
      </c>
    </row>
    <row r="432" spans="1:6">
      <c r="A432" s="59" t="s">
        <v>2387</v>
      </c>
      <c r="B432" s="59" t="s">
        <v>2388</v>
      </c>
      <c r="C432" s="144"/>
      <c r="D432" s="145">
        <v>18</v>
      </c>
      <c r="E432" s="146">
        <v>75.58</v>
      </c>
      <c r="F432" s="146">
        <v>89</v>
      </c>
    </row>
    <row r="433" spans="1:6">
      <c r="A433" s="59" t="s">
        <v>4898</v>
      </c>
      <c r="B433" s="59" t="s">
        <v>4899</v>
      </c>
      <c r="C433" s="144"/>
      <c r="D433" s="145">
        <v>18</v>
      </c>
      <c r="E433" s="146">
        <v>75.58</v>
      </c>
      <c r="F433" s="146">
        <v>89</v>
      </c>
    </row>
    <row r="434" spans="1:6">
      <c r="A434" s="59" t="s">
        <v>4900</v>
      </c>
      <c r="B434" s="59" t="s">
        <v>4901</v>
      </c>
      <c r="C434" s="144"/>
      <c r="D434" s="145">
        <v>18</v>
      </c>
      <c r="E434" s="146">
        <v>510.14</v>
      </c>
      <c r="F434" s="146">
        <v>602</v>
      </c>
    </row>
    <row r="435" spans="1:6">
      <c r="A435" s="59" t="s">
        <v>4902</v>
      </c>
      <c r="B435" s="59" t="s">
        <v>4903</v>
      </c>
      <c r="C435" s="144"/>
      <c r="D435" s="145">
        <v>18</v>
      </c>
      <c r="E435" s="146">
        <v>182.64</v>
      </c>
      <c r="F435" s="146">
        <v>216</v>
      </c>
    </row>
    <row r="436" spans="1:6">
      <c r="A436" s="59" t="s">
        <v>4904</v>
      </c>
      <c r="B436" s="59" t="s">
        <v>4905</v>
      </c>
      <c r="C436" s="144"/>
      <c r="D436" s="145">
        <v>18</v>
      </c>
      <c r="E436" s="146">
        <v>151.15</v>
      </c>
      <c r="F436" s="146">
        <v>178</v>
      </c>
    </row>
    <row r="437" spans="1:6">
      <c r="A437" s="59" t="s">
        <v>4906</v>
      </c>
      <c r="B437" s="59" t="s">
        <v>4907</v>
      </c>
      <c r="C437" s="144"/>
      <c r="D437" s="145">
        <v>18</v>
      </c>
      <c r="E437" s="146">
        <v>491.24</v>
      </c>
      <c r="F437" s="146">
        <v>580</v>
      </c>
    </row>
    <row r="438" spans="1:6">
      <c r="A438" s="59" t="s">
        <v>550</v>
      </c>
      <c r="B438" s="59" t="s">
        <v>698</v>
      </c>
      <c r="C438" s="144"/>
      <c r="D438" s="145">
        <v>18</v>
      </c>
      <c r="E438" s="146">
        <v>308.60000000000002</v>
      </c>
      <c r="F438" s="146">
        <v>364</v>
      </c>
    </row>
    <row r="439" spans="1:6">
      <c r="A439" s="59" t="s">
        <v>4908</v>
      </c>
      <c r="B439" s="59" t="s">
        <v>4909</v>
      </c>
      <c r="C439" s="144"/>
      <c r="D439" s="145">
        <v>28</v>
      </c>
      <c r="E439" s="146">
        <v>6.41</v>
      </c>
      <c r="F439" s="146">
        <v>8</v>
      </c>
    </row>
    <row r="440" spans="1:6">
      <c r="A440" s="59" t="s">
        <v>4910</v>
      </c>
      <c r="B440" s="59" t="s">
        <v>4911</v>
      </c>
      <c r="C440" s="144"/>
      <c r="D440" s="145">
        <v>18</v>
      </c>
      <c r="E440" s="146">
        <v>340.09</v>
      </c>
      <c r="F440" s="146">
        <v>401</v>
      </c>
    </row>
    <row r="441" spans="1:6">
      <c r="A441" s="59" t="s">
        <v>4912</v>
      </c>
      <c r="B441" s="59" t="s">
        <v>4913</v>
      </c>
      <c r="C441" s="144"/>
      <c r="D441" s="145">
        <v>28</v>
      </c>
      <c r="E441" s="146">
        <v>384.48</v>
      </c>
      <c r="F441" s="146">
        <v>492</v>
      </c>
    </row>
    <row r="442" spans="1:6">
      <c r="A442" s="59" t="s">
        <v>2734</v>
      </c>
      <c r="B442" s="59" t="s">
        <v>2735</v>
      </c>
      <c r="C442" s="144"/>
      <c r="D442" s="145">
        <v>18</v>
      </c>
      <c r="E442" s="146">
        <v>667.59</v>
      </c>
      <c r="F442" s="146">
        <v>788</v>
      </c>
    </row>
    <row r="443" spans="1:6">
      <c r="A443" s="59" t="s">
        <v>4914</v>
      </c>
      <c r="B443" s="59" t="s">
        <v>4915</v>
      </c>
      <c r="C443" s="144"/>
      <c r="D443" s="145">
        <v>18</v>
      </c>
      <c r="E443" s="146">
        <v>163.75</v>
      </c>
      <c r="F443" s="146">
        <v>193</v>
      </c>
    </row>
    <row r="444" spans="1:6">
      <c r="A444" s="59" t="s">
        <v>4916</v>
      </c>
      <c r="B444" s="59" t="s">
        <v>4917</v>
      </c>
      <c r="C444" s="144"/>
      <c r="D444" s="145">
        <v>18</v>
      </c>
      <c r="E444" s="146">
        <v>686.48</v>
      </c>
      <c r="F444" s="146">
        <v>810</v>
      </c>
    </row>
    <row r="445" spans="1:6">
      <c r="A445" s="59" t="s">
        <v>4918</v>
      </c>
      <c r="B445" s="59" t="s">
        <v>4919</v>
      </c>
      <c r="C445" s="144"/>
      <c r="D445" s="145">
        <v>18</v>
      </c>
      <c r="E445" s="146">
        <v>37.79</v>
      </c>
      <c r="F445" s="146">
        <v>45</v>
      </c>
    </row>
    <row r="446" spans="1:6">
      <c r="A446" s="59" t="s">
        <v>4920</v>
      </c>
      <c r="B446" s="59" t="s">
        <v>4921</v>
      </c>
      <c r="C446" s="144"/>
      <c r="D446" s="145">
        <v>18</v>
      </c>
      <c r="E446" s="146">
        <v>113.36</v>
      </c>
      <c r="F446" s="146">
        <v>134</v>
      </c>
    </row>
    <row r="447" spans="1:6">
      <c r="A447" s="59" t="s">
        <v>4922</v>
      </c>
      <c r="B447" s="59" t="s">
        <v>4923</v>
      </c>
      <c r="C447" s="144"/>
      <c r="D447" s="145">
        <v>18</v>
      </c>
      <c r="E447" s="146">
        <v>314.89999999999998</v>
      </c>
      <c r="F447" s="146">
        <v>372</v>
      </c>
    </row>
    <row r="448" spans="1:6">
      <c r="A448" s="59" t="s">
        <v>4924</v>
      </c>
      <c r="B448" s="59" t="s">
        <v>4925</v>
      </c>
      <c r="C448" s="144"/>
      <c r="D448" s="145">
        <v>18</v>
      </c>
      <c r="E448" s="146">
        <v>170.05</v>
      </c>
      <c r="F448" s="146">
        <v>201</v>
      </c>
    </row>
    <row r="449" spans="1:6">
      <c r="A449" s="59" t="s">
        <v>2038</v>
      </c>
      <c r="B449" s="59" t="s">
        <v>4926</v>
      </c>
      <c r="C449" s="144"/>
      <c r="D449" s="145">
        <v>18</v>
      </c>
      <c r="E449" s="146">
        <v>126</v>
      </c>
      <c r="F449" s="146">
        <v>148</v>
      </c>
    </row>
    <row r="450" spans="1:6">
      <c r="A450" s="59" t="s">
        <v>4927</v>
      </c>
      <c r="B450" s="59" t="s">
        <v>4928</v>
      </c>
      <c r="C450" s="144"/>
      <c r="D450" s="145">
        <v>18</v>
      </c>
      <c r="E450" s="146">
        <v>1372.96</v>
      </c>
      <c r="F450" s="146">
        <v>1620</v>
      </c>
    </row>
    <row r="451" spans="1:6">
      <c r="A451" s="59" t="s">
        <v>4929</v>
      </c>
      <c r="B451" s="59" t="s">
        <v>4930</v>
      </c>
      <c r="C451" s="144"/>
      <c r="D451" s="145">
        <v>18</v>
      </c>
      <c r="E451" s="146">
        <v>283.41000000000003</v>
      </c>
      <c r="F451" s="146">
        <v>334</v>
      </c>
    </row>
    <row r="452" spans="1:6">
      <c r="A452" s="59" t="s">
        <v>111</v>
      </c>
      <c r="B452" s="59" t="s">
        <v>2391</v>
      </c>
      <c r="C452" s="144"/>
      <c r="D452" s="145">
        <v>18</v>
      </c>
      <c r="E452" s="146">
        <v>275.54000000000002</v>
      </c>
      <c r="F452" s="146">
        <v>353</v>
      </c>
    </row>
    <row r="453" spans="1:6">
      <c r="A453" s="59" t="s">
        <v>3481</v>
      </c>
      <c r="B453" s="59" t="s">
        <v>3482</v>
      </c>
      <c r="C453" s="144"/>
      <c r="D453" s="145">
        <v>18</v>
      </c>
      <c r="E453" s="146">
        <v>56.68</v>
      </c>
      <c r="F453" s="146">
        <v>67</v>
      </c>
    </row>
    <row r="454" spans="1:6">
      <c r="A454" s="59" t="s">
        <v>132</v>
      </c>
      <c r="B454" s="59" t="s">
        <v>2392</v>
      </c>
      <c r="C454" s="144"/>
      <c r="D454" s="145">
        <v>28</v>
      </c>
      <c r="E454" s="146">
        <v>941.98</v>
      </c>
      <c r="F454" s="146">
        <v>1206</v>
      </c>
    </row>
    <row r="455" spans="1:6">
      <c r="A455" s="59" t="s">
        <v>2040</v>
      </c>
      <c r="B455" s="59" t="s">
        <v>2041</v>
      </c>
      <c r="C455" s="144"/>
      <c r="D455" s="145">
        <v>28</v>
      </c>
      <c r="E455" s="146">
        <v>333.22</v>
      </c>
      <c r="F455" s="146">
        <v>427</v>
      </c>
    </row>
    <row r="456" spans="1:6">
      <c r="A456" s="59" t="s">
        <v>2395</v>
      </c>
      <c r="B456" s="59" t="s">
        <v>2397</v>
      </c>
      <c r="C456" s="144"/>
      <c r="D456" s="145">
        <v>28</v>
      </c>
      <c r="E456" s="146">
        <v>19.22</v>
      </c>
      <c r="F456" s="146">
        <v>25</v>
      </c>
    </row>
    <row r="457" spans="1:6">
      <c r="A457" s="59" t="s">
        <v>104</v>
      </c>
      <c r="B457" s="59" t="s">
        <v>708</v>
      </c>
      <c r="C457" s="144"/>
      <c r="D457" s="145">
        <v>28</v>
      </c>
      <c r="E457" s="146">
        <v>128.16</v>
      </c>
      <c r="F457" s="146">
        <v>164</v>
      </c>
    </row>
    <row r="458" spans="1:6">
      <c r="A458" s="59" t="s">
        <v>2416</v>
      </c>
      <c r="B458" s="59" t="s">
        <v>2417</v>
      </c>
      <c r="C458" s="144"/>
      <c r="D458" s="145">
        <v>18</v>
      </c>
      <c r="E458" s="146">
        <v>1076.96</v>
      </c>
      <c r="F458" s="146">
        <v>1271</v>
      </c>
    </row>
    <row r="459" spans="1:6">
      <c r="A459" s="59" t="s">
        <v>2042</v>
      </c>
      <c r="B459" s="59" t="s">
        <v>2043</v>
      </c>
      <c r="C459" s="144"/>
      <c r="D459" s="145">
        <v>18</v>
      </c>
      <c r="E459" s="146">
        <v>1757.14</v>
      </c>
      <c r="F459" s="146">
        <v>2073</v>
      </c>
    </row>
    <row r="460" spans="1:6">
      <c r="A460" s="59" t="s">
        <v>557</v>
      </c>
      <c r="B460" s="59" t="s">
        <v>717</v>
      </c>
      <c r="C460" s="144"/>
      <c r="D460" s="145">
        <v>18</v>
      </c>
      <c r="E460" s="146">
        <v>157.44999999999999</v>
      </c>
      <c r="F460" s="146">
        <v>186</v>
      </c>
    </row>
    <row r="461" spans="1:6">
      <c r="A461" s="59" t="s">
        <v>3496</v>
      </c>
      <c r="B461" s="59" t="s">
        <v>4931</v>
      </c>
      <c r="C461" s="144"/>
      <c r="D461" s="145">
        <v>18</v>
      </c>
      <c r="E461" s="146">
        <v>107.07</v>
      </c>
      <c r="F461" s="146">
        <v>126</v>
      </c>
    </row>
    <row r="462" spans="1:6">
      <c r="A462" s="59" t="s">
        <v>4932</v>
      </c>
      <c r="B462" s="59" t="s">
        <v>4933</v>
      </c>
      <c r="C462" s="144"/>
      <c r="D462" s="145">
        <v>18</v>
      </c>
      <c r="E462" s="146">
        <v>6.3</v>
      </c>
      <c r="F462" s="146">
        <v>7</v>
      </c>
    </row>
    <row r="463" spans="1:6">
      <c r="A463" s="59" t="s">
        <v>4934</v>
      </c>
      <c r="B463" s="59" t="s">
        <v>4935</v>
      </c>
      <c r="C463" s="144"/>
      <c r="D463" s="145">
        <v>18</v>
      </c>
      <c r="E463" s="146">
        <v>18566.5</v>
      </c>
      <c r="F463" s="146">
        <v>21908</v>
      </c>
    </row>
    <row r="464" spans="1:6">
      <c r="A464" s="59" t="s">
        <v>4936</v>
      </c>
      <c r="B464" s="59" t="s">
        <v>4937</v>
      </c>
      <c r="C464" s="144"/>
      <c r="D464" s="145">
        <v>28</v>
      </c>
      <c r="E464" s="146">
        <v>76.900000000000006</v>
      </c>
      <c r="F464" s="146">
        <v>98</v>
      </c>
    </row>
    <row r="465" spans="1:6">
      <c r="A465" s="59" t="s">
        <v>694</v>
      </c>
      <c r="B465" s="59" t="s">
        <v>695</v>
      </c>
      <c r="C465" s="144"/>
      <c r="D465" s="145">
        <v>18</v>
      </c>
      <c r="E465" s="146">
        <v>188.94</v>
      </c>
      <c r="F465" s="146">
        <v>223</v>
      </c>
    </row>
    <row r="466" spans="1:6">
      <c r="A466" s="59" t="s">
        <v>563</v>
      </c>
      <c r="B466" s="59" t="s">
        <v>705</v>
      </c>
      <c r="C466" s="144"/>
      <c r="D466" s="145">
        <v>18</v>
      </c>
      <c r="E466" s="146">
        <v>56</v>
      </c>
      <c r="F466" s="146">
        <v>66</v>
      </c>
    </row>
    <row r="467" spans="1:6">
      <c r="A467" s="59" t="s">
        <v>2738</v>
      </c>
      <c r="B467" s="59" t="s">
        <v>2739</v>
      </c>
      <c r="C467" s="144"/>
      <c r="D467" s="145">
        <v>28</v>
      </c>
      <c r="E467" s="146">
        <v>409</v>
      </c>
      <c r="F467" s="146">
        <v>523</v>
      </c>
    </row>
    <row r="468" spans="1:6">
      <c r="A468" s="59" t="s">
        <v>116</v>
      </c>
      <c r="B468" s="59" t="s">
        <v>2431</v>
      </c>
      <c r="C468" s="144"/>
      <c r="D468" s="145">
        <v>18</v>
      </c>
      <c r="E468" s="146">
        <v>1051.77</v>
      </c>
      <c r="F468" s="146">
        <v>1241</v>
      </c>
    </row>
    <row r="469" spans="1:6">
      <c r="A469" s="59" t="s">
        <v>109</v>
      </c>
      <c r="B469" s="59" t="s">
        <v>712</v>
      </c>
      <c r="C469" s="144"/>
      <c r="D469" s="145">
        <v>18</v>
      </c>
      <c r="E469" s="146">
        <v>440.86</v>
      </c>
      <c r="F469" s="146">
        <v>520</v>
      </c>
    </row>
    <row r="470" spans="1:6">
      <c r="A470" s="59" t="s">
        <v>571</v>
      </c>
      <c r="B470" s="59" t="s">
        <v>724</v>
      </c>
      <c r="C470" s="144"/>
      <c r="D470" s="145">
        <v>28</v>
      </c>
      <c r="E470" s="146">
        <v>256.32</v>
      </c>
      <c r="F470" s="146">
        <v>328</v>
      </c>
    </row>
    <row r="471" spans="1:6">
      <c r="A471" s="59" t="s">
        <v>128</v>
      </c>
      <c r="B471" s="59" t="s">
        <v>723</v>
      </c>
      <c r="C471" s="144"/>
      <c r="D471" s="145">
        <v>18</v>
      </c>
      <c r="E471" s="146">
        <v>886</v>
      </c>
      <c r="F471" s="146">
        <v>1045</v>
      </c>
    </row>
    <row r="472" spans="1:6">
      <c r="A472" s="59" t="s">
        <v>2438</v>
      </c>
      <c r="B472" s="59" t="s">
        <v>2439</v>
      </c>
      <c r="C472" s="144"/>
      <c r="D472" s="145">
        <v>18</v>
      </c>
      <c r="E472" s="146">
        <v>18681</v>
      </c>
      <c r="F472" s="146">
        <v>22043</v>
      </c>
    </row>
    <row r="473" spans="1:6">
      <c r="A473" s="59" t="s">
        <v>350</v>
      </c>
      <c r="B473" s="59" t="s">
        <v>2444</v>
      </c>
      <c r="C473" s="144"/>
      <c r="D473" s="145">
        <v>18</v>
      </c>
      <c r="E473" s="146">
        <v>187</v>
      </c>
      <c r="F473" s="146">
        <v>220</v>
      </c>
    </row>
    <row r="474" spans="1:6">
      <c r="A474" s="59" t="s">
        <v>256</v>
      </c>
      <c r="B474" s="59" t="s">
        <v>580</v>
      </c>
      <c r="C474" s="144"/>
      <c r="D474" s="145">
        <v>28</v>
      </c>
      <c r="E474" s="146">
        <v>626</v>
      </c>
      <c r="F474" s="146">
        <v>802</v>
      </c>
    </row>
    <row r="475" spans="1:6">
      <c r="A475" s="59" t="s">
        <v>4938</v>
      </c>
      <c r="B475" s="59" t="s">
        <v>4939</v>
      </c>
      <c r="C475" s="144"/>
      <c r="D475" s="145">
        <v>18</v>
      </c>
      <c r="E475" s="146">
        <v>251.92</v>
      </c>
      <c r="F475" s="146">
        <v>297</v>
      </c>
    </row>
    <row r="476" spans="1:6">
      <c r="A476" s="59" t="s">
        <v>4940</v>
      </c>
      <c r="B476" s="59" t="s">
        <v>4941</v>
      </c>
      <c r="C476" s="144"/>
      <c r="D476" s="145">
        <v>18</v>
      </c>
      <c r="E476" s="146">
        <v>44.09</v>
      </c>
      <c r="F476" s="146">
        <v>52</v>
      </c>
    </row>
    <row r="477" spans="1:6">
      <c r="A477" s="59" t="s">
        <v>4942</v>
      </c>
      <c r="B477" s="59" t="s">
        <v>4943</v>
      </c>
      <c r="C477" s="144"/>
      <c r="D477" s="145">
        <v>18</v>
      </c>
      <c r="E477" s="146">
        <v>81.87</v>
      </c>
      <c r="F477" s="146">
        <v>97</v>
      </c>
    </row>
    <row r="478" spans="1:6">
      <c r="A478" s="59" t="s">
        <v>4944</v>
      </c>
      <c r="B478" s="59" t="s">
        <v>4945</v>
      </c>
      <c r="C478" s="144"/>
      <c r="D478" s="145">
        <v>18</v>
      </c>
      <c r="E478" s="146">
        <v>749.46</v>
      </c>
      <c r="F478" s="146">
        <v>884</v>
      </c>
    </row>
    <row r="479" spans="1:6">
      <c r="A479" s="59" t="s">
        <v>4946</v>
      </c>
      <c r="B479" s="59" t="s">
        <v>4947</v>
      </c>
      <c r="C479" s="144"/>
      <c r="D479" s="145">
        <v>18</v>
      </c>
      <c r="E479" s="146">
        <v>56.68</v>
      </c>
      <c r="F479" s="146">
        <v>67</v>
      </c>
    </row>
    <row r="480" spans="1:6">
      <c r="A480" s="59" t="s">
        <v>4948</v>
      </c>
      <c r="B480" s="59" t="s">
        <v>4949</v>
      </c>
      <c r="C480" s="144"/>
      <c r="D480" s="145">
        <v>18</v>
      </c>
      <c r="E480" s="146">
        <v>163.75</v>
      </c>
      <c r="F480" s="146">
        <v>193</v>
      </c>
    </row>
    <row r="481" spans="1:6">
      <c r="A481" s="59" t="s">
        <v>4950</v>
      </c>
      <c r="B481" s="59" t="s">
        <v>4947</v>
      </c>
      <c r="C481" s="144"/>
      <c r="D481" s="145">
        <v>18</v>
      </c>
      <c r="E481" s="146">
        <v>56.68</v>
      </c>
      <c r="F481" s="146">
        <v>67</v>
      </c>
    </row>
    <row r="482" spans="1:6">
      <c r="A482" s="59" t="s">
        <v>4951</v>
      </c>
      <c r="B482" s="59" t="s">
        <v>4952</v>
      </c>
      <c r="C482" s="144"/>
      <c r="D482" s="145">
        <v>18</v>
      </c>
      <c r="E482" s="146">
        <v>1007.68</v>
      </c>
      <c r="F482" s="146">
        <v>1189</v>
      </c>
    </row>
    <row r="483" spans="1:6">
      <c r="A483" s="59" t="s">
        <v>4953</v>
      </c>
      <c r="B483" s="59" t="s">
        <v>4954</v>
      </c>
      <c r="C483" s="144"/>
      <c r="D483" s="145">
        <v>18</v>
      </c>
      <c r="E483" s="146">
        <v>497.54</v>
      </c>
      <c r="F483" s="146">
        <v>587</v>
      </c>
    </row>
    <row r="484" spans="1:6">
      <c r="A484" s="59" t="s">
        <v>4955</v>
      </c>
      <c r="B484" s="59" t="s">
        <v>4956</v>
      </c>
      <c r="C484" s="144"/>
      <c r="D484" s="145">
        <v>18</v>
      </c>
      <c r="E484" s="146">
        <v>1032.8699999999999</v>
      </c>
      <c r="F484" s="146">
        <v>1219</v>
      </c>
    </row>
    <row r="485" spans="1:6">
      <c r="A485" s="59" t="s">
        <v>4957</v>
      </c>
      <c r="B485" s="59" t="s">
        <v>4958</v>
      </c>
      <c r="C485" s="144"/>
      <c r="D485" s="145">
        <v>18</v>
      </c>
      <c r="E485" s="146">
        <v>913.21</v>
      </c>
      <c r="F485" s="146">
        <v>1078</v>
      </c>
    </row>
    <row r="486" spans="1:6">
      <c r="A486" s="59" t="s">
        <v>4959</v>
      </c>
      <c r="B486" s="59" t="s">
        <v>4960</v>
      </c>
      <c r="C486" s="144"/>
      <c r="D486" s="145">
        <v>18</v>
      </c>
      <c r="E486" s="146">
        <v>50.38</v>
      </c>
      <c r="F486" s="146">
        <v>59</v>
      </c>
    </row>
    <row r="487" spans="1:6">
      <c r="A487" s="59" t="s">
        <v>4961</v>
      </c>
      <c r="B487" s="59" t="s">
        <v>4962</v>
      </c>
      <c r="C487" s="144"/>
      <c r="D487" s="145">
        <v>18</v>
      </c>
      <c r="E487" s="146">
        <v>12372.54</v>
      </c>
      <c r="F487" s="146">
        <v>14600</v>
      </c>
    </row>
    <row r="488" spans="1:6">
      <c r="A488" s="59" t="s">
        <v>4963</v>
      </c>
      <c r="B488" s="59" t="s">
        <v>4964</v>
      </c>
      <c r="C488" s="144"/>
      <c r="D488" s="145">
        <v>28</v>
      </c>
      <c r="E488" s="146">
        <v>1403.35</v>
      </c>
      <c r="F488" s="146">
        <v>1796</v>
      </c>
    </row>
    <row r="489" spans="1:6">
      <c r="A489" s="59" t="s">
        <v>4965</v>
      </c>
      <c r="B489" s="59" t="s">
        <v>4966</v>
      </c>
      <c r="C489" s="144"/>
      <c r="D489" s="145">
        <v>28</v>
      </c>
      <c r="E489" s="146">
        <v>1403.35</v>
      </c>
      <c r="F489" s="146">
        <v>1796</v>
      </c>
    </row>
    <row r="490" spans="1:6">
      <c r="A490" s="59" t="s">
        <v>4967</v>
      </c>
      <c r="B490" s="59" t="s">
        <v>4968</v>
      </c>
      <c r="C490" s="144"/>
      <c r="D490" s="145">
        <v>18</v>
      </c>
      <c r="E490" s="146">
        <v>5443.68</v>
      </c>
      <c r="F490" s="146">
        <v>6424</v>
      </c>
    </row>
    <row r="491" spans="1:6">
      <c r="A491" s="59" t="s">
        <v>4969</v>
      </c>
      <c r="B491" s="59" t="s">
        <v>4970</v>
      </c>
      <c r="C491" s="144"/>
      <c r="D491" s="145">
        <v>28</v>
      </c>
      <c r="E491" s="146">
        <v>1384.13</v>
      </c>
      <c r="F491" s="146">
        <v>1772</v>
      </c>
    </row>
    <row r="492" spans="1:6">
      <c r="A492" s="59" t="s">
        <v>4971</v>
      </c>
      <c r="B492" s="59" t="s">
        <v>4972</v>
      </c>
      <c r="C492" s="144"/>
      <c r="D492" s="145">
        <v>28</v>
      </c>
      <c r="E492" s="146">
        <v>1384.13</v>
      </c>
      <c r="F492" s="146">
        <v>1772</v>
      </c>
    </row>
    <row r="493" spans="1:6">
      <c r="A493" s="59" t="s">
        <v>4973</v>
      </c>
      <c r="B493" s="59" t="s">
        <v>4974</v>
      </c>
      <c r="C493" s="144"/>
      <c r="D493" s="145">
        <v>28</v>
      </c>
      <c r="E493" s="146">
        <v>1473.84</v>
      </c>
      <c r="F493" s="146">
        <v>1887</v>
      </c>
    </row>
    <row r="494" spans="1:6">
      <c r="A494" s="59" t="s">
        <v>4975</v>
      </c>
      <c r="B494" s="59" t="s">
        <v>4976</v>
      </c>
      <c r="C494" s="144"/>
      <c r="D494" s="145">
        <v>28</v>
      </c>
      <c r="E494" s="146">
        <v>1493.06</v>
      </c>
      <c r="F494" s="146">
        <v>1911</v>
      </c>
    </row>
    <row r="495" spans="1:6">
      <c r="A495" s="59" t="s">
        <v>4977</v>
      </c>
      <c r="B495" s="59" t="s">
        <v>4978</v>
      </c>
      <c r="C495" s="144"/>
      <c r="D495" s="145">
        <v>18</v>
      </c>
      <c r="E495" s="146">
        <v>1467.43</v>
      </c>
      <c r="F495" s="146">
        <v>1732</v>
      </c>
    </row>
    <row r="496" spans="1:6">
      <c r="A496" s="59" t="s">
        <v>4979</v>
      </c>
      <c r="B496" s="59" t="s">
        <v>4980</v>
      </c>
      <c r="C496" s="144"/>
      <c r="D496" s="145">
        <v>18</v>
      </c>
      <c r="E496" s="146">
        <v>1568.2</v>
      </c>
      <c r="F496" s="146">
        <v>1850</v>
      </c>
    </row>
    <row r="497" spans="1:6">
      <c r="A497" s="59" t="s">
        <v>2743</v>
      </c>
      <c r="B497" s="59" t="s">
        <v>2744</v>
      </c>
      <c r="C497" s="144"/>
      <c r="D497" s="145">
        <v>28</v>
      </c>
      <c r="E497" s="146">
        <v>1375</v>
      </c>
      <c r="F497" s="146">
        <v>1760</v>
      </c>
    </row>
    <row r="498" spans="1:6">
      <c r="A498" s="59" t="s">
        <v>2751</v>
      </c>
      <c r="B498" s="59" t="s">
        <v>2752</v>
      </c>
      <c r="C498" s="144"/>
      <c r="D498" s="145">
        <v>28</v>
      </c>
      <c r="E498" s="146">
        <v>1374</v>
      </c>
      <c r="F498" s="146">
        <v>1758</v>
      </c>
    </row>
    <row r="499" spans="1:6">
      <c r="A499" s="59" t="s">
        <v>4981</v>
      </c>
      <c r="B499" s="59" t="s">
        <v>4982</v>
      </c>
      <c r="C499" s="144"/>
      <c r="D499" s="145">
        <v>28</v>
      </c>
      <c r="E499" s="146">
        <v>1204.7</v>
      </c>
      <c r="F499" s="146">
        <v>1542</v>
      </c>
    </row>
    <row r="500" spans="1:6">
      <c r="A500" s="59" t="s">
        <v>4983</v>
      </c>
      <c r="B500" s="59" t="s">
        <v>4984</v>
      </c>
      <c r="C500" s="144"/>
      <c r="D500" s="145">
        <v>28</v>
      </c>
      <c r="E500" s="146">
        <v>1236.74</v>
      </c>
      <c r="F500" s="146">
        <v>1583</v>
      </c>
    </row>
    <row r="501" spans="1:6">
      <c r="A501" s="59" t="s">
        <v>447</v>
      </c>
      <c r="B501" s="59" t="s">
        <v>4985</v>
      </c>
      <c r="C501" s="144"/>
      <c r="D501" s="145">
        <v>28</v>
      </c>
      <c r="E501" s="146">
        <v>1467.43</v>
      </c>
      <c r="F501" s="146">
        <v>1878</v>
      </c>
    </row>
    <row r="502" spans="1:6">
      <c r="A502" s="59" t="s">
        <v>4986</v>
      </c>
      <c r="B502" s="59" t="s">
        <v>4987</v>
      </c>
      <c r="C502" s="144"/>
      <c r="D502" s="145">
        <v>28</v>
      </c>
      <c r="E502" s="146">
        <v>1582.78</v>
      </c>
      <c r="F502" s="146">
        <v>2026</v>
      </c>
    </row>
    <row r="503" spans="1:6">
      <c r="A503" s="59" t="s">
        <v>4988</v>
      </c>
      <c r="B503" s="59" t="s">
        <v>4989</v>
      </c>
      <c r="C503" s="144"/>
      <c r="D503" s="145">
        <v>28</v>
      </c>
      <c r="E503" s="146">
        <v>1582.78</v>
      </c>
      <c r="F503" s="146">
        <v>2026</v>
      </c>
    </row>
    <row r="504" spans="1:6">
      <c r="A504" s="59" t="s">
        <v>3510</v>
      </c>
      <c r="B504" s="59" t="s">
        <v>3511</v>
      </c>
      <c r="C504" s="144"/>
      <c r="D504" s="145">
        <v>28</v>
      </c>
      <c r="E504" s="146">
        <v>1326.46</v>
      </c>
      <c r="F504" s="146">
        <v>1698</v>
      </c>
    </row>
    <row r="505" spans="1:6">
      <c r="A505" s="59" t="s">
        <v>578</v>
      </c>
      <c r="B505" s="59" t="s">
        <v>735</v>
      </c>
      <c r="C505" s="144"/>
      <c r="D505" s="145">
        <v>28</v>
      </c>
      <c r="E505" s="146">
        <v>1460</v>
      </c>
      <c r="F505" s="146">
        <v>1869</v>
      </c>
    </row>
    <row r="506" spans="1:6">
      <c r="A506" s="59" t="s">
        <v>579</v>
      </c>
      <c r="B506" s="59" t="s">
        <v>740</v>
      </c>
      <c r="C506" s="144"/>
      <c r="D506" s="145">
        <v>28</v>
      </c>
      <c r="E506" s="146">
        <v>1461</v>
      </c>
      <c r="F506" s="146">
        <v>1871</v>
      </c>
    </row>
    <row r="507" spans="1:6">
      <c r="A507" s="59" t="s">
        <v>4990</v>
      </c>
      <c r="B507" s="59" t="s">
        <v>4991</v>
      </c>
      <c r="C507" s="144"/>
      <c r="D507" s="145">
        <v>28</v>
      </c>
      <c r="E507" s="146">
        <v>4716.29</v>
      </c>
      <c r="F507" s="146">
        <v>6037</v>
      </c>
    </row>
    <row r="508" spans="1:6">
      <c r="A508" s="59" t="s">
        <v>4992</v>
      </c>
      <c r="B508" s="59" t="s">
        <v>4993</v>
      </c>
      <c r="C508" s="144"/>
      <c r="D508" s="145">
        <v>28</v>
      </c>
      <c r="E508" s="146">
        <v>3716.64</v>
      </c>
      <c r="F508" s="146">
        <v>4757</v>
      </c>
    </row>
    <row r="509" spans="1:6">
      <c r="A509" s="59" t="s">
        <v>2047</v>
      </c>
      <c r="B509" s="59" t="s">
        <v>2048</v>
      </c>
      <c r="C509" s="144"/>
      <c r="D509" s="145">
        <v>28</v>
      </c>
      <c r="E509" s="146">
        <v>1576.37</v>
      </c>
      <c r="F509" s="146">
        <v>2018</v>
      </c>
    </row>
    <row r="510" spans="1:6">
      <c r="A510" s="59" t="s">
        <v>2055</v>
      </c>
      <c r="B510" s="59" t="s">
        <v>2056</v>
      </c>
      <c r="C510" s="144"/>
      <c r="D510" s="145">
        <v>28</v>
      </c>
      <c r="E510" s="146">
        <v>1576.37</v>
      </c>
      <c r="F510" s="146">
        <v>2018</v>
      </c>
    </row>
    <row r="511" spans="1:6">
      <c r="A511" s="59" t="s">
        <v>3518</v>
      </c>
      <c r="B511" s="59" t="s">
        <v>3519</v>
      </c>
      <c r="C511" s="144"/>
      <c r="D511" s="145">
        <v>28</v>
      </c>
      <c r="E511" s="146">
        <v>1476</v>
      </c>
      <c r="F511" s="146">
        <v>1890</v>
      </c>
    </row>
    <row r="512" spans="1:6">
      <c r="A512" s="59" t="s">
        <v>3524</v>
      </c>
      <c r="B512" s="59" t="s">
        <v>3525</v>
      </c>
      <c r="C512" s="144"/>
      <c r="D512" s="145">
        <v>28</v>
      </c>
      <c r="E512" s="146">
        <v>1476</v>
      </c>
      <c r="F512" s="146">
        <v>1890</v>
      </c>
    </row>
    <row r="513" spans="1:6">
      <c r="A513" s="59" t="s">
        <v>4994</v>
      </c>
      <c r="B513" s="59" t="s">
        <v>4995</v>
      </c>
      <c r="C513" s="144"/>
      <c r="D513" s="145">
        <v>5</v>
      </c>
      <c r="E513" s="146">
        <v>5802.32</v>
      </c>
      <c r="F513" s="146">
        <v>6092</v>
      </c>
    </row>
    <row r="514" spans="1:6">
      <c r="A514" s="59" t="s">
        <v>4996</v>
      </c>
      <c r="B514" s="59" t="s">
        <v>4997</v>
      </c>
      <c r="C514" s="144"/>
      <c r="D514" s="145">
        <v>18</v>
      </c>
      <c r="E514" s="146">
        <v>5880.14</v>
      </c>
      <c r="F514" s="146">
        <v>6939</v>
      </c>
    </row>
    <row r="515" spans="1:6">
      <c r="A515" s="59" t="s">
        <v>4998</v>
      </c>
      <c r="B515" s="59" t="s">
        <v>4999</v>
      </c>
      <c r="C515" s="144"/>
      <c r="D515" s="145">
        <v>28</v>
      </c>
      <c r="E515" s="146">
        <v>7714.61</v>
      </c>
      <c r="F515" s="146">
        <v>9875</v>
      </c>
    </row>
    <row r="516" spans="1:6">
      <c r="A516" s="59" t="s">
        <v>5000</v>
      </c>
      <c r="B516" s="59" t="s">
        <v>5001</v>
      </c>
      <c r="C516" s="144"/>
      <c r="D516" s="145">
        <v>18</v>
      </c>
      <c r="E516" s="146">
        <v>4534.5600000000004</v>
      </c>
      <c r="F516" s="146">
        <v>5351</v>
      </c>
    </row>
    <row r="517" spans="1:6">
      <c r="A517" s="59" t="s">
        <v>5002</v>
      </c>
      <c r="B517" s="59" t="s">
        <v>5003</v>
      </c>
      <c r="C517" s="144"/>
      <c r="D517" s="145">
        <v>28</v>
      </c>
      <c r="E517" s="146">
        <v>4644.76</v>
      </c>
      <c r="F517" s="146">
        <v>5945</v>
      </c>
    </row>
    <row r="518" spans="1:6">
      <c r="A518" s="59" t="s">
        <v>5004</v>
      </c>
      <c r="B518" s="59" t="s">
        <v>5005</v>
      </c>
      <c r="C518" s="144"/>
      <c r="D518" s="145">
        <v>28</v>
      </c>
      <c r="E518" s="146">
        <v>4286.95</v>
      </c>
      <c r="F518" s="146">
        <v>5487</v>
      </c>
    </row>
    <row r="519" spans="1:6">
      <c r="A519" s="59" t="s">
        <v>5006</v>
      </c>
      <c r="B519" s="59" t="s">
        <v>5007</v>
      </c>
      <c r="C519" s="144"/>
      <c r="D519" s="145">
        <v>28</v>
      </c>
      <c r="E519" s="146">
        <v>4043.45</v>
      </c>
      <c r="F519" s="146">
        <v>5176</v>
      </c>
    </row>
    <row r="520" spans="1:6">
      <c r="A520" s="59" t="s">
        <v>5008</v>
      </c>
      <c r="B520" s="59" t="s">
        <v>5009</v>
      </c>
      <c r="C520" s="144"/>
      <c r="D520" s="145">
        <v>28</v>
      </c>
      <c r="E520" s="146">
        <v>5376.85</v>
      </c>
      <c r="F520" s="146">
        <v>6882</v>
      </c>
    </row>
    <row r="521" spans="1:6">
      <c r="A521" s="59" t="s">
        <v>5010</v>
      </c>
      <c r="B521" s="59" t="s">
        <v>5011</v>
      </c>
      <c r="C521" s="144"/>
      <c r="D521" s="145">
        <v>28</v>
      </c>
      <c r="E521" s="146">
        <v>2614.46</v>
      </c>
      <c r="F521" s="146">
        <v>3347</v>
      </c>
    </row>
    <row r="522" spans="1:6">
      <c r="A522" s="59" t="s">
        <v>5012</v>
      </c>
      <c r="B522" s="59" t="s">
        <v>5013</v>
      </c>
      <c r="C522" s="144"/>
      <c r="D522" s="145">
        <v>28</v>
      </c>
      <c r="E522" s="146">
        <v>5327.63</v>
      </c>
      <c r="F522" s="146">
        <v>6819</v>
      </c>
    </row>
    <row r="523" spans="1:6">
      <c r="A523" s="59" t="s">
        <v>5014</v>
      </c>
      <c r="B523" s="59" t="s">
        <v>5015</v>
      </c>
      <c r="C523" s="144"/>
      <c r="D523" s="145">
        <v>28</v>
      </c>
      <c r="E523" s="146">
        <v>5284.57</v>
      </c>
      <c r="F523" s="146">
        <v>6764</v>
      </c>
    </row>
    <row r="524" spans="1:6">
      <c r="A524" s="59" t="s">
        <v>5016</v>
      </c>
      <c r="B524" s="59" t="s">
        <v>5017</v>
      </c>
      <c r="C524" s="144"/>
      <c r="D524" s="145">
        <v>28</v>
      </c>
      <c r="E524" s="146">
        <v>5992.05</v>
      </c>
      <c r="F524" s="146">
        <v>7670</v>
      </c>
    </row>
    <row r="525" spans="1:6">
      <c r="A525" s="59" t="s">
        <v>3528</v>
      </c>
      <c r="B525" s="59" t="s">
        <v>3530</v>
      </c>
      <c r="C525" s="144"/>
      <c r="D525" s="145">
        <v>28</v>
      </c>
      <c r="E525" s="146">
        <v>5416</v>
      </c>
      <c r="F525" s="146">
        <v>6933</v>
      </c>
    </row>
    <row r="526" spans="1:6">
      <c r="A526" s="59" t="s">
        <v>2063</v>
      </c>
      <c r="B526" s="59" t="s">
        <v>2064</v>
      </c>
      <c r="C526" s="144"/>
      <c r="D526" s="145">
        <v>28</v>
      </c>
      <c r="E526" s="146">
        <v>15564.56</v>
      </c>
      <c r="F526" s="146">
        <v>19923</v>
      </c>
    </row>
    <row r="527" spans="1:6">
      <c r="A527" s="59" t="s">
        <v>2447</v>
      </c>
      <c r="B527" s="59" t="s">
        <v>2448</v>
      </c>
      <c r="C527" s="144"/>
      <c r="D527" s="145">
        <v>28</v>
      </c>
      <c r="E527" s="146">
        <v>5207</v>
      </c>
      <c r="F527" s="146">
        <v>6665</v>
      </c>
    </row>
    <row r="528" spans="1:6">
      <c r="A528" s="59" t="s">
        <v>2454</v>
      </c>
      <c r="B528" s="59" t="s">
        <v>2455</v>
      </c>
      <c r="C528" s="144"/>
      <c r="D528" s="145">
        <v>28</v>
      </c>
      <c r="E528" s="146">
        <v>5360</v>
      </c>
      <c r="F528" s="146">
        <v>6860</v>
      </c>
    </row>
    <row r="529" spans="1:6">
      <c r="A529" s="59" t="s">
        <v>3539</v>
      </c>
      <c r="B529" s="59" t="s">
        <v>3541</v>
      </c>
      <c r="C529" s="144"/>
      <c r="D529" s="145">
        <v>28</v>
      </c>
      <c r="E529" s="146">
        <v>5282</v>
      </c>
      <c r="F529" s="146">
        <v>6761</v>
      </c>
    </row>
    <row r="530" spans="1:6">
      <c r="A530" s="59" t="s">
        <v>5018</v>
      </c>
      <c r="B530" s="59" t="s">
        <v>5019</v>
      </c>
      <c r="C530" s="144"/>
      <c r="D530" s="145">
        <v>18</v>
      </c>
      <c r="E530" s="146">
        <v>692.78</v>
      </c>
      <c r="F530" s="146">
        <v>817</v>
      </c>
    </row>
    <row r="531" spans="1:6">
      <c r="A531" s="59" t="s">
        <v>1509</v>
      </c>
      <c r="B531" s="59" t="s">
        <v>1510</v>
      </c>
      <c r="C531" s="144"/>
      <c r="D531" s="145">
        <v>28</v>
      </c>
      <c r="E531" s="146">
        <v>21</v>
      </c>
      <c r="F531" s="146">
        <v>27</v>
      </c>
    </row>
    <row r="532" spans="1:6">
      <c r="A532" s="59" t="s">
        <v>1512</v>
      </c>
      <c r="B532" s="59" t="s">
        <v>1513</v>
      </c>
      <c r="C532" s="144"/>
      <c r="D532" s="145">
        <v>28</v>
      </c>
      <c r="E532" s="146">
        <v>3</v>
      </c>
      <c r="F532" s="146">
        <v>4</v>
      </c>
    </row>
    <row r="533" spans="1:6">
      <c r="A533" s="59" t="s">
        <v>1514</v>
      </c>
      <c r="B533" s="59" t="s">
        <v>1515</v>
      </c>
      <c r="C533" s="144"/>
      <c r="D533" s="145">
        <v>28</v>
      </c>
      <c r="E533" s="146">
        <v>31</v>
      </c>
      <c r="F533" s="146">
        <v>40</v>
      </c>
    </row>
    <row r="534" spans="1:6">
      <c r="A534" s="59" t="s">
        <v>1516</v>
      </c>
      <c r="B534" s="59" t="s">
        <v>1517</v>
      </c>
      <c r="C534" s="144"/>
      <c r="D534" s="145">
        <v>28</v>
      </c>
      <c r="E534" s="146">
        <v>265</v>
      </c>
      <c r="F534" s="146">
        <v>340</v>
      </c>
    </row>
    <row r="535" spans="1:6">
      <c r="A535" s="59" t="s">
        <v>1518</v>
      </c>
      <c r="B535" s="59" t="s">
        <v>1519</v>
      </c>
      <c r="C535" s="144"/>
      <c r="D535" s="145">
        <v>28</v>
      </c>
      <c r="E535" s="146">
        <v>27</v>
      </c>
      <c r="F535" s="146">
        <v>35</v>
      </c>
    </row>
    <row r="536" spans="1:6">
      <c r="A536" s="59" t="s">
        <v>1520</v>
      </c>
      <c r="B536" s="59" t="s">
        <v>1521</v>
      </c>
      <c r="C536" s="144"/>
      <c r="D536" s="145">
        <v>28</v>
      </c>
      <c r="E536" s="146">
        <v>15</v>
      </c>
      <c r="F536" s="146">
        <v>20</v>
      </c>
    </row>
    <row r="537" spans="1:6">
      <c r="A537" s="59" t="s">
        <v>1522</v>
      </c>
      <c r="B537" s="59" t="s">
        <v>1523</v>
      </c>
      <c r="C537" s="144"/>
      <c r="D537" s="145">
        <v>28</v>
      </c>
      <c r="E537" s="146">
        <v>459</v>
      </c>
      <c r="F537" s="146">
        <v>588</v>
      </c>
    </row>
    <row r="538" spans="1:6">
      <c r="A538" s="59" t="s">
        <v>1524</v>
      </c>
      <c r="B538" s="59" t="s">
        <v>1525</v>
      </c>
      <c r="C538" s="144"/>
      <c r="D538" s="145">
        <v>28</v>
      </c>
      <c r="E538" s="146">
        <v>125</v>
      </c>
      <c r="F538" s="146">
        <v>160</v>
      </c>
    </row>
    <row r="539" spans="1:6">
      <c r="A539" s="59" t="s">
        <v>1528</v>
      </c>
      <c r="B539" s="59" t="s">
        <v>1529</v>
      </c>
      <c r="C539" s="144"/>
      <c r="D539" s="145">
        <v>28</v>
      </c>
      <c r="E539" s="146">
        <v>74</v>
      </c>
      <c r="F539" s="146">
        <v>95</v>
      </c>
    </row>
    <row r="540" spans="1:6">
      <c r="A540" s="59" t="s">
        <v>1530</v>
      </c>
      <c r="B540" s="59" t="s">
        <v>1531</v>
      </c>
      <c r="C540" s="144"/>
      <c r="D540" s="145">
        <v>28</v>
      </c>
      <c r="E540" s="146">
        <v>35</v>
      </c>
      <c r="F540" s="146">
        <v>45</v>
      </c>
    </row>
    <row r="541" spans="1:6">
      <c r="A541" s="59" t="s">
        <v>1532</v>
      </c>
      <c r="B541" s="59" t="s">
        <v>1533</v>
      </c>
      <c r="C541" s="144"/>
      <c r="D541" s="145">
        <v>28</v>
      </c>
      <c r="E541" s="146">
        <v>51</v>
      </c>
      <c r="F541" s="146">
        <v>66</v>
      </c>
    </row>
    <row r="542" spans="1:6">
      <c r="A542" s="59" t="s">
        <v>1535</v>
      </c>
      <c r="B542" s="59" t="s">
        <v>1536</v>
      </c>
      <c r="C542" s="144"/>
      <c r="D542" s="145">
        <v>28</v>
      </c>
      <c r="E542" s="146">
        <v>545</v>
      </c>
      <c r="F542" s="146">
        <v>698</v>
      </c>
    </row>
    <row r="543" spans="1:6">
      <c r="A543" s="59" t="s">
        <v>1537</v>
      </c>
      <c r="B543" s="59" t="s">
        <v>1538</v>
      </c>
      <c r="C543" s="144"/>
      <c r="D543" s="145">
        <v>28</v>
      </c>
      <c r="E543" s="146">
        <v>545</v>
      </c>
      <c r="F543" s="146">
        <v>698</v>
      </c>
    </row>
    <row r="544" spans="1:6">
      <c r="A544" s="59" t="s">
        <v>1539</v>
      </c>
      <c r="B544" s="59" t="s">
        <v>1540</v>
      </c>
      <c r="C544" s="144"/>
      <c r="D544" s="145">
        <v>28</v>
      </c>
      <c r="E544" s="146">
        <v>22</v>
      </c>
      <c r="F544" s="146">
        <v>29</v>
      </c>
    </row>
    <row r="545" spans="1:6">
      <c r="A545" s="59" t="s">
        <v>1541</v>
      </c>
      <c r="B545" s="59" t="s">
        <v>1542</v>
      </c>
      <c r="C545" s="144"/>
      <c r="D545" s="145">
        <v>28</v>
      </c>
      <c r="E545" s="146">
        <v>48</v>
      </c>
      <c r="F545" s="146">
        <v>62</v>
      </c>
    </row>
    <row r="546" spans="1:6">
      <c r="A546" s="59" t="s">
        <v>1543</v>
      </c>
      <c r="B546" s="59" t="s">
        <v>1544</v>
      </c>
      <c r="C546" s="144"/>
      <c r="D546" s="145">
        <v>28</v>
      </c>
      <c r="E546" s="146">
        <v>61</v>
      </c>
      <c r="F546" s="146">
        <v>79</v>
      </c>
    </row>
    <row r="547" spans="1:6">
      <c r="A547" s="59" t="s">
        <v>1547</v>
      </c>
      <c r="B547" s="59" t="s">
        <v>1548</v>
      </c>
      <c r="C547" s="144"/>
      <c r="D547" s="145">
        <v>28</v>
      </c>
      <c r="E547" s="146">
        <v>35</v>
      </c>
      <c r="F547" s="146">
        <v>45</v>
      </c>
    </row>
    <row r="548" spans="1:6">
      <c r="A548" s="59" t="s">
        <v>1549</v>
      </c>
      <c r="B548" s="59" t="s">
        <v>1550</v>
      </c>
      <c r="C548" s="144"/>
      <c r="D548" s="145">
        <v>28</v>
      </c>
      <c r="E548" s="146">
        <v>61</v>
      </c>
      <c r="F548" s="146">
        <v>79</v>
      </c>
    </row>
    <row r="549" spans="1:6">
      <c r="A549" s="59" t="s">
        <v>1551</v>
      </c>
      <c r="B549" s="59" t="s">
        <v>1552</v>
      </c>
      <c r="C549" s="144"/>
      <c r="D549" s="145">
        <v>28</v>
      </c>
      <c r="E549" s="146">
        <v>99</v>
      </c>
      <c r="F549" s="146">
        <v>127</v>
      </c>
    </row>
    <row r="550" spans="1:6">
      <c r="A550" s="59" t="s">
        <v>1553</v>
      </c>
      <c r="B550" s="59" t="s">
        <v>1554</v>
      </c>
      <c r="C550" s="144"/>
      <c r="D550" s="145">
        <v>28</v>
      </c>
      <c r="E550" s="146">
        <v>171</v>
      </c>
      <c r="F550" s="146">
        <v>219</v>
      </c>
    </row>
    <row r="551" spans="1:6">
      <c r="A551" s="59" t="s">
        <v>1555</v>
      </c>
      <c r="B551" s="59" t="s">
        <v>1556</v>
      </c>
      <c r="C551" s="144"/>
      <c r="D551" s="145">
        <v>28</v>
      </c>
      <c r="E551" s="146">
        <v>29</v>
      </c>
      <c r="F551" s="146">
        <v>38</v>
      </c>
    </row>
    <row r="552" spans="1:6">
      <c r="A552" s="59" t="s">
        <v>1557</v>
      </c>
      <c r="B552" s="59" t="s">
        <v>1558</v>
      </c>
      <c r="C552" s="144"/>
      <c r="D552" s="145">
        <v>28</v>
      </c>
      <c r="E552" s="146">
        <v>29</v>
      </c>
      <c r="F552" s="146">
        <v>38</v>
      </c>
    </row>
    <row r="553" spans="1:6">
      <c r="A553" s="59" t="s">
        <v>1559</v>
      </c>
      <c r="B553" s="59" t="s">
        <v>1560</v>
      </c>
      <c r="C553" s="144"/>
      <c r="D553" s="145">
        <v>28</v>
      </c>
      <c r="E553" s="146">
        <v>21</v>
      </c>
      <c r="F553" s="146">
        <v>27</v>
      </c>
    </row>
    <row r="554" spans="1:6">
      <c r="A554" s="59" t="s">
        <v>1561</v>
      </c>
      <c r="B554" s="59" t="s">
        <v>1562</v>
      </c>
      <c r="C554" s="144"/>
      <c r="D554" s="145">
        <v>28</v>
      </c>
      <c r="E554" s="146">
        <v>97</v>
      </c>
      <c r="F554" s="146">
        <v>125</v>
      </c>
    </row>
    <row r="555" spans="1:6">
      <c r="A555" s="59" t="s">
        <v>1563</v>
      </c>
      <c r="B555" s="59" t="s">
        <v>1564</v>
      </c>
      <c r="C555" s="144"/>
      <c r="D555" s="145">
        <v>28</v>
      </c>
      <c r="E555" s="146">
        <v>26</v>
      </c>
      <c r="F555" s="146">
        <v>34</v>
      </c>
    </row>
    <row r="556" spans="1:6">
      <c r="A556" s="59" t="s">
        <v>1565</v>
      </c>
      <c r="B556" s="59" t="s">
        <v>1566</v>
      </c>
      <c r="C556" s="144"/>
      <c r="D556" s="145">
        <v>28</v>
      </c>
      <c r="E556" s="146">
        <v>10</v>
      </c>
      <c r="F556" s="146">
        <v>13</v>
      </c>
    </row>
    <row r="557" spans="1:6">
      <c r="A557" s="59" t="s">
        <v>1567</v>
      </c>
      <c r="B557" s="59" t="s">
        <v>1568</v>
      </c>
      <c r="C557" s="144"/>
      <c r="D557" s="145">
        <v>28</v>
      </c>
      <c r="E557" s="146">
        <v>81</v>
      </c>
      <c r="F557" s="146">
        <v>104</v>
      </c>
    </row>
    <row r="558" spans="1:6">
      <c r="A558" s="59" t="s">
        <v>1571</v>
      </c>
      <c r="B558" s="59" t="s">
        <v>1572</v>
      </c>
      <c r="C558" s="144"/>
      <c r="D558" s="145">
        <v>28</v>
      </c>
      <c r="E558" s="146">
        <v>5</v>
      </c>
      <c r="F558" s="146">
        <v>7</v>
      </c>
    </row>
    <row r="559" spans="1:6">
      <c r="A559" s="59" t="s">
        <v>1573</v>
      </c>
      <c r="B559" s="59" t="s">
        <v>1574</v>
      </c>
      <c r="C559" s="144"/>
      <c r="D559" s="145">
        <v>28</v>
      </c>
      <c r="E559" s="146">
        <v>10</v>
      </c>
      <c r="F559" s="146">
        <v>13</v>
      </c>
    </row>
    <row r="560" spans="1:6">
      <c r="A560" s="59" t="s">
        <v>1575</v>
      </c>
      <c r="B560" s="59" t="s">
        <v>1576</v>
      </c>
      <c r="C560" s="144"/>
      <c r="D560" s="145">
        <v>28</v>
      </c>
      <c r="E560" s="146">
        <v>30</v>
      </c>
      <c r="F560" s="146">
        <v>39</v>
      </c>
    </row>
    <row r="561" spans="1:6">
      <c r="A561" s="59" t="s">
        <v>1577</v>
      </c>
      <c r="B561" s="59" t="s">
        <v>1578</v>
      </c>
      <c r="C561" s="144"/>
      <c r="D561" s="145">
        <v>28</v>
      </c>
      <c r="E561" s="146">
        <v>10</v>
      </c>
      <c r="F561" s="146">
        <v>13</v>
      </c>
    </row>
    <row r="562" spans="1:6">
      <c r="A562" s="59" t="s">
        <v>5020</v>
      </c>
      <c r="B562" s="59" t="s">
        <v>5021</v>
      </c>
      <c r="C562" s="144"/>
      <c r="D562" s="145">
        <v>18</v>
      </c>
      <c r="E562" s="146">
        <v>692.78</v>
      </c>
      <c r="F562" s="146">
        <v>817</v>
      </c>
    </row>
    <row r="563" spans="1:6">
      <c r="A563" s="59" t="s">
        <v>5022</v>
      </c>
      <c r="B563" s="59" t="s">
        <v>5023</v>
      </c>
      <c r="C563" s="144"/>
      <c r="D563" s="145">
        <v>28</v>
      </c>
      <c r="E563" s="146">
        <v>64.08</v>
      </c>
      <c r="F563" s="146">
        <v>82</v>
      </c>
    </row>
    <row r="564" spans="1:6">
      <c r="A564" s="59" t="s">
        <v>5024</v>
      </c>
      <c r="B564" s="59" t="s">
        <v>5025</v>
      </c>
      <c r="C564" s="144"/>
      <c r="D564" s="145">
        <v>28</v>
      </c>
      <c r="E564" s="146">
        <v>64.08</v>
      </c>
      <c r="F564" s="146">
        <v>82</v>
      </c>
    </row>
    <row r="565" spans="1:6">
      <c r="A565" s="59" t="s">
        <v>2072</v>
      </c>
      <c r="B565" s="59" t="s">
        <v>2073</v>
      </c>
      <c r="C565" s="144"/>
      <c r="D565" s="145">
        <v>18</v>
      </c>
      <c r="E565" s="146">
        <v>6.3</v>
      </c>
      <c r="F565" s="146">
        <v>7</v>
      </c>
    </row>
    <row r="566" spans="1:6">
      <c r="A566" s="59" t="s">
        <v>5026</v>
      </c>
      <c r="B566" s="59" t="s">
        <v>5027</v>
      </c>
      <c r="C566" s="144"/>
      <c r="D566" s="145">
        <v>18</v>
      </c>
      <c r="E566" s="146">
        <v>12.6</v>
      </c>
      <c r="F566" s="146">
        <v>15</v>
      </c>
    </row>
    <row r="567" spans="1:6">
      <c r="A567" s="59" t="s">
        <v>5028</v>
      </c>
      <c r="B567" s="59" t="s">
        <v>5029</v>
      </c>
      <c r="C567" s="144"/>
      <c r="D567" s="145">
        <v>18</v>
      </c>
      <c r="E567" s="146">
        <v>12.6</v>
      </c>
      <c r="F567" s="146">
        <v>15</v>
      </c>
    </row>
    <row r="568" spans="1:6">
      <c r="A568" s="59" t="s">
        <v>5030</v>
      </c>
      <c r="B568" s="59" t="s">
        <v>5031</v>
      </c>
      <c r="C568" s="144"/>
      <c r="D568" s="145">
        <v>18</v>
      </c>
      <c r="E568" s="146">
        <v>207.83</v>
      </c>
      <c r="F568" s="146">
        <v>245</v>
      </c>
    </row>
    <row r="569" spans="1:6">
      <c r="A569" s="59" t="s">
        <v>5032</v>
      </c>
      <c r="B569" s="59" t="s">
        <v>5033</v>
      </c>
      <c r="C569" s="144"/>
      <c r="D569" s="145">
        <v>18</v>
      </c>
      <c r="E569" s="146">
        <v>207.83</v>
      </c>
      <c r="F569" s="146">
        <v>245</v>
      </c>
    </row>
    <row r="570" spans="1:6">
      <c r="A570" s="59" t="s">
        <v>5034</v>
      </c>
      <c r="B570" s="59" t="s">
        <v>5035</v>
      </c>
      <c r="C570" s="144"/>
      <c r="D570" s="145">
        <v>18</v>
      </c>
      <c r="E570" s="146">
        <v>6.3</v>
      </c>
      <c r="F570" s="146">
        <v>7</v>
      </c>
    </row>
    <row r="571" spans="1:6">
      <c r="A571" s="59" t="s">
        <v>5036</v>
      </c>
      <c r="B571" s="59" t="s">
        <v>5037</v>
      </c>
      <c r="C571" s="144"/>
      <c r="D571" s="145">
        <v>18</v>
      </c>
      <c r="E571" s="146">
        <v>88.17</v>
      </c>
      <c r="F571" s="146">
        <v>104</v>
      </c>
    </row>
    <row r="572" spans="1:6">
      <c r="A572" s="59" t="s">
        <v>2757</v>
      </c>
      <c r="B572" s="59" t="s">
        <v>2758</v>
      </c>
      <c r="C572" s="144"/>
      <c r="D572" s="145">
        <v>18</v>
      </c>
      <c r="E572" s="146">
        <v>6.3</v>
      </c>
      <c r="F572" s="146">
        <v>7</v>
      </c>
    </row>
    <row r="573" spans="1:6">
      <c r="A573" s="59" t="s">
        <v>5038</v>
      </c>
      <c r="B573" s="59" t="s">
        <v>5039</v>
      </c>
      <c r="C573" s="144"/>
      <c r="D573" s="145">
        <v>18</v>
      </c>
      <c r="E573" s="146">
        <v>6.3</v>
      </c>
      <c r="F573" s="146">
        <v>7</v>
      </c>
    </row>
    <row r="574" spans="1:6">
      <c r="A574" s="59" t="s">
        <v>5040</v>
      </c>
      <c r="B574" s="59" t="s">
        <v>5041</v>
      </c>
      <c r="C574" s="144"/>
      <c r="D574" s="145">
        <v>18</v>
      </c>
      <c r="E574" s="146">
        <v>6.3</v>
      </c>
      <c r="F574" s="146">
        <v>7</v>
      </c>
    </row>
    <row r="575" spans="1:6">
      <c r="A575" s="59" t="s">
        <v>2759</v>
      </c>
      <c r="B575" s="59" t="s">
        <v>2760</v>
      </c>
      <c r="C575" s="144"/>
      <c r="D575" s="145">
        <v>28</v>
      </c>
      <c r="E575" s="146">
        <v>17</v>
      </c>
      <c r="F575" s="146">
        <v>22</v>
      </c>
    </row>
    <row r="576" spans="1:6">
      <c r="A576" s="59" t="s">
        <v>2761</v>
      </c>
      <c r="B576" s="59" t="s">
        <v>2762</v>
      </c>
      <c r="C576" s="144"/>
      <c r="D576" s="145">
        <v>18</v>
      </c>
      <c r="E576" s="146">
        <v>6.3</v>
      </c>
      <c r="F576" s="146">
        <v>7</v>
      </c>
    </row>
    <row r="577" spans="1:6">
      <c r="A577" s="59" t="s">
        <v>2763</v>
      </c>
      <c r="B577" s="59" t="s">
        <v>2764</v>
      </c>
      <c r="C577" s="144"/>
      <c r="D577" s="145">
        <v>18</v>
      </c>
      <c r="E577" s="146">
        <v>6.3</v>
      </c>
      <c r="F577" s="146">
        <v>7</v>
      </c>
    </row>
    <row r="578" spans="1:6">
      <c r="A578" s="59" t="s">
        <v>2765</v>
      </c>
      <c r="B578" s="59" t="s">
        <v>2766</v>
      </c>
      <c r="C578" s="144"/>
      <c r="D578" s="145">
        <v>18</v>
      </c>
      <c r="E578" s="146">
        <v>6.3</v>
      </c>
      <c r="F578" s="146">
        <v>7</v>
      </c>
    </row>
    <row r="579" spans="1:6">
      <c r="A579" s="59" t="s">
        <v>2767</v>
      </c>
      <c r="B579" s="59" t="s">
        <v>2768</v>
      </c>
      <c r="C579" s="144"/>
      <c r="D579" s="145">
        <v>18</v>
      </c>
      <c r="E579" s="146">
        <v>6.3</v>
      </c>
      <c r="F579" s="146">
        <v>7</v>
      </c>
    </row>
    <row r="580" spans="1:6">
      <c r="A580" s="59" t="s">
        <v>5042</v>
      </c>
      <c r="B580" s="59" t="s">
        <v>5043</v>
      </c>
      <c r="C580" s="144"/>
      <c r="D580" s="145">
        <v>18</v>
      </c>
      <c r="E580" s="146">
        <v>18.89</v>
      </c>
      <c r="F580" s="146">
        <v>22</v>
      </c>
    </row>
    <row r="581" spans="1:6">
      <c r="A581" s="59" t="s">
        <v>2769</v>
      </c>
      <c r="B581" s="59" t="s">
        <v>2770</v>
      </c>
      <c r="C581" s="144"/>
      <c r="D581" s="145">
        <v>18</v>
      </c>
      <c r="E581" s="146">
        <v>6.3</v>
      </c>
      <c r="F581" s="146">
        <v>7</v>
      </c>
    </row>
    <row r="582" spans="1:6">
      <c r="A582" s="59" t="s">
        <v>5044</v>
      </c>
      <c r="B582" s="59" t="s">
        <v>5045</v>
      </c>
      <c r="C582" s="144"/>
      <c r="D582" s="145">
        <v>18</v>
      </c>
      <c r="E582" s="146">
        <v>6.3</v>
      </c>
      <c r="F582" s="146">
        <v>7</v>
      </c>
    </row>
    <row r="583" spans="1:6">
      <c r="A583" s="59" t="s">
        <v>2771</v>
      </c>
      <c r="B583" s="59" t="s">
        <v>2772</v>
      </c>
      <c r="C583" s="144"/>
      <c r="D583" s="145">
        <v>28</v>
      </c>
      <c r="E583" s="146">
        <v>6</v>
      </c>
      <c r="F583" s="146">
        <v>8</v>
      </c>
    </row>
    <row r="584" spans="1:6">
      <c r="A584" s="59" t="s">
        <v>2773</v>
      </c>
      <c r="B584" s="59" t="s">
        <v>2774</v>
      </c>
      <c r="C584" s="144"/>
      <c r="D584" s="145">
        <v>18</v>
      </c>
      <c r="E584" s="146">
        <v>6.3</v>
      </c>
      <c r="F584" s="146">
        <v>7</v>
      </c>
    </row>
    <row r="585" spans="1:6">
      <c r="A585" s="59" t="s">
        <v>5046</v>
      </c>
      <c r="B585" s="59" t="s">
        <v>5047</v>
      </c>
      <c r="C585" s="144"/>
      <c r="D585" s="145">
        <v>18</v>
      </c>
      <c r="E585" s="146">
        <v>6.3</v>
      </c>
      <c r="F585" s="146">
        <v>7</v>
      </c>
    </row>
    <row r="586" spans="1:6">
      <c r="A586" s="59" t="s">
        <v>5048</v>
      </c>
      <c r="B586" s="59" t="s">
        <v>5049</v>
      </c>
      <c r="C586" s="144"/>
      <c r="D586" s="145">
        <v>18</v>
      </c>
      <c r="E586" s="146">
        <v>6.3</v>
      </c>
      <c r="F586" s="146">
        <v>7</v>
      </c>
    </row>
    <row r="587" spans="1:6">
      <c r="A587" s="59" t="s">
        <v>2782</v>
      </c>
      <c r="B587" s="59" t="s">
        <v>2784</v>
      </c>
      <c r="C587" s="144"/>
      <c r="D587" s="145">
        <v>18</v>
      </c>
      <c r="E587" s="146">
        <v>12</v>
      </c>
      <c r="F587" s="146">
        <v>16</v>
      </c>
    </row>
    <row r="588" spans="1:6">
      <c r="A588" s="59" t="s">
        <v>5050</v>
      </c>
      <c r="B588" s="59" t="s">
        <v>5051</v>
      </c>
      <c r="C588" s="144"/>
      <c r="D588" s="145">
        <v>18</v>
      </c>
      <c r="E588" s="146">
        <v>12.6</v>
      </c>
      <c r="F588" s="146">
        <v>15</v>
      </c>
    </row>
    <row r="589" spans="1:6">
      <c r="A589" s="59" t="s">
        <v>2785</v>
      </c>
      <c r="B589" s="59" t="s">
        <v>2786</v>
      </c>
      <c r="C589" s="144"/>
      <c r="D589" s="145">
        <v>18</v>
      </c>
      <c r="E589" s="146">
        <v>12.6</v>
      </c>
      <c r="F589" s="146">
        <v>15</v>
      </c>
    </row>
    <row r="590" spans="1:6">
      <c r="A590" s="59" t="s">
        <v>2789</v>
      </c>
      <c r="B590" s="59" t="s">
        <v>2790</v>
      </c>
      <c r="C590" s="144"/>
      <c r="D590" s="145">
        <v>18</v>
      </c>
      <c r="E590" s="146">
        <v>31.49</v>
      </c>
      <c r="F590" s="146">
        <v>37</v>
      </c>
    </row>
    <row r="591" spans="1:6">
      <c r="A591" s="59" t="s">
        <v>2791</v>
      </c>
      <c r="B591" s="59" t="s">
        <v>2792</v>
      </c>
      <c r="C591" s="144"/>
      <c r="D591" s="145">
        <v>18</v>
      </c>
      <c r="E591" s="146">
        <v>6.3</v>
      </c>
      <c r="F591" s="146">
        <v>7</v>
      </c>
    </row>
    <row r="592" spans="1:6">
      <c r="A592" s="59" t="s">
        <v>5052</v>
      </c>
      <c r="B592" s="59" t="s">
        <v>5053</v>
      </c>
      <c r="C592" s="144"/>
      <c r="D592" s="145">
        <v>18</v>
      </c>
      <c r="E592" s="146">
        <v>6.3</v>
      </c>
      <c r="F592" s="146">
        <v>7</v>
      </c>
    </row>
    <row r="593" spans="1:6">
      <c r="A593" s="59" t="s">
        <v>2793</v>
      </c>
      <c r="B593" s="59" t="s">
        <v>2794</v>
      </c>
      <c r="C593" s="144"/>
      <c r="D593" s="145">
        <v>18</v>
      </c>
      <c r="E593" s="146">
        <v>6.3</v>
      </c>
      <c r="F593" s="146">
        <v>7</v>
      </c>
    </row>
    <row r="594" spans="1:6">
      <c r="A594" s="59" t="s">
        <v>5054</v>
      </c>
      <c r="B594" s="59" t="s">
        <v>5055</v>
      </c>
      <c r="C594" s="144"/>
      <c r="D594" s="145">
        <v>18</v>
      </c>
      <c r="E594" s="146">
        <v>6.3</v>
      </c>
      <c r="F594" s="146">
        <v>7</v>
      </c>
    </row>
    <row r="595" spans="1:6">
      <c r="A595" s="59" t="s">
        <v>2797</v>
      </c>
      <c r="B595" s="59" t="s">
        <v>2798</v>
      </c>
      <c r="C595" s="144"/>
      <c r="D595" s="145">
        <v>28</v>
      </c>
      <c r="E595" s="146">
        <v>6</v>
      </c>
      <c r="F595" s="146">
        <v>8</v>
      </c>
    </row>
    <row r="596" spans="1:6">
      <c r="A596" s="59" t="s">
        <v>5056</v>
      </c>
      <c r="B596" s="59" t="s">
        <v>5057</v>
      </c>
      <c r="C596" s="144"/>
      <c r="D596" s="145">
        <v>18</v>
      </c>
      <c r="E596" s="146">
        <v>6.3</v>
      </c>
      <c r="F596" s="146">
        <v>7</v>
      </c>
    </row>
    <row r="597" spans="1:6">
      <c r="A597" s="59" t="s">
        <v>5058</v>
      </c>
      <c r="B597" s="59" t="s">
        <v>5059</v>
      </c>
      <c r="C597" s="144"/>
      <c r="D597" s="145">
        <v>18</v>
      </c>
      <c r="E597" s="146">
        <v>18.89</v>
      </c>
      <c r="F597" s="146">
        <v>22</v>
      </c>
    </row>
    <row r="598" spans="1:6">
      <c r="A598" s="59" t="s">
        <v>2799</v>
      </c>
      <c r="B598" s="59" t="s">
        <v>2800</v>
      </c>
      <c r="C598" s="144"/>
      <c r="D598" s="145">
        <v>18</v>
      </c>
      <c r="E598" s="146">
        <v>6.3</v>
      </c>
      <c r="F598" s="146">
        <v>7</v>
      </c>
    </row>
    <row r="599" spans="1:6">
      <c r="A599" s="59" t="s">
        <v>2801</v>
      </c>
      <c r="B599" s="59" t="s">
        <v>2802</v>
      </c>
      <c r="C599" s="144"/>
      <c r="D599" s="145">
        <v>18</v>
      </c>
      <c r="E599" s="146">
        <v>6.3</v>
      </c>
      <c r="F599" s="146">
        <v>7</v>
      </c>
    </row>
    <row r="600" spans="1:6">
      <c r="A600" s="59" t="s">
        <v>642</v>
      </c>
      <c r="B600" s="59" t="s">
        <v>746</v>
      </c>
      <c r="C600" s="144"/>
      <c r="D600" s="145">
        <v>28</v>
      </c>
      <c r="E600" s="146">
        <v>12</v>
      </c>
      <c r="F600" s="146">
        <v>16</v>
      </c>
    </row>
    <row r="601" spans="1:6">
      <c r="A601" s="59" t="s">
        <v>5060</v>
      </c>
      <c r="B601" s="59" t="s">
        <v>5061</v>
      </c>
      <c r="C601" s="144"/>
      <c r="D601" s="145">
        <v>18</v>
      </c>
      <c r="E601" s="146">
        <v>31.49</v>
      </c>
      <c r="F601" s="146">
        <v>37</v>
      </c>
    </row>
    <row r="602" spans="1:6">
      <c r="A602" s="59" t="s">
        <v>2809</v>
      </c>
      <c r="B602" s="59" t="s">
        <v>2810</v>
      </c>
      <c r="C602" s="144"/>
      <c r="D602" s="145">
        <v>18</v>
      </c>
      <c r="E602" s="146">
        <v>6.3</v>
      </c>
      <c r="F602" s="146">
        <v>7</v>
      </c>
    </row>
    <row r="603" spans="1:6">
      <c r="A603" s="59" t="s">
        <v>5063</v>
      </c>
      <c r="B603" s="59" t="s">
        <v>5064</v>
      </c>
      <c r="C603" s="144"/>
      <c r="D603" s="145">
        <v>18</v>
      </c>
      <c r="E603" s="146">
        <v>6.3</v>
      </c>
      <c r="F603" s="146">
        <v>7</v>
      </c>
    </row>
    <row r="604" spans="1:6">
      <c r="A604" s="59" t="s">
        <v>2813</v>
      </c>
      <c r="B604" s="59" t="s">
        <v>2814</v>
      </c>
      <c r="C604" s="144"/>
      <c r="D604" s="145">
        <v>18</v>
      </c>
      <c r="E604" s="146">
        <v>6.3</v>
      </c>
      <c r="F604" s="146">
        <v>7</v>
      </c>
    </row>
    <row r="605" spans="1:6">
      <c r="A605" s="59" t="s">
        <v>5065</v>
      </c>
      <c r="B605" s="59" t="s">
        <v>5066</v>
      </c>
      <c r="C605" s="144"/>
      <c r="D605" s="145">
        <v>18</v>
      </c>
      <c r="E605" s="146">
        <v>6.3</v>
      </c>
      <c r="F605" s="146">
        <v>7</v>
      </c>
    </row>
    <row r="606" spans="1:6">
      <c r="A606" s="59" t="s">
        <v>2815</v>
      </c>
      <c r="B606" s="59" t="s">
        <v>2816</v>
      </c>
      <c r="C606" s="144"/>
      <c r="D606" s="145">
        <v>18</v>
      </c>
      <c r="E606" s="146">
        <v>12.6</v>
      </c>
      <c r="F606" s="146">
        <v>15</v>
      </c>
    </row>
    <row r="607" spans="1:6">
      <c r="A607" s="59" t="s">
        <v>5067</v>
      </c>
      <c r="B607" s="59" t="s">
        <v>5068</v>
      </c>
      <c r="C607" s="144"/>
      <c r="D607" s="145">
        <v>18</v>
      </c>
      <c r="E607" s="146">
        <v>6.3</v>
      </c>
      <c r="F607" s="146">
        <v>7</v>
      </c>
    </row>
    <row r="608" spans="1:6">
      <c r="A608" s="59" t="s">
        <v>5069</v>
      </c>
      <c r="B608" s="59" t="s">
        <v>5070</v>
      </c>
      <c r="C608" s="144"/>
      <c r="D608" s="145">
        <v>18</v>
      </c>
      <c r="E608" s="146">
        <v>6.3</v>
      </c>
      <c r="F608" s="146">
        <v>7</v>
      </c>
    </row>
    <row r="609" spans="1:6">
      <c r="A609" s="59" t="s">
        <v>5071</v>
      </c>
      <c r="B609" s="59" t="s">
        <v>5072</v>
      </c>
      <c r="C609" s="144"/>
      <c r="D609" s="145">
        <v>18</v>
      </c>
      <c r="E609" s="146">
        <v>6.3</v>
      </c>
      <c r="F609" s="146">
        <v>7</v>
      </c>
    </row>
    <row r="610" spans="1:6">
      <c r="A610" s="59" t="s">
        <v>5073</v>
      </c>
      <c r="B610" s="59" t="s">
        <v>5074</v>
      </c>
      <c r="C610" s="144"/>
      <c r="D610" s="145">
        <v>18</v>
      </c>
      <c r="E610" s="146">
        <v>50.38</v>
      </c>
      <c r="F610" s="146">
        <v>59</v>
      </c>
    </row>
    <row r="611" spans="1:6">
      <c r="A611" s="59" t="s">
        <v>5075</v>
      </c>
      <c r="B611" s="59" t="s">
        <v>5076</v>
      </c>
      <c r="C611" s="144"/>
      <c r="D611" s="145">
        <v>18</v>
      </c>
      <c r="E611" s="146">
        <v>6.3</v>
      </c>
      <c r="F611" s="146">
        <v>7</v>
      </c>
    </row>
    <row r="612" spans="1:6">
      <c r="A612" s="59" t="s">
        <v>5077</v>
      </c>
      <c r="B612" s="59" t="s">
        <v>5078</v>
      </c>
      <c r="C612" s="144"/>
      <c r="D612" s="145">
        <v>18</v>
      </c>
      <c r="E612" s="146">
        <v>6.3</v>
      </c>
      <c r="F612" s="146">
        <v>7</v>
      </c>
    </row>
    <row r="613" spans="1:6">
      <c r="A613" s="59" t="s">
        <v>5079</v>
      </c>
      <c r="B613" s="59" t="s">
        <v>5080</v>
      </c>
      <c r="C613" s="144"/>
      <c r="D613" s="145">
        <v>18</v>
      </c>
      <c r="E613" s="146">
        <v>12.6</v>
      </c>
      <c r="F613" s="146">
        <v>15</v>
      </c>
    </row>
    <row r="614" spans="1:6">
      <c r="A614" s="59" t="s">
        <v>5081</v>
      </c>
      <c r="B614" s="59" t="s">
        <v>5082</v>
      </c>
      <c r="C614" s="144"/>
      <c r="D614" s="145">
        <v>18</v>
      </c>
      <c r="E614" s="146">
        <v>18.89</v>
      </c>
      <c r="F614" s="146">
        <v>22</v>
      </c>
    </row>
    <row r="615" spans="1:6">
      <c r="A615" s="59" t="s">
        <v>5083</v>
      </c>
      <c r="B615" s="59" t="s">
        <v>5084</v>
      </c>
      <c r="C615" s="144"/>
      <c r="D615" s="145">
        <v>18</v>
      </c>
      <c r="E615" s="146">
        <v>37.79</v>
      </c>
      <c r="F615" s="146">
        <v>45</v>
      </c>
    </row>
    <row r="616" spans="1:6">
      <c r="A616" s="59" t="s">
        <v>5085</v>
      </c>
      <c r="B616" s="59" t="s">
        <v>5086</v>
      </c>
      <c r="C616" s="144"/>
      <c r="D616" s="145">
        <v>18</v>
      </c>
      <c r="E616" s="146">
        <v>25.19</v>
      </c>
      <c r="F616" s="146">
        <v>30</v>
      </c>
    </row>
    <row r="617" spans="1:6">
      <c r="A617" s="59" t="s">
        <v>5087</v>
      </c>
      <c r="B617" s="59" t="s">
        <v>5088</v>
      </c>
      <c r="C617" s="144"/>
      <c r="D617" s="145">
        <v>18</v>
      </c>
      <c r="E617" s="146">
        <v>6.3</v>
      </c>
      <c r="F617" s="146">
        <v>7</v>
      </c>
    </row>
    <row r="618" spans="1:6">
      <c r="A618" s="59" t="s">
        <v>5089</v>
      </c>
      <c r="B618" s="59" t="s">
        <v>5090</v>
      </c>
      <c r="C618" s="144"/>
      <c r="D618" s="145">
        <v>18</v>
      </c>
      <c r="E618" s="146">
        <v>6.3</v>
      </c>
      <c r="F618" s="146">
        <v>7</v>
      </c>
    </row>
    <row r="619" spans="1:6">
      <c r="A619" s="59" t="s">
        <v>5091</v>
      </c>
      <c r="B619" s="59" t="s">
        <v>5092</v>
      </c>
      <c r="C619" s="144"/>
      <c r="D619" s="145">
        <v>18</v>
      </c>
      <c r="E619" s="146">
        <v>62.98</v>
      </c>
      <c r="F619" s="146">
        <v>74</v>
      </c>
    </row>
    <row r="620" spans="1:6">
      <c r="A620" s="59" t="s">
        <v>5093</v>
      </c>
      <c r="B620" s="59" t="s">
        <v>5094</v>
      </c>
      <c r="C620" s="144"/>
      <c r="D620" s="145">
        <v>18</v>
      </c>
      <c r="E620" s="146">
        <v>6.3</v>
      </c>
      <c r="F620" s="146">
        <v>7</v>
      </c>
    </row>
    <row r="621" spans="1:6">
      <c r="A621" s="59" t="s">
        <v>1579</v>
      </c>
      <c r="B621" s="59" t="s">
        <v>1580</v>
      </c>
      <c r="C621" s="144"/>
      <c r="D621" s="145">
        <v>18</v>
      </c>
      <c r="E621" s="146">
        <v>6.3</v>
      </c>
      <c r="F621" s="146">
        <v>7</v>
      </c>
    </row>
    <row r="622" spans="1:6">
      <c r="A622" s="59" t="s">
        <v>5095</v>
      </c>
      <c r="B622" s="59" t="s">
        <v>5096</v>
      </c>
      <c r="C622" s="144"/>
      <c r="D622" s="145">
        <v>18</v>
      </c>
      <c r="E622" s="146">
        <v>6.3</v>
      </c>
      <c r="F622" s="146">
        <v>7</v>
      </c>
    </row>
    <row r="623" spans="1:6">
      <c r="A623" s="59" t="s">
        <v>5097</v>
      </c>
      <c r="B623" s="59" t="s">
        <v>5098</v>
      </c>
      <c r="C623" s="144"/>
      <c r="D623" s="145">
        <v>18</v>
      </c>
      <c r="E623" s="146">
        <v>6.3</v>
      </c>
      <c r="F623" s="146">
        <v>7</v>
      </c>
    </row>
    <row r="624" spans="1:6">
      <c r="A624" s="59" t="s">
        <v>5099</v>
      </c>
      <c r="B624" s="59" t="s">
        <v>5100</v>
      </c>
      <c r="C624" s="144"/>
      <c r="D624" s="145">
        <v>18</v>
      </c>
      <c r="E624" s="146">
        <v>6.3</v>
      </c>
      <c r="F624" s="146">
        <v>7</v>
      </c>
    </row>
    <row r="625" spans="1:6">
      <c r="A625" s="59" t="s">
        <v>5101</v>
      </c>
      <c r="B625" s="59" t="s">
        <v>5102</v>
      </c>
      <c r="C625" s="144"/>
      <c r="D625" s="145">
        <v>18</v>
      </c>
      <c r="E625" s="146">
        <v>6.3</v>
      </c>
      <c r="F625" s="146">
        <v>7</v>
      </c>
    </row>
    <row r="626" spans="1:6">
      <c r="A626" s="59" t="s">
        <v>5103</v>
      </c>
      <c r="B626" s="59" t="s">
        <v>5104</v>
      </c>
      <c r="C626" s="144"/>
      <c r="D626" s="145">
        <v>18</v>
      </c>
      <c r="E626" s="146">
        <v>6.3</v>
      </c>
      <c r="F626" s="146">
        <v>7</v>
      </c>
    </row>
    <row r="627" spans="1:6">
      <c r="A627" s="59" t="s">
        <v>5105</v>
      </c>
      <c r="B627" s="59" t="s">
        <v>5106</v>
      </c>
      <c r="C627" s="144"/>
      <c r="D627" s="145">
        <v>18</v>
      </c>
      <c r="E627" s="146">
        <v>6.3</v>
      </c>
      <c r="F627" s="146">
        <v>7</v>
      </c>
    </row>
    <row r="628" spans="1:6">
      <c r="A628" s="59" t="s">
        <v>5107</v>
      </c>
      <c r="B628" s="59" t="s">
        <v>5108</v>
      </c>
      <c r="C628" s="144"/>
      <c r="D628" s="145">
        <v>18</v>
      </c>
      <c r="E628" s="146">
        <v>18.89</v>
      </c>
      <c r="F628" s="146">
        <v>22</v>
      </c>
    </row>
    <row r="629" spans="1:6">
      <c r="A629" s="59" t="s">
        <v>2817</v>
      </c>
      <c r="B629" s="59" t="s">
        <v>2818</v>
      </c>
      <c r="C629" s="144"/>
      <c r="D629" s="145">
        <v>28</v>
      </c>
      <c r="E629" s="146">
        <v>24</v>
      </c>
      <c r="F629" s="146">
        <v>31</v>
      </c>
    </row>
    <row r="630" spans="1:6">
      <c r="A630" s="59" t="s">
        <v>2821</v>
      </c>
      <c r="B630" s="59" t="s">
        <v>2822</v>
      </c>
      <c r="C630" s="144"/>
      <c r="D630" s="145">
        <v>18</v>
      </c>
      <c r="E630" s="146">
        <v>12.6</v>
      </c>
      <c r="F630" s="146">
        <v>15</v>
      </c>
    </row>
    <row r="631" spans="1:6">
      <c r="A631" s="59" t="s">
        <v>3550</v>
      </c>
      <c r="B631" s="59" t="s">
        <v>3551</v>
      </c>
      <c r="C631" s="144"/>
      <c r="D631" s="145">
        <v>18</v>
      </c>
      <c r="E631" s="146">
        <v>12.6</v>
      </c>
      <c r="F631" s="146">
        <v>15</v>
      </c>
    </row>
    <row r="632" spans="1:6">
      <c r="A632" s="59" t="s">
        <v>3552</v>
      </c>
      <c r="B632" s="59" t="s">
        <v>3553</v>
      </c>
      <c r="C632" s="144"/>
      <c r="D632" s="145">
        <v>18</v>
      </c>
      <c r="E632" s="146">
        <v>6.3</v>
      </c>
      <c r="F632" s="146">
        <v>7</v>
      </c>
    </row>
    <row r="633" spans="1:6">
      <c r="A633" s="59" t="s">
        <v>195</v>
      </c>
      <c r="B633" s="59" t="s">
        <v>591</v>
      </c>
      <c r="C633" s="144"/>
      <c r="D633" s="145">
        <v>18</v>
      </c>
      <c r="E633" s="146">
        <v>12.6</v>
      </c>
      <c r="F633" s="146">
        <v>15</v>
      </c>
    </row>
    <row r="634" spans="1:6">
      <c r="A634" s="59" t="s">
        <v>3554</v>
      </c>
      <c r="B634" s="59" t="s">
        <v>3555</v>
      </c>
      <c r="C634" s="144"/>
      <c r="D634" s="145">
        <v>18</v>
      </c>
      <c r="E634" s="146">
        <v>6.3</v>
      </c>
      <c r="F634" s="146">
        <v>7</v>
      </c>
    </row>
    <row r="635" spans="1:6">
      <c r="A635" s="59" t="s">
        <v>3556</v>
      </c>
      <c r="B635" s="59" t="s">
        <v>3557</v>
      </c>
      <c r="C635" s="144"/>
      <c r="D635" s="145">
        <v>18</v>
      </c>
      <c r="E635" s="146">
        <v>6.3</v>
      </c>
      <c r="F635" s="146">
        <v>7</v>
      </c>
    </row>
    <row r="636" spans="1:6">
      <c r="A636" s="59" t="s">
        <v>5110</v>
      </c>
      <c r="B636" s="59" t="s">
        <v>5111</v>
      </c>
      <c r="C636" s="144"/>
      <c r="D636" s="145">
        <v>18</v>
      </c>
      <c r="E636" s="146">
        <v>6.3</v>
      </c>
      <c r="F636" s="146">
        <v>7</v>
      </c>
    </row>
    <row r="637" spans="1:6">
      <c r="A637" s="59" t="s">
        <v>2825</v>
      </c>
      <c r="B637" s="59" t="s">
        <v>2826</v>
      </c>
      <c r="C637" s="144"/>
      <c r="D637" s="145">
        <v>28</v>
      </c>
      <c r="E637" s="146">
        <v>22</v>
      </c>
      <c r="F637" s="146">
        <v>28</v>
      </c>
    </row>
    <row r="638" spans="1:6">
      <c r="A638" s="59" t="s">
        <v>5112</v>
      </c>
      <c r="B638" s="59" t="s">
        <v>5113</v>
      </c>
      <c r="C638" s="144"/>
      <c r="D638" s="145">
        <v>18</v>
      </c>
      <c r="E638" s="146">
        <v>18.89</v>
      </c>
      <c r="F638" s="146">
        <v>22</v>
      </c>
    </row>
    <row r="639" spans="1:6">
      <c r="A639" s="59" t="s">
        <v>5114</v>
      </c>
      <c r="B639" s="59" t="s">
        <v>5115</v>
      </c>
      <c r="C639" s="144"/>
      <c r="D639" s="145">
        <v>18</v>
      </c>
      <c r="E639" s="146">
        <v>31.49</v>
      </c>
      <c r="F639" s="146">
        <v>37</v>
      </c>
    </row>
    <row r="640" spans="1:6">
      <c r="A640" s="59" t="s">
        <v>5116</v>
      </c>
      <c r="B640" s="59" t="s">
        <v>5117</v>
      </c>
      <c r="C640" s="144"/>
      <c r="D640" s="145">
        <v>18</v>
      </c>
      <c r="E640" s="146">
        <v>6.3</v>
      </c>
      <c r="F640" s="146">
        <v>7</v>
      </c>
    </row>
    <row r="641" spans="1:6">
      <c r="A641" s="59" t="s">
        <v>5118</v>
      </c>
      <c r="B641" s="59" t="s">
        <v>5119</v>
      </c>
      <c r="C641" s="144"/>
      <c r="D641" s="145">
        <v>18</v>
      </c>
      <c r="E641" s="146">
        <v>6.3</v>
      </c>
      <c r="F641" s="146">
        <v>7</v>
      </c>
    </row>
    <row r="642" spans="1:6">
      <c r="A642" s="59" t="s">
        <v>5120</v>
      </c>
      <c r="B642" s="59" t="s">
        <v>5121</v>
      </c>
      <c r="C642" s="144"/>
      <c r="D642" s="145">
        <v>18</v>
      </c>
      <c r="E642" s="146">
        <v>12.6</v>
      </c>
      <c r="F642" s="146">
        <v>15</v>
      </c>
    </row>
    <row r="643" spans="1:6">
      <c r="A643" s="59" t="s">
        <v>5122</v>
      </c>
      <c r="B643" s="59" t="s">
        <v>5123</v>
      </c>
      <c r="C643" s="144"/>
      <c r="D643" s="145">
        <v>18</v>
      </c>
      <c r="E643" s="146">
        <v>6.3</v>
      </c>
      <c r="F643" s="146">
        <v>7</v>
      </c>
    </row>
    <row r="644" spans="1:6">
      <c r="A644" s="59" t="s">
        <v>2461</v>
      </c>
      <c r="B644" s="59" t="s">
        <v>2462</v>
      </c>
      <c r="C644" s="144"/>
      <c r="D644" s="145">
        <v>18</v>
      </c>
      <c r="E644" s="146">
        <v>6.3</v>
      </c>
      <c r="F644" s="146">
        <v>7</v>
      </c>
    </row>
    <row r="645" spans="1:6">
      <c r="A645" s="59" t="s">
        <v>5124</v>
      </c>
      <c r="B645" s="59" t="s">
        <v>5125</v>
      </c>
      <c r="C645" s="144"/>
      <c r="D645" s="145">
        <v>18</v>
      </c>
      <c r="E645" s="146">
        <v>6.3</v>
      </c>
      <c r="F645" s="146">
        <v>7</v>
      </c>
    </row>
    <row r="646" spans="1:6">
      <c r="A646" s="59" t="s">
        <v>5126</v>
      </c>
      <c r="B646" s="59" t="s">
        <v>5127</v>
      </c>
      <c r="C646" s="144"/>
      <c r="D646" s="145">
        <v>18</v>
      </c>
      <c r="E646" s="146">
        <v>6.3</v>
      </c>
      <c r="F646" s="146">
        <v>7</v>
      </c>
    </row>
    <row r="647" spans="1:6">
      <c r="A647" s="59" t="s">
        <v>5128</v>
      </c>
      <c r="B647" s="59" t="s">
        <v>5129</v>
      </c>
      <c r="C647" s="144"/>
      <c r="D647" s="145">
        <v>18</v>
      </c>
      <c r="E647" s="146">
        <v>18.89</v>
      </c>
      <c r="F647" s="146">
        <v>22</v>
      </c>
    </row>
    <row r="648" spans="1:6">
      <c r="A648" s="59" t="s">
        <v>5130</v>
      </c>
      <c r="B648" s="59" t="s">
        <v>5131</v>
      </c>
      <c r="C648" s="144"/>
      <c r="D648" s="145">
        <v>18</v>
      </c>
      <c r="E648" s="146">
        <v>75.58</v>
      </c>
      <c r="F648" s="146">
        <v>89</v>
      </c>
    </row>
    <row r="649" spans="1:6">
      <c r="A649" s="59" t="s">
        <v>2463</v>
      </c>
      <c r="B649" s="59" t="s">
        <v>2464</v>
      </c>
      <c r="C649" s="144"/>
      <c r="D649" s="145">
        <v>18</v>
      </c>
      <c r="E649" s="146">
        <v>106</v>
      </c>
      <c r="F649" s="146">
        <v>125</v>
      </c>
    </row>
    <row r="650" spans="1:6">
      <c r="A650" s="59" t="s">
        <v>5132</v>
      </c>
      <c r="B650" s="59" t="s">
        <v>5133</v>
      </c>
      <c r="C650" s="144"/>
      <c r="D650" s="145">
        <v>18</v>
      </c>
      <c r="E650" s="146">
        <v>6.3</v>
      </c>
      <c r="F650" s="146">
        <v>7</v>
      </c>
    </row>
    <row r="651" spans="1:6">
      <c r="A651" s="59" t="s">
        <v>5134</v>
      </c>
      <c r="B651" s="59" t="s">
        <v>5135</v>
      </c>
      <c r="C651" s="144"/>
      <c r="D651" s="145">
        <v>18</v>
      </c>
      <c r="E651" s="146">
        <v>6.3</v>
      </c>
      <c r="F651" s="146">
        <v>7</v>
      </c>
    </row>
    <row r="652" spans="1:6">
      <c r="A652" s="59" t="s">
        <v>5136</v>
      </c>
      <c r="B652" s="59" t="s">
        <v>5137</v>
      </c>
      <c r="C652" s="144"/>
      <c r="D652" s="145">
        <v>18</v>
      </c>
      <c r="E652" s="146">
        <v>12.6</v>
      </c>
      <c r="F652" s="146">
        <v>15</v>
      </c>
    </row>
    <row r="653" spans="1:6">
      <c r="A653" s="59" t="s">
        <v>5138</v>
      </c>
      <c r="B653" s="59" t="s">
        <v>5139</v>
      </c>
      <c r="C653" s="144"/>
      <c r="D653" s="145">
        <v>18</v>
      </c>
      <c r="E653" s="146">
        <v>12.6</v>
      </c>
      <c r="F653" s="146">
        <v>15</v>
      </c>
    </row>
    <row r="654" spans="1:6">
      <c r="A654" s="59" t="s">
        <v>5140</v>
      </c>
      <c r="B654" s="59" t="s">
        <v>5141</v>
      </c>
      <c r="C654" s="144"/>
      <c r="D654" s="145">
        <v>18</v>
      </c>
      <c r="E654" s="146">
        <v>125.96</v>
      </c>
      <c r="F654" s="146">
        <v>149</v>
      </c>
    </row>
    <row r="655" spans="1:6">
      <c r="A655" s="59" t="s">
        <v>5142</v>
      </c>
      <c r="B655" s="59" t="s">
        <v>5143</v>
      </c>
      <c r="C655" s="144"/>
      <c r="D655" s="145">
        <v>18</v>
      </c>
      <c r="E655" s="146">
        <v>44.09</v>
      </c>
      <c r="F655" s="146">
        <v>52</v>
      </c>
    </row>
    <row r="656" spans="1:6">
      <c r="A656" s="59" t="s">
        <v>5144</v>
      </c>
      <c r="B656" s="59" t="s">
        <v>5145</v>
      </c>
      <c r="C656" s="144"/>
      <c r="D656" s="145">
        <v>18</v>
      </c>
      <c r="E656" s="146">
        <v>12.6</v>
      </c>
      <c r="F656" s="146">
        <v>15</v>
      </c>
    </row>
    <row r="657" spans="1:6">
      <c r="A657" s="59" t="s">
        <v>5146</v>
      </c>
      <c r="B657" s="59" t="s">
        <v>5147</v>
      </c>
      <c r="C657" s="144"/>
      <c r="D657" s="145">
        <v>18</v>
      </c>
      <c r="E657" s="146">
        <v>6.3</v>
      </c>
      <c r="F657" s="146">
        <v>7</v>
      </c>
    </row>
    <row r="658" spans="1:6">
      <c r="A658" s="59" t="s">
        <v>2828</v>
      </c>
      <c r="B658" s="59" t="s">
        <v>2829</v>
      </c>
      <c r="C658" s="144"/>
      <c r="D658" s="145">
        <v>18</v>
      </c>
      <c r="E658" s="146">
        <v>37.79</v>
      </c>
      <c r="F658" s="146">
        <v>45</v>
      </c>
    </row>
    <row r="659" spans="1:6">
      <c r="A659" s="59" t="s">
        <v>2832</v>
      </c>
      <c r="B659" s="59" t="s">
        <v>2833</v>
      </c>
      <c r="C659" s="144"/>
      <c r="D659" s="145">
        <v>28</v>
      </c>
      <c r="E659" s="146">
        <v>13</v>
      </c>
      <c r="F659" s="146">
        <v>17</v>
      </c>
    </row>
    <row r="660" spans="1:6">
      <c r="A660" s="59" t="s">
        <v>5148</v>
      </c>
      <c r="B660" s="59" t="s">
        <v>5149</v>
      </c>
      <c r="C660" s="144"/>
      <c r="D660" s="145">
        <v>18</v>
      </c>
      <c r="E660" s="146">
        <v>25.19</v>
      </c>
      <c r="F660" s="146">
        <v>30</v>
      </c>
    </row>
    <row r="661" spans="1:6">
      <c r="A661" s="59" t="s">
        <v>5150</v>
      </c>
      <c r="B661" s="59" t="s">
        <v>5151</v>
      </c>
      <c r="C661" s="144"/>
      <c r="D661" s="145">
        <v>18</v>
      </c>
      <c r="E661" s="146">
        <v>37.79</v>
      </c>
      <c r="F661" s="146">
        <v>45</v>
      </c>
    </row>
    <row r="662" spans="1:6">
      <c r="A662" s="59" t="s">
        <v>5152</v>
      </c>
      <c r="B662" s="59" t="s">
        <v>5153</v>
      </c>
      <c r="C662" s="144"/>
      <c r="D662" s="145">
        <v>18</v>
      </c>
      <c r="E662" s="146">
        <v>6.3</v>
      </c>
      <c r="F662" s="146">
        <v>7</v>
      </c>
    </row>
    <row r="663" spans="1:6">
      <c r="A663" s="59" t="s">
        <v>5154</v>
      </c>
      <c r="B663" s="59" t="s">
        <v>5155</v>
      </c>
      <c r="C663" s="144"/>
      <c r="D663" s="145">
        <v>18</v>
      </c>
      <c r="E663" s="146">
        <v>6.3</v>
      </c>
      <c r="F663" s="146">
        <v>7</v>
      </c>
    </row>
    <row r="664" spans="1:6">
      <c r="A664" s="59" t="s">
        <v>5156</v>
      </c>
      <c r="B664" s="59" t="s">
        <v>5157</v>
      </c>
      <c r="C664" s="144"/>
      <c r="D664" s="145">
        <v>18</v>
      </c>
      <c r="E664" s="146">
        <v>6.3</v>
      </c>
      <c r="F664" s="146">
        <v>7</v>
      </c>
    </row>
    <row r="665" spans="1:6">
      <c r="A665" s="59" t="s">
        <v>5158</v>
      </c>
      <c r="B665" s="59" t="s">
        <v>5159</v>
      </c>
      <c r="C665" s="144"/>
      <c r="D665" s="145">
        <v>18</v>
      </c>
      <c r="E665" s="146">
        <v>6.3</v>
      </c>
      <c r="F665" s="146">
        <v>7</v>
      </c>
    </row>
    <row r="666" spans="1:6">
      <c r="A666" s="59" t="s">
        <v>5160</v>
      </c>
      <c r="B666" s="59" t="s">
        <v>5161</v>
      </c>
      <c r="C666" s="144"/>
      <c r="D666" s="145">
        <v>18</v>
      </c>
      <c r="E666" s="146">
        <v>6.3</v>
      </c>
      <c r="F666" s="146">
        <v>7</v>
      </c>
    </row>
    <row r="667" spans="1:6">
      <c r="A667" s="59" t="s">
        <v>5162</v>
      </c>
      <c r="B667" s="59" t="s">
        <v>5163</v>
      </c>
      <c r="C667" s="144"/>
      <c r="D667" s="145">
        <v>18</v>
      </c>
      <c r="E667" s="146">
        <v>44.09</v>
      </c>
      <c r="F667" s="146">
        <v>52</v>
      </c>
    </row>
    <row r="668" spans="1:6">
      <c r="A668" s="59" t="s">
        <v>5164</v>
      </c>
      <c r="B668" s="59" t="s">
        <v>5165</v>
      </c>
      <c r="C668" s="144"/>
      <c r="D668" s="145">
        <v>18</v>
      </c>
      <c r="E668" s="146">
        <v>6.3</v>
      </c>
      <c r="F668" s="146">
        <v>7</v>
      </c>
    </row>
    <row r="669" spans="1:6">
      <c r="A669" s="59" t="s">
        <v>5166</v>
      </c>
      <c r="B669" s="59" t="s">
        <v>5167</v>
      </c>
      <c r="C669" s="144"/>
      <c r="D669" s="145">
        <v>18</v>
      </c>
      <c r="E669" s="146">
        <v>6.3</v>
      </c>
      <c r="F669" s="146">
        <v>7</v>
      </c>
    </row>
    <row r="670" spans="1:6">
      <c r="A670" s="59" t="s">
        <v>5168</v>
      </c>
      <c r="B670" s="59" t="s">
        <v>5169</v>
      </c>
      <c r="C670" s="144"/>
      <c r="D670" s="145">
        <v>18</v>
      </c>
      <c r="E670" s="146">
        <v>6.3</v>
      </c>
      <c r="F670" s="146">
        <v>7</v>
      </c>
    </row>
    <row r="671" spans="1:6">
      <c r="A671" s="59" t="s">
        <v>5170</v>
      </c>
      <c r="B671" s="59" t="s">
        <v>5171</v>
      </c>
      <c r="C671" s="144"/>
      <c r="D671" s="145">
        <v>18</v>
      </c>
      <c r="E671" s="146">
        <v>62.98</v>
      </c>
      <c r="F671" s="146">
        <v>74</v>
      </c>
    </row>
    <row r="672" spans="1:6">
      <c r="A672" s="59" t="s">
        <v>5172</v>
      </c>
      <c r="B672" s="59" t="s">
        <v>5173</v>
      </c>
      <c r="C672" s="144"/>
      <c r="D672" s="145">
        <v>18</v>
      </c>
      <c r="E672" s="146">
        <v>18.89</v>
      </c>
      <c r="F672" s="146">
        <v>22</v>
      </c>
    </row>
    <row r="673" spans="1:6">
      <c r="A673" s="59" t="s">
        <v>5174</v>
      </c>
      <c r="B673" s="59" t="s">
        <v>5175</v>
      </c>
      <c r="C673" s="144"/>
      <c r="D673" s="145">
        <v>18</v>
      </c>
      <c r="E673" s="146">
        <v>31.49</v>
      </c>
      <c r="F673" s="146">
        <v>37</v>
      </c>
    </row>
    <row r="674" spans="1:6">
      <c r="A674" s="59" t="s">
        <v>5176</v>
      </c>
      <c r="B674" s="59" t="s">
        <v>5177</v>
      </c>
      <c r="C674" s="144"/>
      <c r="D674" s="145">
        <v>18</v>
      </c>
      <c r="E674" s="146">
        <v>37.79</v>
      </c>
      <c r="F674" s="146">
        <v>45</v>
      </c>
    </row>
    <row r="675" spans="1:6">
      <c r="A675" s="59" t="s">
        <v>1581</v>
      </c>
      <c r="B675" s="59" t="s">
        <v>1582</v>
      </c>
      <c r="C675" s="144"/>
      <c r="D675" s="145">
        <v>18</v>
      </c>
      <c r="E675" s="146">
        <v>12.6</v>
      </c>
      <c r="F675" s="146">
        <v>15</v>
      </c>
    </row>
    <row r="676" spans="1:6">
      <c r="A676" s="59" t="s">
        <v>5178</v>
      </c>
      <c r="B676" s="59" t="s">
        <v>5179</v>
      </c>
      <c r="C676" s="144"/>
      <c r="D676" s="145">
        <v>18</v>
      </c>
      <c r="E676" s="146">
        <v>12.6</v>
      </c>
      <c r="F676" s="146">
        <v>15</v>
      </c>
    </row>
    <row r="677" spans="1:6">
      <c r="A677" s="59" t="s">
        <v>5180</v>
      </c>
      <c r="B677" s="59" t="s">
        <v>5181</v>
      </c>
      <c r="C677" s="144"/>
      <c r="D677" s="145">
        <v>18</v>
      </c>
      <c r="E677" s="146">
        <v>6.3</v>
      </c>
      <c r="F677" s="146">
        <v>7</v>
      </c>
    </row>
    <row r="678" spans="1:6">
      <c r="A678" s="59" t="s">
        <v>5182</v>
      </c>
      <c r="B678" s="59" t="s">
        <v>5183</v>
      </c>
      <c r="C678" s="144"/>
      <c r="D678" s="145">
        <v>18</v>
      </c>
      <c r="E678" s="146">
        <v>6.3</v>
      </c>
      <c r="F678" s="146">
        <v>7</v>
      </c>
    </row>
    <row r="679" spans="1:6">
      <c r="A679" s="59" t="s">
        <v>5184</v>
      </c>
      <c r="B679" s="59" t="s">
        <v>5185</v>
      </c>
      <c r="C679" s="144"/>
      <c r="D679" s="145">
        <v>18</v>
      </c>
      <c r="E679" s="146">
        <v>6.3</v>
      </c>
      <c r="F679" s="146">
        <v>7</v>
      </c>
    </row>
    <row r="680" spans="1:6">
      <c r="A680" s="59" t="s">
        <v>5186</v>
      </c>
      <c r="B680" s="59" t="s">
        <v>5187</v>
      </c>
      <c r="C680" s="144"/>
      <c r="D680" s="145">
        <v>18</v>
      </c>
      <c r="E680" s="146">
        <v>6.3</v>
      </c>
      <c r="F680" s="146">
        <v>7</v>
      </c>
    </row>
    <row r="681" spans="1:6">
      <c r="A681" s="59" t="s">
        <v>5188</v>
      </c>
      <c r="B681" s="59" t="s">
        <v>5189</v>
      </c>
      <c r="C681" s="144"/>
      <c r="D681" s="145">
        <v>18</v>
      </c>
      <c r="E681" s="146">
        <v>6.3</v>
      </c>
      <c r="F681" s="146">
        <v>7</v>
      </c>
    </row>
    <row r="682" spans="1:6">
      <c r="A682" s="59" t="s">
        <v>5190</v>
      </c>
      <c r="B682" s="59" t="s">
        <v>5191</v>
      </c>
      <c r="C682" s="144"/>
      <c r="D682" s="145">
        <v>18</v>
      </c>
      <c r="E682" s="146">
        <v>6.3</v>
      </c>
      <c r="F682" s="146">
        <v>7</v>
      </c>
    </row>
    <row r="683" spans="1:6">
      <c r="A683" s="59" t="s">
        <v>5192</v>
      </c>
      <c r="B683" s="59" t="s">
        <v>5193</v>
      </c>
      <c r="C683" s="144"/>
      <c r="D683" s="145">
        <v>18</v>
      </c>
      <c r="E683" s="146">
        <v>6.3</v>
      </c>
      <c r="F683" s="146">
        <v>7</v>
      </c>
    </row>
    <row r="684" spans="1:6">
      <c r="A684" s="59" t="s">
        <v>5194</v>
      </c>
      <c r="B684" s="59" t="s">
        <v>5195</v>
      </c>
      <c r="C684" s="144"/>
      <c r="D684" s="145">
        <v>18</v>
      </c>
      <c r="E684" s="146">
        <v>6.3</v>
      </c>
      <c r="F684" s="146">
        <v>7</v>
      </c>
    </row>
    <row r="685" spans="1:6">
      <c r="A685" s="59" t="s">
        <v>5196</v>
      </c>
      <c r="B685" s="59" t="s">
        <v>5197</v>
      </c>
      <c r="C685" s="144"/>
      <c r="D685" s="145">
        <v>18</v>
      </c>
      <c r="E685" s="146">
        <v>6.3</v>
      </c>
      <c r="F685" s="146">
        <v>7</v>
      </c>
    </row>
    <row r="686" spans="1:6">
      <c r="A686" s="59" t="s">
        <v>5198</v>
      </c>
      <c r="B686" s="59" t="s">
        <v>5199</v>
      </c>
      <c r="C686" s="144"/>
      <c r="D686" s="145">
        <v>18</v>
      </c>
      <c r="E686" s="146">
        <v>6.3</v>
      </c>
      <c r="F686" s="146">
        <v>7</v>
      </c>
    </row>
    <row r="687" spans="1:6">
      <c r="A687" s="59" t="s">
        <v>5200</v>
      </c>
      <c r="B687" s="59" t="s">
        <v>5201</v>
      </c>
      <c r="C687" s="144"/>
      <c r="D687" s="145">
        <v>18</v>
      </c>
      <c r="E687" s="146">
        <v>6.3</v>
      </c>
      <c r="F687" s="146">
        <v>7</v>
      </c>
    </row>
    <row r="688" spans="1:6">
      <c r="A688" s="59" t="s">
        <v>5202</v>
      </c>
      <c r="B688" s="59" t="s">
        <v>5203</v>
      </c>
      <c r="C688" s="144"/>
      <c r="D688" s="145">
        <v>18</v>
      </c>
      <c r="E688" s="146">
        <v>6.3</v>
      </c>
      <c r="F688" s="146">
        <v>7</v>
      </c>
    </row>
    <row r="689" spans="1:6">
      <c r="A689" s="59" t="s">
        <v>5204</v>
      </c>
      <c r="B689" s="59" t="s">
        <v>5205</v>
      </c>
      <c r="C689" s="144"/>
      <c r="D689" s="145">
        <v>18</v>
      </c>
      <c r="E689" s="146">
        <v>6.3</v>
      </c>
      <c r="F689" s="146">
        <v>7</v>
      </c>
    </row>
    <row r="690" spans="1:6">
      <c r="A690" s="59" t="s">
        <v>5206</v>
      </c>
      <c r="B690" s="59" t="s">
        <v>5207</v>
      </c>
      <c r="C690" s="144"/>
      <c r="D690" s="145">
        <v>18</v>
      </c>
      <c r="E690" s="146">
        <v>6.3</v>
      </c>
      <c r="F690" s="146">
        <v>7</v>
      </c>
    </row>
    <row r="691" spans="1:6">
      <c r="A691" s="59" t="s">
        <v>5208</v>
      </c>
      <c r="B691" s="59" t="s">
        <v>5209</v>
      </c>
      <c r="C691" s="144"/>
      <c r="D691" s="145">
        <v>18</v>
      </c>
      <c r="E691" s="146">
        <v>6.3</v>
      </c>
      <c r="F691" s="146">
        <v>7</v>
      </c>
    </row>
    <row r="692" spans="1:6">
      <c r="A692" s="59" t="s">
        <v>5210</v>
      </c>
      <c r="B692" s="59" t="s">
        <v>5211</v>
      </c>
      <c r="C692" s="144"/>
      <c r="D692" s="145">
        <v>18</v>
      </c>
      <c r="E692" s="146">
        <v>25.19</v>
      </c>
      <c r="F692" s="146">
        <v>30</v>
      </c>
    </row>
    <row r="693" spans="1:6">
      <c r="A693" s="59" t="s">
        <v>5212</v>
      </c>
      <c r="B693" s="59" t="s">
        <v>5213</v>
      </c>
      <c r="C693" s="144"/>
      <c r="D693" s="145">
        <v>18</v>
      </c>
      <c r="E693" s="146">
        <v>37.79</v>
      </c>
      <c r="F693" s="146">
        <v>45</v>
      </c>
    </row>
    <row r="694" spans="1:6">
      <c r="A694" s="59" t="s">
        <v>5214</v>
      </c>
      <c r="B694" s="59" t="s">
        <v>5215</v>
      </c>
      <c r="C694" s="144"/>
      <c r="D694" s="145">
        <v>18</v>
      </c>
      <c r="E694" s="146">
        <v>12.6</v>
      </c>
      <c r="F694" s="146">
        <v>15</v>
      </c>
    </row>
    <row r="695" spans="1:6">
      <c r="A695" s="59" t="s">
        <v>5216</v>
      </c>
      <c r="B695" s="59" t="s">
        <v>5217</v>
      </c>
      <c r="C695" s="144"/>
      <c r="D695" s="145">
        <v>18</v>
      </c>
      <c r="E695" s="146">
        <v>12.6</v>
      </c>
      <c r="F695" s="146">
        <v>15</v>
      </c>
    </row>
    <row r="696" spans="1:6">
      <c r="A696" s="59" t="s">
        <v>5218</v>
      </c>
      <c r="B696" s="59" t="s">
        <v>5219</v>
      </c>
      <c r="C696" s="144"/>
      <c r="D696" s="145">
        <v>18</v>
      </c>
      <c r="E696" s="146">
        <v>6.3</v>
      </c>
      <c r="F696" s="146">
        <v>7</v>
      </c>
    </row>
    <row r="697" spans="1:6">
      <c r="A697" s="59" t="s">
        <v>5220</v>
      </c>
      <c r="B697" s="59" t="s">
        <v>5221</v>
      </c>
      <c r="C697" s="144"/>
      <c r="D697" s="145">
        <v>18</v>
      </c>
      <c r="E697" s="146">
        <v>6.3</v>
      </c>
      <c r="F697" s="146">
        <v>7</v>
      </c>
    </row>
    <row r="698" spans="1:6">
      <c r="A698" s="59" t="s">
        <v>5222</v>
      </c>
      <c r="B698" s="59" t="s">
        <v>5223</v>
      </c>
      <c r="C698" s="144"/>
      <c r="D698" s="145">
        <v>18</v>
      </c>
      <c r="E698" s="146">
        <v>6.3</v>
      </c>
      <c r="F698" s="146">
        <v>7</v>
      </c>
    </row>
    <row r="699" spans="1:6">
      <c r="A699" s="59" t="s">
        <v>5224</v>
      </c>
      <c r="B699" s="59" t="s">
        <v>5225</v>
      </c>
      <c r="C699" s="144"/>
      <c r="D699" s="145">
        <v>18</v>
      </c>
      <c r="E699" s="146">
        <v>6.3</v>
      </c>
      <c r="F699" s="146">
        <v>7</v>
      </c>
    </row>
    <row r="700" spans="1:6">
      <c r="A700" s="59" t="s">
        <v>5226</v>
      </c>
      <c r="B700" s="59" t="s">
        <v>5227</v>
      </c>
      <c r="C700" s="144"/>
      <c r="D700" s="145">
        <v>18</v>
      </c>
      <c r="E700" s="146">
        <v>6.3</v>
      </c>
      <c r="F700" s="146">
        <v>7</v>
      </c>
    </row>
    <row r="701" spans="1:6">
      <c r="A701" s="59" t="s">
        <v>5228</v>
      </c>
      <c r="B701" s="59" t="s">
        <v>5229</v>
      </c>
      <c r="C701" s="144"/>
      <c r="D701" s="145">
        <v>18</v>
      </c>
      <c r="E701" s="146">
        <v>56.68</v>
      </c>
      <c r="F701" s="146">
        <v>67</v>
      </c>
    </row>
    <row r="702" spans="1:6">
      <c r="A702" s="59" t="s">
        <v>5230</v>
      </c>
      <c r="B702" s="59" t="s">
        <v>5231</v>
      </c>
      <c r="C702" s="144"/>
      <c r="D702" s="145">
        <v>18</v>
      </c>
      <c r="E702" s="146">
        <v>44.09</v>
      </c>
      <c r="F702" s="146">
        <v>52</v>
      </c>
    </row>
    <row r="703" spans="1:6">
      <c r="A703" s="59" t="s">
        <v>5232</v>
      </c>
      <c r="B703" s="59" t="s">
        <v>5233</v>
      </c>
      <c r="C703" s="144"/>
      <c r="D703" s="145">
        <v>18</v>
      </c>
      <c r="E703" s="146">
        <v>6.3</v>
      </c>
      <c r="F703" s="146">
        <v>7</v>
      </c>
    </row>
    <row r="704" spans="1:6">
      <c r="A704" s="59" t="s">
        <v>5234</v>
      </c>
      <c r="B704" s="59" t="s">
        <v>5235</v>
      </c>
      <c r="C704" s="144"/>
      <c r="D704" s="145">
        <v>18</v>
      </c>
      <c r="E704" s="146">
        <v>6.3</v>
      </c>
      <c r="F704" s="146">
        <v>7</v>
      </c>
    </row>
    <row r="705" spans="1:6">
      <c r="A705" s="59" t="s">
        <v>5236</v>
      </c>
      <c r="B705" s="59" t="s">
        <v>5237</v>
      </c>
      <c r="C705" s="144"/>
      <c r="D705" s="145">
        <v>18</v>
      </c>
      <c r="E705" s="146">
        <v>6.3</v>
      </c>
      <c r="F705" s="146">
        <v>7</v>
      </c>
    </row>
    <row r="706" spans="1:6">
      <c r="A706" s="59" t="s">
        <v>78</v>
      </c>
      <c r="B706" s="59" t="s">
        <v>1583</v>
      </c>
      <c r="C706" s="144"/>
      <c r="D706" s="145">
        <v>28</v>
      </c>
      <c r="E706" s="146">
        <v>42</v>
      </c>
      <c r="F706" s="146">
        <v>54</v>
      </c>
    </row>
    <row r="707" spans="1:6">
      <c r="A707" s="59" t="s">
        <v>83</v>
      </c>
      <c r="B707" s="59" t="s">
        <v>2074</v>
      </c>
      <c r="C707" s="144"/>
      <c r="D707" s="145">
        <v>28</v>
      </c>
      <c r="E707" s="146">
        <v>110</v>
      </c>
      <c r="F707" s="146">
        <v>141</v>
      </c>
    </row>
    <row r="708" spans="1:6">
      <c r="A708" s="59" t="s">
        <v>2075</v>
      </c>
      <c r="B708" s="59" t="s">
        <v>2076</v>
      </c>
      <c r="C708" s="144"/>
      <c r="D708" s="145">
        <v>18</v>
      </c>
      <c r="E708" s="146">
        <v>18.89</v>
      </c>
      <c r="F708" s="146">
        <v>22</v>
      </c>
    </row>
    <row r="709" spans="1:6">
      <c r="A709" s="59" t="s">
        <v>200</v>
      </c>
      <c r="B709" s="59" t="s">
        <v>598</v>
      </c>
      <c r="C709" s="144"/>
      <c r="D709" s="145">
        <v>18</v>
      </c>
      <c r="E709" s="146">
        <v>18.89</v>
      </c>
      <c r="F709" s="146">
        <v>22</v>
      </c>
    </row>
    <row r="710" spans="1:6">
      <c r="A710" s="59" t="s">
        <v>2465</v>
      </c>
      <c r="B710" s="59" t="s">
        <v>2466</v>
      </c>
      <c r="C710" s="144"/>
      <c r="D710" s="145">
        <v>18</v>
      </c>
      <c r="E710" s="146">
        <v>25.19</v>
      </c>
      <c r="F710" s="146">
        <v>30</v>
      </c>
    </row>
    <row r="711" spans="1:6">
      <c r="A711" s="59" t="s">
        <v>2077</v>
      </c>
      <c r="B711" s="59" t="s">
        <v>2078</v>
      </c>
      <c r="C711" s="144"/>
      <c r="D711" s="145">
        <v>18</v>
      </c>
      <c r="E711" s="146">
        <v>18.89</v>
      </c>
      <c r="F711" s="146">
        <v>22</v>
      </c>
    </row>
    <row r="712" spans="1:6">
      <c r="A712" s="59" t="s">
        <v>5238</v>
      </c>
      <c r="B712" s="59" t="s">
        <v>5239</v>
      </c>
      <c r="C712" s="144"/>
      <c r="D712" s="145">
        <v>18</v>
      </c>
      <c r="E712" s="146">
        <v>18.89</v>
      </c>
      <c r="F712" s="146">
        <v>22</v>
      </c>
    </row>
    <row r="713" spans="1:6">
      <c r="A713" s="59" t="s">
        <v>60</v>
      </c>
      <c r="B713" s="59" t="s">
        <v>604</v>
      </c>
      <c r="C713" s="144"/>
      <c r="D713" s="145">
        <v>18</v>
      </c>
      <c r="E713" s="146">
        <v>18.89</v>
      </c>
      <c r="F713" s="146">
        <v>22</v>
      </c>
    </row>
    <row r="714" spans="1:6">
      <c r="A714" s="59" t="s">
        <v>5240</v>
      </c>
      <c r="B714" s="59" t="s">
        <v>5241</v>
      </c>
      <c r="C714" s="144"/>
      <c r="D714" s="145">
        <v>18</v>
      </c>
      <c r="E714" s="146">
        <v>12.6</v>
      </c>
      <c r="F714" s="146">
        <v>15</v>
      </c>
    </row>
    <row r="715" spans="1:6">
      <c r="A715" s="59" t="s">
        <v>5242</v>
      </c>
      <c r="B715" s="59" t="s">
        <v>5243</v>
      </c>
      <c r="C715" s="144"/>
      <c r="D715" s="145">
        <v>18</v>
      </c>
      <c r="E715" s="146">
        <v>6.3</v>
      </c>
      <c r="F715" s="146">
        <v>7</v>
      </c>
    </row>
    <row r="716" spans="1:6">
      <c r="A716" s="59" t="s">
        <v>5244</v>
      </c>
      <c r="B716" s="59" t="s">
        <v>5245</v>
      </c>
      <c r="C716" s="144"/>
      <c r="D716" s="145">
        <v>18</v>
      </c>
      <c r="E716" s="146">
        <v>50.38</v>
      </c>
      <c r="F716" s="146">
        <v>59</v>
      </c>
    </row>
    <row r="717" spans="1:6">
      <c r="A717" s="59" t="s">
        <v>58</v>
      </c>
      <c r="B717" s="59" t="s">
        <v>608</v>
      </c>
      <c r="C717" s="144"/>
      <c r="D717" s="145">
        <v>18</v>
      </c>
      <c r="E717" s="146">
        <v>31.49</v>
      </c>
      <c r="F717" s="146">
        <v>37</v>
      </c>
    </row>
    <row r="718" spans="1:6">
      <c r="A718" s="59" t="s">
        <v>407</v>
      </c>
      <c r="B718" s="59" t="s">
        <v>614</v>
      </c>
      <c r="C718" s="144"/>
      <c r="D718" s="145">
        <v>18</v>
      </c>
      <c r="E718" s="146">
        <v>31.49</v>
      </c>
      <c r="F718" s="146">
        <v>37</v>
      </c>
    </row>
    <row r="719" spans="1:6">
      <c r="A719" s="59" t="s">
        <v>1586</v>
      </c>
      <c r="B719" s="59" t="s">
        <v>1587</v>
      </c>
      <c r="C719" s="144"/>
      <c r="D719" s="145">
        <v>18</v>
      </c>
      <c r="E719" s="146">
        <v>44.09</v>
      </c>
      <c r="F719" s="146">
        <v>52</v>
      </c>
    </row>
    <row r="720" spans="1:6">
      <c r="A720" s="59" t="s">
        <v>57</v>
      </c>
      <c r="B720" s="59" t="s">
        <v>617</v>
      </c>
      <c r="C720" s="144"/>
      <c r="D720" s="145">
        <v>18</v>
      </c>
      <c r="E720" s="146">
        <v>37.79</v>
      </c>
      <c r="F720" s="146">
        <v>45</v>
      </c>
    </row>
    <row r="721" spans="1:6">
      <c r="A721" s="59" t="s">
        <v>5246</v>
      </c>
      <c r="B721" s="59" t="s">
        <v>5247</v>
      </c>
      <c r="C721" s="144"/>
      <c r="D721" s="145">
        <v>18</v>
      </c>
      <c r="E721" s="146">
        <v>56.68</v>
      </c>
      <c r="F721" s="146">
        <v>67</v>
      </c>
    </row>
    <row r="722" spans="1:6">
      <c r="A722" s="59" t="s">
        <v>5248</v>
      </c>
      <c r="B722" s="59" t="s">
        <v>5249</v>
      </c>
      <c r="C722" s="144"/>
      <c r="D722" s="145">
        <v>18</v>
      </c>
      <c r="E722" s="146">
        <v>6.3</v>
      </c>
      <c r="F722" s="146">
        <v>7</v>
      </c>
    </row>
    <row r="723" spans="1:6">
      <c r="A723" s="59" t="s">
        <v>5250</v>
      </c>
      <c r="B723" s="59" t="s">
        <v>5251</v>
      </c>
      <c r="C723" s="144"/>
      <c r="D723" s="145">
        <v>18</v>
      </c>
      <c r="E723" s="146">
        <v>18.89</v>
      </c>
      <c r="F723" s="146">
        <v>22</v>
      </c>
    </row>
    <row r="724" spans="1:6">
      <c r="A724" s="59" t="s">
        <v>5252</v>
      </c>
      <c r="B724" s="59" t="s">
        <v>5253</v>
      </c>
      <c r="C724" s="144"/>
      <c r="D724" s="145">
        <v>18</v>
      </c>
      <c r="E724" s="146">
        <v>37.79</v>
      </c>
      <c r="F724" s="146">
        <v>45</v>
      </c>
    </row>
    <row r="725" spans="1:6">
      <c r="A725" s="59" t="s">
        <v>5254</v>
      </c>
      <c r="B725" s="59" t="s">
        <v>5255</v>
      </c>
      <c r="C725" s="144"/>
      <c r="D725" s="145">
        <v>18</v>
      </c>
      <c r="E725" s="146">
        <v>18.89</v>
      </c>
      <c r="F725" s="146">
        <v>22</v>
      </c>
    </row>
    <row r="726" spans="1:6">
      <c r="A726" s="59" t="s">
        <v>5256</v>
      </c>
      <c r="B726" s="59" t="s">
        <v>5257</v>
      </c>
      <c r="C726" s="144"/>
      <c r="D726" s="145">
        <v>18</v>
      </c>
      <c r="E726" s="146">
        <v>18.89</v>
      </c>
      <c r="F726" s="146">
        <v>22</v>
      </c>
    </row>
    <row r="727" spans="1:6">
      <c r="A727" s="59" t="s">
        <v>5258</v>
      </c>
      <c r="B727" s="59" t="s">
        <v>5259</v>
      </c>
      <c r="C727" s="144"/>
      <c r="D727" s="145">
        <v>18</v>
      </c>
      <c r="E727" s="146">
        <v>37.79</v>
      </c>
      <c r="F727" s="146">
        <v>45</v>
      </c>
    </row>
    <row r="728" spans="1:6">
      <c r="A728" s="59" t="s">
        <v>5260</v>
      </c>
      <c r="B728" s="59" t="s">
        <v>5261</v>
      </c>
      <c r="C728" s="144"/>
      <c r="D728" s="145">
        <v>18</v>
      </c>
      <c r="E728" s="146">
        <v>6.3</v>
      </c>
      <c r="F728" s="146">
        <v>7</v>
      </c>
    </row>
    <row r="729" spans="1:6">
      <c r="A729" s="59" t="s">
        <v>5262</v>
      </c>
      <c r="B729" s="59" t="s">
        <v>5263</v>
      </c>
      <c r="C729" s="144"/>
      <c r="D729" s="145">
        <v>18</v>
      </c>
      <c r="E729" s="146">
        <v>12.6</v>
      </c>
      <c r="F729" s="146">
        <v>15</v>
      </c>
    </row>
    <row r="730" spans="1:6">
      <c r="A730" s="59" t="s">
        <v>5264</v>
      </c>
      <c r="B730" s="59" t="s">
        <v>5265</v>
      </c>
      <c r="C730" s="144"/>
      <c r="D730" s="145">
        <v>18</v>
      </c>
      <c r="E730" s="146">
        <v>18.89</v>
      </c>
      <c r="F730" s="146">
        <v>22</v>
      </c>
    </row>
    <row r="731" spans="1:6">
      <c r="A731" s="59" t="s">
        <v>1588</v>
      </c>
      <c r="B731" s="59" t="s">
        <v>1589</v>
      </c>
      <c r="C731" s="144"/>
      <c r="D731" s="145">
        <v>18</v>
      </c>
      <c r="E731" s="146">
        <v>6.3</v>
      </c>
      <c r="F731" s="146">
        <v>7</v>
      </c>
    </row>
    <row r="732" spans="1:6">
      <c r="A732" s="59" t="s">
        <v>1590</v>
      </c>
      <c r="B732" s="59" t="s">
        <v>1591</v>
      </c>
      <c r="C732" s="144"/>
      <c r="D732" s="145">
        <v>18</v>
      </c>
      <c r="E732" s="146">
        <v>6.3</v>
      </c>
      <c r="F732" s="146">
        <v>7</v>
      </c>
    </row>
    <row r="733" spans="1:6">
      <c r="A733" s="59" t="s">
        <v>5266</v>
      </c>
      <c r="B733" s="59" t="s">
        <v>5267</v>
      </c>
      <c r="C733" s="144"/>
      <c r="D733" s="145">
        <v>18</v>
      </c>
      <c r="E733" s="146">
        <v>6.3</v>
      </c>
      <c r="F733" s="146">
        <v>7</v>
      </c>
    </row>
    <row r="734" spans="1:6">
      <c r="A734" s="59" t="s">
        <v>2081</v>
      </c>
      <c r="B734" s="59" t="s">
        <v>2082</v>
      </c>
      <c r="C734" s="144"/>
      <c r="D734" s="145">
        <v>18</v>
      </c>
      <c r="E734" s="146">
        <v>6.3</v>
      </c>
      <c r="F734" s="146">
        <v>7</v>
      </c>
    </row>
    <row r="735" spans="1:6">
      <c r="A735" s="59" t="s">
        <v>1592</v>
      </c>
      <c r="B735" s="59" t="s">
        <v>1593</v>
      </c>
      <c r="C735" s="144"/>
      <c r="D735" s="145">
        <v>18</v>
      </c>
      <c r="E735" s="146">
        <v>6.3</v>
      </c>
      <c r="F735" s="146">
        <v>7</v>
      </c>
    </row>
    <row r="736" spans="1:6">
      <c r="A736" s="59" t="s">
        <v>1595</v>
      </c>
      <c r="B736" s="59" t="s">
        <v>1596</v>
      </c>
      <c r="C736" s="144"/>
      <c r="D736" s="145">
        <v>18</v>
      </c>
      <c r="E736" s="146">
        <v>6.3</v>
      </c>
      <c r="F736" s="146">
        <v>7</v>
      </c>
    </row>
    <row r="737" spans="1:6">
      <c r="A737" s="59" t="s">
        <v>1597</v>
      </c>
      <c r="B737" s="59" t="s">
        <v>1598</v>
      </c>
      <c r="C737" s="144"/>
      <c r="D737" s="145">
        <v>18</v>
      </c>
      <c r="E737" s="146">
        <v>6.3</v>
      </c>
      <c r="F737" s="146">
        <v>7</v>
      </c>
    </row>
    <row r="738" spans="1:6">
      <c r="A738" s="59" t="s">
        <v>5268</v>
      </c>
      <c r="B738" s="59" t="s">
        <v>5269</v>
      </c>
      <c r="C738" s="144"/>
      <c r="D738" s="145">
        <v>18</v>
      </c>
      <c r="E738" s="146">
        <v>6.3</v>
      </c>
      <c r="F738" s="146">
        <v>7</v>
      </c>
    </row>
    <row r="739" spans="1:6">
      <c r="A739" s="59" t="s">
        <v>1599</v>
      </c>
      <c r="B739" s="59" t="s">
        <v>1600</v>
      </c>
      <c r="C739" s="144"/>
      <c r="D739" s="145">
        <v>18</v>
      </c>
      <c r="E739" s="146">
        <v>6.3</v>
      </c>
      <c r="F739" s="146">
        <v>7</v>
      </c>
    </row>
    <row r="740" spans="1:6">
      <c r="A740" s="59" t="s">
        <v>54</v>
      </c>
      <c r="B740" s="59" t="s">
        <v>761</v>
      </c>
      <c r="C740" s="144"/>
      <c r="D740" s="145">
        <v>18</v>
      </c>
      <c r="E740" s="146">
        <v>6.3</v>
      </c>
      <c r="F740" s="146">
        <v>7</v>
      </c>
    </row>
    <row r="741" spans="1:6">
      <c r="A741" s="59" t="s">
        <v>1602</v>
      </c>
      <c r="B741" s="59" t="s">
        <v>1603</v>
      </c>
      <c r="C741" s="144"/>
      <c r="D741" s="145">
        <v>18</v>
      </c>
      <c r="E741" s="146">
        <v>6.3</v>
      </c>
      <c r="F741" s="146">
        <v>7</v>
      </c>
    </row>
    <row r="742" spans="1:6">
      <c r="A742" s="59" t="s">
        <v>1604</v>
      </c>
      <c r="B742" s="59" t="s">
        <v>1605</v>
      </c>
      <c r="C742" s="144"/>
      <c r="D742" s="145">
        <v>18</v>
      </c>
      <c r="E742" s="146">
        <v>18.89</v>
      </c>
      <c r="F742" s="146">
        <v>22</v>
      </c>
    </row>
    <row r="743" spans="1:6">
      <c r="A743" s="59" t="s">
        <v>1606</v>
      </c>
      <c r="B743" s="59" t="s">
        <v>5270</v>
      </c>
      <c r="C743" s="144"/>
      <c r="D743" s="145">
        <v>18</v>
      </c>
      <c r="E743" s="146">
        <v>25.19</v>
      </c>
      <c r="F743" s="146">
        <v>30</v>
      </c>
    </row>
    <row r="744" spans="1:6">
      <c r="A744" s="59" t="s">
        <v>5271</v>
      </c>
      <c r="B744" s="59" t="s">
        <v>5272</v>
      </c>
      <c r="C744" s="144"/>
      <c r="D744" s="145">
        <v>18</v>
      </c>
      <c r="E744" s="146">
        <v>25.19</v>
      </c>
      <c r="F744" s="146">
        <v>30</v>
      </c>
    </row>
    <row r="745" spans="1:6">
      <c r="A745" s="59" t="s">
        <v>1608</v>
      </c>
      <c r="B745" s="59" t="s">
        <v>1609</v>
      </c>
      <c r="C745" s="144"/>
      <c r="D745" s="145">
        <v>18</v>
      </c>
      <c r="E745" s="146">
        <v>6.3</v>
      </c>
      <c r="F745" s="146">
        <v>7</v>
      </c>
    </row>
    <row r="746" spans="1:6">
      <c r="A746" s="59" t="s">
        <v>5273</v>
      </c>
      <c r="B746" s="59" t="s">
        <v>5274</v>
      </c>
      <c r="C746" s="144"/>
      <c r="D746" s="145">
        <v>18</v>
      </c>
      <c r="E746" s="146">
        <v>6.3</v>
      </c>
      <c r="F746" s="146">
        <v>7</v>
      </c>
    </row>
    <row r="747" spans="1:6">
      <c r="A747" s="59" t="s">
        <v>624</v>
      </c>
      <c r="B747" s="59" t="s">
        <v>765</v>
      </c>
      <c r="C747" s="144"/>
      <c r="D747" s="145">
        <v>18</v>
      </c>
      <c r="E747" s="146">
        <v>6.3</v>
      </c>
      <c r="F747" s="146">
        <v>7</v>
      </c>
    </row>
    <row r="748" spans="1:6">
      <c r="A748" s="59" t="s">
        <v>1610</v>
      </c>
      <c r="B748" s="59" t="s">
        <v>1611</v>
      </c>
      <c r="C748" s="144"/>
      <c r="D748" s="145">
        <v>18</v>
      </c>
      <c r="E748" s="146">
        <v>6.3</v>
      </c>
      <c r="F748" s="146">
        <v>7</v>
      </c>
    </row>
    <row r="749" spans="1:6">
      <c r="A749" s="59" t="s">
        <v>3567</v>
      </c>
      <c r="B749" s="59" t="s">
        <v>3568</v>
      </c>
      <c r="C749" s="144"/>
      <c r="D749" s="145">
        <v>18</v>
      </c>
      <c r="E749" s="146">
        <v>6.3</v>
      </c>
      <c r="F749" s="146">
        <v>7</v>
      </c>
    </row>
    <row r="750" spans="1:6">
      <c r="A750" s="59" t="s">
        <v>5275</v>
      </c>
      <c r="B750" s="59" t="s">
        <v>5276</v>
      </c>
      <c r="C750" s="144"/>
      <c r="D750" s="145">
        <v>18</v>
      </c>
      <c r="E750" s="146">
        <v>6.3</v>
      </c>
      <c r="F750" s="146">
        <v>7</v>
      </c>
    </row>
    <row r="751" spans="1:6">
      <c r="A751" s="59" t="s">
        <v>3569</v>
      </c>
      <c r="B751" s="59" t="s">
        <v>3570</v>
      </c>
      <c r="C751" s="144"/>
      <c r="D751" s="145">
        <v>18</v>
      </c>
      <c r="E751" s="146">
        <v>12.6</v>
      </c>
      <c r="F751" s="146">
        <v>15</v>
      </c>
    </row>
    <row r="752" spans="1:6">
      <c r="A752" s="59" t="s">
        <v>1612</v>
      </c>
      <c r="B752" s="59" t="s">
        <v>5277</v>
      </c>
      <c r="C752" s="144"/>
      <c r="D752" s="145">
        <v>18</v>
      </c>
      <c r="E752" s="146">
        <v>6.3</v>
      </c>
      <c r="F752" s="146">
        <v>7</v>
      </c>
    </row>
    <row r="753" spans="1:6">
      <c r="A753" s="59" t="s">
        <v>5278</v>
      </c>
      <c r="B753" s="59" t="s">
        <v>5279</v>
      </c>
      <c r="C753" s="144"/>
      <c r="D753" s="145">
        <v>18</v>
      </c>
      <c r="E753" s="146">
        <v>12.6</v>
      </c>
      <c r="F753" s="146">
        <v>15</v>
      </c>
    </row>
    <row r="754" spans="1:6">
      <c r="A754" s="59" t="s">
        <v>1615</v>
      </c>
      <c r="B754" s="59" t="s">
        <v>5280</v>
      </c>
      <c r="C754" s="144"/>
      <c r="D754" s="145">
        <v>18</v>
      </c>
      <c r="E754" s="146">
        <v>31.49</v>
      </c>
      <c r="F754" s="146">
        <v>37</v>
      </c>
    </row>
    <row r="755" spans="1:6">
      <c r="A755" s="59" t="s">
        <v>1617</v>
      </c>
      <c r="B755" s="59" t="s">
        <v>1618</v>
      </c>
      <c r="C755" s="144"/>
      <c r="D755" s="145">
        <v>18</v>
      </c>
      <c r="E755" s="146">
        <v>18.89</v>
      </c>
      <c r="F755" s="146">
        <v>22</v>
      </c>
    </row>
    <row r="756" spans="1:6">
      <c r="A756" s="59" t="s">
        <v>1619</v>
      </c>
      <c r="B756" s="59" t="s">
        <v>1620</v>
      </c>
      <c r="C756" s="144"/>
      <c r="D756" s="145">
        <v>18</v>
      </c>
      <c r="E756" s="146">
        <v>12.6</v>
      </c>
      <c r="F756" s="146">
        <v>15</v>
      </c>
    </row>
    <row r="757" spans="1:6">
      <c r="A757" s="59" t="s">
        <v>3573</v>
      </c>
      <c r="B757" s="59" t="s">
        <v>3574</v>
      </c>
      <c r="C757" s="144"/>
      <c r="D757" s="145">
        <v>18</v>
      </c>
      <c r="E757" s="146">
        <v>6.3</v>
      </c>
      <c r="F757" s="146">
        <v>7</v>
      </c>
    </row>
    <row r="758" spans="1:6">
      <c r="A758" s="59" t="s">
        <v>5281</v>
      </c>
      <c r="B758" s="59" t="s">
        <v>5282</v>
      </c>
      <c r="C758" s="144"/>
      <c r="D758" s="145">
        <v>18</v>
      </c>
      <c r="E758" s="146">
        <v>25.19</v>
      </c>
      <c r="F758" s="146">
        <v>30</v>
      </c>
    </row>
    <row r="759" spans="1:6">
      <c r="A759" s="59" t="s">
        <v>5283</v>
      </c>
      <c r="B759" s="59" t="s">
        <v>5284</v>
      </c>
      <c r="C759" s="144"/>
      <c r="D759" s="145">
        <v>18</v>
      </c>
      <c r="E759" s="146">
        <v>6.3</v>
      </c>
      <c r="F759" s="146">
        <v>7</v>
      </c>
    </row>
    <row r="760" spans="1:6">
      <c r="A760" s="59" t="s">
        <v>5285</v>
      </c>
      <c r="B760" s="59" t="s">
        <v>5286</v>
      </c>
      <c r="C760" s="144"/>
      <c r="D760" s="145">
        <v>18</v>
      </c>
      <c r="E760" s="146">
        <v>6.3</v>
      </c>
      <c r="F760" s="146">
        <v>7</v>
      </c>
    </row>
    <row r="761" spans="1:6">
      <c r="A761" s="59" t="s">
        <v>5287</v>
      </c>
      <c r="B761" s="59" t="s">
        <v>5288</v>
      </c>
      <c r="C761" s="144"/>
      <c r="D761" s="145">
        <v>18</v>
      </c>
      <c r="E761" s="146">
        <v>6.3</v>
      </c>
      <c r="F761" s="146">
        <v>7</v>
      </c>
    </row>
    <row r="762" spans="1:6">
      <c r="A762" s="59" t="s">
        <v>5289</v>
      </c>
      <c r="B762" s="59" t="s">
        <v>5290</v>
      </c>
      <c r="C762" s="144"/>
      <c r="D762" s="145">
        <v>18</v>
      </c>
      <c r="E762" s="146">
        <v>18.89</v>
      </c>
      <c r="F762" s="146">
        <v>22</v>
      </c>
    </row>
    <row r="763" spans="1:6">
      <c r="A763" s="59" t="s">
        <v>3575</v>
      </c>
      <c r="B763" s="59" t="s">
        <v>3576</v>
      </c>
      <c r="C763" s="144"/>
      <c r="D763" s="145">
        <v>18</v>
      </c>
      <c r="E763" s="146">
        <v>31.49</v>
      </c>
      <c r="F763" s="146">
        <v>37</v>
      </c>
    </row>
    <row r="764" spans="1:6">
      <c r="A764" s="59" t="s">
        <v>1621</v>
      </c>
      <c r="B764" s="59" t="s">
        <v>1622</v>
      </c>
      <c r="C764" s="144"/>
      <c r="D764" s="145">
        <v>18</v>
      </c>
      <c r="E764" s="146">
        <v>18.89</v>
      </c>
      <c r="F764" s="146">
        <v>22</v>
      </c>
    </row>
    <row r="765" spans="1:6">
      <c r="A765" s="59" t="s">
        <v>5291</v>
      </c>
      <c r="B765" s="59" t="s">
        <v>5292</v>
      </c>
      <c r="C765" s="144"/>
      <c r="D765" s="145">
        <v>18</v>
      </c>
      <c r="E765" s="146">
        <v>6.3</v>
      </c>
      <c r="F765" s="146">
        <v>7</v>
      </c>
    </row>
    <row r="766" spans="1:6">
      <c r="A766" s="59" t="s">
        <v>1623</v>
      </c>
      <c r="B766" s="59" t="s">
        <v>1624</v>
      </c>
      <c r="C766" s="144"/>
      <c r="D766" s="145">
        <v>18</v>
      </c>
      <c r="E766" s="146">
        <v>6.3</v>
      </c>
      <c r="F766" s="146">
        <v>7</v>
      </c>
    </row>
    <row r="767" spans="1:6">
      <c r="A767" s="59" t="s">
        <v>1625</v>
      </c>
      <c r="B767" s="59" t="s">
        <v>1626</v>
      </c>
      <c r="C767" s="144"/>
      <c r="D767" s="145">
        <v>18</v>
      </c>
      <c r="E767" s="146">
        <v>6.3</v>
      </c>
      <c r="F767" s="146">
        <v>7</v>
      </c>
    </row>
    <row r="768" spans="1:6">
      <c r="A768" s="59" t="s">
        <v>2085</v>
      </c>
      <c r="B768" s="59" t="s">
        <v>2086</v>
      </c>
      <c r="C768" s="144"/>
      <c r="D768" s="145">
        <v>18</v>
      </c>
      <c r="E768" s="146">
        <v>12.6</v>
      </c>
      <c r="F768" s="146">
        <v>15</v>
      </c>
    </row>
    <row r="769" spans="1:6">
      <c r="A769" s="59" t="s">
        <v>5293</v>
      </c>
      <c r="B769" s="59" t="s">
        <v>5294</v>
      </c>
      <c r="C769" s="144"/>
      <c r="D769" s="145">
        <v>18</v>
      </c>
      <c r="E769" s="146">
        <v>18.89</v>
      </c>
      <c r="F769" s="146">
        <v>22</v>
      </c>
    </row>
    <row r="770" spans="1:6">
      <c r="A770" s="59" t="s">
        <v>1627</v>
      </c>
      <c r="B770" s="59" t="s">
        <v>1628</v>
      </c>
      <c r="C770" s="144"/>
      <c r="D770" s="145">
        <v>18</v>
      </c>
      <c r="E770" s="146">
        <v>12.6</v>
      </c>
      <c r="F770" s="146">
        <v>15</v>
      </c>
    </row>
    <row r="771" spans="1:6">
      <c r="A771" s="59" t="s">
        <v>1629</v>
      </c>
      <c r="B771" s="59" t="s">
        <v>1630</v>
      </c>
      <c r="C771" s="144"/>
      <c r="D771" s="145">
        <v>18</v>
      </c>
      <c r="E771" s="146">
        <v>6.3</v>
      </c>
      <c r="F771" s="146">
        <v>7</v>
      </c>
    </row>
    <row r="772" spans="1:6">
      <c r="A772" s="59" t="s">
        <v>5295</v>
      </c>
      <c r="B772" s="59" t="s">
        <v>5296</v>
      </c>
      <c r="C772" s="144"/>
      <c r="D772" s="145">
        <v>18</v>
      </c>
      <c r="E772" s="146">
        <v>12.6</v>
      </c>
      <c r="F772" s="146">
        <v>15</v>
      </c>
    </row>
    <row r="773" spans="1:6">
      <c r="A773" s="59" t="s">
        <v>5297</v>
      </c>
      <c r="B773" s="59" t="s">
        <v>5298</v>
      </c>
      <c r="C773" s="144"/>
      <c r="D773" s="145">
        <v>18</v>
      </c>
      <c r="E773" s="146">
        <v>12.6</v>
      </c>
      <c r="F773" s="146">
        <v>15</v>
      </c>
    </row>
    <row r="774" spans="1:6">
      <c r="A774" s="59" t="s">
        <v>5299</v>
      </c>
      <c r="B774" s="59" t="s">
        <v>5300</v>
      </c>
      <c r="C774" s="144"/>
      <c r="D774" s="145">
        <v>18</v>
      </c>
      <c r="E774" s="146">
        <v>31.49</v>
      </c>
      <c r="F774" s="146">
        <v>37</v>
      </c>
    </row>
    <row r="775" spans="1:6">
      <c r="A775" s="59" t="s">
        <v>3579</v>
      </c>
      <c r="B775" s="59" t="s">
        <v>3580</v>
      </c>
      <c r="C775" s="144"/>
      <c r="D775" s="145">
        <v>18</v>
      </c>
      <c r="E775" s="146">
        <v>18.89</v>
      </c>
      <c r="F775" s="146">
        <v>22</v>
      </c>
    </row>
    <row r="776" spans="1:6">
      <c r="A776" s="59" t="s">
        <v>5301</v>
      </c>
      <c r="B776" s="59" t="s">
        <v>5302</v>
      </c>
      <c r="C776" s="144"/>
      <c r="D776" s="145">
        <v>18</v>
      </c>
      <c r="E776" s="146">
        <v>12.6</v>
      </c>
      <c r="F776" s="146">
        <v>15</v>
      </c>
    </row>
    <row r="777" spans="1:6">
      <c r="A777" s="59" t="s">
        <v>3581</v>
      </c>
      <c r="B777" s="59" t="s">
        <v>3582</v>
      </c>
      <c r="C777" s="144"/>
      <c r="D777" s="145">
        <v>18</v>
      </c>
      <c r="E777" s="146">
        <v>6.3</v>
      </c>
      <c r="F777" s="146">
        <v>7</v>
      </c>
    </row>
    <row r="778" spans="1:6">
      <c r="A778" s="59" t="s">
        <v>5303</v>
      </c>
      <c r="B778" s="59" t="s">
        <v>5304</v>
      </c>
      <c r="C778" s="144"/>
      <c r="D778" s="145">
        <v>18</v>
      </c>
      <c r="E778" s="146">
        <v>6.3</v>
      </c>
      <c r="F778" s="146">
        <v>7</v>
      </c>
    </row>
    <row r="779" spans="1:6">
      <c r="A779" s="59" t="s">
        <v>1631</v>
      </c>
      <c r="B779" s="59" t="s">
        <v>1632</v>
      </c>
      <c r="C779" s="144"/>
      <c r="D779" s="145">
        <v>18</v>
      </c>
      <c r="E779" s="146">
        <v>6.3</v>
      </c>
      <c r="F779" s="146">
        <v>7</v>
      </c>
    </row>
    <row r="780" spans="1:6">
      <c r="A780" s="59" t="s">
        <v>5305</v>
      </c>
      <c r="B780" s="59" t="s">
        <v>5306</v>
      </c>
      <c r="C780" s="144"/>
      <c r="D780" s="145">
        <v>18</v>
      </c>
      <c r="E780" s="146">
        <v>6.3</v>
      </c>
      <c r="F780" s="146">
        <v>7</v>
      </c>
    </row>
    <row r="781" spans="1:6">
      <c r="A781" s="59" t="s">
        <v>5307</v>
      </c>
      <c r="B781" s="59" t="s">
        <v>5308</v>
      </c>
      <c r="C781" s="144"/>
      <c r="D781" s="145">
        <v>18</v>
      </c>
      <c r="E781" s="146">
        <v>6.3</v>
      </c>
      <c r="F781" s="146">
        <v>7</v>
      </c>
    </row>
    <row r="782" spans="1:6">
      <c r="A782" s="59" t="s">
        <v>1633</v>
      </c>
      <c r="B782" s="59" t="s">
        <v>1634</v>
      </c>
      <c r="C782" s="144"/>
      <c r="D782" s="145">
        <v>18</v>
      </c>
      <c r="E782" s="146">
        <v>6.3</v>
      </c>
      <c r="F782" s="146">
        <v>7</v>
      </c>
    </row>
    <row r="783" spans="1:6">
      <c r="A783" s="59" t="s">
        <v>5309</v>
      </c>
      <c r="B783" s="59" t="s">
        <v>5310</v>
      </c>
      <c r="C783" s="144"/>
      <c r="D783" s="145">
        <v>18</v>
      </c>
      <c r="E783" s="146">
        <v>18.89</v>
      </c>
      <c r="F783" s="146">
        <v>22</v>
      </c>
    </row>
    <row r="784" spans="1:6">
      <c r="A784" s="59" t="s">
        <v>1637</v>
      </c>
      <c r="B784" s="59" t="s">
        <v>1638</v>
      </c>
      <c r="C784" s="144"/>
      <c r="D784" s="145">
        <v>18</v>
      </c>
      <c r="E784" s="146">
        <v>12.6</v>
      </c>
      <c r="F784" s="146">
        <v>15</v>
      </c>
    </row>
    <row r="785" spans="1:6">
      <c r="A785" s="59" t="s">
        <v>5311</v>
      </c>
      <c r="B785" s="59" t="s">
        <v>5312</v>
      </c>
      <c r="C785" s="144"/>
      <c r="D785" s="145">
        <v>18</v>
      </c>
      <c r="E785" s="146">
        <v>31.49</v>
      </c>
      <c r="F785" s="146">
        <v>37</v>
      </c>
    </row>
    <row r="786" spans="1:6">
      <c r="A786" s="59" t="s">
        <v>5314</v>
      </c>
      <c r="B786" s="59" t="s">
        <v>5315</v>
      </c>
      <c r="C786" s="144"/>
      <c r="D786" s="145">
        <v>18</v>
      </c>
      <c r="E786" s="146">
        <v>6.3</v>
      </c>
      <c r="F786" s="146">
        <v>7</v>
      </c>
    </row>
    <row r="787" spans="1:6">
      <c r="A787" s="59" t="s">
        <v>1639</v>
      </c>
      <c r="B787" s="59" t="s">
        <v>1640</v>
      </c>
      <c r="C787" s="144"/>
      <c r="D787" s="145">
        <v>18</v>
      </c>
      <c r="E787" s="146">
        <v>6.3</v>
      </c>
      <c r="F787" s="146">
        <v>7</v>
      </c>
    </row>
    <row r="788" spans="1:6">
      <c r="A788" s="59" t="s">
        <v>5316</v>
      </c>
      <c r="B788" s="59" t="s">
        <v>5317</v>
      </c>
      <c r="C788" s="144"/>
      <c r="D788" s="145">
        <v>18</v>
      </c>
      <c r="E788" s="146">
        <v>6.3</v>
      </c>
      <c r="F788" s="146">
        <v>7</v>
      </c>
    </row>
    <row r="789" spans="1:6">
      <c r="A789" s="59" t="s">
        <v>5318</v>
      </c>
      <c r="B789" s="59" t="s">
        <v>5319</v>
      </c>
      <c r="C789" s="144"/>
      <c r="D789" s="145">
        <v>18</v>
      </c>
      <c r="E789" s="146">
        <v>12.6</v>
      </c>
      <c r="F789" s="146">
        <v>15</v>
      </c>
    </row>
    <row r="790" spans="1:6">
      <c r="A790" s="59" t="s">
        <v>1642</v>
      </c>
      <c r="B790" s="59" t="s">
        <v>1643</v>
      </c>
      <c r="C790" s="144"/>
      <c r="D790" s="145">
        <v>18</v>
      </c>
      <c r="E790" s="146">
        <v>19</v>
      </c>
      <c r="F790" s="146">
        <v>23</v>
      </c>
    </row>
    <row r="791" spans="1:6">
      <c r="A791" s="59" t="s">
        <v>1644</v>
      </c>
      <c r="B791" s="59" t="s">
        <v>5320</v>
      </c>
      <c r="C791" s="144"/>
      <c r="D791" s="145">
        <v>18</v>
      </c>
      <c r="E791" s="146">
        <v>12.6</v>
      </c>
      <c r="F791" s="146">
        <v>15</v>
      </c>
    </row>
    <row r="792" spans="1:6">
      <c r="A792" s="59" t="s">
        <v>1646</v>
      </c>
      <c r="B792" s="59" t="s">
        <v>1647</v>
      </c>
      <c r="C792" s="144"/>
      <c r="D792" s="145">
        <v>18</v>
      </c>
      <c r="E792" s="146">
        <v>26</v>
      </c>
      <c r="F792" s="146">
        <v>31</v>
      </c>
    </row>
    <row r="793" spans="1:6">
      <c r="A793" s="59" t="s">
        <v>1648</v>
      </c>
      <c r="B793" s="59" t="s">
        <v>1649</v>
      </c>
      <c r="C793" s="144"/>
      <c r="D793" s="145">
        <v>18</v>
      </c>
      <c r="E793" s="146">
        <v>25.19</v>
      </c>
      <c r="F793" s="146">
        <v>30</v>
      </c>
    </row>
    <row r="794" spans="1:6">
      <c r="A794" s="59" t="s">
        <v>1650</v>
      </c>
      <c r="B794" s="59" t="s">
        <v>1651</v>
      </c>
      <c r="C794" s="144"/>
      <c r="D794" s="145">
        <v>18</v>
      </c>
      <c r="E794" s="146">
        <v>56.68</v>
      </c>
      <c r="F794" s="146">
        <v>67</v>
      </c>
    </row>
    <row r="795" spans="1:6">
      <c r="A795" s="59" t="s">
        <v>5321</v>
      </c>
      <c r="B795" s="59" t="s">
        <v>5322</v>
      </c>
      <c r="C795" s="144"/>
      <c r="D795" s="145">
        <v>18</v>
      </c>
      <c r="E795" s="146">
        <v>37.79</v>
      </c>
      <c r="F795" s="146">
        <v>45</v>
      </c>
    </row>
    <row r="796" spans="1:6">
      <c r="A796" s="59" t="s">
        <v>1652</v>
      </c>
      <c r="B796" s="59" t="s">
        <v>1653</v>
      </c>
      <c r="C796" s="144"/>
      <c r="D796" s="145">
        <v>18</v>
      </c>
      <c r="E796" s="146">
        <v>6.3</v>
      </c>
      <c r="F796" s="146">
        <v>7</v>
      </c>
    </row>
    <row r="797" spans="1:6">
      <c r="A797" s="59" t="s">
        <v>1654</v>
      </c>
      <c r="B797" s="59" t="s">
        <v>1655</v>
      </c>
      <c r="C797" s="144"/>
      <c r="D797" s="145">
        <v>18</v>
      </c>
      <c r="E797" s="146">
        <v>6.3</v>
      </c>
      <c r="F797" s="146">
        <v>7</v>
      </c>
    </row>
    <row r="798" spans="1:6">
      <c r="A798" s="59" t="s">
        <v>5323</v>
      </c>
      <c r="B798" s="59" t="s">
        <v>5324</v>
      </c>
      <c r="C798" s="144"/>
      <c r="D798" s="145">
        <v>28</v>
      </c>
      <c r="E798" s="146">
        <v>19.22</v>
      </c>
      <c r="F798" s="146">
        <v>25</v>
      </c>
    </row>
    <row r="799" spans="1:6">
      <c r="A799" s="59" t="s">
        <v>2089</v>
      </c>
      <c r="B799" s="59" t="s">
        <v>2090</v>
      </c>
      <c r="C799" s="144"/>
      <c r="D799" s="145">
        <v>28</v>
      </c>
      <c r="E799" s="146">
        <v>12.82</v>
      </c>
      <c r="F799" s="146">
        <v>16</v>
      </c>
    </row>
    <row r="800" spans="1:6">
      <c r="A800" s="59" t="s">
        <v>5325</v>
      </c>
      <c r="B800" s="59" t="s">
        <v>5326</v>
      </c>
      <c r="C800" s="144"/>
      <c r="D800" s="145">
        <v>28</v>
      </c>
      <c r="E800" s="146">
        <v>19.22</v>
      </c>
      <c r="F800" s="146">
        <v>25</v>
      </c>
    </row>
    <row r="801" spans="1:6">
      <c r="A801" s="59" t="s">
        <v>2093</v>
      </c>
      <c r="B801" s="59" t="s">
        <v>2094</v>
      </c>
      <c r="C801" s="144"/>
      <c r="D801" s="145">
        <v>28</v>
      </c>
      <c r="E801" s="146">
        <v>40</v>
      </c>
      <c r="F801" s="146">
        <v>52</v>
      </c>
    </row>
    <row r="802" spans="1:6">
      <c r="A802" s="59" t="s">
        <v>5327</v>
      </c>
      <c r="B802" s="59" t="s">
        <v>5328</v>
      </c>
      <c r="C802" s="144"/>
      <c r="D802" s="145">
        <v>18</v>
      </c>
      <c r="E802" s="146">
        <v>12.6</v>
      </c>
      <c r="F802" s="146">
        <v>15</v>
      </c>
    </row>
    <row r="803" spans="1:6">
      <c r="A803" s="59" t="s">
        <v>5329</v>
      </c>
      <c r="B803" s="59" t="s">
        <v>5330</v>
      </c>
      <c r="C803" s="144"/>
      <c r="D803" s="145">
        <v>18</v>
      </c>
      <c r="E803" s="146">
        <v>6.3</v>
      </c>
      <c r="F803" s="146">
        <v>7</v>
      </c>
    </row>
    <row r="804" spans="1:6">
      <c r="A804" s="59" t="s">
        <v>5331</v>
      </c>
      <c r="B804" s="59" t="s">
        <v>5332</v>
      </c>
      <c r="C804" s="144"/>
      <c r="D804" s="145">
        <v>18</v>
      </c>
      <c r="E804" s="146">
        <v>6.3</v>
      </c>
      <c r="F804" s="146">
        <v>7</v>
      </c>
    </row>
    <row r="805" spans="1:6">
      <c r="A805" s="59" t="s">
        <v>3932</v>
      </c>
      <c r="B805" s="59" t="s">
        <v>3933</v>
      </c>
      <c r="C805" s="144"/>
      <c r="D805" s="145">
        <v>0</v>
      </c>
      <c r="E805" s="146">
        <v>4</v>
      </c>
      <c r="F805" s="146">
        <v>4</v>
      </c>
    </row>
    <row r="806" spans="1:6">
      <c r="A806" s="59" t="s">
        <v>1656</v>
      </c>
      <c r="B806" s="59" t="s">
        <v>1657</v>
      </c>
      <c r="C806" s="144"/>
      <c r="D806" s="145">
        <v>18</v>
      </c>
      <c r="E806" s="146">
        <v>33</v>
      </c>
      <c r="F806" s="146">
        <v>39</v>
      </c>
    </row>
    <row r="807" spans="1:6">
      <c r="A807" s="59" t="s">
        <v>5333</v>
      </c>
      <c r="B807" s="59" t="s">
        <v>5334</v>
      </c>
      <c r="C807" s="144"/>
      <c r="D807" s="145">
        <v>18</v>
      </c>
      <c r="E807" s="146">
        <v>340.09</v>
      </c>
      <c r="F807" s="146">
        <v>401</v>
      </c>
    </row>
    <row r="808" spans="1:6">
      <c r="A808" s="59" t="s">
        <v>3585</v>
      </c>
      <c r="B808" s="59" t="s">
        <v>3586</v>
      </c>
      <c r="C808" s="144"/>
      <c r="D808" s="145">
        <v>18</v>
      </c>
      <c r="E808" s="146">
        <v>62.98</v>
      </c>
      <c r="F808" s="146">
        <v>74</v>
      </c>
    </row>
    <row r="809" spans="1:6">
      <c r="A809" s="59" t="s">
        <v>5335</v>
      </c>
      <c r="B809" s="59" t="s">
        <v>5336</v>
      </c>
      <c r="C809" s="144"/>
      <c r="D809" s="145">
        <v>18</v>
      </c>
      <c r="E809" s="146">
        <v>107.07</v>
      </c>
      <c r="F809" s="146">
        <v>126</v>
      </c>
    </row>
    <row r="810" spans="1:6">
      <c r="A810" s="59" t="s">
        <v>3587</v>
      </c>
      <c r="B810" s="59" t="s">
        <v>3588</v>
      </c>
      <c r="C810" s="144"/>
      <c r="D810" s="145">
        <v>18</v>
      </c>
      <c r="E810" s="146">
        <v>56.68</v>
      </c>
      <c r="F810" s="146">
        <v>67</v>
      </c>
    </row>
    <row r="811" spans="1:6">
      <c r="A811" s="59" t="s">
        <v>5337</v>
      </c>
      <c r="B811" s="59" t="s">
        <v>5338</v>
      </c>
      <c r="C811" s="144"/>
      <c r="D811" s="145">
        <v>18</v>
      </c>
      <c r="E811" s="146">
        <v>50.38</v>
      </c>
      <c r="F811" s="146">
        <v>59</v>
      </c>
    </row>
    <row r="812" spans="1:6">
      <c r="A812" s="59" t="s">
        <v>5339</v>
      </c>
      <c r="B812" s="59" t="s">
        <v>5340</v>
      </c>
      <c r="C812" s="144"/>
      <c r="D812" s="145">
        <v>18</v>
      </c>
      <c r="E812" s="146">
        <v>75.58</v>
      </c>
      <c r="F812" s="146">
        <v>89</v>
      </c>
    </row>
    <row r="813" spans="1:6">
      <c r="A813" s="59" t="s">
        <v>5341</v>
      </c>
      <c r="B813" s="59" t="s">
        <v>5342</v>
      </c>
      <c r="C813" s="144"/>
      <c r="D813" s="145">
        <v>18</v>
      </c>
      <c r="E813" s="146">
        <v>163.75</v>
      </c>
      <c r="F813" s="146">
        <v>193</v>
      </c>
    </row>
    <row r="814" spans="1:6">
      <c r="A814" s="59" t="s">
        <v>5343</v>
      </c>
      <c r="B814" s="59" t="s">
        <v>5344</v>
      </c>
      <c r="C814" s="144"/>
      <c r="D814" s="145">
        <v>28</v>
      </c>
      <c r="E814" s="146">
        <v>243.5</v>
      </c>
      <c r="F814" s="146">
        <v>312</v>
      </c>
    </row>
    <row r="815" spans="1:6">
      <c r="A815" s="59" t="s">
        <v>5345</v>
      </c>
      <c r="B815" s="59" t="s">
        <v>5346</v>
      </c>
      <c r="C815" s="144"/>
      <c r="D815" s="145">
        <v>28</v>
      </c>
      <c r="E815" s="146">
        <v>76.900000000000006</v>
      </c>
      <c r="F815" s="146">
        <v>98</v>
      </c>
    </row>
    <row r="816" spans="1:6">
      <c r="A816" s="59" t="s">
        <v>5347</v>
      </c>
      <c r="B816" s="59" t="s">
        <v>5348</v>
      </c>
      <c r="C816" s="144"/>
      <c r="D816" s="145">
        <v>28</v>
      </c>
      <c r="E816" s="146">
        <v>256.32</v>
      </c>
      <c r="F816" s="146">
        <v>328</v>
      </c>
    </row>
    <row r="817" spans="1:6">
      <c r="A817" s="59" t="s">
        <v>5349</v>
      </c>
      <c r="B817" s="59" t="s">
        <v>5350</v>
      </c>
      <c r="C817" s="144"/>
      <c r="D817" s="145">
        <v>18</v>
      </c>
      <c r="E817" s="146">
        <v>157.44999999999999</v>
      </c>
      <c r="F817" s="146">
        <v>186</v>
      </c>
    </row>
    <row r="818" spans="1:6">
      <c r="A818" s="59" t="s">
        <v>5351</v>
      </c>
      <c r="B818" s="59" t="s">
        <v>5352</v>
      </c>
      <c r="C818" s="144"/>
      <c r="D818" s="145">
        <v>18</v>
      </c>
      <c r="E818" s="146">
        <v>264.52</v>
      </c>
      <c r="F818" s="146">
        <v>312</v>
      </c>
    </row>
    <row r="819" spans="1:6">
      <c r="A819" s="59" t="s">
        <v>5353</v>
      </c>
      <c r="B819" s="59" t="s">
        <v>5354</v>
      </c>
      <c r="C819" s="144"/>
      <c r="D819" s="145">
        <v>18</v>
      </c>
      <c r="E819" s="146">
        <v>6128.68</v>
      </c>
      <c r="F819" s="146">
        <v>7232</v>
      </c>
    </row>
    <row r="820" spans="1:6">
      <c r="A820" s="59" t="s">
        <v>5355</v>
      </c>
      <c r="B820" s="59" t="s">
        <v>5356</v>
      </c>
      <c r="C820" s="144"/>
      <c r="D820" s="145">
        <v>18</v>
      </c>
      <c r="E820" s="146">
        <v>163.75</v>
      </c>
      <c r="F820" s="146">
        <v>193</v>
      </c>
    </row>
    <row r="821" spans="1:6">
      <c r="A821" s="59" t="s">
        <v>5357</v>
      </c>
      <c r="B821" s="59" t="s">
        <v>5358</v>
      </c>
      <c r="C821" s="144"/>
      <c r="D821" s="145">
        <v>28</v>
      </c>
      <c r="E821" s="146">
        <v>6.41</v>
      </c>
      <c r="F821" s="146">
        <v>8</v>
      </c>
    </row>
    <row r="822" spans="1:6">
      <c r="A822" s="59" t="s">
        <v>5359</v>
      </c>
      <c r="B822" s="59" t="s">
        <v>5360</v>
      </c>
      <c r="C822" s="144"/>
      <c r="D822" s="145">
        <v>28</v>
      </c>
      <c r="E822" s="146">
        <v>44.86</v>
      </c>
      <c r="F822" s="146">
        <v>57</v>
      </c>
    </row>
    <row r="823" spans="1:6">
      <c r="A823" s="59" t="s">
        <v>5361</v>
      </c>
      <c r="B823" s="59" t="s">
        <v>5362</v>
      </c>
      <c r="C823" s="144"/>
      <c r="D823" s="145">
        <v>18</v>
      </c>
      <c r="E823" s="146">
        <v>50.38</v>
      </c>
      <c r="F823" s="146">
        <v>59</v>
      </c>
    </row>
    <row r="824" spans="1:6">
      <c r="A824" s="59" t="s">
        <v>2095</v>
      </c>
      <c r="B824" s="59" t="s">
        <v>2096</v>
      </c>
      <c r="C824" s="144"/>
      <c r="D824" s="145">
        <v>18</v>
      </c>
      <c r="E824" s="146">
        <v>56.68</v>
      </c>
      <c r="F824" s="146">
        <v>67</v>
      </c>
    </row>
    <row r="825" spans="1:6">
      <c r="A825" s="59" t="s">
        <v>2097</v>
      </c>
      <c r="B825" s="59" t="s">
        <v>2098</v>
      </c>
      <c r="C825" s="144"/>
      <c r="D825" s="145">
        <v>28</v>
      </c>
      <c r="E825" s="146">
        <v>172</v>
      </c>
      <c r="F825" s="146">
        <v>220</v>
      </c>
    </row>
    <row r="826" spans="1:6">
      <c r="A826" s="59" t="s">
        <v>5363</v>
      </c>
      <c r="B826" s="59" t="s">
        <v>5364</v>
      </c>
      <c r="C826" s="144"/>
      <c r="D826" s="145">
        <v>18</v>
      </c>
      <c r="E826" s="146">
        <v>107.07</v>
      </c>
      <c r="F826" s="146">
        <v>126</v>
      </c>
    </row>
    <row r="827" spans="1:6">
      <c r="A827" s="59" t="s">
        <v>5365</v>
      </c>
      <c r="B827" s="59" t="s">
        <v>5366</v>
      </c>
      <c r="C827" s="144"/>
      <c r="D827" s="145">
        <v>28</v>
      </c>
      <c r="E827" s="146">
        <v>12.82</v>
      </c>
      <c r="F827" s="146">
        <v>16</v>
      </c>
    </row>
    <row r="828" spans="1:6">
      <c r="A828" s="59" t="s">
        <v>627</v>
      </c>
      <c r="B828" s="59" t="s">
        <v>768</v>
      </c>
      <c r="C828" s="144"/>
      <c r="D828" s="145">
        <v>18</v>
      </c>
      <c r="E828" s="146">
        <v>195.24</v>
      </c>
      <c r="F828" s="146">
        <v>230</v>
      </c>
    </row>
    <row r="829" spans="1:6">
      <c r="A829" s="59" t="s">
        <v>2099</v>
      </c>
      <c r="B829" s="59" t="s">
        <v>2100</v>
      </c>
      <c r="C829" s="144"/>
      <c r="D829" s="145">
        <v>18</v>
      </c>
      <c r="E829" s="146">
        <v>6.3</v>
      </c>
      <c r="F829" s="146">
        <v>7</v>
      </c>
    </row>
    <row r="830" spans="1:6">
      <c r="A830" s="59" t="s">
        <v>257</v>
      </c>
      <c r="B830" s="59" t="s">
        <v>774</v>
      </c>
      <c r="C830" s="144"/>
      <c r="D830" s="145">
        <v>18</v>
      </c>
      <c r="E830" s="146">
        <v>56.68</v>
      </c>
      <c r="F830" s="146">
        <v>67</v>
      </c>
    </row>
    <row r="831" spans="1:6">
      <c r="A831" s="59" t="s">
        <v>2101</v>
      </c>
      <c r="B831" s="59" t="s">
        <v>2102</v>
      </c>
      <c r="C831" s="144"/>
      <c r="D831" s="145">
        <v>28</v>
      </c>
      <c r="E831" s="146">
        <v>179</v>
      </c>
      <c r="F831" s="146">
        <v>230</v>
      </c>
    </row>
    <row r="832" spans="1:6">
      <c r="A832" s="59" t="s">
        <v>5367</v>
      </c>
      <c r="B832" s="59" t="s">
        <v>5368</v>
      </c>
      <c r="C832" s="144"/>
      <c r="D832" s="145">
        <v>28</v>
      </c>
      <c r="E832" s="146">
        <v>44.86</v>
      </c>
      <c r="F832" s="146">
        <v>57</v>
      </c>
    </row>
    <row r="833" spans="1:6">
      <c r="A833" s="59" t="s">
        <v>5369</v>
      </c>
      <c r="B833" s="59" t="s">
        <v>5370</v>
      </c>
      <c r="C833" s="144"/>
      <c r="D833" s="145">
        <v>18</v>
      </c>
      <c r="E833" s="146">
        <v>44.09</v>
      </c>
      <c r="F833" s="146">
        <v>52</v>
      </c>
    </row>
    <row r="834" spans="1:6">
      <c r="A834" s="59" t="s">
        <v>2834</v>
      </c>
      <c r="B834" s="59" t="s">
        <v>2835</v>
      </c>
      <c r="C834" s="144"/>
      <c r="D834" s="145">
        <v>18</v>
      </c>
      <c r="E834" s="146">
        <v>31.49</v>
      </c>
      <c r="F834" s="146">
        <v>37</v>
      </c>
    </row>
    <row r="835" spans="1:6">
      <c r="A835" s="59" t="s">
        <v>2103</v>
      </c>
      <c r="B835" s="59" t="s">
        <v>2104</v>
      </c>
      <c r="C835" s="144"/>
      <c r="D835" s="145">
        <v>18</v>
      </c>
      <c r="E835" s="146">
        <v>35</v>
      </c>
      <c r="F835" s="146">
        <v>42</v>
      </c>
    </row>
    <row r="836" spans="1:6">
      <c r="A836" s="59" t="s">
        <v>5371</v>
      </c>
      <c r="B836" s="59" t="s">
        <v>5372</v>
      </c>
      <c r="C836" s="144"/>
      <c r="D836" s="145">
        <v>18</v>
      </c>
      <c r="E836" s="146">
        <v>75.58</v>
      </c>
      <c r="F836" s="146">
        <v>89</v>
      </c>
    </row>
    <row r="837" spans="1:6">
      <c r="A837" s="59" t="s">
        <v>5373</v>
      </c>
      <c r="B837" s="59" t="s">
        <v>5374</v>
      </c>
      <c r="C837" s="144"/>
      <c r="D837" s="145">
        <v>18</v>
      </c>
      <c r="E837" s="146">
        <v>6298.42</v>
      </c>
      <c r="F837" s="146">
        <v>7432</v>
      </c>
    </row>
    <row r="838" spans="1:6">
      <c r="A838" s="59" t="s">
        <v>5375</v>
      </c>
      <c r="B838" s="59" t="s">
        <v>5376</v>
      </c>
      <c r="C838" s="144"/>
      <c r="D838" s="145">
        <v>28</v>
      </c>
      <c r="E838" s="146">
        <v>32.04</v>
      </c>
      <c r="F838" s="146">
        <v>41</v>
      </c>
    </row>
    <row r="839" spans="1:6">
      <c r="A839" s="59" t="s">
        <v>5377</v>
      </c>
      <c r="B839" s="59" t="s">
        <v>5378</v>
      </c>
      <c r="C839" s="144"/>
      <c r="D839" s="145">
        <v>28</v>
      </c>
      <c r="E839" s="146">
        <v>32.04</v>
      </c>
      <c r="F839" s="146">
        <v>41</v>
      </c>
    </row>
    <row r="840" spans="1:6">
      <c r="A840" s="59" t="s">
        <v>5379</v>
      </c>
      <c r="B840" s="59" t="s">
        <v>5380</v>
      </c>
      <c r="C840" s="144"/>
      <c r="D840" s="145">
        <v>28</v>
      </c>
      <c r="E840" s="146">
        <v>57.67</v>
      </c>
      <c r="F840" s="146">
        <v>74</v>
      </c>
    </row>
    <row r="841" spans="1:6">
      <c r="A841" s="59" t="s">
        <v>2105</v>
      </c>
      <c r="B841" s="59" t="s">
        <v>2106</v>
      </c>
      <c r="C841" s="144"/>
      <c r="D841" s="145">
        <v>28</v>
      </c>
      <c r="E841" s="146">
        <v>38.450000000000003</v>
      </c>
      <c r="F841" s="146">
        <v>49</v>
      </c>
    </row>
    <row r="842" spans="1:6">
      <c r="A842" s="59" t="s">
        <v>2107</v>
      </c>
      <c r="B842" s="59" t="s">
        <v>2108</v>
      </c>
      <c r="C842" s="144"/>
      <c r="D842" s="145">
        <v>28</v>
      </c>
      <c r="E842" s="146">
        <v>781.78</v>
      </c>
      <c r="F842" s="146">
        <v>1001</v>
      </c>
    </row>
    <row r="843" spans="1:6">
      <c r="A843" s="59" t="s">
        <v>5381</v>
      </c>
      <c r="B843" s="59" t="s">
        <v>5382</v>
      </c>
      <c r="C843" s="144"/>
      <c r="D843" s="145">
        <v>18</v>
      </c>
      <c r="E843" s="146">
        <v>188.94</v>
      </c>
      <c r="F843" s="146">
        <v>223</v>
      </c>
    </row>
    <row r="844" spans="1:6">
      <c r="A844" s="59" t="s">
        <v>5383</v>
      </c>
      <c r="B844" s="59" t="s">
        <v>5384</v>
      </c>
      <c r="C844" s="144"/>
      <c r="D844" s="145">
        <v>18</v>
      </c>
      <c r="E844" s="146">
        <v>176.34</v>
      </c>
      <c r="F844" s="146">
        <v>208</v>
      </c>
    </row>
    <row r="845" spans="1:6">
      <c r="A845" s="59" t="s">
        <v>405</v>
      </c>
      <c r="B845" s="59" t="s">
        <v>777</v>
      </c>
      <c r="C845" s="144"/>
      <c r="D845" s="145">
        <v>28</v>
      </c>
      <c r="E845" s="146">
        <v>32</v>
      </c>
      <c r="F845" s="146">
        <v>41</v>
      </c>
    </row>
    <row r="846" spans="1:6">
      <c r="A846" s="59" t="s">
        <v>635</v>
      </c>
      <c r="B846" s="59" t="s">
        <v>2109</v>
      </c>
      <c r="C846" s="144"/>
      <c r="D846" s="145">
        <v>28</v>
      </c>
      <c r="E846" s="146">
        <v>160.19999999999999</v>
      </c>
      <c r="F846" s="146">
        <v>205</v>
      </c>
    </row>
    <row r="847" spans="1:6">
      <c r="A847" s="59" t="s">
        <v>2110</v>
      </c>
      <c r="B847" s="59" t="s">
        <v>2111</v>
      </c>
      <c r="C847" s="144"/>
      <c r="D847" s="145">
        <v>28</v>
      </c>
      <c r="E847" s="146">
        <v>32.04</v>
      </c>
      <c r="F847" s="146">
        <v>41</v>
      </c>
    </row>
    <row r="848" spans="1:6">
      <c r="A848" s="59" t="s">
        <v>1660</v>
      </c>
      <c r="B848" s="59" t="s">
        <v>1661</v>
      </c>
      <c r="C848" s="144"/>
      <c r="D848" s="145">
        <v>28</v>
      </c>
      <c r="E848" s="146">
        <v>173.02</v>
      </c>
      <c r="F848" s="146">
        <v>221</v>
      </c>
    </row>
    <row r="849" spans="1:6">
      <c r="A849" s="59" t="s">
        <v>2114</v>
      </c>
      <c r="B849" s="59" t="s">
        <v>2115</v>
      </c>
      <c r="C849" s="144"/>
      <c r="D849" s="145">
        <v>28</v>
      </c>
      <c r="E849" s="146">
        <v>121.75</v>
      </c>
      <c r="F849" s="146">
        <v>156</v>
      </c>
    </row>
    <row r="850" spans="1:6">
      <c r="A850" s="59" t="s">
        <v>410</v>
      </c>
      <c r="B850" s="59" t="s">
        <v>778</v>
      </c>
      <c r="C850" s="144"/>
      <c r="D850" s="145">
        <v>28</v>
      </c>
      <c r="E850" s="146">
        <v>81</v>
      </c>
      <c r="F850" s="146">
        <v>103</v>
      </c>
    </row>
    <row r="851" spans="1:6">
      <c r="A851" s="59" t="s">
        <v>1662</v>
      </c>
      <c r="B851" s="59" t="s">
        <v>1663</v>
      </c>
      <c r="C851" s="144"/>
      <c r="D851" s="145">
        <v>28</v>
      </c>
      <c r="E851" s="146">
        <v>36</v>
      </c>
      <c r="F851" s="146">
        <v>47</v>
      </c>
    </row>
    <row r="852" spans="1:6">
      <c r="A852" s="59" t="s">
        <v>2467</v>
      </c>
      <c r="B852" s="59" t="s">
        <v>2468</v>
      </c>
      <c r="C852" s="144"/>
      <c r="D852" s="145">
        <v>18</v>
      </c>
      <c r="E852" s="146">
        <v>1086</v>
      </c>
      <c r="F852" s="146">
        <v>1281</v>
      </c>
    </row>
    <row r="853" spans="1:6">
      <c r="A853" s="59" t="s">
        <v>2471</v>
      </c>
      <c r="B853" s="59" t="s">
        <v>2472</v>
      </c>
      <c r="C853" s="144"/>
      <c r="D853" s="145">
        <v>18</v>
      </c>
      <c r="E853" s="146">
        <v>1557</v>
      </c>
      <c r="F853" s="146">
        <v>1837</v>
      </c>
    </row>
    <row r="854" spans="1:6">
      <c r="A854" s="59" t="s">
        <v>2476</v>
      </c>
      <c r="B854" s="59" t="s">
        <v>2477</v>
      </c>
      <c r="C854" s="144"/>
      <c r="D854" s="145">
        <v>18</v>
      </c>
      <c r="E854" s="146">
        <v>6824</v>
      </c>
      <c r="F854" s="146">
        <v>8052</v>
      </c>
    </row>
    <row r="855" spans="1:6">
      <c r="A855" s="59" t="s">
        <v>2481</v>
      </c>
      <c r="B855" s="59" t="s">
        <v>2482</v>
      </c>
      <c r="C855" s="144"/>
      <c r="D855" s="145">
        <v>18</v>
      </c>
      <c r="E855" s="146">
        <v>6095</v>
      </c>
      <c r="F855" s="146">
        <v>7192</v>
      </c>
    </row>
    <row r="856" spans="1:6">
      <c r="A856" s="59" t="s">
        <v>445</v>
      </c>
      <c r="B856" s="59" t="s">
        <v>781</v>
      </c>
      <c r="C856" s="144"/>
      <c r="D856" s="145">
        <v>28</v>
      </c>
      <c r="E856" s="146">
        <v>92</v>
      </c>
      <c r="F856" s="146">
        <v>118</v>
      </c>
    </row>
    <row r="857" spans="1:6">
      <c r="A857" s="59" t="s">
        <v>444</v>
      </c>
      <c r="B857" s="59" t="s">
        <v>786</v>
      </c>
      <c r="C857" s="144"/>
      <c r="D857" s="145">
        <v>28</v>
      </c>
      <c r="E857" s="146">
        <v>83</v>
      </c>
      <c r="F857" s="146">
        <v>107</v>
      </c>
    </row>
    <row r="858" spans="1:6">
      <c r="A858" s="59" t="s">
        <v>5385</v>
      </c>
      <c r="B858" s="59" t="s">
        <v>5386</v>
      </c>
      <c r="C858" s="144"/>
      <c r="D858" s="145">
        <v>18</v>
      </c>
      <c r="E858" s="146">
        <v>69.28</v>
      </c>
      <c r="F858" s="146">
        <v>82</v>
      </c>
    </row>
    <row r="859" spans="1:6">
      <c r="A859" s="59" t="s">
        <v>5387</v>
      </c>
      <c r="B859" s="59" t="s">
        <v>5388</v>
      </c>
      <c r="C859" s="144"/>
      <c r="D859" s="145">
        <v>18</v>
      </c>
      <c r="E859" s="146">
        <v>12.6</v>
      </c>
      <c r="F859" s="146">
        <v>15</v>
      </c>
    </row>
    <row r="860" spans="1:6">
      <c r="A860" s="59" t="s">
        <v>5389</v>
      </c>
      <c r="B860" s="59" t="s">
        <v>5390</v>
      </c>
      <c r="C860" s="144"/>
      <c r="D860" s="145">
        <v>18</v>
      </c>
      <c r="E860" s="146">
        <v>4288.9399999999996</v>
      </c>
      <c r="F860" s="146">
        <v>5061</v>
      </c>
    </row>
    <row r="861" spans="1:6">
      <c r="A861" s="59" t="s">
        <v>5391</v>
      </c>
      <c r="B861" s="59" t="s">
        <v>5392</v>
      </c>
      <c r="C861" s="144"/>
      <c r="D861" s="145">
        <v>18</v>
      </c>
      <c r="E861" s="146">
        <v>37.79</v>
      </c>
      <c r="F861" s="146">
        <v>45</v>
      </c>
    </row>
    <row r="862" spans="1:6">
      <c r="A862" s="59" t="s">
        <v>5393</v>
      </c>
      <c r="B862" s="59" t="s">
        <v>5394</v>
      </c>
      <c r="C862" s="144"/>
      <c r="D862" s="145">
        <v>18</v>
      </c>
      <c r="E862" s="146">
        <v>69.28</v>
      </c>
      <c r="F862" s="146">
        <v>82</v>
      </c>
    </row>
    <row r="863" spans="1:6">
      <c r="A863" s="59" t="s">
        <v>5395</v>
      </c>
      <c r="B863" s="59" t="s">
        <v>5396</v>
      </c>
      <c r="C863" s="144"/>
      <c r="D863" s="145">
        <v>18</v>
      </c>
      <c r="E863" s="146">
        <v>25.19</v>
      </c>
      <c r="F863" s="146">
        <v>30</v>
      </c>
    </row>
    <row r="864" spans="1:6">
      <c r="A864" s="59" t="s">
        <v>5397</v>
      </c>
      <c r="B864" s="59" t="s">
        <v>5398</v>
      </c>
      <c r="C864" s="144"/>
      <c r="D864" s="145">
        <v>18</v>
      </c>
      <c r="E864" s="146">
        <v>75.58</v>
      </c>
      <c r="F864" s="146">
        <v>89</v>
      </c>
    </row>
    <row r="865" spans="1:6">
      <c r="A865" s="59" t="s">
        <v>2840</v>
      </c>
      <c r="B865" s="59" t="s">
        <v>2841</v>
      </c>
      <c r="C865" s="144"/>
      <c r="D865" s="145">
        <v>18</v>
      </c>
      <c r="E865" s="146">
        <v>6.3</v>
      </c>
      <c r="F865" s="146">
        <v>7</v>
      </c>
    </row>
    <row r="866" spans="1:6">
      <c r="A866" s="59" t="s">
        <v>5399</v>
      </c>
      <c r="B866" s="59" t="s">
        <v>5400</v>
      </c>
      <c r="C866" s="144"/>
      <c r="D866" s="145">
        <v>18</v>
      </c>
      <c r="E866" s="146">
        <v>18.89</v>
      </c>
      <c r="F866" s="146">
        <v>22</v>
      </c>
    </row>
    <row r="867" spans="1:6">
      <c r="A867" s="59" t="s">
        <v>5401</v>
      </c>
      <c r="B867" s="59" t="s">
        <v>5402</v>
      </c>
      <c r="C867" s="144"/>
      <c r="D867" s="145">
        <v>18</v>
      </c>
      <c r="E867" s="146">
        <v>6.3</v>
      </c>
      <c r="F867" s="146">
        <v>7</v>
      </c>
    </row>
    <row r="868" spans="1:6">
      <c r="A868" s="59" t="s">
        <v>5403</v>
      </c>
      <c r="B868" s="59" t="s">
        <v>5404</v>
      </c>
      <c r="C868" s="144"/>
      <c r="D868" s="145">
        <v>18</v>
      </c>
      <c r="E868" s="146">
        <v>31.49</v>
      </c>
      <c r="F868" s="146">
        <v>37</v>
      </c>
    </row>
    <row r="869" spans="1:6">
      <c r="A869" s="59" t="s">
        <v>5405</v>
      </c>
      <c r="B869" s="59" t="s">
        <v>5406</v>
      </c>
      <c r="C869" s="144"/>
      <c r="D869" s="145">
        <v>18</v>
      </c>
      <c r="E869" s="146">
        <v>12.6</v>
      </c>
      <c r="F869" s="146">
        <v>15</v>
      </c>
    </row>
    <row r="870" spans="1:6">
      <c r="A870" s="59" t="s">
        <v>5407</v>
      </c>
      <c r="B870" s="59" t="s">
        <v>5408</v>
      </c>
      <c r="C870" s="144"/>
      <c r="D870" s="145">
        <v>18</v>
      </c>
      <c r="E870" s="146">
        <v>62.98</v>
      </c>
      <c r="F870" s="146">
        <v>74</v>
      </c>
    </row>
    <row r="871" spans="1:6">
      <c r="A871" s="59" t="s">
        <v>5409</v>
      </c>
      <c r="B871" s="59" t="s">
        <v>5410</v>
      </c>
      <c r="C871" s="144"/>
      <c r="D871" s="145">
        <v>18</v>
      </c>
      <c r="E871" s="146">
        <v>69.28</v>
      </c>
      <c r="F871" s="146">
        <v>82</v>
      </c>
    </row>
    <row r="872" spans="1:6">
      <c r="A872" s="59" t="s">
        <v>5411</v>
      </c>
      <c r="B872" s="59" t="s">
        <v>5412</v>
      </c>
      <c r="C872" s="144"/>
      <c r="D872" s="145">
        <v>18</v>
      </c>
      <c r="E872" s="146">
        <v>69.28</v>
      </c>
      <c r="F872" s="146">
        <v>82</v>
      </c>
    </row>
    <row r="873" spans="1:6">
      <c r="A873" s="59" t="s">
        <v>5413</v>
      </c>
      <c r="B873" s="59" t="s">
        <v>5414</v>
      </c>
      <c r="C873" s="144"/>
      <c r="D873" s="145">
        <v>18</v>
      </c>
      <c r="E873" s="146">
        <v>56.68</v>
      </c>
      <c r="F873" s="146">
        <v>67</v>
      </c>
    </row>
    <row r="874" spans="1:6">
      <c r="A874" s="59" t="s">
        <v>5415</v>
      </c>
      <c r="B874" s="59" t="s">
        <v>5416</v>
      </c>
      <c r="C874" s="144"/>
      <c r="D874" s="145">
        <v>18</v>
      </c>
      <c r="E874" s="146">
        <v>214.13</v>
      </c>
      <c r="F874" s="146">
        <v>253</v>
      </c>
    </row>
    <row r="875" spans="1:6">
      <c r="A875" s="59" t="s">
        <v>5417</v>
      </c>
      <c r="B875" s="59" t="s">
        <v>5418</v>
      </c>
      <c r="C875" s="144"/>
      <c r="D875" s="145">
        <v>18</v>
      </c>
      <c r="E875" s="146">
        <v>12.6</v>
      </c>
      <c r="F875" s="146">
        <v>15</v>
      </c>
    </row>
    <row r="876" spans="1:6">
      <c r="A876" s="59" t="s">
        <v>5419</v>
      </c>
      <c r="B876" s="59" t="s">
        <v>5420</v>
      </c>
      <c r="C876" s="144"/>
      <c r="D876" s="145">
        <v>18</v>
      </c>
      <c r="E876" s="146">
        <v>113.36</v>
      </c>
      <c r="F876" s="146">
        <v>134</v>
      </c>
    </row>
    <row r="877" spans="1:6">
      <c r="A877" s="59" t="s">
        <v>5421</v>
      </c>
      <c r="B877" s="59" t="s">
        <v>5422</v>
      </c>
      <c r="C877" s="144"/>
      <c r="D877" s="145">
        <v>18</v>
      </c>
      <c r="E877" s="146">
        <v>94.47</v>
      </c>
      <c r="F877" s="146">
        <v>111</v>
      </c>
    </row>
    <row r="878" spans="1:6">
      <c r="A878" s="59" t="s">
        <v>5423</v>
      </c>
      <c r="B878" s="59" t="s">
        <v>5424</v>
      </c>
      <c r="C878" s="144"/>
      <c r="D878" s="145">
        <v>18</v>
      </c>
      <c r="E878" s="146">
        <v>88.17</v>
      </c>
      <c r="F878" s="146">
        <v>104</v>
      </c>
    </row>
    <row r="879" spans="1:6">
      <c r="A879" s="59" t="s">
        <v>5425</v>
      </c>
      <c r="B879" s="59" t="s">
        <v>5426</v>
      </c>
      <c r="C879" s="144"/>
      <c r="D879" s="145">
        <v>18</v>
      </c>
      <c r="E879" s="146">
        <v>25.19</v>
      </c>
      <c r="F879" s="146">
        <v>30</v>
      </c>
    </row>
    <row r="880" spans="1:6">
      <c r="A880" s="59" t="s">
        <v>5427</v>
      </c>
      <c r="B880" s="59" t="s">
        <v>5428</v>
      </c>
      <c r="C880" s="144"/>
      <c r="D880" s="145">
        <v>18</v>
      </c>
      <c r="E880" s="146">
        <v>31.49</v>
      </c>
      <c r="F880" s="146">
        <v>37</v>
      </c>
    </row>
    <row r="881" spans="1:6">
      <c r="A881" s="59" t="s">
        <v>5429</v>
      </c>
      <c r="B881" s="59" t="s">
        <v>5430</v>
      </c>
      <c r="C881" s="144"/>
      <c r="D881" s="145">
        <v>28</v>
      </c>
      <c r="E881" s="146">
        <v>307.58</v>
      </c>
      <c r="F881" s="146">
        <v>394</v>
      </c>
    </row>
    <row r="882" spans="1:6">
      <c r="A882" s="59" t="s">
        <v>5431</v>
      </c>
      <c r="B882" s="59" t="s">
        <v>5432</v>
      </c>
      <c r="C882" s="144"/>
      <c r="D882" s="145">
        <v>18</v>
      </c>
      <c r="E882" s="146">
        <v>50.38</v>
      </c>
      <c r="F882" s="146">
        <v>59</v>
      </c>
    </row>
    <row r="883" spans="1:6">
      <c r="A883" s="59" t="s">
        <v>5433</v>
      </c>
      <c r="B883" s="59" t="s">
        <v>5434</v>
      </c>
      <c r="C883" s="144"/>
      <c r="D883" s="145">
        <v>28</v>
      </c>
      <c r="E883" s="146">
        <v>115.34</v>
      </c>
      <c r="F883" s="146">
        <v>148</v>
      </c>
    </row>
    <row r="884" spans="1:6">
      <c r="A884" s="59" t="s">
        <v>5435</v>
      </c>
      <c r="B884" s="59" t="s">
        <v>5436</v>
      </c>
      <c r="C884" s="144"/>
      <c r="D884" s="145">
        <v>28</v>
      </c>
      <c r="E884" s="146">
        <v>76.900000000000006</v>
      </c>
      <c r="F884" s="146">
        <v>98</v>
      </c>
    </row>
    <row r="885" spans="1:6">
      <c r="A885" s="59" t="s">
        <v>5437</v>
      </c>
      <c r="B885" s="59" t="s">
        <v>5438</v>
      </c>
      <c r="C885" s="144"/>
      <c r="D885" s="145">
        <v>18</v>
      </c>
      <c r="E885" s="146">
        <v>113.36</v>
      </c>
      <c r="F885" s="146">
        <v>134</v>
      </c>
    </row>
    <row r="886" spans="1:6">
      <c r="A886" s="59" t="s">
        <v>5439</v>
      </c>
      <c r="B886" s="59" t="s">
        <v>5440</v>
      </c>
      <c r="C886" s="144"/>
      <c r="D886" s="145">
        <v>18</v>
      </c>
      <c r="E886" s="146">
        <v>144.85</v>
      </c>
      <c r="F886" s="146">
        <v>171</v>
      </c>
    </row>
    <row r="887" spans="1:6">
      <c r="A887" s="59" t="s">
        <v>112</v>
      </c>
      <c r="B887" s="59" t="s">
        <v>791</v>
      </c>
      <c r="C887" s="144"/>
      <c r="D887" s="145">
        <v>28</v>
      </c>
      <c r="E887" s="146">
        <v>39</v>
      </c>
      <c r="F887" s="146">
        <v>50</v>
      </c>
    </row>
    <row r="888" spans="1:6">
      <c r="A888" s="59" t="s">
        <v>5441</v>
      </c>
      <c r="B888" s="59" t="s">
        <v>5442</v>
      </c>
      <c r="C888" s="144"/>
      <c r="D888" s="145">
        <v>28</v>
      </c>
      <c r="E888" s="146">
        <v>108.94</v>
      </c>
      <c r="F888" s="146">
        <v>139</v>
      </c>
    </row>
    <row r="889" spans="1:6">
      <c r="A889" s="59" t="s">
        <v>5443</v>
      </c>
      <c r="B889" s="59" t="s">
        <v>5444</v>
      </c>
      <c r="C889" s="144"/>
      <c r="D889" s="145">
        <v>28</v>
      </c>
      <c r="E889" s="146">
        <v>44.86</v>
      </c>
      <c r="F889" s="146">
        <v>57</v>
      </c>
    </row>
    <row r="890" spans="1:6">
      <c r="A890" s="59" t="s">
        <v>2486</v>
      </c>
      <c r="B890" s="59" t="s">
        <v>2487</v>
      </c>
      <c r="C890" s="144"/>
      <c r="D890" s="145">
        <v>18</v>
      </c>
      <c r="E890" s="146">
        <v>56.68</v>
      </c>
      <c r="F890" s="146">
        <v>67</v>
      </c>
    </row>
    <row r="891" spans="1:6">
      <c r="A891" s="59" t="s">
        <v>2488</v>
      </c>
      <c r="B891" s="59" t="s">
        <v>2489</v>
      </c>
      <c r="C891" s="144"/>
      <c r="D891" s="145">
        <v>18</v>
      </c>
      <c r="E891" s="146">
        <v>18.89</v>
      </c>
      <c r="F891" s="146">
        <v>22</v>
      </c>
    </row>
    <row r="892" spans="1:6">
      <c r="A892" s="59" t="s">
        <v>5445</v>
      </c>
      <c r="B892" s="59" t="s">
        <v>5446</v>
      </c>
      <c r="C892" s="144"/>
      <c r="D892" s="145">
        <v>18</v>
      </c>
      <c r="E892" s="146">
        <v>56.68</v>
      </c>
      <c r="F892" s="146">
        <v>67</v>
      </c>
    </row>
    <row r="893" spans="1:6">
      <c r="A893" s="59" t="s">
        <v>5447</v>
      </c>
      <c r="B893" s="59" t="s">
        <v>5448</v>
      </c>
      <c r="C893" s="144"/>
      <c r="D893" s="145">
        <v>18</v>
      </c>
      <c r="E893" s="146">
        <v>125.96</v>
      </c>
      <c r="F893" s="146">
        <v>149</v>
      </c>
    </row>
    <row r="894" spans="1:6">
      <c r="A894" s="59" t="s">
        <v>5449</v>
      </c>
      <c r="B894" s="59" t="s">
        <v>5450</v>
      </c>
      <c r="C894" s="144"/>
      <c r="D894" s="145">
        <v>18</v>
      </c>
      <c r="E894" s="146">
        <v>195.24</v>
      </c>
      <c r="F894" s="146">
        <v>230</v>
      </c>
    </row>
    <row r="895" spans="1:6">
      <c r="A895" s="59" t="s">
        <v>5451</v>
      </c>
      <c r="B895" s="59" t="s">
        <v>5452</v>
      </c>
      <c r="C895" s="144"/>
      <c r="D895" s="145">
        <v>18</v>
      </c>
      <c r="E895" s="146">
        <v>296.01</v>
      </c>
      <c r="F895" s="146">
        <v>349</v>
      </c>
    </row>
    <row r="896" spans="1:6">
      <c r="A896" s="59" t="s">
        <v>5453</v>
      </c>
      <c r="B896" s="59" t="s">
        <v>5454</v>
      </c>
      <c r="C896" s="144"/>
      <c r="D896" s="145">
        <v>18</v>
      </c>
      <c r="E896" s="146">
        <v>144.85</v>
      </c>
      <c r="F896" s="146">
        <v>171</v>
      </c>
    </row>
    <row r="897" spans="1:6">
      <c r="A897" s="59" t="s">
        <v>5455</v>
      </c>
      <c r="B897" s="59" t="s">
        <v>5456</v>
      </c>
      <c r="C897" s="144"/>
      <c r="D897" s="145">
        <v>18</v>
      </c>
      <c r="E897" s="146">
        <v>258.22000000000003</v>
      </c>
      <c r="F897" s="146">
        <v>305</v>
      </c>
    </row>
    <row r="898" spans="1:6">
      <c r="A898" s="59" t="s">
        <v>5457</v>
      </c>
      <c r="B898" s="59" t="s">
        <v>5458</v>
      </c>
      <c r="C898" s="144"/>
      <c r="D898" s="145">
        <v>18</v>
      </c>
      <c r="E898" s="146">
        <v>62.98</v>
      </c>
      <c r="F898" s="146">
        <v>74</v>
      </c>
    </row>
    <row r="899" spans="1:6">
      <c r="A899" s="59" t="s">
        <v>5459</v>
      </c>
      <c r="B899" s="59" t="s">
        <v>5460</v>
      </c>
      <c r="C899" s="144"/>
      <c r="D899" s="145">
        <v>18</v>
      </c>
      <c r="E899" s="146">
        <v>69.28</v>
      </c>
      <c r="F899" s="146">
        <v>82</v>
      </c>
    </row>
    <row r="900" spans="1:6">
      <c r="A900" s="59" t="s">
        <v>647</v>
      </c>
      <c r="B900" s="59" t="s">
        <v>805</v>
      </c>
      <c r="C900" s="144"/>
      <c r="D900" s="145">
        <v>18</v>
      </c>
      <c r="E900" s="146">
        <v>132.26</v>
      </c>
      <c r="F900" s="146">
        <v>156</v>
      </c>
    </row>
    <row r="901" spans="1:6">
      <c r="A901" s="59" t="s">
        <v>5461</v>
      </c>
      <c r="B901" s="59" t="s">
        <v>5462</v>
      </c>
      <c r="C901" s="144"/>
      <c r="D901" s="145">
        <v>28</v>
      </c>
      <c r="E901" s="146">
        <v>160.19999999999999</v>
      </c>
      <c r="F901" s="146">
        <v>205</v>
      </c>
    </row>
    <row r="902" spans="1:6">
      <c r="A902" s="59" t="s">
        <v>5463</v>
      </c>
      <c r="B902" s="59" t="s">
        <v>5464</v>
      </c>
      <c r="C902" s="144"/>
      <c r="D902" s="145">
        <v>18</v>
      </c>
      <c r="E902" s="146">
        <v>144.85</v>
      </c>
      <c r="F902" s="146">
        <v>171</v>
      </c>
    </row>
    <row r="903" spans="1:6">
      <c r="A903" s="59" t="s">
        <v>165</v>
      </c>
      <c r="B903" s="59" t="s">
        <v>798</v>
      </c>
      <c r="C903" s="144"/>
      <c r="D903" s="145">
        <v>28</v>
      </c>
      <c r="E903" s="146">
        <v>105</v>
      </c>
      <c r="F903" s="146">
        <v>134</v>
      </c>
    </row>
    <row r="904" spans="1:6">
      <c r="A904" s="59" t="s">
        <v>5465</v>
      </c>
      <c r="B904" s="59" t="s">
        <v>5466</v>
      </c>
      <c r="C904" s="144"/>
      <c r="D904" s="145">
        <v>18</v>
      </c>
      <c r="E904" s="146">
        <v>163.75</v>
      </c>
      <c r="F904" s="146">
        <v>193</v>
      </c>
    </row>
    <row r="905" spans="1:6">
      <c r="A905" s="59" t="s">
        <v>5467</v>
      </c>
      <c r="B905" s="59" t="s">
        <v>5468</v>
      </c>
      <c r="C905" s="144"/>
      <c r="D905" s="145">
        <v>18</v>
      </c>
      <c r="E905" s="146">
        <v>220.43</v>
      </c>
      <c r="F905" s="146">
        <v>260</v>
      </c>
    </row>
    <row r="906" spans="1:6">
      <c r="A906" s="59" t="s">
        <v>2118</v>
      </c>
      <c r="B906" s="59" t="s">
        <v>2119</v>
      </c>
      <c r="C906" s="144"/>
      <c r="D906" s="145">
        <v>28</v>
      </c>
      <c r="E906" s="146">
        <v>26</v>
      </c>
      <c r="F906" s="146">
        <v>33</v>
      </c>
    </row>
    <row r="907" spans="1:6">
      <c r="A907" s="59" t="s">
        <v>5469</v>
      </c>
      <c r="B907" s="59" t="s">
        <v>5470</v>
      </c>
      <c r="C907" s="144"/>
      <c r="D907" s="145">
        <v>28</v>
      </c>
      <c r="E907" s="146">
        <v>275.54000000000002</v>
      </c>
      <c r="F907" s="146">
        <v>353</v>
      </c>
    </row>
    <row r="908" spans="1:6">
      <c r="A908" s="59" t="s">
        <v>5471</v>
      </c>
      <c r="B908" s="59" t="s">
        <v>5472</v>
      </c>
      <c r="C908" s="144"/>
      <c r="D908" s="145">
        <v>28</v>
      </c>
      <c r="E908" s="146">
        <v>108.94</v>
      </c>
      <c r="F908" s="146">
        <v>139</v>
      </c>
    </row>
    <row r="909" spans="1:6">
      <c r="A909" s="59" t="s">
        <v>5473</v>
      </c>
      <c r="B909" s="59" t="s">
        <v>5474</v>
      </c>
      <c r="C909" s="144"/>
      <c r="D909" s="145">
        <v>28</v>
      </c>
      <c r="E909" s="146">
        <v>51.26</v>
      </c>
      <c r="F909" s="146">
        <v>66</v>
      </c>
    </row>
    <row r="910" spans="1:6">
      <c r="A910" s="59" t="s">
        <v>5475</v>
      </c>
      <c r="B910" s="59" t="s">
        <v>5476</v>
      </c>
      <c r="C910" s="144"/>
      <c r="D910" s="145">
        <v>28</v>
      </c>
      <c r="E910" s="146">
        <v>147.38</v>
      </c>
      <c r="F910" s="146">
        <v>189</v>
      </c>
    </row>
    <row r="911" spans="1:6">
      <c r="A911" s="59" t="s">
        <v>3935</v>
      </c>
      <c r="B911" s="59" t="s">
        <v>3936</v>
      </c>
      <c r="C911" s="144"/>
      <c r="D911" s="145">
        <v>18</v>
      </c>
      <c r="E911" s="146">
        <v>325</v>
      </c>
      <c r="F911" s="146">
        <v>383</v>
      </c>
    </row>
    <row r="912" spans="1:6">
      <c r="A912" s="59" t="s">
        <v>5477</v>
      </c>
      <c r="B912" s="59" t="s">
        <v>5478</v>
      </c>
      <c r="C912" s="144"/>
      <c r="D912" s="145">
        <v>28</v>
      </c>
      <c r="E912" s="146">
        <v>448.56</v>
      </c>
      <c r="F912" s="146">
        <v>574</v>
      </c>
    </row>
    <row r="913" spans="1:6">
      <c r="A913" s="59" t="s">
        <v>336</v>
      </c>
      <c r="B913" s="59" t="s">
        <v>2490</v>
      </c>
      <c r="C913" s="144"/>
      <c r="D913" s="145">
        <v>28</v>
      </c>
      <c r="E913" s="146">
        <v>589</v>
      </c>
      <c r="F913" s="146">
        <v>754</v>
      </c>
    </row>
    <row r="914" spans="1:6">
      <c r="A914" s="59" t="s">
        <v>5479</v>
      </c>
      <c r="B914" s="59" t="s">
        <v>5480</v>
      </c>
      <c r="C914" s="144"/>
      <c r="D914" s="145">
        <v>28</v>
      </c>
      <c r="E914" s="146">
        <v>717.7</v>
      </c>
      <c r="F914" s="146">
        <v>919</v>
      </c>
    </row>
    <row r="915" spans="1:6">
      <c r="A915" s="59" t="s">
        <v>5481</v>
      </c>
      <c r="B915" s="59" t="s">
        <v>5482</v>
      </c>
      <c r="C915" s="144"/>
      <c r="D915" s="145">
        <v>18</v>
      </c>
      <c r="E915" s="146">
        <v>497.54</v>
      </c>
      <c r="F915" s="146">
        <v>587</v>
      </c>
    </row>
    <row r="916" spans="1:6">
      <c r="A916" s="59" t="s">
        <v>5483</v>
      </c>
      <c r="B916" s="59" t="s">
        <v>5484</v>
      </c>
      <c r="C916" s="144"/>
      <c r="D916" s="145">
        <v>28</v>
      </c>
      <c r="E916" s="146">
        <v>576.72</v>
      </c>
      <c r="F916" s="146">
        <v>738</v>
      </c>
    </row>
    <row r="917" spans="1:6">
      <c r="A917" s="59" t="s">
        <v>2847</v>
      </c>
      <c r="B917" s="59" t="s">
        <v>2848</v>
      </c>
      <c r="C917" s="144"/>
      <c r="D917" s="145">
        <v>28</v>
      </c>
      <c r="E917" s="146">
        <v>576.72</v>
      </c>
      <c r="F917" s="146">
        <v>738</v>
      </c>
    </row>
    <row r="918" spans="1:6">
      <c r="A918" s="59" t="s">
        <v>3591</v>
      </c>
      <c r="B918" s="59" t="s">
        <v>3592</v>
      </c>
      <c r="C918" s="144"/>
      <c r="D918" s="145">
        <v>28</v>
      </c>
      <c r="E918" s="146">
        <v>514</v>
      </c>
      <c r="F918" s="146">
        <v>657</v>
      </c>
    </row>
    <row r="919" spans="1:6">
      <c r="A919" s="59" t="s">
        <v>2120</v>
      </c>
      <c r="B919" s="59" t="s">
        <v>2121</v>
      </c>
      <c r="C919" s="144"/>
      <c r="D919" s="145">
        <v>28</v>
      </c>
      <c r="E919" s="146">
        <v>529</v>
      </c>
      <c r="F919" s="146">
        <v>678</v>
      </c>
    </row>
    <row r="920" spans="1:6">
      <c r="A920" s="59" t="s">
        <v>2491</v>
      </c>
      <c r="B920" s="59" t="s">
        <v>5485</v>
      </c>
      <c r="C920" s="144"/>
      <c r="D920" s="145">
        <v>28</v>
      </c>
      <c r="E920" s="146">
        <v>525.46</v>
      </c>
      <c r="F920" s="146">
        <v>673</v>
      </c>
    </row>
    <row r="921" spans="1:6">
      <c r="A921" s="59" t="s">
        <v>1666</v>
      </c>
      <c r="B921" s="59" t="s">
        <v>1667</v>
      </c>
      <c r="C921" s="144"/>
      <c r="D921" s="145">
        <v>28</v>
      </c>
      <c r="E921" s="146">
        <v>515</v>
      </c>
      <c r="F921" s="146">
        <v>660</v>
      </c>
    </row>
    <row r="922" spans="1:6">
      <c r="A922" s="59" t="s">
        <v>5486</v>
      </c>
      <c r="B922" s="59" t="s">
        <v>5487</v>
      </c>
      <c r="C922" s="144"/>
      <c r="D922" s="145">
        <v>18</v>
      </c>
      <c r="E922" s="146">
        <v>365.28</v>
      </c>
      <c r="F922" s="146">
        <v>431</v>
      </c>
    </row>
    <row r="923" spans="1:6">
      <c r="A923" s="59" t="s">
        <v>5488</v>
      </c>
      <c r="B923" s="59" t="s">
        <v>5489</v>
      </c>
      <c r="C923" s="144"/>
      <c r="D923" s="145">
        <v>18</v>
      </c>
      <c r="E923" s="146">
        <v>62.98</v>
      </c>
      <c r="F923" s="146">
        <v>74</v>
      </c>
    </row>
    <row r="924" spans="1:6">
      <c r="A924" s="59" t="s">
        <v>5490</v>
      </c>
      <c r="B924" s="59" t="s">
        <v>5491</v>
      </c>
      <c r="C924" s="144"/>
      <c r="D924" s="145">
        <v>28</v>
      </c>
      <c r="E924" s="146">
        <v>1941.62</v>
      </c>
      <c r="F924" s="146">
        <v>2485</v>
      </c>
    </row>
    <row r="925" spans="1:6">
      <c r="A925" s="59" t="s">
        <v>5492</v>
      </c>
      <c r="B925" s="59" t="s">
        <v>5493</v>
      </c>
      <c r="C925" s="144"/>
      <c r="D925" s="145">
        <v>28</v>
      </c>
      <c r="E925" s="146">
        <v>743.33</v>
      </c>
      <c r="F925" s="146">
        <v>951</v>
      </c>
    </row>
    <row r="926" spans="1:6">
      <c r="A926" s="59" t="s">
        <v>5494</v>
      </c>
      <c r="B926" s="59" t="s">
        <v>5495</v>
      </c>
      <c r="C926" s="144"/>
      <c r="D926" s="145">
        <v>18</v>
      </c>
      <c r="E926" s="146">
        <v>2487.71</v>
      </c>
      <c r="F926" s="146">
        <v>2935</v>
      </c>
    </row>
    <row r="927" spans="1:6">
      <c r="A927" s="59" t="s">
        <v>5496</v>
      </c>
      <c r="B927" s="59" t="s">
        <v>5497</v>
      </c>
      <c r="C927" s="144"/>
      <c r="D927" s="145">
        <v>28</v>
      </c>
      <c r="E927" s="146">
        <v>237.1</v>
      </c>
      <c r="F927" s="146">
        <v>303</v>
      </c>
    </row>
    <row r="928" spans="1:6">
      <c r="A928" s="59" t="s">
        <v>5498</v>
      </c>
      <c r="B928" s="59" t="s">
        <v>5499</v>
      </c>
      <c r="C928" s="144"/>
      <c r="D928" s="145">
        <v>28</v>
      </c>
      <c r="E928" s="146">
        <v>192.24</v>
      </c>
      <c r="F928" s="146">
        <v>246</v>
      </c>
    </row>
    <row r="929" spans="1:6">
      <c r="A929" s="59" t="s">
        <v>5500</v>
      </c>
      <c r="B929" s="59" t="s">
        <v>5501</v>
      </c>
      <c r="C929" s="144"/>
      <c r="D929" s="145">
        <v>28</v>
      </c>
      <c r="E929" s="146">
        <v>192.24</v>
      </c>
      <c r="F929" s="146">
        <v>246</v>
      </c>
    </row>
    <row r="930" spans="1:6">
      <c r="A930" s="59" t="s">
        <v>5502</v>
      </c>
      <c r="B930" s="59" t="s">
        <v>5503</v>
      </c>
      <c r="C930" s="144"/>
      <c r="D930" s="145">
        <v>18</v>
      </c>
      <c r="E930" s="146">
        <v>226.73</v>
      </c>
      <c r="F930" s="146">
        <v>268</v>
      </c>
    </row>
    <row r="931" spans="1:6">
      <c r="A931" s="59" t="s">
        <v>2851</v>
      </c>
      <c r="B931" s="59" t="s">
        <v>2852</v>
      </c>
      <c r="C931" s="144"/>
      <c r="D931" s="145">
        <v>28</v>
      </c>
      <c r="E931" s="146">
        <v>1839.1</v>
      </c>
      <c r="F931" s="146">
        <v>2354</v>
      </c>
    </row>
    <row r="932" spans="1:6">
      <c r="A932" s="59" t="s">
        <v>2860</v>
      </c>
      <c r="B932" s="59" t="s">
        <v>5504</v>
      </c>
      <c r="C932" s="144"/>
      <c r="D932" s="145">
        <v>28</v>
      </c>
      <c r="E932" s="146">
        <v>749.74</v>
      </c>
      <c r="F932" s="146">
        <v>960</v>
      </c>
    </row>
    <row r="933" spans="1:6">
      <c r="A933" s="59" t="s">
        <v>5505</v>
      </c>
      <c r="B933" s="59" t="s">
        <v>5506</v>
      </c>
      <c r="C933" s="144"/>
      <c r="D933" s="145">
        <v>18</v>
      </c>
      <c r="E933" s="146">
        <v>125.96</v>
      </c>
      <c r="F933" s="146">
        <v>149</v>
      </c>
    </row>
    <row r="934" spans="1:6">
      <c r="A934" s="59" t="s">
        <v>5507</v>
      </c>
      <c r="B934" s="59" t="s">
        <v>5508</v>
      </c>
      <c r="C934" s="144"/>
      <c r="D934" s="145">
        <v>28</v>
      </c>
      <c r="E934" s="146">
        <v>1794.24</v>
      </c>
      <c r="F934" s="146">
        <v>2297</v>
      </c>
    </row>
    <row r="935" spans="1:6">
      <c r="A935" s="59" t="s">
        <v>5509</v>
      </c>
      <c r="B935" s="59" t="s">
        <v>5510</v>
      </c>
      <c r="C935" s="144"/>
      <c r="D935" s="145">
        <v>18</v>
      </c>
      <c r="E935" s="146">
        <v>1524.12</v>
      </c>
      <c r="F935" s="146">
        <v>1798</v>
      </c>
    </row>
    <row r="936" spans="1:6">
      <c r="A936" s="59" t="s">
        <v>5511</v>
      </c>
      <c r="B936" s="59" t="s">
        <v>5512</v>
      </c>
      <c r="C936" s="144"/>
      <c r="D936" s="145">
        <v>18</v>
      </c>
      <c r="E936" s="146">
        <v>1278.49</v>
      </c>
      <c r="F936" s="146">
        <v>1509</v>
      </c>
    </row>
    <row r="937" spans="1:6">
      <c r="A937" s="59" t="s">
        <v>2862</v>
      </c>
      <c r="B937" s="59" t="s">
        <v>2863</v>
      </c>
      <c r="C937" s="144"/>
      <c r="D937" s="145">
        <v>28</v>
      </c>
      <c r="E937" s="146">
        <v>1802</v>
      </c>
      <c r="F937" s="146">
        <v>2306</v>
      </c>
    </row>
    <row r="938" spans="1:6">
      <c r="A938" s="59" t="s">
        <v>2493</v>
      </c>
      <c r="B938" s="59" t="s">
        <v>2494</v>
      </c>
      <c r="C938" s="144"/>
      <c r="D938" s="145">
        <v>28</v>
      </c>
      <c r="E938" s="146">
        <v>1843</v>
      </c>
      <c r="F938" s="146">
        <v>2360</v>
      </c>
    </row>
    <row r="939" spans="1:6">
      <c r="A939" s="59" t="s">
        <v>3595</v>
      </c>
      <c r="B939" s="59" t="s">
        <v>3596</v>
      </c>
      <c r="C939" s="144"/>
      <c r="D939" s="145">
        <v>28</v>
      </c>
      <c r="E939" s="146">
        <v>3075.84</v>
      </c>
      <c r="F939" s="146">
        <v>3937</v>
      </c>
    </row>
    <row r="940" spans="1:6">
      <c r="A940" s="59" t="s">
        <v>5515</v>
      </c>
      <c r="B940" s="59" t="s">
        <v>5516</v>
      </c>
      <c r="C940" s="144"/>
      <c r="D940" s="145">
        <v>18</v>
      </c>
      <c r="E940" s="146">
        <v>2764.82</v>
      </c>
      <c r="F940" s="146">
        <v>3262</v>
      </c>
    </row>
    <row r="941" spans="1:6">
      <c r="A941" s="59" t="s">
        <v>5517</v>
      </c>
      <c r="B941" s="59" t="s">
        <v>5518</v>
      </c>
      <c r="C941" s="144"/>
      <c r="D941" s="145">
        <v>18</v>
      </c>
      <c r="E941" s="146">
        <v>214.13</v>
      </c>
      <c r="F941" s="146">
        <v>253</v>
      </c>
    </row>
    <row r="942" spans="1:6">
      <c r="A942" s="59" t="s">
        <v>279</v>
      </c>
      <c r="B942" s="59" t="s">
        <v>650</v>
      </c>
      <c r="C942" s="144"/>
      <c r="D942" s="145">
        <v>18</v>
      </c>
      <c r="E942" s="146">
        <v>3476.5</v>
      </c>
      <c r="F942" s="146">
        <v>4102</v>
      </c>
    </row>
    <row r="943" spans="1:6">
      <c r="A943" s="59" t="s">
        <v>5519</v>
      </c>
      <c r="B943" s="59" t="s">
        <v>5520</v>
      </c>
      <c r="C943" s="144"/>
      <c r="D943" s="145">
        <v>18</v>
      </c>
      <c r="E943" s="146">
        <v>2292.4699999999998</v>
      </c>
      <c r="F943" s="146">
        <v>2705</v>
      </c>
    </row>
    <row r="944" spans="1:6">
      <c r="A944" s="59" t="s">
        <v>5521</v>
      </c>
      <c r="B944" s="59" t="s">
        <v>5522</v>
      </c>
      <c r="C944" s="144"/>
      <c r="D944" s="145">
        <v>18</v>
      </c>
      <c r="E944" s="146">
        <v>2292.4699999999998</v>
      </c>
      <c r="F944" s="146">
        <v>2705</v>
      </c>
    </row>
    <row r="945" spans="1:6">
      <c r="A945" s="59" t="s">
        <v>5523</v>
      </c>
      <c r="B945" s="59" t="s">
        <v>5524</v>
      </c>
      <c r="C945" s="144"/>
      <c r="D945" s="145">
        <v>18</v>
      </c>
      <c r="E945" s="146">
        <v>346.39</v>
      </c>
      <c r="F945" s="146">
        <v>409</v>
      </c>
    </row>
    <row r="946" spans="1:6">
      <c r="A946" s="59" t="s">
        <v>655</v>
      </c>
      <c r="B946" s="59" t="s">
        <v>5525</v>
      </c>
      <c r="C946" s="144"/>
      <c r="D946" s="145">
        <v>18</v>
      </c>
      <c r="E946" s="146">
        <v>2336.56</v>
      </c>
      <c r="F946" s="146">
        <v>2757</v>
      </c>
    </row>
    <row r="947" spans="1:6">
      <c r="A947" s="59" t="s">
        <v>3603</v>
      </c>
      <c r="B947" s="59" t="s">
        <v>3604</v>
      </c>
      <c r="C947" s="144"/>
      <c r="D947" s="145">
        <v>18</v>
      </c>
      <c r="E947" s="146">
        <v>2181</v>
      </c>
      <c r="F947" s="146">
        <v>2574</v>
      </c>
    </row>
    <row r="948" spans="1:6">
      <c r="A948" s="59" t="s">
        <v>372</v>
      </c>
      <c r="B948" s="59" t="s">
        <v>656</v>
      </c>
      <c r="C948" s="144"/>
      <c r="D948" s="145">
        <v>18</v>
      </c>
      <c r="E948" s="146">
        <v>2054</v>
      </c>
      <c r="F948" s="146">
        <v>2424</v>
      </c>
    </row>
    <row r="949" spans="1:6">
      <c r="A949" s="59" t="s">
        <v>3609</v>
      </c>
      <c r="B949" s="59" t="s">
        <v>3610</v>
      </c>
      <c r="C949" s="144"/>
      <c r="D949" s="145">
        <v>18</v>
      </c>
      <c r="E949" s="146">
        <v>2403</v>
      </c>
      <c r="F949" s="146">
        <v>2836</v>
      </c>
    </row>
    <row r="950" spans="1:6">
      <c r="A950" s="59" t="s">
        <v>2126</v>
      </c>
      <c r="B950" s="59" t="s">
        <v>2127</v>
      </c>
      <c r="C950" s="144"/>
      <c r="D950" s="145">
        <v>18</v>
      </c>
      <c r="E950" s="146">
        <v>3582</v>
      </c>
      <c r="F950" s="146">
        <v>4227</v>
      </c>
    </row>
    <row r="951" spans="1:6">
      <c r="A951" s="59" t="s">
        <v>3616</v>
      </c>
      <c r="B951" s="59" t="s">
        <v>3617</v>
      </c>
      <c r="C951" s="144"/>
      <c r="D951" s="145">
        <v>18</v>
      </c>
      <c r="E951" s="146">
        <v>92</v>
      </c>
      <c r="F951" s="146">
        <v>108</v>
      </c>
    </row>
    <row r="952" spans="1:6">
      <c r="A952" s="59" t="s">
        <v>5526</v>
      </c>
      <c r="B952" s="59" t="s">
        <v>5527</v>
      </c>
      <c r="C952" s="144"/>
      <c r="D952" s="145">
        <v>18</v>
      </c>
      <c r="E952" s="146">
        <v>1070.6600000000001</v>
      </c>
      <c r="F952" s="146">
        <v>1263</v>
      </c>
    </row>
    <row r="953" spans="1:6">
      <c r="A953" s="59" t="s">
        <v>5528</v>
      </c>
      <c r="B953" s="59" t="s">
        <v>5529</v>
      </c>
      <c r="C953" s="144"/>
      <c r="D953" s="145">
        <v>18</v>
      </c>
      <c r="E953" s="146">
        <v>1184.02</v>
      </c>
      <c r="F953" s="146">
        <v>1397</v>
      </c>
    </row>
    <row r="954" spans="1:6">
      <c r="A954" s="59" t="s">
        <v>5530</v>
      </c>
      <c r="B954" s="59" t="s">
        <v>5531</v>
      </c>
      <c r="C954" s="144"/>
      <c r="D954" s="145">
        <v>18</v>
      </c>
      <c r="E954" s="146">
        <v>6.3</v>
      </c>
      <c r="F954" s="146">
        <v>7</v>
      </c>
    </row>
    <row r="955" spans="1:6">
      <c r="A955" s="59" t="s">
        <v>5532</v>
      </c>
      <c r="B955" s="59" t="s">
        <v>5533</v>
      </c>
      <c r="C955" s="144"/>
      <c r="D955" s="145">
        <v>18</v>
      </c>
      <c r="E955" s="146">
        <v>6.3</v>
      </c>
      <c r="F955" s="146">
        <v>7</v>
      </c>
    </row>
    <row r="956" spans="1:6">
      <c r="A956" s="59" t="s">
        <v>5534</v>
      </c>
      <c r="B956" s="59" t="s">
        <v>5535</v>
      </c>
      <c r="C956" s="144"/>
      <c r="D956" s="145">
        <v>18</v>
      </c>
      <c r="E956" s="146">
        <v>6.3</v>
      </c>
      <c r="F956" s="146">
        <v>7</v>
      </c>
    </row>
    <row r="957" spans="1:6">
      <c r="A957" s="59" t="s">
        <v>5536</v>
      </c>
      <c r="B957" s="59" t="s">
        <v>5537</v>
      </c>
      <c r="C957" s="144"/>
      <c r="D957" s="145">
        <v>18</v>
      </c>
      <c r="E957" s="146">
        <v>6.3</v>
      </c>
      <c r="F957" s="146">
        <v>7</v>
      </c>
    </row>
    <row r="958" spans="1:6">
      <c r="A958" s="59" t="s">
        <v>5538</v>
      </c>
      <c r="B958" s="59" t="s">
        <v>5539</v>
      </c>
      <c r="C958" s="144"/>
      <c r="D958" s="145">
        <v>18</v>
      </c>
      <c r="E958" s="146">
        <v>6.3</v>
      </c>
      <c r="F958" s="146">
        <v>7</v>
      </c>
    </row>
    <row r="959" spans="1:6">
      <c r="A959" s="59" t="s">
        <v>5540</v>
      </c>
      <c r="B959" s="59" t="s">
        <v>5541</v>
      </c>
      <c r="C959" s="144"/>
      <c r="D959" s="145">
        <v>18</v>
      </c>
      <c r="E959" s="146">
        <v>25.19</v>
      </c>
      <c r="F959" s="146">
        <v>30</v>
      </c>
    </row>
    <row r="960" spans="1:6">
      <c r="A960" s="59" t="s">
        <v>5542</v>
      </c>
      <c r="B960" s="59" t="s">
        <v>5543</v>
      </c>
      <c r="C960" s="144"/>
      <c r="D960" s="145">
        <v>18</v>
      </c>
      <c r="E960" s="146">
        <v>2953.76</v>
      </c>
      <c r="F960" s="146">
        <v>3485</v>
      </c>
    </row>
    <row r="961" spans="1:6">
      <c r="A961" s="59" t="s">
        <v>5544</v>
      </c>
      <c r="B961" s="59" t="s">
        <v>5545</v>
      </c>
      <c r="C961" s="144"/>
      <c r="D961" s="145">
        <v>18</v>
      </c>
      <c r="E961" s="146">
        <v>195.24</v>
      </c>
      <c r="F961" s="146">
        <v>230</v>
      </c>
    </row>
    <row r="962" spans="1:6">
      <c r="A962" s="59" t="s">
        <v>5546</v>
      </c>
      <c r="B962" s="59" t="s">
        <v>5547</v>
      </c>
      <c r="C962" s="144"/>
      <c r="D962" s="145">
        <v>18</v>
      </c>
      <c r="E962" s="146">
        <v>4654.22</v>
      </c>
      <c r="F962" s="146">
        <v>5492</v>
      </c>
    </row>
    <row r="963" spans="1:6">
      <c r="A963" s="59" t="s">
        <v>5548</v>
      </c>
      <c r="B963" s="59" t="s">
        <v>5549</v>
      </c>
      <c r="C963" s="144"/>
      <c r="D963" s="145">
        <v>18</v>
      </c>
      <c r="E963" s="146">
        <v>522.73</v>
      </c>
      <c r="F963" s="146">
        <v>617</v>
      </c>
    </row>
    <row r="964" spans="1:6">
      <c r="A964" s="59" t="s">
        <v>3618</v>
      </c>
      <c r="B964" s="59" t="s">
        <v>5550</v>
      </c>
      <c r="C964" s="144"/>
      <c r="D964" s="145">
        <v>28</v>
      </c>
      <c r="E964" s="146">
        <v>653.62</v>
      </c>
      <c r="F964" s="146">
        <v>837</v>
      </c>
    </row>
    <row r="965" spans="1:6">
      <c r="A965" s="59" t="s">
        <v>5551</v>
      </c>
      <c r="B965" s="59" t="s">
        <v>5552</v>
      </c>
      <c r="C965" s="144"/>
      <c r="D965" s="145">
        <v>18</v>
      </c>
      <c r="E965" s="146">
        <v>163.75</v>
      </c>
      <c r="F965" s="146">
        <v>193</v>
      </c>
    </row>
    <row r="966" spans="1:6">
      <c r="A966" s="59" t="s">
        <v>2506</v>
      </c>
      <c r="B966" s="59" t="s">
        <v>2507</v>
      </c>
      <c r="C966" s="144"/>
      <c r="D966" s="145">
        <v>18</v>
      </c>
      <c r="E966" s="146">
        <v>163.75</v>
      </c>
      <c r="F966" s="146">
        <v>193</v>
      </c>
    </row>
    <row r="967" spans="1:6">
      <c r="A967" s="59" t="s">
        <v>5553</v>
      </c>
      <c r="B967" s="59" t="s">
        <v>5554</v>
      </c>
      <c r="C967" s="144"/>
      <c r="D967" s="145">
        <v>28</v>
      </c>
      <c r="E967" s="146">
        <v>897.12</v>
      </c>
      <c r="F967" s="146">
        <v>1148</v>
      </c>
    </row>
    <row r="968" spans="1:6">
      <c r="A968" s="59" t="s">
        <v>5555</v>
      </c>
      <c r="B968" s="59" t="s">
        <v>5556</v>
      </c>
      <c r="C968" s="144"/>
      <c r="D968" s="145">
        <v>18</v>
      </c>
      <c r="E968" s="146">
        <v>529.03</v>
      </c>
      <c r="F968" s="146">
        <v>624</v>
      </c>
    </row>
    <row r="969" spans="1:6">
      <c r="A969" s="59" t="s">
        <v>5557</v>
      </c>
      <c r="B969" s="59" t="s">
        <v>5558</v>
      </c>
      <c r="C969" s="144"/>
      <c r="D969" s="145">
        <v>18</v>
      </c>
      <c r="E969" s="146">
        <v>195.24</v>
      </c>
      <c r="F969" s="146">
        <v>230</v>
      </c>
    </row>
    <row r="970" spans="1:6">
      <c r="A970" s="59" t="s">
        <v>5559</v>
      </c>
      <c r="B970" s="59" t="s">
        <v>5560</v>
      </c>
      <c r="C970" s="144"/>
      <c r="D970" s="145">
        <v>18</v>
      </c>
      <c r="E970" s="146">
        <v>6377.22</v>
      </c>
      <c r="F970" s="146">
        <v>7525</v>
      </c>
    </row>
    <row r="971" spans="1:6">
      <c r="A971" s="59" t="s">
        <v>5561</v>
      </c>
      <c r="B971" s="59" t="s">
        <v>5562</v>
      </c>
      <c r="C971" s="144"/>
      <c r="D971" s="145">
        <v>18</v>
      </c>
      <c r="E971" s="146">
        <v>6492.4</v>
      </c>
      <c r="F971" s="146">
        <v>7661</v>
      </c>
    </row>
    <row r="972" spans="1:6">
      <c r="A972" s="59" t="s">
        <v>5563</v>
      </c>
      <c r="B972" s="59" t="s">
        <v>5564</v>
      </c>
      <c r="C972" s="144"/>
      <c r="D972" s="145">
        <v>18</v>
      </c>
      <c r="E972" s="146">
        <v>8711.09</v>
      </c>
      <c r="F972" s="146">
        <v>10279</v>
      </c>
    </row>
    <row r="973" spans="1:6">
      <c r="A973" s="59" t="s">
        <v>5565</v>
      </c>
      <c r="B973" s="59" t="s">
        <v>5566</v>
      </c>
      <c r="C973" s="144"/>
      <c r="D973" s="145">
        <v>18</v>
      </c>
      <c r="E973" s="146">
        <v>245.62</v>
      </c>
      <c r="F973" s="146">
        <v>290</v>
      </c>
    </row>
    <row r="974" spans="1:6">
      <c r="A974" s="59" t="s">
        <v>5567</v>
      </c>
      <c r="B974" s="59" t="s">
        <v>5568</v>
      </c>
      <c r="C974" s="144"/>
      <c r="D974" s="145">
        <v>18</v>
      </c>
      <c r="E974" s="146">
        <v>50.38</v>
      </c>
      <c r="F974" s="146">
        <v>59</v>
      </c>
    </row>
    <row r="975" spans="1:6">
      <c r="A975" s="59" t="s">
        <v>331</v>
      </c>
      <c r="B975" s="59" t="s">
        <v>809</v>
      </c>
      <c r="C975" s="144"/>
      <c r="D975" s="145">
        <v>28</v>
      </c>
      <c r="E975" s="146">
        <v>367</v>
      </c>
      <c r="F975" s="146">
        <v>470</v>
      </c>
    </row>
    <row r="976" spans="1:6">
      <c r="A976" s="59" t="s">
        <v>286</v>
      </c>
      <c r="B976" s="59" t="s">
        <v>817</v>
      </c>
      <c r="C976" s="144"/>
      <c r="D976" s="145">
        <v>18</v>
      </c>
      <c r="E976" s="146">
        <v>490</v>
      </c>
      <c r="F976" s="146">
        <v>579</v>
      </c>
    </row>
    <row r="977" spans="1:6">
      <c r="A977" s="59" t="s">
        <v>62</v>
      </c>
      <c r="B977" s="59" t="s">
        <v>1668</v>
      </c>
      <c r="C977" s="144"/>
      <c r="D977" s="145">
        <v>18</v>
      </c>
      <c r="E977" s="146">
        <v>503.84</v>
      </c>
      <c r="F977" s="146">
        <v>595</v>
      </c>
    </row>
    <row r="978" spans="1:6">
      <c r="A978" s="59" t="s">
        <v>2869</v>
      </c>
      <c r="B978" s="59" t="s">
        <v>5569</v>
      </c>
      <c r="C978" s="144"/>
      <c r="D978" s="145">
        <v>18</v>
      </c>
      <c r="E978" s="146">
        <v>592</v>
      </c>
      <c r="F978" s="146">
        <v>698</v>
      </c>
    </row>
    <row r="979" spans="1:6">
      <c r="A979" s="59" t="s">
        <v>3620</v>
      </c>
      <c r="B979" s="59" t="s">
        <v>5570</v>
      </c>
      <c r="C979" s="144"/>
      <c r="D979" s="145">
        <v>18</v>
      </c>
      <c r="E979" s="146">
        <v>1348</v>
      </c>
      <c r="F979" s="146">
        <v>1591</v>
      </c>
    </row>
    <row r="980" spans="1:6">
      <c r="A980" s="59" t="s">
        <v>2871</v>
      </c>
      <c r="B980" s="59" t="s">
        <v>5571</v>
      </c>
      <c r="C980" s="144"/>
      <c r="D980" s="145">
        <v>18</v>
      </c>
      <c r="E980" s="146">
        <v>847</v>
      </c>
      <c r="F980" s="146">
        <v>999</v>
      </c>
    </row>
    <row r="981" spans="1:6">
      <c r="A981" s="59" t="s">
        <v>5572</v>
      </c>
      <c r="B981" s="59" t="s">
        <v>5573</v>
      </c>
      <c r="C981" s="144"/>
      <c r="D981" s="145">
        <v>18</v>
      </c>
      <c r="E981" s="146">
        <v>239.32</v>
      </c>
      <c r="F981" s="146">
        <v>282</v>
      </c>
    </row>
    <row r="982" spans="1:6">
      <c r="A982" s="59" t="s">
        <v>5574</v>
      </c>
      <c r="B982" s="59" t="s">
        <v>5575</v>
      </c>
      <c r="C982" s="144"/>
      <c r="D982" s="145">
        <v>18</v>
      </c>
      <c r="E982" s="146">
        <v>787.25</v>
      </c>
      <c r="F982" s="146">
        <v>929</v>
      </c>
    </row>
    <row r="983" spans="1:6">
      <c r="A983" s="59" t="s">
        <v>5576</v>
      </c>
      <c r="B983" s="59" t="s">
        <v>5577</v>
      </c>
      <c r="C983" s="144"/>
      <c r="D983" s="145">
        <v>18</v>
      </c>
      <c r="E983" s="146">
        <v>440.86</v>
      </c>
      <c r="F983" s="146">
        <v>520</v>
      </c>
    </row>
    <row r="984" spans="1:6">
      <c r="A984" s="59" t="s">
        <v>5578</v>
      </c>
      <c r="B984" s="59" t="s">
        <v>5579</v>
      </c>
      <c r="C984" s="144"/>
      <c r="D984" s="145">
        <v>18</v>
      </c>
      <c r="E984" s="146">
        <v>440.86</v>
      </c>
      <c r="F984" s="146">
        <v>520</v>
      </c>
    </row>
    <row r="985" spans="1:6">
      <c r="A985" s="59" t="s">
        <v>5580</v>
      </c>
      <c r="B985" s="59" t="s">
        <v>5581</v>
      </c>
      <c r="C985" s="144"/>
      <c r="D985" s="145">
        <v>18</v>
      </c>
      <c r="E985" s="146">
        <v>2361.75</v>
      </c>
      <c r="F985" s="146">
        <v>2787</v>
      </c>
    </row>
    <row r="986" spans="1:6">
      <c r="A986" s="59" t="s">
        <v>5582</v>
      </c>
      <c r="B986" s="59" t="s">
        <v>5583</v>
      </c>
      <c r="C986" s="144"/>
      <c r="D986" s="145">
        <v>28</v>
      </c>
      <c r="E986" s="146">
        <v>807.41</v>
      </c>
      <c r="F986" s="146">
        <v>1033</v>
      </c>
    </row>
    <row r="987" spans="1:6">
      <c r="A987" s="59" t="s">
        <v>5584</v>
      </c>
      <c r="B987" s="59" t="s">
        <v>5585</v>
      </c>
      <c r="C987" s="144"/>
      <c r="D987" s="145">
        <v>18</v>
      </c>
      <c r="E987" s="146">
        <v>333.79</v>
      </c>
      <c r="F987" s="146">
        <v>394</v>
      </c>
    </row>
    <row r="988" spans="1:6">
      <c r="A988" s="59" t="s">
        <v>5586</v>
      </c>
      <c r="B988" s="59" t="s">
        <v>5588</v>
      </c>
      <c r="C988" s="144"/>
      <c r="D988" s="145">
        <v>18</v>
      </c>
      <c r="E988" s="146">
        <v>579.41999999999996</v>
      </c>
      <c r="F988" s="146">
        <v>684</v>
      </c>
    </row>
    <row r="989" spans="1:6">
      <c r="A989" s="59" t="s">
        <v>153</v>
      </c>
      <c r="B989" s="59" t="s">
        <v>667</v>
      </c>
      <c r="C989" s="144"/>
      <c r="D989" s="145">
        <v>18</v>
      </c>
      <c r="E989" s="146">
        <v>529</v>
      </c>
      <c r="F989" s="146">
        <v>625</v>
      </c>
    </row>
    <row r="990" spans="1:6">
      <c r="A990" s="59" t="s">
        <v>5589</v>
      </c>
      <c r="B990" s="59" t="s">
        <v>5590</v>
      </c>
      <c r="C990" s="144"/>
      <c r="D990" s="145">
        <v>18</v>
      </c>
      <c r="E990" s="146">
        <v>75.58</v>
      </c>
      <c r="F990" s="146">
        <v>89</v>
      </c>
    </row>
    <row r="991" spans="1:6">
      <c r="A991" s="59" t="s">
        <v>671</v>
      </c>
      <c r="B991" s="59" t="s">
        <v>822</v>
      </c>
      <c r="C991" s="144"/>
      <c r="D991" s="145">
        <v>18</v>
      </c>
      <c r="E991" s="146">
        <v>207.83</v>
      </c>
      <c r="F991" s="146">
        <v>245</v>
      </c>
    </row>
    <row r="992" spans="1:6">
      <c r="A992" s="59" t="s">
        <v>5591</v>
      </c>
      <c r="B992" s="59" t="s">
        <v>5592</v>
      </c>
      <c r="C992" s="144"/>
      <c r="D992" s="145">
        <v>18</v>
      </c>
      <c r="E992" s="146">
        <v>850.23</v>
      </c>
      <c r="F992" s="146">
        <v>1003</v>
      </c>
    </row>
    <row r="993" spans="1:6">
      <c r="A993" s="59" t="s">
        <v>5593</v>
      </c>
      <c r="B993" s="59" t="s">
        <v>5594</v>
      </c>
      <c r="C993" s="144"/>
      <c r="D993" s="145">
        <v>18</v>
      </c>
      <c r="E993" s="146">
        <v>592.01</v>
      </c>
      <c r="F993" s="146">
        <v>699</v>
      </c>
    </row>
    <row r="994" spans="1:6">
      <c r="A994" s="59" t="s">
        <v>2511</v>
      </c>
      <c r="B994" s="59" t="s">
        <v>2513</v>
      </c>
      <c r="C994" s="144"/>
      <c r="D994" s="145">
        <v>18</v>
      </c>
      <c r="E994" s="146">
        <v>314.89999999999998</v>
      </c>
      <c r="F994" s="146">
        <v>372</v>
      </c>
    </row>
    <row r="995" spans="1:6">
      <c r="A995" s="59" t="s">
        <v>5595</v>
      </c>
      <c r="B995" s="59" t="s">
        <v>5596</v>
      </c>
      <c r="C995" s="144"/>
      <c r="D995" s="145">
        <v>18</v>
      </c>
      <c r="E995" s="146">
        <v>270.81</v>
      </c>
      <c r="F995" s="146">
        <v>320</v>
      </c>
    </row>
    <row r="996" spans="1:6">
      <c r="A996" s="59" t="s">
        <v>5597</v>
      </c>
      <c r="B996" s="59" t="s">
        <v>5598</v>
      </c>
      <c r="C996" s="144"/>
      <c r="D996" s="145">
        <v>18</v>
      </c>
      <c r="E996" s="146">
        <v>107.07</v>
      </c>
      <c r="F996" s="146">
        <v>126</v>
      </c>
    </row>
    <row r="997" spans="1:6">
      <c r="A997" s="59" t="s">
        <v>5599</v>
      </c>
      <c r="B997" s="59" t="s">
        <v>5600</v>
      </c>
      <c r="C997" s="144"/>
      <c r="D997" s="145">
        <v>18</v>
      </c>
      <c r="E997" s="146">
        <v>56.68</v>
      </c>
      <c r="F997" s="146">
        <v>67</v>
      </c>
    </row>
    <row r="998" spans="1:6">
      <c r="A998" s="59" t="s">
        <v>5601</v>
      </c>
      <c r="B998" s="59" t="s">
        <v>5602</v>
      </c>
      <c r="C998" s="144"/>
      <c r="D998" s="145">
        <v>18</v>
      </c>
      <c r="E998" s="146">
        <v>56.68</v>
      </c>
      <c r="F998" s="146">
        <v>67</v>
      </c>
    </row>
    <row r="999" spans="1:6">
      <c r="A999" s="59" t="s">
        <v>5603</v>
      </c>
      <c r="B999" s="59" t="s">
        <v>5604</v>
      </c>
      <c r="C999" s="144"/>
      <c r="D999" s="145">
        <v>18</v>
      </c>
      <c r="E999" s="146">
        <v>107.07</v>
      </c>
      <c r="F999" s="146">
        <v>126</v>
      </c>
    </row>
    <row r="1000" spans="1:6">
      <c r="A1000" s="59" t="s">
        <v>5605</v>
      </c>
      <c r="B1000" s="59" t="s">
        <v>5606</v>
      </c>
      <c r="C1000" s="144"/>
      <c r="D1000" s="145">
        <v>18</v>
      </c>
      <c r="E1000" s="146">
        <v>497.54</v>
      </c>
      <c r="F1000" s="146">
        <v>587</v>
      </c>
    </row>
    <row r="1001" spans="1:6">
      <c r="A1001" s="59" t="s">
        <v>5607</v>
      </c>
      <c r="B1001" s="59" t="s">
        <v>5608</v>
      </c>
      <c r="C1001" s="144"/>
      <c r="D1001" s="145">
        <v>18</v>
      </c>
      <c r="E1001" s="146">
        <v>730.57</v>
      </c>
      <c r="F1001" s="146">
        <v>862</v>
      </c>
    </row>
    <row r="1002" spans="1:6">
      <c r="A1002" s="59" t="s">
        <v>5609</v>
      </c>
      <c r="B1002" s="59" t="s">
        <v>5610</v>
      </c>
      <c r="C1002" s="144"/>
      <c r="D1002" s="145">
        <v>18</v>
      </c>
      <c r="E1002" s="146">
        <v>642.4</v>
      </c>
      <c r="F1002" s="146">
        <v>758</v>
      </c>
    </row>
    <row r="1003" spans="1:6">
      <c r="A1003" s="59" t="s">
        <v>5611</v>
      </c>
      <c r="B1003" s="59" t="s">
        <v>5612</v>
      </c>
      <c r="C1003" s="144"/>
      <c r="D1003" s="145">
        <v>18</v>
      </c>
      <c r="E1003" s="146">
        <v>642.4</v>
      </c>
      <c r="F1003" s="146">
        <v>758</v>
      </c>
    </row>
    <row r="1004" spans="1:6">
      <c r="A1004" s="59" t="s">
        <v>441</v>
      </c>
      <c r="B1004" s="59" t="s">
        <v>674</v>
      </c>
      <c r="C1004" s="144"/>
      <c r="D1004" s="145">
        <v>18</v>
      </c>
      <c r="E1004" s="146">
        <v>900.61</v>
      </c>
      <c r="F1004" s="146">
        <v>1063</v>
      </c>
    </row>
    <row r="1005" spans="1:6">
      <c r="A1005" s="59" t="s">
        <v>5613</v>
      </c>
      <c r="B1005" s="59" t="s">
        <v>5614</v>
      </c>
      <c r="C1005" s="144"/>
      <c r="D1005" s="145">
        <v>28</v>
      </c>
      <c r="E1005" s="146">
        <v>128.16</v>
      </c>
      <c r="F1005" s="146">
        <v>164</v>
      </c>
    </row>
    <row r="1006" spans="1:6">
      <c r="A1006" s="59" t="s">
        <v>240</v>
      </c>
      <c r="B1006" s="59" t="s">
        <v>676</v>
      </c>
      <c r="C1006" s="144"/>
      <c r="D1006" s="145">
        <v>18</v>
      </c>
      <c r="E1006" s="146">
        <v>2198</v>
      </c>
      <c r="F1006" s="146">
        <v>2594</v>
      </c>
    </row>
    <row r="1007" spans="1:6">
      <c r="A1007" s="59" t="s">
        <v>603</v>
      </c>
      <c r="B1007" s="59" t="s">
        <v>830</v>
      </c>
      <c r="C1007" s="144"/>
      <c r="D1007" s="145">
        <v>18</v>
      </c>
      <c r="E1007" s="146">
        <v>226.73</v>
      </c>
      <c r="F1007" s="146">
        <v>268</v>
      </c>
    </row>
    <row r="1008" spans="1:6">
      <c r="A1008" s="59" t="s">
        <v>284</v>
      </c>
      <c r="B1008" s="59" t="s">
        <v>2134</v>
      </c>
      <c r="C1008" s="144"/>
      <c r="D1008" s="145">
        <v>18</v>
      </c>
      <c r="E1008" s="146">
        <v>403.07</v>
      </c>
      <c r="F1008" s="146">
        <v>476</v>
      </c>
    </row>
    <row r="1009" spans="1:6">
      <c r="A1009" s="59" t="s">
        <v>285</v>
      </c>
      <c r="B1009" s="59" t="s">
        <v>845</v>
      </c>
      <c r="C1009" s="144"/>
      <c r="D1009" s="145">
        <v>18</v>
      </c>
      <c r="E1009" s="146">
        <v>403.07</v>
      </c>
      <c r="F1009" s="146">
        <v>476</v>
      </c>
    </row>
    <row r="1010" spans="1:6">
      <c r="A1010" s="59" t="s">
        <v>1674</v>
      </c>
      <c r="B1010" s="59" t="s">
        <v>1675</v>
      </c>
      <c r="C1010" s="144"/>
      <c r="D1010" s="145">
        <v>18</v>
      </c>
      <c r="E1010" s="146">
        <v>913.21</v>
      </c>
      <c r="F1010" s="146">
        <v>1078</v>
      </c>
    </row>
    <row r="1011" spans="1:6">
      <c r="A1011" s="59" t="s">
        <v>5615</v>
      </c>
      <c r="B1011" s="59" t="s">
        <v>5616</v>
      </c>
      <c r="C1011" s="144"/>
      <c r="D1011" s="145">
        <v>18</v>
      </c>
      <c r="E1011" s="146">
        <v>995.08</v>
      </c>
      <c r="F1011" s="146">
        <v>1174</v>
      </c>
    </row>
    <row r="1012" spans="1:6">
      <c r="A1012" s="59" t="s">
        <v>5617</v>
      </c>
      <c r="B1012" s="59" t="s">
        <v>5618</v>
      </c>
      <c r="C1012" s="144"/>
      <c r="D1012" s="145">
        <v>18</v>
      </c>
      <c r="E1012" s="146">
        <v>132.26</v>
      </c>
      <c r="F1012" s="146">
        <v>156</v>
      </c>
    </row>
    <row r="1013" spans="1:6">
      <c r="A1013" s="59" t="s">
        <v>5619</v>
      </c>
      <c r="B1013" s="59" t="s">
        <v>5620</v>
      </c>
      <c r="C1013" s="144"/>
      <c r="D1013" s="145">
        <v>18</v>
      </c>
      <c r="E1013" s="146">
        <v>69.28</v>
      </c>
      <c r="F1013" s="146">
        <v>82</v>
      </c>
    </row>
    <row r="1014" spans="1:6">
      <c r="A1014" s="59" t="s">
        <v>5621</v>
      </c>
      <c r="B1014" s="59" t="s">
        <v>5622</v>
      </c>
      <c r="C1014" s="144"/>
      <c r="D1014" s="145">
        <v>18</v>
      </c>
      <c r="E1014" s="146">
        <v>81.87</v>
      </c>
      <c r="F1014" s="146">
        <v>97</v>
      </c>
    </row>
    <row r="1015" spans="1:6">
      <c r="A1015" s="59" t="s">
        <v>5623</v>
      </c>
      <c r="B1015" s="59" t="s">
        <v>5624</v>
      </c>
      <c r="C1015" s="144"/>
      <c r="D1015" s="145">
        <v>18</v>
      </c>
      <c r="E1015" s="146">
        <v>31.49</v>
      </c>
      <c r="F1015" s="146">
        <v>37</v>
      </c>
    </row>
    <row r="1016" spans="1:6">
      <c r="A1016" s="59" t="s">
        <v>5625</v>
      </c>
      <c r="B1016" s="59" t="s">
        <v>5626</v>
      </c>
      <c r="C1016" s="144"/>
      <c r="D1016" s="145">
        <v>18</v>
      </c>
      <c r="E1016" s="146">
        <v>264.52</v>
      </c>
      <c r="F1016" s="146">
        <v>312</v>
      </c>
    </row>
    <row r="1017" spans="1:6">
      <c r="A1017" s="59" t="s">
        <v>5627</v>
      </c>
      <c r="B1017" s="59" t="s">
        <v>5628</v>
      </c>
      <c r="C1017" s="144"/>
      <c r="D1017" s="145">
        <v>18</v>
      </c>
      <c r="E1017" s="146">
        <v>31.49</v>
      </c>
      <c r="F1017" s="146">
        <v>37</v>
      </c>
    </row>
    <row r="1018" spans="1:6">
      <c r="A1018" s="59" t="s">
        <v>5629</v>
      </c>
      <c r="B1018" s="59" t="s">
        <v>5630</v>
      </c>
      <c r="C1018" s="144"/>
      <c r="D1018" s="145">
        <v>18</v>
      </c>
      <c r="E1018" s="146">
        <v>44.09</v>
      </c>
      <c r="F1018" s="146">
        <v>52</v>
      </c>
    </row>
    <row r="1019" spans="1:6">
      <c r="A1019" s="59" t="s">
        <v>5631</v>
      </c>
      <c r="B1019" s="59" t="s">
        <v>5632</v>
      </c>
      <c r="C1019" s="144"/>
      <c r="D1019" s="145">
        <v>18</v>
      </c>
      <c r="E1019" s="146">
        <v>214.13</v>
      </c>
      <c r="F1019" s="146">
        <v>253</v>
      </c>
    </row>
    <row r="1020" spans="1:6">
      <c r="A1020" s="59" t="s">
        <v>5633</v>
      </c>
      <c r="B1020" s="59" t="s">
        <v>5634</v>
      </c>
      <c r="C1020" s="144"/>
      <c r="D1020" s="145">
        <v>18</v>
      </c>
      <c r="E1020" s="146">
        <v>346.39</v>
      </c>
      <c r="F1020" s="146">
        <v>409</v>
      </c>
    </row>
    <row r="1021" spans="1:6">
      <c r="A1021" s="59" t="s">
        <v>1677</v>
      </c>
      <c r="B1021" s="59" t="s">
        <v>5635</v>
      </c>
      <c r="C1021" s="144"/>
      <c r="D1021" s="145">
        <v>18</v>
      </c>
      <c r="E1021" s="146">
        <v>265</v>
      </c>
      <c r="F1021" s="146">
        <v>313</v>
      </c>
    </row>
    <row r="1022" spans="1:6">
      <c r="A1022" s="59" t="s">
        <v>5636</v>
      </c>
      <c r="B1022" s="59" t="s">
        <v>5637</v>
      </c>
      <c r="C1022" s="144"/>
      <c r="D1022" s="145">
        <v>18</v>
      </c>
      <c r="E1022" s="146">
        <v>11251.07</v>
      </c>
      <c r="F1022" s="146">
        <v>13276</v>
      </c>
    </row>
    <row r="1023" spans="1:6">
      <c r="A1023" s="59" t="s">
        <v>2873</v>
      </c>
      <c r="B1023" s="59" t="s">
        <v>2874</v>
      </c>
      <c r="C1023" s="144"/>
      <c r="D1023" s="145">
        <v>18</v>
      </c>
      <c r="E1023" s="146">
        <v>9268.7999999999993</v>
      </c>
      <c r="F1023" s="146">
        <v>10937</v>
      </c>
    </row>
    <row r="1024" spans="1:6">
      <c r="A1024" s="59" t="s">
        <v>437</v>
      </c>
      <c r="B1024" s="59" t="s">
        <v>2517</v>
      </c>
      <c r="C1024" s="144" t="s">
        <v>5638</v>
      </c>
      <c r="D1024" s="145">
        <v>18</v>
      </c>
      <c r="E1024" s="146">
        <v>10796.42</v>
      </c>
      <c r="F1024" s="146">
        <v>12740</v>
      </c>
    </row>
    <row r="1025" spans="1:6">
      <c r="A1025" s="59" t="s">
        <v>5639</v>
      </c>
      <c r="B1025" s="59" t="s">
        <v>5640</v>
      </c>
      <c r="C1025" s="144"/>
      <c r="D1025" s="145">
        <v>18</v>
      </c>
      <c r="E1025" s="146">
        <v>3520.58</v>
      </c>
      <c r="F1025" s="146">
        <v>4154</v>
      </c>
    </row>
    <row r="1026" spans="1:6">
      <c r="A1026" s="59" t="s">
        <v>5641</v>
      </c>
      <c r="B1026" s="59" t="s">
        <v>5642</v>
      </c>
      <c r="C1026" s="144"/>
      <c r="D1026" s="145">
        <v>18</v>
      </c>
      <c r="E1026" s="146">
        <v>7462.32</v>
      </c>
      <c r="F1026" s="146">
        <v>8806</v>
      </c>
    </row>
    <row r="1027" spans="1:6">
      <c r="A1027" s="59" t="s">
        <v>690</v>
      </c>
      <c r="B1027" s="59" t="s">
        <v>2517</v>
      </c>
      <c r="C1027" s="144" t="s">
        <v>5643</v>
      </c>
      <c r="D1027" s="145">
        <v>18</v>
      </c>
      <c r="E1027" s="146">
        <v>11646.31</v>
      </c>
      <c r="F1027" s="146">
        <v>13743</v>
      </c>
    </row>
    <row r="1028" spans="1:6">
      <c r="A1028" s="59" t="s">
        <v>2135</v>
      </c>
      <c r="B1028" s="59" t="s">
        <v>2136</v>
      </c>
      <c r="C1028" s="144"/>
      <c r="D1028" s="145">
        <v>18</v>
      </c>
      <c r="E1028" s="146">
        <v>23874.34</v>
      </c>
      <c r="F1028" s="146">
        <v>28172</v>
      </c>
    </row>
    <row r="1029" spans="1:6">
      <c r="A1029" s="59" t="s">
        <v>3939</v>
      </c>
      <c r="B1029" s="59" t="s">
        <v>3940</v>
      </c>
      <c r="C1029" s="144"/>
      <c r="D1029" s="145">
        <v>18</v>
      </c>
      <c r="E1029" s="146">
        <v>14493</v>
      </c>
      <c r="F1029" s="146">
        <v>17101</v>
      </c>
    </row>
    <row r="1030" spans="1:6">
      <c r="A1030" s="59" t="s">
        <v>691</v>
      </c>
      <c r="B1030" s="59" t="s">
        <v>1680</v>
      </c>
      <c r="C1030" s="144" t="s">
        <v>5644</v>
      </c>
      <c r="D1030" s="145">
        <v>18</v>
      </c>
      <c r="E1030" s="146">
        <v>13080</v>
      </c>
      <c r="F1030" s="146">
        <v>15435</v>
      </c>
    </row>
    <row r="1031" spans="1:6">
      <c r="A1031" s="59" t="s">
        <v>5645</v>
      </c>
      <c r="B1031" s="59" t="s">
        <v>5646</v>
      </c>
      <c r="C1031" s="144"/>
      <c r="D1031" s="145">
        <v>18</v>
      </c>
      <c r="E1031" s="146">
        <v>4740.4799999999996</v>
      </c>
      <c r="F1031" s="146">
        <v>5594</v>
      </c>
    </row>
    <row r="1032" spans="1:6">
      <c r="A1032" s="59" t="s">
        <v>5647</v>
      </c>
      <c r="B1032" s="59" t="s">
        <v>5648</v>
      </c>
      <c r="C1032" s="144"/>
      <c r="D1032" s="145">
        <v>18</v>
      </c>
      <c r="E1032" s="146">
        <v>94.47</v>
      </c>
      <c r="F1032" s="146">
        <v>111</v>
      </c>
    </row>
    <row r="1033" spans="1:6">
      <c r="A1033" s="59" t="s">
        <v>3626</v>
      </c>
      <c r="B1033" s="59" t="s">
        <v>3627</v>
      </c>
      <c r="C1033" s="144"/>
      <c r="D1033" s="145">
        <v>28</v>
      </c>
      <c r="E1033" s="146">
        <v>802</v>
      </c>
      <c r="F1033" s="146">
        <v>1026</v>
      </c>
    </row>
    <row r="1034" spans="1:6">
      <c r="A1034" s="59" t="s">
        <v>5649</v>
      </c>
      <c r="B1034" s="59" t="s">
        <v>5650</v>
      </c>
      <c r="C1034" s="144"/>
      <c r="D1034" s="145">
        <v>28</v>
      </c>
      <c r="E1034" s="146">
        <v>1243.1500000000001</v>
      </c>
      <c r="F1034" s="146">
        <v>1591</v>
      </c>
    </row>
    <row r="1035" spans="1:6">
      <c r="A1035" s="59" t="s">
        <v>2529</v>
      </c>
      <c r="B1035" s="59" t="s">
        <v>2530</v>
      </c>
      <c r="C1035" s="144"/>
      <c r="D1035" s="145">
        <v>28</v>
      </c>
      <c r="E1035" s="146">
        <v>954</v>
      </c>
      <c r="F1035" s="146">
        <v>1221</v>
      </c>
    </row>
    <row r="1036" spans="1:6">
      <c r="A1036" s="59" t="s">
        <v>1685</v>
      </c>
      <c r="B1036" s="59" t="s">
        <v>1686</v>
      </c>
      <c r="C1036" s="144"/>
      <c r="D1036" s="145">
        <v>28</v>
      </c>
      <c r="E1036" s="146">
        <v>897.12</v>
      </c>
      <c r="F1036" s="146">
        <v>1148</v>
      </c>
    </row>
    <row r="1037" spans="1:6">
      <c r="A1037" s="59" t="s">
        <v>5651</v>
      </c>
      <c r="B1037" s="59" t="s">
        <v>5652</v>
      </c>
      <c r="C1037" s="144"/>
      <c r="D1037" s="145">
        <v>28</v>
      </c>
      <c r="E1037" s="146">
        <v>871.49</v>
      </c>
      <c r="F1037" s="146">
        <v>1116</v>
      </c>
    </row>
    <row r="1038" spans="1:6">
      <c r="A1038" s="59" t="s">
        <v>5653</v>
      </c>
      <c r="B1038" s="59" t="s">
        <v>5655</v>
      </c>
      <c r="C1038" s="144"/>
      <c r="D1038" s="145">
        <v>28</v>
      </c>
      <c r="E1038" s="146">
        <v>1121.4000000000001</v>
      </c>
      <c r="F1038" s="146">
        <v>1435</v>
      </c>
    </row>
    <row r="1039" spans="1:6">
      <c r="A1039" s="59" t="s">
        <v>5656</v>
      </c>
      <c r="B1039" s="59" t="s">
        <v>5657</v>
      </c>
      <c r="C1039" s="144"/>
      <c r="D1039" s="145">
        <v>28</v>
      </c>
      <c r="E1039" s="146">
        <v>903.53</v>
      </c>
      <c r="F1039" s="146">
        <v>1157</v>
      </c>
    </row>
    <row r="1040" spans="1:6">
      <c r="A1040" s="59" t="s">
        <v>2532</v>
      </c>
      <c r="B1040" s="59" t="s">
        <v>2533</v>
      </c>
      <c r="C1040" s="144"/>
      <c r="D1040" s="145">
        <v>28</v>
      </c>
      <c r="E1040" s="146">
        <v>1129</v>
      </c>
      <c r="F1040" s="146">
        <v>1444</v>
      </c>
    </row>
    <row r="1041" spans="1:6">
      <c r="A1041" s="59" t="s">
        <v>3628</v>
      </c>
      <c r="B1041" s="59" t="s">
        <v>3629</v>
      </c>
      <c r="C1041" s="144"/>
      <c r="D1041" s="145">
        <v>28</v>
      </c>
      <c r="E1041" s="146">
        <v>1320.05</v>
      </c>
      <c r="F1041" s="146">
        <v>1690</v>
      </c>
    </row>
    <row r="1042" spans="1:6">
      <c r="A1042" s="59" t="s">
        <v>5658</v>
      </c>
      <c r="B1042" s="59" t="s">
        <v>5659</v>
      </c>
      <c r="C1042" s="144"/>
      <c r="D1042" s="145">
        <v>28</v>
      </c>
      <c r="E1042" s="146">
        <v>1185.48</v>
      </c>
      <c r="F1042" s="146">
        <v>1517</v>
      </c>
    </row>
    <row r="1043" spans="1:6">
      <c r="A1043" s="59" t="s">
        <v>1689</v>
      </c>
      <c r="B1043" s="59" t="s">
        <v>1690</v>
      </c>
      <c r="C1043" s="144"/>
      <c r="D1043" s="145">
        <v>28</v>
      </c>
      <c r="E1043" s="146">
        <v>6.41</v>
      </c>
      <c r="F1043" s="146">
        <v>8</v>
      </c>
    </row>
    <row r="1044" spans="1:6">
      <c r="A1044" s="59" t="s">
        <v>5660</v>
      </c>
      <c r="B1044" s="59" t="s">
        <v>5661</v>
      </c>
      <c r="C1044" s="144"/>
      <c r="D1044" s="145">
        <v>18</v>
      </c>
      <c r="E1044" s="146">
        <v>497.54</v>
      </c>
      <c r="F1044" s="146">
        <v>587</v>
      </c>
    </row>
    <row r="1045" spans="1:6">
      <c r="A1045" s="59" t="s">
        <v>5662</v>
      </c>
      <c r="B1045" s="59" t="s">
        <v>5663</v>
      </c>
      <c r="C1045" s="144"/>
      <c r="D1045" s="145">
        <v>28</v>
      </c>
      <c r="E1045" s="146">
        <v>224.28</v>
      </c>
      <c r="F1045" s="146">
        <v>287</v>
      </c>
    </row>
    <row r="1046" spans="1:6">
      <c r="A1046" s="59" t="s">
        <v>5664</v>
      </c>
      <c r="B1046" s="59" t="s">
        <v>5665</v>
      </c>
      <c r="C1046" s="144"/>
      <c r="D1046" s="145">
        <v>28</v>
      </c>
      <c r="E1046" s="146">
        <v>224.28</v>
      </c>
      <c r="F1046" s="146">
        <v>287</v>
      </c>
    </row>
    <row r="1047" spans="1:6">
      <c r="A1047" s="59" t="s">
        <v>3632</v>
      </c>
      <c r="B1047" s="59" t="s">
        <v>5666</v>
      </c>
      <c r="C1047" s="144"/>
      <c r="D1047" s="145">
        <v>28</v>
      </c>
      <c r="E1047" s="146">
        <v>672.84</v>
      </c>
      <c r="F1047" s="146">
        <v>861</v>
      </c>
    </row>
    <row r="1048" spans="1:6">
      <c r="A1048" s="59" t="s">
        <v>5667</v>
      </c>
      <c r="B1048" s="59" t="s">
        <v>5668</v>
      </c>
      <c r="C1048" s="144"/>
      <c r="D1048" s="145">
        <v>28</v>
      </c>
      <c r="E1048" s="146">
        <v>711.29</v>
      </c>
      <c r="F1048" s="146">
        <v>910</v>
      </c>
    </row>
    <row r="1049" spans="1:6">
      <c r="A1049" s="59" t="s">
        <v>5669</v>
      </c>
      <c r="B1049" s="59" t="s">
        <v>5670</v>
      </c>
      <c r="C1049" s="144"/>
      <c r="D1049" s="145">
        <v>28</v>
      </c>
      <c r="E1049" s="146">
        <v>38.450000000000003</v>
      </c>
      <c r="F1049" s="146">
        <v>49</v>
      </c>
    </row>
    <row r="1050" spans="1:6">
      <c r="A1050" s="59" t="s">
        <v>5671</v>
      </c>
      <c r="B1050" s="59" t="s">
        <v>5672</v>
      </c>
      <c r="C1050" s="144"/>
      <c r="D1050" s="145">
        <v>28</v>
      </c>
      <c r="E1050" s="146">
        <v>1730.16</v>
      </c>
      <c r="F1050" s="146">
        <v>2215</v>
      </c>
    </row>
    <row r="1051" spans="1:6">
      <c r="A1051" s="59" t="s">
        <v>5673</v>
      </c>
      <c r="B1051" s="59" t="s">
        <v>5674</v>
      </c>
      <c r="C1051" s="144"/>
      <c r="D1051" s="145">
        <v>28</v>
      </c>
      <c r="E1051" s="146">
        <v>576.72</v>
      </c>
      <c r="F1051" s="146">
        <v>738</v>
      </c>
    </row>
    <row r="1052" spans="1:6">
      <c r="A1052" s="59" t="s">
        <v>5675</v>
      </c>
      <c r="B1052" s="59" t="s">
        <v>5676</v>
      </c>
      <c r="C1052" s="144"/>
      <c r="D1052" s="145">
        <v>28</v>
      </c>
      <c r="E1052" s="146">
        <v>711.29</v>
      </c>
      <c r="F1052" s="146">
        <v>910</v>
      </c>
    </row>
    <row r="1053" spans="1:6">
      <c r="A1053" s="59" t="s">
        <v>5677</v>
      </c>
      <c r="B1053" s="59" t="s">
        <v>5678</v>
      </c>
      <c r="C1053" s="144"/>
      <c r="D1053" s="145">
        <v>28</v>
      </c>
      <c r="E1053" s="146">
        <v>711.29</v>
      </c>
      <c r="F1053" s="146">
        <v>910</v>
      </c>
    </row>
    <row r="1054" spans="1:6">
      <c r="A1054" s="59" t="s">
        <v>5679</v>
      </c>
      <c r="B1054" s="59" t="s">
        <v>5680</v>
      </c>
      <c r="C1054" s="144"/>
      <c r="D1054" s="145">
        <v>28</v>
      </c>
      <c r="E1054" s="146">
        <v>736.92</v>
      </c>
      <c r="F1054" s="146">
        <v>943</v>
      </c>
    </row>
    <row r="1055" spans="1:6">
      <c r="A1055" s="59" t="s">
        <v>5681</v>
      </c>
      <c r="B1055" s="59" t="s">
        <v>5682</v>
      </c>
      <c r="C1055" s="144"/>
      <c r="D1055" s="145">
        <v>28</v>
      </c>
      <c r="E1055" s="146">
        <v>448.56</v>
      </c>
      <c r="F1055" s="146">
        <v>574</v>
      </c>
    </row>
    <row r="1056" spans="1:6">
      <c r="A1056" s="59" t="s">
        <v>5683</v>
      </c>
      <c r="B1056" s="59" t="s">
        <v>5684</v>
      </c>
      <c r="C1056" s="144"/>
      <c r="D1056" s="145">
        <v>28</v>
      </c>
      <c r="E1056" s="146">
        <v>448.56</v>
      </c>
      <c r="F1056" s="146">
        <v>574</v>
      </c>
    </row>
    <row r="1057" spans="1:6">
      <c r="A1057" s="59" t="s">
        <v>5685</v>
      </c>
      <c r="B1057" s="59" t="s">
        <v>5686</v>
      </c>
      <c r="C1057" s="144"/>
      <c r="D1057" s="145">
        <v>28</v>
      </c>
      <c r="E1057" s="146">
        <v>679.25</v>
      </c>
      <c r="F1057" s="146">
        <v>869</v>
      </c>
    </row>
    <row r="1058" spans="1:6">
      <c r="A1058" s="59" t="s">
        <v>5687</v>
      </c>
      <c r="B1058" s="59" t="s">
        <v>5688</v>
      </c>
      <c r="C1058" s="144"/>
      <c r="D1058" s="145">
        <v>28</v>
      </c>
      <c r="E1058" s="146">
        <v>801</v>
      </c>
      <c r="F1058" s="146">
        <v>1025</v>
      </c>
    </row>
    <row r="1059" spans="1:6">
      <c r="A1059" s="59" t="s">
        <v>5689</v>
      </c>
      <c r="B1059" s="59" t="s">
        <v>5690</v>
      </c>
      <c r="C1059" s="144"/>
      <c r="D1059" s="145">
        <v>28</v>
      </c>
      <c r="E1059" s="146">
        <v>801</v>
      </c>
      <c r="F1059" s="146">
        <v>1025</v>
      </c>
    </row>
    <row r="1060" spans="1:6">
      <c r="A1060" s="59" t="s">
        <v>5691</v>
      </c>
      <c r="B1060" s="59" t="s">
        <v>5692</v>
      </c>
      <c r="C1060" s="144"/>
      <c r="D1060" s="145">
        <v>28</v>
      </c>
      <c r="E1060" s="146">
        <v>820.22</v>
      </c>
      <c r="F1060" s="146">
        <v>1050</v>
      </c>
    </row>
    <row r="1061" spans="1:6">
      <c r="A1061" s="59" t="s">
        <v>5693</v>
      </c>
      <c r="B1061" s="59" t="s">
        <v>5694</v>
      </c>
      <c r="C1061" s="144"/>
      <c r="D1061" s="145">
        <v>28</v>
      </c>
      <c r="E1061" s="146">
        <v>807.41</v>
      </c>
      <c r="F1061" s="146">
        <v>1033</v>
      </c>
    </row>
    <row r="1062" spans="1:6">
      <c r="A1062" s="59" t="s">
        <v>5695</v>
      </c>
      <c r="B1062" s="59" t="s">
        <v>5696</v>
      </c>
      <c r="C1062" s="144"/>
      <c r="D1062" s="145">
        <v>28</v>
      </c>
      <c r="E1062" s="146">
        <v>1595.59</v>
      </c>
      <c r="F1062" s="146">
        <v>2042</v>
      </c>
    </row>
    <row r="1063" spans="1:6">
      <c r="A1063" s="59" t="s">
        <v>5697</v>
      </c>
      <c r="B1063" s="59" t="s">
        <v>5698</v>
      </c>
      <c r="C1063" s="144"/>
      <c r="D1063" s="145">
        <v>28</v>
      </c>
      <c r="E1063" s="146">
        <v>685.66</v>
      </c>
      <c r="F1063" s="146">
        <v>878</v>
      </c>
    </row>
    <row r="1064" spans="1:6">
      <c r="A1064" s="59" t="s">
        <v>5699</v>
      </c>
      <c r="B1064" s="59" t="s">
        <v>5700</v>
      </c>
      <c r="C1064" s="144"/>
      <c r="D1064" s="145">
        <v>28</v>
      </c>
      <c r="E1064" s="146">
        <v>807.41</v>
      </c>
      <c r="F1064" s="146">
        <v>1033</v>
      </c>
    </row>
    <row r="1065" spans="1:6">
      <c r="A1065" s="59" t="s">
        <v>5701</v>
      </c>
      <c r="B1065" s="59" t="s">
        <v>5702</v>
      </c>
      <c r="C1065" s="144"/>
      <c r="D1065" s="145">
        <v>28</v>
      </c>
      <c r="E1065" s="146">
        <v>807.41</v>
      </c>
      <c r="F1065" s="146">
        <v>1033</v>
      </c>
    </row>
    <row r="1066" spans="1:6">
      <c r="A1066" s="59" t="s">
        <v>5703</v>
      </c>
      <c r="B1066" s="59" t="s">
        <v>5704</v>
      </c>
      <c r="C1066" s="144"/>
      <c r="D1066" s="145">
        <v>28</v>
      </c>
      <c r="E1066" s="146">
        <v>519.04999999999995</v>
      </c>
      <c r="F1066" s="146">
        <v>664</v>
      </c>
    </row>
    <row r="1067" spans="1:6">
      <c r="A1067" s="59" t="s">
        <v>5705</v>
      </c>
      <c r="B1067" s="59" t="s">
        <v>5706</v>
      </c>
      <c r="C1067" s="144"/>
      <c r="D1067" s="145">
        <v>28</v>
      </c>
      <c r="E1067" s="146">
        <v>845.86</v>
      </c>
      <c r="F1067" s="146">
        <v>1083</v>
      </c>
    </row>
    <row r="1068" spans="1:6">
      <c r="A1068" s="59" t="s">
        <v>5707</v>
      </c>
      <c r="B1068" s="59" t="s">
        <v>5708</v>
      </c>
      <c r="C1068" s="144"/>
      <c r="D1068" s="145">
        <v>28</v>
      </c>
      <c r="E1068" s="146">
        <v>525.46</v>
      </c>
      <c r="F1068" s="146">
        <v>673</v>
      </c>
    </row>
    <row r="1069" spans="1:6">
      <c r="A1069" s="59" t="s">
        <v>5709</v>
      </c>
      <c r="B1069" s="59" t="s">
        <v>5710</v>
      </c>
      <c r="C1069" s="144"/>
      <c r="D1069" s="145">
        <v>28</v>
      </c>
      <c r="E1069" s="146">
        <v>525.46</v>
      </c>
      <c r="F1069" s="146">
        <v>673</v>
      </c>
    </row>
    <row r="1070" spans="1:6">
      <c r="A1070" s="59" t="s">
        <v>5711</v>
      </c>
      <c r="B1070" s="59" t="s">
        <v>5712</v>
      </c>
      <c r="C1070" s="144"/>
      <c r="D1070" s="145">
        <v>28</v>
      </c>
      <c r="E1070" s="146">
        <v>634.39</v>
      </c>
      <c r="F1070" s="146">
        <v>812</v>
      </c>
    </row>
    <row r="1071" spans="1:6">
      <c r="A1071" s="59" t="s">
        <v>5713</v>
      </c>
      <c r="B1071" s="59" t="s">
        <v>5714</v>
      </c>
      <c r="C1071" s="144"/>
      <c r="D1071" s="145">
        <v>28</v>
      </c>
      <c r="E1071" s="146">
        <v>224.28</v>
      </c>
      <c r="F1071" s="146">
        <v>287</v>
      </c>
    </row>
    <row r="1072" spans="1:6">
      <c r="A1072" s="59" t="s">
        <v>5715</v>
      </c>
      <c r="B1072" s="59" t="s">
        <v>5716</v>
      </c>
      <c r="C1072" s="144"/>
      <c r="D1072" s="145">
        <v>28</v>
      </c>
      <c r="E1072" s="146">
        <v>224.28</v>
      </c>
      <c r="F1072" s="146">
        <v>287</v>
      </c>
    </row>
    <row r="1073" spans="1:6">
      <c r="A1073" s="59" t="s">
        <v>5717</v>
      </c>
      <c r="B1073" s="59" t="s">
        <v>5718</v>
      </c>
      <c r="C1073" s="144"/>
      <c r="D1073" s="145">
        <v>28</v>
      </c>
      <c r="E1073" s="146">
        <v>224.28</v>
      </c>
      <c r="F1073" s="146">
        <v>287</v>
      </c>
    </row>
    <row r="1074" spans="1:6">
      <c r="A1074" s="59" t="s">
        <v>5719</v>
      </c>
      <c r="B1074" s="59" t="s">
        <v>5720</v>
      </c>
      <c r="C1074" s="144"/>
      <c r="D1074" s="145">
        <v>28</v>
      </c>
      <c r="E1074" s="146">
        <v>301.18</v>
      </c>
      <c r="F1074" s="146">
        <v>386</v>
      </c>
    </row>
    <row r="1075" spans="1:6">
      <c r="A1075" s="59" t="s">
        <v>5721</v>
      </c>
      <c r="B1075" s="59" t="s">
        <v>5722</v>
      </c>
      <c r="C1075" s="144"/>
      <c r="D1075" s="145">
        <v>28</v>
      </c>
      <c r="E1075" s="146">
        <v>192.24</v>
      </c>
      <c r="F1075" s="146">
        <v>246</v>
      </c>
    </row>
    <row r="1076" spans="1:6">
      <c r="A1076" s="59" t="s">
        <v>5723</v>
      </c>
      <c r="B1076" s="59" t="s">
        <v>5724</v>
      </c>
      <c r="C1076" s="144"/>
      <c r="D1076" s="145">
        <v>28</v>
      </c>
      <c r="E1076" s="146">
        <v>153.79</v>
      </c>
      <c r="F1076" s="146">
        <v>197</v>
      </c>
    </row>
    <row r="1077" spans="1:6">
      <c r="A1077" s="59" t="s">
        <v>5725</v>
      </c>
      <c r="B1077" s="59" t="s">
        <v>5726</v>
      </c>
      <c r="C1077" s="144"/>
      <c r="D1077" s="145">
        <v>28</v>
      </c>
      <c r="E1077" s="146">
        <v>512.64</v>
      </c>
      <c r="F1077" s="146">
        <v>656</v>
      </c>
    </row>
    <row r="1078" spans="1:6">
      <c r="A1078" s="59" t="s">
        <v>5727</v>
      </c>
      <c r="B1078" s="59" t="s">
        <v>5728</v>
      </c>
      <c r="C1078" s="144"/>
      <c r="D1078" s="145">
        <v>28</v>
      </c>
      <c r="E1078" s="146">
        <v>512.64</v>
      </c>
      <c r="F1078" s="146">
        <v>656</v>
      </c>
    </row>
    <row r="1079" spans="1:6">
      <c r="A1079" s="59" t="s">
        <v>5729</v>
      </c>
      <c r="B1079" s="59" t="s">
        <v>5730</v>
      </c>
      <c r="C1079" s="144"/>
      <c r="D1079" s="145">
        <v>28</v>
      </c>
      <c r="E1079" s="146">
        <v>467.78</v>
      </c>
      <c r="F1079" s="146">
        <v>599</v>
      </c>
    </row>
    <row r="1080" spans="1:6">
      <c r="A1080" s="59" t="s">
        <v>5731</v>
      </c>
      <c r="B1080" s="59" t="s">
        <v>5732</v>
      </c>
      <c r="C1080" s="144"/>
      <c r="D1080" s="145">
        <v>28</v>
      </c>
      <c r="E1080" s="146">
        <v>884.3</v>
      </c>
      <c r="F1080" s="146">
        <v>1132</v>
      </c>
    </row>
    <row r="1081" spans="1:6">
      <c r="A1081" s="59" t="s">
        <v>5733</v>
      </c>
      <c r="B1081" s="59" t="s">
        <v>5734</v>
      </c>
      <c r="C1081" s="144"/>
      <c r="D1081" s="145">
        <v>28</v>
      </c>
      <c r="E1081" s="146">
        <v>884.3</v>
      </c>
      <c r="F1081" s="146">
        <v>1132</v>
      </c>
    </row>
    <row r="1082" spans="1:6">
      <c r="A1082" s="59" t="s">
        <v>5735</v>
      </c>
      <c r="B1082" s="59" t="s">
        <v>5736</v>
      </c>
      <c r="C1082" s="144"/>
      <c r="D1082" s="145">
        <v>28</v>
      </c>
      <c r="E1082" s="146">
        <v>448.56</v>
      </c>
      <c r="F1082" s="146">
        <v>574</v>
      </c>
    </row>
    <row r="1083" spans="1:6">
      <c r="A1083" s="59" t="s">
        <v>5737</v>
      </c>
      <c r="B1083" s="59" t="s">
        <v>5738</v>
      </c>
      <c r="C1083" s="144"/>
      <c r="D1083" s="145">
        <v>28</v>
      </c>
      <c r="E1083" s="146">
        <v>128.16</v>
      </c>
      <c r="F1083" s="146">
        <v>164</v>
      </c>
    </row>
    <row r="1084" spans="1:6">
      <c r="A1084" s="59" t="s">
        <v>5739</v>
      </c>
      <c r="B1084" s="59" t="s">
        <v>5740</v>
      </c>
      <c r="C1084" s="144"/>
      <c r="D1084" s="145">
        <v>28</v>
      </c>
      <c r="E1084" s="146">
        <v>512.64</v>
      </c>
      <c r="F1084" s="146">
        <v>656</v>
      </c>
    </row>
    <row r="1085" spans="1:6">
      <c r="A1085" s="59" t="s">
        <v>5741</v>
      </c>
      <c r="B1085" s="59" t="s">
        <v>5742</v>
      </c>
      <c r="C1085" s="144"/>
      <c r="D1085" s="145">
        <v>28</v>
      </c>
      <c r="E1085" s="146">
        <v>480.6</v>
      </c>
      <c r="F1085" s="146">
        <v>615</v>
      </c>
    </row>
    <row r="1086" spans="1:6">
      <c r="A1086" s="59" t="s">
        <v>5743</v>
      </c>
      <c r="B1086" s="59" t="s">
        <v>5744</v>
      </c>
      <c r="C1086" s="144"/>
      <c r="D1086" s="145">
        <v>28</v>
      </c>
      <c r="E1086" s="146">
        <v>371.66</v>
      </c>
      <c r="F1086" s="146">
        <v>476</v>
      </c>
    </row>
    <row r="1087" spans="1:6">
      <c r="A1087" s="59" t="s">
        <v>5745</v>
      </c>
      <c r="B1087" s="59" t="s">
        <v>5746</v>
      </c>
      <c r="C1087" s="144"/>
      <c r="D1087" s="145">
        <v>28</v>
      </c>
      <c r="E1087" s="146">
        <v>198.65</v>
      </c>
      <c r="F1087" s="146">
        <v>254</v>
      </c>
    </row>
    <row r="1088" spans="1:6">
      <c r="A1088" s="59" t="s">
        <v>5747</v>
      </c>
      <c r="B1088" s="59" t="s">
        <v>5748</v>
      </c>
      <c r="C1088" s="144"/>
      <c r="D1088" s="145">
        <v>28</v>
      </c>
      <c r="E1088" s="146">
        <v>768.96</v>
      </c>
      <c r="F1088" s="146">
        <v>984</v>
      </c>
    </row>
    <row r="1089" spans="1:6">
      <c r="A1089" s="59" t="s">
        <v>5749</v>
      </c>
      <c r="B1089" s="59" t="s">
        <v>5750</v>
      </c>
      <c r="C1089" s="144"/>
      <c r="D1089" s="145">
        <v>28</v>
      </c>
      <c r="E1089" s="146">
        <v>627.98</v>
      </c>
      <c r="F1089" s="146">
        <v>804</v>
      </c>
    </row>
    <row r="1090" spans="1:6">
      <c r="A1090" s="59" t="s">
        <v>5751</v>
      </c>
      <c r="B1090" s="59" t="s">
        <v>5752</v>
      </c>
      <c r="C1090" s="144"/>
      <c r="D1090" s="145">
        <v>28</v>
      </c>
      <c r="E1090" s="146">
        <v>627.98</v>
      </c>
      <c r="F1090" s="146">
        <v>804</v>
      </c>
    </row>
    <row r="1091" spans="1:6">
      <c r="A1091" s="59" t="s">
        <v>5753</v>
      </c>
      <c r="B1091" s="59" t="s">
        <v>5754</v>
      </c>
      <c r="C1091" s="144"/>
      <c r="D1091" s="145">
        <v>28</v>
      </c>
      <c r="E1091" s="146">
        <v>480.6</v>
      </c>
      <c r="F1091" s="146">
        <v>615</v>
      </c>
    </row>
    <row r="1092" spans="1:6">
      <c r="A1092" s="59" t="s">
        <v>5755</v>
      </c>
      <c r="B1092" s="59" t="s">
        <v>5756</v>
      </c>
      <c r="C1092" s="144"/>
      <c r="D1092" s="145">
        <v>28</v>
      </c>
      <c r="E1092" s="146">
        <v>410.11</v>
      </c>
      <c r="F1092" s="146">
        <v>525</v>
      </c>
    </row>
    <row r="1093" spans="1:6">
      <c r="A1093" s="59" t="s">
        <v>5757</v>
      </c>
      <c r="B1093" s="59" t="s">
        <v>5758</v>
      </c>
      <c r="C1093" s="144"/>
      <c r="D1093" s="145">
        <v>28</v>
      </c>
      <c r="E1093" s="146">
        <v>410.11</v>
      </c>
      <c r="F1093" s="146">
        <v>525</v>
      </c>
    </row>
    <row r="1094" spans="1:6">
      <c r="A1094" s="59" t="s">
        <v>5759</v>
      </c>
      <c r="B1094" s="59" t="s">
        <v>5760</v>
      </c>
      <c r="C1094" s="144"/>
      <c r="D1094" s="145">
        <v>28</v>
      </c>
      <c r="E1094" s="146">
        <v>1326.46</v>
      </c>
      <c r="F1094" s="146">
        <v>1698</v>
      </c>
    </row>
    <row r="1095" spans="1:6">
      <c r="A1095" s="59" t="s">
        <v>5761</v>
      </c>
      <c r="B1095" s="59" t="s">
        <v>5762</v>
      </c>
      <c r="C1095" s="144"/>
      <c r="D1095" s="145">
        <v>28</v>
      </c>
      <c r="E1095" s="146">
        <v>371.66</v>
      </c>
      <c r="F1095" s="146">
        <v>476</v>
      </c>
    </row>
    <row r="1096" spans="1:6">
      <c r="A1096" s="59" t="s">
        <v>5763</v>
      </c>
      <c r="B1096" s="59" t="s">
        <v>5764</v>
      </c>
      <c r="C1096" s="144"/>
      <c r="D1096" s="145">
        <v>28</v>
      </c>
      <c r="E1096" s="146">
        <v>358.85</v>
      </c>
      <c r="F1096" s="146">
        <v>459</v>
      </c>
    </row>
    <row r="1097" spans="1:6">
      <c r="A1097" s="59" t="s">
        <v>5765</v>
      </c>
      <c r="B1097" s="59" t="s">
        <v>5766</v>
      </c>
      <c r="C1097" s="144"/>
      <c r="D1097" s="145">
        <v>28</v>
      </c>
      <c r="E1097" s="146">
        <v>358.85</v>
      </c>
      <c r="F1097" s="146">
        <v>459</v>
      </c>
    </row>
    <row r="1098" spans="1:6">
      <c r="A1098" s="59" t="s">
        <v>5767</v>
      </c>
      <c r="B1098" s="59" t="s">
        <v>5768</v>
      </c>
      <c r="C1098" s="144"/>
      <c r="D1098" s="145">
        <v>28</v>
      </c>
      <c r="E1098" s="146">
        <v>647.21</v>
      </c>
      <c r="F1098" s="146">
        <v>828</v>
      </c>
    </row>
    <row r="1099" spans="1:6">
      <c r="A1099" s="59" t="s">
        <v>5769</v>
      </c>
      <c r="B1099" s="59" t="s">
        <v>5770</v>
      </c>
      <c r="C1099" s="144"/>
      <c r="D1099" s="145">
        <v>28</v>
      </c>
      <c r="E1099" s="146">
        <v>205.06</v>
      </c>
      <c r="F1099" s="146">
        <v>262</v>
      </c>
    </row>
    <row r="1100" spans="1:6">
      <c r="A1100" s="59" t="s">
        <v>5771</v>
      </c>
      <c r="B1100" s="59" t="s">
        <v>5772</v>
      </c>
      <c r="C1100" s="144"/>
      <c r="D1100" s="145">
        <v>28</v>
      </c>
      <c r="E1100" s="146">
        <v>205.06</v>
      </c>
      <c r="F1100" s="146">
        <v>262</v>
      </c>
    </row>
    <row r="1101" spans="1:6">
      <c r="A1101" s="59" t="s">
        <v>5773</v>
      </c>
      <c r="B1101" s="59" t="s">
        <v>5774</v>
      </c>
      <c r="C1101" s="144"/>
      <c r="D1101" s="145">
        <v>28</v>
      </c>
      <c r="E1101" s="146">
        <v>493.42</v>
      </c>
      <c r="F1101" s="146">
        <v>632</v>
      </c>
    </row>
    <row r="1102" spans="1:6">
      <c r="A1102" s="59" t="s">
        <v>696</v>
      </c>
      <c r="B1102" s="59" t="s">
        <v>850</v>
      </c>
      <c r="C1102" s="144"/>
      <c r="D1102" s="145">
        <v>28</v>
      </c>
      <c r="E1102" s="146">
        <v>153.79</v>
      </c>
      <c r="F1102" s="146">
        <v>197</v>
      </c>
    </row>
    <row r="1103" spans="1:6">
      <c r="A1103" s="59" t="s">
        <v>5775</v>
      </c>
      <c r="B1103" s="59" t="s">
        <v>5776</v>
      </c>
      <c r="C1103" s="144"/>
      <c r="D1103" s="145">
        <v>28</v>
      </c>
      <c r="E1103" s="146">
        <v>205.06</v>
      </c>
      <c r="F1103" s="146">
        <v>262</v>
      </c>
    </row>
    <row r="1104" spans="1:6">
      <c r="A1104" s="59" t="s">
        <v>5777</v>
      </c>
      <c r="B1104" s="59" t="s">
        <v>5778</v>
      </c>
      <c r="C1104" s="144"/>
      <c r="D1104" s="145">
        <v>28</v>
      </c>
      <c r="E1104" s="146">
        <v>205.06</v>
      </c>
      <c r="F1104" s="146">
        <v>262</v>
      </c>
    </row>
    <row r="1105" spans="1:6">
      <c r="A1105" s="59" t="s">
        <v>5779</v>
      </c>
      <c r="B1105" s="59" t="s">
        <v>5780</v>
      </c>
      <c r="C1105" s="144"/>
      <c r="D1105" s="145">
        <v>28</v>
      </c>
      <c r="E1105" s="146">
        <v>378.07</v>
      </c>
      <c r="F1105" s="146">
        <v>484</v>
      </c>
    </row>
    <row r="1106" spans="1:6">
      <c r="A1106" s="59" t="s">
        <v>5781</v>
      </c>
      <c r="B1106" s="59" t="s">
        <v>5782</v>
      </c>
      <c r="C1106" s="144"/>
      <c r="D1106" s="145">
        <v>28</v>
      </c>
      <c r="E1106" s="146">
        <v>531.86</v>
      </c>
      <c r="F1106" s="146">
        <v>681</v>
      </c>
    </row>
    <row r="1107" spans="1:6">
      <c r="A1107" s="59" t="s">
        <v>5783</v>
      </c>
      <c r="B1107" s="59" t="s">
        <v>5784</v>
      </c>
      <c r="C1107" s="144"/>
      <c r="D1107" s="145">
        <v>28</v>
      </c>
      <c r="E1107" s="146">
        <v>531.86</v>
      </c>
      <c r="F1107" s="146">
        <v>681</v>
      </c>
    </row>
    <row r="1108" spans="1:6">
      <c r="A1108" s="59" t="s">
        <v>5785</v>
      </c>
      <c r="B1108" s="59" t="s">
        <v>5786</v>
      </c>
      <c r="C1108" s="144"/>
      <c r="D1108" s="145">
        <v>28</v>
      </c>
      <c r="E1108" s="146">
        <v>474.19</v>
      </c>
      <c r="F1108" s="146">
        <v>607</v>
      </c>
    </row>
    <row r="1109" spans="1:6">
      <c r="A1109" s="59" t="s">
        <v>5787</v>
      </c>
      <c r="B1109" s="59" t="s">
        <v>5788</v>
      </c>
      <c r="C1109" s="144"/>
      <c r="D1109" s="145">
        <v>28</v>
      </c>
      <c r="E1109" s="146">
        <v>974.02</v>
      </c>
      <c r="F1109" s="146">
        <v>1247</v>
      </c>
    </row>
    <row r="1110" spans="1:6">
      <c r="A1110" s="59" t="s">
        <v>5789</v>
      </c>
      <c r="B1110" s="59" t="s">
        <v>5790</v>
      </c>
      <c r="C1110" s="144"/>
      <c r="D1110" s="145">
        <v>28</v>
      </c>
      <c r="E1110" s="146">
        <v>672.84</v>
      </c>
      <c r="F1110" s="146">
        <v>861</v>
      </c>
    </row>
    <row r="1111" spans="1:6">
      <c r="A1111" s="59" t="s">
        <v>5791</v>
      </c>
      <c r="B1111" s="59" t="s">
        <v>5792</v>
      </c>
      <c r="C1111" s="144"/>
      <c r="D1111" s="145">
        <v>28</v>
      </c>
      <c r="E1111" s="146">
        <v>448.56</v>
      </c>
      <c r="F1111" s="146">
        <v>574</v>
      </c>
    </row>
    <row r="1112" spans="1:6">
      <c r="A1112" s="59" t="s">
        <v>5793</v>
      </c>
      <c r="B1112" s="59" t="s">
        <v>5794</v>
      </c>
      <c r="C1112" s="144"/>
      <c r="D1112" s="145">
        <v>28</v>
      </c>
      <c r="E1112" s="146">
        <v>448.56</v>
      </c>
      <c r="F1112" s="146">
        <v>574</v>
      </c>
    </row>
    <row r="1113" spans="1:6">
      <c r="A1113" s="59" t="s">
        <v>2882</v>
      </c>
      <c r="B1113" s="59" t="s">
        <v>5796</v>
      </c>
      <c r="C1113" s="144"/>
      <c r="D1113" s="145">
        <v>28</v>
      </c>
      <c r="E1113" s="146">
        <v>711.29</v>
      </c>
      <c r="F1113" s="146">
        <v>910</v>
      </c>
    </row>
    <row r="1114" spans="1:6">
      <c r="A1114" s="59" t="s">
        <v>2884</v>
      </c>
      <c r="B1114" s="59" t="s">
        <v>5797</v>
      </c>
      <c r="C1114" s="144"/>
      <c r="D1114" s="145">
        <v>28</v>
      </c>
      <c r="E1114" s="146">
        <v>711.29</v>
      </c>
      <c r="F1114" s="146">
        <v>910</v>
      </c>
    </row>
    <row r="1115" spans="1:6">
      <c r="A1115" s="59" t="s">
        <v>531</v>
      </c>
      <c r="B1115" s="59" t="s">
        <v>836</v>
      </c>
      <c r="C1115" s="144"/>
      <c r="D1115" s="145">
        <v>28</v>
      </c>
      <c r="E1115" s="146">
        <v>672.84</v>
      </c>
      <c r="F1115" s="146">
        <v>861</v>
      </c>
    </row>
    <row r="1116" spans="1:6">
      <c r="A1116" s="59" t="s">
        <v>5798</v>
      </c>
      <c r="B1116" s="59" t="s">
        <v>5799</v>
      </c>
      <c r="C1116" s="144"/>
      <c r="D1116" s="145">
        <v>28</v>
      </c>
      <c r="E1116" s="146">
        <v>1730.16</v>
      </c>
      <c r="F1116" s="146">
        <v>2215</v>
      </c>
    </row>
    <row r="1117" spans="1:6">
      <c r="A1117" s="59" t="s">
        <v>2886</v>
      </c>
      <c r="B1117" s="59" t="s">
        <v>5800</v>
      </c>
      <c r="C1117" s="144"/>
      <c r="D1117" s="145">
        <v>28</v>
      </c>
      <c r="E1117" s="146">
        <v>736.92</v>
      </c>
      <c r="F1117" s="146">
        <v>943</v>
      </c>
    </row>
    <row r="1118" spans="1:6">
      <c r="A1118" s="59" t="s">
        <v>2888</v>
      </c>
      <c r="B1118" s="59" t="s">
        <v>5801</v>
      </c>
      <c r="C1118" s="144"/>
      <c r="D1118" s="145">
        <v>28</v>
      </c>
      <c r="E1118" s="146">
        <v>672.84</v>
      </c>
      <c r="F1118" s="146">
        <v>861</v>
      </c>
    </row>
    <row r="1119" spans="1:6">
      <c r="A1119" s="59" t="s">
        <v>2890</v>
      </c>
      <c r="B1119" s="59" t="s">
        <v>2891</v>
      </c>
      <c r="C1119" s="144"/>
      <c r="D1119" s="145">
        <v>28</v>
      </c>
      <c r="E1119" s="146">
        <v>570.30999999999995</v>
      </c>
      <c r="F1119" s="146">
        <v>730</v>
      </c>
    </row>
    <row r="1120" spans="1:6">
      <c r="A1120" s="59" t="s">
        <v>5802</v>
      </c>
      <c r="B1120" s="59" t="s">
        <v>5803</v>
      </c>
      <c r="C1120" s="144"/>
      <c r="D1120" s="145">
        <v>28</v>
      </c>
      <c r="E1120" s="146">
        <v>589.54</v>
      </c>
      <c r="F1120" s="146">
        <v>755</v>
      </c>
    </row>
    <row r="1121" spans="1:6">
      <c r="A1121" s="59" t="s">
        <v>5804</v>
      </c>
      <c r="B1121" s="59" t="s">
        <v>5805</v>
      </c>
      <c r="C1121" s="144"/>
      <c r="D1121" s="145">
        <v>28</v>
      </c>
      <c r="E1121" s="146">
        <v>820.22</v>
      </c>
      <c r="F1121" s="146">
        <v>1050</v>
      </c>
    </row>
    <row r="1122" spans="1:6">
      <c r="A1122" s="59" t="s">
        <v>5806</v>
      </c>
      <c r="B1122" s="59" t="s">
        <v>5807</v>
      </c>
      <c r="C1122" s="144"/>
      <c r="D1122" s="145">
        <v>28</v>
      </c>
      <c r="E1122" s="146">
        <v>807.41</v>
      </c>
      <c r="F1122" s="146">
        <v>1033</v>
      </c>
    </row>
    <row r="1123" spans="1:6">
      <c r="A1123" s="59" t="s">
        <v>5808</v>
      </c>
      <c r="B1123" s="59" t="s">
        <v>5809</v>
      </c>
      <c r="C1123" s="144"/>
      <c r="D1123" s="145">
        <v>28</v>
      </c>
      <c r="E1123" s="146">
        <v>1595.59</v>
      </c>
      <c r="F1123" s="146">
        <v>2042</v>
      </c>
    </row>
    <row r="1124" spans="1:6">
      <c r="A1124" s="59" t="s">
        <v>5810</v>
      </c>
      <c r="B1124" s="59" t="s">
        <v>5811</v>
      </c>
      <c r="C1124" s="144"/>
      <c r="D1124" s="145">
        <v>28</v>
      </c>
      <c r="E1124" s="146">
        <v>685.66</v>
      </c>
      <c r="F1124" s="146">
        <v>878</v>
      </c>
    </row>
    <row r="1125" spans="1:6">
      <c r="A1125" s="59" t="s">
        <v>5812</v>
      </c>
      <c r="B1125" s="59" t="s">
        <v>5813</v>
      </c>
      <c r="C1125" s="144"/>
      <c r="D1125" s="145">
        <v>28</v>
      </c>
      <c r="E1125" s="146">
        <v>807.41</v>
      </c>
      <c r="F1125" s="146">
        <v>1033</v>
      </c>
    </row>
    <row r="1126" spans="1:6">
      <c r="A1126" s="59" t="s">
        <v>5814</v>
      </c>
      <c r="B1126" s="59" t="s">
        <v>5815</v>
      </c>
      <c r="C1126" s="144"/>
      <c r="D1126" s="145">
        <v>28</v>
      </c>
      <c r="E1126" s="146">
        <v>807.41</v>
      </c>
      <c r="F1126" s="146">
        <v>1033</v>
      </c>
    </row>
    <row r="1127" spans="1:6">
      <c r="A1127" s="59" t="s">
        <v>5816</v>
      </c>
      <c r="B1127" s="59" t="s">
        <v>5817</v>
      </c>
      <c r="C1127" s="144"/>
      <c r="D1127" s="145">
        <v>28</v>
      </c>
      <c r="E1127" s="146">
        <v>519.04999999999995</v>
      </c>
      <c r="F1127" s="146">
        <v>664</v>
      </c>
    </row>
    <row r="1128" spans="1:6">
      <c r="A1128" s="59" t="s">
        <v>5818</v>
      </c>
      <c r="B1128" s="59" t="s">
        <v>5819</v>
      </c>
      <c r="C1128" s="144"/>
      <c r="D1128" s="145">
        <v>28</v>
      </c>
      <c r="E1128" s="146">
        <v>845.86</v>
      </c>
      <c r="F1128" s="146">
        <v>1083</v>
      </c>
    </row>
    <row r="1129" spans="1:6">
      <c r="A1129" s="59" t="s">
        <v>5820</v>
      </c>
      <c r="B1129" s="59" t="s">
        <v>5821</v>
      </c>
      <c r="C1129" s="144"/>
      <c r="D1129" s="145">
        <v>28</v>
      </c>
      <c r="E1129" s="146">
        <v>224.28</v>
      </c>
      <c r="F1129" s="146">
        <v>287</v>
      </c>
    </row>
    <row r="1130" spans="1:6">
      <c r="A1130" s="59" t="s">
        <v>5822</v>
      </c>
      <c r="B1130" s="59" t="s">
        <v>5823</v>
      </c>
      <c r="C1130" s="144"/>
      <c r="D1130" s="145">
        <v>28</v>
      </c>
      <c r="E1130" s="146">
        <v>192.24</v>
      </c>
      <c r="F1130" s="146">
        <v>246</v>
      </c>
    </row>
    <row r="1131" spans="1:6">
      <c r="A1131" s="59" t="s">
        <v>540</v>
      </c>
      <c r="B1131" s="59" t="s">
        <v>839</v>
      </c>
      <c r="C1131" s="144"/>
      <c r="D1131" s="145">
        <v>28</v>
      </c>
      <c r="E1131" s="146">
        <v>520</v>
      </c>
      <c r="F1131" s="146">
        <v>665</v>
      </c>
    </row>
    <row r="1132" spans="1:6">
      <c r="A1132" s="59" t="s">
        <v>545</v>
      </c>
      <c r="B1132" s="59" t="s">
        <v>844</v>
      </c>
      <c r="C1132" s="144"/>
      <c r="D1132" s="145">
        <v>28</v>
      </c>
      <c r="E1132" s="146">
        <v>865.08</v>
      </c>
      <c r="F1132" s="146">
        <v>1107</v>
      </c>
    </row>
    <row r="1133" spans="1:6">
      <c r="A1133" s="59" t="s">
        <v>2894</v>
      </c>
      <c r="B1133" s="59" t="s">
        <v>2895</v>
      </c>
      <c r="C1133" s="144"/>
      <c r="D1133" s="145">
        <v>28</v>
      </c>
      <c r="E1133" s="146">
        <v>506.23</v>
      </c>
      <c r="F1133" s="146">
        <v>648</v>
      </c>
    </row>
    <row r="1134" spans="1:6">
      <c r="A1134" s="59" t="s">
        <v>2896</v>
      </c>
      <c r="B1134" s="59" t="s">
        <v>2897</v>
      </c>
      <c r="C1134" s="144"/>
      <c r="D1134" s="145">
        <v>28</v>
      </c>
      <c r="E1134" s="146">
        <v>450</v>
      </c>
      <c r="F1134" s="146">
        <v>576</v>
      </c>
    </row>
    <row r="1135" spans="1:6">
      <c r="A1135" s="59" t="s">
        <v>2898</v>
      </c>
      <c r="B1135" s="59" t="s">
        <v>2899</v>
      </c>
      <c r="C1135" s="144"/>
      <c r="D1135" s="145">
        <v>28</v>
      </c>
      <c r="E1135" s="146">
        <v>439</v>
      </c>
      <c r="F1135" s="146">
        <v>562</v>
      </c>
    </row>
    <row r="1136" spans="1:6">
      <c r="A1136" s="59" t="s">
        <v>5824</v>
      </c>
      <c r="B1136" s="59" t="s">
        <v>5825</v>
      </c>
      <c r="C1136" s="144"/>
      <c r="D1136" s="145">
        <v>28</v>
      </c>
      <c r="E1136" s="146">
        <v>672.84</v>
      </c>
      <c r="F1136" s="146">
        <v>861</v>
      </c>
    </row>
    <row r="1137" spans="1:6">
      <c r="A1137" s="59" t="s">
        <v>5826</v>
      </c>
      <c r="B1137" s="59" t="s">
        <v>5827</v>
      </c>
      <c r="C1137" s="144"/>
      <c r="D1137" s="145">
        <v>28</v>
      </c>
      <c r="E1137" s="146">
        <v>1730.16</v>
      </c>
      <c r="F1137" s="146">
        <v>2215</v>
      </c>
    </row>
    <row r="1138" spans="1:6">
      <c r="A1138" s="59" t="s">
        <v>5828</v>
      </c>
      <c r="B1138" s="59" t="s">
        <v>5829</v>
      </c>
      <c r="C1138" s="144"/>
      <c r="D1138" s="145">
        <v>28</v>
      </c>
      <c r="E1138" s="146">
        <v>576.72</v>
      </c>
      <c r="F1138" s="146">
        <v>738</v>
      </c>
    </row>
    <row r="1139" spans="1:6">
      <c r="A1139" s="59" t="s">
        <v>5830</v>
      </c>
      <c r="B1139" s="59" t="s">
        <v>5831</v>
      </c>
      <c r="C1139" s="144"/>
      <c r="D1139" s="145">
        <v>28</v>
      </c>
      <c r="E1139" s="146">
        <v>711.29</v>
      </c>
      <c r="F1139" s="146">
        <v>910</v>
      </c>
    </row>
    <row r="1140" spans="1:6">
      <c r="A1140" s="59" t="s">
        <v>5832</v>
      </c>
      <c r="B1140" s="59" t="s">
        <v>5833</v>
      </c>
      <c r="C1140" s="144"/>
      <c r="D1140" s="145">
        <v>28</v>
      </c>
      <c r="E1140" s="146">
        <v>711.29</v>
      </c>
      <c r="F1140" s="146">
        <v>910</v>
      </c>
    </row>
    <row r="1141" spans="1:6">
      <c r="A1141" s="59" t="s">
        <v>5834</v>
      </c>
      <c r="B1141" s="59" t="s">
        <v>5835</v>
      </c>
      <c r="C1141" s="144"/>
      <c r="D1141" s="145">
        <v>28</v>
      </c>
      <c r="E1141" s="146">
        <v>736.92</v>
      </c>
      <c r="F1141" s="146">
        <v>943</v>
      </c>
    </row>
    <row r="1142" spans="1:6">
      <c r="A1142" s="59" t="s">
        <v>5836</v>
      </c>
      <c r="B1142" s="59" t="s">
        <v>5837</v>
      </c>
      <c r="C1142" s="144"/>
      <c r="D1142" s="145">
        <v>28</v>
      </c>
      <c r="E1142" s="146">
        <v>448.56</v>
      </c>
      <c r="F1142" s="146">
        <v>574</v>
      </c>
    </row>
    <row r="1143" spans="1:6">
      <c r="A1143" s="59" t="s">
        <v>5838</v>
      </c>
      <c r="B1143" s="59" t="s">
        <v>5839</v>
      </c>
      <c r="C1143" s="144"/>
      <c r="D1143" s="145">
        <v>28</v>
      </c>
      <c r="E1143" s="146">
        <v>448.56</v>
      </c>
      <c r="F1143" s="146">
        <v>574</v>
      </c>
    </row>
    <row r="1144" spans="1:6">
      <c r="A1144" s="59" t="s">
        <v>5840</v>
      </c>
      <c r="B1144" s="59" t="s">
        <v>5841</v>
      </c>
      <c r="C1144" s="144"/>
      <c r="D1144" s="145">
        <v>28</v>
      </c>
      <c r="E1144" s="146">
        <v>820.22</v>
      </c>
      <c r="F1144" s="146">
        <v>1050</v>
      </c>
    </row>
    <row r="1145" spans="1:6">
      <c r="A1145" s="59" t="s">
        <v>5842</v>
      </c>
      <c r="B1145" s="59" t="s">
        <v>5843</v>
      </c>
      <c r="C1145" s="144"/>
      <c r="D1145" s="145">
        <v>28</v>
      </c>
      <c r="E1145" s="146">
        <v>711.29</v>
      </c>
      <c r="F1145" s="146">
        <v>910</v>
      </c>
    </row>
    <row r="1146" spans="1:6">
      <c r="A1146" s="59" t="s">
        <v>3636</v>
      </c>
      <c r="B1146" s="59" t="s">
        <v>3637</v>
      </c>
      <c r="C1146" s="144"/>
      <c r="D1146" s="145">
        <v>28</v>
      </c>
      <c r="E1146" s="146">
        <v>719</v>
      </c>
      <c r="F1146" s="146">
        <v>920</v>
      </c>
    </row>
    <row r="1147" spans="1:6">
      <c r="A1147" s="59" t="s">
        <v>3638</v>
      </c>
      <c r="B1147" s="59" t="s">
        <v>3639</v>
      </c>
      <c r="C1147" s="144"/>
      <c r="D1147" s="145">
        <v>28</v>
      </c>
      <c r="E1147" s="146">
        <v>2081</v>
      </c>
      <c r="F1147" s="146">
        <v>2664</v>
      </c>
    </row>
    <row r="1148" spans="1:6">
      <c r="A1148" s="59" t="s">
        <v>3646</v>
      </c>
      <c r="B1148" s="59" t="s">
        <v>3647</v>
      </c>
      <c r="C1148" s="144"/>
      <c r="D1148" s="145">
        <v>28</v>
      </c>
      <c r="E1148" s="146">
        <v>499.82</v>
      </c>
      <c r="F1148" s="146">
        <v>640</v>
      </c>
    </row>
    <row r="1149" spans="1:6">
      <c r="A1149" s="59" t="s">
        <v>3648</v>
      </c>
      <c r="B1149" s="59" t="s">
        <v>3649</v>
      </c>
      <c r="C1149" s="144"/>
      <c r="D1149" s="145">
        <v>28</v>
      </c>
      <c r="E1149" s="146">
        <v>680</v>
      </c>
      <c r="F1149" s="146">
        <v>870</v>
      </c>
    </row>
    <row r="1150" spans="1:6">
      <c r="A1150" s="59" t="s">
        <v>3650</v>
      </c>
      <c r="B1150" s="59" t="s">
        <v>3651</v>
      </c>
      <c r="C1150" s="144"/>
      <c r="D1150" s="145">
        <v>28</v>
      </c>
      <c r="E1150" s="146">
        <v>366</v>
      </c>
      <c r="F1150" s="146">
        <v>468</v>
      </c>
    </row>
    <row r="1151" spans="1:6">
      <c r="A1151" s="59" t="s">
        <v>3652</v>
      </c>
      <c r="B1151" s="59" t="s">
        <v>3653</v>
      </c>
      <c r="C1151" s="144"/>
      <c r="D1151" s="145">
        <v>28</v>
      </c>
      <c r="E1151" s="146">
        <v>370</v>
      </c>
      <c r="F1151" s="146">
        <v>473</v>
      </c>
    </row>
    <row r="1152" spans="1:6">
      <c r="A1152" s="59" t="s">
        <v>3654</v>
      </c>
      <c r="B1152" s="59" t="s">
        <v>3655</v>
      </c>
      <c r="C1152" s="144"/>
      <c r="D1152" s="145">
        <v>28</v>
      </c>
      <c r="E1152" s="146">
        <v>544.67999999999995</v>
      </c>
      <c r="F1152" s="146">
        <v>697</v>
      </c>
    </row>
    <row r="1153" spans="1:6">
      <c r="A1153" s="59" t="s">
        <v>3656</v>
      </c>
      <c r="B1153" s="59" t="s">
        <v>3657</v>
      </c>
      <c r="C1153" s="144"/>
      <c r="D1153" s="145">
        <v>28</v>
      </c>
      <c r="E1153" s="146">
        <v>832</v>
      </c>
      <c r="F1153" s="146">
        <v>1065</v>
      </c>
    </row>
    <row r="1154" spans="1:6">
      <c r="A1154" s="59" t="s">
        <v>3658</v>
      </c>
      <c r="B1154" s="59" t="s">
        <v>3659</v>
      </c>
      <c r="C1154" s="144"/>
      <c r="D1154" s="145">
        <v>28</v>
      </c>
      <c r="E1154" s="146">
        <v>822</v>
      </c>
      <c r="F1154" s="146">
        <v>1053</v>
      </c>
    </row>
    <row r="1155" spans="1:6">
      <c r="A1155" s="59" t="s">
        <v>3663</v>
      </c>
      <c r="B1155" s="59" t="s">
        <v>3664</v>
      </c>
      <c r="C1155" s="144"/>
      <c r="D1155" s="145">
        <v>28</v>
      </c>
      <c r="E1155" s="146">
        <v>365</v>
      </c>
      <c r="F1155" s="146">
        <v>467</v>
      </c>
    </row>
    <row r="1156" spans="1:6">
      <c r="A1156" s="59" t="s">
        <v>3665</v>
      </c>
      <c r="B1156" s="59" t="s">
        <v>3666</v>
      </c>
      <c r="C1156" s="144"/>
      <c r="D1156" s="145">
        <v>28</v>
      </c>
      <c r="E1156" s="146">
        <v>711</v>
      </c>
      <c r="F1156" s="146">
        <v>910</v>
      </c>
    </row>
    <row r="1157" spans="1:6">
      <c r="A1157" s="59" t="s">
        <v>5844</v>
      </c>
      <c r="B1157" s="59" t="s">
        <v>5845</v>
      </c>
      <c r="C1157" s="144"/>
      <c r="D1157" s="145">
        <v>28</v>
      </c>
      <c r="E1157" s="146">
        <v>839.45</v>
      </c>
      <c r="F1157" s="146">
        <v>1074</v>
      </c>
    </row>
    <row r="1158" spans="1:6">
      <c r="A1158" s="59" t="s">
        <v>5846</v>
      </c>
      <c r="B1158" s="59" t="s">
        <v>5847</v>
      </c>
      <c r="C1158" s="144"/>
      <c r="D1158" s="145">
        <v>28</v>
      </c>
      <c r="E1158" s="146">
        <v>1973.66</v>
      </c>
      <c r="F1158" s="146">
        <v>2526</v>
      </c>
    </row>
    <row r="1159" spans="1:6">
      <c r="A1159" s="59" t="s">
        <v>5848</v>
      </c>
      <c r="B1159" s="59" t="s">
        <v>5849</v>
      </c>
      <c r="C1159" s="144"/>
      <c r="D1159" s="145">
        <v>28</v>
      </c>
      <c r="E1159" s="146">
        <v>768.96</v>
      </c>
      <c r="F1159" s="146">
        <v>984</v>
      </c>
    </row>
    <row r="1160" spans="1:6">
      <c r="A1160" s="59" t="s">
        <v>5850</v>
      </c>
      <c r="B1160" s="59" t="s">
        <v>5851</v>
      </c>
      <c r="C1160" s="144"/>
      <c r="D1160" s="145">
        <v>28</v>
      </c>
      <c r="E1160" s="146">
        <v>935.57</v>
      </c>
      <c r="F1160" s="146">
        <v>1198</v>
      </c>
    </row>
    <row r="1161" spans="1:6">
      <c r="A1161" s="59" t="s">
        <v>5852</v>
      </c>
      <c r="B1161" s="59" t="s">
        <v>5853</v>
      </c>
      <c r="C1161" s="144"/>
      <c r="D1161" s="145">
        <v>28</v>
      </c>
      <c r="E1161" s="146">
        <v>512.64</v>
      </c>
      <c r="F1161" s="146">
        <v>656</v>
      </c>
    </row>
    <row r="1162" spans="1:6">
      <c r="A1162" s="59" t="s">
        <v>5854</v>
      </c>
      <c r="B1162" s="59" t="s">
        <v>5855</v>
      </c>
      <c r="C1162" s="144"/>
      <c r="D1162" s="145">
        <v>28</v>
      </c>
      <c r="E1162" s="146">
        <v>512.64</v>
      </c>
      <c r="F1162" s="146">
        <v>656</v>
      </c>
    </row>
    <row r="1163" spans="1:6">
      <c r="A1163" s="59" t="s">
        <v>5856</v>
      </c>
      <c r="B1163" s="59" t="s">
        <v>5857</v>
      </c>
      <c r="C1163" s="144"/>
      <c r="D1163" s="145">
        <v>28</v>
      </c>
      <c r="E1163" s="146">
        <v>813.82</v>
      </c>
      <c r="F1163" s="146">
        <v>1042</v>
      </c>
    </row>
    <row r="1164" spans="1:6">
      <c r="A1164" s="59" t="s">
        <v>5858</v>
      </c>
      <c r="B1164" s="59" t="s">
        <v>5859</v>
      </c>
      <c r="C1164" s="144"/>
      <c r="D1164" s="145">
        <v>28</v>
      </c>
      <c r="E1164" s="146">
        <v>807.41</v>
      </c>
      <c r="F1164" s="146">
        <v>1033</v>
      </c>
    </row>
    <row r="1165" spans="1:6">
      <c r="A1165" s="59" t="s">
        <v>5860</v>
      </c>
      <c r="B1165" s="59" t="s">
        <v>5861</v>
      </c>
      <c r="C1165" s="144"/>
      <c r="D1165" s="145">
        <v>28</v>
      </c>
      <c r="E1165" s="146">
        <v>807.41</v>
      </c>
      <c r="F1165" s="146">
        <v>1033</v>
      </c>
    </row>
    <row r="1166" spans="1:6">
      <c r="A1166" s="59" t="s">
        <v>5862</v>
      </c>
      <c r="B1166" s="59" t="s">
        <v>5863</v>
      </c>
      <c r="C1166" s="144"/>
      <c r="D1166" s="145">
        <v>28</v>
      </c>
      <c r="E1166" s="146">
        <v>653.62</v>
      </c>
      <c r="F1166" s="146">
        <v>837</v>
      </c>
    </row>
    <row r="1167" spans="1:6">
      <c r="A1167" s="59" t="s">
        <v>5864</v>
      </c>
      <c r="B1167" s="59" t="s">
        <v>5865</v>
      </c>
      <c r="C1167" s="144"/>
      <c r="D1167" s="145">
        <v>28</v>
      </c>
      <c r="E1167" s="146">
        <v>717.7</v>
      </c>
      <c r="F1167" s="146">
        <v>919</v>
      </c>
    </row>
    <row r="1168" spans="1:6">
      <c r="A1168" s="59" t="s">
        <v>5866</v>
      </c>
      <c r="B1168" s="59" t="s">
        <v>5867</v>
      </c>
      <c r="C1168" s="144"/>
      <c r="D1168" s="145">
        <v>28</v>
      </c>
      <c r="E1168" s="146">
        <v>653.62</v>
      </c>
      <c r="F1168" s="146">
        <v>837</v>
      </c>
    </row>
    <row r="1169" spans="1:6">
      <c r="A1169" s="59" t="s">
        <v>5868</v>
      </c>
      <c r="B1169" s="59" t="s">
        <v>5869</v>
      </c>
      <c r="C1169" s="144"/>
      <c r="D1169" s="145">
        <v>28</v>
      </c>
      <c r="E1169" s="146">
        <v>653.62</v>
      </c>
      <c r="F1169" s="146">
        <v>837</v>
      </c>
    </row>
    <row r="1170" spans="1:6">
      <c r="A1170" s="59" t="s">
        <v>5870</v>
      </c>
      <c r="B1170" s="59" t="s">
        <v>5871</v>
      </c>
      <c r="C1170" s="144"/>
      <c r="D1170" s="145">
        <v>28</v>
      </c>
      <c r="E1170" s="146">
        <v>506.23</v>
      </c>
      <c r="F1170" s="146">
        <v>648</v>
      </c>
    </row>
    <row r="1171" spans="1:6">
      <c r="A1171" s="59" t="s">
        <v>5872</v>
      </c>
      <c r="B1171" s="59" t="s">
        <v>5873</v>
      </c>
      <c r="C1171" s="144"/>
      <c r="D1171" s="145">
        <v>28</v>
      </c>
      <c r="E1171" s="146">
        <v>538.27</v>
      </c>
      <c r="F1171" s="146">
        <v>689</v>
      </c>
    </row>
    <row r="1172" spans="1:6">
      <c r="A1172" s="59" t="s">
        <v>5874</v>
      </c>
      <c r="B1172" s="59" t="s">
        <v>5876</v>
      </c>
      <c r="C1172" s="144"/>
      <c r="D1172" s="145">
        <v>28</v>
      </c>
      <c r="E1172" s="146">
        <v>506.23</v>
      </c>
      <c r="F1172" s="146">
        <v>648</v>
      </c>
    </row>
    <row r="1173" spans="1:6">
      <c r="A1173" s="59" t="s">
        <v>5877</v>
      </c>
      <c r="B1173" s="59" t="s">
        <v>5878</v>
      </c>
      <c r="C1173" s="144"/>
      <c r="D1173" s="145">
        <v>28</v>
      </c>
      <c r="E1173" s="146">
        <v>390.89</v>
      </c>
      <c r="F1173" s="146">
        <v>500</v>
      </c>
    </row>
    <row r="1174" spans="1:6">
      <c r="A1174" s="59" t="s">
        <v>5879</v>
      </c>
      <c r="B1174" s="59" t="s">
        <v>5880</v>
      </c>
      <c r="C1174" s="144"/>
      <c r="D1174" s="145">
        <v>28</v>
      </c>
      <c r="E1174" s="146">
        <v>160.19999999999999</v>
      </c>
      <c r="F1174" s="146">
        <v>205</v>
      </c>
    </row>
    <row r="1175" spans="1:6">
      <c r="A1175" s="59" t="s">
        <v>5881</v>
      </c>
      <c r="B1175" s="59" t="s">
        <v>5882</v>
      </c>
      <c r="C1175" s="144"/>
      <c r="D1175" s="145">
        <v>28</v>
      </c>
      <c r="E1175" s="146">
        <v>211.46</v>
      </c>
      <c r="F1175" s="146">
        <v>271</v>
      </c>
    </row>
    <row r="1176" spans="1:6">
      <c r="A1176" s="59" t="s">
        <v>5883</v>
      </c>
      <c r="B1176" s="59" t="s">
        <v>5884</v>
      </c>
      <c r="C1176" s="144"/>
      <c r="D1176" s="145">
        <v>28</v>
      </c>
      <c r="E1176" s="146">
        <v>538.27</v>
      </c>
      <c r="F1176" s="146">
        <v>689</v>
      </c>
    </row>
    <row r="1177" spans="1:6">
      <c r="A1177" s="59" t="s">
        <v>5885</v>
      </c>
      <c r="B1177" s="59" t="s">
        <v>5886</v>
      </c>
      <c r="C1177" s="144"/>
      <c r="D1177" s="145">
        <v>28</v>
      </c>
      <c r="E1177" s="146">
        <v>538.27</v>
      </c>
      <c r="F1177" s="146">
        <v>689</v>
      </c>
    </row>
    <row r="1178" spans="1:6">
      <c r="A1178" s="59" t="s">
        <v>5887</v>
      </c>
      <c r="B1178" s="59" t="s">
        <v>5888</v>
      </c>
      <c r="C1178" s="144"/>
      <c r="D1178" s="145">
        <v>28</v>
      </c>
      <c r="E1178" s="146">
        <v>929.16</v>
      </c>
      <c r="F1178" s="146">
        <v>1189</v>
      </c>
    </row>
    <row r="1179" spans="1:6">
      <c r="A1179" s="59" t="s">
        <v>5889</v>
      </c>
      <c r="B1179" s="59" t="s">
        <v>5890</v>
      </c>
      <c r="C1179" s="144"/>
      <c r="D1179" s="145">
        <v>28</v>
      </c>
      <c r="E1179" s="146">
        <v>929.16</v>
      </c>
      <c r="F1179" s="146">
        <v>1189</v>
      </c>
    </row>
    <row r="1180" spans="1:6">
      <c r="A1180" s="59" t="s">
        <v>5891</v>
      </c>
      <c r="B1180" s="59" t="s">
        <v>5892</v>
      </c>
      <c r="C1180" s="144"/>
      <c r="D1180" s="145">
        <v>28</v>
      </c>
      <c r="E1180" s="146">
        <v>487.01</v>
      </c>
      <c r="F1180" s="146">
        <v>623</v>
      </c>
    </row>
    <row r="1181" spans="1:6">
      <c r="A1181" s="59" t="s">
        <v>5893</v>
      </c>
      <c r="B1181" s="59" t="s">
        <v>5894</v>
      </c>
      <c r="C1181" s="144"/>
      <c r="D1181" s="145">
        <v>28</v>
      </c>
      <c r="E1181" s="146">
        <v>237.1</v>
      </c>
      <c r="F1181" s="146">
        <v>303</v>
      </c>
    </row>
    <row r="1182" spans="1:6">
      <c r="A1182" s="59" t="s">
        <v>5895</v>
      </c>
      <c r="B1182" s="59" t="s">
        <v>5896</v>
      </c>
      <c r="C1182" s="144"/>
      <c r="D1182" s="145">
        <v>28</v>
      </c>
      <c r="E1182" s="146">
        <v>70.489999999999995</v>
      </c>
      <c r="F1182" s="146">
        <v>90</v>
      </c>
    </row>
    <row r="1183" spans="1:6">
      <c r="A1183" s="59" t="s">
        <v>117</v>
      </c>
      <c r="B1183" s="59" t="s">
        <v>5897</v>
      </c>
      <c r="C1183" s="144"/>
      <c r="D1183" s="145">
        <v>28</v>
      </c>
      <c r="E1183" s="146">
        <v>627.98</v>
      </c>
      <c r="F1183" s="146">
        <v>804</v>
      </c>
    </row>
    <row r="1184" spans="1:6">
      <c r="A1184" s="59" t="s">
        <v>709</v>
      </c>
      <c r="B1184" s="59" t="s">
        <v>5898</v>
      </c>
      <c r="C1184" s="144"/>
      <c r="D1184" s="145">
        <v>28</v>
      </c>
      <c r="E1184" s="146">
        <v>258.22000000000003</v>
      </c>
      <c r="F1184" s="146">
        <v>305</v>
      </c>
    </row>
    <row r="1185" spans="1:6">
      <c r="A1185" s="59" t="s">
        <v>2143</v>
      </c>
      <c r="B1185" s="59" t="s">
        <v>2144</v>
      </c>
      <c r="C1185" s="144"/>
      <c r="D1185" s="145">
        <v>28</v>
      </c>
      <c r="E1185" s="146">
        <v>224.28</v>
      </c>
      <c r="F1185" s="146">
        <v>287</v>
      </c>
    </row>
    <row r="1186" spans="1:6">
      <c r="A1186" s="59" t="s">
        <v>1692</v>
      </c>
      <c r="B1186" s="59" t="s">
        <v>1693</v>
      </c>
      <c r="C1186" s="144"/>
      <c r="D1186" s="145">
        <v>28</v>
      </c>
      <c r="E1186" s="146">
        <v>115.34</v>
      </c>
      <c r="F1186" s="146">
        <v>148</v>
      </c>
    </row>
    <row r="1187" spans="1:6">
      <c r="A1187" s="59" t="s">
        <v>5900</v>
      </c>
      <c r="B1187" s="59" t="s">
        <v>5901</v>
      </c>
      <c r="C1187" s="144"/>
      <c r="D1187" s="145">
        <v>28</v>
      </c>
      <c r="E1187" s="146">
        <v>762.55</v>
      </c>
      <c r="F1187" s="146">
        <v>976</v>
      </c>
    </row>
    <row r="1188" spans="1:6">
      <c r="A1188" s="59" t="s">
        <v>5902</v>
      </c>
      <c r="B1188" s="59" t="s">
        <v>5827</v>
      </c>
      <c r="C1188" s="144"/>
      <c r="D1188" s="145">
        <v>28</v>
      </c>
      <c r="E1188" s="146">
        <v>1787.83</v>
      </c>
      <c r="F1188" s="146">
        <v>2288</v>
      </c>
    </row>
    <row r="1189" spans="1:6">
      <c r="A1189" s="59" t="s">
        <v>5903</v>
      </c>
      <c r="B1189" s="59" t="s">
        <v>5825</v>
      </c>
      <c r="C1189" s="144"/>
      <c r="D1189" s="145">
        <v>28</v>
      </c>
      <c r="E1189" s="146">
        <v>698.47</v>
      </c>
      <c r="F1189" s="146">
        <v>894</v>
      </c>
    </row>
    <row r="1190" spans="1:6">
      <c r="A1190" s="59" t="s">
        <v>5904</v>
      </c>
      <c r="B1190" s="59" t="s">
        <v>5841</v>
      </c>
      <c r="C1190" s="144"/>
      <c r="D1190" s="145">
        <v>28</v>
      </c>
      <c r="E1190" s="146">
        <v>845.86</v>
      </c>
      <c r="F1190" s="146">
        <v>1083</v>
      </c>
    </row>
    <row r="1191" spans="1:6">
      <c r="A1191" s="59" t="s">
        <v>5905</v>
      </c>
      <c r="B1191" s="59" t="s">
        <v>5837</v>
      </c>
      <c r="C1191" s="144"/>
      <c r="D1191" s="145">
        <v>28</v>
      </c>
      <c r="E1191" s="146">
        <v>467.78</v>
      </c>
      <c r="F1191" s="146">
        <v>599</v>
      </c>
    </row>
    <row r="1192" spans="1:6">
      <c r="A1192" s="59" t="s">
        <v>5906</v>
      </c>
      <c r="B1192" s="59" t="s">
        <v>5839</v>
      </c>
      <c r="C1192" s="144"/>
      <c r="D1192" s="145">
        <v>28</v>
      </c>
      <c r="E1192" s="146">
        <v>467.78</v>
      </c>
      <c r="F1192" s="146">
        <v>599</v>
      </c>
    </row>
    <row r="1193" spans="1:6">
      <c r="A1193" s="59" t="s">
        <v>5907</v>
      </c>
      <c r="B1193" s="59" t="s">
        <v>5843</v>
      </c>
      <c r="C1193" s="144"/>
      <c r="D1193" s="145">
        <v>28</v>
      </c>
      <c r="E1193" s="146">
        <v>736.92</v>
      </c>
      <c r="F1193" s="146">
        <v>943</v>
      </c>
    </row>
    <row r="1194" spans="1:6">
      <c r="A1194" s="59" t="s">
        <v>5908</v>
      </c>
      <c r="B1194" s="59" t="s">
        <v>5831</v>
      </c>
      <c r="C1194" s="144"/>
      <c r="D1194" s="145">
        <v>28</v>
      </c>
      <c r="E1194" s="146">
        <v>736.92</v>
      </c>
      <c r="F1194" s="146">
        <v>943</v>
      </c>
    </row>
    <row r="1195" spans="1:6">
      <c r="A1195" s="59" t="s">
        <v>5909</v>
      </c>
      <c r="B1195" s="59" t="s">
        <v>5829</v>
      </c>
      <c r="C1195" s="144"/>
      <c r="D1195" s="145">
        <v>28</v>
      </c>
      <c r="E1195" s="146">
        <v>595.94000000000005</v>
      </c>
      <c r="F1195" s="146">
        <v>763</v>
      </c>
    </row>
    <row r="1196" spans="1:6">
      <c r="A1196" s="59" t="s">
        <v>5910</v>
      </c>
      <c r="B1196" s="59" t="s">
        <v>5833</v>
      </c>
      <c r="C1196" s="144"/>
      <c r="D1196" s="145">
        <v>28</v>
      </c>
      <c r="E1196" s="146">
        <v>736.92</v>
      </c>
      <c r="F1196" s="146">
        <v>943</v>
      </c>
    </row>
    <row r="1197" spans="1:6">
      <c r="A1197" s="59" t="s">
        <v>196</v>
      </c>
      <c r="B1197" s="59" t="s">
        <v>2539</v>
      </c>
      <c r="C1197" s="144"/>
      <c r="D1197" s="145">
        <v>28</v>
      </c>
      <c r="E1197" s="146">
        <v>839.45</v>
      </c>
      <c r="F1197" s="146">
        <v>1074</v>
      </c>
    </row>
    <row r="1198" spans="1:6">
      <c r="A1198" s="59" t="s">
        <v>214</v>
      </c>
      <c r="B1198" s="59" t="s">
        <v>2540</v>
      </c>
      <c r="C1198" s="144"/>
      <c r="D1198" s="145">
        <v>28</v>
      </c>
      <c r="E1198" s="146">
        <v>621.58000000000004</v>
      </c>
      <c r="F1198" s="146">
        <v>796</v>
      </c>
    </row>
    <row r="1199" spans="1:6">
      <c r="A1199" s="59" t="s">
        <v>189</v>
      </c>
      <c r="B1199" s="59" t="s">
        <v>2541</v>
      </c>
      <c r="C1199" s="144"/>
      <c r="D1199" s="145">
        <v>28</v>
      </c>
      <c r="E1199" s="146">
        <v>634.39</v>
      </c>
      <c r="F1199" s="146">
        <v>812</v>
      </c>
    </row>
    <row r="1200" spans="1:6">
      <c r="A1200" s="59" t="s">
        <v>341</v>
      </c>
      <c r="B1200" s="59" t="s">
        <v>876</v>
      </c>
      <c r="C1200" s="144"/>
      <c r="D1200" s="145">
        <v>28</v>
      </c>
      <c r="E1200" s="146">
        <v>474.19</v>
      </c>
      <c r="F1200" s="146">
        <v>607</v>
      </c>
    </row>
    <row r="1201" spans="1:6">
      <c r="A1201" s="59" t="s">
        <v>188</v>
      </c>
      <c r="B1201" s="59" t="s">
        <v>2544</v>
      </c>
      <c r="C1201" s="144"/>
      <c r="D1201" s="145">
        <v>28</v>
      </c>
      <c r="E1201" s="146">
        <v>512.64</v>
      </c>
      <c r="F1201" s="146">
        <v>656</v>
      </c>
    </row>
    <row r="1202" spans="1:6">
      <c r="A1202" s="59" t="s">
        <v>55</v>
      </c>
      <c r="B1202" s="59" t="s">
        <v>2545</v>
      </c>
      <c r="C1202" s="144"/>
      <c r="D1202" s="145">
        <v>28</v>
      </c>
      <c r="E1202" s="146">
        <v>499.82</v>
      </c>
      <c r="F1202" s="146">
        <v>640</v>
      </c>
    </row>
    <row r="1203" spans="1:6">
      <c r="A1203" s="59" t="s">
        <v>2546</v>
      </c>
      <c r="B1203" s="59" t="s">
        <v>2547</v>
      </c>
      <c r="C1203" s="144"/>
      <c r="D1203" s="145">
        <v>28</v>
      </c>
      <c r="E1203" s="146">
        <v>211.46</v>
      </c>
      <c r="F1203" s="146">
        <v>271</v>
      </c>
    </row>
    <row r="1204" spans="1:6">
      <c r="A1204" s="59" t="s">
        <v>5911</v>
      </c>
      <c r="B1204" s="59" t="s">
        <v>5912</v>
      </c>
      <c r="C1204" s="144"/>
      <c r="D1204" s="145">
        <v>28</v>
      </c>
      <c r="E1204" s="146">
        <v>83.3</v>
      </c>
      <c r="F1204" s="146">
        <v>107</v>
      </c>
    </row>
    <row r="1205" spans="1:6">
      <c r="A1205" s="59" t="s">
        <v>719</v>
      </c>
      <c r="B1205" s="59" t="s">
        <v>889</v>
      </c>
      <c r="C1205" s="144"/>
      <c r="D1205" s="145">
        <v>28</v>
      </c>
      <c r="E1205" s="146">
        <v>134.57</v>
      </c>
      <c r="F1205" s="146">
        <v>172</v>
      </c>
    </row>
    <row r="1206" spans="1:6">
      <c r="A1206" s="59" t="s">
        <v>215</v>
      </c>
      <c r="B1206" s="59" t="s">
        <v>2548</v>
      </c>
      <c r="C1206" s="144"/>
      <c r="D1206" s="145">
        <v>28</v>
      </c>
      <c r="E1206" s="146">
        <v>371.66</v>
      </c>
      <c r="F1206" s="146">
        <v>476</v>
      </c>
    </row>
    <row r="1207" spans="1:6">
      <c r="A1207" s="59" t="s">
        <v>209</v>
      </c>
      <c r="B1207" s="59" t="s">
        <v>2549</v>
      </c>
      <c r="C1207" s="144"/>
      <c r="D1207" s="145">
        <v>28</v>
      </c>
      <c r="E1207" s="146">
        <v>378.07</v>
      </c>
      <c r="F1207" s="146">
        <v>484</v>
      </c>
    </row>
    <row r="1208" spans="1:6">
      <c r="A1208" s="59" t="s">
        <v>90</v>
      </c>
      <c r="B1208" s="59" t="s">
        <v>854</v>
      </c>
      <c r="C1208" s="144"/>
      <c r="D1208" s="145">
        <v>28</v>
      </c>
      <c r="E1208" s="146">
        <v>813.82</v>
      </c>
      <c r="F1208" s="146">
        <v>1042</v>
      </c>
    </row>
    <row r="1209" spans="1:6">
      <c r="A1209" s="59" t="s">
        <v>89</v>
      </c>
      <c r="B1209" s="59" t="s">
        <v>857</v>
      </c>
      <c r="C1209" s="144"/>
      <c r="D1209" s="145">
        <v>28</v>
      </c>
      <c r="E1209" s="146">
        <v>801</v>
      </c>
      <c r="F1209" s="146">
        <v>1025</v>
      </c>
    </row>
    <row r="1210" spans="1:6">
      <c r="A1210" s="59" t="s">
        <v>158</v>
      </c>
      <c r="B1210" s="59" t="s">
        <v>2550</v>
      </c>
      <c r="C1210" s="144"/>
      <c r="D1210" s="145">
        <v>28</v>
      </c>
      <c r="E1210" s="146">
        <v>307.58</v>
      </c>
      <c r="F1210" s="146">
        <v>394</v>
      </c>
    </row>
    <row r="1211" spans="1:6">
      <c r="A1211" s="59" t="s">
        <v>2551</v>
      </c>
      <c r="B1211" s="59" t="s">
        <v>2552</v>
      </c>
      <c r="C1211" s="144"/>
      <c r="D1211" s="145">
        <v>28</v>
      </c>
      <c r="E1211" s="146">
        <v>140.97999999999999</v>
      </c>
      <c r="F1211" s="146">
        <v>180</v>
      </c>
    </row>
    <row r="1212" spans="1:6">
      <c r="A1212" s="59" t="s">
        <v>732</v>
      </c>
      <c r="B1212" s="59" t="s">
        <v>2553</v>
      </c>
      <c r="C1212" s="144"/>
      <c r="D1212" s="145">
        <v>28</v>
      </c>
      <c r="E1212" s="146">
        <v>44.86</v>
      </c>
      <c r="F1212" s="146">
        <v>57</v>
      </c>
    </row>
    <row r="1213" spans="1:6">
      <c r="A1213" s="59" t="s">
        <v>3667</v>
      </c>
      <c r="B1213" s="59" t="s">
        <v>3668</v>
      </c>
      <c r="C1213" s="144"/>
      <c r="D1213" s="145">
        <v>28</v>
      </c>
      <c r="E1213" s="146">
        <v>589</v>
      </c>
      <c r="F1213" s="146">
        <v>754</v>
      </c>
    </row>
    <row r="1214" spans="1:6">
      <c r="A1214" s="59" t="s">
        <v>3669</v>
      </c>
      <c r="B1214" s="59" t="s">
        <v>3670</v>
      </c>
      <c r="C1214" s="144"/>
      <c r="D1214" s="145">
        <v>28</v>
      </c>
      <c r="E1214" s="146">
        <v>1715</v>
      </c>
      <c r="F1214" s="146">
        <v>2196</v>
      </c>
    </row>
    <row r="1215" spans="1:6">
      <c r="A1215" s="59" t="s">
        <v>3677</v>
      </c>
      <c r="B1215" s="59" t="s">
        <v>3678</v>
      </c>
      <c r="C1215" s="144"/>
      <c r="D1215" s="145">
        <v>28</v>
      </c>
      <c r="E1215" s="146">
        <v>474.19</v>
      </c>
      <c r="F1215" s="146">
        <v>607</v>
      </c>
    </row>
    <row r="1216" spans="1:6">
      <c r="A1216" s="59" t="s">
        <v>861</v>
      </c>
      <c r="B1216" s="59" t="s">
        <v>862</v>
      </c>
      <c r="C1216" s="144"/>
      <c r="D1216" s="145">
        <v>28</v>
      </c>
      <c r="E1216" s="146">
        <v>555</v>
      </c>
      <c r="F1216" s="146">
        <v>711</v>
      </c>
    </row>
    <row r="1217" spans="1:6">
      <c r="A1217" s="59" t="s">
        <v>3681</v>
      </c>
      <c r="B1217" s="59" t="s">
        <v>3682</v>
      </c>
      <c r="C1217" s="144"/>
      <c r="D1217" s="145">
        <v>28</v>
      </c>
      <c r="E1217" s="146">
        <v>313.99</v>
      </c>
      <c r="F1217" s="146">
        <v>402</v>
      </c>
    </row>
    <row r="1218" spans="1:6">
      <c r="A1218" s="59" t="s">
        <v>3683</v>
      </c>
      <c r="B1218" s="59" t="s">
        <v>3684</v>
      </c>
      <c r="C1218" s="144"/>
      <c r="D1218" s="145">
        <v>28</v>
      </c>
      <c r="E1218" s="146">
        <v>320.39999999999998</v>
      </c>
      <c r="F1218" s="146">
        <v>410</v>
      </c>
    </row>
    <row r="1219" spans="1:6">
      <c r="A1219" s="59" t="s">
        <v>3685</v>
      </c>
      <c r="B1219" s="59" t="s">
        <v>3686</v>
      </c>
      <c r="C1219" s="144"/>
      <c r="D1219" s="145">
        <v>28</v>
      </c>
      <c r="E1219" s="146">
        <v>512.64</v>
      </c>
      <c r="F1219" s="146">
        <v>656</v>
      </c>
    </row>
    <row r="1220" spans="1:6">
      <c r="A1220" s="59" t="s">
        <v>3687</v>
      </c>
      <c r="B1220" s="59" t="s">
        <v>3688</v>
      </c>
      <c r="C1220" s="144"/>
      <c r="D1220" s="145">
        <v>28</v>
      </c>
      <c r="E1220" s="146">
        <v>653.62</v>
      </c>
      <c r="F1220" s="146">
        <v>837</v>
      </c>
    </row>
    <row r="1221" spans="1:6">
      <c r="A1221" s="59" t="s">
        <v>318</v>
      </c>
      <c r="B1221" s="59" t="s">
        <v>865</v>
      </c>
      <c r="C1221" s="144"/>
      <c r="D1221" s="145">
        <v>28</v>
      </c>
      <c r="E1221" s="146">
        <v>653.62</v>
      </c>
      <c r="F1221" s="146">
        <v>837</v>
      </c>
    </row>
    <row r="1222" spans="1:6">
      <c r="A1222" s="59" t="s">
        <v>3689</v>
      </c>
      <c r="B1222" s="59" t="s">
        <v>3690</v>
      </c>
      <c r="C1222" s="144"/>
      <c r="D1222" s="145">
        <v>28</v>
      </c>
      <c r="E1222" s="146">
        <v>378.07</v>
      </c>
      <c r="F1222" s="146">
        <v>484</v>
      </c>
    </row>
    <row r="1223" spans="1:6">
      <c r="A1223" s="59" t="s">
        <v>3693</v>
      </c>
      <c r="B1223" s="59" t="s">
        <v>3694</v>
      </c>
      <c r="C1223" s="144"/>
      <c r="D1223" s="145">
        <v>28</v>
      </c>
      <c r="E1223" s="146">
        <v>571</v>
      </c>
      <c r="F1223" s="146">
        <v>731</v>
      </c>
    </row>
    <row r="1224" spans="1:6">
      <c r="A1224" s="59" t="s">
        <v>385</v>
      </c>
      <c r="B1224" s="59" t="s">
        <v>870</v>
      </c>
      <c r="C1224" s="144"/>
      <c r="D1224" s="145">
        <v>28</v>
      </c>
      <c r="E1224" s="146">
        <v>262.73</v>
      </c>
      <c r="F1224" s="146">
        <v>336</v>
      </c>
    </row>
    <row r="1225" spans="1:6">
      <c r="A1225" s="59" t="s">
        <v>738</v>
      </c>
      <c r="B1225" s="59" t="s">
        <v>739</v>
      </c>
      <c r="C1225" s="144"/>
      <c r="D1225" s="145">
        <v>28</v>
      </c>
      <c r="E1225" s="146">
        <v>339.62</v>
      </c>
      <c r="F1225" s="146">
        <v>435</v>
      </c>
    </row>
    <row r="1226" spans="1:6">
      <c r="A1226" s="59" t="s">
        <v>3695</v>
      </c>
      <c r="B1226" s="59" t="s">
        <v>3696</v>
      </c>
      <c r="C1226" s="144"/>
      <c r="D1226" s="145">
        <v>28</v>
      </c>
      <c r="E1226" s="146">
        <v>467.78</v>
      </c>
      <c r="F1226" s="146">
        <v>599</v>
      </c>
    </row>
    <row r="1227" spans="1:6">
      <c r="A1227" s="59" t="s">
        <v>3697</v>
      </c>
      <c r="B1227" s="59" t="s">
        <v>3698</v>
      </c>
      <c r="C1227" s="144"/>
      <c r="D1227" s="145">
        <v>28</v>
      </c>
      <c r="E1227" s="146">
        <v>512.64</v>
      </c>
      <c r="F1227" s="146">
        <v>656</v>
      </c>
    </row>
    <row r="1228" spans="1:6">
      <c r="A1228" s="59" t="s">
        <v>3699</v>
      </c>
      <c r="B1228" s="59" t="s">
        <v>3700</v>
      </c>
      <c r="C1228" s="144"/>
      <c r="D1228" s="145">
        <v>28</v>
      </c>
      <c r="E1228" s="146">
        <v>381</v>
      </c>
      <c r="F1228" s="146">
        <v>487</v>
      </c>
    </row>
    <row r="1229" spans="1:6">
      <c r="A1229" s="59" t="s">
        <v>3701</v>
      </c>
      <c r="B1229" s="59" t="s">
        <v>3702</v>
      </c>
      <c r="C1229" s="144"/>
      <c r="D1229" s="145">
        <v>28</v>
      </c>
      <c r="E1229" s="146">
        <v>55</v>
      </c>
      <c r="F1229" s="146">
        <v>70</v>
      </c>
    </row>
    <row r="1230" spans="1:6">
      <c r="A1230" s="59" t="s">
        <v>582</v>
      </c>
      <c r="B1230" s="59" t="s">
        <v>878</v>
      </c>
      <c r="C1230" s="144"/>
      <c r="D1230" s="145">
        <v>28</v>
      </c>
      <c r="E1230" s="146">
        <v>423</v>
      </c>
      <c r="F1230" s="146">
        <v>542</v>
      </c>
    </row>
    <row r="1231" spans="1:6">
      <c r="A1231" s="59" t="s">
        <v>2900</v>
      </c>
      <c r="B1231" s="59" t="s">
        <v>2901</v>
      </c>
      <c r="C1231" s="144"/>
      <c r="D1231" s="145">
        <v>28</v>
      </c>
      <c r="E1231" s="146">
        <v>461</v>
      </c>
      <c r="F1231" s="146">
        <v>590</v>
      </c>
    </row>
    <row r="1232" spans="1:6">
      <c r="A1232" s="59" t="s">
        <v>536</v>
      </c>
      <c r="B1232" s="59" t="s">
        <v>883</v>
      </c>
      <c r="C1232" s="144"/>
      <c r="D1232" s="145">
        <v>28</v>
      </c>
      <c r="E1232" s="146">
        <v>262.73</v>
      </c>
      <c r="F1232" s="146">
        <v>336</v>
      </c>
    </row>
    <row r="1233" spans="1:6">
      <c r="A1233" s="59" t="s">
        <v>539</v>
      </c>
      <c r="B1233" s="59" t="s">
        <v>887</v>
      </c>
      <c r="C1233" s="144"/>
      <c r="D1233" s="145">
        <v>28</v>
      </c>
      <c r="E1233" s="146">
        <v>294.77</v>
      </c>
      <c r="F1233" s="146">
        <v>377</v>
      </c>
    </row>
    <row r="1234" spans="1:6">
      <c r="A1234" s="59" t="s">
        <v>750</v>
      </c>
      <c r="B1234" s="59" t="s">
        <v>893</v>
      </c>
      <c r="C1234" s="144"/>
      <c r="D1234" s="145">
        <v>18</v>
      </c>
      <c r="E1234" s="146">
        <v>673.89</v>
      </c>
      <c r="F1234" s="146">
        <v>795</v>
      </c>
    </row>
    <row r="1235" spans="1:6">
      <c r="A1235" s="59" t="s">
        <v>752</v>
      </c>
      <c r="B1235" s="59" t="s">
        <v>897</v>
      </c>
      <c r="C1235" s="144"/>
      <c r="D1235" s="145">
        <v>18</v>
      </c>
      <c r="E1235" s="146">
        <v>1347.77</v>
      </c>
      <c r="F1235" s="146">
        <v>1590</v>
      </c>
    </row>
    <row r="1236" spans="1:6">
      <c r="A1236" s="59" t="s">
        <v>400</v>
      </c>
      <c r="B1236" s="59" t="s">
        <v>920</v>
      </c>
      <c r="C1236" s="144"/>
      <c r="D1236" s="145">
        <v>28</v>
      </c>
      <c r="E1236" s="146">
        <v>1050.9100000000001</v>
      </c>
      <c r="F1236" s="146">
        <v>1345</v>
      </c>
    </row>
    <row r="1237" spans="1:6">
      <c r="A1237" s="59" t="s">
        <v>210</v>
      </c>
      <c r="B1237" s="59" t="s">
        <v>940</v>
      </c>
      <c r="C1237" s="144"/>
      <c r="D1237" s="145">
        <v>28</v>
      </c>
      <c r="E1237" s="146">
        <v>749.74</v>
      </c>
      <c r="F1237" s="146">
        <v>960</v>
      </c>
    </row>
    <row r="1238" spans="1:6">
      <c r="A1238" s="59" t="s">
        <v>223</v>
      </c>
      <c r="B1238" s="59" t="s">
        <v>946</v>
      </c>
      <c r="C1238" s="144"/>
      <c r="D1238" s="145">
        <v>28</v>
      </c>
      <c r="E1238" s="146">
        <v>768.96</v>
      </c>
      <c r="F1238" s="146">
        <v>984</v>
      </c>
    </row>
    <row r="1239" spans="1:6">
      <c r="A1239" s="59" t="s">
        <v>280</v>
      </c>
      <c r="B1239" s="59" t="s">
        <v>899</v>
      </c>
      <c r="C1239" s="144"/>
      <c r="D1239" s="145">
        <v>28</v>
      </c>
      <c r="E1239" s="146">
        <v>538.27</v>
      </c>
      <c r="F1239" s="146">
        <v>689</v>
      </c>
    </row>
    <row r="1240" spans="1:6">
      <c r="A1240" s="59" t="s">
        <v>38</v>
      </c>
      <c r="B1240" s="59" t="s">
        <v>2559</v>
      </c>
      <c r="C1240" s="144"/>
      <c r="D1240" s="145">
        <v>28</v>
      </c>
      <c r="E1240" s="146">
        <v>640.79999999999995</v>
      </c>
      <c r="F1240" s="146">
        <v>820</v>
      </c>
    </row>
    <row r="1241" spans="1:6">
      <c r="A1241" s="59" t="s">
        <v>177</v>
      </c>
      <c r="B1241" s="59" t="s">
        <v>2560</v>
      </c>
      <c r="C1241" s="144"/>
      <c r="D1241" s="145">
        <v>28</v>
      </c>
      <c r="E1241" s="146">
        <v>583.13</v>
      </c>
      <c r="F1241" s="146">
        <v>746</v>
      </c>
    </row>
    <row r="1242" spans="1:6">
      <c r="A1242" s="59" t="s">
        <v>758</v>
      </c>
      <c r="B1242" s="59" t="s">
        <v>759</v>
      </c>
      <c r="C1242" s="144"/>
      <c r="D1242" s="145">
        <v>28</v>
      </c>
      <c r="E1242" s="146">
        <v>249.91</v>
      </c>
      <c r="F1242" s="146">
        <v>320</v>
      </c>
    </row>
    <row r="1243" spans="1:6">
      <c r="A1243" s="59" t="s">
        <v>5914</v>
      </c>
      <c r="B1243" s="59" t="s">
        <v>5915</v>
      </c>
      <c r="C1243" s="144"/>
      <c r="D1243" s="145">
        <v>28</v>
      </c>
      <c r="E1243" s="146">
        <v>83.3</v>
      </c>
      <c r="F1243" s="146">
        <v>107</v>
      </c>
    </row>
    <row r="1244" spans="1:6">
      <c r="A1244" s="59" t="s">
        <v>2563</v>
      </c>
      <c r="B1244" s="59" t="s">
        <v>2564</v>
      </c>
      <c r="C1244" s="144"/>
      <c r="D1244" s="145">
        <v>28</v>
      </c>
      <c r="E1244" s="146">
        <v>147.38</v>
      </c>
      <c r="F1244" s="146">
        <v>189</v>
      </c>
    </row>
    <row r="1245" spans="1:6">
      <c r="A1245" s="59" t="s">
        <v>233</v>
      </c>
      <c r="B1245" s="59" t="s">
        <v>952</v>
      </c>
      <c r="C1245" s="144"/>
      <c r="D1245" s="145">
        <v>28</v>
      </c>
      <c r="E1245" s="146">
        <v>448.56</v>
      </c>
      <c r="F1245" s="146">
        <v>574</v>
      </c>
    </row>
    <row r="1246" spans="1:6">
      <c r="A1246" s="59" t="s">
        <v>213</v>
      </c>
      <c r="B1246" s="59" t="s">
        <v>958</v>
      </c>
      <c r="C1246" s="144"/>
      <c r="D1246" s="145">
        <v>28</v>
      </c>
      <c r="E1246" s="146">
        <v>467.78</v>
      </c>
      <c r="F1246" s="146">
        <v>599</v>
      </c>
    </row>
    <row r="1247" spans="1:6">
      <c r="A1247" s="59" t="s">
        <v>1694</v>
      </c>
      <c r="B1247" s="59" t="s">
        <v>1695</v>
      </c>
      <c r="C1247" s="144"/>
      <c r="D1247" s="145">
        <v>28</v>
      </c>
      <c r="E1247" s="146">
        <v>1012.46</v>
      </c>
      <c r="F1247" s="146">
        <v>1296</v>
      </c>
    </row>
    <row r="1248" spans="1:6">
      <c r="A1248" s="59" t="s">
        <v>1698</v>
      </c>
      <c r="B1248" s="59" t="s">
        <v>1699</v>
      </c>
      <c r="C1248" s="144"/>
      <c r="D1248" s="145">
        <v>28</v>
      </c>
      <c r="E1248" s="146">
        <v>1025.28</v>
      </c>
      <c r="F1248" s="146">
        <v>1312</v>
      </c>
    </row>
    <row r="1249" spans="1:6">
      <c r="A1249" s="59" t="s">
        <v>184</v>
      </c>
      <c r="B1249" s="59" t="s">
        <v>2565</v>
      </c>
      <c r="C1249" s="144"/>
      <c r="D1249" s="145">
        <v>28</v>
      </c>
      <c r="E1249" s="146">
        <v>390.89</v>
      </c>
      <c r="F1249" s="146">
        <v>500</v>
      </c>
    </row>
    <row r="1250" spans="1:6">
      <c r="A1250" s="59" t="s">
        <v>5916</v>
      </c>
      <c r="B1250" s="59" t="s">
        <v>5917</v>
      </c>
      <c r="C1250" s="144"/>
      <c r="D1250" s="145">
        <v>28</v>
      </c>
      <c r="E1250" s="146">
        <v>147.38</v>
      </c>
      <c r="F1250" s="146">
        <v>189</v>
      </c>
    </row>
    <row r="1251" spans="1:6">
      <c r="A1251" s="59" t="s">
        <v>5918</v>
      </c>
      <c r="B1251" s="59" t="s">
        <v>5919</v>
      </c>
      <c r="C1251" s="144"/>
      <c r="D1251" s="145">
        <v>28</v>
      </c>
      <c r="E1251" s="146">
        <v>44.86</v>
      </c>
      <c r="F1251" s="146">
        <v>57</v>
      </c>
    </row>
    <row r="1252" spans="1:6">
      <c r="A1252" s="59" t="s">
        <v>402</v>
      </c>
      <c r="B1252" s="59" t="s">
        <v>966</v>
      </c>
      <c r="C1252" s="144"/>
      <c r="D1252" s="145">
        <v>28</v>
      </c>
      <c r="E1252" s="146">
        <v>865</v>
      </c>
      <c r="F1252" s="146">
        <v>1108</v>
      </c>
    </row>
    <row r="1253" spans="1:6">
      <c r="A1253" s="59" t="s">
        <v>401</v>
      </c>
      <c r="B1253" s="59" t="s">
        <v>910</v>
      </c>
      <c r="C1253" s="144"/>
      <c r="D1253" s="145">
        <v>28</v>
      </c>
      <c r="E1253" s="146">
        <v>621.75</v>
      </c>
      <c r="F1253" s="146">
        <v>796</v>
      </c>
    </row>
    <row r="1254" spans="1:6">
      <c r="A1254" s="59" t="s">
        <v>289</v>
      </c>
      <c r="B1254" s="59" t="s">
        <v>915</v>
      </c>
      <c r="C1254" s="144"/>
      <c r="D1254" s="145">
        <v>28</v>
      </c>
      <c r="E1254" s="146">
        <v>625.57000000000005</v>
      </c>
      <c r="F1254" s="146">
        <v>801</v>
      </c>
    </row>
    <row r="1255" spans="1:6">
      <c r="A1255" s="59" t="s">
        <v>2567</v>
      </c>
      <c r="B1255" s="59" t="s">
        <v>5920</v>
      </c>
      <c r="C1255" s="144"/>
      <c r="D1255" s="145">
        <v>28</v>
      </c>
      <c r="E1255" s="146">
        <v>434.46</v>
      </c>
      <c r="F1255" s="146">
        <v>556</v>
      </c>
    </row>
    <row r="1256" spans="1:6">
      <c r="A1256" s="59" t="s">
        <v>386</v>
      </c>
      <c r="B1256" s="59" t="s">
        <v>776</v>
      </c>
      <c r="C1256" s="144"/>
      <c r="D1256" s="145">
        <v>28</v>
      </c>
      <c r="E1256" s="146">
        <v>533.94000000000005</v>
      </c>
      <c r="F1256" s="146">
        <v>683</v>
      </c>
    </row>
    <row r="1257" spans="1:6">
      <c r="A1257" s="59" t="s">
        <v>354</v>
      </c>
      <c r="B1257" s="59" t="s">
        <v>782</v>
      </c>
      <c r="C1257" s="144"/>
      <c r="D1257" s="145">
        <v>28</v>
      </c>
      <c r="E1257" s="146">
        <v>484.9</v>
      </c>
      <c r="F1257" s="146">
        <v>621</v>
      </c>
    </row>
    <row r="1258" spans="1:6">
      <c r="A1258" s="59" t="s">
        <v>787</v>
      </c>
      <c r="B1258" s="59" t="s">
        <v>788</v>
      </c>
      <c r="C1258" s="144"/>
      <c r="D1258" s="145">
        <v>28</v>
      </c>
      <c r="E1258" s="146">
        <v>198.34</v>
      </c>
      <c r="F1258" s="146">
        <v>254</v>
      </c>
    </row>
    <row r="1259" spans="1:6">
      <c r="A1259" s="59" t="s">
        <v>290</v>
      </c>
      <c r="B1259" s="59" t="s">
        <v>793</v>
      </c>
      <c r="C1259" s="144"/>
      <c r="D1259" s="145">
        <v>28</v>
      </c>
      <c r="E1259" s="146">
        <v>388.45</v>
      </c>
      <c r="F1259" s="146">
        <v>497</v>
      </c>
    </row>
    <row r="1260" spans="1:6">
      <c r="A1260" s="59" t="s">
        <v>291</v>
      </c>
      <c r="B1260" s="59" t="s">
        <v>796</v>
      </c>
      <c r="C1260" s="144"/>
      <c r="D1260" s="145">
        <v>28</v>
      </c>
      <c r="E1260" s="146">
        <v>385.23</v>
      </c>
      <c r="F1260" s="146">
        <v>493</v>
      </c>
    </row>
    <row r="1261" spans="1:6">
      <c r="A1261" s="59" t="s">
        <v>392</v>
      </c>
      <c r="B1261" s="59" t="s">
        <v>800</v>
      </c>
      <c r="C1261" s="144"/>
      <c r="D1261" s="145">
        <v>28</v>
      </c>
      <c r="E1261" s="146">
        <v>835.97</v>
      </c>
      <c r="F1261" s="146">
        <v>1070</v>
      </c>
    </row>
    <row r="1262" spans="1:6">
      <c r="A1262" s="59" t="s">
        <v>403</v>
      </c>
      <c r="B1262" s="59" t="s">
        <v>804</v>
      </c>
      <c r="C1262" s="144"/>
      <c r="D1262" s="145">
        <v>28</v>
      </c>
      <c r="E1262" s="146">
        <v>823.51</v>
      </c>
      <c r="F1262" s="146">
        <v>1054</v>
      </c>
    </row>
    <row r="1263" spans="1:6">
      <c r="A1263" s="59" t="s">
        <v>807</v>
      </c>
      <c r="B1263" s="59" t="s">
        <v>5921</v>
      </c>
      <c r="C1263" s="144"/>
      <c r="D1263" s="145">
        <v>28</v>
      </c>
      <c r="E1263" s="146">
        <v>318.70999999999998</v>
      </c>
      <c r="F1263" s="146">
        <v>408</v>
      </c>
    </row>
    <row r="1264" spans="1:6">
      <c r="A1264" s="59" t="s">
        <v>1708</v>
      </c>
      <c r="B1264" s="59" t="s">
        <v>1709</v>
      </c>
      <c r="C1264" s="144"/>
      <c r="D1264" s="145">
        <v>28</v>
      </c>
      <c r="E1264" s="146">
        <v>264</v>
      </c>
      <c r="F1264" s="146">
        <v>338</v>
      </c>
    </row>
    <row r="1265" spans="1:6">
      <c r="A1265" s="59" t="s">
        <v>5922</v>
      </c>
      <c r="B1265" s="59" t="s">
        <v>5923</v>
      </c>
      <c r="C1265" s="144"/>
      <c r="D1265" s="145">
        <v>28</v>
      </c>
      <c r="E1265" s="146">
        <v>205.06</v>
      </c>
      <c r="F1265" s="146">
        <v>262</v>
      </c>
    </row>
    <row r="1266" spans="1:6">
      <c r="A1266" s="59" t="s">
        <v>5924</v>
      </c>
      <c r="B1266" s="59" t="s">
        <v>5925</v>
      </c>
      <c r="C1266" s="144"/>
      <c r="D1266" s="145">
        <v>28</v>
      </c>
      <c r="E1266" s="146">
        <v>205.06</v>
      </c>
      <c r="F1266" s="146">
        <v>262</v>
      </c>
    </row>
    <row r="1267" spans="1:6">
      <c r="A1267" s="59" t="s">
        <v>5926</v>
      </c>
      <c r="B1267" s="59" t="s">
        <v>5927</v>
      </c>
      <c r="C1267" s="144"/>
      <c r="D1267" s="145">
        <v>28</v>
      </c>
      <c r="E1267" s="146">
        <v>371.66</v>
      </c>
      <c r="F1267" s="146">
        <v>476</v>
      </c>
    </row>
    <row r="1268" spans="1:6">
      <c r="A1268" s="59" t="s">
        <v>5928</v>
      </c>
      <c r="B1268" s="59" t="s">
        <v>5929</v>
      </c>
      <c r="C1268" s="144"/>
      <c r="D1268" s="145">
        <v>28</v>
      </c>
      <c r="E1268" s="146">
        <v>525.46</v>
      </c>
      <c r="F1268" s="146">
        <v>673</v>
      </c>
    </row>
    <row r="1269" spans="1:6">
      <c r="A1269" s="59" t="s">
        <v>5930</v>
      </c>
      <c r="B1269" s="59" t="s">
        <v>5931</v>
      </c>
      <c r="C1269" s="144"/>
      <c r="D1269" s="145">
        <v>28</v>
      </c>
      <c r="E1269" s="146">
        <v>525.46</v>
      </c>
      <c r="F1269" s="146">
        <v>673</v>
      </c>
    </row>
    <row r="1270" spans="1:6">
      <c r="A1270" s="59" t="s">
        <v>5932</v>
      </c>
      <c r="B1270" s="59" t="s">
        <v>5933</v>
      </c>
      <c r="C1270" s="144"/>
      <c r="D1270" s="145">
        <v>28</v>
      </c>
      <c r="E1270" s="146">
        <v>474.19</v>
      </c>
      <c r="F1270" s="146">
        <v>607</v>
      </c>
    </row>
    <row r="1271" spans="1:6">
      <c r="A1271" s="59" t="s">
        <v>5934</v>
      </c>
      <c r="B1271" s="59" t="s">
        <v>5935</v>
      </c>
      <c r="C1271" s="144"/>
      <c r="D1271" s="145">
        <v>28</v>
      </c>
      <c r="E1271" s="146">
        <v>813.82</v>
      </c>
      <c r="F1271" s="146">
        <v>1042</v>
      </c>
    </row>
    <row r="1272" spans="1:6">
      <c r="A1272" s="59" t="s">
        <v>5936</v>
      </c>
      <c r="B1272" s="59" t="s">
        <v>5937</v>
      </c>
      <c r="C1272" s="144"/>
      <c r="D1272" s="145">
        <v>28</v>
      </c>
      <c r="E1272" s="146">
        <v>589.54</v>
      </c>
      <c r="F1272" s="146">
        <v>755</v>
      </c>
    </row>
    <row r="1273" spans="1:6">
      <c r="A1273" s="59" t="s">
        <v>5938</v>
      </c>
      <c r="B1273" s="59" t="s">
        <v>5939</v>
      </c>
      <c r="C1273" s="144"/>
      <c r="D1273" s="145">
        <v>28</v>
      </c>
      <c r="E1273" s="146">
        <v>1031.69</v>
      </c>
      <c r="F1273" s="146">
        <v>1321</v>
      </c>
    </row>
    <row r="1274" spans="1:6">
      <c r="A1274" s="59" t="s">
        <v>5940</v>
      </c>
      <c r="B1274" s="59" t="s">
        <v>5941</v>
      </c>
      <c r="C1274" s="144"/>
      <c r="D1274" s="145">
        <v>28</v>
      </c>
      <c r="E1274" s="146">
        <v>666.43</v>
      </c>
      <c r="F1274" s="146">
        <v>853</v>
      </c>
    </row>
    <row r="1275" spans="1:6">
      <c r="A1275" s="59" t="s">
        <v>5942</v>
      </c>
      <c r="B1275" s="59" t="s">
        <v>5943</v>
      </c>
      <c r="C1275" s="144"/>
      <c r="D1275" s="145">
        <v>28</v>
      </c>
      <c r="E1275" s="146">
        <v>666.43</v>
      </c>
      <c r="F1275" s="146">
        <v>853</v>
      </c>
    </row>
    <row r="1276" spans="1:6">
      <c r="A1276" s="59" t="s">
        <v>5944</v>
      </c>
      <c r="B1276" s="59" t="s">
        <v>5945</v>
      </c>
      <c r="C1276" s="144"/>
      <c r="D1276" s="145">
        <v>28</v>
      </c>
      <c r="E1276" s="146">
        <v>627.98</v>
      </c>
      <c r="F1276" s="146">
        <v>804</v>
      </c>
    </row>
    <row r="1277" spans="1:6">
      <c r="A1277" s="59" t="s">
        <v>5946</v>
      </c>
      <c r="B1277" s="59" t="s">
        <v>5947</v>
      </c>
      <c r="C1277" s="144"/>
      <c r="D1277" s="145">
        <v>28</v>
      </c>
      <c r="E1277" s="146">
        <v>967.61</v>
      </c>
      <c r="F1277" s="146">
        <v>1239</v>
      </c>
    </row>
    <row r="1278" spans="1:6">
      <c r="A1278" s="59" t="s">
        <v>5948</v>
      </c>
      <c r="B1278" s="59" t="s">
        <v>5949</v>
      </c>
      <c r="C1278" s="144"/>
      <c r="D1278" s="145">
        <v>28</v>
      </c>
      <c r="E1278" s="146">
        <v>954.79</v>
      </c>
      <c r="F1278" s="146">
        <v>1222</v>
      </c>
    </row>
    <row r="1279" spans="1:6">
      <c r="A1279" s="59" t="s">
        <v>5950</v>
      </c>
      <c r="B1279" s="59" t="s">
        <v>5951</v>
      </c>
      <c r="C1279" s="144"/>
      <c r="D1279" s="145">
        <v>28</v>
      </c>
      <c r="E1279" s="146">
        <v>1121.4000000000001</v>
      </c>
      <c r="F1279" s="146">
        <v>1435</v>
      </c>
    </row>
    <row r="1280" spans="1:6">
      <c r="A1280" s="59" t="s">
        <v>5952</v>
      </c>
      <c r="B1280" s="59" t="s">
        <v>5953</v>
      </c>
      <c r="C1280" s="144"/>
      <c r="D1280" s="145">
        <v>28</v>
      </c>
      <c r="E1280" s="146">
        <v>711.29</v>
      </c>
      <c r="F1280" s="146">
        <v>910</v>
      </c>
    </row>
    <row r="1281" spans="1:6">
      <c r="A1281" s="59" t="s">
        <v>5954</v>
      </c>
      <c r="B1281" s="59" t="s">
        <v>5955</v>
      </c>
      <c r="C1281" s="144"/>
      <c r="D1281" s="145">
        <v>28</v>
      </c>
      <c r="E1281" s="146">
        <v>711.29</v>
      </c>
      <c r="F1281" s="146">
        <v>910</v>
      </c>
    </row>
    <row r="1282" spans="1:6">
      <c r="A1282" s="59" t="s">
        <v>5956</v>
      </c>
      <c r="B1282" s="59" t="s">
        <v>5957</v>
      </c>
      <c r="C1282" s="144"/>
      <c r="D1282" s="145">
        <v>28</v>
      </c>
      <c r="E1282" s="146">
        <v>672.84</v>
      </c>
      <c r="F1282" s="146">
        <v>861</v>
      </c>
    </row>
    <row r="1283" spans="1:6">
      <c r="A1283" s="59" t="s">
        <v>5958</v>
      </c>
      <c r="B1283" s="59" t="s">
        <v>5959</v>
      </c>
      <c r="C1283" s="144"/>
      <c r="D1283" s="145">
        <v>28</v>
      </c>
      <c r="E1283" s="146">
        <v>1031.69</v>
      </c>
      <c r="F1283" s="146">
        <v>1321</v>
      </c>
    </row>
    <row r="1284" spans="1:6">
      <c r="A1284" s="59" t="s">
        <v>5960</v>
      </c>
      <c r="B1284" s="59" t="s">
        <v>5961</v>
      </c>
      <c r="C1284" s="144"/>
      <c r="D1284" s="145">
        <v>28</v>
      </c>
      <c r="E1284" s="146">
        <v>1018.87</v>
      </c>
      <c r="F1284" s="146">
        <v>1304</v>
      </c>
    </row>
    <row r="1285" spans="1:6">
      <c r="A1285" s="59" t="s">
        <v>216</v>
      </c>
      <c r="B1285" s="59" t="s">
        <v>2575</v>
      </c>
      <c r="C1285" s="144"/>
      <c r="D1285" s="145">
        <v>28</v>
      </c>
      <c r="E1285" s="146">
        <v>1153.44</v>
      </c>
      <c r="F1285" s="146">
        <v>1476</v>
      </c>
    </row>
    <row r="1286" spans="1:6">
      <c r="A1286" s="59" t="s">
        <v>566</v>
      </c>
      <c r="B1286" s="59" t="s">
        <v>1710</v>
      </c>
      <c r="C1286" s="144"/>
      <c r="D1286" s="145">
        <v>28</v>
      </c>
      <c r="E1286" s="146">
        <v>801</v>
      </c>
      <c r="F1286" s="146">
        <v>1025</v>
      </c>
    </row>
    <row r="1287" spans="1:6">
      <c r="A1287" s="59" t="s">
        <v>810</v>
      </c>
      <c r="B1287" s="59" t="s">
        <v>1711</v>
      </c>
      <c r="C1287" s="144"/>
      <c r="D1287" s="145">
        <v>28</v>
      </c>
      <c r="E1287" s="146">
        <v>807.41</v>
      </c>
      <c r="F1287" s="146">
        <v>1033</v>
      </c>
    </row>
    <row r="1288" spans="1:6">
      <c r="A1288" s="59" t="s">
        <v>2583</v>
      </c>
      <c r="B1288" s="59" t="s">
        <v>2584</v>
      </c>
      <c r="C1288" s="144"/>
      <c r="D1288" s="145">
        <v>28</v>
      </c>
      <c r="E1288" s="146">
        <v>583.13</v>
      </c>
      <c r="F1288" s="146">
        <v>746</v>
      </c>
    </row>
    <row r="1289" spans="1:6">
      <c r="A1289" s="59" t="s">
        <v>74</v>
      </c>
      <c r="B1289" s="59" t="s">
        <v>948</v>
      </c>
      <c r="C1289" s="144"/>
      <c r="D1289" s="145">
        <v>28</v>
      </c>
      <c r="E1289" s="146">
        <v>692.06</v>
      </c>
      <c r="F1289" s="146">
        <v>886</v>
      </c>
    </row>
    <row r="1290" spans="1:6">
      <c r="A1290" s="59" t="s">
        <v>812</v>
      </c>
      <c r="B1290" s="59" t="s">
        <v>951</v>
      </c>
      <c r="C1290" s="144"/>
      <c r="D1290" s="145">
        <v>28</v>
      </c>
      <c r="E1290" s="146">
        <v>634.39</v>
      </c>
      <c r="F1290" s="146">
        <v>812</v>
      </c>
    </row>
    <row r="1291" spans="1:6">
      <c r="A1291" s="59" t="s">
        <v>2585</v>
      </c>
      <c r="B1291" s="59" t="s">
        <v>2586</v>
      </c>
      <c r="C1291" s="144"/>
      <c r="D1291" s="145">
        <v>28</v>
      </c>
      <c r="E1291" s="146">
        <v>281.95</v>
      </c>
      <c r="F1291" s="146">
        <v>361</v>
      </c>
    </row>
    <row r="1292" spans="1:6">
      <c r="A1292" s="59" t="s">
        <v>5962</v>
      </c>
      <c r="B1292" s="59" t="s">
        <v>5963</v>
      </c>
      <c r="C1292" s="144"/>
      <c r="D1292" s="145">
        <v>28</v>
      </c>
      <c r="E1292" s="146">
        <v>121.75</v>
      </c>
      <c r="F1292" s="146">
        <v>156</v>
      </c>
    </row>
    <row r="1293" spans="1:6">
      <c r="A1293" s="59" t="s">
        <v>2587</v>
      </c>
      <c r="B1293" s="59" t="s">
        <v>2588</v>
      </c>
      <c r="C1293" s="144"/>
      <c r="D1293" s="145">
        <v>28</v>
      </c>
      <c r="E1293" s="146">
        <v>166.61</v>
      </c>
      <c r="F1293" s="146">
        <v>213</v>
      </c>
    </row>
    <row r="1294" spans="1:6">
      <c r="A1294" s="59" t="s">
        <v>297</v>
      </c>
      <c r="B1294" s="59" t="s">
        <v>814</v>
      </c>
      <c r="C1294" s="144"/>
      <c r="D1294" s="145">
        <v>28</v>
      </c>
      <c r="E1294" s="146">
        <v>499.82</v>
      </c>
      <c r="F1294" s="146">
        <v>640</v>
      </c>
    </row>
    <row r="1295" spans="1:6">
      <c r="A1295" s="59" t="s">
        <v>267</v>
      </c>
      <c r="B1295" s="59" t="s">
        <v>1712</v>
      </c>
      <c r="C1295" s="144"/>
      <c r="D1295" s="145">
        <v>28</v>
      </c>
      <c r="E1295" s="146">
        <v>487.01</v>
      </c>
      <c r="F1295" s="146">
        <v>623</v>
      </c>
    </row>
    <row r="1296" spans="1:6">
      <c r="A1296" s="59" t="s">
        <v>1713</v>
      </c>
      <c r="B1296" s="59" t="s">
        <v>1714</v>
      </c>
      <c r="C1296" s="144"/>
      <c r="D1296" s="145">
        <v>28</v>
      </c>
      <c r="E1296" s="146">
        <v>1063.73</v>
      </c>
      <c r="F1296" s="146">
        <v>1362</v>
      </c>
    </row>
    <row r="1297" spans="1:6">
      <c r="A1297" s="59" t="s">
        <v>1721</v>
      </c>
      <c r="B1297" s="59" t="s">
        <v>1722</v>
      </c>
      <c r="C1297" s="144"/>
      <c r="D1297" s="145">
        <v>28</v>
      </c>
      <c r="E1297" s="146">
        <v>1050.9100000000001</v>
      </c>
      <c r="F1297" s="146">
        <v>1345</v>
      </c>
    </row>
    <row r="1298" spans="1:6">
      <c r="A1298" s="59" t="s">
        <v>570</v>
      </c>
      <c r="B1298" s="59" t="s">
        <v>820</v>
      </c>
      <c r="C1298" s="144"/>
      <c r="D1298" s="145">
        <v>28</v>
      </c>
      <c r="E1298" s="146">
        <v>410.11</v>
      </c>
      <c r="F1298" s="146">
        <v>525</v>
      </c>
    </row>
    <row r="1299" spans="1:6">
      <c r="A1299" s="59" t="s">
        <v>5964</v>
      </c>
      <c r="B1299" s="59" t="s">
        <v>5965</v>
      </c>
      <c r="C1299" s="144"/>
      <c r="D1299" s="145">
        <v>28</v>
      </c>
      <c r="E1299" s="146">
        <v>243.5</v>
      </c>
      <c r="F1299" s="146">
        <v>312</v>
      </c>
    </row>
    <row r="1300" spans="1:6">
      <c r="A1300" s="59" t="s">
        <v>5966</v>
      </c>
      <c r="B1300" s="59" t="s">
        <v>5967</v>
      </c>
      <c r="C1300" s="144"/>
      <c r="D1300" s="145">
        <v>28</v>
      </c>
      <c r="E1300" s="146">
        <v>64.08</v>
      </c>
      <c r="F1300" s="146">
        <v>82</v>
      </c>
    </row>
    <row r="1301" spans="1:6">
      <c r="A1301" s="59" t="s">
        <v>5968</v>
      </c>
      <c r="B1301" s="59" t="s">
        <v>5969</v>
      </c>
      <c r="C1301" s="144"/>
      <c r="D1301" s="145">
        <v>28</v>
      </c>
      <c r="E1301" s="146">
        <v>563.9</v>
      </c>
      <c r="F1301" s="146">
        <v>722</v>
      </c>
    </row>
    <row r="1302" spans="1:6">
      <c r="A1302" s="59" t="s">
        <v>5970</v>
      </c>
      <c r="B1302" s="59" t="s">
        <v>5971</v>
      </c>
      <c r="C1302" s="144"/>
      <c r="D1302" s="145">
        <v>28</v>
      </c>
      <c r="E1302" s="146">
        <v>2095.42</v>
      </c>
      <c r="F1302" s="146">
        <v>2682</v>
      </c>
    </row>
    <row r="1303" spans="1:6">
      <c r="A1303" s="59" t="s">
        <v>5972</v>
      </c>
      <c r="B1303" s="59" t="s">
        <v>5973</v>
      </c>
      <c r="C1303" s="144"/>
      <c r="D1303" s="145">
        <v>28</v>
      </c>
      <c r="E1303" s="146">
        <v>454.97</v>
      </c>
      <c r="F1303" s="146">
        <v>582</v>
      </c>
    </row>
    <row r="1304" spans="1:6">
      <c r="A1304" s="59" t="s">
        <v>5974</v>
      </c>
      <c r="B1304" s="59" t="s">
        <v>5975</v>
      </c>
      <c r="C1304" s="144"/>
      <c r="D1304" s="145">
        <v>28</v>
      </c>
      <c r="E1304" s="146">
        <v>551.09</v>
      </c>
      <c r="F1304" s="146">
        <v>705</v>
      </c>
    </row>
    <row r="1305" spans="1:6">
      <c r="A1305" s="59" t="s">
        <v>5976</v>
      </c>
      <c r="B1305" s="59" t="s">
        <v>5978</v>
      </c>
      <c r="C1305" s="144"/>
      <c r="D1305" s="145">
        <v>28</v>
      </c>
      <c r="E1305" s="146">
        <v>307.58</v>
      </c>
      <c r="F1305" s="146">
        <v>394</v>
      </c>
    </row>
    <row r="1306" spans="1:6">
      <c r="A1306" s="59" t="s">
        <v>5979</v>
      </c>
      <c r="B1306" s="59" t="s">
        <v>5980</v>
      </c>
      <c r="C1306" s="144"/>
      <c r="D1306" s="145">
        <v>28</v>
      </c>
      <c r="E1306" s="146">
        <v>307.58</v>
      </c>
      <c r="F1306" s="146">
        <v>394</v>
      </c>
    </row>
    <row r="1307" spans="1:6">
      <c r="A1307" s="59" t="s">
        <v>5981</v>
      </c>
      <c r="B1307" s="59" t="s">
        <v>5982</v>
      </c>
      <c r="C1307" s="144"/>
      <c r="D1307" s="145">
        <v>28</v>
      </c>
      <c r="E1307" s="146">
        <v>512.64</v>
      </c>
      <c r="F1307" s="146">
        <v>656</v>
      </c>
    </row>
    <row r="1308" spans="1:6">
      <c r="A1308" s="59" t="s">
        <v>5983</v>
      </c>
      <c r="B1308" s="59" t="s">
        <v>5984</v>
      </c>
      <c r="C1308" s="144"/>
      <c r="D1308" s="145">
        <v>28</v>
      </c>
      <c r="E1308" s="146">
        <v>807.41</v>
      </c>
      <c r="F1308" s="146">
        <v>1033</v>
      </c>
    </row>
    <row r="1309" spans="1:6">
      <c r="A1309" s="59" t="s">
        <v>5985</v>
      </c>
      <c r="B1309" s="59" t="s">
        <v>5986</v>
      </c>
      <c r="C1309" s="144"/>
      <c r="D1309" s="145">
        <v>28</v>
      </c>
      <c r="E1309" s="146">
        <v>807.41</v>
      </c>
      <c r="F1309" s="146">
        <v>1033</v>
      </c>
    </row>
    <row r="1310" spans="1:6">
      <c r="A1310" s="59" t="s">
        <v>5987</v>
      </c>
      <c r="B1310" s="59" t="s">
        <v>5988</v>
      </c>
      <c r="C1310" s="144"/>
      <c r="D1310" s="145">
        <v>28</v>
      </c>
      <c r="E1310" s="146">
        <v>288.36</v>
      </c>
      <c r="F1310" s="146">
        <v>369</v>
      </c>
    </row>
    <row r="1311" spans="1:6">
      <c r="A1311" s="59" t="s">
        <v>2145</v>
      </c>
      <c r="B1311" s="59" t="s">
        <v>2146</v>
      </c>
      <c r="C1311" s="144"/>
      <c r="D1311" s="145">
        <v>28</v>
      </c>
      <c r="E1311" s="146">
        <v>1480.25</v>
      </c>
      <c r="F1311" s="146">
        <v>1895</v>
      </c>
    </row>
    <row r="1312" spans="1:6">
      <c r="A1312" s="59" t="s">
        <v>2153</v>
      </c>
      <c r="B1312" s="59" t="s">
        <v>2154</v>
      </c>
      <c r="C1312" s="144"/>
      <c r="D1312" s="145">
        <v>28</v>
      </c>
      <c r="E1312" s="146">
        <v>916.34</v>
      </c>
      <c r="F1312" s="146">
        <v>1173</v>
      </c>
    </row>
    <row r="1313" spans="1:6">
      <c r="A1313" s="59" t="s">
        <v>2157</v>
      </c>
      <c r="B1313" s="59" t="s">
        <v>2158</v>
      </c>
      <c r="C1313" s="144"/>
      <c r="D1313" s="145">
        <v>28</v>
      </c>
      <c r="E1313" s="146">
        <v>916.34</v>
      </c>
      <c r="F1313" s="146">
        <v>1173</v>
      </c>
    </row>
    <row r="1314" spans="1:6">
      <c r="A1314" s="59" t="s">
        <v>2161</v>
      </c>
      <c r="B1314" s="59" t="s">
        <v>2163</v>
      </c>
      <c r="C1314" s="144"/>
      <c r="D1314" s="145">
        <v>28</v>
      </c>
      <c r="E1314" s="146">
        <v>871.49</v>
      </c>
      <c r="F1314" s="146">
        <v>1116</v>
      </c>
    </row>
    <row r="1315" spans="1:6">
      <c r="A1315" s="59" t="s">
        <v>2164</v>
      </c>
      <c r="B1315" s="59" t="s">
        <v>2165</v>
      </c>
      <c r="C1315" s="144"/>
      <c r="D1315" s="145">
        <v>28</v>
      </c>
      <c r="E1315" s="146">
        <v>1320.05</v>
      </c>
      <c r="F1315" s="146">
        <v>1690</v>
      </c>
    </row>
    <row r="1316" spans="1:6">
      <c r="A1316" s="59" t="s">
        <v>2172</v>
      </c>
      <c r="B1316" s="59" t="s">
        <v>2173</v>
      </c>
      <c r="C1316" s="144"/>
      <c r="D1316" s="145">
        <v>28</v>
      </c>
      <c r="E1316" s="146">
        <v>1307.23</v>
      </c>
      <c r="F1316" s="146">
        <v>1673</v>
      </c>
    </row>
    <row r="1317" spans="1:6">
      <c r="A1317" s="59" t="s">
        <v>398</v>
      </c>
      <c r="B1317" s="59" t="s">
        <v>823</v>
      </c>
      <c r="C1317" s="144"/>
      <c r="D1317" s="145">
        <v>28</v>
      </c>
      <c r="E1317" s="146">
        <v>852.26</v>
      </c>
      <c r="F1317" s="146">
        <v>1091</v>
      </c>
    </row>
    <row r="1318" spans="1:6">
      <c r="A1318" s="59" t="s">
        <v>2181</v>
      </c>
      <c r="B1318" s="59" t="s">
        <v>2182</v>
      </c>
      <c r="C1318" s="144"/>
      <c r="D1318" s="145">
        <v>28</v>
      </c>
      <c r="E1318" s="146">
        <v>576.72</v>
      </c>
      <c r="F1318" s="146">
        <v>738</v>
      </c>
    </row>
    <row r="1319" spans="1:6">
      <c r="A1319" s="59" t="s">
        <v>2184</v>
      </c>
      <c r="B1319" s="59" t="s">
        <v>2185</v>
      </c>
      <c r="C1319" s="144"/>
      <c r="D1319" s="145">
        <v>28</v>
      </c>
      <c r="E1319" s="146">
        <v>583.13</v>
      </c>
      <c r="F1319" s="146">
        <v>746</v>
      </c>
    </row>
    <row r="1320" spans="1:6">
      <c r="A1320" s="59" t="s">
        <v>497</v>
      </c>
      <c r="B1320" s="59" t="s">
        <v>826</v>
      </c>
      <c r="C1320" s="144"/>
      <c r="D1320" s="145">
        <v>28</v>
      </c>
      <c r="E1320" s="146">
        <v>525.46</v>
      </c>
      <c r="F1320" s="146">
        <v>673</v>
      </c>
    </row>
    <row r="1321" spans="1:6">
      <c r="A1321" s="59" t="s">
        <v>837</v>
      </c>
      <c r="B1321" s="59" t="s">
        <v>960</v>
      </c>
      <c r="C1321" s="144"/>
      <c r="D1321" s="145">
        <v>28</v>
      </c>
      <c r="E1321" s="146">
        <v>839.45</v>
      </c>
      <c r="F1321" s="146">
        <v>1074</v>
      </c>
    </row>
    <row r="1322" spans="1:6">
      <c r="A1322" s="59" t="s">
        <v>2187</v>
      </c>
      <c r="B1322" s="59" t="s">
        <v>2188</v>
      </c>
      <c r="C1322" s="144"/>
      <c r="D1322" s="145">
        <v>28</v>
      </c>
      <c r="E1322" s="146">
        <v>826.63</v>
      </c>
      <c r="F1322" s="146">
        <v>1058</v>
      </c>
    </row>
    <row r="1323" spans="1:6">
      <c r="A1323" s="59" t="s">
        <v>145</v>
      </c>
      <c r="B1323" s="59" t="s">
        <v>962</v>
      </c>
      <c r="C1323" s="144"/>
      <c r="D1323" s="145">
        <v>28</v>
      </c>
      <c r="E1323" s="146">
        <v>918.91</v>
      </c>
      <c r="F1323" s="146">
        <v>1176</v>
      </c>
    </row>
    <row r="1324" spans="1:6">
      <c r="A1324" s="59" t="s">
        <v>224</v>
      </c>
      <c r="B1324" s="59" t="s">
        <v>1726</v>
      </c>
      <c r="C1324" s="144"/>
      <c r="D1324" s="145">
        <v>28</v>
      </c>
      <c r="E1324" s="146">
        <v>630.54999999999995</v>
      </c>
      <c r="F1324" s="146">
        <v>807</v>
      </c>
    </row>
    <row r="1325" spans="1:6">
      <c r="A1325" s="59" t="s">
        <v>268</v>
      </c>
      <c r="B1325" s="59" t="s">
        <v>834</v>
      </c>
      <c r="C1325" s="144"/>
      <c r="D1325" s="145">
        <v>28</v>
      </c>
      <c r="E1325" s="146">
        <v>623</v>
      </c>
      <c r="F1325" s="146">
        <v>798</v>
      </c>
    </row>
    <row r="1326" spans="1:6">
      <c r="A1326" s="59" t="s">
        <v>2591</v>
      </c>
      <c r="B1326" s="59" t="s">
        <v>2592</v>
      </c>
      <c r="C1326" s="144"/>
      <c r="D1326" s="145">
        <v>28</v>
      </c>
      <c r="E1326" s="146">
        <v>484</v>
      </c>
      <c r="F1326" s="146">
        <v>620</v>
      </c>
    </row>
    <row r="1327" spans="1:6">
      <c r="A1327" s="59" t="s">
        <v>227</v>
      </c>
      <c r="B1327" s="59" t="s">
        <v>2595</v>
      </c>
      <c r="C1327" s="144"/>
      <c r="D1327" s="145">
        <v>28</v>
      </c>
      <c r="E1327" s="146">
        <v>542</v>
      </c>
      <c r="F1327" s="146">
        <v>693</v>
      </c>
    </row>
    <row r="1328" spans="1:6">
      <c r="A1328" s="59" t="s">
        <v>154</v>
      </c>
      <c r="B1328" s="59" t="s">
        <v>842</v>
      </c>
      <c r="C1328" s="144"/>
      <c r="D1328" s="145">
        <v>28</v>
      </c>
      <c r="E1328" s="146">
        <v>500</v>
      </c>
      <c r="F1328" s="146">
        <v>640</v>
      </c>
    </row>
    <row r="1329" spans="1:6">
      <c r="A1329" s="59" t="s">
        <v>848</v>
      </c>
      <c r="B1329" s="59" t="s">
        <v>849</v>
      </c>
      <c r="C1329" s="144"/>
      <c r="D1329" s="145">
        <v>28</v>
      </c>
      <c r="E1329" s="146">
        <v>210</v>
      </c>
      <c r="F1329" s="146">
        <v>269</v>
      </c>
    </row>
    <row r="1330" spans="1:6">
      <c r="A1330" s="59" t="s">
        <v>5991</v>
      </c>
      <c r="B1330" s="59" t="s">
        <v>5992</v>
      </c>
      <c r="C1330" s="144"/>
      <c r="D1330" s="145">
        <v>28</v>
      </c>
      <c r="E1330" s="146">
        <v>71.77</v>
      </c>
      <c r="F1330" s="146">
        <v>87</v>
      </c>
    </row>
    <row r="1331" spans="1:6">
      <c r="A1331" s="59" t="s">
        <v>2596</v>
      </c>
      <c r="B1331" s="59" t="s">
        <v>2597</v>
      </c>
      <c r="C1331" s="144"/>
      <c r="D1331" s="145">
        <v>28</v>
      </c>
      <c r="E1331" s="146">
        <v>132</v>
      </c>
      <c r="F1331" s="146">
        <v>169</v>
      </c>
    </row>
    <row r="1332" spans="1:6">
      <c r="A1332" s="59" t="s">
        <v>300</v>
      </c>
      <c r="B1332" s="59" t="s">
        <v>853</v>
      </c>
      <c r="C1332" s="144"/>
      <c r="D1332" s="145">
        <v>28</v>
      </c>
      <c r="E1332" s="146">
        <v>393</v>
      </c>
      <c r="F1332" s="146">
        <v>504</v>
      </c>
    </row>
    <row r="1333" spans="1:6">
      <c r="A1333" s="59" t="s">
        <v>226</v>
      </c>
      <c r="B1333" s="59" t="s">
        <v>858</v>
      </c>
      <c r="C1333" s="144"/>
      <c r="D1333" s="145">
        <v>28</v>
      </c>
      <c r="E1333" s="146">
        <v>399</v>
      </c>
      <c r="F1333" s="146">
        <v>511</v>
      </c>
    </row>
    <row r="1334" spans="1:6">
      <c r="A1334" s="59" t="s">
        <v>866</v>
      </c>
      <c r="B1334" s="59" t="s">
        <v>867</v>
      </c>
      <c r="C1334" s="144"/>
      <c r="D1334" s="145">
        <v>28</v>
      </c>
      <c r="E1334" s="146">
        <v>850.98</v>
      </c>
      <c r="F1334" s="146">
        <v>1037</v>
      </c>
    </row>
    <row r="1335" spans="1:6">
      <c r="A1335" s="59" t="s">
        <v>827</v>
      </c>
      <c r="B1335" s="59" t="s">
        <v>871</v>
      </c>
      <c r="C1335" s="144"/>
      <c r="D1335" s="145">
        <v>28</v>
      </c>
      <c r="E1335" s="146">
        <v>807</v>
      </c>
      <c r="F1335" s="146">
        <v>1033</v>
      </c>
    </row>
    <row r="1336" spans="1:6">
      <c r="A1336" s="59" t="s">
        <v>208</v>
      </c>
      <c r="B1336" s="59" t="s">
        <v>2600</v>
      </c>
      <c r="C1336" s="144"/>
      <c r="D1336" s="145">
        <v>28</v>
      </c>
      <c r="E1336" s="146">
        <v>339</v>
      </c>
      <c r="F1336" s="146">
        <v>434</v>
      </c>
    </row>
    <row r="1337" spans="1:6">
      <c r="A1337" s="59" t="s">
        <v>5995</v>
      </c>
      <c r="B1337" s="59" t="s">
        <v>5996</v>
      </c>
      <c r="C1337" s="144"/>
      <c r="D1337" s="145">
        <v>28</v>
      </c>
      <c r="E1337" s="146">
        <v>20.51</v>
      </c>
      <c r="F1337" s="146">
        <v>26</v>
      </c>
    </row>
    <row r="1338" spans="1:6">
      <c r="A1338" s="59" t="s">
        <v>5997</v>
      </c>
      <c r="B1338" s="59" t="s">
        <v>5998</v>
      </c>
      <c r="C1338" s="144"/>
      <c r="D1338" s="145">
        <v>28</v>
      </c>
      <c r="E1338" s="146">
        <v>20.51</v>
      </c>
      <c r="F1338" s="146">
        <v>26</v>
      </c>
    </row>
    <row r="1339" spans="1:6">
      <c r="A1339" s="59" t="s">
        <v>2904</v>
      </c>
      <c r="B1339" s="59" t="s">
        <v>6000</v>
      </c>
      <c r="C1339" s="144"/>
      <c r="D1339" s="145">
        <v>28</v>
      </c>
      <c r="E1339" s="146">
        <v>711.29</v>
      </c>
      <c r="F1339" s="146">
        <v>910</v>
      </c>
    </row>
    <row r="1340" spans="1:6">
      <c r="A1340" s="59" t="s">
        <v>2906</v>
      </c>
      <c r="B1340" s="59" t="s">
        <v>6001</v>
      </c>
      <c r="C1340" s="144"/>
      <c r="D1340" s="145">
        <v>28</v>
      </c>
      <c r="E1340" s="146">
        <v>711.29</v>
      </c>
      <c r="F1340" s="146">
        <v>910</v>
      </c>
    </row>
    <row r="1341" spans="1:6">
      <c r="A1341" s="59" t="s">
        <v>2908</v>
      </c>
      <c r="B1341" s="59" t="s">
        <v>2909</v>
      </c>
      <c r="C1341" s="144"/>
      <c r="D1341" s="145">
        <v>28</v>
      </c>
      <c r="E1341" s="146">
        <v>820.22</v>
      </c>
      <c r="F1341" s="146">
        <v>1050</v>
      </c>
    </row>
    <row r="1342" spans="1:6">
      <c r="A1342" s="59" t="s">
        <v>6002</v>
      </c>
      <c r="B1342" s="59" t="s">
        <v>6003</v>
      </c>
      <c r="C1342" s="144"/>
      <c r="D1342" s="145">
        <v>28</v>
      </c>
      <c r="E1342" s="146">
        <v>1730.16</v>
      </c>
      <c r="F1342" s="146">
        <v>2215</v>
      </c>
    </row>
    <row r="1343" spans="1:6">
      <c r="A1343" s="59" t="s">
        <v>2910</v>
      </c>
      <c r="B1343" s="59" t="s">
        <v>6004</v>
      </c>
      <c r="C1343" s="144"/>
      <c r="D1343" s="145">
        <v>28</v>
      </c>
      <c r="E1343" s="146">
        <v>736.92</v>
      </c>
      <c r="F1343" s="146">
        <v>943</v>
      </c>
    </row>
    <row r="1344" spans="1:6">
      <c r="A1344" s="59" t="s">
        <v>2912</v>
      </c>
      <c r="B1344" s="59" t="s">
        <v>6005</v>
      </c>
      <c r="C1344" s="144"/>
      <c r="D1344" s="145">
        <v>28</v>
      </c>
      <c r="E1344" s="146">
        <v>672.84</v>
      </c>
      <c r="F1344" s="146">
        <v>861</v>
      </c>
    </row>
    <row r="1345" spans="1:6">
      <c r="A1345" s="59" t="s">
        <v>2916</v>
      </c>
      <c r="B1345" s="59" t="s">
        <v>2917</v>
      </c>
      <c r="C1345" s="144"/>
      <c r="D1345" s="145">
        <v>28</v>
      </c>
      <c r="E1345" s="146">
        <v>711.29</v>
      </c>
      <c r="F1345" s="146">
        <v>910</v>
      </c>
    </row>
    <row r="1346" spans="1:6">
      <c r="A1346" s="59" t="s">
        <v>2918</v>
      </c>
      <c r="B1346" s="59" t="s">
        <v>2919</v>
      </c>
      <c r="C1346" s="144"/>
      <c r="D1346" s="145">
        <v>28</v>
      </c>
      <c r="E1346" s="146">
        <v>519.04999999999995</v>
      </c>
      <c r="F1346" s="146">
        <v>664</v>
      </c>
    </row>
    <row r="1347" spans="1:6">
      <c r="A1347" s="59" t="s">
        <v>2920</v>
      </c>
      <c r="B1347" s="59" t="s">
        <v>2921</v>
      </c>
      <c r="C1347" s="144"/>
      <c r="D1347" s="145">
        <v>28</v>
      </c>
      <c r="E1347" s="146">
        <v>897.12</v>
      </c>
      <c r="F1347" s="146">
        <v>1148</v>
      </c>
    </row>
    <row r="1348" spans="1:6">
      <c r="A1348" s="59" t="s">
        <v>2922</v>
      </c>
      <c r="B1348" s="59" t="s">
        <v>2923</v>
      </c>
      <c r="C1348" s="144"/>
      <c r="D1348" s="145">
        <v>28</v>
      </c>
      <c r="E1348" s="146">
        <v>480.6</v>
      </c>
      <c r="F1348" s="146">
        <v>615</v>
      </c>
    </row>
    <row r="1349" spans="1:6">
      <c r="A1349" s="59" t="s">
        <v>2924</v>
      </c>
      <c r="B1349" s="59" t="s">
        <v>2925</v>
      </c>
      <c r="C1349" s="144"/>
      <c r="D1349" s="145">
        <v>28</v>
      </c>
      <c r="E1349" s="146">
        <v>390.89</v>
      </c>
      <c r="F1349" s="146">
        <v>500</v>
      </c>
    </row>
    <row r="1350" spans="1:6">
      <c r="A1350" s="59" t="s">
        <v>2926</v>
      </c>
      <c r="B1350" s="59" t="s">
        <v>2927</v>
      </c>
      <c r="C1350" s="144"/>
      <c r="D1350" s="145">
        <v>28</v>
      </c>
      <c r="E1350" s="146">
        <v>390.89</v>
      </c>
      <c r="F1350" s="146">
        <v>500</v>
      </c>
    </row>
    <row r="1351" spans="1:6">
      <c r="A1351" s="59" t="s">
        <v>2190</v>
      </c>
      <c r="B1351" s="59" t="s">
        <v>2191</v>
      </c>
      <c r="C1351" s="144"/>
      <c r="D1351" s="145">
        <v>28</v>
      </c>
      <c r="E1351" s="146">
        <v>948.38</v>
      </c>
      <c r="F1351" s="146">
        <v>1214</v>
      </c>
    </row>
    <row r="1352" spans="1:6">
      <c r="A1352" s="59" t="s">
        <v>2196</v>
      </c>
      <c r="B1352" s="59" t="s">
        <v>2197</v>
      </c>
      <c r="C1352" s="144"/>
      <c r="D1352" s="145">
        <v>28</v>
      </c>
      <c r="E1352" s="146">
        <v>627.98</v>
      </c>
      <c r="F1352" s="146">
        <v>804</v>
      </c>
    </row>
    <row r="1353" spans="1:6">
      <c r="A1353" s="59" t="s">
        <v>2198</v>
      </c>
      <c r="B1353" s="59" t="s">
        <v>2199</v>
      </c>
      <c r="C1353" s="144"/>
      <c r="D1353" s="145">
        <v>28</v>
      </c>
      <c r="E1353" s="146">
        <v>634.39</v>
      </c>
      <c r="F1353" s="146">
        <v>812</v>
      </c>
    </row>
    <row r="1354" spans="1:6">
      <c r="A1354" s="59" t="s">
        <v>2200</v>
      </c>
      <c r="B1354" s="59" t="s">
        <v>2201</v>
      </c>
      <c r="C1354" s="144"/>
      <c r="D1354" s="145">
        <v>28</v>
      </c>
      <c r="E1354" s="146">
        <v>583.13</v>
      </c>
      <c r="F1354" s="146">
        <v>746</v>
      </c>
    </row>
    <row r="1355" spans="1:6">
      <c r="A1355" s="59" t="s">
        <v>2202</v>
      </c>
      <c r="B1355" s="59" t="s">
        <v>2203</v>
      </c>
      <c r="C1355" s="144"/>
      <c r="D1355" s="145">
        <v>28</v>
      </c>
      <c r="E1355" s="146">
        <v>916.34</v>
      </c>
      <c r="F1355" s="146">
        <v>1173</v>
      </c>
    </row>
    <row r="1356" spans="1:6">
      <c r="A1356" s="59" t="s">
        <v>2205</v>
      </c>
      <c r="B1356" s="59" t="s">
        <v>2206</v>
      </c>
      <c r="C1356" s="144"/>
      <c r="D1356" s="145">
        <v>28</v>
      </c>
      <c r="E1356" s="146">
        <v>903.53</v>
      </c>
      <c r="F1356" s="146">
        <v>1157</v>
      </c>
    </row>
    <row r="1357" spans="1:6">
      <c r="A1357" s="59" t="s">
        <v>3703</v>
      </c>
      <c r="B1357" s="59" t="s">
        <v>3704</v>
      </c>
      <c r="C1357" s="144"/>
      <c r="D1357" s="145">
        <v>28</v>
      </c>
      <c r="E1357" s="146">
        <v>205.06</v>
      </c>
      <c r="F1357" s="146">
        <v>262</v>
      </c>
    </row>
    <row r="1358" spans="1:6">
      <c r="A1358" s="59" t="s">
        <v>6008</v>
      </c>
      <c r="B1358" s="59" t="s">
        <v>6009</v>
      </c>
      <c r="C1358" s="144"/>
      <c r="D1358" s="145">
        <v>28</v>
      </c>
      <c r="E1358" s="146">
        <v>243.5</v>
      </c>
      <c r="F1358" s="146">
        <v>312</v>
      </c>
    </row>
    <row r="1359" spans="1:6">
      <c r="A1359" s="59" t="s">
        <v>6010</v>
      </c>
      <c r="B1359" s="59" t="s">
        <v>6011</v>
      </c>
      <c r="C1359" s="144"/>
      <c r="D1359" s="145">
        <v>28</v>
      </c>
      <c r="E1359" s="146">
        <v>378.07</v>
      </c>
      <c r="F1359" s="146">
        <v>484</v>
      </c>
    </row>
    <row r="1360" spans="1:6">
      <c r="A1360" s="59" t="s">
        <v>6012</v>
      </c>
      <c r="B1360" s="59" t="s">
        <v>6013</v>
      </c>
      <c r="C1360" s="144"/>
      <c r="D1360" s="145">
        <v>28</v>
      </c>
      <c r="E1360" s="146">
        <v>525.46</v>
      </c>
      <c r="F1360" s="146">
        <v>673</v>
      </c>
    </row>
    <row r="1361" spans="1:6">
      <c r="A1361" s="59" t="s">
        <v>6014</v>
      </c>
      <c r="B1361" s="59" t="s">
        <v>6015</v>
      </c>
      <c r="C1361" s="144"/>
      <c r="D1361" s="145">
        <v>28</v>
      </c>
      <c r="E1361" s="146">
        <v>525.46</v>
      </c>
      <c r="F1361" s="146">
        <v>673</v>
      </c>
    </row>
    <row r="1362" spans="1:6">
      <c r="A1362" s="59" t="s">
        <v>6016</v>
      </c>
      <c r="B1362" s="59" t="s">
        <v>6017</v>
      </c>
      <c r="C1362" s="144"/>
      <c r="D1362" s="145">
        <v>28</v>
      </c>
      <c r="E1362" s="146">
        <v>474.19</v>
      </c>
      <c r="F1362" s="146">
        <v>607</v>
      </c>
    </row>
    <row r="1363" spans="1:6">
      <c r="A1363" s="59" t="s">
        <v>6018</v>
      </c>
      <c r="B1363" s="59" t="s">
        <v>6019</v>
      </c>
      <c r="C1363" s="144"/>
      <c r="D1363" s="145">
        <v>28</v>
      </c>
      <c r="E1363" s="146">
        <v>826.63</v>
      </c>
      <c r="F1363" s="146">
        <v>1058</v>
      </c>
    </row>
    <row r="1364" spans="1:6">
      <c r="A1364" s="59" t="s">
        <v>6020</v>
      </c>
      <c r="B1364" s="59" t="s">
        <v>6021</v>
      </c>
      <c r="C1364" s="144"/>
      <c r="D1364" s="145">
        <v>28</v>
      </c>
      <c r="E1364" s="146">
        <v>1730.16</v>
      </c>
      <c r="F1364" s="146">
        <v>2215</v>
      </c>
    </row>
    <row r="1365" spans="1:6">
      <c r="A1365" s="59" t="s">
        <v>6022</v>
      </c>
      <c r="B1365" s="59" t="s">
        <v>6023</v>
      </c>
      <c r="C1365" s="144"/>
      <c r="D1365" s="145">
        <v>28</v>
      </c>
      <c r="E1365" s="146">
        <v>410.11</v>
      </c>
      <c r="F1365" s="146">
        <v>525</v>
      </c>
    </row>
    <row r="1366" spans="1:6">
      <c r="A1366" s="59" t="s">
        <v>2928</v>
      </c>
      <c r="B1366" s="59" t="s">
        <v>6024</v>
      </c>
      <c r="C1366" s="144"/>
      <c r="D1366" s="145">
        <v>28</v>
      </c>
      <c r="E1366" s="146">
        <v>711.29</v>
      </c>
      <c r="F1366" s="146">
        <v>910</v>
      </c>
    </row>
    <row r="1367" spans="1:6">
      <c r="A1367" s="59" t="s">
        <v>2932</v>
      </c>
      <c r="B1367" s="59" t="s">
        <v>6025</v>
      </c>
      <c r="C1367" s="144"/>
      <c r="D1367" s="145">
        <v>28</v>
      </c>
      <c r="E1367" s="146">
        <v>711.29</v>
      </c>
      <c r="F1367" s="146">
        <v>910</v>
      </c>
    </row>
    <row r="1368" spans="1:6">
      <c r="A1368" s="59" t="s">
        <v>2934</v>
      </c>
      <c r="B1368" s="59" t="s">
        <v>2935</v>
      </c>
      <c r="C1368" s="144"/>
      <c r="D1368" s="145">
        <v>28</v>
      </c>
      <c r="E1368" s="146">
        <v>621.58000000000004</v>
      </c>
      <c r="F1368" s="146">
        <v>796</v>
      </c>
    </row>
    <row r="1369" spans="1:6">
      <c r="A1369" s="59" t="s">
        <v>6026</v>
      </c>
      <c r="B1369" s="59" t="s">
        <v>6027</v>
      </c>
      <c r="C1369" s="144"/>
      <c r="D1369" s="145">
        <v>28</v>
      </c>
      <c r="E1369" s="146">
        <v>1730.16</v>
      </c>
      <c r="F1369" s="146">
        <v>2215</v>
      </c>
    </row>
    <row r="1370" spans="1:6">
      <c r="A1370" s="59" t="s">
        <v>6028</v>
      </c>
      <c r="B1370" s="59" t="s">
        <v>6029</v>
      </c>
      <c r="C1370" s="144"/>
      <c r="D1370" s="145">
        <v>28</v>
      </c>
      <c r="E1370" s="146">
        <v>762.55</v>
      </c>
      <c r="F1370" s="146">
        <v>976</v>
      </c>
    </row>
    <row r="1371" spans="1:6">
      <c r="A1371" s="59" t="s">
        <v>2936</v>
      </c>
      <c r="B1371" s="59" t="s">
        <v>6030</v>
      </c>
      <c r="C1371" s="144"/>
      <c r="D1371" s="145">
        <v>28</v>
      </c>
      <c r="E1371" s="146">
        <v>672.84</v>
      </c>
      <c r="F1371" s="146">
        <v>861</v>
      </c>
    </row>
    <row r="1372" spans="1:6">
      <c r="A1372" s="59" t="s">
        <v>2938</v>
      </c>
      <c r="B1372" s="59" t="s">
        <v>2939</v>
      </c>
      <c r="C1372" s="144"/>
      <c r="D1372" s="145">
        <v>28</v>
      </c>
      <c r="E1372" s="146">
        <v>525.46</v>
      </c>
      <c r="F1372" s="146">
        <v>673</v>
      </c>
    </row>
    <row r="1373" spans="1:6">
      <c r="A1373" s="59" t="s">
        <v>6031</v>
      </c>
      <c r="B1373" s="59" t="s">
        <v>6032</v>
      </c>
      <c r="C1373" s="144"/>
      <c r="D1373" s="145">
        <v>28</v>
      </c>
      <c r="E1373" s="146">
        <v>589.54</v>
      </c>
      <c r="F1373" s="146">
        <v>755</v>
      </c>
    </row>
    <row r="1374" spans="1:6">
      <c r="A1374" s="59" t="s">
        <v>6033</v>
      </c>
      <c r="B1374" s="59" t="s">
        <v>6034</v>
      </c>
      <c r="C1374" s="144"/>
      <c r="D1374" s="145">
        <v>28</v>
      </c>
      <c r="E1374" s="146">
        <v>807.41</v>
      </c>
      <c r="F1374" s="146">
        <v>1033</v>
      </c>
    </row>
    <row r="1375" spans="1:6">
      <c r="A1375" s="59" t="s">
        <v>6035</v>
      </c>
      <c r="B1375" s="59" t="s">
        <v>6036</v>
      </c>
      <c r="C1375" s="144"/>
      <c r="D1375" s="145">
        <v>28</v>
      </c>
      <c r="E1375" s="146">
        <v>1595.59</v>
      </c>
      <c r="F1375" s="146">
        <v>2042</v>
      </c>
    </row>
    <row r="1376" spans="1:6">
      <c r="A1376" s="59" t="s">
        <v>6037</v>
      </c>
      <c r="B1376" s="59" t="s">
        <v>6038</v>
      </c>
      <c r="C1376" s="144"/>
      <c r="D1376" s="145">
        <v>28</v>
      </c>
      <c r="E1376" s="146">
        <v>685.66</v>
      </c>
      <c r="F1376" s="146">
        <v>878</v>
      </c>
    </row>
    <row r="1377" spans="1:6">
      <c r="A1377" s="59" t="s">
        <v>6039</v>
      </c>
      <c r="B1377" s="59" t="s">
        <v>6040</v>
      </c>
      <c r="C1377" s="144"/>
      <c r="D1377" s="145">
        <v>28</v>
      </c>
      <c r="E1377" s="146">
        <v>807.41</v>
      </c>
      <c r="F1377" s="146">
        <v>1033</v>
      </c>
    </row>
    <row r="1378" spans="1:6">
      <c r="A1378" s="59" t="s">
        <v>6041</v>
      </c>
      <c r="B1378" s="59" t="s">
        <v>6042</v>
      </c>
      <c r="C1378" s="144"/>
      <c r="D1378" s="145">
        <v>28</v>
      </c>
      <c r="E1378" s="146">
        <v>807.41</v>
      </c>
      <c r="F1378" s="146">
        <v>1033</v>
      </c>
    </row>
    <row r="1379" spans="1:6">
      <c r="A1379" s="59" t="s">
        <v>6043</v>
      </c>
      <c r="B1379" s="59" t="s">
        <v>6044</v>
      </c>
      <c r="C1379" s="144"/>
      <c r="D1379" s="145">
        <v>28</v>
      </c>
      <c r="E1379" s="146">
        <v>845.86</v>
      </c>
      <c r="F1379" s="146">
        <v>1083</v>
      </c>
    </row>
    <row r="1380" spans="1:6">
      <c r="A1380" s="59" t="s">
        <v>6045</v>
      </c>
      <c r="B1380" s="59" t="s">
        <v>6046</v>
      </c>
      <c r="C1380" s="144"/>
      <c r="D1380" s="145">
        <v>28</v>
      </c>
      <c r="E1380" s="146">
        <v>519.04999999999995</v>
      </c>
      <c r="F1380" s="146">
        <v>664</v>
      </c>
    </row>
    <row r="1381" spans="1:6">
      <c r="A1381" s="59" t="s">
        <v>6047</v>
      </c>
      <c r="B1381" s="59" t="s">
        <v>6048</v>
      </c>
      <c r="C1381" s="144"/>
      <c r="D1381" s="145">
        <v>28</v>
      </c>
      <c r="E1381" s="146">
        <v>679.25</v>
      </c>
      <c r="F1381" s="146">
        <v>869</v>
      </c>
    </row>
    <row r="1382" spans="1:6">
      <c r="A1382" s="59" t="s">
        <v>6049</v>
      </c>
      <c r="B1382" s="59" t="s">
        <v>6050</v>
      </c>
      <c r="C1382" s="144"/>
      <c r="D1382" s="145">
        <v>28</v>
      </c>
      <c r="E1382" s="146">
        <v>845.86</v>
      </c>
      <c r="F1382" s="146">
        <v>1083</v>
      </c>
    </row>
    <row r="1383" spans="1:6">
      <c r="A1383" s="59" t="s">
        <v>6051</v>
      </c>
      <c r="B1383" s="59" t="s">
        <v>6052</v>
      </c>
      <c r="C1383" s="144"/>
      <c r="D1383" s="145">
        <v>28</v>
      </c>
      <c r="E1383" s="146">
        <v>852.26</v>
      </c>
      <c r="F1383" s="146">
        <v>1091</v>
      </c>
    </row>
    <row r="1384" spans="1:6">
      <c r="A1384" s="59" t="s">
        <v>6053</v>
      </c>
      <c r="B1384" s="59" t="s">
        <v>6054</v>
      </c>
      <c r="C1384" s="144"/>
      <c r="D1384" s="145">
        <v>28</v>
      </c>
      <c r="E1384" s="146">
        <v>525.46</v>
      </c>
      <c r="F1384" s="146">
        <v>673</v>
      </c>
    </row>
    <row r="1385" spans="1:6">
      <c r="A1385" s="59" t="s">
        <v>6055</v>
      </c>
      <c r="B1385" s="59" t="s">
        <v>6056</v>
      </c>
      <c r="C1385" s="144"/>
      <c r="D1385" s="145">
        <v>28</v>
      </c>
      <c r="E1385" s="146">
        <v>525.46</v>
      </c>
      <c r="F1385" s="146">
        <v>673</v>
      </c>
    </row>
    <row r="1386" spans="1:6">
      <c r="A1386" s="59" t="s">
        <v>6057</v>
      </c>
      <c r="B1386" s="59" t="s">
        <v>6058</v>
      </c>
      <c r="C1386" s="144"/>
      <c r="D1386" s="145">
        <v>28</v>
      </c>
      <c r="E1386" s="146">
        <v>224.28</v>
      </c>
      <c r="F1386" s="146">
        <v>287</v>
      </c>
    </row>
    <row r="1387" spans="1:6">
      <c r="A1387" s="59" t="s">
        <v>6059</v>
      </c>
      <c r="B1387" s="59" t="s">
        <v>6060</v>
      </c>
      <c r="C1387" s="144"/>
      <c r="D1387" s="145">
        <v>28</v>
      </c>
      <c r="E1387" s="146">
        <v>192.24</v>
      </c>
      <c r="F1387" s="146">
        <v>246</v>
      </c>
    </row>
    <row r="1388" spans="1:6">
      <c r="A1388" s="59" t="s">
        <v>6061</v>
      </c>
      <c r="B1388" s="59" t="s">
        <v>6062</v>
      </c>
      <c r="C1388" s="144"/>
      <c r="D1388" s="145">
        <v>28</v>
      </c>
      <c r="E1388" s="146">
        <v>140.97999999999999</v>
      </c>
      <c r="F1388" s="146">
        <v>180</v>
      </c>
    </row>
    <row r="1389" spans="1:6">
      <c r="A1389" s="59" t="s">
        <v>6063</v>
      </c>
      <c r="B1389" s="59" t="s">
        <v>6064</v>
      </c>
      <c r="C1389" s="144"/>
      <c r="D1389" s="145">
        <v>28</v>
      </c>
      <c r="E1389" s="146">
        <v>512.64</v>
      </c>
      <c r="F1389" s="146">
        <v>656</v>
      </c>
    </row>
    <row r="1390" spans="1:6">
      <c r="A1390" s="59" t="s">
        <v>6065</v>
      </c>
      <c r="B1390" s="59" t="s">
        <v>6066</v>
      </c>
      <c r="C1390" s="144"/>
      <c r="D1390" s="145">
        <v>28</v>
      </c>
      <c r="E1390" s="146">
        <v>512.64</v>
      </c>
      <c r="F1390" s="146">
        <v>656</v>
      </c>
    </row>
    <row r="1391" spans="1:6">
      <c r="A1391" s="59" t="s">
        <v>6067</v>
      </c>
      <c r="B1391" s="59" t="s">
        <v>6068</v>
      </c>
      <c r="C1391" s="144"/>
      <c r="D1391" s="145">
        <v>28</v>
      </c>
      <c r="E1391" s="146">
        <v>467.78</v>
      </c>
      <c r="F1391" s="146">
        <v>599</v>
      </c>
    </row>
    <row r="1392" spans="1:6">
      <c r="A1392" s="59" t="s">
        <v>6069</v>
      </c>
      <c r="B1392" s="59" t="s">
        <v>6070</v>
      </c>
      <c r="C1392" s="144"/>
      <c r="D1392" s="145">
        <v>28</v>
      </c>
      <c r="E1392" s="146">
        <v>884.3</v>
      </c>
      <c r="F1392" s="146">
        <v>1132</v>
      </c>
    </row>
    <row r="1393" spans="1:6">
      <c r="A1393" s="59" t="s">
        <v>6071</v>
      </c>
      <c r="B1393" s="59" t="s">
        <v>6072</v>
      </c>
      <c r="C1393" s="144"/>
      <c r="D1393" s="145">
        <v>28</v>
      </c>
      <c r="E1393" s="146">
        <v>884.3</v>
      </c>
      <c r="F1393" s="146">
        <v>1132</v>
      </c>
    </row>
    <row r="1394" spans="1:6">
      <c r="A1394" s="59" t="s">
        <v>6073</v>
      </c>
      <c r="B1394" s="59" t="s">
        <v>6074</v>
      </c>
      <c r="C1394" s="144"/>
      <c r="D1394" s="145">
        <v>28</v>
      </c>
      <c r="E1394" s="146">
        <v>448.56</v>
      </c>
      <c r="F1394" s="146">
        <v>574</v>
      </c>
    </row>
    <row r="1395" spans="1:6">
      <c r="A1395" s="59" t="s">
        <v>6075</v>
      </c>
      <c r="B1395" s="59" t="s">
        <v>6076</v>
      </c>
      <c r="C1395" s="144"/>
      <c r="D1395" s="145">
        <v>28</v>
      </c>
      <c r="E1395" s="146">
        <v>128.16</v>
      </c>
      <c r="F1395" s="146">
        <v>164</v>
      </c>
    </row>
    <row r="1396" spans="1:6">
      <c r="A1396" s="59" t="s">
        <v>6077</v>
      </c>
      <c r="B1396" s="59" t="s">
        <v>6078</v>
      </c>
      <c r="C1396" s="144"/>
      <c r="D1396" s="145">
        <v>28</v>
      </c>
      <c r="E1396" s="146">
        <v>512.64</v>
      </c>
      <c r="F1396" s="146">
        <v>656</v>
      </c>
    </row>
    <row r="1397" spans="1:6">
      <c r="A1397" s="59" t="s">
        <v>6079</v>
      </c>
      <c r="B1397" s="59" t="s">
        <v>6080</v>
      </c>
      <c r="C1397" s="144"/>
      <c r="D1397" s="145">
        <v>28</v>
      </c>
      <c r="E1397" s="146">
        <v>480.6</v>
      </c>
      <c r="F1397" s="146">
        <v>615</v>
      </c>
    </row>
    <row r="1398" spans="1:6">
      <c r="A1398" s="59" t="s">
        <v>6081</v>
      </c>
      <c r="B1398" s="59" t="s">
        <v>6082</v>
      </c>
      <c r="C1398" s="144"/>
      <c r="D1398" s="145">
        <v>28</v>
      </c>
      <c r="E1398" s="146">
        <v>371.66</v>
      </c>
      <c r="F1398" s="146">
        <v>476</v>
      </c>
    </row>
    <row r="1399" spans="1:6">
      <c r="A1399" s="59" t="s">
        <v>6083</v>
      </c>
      <c r="B1399" s="59" t="s">
        <v>6084</v>
      </c>
      <c r="C1399" s="144"/>
      <c r="D1399" s="145">
        <v>28</v>
      </c>
      <c r="E1399" s="146">
        <v>198.65</v>
      </c>
      <c r="F1399" s="146">
        <v>254</v>
      </c>
    </row>
    <row r="1400" spans="1:6">
      <c r="A1400" s="59" t="s">
        <v>6085</v>
      </c>
      <c r="B1400" s="59" t="s">
        <v>6086</v>
      </c>
      <c r="C1400" s="144"/>
      <c r="D1400" s="145">
        <v>28</v>
      </c>
      <c r="E1400" s="146">
        <v>768.96</v>
      </c>
      <c r="F1400" s="146">
        <v>984</v>
      </c>
    </row>
    <row r="1401" spans="1:6">
      <c r="A1401" s="59" t="s">
        <v>6087</v>
      </c>
      <c r="B1401" s="59" t="s">
        <v>6088</v>
      </c>
      <c r="C1401" s="144"/>
      <c r="D1401" s="145">
        <v>28</v>
      </c>
      <c r="E1401" s="146">
        <v>627.98</v>
      </c>
      <c r="F1401" s="146">
        <v>804</v>
      </c>
    </row>
    <row r="1402" spans="1:6">
      <c r="A1402" s="59" t="s">
        <v>6089</v>
      </c>
      <c r="B1402" s="59" t="s">
        <v>6090</v>
      </c>
      <c r="C1402" s="144"/>
      <c r="D1402" s="145">
        <v>28</v>
      </c>
      <c r="E1402" s="146">
        <v>627.98</v>
      </c>
      <c r="F1402" s="146">
        <v>804</v>
      </c>
    </row>
    <row r="1403" spans="1:6">
      <c r="A1403" s="59" t="s">
        <v>6091</v>
      </c>
      <c r="B1403" s="59" t="s">
        <v>6092</v>
      </c>
      <c r="C1403" s="144"/>
      <c r="D1403" s="145">
        <v>28</v>
      </c>
      <c r="E1403" s="146">
        <v>480.6</v>
      </c>
      <c r="F1403" s="146">
        <v>615</v>
      </c>
    </row>
    <row r="1404" spans="1:6">
      <c r="A1404" s="59" t="s">
        <v>2940</v>
      </c>
      <c r="B1404" s="59" t="s">
        <v>2941</v>
      </c>
      <c r="C1404" s="144"/>
      <c r="D1404" s="145">
        <v>28</v>
      </c>
      <c r="E1404" s="146">
        <v>429.34</v>
      </c>
      <c r="F1404" s="146">
        <v>550</v>
      </c>
    </row>
    <row r="1405" spans="1:6">
      <c r="A1405" s="59" t="s">
        <v>2942</v>
      </c>
      <c r="B1405" s="59" t="s">
        <v>2943</v>
      </c>
      <c r="C1405" s="144"/>
      <c r="D1405" s="145">
        <v>28</v>
      </c>
      <c r="E1405" s="146">
        <v>429.34</v>
      </c>
      <c r="F1405" s="146">
        <v>550</v>
      </c>
    </row>
    <row r="1406" spans="1:6">
      <c r="A1406" s="59" t="s">
        <v>2944</v>
      </c>
      <c r="B1406" s="59" t="s">
        <v>2945</v>
      </c>
      <c r="C1406" s="144"/>
      <c r="D1406" s="145">
        <v>28</v>
      </c>
      <c r="E1406" s="146">
        <v>525.46</v>
      </c>
      <c r="F1406" s="146">
        <v>673</v>
      </c>
    </row>
    <row r="1407" spans="1:6">
      <c r="A1407" s="59" t="s">
        <v>2946</v>
      </c>
      <c r="B1407" s="59" t="s">
        <v>2947</v>
      </c>
      <c r="C1407" s="144"/>
      <c r="D1407" s="145">
        <v>28</v>
      </c>
      <c r="E1407" s="146">
        <v>986.83</v>
      </c>
      <c r="F1407" s="146">
        <v>1263</v>
      </c>
    </row>
    <row r="1408" spans="1:6">
      <c r="A1408" s="59" t="s">
        <v>2948</v>
      </c>
      <c r="B1408" s="59" t="s">
        <v>2949</v>
      </c>
      <c r="C1408" s="144"/>
      <c r="D1408" s="145">
        <v>28</v>
      </c>
      <c r="E1408" s="146">
        <v>557.5</v>
      </c>
      <c r="F1408" s="146">
        <v>714</v>
      </c>
    </row>
    <row r="1409" spans="1:6">
      <c r="A1409" s="59" t="s">
        <v>6093</v>
      </c>
      <c r="B1409" s="59" t="s">
        <v>5849</v>
      </c>
      <c r="C1409" s="144"/>
      <c r="D1409" s="145">
        <v>28</v>
      </c>
      <c r="E1409" s="146">
        <v>410.11</v>
      </c>
      <c r="F1409" s="146">
        <v>525</v>
      </c>
    </row>
    <row r="1410" spans="1:6">
      <c r="A1410" s="59" t="s">
        <v>6094</v>
      </c>
      <c r="B1410" s="59" t="s">
        <v>6095</v>
      </c>
      <c r="C1410" s="144"/>
      <c r="D1410" s="145">
        <v>28</v>
      </c>
      <c r="E1410" s="146">
        <v>813.82</v>
      </c>
      <c r="F1410" s="146">
        <v>1042</v>
      </c>
    </row>
    <row r="1411" spans="1:6">
      <c r="A1411" s="59" t="s">
        <v>6096</v>
      </c>
      <c r="B1411" s="59" t="s">
        <v>5863</v>
      </c>
      <c r="C1411" s="144"/>
      <c r="D1411" s="145">
        <v>28</v>
      </c>
      <c r="E1411" s="146">
        <v>371.66</v>
      </c>
      <c r="F1411" s="146">
        <v>476</v>
      </c>
    </row>
    <row r="1412" spans="1:6">
      <c r="A1412" s="59" t="s">
        <v>6097</v>
      </c>
      <c r="B1412" s="59" t="s">
        <v>5859</v>
      </c>
      <c r="C1412" s="144"/>
      <c r="D1412" s="145">
        <v>28</v>
      </c>
      <c r="E1412" s="146">
        <v>358.85</v>
      </c>
      <c r="F1412" s="146">
        <v>459</v>
      </c>
    </row>
    <row r="1413" spans="1:6">
      <c r="A1413" s="59" t="s">
        <v>6098</v>
      </c>
      <c r="B1413" s="59" t="s">
        <v>5861</v>
      </c>
      <c r="C1413" s="144"/>
      <c r="D1413" s="145">
        <v>28</v>
      </c>
      <c r="E1413" s="146">
        <v>358.85</v>
      </c>
      <c r="F1413" s="146">
        <v>459</v>
      </c>
    </row>
    <row r="1414" spans="1:6">
      <c r="A1414" s="59" t="s">
        <v>6099</v>
      </c>
      <c r="B1414" s="59" t="s">
        <v>6100</v>
      </c>
      <c r="C1414" s="144"/>
      <c r="D1414" s="145">
        <v>28</v>
      </c>
      <c r="E1414" s="146">
        <v>474.19</v>
      </c>
      <c r="F1414" s="146">
        <v>607</v>
      </c>
    </row>
    <row r="1415" spans="1:6">
      <c r="A1415" s="59" t="s">
        <v>6101</v>
      </c>
      <c r="B1415" s="59" t="s">
        <v>6102</v>
      </c>
      <c r="C1415" s="144"/>
      <c r="D1415" s="145">
        <v>28</v>
      </c>
      <c r="E1415" s="146">
        <v>205.06</v>
      </c>
      <c r="F1415" s="146">
        <v>262</v>
      </c>
    </row>
    <row r="1416" spans="1:6">
      <c r="A1416" s="59" t="s">
        <v>6103</v>
      </c>
      <c r="B1416" s="59" t="s">
        <v>6104</v>
      </c>
      <c r="C1416" s="144"/>
      <c r="D1416" s="145">
        <v>28</v>
      </c>
      <c r="E1416" s="146">
        <v>205.06</v>
      </c>
      <c r="F1416" s="146">
        <v>262</v>
      </c>
    </row>
    <row r="1417" spans="1:6">
      <c r="A1417" s="59" t="s">
        <v>6105</v>
      </c>
      <c r="B1417" s="59" t="s">
        <v>6106</v>
      </c>
      <c r="C1417" s="144"/>
      <c r="D1417" s="145">
        <v>28</v>
      </c>
      <c r="E1417" s="146">
        <v>493.42</v>
      </c>
      <c r="F1417" s="146">
        <v>632</v>
      </c>
    </row>
    <row r="1418" spans="1:6">
      <c r="A1418" s="59" t="s">
        <v>6107</v>
      </c>
      <c r="B1418" s="59" t="s">
        <v>6108</v>
      </c>
      <c r="C1418" s="144"/>
      <c r="D1418" s="145">
        <v>28</v>
      </c>
      <c r="E1418" s="146">
        <v>410.11</v>
      </c>
      <c r="F1418" s="146">
        <v>525</v>
      </c>
    </row>
    <row r="1419" spans="1:6">
      <c r="A1419" s="59" t="s">
        <v>6109</v>
      </c>
      <c r="B1419" s="59" t="s">
        <v>6110</v>
      </c>
      <c r="C1419" s="144"/>
      <c r="D1419" s="145">
        <v>28</v>
      </c>
      <c r="E1419" s="146">
        <v>781.78</v>
      </c>
      <c r="F1419" s="146">
        <v>1001</v>
      </c>
    </row>
    <row r="1420" spans="1:6">
      <c r="A1420" s="59" t="s">
        <v>6111</v>
      </c>
      <c r="B1420" s="59" t="s">
        <v>6112</v>
      </c>
      <c r="C1420" s="144"/>
      <c r="D1420" s="145">
        <v>28</v>
      </c>
      <c r="E1420" s="146">
        <v>2370.96</v>
      </c>
      <c r="F1420" s="146">
        <v>3035</v>
      </c>
    </row>
    <row r="1421" spans="1:6">
      <c r="A1421" s="59" t="s">
        <v>6113</v>
      </c>
      <c r="B1421" s="59" t="s">
        <v>6114</v>
      </c>
      <c r="C1421" s="144"/>
      <c r="D1421" s="145">
        <v>28</v>
      </c>
      <c r="E1421" s="146">
        <v>602.35</v>
      </c>
      <c r="F1421" s="146">
        <v>771</v>
      </c>
    </row>
    <row r="1422" spans="1:6">
      <c r="A1422" s="59" t="s">
        <v>6115</v>
      </c>
      <c r="B1422" s="59" t="s">
        <v>6116</v>
      </c>
      <c r="C1422" s="144"/>
      <c r="D1422" s="145">
        <v>28</v>
      </c>
      <c r="E1422" s="146">
        <v>762.55</v>
      </c>
      <c r="F1422" s="146">
        <v>976</v>
      </c>
    </row>
    <row r="1423" spans="1:6">
      <c r="A1423" s="59" t="s">
        <v>6117</v>
      </c>
      <c r="B1423" s="59" t="s">
        <v>6118</v>
      </c>
      <c r="C1423" s="144"/>
      <c r="D1423" s="145">
        <v>28</v>
      </c>
      <c r="E1423" s="146">
        <v>410.11</v>
      </c>
      <c r="F1423" s="146">
        <v>525</v>
      </c>
    </row>
    <row r="1424" spans="1:6">
      <c r="A1424" s="59" t="s">
        <v>873</v>
      </c>
      <c r="B1424" s="59" t="s">
        <v>874</v>
      </c>
      <c r="C1424" s="144"/>
      <c r="D1424" s="145">
        <v>28</v>
      </c>
      <c r="E1424" s="146">
        <v>410.11</v>
      </c>
      <c r="F1424" s="146">
        <v>525</v>
      </c>
    </row>
    <row r="1425" spans="1:6">
      <c r="A1425" s="59" t="s">
        <v>6119</v>
      </c>
      <c r="B1425" s="59" t="s">
        <v>6120</v>
      </c>
      <c r="C1425" s="144"/>
      <c r="D1425" s="145">
        <v>28</v>
      </c>
      <c r="E1425" s="146">
        <v>679.25</v>
      </c>
      <c r="F1425" s="146">
        <v>869</v>
      </c>
    </row>
    <row r="1426" spans="1:6">
      <c r="A1426" s="59" t="s">
        <v>6121</v>
      </c>
      <c r="B1426" s="59" t="s">
        <v>6122</v>
      </c>
      <c r="C1426" s="144"/>
      <c r="D1426" s="145">
        <v>28</v>
      </c>
      <c r="E1426" s="146">
        <v>961.2</v>
      </c>
      <c r="F1426" s="146">
        <v>1230</v>
      </c>
    </row>
    <row r="1427" spans="1:6">
      <c r="A1427" s="59" t="s">
        <v>6123</v>
      </c>
      <c r="B1427" s="59" t="s">
        <v>6124</v>
      </c>
      <c r="C1427" s="144"/>
      <c r="D1427" s="145">
        <v>28</v>
      </c>
      <c r="E1427" s="146">
        <v>961.2</v>
      </c>
      <c r="F1427" s="146">
        <v>1230</v>
      </c>
    </row>
    <row r="1428" spans="1:6">
      <c r="A1428" s="59" t="s">
        <v>6125</v>
      </c>
      <c r="B1428" s="59" t="s">
        <v>6126</v>
      </c>
      <c r="C1428" s="144"/>
      <c r="D1428" s="145">
        <v>28</v>
      </c>
      <c r="E1428" s="146">
        <v>390.89</v>
      </c>
      <c r="F1428" s="146">
        <v>500</v>
      </c>
    </row>
    <row r="1429" spans="1:6">
      <c r="A1429" s="59" t="s">
        <v>6127</v>
      </c>
      <c r="B1429" s="59" t="s">
        <v>6128</v>
      </c>
      <c r="C1429" s="144"/>
      <c r="D1429" s="145">
        <v>28</v>
      </c>
      <c r="E1429" s="146">
        <v>743.33</v>
      </c>
      <c r="F1429" s="146">
        <v>951</v>
      </c>
    </row>
    <row r="1430" spans="1:6">
      <c r="A1430" s="59" t="s">
        <v>6129</v>
      </c>
      <c r="B1430" s="59" t="s">
        <v>6130</v>
      </c>
      <c r="C1430" s="144"/>
      <c r="D1430" s="145">
        <v>28</v>
      </c>
      <c r="E1430" s="146">
        <v>954.79</v>
      </c>
      <c r="F1430" s="146">
        <v>1222</v>
      </c>
    </row>
    <row r="1431" spans="1:6">
      <c r="A1431" s="59" t="s">
        <v>6131</v>
      </c>
      <c r="B1431" s="59" t="s">
        <v>6132</v>
      </c>
      <c r="C1431" s="144"/>
      <c r="D1431" s="145">
        <v>28</v>
      </c>
      <c r="E1431" s="146">
        <v>743.33</v>
      </c>
      <c r="F1431" s="146">
        <v>951</v>
      </c>
    </row>
    <row r="1432" spans="1:6">
      <c r="A1432" s="59" t="s">
        <v>6133</v>
      </c>
      <c r="B1432" s="59" t="s">
        <v>6134</v>
      </c>
      <c r="C1432" s="144"/>
      <c r="D1432" s="145">
        <v>28</v>
      </c>
      <c r="E1432" s="146">
        <v>2614.46</v>
      </c>
      <c r="F1432" s="146">
        <v>3347</v>
      </c>
    </row>
    <row r="1433" spans="1:6">
      <c r="A1433" s="59" t="s">
        <v>6135</v>
      </c>
      <c r="B1433" s="59" t="s">
        <v>6136</v>
      </c>
      <c r="C1433" s="144"/>
      <c r="D1433" s="145">
        <v>28</v>
      </c>
      <c r="E1433" s="146">
        <v>480.6</v>
      </c>
      <c r="F1433" s="146">
        <v>615</v>
      </c>
    </row>
    <row r="1434" spans="1:6">
      <c r="A1434" s="59" t="s">
        <v>6137</v>
      </c>
      <c r="B1434" s="59" t="s">
        <v>6138</v>
      </c>
      <c r="C1434" s="144"/>
      <c r="D1434" s="145">
        <v>28</v>
      </c>
      <c r="E1434" s="146">
        <v>179.42</v>
      </c>
      <c r="F1434" s="146">
        <v>230</v>
      </c>
    </row>
    <row r="1435" spans="1:6">
      <c r="A1435" s="59" t="s">
        <v>6139</v>
      </c>
      <c r="B1435" s="59" t="s">
        <v>6140</v>
      </c>
      <c r="C1435" s="144"/>
      <c r="D1435" s="145">
        <v>28</v>
      </c>
      <c r="E1435" s="146">
        <v>397.3</v>
      </c>
      <c r="F1435" s="146">
        <v>509</v>
      </c>
    </row>
    <row r="1436" spans="1:6">
      <c r="A1436" s="59" t="s">
        <v>6141</v>
      </c>
      <c r="B1436" s="59" t="s">
        <v>6142</v>
      </c>
      <c r="C1436" s="144"/>
      <c r="D1436" s="145">
        <v>28</v>
      </c>
      <c r="E1436" s="146">
        <v>275.54000000000002</v>
      </c>
      <c r="F1436" s="146">
        <v>353</v>
      </c>
    </row>
    <row r="1437" spans="1:6">
      <c r="A1437" s="59" t="s">
        <v>6143</v>
      </c>
      <c r="B1437" s="59" t="s">
        <v>6144</v>
      </c>
      <c r="C1437" s="144"/>
      <c r="D1437" s="145">
        <v>28</v>
      </c>
      <c r="E1437" s="146">
        <v>704.88</v>
      </c>
      <c r="F1437" s="146">
        <v>902</v>
      </c>
    </row>
    <row r="1438" spans="1:6">
      <c r="A1438" s="59" t="s">
        <v>6145</v>
      </c>
      <c r="B1438" s="59" t="s">
        <v>6146</v>
      </c>
      <c r="C1438" s="144"/>
      <c r="D1438" s="145">
        <v>28</v>
      </c>
      <c r="E1438" s="146">
        <v>704.88</v>
      </c>
      <c r="F1438" s="146">
        <v>902</v>
      </c>
    </row>
    <row r="1439" spans="1:6">
      <c r="A1439" s="59" t="s">
        <v>6147</v>
      </c>
      <c r="B1439" s="59" t="s">
        <v>6148</v>
      </c>
      <c r="C1439" s="144"/>
      <c r="D1439" s="145">
        <v>28</v>
      </c>
      <c r="E1439" s="146">
        <v>756.14</v>
      </c>
      <c r="F1439" s="146">
        <v>968</v>
      </c>
    </row>
    <row r="1440" spans="1:6">
      <c r="A1440" s="59" t="s">
        <v>6149</v>
      </c>
      <c r="B1440" s="59" t="s">
        <v>6150</v>
      </c>
      <c r="C1440" s="144"/>
      <c r="D1440" s="145">
        <v>28</v>
      </c>
      <c r="E1440" s="146">
        <v>384.48</v>
      </c>
      <c r="F1440" s="146">
        <v>492</v>
      </c>
    </row>
    <row r="1441" spans="1:6">
      <c r="A1441" s="59" t="s">
        <v>6151</v>
      </c>
      <c r="B1441" s="59" t="s">
        <v>6152</v>
      </c>
      <c r="C1441" s="144"/>
      <c r="D1441" s="145">
        <v>28</v>
      </c>
      <c r="E1441" s="146">
        <v>384.48</v>
      </c>
      <c r="F1441" s="146">
        <v>492</v>
      </c>
    </row>
    <row r="1442" spans="1:6">
      <c r="A1442" s="59" t="s">
        <v>6153</v>
      </c>
      <c r="B1442" s="59" t="s">
        <v>6154</v>
      </c>
      <c r="C1442" s="144"/>
      <c r="D1442" s="145">
        <v>28</v>
      </c>
      <c r="E1442" s="146">
        <v>717.7</v>
      </c>
      <c r="F1442" s="146">
        <v>919</v>
      </c>
    </row>
    <row r="1443" spans="1:6">
      <c r="A1443" s="59" t="s">
        <v>6155</v>
      </c>
      <c r="B1443" s="59" t="s">
        <v>6156</v>
      </c>
      <c r="C1443" s="144"/>
      <c r="D1443" s="145">
        <v>28</v>
      </c>
      <c r="E1443" s="146">
        <v>403.7</v>
      </c>
      <c r="F1443" s="146">
        <v>517</v>
      </c>
    </row>
    <row r="1444" spans="1:6">
      <c r="A1444" s="59" t="s">
        <v>6157</v>
      </c>
      <c r="B1444" s="59" t="s">
        <v>6158</v>
      </c>
      <c r="C1444" s="144"/>
      <c r="D1444" s="145">
        <v>28</v>
      </c>
      <c r="E1444" s="146">
        <v>403.7</v>
      </c>
      <c r="F1444" s="146">
        <v>517</v>
      </c>
    </row>
    <row r="1445" spans="1:6">
      <c r="A1445" s="59" t="s">
        <v>6159</v>
      </c>
      <c r="B1445" s="59" t="s">
        <v>6160</v>
      </c>
      <c r="C1445" s="144"/>
      <c r="D1445" s="145">
        <v>28</v>
      </c>
      <c r="E1445" s="146">
        <v>794.59</v>
      </c>
      <c r="F1445" s="146">
        <v>1017</v>
      </c>
    </row>
    <row r="1446" spans="1:6">
      <c r="A1446" s="59" t="s">
        <v>6161</v>
      </c>
      <c r="B1446" s="59" t="s">
        <v>6162</v>
      </c>
      <c r="C1446" s="144"/>
      <c r="D1446" s="145">
        <v>28</v>
      </c>
      <c r="E1446" s="146">
        <v>403.7</v>
      </c>
      <c r="F1446" s="146">
        <v>517</v>
      </c>
    </row>
    <row r="1447" spans="1:6">
      <c r="A1447" s="59" t="s">
        <v>6163</v>
      </c>
      <c r="B1447" s="59" t="s">
        <v>6164</v>
      </c>
      <c r="C1447" s="144"/>
      <c r="D1447" s="145">
        <v>28</v>
      </c>
      <c r="E1447" s="146">
        <v>403.7</v>
      </c>
      <c r="F1447" s="146">
        <v>517</v>
      </c>
    </row>
    <row r="1448" spans="1:6">
      <c r="A1448" s="59" t="s">
        <v>6165</v>
      </c>
      <c r="B1448" s="59" t="s">
        <v>6166</v>
      </c>
      <c r="C1448" s="144"/>
      <c r="D1448" s="145">
        <v>28</v>
      </c>
      <c r="E1448" s="146">
        <v>794.59</v>
      </c>
      <c r="F1448" s="146">
        <v>1017</v>
      </c>
    </row>
    <row r="1449" spans="1:6">
      <c r="A1449" s="59" t="s">
        <v>6167</v>
      </c>
      <c r="B1449" s="59" t="s">
        <v>6168</v>
      </c>
      <c r="C1449" s="144"/>
      <c r="D1449" s="145">
        <v>28</v>
      </c>
      <c r="E1449" s="146">
        <v>403.7</v>
      </c>
      <c r="F1449" s="146">
        <v>517</v>
      </c>
    </row>
    <row r="1450" spans="1:6">
      <c r="A1450" s="59" t="s">
        <v>6169</v>
      </c>
      <c r="B1450" s="59" t="s">
        <v>6170</v>
      </c>
      <c r="C1450" s="144"/>
      <c r="D1450" s="145">
        <v>28</v>
      </c>
      <c r="E1450" s="146">
        <v>403.7</v>
      </c>
      <c r="F1450" s="146">
        <v>517</v>
      </c>
    </row>
    <row r="1451" spans="1:6">
      <c r="A1451" s="59" t="s">
        <v>6171</v>
      </c>
      <c r="B1451" s="59" t="s">
        <v>6172</v>
      </c>
      <c r="C1451" s="144"/>
      <c r="D1451" s="145">
        <v>28</v>
      </c>
      <c r="E1451" s="146">
        <v>1172.6600000000001</v>
      </c>
      <c r="F1451" s="146">
        <v>1501</v>
      </c>
    </row>
    <row r="1452" spans="1:6">
      <c r="A1452" s="59" t="s">
        <v>6173</v>
      </c>
      <c r="B1452" s="59" t="s">
        <v>6174</v>
      </c>
      <c r="C1452" s="144"/>
      <c r="D1452" s="145">
        <v>28</v>
      </c>
      <c r="E1452" s="146">
        <v>736.92</v>
      </c>
      <c r="F1452" s="146">
        <v>943</v>
      </c>
    </row>
    <row r="1453" spans="1:6">
      <c r="A1453" s="59" t="s">
        <v>6175</v>
      </c>
      <c r="B1453" s="59" t="s">
        <v>6176</v>
      </c>
      <c r="C1453" s="144"/>
      <c r="D1453" s="145">
        <v>28</v>
      </c>
      <c r="E1453" s="146">
        <v>743.33</v>
      </c>
      <c r="F1453" s="146">
        <v>951</v>
      </c>
    </row>
    <row r="1454" spans="1:6">
      <c r="A1454" s="59" t="s">
        <v>6177</v>
      </c>
      <c r="B1454" s="59" t="s">
        <v>6178</v>
      </c>
      <c r="C1454" s="144"/>
      <c r="D1454" s="145">
        <v>28</v>
      </c>
      <c r="E1454" s="146">
        <v>698.47</v>
      </c>
      <c r="F1454" s="146">
        <v>894</v>
      </c>
    </row>
    <row r="1455" spans="1:6">
      <c r="A1455" s="59" t="s">
        <v>6179</v>
      </c>
      <c r="B1455" s="59" t="s">
        <v>6180</v>
      </c>
      <c r="C1455" s="144"/>
      <c r="D1455" s="145">
        <v>28</v>
      </c>
      <c r="E1455" s="146">
        <v>1070.1400000000001</v>
      </c>
      <c r="F1455" s="146">
        <v>1370</v>
      </c>
    </row>
    <row r="1456" spans="1:6">
      <c r="A1456" s="59" t="s">
        <v>6181</v>
      </c>
      <c r="B1456" s="59" t="s">
        <v>6182</v>
      </c>
      <c r="C1456" s="144"/>
      <c r="D1456" s="145">
        <v>28</v>
      </c>
      <c r="E1456" s="146">
        <v>1057.32</v>
      </c>
      <c r="F1456" s="146">
        <v>1353</v>
      </c>
    </row>
    <row r="1457" spans="1:6">
      <c r="A1457" s="59" t="s">
        <v>6183</v>
      </c>
      <c r="B1457" s="59" t="s">
        <v>6184</v>
      </c>
      <c r="C1457" s="144"/>
      <c r="D1457" s="145">
        <v>28</v>
      </c>
      <c r="E1457" s="146">
        <v>487.01</v>
      </c>
      <c r="F1457" s="146">
        <v>623</v>
      </c>
    </row>
    <row r="1458" spans="1:6">
      <c r="A1458" s="59" t="s">
        <v>6185</v>
      </c>
      <c r="B1458" s="59" t="s">
        <v>6186</v>
      </c>
      <c r="C1458" s="144"/>
      <c r="D1458" s="145">
        <v>28</v>
      </c>
      <c r="E1458" s="146">
        <v>461.38</v>
      </c>
      <c r="F1458" s="146">
        <v>591</v>
      </c>
    </row>
    <row r="1459" spans="1:6">
      <c r="A1459" s="59" t="s">
        <v>6187</v>
      </c>
      <c r="B1459" s="59" t="s">
        <v>6188</v>
      </c>
      <c r="C1459" s="144"/>
      <c r="D1459" s="145">
        <v>28</v>
      </c>
      <c r="E1459" s="146">
        <v>884.3</v>
      </c>
      <c r="F1459" s="146">
        <v>1132</v>
      </c>
    </row>
    <row r="1460" spans="1:6">
      <c r="A1460" s="59" t="s">
        <v>6189</v>
      </c>
      <c r="B1460" s="59" t="s">
        <v>6190</v>
      </c>
      <c r="C1460" s="144"/>
      <c r="D1460" s="145">
        <v>28</v>
      </c>
      <c r="E1460" s="146">
        <v>410.11</v>
      </c>
      <c r="F1460" s="146">
        <v>525</v>
      </c>
    </row>
    <row r="1461" spans="1:6">
      <c r="A1461" s="59" t="s">
        <v>6191</v>
      </c>
      <c r="B1461" s="59" t="s">
        <v>6192</v>
      </c>
      <c r="C1461" s="144"/>
      <c r="D1461" s="145">
        <v>28</v>
      </c>
      <c r="E1461" s="146">
        <v>384.48</v>
      </c>
      <c r="F1461" s="146">
        <v>492</v>
      </c>
    </row>
    <row r="1462" spans="1:6">
      <c r="A1462" s="59" t="s">
        <v>6193</v>
      </c>
      <c r="B1462" s="59" t="s">
        <v>6194</v>
      </c>
      <c r="C1462" s="144"/>
      <c r="D1462" s="145">
        <v>28</v>
      </c>
      <c r="E1462" s="146">
        <v>384.48</v>
      </c>
      <c r="F1462" s="146">
        <v>492</v>
      </c>
    </row>
    <row r="1463" spans="1:6">
      <c r="A1463" s="59" t="s">
        <v>6195</v>
      </c>
      <c r="B1463" s="59" t="s">
        <v>6196</v>
      </c>
      <c r="C1463" s="144"/>
      <c r="D1463" s="145">
        <v>28</v>
      </c>
      <c r="E1463" s="146">
        <v>519.04999999999995</v>
      </c>
      <c r="F1463" s="146">
        <v>664</v>
      </c>
    </row>
    <row r="1464" spans="1:6">
      <c r="A1464" s="59" t="s">
        <v>6197</v>
      </c>
      <c r="B1464" s="59" t="s">
        <v>6198</v>
      </c>
      <c r="C1464" s="144"/>
      <c r="D1464" s="145">
        <v>28</v>
      </c>
      <c r="E1464" s="146">
        <v>243.5</v>
      </c>
      <c r="F1464" s="146">
        <v>312</v>
      </c>
    </row>
    <row r="1465" spans="1:6">
      <c r="A1465" s="59" t="s">
        <v>6199</v>
      </c>
      <c r="B1465" s="59" t="s">
        <v>6200</v>
      </c>
      <c r="C1465" s="144"/>
      <c r="D1465" s="145">
        <v>28</v>
      </c>
      <c r="E1465" s="146">
        <v>243.5</v>
      </c>
      <c r="F1465" s="146">
        <v>312</v>
      </c>
    </row>
    <row r="1466" spans="1:6">
      <c r="A1466" s="59" t="s">
        <v>6201</v>
      </c>
      <c r="B1466" s="59" t="s">
        <v>6202</v>
      </c>
      <c r="C1466" s="144"/>
      <c r="D1466" s="145">
        <v>28</v>
      </c>
      <c r="E1466" s="146">
        <v>538.27</v>
      </c>
      <c r="F1466" s="146">
        <v>689</v>
      </c>
    </row>
    <row r="1467" spans="1:6">
      <c r="A1467" s="59" t="s">
        <v>6203</v>
      </c>
      <c r="B1467" s="59" t="s">
        <v>6204</v>
      </c>
      <c r="C1467" s="144"/>
      <c r="D1467" s="145">
        <v>28</v>
      </c>
      <c r="E1467" s="146">
        <v>102.53</v>
      </c>
      <c r="F1467" s="146">
        <v>131</v>
      </c>
    </row>
    <row r="1468" spans="1:6">
      <c r="A1468" s="59" t="s">
        <v>6205</v>
      </c>
      <c r="B1468" s="59" t="s">
        <v>6206</v>
      </c>
      <c r="C1468" s="144"/>
      <c r="D1468" s="145">
        <v>28</v>
      </c>
      <c r="E1468" s="146">
        <v>384.48</v>
      </c>
      <c r="F1468" s="146">
        <v>492</v>
      </c>
    </row>
    <row r="1469" spans="1:6">
      <c r="A1469" s="59" t="s">
        <v>6207</v>
      </c>
      <c r="B1469" s="59" t="s">
        <v>6208</v>
      </c>
      <c r="C1469" s="144"/>
      <c r="D1469" s="145">
        <v>28</v>
      </c>
      <c r="E1469" s="146">
        <v>390.89</v>
      </c>
      <c r="F1469" s="146">
        <v>500</v>
      </c>
    </row>
    <row r="1470" spans="1:6">
      <c r="A1470" s="59" t="s">
        <v>6209</v>
      </c>
      <c r="B1470" s="59" t="s">
        <v>6210</v>
      </c>
      <c r="C1470" s="144"/>
      <c r="D1470" s="145">
        <v>28</v>
      </c>
      <c r="E1470" s="146">
        <v>346.03</v>
      </c>
      <c r="F1470" s="146">
        <v>443</v>
      </c>
    </row>
    <row r="1471" spans="1:6">
      <c r="A1471" s="59" t="s">
        <v>6211</v>
      </c>
      <c r="B1471" s="59" t="s">
        <v>6212</v>
      </c>
      <c r="C1471" s="144"/>
      <c r="D1471" s="145">
        <v>28</v>
      </c>
      <c r="E1471" s="146">
        <v>692.06</v>
      </c>
      <c r="F1471" s="146">
        <v>886</v>
      </c>
    </row>
    <row r="1472" spans="1:6">
      <c r="A1472" s="59" t="s">
        <v>6213</v>
      </c>
      <c r="B1472" s="59" t="s">
        <v>6214</v>
      </c>
      <c r="C1472" s="144"/>
      <c r="D1472" s="145">
        <v>28</v>
      </c>
      <c r="E1472" s="146">
        <v>692.06</v>
      </c>
      <c r="F1472" s="146">
        <v>886</v>
      </c>
    </row>
    <row r="1473" spans="1:6">
      <c r="A1473" s="59" t="s">
        <v>6215</v>
      </c>
      <c r="B1473" s="59" t="s">
        <v>6216</v>
      </c>
      <c r="C1473" s="144"/>
      <c r="D1473" s="145">
        <v>28</v>
      </c>
      <c r="E1473" s="146">
        <v>160.19999999999999</v>
      </c>
      <c r="F1473" s="146">
        <v>205</v>
      </c>
    </row>
    <row r="1474" spans="1:6">
      <c r="A1474" s="59" t="s">
        <v>6217</v>
      </c>
      <c r="B1474" s="59" t="s">
        <v>6218</v>
      </c>
      <c r="C1474" s="144"/>
      <c r="D1474" s="145">
        <v>28</v>
      </c>
      <c r="E1474" s="146">
        <v>64.08</v>
      </c>
      <c r="F1474" s="146">
        <v>82</v>
      </c>
    </row>
    <row r="1475" spans="1:6">
      <c r="A1475" s="59" t="s">
        <v>879</v>
      </c>
      <c r="B1475" s="59" t="s">
        <v>880</v>
      </c>
      <c r="C1475" s="144"/>
      <c r="D1475" s="145">
        <v>28</v>
      </c>
      <c r="E1475" s="146">
        <v>416.52</v>
      </c>
      <c r="F1475" s="146">
        <v>533</v>
      </c>
    </row>
    <row r="1476" spans="1:6">
      <c r="A1476" s="59" t="s">
        <v>6219</v>
      </c>
      <c r="B1476" s="59" t="s">
        <v>6220</v>
      </c>
      <c r="C1476" s="144"/>
      <c r="D1476" s="145">
        <v>28</v>
      </c>
      <c r="E1476" s="146">
        <v>6.41</v>
      </c>
      <c r="F1476" s="146">
        <v>8</v>
      </c>
    </row>
    <row r="1477" spans="1:6">
      <c r="A1477" s="59" t="s">
        <v>6221</v>
      </c>
      <c r="B1477" s="59" t="s">
        <v>6222</v>
      </c>
      <c r="C1477" s="144"/>
      <c r="D1477" s="145">
        <v>28</v>
      </c>
      <c r="E1477" s="146">
        <v>6.41</v>
      </c>
      <c r="F1477" s="146">
        <v>8</v>
      </c>
    </row>
    <row r="1478" spans="1:6">
      <c r="A1478" s="59" t="s">
        <v>6223</v>
      </c>
      <c r="B1478" s="59" t="s">
        <v>6224</v>
      </c>
      <c r="C1478" s="144"/>
      <c r="D1478" s="145">
        <v>28</v>
      </c>
      <c r="E1478" s="146">
        <v>358.85</v>
      </c>
      <c r="F1478" s="146">
        <v>459</v>
      </c>
    </row>
    <row r="1479" spans="1:6">
      <c r="A1479" s="59" t="s">
        <v>6225</v>
      </c>
      <c r="B1479" s="59" t="s">
        <v>6226</v>
      </c>
      <c r="C1479" s="144"/>
      <c r="D1479" s="145">
        <v>28</v>
      </c>
      <c r="E1479" s="146">
        <v>288.36</v>
      </c>
      <c r="F1479" s="146">
        <v>369</v>
      </c>
    </row>
    <row r="1480" spans="1:6">
      <c r="A1480" s="59" t="s">
        <v>6227</v>
      </c>
      <c r="B1480" s="59" t="s">
        <v>6228</v>
      </c>
      <c r="C1480" s="144"/>
      <c r="D1480" s="145">
        <v>28</v>
      </c>
      <c r="E1480" s="146">
        <v>153.79</v>
      </c>
      <c r="F1480" s="146">
        <v>197</v>
      </c>
    </row>
    <row r="1481" spans="1:6">
      <c r="A1481" s="59" t="s">
        <v>6229</v>
      </c>
      <c r="B1481" s="59" t="s">
        <v>6230</v>
      </c>
      <c r="C1481" s="144"/>
      <c r="D1481" s="145">
        <v>28</v>
      </c>
      <c r="E1481" s="146">
        <v>711.29</v>
      </c>
      <c r="F1481" s="146">
        <v>910</v>
      </c>
    </row>
    <row r="1482" spans="1:6">
      <c r="A1482" s="59" t="s">
        <v>6231</v>
      </c>
      <c r="B1482" s="59" t="s">
        <v>6232</v>
      </c>
      <c r="C1482" s="144"/>
      <c r="D1482" s="145">
        <v>28</v>
      </c>
      <c r="E1482" s="146">
        <v>461.38</v>
      </c>
      <c r="F1482" s="146">
        <v>591</v>
      </c>
    </row>
    <row r="1483" spans="1:6">
      <c r="A1483" s="59" t="s">
        <v>6233</v>
      </c>
      <c r="B1483" s="59" t="s">
        <v>6234</v>
      </c>
      <c r="C1483" s="144"/>
      <c r="D1483" s="145">
        <v>28</v>
      </c>
      <c r="E1483" s="146">
        <v>461.38</v>
      </c>
      <c r="F1483" s="146">
        <v>591</v>
      </c>
    </row>
    <row r="1484" spans="1:6">
      <c r="A1484" s="59" t="s">
        <v>6235</v>
      </c>
      <c r="B1484" s="59" t="s">
        <v>6236</v>
      </c>
      <c r="C1484" s="144"/>
      <c r="D1484" s="145">
        <v>28</v>
      </c>
      <c r="E1484" s="146">
        <v>608.76</v>
      </c>
      <c r="F1484" s="146">
        <v>779</v>
      </c>
    </row>
    <row r="1485" spans="1:6">
      <c r="A1485" s="59" t="s">
        <v>2208</v>
      </c>
      <c r="B1485" s="59" t="s">
        <v>2209</v>
      </c>
      <c r="C1485" s="144"/>
      <c r="D1485" s="145">
        <v>28</v>
      </c>
      <c r="E1485" s="146">
        <v>563.9</v>
      </c>
      <c r="F1485" s="146">
        <v>722</v>
      </c>
    </row>
    <row r="1486" spans="1:6">
      <c r="A1486" s="59" t="s">
        <v>2212</v>
      </c>
      <c r="B1486" s="59" t="s">
        <v>2213</v>
      </c>
      <c r="C1486" s="144"/>
      <c r="D1486" s="145">
        <v>28</v>
      </c>
      <c r="E1486" s="146">
        <v>551.09</v>
      </c>
      <c r="F1486" s="146">
        <v>705</v>
      </c>
    </row>
    <row r="1487" spans="1:6">
      <c r="A1487" s="59" t="s">
        <v>2214</v>
      </c>
      <c r="B1487" s="59" t="s">
        <v>2215</v>
      </c>
      <c r="C1487" s="144"/>
      <c r="D1487" s="145">
        <v>28</v>
      </c>
      <c r="E1487" s="146">
        <v>1320.05</v>
      </c>
      <c r="F1487" s="146">
        <v>1690</v>
      </c>
    </row>
    <row r="1488" spans="1:6">
      <c r="A1488" s="59" t="s">
        <v>2221</v>
      </c>
      <c r="B1488" s="59" t="s">
        <v>2222</v>
      </c>
      <c r="C1488" s="144"/>
      <c r="D1488" s="145">
        <v>28</v>
      </c>
      <c r="E1488" s="146">
        <v>826.63</v>
      </c>
      <c r="F1488" s="146">
        <v>1058</v>
      </c>
    </row>
    <row r="1489" spans="1:6">
      <c r="A1489" s="59" t="s">
        <v>2226</v>
      </c>
      <c r="B1489" s="59" t="s">
        <v>2227</v>
      </c>
      <c r="C1489" s="144"/>
      <c r="D1489" s="145">
        <v>28</v>
      </c>
      <c r="E1489" s="146">
        <v>833.04</v>
      </c>
      <c r="F1489" s="146">
        <v>1066</v>
      </c>
    </row>
    <row r="1490" spans="1:6">
      <c r="A1490" s="59" t="s">
        <v>2228</v>
      </c>
      <c r="B1490" s="59" t="s">
        <v>2229</v>
      </c>
      <c r="C1490" s="144"/>
      <c r="D1490" s="145">
        <v>28</v>
      </c>
      <c r="E1490" s="146">
        <v>781.78</v>
      </c>
      <c r="F1490" s="146">
        <v>1001</v>
      </c>
    </row>
    <row r="1491" spans="1:6">
      <c r="A1491" s="59" t="s">
        <v>2234</v>
      </c>
      <c r="B1491" s="59" t="s">
        <v>2235</v>
      </c>
      <c r="C1491" s="144"/>
      <c r="D1491" s="145">
        <v>28</v>
      </c>
      <c r="E1491" s="146">
        <v>1198.3</v>
      </c>
      <c r="F1491" s="146">
        <v>1534</v>
      </c>
    </row>
    <row r="1492" spans="1:6">
      <c r="A1492" s="59" t="s">
        <v>2242</v>
      </c>
      <c r="B1492" s="59" t="s">
        <v>2243</v>
      </c>
      <c r="C1492" s="144"/>
      <c r="D1492" s="145">
        <v>28</v>
      </c>
      <c r="E1492" s="146">
        <v>1185.48</v>
      </c>
      <c r="F1492" s="146">
        <v>1517</v>
      </c>
    </row>
    <row r="1493" spans="1:6">
      <c r="A1493" s="59" t="s">
        <v>6237</v>
      </c>
      <c r="B1493" s="59" t="s">
        <v>6238</v>
      </c>
      <c r="C1493" s="144"/>
      <c r="D1493" s="145">
        <v>28</v>
      </c>
      <c r="E1493" s="146">
        <v>448.56</v>
      </c>
      <c r="F1493" s="146">
        <v>574</v>
      </c>
    </row>
    <row r="1494" spans="1:6">
      <c r="A1494" s="59" t="s">
        <v>6239</v>
      </c>
      <c r="B1494" s="59" t="s">
        <v>6240</v>
      </c>
      <c r="C1494" s="144"/>
      <c r="D1494" s="145">
        <v>28</v>
      </c>
      <c r="E1494" s="146">
        <v>448.56</v>
      </c>
      <c r="F1494" s="146">
        <v>574</v>
      </c>
    </row>
    <row r="1495" spans="1:6">
      <c r="A1495" s="59" t="s">
        <v>6241</v>
      </c>
      <c r="B1495" s="59" t="s">
        <v>6242</v>
      </c>
      <c r="C1495" s="144"/>
      <c r="D1495" s="145">
        <v>28</v>
      </c>
      <c r="E1495" s="146">
        <v>576.72</v>
      </c>
      <c r="F1495" s="146">
        <v>738</v>
      </c>
    </row>
    <row r="1496" spans="1:6">
      <c r="A1496" s="59" t="s">
        <v>6243</v>
      </c>
      <c r="B1496" s="59" t="s">
        <v>6244</v>
      </c>
      <c r="C1496" s="144"/>
      <c r="D1496" s="145">
        <v>28</v>
      </c>
      <c r="E1496" s="146">
        <v>711.29</v>
      </c>
      <c r="F1496" s="146">
        <v>910</v>
      </c>
    </row>
    <row r="1497" spans="1:6">
      <c r="A1497" s="59" t="s">
        <v>6245</v>
      </c>
      <c r="B1497" s="59" t="s">
        <v>6246</v>
      </c>
      <c r="C1497" s="144"/>
      <c r="D1497" s="145">
        <v>28</v>
      </c>
      <c r="E1497" s="146">
        <v>711.29</v>
      </c>
      <c r="F1497" s="146">
        <v>910</v>
      </c>
    </row>
    <row r="1498" spans="1:6">
      <c r="A1498" s="59" t="s">
        <v>6247</v>
      </c>
      <c r="B1498" s="59" t="s">
        <v>6248</v>
      </c>
      <c r="C1498" s="144"/>
      <c r="D1498" s="145">
        <v>28</v>
      </c>
      <c r="E1498" s="146">
        <v>736.92</v>
      </c>
      <c r="F1498" s="146">
        <v>943</v>
      </c>
    </row>
    <row r="1499" spans="1:6">
      <c r="A1499" s="59" t="s">
        <v>6249</v>
      </c>
      <c r="B1499" s="59" t="s">
        <v>6250</v>
      </c>
      <c r="C1499" s="144"/>
      <c r="D1499" s="145">
        <v>28</v>
      </c>
      <c r="E1499" s="146">
        <v>1730.16</v>
      </c>
      <c r="F1499" s="146">
        <v>2215</v>
      </c>
    </row>
    <row r="1500" spans="1:6">
      <c r="A1500" s="59" t="s">
        <v>6251</v>
      </c>
      <c r="B1500" s="59" t="s">
        <v>6252</v>
      </c>
      <c r="C1500" s="144"/>
      <c r="D1500" s="145">
        <v>28</v>
      </c>
      <c r="E1500" s="146">
        <v>1730.16</v>
      </c>
      <c r="F1500" s="146">
        <v>2215</v>
      </c>
    </row>
    <row r="1501" spans="1:6">
      <c r="A1501" s="59" t="s">
        <v>6253</v>
      </c>
      <c r="B1501" s="59" t="s">
        <v>6254</v>
      </c>
      <c r="C1501" s="144"/>
      <c r="D1501" s="145">
        <v>28</v>
      </c>
      <c r="E1501" s="146">
        <v>672.84</v>
      </c>
      <c r="F1501" s="146">
        <v>861</v>
      </c>
    </row>
    <row r="1502" spans="1:6">
      <c r="A1502" s="59" t="s">
        <v>6255</v>
      </c>
      <c r="B1502" s="59" t="s">
        <v>6256</v>
      </c>
      <c r="C1502" s="144"/>
      <c r="D1502" s="145">
        <v>28</v>
      </c>
      <c r="E1502" s="146">
        <v>711.29</v>
      </c>
      <c r="F1502" s="146">
        <v>910</v>
      </c>
    </row>
    <row r="1503" spans="1:6">
      <c r="A1503" s="59" t="s">
        <v>6257</v>
      </c>
      <c r="B1503" s="59" t="s">
        <v>6258</v>
      </c>
      <c r="C1503" s="144"/>
      <c r="D1503" s="145">
        <v>28</v>
      </c>
      <c r="E1503" s="146">
        <v>685.66</v>
      </c>
      <c r="F1503" s="146">
        <v>878</v>
      </c>
    </row>
    <row r="1504" spans="1:6">
      <c r="A1504" s="59" t="s">
        <v>6259</v>
      </c>
      <c r="B1504" s="59" t="s">
        <v>6260</v>
      </c>
      <c r="C1504" s="144"/>
      <c r="D1504" s="145">
        <v>28</v>
      </c>
      <c r="E1504" s="146">
        <v>1595.59</v>
      </c>
      <c r="F1504" s="146">
        <v>2042</v>
      </c>
    </row>
    <row r="1505" spans="1:6">
      <c r="A1505" s="59" t="s">
        <v>6261</v>
      </c>
      <c r="B1505" s="59" t="s">
        <v>6262</v>
      </c>
      <c r="C1505" s="144"/>
      <c r="D1505" s="145">
        <v>28</v>
      </c>
      <c r="E1505" s="146">
        <v>595.94000000000005</v>
      </c>
      <c r="F1505" s="146">
        <v>763</v>
      </c>
    </row>
    <row r="1506" spans="1:6">
      <c r="A1506" s="59" t="s">
        <v>6263</v>
      </c>
      <c r="B1506" s="59" t="s">
        <v>6264</v>
      </c>
      <c r="C1506" s="144"/>
      <c r="D1506" s="145">
        <v>28</v>
      </c>
      <c r="E1506" s="146">
        <v>845.86</v>
      </c>
      <c r="F1506" s="146">
        <v>1083</v>
      </c>
    </row>
    <row r="1507" spans="1:6">
      <c r="A1507" s="59" t="s">
        <v>6265</v>
      </c>
      <c r="B1507" s="59" t="s">
        <v>6266</v>
      </c>
      <c r="C1507" s="144"/>
      <c r="D1507" s="145">
        <v>28</v>
      </c>
      <c r="E1507" s="146">
        <v>807.41</v>
      </c>
      <c r="F1507" s="146">
        <v>1033</v>
      </c>
    </row>
    <row r="1508" spans="1:6">
      <c r="A1508" s="59" t="s">
        <v>6267</v>
      </c>
      <c r="B1508" s="59" t="s">
        <v>6268</v>
      </c>
      <c r="C1508" s="144"/>
      <c r="D1508" s="145">
        <v>28</v>
      </c>
      <c r="E1508" s="146">
        <v>807.41</v>
      </c>
      <c r="F1508" s="146">
        <v>1033</v>
      </c>
    </row>
    <row r="1509" spans="1:6">
      <c r="A1509" s="59" t="s">
        <v>6269</v>
      </c>
      <c r="B1509" s="59" t="s">
        <v>6270</v>
      </c>
      <c r="C1509" s="144"/>
      <c r="D1509" s="145">
        <v>28</v>
      </c>
      <c r="E1509" s="146">
        <v>807.41</v>
      </c>
      <c r="F1509" s="146">
        <v>1033</v>
      </c>
    </row>
    <row r="1510" spans="1:6">
      <c r="A1510" s="59" t="s">
        <v>6271</v>
      </c>
      <c r="B1510" s="59" t="s">
        <v>6272</v>
      </c>
      <c r="C1510" s="144"/>
      <c r="D1510" s="145">
        <v>28</v>
      </c>
      <c r="E1510" s="146">
        <v>384.48</v>
      </c>
      <c r="F1510" s="146">
        <v>492</v>
      </c>
    </row>
    <row r="1511" spans="1:6">
      <c r="A1511" s="59" t="s">
        <v>6273</v>
      </c>
      <c r="B1511" s="59" t="s">
        <v>6274</v>
      </c>
      <c r="C1511" s="144"/>
      <c r="D1511" s="145">
        <v>28</v>
      </c>
      <c r="E1511" s="146">
        <v>384.48</v>
      </c>
      <c r="F1511" s="146">
        <v>492</v>
      </c>
    </row>
    <row r="1512" spans="1:6">
      <c r="A1512" s="59" t="s">
        <v>6275</v>
      </c>
      <c r="B1512" s="59" t="s">
        <v>6276</v>
      </c>
      <c r="C1512" s="144"/>
      <c r="D1512" s="145">
        <v>28</v>
      </c>
      <c r="E1512" s="146">
        <v>339.62</v>
      </c>
      <c r="F1512" s="146">
        <v>435</v>
      </c>
    </row>
    <row r="1513" spans="1:6">
      <c r="A1513" s="59" t="s">
        <v>6277</v>
      </c>
      <c r="B1513" s="59" t="s">
        <v>6278</v>
      </c>
      <c r="C1513" s="144"/>
      <c r="D1513" s="145">
        <v>28</v>
      </c>
      <c r="E1513" s="146">
        <v>519.04999999999995</v>
      </c>
      <c r="F1513" s="146">
        <v>664</v>
      </c>
    </row>
    <row r="1514" spans="1:6">
      <c r="A1514" s="59" t="s">
        <v>6279</v>
      </c>
      <c r="B1514" s="59" t="s">
        <v>6280</v>
      </c>
      <c r="C1514" s="144"/>
      <c r="D1514" s="145">
        <v>28</v>
      </c>
      <c r="E1514" s="146">
        <v>820.22</v>
      </c>
      <c r="F1514" s="146">
        <v>1050</v>
      </c>
    </row>
    <row r="1515" spans="1:6">
      <c r="A1515" s="59" t="s">
        <v>6281</v>
      </c>
      <c r="B1515" s="59" t="s">
        <v>6282</v>
      </c>
      <c r="C1515" s="144"/>
      <c r="D1515" s="145">
        <v>28</v>
      </c>
      <c r="E1515" s="146">
        <v>384.48</v>
      </c>
      <c r="F1515" s="146">
        <v>492</v>
      </c>
    </row>
    <row r="1516" spans="1:6">
      <c r="A1516" s="59" t="s">
        <v>6283</v>
      </c>
      <c r="B1516" s="59" t="s">
        <v>6284</v>
      </c>
      <c r="C1516" s="144"/>
      <c r="D1516" s="145">
        <v>28</v>
      </c>
      <c r="E1516" s="146">
        <v>224.28</v>
      </c>
      <c r="F1516" s="146">
        <v>287</v>
      </c>
    </row>
    <row r="1517" spans="1:6">
      <c r="A1517" s="59" t="s">
        <v>6285</v>
      </c>
      <c r="B1517" s="59" t="s">
        <v>6286</v>
      </c>
      <c r="C1517" s="144"/>
      <c r="D1517" s="145">
        <v>28</v>
      </c>
      <c r="E1517" s="146">
        <v>224.28</v>
      </c>
      <c r="F1517" s="146">
        <v>287</v>
      </c>
    </row>
    <row r="1518" spans="1:6">
      <c r="A1518" s="59" t="s">
        <v>6287</v>
      </c>
      <c r="B1518" s="59" t="s">
        <v>6288</v>
      </c>
      <c r="C1518" s="144"/>
      <c r="D1518" s="145">
        <v>28</v>
      </c>
      <c r="E1518" s="146">
        <v>301.18</v>
      </c>
      <c r="F1518" s="146">
        <v>386</v>
      </c>
    </row>
    <row r="1519" spans="1:6">
      <c r="A1519" s="59" t="s">
        <v>6289</v>
      </c>
      <c r="B1519" s="59" t="s">
        <v>6290</v>
      </c>
      <c r="C1519" s="144"/>
      <c r="D1519" s="145">
        <v>28</v>
      </c>
      <c r="E1519" s="146">
        <v>140.97999999999999</v>
      </c>
      <c r="F1519" s="146">
        <v>180</v>
      </c>
    </row>
    <row r="1520" spans="1:6">
      <c r="A1520" s="59" t="s">
        <v>6291</v>
      </c>
      <c r="B1520" s="59" t="s">
        <v>6292</v>
      </c>
      <c r="C1520" s="144"/>
      <c r="D1520" s="145">
        <v>28</v>
      </c>
      <c r="E1520" s="146">
        <v>512.64</v>
      </c>
      <c r="F1520" s="146">
        <v>656</v>
      </c>
    </row>
    <row r="1521" spans="1:6">
      <c r="A1521" s="59" t="s">
        <v>6293</v>
      </c>
      <c r="B1521" s="59" t="s">
        <v>6294</v>
      </c>
      <c r="C1521" s="144"/>
      <c r="D1521" s="145">
        <v>28</v>
      </c>
      <c r="E1521" s="146">
        <v>512.64</v>
      </c>
      <c r="F1521" s="146">
        <v>656</v>
      </c>
    </row>
    <row r="1522" spans="1:6">
      <c r="A1522" s="59" t="s">
        <v>6295</v>
      </c>
      <c r="B1522" s="59" t="s">
        <v>6296</v>
      </c>
      <c r="C1522" s="144"/>
      <c r="D1522" s="145">
        <v>28</v>
      </c>
      <c r="E1522" s="146">
        <v>467.78</v>
      </c>
      <c r="F1522" s="146">
        <v>599</v>
      </c>
    </row>
    <row r="1523" spans="1:6">
      <c r="A1523" s="59" t="s">
        <v>6297</v>
      </c>
      <c r="B1523" s="59" t="s">
        <v>6298</v>
      </c>
      <c r="C1523" s="144"/>
      <c r="D1523" s="145">
        <v>28</v>
      </c>
      <c r="E1523" s="146">
        <v>884.3</v>
      </c>
      <c r="F1523" s="146">
        <v>1132</v>
      </c>
    </row>
    <row r="1524" spans="1:6">
      <c r="A1524" s="59" t="s">
        <v>6299</v>
      </c>
      <c r="B1524" s="59" t="s">
        <v>6300</v>
      </c>
      <c r="C1524" s="144"/>
      <c r="D1524" s="145">
        <v>28</v>
      </c>
      <c r="E1524" s="146">
        <v>884.3</v>
      </c>
      <c r="F1524" s="146">
        <v>1132</v>
      </c>
    </row>
    <row r="1525" spans="1:6">
      <c r="A1525" s="59" t="s">
        <v>6301</v>
      </c>
      <c r="B1525" s="59" t="s">
        <v>6302</v>
      </c>
      <c r="C1525" s="144"/>
      <c r="D1525" s="145">
        <v>28</v>
      </c>
      <c r="E1525" s="146">
        <v>448.56</v>
      </c>
      <c r="F1525" s="146">
        <v>574</v>
      </c>
    </row>
    <row r="1526" spans="1:6">
      <c r="A1526" s="59" t="s">
        <v>6303</v>
      </c>
      <c r="B1526" s="59" t="s">
        <v>6304</v>
      </c>
      <c r="C1526" s="144"/>
      <c r="D1526" s="145">
        <v>28</v>
      </c>
      <c r="E1526" s="146">
        <v>128.16</v>
      </c>
      <c r="F1526" s="146">
        <v>164</v>
      </c>
    </row>
    <row r="1527" spans="1:6">
      <c r="A1527" s="59" t="s">
        <v>6305</v>
      </c>
      <c r="B1527" s="59" t="s">
        <v>6306</v>
      </c>
      <c r="C1527" s="144"/>
      <c r="D1527" s="145">
        <v>28</v>
      </c>
      <c r="E1527" s="146">
        <v>512.64</v>
      </c>
      <c r="F1527" s="146">
        <v>656</v>
      </c>
    </row>
    <row r="1528" spans="1:6">
      <c r="A1528" s="59" t="s">
        <v>6307</v>
      </c>
      <c r="B1528" s="59" t="s">
        <v>6308</v>
      </c>
      <c r="C1528" s="144"/>
      <c r="D1528" s="145">
        <v>28</v>
      </c>
      <c r="E1528" s="146">
        <v>480.6</v>
      </c>
      <c r="F1528" s="146">
        <v>615</v>
      </c>
    </row>
    <row r="1529" spans="1:6">
      <c r="A1529" s="59" t="s">
        <v>6309</v>
      </c>
      <c r="B1529" s="59" t="s">
        <v>6310</v>
      </c>
      <c r="C1529" s="144"/>
      <c r="D1529" s="145">
        <v>28</v>
      </c>
      <c r="E1529" s="146">
        <v>371.66</v>
      </c>
      <c r="F1529" s="146">
        <v>476</v>
      </c>
    </row>
    <row r="1530" spans="1:6">
      <c r="A1530" s="59" t="s">
        <v>6311</v>
      </c>
      <c r="B1530" s="59" t="s">
        <v>6312</v>
      </c>
      <c r="C1530" s="144"/>
      <c r="D1530" s="145">
        <v>28</v>
      </c>
      <c r="E1530" s="146">
        <v>198.65</v>
      </c>
      <c r="F1530" s="146">
        <v>254</v>
      </c>
    </row>
    <row r="1531" spans="1:6">
      <c r="A1531" s="59" t="s">
        <v>6313</v>
      </c>
      <c r="B1531" s="59" t="s">
        <v>6314</v>
      </c>
      <c r="C1531" s="144"/>
      <c r="D1531" s="145">
        <v>28</v>
      </c>
      <c r="E1531" s="146">
        <v>768.96</v>
      </c>
      <c r="F1531" s="146">
        <v>984</v>
      </c>
    </row>
    <row r="1532" spans="1:6">
      <c r="A1532" s="59" t="s">
        <v>6315</v>
      </c>
      <c r="B1532" s="59" t="s">
        <v>6316</v>
      </c>
      <c r="C1532" s="144"/>
      <c r="D1532" s="145">
        <v>28</v>
      </c>
      <c r="E1532" s="146">
        <v>627.98</v>
      </c>
      <c r="F1532" s="146">
        <v>804</v>
      </c>
    </row>
    <row r="1533" spans="1:6">
      <c r="A1533" s="59" t="s">
        <v>6317</v>
      </c>
      <c r="B1533" s="59" t="s">
        <v>6318</v>
      </c>
      <c r="C1533" s="144"/>
      <c r="D1533" s="145">
        <v>28</v>
      </c>
      <c r="E1533" s="146">
        <v>627.98</v>
      </c>
      <c r="F1533" s="146">
        <v>804</v>
      </c>
    </row>
    <row r="1534" spans="1:6">
      <c r="A1534" s="59" t="s">
        <v>6319</v>
      </c>
      <c r="B1534" s="59" t="s">
        <v>6320</v>
      </c>
      <c r="C1534" s="144"/>
      <c r="D1534" s="145">
        <v>28</v>
      </c>
      <c r="E1534" s="146">
        <v>480.6</v>
      </c>
      <c r="F1534" s="146">
        <v>615</v>
      </c>
    </row>
    <row r="1535" spans="1:6">
      <c r="A1535" s="59" t="s">
        <v>6321</v>
      </c>
      <c r="B1535" s="59" t="s">
        <v>6322</v>
      </c>
      <c r="C1535" s="144"/>
      <c r="D1535" s="145">
        <v>28</v>
      </c>
      <c r="E1535" s="146">
        <v>128.16</v>
      </c>
      <c r="F1535" s="146">
        <v>164</v>
      </c>
    </row>
    <row r="1536" spans="1:6">
      <c r="A1536" s="59" t="s">
        <v>6323</v>
      </c>
      <c r="B1536" s="59" t="s">
        <v>6324</v>
      </c>
      <c r="C1536" s="144"/>
      <c r="D1536" s="145">
        <v>28</v>
      </c>
      <c r="E1536" s="146">
        <v>512.64</v>
      </c>
      <c r="F1536" s="146">
        <v>656</v>
      </c>
    </row>
    <row r="1537" spans="1:6">
      <c r="A1537" s="59" t="s">
        <v>6325</v>
      </c>
      <c r="B1537" s="59" t="s">
        <v>6326</v>
      </c>
      <c r="C1537" s="144"/>
      <c r="D1537" s="145">
        <v>28</v>
      </c>
      <c r="E1537" s="146">
        <v>512.64</v>
      </c>
      <c r="F1537" s="146">
        <v>656</v>
      </c>
    </row>
    <row r="1538" spans="1:6">
      <c r="A1538" s="59" t="s">
        <v>6327</v>
      </c>
      <c r="B1538" s="59" t="s">
        <v>6328</v>
      </c>
      <c r="C1538" s="144"/>
      <c r="D1538" s="145">
        <v>28</v>
      </c>
      <c r="E1538" s="146">
        <v>487.01</v>
      </c>
      <c r="F1538" s="146">
        <v>623</v>
      </c>
    </row>
    <row r="1539" spans="1:6">
      <c r="A1539" s="59" t="s">
        <v>6329</v>
      </c>
      <c r="B1539" s="59" t="s">
        <v>6330</v>
      </c>
      <c r="C1539" s="144"/>
      <c r="D1539" s="145">
        <v>28</v>
      </c>
      <c r="E1539" s="146">
        <v>884.3</v>
      </c>
      <c r="F1539" s="146">
        <v>1132</v>
      </c>
    </row>
    <row r="1540" spans="1:6">
      <c r="A1540" s="59" t="s">
        <v>6331</v>
      </c>
      <c r="B1540" s="59" t="s">
        <v>6332</v>
      </c>
      <c r="C1540" s="144"/>
      <c r="D1540" s="145">
        <v>28</v>
      </c>
      <c r="E1540" s="146">
        <v>897.12</v>
      </c>
      <c r="F1540" s="146">
        <v>1148</v>
      </c>
    </row>
    <row r="1541" spans="1:6">
      <c r="A1541" s="59" t="s">
        <v>6333</v>
      </c>
      <c r="B1541" s="59" t="s">
        <v>6334</v>
      </c>
      <c r="C1541" s="144"/>
      <c r="D1541" s="145">
        <v>28</v>
      </c>
      <c r="E1541" s="146">
        <v>448.56</v>
      </c>
      <c r="F1541" s="146">
        <v>574</v>
      </c>
    </row>
    <row r="1542" spans="1:6">
      <c r="A1542" s="59" t="s">
        <v>6335</v>
      </c>
      <c r="B1542" s="59" t="s">
        <v>6336</v>
      </c>
      <c r="C1542" s="144"/>
      <c r="D1542" s="145">
        <v>28</v>
      </c>
      <c r="E1542" s="146">
        <v>140.97999999999999</v>
      </c>
      <c r="F1542" s="146">
        <v>180</v>
      </c>
    </row>
    <row r="1543" spans="1:6">
      <c r="A1543" s="59" t="s">
        <v>6337</v>
      </c>
      <c r="B1543" s="59" t="s">
        <v>6338</v>
      </c>
      <c r="C1543" s="144"/>
      <c r="D1543" s="145">
        <v>28</v>
      </c>
      <c r="E1543" s="146">
        <v>551.09</v>
      </c>
      <c r="F1543" s="146">
        <v>705</v>
      </c>
    </row>
    <row r="1544" spans="1:6">
      <c r="A1544" s="59" t="s">
        <v>2601</v>
      </c>
      <c r="B1544" s="59" t="s">
        <v>2602</v>
      </c>
      <c r="C1544" s="144"/>
      <c r="D1544" s="145">
        <v>28</v>
      </c>
      <c r="E1544" s="146">
        <v>589.54</v>
      </c>
      <c r="F1544" s="146">
        <v>755</v>
      </c>
    </row>
    <row r="1545" spans="1:6">
      <c r="A1545" s="59" t="s">
        <v>6339</v>
      </c>
      <c r="B1545" s="59" t="s">
        <v>6340</v>
      </c>
      <c r="C1545" s="144"/>
      <c r="D1545" s="145">
        <v>28</v>
      </c>
      <c r="E1545" s="146">
        <v>371.66</v>
      </c>
      <c r="F1545" s="146">
        <v>476</v>
      </c>
    </row>
    <row r="1546" spans="1:6">
      <c r="A1546" s="59" t="s">
        <v>6341</v>
      </c>
      <c r="B1546" s="59" t="s">
        <v>6342</v>
      </c>
      <c r="C1546" s="144"/>
      <c r="D1546" s="145">
        <v>28</v>
      </c>
      <c r="E1546" s="146">
        <v>307.58</v>
      </c>
      <c r="F1546" s="146">
        <v>394</v>
      </c>
    </row>
    <row r="1547" spans="1:6">
      <c r="A1547" s="59" t="s">
        <v>6343</v>
      </c>
      <c r="B1547" s="59" t="s">
        <v>6344</v>
      </c>
      <c r="C1547" s="144"/>
      <c r="D1547" s="145">
        <v>28</v>
      </c>
      <c r="E1547" s="146">
        <v>768.96</v>
      </c>
      <c r="F1547" s="146">
        <v>984</v>
      </c>
    </row>
    <row r="1548" spans="1:6">
      <c r="A1548" s="59" t="s">
        <v>6345</v>
      </c>
      <c r="B1548" s="59" t="s">
        <v>6346</v>
      </c>
      <c r="C1548" s="144"/>
      <c r="D1548" s="145">
        <v>28</v>
      </c>
      <c r="E1548" s="146">
        <v>627.98</v>
      </c>
      <c r="F1548" s="146">
        <v>804</v>
      </c>
    </row>
    <row r="1549" spans="1:6">
      <c r="A1549" s="59" t="s">
        <v>6347</v>
      </c>
      <c r="B1549" s="59" t="s">
        <v>6348</v>
      </c>
      <c r="C1549" s="144"/>
      <c r="D1549" s="145">
        <v>28</v>
      </c>
      <c r="E1549" s="146">
        <v>627.98</v>
      </c>
      <c r="F1549" s="146">
        <v>804</v>
      </c>
    </row>
    <row r="1550" spans="1:6">
      <c r="A1550" s="59" t="s">
        <v>6349</v>
      </c>
      <c r="B1550" s="59" t="s">
        <v>6350</v>
      </c>
      <c r="C1550" s="144"/>
      <c r="D1550" s="145">
        <v>28</v>
      </c>
      <c r="E1550" s="146">
        <v>487.01</v>
      </c>
      <c r="F1550" s="146">
        <v>623</v>
      </c>
    </row>
    <row r="1551" spans="1:6">
      <c r="A1551" s="59" t="s">
        <v>3707</v>
      </c>
      <c r="B1551" s="59" t="s">
        <v>6351</v>
      </c>
      <c r="C1551" s="144"/>
      <c r="D1551" s="145">
        <v>28</v>
      </c>
      <c r="E1551" s="146">
        <v>999.65</v>
      </c>
      <c r="F1551" s="146">
        <v>1280</v>
      </c>
    </row>
    <row r="1552" spans="1:6">
      <c r="A1552" s="59" t="s">
        <v>3709</v>
      </c>
      <c r="B1552" s="59" t="s">
        <v>3710</v>
      </c>
      <c r="C1552" s="144"/>
      <c r="D1552" s="145">
        <v>28</v>
      </c>
      <c r="E1552" s="146">
        <v>1807.06</v>
      </c>
      <c r="F1552" s="146">
        <v>2313</v>
      </c>
    </row>
    <row r="1553" spans="1:6">
      <c r="A1553" s="59" t="s">
        <v>3717</v>
      </c>
      <c r="B1553" s="59" t="s">
        <v>3718</v>
      </c>
      <c r="C1553" s="144"/>
      <c r="D1553" s="145">
        <v>28</v>
      </c>
      <c r="E1553" s="146">
        <v>833.04</v>
      </c>
      <c r="F1553" s="146">
        <v>1066</v>
      </c>
    </row>
    <row r="1554" spans="1:6">
      <c r="A1554" s="59" t="s">
        <v>3719</v>
      </c>
      <c r="B1554" s="59" t="s">
        <v>6352</v>
      </c>
      <c r="C1554" s="144"/>
      <c r="D1554" s="145">
        <v>28</v>
      </c>
      <c r="E1554" s="146">
        <v>595.94000000000005</v>
      </c>
      <c r="F1554" s="146">
        <v>763</v>
      </c>
    </row>
    <row r="1555" spans="1:6">
      <c r="A1555" s="59" t="s">
        <v>3721</v>
      </c>
      <c r="B1555" s="59" t="s">
        <v>3722</v>
      </c>
      <c r="C1555" s="144"/>
      <c r="D1555" s="145">
        <v>28</v>
      </c>
      <c r="E1555" s="146">
        <v>333.22</v>
      </c>
      <c r="F1555" s="146">
        <v>427</v>
      </c>
    </row>
    <row r="1556" spans="1:6">
      <c r="A1556" s="59" t="s">
        <v>6353</v>
      </c>
      <c r="B1556" s="59" t="s">
        <v>6354</v>
      </c>
      <c r="C1556" s="144"/>
      <c r="D1556" s="145">
        <v>28</v>
      </c>
      <c r="E1556" s="146">
        <v>333.22</v>
      </c>
      <c r="F1556" s="146">
        <v>427</v>
      </c>
    </row>
    <row r="1557" spans="1:6">
      <c r="A1557" s="59" t="s">
        <v>3725</v>
      </c>
      <c r="B1557" s="59" t="s">
        <v>3726</v>
      </c>
      <c r="C1557" s="144"/>
      <c r="D1557" s="145">
        <v>28</v>
      </c>
      <c r="E1557" s="146">
        <v>852.26</v>
      </c>
      <c r="F1557" s="146">
        <v>1091</v>
      </c>
    </row>
    <row r="1558" spans="1:6">
      <c r="A1558" s="59" t="s">
        <v>3727</v>
      </c>
      <c r="B1558" s="59" t="s">
        <v>3728</v>
      </c>
      <c r="C1558" s="144"/>
      <c r="D1558" s="145">
        <v>28</v>
      </c>
      <c r="E1558" s="146">
        <v>711.29</v>
      </c>
      <c r="F1558" s="146">
        <v>910</v>
      </c>
    </row>
    <row r="1559" spans="1:6">
      <c r="A1559" s="59" t="s">
        <v>3729</v>
      </c>
      <c r="B1559" s="59" t="s">
        <v>3730</v>
      </c>
      <c r="C1559" s="144"/>
      <c r="D1559" s="145">
        <v>28</v>
      </c>
      <c r="E1559" s="146">
        <v>948.38</v>
      </c>
      <c r="F1559" s="146">
        <v>1214</v>
      </c>
    </row>
    <row r="1560" spans="1:6">
      <c r="A1560" s="59" t="s">
        <v>3731</v>
      </c>
      <c r="B1560" s="59" t="s">
        <v>3732</v>
      </c>
      <c r="C1560" s="144"/>
      <c r="D1560" s="145">
        <v>28</v>
      </c>
      <c r="E1560" s="146">
        <v>717.7</v>
      </c>
      <c r="F1560" s="146">
        <v>919</v>
      </c>
    </row>
    <row r="1561" spans="1:6">
      <c r="A1561" s="59" t="s">
        <v>3733</v>
      </c>
      <c r="B1561" s="59" t="s">
        <v>3734</v>
      </c>
      <c r="C1561" s="144"/>
      <c r="D1561" s="145">
        <v>28</v>
      </c>
      <c r="E1561" s="146">
        <v>1851.91</v>
      </c>
      <c r="F1561" s="146">
        <v>2370</v>
      </c>
    </row>
    <row r="1562" spans="1:6">
      <c r="A1562" s="59" t="s">
        <v>3739</v>
      </c>
      <c r="B1562" s="59" t="s">
        <v>3740</v>
      </c>
      <c r="C1562" s="144"/>
      <c r="D1562" s="145">
        <v>28</v>
      </c>
      <c r="E1562" s="146">
        <v>480.6</v>
      </c>
      <c r="F1562" s="146">
        <v>615</v>
      </c>
    </row>
    <row r="1563" spans="1:6">
      <c r="A1563" s="59" t="s">
        <v>884</v>
      </c>
      <c r="B1563" s="59" t="s">
        <v>885</v>
      </c>
      <c r="C1563" s="144"/>
      <c r="D1563" s="145">
        <v>28</v>
      </c>
      <c r="E1563" s="146">
        <v>68.73</v>
      </c>
      <c r="F1563" s="146">
        <v>88</v>
      </c>
    </row>
    <row r="1564" spans="1:6">
      <c r="A1564" s="59" t="s">
        <v>6355</v>
      </c>
      <c r="B1564" s="59" t="s">
        <v>6357</v>
      </c>
      <c r="C1564" s="144"/>
      <c r="D1564" s="145">
        <v>28</v>
      </c>
      <c r="E1564" s="146">
        <v>124.39</v>
      </c>
      <c r="F1564" s="146">
        <v>159</v>
      </c>
    </row>
    <row r="1565" spans="1:6">
      <c r="A1565" s="59" t="s">
        <v>6358</v>
      </c>
      <c r="B1565" s="59" t="s">
        <v>6359</v>
      </c>
      <c r="C1565" s="144"/>
      <c r="D1565" s="145">
        <v>28</v>
      </c>
      <c r="E1565" s="146">
        <v>240.74</v>
      </c>
      <c r="F1565" s="146">
        <v>308</v>
      </c>
    </row>
    <row r="1566" spans="1:6">
      <c r="A1566" s="59" t="s">
        <v>6360</v>
      </c>
      <c r="B1566" s="59" t="s">
        <v>6361</v>
      </c>
      <c r="C1566" s="144"/>
      <c r="D1566" s="145">
        <v>28</v>
      </c>
      <c r="E1566" s="146">
        <v>76.56</v>
      </c>
      <c r="F1566" s="146">
        <v>98</v>
      </c>
    </row>
    <row r="1567" spans="1:6">
      <c r="A1567" s="59" t="s">
        <v>3741</v>
      </c>
      <c r="B1567" s="59" t="s">
        <v>3742</v>
      </c>
      <c r="C1567" s="144"/>
      <c r="D1567" s="145">
        <v>28</v>
      </c>
      <c r="E1567" s="146">
        <v>583</v>
      </c>
      <c r="F1567" s="146">
        <v>746</v>
      </c>
    </row>
    <row r="1568" spans="1:6">
      <c r="A1568" s="59" t="s">
        <v>3743</v>
      </c>
      <c r="B1568" s="59" t="s">
        <v>3744</v>
      </c>
      <c r="C1568" s="144"/>
      <c r="D1568" s="145">
        <v>28</v>
      </c>
      <c r="E1568" s="146">
        <v>63</v>
      </c>
      <c r="F1568" s="146">
        <v>81</v>
      </c>
    </row>
    <row r="1569" spans="1:6">
      <c r="A1569" s="59" t="s">
        <v>6362</v>
      </c>
      <c r="B1569" s="59" t="s">
        <v>6363</v>
      </c>
      <c r="C1569" s="144"/>
      <c r="D1569" s="145">
        <v>28</v>
      </c>
      <c r="E1569" s="146">
        <v>243.5</v>
      </c>
      <c r="F1569" s="146">
        <v>312</v>
      </c>
    </row>
    <row r="1570" spans="1:6">
      <c r="A1570" s="59" t="s">
        <v>6364</v>
      </c>
      <c r="B1570" s="59" t="s">
        <v>6365</v>
      </c>
      <c r="C1570" s="144"/>
      <c r="D1570" s="145">
        <v>28</v>
      </c>
      <c r="E1570" s="146">
        <v>243.5</v>
      </c>
      <c r="F1570" s="146">
        <v>312</v>
      </c>
    </row>
    <row r="1571" spans="1:6">
      <c r="A1571" s="59" t="s">
        <v>6367</v>
      </c>
      <c r="B1571" s="59" t="s">
        <v>6368</v>
      </c>
      <c r="C1571" s="144"/>
      <c r="D1571" s="145">
        <v>28</v>
      </c>
      <c r="E1571" s="146">
        <v>442.15</v>
      </c>
      <c r="F1571" s="146">
        <v>566</v>
      </c>
    </row>
    <row r="1572" spans="1:6">
      <c r="A1572" s="59" t="s">
        <v>6369</v>
      </c>
      <c r="B1572" s="59" t="s">
        <v>6370</v>
      </c>
      <c r="C1572" s="144"/>
      <c r="D1572" s="145">
        <v>28</v>
      </c>
      <c r="E1572" s="146">
        <v>429.34</v>
      </c>
      <c r="F1572" s="146">
        <v>550</v>
      </c>
    </row>
    <row r="1573" spans="1:6">
      <c r="A1573" s="59" t="s">
        <v>6371</v>
      </c>
      <c r="B1573" s="59" t="s">
        <v>6372</v>
      </c>
      <c r="C1573" s="144"/>
      <c r="D1573" s="145">
        <v>28</v>
      </c>
      <c r="E1573" s="146">
        <v>429.34</v>
      </c>
      <c r="F1573" s="146">
        <v>550</v>
      </c>
    </row>
    <row r="1574" spans="1:6">
      <c r="A1574" s="59" t="s">
        <v>6373</v>
      </c>
      <c r="B1574" s="59" t="s">
        <v>6374</v>
      </c>
      <c r="C1574" s="144"/>
      <c r="D1574" s="145">
        <v>28</v>
      </c>
      <c r="E1574" s="146">
        <v>480.6</v>
      </c>
      <c r="F1574" s="146">
        <v>615</v>
      </c>
    </row>
    <row r="1575" spans="1:6">
      <c r="A1575" s="59" t="s">
        <v>6375</v>
      </c>
      <c r="B1575" s="59" t="s">
        <v>6376</v>
      </c>
      <c r="C1575" s="144"/>
      <c r="D1575" s="145">
        <v>28</v>
      </c>
      <c r="E1575" s="146">
        <v>813.82</v>
      </c>
      <c r="F1575" s="146">
        <v>1042</v>
      </c>
    </row>
    <row r="1576" spans="1:6">
      <c r="A1576" s="59" t="s">
        <v>6377</v>
      </c>
      <c r="B1576" s="59" t="s">
        <v>6378</v>
      </c>
      <c r="C1576" s="144"/>
      <c r="D1576" s="145">
        <v>28</v>
      </c>
      <c r="E1576" s="146">
        <v>493.42</v>
      </c>
      <c r="F1576" s="146">
        <v>632</v>
      </c>
    </row>
    <row r="1577" spans="1:6">
      <c r="A1577" s="59" t="s">
        <v>6379</v>
      </c>
      <c r="B1577" s="59" t="s">
        <v>6380</v>
      </c>
      <c r="C1577" s="144"/>
      <c r="D1577" s="145">
        <v>28</v>
      </c>
      <c r="E1577" s="146">
        <v>493.42</v>
      </c>
      <c r="F1577" s="146">
        <v>632</v>
      </c>
    </row>
    <row r="1578" spans="1:6">
      <c r="A1578" s="59" t="s">
        <v>6382</v>
      </c>
      <c r="B1578" s="59" t="s">
        <v>6383</v>
      </c>
      <c r="C1578" s="144"/>
      <c r="D1578" s="145">
        <v>28</v>
      </c>
      <c r="E1578" s="146">
        <v>576.72</v>
      </c>
      <c r="F1578" s="146">
        <v>738</v>
      </c>
    </row>
    <row r="1579" spans="1:6">
      <c r="A1579" s="59" t="s">
        <v>6384</v>
      </c>
      <c r="B1579" s="59" t="s">
        <v>6385</v>
      </c>
      <c r="C1579" s="144"/>
      <c r="D1579" s="145">
        <v>28</v>
      </c>
      <c r="E1579" s="146">
        <v>711.29</v>
      </c>
      <c r="F1579" s="146">
        <v>910</v>
      </c>
    </row>
    <row r="1580" spans="1:6">
      <c r="A1580" s="59" t="s">
        <v>6386</v>
      </c>
      <c r="B1580" s="59" t="s">
        <v>6387</v>
      </c>
      <c r="C1580" s="144"/>
      <c r="D1580" s="145">
        <v>28</v>
      </c>
      <c r="E1580" s="146">
        <v>711.29</v>
      </c>
      <c r="F1580" s="146">
        <v>910</v>
      </c>
    </row>
    <row r="1581" spans="1:6">
      <c r="A1581" s="59" t="s">
        <v>6388</v>
      </c>
      <c r="B1581" s="59" t="s">
        <v>6389</v>
      </c>
      <c r="C1581" s="144"/>
      <c r="D1581" s="145">
        <v>28</v>
      </c>
      <c r="E1581" s="146">
        <v>736.92</v>
      </c>
      <c r="F1581" s="146">
        <v>943</v>
      </c>
    </row>
    <row r="1582" spans="1:6">
      <c r="A1582" s="59" t="s">
        <v>6390</v>
      </c>
      <c r="B1582" s="59" t="s">
        <v>6391</v>
      </c>
      <c r="C1582" s="144"/>
      <c r="D1582" s="145">
        <v>28</v>
      </c>
      <c r="E1582" s="146">
        <v>1730.16</v>
      </c>
      <c r="F1582" s="146">
        <v>2215</v>
      </c>
    </row>
    <row r="1583" spans="1:6">
      <c r="A1583" s="59" t="s">
        <v>6392</v>
      </c>
      <c r="B1583" s="59" t="s">
        <v>6393</v>
      </c>
      <c r="C1583" s="144"/>
      <c r="D1583" s="145">
        <v>28</v>
      </c>
      <c r="E1583" s="146">
        <v>820.22</v>
      </c>
      <c r="F1583" s="146">
        <v>1050</v>
      </c>
    </row>
    <row r="1584" spans="1:6">
      <c r="A1584" s="59" t="s">
        <v>6394</v>
      </c>
      <c r="B1584" s="59" t="s">
        <v>6395</v>
      </c>
      <c r="C1584" s="144"/>
      <c r="D1584" s="145">
        <v>18</v>
      </c>
      <c r="E1584" s="146">
        <v>484.95</v>
      </c>
      <c r="F1584" s="146">
        <v>572</v>
      </c>
    </row>
    <row r="1585" spans="1:6">
      <c r="A1585" s="59" t="s">
        <v>6396</v>
      </c>
      <c r="B1585" s="59" t="s">
        <v>6397</v>
      </c>
      <c r="C1585" s="144"/>
      <c r="D1585" s="145">
        <v>28</v>
      </c>
      <c r="E1585" s="146">
        <v>711.29</v>
      </c>
      <c r="F1585" s="146">
        <v>910</v>
      </c>
    </row>
    <row r="1586" spans="1:6">
      <c r="A1586" s="59" t="s">
        <v>6398</v>
      </c>
      <c r="B1586" s="59" t="s">
        <v>6399</v>
      </c>
      <c r="C1586" s="144"/>
      <c r="D1586" s="145">
        <v>28</v>
      </c>
      <c r="E1586" s="146">
        <v>711.29</v>
      </c>
      <c r="F1586" s="146">
        <v>910</v>
      </c>
    </row>
    <row r="1587" spans="1:6">
      <c r="A1587" s="59" t="s">
        <v>6400</v>
      </c>
      <c r="B1587" s="59" t="s">
        <v>6401</v>
      </c>
      <c r="C1587" s="144"/>
      <c r="D1587" s="145">
        <v>28</v>
      </c>
      <c r="E1587" s="146">
        <v>736.92</v>
      </c>
      <c r="F1587" s="146">
        <v>943</v>
      </c>
    </row>
    <row r="1588" spans="1:6">
      <c r="A1588" s="59" t="s">
        <v>6402</v>
      </c>
      <c r="B1588" s="59" t="s">
        <v>6403</v>
      </c>
      <c r="C1588" s="144"/>
      <c r="D1588" s="145">
        <v>28</v>
      </c>
      <c r="E1588" s="146">
        <v>672.84</v>
      </c>
      <c r="F1588" s="146">
        <v>861</v>
      </c>
    </row>
    <row r="1589" spans="1:6">
      <c r="A1589" s="59" t="s">
        <v>6404</v>
      </c>
      <c r="B1589" s="59" t="s">
        <v>6405</v>
      </c>
      <c r="C1589" s="144"/>
      <c r="D1589" s="145">
        <v>28</v>
      </c>
      <c r="E1589" s="146">
        <v>820.22</v>
      </c>
      <c r="F1589" s="146">
        <v>1050</v>
      </c>
    </row>
    <row r="1590" spans="1:6">
      <c r="A1590" s="59" t="s">
        <v>6406</v>
      </c>
      <c r="B1590" s="59" t="s">
        <v>5982</v>
      </c>
      <c r="C1590" s="144"/>
      <c r="D1590" s="145">
        <v>28</v>
      </c>
      <c r="E1590" s="146">
        <v>711.29</v>
      </c>
      <c r="F1590" s="146">
        <v>910</v>
      </c>
    </row>
    <row r="1591" spans="1:6">
      <c r="A1591" s="59" t="s">
        <v>3747</v>
      </c>
      <c r="B1591" s="59" t="s">
        <v>6409</v>
      </c>
      <c r="C1591" s="144"/>
      <c r="D1591" s="145">
        <v>28</v>
      </c>
      <c r="E1591" s="146">
        <v>448.56</v>
      </c>
      <c r="F1591" s="146">
        <v>574</v>
      </c>
    </row>
    <row r="1592" spans="1:6">
      <c r="A1592" s="59" t="s">
        <v>3749</v>
      </c>
      <c r="B1592" s="59" t="s">
        <v>6410</v>
      </c>
      <c r="C1592" s="144"/>
      <c r="D1592" s="145">
        <v>28</v>
      </c>
      <c r="E1592" s="146">
        <v>448.56</v>
      </c>
      <c r="F1592" s="146">
        <v>574</v>
      </c>
    </row>
    <row r="1593" spans="1:6">
      <c r="A1593" s="59" t="s">
        <v>6411</v>
      </c>
      <c r="B1593" s="59" t="s">
        <v>6412</v>
      </c>
      <c r="C1593" s="144"/>
      <c r="D1593" s="145">
        <v>28</v>
      </c>
      <c r="E1593" s="146">
        <v>576.72</v>
      </c>
      <c r="F1593" s="146">
        <v>738</v>
      </c>
    </row>
    <row r="1594" spans="1:6">
      <c r="A1594" s="59" t="s">
        <v>6413</v>
      </c>
      <c r="B1594" s="59" t="s">
        <v>6414</v>
      </c>
      <c r="C1594" s="144"/>
      <c r="D1594" s="145">
        <v>28</v>
      </c>
      <c r="E1594" s="146">
        <v>711.29</v>
      </c>
      <c r="F1594" s="146">
        <v>910</v>
      </c>
    </row>
    <row r="1595" spans="1:6">
      <c r="A1595" s="59" t="s">
        <v>6415</v>
      </c>
      <c r="B1595" s="59" t="s">
        <v>6416</v>
      </c>
      <c r="C1595" s="144"/>
      <c r="D1595" s="145">
        <v>28</v>
      </c>
      <c r="E1595" s="146">
        <v>711.29</v>
      </c>
      <c r="F1595" s="146">
        <v>910</v>
      </c>
    </row>
    <row r="1596" spans="1:6">
      <c r="A1596" s="59" t="s">
        <v>2950</v>
      </c>
      <c r="B1596" s="59" t="s">
        <v>6417</v>
      </c>
      <c r="C1596" s="144"/>
      <c r="D1596" s="145">
        <v>28</v>
      </c>
      <c r="E1596" s="146">
        <v>711.29</v>
      </c>
      <c r="F1596" s="146">
        <v>910</v>
      </c>
    </row>
    <row r="1597" spans="1:6">
      <c r="A1597" s="59" t="s">
        <v>2952</v>
      </c>
      <c r="B1597" s="59" t="s">
        <v>6418</v>
      </c>
      <c r="C1597" s="144"/>
      <c r="D1597" s="145">
        <v>28</v>
      </c>
      <c r="E1597" s="146">
        <v>711.29</v>
      </c>
      <c r="F1597" s="146">
        <v>910</v>
      </c>
    </row>
    <row r="1598" spans="1:6">
      <c r="A1598" s="59" t="s">
        <v>2954</v>
      </c>
      <c r="B1598" s="59" t="s">
        <v>6419</v>
      </c>
      <c r="C1598" s="144"/>
      <c r="D1598" s="145">
        <v>28</v>
      </c>
      <c r="E1598" s="146">
        <v>820.22</v>
      </c>
      <c r="F1598" s="146">
        <v>1050</v>
      </c>
    </row>
    <row r="1599" spans="1:6">
      <c r="A1599" s="59" t="s">
        <v>2956</v>
      </c>
      <c r="B1599" s="59" t="s">
        <v>2957</v>
      </c>
      <c r="C1599" s="144"/>
      <c r="D1599" s="145">
        <v>28</v>
      </c>
      <c r="E1599" s="146">
        <v>1730.16</v>
      </c>
      <c r="F1599" s="146">
        <v>2215</v>
      </c>
    </row>
    <row r="1600" spans="1:6">
      <c r="A1600" s="59" t="s">
        <v>2960</v>
      </c>
      <c r="B1600" s="59" t="s">
        <v>6420</v>
      </c>
      <c r="C1600" s="144"/>
      <c r="D1600" s="145">
        <v>28</v>
      </c>
      <c r="E1600" s="146">
        <v>736.92</v>
      </c>
      <c r="F1600" s="146">
        <v>943</v>
      </c>
    </row>
    <row r="1601" spans="1:6">
      <c r="A1601" s="59" t="s">
        <v>2962</v>
      </c>
      <c r="B1601" s="59" t="s">
        <v>6421</v>
      </c>
      <c r="C1601" s="144"/>
      <c r="D1601" s="145">
        <v>28</v>
      </c>
      <c r="E1601" s="146">
        <v>672.84</v>
      </c>
      <c r="F1601" s="146">
        <v>861</v>
      </c>
    </row>
    <row r="1602" spans="1:6">
      <c r="A1602" s="59" t="s">
        <v>2964</v>
      </c>
      <c r="B1602" s="59" t="s">
        <v>6422</v>
      </c>
      <c r="C1602" s="144"/>
      <c r="D1602" s="145">
        <v>28</v>
      </c>
      <c r="E1602" s="146">
        <v>711.29</v>
      </c>
      <c r="F1602" s="146">
        <v>910</v>
      </c>
    </row>
    <row r="1603" spans="1:6">
      <c r="A1603" s="59" t="s">
        <v>6423</v>
      </c>
      <c r="B1603" s="59" t="s">
        <v>6424</v>
      </c>
      <c r="C1603" s="144"/>
      <c r="D1603" s="145">
        <v>28</v>
      </c>
      <c r="E1603" s="146">
        <v>140.97999999999999</v>
      </c>
      <c r="F1603" s="146">
        <v>180</v>
      </c>
    </row>
    <row r="1604" spans="1:6">
      <c r="A1604" s="59" t="s">
        <v>6425</v>
      </c>
      <c r="B1604" s="59" t="s">
        <v>6426</v>
      </c>
      <c r="C1604" s="144"/>
      <c r="D1604" s="145">
        <v>28</v>
      </c>
      <c r="E1604" s="146">
        <v>512.64</v>
      </c>
      <c r="F1604" s="146">
        <v>656</v>
      </c>
    </row>
    <row r="1605" spans="1:6">
      <c r="A1605" s="59" t="s">
        <v>6427</v>
      </c>
      <c r="B1605" s="59" t="s">
        <v>6428</v>
      </c>
      <c r="C1605" s="144"/>
      <c r="D1605" s="145">
        <v>28</v>
      </c>
      <c r="E1605" s="146">
        <v>512.64</v>
      </c>
      <c r="F1605" s="146">
        <v>656</v>
      </c>
    </row>
    <row r="1606" spans="1:6">
      <c r="A1606" s="59" t="s">
        <v>6429</v>
      </c>
      <c r="B1606" s="59" t="s">
        <v>6430</v>
      </c>
      <c r="C1606" s="144"/>
      <c r="D1606" s="145">
        <v>28</v>
      </c>
      <c r="E1606" s="146">
        <v>467.78</v>
      </c>
      <c r="F1606" s="146">
        <v>599</v>
      </c>
    </row>
    <row r="1607" spans="1:6">
      <c r="A1607" s="59" t="s">
        <v>6431</v>
      </c>
      <c r="B1607" s="59" t="s">
        <v>6432</v>
      </c>
      <c r="C1607" s="144"/>
      <c r="D1607" s="145">
        <v>28</v>
      </c>
      <c r="E1607" s="146">
        <v>884.3</v>
      </c>
      <c r="F1607" s="146">
        <v>1132</v>
      </c>
    </row>
    <row r="1608" spans="1:6">
      <c r="A1608" s="59" t="s">
        <v>6433</v>
      </c>
      <c r="B1608" s="59" t="s">
        <v>6434</v>
      </c>
      <c r="C1608" s="144"/>
      <c r="D1608" s="145">
        <v>28</v>
      </c>
      <c r="E1608" s="146">
        <v>884.3</v>
      </c>
      <c r="F1608" s="146">
        <v>1132</v>
      </c>
    </row>
    <row r="1609" spans="1:6">
      <c r="A1609" s="59" t="s">
        <v>6435</v>
      </c>
      <c r="B1609" s="59" t="s">
        <v>6436</v>
      </c>
      <c r="C1609" s="144"/>
      <c r="D1609" s="145">
        <v>28</v>
      </c>
      <c r="E1609" s="146">
        <v>448.56</v>
      </c>
      <c r="F1609" s="146">
        <v>574</v>
      </c>
    </row>
    <row r="1610" spans="1:6">
      <c r="A1610" s="59" t="s">
        <v>6437</v>
      </c>
      <c r="B1610" s="59" t="s">
        <v>6438</v>
      </c>
      <c r="C1610" s="144"/>
      <c r="D1610" s="145">
        <v>28</v>
      </c>
      <c r="E1610" s="146">
        <v>128.16</v>
      </c>
      <c r="F1610" s="146">
        <v>164</v>
      </c>
    </row>
    <row r="1611" spans="1:6">
      <c r="A1611" s="59" t="s">
        <v>6439</v>
      </c>
      <c r="B1611" s="59" t="s">
        <v>6440</v>
      </c>
      <c r="C1611" s="144"/>
      <c r="D1611" s="145">
        <v>28</v>
      </c>
      <c r="E1611" s="146">
        <v>512.64</v>
      </c>
      <c r="F1611" s="146">
        <v>656</v>
      </c>
    </row>
    <row r="1612" spans="1:6">
      <c r="A1612" s="59" t="s">
        <v>6441</v>
      </c>
      <c r="B1612" s="59" t="s">
        <v>6442</v>
      </c>
      <c r="C1612" s="144"/>
      <c r="D1612" s="145">
        <v>28</v>
      </c>
      <c r="E1612" s="146">
        <v>480.6</v>
      </c>
      <c r="F1612" s="146">
        <v>615</v>
      </c>
    </row>
    <row r="1613" spans="1:6">
      <c r="A1613" s="59" t="s">
        <v>6443</v>
      </c>
      <c r="B1613" s="59" t="s">
        <v>6444</v>
      </c>
      <c r="C1613" s="144"/>
      <c r="D1613" s="145">
        <v>28</v>
      </c>
      <c r="E1613" s="146">
        <v>371.66</v>
      </c>
      <c r="F1613" s="146">
        <v>476</v>
      </c>
    </row>
    <row r="1614" spans="1:6">
      <c r="A1614" s="59" t="s">
        <v>6445</v>
      </c>
      <c r="B1614" s="59" t="s">
        <v>6446</v>
      </c>
      <c r="C1614" s="144"/>
      <c r="D1614" s="145">
        <v>28</v>
      </c>
      <c r="E1614" s="146">
        <v>198.65</v>
      </c>
      <c r="F1614" s="146">
        <v>254</v>
      </c>
    </row>
    <row r="1615" spans="1:6">
      <c r="A1615" s="59" t="s">
        <v>6447</v>
      </c>
      <c r="B1615" s="59" t="s">
        <v>6448</v>
      </c>
      <c r="C1615" s="144"/>
      <c r="D1615" s="145">
        <v>28</v>
      </c>
      <c r="E1615" s="146">
        <v>768.96</v>
      </c>
      <c r="F1615" s="146">
        <v>984</v>
      </c>
    </row>
    <row r="1616" spans="1:6">
      <c r="A1616" s="59" t="s">
        <v>6449</v>
      </c>
      <c r="B1616" s="59" t="s">
        <v>6450</v>
      </c>
      <c r="C1616" s="144"/>
      <c r="D1616" s="145">
        <v>28</v>
      </c>
      <c r="E1616" s="146">
        <v>627.98</v>
      </c>
      <c r="F1616" s="146">
        <v>804</v>
      </c>
    </row>
    <row r="1617" spans="1:6">
      <c r="A1617" s="59" t="s">
        <v>6451</v>
      </c>
      <c r="B1617" s="59" t="s">
        <v>6452</v>
      </c>
      <c r="C1617" s="144"/>
      <c r="D1617" s="145">
        <v>28</v>
      </c>
      <c r="E1617" s="146">
        <v>627.98</v>
      </c>
      <c r="F1617" s="146">
        <v>804</v>
      </c>
    </row>
    <row r="1618" spans="1:6">
      <c r="A1618" s="59" t="s">
        <v>6453</v>
      </c>
      <c r="B1618" s="59" t="s">
        <v>6454</v>
      </c>
      <c r="C1618" s="144"/>
      <c r="D1618" s="145">
        <v>28</v>
      </c>
      <c r="E1618" s="146">
        <v>480.6</v>
      </c>
      <c r="F1618" s="146">
        <v>615</v>
      </c>
    </row>
    <row r="1619" spans="1:6">
      <c r="A1619" s="59" t="s">
        <v>465</v>
      </c>
      <c r="B1619" s="59" t="s">
        <v>888</v>
      </c>
      <c r="C1619" s="144"/>
      <c r="D1619" s="145">
        <v>28</v>
      </c>
      <c r="E1619" s="146">
        <v>160.19999999999999</v>
      </c>
      <c r="F1619" s="146">
        <v>205</v>
      </c>
    </row>
    <row r="1620" spans="1:6">
      <c r="A1620" s="59" t="s">
        <v>462</v>
      </c>
      <c r="B1620" s="59" t="s">
        <v>1001</v>
      </c>
      <c r="C1620" s="144"/>
      <c r="D1620" s="145">
        <v>28</v>
      </c>
      <c r="E1620" s="146">
        <v>153.79</v>
      </c>
      <c r="F1620" s="146">
        <v>197</v>
      </c>
    </row>
    <row r="1621" spans="1:6">
      <c r="A1621" s="59" t="s">
        <v>6455</v>
      </c>
      <c r="B1621" s="59" t="s">
        <v>6456</v>
      </c>
      <c r="C1621" s="144"/>
      <c r="D1621" s="145">
        <v>28</v>
      </c>
      <c r="E1621" s="146">
        <v>307.58</v>
      </c>
      <c r="F1621" s="146">
        <v>394</v>
      </c>
    </row>
    <row r="1622" spans="1:6">
      <c r="A1622" s="59" t="s">
        <v>6457</v>
      </c>
      <c r="B1622" s="59" t="s">
        <v>6458</v>
      </c>
      <c r="C1622" s="144"/>
      <c r="D1622" s="145">
        <v>28</v>
      </c>
      <c r="E1622" s="146">
        <v>704.88</v>
      </c>
      <c r="F1622" s="146">
        <v>902</v>
      </c>
    </row>
    <row r="1623" spans="1:6">
      <c r="A1623" s="59" t="s">
        <v>6459</v>
      </c>
      <c r="B1623" s="59" t="s">
        <v>6460</v>
      </c>
      <c r="C1623" s="144"/>
      <c r="D1623" s="145">
        <v>28</v>
      </c>
      <c r="E1623" s="146">
        <v>512.64</v>
      </c>
      <c r="F1623" s="146">
        <v>656</v>
      </c>
    </row>
    <row r="1624" spans="1:6">
      <c r="A1624" s="59" t="s">
        <v>6461</v>
      </c>
      <c r="B1624" s="59" t="s">
        <v>6462</v>
      </c>
      <c r="C1624" s="144"/>
      <c r="D1624" s="145">
        <v>28</v>
      </c>
      <c r="E1624" s="146">
        <v>326.81</v>
      </c>
      <c r="F1624" s="146">
        <v>418</v>
      </c>
    </row>
    <row r="1625" spans="1:6">
      <c r="A1625" s="59" t="s">
        <v>6463</v>
      </c>
      <c r="B1625" s="59" t="s">
        <v>6464</v>
      </c>
      <c r="C1625" s="144"/>
      <c r="D1625" s="145">
        <v>28</v>
      </c>
      <c r="E1625" s="146">
        <v>140.97999999999999</v>
      </c>
      <c r="F1625" s="146">
        <v>180</v>
      </c>
    </row>
    <row r="1626" spans="1:6">
      <c r="A1626" s="59" t="s">
        <v>6465</v>
      </c>
      <c r="B1626" s="59" t="s">
        <v>6466</v>
      </c>
      <c r="C1626" s="144"/>
      <c r="D1626" s="145">
        <v>28</v>
      </c>
      <c r="E1626" s="146">
        <v>640.79999999999995</v>
      </c>
      <c r="F1626" s="146">
        <v>820</v>
      </c>
    </row>
    <row r="1627" spans="1:6">
      <c r="A1627" s="59" t="s">
        <v>6467</v>
      </c>
      <c r="B1627" s="59" t="s">
        <v>6468</v>
      </c>
      <c r="C1627" s="144"/>
      <c r="D1627" s="145">
        <v>18</v>
      </c>
      <c r="E1627" s="146">
        <v>270.81</v>
      </c>
      <c r="F1627" s="146">
        <v>320</v>
      </c>
    </row>
    <row r="1628" spans="1:6">
      <c r="A1628" s="59" t="s">
        <v>6469</v>
      </c>
      <c r="B1628" s="59" t="s">
        <v>6470</v>
      </c>
      <c r="C1628" s="144"/>
      <c r="D1628" s="145">
        <v>28</v>
      </c>
      <c r="E1628" s="146">
        <v>698.47</v>
      </c>
      <c r="F1628" s="146">
        <v>894</v>
      </c>
    </row>
    <row r="1629" spans="1:6">
      <c r="A1629" s="59" t="s">
        <v>6471</v>
      </c>
      <c r="B1629" s="59" t="s">
        <v>6472</v>
      </c>
      <c r="C1629" s="144"/>
      <c r="D1629" s="145">
        <v>28</v>
      </c>
      <c r="E1629" s="146">
        <v>288.36</v>
      </c>
      <c r="F1629" s="146">
        <v>369</v>
      </c>
    </row>
    <row r="1630" spans="1:6">
      <c r="A1630" s="59" t="s">
        <v>6473</v>
      </c>
      <c r="B1630" s="59" t="s">
        <v>6474</v>
      </c>
      <c r="C1630" s="144"/>
      <c r="D1630" s="145">
        <v>28</v>
      </c>
      <c r="E1630" s="146">
        <v>217.87</v>
      </c>
      <c r="F1630" s="146">
        <v>279</v>
      </c>
    </row>
    <row r="1631" spans="1:6">
      <c r="A1631" s="59" t="s">
        <v>6475</v>
      </c>
      <c r="B1631" s="59" t="s">
        <v>6476</v>
      </c>
      <c r="C1631" s="144"/>
      <c r="D1631" s="145">
        <v>28</v>
      </c>
      <c r="E1631" s="146">
        <v>275.54000000000002</v>
      </c>
      <c r="F1631" s="146">
        <v>353</v>
      </c>
    </row>
    <row r="1632" spans="1:6">
      <c r="A1632" s="59" t="s">
        <v>6477</v>
      </c>
      <c r="B1632" s="59" t="s">
        <v>6478</v>
      </c>
      <c r="C1632" s="144"/>
      <c r="D1632" s="145">
        <v>28</v>
      </c>
      <c r="E1632" s="146">
        <v>416.52</v>
      </c>
      <c r="F1632" s="146">
        <v>533</v>
      </c>
    </row>
    <row r="1633" spans="1:6">
      <c r="A1633" s="59" t="s">
        <v>6479</v>
      </c>
      <c r="B1633" s="59" t="s">
        <v>6480</v>
      </c>
      <c r="C1633" s="144"/>
      <c r="D1633" s="145">
        <v>28</v>
      </c>
      <c r="E1633" s="146">
        <v>416.52</v>
      </c>
      <c r="F1633" s="146">
        <v>533</v>
      </c>
    </row>
    <row r="1634" spans="1:6">
      <c r="A1634" s="59" t="s">
        <v>6481</v>
      </c>
      <c r="B1634" s="59" t="s">
        <v>6482</v>
      </c>
      <c r="C1634" s="144"/>
      <c r="D1634" s="145">
        <v>28</v>
      </c>
      <c r="E1634" s="146">
        <v>121.75</v>
      </c>
      <c r="F1634" s="146">
        <v>156</v>
      </c>
    </row>
    <row r="1635" spans="1:6">
      <c r="A1635" s="59" t="s">
        <v>6483</v>
      </c>
      <c r="B1635" s="59" t="s">
        <v>6484</v>
      </c>
      <c r="C1635" s="144"/>
      <c r="D1635" s="145">
        <v>28</v>
      </c>
      <c r="E1635" s="146">
        <v>121.75</v>
      </c>
      <c r="F1635" s="146">
        <v>156</v>
      </c>
    </row>
    <row r="1636" spans="1:6">
      <c r="A1636" s="59" t="s">
        <v>6485</v>
      </c>
      <c r="B1636" s="59" t="s">
        <v>6486</v>
      </c>
      <c r="C1636" s="144"/>
      <c r="D1636" s="145">
        <v>18</v>
      </c>
      <c r="E1636" s="146">
        <v>62.98</v>
      </c>
      <c r="F1636" s="146">
        <v>74</v>
      </c>
    </row>
    <row r="1637" spans="1:6">
      <c r="A1637" s="59" t="s">
        <v>6487</v>
      </c>
      <c r="B1637" s="59" t="s">
        <v>6488</v>
      </c>
      <c r="C1637" s="144"/>
      <c r="D1637" s="145">
        <v>28</v>
      </c>
      <c r="E1637" s="146">
        <v>416.52</v>
      </c>
      <c r="F1637" s="146">
        <v>533</v>
      </c>
    </row>
    <row r="1638" spans="1:6">
      <c r="A1638" s="59" t="s">
        <v>6489</v>
      </c>
      <c r="B1638" s="59" t="s">
        <v>6490</v>
      </c>
      <c r="C1638" s="144"/>
      <c r="D1638" s="145">
        <v>28</v>
      </c>
      <c r="E1638" s="146">
        <v>115.34</v>
      </c>
      <c r="F1638" s="146">
        <v>148</v>
      </c>
    </row>
    <row r="1639" spans="1:6">
      <c r="A1639" s="59" t="s">
        <v>91</v>
      </c>
      <c r="B1639" s="59" t="s">
        <v>895</v>
      </c>
      <c r="C1639" s="144"/>
      <c r="D1639" s="145">
        <v>28</v>
      </c>
      <c r="E1639" s="146">
        <v>118</v>
      </c>
      <c r="F1639" s="146">
        <v>152</v>
      </c>
    </row>
    <row r="1640" spans="1:6">
      <c r="A1640" s="59" t="s">
        <v>6491</v>
      </c>
      <c r="B1640" s="59" t="s">
        <v>6492</v>
      </c>
      <c r="C1640" s="144"/>
      <c r="D1640" s="145">
        <v>28</v>
      </c>
      <c r="E1640" s="146">
        <v>6.41</v>
      </c>
      <c r="F1640" s="146">
        <v>8</v>
      </c>
    </row>
    <row r="1641" spans="1:6">
      <c r="A1641" s="59" t="s">
        <v>554</v>
      </c>
      <c r="B1641" s="59" t="s">
        <v>901</v>
      </c>
      <c r="C1641" s="144"/>
      <c r="D1641" s="145">
        <v>18</v>
      </c>
      <c r="E1641" s="146">
        <v>61</v>
      </c>
      <c r="F1641" s="146">
        <v>78</v>
      </c>
    </row>
    <row r="1642" spans="1:6">
      <c r="A1642" s="59" t="s">
        <v>6493</v>
      </c>
      <c r="B1642" s="59" t="s">
        <v>6494</v>
      </c>
      <c r="C1642" s="144"/>
      <c r="D1642" s="145">
        <v>18</v>
      </c>
      <c r="E1642" s="146">
        <v>163.75</v>
      </c>
      <c r="F1642" s="146">
        <v>193</v>
      </c>
    </row>
    <row r="1643" spans="1:6">
      <c r="A1643" s="59" t="s">
        <v>6495</v>
      </c>
      <c r="B1643" s="59" t="s">
        <v>6496</v>
      </c>
      <c r="C1643" s="144"/>
      <c r="D1643" s="145">
        <v>18</v>
      </c>
      <c r="E1643" s="146">
        <v>88.17</v>
      </c>
      <c r="F1643" s="146">
        <v>104</v>
      </c>
    </row>
    <row r="1644" spans="1:6">
      <c r="A1644" s="59" t="s">
        <v>2603</v>
      </c>
      <c r="B1644" s="59" t="s">
        <v>2604</v>
      </c>
      <c r="C1644" s="144"/>
      <c r="D1644" s="145">
        <v>18</v>
      </c>
      <c r="E1644" s="146">
        <v>7</v>
      </c>
      <c r="F1644" s="146">
        <v>9</v>
      </c>
    </row>
    <row r="1645" spans="1:6">
      <c r="A1645" s="59" t="s">
        <v>6497</v>
      </c>
      <c r="B1645" s="59" t="s">
        <v>6498</v>
      </c>
      <c r="C1645" s="144"/>
      <c r="D1645" s="145">
        <v>18</v>
      </c>
      <c r="E1645" s="146">
        <v>503.84</v>
      </c>
      <c r="F1645" s="146">
        <v>595</v>
      </c>
    </row>
    <row r="1646" spans="1:6">
      <c r="A1646" s="59" t="s">
        <v>6499</v>
      </c>
      <c r="B1646" s="59" t="s">
        <v>6500</v>
      </c>
      <c r="C1646" s="144"/>
      <c r="D1646" s="145">
        <v>18</v>
      </c>
      <c r="E1646" s="146">
        <v>466.05</v>
      </c>
      <c r="F1646" s="146">
        <v>550</v>
      </c>
    </row>
    <row r="1647" spans="1:6">
      <c r="A1647" s="59" t="s">
        <v>6501</v>
      </c>
      <c r="B1647" s="59" t="s">
        <v>6502</v>
      </c>
      <c r="C1647" s="144"/>
      <c r="D1647" s="145">
        <v>18</v>
      </c>
      <c r="E1647" s="146">
        <v>151.15</v>
      </c>
      <c r="F1647" s="146">
        <v>178</v>
      </c>
    </row>
    <row r="1648" spans="1:6">
      <c r="A1648" s="59" t="s">
        <v>6503</v>
      </c>
      <c r="B1648" s="59" t="s">
        <v>6504</v>
      </c>
      <c r="C1648" s="144"/>
      <c r="D1648" s="145">
        <v>18</v>
      </c>
      <c r="E1648" s="146">
        <v>81.87</v>
      </c>
      <c r="F1648" s="146">
        <v>97</v>
      </c>
    </row>
    <row r="1649" spans="1:6">
      <c r="A1649" s="59" t="s">
        <v>6505</v>
      </c>
      <c r="B1649" s="59" t="s">
        <v>6506</v>
      </c>
      <c r="C1649" s="144"/>
      <c r="D1649" s="145">
        <v>18</v>
      </c>
      <c r="E1649" s="146">
        <v>25.19</v>
      </c>
      <c r="F1649" s="146">
        <v>30</v>
      </c>
    </row>
    <row r="1650" spans="1:6">
      <c r="A1650" s="59" t="s">
        <v>565</v>
      </c>
      <c r="B1650" s="59" t="s">
        <v>6507</v>
      </c>
      <c r="C1650" s="144"/>
      <c r="D1650" s="145">
        <v>28</v>
      </c>
      <c r="E1650" s="146">
        <v>128.16</v>
      </c>
      <c r="F1650" s="146">
        <v>164</v>
      </c>
    </row>
    <row r="1651" spans="1:6">
      <c r="A1651" s="59" t="s">
        <v>406</v>
      </c>
      <c r="B1651" s="59" t="s">
        <v>6508</v>
      </c>
      <c r="C1651" s="144"/>
      <c r="D1651" s="145">
        <v>28</v>
      </c>
      <c r="E1651" s="146">
        <v>83.3</v>
      </c>
      <c r="F1651" s="146">
        <v>107</v>
      </c>
    </row>
    <row r="1652" spans="1:6">
      <c r="A1652" s="59" t="s">
        <v>552</v>
      </c>
      <c r="B1652" s="59" t="s">
        <v>6509</v>
      </c>
      <c r="C1652" s="144"/>
      <c r="D1652" s="145">
        <v>28</v>
      </c>
      <c r="E1652" s="146">
        <v>83.3</v>
      </c>
      <c r="F1652" s="146">
        <v>107</v>
      </c>
    </row>
    <row r="1653" spans="1:6">
      <c r="A1653" s="59" t="s">
        <v>1736</v>
      </c>
      <c r="B1653" s="59" t="s">
        <v>6510</v>
      </c>
      <c r="C1653" s="144"/>
      <c r="D1653" s="145">
        <v>28</v>
      </c>
      <c r="E1653" s="146">
        <v>102.53</v>
      </c>
      <c r="F1653" s="146">
        <v>131</v>
      </c>
    </row>
    <row r="1654" spans="1:6">
      <c r="A1654" s="59" t="s">
        <v>516</v>
      </c>
      <c r="B1654" s="59" t="s">
        <v>908</v>
      </c>
      <c r="C1654" s="144"/>
      <c r="D1654" s="145">
        <v>28</v>
      </c>
      <c r="E1654" s="146">
        <v>96.12</v>
      </c>
      <c r="F1654" s="146">
        <v>123</v>
      </c>
    </row>
    <row r="1655" spans="1:6">
      <c r="A1655" s="59" t="s">
        <v>912</v>
      </c>
      <c r="B1655" s="59" t="s">
        <v>2606</v>
      </c>
      <c r="C1655" s="144"/>
      <c r="D1655" s="145">
        <v>28</v>
      </c>
      <c r="E1655" s="146">
        <v>89.71</v>
      </c>
      <c r="F1655" s="146">
        <v>115</v>
      </c>
    </row>
    <row r="1656" spans="1:6">
      <c r="A1656" s="59" t="s">
        <v>914</v>
      </c>
      <c r="B1656" s="59" t="s">
        <v>2608</v>
      </c>
      <c r="C1656" s="144"/>
      <c r="D1656" s="145">
        <v>28</v>
      </c>
      <c r="E1656" s="146">
        <v>89.71</v>
      </c>
      <c r="F1656" s="146">
        <v>115</v>
      </c>
    </row>
    <row r="1657" spans="1:6">
      <c r="A1657" s="59" t="s">
        <v>466</v>
      </c>
      <c r="B1657" s="59" t="s">
        <v>1018</v>
      </c>
      <c r="C1657" s="144"/>
      <c r="D1657" s="145">
        <v>18</v>
      </c>
      <c r="E1657" s="146">
        <v>94.47</v>
      </c>
      <c r="F1657" s="146">
        <v>111</v>
      </c>
    </row>
    <row r="1658" spans="1:6">
      <c r="A1658" s="59" t="s">
        <v>918</v>
      </c>
      <c r="B1658" s="59" t="s">
        <v>919</v>
      </c>
      <c r="C1658" s="144"/>
      <c r="D1658" s="145">
        <v>28</v>
      </c>
      <c r="E1658" s="146">
        <v>256.32</v>
      </c>
      <c r="F1658" s="146">
        <v>328</v>
      </c>
    </row>
    <row r="1659" spans="1:6">
      <c r="A1659" s="59" t="s">
        <v>1021</v>
      </c>
      <c r="B1659" s="59" t="s">
        <v>1022</v>
      </c>
      <c r="C1659" s="144"/>
      <c r="D1659" s="145">
        <v>28</v>
      </c>
      <c r="E1659" s="146">
        <v>134.57</v>
      </c>
      <c r="F1659" s="146">
        <v>172</v>
      </c>
    </row>
    <row r="1660" spans="1:6">
      <c r="A1660" s="59" t="s">
        <v>3753</v>
      </c>
      <c r="B1660" s="59" t="s">
        <v>3754</v>
      </c>
      <c r="C1660" s="144"/>
      <c r="D1660" s="145">
        <v>28</v>
      </c>
      <c r="E1660" s="146">
        <v>25.63</v>
      </c>
      <c r="F1660" s="146">
        <v>33</v>
      </c>
    </row>
    <row r="1661" spans="1:6">
      <c r="A1661" s="59" t="s">
        <v>3755</v>
      </c>
      <c r="B1661" s="59" t="s">
        <v>3756</v>
      </c>
      <c r="C1661" s="144"/>
      <c r="D1661" s="145">
        <v>28</v>
      </c>
      <c r="E1661" s="146">
        <v>506.23</v>
      </c>
      <c r="F1661" s="146">
        <v>648</v>
      </c>
    </row>
    <row r="1662" spans="1:6">
      <c r="A1662" s="59" t="s">
        <v>3757</v>
      </c>
      <c r="B1662" s="59" t="s">
        <v>3758</v>
      </c>
      <c r="C1662" s="144"/>
      <c r="D1662" s="145">
        <v>28</v>
      </c>
      <c r="E1662" s="146">
        <v>147.38</v>
      </c>
      <c r="F1662" s="146">
        <v>189</v>
      </c>
    </row>
    <row r="1663" spans="1:6">
      <c r="A1663" s="59" t="s">
        <v>3759</v>
      </c>
      <c r="B1663" s="59" t="s">
        <v>3760</v>
      </c>
      <c r="C1663" s="144"/>
      <c r="D1663" s="145">
        <v>28</v>
      </c>
      <c r="E1663" s="146">
        <v>25.63</v>
      </c>
      <c r="F1663" s="146">
        <v>33</v>
      </c>
    </row>
    <row r="1664" spans="1:6">
      <c r="A1664" s="59" t="s">
        <v>3761</v>
      </c>
      <c r="B1664" s="59" t="s">
        <v>3762</v>
      </c>
      <c r="C1664" s="144"/>
      <c r="D1664" s="145">
        <v>28</v>
      </c>
      <c r="E1664" s="146">
        <v>358.85</v>
      </c>
      <c r="F1664" s="146">
        <v>459</v>
      </c>
    </row>
    <row r="1665" spans="1:6">
      <c r="A1665" s="59" t="s">
        <v>3765</v>
      </c>
      <c r="B1665" s="59" t="s">
        <v>3766</v>
      </c>
      <c r="C1665" s="144"/>
      <c r="D1665" s="145">
        <v>28</v>
      </c>
      <c r="E1665" s="146">
        <v>160.19999999999999</v>
      </c>
      <c r="F1665" s="146">
        <v>205</v>
      </c>
    </row>
    <row r="1666" spans="1:6">
      <c r="A1666" s="59" t="s">
        <v>3767</v>
      </c>
      <c r="B1666" s="59" t="s">
        <v>3768</v>
      </c>
      <c r="C1666" s="144"/>
      <c r="D1666" s="145">
        <v>28</v>
      </c>
      <c r="E1666" s="146">
        <v>390.89</v>
      </c>
      <c r="F1666" s="146">
        <v>500</v>
      </c>
    </row>
    <row r="1667" spans="1:6">
      <c r="A1667" s="59" t="s">
        <v>3769</v>
      </c>
      <c r="B1667" s="59" t="s">
        <v>3770</v>
      </c>
      <c r="C1667" s="144"/>
      <c r="D1667" s="145">
        <v>28</v>
      </c>
      <c r="E1667" s="146">
        <v>173.02</v>
      </c>
      <c r="F1667" s="146">
        <v>221</v>
      </c>
    </row>
    <row r="1668" spans="1:6">
      <c r="A1668" s="59" t="s">
        <v>85</v>
      </c>
      <c r="B1668" s="59" t="s">
        <v>924</v>
      </c>
      <c r="C1668" s="144"/>
      <c r="D1668" s="145">
        <v>28</v>
      </c>
      <c r="E1668" s="146">
        <v>166.61</v>
      </c>
      <c r="F1668" s="146">
        <v>213</v>
      </c>
    </row>
    <row r="1669" spans="1:6">
      <c r="A1669" s="59" t="s">
        <v>84</v>
      </c>
      <c r="B1669" s="59" t="s">
        <v>941</v>
      </c>
      <c r="C1669" s="144"/>
      <c r="D1669" s="145">
        <v>28</v>
      </c>
      <c r="E1669" s="146">
        <v>166.61</v>
      </c>
      <c r="F1669" s="146">
        <v>213</v>
      </c>
    </row>
    <row r="1670" spans="1:6">
      <c r="A1670" s="59" t="s">
        <v>3773</v>
      </c>
      <c r="B1670" s="59" t="s">
        <v>3774</v>
      </c>
      <c r="C1670" s="144"/>
      <c r="D1670" s="145">
        <v>28</v>
      </c>
      <c r="E1670" s="146">
        <v>153.79</v>
      </c>
      <c r="F1670" s="146">
        <v>197</v>
      </c>
    </row>
    <row r="1671" spans="1:6">
      <c r="A1671" s="59" t="s">
        <v>3775</v>
      </c>
      <c r="B1671" s="59" t="s">
        <v>3776</v>
      </c>
      <c r="C1671" s="144"/>
      <c r="D1671" s="145">
        <v>28</v>
      </c>
      <c r="E1671" s="146">
        <v>96.12</v>
      </c>
      <c r="F1671" s="146">
        <v>123</v>
      </c>
    </row>
    <row r="1672" spans="1:6">
      <c r="A1672" s="59" t="s">
        <v>474</v>
      </c>
      <c r="B1672" s="59" t="s">
        <v>943</v>
      </c>
      <c r="C1672" s="144"/>
      <c r="D1672" s="145">
        <v>28</v>
      </c>
      <c r="E1672" s="146">
        <v>128.16</v>
      </c>
      <c r="F1672" s="146">
        <v>164</v>
      </c>
    </row>
    <row r="1673" spans="1:6">
      <c r="A1673" s="59" t="s">
        <v>75</v>
      </c>
      <c r="B1673" s="59" t="s">
        <v>945</v>
      </c>
      <c r="C1673" s="144"/>
      <c r="D1673" s="145">
        <v>28</v>
      </c>
      <c r="E1673" s="146">
        <v>576.72</v>
      </c>
      <c r="F1673" s="146">
        <v>738</v>
      </c>
    </row>
    <row r="1674" spans="1:6">
      <c r="A1674" s="59" t="s">
        <v>79</v>
      </c>
      <c r="B1674" s="59" t="s">
        <v>950</v>
      </c>
      <c r="C1674" s="144"/>
      <c r="D1674" s="145">
        <v>28</v>
      </c>
      <c r="E1674" s="146">
        <v>499.82</v>
      </c>
      <c r="F1674" s="146">
        <v>640</v>
      </c>
    </row>
    <row r="1675" spans="1:6">
      <c r="A1675" s="59" t="s">
        <v>473</v>
      </c>
      <c r="B1675" s="59" t="s">
        <v>954</v>
      </c>
      <c r="C1675" s="144"/>
      <c r="D1675" s="145">
        <v>28</v>
      </c>
      <c r="E1675" s="146">
        <v>134.57</v>
      </c>
      <c r="F1675" s="146">
        <v>172</v>
      </c>
    </row>
    <row r="1676" spans="1:6">
      <c r="A1676" s="59" t="s">
        <v>6511</v>
      </c>
      <c r="B1676" s="59" t="s">
        <v>6512</v>
      </c>
      <c r="C1676" s="144"/>
      <c r="D1676" s="145">
        <v>28</v>
      </c>
      <c r="E1676" s="146">
        <v>595.94000000000005</v>
      </c>
      <c r="F1676" s="146">
        <v>763</v>
      </c>
    </row>
    <row r="1677" spans="1:6">
      <c r="A1677" s="59" t="s">
        <v>1614</v>
      </c>
      <c r="B1677" s="59" t="s">
        <v>6513</v>
      </c>
      <c r="C1677" s="144"/>
      <c r="D1677" s="145">
        <v>28</v>
      </c>
      <c r="E1677" s="146">
        <v>243.5</v>
      </c>
      <c r="F1677" s="146">
        <v>312</v>
      </c>
    </row>
    <row r="1678" spans="1:6">
      <c r="A1678" s="59" t="s">
        <v>496</v>
      </c>
      <c r="B1678" s="59" t="s">
        <v>956</v>
      </c>
      <c r="C1678" s="144"/>
      <c r="D1678" s="145">
        <v>28</v>
      </c>
      <c r="E1678" s="146">
        <v>186</v>
      </c>
      <c r="F1678" s="146">
        <v>239</v>
      </c>
    </row>
    <row r="1679" spans="1:6">
      <c r="A1679" s="59" t="s">
        <v>2271</v>
      </c>
      <c r="B1679" s="59" t="s">
        <v>2272</v>
      </c>
      <c r="C1679" s="144"/>
      <c r="D1679" s="145">
        <v>28</v>
      </c>
      <c r="E1679" s="146">
        <v>519.04999999999995</v>
      </c>
      <c r="F1679" s="146">
        <v>664</v>
      </c>
    </row>
    <row r="1680" spans="1:6">
      <c r="A1680" s="59" t="s">
        <v>317</v>
      </c>
      <c r="B1680" s="59" t="s">
        <v>959</v>
      </c>
      <c r="C1680" s="144"/>
      <c r="D1680" s="145">
        <v>28</v>
      </c>
      <c r="E1680" s="146">
        <v>121.75</v>
      </c>
      <c r="F1680" s="146">
        <v>156</v>
      </c>
    </row>
    <row r="1681" spans="1:6">
      <c r="A1681" s="59" t="s">
        <v>301</v>
      </c>
      <c r="B1681" s="59" t="s">
        <v>965</v>
      </c>
      <c r="C1681" s="144"/>
      <c r="D1681" s="145">
        <v>28</v>
      </c>
      <c r="E1681" s="146">
        <v>422.93</v>
      </c>
      <c r="F1681" s="146">
        <v>541</v>
      </c>
    </row>
    <row r="1682" spans="1:6">
      <c r="A1682" s="59" t="s">
        <v>1742</v>
      </c>
      <c r="B1682" s="59" t="s">
        <v>1743</v>
      </c>
      <c r="C1682" s="144"/>
      <c r="D1682" s="145">
        <v>28</v>
      </c>
      <c r="E1682" s="146">
        <v>76.900000000000006</v>
      </c>
      <c r="F1682" s="146">
        <v>98</v>
      </c>
    </row>
    <row r="1683" spans="1:6">
      <c r="A1683" s="59" t="s">
        <v>1744</v>
      </c>
      <c r="B1683" s="59" t="s">
        <v>1745</v>
      </c>
      <c r="C1683" s="144"/>
      <c r="D1683" s="145">
        <v>28</v>
      </c>
      <c r="E1683" s="146">
        <v>147.38</v>
      </c>
      <c r="F1683" s="146">
        <v>189</v>
      </c>
    </row>
    <row r="1684" spans="1:6">
      <c r="A1684" s="59" t="s">
        <v>162</v>
      </c>
      <c r="B1684" s="59" t="s">
        <v>1746</v>
      </c>
      <c r="C1684" s="144"/>
      <c r="D1684" s="145">
        <v>28</v>
      </c>
      <c r="E1684" s="146">
        <v>19.22</v>
      </c>
      <c r="F1684" s="146">
        <v>25</v>
      </c>
    </row>
    <row r="1685" spans="1:6">
      <c r="A1685" s="59" t="s">
        <v>335</v>
      </c>
      <c r="B1685" s="59" t="s">
        <v>968</v>
      </c>
      <c r="C1685" s="144"/>
      <c r="D1685" s="145">
        <v>28</v>
      </c>
      <c r="E1685" s="146">
        <v>243.5</v>
      </c>
      <c r="F1685" s="146">
        <v>312</v>
      </c>
    </row>
    <row r="1686" spans="1:6">
      <c r="A1686" s="59" t="s">
        <v>2275</v>
      </c>
      <c r="B1686" s="59" t="s">
        <v>2276</v>
      </c>
      <c r="C1686" s="144"/>
      <c r="D1686" s="145">
        <v>28</v>
      </c>
      <c r="E1686" s="146">
        <v>115.34</v>
      </c>
      <c r="F1686" s="146">
        <v>148</v>
      </c>
    </row>
    <row r="1687" spans="1:6">
      <c r="A1687" s="59" t="s">
        <v>494</v>
      </c>
      <c r="B1687" s="59" t="s">
        <v>973</v>
      </c>
      <c r="C1687" s="144"/>
      <c r="D1687" s="145">
        <v>28</v>
      </c>
      <c r="E1687" s="146">
        <v>38.450000000000003</v>
      </c>
      <c r="F1687" s="146">
        <v>49</v>
      </c>
    </row>
    <row r="1688" spans="1:6">
      <c r="A1688" s="59" t="s">
        <v>328</v>
      </c>
      <c r="B1688" s="59" t="s">
        <v>1747</v>
      </c>
      <c r="C1688" s="144"/>
      <c r="D1688" s="145">
        <v>28</v>
      </c>
      <c r="E1688" s="146">
        <v>57.67</v>
      </c>
      <c r="F1688" s="146">
        <v>74</v>
      </c>
    </row>
    <row r="1689" spans="1:6">
      <c r="A1689" s="59" t="s">
        <v>493</v>
      </c>
      <c r="B1689" s="59" t="s">
        <v>975</v>
      </c>
      <c r="C1689" s="144"/>
      <c r="D1689" s="145">
        <v>28</v>
      </c>
      <c r="E1689" s="146">
        <v>44.86</v>
      </c>
      <c r="F1689" s="146">
        <v>57</v>
      </c>
    </row>
    <row r="1690" spans="1:6">
      <c r="A1690" s="59" t="s">
        <v>2615</v>
      </c>
      <c r="B1690" s="59" t="s">
        <v>6515</v>
      </c>
      <c r="C1690" s="144"/>
      <c r="D1690" s="145">
        <v>28</v>
      </c>
      <c r="E1690" s="146">
        <v>147.38</v>
      </c>
      <c r="F1690" s="146">
        <v>189</v>
      </c>
    </row>
    <row r="1691" spans="1:6">
      <c r="A1691" s="59" t="s">
        <v>2617</v>
      </c>
      <c r="B1691" s="59" t="s">
        <v>6516</v>
      </c>
      <c r="C1691" s="144"/>
      <c r="D1691" s="145">
        <v>28</v>
      </c>
      <c r="E1691" s="146">
        <v>134.57</v>
      </c>
      <c r="F1691" s="146">
        <v>172</v>
      </c>
    </row>
    <row r="1692" spans="1:6">
      <c r="A1692" s="59" t="s">
        <v>94</v>
      </c>
      <c r="B1692" s="59" t="s">
        <v>1043</v>
      </c>
      <c r="C1692" s="144"/>
      <c r="D1692" s="145">
        <v>28</v>
      </c>
      <c r="E1692" s="146">
        <v>37</v>
      </c>
      <c r="F1692" s="146">
        <v>48</v>
      </c>
    </row>
    <row r="1693" spans="1:6">
      <c r="A1693" s="59" t="s">
        <v>292</v>
      </c>
      <c r="B1693" s="59" t="s">
        <v>979</v>
      </c>
      <c r="C1693" s="144"/>
      <c r="D1693" s="145">
        <v>28</v>
      </c>
      <c r="E1693" s="146">
        <v>214</v>
      </c>
      <c r="F1693" s="146">
        <v>274</v>
      </c>
    </row>
    <row r="1694" spans="1:6">
      <c r="A1694" s="59" t="s">
        <v>6517</v>
      </c>
      <c r="B1694" s="59" t="s">
        <v>6518</v>
      </c>
      <c r="C1694" s="144"/>
      <c r="D1694" s="145">
        <v>18</v>
      </c>
      <c r="E1694" s="146">
        <v>170.05</v>
      </c>
      <c r="F1694" s="146">
        <v>201</v>
      </c>
    </row>
    <row r="1695" spans="1:6">
      <c r="A1695" s="59" t="s">
        <v>6519</v>
      </c>
      <c r="B1695" s="59" t="s">
        <v>6520</v>
      </c>
      <c r="C1695" s="144"/>
      <c r="D1695" s="145">
        <v>28</v>
      </c>
      <c r="E1695" s="146">
        <v>108.94</v>
      </c>
      <c r="F1695" s="146">
        <v>139</v>
      </c>
    </row>
    <row r="1696" spans="1:6">
      <c r="A1696" s="59" t="s">
        <v>6521</v>
      </c>
      <c r="B1696" s="59" t="s">
        <v>6522</v>
      </c>
      <c r="C1696" s="144"/>
      <c r="D1696" s="145">
        <v>28</v>
      </c>
      <c r="E1696" s="146">
        <v>9695.5499999999993</v>
      </c>
      <c r="F1696" s="146">
        <v>12410</v>
      </c>
    </row>
    <row r="1697" spans="1:6">
      <c r="A1697" s="59" t="s">
        <v>6523</v>
      </c>
      <c r="B1697" s="59" t="s">
        <v>6524</v>
      </c>
      <c r="C1697" s="144"/>
      <c r="D1697" s="145">
        <v>28</v>
      </c>
      <c r="E1697" s="146">
        <v>9695.5499999999993</v>
      </c>
      <c r="F1697" s="146">
        <v>12410</v>
      </c>
    </row>
    <row r="1698" spans="1:6">
      <c r="A1698" s="59" t="s">
        <v>6525</v>
      </c>
      <c r="B1698" s="59" t="s">
        <v>6526</v>
      </c>
      <c r="C1698" s="144"/>
      <c r="D1698" s="145">
        <v>28</v>
      </c>
      <c r="E1698" s="146">
        <v>15509.19</v>
      </c>
      <c r="F1698" s="146">
        <v>19852</v>
      </c>
    </row>
    <row r="1699" spans="1:6">
      <c r="A1699" s="59" t="s">
        <v>6527</v>
      </c>
      <c r="B1699" s="59" t="s">
        <v>6528</v>
      </c>
      <c r="C1699" s="144"/>
      <c r="D1699" s="145">
        <v>28</v>
      </c>
      <c r="E1699" s="146">
        <v>15509.19</v>
      </c>
      <c r="F1699" s="146">
        <v>19852</v>
      </c>
    </row>
    <row r="1700" spans="1:6">
      <c r="A1700" s="59" t="s">
        <v>6529</v>
      </c>
      <c r="B1700" s="59" t="s">
        <v>6530</v>
      </c>
      <c r="C1700" s="144"/>
      <c r="D1700" s="145">
        <v>28</v>
      </c>
      <c r="E1700" s="146">
        <v>9695.5499999999993</v>
      </c>
      <c r="F1700" s="146">
        <v>12410</v>
      </c>
    </row>
    <row r="1701" spans="1:6">
      <c r="A1701" s="59" t="s">
        <v>6531</v>
      </c>
      <c r="B1701" s="59" t="s">
        <v>6532</v>
      </c>
      <c r="C1701" s="144"/>
      <c r="D1701" s="145">
        <v>28</v>
      </c>
      <c r="E1701" s="146">
        <v>15509.19</v>
      </c>
      <c r="F1701" s="146">
        <v>19852</v>
      </c>
    </row>
    <row r="1702" spans="1:6">
      <c r="A1702" s="59" t="s">
        <v>6533</v>
      </c>
      <c r="B1702" s="59" t="s">
        <v>6534</v>
      </c>
      <c r="C1702" s="144"/>
      <c r="D1702" s="145">
        <v>28</v>
      </c>
      <c r="E1702" s="146">
        <v>9695.5499999999993</v>
      </c>
      <c r="F1702" s="146">
        <v>12410</v>
      </c>
    </row>
    <row r="1703" spans="1:6">
      <c r="A1703" s="59" t="s">
        <v>2619</v>
      </c>
      <c r="B1703" s="59" t="s">
        <v>2620</v>
      </c>
      <c r="C1703" s="144"/>
      <c r="D1703" s="145">
        <v>18</v>
      </c>
      <c r="E1703" s="146">
        <v>16</v>
      </c>
      <c r="F1703" s="146">
        <v>19</v>
      </c>
    </row>
    <row r="1704" spans="1:6">
      <c r="A1704" s="59" t="s">
        <v>6535</v>
      </c>
      <c r="B1704" s="59" t="s">
        <v>6536</v>
      </c>
      <c r="C1704" s="144"/>
      <c r="D1704" s="145">
        <v>18</v>
      </c>
      <c r="E1704" s="146">
        <v>18.89</v>
      </c>
      <c r="F1704" s="146">
        <v>22</v>
      </c>
    </row>
    <row r="1705" spans="1:6">
      <c r="A1705" s="59" t="s">
        <v>6537</v>
      </c>
      <c r="B1705" s="59" t="s">
        <v>6538</v>
      </c>
      <c r="C1705" s="144"/>
      <c r="D1705" s="145">
        <v>28</v>
      </c>
      <c r="E1705" s="146">
        <v>9695.5499999999993</v>
      </c>
      <c r="F1705" s="146">
        <v>12410</v>
      </c>
    </row>
    <row r="1706" spans="1:6">
      <c r="A1706" s="59" t="s">
        <v>6539</v>
      </c>
      <c r="B1706" s="59" t="s">
        <v>6540</v>
      </c>
      <c r="C1706" s="144"/>
      <c r="D1706" s="145">
        <v>28</v>
      </c>
      <c r="E1706" s="146">
        <v>89.71</v>
      </c>
      <c r="F1706" s="146">
        <v>115</v>
      </c>
    </row>
    <row r="1707" spans="1:6">
      <c r="A1707" s="59" t="s">
        <v>6541</v>
      </c>
      <c r="B1707" s="59" t="s">
        <v>6542</v>
      </c>
      <c r="C1707" s="144"/>
      <c r="D1707" s="145">
        <v>18</v>
      </c>
      <c r="E1707" s="146">
        <v>75.58</v>
      </c>
      <c r="F1707" s="146">
        <v>89</v>
      </c>
    </row>
    <row r="1708" spans="1:6">
      <c r="A1708" s="59" t="s">
        <v>6543</v>
      </c>
      <c r="B1708" s="59" t="s">
        <v>6544</v>
      </c>
      <c r="C1708" s="144"/>
      <c r="D1708" s="145">
        <v>18</v>
      </c>
      <c r="E1708" s="146">
        <v>69.28</v>
      </c>
      <c r="F1708" s="146">
        <v>82</v>
      </c>
    </row>
    <row r="1709" spans="1:6">
      <c r="A1709" s="59" t="s">
        <v>6545</v>
      </c>
      <c r="B1709" s="59" t="s">
        <v>6546</v>
      </c>
      <c r="C1709" s="144"/>
      <c r="D1709" s="145">
        <v>18</v>
      </c>
      <c r="E1709" s="146">
        <v>75.58</v>
      </c>
      <c r="F1709" s="146">
        <v>89</v>
      </c>
    </row>
    <row r="1710" spans="1:6">
      <c r="A1710" s="59" t="s">
        <v>6547</v>
      </c>
      <c r="B1710" s="59" t="s">
        <v>6548</v>
      </c>
      <c r="C1710" s="144"/>
      <c r="D1710" s="145">
        <v>28</v>
      </c>
      <c r="E1710" s="146">
        <v>9695.5499999999993</v>
      </c>
      <c r="F1710" s="146">
        <v>12410</v>
      </c>
    </row>
    <row r="1711" spans="1:6">
      <c r="A1711" s="59" t="s">
        <v>88</v>
      </c>
      <c r="B1711" s="59" t="s">
        <v>1050</v>
      </c>
      <c r="C1711" s="144"/>
      <c r="D1711" s="145">
        <v>28</v>
      </c>
      <c r="E1711" s="146">
        <v>13</v>
      </c>
      <c r="F1711" s="146">
        <v>17</v>
      </c>
    </row>
    <row r="1712" spans="1:6">
      <c r="A1712" s="59" t="s">
        <v>2621</v>
      </c>
      <c r="B1712" s="59" t="s">
        <v>2622</v>
      </c>
      <c r="C1712" s="144"/>
      <c r="D1712" s="145">
        <v>18</v>
      </c>
      <c r="E1712" s="146">
        <v>75.58</v>
      </c>
      <c r="F1712" s="146">
        <v>89</v>
      </c>
    </row>
    <row r="1713" spans="1:6">
      <c r="A1713" s="59" t="s">
        <v>1750</v>
      </c>
      <c r="B1713" s="59" t="s">
        <v>1751</v>
      </c>
      <c r="C1713" s="144"/>
      <c r="D1713" s="145">
        <v>28</v>
      </c>
      <c r="E1713" s="146">
        <v>19.22</v>
      </c>
      <c r="F1713" s="146">
        <v>25</v>
      </c>
    </row>
    <row r="1714" spans="1:6">
      <c r="A1714" s="59" t="s">
        <v>6549</v>
      </c>
      <c r="B1714" s="59" t="s">
        <v>6550</v>
      </c>
      <c r="C1714" s="144"/>
      <c r="D1714" s="145">
        <v>18</v>
      </c>
      <c r="E1714" s="146">
        <v>6.3</v>
      </c>
      <c r="F1714" s="146">
        <v>7</v>
      </c>
    </row>
    <row r="1715" spans="1:6">
      <c r="A1715" s="59" t="s">
        <v>2623</v>
      </c>
      <c r="B1715" s="59" t="s">
        <v>2624</v>
      </c>
      <c r="C1715" s="144"/>
      <c r="D1715" s="145">
        <v>28</v>
      </c>
      <c r="E1715" s="146">
        <v>101</v>
      </c>
      <c r="F1715" s="146">
        <v>130</v>
      </c>
    </row>
    <row r="1716" spans="1:6">
      <c r="A1716" s="59" t="s">
        <v>6551</v>
      </c>
      <c r="B1716" s="59" t="s">
        <v>6552</v>
      </c>
      <c r="C1716" s="144"/>
      <c r="D1716" s="145">
        <v>18</v>
      </c>
      <c r="E1716" s="146">
        <v>12.6</v>
      </c>
      <c r="F1716" s="146">
        <v>15</v>
      </c>
    </row>
    <row r="1717" spans="1:6">
      <c r="A1717" s="59" t="s">
        <v>319</v>
      </c>
      <c r="B1717" s="59" t="s">
        <v>984</v>
      </c>
      <c r="C1717" s="144"/>
      <c r="D1717" s="145">
        <v>18</v>
      </c>
      <c r="E1717" s="146">
        <v>37</v>
      </c>
      <c r="F1717" s="146">
        <v>43</v>
      </c>
    </row>
    <row r="1718" spans="1:6">
      <c r="A1718" s="59" t="s">
        <v>1752</v>
      </c>
      <c r="B1718" s="59" t="s">
        <v>1753</v>
      </c>
      <c r="C1718" s="144"/>
      <c r="D1718" s="145">
        <v>18</v>
      </c>
      <c r="E1718" s="146">
        <v>31</v>
      </c>
      <c r="F1718" s="146">
        <v>37</v>
      </c>
    </row>
    <row r="1719" spans="1:6">
      <c r="A1719" s="59" t="s">
        <v>1755</v>
      </c>
      <c r="B1719" s="59" t="s">
        <v>1756</v>
      </c>
      <c r="C1719" s="144"/>
      <c r="D1719" s="145">
        <v>28</v>
      </c>
      <c r="E1719" s="146">
        <v>70</v>
      </c>
      <c r="F1719" s="146">
        <v>90</v>
      </c>
    </row>
    <row r="1720" spans="1:6">
      <c r="A1720" s="59" t="s">
        <v>6553</v>
      </c>
      <c r="B1720" s="59" t="s">
        <v>6554</v>
      </c>
      <c r="C1720" s="144"/>
      <c r="D1720" s="145">
        <v>18</v>
      </c>
      <c r="E1720" s="146">
        <v>18.89</v>
      </c>
      <c r="F1720" s="146">
        <v>22</v>
      </c>
    </row>
    <row r="1721" spans="1:6">
      <c r="A1721" s="59" t="s">
        <v>6555</v>
      </c>
      <c r="B1721" s="59" t="s">
        <v>6556</v>
      </c>
      <c r="C1721" s="144"/>
      <c r="D1721" s="145">
        <v>18</v>
      </c>
      <c r="E1721" s="146">
        <v>16767.490000000002</v>
      </c>
      <c r="F1721" s="146">
        <v>19786</v>
      </c>
    </row>
    <row r="1722" spans="1:6">
      <c r="A1722" s="59" t="s">
        <v>6557</v>
      </c>
      <c r="B1722" s="59" t="s">
        <v>6558</v>
      </c>
      <c r="C1722" s="144"/>
      <c r="D1722" s="145">
        <v>18</v>
      </c>
      <c r="E1722" s="146">
        <v>13494.01</v>
      </c>
      <c r="F1722" s="146">
        <v>15923</v>
      </c>
    </row>
    <row r="1723" spans="1:6">
      <c r="A1723" s="59" t="s">
        <v>6559</v>
      </c>
      <c r="B1723" s="59" t="s">
        <v>6560</v>
      </c>
      <c r="C1723" s="144"/>
      <c r="D1723" s="145">
        <v>18</v>
      </c>
      <c r="E1723" s="146">
        <v>188.94</v>
      </c>
      <c r="F1723" s="146">
        <v>223</v>
      </c>
    </row>
    <row r="1724" spans="1:6">
      <c r="A1724" s="59" t="s">
        <v>6561</v>
      </c>
      <c r="B1724" s="59" t="s">
        <v>6562</v>
      </c>
      <c r="C1724" s="144"/>
      <c r="D1724" s="145">
        <v>18</v>
      </c>
      <c r="E1724" s="146">
        <v>6.3</v>
      </c>
      <c r="F1724" s="146">
        <v>7</v>
      </c>
    </row>
    <row r="1725" spans="1:6">
      <c r="A1725" s="59" t="s">
        <v>6563</v>
      </c>
      <c r="B1725" s="59" t="s">
        <v>6564</v>
      </c>
      <c r="C1725" s="144"/>
      <c r="D1725" s="145">
        <v>18</v>
      </c>
      <c r="E1725" s="146">
        <v>18.89</v>
      </c>
      <c r="F1725" s="146">
        <v>22</v>
      </c>
    </row>
    <row r="1726" spans="1:6">
      <c r="A1726" s="59" t="s">
        <v>6565</v>
      </c>
      <c r="B1726" s="59" t="s">
        <v>6566</v>
      </c>
      <c r="C1726" s="144"/>
      <c r="D1726" s="145">
        <v>18</v>
      </c>
      <c r="E1726" s="146">
        <v>18.89</v>
      </c>
      <c r="F1726" s="146">
        <v>22</v>
      </c>
    </row>
    <row r="1727" spans="1:6">
      <c r="A1727" s="59" t="s">
        <v>6567</v>
      </c>
      <c r="B1727" s="59" t="s">
        <v>6568</v>
      </c>
      <c r="C1727" s="144"/>
      <c r="D1727" s="145">
        <v>12</v>
      </c>
      <c r="E1727" s="146">
        <v>236.82</v>
      </c>
      <c r="F1727" s="146">
        <v>265</v>
      </c>
    </row>
    <row r="1728" spans="1:6">
      <c r="A1728" s="59" t="s">
        <v>6569</v>
      </c>
      <c r="B1728" s="59" t="s">
        <v>6570</v>
      </c>
      <c r="C1728" s="144"/>
      <c r="D1728" s="145">
        <v>18</v>
      </c>
      <c r="E1728" s="146">
        <v>125.96</v>
      </c>
      <c r="F1728" s="146">
        <v>149</v>
      </c>
    </row>
    <row r="1729" spans="1:6">
      <c r="A1729" s="59" t="s">
        <v>6571</v>
      </c>
      <c r="B1729" s="59" t="s">
        <v>6572</v>
      </c>
      <c r="C1729" s="144"/>
      <c r="D1729" s="145">
        <v>18</v>
      </c>
      <c r="E1729" s="146">
        <v>37.79</v>
      </c>
      <c r="F1729" s="146">
        <v>45</v>
      </c>
    </row>
    <row r="1730" spans="1:6">
      <c r="A1730" s="59" t="s">
        <v>6573</v>
      </c>
      <c r="B1730" s="59" t="s">
        <v>6574</v>
      </c>
      <c r="C1730" s="144"/>
      <c r="D1730" s="145">
        <v>18</v>
      </c>
      <c r="E1730" s="146">
        <v>132.26</v>
      </c>
      <c r="F1730" s="146">
        <v>156</v>
      </c>
    </row>
    <row r="1731" spans="1:6">
      <c r="A1731" s="59" t="s">
        <v>6575</v>
      </c>
      <c r="B1731" s="59" t="s">
        <v>6576</v>
      </c>
      <c r="C1731" s="144"/>
      <c r="D1731" s="145">
        <v>18</v>
      </c>
      <c r="E1731" s="146">
        <v>138.56</v>
      </c>
      <c r="F1731" s="146">
        <v>163</v>
      </c>
    </row>
    <row r="1732" spans="1:6">
      <c r="A1732" s="59" t="s">
        <v>6577</v>
      </c>
      <c r="B1732" s="59" t="s">
        <v>6578</v>
      </c>
      <c r="C1732" s="144"/>
      <c r="D1732" s="145">
        <v>12</v>
      </c>
      <c r="E1732" s="146">
        <v>236.82</v>
      </c>
      <c r="F1732" s="146">
        <v>265</v>
      </c>
    </row>
    <row r="1733" spans="1:6">
      <c r="A1733" s="59" t="s">
        <v>1757</v>
      </c>
      <c r="B1733" s="59" t="s">
        <v>6579</v>
      </c>
      <c r="C1733" s="144"/>
      <c r="D1733" s="145">
        <v>18</v>
      </c>
      <c r="E1733" s="146">
        <v>26</v>
      </c>
      <c r="F1733" s="146">
        <v>31</v>
      </c>
    </row>
    <row r="1734" spans="1:6">
      <c r="A1734" s="59" t="s">
        <v>1759</v>
      </c>
      <c r="B1734" s="59" t="s">
        <v>1760</v>
      </c>
      <c r="C1734" s="144"/>
      <c r="D1734" s="145">
        <v>18</v>
      </c>
      <c r="E1734" s="146">
        <v>31.49</v>
      </c>
      <c r="F1734" s="146">
        <v>37</v>
      </c>
    </row>
    <row r="1735" spans="1:6">
      <c r="A1735" s="59" t="s">
        <v>6580</v>
      </c>
      <c r="B1735" s="59" t="s">
        <v>6581</v>
      </c>
      <c r="C1735" s="144"/>
      <c r="D1735" s="145">
        <v>18</v>
      </c>
      <c r="E1735" s="146">
        <v>6.3</v>
      </c>
      <c r="F1735" s="146">
        <v>7</v>
      </c>
    </row>
    <row r="1736" spans="1:6">
      <c r="A1736" s="59" t="s">
        <v>6582</v>
      </c>
      <c r="B1736" s="59" t="s">
        <v>6583</v>
      </c>
      <c r="C1736" s="144"/>
      <c r="D1736" s="145">
        <v>18</v>
      </c>
      <c r="E1736" s="146">
        <v>6.3</v>
      </c>
      <c r="F1736" s="146">
        <v>7</v>
      </c>
    </row>
    <row r="1737" spans="1:6">
      <c r="A1737" s="59" t="s">
        <v>6584</v>
      </c>
      <c r="B1737" s="59" t="s">
        <v>6585</v>
      </c>
      <c r="C1737" s="144"/>
      <c r="D1737" s="145">
        <v>18</v>
      </c>
      <c r="E1737" s="146">
        <v>6.3</v>
      </c>
      <c r="F1737" s="146">
        <v>7</v>
      </c>
    </row>
    <row r="1738" spans="1:6">
      <c r="A1738" s="59" t="s">
        <v>6586</v>
      </c>
      <c r="B1738" s="59" t="s">
        <v>6587</v>
      </c>
      <c r="C1738" s="144"/>
      <c r="D1738" s="145">
        <v>18</v>
      </c>
      <c r="E1738" s="146">
        <v>6.3</v>
      </c>
      <c r="F1738" s="146">
        <v>7</v>
      </c>
    </row>
    <row r="1739" spans="1:6">
      <c r="A1739" s="59" t="s">
        <v>6588</v>
      </c>
      <c r="B1739" s="59" t="s">
        <v>6589</v>
      </c>
      <c r="C1739" s="144"/>
      <c r="D1739" s="145">
        <v>18</v>
      </c>
      <c r="E1739" s="146">
        <v>6.3</v>
      </c>
      <c r="F1739" s="146">
        <v>7</v>
      </c>
    </row>
    <row r="1740" spans="1:6">
      <c r="A1740" s="59" t="s">
        <v>6590</v>
      </c>
      <c r="B1740" s="59" t="s">
        <v>6591</v>
      </c>
      <c r="C1740" s="144"/>
      <c r="D1740" s="145">
        <v>18</v>
      </c>
      <c r="E1740" s="146">
        <v>6.3</v>
      </c>
      <c r="F1740" s="146">
        <v>7</v>
      </c>
    </row>
    <row r="1741" spans="1:6">
      <c r="A1741" s="59" t="s">
        <v>6592</v>
      </c>
      <c r="B1741" s="59" t="s">
        <v>6593</v>
      </c>
      <c r="C1741" s="144"/>
      <c r="D1741" s="145">
        <v>18</v>
      </c>
      <c r="E1741" s="146">
        <v>6.3</v>
      </c>
      <c r="F1741" s="146">
        <v>7</v>
      </c>
    </row>
    <row r="1742" spans="1:6">
      <c r="A1742" s="59" t="s">
        <v>6594</v>
      </c>
      <c r="B1742" s="59" t="s">
        <v>6595</v>
      </c>
      <c r="C1742" s="144"/>
      <c r="D1742" s="145">
        <v>18</v>
      </c>
      <c r="E1742" s="146">
        <v>6.3</v>
      </c>
      <c r="F1742" s="146">
        <v>7</v>
      </c>
    </row>
    <row r="1743" spans="1:6">
      <c r="A1743" s="59" t="s">
        <v>6596</v>
      </c>
      <c r="B1743" s="59" t="s">
        <v>6597</v>
      </c>
      <c r="C1743" s="144"/>
      <c r="D1743" s="145">
        <v>18</v>
      </c>
      <c r="E1743" s="146">
        <v>6.3</v>
      </c>
      <c r="F1743" s="146">
        <v>7</v>
      </c>
    </row>
    <row r="1744" spans="1:6">
      <c r="A1744" s="59" t="s">
        <v>6598</v>
      </c>
      <c r="B1744" s="59" t="s">
        <v>6599</v>
      </c>
      <c r="C1744" s="144"/>
      <c r="D1744" s="145">
        <v>18</v>
      </c>
      <c r="E1744" s="146">
        <v>6.3</v>
      </c>
      <c r="F1744" s="146">
        <v>7</v>
      </c>
    </row>
    <row r="1745" spans="1:6">
      <c r="A1745" s="59" t="s">
        <v>6600</v>
      </c>
      <c r="B1745" s="59" t="s">
        <v>6601</v>
      </c>
      <c r="C1745" s="144"/>
      <c r="D1745" s="145">
        <v>18</v>
      </c>
      <c r="E1745" s="146">
        <v>6.3</v>
      </c>
      <c r="F1745" s="146">
        <v>7</v>
      </c>
    </row>
    <row r="1746" spans="1:6">
      <c r="A1746" s="59" t="s">
        <v>6602</v>
      </c>
      <c r="B1746" s="59" t="s">
        <v>6603</v>
      </c>
      <c r="C1746" s="144"/>
      <c r="D1746" s="145">
        <v>18</v>
      </c>
      <c r="E1746" s="146">
        <v>6.3</v>
      </c>
      <c r="F1746" s="146">
        <v>7</v>
      </c>
    </row>
    <row r="1747" spans="1:6">
      <c r="A1747" s="59" t="s">
        <v>6604</v>
      </c>
      <c r="B1747" s="59" t="s">
        <v>6605</v>
      </c>
      <c r="C1747" s="144"/>
      <c r="D1747" s="145">
        <v>18</v>
      </c>
      <c r="E1747" s="146">
        <v>6.3</v>
      </c>
      <c r="F1747" s="146">
        <v>7</v>
      </c>
    </row>
    <row r="1748" spans="1:6">
      <c r="A1748" s="59" t="s">
        <v>6606</v>
      </c>
      <c r="B1748" s="59" t="s">
        <v>6607</v>
      </c>
      <c r="C1748" s="144"/>
      <c r="D1748" s="145">
        <v>18</v>
      </c>
      <c r="E1748" s="146">
        <v>6.3</v>
      </c>
      <c r="F1748" s="146">
        <v>7</v>
      </c>
    </row>
    <row r="1749" spans="1:6">
      <c r="A1749" s="59" t="s">
        <v>6608</v>
      </c>
      <c r="B1749" s="59" t="s">
        <v>6609</v>
      </c>
      <c r="C1749" s="144"/>
      <c r="D1749" s="145">
        <v>18</v>
      </c>
      <c r="E1749" s="146">
        <v>6.3</v>
      </c>
      <c r="F1749" s="146">
        <v>7</v>
      </c>
    </row>
    <row r="1750" spans="1:6">
      <c r="A1750" s="59" t="s">
        <v>6610</v>
      </c>
      <c r="B1750" s="59" t="s">
        <v>6611</v>
      </c>
      <c r="C1750" s="144"/>
      <c r="D1750" s="145">
        <v>18</v>
      </c>
      <c r="E1750" s="146">
        <v>6.3</v>
      </c>
      <c r="F1750" s="146">
        <v>7</v>
      </c>
    </row>
    <row r="1751" spans="1:6">
      <c r="A1751" s="59" t="s">
        <v>6612</v>
      </c>
      <c r="B1751" s="59" t="s">
        <v>6613</v>
      </c>
      <c r="C1751" s="144"/>
      <c r="D1751" s="145">
        <v>18</v>
      </c>
      <c r="E1751" s="146">
        <v>6.3</v>
      </c>
      <c r="F1751" s="146">
        <v>7</v>
      </c>
    </row>
    <row r="1752" spans="1:6">
      <c r="A1752" s="59" t="s">
        <v>6614</v>
      </c>
      <c r="B1752" s="59" t="s">
        <v>6615</v>
      </c>
      <c r="C1752" s="144"/>
      <c r="D1752" s="145">
        <v>18</v>
      </c>
      <c r="E1752" s="146">
        <v>6.3</v>
      </c>
      <c r="F1752" s="146">
        <v>7</v>
      </c>
    </row>
    <row r="1753" spans="1:6">
      <c r="A1753" s="59" t="s">
        <v>6616</v>
      </c>
      <c r="B1753" s="59" t="s">
        <v>6617</v>
      </c>
      <c r="C1753" s="144"/>
      <c r="D1753" s="145">
        <v>18</v>
      </c>
      <c r="E1753" s="146">
        <v>6.3</v>
      </c>
      <c r="F1753" s="146">
        <v>7</v>
      </c>
    </row>
    <row r="1754" spans="1:6">
      <c r="A1754" s="59" t="s">
        <v>6618</v>
      </c>
      <c r="B1754" s="59" t="s">
        <v>6619</v>
      </c>
      <c r="C1754" s="144"/>
      <c r="D1754" s="145">
        <v>18</v>
      </c>
      <c r="E1754" s="146">
        <v>6.3</v>
      </c>
      <c r="F1754" s="146">
        <v>7</v>
      </c>
    </row>
    <row r="1755" spans="1:6">
      <c r="A1755" s="59" t="s">
        <v>6620</v>
      </c>
      <c r="B1755" s="59" t="s">
        <v>6621</v>
      </c>
      <c r="C1755" s="144"/>
      <c r="D1755" s="145">
        <v>18</v>
      </c>
      <c r="E1755" s="146">
        <v>6.3</v>
      </c>
      <c r="F1755" s="146">
        <v>7</v>
      </c>
    </row>
    <row r="1756" spans="1:6">
      <c r="A1756" s="59" t="s">
        <v>6622</v>
      </c>
      <c r="B1756" s="59" t="s">
        <v>6623</v>
      </c>
      <c r="C1756" s="144"/>
      <c r="D1756" s="145">
        <v>18</v>
      </c>
      <c r="E1756" s="146">
        <v>6.3</v>
      </c>
      <c r="F1756" s="146">
        <v>7</v>
      </c>
    </row>
    <row r="1757" spans="1:6">
      <c r="A1757" s="59" t="s">
        <v>6624</v>
      </c>
      <c r="B1757" s="59" t="s">
        <v>6625</v>
      </c>
      <c r="C1757" s="144"/>
      <c r="D1757" s="145">
        <v>18</v>
      </c>
      <c r="E1757" s="146">
        <v>12.6</v>
      </c>
      <c r="F1757" s="146">
        <v>15</v>
      </c>
    </row>
    <row r="1758" spans="1:6">
      <c r="A1758" s="59" t="s">
        <v>6626</v>
      </c>
      <c r="B1758" s="59" t="s">
        <v>6627</v>
      </c>
      <c r="C1758" s="144"/>
      <c r="D1758" s="145">
        <v>18</v>
      </c>
      <c r="E1758" s="146">
        <v>6.3</v>
      </c>
      <c r="F1758" s="146">
        <v>7</v>
      </c>
    </row>
    <row r="1759" spans="1:6">
      <c r="A1759" s="59" t="s">
        <v>6628</v>
      </c>
      <c r="B1759" s="59" t="s">
        <v>6629</v>
      </c>
      <c r="C1759" s="144"/>
      <c r="D1759" s="145">
        <v>18</v>
      </c>
      <c r="E1759" s="146">
        <v>6.3</v>
      </c>
      <c r="F1759" s="146">
        <v>7</v>
      </c>
    </row>
    <row r="1760" spans="1:6">
      <c r="A1760" s="59" t="s">
        <v>6630</v>
      </c>
      <c r="B1760" s="59" t="s">
        <v>6631</v>
      </c>
      <c r="C1760" s="144"/>
      <c r="D1760" s="145">
        <v>18</v>
      </c>
      <c r="E1760" s="146">
        <v>6.3</v>
      </c>
      <c r="F1760" s="146">
        <v>7</v>
      </c>
    </row>
    <row r="1761" spans="1:6">
      <c r="A1761" s="59" t="s">
        <v>6632</v>
      </c>
      <c r="B1761" s="59" t="s">
        <v>6633</v>
      </c>
      <c r="C1761" s="144"/>
      <c r="D1761" s="145">
        <v>18</v>
      </c>
      <c r="E1761" s="146">
        <v>6.3</v>
      </c>
      <c r="F1761" s="146">
        <v>7</v>
      </c>
    </row>
    <row r="1762" spans="1:6">
      <c r="A1762" s="59" t="s">
        <v>6634</v>
      </c>
      <c r="B1762" s="59" t="s">
        <v>6635</v>
      </c>
      <c r="C1762" s="144"/>
      <c r="D1762" s="145">
        <v>18</v>
      </c>
      <c r="E1762" s="146">
        <v>6.3</v>
      </c>
      <c r="F1762" s="146">
        <v>7</v>
      </c>
    </row>
    <row r="1763" spans="1:6">
      <c r="A1763" s="59" t="s">
        <v>6636</v>
      </c>
      <c r="B1763" s="59" t="s">
        <v>6637</v>
      </c>
      <c r="C1763" s="144"/>
      <c r="D1763" s="145">
        <v>18</v>
      </c>
      <c r="E1763" s="146">
        <v>6.3</v>
      </c>
      <c r="F1763" s="146">
        <v>7</v>
      </c>
    </row>
    <row r="1764" spans="1:6">
      <c r="A1764" s="59" t="s">
        <v>6638</v>
      </c>
      <c r="B1764" s="59" t="s">
        <v>6639</v>
      </c>
      <c r="C1764" s="144"/>
      <c r="D1764" s="145">
        <v>18</v>
      </c>
      <c r="E1764" s="146">
        <v>6.3</v>
      </c>
      <c r="F1764" s="146">
        <v>7</v>
      </c>
    </row>
    <row r="1765" spans="1:6">
      <c r="A1765" s="59" t="s">
        <v>6640</v>
      </c>
      <c r="B1765" s="59" t="s">
        <v>6641</v>
      </c>
      <c r="C1765" s="144"/>
      <c r="D1765" s="145">
        <v>18</v>
      </c>
      <c r="E1765" s="146">
        <v>6.3</v>
      </c>
      <c r="F1765" s="146">
        <v>7</v>
      </c>
    </row>
    <row r="1766" spans="1:6">
      <c r="A1766" s="59" t="s">
        <v>6642</v>
      </c>
      <c r="B1766" s="59" t="s">
        <v>6643</v>
      </c>
      <c r="C1766" s="144"/>
      <c r="D1766" s="145">
        <v>18</v>
      </c>
      <c r="E1766" s="146">
        <v>6.3</v>
      </c>
      <c r="F1766" s="146">
        <v>7</v>
      </c>
    </row>
    <row r="1767" spans="1:6">
      <c r="A1767" s="59" t="s">
        <v>6644</v>
      </c>
      <c r="B1767" s="59" t="s">
        <v>6645</v>
      </c>
      <c r="C1767" s="144"/>
      <c r="D1767" s="145">
        <v>18</v>
      </c>
      <c r="E1767" s="146">
        <v>6.3</v>
      </c>
      <c r="F1767" s="146">
        <v>7</v>
      </c>
    </row>
    <row r="1768" spans="1:6">
      <c r="A1768" s="59" t="s">
        <v>6646</v>
      </c>
      <c r="B1768" s="59" t="s">
        <v>6647</v>
      </c>
      <c r="C1768" s="144"/>
      <c r="D1768" s="145">
        <v>18</v>
      </c>
      <c r="E1768" s="146">
        <v>6.3</v>
      </c>
      <c r="F1768" s="146">
        <v>7</v>
      </c>
    </row>
    <row r="1769" spans="1:6">
      <c r="A1769" s="59" t="s">
        <v>6648</v>
      </c>
      <c r="B1769" s="59" t="s">
        <v>6649</v>
      </c>
      <c r="C1769" s="144"/>
      <c r="D1769" s="145">
        <v>18</v>
      </c>
      <c r="E1769" s="146">
        <v>6.3</v>
      </c>
      <c r="F1769" s="146">
        <v>7</v>
      </c>
    </row>
    <row r="1770" spans="1:6">
      <c r="A1770" s="59" t="s">
        <v>6650</v>
      </c>
      <c r="B1770" s="59" t="s">
        <v>6651</v>
      </c>
      <c r="C1770" s="144"/>
      <c r="D1770" s="145">
        <v>18</v>
      </c>
      <c r="E1770" s="146">
        <v>6.3</v>
      </c>
      <c r="F1770" s="146">
        <v>7</v>
      </c>
    </row>
    <row r="1771" spans="1:6">
      <c r="A1771" s="59" t="s">
        <v>6652</v>
      </c>
      <c r="B1771" s="59" t="s">
        <v>6653</v>
      </c>
      <c r="C1771" s="144"/>
      <c r="D1771" s="145">
        <v>18</v>
      </c>
      <c r="E1771" s="146">
        <v>6.3</v>
      </c>
      <c r="F1771" s="146">
        <v>7</v>
      </c>
    </row>
    <row r="1772" spans="1:6">
      <c r="A1772" s="59" t="s">
        <v>6654</v>
      </c>
      <c r="B1772" s="59" t="s">
        <v>6655</v>
      </c>
      <c r="C1772" s="144"/>
      <c r="D1772" s="145">
        <v>18</v>
      </c>
      <c r="E1772" s="146">
        <v>6.3</v>
      </c>
      <c r="F1772" s="146">
        <v>7</v>
      </c>
    </row>
    <row r="1773" spans="1:6">
      <c r="A1773" s="59" t="s">
        <v>6656</v>
      </c>
      <c r="B1773" s="59" t="s">
        <v>6657</v>
      </c>
      <c r="C1773" s="144"/>
      <c r="D1773" s="145">
        <v>18</v>
      </c>
      <c r="E1773" s="146">
        <v>18.89</v>
      </c>
      <c r="F1773" s="146">
        <v>22</v>
      </c>
    </row>
    <row r="1774" spans="1:6">
      <c r="A1774" s="59" t="s">
        <v>6658</v>
      </c>
      <c r="B1774" s="59" t="s">
        <v>6659</v>
      </c>
      <c r="C1774" s="144"/>
      <c r="D1774" s="145">
        <v>18</v>
      </c>
      <c r="E1774" s="146">
        <v>6.3</v>
      </c>
      <c r="F1774" s="146">
        <v>7</v>
      </c>
    </row>
    <row r="1775" spans="1:6">
      <c r="A1775" s="59" t="s">
        <v>6660</v>
      </c>
      <c r="B1775" s="59" t="s">
        <v>6661</v>
      </c>
      <c r="C1775" s="144"/>
      <c r="D1775" s="145">
        <v>18</v>
      </c>
      <c r="E1775" s="146">
        <v>6.3</v>
      </c>
      <c r="F1775" s="146">
        <v>7</v>
      </c>
    </row>
    <row r="1776" spans="1:6">
      <c r="A1776" s="59" t="s">
        <v>6662</v>
      </c>
      <c r="B1776" s="59" t="s">
        <v>6663</v>
      </c>
      <c r="C1776" s="144"/>
      <c r="D1776" s="145">
        <v>18</v>
      </c>
      <c r="E1776" s="146">
        <v>6.3</v>
      </c>
      <c r="F1776" s="146">
        <v>7</v>
      </c>
    </row>
    <row r="1777" spans="1:6">
      <c r="A1777" s="59" t="s">
        <v>6664</v>
      </c>
      <c r="B1777" s="59" t="s">
        <v>6665</v>
      </c>
      <c r="C1777" s="144"/>
      <c r="D1777" s="145">
        <v>18</v>
      </c>
      <c r="E1777" s="146">
        <v>6.3</v>
      </c>
      <c r="F1777" s="146">
        <v>7</v>
      </c>
    </row>
    <row r="1778" spans="1:6">
      <c r="A1778" s="59" t="s">
        <v>6666</v>
      </c>
      <c r="B1778" s="59" t="s">
        <v>6667</v>
      </c>
      <c r="C1778" s="144"/>
      <c r="D1778" s="145">
        <v>18</v>
      </c>
      <c r="E1778" s="146">
        <v>6.3</v>
      </c>
      <c r="F1778" s="146">
        <v>7</v>
      </c>
    </row>
    <row r="1779" spans="1:6">
      <c r="A1779" s="59" t="s">
        <v>6668</v>
      </c>
      <c r="B1779" s="59" t="s">
        <v>6669</v>
      </c>
      <c r="C1779" s="144"/>
      <c r="D1779" s="145">
        <v>18</v>
      </c>
      <c r="E1779" s="146">
        <v>6.3</v>
      </c>
      <c r="F1779" s="146">
        <v>7</v>
      </c>
    </row>
    <row r="1780" spans="1:6">
      <c r="A1780" s="59" t="s">
        <v>6670</v>
      </c>
      <c r="B1780" s="59" t="s">
        <v>6671</v>
      </c>
      <c r="C1780" s="144"/>
      <c r="D1780" s="145">
        <v>18</v>
      </c>
      <c r="E1780" s="146">
        <v>6.3</v>
      </c>
      <c r="F1780" s="146">
        <v>7</v>
      </c>
    </row>
    <row r="1781" spans="1:6">
      <c r="A1781" s="59" t="s">
        <v>6672</v>
      </c>
      <c r="B1781" s="59" t="s">
        <v>6673</v>
      </c>
      <c r="C1781" s="144"/>
      <c r="D1781" s="145">
        <v>18</v>
      </c>
      <c r="E1781" s="146">
        <v>6.3</v>
      </c>
      <c r="F1781" s="146">
        <v>7</v>
      </c>
    </row>
    <row r="1782" spans="1:6">
      <c r="A1782" s="59" t="s">
        <v>6674</v>
      </c>
      <c r="B1782" s="59" t="s">
        <v>6675</v>
      </c>
      <c r="C1782" s="144"/>
      <c r="D1782" s="145">
        <v>18</v>
      </c>
      <c r="E1782" s="146">
        <v>6.3</v>
      </c>
      <c r="F1782" s="146">
        <v>7</v>
      </c>
    </row>
    <row r="1783" spans="1:6">
      <c r="A1783" s="59" t="s">
        <v>6676</v>
      </c>
      <c r="B1783" s="59" t="s">
        <v>6677</v>
      </c>
      <c r="C1783" s="144"/>
      <c r="D1783" s="145">
        <v>18</v>
      </c>
      <c r="E1783" s="146">
        <v>6.3</v>
      </c>
      <c r="F1783" s="146">
        <v>7</v>
      </c>
    </row>
    <row r="1784" spans="1:6">
      <c r="A1784" s="59" t="s">
        <v>6678</v>
      </c>
      <c r="B1784" s="59" t="s">
        <v>6679</v>
      </c>
      <c r="C1784" s="144"/>
      <c r="D1784" s="145">
        <v>18</v>
      </c>
      <c r="E1784" s="146">
        <v>6.3</v>
      </c>
      <c r="F1784" s="146">
        <v>7</v>
      </c>
    </row>
    <row r="1785" spans="1:6">
      <c r="A1785" s="59" t="s">
        <v>6680</v>
      </c>
      <c r="B1785" s="59" t="s">
        <v>6681</v>
      </c>
      <c r="C1785" s="144"/>
      <c r="D1785" s="145">
        <v>18</v>
      </c>
      <c r="E1785" s="146">
        <v>6.3</v>
      </c>
      <c r="F1785" s="146">
        <v>7</v>
      </c>
    </row>
    <row r="1786" spans="1:6">
      <c r="A1786" s="59" t="s">
        <v>6682</v>
      </c>
      <c r="B1786" s="59" t="s">
        <v>6683</v>
      </c>
      <c r="C1786" s="144"/>
      <c r="D1786" s="145">
        <v>18</v>
      </c>
      <c r="E1786" s="146">
        <v>6.3</v>
      </c>
      <c r="F1786" s="146">
        <v>7</v>
      </c>
    </row>
    <row r="1787" spans="1:6">
      <c r="A1787" s="59" t="s">
        <v>6684</v>
      </c>
      <c r="B1787" s="59" t="s">
        <v>6685</v>
      </c>
      <c r="C1787" s="144"/>
      <c r="D1787" s="145">
        <v>18</v>
      </c>
      <c r="E1787" s="146">
        <v>6.3</v>
      </c>
      <c r="F1787" s="146">
        <v>7</v>
      </c>
    </row>
    <row r="1788" spans="1:6">
      <c r="A1788" s="59" t="s">
        <v>6686</v>
      </c>
      <c r="B1788" s="59" t="s">
        <v>6687</v>
      </c>
      <c r="C1788" s="144"/>
      <c r="D1788" s="145">
        <v>18</v>
      </c>
      <c r="E1788" s="146">
        <v>6.3</v>
      </c>
      <c r="F1788" s="146">
        <v>7</v>
      </c>
    </row>
    <row r="1789" spans="1:6">
      <c r="A1789" s="59" t="s">
        <v>6688</v>
      </c>
      <c r="B1789" s="59" t="s">
        <v>6689</v>
      </c>
      <c r="C1789" s="144"/>
      <c r="D1789" s="145">
        <v>18</v>
      </c>
      <c r="E1789" s="146">
        <v>6.3</v>
      </c>
      <c r="F1789" s="146">
        <v>7</v>
      </c>
    </row>
    <row r="1790" spans="1:6">
      <c r="A1790" s="59" t="s">
        <v>6690</v>
      </c>
      <c r="B1790" s="59" t="s">
        <v>6691</v>
      </c>
      <c r="C1790" s="144"/>
      <c r="D1790" s="145">
        <v>18</v>
      </c>
      <c r="E1790" s="146">
        <v>6.3</v>
      </c>
      <c r="F1790" s="146">
        <v>7</v>
      </c>
    </row>
    <row r="1791" spans="1:6">
      <c r="A1791" s="59" t="s">
        <v>6692</v>
      </c>
      <c r="B1791" s="59" t="s">
        <v>6693</v>
      </c>
      <c r="C1791" s="144"/>
      <c r="D1791" s="145">
        <v>18</v>
      </c>
      <c r="E1791" s="146">
        <v>6.3</v>
      </c>
      <c r="F1791" s="146">
        <v>7</v>
      </c>
    </row>
    <row r="1792" spans="1:6">
      <c r="A1792" s="59" t="s">
        <v>6694</v>
      </c>
      <c r="B1792" s="59" t="s">
        <v>6695</v>
      </c>
      <c r="C1792" s="144"/>
      <c r="D1792" s="145">
        <v>18</v>
      </c>
      <c r="E1792" s="146">
        <v>6.3</v>
      </c>
      <c r="F1792" s="146">
        <v>7</v>
      </c>
    </row>
    <row r="1793" spans="1:6">
      <c r="A1793" s="59" t="s">
        <v>6696</v>
      </c>
      <c r="B1793" s="59" t="s">
        <v>6697</v>
      </c>
      <c r="C1793" s="144"/>
      <c r="D1793" s="145">
        <v>18</v>
      </c>
      <c r="E1793" s="146">
        <v>6.3</v>
      </c>
      <c r="F1793" s="146">
        <v>7</v>
      </c>
    </row>
    <row r="1794" spans="1:6">
      <c r="A1794" s="59" t="s">
        <v>6698</v>
      </c>
      <c r="B1794" s="59" t="s">
        <v>6699</v>
      </c>
      <c r="C1794" s="144"/>
      <c r="D1794" s="145">
        <v>18</v>
      </c>
      <c r="E1794" s="146">
        <v>6.3</v>
      </c>
      <c r="F1794" s="146">
        <v>7</v>
      </c>
    </row>
    <row r="1795" spans="1:6">
      <c r="A1795" s="59" t="s">
        <v>6700</v>
      </c>
      <c r="B1795" s="59" t="s">
        <v>6701</v>
      </c>
      <c r="C1795" s="144"/>
      <c r="D1795" s="145">
        <v>18</v>
      </c>
      <c r="E1795" s="146">
        <v>6.3</v>
      </c>
      <c r="F1795" s="146">
        <v>7</v>
      </c>
    </row>
    <row r="1796" spans="1:6">
      <c r="A1796" s="59" t="s">
        <v>6702</v>
      </c>
      <c r="B1796" s="59" t="s">
        <v>6703</v>
      </c>
      <c r="C1796" s="144"/>
      <c r="D1796" s="145">
        <v>18</v>
      </c>
      <c r="E1796" s="146">
        <v>6.3</v>
      </c>
      <c r="F1796" s="146">
        <v>7</v>
      </c>
    </row>
    <row r="1797" spans="1:6">
      <c r="A1797" s="59" t="s">
        <v>6704</v>
      </c>
      <c r="B1797" s="59" t="s">
        <v>6705</v>
      </c>
      <c r="C1797" s="144"/>
      <c r="D1797" s="145">
        <v>18</v>
      </c>
      <c r="E1797" s="146">
        <v>6.3</v>
      </c>
      <c r="F1797" s="146">
        <v>7</v>
      </c>
    </row>
    <row r="1798" spans="1:6">
      <c r="A1798" s="59" t="s">
        <v>6706</v>
      </c>
      <c r="B1798" s="59" t="s">
        <v>6707</v>
      </c>
      <c r="C1798" s="144"/>
      <c r="D1798" s="145">
        <v>18</v>
      </c>
      <c r="E1798" s="146">
        <v>6.3</v>
      </c>
      <c r="F1798" s="146">
        <v>7</v>
      </c>
    </row>
    <row r="1799" spans="1:6">
      <c r="A1799" s="59" t="s">
        <v>6708</v>
      </c>
      <c r="B1799" s="59" t="s">
        <v>6709</v>
      </c>
      <c r="C1799" s="144"/>
      <c r="D1799" s="145">
        <v>18</v>
      </c>
      <c r="E1799" s="146">
        <v>6.3</v>
      </c>
      <c r="F1799" s="146">
        <v>7</v>
      </c>
    </row>
    <row r="1800" spans="1:6">
      <c r="A1800" s="59" t="s">
        <v>6710</v>
      </c>
      <c r="B1800" s="59" t="s">
        <v>6711</v>
      </c>
      <c r="C1800" s="144"/>
      <c r="D1800" s="145">
        <v>18</v>
      </c>
      <c r="E1800" s="146">
        <v>6.3</v>
      </c>
      <c r="F1800" s="146">
        <v>7</v>
      </c>
    </row>
    <row r="1801" spans="1:6">
      <c r="A1801" s="59" t="s">
        <v>6712</v>
      </c>
      <c r="B1801" s="59" t="s">
        <v>6713</v>
      </c>
      <c r="C1801" s="144"/>
      <c r="D1801" s="145">
        <v>18</v>
      </c>
      <c r="E1801" s="146">
        <v>6.3</v>
      </c>
      <c r="F1801" s="146">
        <v>7</v>
      </c>
    </row>
    <row r="1802" spans="1:6">
      <c r="A1802" s="59" t="s">
        <v>6714</v>
      </c>
      <c r="B1802" s="59" t="s">
        <v>6715</v>
      </c>
      <c r="C1802" s="144"/>
      <c r="D1802" s="145">
        <v>18</v>
      </c>
      <c r="E1802" s="146">
        <v>6.3</v>
      </c>
      <c r="F1802" s="146">
        <v>7</v>
      </c>
    </row>
    <row r="1803" spans="1:6">
      <c r="A1803" s="59" t="s">
        <v>6716</v>
      </c>
      <c r="B1803" s="59" t="s">
        <v>6717</v>
      </c>
      <c r="C1803" s="144"/>
      <c r="D1803" s="145">
        <v>18</v>
      </c>
      <c r="E1803" s="146">
        <v>6.3</v>
      </c>
      <c r="F1803" s="146">
        <v>7</v>
      </c>
    </row>
    <row r="1804" spans="1:6">
      <c r="A1804" s="59" t="s">
        <v>6718</v>
      </c>
      <c r="B1804" s="59" t="s">
        <v>6719</v>
      </c>
      <c r="C1804" s="144"/>
      <c r="D1804" s="145">
        <v>18</v>
      </c>
      <c r="E1804" s="146">
        <v>6.3</v>
      </c>
      <c r="F1804" s="146">
        <v>7</v>
      </c>
    </row>
    <row r="1805" spans="1:6">
      <c r="A1805" s="59" t="s">
        <v>6720</v>
      </c>
      <c r="B1805" s="59" t="s">
        <v>6721</v>
      </c>
      <c r="C1805" s="144"/>
      <c r="D1805" s="145">
        <v>18</v>
      </c>
      <c r="E1805" s="146">
        <v>6.3</v>
      </c>
      <c r="F1805" s="146">
        <v>7</v>
      </c>
    </row>
    <row r="1806" spans="1:6">
      <c r="A1806" s="59" t="s">
        <v>6722</v>
      </c>
      <c r="B1806" s="59" t="s">
        <v>6723</v>
      </c>
      <c r="C1806" s="144"/>
      <c r="D1806" s="145">
        <v>18</v>
      </c>
      <c r="E1806" s="146">
        <v>6.3</v>
      </c>
      <c r="F1806" s="146">
        <v>7</v>
      </c>
    </row>
    <row r="1807" spans="1:6">
      <c r="A1807" s="59" t="s">
        <v>6724</v>
      </c>
      <c r="B1807" s="59" t="s">
        <v>6725</v>
      </c>
      <c r="C1807" s="144"/>
      <c r="D1807" s="145">
        <v>18</v>
      </c>
      <c r="E1807" s="146">
        <v>6.3</v>
      </c>
      <c r="F1807" s="146">
        <v>7</v>
      </c>
    </row>
    <row r="1808" spans="1:6">
      <c r="A1808" s="59" t="s">
        <v>6726</v>
      </c>
      <c r="B1808" s="59" t="s">
        <v>6727</v>
      </c>
      <c r="C1808" s="144"/>
      <c r="D1808" s="145">
        <v>18</v>
      </c>
      <c r="E1808" s="146">
        <v>6.3</v>
      </c>
      <c r="F1808" s="146">
        <v>7</v>
      </c>
    </row>
    <row r="1809" spans="1:6">
      <c r="A1809" s="59" t="s">
        <v>6728</v>
      </c>
      <c r="B1809" s="59" t="s">
        <v>6729</v>
      </c>
      <c r="C1809" s="144"/>
      <c r="D1809" s="145">
        <v>18</v>
      </c>
      <c r="E1809" s="146">
        <v>6.3</v>
      </c>
      <c r="F1809" s="146">
        <v>7</v>
      </c>
    </row>
    <row r="1810" spans="1:6">
      <c r="A1810" s="59" t="s">
        <v>6730</v>
      </c>
      <c r="B1810" s="59" t="s">
        <v>6731</v>
      </c>
      <c r="C1810" s="144"/>
      <c r="D1810" s="145">
        <v>18</v>
      </c>
      <c r="E1810" s="146">
        <v>6.3</v>
      </c>
      <c r="F1810" s="146">
        <v>7</v>
      </c>
    </row>
    <row r="1811" spans="1:6">
      <c r="A1811" s="59" t="s">
        <v>6732</v>
      </c>
      <c r="B1811" s="59" t="s">
        <v>6733</v>
      </c>
      <c r="C1811" s="144"/>
      <c r="D1811" s="145">
        <v>18</v>
      </c>
      <c r="E1811" s="146">
        <v>6.3</v>
      </c>
      <c r="F1811" s="146">
        <v>7</v>
      </c>
    </row>
    <row r="1812" spans="1:6">
      <c r="A1812" s="59" t="s">
        <v>6734</v>
      </c>
      <c r="B1812" s="59" t="s">
        <v>6735</v>
      </c>
      <c r="C1812" s="144"/>
      <c r="D1812" s="145">
        <v>18</v>
      </c>
      <c r="E1812" s="146">
        <v>6.3</v>
      </c>
      <c r="F1812" s="146">
        <v>7</v>
      </c>
    </row>
    <row r="1813" spans="1:6">
      <c r="A1813" s="59" t="s">
        <v>6736</v>
      </c>
      <c r="B1813" s="59" t="s">
        <v>6737</v>
      </c>
      <c r="C1813" s="144"/>
      <c r="D1813" s="145">
        <v>18</v>
      </c>
      <c r="E1813" s="146">
        <v>12.6</v>
      </c>
      <c r="F1813" s="146">
        <v>15</v>
      </c>
    </row>
    <row r="1814" spans="1:6">
      <c r="A1814" s="59" t="s">
        <v>6738</v>
      </c>
      <c r="B1814" s="59" t="s">
        <v>6739</v>
      </c>
      <c r="C1814" s="144"/>
      <c r="D1814" s="145">
        <v>18</v>
      </c>
      <c r="E1814" s="146">
        <v>6.3</v>
      </c>
      <c r="F1814" s="146">
        <v>7</v>
      </c>
    </row>
    <row r="1815" spans="1:6">
      <c r="A1815" s="59" t="s">
        <v>2627</v>
      </c>
      <c r="B1815" s="59" t="s">
        <v>2628</v>
      </c>
      <c r="C1815" s="144"/>
      <c r="D1815" s="145">
        <v>18</v>
      </c>
      <c r="E1815" s="146">
        <v>721</v>
      </c>
      <c r="F1815" s="146">
        <v>923</v>
      </c>
    </row>
    <row r="1816" spans="1:6">
      <c r="A1816" s="59" t="s">
        <v>3780</v>
      </c>
      <c r="B1816" s="59" t="s">
        <v>3781</v>
      </c>
      <c r="C1816" s="144"/>
      <c r="D1816" s="145">
        <v>18</v>
      </c>
      <c r="E1816" s="146">
        <v>1448.54</v>
      </c>
      <c r="F1816" s="146">
        <v>1709</v>
      </c>
    </row>
    <row r="1817" spans="1:6">
      <c r="A1817" s="59" t="s">
        <v>6740</v>
      </c>
      <c r="B1817" s="59" t="s">
        <v>6741</v>
      </c>
      <c r="C1817" s="144"/>
      <c r="D1817" s="145">
        <v>18</v>
      </c>
      <c r="E1817" s="146">
        <v>736.87</v>
      </c>
      <c r="F1817" s="146">
        <v>870</v>
      </c>
    </row>
    <row r="1818" spans="1:6">
      <c r="A1818" s="59" t="s">
        <v>6742</v>
      </c>
      <c r="B1818" s="59" t="s">
        <v>6743</v>
      </c>
      <c r="C1818" s="144"/>
      <c r="D1818" s="145">
        <v>18</v>
      </c>
      <c r="E1818" s="146">
        <v>717.97</v>
      </c>
      <c r="F1818" s="146">
        <v>847</v>
      </c>
    </row>
    <row r="1819" spans="1:6">
      <c r="A1819" s="59" t="s">
        <v>2277</v>
      </c>
      <c r="B1819" s="59" t="s">
        <v>6744</v>
      </c>
      <c r="C1819" s="144"/>
      <c r="D1819" s="145">
        <v>18</v>
      </c>
      <c r="E1819" s="146">
        <v>3052</v>
      </c>
      <c r="F1819" s="146">
        <v>3602</v>
      </c>
    </row>
    <row r="1820" spans="1:6">
      <c r="A1820" s="59" t="s">
        <v>6745</v>
      </c>
      <c r="B1820" s="59" t="s">
        <v>6746</v>
      </c>
      <c r="C1820" s="144"/>
      <c r="D1820" s="145">
        <v>18</v>
      </c>
      <c r="E1820" s="146">
        <v>2695.54</v>
      </c>
      <c r="F1820" s="146">
        <v>3181</v>
      </c>
    </row>
    <row r="1821" spans="1:6">
      <c r="A1821" s="59" t="s">
        <v>105</v>
      </c>
      <c r="B1821" s="59" t="s">
        <v>1061</v>
      </c>
      <c r="C1821" s="144"/>
      <c r="D1821" s="145">
        <v>18</v>
      </c>
      <c r="E1821" s="146">
        <v>2431.0300000000002</v>
      </c>
      <c r="F1821" s="146">
        <v>2869</v>
      </c>
    </row>
    <row r="1822" spans="1:6">
      <c r="A1822" s="59" t="s">
        <v>108</v>
      </c>
      <c r="B1822" s="59" t="s">
        <v>1062</v>
      </c>
      <c r="C1822" s="144"/>
      <c r="D1822" s="145">
        <v>18</v>
      </c>
      <c r="E1822" s="146">
        <v>573.12</v>
      </c>
      <c r="F1822" s="146">
        <v>676</v>
      </c>
    </row>
    <row r="1823" spans="1:6">
      <c r="A1823" s="59" t="s">
        <v>113</v>
      </c>
      <c r="B1823" s="59" t="s">
        <v>2287</v>
      </c>
      <c r="C1823" s="144"/>
      <c r="D1823" s="145">
        <v>28</v>
      </c>
      <c r="E1823" s="146">
        <v>2771.12</v>
      </c>
      <c r="F1823" s="146">
        <v>3270</v>
      </c>
    </row>
    <row r="1824" spans="1:6">
      <c r="A1824" s="59" t="s">
        <v>2294</v>
      </c>
      <c r="B1824" s="59" t="s">
        <v>2295</v>
      </c>
      <c r="C1824" s="144"/>
      <c r="D1824" s="145">
        <v>28</v>
      </c>
      <c r="E1824" s="146">
        <v>3530.81</v>
      </c>
      <c r="F1824" s="146">
        <v>4519</v>
      </c>
    </row>
    <row r="1825" spans="1:6">
      <c r="A1825" s="59" t="s">
        <v>6747</v>
      </c>
      <c r="B1825" s="59" t="s">
        <v>6748</v>
      </c>
      <c r="C1825" s="144"/>
      <c r="D1825" s="145">
        <v>28</v>
      </c>
      <c r="E1825" s="146">
        <v>602.35</v>
      </c>
      <c r="F1825" s="146">
        <v>771</v>
      </c>
    </row>
    <row r="1826" spans="1:6">
      <c r="A1826" s="59" t="s">
        <v>2968</v>
      </c>
      <c r="B1826" s="59" t="s">
        <v>2969</v>
      </c>
      <c r="C1826" s="144"/>
      <c r="D1826" s="145">
        <v>28</v>
      </c>
      <c r="E1826" s="146">
        <v>964</v>
      </c>
      <c r="F1826" s="146">
        <v>1234</v>
      </c>
    </row>
    <row r="1827" spans="1:6">
      <c r="A1827" s="59" t="s">
        <v>2629</v>
      </c>
      <c r="B1827" s="59" t="s">
        <v>2630</v>
      </c>
      <c r="C1827" s="144"/>
      <c r="D1827" s="145">
        <v>28</v>
      </c>
      <c r="E1827" s="146">
        <v>983</v>
      </c>
      <c r="F1827" s="146">
        <v>1259</v>
      </c>
    </row>
    <row r="1828" spans="1:6">
      <c r="A1828" s="59" t="s">
        <v>6749</v>
      </c>
      <c r="B1828" s="59" t="s">
        <v>6750</v>
      </c>
      <c r="C1828" s="144"/>
      <c r="D1828" s="145">
        <v>18</v>
      </c>
      <c r="E1828" s="146">
        <v>1127.3399999999999</v>
      </c>
      <c r="F1828" s="146">
        <v>1330</v>
      </c>
    </row>
    <row r="1829" spans="1:6">
      <c r="A1829" s="59" t="s">
        <v>2634</v>
      </c>
      <c r="B1829" s="59" t="s">
        <v>6751</v>
      </c>
      <c r="C1829" s="144"/>
      <c r="D1829" s="145">
        <v>18</v>
      </c>
      <c r="E1829" s="146">
        <v>894.32</v>
      </c>
      <c r="F1829" s="146">
        <v>1055</v>
      </c>
    </row>
    <row r="1830" spans="1:6">
      <c r="A1830" s="59" t="s">
        <v>155</v>
      </c>
      <c r="B1830" s="59" t="s">
        <v>991</v>
      </c>
      <c r="C1830" s="144"/>
      <c r="D1830" s="145">
        <v>28</v>
      </c>
      <c r="E1830" s="146">
        <v>909.94</v>
      </c>
      <c r="F1830" s="146">
        <v>1165</v>
      </c>
    </row>
    <row r="1831" spans="1:6">
      <c r="A1831" s="59" t="s">
        <v>2307</v>
      </c>
      <c r="B1831" s="59" t="s">
        <v>6752</v>
      </c>
      <c r="C1831" s="144"/>
      <c r="D1831" s="145">
        <v>28</v>
      </c>
      <c r="E1831" s="146">
        <v>2158</v>
      </c>
      <c r="F1831" s="146">
        <v>2762</v>
      </c>
    </row>
    <row r="1832" spans="1:6">
      <c r="A1832" s="59" t="s">
        <v>6753</v>
      </c>
      <c r="B1832" s="59" t="s">
        <v>6754</v>
      </c>
      <c r="C1832" s="144"/>
      <c r="D1832" s="145">
        <v>28</v>
      </c>
      <c r="E1832" s="146">
        <v>121.75</v>
      </c>
      <c r="F1832" s="146">
        <v>156</v>
      </c>
    </row>
    <row r="1833" spans="1:6">
      <c r="A1833" s="59" t="s">
        <v>6755</v>
      </c>
      <c r="B1833" s="59" t="s">
        <v>6756</v>
      </c>
      <c r="C1833" s="144"/>
      <c r="D1833" s="145">
        <v>28</v>
      </c>
      <c r="E1833" s="146">
        <v>121.75</v>
      </c>
      <c r="F1833" s="146">
        <v>156</v>
      </c>
    </row>
    <row r="1834" spans="1:6">
      <c r="A1834" s="59" t="s">
        <v>6757</v>
      </c>
      <c r="B1834" s="59" t="s">
        <v>6758</v>
      </c>
      <c r="C1834" s="144"/>
      <c r="D1834" s="145">
        <v>18</v>
      </c>
      <c r="E1834" s="146">
        <v>37.79</v>
      </c>
      <c r="F1834" s="146">
        <v>45</v>
      </c>
    </row>
    <row r="1835" spans="1:6">
      <c r="A1835" s="59" t="s">
        <v>6759</v>
      </c>
      <c r="B1835" s="59" t="s">
        <v>6760</v>
      </c>
      <c r="C1835" s="144"/>
      <c r="D1835" s="145">
        <v>18</v>
      </c>
      <c r="E1835" s="146">
        <v>113.36</v>
      </c>
      <c r="F1835" s="146">
        <v>134</v>
      </c>
    </row>
    <row r="1836" spans="1:6">
      <c r="A1836" s="59" t="s">
        <v>6761</v>
      </c>
      <c r="B1836" s="59" t="s">
        <v>6762</v>
      </c>
      <c r="C1836" s="144"/>
      <c r="D1836" s="145">
        <v>28</v>
      </c>
      <c r="E1836" s="146">
        <v>384.48</v>
      </c>
      <c r="F1836" s="146">
        <v>492</v>
      </c>
    </row>
    <row r="1837" spans="1:6">
      <c r="A1837" s="59" t="s">
        <v>258</v>
      </c>
      <c r="B1837" s="59" t="s">
        <v>993</v>
      </c>
      <c r="C1837" s="144"/>
      <c r="D1837" s="145">
        <v>28</v>
      </c>
      <c r="E1837" s="146">
        <v>70.489999999999995</v>
      </c>
      <c r="F1837" s="146">
        <v>90</v>
      </c>
    </row>
    <row r="1838" spans="1:6">
      <c r="A1838" s="59" t="s">
        <v>302</v>
      </c>
      <c r="B1838" s="59" t="s">
        <v>1006</v>
      </c>
      <c r="C1838" s="144"/>
      <c r="D1838" s="145">
        <v>28</v>
      </c>
      <c r="E1838" s="146">
        <v>118</v>
      </c>
      <c r="F1838" s="146">
        <v>152</v>
      </c>
    </row>
    <row r="1839" spans="1:6">
      <c r="A1839" s="59" t="s">
        <v>6763</v>
      </c>
      <c r="B1839" s="59" t="s">
        <v>6764</v>
      </c>
      <c r="C1839" s="144"/>
      <c r="D1839" s="145">
        <v>28</v>
      </c>
      <c r="E1839" s="146">
        <v>70.489999999999995</v>
      </c>
      <c r="F1839" s="146">
        <v>90</v>
      </c>
    </row>
    <row r="1840" spans="1:6">
      <c r="A1840" s="59" t="s">
        <v>2972</v>
      </c>
      <c r="B1840" s="59" t="s">
        <v>2973</v>
      </c>
      <c r="C1840" s="144"/>
      <c r="D1840" s="145">
        <v>28</v>
      </c>
      <c r="E1840" s="146">
        <v>115.34</v>
      </c>
      <c r="F1840" s="146">
        <v>148</v>
      </c>
    </row>
    <row r="1841" spans="1:6">
      <c r="A1841" s="59" t="s">
        <v>2325</v>
      </c>
      <c r="B1841" s="59" t="s">
        <v>2326</v>
      </c>
      <c r="C1841" s="144"/>
      <c r="D1841" s="145">
        <v>18</v>
      </c>
      <c r="E1841" s="146">
        <v>31.49</v>
      </c>
      <c r="F1841" s="146">
        <v>37</v>
      </c>
    </row>
    <row r="1842" spans="1:6">
      <c r="A1842" s="59" t="s">
        <v>265</v>
      </c>
      <c r="B1842" s="59" t="s">
        <v>1763</v>
      </c>
      <c r="C1842" s="144"/>
      <c r="D1842" s="145">
        <v>18</v>
      </c>
      <c r="E1842" s="146">
        <v>25.19</v>
      </c>
      <c r="F1842" s="146">
        <v>30</v>
      </c>
    </row>
    <row r="1843" spans="1:6">
      <c r="A1843" s="59" t="s">
        <v>2642</v>
      </c>
      <c r="B1843" s="59" t="s">
        <v>2643</v>
      </c>
      <c r="C1843" s="144"/>
      <c r="D1843" s="145">
        <v>18</v>
      </c>
      <c r="E1843" s="146">
        <v>12.6</v>
      </c>
      <c r="F1843" s="146">
        <v>15</v>
      </c>
    </row>
    <row r="1844" spans="1:6">
      <c r="A1844" s="59" t="s">
        <v>3783</v>
      </c>
      <c r="B1844" s="59" t="s">
        <v>3784</v>
      </c>
      <c r="C1844" s="144"/>
      <c r="D1844" s="145">
        <v>18</v>
      </c>
      <c r="E1844" s="146">
        <v>37.79</v>
      </c>
      <c r="F1844" s="146">
        <v>45</v>
      </c>
    </row>
    <row r="1845" spans="1:6">
      <c r="A1845" s="59" t="s">
        <v>2976</v>
      </c>
      <c r="B1845" s="59" t="s">
        <v>2977</v>
      </c>
      <c r="C1845" s="144"/>
      <c r="D1845" s="145">
        <v>18</v>
      </c>
      <c r="E1845" s="146">
        <v>25.19</v>
      </c>
      <c r="F1845" s="146">
        <v>30</v>
      </c>
    </row>
    <row r="1846" spans="1:6">
      <c r="A1846" s="59" t="s">
        <v>6765</v>
      </c>
      <c r="B1846" s="59" t="s">
        <v>6766</v>
      </c>
      <c r="C1846" s="144"/>
      <c r="D1846" s="145">
        <v>18</v>
      </c>
      <c r="E1846" s="146">
        <v>18.89</v>
      </c>
      <c r="F1846" s="146">
        <v>22</v>
      </c>
    </row>
    <row r="1847" spans="1:6">
      <c r="A1847" s="59" t="s">
        <v>6767</v>
      </c>
      <c r="B1847" s="59" t="s">
        <v>6768</v>
      </c>
      <c r="C1847" s="144"/>
      <c r="D1847" s="145">
        <v>18</v>
      </c>
      <c r="E1847" s="146">
        <v>12.6</v>
      </c>
      <c r="F1847" s="146">
        <v>15</v>
      </c>
    </row>
    <row r="1848" spans="1:6">
      <c r="A1848" s="59" t="s">
        <v>6769</v>
      </c>
      <c r="B1848" s="59" t="s">
        <v>6770</v>
      </c>
      <c r="C1848" s="144"/>
      <c r="D1848" s="145">
        <v>18</v>
      </c>
      <c r="E1848" s="146">
        <v>314.89999999999998</v>
      </c>
      <c r="F1848" s="146">
        <v>372</v>
      </c>
    </row>
    <row r="1849" spans="1:6">
      <c r="A1849" s="59" t="s">
        <v>6771</v>
      </c>
      <c r="B1849" s="59" t="s">
        <v>6772</v>
      </c>
      <c r="C1849" s="144"/>
      <c r="D1849" s="145">
        <v>18</v>
      </c>
      <c r="E1849" s="146">
        <v>251.92</v>
      </c>
      <c r="F1849" s="146">
        <v>297</v>
      </c>
    </row>
    <row r="1850" spans="1:6">
      <c r="A1850" s="59" t="s">
        <v>6773</v>
      </c>
      <c r="B1850" s="59" t="s">
        <v>6774</v>
      </c>
      <c r="C1850" s="144"/>
      <c r="D1850" s="145">
        <v>18</v>
      </c>
      <c r="E1850" s="146">
        <v>251.92</v>
      </c>
      <c r="F1850" s="146">
        <v>297</v>
      </c>
    </row>
    <row r="1851" spans="1:6">
      <c r="A1851" s="59" t="s">
        <v>6775</v>
      </c>
      <c r="B1851" s="59" t="s">
        <v>6776</v>
      </c>
      <c r="C1851" s="144"/>
      <c r="D1851" s="145">
        <v>18</v>
      </c>
      <c r="E1851" s="146">
        <v>6.3</v>
      </c>
      <c r="F1851" s="146">
        <v>7</v>
      </c>
    </row>
    <row r="1852" spans="1:6">
      <c r="A1852" s="59" t="s">
        <v>3786</v>
      </c>
      <c r="B1852" s="59" t="s">
        <v>3787</v>
      </c>
      <c r="C1852" s="144"/>
      <c r="D1852" s="145">
        <v>28</v>
      </c>
      <c r="E1852" s="146">
        <v>57.67</v>
      </c>
      <c r="F1852" s="146">
        <v>74</v>
      </c>
    </row>
    <row r="1853" spans="1:6">
      <c r="A1853" s="59" t="s">
        <v>3788</v>
      </c>
      <c r="B1853" s="59" t="s">
        <v>3789</v>
      </c>
      <c r="C1853" s="144"/>
      <c r="D1853" s="145">
        <v>28</v>
      </c>
      <c r="E1853" s="146">
        <v>57.67</v>
      </c>
      <c r="F1853" s="146">
        <v>74</v>
      </c>
    </row>
    <row r="1854" spans="1:6">
      <c r="A1854" s="59" t="s">
        <v>3790</v>
      </c>
      <c r="B1854" s="59" t="s">
        <v>3791</v>
      </c>
      <c r="C1854" s="144"/>
      <c r="D1854" s="145">
        <v>28</v>
      </c>
      <c r="E1854" s="146">
        <v>51.26</v>
      </c>
      <c r="F1854" s="146">
        <v>66</v>
      </c>
    </row>
    <row r="1855" spans="1:6">
      <c r="A1855" s="59" t="s">
        <v>3792</v>
      </c>
      <c r="B1855" s="59" t="s">
        <v>3793</v>
      </c>
      <c r="C1855" s="144"/>
      <c r="D1855" s="145">
        <v>28</v>
      </c>
      <c r="E1855" s="146">
        <v>51.26</v>
      </c>
      <c r="F1855" s="146">
        <v>66</v>
      </c>
    </row>
    <row r="1856" spans="1:6">
      <c r="A1856" s="59" t="s">
        <v>3794</v>
      </c>
      <c r="B1856" s="59" t="s">
        <v>3795</v>
      </c>
      <c r="C1856" s="144"/>
      <c r="D1856" s="145">
        <v>28</v>
      </c>
      <c r="E1856" s="146">
        <v>38.450000000000003</v>
      </c>
      <c r="F1856" s="146">
        <v>49</v>
      </c>
    </row>
    <row r="1857" spans="1:6">
      <c r="A1857" s="59" t="s">
        <v>3796</v>
      </c>
      <c r="B1857" s="59" t="s">
        <v>3797</v>
      </c>
      <c r="C1857" s="144"/>
      <c r="D1857" s="145">
        <v>28</v>
      </c>
      <c r="E1857" s="146">
        <v>38.450000000000003</v>
      </c>
      <c r="F1857" s="146">
        <v>49</v>
      </c>
    </row>
    <row r="1858" spans="1:6">
      <c r="A1858" s="59" t="s">
        <v>3800</v>
      </c>
      <c r="B1858" s="59" t="s">
        <v>3801</v>
      </c>
      <c r="C1858" s="144"/>
      <c r="D1858" s="145">
        <v>28</v>
      </c>
      <c r="E1858" s="146">
        <v>89.71</v>
      </c>
      <c r="F1858" s="146">
        <v>115</v>
      </c>
    </row>
    <row r="1859" spans="1:6">
      <c r="A1859" s="59" t="s">
        <v>3802</v>
      </c>
      <c r="B1859" s="59" t="s">
        <v>3803</v>
      </c>
      <c r="C1859" s="144"/>
      <c r="D1859" s="145">
        <v>28</v>
      </c>
      <c r="E1859" s="146">
        <v>89.71</v>
      </c>
      <c r="F1859" s="146">
        <v>115</v>
      </c>
    </row>
    <row r="1860" spans="1:6">
      <c r="A1860" s="59" t="s">
        <v>3804</v>
      </c>
      <c r="B1860" s="59" t="s">
        <v>3805</v>
      </c>
      <c r="C1860" s="144"/>
      <c r="D1860" s="145">
        <v>28</v>
      </c>
      <c r="E1860" s="146">
        <v>19.22</v>
      </c>
      <c r="F1860" s="146">
        <v>25</v>
      </c>
    </row>
    <row r="1861" spans="1:6">
      <c r="A1861" s="59" t="s">
        <v>3806</v>
      </c>
      <c r="B1861" s="59" t="s">
        <v>3807</v>
      </c>
      <c r="C1861" s="144"/>
      <c r="D1861" s="145">
        <v>28</v>
      </c>
      <c r="E1861" s="146">
        <v>96.12</v>
      </c>
      <c r="F1861" s="146">
        <v>123</v>
      </c>
    </row>
    <row r="1862" spans="1:6">
      <c r="A1862" s="59" t="s">
        <v>3808</v>
      </c>
      <c r="B1862" s="59" t="s">
        <v>3809</v>
      </c>
      <c r="C1862" s="144"/>
      <c r="D1862" s="145">
        <v>28</v>
      </c>
      <c r="E1862" s="146">
        <v>57.67</v>
      </c>
      <c r="F1862" s="146">
        <v>74</v>
      </c>
    </row>
    <row r="1863" spans="1:6">
      <c r="A1863" s="59" t="s">
        <v>3810</v>
      </c>
      <c r="B1863" s="59" t="s">
        <v>3811</v>
      </c>
      <c r="C1863" s="144"/>
      <c r="D1863" s="145">
        <v>28</v>
      </c>
      <c r="E1863" s="146">
        <v>57.67</v>
      </c>
      <c r="F1863" s="146">
        <v>74</v>
      </c>
    </row>
    <row r="1864" spans="1:6">
      <c r="A1864" s="59" t="s">
        <v>3812</v>
      </c>
      <c r="B1864" s="59" t="s">
        <v>3813</v>
      </c>
      <c r="C1864" s="144"/>
      <c r="D1864" s="145">
        <v>28</v>
      </c>
      <c r="E1864" s="146">
        <v>51.26</v>
      </c>
      <c r="F1864" s="146">
        <v>66</v>
      </c>
    </row>
    <row r="1865" spans="1:6">
      <c r="A1865" s="59" t="s">
        <v>3814</v>
      </c>
      <c r="B1865" s="59" t="s">
        <v>3815</v>
      </c>
      <c r="C1865" s="144"/>
      <c r="D1865" s="145">
        <v>28</v>
      </c>
      <c r="E1865" s="146">
        <v>51.26</v>
      </c>
      <c r="F1865" s="146">
        <v>66</v>
      </c>
    </row>
    <row r="1866" spans="1:6">
      <c r="A1866" s="59" t="s">
        <v>3816</v>
      </c>
      <c r="B1866" s="59" t="s">
        <v>3817</v>
      </c>
      <c r="C1866" s="144"/>
      <c r="D1866" s="145">
        <v>28</v>
      </c>
      <c r="E1866" s="146">
        <v>38.450000000000003</v>
      </c>
      <c r="F1866" s="146">
        <v>49</v>
      </c>
    </row>
    <row r="1867" spans="1:6">
      <c r="A1867" s="59" t="s">
        <v>3820</v>
      </c>
      <c r="B1867" s="59" t="s">
        <v>3821</v>
      </c>
      <c r="C1867" s="144"/>
      <c r="D1867" s="145">
        <v>28</v>
      </c>
      <c r="E1867" s="146">
        <v>38.450000000000003</v>
      </c>
      <c r="F1867" s="146">
        <v>49</v>
      </c>
    </row>
    <row r="1868" spans="1:6">
      <c r="A1868" s="59" t="s">
        <v>6777</v>
      </c>
      <c r="B1868" s="59" t="s">
        <v>6778</v>
      </c>
      <c r="C1868" s="144"/>
      <c r="D1868" s="145">
        <v>28</v>
      </c>
      <c r="E1868" s="146">
        <v>89.71</v>
      </c>
      <c r="F1868" s="146">
        <v>115</v>
      </c>
    </row>
    <row r="1869" spans="1:6">
      <c r="A1869" s="59" t="s">
        <v>6779</v>
      </c>
      <c r="B1869" s="59" t="s">
        <v>6780</v>
      </c>
      <c r="C1869" s="144"/>
      <c r="D1869" s="145">
        <v>28</v>
      </c>
      <c r="E1869" s="146">
        <v>89.71</v>
      </c>
      <c r="F1869" s="146">
        <v>115</v>
      </c>
    </row>
    <row r="1870" spans="1:6">
      <c r="A1870" s="59" t="s">
        <v>6781</v>
      </c>
      <c r="B1870" s="59" t="s">
        <v>6782</v>
      </c>
      <c r="C1870" s="144"/>
      <c r="D1870" s="145">
        <v>28</v>
      </c>
      <c r="E1870" s="146">
        <v>19.22</v>
      </c>
      <c r="F1870" s="146">
        <v>25</v>
      </c>
    </row>
    <row r="1871" spans="1:6">
      <c r="A1871" s="59" t="s">
        <v>6783</v>
      </c>
      <c r="B1871" s="59" t="s">
        <v>6784</v>
      </c>
      <c r="C1871" s="144"/>
      <c r="D1871" s="145">
        <v>28</v>
      </c>
      <c r="E1871" s="146">
        <v>96.12</v>
      </c>
      <c r="F1871" s="146">
        <v>123</v>
      </c>
    </row>
    <row r="1872" spans="1:6">
      <c r="A1872" s="59" t="s">
        <v>3822</v>
      </c>
      <c r="B1872" s="59" t="s">
        <v>3823</v>
      </c>
      <c r="C1872" s="144"/>
      <c r="D1872" s="145">
        <v>28</v>
      </c>
      <c r="E1872" s="146">
        <v>32.04</v>
      </c>
      <c r="F1872" s="146">
        <v>41</v>
      </c>
    </row>
    <row r="1873" spans="1:6">
      <c r="A1873" s="59" t="s">
        <v>6785</v>
      </c>
      <c r="B1873" s="59" t="s">
        <v>6786</v>
      </c>
      <c r="C1873" s="144"/>
      <c r="D1873" s="145">
        <v>18</v>
      </c>
      <c r="E1873" s="146">
        <v>62.98</v>
      </c>
      <c r="F1873" s="146">
        <v>74</v>
      </c>
    </row>
    <row r="1874" spans="1:6">
      <c r="A1874" s="59" t="s">
        <v>6787</v>
      </c>
      <c r="B1874" s="59" t="s">
        <v>6788</v>
      </c>
      <c r="C1874" s="144"/>
      <c r="D1874" s="145">
        <v>18</v>
      </c>
      <c r="E1874" s="146">
        <v>6.3</v>
      </c>
      <c r="F1874" s="146">
        <v>7</v>
      </c>
    </row>
    <row r="1875" spans="1:6">
      <c r="A1875" s="59" t="s">
        <v>6789</v>
      </c>
      <c r="B1875" s="59" t="s">
        <v>6790</v>
      </c>
      <c r="C1875" s="144"/>
      <c r="D1875" s="145">
        <v>18</v>
      </c>
      <c r="E1875" s="146">
        <v>31.49</v>
      </c>
      <c r="F1875" s="146">
        <v>37</v>
      </c>
    </row>
    <row r="1876" spans="1:6">
      <c r="A1876" s="59" t="s">
        <v>6791</v>
      </c>
      <c r="B1876" s="59" t="s">
        <v>6792</v>
      </c>
      <c r="C1876" s="144"/>
      <c r="D1876" s="145">
        <v>18</v>
      </c>
      <c r="E1876" s="146">
        <v>6.3</v>
      </c>
      <c r="F1876" s="146">
        <v>7</v>
      </c>
    </row>
    <row r="1877" spans="1:6">
      <c r="A1877" s="59" t="s">
        <v>6793</v>
      </c>
      <c r="B1877" s="59" t="s">
        <v>6794</v>
      </c>
      <c r="C1877" s="144"/>
      <c r="D1877" s="145">
        <v>18</v>
      </c>
      <c r="E1877" s="146">
        <v>6.3</v>
      </c>
      <c r="F1877" s="146">
        <v>7</v>
      </c>
    </row>
    <row r="1878" spans="1:6">
      <c r="A1878" s="59" t="s">
        <v>6795</v>
      </c>
      <c r="B1878" s="59" t="s">
        <v>6796</v>
      </c>
      <c r="C1878" s="144"/>
      <c r="D1878" s="145">
        <v>18</v>
      </c>
      <c r="E1878" s="146">
        <v>6.3</v>
      </c>
      <c r="F1878" s="146">
        <v>7</v>
      </c>
    </row>
    <row r="1879" spans="1:6">
      <c r="A1879" s="59" t="s">
        <v>6797</v>
      </c>
      <c r="B1879" s="59" t="s">
        <v>6798</v>
      </c>
      <c r="C1879" s="144"/>
      <c r="D1879" s="145">
        <v>18</v>
      </c>
      <c r="E1879" s="146">
        <v>12.6</v>
      </c>
      <c r="F1879" s="146">
        <v>15</v>
      </c>
    </row>
    <row r="1880" spans="1:6">
      <c r="A1880" s="59" t="s">
        <v>6799</v>
      </c>
      <c r="B1880" s="59" t="s">
        <v>6800</v>
      </c>
      <c r="C1880" s="144"/>
      <c r="D1880" s="145">
        <v>18</v>
      </c>
      <c r="E1880" s="146">
        <v>12.6</v>
      </c>
      <c r="F1880" s="146">
        <v>15</v>
      </c>
    </row>
    <row r="1881" spans="1:6">
      <c r="A1881" s="59" t="s">
        <v>6801</v>
      </c>
      <c r="B1881" s="59" t="s">
        <v>6802</v>
      </c>
      <c r="C1881" s="144"/>
      <c r="D1881" s="145">
        <v>18</v>
      </c>
      <c r="E1881" s="146">
        <v>12.6</v>
      </c>
      <c r="F1881" s="146">
        <v>15</v>
      </c>
    </row>
    <row r="1882" spans="1:6">
      <c r="A1882" s="59" t="s">
        <v>6803</v>
      </c>
      <c r="B1882" s="59" t="s">
        <v>6804</v>
      </c>
      <c r="C1882" s="144"/>
      <c r="D1882" s="145">
        <v>18</v>
      </c>
      <c r="E1882" s="146">
        <v>6.3</v>
      </c>
      <c r="F1882" s="146">
        <v>7</v>
      </c>
    </row>
    <row r="1883" spans="1:6">
      <c r="A1883" s="59" t="s">
        <v>6805</v>
      </c>
      <c r="B1883" s="59" t="s">
        <v>6806</v>
      </c>
      <c r="C1883" s="144"/>
      <c r="D1883" s="145">
        <v>18</v>
      </c>
      <c r="E1883" s="146">
        <v>6.3</v>
      </c>
      <c r="F1883" s="146">
        <v>7</v>
      </c>
    </row>
    <row r="1884" spans="1:6">
      <c r="A1884" s="59" t="s">
        <v>6807</v>
      </c>
      <c r="B1884" s="59" t="s">
        <v>6808</v>
      </c>
      <c r="C1884" s="144"/>
      <c r="D1884" s="145">
        <v>18</v>
      </c>
      <c r="E1884" s="146">
        <v>12.6</v>
      </c>
      <c r="F1884" s="146">
        <v>15</v>
      </c>
    </row>
    <row r="1885" spans="1:6">
      <c r="A1885" s="59" t="s">
        <v>6809</v>
      </c>
      <c r="B1885" s="59" t="s">
        <v>6810</v>
      </c>
      <c r="C1885" s="144"/>
      <c r="D1885" s="145">
        <v>18</v>
      </c>
      <c r="E1885" s="146">
        <v>25.19</v>
      </c>
      <c r="F1885" s="146">
        <v>30</v>
      </c>
    </row>
    <row r="1886" spans="1:6">
      <c r="A1886" s="59" t="s">
        <v>6811</v>
      </c>
      <c r="B1886" s="59" t="s">
        <v>6812</v>
      </c>
      <c r="C1886" s="144"/>
      <c r="D1886" s="145">
        <v>18</v>
      </c>
      <c r="E1886" s="146">
        <v>6.3</v>
      </c>
      <c r="F1886" s="146">
        <v>7</v>
      </c>
    </row>
    <row r="1887" spans="1:6">
      <c r="A1887" s="59" t="s">
        <v>6813</v>
      </c>
      <c r="B1887" s="59" t="s">
        <v>6814</v>
      </c>
      <c r="C1887" s="144"/>
      <c r="D1887" s="145">
        <v>18</v>
      </c>
      <c r="E1887" s="146">
        <v>25.19</v>
      </c>
      <c r="F1887" s="146">
        <v>30</v>
      </c>
    </row>
    <row r="1888" spans="1:6">
      <c r="A1888" s="59" t="s">
        <v>6815</v>
      </c>
      <c r="B1888" s="59" t="s">
        <v>6816</v>
      </c>
      <c r="C1888" s="144"/>
      <c r="D1888" s="145">
        <v>18</v>
      </c>
      <c r="E1888" s="146">
        <v>6.3</v>
      </c>
      <c r="F1888" s="146">
        <v>7</v>
      </c>
    </row>
    <row r="1889" spans="1:6">
      <c r="A1889" s="59" t="s">
        <v>6817</v>
      </c>
      <c r="B1889" s="59" t="s">
        <v>6818</v>
      </c>
      <c r="C1889" s="144"/>
      <c r="D1889" s="145">
        <v>18</v>
      </c>
      <c r="E1889" s="146">
        <v>12.6</v>
      </c>
      <c r="F1889" s="146">
        <v>15</v>
      </c>
    </row>
    <row r="1890" spans="1:6">
      <c r="A1890" s="59" t="s">
        <v>6819</v>
      </c>
      <c r="B1890" s="59" t="s">
        <v>6820</v>
      </c>
      <c r="C1890" s="144"/>
      <c r="D1890" s="145">
        <v>18</v>
      </c>
      <c r="E1890" s="146">
        <v>12.6</v>
      </c>
      <c r="F1890" s="146">
        <v>15</v>
      </c>
    </row>
    <row r="1891" spans="1:6">
      <c r="A1891" s="59" t="s">
        <v>6821</v>
      </c>
      <c r="B1891" s="59" t="s">
        <v>6822</v>
      </c>
      <c r="C1891" s="144"/>
      <c r="D1891" s="145">
        <v>18</v>
      </c>
      <c r="E1891" s="146">
        <v>6.3</v>
      </c>
      <c r="F1891" s="146">
        <v>7</v>
      </c>
    </row>
    <row r="1892" spans="1:6">
      <c r="A1892" s="59" t="s">
        <v>6823</v>
      </c>
      <c r="B1892" s="59" t="s">
        <v>6824</v>
      </c>
      <c r="C1892" s="144"/>
      <c r="D1892" s="145">
        <v>18</v>
      </c>
      <c r="E1892" s="146">
        <v>6.3</v>
      </c>
      <c r="F1892" s="146">
        <v>7</v>
      </c>
    </row>
    <row r="1893" spans="1:6">
      <c r="A1893" s="59" t="s">
        <v>6825</v>
      </c>
      <c r="B1893" s="59" t="s">
        <v>6826</v>
      </c>
      <c r="C1893" s="144"/>
      <c r="D1893" s="145">
        <v>18</v>
      </c>
      <c r="E1893" s="146">
        <v>12.6</v>
      </c>
      <c r="F1893" s="146">
        <v>15</v>
      </c>
    </row>
    <row r="1894" spans="1:6">
      <c r="A1894" s="59" t="s">
        <v>6827</v>
      </c>
      <c r="B1894" s="59" t="s">
        <v>6828</v>
      </c>
      <c r="C1894" s="144"/>
      <c r="D1894" s="145">
        <v>18</v>
      </c>
      <c r="E1894" s="146">
        <v>12.6</v>
      </c>
      <c r="F1894" s="146">
        <v>15</v>
      </c>
    </row>
    <row r="1895" spans="1:6">
      <c r="A1895" s="59" t="s">
        <v>6829</v>
      </c>
      <c r="B1895" s="59" t="s">
        <v>6830</v>
      </c>
      <c r="C1895" s="144"/>
      <c r="D1895" s="145">
        <v>18</v>
      </c>
      <c r="E1895" s="146">
        <v>390.48</v>
      </c>
      <c r="F1895" s="146">
        <v>461</v>
      </c>
    </row>
    <row r="1896" spans="1:6">
      <c r="A1896" s="59" t="s">
        <v>6831</v>
      </c>
      <c r="B1896" s="59" t="s">
        <v>6832</v>
      </c>
      <c r="C1896" s="144"/>
      <c r="D1896" s="145">
        <v>18</v>
      </c>
      <c r="E1896" s="146">
        <v>390.48</v>
      </c>
      <c r="F1896" s="146">
        <v>461</v>
      </c>
    </row>
    <row r="1897" spans="1:6">
      <c r="A1897" s="59" t="s">
        <v>6833</v>
      </c>
      <c r="B1897" s="59" t="s">
        <v>6834</v>
      </c>
      <c r="C1897" s="144"/>
      <c r="D1897" s="145">
        <v>18</v>
      </c>
      <c r="E1897" s="146">
        <v>18.89</v>
      </c>
      <c r="F1897" s="146">
        <v>22</v>
      </c>
    </row>
    <row r="1898" spans="1:6">
      <c r="A1898" s="59" t="s">
        <v>6835</v>
      </c>
      <c r="B1898" s="59" t="s">
        <v>6836</v>
      </c>
      <c r="C1898" s="144"/>
      <c r="D1898" s="145">
        <v>18</v>
      </c>
      <c r="E1898" s="146">
        <v>18.89</v>
      </c>
      <c r="F1898" s="146">
        <v>22</v>
      </c>
    </row>
    <row r="1899" spans="1:6">
      <c r="A1899" s="59" t="s">
        <v>6837</v>
      </c>
      <c r="B1899" s="59" t="s">
        <v>6838</v>
      </c>
      <c r="C1899" s="144"/>
      <c r="D1899" s="145">
        <v>18</v>
      </c>
      <c r="E1899" s="146">
        <v>18.89</v>
      </c>
      <c r="F1899" s="146">
        <v>22</v>
      </c>
    </row>
    <row r="1900" spans="1:6">
      <c r="A1900" s="59" t="s">
        <v>6839</v>
      </c>
      <c r="B1900" s="59" t="s">
        <v>6840</v>
      </c>
      <c r="C1900" s="144"/>
      <c r="D1900" s="145">
        <v>18</v>
      </c>
      <c r="E1900" s="146">
        <v>12.6</v>
      </c>
      <c r="F1900" s="146">
        <v>15</v>
      </c>
    </row>
    <row r="1901" spans="1:6">
      <c r="A1901" s="59" t="s">
        <v>6841</v>
      </c>
      <c r="B1901" s="59" t="s">
        <v>6842</v>
      </c>
      <c r="C1901" s="144"/>
      <c r="D1901" s="145">
        <v>18</v>
      </c>
      <c r="E1901" s="146">
        <v>585.71</v>
      </c>
      <c r="F1901" s="146">
        <v>691</v>
      </c>
    </row>
    <row r="1902" spans="1:6">
      <c r="A1902" s="59" t="s">
        <v>6843</v>
      </c>
      <c r="B1902" s="59" t="s">
        <v>6844</v>
      </c>
      <c r="C1902" s="144"/>
      <c r="D1902" s="145">
        <v>18</v>
      </c>
      <c r="E1902" s="146">
        <v>6.3</v>
      </c>
      <c r="F1902" s="146">
        <v>7</v>
      </c>
    </row>
    <row r="1903" spans="1:6">
      <c r="A1903" s="59" t="s">
        <v>2644</v>
      </c>
      <c r="B1903" s="59" t="s">
        <v>2645</v>
      </c>
      <c r="C1903" s="144"/>
      <c r="D1903" s="145">
        <v>18</v>
      </c>
      <c r="E1903" s="146">
        <v>377.88</v>
      </c>
      <c r="F1903" s="146">
        <v>446</v>
      </c>
    </row>
    <row r="1904" spans="1:6">
      <c r="A1904" s="59" t="s">
        <v>6845</v>
      </c>
      <c r="B1904" s="59" t="s">
        <v>6846</v>
      </c>
      <c r="C1904" s="144"/>
      <c r="D1904" s="145">
        <v>18</v>
      </c>
      <c r="E1904" s="146">
        <v>25.19</v>
      </c>
      <c r="F1904" s="146">
        <v>30</v>
      </c>
    </row>
    <row r="1905" spans="1:6">
      <c r="A1905" s="59" t="s">
        <v>6847</v>
      </c>
      <c r="B1905" s="59" t="s">
        <v>6848</v>
      </c>
      <c r="C1905" s="144"/>
      <c r="D1905" s="145">
        <v>18</v>
      </c>
      <c r="E1905" s="146">
        <v>18.89</v>
      </c>
      <c r="F1905" s="146">
        <v>22</v>
      </c>
    </row>
    <row r="1906" spans="1:6">
      <c r="A1906" s="59" t="s">
        <v>6849</v>
      </c>
      <c r="B1906" s="59" t="s">
        <v>6850</v>
      </c>
      <c r="C1906" s="144"/>
      <c r="D1906" s="145">
        <v>18</v>
      </c>
      <c r="E1906" s="146">
        <v>25.19</v>
      </c>
      <c r="F1906" s="146">
        <v>30</v>
      </c>
    </row>
    <row r="1907" spans="1:6">
      <c r="A1907" s="59" t="s">
        <v>6851</v>
      </c>
      <c r="B1907" s="59" t="s">
        <v>6852</v>
      </c>
      <c r="C1907" s="144"/>
      <c r="D1907" s="145">
        <v>18</v>
      </c>
      <c r="E1907" s="146">
        <v>12.6</v>
      </c>
      <c r="F1907" s="146">
        <v>15</v>
      </c>
    </row>
    <row r="1908" spans="1:6">
      <c r="A1908" s="59" t="s">
        <v>3824</v>
      </c>
      <c r="B1908" s="59" t="s">
        <v>3825</v>
      </c>
      <c r="C1908" s="144"/>
      <c r="D1908" s="145">
        <v>18</v>
      </c>
      <c r="E1908" s="146">
        <v>12.6</v>
      </c>
      <c r="F1908" s="146">
        <v>15</v>
      </c>
    </row>
    <row r="1909" spans="1:6">
      <c r="A1909" s="59" t="s">
        <v>6853</v>
      </c>
      <c r="B1909" s="59" t="s">
        <v>6854</v>
      </c>
      <c r="C1909" s="144"/>
      <c r="D1909" s="145">
        <v>18</v>
      </c>
      <c r="E1909" s="146">
        <v>18.89</v>
      </c>
      <c r="F1909" s="146">
        <v>22</v>
      </c>
    </row>
    <row r="1910" spans="1:6">
      <c r="A1910" s="59" t="s">
        <v>6855</v>
      </c>
      <c r="B1910" s="59" t="s">
        <v>6856</v>
      </c>
      <c r="C1910" s="144"/>
      <c r="D1910" s="145">
        <v>18</v>
      </c>
      <c r="E1910" s="146">
        <v>12.6</v>
      </c>
      <c r="F1910" s="146">
        <v>15</v>
      </c>
    </row>
    <row r="1911" spans="1:6">
      <c r="A1911" s="59" t="s">
        <v>6857</v>
      </c>
      <c r="B1911" s="59" t="s">
        <v>6858</v>
      </c>
      <c r="C1911" s="144"/>
      <c r="D1911" s="145">
        <v>18</v>
      </c>
      <c r="E1911" s="146">
        <v>88.17</v>
      </c>
      <c r="F1911" s="146">
        <v>104</v>
      </c>
    </row>
    <row r="1912" spans="1:6">
      <c r="A1912" s="59" t="s">
        <v>6859</v>
      </c>
      <c r="B1912" s="59" t="s">
        <v>6860</v>
      </c>
      <c r="C1912" s="144"/>
      <c r="D1912" s="145">
        <v>5</v>
      </c>
      <c r="E1912" s="146">
        <v>12.31</v>
      </c>
      <c r="F1912" s="146">
        <v>13</v>
      </c>
    </row>
    <row r="1913" spans="1:6">
      <c r="A1913" s="59" t="s">
        <v>6861</v>
      </c>
      <c r="B1913" s="59" t="s">
        <v>6862</v>
      </c>
      <c r="C1913" s="144"/>
      <c r="D1913" s="145">
        <v>18</v>
      </c>
      <c r="E1913" s="146">
        <v>12.6</v>
      </c>
      <c r="F1913" s="146">
        <v>15</v>
      </c>
    </row>
    <row r="1914" spans="1:6">
      <c r="A1914" s="59" t="s">
        <v>6863</v>
      </c>
      <c r="B1914" s="59" t="s">
        <v>6864</v>
      </c>
      <c r="C1914" s="144"/>
      <c r="D1914" s="145">
        <v>18</v>
      </c>
      <c r="E1914" s="146">
        <v>12.6</v>
      </c>
      <c r="F1914" s="146">
        <v>15</v>
      </c>
    </row>
    <row r="1915" spans="1:6">
      <c r="A1915" s="59" t="s">
        <v>6865</v>
      </c>
      <c r="B1915" s="59" t="s">
        <v>6866</v>
      </c>
      <c r="C1915" s="144"/>
      <c r="D1915" s="145">
        <v>18</v>
      </c>
      <c r="E1915" s="146">
        <v>12.6</v>
      </c>
      <c r="F1915" s="146">
        <v>15</v>
      </c>
    </row>
    <row r="1916" spans="1:6">
      <c r="A1916" s="59" t="s">
        <v>6867</v>
      </c>
      <c r="B1916" s="59" t="s">
        <v>6868</v>
      </c>
      <c r="C1916" s="144"/>
      <c r="D1916" s="145">
        <v>18</v>
      </c>
      <c r="E1916" s="146">
        <v>12.6</v>
      </c>
      <c r="F1916" s="146">
        <v>15</v>
      </c>
    </row>
    <row r="1917" spans="1:6">
      <c r="A1917" s="59" t="s">
        <v>6869</v>
      </c>
      <c r="B1917" s="59" t="s">
        <v>6870</v>
      </c>
      <c r="C1917" s="144"/>
      <c r="D1917" s="145">
        <v>18</v>
      </c>
      <c r="E1917" s="146">
        <v>12.6</v>
      </c>
      <c r="F1917" s="146">
        <v>15</v>
      </c>
    </row>
    <row r="1918" spans="1:6">
      <c r="A1918" s="59" t="s">
        <v>3826</v>
      </c>
      <c r="B1918" s="59" t="s">
        <v>3827</v>
      </c>
      <c r="C1918" s="144"/>
      <c r="D1918" s="145">
        <v>18</v>
      </c>
      <c r="E1918" s="146">
        <v>283.41000000000003</v>
      </c>
      <c r="F1918" s="146">
        <v>334</v>
      </c>
    </row>
    <row r="1919" spans="1:6">
      <c r="A1919" s="59" t="s">
        <v>6871</v>
      </c>
      <c r="B1919" s="59" t="s">
        <v>6872</v>
      </c>
      <c r="C1919" s="144"/>
      <c r="D1919" s="145">
        <v>18</v>
      </c>
      <c r="E1919" s="146">
        <v>207.83</v>
      </c>
      <c r="F1919" s="146">
        <v>245</v>
      </c>
    </row>
    <row r="1920" spans="1:6">
      <c r="A1920" s="59" t="s">
        <v>6873</v>
      </c>
      <c r="B1920" s="59" t="s">
        <v>6874</v>
      </c>
      <c r="C1920" s="144"/>
      <c r="D1920" s="145">
        <v>18</v>
      </c>
      <c r="E1920" s="146">
        <v>100.77</v>
      </c>
      <c r="F1920" s="146">
        <v>119</v>
      </c>
    </row>
    <row r="1921" spans="1:6">
      <c r="A1921" s="59" t="s">
        <v>6875</v>
      </c>
      <c r="B1921" s="59" t="s">
        <v>6876</v>
      </c>
      <c r="C1921" s="144"/>
      <c r="D1921" s="145">
        <v>18</v>
      </c>
      <c r="E1921" s="146">
        <v>12.6</v>
      </c>
      <c r="F1921" s="146">
        <v>15</v>
      </c>
    </row>
    <row r="1922" spans="1:6">
      <c r="A1922" s="59" t="s">
        <v>6877</v>
      </c>
      <c r="B1922" s="59" t="s">
        <v>6878</v>
      </c>
      <c r="C1922" s="144"/>
      <c r="D1922" s="145">
        <v>18</v>
      </c>
      <c r="E1922" s="146">
        <v>12.6</v>
      </c>
      <c r="F1922" s="146">
        <v>15</v>
      </c>
    </row>
    <row r="1923" spans="1:6">
      <c r="A1923" s="59" t="s">
        <v>6879</v>
      </c>
      <c r="B1923" s="59" t="s">
        <v>6880</v>
      </c>
      <c r="C1923" s="144"/>
      <c r="D1923" s="145">
        <v>18</v>
      </c>
      <c r="E1923" s="146">
        <v>12.6</v>
      </c>
      <c r="F1923" s="146">
        <v>15</v>
      </c>
    </row>
    <row r="1924" spans="1:6">
      <c r="A1924" s="59" t="s">
        <v>6881</v>
      </c>
      <c r="B1924" s="59" t="s">
        <v>6882</v>
      </c>
      <c r="C1924" s="144"/>
      <c r="D1924" s="145">
        <v>18</v>
      </c>
      <c r="E1924" s="146">
        <v>12.6</v>
      </c>
      <c r="F1924" s="146">
        <v>15</v>
      </c>
    </row>
    <row r="1925" spans="1:6">
      <c r="A1925" s="59" t="s">
        <v>2646</v>
      </c>
      <c r="B1925" s="59" t="s">
        <v>2647</v>
      </c>
      <c r="C1925" s="144"/>
      <c r="D1925" s="145">
        <v>18</v>
      </c>
      <c r="E1925" s="146">
        <v>18.89</v>
      </c>
      <c r="F1925" s="146">
        <v>22</v>
      </c>
    </row>
    <row r="1926" spans="1:6">
      <c r="A1926" s="59" t="s">
        <v>6883</v>
      </c>
      <c r="B1926" s="59" t="s">
        <v>6884</v>
      </c>
      <c r="C1926" s="144"/>
      <c r="D1926" s="145">
        <v>18</v>
      </c>
      <c r="E1926" s="146">
        <v>18.89</v>
      </c>
      <c r="F1926" s="146">
        <v>22</v>
      </c>
    </row>
    <row r="1927" spans="1:6">
      <c r="A1927" s="59" t="s">
        <v>6885</v>
      </c>
      <c r="B1927" s="59" t="s">
        <v>6886</v>
      </c>
      <c r="C1927" s="144"/>
      <c r="D1927" s="145">
        <v>18</v>
      </c>
      <c r="E1927" s="146">
        <v>12.6</v>
      </c>
      <c r="F1927" s="146">
        <v>15</v>
      </c>
    </row>
    <row r="1928" spans="1:6">
      <c r="A1928" s="59" t="s">
        <v>6887</v>
      </c>
      <c r="B1928" s="59" t="s">
        <v>6888</v>
      </c>
      <c r="C1928" s="144"/>
      <c r="D1928" s="145">
        <v>18</v>
      </c>
      <c r="E1928" s="146">
        <v>62.98</v>
      </c>
      <c r="F1928" s="146">
        <v>74</v>
      </c>
    </row>
    <row r="1929" spans="1:6">
      <c r="A1929" s="59" t="s">
        <v>6889</v>
      </c>
      <c r="B1929" s="59" t="s">
        <v>6890</v>
      </c>
      <c r="C1929" s="144"/>
      <c r="D1929" s="145">
        <v>18</v>
      </c>
      <c r="E1929" s="146">
        <v>18.89</v>
      </c>
      <c r="F1929" s="146">
        <v>22</v>
      </c>
    </row>
    <row r="1930" spans="1:6">
      <c r="A1930" s="59" t="s">
        <v>1765</v>
      </c>
      <c r="B1930" s="59" t="s">
        <v>1766</v>
      </c>
      <c r="C1930" s="144"/>
      <c r="D1930" s="145">
        <v>28</v>
      </c>
      <c r="E1930" s="146">
        <v>7</v>
      </c>
      <c r="F1930" s="146">
        <v>9</v>
      </c>
    </row>
    <row r="1931" spans="1:6">
      <c r="A1931" s="59" t="s">
        <v>2336</v>
      </c>
      <c r="B1931" s="59" t="s">
        <v>2337</v>
      </c>
      <c r="C1931" s="144"/>
      <c r="D1931" s="145">
        <v>18</v>
      </c>
      <c r="E1931" s="146">
        <v>1020.28</v>
      </c>
      <c r="F1931" s="146">
        <v>1204</v>
      </c>
    </row>
    <row r="1932" spans="1:6">
      <c r="A1932" s="59" t="s">
        <v>2341</v>
      </c>
      <c r="B1932" s="59" t="s">
        <v>2342</v>
      </c>
      <c r="C1932" s="144"/>
      <c r="D1932" s="145">
        <v>18</v>
      </c>
      <c r="E1932" s="146">
        <v>44.09</v>
      </c>
      <c r="F1932" s="146">
        <v>52</v>
      </c>
    </row>
    <row r="1933" spans="1:6">
      <c r="A1933" s="59" t="s">
        <v>2347</v>
      </c>
      <c r="B1933" s="59" t="s">
        <v>2348</v>
      </c>
      <c r="C1933" s="144"/>
      <c r="D1933" s="145">
        <v>18</v>
      </c>
      <c r="E1933" s="146">
        <v>1020.28</v>
      </c>
      <c r="F1933" s="146">
        <v>1204</v>
      </c>
    </row>
    <row r="1934" spans="1:6">
      <c r="A1934" s="59" t="s">
        <v>1768</v>
      </c>
      <c r="B1934" s="59" t="s">
        <v>1769</v>
      </c>
      <c r="C1934" s="144"/>
      <c r="D1934" s="145">
        <v>28</v>
      </c>
      <c r="E1934" s="146">
        <v>4</v>
      </c>
      <c r="F1934" s="146">
        <v>5</v>
      </c>
    </row>
    <row r="1935" spans="1:6">
      <c r="A1935" s="59" t="s">
        <v>1771</v>
      </c>
      <c r="B1935" s="59" t="s">
        <v>1772</v>
      </c>
      <c r="C1935" s="144"/>
      <c r="D1935" s="145">
        <v>28</v>
      </c>
      <c r="E1935" s="146">
        <v>11</v>
      </c>
      <c r="F1935" s="146">
        <v>13</v>
      </c>
    </row>
    <row r="1936" spans="1:6">
      <c r="A1936" s="59" t="s">
        <v>6891</v>
      </c>
      <c r="B1936" s="59" t="s">
        <v>6892</v>
      </c>
      <c r="C1936" s="144"/>
      <c r="D1936" s="145">
        <v>18</v>
      </c>
      <c r="E1936" s="146">
        <v>25.19</v>
      </c>
      <c r="F1936" s="146">
        <v>30</v>
      </c>
    </row>
    <row r="1937" spans="1:6">
      <c r="A1937" s="59" t="s">
        <v>6893</v>
      </c>
      <c r="B1937" s="59" t="s">
        <v>6894</v>
      </c>
      <c r="C1937" s="144"/>
      <c r="D1937" s="145">
        <v>18</v>
      </c>
      <c r="E1937" s="146">
        <v>314.89999999999998</v>
      </c>
      <c r="F1937" s="146">
        <v>372</v>
      </c>
    </row>
    <row r="1938" spans="1:6">
      <c r="A1938" s="59" t="s">
        <v>6895</v>
      </c>
      <c r="B1938" s="59" t="s">
        <v>6896</v>
      </c>
      <c r="C1938" s="144"/>
      <c r="D1938" s="145">
        <v>18</v>
      </c>
      <c r="E1938" s="146">
        <v>251.92</v>
      </c>
      <c r="F1938" s="146">
        <v>297</v>
      </c>
    </row>
    <row r="1939" spans="1:6">
      <c r="A1939" s="59" t="s">
        <v>6897</v>
      </c>
      <c r="B1939" s="59" t="s">
        <v>6898</v>
      </c>
      <c r="C1939" s="144"/>
      <c r="D1939" s="145">
        <v>18</v>
      </c>
      <c r="E1939" s="146">
        <v>251.92</v>
      </c>
      <c r="F1939" s="146">
        <v>297</v>
      </c>
    </row>
    <row r="1940" spans="1:6">
      <c r="A1940" s="59" t="s">
        <v>6899</v>
      </c>
      <c r="B1940" s="59" t="s">
        <v>6900</v>
      </c>
      <c r="C1940" s="144"/>
      <c r="D1940" s="145">
        <v>18</v>
      </c>
      <c r="E1940" s="146">
        <v>6.3</v>
      </c>
      <c r="F1940" s="146">
        <v>7</v>
      </c>
    </row>
    <row r="1941" spans="1:6">
      <c r="A1941" s="59" t="s">
        <v>6901</v>
      </c>
      <c r="B1941" s="59" t="s">
        <v>6902</v>
      </c>
      <c r="C1941" s="144"/>
      <c r="D1941" s="145">
        <v>18</v>
      </c>
      <c r="E1941" s="146">
        <v>6.3</v>
      </c>
      <c r="F1941" s="146">
        <v>7</v>
      </c>
    </row>
    <row r="1942" spans="1:6">
      <c r="A1942" s="59" t="s">
        <v>2978</v>
      </c>
      <c r="B1942" s="59" t="s">
        <v>2979</v>
      </c>
      <c r="C1942" s="144"/>
      <c r="D1942" s="145">
        <v>18</v>
      </c>
      <c r="E1942" s="146">
        <v>6.3</v>
      </c>
      <c r="F1942" s="146">
        <v>7</v>
      </c>
    </row>
    <row r="1943" spans="1:6">
      <c r="A1943" s="59" t="s">
        <v>6903</v>
      </c>
      <c r="B1943" s="59" t="s">
        <v>6904</v>
      </c>
      <c r="C1943" s="144"/>
      <c r="D1943" s="145">
        <v>18</v>
      </c>
      <c r="E1943" s="146">
        <v>12.6</v>
      </c>
      <c r="F1943" s="146">
        <v>15</v>
      </c>
    </row>
    <row r="1944" spans="1:6">
      <c r="A1944" s="59" t="s">
        <v>6905</v>
      </c>
      <c r="B1944" s="59" t="s">
        <v>6906</v>
      </c>
      <c r="C1944" s="144"/>
      <c r="D1944" s="145">
        <v>18</v>
      </c>
      <c r="E1944" s="146">
        <v>62.98</v>
      </c>
      <c r="F1944" s="146">
        <v>74</v>
      </c>
    </row>
    <row r="1945" spans="1:6">
      <c r="A1945" s="59" t="s">
        <v>6907</v>
      </c>
      <c r="B1945" s="59" t="s">
        <v>6908</v>
      </c>
      <c r="C1945" s="144"/>
      <c r="D1945" s="145">
        <v>18</v>
      </c>
      <c r="E1945" s="146">
        <v>62.98</v>
      </c>
      <c r="F1945" s="146">
        <v>74</v>
      </c>
    </row>
    <row r="1946" spans="1:6">
      <c r="A1946" s="59" t="s">
        <v>6909</v>
      </c>
      <c r="B1946" s="59" t="s">
        <v>6910</v>
      </c>
      <c r="C1946" s="144"/>
      <c r="D1946" s="145">
        <v>18</v>
      </c>
      <c r="E1946" s="146">
        <v>12.6</v>
      </c>
      <c r="F1946" s="146">
        <v>15</v>
      </c>
    </row>
    <row r="1947" spans="1:6">
      <c r="A1947" s="59" t="s">
        <v>6911</v>
      </c>
      <c r="B1947" s="59" t="s">
        <v>6912</v>
      </c>
      <c r="C1947" s="144"/>
      <c r="D1947" s="145">
        <v>18</v>
      </c>
      <c r="E1947" s="146">
        <v>69.28</v>
      </c>
      <c r="F1947" s="146">
        <v>82</v>
      </c>
    </row>
    <row r="1948" spans="1:6">
      <c r="A1948" s="59" t="s">
        <v>6913</v>
      </c>
      <c r="B1948" s="59" t="s">
        <v>6914</v>
      </c>
      <c r="C1948" s="144"/>
      <c r="D1948" s="145">
        <v>18</v>
      </c>
      <c r="E1948" s="146">
        <v>69.28</v>
      </c>
      <c r="F1948" s="146">
        <v>82</v>
      </c>
    </row>
    <row r="1949" spans="1:6">
      <c r="A1949" s="59" t="s">
        <v>6915</v>
      </c>
      <c r="B1949" s="59" t="s">
        <v>6916</v>
      </c>
      <c r="C1949" s="144"/>
      <c r="D1949" s="145">
        <v>18</v>
      </c>
      <c r="E1949" s="146">
        <v>314.89999999999998</v>
      </c>
      <c r="F1949" s="146">
        <v>372</v>
      </c>
    </row>
    <row r="1950" spans="1:6">
      <c r="A1950" s="59" t="s">
        <v>6917</v>
      </c>
      <c r="B1950" s="59" t="s">
        <v>6918</v>
      </c>
      <c r="C1950" s="144"/>
      <c r="D1950" s="145">
        <v>18</v>
      </c>
      <c r="E1950" s="146">
        <v>251.92</v>
      </c>
      <c r="F1950" s="146">
        <v>297</v>
      </c>
    </row>
    <row r="1951" spans="1:6">
      <c r="A1951" s="59" t="s">
        <v>6919</v>
      </c>
      <c r="B1951" s="59" t="s">
        <v>6920</v>
      </c>
      <c r="C1951" s="144"/>
      <c r="D1951" s="145">
        <v>18</v>
      </c>
      <c r="E1951" s="146">
        <v>251.92</v>
      </c>
      <c r="F1951" s="146">
        <v>297</v>
      </c>
    </row>
    <row r="1952" spans="1:6">
      <c r="A1952" s="59" t="s">
        <v>6921</v>
      </c>
      <c r="B1952" s="59" t="s">
        <v>6922</v>
      </c>
      <c r="C1952" s="144"/>
      <c r="D1952" s="145">
        <v>18</v>
      </c>
      <c r="E1952" s="146">
        <v>25.19</v>
      </c>
      <c r="F1952" s="146">
        <v>30</v>
      </c>
    </row>
    <row r="1953" spans="1:6">
      <c r="A1953" s="59" t="s">
        <v>6923</v>
      </c>
      <c r="B1953" s="59" t="s">
        <v>6924</v>
      </c>
      <c r="C1953" s="144"/>
      <c r="D1953" s="145">
        <v>18</v>
      </c>
      <c r="E1953" s="146">
        <v>18.89</v>
      </c>
      <c r="F1953" s="146">
        <v>22</v>
      </c>
    </row>
    <row r="1954" spans="1:6">
      <c r="A1954" s="59" t="s">
        <v>6925</v>
      </c>
      <c r="B1954" s="59" t="s">
        <v>6926</v>
      </c>
      <c r="C1954" s="144"/>
      <c r="D1954" s="145">
        <v>18</v>
      </c>
      <c r="E1954" s="146">
        <v>6.3</v>
      </c>
      <c r="F1954" s="146">
        <v>7</v>
      </c>
    </row>
    <row r="1955" spans="1:6">
      <c r="A1955" s="59" t="s">
        <v>6927</v>
      </c>
      <c r="B1955" s="59" t="s">
        <v>6928</v>
      </c>
      <c r="C1955" s="144"/>
      <c r="D1955" s="145">
        <v>18</v>
      </c>
      <c r="E1955" s="146">
        <v>56.68</v>
      </c>
      <c r="F1955" s="146">
        <v>67</v>
      </c>
    </row>
    <row r="1956" spans="1:6">
      <c r="A1956" s="59" t="s">
        <v>2359</v>
      </c>
      <c r="B1956" s="59" t="s">
        <v>2360</v>
      </c>
      <c r="C1956" s="144"/>
      <c r="D1956" s="145">
        <v>18</v>
      </c>
      <c r="E1956" s="146">
        <v>37.79</v>
      </c>
      <c r="F1956" s="146">
        <v>45</v>
      </c>
    </row>
    <row r="1957" spans="1:6">
      <c r="A1957" s="59" t="s">
        <v>2365</v>
      </c>
      <c r="B1957" s="59" t="s">
        <v>2366</v>
      </c>
      <c r="C1957" s="144"/>
      <c r="D1957" s="145">
        <v>18</v>
      </c>
      <c r="E1957" s="146">
        <v>62.98</v>
      </c>
      <c r="F1957" s="146">
        <v>74</v>
      </c>
    </row>
    <row r="1958" spans="1:6">
      <c r="A1958" s="59" t="s">
        <v>2367</v>
      </c>
      <c r="B1958" s="59" t="s">
        <v>2368</v>
      </c>
      <c r="C1958" s="144"/>
      <c r="D1958" s="145">
        <v>28</v>
      </c>
      <c r="E1958" s="146">
        <v>6.41</v>
      </c>
      <c r="F1958" s="146">
        <v>8</v>
      </c>
    </row>
    <row r="1959" spans="1:6">
      <c r="A1959" s="59" t="s">
        <v>2369</v>
      </c>
      <c r="B1959" s="59" t="s">
        <v>2370</v>
      </c>
      <c r="C1959" s="144"/>
      <c r="D1959" s="145">
        <v>28</v>
      </c>
      <c r="E1959" s="146">
        <v>38.450000000000003</v>
      </c>
      <c r="F1959" s="146">
        <v>49</v>
      </c>
    </row>
    <row r="1960" spans="1:6">
      <c r="A1960" s="59" t="s">
        <v>2373</v>
      </c>
      <c r="B1960" s="59" t="s">
        <v>2374</v>
      </c>
      <c r="C1960" s="144"/>
      <c r="D1960" s="145">
        <v>28</v>
      </c>
      <c r="E1960" s="146">
        <v>64.08</v>
      </c>
      <c r="F1960" s="146">
        <v>82</v>
      </c>
    </row>
    <row r="1961" spans="1:6">
      <c r="A1961" s="59" t="s">
        <v>2375</v>
      </c>
      <c r="B1961" s="59" t="s">
        <v>2376</v>
      </c>
      <c r="C1961" s="144"/>
      <c r="D1961" s="145">
        <v>28</v>
      </c>
      <c r="E1961" s="146">
        <v>6.41</v>
      </c>
      <c r="F1961" s="146">
        <v>8</v>
      </c>
    </row>
    <row r="1962" spans="1:6">
      <c r="A1962" s="59" t="s">
        <v>3830</v>
      </c>
      <c r="B1962" s="59" t="s">
        <v>3831</v>
      </c>
      <c r="C1962" s="144"/>
      <c r="D1962" s="145">
        <v>28</v>
      </c>
      <c r="E1962" s="146">
        <v>20</v>
      </c>
      <c r="F1962" s="146">
        <v>25</v>
      </c>
    </row>
    <row r="1963" spans="1:6">
      <c r="A1963" s="59" t="s">
        <v>3832</v>
      </c>
      <c r="B1963" s="59" t="s">
        <v>3833</v>
      </c>
      <c r="C1963" s="144"/>
      <c r="D1963" s="145">
        <v>28</v>
      </c>
      <c r="E1963" s="146">
        <v>57.67</v>
      </c>
      <c r="F1963" s="146">
        <v>74</v>
      </c>
    </row>
    <row r="1964" spans="1:6">
      <c r="A1964" s="59" t="s">
        <v>3834</v>
      </c>
      <c r="B1964" s="59" t="s">
        <v>3835</v>
      </c>
      <c r="C1964" s="144"/>
      <c r="D1964" s="145">
        <v>28</v>
      </c>
      <c r="E1964" s="146">
        <v>57.67</v>
      </c>
      <c r="F1964" s="146">
        <v>74</v>
      </c>
    </row>
    <row r="1965" spans="1:6">
      <c r="A1965" s="59" t="s">
        <v>3836</v>
      </c>
      <c r="B1965" s="59" t="s">
        <v>3837</v>
      </c>
      <c r="C1965" s="144"/>
      <c r="D1965" s="145">
        <v>28</v>
      </c>
      <c r="E1965" s="146">
        <v>32.04</v>
      </c>
      <c r="F1965" s="146">
        <v>41</v>
      </c>
    </row>
    <row r="1966" spans="1:6">
      <c r="A1966" s="59" t="s">
        <v>3840</v>
      </c>
      <c r="B1966" s="59" t="s">
        <v>3841</v>
      </c>
      <c r="C1966" s="144"/>
      <c r="D1966" s="145">
        <v>28</v>
      </c>
      <c r="E1966" s="146">
        <v>275.54000000000002</v>
      </c>
      <c r="F1966" s="146">
        <v>353</v>
      </c>
    </row>
    <row r="1967" spans="1:6">
      <c r="A1967" s="59" t="s">
        <v>3842</v>
      </c>
      <c r="B1967" s="59" t="s">
        <v>3843</v>
      </c>
      <c r="C1967" s="144"/>
      <c r="D1967" s="145">
        <v>28</v>
      </c>
      <c r="E1967" s="146">
        <v>275.54000000000002</v>
      </c>
      <c r="F1967" s="146">
        <v>353</v>
      </c>
    </row>
    <row r="1968" spans="1:6">
      <c r="A1968" s="59" t="s">
        <v>3844</v>
      </c>
      <c r="B1968" s="59" t="s">
        <v>3845</v>
      </c>
      <c r="C1968" s="144"/>
      <c r="D1968" s="145">
        <v>28</v>
      </c>
      <c r="E1968" s="146">
        <v>19.22</v>
      </c>
      <c r="F1968" s="146">
        <v>25</v>
      </c>
    </row>
    <row r="1969" spans="1:6">
      <c r="A1969" s="59" t="s">
        <v>6930</v>
      </c>
      <c r="B1969" s="59" t="s">
        <v>6931</v>
      </c>
      <c r="C1969" s="144"/>
      <c r="D1969" s="145">
        <v>18</v>
      </c>
      <c r="E1969" s="146">
        <v>12.6</v>
      </c>
      <c r="F1969" s="146">
        <v>15</v>
      </c>
    </row>
    <row r="1970" spans="1:6">
      <c r="A1970" s="59" t="s">
        <v>3846</v>
      </c>
      <c r="B1970" s="59" t="s">
        <v>3847</v>
      </c>
      <c r="C1970" s="144"/>
      <c r="D1970" s="145">
        <v>28</v>
      </c>
      <c r="E1970" s="146">
        <v>56</v>
      </c>
      <c r="F1970" s="146">
        <v>66</v>
      </c>
    </row>
    <row r="1971" spans="1:6">
      <c r="A1971" s="59" t="s">
        <v>3850</v>
      </c>
      <c r="B1971" s="59" t="s">
        <v>3851</v>
      </c>
      <c r="C1971" s="144"/>
      <c r="D1971" s="145">
        <v>28</v>
      </c>
      <c r="E1971" s="146">
        <v>56</v>
      </c>
      <c r="F1971" s="146">
        <v>66</v>
      </c>
    </row>
    <row r="1972" spans="1:6">
      <c r="A1972" s="59" t="s">
        <v>3854</v>
      </c>
      <c r="B1972" s="59" t="s">
        <v>3855</v>
      </c>
      <c r="C1972" s="144"/>
      <c r="D1972" s="145">
        <v>28</v>
      </c>
      <c r="E1972" s="146">
        <v>49</v>
      </c>
      <c r="F1972" s="146">
        <v>58</v>
      </c>
    </row>
    <row r="1973" spans="1:6">
      <c r="A1973" s="59" t="s">
        <v>3856</v>
      </c>
      <c r="B1973" s="59" t="s">
        <v>3857</v>
      </c>
      <c r="C1973" s="144"/>
      <c r="D1973" s="145">
        <v>28</v>
      </c>
      <c r="E1973" s="146">
        <v>49</v>
      </c>
      <c r="F1973" s="146">
        <v>58</v>
      </c>
    </row>
    <row r="1974" spans="1:6">
      <c r="A1974" s="59" t="s">
        <v>3858</v>
      </c>
      <c r="B1974" s="59" t="s">
        <v>3859</v>
      </c>
      <c r="C1974" s="144"/>
      <c r="D1974" s="145">
        <v>28</v>
      </c>
      <c r="E1974" s="146">
        <v>35</v>
      </c>
      <c r="F1974" s="146">
        <v>42</v>
      </c>
    </row>
    <row r="1975" spans="1:6">
      <c r="A1975" s="59" t="s">
        <v>3862</v>
      </c>
      <c r="B1975" s="59" t="s">
        <v>3863</v>
      </c>
      <c r="C1975" s="144"/>
      <c r="D1975" s="145">
        <v>28</v>
      </c>
      <c r="E1975" s="146">
        <v>37</v>
      </c>
      <c r="F1975" s="146">
        <v>43</v>
      </c>
    </row>
    <row r="1976" spans="1:6">
      <c r="A1976" s="59" t="s">
        <v>3866</v>
      </c>
      <c r="B1976" s="59" t="s">
        <v>3867</v>
      </c>
      <c r="C1976" s="144"/>
      <c r="D1976" s="145">
        <v>28</v>
      </c>
      <c r="E1976" s="146">
        <v>82</v>
      </c>
      <c r="F1976" s="146">
        <v>96</v>
      </c>
    </row>
    <row r="1977" spans="1:6">
      <c r="A1977" s="59" t="s">
        <v>3868</v>
      </c>
      <c r="B1977" s="59" t="s">
        <v>3869</v>
      </c>
      <c r="C1977" s="144"/>
      <c r="D1977" s="145">
        <v>28</v>
      </c>
      <c r="E1977" s="146">
        <v>82</v>
      </c>
      <c r="F1977" s="146">
        <v>96</v>
      </c>
    </row>
    <row r="1978" spans="1:6">
      <c r="A1978" s="59" t="s">
        <v>6932</v>
      </c>
      <c r="B1978" s="59" t="s">
        <v>6933</v>
      </c>
      <c r="C1978" s="144"/>
      <c r="D1978" s="145">
        <v>28</v>
      </c>
      <c r="E1978" s="146">
        <v>6.41</v>
      </c>
      <c r="F1978" s="146">
        <v>8</v>
      </c>
    </row>
    <row r="1979" spans="1:6">
      <c r="A1979" s="59" t="s">
        <v>3870</v>
      </c>
      <c r="B1979" s="59" t="s">
        <v>3871</v>
      </c>
      <c r="C1979" s="144"/>
      <c r="D1979" s="145">
        <v>28</v>
      </c>
      <c r="E1979" s="146">
        <v>92</v>
      </c>
      <c r="F1979" s="146">
        <v>108</v>
      </c>
    </row>
    <row r="1980" spans="1:6">
      <c r="A1980" s="59" t="s">
        <v>3872</v>
      </c>
      <c r="B1980" s="59" t="s">
        <v>3873</v>
      </c>
      <c r="C1980" s="144"/>
      <c r="D1980" s="145">
        <v>28</v>
      </c>
      <c r="E1980" s="146">
        <v>26</v>
      </c>
      <c r="F1980" s="146">
        <v>30</v>
      </c>
    </row>
    <row r="1981" spans="1:6">
      <c r="A1981" s="59" t="s">
        <v>6934</v>
      </c>
      <c r="B1981" s="59" t="s">
        <v>6935</v>
      </c>
      <c r="C1981" s="144"/>
      <c r="D1981" s="145">
        <v>18</v>
      </c>
      <c r="E1981" s="146">
        <v>6.3</v>
      </c>
      <c r="F1981" s="146">
        <v>7</v>
      </c>
    </row>
    <row r="1982" spans="1:6">
      <c r="A1982" s="59" t="s">
        <v>6936</v>
      </c>
      <c r="B1982" s="59" t="s">
        <v>6937</v>
      </c>
      <c r="C1982" s="144"/>
      <c r="D1982" s="145">
        <v>18</v>
      </c>
      <c r="E1982" s="146">
        <v>314.89999999999998</v>
      </c>
      <c r="F1982" s="146">
        <v>372</v>
      </c>
    </row>
    <row r="1983" spans="1:6">
      <c r="A1983" s="59" t="s">
        <v>6938</v>
      </c>
      <c r="B1983" s="59" t="s">
        <v>6939</v>
      </c>
      <c r="C1983" s="144"/>
      <c r="D1983" s="145">
        <v>18</v>
      </c>
      <c r="E1983" s="146">
        <v>6.3</v>
      </c>
      <c r="F1983" s="146">
        <v>7</v>
      </c>
    </row>
    <row r="1984" spans="1:6">
      <c r="A1984" s="59" t="s">
        <v>6940</v>
      </c>
      <c r="B1984" s="59" t="s">
        <v>6941</v>
      </c>
      <c r="C1984" s="144"/>
      <c r="D1984" s="145">
        <v>18</v>
      </c>
      <c r="E1984" s="146">
        <v>390.48</v>
      </c>
      <c r="F1984" s="146">
        <v>461</v>
      </c>
    </row>
    <row r="1985" spans="1:6">
      <c r="A1985" s="59" t="s">
        <v>6942</v>
      </c>
      <c r="B1985" s="59" t="s">
        <v>6943</v>
      </c>
      <c r="C1985" s="144"/>
      <c r="D1985" s="145">
        <v>18</v>
      </c>
      <c r="E1985" s="146">
        <v>390.48</v>
      </c>
      <c r="F1985" s="146">
        <v>461</v>
      </c>
    </row>
    <row r="1986" spans="1:6">
      <c r="A1986" s="59" t="s">
        <v>6944</v>
      </c>
      <c r="B1986" s="59" t="s">
        <v>6945</v>
      </c>
      <c r="C1986" s="144"/>
      <c r="D1986" s="145">
        <v>18</v>
      </c>
      <c r="E1986" s="146">
        <v>390.48</v>
      </c>
      <c r="F1986" s="146">
        <v>461</v>
      </c>
    </row>
    <row r="1987" spans="1:6">
      <c r="A1987" s="59" t="s">
        <v>2980</v>
      </c>
      <c r="B1987" s="59" t="s">
        <v>2981</v>
      </c>
      <c r="C1987" s="144"/>
      <c r="D1987" s="145">
        <v>28</v>
      </c>
      <c r="E1987" s="146">
        <v>128.16</v>
      </c>
      <c r="F1987" s="146">
        <v>164</v>
      </c>
    </row>
    <row r="1988" spans="1:6">
      <c r="A1988" s="59" t="s">
        <v>355</v>
      </c>
      <c r="B1988" s="59" t="s">
        <v>1009</v>
      </c>
      <c r="C1988" s="144"/>
      <c r="D1988" s="145">
        <v>28</v>
      </c>
      <c r="E1988" s="146">
        <v>185.83</v>
      </c>
      <c r="F1988" s="146">
        <v>238</v>
      </c>
    </row>
    <row r="1989" spans="1:6">
      <c r="A1989" s="59" t="s">
        <v>6946</v>
      </c>
      <c r="B1989" s="59" t="s">
        <v>6947</v>
      </c>
      <c r="C1989" s="144"/>
      <c r="D1989" s="145">
        <v>28</v>
      </c>
      <c r="E1989" s="146">
        <v>121.75</v>
      </c>
      <c r="F1989" s="146">
        <v>156</v>
      </c>
    </row>
    <row r="1990" spans="1:6">
      <c r="A1990" s="59" t="s">
        <v>3874</v>
      </c>
      <c r="B1990" s="59" t="s">
        <v>3875</v>
      </c>
      <c r="C1990" s="144"/>
      <c r="D1990" s="145">
        <v>28</v>
      </c>
      <c r="E1990" s="146">
        <v>173.02</v>
      </c>
      <c r="F1990" s="146">
        <v>221</v>
      </c>
    </row>
    <row r="1991" spans="1:6">
      <c r="A1991" s="59" t="s">
        <v>327</v>
      </c>
      <c r="B1991" s="59" t="s">
        <v>1012</v>
      </c>
      <c r="C1991" s="144"/>
      <c r="D1991" s="145">
        <v>28</v>
      </c>
      <c r="E1991" s="146">
        <v>160.19999999999999</v>
      </c>
      <c r="F1991" s="146">
        <v>205</v>
      </c>
    </row>
    <row r="1992" spans="1:6">
      <c r="A1992" s="59" t="s">
        <v>3878</v>
      </c>
      <c r="B1992" s="59" t="s">
        <v>3879</v>
      </c>
      <c r="C1992" s="144"/>
      <c r="D1992" s="145">
        <v>28</v>
      </c>
      <c r="E1992" s="146">
        <v>133</v>
      </c>
      <c r="F1992" s="146">
        <v>170</v>
      </c>
    </row>
    <row r="1993" spans="1:6">
      <c r="A1993" s="59" t="s">
        <v>6948</v>
      </c>
      <c r="B1993" s="59" t="s">
        <v>6949</v>
      </c>
      <c r="C1993" s="144"/>
      <c r="D1993" s="145">
        <v>18</v>
      </c>
      <c r="E1993" s="146">
        <v>1341.47</v>
      </c>
      <c r="F1993" s="146">
        <v>1583</v>
      </c>
    </row>
    <row r="1994" spans="1:6">
      <c r="A1994" s="59" t="s">
        <v>6950</v>
      </c>
      <c r="B1994" s="59" t="s">
        <v>6951</v>
      </c>
      <c r="C1994" s="144"/>
      <c r="D1994" s="145">
        <v>18</v>
      </c>
      <c r="E1994" s="146">
        <v>1341.47</v>
      </c>
      <c r="F1994" s="146">
        <v>1583</v>
      </c>
    </row>
    <row r="1995" spans="1:6">
      <c r="A1995" s="59" t="s">
        <v>6952</v>
      </c>
      <c r="B1995" s="59" t="s">
        <v>6953</v>
      </c>
      <c r="C1995" s="144"/>
      <c r="D1995" s="145">
        <v>18</v>
      </c>
      <c r="E1995" s="146">
        <v>510.14</v>
      </c>
      <c r="F1995" s="146">
        <v>602</v>
      </c>
    </row>
    <row r="1996" spans="1:6">
      <c r="A1996" s="59" t="s">
        <v>6954</v>
      </c>
      <c r="B1996" s="59" t="s">
        <v>6955</v>
      </c>
      <c r="C1996" s="144"/>
      <c r="D1996" s="145">
        <v>28</v>
      </c>
      <c r="E1996" s="146">
        <v>1172.6600000000001</v>
      </c>
      <c r="F1996" s="146">
        <v>1501</v>
      </c>
    </row>
    <row r="1997" spans="1:6">
      <c r="A1997" s="59" t="s">
        <v>6956</v>
      </c>
      <c r="B1997" s="59" t="s">
        <v>6957</v>
      </c>
      <c r="C1997" s="144"/>
      <c r="D1997" s="145">
        <v>28</v>
      </c>
      <c r="E1997" s="146">
        <v>1364.9</v>
      </c>
      <c r="F1997" s="146">
        <v>1747</v>
      </c>
    </row>
    <row r="1998" spans="1:6">
      <c r="A1998" s="59" t="s">
        <v>2982</v>
      </c>
      <c r="B1998" s="59" t="s">
        <v>2983</v>
      </c>
      <c r="C1998" s="144"/>
      <c r="D1998" s="145">
        <v>18</v>
      </c>
      <c r="E1998" s="146">
        <v>1503</v>
      </c>
      <c r="F1998" s="146">
        <v>1924</v>
      </c>
    </row>
    <row r="1999" spans="1:6">
      <c r="A1999" s="59" t="s">
        <v>6958</v>
      </c>
      <c r="B1999" s="59" t="s">
        <v>6959</v>
      </c>
      <c r="C1999" s="144"/>
      <c r="D1999" s="145">
        <v>28</v>
      </c>
      <c r="E1999" s="146">
        <v>1159.8499999999999</v>
      </c>
      <c r="F1999" s="146">
        <v>1485</v>
      </c>
    </row>
    <row r="2000" spans="1:6">
      <c r="A2000" s="59" t="s">
        <v>3880</v>
      </c>
      <c r="B2000" s="59" t="s">
        <v>3881</v>
      </c>
      <c r="C2000" s="144"/>
      <c r="D2000" s="145">
        <v>18</v>
      </c>
      <c r="E2000" s="146">
        <v>1498.92</v>
      </c>
      <c r="F2000" s="146">
        <v>1769</v>
      </c>
    </row>
    <row r="2001" spans="1:6">
      <c r="A2001" s="59" t="s">
        <v>404</v>
      </c>
      <c r="B2001" s="59" t="s">
        <v>1014</v>
      </c>
      <c r="C2001" s="144"/>
      <c r="D2001" s="145">
        <v>18</v>
      </c>
      <c r="E2001" s="146">
        <v>1946.08</v>
      </c>
      <c r="F2001" s="146">
        <v>2296</v>
      </c>
    </row>
    <row r="2002" spans="1:6">
      <c r="A2002" s="59" t="s">
        <v>2380</v>
      </c>
      <c r="B2002" s="59" t="s">
        <v>2382</v>
      </c>
      <c r="C2002" s="144"/>
      <c r="D2002" s="145">
        <v>18</v>
      </c>
      <c r="E2002" s="146">
        <v>1423.35</v>
      </c>
      <c r="F2002" s="146">
        <v>1680</v>
      </c>
    </row>
    <row r="2003" spans="1:6">
      <c r="A2003" s="59" t="s">
        <v>6960</v>
      </c>
      <c r="B2003" s="59" t="s">
        <v>6961</v>
      </c>
      <c r="C2003" s="144"/>
      <c r="D2003" s="145">
        <v>28</v>
      </c>
      <c r="E2003" s="146">
        <v>1441.8</v>
      </c>
      <c r="F2003" s="146">
        <v>1846</v>
      </c>
    </row>
    <row r="2004" spans="1:6">
      <c r="A2004" s="59" t="s">
        <v>6962</v>
      </c>
      <c r="B2004" s="59" t="s">
        <v>6963</v>
      </c>
      <c r="C2004" s="144"/>
      <c r="D2004" s="145">
        <v>18</v>
      </c>
      <c r="E2004" s="146">
        <v>2015.36</v>
      </c>
      <c r="F2004" s="146">
        <v>2378</v>
      </c>
    </row>
    <row r="2005" spans="1:6">
      <c r="A2005" s="59" t="s">
        <v>6964</v>
      </c>
      <c r="B2005" s="59" t="s">
        <v>6965</v>
      </c>
      <c r="C2005" s="144"/>
      <c r="D2005" s="145">
        <v>18</v>
      </c>
      <c r="E2005" s="146">
        <v>233.03</v>
      </c>
      <c r="F2005" s="146">
        <v>275</v>
      </c>
    </row>
    <row r="2006" spans="1:6">
      <c r="A2006" s="59" t="s">
        <v>896</v>
      </c>
      <c r="B2006" s="59" t="s">
        <v>1779</v>
      </c>
      <c r="C2006" s="144"/>
      <c r="D2006" s="145">
        <v>18</v>
      </c>
      <c r="E2006" s="146">
        <v>125.96</v>
      </c>
      <c r="F2006" s="146">
        <v>149</v>
      </c>
    </row>
    <row r="2007" spans="1:6">
      <c r="A2007" s="59" t="s">
        <v>2992</v>
      </c>
      <c r="B2007" s="59" t="s">
        <v>2993</v>
      </c>
      <c r="C2007" s="144"/>
      <c r="D2007" s="145">
        <v>18</v>
      </c>
      <c r="E2007" s="146">
        <v>193</v>
      </c>
      <c r="F2007" s="146">
        <v>247</v>
      </c>
    </row>
    <row r="2008" spans="1:6">
      <c r="A2008" s="59" t="s">
        <v>6966</v>
      </c>
      <c r="B2008" s="59" t="s">
        <v>6967</v>
      </c>
      <c r="C2008" s="144"/>
      <c r="D2008" s="145">
        <v>18</v>
      </c>
      <c r="E2008" s="146">
        <v>94.47</v>
      </c>
      <c r="F2008" s="146">
        <v>111</v>
      </c>
    </row>
    <row r="2009" spans="1:6">
      <c r="A2009" s="59" t="s">
        <v>2994</v>
      </c>
      <c r="B2009" s="59" t="s">
        <v>2995</v>
      </c>
      <c r="C2009" s="144"/>
      <c r="D2009" s="145">
        <v>18</v>
      </c>
      <c r="E2009" s="146">
        <v>151.15</v>
      </c>
      <c r="F2009" s="146">
        <v>178</v>
      </c>
    </row>
    <row r="2010" spans="1:6">
      <c r="A2010" s="59" t="s">
        <v>6968</v>
      </c>
      <c r="B2010" s="59" t="s">
        <v>6969</v>
      </c>
      <c r="C2010" s="144"/>
      <c r="D2010" s="145">
        <v>18</v>
      </c>
      <c r="E2010" s="146">
        <v>138.56</v>
      </c>
      <c r="F2010" s="146">
        <v>163</v>
      </c>
    </row>
    <row r="2011" spans="1:6">
      <c r="A2011" s="59" t="s">
        <v>2648</v>
      </c>
      <c r="B2011" s="59" t="s">
        <v>6970</v>
      </c>
      <c r="C2011" s="144"/>
      <c r="D2011" s="145">
        <v>18</v>
      </c>
      <c r="E2011" s="146">
        <v>138.56</v>
      </c>
      <c r="F2011" s="146">
        <v>163</v>
      </c>
    </row>
    <row r="2012" spans="1:6">
      <c r="A2012" s="59" t="s">
        <v>2650</v>
      </c>
      <c r="B2012" s="59" t="s">
        <v>6971</v>
      </c>
      <c r="C2012" s="144"/>
      <c r="D2012" s="145">
        <v>18</v>
      </c>
      <c r="E2012" s="146">
        <v>138.56</v>
      </c>
      <c r="F2012" s="146">
        <v>163</v>
      </c>
    </row>
    <row r="2013" spans="1:6">
      <c r="A2013" s="59" t="s">
        <v>2652</v>
      </c>
      <c r="B2013" s="59" t="s">
        <v>6972</v>
      </c>
      <c r="C2013" s="144"/>
      <c r="D2013" s="145">
        <v>18</v>
      </c>
      <c r="E2013" s="146">
        <v>138.56</v>
      </c>
      <c r="F2013" s="146">
        <v>167</v>
      </c>
    </row>
    <row r="2014" spans="1:6">
      <c r="A2014" s="59" t="s">
        <v>2654</v>
      </c>
      <c r="B2014" s="59" t="s">
        <v>6973</v>
      </c>
      <c r="C2014" s="144"/>
      <c r="D2014" s="145">
        <v>18</v>
      </c>
      <c r="E2014" s="146">
        <v>138.56</v>
      </c>
      <c r="F2014" s="146">
        <v>163</v>
      </c>
    </row>
    <row r="2015" spans="1:6">
      <c r="A2015" s="59" t="s">
        <v>2658</v>
      </c>
      <c r="B2015" s="59" t="s">
        <v>2659</v>
      </c>
      <c r="C2015" s="144"/>
      <c r="D2015" s="145">
        <v>18</v>
      </c>
      <c r="E2015" s="146">
        <v>144.85</v>
      </c>
      <c r="F2015" s="146">
        <v>171</v>
      </c>
    </row>
    <row r="2016" spans="1:6">
      <c r="A2016" s="59" t="s">
        <v>1781</v>
      </c>
      <c r="B2016" s="59" t="s">
        <v>1782</v>
      </c>
      <c r="C2016" s="144"/>
      <c r="D2016" s="145">
        <v>18</v>
      </c>
      <c r="E2016" s="146">
        <v>245.62</v>
      </c>
      <c r="F2016" s="146">
        <v>290</v>
      </c>
    </row>
    <row r="2017" spans="1:6">
      <c r="A2017" s="59" t="s">
        <v>561</v>
      </c>
      <c r="B2017" s="59" t="s">
        <v>1019</v>
      </c>
      <c r="C2017" s="144"/>
      <c r="D2017" s="145">
        <v>18</v>
      </c>
      <c r="E2017" s="146">
        <v>226.73</v>
      </c>
      <c r="F2017" s="146">
        <v>268</v>
      </c>
    </row>
    <row r="2018" spans="1:6">
      <c r="A2018" s="59" t="s">
        <v>555</v>
      </c>
      <c r="B2018" s="59" t="s">
        <v>1023</v>
      </c>
      <c r="C2018" s="144"/>
      <c r="D2018" s="145">
        <v>18</v>
      </c>
      <c r="E2018" s="146">
        <v>75.58</v>
      </c>
      <c r="F2018" s="146">
        <v>89</v>
      </c>
    </row>
    <row r="2019" spans="1:6">
      <c r="A2019" s="59" t="s">
        <v>118</v>
      </c>
      <c r="B2019" s="59" t="s">
        <v>1027</v>
      </c>
      <c r="C2019" s="144"/>
      <c r="D2019" s="145">
        <v>18</v>
      </c>
      <c r="E2019" s="146">
        <v>56.68</v>
      </c>
      <c r="F2019" s="146">
        <v>67</v>
      </c>
    </row>
    <row r="2020" spans="1:6">
      <c r="A2020" s="59" t="s">
        <v>59</v>
      </c>
      <c r="B2020" s="59" t="s">
        <v>1032</v>
      </c>
      <c r="C2020" s="144"/>
      <c r="D2020" s="145">
        <v>18</v>
      </c>
      <c r="E2020" s="146">
        <v>31.49</v>
      </c>
      <c r="F2020" s="146">
        <v>37</v>
      </c>
    </row>
    <row r="2021" spans="1:6">
      <c r="A2021" s="59" t="s">
        <v>130</v>
      </c>
      <c r="B2021" s="59" t="s">
        <v>1036</v>
      </c>
      <c r="C2021" s="144"/>
      <c r="D2021" s="145">
        <v>18</v>
      </c>
      <c r="E2021" s="146">
        <v>56.68</v>
      </c>
      <c r="F2021" s="146">
        <v>67</v>
      </c>
    </row>
    <row r="2022" spans="1:6">
      <c r="A2022" s="59" t="s">
        <v>324</v>
      </c>
      <c r="B2022" s="59" t="s">
        <v>1038</v>
      </c>
      <c r="C2022" s="144"/>
      <c r="D2022" s="145">
        <v>18</v>
      </c>
      <c r="E2022" s="146">
        <v>75.58</v>
      </c>
      <c r="F2022" s="146">
        <v>89</v>
      </c>
    </row>
    <row r="2023" spans="1:6">
      <c r="A2023" s="59" t="s">
        <v>325</v>
      </c>
      <c r="B2023" s="59" t="s">
        <v>1040</v>
      </c>
      <c r="C2023" s="144"/>
      <c r="D2023" s="145">
        <v>18</v>
      </c>
      <c r="E2023" s="146">
        <v>57</v>
      </c>
      <c r="F2023" s="146">
        <v>68</v>
      </c>
    </row>
    <row r="2024" spans="1:6">
      <c r="A2024" s="59" t="s">
        <v>2393</v>
      </c>
      <c r="B2024" s="59" t="s">
        <v>2394</v>
      </c>
      <c r="C2024" s="144"/>
      <c r="D2024" s="145">
        <v>18</v>
      </c>
      <c r="E2024" s="146">
        <v>56.68</v>
      </c>
      <c r="F2024" s="146">
        <v>67</v>
      </c>
    </row>
    <row r="2025" spans="1:6">
      <c r="A2025" s="59" t="s">
        <v>597</v>
      </c>
      <c r="B2025" s="59" t="s">
        <v>1045</v>
      </c>
      <c r="C2025" s="144"/>
      <c r="D2025" s="145">
        <v>18</v>
      </c>
      <c r="E2025" s="146">
        <v>62.98</v>
      </c>
      <c r="F2025" s="146">
        <v>74</v>
      </c>
    </row>
    <row r="2026" spans="1:6">
      <c r="A2026" s="59" t="s">
        <v>6974</v>
      </c>
      <c r="B2026" s="59" t="s">
        <v>6975</v>
      </c>
      <c r="C2026" s="144"/>
      <c r="D2026" s="145">
        <v>28</v>
      </c>
      <c r="E2026" s="146">
        <v>576.72</v>
      </c>
      <c r="F2026" s="146">
        <v>738</v>
      </c>
    </row>
    <row r="2027" spans="1:6">
      <c r="A2027" s="59" t="s">
        <v>6976</v>
      </c>
      <c r="B2027" s="59" t="s">
        <v>6977</v>
      </c>
      <c r="C2027" s="144"/>
      <c r="D2027" s="145">
        <v>18</v>
      </c>
      <c r="E2027" s="146">
        <v>510.14</v>
      </c>
      <c r="F2027" s="146">
        <v>602</v>
      </c>
    </row>
    <row r="2028" spans="1:6">
      <c r="A2028" s="59" t="s">
        <v>6978</v>
      </c>
      <c r="B2028" s="59" t="s">
        <v>6979</v>
      </c>
      <c r="C2028" s="144"/>
      <c r="D2028" s="145">
        <v>18</v>
      </c>
      <c r="E2028" s="146">
        <v>6.3</v>
      </c>
      <c r="F2028" s="146">
        <v>7</v>
      </c>
    </row>
    <row r="2029" spans="1:6">
      <c r="A2029" s="59" t="s">
        <v>6980</v>
      </c>
      <c r="B2029" s="59" t="s">
        <v>6981</v>
      </c>
      <c r="C2029" s="144"/>
      <c r="D2029" s="145">
        <v>18</v>
      </c>
      <c r="E2029" s="146">
        <v>648.69000000000005</v>
      </c>
      <c r="F2029" s="146">
        <v>765</v>
      </c>
    </row>
    <row r="2030" spans="1:6">
      <c r="A2030" s="59" t="s">
        <v>250</v>
      </c>
      <c r="B2030" s="59" t="s">
        <v>1047</v>
      </c>
      <c r="C2030" s="144"/>
      <c r="D2030" s="145">
        <v>18</v>
      </c>
      <c r="E2030" s="146">
        <v>608</v>
      </c>
      <c r="F2030" s="146">
        <v>779</v>
      </c>
    </row>
    <row r="2031" spans="1:6">
      <c r="A2031" s="59" t="s">
        <v>2660</v>
      </c>
      <c r="B2031" s="59" t="s">
        <v>2661</v>
      </c>
      <c r="C2031" s="144"/>
      <c r="D2031" s="145">
        <v>18</v>
      </c>
      <c r="E2031" s="146">
        <v>617.20000000000005</v>
      </c>
      <c r="F2031" s="146">
        <v>728</v>
      </c>
    </row>
    <row r="2032" spans="1:6">
      <c r="A2032" s="59" t="s">
        <v>2396</v>
      </c>
      <c r="B2032" s="59" t="s">
        <v>2398</v>
      </c>
      <c r="C2032" s="144"/>
      <c r="D2032" s="145">
        <v>28</v>
      </c>
      <c r="E2032" s="146">
        <v>653.62</v>
      </c>
      <c r="F2032" s="146">
        <v>837</v>
      </c>
    </row>
    <row r="2033" spans="1:6">
      <c r="A2033" s="59" t="s">
        <v>6982</v>
      </c>
      <c r="B2033" s="59" t="s">
        <v>6983</v>
      </c>
      <c r="C2033" s="144"/>
      <c r="D2033" s="145">
        <v>18</v>
      </c>
      <c r="E2033" s="146">
        <v>535.33000000000004</v>
      </c>
      <c r="F2033" s="146">
        <v>632</v>
      </c>
    </row>
    <row r="2034" spans="1:6">
      <c r="A2034" s="59" t="s">
        <v>2996</v>
      </c>
      <c r="B2034" s="59" t="s">
        <v>2997</v>
      </c>
      <c r="C2034" s="144"/>
      <c r="D2034" s="145">
        <v>18</v>
      </c>
      <c r="E2034" s="146">
        <v>597</v>
      </c>
      <c r="F2034" s="146">
        <v>764</v>
      </c>
    </row>
    <row r="2035" spans="1:6">
      <c r="A2035" s="59" t="s">
        <v>6984</v>
      </c>
      <c r="B2035" s="59" t="s">
        <v>6985</v>
      </c>
      <c r="C2035" s="144"/>
      <c r="D2035" s="145">
        <v>18</v>
      </c>
      <c r="E2035" s="146">
        <v>163.75</v>
      </c>
      <c r="F2035" s="146">
        <v>193</v>
      </c>
    </row>
    <row r="2036" spans="1:6">
      <c r="A2036" s="59" t="s">
        <v>6986</v>
      </c>
      <c r="B2036" s="59" t="s">
        <v>6987</v>
      </c>
      <c r="C2036" s="144"/>
      <c r="D2036" s="145">
        <v>18</v>
      </c>
      <c r="E2036" s="146">
        <v>453.46</v>
      </c>
      <c r="F2036" s="146">
        <v>535</v>
      </c>
    </row>
    <row r="2037" spans="1:6">
      <c r="A2037" s="59" t="s">
        <v>6988</v>
      </c>
      <c r="B2037" s="59" t="s">
        <v>6989</v>
      </c>
      <c r="C2037" s="144"/>
      <c r="D2037" s="145">
        <v>18</v>
      </c>
      <c r="E2037" s="146">
        <v>94.47</v>
      </c>
      <c r="F2037" s="146">
        <v>111</v>
      </c>
    </row>
    <row r="2038" spans="1:6">
      <c r="A2038" s="59" t="s">
        <v>6990</v>
      </c>
      <c r="B2038" s="59" t="s">
        <v>6991</v>
      </c>
      <c r="C2038" s="144"/>
      <c r="D2038" s="145">
        <v>18</v>
      </c>
      <c r="E2038" s="146">
        <v>176.34</v>
      </c>
      <c r="F2038" s="146">
        <v>208</v>
      </c>
    </row>
    <row r="2039" spans="1:6">
      <c r="A2039" s="59" t="s">
        <v>6992</v>
      </c>
      <c r="B2039" s="59" t="s">
        <v>6993</v>
      </c>
      <c r="C2039" s="144"/>
      <c r="D2039" s="145">
        <v>18</v>
      </c>
      <c r="E2039" s="146">
        <v>50.38</v>
      </c>
      <c r="F2039" s="146">
        <v>59</v>
      </c>
    </row>
    <row r="2040" spans="1:6">
      <c r="A2040" s="59" t="s">
        <v>6994</v>
      </c>
      <c r="B2040" s="59" t="s">
        <v>6995</v>
      </c>
      <c r="C2040" s="144"/>
      <c r="D2040" s="145">
        <v>18</v>
      </c>
      <c r="E2040" s="146">
        <v>44.09</v>
      </c>
      <c r="F2040" s="146">
        <v>52</v>
      </c>
    </row>
    <row r="2041" spans="1:6">
      <c r="A2041" s="59" t="s">
        <v>6996</v>
      </c>
      <c r="B2041" s="59" t="s">
        <v>6997</v>
      </c>
      <c r="C2041" s="144"/>
      <c r="D2041" s="145">
        <v>18</v>
      </c>
      <c r="E2041" s="146">
        <v>176.34</v>
      </c>
      <c r="F2041" s="146">
        <v>208</v>
      </c>
    </row>
    <row r="2042" spans="1:6">
      <c r="A2042" s="59" t="s">
        <v>6998</v>
      </c>
      <c r="B2042" s="59" t="s">
        <v>6999</v>
      </c>
      <c r="C2042" s="144"/>
      <c r="D2042" s="145"/>
      <c r="E2042" s="146"/>
      <c r="F2042" s="146"/>
    </row>
    <row r="2043" spans="1:6">
      <c r="A2043" s="59" t="s">
        <v>7000</v>
      </c>
      <c r="B2043" s="59" t="s">
        <v>7001</v>
      </c>
      <c r="C2043" s="144"/>
      <c r="D2043" s="145"/>
      <c r="E2043" s="146"/>
      <c r="F2043" s="146"/>
    </row>
    <row r="2044" spans="1:6">
      <c r="A2044" s="59" t="s">
        <v>7002</v>
      </c>
      <c r="B2044" s="59" t="s">
        <v>7003</v>
      </c>
      <c r="C2044" s="144"/>
      <c r="D2044" s="145">
        <v>18</v>
      </c>
      <c r="E2044" s="146">
        <v>6.3</v>
      </c>
      <c r="F2044" s="146">
        <v>7</v>
      </c>
    </row>
    <row r="2045" spans="1:6">
      <c r="A2045" s="59" t="s">
        <v>7004</v>
      </c>
      <c r="B2045" s="59" t="s">
        <v>7005</v>
      </c>
      <c r="C2045" s="144"/>
      <c r="D2045" s="145">
        <v>18</v>
      </c>
      <c r="E2045" s="146">
        <v>6.3</v>
      </c>
      <c r="F2045" s="146">
        <v>7</v>
      </c>
    </row>
    <row r="2046" spans="1:6">
      <c r="A2046" s="59" t="s">
        <v>7006</v>
      </c>
      <c r="B2046" s="59" t="s">
        <v>7007</v>
      </c>
      <c r="C2046" s="144"/>
      <c r="D2046" s="145">
        <v>18</v>
      </c>
      <c r="E2046" s="146">
        <v>6.3</v>
      </c>
      <c r="F2046" s="146">
        <v>7</v>
      </c>
    </row>
    <row r="2047" spans="1:6">
      <c r="A2047" s="59" t="s">
        <v>7008</v>
      </c>
      <c r="B2047" s="59" t="s">
        <v>7009</v>
      </c>
      <c r="C2047" s="144"/>
      <c r="D2047" s="145">
        <v>18</v>
      </c>
      <c r="E2047" s="146">
        <v>6.3</v>
      </c>
      <c r="F2047" s="146">
        <v>7</v>
      </c>
    </row>
    <row r="2048" spans="1:6">
      <c r="A2048" s="59" t="s">
        <v>7010</v>
      </c>
      <c r="B2048" s="59" t="s">
        <v>7011</v>
      </c>
      <c r="C2048" s="144"/>
      <c r="D2048" s="145">
        <v>18</v>
      </c>
      <c r="E2048" s="146">
        <v>25.19</v>
      </c>
      <c r="F2048" s="146">
        <v>30</v>
      </c>
    </row>
    <row r="2049" spans="1:6">
      <c r="A2049" s="59" t="s">
        <v>7012</v>
      </c>
      <c r="B2049" s="59" t="s">
        <v>7013</v>
      </c>
      <c r="C2049" s="144"/>
      <c r="D2049" s="145">
        <v>18</v>
      </c>
      <c r="E2049" s="146">
        <v>31.49</v>
      </c>
      <c r="F2049" s="146">
        <v>37</v>
      </c>
    </row>
    <row r="2050" spans="1:6">
      <c r="A2050" s="59" t="s">
        <v>7014</v>
      </c>
      <c r="B2050" s="59" t="s">
        <v>7015</v>
      </c>
      <c r="C2050" s="144"/>
      <c r="D2050" s="145">
        <v>5</v>
      </c>
      <c r="E2050" s="146">
        <v>301.60000000000002</v>
      </c>
      <c r="F2050" s="146">
        <v>317</v>
      </c>
    </row>
    <row r="2051" spans="1:6">
      <c r="A2051" s="59" t="s">
        <v>7016</v>
      </c>
      <c r="B2051" s="59" t="s">
        <v>7017</v>
      </c>
      <c r="C2051" s="144"/>
      <c r="D2051" s="145">
        <v>28</v>
      </c>
      <c r="E2051" s="146">
        <v>519.04999999999995</v>
      </c>
      <c r="F2051" s="146">
        <v>664</v>
      </c>
    </row>
    <row r="2052" spans="1:6">
      <c r="A2052" s="59" t="s">
        <v>7018</v>
      </c>
      <c r="B2052" s="59" t="s">
        <v>7019</v>
      </c>
      <c r="C2052" s="144"/>
      <c r="D2052" s="145">
        <v>5</v>
      </c>
      <c r="E2052" s="146">
        <v>141.57</v>
      </c>
      <c r="F2052" s="146">
        <v>149</v>
      </c>
    </row>
    <row r="2053" spans="1:6">
      <c r="A2053" s="59" t="s">
        <v>7020</v>
      </c>
      <c r="B2053" s="59" t="s">
        <v>7021</v>
      </c>
      <c r="C2053" s="144"/>
      <c r="D2053" s="145">
        <v>5</v>
      </c>
      <c r="E2053" s="146">
        <v>233.89</v>
      </c>
      <c r="F2053" s="146">
        <v>246</v>
      </c>
    </row>
    <row r="2054" spans="1:6">
      <c r="A2054" s="59" t="s">
        <v>7022</v>
      </c>
      <c r="B2054" s="59" t="s">
        <v>7023</v>
      </c>
      <c r="C2054" s="144"/>
      <c r="D2054" s="145">
        <v>28</v>
      </c>
      <c r="E2054" s="146">
        <v>685.66</v>
      </c>
      <c r="F2054" s="146">
        <v>878</v>
      </c>
    </row>
    <row r="2055" spans="1:6">
      <c r="A2055" s="59" t="s">
        <v>7024</v>
      </c>
      <c r="B2055" s="59" t="s">
        <v>7025</v>
      </c>
      <c r="C2055" s="144"/>
      <c r="D2055" s="145">
        <v>28</v>
      </c>
      <c r="E2055" s="146">
        <v>3383.42</v>
      </c>
      <c r="F2055" s="146">
        <v>4331</v>
      </c>
    </row>
    <row r="2056" spans="1:6">
      <c r="A2056" s="59" t="s">
        <v>7026</v>
      </c>
      <c r="B2056" s="59" t="s">
        <v>7027</v>
      </c>
      <c r="C2056" s="144"/>
      <c r="D2056" s="145">
        <v>28</v>
      </c>
      <c r="E2056" s="146">
        <v>1031.69</v>
      </c>
      <c r="F2056" s="146">
        <v>1321</v>
      </c>
    </row>
    <row r="2057" spans="1:6">
      <c r="A2057" s="59" t="s">
        <v>7028</v>
      </c>
      <c r="B2057" s="59" t="s">
        <v>7029</v>
      </c>
      <c r="C2057" s="144"/>
      <c r="D2057" s="145">
        <v>28</v>
      </c>
      <c r="E2057" s="146">
        <v>1166.26</v>
      </c>
      <c r="F2057" s="146">
        <v>1493</v>
      </c>
    </row>
    <row r="2058" spans="1:6">
      <c r="A2058" s="59" t="s">
        <v>7030</v>
      </c>
      <c r="B2058" s="59" t="s">
        <v>7031</v>
      </c>
      <c r="C2058" s="144"/>
      <c r="D2058" s="145">
        <v>28</v>
      </c>
      <c r="E2058" s="146">
        <v>256.32</v>
      </c>
      <c r="F2058" s="146">
        <v>328</v>
      </c>
    </row>
    <row r="2059" spans="1:6">
      <c r="A2059" s="59" t="s">
        <v>7032</v>
      </c>
      <c r="B2059" s="59" t="s">
        <v>7033</v>
      </c>
      <c r="C2059" s="144"/>
      <c r="D2059" s="145">
        <v>28</v>
      </c>
      <c r="E2059" s="146">
        <v>294.77</v>
      </c>
      <c r="F2059" s="146">
        <v>377</v>
      </c>
    </row>
    <row r="2060" spans="1:6">
      <c r="A2060" s="59" t="s">
        <v>7034</v>
      </c>
      <c r="B2060" s="59" t="s">
        <v>7035</v>
      </c>
      <c r="C2060" s="144"/>
      <c r="D2060" s="145">
        <v>28</v>
      </c>
      <c r="E2060" s="146">
        <v>3876.84</v>
      </c>
      <c r="F2060" s="146">
        <v>4962</v>
      </c>
    </row>
    <row r="2061" spans="1:6">
      <c r="A2061" s="59" t="s">
        <v>7036</v>
      </c>
      <c r="B2061" s="59" t="s">
        <v>7037</v>
      </c>
      <c r="C2061" s="144"/>
      <c r="D2061" s="145">
        <v>28</v>
      </c>
      <c r="E2061" s="146">
        <v>775.37</v>
      </c>
      <c r="F2061" s="146">
        <v>992</v>
      </c>
    </row>
    <row r="2062" spans="1:6">
      <c r="A2062" s="59" t="s">
        <v>2664</v>
      </c>
      <c r="B2062" s="59" t="s">
        <v>7038</v>
      </c>
      <c r="C2062" s="144"/>
      <c r="D2062" s="145">
        <v>28</v>
      </c>
      <c r="E2062" s="146">
        <v>1134.22</v>
      </c>
      <c r="F2062" s="146">
        <v>1452</v>
      </c>
    </row>
    <row r="2063" spans="1:6">
      <c r="A2063" s="59" t="s">
        <v>7039</v>
      </c>
      <c r="B2063" s="59" t="s">
        <v>7040</v>
      </c>
      <c r="C2063" s="144"/>
      <c r="D2063" s="145">
        <v>28</v>
      </c>
      <c r="E2063" s="146">
        <v>1025.28</v>
      </c>
      <c r="F2063" s="146">
        <v>1312</v>
      </c>
    </row>
    <row r="2064" spans="1:6">
      <c r="A2064" s="59" t="s">
        <v>2399</v>
      </c>
      <c r="B2064" s="59" t="s">
        <v>7041</v>
      </c>
      <c r="C2064" s="144"/>
      <c r="D2064" s="145">
        <v>28</v>
      </c>
      <c r="E2064" s="146">
        <v>1569.96</v>
      </c>
      <c r="F2064" s="146">
        <v>2010</v>
      </c>
    </row>
    <row r="2065" spans="1:6">
      <c r="A2065" s="59" t="s">
        <v>7042</v>
      </c>
      <c r="B2065" s="59" t="s">
        <v>7043</v>
      </c>
      <c r="C2065" s="144"/>
      <c r="D2065" s="145">
        <v>18</v>
      </c>
      <c r="E2065" s="146">
        <v>1410.75</v>
      </c>
      <c r="F2065" s="146">
        <v>1665</v>
      </c>
    </row>
    <row r="2066" spans="1:6">
      <c r="A2066" s="59" t="s">
        <v>7044</v>
      </c>
      <c r="B2066" s="59" t="s">
        <v>7045</v>
      </c>
      <c r="C2066" s="144"/>
      <c r="D2066" s="145">
        <v>18</v>
      </c>
      <c r="E2066" s="146">
        <v>2941.17</v>
      </c>
      <c r="F2066" s="146">
        <v>3471</v>
      </c>
    </row>
    <row r="2067" spans="1:6">
      <c r="A2067" s="59" t="s">
        <v>7046</v>
      </c>
      <c r="B2067" s="59" t="s">
        <v>7047</v>
      </c>
      <c r="C2067" s="144"/>
      <c r="D2067" s="145">
        <v>18</v>
      </c>
      <c r="E2067" s="146">
        <v>1612.29</v>
      </c>
      <c r="F2067" s="146">
        <v>1902</v>
      </c>
    </row>
    <row r="2068" spans="1:6">
      <c r="A2068" s="59" t="s">
        <v>7048</v>
      </c>
      <c r="B2068" s="59" t="s">
        <v>7049</v>
      </c>
      <c r="C2068" s="144"/>
      <c r="D2068" s="145">
        <v>18</v>
      </c>
      <c r="E2068" s="146">
        <v>1624.88</v>
      </c>
      <c r="F2068" s="146">
        <v>1917</v>
      </c>
    </row>
    <row r="2069" spans="1:6">
      <c r="A2069" s="59" t="s">
        <v>7050</v>
      </c>
      <c r="B2069" s="59" t="s">
        <v>7051</v>
      </c>
      <c r="C2069" s="144"/>
      <c r="D2069" s="145">
        <v>18</v>
      </c>
      <c r="E2069" s="146">
        <v>1146.24</v>
      </c>
      <c r="F2069" s="146">
        <v>1353</v>
      </c>
    </row>
    <row r="2070" spans="1:6">
      <c r="A2070" s="59" t="s">
        <v>2670</v>
      </c>
      <c r="B2070" s="59" t="s">
        <v>2671</v>
      </c>
      <c r="C2070" s="144"/>
      <c r="D2070" s="145">
        <v>18</v>
      </c>
      <c r="E2070" s="146">
        <v>420</v>
      </c>
      <c r="F2070" s="146">
        <v>495</v>
      </c>
    </row>
    <row r="2071" spans="1:6">
      <c r="A2071" s="59" t="s">
        <v>2408</v>
      </c>
      <c r="B2071" s="59" t="s">
        <v>7052</v>
      </c>
      <c r="C2071" s="144"/>
      <c r="D2071" s="145">
        <v>18</v>
      </c>
      <c r="E2071" s="146">
        <v>3131</v>
      </c>
      <c r="F2071" s="146">
        <v>3694</v>
      </c>
    </row>
    <row r="2072" spans="1:6">
      <c r="A2072" s="59" t="s">
        <v>7053</v>
      </c>
      <c r="B2072" s="59" t="s">
        <v>7054</v>
      </c>
      <c r="C2072" s="144"/>
      <c r="D2072" s="145">
        <v>18</v>
      </c>
      <c r="E2072" s="146">
        <v>1801.23</v>
      </c>
      <c r="F2072" s="146">
        <v>2125</v>
      </c>
    </row>
    <row r="2073" spans="1:6">
      <c r="A2073" s="59" t="s">
        <v>7055</v>
      </c>
      <c r="B2073" s="59" t="s">
        <v>7056</v>
      </c>
      <c r="C2073" s="144"/>
      <c r="D2073" s="145">
        <v>18</v>
      </c>
      <c r="E2073" s="146">
        <v>2034.25</v>
      </c>
      <c r="F2073" s="146">
        <v>2400</v>
      </c>
    </row>
    <row r="2074" spans="1:6">
      <c r="A2074" s="59" t="s">
        <v>2999</v>
      </c>
      <c r="B2074" s="59" t="s">
        <v>3000</v>
      </c>
      <c r="C2074" s="144"/>
      <c r="D2074" s="145">
        <v>18</v>
      </c>
      <c r="E2074" s="146">
        <v>1876.8</v>
      </c>
      <c r="F2074" s="146">
        <v>2215</v>
      </c>
    </row>
    <row r="2075" spans="1:6">
      <c r="A2075" s="59" t="s">
        <v>3887</v>
      </c>
      <c r="B2075" s="59" t="s">
        <v>3888</v>
      </c>
      <c r="C2075" s="144"/>
      <c r="D2075" s="145">
        <v>18</v>
      </c>
      <c r="E2075" s="146">
        <v>2500.31</v>
      </c>
      <c r="F2075" s="146">
        <v>2950</v>
      </c>
    </row>
    <row r="2076" spans="1:6">
      <c r="A2076" s="59" t="s">
        <v>2672</v>
      </c>
      <c r="B2076" s="59" t="s">
        <v>2673</v>
      </c>
      <c r="C2076" s="144"/>
      <c r="D2076" s="145">
        <v>18</v>
      </c>
      <c r="E2076" s="146">
        <v>2661</v>
      </c>
      <c r="F2076" s="146">
        <v>3140</v>
      </c>
    </row>
    <row r="2077" spans="1:6">
      <c r="A2077" s="59" t="s">
        <v>605</v>
      </c>
      <c r="B2077" s="59" t="s">
        <v>1049</v>
      </c>
      <c r="C2077" s="144"/>
      <c r="D2077" s="145">
        <v>18</v>
      </c>
      <c r="E2077" s="146">
        <v>214.13</v>
      </c>
      <c r="F2077" s="146">
        <v>253</v>
      </c>
    </row>
    <row r="2078" spans="1:6">
      <c r="A2078" s="59" t="s">
        <v>7057</v>
      </c>
      <c r="B2078" s="59" t="s">
        <v>7058</v>
      </c>
      <c r="C2078" s="144"/>
      <c r="D2078" s="145">
        <v>18</v>
      </c>
      <c r="E2078" s="146">
        <v>2538.09</v>
      </c>
      <c r="F2078" s="146">
        <v>2995</v>
      </c>
    </row>
    <row r="2079" spans="1:6">
      <c r="A2079" s="59" t="s">
        <v>7059</v>
      </c>
      <c r="B2079" s="59" t="s">
        <v>7060</v>
      </c>
      <c r="C2079" s="144"/>
      <c r="D2079" s="145">
        <v>18</v>
      </c>
      <c r="E2079" s="146">
        <v>2752.23</v>
      </c>
      <c r="F2079" s="146">
        <v>3248</v>
      </c>
    </row>
    <row r="2080" spans="1:6">
      <c r="A2080" s="59" t="s">
        <v>2691</v>
      </c>
      <c r="B2080" s="59" t="s">
        <v>2692</v>
      </c>
      <c r="C2080" s="144"/>
      <c r="D2080" s="145">
        <v>18</v>
      </c>
      <c r="E2080" s="146">
        <v>129</v>
      </c>
      <c r="F2080" s="146">
        <v>153</v>
      </c>
    </row>
    <row r="2081" spans="1:6">
      <c r="A2081" s="59" t="s">
        <v>7061</v>
      </c>
      <c r="B2081" s="59" t="s">
        <v>7062</v>
      </c>
      <c r="C2081" s="144"/>
      <c r="D2081" s="145">
        <v>18</v>
      </c>
      <c r="E2081" s="146">
        <v>3010.44</v>
      </c>
      <c r="F2081" s="146">
        <v>3552</v>
      </c>
    </row>
    <row r="2082" spans="1:6">
      <c r="A2082" s="59" t="s">
        <v>728</v>
      </c>
      <c r="B2082" s="59" t="s">
        <v>1054</v>
      </c>
      <c r="C2082" s="144"/>
      <c r="D2082" s="145">
        <v>18</v>
      </c>
      <c r="E2082" s="146">
        <v>3237.17</v>
      </c>
      <c r="F2082" s="146">
        <v>3820</v>
      </c>
    </row>
    <row r="2083" spans="1:6">
      <c r="A2083" s="59" t="s">
        <v>7063</v>
      </c>
      <c r="B2083" s="172" t="s">
        <v>7064</v>
      </c>
      <c r="C2083" s="144"/>
      <c r="D2083" s="145">
        <v>18</v>
      </c>
      <c r="E2083" s="146">
        <v>3079.72</v>
      </c>
      <c r="F2083" s="146">
        <v>3634</v>
      </c>
    </row>
    <row r="2084" spans="1:6">
      <c r="A2084" s="59" t="s">
        <v>7065</v>
      </c>
      <c r="B2084" s="172" t="s">
        <v>7066</v>
      </c>
      <c r="C2084" s="144"/>
      <c r="D2084" s="145">
        <v>18</v>
      </c>
      <c r="E2084" s="146">
        <v>3281.26</v>
      </c>
      <c r="F2084" s="146">
        <v>3872</v>
      </c>
    </row>
    <row r="2085" spans="1:6">
      <c r="A2085" s="59" t="s">
        <v>7067</v>
      </c>
      <c r="B2085" s="59" t="s">
        <v>7068</v>
      </c>
      <c r="C2085" s="144"/>
      <c r="D2085" s="145">
        <v>18</v>
      </c>
      <c r="E2085" s="146">
        <v>4588.93</v>
      </c>
      <c r="F2085" s="146">
        <v>5415</v>
      </c>
    </row>
    <row r="2086" spans="1:6">
      <c r="A2086" s="59" t="s">
        <v>2418</v>
      </c>
      <c r="B2086" s="59" t="s">
        <v>2419</v>
      </c>
      <c r="C2086" s="144"/>
      <c r="D2086" s="145">
        <v>18</v>
      </c>
      <c r="E2086" s="146">
        <v>3621.35</v>
      </c>
      <c r="F2086" s="146">
        <v>4273</v>
      </c>
    </row>
    <row r="2087" spans="1:6">
      <c r="A2087" s="59" t="s">
        <v>2719</v>
      </c>
      <c r="B2087" s="59" t="s">
        <v>1054</v>
      </c>
      <c r="C2087" s="144"/>
      <c r="D2087" s="145">
        <v>18</v>
      </c>
      <c r="E2087" s="146">
        <v>2972.66</v>
      </c>
      <c r="F2087" s="146">
        <v>3508</v>
      </c>
    </row>
    <row r="2088" spans="1:6">
      <c r="A2088" s="59" t="s">
        <v>1057</v>
      </c>
      <c r="B2088" s="59" t="s">
        <v>2729</v>
      </c>
      <c r="C2088" s="144"/>
      <c r="D2088" s="145">
        <v>18</v>
      </c>
      <c r="E2088" s="146">
        <v>3104.91</v>
      </c>
      <c r="F2088" s="146">
        <v>3664</v>
      </c>
    </row>
    <row r="2089" spans="1:6">
      <c r="A2089" s="59" t="s">
        <v>3890</v>
      </c>
      <c r="B2089" s="59" t="s">
        <v>3891</v>
      </c>
      <c r="C2089" s="144"/>
      <c r="D2089" s="145">
        <v>18</v>
      </c>
      <c r="E2089" s="146">
        <v>2989</v>
      </c>
      <c r="F2089" s="146">
        <v>3527</v>
      </c>
    </row>
    <row r="2090" spans="1:6">
      <c r="A2090" s="59" t="s">
        <v>577</v>
      </c>
      <c r="B2090" s="59" t="s">
        <v>1107</v>
      </c>
      <c r="C2090" s="144"/>
      <c r="D2090" s="145">
        <v>18</v>
      </c>
      <c r="E2090" s="146">
        <v>2794</v>
      </c>
      <c r="F2090" s="146">
        <v>3297</v>
      </c>
    </row>
    <row r="2091" spans="1:6">
      <c r="A2091" s="59" t="s">
        <v>3896</v>
      </c>
      <c r="B2091" s="59" t="s">
        <v>3897</v>
      </c>
      <c r="C2091" s="144"/>
      <c r="D2091" s="145">
        <v>18</v>
      </c>
      <c r="E2091" s="146">
        <v>2745</v>
      </c>
      <c r="F2091" s="146">
        <v>3239</v>
      </c>
    </row>
    <row r="2092" spans="1:6">
      <c r="A2092" s="59" t="s">
        <v>7069</v>
      </c>
      <c r="B2092" s="59" t="s">
        <v>7070</v>
      </c>
      <c r="C2092" s="144"/>
      <c r="D2092" s="145">
        <v>18</v>
      </c>
      <c r="E2092" s="146">
        <v>12.6</v>
      </c>
      <c r="F2092" s="146">
        <v>15</v>
      </c>
    </row>
    <row r="2093" spans="1:6">
      <c r="A2093" s="59" t="s">
        <v>7071</v>
      </c>
      <c r="B2093" s="59" t="s">
        <v>7072</v>
      </c>
      <c r="C2093" s="144"/>
      <c r="D2093" s="145">
        <v>18</v>
      </c>
      <c r="E2093" s="146">
        <v>12.6</v>
      </c>
      <c r="F2093" s="146">
        <v>15</v>
      </c>
    </row>
    <row r="2094" spans="1:6">
      <c r="A2094" s="59" t="s">
        <v>7073</v>
      </c>
      <c r="B2094" s="59" t="s">
        <v>7074</v>
      </c>
      <c r="C2094" s="144"/>
      <c r="D2094" s="145">
        <v>18</v>
      </c>
      <c r="E2094" s="146">
        <v>25.19</v>
      </c>
      <c r="F2094" s="146">
        <v>30</v>
      </c>
    </row>
    <row r="2095" spans="1:6">
      <c r="A2095" s="59" t="s">
        <v>7075</v>
      </c>
      <c r="B2095" s="59" t="s">
        <v>7076</v>
      </c>
      <c r="C2095" s="144"/>
      <c r="D2095" s="145">
        <v>18</v>
      </c>
      <c r="E2095" s="146">
        <v>94.47</v>
      </c>
      <c r="F2095" s="146">
        <v>111</v>
      </c>
    </row>
    <row r="2096" spans="1:6">
      <c r="A2096" s="59" t="s">
        <v>7077</v>
      </c>
      <c r="B2096" s="59" t="s">
        <v>7078</v>
      </c>
      <c r="C2096" s="144"/>
      <c r="D2096" s="145">
        <v>18</v>
      </c>
      <c r="E2096" s="146">
        <v>182.64</v>
      </c>
      <c r="F2096" s="146">
        <v>216</v>
      </c>
    </row>
    <row r="2097" spans="1:6">
      <c r="A2097" s="59" t="s">
        <v>7079</v>
      </c>
      <c r="B2097" s="59" t="s">
        <v>7080</v>
      </c>
      <c r="C2097" s="144"/>
      <c r="D2097" s="145">
        <v>18</v>
      </c>
      <c r="E2097" s="146">
        <v>88.17</v>
      </c>
      <c r="F2097" s="146">
        <v>104</v>
      </c>
    </row>
    <row r="2098" spans="1:6">
      <c r="A2098" s="59" t="s">
        <v>7081</v>
      </c>
      <c r="B2098" s="59" t="s">
        <v>7082</v>
      </c>
      <c r="C2098" s="144"/>
      <c r="D2098" s="145">
        <v>18</v>
      </c>
      <c r="E2098" s="146">
        <v>75.58</v>
      </c>
      <c r="F2098" s="146">
        <v>89</v>
      </c>
    </row>
    <row r="2099" spans="1:6">
      <c r="A2099" s="59" t="s">
        <v>7083</v>
      </c>
      <c r="B2099" s="59" t="s">
        <v>7084</v>
      </c>
      <c r="C2099" s="144"/>
      <c r="D2099" s="145">
        <v>18</v>
      </c>
      <c r="E2099" s="146">
        <v>88.17</v>
      </c>
      <c r="F2099" s="146">
        <v>104</v>
      </c>
    </row>
    <row r="2100" spans="1:6">
      <c r="A2100" s="59" t="s">
        <v>7085</v>
      </c>
      <c r="B2100" s="59" t="s">
        <v>7086</v>
      </c>
      <c r="C2100" s="144"/>
      <c r="D2100" s="145">
        <v>18</v>
      </c>
      <c r="E2100" s="146">
        <v>69.28</v>
      </c>
      <c r="F2100" s="146">
        <v>82</v>
      </c>
    </row>
    <row r="2101" spans="1:6">
      <c r="A2101" s="59" t="s">
        <v>7087</v>
      </c>
      <c r="B2101" s="59" t="s">
        <v>7088</v>
      </c>
      <c r="C2101" s="144"/>
      <c r="D2101" s="145">
        <v>18</v>
      </c>
      <c r="E2101" s="146">
        <v>12.6</v>
      </c>
      <c r="F2101" s="146">
        <v>15</v>
      </c>
    </row>
    <row r="2102" spans="1:6">
      <c r="A2102" s="59" t="s">
        <v>245</v>
      </c>
      <c r="B2102" s="59" t="s">
        <v>1059</v>
      </c>
      <c r="C2102" s="144"/>
      <c r="D2102" s="145">
        <v>18</v>
      </c>
      <c r="E2102" s="146">
        <v>302.3</v>
      </c>
      <c r="F2102" s="146">
        <v>357</v>
      </c>
    </row>
    <row r="2103" spans="1:6">
      <c r="A2103" s="59" t="s">
        <v>7089</v>
      </c>
      <c r="B2103" s="59" t="s">
        <v>7090</v>
      </c>
      <c r="C2103" s="144"/>
      <c r="D2103" s="145">
        <v>18</v>
      </c>
      <c r="E2103" s="146">
        <v>484.95</v>
      </c>
      <c r="F2103" s="146">
        <v>572</v>
      </c>
    </row>
    <row r="2104" spans="1:6">
      <c r="A2104" s="59" t="s">
        <v>7091</v>
      </c>
      <c r="B2104" s="59" t="s">
        <v>7092</v>
      </c>
      <c r="C2104" s="144"/>
      <c r="D2104" s="145">
        <v>18</v>
      </c>
      <c r="E2104" s="146">
        <v>1095.8499999999999</v>
      </c>
      <c r="F2104" s="146">
        <v>1293</v>
      </c>
    </row>
    <row r="2105" spans="1:6">
      <c r="A2105" s="59" t="s">
        <v>7093</v>
      </c>
      <c r="B2105" s="59" t="s">
        <v>7094</v>
      </c>
      <c r="C2105" s="144"/>
      <c r="D2105" s="145">
        <v>28</v>
      </c>
      <c r="E2105" s="146">
        <v>1403.35</v>
      </c>
      <c r="F2105" s="146">
        <v>1796</v>
      </c>
    </row>
    <row r="2106" spans="1:6">
      <c r="A2106" s="59" t="s">
        <v>7095</v>
      </c>
      <c r="B2106" s="59" t="s">
        <v>7096</v>
      </c>
      <c r="C2106" s="144"/>
      <c r="D2106" s="145">
        <v>18</v>
      </c>
      <c r="E2106" s="146">
        <v>251.92</v>
      </c>
      <c r="F2106" s="146">
        <v>297</v>
      </c>
    </row>
    <row r="2107" spans="1:6">
      <c r="A2107" s="59" t="s">
        <v>7097</v>
      </c>
      <c r="B2107" s="59" t="s">
        <v>7098</v>
      </c>
      <c r="C2107" s="144"/>
      <c r="D2107" s="145">
        <v>18</v>
      </c>
      <c r="E2107" s="146">
        <v>610.91</v>
      </c>
      <c r="F2107" s="146">
        <v>721</v>
      </c>
    </row>
    <row r="2108" spans="1:6">
      <c r="A2108" s="59" t="s">
        <v>7099</v>
      </c>
      <c r="B2108" s="59" t="s">
        <v>7100</v>
      </c>
      <c r="C2108" s="144"/>
      <c r="D2108" s="145">
        <v>18</v>
      </c>
      <c r="E2108" s="146">
        <v>516.44000000000005</v>
      </c>
      <c r="F2108" s="146">
        <v>609</v>
      </c>
    </row>
    <row r="2109" spans="1:6">
      <c r="A2109" s="59" t="s">
        <v>190</v>
      </c>
      <c r="B2109" s="59" t="s">
        <v>1064</v>
      </c>
      <c r="C2109" s="144"/>
      <c r="D2109" s="145">
        <v>18</v>
      </c>
      <c r="E2109" s="146">
        <v>151.15</v>
      </c>
      <c r="F2109" s="146">
        <v>178</v>
      </c>
    </row>
    <row r="2110" spans="1:6">
      <c r="A2110" s="59" t="s">
        <v>7101</v>
      </c>
      <c r="B2110" s="59" t="s">
        <v>7102</v>
      </c>
      <c r="C2110" s="144"/>
      <c r="D2110" s="145">
        <v>18</v>
      </c>
      <c r="E2110" s="146">
        <v>365.28</v>
      </c>
      <c r="F2110" s="146">
        <v>431</v>
      </c>
    </row>
    <row r="2111" spans="1:6">
      <c r="A2111" s="59" t="s">
        <v>7103</v>
      </c>
      <c r="B2111" s="59" t="s">
        <v>7104</v>
      </c>
      <c r="C2111" s="144"/>
      <c r="D2111" s="145">
        <v>18</v>
      </c>
      <c r="E2111" s="146">
        <v>214.13</v>
      </c>
      <c r="F2111" s="146">
        <v>253</v>
      </c>
    </row>
    <row r="2112" spans="1:6">
      <c r="A2112" s="59" t="s">
        <v>7105</v>
      </c>
      <c r="B2112" s="59" t="s">
        <v>7106</v>
      </c>
      <c r="C2112" s="144"/>
      <c r="D2112" s="145">
        <v>18</v>
      </c>
      <c r="E2112" s="146">
        <v>629.79999999999995</v>
      </c>
      <c r="F2112" s="146">
        <v>743</v>
      </c>
    </row>
    <row r="2113" spans="1:6">
      <c r="A2113" s="59" t="s">
        <v>2425</v>
      </c>
      <c r="B2113" s="59" t="s">
        <v>2426</v>
      </c>
      <c r="C2113" s="144"/>
      <c r="D2113" s="145">
        <v>18</v>
      </c>
      <c r="E2113" s="146">
        <v>913.21</v>
      </c>
      <c r="F2113" s="146">
        <v>1078</v>
      </c>
    </row>
    <row r="2114" spans="1:6">
      <c r="A2114" s="59" t="s">
        <v>3007</v>
      </c>
      <c r="B2114" s="59" t="s">
        <v>3008</v>
      </c>
      <c r="C2114" s="144"/>
      <c r="D2114" s="145">
        <v>18</v>
      </c>
      <c r="E2114" s="146">
        <v>587</v>
      </c>
      <c r="F2114" s="146">
        <v>751</v>
      </c>
    </row>
    <row r="2115" spans="1:6">
      <c r="A2115" s="59" t="s">
        <v>7107</v>
      </c>
      <c r="B2115" s="59" t="s">
        <v>7108</v>
      </c>
      <c r="C2115" s="144"/>
      <c r="D2115" s="145">
        <v>18</v>
      </c>
      <c r="E2115" s="146">
        <v>12.6</v>
      </c>
      <c r="F2115" s="146">
        <v>15</v>
      </c>
    </row>
    <row r="2116" spans="1:6">
      <c r="A2116" s="59" t="s">
        <v>7109</v>
      </c>
      <c r="B2116" s="59" t="s">
        <v>7110</v>
      </c>
      <c r="C2116" s="144"/>
      <c r="D2116" s="145">
        <v>18</v>
      </c>
      <c r="E2116" s="146">
        <v>12.6</v>
      </c>
      <c r="F2116" s="146">
        <v>15</v>
      </c>
    </row>
    <row r="2117" spans="1:6">
      <c r="A2117" s="59" t="s">
        <v>7111</v>
      </c>
      <c r="B2117" s="59" t="s">
        <v>7112</v>
      </c>
      <c r="C2117" s="144"/>
      <c r="D2117" s="145">
        <v>18</v>
      </c>
      <c r="E2117" s="146">
        <v>25.19</v>
      </c>
      <c r="F2117" s="146">
        <v>30</v>
      </c>
    </row>
    <row r="2118" spans="1:6">
      <c r="A2118" s="59" t="s">
        <v>7113</v>
      </c>
      <c r="B2118" s="59" t="s">
        <v>7114</v>
      </c>
      <c r="C2118" s="144"/>
      <c r="D2118" s="145">
        <v>18</v>
      </c>
      <c r="E2118" s="146">
        <v>94.47</v>
      </c>
      <c r="F2118" s="146">
        <v>111</v>
      </c>
    </row>
    <row r="2119" spans="1:6">
      <c r="A2119" s="59" t="s">
        <v>7115</v>
      </c>
      <c r="B2119" s="59" t="s">
        <v>7116</v>
      </c>
      <c r="C2119" s="144"/>
      <c r="D2119" s="145">
        <v>18</v>
      </c>
      <c r="E2119" s="146">
        <v>12.6</v>
      </c>
      <c r="F2119" s="146">
        <v>15</v>
      </c>
    </row>
    <row r="2120" spans="1:6">
      <c r="A2120" s="59" t="s">
        <v>7117</v>
      </c>
      <c r="B2120" s="59" t="s">
        <v>7118</v>
      </c>
      <c r="C2120" s="144"/>
      <c r="D2120" s="145">
        <v>18</v>
      </c>
      <c r="E2120" s="146">
        <v>12.6</v>
      </c>
      <c r="F2120" s="146">
        <v>15</v>
      </c>
    </row>
    <row r="2121" spans="1:6">
      <c r="A2121" s="59" t="s">
        <v>7119</v>
      </c>
      <c r="B2121" s="59" t="s">
        <v>7120</v>
      </c>
      <c r="C2121" s="144"/>
      <c r="D2121" s="145">
        <v>18</v>
      </c>
      <c r="E2121" s="146">
        <v>45702.14</v>
      </c>
      <c r="F2121" s="146">
        <v>53929</v>
      </c>
    </row>
    <row r="2122" spans="1:6">
      <c r="A2122" s="59" t="s">
        <v>7121</v>
      </c>
      <c r="B2122" s="59" t="s">
        <v>7122</v>
      </c>
      <c r="C2122" s="144"/>
      <c r="D2122" s="145">
        <v>18</v>
      </c>
      <c r="E2122" s="146">
        <v>42791.040000000001</v>
      </c>
      <c r="F2122" s="146">
        <v>50493</v>
      </c>
    </row>
    <row r="2123" spans="1:6">
      <c r="A2123" s="59" t="s">
        <v>7123</v>
      </c>
      <c r="B2123" s="59" t="s">
        <v>7124</v>
      </c>
      <c r="C2123" s="144"/>
      <c r="D2123" s="145">
        <v>18</v>
      </c>
      <c r="E2123" s="146">
        <v>30867.55</v>
      </c>
      <c r="F2123" s="146">
        <v>36424</v>
      </c>
    </row>
    <row r="2124" spans="1:6">
      <c r="A2124" s="59" t="s">
        <v>7125</v>
      </c>
      <c r="B2124" s="59" t="s">
        <v>7126</v>
      </c>
      <c r="C2124" s="144"/>
      <c r="D2124" s="145">
        <v>5</v>
      </c>
      <c r="E2124" s="146">
        <v>20156.98</v>
      </c>
      <c r="F2124" s="146">
        <v>21165</v>
      </c>
    </row>
    <row r="2125" spans="1:6">
      <c r="A2125" s="59" t="s">
        <v>7127</v>
      </c>
      <c r="B2125" s="59" t="s">
        <v>7128</v>
      </c>
      <c r="C2125" s="144" t="s">
        <v>7129</v>
      </c>
      <c r="D2125" s="145"/>
      <c r="E2125" s="146"/>
      <c r="F2125" s="146"/>
    </row>
    <row r="2126" spans="1:6">
      <c r="A2126" s="59" t="s">
        <v>7130</v>
      </c>
      <c r="B2126" s="59" t="s">
        <v>7131</v>
      </c>
      <c r="C2126" s="144"/>
      <c r="D2126" s="145">
        <v>18</v>
      </c>
      <c r="E2126" s="146">
        <v>12.6</v>
      </c>
      <c r="F2126" s="146">
        <v>15</v>
      </c>
    </row>
    <row r="2127" spans="1:6">
      <c r="A2127" s="59" t="s">
        <v>7132</v>
      </c>
      <c r="B2127" s="59" t="s">
        <v>7133</v>
      </c>
      <c r="C2127" s="144"/>
      <c r="D2127" s="145">
        <v>18</v>
      </c>
      <c r="E2127" s="146">
        <v>88.17</v>
      </c>
      <c r="F2127" s="146">
        <v>104</v>
      </c>
    </row>
    <row r="2128" spans="1:6">
      <c r="A2128" s="59" t="s">
        <v>7134</v>
      </c>
      <c r="B2128" s="59" t="s">
        <v>7135</v>
      </c>
      <c r="C2128" s="144"/>
      <c r="D2128" s="145">
        <v>18</v>
      </c>
      <c r="E2128" s="146">
        <v>12.6</v>
      </c>
      <c r="F2128" s="146">
        <v>15</v>
      </c>
    </row>
    <row r="2129" spans="1:6">
      <c r="A2129" s="59" t="s">
        <v>3953</v>
      </c>
      <c r="B2129" s="59" t="s">
        <v>3954</v>
      </c>
      <c r="C2129" s="144"/>
      <c r="D2129" s="145">
        <v>18</v>
      </c>
      <c r="E2129" s="146">
        <v>11</v>
      </c>
      <c r="F2129" s="146">
        <v>13</v>
      </c>
    </row>
    <row r="2130" spans="1:6">
      <c r="A2130" s="59" t="s">
        <v>3956</v>
      </c>
      <c r="B2130" s="59" t="s">
        <v>3957</v>
      </c>
      <c r="C2130" s="144"/>
      <c r="D2130" s="145">
        <v>28</v>
      </c>
      <c r="E2130" s="146">
        <v>22</v>
      </c>
      <c r="F2130" s="146">
        <v>28</v>
      </c>
    </row>
    <row r="2131" spans="1:6">
      <c r="A2131" s="59" t="s">
        <v>3959</v>
      </c>
      <c r="B2131" s="59" t="s">
        <v>3960</v>
      </c>
      <c r="C2131" s="144"/>
      <c r="D2131" s="145">
        <v>28</v>
      </c>
      <c r="E2131" s="146">
        <v>17</v>
      </c>
      <c r="F2131" s="146">
        <v>22</v>
      </c>
    </row>
    <row r="2132" spans="1:6">
      <c r="A2132" s="59" t="s">
        <v>3961</v>
      </c>
      <c r="B2132" s="59" t="s">
        <v>3962</v>
      </c>
      <c r="C2132" s="144"/>
      <c r="D2132" s="145">
        <v>18</v>
      </c>
      <c r="E2132" s="146">
        <v>1</v>
      </c>
      <c r="F2132" s="146">
        <v>1</v>
      </c>
    </row>
    <row r="2133" spans="1:6">
      <c r="A2133" s="59" t="s">
        <v>3964</v>
      </c>
      <c r="B2133" s="59" t="s">
        <v>3965</v>
      </c>
      <c r="C2133" s="144"/>
      <c r="D2133" s="145">
        <v>18</v>
      </c>
      <c r="E2133" s="146">
        <v>12</v>
      </c>
      <c r="F2133" s="146">
        <v>14</v>
      </c>
    </row>
    <row r="2134" spans="1:6">
      <c r="A2134" s="59" t="s">
        <v>263</v>
      </c>
      <c r="B2134" s="59" t="s">
        <v>1109</v>
      </c>
      <c r="C2134" s="144"/>
      <c r="D2134" s="145">
        <v>28</v>
      </c>
      <c r="E2134" s="146">
        <v>4</v>
      </c>
      <c r="F2134" s="146">
        <v>5</v>
      </c>
    </row>
    <row r="2135" spans="1:6">
      <c r="A2135" s="59" t="s">
        <v>3967</v>
      </c>
      <c r="B2135" s="59" t="s">
        <v>3968</v>
      </c>
      <c r="C2135" s="144"/>
      <c r="D2135" s="145">
        <v>18</v>
      </c>
      <c r="E2135" s="146">
        <v>11</v>
      </c>
      <c r="F2135" s="146">
        <v>13</v>
      </c>
    </row>
    <row r="2136" spans="1:6">
      <c r="A2136" s="59" t="s">
        <v>3970</v>
      </c>
      <c r="B2136" s="59" t="s">
        <v>3971</v>
      </c>
      <c r="C2136" s="144"/>
      <c r="D2136" s="145">
        <v>18</v>
      </c>
      <c r="E2136" s="146">
        <v>6</v>
      </c>
      <c r="F2136" s="146">
        <v>7</v>
      </c>
    </row>
    <row r="2137" spans="1:6">
      <c r="A2137" s="59" t="s">
        <v>3974</v>
      </c>
      <c r="B2137" s="59" t="s">
        <v>3975</v>
      </c>
      <c r="C2137" s="144"/>
      <c r="D2137" s="145">
        <v>18</v>
      </c>
      <c r="E2137" s="146">
        <v>5</v>
      </c>
      <c r="F2137" s="146">
        <v>6</v>
      </c>
    </row>
    <row r="2138" spans="1:6">
      <c r="A2138" s="59" t="s">
        <v>262</v>
      </c>
      <c r="B2138" s="59" t="s">
        <v>1112</v>
      </c>
      <c r="C2138" s="144"/>
      <c r="D2138" s="145">
        <v>28</v>
      </c>
      <c r="E2138" s="146">
        <v>2</v>
      </c>
      <c r="F2138" s="146">
        <v>3</v>
      </c>
    </row>
    <row r="2139" spans="1:6">
      <c r="A2139" s="59" t="s">
        <v>3977</v>
      </c>
      <c r="B2139" s="59" t="s">
        <v>3978</v>
      </c>
      <c r="C2139" s="144"/>
      <c r="D2139" s="145">
        <v>18</v>
      </c>
      <c r="E2139" s="146">
        <v>9</v>
      </c>
      <c r="F2139" s="146">
        <v>10</v>
      </c>
    </row>
    <row r="2140" spans="1:6">
      <c r="A2140" s="59" t="s">
        <v>3979</v>
      </c>
      <c r="B2140" s="59" t="s">
        <v>3980</v>
      </c>
      <c r="C2140" s="144"/>
      <c r="D2140" s="145">
        <v>18</v>
      </c>
      <c r="E2140" s="146">
        <v>29</v>
      </c>
      <c r="F2140" s="146">
        <v>35</v>
      </c>
    </row>
    <row r="2141" spans="1:6">
      <c r="A2141" s="59" t="s">
        <v>3982</v>
      </c>
      <c r="B2141" s="59" t="s">
        <v>3983</v>
      </c>
      <c r="C2141" s="144"/>
      <c r="D2141" s="145">
        <v>18</v>
      </c>
      <c r="E2141" s="146">
        <v>5</v>
      </c>
      <c r="F2141" s="146">
        <v>6</v>
      </c>
    </row>
    <row r="2142" spans="1:6">
      <c r="A2142" s="59" t="s">
        <v>3984</v>
      </c>
      <c r="B2142" s="59" t="s">
        <v>3985</v>
      </c>
      <c r="C2142" s="144"/>
      <c r="D2142" s="145">
        <v>18</v>
      </c>
      <c r="E2142" s="146">
        <v>15</v>
      </c>
      <c r="F2142" s="146">
        <v>17</v>
      </c>
    </row>
    <row r="2143" spans="1:6">
      <c r="A2143" s="59" t="s">
        <v>3986</v>
      </c>
      <c r="B2143" s="59" t="s">
        <v>3987</v>
      </c>
      <c r="C2143" s="144"/>
      <c r="D2143" s="145">
        <v>18</v>
      </c>
      <c r="E2143" s="146">
        <v>4</v>
      </c>
      <c r="F2143" s="146">
        <v>4</v>
      </c>
    </row>
    <row r="2144" spans="1:6">
      <c r="A2144" s="59" t="s">
        <v>3988</v>
      </c>
      <c r="B2144" s="59" t="s">
        <v>3989</v>
      </c>
      <c r="C2144" s="144"/>
      <c r="D2144" s="145">
        <v>28</v>
      </c>
      <c r="E2144" s="146">
        <v>29</v>
      </c>
      <c r="F2144" s="146">
        <v>37</v>
      </c>
    </row>
    <row r="2145" spans="1:6">
      <c r="A2145" s="59" t="s">
        <v>3992</v>
      </c>
      <c r="B2145" s="59" t="s">
        <v>3993</v>
      </c>
      <c r="C2145" s="144"/>
      <c r="D2145" s="145">
        <v>18</v>
      </c>
      <c r="E2145" s="146">
        <v>21</v>
      </c>
      <c r="F2145" s="146">
        <v>24</v>
      </c>
    </row>
    <row r="2146" spans="1:6">
      <c r="A2146" s="59" t="s">
        <v>3994</v>
      </c>
      <c r="B2146" s="59" t="s">
        <v>3995</v>
      </c>
      <c r="C2146" s="144"/>
      <c r="D2146" s="145">
        <v>18</v>
      </c>
      <c r="E2146" s="146">
        <v>128</v>
      </c>
      <c r="F2146" s="146">
        <v>151</v>
      </c>
    </row>
    <row r="2147" spans="1:6">
      <c r="A2147" s="59" t="s">
        <v>643</v>
      </c>
      <c r="B2147" s="59" t="s">
        <v>1066</v>
      </c>
      <c r="C2147" s="144"/>
      <c r="D2147" s="145">
        <v>18</v>
      </c>
      <c r="E2147" s="146">
        <v>106</v>
      </c>
      <c r="F2147" s="146">
        <v>125</v>
      </c>
    </row>
    <row r="2148" spans="1:6">
      <c r="A2148" s="59" t="s">
        <v>3998</v>
      </c>
      <c r="B2148" s="59" t="s">
        <v>3999</v>
      </c>
      <c r="C2148" s="144"/>
      <c r="D2148" s="145">
        <v>18</v>
      </c>
      <c r="E2148" s="146">
        <v>5</v>
      </c>
      <c r="F2148" s="146">
        <v>6</v>
      </c>
    </row>
    <row r="2149" spans="1:6">
      <c r="A2149" s="59" t="s">
        <v>4001</v>
      </c>
      <c r="B2149" s="59" t="s">
        <v>4002</v>
      </c>
      <c r="C2149" s="144"/>
      <c r="D2149" s="145">
        <v>18</v>
      </c>
      <c r="E2149" s="146">
        <v>11</v>
      </c>
      <c r="F2149" s="146">
        <v>13</v>
      </c>
    </row>
    <row r="2150" spans="1:6">
      <c r="A2150" s="59" t="s">
        <v>4004</v>
      </c>
      <c r="B2150" s="59" t="s">
        <v>4005</v>
      </c>
      <c r="C2150" s="144"/>
      <c r="D2150" s="145">
        <v>18</v>
      </c>
      <c r="E2150" s="146">
        <v>240</v>
      </c>
      <c r="F2150" s="146">
        <v>284</v>
      </c>
    </row>
    <row r="2151" spans="1:6">
      <c r="A2151" s="59" t="s">
        <v>760</v>
      </c>
      <c r="B2151" s="59" t="s">
        <v>1114</v>
      </c>
      <c r="C2151" s="144"/>
      <c r="D2151" s="145"/>
      <c r="E2151" s="146"/>
      <c r="F2151" s="146"/>
    </row>
    <row r="2152" spans="1:6">
      <c r="A2152" s="59" t="s">
        <v>4007</v>
      </c>
      <c r="B2152" s="59" t="s">
        <v>4008</v>
      </c>
      <c r="C2152" s="144"/>
      <c r="D2152" s="145">
        <v>18</v>
      </c>
      <c r="E2152" s="146">
        <v>7</v>
      </c>
      <c r="F2152" s="146">
        <v>9</v>
      </c>
    </row>
    <row r="2153" spans="1:6">
      <c r="A2153" s="59" t="s">
        <v>4010</v>
      </c>
      <c r="B2153" s="59" t="s">
        <v>4011</v>
      </c>
      <c r="C2153" s="144"/>
      <c r="D2153" s="145">
        <v>18</v>
      </c>
      <c r="E2153" s="146">
        <v>17</v>
      </c>
      <c r="F2153" s="146">
        <v>20</v>
      </c>
    </row>
    <row r="2154" spans="1:6">
      <c r="A2154" s="59" t="s">
        <v>1787</v>
      </c>
      <c r="B2154" s="59" t="s">
        <v>1788</v>
      </c>
      <c r="C2154" s="144"/>
      <c r="D2154" s="145">
        <v>18</v>
      </c>
      <c r="E2154" s="146">
        <v>5</v>
      </c>
      <c r="F2154" s="146">
        <v>6</v>
      </c>
    </row>
    <row r="2155" spans="1:6">
      <c r="A2155" s="59" t="s">
        <v>4014</v>
      </c>
      <c r="B2155" s="59" t="s">
        <v>4015</v>
      </c>
      <c r="C2155" s="144"/>
      <c r="D2155" s="145">
        <v>18</v>
      </c>
      <c r="E2155" s="146">
        <v>11</v>
      </c>
      <c r="F2155" s="146">
        <v>13</v>
      </c>
    </row>
    <row r="2156" spans="1:6">
      <c r="A2156" s="59" t="s">
        <v>4017</v>
      </c>
      <c r="B2156" s="59" t="s">
        <v>4018</v>
      </c>
      <c r="C2156" s="144"/>
      <c r="D2156" s="145">
        <v>18</v>
      </c>
      <c r="E2156" s="146">
        <v>4</v>
      </c>
      <c r="F2156" s="146">
        <v>4</v>
      </c>
    </row>
    <row r="2157" spans="1:6">
      <c r="A2157" s="59" t="s">
        <v>4020</v>
      </c>
      <c r="B2157" s="59" t="s">
        <v>4021</v>
      </c>
      <c r="C2157" s="144"/>
      <c r="D2157" s="145">
        <v>18</v>
      </c>
      <c r="E2157" s="146">
        <v>6</v>
      </c>
      <c r="F2157" s="146">
        <v>7</v>
      </c>
    </row>
    <row r="2158" spans="1:6">
      <c r="A2158" s="59" t="s">
        <v>4022</v>
      </c>
      <c r="B2158" s="59" t="s">
        <v>4023</v>
      </c>
      <c r="C2158" s="144"/>
      <c r="D2158" s="145">
        <v>28</v>
      </c>
      <c r="E2158" s="146">
        <v>12</v>
      </c>
      <c r="F2158" s="146">
        <v>16</v>
      </c>
    </row>
    <row r="2159" spans="1:6">
      <c r="A2159" s="59" t="s">
        <v>4025</v>
      </c>
      <c r="B2159" s="59" t="s">
        <v>4026</v>
      </c>
      <c r="C2159" s="144"/>
      <c r="D2159" s="145">
        <v>18</v>
      </c>
      <c r="E2159" s="146">
        <v>4</v>
      </c>
      <c r="F2159" s="146">
        <v>4</v>
      </c>
    </row>
    <row r="2160" spans="1:6">
      <c r="A2160" s="59" t="s">
        <v>7136</v>
      </c>
      <c r="B2160" s="59" t="s">
        <v>7137</v>
      </c>
      <c r="C2160" s="144"/>
      <c r="D2160" s="145">
        <v>18</v>
      </c>
      <c r="E2160" s="146">
        <v>18.89</v>
      </c>
      <c r="F2160" s="146">
        <v>22</v>
      </c>
    </row>
    <row r="2161" spans="1:6">
      <c r="A2161" s="59" t="s">
        <v>7138</v>
      </c>
      <c r="B2161" s="59" t="s">
        <v>7139</v>
      </c>
      <c r="C2161" s="144"/>
      <c r="D2161" s="145">
        <v>18</v>
      </c>
      <c r="E2161" s="146">
        <v>1385.56</v>
      </c>
      <c r="F2161" s="146">
        <v>1635</v>
      </c>
    </row>
    <row r="2162" spans="1:6">
      <c r="A2162" s="59" t="s">
        <v>7140</v>
      </c>
      <c r="B2162" s="59" t="s">
        <v>7141</v>
      </c>
      <c r="C2162" s="144"/>
      <c r="D2162" s="145">
        <v>18</v>
      </c>
      <c r="E2162" s="146">
        <v>1379.26</v>
      </c>
      <c r="F2162" s="146">
        <v>1628</v>
      </c>
    </row>
    <row r="2163" spans="1:6">
      <c r="A2163" s="59" t="s">
        <v>7142</v>
      </c>
      <c r="B2163" s="59" t="s">
        <v>7143</v>
      </c>
      <c r="C2163" s="144"/>
      <c r="D2163" s="145">
        <v>18</v>
      </c>
      <c r="E2163" s="146">
        <v>2002.76</v>
      </c>
      <c r="F2163" s="146">
        <v>2363</v>
      </c>
    </row>
    <row r="2164" spans="1:6">
      <c r="A2164" s="59" t="s">
        <v>7144</v>
      </c>
      <c r="B2164" s="59" t="s">
        <v>7145</v>
      </c>
      <c r="C2164" s="144"/>
      <c r="D2164" s="145">
        <v>18</v>
      </c>
      <c r="E2164" s="146">
        <v>592.01</v>
      </c>
      <c r="F2164" s="146">
        <v>699</v>
      </c>
    </row>
    <row r="2165" spans="1:6">
      <c r="A2165" s="59" t="s">
        <v>7146</v>
      </c>
      <c r="B2165" s="59" t="s">
        <v>7147</v>
      </c>
      <c r="C2165" s="144"/>
      <c r="D2165" s="145">
        <v>18</v>
      </c>
      <c r="E2165" s="146">
        <v>1505.22</v>
      </c>
      <c r="F2165" s="146">
        <v>1776</v>
      </c>
    </row>
    <row r="2166" spans="1:6">
      <c r="A2166" s="59" t="s">
        <v>7148</v>
      </c>
      <c r="B2166" s="59" t="s">
        <v>7149</v>
      </c>
      <c r="C2166" s="144"/>
      <c r="D2166" s="145">
        <v>18</v>
      </c>
      <c r="E2166" s="146">
        <v>245.62</v>
      </c>
      <c r="F2166" s="146">
        <v>290</v>
      </c>
    </row>
    <row r="2167" spans="1:6">
      <c r="A2167" s="59" t="s">
        <v>7150</v>
      </c>
      <c r="B2167" s="59" t="s">
        <v>7151</v>
      </c>
      <c r="C2167" s="144"/>
      <c r="D2167" s="145">
        <v>18</v>
      </c>
      <c r="E2167" s="146">
        <v>270.81</v>
      </c>
      <c r="F2167" s="146">
        <v>320</v>
      </c>
    </row>
    <row r="2168" spans="1:6">
      <c r="A2168" s="59" t="s">
        <v>7152</v>
      </c>
      <c r="B2168" s="59" t="s">
        <v>7153</v>
      </c>
      <c r="C2168" s="144"/>
      <c r="D2168" s="145">
        <v>18</v>
      </c>
      <c r="E2168" s="146">
        <v>12.6</v>
      </c>
      <c r="F2168" s="146">
        <v>15</v>
      </c>
    </row>
    <row r="2169" spans="1:6">
      <c r="A2169" s="59" t="s">
        <v>7154</v>
      </c>
      <c r="B2169" s="59" t="s">
        <v>7155</v>
      </c>
      <c r="C2169" s="144"/>
      <c r="D2169" s="145">
        <v>18</v>
      </c>
      <c r="E2169" s="146">
        <v>6.3</v>
      </c>
      <c r="F2169" s="146">
        <v>7</v>
      </c>
    </row>
    <row r="2170" spans="1:6">
      <c r="A2170" s="59" t="s">
        <v>7156</v>
      </c>
      <c r="B2170" s="59" t="s">
        <v>7157</v>
      </c>
      <c r="C2170" s="144"/>
      <c r="D2170" s="145">
        <v>18</v>
      </c>
      <c r="E2170" s="146">
        <v>31.49</v>
      </c>
      <c r="F2170" s="146">
        <v>37</v>
      </c>
    </row>
    <row r="2171" spans="1:6">
      <c r="A2171" s="59" t="s">
        <v>7158</v>
      </c>
      <c r="B2171" s="59" t="s">
        <v>7159</v>
      </c>
      <c r="C2171" s="144"/>
      <c r="D2171" s="145">
        <v>18</v>
      </c>
      <c r="E2171" s="146">
        <v>25.19</v>
      </c>
      <c r="F2171" s="146">
        <v>30</v>
      </c>
    </row>
    <row r="2172" spans="1:6">
      <c r="A2172" s="59" t="s">
        <v>7160</v>
      </c>
      <c r="B2172" s="59" t="s">
        <v>7161</v>
      </c>
      <c r="C2172" s="144"/>
      <c r="D2172" s="145">
        <v>18</v>
      </c>
      <c r="E2172" s="146">
        <v>25.19</v>
      </c>
      <c r="F2172" s="146">
        <v>30</v>
      </c>
    </row>
    <row r="2173" spans="1:6">
      <c r="A2173" s="59" t="s">
        <v>1790</v>
      </c>
      <c r="B2173" s="59" t="s">
        <v>1791</v>
      </c>
      <c r="C2173" s="144"/>
      <c r="D2173" s="145">
        <v>18</v>
      </c>
      <c r="E2173" s="146">
        <v>18.89</v>
      </c>
      <c r="F2173" s="146">
        <v>22</v>
      </c>
    </row>
    <row r="2174" spans="1:6">
      <c r="A2174" s="59" t="s">
        <v>7162</v>
      </c>
      <c r="B2174" s="59" t="s">
        <v>7163</v>
      </c>
      <c r="C2174" s="144"/>
      <c r="D2174" s="145">
        <v>18</v>
      </c>
      <c r="E2174" s="146">
        <v>56.68</v>
      </c>
      <c r="F2174" s="146">
        <v>67</v>
      </c>
    </row>
    <row r="2175" spans="1:6">
      <c r="A2175" s="59" t="s">
        <v>7164</v>
      </c>
      <c r="B2175" s="59" t="s">
        <v>7165</v>
      </c>
      <c r="C2175" s="144"/>
      <c r="D2175" s="145">
        <v>18</v>
      </c>
      <c r="E2175" s="146">
        <v>478.65</v>
      </c>
      <c r="F2175" s="146">
        <v>565</v>
      </c>
    </row>
    <row r="2176" spans="1:6">
      <c r="A2176" s="59" t="s">
        <v>7167</v>
      </c>
      <c r="B2176" s="59" t="s">
        <v>7168</v>
      </c>
      <c r="C2176" s="144"/>
      <c r="D2176" s="145">
        <v>18</v>
      </c>
      <c r="E2176" s="146">
        <v>163.75</v>
      </c>
      <c r="F2176" s="146">
        <v>193</v>
      </c>
    </row>
    <row r="2177" spans="1:6">
      <c r="A2177" s="59" t="s">
        <v>7169</v>
      </c>
      <c r="B2177" s="59" t="s">
        <v>7170</v>
      </c>
      <c r="C2177" s="144"/>
      <c r="D2177" s="145">
        <v>18</v>
      </c>
      <c r="E2177" s="146">
        <v>2764.82</v>
      </c>
      <c r="F2177" s="146">
        <v>3262</v>
      </c>
    </row>
    <row r="2178" spans="1:6">
      <c r="A2178" s="59" t="s">
        <v>7171</v>
      </c>
      <c r="B2178" s="59" t="s">
        <v>7172</v>
      </c>
      <c r="C2178" s="144"/>
      <c r="D2178" s="145">
        <v>12</v>
      </c>
      <c r="E2178" s="146">
        <v>124.64</v>
      </c>
      <c r="F2178" s="146">
        <v>140</v>
      </c>
    </row>
    <row r="2179" spans="1:6">
      <c r="A2179" s="59" t="s">
        <v>7173</v>
      </c>
      <c r="B2179" s="59" t="s">
        <v>7174</v>
      </c>
      <c r="C2179" s="144"/>
      <c r="D2179" s="145">
        <v>12</v>
      </c>
      <c r="E2179" s="146">
        <v>623.20000000000005</v>
      </c>
      <c r="F2179" s="146">
        <v>698</v>
      </c>
    </row>
    <row r="2180" spans="1:6">
      <c r="A2180" s="59" t="s">
        <v>7175</v>
      </c>
      <c r="B2180" s="59" t="s">
        <v>7176</v>
      </c>
      <c r="C2180" s="144"/>
      <c r="D2180" s="145">
        <v>18</v>
      </c>
      <c r="E2180" s="146">
        <v>94.47</v>
      </c>
      <c r="F2180" s="146">
        <v>111</v>
      </c>
    </row>
    <row r="2181" spans="1:6">
      <c r="A2181" s="59" t="s">
        <v>7177</v>
      </c>
      <c r="B2181" s="59" t="s">
        <v>7178</v>
      </c>
      <c r="C2181" s="144"/>
      <c r="D2181" s="145">
        <v>18</v>
      </c>
      <c r="E2181" s="146">
        <v>163.75</v>
      </c>
      <c r="F2181" s="146">
        <v>193</v>
      </c>
    </row>
    <row r="2182" spans="1:6">
      <c r="A2182" s="59" t="s">
        <v>7179</v>
      </c>
      <c r="B2182" s="59" t="s">
        <v>7180</v>
      </c>
      <c r="C2182" s="144"/>
      <c r="D2182" s="145">
        <v>18</v>
      </c>
      <c r="E2182" s="146">
        <v>62.98</v>
      </c>
      <c r="F2182" s="146">
        <v>74</v>
      </c>
    </row>
    <row r="2183" spans="1:6">
      <c r="A2183" s="59" t="s">
        <v>7181</v>
      </c>
      <c r="B2183" s="59" t="s">
        <v>7182</v>
      </c>
      <c r="C2183" s="144"/>
      <c r="D2183" s="145">
        <v>18</v>
      </c>
      <c r="E2183" s="146">
        <v>31.49</v>
      </c>
      <c r="F2183" s="146">
        <v>37</v>
      </c>
    </row>
    <row r="2184" spans="1:6">
      <c r="A2184" s="59" t="s">
        <v>7183</v>
      </c>
      <c r="B2184" s="59" t="s">
        <v>7184</v>
      </c>
      <c r="C2184" s="144"/>
      <c r="D2184" s="145">
        <v>18</v>
      </c>
      <c r="E2184" s="146">
        <v>270.81</v>
      </c>
      <c r="F2184" s="146">
        <v>320</v>
      </c>
    </row>
    <row r="2185" spans="1:6">
      <c r="A2185" s="59" t="s">
        <v>7185</v>
      </c>
      <c r="B2185" s="59" t="s">
        <v>7186</v>
      </c>
      <c r="C2185" s="144"/>
      <c r="D2185" s="145">
        <v>18</v>
      </c>
      <c r="E2185" s="146">
        <v>62.98</v>
      </c>
      <c r="F2185" s="146">
        <v>74</v>
      </c>
    </row>
    <row r="2186" spans="1:6">
      <c r="A2186" s="59" t="s">
        <v>7187</v>
      </c>
      <c r="B2186" s="59" t="s">
        <v>7188</v>
      </c>
      <c r="C2186" s="144"/>
      <c r="D2186" s="145">
        <v>18</v>
      </c>
      <c r="E2186" s="146">
        <v>62.98</v>
      </c>
      <c r="F2186" s="146">
        <v>74</v>
      </c>
    </row>
    <row r="2187" spans="1:6">
      <c r="A2187" s="59" t="s">
        <v>7190</v>
      </c>
      <c r="B2187" s="59" t="s">
        <v>7191</v>
      </c>
      <c r="C2187" s="144"/>
      <c r="D2187" s="145">
        <v>18</v>
      </c>
      <c r="E2187" s="146">
        <v>138.56</v>
      </c>
      <c r="F2187" s="146">
        <v>163</v>
      </c>
    </row>
    <row r="2188" spans="1:6">
      <c r="A2188" s="59" t="s">
        <v>7192</v>
      </c>
      <c r="B2188" s="59" t="s">
        <v>7193</v>
      </c>
      <c r="C2188" s="144"/>
      <c r="D2188" s="145">
        <v>18</v>
      </c>
      <c r="E2188" s="146">
        <v>37.79</v>
      </c>
      <c r="F2188" s="146">
        <v>45</v>
      </c>
    </row>
    <row r="2189" spans="1:6">
      <c r="A2189" s="59" t="s">
        <v>7194</v>
      </c>
      <c r="B2189" s="59" t="s">
        <v>7195</v>
      </c>
      <c r="C2189" s="144"/>
      <c r="D2189" s="145">
        <v>18</v>
      </c>
      <c r="E2189" s="146">
        <v>4402.3</v>
      </c>
      <c r="F2189" s="146">
        <v>5195</v>
      </c>
    </row>
    <row r="2190" spans="1:6">
      <c r="A2190" s="59" t="s">
        <v>7196</v>
      </c>
      <c r="B2190" s="59" t="s">
        <v>7197</v>
      </c>
      <c r="C2190" s="144"/>
      <c r="D2190" s="145">
        <v>18</v>
      </c>
      <c r="E2190" s="146">
        <v>18.89</v>
      </c>
      <c r="F2190" s="146">
        <v>22</v>
      </c>
    </row>
    <row r="2191" spans="1:6">
      <c r="A2191" s="59" t="s">
        <v>7198</v>
      </c>
      <c r="B2191" s="59" t="s">
        <v>7199</v>
      </c>
      <c r="C2191" s="144"/>
      <c r="D2191" s="145">
        <v>18</v>
      </c>
      <c r="E2191" s="146">
        <v>182.64</v>
      </c>
      <c r="F2191" s="146">
        <v>216</v>
      </c>
    </row>
    <row r="2192" spans="1:6">
      <c r="A2192" s="59" t="s">
        <v>7200</v>
      </c>
      <c r="B2192" s="59" t="s">
        <v>7201</v>
      </c>
      <c r="C2192" s="144"/>
      <c r="D2192" s="145">
        <v>18</v>
      </c>
      <c r="E2192" s="146">
        <v>188.94</v>
      </c>
      <c r="F2192" s="146">
        <v>223</v>
      </c>
    </row>
    <row r="2193" spans="1:6">
      <c r="A2193" s="59" t="s">
        <v>7202</v>
      </c>
      <c r="B2193" s="59" t="s">
        <v>7203</v>
      </c>
      <c r="C2193" s="144"/>
      <c r="D2193" s="145">
        <v>12</v>
      </c>
      <c r="E2193" s="146">
        <v>18.7</v>
      </c>
      <c r="F2193" s="146">
        <v>21</v>
      </c>
    </row>
    <row r="2194" spans="1:6">
      <c r="A2194" s="59" t="s">
        <v>7204</v>
      </c>
      <c r="B2194" s="59" t="s">
        <v>7205</v>
      </c>
      <c r="C2194" s="144"/>
      <c r="D2194" s="145">
        <v>18</v>
      </c>
      <c r="E2194" s="146">
        <v>182.64</v>
      </c>
      <c r="F2194" s="146">
        <v>216</v>
      </c>
    </row>
    <row r="2195" spans="1:6">
      <c r="A2195" s="59" t="s">
        <v>7206</v>
      </c>
      <c r="B2195" s="59" t="s">
        <v>7207</v>
      </c>
      <c r="C2195" s="144"/>
      <c r="D2195" s="145">
        <v>12</v>
      </c>
      <c r="E2195" s="146">
        <v>18.7</v>
      </c>
      <c r="F2195" s="146">
        <v>21</v>
      </c>
    </row>
    <row r="2196" spans="1:6">
      <c r="A2196" s="59" t="s">
        <v>7208</v>
      </c>
      <c r="B2196" s="59" t="s">
        <v>7209</v>
      </c>
      <c r="C2196" s="144"/>
      <c r="D2196" s="145">
        <v>12</v>
      </c>
      <c r="E2196" s="146">
        <v>31.16</v>
      </c>
      <c r="F2196" s="146">
        <v>35</v>
      </c>
    </row>
    <row r="2197" spans="1:6">
      <c r="A2197" s="59" t="s">
        <v>1797</v>
      </c>
      <c r="B2197" s="59" t="s">
        <v>1798</v>
      </c>
      <c r="C2197" s="144"/>
      <c r="D2197" s="145">
        <v>18</v>
      </c>
      <c r="E2197" s="146">
        <v>277.11</v>
      </c>
      <c r="F2197" s="146">
        <v>327</v>
      </c>
    </row>
    <row r="2198" spans="1:6">
      <c r="A2198" s="59" t="s">
        <v>7210</v>
      </c>
      <c r="B2198" s="59" t="s">
        <v>7211</v>
      </c>
      <c r="C2198" s="144"/>
      <c r="D2198" s="145">
        <v>18</v>
      </c>
      <c r="E2198" s="146">
        <v>182.64</v>
      </c>
      <c r="F2198" s="146">
        <v>216</v>
      </c>
    </row>
    <row r="2199" spans="1:6">
      <c r="A2199" s="59" t="s">
        <v>7212</v>
      </c>
      <c r="B2199" s="59" t="s">
        <v>7213</v>
      </c>
      <c r="C2199" s="144"/>
      <c r="D2199" s="145">
        <v>18</v>
      </c>
      <c r="E2199" s="146">
        <v>484.95</v>
      </c>
      <c r="F2199" s="146">
        <v>572</v>
      </c>
    </row>
    <row r="2200" spans="1:6">
      <c r="A2200" s="59" t="s">
        <v>7214</v>
      </c>
      <c r="B2200" s="59" t="s">
        <v>7215</v>
      </c>
      <c r="C2200" s="144"/>
      <c r="D2200" s="145">
        <v>18</v>
      </c>
      <c r="E2200" s="146">
        <v>25.19</v>
      </c>
      <c r="F2200" s="146">
        <v>30</v>
      </c>
    </row>
    <row r="2201" spans="1:6">
      <c r="A2201" s="59" t="s">
        <v>7216</v>
      </c>
      <c r="B2201" s="59" t="s">
        <v>7217</v>
      </c>
      <c r="C2201" s="144"/>
      <c r="D2201" s="145">
        <v>18</v>
      </c>
      <c r="E2201" s="146">
        <v>182.64</v>
      </c>
      <c r="F2201" s="146">
        <v>216</v>
      </c>
    </row>
    <row r="2202" spans="1:6">
      <c r="A2202" s="59" t="s">
        <v>7218</v>
      </c>
      <c r="B2202" s="59" t="s">
        <v>7219</v>
      </c>
      <c r="C2202" s="144"/>
      <c r="D2202" s="145">
        <v>18</v>
      </c>
      <c r="E2202" s="146">
        <v>113.36</v>
      </c>
      <c r="F2202" s="146">
        <v>134</v>
      </c>
    </row>
    <row r="2203" spans="1:6">
      <c r="A2203" s="59" t="s">
        <v>7220</v>
      </c>
      <c r="B2203" s="59" t="s">
        <v>7221</v>
      </c>
      <c r="C2203" s="144"/>
      <c r="D2203" s="145">
        <v>18</v>
      </c>
      <c r="E2203" s="146">
        <v>125.96</v>
      </c>
      <c r="F2203" s="146">
        <v>149</v>
      </c>
    </row>
    <row r="2204" spans="1:6">
      <c r="A2204" s="59" t="s">
        <v>7222</v>
      </c>
      <c r="B2204" s="59" t="s">
        <v>7223</v>
      </c>
      <c r="C2204" s="144"/>
      <c r="D2204" s="145">
        <v>18</v>
      </c>
      <c r="E2204" s="146">
        <v>686.48</v>
      </c>
      <c r="F2204" s="146">
        <v>810</v>
      </c>
    </row>
    <row r="2205" spans="1:6">
      <c r="A2205" s="59" t="s">
        <v>7224</v>
      </c>
      <c r="B2205" s="59" t="s">
        <v>7225</v>
      </c>
      <c r="C2205" s="144"/>
      <c r="D2205" s="145">
        <v>18</v>
      </c>
      <c r="E2205" s="146">
        <v>144.85</v>
      </c>
      <c r="F2205" s="146">
        <v>171</v>
      </c>
    </row>
    <row r="2206" spans="1:6">
      <c r="A2206" s="59" t="s">
        <v>7226</v>
      </c>
      <c r="B2206" s="59" t="s">
        <v>7227</v>
      </c>
      <c r="C2206" s="144"/>
      <c r="D2206" s="145">
        <v>18</v>
      </c>
      <c r="E2206" s="146">
        <v>484.95</v>
      </c>
      <c r="F2206" s="146">
        <v>572</v>
      </c>
    </row>
    <row r="2207" spans="1:6">
      <c r="A2207" s="59" t="s">
        <v>7228</v>
      </c>
      <c r="B2207" s="59" t="s">
        <v>7229</v>
      </c>
      <c r="C2207" s="144"/>
      <c r="D2207" s="145">
        <v>18</v>
      </c>
      <c r="E2207" s="146">
        <v>270.81</v>
      </c>
      <c r="F2207" s="146">
        <v>320</v>
      </c>
    </row>
    <row r="2208" spans="1:6">
      <c r="A2208" s="59" t="s">
        <v>7230</v>
      </c>
      <c r="B2208" s="59" t="s">
        <v>7231</v>
      </c>
      <c r="C2208" s="144"/>
      <c r="D2208" s="145">
        <v>18</v>
      </c>
      <c r="E2208" s="146">
        <v>314.89999999999998</v>
      </c>
      <c r="F2208" s="146">
        <v>372</v>
      </c>
    </row>
    <row r="2209" spans="1:6">
      <c r="A2209" s="59" t="s">
        <v>7232</v>
      </c>
      <c r="B2209" s="59" t="s">
        <v>7233</v>
      </c>
      <c r="C2209" s="144"/>
      <c r="D2209" s="145">
        <v>18</v>
      </c>
      <c r="E2209" s="146">
        <v>484.95</v>
      </c>
      <c r="F2209" s="146">
        <v>572</v>
      </c>
    </row>
    <row r="2210" spans="1:6">
      <c r="A2210" s="59" t="s">
        <v>7234</v>
      </c>
      <c r="B2210" s="59" t="s">
        <v>7235</v>
      </c>
      <c r="C2210" s="144"/>
      <c r="D2210" s="145">
        <v>18</v>
      </c>
      <c r="E2210" s="146">
        <v>289.70999999999998</v>
      </c>
      <c r="F2210" s="146">
        <v>342</v>
      </c>
    </row>
    <row r="2211" spans="1:6">
      <c r="A2211" s="59" t="s">
        <v>7236</v>
      </c>
      <c r="B2211" s="59" t="s">
        <v>7237</v>
      </c>
      <c r="C2211" s="144"/>
      <c r="D2211" s="145">
        <v>18</v>
      </c>
      <c r="E2211" s="146">
        <v>466.05</v>
      </c>
      <c r="F2211" s="146">
        <v>550</v>
      </c>
    </row>
    <row r="2212" spans="1:6">
      <c r="A2212" s="59" t="s">
        <v>7238</v>
      </c>
      <c r="B2212" s="59" t="s">
        <v>7239</v>
      </c>
      <c r="C2212" s="144"/>
      <c r="D2212" s="145">
        <v>18</v>
      </c>
      <c r="E2212" s="146">
        <v>667.59</v>
      </c>
      <c r="F2212" s="146">
        <v>788</v>
      </c>
    </row>
    <row r="2213" spans="1:6">
      <c r="A2213" s="59" t="s">
        <v>7240</v>
      </c>
      <c r="B2213" s="59" t="s">
        <v>7241</v>
      </c>
      <c r="C2213" s="144"/>
      <c r="D2213" s="145">
        <v>18</v>
      </c>
      <c r="E2213" s="146">
        <v>314.89999999999998</v>
      </c>
      <c r="F2213" s="146">
        <v>372</v>
      </c>
    </row>
    <row r="2214" spans="1:6">
      <c r="A2214" s="59" t="s">
        <v>7242</v>
      </c>
      <c r="B2214" s="59" t="s">
        <v>7243</v>
      </c>
      <c r="C2214" s="144"/>
      <c r="D2214" s="145">
        <v>18</v>
      </c>
      <c r="E2214" s="146">
        <v>25.19</v>
      </c>
      <c r="F2214" s="146">
        <v>30</v>
      </c>
    </row>
    <row r="2215" spans="1:6">
      <c r="A2215" s="59" t="s">
        <v>7244</v>
      </c>
      <c r="B2215" s="59" t="s">
        <v>7245</v>
      </c>
      <c r="C2215" s="144"/>
      <c r="D2215" s="145">
        <v>18</v>
      </c>
      <c r="E2215" s="146">
        <v>31.49</v>
      </c>
      <c r="F2215" s="146">
        <v>37</v>
      </c>
    </row>
    <row r="2216" spans="1:6">
      <c r="A2216" s="59" t="s">
        <v>7246</v>
      </c>
      <c r="B2216" s="59" t="s">
        <v>7247</v>
      </c>
      <c r="C2216" s="144"/>
      <c r="D2216" s="145">
        <v>18</v>
      </c>
      <c r="E2216" s="146">
        <v>18.89</v>
      </c>
      <c r="F2216" s="146">
        <v>22</v>
      </c>
    </row>
    <row r="2217" spans="1:6">
      <c r="A2217" s="59" t="s">
        <v>7248</v>
      </c>
      <c r="B2217" s="59" t="s">
        <v>7249</v>
      </c>
      <c r="C2217" s="144"/>
      <c r="D2217" s="145">
        <v>18</v>
      </c>
      <c r="E2217" s="146">
        <v>31.49</v>
      </c>
      <c r="F2217" s="146">
        <v>37</v>
      </c>
    </row>
    <row r="2218" spans="1:6">
      <c r="A2218" s="59" t="s">
        <v>7250</v>
      </c>
      <c r="B2218" s="59" t="s">
        <v>7251</v>
      </c>
      <c r="C2218" s="144"/>
      <c r="D2218" s="145">
        <v>18</v>
      </c>
      <c r="E2218" s="146">
        <v>491.24</v>
      </c>
      <c r="F2218" s="146">
        <v>580</v>
      </c>
    </row>
    <row r="2219" spans="1:6">
      <c r="A2219" s="59" t="s">
        <v>7252</v>
      </c>
      <c r="B2219" s="59" t="s">
        <v>7253</v>
      </c>
      <c r="C2219" s="144"/>
      <c r="D2219" s="145">
        <v>18</v>
      </c>
      <c r="E2219" s="146">
        <v>201.54</v>
      </c>
      <c r="F2219" s="146">
        <v>238</v>
      </c>
    </row>
    <row r="2220" spans="1:6">
      <c r="A2220" s="59" t="s">
        <v>7254</v>
      </c>
      <c r="B2220" s="59" t="s">
        <v>7255</v>
      </c>
      <c r="C2220" s="144"/>
      <c r="D2220" s="145">
        <v>18</v>
      </c>
      <c r="E2220" s="146">
        <v>277.11</v>
      </c>
      <c r="F2220" s="146">
        <v>327</v>
      </c>
    </row>
    <row r="2221" spans="1:6">
      <c r="A2221" s="59" t="s">
        <v>7256</v>
      </c>
      <c r="B2221" s="59" t="s">
        <v>7257</v>
      </c>
      <c r="C2221" s="144"/>
      <c r="D2221" s="145">
        <v>18</v>
      </c>
      <c r="E2221" s="146">
        <v>308.60000000000002</v>
      </c>
      <c r="F2221" s="146">
        <v>364</v>
      </c>
    </row>
    <row r="2222" spans="1:6">
      <c r="A2222" s="59" t="s">
        <v>7258</v>
      </c>
      <c r="B2222" s="59" t="s">
        <v>7259</v>
      </c>
      <c r="C2222" s="144"/>
      <c r="D2222" s="145">
        <v>18</v>
      </c>
      <c r="E2222" s="146">
        <v>132.26</v>
      </c>
      <c r="F2222" s="146">
        <v>156</v>
      </c>
    </row>
    <row r="2223" spans="1:6">
      <c r="A2223" s="59" t="s">
        <v>7260</v>
      </c>
      <c r="B2223" s="59" t="s">
        <v>7261</v>
      </c>
      <c r="C2223" s="144"/>
      <c r="D2223" s="145">
        <v>18</v>
      </c>
      <c r="E2223" s="146">
        <v>138.56</v>
      </c>
      <c r="F2223" s="146">
        <v>163</v>
      </c>
    </row>
    <row r="2224" spans="1:6">
      <c r="A2224" s="59" t="s">
        <v>7262</v>
      </c>
      <c r="B2224" s="59" t="s">
        <v>7263</v>
      </c>
      <c r="C2224" s="144"/>
      <c r="D2224" s="145">
        <v>18</v>
      </c>
      <c r="E2224" s="146">
        <v>566.82000000000005</v>
      </c>
      <c r="F2224" s="146">
        <v>669</v>
      </c>
    </row>
    <row r="2225" spans="1:6">
      <c r="A2225" s="59" t="s">
        <v>7264</v>
      </c>
      <c r="B2225" s="59" t="s">
        <v>7265</v>
      </c>
      <c r="C2225" s="144"/>
      <c r="D2225" s="145">
        <v>18</v>
      </c>
      <c r="E2225" s="146">
        <v>6.3</v>
      </c>
      <c r="F2225" s="146">
        <v>7</v>
      </c>
    </row>
    <row r="2226" spans="1:6">
      <c r="A2226" s="59" t="s">
        <v>7266</v>
      </c>
      <c r="B2226" s="59" t="s">
        <v>7267</v>
      </c>
      <c r="C2226" s="144"/>
      <c r="D2226" s="145">
        <v>18</v>
      </c>
      <c r="E2226" s="146">
        <v>6.3</v>
      </c>
      <c r="F2226" s="146">
        <v>7</v>
      </c>
    </row>
    <row r="2227" spans="1:6">
      <c r="A2227" s="59" t="s">
        <v>7268</v>
      </c>
      <c r="B2227" s="59" t="s">
        <v>7269</v>
      </c>
      <c r="C2227" s="144"/>
      <c r="D2227" s="145">
        <v>18</v>
      </c>
      <c r="E2227" s="146">
        <v>6.3</v>
      </c>
      <c r="F2227" s="146">
        <v>7</v>
      </c>
    </row>
    <row r="2228" spans="1:6">
      <c r="A2228" s="59" t="s">
        <v>7270</v>
      </c>
      <c r="B2228" s="59" t="s">
        <v>7271</v>
      </c>
      <c r="C2228" s="144"/>
      <c r="D2228" s="145">
        <v>18</v>
      </c>
      <c r="E2228" s="146">
        <v>6.3</v>
      </c>
      <c r="F2228" s="146">
        <v>7</v>
      </c>
    </row>
    <row r="2229" spans="1:6">
      <c r="A2229" s="59" t="s">
        <v>7272</v>
      </c>
      <c r="B2229" s="59" t="s">
        <v>7273</v>
      </c>
      <c r="C2229" s="144"/>
      <c r="D2229" s="145">
        <v>12</v>
      </c>
      <c r="E2229" s="146">
        <v>280.44</v>
      </c>
      <c r="F2229" s="146">
        <v>314</v>
      </c>
    </row>
    <row r="2230" spans="1:6">
      <c r="A2230" s="59" t="s">
        <v>7274</v>
      </c>
      <c r="B2230" s="59" t="s">
        <v>7275</v>
      </c>
      <c r="C2230" s="144"/>
      <c r="D2230" s="145">
        <v>5</v>
      </c>
      <c r="E2230" s="146">
        <v>18.47</v>
      </c>
      <c r="F2230" s="146">
        <v>19</v>
      </c>
    </row>
    <row r="2231" spans="1:6">
      <c r="A2231" s="59" t="s">
        <v>7276</v>
      </c>
      <c r="B2231" s="59" t="s">
        <v>7277</v>
      </c>
      <c r="C2231" s="144"/>
      <c r="D2231" s="145">
        <v>18</v>
      </c>
      <c r="E2231" s="146">
        <v>919.51</v>
      </c>
      <c r="F2231" s="146">
        <v>1085</v>
      </c>
    </row>
    <row r="2232" spans="1:6">
      <c r="A2232" s="59" t="s">
        <v>7278</v>
      </c>
      <c r="B2232" s="59" t="s">
        <v>7279</v>
      </c>
      <c r="C2232" s="144"/>
      <c r="D2232" s="145">
        <v>12</v>
      </c>
      <c r="E2232" s="146">
        <v>218.12</v>
      </c>
      <c r="F2232" s="146">
        <v>244</v>
      </c>
    </row>
    <row r="2233" spans="1:6">
      <c r="A2233" s="59" t="s">
        <v>7280</v>
      </c>
      <c r="B2233" s="59" t="s">
        <v>7281</v>
      </c>
      <c r="C2233" s="144"/>
      <c r="D2233" s="145">
        <v>12</v>
      </c>
      <c r="E2233" s="146">
        <v>629.42999999999995</v>
      </c>
      <c r="F2233" s="146">
        <v>705</v>
      </c>
    </row>
    <row r="2234" spans="1:6">
      <c r="A2234" s="59" t="s">
        <v>7282</v>
      </c>
      <c r="B2234" s="59" t="s">
        <v>7283</v>
      </c>
      <c r="C2234" s="144"/>
      <c r="D2234" s="145">
        <v>5</v>
      </c>
      <c r="E2234" s="146">
        <v>12.31</v>
      </c>
      <c r="F2234" s="146">
        <v>13</v>
      </c>
    </row>
    <row r="2235" spans="1:6">
      <c r="A2235" s="59" t="s">
        <v>7284</v>
      </c>
      <c r="B2235" s="59" t="s">
        <v>7285</v>
      </c>
      <c r="C2235" s="144"/>
      <c r="D2235" s="145">
        <v>5</v>
      </c>
      <c r="E2235" s="146">
        <v>1157.1400000000001</v>
      </c>
      <c r="F2235" s="146">
        <v>1215</v>
      </c>
    </row>
    <row r="2236" spans="1:6">
      <c r="A2236" s="59" t="s">
        <v>7286</v>
      </c>
      <c r="B2236" s="59" t="s">
        <v>7287</v>
      </c>
      <c r="C2236" s="144"/>
      <c r="D2236" s="145">
        <v>18</v>
      </c>
      <c r="E2236" s="146">
        <v>1643.78</v>
      </c>
      <c r="F2236" s="146">
        <v>1940</v>
      </c>
    </row>
    <row r="2237" spans="1:6">
      <c r="A2237" s="59" t="s">
        <v>7288</v>
      </c>
      <c r="B2237" s="59" t="s">
        <v>7289</v>
      </c>
      <c r="C2237" s="144"/>
      <c r="D2237" s="145">
        <v>18</v>
      </c>
      <c r="E2237" s="146">
        <v>18.89</v>
      </c>
      <c r="F2237" s="146">
        <v>22</v>
      </c>
    </row>
    <row r="2238" spans="1:6">
      <c r="A2238" s="59" t="s">
        <v>7290</v>
      </c>
      <c r="B2238" s="59" t="s">
        <v>7291</v>
      </c>
      <c r="C2238" s="144"/>
      <c r="D2238" s="145">
        <v>5</v>
      </c>
      <c r="E2238" s="146">
        <v>2092.6999999999998</v>
      </c>
      <c r="F2238" s="146">
        <v>2197</v>
      </c>
    </row>
    <row r="2239" spans="1:6">
      <c r="A2239" s="59" t="s">
        <v>7292</v>
      </c>
      <c r="B2239" s="59" t="s">
        <v>7293</v>
      </c>
      <c r="C2239" s="144"/>
      <c r="D2239" s="145">
        <v>18</v>
      </c>
      <c r="E2239" s="146">
        <v>296.01</v>
      </c>
      <c r="F2239" s="146">
        <v>349</v>
      </c>
    </row>
    <row r="2240" spans="1:6">
      <c r="A2240" s="59" t="s">
        <v>7294</v>
      </c>
      <c r="B2240" s="59" t="s">
        <v>7295</v>
      </c>
      <c r="C2240" s="144"/>
      <c r="D2240" s="145">
        <v>18</v>
      </c>
      <c r="E2240" s="146">
        <v>503.84</v>
      </c>
      <c r="F2240" s="146">
        <v>595</v>
      </c>
    </row>
    <row r="2241" spans="1:6">
      <c r="A2241" s="59" t="s">
        <v>7296</v>
      </c>
      <c r="B2241" s="59" t="s">
        <v>7297</v>
      </c>
      <c r="C2241" s="144"/>
      <c r="D2241" s="145">
        <v>12</v>
      </c>
      <c r="E2241" s="146">
        <v>124.64</v>
      </c>
      <c r="F2241" s="146">
        <v>140</v>
      </c>
    </row>
    <row r="2242" spans="1:6">
      <c r="A2242" s="59" t="s">
        <v>7298</v>
      </c>
      <c r="B2242" s="59" t="s">
        <v>7299</v>
      </c>
      <c r="C2242" s="144"/>
      <c r="D2242" s="145">
        <v>12</v>
      </c>
      <c r="E2242" s="146">
        <v>124.64</v>
      </c>
      <c r="F2242" s="146">
        <v>140</v>
      </c>
    </row>
    <row r="2243" spans="1:6">
      <c r="A2243" s="59" t="s">
        <v>7300</v>
      </c>
      <c r="B2243" s="59" t="s">
        <v>7301</v>
      </c>
      <c r="C2243" s="144"/>
      <c r="D2243" s="145">
        <v>18</v>
      </c>
      <c r="E2243" s="146">
        <v>88.17</v>
      </c>
      <c r="F2243" s="146">
        <v>104</v>
      </c>
    </row>
    <row r="2244" spans="1:6">
      <c r="A2244" s="59" t="s">
        <v>7302</v>
      </c>
      <c r="B2244" s="59" t="s">
        <v>7303</v>
      </c>
      <c r="C2244" s="144"/>
      <c r="D2244" s="145">
        <v>28</v>
      </c>
      <c r="E2244" s="146">
        <v>264631.12</v>
      </c>
      <c r="F2244" s="146">
        <v>338728</v>
      </c>
    </row>
    <row r="2245" spans="1:6">
      <c r="A2245" s="59" t="s">
        <v>7304</v>
      </c>
      <c r="B2245" s="59" t="s">
        <v>7305</v>
      </c>
      <c r="C2245" s="144"/>
      <c r="D2245" s="145">
        <v>28</v>
      </c>
      <c r="E2245" s="146">
        <v>280637.96999999997</v>
      </c>
      <c r="F2245" s="146">
        <v>359217</v>
      </c>
    </row>
    <row r="2246" spans="1:6">
      <c r="A2246" s="59" t="s">
        <v>7306</v>
      </c>
      <c r="B2246" s="59" t="s">
        <v>7307</v>
      </c>
      <c r="C2246" s="144"/>
      <c r="D2246" s="145">
        <v>28</v>
      </c>
      <c r="E2246" s="146">
        <v>269740.74</v>
      </c>
      <c r="F2246" s="146">
        <v>345268</v>
      </c>
    </row>
    <row r="2247" spans="1:6">
      <c r="A2247" s="59" t="s">
        <v>7308</v>
      </c>
      <c r="B2247" s="59" t="s">
        <v>7309</v>
      </c>
      <c r="C2247" s="144"/>
      <c r="D2247" s="145">
        <v>28</v>
      </c>
      <c r="E2247" s="146">
        <v>254687.47</v>
      </c>
      <c r="F2247" s="146">
        <v>326000</v>
      </c>
    </row>
    <row r="2248" spans="1:6">
      <c r="A2248" s="59" t="s">
        <v>7310</v>
      </c>
      <c r="B2248" s="59" t="s">
        <v>7311</v>
      </c>
      <c r="C2248" s="144"/>
      <c r="D2248" s="145">
        <v>28</v>
      </c>
      <c r="E2248" s="146">
        <v>255574.9</v>
      </c>
      <c r="F2248" s="146">
        <v>327136</v>
      </c>
    </row>
    <row r="2249" spans="1:6">
      <c r="A2249" s="59" t="s">
        <v>7312</v>
      </c>
      <c r="B2249" s="59" t="s">
        <v>7313</v>
      </c>
      <c r="C2249" s="144"/>
      <c r="D2249" s="145">
        <v>18</v>
      </c>
      <c r="E2249" s="146">
        <v>9602.2099999999991</v>
      </c>
      <c r="F2249" s="146">
        <v>11331</v>
      </c>
    </row>
    <row r="2250" spans="1:6">
      <c r="A2250" s="59" t="s">
        <v>147</v>
      </c>
      <c r="B2250" s="59" t="s">
        <v>1117</v>
      </c>
      <c r="C2250" s="144"/>
      <c r="D2250" s="145"/>
      <c r="E2250" s="146"/>
      <c r="F2250" s="146"/>
    </row>
    <row r="2251" spans="1:6">
      <c r="A2251" s="59" t="s">
        <v>64</v>
      </c>
      <c r="B2251" s="59" t="s">
        <v>1120</v>
      </c>
      <c r="C2251" s="144"/>
      <c r="D2251" s="145">
        <v>18</v>
      </c>
      <c r="E2251" s="146">
        <v>267.8</v>
      </c>
      <c r="F2251" s="146">
        <v>316</v>
      </c>
    </row>
    <row r="2252" spans="1:6">
      <c r="A2252" s="59" t="s">
        <v>76</v>
      </c>
      <c r="B2252" s="59" t="s">
        <v>1129</v>
      </c>
      <c r="C2252" s="144"/>
      <c r="D2252" s="145">
        <v>18</v>
      </c>
      <c r="E2252" s="146">
        <v>943.22</v>
      </c>
      <c r="F2252" s="146">
        <v>1113</v>
      </c>
    </row>
    <row r="2253" spans="1:6">
      <c r="A2253" s="59" t="s">
        <v>1031</v>
      </c>
      <c r="B2253" s="59" t="s">
        <v>1139</v>
      </c>
      <c r="C2253" s="144"/>
      <c r="D2253" s="145"/>
      <c r="E2253" s="146"/>
      <c r="F2253" s="146"/>
    </row>
    <row r="2254" spans="1:6">
      <c r="A2254" s="59" t="s">
        <v>7314</v>
      </c>
      <c r="B2254" s="59" t="s">
        <v>7315</v>
      </c>
      <c r="C2254" s="144"/>
      <c r="D2254" s="145"/>
      <c r="E2254" s="146"/>
      <c r="F2254" s="146"/>
    </row>
    <row r="2255" spans="1:6">
      <c r="A2255" s="59" t="s">
        <v>70</v>
      </c>
      <c r="B2255" s="59" t="s">
        <v>7316</v>
      </c>
      <c r="C2255" s="144"/>
      <c r="D2255" s="145">
        <v>18</v>
      </c>
      <c r="E2255" s="146">
        <v>261.86</v>
      </c>
      <c r="F2255" s="146">
        <v>309</v>
      </c>
    </row>
    <row r="2256" spans="1:6">
      <c r="A2256" s="59" t="s">
        <v>179</v>
      </c>
      <c r="B2256" s="59" t="s">
        <v>7317</v>
      </c>
      <c r="C2256" s="144"/>
      <c r="D2256" s="145"/>
      <c r="E2256" s="146"/>
      <c r="F2256" s="146"/>
    </row>
    <row r="2257" spans="1:6">
      <c r="A2257" s="59" t="s">
        <v>377</v>
      </c>
      <c r="B2257" s="59" t="s">
        <v>1265</v>
      </c>
      <c r="C2257" s="144"/>
      <c r="D2257" s="145"/>
      <c r="E2257" s="146"/>
      <c r="F2257" s="146"/>
    </row>
    <row r="2258" spans="1:6">
      <c r="A2258" s="59" t="s">
        <v>408</v>
      </c>
      <c r="B2258" s="59" t="s">
        <v>7318</v>
      </c>
      <c r="C2258" s="144"/>
      <c r="D2258" s="145">
        <v>18</v>
      </c>
      <c r="E2258" s="146">
        <v>84.75</v>
      </c>
      <c r="F2258" s="146">
        <v>100</v>
      </c>
    </row>
    <row r="2259" spans="1:6">
      <c r="A2259" s="59" t="s">
        <v>416</v>
      </c>
      <c r="B2259" s="59" t="s">
        <v>7319</v>
      </c>
      <c r="C2259" s="144" t="s">
        <v>1322</v>
      </c>
      <c r="D2259" s="145">
        <v>18</v>
      </c>
      <c r="E2259" s="146">
        <v>25423.72</v>
      </c>
      <c r="F2259" s="146">
        <v>30000</v>
      </c>
    </row>
    <row r="2260" spans="1:6">
      <c r="A2260" s="59" t="s">
        <v>202</v>
      </c>
      <c r="B2260" s="59" t="s">
        <v>1158</v>
      </c>
      <c r="C2260" s="144"/>
      <c r="D2260" s="145">
        <v>18</v>
      </c>
      <c r="E2260" s="146">
        <v>169.5</v>
      </c>
      <c r="F2260" s="146">
        <v>200</v>
      </c>
    </row>
    <row r="2261" spans="1:6">
      <c r="A2261" s="59" t="s">
        <v>7320</v>
      </c>
      <c r="B2261" s="59" t="s">
        <v>7321</v>
      </c>
      <c r="C2261" s="144"/>
      <c r="D2261" s="145"/>
      <c r="E2261" s="146"/>
      <c r="F2261" s="146"/>
    </row>
    <row r="2262" spans="1:6">
      <c r="A2262" s="59" t="s">
        <v>1088</v>
      </c>
      <c r="B2262" s="59" t="s">
        <v>7322</v>
      </c>
      <c r="C2262" s="144"/>
      <c r="D2262" s="145">
        <v>18</v>
      </c>
      <c r="E2262" s="146"/>
      <c r="F2262" s="146"/>
    </row>
    <row r="2263" spans="1:6">
      <c r="A2263" s="59" t="s">
        <v>7323</v>
      </c>
      <c r="B2263" s="59" t="s">
        <v>7324</v>
      </c>
      <c r="C2263" s="144"/>
      <c r="D2263" s="145"/>
      <c r="E2263" s="146"/>
      <c r="F2263" s="146"/>
    </row>
    <row r="2264" spans="1:6">
      <c r="A2264" s="59" t="s">
        <v>7325</v>
      </c>
      <c r="B2264" s="59" t="s">
        <v>7326</v>
      </c>
      <c r="C2264" s="144"/>
      <c r="D2264" s="145"/>
      <c r="E2264" s="146"/>
      <c r="F2264" s="146"/>
    </row>
    <row r="2265" spans="1:6">
      <c r="A2265" s="59" t="s">
        <v>1010</v>
      </c>
      <c r="B2265" s="59" t="s">
        <v>1169</v>
      </c>
      <c r="C2265" s="144"/>
      <c r="D2265" s="145"/>
      <c r="E2265" s="146"/>
      <c r="F2265" s="146"/>
    </row>
    <row r="2266" spans="1:6">
      <c r="A2266" s="59" t="s">
        <v>1093</v>
      </c>
      <c r="B2266" s="59" t="s">
        <v>7327</v>
      </c>
      <c r="C2266" s="144"/>
      <c r="D2266" s="145"/>
      <c r="E2266" s="146"/>
      <c r="F2266" s="146"/>
    </row>
    <row r="2267" spans="1:6">
      <c r="A2267" s="59" t="s">
        <v>217</v>
      </c>
      <c r="B2267" s="59" t="s">
        <v>1484</v>
      </c>
      <c r="C2267" s="144"/>
      <c r="D2267" s="145"/>
      <c r="E2267" s="146"/>
      <c r="F2267" s="146"/>
    </row>
    <row r="2268" spans="1:6">
      <c r="A2268" s="59" t="s">
        <v>243</v>
      </c>
      <c r="B2268" s="59" t="s">
        <v>1172</v>
      </c>
      <c r="C2268" s="144"/>
      <c r="D2268" s="145">
        <v>18</v>
      </c>
      <c r="E2268" s="146"/>
      <c r="F2268" s="146"/>
    </row>
    <row r="2269" spans="1:6">
      <c r="A2269" s="59" t="s">
        <v>1095</v>
      </c>
      <c r="B2269" s="59" t="s">
        <v>7328</v>
      </c>
      <c r="C2269" s="144"/>
      <c r="D2269" s="145">
        <v>18</v>
      </c>
      <c r="E2269" s="146"/>
      <c r="F2269" s="146"/>
    </row>
    <row r="2270" spans="1:6">
      <c r="A2270" s="59" t="s">
        <v>133</v>
      </c>
      <c r="B2270" s="59" t="s">
        <v>1176</v>
      </c>
      <c r="C2270" s="144"/>
      <c r="D2270" s="145">
        <v>18</v>
      </c>
      <c r="E2270" s="146"/>
      <c r="F2270" s="146"/>
    </row>
    <row r="2271" spans="1:6">
      <c r="A2271" s="59" t="s">
        <v>131</v>
      </c>
      <c r="B2271" s="59" t="s">
        <v>1184</v>
      </c>
      <c r="C2271" s="144"/>
      <c r="D2271" s="145">
        <v>18</v>
      </c>
      <c r="E2271" s="146"/>
      <c r="F2271" s="146"/>
    </row>
    <row r="2272" spans="1:6">
      <c r="A2272" s="59" t="s">
        <v>176</v>
      </c>
      <c r="B2272" s="59" t="s">
        <v>1187</v>
      </c>
      <c r="C2272" s="144"/>
      <c r="D2272" s="145"/>
      <c r="E2272" s="146">
        <v>156.25</v>
      </c>
      <c r="F2272" s="146">
        <v>200</v>
      </c>
    </row>
    <row r="2273" spans="1:6">
      <c r="A2273" s="59" t="s">
        <v>51</v>
      </c>
      <c r="B2273" s="59" t="s">
        <v>1190</v>
      </c>
      <c r="C2273" s="144"/>
      <c r="D2273" s="145">
        <v>18</v>
      </c>
      <c r="E2273" s="146">
        <v>84.75</v>
      </c>
      <c r="F2273" s="146">
        <v>100</v>
      </c>
    </row>
    <row r="2274" spans="1:6">
      <c r="A2274" s="59" t="s">
        <v>7329</v>
      </c>
      <c r="B2274" s="59" t="s">
        <v>7330</v>
      </c>
      <c r="C2274" s="144"/>
      <c r="D2274" s="145"/>
      <c r="E2274" s="146"/>
      <c r="F2274" s="146"/>
    </row>
    <row r="2275" spans="1:6">
      <c r="A2275" s="59" t="s">
        <v>129</v>
      </c>
      <c r="B2275" s="59" t="s">
        <v>1199</v>
      </c>
      <c r="C2275" s="144"/>
      <c r="D2275" s="145">
        <v>18</v>
      </c>
      <c r="E2275" s="146"/>
      <c r="F2275" s="146">
        <v>250</v>
      </c>
    </row>
    <row r="2276" spans="1:6">
      <c r="A2276" s="59" t="s">
        <v>1028</v>
      </c>
      <c r="B2276" s="59" t="s">
        <v>1206</v>
      </c>
      <c r="C2276" s="144"/>
      <c r="D2276" s="145">
        <v>28</v>
      </c>
      <c r="E2276" s="146"/>
      <c r="F2276" s="146"/>
    </row>
    <row r="2277" spans="1:6">
      <c r="A2277" s="59" t="s">
        <v>7331</v>
      </c>
      <c r="B2277" s="59" t="s">
        <v>7332</v>
      </c>
      <c r="C2277" s="144"/>
      <c r="D2277" s="145">
        <v>28</v>
      </c>
      <c r="E2277" s="146"/>
      <c r="F2277" s="146"/>
    </row>
    <row r="2278" spans="1:6">
      <c r="A2278" s="59" t="s">
        <v>1329</v>
      </c>
      <c r="B2278" s="59" t="s">
        <v>7333</v>
      </c>
      <c r="C2278" s="144"/>
      <c r="D2278" s="145">
        <v>18</v>
      </c>
      <c r="E2278" s="146">
        <v>169.49</v>
      </c>
      <c r="F2278" s="146">
        <v>200</v>
      </c>
    </row>
    <row r="2279" spans="1:6">
      <c r="A2279" s="173" t="s">
        <v>126</v>
      </c>
      <c r="B2279" s="59" t="s">
        <v>1213</v>
      </c>
      <c r="C2279" s="144"/>
      <c r="D2279" s="145">
        <v>18</v>
      </c>
      <c r="E2279" s="146">
        <v>127.12</v>
      </c>
      <c r="F2279" s="146">
        <v>150</v>
      </c>
    </row>
    <row r="2280" spans="1:6">
      <c r="A2280" s="59" t="s">
        <v>7334</v>
      </c>
      <c r="B2280" s="59" t="s">
        <v>7335</v>
      </c>
      <c r="C2280" s="144"/>
      <c r="D2280" s="145"/>
      <c r="E2280" s="146"/>
      <c r="F2280" s="146"/>
    </row>
    <row r="2281" spans="1:6">
      <c r="A2281" s="59" t="s">
        <v>316</v>
      </c>
      <c r="B2281" s="59" t="s">
        <v>1220</v>
      </c>
      <c r="C2281" s="144"/>
      <c r="D2281" s="145"/>
      <c r="E2281" s="146"/>
      <c r="F2281" s="146"/>
    </row>
    <row r="2282" spans="1:6">
      <c r="A2282" s="59" t="s">
        <v>183</v>
      </c>
      <c r="B2282" s="59" t="s">
        <v>7336</v>
      </c>
      <c r="C2282" s="144"/>
      <c r="D2282" s="145"/>
      <c r="E2282" s="146"/>
      <c r="F2282" s="146"/>
    </row>
    <row r="2283" spans="1:6">
      <c r="A2283" s="59"/>
      <c r="B2283" s="59"/>
      <c r="C2283" s="144">
        <v>2</v>
      </c>
      <c r="D2283" s="145" t="s">
        <v>7337</v>
      </c>
      <c r="E2283" s="146">
        <v>1200</v>
      </c>
      <c r="F2283" s="146"/>
    </row>
    <row r="2284" spans="1:6">
      <c r="A2284" s="59" t="s">
        <v>100</v>
      </c>
      <c r="B2284" s="59" t="s">
        <v>7338</v>
      </c>
      <c r="C2284" s="144"/>
      <c r="D2284" s="145">
        <v>28</v>
      </c>
      <c r="E2284" s="146">
        <v>851.56</v>
      </c>
      <c r="F2284" s="146">
        <v>1090</v>
      </c>
    </row>
    <row r="2285" spans="1:6">
      <c r="A2285" s="59" t="s">
        <v>1800</v>
      </c>
      <c r="B2285" s="59" t="s">
        <v>1801</v>
      </c>
      <c r="C2285" s="144"/>
      <c r="D2285" s="145">
        <v>18</v>
      </c>
      <c r="E2285" s="146">
        <v>448</v>
      </c>
      <c r="F2285" s="146">
        <v>529</v>
      </c>
    </row>
    <row r="2286" spans="1:6">
      <c r="A2286" s="59" t="s">
        <v>4042</v>
      </c>
      <c r="B2286" s="59" t="s">
        <v>7339</v>
      </c>
      <c r="C2286" s="144"/>
      <c r="D2286" s="145">
        <v>28</v>
      </c>
      <c r="E2286" s="146">
        <v>185</v>
      </c>
      <c r="F2286" s="146">
        <v>237</v>
      </c>
    </row>
    <row r="2287" spans="1:6">
      <c r="A2287" s="59" t="s">
        <v>4051</v>
      </c>
      <c r="B2287" s="59" t="s">
        <v>7340</v>
      </c>
      <c r="C2287" s="144"/>
      <c r="D2287" s="145">
        <v>28</v>
      </c>
      <c r="E2287" s="146">
        <v>362</v>
      </c>
      <c r="F2287" s="146">
        <v>464</v>
      </c>
    </row>
    <row r="2288" spans="1:6">
      <c r="A2288" s="59" t="s">
        <v>4054</v>
      </c>
      <c r="B2288" s="59" t="s">
        <v>7341</v>
      </c>
      <c r="C2288" s="144"/>
      <c r="D2288" s="145">
        <v>28</v>
      </c>
      <c r="E2288" s="146">
        <v>28</v>
      </c>
      <c r="F2288" s="146">
        <v>36</v>
      </c>
    </row>
    <row r="2289" spans="1:6">
      <c r="A2289" s="59" t="s">
        <v>633</v>
      </c>
      <c r="B2289" s="59" t="s">
        <v>2827</v>
      </c>
      <c r="C2289" s="144">
        <v>522400768</v>
      </c>
      <c r="D2289" s="145">
        <v>5</v>
      </c>
      <c r="E2289" s="146">
        <v>5113.0200000000004</v>
      </c>
      <c r="F2289" s="146">
        <v>5368.67</v>
      </c>
    </row>
    <row r="2290" spans="1:6">
      <c r="A2290" s="59" t="s">
        <v>7342</v>
      </c>
      <c r="B2290" s="59" t="s">
        <v>7343</v>
      </c>
      <c r="C2290" s="144"/>
      <c r="D2290" s="145">
        <v>18</v>
      </c>
      <c r="E2290" s="146">
        <v>289.70999999999998</v>
      </c>
      <c r="F2290" s="146">
        <v>342</v>
      </c>
    </row>
    <row r="2291" spans="1:6">
      <c r="A2291" s="59" t="s">
        <v>7344</v>
      </c>
      <c r="B2291" s="59" t="s">
        <v>7345</v>
      </c>
      <c r="C2291" s="144"/>
      <c r="D2291" s="145">
        <v>18</v>
      </c>
      <c r="E2291" s="146">
        <v>170.05</v>
      </c>
      <c r="F2291" s="146">
        <v>201</v>
      </c>
    </row>
    <row r="2292" spans="1:6">
      <c r="A2292" s="59" t="s">
        <v>7346</v>
      </c>
      <c r="B2292" s="59" t="s">
        <v>7347</v>
      </c>
      <c r="C2292" s="144"/>
      <c r="D2292" s="145">
        <v>18</v>
      </c>
      <c r="E2292" s="146">
        <v>176.34</v>
      </c>
      <c r="F2292" s="146">
        <v>208</v>
      </c>
    </row>
    <row r="2293" spans="1:6">
      <c r="A2293" s="59" t="s">
        <v>7348</v>
      </c>
      <c r="B2293" s="59" t="s">
        <v>7349</v>
      </c>
      <c r="C2293" s="144"/>
      <c r="D2293" s="145">
        <v>18</v>
      </c>
      <c r="E2293" s="146">
        <v>440.86</v>
      </c>
      <c r="F2293" s="146">
        <v>520</v>
      </c>
    </row>
    <row r="2294" spans="1:6">
      <c r="A2294" s="59" t="s">
        <v>7350</v>
      </c>
      <c r="B2294" s="59" t="s">
        <v>7351</v>
      </c>
      <c r="C2294" s="144"/>
      <c r="D2294" s="145">
        <v>18</v>
      </c>
      <c r="E2294" s="146">
        <v>72235.87</v>
      </c>
      <c r="F2294" s="146">
        <v>85238</v>
      </c>
    </row>
    <row r="2295" spans="1:6">
      <c r="A2295" s="59" t="s">
        <v>7352</v>
      </c>
      <c r="B2295" s="59" t="s">
        <v>7353</v>
      </c>
      <c r="C2295" s="144"/>
      <c r="D2295" s="145">
        <v>18</v>
      </c>
      <c r="E2295" s="146">
        <v>80263.3</v>
      </c>
      <c r="F2295" s="146">
        <v>94711</v>
      </c>
    </row>
    <row r="2296" spans="1:6">
      <c r="A2296" s="59" t="s">
        <v>7354</v>
      </c>
      <c r="B2296" s="59" t="s">
        <v>7355</v>
      </c>
      <c r="C2296" s="144"/>
      <c r="D2296" s="145">
        <v>18</v>
      </c>
      <c r="E2296" s="146">
        <v>79081.34</v>
      </c>
      <c r="F2296" s="146">
        <v>93316</v>
      </c>
    </row>
    <row r="2297" spans="1:6">
      <c r="A2297" s="59" t="s">
        <v>7356</v>
      </c>
      <c r="B2297" s="59" t="s">
        <v>7357</v>
      </c>
      <c r="C2297" s="144"/>
      <c r="D2297" s="145">
        <v>18</v>
      </c>
      <c r="E2297" s="146">
        <v>20541.89</v>
      </c>
      <c r="F2297" s="146">
        <v>24239</v>
      </c>
    </row>
    <row r="2298" spans="1:6">
      <c r="A2298" s="59" t="s">
        <v>7358</v>
      </c>
      <c r="B2298" s="59" t="s">
        <v>7359</v>
      </c>
      <c r="C2298" s="144"/>
      <c r="D2298" s="145">
        <v>18</v>
      </c>
      <c r="E2298" s="146">
        <v>4509.37</v>
      </c>
      <c r="F2298" s="146">
        <v>5321</v>
      </c>
    </row>
    <row r="2299" spans="1:6">
      <c r="A2299" s="59" t="s">
        <v>7360</v>
      </c>
      <c r="B2299" s="59" t="s">
        <v>7361</v>
      </c>
      <c r="C2299" s="144"/>
      <c r="D2299" s="145">
        <v>18</v>
      </c>
      <c r="E2299" s="146">
        <v>982.49</v>
      </c>
      <c r="F2299" s="146">
        <v>1159</v>
      </c>
    </row>
    <row r="2300" spans="1:6">
      <c r="A2300" s="59" t="s">
        <v>7362</v>
      </c>
      <c r="B2300" s="59" t="s">
        <v>7363</v>
      </c>
      <c r="C2300" s="144"/>
      <c r="D2300" s="145">
        <v>18</v>
      </c>
      <c r="E2300" s="146">
        <v>86430.24</v>
      </c>
      <c r="F2300" s="146">
        <v>101988</v>
      </c>
    </row>
    <row r="2301" spans="1:6">
      <c r="A2301" s="59" t="s">
        <v>359</v>
      </c>
      <c r="B2301" s="59" t="s">
        <v>1118</v>
      </c>
      <c r="C2301" s="144"/>
      <c r="D2301" s="145">
        <v>28</v>
      </c>
      <c r="E2301" s="146">
        <v>615</v>
      </c>
      <c r="F2301" s="146">
        <v>787</v>
      </c>
    </row>
    <row r="2302" spans="1:6">
      <c r="A2302" s="59" t="s">
        <v>4072</v>
      </c>
      <c r="B2302" s="59" t="s">
        <v>4073</v>
      </c>
      <c r="C2302" s="144"/>
      <c r="D2302" s="145">
        <v>28</v>
      </c>
      <c r="E2302" s="146">
        <v>57</v>
      </c>
      <c r="F2302" s="146">
        <v>73</v>
      </c>
    </row>
    <row r="2303" spans="1:6">
      <c r="A2303" s="59" t="s">
        <v>4075</v>
      </c>
      <c r="B2303" s="59" t="s">
        <v>4076</v>
      </c>
      <c r="C2303" s="144"/>
      <c r="D2303" s="145">
        <v>28</v>
      </c>
      <c r="E2303" s="146">
        <v>588</v>
      </c>
      <c r="F2303" s="146">
        <v>753</v>
      </c>
    </row>
    <row r="2304" spans="1:6">
      <c r="A2304" s="59" t="s">
        <v>283</v>
      </c>
      <c r="B2304" s="59" t="s">
        <v>1244</v>
      </c>
      <c r="C2304" s="144"/>
      <c r="D2304" s="145">
        <v>18</v>
      </c>
      <c r="E2304" s="146">
        <v>144</v>
      </c>
      <c r="F2304" s="146">
        <v>170</v>
      </c>
    </row>
    <row r="2305" spans="1:6">
      <c r="A2305" s="59" t="s">
        <v>852</v>
      </c>
      <c r="B2305" s="59" t="s">
        <v>4079</v>
      </c>
      <c r="C2305" s="144"/>
      <c r="D2305" s="145">
        <v>18</v>
      </c>
      <c r="E2305" s="146">
        <v>144</v>
      </c>
      <c r="F2305" s="146">
        <v>170</v>
      </c>
    </row>
    <row r="2306" spans="1:6">
      <c r="A2306" s="59" t="s">
        <v>4081</v>
      </c>
      <c r="B2306" s="59" t="s">
        <v>4082</v>
      </c>
      <c r="C2306" s="144"/>
      <c r="D2306" s="145">
        <v>28</v>
      </c>
      <c r="E2306" s="146">
        <v>78</v>
      </c>
      <c r="F2306" s="146">
        <v>100</v>
      </c>
    </row>
    <row r="2307" spans="1:6">
      <c r="A2307" s="59" t="s">
        <v>241</v>
      </c>
      <c r="B2307" s="59" t="s">
        <v>1246</v>
      </c>
      <c r="C2307" s="144"/>
      <c r="D2307" s="145">
        <v>28</v>
      </c>
      <c r="E2307" s="146">
        <v>787</v>
      </c>
      <c r="F2307" s="146">
        <v>1007</v>
      </c>
    </row>
    <row r="2308" spans="1:6">
      <c r="A2308" s="59" t="s">
        <v>222</v>
      </c>
      <c r="B2308" s="59" t="s">
        <v>1249</v>
      </c>
      <c r="C2308" s="144"/>
      <c r="D2308" s="145">
        <v>28</v>
      </c>
      <c r="E2308" s="146">
        <v>1557</v>
      </c>
      <c r="F2308" s="146">
        <v>1993</v>
      </c>
    </row>
    <row r="2309" spans="1:6">
      <c r="A2309" s="59" t="s">
        <v>221</v>
      </c>
      <c r="B2309" s="59" t="s">
        <v>1252</v>
      </c>
      <c r="C2309" s="144"/>
      <c r="D2309" s="145">
        <v>28</v>
      </c>
      <c r="E2309" s="146">
        <v>1612</v>
      </c>
      <c r="F2309" s="146">
        <v>2063</v>
      </c>
    </row>
    <row r="2310" spans="1:6">
      <c r="A2310" s="59" t="s">
        <v>4095</v>
      </c>
      <c r="B2310" s="59" t="s">
        <v>4096</v>
      </c>
      <c r="C2310" s="144"/>
      <c r="D2310" s="145">
        <v>28</v>
      </c>
      <c r="E2310" s="146">
        <v>2711</v>
      </c>
      <c r="F2310" s="146">
        <v>3470</v>
      </c>
    </row>
    <row r="2311" spans="1:6">
      <c r="A2311" s="59" t="s">
        <v>102</v>
      </c>
      <c r="B2311" s="59" t="s">
        <v>1121</v>
      </c>
      <c r="C2311" s="144"/>
      <c r="D2311" s="145">
        <v>28</v>
      </c>
      <c r="E2311" s="146">
        <v>1374</v>
      </c>
      <c r="F2311" s="146">
        <v>1758</v>
      </c>
    </row>
    <row r="2312" spans="1:6">
      <c r="A2312" s="59" t="s">
        <v>4104</v>
      </c>
      <c r="B2312" s="59" t="s">
        <v>4105</v>
      </c>
      <c r="C2312" s="144"/>
      <c r="D2312" s="145">
        <v>28</v>
      </c>
      <c r="E2312" s="146">
        <v>989</v>
      </c>
      <c r="F2312" s="146">
        <v>1266</v>
      </c>
    </row>
    <row r="2313" spans="1:6">
      <c r="A2313" s="59" t="s">
        <v>4108</v>
      </c>
      <c r="B2313" s="59" t="s">
        <v>4109</v>
      </c>
      <c r="C2313" s="144"/>
      <c r="D2313" s="145">
        <v>28</v>
      </c>
      <c r="E2313" s="146">
        <v>577</v>
      </c>
      <c r="F2313" s="146">
        <v>739</v>
      </c>
    </row>
    <row r="2314" spans="1:6">
      <c r="A2314" s="59" t="s">
        <v>4111</v>
      </c>
      <c r="B2314" s="59" t="s">
        <v>4112</v>
      </c>
      <c r="C2314" s="144"/>
      <c r="D2314" s="145">
        <v>18</v>
      </c>
      <c r="E2314" s="146">
        <v>2463</v>
      </c>
      <c r="F2314" s="146">
        <v>2907</v>
      </c>
    </row>
    <row r="2315" spans="1:6">
      <c r="A2315" s="59" t="s">
        <v>234</v>
      </c>
      <c r="B2315" s="59" t="s">
        <v>1255</v>
      </c>
      <c r="C2315" s="144"/>
      <c r="D2315" s="145">
        <v>18</v>
      </c>
      <c r="E2315" s="146">
        <v>499</v>
      </c>
      <c r="F2315" s="146">
        <v>589</v>
      </c>
    </row>
    <row r="2316" spans="1:6">
      <c r="A2316" s="59" t="s">
        <v>261</v>
      </c>
      <c r="B2316" s="59" t="s">
        <v>1257</v>
      </c>
      <c r="C2316" s="144"/>
      <c r="D2316" s="145">
        <v>18</v>
      </c>
      <c r="E2316" s="146">
        <v>499</v>
      </c>
      <c r="F2316" s="146">
        <v>589</v>
      </c>
    </row>
    <row r="2317" spans="1:6">
      <c r="A2317" s="59" t="s">
        <v>4119</v>
      </c>
      <c r="B2317" s="59" t="s">
        <v>4120</v>
      </c>
      <c r="C2317" s="144"/>
      <c r="D2317" s="145">
        <v>18</v>
      </c>
      <c r="E2317" s="146">
        <v>2142</v>
      </c>
      <c r="F2317" s="146">
        <v>2528</v>
      </c>
    </row>
    <row r="2318" spans="1:6">
      <c r="A2318" s="59" t="s">
        <v>734</v>
      </c>
      <c r="B2318" s="59" t="s">
        <v>1261</v>
      </c>
      <c r="C2318" s="144"/>
      <c r="D2318" s="145">
        <v>28</v>
      </c>
      <c r="E2318" s="146">
        <v>354</v>
      </c>
      <c r="F2318" s="146">
        <v>453</v>
      </c>
    </row>
    <row r="2319" spans="1:6">
      <c r="A2319" s="59" t="s">
        <v>4125</v>
      </c>
      <c r="B2319" s="59" t="s">
        <v>4126</v>
      </c>
      <c r="C2319" s="144"/>
      <c r="D2319" s="145">
        <v>28</v>
      </c>
      <c r="E2319" s="146">
        <v>367</v>
      </c>
      <c r="F2319" s="146">
        <v>470</v>
      </c>
    </row>
    <row r="2320" spans="1:6">
      <c r="A2320" s="59" t="s">
        <v>4128</v>
      </c>
      <c r="B2320" s="59" t="s">
        <v>4129</v>
      </c>
      <c r="C2320" s="144"/>
      <c r="D2320" s="145">
        <v>28</v>
      </c>
      <c r="E2320" s="146">
        <v>397</v>
      </c>
      <c r="F2320" s="146">
        <v>508</v>
      </c>
    </row>
    <row r="2321" spans="1:6">
      <c r="A2321" s="59" t="s">
        <v>63</v>
      </c>
      <c r="B2321" s="59" t="s">
        <v>1263</v>
      </c>
      <c r="C2321" s="144"/>
      <c r="D2321" s="145">
        <v>28</v>
      </c>
      <c r="E2321" s="146">
        <v>515</v>
      </c>
      <c r="F2321" s="146">
        <v>659</v>
      </c>
    </row>
    <row r="2322" spans="1:6">
      <c r="A2322" s="59" t="s">
        <v>1125</v>
      </c>
      <c r="B2322" s="59" t="s">
        <v>4132</v>
      </c>
      <c r="C2322" s="144"/>
      <c r="D2322" s="145">
        <v>28</v>
      </c>
      <c r="E2322" s="146">
        <v>399</v>
      </c>
      <c r="F2322" s="146">
        <v>511</v>
      </c>
    </row>
    <row r="2323" spans="1:6">
      <c r="A2323" s="59" t="s">
        <v>4134</v>
      </c>
      <c r="B2323" s="59" t="s">
        <v>4135</v>
      </c>
      <c r="C2323" s="144"/>
      <c r="D2323" s="145">
        <v>28</v>
      </c>
      <c r="E2323" s="146">
        <v>195</v>
      </c>
      <c r="F2323" s="146">
        <v>250</v>
      </c>
    </row>
    <row r="2324" spans="1:6">
      <c r="A2324" s="59" t="s">
        <v>4137</v>
      </c>
      <c r="B2324" s="59" t="s">
        <v>4138</v>
      </c>
      <c r="C2324" s="144"/>
      <c r="D2324" s="145">
        <v>28</v>
      </c>
      <c r="E2324" s="146">
        <v>256</v>
      </c>
      <c r="F2324" s="146">
        <v>328</v>
      </c>
    </row>
    <row r="2325" spans="1:6">
      <c r="A2325" s="59" t="s">
        <v>4140</v>
      </c>
      <c r="B2325" s="59" t="s">
        <v>4141</v>
      </c>
      <c r="C2325" s="144"/>
      <c r="D2325" s="145">
        <v>28</v>
      </c>
      <c r="E2325" s="146">
        <v>172</v>
      </c>
      <c r="F2325" s="146">
        <v>220</v>
      </c>
    </row>
    <row r="2326" spans="1:6">
      <c r="A2326" s="59" t="s">
        <v>232</v>
      </c>
      <c r="B2326" s="59" t="s">
        <v>1266</v>
      </c>
      <c r="C2326" s="144"/>
      <c r="D2326" s="145">
        <v>28</v>
      </c>
      <c r="E2326" s="146">
        <v>400</v>
      </c>
      <c r="F2326" s="146">
        <v>512</v>
      </c>
    </row>
    <row r="2327" spans="1:6">
      <c r="A2327" s="59" t="s">
        <v>4146</v>
      </c>
      <c r="B2327" s="59" t="s">
        <v>4147</v>
      </c>
      <c r="C2327" s="144"/>
      <c r="D2327" s="145">
        <v>28</v>
      </c>
      <c r="E2327" s="146">
        <v>1059</v>
      </c>
      <c r="F2327" s="146">
        <v>1355</v>
      </c>
    </row>
    <row r="2328" spans="1:6">
      <c r="A2328" s="59" t="s">
        <v>4152</v>
      </c>
      <c r="B2328" s="59" t="s">
        <v>4153</v>
      </c>
      <c r="C2328" s="144"/>
      <c r="D2328" s="145">
        <v>28</v>
      </c>
      <c r="E2328" s="146">
        <v>1108</v>
      </c>
      <c r="F2328" s="146">
        <v>1418</v>
      </c>
    </row>
    <row r="2329" spans="1:6">
      <c r="A2329" s="59" t="s">
        <v>4156</v>
      </c>
      <c r="B2329" s="59" t="s">
        <v>4157</v>
      </c>
      <c r="C2329" s="144"/>
      <c r="D2329" s="145">
        <v>28</v>
      </c>
      <c r="E2329" s="146">
        <v>1226</v>
      </c>
      <c r="F2329" s="146">
        <v>1569</v>
      </c>
    </row>
    <row r="2330" spans="1:6">
      <c r="A2330" s="59" t="s">
        <v>4165</v>
      </c>
      <c r="B2330" s="59" t="s">
        <v>4166</v>
      </c>
      <c r="C2330" s="144"/>
      <c r="D2330" s="145">
        <v>28</v>
      </c>
      <c r="E2330" s="146">
        <v>1740</v>
      </c>
      <c r="F2330" s="146">
        <v>2227</v>
      </c>
    </row>
    <row r="2331" spans="1:6">
      <c r="A2331" s="59" t="s">
        <v>4173</v>
      </c>
      <c r="B2331" s="59" t="s">
        <v>4174</v>
      </c>
      <c r="C2331" s="144"/>
      <c r="D2331" s="145">
        <v>28</v>
      </c>
      <c r="E2331" s="146">
        <v>46</v>
      </c>
      <c r="F2331" s="146">
        <v>59</v>
      </c>
    </row>
    <row r="2332" spans="1:6">
      <c r="A2332" s="59" t="s">
        <v>4176</v>
      </c>
      <c r="B2332" s="59" t="s">
        <v>4177</v>
      </c>
      <c r="C2332" s="144"/>
      <c r="D2332" s="145">
        <v>28</v>
      </c>
      <c r="E2332" s="146">
        <v>178</v>
      </c>
      <c r="F2332" s="146">
        <v>228</v>
      </c>
    </row>
    <row r="2333" spans="1:6">
      <c r="A2333" s="59" t="s">
        <v>4179</v>
      </c>
      <c r="B2333" s="59" t="s">
        <v>4180</v>
      </c>
      <c r="C2333" s="144"/>
      <c r="D2333" s="145">
        <v>28</v>
      </c>
      <c r="E2333" s="146">
        <v>68</v>
      </c>
      <c r="F2333" s="146">
        <v>87</v>
      </c>
    </row>
    <row r="2334" spans="1:6">
      <c r="A2334" s="59" t="s">
        <v>152</v>
      </c>
      <c r="B2334" s="59" t="s">
        <v>1126</v>
      </c>
      <c r="C2334" s="144"/>
      <c r="D2334" s="145">
        <v>28</v>
      </c>
      <c r="E2334" s="146">
        <v>543</v>
      </c>
      <c r="F2334" s="146">
        <v>695</v>
      </c>
    </row>
    <row r="2335" spans="1:6">
      <c r="A2335" s="59" t="s">
        <v>4183</v>
      </c>
      <c r="B2335" s="59" t="s">
        <v>4184</v>
      </c>
      <c r="C2335" s="144"/>
      <c r="D2335" s="145">
        <v>28</v>
      </c>
      <c r="E2335" s="146">
        <v>560</v>
      </c>
      <c r="F2335" s="146">
        <v>717</v>
      </c>
    </row>
    <row r="2336" spans="1:6">
      <c r="A2336" s="59" t="s">
        <v>4186</v>
      </c>
      <c r="B2336" s="59" t="s">
        <v>4187</v>
      </c>
      <c r="C2336" s="144"/>
      <c r="D2336" s="145">
        <v>28</v>
      </c>
      <c r="E2336" s="146">
        <v>600</v>
      </c>
      <c r="F2336" s="146">
        <v>768</v>
      </c>
    </row>
    <row r="2337" spans="1:6">
      <c r="A2337" s="59" t="s">
        <v>4189</v>
      </c>
      <c r="B2337" s="59" t="s">
        <v>4190</v>
      </c>
      <c r="C2337" s="144"/>
      <c r="D2337" s="145">
        <v>28</v>
      </c>
      <c r="E2337" s="146">
        <v>789</v>
      </c>
      <c r="F2337" s="146">
        <v>1010</v>
      </c>
    </row>
    <row r="2338" spans="1:6">
      <c r="A2338" s="59" t="s">
        <v>4192</v>
      </c>
      <c r="B2338" s="59" t="s">
        <v>4193</v>
      </c>
      <c r="C2338" s="144"/>
      <c r="D2338" s="145">
        <v>28</v>
      </c>
      <c r="E2338" s="146">
        <v>211</v>
      </c>
      <c r="F2338" s="146">
        <v>270</v>
      </c>
    </row>
    <row r="2339" spans="1:6">
      <c r="A2339" s="59" t="s">
        <v>737</v>
      </c>
      <c r="B2339" s="59" t="s">
        <v>1268</v>
      </c>
      <c r="C2339" s="144"/>
      <c r="D2339" s="145">
        <v>28</v>
      </c>
      <c r="E2339" s="146">
        <v>522</v>
      </c>
      <c r="F2339" s="146">
        <v>668</v>
      </c>
    </row>
    <row r="2340" spans="1:6">
      <c r="A2340" s="59" t="s">
        <v>4196</v>
      </c>
      <c r="B2340" s="59" t="s">
        <v>4197</v>
      </c>
      <c r="C2340" s="144"/>
      <c r="D2340" s="145">
        <v>28</v>
      </c>
      <c r="E2340" s="146">
        <v>539</v>
      </c>
      <c r="F2340" s="146">
        <v>690</v>
      </c>
    </row>
    <row r="2341" spans="1:6">
      <c r="A2341" s="59" t="s">
        <v>4199</v>
      </c>
      <c r="B2341" s="59" t="s">
        <v>4200</v>
      </c>
      <c r="C2341" s="144"/>
      <c r="D2341" s="145">
        <v>28</v>
      </c>
      <c r="E2341" s="146">
        <v>581</v>
      </c>
      <c r="F2341" s="146">
        <v>743</v>
      </c>
    </row>
    <row r="2342" spans="1:6">
      <c r="A2342" s="59" t="s">
        <v>4202</v>
      </c>
      <c r="B2342" s="59" t="s">
        <v>4203</v>
      </c>
      <c r="C2342" s="144"/>
      <c r="D2342" s="145">
        <v>28</v>
      </c>
      <c r="E2342" s="146">
        <v>771</v>
      </c>
      <c r="F2342" s="146">
        <v>987</v>
      </c>
    </row>
    <row r="2343" spans="1:6">
      <c r="A2343" s="59" t="s">
        <v>733</v>
      </c>
      <c r="B2343" s="59" t="s">
        <v>1270</v>
      </c>
      <c r="C2343" s="144"/>
      <c r="D2343" s="145">
        <v>28</v>
      </c>
      <c r="E2343" s="146">
        <v>354</v>
      </c>
      <c r="F2343" s="146">
        <v>453</v>
      </c>
    </row>
    <row r="2344" spans="1:6">
      <c r="A2344" s="59" t="s">
        <v>4206</v>
      </c>
      <c r="B2344" s="59" t="s">
        <v>4207</v>
      </c>
      <c r="C2344" s="144"/>
      <c r="D2344" s="145">
        <v>28</v>
      </c>
      <c r="E2344" s="146">
        <v>367</v>
      </c>
      <c r="F2344" s="146">
        <v>470</v>
      </c>
    </row>
    <row r="2345" spans="1:6">
      <c r="A2345" s="59" t="s">
        <v>922</v>
      </c>
      <c r="B2345" s="59" t="s">
        <v>1272</v>
      </c>
      <c r="C2345" s="144"/>
      <c r="D2345" s="145">
        <v>28</v>
      </c>
      <c r="E2345" s="146">
        <v>397</v>
      </c>
      <c r="F2345" s="146">
        <v>508</v>
      </c>
    </row>
    <row r="2346" spans="1:6">
      <c r="A2346" s="59" t="s">
        <v>4210</v>
      </c>
      <c r="B2346" s="59" t="s">
        <v>4211</v>
      </c>
      <c r="C2346" s="144"/>
      <c r="D2346" s="145">
        <v>28</v>
      </c>
      <c r="E2346" s="146">
        <v>515</v>
      </c>
      <c r="F2346" s="146">
        <v>659</v>
      </c>
    </row>
    <row r="2347" spans="1:6">
      <c r="A2347" s="59" t="s">
        <v>4213</v>
      </c>
      <c r="B2347" s="59" t="s">
        <v>4214</v>
      </c>
      <c r="C2347" s="144"/>
      <c r="D2347" s="145">
        <v>28</v>
      </c>
      <c r="E2347" s="146">
        <v>46</v>
      </c>
      <c r="F2347" s="146">
        <v>59</v>
      </c>
    </row>
    <row r="2348" spans="1:6">
      <c r="A2348" s="59" t="s">
        <v>231</v>
      </c>
      <c r="B2348" s="59" t="s">
        <v>1274</v>
      </c>
      <c r="C2348" s="144"/>
      <c r="D2348" s="145">
        <v>28</v>
      </c>
      <c r="E2348" s="146">
        <v>1082</v>
      </c>
      <c r="F2348" s="146">
        <v>1385</v>
      </c>
    </row>
    <row r="2349" spans="1:6">
      <c r="A2349" s="59" t="s">
        <v>4218</v>
      </c>
      <c r="B2349" s="59" t="s">
        <v>4219</v>
      </c>
      <c r="C2349" s="144"/>
      <c r="D2349" s="145">
        <v>28</v>
      </c>
      <c r="E2349" s="146">
        <v>1131</v>
      </c>
      <c r="F2349" s="146">
        <v>1448</v>
      </c>
    </row>
    <row r="2350" spans="1:6">
      <c r="A2350" s="59" t="s">
        <v>4224</v>
      </c>
      <c r="B2350" s="59" t="s">
        <v>4225</v>
      </c>
      <c r="C2350" s="144"/>
      <c r="D2350" s="145">
        <v>28</v>
      </c>
      <c r="E2350" s="146">
        <v>1249</v>
      </c>
      <c r="F2350" s="146">
        <v>1599</v>
      </c>
    </row>
    <row r="2351" spans="1:6">
      <c r="A2351" s="59" t="s">
        <v>4229</v>
      </c>
      <c r="B2351" s="59" t="s">
        <v>4230</v>
      </c>
      <c r="C2351" s="144"/>
      <c r="D2351" s="145">
        <v>28</v>
      </c>
      <c r="E2351" s="146">
        <v>1763</v>
      </c>
      <c r="F2351" s="146">
        <v>2257</v>
      </c>
    </row>
    <row r="2352" spans="1:6">
      <c r="A2352" s="59" t="s">
        <v>741</v>
      </c>
      <c r="B2352" s="59" t="s">
        <v>1276</v>
      </c>
      <c r="C2352" s="144"/>
      <c r="D2352" s="145">
        <v>28</v>
      </c>
      <c r="E2352" s="146">
        <v>526</v>
      </c>
      <c r="F2352" s="146">
        <v>673</v>
      </c>
    </row>
    <row r="2353" spans="1:6">
      <c r="A2353" s="59" t="s">
        <v>4237</v>
      </c>
      <c r="B2353" s="59" t="s">
        <v>4238</v>
      </c>
      <c r="C2353" s="144"/>
      <c r="D2353" s="145">
        <v>28</v>
      </c>
      <c r="E2353" s="146">
        <v>543</v>
      </c>
      <c r="F2353" s="146">
        <v>695</v>
      </c>
    </row>
    <row r="2354" spans="1:6">
      <c r="A2354" s="59" t="s">
        <v>4240</v>
      </c>
      <c r="B2354" s="59" t="s">
        <v>4241</v>
      </c>
      <c r="C2354" s="144"/>
      <c r="D2354" s="145">
        <v>28</v>
      </c>
      <c r="E2354" s="146">
        <v>584</v>
      </c>
      <c r="F2354" s="146">
        <v>748</v>
      </c>
    </row>
    <row r="2355" spans="1:6">
      <c r="A2355" s="59" t="s">
        <v>4243</v>
      </c>
      <c r="B2355" s="59" t="s">
        <v>4244</v>
      </c>
      <c r="C2355" s="144"/>
      <c r="D2355" s="145">
        <v>28</v>
      </c>
      <c r="E2355" s="146">
        <v>773</v>
      </c>
      <c r="F2355" s="146">
        <v>990</v>
      </c>
    </row>
    <row r="2356" spans="1:6">
      <c r="A2356" s="59" t="s">
        <v>4246</v>
      </c>
      <c r="B2356" s="59" t="s">
        <v>4247</v>
      </c>
      <c r="C2356" s="144"/>
      <c r="D2356" s="145">
        <v>28</v>
      </c>
      <c r="E2356" s="146">
        <v>1932</v>
      </c>
      <c r="F2356" s="146">
        <v>2474</v>
      </c>
    </row>
    <row r="2357" spans="1:6">
      <c r="A2357" s="59" t="s">
        <v>4255</v>
      </c>
      <c r="B2357" s="59" t="s">
        <v>4256</v>
      </c>
      <c r="C2357" s="144"/>
      <c r="D2357" s="145">
        <v>28</v>
      </c>
      <c r="E2357" s="146">
        <v>17017</v>
      </c>
      <c r="F2357" s="146">
        <v>21781</v>
      </c>
    </row>
    <row r="2358" spans="1:6">
      <c r="A2358" s="59" t="s">
        <v>4263</v>
      </c>
      <c r="B2358" s="59" t="s">
        <v>4264</v>
      </c>
      <c r="C2358" s="144"/>
      <c r="D2358" s="145">
        <v>18</v>
      </c>
      <c r="E2358" s="146">
        <v>112</v>
      </c>
      <c r="F2358" s="146">
        <v>132</v>
      </c>
    </row>
    <row r="2359" spans="1:6">
      <c r="A2359" s="59" t="s">
        <v>4266</v>
      </c>
      <c r="B2359" s="59" t="s">
        <v>4267</v>
      </c>
      <c r="C2359" s="144"/>
      <c r="D2359" s="145">
        <v>18</v>
      </c>
      <c r="E2359" s="146">
        <v>83</v>
      </c>
      <c r="F2359" s="146">
        <v>98</v>
      </c>
    </row>
    <row r="2360" spans="1:6">
      <c r="A2360" s="59" t="s">
        <v>4269</v>
      </c>
      <c r="B2360" s="59" t="s">
        <v>4270</v>
      </c>
      <c r="C2360" s="144"/>
      <c r="D2360" s="145">
        <v>18</v>
      </c>
      <c r="E2360" s="146">
        <v>1592</v>
      </c>
      <c r="F2360" s="146">
        <v>1879</v>
      </c>
    </row>
    <row r="2361" spans="1:6">
      <c r="A2361" s="59" t="s">
        <v>4275</v>
      </c>
      <c r="B2361" s="59" t="s">
        <v>4276</v>
      </c>
      <c r="C2361" s="144"/>
      <c r="D2361" s="145">
        <v>18</v>
      </c>
      <c r="E2361" s="146">
        <v>590</v>
      </c>
      <c r="F2361" s="146">
        <v>697</v>
      </c>
    </row>
    <row r="2362" spans="1:6">
      <c r="A2362" s="59" t="s">
        <v>53</v>
      </c>
      <c r="B2362" s="59" t="s">
        <v>1278</v>
      </c>
      <c r="C2362" s="144"/>
      <c r="D2362" s="145">
        <v>18</v>
      </c>
      <c r="E2362" s="146">
        <v>588</v>
      </c>
      <c r="F2362" s="146">
        <v>694</v>
      </c>
    </row>
    <row r="2363" spans="1:6">
      <c r="A2363" s="59" t="s">
        <v>149</v>
      </c>
      <c r="B2363" s="59" t="s">
        <v>1128</v>
      </c>
      <c r="C2363" s="144"/>
      <c r="D2363" s="145">
        <v>28</v>
      </c>
      <c r="E2363" s="146">
        <v>487</v>
      </c>
      <c r="F2363" s="146">
        <v>623</v>
      </c>
    </row>
    <row r="2364" spans="1:6">
      <c r="A2364" s="59" t="s">
        <v>517</v>
      </c>
      <c r="B2364" s="59" t="s">
        <v>1131</v>
      </c>
      <c r="C2364" s="144"/>
      <c r="D2364" s="145">
        <v>28</v>
      </c>
      <c r="E2364" s="146">
        <v>488</v>
      </c>
      <c r="F2364" s="146">
        <v>625</v>
      </c>
    </row>
    <row r="2365" spans="1:6">
      <c r="A2365" s="59" t="s">
        <v>518</v>
      </c>
      <c r="B2365" s="59" t="s">
        <v>1133</v>
      </c>
      <c r="C2365" s="144"/>
      <c r="D2365" s="145">
        <v>28</v>
      </c>
      <c r="E2365" s="146">
        <v>532</v>
      </c>
      <c r="F2365" s="146">
        <v>681</v>
      </c>
    </row>
    <row r="2366" spans="1:6">
      <c r="A2366" s="59" t="s">
        <v>65</v>
      </c>
      <c r="B2366" s="59" t="s">
        <v>1135</v>
      </c>
      <c r="C2366" s="144"/>
      <c r="D2366" s="145">
        <v>28</v>
      </c>
      <c r="E2366" s="146">
        <v>736</v>
      </c>
      <c r="F2366" s="146">
        <v>942</v>
      </c>
    </row>
    <row r="2367" spans="1:6">
      <c r="A2367" s="59" t="s">
        <v>666</v>
      </c>
      <c r="B2367" s="59" t="s">
        <v>1140</v>
      </c>
      <c r="C2367" s="144"/>
      <c r="D2367" s="145">
        <v>28</v>
      </c>
      <c r="E2367" s="146">
        <v>163</v>
      </c>
      <c r="F2367" s="146">
        <v>209</v>
      </c>
    </row>
    <row r="2368" spans="1:6">
      <c r="A2368" s="59" t="s">
        <v>144</v>
      </c>
      <c r="B2368" s="59" t="s">
        <v>1144</v>
      </c>
      <c r="C2368" s="144"/>
      <c r="D2368" s="145">
        <v>18</v>
      </c>
      <c r="E2368" s="146">
        <v>493</v>
      </c>
      <c r="F2368" s="146">
        <v>582</v>
      </c>
    </row>
    <row r="2369" spans="1:6">
      <c r="A2369" s="59" t="s">
        <v>4287</v>
      </c>
      <c r="B2369" s="59" t="s">
        <v>1484</v>
      </c>
      <c r="C2369" s="144"/>
      <c r="D2369" s="145">
        <v>18</v>
      </c>
      <c r="E2369" s="146">
        <v>131</v>
      </c>
      <c r="F2369" s="146">
        <v>154</v>
      </c>
    </row>
    <row r="2370" spans="1:6">
      <c r="A2370" s="59" t="s">
        <v>928</v>
      </c>
      <c r="B2370" s="59" t="s">
        <v>4289</v>
      </c>
      <c r="C2370" s="144"/>
      <c r="D2370" s="145">
        <v>28</v>
      </c>
      <c r="E2370" s="146">
        <v>12</v>
      </c>
      <c r="F2370" s="146">
        <v>16</v>
      </c>
    </row>
    <row r="2371" spans="1:6">
      <c r="A2371" s="59" t="s">
        <v>4291</v>
      </c>
      <c r="B2371" s="59" t="s">
        <v>4292</v>
      </c>
      <c r="C2371" s="144"/>
      <c r="D2371" s="145">
        <v>18</v>
      </c>
      <c r="E2371" s="146">
        <v>1604</v>
      </c>
      <c r="F2371" s="146">
        <v>1893</v>
      </c>
    </row>
    <row r="2372" spans="1:6">
      <c r="A2372" s="59" t="s">
        <v>4297</v>
      </c>
      <c r="B2372" s="59" t="s">
        <v>4298</v>
      </c>
      <c r="C2372" s="144"/>
      <c r="D2372" s="145">
        <v>28</v>
      </c>
      <c r="E2372" s="146">
        <v>176</v>
      </c>
      <c r="F2372" s="146">
        <v>225</v>
      </c>
    </row>
    <row r="2373" spans="1:6">
      <c r="A2373" s="59" t="s">
        <v>4300</v>
      </c>
      <c r="B2373" s="59" t="s">
        <v>4301</v>
      </c>
      <c r="C2373" s="144"/>
      <c r="D2373" s="145">
        <v>18</v>
      </c>
      <c r="E2373" s="146">
        <v>1070</v>
      </c>
      <c r="F2373" s="146">
        <v>1263</v>
      </c>
    </row>
    <row r="2374" spans="1:6">
      <c r="A2374" s="59" t="s">
        <v>4303</v>
      </c>
      <c r="B2374" s="59" t="s">
        <v>4304</v>
      </c>
      <c r="C2374" s="144"/>
      <c r="D2374" s="145">
        <v>18</v>
      </c>
      <c r="E2374" s="146">
        <v>3714</v>
      </c>
      <c r="F2374" s="146">
        <v>4382</v>
      </c>
    </row>
    <row r="2375" spans="1:6">
      <c r="A2375" s="59" t="s">
        <v>4312</v>
      </c>
      <c r="B2375" s="59" t="s">
        <v>4313</v>
      </c>
      <c r="C2375" s="144"/>
      <c r="D2375" s="145">
        <v>18</v>
      </c>
      <c r="E2375" s="146">
        <v>5434</v>
      </c>
      <c r="F2375" s="146">
        <v>6412</v>
      </c>
    </row>
    <row r="2376" spans="1:6">
      <c r="A2376" s="59" t="s">
        <v>4318</v>
      </c>
      <c r="B2376" s="59" t="s">
        <v>4319</v>
      </c>
      <c r="C2376" s="144"/>
      <c r="D2376" s="145">
        <v>18</v>
      </c>
      <c r="E2376" s="146">
        <v>22</v>
      </c>
      <c r="F2376" s="146">
        <v>26</v>
      </c>
    </row>
    <row r="2377" spans="1:6">
      <c r="A2377" s="59" t="s">
        <v>1060</v>
      </c>
      <c r="B2377" s="59" t="s">
        <v>1284</v>
      </c>
      <c r="C2377" s="144"/>
      <c r="D2377" s="145">
        <v>18</v>
      </c>
      <c r="E2377" s="146">
        <v>493</v>
      </c>
      <c r="F2377" s="146">
        <v>582</v>
      </c>
    </row>
    <row r="2378" spans="1:6">
      <c r="A2378" s="59" t="s">
        <v>4322</v>
      </c>
      <c r="B2378" s="59" t="s">
        <v>4323</v>
      </c>
      <c r="C2378" s="144"/>
      <c r="D2378" s="145">
        <v>28</v>
      </c>
      <c r="E2378" s="146">
        <v>3948</v>
      </c>
      <c r="F2378" s="146">
        <v>5053</v>
      </c>
    </row>
    <row r="2379" spans="1:6">
      <c r="A2379" s="59" t="s">
        <v>4331</v>
      </c>
      <c r="B2379" s="59" t="s">
        <v>4332</v>
      </c>
      <c r="C2379" s="144"/>
      <c r="D2379" s="145">
        <v>28</v>
      </c>
      <c r="E2379" s="146">
        <v>2708</v>
      </c>
      <c r="F2379" s="146">
        <v>3467</v>
      </c>
    </row>
    <row r="2380" spans="1:6">
      <c r="A2380" s="59" t="s">
        <v>927</v>
      </c>
      <c r="B2380" s="59" t="s">
        <v>1149</v>
      </c>
      <c r="C2380" s="144"/>
      <c r="D2380" s="145">
        <v>28</v>
      </c>
      <c r="E2380" s="146">
        <v>1135</v>
      </c>
      <c r="F2380" s="146">
        <v>1452</v>
      </c>
    </row>
    <row r="2381" spans="1:6">
      <c r="A2381" s="59" t="s">
        <v>4346</v>
      </c>
      <c r="B2381" s="59" t="s">
        <v>4347</v>
      </c>
      <c r="C2381" s="144"/>
      <c r="D2381" s="145">
        <v>18</v>
      </c>
      <c r="E2381" s="146">
        <v>31</v>
      </c>
      <c r="F2381" s="146">
        <v>36</v>
      </c>
    </row>
    <row r="2382" spans="1:6">
      <c r="A2382" s="59" t="s">
        <v>4349</v>
      </c>
      <c r="B2382" s="59" t="s">
        <v>4350</v>
      </c>
      <c r="C2382" s="144"/>
      <c r="D2382" s="145">
        <v>28</v>
      </c>
      <c r="E2382" s="146">
        <v>96</v>
      </c>
      <c r="F2382" s="146">
        <v>123</v>
      </c>
    </row>
    <row r="2383" spans="1:6">
      <c r="A2383" s="59" t="s">
        <v>1058</v>
      </c>
      <c r="B2383" s="59" t="s">
        <v>1287</v>
      </c>
      <c r="C2383" s="144"/>
      <c r="D2383" s="145">
        <v>18</v>
      </c>
      <c r="E2383" s="146">
        <v>60</v>
      </c>
      <c r="F2383" s="146">
        <v>71</v>
      </c>
    </row>
    <row r="2384" spans="1:6">
      <c r="A2384" s="59" t="s">
        <v>1055</v>
      </c>
      <c r="B2384" s="59" t="s">
        <v>1289</v>
      </c>
      <c r="C2384" s="144"/>
      <c r="D2384" s="145">
        <v>18</v>
      </c>
      <c r="E2384" s="146">
        <v>55</v>
      </c>
      <c r="F2384" s="146">
        <v>65</v>
      </c>
    </row>
    <row r="2385" spans="1:6">
      <c r="A2385" s="59" t="s">
        <v>1052</v>
      </c>
      <c r="B2385" s="59" t="s">
        <v>1291</v>
      </c>
      <c r="C2385" s="144"/>
      <c r="D2385" s="145">
        <v>18</v>
      </c>
      <c r="E2385" s="146">
        <v>13</v>
      </c>
      <c r="F2385" s="146">
        <v>16</v>
      </c>
    </row>
    <row r="2386" spans="1:6">
      <c r="A2386" s="59" t="s">
        <v>1051</v>
      </c>
      <c r="B2386" s="59" t="s">
        <v>1294</v>
      </c>
      <c r="C2386" s="144"/>
      <c r="D2386" s="145">
        <v>28</v>
      </c>
      <c r="E2386" s="146">
        <v>11</v>
      </c>
      <c r="F2386" s="146">
        <v>14</v>
      </c>
    </row>
    <row r="2387" spans="1:6">
      <c r="A2387" s="59" t="s">
        <v>4358</v>
      </c>
      <c r="B2387" s="59" t="s">
        <v>4359</v>
      </c>
      <c r="C2387" s="144"/>
      <c r="D2387" s="145">
        <v>28</v>
      </c>
      <c r="E2387" s="146">
        <v>148</v>
      </c>
      <c r="F2387" s="146">
        <v>189</v>
      </c>
    </row>
    <row r="2388" spans="1:6">
      <c r="A2388" s="59" t="s">
        <v>4361</v>
      </c>
      <c r="B2388" s="59" t="s">
        <v>4362</v>
      </c>
      <c r="C2388" s="144"/>
      <c r="D2388" s="145">
        <v>28</v>
      </c>
      <c r="E2388" s="146">
        <v>11</v>
      </c>
      <c r="F2388" s="146">
        <v>14</v>
      </c>
    </row>
    <row r="2389" spans="1:6">
      <c r="A2389" s="59" t="s">
        <v>468</v>
      </c>
      <c r="B2389" s="59" t="s">
        <v>1153</v>
      </c>
      <c r="C2389" s="144"/>
      <c r="D2389" s="145">
        <v>28</v>
      </c>
      <c r="E2389" s="146">
        <v>94</v>
      </c>
      <c r="F2389" s="146">
        <v>120</v>
      </c>
    </row>
    <row r="2390" spans="1:6">
      <c r="A2390" s="59" t="s">
        <v>747</v>
      </c>
      <c r="B2390" s="59" t="s">
        <v>1296</v>
      </c>
      <c r="C2390" s="144"/>
      <c r="D2390" s="145">
        <v>28</v>
      </c>
      <c r="E2390" s="146">
        <v>110</v>
      </c>
      <c r="F2390" s="146">
        <v>141</v>
      </c>
    </row>
    <row r="2391" spans="1:6">
      <c r="A2391" s="59" t="s">
        <v>4366</v>
      </c>
      <c r="B2391" s="59" t="s">
        <v>4367</v>
      </c>
      <c r="C2391" s="144"/>
      <c r="D2391" s="145">
        <v>28</v>
      </c>
      <c r="E2391" s="146">
        <v>666</v>
      </c>
      <c r="F2391" s="146">
        <v>853</v>
      </c>
    </row>
    <row r="2392" spans="1:6">
      <c r="A2392" s="59" t="s">
        <v>4369</v>
      </c>
      <c r="B2392" s="59" t="s">
        <v>4370</v>
      </c>
      <c r="C2392" s="144"/>
      <c r="D2392" s="145">
        <v>28</v>
      </c>
      <c r="E2392" s="146">
        <v>279</v>
      </c>
      <c r="F2392" s="146">
        <v>358</v>
      </c>
    </row>
    <row r="2393" spans="1:6">
      <c r="A2393" s="59" t="s">
        <v>4374</v>
      </c>
      <c r="B2393" s="59" t="s">
        <v>4375</v>
      </c>
      <c r="C2393" s="144"/>
      <c r="D2393" s="145">
        <v>18</v>
      </c>
      <c r="E2393" s="146">
        <v>645</v>
      </c>
      <c r="F2393" s="146">
        <v>762</v>
      </c>
    </row>
    <row r="2394" spans="1:6">
      <c r="A2394" s="59" t="s">
        <v>4377</v>
      </c>
      <c r="B2394" s="59" t="s">
        <v>4378</v>
      </c>
      <c r="C2394" s="144"/>
      <c r="D2394" s="145">
        <v>18</v>
      </c>
      <c r="E2394" s="146">
        <v>845</v>
      </c>
      <c r="F2394" s="146">
        <v>998</v>
      </c>
    </row>
    <row r="2395" spans="1:6">
      <c r="A2395" s="59" t="s">
        <v>4380</v>
      </c>
      <c r="B2395" s="59" t="s">
        <v>4381</v>
      </c>
      <c r="C2395" s="144"/>
      <c r="D2395" s="145">
        <v>18</v>
      </c>
      <c r="E2395" s="146">
        <v>1964</v>
      </c>
      <c r="F2395" s="146">
        <v>2318</v>
      </c>
    </row>
    <row r="2396" spans="1:6">
      <c r="A2396" s="59" t="s">
        <v>4385</v>
      </c>
      <c r="B2396" s="59" t="s">
        <v>4386</v>
      </c>
      <c r="C2396" s="144"/>
      <c r="D2396" s="145">
        <v>28</v>
      </c>
      <c r="E2396" s="146">
        <v>569</v>
      </c>
      <c r="F2396" s="146">
        <v>728</v>
      </c>
    </row>
    <row r="2397" spans="1:6">
      <c r="A2397" s="59" t="s">
        <v>4388</v>
      </c>
      <c r="B2397" s="59" t="s">
        <v>4389</v>
      </c>
      <c r="C2397" s="144"/>
      <c r="D2397" s="145">
        <v>28</v>
      </c>
      <c r="E2397" s="146">
        <v>48</v>
      </c>
      <c r="F2397" s="146">
        <v>61</v>
      </c>
    </row>
    <row r="2398" spans="1:6">
      <c r="A2398" s="59" t="s">
        <v>4391</v>
      </c>
      <c r="B2398" s="59" t="s">
        <v>4392</v>
      </c>
      <c r="C2398" s="144"/>
      <c r="D2398" s="145">
        <v>28</v>
      </c>
      <c r="E2398" s="146">
        <v>115</v>
      </c>
      <c r="F2398" s="146">
        <v>147</v>
      </c>
    </row>
    <row r="2399" spans="1:6">
      <c r="A2399" s="59" t="s">
        <v>4394</v>
      </c>
      <c r="B2399" s="59" t="s">
        <v>4395</v>
      </c>
      <c r="C2399" s="144"/>
      <c r="D2399" s="145">
        <v>28</v>
      </c>
      <c r="E2399" s="146">
        <v>527</v>
      </c>
      <c r="F2399" s="146">
        <v>675</v>
      </c>
    </row>
    <row r="2400" spans="1:6">
      <c r="A2400" s="59" t="s">
        <v>4397</v>
      </c>
      <c r="B2400" s="59" t="s">
        <v>4398</v>
      </c>
      <c r="C2400" s="144"/>
      <c r="D2400" s="145">
        <v>28</v>
      </c>
      <c r="E2400" s="146">
        <v>49</v>
      </c>
      <c r="F2400" s="146">
        <v>62</v>
      </c>
    </row>
    <row r="2401" spans="1:6">
      <c r="A2401" s="59" t="s">
        <v>4400</v>
      </c>
      <c r="B2401" s="59" t="s">
        <v>4401</v>
      </c>
      <c r="C2401" s="144"/>
      <c r="D2401" s="145">
        <v>28</v>
      </c>
      <c r="E2401" s="146">
        <v>13</v>
      </c>
      <c r="F2401" s="146">
        <v>17</v>
      </c>
    </row>
    <row r="2402" spans="1:6">
      <c r="A2402" s="59" t="s">
        <v>4403</v>
      </c>
      <c r="B2402" s="59" t="s">
        <v>4404</v>
      </c>
      <c r="C2402" s="144"/>
      <c r="D2402" s="145">
        <v>18</v>
      </c>
      <c r="E2402" s="146">
        <v>39</v>
      </c>
      <c r="F2402" s="146">
        <v>46</v>
      </c>
    </row>
    <row r="2403" spans="1:6">
      <c r="A2403" s="59" t="s">
        <v>4406</v>
      </c>
      <c r="B2403" s="59" t="s">
        <v>4407</v>
      </c>
      <c r="C2403" s="144"/>
      <c r="D2403" s="145">
        <v>28</v>
      </c>
      <c r="E2403" s="146">
        <v>478</v>
      </c>
      <c r="F2403" s="146">
        <v>612</v>
      </c>
    </row>
    <row r="2404" spans="1:6">
      <c r="A2404" s="59" t="s">
        <v>4409</v>
      </c>
      <c r="B2404" s="59" t="s">
        <v>4410</v>
      </c>
      <c r="C2404" s="144"/>
      <c r="D2404" s="145">
        <v>18</v>
      </c>
      <c r="E2404" s="146">
        <v>41</v>
      </c>
      <c r="F2404" s="146">
        <v>49</v>
      </c>
    </row>
    <row r="2405" spans="1:6">
      <c r="A2405" s="59" t="s">
        <v>4412</v>
      </c>
      <c r="B2405" s="59" t="s">
        <v>4413</v>
      </c>
      <c r="C2405" s="144"/>
      <c r="D2405" s="145">
        <v>18</v>
      </c>
      <c r="E2405" s="146">
        <v>111</v>
      </c>
      <c r="F2405" s="146">
        <v>131</v>
      </c>
    </row>
    <row r="2406" spans="1:6">
      <c r="A2406" s="59" t="s">
        <v>4417</v>
      </c>
      <c r="B2406" s="59" t="s">
        <v>4418</v>
      </c>
      <c r="C2406" s="144"/>
      <c r="D2406" s="145">
        <v>28</v>
      </c>
      <c r="E2406" s="146">
        <v>637</v>
      </c>
      <c r="F2406" s="146">
        <v>815</v>
      </c>
    </row>
    <row r="2407" spans="1:6">
      <c r="A2407" s="59" t="s">
        <v>4420</v>
      </c>
      <c r="B2407" s="59" t="s">
        <v>4421</v>
      </c>
      <c r="C2407" s="144"/>
      <c r="D2407" s="145">
        <v>28</v>
      </c>
      <c r="E2407" s="146">
        <v>40</v>
      </c>
      <c r="F2407" s="146">
        <v>52</v>
      </c>
    </row>
    <row r="2408" spans="1:6">
      <c r="A2408" s="59" t="s">
        <v>4423</v>
      </c>
      <c r="B2408" s="59" t="s">
        <v>4424</v>
      </c>
      <c r="C2408" s="144"/>
      <c r="D2408" s="145">
        <v>18</v>
      </c>
      <c r="E2408" s="146">
        <v>35</v>
      </c>
      <c r="F2408" s="146">
        <v>42</v>
      </c>
    </row>
    <row r="2409" spans="1:6">
      <c r="A2409" s="59" t="s">
        <v>4426</v>
      </c>
      <c r="B2409" s="59" t="s">
        <v>4427</v>
      </c>
      <c r="C2409" s="144"/>
      <c r="D2409" s="145">
        <v>18</v>
      </c>
      <c r="E2409" s="146">
        <v>37</v>
      </c>
      <c r="F2409" s="146">
        <v>43</v>
      </c>
    </row>
    <row r="2410" spans="1:6">
      <c r="A2410" s="59" t="s">
        <v>4429</v>
      </c>
      <c r="B2410" s="59" t="s">
        <v>4430</v>
      </c>
      <c r="C2410" s="144"/>
      <c r="D2410" s="145">
        <v>28</v>
      </c>
      <c r="E2410" s="146">
        <v>182</v>
      </c>
      <c r="F2410" s="146">
        <v>233</v>
      </c>
    </row>
    <row r="2411" spans="1:6">
      <c r="A2411" s="59" t="s">
        <v>4432</v>
      </c>
      <c r="B2411" s="59" t="s">
        <v>4433</v>
      </c>
      <c r="C2411" s="144"/>
      <c r="D2411" s="145">
        <v>28</v>
      </c>
      <c r="E2411" s="146">
        <v>182</v>
      </c>
      <c r="F2411" s="146">
        <v>233</v>
      </c>
    </row>
    <row r="2412" spans="1:6">
      <c r="A2412" s="59" t="s">
        <v>4435</v>
      </c>
      <c r="B2412" s="59" t="s">
        <v>4436</v>
      </c>
      <c r="C2412" s="144"/>
      <c r="D2412" s="145">
        <v>18</v>
      </c>
      <c r="E2412" s="146">
        <v>5</v>
      </c>
      <c r="F2412" s="146">
        <v>6</v>
      </c>
    </row>
    <row r="2413" spans="1:6">
      <c r="A2413" s="59" t="s">
        <v>4438</v>
      </c>
      <c r="B2413" s="59" t="s">
        <v>4439</v>
      </c>
      <c r="C2413" s="144"/>
      <c r="D2413" s="145">
        <v>18</v>
      </c>
      <c r="E2413" s="146">
        <v>49</v>
      </c>
      <c r="F2413" s="146">
        <v>58</v>
      </c>
    </row>
    <row r="2414" spans="1:6">
      <c r="A2414" s="59" t="s">
        <v>4441</v>
      </c>
      <c r="B2414" s="59" t="s">
        <v>4442</v>
      </c>
      <c r="C2414" s="144"/>
      <c r="D2414" s="145">
        <v>28</v>
      </c>
      <c r="E2414" s="146">
        <v>11</v>
      </c>
      <c r="F2414" s="146">
        <v>14</v>
      </c>
    </row>
    <row r="2415" spans="1:6">
      <c r="A2415" s="59" t="s">
        <v>4444</v>
      </c>
      <c r="B2415" s="59" t="s">
        <v>4445</v>
      </c>
      <c r="C2415" s="144"/>
      <c r="D2415" s="145">
        <v>18</v>
      </c>
      <c r="E2415" s="146">
        <v>9</v>
      </c>
      <c r="F2415" s="146">
        <v>10</v>
      </c>
    </row>
    <row r="2416" spans="1:6">
      <c r="A2416" s="59" t="s">
        <v>4447</v>
      </c>
      <c r="B2416" s="59" t="s">
        <v>4448</v>
      </c>
      <c r="C2416" s="144"/>
      <c r="D2416" s="145">
        <v>28</v>
      </c>
      <c r="E2416" s="146">
        <v>4</v>
      </c>
      <c r="F2416" s="146">
        <v>5</v>
      </c>
    </row>
    <row r="2417" spans="1:6">
      <c r="A2417" s="59" t="s">
        <v>4450</v>
      </c>
      <c r="B2417" s="59" t="s">
        <v>4451</v>
      </c>
      <c r="C2417" s="144"/>
      <c r="D2417" s="145">
        <v>28</v>
      </c>
      <c r="E2417" s="146">
        <v>554</v>
      </c>
      <c r="F2417" s="146">
        <v>709</v>
      </c>
    </row>
    <row r="2418" spans="1:6">
      <c r="A2418" s="59" t="s">
        <v>4453</v>
      </c>
      <c r="B2418" s="59" t="s">
        <v>4454</v>
      </c>
      <c r="C2418" s="144"/>
      <c r="D2418" s="145">
        <v>28</v>
      </c>
      <c r="E2418" s="146">
        <v>37</v>
      </c>
      <c r="F2418" s="146">
        <v>47</v>
      </c>
    </row>
    <row r="2419" spans="1:6">
      <c r="A2419" s="59" t="s">
        <v>4458</v>
      </c>
      <c r="B2419" s="59" t="s">
        <v>4459</v>
      </c>
      <c r="C2419" s="144"/>
      <c r="D2419" s="145">
        <v>28</v>
      </c>
      <c r="E2419" s="146">
        <v>10</v>
      </c>
      <c r="F2419" s="146">
        <v>12</v>
      </c>
    </row>
    <row r="2420" spans="1:6">
      <c r="A2420" s="59" t="s">
        <v>340</v>
      </c>
      <c r="B2420" s="59" t="s">
        <v>1298</v>
      </c>
      <c r="C2420" s="144"/>
      <c r="D2420" s="145">
        <v>28</v>
      </c>
      <c r="E2420" s="146">
        <v>634.38</v>
      </c>
      <c r="F2420" s="146">
        <v>812</v>
      </c>
    </row>
    <row r="2421" spans="1:6">
      <c r="A2421" s="59" t="s">
        <v>4461</v>
      </c>
      <c r="B2421" s="59" t="s">
        <v>4462</v>
      </c>
      <c r="C2421" s="144"/>
      <c r="D2421" s="145">
        <v>28</v>
      </c>
      <c r="E2421" s="146">
        <v>1647</v>
      </c>
      <c r="F2421" s="146">
        <v>2108</v>
      </c>
    </row>
    <row r="2422" spans="1:6">
      <c r="A2422" s="59" t="s">
        <v>4468</v>
      </c>
      <c r="B2422" s="59" t="s">
        <v>4469</v>
      </c>
      <c r="C2422" s="144"/>
      <c r="D2422" s="145">
        <v>28</v>
      </c>
      <c r="E2422" s="146">
        <v>131</v>
      </c>
      <c r="F2422" s="146">
        <v>167</v>
      </c>
    </row>
    <row r="2423" spans="1:6">
      <c r="A2423" s="59" t="s">
        <v>4471</v>
      </c>
      <c r="B2423" s="59" t="s">
        <v>4472</v>
      </c>
      <c r="C2423" s="144"/>
      <c r="D2423" s="145">
        <v>28</v>
      </c>
      <c r="E2423" s="146">
        <v>10</v>
      </c>
      <c r="F2423" s="146">
        <v>12</v>
      </c>
    </row>
    <row r="2424" spans="1:6">
      <c r="A2424" s="59" t="s">
        <v>4474</v>
      </c>
      <c r="B2424" s="59" t="s">
        <v>4475</v>
      </c>
      <c r="C2424" s="144"/>
      <c r="D2424" s="145">
        <v>28</v>
      </c>
      <c r="E2424" s="146">
        <v>132</v>
      </c>
      <c r="F2424" s="146">
        <v>169</v>
      </c>
    </row>
    <row r="2425" spans="1:6">
      <c r="A2425" s="59" t="s">
        <v>4477</v>
      </c>
      <c r="B2425" s="59" t="s">
        <v>4478</v>
      </c>
      <c r="C2425" s="144"/>
      <c r="D2425" s="145">
        <v>28</v>
      </c>
      <c r="E2425" s="146">
        <v>132</v>
      </c>
      <c r="F2425" s="146">
        <v>169</v>
      </c>
    </row>
    <row r="2426" spans="1:6">
      <c r="A2426" s="59" t="s">
        <v>4480</v>
      </c>
      <c r="B2426" s="59" t="s">
        <v>4481</v>
      </c>
      <c r="C2426" s="144"/>
      <c r="D2426" s="145">
        <v>28</v>
      </c>
      <c r="E2426" s="146">
        <v>56</v>
      </c>
      <c r="F2426" s="146">
        <v>72</v>
      </c>
    </row>
    <row r="2427" spans="1:6">
      <c r="A2427" s="59" t="s">
        <v>4489</v>
      </c>
      <c r="B2427" s="59" t="s">
        <v>4490</v>
      </c>
      <c r="C2427" s="144"/>
      <c r="D2427" s="145">
        <v>28</v>
      </c>
      <c r="E2427" s="146">
        <v>10</v>
      </c>
      <c r="F2427" s="146">
        <v>12</v>
      </c>
    </row>
    <row r="2428" spans="1:6">
      <c r="A2428" s="59" t="s">
        <v>4492</v>
      </c>
      <c r="B2428" s="59" t="s">
        <v>4493</v>
      </c>
      <c r="C2428" s="144"/>
      <c r="D2428" s="145">
        <v>28</v>
      </c>
      <c r="E2428" s="146">
        <v>1</v>
      </c>
      <c r="F2428" s="146">
        <v>2</v>
      </c>
    </row>
    <row r="2429" spans="1:6">
      <c r="A2429" s="59" t="s">
        <v>4495</v>
      </c>
      <c r="B2429" s="59" t="s">
        <v>4496</v>
      </c>
      <c r="C2429" s="144"/>
      <c r="D2429" s="145">
        <v>28</v>
      </c>
      <c r="E2429" s="146">
        <v>283</v>
      </c>
      <c r="F2429" s="146">
        <v>362</v>
      </c>
    </row>
    <row r="2430" spans="1:6">
      <c r="A2430" s="59" t="s">
        <v>242</v>
      </c>
      <c r="B2430" s="59" t="s">
        <v>1300</v>
      </c>
      <c r="C2430" s="144"/>
      <c r="D2430" s="145">
        <v>18</v>
      </c>
      <c r="E2430" s="146">
        <v>113</v>
      </c>
      <c r="F2430" s="146">
        <v>134</v>
      </c>
    </row>
    <row r="2431" spans="1:6">
      <c r="A2431" s="59" t="s">
        <v>4499</v>
      </c>
      <c r="B2431" s="59" t="s">
        <v>4500</v>
      </c>
      <c r="C2431" s="144"/>
      <c r="D2431" s="145">
        <v>28</v>
      </c>
      <c r="E2431" s="146">
        <v>126</v>
      </c>
      <c r="F2431" s="146">
        <v>161</v>
      </c>
    </row>
    <row r="2432" spans="1:6">
      <c r="A2432" s="59" t="s">
        <v>4502</v>
      </c>
      <c r="B2432" s="59" t="s">
        <v>4503</v>
      </c>
      <c r="C2432" s="144"/>
      <c r="D2432" s="145">
        <v>28</v>
      </c>
      <c r="E2432" s="146">
        <v>170</v>
      </c>
      <c r="F2432" s="146">
        <v>217</v>
      </c>
    </row>
    <row r="2433" spans="1:6">
      <c r="A2433" s="59" t="s">
        <v>4505</v>
      </c>
      <c r="B2433" s="59" t="s">
        <v>4506</v>
      </c>
      <c r="C2433" s="144"/>
      <c r="D2433" s="145">
        <v>18</v>
      </c>
      <c r="E2433" s="146">
        <v>11</v>
      </c>
      <c r="F2433" s="146">
        <v>13</v>
      </c>
    </row>
    <row r="2434" spans="1:6">
      <c r="A2434" s="59" t="s">
        <v>4508</v>
      </c>
      <c r="B2434" s="59" t="s">
        <v>4509</v>
      </c>
      <c r="C2434" s="144"/>
      <c r="D2434" s="145">
        <v>18</v>
      </c>
      <c r="E2434" s="146">
        <v>4</v>
      </c>
      <c r="F2434" s="146">
        <v>4</v>
      </c>
    </row>
    <row r="2435" spans="1:6">
      <c r="A2435" s="59" t="s">
        <v>4511</v>
      </c>
      <c r="B2435" s="59" t="s">
        <v>4512</v>
      </c>
      <c r="C2435" s="144"/>
      <c r="D2435" s="145">
        <v>28</v>
      </c>
      <c r="E2435" s="146">
        <v>182</v>
      </c>
      <c r="F2435" s="146">
        <v>233</v>
      </c>
    </row>
    <row r="2436" spans="1:6">
      <c r="A2436" s="59" t="s">
        <v>4514</v>
      </c>
      <c r="B2436" s="59" t="s">
        <v>4515</v>
      </c>
      <c r="C2436" s="144"/>
      <c r="D2436" s="145">
        <v>28</v>
      </c>
      <c r="E2436" s="146">
        <v>44</v>
      </c>
      <c r="F2436" s="146">
        <v>56</v>
      </c>
    </row>
    <row r="2437" spans="1:6">
      <c r="A2437" s="59" t="s">
        <v>1283</v>
      </c>
      <c r="B2437" s="59" t="s">
        <v>1803</v>
      </c>
      <c r="C2437" s="144"/>
      <c r="D2437" s="145">
        <v>18</v>
      </c>
      <c r="E2437" s="146">
        <v>861</v>
      </c>
      <c r="F2437" s="146">
        <v>1016</v>
      </c>
    </row>
    <row r="2438" spans="1:6">
      <c r="A2438" s="59" t="s">
        <v>4518</v>
      </c>
      <c r="B2438" s="59" t="s">
        <v>4519</v>
      </c>
      <c r="C2438" s="144"/>
      <c r="D2438" s="145">
        <v>28</v>
      </c>
      <c r="E2438" s="146">
        <v>201</v>
      </c>
      <c r="F2438" s="146">
        <v>258</v>
      </c>
    </row>
    <row r="2439" spans="1:6">
      <c r="A2439" s="59" t="s">
        <v>4521</v>
      </c>
      <c r="B2439" s="59" t="s">
        <v>4522</v>
      </c>
      <c r="C2439" s="144"/>
      <c r="D2439" s="145">
        <v>18</v>
      </c>
      <c r="E2439" s="146">
        <v>5</v>
      </c>
      <c r="F2439" s="146">
        <v>6</v>
      </c>
    </row>
    <row r="2440" spans="1:6">
      <c r="A2440" s="59" t="s">
        <v>4524</v>
      </c>
      <c r="B2440" s="59" t="s">
        <v>4525</v>
      </c>
      <c r="C2440" s="144"/>
      <c r="D2440" s="145">
        <v>18</v>
      </c>
      <c r="E2440" s="146">
        <v>35</v>
      </c>
      <c r="F2440" s="146">
        <v>42</v>
      </c>
    </row>
    <row r="2441" spans="1:6">
      <c r="A2441" s="59" t="s">
        <v>450</v>
      </c>
      <c r="B2441" s="59" t="s">
        <v>1302</v>
      </c>
      <c r="C2441" s="144"/>
      <c r="D2441" s="145">
        <v>28</v>
      </c>
      <c r="E2441" s="146">
        <v>101</v>
      </c>
      <c r="F2441" s="146">
        <v>130</v>
      </c>
    </row>
    <row r="2442" spans="1:6">
      <c r="A2442" s="59" t="s">
        <v>4528</v>
      </c>
      <c r="B2442" s="59" t="s">
        <v>4529</v>
      </c>
      <c r="C2442" s="144"/>
      <c r="D2442" s="145">
        <v>18</v>
      </c>
      <c r="E2442" s="146">
        <v>224</v>
      </c>
      <c r="F2442" s="146">
        <v>265</v>
      </c>
    </row>
    <row r="2443" spans="1:6">
      <c r="A2443" s="59" t="s">
        <v>4533</v>
      </c>
      <c r="B2443" s="59" t="s">
        <v>4534</v>
      </c>
      <c r="C2443" s="144"/>
      <c r="D2443" s="145">
        <v>28</v>
      </c>
      <c r="E2443" s="146">
        <v>6191</v>
      </c>
      <c r="F2443" s="146">
        <v>7925</v>
      </c>
    </row>
    <row r="2444" spans="1:6">
      <c r="A2444" s="59" t="s">
        <v>4544</v>
      </c>
      <c r="B2444" s="59" t="s">
        <v>4545</v>
      </c>
      <c r="C2444" s="144"/>
      <c r="D2444" s="145">
        <v>18</v>
      </c>
      <c r="E2444" s="146">
        <v>52766</v>
      </c>
      <c r="F2444" s="146">
        <v>62263</v>
      </c>
    </row>
    <row r="2445" spans="1:6">
      <c r="A2445" s="59" t="s">
        <v>4551</v>
      </c>
      <c r="B2445" s="59" t="s">
        <v>4552</v>
      </c>
      <c r="C2445" s="144"/>
      <c r="D2445" s="145">
        <v>28</v>
      </c>
      <c r="E2445" s="146">
        <v>515</v>
      </c>
      <c r="F2445" s="146">
        <v>659</v>
      </c>
    </row>
    <row r="2446" spans="1:6">
      <c r="A2446" s="59" t="s">
        <v>334</v>
      </c>
      <c r="B2446" s="59" t="s">
        <v>1155</v>
      </c>
      <c r="C2446" s="144"/>
      <c r="D2446" s="145">
        <v>5</v>
      </c>
      <c r="E2446" s="146">
        <v>7839</v>
      </c>
      <c r="F2446" s="146">
        <v>8231</v>
      </c>
    </row>
    <row r="2447" spans="1:6">
      <c r="A2447" s="59" t="s">
        <v>4555</v>
      </c>
      <c r="B2447" s="59" t="s">
        <v>4556</v>
      </c>
      <c r="C2447" s="144"/>
      <c r="D2447" s="145">
        <v>18</v>
      </c>
      <c r="E2447" s="146">
        <v>619</v>
      </c>
      <c r="F2447" s="146">
        <v>730</v>
      </c>
    </row>
    <row r="2448" spans="1:6">
      <c r="A2448" s="59" t="s">
        <v>7364</v>
      </c>
      <c r="B2448" s="59" t="s">
        <v>7365</v>
      </c>
      <c r="C2448" s="144"/>
      <c r="D2448" s="145">
        <v>18</v>
      </c>
      <c r="E2448" s="146">
        <v>20479</v>
      </c>
      <c r="F2448" s="146">
        <v>24165</v>
      </c>
    </row>
    <row r="2449" spans="1:6">
      <c r="A2449" s="59" t="s">
        <v>4558</v>
      </c>
      <c r="B2449" s="59" t="s">
        <v>4559</v>
      </c>
      <c r="C2449" s="144"/>
      <c r="D2449" s="145">
        <v>18</v>
      </c>
      <c r="E2449" s="146">
        <v>561</v>
      </c>
      <c r="F2449" s="146">
        <v>662</v>
      </c>
    </row>
    <row r="2450" spans="1:6">
      <c r="A2450" s="59" t="s">
        <v>138</v>
      </c>
      <c r="B2450" s="59" t="s">
        <v>1306</v>
      </c>
      <c r="C2450" s="144"/>
      <c r="D2450" s="145">
        <v>28</v>
      </c>
      <c r="E2450" s="146">
        <v>389</v>
      </c>
      <c r="F2450" s="146">
        <v>498</v>
      </c>
    </row>
    <row r="2451" spans="1:6">
      <c r="A2451" s="59" t="s">
        <v>343</v>
      </c>
      <c r="B2451" s="59" t="s">
        <v>1308</v>
      </c>
      <c r="C2451" s="144"/>
      <c r="D2451" s="145">
        <v>28</v>
      </c>
      <c r="E2451" s="146">
        <v>389</v>
      </c>
      <c r="F2451" s="146">
        <v>498</v>
      </c>
    </row>
    <row r="2452" spans="1:6">
      <c r="A2452" s="59" t="s">
        <v>4563</v>
      </c>
      <c r="B2452" s="59" t="s">
        <v>4564</v>
      </c>
      <c r="C2452" s="144"/>
      <c r="D2452" s="145">
        <v>28</v>
      </c>
      <c r="E2452" s="146">
        <v>389</v>
      </c>
      <c r="F2452" s="146">
        <v>498</v>
      </c>
    </row>
    <row r="2453" spans="1:6">
      <c r="A2453" s="59" t="s">
        <v>4566</v>
      </c>
      <c r="B2453" s="59" t="s">
        <v>4567</v>
      </c>
      <c r="C2453" s="144"/>
      <c r="D2453" s="145">
        <v>28</v>
      </c>
      <c r="E2453" s="146">
        <v>2168</v>
      </c>
      <c r="F2453" s="146">
        <v>2775</v>
      </c>
    </row>
    <row r="2454" spans="1:6">
      <c r="A2454" s="59" t="s">
        <v>4576</v>
      </c>
      <c r="B2454" s="59" t="s">
        <v>4578</v>
      </c>
      <c r="C2454" s="144"/>
      <c r="D2454" s="145">
        <v>28</v>
      </c>
      <c r="E2454" s="146">
        <v>830</v>
      </c>
      <c r="F2454" s="146">
        <v>1062</v>
      </c>
    </row>
    <row r="2455" spans="1:6">
      <c r="A2455" s="59" t="s">
        <v>4581</v>
      </c>
      <c r="B2455" s="59" t="s">
        <v>4582</v>
      </c>
      <c r="C2455" s="144"/>
      <c r="D2455" s="145">
        <v>28</v>
      </c>
      <c r="E2455" s="146">
        <v>79</v>
      </c>
      <c r="F2455" s="146">
        <v>102</v>
      </c>
    </row>
    <row r="2456" spans="1:6">
      <c r="A2456" s="59" t="s">
        <v>1806</v>
      </c>
      <c r="B2456" s="59" t="s">
        <v>1807</v>
      </c>
      <c r="C2456" s="144"/>
      <c r="D2456" s="145">
        <v>28</v>
      </c>
      <c r="E2456" s="146">
        <v>5</v>
      </c>
      <c r="F2456" s="146">
        <v>7</v>
      </c>
    </row>
    <row r="2457" spans="1:6">
      <c r="A2457" s="59" t="s">
        <v>4586</v>
      </c>
      <c r="B2457" s="59" t="s">
        <v>4587</v>
      </c>
      <c r="C2457" s="144"/>
      <c r="D2457" s="145">
        <v>18</v>
      </c>
      <c r="E2457" s="146">
        <v>40</v>
      </c>
      <c r="F2457" s="146">
        <v>48</v>
      </c>
    </row>
    <row r="2458" spans="1:6">
      <c r="A2458" s="59" t="s">
        <v>4589</v>
      </c>
      <c r="B2458" s="59" t="s">
        <v>4590</v>
      </c>
      <c r="C2458" s="144"/>
      <c r="D2458" s="145">
        <v>18</v>
      </c>
      <c r="E2458" s="146">
        <v>20</v>
      </c>
      <c r="F2458" s="146">
        <v>23</v>
      </c>
    </row>
    <row r="2459" spans="1:6">
      <c r="A2459" s="59" t="s">
        <v>4592</v>
      </c>
      <c r="B2459" s="59" t="s">
        <v>4593</v>
      </c>
      <c r="C2459" s="144"/>
      <c r="D2459" s="145">
        <v>18</v>
      </c>
      <c r="E2459" s="146">
        <v>33</v>
      </c>
      <c r="F2459" s="146">
        <v>39</v>
      </c>
    </row>
    <row r="2460" spans="1:6">
      <c r="A2460" s="59" t="s">
        <v>1808</v>
      </c>
      <c r="B2460" s="59" t="s">
        <v>1809</v>
      </c>
      <c r="C2460" s="144"/>
      <c r="D2460" s="145">
        <v>18</v>
      </c>
      <c r="E2460" s="146">
        <v>98</v>
      </c>
      <c r="F2460" s="146">
        <v>116</v>
      </c>
    </row>
    <row r="2461" spans="1:6">
      <c r="A2461" s="59" t="s">
        <v>1810</v>
      </c>
      <c r="B2461" s="59" t="s">
        <v>1811</v>
      </c>
      <c r="C2461" s="144"/>
      <c r="D2461" s="145">
        <v>18</v>
      </c>
      <c r="E2461" s="146">
        <v>29</v>
      </c>
      <c r="F2461" s="146">
        <v>35</v>
      </c>
    </row>
    <row r="2462" spans="1:6">
      <c r="A2462" s="59" t="s">
        <v>4597</v>
      </c>
      <c r="B2462" s="59" t="s">
        <v>4598</v>
      </c>
      <c r="C2462" s="144"/>
      <c r="D2462" s="145">
        <v>18</v>
      </c>
      <c r="E2462" s="146">
        <v>4</v>
      </c>
      <c r="F2462" s="146">
        <v>4</v>
      </c>
    </row>
    <row r="2463" spans="1:6">
      <c r="A2463" s="59" t="s">
        <v>4602</v>
      </c>
      <c r="B2463" s="59" t="s">
        <v>4603</v>
      </c>
      <c r="C2463" s="144"/>
      <c r="D2463" s="145">
        <v>18</v>
      </c>
      <c r="E2463" s="146">
        <v>456</v>
      </c>
      <c r="F2463" s="146">
        <v>538</v>
      </c>
    </row>
    <row r="2464" spans="1:6">
      <c r="A2464" s="59" t="s">
        <v>4605</v>
      </c>
      <c r="B2464" s="59" t="s">
        <v>4606</v>
      </c>
      <c r="C2464" s="144"/>
      <c r="D2464" s="145">
        <v>18</v>
      </c>
      <c r="E2464" s="146">
        <v>24</v>
      </c>
      <c r="F2464" s="146">
        <v>29</v>
      </c>
    </row>
    <row r="2465" spans="1:6">
      <c r="A2465" s="59" t="s">
        <v>4608</v>
      </c>
      <c r="B2465" s="59" t="s">
        <v>4609</v>
      </c>
      <c r="C2465" s="144"/>
      <c r="D2465" s="145">
        <v>18</v>
      </c>
      <c r="E2465" s="146">
        <v>4</v>
      </c>
      <c r="F2465" s="146">
        <v>4</v>
      </c>
    </row>
    <row r="2466" spans="1:6">
      <c r="A2466" s="59" t="s">
        <v>4611</v>
      </c>
      <c r="B2466" s="59" t="s">
        <v>4612</v>
      </c>
      <c r="C2466" s="144"/>
      <c r="D2466" s="145">
        <v>18</v>
      </c>
      <c r="E2466" s="146">
        <v>5</v>
      </c>
      <c r="F2466" s="146">
        <v>6</v>
      </c>
    </row>
    <row r="2467" spans="1:6">
      <c r="A2467" s="59" t="s">
        <v>4614</v>
      </c>
      <c r="B2467" s="59" t="s">
        <v>4615</v>
      </c>
      <c r="C2467" s="144"/>
      <c r="D2467" s="145">
        <v>18</v>
      </c>
      <c r="E2467" s="146">
        <v>11</v>
      </c>
      <c r="F2467" s="146">
        <v>13</v>
      </c>
    </row>
    <row r="2468" spans="1:6">
      <c r="A2468" s="59" t="s">
        <v>251</v>
      </c>
      <c r="B2468" s="59" t="s">
        <v>1312</v>
      </c>
      <c r="C2468" s="144"/>
      <c r="D2468" s="145">
        <v>18</v>
      </c>
      <c r="E2468" s="146"/>
      <c r="F2468" s="146">
        <v>148</v>
      </c>
    </row>
    <row r="2469" spans="1:6">
      <c r="A2469" s="59" t="s">
        <v>168</v>
      </c>
      <c r="B2469" s="59" t="s">
        <v>1314</v>
      </c>
      <c r="C2469" s="144"/>
      <c r="D2469" s="145">
        <v>28</v>
      </c>
      <c r="E2469" s="146">
        <v>1617.19</v>
      </c>
      <c r="F2469" s="146">
        <v>2070</v>
      </c>
    </row>
    <row r="2470" spans="1:6">
      <c r="A2470" s="59" t="s">
        <v>1813</v>
      </c>
      <c r="B2470" s="59" t="s">
        <v>1814</v>
      </c>
      <c r="C2470" s="144"/>
      <c r="D2470" s="145">
        <v>18</v>
      </c>
      <c r="E2470" s="146">
        <v>4</v>
      </c>
      <c r="F2470" s="146">
        <v>5</v>
      </c>
    </row>
    <row r="2471" spans="1:6">
      <c r="A2471" s="59" t="s">
        <v>1815</v>
      </c>
      <c r="B2471" s="59" t="s">
        <v>1816</v>
      </c>
      <c r="C2471" s="144"/>
      <c r="D2471" s="145">
        <v>28</v>
      </c>
      <c r="E2471" s="146">
        <v>1328</v>
      </c>
      <c r="F2471" s="146">
        <v>1700</v>
      </c>
    </row>
    <row r="2472" spans="1:6">
      <c r="A2472" s="59" t="s">
        <v>1824</v>
      </c>
      <c r="B2472" s="59" t="s">
        <v>1825</v>
      </c>
      <c r="C2472" s="144"/>
      <c r="D2472" s="145">
        <v>28</v>
      </c>
      <c r="E2472" s="146">
        <v>35</v>
      </c>
      <c r="F2472" s="146">
        <v>45</v>
      </c>
    </row>
    <row r="2473" spans="1:6">
      <c r="A2473" s="59" t="s">
        <v>1826</v>
      </c>
      <c r="B2473" s="59" t="s">
        <v>1827</v>
      </c>
      <c r="C2473" s="144"/>
      <c r="D2473" s="145">
        <v>28</v>
      </c>
      <c r="E2473" s="146">
        <v>35</v>
      </c>
      <c r="F2473" s="146">
        <v>45</v>
      </c>
    </row>
    <row r="2474" spans="1:6">
      <c r="A2474" s="59" t="s">
        <v>1828</v>
      </c>
      <c r="B2474" s="59" t="s">
        <v>1829</v>
      </c>
      <c r="C2474" s="144"/>
      <c r="D2474" s="145">
        <v>28</v>
      </c>
      <c r="E2474" s="146">
        <v>9</v>
      </c>
      <c r="F2474" s="146">
        <v>12</v>
      </c>
    </row>
    <row r="2475" spans="1:6">
      <c r="A2475" s="59" t="s">
        <v>1831</v>
      </c>
      <c r="B2475" s="59" t="s">
        <v>1832</v>
      </c>
      <c r="C2475" s="144"/>
      <c r="D2475" s="145">
        <v>28</v>
      </c>
      <c r="E2475" s="146">
        <v>52</v>
      </c>
      <c r="F2475" s="146">
        <v>67</v>
      </c>
    </row>
    <row r="2476" spans="1:6">
      <c r="A2476" s="59" t="s">
        <v>576</v>
      </c>
      <c r="B2476" s="59" t="s">
        <v>1317</v>
      </c>
      <c r="C2476" s="144"/>
      <c r="D2476" s="145">
        <v>28</v>
      </c>
      <c r="E2476" s="146">
        <v>1484</v>
      </c>
      <c r="F2476" s="146">
        <v>1900</v>
      </c>
    </row>
    <row r="2477" spans="1:6">
      <c r="A2477" s="59" t="s">
        <v>1839</v>
      </c>
      <c r="B2477" s="59" t="s">
        <v>1840</v>
      </c>
      <c r="C2477" s="144"/>
      <c r="D2477" s="145">
        <v>28</v>
      </c>
      <c r="E2477" s="146">
        <v>883</v>
      </c>
      <c r="F2477" s="146">
        <v>1131</v>
      </c>
    </row>
    <row r="2478" spans="1:6">
      <c r="A2478" s="59" t="s">
        <v>1844</v>
      </c>
      <c r="B2478" s="59" t="s">
        <v>1845</v>
      </c>
      <c r="C2478" s="144"/>
      <c r="D2478" s="145">
        <v>18</v>
      </c>
      <c r="E2478" s="146">
        <v>65</v>
      </c>
      <c r="F2478" s="146">
        <v>77</v>
      </c>
    </row>
    <row r="2479" spans="1:6">
      <c r="A2479" s="59" t="s">
        <v>1847</v>
      </c>
      <c r="B2479" s="59" t="s">
        <v>1848</v>
      </c>
      <c r="C2479" s="144"/>
      <c r="D2479" s="145">
        <v>28</v>
      </c>
      <c r="E2479" s="146">
        <v>168</v>
      </c>
      <c r="F2479" s="146">
        <v>216</v>
      </c>
    </row>
    <row r="2480" spans="1:6">
      <c r="A2480" s="59" t="s">
        <v>236</v>
      </c>
      <c r="B2480" s="59" t="s">
        <v>1319</v>
      </c>
      <c r="C2480" s="144"/>
      <c r="D2480" s="145">
        <v>18</v>
      </c>
      <c r="E2480" s="146">
        <v>1278</v>
      </c>
      <c r="F2480" s="146">
        <v>1509</v>
      </c>
    </row>
    <row r="2481" spans="1:6">
      <c r="A2481" s="59" t="s">
        <v>1852</v>
      </c>
      <c r="B2481" s="59" t="s">
        <v>1853</v>
      </c>
      <c r="C2481" s="144"/>
      <c r="D2481" s="145">
        <v>18</v>
      </c>
      <c r="E2481" s="146">
        <v>2055</v>
      </c>
      <c r="F2481" s="146">
        <v>2425</v>
      </c>
    </row>
    <row r="2482" spans="1:6">
      <c r="A2482" s="59" t="s">
        <v>477</v>
      </c>
      <c r="B2482" s="59" t="s">
        <v>1157</v>
      </c>
      <c r="C2482" s="144"/>
      <c r="D2482" s="145">
        <v>28</v>
      </c>
      <c r="E2482" s="146">
        <v>800</v>
      </c>
      <c r="F2482" s="146">
        <v>1024</v>
      </c>
    </row>
    <row r="2483" spans="1:6">
      <c r="A2483" s="59" t="s">
        <v>1860</v>
      </c>
      <c r="B2483" s="59" t="s">
        <v>1861</v>
      </c>
      <c r="C2483" s="144"/>
      <c r="D2483" s="145">
        <v>18</v>
      </c>
      <c r="E2483" s="146">
        <v>37331</v>
      </c>
      <c r="F2483" s="146">
        <v>44051</v>
      </c>
    </row>
    <row r="2484" spans="1:6">
      <c r="A2484" s="59" t="s">
        <v>1867</v>
      </c>
      <c r="B2484" s="59" t="s">
        <v>1868</v>
      </c>
      <c r="C2484" s="144"/>
      <c r="D2484" s="145">
        <v>28</v>
      </c>
      <c r="E2484" s="146">
        <v>44</v>
      </c>
      <c r="F2484" s="146">
        <v>57</v>
      </c>
    </row>
    <row r="2485" spans="1:6">
      <c r="A2485" s="59" t="s">
        <v>1869</v>
      </c>
      <c r="B2485" s="59" t="s">
        <v>1870</v>
      </c>
      <c r="C2485" s="144"/>
      <c r="D2485" s="145">
        <v>28</v>
      </c>
      <c r="E2485" s="146">
        <v>44</v>
      </c>
      <c r="F2485" s="146">
        <v>57</v>
      </c>
    </row>
    <row r="2486" spans="1:6">
      <c r="A2486" s="59" t="s">
        <v>1871</v>
      </c>
      <c r="B2486" s="59" t="s">
        <v>1872</v>
      </c>
      <c r="C2486" s="144"/>
      <c r="D2486" s="145">
        <v>28</v>
      </c>
      <c r="E2486" s="146">
        <v>71</v>
      </c>
      <c r="F2486" s="146">
        <v>91</v>
      </c>
    </row>
    <row r="2487" spans="1:6">
      <c r="A2487" s="59" t="s">
        <v>1873</v>
      </c>
      <c r="B2487" s="59" t="s">
        <v>1874</v>
      </c>
      <c r="C2487" s="144"/>
      <c r="D2487" s="145">
        <v>28</v>
      </c>
      <c r="E2487" s="146">
        <v>71</v>
      </c>
      <c r="F2487" s="146">
        <v>91</v>
      </c>
    </row>
    <row r="2488" spans="1:6">
      <c r="A2488" s="59" t="s">
        <v>1875</v>
      </c>
      <c r="B2488" s="59" t="s">
        <v>1876</v>
      </c>
      <c r="C2488" s="144"/>
      <c r="D2488" s="145">
        <v>28</v>
      </c>
      <c r="E2488" s="146">
        <v>155</v>
      </c>
      <c r="F2488" s="146">
        <v>199</v>
      </c>
    </row>
    <row r="2489" spans="1:6">
      <c r="A2489" s="59" t="s">
        <v>1877</v>
      </c>
      <c r="B2489" s="59" t="s">
        <v>1878</v>
      </c>
      <c r="C2489" s="144"/>
      <c r="D2489" s="145">
        <v>28</v>
      </c>
      <c r="E2489" s="146">
        <v>155</v>
      </c>
      <c r="F2489" s="146">
        <v>199</v>
      </c>
    </row>
    <row r="2490" spans="1:6">
      <c r="A2490" s="59" t="s">
        <v>1879</v>
      </c>
      <c r="B2490" s="59" t="s">
        <v>1880</v>
      </c>
      <c r="C2490" s="144"/>
      <c r="D2490" s="145">
        <v>28</v>
      </c>
      <c r="E2490" s="146">
        <v>348</v>
      </c>
      <c r="F2490" s="146">
        <v>446</v>
      </c>
    </row>
    <row r="2491" spans="1:6">
      <c r="A2491" s="59" t="s">
        <v>1881</v>
      </c>
      <c r="B2491" s="59" t="s">
        <v>1882</v>
      </c>
      <c r="C2491" s="144"/>
      <c r="D2491" s="145">
        <v>28</v>
      </c>
      <c r="E2491" s="146">
        <v>348</v>
      </c>
      <c r="F2491" s="146">
        <v>446</v>
      </c>
    </row>
    <row r="2492" spans="1:6">
      <c r="A2492" s="59" t="s">
        <v>1883</v>
      </c>
      <c r="B2492" s="59" t="s">
        <v>1884</v>
      </c>
      <c r="C2492" s="144"/>
      <c r="D2492" s="145">
        <v>28</v>
      </c>
      <c r="E2492" s="146">
        <v>107</v>
      </c>
      <c r="F2492" s="146">
        <v>137</v>
      </c>
    </row>
    <row r="2493" spans="1:6">
      <c r="A2493" s="59" t="s">
        <v>1885</v>
      </c>
      <c r="B2493" s="59" t="s">
        <v>1886</v>
      </c>
      <c r="C2493" s="144"/>
      <c r="D2493" s="145">
        <v>28</v>
      </c>
      <c r="E2493" s="146">
        <v>1164</v>
      </c>
      <c r="F2493" s="146">
        <v>1490</v>
      </c>
    </row>
    <row r="2494" spans="1:6">
      <c r="A2494" s="59" t="s">
        <v>1891</v>
      </c>
      <c r="B2494" s="59" t="s">
        <v>1892</v>
      </c>
      <c r="C2494" s="144"/>
      <c r="D2494" s="145">
        <v>28</v>
      </c>
      <c r="E2494" s="146">
        <v>6213</v>
      </c>
      <c r="F2494" s="146">
        <v>7953</v>
      </c>
    </row>
    <row r="2495" spans="1:6">
      <c r="A2495" s="59" t="s">
        <v>1898</v>
      </c>
      <c r="B2495" s="59" t="s">
        <v>1899</v>
      </c>
      <c r="C2495" s="144"/>
      <c r="D2495" s="145">
        <v>28</v>
      </c>
      <c r="E2495" s="146">
        <v>76</v>
      </c>
      <c r="F2495" s="146">
        <v>98</v>
      </c>
    </row>
    <row r="2496" spans="1:6">
      <c r="A2496" s="59" t="s">
        <v>1900</v>
      </c>
      <c r="B2496" s="59" t="s">
        <v>1901</v>
      </c>
      <c r="C2496" s="144"/>
      <c r="D2496" s="145">
        <v>28</v>
      </c>
      <c r="E2496" s="146">
        <v>18</v>
      </c>
      <c r="F2496" s="146">
        <v>24</v>
      </c>
    </row>
    <row r="2497" spans="1:6">
      <c r="A2497" s="59" t="s">
        <v>1902</v>
      </c>
      <c r="B2497" s="59" t="s">
        <v>1903</v>
      </c>
      <c r="C2497" s="144"/>
      <c r="D2497" s="145">
        <v>28</v>
      </c>
      <c r="E2497" s="146">
        <v>158</v>
      </c>
      <c r="F2497" s="146">
        <v>203</v>
      </c>
    </row>
    <row r="2498" spans="1:6">
      <c r="A2498" s="59" t="s">
        <v>421</v>
      </c>
      <c r="B2498" s="59" t="s">
        <v>1328</v>
      </c>
      <c r="C2498" s="144"/>
      <c r="D2498" s="145">
        <v>28</v>
      </c>
      <c r="E2498" s="146">
        <v>140</v>
      </c>
      <c r="F2498" s="146">
        <v>180</v>
      </c>
    </row>
    <row r="2499" spans="1:6">
      <c r="A2499" s="59" t="s">
        <v>1904</v>
      </c>
      <c r="B2499" s="59" t="s">
        <v>1905</v>
      </c>
      <c r="C2499" s="144"/>
      <c r="D2499" s="145">
        <v>18</v>
      </c>
      <c r="E2499" s="146">
        <v>110</v>
      </c>
      <c r="F2499" s="146">
        <v>130</v>
      </c>
    </row>
    <row r="2500" spans="1:6">
      <c r="A2500" s="59" t="s">
        <v>435</v>
      </c>
      <c r="B2500" s="59" t="s">
        <v>1163</v>
      </c>
      <c r="C2500" s="144"/>
      <c r="D2500" s="145">
        <v>28</v>
      </c>
      <c r="E2500" s="146">
        <v>731</v>
      </c>
      <c r="F2500" s="146">
        <v>936</v>
      </c>
    </row>
    <row r="2501" spans="1:6">
      <c r="A2501" s="59" t="s">
        <v>913</v>
      </c>
      <c r="B2501" s="59" t="s">
        <v>1165</v>
      </c>
      <c r="C2501" s="144"/>
      <c r="D2501" s="145">
        <v>5</v>
      </c>
      <c r="E2501" s="146">
        <v>7839</v>
      </c>
      <c r="F2501" s="146">
        <v>8231</v>
      </c>
    </row>
    <row r="2502" spans="1:6">
      <c r="A2502" s="59" t="s">
        <v>1906</v>
      </c>
      <c r="B2502" s="59" t="s">
        <v>1907</v>
      </c>
      <c r="C2502" s="144"/>
      <c r="D2502" s="145">
        <v>28</v>
      </c>
      <c r="E2502" s="146">
        <v>36</v>
      </c>
      <c r="F2502" s="146">
        <v>47</v>
      </c>
    </row>
    <row r="2503" spans="1:6">
      <c r="A2503" s="59" t="s">
        <v>1908</v>
      </c>
      <c r="B2503" s="59" t="s">
        <v>1909</v>
      </c>
      <c r="C2503" s="144"/>
      <c r="D2503" s="145">
        <v>28</v>
      </c>
      <c r="E2503" s="146">
        <v>36</v>
      </c>
      <c r="F2503" s="146">
        <v>47</v>
      </c>
    </row>
    <row r="2504" spans="1:6">
      <c r="A2504" s="59" t="s">
        <v>440</v>
      </c>
      <c r="B2504" s="59" t="s">
        <v>1333</v>
      </c>
      <c r="C2504" s="144"/>
      <c r="D2504" s="145">
        <v>18</v>
      </c>
      <c r="E2504" s="146">
        <v>316</v>
      </c>
      <c r="F2504" s="146">
        <v>373</v>
      </c>
    </row>
    <row r="2505" spans="1:6">
      <c r="A2505" s="59" t="s">
        <v>442</v>
      </c>
      <c r="B2505" s="59" t="s">
        <v>1335</v>
      </c>
      <c r="C2505" s="144"/>
      <c r="D2505" s="145">
        <v>18</v>
      </c>
      <c r="E2505" s="146">
        <v>316</v>
      </c>
      <c r="F2505" s="146">
        <v>373</v>
      </c>
    </row>
    <row r="2506" spans="1:6">
      <c r="A2506" s="59" t="s">
        <v>1910</v>
      </c>
      <c r="B2506" s="59" t="s">
        <v>1911</v>
      </c>
      <c r="C2506" s="144"/>
      <c r="D2506" s="145">
        <v>18</v>
      </c>
      <c r="E2506" s="146">
        <v>315</v>
      </c>
      <c r="F2506" s="146">
        <v>372</v>
      </c>
    </row>
    <row r="2507" spans="1:6">
      <c r="A2507" s="59" t="s">
        <v>1912</v>
      </c>
      <c r="B2507" s="59" t="s">
        <v>1913</v>
      </c>
      <c r="C2507" s="144"/>
      <c r="D2507" s="145">
        <v>28</v>
      </c>
      <c r="E2507" s="146">
        <v>1312</v>
      </c>
      <c r="F2507" s="146">
        <v>1680</v>
      </c>
    </row>
    <row r="2508" spans="1:6">
      <c r="A2508" s="59" t="s">
        <v>3011</v>
      </c>
      <c r="B2508" s="59" t="s">
        <v>3220</v>
      </c>
      <c r="C2508" s="144"/>
      <c r="D2508" s="145">
        <v>18</v>
      </c>
      <c r="E2508" s="146">
        <v>4303</v>
      </c>
      <c r="F2508" s="146">
        <v>5077</v>
      </c>
    </row>
    <row r="2509" spans="1:6">
      <c r="A2509" s="59" t="s">
        <v>142</v>
      </c>
      <c r="B2509" s="59" t="s">
        <v>1168</v>
      </c>
      <c r="C2509" s="144"/>
      <c r="D2509" s="145">
        <v>18</v>
      </c>
      <c r="E2509" s="146">
        <v>6324</v>
      </c>
      <c r="F2509" s="146">
        <v>6640</v>
      </c>
    </row>
    <row r="2510" spans="1:6">
      <c r="A2510" s="59" t="s">
        <v>1922</v>
      </c>
      <c r="B2510" s="59" t="s">
        <v>1923</v>
      </c>
      <c r="C2510" s="144"/>
      <c r="D2510" s="145">
        <v>28</v>
      </c>
      <c r="E2510" s="146">
        <v>64</v>
      </c>
      <c r="F2510" s="146">
        <v>82</v>
      </c>
    </row>
    <row r="2511" spans="1:6">
      <c r="A2511" s="59" t="s">
        <v>1924</v>
      </c>
      <c r="B2511" s="59" t="s">
        <v>1925</v>
      </c>
      <c r="C2511" s="144"/>
      <c r="D2511" s="145">
        <v>28</v>
      </c>
      <c r="E2511" s="146">
        <v>365</v>
      </c>
      <c r="F2511" s="146">
        <v>468</v>
      </c>
    </row>
    <row r="2512" spans="1:6">
      <c r="A2512" s="59" t="s">
        <v>482</v>
      </c>
      <c r="B2512" s="59" t="s">
        <v>1171</v>
      </c>
      <c r="C2512" s="144"/>
      <c r="D2512" s="145">
        <v>18</v>
      </c>
      <c r="E2512" s="146">
        <v>99</v>
      </c>
      <c r="F2512" s="146">
        <v>117</v>
      </c>
    </row>
    <row r="2513" spans="1:6">
      <c r="A2513" s="59" t="s">
        <v>484</v>
      </c>
      <c r="B2513" s="59" t="s">
        <v>1174</v>
      </c>
      <c r="C2513" s="144"/>
      <c r="D2513" s="145">
        <v>18</v>
      </c>
      <c r="E2513" s="146">
        <v>99</v>
      </c>
      <c r="F2513" s="146">
        <v>117</v>
      </c>
    </row>
    <row r="2514" spans="1:6">
      <c r="A2514" s="59" t="s">
        <v>1926</v>
      </c>
      <c r="B2514" s="59" t="s">
        <v>1927</v>
      </c>
      <c r="C2514" s="144"/>
      <c r="D2514" s="145">
        <v>18</v>
      </c>
      <c r="E2514" s="146">
        <v>133</v>
      </c>
      <c r="F2514" s="146">
        <v>157</v>
      </c>
    </row>
    <row r="2515" spans="1:6">
      <c r="A2515" s="59" t="s">
        <v>390</v>
      </c>
      <c r="B2515" s="59" t="s">
        <v>1177</v>
      </c>
      <c r="C2515" s="144"/>
      <c r="D2515" s="145">
        <v>18</v>
      </c>
      <c r="E2515" s="146">
        <v>133</v>
      </c>
      <c r="F2515" s="146">
        <v>157</v>
      </c>
    </row>
    <row r="2516" spans="1:6">
      <c r="A2516" s="59" t="s">
        <v>1928</v>
      </c>
      <c r="B2516" s="59" t="s">
        <v>1929</v>
      </c>
      <c r="C2516" s="144"/>
      <c r="D2516" s="145">
        <v>18</v>
      </c>
      <c r="E2516" s="146">
        <v>24</v>
      </c>
      <c r="F2516" s="146">
        <v>29</v>
      </c>
    </row>
    <row r="2517" spans="1:6">
      <c r="A2517" s="59" t="s">
        <v>1930</v>
      </c>
      <c r="B2517" s="59" t="s">
        <v>1931</v>
      </c>
      <c r="C2517" s="144"/>
      <c r="D2517" s="145">
        <v>18</v>
      </c>
      <c r="E2517" s="146">
        <v>24</v>
      </c>
      <c r="F2517" s="146">
        <v>29</v>
      </c>
    </row>
    <row r="2518" spans="1:6">
      <c r="A2518" s="59" t="s">
        <v>1932</v>
      </c>
      <c r="B2518" s="59" t="s">
        <v>1933</v>
      </c>
      <c r="C2518" s="144"/>
      <c r="D2518" s="145">
        <v>18</v>
      </c>
      <c r="E2518" s="146">
        <v>4538</v>
      </c>
      <c r="F2518" s="146">
        <v>5355</v>
      </c>
    </row>
    <row r="2519" spans="1:6">
      <c r="A2519" s="59" t="s">
        <v>266</v>
      </c>
      <c r="B2519" s="59" t="s">
        <v>1181</v>
      </c>
      <c r="C2519" s="144"/>
      <c r="D2519" s="145">
        <v>28</v>
      </c>
      <c r="E2519" s="146">
        <v>1114</v>
      </c>
      <c r="F2519" s="146">
        <v>1426</v>
      </c>
    </row>
    <row r="2520" spans="1:6">
      <c r="A2520" s="59" t="s">
        <v>1943</v>
      </c>
      <c r="B2520" s="59" t="s">
        <v>1944</v>
      </c>
      <c r="C2520" s="144"/>
      <c r="D2520" s="145">
        <v>28</v>
      </c>
      <c r="E2520" s="146">
        <v>18</v>
      </c>
      <c r="F2520" s="146">
        <v>24</v>
      </c>
    </row>
    <row r="2521" spans="1:6">
      <c r="A2521" s="59" t="s">
        <v>1947</v>
      </c>
      <c r="B2521" s="59" t="s">
        <v>1948</v>
      </c>
      <c r="C2521" s="144"/>
      <c r="D2521" s="145">
        <v>28</v>
      </c>
      <c r="E2521" s="146">
        <v>83</v>
      </c>
      <c r="F2521" s="146">
        <v>107</v>
      </c>
    </row>
    <row r="2522" spans="1:6">
      <c r="A2522" s="59" t="s">
        <v>432</v>
      </c>
      <c r="B2522" s="59" t="s">
        <v>1338</v>
      </c>
      <c r="C2522" s="144"/>
      <c r="D2522" s="145">
        <v>28</v>
      </c>
      <c r="E2522" s="146">
        <v>1092</v>
      </c>
      <c r="F2522" s="146">
        <v>1398</v>
      </c>
    </row>
    <row r="2523" spans="1:6">
      <c r="A2523" s="59" t="s">
        <v>433</v>
      </c>
      <c r="B2523" s="59" t="s">
        <v>1341</v>
      </c>
      <c r="C2523" s="144"/>
      <c r="D2523" s="145">
        <v>28</v>
      </c>
      <c r="E2523" s="146">
        <v>872</v>
      </c>
      <c r="F2523" s="146">
        <v>1117</v>
      </c>
    </row>
    <row r="2524" spans="1:6">
      <c r="A2524" s="59" t="s">
        <v>1955</v>
      </c>
      <c r="B2524" s="59" t="s">
        <v>1956</v>
      </c>
      <c r="C2524" s="144"/>
      <c r="D2524" s="145">
        <v>28</v>
      </c>
      <c r="E2524" s="146">
        <v>53</v>
      </c>
      <c r="F2524" s="146">
        <v>68</v>
      </c>
    </row>
    <row r="2525" spans="1:6">
      <c r="A2525" s="59" t="s">
        <v>1957</v>
      </c>
      <c r="B2525" s="59" t="s">
        <v>1958</v>
      </c>
      <c r="C2525" s="144"/>
      <c r="D2525" s="145">
        <v>28</v>
      </c>
      <c r="E2525" s="146">
        <v>247</v>
      </c>
      <c r="F2525" s="146">
        <v>317</v>
      </c>
    </row>
    <row r="2526" spans="1:6">
      <c r="A2526" s="59" t="s">
        <v>498</v>
      </c>
      <c r="B2526" s="59" t="s">
        <v>1183</v>
      </c>
      <c r="C2526" s="144"/>
      <c r="D2526" s="145">
        <v>18</v>
      </c>
      <c r="E2526" s="146">
        <v>5014</v>
      </c>
      <c r="F2526" s="146">
        <v>5916</v>
      </c>
    </row>
    <row r="2527" spans="1:6">
      <c r="A2527" s="59" t="s">
        <v>71</v>
      </c>
      <c r="B2527" s="59" t="s">
        <v>1186</v>
      </c>
      <c r="C2527" s="144" t="s">
        <v>4700</v>
      </c>
      <c r="D2527" s="145">
        <v>5</v>
      </c>
      <c r="E2527" s="146">
        <v>6313</v>
      </c>
      <c r="F2527" s="146">
        <v>6629</v>
      </c>
    </row>
    <row r="2528" spans="1:6">
      <c r="A2528" s="59" t="s">
        <v>389</v>
      </c>
      <c r="B2528" s="59" t="s">
        <v>1189</v>
      </c>
      <c r="C2528" s="144"/>
      <c r="D2528" s="145">
        <v>18</v>
      </c>
      <c r="E2528" s="146">
        <v>16</v>
      </c>
      <c r="F2528" s="146">
        <v>19</v>
      </c>
    </row>
    <row r="2529" spans="1:6">
      <c r="A2529" s="59" t="s">
        <v>1964</v>
      </c>
      <c r="B2529" s="59" t="s">
        <v>1965</v>
      </c>
      <c r="C2529" s="144"/>
      <c r="D2529" s="145">
        <v>18</v>
      </c>
      <c r="E2529" s="146">
        <v>16</v>
      </c>
      <c r="F2529" s="146">
        <v>19</v>
      </c>
    </row>
    <row r="2530" spans="1:6">
      <c r="A2530" s="59" t="s">
        <v>488</v>
      </c>
      <c r="B2530" s="59" t="s">
        <v>1193</v>
      </c>
      <c r="C2530" s="144"/>
      <c r="D2530" s="145">
        <v>18</v>
      </c>
      <c r="E2530" s="146">
        <v>113</v>
      </c>
      <c r="F2530" s="146">
        <v>134</v>
      </c>
    </row>
    <row r="2531" spans="1:6">
      <c r="A2531" s="59" t="s">
        <v>485</v>
      </c>
      <c r="B2531" s="59" t="s">
        <v>1198</v>
      </c>
      <c r="C2531" s="144"/>
      <c r="D2531" s="145">
        <v>18</v>
      </c>
      <c r="E2531" s="146">
        <v>113</v>
      </c>
      <c r="F2531" s="146">
        <v>134</v>
      </c>
    </row>
    <row r="2532" spans="1:6">
      <c r="A2532" s="59" t="s">
        <v>1968</v>
      </c>
      <c r="B2532" s="59" t="s">
        <v>1969</v>
      </c>
      <c r="C2532" s="144"/>
      <c r="D2532" s="145">
        <v>18</v>
      </c>
      <c r="E2532" s="146">
        <v>137</v>
      </c>
      <c r="F2532" s="146">
        <v>162</v>
      </c>
    </row>
    <row r="2533" spans="1:6">
      <c r="A2533" s="59" t="s">
        <v>434</v>
      </c>
      <c r="B2533" s="59" t="s">
        <v>920</v>
      </c>
      <c r="C2533" s="144"/>
      <c r="D2533" s="145">
        <v>28</v>
      </c>
      <c r="E2533" s="146">
        <v>1078</v>
      </c>
      <c r="F2533" s="146">
        <v>1380</v>
      </c>
    </row>
    <row r="2534" spans="1:6">
      <c r="A2534" s="59" t="s">
        <v>1974</v>
      </c>
      <c r="B2534" s="59" t="s">
        <v>1975</v>
      </c>
      <c r="C2534" s="144"/>
      <c r="D2534" s="145">
        <v>28</v>
      </c>
      <c r="E2534" s="146">
        <v>608</v>
      </c>
      <c r="F2534" s="146">
        <v>779</v>
      </c>
    </row>
    <row r="2535" spans="1:6">
      <c r="A2535" s="59" t="s">
        <v>610</v>
      </c>
      <c r="B2535" s="59" t="s">
        <v>1344</v>
      </c>
      <c r="C2535" s="144"/>
      <c r="D2535" s="145">
        <v>28</v>
      </c>
      <c r="E2535" s="146">
        <v>626</v>
      </c>
      <c r="F2535" s="146">
        <v>802</v>
      </c>
    </row>
    <row r="2536" spans="1:6">
      <c r="A2536" s="59" t="s">
        <v>1976</v>
      </c>
      <c r="B2536" s="59" t="s">
        <v>1977</v>
      </c>
      <c r="C2536" s="144"/>
      <c r="D2536" s="145">
        <v>28</v>
      </c>
      <c r="E2536" s="146">
        <v>608</v>
      </c>
      <c r="F2536" s="146">
        <v>779</v>
      </c>
    </row>
    <row r="2537" spans="1:6">
      <c r="A2537" s="59" t="s">
        <v>469</v>
      </c>
      <c r="B2537" s="59" t="s">
        <v>1201</v>
      </c>
      <c r="C2537" s="144"/>
      <c r="D2537" s="145">
        <v>28</v>
      </c>
      <c r="E2537" s="146">
        <v>487</v>
      </c>
      <c r="F2537" s="146">
        <v>624</v>
      </c>
    </row>
    <row r="2538" spans="1:6">
      <c r="A2538" s="59" t="s">
        <v>609</v>
      </c>
      <c r="B2538" s="59" t="s">
        <v>1346</v>
      </c>
      <c r="C2538" s="144"/>
      <c r="D2538" s="145">
        <v>28</v>
      </c>
      <c r="E2538" s="146">
        <v>491</v>
      </c>
      <c r="F2538" s="146">
        <v>629</v>
      </c>
    </row>
    <row r="2539" spans="1:6">
      <c r="A2539" s="59" t="s">
        <v>607</v>
      </c>
      <c r="B2539" s="59" t="s">
        <v>1350</v>
      </c>
      <c r="C2539" s="144"/>
      <c r="D2539" s="145">
        <v>28</v>
      </c>
      <c r="E2539" s="146">
        <v>282</v>
      </c>
      <c r="F2539" s="146">
        <v>361</v>
      </c>
    </row>
    <row r="2540" spans="1:6">
      <c r="A2540" s="59" t="s">
        <v>96</v>
      </c>
      <c r="B2540" s="59" t="s">
        <v>1203</v>
      </c>
      <c r="C2540" s="144"/>
      <c r="D2540" s="145">
        <v>28</v>
      </c>
      <c r="E2540" s="146">
        <v>284</v>
      </c>
      <c r="F2540" s="146">
        <v>364</v>
      </c>
    </row>
    <row r="2541" spans="1:6">
      <c r="A2541" s="59" t="s">
        <v>1978</v>
      </c>
      <c r="B2541" s="59" t="s">
        <v>1979</v>
      </c>
      <c r="C2541" s="144"/>
      <c r="D2541" s="145">
        <v>18</v>
      </c>
      <c r="E2541" s="146">
        <v>5952</v>
      </c>
      <c r="F2541" s="146">
        <v>7024</v>
      </c>
    </row>
    <row r="2542" spans="1:6">
      <c r="A2542" s="59" t="s">
        <v>898</v>
      </c>
      <c r="B2542" s="59" t="s">
        <v>1207</v>
      </c>
      <c r="C2542" s="144"/>
      <c r="D2542" s="145">
        <v>28</v>
      </c>
      <c r="E2542" s="146">
        <v>496</v>
      </c>
      <c r="F2542" s="146">
        <v>635</v>
      </c>
    </row>
    <row r="2543" spans="1:6">
      <c r="A2543" s="59" t="s">
        <v>1075</v>
      </c>
      <c r="B2543" s="59" t="s">
        <v>1355</v>
      </c>
      <c r="C2543" s="144"/>
      <c r="D2543" s="145">
        <v>28</v>
      </c>
      <c r="E2543" s="146">
        <v>915</v>
      </c>
      <c r="F2543" s="146">
        <v>1172</v>
      </c>
    </row>
    <row r="2544" spans="1:6">
      <c r="A2544" s="59" t="s">
        <v>1986</v>
      </c>
      <c r="B2544" s="59" t="s">
        <v>1987</v>
      </c>
      <c r="C2544" s="144"/>
      <c r="D2544" s="145">
        <v>28</v>
      </c>
      <c r="E2544" s="146">
        <v>343</v>
      </c>
      <c r="F2544" s="146">
        <v>440</v>
      </c>
    </row>
    <row r="2545" spans="1:6">
      <c r="A2545" s="59" t="s">
        <v>7366</v>
      </c>
      <c r="B2545" s="59" t="s">
        <v>7367</v>
      </c>
      <c r="C2545" s="144"/>
      <c r="D2545" s="145">
        <v>18</v>
      </c>
      <c r="E2545" s="146">
        <v>9802.25</v>
      </c>
      <c r="F2545" s="146">
        <v>11567</v>
      </c>
    </row>
    <row r="2546" spans="1:6">
      <c r="A2546" s="59" t="s">
        <v>7368</v>
      </c>
      <c r="B2546" s="59" t="s">
        <v>7369</v>
      </c>
      <c r="C2546" s="144"/>
      <c r="D2546" s="145">
        <v>28</v>
      </c>
      <c r="E2546" s="146">
        <v>140.97999999999999</v>
      </c>
      <c r="F2546" s="146">
        <v>180</v>
      </c>
    </row>
    <row r="2547" spans="1:6">
      <c r="A2547" s="59" t="s">
        <v>7370</v>
      </c>
      <c r="B2547" s="59" t="s">
        <v>7371</v>
      </c>
      <c r="C2547" s="144"/>
      <c r="D2547" s="145">
        <v>28</v>
      </c>
      <c r="E2547" s="146">
        <v>5069.25</v>
      </c>
      <c r="F2547" s="146">
        <v>6489</v>
      </c>
    </row>
    <row r="2548" spans="1:6">
      <c r="A2548" s="59" t="s">
        <v>7372</v>
      </c>
      <c r="B2548" s="59" t="s">
        <v>7373</v>
      </c>
      <c r="C2548" s="144"/>
      <c r="D2548" s="145">
        <v>28</v>
      </c>
      <c r="E2548" s="146">
        <v>679.25</v>
      </c>
      <c r="F2548" s="146">
        <v>869</v>
      </c>
    </row>
    <row r="2549" spans="1:6">
      <c r="A2549" s="59" t="s">
        <v>7374</v>
      </c>
      <c r="B2549" s="59" t="s">
        <v>7375</v>
      </c>
      <c r="C2549" s="144"/>
      <c r="D2549" s="145">
        <v>28</v>
      </c>
      <c r="E2549" s="146">
        <v>448.56</v>
      </c>
      <c r="F2549" s="146">
        <v>574</v>
      </c>
    </row>
    <row r="2550" spans="1:6">
      <c r="A2550" s="59" t="s">
        <v>7376</v>
      </c>
      <c r="B2550" s="59" t="s">
        <v>7377</v>
      </c>
      <c r="C2550" s="144"/>
      <c r="D2550" s="145">
        <v>28</v>
      </c>
      <c r="E2550" s="146">
        <v>1217.52</v>
      </c>
      <c r="F2550" s="146">
        <v>1558</v>
      </c>
    </row>
    <row r="2551" spans="1:6">
      <c r="A2551" s="59" t="s">
        <v>7378</v>
      </c>
      <c r="B2551" s="59" t="s">
        <v>7379</v>
      </c>
      <c r="C2551" s="144"/>
      <c r="D2551" s="145">
        <v>28</v>
      </c>
      <c r="E2551" s="146">
        <v>108.94</v>
      </c>
      <c r="F2551" s="146">
        <v>139</v>
      </c>
    </row>
    <row r="2552" spans="1:6">
      <c r="A2552" s="59" t="s">
        <v>7380</v>
      </c>
      <c r="B2552" s="59" t="s">
        <v>7381</v>
      </c>
      <c r="C2552" s="144"/>
      <c r="D2552" s="145">
        <v>28</v>
      </c>
      <c r="E2552" s="146">
        <v>198.65</v>
      </c>
      <c r="F2552" s="146">
        <v>254</v>
      </c>
    </row>
    <row r="2553" spans="1:6">
      <c r="A2553" s="59" t="s">
        <v>7382</v>
      </c>
      <c r="B2553" s="59" t="s">
        <v>7383</v>
      </c>
      <c r="C2553" s="144"/>
      <c r="D2553" s="145">
        <v>28</v>
      </c>
      <c r="E2553" s="146">
        <v>269.14</v>
      </c>
      <c r="F2553" s="146">
        <v>344</v>
      </c>
    </row>
    <row r="2554" spans="1:6">
      <c r="A2554" s="59" t="s">
        <v>7384</v>
      </c>
      <c r="B2554" s="59" t="s">
        <v>7385</v>
      </c>
      <c r="C2554" s="144"/>
      <c r="D2554" s="145">
        <v>28</v>
      </c>
      <c r="E2554" s="146">
        <v>1166.26</v>
      </c>
      <c r="F2554" s="146">
        <v>1493</v>
      </c>
    </row>
    <row r="2555" spans="1:6">
      <c r="A2555" s="59" t="s">
        <v>7386</v>
      </c>
      <c r="B2555" s="59" t="s">
        <v>7387</v>
      </c>
      <c r="C2555" s="144"/>
      <c r="D2555" s="145">
        <v>28</v>
      </c>
      <c r="E2555" s="146">
        <v>269.14</v>
      </c>
      <c r="F2555" s="146">
        <v>344</v>
      </c>
    </row>
    <row r="2556" spans="1:6">
      <c r="A2556" s="59" t="s">
        <v>7388</v>
      </c>
      <c r="B2556" s="59" t="s">
        <v>7389</v>
      </c>
      <c r="C2556" s="144"/>
      <c r="D2556" s="145">
        <v>28</v>
      </c>
      <c r="E2556" s="146">
        <v>83.3</v>
      </c>
      <c r="F2556" s="146">
        <v>107</v>
      </c>
    </row>
    <row r="2557" spans="1:6">
      <c r="A2557" s="59" t="s">
        <v>7390</v>
      </c>
      <c r="B2557" s="59" t="s">
        <v>7391</v>
      </c>
      <c r="C2557" s="144"/>
      <c r="D2557" s="145">
        <v>28</v>
      </c>
      <c r="E2557" s="146">
        <v>83.3</v>
      </c>
      <c r="F2557" s="146">
        <v>107</v>
      </c>
    </row>
    <row r="2558" spans="1:6">
      <c r="A2558" s="59" t="s">
        <v>7392</v>
      </c>
      <c r="B2558" s="59" t="s">
        <v>7393</v>
      </c>
      <c r="C2558" s="144"/>
      <c r="D2558" s="145">
        <v>28</v>
      </c>
      <c r="E2558" s="146">
        <v>160.19999999999999</v>
      </c>
      <c r="F2558" s="146">
        <v>205</v>
      </c>
    </row>
    <row r="2559" spans="1:6">
      <c r="A2559" s="59" t="s">
        <v>7394</v>
      </c>
      <c r="B2559" s="59" t="s">
        <v>7395</v>
      </c>
      <c r="C2559" s="144"/>
      <c r="D2559" s="145">
        <v>28</v>
      </c>
      <c r="E2559" s="146">
        <v>403.7</v>
      </c>
      <c r="F2559" s="146">
        <v>517</v>
      </c>
    </row>
    <row r="2560" spans="1:6">
      <c r="A2560" s="59" t="s">
        <v>7396</v>
      </c>
      <c r="B2560" s="59" t="s">
        <v>7397</v>
      </c>
      <c r="C2560" s="144"/>
      <c r="D2560" s="145">
        <v>28</v>
      </c>
      <c r="E2560" s="146">
        <v>64.08</v>
      </c>
      <c r="F2560" s="146">
        <v>82</v>
      </c>
    </row>
    <row r="2561" spans="1:6">
      <c r="A2561" s="59" t="s">
        <v>7398</v>
      </c>
      <c r="B2561" s="59" t="s">
        <v>7399</v>
      </c>
      <c r="C2561" s="144"/>
      <c r="D2561" s="145">
        <v>28</v>
      </c>
      <c r="E2561" s="146">
        <v>64.08</v>
      </c>
      <c r="F2561" s="146">
        <v>82</v>
      </c>
    </row>
    <row r="2562" spans="1:6">
      <c r="A2562" s="59" t="s">
        <v>7400</v>
      </c>
      <c r="B2562" s="59" t="s">
        <v>7401</v>
      </c>
      <c r="C2562" s="144"/>
      <c r="D2562" s="145">
        <v>28</v>
      </c>
      <c r="E2562" s="146">
        <v>390.89</v>
      </c>
      <c r="F2562" s="146">
        <v>500</v>
      </c>
    </row>
    <row r="2563" spans="1:6">
      <c r="A2563" s="59" t="s">
        <v>7402</v>
      </c>
      <c r="B2563" s="59" t="s">
        <v>7403</v>
      </c>
      <c r="C2563" s="144"/>
      <c r="D2563" s="145">
        <v>28</v>
      </c>
      <c r="E2563" s="146">
        <v>442.15</v>
      </c>
      <c r="F2563" s="146">
        <v>566</v>
      </c>
    </row>
    <row r="2564" spans="1:6">
      <c r="A2564" s="59" t="s">
        <v>7404</v>
      </c>
      <c r="B2564" s="59" t="s">
        <v>7405</v>
      </c>
      <c r="C2564" s="144"/>
      <c r="D2564" s="145">
        <v>28</v>
      </c>
      <c r="E2564" s="146">
        <v>89.71</v>
      </c>
      <c r="F2564" s="146">
        <v>115</v>
      </c>
    </row>
    <row r="2565" spans="1:6">
      <c r="A2565" s="59" t="s">
        <v>7406</v>
      </c>
      <c r="B2565" s="59" t="s">
        <v>7407</v>
      </c>
      <c r="C2565" s="144"/>
      <c r="D2565" s="145">
        <v>28</v>
      </c>
      <c r="E2565" s="146">
        <v>179.42</v>
      </c>
      <c r="F2565" s="146">
        <v>230</v>
      </c>
    </row>
    <row r="2566" spans="1:6">
      <c r="A2566" s="59" t="s">
        <v>7408</v>
      </c>
      <c r="B2566" s="59" t="s">
        <v>7409</v>
      </c>
      <c r="C2566" s="144"/>
      <c r="D2566" s="145">
        <v>28</v>
      </c>
      <c r="E2566" s="146">
        <v>679.25</v>
      </c>
      <c r="F2566" s="146">
        <v>869</v>
      </c>
    </row>
    <row r="2567" spans="1:6">
      <c r="A2567" s="59" t="s">
        <v>7410</v>
      </c>
      <c r="B2567" s="59" t="s">
        <v>7411</v>
      </c>
      <c r="C2567" s="144"/>
      <c r="D2567" s="145">
        <v>28</v>
      </c>
      <c r="E2567" s="146">
        <v>1358.5</v>
      </c>
      <c r="F2567" s="146">
        <v>1739</v>
      </c>
    </row>
    <row r="2568" spans="1:6">
      <c r="A2568" s="59" t="s">
        <v>7412</v>
      </c>
      <c r="B2568" s="59" t="s">
        <v>7413</v>
      </c>
      <c r="C2568" s="144"/>
      <c r="D2568" s="145">
        <v>28</v>
      </c>
      <c r="E2568" s="146">
        <v>89.71</v>
      </c>
      <c r="F2568" s="146">
        <v>115</v>
      </c>
    </row>
    <row r="2569" spans="1:6">
      <c r="A2569" s="59" t="s">
        <v>7414</v>
      </c>
      <c r="B2569" s="59" t="s">
        <v>7415</v>
      </c>
      <c r="C2569" s="144"/>
      <c r="D2569" s="145">
        <v>28</v>
      </c>
      <c r="E2569" s="146">
        <v>89.71</v>
      </c>
      <c r="F2569" s="146">
        <v>115</v>
      </c>
    </row>
    <row r="2570" spans="1:6">
      <c r="A2570" s="59" t="s">
        <v>7416</v>
      </c>
      <c r="B2570" s="59" t="s">
        <v>7417</v>
      </c>
      <c r="C2570" s="144"/>
      <c r="D2570" s="145">
        <v>28</v>
      </c>
      <c r="E2570" s="146">
        <v>352.44</v>
      </c>
      <c r="F2570" s="146">
        <v>451</v>
      </c>
    </row>
    <row r="2571" spans="1:6">
      <c r="A2571" s="59" t="s">
        <v>7418</v>
      </c>
      <c r="B2571" s="59" t="s">
        <v>7419</v>
      </c>
      <c r="C2571" s="144"/>
      <c r="D2571" s="145">
        <v>28</v>
      </c>
      <c r="E2571" s="146">
        <v>442.15</v>
      </c>
      <c r="F2571" s="146">
        <v>566</v>
      </c>
    </row>
    <row r="2572" spans="1:6">
      <c r="A2572" s="59" t="s">
        <v>7420</v>
      </c>
      <c r="B2572" s="59" t="s">
        <v>7421</v>
      </c>
      <c r="C2572" s="144"/>
      <c r="D2572" s="145">
        <v>28</v>
      </c>
      <c r="E2572" s="146">
        <v>179.42</v>
      </c>
      <c r="F2572" s="146">
        <v>230</v>
      </c>
    </row>
    <row r="2573" spans="1:6">
      <c r="A2573" s="59" t="s">
        <v>7422</v>
      </c>
      <c r="B2573" s="59" t="s">
        <v>7423</v>
      </c>
      <c r="C2573" s="144"/>
      <c r="D2573" s="145">
        <v>28</v>
      </c>
      <c r="E2573" s="146">
        <v>89.71</v>
      </c>
      <c r="F2573" s="146">
        <v>115</v>
      </c>
    </row>
    <row r="2574" spans="1:6">
      <c r="A2574" s="59" t="s">
        <v>7424</v>
      </c>
      <c r="B2574" s="59" t="s">
        <v>7425</v>
      </c>
      <c r="C2574" s="144"/>
      <c r="D2574" s="145">
        <v>18</v>
      </c>
      <c r="E2574" s="146">
        <v>3432.41</v>
      </c>
      <c r="F2574" s="146">
        <v>4050</v>
      </c>
    </row>
    <row r="2575" spans="1:6">
      <c r="A2575" s="59" t="s">
        <v>7426</v>
      </c>
      <c r="B2575" s="59" t="s">
        <v>7427</v>
      </c>
      <c r="C2575" s="144"/>
      <c r="D2575" s="145">
        <v>28</v>
      </c>
      <c r="E2575" s="146">
        <v>1159.8499999999999</v>
      </c>
      <c r="F2575" s="146">
        <v>1485</v>
      </c>
    </row>
    <row r="2576" spans="1:6">
      <c r="A2576" s="59" t="s">
        <v>7428</v>
      </c>
      <c r="B2576" s="59" t="s">
        <v>7429</v>
      </c>
      <c r="C2576" s="144"/>
      <c r="D2576" s="145">
        <v>28</v>
      </c>
      <c r="E2576" s="146">
        <v>38.450000000000003</v>
      </c>
      <c r="F2576" s="146">
        <v>49</v>
      </c>
    </row>
    <row r="2577" spans="1:6">
      <c r="A2577" s="59" t="s">
        <v>7430</v>
      </c>
      <c r="B2577" s="59" t="s">
        <v>7431</v>
      </c>
      <c r="C2577" s="144"/>
      <c r="D2577" s="145">
        <v>28</v>
      </c>
      <c r="E2577" s="146">
        <v>243.5</v>
      </c>
      <c r="F2577" s="146">
        <v>312</v>
      </c>
    </row>
    <row r="2578" spans="1:6">
      <c r="A2578" s="59" t="s">
        <v>7432</v>
      </c>
      <c r="B2578" s="59" t="s">
        <v>7433</v>
      </c>
      <c r="C2578" s="144"/>
      <c r="D2578" s="145">
        <v>28</v>
      </c>
      <c r="E2578" s="146">
        <v>89.71</v>
      </c>
      <c r="F2578" s="146">
        <v>115</v>
      </c>
    </row>
    <row r="2579" spans="1:6">
      <c r="A2579" s="59" t="s">
        <v>7434</v>
      </c>
      <c r="B2579" s="59" t="s">
        <v>7435</v>
      </c>
      <c r="C2579" s="144"/>
      <c r="D2579" s="145">
        <v>28</v>
      </c>
      <c r="E2579" s="146">
        <v>390.89</v>
      </c>
      <c r="F2579" s="146">
        <v>500</v>
      </c>
    </row>
    <row r="2580" spans="1:6">
      <c r="A2580" s="59" t="s">
        <v>7436</v>
      </c>
      <c r="B2580" s="59" t="s">
        <v>7437</v>
      </c>
      <c r="C2580" s="144"/>
      <c r="D2580" s="145">
        <v>28</v>
      </c>
      <c r="E2580" s="146">
        <v>38.450000000000003</v>
      </c>
      <c r="F2580" s="146">
        <v>49</v>
      </c>
    </row>
    <row r="2581" spans="1:6">
      <c r="A2581" s="59" t="s">
        <v>7438</v>
      </c>
      <c r="B2581" s="59" t="s">
        <v>7439</v>
      </c>
      <c r="C2581" s="144"/>
      <c r="D2581" s="145">
        <v>28</v>
      </c>
      <c r="E2581" s="146">
        <v>70.489999999999995</v>
      </c>
      <c r="F2581" s="146">
        <v>90</v>
      </c>
    </row>
    <row r="2582" spans="1:6">
      <c r="A2582" s="59" t="s">
        <v>7440</v>
      </c>
      <c r="B2582" s="59" t="s">
        <v>7441</v>
      </c>
      <c r="C2582" s="144"/>
      <c r="D2582" s="145">
        <v>28</v>
      </c>
      <c r="E2582" s="146">
        <v>83.3</v>
      </c>
      <c r="F2582" s="146">
        <v>107</v>
      </c>
    </row>
    <row r="2583" spans="1:6">
      <c r="A2583" s="59" t="s">
        <v>7442</v>
      </c>
      <c r="B2583" s="59" t="s">
        <v>7443</v>
      </c>
      <c r="C2583" s="144"/>
      <c r="D2583" s="145">
        <v>28</v>
      </c>
      <c r="E2583" s="146">
        <v>57.67</v>
      </c>
      <c r="F2583" s="146">
        <v>74</v>
      </c>
    </row>
    <row r="2584" spans="1:6">
      <c r="A2584" s="59" t="s">
        <v>7444</v>
      </c>
      <c r="B2584" s="59" t="s">
        <v>7445</v>
      </c>
      <c r="C2584" s="144"/>
      <c r="D2584" s="145">
        <v>28</v>
      </c>
      <c r="E2584" s="146">
        <v>179.42</v>
      </c>
      <c r="F2584" s="146">
        <v>230</v>
      </c>
    </row>
    <row r="2585" spans="1:6">
      <c r="A2585" s="59" t="s">
        <v>7446</v>
      </c>
      <c r="B2585" s="59" t="s">
        <v>7447</v>
      </c>
      <c r="C2585" s="144"/>
      <c r="D2585" s="145">
        <v>28</v>
      </c>
      <c r="E2585" s="146">
        <v>19.22</v>
      </c>
      <c r="F2585" s="146">
        <v>25</v>
      </c>
    </row>
    <row r="2586" spans="1:6">
      <c r="A2586" s="59" t="s">
        <v>7448</v>
      </c>
      <c r="B2586" s="59" t="s">
        <v>7449</v>
      </c>
      <c r="C2586" s="144"/>
      <c r="D2586" s="145">
        <v>28</v>
      </c>
      <c r="E2586" s="146">
        <v>89.71</v>
      </c>
      <c r="F2586" s="146">
        <v>115</v>
      </c>
    </row>
    <row r="2587" spans="1:6">
      <c r="A2587" s="59" t="s">
        <v>7450</v>
      </c>
      <c r="B2587" s="59" t="s">
        <v>7451</v>
      </c>
      <c r="C2587" s="144"/>
      <c r="D2587" s="145">
        <v>28</v>
      </c>
      <c r="E2587" s="146">
        <v>89.71</v>
      </c>
      <c r="F2587" s="146">
        <v>115</v>
      </c>
    </row>
    <row r="2588" spans="1:6">
      <c r="A2588" s="59" t="s">
        <v>7452</v>
      </c>
      <c r="B2588" s="59" t="s">
        <v>7453</v>
      </c>
      <c r="C2588" s="144"/>
      <c r="D2588" s="145">
        <v>28</v>
      </c>
      <c r="E2588" s="146">
        <v>147.38</v>
      </c>
      <c r="F2588" s="146">
        <v>189</v>
      </c>
    </row>
    <row r="2589" spans="1:6">
      <c r="A2589" s="59" t="s">
        <v>7454</v>
      </c>
      <c r="B2589" s="59" t="s">
        <v>7455</v>
      </c>
      <c r="C2589" s="144"/>
      <c r="D2589" s="145">
        <v>28</v>
      </c>
      <c r="E2589" s="146">
        <v>179.42</v>
      </c>
      <c r="F2589" s="146">
        <v>230</v>
      </c>
    </row>
    <row r="2590" spans="1:6">
      <c r="A2590" s="59" t="s">
        <v>7456</v>
      </c>
      <c r="B2590" s="59" t="s">
        <v>7457</v>
      </c>
      <c r="C2590" s="144"/>
      <c r="D2590" s="145">
        <v>28</v>
      </c>
      <c r="E2590" s="146">
        <v>38.450000000000003</v>
      </c>
      <c r="F2590" s="146">
        <v>49</v>
      </c>
    </row>
    <row r="2591" spans="1:6">
      <c r="A2591" s="59" t="s">
        <v>7458</v>
      </c>
      <c r="B2591" s="59" t="s">
        <v>7459</v>
      </c>
      <c r="C2591" s="144"/>
      <c r="D2591" s="145">
        <v>28</v>
      </c>
      <c r="E2591" s="146">
        <v>108.94</v>
      </c>
      <c r="F2591" s="146">
        <v>139</v>
      </c>
    </row>
    <row r="2592" spans="1:6">
      <c r="A2592" s="59" t="s">
        <v>7460</v>
      </c>
      <c r="B2592" s="59" t="s">
        <v>7461</v>
      </c>
      <c r="C2592" s="144"/>
      <c r="D2592" s="145">
        <v>28</v>
      </c>
      <c r="E2592" s="146">
        <v>38.450000000000003</v>
      </c>
      <c r="F2592" s="146">
        <v>49</v>
      </c>
    </row>
    <row r="2593" spans="1:6">
      <c r="A2593" s="59" t="s">
        <v>7462</v>
      </c>
      <c r="B2593" s="59" t="s">
        <v>7463</v>
      </c>
      <c r="C2593" s="144"/>
      <c r="D2593" s="145">
        <v>28</v>
      </c>
      <c r="E2593" s="146">
        <v>19.22</v>
      </c>
      <c r="F2593" s="146">
        <v>25</v>
      </c>
    </row>
    <row r="2594" spans="1:6">
      <c r="A2594" s="59" t="s">
        <v>7464</v>
      </c>
      <c r="B2594" s="59" t="s">
        <v>7465</v>
      </c>
      <c r="C2594" s="144"/>
      <c r="D2594" s="145">
        <v>28</v>
      </c>
      <c r="E2594" s="146">
        <v>205.06</v>
      </c>
      <c r="F2594" s="146">
        <v>262</v>
      </c>
    </row>
    <row r="2595" spans="1:6">
      <c r="A2595" s="59" t="s">
        <v>7466</v>
      </c>
      <c r="B2595" s="59" t="s">
        <v>7467</v>
      </c>
      <c r="C2595" s="144"/>
      <c r="D2595" s="145">
        <v>28</v>
      </c>
      <c r="E2595" s="146">
        <v>51.26</v>
      </c>
      <c r="F2595" s="146">
        <v>66</v>
      </c>
    </row>
    <row r="2596" spans="1:6">
      <c r="A2596" s="59" t="s">
        <v>7468</v>
      </c>
      <c r="B2596" s="59" t="s">
        <v>7469</v>
      </c>
      <c r="C2596" s="144"/>
      <c r="D2596" s="145">
        <v>28</v>
      </c>
      <c r="E2596" s="146">
        <v>134.57</v>
      </c>
      <c r="F2596" s="146">
        <v>172</v>
      </c>
    </row>
    <row r="2597" spans="1:6">
      <c r="A2597" s="59" t="s">
        <v>7470</v>
      </c>
      <c r="B2597" s="59" t="s">
        <v>7471</v>
      </c>
      <c r="C2597" s="144"/>
      <c r="D2597" s="145">
        <v>28</v>
      </c>
      <c r="E2597" s="146">
        <v>320.39999999999998</v>
      </c>
      <c r="F2597" s="146">
        <v>410</v>
      </c>
    </row>
    <row r="2598" spans="1:6">
      <c r="A2598" s="59" t="s">
        <v>7472</v>
      </c>
      <c r="B2598" s="59" t="s">
        <v>7473</v>
      </c>
      <c r="C2598" s="144"/>
      <c r="D2598" s="145">
        <v>28</v>
      </c>
      <c r="E2598" s="146">
        <v>12.82</v>
      </c>
      <c r="F2598" s="146">
        <v>16</v>
      </c>
    </row>
    <row r="2599" spans="1:6">
      <c r="A2599" s="59" t="s">
        <v>7474</v>
      </c>
      <c r="B2599" s="59" t="s">
        <v>7475</v>
      </c>
      <c r="C2599" s="144"/>
      <c r="D2599" s="145">
        <v>28</v>
      </c>
      <c r="E2599" s="146">
        <v>12.82</v>
      </c>
      <c r="F2599" s="146">
        <v>16</v>
      </c>
    </row>
    <row r="2600" spans="1:6">
      <c r="A2600" s="59" t="s">
        <v>7476</v>
      </c>
      <c r="B2600" s="59" t="s">
        <v>7477</v>
      </c>
      <c r="C2600" s="144"/>
      <c r="D2600" s="145">
        <v>28</v>
      </c>
      <c r="E2600" s="146">
        <v>19.22</v>
      </c>
      <c r="F2600" s="146">
        <v>25</v>
      </c>
    </row>
    <row r="2601" spans="1:6">
      <c r="A2601" s="59" t="s">
        <v>7478</v>
      </c>
      <c r="B2601" s="59" t="s">
        <v>7479</v>
      </c>
      <c r="C2601" s="144"/>
      <c r="D2601" s="145">
        <v>28</v>
      </c>
      <c r="E2601" s="146">
        <v>19.22</v>
      </c>
      <c r="F2601" s="146">
        <v>25</v>
      </c>
    </row>
    <row r="2602" spans="1:6">
      <c r="A2602" s="59" t="s">
        <v>7480</v>
      </c>
      <c r="B2602" s="59" t="s">
        <v>7481</v>
      </c>
      <c r="C2602" s="144"/>
      <c r="D2602" s="145">
        <v>28</v>
      </c>
      <c r="E2602" s="146">
        <v>70.489999999999995</v>
      </c>
      <c r="F2602" s="146">
        <v>90</v>
      </c>
    </row>
    <row r="2603" spans="1:6">
      <c r="A2603" s="59" t="s">
        <v>7482</v>
      </c>
      <c r="B2603" s="59" t="s">
        <v>7483</v>
      </c>
      <c r="C2603" s="144"/>
      <c r="D2603" s="145">
        <v>28</v>
      </c>
      <c r="E2603" s="146">
        <v>269.14</v>
      </c>
      <c r="F2603" s="146">
        <v>344</v>
      </c>
    </row>
    <row r="2604" spans="1:6">
      <c r="A2604" s="59" t="s">
        <v>7484</v>
      </c>
      <c r="B2604" s="59" t="s">
        <v>7485</v>
      </c>
      <c r="C2604" s="144"/>
      <c r="D2604" s="145">
        <v>28</v>
      </c>
      <c r="E2604" s="146">
        <v>57.67</v>
      </c>
      <c r="F2604" s="146">
        <v>74</v>
      </c>
    </row>
    <row r="2605" spans="1:6">
      <c r="A2605" s="59" t="s">
        <v>7486</v>
      </c>
      <c r="B2605" s="59" t="s">
        <v>7487</v>
      </c>
      <c r="C2605" s="144"/>
      <c r="D2605" s="145">
        <v>28</v>
      </c>
      <c r="E2605" s="146">
        <v>57.67</v>
      </c>
      <c r="F2605" s="146">
        <v>74</v>
      </c>
    </row>
    <row r="2606" spans="1:6">
      <c r="A2606" s="59" t="s">
        <v>7488</v>
      </c>
      <c r="B2606" s="59" t="s">
        <v>7489</v>
      </c>
      <c r="C2606" s="144"/>
      <c r="D2606" s="145">
        <v>28</v>
      </c>
      <c r="E2606" s="146">
        <v>102.53</v>
      </c>
      <c r="F2606" s="146">
        <v>131</v>
      </c>
    </row>
    <row r="2607" spans="1:6">
      <c r="A2607" s="59" t="s">
        <v>7490</v>
      </c>
      <c r="B2607" s="59" t="s">
        <v>7491</v>
      </c>
      <c r="C2607" s="144"/>
      <c r="D2607" s="145">
        <v>18</v>
      </c>
      <c r="E2607" s="146">
        <v>119.66</v>
      </c>
      <c r="F2607" s="146">
        <v>141</v>
      </c>
    </row>
    <row r="2608" spans="1:6">
      <c r="A2608" s="59" t="s">
        <v>7492</v>
      </c>
      <c r="B2608" s="59" t="s">
        <v>7493</v>
      </c>
      <c r="C2608" s="144"/>
      <c r="D2608" s="145">
        <v>18</v>
      </c>
      <c r="E2608" s="146">
        <v>56.68</v>
      </c>
      <c r="F2608" s="146">
        <v>67</v>
      </c>
    </row>
    <row r="2609" spans="1:6">
      <c r="A2609" s="59" t="s">
        <v>7494</v>
      </c>
      <c r="B2609" s="59" t="s">
        <v>7495</v>
      </c>
      <c r="C2609" s="144"/>
      <c r="D2609" s="145">
        <v>18</v>
      </c>
      <c r="E2609" s="146">
        <v>12.6</v>
      </c>
      <c r="F2609" s="146">
        <v>15</v>
      </c>
    </row>
    <row r="2610" spans="1:6">
      <c r="A2610" s="59" t="s">
        <v>7496</v>
      </c>
      <c r="B2610" s="59" t="s">
        <v>7497</v>
      </c>
      <c r="C2610" s="144"/>
      <c r="D2610" s="145">
        <v>18</v>
      </c>
      <c r="E2610" s="146">
        <v>81.87</v>
      </c>
      <c r="F2610" s="146">
        <v>97</v>
      </c>
    </row>
    <row r="2611" spans="1:6">
      <c r="A2611" s="59" t="s">
        <v>7498</v>
      </c>
      <c r="B2611" s="59" t="s">
        <v>7499</v>
      </c>
      <c r="C2611" s="144"/>
      <c r="D2611" s="145">
        <v>28</v>
      </c>
      <c r="E2611" s="146">
        <v>44.86</v>
      </c>
      <c r="F2611" s="146">
        <v>57</v>
      </c>
    </row>
    <row r="2612" spans="1:6">
      <c r="A2612" s="59" t="s">
        <v>7500</v>
      </c>
      <c r="B2612" s="59" t="s">
        <v>7501</v>
      </c>
      <c r="C2612" s="144"/>
      <c r="D2612" s="145">
        <v>28</v>
      </c>
      <c r="E2612" s="146">
        <v>19.22</v>
      </c>
      <c r="F2612" s="146">
        <v>25</v>
      </c>
    </row>
    <row r="2613" spans="1:6">
      <c r="A2613" s="59" t="s">
        <v>7502</v>
      </c>
      <c r="B2613" s="59" t="s">
        <v>7503</v>
      </c>
      <c r="C2613" s="144"/>
      <c r="D2613" s="145">
        <v>28</v>
      </c>
      <c r="E2613" s="146">
        <v>301.18</v>
      </c>
      <c r="F2613" s="146">
        <v>386</v>
      </c>
    </row>
    <row r="2614" spans="1:6">
      <c r="A2614" s="59" t="s">
        <v>7504</v>
      </c>
      <c r="B2614" s="59" t="s">
        <v>7505</v>
      </c>
      <c r="C2614" s="144"/>
      <c r="D2614" s="145">
        <v>28</v>
      </c>
      <c r="E2614" s="146">
        <v>128.16</v>
      </c>
      <c r="F2614" s="146">
        <v>164</v>
      </c>
    </row>
    <row r="2615" spans="1:6">
      <c r="A2615" s="59" t="s">
        <v>7506</v>
      </c>
      <c r="B2615" s="59" t="s">
        <v>7507</v>
      </c>
      <c r="C2615" s="144"/>
      <c r="D2615" s="145">
        <v>28</v>
      </c>
      <c r="E2615" s="146">
        <v>19.22</v>
      </c>
      <c r="F2615" s="146">
        <v>25</v>
      </c>
    </row>
    <row r="2616" spans="1:6">
      <c r="A2616" s="59" t="s">
        <v>7508</v>
      </c>
      <c r="B2616" s="59" t="s">
        <v>7509</v>
      </c>
      <c r="C2616" s="144"/>
      <c r="D2616" s="145">
        <v>28</v>
      </c>
      <c r="E2616" s="146">
        <v>89.71</v>
      </c>
      <c r="F2616" s="146">
        <v>115</v>
      </c>
    </row>
    <row r="2617" spans="1:6">
      <c r="A2617" s="59" t="s">
        <v>7510</v>
      </c>
      <c r="B2617" s="59" t="s">
        <v>7511</v>
      </c>
      <c r="C2617" s="144"/>
      <c r="D2617" s="145">
        <v>28</v>
      </c>
      <c r="E2617" s="146">
        <v>249.91</v>
      </c>
      <c r="F2617" s="146">
        <v>320</v>
      </c>
    </row>
    <row r="2618" spans="1:6">
      <c r="A2618" s="59" t="s">
        <v>7512</v>
      </c>
      <c r="B2618" s="59" t="s">
        <v>7513</v>
      </c>
      <c r="C2618" s="144"/>
      <c r="D2618" s="145">
        <v>28</v>
      </c>
      <c r="E2618" s="146">
        <v>38.450000000000003</v>
      </c>
      <c r="F2618" s="146">
        <v>49</v>
      </c>
    </row>
    <row r="2619" spans="1:6">
      <c r="A2619" s="59" t="s">
        <v>7514</v>
      </c>
      <c r="B2619" s="59" t="s">
        <v>7515</v>
      </c>
      <c r="C2619" s="144"/>
      <c r="D2619" s="145">
        <v>18</v>
      </c>
      <c r="E2619" s="146">
        <v>18.89</v>
      </c>
      <c r="F2619" s="146">
        <v>22</v>
      </c>
    </row>
    <row r="2620" spans="1:6">
      <c r="A2620" s="59" t="s">
        <v>7516</v>
      </c>
      <c r="B2620" s="59" t="s">
        <v>7517</v>
      </c>
      <c r="C2620" s="144"/>
      <c r="D2620" s="145">
        <v>28</v>
      </c>
      <c r="E2620" s="146">
        <v>38.450000000000003</v>
      </c>
      <c r="F2620" s="146">
        <v>49</v>
      </c>
    </row>
    <row r="2621" spans="1:6">
      <c r="A2621" s="59" t="s">
        <v>7518</v>
      </c>
      <c r="B2621" s="59" t="s">
        <v>7519</v>
      </c>
      <c r="C2621" s="144"/>
      <c r="D2621" s="145">
        <v>18</v>
      </c>
      <c r="E2621" s="146">
        <v>6.3</v>
      </c>
      <c r="F2621" s="146">
        <v>7</v>
      </c>
    </row>
    <row r="2622" spans="1:6">
      <c r="A2622" s="59" t="s">
        <v>7520</v>
      </c>
      <c r="B2622" s="59" t="s">
        <v>7521</v>
      </c>
      <c r="C2622" s="144"/>
      <c r="D2622" s="145">
        <v>28</v>
      </c>
      <c r="E2622" s="146">
        <v>5069.25</v>
      </c>
      <c r="F2622" s="146">
        <v>6489</v>
      </c>
    </row>
    <row r="2623" spans="1:6">
      <c r="A2623" s="59" t="s">
        <v>7522</v>
      </c>
      <c r="B2623" s="59" t="s">
        <v>7523</v>
      </c>
      <c r="C2623" s="144"/>
      <c r="D2623" s="145">
        <v>28</v>
      </c>
      <c r="E2623" s="146">
        <v>269.14</v>
      </c>
      <c r="F2623" s="146">
        <v>344</v>
      </c>
    </row>
    <row r="2624" spans="1:6">
      <c r="A2624" s="59" t="s">
        <v>7524</v>
      </c>
      <c r="B2624" s="59" t="s">
        <v>7525</v>
      </c>
      <c r="C2624" s="144"/>
      <c r="D2624" s="145">
        <v>28</v>
      </c>
      <c r="E2624" s="146">
        <v>1166.26</v>
      </c>
      <c r="F2624" s="146">
        <v>1493</v>
      </c>
    </row>
    <row r="2625" spans="1:6">
      <c r="A2625" s="59" t="s">
        <v>7526</v>
      </c>
      <c r="B2625" s="59" t="s">
        <v>7527</v>
      </c>
      <c r="C2625" s="144"/>
      <c r="D2625" s="145">
        <v>28</v>
      </c>
      <c r="E2625" s="146">
        <v>269.14</v>
      </c>
      <c r="F2625" s="146">
        <v>344</v>
      </c>
    </row>
    <row r="2626" spans="1:6">
      <c r="A2626" s="59" t="s">
        <v>7528</v>
      </c>
      <c r="B2626" s="59" t="s">
        <v>7529</v>
      </c>
      <c r="C2626" s="144"/>
      <c r="D2626" s="145">
        <v>28</v>
      </c>
      <c r="E2626" s="146">
        <v>1159.8499999999999</v>
      </c>
      <c r="F2626" s="146">
        <v>1485</v>
      </c>
    </row>
    <row r="2627" spans="1:6">
      <c r="A2627" s="59" t="s">
        <v>7530</v>
      </c>
      <c r="B2627" s="59" t="s">
        <v>7531</v>
      </c>
      <c r="C2627" s="144"/>
      <c r="D2627" s="145">
        <v>28</v>
      </c>
      <c r="E2627" s="146">
        <v>5069.25</v>
      </c>
      <c r="F2627" s="146">
        <v>6489</v>
      </c>
    </row>
    <row r="2628" spans="1:6">
      <c r="A2628" s="59" t="s">
        <v>7532</v>
      </c>
      <c r="B2628" s="59" t="s">
        <v>7533</v>
      </c>
      <c r="C2628" s="144"/>
      <c r="D2628" s="145">
        <v>28</v>
      </c>
      <c r="E2628" s="146">
        <v>269.14</v>
      </c>
      <c r="F2628" s="146">
        <v>344</v>
      </c>
    </row>
    <row r="2629" spans="1:6">
      <c r="A2629" s="59" t="s">
        <v>7534</v>
      </c>
      <c r="B2629" s="59" t="s">
        <v>7535</v>
      </c>
      <c r="C2629" s="144"/>
      <c r="D2629" s="145">
        <v>28</v>
      </c>
      <c r="E2629" s="146">
        <v>1166.26</v>
      </c>
      <c r="F2629" s="146">
        <v>1493</v>
      </c>
    </row>
    <row r="2630" spans="1:6">
      <c r="A2630" s="59" t="s">
        <v>7536</v>
      </c>
      <c r="B2630" s="59" t="s">
        <v>7537</v>
      </c>
      <c r="C2630" s="144"/>
      <c r="D2630" s="145">
        <v>28</v>
      </c>
      <c r="E2630" s="146">
        <v>269.14</v>
      </c>
      <c r="F2630" s="146">
        <v>344</v>
      </c>
    </row>
    <row r="2631" spans="1:6">
      <c r="A2631" s="59" t="s">
        <v>7538</v>
      </c>
      <c r="B2631" s="59" t="s">
        <v>7539</v>
      </c>
      <c r="C2631" s="144"/>
      <c r="D2631" s="145">
        <v>28</v>
      </c>
      <c r="E2631" s="146">
        <v>1159.8499999999999</v>
      </c>
      <c r="F2631" s="146">
        <v>1485</v>
      </c>
    </row>
    <row r="2632" spans="1:6">
      <c r="A2632" s="59" t="s">
        <v>7540</v>
      </c>
      <c r="B2632" s="59" t="s">
        <v>7541</v>
      </c>
      <c r="C2632" s="144"/>
      <c r="D2632" s="145">
        <v>28</v>
      </c>
      <c r="E2632" s="146">
        <v>467.78</v>
      </c>
      <c r="F2632" s="146">
        <v>599</v>
      </c>
    </row>
    <row r="2633" spans="1:6">
      <c r="A2633" s="59" t="s">
        <v>7542</v>
      </c>
      <c r="B2633" s="59" t="s">
        <v>7543</v>
      </c>
      <c r="C2633" s="144"/>
      <c r="D2633" s="145">
        <v>28</v>
      </c>
      <c r="E2633" s="146">
        <v>6.41</v>
      </c>
      <c r="F2633" s="146">
        <v>8</v>
      </c>
    </row>
    <row r="2634" spans="1:6">
      <c r="A2634" s="59" t="s">
        <v>7544</v>
      </c>
      <c r="B2634" s="59" t="s">
        <v>7545</v>
      </c>
      <c r="C2634" s="144"/>
      <c r="D2634" s="145">
        <v>28</v>
      </c>
      <c r="E2634" s="146">
        <v>38.450000000000003</v>
      </c>
      <c r="F2634" s="146">
        <v>49</v>
      </c>
    </row>
    <row r="2635" spans="1:6">
      <c r="A2635" s="59" t="s">
        <v>7546</v>
      </c>
      <c r="B2635" s="59" t="s">
        <v>7547</v>
      </c>
      <c r="C2635" s="144"/>
      <c r="D2635" s="145">
        <v>28</v>
      </c>
      <c r="E2635" s="146">
        <v>70.489999999999995</v>
      </c>
      <c r="F2635" s="146">
        <v>90</v>
      </c>
    </row>
    <row r="2636" spans="1:6">
      <c r="A2636" s="59" t="s">
        <v>7548</v>
      </c>
      <c r="B2636" s="59" t="s">
        <v>7549</v>
      </c>
      <c r="C2636" s="144"/>
      <c r="D2636" s="145">
        <v>28</v>
      </c>
      <c r="E2636" s="146">
        <v>89.71</v>
      </c>
      <c r="F2636" s="146">
        <v>115</v>
      </c>
    </row>
    <row r="2637" spans="1:6">
      <c r="A2637" s="59" t="s">
        <v>7550</v>
      </c>
      <c r="B2637" s="59" t="s">
        <v>7551</v>
      </c>
      <c r="C2637" s="144"/>
      <c r="D2637" s="145">
        <v>28</v>
      </c>
      <c r="E2637" s="146">
        <v>1159.8499999999999</v>
      </c>
      <c r="F2637" s="146">
        <v>1485</v>
      </c>
    </row>
    <row r="2638" spans="1:6">
      <c r="A2638" s="59" t="s">
        <v>7552</v>
      </c>
      <c r="B2638" s="59" t="s">
        <v>7553</v>
      </c>
      <c r="C2638" s="144"/>
      <c r="D2638" s="145">
        <v>28</v>
      </c>
      <c r="E2638" s="146">
        <v>89.71</v>
      </c>
      <c r="F2638" s="146">
        <v>115</v>
      </c>
    </row>
    <row r="2639" spans="1:6">
      <c r="A2639" s="59" t="s">
        <v>7554</v>
      </c>
      <c r="B2639" s="59" t="s">
        <v>7555</v>
      </c>
      <c r="C2639" s="144"/>
      <c r="D2639" s="145">
        <v>28</v>
      </c>
      <c r="E2639" s="146">
        <v>51.26</v>
      </c>
      <c r="F2639" s="146">
        <v>66</v>
      </c>
    </row>
    <row r="2640" spans="1:6">
      <c r="A2640" s="59" t="s">
        <v>7556</v>
      </c>
      <c r="B2640" s="59" t="s">
        <v>7557</v>
      </c>
      <c r="C2640" s="144"/>
      <c r="D2640" s="145">
        <v>28</v>
      </c>
      <c r="E2640" s="146">
        <v>269.14</v>
      </c>
      <c r="F2640" s="146">
        <v>344</v>
      </c>
    </row>
    <row r="2641" spans="1:6">
      <c r="A2641" s="59" t="s">
        <v>7558</v>
      </c>
      <c r="B2641" s="59" t="s">
        <v>7559</v>
      </c>
      <c r="C2641" s="144"/>
      <c r="D2641" s="145">
        <v>28</v>
      </c>
      <c r="E2641" s="146">
        <v>679.25</v>
      </c>
      <c r="F2641" s="146">
        <v>869</v>
      </c>
    </row>
    <row r="2642" spans="1:6">
      <c r="A2642" s="59" t="s">
        <v>7560</v>
      </c>
      <c r="B2642" s="59" t="s">
        <v>7561</v>
      </c>
      <c r="C2642" s="144"/>
      <c r="D2642" s="145">
        <v>28</v>
      </c>
      <c r="E2642" s="146">
        <v>269.14</v>
      </c>
      <c r="F2642" s="146">
        <v>344</v>
      </c>
    </row>
    <row r="2643" spans="1:6">
      <c r="A2643" s="59" t="s">
        <v>7562</v>
      </c>
      <c r="B2643" s="59" t="s">
        <v>7563</v>
      </c>
      <c r="C2643" s="144"/>
      <c r="D2643" s="145">
        <v>28</v>
      </c>
      <c r="E2643" s="146">
        <v>89.71</v>
      </c>
      <c r="F2643" s="146">
        <v>115</v>
      </c>
    </row>
    <row r="2644" spans="1:6">
      <c r="A2644" s="59" t="s">
        <v>7564</v>
      </c>
      <c r="B2644" s="59" t="s">
        <v>7565</v>
      </c>
      <c r="C2644" s="144"/>
      <c r="D2644" s="145">
        <v>28</v>
      </c>
      <c r="E2644" s="146">
        <v>89.71</v>
      </c>
      <c r="F2644" s="146">
        <v>115</v>
      </c>
    </row>
    <row r="2645" spans="1:6">
      <c r="A2645" s="59" t="s">
        <v>7566</v>
      </c>
      <c r="B2645" s="59" t="s">
        <v>7567</v>
      </c>
      <c r="C2645" s="144"/>
      <c r="D2645" s="145">
        <v>28</v>
      </c>
      <c r="E2645" s="146">
        <v>256.32</v>
      </c>
      <c r="F2645" s="146">
        <v>328</v>
      </c>
    </row>
    <row r="2646" spans="1:6">
      <c r="A2646" s="59" t="s">
        <v>7568</v>
      </c>
      <c r="B2646" s="59" t="s">
        <v>7569</v>
      </c>
      <c r="C2646" s="144"/>
      <c r="D2646" s="145">
        <v>28</v>
      </c>
      <c r="E2646" s="146">
        <v>249.91</v>
      </c>
      <c r="F2646" s="146">
        <v>320</v>
      </c>
    </row>
    <row r="2647" spans="1:6">
      <c r="A2647" s="59" t="s">
        <v>7570</v>
      </c>
      <c r="B2647" s="59" t="s">
        <v>7571</v>
      </c>
      <c r="C2647" s="144"/>
      <c r="D2647" s="145">
        <v>28</v>
      </c>
      <c r="E2647" s="146">
        <v>512.64</v>
      </c>
      <c r="F2647" s="146">
        <v>656</v>
      </c>
    </row>
    <row r="2648" spans="1:6">
      <c r="A2648" s="59" t="s">
        <v>7572</v>
      </c>
      <c r="B2648" s="59" t="s">
        <v>7573</v>
      </c>
      <c r="C2648" s="144"/>
      <c r="D2648" s="145">
        <v>28</v>
      </c>
      <c r="E2648" s="146">
        <v>512.64</v>
      </c>
      <c r="F2648" s="146">
        <v>656</v>
      </c>
    </row>
    <row r="2649" spans="1:6">
      <c r="A2649" s="59" t="s">
        <v>7574</v>
      </c>
      <c r="B2649" s="59" t="s">
        <v>7575</v>
      </c>
      <c r="C2649" s="144"/>
      <c r="D2649" s="145">
        <v>28</v>
      </c>
      <c r="E2649" s="146">
        <v>807.41</v>
      </c>
      <c r="F2649" s="146">
        <v>1033</v>
      </c>
    </row>
    <row r="2650" spans="1:6">
      <c r="A2650" s="59" t="s">
        <v>7576</v>
      </c>
      <c r="B2650" s="59" t="s">
        <v>7577</v>
      </c>
      <c r="C2650" s="144"/>
      <c r="D2650" s="145">
        <v>28</v>
      </c>
      <c r="E2650" s="146">
        <v>237.1</v>
      </c>
      <c r="F2650" s="146">
        <v>303</v>
      </c>
    </row>
    <row r="2651" spans="1:6">
      <c r="A2651" s="59" t="s">
        <v>7578</v>
      </c>
      <c r="B2651" s="59" t="s">
        <v>7579</v>
      </c>
      <c r="C2651" s="144"/>
      <c r="D2651" s="145">
        <v>28</v>
      </c>
      <c r="E2651" s="146">
        <v>153.79</v>
      </c>
      <c r="F2651" s="146">
        <v>197</v>
      </c>
    </row>
    <row r="2652" spans="1:6">
      <c r="A2652" s="59" t="s">
        <v>7580</v>
      </c>
      <c r="B2652" s="59" t="s">
        <v>7581</v>
      </c>
      <c r="C2652" s="144"/>
      <c r="D2652" s="145">
        <v>28</v>
      </c>
      <c r="E2652" s="146">
        <v>153.79</v>
      </c>
      <c r="F2652" s="146">
        <v>197</v>
      </c>
    </row>
    <row r="2653" spans="1:6">
      <c r="A2653" s="59" t="s">
        <v>7582</v>
      </c>
      <c r="B2653" s="59" t="s">
        <v>7583</v>
      </c>
      <c r="C2653" s="144"/>
      <c r="D2653" s="145">
        <v>28</v>
      </c>
      <c r="E2653" s="146">
        <v>121.75</v>
      </c>
      <c r="F2653" s="146">
        <v>156</v>
      </c>
    </row>
    <row r="2654" spans="1:6">
      <c r="A2654" s="59" t="s">
        <v>7584</v>
      </c>
      <c r="B2654" s="59" t="s">
        <v>7585</v>
      </c>
      <c r="C2654" s="144"/>
      <c r="D2654" s="145">
        <v>28</v>
      </c>
      <c r="E2654" s="146">
        <v>474.19</v>
      </c>
      <c r="F2654" s="146">
        <v>607</v>
      </c>
    </row>
    <row r="2655" spans="1:6">
      <c r="A2655" s="59" t="s">
        <v>7586</v>
      </c>
      <c r="B2655" s="59" t="s">
        <v>7587</v>
      </c>
      <c r="C2655" s="144"/>
      <c r="D2655" s="145">
        <v>28</v>
      </c>
      <c r="E2655" s="146">
        <v>173.02</v>
      </c>
      <c r="F2655" s="146">
        <v>221</v>
      </c>
    </row>
    <row r="2656" spans="1:6">
      <c r="A2656" s="59" t="s">
        <v>7588</v>
      </c>
      <c r="B2656" s="59" t="s">
        <v>7589</v>
      </c>
      <c r="C2656" s="144"/>
      <c r="D2656" s="145">
        <v>28</v>
      </c>
      <c r="E2656" s="146">
        <v>768.96</v>
      </c>
      <c r="F2656" s="146">
        <v>984</v>
      </c>
    </row>
    <row r="2657" spans="1:6">
      <c r="A2657" s="59" t="s">
        <v>7590</v>
      </c>
      <c r="B2657" s="59" t="s">
        <v>7591</v>
      </c>
      <c r="C2657" s="144"/>
      <c r="D2657" s="145">
        <v>28</v>
      </c>
      <c r="E2657" s="146">
        <v>128.16</v>
      </c>
      <c r="F2657" s="146">
        <v>164</v>
      </c>
    </row>
    <row r="2658" spans="1:6">
      <c r="A2658" s="59" t="s">
        <v>7592</v>
      </c>
      <c r="B2658" s="59" t="s">
        <v>7593</v>
      </c>
      <c r="C2658" s="144"/>
      <c r="D2658" s="145">
        <v>28</v>
      </c>
      <c r="E2658" s="146">
        <v>185.83</v>
      </c>
      <c r="F2658" s="146">
        <v>238</v>
      </c>
    </row>
    <row r="2659" spans="1:6">
      <c r="A2659" s="59" t="s">
        <v>7594</v>
      </c>
      <c r="B2659" s="59" t="s">
        <v>7595</v>
      </c>
      <c r="C2659" s="144"/>
      <c r="D2659" s="145">
        <v>28</v>
      </c>
      <c r="E2659" s="146">
        <v>256.32</v>
      </c>
      <c r="F2659" s="146">
        <v>328</v>
      </c>
    </row>
    <row r="2660" spans="1:6">
      <c r="A2660" s="59" t="s">
        <v>7596</v>
      </c>
      <c r="B2660" s="59" t="s">
        <v>7597</v>
      </c>
      <c r="C2660" s="144"/>
      <c r="D2660" s="145">
        <v>28</v>
      </c>
      <c r="E2660" s="146">
        <v>89.71</v>
      </c>
      <c r="F2660" s="146">
        <v>115</v>
      </c>
    </row>
    <row r="2661" spans="1:6">
      <c r="A2661" s="59" t="s">
        <v>7598</v>
      </c>
      <c r="B2661" s="59" t="s">
        <v>7599</v>
      </c>
      <c r="C2661" s="144"/>
      <c r="D2661" s="145">
        <v>28</v>
      </c>
      <c r="E2661" s="146">
        <v>12.82</v>
      </c>
      <c r="F2661" s="146">
        <v>16</v>
      </c>
    </row>
    <row r="2662" spans="1:6">
      <c r="A2662" s="59" t="s">
        <v>7600</v>
      </c>
      <c r="B2662" s="59" t="s">
        <v>7601</v>
      </c>
      <c r="C2662" s="144"/>
      <c r="D2662" s="145">
        <v>28</v>
      </c>
      <c r="E2662" s="146">
        <v>5426.06</v>
      </c>
      <c r="F2662" s="146">
        <v>6945</v>
      </c>
    </row>
    <row r="2663" spans="1:6">
      <c r="A2663" s="59" t="s">
        <v>7602</v>
      </c>
      <c r="B2663" s="59" t="s">
        <v>7603</v>
      </c>
      <c r="C2663" s="144"/>
      <c r="D2663" s="145">
        <v>28</v>
      </c>
      <c r="E2663" s="146">
        <v>243.5</v>
      </c>
      <c r="F2663" s="146">
        <v>312</v>
      </c>
    </row>
    <row r="2664" spans="1:6">
      <c r="A2664" s="59" t="s">
        <v>7604</v>
      </c>
      <c r="B2664" s="59" t="s">
        <v>7605</v>
      </c>
      <c r="C2664" s="144"/>
      <c r="D2664" s="145">
        <v>28</v>
      </c>
      <c r="E2664" s="146">
        <v>410.11</v>
      </c>
      <c r="F2664" s="146">
        <v>525</v>
      </c>
    </row>
    <row r="2665" spans="1:6">
      <c r="A2665" s="59" t="s">
        <v>7606</v>
      </c>
      <c r="B2665" s="59" t="s">
        <v>7607</v>
      </c>
      <c r="C2665" s="144"/>
      <c r="D2665" s="145">
        <v>28</v>
      </c>
      <c r="E2665" s="146">
        <v>243.5</v>
      </c>
      <c r="F2665" s="146">
        <v>312</v>
      </c>
    </row>
    <row r="2666" spans="1:6">
      <c r="A2666" s="59" t="s">
        <v>7608</v>
      </c>
      <c r="B2666" s="59" t="s">
        <v>7609</v>
      </c>
      <c r="C2666" s="144"/>
      <c r="D2666" s="145">
        <v>28</v>
      </c>
      <c r="E2666" s="146">
        <v>108.94</v>
      </c>
      <c r="F2666" s="146">
        <v>139</v>
      </c>
    </row>
    <row r="2667" spans="1:6">
      <c r="A2667" s="59" t="s">
        <v>7610</v>
      </c>
      <c r="B2667" s="59" t="s">
        <v>7611</v>
      </c>
      <c r="C2667" s="144"/>
      <c r="D2667" s="145">
        <v>28</v>
      </c>
      <c r="E2667" s="146">
        <v>358.85</v>
      </c>
      <c r="F2667" s="146">
        <v>459</v>
      </c>
    </row>
    <row r="2668" spans="1:6">
      <c r="A2668" s="59" t="s">
        <v>7612</v>
      </c>
      <c r="B2668" s="59" t="s">
        <v>7613</v>
      </c>
      <c r="C2668" s="144"/>
      <c r="D2668" s="145">
        <v>28</v>
      </c>
      <c r="E2668" s="146">
        <v>198.65</v>
      </c>
      <c r="F2668" s="146">
        <v>254</v>
      </c>
    </row>
    <row r="2669" spans="1:6">
      <c r="A2669" s="59" t="s">
        <v>7614</v>
      </c>
      <c r="B2669" s="59" t="s">
        <v>7615</v>
      </c>
      <c r="C2669" s="144"/>
      <c r="D2669" s="145">
        <v>28</v>
      </c>
      <c r="E2669" s="146">
        <v>679.25</v>
      </c>
      <c r="F2669" s="146">
        <v>869</v>
      </c>
    </row>
    <row r="2670" spans="1:6">
      <c r="A2670" s="59" t="s">
        <v>7616</v>
      </c>
      <c r="B2670" s="59" t="s">
        <v>7617</v>
      </c>
      <c r="C2670" s="144"/>
      <c r="D2670" s="145">
        <v>28</v>
      </c>
      <c r="E2670" s="146">
        <v>781.78</v>
      </c>
      <c r="F2670" s="146">
        <v>1001</v>
      </c>
    </row>
    <row r="2671" spans="1:6">
      <c r="A2671" s="59" t="s">
        <v>7618</v>
      </c>
      <c r="B2671" s="59" t="s">
        <v>7619</v>
      </c>
      <c r="C2671" s="144"/>
      <c r="D2671" s="145">
        <v>28</v>
      </c>
      <c r="E2671" s="146">
        <v>679.25</v>
      </c>
      <c r="F2671" s="146">
        <v>869</v>
      </c>
    </row>
    <row r="2672" spans="1:6">
      <c r="A2672" s="59" t="s">
        <v>7620</v>
      </c>
      <c r="B2672" s="59" t="s">
        <v>7621</v>
      </c>
      <c r="C2672" s="144"/>
      <c r="D2672" s="145">
        <v>28</v>
      </c>
      <c r="E2672" s="146">
        <v>147.38</v>
      </c>
      <c r="F2672" s="146">
        <v>189</v>
      </c>
    </row>
    <row r="2673" spans="1:6">
      <c r="A2673" s="59" t="s">
        <v>7622</v>
      </c>
      <c r="B2673" s="59" t="s">
        <v>7623</v>
      </c>
      <c r="C2673" s="144"/>
      <c r="D2673" s="145">
        <v>28</v>
      </c>
      <c r="E2673" s="146">
        <v>83.3</v>
      </c>
      <c r="F2673" s="146">
        <v>107</v>
      </c>
    </row>
    <row r="2674" spans="1:6">
      <c r="A2674" s="59" t="s">
        <v>7624</v>
      </c>
      <c r="B2674" s="59" t="s">
        <v>7625</v>
      </c>
      <c r="C2674" s="144"/>
      <c r="D2674" s="145">
        <v>28</v>
      </c>
      <c r="E2674" s="146">
        <v>147.38</v>
      </c>
      <c r="F2674" s="146">
        <v>189</v>
      </c>
    </row>
    <row r="2675" spans="1:6">
      <c r="A2675" s="59" t="s">
        <v>7626</v>
      </c>
      <c r="B2675" s="59" t="s">
        <v>7627</v>
      </c>
      <c r="C2675" s="144"/>
      <c r="D2675" s="145">
        <v>28</v>
      </c>
      <c r="E2675" s="146">
        <v>442.15</v>
      </c>
      <c r="F2675" s="146">
        <v>566</v>
      </c>
    </row>
    <row r="2676" spans="1:6">
      <c r="A2676" s="59" t="s">
        <v>7628</v>
      </c>
      <c r="B2676" s="59" t="s">
        <v>7629</v>
      </c>
      <c r="C2676" s="144"/>
      <c r="D2676" s="145">
        <v>28</v>
      </c>
      <c r="E2676" s="146">
        <v>115.34</v>
      </c>
      <c r="F2676" s="146">
        <v>148</v>
      </c>
    </row>
    <row r="2677" spans="1:6">
      <c r="A2677" s="59" t="s">
        <v>7630</v>
      </c>
      <c r="B2677" s="59" t="s">
        <v>7632</v>
      </c>
      <c r="C2677" s="144"/>
      <c r="D2677" s="145">
        <v>28</v>
      </c>
      <c r="E2677" s="146">
        <v>461.38</v>
      </c>
      <c r="F2677" s="146">
        <v>591</v>
      </c>
    </row>
    <row r="2678" spans="1:6">
      <c r="A2678" s="59" t="s">
        <v>7633</v>
      </c>
      <c r="B2678" s="59" t="s">
        <v>7634</v>
      </c>
      <c r="C2678" s="144"/>
      <c r="D2678" s="145">
        <v>28</v>
      </c>
      <c r="E2678" s="146">
        <v>390.89</v>
      </c>
      <c r="F2678" s="146">
        <v>500</v>
      </c>
    </row>
    <row r="2679" spans="1:6">
      <c r="A2679" s="59" t="s">
        <v>7635</v>
      </c>
      <c r="B2679" s="59" t="s">
        <v>7636</v>
      </c>
      <c r="C2679" s="144"/>
      <c r="D2679" s="145">
        <v>28</v>
      </c>
      <c r="E2679" s="146">
        <v>166.61</v>
      </c>
      <c r="F2679" s="146">
        <v>213</v>
      </c>
    </row>
    <row r="2680" spans="1:6">
      <c r="A2680" s="59" t="s">
        <v>7637</v>
      </c>
      <c r="B2680" s="59" t="s">
        <v>7638</v>
      </c>
      <c r="C2680" s="144"/>
      <c r="D2680" s="145">
        <v>28</v>
      </c>
      <c r="E2680" s="146">
        <v>166.61</v>
      </c>
      <c r="F2680" s="146">
        <v>213</v>
      </c>
    </row>
    <row r="2681" spans="1:6">
      <c r="A2681" s="59" t="s">
        <v>7639</v>
      </c>
      <c r="B2681" s="59" t="s">
        <v>7640</v>
      </c>
      <c r="C2681" s="144"/>
      <c r="D2681" s="145">
        <v>28</v>
      </c>
      <c r="E2681" s="146">
        <v>813.82</v>
      </c>
      <c r="F2681" s="146">
        <v>1042</v>
      </c>
    </row>
    <row r="2682" spans="1:6">
      <c r="A2682" s="59" t="s">
        <v>7641</v>
      </c>
      <c r="B2682" s="59" t="s">
        <v>7642</v>
      </c>
      <c r="C2682" s="144"/>
      <c r="D2682" s="145">
        <v>28</v>
      </c>
      <c r="E2682" s="146">
        <v>179.42</v>
      </c>
      <c r="F2682" s="146">
        <v>230</v>
      </c>
    </row>
    <row r="2683" spans="1:6">
      <c r="A2683" s="59" t="s">
        <v>7643</v>
      </c>
      <c r="B2683" s="59" t="s">
        <v>7644</v>
      </c>
      <c r="C2683" s="144"/>
      <c r="D2683" s="145">
        <v>28</v>
      </c>
      <c r="E2683" s="146">
        <v>121.75</v>
      </c>
      <c r="F2683" s="146">
        <v>156</v>
      </c>
    </row>
    <row r="2684" spans="1:6">
      <c r="A2684" s="59" t="s">
        <v>7645</v>
      </c>
      <c r="B2684" s="59" t="s">
        <v>7646</v>
      </c>
      <c r="C2684" s="144"/>
      <c r="D2684" s="145">
        <v>28</v>
      </c>
      <c r="E2684" s="146">
        <v>121.75</v>
      </c>
      <c r="F2684" s="146">
        <v>156</v>
      </c>
    </row>
    <row r="2685" spans="1:6">
      <c r="A2685" s="59" t="s">
        <v>7647</v>
      </c>
      <c r="B2685" s="59" t="s">
        <v>7648</v>
      </c>
      <c r="C2685" s="144"/>
      <c r="D2685" s="145">
        <v>28</v>
      </c>
      <c r="E2685" s="146">
        <v>224.28</v>
      </c>
      <c r="F2685" s="146">
        <v>287</v>
      </c>
    </row>
    <row r="2686" spans="1:6">
      <c r="A2686" s="59" t="s">
        <v>7649</v>
      </c>
      <c r="B2686" s="59" t="s">
        <v>7650</v>
      </c>
      <c r="C2686" s="144"/>
      <c r="D2686" s="145">
        <v>28</v>
      </c>
      <c r="E2686" s="146">
        <v>51.26</v>
      </c>
      <c r="F2686" s="146">
        <v>66</v>
      </c>
    </row>
    <row r="2687" spans="1:6">
      <c r="A2687" s="59" t="s">
        <v>7651</v>
      </c>
      <c r="B2687" s="59" t="s">
        <v>7652</v>
      </c>
      <c r="C2687" s="144"/>
      <c r="D2687" s="145">
        <v>28</v>
      </c>
      <c r="E2687" s="146">
        <v>198.65</v>
      </c>
      <c r="F2687" s="146">
        <v>254</v>
      </c>
    </row>
    <row r="2688" spans="1:6">
      <c r="A2688" s="59" t="s">
        <v>7653</v>
      </c>
      <c r="B2688" s="59" t="s">
        <v>7654</v>
      </c>
      <c r="C2688" s="144"/>
      <c r="D2688" s="145">
        <v>18</v>
      </c>
      <c r="E2688" s="146">
        <v>4661.68</v>
      </c>
      <c r="F2688" s="146">
        <v>5501</v>
      </c>
    </row>
    <row r="2689" spans="1:6">
      <c r="A2689" s="59" t="s">
        <v>7655</v>
      </c>
      <c r="B2689" s="59" t="s">
        <v>7656</v>
      </c>
      <c r="C2689" s="144"/>
      <c r="D2689" s="145">
        <v>28</v>
      </c>
      <c r="E2689" s="146">
        <v>1089.3599999999999</v>
      </c>
      <c r="F2689" s="146">
        <v>1394</v>
      </c>
    </row>
    <row r="2690" spans="1:6">
      <c r="A2690" s="59" t="s">
        <v>7657</v>
      </c>
      <c r="B2690" s="59" t="s">
        <v>7658</v>
      </c>
      <c r="C2690" s="144"/>
      <c r="D2690" s="145">
        <v>28</v>
      </c>
      <c r="E2690" s="146">
        <v>166.61</v>
      </c>
      <c r="F2690" s="146">
        <v>213</v>
      </c>
    </row>
    <row r="2691" spans="1:6">
      <c r="A2691" s="59" t="s">
        <v>7659</v>
      </c>
      <c r="B2691" s="59" t="s">
        <v>7660</v>
      </c>
      <c r="C2691" s="144"/>
      <c r="D2691" s="145">
        <v>28</v>
      </c>
      <c r="E2691" s="146">
        <v>51.26</v>
      </c>
      <c r="F2691" s="146">
        <v>66</v>
      </c>
    </row>
    <row r="2692" spans="1:6">
      <c r="A2692" s="59" t="s">
        <v>7661</v>
      </c>
      <c r="B2692" s="59" t="s">
        <v>7662</v>
      </c>
      <c r="C2692" s="144"/>
      <c r="D2692" s="145">
        <v>28</v>
      </c>
      <c r="E2692" s="146">
        <v>307.58</v>
      </c>
      <c r="F2692" s="146">
        <v>394</v>
      </c>
    </row>
    <row r="2693" spans="1:6">
      <c r="A2693" s="59" t="s">
        <v>7663</v>
      </c>
      <c r="B2693" s="59" t="s">
        <v>7664</v>
      </c>
      <c r="C2693" s="144"/>
      <c r="D2693" s="145">
        <v>28</v>
      </c>
      <c r="E2693" s="146">
        <v>83.3</v>
      </c>
      <c r="F2693" s="146">
        <v>107</v>
      </c>
    </row>
    <row r="2694" spans="1:6">
      <c r="A2694" s="59" t="s">
        <v>7665</v>
      </c>
      <c r="B2694" s="59" t="s">
        <v>7666</v>
      </c>
      <c r="C2694" s="144"/>
      <c r="D2694" s="145">
        <v>28</v>
      </c>
      <c r="E2694" s="146">
        <v>38.450000000000003</v>
      </c>
      <c r="F2694" s="146">
        <v>49</v>
      </c>
    </row>
    <row r="2695" spans="1:6">
      <c r="A2695" s="59" t="s">
        <v>7668</v>
      </c>
      <c r="B2695" s="59" t="s">
        <v>7669</v>
      </c>
      <c r="C2695" s="144"/>
      <c r="D2695" s="145">
        <v>28</v>
      </c>
      <c r="E2695" s="146">
        <v>243.5</v>
      </c>
      <c r="F2695" s="146">
        <v>312</v>
      </c>
    </row>
    <row r="2696" spans="1:6">
      <c r="A2696" s="59" t="s">
        <v>7670</v>
      </c>
      <c r="B2696" s="59" t="s">
        <v>7671</v>
      </c>
      <c r="C2696" s="144"/>
      <c r="D2696" s="145">
        <v>28</v>
      </c>
      <c r="E2696" s="146">
        <v>198.65</v>
      </c>
      <c r="F2696" s="146">
        <v>254</v>
      </c>
    </row>
    <row r="2697" spans="1:6">
      <c r="A2697" s="59" t="s">
        <v>7672</v>
      </c>
      <c r="B2697" s="59" t="s">
        <v>7673</v>
      </c>
      <c r="C2697" s="144"/>
      <c r="D2697" s="145">
        <v>28</v>
      </c>
      <c r="E2697" s="146">
        <v>102.53</v>
      </c>
      <c r="F2697" s="146">
        <v>131</v>
      </c>
    </row>
    <row r="2698" spans="1:6">
      <c r="A2698" s="59" t="s">
        <v>7674</v>
      </c>
      <c r="B2698" s="59" t="s">
        <v>7675</v>
      </c>
      <c r="C2698" s="144"/>
      <c r="D2698" s="145">
        <v>28</v>
      </c>
      <c r="E2698" s="146">
        <v>262.73</v>
      </c>
      <c r="F2698" s="146">
        <v>336</v>
      </c>
    </row>
    <row r="2699" spans="1:6">
      <c r="A2699" s="59" t="s">
        <v>7676</v>
      </c>
      <c r="B2699" s="59" t="s">
        <v>7677</v>
      </c>
      <c r="C2699" s="144"/>
      <c r="D2699" s="145">
        <v>28</v>
      </c>
      <c r="E2699" s="146">
        <v>320.39999999999998</v>
      </c>
      <c r="F2699" s="146">
        <v>410</v>
      </c>
    </row>
    <row r="2700" spans="1:6">
      <c r="A2700" s="59" t="s">
        <v>7678</v>
      </c>
      <c r="B2700" s="59" t="s">
        <v>7679</v>
      </c>
      <c r="C2700" s="144"/>
      <c r="D2700" s="145">
        <v>28</v>
      </c>
      <c r="E2700" s="146">
        <v>83.3</v>
      </c>
      <c r="F2700" s="146">
        <v>107</v>
      </c>
    </row>
    <row r="2701" spans="1:6">
      <c r="A2701" s="59" t="s">
        <v>7680</v>
      </c>
      <c r="B2701" s="59" t="s">
        <v>7681</v>
      </c>
      <c r="C2701" s="144"/>
      <c r="D2701" s="145">
        <v>28</v>
      </c>
      <c r="E2701" s="146">
        <v>83.3</v>
      </c>
      <c r="F2701" s="146">
        <v>107</v>
      </c>
    </row>
    <row r="2702" spans="1:6">
      <c r="A2702" s="59" t="s">
        <v>7682</v>
      </c>
      <c r="B2702" s="59" t="s">
        <v>7683</v>
      </c>
      <c r="C2702" s="144"/>
      <c r="D2702" s="145">
        <v>28</v>
      </c>
      <c r="E2702" s="146">
        <v>19.22</v>
      </c>
      <c r="F2702" s="146">
        <v>25</v>
      </c>
    </row>
    <row r="2703" spans="1:6">
      <c r="A2703" s="59" t="s">
        <v>7684</v>
      </c>
      <c r="B2703" s="59" t="s">
        <v>7685</v>
      </c>
      <c r="C2703" s="144"/>
      <c r="D2703" s="145">
        <v>28</v>
      </c>
      <c r="E2703" s="146">
        <v>38.450000000000003</v>
      </c>
      <c r="F2703" s="146">
        <v>49</v>
      </c>
    </row>
    <row r="2704" spans="1:6">
      <c r="A2704" s="59" t="s">
        <v>7686</v>
      </c>
      <c r="B2704" s="59" t="s">
        <v>7687</v>
      </c>
      <c r="C2704" s="144"/>
      <c r="D2704" s="145">
        <v>28</v>
      </c>
      <c r="E2704" s="146">
        <v>262.73</v>
      </c>
      <c r="F2704" s="146">
        <v>336</v>
      </c>
    </row>
    <row r="2705" spans="1:6">
      <c r="A2705" s="59" t="s">
        <v>7688</v>
      </c>
      <c r="B2705" s="59" t="s">
        <v>7689</v>
      </c>
      <c r="C2705" s="144"/>
      <c r="D2705" s="145">
        <v>28</v>
      </c>
      <c r="E2705" s="146">
        <v>269.14</v>
      </c>
      <c r="F2705" s="146">
        <v>344</v>
      </c>
    </row>
    <row r="2706" spans="1:6">
      <c r="A2706" s="59" t="s">
        <v>7690</v>
      </c>
      <c r="B2706" s="59" t="s">
        <v>7691</v>
      </c>
      <c r="C2706" s="144"/>
      <c r="D2706" s="145">
        <v>28</v>
      </c>
      <c r="E2706" s="146">
        <v>5426.06</v>
      </c>
      <c r="F2706" s="146">
        <v>6945</v>
      </c>
    </row>
    <row r="2707" spans="1:6">
      <c r="A2707" s="59" t="s">
        <v>7692</v>
      </c>
      <c r="B2707" s="59" t="s">
        <v>7693</v>
      </c>
      <c r="C2707" s="144"/>
      <c r="D2707" s="145">
        <v>28</v>
      </c>
      <c r="E2707" s="146">
        <v>679.25</v>
      </c>
      <c r="F2707" s="146">
        <v>869</v>
      </c>
    </row>
    <row r="2708" spans="1:6">
      <c r="A2708" s="59" t="s">
        <v>7694</v>
      </c>
      <c r="B2708" s="59" t="s">
        <v>7695</v>
      </c>
      <c r="C2708" s="144"/>
      <c r="D2708" s="145">
        <v>28</v>
      </c>
      <c r="E2708" s="146">
        <v>768.96</v>
      </c>
      <c r="F2708" s="146">
        <v>984</v>
      </c>
    </row>
    <row r="2709" spans="1:6">
      <c r="A2709" s="59" t="s">
        <v>7696</v>
      </c>
      <c r="B2709" s="59" t="s">
        <v>7697</v>
      </c>
      <c r="C2709" s="144"/>
      <c r="D2709" s="145">
        <v>28</v>
      </c>
      <c r="E2709" s="146">
        <v>679.25</v>
      </c>
      <c r="F2709" s="146">
        <v>869</v>
      </c>
    </row>
    <row r="2710" spans="1:6">
      <c r="A2710" s="59" t="s">
        <v>7698</v>
      </c>
      <c r="B2710" s="59" t="s">
        <v>7699</v>
      </c>
      <c r="C2710" s="144"/>
      <c r="D2710" s="145">
        <v>28</v>
      </c>
      <c r="E2710" s="146">
        <v>1089.3599999999999</v>
      </c>
      <c r="F2710" s="146">
        <v>1394</v>
      </c>
    </row>
    <row r="2711" spans="1:6">
      <c r="A2711" s="59" t="s">
        <v>7700</v>
      </c>
      <c r="B2711" s="59" t="s">
        <v>7701</v>
      </c>
      <c r="C2711" s="144"/>
      <c r="D2711" s="145">
        <v>28</v>
      </c>
      <c r="E2711" s="146">
        <v>307.58</v>
      </c>
      <c r="F2711" s="146">
        <v>394</v>
      </c>
    </row>
    <row r="2712" spans="1:6">
      <c r="A2712" s="59" t="s">
        <v>7702</v>
      </c>
      <c r="B2712" s="59" t="s">
        <v>7703</v>
      </c>
      <c r="C2712" s="144"/>
      <c r="D2712" s="145">
        <v>28</v>
      </c>
      <c r="E2712" s="146">
        <v>5426.06</v>
      </c>
      <c r="F2712" s="146">
        <v>6945</v>
      </c>
    </row>
    <row r="2713" spans="1:6">
      <c r="A2713" s="59" t="s">
        <v>7704</v>
      </c>
      <c r="B2713" s="59" t="s">
        <v>7705</v>
      </c>
      <c r="C2713" s="144"/>
      <c r="D2713" s="145">
        <v>28</v>
      </c>
      <c r="E2713" s="146">
        <v>679.25</v>
      </c>
      <c r="F2713" s="146">
        <v>869</v>
      </c>
    </row>
    <row r="2714" spans="1:6">
      <c r="A2714" s="59" t="s">
        <v>7706</v>
      </c>
      <c r="B2714" s="59" t="s">
        <v>7707</v>
      </c>
      <c r="C2714" s="144"/>
      <c r="D2714" s="145">
        <v>28</v>
      </c>
      <c r="E2714" s="146">
        <v>781.78</v>
      </c>
      <c r="F2714" s="146">
        <v>1001</v>
      </c>
    </row>
    <row r="2715" spans="1:6">
      <c r="A2715" s="59" t="s">
        <v>7708</v>
      </c>
      <c r="B2715" s="59" t="s">
        <v>7709</v>
      </c>
      <c r="C2715" s="144"/>
      <c r="D2715" s="145">
        <v>28</v>
      </c>
      <c r="E2715" s="146">
        <v>679.25</v>
      </c>
      <c r="F2715" s="146">
        <v>869</v>
      </c>
    </row>
    <row r="2716" spans="1:6">
      <c r="A2716" s="59" t="s">
        <v>7710</v>
      </c>
      <c r="B2716" s="59" t="s">
        <v>7711</v>
      </c>
      <c r="C2716" s="144"/>
      <c r="D2716" s="145">
        <v>28</v>
      </c>
      <c r="E2716" s="146">
        <v>1089.3599999999999</v>
      </c>
      <c r="F2716" s="146">
        <v>1394</v>
      </c>
    </row>
    <row r="2717" spans="1:6">
      <c r="A2717" s="59" t="s">
        <v>7712</v>
      </c>
      <c r="B2717" s="59" t="s">
        <v>7713</v>
      </c>
      <c r="C2717" s="144"/>
      <c r="D2717" s="145">
        <v>28</v>
      </c>
      <c r="E2717" s="146">
        <v>679.25</v>
      </c>
      <c r="F2717" s="146">
        <v>869</v>
      </c>
    </row>
    <row r="2718" spans="1:6">
      <c r="A2718" s="59" t="s">
        <v>7714</v>
      </c>
      <c r="B2718" s="59" t="s">
        <v>7715</v>
      </c>
      <c r="C2718" s="144"/>
      <c r="D2718" s="145">
        <v>18</v>
      </c>
      <c r="E2718" s="146">
        <v>1108.45</v>
      </c>
      <c r="F2718" s="146">
        <v>1308</v>
      </c>
    </row>
    <row r="2719" spans="1:6">
      <c r="A2719" s="59" t="s">
        <v>7716</v>
      </c>
      <c r="B2719" s="59" t="s">
        <v>7717</v>
      </c>
      <c r="C2719" s="144"/>
      <c r="D2719" s="145">
        <v>18</v>
      </c>
      <c r="E2719" s="146">
        <v>503.84</v>
      </c>
      <c r="F2719" s="146">
        <v>595</v>
      </c>
    </row>
    <row r="2720" spans="1:6">
      <c r="A2720" s="59" t="s">
        <v>7718</v>
      </c>
      <c r="B2720" s="59" t="s">
        <v>7719</v>
      </c>
      <c r="C2720" s="144"/>
      <c r="D2720" s="145">
        <v>18</v>
      </c>
      <c r="E2720" s="146">
        <v>233.03</v>
      </c>
      <c r="F2720" s="146">
        <v>275</v>
      </c>
    </row>
    <row r="2721" spans="1:6">
      <c r="A2721" s="59" t="s">
        <v>7720</v>
      </c>
      <c r="B2721" s="59" t="s">
        <v>7721</v>
      </c>
      <c r="C2721" s="144"/>
      <c r="D2721" s="145">
        <v>28</v>
      </c>
      <c r="E2721" s="146">
        <v>3011.76</v>
      </c>
      <c r="F2721" s="146">
        <v>3855</v>
      </c>
    </row>
    <row r="2722" spans="1:6">
      <c r="A2722" s="59" t="s">
        <v>7722</v>
      </c>
      <c r="B2722" s="59" t="s">
        <v>7723</v>
      </c>
      <c r="C2722" s="144"/>
      <c r="D2722" s="145">
        <v>28</v>
      </c>
      <c r="E2722" s="146">
        <v>493.42</v>
      </c>
      <c r="F2722" s="146">
        <v>632</v>
      </c>
    </row>
    <row r="2723" spans="1:6">
      <c r="A2723" s="59" t="s">
        <v>7724</v>
      </c>
      <c r="B2723" s="59" t="s">
        <v>7725</v>
      </c>
      <c r="C2723" s="144"/>
      <c r="D2723" s="145">
        <v>28</v>
      </c>
      <c r="E2723" s="146">
        <v>1012.46</v>
      </c>
      <c r="F2723" s="146">
        <v>1296</v>
      </c>
    </row>
    <row r="2724" spans="1:6">
      <c r="A2724" s="59" t="s">
        <v>7726</v>
      </c>
      <c r="B2724" s="59" t="s">
        <v>7727</v>
      </c>
      <c r="C2724" s="144"/>
      <c r="D2724" s="145">
        <v>28</v>
      </c>
      <c r="E2724" s="146">
        <v>1262.3800000000001</v>
      </c>
      <c r="F2724" s="146">
        <v>1616</v>
      </c>
    </row>
    <row r="2725" spans="1:6">
      <c r="A2725" s="59" t="s">
        <v>7728</v>
      </c>
      <c r="B2725" s="59" t="s">
        <v>7729</v>
      </c>
      <c r="C2725" s="144"/>
      <c r="D2725" s="145">
        <v>28</v>
      </c>
      <c r="E2725" s="146">
        <v>493.42</v>
      </c>
      <c r="F2725" s="146">
        <v>632</v>
      </c>
    </row>
    <row r="2726" spans="1:6">
      <c r="A2726" s="59" t="s">
        <v>7730</v>
      </c>
      <c r="B2726" s="59" t="s">
        <v>7731</v>
      </c>
      <c r="C2726" s="144"/>
      <c r="D2726" s="145">
        <v>28</v>
      </c>
      <c r="E2726" s="146">
        <v>1422.58</v>
      </c>
      <c r="F2726" s="146">
        <v>1821</v>
      </c>
    </row>
    <row r="2727" spans="1:6">
      <c r="A2727" s="59" t="s">
        <v>7732</v>
      </c>
      <c r="B2727" s="59" t="s">
        <v>7733</v>
      </c>
      <c r="C2727" s="144"/>
      <c r="D2727" s="145">
        <v>28</v>
      </c>
      <c r="E2727" s="146">
        <v>974.02</v>
      </c>
      <c r="F2727" s="146">
        <v>1247</v>
      </c>
    </row>
    <row r="2728" spans="1:6">
      <c r="A2728" s="59" t="s">
        <v>7734</v>
      </c>
      <c r="B2728" s="59" t="s">
        <v>7735</v>
      </c>
      <c r="C2728" s="144"/>
      <c r="D2728" s="145">
        <v>28</v>
      </c>
      <c r="E2728" s="146">
        <v>1127.81</v>
      </c>
      <c r="F2728" s="146">
        <v>1444</v>
      </c>
    </row>
    <row r="2729" spans="1:6">
      <c r="A2729" s="59" t="s">
        <v>7736</v>
      </c>
      <c r="B2729" s="59" t="s">
        <v>7737</v>
      </c>
      <c r="C2729" s="144"/>
      <c r="D2729" s="145">
        <v>18</v>
      </c>
      <c r="E2729" s="146">
        <v>81.87</v>
      </c>
      <c r="F2729" s="146">
        <v>97</v>
      </c>
    </row>
    <row r="2730" spans="1:6">
      <c r="A2730" s="59" t="s">
        <v>7738</v>
      </c>
      <c r="B2730" s="59" t="s">
        <v>7739</v>
      </c>
      <c r="C2730" s="144"/>
      <c r="D2730" s="145">
        <v>18</v>
      </c>
      <c r="E2730" s="146">
        <v>44.09</v>
      </c>
      <c r="F2730" s="146">
        <v>52</v>
      </c>
    </row>
    <row r="2731" spans="1:6">
      <c r="A2731" s="59" t="s">
        <v>7740</v>
      </c>
      <c r="B2731" s="59" t="s">
        <v>7741</v>
      </c>
      <c r="C2731" s="144"/>
      <c r="D2731" s="145">
        <v>18</v>
      </c>
      <c r="E2731" s="146">
        <v>403.07</v>
      </c>
      <c r="F2731" s="146">
        <v>476</v>
      </c>
    </row>
    <row r="2732" spans="1:6">
      <c r="A2732" s="59" t="s">
        <v>7742</v>
      </c>
      <c r="B2732" s="59" t="s">
        <v>7743</v>
      </c>
      <c r="C2732" s="144"/>
      <c r="D2732" s="145">
        <v>28</v>
      </c>
      <c r="E2732" s="146">
        <v>467.78</v>
      </c>
      <c r="F2732" s="146">
        <v>599</v>
      </c>
    </row>
    <row r="2733" spans="1:6">
      <c r="A2733" s="59" t="s">
        <v>7744</v>
      </c>
      <c r="B2733" s="59" t="s">
        <v>7745</v>
      </c>
      <c r="C2733" s="144"/>
      <c r="D2733" s="145">
        <v>18</v>
      </c>
      <c r="E2733" s="146">
        <v>9626.4599999999991</v>
      </c>
      <c r="F2733" s="146">
        <v>11359</v>
      </c>
    </row>
    <row r="2734" spans="1:6">
      <c r="A2734" s="59" t="s">
        <v>7746</v>
      </c>
      <c r="B2734" s="59" t="s">
        <v>7747</v>
      </c>
      <c r="C2734" s="144"/>
      <c r="D2734" s="145">
        <v>28</v>
      </c>
      <c r="E2734" s="146">
        <v>166.61</v>
      </c>
      <c r="F2734" s="146">
        <v>213</v>
      </c>
    </row>
    <row r="2735" spans="1:6">
      <c r="A2735" s="59" t="s">
        <v>7748</v>
      </c>
      <c r="B2735" s="59" t="s">
        <v>7749</v>
      </c>
      <c r="C2735" s="144"/>
      <c r="D2735" s="145">
        <v>28</v>
      </c>
      <c r="E2735" s="146">
        <v>493.42</v>
      </c>
      <c r="F2735" s="146">
        <v>632</v>
      </c>
    </row>
    <row r="2736" spans="1:6">
      <c r="A2736" s="59" t="s">
        <v>7750</v>
      </c>
      <c r="B2736" s="59" t="s">
        <v>7751</v>
      </c>
      <c r="C2736" s="144"/>
      <c r="D2736" s="145">
        <v>28</v>
      </c>
      <c r="E2736" s="146">
        <v>166.61</v>
      </c>
      <c r="F2736" s="146">
        <v>213</v>
      </c>
    </row>
    <row r="2737" spans="1:6">
      <c r="A2737" s="59" t="s">
        <v>7752</v>
      </c>
      <c r="B2737" s="59" t="s">
        <v>7753</v>
      </c>
      <c r="C2737" s="144"/>
      <c r="D2737" s="145">
        <v>28</v>
      </c>
      <c r="E2737" s="146">
        <v>166.61</v>
      </c>
      <c r="F2737" s="146">
        <v>213</v>
      </c>
    </row>
    <row r="2738" spans="1:6">
      <c r="A2738" s="59" t="s">
        <v>7754</v>
      </c>
      <c r="B2738" s="59" t="s">
        <v>7755</v>
      </c>
      <c r="C2738" s="144"/>
      <c r="D2738" s="145">
        <v>28</v>
      </c>
      <c r="E2738" s="146">
        <v>788.18</v>
      </c>
      <c r="F2738" s="146">
        <v>1009</v>
      </c>
    </row>
    <row r="2739" spans="1:6">
      <c r="A2739" s="59" t="s">
        <v>7756</v>
      </c>
      <c r="B2739" s="59" t="s">
        <v>7757</v>
      </c>
      <c r="C2739" s="144"/>
      <c r="D2739" s="145">
        <v>28</v>
      </c>
      <c r="E2739" s="146">
        <v>166.61</v>
      </c>
      <c r="F2739" s="146">
        <v>213</v>
      </c>
    </row>
    <row r="2740" spans="1:6">
      <c r="A2740" s="59" t="s">
        <v>7758</v>
      </c>
      <c r="B2740" s="59" t="s">
        <v>7759</v>
      </c>
      <c r="C2740" s="144"/>
      <c r="D2740" s="145">
        <v>18</v>
      </c>
      <c r="E2740" s="146">
        <v>81.87</v>
      </c>
      <c r="F2740" s="146">
        <v>97</v>
      </c>
    </row>
    <row r="2741" spans="1:6">
      <c r="A2741" s="59" t="s">
        <v>7760</v>
      </c>
      <c r="B2741" s="59" t="s">
        <v>7761</v>
      </c>
      <c r="C2741" s="144"/>
      <c r="D2741" s="145">
        <v>18</v>
      </c>
      <c r="E2741" s="146">
        <v>195.24</v>
      </c>
      <c r="F2741" s="146">
        <v>230</v>
      </c>
    </row>
    <row r="2742" spans="1:6">
      <c r="A2742" s="59" t="s">
        <v>7762</v>
      </c>
      <c r="B2742" s="59" t="s">
        <v>7763</v>
      </c>
      <c r="C2742" s="144"/>
      <c r="D2742" s="145">
        <v>18</v>
      </c>
      <c r="E2742" s="146">
        <v>195.24</v>
      </c>
      <c r="F2742" s="146">
        <v>230</v>
      </c>
    </row>
    <row r="2743" spans="1:6">
      <c r="A2743" s="59" t="s">
        <v>7764</v>
      </c>
      <c r="B2743" s="59" t="s">
        <v>7765</v>
      </c>
      <c r="C2743" s="144"/>
      <c r="D2743" s="145">
        <v>28</v>
      </c>
      <c r="E2743" s="146">
        <v>83.3</v>
      </c>
      <c r="F2743" s="146">
        <v>107</v>
      </c>
    </row>
    <row r="2744" spans="1:6">
      <c r="A2744" s="59" t="s">
        <v>7766</v>
      </c>
      <c r="B2744" s="59" t="s">
        <v>7767</v>
      </c>
      <c r="C2744" s="144"/>
      <c r="D2744" s="145">
        <v>28</v>
      </c>
      <c r="E2744" s="146">
        <v>83.3</v>
      </c>
      <c r="F2744" s="146">
        <v>107</v>
      </c>
    </row>
    <row r="2745" spans="1:6">
      <c r="A2745" s="59" t="s">
        <v>7768</v>
      </c>
      <c r="B2745" s="59" t="s">
        <v>7769</v>
      </c>
      <c r="C2745" s="144"/>
      <c r="D2745" s="145">
        <v>28</v>
      </c>
      <c r="E2745" s="146">
        <v>346.03</v>
      </c>
      <c r="F2745" s="146">
        <v>443</v>
      </c>
    </row>
    <row r="2746" spans="1:6">
      <c r="A2746" s="59" t="s">
        <v>7770</v>
      </c>
      <c r="B2746" s="59" t="s">
        <v>7771</v>
      </c>
      <c r="C2746" s="144"/>
      <c r="D2746" s="145">
        <v>28</v>
      </c>
      <c r="E2746" s="146">
        <v>294.77</v>
      </c>
      <c r="F2746" s="146">
        <v>377</v>
      </c>
    </row>
    <row r="2747" spans="1:6">
      <c r="A2747" s="59" t="s">
        <v>7772</v>
      </c>
      <c r="B2747" s="59" t="s">
        <v>7773</v>
      </c>
      <c r="C2747" s="144"/>
      <c r="D2747" s="145">
        <v>28</v>
      </c>
      <c r="E2747" s="146">
        <v>326.81</v>
      </c>
      <c r="F2747" s="146">
        <v>418</v>
      </c>
    </row>
    <row r="2748" spans="1:6">
      <c r="A2748" s="59" t="s">
        <v>7774</v>
      </c>
      <c r="B2748" s="59" t="s">
        <v>7775</v>
      </c>
      <c r="C2748" s="144"/>
      <c r="D2748" s="145">
        <v>28</v>
      </c>
      <c r="E2748" s="146">
        <v>679.25</v>
      </c>
      <c r="F2748" s="146">
        <v>869</v>
      </c>
    </row>
    <row r="2749" spans="1:6">
      <c r="A2749" s="59" t="s">
        <v>7776</v>
      </c>
      <c r="B2749" s="59" t="s">
        <v>7777</v>
      </c>
      <c r="C2749" s="144"/>
      <c r="D2749" s="145">
        <v>28</v>
      </c>
      <c r="E2749" s="146">
        <v>281.95</v>
      </c>
      <c r="F2749" s="146">
        <v>361</v>
      </c>
    </row>
    <row r="2750" spans="1:6">
      <c r="A2750" s="59" t="s">
        <v>7778</v>
      </c>
      <c r="B2750" s="59" t="s">
        <v>7779</v>
      </c>
      <c r="C2750" s="144"/>
      <c r="D2750" s="145">
        <v>28</v>
      </c>
      <c r="E2750" s="146">
        <v>166.61</v>
      </c>
      <c r="F2750" s="146">
        <v>213</v>
      </c>
    </row>
    <row r="2751" spans="1:6">
      <c r="A2751" s="59" t="s">
        <v>7780</v>
      </c>
      <c r="B2751" s="59" t="s">
        <v>7781</v>
      </c>
      <c r="C2751" s="144"/>
      <c r="D2751" s="145">
        <v>28</v>
      </c>
      <c r="E2751" s="146">
        <v>83.3</v>
      </c>
      <c r="F2751" s="146">
        <v>107</v>
      </c>
    </row>
    <row r="2752" spans="1:6">
      <c r="A2752" s="59" t="s">
        <v>7782</v>
      </c>
      <c r="B2752" s="59" t="s">
        <v>7783</v>
      </c>
      <c r="C2752" s="144"/>
      <c r="D2752" s="145">
        <v>28</v>
      </c>
      <c r="E2752" s="146">
        <v>493.42</v>
      </c>
      <c r="F2752" s="146">
        <v>632</v>
      </c>
    </row>
    <row r="2753" spans="1:6">
      <c r="A2753" s="59" t="s">
        <v>7784</v>
      </c>
      <c r="B2753" s="59" t="s">
        <v>7785</v>
      </c>
      <c r="C2753" s="144"/>
      <c r="D2753" s="145">
        <v>28</v>
      </c>
      <c r="E2753" s="146">
        <v>403.7</v>
      </c>
      <c r="F2753" s="146">
        <v>517</v>
      </c>
    </row>
    <row r="2754" spans="1:6">
      <c r="A2754" s="59" t="s">
        <v>7786</v>
      </c>
      <c r="B2754" s="59" t="s">
        <v>7787</v>
      </c>
      <c r="C2754" s="144"/>
      <c r="D2754" s="145">
        <v>28</v>
      </c>
      <c r="E2754" s="146">
        <v>493.42</v>
      </c>
      <c r="F2754" s="146">
        <v>632</v>
      </c>
    </row>
    <row r="2755" spans="1:6">
      <c r="A2755" s="59" t="s">
        <v>7788</v>
      </c>
      <c r="B2755" s="59" t="s">
        <v>7789</v>
      </c>
      <c r="C2755" s="144"/>
      <c r="D2755" s="145">
        <v>28</v>
      </c>
      <c r="E2755" s="146">
        <v>493.42</v>
      </c>
      <c r="F2755" s="146">
        <v>632</v>
      </c>
    </row>
    <row r="2756" spans="1:6">
      <c r="A2756" s="59" t="s">
        <v>7790</v>
      </c>
      <c r="B2756" s="59" t="s">
        <v>7791</v>
      </c>
      <c r="C2756" s="144"/>
      <c r="D2756" s="145">
        <v>28</v>
      </c>
      <c r="E2756" s="146">
        <v>493.42</v>
      </c>
      <c r="F2756" s="146">
        <v>632</v>
      </c>
    </row>
    <row r="2757" spans="1:6">
      <c r="A2757" s="59" t="s">
        <v>7792</v>
      </c>
      <c r="B2757" s="59" t="s">
        <v>7793</v>
      </c>
      <c r="C2757" s="144"/>
      <c r="D2757" s="145">
        <v>28</v>
      </c>
      <c r="E2757" s="146">
        <v>410.11</v>
      </c>
      <c r="F2757" s="146">
        <v>525</v>
      </c>
    </row>
    <row r="2758" spans="1:6">
      <c r="A2758" s="59" t="s">
        <v>7794</v>
      </c>
      <c r="B2758" s="59" t="s">
        <v>7795</v>
      </c>
      <c r="C2758" s="144"/>
      <c r="D2758" s="145">
        <v>28</v>
      </c>
      <c r="E2758" s="146">
        <v>410.11</v>
      </c>
      <c r="F2758" s="146">
        <v>525</v>
      </c>
    </row>
    <row r="2759" spans="1:6">
      <c r="A2759" s="59" t="s">
        <v>7796</v>
      </c>
      <c r="B2759" s="59" t="s">
        <v>7797</v>
      </c>
      <c r="C2759" s="144"/>
      <c r="D2759" s="145">
        <v>28</v>
      </c>
      <c r="E2759" s="146">
        <v>775.37</v>
      </c>
      <c r="F2759" s="146">
        <v>992</v>
      </c>
    </row>
    <row r="2760" spans="1:6">
      <c r="A2760" s="59" t="s">
        <v>7798</v>
      </c>
      <c r="B2760" s="59" t="s">
        <v>7799</v>
      </c>
      <c r="C2760" s="144"/>
      <c r="D2760" s="145">
        <v>28</v>
      </c>
      <c r="E2760" s="146">
        <v>493.42</v>
      </c>
      <c r="F2760" s="146">
        <v>632</v>
      </c>
    </row>
    <row r="2761" spans="1:6">
      <c r="A2761" s="59" t="s">
        <v>7800</v>
      </c>
      <c r="B2761" s="59" t="s">
        <v>7801</v>
      </c>
      <c r="C2761" s="144"/>
      <c r="D2761" s="145">
        <v>28</v>
      </c>
      <c r="E2761" s="146">
        <v>326.81</v>
      </c>
      <c r="F2761" s="146">
        <v>418</v>
      </c>
    </row>
    <row r="2762" spans="1:6">
      <c r="A2762" s="59" t="s">
        <v>7802</v>
      </c>
      <c r="B2762" s="59" t="s">
        <v>7803</v>
      </c>
      <c r="C2762" s="144"/>
      <c r="D2762" s="145">
        <v>28</v>
      </c>
      <c r="E2762" s="146">
        <v>326.81</v>
      </c>
      <c r="F2762" s="146">
        <v>418</v>
      </c>
    </row>
    <row r="2763" spans="1:6">
      <c r="A2763" s="59" t="s">
        <v>7804</v>
      </c>
      <c r="B2763" s="59" t="s">
        <v>7805</v>
      </c>
      <c r="C2763" s="144"/>
      <c r="D2763" s="145">
        <v>28</v>
      </c>
      <c r="E2763" s="146">
        <v>403.7</v>
      </c>
      <c r="F2763" s="146">
        <v>517</v>
      </c>
    </row>
    <row r="2764" spans="1:6">
      <c r="A2764" s="59" t="s">
        <v>7806</v>
      </c>
      <c r="B2764" s="59" t="s">
        <v>7807</v>
      </c>
      <c r="C2764" s="144"/>
      <c r="D2764" s="145">
        <v>28</v>
      </c>
      <c r="E2764" s="146">
        <v>493.42</v>
      </c>
      <c r="F2764" s="146">
        <v>632</v>
      </c>
    </row>
    <row r="2765" spans="1:6">
      <c r="A2765" s="59" t="s">
        <v>7808</v>
      </c>
      <c r="B2765" s="59" t="s">
        <v>7809</v>
      </c>
      <c r="C2765" s="144"/>
      <c r="D2765" s="145">
        <v>28</v>
      </c>
      <c r="E2765" s="146">
        <v>493.42</v>
      </c>
      <c r="F2765" s="146">
        <v>632</v>
      </c>
    </row>
    <row r="2766" spans="1:6">
      <c r="A2766" s="59" t="s">
        <v>7810</v>
      </c>
      <c r="B2766" s="59" t="s">
        <v>7811</v>
      </c>
      <c r="C2766" s="144"/>
      <c r="D2766" s="145">
        <v>28</v>
      </c>
      <c r="E2766" s="146">
        <v>493.42</v>
      </c>
      <c r="F2766" s="146">
        <v>632</v>
      </c>
    </row>
    <row r="2767" spans="1:6">
      <c r="A2767" s="59" t="s">
        <v>7812</v>
      </c>
      <c r="B2767" s="59" t="s">
        <v>7813</v>
      </c>
      <c r="C2767" s="144"/>
      <c r="D2767" s="145">
        <v>28</v>
      </c>
      <c r="E2767" s="146">
        <v>410.11</v>
      </c>
      <c r="F2767" s="146">
        <v>525</v>
      </c>
    </row>
    <row r="2768" spans="1:6">
      <c r="A2768" s="59" t="s">
        <v>7814</v>
      </c>
      <c r="B2768" s="59" t="s">
        <v>7815</v>
      </c>
      <c r="C2768" s="144"/>
      <c r="D2768" s="145">
        <v>28</v>
      </c>
      <c r="E2768" s="146">
        <v>410.11</v>
      </c>
      <c r="F2768" s="146">
        <v>525</v>
      </c>
    </row>
    <row r="2769" spans="1:6">
      <c r="A2769" s="59" t="s">
        <v>7816</v>
      </c>
      <c r="B2769" s="59" t="s">
        <v>7817</v>
      </c>
      <c r="C2769" s="144"/>
      <c r="D2769" s="145">
        <v>28</v>
      </c>
      <c r="E2769" s="146">
        <v>493.42</v>
      </c>
      <c r="F2769" s="146">
        <v>632</v>
      </c>
    </row>
    <row r="2770" spans="1:6">
      <c r="A2770" s="59" t="s">
        <v>7818</v>
      </c>
      <c r="B2770" s="59" t="s">
        <v>7819</v>
      </c>
      <c r="C2770" s="144"/>
      <c r="D2770" s="145">
        <v>28</v>
      </c>
      <c r="E2770" s="146">
        <v>493.42</v>
      </c>
      <c r="F2770" s="146">
        <v>632</v>
      </c>
    </row>
    <row r="2771" spans="1:6">
      <c r="A2771" s="59" t="s">
        <v>7820</v>
      </c>
      <c r="B2771" s="59" t="s">
        <v>7821</v>
      </c>
      <c r="C2771" s="144"/>
      <c r="D2771" s="145">
        <v>28</v>
      </c>
      <c r="E2771" s="146">
        <v>166.61</v>
      </c>
      <c r="F2771" s="146">
        <v>213</v>
      </c>
    </row>
    <row r="2772" spans="1:6">
      <c r="A2772" s="59" t="s">
        <v>7822</v>
      </c>
      <c r="B2772" s="59" t="s">
        <v>7823</v>
      </c>
      <c r="C2772" s="144"/>
      <c r="D2772" s="145">
        <v>28</v>
      </c>
      <c r="E2772" s="146">
        <v>326.81</v>
      </c>
      <c r="F2772" s="146">
        <v>418</v>
      </c>
    </row>
    <row r="2773" spans="1:6">
      <c r="A2773" s="59" t="s">
        <v>7824</v>
      </c>
      <c r="B2773" s="59" t="s">
        <v>7825</v>
      </c>
      <c r="C2773" s="144"/>
      <c r="D2773" s="145">
        <v>28</v>
      </c>
      <c r="E2773" s="146">
        <v>410.11</v>
      </c>
      <c r="F2773" s="146">
        <v>525</v>
      </c>
    </row>
    <row r="2774" spans="1:6">
      <c r="A2774" s="59" t="s">
        <v>7826</v>
      </c>
      <c r="B2774" s="59" t="s">
        <v>7827</v>
      </c>
      <c r="C2774" s="144"/>
      <c r="D2774" s="145">
        <v>28</v>
      </c>
      <c r="E2774" s="146">
        <v>493.42</v>
      </c>
      <c r="F2774" s="146">
        <v>632</v>
      </c>
    </row>
    <row r="2775" spans="1:6">
      <c r="A2775" s="59" t="s">
        <v>7828</v>
      </c>
      <c r="B2775" s="59" t="s">
        <v>7829</v>
      </c>
      <c r="C2775" s="144"/>
      <c r="D2775" s="145">
        <v>28</v>
      </c>
      <c r="E2775" s="146">
        <v>493.42</v>
      </c>
      <c r="F2775" s="146">
        <v>632</v>
      </c>
    </row>
    <row r="2776" spans="1:6">
      <c r="A2776" s="59" t="s">
        <v>7830</v>
      </c>
      <c r="B2776" s="59" t="s">
        <v>7831</v>
      </c>
      <c r="C2776" s="144"/>
      <c r="D2776" s="145">
        <v>28</v>
      </c>
      <c r="E2776" s="146">
        <v>493.42</v>
      </c>
      <c r="F2776" s="146">
        <v>632</v>
      </c>
    </row>
    <row r="2777" spans="1:6">
      <c r="A2777" s="59" t="s">
        <v>7832</v>
      </c>
      <c r="B2777" s="59" t="s">
        <v>7833</v>
      </c>
      <c r="C2777" s="144"/>
      <c r="D2777" s="145">
        <v>28</v>
      </c>
      <c r="E2777" s="146">
        <v>410.11</v>
      </c>
      <c r="F2777" s="146">
        <v>525</v>
      </c>
    </row>
    <row r="2778" spans="1:6">
      <c r="A2778" s="59" t="s">
        <v>7834</v>
      </c>
      <c r="B2778" s="59" t="s">
        <v>7835</v>
      </c>
      <c r="C2778" s="144"/>
      <c r="D2778" s="145">
        <v>28</v>
      </c>
      <c r="E2778" s="146">
        <v>410.11</v>
      </c>
      <c r="F2778" s="146">
        <v>525</v>
      </c>
    </row>
    <row r="2779" spans="1:6">
      <c r="A2779" s="59" t="s">
        <v>7836</v>
      </c>
      <c r="B2779" s="59" t="s">
        <v>7837</v>
      </c>
      <c r="C2779" s="144"/>
      <c r="D2779" s="145">
        <v>28</v>
      </c>
      <c r="E2779" s="146">
        <v>493.42</v>
      </c>
      <c r="F2779" s="146">
        <v>632</v>
      </c>
    </row>
    <row r="2780" spans="1:6">
      <c r="A2780" s="59" t="s">
        <v>7838</v>
      </c>
      <c r="B2780" s="59" t="s">
        <v>7839</v>
      </c>
      <c r="C2780" s="144"/>
      <c r="D2780" s="145">
        <v>28</v>
      </c>
      <c r="E2780" s="146">
        <v>493.42</v>
      </c>
      <c r="F2780" s="146">
        <v>632</v>
      </c>
    </row>
    <row r="2781" spans="1:6">
      <c r="A2781" s="59" t="s">
        <v>7840</v>
      </c>
      <c r="B2781" s="59" t="s">
        <v>7841</v>
      </c>
      <c r="C2781" s="144"/>
      <c r="D2781" s="145">
        <v>28</v>
      </c>
      <c r="E2781" s="146">
        <v>326.81</v>
      </c>
      <c r="F2781" s="146">
        <v>418</v>
      </c>
    </row>
    <row r="2782" spans="1:6">
      <c r="A2782" s="59" t="s">
        <v>7842</v>
      </c>
      <c r="B2782" s="59" t="s">
        <v>7843</v>
      </c>
      <c r="C2782" s="144"/>
      <c r="D2782" s="145">
        <v>28</v>
      </c>
      <c r="E2782" s="146">
        <v>326.81</v>
      </c>
      <c r="F2782" s="146">
        <v>418</v>
      </c>
    </row>
    <row r="2783" spans="1:6">
      <c r="A2783" s="59" t="s">
        <v>7844</v>
      </c>
      <c r="B2783" s="59" t="s">
        <v>7845</v>
      </c>
      <c r="C2783" s="144"/>
      <c r="D2783" s="145">
        <v>28</v>
      </c>
      <c r="E2783" s="146">
        <v>410.11</v>
      </c>
      <c r="F2783" s="146">
        <v>525</v>
      </c>
    </row>
    <row r="2784" spans="1:6">
      <c r="A2784" s="59" t="s">
        <v>7846</v>
      </c>
      <c r="B2784" s="59" t="s">
        <v>7847</v>
      </c>
      <c r="C2784" s="144"/>
      <c r="D2784" s="145">
        <v>28</v>
      </c>
      <c r="E2784" s="146">
        <v>493.42</v>
      </c>
      <c r="F2784" s="146">
        <v>632</v>
      </c>
    </row>
    <row r="2785" spans="1:6">
      <c r="A2785" s="59" t="s">
        <v>7848</v>
      </c>
      <c r="B2785" s="59" t="s">
        <v>7849</v>
      </c>
      <c r="C2785" s="144"/>
      <c r="D2785" s="145">
        <v>28</v>
      </c>
      <c r="E2785" s="146">
        <v>493.42</v>
      </c>
      <c r="F2785" s="146">
        <v>632</v>
      </c>
    </row>
    <row r="2786" spans="1:6">
      <c r="A2786" s="59" t="s">
        <v>7850</v>
      </c>
      <c r="B2786" s="59" t="s">
        <v>7851</v>
      </c>
      <c r="C2786" s="144"/>
      <c r="D2786" s="145">
        <v>28</v>
      </c>
      <c r="E2786" s="146">
        <v>493.42</v>
      </c>
      <c r="F2786" s="146">
        <v>632</v>
      </c>
    </row>
    <row r="2787" spans="1:6">
      <c r="A2787" s="59" t="s">
        <v>7852</v>
      </c>
      <c r="B2787" s="59" t="s">
        <v>7853</v>
      </c>
      <c r="C2787" s="144"/>
      <c r="D2787" s="145">
        <v>28</v>
      </c>
      <c r="E2787" s="146">
        <v>410.11</v>
      </c>
      <c r="F2787" s="146">
        <v>525</v>
      </c>
    </row>
    <row r="2788" spans="1:6">
      <c r="A2788" s="59" t="s">
        <v>7854</v>
      </c>
      <c r="B2788" s="59" t="s">
        <v>7855</v>
      </c>
      <c r="C2788" s="144"/>
      <c r="D2788" s="145">
        <v>28</v>
      </c>
      <c r="E2788" s="146">
        <v>410.11</v>
      </c>
      <c r="F2788" s="146">
        <v>525</v>
      </c>
    </row>
    <row r="2789" spans="1:6">
      <c r="A2789" s="59" t="s">
        <v>7856</v>
      </c>
      <c r="B2789" s="59" t="s">
        <v>7857</v>
      </c>
      <c r="C2789" s="144"/>
      <c r="D2789" s="145">
        <v>28</v>
      </c>
      <c r="E2789" s="146">
        <v>775.37</v>
      </c>
      <c r="F2789" s="146">
        <v>992</v>
      </c>
    </row>
    <row r="2790" spans="1:6">
      <c r="A2790" s="59" t="s">
        <v>7858</v>
      </c>
      <c r="B2790" s="59" t="s">
        <v>7859</v>
      </c>
      <c r="C2790" s="144"/>
      <c r="D2790" s="145">
        <v>28</v>
      </c>
      <c r="E2790" s="146">
        <v>775.37</v>
      </c>
      <c r="F2790" s="146">
        <v>992</v>
      </c>
    </row>
    <row r="2791" spans="1:6">
      <c r="A2791" s="59" t="s">
        <v>7860</v>
      </c>
      <c r="B2791" s="59" t="s">
        <v>7861</v>
      </c>
      <c r="C2791" s="144"/>
      <c r="D2791" s="145">
        <v>28</v>
      </c>
      <c r="E2791" s="146">
        <v>326.81</v>
      </c>
      <c r="F2791" s="146">
        <v>418</v>
      </c>
    </row>
    <row r="2792" spans="1:6">
      <c r="A2792" s="59" t="s">
        <v>7862</v>
      </c>
      <c r="B2792" s="59" t="s">
        <v>7863</v>
      </c>
      <c r="C2792" s="144"/>
      <c r="D2792" s="145">
        <v>28</v>
      </c>
      <c r="E2792" s="146">
        <v>326.81</v>
      </c>
      <c r="F2792" s="146">
        <v>418</v>
      </c>
    </row>
    <row r="2793" spans="1:6">
      <c r="A2793" s="59" t="s">
        <v>7864</v>
      </c>
      <c r="B2793" s="59" t="s">
        <v>7865</v>
      </c>
      <c r="C2793" s="144"/>
      <c r="D2793" s="145">
        <v>28</v>
      </c>
      <c r="E2793" s="146">
        <v>102.53</v>
      </c>
      <c r="F2793" s="146">
        <v>131</v>
      </c>
    </row>
    <row r="2794" spans="1:6">
      <c r="A2794" s="59" t="s">
        <v>7866</v>
      </c>
      <c r="B2794" s="59" t="s">
        <v>7867</v>
      </c>
      <c r="C2794" s="144"/>
      <c r="D2794" s="145">
        <v>28</v>
      </c>
      <c r="E2794" s="146">
        <v>1550.74</v>
      </c>
      <c r="F2794" s="146">
        <v>1985</v>
      </c>
    </row>
    <row r="2795" spans="1:6">
      <c r="A2795" s="59" t="s">
        <v>7868</v>
      </c>
      <c r="B2795" s="59" t="s">
        <v>7869</v>
      </c>
      <c r="C2795" s="144"/>
      <c r="D2795" s="145">
        <v>28</v>
      </c>
      <c r="E2795" s="146">
        <v>493.42</v>
      </c>
      <c r="F2795" s="146">
        <v>632</v>
      </c>
    </row>
    <row r="2796" spans="1:6">
      <c r="A2796" s="59" t="s">
        <v>7870</v>
      </c>
      <c r="B2796" s="59" t="s">
        <v>7871</v>
      </c>
      <c r="C2796" s="144"/>
      <c r="D2796" s="145">
        <v>28</v>
      </c>
      <c r="E2796" s="146">
        <v>326.81</v>
      </c>
      <c r="F2796" s="146">
        <v>418</v>
      </c>
    </row>
    <row r="2797" spans="1:6">
      <c r="A2797" s="59" t="s">
        <v>7872</v>
      </c>
      <c r="B2797" s="59" t="s">
        <v>7873</v>
      </c>
      <c r="C2797" s="144"/>
      <c r="D2797" s="145">
        <v>28</v>
      </c>
      <c r="E2797" s="146">
        <v>410.11</v>
      </c>
      <c r="F2797" s="146">
        <v>525</v>
      </c>
    </row>
    <row r="2798" spans="1:6">
      <c r="A2798" s="59" t="s">
        <v>7874</v>
      </c>
      <c r="B2798" s="59" t="s">
        <v>7875</v>
      </c>
      <c r="C2798" s="144"/>
      <c r="D2798" s="145">
        <v>28</v>
      </c>
      <c r="E2798" s="146">
        <v>281.95</v>
      </c>
      <c r="F2798" s="146">
        <v>361</v>
      </c>
    </row>
    <row r="2799" spans="1:6">
      <c r="A2799" s="59" t="s">
        <v>7876</v>
      </c>
      <c r="B2799" s="59" t="s">
        <v>7877</v>
      </c>
      <c r="C2799" s="144"/>
      <c r="D2799" s="145">
        <v>28</v>
      </c>
      <c r="E2799" s="146">
        <v>134.57</v>
      </c>
      <c r="F2799" s="146">
        <v>172</v>
      </c>
    </row>
    <row r="2800" spans="1:6">
      <c r="A2800" s="59" t="s">
        <v>7878</v>
      </c>
      <c r="B2800" s="59" t="s">
        <v>7879</v>
      </c>
      <c r="C2800" s="144"/>
      <c r="D2800" s="145">
        <v>28</v>
      </c>
      <c r="E2800" s="146">
        <v>83.3</v>
      </c>
      <c r="F2800" s="146">
        <v>107</v>
      </c>
    </row>
    <row r="2801" spans="1:6">
      <c r="A2801" s="59" t="s">
        <v>7880</v>
      </c>
      <c r="B2801" s="59" t="s">
        <v>7881</v>
      </c>
      <c r="C2801" s="144"/>
      <c r="D2801" s="145">
        <v>28</v>
      </c>
      <c r="E2801" s="146">
        <v>410.11</v>
      </c>
      <c r="F2801" s="146">
        <v>525</v>
      </c>
    </row>
    <row r="2802" spans="1:6">
      <c r="A2802" s="59" t="s">
        <v>7882</v>
      </c>
      <c r="B2802" s="59" t="s">
        <v>7883</v>
      </c>
      <c r="C2802" s="144"/>
      <c r="D2802" s="145">
        <v>28</v>
      </c>
      <c r="E2802" s="146">
        <v>493.42</v>
      </c>
      <c r="F2802" s="146">
        <v>632</v>
      </c>
    </row>
    <row r="2803" spans="1:6">
      <c r="A2803" s="59" t="s">
        <v>7884</v>
      </c>
      <c r="B2803" s="59" t="s">
        <v>7885</v>
      </c>
      <c r="C2803" s="144"/>
      <c r="D2803" s="145">
        <v>28</v>
      </c>
      <c r="E2803" s="146">
        <v>493.42</v>
      </c>
      <c r="F2803" s="146">
        <v>632</v>
      </c>
    </row>
    <row r="2804" spans="1:6">
      <c r="A2804" s="59" t="s">
        <v>7886</v>
      </c>
      <c r="B2804" s="59" t="s">
        <v>7887</v>
      </c>
      <c r="C2804" s="144"/>
      <c r="D2804" s="145">
        <v>28</v>
      </c>
      <c r="E2804" s="146">
        <v>410.11</v>
      </c>
      <c r="F2804" s="146">
        <v>525</v>
      </c>
    </row>
    <row r="2805" spans="1:6">
      <c r="A2805" s="59" t="s">
        <v>7888</v>
      </c>
      <c r="B2805" s="59" t="s">
        <v>7889</v>
      </c>
      <c r="C2805" s="144"/>
      <c r="D2805" s="145">
        <v>28</v>
      </c>
      <c r="E2805" s="146">
        <v>410.11</v>
      </c>
      <c r="F2805" s="146">
        <v>525</v>
      </c>
    </row>
    <row r="2806" spans="1:6">
      <c r="A2806" s="59" t="s">
        <v>7890</v>
      </c>
      <c r="B2806" s="59" t="s">
        <v>7891</v>
      </c>
      <c r="C2806" s="144"/>
      <c r="D2806" s="145">
        <v>28</v>
      </c>
      <c r="E2806" s="146">
        <v>493.42</v>
      </c>
      <c r="F2806" s="146">
        <v>632</v>
      </c>
    </row>
    <row r="2807" spans="1:6">
      <c r="A2807" s="59" t="s">
        <v>7892</v>
      </c>
      <c r="B2807" s="59" t="s">
        <v>7893</v>
      </c>
      <c r="C2807" s="144"/>
      <c r="D2807" s="145">
        <v>28</v>
      </c>
      <c r="E2807" s="146">
        <v>493.42</v>
      </c>
      <c r="F2807" s="146">
        <v>632</v>
      </c>
    </row>
    <row r="2808" spans="1:6">
      <c r="A2808" s="59" t="s">
        <v>7894</v>
      </c>
      <c r="B2808" s="59" t="s">
        <v>7895</v>
      </c>
      <c r="C2808" s="144"/>
      <c r="D2808" s="145">
        <v>28</v>
      </c>
      <c r="E2808" s="146">
        <v>326.81</v>
      </c>
      <c r="F2808" s="146">
        <v>418</v>
      </c>
    </row>
    <row r="2809" spans="1:6">
      <c r="A2809" s="59" t="s">
        <v>7896</v>
      </c>
      <c r="B2809" s="59" t="s">
        <v>7897</v>
      </c>
      <c r="C2809" s="144"/>
      <c r="D2809" s="145">
        <v>28</v>
      </c>
      <c r="E2809" s="146">
        <v>326.81</v>
      </c>
      <c r="F2809" s="146">
        <v>418</v>
      </c>
    </row>
    <row r="2810" spans="1:6">
      <c r="A2810" s="59" t="s">
        <v>7898</v>
      </c>
      <c r="B2810" s="59" t="s">
        <v>7899</v>
      </c>
      <c r="C2810" s="144"/>
      <c r="D2810" s="145">
        <v>28</v>
      </c>
      <c r="E2810" s="146">
        <v>410.11</v>
      </c>
      <c r="F2810" s="146">
        <v>525</v>
      </c>
    </row>
    <row r="2811" spans="1:6">
      <c r="A2811" s="59" t="s">
        <v>7900</v>
      </c>
      <c r="B2811" s="59" t="s">
        <v>7901</v>
      </c>
      <c r="C2811" s="144"/>
      <c r="D2811" s="145">
        <v>28</v>
      </c>
      <c r="E2811" s="146">
        <v>493.42</v>
      </c>
      <c r="F2811" s="146">
        <v>632</v>
      </c>
    </row>
    <row r="2812" spans="1:6">
      <c r="A2812" s="59" t="s">
        <v>7902</v>
      </c>
      <c r="B2812" s="59" t="s">
        <v>7903</v>
      </c>
      <c r="C2812" s="144"/>
      <c r="D2812" s="145">
        <v>28</v>
      </c>
      <c r="E2812" s="146">
        <v>493.42</v>
      </c>
      <c r="F2812" s="146">
        <v>632</v>
      </c>
    </row>
    <row r="2813" spans="1:6">
      <c r="A2813" s="59" t="s">
        <v>7904</v>
      </c>
      <c r="B2813" s="59" t="s">
        <v>7905</v>
      </c>
      <c r="C2813" s="144"/>
      <c r="D2813" s="145">
        <v>28</v>
      </c>
      <c r="E2813" s="146">
        <v>493.42</v>
      </c>
      <c r="F2813" s="146">
        <v>632</v>
      </c>
    </row>
    <row r="2814" spans="1:6">
      <c r="A2814" s="59" t="s">
        <v>7906</v>
      </c>
      <c r="B2814" s="59" t="s">
        <v>7907</v>
      </c>
      <c r="C2814" s="144"/>
      <c r="D2814" s="145">
        <v>28</v>
      </c>
      <c r="E2814" s="146">
        <v>410.11</v>
      </c>
      <c r="F2814" s="146">
        <v>525</v>
      </c>
    </row>
    <row r="2815" spans="1:6">
      <c r="A2815" s="59" t="s">
        <v>7908</v>
      </c>
      <c r="B2815" s="59" t="s">
        <v>7909</v>
      </c>
      <c r="C2815" s="144"/>
      <c r="D2815" s="145">
        <v>28</v>
      </c>
      <c r="E2815" s="146">
        <v>410.11</v>
      </c>
      <c r="F2815" s="146">
        <v>525</v>
      </c>
    </row>
    <row r="2816" spans="1:6">
      <c r="A2816" s="59" t="s">
        <v>7910</v>
      </c>
      <c r="B2816" s="59" t="s">
        <v>7911</v>
      </c>
      <c r="C2816" s="144"/>
      <c r="D2816" s="145">
        <v>28</v>
      </c>
      <c r="E2816" s="146">
        <v>493.42</v>
      </c>
      <c r="F2816" s="146">
        <v>632</v>
      </c>
    </row>
    <row r="2817" spans="1:6">
      <c r="A2817" s="59" t="s">
        <v>7912</v>
      </c>
      <c r="B2817" s="59" t="s">
        <v>7913</v>
      </c>
      <c r="C2817" s="144"/>
      <c r="D2817" s="145">
        <v>28</v>
      </c>
      <c r="E2817" s="146">
        <v>326.81</v>
      </c>
      <c r="F2817" s="146">
        <v>418</v>
      </c>
    </row>
    <row r="2818" spans="1:6">
      <c r="A2818" s="59" t="s">
        <v>7914</v>
      </c>
      <c r="B2818" s="59" t="s">
        <v>7915</v>
      </c>
      <c r="C2818" s="144"/>
      <c r="D2818" s="145">
        <v>28</v>
      </c>
      <c r="E2818" s="146">
        <v>326.81</v>
      </c>
      <c r="F2818" s="146">
        <v>418</v>
      </c>
    </row>
    <row r="2819" spans="1:6">
      <c r="A2819" s="59" t="s">
        <v>7916</v>
      </c>
      <c r="B2819" s="59" t="s">
        <v>7917</v>
      </c>
      <c r="C2819" s="144"/>
      <c r="D2819" s="145">
        <v>18</v>
      </c>
      <c r="E2819" s="146">
        <v>132.26</v>
      </c>
      <c r="F2819" s="146">
        <v>156</v>
      </c>
    </row>
    <row r="2820" spans="1:6">
      <c r="A2820" s="59" t="s">
        <v>7918</v>
      </c>
      <c r="B2820" s="59" t="s">
        <v>7919</v>
      </c>
      <c r="C2820" s="144"/>
      <c r="D2820" s="145">
        <v>18</v>
      </c>
      <c r="E2820" s="146">
        <v>8747.4699999999993</v>
      </c>
      <c r="F2820" s="146">
        <v>10322</v>
      </c>
    </row>
    <row r="2821" spans="1:6">
      <c r="A2821" s="59" t="s">
        <v>7920</v>
      </c>
      <c r="B2821" s="59" t="s">
        <v>7921</v>
      </c>
      <c r="C2821" s="144"/>
      <c r="D2821" s="145">
        <v>28</v>
      </c>
      <c r="E2821" s="146">
        <v>5789.03</v>
      </c>
      <c r="F2821" s="146">
        <v>7410</v>
      </c>
    </row>
    <row r="2822" spans="1:6">
      <c r="A2822" s="59" t="s">
        <v>7922</v>
      </c>
      <c r="B2822" s="59" t="s">
        <v>7923</v>
      </c>
      <c r="C2822" s="144"/>
      <c r="D2822" s="145">
        <v>18</v>
      </c>
      <c r="E2822" s="146">
        <v>14142.65</v>
      </c>
      <c r="F2822" s="146">
        <v>16688</v>
      </c>
    </row>
    <row r="2823" spans="1:6">
      <c r="A2823" s="59" t="s">
        <v>7924</v>
      </c>
      <c r="B2823" s="59" t="s">
        <v>7925</v>
      </c>
      <c r="C2823" s="144"/>
      <c r="D2823" s="145">
        <v>18</v>
      </c>
      <c r="E2823" s="146">
        <v>1845.31</v>
      </c>
      <c r="F2823" s="146">
        <v>2177</v>
      </c>
    </row>
    <row r="2824" spans="1:6">
      <c r="A2824" s="59" t="s">
        <v>7926</v>
      </c>
      <c r="B2824" s="59" t="s">
        <v>7927</v>
      </c>
      <c r="C2824" s="144"/>
      <c r="D2824" s="145">
        <v>18</v>
      </c>
      <c r="E2824" s="146">
        <v>1845.31</v>
      </c>
      <c r="F2824" s="146">
        <v>2177</v>
      </c>
    </row>
    <row r="2825" spans="1:6">
      <c r="A2825" s="59" t="s">
        <v>7928</v>
      </c>
      <c r="B2825" s="59" t="s">
        <v>7929</v>
      </c>
      <c r="C2825" s="144"/>
      <c r="D2825" s="145">
        <v>18</v>
      </c>
      <c r="E2825" s="146">
        <v>2160.21</v>
      </c>
      <c r="F2825" s="146">
        <v>2549</v>
      </c>
    </row>
    <row r="2826" spans="1:6">
      <c r="A2826" s="59" t="s">
        <v>7930</v>
      </c>
      <c r="B2826" s="59" t="s">
        <v>7931</v>
      </c>
      <c r="C2826" s="144"/>
      <c r="D2826" s="145">
        <v>18</v>
      </c>
      <c r="E2826" s="146">
        <v>69.28</v>
      </c>
      <c r="F2826" s="146">
        <v>82</v>
      </c>
    </row>
    <row r="2827" spans="1:6">
      <c r="A2827" s="59" t="s">
        <v>7932</v>
      </c>
      <c r="B2827" s="59" t="s">
        <v>7933</v>
      </c>
      <c r="C2827" s="144"/>
      <c r="D2827" s="145">
        <v>18</v>
      </c>
      <c r="E2827" s="146">
        <v>56.68</v>
      </c>
      <c r="F2827" s="146">
        <v>67</v>
      </c>
    </row>
    <row r="2828" spans="1:6">
      <c r="A2828" s="59" t="s">
        <v>7934</v>
      </c>
      <c r="B2828" s="59" t="s">
        <v>7935</v>
      </c>
      <c r="C2828" s="144"/>
      <c r="D2828" s="145">
        <v>18</v>
      </c>
      <c r="E2828" s="146">
        <v>957.3</v>
      </c>
      <c r="F2828" s="146">
        <v>1130</v>
      </c>
    </row>
    <row r="2829" spans="1:6">
      <c r="A2829" s="59" t="s">
        <v>7936</v>
      </c>
      <c r="B2829" s="59" t="s">
        <v>7937</v>
      </c>
      <c r="C2829" s="144"/>
      <c r="D2829" s="145">
        <v>18</v>
      </c>
      <c r="E2829" s="146">
        <v>5752.84</v>
      </c>
      <c r="F2829" s="146">
        <v>6788</v>
      </c>
    </row>
    <row r="2830" spans="1:6">
      <c r="A2830" s="59" t="s">
        <v>7938</v>
      </c>
      <c r="B2830" s="59" t="s">
        <v>7939</v>
      </c>
      <c r="C2830" s="144"/>
      <c r="D2830" s="145">
        <v>18</v>
      </c>
      <c r="E2830" s="146">
        <v>182.64</v>
      </c>
      <c r="F2830" s="146">
        <v>216</v>
      </c>
    </row>
    <row r="2831" spans="1:6">
      <c r="A2831" s="59" t="s">
        <v>7940</v>
      </c>
      <c r="B2831" s="59" t="s">
        <v>7941</v>
      </c>
      <c r="C2831" s="144"/>
      <c r="D2831" s="145">
        <v>18</v>
      </c>
      <c r="E2831" s="146">
        <v>201.54</v>
      </c>
      <c r="F2831" s="146">
        <v>238</v>
      </c>
    </row>
    <row r="2832" spans="1:6">
      <c r="A2832" s="59" t="s">
        <v>7942</v>
      </c>
      <c r="B2832" s="59" t="s">
        <v>7943</v>
      </c>
      <c r="C2832" s="144"/>
      <c r="D2832" s="145">
        <v>18</v>
      </c>
      <c r="E2832" s="146">
        <v>144.85</v>
      </c>
      <c r="F2832" s="146">
        <v>171</v>
      </c>
    </row>
    <row r="2833" spans="1:6">
      <c r="A2833" s="59" t="s">
        <v>7944</v>
      </c>
      <c r="B2833" s="59" t="s">
        <v>7945</v>
      </c>
      <c r="C2833" s="144"/>
      <c r="D2833" s="145">
        <v>18</v>
      </c>
      <c r="E2833" s="146">
        <v>258.22000000000003</v>
      </c>
      <c r="F2833" s="146">
        <v>305</v>
      </c>
    </row>
    <row r="2834" spans="1:6">
      <c r="A2834" s="59" t="s">
        <v>7946</v>
      </c>
      <c r="B2834" s="59" t="s">
        <v>7947</v>
      </c>
      <c r="C2834" s="144"/>
      <c r="D2834" s="145">
        <v>18</v>
      </c>
      <c r="E2834" s="146">
        <v>56.68</v>
      </c>
      <c r="F2834" s="146">
        <v>67</v>
      </c>
    </row>
    <row r="2835" spans="1:6">
      <c r="A2835" s="59" t="s">
        <v>7948</v>
      </c>
      <c r="B2835" s="59" t="s">
        <v>7949</v>
      </c>
      <c r="C2835" s="144"/>
      <c r="D2835" s="145">
        <v>18</v>
      </c>
      <c r="E2835" s="146">
        <v>2090.94</v>
      </c>
      <c r="F2835" s="146">
        <v>2467</v>
      </c>
    </row>
    <row r="2836" spans="1:6">
      <c r="A2836" s="59" t="s">
        <v>7950</v>
      </c>
      <c r="B2836" s="59" t="s">
        <v>7951</v>
      </c>
      <c r="C2836" s="144"/>
      <c r="D2836" s="145">
        <v>18</v>
      </c>
      <c r="E2836" s="146">
        <v>182.64</v>
      </c>
      <c r="F2836" s="146">
        <v>216</v>
      </c>
    </row>
    <row r="2837" spans="1:6">
      <c r="A2837" s="59" t="s">
        <v>7952</v>
      </c>
      <c r="B2837" s="59" t="s">
        <v>7953</v>
      </c>
      <c r="C2837" s="144"/>
      <c r="D2837" s="145">
        <v>18</v>
      </c>
      <c r="E2837" s="146">
        <v>125.96</v>
      </c>
      <c r="F2837" s="146">
        <v>149</v>
      </c>
    </row>
    <row r="2838" spans="1:6">
      <c r="A2838" s="59" t="s">
        <v>7954</v>
      </c>
      <c r="B2838" s="59" t="s">
        <v>7955</v>
      </c>
      <c r="C2838" s="144"/>
      <c r="D2838" s="145">
        <v>18</v>
      </c>
      <c r="E2838" s="146">
        <v>1190.32</v>
      </c>
      <c r="F2838" s="146">
        <v>1405</v>
      </c>
    </row>
    <row r="2839" spans="1:6">
      <c r="A2839" s="59" t="s">
        <v>7956</v>
      </c>
      <c r="B2839" s="59" t="s">
        <v>7957</v>
      </c>
      <c r="C2839" s="144"/>
      <c r="D2839" s="145">
        <v>18</v>
      </c>
      <c r="E2839" s="146">
        <v>541.63</v>
      </c>
      <c r="F2839" s="146">
        <v>639</v>
      </c>
    </row>
    <row r="2840" spans="1:6">
      <c r="A2840" s="59" t="s">
        <v>7958</v>
      </c>
      <c r="B2840" s="59" t="s">
        <v>7959</v>
      </c>
      <c r="C2840" s="144"/>
      <c r="D2840" s="145">
        <v>18</v>
      </c>
      <c r="E2840" s="146">
        <v>365.28</v>
      </c>
      <c r="F2840" s="146">
        <v>431</v>
      </c>
    </row>
    <row r="2841" spans="1:6">
      <c r="A2841" s="59" t="s">
        <v>7960</v>
      </c>
      <c r="B2841" s="59" t="s">
        <v>7961</v>
      </c>
      <c r="C2841" s="144"/>
      <c r="D2841" s="145">
        <v>18</v>
      </c>
      <c r="E2841" s="146">
        <v>3476.5</v>
      </c>
      <c r="F2841" s="146">
        <v>4102</v>
      </c>
    </row>
    <row r="2842" spans="1:6">
      <c r="A2842" s="59" t="s">
        <v>7962</v>
      </c>
      <c r="B2842" s="59" t="s">
        <v>7963</v>
      </c>
      <c r="C2842" s="144"/>
      <c r="D2842" s="145">
        <v>18</v>
      </c>
      <c r="E2842" s="146">
        <v>151.15</v>
      </c>
      <c r="F2842" s="146">
        <v>178</v>
      </c>
    </row>
    <row r="2843" spans="1:6">
      <c r="A2843" s="59" t="s">
        <v>7964</v>
      </c>
      <c r="B2843" s="59" t="s">
        <v>7965</v>
      </c>
      <c r="C2843" s="144"/>
      <c r="D2843" s="145">
        <v>18</v>
      </c>
      <c r="E2843" s="146">
        <v>264.52</v>
      </c>
      <c r="F2843" s="146">
        <v>312</v>
      </c>
    </row>
    <row r="2844" spans="1:6">
      <c r="A2844" s="59" t="s">
        <v>7966</v>
      </c>
      <c r="B2844" s="59" t="s">
        <v>7967</v>
      </c>
      <c r="C2844" s="144"/>
      <c r="D2844" s="145">
        <v>12</v>
      </c>
      <c r="E2844" s="146">
        <v>62.32</v>
      </c>
      <c r="F2844" s="146">
        <v>70</v>
      </c>
    </row>
    <row r="2845" spans="1:6">
      <c r="A2845" s="59" t="s">
        <v>7968</v>
      </c>
      <c r="B2845" s="59" t="s">
        <v>7969</v>
      </c>
      <c r="C2845" s="144"/>
      <c r="D2845" s="145">
        <v>28</v>
      </c>
      <c r="E2845" s="146">
        <v>147.38</v>
      </c>
      <c r="F2845" s="146">
        <v>189</v>
      </c>
    </row>
    <row r="2846" spans="1:6">
      <c r="A2846" s="59" t="s">
        <v>7970</v>
      </c>
      <c r="B2846" s="59" t="s">
        <v>7971</v>
      </c>
      <c r="C2846" s="144"/>
      <c r="D2846" s="145">
        <v>18</v>
      </c>
      <c r="E2846" s="146">
        <v>270.81</v>
      </c>
      <c r="F2846" s="146">
        <v>320</v>
      </c>
    </row>
    <row r="2847" spans="1:6">
      <c r="A2847" s="59" t="s">
        <v>7972</v>
      </c>
      <c r="B2847" s="59" t="s">
        <v>7973</v>
      </c>
      <c r="C2847" s="144"/>
      <c r="D2847" s="145">
        <v>18</v>
      </c>
      <c r="E2847" s="146">
        <v>18.89</v>
      </c>
      <c r="F2847" s="146">
        <v>22</v>
      </c>
    </row>
    <row r="2848" spans="1:6">
      <c r="A2848" s="59" t="s">
        <v>7974</v>
      </c>
      <c r="B2848" s="59" t="s">
        <v>7975</v>
      </c>
      <c r="C2848" s="144"/>
      <c r="D2848" s="145">
        <v>18</v>
      </c>
      <c r="E2848" s="146">
        <v>6389.35</v>
      </c>
      <c r="F2848" s="146">
        <v>7539</v>
      </c>
    </row>
    <row r="2849" spans="1:6">
      <c r="A2849" s="59" t="s">
        <v>7976</v>
      </c>
      <c r="B2849" s="59" t="s">
        <v>7977</v>
      </c>
      <c r="C2849" s="144"/>
      <c r="D2849" s="145">
        <v>18</v>
      </c>
      <c r="E2849" s="146">
        <v>4473.76</v>
      </c>
      <c r="F2849" s="146">
        <v>5279</v>
      </c>
    </row>
    <row r="2850" spans="1:6">
      <c r="A2850" s="59" t="s">
        <v>7978</v>
      </c>
      <c r="B2850" s="59" t="s">
        <v>7979</v>
      </c>
      <c r="C2850" s="144"/>
      <c r="D2850" s="145">
        <v>18</v>
      </c>
      <c r="E2850" s="146">
        <v>151.15</v>
      </c>
      <c r="F2850" s="146">
        <v>178</v>
      </c>
    </row>
    <row r="2851" spans="1:6">
      <c r="A2851" s="59" t="s">
        <v>7980</v>
      </c>
      <c r="B2851" s="59" t="s">
        <v>7981</v>
      </c>
      <c r="C2851" s="144"/>
      <c r="D2851" s="145">
        <v>18</v>
      </c>
      <c r="E2851" s="146">
        <v>11408.68</v>
      </c>
      <c r="F2851" s="146">
        <v>13462</v>
      </c>
    </row>
    <row r="2852" spans="1:6">
      <c r="A2852" s="59" t="s">
        <v>7982</v>
      </c>
      <c r="B2852" s="59" t="s">
        <v>7983</v>
      </c>
      <c r="C2852" s="144"/>
      <c r="D2852" s="145">
        <v>18</v>
      </c>
      <c r="E2852" s="146">
        <v>163.75</v>
      </c>
      <c r="F2852" s="146">
        <v>193</v>
      </c>
    </row>
    <row r="2853" spans="1:6">
      <c r="A2853" s="59" t="s">
        <v>7984</v>
      </c>
      <c r="B2853" s="59" t="s">
        <v>7985</v>
      </c>
      <c r="C2853" s="144"/>
      <c r="D2853" s="145">
        <v>18</v>
      </c>
      <c r="E2853" s="146">
        <v>1580.8</v>
      </c>
      <c r="F2853" s="146">
        <v>1865</v>
      </c>
    </row>
    <row r="2854" spans="1:6">
      <c r="A2854" s="59" t="s">
        <v>7986</v>
      </c>
      <c r="B2854" s="59" t="s">
        <v>7987</v>
      </c>
      <c r="C2854" s="144"/>
      <c r="D2854" s="145">
        <v>18</v>
      </c>
      <c r="E2854" s="146">
        <v>14747.04</v>
      </c>
      <c r="F2854" s="146">
        <v>17402</v>
      </c>
    </row>
    <row r="2855" spans="1:6">
      <c r="A2855" s="59" t="s">
        <v>7988</v>
      </c>
      <c r="B2855" s="59" t="s">
        <v>7989</v>
      </c>
      <c r="C2855" s="144"/>
      <c r="D2855" s="145">
        <v>18</v>
      </c>
      <c r="E2855" s="146">
        <v>3948.85</v>
      </c>
      <c r="F2855" s="146">
        <v>4660</v>
      </c>
    </row>
    <row r="2856" spans="1:6">
      <c r="A2856" s="59" t="s">
        <v>7990</v>
      </c>
      <c r="B2856" s="59" t="s">
        <v>7991</v>
      </c>
      <c r="C2856" s="144"/>
      <c r="D2856" s="145">
        <v>18</v>
      </c>
      <c r="E2856" s="146">
        <v>3829.18</v>
      </c>
      <c r="F2856" s="146">
        <v>4518</v>
      </c>
    </row>
    <row r="2857" spans="1:6">
      <c r="A2857" s="59" t="s">
        <v>7992</v>
      </c>
      <c r="B2857" s="59" t="s">
        <v>7993</v>
      </c>
      <c r="C2857" s="144"/>
      <c r="D2857" s="145">
        <v>18</v>
      </c>
      <c r="E2857" s="146">
        <v>201.54</v>
      </c>
      <c r="F2857" s="146">
        <v>238</v>
      </c>
    </row>
    <row r="2858" spans="1:6">
      <c r="A2858" s="59" t="s">
        <v>7994</v>
      </c>
      <c r="B2858" s="59" t="s">
        <v>7995</v>
      </c>
      <c r="C2858" s="144"/>
      <c r="D2858" s="145">
        <v>18</v>
      </c>
      <c r="E2858" s="146">
        <v>75.58</v>
      </c>
      <c r="F2858" s="146">
        <v>89</v>
      </c>
    </row>
    <row r="2859" spans="1:6">
      <c r="A2859" s="59" t="s">
        <v>7996</v>
      </c>
      <c r="B2859" s="59" t="s">
        <v>7997</v>
      </c>
      <c r="C2859" s="144"/>
      <c r="D2859" s="145">
        <v>18</v>
      </c>
      <c r="E2859" s="146">
        <v>1152.53</v>
      </c>
      <c r="F2859" s="146">
        <v>1360</v>
      </c>
    </row>
    <row r="2860" spans="1:6">
      <c r="A2860" s="59" t="s">
        <v>7998</v>
      </c>
      <c r="B2860" s="59" t="s">
        <v>7999</v>
      </c>
      <c r="C2860" s="144"/>
      <c r="D2860" s="145">
        <v>18</v>
      </c>
      <c r="E2860" s="146">
        <v>12293.74</v>
      </c>
      <c r="F2860" s="146">
        <v>14507</v>
      </c>
    </row>
    <row r="2861" spans="1:6">
      <c r="A2861" s="59" t="s">
        <v>8000</v>
      </c>
      <c r="B2861" s="59" t="s">
        <v>8001</v>
      </c>
      <c r="C2861" s="144"/>
      <c r="D2861" s="145">
        <v>18</v>
      </c>
      <c r="E2861" s="146">
        <v>302.3</v>
      </c>
      <c r="F2861" s="146">
        <v>357</v>
      </c>
    </row>
    <row r="2862" spans="1:6">
      <c r="A2862" s="59" t="s">
        <v>8002</v>
      </c>
      <c r="B2862" s="59" t="s">
        <v>8003</v>
      </c>
      <c r="C2862" s="144"/>
      <c r="D2862" s="145">
        <v>18</v>
      </c>
      <c r="E2862" s="146">
        <v>182.64</v>
      </c>
      <c r="F2862" s="146">
        <v>216</v>
      </c>
    </row>
    <row r="2863" spans="1:6">
      <c r="A2863" s="59" t="s">
        <v>8004</v>
      </c>
      <c r="B2863" s="59" t="s">
        <v>8005</v>
      </c>
      <c r="C2863" s="144"/>
      <c r="D2863" s="145">
        <v>18</v>
      </c>
      <c r="E2863" s="146">
        <v>270.81</v>
      </c>
      <c r="F2863" s="146">
        <v>320</v>
      </c>
    </row>
    <row r="2864" spans="1:6">
      <c r="A2864" s="59" t="s">
        <v>8006</v>
      </c>
      <c r="B2864" s="59" t="s">
        <v>8007</v>
      </c>
      <c r="C2864" s="144"/>
      <c r="D2864" s="145">
        <v>18</v>
      </c>
      <c r="E2864" s="146">
        <v>258.22000000000003</v>
      </c>
      <c r="F2864" s="146">
        <v>305</v>
      </c>
    </row>
    <row r="2865" spans="1:6">
      <c r="A2865" s="59" t="s">
        <v>8008</v>
      </c>
      <c r="B2865" s="59" t="s">
        <v>8009</v>
      </c>
      <c r="C2865" s="144"/>
      <c r="D2865" s="145">
        <v>18</v>
      </c>
      <c r="E2865" s="146">
        <v>62.98</v>
      </c>
      <c r="F2865" s="146">
        <v>74</v>
      </c>
    </row>
    <row r="2866" spans="1:6">
      <c r="A2866" s="59" t="s">
        <v>8010</v>
      </c>
      <c r="B2866" s="59" t="s">
        <v>8011</v>
      </c>
      <c r="C2866" s="144"/>
      <c r="D2866" s="145">
        <v>18</v>
      </c>
      <c r="E2866" s="146">
        <v>2090.94</v>
      </c>
      <c r="F2866" s="146">
        <v>2467</v>
      </c>
    </row>
    <row r="2867" spans="1:6">
      <c r="A2867" s="59" t="s">
        <v>8012</v>
      </c>
      <c r="B2867" s="59" t="s">
        <v>8013</v>
      </c>
      <c r="C2867" s="144"/>
      <c r="D2867" s="145">
        <v>18</v>
      </c>
      <c r="E2867" s="146">
        <v>182.64</v>
      </c>
      <c r="F2867" s="146">
        <v>216</v>
      </c>
    </row>
    <row r="2868" spans="1:6">
      <c r="A2868" s="59" t="s">
        <v>8014</v>
      </c>
      <c r="B2868" s="59" t="s">
        <v>8015</v>
      </c>
      <c r="C2868" s="144"/>
      <c r="D2868" s="145">
        <v>18</v>
      </c>
      <c r="E2868" s="146">
        <v>598.30999999999995</v>
      </c>
      <c r="F2868" s="146">
        <v>706</v>
      </c>
    </row>
    <row r="2869" spans="1:6">
      <c r="A2869" s="59" t="s">
        <v>8016</v>
      </c>
      <c r="B2869" s="59" t="s">
        <v>8017</v>
      </c>
      <c r="C2869" s="144"/>
      <c r="D2869" s="145">
        <v>18</v>
      </c>
      <c r="E2869" s="146">
        <v>598.30999999999995</v>
      </c>
      <c r="F2869" s="146">
        <v>706</v>
      </c>
    </row>
    <row r="2870" spans="1:6">
      <c r="A2870" s="59" t="s">
        <v>8018</v>
      </c>
      <c r="B2870" s="59" t="s">
        <v>8019</v>
      </c>
      <c r="C2870" s="144"/>
      <c r="D2870" s="145">
        <v>18</v>
      </c>
      <c r="E2870" s="146">
        <v>869.12</v>
      </c>
      <c r="F2870" s="146">
        <v>1026</v>
      </c>
    </row>
    <row r="2871" spans="1:6">
      <c r="A2871" s="59" t="s">
        <v>8020</v>
      </c>
      <c r="B2871" s="59" t="s">
        <v>8021</v>
      </c>
      <c r="C2871" s="144"/>
      <c r="D2871" s="145">
        <v>18</v>
      </c>
      <c r="E2871" s="146">
        <v>365.28</v>
      </c>
      <c r="F2871" s="146">
        <v>431</v>
      </c>
    </row>
    <row r="2872" spans="1:6">
      <c r="A2872" s="59" t="s">
        <v>8022</v>
      </c>
      <c r="B2872" s="59" t="s">
        <v>8023</v>
      </c>
      <c r="C2872" s="144"/>
      <c r="D2872" s="145">
        <v>18</v>
      </c>
      <c r="E2872" s="146">
        <v>3445.01</v>
      </c>
      <c r="F2872" s="146">
        <v>4065</v>
      </c>
    </row>
    <row r="2873" spans="1:6">
      <c r="A2873" s="59" t="s">
        <v>8024</v>
      </c>
      <c r="B2873" s="59" t="s">
        <v>8025</v>
      </c>
      <c r="C2873" s="144"/>
      <c r="D2873" s="145">
        <v>18</v>
      </c>
      <c r="E2873" s="146">
        <v>144.85</v>
      </c>
      <c r="F2873" s="146">
        <v>171</v>
      </c>
    </row>
    <row r="2874" spans="1:6">
      <c r="A2874" s="59" t="s">
        <v>8026</v>
      </c>
      <c r="B2874" s="59" t="s">
        <v>8027</v>
      </c>
      <c r="C2874" s="144"/>
      <c r="D2874" s="145">
        <v>18</v>
      </c>
      <c r="E2874" s="146">
        <v>270.81</v>
      </c>
      <c r="F2874" s="146">
        <v>320</v>
      </c>
    </row>
    <row r="2875" spans="1:6">
      <c r="A2875" s="59" t="s">
        <v>8028</v>
      </c>
      <c r="B2875" s="59" t="s">
        <v>8029</v>
      </c>
      <c r="C2875" s="144"/>
      <c r="D2875" s="145">
        <v>18</v>
      </c>
      <c r="E2875" s="146">
        <v>396.77</v>
      </c>
      <c r="F2875" s="146">
        <v>468</v>
      </c>
    </row>
    <row r="2876" spans="1:6">
      <c r="A2876" s="59" t="s">
        <v>8030</v>
      </c>
      <c r="B2876" s="59" t="s">
        <v>8031</v>
      </c>
      <c r="C2876" s="144"/>
      <c r="D2876" s="145">
        <v>18</v>
      </c>
      <c r="E2876" s="146">
        <v>144.85</v>
      </c>
      <c r="F2876" s="146">
        <v>171</v>
      </c>
    </row>
    <row r="2877" spans="1:6">
      <c r="A2877" s="59" t="s">
        <v>8032</v>
      </c>
      <c r="B2877" s="59" t="s">
        <v>8033</v>
      </c>
      <c r="C2877" s="144"/>
      <c r="D2877" s="145">
        <v>18</v>
      </c>
      <c r="E2877" s="146">
        <v>8304.94</v>
      </c>
      <c r="F2877" s="146">
        <v>9800</v>
      </c>
    </row>
    <row r="2878" spans="1:6">
      <c r="A2878" s="59" t="s">
        <v>8034</v>
      </c>
      <c r="B2878" s="59" t="s">
        <v>8035</v>
      </c>
      <c r="C2878" s="144"/>
      <c r="D2878" s="145">
        <v>18</v>
      </c>
      <c r="E2878" s="146">
        <v>13572.82</v>
      </c>
      <c r="F2878" s="146">
        <v>16016</v>
      </c>
    </row>
    <row r="2879" spans="1:6">
      <c r="A2879" s="59" t="s">
        <v>8036</v>
      </c>
      <c r="B2879" s="59" t="s">
        <v>8037</v>
      </c>
      <c r="C2879" s="144"/>
      <c r="D2879" s="145">
        <v>18</v>
      </c>
      <c r="E2879" s="146">
        <v>302.3</v>
      </c>
      <c r="F2879" s="146">
        <v>357</v>
      </c>
    </row>
    <row r="2880" spans="1:6">
      <c r="A2880" s="59" t="s">
        <v>8038</v>
      </c>
      <c r="B2880" s="59" t="s">
        <v>8039</v>
      </c>
      <c r="C2880" s="144"/>
      <c r="D2880" s="145">
        <v>18</v>
      </c>
      <c r="E2880" s="146">
        <v>10753.99</v>
      </c>
      <c r="F2880" s="146">
        <v>12690</v>
      </c>
    </row>
    <row r="2881" spans="1:6">
      <c r="A2881" s="59" t="s">
        <v>8040</v>
      </c>
      <c r="B2881" s="59" t="s">
        <v>8041</v>
      </c>
      <c r="C2881" s="144"/>
      <c r="D2881" s="145">
        <v>28</v>
      </c>
      <c r="E2881" s="146">
        <v>4562.5</v>
      </c>
      <c r="F2881" s="146">
        <v>5840</v>
      </c>
    </row>
    <row r="2882" spans="1:6">
      <c r="A2882" s="59" t="s">
        <v>8042</v>
      </c>
      <c r="B2882" s="59" t="s">
        <v>8043</v>
      </c>
      <c r="C2882" s="144"/>
      <c r="D2882" s="145">
        <v>28</v>
      </c>
      <c r="E2882" s="146">
        <v>249.91</v>
      </c>
      <c r="F2882" s="146">
        <v>320</v>
      </c>
    </row>
    <row r="2883" spans="1:6">
      <c r="A2883" s="59" t="s">
        <v>8044</v>
      </c>
      <c r="B2883" s="59" t="s">
        <v>8045</v>
      </c>
      <c r="C2883" s="144"/>
      <c r="D2883" s="145">
        <v>28</v>
      </c>
      <c r="E2883" s="146">
        <v>371.66</v>
      </c>
      <c r="F2883" s="146">
        <v>476</v>
      </c>
    </row>
    <row r="2884" spans="1:6">
      <c r="A2884" s="59" t="s">
        <v>8046</v>
      </c>
      <c r="B2884" s="59" t="s">
        <v>8047</v>
      </c>
      <c r="C2884" s="144"/>
      <c r="D2884" s="145">
        <v>28</v>
      </c>
      <c r="E2884" s="146">
        <v>173.02</v>
      </c>
      <c r="F2884" s="146">
        <v>221</v>
      </c>
    </row>
    <row r="2885" spans="1:6">
      <c r="A2885" s="59" t="s">
        <v>8048</v>
      </c>
      <c r="B2885" s="59" t="s">
        <v>8049</v>
      </c>
      <c r="C2885" s="144"/>
      <c r="D2885" s="145">
        <v>28</v>
      </c>
      <c r="E2885" s="146">
        <v>448.56</v>
      </c>
      <c r="F2885" s="146">
        <v>574</v>
      </c>
    </row>
    <row r="2886" spans="1:6">
      <c r="A2886" s="59" t="s">
        <v>8050</v>
      </c>
      <c r="B2886" s="59" t="s">
        <v>8051</v>
      </c>
      <c r="C2886" s="144"/>
      <c r="D2886" s="145">
        <v>28</v>
      </c>
      <c r="E2886" s="146">
        <v>672.84</v>
      </c>
      <c r="F2886" s="146">
        <v>861</v>
      </c>
    </row>
    <row r="2887" spans="1:6">
      <c r="A2887" s="59" t="s">
        <v>8052</v>
      </c>
      <c r="B2887" s="59" t="s">
        <v>8053</v>
      </c>
      <c r="C2887" s="144"/>
      <c r="D2887" s="145">
        <v>28</v>
      </c>
      <c r="E2887" s="146">
        <v>672.84</v>
      </c>
      <c r="F2887" s="146">
        <v>861</v>
      </c>
    </row>
    <row r="2888" spans="1:6">
      <c r="A2888" s="59" t="s">
        <v>8054</v>
      </c>
      <c r="B2888" s="59" t="s">
        <v>8055</v>
      </c>
      <c r="C2888" s="144"/>
      <c r="D2888" s="145">
        <v>28</v>
      </c>
      <c r="E2888" s="146">
        <v>717.7</v>
      </c>
      <c r="F2888" s="146">
        <v>919</v>
      </c>
    </row>
    <row r="2889" spans="1:6">
      <c r="A2889" s="59" t="s">
        <v>8056</v>
      </c>
      <c r="B2889" s="59" t="s">
        <v>8057</v>
      </c>
      <c r="C2889" s="144"/>
      <c r="D2889" s="145">
        <v>28</v>
      </c>
      <c r="E2889" s="146">
        <v>198.65</v>
      </c>
      <c r="F2889" s="146">
        <v>254</v>
      </c>
    </row>
    <row r="2890" spans="1:6">
      <c r="A2890" s="59" t="s">
        <v>8058</v>
      </c>
      <c r="B2890" s="59" t="s">
        <v>8059</v>
      </c>
      <c r="C2890" s="144"/>
      <c r="D2890" s="145">
        <v>28</v>
      </c>
      <c r="E2890" s="146">
        <v>1191.8900000000001</v>
      </c>
      <c r="F2890" s="146">
        <v>1526</v>
      </c>
    </row>
    <row r="2891" spans="1:6">
      <c r="A2891" s="59" t="s">
        <v>8060</v>
      </c>
      <c r="B2891" s="59" t="s">
        <v>8061</v>
      </c>
      <c r="C2891" s="144"/>
      <c r="D2891" s="145">
        <v>28</v>
      </c>
      <c r="E2891" s="146">
        <v>1262.3800000000001</v>
      </c>
      <c r="F2891" s="146">
        <v>1616</v>
      </c>
    </row>
    <row r="2892" spans="1:6">
      <c r="A2892" s="59" t="s">
        <v>8062</v>
      </c>
      <c r="B2892" s="59" t="s">
        <v>8063</v>
      </c>
      <c r="C2892" s="144"/>
      <c r="D2892" s="145">
        <v>28</v>
      </c>
      <c r="E2892" s="146">
        <v>301.18</v>
      </c>
      <c r="F2892" s="146">
        <v>386</v>
      </c>
    </row>
    <row r="2893" spans="1:6">
      <c r="A2893" s="59" t="s">
        <v>8064</v>
      </c>
      <c r="B2893" s="59" t="s">
        <v>8065</v>
      </c>
      <c r="C2893" s="144"/>
      <c r="D2893" s="145">
        <v>28</v>
      </c>
      <c r="E2893" s="146">
        <v>301.18</v>
      </c>
      <c r="F2893" s="146">
        <v>386</v>
      </c>
    </row>
    <row r="2894" spans="1:6">
      <c r="A2894" s="59" t="s">
        <v>8066</v>
      </c>
      <c r="B2894" s="59" t="s">
        <v>8067</v>
      </c>
      <c r="C2894" s="144"/>
      <c r="D2894" s="145">
        <v>28</v>
      </c>
      <c r="E2894" s="146">
        <v>551.09</v>
      </c>
      <c r="F2894" s="146">
        <v>705</v>
      </c>
    </row>
    <row r="2895" spans="1:6">
      <c r="A2895" s="59" t="s">
        <v>8068</v>
      </c>
      <c r="B2895" s="59" t="s">
        <v>8069</v>
      </c>
      <c r="C2895" s="144"/>
      <c r="D2895" s="145">
        <v>28</v>
      </c>
      <c r="E2895" s="146">
        <v>102.53</v>
      </c>
      <c r="F2895" s="146">
        <v>131</v>
      </c>
    </row>
    <row r="2896" spans="1:6">
      <c r="A2896" s="59" t="s">
        <v>8070</v>
      </c>
      <c r="B2896" s="59" t="s">
        <v>8071</v>
      </c>
      <c r="C2896" s="144"/>
      <c r="D2896" s="145">
        <v>28</v>
      </c>
      <c r="E2896" s="146">
        <v>166.61</v>
      </c>
      <c r="F2896" s="146">
        <v>213</v>
      </c>
    </row>
    <row r="2897" spans="1:6">
      <c r="A2897" s="59" t="s">
        <v>8072</v>
      </c>
      <c r="B2897" s="59" t="s">
        <v>8073</v>
      </c>
      <c r="C2897" s="144"/>
      <c r="D2897" s="145">
        <v>28</v>
      </c>
      <c r="E2897" s="146">
        <v>76.900000000000006</v>
      </c>
      <c r="F2897" s="146">
        <v>98</v>
      </c>
    </row>
    <row r="2898" spans="1:6">
      <c r="A2898" s="59" t="s">
        <v>8074</v>
      </c>
      <c r="B2898" s="59" t="s">
        <v>8075</v>
      </c>
      <c r="C2898" s="144"/>
      <c r="D2898" s="145">
        <v>28</v>
      </c>
      <c r="E2898" s="146">
        <v>551.09</v>
      </c>
      <c r="F2898" s="146">
        <v>705</v>
      </c>
    </row>
    <row r="2899" spans="1:6">
      <c r="A2899" s="59" t="s">
        <v>8076</v>
      </c>
      <c r="B2899" s="59" t="s">
        <v>8077</v>
      </c>
      <c r="C2899" s="144"/>
      <c r="D2899" s="145">
        <v>28</v>
      </c>
      <c r="E2899" s="146">
        <v>1935.22</v>
      </c>
      <c r="F2899" s="146">
        <v>2477</v>
      </c>
    </row>
    <row r="2900" spans="1:6">
      <c r="A2900" s="59" t="s">
        <v>8078</v>
      </c>
      <c r="B2900" s="59" t="s">
        <v>8079</v>
      </c>
      <c r="C2900" s="144"/>
      <c r="D2900" s="145">
        <v>28</v>
      </c>
      <c r="E2900" s="146">
        <v>371.66</v>
      </c>
      <c r="F2900" s="146">
        <v>476</v>
      </c>
    </row>
    <row r="2901" spans="1:6">
      <c r="A2901" s="59" t="s">
        <v>8080</v>
      </c>
      <c r="B2901" s="59" t="s">
        <v>8081</v>
      </c>
      <c r="C2901" s="144"/>
      <c r="D2901" s="145">
        <v>28</v>
      </c>
      <c r="E2901" s="146">
        <v>51.26</v>
      </c>
      <c r="F2901" s="146">
        <v>66</v>
      </c>
    </row>
    <row r="2902" spans="1:6">
      <c r="A2902" s="59" t="s">
        <v>8082</v>
      </c>
      <c r="B2902" s="59" t="s">
        <v>8083</v>
      </c>
      <c r="C2902" s="144"/>
      <c r="D2902" s="145">
        <v>18</v>
      </c>
      <c r="E2902" s="146">
        <v>8753.5300000000007</v>
      </c>
      <c r="F2902" s="146">
        <v>10329</v>
      </c>
    </row>
    <row r="2903" spans="1:6">
      <c r="A2903" s="59" t="s">
        <v>8084</v>
      </c>
      <c r="B2903" s="59" t="s">
        <v>8085</v>
      </c>
      <c r="C2903" s="144"/>
      <c r="D2903" s="145">
        <v>28</v>
      </c>
      <c r="E2903" s="146">
        <v>3114.29</v>
      </c>
      <c r="F2903" s="146">
        <v>3986</v>
      </c>
    </row>
    <row r="2904" spans="1:6">
      <c r="A2904" s="59" t="s">
        <v>8086</v>
      </c>
      <c r="B2904" s="59" t="s">
        <v>8087</v>
      </c>
      <c r="C2904" s="144"/>
      <c r="D2904" s="145">
        <v>28</v>
      </c>
      <c r="E2904" s="146">
        <v>422.93</v>
      </c>
      <c r="F2904" s="146">
        <v>541</v>
      </c>
    </row>
    <row r="2905" spans="1:6">
      <c r="A2905" s="59" t="s">
        <v>8088</v>
      </c>
      <c r="B2905" s="59" t="s">
        <v>8089</v>
      </c>
      <c r="C2905" s="144"/>
      <c r="D2905" s="145">
        <v>28</v>
      </c>
      <c r="E2905" s="146">
        <v>839.45</v>
      </c>
      <c r="F2905" s="146">
        <v>1074</v>
      </c>
    </row>
    <row r="2906" spans="1:6">
      <c r="A2906" s="59" t="s">
        <v>8090</v>
      </c>
      <c r="B2906" s="59" t="s">
        <v>8091</v>
      </c>
      <c r="C2906" s="144"/>
      <c r="D2906" s="145">
        <v>28</v>
      </c>
      <c r="E2906" s="146">
        <v>115.34</v>
      </c>
      <c r="F2906" s="146">
        <v>148</v>
      </c>
    </row>
    <row r="2907" spans="1:6">
      <c r="A2907" s="59" t="s">
        <v>8092</v>
      </c>
      <c r="B2907" s="59" t="s">
        <v>8093</v>
      </c>
      <c r="C2907" s="144"/>
      <c r="D2907" s="145">
        <v>28</v>
      </c>
      <c r="E2907" s="146">
        <v>76.900000000000006</v>
      </c>
      <c r="F2907" s="146">
        <v>98</v>
      </c>
    </row>
    <row r="2908" spans="1:6">
      <c r="A2908" s="59" t="s">
        <v>8094</v>
      </c>
      <c r="B2908" s="59" t="s">
        <v>8095</v>
      </c>
      <c r="C2908" s="144"/>
      <c r="D2908" s="145">
        <v>18</v>
      </c>
      <c r="E2908" s="146">
        <v>125.96</v>
      </c>
      <c r="F2908" s="146">
        <v>149</v>
      </c>
    </row>
    <row r="2909" spans="1:6">
      <c r="A2909" s="59" t="s">
        <v>8096</v>
      </c>
      <c r="B2909" s="59" t="s">
        <v>8097</v>
      </c>
      <c r="C2909" s="144"/>
      <c r="D2909" s="145">
        <v>18</v>
      </c>
      <c r="E2909" s="146">
        <v>566.82000000000005</v>
      </c>
      <c r="F2909" s="146">
        <v>669</v>
      </c>
    </row>
    <row r="2910" spans="1:6">
      <c r="A2910" s="59" t="s">
        <v>8098</v>
      </c>
      <c r="B2910" s="59" t="s">
        <v>8099</v>
      </c>
      <c r="C2910" s="144"/>
      <c r="D2910" s="145">
        <v>18</v>
      </c>
      <c r="E2910" s="146">
        <v>566.82000000000005</v>
      </c>
      <c r="F2910" s="146">
        <v>669</v>
      </c>
    </row>
    <row r="2911" spans="1:6">
      <c r="A2911" s="59" t="s">
        <v>8100</v>
      </c>
      <c r="B2911" s="59" t="s">
        <v>8101</v>
      </c>
      <c r="C2911" s="144"/>
      <c r="D2911" s="145">
        <v>18</v>
      </c>
      <c r="E2911" s="146">
        <v>680.18</v>
      </c>
      <c r="F2911" s="146">
        <v>803</v>
      </c>
    </row>
    <row r="2912" spans="1:6">
      <c r="A2912" s="59" t="s">
        <v>8102</v>
      </c>
      <c r="B2912" s="59" t="s">
        <v>8103</v>
      </c>
      <c r="C2912" s="144"/>
      <c r="D2912" s="145">
        <v>18</v>
      </c>
      <c r="E2912" s="146">
        <v>245.62</v>
      </c>
      <c r="F2912" s="146">
        <v>290</v>
      </c>
    </row>
    <row r="2913" spans="1:6">
      <c r="A2913" s="59" t="s">
        <v>8104</v>
      </c>
      <c r="B2913" s="59" t="s">
        <v>8105</v>
      </c>
      <c r="C2913" s="144"/>
      <c r="D2913" s="145">
        <v>18</v>
      </c>
      <c r="E2913" s="146">
        <v>680.18</v>
      </c>
      <c r="F2913" s="146">
        <v>803</v>
      </c>
    </row>
    <row r="2914" spans="1:6">
      <c r="A2914" s="59" t="s">
        <v>8106</v>
      </c>
      <c r="B2914" s="59" t="s">
        <v>8107</v>
      </c>
      <c r="C2914" s="144"/>
      <c r="D2914" s="145">
        <v>28</v>
      </c>
      <c r="E2914" s="146">
        <v>128.16</v>
      </c>
      <c r="F2914" s="146">
        <v>164</v>
      </c>
    </row>
    <row r="2915" spans="1:6">
      <c r="A2915" s="59" t="s">
        <v>8108</v>
      </c>
      <c r="B2915" s="59" t="s">
        <v>8109</v>
      </c>
      <c r="C2915" s="144"/>
      <c r="D2915" s="145">
        <v>28</v>
      </c>
      <c r="E2915" s="146">
        <v>595.94000000000005</v>
      </c>
      <c r="F2915" s="146">
        <v>763</v>
      </c>
    </row>
    <row r="2916" spans="1:6">
      <c r="A2916" s="59" t="s">
        <v>8110</v>
      </c>
      <c r="B2916" s="59" t="s">
        <v>8111</v>
      </c>
      <c r="C2916" s="144"/>
      <c r="D2916" s="145">
        <v>28</v>
      </c>
      <c r="E2916" s="146">
        <v>140.97999999999999</v>
      </c>
      <c r="F2916" s="146">
        <v>180</v>
      </c>
    </row>
    <row r="2917" spans="1:6">
      <c r="A2917" s="59" t="s">
        <v>8112</v>
      </c>
      <c r="B2917" s="59" t="s">
        <v>8113</v>
      </c>
      <c r="C2917" s="144"/>
      <c r="D2917" s="145">
        <v>28</v>
      </c>
      <c r="E2917" s="146">
        <v>134.57</v>
      </c>
      <c r="F2917" s="146">
        <v>172</v>
      </c>
    </row>
    <row r="2918" spans="1:6">
      <c r="A2918" s="59" t="s">
        <v>8114</v>
      </c>
      <c r="B2918" s="59" t="s">
        <v>8115</v>
      </c>
      <c r="C2918" s="144"/>
      <c r="D2918" s="145">
        <v>28</v>
      </c>
      <c r="E2918" s="146">
        <v>198.65</v>
      </c>
      <c r="F2918" s="146">
        <v>254</v>
      </c>
    </row>
    <row r="2919" spans="1:6">
      <c r="A2919" s="59" t="s">
        <v>8116</v>
      </c>
      <c r="B2919" s="59" t="s">
        <v>8117</v>
      </c>
      <c r="C2919" s="144"/>
      <c r="D2919" s="145">
        <v>28</v>
      </c>
      <c r="E2919" s="146">
        <v>134.57</v>
      </c>
      <c r="F2919" s="146">
        <v>172</v>
      </c>
    </row>
    <row r="2920" spans="1:6">
      <c r="A2920" s="59" t="s">
        <v>8118</v>
      </c>
      <c r="B2920" s="59" t="s">
        <v>8119</v>
      </c>
      <c r="C2920" s="144"/>
      <c r="D2920" s="145">
        <v>28</v>
      </c>
      <c r="E2920" s="146">
        <v>134.57</v>
      </c>
      <c r="F2920" s="146">
        <v>172</v>
      </c>
    </row>
    <row r="2921" spans="1:6">
      <c r="A2921" s="59" t="s">
        <v>8120</v>
      </c>
      <c r="B2921" s="59" t="s">
        <v>8121</v>
      </c>
      <c r="C2921" s="144"/>
      <c r="D2921" s="145">
        <v>28</v>
      </c>
      <c r="E2921" s="146">
        <v>134.57</v>
      </c>
      <c r="F2921" s="146">
        <v>172</v>
      </c>
    </row>
    <row r="2922" spans="1:6">
      <c r="A2922" s="59" t="s">
        <v>8122</v>
      </c>
      <c r="B2922" s="59" t="s">
        <v>8123</v>
      </c>
      <c r="C2922" s="144"/>
      <c r="D2922" s="145">
        <v>28</v>
      </c>
      <c r="E2922" s="146">
        <v>595.94000000000005</v>
      </c>
      <c r="F2922" s="146">
        <v>763</v>
      </c>
    </row>
    <row r="2923" spans="1:6">
      <c r="A2923" s="59" t="s">
        <v>8124</v>
      </c>
      <c r="B2923" s="59" t="s">
        <v>8125</v>
      </c>
      <c r="C2923" s="144"/>
      <c r="D2923" s="145">
        <v>28</v>
      </c>
      <c r="E2923" s="146">
        <v>51.26</v>
      </c>
      <c r="F2923" s="146">
        <v>66</v>
      </c>
    </row>
    <row r="2924" spans="1:6">
      <c r="A2924" s="59" t="s">
        <v>8126</v>
      </c>
      <c r="B2924" s="59" t="s">
        <v>8127</v>
      </c>
      <c r="C2924" s="144"/>
      <c r="D2924" s="145">
        <v>28</v>
      </c>
      <c r="E2924" s="146">
        <v>1915.99</v>
      </c>
      <c r="F2924" s="146">
        <v>2452</v>
      </c>
    </row>
    <row r="2925" spans="1:6">
      <c r="A2925" s="59" t="s">
        <v>8128</v>
      </c>
      <c r="B2925" s="59" t="s">
        <v>8129</v>
      </c>
      <c r="C2925" s="144"/>
      <c r="D2925" s="145">
        <v>28</v>
      </c>
      <c r="E2925" s="146">
        <v>474.19</v>
      </c>
      <c r="F2925" s="146">
        <v>607</v>
      </c>
    </row>
    <row r="2926" spans="1:6">
      <c r="A2926" s="59" t="s">
        <v>8130</v>
      </c>
      <c r="B2926" s="59" t="s">
        <v>8131</v>
      </c>
      <c r="C2926" s="144"/>
      <c r="D2926" s="145">
        <v>28</v>
      </c>
      <c r="E2926" s="146">
        <v>102.53</v>
      </c>
      <c r="F2926" s="146">
        <v>131</v>
      </c>
    </row>
    <row r="2927" spans="1:6">
      <c r="A2927" s="59" t="s">
        <v>8132</v>
      </c>
      <c r="B2927" s="59" t="s">
        <v>8133</v>
      </c>
      <c r="C2927" s="144"/>
      <c r="D2927" s="145">
        <v>28</v>
      </c>
      <c r="E2927" s="146">
        <v>499.82</v>
      </c>
      <c r="F2927" s="146">
        <v>640</v>
      </c>
    </row>
    <row r="2928" spans="1:6">
      <c r="A2928" s="59" t="s">
        <v>8134</v>
      </c>
      <c r="B2928" s="59" t="s">
        <v>8135</v>
      </c>
      <c r="C2928" s="144"/>
      <c r="D2928" s="145">
        <v>28</v>
      </c>
      <c r="E2928" s="146">
        <v>249.91</v>
      </c>
      <c r="F2928" s="146">
        <v>320</v>
      </c>
    </row>
    <row r="2929" spans="1:6">
      <c r="A2929" s="59" t="s">
        <v>8136</v>
      </c>
      <c r="B2929" s="59" t="s">
        <v>8137</v>
      </c>
      <c r="C2929" s="144"/>
      <c r="D2929" s="145">
        <v>28</v>
      </c>
      <c r="E2929" s="146">
        <v>102.53</v>
      </c>
      <c r="F2929" s="146">
        <v>131</v>
      </c>
    </row>
    <row r="2930" spans="1:6">
      <c r="A2930" s="59" t="s">
        <v>8138</v>
      </c>
      <c r="B2930" s="59" t="s">
        <v>8139</v>
      </c>
      <c r="C2930" s="144"/>
      <c r="D2930" s="145">
        <v>28</v>
      </c>
      <c r="E2930" s="146">
        <v>153.79</v>
      </c>
      <c r="F2930" s="146">
        <v>197</v>
      </c>
    </row>
    <row r="2931" spans="1:6">
      <c r="A2931" s="59" t="s">
        <v>8140</v>
      </c>
      <c r="B2931" s="59" t="s">
        <v>8141</v>
      </c>
      <c r="C2931" s="144"/>
      <c r="D2931" s="145">
        <v>28</v>
      </c>
      <c r="E2931" s="146">
        <v>153.79</v>
      </c>
      <c r="F2931" s="146">
        <v>197</v>
      </c>
    </row>
    <row r="2932" spans="1:6">
      <c r="A2932" s="59" t="s">
        <v>8142</v>
      </c>
      <c r="B2932" s="59" t="s">
        <v>8143</v>
      </c>
      <c r="C2932" s="144"/>
      <c r="D2932" s="145">
        <v>28</v>
      </c>
      <c r="E2932" s="146">
        <v>153.79</v>
      </c>
      <c r="F2932" s="146">
        <v>197</v>
      </c>
    </row>
    <row r="2933" spans="1:6">
      <c r="A2933" s="59" t="s">
        <v>8144</v>
      </c>
      <c r="B2933" s="59" t="s">
        <v>8145</v>
      </c>
      <c r="C2933" s="144"/>
      <c r="D2933" s="145">
        <v>28</v>
      </c>
      <c r="E2933" s="146">
        <v>153.79</v>
      </c>
      <c r="F2933" s="146">
        <v>197</v>
      </c>
    </row>
    <row r="2934" spans="1:6">
      <c r="A2934" s="59" t="s">
        <v>8146</v>
      </c>
      <c r="B2934" s="59" t="s">
        <v>8147</v>
      </c>
      <c r="C2934" s="144"/>
      <c r="D2934" s="145">
        <v>28</v>
      </c>
      <c r="E2934" s="146">
        <v>102.53</v>
      </c>
      <c r="F2934" s="146">
        <v>131</v>
      </c>
    </row>
    <row r="2935" spans="1:6">
      <c r="A2935" s="59" t="s">
        <v>8148</v>
      </c>
      <c r="B2935" s="59" t="s">
        <v>8149</v>
      </c>
      <c r="C2935" s="144"/>
      <c r="D2935" s="145">
        <v>28</v>
      </c>
      <c r="E2935" s="146">
        <v>512.64</v>
      </c>
      <c r="F2935" s="146">
        <v>656</v>
      </c>
    </row>
    <row r="2936" spans="1:6">
      <c r="A2936" s="59" t="s">
        <v>8150</v>
      </c>
      <c r="B2936" s="59" t="s">
        <v>8151</v>
      </c>
      <c r="C2936" s="144"/>
      <c r="D2936" s="145">
        <v>28</v>
      </c>
      <c r="E2936" s="146">
        <v>525.46</v>
      </c>
      <c r="F2936" s="146">
        <v>673</v>
      </c>
    </row>
    <row r="2937" spans="1:6">
      <c r="A2937" s="59" t="s">
        <v>8152</v>
      </c>
      <c r="B2937" s="59" t="s">
        <v>8153</v>
      </c>
      <c r="C2937" s="144"/>
      <c r="D2937" s="145">
        <v>28</v>
      </c>
      <c r="E2937" s="146">
        <v>512.64</v>
      </c>
      <c r="F2937" s="146">
        <v>656</v>
      </c>
    </row>
    <row r="2938" spans="1:6">
      <c r="A2938" s="59" t="s">
        <v>8154</v>
      </c>
      <c r="B2938" s="59" t="s">
        <v>8155</v>
      </c>
      <c r="C2938" s="144"/>
      <c r="D2938" s="145">
        <v>28</v>
      </c>
      <c r="E2938" s="146">
        <v>512.64</v>
      </c>
      <c r="F2938" s="146">
        <v>656</v>
      </c>
    </row>
    <row r="2939" spans="1:6">
      <c r="A2939" s="59" t="s">
        <v>8156</v>
      </c>
      <c r="B2939" s="59" t="s">
        <v>8157</v>
      </c>
      <c r="C2939" s="144"/>
      <c r="D2939" s="145">
        <v>28</v>
      </c>
      <c r="E2939" s="146">
        <v>512.64</v>
      </c>
      <c r="F2939" s="146">
        <v>656</v>
      </c>
    </row>
    <row r="2940" spans="1:6">
      <c r="A2940" s="59" t="s">
        <v>8158</v>
      </c>
      <c r="B2940" s="59" t="s">
        <v>8159</v>
      </c>
      <c r="C2940" s="144"/>
      <c r="D2940" s="145">
        <v>28</v>
      </c>
      <c r="E2940" s="146">
        <v>519.04999999999995</v>
      </c>
      <c r="F2940" s="146">
        <v>664</v>
      </c>
    </row>
    <row r="2941" spans="1:6">
      <c r="A2941" s="59" t="s">
        <v>8160</v>
      </c>
      <c r="B2941" s="59" t="s">
        <v>8161</v>
      </c>
      <c r="C2941" s="144"/>
      <c r="D2941" s="145">
        <v>28</v>
      </c>
      <c r="E2941" s="146">
        <v>512.64</v>
      </c>
      <c r="F2941" s="146">
        <v>656</v>
      </c>
    </row>
    <row r="2942" spans="1:6">
      <c r="A2942" s="59" t="s">
        <v>8162</v>
      </c>
      <c r="B2942" s="59" t="s">
        <v>8163</v>
      </c>
      <c r="C2942" s="144"/>
      <c r="D2942" s="145">
        <v>28</v>
      </c>
      <c r="E2942" s="146">
        <v>512.64</v>
      </c>
      <c r="F2942" s="146">
        <v>656</v>
      </c>
    </row>
    <row r="2943" spans="1:6">
      <c r="A2943" s="59" t="s">
        <v>8164</v>
      </c>
      <c r="B2943" s="59" t="s">
        <v>8165</v>
      </c>
      <c r="C2943" s="144"/>
      <c r="D2943" s="145">
        <v>28</v>
      </c>
      <c r="E2943" s="146">
        <v>153.79</v>
      </c>
      <c r="F2943" s="146">
        <v>197</v>
      </c>
    </row>
    <row r="2944" spans="1:6">
      <c r="A2944" s="59" t="s">
        <v>8166</v>
      </c>
      <c r="B2944" s="59" t="s">
        <v>8167</v>
      </c>
      <c r="C2944" s="144"/>
      <c r="D2944" s="145">
        <v>28</v>
      </c>
      <c r="E2944" s="146">
        <v>153.79</v>
      </c>
      <c r="F2944" s="146">
        <v>197</v>
      </c>
    </row>
    <row r="2945" spans="1:6">
      <c r="A2945" s="59" t="s">
        <v>8168</v>
      </c>
      <c r="B2945" s="59" t="s">
        <v>8169</v>
      </c>
      <c r="C2945" s="144"/>
      <c r="D2945" s="145">
        <v>28</v>
      </c>
      <c r="E2945" s="146">
        <v>467.78</v>
      </c>
      <c r="F2945" s="146">
        <v>599</v>
      </c>
    </row>
    <row r="2946" spans="1:6">
      <c r="A2946" s="59" t="s">
        <v>8170</v>
      </c>
      <c r="B2946" s="59" t="s">
        <v>8171</v>
      </c>
      <c r="C2946" s="144"/>
      <c r="D2946" s="145">
        <v>28</v>
      </c>
      <c r="E2946" s="146">
        <v>467.78</v>
      </c>
      <c r="F2946" s="146">
        <v>599</v>
      </c>
    </row>
    <row r="2947" spans="1:6">
      <c r="A2947" s="59" t="s">
        <v>8172</v>
      </c>
      <c r="B2947" s="59" t="s">
        <v>8173</v>
      </c>
      <c r="C2947" s="144"/>
      <c r="D2947" s="145">
        <v>28</v>
      </c>
      <c r="E2947" s="146">
        <v>467.78</v>
      </c>
      <c r="F2947" s="146">
        <v>599</v>
      </c>
    </row>
    <row r="2948" spans="1:6">
      <c r="A2948" s="59" t="s">
        <v>8174</v>
      </c>
      <c r="B2948" s="59" t="s">
        <v>8175</v>
      </c>
      <c r="C2948" s="144"/>
      <c r="D2948" s="145">
        <v>28</v>
      </c>
      <c r="E2948" s="146">
        <v>467.78</v>
      </c>
      <c r="F2948" s="146">
        <v>599</v>
      </c>
    </row>
    <row r="2949" spans="1:6">
      <c r="A2949" s="59" t="s">
        <v>8176</v>
      </c>
      <c r="B2949" s="59" t="s">
        <v>8177</v>
      </c>
      <c r="C2949" s="144"/>
      <c r="D2949" s="145">
        <v>28</v>
      </c>
      <c r="E2949" s="146">
        <v>884.3</v>
      </c>
      <c r="F2949" s="146">
        <v>1132</v>
      </c>
    </row>
    <row r="2950" spans="1:6">
      <c r="A2950" s="59" t="s">
        <v>8178</v>
      </c>
      <c r="B2950" s="59" t="s">
        <v>8179</v>
      </c>
      <c r="C2950" s="144"/>
      <c r="D2950" s="145">
        <v>28</v>
      </c>
      <c r="E2950" s="146">
        <v>884.3</v>
      </c>
      <c r="F2950" s="146">
        <v>1132</v>
      </c>
    </row>
    <row r="2951" spans="1:6">
      <c r="A2951" s="59" t="s">
        <v>8180</v>
      </c>
      <c r="B2951" s="59" t="s">
        <v>8181</v>
      </c>
      <c r="C2951" s="144"/>
      <c r="D2951" s="145">
        <v>28</v>
      </c>
      <c r="E2951" s="146">
        <v>884.3</v>
      </c>
      <c r="F2951" s="146">
        <v>1132</v>
      </c>
    </row>
    <row r="2952" spans="1:6">
      <c r="A2952" s="59" t="s">
        <v>8182</v>
      </c>
      <c r="B2952" s="59" t="s">
        <v>8183</v>
      </c>
      <c r="C2952" s="144"/>
      <c r="D2952" s="145">
        <v>28</v>
      </c>
      <c r="E2952" s="146">
        <v>884.3</v>
      </c>
      <c r="F2952" s="146">
        <v>1132</v>
      </c>
    </row>
    <row r="2953" spans="1:6">
      <c r="A2953" s="59" t="s">
        <v>8184</v>
      </c>
      <c r="B2953" s="59" t="s">
        <v>8185</v>
      </c>
      <c r="C2953" s="144"/>
      <c r="D2953" s="145">
        <v>28</v>
      </c>
      <c r="E2953" s="146">
        <v>884.3</v>
      </c>
      <c r="F2953" s="146">
        <v>1132</v>
      </c>
    </row>
    <row r="2954" spans="1:6">
      <c r="A2954" s="59" t="s">
        <v>8186</v>
      </c>
      <c r="B2954" s="59" t="s">
        <v>8187</v>
      </c>
      <c r="C2954" s="144"/>
      <c r="D2954" s="145">
        <v>28</v>
      </c>
      <c r="E2954" s="146">
        <v>884.3</v>
      </c>
      <c r="F2954" s="146">
        <v>1132</v>
      </c>
    </row>
    <row r="2955" spans="1:6">
      <c r="A2955" s="59" t="s">
        <v>8188</v>
      </c>
      <c r="B2955" s="59" t="s">
        <v>8189</v>
      </c>
      <c r="C2955" s="144"/>
      <c r="D2955" s="145">
        <v>28</v>
      </c>
      <c r="E2955" s="146">
        <v>884.3</v>
      </c>
      <c r="F2955" s="146">
        <v>1132</v>
      </c>
    </row>
    <row r="2956" spans="1:6">
      <c r="A2956" s="59" t="s">
        <v>8190</v>
      </c>
      <c r="B2956" s="59" t="s">
        <v>8191</v>
      </c>
      <c r="C2956" s="144"/>
      <c r="D2956" s="145">
        <v>28</v>
      </c>
      <c r="E2956" s="146">
        <v>884.3</v>
      </c>
      <c r="F2956" s="146">
        <v>1132</v>
      </c>
    </row>
    <row r="2957" spans="1:6">
      <c r="A2957" s="59" t="s">
        <v>8192</v>
      </c>
      <c r="B2957" s="59" t="s">
        <v>8193</v>
      </c>
      <c r="C2957" s="144"/>
      <c r="D2957" s="145">
        <v>28</v>
      </c>
      <c r="E2957" s="146">
        <v>595.94000000000005</v>
      </c>
      <c r="F2957" s="146">
        <v>763</v>
      </c>
    </row>
    <row r="2958" spans="1:6">
      <c r="A2958" s="59" t="s">
        <v>8194</v>
      </c>
      <c r="B2958" s="59" t="s">
        <v>8195</v>
      </c>
      <c r="C2958" s="144"/>
      <c r="D2958" s="145">
        <v>28</v>
      </c>
      <c r="E2958" s="146">
        <v>595.94000000000005</v>
      </c>
      <c r="F2958" s="146">
        <v>763</v>
      </c>
    </row>
    <row r="2959" spans="1:6">
      <c r="A2959" s="59" t="s">
        <v>8196</v>
      </c>
      <c r="B2959" s="59" t="s">
        <v>8197</v>
      </c>
      <c r="C2959" s="144"/>
      <c r="D2959" s="145">
        <v>28</v>
      </c>
      <c r="E2959" s="146">
        <v>198.65</v>
      </c>
      <c r="F2959" s="146">
        <v>254</v>
      </c>
    </row>
    <row r="2960" spans="1:6">
      <c r="A2960" s="59" t="s">
        <v>8198</v>
      </c>
      <c r="B2960" s="59" t="s">
        <v>8199</v>
      </c>
      <c r="C2960" s="144"/>
      <c r="D2960" s="145">
        <v>28</v>
      </c>
      <c r="E2960" s="146">
        <v>198.65</v>
      </c>
      <c r="F2960" s="146">
        <v>254</v>
      </c>
    </row>
    <row r="2961" spans="1:6">
      <c r="A2961" s="59" t="s">
        <v>8200</v>
      </c>
      <c r="B2961" s="59" t="s">
        <v>8201</v>
      </c>
      <c r="C2961" s="144"/>
      <c r="D2961" s="145">
        <v>28</v>
      </c>
      <c r="E2961" s="146">
        <v>448.56</v>
      </c>
      <c r="F2961" s="146">
        <v>574</v>
      </c>
    </row>
    <row r="2962" spans="1:6">
      <c r="A2962" s="59" t="s">
        <v>8202</v>
      </c>
      <c r="B2962" s="59" t="s">
        <v>8203</v>
      </c>
      <c r="C2962" s="144"/>
      <c r="D2962" s="145">
        <v>28</v>
      </c>
      <c r="E2962" s="146">
        <v>448.56</v>
      </c>
      <c r="F2962" s="146">
        <v>574</v>
      </c>
    </row>
    <row r="2963" spans="1:6">
      <c r="A2963" s="59" t="s">
        <v>8204</v>
      </c>
      <c r="B2963" s="59" t="s">
        <v>8205</v>
      </c>
      <c r="C2963" s="144"/>
      <c r="D2963" s="145">
        <v>28</v>
      </c>
      <c r="E2963" s="146">
        <v>448.56</v>
      </c>
      <c r="F2963" s="146">
        <v>574</v>
      </c>
    </row>
    <row r="2964" spans="1:6">
      <c r="A2964" s="59" t="s">
        <v>8206</v>
      </c>
      <c r="B2964" s="59" t="s">
        <v>8207</v>
      </c>
      <c r="C2964" s="144"/>
      <c r="D2964" s="145">
        <v>28</v>
      </c>
      <c r="E2964" s="146">
        <v>448.56</v>
      </c>
      <c r="F2964" s="146">
        <v>574</v>
      </c>
    </row>
    <row r="2965" spans="1:6">
      <c r="A2965" s="59" t="s">
        <v>8208</v>
      </c>
      <c r="B2965" s="59" t="s">
        <v>8209</v>
      </c>
      <c r="C2965" s="144"/>
      <c r="D2965" s="145">
        <v>28</v>
      </c>
      <c r="E2965" s="146">
        <v>448.56</v>
      </c>
      <c r="F2965" s="146">
        <v>574</v>
      </c>
    </row>
    <row r="2966" spans="1:6">
      <c r="A2966" s="59" t="s">
        <v>8210</v>
      </c>
      <c r="B2966" s="59" t="s">
        <v>8211</v>
      </c>
      <c r="C2966" s="144"/>
      <c r="D2966" s="145">
        <v>28</v>
      </c>
      <c r="E2966" s="146">
        <v>448.56</v>
      </c>
      <c r="F2966" s="146">
        <v>574</v>
      </c>
    </row>
    <row r="2967" spans="1:6">
      <c r="A2967" s="59" t="s">
        <v>8212</v>
      </c>
      <c r="B2967" s="59" t="s">
        <v>8213</v>
      </c>
      <c r="C2967" s="144"/>
      <c r="D2967" s="145">
        <v>28</v>
      </c>
      <c r="E2967" s="146">
        <v>448.56</v>
      </c>
      <c r="F2967" s="146">
        <v>574</v>
      </c>
    </row>
    <row r="2968" spans="1:6">
      <c r="A2968" s="59" t="s">
        <v>8214</v>
      </c>
      <c r="B2968" s="59" t="s">
        <v>8215</v>
      </c>
      <c r="C2968" s="144"/>
      <c r="D2968" s="145">
        <v>28</v>
      </c>
      <c r="E2968" s="146">
        <v>448.56</v>
      </c>
      <c r="F2968" s="146">
        <v>574</v>
      </c>
    </row>
    <row r="2969" spans="1:6">
      <c r="A2969" s="59" t="s">
        <v>8216</v>
      </c>
      <c r="B2969" s="59" t="s">
        <v>8217</v>
      </c>
      <c r="C2969" s="144"/>
      <c r="D2969" s="145">
        <v>28</v>
      </c>
      <c r="E2969" s="146">
        <v>512.64</v>
      </c>
      <c r="F2969" s="146">
        <v>656</v>
      </c>
    </row>
    <row r="2970" spans="1:6">
      <c r="A2970" s="59" t="s">
        <v>8218</v>
      </c>
      <c r="B2970" s="59" t="s">
        <v>8219</v>
      </c>
      <c r="C2970" s="144"/>
      <c r="D2970" s="145">
        <v>28</v>
      </c>
      <c r="E2970" s="146">
        <v>512.64</v>
      </c>
      <c r="F2970" s="146">
        <v>656</v>
      </c>
    </row>
    <row r="2971" spans="1:6">
      <c r="A2971" s="59" t="s">
        <v>8220</v>
      </c>
      <c r="B2971" s="59" t="s">
        <v>8221</v>
      </c>
      <c r="C2971" s="144"/>
      <c r="D2971" s="145">
        <v>28</v>
      </c>
      <c r="E2971" s="146">
        <v>512.64</v>
      </c>
      <c r="F2971" s="146">
        <v>656</v>
      </c>
    </row>
    <row r="2972" spans="1:6">
      <c r="A2972" s="59" t="s">
        <v>8222</v>
      </c>
      <c r="B2972" s="59" t="s">
        <v>8223</v>
      </c>
      <c r="C2972" s="144"/>
      <c r="D2972" s="145">
        <v>28</v>
      </c>
      <c r="E2972" s="146">
        <v>512.64</v>
      </c>
      <c r="F2972" s="146">
        <v>656</v>
      </c>
    </row>
    <row r="2973" spans="1:6">
      <c r="A2973" s="59" t="s">
        <v>8224</v>
      </c>
      <c r="B2973" s="59" t="s">
        <v>8225</v>
      </c>
      <c r="C2973" s="144"/>
      <c r="D2973" s="145">
        <v>28</v>
      </c>
      <c r="E2973" s="146">
        <v>480.6</v>
      </c>
      <c r="F2973" s="146">
        <v>615</v>
      </c>
    </row>
    <row r="2974" spans="1:6">
      <c r="A2974" s="59" t="s">
        <v>8226</v>
      </c>
      <c r="B2974" s="59" t="s">
        <v>8227</v>
      </c>
      <c r="C2974" s="144"/>
      <c r="D2974" s="145">
        <v>28</v>
      </c>
      <c r="E2974" s="146">
        <v>390.89</v>
      </c>
      <c r="F2974" s="146">
        <v>500</v>
      </c>
    </row>
    <row r="2975" spans="1:6">
      <c r="A2975" s="59" t="s">
        <v>8228</v>
      </c>
      <c r="B2975" s="59" t="s">
        <v>8229</v>
      </c>
      <c r="C2975" s="144"/>
      <c r="D2975" s="145">
        <v>28</v>
      </c>
      <c r="E2975" s="146">
        <v>480.6</v>
      </c>
      <c r="F2975" s="146">
        <v>615</v>
      </c>
    </row>
    <row r="2976" spans="1:6">
      <c r="A2976" s="59" t="s">
        <v>8230</v>
      </c>
      <c r="B2976" s="59" t="s">
        <v>8231</v>
      </c>
      <c r="C2976" s="144"/>
      <c r="D2976" s="145">
        <v>28</v>
      </c>
      <c r="E2976" s="146">
        <v>480.6</v>
      </c>
      <c r="F2976" s="146">
        <v>615</v>
      </c>
    </row>
    <row r="2977" spans="1:6">
      <c r="A2977" s="59" t="s">
        <v>8232</v>
      </c>
      <c r="B2977" s="59" t="s">
        <v>8233</v>
      </c>
      <c r="C2977" s="144"/>
      <c r="D2977" s="145">
        <v>28</v>
      </c>
      <c r="E2977" s="146">
        <v>371.66</v>
      </c>
      <c r="F2977" s="146">
        <v>476</v>
      </c>
    </row>
    <row r="2978" spans="1:6">
      <c r="A2978" s="59" t="s">
        <v>8234</v>
      </c>
      <c r="B2978" s="59" t="s">
        <v>8235</v>
      </c>
      <c r="C2978" s="144"/>
      <c r="D2978" s="145">
        <v>28</v>
      </c>
      <c r="E2978" s="146">
        <v>313.99</v>
      </c>
      <c r="F2978" s="146">
        <v>402</v>
      </c>
    </row>
    <row r="2979" spans="1:6">
      <c r="A2979" s="59" t="s">
        <v>8236</v>
      </c>
      <c r="B2979" s="59" t="s">
        <v>8237</v>
      </c>
      <c r="C2979" s="144"/>
      <c r="D2979" s="145">
        <v>28</v>
      </c>
      <c r="E2979" s="146">
        <v>371.66</v>
      </c>
      <c r="F2979" s="146">
        <v>476</v>
      </c>
    </row>
    <row r="2980" spans="1:6">
      <c r="A2980" s="59" t="s">
        <v>8238</v>
      </c>
      <c r="B2980" s="59" t="s">
        <v>8239</v>
      </c>
      <c r="C2980" s="144"/>
      <c r="D2980" s="145">
        <v>28</v>
      </c>
      <c r="E2980" s="146">
        <v>371.66</v>
      </c>
      <c r="F2980" s="146">
        <v>476</v>
      </c>
    </row>
    <row r="2981" spans="1:6">
      <c r="A2981" s="59" t="s">
        <v>8240</v>
      </c>
      <c r="B2981" s="59" t="s">
        <v>8241</v>
      </c>
      <c r="C2981" s="144"/>
      <c r="D2981" s="145">
        <v>28</v>
      </c>
      <c r="E2981" s="146">
        <v>198.65</v>
      </c>
      <c r="F2981" s="146">
        <v>254</v>
      </c>
    </row>
    <row r="2982" spans="1:6">
      <c r="A2982" s="59" t="s">
        <v>8242</v>
      </c>
      <c r="B2982" s="59" t="s">
        <v>8243</v>
      </c>
      <c r="C2982" s="144"/>
      <c r="D2982" s="145">
        <v>28</v>
      </c>
      <c r="E2982" s="146">
        <v>198.65</v>
      </c>
      <c r="F2982" s="146">
        <v>254</v>
      </c>
    </row>
    <row r="2983" spans="1:6">
      <c r="A2983" s="59" t="s">
        <v>8244</v>
      </c>
      <c r="B2983" s="59" t="s">
        <v>8245</v>
      </c>
      <c r="C2983" s="144"/>
      <c r="D2983" s="145">
        <v>28</v>
      </c>
      <c r="E2983" s="146">
        <v>198.65</v>
      </c>
      <c r="F2983" s="146">
        <v>254</v>
      </c>
    </row>
    <row r="2984" spans="1:6">
      <c r="A2984" s="59" t="s">
        <v>8246</v>
      </c>
      <c r="B2984" s="59" t="s">
        <v>8247</v>
      </c>
      <c r="C2984" s="144"/>
      <c r="D2984" s="145">
        <v>28</v>
      </c>
      <c r="E2984" s="146">
        <v>198.65</v>
      </c>
      <c r="F2984" s="146">
        <v>254</v>
      </c>
    </row>
    <row r="2985" spans="1:6">
      <c r="A2985" s="59" t="s">
        <v>8248</v>
      </c>
      <c r="B2985" s="59" t="s">
        <v>8249</v>
      </c>
      <c r="C2985" s="144"/>
      <c r="D2985" s="145">
        <v>28</v>
      </c>
      <c r="E2985" s="146">
        <v>448.56</v>
      </c>
      <c r="F2985" s="146">
        <v>574</v>
      </c>
    </row>
    <row r="2986" spans="1:6">
      <c r="A2986" s="59" t="s">
        <v>8250</v>
      </c>
      <c r="B2986" s="59" t="s">
        <v>8251</v>
      </c>
      <c r="C2986" s="144"/>
      <c r="D2986" s="145">
        <v>28</v>
      </c>
      <c r="E2986" s="146">
        <v>768.96</v>
      </c>
      <c r="F2986" s="146">
        <v>984</v>
      </c>
    </row>
    <row r="2987" spans="1:6">
      <c r="A2987" s="59" t="s">
        <v>8252</v>
      </c>
      <c r="B2987" s="59" t="s">
        <v>8253</v>
      </c>
      <c r="C2987" s="144"/>
      <c r="D2987" s="145">
        <v>28</v>
      </c>
      <c r="E2987" s="146">
        <v>768.96</v>
      </c>
      <c r="F2987" s="146">
        <v>984</v>
      </c>
    </row>
    <row r="2988" spans="1:6">
      <c r="A2988" s="59" t="s">
        <v>8254</v>
      </c>
      <c r="B2988" s="59" t="s">
        <v>8255</v>
      </c>
      <c r="C2988" s="144"/>
      <c r="D2988" s="145">
        <v>28</v>
      </c>
      <c r="E2988" s="146">
        <v>768.96</v>
      </c>
      <c r="F2988" s="146">
        <v>984</v>
      </c>
    </row>
    <row r="2989" spans="1:6">
      <c r="A2989" s="59" t="s">
        <v>8256</v>
      </c>
      <c r="B2989" s="59" t="s">
        <v>8257</v>
      </c>
      <c r="C2989" s="144"/>
      <c r="D2989" s="145">
        <v>28</v>
      </c>
      <c r="E2989" s="146">
        <v>768.96</v>
      </c>
      <c r="F2989" s="146">
        <v>984</v>
      </c>
    </row>
    <row r="2990" spans="1:6">
      <c r="A2990" s="59" t="s">
        <v>8258</v>
      </c>
      <c r="B2990" s="59" t="s">
        <v>8259</v>
      </c>
      <c r="C2990" s="144"/>
      <c r="D2990" s="145">
        <v>28</v>
      </c>
      <c r="E2990" s="146">
        <v>499.82</v>
      </c>
      <c r="F2990" s="146">
        <v>640</v>
      </c>
    </row>
    <row r="2991" spans="1:6">
      <c r="A2991" s="59" t="s">
        <v>8260</v>
      </c>
      <c r="B2991" s="59" t="s">
        <v>8261</v>
      </c>
      <c r="C2991" s="144"/>
      <c r="D2991" s="145">
        <v>28</v>
      </c>
      <c r="E2991" s="146">
        <v>627.98</v>
      </c>
      <c r="F2991" s="146">
        <v>804</v>
      </c>
    </row>
    <row r="2992" spans="1:6">
      <c r="A2992" s="59" t="s">
        <v>8262</v>
      </c>
      <c r="B2992" s="59" t="s">
        <v>8263</v>
      </c>
      <c r="C2992" s="144"/>
      <c r="D2992" s="145">
        <v>28</v>
      </c>
      <c r="E2992" s="146">
        <v>627.98</v>
      </c>
      <c r="F2992" s="146">
        <v>804</v>
      </c>
    </row>
    <row r="2993" spans="1:6">
      <c r="A2993" s="59" t="s">
        <v>8264</v>
      </c>
      <c r="B2993" s="59" t="s">
        <v>8265</v>
      </c>
      <c r="C2993" s="144"/>
      <c r="D2993" s="145">
        <v>28</v>
      </c>
      <c r="E2993" s="146">
        <v>627.98</v>
      </c>
      <c r="F2993" s="146">
        <v>804</v>
      </c>
    </row>
    <row r="2994" spans="1:6">
      <c r="A2994" s="59" t="s">
        <v>8266</v>
      </c>
      <c r="B2994" s="59" t="s">
        <v>8267</v>
      </c>
      <c r="C2994" s="144"/>
      <c r="D2994" s="145">
        <v>28</v>
      </c>
      <c r="E2994" s="146">
        <v>627.98</v>
      </c>
      <c r="F2994" s="146">
        <v>804</v>
      </c>
    </row>
    <row r="2995" spans="1:6">
      <c r="A2995" s="59" t="s">
        <v>8268</v>
      </c>
      <c r="B2995" s="59" t="s">
        <v>8269</v>
      </c>
      <c r="C2995" s="144"/>
      <c r="D2995" s="145">
        <v>28</v>
      </c>
      <c r="E2995" s="146">
        <v>627.98</v>
      </c>
      <c r="F2995" s="146">
        <v>804</v>
      </c>
    </row>
    <row r="2996" spans="1:6">
      <c r="A2996" s="59" t="s">
        <v>8270</v>
      </c>
      <c r="B2996" s="59" t="s">
        <v>8271</v>
      </c>
      <c r="C2996" s="144"/>
      <c r="D2996" s="145">
        <v>28</v>
      </c>
      <c r="E2996" s="146">
        <v>627.98</v>
      </c>
      <c r="F2996" s="146">
        <v>804</v>
      </c>
    </row>
    <row r="2997" spans="1:6">
      <c r="A2997" s="59" t="s">
        <v>8272</v>
      </c>
      <c r="B2997" s="59" t="s">
        <v>8273</v>
      </c>
      <c r="C2997" s="144"/>
      <c r="D2997" s="145">
        <v>28</v>
      </c>
      <c r="E2997" s="146">
        <v>627.98</v>
      </c>
      <c r="F2997" s="146">
        <v>804</v>
      </c>
    </row>
    <row r="2998" spans="1:6">
      <c r="A2998" s="59" t="s">
        <v>8274</v>
      </c>
      <c r="B2998" s="59" t="s">
        <v>8275</v>
      </c>
      <c r="C2998" s="144"/>
      <c r="D2998" s="145">
        <v>28</v>
      </c>
      <c r="E2998" s="146">
        <v>627.98</v>
      </c>
      <c r="F2998" s="146">
        <v>804</v>
      </c>
    </row>
    <row r="2999" spans="1:6">
      <c r="A2999" s="59" t="s">
        <v>8276</v>
      </c>
      <c r="B2999" s="59" t="s">
        <v>8277</v>
      </c>
      <c r="C2999" s="144"/>
      <c r="D2999" s="145">
        <v>28</v>
      </c>
      <c r="E2999" s="146">
        <v>525.46</v>
      </c>
      <c r="F2999" s="146">
        <v>673</v>
      </c>
    </row>
    <row r="3000" spans="1:6">
      <c r="A3000" s="59" t="s">
        <v>8278</v>
      </c>
      <c r="B3000" s="59" t="s">
        <v>8279</v>
      </c>
      <c r="C3000" s="144"/>
      <c r="D3000" s="145">
        <v>28</v>
      </c>
      <c r="E3000" s="146">
        <v>128.16</v>
      </c>
      <c r="F3000" s="146">
        <v>164</v>
      </c>
    </row>
    <row r="3001" spans="1:6">
      <c r="A3001" s="59" t="s">
        <v>8280</v>
      </c>
      <c r="B3001" s="59" t="s">
        <v>8281</v>
      </c>
      <c r="C3001" s="144"/>
      <c r="D3001" s="145">
        <v>28</v>
      </c>
      <c r="E3001" s="146">
        <v>301.18</v>
      </c>
      <c r="F3001" s="146">
        <v>386</v>
      </c>
    </row>
    <row r="3002" spans="1:6">
      <c r="A3002" s="59" t="s">
        <v>8282</v>
      </c>
      <c r="B3002" s="59" t="s">
        <v>8283</v>
      </c>
      <c r="C3002" s="144"/>
      <c r="D3002" s="145">
        <v>28</v>
      </c>
      <c r="E3002" s="146">
        <v>25.63</v>
      </c>
      <c r="F3002" s="146">
        <v>33</v>
      </c>
    </row>
    <row r="3003" spans="1:6">
      <c r="A3003" s="59" t="s">
        <v>8284</v>
      </c>
      <c r="B3003" s="59" t="s">
        <v>8285</v>
      </c>
      <c r="C3003" s="144"/>
      <c r="D3003" s="145">
        <v>28</v>
      </c>
      <c r="E3003" s="146">
        <v>32.04</v>
      </c>
      <c r="F3003" s="146">
        <v>41</v>
      </c>
    </row>
    <row r="3004" spans="1:6">
      <c r="A3004" s="59" t="s">
        <v>8286</v>
      </c>
      <c r="B3004" s="59" t="s">
        <v>8287</v>
      </c>
      <c r="C3004" s="144"/>
      <c r="D3004" s="145">
        <v>28</v>
      </c>
      <c r="E3004" s="146">
        <v>64.08</v>
      </c>
      <c r="F3004" s="146">
        <v>82</v>
      </c>
    </row>
    <row r="3005" spans="1:6">
      <c r="A3005" s="59" t="s">
        <v>8288</v>
      </c>
      <c r="B3005" s="59" t="s">
        <v>8289</v>
      </c>
      <c r="C3005" s="144"/>
      <c r="D3005" s="145">
        <v>18</v>
      </c>
      <c r="E3005" s="146">
        <v>31.49</v>
      </c>
      <c r="F3005" s="146">
        <v>37</v>
      </c>
    </row>
    <row r="3006" spans="1:6">
      <c r="A3006" s="59" t="s">
        <v>8290</v>
      </c>
      <c r="B3006" s="59" t="s">
        <v>8291</v>
      </c>
      <c r="C3006" s="144"/>
      <c r="D3006" s="145">
        <v>18</v>
      </c>
      <c r="E3006" s="146">
        <v>25.19</v>
      </c>
      <c r="F3006" s="146">
        <v>30</v>
      </c>
    </row>
    <row r="3007" spans="1:6">
      <c r="A3007" s="59" t="s">
        <v>8292</v>
      </c>
      <c r="B3007" s="59" t="s">
        <v>8293</v>
      </c>
      <c r="C3007" s="144"/>
      <c r="D3007" s="145">
        <v>28</v>
      </c>
      <c r="E3007" s="146">
        <v>128.16</v>
      </c>
      <c r="F3007" s="146">
        <v>164</v>
      </c>
    </row>
    <row r="3008" spans="1:6">
      <c r="A3008" s="59" t="s">
        <v>8294</v>
      </c>
      <c r="B3008" s="59" t="s">
        <v>8295</v>
      </c>
      <c r="C3008" s="144"/>
      <c r="D3008" s="145">
        <v>28</v>
      </c>
      <c r="E3008" s="146">
        <v>153.79</v>
      </c>
      <c r="F3008" s="146">
        <v>197</v>
      </c>
    </row>
    <row r="3009" spans="1:6">
      <c r="A3009" s="59" t="s">
        <v>8296</v>
      </c>
      <c r="B3009" s="59" t="s">
        <v>8297</v>
      </c>
      <c r="C3009" s="144"/>
      <c r="D3009" s="145">
        <v>28</v>
      </c>
      <c r="E3009" s="146">
        <v>25.63</v>
      </c>
      <c r="F3009" s="146">
        <v>33</v>
      </c>
    </row>
    <row r="3010" spans="1:6">
      <c r="A3010" s="59" t="s">
        <v>8298</v>
      </c>
      <c r="B3010" s="59" t="s">
        <v>8299</v>
      </c>
      <c r="C3010" s="144"/>
      <c r="D3010" s="145">
        <v>28</v>
      </c>
      <c r="E3010" s="146">
        <v>51.26</v>
      </c>
      <c r="F3010" s="146">
        <v>66</v>
      </c>
    </row>
    <row r="3011" spans="1:6">
      <c r="A3011" s="59" t="s">
        <v>8300</v>
      </c>
      <c r="B3011" s="59" t="s">
        <v>8301</v>
      </c>
      <c r="C3011" s="144"/>
      <c r="D3011" s="145">
        <v>28</v>
      </c>
      <c r="E3011" s="146">
        <v>25.63</v>
      </c>
      <c r="F3011" s="146">
        <v>33</v>
      </c>
    </row>
    <row r="3012" spans="1:6">
      <c r="A3012" s="59" t="s">
        <v>8302</v>
      </c>
      <c r="B3012" s="59" t="s">
        <v>8303</v>
      </c>
      <c r="C3012" s="144"/>
      <c r="D3012" s="145">
        <v>28</v>
      </c>
      <c r="E3012" s="146">
        <v>25.63</v>
      </c>
      <c r="F3012" s="146">
        <v>33</v>
      </c>
    </row>
    <row r="3013" spans="1:6">
      <c r="A3013" s="59" t="s">
        <v>8304</v>
      </c>
      <c r="B3013" s="59" t="s">
        <v>8305</v>
      </c>
      <c r="C3013" s="144"/>
      <c r="D3013" s="145">
        <v>28</v>
      </c>
      <c r="E3013" s="146">
        <v>25.63</v>
      </c>
      <c r="F3013" s="146">
        <v>33</v>
      </c>
    </row>
    <row r="3014" spans="1:6">
      <c r="A3014" s="59" t="s">
        <v>8306</v>
      </c>
      <c r="B3014" s="59" t="s">
        <v>8307</v>
      </c>
      <c r="C3014" s="144"/>
      <c r="D3014" s="145">
        <v>28</v>
      </c>
      <c r="E3014" s="146">
        <v>38.450000000000003</v>
      </c>
      <c r="F3014" s="146">
        <v>49</v>
      </c>
    </row>
    <row r="3015" spans="1:6">
      <c r="A3015" s="59" t="s">
        <v>8308</v>
      </c>
      <c r="B3015" s="59" t="s">
        <v>8309</v>
      </c>
      <c r="C3015" s="144"/>
      <c r="D3015" s="145">
        <v>28</v>
      </c>
      <c r="E3015" s="146">
        <v>12.82</v>
      </c>
      <c r="F3015" s="146">
        <v>16</v>
      </c>
    </row>
    <row r="3016" spans="1:6">
      <c r="A3016" s="59" t="s">
        <v>8310</v>
      </c>
      <c r="B3016" s="59" t="s">
        <v>8311</v>
      </c>
      <c r="C3016" s="144"/>
      <c r="D3016" s="145">
        <v>28</v>
      </c>
      <c r="E3016" s="146">
        <v>301.18</v>
      </c>
      <c r="F3016" s="146">
        <v>386</v>
      </c>
    </row>
    <row r="3017" spans="1:6">
      <c r="A3017" s="59" t="s">
        <v>8312</v>
      </c>
      <c r="B3017" s="59" t="s">
        <v>8313</v>
      </c>
      <c r="C3017" s="144"/>
      <c r="D3017" s="145">
        <v>28</v>
      </c>
      <c r="E3017" s="146">
        <v>301.18</v>
      </c>
      <c r="F3017" s="146">
        <v>386</v>
      </c>
    </row>
    <row r="3018" spans="1:6">
      <c r="A3018" s="59" t="s">
        <v>8314</v>
      </c>
      <c r="B3018" s="59" t="s">
        <v>8315</v>
      </c>
      <c r="C3018" s="144"/>
      <c r="D3018" s="145">
        <v>28</v>
      </c>
      <c r="E3018" s="146">
        <v>371.66</v>
      </c>
      <c r="F3018" s="146">
        <v>476</v>
      </c>
    </row>
    <row r="3019" spans="1:6">
      <c r="A3019" s="59" t="s">
        <v>8316</v>
      </c>
      <c r="B3019" s="59" t="s">
        <v>8317</v>
      </c>
      <c r="C3019" s="144"/>
      <c r="D3019" s="145">
        <v>12</v>
      </c>
      <c r="E3019" s="146">
        <v>43.62</v>
      </c>
      <c r="F3019" s="146">
        <v>49</v>
      </c>
    </row>
    <row r="3020" spans="1:6">
      <c r="A3020" s="59" t="s">
        <v>8318</v>
      </c>
      <c r="B3020" s="59" t="s">
        <v>8319</v>
      </c>
      <c r="C3020" s="144"/>
      <c r="D3020" s="145">
        <v>28</v>
      </c>
      <c r="E3020" s="146">
        <v>76.900000000000006</v>
      </c>
      <c r="F3020" s="146">
        <v>98</v>
      </c>
    </row>
    <row r="3021" spans="1:6">
      <c r="A3021" s="59" t="s">
        <v>8320</v>
      </c>
      <c r="B3021" s="59" t="s">
        <v>8321</v>
      </c>
      <c r="C3021" s="144"/>
      <c r="D3021" s="145">
        <v>28</v>
      </c>
      <c r="E3021" s="146">
        <v>480.6</v>
      </c>
      <c r="F3021" s="146">
        <v>615</v>
      </c>
    </row>
    <row r="3022" spans="1:6">
      <c r="A3022" s="59" t="s">
        <v>8322</v>
      </c>
      <c r="B3022" s="59" t="s">
        <v>8323</v>
      </c>
      <c r="C3022" s="144"/>
      <c r="D3022" s="145">
        <v>28</v>
      </c>
      <c r="E3022" s="146">
        <v>480.6</v>
      </c>
      <c r="F3022" s="146">
        <v>615</v>
      </c>
    </row>
    <row r="3023" spans="1:6">
      <c r="A3023" s="59" t="s">
        <v>8324</v>
      </c>
      <c r="B3023" s="59" t="s">
        <v>8325</v>
      </c>
      <c r="C3023" s="144"/>
      <c r="D3023" s="145">
        <v>28</v>
      </c>
      <c r="E3023" s="146">
        <v>480.6</v>
      </c>
      <c r="F3023" s="146">
        <v>615</v>
      </c>
    </row>
    <row r="3024" spans="1:6">
      <c r="A3024" s="59" t="s">
        <v>8326</v>
      </c>
      <c r="B3024" s="59" t="s">
        <v>8327</v>
      </c>
      <c r="C3024" s="144"/>
      <c r="D3024" s="145">
        <v>28</v>
      </c>
      <c r="E3024" s="146">
        <v>480.6</v>
      </c>
      <c r="F3024" s="146">
        <v>615</v>
      </c>
    </row>
    <row r="3025" spans="1:6">
      <c r="A3025" s="59" t="s">
        <v>8328</v>
      </c>
      <c r="B3025" s="59" t="s">
        <v>8329</v>
      </c>
      <c r="C3025" s="144"/>
      <c r="D3025" s="145">
        <v>28</v>
      </c>
      <c r="E3025" s="146">
        <v>134.57</v>
      </c>
      <c r="F3025" s="146">
        <v>172</v>
      </c>
    </row>
    <row r="3026" spans="1:6">
      <c r="A3026" s="59" t="s">
        <v>8330</v>
      </c>
      <c r="B3026" s="59" t="s">
        <v>8331</v>
      </c>
      <c r="C3026" s="144"/>
      <c r="D3026" s="145">
        <v>28</v>
      </c>
      <c r="E3026" s="146">
        <v>51.26</v>
      </c>
      <c r="F3026" s="146">
        <v>66</v>
      </c>
    </row>
    <row r="3027" spans="1:6">
      <c r="A3027" s="59" t="s">
        <v>8332</v>
      </c>
      <c r="B3027" s="59" t="s">
        <v>8333</v>
      </c>
      <c r="C3027" s="144"/>
      <c r="D3027" s="145">
        <v>28</v>
      </c>
      <c r="E3027" s="146">
        <v>12.82</v>
      </c>
      <c r="F3027" s="146">
        <v>16</v>
      </c>
    </row>
    <row r="3028" spans="1:6">
      <c r="A3028" s="59" t="s">
        <v>8334</v>
      </c>
      <c r="B3028" s="59" t="s">
        <v>8335</v>
      </c>
      <c r="C3028" s="144"/>
      <c r="D3028" s="145">
        <v>28</v>
      </c>
      <c r="E3028" s="146">
        <v>38.450000000000003</v>
      </c>
      <c r="F3028" s="146">
        <v>49</v>
      </c>
    </row>
    <row r="3029" spans="1:6">
      <c r="A3029" s="59" t="s">
        <v>8336</v>
      </c>
      <c r="B3029" s="59" t="s">
        <v>8337</v>
      </c>
      <c r="C3029" s="144"/>
      <c r="D3029" s="145">
        <v>18</v>
      </c>
      <c r="E3029" s="146">
        <v>125.96</v>
      </c>
      <c r="F3029" s="146">
        <v>149</v>
      </c>
    </row>
    <row r="3030" spans="1:6">
      <c r="A3030" s="59" t="s">
        <v>8338</v>
      </c>
      <c r="B3030" s="59" t="s">
        <v>8339</v>
      </c>
      <c r="C3030" s="144"/>
      <c r="D3030" s="145">
        <v>18</v>
      </c>
      <c r="E3030" s="146">
        <v>125.96</v>
      </c>
      <c r="F3030" s="146">
        <v>149</v>
      </c>
    </row>
    <row r="3031" spans="1:6">
      <c r="A3031" s="59" t="s">
        <v>8340</v>
      </c>
      <c r="B3031" s="59" t="s">
        <v>8341</v>
      </c>
      <c r="C3031" s="144"/>
      <c r="D3031" s="145">
        <v>18</v>
      </c>
      <c r="E3031" s="146">
        <v>107.07</v>
      </c>
      <c r="F3031" s="146">
        <v>126</v>
      </c>
    </row>
    <row r="3032" spans="1:6">
      <c r="A3032" s="59" t="s">
        <v>8342</v>
      </c>
      <c r="B3032" s="59" t="s">
        <v>8343</v>
      </c>
      <c r="C3032" s="144"/>
      <c r="D3032" s="145">
        <v>18</v>
      </c>
      <c r="E3032" s="146">
        <v>107.07</v>
      </c>
      <c r="F3032" s="146">
        <v>126</v>
      </c>
    </row>
    <row r="3033" spans="1:6">
      <c r="A3033" s="59" t="s">
        <v>8344</v>
      </c>
      <c r="B3033" s="59" t="s">
        <v>8345</v>
      </c>
      <c r="C3033" s="144"/>
      <c r="D3033" s="145">
        <v>18</v>
      </c>
      <c r="E3033" s="146">
        <v>107.07</v>
      </c>
      <c r="F3033" s="146">
        <v>126</v>
      </c>
    </row>
    <row r="3034" spans="1:6">
      <c r="A3034" s="59" t="s">
        <v>8346</v>
      </c>
      <c r="B3034" s="59" t="s">
        <v>8347</v>
      </c>
      <c r="C3034" s="144"/>
      <c r="D3034" s="145">
        <v>28</v>
      </c>
      <c r="E3034" s="146">
        <v>108.94</v>
      </c>
      <c r="F3034" s="146">
        <v>139</v>
      </c>
    </row>
    <row r="3035" spans="1:6">
      <c r="A3035" s="59" t="s">
        <v>8348</v>
      </c>
      <c r="B3035" s="59" t="s">
        <v>8349</v>
      </c>
      <c r="C3035" s="144"/>
      <c r="D3035" s="145">
        <v>18</v>
      </c>
      <c r="E3035" s="146">
        <v>7001.61</v>
      </c>
      <c r="F3035" s="146">
        <v>8262</v>
      </c>
    </row>
    <row r="3036" spans="1:6">
      <c r="A3036" s="59" t="s">
        <v>8350</v>
      </c>
      <c r="B3036" s="59" t="s">
        <v>8351</v>
      </c>
      <c r="C3036" s="144"/>
      <c r="D3036" s="145">
        <v>28</v>
      </c>
      <c r="E3036" s="146">
        <v>4299.7700000000004</v>
      </c>
      <c r="F3036" s="146">
        <v>5504</v>
      </c>
    </row>
    <row r="3037" spans="1:6">
      <c r="A3037" s="59" t="s">
        <v>3017</v>
      </c>
      <c r="B3037" s="59" t="s">
        <v>3018</v>
      </c>
      <c r="C3037" s="144"/>
      <c r="D3037" s="145">
        <v>28</v>
      </c>
      <c r="E3037" s="146">
        <v>608.76</v>
      </c>
      <c r="F3037" s="146">
        <v>779</v>
      </c>
    </row>
    <row r="3038" spans="1:6">
      <c r="A3038" s="59" t="s">
        <v>8352</v>
      </c>
      <c r="B3038" s="59" t="s">
        <v>8353</v>
      </c>
      <c r="C3038" s="144"/>
      <c r="D3038" s="145">
        <v>28</v>
      </c>
      <c r="E3038" s="146">
        <v>493.42</v>
      </c>
      <c r="F3038" s="146">
        <v>632</v>
      </c>
    </row>
    <row r="3039" spans="1:6">
      <c r="A3039" s="59" t="s">
        <v>8354</v>
      </c>
      <c r="B3039" s="59" t="s">
        <v>8355</v>
      </c>
      <c r="C3039" s="144"/>
      <c r="D3039" s="145">
        <v>28</v>
      </c>
      <c r="E3039" s="146">
        <v>294.77</v>
      </c>
      <c r="F3039" s="146">
        <v>377</v>
      </c>
    </row>
    <row r="3040" spans="1:6">
      <c r="A3040" s="59" t="s">
        <v>8356</v>
      </c>
      <c r="B3040" s="59" t="s">
        <v>8357</v>
      </c>
      <c r="C3040" s="144"/>
      <c r="D3040" s="145">
        <v>28</v>
      </c>
      <c r="E3040" s="146">
        <v>602.35</v>
      </c>
      <c r="F3040" s="146">
        <v>771</v>
      </c>
    </row>
    <row r="3041" spans="1:6">
      <c r="A3041" s="59" t="s">
        <v>3019</v>
      </c>
      <c r="B3041" s="59" t="s">
        <v>8358</v>
      </c>
      <c r="C3041" s="144"/>
      <c r="D3041" s="145">
        <v>28</v>
      </c>
      <c r="E3041" s="146">
        <v>1403.35</v>
      </c>
      <c r="F3041" s="146">
        <v>1796</v>
      </c>
    </row>
    <row r="3042" spans="1:6">
      <c r="A3042" s="59" t="s">
        <v>3021</v>
      </c>
      <c r="B3042" s="59" t="s">
        <v>8359</v>
      </c>
      <c r="C3042" s="144"/>
      <c r="D3042" s="145">
        <v>28</v>
      </c>
      <c r="E3042" s="146">
        <v>1403.35</v>
      </c>
      <c r="F3042" s="146">
        <v>1796</v>
      </c>
    </row>
    <row r="3043" spans="1:6">
      <c r="A3043" s="59" t="s">
        <v>3026</v>
      </c>
      <c r="B3043" s="59" t="s">
        <v>3027</v>
      </c>
      <c r="C3043" s="144"/>
      <c r="D3043" s="145">
        <v>28</v>
      </c>
      <c r="E3043" s="146">
        <v>1179</v>
      </c>
      <c r="F3043" s="146">
        <v>1509</v>
      </c>
    </row>
    <row r="3044" spans="1:6">
      <c r="A3044" s="59" t="s">
        <v>3033</v>
      </c>
      <c r="B3044" s="59" t="s">
        <v>3034</v>
      </c>
      <c r="C3044" s="144"/>
      <c r="D3044" s="145">
        <v>28</v>
      </c>
      <c r="E3044" s="146">
        <v>243.5</v>
      </c>
      <c r="F3044" s="146">
        <v>312</v>
      </c>
    </row>
    <row r="3045" spans="1:6">
      <c r="A3045" s="59" t="s">
        <v>3035</v>
      </c>
      <c r="B3045" s="59" t="s">
        <v>3036</v>
      </c>
      <c r="C3045" s="144"/>
      <c r="D3045" s="145">
        <v>28</v>
      </c>
      <c r="E3045" s="146">
        <v>954</v>
      </c>
      <c r="F3045" s="146">
        <v>1221</v>
      </c>
    </row>
    <row r="3046" spans="1:6">
      <c r="A3046" s="59" t="s">
        <v>3039</v>
      </c>
      <c r="B3046" s="59" t="s">
        <v>3040</v>
      </c>
      <c r="C3046" s="144"/>
      <c r="D3046" s="145">
        <v>28</v>
      </c>
      <c r="E3046" s="146">
        <v>134.57</v>
      </c>
      <c r="F3046" s="146">
        <v>172</v>
      </c>
    </row>
    <row r="3047" spans="1:6">
      <c r="A3047" s="59" t="s">
        <v>3041</v>
      </c>
      <c r="B3047" s="59" t="s">
        <v>3042</v>
      </c>
      <c r="C3047" s="144"/>
      <c r="D3047" s="145">
        <v>28</v>
      </c>
      <c r="E3047" s="146">
        <v>153.79</v>
      </c>
      <c r="F3047" s="146">
        <v>197</v>
      </c>
    </row>
    <row r="3048" spans="1:6">
      <c r="A3048" s="59" t="s">
        <v>8360</v>
      </c>
      <c r="B3048" s="59" t="s">
        <v>8361</v>
      </c>
      <c r="C3048" s="144"/>
      <c r="D3048" s="145">
        <v>28</v>
      </c>
      <c r="E3048" s="146">
        <v>499.82</v>
      </c>
      <c r="F3048" s="146">
        <v>640</v>
      </c>
    </row>
    <row r="3049" spans="1:6">
      <c r="A3049" s="59" t="s">
        <v>8362</v>
      </c>
      <c r="B3049" s="59" t="s">
        <v>8363</v>
      </c>
      <c r="C3049" s="144"/>
      <c r="D3049" s="145">
        <v>28</v>
      </c>
      <c r="E3049" s="146">
        <v>19.22</v>
      </c>
      <c r="F3049" s="146">
        <v>25</v>
      </c>
    </row>
    <row r="3050" spans="1:6">
      <c r="A3050" s="59" t="s">
        <v>375</v>
      </c>
      <c r="B3050" s="59" t="s">
        <v>1399</v>
      </c>
      <c r="C3050" s="144"/>
      <c r="D3050" s="145">
        <v>28</v>
      </c>
      <c r="E3050" s="146">
        <v>185.83</v>
      </c>
      <c r="F3050" s="146">
        <v>238</v>
      </c>
    </row>
    <row r="3051" spans="1:6">
      <c r="A3051" s="59" t="s">
        <v>264</v>
      </c>
      <c r="B3051" s="59" t="s">
        <v>1214</v>
      </c>
      <c r="C3051" s="144"/>
      <c r="D3051" s="145">
        <v>28</v>
      </c>
      <c r="E3051" s="146">
        <v>173.02</v>
      </c>
      <c r="F3051" s="146">
        <v>221</v>
      </c>
    </row>
    <row r="3052" spans="1:6">
      <c r="A3052" s="59" t="s">
        <v>8364</v>
      </c>
      <c r="B3052" s="59" t="s">
        <v>8365</v>
      </c>
      <c r="C3052" s="144"/>
      <c r="D3052" s="145">
        <v>28</v>
      </c>
      <c r="E3052" s="146">
        <v>121.75</v>
      </c>
      <c r="F3052" s="146">
        <v>156</v>
      </c>
    </row>
    <row r="3053" spans="1:6">
      <c r="A3053" s="59" t="s">
        <v>3045</v>
      </c>
      <c r="B3053" s="59" t="s">
        <v>3046</v>
      </c>
      <c r="C3053" s="144"/>
      <c r="D3053" s="145">
        <v>28</v>
      </c>
      <c r="E3053" s="146">
        <v>554</v>
      </c>
      <c r="F3053" s="146">
        <v>709</v>
      </c>
    </row>
    <row r="3054" spans="1:6">
      <c r="A3054" s="59" t="s">
        <v>3047</v>
      </c>
      <c r="B3054" s="59" t="s">
        <v>3048</v>
      </c>
      <c r="C3054" s="144"/>
      <c r="D3054" s="145">
        <v>28</v>
      </c>
      <c r="E3054" s="146">
        <v>1681</v>
      </c>
      <c r="F3054" s="146">
        <v>2152</v>
      </c>
    </row>
    <row r="3055" spans="1:6">
      <c r="A3055" s="59" t="s">
        <v>3055</v>
      </c>
      <c r="B3055" s="59" t="s">
        <v>3056</v>
      </c>
      <c r="C3055" s="144"/>
      <c r="D3055" s="145">
        <v>28</v>
      </c>
      <c r="E3055" s="146">
        <v>378.07</v>
      </c>
      <c r="F3055" s="146">
        <v>484</v>
      </c>
    </row>
    <row r="3056" spans="1:6">
      <c r="A3056" s="59" t="s">
        <v>3057</v>
      </c>
      <c r="B3056" s="59" t="s">
        <v>3058</v>
      </c>
      <c r="C3056" s="144"/>
      <c r="D3056" s="145">
        <v>28</v>
      </c>
      <c r="E3056" s="146">
        <v>51.26</v>
      </c>
      <c r="F3056" s="146">
        <v>66</v>
      </c>
    </row>
    <row r="3057" spans="1:6">
      <c r="A3057" s="59" t="s">
        <v>8366</v>
      </c>
      <c r="B3057" s="59" t="s">
        <v>8367</v>
      </c>
      <c r="C3057" s="144"/>
      <c r="D3057" s="145">
        <v>18</v>
      </c>
      <c r="E3057" s="146">
        <v>5213.32</v>
      </c>
      <c r="F3057" s="146">
        <v>6152</v>
      </c>
    </row>
    <row r="3058" spans="1:6">
      <c r="A3058" s="59" t="s">
        <v>8368</v>
      </c>
      <c r="B3058" s="59" t="s">
        <v>8369</v>
      </c>
      <c r="C3058" s="144"/>
      <c r="D3058" s="145">
        <v>28</v>
      </c>
      <c r="E3058" s="146">
        <v>2050.56</v>
      </c>
      <c r="F3058" s="146">
        <v>2625</v>
      </c>
    </row>
    <row r="3059" spans="1:6">
      <c r="A3059" s="59" t="s">
        <v>3059</v>
      </c>
      <c r="B3059" s="59" t="s">
        <v>4415</v>
      </c>
      <c r="C3059" s="144"/>
      <c r="D3059" s="145">
        <v>28</v>
      </c>
      <c r="E3059" s="146">
        <v>602.35</v>
      </c>
      <c r="F3059" s="146">
        <v>771</v>
      </c>
    </row>
    <row r="3060" spans="1:6">
      <c r="A3060" s="59" t="s">
        <v>3061</v>
      </c>
      <c r="B3060" s="59" t="s">
        <v>3062</v>
      </c>
      <c r="C3060" s="144"/>
      <c r="D3060" s="145">
        <v>28</v>
      </c>
      <c r="E3060" s="146">
        <v>1493.06</v>
      </c>
      <c r="F3060" s="146">
        <v>1911</v>
      </c>
    </row>
    <row r="3061" spans="1:6">
      <c r="A3061" s="59" t="s">
        <v>3066</v>
      </c>
      <c r="B3061" s="59" t="s">
        <v>3067</v>
      </c>
      <c r="C3061" s="144"/>
      <c r="D3061" s="145">
        <v>18</v>
      </c>
      <c r="E3061" s="146">
        <v>422</v>
      </c>
      <c r="F3061" s="146">
        <v>498</v>
      </c>
    </row>
    <row r="3062" spans="1:6">
      <c r="A3062" s="59" t="s">
        <v>8370</v>
      </c>
      <c r="B3062" s="59" t="s">
        <v>8371</v>
      </c>
      <c r="C3062" s="144"/>
      <c r="D3062" s="145">
        <v>28</v>
      </c>
      <c r="E3062" s="146">
        <v>25.63</v>
      </c>
      <c r="F3062" s="146">
        <v>33</v>
      </c>
    </row>
    <row r="3063" spans="1:6">
      <c r="A3063" s="59" t="s">
        <v>3068</v>
      </c>
      <c r="B3063" s="59" t="s">
        <v>3069</v>
      </c>
      <c r="C3063" s="144"/>
      <c r="D3063" s="145">
        <v>18</v>
      </c>
      <c r="E3063" s="146">
        <v>957.3</v>
      </c>
      <c r="F3063" s="146">
        <v>1130</v>
      </c>
    </row>
    <row r="3064" spans="1:6">
      <c r="A3064" s="59" t="s">
        <v>3072</v>
      </c>
      <c r="B3064" s="59" t="s">
        <v>3073</v>
      </c>
      <c r="C3064" s="144"/>
      <c r="D3064" s="145">
        <v>28</v>
      </c>
      <c r="E3064" s="146">
        <v>1069</v>
      </c>
      <c r="F3064" s="146">
        <v>1368</v>
      </c>
    </row>
    <row r="3065" spans="1:6">
      <c r="A3065" s="59" t="s">
        <v>3074</v>
      </c>
      <c r="B3065" s="59" t="s">
        <v>3075</v>
      </c>
      <c r="C3065" s="174"/>
      <c r="D3065" s="145">
        <v>18</v>
      </c>
      <c r="E3065" s="146">
        <v>983</v>
      </c>
      <c r="F3065" s="146">
        <v>1160</v>
      </c>
    </row>
    <row r="3066" spans="1:6">
      <c r="A3066" s="59" t="s">
        <v>3076</v>
      </c>
      <c r="B3066" s="59" t="s">
        <v>3077</v>
      </c>
      <c r="C3066" s="144"/>
      <c r="D3066" s="145">
        <v>28</v>
      </c>
      <c r="E3066" s="146">
        <v>118</v>
      </c>
      <c r="F3066" s="146">
        <v>151</v>
      </c>
    </row>
    <row r="3067" spans="1:6">
      <c r="A3067" s="59" t="s">
        <v>3078</v>
      </c>
      <c r="B3067" s="59" t="s">
        <v>8372</v>
      </c>
      <c r="C3067" s="144"/>
      <c r="D3067" s="145">
        <v>28</v>
      </c>
      <c r="E3067" s="146">
        <v>839.45</v>
      </c>
      <c r="F3067" s="146">
        <v>1074</v>
      </c>
    </row>
    <row r="3068" spans="1:6">
      <c r="A3068" s="59" t="s">
        <v>3080</v>
      </c>
      <c r="B3068" s="59" t="s">
        <v>3081</v>
      </c>
      <c r="C3068" s="144"/>
      <c r="D3068" s="145">
        <v>28</v>
      </c>
      <c r="E3068" s="146">
        <v>115.34</v>
      </c>
      <c r="F3068" s="146">
        <v>148</v>
      </c>
    </row>
    <row r="3069" spans="1:6">
      <c r="A3069" s="59" t="s">
        <v>8373</v>
      </c>
      <c r="B3069" s="59" t="s">
        <v>8374</v>
      </c>
      <c r="C3069" s="144"/>
      <c r="D3069" s="145">
        <v>28</v>
      </c>
      <c r="E3069" s="146">
        <v>19.22</v>
      </c>
      <c r="F3069" s="146">
        <v>25</v>
      </c>
    </row>
    <row r="3070" spans="1:6">
      <c r="A3070" s="59" t="s">
        <v>3082</v>
      </c>
      <c r="B3070" s="59" t="s">
        <v>3083</v>
      </c>
      <c r="C3070" s="144"/>
      <c r="D3070" s="145">
        <v>28</v>
      </c>
      <c r="E3070" s="146">
        <v>172</v>
      </c>
      <c r="F3070" s="146">
        <v>220</v>
      </c>
    </row>
    <row r="3071" spans="1:6">
      <c r="A3071" s="59" t="s">
        <v>8375</v>
      </c>
      <c r="B3071" s="59" t="s">
        <v>8376</v>
      </c>
      <c r="C3071" s="144"/>
      <c r="D3071" s="145">
        <v>28</v>
      </c>
      <c r="E3071" s="146">
        <v>371.66</v>
      </c>
      <c r="F3071" s="146">
        <v>476</v>
      </c>
    </row>
    <row r="3072" spans="1:6">
      <c r="A3072" s="59" t="s">
        <v>8377</v>
      </c>
      <c r="B3072" s="59" t="s">
        <v>8378</v>
      </c>
      <c r="C3072" s="144"/>
      <c r="D3072" s="145">
        <v>28</v>
      </c>
      <c r="E3072" s="146">
        <v>653.62</v>
      </c>
      <c r="F3072" s="146">
        <v>837</v>
      </c>
    </row>
    <row r="3073" spans="1:6">
      <c r="A3073" s="59" t="s">
        <v>3085</v>
      </c>
      <c r="B3073" s="59" t="s">
        <v>3086</v>
      </c>
      <c r="C3073" s="144"/>
      <c r="D3073" s="145">
        <v>28</v>
      </c>
      <c r="E3073" s="146">
        <v>81</v>
      </c>
      <c r="F3073" s="146">
        <v>103</v>
      </c>
    </row>
    <row r="3074" spans="1:6">
      <c r="A3074" s="59" t="s">
        <v>3087</v>
      </c>
      <c r="B3074" s="59" t="s">
        <v>8379</v>
      </c>
      <c r="C3074" s="144"/>
      <c r="D3074" s="145">
        <v>28</v>
      </c>
      <c r="E3074" s="146">
        <v>1710.94</v>
      </c>
      <c r="F3074" s="146">
        <v>2190</v>
      </c>
    </row>
    <row r="3075" spans="1:6">
      <c r="A3075" s="59" t="s">
        <v>3091</v>
      </c>
      <c r="B3075" s="59" t="s">
        <v>3092</v>
      </c>
      <c r="C3075" s="144"/>
      <c r="D3075" s="145">
        <v>28</v>
      </c>
      <c r="E3075" s="146">
        <v>288.36</v>
      </c>
      <c r="F3075" s="146">
        <v>369</v>
      </c>
    </row>
    <row r="3076" spans="1:6">
      <c r="A3076" s="59" t="s">
        <v>8380</v>
      </c>
      <c r="B3076" s="59" t="s">
        <v>8381</v>
      </c>
      <c r="C3076" s="144"/>
      <c r="D3076" s="145">
        <v>28</v>
      </c>
      <c r="E3076" s="146">
        <v>249.91</v>
      </c>
      <c r="F3076" s="146">
        <v>320</v>
      </c>
    </row>
    <row r="3077" spans="1:6">
      <c r="A3077" s="59" t="s">
        <v>8382</v>
      </c>
      <c r="B3077" s="59" t="s">
        <v>8383</v>
      </c>
      <c r="C3077" s="144"/>
      <c r="D3077" s="145">
        <v>28</v>
      </c>
      <c r="E3077" s="146">
        <v>96.12</v>
      </c>
      <c r="F3077" s="146">
        <v>123</v>
      </c>
    </row>
    <row r="3078" spans="1:6">
      <c r="A3078" s="59" t="s">
        <v>3093</v>
      </c>
      <c r="B3078" s="59" t="s">
        <v>3094</v>
      </c>
      <c r="C3078" s="144"/>
      <c r="D3078" s="145">
        <v>18</v>
      </c>
      <c r="E3078" s="146">
        <v>113.36</v>
      </c>
      <c r="F3078" s="146">
        <v>134</v>
      </c>
    </row>
    <row r="3079" spans="1:6">
      <c r="A3079" s="59" t="s">
        <v>542</v>
      </c>
      <c r="B3079" s="59" t="s">
        <v>1217</v>
      </c>
      <c r="C3079" s="144"/>
      <c r="D3079" s="145">
        <v>28</v>
      </c>
      <c r="E3079" s="146">
        <v>339</v>
      </c>
      <c r="F3079" s="146">
        <v>434</v>
      </c>
    </row>
    <row r="3080" spans="1:6">
      <c r="A3080" s="59" t="s">
        <v>3095</v>
      </c>
      <c r="B3080" s="59" t="s">
        <v>3096</v>
      </c>
      <c r="C3080" s="144"/>
      <c r="D3080" s="145">
        <v>28</v>
      </c>
      <c r="E3080" s="146">
        <v>140.97999999999999</v>
      </c>
      <c r="F3080" s="146">
        <v>180</v>
      </c>
    </row>
    <row r="3081" spans="1:6">
      <c r="A3081" s="59" t="s">
        <v>3097</v>
      </c>
      <c r="B3081" s="59" t="s">
        <v>3098</v>
      </c>
      <c r="C3081" s="144"/>
      <c r="D3081" s="145">
        <v>28</v>
      </c>
      <c r="E3081" s="146">
        <v>44.86</v>
      </c>
      <c r="F3081" s="146">
        <v>57</v>
      </c>
    </row>
    <row r="3082" spans="1:6">
      <c r="A3082" s="59" t="s">
        <v>3100</v>
      </c>
      <c r="B3082" s="59" t="s">
        <v>3101</v>
      </c>
      <c r="C3082" s="144"/>
      <c r="D3082" s="145">
        <v>28</v>
      </c>
      <c r="E3082" s="146">
        <v>147.38</v>
      </c>
      <c r="F3082" s="146">
        <v>189</v>
      </c>
    </row>
    <row r="3083" spans="1:6">
      <c r="A3083" s="59" t="s">
        <v>8384</v>
      </c>
      <c r="B3083" s="59" t="s">
        <v>8385</v>
      </c>
      <c r="C3083" s="144"/>
      <c r="D3083" s="145">
        <v>28</v>
      </c>
      <c r="E3083" s="146">
        <v>205.06</v>
      </c>
      <c r="F3083" s="146">
        <v>262</v>
      </c>
    </row>
    <row r="3084" spans="1:6">
      <c r="A3084" s="59" t="s">
        <v>8386</v>
      </c>
      <c r="B3084" s="59" t="s">
        <v>8387</v>
      </c>
      <c r="C3084" s="144"/>
      <c r="D3084" s="145">
        <v>28</v>
      </c>
      <c r="E3084" s="146">
        <v>205.06</v>
      </c>
      <c r="F3084" s="146">
        <v>262</v>
      </c>
    </row>
    <row r="3085" spans="1:6">
      <c r="A3085" s="59" t="s">
        <v>8388</v>
      </c>
      <c r="B3085" s="59" t="s">
        <v>8389</v>
      </c>
      <c r="C3085" s="144"/>
      <c r="D3085" s="145">
        <v>28</v>
      </c>
      <c r="E3085" s="146">
        <v>205.06</v>
      </c>
      <c r="F3085" s="146">
        <v>262</v>
      </c>
    </row>
    <row r="3086" spans="1:6">
      <c r="A3086" s="59" t="s">
        <v>8390</v>
      </c>
      <c r="B3086" s="59" t="s">
        <v>8391</v>
      </c>
      <c r="C3086" s="144"/>
      <c r="D3086" s="145">
        <v>28</v>
      </c>
      <c r="E3086" s="146">
        <v>205.06</v>
      </c>
      <c r="F3086" s="146">
        <v>262</v>
      </c>
    </row>
    <row r="3087" spans="1:6">
      <c r="A3087" s="59" t="s">
        <v>8392</v>
      </c>
      <c r="B3087" s="59" t="s">
        <v>8393</v>
      </c>
      <c r="C3087" s="144"/>
      <c r="D3087" s="145">
        <v>28</v>
      </c>
      <c r="E3087" s="146">
        <v>256.32</v>
      </c>
      <c r="F3087" s="146">
        <v>328</v>
      </c>
    </row>
    <row r="3088" spans="1:6">
      <c r="A3088" s="59" t="s">
        <v>8394</v>
      </c>
      <c r="B3088" s="59" t="s">
        <v>8395</v>
      </c>
      <c r="C3088" s="144"/>
      <c r="D3088" s="145">
        <v>28</v>
      </c>
      <c r="E3088" s="146">
        <v>205.06</v>
      </c>
      <c r="F3088" s="146">
        <v>262</v>
      </c>
    </row>
    <row r="3089" spans="1:6">
      <c r="A3089" s="59" t="s">
        <v>8396</v>
      </c>
      <c r="B3089" s="59" t="s">
        <v>8397</v>
      </c>
      <c r="C3089" s="144"/>
      <c r="D3089" s="145">
        <v>28</v>
      </c>
      <c r="E3089" s="146">
        <v>205.06</v>
      </c>
      <c r="F3089" s="146">
        <v>262</v>
      </c>
    </row>
    <row r="3090" spans="1:6">
      <c r="A3090" s="59" t="s">
        <v>8398</v>
      </c>
      <c r="B3090" s="59" t="s">
        <v>8399</v>
      </c>
      <c r="C3090" s="144"/>
      <c r="D3090" s="145">
        <v>28</v>
      </c>
      <c r="E3090" s="146">
        <v>217.87</v>
      </c>
      <c r="F3090" s="146">
        <v>279</v>
      </c>
    </row>
    <row r="3091" spans="1:6">
      <c r="A3091" s="59" t="s">
        <v>8400</v>
      </c>
      <c r="B3091" s="59" t="s">
        <v>8401</v>
      </c>
      <c r="C3091" s="144"/>
      <c r="D3091" s="145">
        <v>28</v>
      </c>
      <c r="E3091" s="146">
        <v>205.06</v>
      </c>
      <c r="F3091" s="146">
        <v>262</v>
      </c>
    </row>
    <row r="3092" spans="1:6">
      <c r="A3092" s="59" t="s">
        <v>8402</v>
      </c>
      <c r="B3092" s="59" t="s">
        <v>8403</v>
      </c>
      <c r="C3092" s="144"/>
      <c r="D3092" s="145">
        <v>28</v>
      </c>
      <c r="E3092" s="146">
        <v>256.32</v>
      </c>
      <c r="F3092" s="146">
        <v>328</v>
      </c>
    </row>
    <row r="3093" spans="1:6">
      <c r="A3093" s="59" t="s">
        <v>8404</v>
      </c>
      <c r="B3093" s="59" t="s">
        <v>8405</v>
      </c>
      <c r="C3093" s="144"/>
      <c r="D3093" s="145">
        <v>28</v>
      </c>
      <c r="E3093" s="146">
        <v>371.66</v>
      </c>
      <c r="F3093" s="146">
        <v>476</v>
      </c>
    </row>
    <row r="3094" spans="1:6">
      <c r="A3094" s="59" t="s">
        <v>8406</v>
      </c>
      <c r="B3094" s="59" t="s">
        <v>8407</v>
      </c>
      <c r="C3094" s="144"/>
      <c r="D3094" s="145">
        <v>28</v>
      </c>
      <c r="E3094" s="146">
        <v>371.66</v>
      </c>
      <c r="F3094" s="146">
        <v>476</v>
      </c>
    </row>
    <row r="3095" spans="1:6">
      <c r="A3095" s="59" t="s">
        <v>8408</v>
      </c>
      <c r="B3095" s="59" t="s">
        <v>8409</v>
      </c>
      <c r="C3095" s="144"/>
      <c r="D3095" s="145">
        <v>28</v>
      </c>
      <c r="E3095" s="146">
        <v>371.66</v>
      </c>
      <c r="F3095" s="146">
        <v>476</v>
      </c>
    </row>
    <row r="3096" spans="1:6">
      <c r="A3096" s="59" t="s">
        <v>8410</v>
      </c>
      <c r="B3096" s="59" t="s">
        <v>8411</v>
      </c>
      <c r="C3096" s="144"/>
      <c r="D3096" s="145">
        <v>28</v>
      </c>
      <c r="E3096" s="146">
        <v>371.66</v>
      </c>
      <c r="F3096" s="146">
        <v>476</v>
      </c>
    </row>
    <row r="3097" spans="1:6">
      <c r="A3097" s="59" t="s">
        <v>8412</v>
      </c>
      <c r="B3097" s="59" t="s">
        <v>8413</v>
      </c>
      <c r="C3097" s="144"/>
      <c r="D3097" s="145">
        <v>28</v>
      </c>
      <c r="E3097" s="146">
        <v>371.66</v>
      </c>
      <c r="F3097" s="146">
        <v>476</v>
      </c>
    </row>
    <row r="3098" spans="1:6">
      <c r="A3098" s="59" t="s">
        <v>8414</v>
      </c>
      <c r="B3098" s="59" t="s">
        <v>8415</v>
      </c>
      <c r="C3098" s="144"/>
      <c r="D3098" s="145">
        <v>28</v>
      </c>
      <c r="E3098" s="146">
        <v>307.58</v>
      </c>
      <c r="F3098" s="146">
        <v>394</v>
      </c>
    </row>
    <row r="3099" spans="1:6">
      <c r="A3099" s="59" t="s">
        <v>8416</v>
      </c>
      <c r="B3099" s="59" t="s">
        <v>8417</v>
      </c>
      <c r="C3099" s="144"/>
      <c r="D3099" s="145">
        <v>28</v>
      </c>
      <c r="E3099" s="146">
        <v>358.85</v>
      </c>
      <c r="F3099" s="146">
        <v>459</v>
      </c>
    </row>
    <row r="3100" spans="1:6">
      <c r="A3100" s="59" t="s">
        <v>8418</v>
      </c>
      <c r="B3100" s="59" t="s">
        <v>8419</v>
      </c>
      <c r="C3100" s="144"/>
      <c r="D3100" s="145">
        <v>28</v>
      </c>
      <c r="E3100" s="146">
        <v>358.85</v>
      </c>
      <c r="F3100" s="146">
        <v>459</v>
      </c>
    </row>
    <row r="3101" spans="1:6">
      <c r="A3101" s="59" t="s">
        <v>8420</v>
      </c>
      <c r="B3101" s="59" t="s">
        <v>8421</v>
      </c>
      <c r="C3101" s="144"/>
      <c r="D3101" s="145">
        <v>28</v>
      </c>
      <c r="E3101" s="146">
        <v>358.85</v>
      </c>
      <c r="F3101" s="146">
        <v>459</v>
      </c>
    </row>
    <row r="3102" spans="1:6">
      <c r="A3102" s="59" t="s">
        <v>8422</v>
      </c>
      <c r="B3102" s="59" t="s">
        <v>8423</v>
      </c>
      <c r="C3102" s="144"/>
      <c r="D3102" s="145">
        <v>28</v>
      </c>
      <c r="E3102" s="146">
        <v>358.85</v>
      </c>
      <c r="F3102" s="146">
        <v>459</v>
      </c>
    </row>
    <row r="3103" spans="1:6">
      <c r="A3103" s="59" t="s">
        <v>8424</v>
      </c>
      <c r="B3103" s="59" t="s">
        <v>8425</v>
      </c>
      <c r="C3103" s="144"/>
      <c r="D3103" s="145">
        <v>28</v>
      </c>
      <c r="E3103" s="146">
        <v>358.85</v>
      </c>
      <c r="F3103" s="146">
        <v>459</v>
      </c>
    </row>
    <row r="3104" spans="1:6">
      <c r="A3104" s="59" t="s">
        <v>8426</v>
      </c>
      <c r="B3104" s="59" t="s">
        <v>8427</v>
      </c>
      <c r="C3104" s="144"/>
      <c r="D3104" s="145">
        <v>28</v>
      </c>
      <c r="E3104" s="146">
        <v>358.85</v>
      </c>
      <c r="F3104" s="146">
        <v>459</v>
      </c>
    </row>
    <row r="3105" spans="1:6">
      <c r="A3105" s="59" t="s">
        <v>8428</v>
      </c>
      <c r="B3105" s="59" t="s">
        <v>8429</v>
      </c>
      <c r="C3105" s="144"/>
      <c r="D3105" s="145">
        <v>28</v>
      </c>
      <c r="E3105" s="146">
        <v>358.85</v>
      </c>
      <c r="F3105" s="146">
        <v>459</v>
      </c>
    </row>
    <row r="3106" spans="1:6">
      <c r="A3106" s="59" t="s">
        <v>8430</v>
      </c>
      <c r="B3106" s="59" t="s">
        <v>8431</v>
      </c>
      <c r="C3106" s="144"/>
      <c r="D3106" s="145">
        <v>28</v>
      </c>
      <c r="E3106" s="146">
        <v>307.58</v>
      </c>
      <c r="F3106" s="146">
        <v>394</v>
      </c>
    </row>
    <row r="3107" spans="1:6">
      <c r="A3107" s="59" t="s">
        <v>8432</v>
      </c>
      <c r="B3107" s="59" t="s">
        <v>8433</v>
      </c>
      <c r="C3107" s="144"/>
      <c r="D3107" s="145">
        <v>28</v>
      </c>
      <c r="E3107" s="146">
        <v>358.85</v>
      </c>
      <c r="F3107" s="146">
        <v>459</v>
      </c>
    </row>
    <row r="3108" spans="1:6">
      <c r="A3108" s="59" t="s">
        <v>8434</v>
      </c>
      <c r="B3108" s="59" t="s">
        <v>8435</v>
      </c>
      <c r="C3108" s="144"/>
      <c r="D3108" s="145">
        <v>28</v>
      </c>
      <c r="E3108" s="146">
        <v>128.16</v>
      </c>
      <c r="F3108" s="146">
        <v>164</v>
      </c>
    </row>
    <row r="3109" spans="1:6">
      <c r="A3109" s="59" t="s">
        <v>8436</v>
      </c>
      <c r="B3109" s="59" t="s">
        <v>8437</v>
      </c>
      <c r="C3109" s="144"/>
      <c r="D3109" s="145">
        <v>28</v>
      </c>
      <c r="E3109" s="146">
        <v>192.24</v>
      </c>
      <c r="F3109" s="146">
        <v>246</v>
      </c>
    </row>
    <row r="3110" spans="1:6">
      <c r="A3110" s="59" t="s">
        <v>8438</v>
      </c>
      <c r="B3110" s="59" t="s">
        <v>8439</v>
      </c>
      <c r="C3110" s="144"/>
      <c r="D3110" s="145">
        <v>28</v>
      </c>
      <c r="E3110" s="146">
        <v>192.24</v>
      </c>
      <c r="F3110" s="146">
        <v>246</v>
      </c>
    </row>
    <row r="3111" spans="1:6">
      <c r="A3111" s="59" t="s">
        <v>8440</v>
      </c>
      <c r="B3111" s="59" t="s">
        <v>8441</v>
      </c>
      <c r="C3111" s="144"/>
      <c r="D3111" s="145">
        <v>28</v>
      </c>
      <c r="E3111" s="146">
        <v>192.24</v>
      </c>
      <c r="F3111" s="146">
        <v>246</v>
      </c>
    </row>
    <row r="3112" spans="1:6">
      <c r="A3112" s="59" t="s">
        <v>8442</v>
      </c>
      <c r="B3112" s="59" t="s">
        <v>8443</v>
      </c>
      <c r="C3112" s="144"/>
      <c r="D3112" s="145">
        <v>28</v>
      </c>
      <c r="E3112" s="146">
        <v>192.24</v>
      </c>
      <c r="F3112" s="146">
        <v>246</v>
      </c>
    </row>
    <row r="3113" spans="1:6">
      <c r="A3113" s="59" t="s">
        <v>8444</v>
      </c>
      <c r="B3113" s="59" t="s">
        <v>8445</v>
      </c>
      <c r="C3113" s="144"/>
      <c r="D3113" s="145">
        <v>28</v>
      </c>
      <c r="E3113" s="146">
        <v>173.02</v>
      </c>
      <c r="F3113" s="146">
        <v>221</v>
      </c>
    </row>
    <row r="3114" spans="1:6">
      <c r="A3114" s="59" t="s">
        <v>8446</v>
      </c>
      <c r="B3114" s="59" t="s">
        <v>8447</v>
      </c>
      <c r="C3114" s="144"/>
      <c r="D3114" s="145">
        <v>28</v>
      </c>
      <c r="E3114" s="146">
        <v>493.42</v>
      </c>
      <c r="F3114" s="146">
        <v>632</v>
      </c>
    </row>
    <row r="3115" spans="1:6">
      <c r="A3115" s="59" t="s">
        <v>8448</v>
      </c>
      <c r="B3115" s="59" t="s">
        <v>8449</v>
      </c>
      <c r="C3115" s="144"/>
      <c r="D3115" s="145">
        <v>28</v>
      </c>
      <c r="E3115" s="146">
        <v>493.42</v>
      </c>
      <c r="F3115" s="146">
        <v>632</v>
      </c>
    </row>
    <row r="3116" spans="1:6">
      <c r="A3116" s="59" t="s">
        <v>3104</v>
      </c>
      <c r="B3116" s="59" t="s">
        <v>3105</v>
      </c>
      <c r="C3116" s="144"/>
      <c r="D3116" s="145">
        <v>28</v>
      </c>
      <c r="E3116" s="146">
        <v>493.42</v>
      </c>
      <c r="F3116" s="146">
        <v>632</v>
      </c>
    </row>
    <row r="3117" spans="1:6">
      <c r="A3117" s="59" t="s">
        <v>8450</v>
      </c>
      <c r="B3117" s="59" t="s">
        <v>8451</v>
      </c>
      <c r="C3117" s="144"/>
      <c r="D3117" s="145">
        <v>28</v>
      </c>
      <c r="E3117" s="146">
        <v>499.82</v>
      </c>
      <c r="F3117" s="146">
        <v>640</v>
      </c>
    </row>
    <row r="3118" spans="1:6">
      <c r="A3118" s="59" t="s">
        <v>8452</v>
      </c>
      <c r="B3118" s="59" t="s">
        <v>8453</v>
      </c>
      <c r="C3118" s="144"/>
      <c r="D3118" s="145">
        <v>28</v>
      </c>
      <c r="E3118" s="146">
        <v>493.42</v>
      </c>
      <c r="F3118" s="146">
        <v>632</v>
      </c>
    </row>
    <row r="3119" spans="1:6">
      <c r="A3119" s="59" t="s">
        <v>532</v>
      </c>
      <c r="B3119" s="59" t="s">
        <v>1221</v>
      </c>
      <c r="C3119" s="144"/>
      <c r="D3119" s="145">
        <v>28</v>
      </c>
      <c r="E3119" s="146">
        <v>111</v>
      </c>
      <c r="F3119" s="146">
        <v>142</v>
      </c>
    </row>
    <row r="3120" spans="1:6">
      <c r="A3120" s="59" t="s">
        <v>541</v>
      </c>
      <c r="B3120" s="59" t="s">
        <v>1224</v>
      </c>
      <c r="C3120" s="144"/>
      <c r="D3120" s="145">
        <v>28</v>
      </c>
      <c r="E3120" s="146">
        <v>25.63</v>
      </c>
      <c r="F3120" s="146">
        <v>33</v>
      </c>
    </row>
    <row r="3121" spans="1:6">
      <c r="A3121" s="59" t="s">
        <v>8454</v>
      </c>
      <c r="B3121" s="59" t="s">
        <v>8455</v>
      </c>
      <c r="C3121" s="144"/>
      <c r="D3121" s="145">
        <v>28</v>
      </c>
      <c r="E3121" s="146">
        <v>474.19</v>
      </c>
      <c r="F3121" s="146">
        <v>607</v>
      </c>
    </row>
    <row r="3122" spans="1:6">
      <c r="A3122" s="59" t="s">
        <v>8456</v>
      </c>
      <c r="B3122" s="59" t="s">
        <v>8457</v>
      </c>
      <c r="C3122" s="144"/>
      <c r="D3122" s="145">
        <v>28</v>
      </c>
      <c r="E3122" s="146">
        <v>474.19</v>
      </c>
      <c r="F3122" s="146">
        <v>607</v>
      </c>
    </row>
    <row r="3123" spans="1:6">
      <c r="A3123" s="59" t="s">
        <v>8458</v>
      </c>
      <c r="B3123" s="59" t="s">
        <v>8459</v>
      </c>
      <c r="C3123" s="144"/>
      <c r="D3123" s="145">
        <v>28</v>
      </c>
      <c r="E3123" s="146">
        <v>474.19</v>
      </c>
      <c r="F3123" s="146">
        <v>607</v>
      </c>
    </row>
    <row r="3124" spans="1:6">
      <c r="A3124" s="59" t="s">
        <v>8460</v>
      </c>
      <c r="B3124" s="59" t="s">
        <v>8461</v>
      </c>
      <c r="C3124" s="144"/>
      <c r="D3124" s="145">
        <v>28</v>
      </c>
      <c r="E3124" s="146">
        <v>474.19</v>
      </c>
      <c r="F3124" s="146">
        <v>607</v>
      </c>
    </row>
    <row r="3125" spans="1:6">
      <c r="A3125" s="59" t="s">
        <v>8462</v>
      </c>
      <c r="B3125" s="59" t="s">
        <v>8463</v>
      </c>
      <c r="C3125" s="144"/>
      <c r="D3125" s="145">
        <v>28</v>
      </c>
      <c r="E3125" s="146">
        <v>474.19</v>
      </c>
      <c r="F3125" s="146">
        <v>607</v>
      </c>
    </row>
    <row r="3126" spans="1:6">
      <c r="A3126" s="59" t="s">
        <v>8464</v>
      </c>
      <c r="B3126" s="59" t="s">
        <v>8465</v>
      </c>
      <c r="C3126" s="144"/>
      <c r="D3126" s="145">
        <v>28</v>
      </c>
      <c r="E3126" s="146">
        <v>410.11</v>
      </c>
      <c r="F3126" s="146">
        <v>525</v>
      </c>
    </row>
    <row r="3127" spans="1:6">
      <c r="A3127" s="59" t="s">
        <v>8466</v>
      </c>
      <c r="B3127" s="59" t="s">
        <v>8467</v>
      </c>
      <c r="C3127" s="144"/>
      <c r="D3127" s="145">
        <v>28</v>
      </c>
      <c r="E3127" s="146">
        <v>410.11</v>
      </c>
      <c r="F3127" s="146">
        <v>525</v>
      </c>
    </row>
    <row r="3128" spans="1:6">
      <c r="A3128" s="59" t="s">
        <v>8468</v>
      </c>
      <c r="B3128" s="59" t="s">
        <v>8469</v>
      </c>
      <c r="C3128" s="144"/>
      <c r="D3128" s="145">
        <v>28</v>
      </c>
      <c r="E3128" s="146">
        <v>320.39999999999998</v>
      </c>
      <c r="F3128" s="146">
        <v>410</v>
      </c>
    </row>
    <row r="3129" spans="1:6">
      <c r="A3129" s="59" t="s">
        <v>8470</v>
      </c>
      <c r="B3129" s="59" t="s">
        <v>8471</v>
      </c>
      <c r="C3129" s="144"/>
      <c r="D3129" s="145">
        <v>28</v>
      </c>
      <c r="E3129" s="146">
        <v>352.44</v>
      </c>
      <c r="F3129" s="146">
        <v>451</v>
      </c>
    </row>
    <row r="3130" spans="1:6">
      <c r="A3130" s="59" t="s">
        <v>8472</v>
      </c>
      <c r="B3130" s="59" t="s">
        <v>8473</v>
      </c>
      <c r="C3130" s="144"/>
      <c r="D3130" s="145">
        <v>28</v>
      </c>
      <c r="E3130" s="146">
        <v>813.82</v>
      </c>
      <c r="F3130" s="146">
        <v>1042</v>
      </c>
    </row>
    <row r="3131" spans="1:6">
      <c r="A3131" s="59" t="s">
        <v>8474</v>
      </c>
      <c r="B3131" s="59" t="s">
        <v>8475</v>
      </c>
      <c r="C3131" s="144"/>
      <c r="D3131" s="145">
        <v>28</v>
      </c>
      <c r="E3131" s="146">
        <v>813.82</v>
      </c>
      <c r="F3131" s="146">
        <v>1042</v>
      </c>
    </row>
    <row r="3132" spans="1:6">
      <c r="A3132" s="59" t="s">
        <v>8476</v>
      </c>
      <c r="B3132" s="59" t="s">
        <v>8477</v>
      </c>
      <c r="C3132" s="144"/>
      <c r="D3132" s="145">
        <v>28</v>
      </c>
      <c r="E3132" s="146">
        <v>813.82</v>
      </c>
      <c r="F3132" s="146">
        <v>1042</v>
      </c>
    </row>
    <row r="3133" spans="1:6">
      <c r="A3133" s="59" t="s">
        <v>534</v>
      </c>
      <c r="B3133" s="59" t="s">
        <v>1228</v>
      </c>
      <c r="C3133" s="144"/>
      <c r="D3133" s="145">
        <v>28</v>
      </c>
      <c r="E3133" s="146">
        <v>499.82</v>
      </c>
      <c r="F3133" s="146">
        <v>640</v>
      </c>
    </row>
    <row r="3134" spans="1:6">
      <c r="A3134" s="59" t="s">
        <v>535</v>
      </c>
      <c r="B3134" s="59" t="s">
        <v>1230</v>
      </c>
      <c r="C3134" s="144"/>
      <c r="D3134" s="145">
        <v>28</v>
      </c>
      <c r="E3134" s="146">
        <v>116</v>
      </c>
      <c r="F3134" s="146">
        <v>148</v>
      </c>
    </row>
    <row r="3135" spans="1:6">
      <c r="A3135" s="59" t="s">
        <v>3108</v>
      </c>
      <c r="B3135" s="59" t="s">
        <v>3109</v>
      </c>
      <c r="C3135" s="144"/>
      <c r="D3135" s="145">
        <v>28</v>
      </c>
      <c r="E3135" s="146">
        <v>153.79</v>
      </c>
      <c r="F3135" s="146">
        <v>197</v>
      </c>
    </row>
    <row r="3136" spans="1:6">
      <c r="A3136" s="59" t="s">
        <v>8478</v>
      </c>
      <c r="B3136" s="59" t="s">
        <v>8479</v>
      </c>
      <c r="C3136" s="144"/>
      <c r="D3136" s="145">
        <v>28</v>
      </c>
      <c r="E3136" s="146">
        <v>410.11</v>
      </c>
      <c r="F3136" s="146">
        <v>525</v>
      </c>
    </row>
    <row r="3137" spans="1:6">
      <c r="A3137" s="59" t="s">
        <v>8480</v>
      </c>
      <c r="B3137" s="59" t="s">
        <v>8481</v>
      </c>
      <c r="C3137" s="144"/>
      <c r="D3137" s="145">
        <v>28</v>
      </c>
      <c r="E3137" s="146">
        <v>410.11</v>
      </c>
      <c r="F3137" s="146">
        <v>525</v>
      </c>
    </row>
    <row r="3138" spans="1:6">
      <c r="A3138" s="59" t="s">
        <v>8482</v>
      </c>
      <c r="B3138" s="59" t="s">
        <v>8483</v>
      </c>
      <c r="C3138" s="144"/>
      <c r="D3138" s="145">
        <v>28</v>
      </c>
      <c r="E3138" s="146">
        <v>410.11</v>
      </c>
      <c r="F3138" s="146">
        <v>525</v>
      </c>
    </row>
    <row r="3139" spans="1:6">
      <c r="A3139" s="59" t="s">
        <v>543</v>
      </c>
      <c r="B3139" s="59" t="s">
        <v>1403</v>
      </c>
      <c r="C3139" s="144"/>
      <c r="D3139" s="145">
        <v>28</v>
      </c>
      <c r="E3139" s="146">
        <v>181</v>
      </c>
      <c r="F3139" s="146">
        <v>231</v>
      </c>
    </row>
    <row r="3140" spans="1:6">
      <c r="A3140" s="59" t="s">
        <v>8484</v>
      </c>
      <c r="B3140" s="59" t="s">
        <v>8485</v>
      </c>
      <c r="C3140" s="144"/>
      <c r="D3140" s="145">
        <v>28</v>
      </c>
      <c r="E3140" s="146">
        <v>211.46</v>
      </c>
      <c r="F3140" s="146">
        <v>271</v>
      </c>
    </row>
    <row r="3141" spans="1:6">
      <c r="A3141" s="59" t="s">
        <v>8486</v>
      </c>
      <c r="B3141" s="59" t="s">
        <v>8487</v>
      </c>
      <c r="C3141" s="144"/>
      <c r="D3141" s="145">
        <v>28</v>
      </c>
      <c r="E3141" s="146">
        <v>288.36</v>
      </c>
      <c r="F3141" s="146">
        <v>369</v>
      </c>
    </row>
    <row r="3142" spans="1:6">
      <c r="A3142" s="59" t="s">
        <v>3110</v>
      </c>
      <c r="B3142" s="59" t="s">
        <v>3111</v>
      </c>
      <c r="C3142" s="144"/>
      <c r="D3142" s="145">
        <v>28</v>
      </c>
      <c r="E3142" s="146">
        <v>43</v>
      </c>
      <c r="F3142" s="146">
        <v>55</v>
      </c>
    </row>
    <row r="3143" spans="1:6">
      <c r="A3143" s="59" t="s">
        <v>8488</v>
      </c>
      <c r="B3143" s="59" t="s">
        <v>8489</v>
      </c>
      <c r="C3143" s="144"/>
      <c r="D3143" s="145">
        <v>28</v>
      </c>
      <c r="E3143" s="146">
        <v>12.82</v>
      </c>
      <c r="F3143" s="146">
        <v>16</v>
      </c>
    </row>
    <row r="3144" spans="1:6">
      <c r="A3144" s="59" t="s">
        <v>8490</v>
      </c>
      <c r="B3144" s="59" t="s">
        <v>8491</v>
      </c>
      <c r="C3144" s="144"/>
      <c r="D3144" s="145">
        <v>18</v>
      </c>
      <c r="E3144" s="146">
        <v>44.09</v>
      </c>
      <c r="F3144" s="146">
        <v>52</v>
      </c>
    </row>
    <row r="3145" spans="1:6">
      <c r="A3145" s="59" t="s">
        <v>8492</v>
      </c>
      <c r="B3145" s="59" t="s">
        <v>8493</v>
      </c>
      <c r="C3145" s="144"/>
      <c r="D3145" s="145">
        <v>18</v>
      </c>
      <c r="E3145" s="146">
        <v>25.19</v>
      </c>
      <c r="F3145" s="146">
        <v>30</v>
      </c>
    </row>
    <row r="3146" spans="1:6">
      <c r="A3146" s="59" t="s">
        <v>8494</v>
      </c>
      <c r="B3146" s="59" t="s">
        <v>8495</v>
      </c>
      <c r="C3146" s="144"/>
      <c r="D3146" s="145">
        <v>28</v>
      </c>
      <c r="E3146" s="146">
        <v>160.19999999999999</v>
      </c>
      <c r="F3146" s="146">
        <v>205</v>
      </c>
    </row>
    <row r="3147" spans="1:6">
      <c r="A3147" s="59" t="s">
        <v>8496</v>
      </c>
      <c r="B3147" s="59" t="s">
        <v>8497</v>
      </c>
      <c r="C3147" s="144"/>
      <c r="D3147" s="145">
        <v>18</v>
      </c>
      <c r="E3147" s="146">
        <v>207.83</v>
      </c>
      <c r="F3147" s="146">
        <v>245</v>
      </c>
    </row>
    <row r="3148" spans="1:6">
      <c r="A3148" s="59" t="s">
        <v>8498</v>
      </c>
      <c r="B3148" s="59" t="s">
        <v>8499</v>
      </c>
      <c r="C3148" s="144"/>
      <c r="D3148" s="145">
        <v>28</v>
      </c>
      <c r="E3148" s="146">
        <v>44.86</v>
      </c>
      <c r="F3148" s="146">
        <v>57</v>
      </c>
    </row>
    <row r="3149" spans="1:6">
      <c r="A3149" s="59" t="s">
        <v>8500</v>
      </c>
      <c r="B3149" s="59" t="s">
        <v>8501</v>
      </c>
      <c r="C3149" s="144"/>
      <c r="D3149" s="145">
        <v>28</v>
      </c>
      <c r="E3149" s="146">
        <v>173.02</v>
      </c>
      <c r="F3149" s="146">
        <v>221</v>
      </c>
    </row>
    <row r="3150" spans="1:6">
      <c r="A3150" s="59" t="s">
        <v>8502</v>
      </c>
      <c r="B3150" s="59" t="s">
        <v>8503</v>
      </c>
      <c r="C3150" s="144"/>
      <c r="D3150" s="145">
        <v>28</v>
      </c>
      <c r="E3150" s="146">
        <v>38.450000000000003</v>
      </c>
      <c r="F3150" s="146">
        <v>49</v>
      </c>
    </row>
    <row r="3151" spans="1:6">
      <c r="A3151" s="59" t="s">
        <v>3113</v>
      </c>
      <c r="B3151" s="59" t="s">
        <v>3114</v>
      </c>
      <c r="C3151" s="144"/>
      <c r="D3151" s="145">
        <v>28</v>
      </c>
      <c r="E3151" s="146">
        <v>57.67</v>
      </c>
      <c r="F3151" s="146">
        <v>74</v>
      </c>
    </row>
    <row r="3152" spans="1:6">
      <c r="A3152" s="59" t="s">
        <v>8504</v>
      </c>
      <c r="B3152" s="59" t="s">
        <v>8505</v>
      </c>
      <c r="C3152" s="144"/>
      <c r="D3152" s="145">
        <v>18</v>
      </c>
      <c r="E3152" s="146">
        <v>12.6</v>
      </c>
      <c r="F3152" s="146">
        <v>15</v>
      </c>
    </row>
    <row r="3153" spans="1:6">
      <c r="A3153" s="59" t="s">
        <v>3115</v>
      </c>
      <c r="B3153" s="59" t="s">
        <v>3116</v>
      </c>
      <c r="C3153" s="144"/>
      <c r="D3153" s="145">
        <v>28</v>
      </c>
      <c r="E3153" s="146">
        <v>76.900000000000006</v>
      </c>
      <c r="F3153" s="146">
        <v>98</v>
      </c>
    </row>
    <row r="3154" spans="1:6">
      <c r="A3154" s="59" t="s">
        <v>8506</v>
      </c>
      <c r="B3154" s="59" t="s">
        <v>8507</v>
      </c>
      <c r="C3154" s="144"/>
      <c r="D3154" s="145">
        <v>12</v>
      </c>
      <c r="E3154" s="146">
        <v>62.32</v>
      </c>
      <c r="F3154" s="146">
        <v>70</v>
      </c>
    </row>
    <row r="3155" spans="1:6">
      <c r="A3155" s="59" t="s">
        <v>8508</v>
      </c>
      <c r="B3155" s="59" t="s">
        <v>8509</v>
      </c>
      <c r="C3155" s="144"/>
      <c r="D3155" s="145">
        <v>18</v>
      </c>
      <c r="E3155" s="146">
        <v>31.49</v>
      </c>
      <c r="F3155" s="146">
        <v>37</v>
      </c>
    </row>
    <row r="3156" spans="1:6">
      <c r="A3156" s="59" t="s">
        <v>3117</v>
      </c>
      <c r="B3156" s="59" t="s">
        <v>3118</v>
      </c>
      <c r="C3156" s="144"/>
      <c r="D3156" s="145">
        <v>28</v>
      </c>
      <c r="E3156" s="146">
        <v>51.26</v>
      </c>
      <c r="F3156" s="146">
        <v>66</v>
      </c>
    </row>
    <row r="3157" spans="1:6">
      <c r="A3157" s="59" t="s">
        <v>3119</v>
      </c>
      <c r="B3157" s="59" t="s">
        <v>3120</v>
      </c>
      <c r="C3157" s="144"/>
      <c r="D3157" s="145">
        <v>28</v>
      </c>
      <c r="E3157" s="146">
        <v>51.26</v>
      </c>
      <c r="F3157" s="146">
        <v>66</v>
      </c>
    </row>
    <row r="3158" spans="1:6">
      <c r="A3158" s="59" t="s">
        <v>3121</v>
      </c>
      <c r="B3158" s="59" t="s">
        <v>3122</v>
      </c>
      <c r="C3158" s="144"/>
      <c r="D3158" s="145">
        <v>18</v>
      </c>
      <c r="E3158" s="146">
        <v>491.24</v>
      </c>
      <c r="F3158" s="146">
        <v>580</v>
      </c>
    </row>
    <row r="3159" spans="1:6">
      <c r="A3159" s="59" t="s">
        <v>8510</v>
      </c>
      <c r="B3159" s="59" t="s">
        <v>8511</v>
      </c>
      <c r="C3159" s="144"/>
      <c r="D3159" s="145">
        <v>18</v>
      </c>
      <c r="E3159" s="146">
        <v>308.60000000000002</v>
      </c>
      <c r="F3159" s="146">
        <v>364</v>
      </c>
    </row>
    <row r="3160" spans="1:6">
      <c r="A3160" s="59" t="s">
        <v>3123</v>
      </c>
      <c r="B3160" s="59" t="s">
        <v>8512</v>
      </c>
      <c r="C3160" s="144"/>
      <c r="D3160" s="145">
        <v>18</v>
      </c>
      <c r="E3160" s="146">
        <v>491.24</v>
      </c>
      <c r="F3160" s="146">
        <v>580</v>
      </c>
    </row>
    <row r="3161" spans="1:6">
      <c r="A3161" s="59" t="s">
        <v>3126</v>
      </c>
      <c r="B3161" s="59" t="s">
        <v>3127</v>
      </c>
      <c r="C3161" s="144"/>
      <c r="D3161" s="145">
        <v>18</v>
      </c>
      <c r="E3161" s="146">
        <v>308.60000000000002</v>
      </c>
      <c r="F3161" s="146">
        <v>364</v>
      </c>
    </row>
    <row r="3162" spans="1:6">
      <c r="A3162" s="59" t="s">
        <v>3128</v>
      </c>
      <c r="B3162" s="59" t="s">
        <v>3129</v>
      </c>
      <c r="C3162" s="144"/>
      <c r="D3162" s="145">
        <v>28</v>
      </c>
      <c r="E3162" s="146">
        <v>237.1</v>
      </c>
      <c r="F3162" s="146">
        <v>303</v>
      </c>
    </row>
    <row r="3163" spans="1:6">
      <c r="A3163" s="59" t="s">
        <v>8513</v>
      </c>
      <c r="B3163" s="59" t="s">
        <v>8514</v>
      </c>
      <c r="C3163" s="144"/>
      <c r="D3163" s="145">
        <v>28</v>
      </c>
      <c r="E3163" s="146">
        <v>166.61</v>
      </c>
      <c r="F3163" s="146">
        <v>213</v>
      </c>
    </row>
    <row r="3164" spans="1:6">
      <c r="A3164" s="59" t="s">
        <v>3130</v>
      </c>
      <c r="B3164" s="59" t="s">
        <v>3131</v>
      </c>
      <c r="C3164" s="144"/>
      <c r="D3164" s="145">
        <v>28</v>
      </c>
      <c r="E3164" s="146">
        <v>249.91</v>
      </c>
      <c r="F3164" s="146">
        <v>320</v>
      </c>
    </row>
    <row r="3165" spans="1:6">
      <c r="A3165" s="59" t="s">
        <v>3132</v>
      </c>
      <c r="B3165" s="59" t="s">
        <v>3133</v>
      </c>
      <c r="C3165" s="144"/>
      <c r="D3165" s="145">
        <v>28</v>
      </c>
      <c r="E3165" s="146">
        <v>40</v>
      </c>
      <c r="F3165" s="146">
        <v>52</v>
      </c>
    </row>
    <row r="3166" spans="1:6">
      <c r="A3166" s="59" t="s">
        <v>8515</v>
      </c>
      <c r="B3166" s="59" t="s">
        <v>8516</v>
      </c>
      <c r="C3166" s="144"/>
      <c r="D3166" s="145">
        <v>28</v>
      </c>
      <c r="E3166" s="146">
        <v>108.94</v>
      </c>
      <c r="F3166" s="146">
        <v>139</v>
      </c>
    </row>
    <row r="3167" spans="1:6">
      <c r="A3167" s="59" t="s">
        <v>8517</v>
      </c>
      <c r="B3167" s="59" t="s">
        <v>8518</v>
      </c>
      <c r="C3167" s="144"/>
      <c r="D3167" s="145">
        <v>28</v>
      </c>
      <c r="E3167" s="146">
        <v>4325.3999999999996</v>
      </c>
      <c r="F3167" s="146">
        <v>5537</v>
      </c>
    </row>
    <row r="3168" spans="1:6">
      <c r="A3168" s="59" t="s">
        <v>8519</v>
      </c>
      <c r="B3168" s="59" t="s">
        <v>8520</v>
      </c>
      <c r="C3168" s="144"/>
      <c r="D3168" s="145">
        <v>28</v>
      </c>
      <c r="E3168" s="146">
        <v>1275.19</v>
      </c>
      <c r="F3168" s="146">
        <v>1632</v>
      </c>
    </row>
    <row r="3169" spans="1:6">
      <c r="A3169" s="59" t="s">
        <v>3134</v>
      </c>
      <c r="B3169" s="59" t="s">
        <v>3135</v>
      </c>
      <c r="C3169" s="144"/>
      <c r="D3169" s="145">
        <v>28</v>
      </c>
      <c r="E3169" s="146">
        <v>525.46</v>
      </c>
      <c r="F3169" s="146">
        <v>673</v>
      </c>
    </row>
    <row r="3170" spans="1:6">
      <c r="A3170" s="59" t="s">
        <v>3137</v>
      </c>
      <c r="B3170" s="59" t="s">
        <v>8521</v>
      </c>
      <c r="C3170" s="144"/>
      <c r="D3170" s="145">
        <v>28</v>
      </c>
      <c r="E3170" s="146">
        <v>1396.94</v>
      </c>
      <c r="F3170" s="146">
        <v>1788</v>
      </c>
    </row>
    <row r="3171" spans="1:6">
      <c r="A3171" s="59" t="s">
        <v>8522</v>
      </c>
      <c r="B3171" s="59" t="s">
        <v>8523</v>
      </c>
      <c r="C3171" s="144"/>
      <c r="D3171" s="145">
        <v>28</v>
      </c>
      <c r="E3171" s="146">
        <v>358.85</v>
      </c>
      <c r="F3171" s="146">
        <v>459</v>
      </c>
    </row>
    <row r="3172" spans="1:6">
      <c r="A3172" s="59" t="s">
        <v>8524</v>
      </c>
      <c r="B3172" s="59" t="s">
        <v>8525</v>
      </c>
      <c r="C3172" s="144"/>
      <c r="D3172" s="145">
        <v>28</v>
      </c>
      <c r="E3172" s="146">
        <v>365.26</v>
      </c>
      <c r="F3172" s="146">
        <v>468</v>
      </c>
    </row>
    <row r="3173" spans="1:6">
      <c r="A3173" s="59" t="s">
        <v>8526</v>
      </c>
      <c r="B3173" s="59" t="s">
        <v>8527</v>
      </c>
      <c r="C3173" s="144"/>
      <c r="D3173" s="145">
        <v>28</v>
      </c>
      <c r="E3173" s="146">
        <v>365.26</v>
      </c>
      <c r="F3173" s="146">
        <v>468</v>
      </c>
    </row>
    <row r="3174" spans="1:6">
      <c r="A3174" s="59" t="s">
        <v>8528</v>
      </c>
      <c r="B3174" s="59" t="s">
        <v>8529</v>
      </c>
      <c r="C3174" s="144"/>
      <c r="D3174" s="145">
        <v>28</v>
      </c>
      <c r="E3174" s="146">
        <v>365.26</v>
      </c>
      <c r="F3174" s="146">
        <v>468</v>
      </c>
    </row>
    <row r="3175" spans="1:6">
      <c r="A3175" s="59" t="s">
        <v>8530</v>
      </c>
      <c r="B3175" s="59" t="s">
        <v>8531</v>
      </c>
      <c r="C3175" s="144"/>
      <c r="D3175" s="145">
        <v>28</v>
      </c>
      <c r="E3175" s="146">
        <v>429.34</v>
      </c>
      <c r="F3175" s="146">
        <v>550</v>
      </c>
    </row>
    <row r="3176" spans="1:6">
      <c r="A3176" s="59" t="s">
        <v>8532</v>
      </c>
      <c r="B3176" s="59" t="s">
        <v>8533</v>
      </c>
      <c r="C3176" s="144"/>
      <c r="D3176" s="145">
        <v>28</v>
      </c>
      <c r="E3176" s="146">
        <v>358.85</v>
      </c>
      <c r="F3176" s="146">
        <v>459</v>
      </c>
    </row>
    <row r="3177" spans="1:6">
      <c r="A3177" s="59" t="s">
        <v>8534</v>
      </c>
      <c r="B3177" s="59" t="s">
        <v>8535</v>
      </c>
      <c r="C3177" s="144"/>
      <c r="D3177" s="145">
        <v>28</v>
      </c>
      <c r="E3177" s="146">
        <v>358.85</v>
      </c>
      <c r="F3177" s="146">
        <v>459</v>
      </c>
    </row>
    <row r="3178" spans="1:6">
      <c r="A3178" s="59" t="s">
        <v>8536</v>
      </c>
      <c r="B3178" s="59" t="s">
        <v>8537</v>
      </c>
      <c r="C3178" s="144"/>
      <c r="D3178" s="145">
        <v>28</v>
      </c>
      <c r="E3178" s="146">
        <v>358.85</v>
      </c>
      <c r="F3178" s="146">
        <v>459</v>
      </c>
    </row>
    <row r="3179" spans="1:6">
      <c r="A3179" s="59" t="s">
        <v>8538</v>
      </c>
      <c r="B3179" s="59" t="s">
        <v>8539</v>
      </c>
      <c r="C3179" s="144"/>
      <c r="D3179" s="145">
        <v>28</v>
      </c>
      <c r="E3179" s="146">
        <v>358.85</v>
      </c>
      <c r="F3179" s="146">
        <v>459</v>
      </c>
    </row>
    <row r="3180" spans="1:6">
      <c r="A3180" s="59" t="s">
        <v>8540</v>
      </c>
      <c r="B3180" s="59" t="s">
        <v>8541</v>
      </c>
      <c r="C3180" s="144"/>
      <c r="D3180" s="145">
        <v>28</v>
      </c>
      <c r="E3180" s="146">
        <v>429.34</v>
      </c>
      <c r="F3180" s="146">
        <v>550</v>
      </c>
    </row>
    <row r="3181" spans="1:6">
      <c r="A3181" s="59" t="s">
        <v>8542</v>
      </c>
      <c r="B3181" s="59" t="s">
        <v>8543</v>
      </c>
      <c r="C3181" s="144"/>
      <c r="D3181" s="145">
        <v>28</v>
      </c>
      <c r="E3181" s="146">
        <v>442.15</v>
      </c>
      <c r="F3181" s="146">
        <v>566</v>
      </c>
    </row>
    <row r="3182" spans="1:6">
      <c r="A3182" s="59" t="s">
        <v>8544</v>
      </c>
      <c r="B3182" s="59" t="s">
        <v>8545</v>
      </c>
      <c r="C3182" s="144"/>
      <c r="D3182" s="145">
        <v>28</v>
      </c>
      <c r="E3182" s="146">
        <v>589.54</v>
      </c>
      <c r="F3182" s="146">
        <v>755</v>
      </c>
    </row>
    <row r="3183" spans="1:6">
      <c r="A3183" s="59" t="s">
        <v>8546</v>
      </c>
      <c r="B3183" s="59" t="s">
        <v>8547</v>
      </c>
      <c r="C3183" s="144"/>
      <c r="D3183" s="145">
        <v>28</v>
      </c>
      <c r="E3183" s="146">
        <v>499.82</v>
      </c>
      <c r="F3183" s="146">
        <v>640</v>
      </c>
    </row>
    <row r="3184" spans="1:6">
      <c r="A3184" s="59" t="s">
        <v>8548</v>
      </c>
      <c r="B3184" s="59" t="s">
        <v>8549</v>
      </c>
      <c r="C3184" s="144"/>
      <c r="D3184" s="145">
        <v>28</v>
      </c>
      <c r="E3184" s="146">
        <v>493.42</v>
      </c>
      <c r="F3184" s="146">
        <v>632</v>
      </c>
    </row>
    <row r="3185" spans="1:6">
      <c r="A3185" s="59" t="s">
        <v>8550</v>
      </c>
      <c r="B3185" s="59" t="s">
        <v>8551</v>
      </c>
      <c r="C3185" s="144"/>
      <c r="D3185" s="145">
        <v>28</v>
      </c>
      <c r="E3185" s="146">
        <v>589.54</v>
      </c>
      <c r="F3185" s="146">
        <v>755</v>
      </c>
    </row>
    <row r="3186" spans="1:6">
      <c r="A3186" s="59" t="s">
        <v>8552</v>
      </c>
      <c r="B3186" s="59" t="s">
        <v>8553</v>
      </c>
      <c r="C3186" s="144"/>
      <c r="D3186" s="145">
        <v>28</v>
      </c>
      <c r="E3186" s="146">
        <v>410.11</v>
      </c>
      <c r="F3186" s="146">
        <v>525</v>
      </c>
    </row>
    <row r="3187" spans="1:6">
      <c r="A3187" s="59" t="s">
        <v>8554</v>
      </c>
      <c r="B3187" s="59" t="s">
        <v>8555</v>
      </c>
      <c r="C3187" s="144"/>
      <c r="D3187" s="145">
        <v>28</v>
      </c>
      <c r="E3187" s="146">
        <v>410.11</v>
      </c>
      <c r="F3187" s="146">
        <v>525</v>
      </c>
    </row>
    <row r="3188" spans="1:6">
      <c r="A3188" s="59" t="s">
        <v>8556</v>
      </c>
      <c r="B3188" s="59" t="s">
        <v>8557</v>
      </c>
      <c r="C3188" s="144"/>
      <c r="D3188" s="145">
        <v>28</v>
      </c>
      <c r="E3188" s="146">
        <v>410.11</v>
      </c>
      <c r="F3188" s="146">
        <v>525</v>
      </c>
    </row>
    <row r="3189" spans="1:6">
      <c r="A3189" s="59" t="s">
        <v>8558</v>
      </c>
      <c r="B3189" s="59" t="s">
        <v>8559</v>
      </c>
      <c r="C3189" s="144"/>
      <c r="D3189" s="145">
        <v>28</v>
      </c>
      <c r="E3189" s="146">
        <v>410.11</v>
      </c>
      <c r="F3189" s="146">
        <v>525</v>
      </c>
    </row>
    <row r="3190" spans="1:6">
      <c r="A3190" s="59" t="s">
        <v>8560</v>
      </c>
      <c r="B3190" s="59" t="s">
        <v>8561</v>
      </c>
      <c r="C3190" s="144"/>
      <c r="D3190" s="145">
        <v>28</v>
      </c>
      <c r="E3190" s="146">
        <v>128.16</v>
      </c>
      <c r="F3190" s="146">
        <v>164</v>
      </c>
    </row>
    <row r="3191" spans="1:6">
      <c r="A3191" s="59" t="s">
        <v>8562</v>
      </c>
      <c r="B3191" s="59" t="s">
        <v>8563</v>
      </c>
      <c r="C3191" s="144"/>
      <c r="D3191" s="145">
        <v>28</v>
      </c>
      <c r="E3191" s="146">
        <v>173.02</v>
      </c>
      <c r="F3191" s="146">
        <v>221</v>
      </c>
    </row>
    <row r="3192" spans="1:6">
      <c r="A3192" s="59" t="s">
        <v>8564</v>
      </c>
      <c r="B3192" s="59" t="s">
        <v>8565</v>
      </c>
      <c r="C3192" s="144"/>
      <c r="D3192" s="145">
        <v>12</v>
      </c>
      <c r="E3192" s="146">
        <v>62.32</v>
      </c>
      <c r="F3192" s="146">
        <v>70</v>
      </c>
    </row>
    <row r="3193" spans="1:6">
      <c r="A3193" s="59" t="s">
        <v>8566</v>
      </c>
      <c r="B3193" s="59" t="s">
        <v>8567</v>
      </c>
      <c r="C3193" s="144"/>
      <c r="D3193" s="145">
        <v>28</v>
      </c>
      <c r="E3193" s="146">
        <v>243.5</v>
      </c>
      <c r="F3193" s="146">
        <v>312</v>
      </c>
    </row>
    <row r="3194" spans="1:6">
      <c r="A3194" s="59" t="s">
        <v>8568</v>
      </c>
      <c r="B3194" s="59" t="s">
        <v>8569</v>
      </c>
      <c r="C3194" s="144"/>
      <c r="D3194" s="145">
        <v>28</v>
      </c>
      <c r="E3194" s="146">
        <v>288.36</v>
      </c>
      <c r="F3194" s="146">
        <v>369</v>
      </c>
    </row>
    <row r="3195" spans="1:6">
      <c r="A3195" s="59" t="s">
        <v>8570</v>
      </c>
      <c r="B3195" s="59" t="s">
        <v>8571</v>
      </c>
      <c r="C3195" s="144"/>
      <c r="D3195" s="145">
        <v>28</v>
      </c>
      <c r="E3195" s="146">
        <v>243.5</v>
      </c>
      <c r="F3195" s="146">
        <v>312</v>
      </c>
    </row>
    <row r="3196" spans="1:6">
      <c r="A3196" s="59" t="s">
        <v>3139</v>
      </c>
      <c r="B3196" s="59" t="s">
        <v>3140</v>
      </c>
      <c r="C3196" s="144"/>
      <c r="D3196" s="145">
        <v>28</v>
      </c>
      <c r="E3196" s="146">
        <v>111</v>
      </c>
      <c r="F3196" s="146">
        <v>142</v>
      </c>
    </row>
    <row r="3197" spans="1:6">
      <c r="A3197" s="59" t="s">
        <v>3141</v>
      </c>
      <c r="B3197" s="59" t="s">
        <v>3142</v>
      </c>
      <c r="C3197" s="144"/>
      <c r="D3197" s="145">
        <v>28</v>
      </c>
      <c r="E3197" s="146">
        <v>111</v>
      </c>
      <c r="F3197" s="146">
        <v>142</v>
      </c>
    </row>
    <row r="3198" spans="1:6">
      <c r="A3198" s="59" t="s">
        <v>8572</v>
      </c>
      <c r="B3198" s="59" t="s">
        <v>8573</v>
      </c>
      <c r="C3198" s="144"/>
      <c r="D3198" s="145">
        <v>18</v>
      </c>
      <c r="E3198" s="146">
        <v>554.22</v>
      </c>
      <c r="F3198" s="146">
        <v>654</v>
      </c>
    </row>
    <row r="3199" spans="1:6">
      <c r="A3199" s="59" t="s">
        <v>8574</v>
      </c>
      <c r="B3199" s="59" t="s">
        <v>8575</v>
      </c>
      <c r="C3199" s="144"/>
      <c r="D3199" s="145">
        <v>18</v>
      </c>
      <c r="E3199" s="146">
        <v>201.54</v>
      </c>
      <c r="F3199" s="146">
        <v>238</v>
      </c>
    </row>
    <row r="3200" spans="1:6">
      <c r="A3200" s="59" t="s">
        <v>8576</v>
      </c>
      <c r="B3200" s="59" t="s">
        <v>8577</v>
      </c>
      <c r="C3200" s="144"/>
      <c r="D3200" s="145">
        <v>18</v>
      </c>
      <c r="E3200" s="146">
        <v>44.09</v>
      </c>
      <c r="F3200" s="146">
        <v>52</v>
      </c>
    </row>
    <row r="3201" spans="1:6">
      <c r="A3201" s="59" t="s">
        <v>8578</v>
      </c>
      <c r="B3201" s="59" t="s">
        <v>8579</v>
      </c>
      <c r="C3201" s="144"/>
      <c r="D3201" s="145">
        <v>18</v>
      </c>
      <c r="E3201" s="146">
        <v>37.79</v>
      </c>
      <c r="F3201" s="146">
        <v>45</v>
      </c>
    </row>
    <row r="3202" spans="1:6">
      <c r="A3202" s="59" t="s">
        <v>8580</v>
      </c>
      <c r="B3202" s="59" t="s">
        <v>8581</v>
      </c>
      <c r="C3202" s="144"/>
      <c r="D3202" s="145">
        <v>18</v>
      </c>
      <c r="E3202" s="146">
        <v>56.68</v>
      </c>
      <c r="F3202" s="146">
        <v>67</v>
      </c>
    </row>
    <row r="3203" spans="1:6">
      <c r="A3203" s="59" t="s">
        <v>8582</v>
      </c>
      <c r="B3203" s="59" t="s">
        <v>8583</v>
      </c>
      <c r="C3203" s="144"/>
      <c r="D3203" s="145">
        <v>18</v>
      </c>
      <c r="E3203" s="146">
        <v>44.09</v>
      </c>
      <c r="F3203" s="146">
        <v>52</v>
      </c>
    </row>
    <row r="3204" spans="1:6">
      <c r="A3204" s="59" t="s">
        <v>8584</v>
      </c>
      <c r="B3204" s="59" t="s">
        <v>8585</v>
      </c>
      <c r="C3204" s="144"/>
      <c r="D3204" s="145">
        <v>18</v>
      </c>
      <c r="E3204" s="146">
        <v>44.09</v>
      </c>
      <c r="F3204" s="146">
        <v>52</v>
      </c>
    </row>
    <row r="3205" spans="1:6">
      <c r="A3205" s="59" t="s">
        <v>8586</v>
      </c>
      <c r="B3205" s="59" t="s">
        <v>8587</v>
      </c>
      <c r="C3205" s="144"/>
      <c r="D3205" s="145">
        <v>18</v>
      </c>
      <c r="E3205" s="146">
        <v>37.79</v>
      </c>
      <c r="F3205" s="146">
        <v>45</v>
      </c>
    </row>
    <row r="3206" spans="1:6">
      <c r="A3206" s="59" t="s">
        <v>8588</v>
      </c>
      <c r="B3206" s="59" t="s">
        <v>8589</v>
      </c>
      <c r="C3206" s="144"/>
      <c r="D3206" s="145">
        <v>18</v>
      </c>
      <c r="E3206" s="146">
        <v>176.34</v>
      </c>
      <c r="F3206" s="146">
        <v>208</v>
      </c>
    </row>
    <row r="3207" spans="1:6">
      <c r="A3207" s="59" t="s">
        <v>8590</v>
      </c>
      <c r="B3207" s="59" t="s">
        <v>8591</v>
      </c>
      <c r="C3207" s="144"/>
      <c r="D3207" s="145">
        <v>18</v>
      </c>
      <c r="E3207" s="146">
        <v>163.75</v>
      </c>
      <c r="F3207" s="146">
        <v>193</v>
      </c>
    </row>
    <row r="3208" spans="1:6">
      <c r="A3208" s="59" t="s">
        <v>8592</v>
      </c>
      <c r="B3208" s="59" t="s">
        <v>8593</v>
      </c>
      <c r="C3208" s="144"/>
      <c r="D3208" s="145">
        <v>18</v>
      </c>
      <c r="E3208" s="146">
        <v>56.68</v>
      </c>
      <c r="F3208" s="146">
        <v>67</v>
      </c>
    </row>
    <row r="3209" spans="1:6">
      <c r="A3209" s="59" t="s">
        <v>8594</v>
      </c>
      <c r="B3209" s="59" t="s">
        <v>8595</v>
      </c>
      <c r="C3209" s="144"/>
      <c r="D3209" s="145">
        <v>18</v>
      </c>
      <c r="E3209" s="146">
        <v>94.47</v>
      </c>
      <c r="F3209" s="146">
        <v>111</v>
      </c>
    </row>
    <row r="3210" spans="1:6">
      <c r="A3210" s="59" t="s">
        <v>8596</v>
      </c>
      <c r="B3210" s="59" t="s">
        <v>8597</v>
      </c>
      <c r="C3210" s="144"/>
      <c r="D3210" s="145">
        <v>18</v>
      </c>
      <c r="E3210" s="146">
        <v>69.28</v>
      </c>
      <c r="F3210" s="146">
        <v>82</v>
      </c>
    </row>
    <row r="3211" spans="1:6">
      <c r="A3211" s="59" t="s">
        <v>8598</v>
      </c>
      <c r="B3211" s="59" t="s">
        <v>8599</v>
      </c>
      <c r="C3211" s="144"/>
      <c r="D3211" s="145">
        <v>18</v>
      </c>
      <c r="E3211" s="146">
        <v>163.75</v>
      </c>
      <c r="F3211" s="146">
        <v>193</v>
      </c>
    </row>
    <row r="3212" spans="1:6">
      <c r="A3212" s="59" t="s">
        <v>8600</v>
      </c>
      <c r="B3212" s="59" t="s">
        <v>8601</v>
      </c>
      <c r="C3212" s="144"/>
      <c r="D3212" s="145">
        <v>18</v>
      </c>
      <c r="E3212" s="146">
        <v>251.92</v>
      </c>
      <c r="F3212" s="146">
        <v>297</v>
      </c>
    </row>
    <row r="3213" spans="1:6">
      <c r="A3213" s="59" t="s">
        <v>8602</v>
      </c>
      <c r="B3213" s="59" t="s">
        <v>8603</v>
      </c>
      <c r="C3213" s="144"/>
      <c r="D3213" s="145">
        <v>18</v>
      </c>
      <c r="E3213" s="146">
        <v>62.98</v>
      </c>
      <c r="F3213" s="146">
        <v>74</v>
      </c>
    </row>
    <row r="3214" spans="1:6">
      <c r="A3214" s="59" t="s">
        <v>8604</v>
      </c>
      <c r="B3214" s="59" t="s">
        <v>8605</v>
      </c>
      <c r="C3214" s="144"/>
      <c r="D3214" s="145">
        <v>18</v>
      </c>
      <c r="E3214" s="146">
        <v>62.98</v>
      </c>
      <c r="F3214" s="146">
        <v>74</v>
      </c>
    </row>
    <row r="3215" spans="1:6">
      <c r="A3215" s="59" t="s">
        <v>8606</v>
      </c>
      <c r="B3215" s="59" t="s">
        <v>8607</v>
      </c>
      <c r="C3215" s="144"/>
      <c r="D3215" s="145">
        <v>18</v>
      </c>
      <c r="E3215" s="146">
        <v>163.75</v>
      </c>
      <c r="F3215" s="146">
        <v>193</v>
      </c>
    </row>
    <row r="3216" spans="1:6">
      <c r="A3216" s="59" t="s">
        <v>8608</v>
      </c>
      <c r="B3216" s="59" t="s">
        <v>8609</v>
      </c>
      <c r="C3216" s="144"/>
      <c r="D3216" s="145">
        <v>18</v>
      </c>
      <c r="E3216" s="146">
        <v>25.19</v>
      </c>
      <c r="F3216" s="146">
        <v>30</v>
      </c>
    </row>
    <row r="3217" spans="1:6">
      <c r="A3217" s="59" t="s">
        <v>8610</v>
      </c>
      <c r="B3217" s="59" t="s">
        <v>8611</v>
      </c>
      <c r="C3217" s="144"/>
      <c r="D3217" s="145">
        <v>18</v>
      </c>
      <c r="E3217" s="146">
        <v>163.75</v>
      </c>
      <c r="F3217" s="146">
        <v>193</v>
      </c>
    </row>
    <row r="3218" spans="1:6">
      <c r="A3218" s="59" t="s">
        <v>8612</v>
      </c>
      <c r="B3218" s="59" t="s">
        <v>8613</v>
      </c>
      <c r="C3218" s="144"/>
      <c r="D3218" s="145">
        <v>18</v>
      </c>
      <c r="E3218" s="146">
        <v>163.75</v>
      </c>
      <c r="F3218" s="146">
        <v>193</v>
      </c>
    </row>
    <row r="3219" spans="1:6">
      <c r="A3219" s="59" t="s">
        <v>8614</v>
      </c>
      <c r="B3219" s="59" t="s">
        <v>8615</v>
      </c>
      <c r="C3219" s="144"/>
      <c r="D3219" s="145">
        <v>18</v>
      </c>
      <c r="E3219" s="146">
        <v>302.3</v>
      </c>
      <c r="F3219" s="146">
        <v>357</v>
      </c>
    </row>
    <row r="3220" spans="1:6">
      <c r="A3220" s="59" t="s">
        <v>8616</v>
      </c>
      <c r="B3220" s="59" t="s">
        <v>8617</v>
      </c>
      <c r="C3220" s="144"/>
      <c r="D3220" s="145">
        <v>18</v>
      </c>
      <c r="E3220" s="146">
        <v>403.07</v>
      </c>
      <c r="F3220" s="146">
        <v>476</v>
      </c>
    </row>
    <row r="3221" spans="1:6">
      <c r="A3221" s="59" t="s">
        <v>8618</v>
      </c>
      <c r="B3221" s="59" t="s">
        <v>8619</v>
      </c>
      <c r="C3221" s="144"/>
      <c r="D3221" s="145">
        <v>18</v>
      </c>
      <c r="E3221" s="146">
        <v>12.6</v>
      </c>
      <c r="F3221" s="146">
        <v>15</v>
      </c>
    </row>
    <row r="3222" spans="1:6">
      <c r="A3222" s="59" t="s">
        <v>8620</v>
      </c>
      <c r="B3222" s="59" t="s">
        <v>8621</v>
      </c>
      <c r="C3222" s="144"/>
      <c r="D3222" s="145">
        <v>18</v>
      </c>
      <c r="E3222" s="146">
        <v>736.87</v>
      </c>
      <c r="F3222" s="146">
        <v>870</v>
      </c>
    </row>
    <row r="3223" spans="1:6">
      <c r="A3223" s="59" t="s">
        <v>8622</v>
      </c>
      <c r="B3223" s="59" t="s">
        <v>8623</v>
      </c>
      <c r="C3223" s="144"/>
      <c r="D3223" s="145">
        <v>18</v>
      </c>
      <c r="E3223" s="146">
        <v>226.73</v>
      </c>
      <c r="F3223" s="146">
        <v>268</v>
      </c>
    </row>
    <row r="3224" spans="1:6">
      <c r="A3224" s="59" t="s">
        <v>8624</v>
      </c>
      <c r="B3224" s="59" t="s">
        <v>8625</v>
      </c>
      <c r="C3224" s="144"/>
      <c r="D3224" s="145">
        <v>18</v>
      </c>
      <c r="E3224" s="146">
        <v>94.47</v>
      </c>
      <c r="F3224" s="146">
        <v>111</v>
      </c>
    </row>
    <row r="3225" spans="1:6">
      <c r="A3225" s="59" t="s">
        <v>8626</v>
      </c>
      <c r="B3225" s="59" t="s">
        <v>8627</v>
      </c>
      <c r="C3225" s="144"/>
      <c r="D3225" s="145">
        <v>18</v>
      </c>
      <c r="E3225" s="146">
        <v>724.27</v>
      </c>
      <c r="F3225" s="146">
        <v>855</v>
      </c>
    </row>
    <row r="3226" spans="1:6">
      <c r="A3226" s="59" t="s">
        <v>8628</v>
      </c>
      <c r="B3226" s="59" t="s">
        <v>8629</v>
      </c>
      <c r="C3226" s="144"/>
      <c r="D3226" s="145">
        <v>18</v>
      </c>
      <c r="E3226" s="146">
        <v>358.99</v>
      </c>
      <c r="F3226" s="146">
        <v>424</v>
      </c>
    </row>
    <row r="3227" spans="1:6">
      <c r="A3227" s="59" t="s">
        <v>8630</v>
      </c>
      <c r="B3227" s="59" t="s">
        <v>8631</v>
      </c>
      <c r="C3227" s="144"/>
      <c r="D3227" s="145">
        <v>18</v>
      </c>
      <c r="E3227" s="146">
        <v>365.28</v>
      </c>
      <c r="F3227" s="146">
        <v>431</v>
      </c>
    </row>
    <row r="3228" spans="1:6">
      <c r="A3228" s="59" t="s">
        <v>8632</v>
      </c>
      <c r="B3228" s="59" t="s">
        <v>8633</v>
      </c>
      <c r="C3228" s="144"/>
      <c r="D3228" s="145">
        <v>5</v>
      </c>
      <c r="E3228" s="146">
        <v>67.709999999999994</v>
      </c>
      <c r="F3228" s="146">
        <v>71</v>
      </c>
    </row>
    <row r="3229" spans="1:6">
      <c r="A3229" s="59" t="s">
        <v>8634</v>
      </c>
      <c r="B3229" s="59" t="s">
        <v>8635</v>
      </c>
      <c r="C3229" s="144"/>
      <c r="D3229" s="145">
        <v>18</v>
      </c>
      <c r="E3229" s="146">
        <v>358.99</v>
      </c>
      <c r="F3229" s="146">
        <v>424</v>
      </c>
    </row>
    <row r="3230" spans="1:6">
      <c r="A3230" s="59" t="s">
        <v>8636</v>
      </c>
      <c r="B3230" s="59" t="s">
        <v>8637</v>
      </c>
      <c r="C3230" s="144"/>
      <c r="D3230" s="145">
        <v>18</v>
      </c>
      <c r="E3230" s="146">
        <v>358.99</v>
      </c>
      <c r="F3230" s="146">
        <v>424</v>
      </c>
    </row>
    <row r="3231" spans="1:6">
      <c r="A3231" s="59" t="s">
        <v>8638</v>
      </c>
      <c r="B3231" s="59" t="s">
        <v>8639</v>
      </c>
      <c r="C3231" s="144"/>
      <c r="D3231" s="145">
        <v>18</v>
      </c>
      <c r="E3231" s="146">
        <v>18.89</v>
      </c>
      <c r="F3231" s="146">
        <v>22</v>
      </c>
    </row>
    <row r="3232" spans="1:6">
      <c r="A3232" s="59" t="s">
        <v>8640</v>
      </c>
      <c r="B3232" s="59" t="s">
        <v>8641</v>
      </c>
      <c r="C3232" s="144"/>
      <c r="D3232" s="145">
        <v>18</v>
      </c>
      <c r="E3232" s="146">
        <v>18.89</v>
      </c>
      <c r="F3232" s="146">
        <v>22</v>
      </c>
    </row>
    <row r="3233" spans="1:6">
      <c r="A3233" s="59" t="s">
        <v>8642</v>
      </c>
      <c r="B3233" s="59" t="s">
        <v>8643</v>
      </c>
      <c r="C3233" s="144"/>
      <c r="D3233" s="145">
        <v>18</v>
      </c>
      <c r="E3233" s="146">
        <v>100.77</v>
      </c>
      <c r="F3233" s="146">
        <v>119</v>
      </c>
    </row>
    <row r="3234" spans="1:6">
      <c r="A3234" s="59" t="s">
        <v>8644</v>
      </c>
      <c r="B3234" s="59" t="s">
        <v>8645</v>
      </c>
      <c r="C3234" s="144"/>
      <c r="D3234" s="145">
        <v>18</v>
      </c>
      <c r="E3234" s="146">
        <v>573.12</v>
      </c>
      <c r="F3234" s="146">
        <v>676</v>
      </c>
    </row>
    <row r="3235" spans="1:6">
      <c r="A3235" s="59" t="s">
        <v>8646</v>
      </c>
      <c r="B3235" s="59" t="s">
        <v>8647</v>
      </c>
      <c r="C3235" s="144"/>
      <c r="D3235" s="145">
        <v>18</v>
      </c>
      <c r="E3235" s="146">
        <v>188.94</v>
      </c>
      <c r="F3235" s="146">
        <v>223</v>
      </c>
    </row>
    <row r="3236" spans="1:6">
      <c r="A3236" s="59" t="s">
        <v>8648</v>
      </c>
      <c r="B3236" s="59" t="s">
        <v>8649</v>
      </c>
      <c r="C3236" s="144"/>
      <c r="D3236" s="145">
        <v>18</v>
      </c>
      <c r="E3236" s="146">
        <v>12.6</v>
      </c>
      <c r="F3236" s="146">
        <v>15</v>
      </c>
    </row>
    <row r="3237" spans="1:6">
      <c r="A3237" s="59" t="s">
        <v>8650</v>
      </c>
      <c r="B3237" s="59" t="s">
        <v>8651</v>
      </c>
      <c r="C3237" s="144"/>
      <c r="D3237" s="145">
        <v>28</v>
      </c>
      <c r="E3237" s="146">
        <v>788.18</v>
      </c>
      <c r="F3237" s="146">
        <v>1009</v>
      </c>
    </row>
    <row r="3238" spans="1:6">
      <c r="A3238" s="59" t="s">
        <v>8652</v>
      </c>
      <c r="B3238" s="59" t="s">
        <v>8653</v>
      </c>
      <c r="C3238" s="144"/>
      <c r="D3238" s="145">
        <v>28</v>
      </c>
      <c r="E3238" s="146">
        <v>76.900000000000006</v>
      </c>
      <c r="F3238" s="146">
        <v>98</v>
      </c>
    </row>
    <row r="3239" spans="1:6">
      <c r="A3239" s="59" t="s">
        <v>8654</v>
      </c>
      <c r="B3239" s="59" t="s">
        <v>8655</v>
      </c>
      <c r="C3239" s="144"/>
      <c r="D3239" s="145">
        <v>28</v>
      </c>
      <c r="E3239" s="146">
        <v>205.06</v>
      </c>
      <c r="F3239" s="146">
        <v>262</v>
      </c>
    </row>
    <row r="3240" spans="1:6">
      <c r="A3240" s="59" t="s">
        <v>8656</v>
      </c>
      <c r="B3240" s="59" t="s">
        <v>8657</v>
      </c>
      <c r="C3240" s="144"/>
      <c r="D3240" s="145">
        <v>28</v>
      </c>
      <c r="E3240" s="146">
        <v>128.16</v>
      </c>
      <c r="F3240" s="146">
        <v>164</v>
      </c>
    </row>
    <row r="3241" spans="1:6">
      <c r="A3241" s="59" t="s">
        <v>8658</v>
      </c>
      <c r="B3241" s="59" t="s">
        <v>8659</v>
      </c>
      <c r="C3241" s="144"/>
      <c r="D3241" s="145">
        <v>28</v>
      </c>
      <c r="E3241" s="146">
        <v>672.84</v>
      </c>
      <c r="F3241" s="146">
        <v>861</v>
      </c>
    </row>
    <row r="3242" spans="1:6">
      <c r="A3242" s="59" t="s">
        <v>8660</v>
      </c>
      <c r="B3242" s="59" t="s">
        <v>8661</v>
      </c>
      <c r="C3242" s="144"/>
      <c r="D3242" s="145">
        <v>28</v>
      </c>
      <c r="E3242" s="146">
        <v>3896.06</v>
      </c>
      <c r="F3242" s="146">
        <v>4987</v>
      </c>
    </row>
    <row r="3243" spans="1:6">
      <c r="A3243" s="59" t="s">
        <v>8662</v>
      </c>
      <c r="B3243" s="59" t="s">
        <v>8663</v>
      </c>
      <c r="C3243" s="144"/>
      <c r="D3243" s="145">
        <v>28</v>
      </c>
      <c r="E3243" s="146">
        <v>153.79</v>
      </c>
      <c r="F3243" s="146">
        <v>197</v>
      </c>
    </row>
    <row r="3244" spans="1:6">
      <c r="A3244" s="59" t="s">
        <v>8664</v>
      </c>
      <c r="B3244" s="59" t="s">
        <v>8665</v>
      </c>
      <c r="C3244" s="144"/>
      <c r="D3244" s="145">
        <v>18</v>
      </c>
      <c r="E3244" s="146">
        <v>296.01</v>
      </c>
      <c r="F3244" s="146">
        <v>349</v>
      </c>
    </row>
    <row r="3245" spans="1:6">
      <c r="A3245" s="59" t="s">
        <v>8666</v>
      </c>
      <c r="B3245" s="59" t="s">
        <v>8667</v>
      </c>
      <c r="C3245" s="144"/>
      <c r="D3245" s="145">
        <v>28</v>
      </c>
      <c r="E3245" s="146">
        <v>313.99</v>
      </c>
      <c r="F3245" s="146">
        <v>402</v>
      </c>
    </row>
    <row r="3246" spans="1:6">
      <c r="A3246" s="59" t="s">
        <v>8668</v>
      </c>
      <c r="B3246" s="59" t="s">
        <v>8669</v>
      </c>
      <c r="C3246" s="144"/>
      <c r="D3246" s="145">
        <v>18</v>
      </c>
      <c r="E3246" s="146">
        <v>9032.3799999999992</v>
      </c>
      <c r="F3246" s="146">
        <v>10658</v>
      </c>
    </row>
    <row r="3247" spans="1:6">
      <c r="A3247" s="59" t="s">
        <v>8670</v>
      </c>
      <c r="B3247" s="59" t="s">
        <v>8671</v>
      </c>
      <c r="C3247" s="144"/>
      <c r="D3247" s="145">
        <v>28</v>
      </c>
      <c r="E3247" s="146">
        <v>525.46</v>
      </c>
      <c r="F3247" s="146">
        <v>673</v>
      </c>
    </row>
    <row r="3248" spans="1:6">
      <c r="A3248" s="59" t="s">
        <v>8672</v>
      </c>
      <c r="B3248" s="59" t="s">
        <v>8673</v>
      </c>
      <c r="C3248" s="144"/>
      <c r="D3248" s="145">
        <v>28</v>
      </c>
      <c r="E3248" s="146">
        <v>76.900000000000006</v>
      </c>
      <c r="F3248" s="146">
        <v>98</v>
      </c>
    </row>
    <row r="3249" spans="1:6">
      <c r="A3249" s="59" t="s">
        <v>8674</v>
      </c>
      <c r="B3249" s="59" t="s">
        <v>8675</v>
      </c>
      <c r="C3249" s="144"/>
      <c r="D3249" s="145">
        <v>28</v>
      </c>
      <c r="E3249" s="146">
        <v>102.53</v>
      </c>
      <c r="F3249" s="146">
        <v>131</v>
      </c>
    </row>
    <row r="3250" spans="1:6">
      <c r="A3250" s="59" t="s">
        <v>8676</v>
      </c>
      <c r="B3250" s="59" t="s">
        <v>8677</v>
      </c>
      <c r="C3250" s="144"/>
      <c r="D3250" s="145">
        <v>18</v>
      </c>
      <c r="E3250" s="146">
        <v>201.54</v>
      </c>
      <c r="F3250" s="146">
        <v>238</v>
      </c>
    </row>
    <row r="3251" spans="1:6">
      <c r="A3251" s="59" t="s">
        <v>8678</v>
      </c>
      <c r="B3251" s="59" t="s">
        <v>8679</v>
      </c>
      <c r="C3251" s="144"/>
      <c r="D3251" s="145">
        <v>18</v>
      </c>
      <c r="E3251" s="146">
        <v>56.68</v>
      </c>
      <c r="F3251" s="146">
        <v>67</v>
      </c>
    </row>
    <row r="3252" spans="1:6">
      <c r="A3252" s="59" t="s">
        <v>8680</v>
      </c>
      <c r="B3252" s="59" t="s">
        <v>8681</v>
      </c>
      <c r="C3252" s="144"/>
      <c r="D3252" s="145">
        <v>18</v>
      </c>
      <c r="E3252" s="146">
        <v>37.79</v>
      </c>
      <c r="F3252" s="146">
        <v>45</v>
      </c>
    </row>
    <row r="3253" spans="1:6">
      <c r="A3253" s="59" t="s">
        <v>8682</v>
      </c>
      <c r="B3253" s="59" t="s">
        <v>8683</v>
      </c>
      <c r="C3253" s="144"/>
      <c r="D3253" s="145">
        <v>18</v>
      </c>
      <c r="E3253" s="146">
        <v>94.47</v>
      </c>
      <c r="F3253" s="146">
        <v>111</v>
      </c>
    </row>
    <row r="3254" spans="1:6">
      <c r="A3254" s="59" t="s">
        <v>8684</v>
      </c>
      <c r="B3254" s="59" t="s">
        <v>8685</v>
      </c>
      <c r="C3254" s="144"/>
      <c r="D3254" s="145">
        <v>18</v>
      </c>
      <c r="E3254" s="146">
        <v>44.09</v>
      </c>
      <c r="F3254" s="146">
        <v>52</v>
      </c>
    </row>
    <row r="3255" spans="1:6">
      <c r="A3255" s="59" t="s">
        <v>8686</v>
      </c>
      <c r="B3255" s="59" t="s">
        <v>8687</v>
      </c>
      <c r="C3255" s="144"/>
      <c r="D3255" s="145">
        <v>18</v>
      </c>
      <c r="E3255" s="146">
        <v>163.75</v>
      </c>
      <c r="F3255" s="146">
        <v>193</v>
      </c>
    </row>
    <row r="3256" spans="1:6">
      <c r="A3256" s="59" t="s">
        <v>8688</v>
      </c>
      <c r="B3256" s="59" t="s">
        <v>8689</v>
      </c>
      <c r="C3256" s="144"/>
      <c r="D3256" s="145">
        <v>18</v>
      </c>
      <c r="E3256" s="146">
        <v>6.3</v>
      </c>
      <c r="F3256" s="146">
        <v>7</v>
      </c>
    </row>
    <row r="3257" spans="1:6">
      <c r="A3257" s="59" t="s">
        <v>8690</v>
      </c>
      <c r="B3257" s="59" t="s">
        <v>8691</v>
      </c>
      <c r="C3257" s="144"/>
      <c r="D3257" s="145">
        <v>18</v>
      </c>
      <c r="E3257" s="146">
        <v>138.56</v>
      </c>
      <c r="F3257" s="146">
        <v>163</v>
      </c>
    </row>
    <row r="3258" spans="1:6">
      <c r="A3258" s="59" t="s">
        <v>8692</v>
      </c>
      <c r="B3258" s="59" t="s">
        <v>8693</v>
      </c>
      <c r="C3258" s="144"/>
      <c r="D3258" s="145">
        <v>18</v>
      </c>
      <c r="E3258" s="146">
        <v>44.09</v>
      </c>
      <c r="F3258" s="146">
        <v>52</v>
      </c>
    </row>
    <row r="3259" spans="1:6">
      <c r="A3259" s="59" t="s">
        <v>8694</v>
      </c>
      <c r="B3259" s="59" t="s">
        <v>8695</v>
      </c>
      <c r="C3259" s="144"/>
      <c r="D3259" s="145">
        <v>18</v>
      </c>
      <c r="E3259" s="146">
        <v>119.66</v>
      </c>
      <c r="F3259" s="146">
        <v>141</v>
      </c>
    </row>
    <row r="3260" spans="1:6">
      <c r="A3260" s="59" t="s">
        <v>8696</v>
      </c>
      <c r="B3260" s="59" t="s">
        <v>8697</v>
      </c>
      <c r="C3260" s="144"/>
      <c r="D3260" s="145">
        <v>18</v>
      </c>
      <c r="E3260" s="146">
        <v>478.65</v>
      </c>
      <c r="F3260" s="146">
        <v>565</v>
      </c>
    </row>
    <row r="3261" spans="1:6">
      <c r="A3261" s="59" t="s">
        <v>8698</v>
      </c>
      <c r="B3261" s="59" t="s">
        <v>8699</v>
      </c>
      <c r="C3261" s="144"/>
      <c r="D3261" s="145">
        <v>18</v>
      </c>
      <c r="E3261" s="146">
        <v>1095.8499999999999</v>
      </c>
      <c r="F3261" s="146">
        <v>1293</v>
      </c>
    </row>
    <row r="3262" spans="1:6">
      <c r="A3262" s="59" t="s">
        <v>8700</v>
      </c>
      <c r="B3262" s="59" t="s">
        <v>8701</v>
      </c>
      <c r="C3262" s="144"/>
      <c r="D3262" s="145">
        <v>18</v>
      </c>
      <c r="E3262" s="146">
        <v>25.19</v>
      </c>
      <c r="F3262" s="146">
        <v>30</v>
      </c>
    </row>
    <row r="3263" spans="1:6">
      <c r="A3263" s="59" t="s">
        <v>8702</v>
      </c>
      <c r="B3263" s="59" t="s">
        <v>8703</v>
      </c>
      <c r="C3263" s="144"/>
      <c r="D3263" s="145">
        <v>28</v>
      </c>
      <c r="E3263" s="146">
        <v>19.22</v>
      </c>
      <c r="F3263" s="146">
        <v>25</v>
      </c>
    </row>
    <row r="3264" spans="1:6">
      <c r="A3264" s="59" t="s">
        <v>8704</v>
      </c>
      <c r="B3264" s="59" t="s">
        <v>8705</v>
      </c>
      <c r="C3264" s="144"/>
      <c r="D3264" s="145">
        <v>28</v>
      </c>
      <c r="E3264" s="146">
        <v>3421.87</v>
      </c>
      <c r="F3264" s="146">
        <v>4380</v>
      </c>
    </row>
    <row r="3265" spans="1:6">
      <c r="A3265" s="59" t="s">
        <v>8706</v>
      </c>
      <c r="B3265" s="59" t="s">
        <v>8707</v>
      </c>
      <c r="C3265" s="144"/>
      <c r="D3265" s="145">
        <v>28</v>
      </c>
      <c r="E3265" s="146">
        <v>410.11</v>
      </c>
      <c r="F3265" s="146">
        <v>525</v>
      </c>
    </row>
    <row r="3266" spans="1:6">
      <c r="A3266" s="59" t="s">
        <v>8708</v>
      </c>
      <c r="B3266" s="59" t="s">
        <v>8709</v>
      </c>
      <c r="C3266" s="144"/>
      <c r="D3266" s="145">
        <v>28</v>
      </c>
      <c r="E3266" s="146">
        <v>807.41</v>
      </c>
      <c r="F3266" s="146">
        <v>1033</v>
      </c>
    </row>
    <row r="3267" spans="1:6">
      <c r="A3267" s="59" t="s">
        <v>8710</v>
      </c>
      <c r="B3267" s="59" t="s">
        <v>8711</v>
      </c>
      <c r="C3267" s="144"/>
      <c r="D3267" s="145">
        <v>28</v>
      </c>
      <c r="E3267" s="146">
        <v>281.95</v>
      </c>
      <c r="F3267" s="146">
        <v>361</v>
      </c>
    </row>
    <row r="3268" spans="1:6">
      <c r="A3268" s="59" t="s">
        <v>8712</v>
      </c>
      <c r="B3268" s="59" t="s">
        <v>8713</v>
      </c>
      <c r="C3268" s="144"/>
      <c r="D3268" s="145">
        <v>28</v>
      </c>
      <c r="E3268" s="146">
        <v>640.79999999999995</v>
      </c>
      <c r="F3268" s="146">
        <v>820</v>
      </c>
    </row>
    <row r="3269" spans="1:6">
      <c r="A3269" s="59" t="s">
        <v>8714</v>
      </c>
      <c r="B3269" s="59" t="s">
        <v>8715</v>
      </c>
      <c r="C3269" s="144"/>
      <c r="D3269" s="145">
        <v>28</v>
      </c>
      <c r="E3269" s="146">
        <v>2749.03</v>
      </c>
      <c r="F3269" s="146">
        <v>3519</v>
      </c>
    </row>
    <row r="3270" spans="1:6">
      <c r="A3270" s="59" t="s">
        <v>8716</v>
      </c>
      <c r="B3270" s="59" t="s">
        <v>8717</v>
      </c>
      <c r="C3270" s="144"/>
      <c r="D3270" s="145">
        <v>28</v>
      </c>
      <c r="E3270" s="146">
        <v>717.7</v>
      </c>
      <c r="F3270" s="146">
        <v>919</v>
      </c>
    </row>
    <row r="3271" spans="1:6">
      <c r="A3271" s="59" t="s">
        <v>8718</v>
      </c>
      <c r="B3271" s="59" t="s">
        <v>8719</v>
      </c>
      <c r="C3271" s="144"/>
      <c r="D3271" s="145">
        <v>28</v>
      </c>
      <c r="E3271" s="146">
        <v>788.18</v>
      </c>
      <c r="F3271" s="146">
        <v>1009</v>
      </c>
    </row>
    <row r="3272" spans="1:6">
      <c r="A3272" s="59" t="s">
        <v>8720</v>
      </c>
      <c r="B3272" s="59" t="s">
        <v>8721</v>
      </c>
      <c r="C3272" s="144"/>
      <c r="D3272" s="145">
        <v>28</v>
      </c>
      <c r="E3272" s="146">
        <v>205.06</v>
      </c>
      <c r="F3272" s="146">
        <v>262</v>
      </c>
    </row>
    <row r="3273" spans="1:6">
      <c r="A3273" s="59" t="s">
        <v>8722</v>
      </c>
      <c r="B3273" s="59" t="s">
        <v>8723</v>
      </c>
      <c r="C3273" s="144"/>
      <c r="D3273" s="145">
        <v>28</v>
      </c>
      <c r="E3273" s="146">
        <v>570.30999999999995</v>
      </c>
      <c r="F3273" s="146">
        <v>730</v>
      </c>
    </row>
    <row r="3274" spans="1:6">
      <c r="A3274" s="59" t="s">
        <v>8724</v>
      </c>
      <c r="B3274" s="59" t="s">
        <v>8725</v>
      </c>
      <c r="C3274" s="144"/>
      <c r="D3274" s="145">
        <v>28</v>
      </c>
      <c r="E3274" s="146">
        <v>461.38</v>
      </c>
      <c r="F3274" s="146">
        <v>591</v>
      </c>
    </row>
    <row r="3275" spans="1:6">
      <c r="A3275" s="59" t="s">
        <v>8726</v>
      </c>
      <c r="B3275" s="59" t="s">
        <v>8727</v>
      </c>
      <c r="C3275" s="144"/>
      <c r="D3275" s="145">
        <v>28</v>
      </c>
      <c r="E3275" s="146">
        <v>76.900000000000006</v>
      </c>
      <c r="F3275" s="146">
        <v>98</v>
      </c>
    </row>
    <row r="3276" spans="1:6">
      <c r="A3276" s="59" t="s">
        <v>8728</v>
      </c>
      <c r="B3276" s="59" t="s">
        <v>8729</v>
      </c>
      <c r="C3276" s="144"/>
      <c r="D3276" s="145">
        <v>28</v>
      </c>
      <c r="E3276" s="146">
        <v>83.3</v>
      </c>
      <c r="F3276" s="146">
        <v>107</v>
      </c>
    </row>
    <row r="3277" spans="1:6">
      <c r="A3277" s="59" t="s">
        <v>8730</v>
      </c>
      <c r="B3277" s="59" t="s">
        <v>8731</v>
      </c>
      <c r="C3277" s="144"/>
      <c r="D3277" s="145">
        <v>28</v>
      </c>
      <c r="E3277" s="146">
        <v>595.94000000000005</v>
      </c>
      <c r="F3277" s="146">
        <v>763</v>
      </c>
    </row>
    <row r="3278" spans="1:6">
      <c r="A3278" s="59" t="s">
        <v>8732</v>
      </c>
      <c r="B3278" s="59" t="s">
        <v>8733</v>
      </c>
      <c r="C3278" s="144"/>
      <c r="D3278" s="145">
        <v>28</v>
      </c>
      <c r="E3278" s="146">
        <v>128.16</v>
      </c>
      <c r="F3278" s="146">
        <v>164</v>
      </c>
    </row>
    <row r="3279" spans="1:6">
      <c r="A3279" s="59" t="s">
        <v>8734</v>
      </c>
      <c r="B3279" s="59" t="s">
        <v>8735</v>
      </c>
      <c r="C3279" s="144"/>
      <c r="D3279" s="145">
        <v>28</v>
      </c>
      <c r="E3279" s="146">
        <v>211.46</v>
      </c>
      <c r="F3279" s="146">
        <v>271</v>
      </c>
    </row>
    <row r="3280" spans="1:6">
      <c r="A3280" s="59" t="s">
        <v>8736</v>
      </c>
      <c r="B3280" s="59" t="s">
        <v>8737</v>
      </c>
      <c r="C3280" s="144"/>
      <c r="D3280" s="145">
        <v>28</v>
      </c>
      <c r="E3280" s="146">
        <v>32.04</v>
      </c>
      <c r="F3280" s="146">
        <v>41</v>
      </c>
    </row>
    <row r="3281" spans="1:6">
      <c r="A3281" s="59" t="s">
        <v>8738</v>
      </c>
      <c r="B3281" s="59" t="s">
        <v>8739</v>
      </c>
      <c r="C3281" s="144"/>
      <c r="D3281" s="145">
        <v>28</v>
      </c>
      <c r="E3281" s="146">
        <v>557.5</v>
      </c>
      <c r="F3281" s="146">
        <v>714</v>
      </c>
    </row>
    <row r="3282" spans="1:6">
      <c r="A3282" s="59" t="s">
        <v>8740</v>
      </c>
      <c r="B3282" s="59" t="s">
        <v>8741</v>
      </c>
      <c r="C3282" s="144"/>
      <c r="D3282" s="145">
        <v>28</v>
      </c>
      <c r="E3282" s="146">
        <v>1358.5</v>
      </c>
      <c r="F3282" s="146">
        <v>1739</v>
      </c>
    </row>
    <row r="3283" spans="1:6">
      <c r="A3283" s="59" t="s">
        <v>8742</v>
      </c>
      <c r="B3283" s="59" t="s">
        <v>8743</v>
      </c>
      <c r="C3283" s="144"/>
      <c r="D3283" s="145">
        <v>28</v>
      </c>
      <c r="E3283" s="146">
        <v>371.66</v>
      </c>
      <c r="F3283" s="146">
        <v>476</v>
      </c>
    </row>
    <row r="3284" spans="1:6">
      <c r="A3284" s="59" t="s">
        <v>8744</v>
      </c>
      <c r="B3284" s="59" t="s">
        <v>8745</v>
      </c>
      <c r="C3284" s="144"/>
      <c r="D3284" s="145">
        <v>28</v>
      </c>
      <c r="E3284" s="146">
        <v>44.86</v>
      </c>
      <c r="F3284" s="146">
        <v>57</v>
      </c>
    </row>
    <row r="3285" spans="1:6">
      <c r="A3285" s="59" t="s">
        <v>8746</v>
      </c>
      <c r="B3285" s="59" t="s">
        <v>8747</v>
      </c>
      <c r="C3285" s="144"/>
      <c r="D3285" s="145">
        <v>18</v>
      </c>
      <c r="E3285" s="146">
        <v>7741.17</v>
      </c>
      <c r="F3285" s="146">
        <v>9135</v>
      </c>
    </row>
    <row r="3286" spans="1:6">
      <c r="A3286" s="59" t="s">
        <v>8748</v>
      </c>
      <c r="B3286" s="59" t="s">
        <v>8749</v>
      </c>
      <c r="C3286" s="144"/>
      <c r="D3286" s="145">
        <v>28</v>
      </c>
      <c r="E3286" s="146">
        <v>3896.06</v>
      </c>
      <c r="F3286" s="146">
        <v>4987</v>
      </c>
    </row>
    <row r="3287" spans="1:6">
      <c r="A3287" s="59" t="s">
        <v>8750</v>
      </c>
      <c r="B3287" s="59" t="s">
        <v>8751</v>
      </c>
      <c r="C3287" s="144"/>
      <c r="D3287" s="145">
        <v>28</v>
      </c>
      <c r="E3287" s="146">
        <v>422.93</v>
      </c>
      <c r="F3287" s="146">
        <v>541</v>
      </c>
    </row>
    <row r="3288" spans="1:6">
      <c r="A3288" s="59" t="s">
        <v>8752</v>
      </c>
      <c r="B3288" s="59" t="s">
        <v>8753</v>
      </c>
      <c r="C3288" s="144"/>
      <c r="D3288" s="145">
        <v>28</v>
      </c>
      <c r="E3288" s="146">
        <v>1185.48</v>
      </c>
      <c r="F3288" s="146">
        <v>1517</v>
      </c>
    </row>
    <row r="3289" spans="1:6">
      <c r="A3289" s="59" t="s">
        <v>8754</v>
      </c>
      <c r="B3289" s="59" t="s">
        <v>8755</v>
      </c>
      <c r="C3289" s="144"/>
      <c r="D3289" s="145">
        <v>28</v>
      </c>
      <c r="E3289" s="146">
        <v>166.61</v>
      </c>
      <c r="F3289" s="146">
        <v>213</v>
      </c>
    </row>
    <row r="3290" spans="1:6">
      <c r="A3290" s="59" t="s">
        <v>8756</v>
      </c>
      <c r="B3290" s="59" t="s">
        <v>8757</v>
      </c>
      <c r="C3290" s="144"/>
      <c r="D3290" s="145">
        <v>28</v>
      </c>
      <c r="E3290" s="146">
        <v>76.900000000000006</v>
      </c>
      <c r="F3290" s="146">
        <v>98</v>
      </c>
    </row>
    <row r="3291" spans="1:6">
      <c r="A3291" s="59" t="s">
        <v>8758</v>
      </c>
      <c r="B3291" s="59" t="s">
        <v>8759</v>
      </c>
      <c r="C3291" s="144"/>
      <c r="D3291" s="145">
        <v>18</v>
      </c>
      <c r="E3291" s="146">
        <v>113.36</v>
      </c>
      <c r="F3291" s="146">
        <v>134</v>
      </c>
    </row>
    <row r="3292" spans="1:6">
      <c r="A3292" s="59" t="s">
        <v>8760</v>
      </c>
      <c r="B3292" s="59" t="s">
        <v>8761</v>
      </c>
      <c r="C3292" s="144"/>
      <c r="D3292" s="145">
        <v>18</v>
      </c>
      <c r="E3292" s="146">
        <v>113.36</v>
      </c>
      <c r="F3292" s="146">
        <v>134</v>
      </c>
    </row>
    <row r="3293" spans="1:6">
      <c r="A3293" s="59" t="s">
        <v>8762</v>
      </c>
      <c r="B3293" s="59" t="s">
        <v>8763</v>
      </c>
      <c r="C3293" s="144"/>
      <c r="D3293" s="145">
        <v>18</v>
      </c>
      <c r="E3293" s="146">
        <v>358.99</v>
      </c>
      <c r="F3293" s="146">
        <v>424</v>
      </c>
    </row>
    <row r="3294" spans="1:6">
      <c r="A3294" s="59" t="s">
        <v>8764</v>
      </c>
      <c r="B3294" s="59" t="s">
        <v>8765</v>
      </c>
      <c r="C3294" s="144"/>
      <c r="D3294" s="145">
        <v>18</v>
      </c>
      <c r="E3294" s="146">
        <v>472.35</v>
      </c>
      <c r="F3294" s="146">
        <v>557</v>
      </c>
    </row>
    <row r="3295" spans="1:6">
      <c r="A3295" s="59" t="s">
        <v>8766</v>
      </c>
      <c r="B3295" s="59" t="s">
        <v>8767</v>
      </c>
      <c r="C3295" s="144"/>
      <c r="D3295" s="145">
        <v>28</v>
      </c>
      <c r="E3295" s="146">
        <v>128.16</v>
      </c>
      <c r="F3295" s="146">
        <v>164</v>
      </c>
    </row>
    <row r="3296" spans="1:6">
      <c r="A3296" s="59" t="s">
        <v>8768</v>
      </c>
      <c r="B3296" s="59" t="s">
        <v>8769</v>
      </c>
      <c r="C3296" s="144"/>
      <c r="D3296" s="145">
        <v>28</v>
      </c>
      <c r="E3296" s="146">
        <v>698.47</v>
      </c>
      <c r="F3296" s="146">
        <v>894</v>
      </c>
    </row>
    <row r="3297" spans="1:6">
      <c r="A3297" s="59" t="s">
        <v>8770</v>
      </c>
      <c r="B3297" s="59" t="s">
        <v>8771</v>
      </c>
      <c r="C3297" s="144"/>
      <c r="D3297" s="145">
        <v>28</v>
      </c>
      <c r="E3297" s="146">
        <v>140.97999999999999</v>
      </c>
      <c r="F3297" s="146">
        <v>180</v>
      </c>
    </row>
    <row r="3298" spans="1:6">
      <c r="A3298" s="59" t="s">
        <v>8772</v>
      </c>
      <c r="B3298" s="59" t="s">
        <v>8773</v>
      </c>
      <c r="C3298" s="144"/>
      <c r="D3298" s="145">
        <v>28</v>
      </c>
      <c r="E3298" s="146">
        <v>115.34</v>
      </c>
      <c r="F3298" s="146">
        <v>148</v>
      </c>
    </row>
    <row r="3299" spans="1:6">
      <c r="A3299" s="59" t="s">
        <v>8774</v>
      </c>
      <c r="B3299" s="59" t="s">
        <v>8775</v>
      </c>
      <c r="C3299" s="144"/>
      <c r="D3299" s="145">
        <v>28</v>
      </c>
      <c r="E3299" s="146">
        <v>115.34</v>
      </c>
      <c r="F3299" s="146">
        <v>148</v>
      </c>
    </row>
    <row r="3300" spans="1:6">
      <c r="A3300" s="59" t="s">
        <v>8776</v>
      </c>
      <c r="B3300" s="59" t="s">
        <v>8777</v>
      </c>
      <c r="C3300" s="144"/>
      <c r="D3300" s="145">
        <v>28</v>
      </c>
      <c r="E3300" s="146">
        <v>115.34</v>
      </c>
      <c r="F3300" s="146">
        <v>148</v>
      </c>
    </row>
    <row r="3301" spans="1:6">
      <c r="A3301" s="59" t="s">
        <v>8778</v>
      </c>
      <c r="B3301" s="59" t="s">
        <v>8779</v>
      </c>
      <c r="C3301" s="144"/>
      <c r="D3301" s="145">
        <v>28</v>
      </c>
      <c r="E3301" s="146">
        <v>115.34</v>
      </c>
      <c r="F3301" s="146">
        <v>148</v>
      </c>
    </row>
    <row r="3302" spans="1:6">
      <c r="A3302" s="59" t="s">
        <v>8780</v>
      </c>
      <c r="B3302" s="59" t="s">
        <v>8781</v>
      </c>
      <c r="C3302" s="144"/>
      <c r="D3302" s="145">
        <v>28</v>
      </c>
      <c r="E3302" s="146">
        <v>115.34</v>
      </c>
      <c r="F3302" s="146">
        <v>148</v>
      </c>
    </row>
    <row r="3303" spans="1:6">
      <c r="A3303" s="59" t="s">
        <v>8782</v>
      </c>
      <c r="B3303" s="59" t="s">
        <v>8783</v>
      </c>
      <c r="C3303" s="144"/>
      <c r="D3303" s="145">
        <v>28</v>
      </c>
      <c r="E3303" s="146">
        <v>499.82</v>
      </c>
      <c r="F3303" s="146">
        <v>640</v>
      </c>
    </row>
    <row r="3304" spans="1:6">
      <c r="A3304" s="59" t="s">
        <v>8784</v>
      </c>
      <c r="B3304" s="59" t="s">
        <v>8785</v>
      </c>
      <c r="C3304" s="144"/>
      <c r="D3304" s="145">
        <v>28</v>
      </c>
      <c r="E3304" s="146">
        <v>76.900000000000006</v>
      </c>
      <c r="F3304" s="146">
        <v>98</v>
      </c>
    </row>
    <row r="3305" spans="1:6">
      <c r="A3305" s="59" t="s">
        <v>8786</v>
      </c>
      <c r="B3305" s="59" t="s">
        <v>8787</v>
      </c>
      <c r="C3305" s="144"/>
      <c r="D3305" s="145">
        <v>28</v>
      </c>
      <c r="E3305" s="146">
        <v>954.79</v>
      </c>
      <c r="F3305" s="146">
        <v>1222</v>
      </c>
    </row>
    <row r="3306" spans="1:6">
      <c r="A3306" s="59" t="s">
        <v>8788</v>
      </c>
      <c r="B3306" s="59" t="s">
        <v>8789</v>
      </c>
      <c r="C3306" s="144"/>
      <c r="D3306" s="145">
        <v>28</v>
      </c>
      <c r="E3306" s="146">
        <v>198.65</v>
      </c>
      <c r="F3306" s="146">
        <v>254</v>
      </c>
    </row>
    <row r="3307" spans="1:6">
      <c r="A3307" s="59" t="s">
        <v>8790</v>
      </c>
      <c r="B3307" s="59" t="s">
        <v>8791</v>
      </c>
      <c r="C3307" s="144"/>
      <c r="D3307" s="145">
        <v>28</v>
      </c>
      <c r="E3307" s="146">
        <v>102.53</v>
      </c>
      <c r="F3307" s="146">
        <v>131</v>
      </c>
    </row>
    <row r="3308" spans="1:6">
      <c r="A3308" s="59" t="s">
        <v>8792</v>
      </c>
      <c r="B3308" s="59" t="s">
        <v>8793</v>
      </c>
      <c r="C3308" s="144"/>
      <c r="D3308" s="145">
        <v>28</v>
      </c>
      <c r="E3308" s="146">
        <v>198.65</v>
      </c>
      <c r="F3308" s="146">
        <v>254</v>
      </c>
    </row>
    <row r="3309" spans="1:6">
      <c r="A3309" s="59" t="s">
        <v>8794</v>
      </c>
      <c r="B3309" s="59" t="s">
        <v>8795</v>
      </c>
      <c r="C3309" s="144"/>
      <c r="D3309" s="145">
        <v>28</v>
      </c>
      <c r="E3309" s="146">
        <v>153.79</v>
      </c>
      <c r="F3309" s="146">
        <v>197</v>
      </c>
    </row>
    <row r="3310" spans="1:6">
      <c r="A3310" s="59" t="s">
        <v>8796</v>
      </c>
      <c r="B3310" s="59" t="s">
        <v>8797</v>
      </c>
      <c r="C3310" s="144"/>
      <c r="D3310" s="145">
        <v>28</v>
      </c>
      <c r="E3310" s="146">
        <v>128.16</v>
      </c>
      <c r="F3310" s="146">
        <v>164</v>
      </c>
    </row>
    <row r="3311" spans="1:6">
      <c r="A3311" s="59" t="s">
        <v>8798</v>
      </c>
      <c r="B3311" s="59" t="s">
        <v>8799</v>
      </c>
      <c r="C3311" s="144"/>
      <c r="D3311" s="145">
        <v>28</v>
      </c>
      <c r="E3311" s="146">
        <v>76.900000000000006</v>
      </c>
      <c r="F3311" s="146">
        <v>98</v>
      </c>
    </row>
    <row r="3312" spans="1:6">
      <c r="A3312" s="59" t="s">
        <v>8800</v>
      </c>
      <c r="B3312" s="59" t="s">
        <v>8801</v>
      </c>
      <c r="C3312" s="144"/>
      <c r="D3312" s="145">
        <v>28</v>
      </c>
      <c r="E3312" s="146">
        <v>76.900000000000006</v>
      </c>
      <c r="F3312" s="146">
        <v>98</v>
      </c>
    </row>
    <row r="3313" spans="1:6">
      <c r="A3313" s="59" t="s">
        <v>8802</v>
      </c>
      <c r="B3313" s="59" t="s">
        <v>8803</v>
      </c>
      <c r="C3313" s="144"/>
      <c r="D3313" s="145">
        <v>28</v>
      </c>
      <c r="E3313" s="146">
        <v>19.22</v>
      </c>
      <c r="F3313" s="146">
        <v>25</v>
      </c>
    </row>
    <row r="3314" spans="1:6">
      <c r="A3314" s="59" t="s">
        <v>8804</v>
      </c>
      <c r="B3314" s="59" t="s">
        <v>8805</v>
      </c>
      <c r="C3314" s="144"/>
      <c r="D3314" s="145">
        <v>28</v>
      </c>
      <c r="E3314" s="146">
        <v>102.53</v>
      </c>
      <c r="F3314" s="146">
        <v>131</v>
      </c>
    </row>
    <row r="3315" spans="1:6">
      <c r="A3315" s="59" t="s">
        <v>8806</v>
      </c>
      <c r="B3315" s="59" t="s">
        <v>8807</v>
      </c>
      <c r="C3315" s="144"/>
      <c r="D3315" s="145">
        <v>28</v>
      </c>
      <c r="E3315" s="146">
        <v>397.3</v>
      </c>
      <c r="F3315" s="146">
        <v>509</v>
      </c>
    </row>
    <row r="3316" spans="1:6">
      <c r="A3316" s="59" t="s">
        <v>8808</v>
      </c>
      <c r="B3316" s="59" t="s">
        <v>8809</v>
      </c>
      <c r="C3316" s="144"/>
      <c r="D3316" s="145">
        <v>28</v>
      </c>
      <c r="E3316" s="146">
        <v>384.48</v>
      </c>
      <c r="F3316" s="146">
        <v>492</v>
      </c>
    </row>
    <row r="3317" spans="1:6">
      <c r="A3317" s="59" t="s">
        <v>8810</v>
      </c>
      <c r="B3317" s="59" t="s">
        <v>8811</v>
      </c>
      <c r="C3317" s="144"/>
      <c r="D3317" s="145">
        <v>28</v>
      </c>
      <c r="E3317" s="146">
        <v>397.3</v>
      </c>
      <c r="F3317" s="146">
        <v>509</v>
      </c>
    </row>
    <row r="3318" spans="1:6">
      <c r="A3318" s="59" t="s">
        <v>8812</v>
      </c>
      <c r="B3318" s="59" t="s">
        <v>8813</v>
      </c>
      <c r="C3318" s="144"/>
      <c r="D3318" s="145">
        <v>28</v>
      </c>
      <c r="E3318" s="146">
        <v>499.82</v>
      </c>
      <c r="F3318" s="146">
        <v>640</v>
      </c>
    </row>
    <row r="3319" spans="1:6">
      <c r="A3319" s="59" t="s">
        <v>8814</v>
      </c>
      <c r="B3319" s="59" t="s">
        <v>8815</v>
      </c>
      <c r="C3319" s="144"/>
      <c r="D3319" s="145">
        <v>28</v>
      </c>
      <c r="E3319" s="146">
        <v>397.3</v>
      </c>
      <c r="F3319" s="146">
        <v>509</v>
      </c>
    </row>
    <row r="3320" spans="1:6">
      <c r="A3320" s="59" t="s">
        <v>8816</v>
      </c>
      <c r="B3320" s="59" t="s">
        <v>8817</v>
      </c>
      <c r="C3320" s="144"/>
      <c r="D3320" s="145">
        <v>28</v>
      </c>
      <c r="E3320" s="146">
        <v>390.89</v>
      </c>
      <c r="F3320" s="146">
        <v>500</v>
      </c>
    </row>
    <row r="3321" spans="1:6">
      <c r="A3321" s="59" t="s">
        <v>8818</v>
      </c>
      <c r="B3321" s="59" t="s">
        <v>8819</v>
      </c>
      <c r="C3321" s="144"/>
      <c r="D3321" s="145">
        <v>28</v>
      </c>
      <c r="E3321" s="146">
        <v>378.07</v>
      </c>
      <c r="F3321" s="146">
        <v>484</v>
      </c>
    </row>
    <row r="3322" spans="1:6">
      <c r="A3322" s="59" t="s">
        <v>8820</v>
      </c>
      <c r="B3322" s="59" t="s">
        <v>8821</v>
      </c>
      <c r="C3322" s="144"/>
      <c r="D3322" s="145">
        <v>28</v>
      </c>
      <c r="E3322" s="146">
        <v>499.82</v>
      </c>
      <c r="F3322" s="146">
        <v>640</v>
      </c>
    </row>
    <row r="3323" spans="1:6">
      <c r="A3323" s="59" t="s">
        <v>8822</v>
      </c>
      <c r="B3323" s="59" t="s">
        <v>8823</v>
      </c>
      <c r="C3323" s="144"/>
      <c r="D3323" s="145">
        <v>28</v>
      </c>
      <c r="E3323" s="146">
        <v>140.97999999999999</v>
      </c>
      <c r="F3323" s="146">
        <v>180</v>
      </c>
    </row>
    <row r="3324" spans="1:6">
      <c r="A3324" s="59" t="s">
        <v>8824</v>
      </c>
      <c r="B3324" s="59" t="s">
        <v>8825</v>
      </c>
      <c r="C3324" s="144"/>
      <c r="D3324" s="145">
        <v>28</v>
      </c>
      <c r="E3324" s="146">
        <v>140.97999999999999</v>
      </c>
      <c r="F3324" s="146">
        <v>180</v>
      </c>
    </row>
    <row r="3325" spans="1:6">
      <c r="A3325" s="59" t="s">
        <v>8826</v>
      </c>
      <c r="B3325" s="59" t="s">
        <v>8827</v>
      </c>
      <c r="C3325" s="144"/>
      <c r="D3325" s="145">
        <v>28</v>
      </c>
      <c r="E3325" s="146">
        <v>173.02</v>
      </c>
      <c r="F3325" s="146">
        <v>221</v>
      </c>
    </row>
    <row r="3326" spans="1:6">
      <c r="A3326" s="59" t="s">
        <v>8828</v>
      </c>
      <c r="B3326" s="59" t="s">
        <v>8829</v>
      </c>
      <c r="C3326" s="144"/>
      <c r="D3326" s="145">
        <v>28</v>
      </c>
      <c r="E3326" s="146">
        <v>76.900000000000006</v>
      </c>
      <c r="F3326" s="146">
        <v>98</v>
      </c>
    </row>
    <row r="3327" spans="1:6">
      <c r="A3327" s="59" t="s">
        <v>8830</v>
      </c>
      <c r="B3327" s="59" t="s">
        <v>8831</v>
      </c>
      <c r="C3327" s="144"/>
      <c r="D3327" s="145">
        <v>28</v>
      </c>
      <c r="E3327" s="146">
        <v>76.900000000000006</v>
      </c>
      <c r="F3327" s="146">
        <v>98</v>
      </c>
    </row>
    <row r="3328" spans="1:6">
      <c r="A3328" s="59" t="s">
        <v>8832</v>
      </c>
      <c r="B3328" s="59" t="s">
        <v>8833</v>
      </c>
      <c r="C3328" s="144"/>
      <c r="D3328" s="145">
        <v>28</v>
      </c>
      <c r="E3328" s="146">
        <v>76.900000000000006</v>
      </c>
      <c r="F3328" s="146">
        <v>98</v>
      </c>
    </row>
    <row r="3329" spans="1:6">
      <c r="A3329" s="59" t="s">
        <v>8834</v>
      </c>
      <c r="B3329" s="59" t="s">
        <v>8835</v>
      </c>
      <c r="C3329" s="144"/>
      <c r="D3329" s="145">
        <v>28</v>
      </c>
      <c r="E3329" s="146">
        <v>551.09</v>
      </c>
      <c r="F3329" s="146">
        <v>705</v>
      </c>
    </row>
    <row r="3330" spans="1:6">
      <c r="A3330" s="59" t="s">
        <v>8836</v>
      </c>
      <c r="B3330" s="59" t="s">
        <v>8837</v>
      </c>
      <c r="C3330" s="144"/>
      <c r="D3330" s="145">
        <v>28</v>
      </c>
      <c r="E3330" s="146">
        <v>551.09</v>
      </c>
      <c r="F3330" s="146">
        <v>705</v>
      </c>
    </row>
    <row r="3331" spans="1:6">
      <c r="A3331" s="59" t="s">
        <v>8838</v>
      </c>
      <c r="B3331" s="59" t="s">
        <v>8839</v>
      </c>
      <c r="C3331" s="144"/>
      <c r="D3331" s="145">
        <v>28</v>
      </c>
      <c r="E3331" s="146">
        <v>551.09</v>
      </c>
      <c r="F3331" s="146">
        <v>705</v>
      </c>
    </row>
    <row r="3332" spans="1:6">
      <c r="A3332" s="59" t="s">
        <v>8840</v>
      </c>
      <c r="B3332" s="59" t="s">
        <v>8841</v>
      </c>
      <c r="C3332" s="144"/>
      <c r="D3332" s="145">
        <v>28</v>
      </c>
      <c r="E3332" s="146">
        <v>551.09</v>
      </c>
      <c r="F3332" s="146">
        <v>705</v>
      </c>
    </row>
    <row r="3333" spans="1:6">
      <c r="A3333" s="59" t="s">
        <v>8842</v>
      </c>
      <c r="B3333" s="59" t="s">
        <v>8843</v>
      </c>
      <c r="C3333" s="144"/>
      <c r="D3333" s="145">
        <v>28</v>
      </c>
      <c r="E3333" s="146">
        <v>551.09</v>
      </c>
      <c r="F3333" s="146">
        <v>705</v>
      </c>
    </row>
    <row r="3334" spans="1:6">
      <c r="A3334" s="59" t="s">
        <v>8844</v>
      </c>
      <c r="B3334" s="59" t="s">
        <v>8845</v>
      </c>
      <c r="C3334" s="144"/>
      <c r="D3334" s="145">
        <v>28</v>
      </c>
      <c r="E3334" s="146">
        <v>551.09</v>
      </c>
      <c r="F3334" s="146">
        <v>705</v>
      </c>
    </row>
    <row r="3335" spans="1:6">
      <c r="A3335" s="59" t="s">
        <v>8846</v>
      </c>
      <c r="B3335" s="59" t="s">
        <v>8847</v>
      </c>
      <c r="C3335" s="144"/>
      <c r="D3335" s="145">
        <v>28</v>
      </c>
      <c r="E3335" s="146">
        <v>275.54000000000002</v>
      </c>
      <c r="F3335" s="146">
        <v>353</v>
      </c>
    </row>
    <row r="3336" spans="1:6">
      <c r="A3336" s="59" t="s">
        <v>8848</v>
      </c>
      <c r="B3336" s="59" t="s">
        <v>8849</v>
      </c>
      <c r="C3336" s="144"/>
      <c r="D3336" s="145">
        <v>28</v>
      </c>
      <c r="E3336" s="146">
        <v>275.54000000000002</v>
      </c>
      <c r="F3336" s="146">
        <v>353</v>
      </c>
    </row>
    <row r="3337" spans="1:6">
      <c r="A3337" s="59" t="s">
        <v>8850</v>
      </c>
      <c r="B3337" s="59" t="s">
        <v>8851</v>
      </c>
      <c r="C3337" s="144"/>
      <c r="D3337" s="145">
        <v>28</v>
      </c>
      <c r="E3337" s="146">
        <v>275.54000000000002</v>
      </c>
      <c r="F3337" s="146">
        <v>353</v>
      </c>
    </row>
    <row r="3338" spans="1:6">
      <c r="A3338" s="59" t="s">
        <v>8852</v>
      </c>
      <c r="B3338" s="59" t="s">
        <v>8853</v>
      </c>
      <c r="C3338" s="144"/>
      <c r="D3338" s="145">
        <v>28</v>
      </c>
      <c r="E3338" s="146">
        <v>153.79</v>
      </c>
      <c r="F3338" s="146">
        <v>197</v>
      </c>
    </row>
    <row r="3339" spans="1:6">
      <c r="A3339" s="59" t="s">
        <v>8854</v>
      </c>
      <c r="B3339" s="59" t="s">
        <v>8855</v>
      </c>
      <c r="C3339" s="144"/>
      <c r="D3339" s="145">
        <v>28</v>
      </c>
      <c r="E3339" s="146">
        <v>275.54000000000002</v>
      </c>
      <c r="F3339" s="146">
        <v>353</v>
      </c>
    </row>
    <row r="3340" spans="1:6">
      <c r="A3340" s="59" t="s">
        <v>8856</v>
      </c>
      <c r="B3340" s="59" t="s">
        <v>8857</v>
      </c>
      <c r="C3340" s="144"/>
      <c r="D3340" s="145">
        <v>28</v>
      </c>
      <c r="E3340" s="146">
        <v>275.54000000000002</v>
      </c>
      <c r="F3340" s="146">
        <v>353</v>
      </c>
    </row>
    <row r="3341" spans="1:6">
      <c r="A3341" s="59" t="s">
        <v>8858</v>
      </c>
      <c r="B3341" s="59" t="s">
        <v>8859</v>
      </c>
      <c r="C3341" s="144"/>
      <c r="D3341" s="145">
        <v>28</v>
      </c>
      <c r="E3341" s="146">
        <v>275.54000000000002</v>
      </c>
      <c r="F3341" s="146">
        <v>353</v>
      </c>
    </row>
    <row r="3342" spans="1:6">
      <c r="A3342" s="59" t="s">
        <v>8860</v>
      </c>
      <c r="B3342" s="59" t="s">
        <v>8861</v>
      </c>
      <c r="C3342" s="144"/>
      <c r="D3342" s="145">
        <v>28</v>
      </c>
      <c r="E3342" s="146">
        <v>153.79</v>
      </c>
      <c r="F3342" s="146">
        <v>197</v>
      </c>
    </row>
    <row r="3343" spans="1:6">
      <c r="A3343" s="59" t="s">
        <v>8862</v>
      </c>
      <c r="B3343" s="59" t="s">
        <v>8863</v>
      </c>
      <c r="C3343" s="144"/>
      <c r="D3343" s="145">
        <v>28</v>
      </c>
      <c r="E3343" s="146">
        <v>551.09</v>
      </c>
      <c r="F3343" s="146">
        <v>705</v>
      </c>
    </row>
    <row r="3344" spans="1:6">
      <c r="A3344" s="59" t="s">
        <v>8864</v>
      </c>
      <c r="B3344" s="59" t="s">
        <v>8865</v>
      </c>
      <c r="C3344" s="144"/>
      <c r="D3344" s="145">
        <v>28</v>
      </c>
      <c r="E3344" s="146">
        <v>480.6</v>
      </c>
      <c r="F3344" s="146">
        <v>615</v>
      </c>
    </row>
    <row r="3345" spans="1:6">
      <c r="A3345" s="59" t="s">
        <v>8866</v>
      </c>
      <c r="B3345" s="59" t="s">
        <v>8867</v>
      </c>
      <c r="C3345" s="144"/>
      <c r="D3345" s="145">
        <v>28</v>
      </c>
      <c r="E3345" s="146">
        <v>480.6</v>
      </c>
      <c r="F3345" s="146">
        <v>615</v>
      </c>
    </row>
    <row r="3346" spans="1:6">
      <c r="A3346" s="59" t="s">
        <v>8868</v>
      </c>
      <c r="B3346" s="59" t="s">
        <v>8869</v>
      </c>
      <c r="C3346" s="144"/>
      <c r="D3346" s="145">
        <v>28</v>
      </c>
      <c r="E3346" s="146">
        <v>551.09</v>
      </c>
      <c r="F3346" s="146">
        <v>705</v>
      </c>
    </row>
    <row r="3347" spans="1:6">
      <c r="A3347" s="59" t="s">
        <v>8870</v>
      </c>
      <c r="B3347" s="59" t="s">
        <v>8871</v>
      </c>
      <c r="C3347" s="144"/>
      <c r="D3347" s="145">
        <v>28</v>
      </c>
      <c r="E3347" s="146">
        <v>185.83</v>
      </c>
      <c r="F3347" s="146">
        <v>238</v>
      </c>
    </row>
    <row r="3348" spans="1:6">
      <c r="A3348" s="59" t="s">
        <v>8872</v>
      </c>
      <c r="B3348" s="59" t="s">
        <v>8873</v>
      </c>
      <c r="C3348" s="144"/>
      <c r="D3348" s="145">
        <v>28</v>
      </c>
      <c r="E3348" s="146">
        <v>12.82</v>
      </c>
      <c r="F3348" s="146">
        <v>16</v>
      </c>
    </row>
    <row r="3349" spans="1:6">
      <c r="A3349" s="59" t="s">
        <v>8874</v>
      </c>
      <c r="B3349" s="59" t="s">
        <v>8875</v>
      </c>
      <c r="C3349" s="144"/>
      <c r="D3349" s="145">
        <v>28</v>
      </c>
      <c r="E3349" s="146">
        <v>76.900000000000006</v>
      </c>
      <c r="F3349" s="146">
        <v>98</v>
      </c>
    </row>
    <row r="3350" spans="1:6">
      <c r="A3350" s="59" t="s">
        <v>8876</v>
      </c>
      <c r="B3350" s="59" t="s">
        <v>8877</v>
      </c>
      <c r="C3350" s="144"/>
      <c r="D3350" s="145">
        <v>28</v>
      </c>
      <c r="E3350" s="146">
        <v>788.18</v>
      </c>
      <c r="F3350" s="146">
        <v>1009</v>
      </c>
    </row>
    <row r="3351" spans="1:6">
      <c r="A3351" s="59" t="s">
        <v>8878</v>
      </c>
      <c r="B3351" s="59" t="s">
        <v>8879</v>
      </c>
      <c r="C3351" s="144"/>
      <c r="D3351" s="145">
        <v>28</v>
      </c>
      <c r="E3351" s="146">
        <v>660.02</v>
      </c>
      <c r="F3351" s="146">
        <v>845</v>
      </c>
    </row>
    <row r="3352" spans="1:6">
      <c r="A3352" s="59" t="s">
        <v>8880</v>
      </c>
      <c r="B3352" s="59" t="s">
        <v>8881</v>
      </c>
      <c r="C3352" s="144"/>
      <c r="D3352" s="145">
        <v>28</v>
      </c>
      <c r="E3352" s="146">
        <v>788.18</v>
      </c>
      <c r="F3352" s="146">
        <v>1009</v>
      </c>
    </row>
    <row r="3353" spans="1:6">
      <c r="A3353" s="59" t="s">
        <v>8882</v>
      </c>
      <c r="B3353" s="59" t="s">
        <v>8883</v>
      </c>
      <c r="C3353" s="144"/>
      <c r="D3353" s="145">
        <v>28</v>
      </c>
      <c r="E3353" s="146">
        <v>858.67</v>
      </c>
      <c r="F3353" s="146">
        <v>1099</v>
      </c>
    </row>
    <row r="3354" spans="1:6">
      <c r="A3354" s="59" t="s">
        <v>8884</v>
      </c>
      <c r="B3354" s="59" t="s">
        <v>8885</v>
      </c>
      <c r="C3354" s="144"/>
      <c r="D3354" s="145">
        <v>28</v>
      </c>
      <c r="E3354" s="146">
        <v>717.7</v>
      </c>
      <c r="F3354" s="146">
        <v>919</v>
      </c>
    </row>
    <row r="3355" spans="1:6">
      <c r="A3355" s="59" t="s">
        <v>8886</v>
      </c>
      <c r="B3355" s="59" t="s">
        <v>8887</v>
      </c>
      <c r="C3355" s="144"/>
      <c r="D3355" s="145">
        <v>28</v>
      </c>
      <c r="E3355" s="146">
        <v>717.7</v>
      </c>
      <c r="F3355" s="146">
        <v>919</v>
      </c>
    </row>
    <row r="3356" spans="1:6">
      <c r="A3356" s="59" t="s">
        <v>8888</v>
      </c>
      <c r="B3356" s="59" t="s">
        <v>8889</v>
      </c>
      <c r="C3356" s="144"/>
      <c r="D3356" s="145">
        <v>28</v>
      </c>
      <c r="E3356" s="146">
        <v>717.7</v>
      </c>
      <c r="F3356" s="146">
        <v>919</v>
      </c>
    </row>
    <row r="3357" spans="1:6">
      <c r="A3357" s="59" t="s">
        <v>8890</v>
      </c>
      <c r="B3357" s="59" t="s">
        <v>8891</v>
      </c>
      <c r="C3357" s="144"/>
      <c r="D3357" s="145">
        <v>28</v>
      </c>
      <c r="E3357" s="146">
        <v>294.77</v>
      </c>
      <c r="F3357" s="146">
        <v>377</v>
      </c>
    </row>
    <row r="3358" spans="1:6">
      <c r="A3358" s="59" t="s">
        <v>8892</v>
      </c>
      <c r="B3358" s="59" t="s">
        <v>8893</v>
      </c>
      <c r="C3358" s="144"/>
      <c r="D3358" s="145">
        <v>28</v>
      </c>
      <c r="E3358" s="146">
        <v>76.900000000000006</v>
      </c>
      <c r="F3358" s="146">
        <v>98</v>
      </c>
    </row>
    <row r="3359" spans="1:6">
      <c r="A3359" s="59" t="s">
        <v>8894</v>
      </c>
      <c r="B3359" s="59" t="s">
        <v>8895</v>
      </c>
      <c r="C3359" s="144"/>
      <c r="D3359" s="145">
        <v>28</v>
      </c>
      <c r="E3359" s="146">
        <v>76.900000000000006</v>
      </c>
      <c r="F3359" s="146">
        <v>98</v>
      </c>
    </row>
    <row r="3360" spans="1:6">
      <c r="A3360" s="59" t="s">
        <v>8896</v>
      </c>
      <c r="B3360" s="59" t="s">
        <v>8897</v>
      </c>
      <c r="C3360" s="144"/>
      <c r="D3360" s="145">
        <v>28</v>
      </c>
      <c r="E3360" s="146">
        <v>25.63</v>
      </c>
      <c r="F3360" s="146">
        <v>33</v>
      </c>
    </row>
    <row r="3361" spans="1:6">
      <c r="A3361" s="59" t="s">
        <v>8898</v>
      </c>
      <c r="B3361" s="59" t="s">
        <v>8899</v>
      </c>
      <c r="C3361" s="144"/>
      <c r="D3361" s="145">
        <v>28</v>
      </c>
      <c r="E3361" s="146">
        <v>198.65</v>
      </c>
      <c r="F3361" s="146">
        <v>254</v>
      </c>
    </row>
    <row r="3362" spans="1:6">
      <c r="A3362" s="59" t="s">
        <v>8900</v>
      </c>
      <c r="B3362" s="59" t="s">
        <v>8901</v>
      </c>
      <c r="C3362" s="144"/>
      <c r="D3362" s="145">
        <v>28</v>
      </c>
      <c r="E3362" s="146">
        <v>64.08</v>
      </c>
      <c r="F3362" s="146">
        <v>82</v>
      </c>
    </row>
    <row r="3363" spans="1:6">
      <c r="A3363" s="59" t="s">
        <v>8902</v>
      </c>
      <c r="B3363" s="59" t="s">
        <v>8903</v>
      </c>
      <c r="C3363" s="144"/>
      <c r="D3363" s="145">
        <v>28</v>
      </c>
      <c r="E3363" s="146">
        <v>115.34</v>
      </c>
      <c r="F3363" s="146">
        <v>148</v>
      </c>
    </row>
    <row r="3364" spans="1:6">
      <c r="A3364" s="59" t="s">
        <v>8904</v>
      </c>
      <c r="B3364" s="59" t="s">
        <v>8905</v>
      </c>
      <c r="C3364" s="144"/>
      <c r="D3364" s="145">
        <v>28</v>
      </c>
      <c r="E3364" s="146">
        <v>38.450000000000003</v>
      </c>
      <c r="F3364" s="146">
        <v>49</v>
      </c>
    </row>
    <row r="3365" spans="1:6">
      <c r="A3365" s="59" t="s">
        <v>8906</v>
      </c>
      <c r="B3365" s="59" t="s">
        <v>8907</v>
      </c>
      <c r="C3365" s="144"/>
      <c r="D3365" s="145">
        <v>28</v>
      </c>
      <c r="E3365" s="146">
        <v>19.22</v>
      </c>
      <c r="F3365" s="146">
        <v>25</v>
      </c>
    </row>
    <row r="3366" spans="1:6">
      <c r="A3366" s="59" t="s">
        <v>8908</v>
      </c>
      <c r="B3366" s="59" t="s">
        <v>8909</v>
      </c>
      <c r="C3366" s="144"/>
      <c r="D3366" s="145">
        <v>28</v>
      </c>
      <c r="E3366" s="146">
        <v>19.22</v>
      </c>
      <c r="F3366" s="146">
        <v>25</v>
      </c>
    </row>
    <row r="3367" spans="1:6">
      <c r="A3367" s="59" t="s">
        <v>8910</v>
      </c>
      <c r="B3367" s="59" t="s">
        <v>8911</v>
      </c>
      <c r="C3367" s="144"/>
      <c r="D3367" s="145">
        <v>28</v>
      </c>
      <c r="E3367" s="146">
        <v>108.94</v>
      </c>
      <c r="F3367" s="146">
        <v>139</v>
      </c>
    </row>
    <row r="3368" spans="1:6">
      <c r="A3368" s="59" t="s">
        <v>8912</v>
      </c>
      <c r="B3368" s="59" t="s">
        <v>8913</v>
      </c>
      <c r="C3368" s="144"/>
      <c r="D3368" s="145">
        <v>28</v>
      </c>
      <c r="E3368" s="146">
        <v>275.54000000000002</v>
      </c>
      <c r="F3368" s="146">
        <v>353</v>
      </c>
    </row>
    <row r="3369" spans="1:6">
      <c r="A3369" s="59" t="s">
        <v>8914</v>
      </c>
      <c r="B3369" s="59" t="s">
        <v>8915</v>
      </c>
      <c r="C3369" s="144"/>
      <c r="D3369" s="145">
        <v>28</v>
      </c>
      <c r="E3369" s="146">
        <v>25.63</v>
      </c>
      <c r="F3369" s="146">
        <v>33</v>
      </c>
    </row>
    <row r="3370" spans="1:6">
      <c r="A3370" s="59" t="s">
        <v>8916</v>
      </c>
      <c r="B3370" s="59" t="s">
        <v>8917</v>
      </c>
      <c r="C3370" s="144"/>
      <c r="D3370" s="145">
        <v>28</v>
      </c>
      <c r="E3370" s="146">
        <v>51.26</v>
      </c>
      <c r="F3370" s="146">
        <v>66</v>
      </c>
    </row>
    <row r="3371" spans="1:6">
      <c r="A3371" s="59" t="s">
        <v>8918</v>
      </c>
      <c r="B3371" s="59" t="s">
        <v>8919</v>
      </c>
      <c r="C3371" s="144"/>
      <c r="D3371" s="145">
        <v>28</v>
      </c>
      <c r="E3371" s="146">
        <v>25.63</v>
      </c>
      <c r="F3371" s="146">
        <v>33</v>
      </c>
    </row>
    <row r="3372" spans="1:6">
      <c r="A3372" s="59" t="s">
        <v>8920</v>
      </c>
      <c r="B3372" s="59" t="s">
        <v>8921</v>
      </c>
      <c r="C3372" s="144"/>
      <c r="D3372" s="145">
        <v>28</v>
      </c>
      <c r="E3372" s="146">
        <v>25.63</v>
      </c>
      <c r="F3372" s="146">
        <v>33</v>
      </c>
    </row>
    <row r="3373" spans="1:6">
      <c r="A3373" s="59" t="s">
        <v>8922</v>
      </c>
      <c r="B3373" s="59" t="s">
        <v>8923</v>
      </c>
      <c r="C3373" s="144"/>
      <c r="D3373" s="145">
        <v>28</v>
      </c>
      <c r="E3373" s="146">
        <v>19.22</v>
      </c>
      <c r="F3373" s="146">
        <v>25</v>
      </c>
    </row>
    <row r="3374" spans="1:6">
      <c r="A3374" s="59" t="s">
        <v>8924</v>
      </c>
      <c r="B3374" s="59" t="s">
        <v>8925</v>
      </c>
      <c r="C3374" s="144"/>
      <c r="D3374" s="145">
        <v>28</v>
      </c>
      <c r="E3374" s="146">
        <v>38.450000000000003</v>
      </c>
      <c r="F3374" s="146">
        <v>49</v>
      </c>
    </row>
    <row r="3375" spans="1:6">
      <c r="A3375" s="59" t="s">
        <v>8926</v>
      </c>
      <c r="B3375" s="59" t="s">
        <v>8927</v>
      </c>
      <c r="C3375" s="144"/>
      <c r="D3375" s="145">
        <v>28</v>
      </c>
      <c r="E3375" s="146">
        <v>12.82</v>
      </c>
      <c r="F3375" s="146">
        <v>16</v>
      </c>
    </row>
    <row r="3376" spans="1:6">
      <c r="A3376" s="59" t="s">
        <v>8928</v>
      </c>
      <c r="B3376" s="59" t="s">
        <v>8929</v>
      </c>
      <c r="C3376" s="144"/>
      <c r="D3376" s="145">
        <v>28</v>
      </c>
      <c r="E3376" s="146">
        <v>96.12</v>
      </c>
      <c r="F3376" s="146">
        <v>123</v>
      </c>
    </row>
    <row r="3377" spans="1:6">
      <c r="A3377" s="59" t="s">
        <v>8930</v>
      </c>
      <c r="B3377" s="59" t="s">
        <v>8931</v>
      </c>
      <c r="C3377" s="144"/>
      <c r="D3377" s="145">
        <v>28</v>
      </c>
      <c r="E3377" s="146">
        <v>128.16</v>
      </c>
      <c r="F3377" s="146">
        <v>164</v>
      </c>
    </row>
    <row r="3378" spans="1:6">
      <c r="A3378" s="59" t="s">
        <v>8932</v>
      </c>
      <c r="B3378" s="59" t="s">
        <v>8933</v>
      </c>
      <c r="C3378" s="144"/>
      <c r="D3378" s="145">
        <v>28</v>
      </c>
      <c r="E3378" s="146">
        <v>128.16</v>
      </c>
      <c r="F3378" s="146">
        <v>164</v>
      </c>
    </row>
    <row r="3379" spans="1:6">
      <c r="A3379" s="59" t="s">
        <v>8934</v>
      </c>
      <c r="B3379" s="59" t="s">
        <v>8935</v>
      </c>
      <c r="C3379" s="144"/>
      <c r="D3379" s="145">
        <v>28</v>
      </c>
      <c r="E3379" s="146">
        <v>371.66</v>
      </c>
      <c r="F3379" s="146">
        <v>476</v>
      </c>
    </row>
    <row r="3380" spans="1:6">
      <c r="A3380" s="59" t="s">
        <v>8936</v>
      </c>
      <c r="B3380" s="59" t="s">
        <v>8937</v>
      </c>
      <c r="C3380" s="144"/>
      <c r="D3380" s="145">
        <v>28</v>
      </c>
      <c r="E3380" s="146">
        <v>12.82</v>
      </c>
      <c r="F3380" s="146">
        <v>16</v>
      </c>
    </row>
    <row r="3381" spans="1:6">
      <c r="A3381" s="59" t="s">
        <v>8938</v>
      </c>
      <c r="B3381" s="59" t="s">
        <v>8939</v>
      </c>
      <c r="C3381" s="144"/>
      <c r="D3381" s="145">
        <v>12</v>
      </c>
      <c r="E3381" s="146">
        <v>49.86</v>
      </c>
      <c r="F3381" s="146">
        <v>56</v>
      </c>
    </row>
    <row r="3382" spans="1:6">
      <c r="A3382" s="59" t="s">
        <v>8940</v>
      </c>
      <c r="B3382" s="59" t="s">
        <v>8941</v>
      </c>
      <c r="C3382" s="144"/>
      <c r="D3382" s="145">
        <v>28</v>
      </c>
      <c r="E3382" s="146">
        <v>128.16</v>
      </c>
      <c r="F3382" s="146">
        <v>164</v>
      </c>
    </row>
    <row r="3383" spans="1:6">
      <c r="A3383" s="59" t="s">
        <v>8942</v>
      </c>
      <c r="B3383" s="59" t="s">
        <v>8943</v>
      </c>
      <c r="C3383" s="144"/>
      <c r="D3383" s="145">
        <v>28</v>
      </c>
      <c r="E3383" s="146">
        <v>211.46</v>
      </c>
      <c r="F3383" s="146">
        <v>271</v>
      </c>
    </row>
    <row r="3384" spans="1:6">
      <c r="A3384" s="59" t="s">
        <v>8944</v>
      </c>
      <c r="B3384" s="59" t="s">
        <v>8945</v>
      </c>
      <c r="C3384" s="144"/>
      <c r="D3384" s="145">
        <v>28</v>
      </c>
      <c r="E3384" s="146">
        <v>64.08</v>
      </c>
      <c r="F3384" s="146">
        <v>82</v>
      </c>
    </row>
    <row r="3385" spans="1:6">
      <c r="A3385" s="59" t="s">
        <v>8946</v>
      </c>
      <c r="B3385" s="59" t="s">
        <v>8947</v>
      </c>
      <c r="C3385" s="144"/>
      <c r="D3385" s="145">
        <v>28</v>
      </c>
      <c r="E3385" s="146">
        <v>76.900000000000006</v>
      </c>
      <c r="F3385" s="146">
        <v>98</v>
      </c>
    </row>
    <row r="3386" spans="1:6">
      <c r="A3386" s="59" t="s">
        <v>8948</v>
      </c>
      <c r="B3386" s="59" t="s">
        <v>8949</v>
      </c>
      <c r="C3386" s="144"/>
      <c r="D3386" s="145">
        <v>18</v>
      </c>
      <c r="E3386" s="146">
        <v>94.47</v>
      </c>
      <c r="F3386" s="146">
        <v>111</v>
      </c>
    </row>
    <row r="3387" spans="1:6">
      <c r="A3387" s="59" t="s">
        <v>8950</v>
      </c>
      <c r="B3387" s="59" t="s">
        <v>8951</v>
      </c>
      <c r="C3387" s="144"/>
      <c r="D3387" s="145">
        <v>28</v>
      </c>
      <c r="E3387" s="146">
        <v>166.61</v>
      </c>
      <c r="F3387" s="146">
        <v>213</v>
      </c>
    </row>
    <row r="3388" spans="1:6">
      <c r="A3388" s="59" t="s">
        <v>8952</v>
      </c>
      <c r="B3388" s="59" t="s">
        <v>8953</v>
      </c>
      <c r="C3388" s="144"/>
      <c r="D3388" s="145">
        <v>28</v>
      </c>
      <c r="E3388" s="146">
        <v>256.32</v>
      </c>
      <c r="F3388" s="146">
        <v>328</v>
      </c>
    </row>
    <row r="3389" spans="1:6">
      <c r="A3389" s="59" t="s">
        <v>8954</v>
      </c>
      <c r="B3389" s="59" t="s">
        <v>8955</v>
      </c>
      <c r="C3389" s="144"/>
      <c r="D3389" s="145">
        <v>28</v>
      </c>
      <c r="E3389" s="146">
        <v>128.16</v>
      </c>
      <c r="F3389" s="146">
        <v>164</v>
      </c>
    </row>
    <row r="3390" spans="1:6">
      <c r="A3390" s="59" t="s">
        <v>8956</v>
      </c>
      <c r="B3390" s="59" t="s">
        <v>8957</v>
      </c>
      <c r="C3390" s="144"/>
      <c r="D3390" s="145">
        <v>28</v>
      </c>
      <c r="E3390" s="146">
        <v>108.94</v>
      </c>
      <c r="F3390" s="146">
        <v>139</v>
      </c>
    </row>
    <row r="3391" spans="1:6">
      <c r="A3391" s="59" t="s">
        <v>8958</v>
      </c>
      <c r="B3391" s="59" t="s">
        <v>8959</v>
      </c>
      <c r="C3391" s="144"/>
      <c r="D3391" s="145">
        <v>28</v>
      </c>
      <c r="E3391" s="146">
        <v>115.34</v>
      </c>
      <c r="F3391" s="146">
        <v>148</v>
      </c>
    </row>
    <row r="3392" spans="1:6">
      <c r="A3392" s="59" t="s">
        <v>8960</v>
      </c>
      <c r="B3392" s="59" t="s">
        <v>8961</v>
      </c>
      <c r="C3392" s="144"/>
      <c r="D3392" s="145">
        <v>28</v>
      </c>
      <c r="E3392" s="146">
        <v>1108.58</v>
      </c>
      <c r="F3392" s="146">
        <v>1419</v>
      </c>
    </row>
    <row r="3393" spans="1:6">
      <c r="A3393" s="59" t="s">
        <v>8962</v>
      </c>
      <c r="B3393" s="59" t="s">
        <v>8963</v>
      </c>
      <c r="C3393" s="144"/>
      <c r="D3393" s="145">
        <v>28</v>
      </c>
      <c r="E3393" s="146">
        <v>166.61</v>
      </c>
      <c r="F3393" s="146">
        <v>213</v>
      </c>
    </row>
    <row r="3394" spans="1:6">
      <c r="A3394" s="59" t="s">
        <v>8964</v>
      </c>
      <c r="B3394" s="59" t="s">
        <v>8965</v>
      </c>
      <c r="C3394" s="144"/>
      <c r="D3394" s="145">
        <v>28</v>
      </c>
      <c r="E3394" s="146">
        <v>551.09</v>
      </c>
      <c r="F3394" s="146">
        <v>705</v>
      </c>
    </row>
    <row r="3395" spans="1:6">
      <c r="A3395" s="59" t="s">
        <v>8966</v>
      </c>
      <c r="B3395" s="59" t="s">
        <v>8967</v>
      </c>
      <c r="C3395" s="144"/>
      <c r="D3395" s="145">
        <v>28</v>
      </c>
      <c r="E3395" s="146">
        <v>704.88</v>
      </c>
      <c r="F3395" s="146">
        <v>902</v>
      </c>
    </row>
    <row r="3396" spans="1:6">
      <c r="A3396" s="59" t="s">
        <v>8968</v>
      </c>
      <c r="B3396" s="59" t="s">
        <v>8969</v>
      </c>
      <c r="C3396" s="144"/>
      <c r="D3396" s="145">
        <v>28</v>
      </c>
      <c r="E3396" s="146">
        <v>25.63</v>
      </c>
      <c r="F3396" s="146">
        <v>33</v>
      </c>
    </row>
    <row r="3397" spans="1:6">
      <c r="A3397" s="59" t="s">
        <v>8970</v>
      </c>
      <c r="B3397" s="59" t="s">
        <v>8971</v>
      </c>
      <c r="C3397" s="144"/>
      <c r="D3397" s="145">
        <v>28</v>
      </c>
      <c r="E3397" s="146">
        <v>76.900000000000006</v>
      </c>
      <c r="F3397" s="146">
        <v>98</v>
      </c>
    </row>
    <row r="3398" spans="1:6">
      <c r="A3398" s="59" t="s">
        <v>8972</v>
      </c>
      <c r="B3398" s="59" t="s">
        <v>8973</v>
      </c>
      <c r="C3398" s="144"/>
      <c r="D3398" s="145">
        <v>28</v>
      </c>
      <c r="E3398" s="146">
        <v>25.63</v>
      </c>
      <c r="F3398" s="146">
        <v>33</v>
      </c>
    </row>
    <row r="3399" spans="1:6">
      <c r="A3399" s="59" t="s">
        <v>8974</v>
      </c>
      <c r="B3399" s="59" t="s">
        <v>8975</v>
      </c>
      <c r="C3399" s="144"/>
      <c r="D3399" s="145">
        <v>28</v>
      </c>
      <c r="E3399" s="146">
        <v>5063.1000000000004</v>
      </c>
      <c r="F3399" s="146">
        <v>6481</v>
      </c>
    </row>
    <row r="3400" spans="1:6">
      <c r="A3400" s="59" t="s">
        <v>8976</v>
      </c>
      <c r="B3400" s="59" t="s">
        <v>8977</v>
      </c>
      <c r="C3400" s="144"/>
      <c r="D3400" s="145">
        <v>28</v>
      </c>
      <c r="E3400" s="146">
        <v>736.92</v>
      </c>
      <c r="F3400" s="146">
        <v>943</v>
      </c>
    </row>
    <row r="3401" spans="1:6">
      <c r="A3401" s="59" t="s">
        <v>8978</v>
      </c>
      <c r="B3401" s="59" t="s">
        <v>8979</v>
      </c>
      <c r="C3401" s="144"/>
      <c r="D3401" s="145">
        <v>28</v>
      </c>
      <c r="E3401" s="146">
        <v>346.03</v>
      </c>
      <c r="F3401" s="146">
        <v>443</v>
      </c>
    </row>
    <row r="3402" spans="1:6">
      <c r="A3402" s="59" t="s">
        <v>8980</v>
      </c>
      <c r="B3402" s="59" t="s">
        <v>8981</v>
      </c>
      <c r="C3402" s="144"/>
      <c r="D3402" s="145">
        <v>28</v>
      </c>
      <c r="E3402" s="146">
        <v>115.34</v>
      </c>
      <c r="F3402" s="146">
        <v>148</v>
      </c>
    </row>
    <row r="3403" spans="1:6">
      <c r="A3403" s="59" t="s">
        <v>8982</v>
      </c>
      <c r="B3403" s="59" t="s">
        <v>8983</v>
      </c>
      <c r="C3403" s="144"/>
      <c r="D3403" s="145">
        <v>28</v>
      </c>
      <c r="E3403" s="146">
        <v>339.62</v>
      </c>
      <c r="F3403" s="146">
        <v>435</v>
      </c>
    </row>
    <row r="3404" spans="1:6">
      <c r="A3404" s="59" t="s">
        <v>8984</v>
      </c>
      <c r="B3404" s="59" t="s">
        <v>8985</v>
      </c>
      <c r="C3404" s="144"/>
      <c r="D3404" s="145">
        <v>28</v>
      </c>
      <c r="E3404" s="146">
        <v>76.900000000000006</v>
      </c>
      <c r="F3404" s="146">
        <v>98</v>
      </c>
    </row>
    <row r="3405" spans="1:6">
      <c r="A3405" s="59" t="s">
        <v>8986</v>
      </c>
      <c r="B3405" s="59" t="s">
        <v>8987</v>
      </c>
      <c r="C3405" s="144"/>
      <c r="D3405" s="145">
        <v>28</v>
      </c>
      <c r="E3405" s="146">
        <v>1422.58</v>
      </c>
      <c r="F3405" s="146">
        <v>1821</v>
      </c>
    </row>
    <row r="3406" spans="1:6">
      <c r="A3406" s="59" t="s">
        <v>8988</v>
      </c>
      <c r="B3406" s="59" t="s">
        <v>8989</v>
      </c>
      <c r="C3406" s="144"/>
      <c r="D3406" s="145">
        <v>28</v>
      </c>
      <c r="E3406" s="146">
        <v>743.33</v>
      </c>
      <c r="F3406" s="146">
        <v>951</v>
      </c>
    </row>
    <row r="3407" spans="1:6">
      <c r="A3407" s="59" t="s">
        <v>8990</v>
      </c>
      <c r="B3407" s="59" t="s">
        <v>8991</v>
      </c>
      <c r="C3407" s="144"/>
      <c r="D3407" s="145">
        <v>28</v>
      </c>
      <c r="E3407" s="146">
        <v>89.71</v>
      </c>
      <c r="F3407" s="146">
        <v>115</v>
      </c>
    </row>
    <row r="3408" spans="1:6">
      <c r="A3408" s="59" t="s">
        <v>8992</v>
      </c>
      <c r="B3408" s="59" t="s">
        <v>8993</v>
      </c>
      <c r="C3408" s="144"/>
      <c r="D3408" s="145">
        <v>28</v>
      </c>
      <c r="E3408" s="146">
        <v>76.900000000000006</v>
      </c>
      <c r="F3408" s="146">
        <v>98</v>
      </c>
    </row>
    <row r="3409" spans="1:6">
      <c r="A3409" s="59" t="s">
        <v>8994</v>
      </c>
      <c r="B3409" s="59" t="s">
        <v>8995</v>
      </c>
      <c r="C3409" s="144"/>
      <c r="D3409" s="145">
        <v>28</v>
      </c>
      <c r="E3409" s="146">
        <v>487.01</v>
      </c>
      <c r="F3409" s="146">
        <v>623</v>
      </c>
    </row>
    <row r="3410" spans="1:6">
      <c r="A3410" s="59" t="s">
        <v>8996</v>
      </c>
      <c r="B3410" s="59" t="s">
        <v>8997</v>
      </c>
      <c r="C3410" s="144"/>
      <c r="D3410" s="145">
        <v>28</v>
      </c>
      <c r="E3410" s="146">
        <v>1089.3599999999999</v>
      </c>
      <c r="F3410" s="146">
        <v>1394</v>
      </c>
    </row>
    <row r="3411" spans="1:6">
      <c r="A3411" s="59" t="s">
        <v>8998</v>
      </c>
      <c r="B3411" s="59" t="s">
        <v>8999</v>
      </c>
      <c r="C3411" s="144"/>
      <c r="D3411" s="145">
        <v>18</v>
      </c>
      <c r="E3411" s="146">
        <v>818.74</v>
      </c>
      <c r="F3411" s="146">
        <v>966</v>
      </c>
    </row>
    <row r="3412" spans="1:6">
      <c r="A3412" s="59" t="s">
        <v>9000</v>
      </c>
      <c r="B3412" s="59" t="s">
        <v>9001</v>
      </c>
      <c r="C3412" s="144"/>
      <c r="D3412" s="145">
        <v>18</v>
      </c>
      <c r="E3412" s="146">
        <v>2279.88</v>
      </c>
      <c r="F3412" s="146">
        <v>2690</v>
      </c>
    </row>
    <row r="3413" spans="1:6">
      <c r="A3413" s="59" t="s">
        <v>9002</v>
      </c>
      <c r="B3413" s="59" t="s">
        <v>9003</v>
      </c>
      <c r="C3413" s="144"/>
      <c r="D3413" s="145">
        <v>18</v>
      </c>
      <c r="E3413" s="146">
        <v>1058.06</v>
      </c>
      <c r="F3413" s="146">
        <v>1249</v>
      </c>
    </row>
    <row r="3414" spans="1:6">
      <c r="A3414" s="59" t="s">
        <v>9004</v>
      </c>
      <c r="B3414" s="59" t="s">
        <v>9005</v>
      </c>
      <c r="C3414" s="144"/>
      <c r="D3414" s="145">
        <v>18</v>
      </c>
      <c r="E3414" s="146">
        <v>529.03</v>
      </c>
      <c r="F3414" s="146">
        <v>624</v>
      </c>
    </row>
    <row r="3415" spans="1:6">
      <c r="A3415" s="59" t="s">
        <v>9006</v>
      </c>
      <c r="B3415" s="59" t="s">
        <v>9007</v>
      </c>
      <c r="C3415" s="144"/>
      <c r="D3415" s="145">
        <v>18</v>
      </c>
      <c r="E3415" s="146">
        <v>529.03</v>
      </c>
      <c r="F3415" s="146">
        <v>624</v>
      </c>
    </row>
    <row r="3416" spans="1:6">
      <c r="A3416" s="59" t="s">
        <v>9008</v>
      </c>
      <c r="B3416" s="59" t="s">
        <v>9009</v>
      </c>
      <c r="C3416" s="144"/>
      <c r="D3416" s="145">
        <v>18</v>
      </c>
      <c r="E3416" s="146">
        <v>6656.08</v>
      </c>
      <c r="F3416" s="146">
        <v>7854</v>
      </c>
    </row>
    <row r="3417" spans="1:6">
      <c r="A3417" s="59" t="s">
        <v>9010</v>
      </c>
      <c r="B3417" s="59" t="s">
        <v>9011</v>
      </c>
      <c r="C3417" s="144"/>
      <c r="D3417" s="145">
        <v>28</v>
      </c>
      <c r="E3417" s="146">
        <v>153.79</v>
      </c>
      <c r="F3417" s="146">
        <v>197</v>
      </c>
    </row>
    <row r="3418" spans="1:6">
      <c r="A3418" s="59" t="s">
        <v>9012</v>
      </c>
      <c r="B3418" s="59" t="s">
        <v>9013</v>
      </c>
      <c r="C3418" s="144"/>
      <c r="D3418" s="145">
        <v>28</v>
      </c>
      <c r="E3418" s="146">
        <v>2787.48</v>
      </c>
      <c r="F3418" s="146">
        <v>3568</v>
      </c>
    </row>
    <row r="3419" spans="1:6">
      <c r="A3419" s="59" t="s">
        <v>9014</v>
      </c>
      <c r="B3419" s="59" t="s">
        <v>9015</v>
      </c>
      <c r="C3419" s="144"/>
      <c r="D3419" s="145">
        <v>28</v>
      </c>
      <c r="E3419" s="146">
        <v>653.62</v>
      </c>
      <c r="F3419" s="146">
        <v>837</v>
      </c>
    </row>
    <row r="3420" spans="1:6">
      <c r="A3420" s="59" t="s">
        <v>9016</v>
      </c>
      <c r="B3420" s="59" t="s">
        <v>9017</v>
      </c>
      <c r="C3420" s="144"/>
      <c r="D3420" s="145">
        <v>28</v>
      </c>
      <c r="E3420" s="146">
        <v>153.79</v>
      </c>
      <c r="F3420" s="146">
        <v>197</v>
      </c>
    </row>
    <row r="3421" spans="1:6">
      <c r="A3421" s="59" t="s">
        <v>9018</v>
      </c>
      <c r="B3421" s="59" t="s">
        <v>9019</v>
      </c>
      <c r="C3421" s="144"/>
      <c r="D3421" s="145">
        <v>28</v>
      </c>
      <c r="E3421" s="146">
        <v>173.02</v>
      </c>
      <c r="F3421" s="146">
        <v>221</v>
      </c>
    </row>
    <row r="3422" spans="1:6">
      <c r="A3422" s="59" t="s">
        <v>9020</v>
      </c>
      <c r="B3422" s="59" t="s">
        <v>9021</v>
      </c>
      <c r="C3422" s="144"/>
      <c r="D3422" s="145">
        <v>28</v>
      </c>
      <c r="E3422" s="146">
        <v>134.57</v>
      </c>
      <c r="F3422" s="146">
        <v>172</v>
      </c>
    </row>
    <row r="3423" spans="1:6">
      <c r="A3423" s="59" t="s">
        <v>9022</v>
      </c>
      <c r="B3423" s="59" t="s">
        <v>9023</v>
      </c>
      <c r="C3423" s="144"/>
      <c r="D3423" s="145">
        <v>28</v>
      </c>
      <c r="E3423" s="146">
        <v>57.67</v>
      </c>
      <c r="F3423" s="146">
        <v>74</v>
      </c>
    </row>
    <row r="3424" spans="1:6">
      <c r="A3424" s="59" t="s">
        <v>9024</v>
      </c>
      <c r="B3424" s="59" t="s">
        <v>9025</v>
      </c>
      <c r="C3424" s="144"/>
      <c r="D3424" s="145">
        <v>28</v>
      </c>
      <c r="E3424" s="146">
        <v>89.71</v>
      </c>
      <c r="F3424" s="146">
        <v>115</v>
      </c>
    </row>
    <row r="3425" spans="1:6">
      <c r="A3425" s="59" t="s">
        <v>9026</v>
      </c>
      <c r="B3425" s="59" t="s">
        <v>9027</v>
      </c>
      <c r="C3425" s="144"/>
      <c r="D3425" s="145">
        <v>28</v>
      </c>
      <c r="E3425" s="146">
        <v>589.54</v>
      </c>
      <c r="F3425" s="146">
        <v>755</v>
      </c>
    </row>
    <row r="3426" spans="1:6">
      <c r="A3426" s="59" t="s">
        <v>9028</v>
      </c>
      <c r="B3426" s="59" t="s">
        <v>9029</v>
      </c>
      <c r="C3426" s="144"/>
      <c r="D3426" s="145">
        <v>28</v>
      </c>
      <c r="E3426" s="146">
        <v>96.12</v>
      </c>
      <c r="F3426" s="146">
        <v>123</v>
      </c>
    </row>
    <row r="3427" spans="1:6">
      <c r="A3427" s="59" t="s">
        <v>9030</v>
      </c>
      <c r="B3427" s="59" t="s">
        <v>9031</v>
      </c>
      <c r="C3427" s="144"/>
      <c r="D3427" s="145">
        <v>28</v>
      </c>
      <c r="E3427" s="146">
        <v>19.22</v>
      </c>
      <c r="F3427" s="146">
        <v>25</v>
      </c>
    </row>
    <row r="3428" spans="1:6">
      <c r="A3428" s="59" t="s">
        <v>9032</v>
      </c>
      <c r="B3428" s="59" t="s">
        <v>9033</v>
      </c>
      <c r="C3428" s="144"/>
      <c r="D3428" s="145">
        <v>28</v>
      </c>
      <c r="E3428" s="146">
        <v>820.22</v>
      </c>
      <c r="F3428" s="146">
        <v>1050</v>
      </c>
    </row>
    <row r="3429" spans="1:6">
      <c r="A3429" s="59" t="s">
        <v>9034</v>
      </c>
      <c r="B3429" s="59" t="s">
        <v>9035</v>
      </c>
      <c r="C3429" s="144"/>
      <c r="D3429" s="145">
        <v>28</v>
      </c>
      <c r="E3429" s="146">
        <v>820.22</v>
      </c>
      <c r="F3429" s="146">
        <v>1050</v>
      </c>
    </row>
    <row r="3430" spans="1:6">
      <c r="A3430" s="59" t="s">
        <v>9036</v>
      </c>
      <c r="B3430" s="59" t="s">
        <v>9037</v>
      </c>
      <c r="C3430" s="144"/>
      <c r="D3430" s="145">
        <v>28</v>
      </c>
      <c r="E3430" s="146">
        <v>346.03</v>
      </c>
      <c r="F3430" s="146">
        <v>443</v>
      </c>
    </row>
    <row r="3431" spans="1:6">
      <c r="A3431" s="59" t="s">
        <v>9038</v>
      </c>
      <c r="B3431" s="59" t="s">
        <v>9039</v>
      </c>
      <c r="C3431" s="144"/>
      <c r="D3431" s="145">
        <v>28</v>
      </c>
      <c r="E3431" s="146">
        <v>493.42</v>
      </c>
      <c r="F3431" s="146">
        <v>632</v>
      </c>
    </row>
    <row r="3432" spans="1:6">
      <c r="A3432" s="59" t="s">
        <v>9040</v>
      </c>
      <c r="B3432" s="59" t="s">
        <v>9041</v>
      </c>
      <c r="C3432" s="144"/>
      <c r="D3432" s="145">
        <v>28</v>
      </c>
      <c r="E3432" s="146">
        <v>288.36</v>
      </c>
      <c r="F3432" s="146">
        <v>369</v>
      </c>
    </row>
    <row r="3433" spans="1:6">
      <c r="A3433" s="59" t="s">
        <v>9042</v>
      </c>
      <c r="B3433" s="59" t="s">
        <v>9043</v>
      </c>
      <c r="C3433" s="144"/>
      <c r="D3433" s="145">
        <v>28</v>
      </c>
      <c r="E3433" s="146">
        <v>121.75</v>
      </c>
      <c r="F3433" s="146">
        <v>156</v>
      </c>
    </row>
    <row r="3434" spans="1:6">
      <c r="A3434" s="59" t="s">
        <v>9044</v>
      </c>
      <c r="B3434" s="59" t="s">
        <v>9045</v>
      </c>
      <c r="C3434" s="144"/>
      <c r="D3434" s="145">
        <v>28</v>
      </c>
      <c r="E3434" s="146">
        <v>288.36</v>
      </c>
      <c r="F3434" s="146">
        <v>369</v>
      </c>
    </row>
    <row r="3435" spans="1:6">
      <c r="A3435" s="59" t="s">
        <v>9046</v>
      </c>
      <c r="B3435" s="59" t="s">
        <v>9047</v>
      </c>
      <c r="C3435" s="144"/>
      <c r="D3435" s="145">
        <v>28</v>
      </c>
      <c r="E3435" s="146">
        <v>102.53</v>
      </c>
      <c r="F3435" s="146">
        <v>131</v>
      </c>
    </row>
    <row r="3436" spans="1:6">
      <c r="A3436" s="59" t="s">
        <v>9048</v>
      </c>
      <c r="B3436" s="59" t="s">
        <v>9049</v>
      </c>
      <c r="C3436" s="144"/>
      <c r="D3436" s="145">
        <v>28</v>
      </c>
      <c r="E3436" s="146">
        <v>76.900000000000006</v>
      </c>
      <c r="F3436" s="146">
        <v>98</v>
      </c>
    </row>
    <row r="3437" spans="1:6">
      <c r="A3437" s="59" t="s">
        <v>9050</v>
      </c>
      <c r="B3437" s="59" t="s">
        <v>9051</v>
      </c>
      <c r="C3437" s="144"/>
      <c r="D3437" s="145">
        <v>28</v>
      </c>
      <c r="E3437" s="146">
        <v>326.81</v>
      </c>
      <c r="F3437" s="146">
        <v>418</v>
      </c>
    </row>
    <row r="3438" spans="1:6">
      <c r="A3438" s="59" t="s">
        <v>9052</v>
      </c>
      <c r="B3438" s="59" t="s">
        <v>9053</v>
      </c>
      <c r="C3438" s="144"/>
      <c r="D3438" s="145">
        <v>28</v>
      </c>
      <c r="E3438" s="146">
        <v>493.42</v>
      </c>
      <c r="F3438" s="146">
        <v>632</v>
      </c>
    </row>
    <row r="3439" spans="1:6">
      <c r="A3439" s="59" t="s">
        <v>9054</v>
      </c>
      <c r="B3439" s="59" t="s">
        <v>9055</v>
      </c>
      <c r="C3439" s="144"/>
      <c r="D3439" s="145">
        <v>28</v>
      </c>
      <c r="E3439" s="146">
        <v>173.02</v>
      </c>
      <c r="F3439" s="146">
        <v>221</v>
      </c>
    </row>
    <row r="3440" spans="1:6">
      <c r="A3440" s="59" t="s">
        <v>9056</v>
      </c>
      <c r="B3440" s="59" t="s">
        <v>9057</v>
      </c>
      <c r="C3440" s="144"/>
      <c r="D3440" s="145">
        <v>28</v>
      </c>
      <c r="E3440" s="146">
        <v>38.450000000000003</v>
      </c>
      <c r="F3440" s="146">
        <v>49</v>
      </c>
    </row>
    <row r="3441" spans="1:6">
      <c r="A3441" s="59" t="s">
        <v>9058</v>
      </c>
      <c r="B3441" s="59" t="s">
        <v>9059</v>
      </c>
      <c r="C3441" s="144"/>
      <c r="D3441" s="145">
        <v>28</v>
      </c>
      <c r="E3441" s="146">
        <v>679.25</v>
      </c>
      <c r="F3441" s="146">
        <v>869</v>
      </c>
    </row>
    <row r="3442" spans="1:6">
      <c r="A3442" s="59" t="s">
        <v>9060</v>
      </c>
      <c r="B3442" s="59" t="s">
        <v>9061</v>
      </c>
      <c r="C3442" s="144"/>
      <c r="D3442" s="145">
        <v>28</v>
      </c>
      <c r="E3442" s="146">
        <v>422.93</v>
      </c>
      <c r="F3442" s="146">
        <v>541</v>
      </c>
    </row>
    <row r="3443" spans="1:6">
      <c r="A3443" s="59" t="s">
        <v>9062</v>
      </c>
      <c r="B3443" s="59" t="s">
        <v>9063</v>
      </c>
      <c r="C3443" s="144"/>
      <c r="D3443" s="145">
        <v>28</v>
      </c>
      <c r="E3443" s="146">
        <v>422.93</v>
      </c>
      <c r="F3443" s="146">
        <v>541</v>
      </c>
    </row>
    <row r="3444" spans="1:6">
      <c r="A3444" s="59" t="s">
        <v>9064</v>
      </c>
      <c r="B3444" s="59" t="s">
        <v>9065</v>
      </c>
      <c r="C3444" s="144"/>
      <c r="D3444" s="145">
        <v>28</v>
      </c>
      <c r="E3444" s="146">
        <v>775.37</v>
      </c>
      <c r="F3444" s="146">
        <v>992</v>
      </c>
    </row>
    <row r="3445" spans="1:6">
      <c r="A3445" s="59" t="s">
        <v>9066</v>
      </c>
      <c r="B3445" s="59" t="s">
        <v>9067</v>
      </c>
      <c r="C3445" s="144"/>
      <c r="D3445" s="145">
        <v>28</v>
      </c>
      <c r="E3445" s="146">
        <v>775.37</v>
      </c>
      <c r="F3445" s="146">
        <v>992</v>
      </c>
    </row>
    <row r="3446" spans="1:6">
      <c r="A3446" s="59" t="s">
        <v>9068</v>
      </c>
      <c r="B3446" s="59" t="s">
        <v>9069</v>
      </c>
      <c r="C3446" s="144"/>
      <c r="D3446" s="145">
        <v>28</v>
      </c>
      <c r="E3446" s="146">
        <v>679.25</v>
      </c>
      <c r="F3446" s="146">
        <v>869</v>
      </c>
    </row>
    <row r="3447" spans="1:6">
      <c r="A3447" s="59" t="s">
        <v>9070</v>
      </c>
      <c r="B3447" s="59" t="s">
        <v>9071</v>
      </c>
      <c r="C3447" s="144"/>
      <c r="D3447" s="145">
        <v>28</v>
      </c>
      <c r="E3447" s="146">
        <v>243.5</v>
      </c>
      <c r="F3447" s="146">
        <v>312</v>
      </c>
    </row>
    <row r="3448" spans="1:6">
      <c r="A3448" s="59" t="s">
        <v>9072</v>
      </c>
      <c r="B3448" s="59" t="s">
        <v>9073</v>
      </c>
      <c r="C3448" s="144"/>
      <c r="D3448" s="145">
        <v>28</v>
      </c>
      <c r="E3448" s="146">
        <v>243.5</v>
      </c>
      <c r="F3448" s="146">
        <v>312</v>
      </c>
    </row>
    <row r="3449" spans="1:6">
      <c r="A3449" s="59" t="s">
        <v>9074</v>
      </c>
      <c r="B3449" s="59" t="s">
        <v>9075</v>
      </c>
      <c r="C3449" s="144"/>
      <c r="D3449" s="145">
        <v>28</v>
      </c>
      <c r="E3449" s="146">
        <v>487.01</v>
      </c>
      <c r="F3449" s="146">
        <v>623</v>
      </c>
    </row>
    <row r="3450" spans="1:6">
      <c r="A3450" s="59" t="s">
        <v>9076</v>
      </c>
      <c r="B3450" s="59" t="s">
        <v>9077</v>
      </c>
      <c r="C3450" s="144"/>
      <c r="D3450" s="145">
        <v>28</v>
      </c>
      <c r="E3450" s="146">
        <v>487.01</v>
      </c>
      <c r="F3450" s="146">
        <v>623</v>
      </c>
    </row>
    <row r="3451" spans="1:6">
      <c r="A3451" s="59" t="s">
        <v>9078</v>
      </c>
      <c r="B3451" s="59" t="s">
        <v>9079</v>
      </c>
      <c r="C3451" s="144"/>
      <c r="D3451" s="145">
        <v>28</v>
      </c>
      <c r="E3451" s="146">
        <v>326.81</v>
      </c>
      <c r="F3451" s="146">
        <v>418</v>
      </c>
    </row>
    <row r="3452" spans="1:6">
      <c r="A3452" s="59" t="s">
        <v>9080</v>
      </c>
      <c r="B3452" s="59" t="s">
        <v>9081</v>
      </c>
      <c r="C3452" s="144"/>
      <c r="D3452" s="145">
        <v>28</v>
      </c>
      <c r="E3452" s="146">
        <v>698.47</v>
      </c>
      <c r="F3452" s="146">
        <v>894</v>
      </c>
    </row>
    <row r="3453" spans="1:6">
      <c r="A3453" s="59" t="s">
        <v>9082</v>
      </c>
      <c r="B3453" s="59" t="s">
        <v>9083</v>
      </c>
      <c r="C3453" s="144"/>
      <c r="D3453" s="145">
        <v>28</v>
      </c>
      <c r="E3453" s="146">
        <v>403.7</v>
      </c>
      <c r="F3453" s="146">
        <v>517</v>
      </c>
    </row>
    <row r="3454" spans="1:6">
      <c r="A3454" s="59" t="s">
        <v>9084</v>
      </c>
      <c r="B3454" s="59" t="s">
        <v>9085</v>
      </c>
      <c r="C3454" s="144"/>
      <c r="D3454" s="145">
        <v>28</v>
      </c>
      <c r="E3454" s="146">
        <v>403.7</v>
      </c>
      <c r="F3454" s="146">
        <v>517</v>
      </c>
    </row>
    <row r="3455" spans="1:6">
      <c r="A3455" s="59" t="s">
        <v>9086</v>
      </c>
      <c r="B3455" s="59" t="s">
        <v>9087</v>
      </c>
      <c r="C3455" s="144"/>
      <c r="D3455" s="145">
        <v>28</v>
      </c>
      <c r="E3455" s="146">
        <v>775.37</v>
      </c>
      <c r="F3455" s="146">
        <v>992</v>
      </c>
    </row>
    <row r="3456" spans="1:6">
      <c r="A3456" s="59" t="s">
        <v>9088</v>
      </c>
      <c r="B3456" s="59" t="s">
        <v>9089</v>
      </c>
      <c r="C3456" s="144"/>
      <c r="D3456" s="145">
        <v>28</v>
      </c>
      <c r="E3456" s="146">
        <v>775.37</v>
      </c>
      <c r="F3456" s="146">
        <v>992</v>
      </c>
    </row>
    <row r="3457" spans="1:6">
      <c r="A3457" s="59" t="s">
        <v>9090</v>
      </c>
      <c r="B3457" s="59" t="s">
        <v>9091</v>
      </c>
      <c r="C3457" s="144"/>
      <c r="D3457" s="145">
        <v>28</v>
      </c>
      <c r="E3457" s="146">
        <v>326.81</v>
      </c>
      <c r="F3457" s="146">
        <v>418</v>
      </c>
    </row>
    <row r="3458" spans="1:6">
      <c r="A3458" s="59" t="s">
        <v>9092</v>
      </c>
      <c r="B3458" s="59" t="s">
        <v>9093</v>
      </c>
      <c r="C3458" s="144"/>
      <c r="D3458" s="145">
        <v>28</v>
      </c>
      <c r="E3458" s="146">
        <v>205.06</v>
      </c>
      <c r="F3458" s="146">
        <v>262</v>
      </c>
    </row>
    <row r="3459" spans="1:6">
      <c r="A3459" s="59" t="s">
        <v>9094</v>
      </c>
      <c r="B3459" s="59" t="s">
        <v>9095</v>
      </c>
      <c r="C3459" s="144"/>
      <c r="D3459" s="145">
        <v>28</v>
      </c>
      <c r="E3459" s="146">
        <v>205.06</v>
      </c>
      <c r="F3459" s="146">
        <v>262</v>
      </c>
    </row>
    <row r="3460" spans="1:6">
      <c r="A3460" s="59" t="s">
        <v>9096</v>
      </c>
      <c r="B3460" s="59" t="s">
        <v>9097</v>
      </c>
      <c r="C3460" s="144"/>
      <c r="D3460" s="145">
        <v>28</v>
      </c>
      <c r="E3460" s="146">
        <v>422.93</v>
      </c>
      <c r="F3460" s="146">
        <v>541</v>
      </c>
    </row>
    <row r="3461" spans="1:6">
      <c r="A3461" s="59" t="s">
        <v>9098</v>
      </c>
      <c r="B3461" s="59" t="s">
        <v>9099</v>
      </c>
      <c r="C3461" s="144"/>
      <c r="D3461" s="145">
        <v>28</v>
      </c>
      <c r="E3461" s="146">
        <v>422.93</v>
      </c>
      <c r="F3461" s="146">
        <v>541</v>
      </c>
    </row>
    <row r="3462" spans="1:6">
      <c r="A3462" s="59" t="s">
        <v>9100</v>
      </c>
      <c r="B3462" s="59" t="s">
        <v>9101</v>
      </c>
      <c r="C3462" s="144"/>
      <c r="D3462" s="145">
        <v>28</v>
      </c>
      <c r="E3462" s="146">
        <v>326.81</v>
      </c>
      <c r="F3462" s="146">
        <v>418</v>
      </c>
    </row>
    <row r="3463" spans="1:6">
      <c r="A3463" s="59" t="s">
        <v>9102</v>
      </c>
      <c r="B3463" s="59" t="s">
        <v>9103</v>
      </c>
      <c r="C3463" s="144"/>
      <c r="D3463" s="145">
        <v>28</v>
      </c>
      <c r="E3463" s="146">
        <v>679.25</v>
      </c>
      <c r="F3463" s="146">
        <v>869</v>
      </c>
    </row>
    <row r="3464" spans="1:6">
      <c r="A3464" s="59" t="s">
        <v>9104</v>
      </c>
      <c r="B3464" s="59" t="s">
        <v>9105</v>
      </c>
      <c r="C3464" s="144"/>
      <c r="D3464" s="145">
        <v>28</v>
      </c>
      <c r="E3464" s="146">
        <v>403.7</v>
      </c>
      <c r="F3464" s="146">
        <v>517</v>
      </c>
    </row>
    <row r="3465" spans="1:6">
      <c r="A3465" s="59" t="s">
        <v>9106</v>
      </c>
      <c r="B3465" s="59" t="s">
        <v>9107</v>
      </c>
      <c r="C3465" s="144"/>
      <c r="D3465" s="145">
        <v>28</v>
      </c>
      <c r="E3465" s="146">
        <v>403.7</v>
      </c>
      <c r="F3465" s="146">
        <v>517</v>
      </c>
    </row>
    <row r="3466" spans="1:6">
      <c r="A3466" s="59" t="s">
        <v>9108</v>
      </c>
      <c r="B3466" s="59" t="s">
        <v>9109</v>
      </c>
      <c r="C3466" s="144"/>
      <c r="D3466" s="145">
        <v>28</v>
      </c>
      <c r="E3466" s="146">
        <v>775.37</v>
      </c>
      <c r="F3466" s="146">
        <v>992</v>
      </c>
    </row>
    <row r="3467" spans="1:6">
      <c r="A3467" s="59" t="s">
        <v>9110</v>
      </c>
      <c r="B3467" s="59" t="s">
        <v>9111</v>
      </c>
      <c r="C3467" s="144"/>
      <c r="D3467" s="145">
        <v>28</v>
      </c>
      <c r="E3467" s="146">
        <v>775.37</v>
      </c>
      <c r="F3467" s="146">
        <v>992</v>
      </c>
    </row>
    <row r="3468" spans="1:6">
      <c r="A3468" s="59" t="s">
        <v>9112</v>
      </c>
      <c r="B3468" s="59" t="s">
        <v>9113</v>
      </c>
      <c r="C3468" s="144"/>
      <c r="D3468" s="145">
        <v>28</v>
      </c>
      <c r="E3468" s="146">
        <v>326.81</v>
      </c>
      <c r="F3468" s="146">
        <v>418</v>
      </c>
    </row>
    <row r="3469" spans="1:6">
      <c r="A3469" s="59" t="s">
        <v>9114</v>
      </c>
      <c r="B3469" s="59" t="s">
        <v>9115</v>
      </c>
      <c r="C3469" s="144"/>
      <c r="D3469" s="145">
        <v>28</v>
      </c>
      <c r="E3469" s="146">
        <v>243.5</v>
      </c>
      <c r="F3469" s="146">
        <v>312</v>
      </c>
    </row>
    <row r="3470" spans="1:6">
      <c r="A3470" s="59" t="s">
        <v>9116</v>
      </c>
      <c r="B3470" s="59" t="s">
        <v>9117</v>
      </c>
      <c r="C3470" s="144"/>
      <c r="D3470" s="145">
        <v>28</v>
      </c>
      <c r="E3470" s="146">
        <v>243.5</v>
      </c>
      <c r="F3470" s="146">
        <v>312</v>
      </c>
    </row>
    <row r="3471" spans="1:6">
      <c r="A3471" s="59" t="s">
        <v>9118</v>
      </c>
      <c r="B3471" s="59" t="s">
        <v>9119</v>
      </c>
      <c r="C3471" s="144"/>
      <c r="D3471" s="145">
        <v>28</v>
      </c>
      <c r="E3471" s="146">
        <v>775.37</v>
      </c>
      <c r="F3471" s="146">
        <v>992</v>
      </c>
    </row>
    <row r="3472" spans="1:6">
      <c r="A3472" s="59" t="s">
        <v>9120</v>
      </c>
      <c r="B3472" s="59" t="s">
        <v>9121</v>
      </c>
      <c r="C3472" s="144"/>
      <c r="D3472" s="145">
        <v>28</v>
      </c>
      <c r="E3472" s="146">
        <v>775.37</v>
      </c>
      <c r="F3472" s="146">
        <v>992</v>
      </c>
    </row>
    <row r="3473" spans="1:6">
      <c r="A3473" s="59" t="s">
        <v>9122</v>
      </c>
      <c r="B3473" s="59" t="s">
        <v>9123</v>
      </c>
      <c r="C3473" s="144"/>
      <c r="D3473" s="145">
        <v>28</v>
      </c>
      <c r="E3473" s="146">
        <v>326.81</v>
      </c>
      <c r="F3473" s="146">
        <v>418</v>
      </c>
    </row>
    <row r="3474" spans="1:6">
      <c r="A3474" s="59" t="s">
        <v>9124</v>
      </c>
      <c r="B3474" s="59" t="s">
        <v>9125</v>
      </c>
      <c r="C3474" s="144"/>
      <c r="D3474" s="145">
        <v>28</v>
      </c>
      <c r="E3474" s="146">
        <v>679.25</v>
      </c>
      <c r="F3474" s="146">
        <v>869</v>
      </c>
    </row>
    <row r="3475" spans="1:6">
      <c r="A3475" s="59" t="s">
        <v>9126</v>
      </c>
      <c r="B3475" s="59" t="s">
        <v>9127</v>
      </c>
      <c r="C3475" s="144"/>
      <c r="D3475" s="145">
        <v>28</v>
      </c>
      <c r="E3475" s="146">
        <v>307.58</v>
      </c>
      <c r="F3475" s="146">
        <v>394</v>
      </c>
    </row>
    <row r="3476" spans="1:6">
      <c r="A3476" s="59" t="s">
        <v>9128</v>
      </c>
      <c r="B3476" s="59" t="s">
        <v>9129</v>
      </c>
      <c r="C3476" s="144"/>
      <c r="D3476" s="145">
        <v>28</v>
      </c>
      <c r="E3476" s="146">
        <v>307.58</v>
      </c>
      <c r="F3476" s="146">
        <v>394</v>
      </c>
    </row>
    <row r="3477" spans="1:6">
      <c r="A3477" s="59" t="s">
        <v>9130</v>
      </c>
      <c r="B3477" s="59" t="s">
        <v>9131</v>
      </c>
      <c r="C3477" s="144"/>
      <c r="D3477" s="145">
        <v>28</v>
      </c>
      <c r="E3477" s="146">
        <v>775.37</v>
      </c>
      <c r="F3477" s="146">
        <v>992</v>
      </c>
    </row>
    <row r="3478" spans="1:6">
      <c r="A3478" s="59" t="s">
        <v>9132</v>
      </c>
      <c r="B3478" s="59" t="s">
        <v>9133</v>
      </c>
      <c r="C3478" s="144"/>
      <c r="D3478" s="145">
        <v>28</v>
      </c>
      <c r="E3478" s="146">
        <v>775.37</v>
      </c>
      <c r="F3478" s="146">
        <v>992</v>
      </c>
    </row>
    <row r="3479" spans="1:6">
      <c r="A3479" s="59" t="s">
        <v>9134</v>
      </c>
      <c r="B3479" s="59" t="s">
        <v>9135</v>
      </c>
      <c r="C3479" s="144"/>
      <c r="D3479" s="145">
        <v>28</v>
      </c>
      <c r="E3479" s="146">
        <v>326.81</v>
      </c>
      <c r="F3479" s="146">
        <v>418</v>
      </c>
    </row>
    <row r="3480" spans="1:6">
      <c r="A3480" s="59" t="s">
        <v>9136</v>
      </c>
      <c r="B3480" s="59" t="s">
        <v>9137</v>
      </c>
      <c r="C3480" s="144"/>
      <c r="D3480" s="145">
        <v>28</v>
      </c>
      <c r="E3480" s="146">
        <v>243.5</v>
      </c>
      <c r="F3480" s="146">
        <v>312</v>
      </c>
    </row>
    <row r="3481" spans="1:6">
      <c r="A3481" s="59" t="s">
        <v>9138</v>
      </c>
      <c r="B3481" s="59" t="s">
        <v>9139</v>
      </c>
      <c r="C3481" s="144"/>
      <c r="D3481" s="145">
        <v>28</v>
      </c>
      <c r="E3481" s="146">
        <v>243.5</v>
      </c>
      <c r="F3481" s="146">
        <v>312</v>
      </c>
    </row>
    <row r="3482" spans="1:6">
      <c r="A3482" s="59" t="s">
        <v>9140</v>
      </c>
      <c r="B3482" s="59" t="s">
        <v>9141</v>
      </c>
      <c r="C3482" s="144"/>
      <c r="D3482" s="145">
        <v>28</v>
      </c>
      <c r="E3482" s="146">
        <v>454.97</v>
      </c>
      <c r="F3482" s="146">
        <v>582</v>
      </c>
    </row>
    <row r="3483" spans="1:6">
      <c r="A3483" s="59" t="s">
        <v>9142</v>
      </c>
      <c r="B3483" s="59" t="s">
        <v>9143</v>
      </c>
      <c r="C3483" s="144"/>
      <c r="D3483" s="145">
        <v>28</v>
      </c>
      <c r="E3483" s="146">
        <v>454.97</v>
      </c>
      <c r="F3483" s="146">
        <v>582</v>
      </c>
    </row>
    <row r="3484" spans="1:6">
      <c r="A3484" s="59" t="s">
        <v>9144</v>
      </c>
      <c r="B3484" s="59" t="s">
        <v>9145</v>
      </c>
      <c r="C3484" s="144"/>
      <c r="D3484" s="145">
        <v>28</v>
      </c>
      <c r="E3484" s="146">
        <v>326.81</v>
      </c>
      <c r="F3484" s="146">
        <v>418</v>
      </c>
    </row>
    <row r="3485" spans="1:6">
      <c r="A3485" s="59" t="s">
        <v>9146</v>
      </c>
      <c r="B3485" s="59" t="s">
        <v>9147</v>
      </c>
      <c r="C3485" s="144"/>
      <c r="D3485" s="145">
        <v>28</v>
      </c>
      <c r="E3485" s="146">
        <v>1467.43</v>
      </c>
      <c r="F3485" s="146">
        <v>1878</v>
      </c>
    </row>
    <row r="3486" spans="1:6">
      <c r="A3486" s="59" t="s">
        <v>9148</v>
      </c>
      <c r="B3486" s="59" t="s">
        <v>9149</v>
      </c>
      <c r="C3486" s="144"/>
      <c r="D3486" s="145">
        <v>28</v>
      </c>
      <c r="E3486" s="146">
        <v>422.93</v>
      </c>
      <c r="F3486" s="146">
        <v>541</v>
      </c>
    </row>
    <row r="3487" spans="1:6">
      <c r="A3487" s="59" t="s">
        <v>9150</v>
      </c>
      <c r="B3487" s="59" t="s">
        <v>9151</v>
      </c>
      <c r="C3487" s="144"/>
      <c r="D3487" s="145">
        <v>28</v>
      </c>
      <c r="E3487" s="146">
        <v>422.93</v>
      </c>
      <c r="F3487" s="146">
        <v>541</v>
      </c>
    </row>
    <row r="3488" spans="1:6">
      <c r="A3488" s="59" t="s">
        <v>9152</v>
      </c>
      <c r="B3488" s="59" t="s">
        <v>9153</v>
      </c>
      <c r="C3488" s="144"/>
      <c r="D3488" s="145">
        <v>28</v>
      </c>
      <c r="E3488" s="146">
        <v>980.42</v>
      </c>
      <c r="F3488" s="146">
        <v>1255</v>
      </c>
    </row>
    <row r="3489" spans="1:6">
      <c r="A3489" s="59" t="s">
        <v>9154</v>
      </c>
      <c r="B3489" s="59" t="s">
        <v>9155</v>
      </c>
      <c r="C3489" s="144"/>
      <c r="D3489" s="145">
        <v>28</v>
      </c>
      <c r="E3489" s="146">
        <v>980.42</v>
      </c>
      <c r="F3489" s="146">
        <v>1255</v>
      </c>
    </row>
    <row r="3490" spans="1:6">
      <c r="A3490" s="59" t="s">
        <v>9156</v>
      </c>
      <c r="B3490" s="59" t="s">
        <v>9157</v>
      </c>
      <c r="C3490" s="144"/>
      <c r="D3490" s="145">
        <v>28</v>
      </c>
      <c r="E3490" s="146">
        <v>422.93</v>
      </c>
      <c r="F3490" s="146">
        <v>541</v>
      </c>
    </row>
    <row r="3491" spans="1:6">
      <c r="A3491" s="59" t="s">
        <v>9158</v>
      </c>
      <c r="B3491" s="59" t="s">
        <v>9159</v>
      </c>
      <c r="C3491" s="144"/>
      <c r="D3491" s="145">
        <v>28</v>
      </c>
      <c r="E3491" s="146">
        <v>339.62</v>
      </c>
      <c r="F3491" s="146">
        <v>435</v>
      </c>
    </row>
    <row r="3492" spans="1:6">
      <c r="A3492" s="59" t="s">
        <v>9160</v>
      </c>
      <c r="B3492" s="59" t="s">
        <v>9161</v>
      </c>
      <c r="C3492" s="144"/>
      <c r="D3492" s="145">
        <v>28</v>
      </c>
      <c r="E3492" s="146">
        <v>339.62</v>
      </c>
      <c r="F3492" s="146">
        <v>435</v>
      </c>
    </row>
    <row r="3493" spans="1:6">
      <c r="A3493" s="59" t="s">
        <v>9162</v>
      </c>
      <c r="B3493" s="59" t="s">
        <v>9163</v>
      </c>
      <c r="C3493" s="144"/>
      <c r="D3493" s="145">
        <v>28</v>
      </c>
      <c r="E3493" s="146">
        <v>493.42</v>
      </c>
      <c r="F3493" s="146">
        <v>632</v>
      </c>
    </row>
    <row r="3494" spans="1:6">
      <c r="A3494" s="59" t="s">
        <v>9164</v>
      </c>
      <c r="B3494" s="59" t="s">
        <v>9165</v>
      </c>
      <c r="C3494" s="144"/>
      <c r="D3494" s="145">
        <v>28</v>
      </c>
      <c r="E3494" s="146">
        <v>493.42</v>
      </c>
      <c r="F3494" s="146">
        <v>632</v>
      </c>
    </row>
    <row r="3495" spans="1:6">
      <c r="A3495" s="59" t="s">
        <v>9166</v>
      </c>
      <c r="B3495" s="59" t="s">
        <v>9167</v>
      </c>
      <c r="C3495" s="144"/>
      <c r="D3495" s="145">
        <v>28</v>
      </c>
      <c r="E3495" s="146">
        <v>339.62</v>
      </c>
      <c r="F3495" s="146">
        <v>435</v>
      </c>
    </row>
    <row r="3496" spans="1:6">
      <c r="A3496" s="59" t="s">
        <v>9168</v>
      </c>
      <c r="B3496" s="59" t="s">
        <v>9169</v>
      </c>
      <c r="C3496" s="144"/>
      <c r="D3496" s="145">
        <v>28</v>
      </c>
      <c r="E3496" s="146">
        <v>166.61</v>
      </c>
      <c r="F3496" s="146">
        <v>213</v>
      </c>
    </row>
    <row r="3497" spans="1:6">
      <c r="A3497" s="59" t="s">
        <v>9170</v>
      </c>
      <c r="B3497" s="59" t="s">
        <v>9171</v>
      </c>
      <c r="C3497" s="144"/>
      <c r="D3497" s="145">
        <v>28</v>
      </c>
      <c r="E3497" s="146">
        <v>173.02</v>
      </c>
      <c r="F3497" s="146">
        <v>221</v>
      </c>
    </row>
    <row r="3498" spans="1:6">
      <c r="A3498" s="59" t="s">
        <v>9172</v>
      </c>
      <c r="B3498" s="59" t="s">
        <v>9173</v>
      </c>
      <c r="C3498" s="144"/>
      <c r="D3498" s="145">
        <v>28</v>
      </c>
      <c r="E3498" s="146">
        <v>1403.35</v>
      </c>
      <c r="F3498" s="146">
        <v>1796</v>
      </c>
    </row>
    <row r="3499" spans="1:6">
      <c r="A3499" s="59" t="s">
        <v>9174</v>
      </c>
      <c r="B3499" s="59" t="s">
        <v>9175</v>
      </c>
      <c r="C3499" s="144"/>
      <c r="D3499" s="145">
        <v>28</v>
      </c>
      <c r="E3499" s="146">
        <v>89.71</v>
      </c>
      <c r="F3499" s="146">
        <v>115</v>
      </c>
    </row>
    <row r="3500" spans="1:6">
      <c r="A3500" s="59" t="s">
        <v>9176</v>
      </c>
      <c r="B3500" s="59" t="s">
        <v>9177</v>
      </c>
      <c r="C3500" s="144"/>
      <c r="D3500" s="145">
        <v>28</v>
      </c>
      <c r="E3500" s="146">
        <v>12.82</v>
      </c>
      <c r="F3500" s="146">
        <v>16</v>
      </c>
    </row>
    <row r="3501" spans="1:6">
      <c r="A3501" s="59" t="s">
        <v>9178</v>
      </c>
      <c r="B3501" s="59" t="s">
        <v>9179</v>
      </c>
      <c r="C3501" s="144"/>
      <c r="D3501" s="145">
        <v>28</v>
      </c>
      <c r="E3501" s="146">
        <v>12.82</v>
      </c>
      <c r="F3501" s="146">
        <v>16</v>
      </c>
    </row>
    <row r="3502" spans="1:6">
      <c r="A3502" s="59" t="s">
        <v>9180</v>
      </c>
      <c r="B3502" s="59" t="s">
        <v>9181</v>
      </c>
      <c r="C3502" s="144"/>
      <c r="D3502" s="145">
        <v>12</v>
      </c>
      <c r="E3502" s="146">
        <v>49.86</v>
      </c>
      <c r="F3502" s="146">
        <v>56</v>
      </c>
    </row>
    <row r="3503" spans="1:6">
      <c r="A3503" s="59" t="s">
        <v>9182</v>
      </c>
      <c r="B3503" s="59" t="s">
        <v>9183</v>
      </c>
      <c r="C3503" s="144"/>
      <c r="D3503" s="145">
        <v>28</v>
      </c>
      <c r="E3503" s="146">
        <v>38.450000000000003</v>
      </c>
      <c r="F3503" s="146">
        <v>49</v>
      </c>
    </row>
    <row r="3504" spans="1:6">
      <c r="A3504" s="59" t="s">
        <v>9184</v>
      </c>
      <c r="B3504" s="59" t="s">
        <v>9185</v>
      </c>
      <c r="C3504" s="144"/>
      <c r="D3504" s="145">
        <v>18</v>
      </c>
      <c r="E3504" s="146">
        <v>44.09</v>
      </c>
      <c r="F3504" s="146">
        <v>52</v>
      </c>
    </row>
    <row r="3505" spans="1:6">
      <c r="A3505" s="59" t="s">
        <v>9186</v>
      </c>
      <c r="B3505" s="59" t="s">
        <v>9187</v>
      </c>
      <c r="C3505" s="144"/>
      <c r="D3505" s="145">
        <v>28</v>
      </c>
      <c r="E3505" s="146">
        <v>76.900000000000006</v>
      </c>
      <c r="F3505" s="146">
        <v>98</v>
      </c>
    </row>
    <row r="3506" spans="1:6">
      <c r="A3506" s="59" t="s">
        <v>9188</v>
      </c>
      <c r="B3506" s="59" t="s">
        <v>9189</v>
      </c>
      <c r="C3506" s="144"/>
      <c r="D3506" s="145">
        <v>28</v>
      </c>
      <c r="E3506" s="146">
        <v>205.06</v>
      </c>
      <c r="F3506" s="146">
        <v>262</v>
      </c>
    </row>
    <row r="3507" spans="1:6">
      <c r="A3507" s="59" t="s">
        <v>9190</v>
      </c>
      <c r="B3507" s="59" t="s">
        <v>9191</v>
      </c>
      <c r="C3507" s="144"/>
      <c r="D3507" s="145">
        <v>28</v>
      </c>
      <c r="E3507" s="146">
        <v>205.06</v>
      </c>
      <c r="F3507" s="146">
        <v>262</v>
      </c>
    </row>
    <row r="3508" spans="1:6">
      <c r="A3508" s="59" t="s">
        <v>9192</v>
      </c>
      <c r="B3508" s="59" t="s">
        <v>9193</v>
      </c>
      <c r="C3508" s="144"/>
      <c r="D3508" s="145">
        <v>28</v>
      </c>
      <c r="E3508" s="146">
        <v>205.06</v>
      </c>
      <c r="F3508" s="146">
        <v>262</v>
      </c>
    </row>
    <row r="3509" spans="1:6">
      <c r="A3509" s="59" t="s">
        <v>9194</v>
      </c>
      <c r="B3509" s="59" t="s">
        <v>9195</v>
      </c>
      <c r="C3509" s="144"/>
      <c r="D3509" s="145">
        <v>28</v>
      </c>
      <c r="E3509" s="146">
        <v>820.22</v>
      </c>
      <c r="F3509" s="146">
        <v>1050</v>
      </c>
    </row>
    <row r="3510" spans="1:6">
      <c r="A3510" s="59" t="s">
        <v>9196</v>
      </c>
      <c r="B3510" s="59" t="s">
        <v>9197</v>
      </c>
      <c r="C3510" s="144"/>
      <c r="D3510" s="145">
        <v>28</v>
      </c>
      <c r="E3510" s="146">
        <v>403.7</v>
      </c>
      <c r="F3510" s="146">
        <v>517</v>
      </c>
    </row>
    <row r="3511" spans="1:6">
      <c r="A3511" s="59" t="s">
        <v>9198</v>
      </c>
      <c r="B3511" s="59" t="s">
        <v>9199</v>
      </c>
      <c r="C3511" s="144"/>
      <c r="D3511" s="145">
        <v>28</v>
      </c>
      <c r="E3511" s="146">
        <v>205.06</v>
      </c>
      <c r="F3511" s="146">
        <v>262</v>
      </c>
    </row>
    <row r="3512" spans="1:6">
      <c r="A3512" s="59" t="s">
        <v>9200</v>
      </c>
      <c r="B3512" s="59" t="s">
        <v>9201</v>
      </c>
      <c r="C3512" s="144"/>
      <c r="D3512" s="145">
        <v>28</v>
      </c>
      <c r="E3512" s="146">
        <v>121.75</v>
      </c>
      <c r="F3512" s="146">
        <v>156</v>
      </c>
    </row>
    <row r="3513" spans="1:6">
      <c r="A3513" s="59" t="s">
        <v>9202</v>
      </c>
      <c r="B3513" s="59" t="s">
        <v>9203</v>
      </c>
      <c r="C3513" s="144"/>
      <c r="D3513" s="145">
        <v>18</v>
      </c>
      <c r="E3513" s="146">
        <v>264.52</v>
      </c>
      <c r="F3513" s="146">
        <v>312</v>
      </c>
    </row>
    <row r="3514" spans="1:6">
      <c r="A3514" s="59" t="s">
        <v>9204</v>
      </c>
      <c r="B3514" s="59" t="s">
        <v>9205</v>
      </c>
      <c r="C3514" s="144"/>
      <c r="D3514" s="145">
        <v>18</v>
      </c>
      <c r="E3514" s="146">
        <v>1486.33</v>
      </c>
      <c r="F3514" s="146">
        <v>1754</v>
      </c>
    </row>
    <row r="3515" spans="1:6">
      <c r="A3515" s="59" t="s">
        <v>9206</v>
      </c>
      <c r="B3515" s="59" t="s">
        <v>9207</v>
      </c>
      <c r="C3515" s="144"/>
      <c r="D3515" s="145">
        <v>18</v>
      </c>
      <c r="E3515" s="146">
        <v>138.56</v>
      </c>
      <c r="F3515" s="146">
        <v>163</v>
      </c>
    </row>
    <row r="3516" spans="1:6">
      <c r="A3516" s="59" t="s">
        <v>9208</v>
      </c>
      <c r="B3516" s="59" t="s">
        <v>9209</v>
      </c>
      <c r="C3516" s="144"/>
      <c r="D3516" s="145">
        <v>18</v>
      </c>
      <c r="E3516" s="146">
        <v>138.56</v>
      </c>
      <c r="F3516" s="146">
        <v>163</v>
      </c>
    </row>
    <row r="3517" spans="1:6">
      <c r="A3517" s="59" t="s">
        <v>9210</v>
      </c>
      <c r="B3517" s="59" t="s">
        <v>9211</v>
      </c>
      <c r="C3517" s="144"/>
      <c r="D3517" s="145">
        <v>18</v>
      </c>
      <c r="E3517" s="146">
        <v>7795.73</v>
      </c>
      <c r="F3517" s="146">
        <v>9199</v>
      </c>
    </row>
    <row r="3518" spans="1:6">
      <c r="A3518" s="59" t="s">
        <v>9212</v>
      </c>
      <c r="B3518" s="59" t="s">
        <v>9213</v>
      </c>
      <c r="C3518" s="144"/>
      <c r="D3518" s="145">
        <v>18</v>
      </c>
      <c r="E3518" s="146">
        <v>1184.02</v>
      </c>
      <c r="F3518" s="146">
        <v>1397</v>
      </c>
    </row>
    <row r="3519" spans="1:6">
      <c r="A3519" s="59" t="s">
        <v>9214</v>
      </c>
      <c r="B3519" s="59" t="s">
        <v>9215</v>
      </c>
      <c r="C3519" s="144"/>
      <c r="D3519" s="145">
        <v>5</v>
      </c>
      <c r="E3519" s="146">
        <v>9185.0300000000007</v>
      </c>
      <c r="F3519" s="146">
        <v>9644</v>
      </c>
    </row>
    <row r="3520" spans="1:6">
      <c r="A3520" s="59" t="s">
        <v>9216</v>
      </c>
      <c r="B3520" s="59" t="s">
        <v>9217</v>
      </c>
      <c r="C3520" s="144"/>
      <c r="D3520" s="145">
        <v>5</v>
      </c>
      <c r="E3520" s="146">
        <v>2154.25</v>
      </c>
      <c r="F3520" s="146">
        <v>2262</v>
      </c>
    </row>
    <row r="3521" spans="1:6">
      <c r="A3521" s="59" t="s">
        <v>9218</v>
      </c>
      <c r="B3521" s="59" t="s">
        <v>9219</v>
      </c>
      <c r="C3521" s="144"/>
      <c r="D3521" s="145">
        <v>5</v>
      </c>
      <c r="E3521" s="146">
        <v>5047.3100000000004</v>
      </c>
      <c r="F3521" s="146">
        <v>5300</v>
      </c>
    </row>
    <row r="3522" spans="1:6">
      <c r="A3522" s="59" t="s">
        <v>9220</v>
      </c>
      <c r="B3522" s="59" t="s">
        <v>9221</v>
      </c>
      <c r="C3522" s="144"/>
      <c r="D3522" s="145">
        <v>5</v>
      </c>
      <c r="E3522" s="146">
        <v>2357.37</v>
      </c>
      <c r="F3522" s="146">
        <v>2475</v>
      </c>
    </row>
    <row r="3523" spans="1:6">
      <c r="A3523" s="59" t="s">
        <v>9222</v>
      </c>
      <c r="B3523" s="59" t="s">
        <v>9223</v>
      </c>
      <c r="C3523" s="144"/>
      <c r="D3523" s="145">
        <v>5</v>
      </c>
      <c r="E3523" s="146">
        <v>1157.1400000000001</v>
      </c>
      <c r="F3523" s="146">
        <v>1215</v>
      </c>
    </row>
    <row r="3524" spans="1:6">
      <c r="A3524" s="59" t="s">
        <v>3144</v>
      </c>
      <c r="B3524" s="59" t="s">
        <v>3145</v>
      </c>
      <c r="C3524" s="144"/>
      <c r="D3524" s="145">
        <v>18</v>
      </c>
      <c r="E3524" s="146">
        <v>1326</v>
      </c>
      <c r="F3524" s="146">
        <v>1565</v>
      </c>
    </row>
    <row r="3525" spans="1:6">
      <c r="A3525" s="59" t="s">
        <v>9224</v>
      </c>
      <c r="B3525" s="59" t="s">
        <v>9225</v>
      </c>
      <c r="C3525" s="174"/>
      <c r="D3525" s="145">
        <v>18</v>
      </c>
      <c r="E3525" s="146">
        <v>308.60000000000002</v>
      </c>
      <c r="F3525" s="146">
        <v>364</v>
      </c>
    </row>
    <row r="3526" spans="1:6">
      <c r="A3526" s="59" t="s">
        <v>9226</v>
      </c>
      <c r="B3526" s="59" t="s">
        <v>9227</v>
      </c>
      <c r="C3526" s="144"/>
      <c r="D3526" s="145">
        <v>18</v>
      </c>
      <c r="E3526" s="146">
        <v>125.96</v>
      </c>
      <c r="F3526" s="146">
        <v>149</v>
      </c>
    </row>
    <row r="3527" spans="1:6">
      <c r="A3527" s="59" t="s">
        <v>9228</v>
      </c>
      <c r="B3527" s="59" t="s">
        <v>9229</v>
      </c>
      <c r="C3527" s="144"/>
      <c r="D3527" s="145">
        <v>18</v>
      </c>
      <c r="E3527" s="146">
        <v>3463.9</v>
      </c>
      <c r="F3527" s="146">
        <v>4087</v>
      </c>
    </row>
    <row r="3528" spans="1:6">
      <c r="A3528" s="59" t="s">
        <v>1232</v>
      </c>
      <c r="B3528" s="59" t="s">
        <v>1233</v>
      </c>
      <c r="C3528" s="144"/>
      <c r="D3528" s="145">
        <v>18</v>
      </c>
      <c r="E3528" s="146">
        <v>4619.24</v>
      </c>
      <c r="F3528" s="146">
        <v>5451</v>
      </c>
    </row>
    <row r="3529" spans="1:6">
      <c r="A3529" s="59" t="s">
        <v>9230</v>
      </c>
      <c r="B3529" s="59" t="s">
        <v>9231</v>
      </c>
      <c r="C3529" s="144"/>
      <c r="D3529" s="145">
        <v>28</v>
      </c>
      <c r="E3529" s="146">
        <v>3107.88</v>
      </c>
      <c r="F3529" s="146">
        <v>3978</v>
      </c>
    </row>
    <row r="3530" spans="1:6">
      <c r="A3530" s="59" t="s">
        <v>9232</v>
      </c>
      <c r="B3530" s="59" t="s">
        <v>9233</v>
      </c>
      <c r="C3530" s="144"/>
      <c r="D3530" s="145">
        <v>28</v>
      </c>
      <c r="E3530" s="146">
        <v>102.53</v>
      </c>
      <c r="F3530" s="146">
        <v>131</v>
      </c>
    </row>
    <row r="3531" spans="1:6">
      <c r="A3531" s="59" t="s">
        <v>9234</v>
      </c>
      <c r="B3531" s="59" t="s">
        <v>9235</v>
      </c>
      <c r="C3531" s="144"/>
      <c r="D3531" s="145">
        <v>28</v>
      </c>
      <c r="E3531" s="146">
        <v>6.41</v>
      </c>
      <c r="F3531" s="146">
        <v>8</v>
      </c>
    </row>
    <row r="3532" spans="1:6">
      <c r="A3532" s="59" t="s">
        <v>9236</v>
      </c>
      <c r="B3532" s="59" t="s">
        <v>9237</v>
      </c>
      <c r="C3532" s="144"/>
      <c r="D3532" s="145">
        <v>28</v>
      </c>
      <c r="E3532" s="146">
        <v>352.44</v>
      </c>
      <c r="F3532" s="146">
        <v>451</v>
      </c>
    </row>
    <row r="3533" spans="1:6">
      <c r="A3533" s="59" t="s">
        <v>9238</v>
      </c>
      <c r="B3533" s="59" t="s">
        <v>9239</v>
      </c>
      <c r="C3533" s="144"/>
      <c r="D3533" s="145">
        <v>28</v>
      </c>
      <c r="E3533" s="146">
        <v>44.86</v>
      </c>
      <c r="F3533" s="146">
        <v>57</v>
      </c>
    </row>
    <row r="3534" spans="1:6">
      <c r="A3534" s="59" t="s">
        <v>1236</v>
      </c>
      <c r="B3534" s="59" t="s">
        <v>1237</v>
      </c>
      <c r="C3534" s="144"/>
      <c r="D3534" s="145">
        <v>28</v>
      </c>
      <c r="E3534" s="146">
        <v>4671.43</v>
      </c>
      <c r="F3534" s="146">
        <v>5979</v>
      </c>
    </row>
    <row r="3535" spans="1:6">
      <c r="A3535" s="59" t="s">
        <v>9240</v>
      </c>
      <c r="B3535" s="59" t="s">
        <v>9241</v>
      </c>
      <c r="C3535" s="144"/>
      <c r="D3535" s="145">
        <v>28</v>
      </c>
      <c r="E3535" s="146">
        <v>4152.38</v>
      </c>
      <c r="F3535" s="146">
        <v>5315</v>
      </c>
    </row>
    <row r="3536" spans="1:6">
      <c r="A3536" s="59" t="s">
        <v>9242</v>
      </c>
      <c r="B3536" s="59" t="s">
        <v>9243</v>
      </c>
      <c r="C3536" s="144"/>
      <c r="D3536" s="145">
        <v>28</v>
      </c>
      <c r="E3536" s="146">
        <v>6.41</v>
      </c>
      <c r="F3536" s="146">
        <v>8</v>
      </c>
    </row>
    <row r="3537" spans="1:6">
      <c r="A3537" s="59" t="s">
        <v>9244</v>
      </c>
      <c r="B3537" s="59" t="s">
        <v>9245</v>
      </c>
      <c r="C3537" s="144"/>
      <c r="D3537" s="145">
        <v>28</v>
      </c>
      <c r="E3537" s="146">
        <v>51.26</v>
      </c>
      <c r="F3537" s="146">
        <v>66</v>
      </c>
    </row>
    <row r="3538" spans="1:6">
      <c r="A3538" s="59" t="s">
        <v>9246</v>
      </c>
      <c r="B3538" s="59" t="s">
        <v>9247</v>
      </c>
      <c r="C3538" s="144"/>
      <c r="D3538" s="145">
        <v>18</v>
      </c>
      <c r="E3538" s="146">
        <v>384.18</v>
      </c>
      <c r="F3538" s="146">
        <v>453</v>
      </c>
    </row>
    <row r="3539" spans="1:6">
      <c r="A3539" s="59" t="s">
        <v>9248</v>
      </c>
      <c r="B3539" s="59" t="s">
        <v>9249</v>
      </c>
      <c r="C3539" s="144"/>
      <c r="D3539" s="145">
        <v>18</v>
      </c>
      <c r="E3539" s="146">
        <v>239.32</v>
      </c>
      <c r="F3539" s="146">
        <v>282</v>
      </c>
    </row>
    <row r="3540" spans="1:6">
      <c r="A3540" s="59" t="s">
        <v>9250</v>
      </c>
      <c r="B3540" s="59" t="s">
        <v>9251</v>
      </c>
      <c r="C3540" s="144"/>
      <c r="D3540" s="145">
        <v>18</v>
      </c>
      <c r="E3540" s="146">
        <v>12.6</v>
      </c>
      <c r="F3540" s="146">
        <v>15</v>
      </c>
    </row>
    <row r="3541" spans="1:6">
      <c r="A3541" s="59" t="s">
        <v>9252</v>
      </c>
      <c r="B3541" s="59" t="s">
        <v>9253</v>
      </c>
      <c r="C3541" s="144"/>
      <c r="D3541" s="145">
        <v>18</v>
      </c>
      <c r="E3541" s="146">
        <v>62.98</v>
      </c>
      <c r="F3541" s="146">
        <v>74</v>
      </c>
    </row>
    <row r="3542" spans="1:6">
      <c r="A3542" s="59" t="s">
        <v>9254</v>
      </c>
      <c r="B3542" s="59" t="s">
        <v>9255</v>
      </c>
      <c r="C3542" s="144"/>
      <c r="D3542" s="145">
        <v>18</v>
      </c>
      <c r="E3542" s="146">
        <v>1026.57</v>
      </c>
      <c r="F3542" s="146">
        <v>1211</v>
      </c>
    </row>
    <row r="3543" spans="1:6">
      <c r="A3543" s="59" t="s">
        <v>9256</v>
      </c>
      <c r="B3543" s="59" t="s">
        <v>9257</v>
      </c>
      <c r="C3543" s="144"/>
      <c r="D3543" s="145">
        <v>18</v>
      </c>
      <c r="E3543" s="146">
        <v>170.05</v>
      </c>
      <c r="F3543" s="146">
        <v>201</v>
      </c>
    </row>
    <row r="3544" spans="1:6">
      <c r="A3544" s="59" t="s">
        <v>9258</v>
      </c>
      <c r="B3544" s="59" t="s">
        <v>9259</v>
      </c>
      <c r="C3544" s="144"/>
      <c r="D3544" s="145">
        <v>18</v>
      </c>
      <c r="E3544" s="146">
        <v>988.79</v>
      </c>
      <c r="F3544" s="146">
        <v>1167</v>
      </c>
    </row>
    <row r="3545" spans="1:6">
      <c r="A3545" s="59" t="s">
        <v>9260</v>
      </c>
      <c r="B3545" s="59" t="s">
        <v>9261</v>
      </c>
      <c r="C3545" s="144"/>
      <c r="D3545" s="145">
        <v>18</v>
      </c>
      <c r="E3545" s="146">
        <v>1139.94</v>
      </c>
      <c r="F3545" s="146">
        <v>1345</v>
      </c>
    </row>
    <row r="3546" spans="1:6">
      <c r="A3546" s="59" t="s">
        <v>9262</v>
      </c>
      <c r="B3546" s="59" t="s">
        <v>9263</v>
      </c>
      <c r="C3546" s="144"/>
      <c r="D3546" s="145">
        <v>28</v>
      </c>
      <c r="E3546" s="146">
        <v>1505.88</v>
      </c>
      <c r="F3546" s="146">
        <v>1928</v>
      </c>
    </row>
    <row r="3547" spans="1:6">
      <c r="A3547" s="59" t="s">
        <v>9264</v>
      </c>
      <c r="B3547" s="59" t="s">
        <v>9265</v>
      </c>
      <c r="C3547" s="144"/>
      <c r="D3547" s="145">
        <v>18</v>
      </c>
      <c r="E3547" s="146">
        <v>1864.21</v>
      </c>
      <c r="F3547" s="146">
        <v>2200</v>
      </c>
    </row>
    <row r="3548" spans="1:6">
      <c r="A3548" s="59" t="s">
        <v>9266</v>
      </c>
      <c r="B3548" s="59" t="s">
        <v>9267</v>
      </c>
      <c r="C3548" s="144"/>
      <c r="D3548" s="145">
        <v>18</v>
      </c>
      <c r="E3548" s="146">
        <v>1423.35</v>
      </c>
      <c r="F3548" s="146">
        <v>1680</v>
      </c>
    </row>
    <row r="3549" spans="1:6">
      <c r="A3549" s="59" t="s">
        <v>9268</v>
      </c>
      <c r="B3549" s="59" t="s">
        <v>9269</v>
      </c>
      <c r="C3549" s="144"/>
      <c r="D3549" s="145">
        <v>18</v>
      </c>
      <c r="E3549" s="146">
        <v>6771.25</v>
      </c>
      <c r="F3549" s="146">
        <v>7990</v>
      </c>
    </row>
    <row r="3550" spans="1:6">
      <c r="A3550" s="59" t="s">
        <v>9270</v>
      </c>
      <c r="B3550" s="59" t="s">
        <v>9271</v>
      </c>
      <c r="C3550" s="144"/>
      <c r="D3550" s="145">
        <v>18</v>
      </c>
      <c r="E3550" s="146">
        <v>1354.07</v>
      </c>
      <c r="F3550" s="146">
        <v>1598</v>
      </c>
    </row>
    <row r="3551" spans="1:6">
      <c r="A3551" s="59" t="s">
        <v>9272</v>
      </c>
      <c r="B3551" s="59" t="s">
        <v>9273</v>
      </c>
      <c r="C3551" s="144"/>
      <c r="D3551" s="145">
        <v>18</v>
      </c>
      <c r="E3551" s="146">
        <v>5316.37</v>
      </c>
      <c r="F3551" s="146">
        <v>6273</v>
      </c>
    </row>
    <row r="3552" spans="1:6">
      <c r="A3552" s="59" t="s">
        <v>9274</v>
      </c>
      <c r="B3552" s="59" t="s">
        <v>9275</v>
      </c>
      <c r="C3552" s="144"/>
      <c r="D3552" s="145">
        <v>18</v>
      </c>
      <c r="E3552" s="146">
        <v>4131.49</v>
      </c>
      <c r="F3552" s="146">
        <v>4875</v>
      </c>
    </row>
    <row r="3553" spans="1:6">
      <c r="A3553" s="59" t="s">
        <v>9276</v>
      </c>
      <c r="B3553" s="59" t="s">
        <v>9277</v>
      </c>
      <c r="C3553" s="144"/>
      <c r="D3553" s="145">
        <v>18</v>
      </c>
      <c r="E3553" s="146">
        <v>4534.5600000000004</v>
      </c>
      <c r="F3553" s="146">
        <v>5351</v>
      </c>
    </row>
    <row r="3554" spans="1:6">
      <c r="A3554" s="59" t="s">
        <v>9278</v>
      </c>
      <c r="B3554" s="59" t="s">
        <v>9279</v>
      </c>
      <c r="C3554" s="144"/>
      <c r="D3554" s="145">
        <v>18</v>
      </c>
      <c r="E3554" s="146">
        <v>6771.25</v>
      </c>
      <c r="F3554" s="146">
        <v>7990</v>
      </c>
    </row>
    <row r="3555" spans="1:6">
      <c r="A3555" s="59" t="s">
        <v>9280</v>
      </c>
      <c r="B3555" s="59" t="s">
        <v>9281</v>
      </c>
      <c r="C3555" s="144"/>
      <c r="D3555" s="145">
        <v>18</v>
      </c>
      <c r="E3555" s="146">
        <v>4162.9799999999996</v>
      </c>
      <c r="F3555" s="146">
        <v>4912</v>
      </c>
    </row>
    <row r="3556" spans="1:6">
      <c r="A3556" s="59" t="s">
        <v>9282</v>
      </c>
      <c r="B3556" s="59" t="s">
        <v>9283</v>
      </c>
      <c r="C3556" s="144"/>
      <c r="D3556" s="145">
        <v>18</v>
      </c>
      <c r="E3556" s="146">
        <v>5637.66</v>
      </c>
      <c r="F3556" s="146">
        <v>6652</v>
      </c>
    </row>
    <row r="3557" spans="1:6">
      <c r="A3557" s="59" t="s">
        <v>9284</v>
      </c>
      <c r="B3557" s="59" t="s">
        <v>9285</v>
      </c>
      <c r="C3557" s="144"/>
      <c r="D3557" s="145">
        <v>18</v>
      </c>
      <c r="E3557" s="146">
        <v>1876.8</v>
      </c>
      <c r="F3557" s="146">
        <v>2215</v>
      </c>
    </row>
    <row r="3558" spans="1:6">
      <c r="A3558" s="59" t="s">
        <v>9286</v>
      </c>
      <c r="B3558" s="59" t="s">
        <v>9287</v>
      </c>
      <c r="C3558" s="144"/>
      <c r="D3558" s="145">
        <v>18</v>
      </c>
      <c r="E3558" s="146">
        <v>1876.8</v>
      </c>
      <c r="F3558" s="146">
        <v>2215</v>
      </c>
    </row>
    <row r="3559" spans="1:6">
      <c r="A3559" s="59" t="s">
        <v>9288</v>
      </c>
      <c r="B3559" s="59" t="s">
        <v>9289</v>
      </c>
      <c r="C3559" s="144"/>
      <c r="D3559" s="145">
        <v>18</v>
      </c>
      <c r="E3559" s="146">
        <v>1876.8</v>
      </c>
      <c r="F3559" s="146">
        <v>2215</v>
      </c>
    </row>
    <row r="3560" spans="1:6">
      <c r="A3560" s="59" t="s">
        <v>9290</v>
      </c>
      <c r="B3560" s="59" t="s">
        <v>9291</v>
      </c>
      <c r="C3560" s="144"/>
      <c r="D3560" s="145">
        <v>18</v>
      </c>
      <c r="E3560" s="146">
        <v>2745.93</v>
      </c>
      <c r="F3560" s="146">
        <v>3240</v>
      </c>
    </row>
    <row r="3561" spans="1:6">
      <c r="A3561" s="59" t="s">
        <v>9292</v>
      </c>
      <c r="B3561" s="59" t="s">
        <v>9293</v>
      </c>
      <c r="C3561" s="144"/>
      <c r="D3561" s="145">
        <v>18</v>
      </c>
      <c r="E3561" s="146">
        <v>2827.8</v>
      </c>
      <c r="F3561" s="146">
        <v>3337</v>
      </c>
    </row>
    <row r="3562" spans="1:6">
      <c r="A3562" s="59" t="s">
        <v>9294</v>
      </c>
      <c r="B3562" s="59" t="s">
        <v>9295</v>
      </c>
      <c r="C3562" s="144"/>
      <c r="D3562" s="145">
        <v>18</v>
      </c>
      <c r="E3562" s="146">
        <v>3363.13</v>
      </c>
      <c r="F3562" s="146">
        <v>3968</v>
      </c>
    </row>
    <row r="3563" spans="1:6">
      <c r="A3563" s="59" t="s">
        <v>9296</v>
      </c>
      <c r="B3563" s="59" t="s">
        <v>9297</v>
      </c>
      <c r="C3563" s="144"/>
      <c r="D3563" s="145">
        <v>18</v>
      </c>
      <c r="E3563" s="146">
        <v>6328.73</v>
      </c>
      <c r="F3563" s="146">
        <v>7468</v>
      </c>
    </row>
    <row r="3564" spans="1:6">
      <c r="A3564" s="59" t="s">
        <v>9298</v>
      </c>
      <c r="B3564" s="59" t="s">
        <v>9299</v>
      </c>
      <c r="C3564" s="144"/>
      <c r="D3564" s="145">
        <v>18</v>
      </c>
      <c r="E3564" s="146">
        <v>6365.1</v>
      </c>
      <c r="F3564" s="146">
        <v>7511</v>
      </c>
    </row>
    <row r="3565" spans="1:6">
      <c r="A3565" s="59" t="s">
        <v>9300</v>
      </c>
      <c r="B3565" s="59" t="s">
        <v>9301</v>
      </c>
      <c r="C3565" s="144"/>
      <c r="D3565" s="145">
        <v>18</v>
      </c>
      <c r="E3565" s="146">
        <v>12.6</v>
      </c>
      <c r="F3565" s="146">
        <v>15</v>
      </c>
    </row>
    <row r="3566" spans="1:6">
      <c r="A3566" s="59" t="s">
        <v>9302</v>
      </c>
      <c r="B3566" s="59" t="s">
        <v>9303</v>
      </c>
      <c r="C3566" s="144"/>
      <c r="D3566" s="145">
        <v>18</v>
      </c>
      <c r="E3566" s="146">
        <v>18.89</v>
      </c>
      <c r="F3566" s="146">
        <v>22</v>
      </c>
    </row>
    <row r="3567" spans="1:6">
      <c r="A3567" s="59" t="s">
        <v>9304</v>
      </c>
      <c r="B3567" s="59" t="s">
        <v>9305</v>
      </c>
      <c r="C3567" s="144"/>
      <c r="D3567" s="145">
        <v>18</v>
      </c>
      <c r="E3567" s="146">
        <v>12.6</v>
      </c>
      <c r="F3567" s="146">
        <v>15</v>
      </c>
    </row>
    <row r="3568" spans="1:6">
      <c r="A3568" s="59" t="s">
        <v>9306</v>
      </c>
      <c r="B3568" s="59" t="s">
        <v>9307</v>
      </c>
      <c r="C3568" s="144"/>
      <c r="D3568" s="145">
        <v>18</v>
      </c>
      <c r="E3568" s="146">
        <v>31.49</v>
      </c>
      <c r="F3568" s="146">
        <v>37</v>
      </c>
    </row>
    <row r="3569" spans="1:6">
      <c r="A3569" s="59" t="s">
        <v>9308</v>
      </c>
      <c r="B3569" s="59" t="s">
        <v>9309</v>
      </c>
      <c r="C3569" s="144"/>
      <c r="D3569" s="145">
        <v>18</v>
      </c>
      <c r="E3569" s="146">
        <v>6819.75</v>
      </c>
      <c r="F3569" s="146">
        <v>8047</v>
      </c>
    </row>
    <row r="3570" spans="1:6">
      <c r="A3570" s="59" t="s">
        <v>9310</v>
      </c>
      <c r="B3570" s="59" t="s">
        <v>9311</v>
      </c>
      <c r="C3570" s="144"/>
      <c r="D3570" s="145">
        <v>18</v>
      </c>
      <c r="E3570" s="146">
        <v>176.34</v>
      </c>
      <c r="F3570" s="146">
        <v>208</v>
      </c>
    </row>
    <row r="3571" spans="1:6">
      <c r="A3571" s="59" t="s">
        <v>9312</v>
      </c>
      <c r="B3571" s="59" t="s">
        <v>9313</v>
      </c>
      <c r="C3571" s="144"/>
      <c r="D3571" s="145">
        <v>18</v>
      </c>
      <c r="E3571" s="146">
        <v>6274.17</v>
      </c>
      <c r="F3571" s="146">
        <v>7404</v>
      </c>
    </row>
    <row r="3572" spans="1:6">
      <c r="A3572" s="59" t="s">
        <v>9314</v>
      </c>
      <c r="B3572" s="59" t="s">
        <v>9315</v>
      </c>
      <c r="C3572" s="144"/>
      <c r="D3572" s="145">
        <v>18</v>
      </c>
      <c r="E3572" s="146">
        <v>4244.8500000000004</v>
      </c>
      <c r="F3572" s="146">
        <v>5009</v>
      </c>
    </row>
    <row r="3573" spans="1:6">
      <c r="A3573" s="59" t="s">
        <v>9316</v>
      </c>
      <c r="B3573" s="59" t="s">
        <v>9317</v>
      </c>
      <c r="C3573" s="144"/>
      <c r="D3573" s="145">
        <v>18</v>
      </c>
      <c r="E3573" s="146">
        <v>31.49</v>
      </c>
      <c r="F3573" s="146">
        <v>37</v>
      </c>
    </row>
    <row r="3574" spans="1:6">
      <c r="A3574" s="59" t="s">
        <v>9318</v>
      </c>
      <c r="B3574" s="59" t="s">
        <v>9319</v>
      </c>
      <c r="C3574" s="144"/>
      <c r="D3574" s="145">
        <v>18</v>
      </c>
      <c r="E3574" s="146">
        <v>163.75</v>
      </c>
      <c r="F3574" s="146">
        <v>193</v>
      </c>
    </row>
    <row r="3575" spans="1:6">
      <c r="A3575" s="59" t="s">
        <v>9320</v>
      </c>
      <c r="B3575" s="59" t="s">
        <v>9321</v>
      </c>
      <c r="C3575" s="144"/>
      <c r="D3575" s="145">
        <v>18</v>
      </c>
      <c r="E3575" s="146">
        <v>25.19</v>
      </c>
      <c r="F3575" s="146">
        <v>30</v>
      </c>
    </row>
    <row r="3576" spans="1:6">
      <c r="A3576" s="59" t="s">
        <v>9322</v>
      </c>
      <c r="B3576" s="59" t="s">
        <v>9323</v>
      </c>
      <c r="C3576" s="144"/>
      <c r="D3576" s="145">
        <v>18</v>
      </c>
      <c r="E3576" s="146">
        <v>289.70999999999998</v>
      </c>
      <c r="F3576" s="146">
        <v>342</v>
      </c>
    </row>
    <row r="3577" spans="1:6">
      <c r="A3577" s="59" t="s">
        <v>9324</v>
      </c>
      <c r="B3577" s="59" t="s">
        <v>9325</v>
      </c>
      <c r="C3577" s="144"/>
      <c r="D3577" s="145">
        <v>18</v>
      </c>
      <c r="E3577" s="146">
        <v>37.79</v>
      </c>
      <c r="F3577" s="146">
        <v>45</v>
      </c>
    </row>
    <row r="3578" spans="1:6">
      <c r="A3578" s="59" t="s">
        <v>9326</v>
      </c>
      <c r="B3578" s="59" t="s">
        <v>9327</v>
      </c>
      <c r="C3578" s="144"/>
      <c r="D3578" s="145">
        <v>18</v>
      </c>
      <c r="E3578" s="146">
        <v>107.07</v>
      </c>
      <c r="F3578" s="146">
        <v>126</v>
      </c>
    </row>
    <row r="3579" spans="1:6">
      <c r="A3579" s="59" t="s">
        <v>9328</v>
      </c>
      <c r="B3579" s="59" t="s">
        <v>9329</v>
      </c>
      <c r="C3579" s="144"/>
      <c r="D3579" s="145">
        <v>18</v>
      </c>
      <c r="E3579" s="146">
        <v>245.62</v>
      </c>
      <c r="F3579" s="146">
        <v>290</v>
      </c>
    </row>
    <row r="3580" spans="1:6">
      <c r="A3580" s="59" t="s">
        <v>9330</v>
      </c>
      <c r="B3580" s="59" t="s">
        <v>9331</v>
      </c>
      <c r="C3580" s="144"/>
      <c r="D3580" s="145">
        <v>18</v>
      </c>
      <c r="E3580" s="146">
        <v>18.89</v>
      </c>
      <c r="F3580" s="146">
        <v>22</v>
      </c>
    </row>
    <row r="3581" spans="1:6">
      <c r="A3581" s="59" t="s">
        <v>9332</v>
      </c>
      <c r="B3581" s="59" t="s">
        <v>9333</v>
      </c>
      <c r="C3581" s="144"/>
      <c r="D3581" s="145">
        <v>18</v>
      </c>
      <c r="E3581" s="146">
        <v>4345.62</v>
      </c>
      <c r="F3581" s="146">
        <v>5128</v>
      </c>
    </row>
    <row r="3582" spans="1:6">
      <c r="A3582" s="59" t="s">
        <v>9334</v>
      </c>
      <c r="B3582" s="59" t="s">
        <v>9335</v>
      </c>
      <c r="C3582" s="144"/>
      <c r="D3582" s="145">
        <v>18</v>
      </c>
      <c r="E3582" s="146">
        <v>478.65</v>
      </c>
      <c r="F3582" s="146">
        <v>565</v>
      </c>
    </row>
    <row r="3583" spans="1:6">
      <c r="A3583" s="59" t="s">
        <v>9336</v>
      </c>
      <c r="B3583" s="59" t="s">
        <v>9337</v>
      </c>
      <c r="C3583" s="144"/>
      <c r="D3583" s="145">
        <v>5</v>
      </c>
      <c r="E3583" s="146">
        <v>412.39</v>
      </c>
      <c r="F3583" s="146">
        <v>433</v>
      </c>
    </row>
    <row r="3584" spans="1:6">
      <c r="A3584" s="59" t="s">
        <v>9338</v>
      </c>
      <c r="B3584" s="59" t="s">
        <v>9339</v>
      </c>
      <c r="C3584" s="144"/>
      <c r="D3584" s="145">
        <v>18</v>
      </c>
      <c r="E3584" s="146">
        <v>346.39</v>
      </c>
      <c r="F3584" s="146">
        <v>409</v>
      </c>
    </row>
    <row r="3585" spans="1:6">
      <c r="A3585" s="59" t="s">
        <v>9340</v>
      </c>
      <c r="B3585" s="59" t="s">
        <v>9341</v>
      </c>
      <c r="C3585" s="144"/>
      <c r="D3585" s="145">
        <v>18</v>
      </c>
      <c r="E3585" s="146">
        <v>396.77</v>
      </c>
      <c r="F3585" s="146">
        <v>468</v>
      </c>
    </row>
    <row r="3586" spans="1:6">
      <c r="A3586" s="59" t="s">
        <v>9342</v>
      </c>
      <c r="B3586" s="59" t="s">
        <v>9343</v>
      </c>
      <c r="C3586" s="144"/>
      <c r="D3586" s="145">
        <v>18</v>
      </c>
      <c r="E3586" s="146">
        <v>592.01</v>
      </c>
      <c r="F3586" s="146">
        <v>699</v>
      </c>
    </row>
    <row r="3587" spans="1:6">
      <c r="A3587" s="59" t="s">
        <v>9344</v>
      </c>
      <c r="B3587" s="59" t="s">
        <v>9345</v>
      </c>
      <c r="C3587" s="144"/>
      <c r="D3587" s="145">
        <v>18</v>
      </c>
      <c r="E3587" s="146">
        <v>1908.29</v>
      </c>
      <c r="F3587" s="146">
        <v>2252</v>
      </c>
    </row>
    <row r="3588" spans="1:6">
      <c r="A3588" s="59" t="s">
        <v>9346</v>
      </c>
      <c r="B3588" s="59" t="s">
        <v>9347</v>
      </c>
      <c r="C3588" s="144"/>
      <c r="D3588" s="145">
        <v>18</v>
      </c>
      <c r="E3588" s="146">
        <v>1215.51</v>
      </c>
      <c r="F3588" s="146">
        <v>1434</v>
      </c>
    </row>
    <row r="3589" spans="1:6">
      <c r="A3589" s="59" t="s">
        <v>9348</v>
      </c>
      <c r="B3589" s="59" t="s">
        <v>9349</v>
      </c>
      <c r="C3589" s="144"/>
      <c r="D3589" s="145">
        <v>18</v>
      </c>
      <c r="E3589" s="146">
        <v>2582.1799999999998</v>
      </c>
      <c r="F3589" s="146">
        <v>3047</v>
      </c>
    </row>
    <row r="3590" spans="1:6">
      <c r="A3590" s="59" t="s">
        <v>9350</v>
      </c>
      <c r="B3590" s="59" t="s">
        <v>9351</v>
      </c>
      <c r="C3590" s="144"/>
      <c r="D3590" s="145">
        <v>28</v>
      </c>
      <c r="E3590" s="146">
        <v>1384.13</v>
      </c>
      <c r="F3590" s="146">
        <v>1772</v>
      </c>
    </row>
    <row r="3591" spans="1:6">
      <c r="A3591" s="59" t="s">
        <v>9352</v>
      </c>
      <c r="B3591" s="59" t="s">
        <v>9353</v>
      </c>
      <c r="C3591" s="144"/>
      <c r="D3591" s="145">
        <v>18</v>
      </c>
      <c r="E3591" s="146">
        <v>4647.92</v>
      </c>
      <c r="F3591" s="146">
        <v>5485</v>
      </c>
    </row>
    <row r="3592" spans="1:6">
      <c r="A3592" s="59" t="s">
        <v>2845</v>
      </c>
      <c r="B3592" s="59" t="s">
        <v>2846</v>
      </c>
      <c r="C3592" s="144"/>
      <c r="D3592" s="145">
        <v>18</v>
      </c>
      <c r="E3592" s="146">
        <v>834</v>
      </c>
      <c r="F3592" s="146">
        <v>985</v>
      </c>
    </row>
    <row r="3593" spans="1:6">
      <c r="A3593" s="59" t="s">
        <v>2849</v>
      </c>
      <c r="B3593" s="59" t="s">
        <v>2850</v>
      </c>
      <c r="C3593" s="144"/>
      <c r="D3593" s="145">
        <v>18</v>
      </c>
      <c r="E3593" s="146">
        <v>833</v>
      </c>
      <c r="F3593" s="146">
        <v>983</v>
      </c>
    </row>
    <row r="3594" spans="1:6">
      <c r="A3594" s="59" t="s">
        <v>3902</v>
      </c>
      <c r="B3594" s="59" t="s">
        <v>3903</v>
      </c>
      <c r="C3594" s="144"/>
      <c r="D3594" s="145">
        <v>18</v>
      </c>
      <c r="E3594" s="146">
        <v>810</v>
      </c>
      <c r="F3594" s="146">
        <v>956</v>
      </c>
    </row>
    <row r="3595" spans="1:6">
      <c r="A3595" s="59" t="s">
        <v>9354</v>
      </c>
      <c r="B3595" s="59" t="s">
        <v>9355</v>
      </c>
      <c r="C3595" s="144"/>
      <c r="D3595" s="145">
        <v>18</v>
      </c>
      <c r="E3595" s="146">
        <v>6177.18</v>
      </c>
      <c r="F3595" s="146">
        <v>7289</v>
      </c>
    </row>
    <row r="3596" spans="1:6">
      <c r="A3596" s="59" t="s">
        <v>9356</v>
      </c>
      <c r="B3596" s="59" t="s">
        <v>9357</v>
      </c>
      <c r="C3596" s="144"/>
      <c r="D3596" s="145">
        <v>18</v>
      </c>
      <c r="E3596" s="146">
        <v>258.22000000000003</v>
      </c>
      <c r="F3596" s="146">
        <v>305</v>
      </c>
    </row>
    <row r="3597" spans="1:6">
      <c r="A3597" s="59" t="s">
        <v>9358</v>
      </c>
      <c r="B3597" s="59" t="s">
        <v>9359</v>
      </c>
      <c r="C3597" s="144"/>
      <c r="D3597" s="145">
        <v>18</v>
      </c>
      <c r="E3597" s="146">
        <v>321.2</v>
      </c>
      <c r="F3597" s="146">
        <v>379</v>
      </c>
    </row>
    <row r="3598" spans="1:6">
      <c r="A3598" s="59" t="s">
        <v>9360</v>
      </c>
      <c r="B3598" s="59" t="s">
        <v>9361</v>
      </c>
      <c r="C3598" s="144"/>
      <c r="D3598" s="145">
        <v>18</v>
      </c>
      <c r="E3598" s="146">
        <v>1587.1</v>
      </c>
      <c r="F3598" s="146">
        <v>1873</v>
      </c>
    </row>
    <row r="3599" spans="1:6">
      <c r="A3599" s="59" t="s">
        <v>9362</v>
      </c>
      <c r="B3599" s="59" t="s">
        <v>9363</v>
      </c>
      <c r="C3599" s="144"/>
      <c r="D3599" s="145">
        <v>18</v>
      </c>
      <c r="E3599" s="146">
        <v>604.61</v>
      </c>
      <c r="F3599" s="146">
        <v>713</v>
      </c>
    </row>
    <row r="3600" spans="1:6">
      <c r="A3600" s="59" t="s">
        <v>9364</v>
      </c>
      <c r="B3600" s="59" t="s">
        <v>9365</v>
      </c>
      <c r="C3600" s="144"/>
      <c r="D3600" s="145">
        <v>18</v>
      </c>
      <c r="E3600" s="146">
        <v>125.96</v>
      </c>
      <c r="F3600" s="146">
        <v>149</v>
      </c>
    </row>
    <row r="3601" spans="1:6">
      <c r="A3601" s="59" t="s">
        <v>9366</v>
      </c>
      <c r="B3601" s="59" t="s">
        <v>9367</v>
      </c>
      <c r="C3601" s="144"/>
      <c r="D3601" s="145">
        <v>28</v>
      </c>
      <c r="E3601" s="146">
        <v>89.71</v>
      </c>
      <c r="F3601" s="146">
        <v>115</v>
      </c>
    </row>
    <row r="3602" spans="1:6">
      <c r="A3602" s="59" t="s">
        <v>9368</v>
      </c>
      <c r="B3602" s="59" t="s">
        <v>9369</v>
      </c>
      <c r="C3602" s="144"/>
      <c r="D3602" s="145">
        <v>28</v>
      </c>
      <c r="E3602" s="146">
        <v>192.24</v>
      </c>
      <c r="F3602" s="146">
        <v>246</v>
      </c>
    </row>
    <row r="3603" spans="1:6">
      <c r="A3603" s="59" t="s">
        <v>9370</v>
      </c>
      <c r="B3603" s="59" t="s">
        <v>9371</v>
      </c>
      <c r="C3603" s="144"/>
      <c r="D3603" s="145">
        <v>28</v>
      </c>
      <c r="E3603" s="146">
        <v>70.489999999999995</v>
      </c>
      <c r="F3603" s="146">
        <v>90</v>
      </c>
    </row>
    <row r="3604" spans="1:6">
      <c r="A3604" s="59" t="s">
        <v>9372</v>
      </c>
      <c r="B3604" s="59" t="s">
        <v>9373</v>
      </c>
      <c r="C3604" s="144"/>
      <c r="D3604" s="145">
        <v>28</v>
      </c>
      <c r="E3604" s="146">
        <v>76.900000000000006</v>
      </c>
      <c r="F3604" s="146">
        <v>98</v>
      </c>
    </row>
    <row r="3605" spans="1:6">
      <c r="A3605" s="59" t="s">
        <v>9374</v>
      </c>
      <c r="B3605" s="59" t="s">
        <v>9375</v>
      </c>
      <c r="C3605" s="144"/>
      <c r="D3605" s="145">
        <v>28</v>
      </c>
      <c r="E3605" s="146">
        <v>115.34</v>
      </c>
      <c r="F3605" s="146">
        <v>148</v>
      </c>
    </row>
    <row r="3606" spans="1:6">
      <c r="A3606" s="59" t="s">
        <v>9376</v>
      </c>
      <c r="B3606" s="59" t="s">
        <v>9377</v>
      </c>
      <c r="C3606" s="144"/>
      <c r="D3606" s="145">
        <v>28</v>
      </c>
      <c r="E3606" s="146">
        <v>70.489999999999995</v>
      </c>
      <c r="F3606" s="146">
        <v>90</v>
      </c>
    </row>
    <row r="3607" spans="1:6">
      <c r="A3607" s="59" t="s">
        <v>9378</v>
      </c>
      <c r="B3607" s="59" t="s">
        <v>9379</v>
      </c>
      <c r="C3607" s="144"/>
      <c r="D3607" s="145">
        <v>28</v>
      </c>
      <c r="E3607" s="146">
        <v>70.489999999999995</v>
      </c>
      <c r="F3607" s="146">
        <v>90</v>
      </c>
    </row>
    <row r="3608" spans="1:6">
      <c r="A3608" s="59" t="s">
        <v>9380</v>
      </c>
      <c r="B3608" s="59" t="s">
        <v>9381</v>
      </c>
      <c r="C3608" s="144"/>
      <c r="D3608" s="145">
        <v>28</v>
      </c>
      <c r="E3608" s="146">
        <v>64.08</v>
      </c>
      <c r="F3608" s="146">
        <v>82</v>
      </c>
    </row>
    <row r="3609" spans="1:6">
      <c r="A3609" s="59" t="s">
        <v>9382</v>
      </c>
      <c r="B3609" s="59" t="s">
        <v>9383</v>
      </c>
      <c r="C3609" s="144"/>
      <c r="D3609" s="145">
        <v>28</v>
      </c>
      <c r="E3609" s="146">
        <v>128.16</v>
      </c>
      <c r="F3609" s="146">
        <v>164</v>
      </c>
    </row>
    <row r="3610" spans="1:6">
      <c r="A3610" s="59" t="s">
        <v>9384</v>
      </c>
      <c r="B3610" s="59" t="s">
        <v>9385</v>
      </c>
      <c r="C3610" s="144"/>
      <c r="D3610" s="145">
        <v>28</v>
      </c>
      <c r="E3610" s="146">
        <v>128.16</v>
      </c>
      <c r="F3610" s="146">
        <v>164</v>
      </c>
    </row>
    <row r="3611" spans="1:6">
      <c r="A3611" s="59" t="s">
        <v>9386</v>
      </c>
      <c r="B3611" s="59" t="s">
        <v>9387</v>
      </c>
      <c r="C3611" s="144"/>
      <c r="D3611" s="145">
        <v>28</v>
      </c>
      <c r="E3611" s="146">
        <v>525.46</v>
      </c>
      <c r="F3611" s="146">
        <v>673</v>
      </c>
    </row>
    <row r="3612" spans="1:6">
      <c r="A3612" s="59" t="s">
        <v>9388</v>
      </c>
      <c r="B3612" s="59" t="s">
        <v>9389</v>
      </c>
      <c r="C3612" s="144"/>
      <c r="D3612" s="145">
        <v>28</v>
      </c>
      <c r="E3612" s="146">
        <v>589.54</v>
      </c>
      <c r="F3612" s="146">
        <v>755</v>
      </c>
    </row>
    <row r="3613" spans="1:6">
      <c r="A3613" s="59" t="s">
        <v>9390</v>
      </c>
      <c r="B3613" s="59" t="s">
        <v>9391</v>
      </c>
      <c r="C3613" s="144"/>
      <c r="D3613" s="145">
        <v>28</v>
      </c>
      <c r="E3613" s="146">
        <v>467.78</v>
      </c>
      <c r="F3613" s="146">
        <v>599</v>
      </c>
    </row>
    <row r="3614" spans="1:6">
      <c r="A3614" s="59" t="s">
        <v>9392</v>
      </c>
      <c r="B3614" s="59" t="s">
        <v>9393</v>
      </c>
      <c r="C3614" s="144"/>
      <c r="D3614" s="145">
        <v>28</v>
      </c>
      <c r="E3614" s="146">
        <v>640.79999999999995</v>
      </c>
      <c r="F3614" s="146">
        <v>820</v>
      </c>
    </row>
    <row r="3615" spans="1:6">
      <c r="A3615" s="59" t="s">
        <v>9394</v>
      </c>
      <c r="B3615" s="59" t="s">
        <v>9395</v>
      </c>
      <c r="C3615" s="144"/>
      <c r="D3615" s="145">
        <v>28</v>
      </c>
      <c r="E3615" s="146">
        <v>640.79999999999995</v>
      </c>
      <c r="F3615" s="146">
        <v>820</v>
      </c>
    </row>
    <row r="3616" spans="1:6">
      <c r="A3616" s="59" t="s">
        <v>9396</v>
      </c>
      <c r="B3616" s="59" t="s">
        <v>9397</v>
      </c>
      <c r="C3616" s="144"/>
      <c r="D3616" s="145">
        <v>18</v>
      </c>
      <c r="E3616" s="146">
        <v>8486.7999999999993</v>
      </c>
      <c r="F3616" s="146">
        <v>10014</v>
      </c>
    </row>
    <row r="3617" spans="1:6">
      <c r="A3617" s="59" t="s">
        <v>9398</v>
      </c>
      <c r="B3617" s="59" t="s">
        <v>9399</v>
      </c>
      <c r="C3617" s="144"/>
      <c r="D3617" s="145">
        <v>28</v>
      </c>
      <c r="E3617" s="146">
        <v>12.82</v>
      </c>
      <c r="F3617" s="146">
        <v>16</v>
      </c>
    </row>
    <row r="3618" spans="1:6">
      <c r="A3618" s="59" t="s">
        <v>9400</v>
      </c>
      <c r="B3618" s="59" t="s">
        <v>9401</v>
      </c>
      <c r="C3618" s="144"/>
      <c r="D3618" s="145">
        <v>28</v>
      </c>
      <c r="E3618" s="146">
        <v>179.42</v>
      </c>
      <c r="F3618" s="146">
        <v>230</v>
      </c>
    </row>
    <row r="3619" spans="1:6">
      <c r="A3619" s="59" t="s">
        <v>9402</v>
      </c>
      <c r="B3619" s="59" t="s">
        <v>9403</v>
      </c>
      <c r="C3619" s="144"/>
      <c r="D3619" s="145">
        <v>28</v>
      </c>
      <c r="E3619" s="146">
        <v>147.38</v>
      </c>
      <c r="F3619" s="146">
        <v>189</v>
      </c>
    </row>
    <row r="3620" spans="1:6">
      <c r="A3620" s="59" t="s">
        <v>9404</v>
      </c>
      <c r="B3620" s="59" t="s">
        <v>9405</v>
      </c>
      <c r="C3620" s="144"/>
      <c r="D3620" s="145">
        <v>28</v>
      </c>
      <c r="E3620" s="146">
        <v>153.79</v>
      </c>
      <c r="F3620" s="146">
        <v>197</v>
      </c>
    </row>
    <row r="3621" spans="1:6">
      <c r="A3621" s="59" t="s">
        <v>9406</v>
      </c>
      <c r="B3621" s="59" t="s">
        <v>9407</v>
      </c>
      <c r="C3621" s="144"/>
      <c r="D3621" s="145">
        <v>28</v>
      </c>
      <c r="E3621" s="146">
        <v>153.79</v>
      </c>
      <c r="F3621" s="146">
        <v>197</v>
      </c>
    </row>
    <row r="3622" spans="1:6">
      <c r="A3622" s="59" t="s">
        <v>9408</v>
      </c>
      <c r="B3622" s="59" t="s">
        <v>9409</v>
      </c>
      <c r="C3622" s="144"/>
      <c r="D3622" s="145">
        <v>28</v>
      </c>
      <c r="E3622" s="146">
        <v>1223.93</v>
      </c>
      <c r="F3622" s="146">
        <v>1567</v>
      </c>
    </row>
    <row r="3623" spans="1:6">
      <c r="A3623" s="59" t="s">
        <v>9410</v>
      </c>
      <c r="B3623" s="59" t="s">
        <v>9411</v>
      </c>
      <c r="C3623" s="144"/>
      <c r="D3623" s="145">
        <v>28</v>
      </c>
      <c r="E3623" s="146">
        <v>416.52</v>
      </c>
      <c r="F3623" s="146">
        <v>533</v>
      </c>
    </row>
    <row r="3624" spans="1:6">
      <c r="A3624" s="59" t="s">
        <v>9412</v>
      </c>
      <c r="B3624" s="59" t="s">
        <v>9413</v>
      </c>
      <c r="C3624" s="144"/>
      <c r="D3624" s="145">
        <v>28</v>
      </c>
      <c r="E3624" s="146">
        <v>762.55</v>
      </c>
      <c r="F3624" s="146">
        <v>976</v>
      </c>
    </row>
    <row r="3625" spans="1:6">
      <c r="A3625" s="59" t="s">
        <v>9414</v>
      </c>
      <c r="B3625" s="59" t="s">
        <v>9415</v>
      </c>
      <c r="C3625" s="144"/>
      <c r="D3625" s="145">
        <v>28</v>
      </c>
      <c r="E3625" s="146">
        <v>1787.83</v>
      </c>
      <c r="F3625" s="146">
        <v>2288</v>
      </c>
    </row>
    <row r="3626" spans="1:6">
      <c r="A3626" s="59" t="s">
        <v>9416</v>
      </c>
      <c r="B3626" s="59" t="s">
        <v>9417</v>
      </c>
      <c r="C3626" s="144"/>
      <c r="D3626" s="145">
        <v>28</v>
      </c>
      <c r="E3626" s="146">
        <v>698.47</v>
      </c>
      <c r="F3626" s="146">
        <v>894</v>
      </c>
    </row>
    <row r="3627" spans="1:6">
      <c r="A3627" s="59" t="s">
        <v>9418</v>
      </c>
      <c r="B3627" s="59" t="s">
        <v>9419</v>
      </c>
      <c r="C3627" s="144"/>
      <c r="D3627" s="145">
        <v>28</v>
      </c>
      <c r="E3627" s="146">
        <v>845.86</v>
      </c>
      <c r="F3627" s="146">
        <v>1083</v>
      </c>
    </row>
    <row r="3628" spans="1:6">
      <c r="A3628" s="59" t="s">
        <v>9420</v>
      </c>
      <c r="B3628" s="59" t="s">
        <v>9421</v>
      </c>
      <c r="C3628" s="144"/>
      <c r="D3628" s="145">
        <v>28</v>
      </c>
      <c r="E3628" s="146">
        <v>736.92</v>
      </c>
      <c r="F3628" s="146">
        <v>943</v>
      </c>
    </row>
    <row r="3629" spans="1:6">
      <c r="A3629" s="59" t="s">
        <v>9422</v>
      </c>
      <c r="B3629" s="59" t="s">
        <v>9423</v>
      </c>
      <c r="C3629" s="144"/>
      <c r="D3629" s="145">
        <v>28</v>
      </c>
      <c r="E3629" s="146">
        <v>467.78</v>
      </c>
      <c r="F3629" s="146">
        <v>599</v>
      </c>
    </row>
    <row r="3630" spans="1:6">
      <c r="A3630" s="59" t="s">
        <v>9424</v>
      </c>
      <c r="B3630" s="59" t="s">
        <v>9425</v>
      </c>
      <c r="C3630" s="144"/>
      <c r="D3630" s="145">
        <v>28</v>
      </c>
      <c r="E3630" s="146">
        <v>467.78</v>
      </c>
      <c r="F3630" s="146">
        <v>599</v>
      </c>
    </row>
    <row r="3631" spans="1:6">
      <c r="A3631" s="59" t="s">
        <v>9426</v>
      </c>
      <c r="B3631" s="59" t="s">
        <v>9427</v>
      </c>
      <c r="C3631" s="144"/>
      <c r="D3631" s="145">
        <v>28</v>
      </c>
      <c r="E3631" s="146">
        <v>595.94000000000005</v>
      </c>
      <c r="F3631" s="146">
        <v>763</v>
      </c>
    </row>
    <row r="3632" spans="1:6">
      <c r="A3632" s="59" t="s">
        <v>9428</v>
      </c>
      <c r="B3632" s="59" t="s">
        <v>9429</v>
      </c>
      <c r="C3632" s="144"/>
      <c r="D3632" s="145">
        <v>28</v>
      </c>
      <c r="E3632" s="146">
        <v>852.26</v>
      </c>
      <c r="F3632" s="146">
        <v>1091</v>
      </c>
    </row>
    <row r="3633" spans="1:6">
      <c r="A3633" s="59" t="s">
        <v>9430</v>
      </c>
      <c r="B3633" s="59" t="s">
        <v>9431</v>
      </c>
      <c r="C3633" s="144"/>
      <c r="D3633" s="145">
        <v>28</v>
      </c>
      <c r="E3633" s="146">
        <v>736.92</v>
      </c>
      <c r="F3633" s="146">
        <v>943</v>
      </c>
    </row>
    <row r="3634" spans="1:6">
      <c r="A3634" s="59" t="s">
        <v>9432</v>
      </c>
      <c r="B3634" s="59" t="s">
        <v>9433</v>
      </c>
      <c r="C3634" s="144"/>
      <c r="D3634" s="145">
        <v>28</v>
      </c>
      <c r="E3634" s="146">
        <v>487.01</v>
      </c>
      <c r="F3634" s="146">
        <v>623</v>
      </c>
    </row>
    <row r="3635" spans="1:6">
      <c r="A3635" s="59" t="s">
        <v>9434</v>
      </c>
      <c r="B3635" s="59" t="s">
        <v>9435</v>
      </c>
      <c r="C3635" s="144"/>
      <c r="D3635" s="145">
        <v>28</v>
      </c>
      <c r="E3635" s="146">
        <v>12.82</v>
      </c>
      <c r="F3635" s="146">
        <v>16</v>
      </c>
    </row>
    <row r="3636" spans="1:6">
      <c r="A3636" s="59" t="s">
        <v>9436</v>
      </c>
      <c r="B3636" s="59" t="s">
        <v>9437</v>
      </c>
      <c r="C3636" s="144"/>
      <c r="D3636" s="145">
        <v>18</v>
      </c>
      <c r="E3636" s="146">
        <v>264.52</v>
      </c>
      <c r="F3636" s="146">
        <v>312</v>
      </c>
    </row>
    <row r="3637" spans="1:6">
      <c r="A3637" s="59" t="s">
        <v>9438</v>
      </c>
      <c r="B3637" s="59" t="s">
        <v>9439</v>
      </c>
      <c r="C3637" s="144"/>
      <c r="D3637" s="145">
        <v>18</v>
      </c>
      <c r="E3637" s="146">
        <v>201.54</v>
      </c>
      <c r="F3637" s="146">
        <v>238</v>
      </c>
    </row>
    <row r="3638" spans="1:6">
      <c r="A3638" s="59" t="s">
        <v>9440</v>
      </c>
      <c r="B3638" s="59" t="s">
        <v>9441</v>
      </c>
      <c r="C3638" s="144"/>
      <c r="D3638" s="145">
        <v>18</v>
      </c>
      <c r="E3638" s="146">
        <v>3199.38</v>
      </c>
      <c r="F3638" s="146">
        <v>3775</v>
      </c>
    </row>
    <row r="3639" spans="1:6">
      <c r="A3639" s="59" t="s">
        <v>9442</v>
      </c>
      <c r="B3639" s="59" t="s">
        <v>9443</v>
      </c>
      <c r="C3639" s="144"/>
      <c r="D3639" s="145">
        <v>18</v>
      </c>
      <c r="E3639" s="146">
        <v>3199.38</v>
      </c>
      <c r="F3639" s="146">
        <v>3775</v>
      </c>
    </row>
    <row r="3640" spans="1:6">
      <c r="A3640" s="59" t="s">
        <v>9444</v>
      </c>
      <c r="B3640" s="59" t="s">
        <v>9445</v>
      </c>
      <c r="C3640" s="144"/>
      <c r="D3640" s="145">
        <v>28</v>
      </c>
      <c r="E3640" s="146">
        <v>1172.6600000000001</v>
      </c>
      <c r="F3640" s="146">
        <v>1501</v>
      </c>
    </row>
    <row r="3641" spans="1:6">
      <c r="A3641" s="59" t="s">
        <v>9446</v>
      </c>
      <c r="B3641" s="59" t="s">
        <v>9447</v>
      </c>
      <c r="C3641" s="144"/>
      <c r="D3641" s="145">
        <v>28</v>
      </c>
      <c r="E3641" s="146">
        <v>519.04999999999995</v>
      </c>
      <c r="F3641" s="146">
        <v>664</v>
      </c>
    </row>
    <row r="3642" spans="1:6">
      <c r="A3642" s="59" t="s">
        <v>9448</v>
      </c>
      <c r="B3642" s="59" t="s">
        <v>9449</v>
      </c>
      <c r="C3642" s="144"/>
      <c r="D3642" s="145">
        <v>28</v>
      </c>
      <c r="E3642" s="146">
        <v>570.30999999999995</v>
      </c>
      <c r="F3642" s="146">
        <v>730</v>
      </c>
    </row>
    <row r="3643" spans="1:6">
      <c r="A3643" s="59" t="s">
        <v>9450</v>
      </c>
      <c r="B3643" s="59" t="s">
        <v>9451</v>
      </c>
      <c r="C3643" s="144"/>
      <c r="D3643" s="145">
        <v>28</v>
      </c>
      <c r="E3643" s="146">
        <v>320.39999999999998</v>
      </c>
      <c r="F3643" s="146">
        <v>410</v>
      </c>
    </row>
    <row r="3644" spans="1:6">
      <c r="A3644" s="59" t="s">
        <v>9452</v>
      </c>
      <c r="B3644" s="59" t="s">
        <v>9453</v>
      </c>
      <c r="C3644" s="144"/>
      <c r="D3644" s="145">
        <v>28</v>
      </c>
      <c r="E3644" s="146">
        <v>320.39999999999998</v>
      </c>
      <c r="F3644" s="146">
        <v>410</v>
      </c>
    </row>
    <row r="3645" spans="1:6">
      <c r="A3645" s="59" t="s">
        <v>9454</v>
      </c>
      <c r="B3645" s="59" t="s">
        <v>9455</v>
      </c>
      <c r="C3645" s="144"/>
      <c r="D3645" s="145">
        <v>28</v>
      </c>
      <c r="E3645" s="146">
        <v>12.82</v>
      </c>
      <c r="F3645" s="146">
        <v>16</v>
      </c>
    </row>
    <row r="3646" spans="1:6">
      <c r="A3646" s="59" t="s">
        <v>9456</v>
      </c>
      <c r="B3646" s="59" t="s">
        <v>9457</v>
      </c>
      <c r="C3646" s="144"/>
      <c r="D3646" s="145">
        <v>28</v>
      </c>
      <c r="E3646" s="146">
        <v>12.82</v>
      </c>
      <c r="F3646" s="146">
        <v>16</v>
      </c>
    </row>
    <row r="3647" spans="1:6">
      <c r="A3647" s="59" t="s">
        <v>9458</v>
      </c>
      <c r="B3647" s="59" t="s">
        <v>9459</v>
      </c>
      <c r="C3647" s="144"/>
      <c r="D3647" s="145">
        <v>28</v>
      </c>
      <c r="E3647" s="146">
        <v>237.1</v>
      </c>
      <c r="F3647" s="146">
        <v>303</v>
      </c>
    </row>
    <row r="3648" spans="1:6">
      <c r="A3648" s="59" t="s">
        <v>9460</v>
      </c>
      <c r="B3648" s="59" t="s">
        <v>9461</v>
      </c>
      <c r="C3648" s="144"/>
      <c r="D3648" s="145">
        <v>28</v>
      </c>
      <c r="E3648" s="146">
        <v>595.94000000000005</v>
      </c>
      <c r="F3648" s="146">
        <v>763</v>
      </c>
    </row>
    <row r="3649" spans="1:6">
      <c r="A3649" s="59" t="s">
        <v>9462</v>
      </c>
      <c r="B3649" s="59" t="s">
        <v>9463</v>
      </c>
      <c r="C3649" s="144"/>
      <c r="D3649" s="145">
        <v>28</v>
      </c>
      <c r="E3649" s="146">
        <v>243.5</v>
      </c>
      <c r="F3649" s="146">
        <v>312</v>
      </c>
    </row>
    <row r="3650" spans="1:6">
      <c r="A3650" s="59" t="s">
        <v>9464</v>
      </c>
      <c r="B3650" s="59" t="s">
        <v>9465</v>
      </c>
      <c r="C3650" s="144"/>
      <c r="D3650" s="145">
        <v>28</v>
      </c>
      <c r="E3650" s="146">
        <v>185.83</v>
      </c>
      <c r="F3650" s="146">
        <v>238</v>
      </c>
    </row>
    <row r="3651" spans="1:6">
      <c r="A3651" s="59" t="s">
        <v>9466</v>
      </c>
      <c r="B3651" s="59" t="s">
        <v>9467</v>
      </c>
      <c r="C3651" s="144"/>
      <c r="D3651" s="145">
        <v>28</v>
      </c>
      <c r="E3651" s="146">
        <v>326.81</v>
      </c>
      <c r="F3651" s="146">
        <v>418</v>
      </c>
    </row>
    <row r="3652" spans="1:6">
      <c r="A3652" s="59" t="s">
        <v>9468</v>
      </c>
      <c r="B3652" s="59" t="s">
        <v>9469</v>
      </c>
      <c r="C3652" s="144"/>
      <c r="D3652" s="145">
        <v>28</v>
      </c>
      <c r="E3652" s="146">
        <v>198.65</v>
      </c>
      <c r="F3652" s="146">
        <v>254</v>
      </c>
    </row>
    <row r="3653" spans="1:6">
      <c r="A3653" s="59" t="s">
        <v>9470</v>
      </c>
      <c r="B3653" s="59" t="s">
        <v>9471</v>
      </c>
      <c r="C3653" s="144"/>
      <c r="D3653" s="145">
        <v>28</v>
      </c>
      <c r="E3653" s="146">
        <v>198.65</v>
      </c>
      <c r="F3653" s="146">
        <v>254</v>
      </c>
    </row>
    <row r="3654" spans="1:6">
      <c r="A3654" s="59" t="s">
        <v>9472</v>
      </c>
      <c r="B3654" s="59" t="s">
        <v>9473</v>
      </c>
      <c r="C3654" s="144"/>
      <c r="D3654" s="145">
        <v>28</v>
      </c>
      <c r="E3654" s="146">
        <v>198.65</v>
      </c>
      <c r="F3654" s="146">
        <v>254</v>
      </c>
    </row>
    <row r="3655" spans="1:6">
      <c r="A3655" s="59" t="s">
        <v>9474</v>
      </c>
      <c r="B3655" s="59" t="s">
        <v>9475</v>
      </c>
      <c r="C3655" s="144"/>
      <c r="D3655" s="145">
        <v>28</v>
      </c>
      <c r="E3655" s="146">
        <v>403.7</v>
      </c>
      <c r="F3655" s="146">
        <v>517</v>
      </c>
    </row>
    <row r="3656" spans="1:6">
      <c r="A3656" s="59" t="s">
        <v>9476</v>
      </c>
      <c r="B3656" s="59" t="s">
        <v>9477</v>
      </c>
      <c r="C3656" s="144"/>
      <c r="D3656" s="145">
        <v>28</v>
      </c>
      <c r="E3656" s="146">
        <v>403.7</v>
      </c>
      <c r="F3656" s="146">
        <v>517</v>
      </c>
    </row>
    <row r="3657" spans="1:6">
      <c r="A3657" s="59" t="s">
        <v>9478</v>
      </c>
      <c r="B3657" s="59" t="s">
        <v>9479</v>
      </c>
      <c r="C3657" s="144"/>
      <c r="D3657" s="145">
        <v>28</v>
      </c>
      <c r="E3657" s="146">
        <v>237.1</v>
      </c>
      <c r="F3657" s="146">
        <v>303</v>
      </c>
    </row>
    <row r="3658" spans="1:6">
      <c r="A3658" s="59" t="s">
        <v>9480</v>
      </c>
      <c r="B3658" s="59" t="s">
        <v>9481</v>
      </c>
      <c r="C3658" s="144"/>
      <c r="D3658" s="145">
        <v>28</v>
      </c>
      <c r="E3658" s="146">
        <v>595.94000000000005</v>
      </c>
      <c r="F3658" s="146">
        <v>763</v>
      </c>
    </row>
    <row r="3659" spans="1:6">
      <c r="A3659" s="59" t="s">
        <v>9482</v>
      </c>
      <c r="B3659" s="59" t="s">
        <v>9483</v>
      </c>
      <c r="C3659" s="144"/>
      <c r="D3659" s="145">
        <v>28</v>
      </c>
      <c r="E3659" s="146">
        <v>403.7</v>
      </c>
      <c r="F3659" s="146">
        <v>517</v>
      </c>
    </row>
    <row r="3660" spans="1:6">
      <c r="A3660" s="59" t="s">
        <v>9484</v>
      </c>
      <c r="B3660" s="59" t="s">
        <v>9485</v>
      </c>
      <c r="C3660" s="144"/>
      <c r="D3660" s="145">
        <v>28</v>
      </c>
      <c r="E3660" s="146">
        <v>403.7</v>
      </c>
      <c r="F3660" s="146">
        <v>517</v>
      </c>
    </row>
    <row r="3661" spans="1:6">
      <c r="A3661" s="59" t="s">
        <v>9486</v>
      </c>
      <c r="B3661" s="59" t="s">
        <v>9487</v>
      </c>
      <c r="C3661" s="144"/>
      <c r="D3661" s="145">
        <v>18</v>
      </c>
      <c r="E3661" s="146">
        <v>724.27</v>
      </c>
      <c r="F3661" s="146">
        <v>855</v>
      </c>
    </row>
    <row r="3662" spans="1:6">
      <c r="A3662" s="59" t="s">
        <v>9488</v>
      </c>
      <c r="B3662" s="59" t="s">
        <v>9489</v>
      </c>
      <c r="C3662" s="144"/>
      <c r="D3662" s="145">
        <v>18</v>
      </c>
      <c r="E3662" s="146">
        <v>1700.46</v>
      </c>
      <c r="F3662" s="146">
        <v>2007</v>
      </c>
    </row>
    <row r="3663" spans="1:6">
      <c r="A3663" s="59" t="s">
        <v>9490</v>
      </c>
      <c r="B3663" s="59" t="s">
        <v>9491</v>
      </c>
      <c r="C3663" s="144"/>
      <c r="D3663" s="145">
        <v>18</v>
      </c>
      <c r="E3663" s="146">
        <v>661.29</v>
      </c>
      <c r="F3663" s="146">
        <v>780</v>
      </c>
    </row>
    <row r="3664" spans="1:6">
      <c r="A3664" s="59" t="s">
        <v>9492</v>
      </c>
      <c r="B3664" s="59" t="s">
        <v>9493</v>
      </c>
      <c r="C3664" s="144"/>
      <c r="D3664" s="145">
        <v>18</v>
      </c>
      <c r="E3664" s="146">
        <v>806.14</v>
      </c>
      <c r="F3664" s="146">
        <v>951</v>
      </c>
    </row>
    <row r="3665" spans="1:6">
      <c r="A3665" s="59" t="s">
        <v>9494</v>
      </c>
      <c r="B3665" s="59" t="s">
        <v>9495</v>
      </c>
      <c r="C3665" s="144"/>
      <c r="D3665" s="145">
        <v>18</v>
      </c>
      <c r="E3665" s="146">
        <v>699.08</v>
      </c>
      <c r="F3665" s="146">
        <v>825</v>
      </c>
    </row>
    <row r="3666" spans="1:6">
      <c r="A3666" s="59" t="s">
        <v>9496</v>
      </c>
      <c r="B3666" s="59" t="s">
        <v>9497</v>
      </c>
      <c r="C3666" s="144"/>
      <c r="D3666" s="145">
        <v>18</v>
      </c>
      <c r="E3666" s="146">
        <v>440.86</v>
      </c>
      <c r="F3666" s="146">
        <v>520</v>
      </c>
    </row>
    <row r="3667" spans="1:6">
      <c r="A3667" s="59" t="s">
        <v>9498</v>
      </c>
      <c r="B3667" s="59" t="s">
        <v>9499</v>
      </c>
      <c r="C3667" s="144"/>
      <c r="D3667" s="145">
        <v>18</v>
      </c>
      <c r="E3667" s="146">
        <v>440.86</v>
      </c>
      <c r="F3667" s="146">
        <v>520</v>
      </c>
    </row>
    <row r="3668" spans="1:6">
      <c r="A3668" s="59" t="s">
        <v>9500</v>
      </c>
      <c r="B3668" s="59" t="s">
        <v>9501</v>
      </c>
      <c r="C3668" s="144"/>
      <c r="D3668" s="145">
        <v>18</v>
      </c>
      <c r="E3668" s="146">
        <v>566.82000000000005</v>
      </c>
      <c r="F3668" s="146">
        <v>669</v>
      </c>
    </row>
    <row r="3669" spans="1:6">
      <c r="A3669" s="59" t="s">
        <v>9502</v>
      </c>
      <c r="B3669" s="59" t="s">
        <v>9503</v>
      </c>
      <c r="C3669" s="144"/>
      <c r="D3669" s="145">
        <v>18</v>
      </c>
      <c r="E3669" s="146">
        <v>768.36</v>
      </c>
      <c r="F3669" s="146">
        <v>907</v>
      </c>
    </row>
    <row r="3670" spans="1:6">
      <c r="A3670" s="59" t="s">
        <v>9504</v>
      </c>
      <c r="B3670" s="59" t="s">
        <v>9505</v>
      </c>
      <c r="C3670" s="144"/>
      <c r="D3670" s="145">
        <v>18</v>
      </c>
      <c r="E3670" s="146">
        <v>749.46</v>
      </c>
      <c r="F3670" s="146">
        <v>884</v>
      </c>
    </row>
    <row r="3671" spans="1:6">
      <c r="A3671" s="59" t="s">
        <v>9506</v>
      </c>
      <c r="B3671" s="59" t="s">
        <v>9507</v>
      </c>
      <c r="C3671" s="144"/>
      <c r="D3671" s="145">
        <v>28</v>
      </c>
      <c r="E3671" s="146">
        <v>390.89</v>
      </c>
      <c r="F3671" s="146">
        <v>500</v>
      </c>
    </row>
    <row r="3672" spans="1:6">
      <c r="A3672" s="59" t="s">
        <v>9508</v>
      </c>
      <c r="B3672" s="59" t="s">
        <v>9509</v>
      </c>
      <c r="C3672" s="144"/>
      <c r="D3672" s="145">
        <v>28</v>
      </c>
      <c r="E3672" s="146">
        <v>403.7</v>
      </c>
      <c r="F3672" s="146">
        <v>517</v>
      </c>
    </row>
    <row r="3673" spans="1:6">
      <c r="A3673" s="59" t="s">
        <v>9510</v>
      </c>
      <c r="B3673" s="59" t="s">
        <v>9512</v>
      </c>
      <c r="C3673" s="144"/>
      <c r="D3673" s="145">
        <v>18</v>
      </c>
      <c r="E3673" s="146">
        <v>8802.02</v>
      </c>
      <c r="F3673" s="146">
        <v>10386</v>
      </c>
    </row>
    <row r="3674" spans="1:6">
      <c r="A3674" s="59" t="s">
        <v>9513</v>
      </c>
      <c r="B3674" s="59" t="s">
        <v>9514</v>
      </c>
      <c r="C3674" s="144"/>
      <c r="D3674" s="145">
        <v>28</v>
      </c>
      <c r="E3674" s="146">
        <v>12.82</v>
      </c>
      <c r="F3674" s="146">
        <v>16</v>
      </c>
    </row>
    <row r="3675" spans="1:6">
      <c r="A3675" s="59" t="s">
        <v>9515</v>
      </c>
      <c r="B3675" s="59" t="s">
        <v>9516</v>
      </c>
      <c r="C3675" s="144"/>
      <c r="D3675" s="145">
        <v>18</v>
      </c>
      <c r="E3675" s="146">
        <v>421.97</v>
      </c>
      <c r="F3675" s="146">
        <v>498</v>
      </c>
    </row>
    <row r="3676" spans="1:6">
      <c r="A3676" s="59" t="s">
        <v>9517</v>
      </c>
      <c r="B3676" s="59" t="s">
        <v>9518</v>
      </c>
      <c r="C3676" s="144"/>
      <c r="D3676" s="145">
        <v>28</v>
      </c>
      <c r="E3676" s="146">
        <v>512.64</v>
      </c>
      <c r="F3676" s="146">
        <v>656</v>
      </c>
    </row>
    <row r="3677" spans="1:6">
      <c r="A3677" s="59" t="s">
        <v>9519</v>
      </c>
      <c r="B3677" s="59" t="s">
        <v>9520</v>
      </c>
      <c r="C3677" s="144"/>
      <c r="D3677" s="145">
        <v>28</v>
      </c>
      <c r="E3677" s="146">
        <v>506.23</v>
      </c>
      <c r="F3677" s="146">
        <v>648</v>
      </c>
    </row>
    <row r="3678" spans="1:6">
      <c r="A3678" s="59" t="s">
        <v>9521</v>
      </c>
      <c r="B3678" s="59" t="s">
        <v>9522</v>
      </c>
      <c r="C3678" s="144"/>
      <c r="D3678" s="145">
        <v>28</v>
      </c>
      <c r="E3678" s="146">
        <v>442.15</v>
      </c>
      <c r="F3678" s="146">
        <v>566</v>
      </c>
    </row>
    <row r="3679" spans="1:6">
      <c r="A3679" s="59" t="s">
        <v>9523</v>
      </c>
      <c r="B3679" s="59" t="s">
        <v>9524</v>
      </c>
      <c r="C3679" s="144"/>
      <c r="D3679" s="145">
        <v>28</v>
      </c>
      <c r="E3679" s="146">
        <v>307.58</v>
      </c>
      <c r="F3679" s="146">
        <v>394</v>
      </c>
    </row>
    <row r="3680" spans="1:6">
      <c r="A3680" s="59" t="s">
        <v>9525</v>
      </c>
      <c r="B3680" s="59" t="s">
        <v>9526</v>
      </c>
      <c r="C3680" s="144"/>
      <c r="D3680" s="145">
        <v>28</v>
      </c>
      <c r="E3680" s="146">
        <v>102.53</v>
      </c>
      <c r="F3680" s="146">
        <v>131</v>
      </c>
    </row>
    <row r="3681" spans="1:6">
      <c r="A3681" s="59" t="s">
        <v>9527</v>
      </c>
      <c r="B3681" s="59" t="s">
        <v>9528</v>
      </c>
      <c r="C3681" s="144"/>
      <c r="D3681" s="145">
        <v>28</v>
      </c>
      <c r="E3681" s="146">
        <v>64.08</v>
      </c>
      <c r="F3681" s="146">
        <v>82</v>
      </c>
    </row>
    <row r="3682" spans="1:6">
      <c r="A3682" s="59" t="s">
        <v>9529</v>
      </c>
      <c r="B3682" s="59" t="s">
        <v>9530</v>
      </c>
      <c r="C3682" s="144"/>
      <c r="D3682" s="145">
        <v>28</v>
      </c>
      <c r="E3682" s="146">
        <v>833.04</v>
      </c>
      <c r="F3682" s="146">
        <v>1066</v>
      </c>
    </row>
    <row r="3683" spans="1:6">
      <c r="A3683" s="59" t="s">
        <v>9531</v>
      </c>
      <c r="B3683" s="59" t="s">
        <v>9532</v>
      </c>
      <c r="C3683" s="144"/>
      <c r="D3683" s="145">
        <v>28</v>
      </c>
      <c r="E3683" s="146">
        <v>25.63</v>
      </c>
      <c r="F3683" s="146">
        <v>33</v>
      </c>
    </row>
    <row r="3684" spans="1:6">
      <c r="A3684" s="59" t="s">
        <v>9533</v>
      </c>
      <c r="B3684" s="59" t="s">
        <v>9524</v>
      </c>
      <c r="C3684" s="144"/>
      <c r="D3684" s="145">
        <v>28</v>
      </c>
      <c r="E3684" s="146">
        <v>25.63</v>
      </c>
      <c r="F3684" s="146">
        <v>33</v>
      </c>
    </row>
    <row r="3685" spans="1:6">
      <c r="A3685" s="59" t="s">
        <v>9534</v>
      </c>
      <c r="B3685" s="59" t="s">
        <v>9535</v>
      </c>
      <c r="C3685" s="144"/>
      <c r="D3685" s="145">
        <v>28</v>
      </c>
      <c r="E3685" s="146">
        <v>160.19999999999999</v>
      </c>
      <c r="F3685" s="146">
        <v>205</v>
      </c>
    </row>
    <row r="3686" spans="1:6">
      <c r="A3686" s="59" t="s">
        <v>9536</v>
      </c>
      <c r="B3686" s="59" t="s">
        <v>9537</v>
      </c>
      <c r="C3686" s="144"/>
      <c r="D3686" s="145">
        <v>28</v>
      </c>
      <c r="E3686" s="146">
        <v>32.04</v>
      </c>
      <c r="F3686" s="146">
        <v>41</v>
      </c>
    </row>
    <row r="3687" spans="1:6">
      <c r="A3687" s="59" t="s">
        <v>9538</v>
      </c>
      <c r="B3687" s="59" t="s">
        <v>9539</v>
      </c>
      <c r="C3687" s="144"/>
      <c r="D3687" s="145">
        <v>28</v>
      </c>
      <c r="E3687" s="146">
        <v>217.87</v>
      </c>
      <c r="F3687" s="146">
        <v>279</v>
      </c>
    </row>
    <row r="3688" spans="1:6">
      <c r="A3688" s="59" t="s">
        <v>9540</v>
      </c>
      <c r="B3688" s="59" t="s">
        <v>9541</v>
      </c>
      <c r="C3688" s="144"/>
      <c r="D3688" s="145">
        <v>18</v>
      </c>
      <c r="E3688" s="146">
        <v>46271.23</v>
      </c>
      <c r="F3688" s="146">
        <v>54600</v>
      </c>
    </row>
    <row r="3689" spans="1:6">
      <c r="A3689" s="59" t="s">
        <v>9542</v>
      </c>
      <c r="B3689" s="59" t="s">
        <v>9543</v>
      </c>
      <c r="C3689" s="144"/>
      <c r="D3689" s="145">
        <v>18</v>
      </c>
      <c r="E3689" s="146">
        <v>46118.02</v>
      </c>
      <c r="F3689" s="146">
        <v>54419</v>
      </c>
    </row>
    <row r="3690" spans="1:6">
      <c r="A3690" s="59" t="s">
        <v>9544</v>
      </c>
      <c r="B3690" s="59" t="s">
        <v>9545</v>
      </c>
      <c r="C3690" s="144"/>
      <c r="D3690" s="145">
        <v>18</v>
      </c>
      <c r="E3690" s="146">
        <v>46118.02</v>
      </c>
      <c r="F3690" s="146">
        <v>54419</v>
      </c>
    </row>
    <row r="3691" spans="1:6">
      <c r="A3691" s="59" t="s">
        <v>9546</v>
      </c>
      <c r="B3691" s="59" t="s">
        <v>9547</v>
      </c>
      <c r="C3691" s="144"/>
      <c r="D3691" s="145">
        <v>18</v>
      </c>
      <c r="E3691" s="146">
        <v>61379.42</v>
      </c>
      <c r="F3691" s="146">
        <v>72428</v>
      </c>
    </row>
    <row r="3692" spans="1:6">
      <c r="A3692" s="59" t="s">
        <v>9548</v>
      </c>
      <c r="B3692" s="59" t="s">
        <v>9549</v>
      </c>
      <c r="C3692" s="144"/>
      <c r="D3692" s="145">
        <v>18</v>
      </c>
      <c r="E3692" s="146">
        <v>60520.32</v>
      </c>
      <c r="F3692" s="146">
        <v>71414</v>
      </c>
    </row>
    <row r="3693" spans="1:6">
      <c r="A3693" s="59" t="s">
        <v>9550</v>
      </c>
      <c r="B3693" s="59" t="s">
        <v>9551</v>
      </c>
      <c r="C3693" s="144"/>
      <c r="D3693" s="145">
        <v>18</v>
      </c>
      <c r="E3693" s="146">
        <v>61384.9</v>
      </c>
      <c r="F3693" s="146">
        <v>72434</v>
      </c>
    </row>
    <row r="3694" spans="1:6">
      <c r="A3694" s="59" t="s">
        <v>9552</v>
      </c>
      <c r="B3694" s="59" t="s">
        <v>9553</v>
      </c>
      <c r="C3694" s="144"/>
      <c r="D3694" s="145">
        <v>18</v>
      </c>
      <c r="E3694" s="146">
        <v>1605.99</v>
      </c>
      <c r="F3694" s="146">
        <v>1895</v>
      </c>
    </row>
    <row r="3695" spans="1:6">
      <c r="A3695" s="59" t="s">
        <v>9554</v>
      </c>
      <c r="B3695" s="59" t="s">
        <v>9555</v>
      </c>
      <c r="C3695" s="144"/>
      <c r="D3695" s="145">
        <v>18</v>
      </c>
      <c r="E3695" s="146">
        <v>1524.12</v>
      </c>
      <c r="F3695" s="146">
        <v>1798</v>
      </c>
    </row>
    <row r="3696" spans="1:6">
      <c r="A3696" s="59" t="s">
        <v>9556</v>
      </c>
      <c r="B3696" s="59" t="s">
        <v>9557</v>
      </c>
      <c r="C3696" s="144"/>
      <c r="D3696" s="145">
        <v>18</v>
      </c>
      <c r="E3696" s="146">
        <v>957.3</v>
      </c>
      <c r="F3696" s="146">
        <v>1130</v>
      </c>
    </row>
    <row r="3697" spans="1:6">
      <c r="A3697" s="59" t="s">
        <v>9558</v>
      </c>
      <c r="B3697" s="59" t="s">
        <v>9559</v>
      </c>
      <c r="C3697" s="144"/>
      <c r="D3697" s="145">
        <v>18</v>
      </c>
      <c r="E3697" s="146">
        <v>18.89</v>
      </c>
      <c r="F3697" s="146">
        <v>22</v>
      </c>
    </row>
    <row r="3698" spans="1:6">
      <c r="A3698" s="59" t="s">
        <v>9560</v>
      </c>
      <c r="B3698" s="59" t="s">
        <v>9561</v>
      </c>
      <c r="C3698" s="144"/>
      <c r="D3698" s="145">
        <v>18</v>
      </c>
      <c r="E3698" s="146">
        <v>18.89</v>
      </c>
      <c r="F3698" s="146">
        <v>22</v>
      </c>
    </row>
    <row r="3699" spans="1:6">
      <c r="A3699" s="59" t="s">
        <v>9562</v>
      </c>
      <c r="B3699" s="59" t="s">
        <v>9563</v>
      </c>
      <c r="C3699" s="144"/>
      <c r="D3699" s="145">
        <v>18</v>
      </c>
      <c r="E3699" s="146">
        <v>1580.8</v>
      </c>
      <c r="F3699" s="146">
        <v>1865</v>
      </c>
    </row>
    <row r="3700" spans="1:6">
      <c r="A3700" s="59" t="s">
        <v>9564</v>
      </c>
      <c r="B3700" s="59" t="s">
        <v>9565</v>
      </c>
      <c r="C3700" s="144"/>
      <c r="D3700" s="145">
        <v>18</v>
      </c>
      <c r="E3700" s="146">
        <v>1580.8</v>
      </c>
      <c r="F3700" s="146">
        <v>1865</v>
      </c>
    </row>
    <row r="3701" spans="1:6">
      <c r="A3701" s="59" t="s">
        <v>9566</v>
      </c>
      <c r="B3701" s="59" t="s">
        <v>9567</v>
      </c>
      <c r="C3701" s="144"/>
      <c r="D3701" s="145">
        <v>18</v>
      </c>
      <c r="E3701" s="146">
        <v>951</v>
      </c>
      <c r="F3701" s="146">
        <v>1122</v>
      </c>
    </row>
    <row r="3702" spans="1:6">
      <c r="A3702" s="59" t="s">
        <v>9568</v>
      </c>
      <c r="B3702" s="59" t="s">
        <v>9569</v>
      </c>
      <c r="C3702" s="144"/>
      <c r="D3702" s="145">
        <v>18</v>
      </c>
      <c r="E3702" s="146">
        <v>806.14</v>
      </c>
      <c r="F3702" s="146">
        <v>951</v>
      </c>
    </row>
    <row r="3703" spans="1:6">
      <c r="A3703" s="59" t="s">
        <v>9570</v>
      </c>
      <c r="B3703" s="59" t="s">
        <v>9571</v>
      </c>
      <c r="C3703" s="144"/>
      <c r="D3703" s="145">
        <v>18</v>
      </c>
      <c r="E3703" s="146">
        <v>888.02</v>
      </c>
      <c r="F3703" s="146">
        <v>1048</v>
      </c>
    </row>
    <row r="3704" spans="1:6">
      <c r="A3704" s="59" t="s">
        <v>9572</v>
      </c>
      <c r="B3704" s="59" t="s">
        <v>9573</v>
      </c>
      <c r="C3704" s="144"/>
      <c r="D3704" s="145">
        <v>18</v>
      </c>
      <c r="E3704" s="146">
        <v>18.89</v>
      </c>
      <c r="F3704" s="146">
        <v>22</v>
      </c>
    </row>
    <row r="3705" spans="1:6">
      <c r="A3705" s="59" t="s">
        <v>9574</v>
      </c>
      <c r="B3705" s="59" t="s">
        <v>9575</v>
      </c>
      <c r="C3705" s="144"/>
      <c r="D3705" s="145">
        <v>28</v>
      </c>
      <c r="E3705" s="146">
        <v>115.34</v>
      </c>
      <c r="F3705" s="146">
        <v>148</v>
      </c>
    </row>
    <row r="3706" spans="1:6">
      <c r="A3706" s="59" t="s">
        <v>9576</v>
      </c>
      <c r="B3706" s="59" t="s">
        <v>9577</v>
      </c>
      <c r="C3706" s="144"/>
      <c r="D3706" s="145">
        <v>18</v>
      </c>
      <c r="E3706" s="146">
        <v>2682.95</v>
      </c>
      <c r="F3706" s="146">
        <v>3166</v>
      </c>
    </row>
    <row r="3707" spans="1:6">
      <c r="A3707" s="59" t="s">
        <v>9578</v>
      </c>
      <c r="B3707" s="59" t="s">
        <v>9579</v>
      </c>
      <c r="C3707" s="144"/>
      <c r="D3707" s="145">
        <v>18</v>
      </c>
      <c r="E3707" s="146">
        <v>3552.07</v>
      </c>
      <c r="F3707" s="146">
        <v>4191</v>
      </c>
    </row>
    <row r="3708" spans="1:6">
      <c r="A3708" s="59" t="s">
        <v>9580</v>
      </c>
      <c r="B3708" s="59" t="s">
        <v>9581</v>
      </c>
      <c r="C3708" s="144"/>
      <c r="D3708" s="145">
        <v>18</v>
      </c>
      <c r="E3708" s="146">
        <v>384.18</v>
      </c>
      <c r="F3708" s="146">
        <v>453</v>
      </c>
    </row>
    <row r="3709" spans="1:6">
      <c r="A3709" s="59" t="s">
        <v>9582</v>
      </c>
      <c r="B3709" s="59" t="s">
        <v>9581</v>
      </c>
      <c r="C3709" s="144"/>
      <c r="D3709" s="145">
        <v>18</v>
      </c>
      <c r="E3709" s="146">
        <v>3552.07</v>
      </c>
      <c r="F3709" s="146">
        <v>4191</v>
      </c>
    </row>
    <row r="3710" spans="1:6">
      <c r="A3710" s="59" t="s">
        <v>9583</v>
      </c>
      <c r="B3710" s="59" t="s">
        <v>9584</v>
      </c>
      <c r="C3710" s="144"/>
      <c r="D3710" s="145">
        <v>18</v>
      </c>
      <c r="E3710" s="146">
        <v>2330.2600000000002</v>
      </c>
      <c r="F3710" s="146">
        <v>2750</v>
      </c>
    </row>
    <row r="3711" spans="1:6">
      <c r="A3711" s="59" t="s">
        <v>3150</v>
      </c>
      <c r="B3711" s="59" t="s">
        <v>3151</v>
      </c>
      <c r="C3711" s="144"/>
      <c r="D3711" s="145">
        <v>18</v>
      </c>
      <c r="E3711" s="146">
        <v>1756</v>
      </c>
      <c r="F3711" s="146">
        <v>2072</v>
      </c>
    </row>
    <row r="3712" spans="1:6">
      <c r="A3712" s="59" t="s">
        <v>9585</v>
      </c>
      <c r="B3712" s="59" t="s">
        <v>9586</v>
      </c>
      <c r="C3712" s="174"/>
      <c r="D3712" s="145">
        <v>18</v>
      </c>
      <c r="E3712" s="146">
        <v>31.49</v>
      </c>
      <c r="F3712" s="146">
        <v>37</v>
      </c>
    </row>
    <row r="3713" spans="1:6">
      <c r="A3713" s="59" t="s">
        <v>9587</v>
      </c>
      <c r="B3713" s="59" t="s">
        <v>9588</v>
      </c>
      <c r="C3713" s="144"/>
      <c r="D3713" s="145">
        <v>18</v>
      </c>
      <c r="E3713" s="146">
        <v>31.49</v>
      </c>
      <c r="F3713" s="146">
        <v>37</v>
      </c>
    </row>
    <row r="3714" spans="1:6">
      <c r="A3714" s="59" t="s">
        <v>9589</v>
      </c>
      <c r="B3714" s="59" t="s">
        <v>9590</v>
      </c>
      <c r="C3714" s="144"/>
      <c r="D3714" s="145">
        <v>18</v>
      </c>
      <c r="E3714" s="146">
        <v>25.19</v>
      </c>
      <c r="F3714" s="146">
        <v>30</v>
      </c>
    </row>
    <row r="3715" spans="1:6">
      <c r="A3715" s="59" t="s">
        <v>9591</v>
      </c>
      <c r="B3715" s="59" t="s">
        <v>9592</v>
      </c>
      <c r="C3715" s="144"/>
      <c r="D3715" s="145">
        <v>18</v>
      </c>
      <c r="E3715" s="146">
        <v>592.01</v>
      </c>
      <c r="F3715" s="146">
        <v>699</v>
      </c>
    </row>
    <row r="3716" spans="1:6">
      <c r="A3716" s="59" t="s">
        <v>998</v>
      </c>
      <c r="B3716" s="59" t="s">
        <v>1072</v>
      </c>
      <c r="C3716" s="144"/>
      <c r="D3716" s="145">
        <v>28</v>
      </c>
      <c r="E3716" s="146"/>
      <c r="F3716" s="146"/>
    </row>
    <row r="3717" spans="1:6">
      <c r="A3717" s="59" t="s">
        <v>1002</v>
      </c>
      <c r="B3717" s="59" t="s">
        <v>1150</v>
      </c>
      <c r="C3717" s="144"/>
      <c r="D3717" s="145">
        <v>18</v>
      </c>
      <c r="E3717" s="146"/>
      <c r="F3717" s="146"/>
    </row>
    <row r="3718" spans="1:6">
      <c r="A3718" s="59" t="s">
        <v>1029</v>
      </c>
      <c r="B3718" s="59" t="s">
        <v>1105</v>
      </c>
      <c r="C3718" s="144"/>
      <c r="D3718" s="145">
        <v>28</v>
      </c>
      <c r="E3718" s="146"/>
      <c r="F3718" s="146"/>
    </row>
  </sheetData>
  <hyperlinks>
    <hyperlink ref="B2083" r:id="rId1" xr:uid="{00000000-0004-0000-0E00-000000000000}"/>
    <hyperlink ref="B2084" r:id="rId2" xr:uid="{00000000-0004-0000-0E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43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9.88671875" customWidth="1"/>
    <col min="2" max="2" width="56.88671875" customWidth="1"/>
    <col min="3" max="3" width="44" customWidth="1"/>
    <col min="4" max="4" width="18.21875" customWidth="1"/>
    <col min="5" max="5" width="10" customWidth="1"/>
    <col min="6" max="6" width="15.6640625" customWidth="1"/>
    <col min="7" max="7" width="17.77734375" customWidth="1"/>
    <col min="8" max="8" width="61.109375" customWidth="1"/>
    <col min="9" max="9" width="7.44140625" customWidth="1"/>
    <col min="10" max="10" width="62" customWidth="1"/>
    <col min="11" max="11" width="16.33203125" customWidth="1"/>
    <col min="12" max="12" width="16.88671875" customWidth="1"/>
    <col min="13" max="13" width="17.6640625" customWidth="1"/>
    <col min="14" max="14" width="33.33203125" customWidth="1"/>
    <col min="15" max="15" width="22.109375" customWidth="1"/>
  </cols>
  <sheetData>
    <row r="1" spans="1:15" ht="15.75" customHeight="1">
      <c r="A1" s="148" t="s">
        <v>4752</v>
      </c>
      <c r="B1" s="149" t="s">
        <v>4753</v>
      </c>
      <c r="C1" s="150" t="s">
        <v>4754</v>
      </c>
      <c r="D1" s="149" t="s">
        <v>4631</v>
      </c>
      <c r="E1" s="151" t="s">
        <v>4755</v>
      </c>
      <c r="F1" s="149" t="s">
        <v>4756</v>
      </c>
      <c r="G1" s="152" t="s">
        <v>4757</v>
      </c>
      <c r="H1" s="149" t="s">
        <v>4758</v>
      </c>
      <c r="I1" s="149" t="s">
        <v>4759</v>
      </c>
      <c r="J1" s="153" t="s">
        <v>4760</v>
      </c>
      <c r="K1" s="154" t="s">
        <v>4761</v>
      </c>
      <c r="L1" s="155" t="s">
        <v>4762</v>
      </c>
      <c r="M1" s="153" t="s">
        <v>47</v>
      </c>
      <c r="N1" s="153" t="s">
        <v>4763</v>
      </c>
      <c r="O1" s="156"/>
    </row>
    <row r="2" spans="1:15" ht="15.75" customHeight="1">
      <c r="A2" s="157" t="s">
        <v>86</v>
      </c>
      <c r="B2" s="157" t="s">
        <v>87</v>
      </c>
      <c r="C2" s="158"/>
      <c r="D2" s="158"/>
      <c r="E2" s="159"/>
      <c r="F2" s="160" t="s">
        <v>4764</v>
      </c>
      <c r="G2" s="160" t="s">
        <v>4765</v>
      </c>
      <c r="H2" s="161">
        <v>390</v>
      </c>
      <c r="I2" s="162">
        <v>18</v>
      </c>
      <c r="J2" s="161">
        <v>460.2</v>
      </c>
      <c r="K2" s="162">
        <v>22</v>
      </c>
      <c r="L2" s="161">
        <v>101.244</v>
      </c>
      <c r="M2" s="161">
        <v>491.24400000000003</v>
      </c>
      <c r="N2" s="161">
        <v>580</v>
      </c>
      <c r="O2" s="156" t="str">
        <f t="shared" ref="O2:O65" si="0">VLOOKUP(A2,Old,1,FALSE)</f>
        <v>BACAN00040</v>
      </c>
    </row>
    <row r="3" spans="1:15" ht="15.75" customHeight="1">
      <c r="A3" s="157" t="s">
        <v>106</v>
      </c>
      <c r="B3" s="157" t="s">
        <v>107</v>
      </c>
      <c r="C3" s="158"/>
      <c r="D3" s="157" t="s">
        <v>27</v>
      </c>
      <c r="E3" s="163" t="s">
        <v>4766</v>
      </c>
      <c r="F3" s="160" t="s">
        <v>4764</v>
      </c>
      <c r="G3" s="160" t="s">
        <v>4767</v>
      </c>
      <c r="H3" s="161">
        <v>405</v>
      </c>
      <c r="I3" s="162">
        <v>18</v>
      </c>
      <c r="J3" s="161">
        <v>477.9</v>
      </c>
      <c r="K3" s="162">
        <v>22</v>
      </c>
      <c r="L3" s="161">
        <v>105.13799999999999</v>
      </c>
      <c r="M3" s="161">
        <v>510.13799999999998</v>
      </c>
      <c r="N3" s="161">
        <v>602</v>
      </c>
      <c r="O3" s="156" t="str">
        <f t="shared" si="0"/>
        <v>BACAN00092</v>
      </c>
    </row>
    <row r="4" spans="1:15" ht="15.75" customHeight="1">
      <c r="A4" s="157" t="s">
        <v>134</v>
      </c>
      <c r="B4" s="157" t="s">
        <v>136</v>
      </c>
      <c r="C4" s="158"/>
      <c r="D4" s="157" t="s">
        <v>4634</v>
      </c>
      <c r="E4" s="163" t="s">
        <v>4770</v>
      </c>
      <c r="F4" s="160" t="s">
        <v>4764</v>
      </c>
      <c r="G4" s="160" t="s">
        <v>4765</v>
      </c>
      <c r="H4" s="161">
        <v>75</v>
      </c>
      <c r="I4" s="162">
        <v>18</v>
      </c>
      <c r="J4" s="161">
        <v>88.5</v>
      </c>
      <c r="K4" s="162">
        <v>22</v>
      </c>
      <c r="L4" s="161">
        <v>19.47</v>
      </c>
      <c r="M4" s="161">
        <v>94.47</v>
      </c>
      <c r="N4" s="161">
        <v>111</v>
      </c>
      <c r="O4" s="156" t="str">
        <f t="shared" si="0"/>
        <v>BACAN00093</v>
      </c>
    </row>
    <row r="5" spans="1:15" ht="15.75" customHeight="1">
      <c r="A5" s="157" t="s">
        <v>150</v>
      </c>
      <c r="B5" s="157" t="s">
        <v>151</v>
      </c>
      <c r="C5" s="158"/>
      <c r="D5" s="157" t="s">
        <v>29</v>
      </c>
      <c r="E5" s="163" t="s">
        <v>4770</v>
      </c>
      <c r="F5" s="160" t="s">
        <v>4764</v>
      </c>
      <c r="G5" s="160" t="s">
        <v>4765</v>
      </c>
      <c r="H5" s="161">
        <v>265</v>
      </c>
      <c r="I5" s="162">
        <v>28</v>
      </c>
      <c r="J5" s="161">
        <v>339.2</v>
      </c>
      <c r="K5" s="162">
        <v>22</v>
      </c>
      <c r="L5" s="161">
        <v>74.623999999999995</v>
      </c>
      <c r="M5" s="161">
        <v>339.62400000000002</v>
      </c>
      <c r="N5" s="161">
        <v>435</v>
      </c>
      <c r="O5" s="156" t="str">
        <f t="shared" si="0"/>
        <v>BACBK00001</v>
      </c>
    </row>
    <row r="6" spans="1:15" ht="15.75" customHeight="1">
      <c r="A6" s="157" t="s">
        <v>166</v>
      </c>
      <c r="B6" s="157" t="s">
        <v>167</v>
      </c>
      <c r="C6" s="158"/>
      <c r="D6" s="157" t="s">
        <v>29</v>
      </c>
      <c r="E6" s="163" t="s">
        <v>4766</v>
      </c>
      <c r="F6" s="160" t="s">
        <v>4764</v>
      </c>
      <c r="G6" s="160" t="s">
        <v>4765</v>
      </c>
      <c r="H6" s="161">
        <v>35</v>
      </c>
      <c r="I6" s="162">
        <v>28</v>
      </c>
      <c r="J6" s="161">
        <v>44.800000000000004</v>
      </c>
      <c r="K6" s="162">
        <v>22</v>
      </c>
      <c r="L6" s="161">
        <v>9.8560000000000016</v>
      </c>
      <c r="M6" s="161">
        <v>44.856000000000002</v>
      </c>
      <c r="N6" s="161">
        <v>57</v>
      </c>
      <c r="O6" s="156" t="str">
        <f t="shared" si="0"/>
        <v>BACBK00002</v>
      </c>
    </row>
    <row r="7" spans="1:15" ht="15.75" customHeight="1">
      <c r="A7" s="157" t="s">
        <v>192</v>
      </c>
      <c r="B7" s="157" t="s">
        <v>193</v>
      </c>
      <c r="C7" s="158"/>
      <c r="D7" s="157" t="s">
        <v>29</v>
      </c>
      <c r="E7" s="163" t="s">
        <v>4766</v>
      </c>
      <c r="F7" s="160" t="s">
        <v>4764</v>
      </c>
      <c r="G7" s="160" t="s">
        <v>4765</v>
      </c>
      <c r="H7" s="161">
        <v>90</v>
      </c>
      <c r="I7" s="162">
        <v>18</v>
      </c>
      <c r="J7" s="161">
        <v>106.19999999999999</v>
      </c>
      <c r="K7" s="162">
        <v>22</v>
      </c>
      <c r="L7" s="161">
        <v>23.363999999999997</v>
      </c>
      <c r="M7" s="161">
        <v>113.364</v>
      </c>
      <c r="N7" s="161">
        <v>134</v>
      </c>
      <c r="O7" s="156" t="str">
        <f t="shared" si="0"/>
        <v>BACBK00004</v>
      </c>
    </row>
    <row r="8" spans="1:15" ht="15.75" customHeight="1">
      <c r="A8" s="157" t="s">
        <v>204</v>
      </c>
      <c r="B8" s="157" t="s">
        <v>205</v>
      </c>
      <c r="C8" s="158"/>
      <c r="D8" s="158"/>
      <c r="E8" s="159"/>
      <c r="F8" s="160" t="s">
        <v>4764</v>
      </c>
      <c r="G8" s="160" t="s">
        <v>4765</v>
      </c>
      <c r="H8" s="161">
        <v>65</v>
      </c>
      <c r="I8" s="162">
        <v>18</v>
      </c>
      <c r="J8" s="161">
        <v>76.7</v>
      </c>
      <c r="K8" s="162">
        <v>22</v>
      </c>
      <c r="L8" s="161">
        <v>16.874000000000002</v>
      </c>
      <c r="M8" s="161">
        <v>81.873999999999995</v>
      </c>
      <c r="N8" s="161">
        <v>97</v>
      </c>
      <c r="O8" s="156" t="str">
        <f t="shared" si="0"/>
        <v>BACBK00005</v>
      </c>
    </row>
    <row r="9" spans="1:15" ht="15.75" customHeight="1">
      <c r="A9" s="157" t="s">
        <v>211</v>
      </c>
      <c r="B9" s="157" t="s">
        <v>212</v>
      </c>
      <c r="C9" s="158"/>
      <c r="D9" s="158"/>
      <c r="E9" s="159"/>
      <c r="F9" s="160" t="s">
        <v>4764</v>
      </c>
      <c r="G9" s="160" t="s">
        <v>4765</v>
      </c>
      <c r="H9" s="161">
        <v>20</v>
      </c>
      <c r="I9" s="162">
        <v>18</v>
      </c>
      <c r="J9" s="161">
        <v>23.599999999999998</v>
      </c>
      <c r="K9" s="162">
        <v>22</v>
      </c>
      <c r="L9" s="161">
        <v>5.1919999999999993</v>
      </c>
      <c r="M9" s="161">
        <v>25.192</v>
      </c>
      <c r="N9" s="161">
        <v>30</v>
      </c>
      <c r="O9" s="156" t="str">
        <f t="shared" si="0"/>
        <v>BACBK00006</v>
      </c>
    </row>
    <row r="10" spans="1:15" ht="15.75" customHeight="1">
      <c r="A10" s="157" t="s">
        <v>219</v>
      </c>
      <c r="B10" s="157" t="s">
        <v>220</v>
      </c>
      <c r="C10" s="158"/>
      <c r="D10" s="157" t="s">
        <v>29</v>
      </c>
      <c r="E10" s="163" t="s">
        <v>4766</v>
      </c>
      <c r="F10" s="160" t="s">
        <v>4764</v>
      </c>
      <c r="G10" s="160" t="s">
        <v>4765</v>
      </c>
      <c r="H10" s="161">
        <v>195</v>
      </c>
      <c r="I10" s="162">
        <v>28</v>
      </c>
      <c r="J10" s="161">
        <v>249.6</v>
      </c>
      <c r="K10" s="162">
        <v>22</v>
      </c>
      <c r="L10" s="161">
        <v>54.911999999999999</v>
      </c>
      <c r="M10" s="161">
        <v>249.91200000000001</v>
      </c>
      <c r="N10" s="161">
        <v>320</v>
      </c>
      <c r="O10" s="156" t="str">
        <f t="shared" si="0"/>
        <v>BACBK00014</v>
      </c>
    </row>
    <row r="11" spans="1:15" ht="15.75" customHeight="1">
      <c r="A11" s="157" t="s">
        <v>228</v>
      </c>
      <c r="B11" s="157" t="s">
        <v>229</v>
      </c>
      <c r="C11" s="158"/>
      <c r="D11" s="157" t="s">
        <v>29</v>
      </c>
      <c r="E11" s="163" t="s">
        <v>4766</v>
      </c>
      <c r="F11" s="160" t="s">
        <v>4764</v>
      </c>
      <c r="G11" s="160" t="s">
        <v>4765</v>
      </c>
      <c r="H11" s="161">
        <v>195</v>
      </c>
      <c r="I11" s="162">
        <v>28</v>
      </c>
      <c r="J11" s="161">
        <v>249.6</v>
      </c>
      <c r="K11" s="162">
        <v>22</v>
      </c>
      <c r="L11" s="161">
        <v>54.911999999999999</v>
      </c>
      <c r="M11" s="161">
        <v>249.91200000000001</v>
      </c>
      <c r="N11" s="161">
        <v>320</v>
      </c>
      <c r="O11" s="156" t="str">
        <f t="shared" si="0"/>
        <v>BACBK00015</v>
      </c>
    </row>
    <row r="12" spans="1:15" ht="15.75" customHeight="1">
      <c r="A12" s="157" t="s">
        <v>238</v>
      </c>
      <c r="B12" s="157" t="s">
        <v>239</v>
      </c>
      <c r="C12" s="158"/>
      <c r="D12" s="157" t="s">
        <v>29</v>
      </c>
      <c r="E12" s="163" t="s">
        <v>4766</v>
      </c>
      <c r="F12" s="160" t="s">
        <v>4764</v>
      </c>
      <c r="G12" s="160" t="s">
        <v>4765</v>
      </c>
      <c r="H12" s="161">
        <v>40</v>
      </c>
      <c r="I12" s="162">
        <v>18</v>
      </c>
      <c r="J12" s="161">
        <v>47.199999999999996</v>
      </c>
      <c r="K12" s="162">
        <v>22</v>
      </c>
      <c r="L12" s="161">
        <v>10.383999999999999</v>
      </c>
      <c r="M12" s="161">
        <v>50.384</v>
      </c>
      <c r="N12" s="161">
        <v>59</v>
      </c>
      <c r="O12" s="156" t="str">
        <f t="shared" si="0"/>
        <v>BACBK00016</v>
      </c>
    </row>
    <row r="13" spans="1:15" ht="15.75" customHeight="1">
      <c r="A13" s="157" t="s">
        <v>248</v>
      </c>
      <c r="B13" s="157" t="s">
        <v>249</v>
      </c>
      <c r="C13" s="158"/>
      <c r="D13" s="158"/>
      <c r="E13" s="159"/>
      <c r="F13" s="160" t="s">
        <v>4764</v>
      </c>
      <c r="G13" s="160" t="s">
        <v>4765</v>
      </c>
      <c r="H13" s="161">
        <v>10</v>
      </c>
      <c r="I13" s="162">
        <v>18</v>
      </c>
      <c r="J13" s="161">
        <v>11.799999999999999</v>
      </c>
      <c r="K13" s="162">
        <v>22</v>
      </c>
      <c r="L13" s="161">
        <v>2.5959999999999996</v>
      </c>
      <c r="M13" s="161">
        <v>12.596</v>
      </c>
      <c r="N13" s="161">
        <v>15</v>
      </c>
      <c r="O13" s="156" t="str">
        <f t="shared" si="0"/>
        <v>BACBK00017</v>
      </c>
    </row>
    <row r="14" spans="1:15" ht="15.75" customHeight="1">
      <c r="A14" s="157" t="s">
        <v>259</v>
      </c>
      <c r="B14" s="157" t="s">
        <v>260</v>
      </c>
      <c r="C14" s="158"/>
      <c r="D14" s="158"/>
      <c r="E14" s="159"/>
      <c r="F14" s="160" t="s">
        <v>4764</v>
      </c>
      <c r="G14" s="160" t="s">
        <v>4765</v>
      </c>
      <c r="H14" s="161">
        <v>45</v>
      </c>
      <c r="I14" s="162">
        <v>18</v>
      </c>
      <c r="J14" s="161">
        <v>53.099999999999994</v>
      </c>
      <c r="K14" s="162">
        <v>22</v>
      </c>
      <c r="L14" s="161">
        <v>11.681999999999999</v>
      </c>
      <c r="M14" s="161">
        <v>56.682000000000002</v>
      </c>
      <c r="N14" s="161">
        <v>67</v>
      </c>
      <c r="O14" s="156" t="str">
        <f t="shared" si="0"/>
        <v>BACBK00018</v>
      </c>
    </row>
    <row r="15" spans="1:15" ht="15.75" customHeight="1">
      <c r="A15" s="157" t="s">
        <v>270</v>
      </c>
      <c r="B15" s="157" t="s">
        <v>272</v>
      </c>
      <c r="C15" s="158"/>
      <c r="D15" s="158"/>
      <c r="E15" s="163" t="s">
        <v>4770</v>
      </c>
      <c r="F15" s="160" t="s">
        <v>4764</v>
      </c>
      <c r="G15" s="160" t="s">
        <v>4765</v>
      </c>
      <c r="H15" s="161">
        <v>320</v>
      </c>
      <c r="I15" s="162">
        <v>28</v>
      </c>
      <c r="J15" s="161">
        <v>409.6</v>
      </c>
      <c r="K15" s="162">
        <v>22</v>
      </c>
      <c r="L15" s="161">
        <v>90.112000000000009</v>
      </c>
      <c r="M15" s="161">
        <v>410.11200000000002</v>
      </c>
      <c r="N15" s="161">
        <v>525</v>
      </c>
      <c r="O15" s="156" t="str">
        <f t="shared" si="0"/>
        <v>BACBK00031</v>
      </c>
    </row>
    <row r="16" spans="1:15" ht="15.75" customHeight="1">
      <c r="A16" s="157" t="s">
        <v>281</v>
      </c>
      <c r="B16" s="157" t="s">
        <v>282</v>
      </c>
      <c r="C16" s="158"/>
      <c r="D16" s="158"/>
      <c r="E16" s="159"/>
      <c r="F16" s="160" t="s">
        <v>4764</v>
      </c>
      <c r="G16" s="160" t="s">
        <v>4765</v>
      </c>
      <c r="H16" s="161">
        <v>150</v>
      </c>
      <c r="I16" s="162">
        <v>18</v>
      </c>
      <c r="J16" s="161">
        <v>177</v>
      </c>
      <c r="K16" s="162">
        <v>22</v>
      </c>
      <c r="L16" s="161">
        <v>38.94</v>
      </c>
      <c r="M16" s="161">
        <v>188.94</v>
      </c>
      <c r="N16" s="161">
        <v>223</v>
      </c>
      <c r="O16" s="156" t="str">
        <f t="shared" si="0"/>
        <v>BACBK00032</v>
      </c>
    </row>
    <row r="17" spans="1:15" ht="15.75" customHeight="1">
      <c r="A17" s="157" t="s">
        <v>287</v>
      </c>
      <c r="B17" s="157" t="s">
        <v>288</v>
      </c>
      <c r="C17" s="158"/>
      <c r="D17" s="157" t="s">
        <v>4808</v>
      </c>
      <c r="E17" s="163" t="s">
        <v>4766</v>
      </c>
      <c r="F17" s="160" t="s">
        <v>4764</v>
      </c>
      <c r="G17" s="160" t="s">
        <v>4765</v>
      </c>
      <c r="H17" s="161">
        <v>30</v>
      </c>
      <c r="I17" s="162">
        <v>18</v>
      </c>
      <c r="J17" s="161">
        <v>35.4</v>
      </c>
      <c r="K17" s="162">
        <v>22</v>
      </c>
      <c r="L17" s="161">
        <v>7.7879999999999994</v>
      </c>
      <c r="M17" s="161">
        <v>37.787999999999997</v>
      </c>
      <c r="N17" s="161">
        <v>45</v>
      </c>
      <c r="O17" s="156" t="str">
        <f t="shared" si="0"/>
        <v>BACBK00049</v>
      </c>
    </row>
    <row r="18" spans="1:15" ht="15.75" customHeight="1">
      <c r="A18" s="157" t="s">
        <v>298</v>
      </c>
      <c r="B18" s="157" t="s">
        <v>299</v>
      </c>
      <c r="C18" s="158"/>
      <c r="D18" s="158"/>
      <c r="E18" s="163" t="s">
        <v>4766</v>
      </c>
      <c r="F18" s="160" t="s">
        <v>4764</v>
      </c>
      <c r="G18" s="160" t="s">
        <v>4765</v>
      </c>
      <c r="H18" s="161">
        <v>30</v>
      </c>
      <c r="I18" s="162">
        <v>18</v>
      </c>
      <c r="J18" s="161">
        <v>35.4</v>
      </c>
      <c r="K18" s="162">
        <v>22</v>
      </c>
      <c r="L18" s="161">
        <v>7.7879999999999994</v>
      </c>
      <c r="M18" s="161">
        <v>37.787999999999997</v>
      </c>
      <c r="N18" s="161">
        <v>45</v>
      </c>
      <c r="O18" s="156" t="str">
        <f t="shared" si="0"/>
        <v>BACBK00050</v>
      </c>
    </row>
    <row r="19" spans="1:15" ht="15.75" customHeight="1">
      <c r="A19" s="157" t="s">
        <v>306</v>
      </c>
      <c r="B19" s="157" t="s">
        <v>307</v>
      </c>
      <c r="C19" s="158"/>
      <c r="D19" s="158"/>
      <c r="E19" s="159"/>
      <c r="F19" s="160" t="s">
        <v>4764</v>
      </c>
      <c r="G19" s="160" t="s">
        <v>4765</v>
      </c>
      <c r="H19" s="161">
        <v>130</v>
      </c>
      <c r="I19" s="162">
        <v>18</v>
      </c>
      <c r="J19" s="161">
        <v>153.4</v>
      </c>
      <c r="K19" s="162">
        <v>22</v>
      </c>
      <c r="L19" s="161">
        <v>33.748000000000005</v>
      </c>
      <c r="M19" s="161">
        <v>163.74799999999999</v>
      </c>
      <c r="N19" s="161">
        <v>193</v>
      </c>
      <c r="O19" s="156" t="str">
        <f t="shared" si="0"/>
        <v>BACBK00051</v>
      </c>
    </row>
    <row r="20" spans="1:15" ht="15.75" customHeight="1">
      <c r="A20" s="157" t="s">
        <v>313</v>
      </c>
      <c r="B20" s="157" t="s">
        <v>314</v>
      </c>
      <c r="C20" s="158"/>
      <c r="D20" s="157" t="s">
        <v>27</v>
      </c>
      <c r="E20" s="163" t="s">
        <v>4766</v>
      </c>
      <c r="F20" s="160" t="s">
        <v>4764</v>
      </c>
      <c r="G20" s="160" t="s">
        <v>4765</v>
      </c>
      <c r="H20" s="161">
        <v>115</v>
      </c>
      <c r="I20" s="162">
        <v>18</v>
      </c>
      <c r="J20" s="161">
        <v>135.69999999999999</v>
      </c>
      <c r="K20" s="162">
        <v>22</v>
      </c>
      <c r="L20" s="161">
        <v>29.853999999999999</v>
      </c>
      <c r="M20" s="161">
        <v>144.85399999999998</v>
      </c>
      <c r="N20" s="161">
        <v>171</v>
      </c>
      <c r="O20" s="156" t="str">
        <f t="shared" si="0"/>
        <v>BACBK00070</v>
      </c>
    </row>
    <row r="21" spans="1:15" ht="15.75" customHeight="1">
      <c r="A21" s="157" t="s">
        <v>322</v>
      </c>
      <c r="B21" s="157" t="s">
        <v>323</v>
      </c>
      <c r="C21" s="158"/>
      <c r="D21" s="157" t="s">
        <v>27</v>
      </c>
      <c r="E21" s="163" t="s">
        <v>4766</v>
      </c>
      <c r="F21" s="160" t="s">
        <v>4828</v>
      </c>
      <c r="G21" s="160" t="s">
        <v>4765</v>
      </c>
      <c r="H21" s="161">
        <v>490</v>
      </c>
      <c r="I21" s="162">
        <v>18</v>
      </c>
      <c r="J21" s="161">
        <v>578.19999999999993</v>
      </c>
      <c r="K21" s="162">
        <v>22</v>
      </c>
      <c r="L21" s="161">
        <v>127.20399999999998</v>
      </c>
      <c r="M21" s="161">
        <v>617.20399999999995</v>
      </c>
      <c r="N21" s="161">
        <v>728</v>
      </c>
      <c r="O21" s="156" t="str">
        <f t="shared" si="0"/>
        <v>BACBK00071</v>
      </c>
    </row>
    <row r="22" spans="1:15" ht="15.75" customHeight="1">
      <c r="A22" s="157" t="s">
        <v>332</v>
      </c>
      <c r="B22" s="157" t="s">
        <v>333</v>
      </c>
      <c r="C22" s="158"/>
      <c r="D22" s="157" t="s">
        <v>27</v>
      </c>
      <c r="E22" s="163" t="s">
        <v>4766</v>
      </c>
      <c r="F22" s="160" t="s">
        <v>4764</v>
      </c>
      <c r="G22" s="160" t="s">
        <v>4765</v>
      </c>
      <c r="H22" s="161">
        <v>25</v>
      </c>
      <c r="I22" s="162">
        <v>28</v>
      </c>
      <c r="J22" s="161">
        <v>32</v>
      </c>
      <c r="K22" s="162">
        <v>22</v>
      </c>
      <c r="L22" s="161">
        <v>7.04</v>
      </c>
      <c r="M22" s="161">
        <v>32.04</v>
      </c>
      <c r="N22" s="161">
        <v>41</v>
      </c>
      <c r="O22" s="156" t="str">
        <f t="shared" si="0"/>
        <v>BACBK00090</v>
      </c>
    </row>
    <row r="23" spans="1:15" ht="15.75" customHeight="1">
      <c r="A23" s="157" t="s">
        <v>338</v>
      </c>
      <c r="B23" s="157" t="s">
        <v>339</v>
      </c>
      <c r="C23" s="158"/>
      <c r="D23" s="157" t="s">
        <v>29</v>
      </c>
      <c r="E23" s="163" t="s">
        <v>4766</v>
      </c>
      <c r="F23" s="160" t="s">
        <v>4764</v>
      </c>
      <c r="G23" s="160" t="s">
        <v>4765</v>
      </c>
      <c r="H23" s="161">
        <v>80</v>
      </c>
      <c r="I23" s="162">
        <v>18</v>
      </c>
      <c r="J23" s="161">
        <v>94.399999999999991</v>
      </c>
      <c r="K23" s="162">
        <v>22</v>
      </c>
      <c r="L23" s="161">
        <v>20.767999999999997</v>
      </c>
      <c r="M23" s="161">
        <v>100.768</v>
      </c>
      <c r="N23" s="161">
        <v>119</v>
      </c>
      <c r="O23" s="156" t="str">
        <f t="shared" si="0"/>
        <v>BACBK00093</v>
      </c>
    </row>
    <row r="24" spans="1:15" ht="15.75" customHeight="1">
      <c r="A24" s="157" t="s">
        <v>346</v>
      </c>
      <c r="B24" s="157" t="s">
        <v>347</v>
      </c>
      <c r="C24" s="158"/>
      <c r="D24" s="157" t="s">
        <v>29</v>
      </c>
      <c r="E24" s="163" t="s">
        <v>4766</v>
      </c>
      <c r="F24" s="160" t="s">
        <v>4764</v>
      </c>
      <c r="G24" s="160" t="s">
        <v>4765</v>
      </c>
      <c r="H24" s="161">
        <v>90</v>
      </c>
      <c r="I24" s="162">
        <v>28</v>
      </c>
      <c r="J24" s="161">
        <v>115.2</v>
      </c>
      <c r="K24" s="162">
        <v>22</v>
      </c>
      <c r="L24" s="161">
        <v>25.344000000000001</v>
      </c>
      <c r="M24" s="161">
        <v>115.34399999999999</v>
      </c>
      <c r="N24" s="161">
        <v>148</v>
      </c>
      <c r="O24" s="156" t="str">
        <f t="shared" si="0"/>
        <v>BACBK00095</v>
      </c>
    </row>
    <row r="25" spans="1:15" ht="15.75" customHeight="1">
      <c r="A25" s="157" t="s">
        <v>352</v>
      </c>
      <c r="B25" s="157" t="s">
        <v>353</v>
      </c>
      <c r="C25" s="158"/>
      <c r="D25" s="157" t="s">
        <v>27</v>
      </c>
      <c r="E25" s="163" t="s">
        <v>4766</v>
      </c>
      <c r="F25" s="160" t="s">
        <v>4764</v>
      </c>
      <c r="G25" s="160" t="s">
        <v>4765</v>
      </c>
      <c r="H25" s="161">
        <v>90</v>
      </c>
      <c r="I25" s="162">
        <v>18</v>
      </c>
      <c r="J25" s="161">
        <v>106.19999999999999</v>
      </c>
      <c r="K25" s="162">
        <v>22</v>
      </c>
      <c r="L25" s="161">
        <v>23.363999999999997</v>
      </c>
      <c r="M25" s="161">
        <v>113.364</v>
      </c>
      <c r="N25" s="161">
        <v>134</v>
      </c>
      <c r="O25" s="156" t="str">
        <f t="shared" si="0"/>
        <v>BACBK00096</v>
      </c>
    </row>
    <row r="26" spans="1:15" ht="15.75" customHeight="1">
      <c r="A26" s="157" t="s">
        <v>364</v>
      </c>
      <c r="B26" s="157" t="s">
        <v>365</v>
      </c>
      <c r="C26" s="158"/>
      <c r="D26" s="157" t="s">
        <v>4634</v>
      </c>
      <c r="E26" s="163" t="s">
        <v>4770</v>
      </c>
      <c r="F26" s="160" t="s">
        <v>4764</v>
      </c>
      <c r="G26" s="160" t="s">
        <v>4765</v>
      </c>
      <c r="H26" s="161">
        <v>85</v>
      </c>
      <c r="I26" s="162">
        <v>28</v>
      </c>
      <c r="J26" s="161">
        <v>108.8</v>
      </c>
      <c r="K26" s="162">
        <v>22</v>
      </c>
      <c r="L26" s="161">
        <v>23.936</v>
      </c>
      <c r="M26" s="161">
        <v>108.93600000000001</v>
      </c>
      <c r="N26" s="161">
        <v>139</v>
      </c>
      <c r="O26" s="156" t="str">
        <f t="shared" si="0"/>
        <v>BACBK00098</v>
      </c>
    </row>
    <row r="27" spans="1:15" ht="15.75" customHeight="1">
      <c r="A27" s="157" t="s">
        <v>369</v>
      </c>
      <c r="B27" s="157" t="s">
        <v>370</v>
      </c>
      <c r="C27" s="158"/>
      <c r="D27" s="158"/>
      <c r="E27" s="159"/>
      <c r="F27" s="160" t="s">
        <v>4764</v>
      </c>
      <c r="G27" s="160" t="s">
        <v>4765</v>
      </c>
      <c r="H27" s="161">
        <v>10</v>
      </c>
      <c r="I27" s="162">
        <v>18</v>
      </c>
      <c r="J27" s="161">
        <v>11.799999999999999</v>
      </c>
      <c r="K27" s="162">
        <v>22</v>
      </c>
      <c r="L27" s="161">
        <v>2.5959999999999996</v>
      </c>
      <c r="M27" s="161">
        <v>12.596</v>
      </c>
      <c r="N27" s="161">
        <v>15</v>
      </c>
      <c r="O27" s="156" t="str">
        <f t="shared" si="0"/>
        <v>BACBK00100</v>
      </c>
    </row>
    <row r="28" spans="1:15" ht="15.75" customHeight="1">
      <c r="A28" s="157" t="s">
        <v>373</v>
      </c>
      <c r="B28" s="157" t="s">
        <v>374</v>
      </c>
      <c r="C28" s="158"/>
      <c r="D28" s="158"/>
      <c r="E28" s="159"/>
      <c r="F28" s="160" t="s">
        <v>4764</v>
      </c>
      <c r="G28" s="160" t="s">
        <v>4765</v>
      </c>
      <c r="H28" s="161">
        <v>5</v>
      </c>
      <c r="I28" s="162">
        <v>28</v>
      </c>
      <c r="J28" s="161">
        <v>6.4</v>
      </c>
      <c r="K28" s="162">
        <v>22</v>
      </c>
      <c r="L28" s="161">
        <v>1.4080000000000001</v>
      </c>
      <c r="M28" s="161">
        <v>6.4080000000000004</v>
      </c>
      <c r="N28" s="161">
        <v>8</v>
      </c>
      <c r="O28" s="156" t="str">
        <f t="shared" si="0"/>
        <v>BACBK00101</v>
      </c>
    </row>
    <row r="29" spans="1:15" ht="15.75" customHeight="1">
      <c r="A29" s="157" t="s">
        <v>378</v>
      </c>
      <c r="B29" s="157" t="s">
        <v>379</v>
      </c>
      <c r="C29" s="158"/>
      <c r="D29" s="157" t="s">
        <v>27</v>
      </c>
      <c r="E29" s="163" t="s">
        <v>4766</v>
      </c>
      <c r="F29" s="160" t="s">
        <v>4764</v>
      </c>
      <c r="G29" s="160" t="s">
        <v>4765</v>
      </c>
      <c r="H29" s="161">
        <v>130</v>
      </c>
      <c r="I29" s="162">
        <v>28</v>
      </c>
      <c r="J29" s="161">
        <v>166.4</v>
      </c>
      <c r="K29" s="162">
        <v>22</v>
      </c>
      <c r="L29" s="161">
        <v>36.608000000000004</v>
      </c>
      <c r="M29" s="161">
        <v>166.608</v>
      </c>
      <c r="N29" s="161">
        <v>213</v>
      </c>
      <c r="O29" s="156" t="str">
        <f t="shared" si="0"/>
        <v>BACBK00102</v>
      </c>
    </row>
    <row r="30" spans="1:15" ht="34.799999999999997">
      <c r="A30" s="157" t="s">
        <v>326</v>
      </c>
      <c r="B30" s="157" t="s">
        <v>380</v>
      </c>
      <c r="C30" s="158"/>
      <c r="D30" s="157" t="s">
        <v>27</v>
      </c>
      <c r="E30" s="163" t="s">
        <v>4766</v>
      </c>
      <c r="F30" s="160" t="s">
        <v>4764</v>
      </c>
      <c r="G30" s="160" t="s">
        <v>4765</v>
      </c>
      <c r="H30" s="161">
        <v>130</v>
      </c>
      <c r="I30" s="162">
        <v>28</v>
      </c>
      <c r="J30" s="161">
        <v>166.4</v>
      </c>
      <c r="K30" s="162">
        <v>22</v>
      </c>
      <c r="L30" s="161">
        <v>36.608000000000004</v>
      </c>
      <c r="M30" s="161">
        <v>166.608</v>
      </c>
      <c r="N30" s="161">
        <v>213</v>
      </c>
      <c r="O30" s="156" t="str">
        <f t="shared" si="0"/>
        <v>BACBK00103</v>
      </c>
    </row>
    <row r="31" spans="1:15" ht="34.799999999999997">
      <c r="A31" s="157" t="s">
        <v>381</v>
      </c>
      <c r="B31" s="157" t="s">
        <v>167</v>
      </c>
      <c r="C31" s="158"/>
      <c r="D31" s="157" t="s">
        <v>29</v>
      </c>
      <c r="E31" s="163" t="s">
        <v>4766</v>
      </c>
      <c r="F31" s="160" t="s">
        <v>4764</v>
      </c>
      <c r="G31" s="160" t="s">
        <v>4765</v>
      </c>
      <c r="H31" s="161">
        <v>25</v>
      </c>
      <c r="I31" s="162">
        <v>18</v>
      </c>
      <c r="J31" s="161">
        <v>29.5</v>
      </c>
      <c r="K31" s="162">
        <v>22</v>
      </c>
      <c r="L31" s="161">
        <v>6.49</v>
      </c>
      <c r="M31" s="161">
        <v>31.490000000000002</v>
      </c>
      <c r="N31" s="161">
        <v>37</v>
      </c>
      <c r="O31" s="156" t="str">
        <f t="shared" si="0"/>
        <v>BACBK00104</v>
      </c>
    </row>
    <row r="32" spans="1:15" ht="34.799999999999997">
      <c r="A32" s="157" t="s">
        <v>293</v>
      </c>
      <c r="B32" s="157" t="s">
        <v>382</v>
      </c>
      <c r="C32" s="158"/>
      <c r="D32" s="157" t="s">
        <v>26</v>
      </c>
      <c r="E32" s="163" t="s">
        <v>4766</v>
      </c>
      <c r="F32" s="160" t="s">
        <v>4828</v>
      </c>
      <c r="G32" s="160" t="s">
        <v>4767</v>
      </c>
      <c r="H32" s="161">
        <v>500</v>
      </c>
      <c r="I32" s="162">
        <v>28</v>
      </c>
      <c r="J32" s="161">
        <v>640</v>
      </c>
      <c r="K32" s="162">
        <v>22</v>
      </c>
      <c r="L32" s="161">
        <v>140.80000000000001</v>
      </c>
      <c r="M32" s="161">
        <v>640.79999999999995</v>
      </c>
      <c r="N32" s="161">
        <v>820</v>
      </c>
      <c r="O32" s="156" t="str">
        <f t="shared" si="0"/>
        <v>BACBK00115</v>
      </c>
    </row>
    <row r="33" spans="1:15" ht="34.799999999999997">
      <c r="A33" s="157" t="s">
        <v>383</v>
      </c>
      <c r="B33" s="157" t="s">
        <v>384</v>
      </c>
      <c r="C33" s="158"/>
      <c r="D33" s="157" t="s">
        <v>26</v>
      </c>
      <c r="E33" s="163" t="s">
        <v>4766</v>
      </c>
      <c r="F33" s="160" t="s">
        <v>4764</v>
      </c>
      <c r="G33" s="160" t="s">
        <v>4831</v>
      </c>
      <c r="H33" s="161">
        <v>5</v>
      </c>
      <c r="I33" s="162">
        <v>18</v>
      </c>
      <c r="J33" s="161">
        <v>5.8999999999999995</v>
      </c>
      <c r="K33" s="162">
        <v>22</v>
      </c>
      <c r="L33" s="161">
        <v>1.2979999999999998</v>
      </c>
      <c r="M33" s="161">
        <v>6.298</v>
      </c>
      <c r="N33" s="161">
        <v>7</v>
      </c>
      <c r="O33" s="156" t="str">
        <f t="shared" si="0"/>
        <v>BACBK00118</v>
      </c>
    </row>
    <row r="34" spans="1:15" ht="34.799999999999997">
      <c r="A34" s="157" t="s">
        <v>388</v>
      </c>
      <c r="B34" s="157" t="s">
        <v>382</v>
      </c>
      <c r="C34" s="158"/>
      <c r="D34" s="157" t="s">
        <v>27</v>
      </c>
      <c r="E34" s="163" t="s">
        <v>4766</v>
      </c>
      <c r="F34" s="160" t="s">
        <v>4764</v>
      </c>
      <c r="G34" s="160" t="s">
        <v>4831</v>
      </c>
      <c r="H34" s="161">
        <v>5</v>
      </c>
      <c r="I34" s="162">
        <v>28</v>
      </c>
      <c r="J34" s="161">
        <v>6.4</v>
      </c>
      <c r="K34" s="162">
        <v>22</v>
      </c>
      <c r="L34" s="161">
        <v>1.4080000000000001</v>
      </c>
      <c r="M34" s="161">
        <v>6.4080000000000004</v>
      </c>
      <c r="N34" s="161">
        <v>8</v>
      </c>
      <c r="O34" s="156" t="str">
        <f t="shared" si="0"/>
        <v>BACBK00120</v>
      </c>
    </row>
    <row r="35" spans="1:15" ht="17.399999999999999">
      <c r="A35" s="157" t="s">
        <v>396</v>
      </c>
      <c r="B35" s="157" t="s">
        <v>397</v>
      </c>
      <c r="C35" s="158"/>
      <c r="D35" s="157" t="s">
        <v>4839</v>
      </c>
      <c r="E35" s="159"/>
      <c r="F35" s="159"/>
      <c r="G35" s="159"/>
      <c r="H35" s="161">
        <v>520</v>
      </c>
      <c r="I35" s="162">
        <v>28</v>
      </c>
      <c r="J35" s="161">
        <v>666</v>
      </c>
      <c r="K35" s="162">
        <v>22</v>
      </c>
      <c r="L35" s="161">
        <v>147</v>
      </c>
      <c r="M35" s="164"/>
      <c r="N35" s="161">
        <v>814</v>
      </c>
      <c r="O35" s="156" t="str">
        <f t="shared" si="0"/>
        <v>BACBK00122</v>
      </c>
    </row>
    <row r="36" spans="1:15" ht="34.799999999999997">
      <c r="A36" s="157" t="s">
        <v>424</v>
      </c>
      <c r="B36" s="157" t="s">
        <v>425</v>
      </c>
      <c r="C36" s="158"/>
      <c r="D36" s="157" t="s">
        <v>26</v>
      </c>
      <c r="E36" s="163" t="s">
        <v>4766</v>
      </c>
      <c r="F36" s="160" t="s">
        <v>4764</v>
      </c>
      <c r="G36" s="160" t="s">
        <v>4765</v>
      </c>
      <c r="H36" s="161">
        <v>200</v>
      </c>
      <c r="I36" s="162">
        <v>18</v>
      </c>
      <c r="J36" s="161">
        <v>236</v>
      </c>
      <c r="K36" s="162">
        <v>22</v>
      </c>
      <c r="L36" s="161">
        <v>51.92</v>
      </c>
      <c r="M36" s="161">
        <v>251.92000000000002</v>
      </c>
      <c r="N36" s="161">
        <v>297</v>
      </c>
      <c r="O36" s="156" t="str">
        <f t="shared" si="0"/>
        <v>BACCP00008</v>
      </c>
    </row>
    <row r="37" spans="1:15" ht="34.799999999999997">
      <c r="A37" s="157" t="s">
        <v>368</v>
      </c>
      <c r="B37" s="157" t="s">
        <v>430</v>
      </c>
      <c r="C37" s="158"/>
      <c r="D37" s="157" t="s">
        <v>26</v>
      </c>
      <c r="E37" s="163" t="s">
        <v>4766</v>
      </c>
      <c r="F37" s="160" t="s">
        <v>4764</v>
      </c>
      <c r="G37" s="160" t="s">
        <v>4831</v>
      </c>
      <c r="H37" s="161">
        <v>135</v>
      </c>
      <c r="I37" s="162">
        <v>28</v>
      </c>
      <c r="J37" s="161">
        <v>172.8</v>
      </c>
      <c r="K37" s="162">
        <v>22</v>
      </c>
      <c r="L37" s="161">
        <v>38.016000000000005</v>
      </c>
      <c r="M37" s="161">
        <v>173.01600000000002</v>
      </c>
      <c r="N37" s="161">
        <v>221</v>
      </c>
      <c r="O37" s="156" t="str">
        <f t="shared" si="0"/>
        <v>BACGR00001</v>
      </c>
    </row>
    <row r="38" spans="1:15" ht="34.799999999999997">
      <c r="A38" s="157" t="s">
        <v>367</v>
      </c>
      <c r="B38" s="157" t="s">
        <v>439</v>
      </c>
      <c r="C38" s="158"/>
      <c r="D38" s="157" t="s">
        <v>26</v>
      </c>
      <c r="E38" s="163" t="s">
        <v>4766</v>
      </c>
      <c r="F38" s="160" t="s">
        <v>4764</v>
      </c>
      <c r="G38" s="160" t="s">
        <v>4831</v>
      </c>
      <c r="H38" s="161">
        <v>135</v>
      </c>
      <c r="I38" s="162">
        <v>28</v>
      </c>
      <c r="J38" s="161">
        <v>172.8</v>
      </c>
      <c r="K38" s="162">
        <v>22</v>
      </c>
      <c r="L38" s="161">
        <v>38.016000000000005</v>
      </c>
      <c r="M38" s="161">
        <v>173.01600000000002</v>
      </c>
      <c r="N38" s="161">
        <v>221</v>
      </c>
      <c r="O38" s="156" t="str">
        <f t="shared" si="0"/>
        <v>BACGR00002</v>
      </c>
    </row>
    <row r="39" spans="1:15" ht="34.799999999999997">
      <c r="A39" s="157" t="s">
        <v>197</v>
      </c>
      <c r="B39" s="157" t="s">
        <v>448</v>
      </c>
      <c r="C39" s="158"/>
      <c r="D39" s="157" t="s">
        <v>26</v>
      </c>
      <c r="E39" s="163" t="s">
        <v>4766</v>
      </c>
      <c r="F39" s="160" t="s">
        <v>4764</v>
      </c>
      <c r="G39" s="160" t="s">
        <v>4765</v>
      </c>
      <c r="H39" s="161">
        <v>5</v>
      </c>
      <c r="I39" s="162">
        <v>18</v>
      </c>
      <c r="J39" s="161">
        <v>5.8999999999999995</v>
      </c>
      <c r="K39" s="162">
        <v>22</v>
      </c>
      <c r="L39" s="161">
        <v>1.2979999999999998</v>
      </c>
      <c r="M39" s="161">
        <v>6.298</v>
      </c>
      <c r="N39" s="161">
        <v>7</v>
      </c>
      <c r="O39" s="156" t="str">
        <f t="shared" si="0"/>
        <v>BACGY00002</v>
      </c>
    </row>
    <row r="40" spans="1:15" ht="34.799999999999997">
      <c r="A40" s="157" t="s">
        <v>463</v>
      </c>
      <c r="B40" s="157" t="s">
        <v>464</v>
      </c>
      <c r="C40" s="158"/>
      <c r="D40" s="157" t="s">
        <v>29</v>
      </c>
      <c r="E40" s="163" t="s">
        <v>4766</v>
      </c>
      <c r="F40" s="160" t="s">
        <v>4764</v>
      </c>
      <c r="G40" s="160" t="s">
        <v>4765</v>
      </c>
      <c r="H40" s="161">
        <v>35</v>
      </c>
      <c r="I40" s="162">
        <v>5</v>
      </c>
      <c r="J40" s="161">
        <v>36.75</v>
      </c>
      <c r="K40" s="162">
        <v>22</v>
      </c>
      <c r="L40" s="161">
        <v>8.0850000000000009</v>
      </c>
      <c r="M40" s="161">
        <v>43.085000000000001</v>
      </c>
      <c r="N40" s="161">
        <v>45</v>
      </c>
      <c r="O40" s="156" t="str">
        <f t="shared" si="0"/>
        <v>BACMC00007</v>
      </c>
    </row>
    <row r="41" spans="1:15" ht="34.799999999999997">
      <c r="A41" s="157" t="s">
        <v>471</v>
      </c>
      <c r="B41" s="157" t="s">
        <v>472</v>
      </c>
      <c r="C41" s="158"/>
      <c r="D41" s="157" t="s">
        <v>26</v>
      </c>
      <c r="E41" s="163" t="s">
        <v>4766</v>
      </c>
      <c r="F41" s="160" t="s">
        <v>4764</v>
      </c>
      <c r="G41" s="160" t="s">
        <v>4765</v>
      </c>
      <c r="H41" s="161">
        <v>30</v>
      </c>
      <c r="I41" s="162">
        <v>12</v>
      </c>
      <c r="J41" s="161">
        <v>33.6</v>
      </c>
      <c r="K41" s="162">
        <v>22</v>
      </c>
      <c r="L41" s="161">
        <v>7.3920000000000003</v>
      </c>
      <c r="M41" s="161">
        <v>37.392000000000003</v>
      </c>
      <c r="N41" s="161">
        <v>42</v>
      </c>
      <c r="O41" s="156" t="str">
        <f t="shared" si="0"/>
        <v>BACMC00017</v>
      </c>
    </row>
    <row r="42" spans="1:15" ht="17.399999999999999">
      <c r="A42" s="157" t="s">
        <v>513</v>
      </c>
      <c r="B42" s="157" t="s">
        <v>514</v>
      </c>
      <c r="C42" s="158"/>
      <c r="D42" s="158"/>
      <c r="E42" s="159"/>
      <c r="F42" s="160" t="s">
        <v>4764</v>
      </c>
      <c r="G42" s="160" t="s">
        <v>4765</v>
      </c>
      <c r="H42" s="161">
        <v>20</v>
      </c>
      <c r="I42" s="162">
        <v>18</v>
      </c>
      <c r="J42" s="161">
        <v>23.599999999999998</v>
      </c>
      <c r="K42" s="162">
        <v>22</v>
      </c>
      <c r="L42" s="161">
        <v>5.1919999999999993</v>
      </c>
      <c r="M42" s="161">
        <v>25.192</v>
      </c>
      <c r="N42" s="161">
        <v>30</v>
      </c>
      <c r="O42" s="156" t="str">
        <f t="shared" si="0"/>
        <v>BACNA00002</v>
      </c>
    </row>
    <row r="43" spans="1:15" ht="17.399999999999999">
      <c r="A43" s="157" t="s">
        <v>529</v>
      </c>
      <c r="B43" s="157" t="s">
        <v>530</v>
      </c>
      <c r="C43" s="158"/>
      <c r="D43" s="158"/>
      <c r="E43" s="159"/>
      <c r="F43" s="160" t="s">
        <v>4764</v>
      </c>
      <c r="G43" s="160" t="s">
        <v>4767</v>
      </c>
      <c r="H43" s="161">
        <v>10</v>
      </c>
      <c r="I43" s="162">
        <v>18</v>
      </c>
      <c r="J43" s="161">
        <v>11.799999999999999</v>
      </c>
      <c r="K43" s="162">
        <v>22</v>
      </c>
      <c r="L43" s="161">
        <v>2.5959999999999996</v>
      </c>
      <c r="M43" s="161">
        <v>12.596</v>
      </c>
      <c r="N43" s="161">
        <v>15</v>
      </c>
      <c r="O43" s="156" t="str">
        <f t="shared" si="0"/>
        <v>BACNA00004</v>
      </c>
    </row>
    <row r="44" spans="1:15" ht="17.399999999999999">
      <c r="A44" s="157" t="s">
        <v>546</v>
      </c>
      <c r="B44" s="157" t="s">
        <v>547</v>
      </c>
      <c r="C44" s="158"/>
      <c r="D44" s="158"/>
      <c r="E44" s="159"/>
      <c r="F44" s="160" t="s">
        <v>4764</v>
      </c>
      <c r="G44" s="160" t="s">
        <v>4765</v>
      </c>
      <c r="H44" s="161">
        <v>15</v>
      </c>
      <c r="I44" s="162">
        <v>18</v>
      </c>
      <c r="J44" s="161">
        <v>17.7</v>
      </c>
      <c r="K44" s="162">
        <v>22</v>
      </c>
      <c r="L44" s="161">
        <v>3.8939999999999997</v>
      </c>
      <c r="M44" s="161">
        <v>18.893999999999998</v>
      </c>
      <c r="N44" s="161">
        <v>22</v>
      </c>
      <c r="O44" s="156" t="str">
        <f t="shared" si="0"/>
        <v>BACNA00005</v>
      </c>
    </row>
    <row r="45" spans="1:15" ht="17.399999999999999">
      <c r="A45" s="157" t="s">
        <v>559</v>
      </c>
      <c r="B45" s="157" t="s">
        <v>560</v>
      </c>
      <c r="C45" s="158"/>
      <c r="D45" s="158"/>
      <c r="E45" s="159"/>
      <c r="F45" s="160" t="s">
        <v>4764</v>
      </c>
      <c r="G45" s="160" t="s">
        <v>4765</v>
      </c>
      <c r="H45" s="161">
        <v>5</v>
      </c>
      <c r="I45" s="162">
        <v>18</v>
      </c>
      <c r="J45" s="161">
        <v>5.8999999999999995</v>
      </c>
      <c r="K45" s="162">
        <v>22</v>
      </c>
      <c r="L45" s="161">
        <v>1.2979999999999998</v>
      </c>
      <c r="M45" s="161">
        <v>6.298</v>
      </c>
      <c r="N45" s="161">
        <v>7</v>
      </c>
      <c r="O45" s="156" t="str">
        <f t="shared" si="0"/>
        <v>BACNA00006</v>
      </c>
    </row>
    <row r="46" spans="1:15" ht="17.399999999999999">
      <c r="A46" s="157" t="s">
        <v>567</v>
      </c>
      <c r="B46" s="157" t="s">
        <v>568</v>
      </c>
      <c r="C46" s="158"/>
      <c r="D46" s="158"/>
      <c r="E46" s="159"/>
      <c r="F46" s="160" t="s">
        <v>4764</v>
      </c>
      <c r="G46" s="160" t="s">
        <v>4765</v>
      </c>
      <c r="H46" s="161">
        <v>190</v>
      </c>
      <c r="I46" s="162">
        <v>18</v>
      </c>
      <c r="J46" s="161">
        <v>224.2</v>
      </c>
      <c r="K46" s="162">
        <v>22</v>
      </c>
      <c r="L46" s="161">
        <v>49.323999999999998</v>
      </c>
      <c r="M46" s="161">
        <v>239.32400000000001</v>
      </c>
      <c r="N46" s="161">
        <v>282</v>
      </c>
      <c r="O46" s="156" t="str">
        <f t="shared" si="0"/>
        <v>BACNA00007</v>
      </c>
    </row>
    <row r="47" spans="1:15" ht="17.399999999999999">
      <c r="A47" s="157" t="s">
        <v>573</v>
      </c>
      <c r="B47" s="157" t="s">
        <v>574</v>
      </c>
      <c r="C47" s="158"/>
      <c r="D47" s="158"/>
      <c r="E47" s="159"/>
      <c r="F47" s="160" t="s">
        <v>4764</v>
      </c>
      <c r="G47" s="160" t="s">
        <v>4765</v>
      </c>
      <c r="H47" s="161">
        <v>15</v>
      </c>
      <c r="I47" s="162">
        <v>18</v>
      </c>
      <c r="J47" s="161">
        <v>17.7</v>
      </c>
      <c r="K47" s="162">
        <v>22</v>
      </c>
      <c r="L47" s="161">
        <v>3.8939999999999997</v>
      </c>
      <c r="M47" s="161">
        <v>18.893999999999998</v>
      </c>
      <c r="N47" s="161">
        <v>22</v>
      </c>
      <c r="O47" s="156" t="str">
        <f t="shared" si="0"/>
        <v>BACNA00008</v>
      </c>
    </row>
    <row r="48" spans="1:15" ht="17.399999999999999">
      <c r="A48" s="157" t="s">
        <v>583</v>
      </c>
      <c r="B48" s="157" t="s">
        <v>584</v>
      </c>
      <c r="C48" s="158"/>
      <c r="D48" s="158"/>
      <c r="E48" s="159"/>
      <c r="F48" s="160" t="s">
        <v>4828</v>
      </c>
      <c r="G48" s="160" t="s">
        <v>4765</v>
      </c>
      <c r="H48" s="161">
        <v>775</v>
      </c>
      <c r="I48" s="162">
        <v>18</v>
      </c>
      <c r="J48" s="161">
        <v>914.5</v>
      </c>
      <c r="K48" s="162">
        <v>22</v>
      </c>
      <c r="L48" s="161">
        <v>201.19</v>
      </c>
      <c r="M48" s="161">
        <v>976.19</v>
      </c>
      <c r="N48" s="161">
        <v>1152</v>
      </c>
      <c r="O48" s="156" t="str">
        <f t="shared" si="0"/>
        <v>BACNA00009</v>
      </c>
    </row>
    <row r="49" spans="1:15" ht="17.399999999999999">
      <c r="A49" s="157" t="s">
        <v>589</v>
      </c>
      <c r="B49" s="157" t="s">
        <v>590</v>
      </c>
      <c r="C49" s="158"/>
      <c r="D49" s="158"/>
      <c r="E49" s="159"/>
      <c r="F49" s="160" t="s">
        <v>4764</v>
      </c>
      <c r="G49" s="160" t="s">
        <v>4765</v>
      </c>
      <c r="H49" s="161">
        <v>20</v>
      </c>
      <c r="I49" s="162">
        <v>18</v>
      </c>
      <c r="J49" s="161">
        <v>23.599999999999998</v>
      </c>
      <c r="K49" s="162">
        <v>22</v>
      </c>
      <c r="L49" s="161">
        <v>5.1919999999999993</v>
      </c>
      <c r="M49" s="161">
        <v>25.192</v>
      </c>
      <c r="N49" s="161">
        <v>30</v>
      </c>
      <c r="O49" s="156" t="str">
        <f t="shared" si="0"/>
        <v>BACNA00011</v>
      </c>
    </row>
    <row r="50" spans="1:15" ht="17.399999999999999">
      <c r="A50" s="157" t="s">
        <v>594</v>
      </c>
      <c r="B50" s="157" t="s">
        <v>595</v>
      </c>
      <c r="C50" s="158"/>
      <c r="D50" s="158"/>
      <c r="E50" s="159"/>
      <c r="F50" s="160" t="s">
        <v>4764</v>
      </c>
      <c r="G50" s="160" t="s">
        <v>4765</v>
      </c>
      <c r="H50" s="161">
        <v>40</v>
      </c>
      <c r="I50" s="162">
        <v>5</v>
      </c>
      <c r="J50" s="161">
        <v>42</v>
      </c>
      <c r="K50" s="162">
        <v>22</v>
      </c>
      <c r="L50" s="161">
        <v>9.24</v>
      </c>
      <c r="M50" s="161">
        <v>49.24</v>
      </c>
      <c r="N50" s="161">
        <v>52</v>
      </c>
      <c r="O50" s="156" t="str">
        <f t="shared" si="0"/>
        <v>BACNA00032</v>
      </c>
    </row>
    <row r="51" spans="1:15" ht="17.399999999999999">
      <c r="A51" s="157" t="s">
        <v>600</v>
      </c>
      <c r="B51" s="157" t="s">
        <v>601</v>
      </c>
      <c r="C51" s="158"/>
      <c r="D51" s="158"/>
      <c r="E51" s="159"/>
      <c r="F51" s="160" t="s">
        <v>4764</v>
      </c>
      <c r="G51" s="160" t="s">
        <v>4765</v>
      </c>
      <c r="H51" s="161">
        <v>40</v>
      </c>
      <c r="I51" s="162">
        <v>18</v>
      </c>
      <c r="J51" s="161">
        <v>47.199999999999996</v>
      </c>
      <c r="K51" s="162">
        <v>22</v>
      </c>
      <c r="L51" s="161">
        <v>10.383999999999999</v>
      </c>
      <c r="M51" s="161">
        <v>50.384</v>
      </c>
      <c r="N51" s="161">
        <v>59</v>
      </c>
      <c r="O51" s="156" t="str">
        <f t="shared" si="0"/>
        <v>BACNA00035</v>
      </c>
    </row>
    <row r="52" spans="1:15" ht="17.399999999999999">
      <c r="A52" s="157" t="s">
        <v>611</v>
      </c>
      <c r="B52" s="157" t="s">
        <v>612</v>
      </c>
      <c r="C52" s="158"/>
      <c r="D52" s="158"/>
      <c r="E52" s="159"/>
      <c r="F52" s="160" t="s">
        <v>4764</v>
      </c>
      <c r="G52" s="160" t="s">
        <v>4765</v>
      </c>
      <c r="H52" s="161">
        <v>20</v>
      </c>
      <c r="I52" s="162">
        <v>18</v>
      </c>
      <c r="J52" s="161">
        <v>23.599999999999998</v>
      </c>
      <c r="K52" s="162">
        <v>22</v>
      </c>
      <c r="L52" s="161">
        <v>5.1919999999999993</v>
      </c>
      <c r="M52" s="161">
        <v>25.192</v>
      </c>
      <c r="N52" s="161">
        <v>30</v>
      </c>
      <c r="O52" s="156" t="str">
        <f t="shared" si="0"/>
        <v>BACNA00052</v>
      </c>
    </row>
    <row r="53" spans="1:15" ht="34.799999999999997">
      <c r="A53" s="157" t="s">
        <v>618</v>
      </c>
      <c r="B53" s="157" t="s">
        <v>619</v>
      </c>
      <c r="C53" s="158"/>
      <c r="D53" s="157" t="s">
        <v>4634</v>
      </c>
      <c r="E53" s="163" t="s">
        <v>4770</v>
      </c>
      <c r="F53" s="160" t="s">
        <v>4764</v>
      </c>
      <c r="G53" s="160" t="s">
        <v>4765</v>
      </c>
      <c r="H53" s="161">
        <v>40</v>
      </c>
      <c r="I53" s="162">
        <v>18</v>
      </c>
      <c r="J53" s="161">
        <v>47.199999999999996</v>
      </c>
      <c r="K53" s="162">
        <v>22</v>
      </c>
      <c r="L53" s="161">
        <v>10.383999999999999</v>
      </c>
      <c r="M53" s="161">
        <v>50.384</v>
      </c>
      <c r="N53" s="161">
        <v>59</v>
      </c>
      <c r="O53" s="156" t="str">
        <f t="shared" si="0"/>
        <v>BACNA00054</v>
      </c>
    </row>
    <row r="54" spans="1:15" ht="34.799999999999997">
      <c r="A54" s="157" t="s">
        <v>630</v>
      </c>
      <c r="B54" s="157" t="s">
        <v>631</v>
      </c>
      <c r="C54" s="158"/>
      <c r="D54" s="158"/>
      <c r="E54" s="163" t="s">
        <v>4770</v>
      </c>
      <c r="F54" s="160" t="s">
        <v>4764</v>
      </c>
      <c r="G54" s="160" t="s">
        <v>4765</v>
      </c>
      <c r="H54" s="161">
        <v>135</v>
      </c>
      <c r="I54" s="162">
        <v>28</v>
      </c>
      <c r="J54" s="161">
        <v>172.8</v>
      </c>
      <c r="K54" s="162">
        <v>22</v>
      </c>
      <c r="L54" s="161">
        <v>38.016000000000005</v>
      </c>
      <c r="M54" s="161">
        <v>173.01600000000002</v>
      </c>
      <c r="N54" s="161">
        <v>221</v>
      </c>
      <c r="O54" s="156" t="str">
        <f t="shared" si="0"/>
        <v>BACNA00055</v>
      </c>
    </row>
    <row r="55" spans="1:15" ht="34.799999999999997">
      <c r="A55" s="157" t="s">
        <v>639</v>
      </c>
      <c r="B55" s="157" t="s">
        <v>640</v>
      </c>
      <c r="C55" s="158"/>
      <c r="D55" s="157" t="s">
        <v>4634</v>
      </c>
      <c r="E55" s="163" t="s">
        <v>4770</v>
      </c>
      <c r="F55" s="160" t="s">
        <v>4764</v>
      </c>
      <c r="G55" s="160" t="s">
        <v>4765</v>
      </c>
      <c r="H55" s="161">
        <v>85</v>
      </c>
      <c r="I55" s="162">
        <v>18</v>
      </c>
      <c r="J55" s="161">
        <v>100.3</v>
      </c>
      <c r="K55" s="162">
        <v>22</v>
      </c>
      <c r="L55" s="161">
        <v>22.065999999999999</v>
      </c>
      <c r="M55" s="161">
        <v>107.066</v>
      </c>
      <c r="N55" s="161">
        <v>126</v>
      </c>
      <c r="O55" s="156" t="str">
        <f t="shared" si="0"/>
        <v>BACNA00056</v>
      </c>
    </row>
    <row r="56" spans="1:15" ht="17.399999999999999">
      <c r="A56" s="157" t="s">
        <v>645</v>
      </c>
      <c r="B56" s="157" t="s">
        <v>646</v>
      </c>
      <c r="C56" s="158"/>
      <c r="D56" s="158"/>
      <c r="E56" s="159"/>
      <c r="F56" s="160" t="s">
        <v>4764</v>
      </c>
      <c r="G56" s="160" t="s">
        <v>4765</v>
      </c>
      <c r="H56" s="161">
        <v>65</v>
      </c>
      <c r="I56" s="162">
        <v>18</v>
      </c>
      <c r="J56" s="161">
        <v>76.7</v>
      </c>
      <c r="K56" s="162">
        <v>22</v>
      </c>
      <c r="L56" s="161">
        <v>16.874000000000002</v>
      </c>
      <c r="M56" s="161">
        <v>81.873999999999995</v>
      </c>
      <c r="N56" s="161">
        <v>97</v>
      </c>
      <c r="O56" s="156" t="str">
        <f t="shared" si="0"/>
        <v>BACNA00059</v>
      </c>
    </row>
    <row r="57" spans="1:15" ht="17.399999999999999">
      <c r="A57" s="157" t="s">
        <v>651</v>
      </c>
      <c r="B57" s="157" t="s">
        <v>652</v>
      </c>
      <c r="C57" s="158"/>
      <c r="D57" s="158"/>
      <c r="E57" s="159"/>
      <c r="F57" s="160" t="s">
        <v>4764</v>
      </c>
      <c r="G57" s="160" t="s">
        <v>4765</v>
      </c>
      <c r="H57" s="161">
        <v>55</v>
      </c>
      <c r="I57" s="162">
        <v>5</v>
      </c>
      <c r="J57" s="161">
        <v>57.75</v>
      </c>
      <c r="K57" s="162">
        <v>22</v>
      </c>
      <c r="L57" s="161">
        <v>12.705</v>
      </c>
      <c r="M57" s="161">
        <v>67.704999999999998</v>
      </c>
      <c r="N57" s="161">
        <v>71</v>
      </c>
      <c r="O57" s="156" t="str">
        <f t="shared" si="0"/>
        <v>BACNA00060</v>
      </c>
    </row>
    <row r="58" spans="1:15" ht="17.399999999999999">
      <c r="A58" s="157" t="s">
        <v>657</v>
      </c>
      <c r="B58" s="157" t="s">
        <v>658</v>
      </c>
      <c r="C58" s="158"/>
      <c r="D58" s="158"/>
      <c r="E58" s="159"/>
      <c r="F58" s="160" t="s">
        <v>4764</v>
      </c>
      <c r="G58" s="160" t="s">
        <v>4765</v>
      </c>
      <c r="H58" s="161">
        <v>80</v>
      </c>
      <c r="I58" s="162">
        <v>18</v>
      </c>
      <c r="J58" s="161">
        <v>94.399999999999991</v>
      </c>
      <c r="K58" s="162">
        <v>22</v>
      </c>
      <c r="L58" s="161">
        <v>20.767999999999997</v>
      </c>
      <c r="M58" s="161">
        <v>100.768</v>
      </c>
      <c r="N58" s="161">
        <v>119</v>
      </c>
      <c r="O58" s="156" t="str">
        <f t="shared" si="0"/>
        <v>BACNA00061</v>
      </c>
    </row>
    <row r="59" spans="1:15" ht="17.399999999999999">
      <c r="A59" s="157" t="s">
        <v>663</v>
      </c>
      <c r="B59" s="157" t="s">
        <v>664</v>
      </c>
      <c r="C59" s="158"/>
      <c r="D59" s="158"/>
      <c r="E59" s="159"/>
      <c r="F59" s="160" t="s">
        <v>4764</v>
      </c>
      <c r="G59" s="160" t="s">
        <v>4765</v>
      </c>
      <c r="H59" s="161">
        <v>20</v>
      </c>
      <c r="I59" s="162">
        <v>12</v>
      </c>
      <c r="J59" s="161">
        <v>22.400000000000002</v>
      </c>
      <c r="K59" s="162">
        <v>22</v>
      </c>
      <c r="L59" s="161">
        <v>4.9280000000000008</v>
      </c>
      <c r="M59" s="161">
        <v>24.928000000000001</v>
      </c>
      <c r="N59" s="161">
        <v>28</v>
      </c>
      <c r="O59" s="156" t="str">
        <f t="shared" si="0"/>
        <v>BACNA00064</v>
      </c>
    </row>
    <row r="60" spans="1:15" ht="34.799999999999997">
      <c r="A60" s="157" t="s">
        <v>673</v>
      </c>
      <c r="B60" s="157" t="s">
        <v>136</v>
      </c>
      <c r="C60" s="158"/>
      <c r="D60" s="157" t="s">
        <v>4634</v>
      </c>
      <c r="E60" s="163" t="s">
        <v>4770</v>
      </c>
      <c r="F60" s="160" t="s">
        <v>4764</v>
      </c>
      <c r="G60" s="160" t="s">
        <v>4765</v>
      </c>
      <c r="H60" s="161">
        <v>65</v>
      </c>
      <c r="I60" s="162">
        <v>18</v>
      </c>
      <c r="J60" s="161">
        <v>76.7</v>
      </c>
      <c r="K60" s="162">
        <v>22</v>
      </c>
      <c r="L60" s="161">
        <v>16.874000000000002</v>
      </c>
      <c r="M60" s="161">
        <v>81.873999999999995</v>
      </c>
      <c r="N60" s="161">
        <v>97</v>
      </c>
      <c r="O60" s="156" t="str">
        <f t="shared" si="0"/>
        <v>BACNA00093</v>
      </c>
    </row>
    <row r="61" spans="1:15" ht="34.799999999999997">
      <c r="A61" s="157" t="s">
        <v>678</v>
      </c>
      <c r="B61" s="157" t="s">
        <v>679</v>
      </c>
      <c r="C61" s="158"/>
      <c r="D61" s="157" t="s">
        <v>4634</v>
      </c>
      <c r="E61" s="163" t="s">
        <v>4770</v>
      </c>
      <c r="F61" s="160" t="s">
        <v>4764</v>
      </c>
      <c r="G61" s="160" t="s">
        <v>4765</v>
      </c>
      <c r="H61" s="161">
        <v>50</v>
      </c>
      <c r="I61" s="162">
        <v>18</v>
      </c>
      <c r="J61" s="161">
        <v>59</v>
      </c>
      <c r="K61" s="162">
        <v>22</v>
      </c>
      <c r="L61" s="161">
        <v>12.98</v>
      </c>
      <c r="M61" s="161">
        <v>62.980000000000004</v>
      </c>
      <c r="N61" s="161">
        <v>74</v>
      </c>
      <c r="O61" s="156" t="str">
        <f t="shared" si="0"/>
        <v>BACNA00095</v>
      </c>
    </row>
    <row r="62" spans="1:15" ht="34.799999999999997">
      <c r="A62" s="157" t="s">
        <v>692</v>
      </c>
      <c r="B62" s="157" t="s">
        <v>693</v>
      </c>
      <c r="C62" s="158"/>
      <c r="D62" s="157" t="s">
        <v>4634</v>
      </c>
      <c r="E62" s="163" t="s">
        <v>4770</v>
      </c>
      <c r="F62" s="160" t="s">
        <v>4764</v>
      </c>
      <c r="G62" s="160" t="s">
        <v>4765</v>
      </c>
      <c r="H62" s="161">
        <v>50</v>
      </c>
      <c r="I62" s="162">
        <v>18</v>
      </c>
      <c r="J62" s="161">
        <v>59</v>
      </c>
      <c r="K62" s="162">
        <v>22</v>
      </c>
      <c r="L62" s="161">
        <v>12.98</v>
      </c>
      <c r="M62" s="161">
        <v>62.980000000000004</v>
      </c>
      <c r="N62" s="161">
        <v>74</v>
      </c>
      <c r="O62" s="156" t="str">
        <f t="shared" si="0"/>
        <v>BACNA00096</v>
      </c>
    </row>
    <row r="63" spans="1:15" ht="34.799999999999997">
      <c r="A63" s="157" t="s">
        <v>701</v>
      </c>
      <c r="B63" s="157" t="s">
        <v>702</v>
      </c>
      <c r="C63" s="158"/>
      <c r="D63" s="157" t="s">
        <v>27</v>
      </c>
      <c r="E63" s="163" t="s">
        <v>4766</v>
      </c>
      <c r="F63" s="160" t="s">
        <v>4764</v>
      </c>
      <c r="G63" s="160" t="s">
        <v>4765</v>
      </c>
      <c r="H63" s="161">
        <v>25</v>
      </c>
      <c r="I63" s="162">
        <v>18</v>
      </c>
      <c r="J63" s="161">
        <v>29.5</v>
      </c>
      <c r="K63" s="162">
        <v>22</v>
      </c>
      <c r="L63" s="161">
        <v>6.49</v>
      </c>
      <c r="M63" s="161">
        <v>31.490000000000002</v>
      </c>
      <c r="N63" s="161">
        <v>37</v>
      </c>
      <c r="O63" s="156" t="str">
        <f t="shared" si="0"/>
        <v>BACNA00105</v>
      </c>
    </row>
    <row r="64" spans="1:15" ht="34.799999999999997">
      <c r="A64" s="157" t="s">
        <v>714</v>
      </c>
      <c r="B64" s="157" t="s">
        <v>715</v>
      </c>
      <c r="C64" s="158"/>
      <c r="D64" s="157" t="s">
        <v>29</v>
      </c>
      <c r="E64" s="163" t="s">
        <v>4766</v>
      </c>
      <c r="F64" s="160" t="s">
        <v>4764</v>
      </c>
      <c r="G64" s="160" t="s">
        <v>4765</v>
      </c>
      <c r="H64" s="161">
        <v>25</v>
      </c>
      <c r="I64" s="162">
        <v>18</v>
      </c>
      <c r="J64" s="161">
        <v>29.5</v>
      </c>
      <c r="K64" s="162">
        <v>22</v>
      </c>
      <c r="L64" s="161">
        <v>6.49</v>
      </c>
      <c r="M64" s="161">
        <v>31.490000000000002</v>
      </c>
      <c r="N64" s="161">
        <v>37</v>
      </c>
      <c r="O64" s="156" t="str">
        <f t="shared" si="0"/>
        <v>BACNA00106</v>
      </c>
    </row>
    <row r="65" spans="1:15" ht="34.799999999999997">
      <c r="A65" s="157" t="s">
        <v>721</v>
      </c>
      <c r="B65" s="157" t="s">
        <v>722</v>
      </c>
      <c r="C65" s="158"/>
      <c r="D65" s="157" t="s">
        <v>27</v>
      </c>
      <c r="E65" s="163" t="s">
        <v>4766</v>
      </c>
      <c r="F65" s="160" t="s">
        <v>4764</v>
      </c>
      <c r="G65" s="160" t="s">
        <v>4765</v>
      </c>
      <c r="H65" s="161">
        <v>25</v>
      </c>
      <c r="I65" s="162">
        <v>18</v>
      </c>
      <c r="J65" s="161">
        <v>29.5</v>
      </c>
      <c r="K65" s="162">
        <v>22</v>
      </c>
      <c r="L65" s="161">
        <v>6.49</v>
      </c>
      <c r="M65" s="161">
        <v>31.490000000000002</v>
      </c>
      <c r="N65" s="161">
        <v>37</v>
      </c>
      <c r="O65" s="156" t="str">
        <f t="shared" si="0"/>
        <v>BACNA00107</v>
      </c>
    </row>
    <row r="66" spans="1:15" ht="34.799999999999997">
      <c r="A66" s="157" t="s">
        <v>725</v>
      </c>
      <c r="B66" s="157" t="s">
        <v>726</v>
      </c>
      <c r="C66" s="158"/>
      <c r="D66" s="157" t="s">
        <v>29</v>
      </c>
      <c r="E66" s="163" t="s">
        <v>4766</v>
      </c>
      <c r="F66" s="160" t="s">
        <v>4764</v>
      </c>
      <c r="G66" s="160" t="s">
        <v>4767</v>
      </c>
      <c r="H66" s="161">
        <v>25</v>
      </c>
      <c r="I66" s="162">
        <v>18</v>
      </c>
      <c r="J66" s="161">
        <v>29.5</v>
      </c>
      <c r="K66" s="162">
        <v>22</v>
      </c>
      <c r="L66" s="161">
        <v>6.49</v>
      </c>
      <c r="M66" s="161">
        <v>31.490000000000002</v>
      </c>
      <c r="N66" s="161">
        <v>37</v>
      </c>
      <c r="O66" s="156" t="str">
        <f t="shared" ref="O66:O129" si="1">VLOOKUP(A66,Old,1,FALSE)</f>
        <v>BACNA00108</v>
      </c>
    </row>
    <row r="67" spans="1:15" ht="34.799999999999997">
      <c r="A67" s="157" t="s">
        <v>730</v>
      </c>
      <c r="B67" s="157" t="s">
        <v>731</v>
      </c>
      <c r="C67" s="158"/>
      <c r="D67" s="157" t="s">
        <v>4634</v>
      </c>
      <c r="E67" s="163" t="s">
        <v>4770</v>
      </c>
      <c r="F67" s="160" t="s">
        <v>4764</v>
      </c>
      <c r="G67" s="160" t="s">
        <v>4765</v>
      </c>
      <c r="H67" s="161">
        <v>25</v>
      </c>
      <c r="I67" s="162">
        <v>18</v>
      </c>
      <c r="J67" s="161">
        <v>29.5</v>
      </c>
      <c r="K67" s="162">
        <v>22</v>
      </c>
      <c r="L67" s="161">
        <v>6.49</v>
      </c>
      <c r="M67" s="161">
        <v>31.490000000000002</v>
      </c>
      <c r="N67" s="161">
        <v>37</v>
      </c>
      <c r="O67" s="156" t="str">
        <f t="shared" si="1"/>
        <v>BACNA00109</v>
      </c>
    </row>
    <row r="68" spans="1:15" ht="34.799999999999997">
      <c r="A68" s="157" t="s">
        <v>744</v>
      </c>
      <c r="B68" s="157" t="s">
        <v>745</v>
      </c>
      <c r="C68" s="158"/>
      <c r="D68" s="157" t="s">
        <v>4634</v>
      </c>
      <c r="E68" s="163" t="s">
        <v>4770</v>
      </c>
      <c r="F68" s="160" t="s">
        <v>4764</v>
      </c>
      <c r="G68" s="160" t="s">
        <v>4765</v>
      </c>
      <c r="H68" s="161">
        <v>25</v>
      </c>
      <c r="I68" s="162">
        <v>18</v>
      </c>
      <c r="J68" s="161">
        <v>29.5</v>
      </c>
      <c r="K68" s="162">
        <v>22</v>
      </c>
      <c r="L68" s="161">
        <v>6.49</v>
      </c>
      <c r="M68" s="161">
        <v>31.490000000000002</v>
      </c>
      <c r="N68" s="161">
        <v>37</v>
      </c>
      <c r="O68" s="156" t="str">
        <f t="shared" si="1"/>
        <v>BACNA00110</v>
      </c>
    </row>
    <row r="69" spans="1:15" ht="34.799999999999997">
      <c r="A69" s="157" t="s">
        <v>769</v>
      </c>
      <c r="B69" s="157" t="s">
        <v>770</v>
      </c>
      <c r="C69" s="158"/>
      <c r="D69" s="157" t="s">
        <v>26</v>
      </c>
      <c r="E69" s="163" t="s">
        <v>4766</v>
      </c>
      <c r="F69" s="160" t="s">
        <v>4764</v>
      </c>
      <c r="G69" s="160" t="s">
        <v>4831</v>
      </c>
      <c r="H69" s="161">
        <v>5</v>
      </c>
      <c r="I69" s="162">
        <v>12</v>
      </c>
      <c r="J69" s="161">
        <v>5.6000000000000005</v>
      </c>
      <c r="K69" s="162">
        <v>22</v>
      </c>
      <c r="L69" s="161">
        <v>1.2320000000000002</v>
      </c>
      <c r="M69" s="161">
        <v>6.2320000000000002</v>
      </c>
      <c r="N69" s="161">
        <v>7</v>
      </c>
      <c r="O69" s="156" t="str">
        <f t="shared" si="1"/>
        <v>BACNA00116</v>
      </c>
    </row>
    <row r="70" spans="1:15" ht="17.399999999999999">
      <c r="A70" s="157" t="s">
        <v>792</v>
      </c>
      <c r="B70" s="157" t="s">
        <v>794</v>
      </c>
      <c r="C70" s="158"/>
      <c r="D70" s="158"/>
      <c r="E70" s="159"/>
      <c r="F70" s="160" t="s">
        <v>4764</v>
      </c>
      <c r="G70" s="160" t="s">
        <v>4765</v>
      </c>
      <c r="H70" s="161">
        <v>45</v>
      </c>
      <c r="I70" s="162">
        <v>18</v>
      </c>
      <c r="J70" s="161">
        <v>53.099999999999994</v>
      </c>
      <c r="K70" s="162">
        <v>22</v>
      </c>
      <c r="L70" s="161">
        <v>11.681999999999999</v>
      </c>
      <c r="M70" s="161">
        <v>56.682000000000002</v>
      </c>
      <c r="N70" s="161">
        <v>67</v>
      </c>
      <c r="O70" s="156" t="str">
        <f t="shared" si="1"/>
        <v>BACRD00002</v>
      </c>
    </row>
    <row r="71" spans="1:15" ht="17.399999999999999">
      <c r="A71" s="157" t="s">
        <v>815</v>
      </c>
      <c r="B71" s="157" t="s">
        <v>816</v>
      </c>
      <c r="C71" s="158"/>
      <c r="D71" s="158"/>
      <c r="E71" s="159"/>
      <c r="F71" s="160" t="s">
        <v>4764</v>
      </c>
      <c r="G71" s="160" t="s">
        <v>4765</v>
      </c>
      <c r="H71" s="161">
        <v>100</v>
      </c>
      <c r="I71" s="162">
        <v>18</v>
      </c>
      <c r="J71" s="161">
        <v>118</v>
      </c>
      <c r="K71" s="162">
        <v>22</v>
      </c>
      <c r="L71" s="161">
        <v>25.96</v>
      </c>
      <c r="M71" s="161">
        <v>125.96000000000001</v>
      </c>
      <c r="N71" s="161">
        <v>149</v>
      </c>
      <c r="O71" s="156" t="str">
        <f t="shared" si="1"/>
        <v>BACSL00001</v>
      </c>
    </row>
    <row r="72" spans="1:15" ht="17.399999999999999">
      <c r="A72" s="157" t="s">
        <v>828</v>
      </c>
      <c r="B72" s="157" t="s">
        <v>829</v>
      </c>
      <c r="C72" s="158"/>
      <c r="D72" s="158"/>
      <c r="E72" s="159"/>
      <c r="F72" s="160" t="s">
        <v>4764</v>
      </c>
      <c r="G72" s="160" t="s">
        <v>4765</v>
      </c>
      <c r="H72" s="161">
        <v>95</v>
      </c>
      <c r="I72" s="162">
        <v>18</v>
      </c>
      <c r="J72" s="161">
        <v>112.1</v>
      </c>
      <c r="K72" s="162">
        <v>22</v>
      </c>
      <c r="L72" s="161">
        <v>24.661999999999999</v>
      </c>
      <c r="M72" s="161">
        <v>119.66200000000001</v>
      </c>
      <c r="N72" s="161">
        <v>141</v>
      </c>
      <c r="O72" s="156" t="str">
        <f t="shared" si="1"/>
        <v>BACSL00002</v>
      </c>
    </row>
    <row r="73" spans="1:15" ht="34.799999999999997">
      <c r="A73" s="157" t="s">
        <v>840</v>
      </c>
      <c r="B73" s="157" t="s">
        <v>841</v>
      </c>
      <c r="C73" s="158"/>
      <c r="D73" s="157" t="s">
        <v>29</v>
      </c>
      <c r="E73" s="163" t="s">
        <v>4766</v>
      </c>
      <c r="F73" s="160" t="s">
        <v>4828</v>
      </c>
      <c r="G73" s="160" t="s">
        <v>4765</v>
      </c>
      <c r="H73" s="161">
        <v>420</v>
      </c>
      <c r="I73" s="162">
        <v>28</v>
      </c>
      <c r="J73" s="161">
        <v>537.6</v>
      </c>
      <c r="K73" s="162">
        <v>22</v>
      </c>
      <c r="L73" s="161">
        <v>118.27200000000001</v>
      </c>
      <c r="M73" s="161">
        <v>538.27200000000005</v>
      </c>
      <c r="N73" s="161">
        <v>689</v>
      </c>
      <c r="O73" s="156" t="str">
        <f t="shared" si="1"/>
        <v>BACSL00009</v>
      </c>
    </row>
    <row r="74" spans="1:15" ht="17.399999999999999">
      <c r="A74" s="157" t="s">
        <v>859</v>
      </c>
      <c r="B74" s="157" t="s">
        <v>860</v>
      </c>
      <c r="C74" s="158"/>
      <c r="D74" s="158"/>
      <c r="E74" s="159"/>
      <c r="F74" s="160" t="s">
        <v>4764</v>
      </c>
      <c r="G74" s="160" t="s">
        <v>4765</v>
      </c>
      <c r="H74" s="161">
        <v>35</v>
      </c>
      <c r="I74" s="162">
        <v>28</v>
      </c>
      <c r="J74" s="161">
        <v>44.800000000000004</v>
      </c>
      <c r="K74" s="162">
        <v>22</v>
      </c>
      <c r="L74" s="161">
        <v>9.8560000000000016</v>
      </c>
      <c r="M74" s="161">
        <v>44.856000000000002</v>
      </c>
      <c r="N74" s="161">
        <v>57</v>
      </c>
      <c r="O74" s="156" t="str">
        <f t="shared" si="1"/>
        <v>BACWT00012</v>
      </c>
    </row>
    <row r="75" spans="1:15" ht="17.399999999999999">
      <c r="A75" s="157" t="s">
        <v>890</v>
      </c>
      <c r="B75" s="157" t="s">
        <v>891</v>
      </c>
      <c r="C75" s="158"/>
      <c r="D75" s="158"/>
      <c r="E75" s="159"/>
      <c r="F75" s="160" t="s">
        <v>4764</v>
      </c>
      <c r="G75" s="160" t="s">
        <v>4765</v>
      </c>
      <c r="H75" s="161">
        <v>50</v>
      </c>
      <c r="I75" s="162">
        <v>28</v>
      </c>
      <c r="J75" s="161">
        <v>64</v>
      </c>
      <c r="K75" s="162">
        <v>22</v>
      </c>
      <c r="L75" s="161">
        <v>14.08</v>
      </c>
      <c r="M75" s="161">
        <v>64.08</v>
      </c>
      <c r="N75" s="161">
        <v>82</v>
      </c>
      <c r="O75" s="156" t="str">
        <f t="shared" si="1"/>
        <v>BACWT00013</v>
      </c>
    </row>
    <row r="76" spans="1:15" ht="34.799999999999997">
      <c r="A76" s="157" t="s">
        <v>904</v>
      </c>
      <c r="B76" s="157" t="s">
        <v>905</v>
      </c>
      <c r="C76" s="158"/>
      <c r="D76" s="158"/>
      <c r="E76" s="163" t="s">
        <v>4766</v>
      </c>
      <c r="F76" s="160" t="s">
        <v>4764</v>
      </c>
      <c r="G76" s="160" t="s">
        <v>4765</v>
      </c>
      <c r="H76" s="161">
        <v>10</v>
      </c>
      <c r="I76" s="162">
        <v>18</v>
      </c>
      <c r="J76" s="161">
        <v>11.799999999999999</v>
      </c>
      <c r="K76" s="162">
        <v>22</v>
      </c>
      <c r="L76" s="161">
        <v>2.5959999999999996</v>
      </c>
      <c r="M76" s="161">
        <v>12.596</v>
      </c>
      <c r="N76" s="161">
        <v>15</v>
      </c>
      <c r="O76" s="156" t="str">
        <f t="shared" si="1"/>
        <v>BAMBK00001</v>
      </c>
    </row>
    <row r="77" spans="1:15" ht="17.399999999999999">
      <c r="A77" s="157" t="s">
        <v>925</v>
      </c>
      <c r="B77" s="157" t="s">
        <v>926</v>
      </c>
      <c r="C77" s="158"/>
      <c r="D77" s="158"/>
      <c r="E77" s="159"/>
      <c r="F77" s="160" t="s">
        <v>4764</v>
      </c>
      <c r="G77" s="160" t="s">
        <v>4765</v>
      </c>
      <c r="H77" s="161">
        <v>15</v>
      </c>
      <c r="I77" s="162">
        <v>18</v>
      </c>
      <c r="J77" s="161">
        <v>17.7</v>
      </c>
      <c r="K77" s="162">
        <v>22</v>
      </c>
      <c r="L77" s="161">
        <v>3.8939999999999997</v>
      </c>
      <c r="M77" s="161">
        <v>18.893999999999998</v>
      </c>
      <c r="N77" s="161">
        <v>22</v>
      </c>
      <c r="O77" s="156" t="str">
        <f t="shared" si="1"/>
        <v>BAMBK00002</v>
      </c>
    </row>
    <row r="78" spans="1:15" ht="34.799999999999997">
      <c r="A78" s="157" t="s">
        <v>930</v>
      </c>
      <c r="B78" s="157" t="s">
        <v>931</v>
      </c>
      <c r="C78" s="158"/>
      <c r="D78" s="158"/>
      <c r="E78" s="163" t="s">
        <v>4766</v>
      </c>
      <c r="F78" s="160" t="s">
        <v>4764</v>
      </c>
      <c r="G78" s="160" t="s">
        <v>4765</v>
      </c>
      <c r="H78" s="161">
        <v>15</v>
      </c>
      <c r="I78" s="162">
        <v>18</v>
      </c>
      <c r="J78" s="161">
        <v>17.7</v>
      </c>
      <c r="K78" s="162">
        <v>22</v>
      </c>
      <c r="L78" s="161">
        <v>3.8939999999999997</v>
      </c>
      <c r="M78" s="161">
        <v>18.893999999999998</v>
      </c>
      <c r="N78" s="161">
        <v>22</v>
      </c>
      <c r="O78" s="156" t="str">
        <f t="shared" si="1"/>
        <v>BAMBK00003</v>
      </c>
    </row>
    <row r="79" spans="1:15" ht="17.399999999999999">
      <c r="A79" s="157" t="s">
        <v>932</v>
      </c>
      <c r="B79" s="157" t="s">
        <v>933</v>
      </c>
      <c r="C79" s="158"/>
      <c r="D79" s="158"/>
      <c r="E79" s="159"/>
      <c r="F79" s="160" t="s">
        <v>4764</v>
      </c>
      <c r="G79" s="160" t="s">
        <v>4765</v>
      </c>
      <c r="H79" s="161">
        <v>20</v>
      </c>
      <c r="I79" s="162">
        <v>28</v>
      </c>
      <c r="J79" s="161">
        <v>25.6</v>
      </c>
      <c r="K79" s="162">
        <v>22</v>
      </c>
      <c r="L79" s="161">
        <v>5.6320000000000006</v>
      </c>
      <c r="M79" s="161">
        <v>25.632000000000001</v>
      </c>
      <c r="N79" s="161">
        <v>33</v>
      </c>
      <c r="O79" s="156" t="str">
        <f t="shared" si="1"/>
        <v>BAVSF00001</v>
      </c>
    </row>
    <row r="80" spans="1:15" ht="17.399999999999999">
      <c r="A80" s="157" t="s">
        <v>934</v>
      </c>
      <c r="B80" s="157" t="s">
        <v>935</v>
      </c>
      <c r="C80" s="158"/>
      <c r="D80" s="158"/>
      <c r="E80" s="159"/>
      <c r="F80" s="160" t="s">
        <v>4764</v>
      </c>
      <c r="G80" s="160" t="s">
        <v>4765</v>
      </c>
      <c r="H80" s="161">
        <v>20</v>
      </c>
      <c r="I80" s="162">
        <v>28</v>
      </c>
      <c r="J80" s="161">
        <v>25.6</v>
      </c>
      <c r="K80" s="162">
        <v>22</v>
      </c>
      <c r="L80" s="161">
        <v>5.6320000000000006</v>
      </c>
      <c r="M80" s="161">
        <v>25.632000000000001</v>
      </c>
      <c r="N80" s="161">
        <v>33</v>
      </c>
      <c r="O80" s="156" t="str">
        <f t="shared" si="1"/>
        <v>BAVSF00002</v>
      </c>
    </row>
    <row r="81" spans="1:15" ht="17.399999999999999">
      <c r="A81" s="157" t="s">
        <v>937</v>
      </c>
      <c r="B81" s="157" t="s">
        <v>938</v>
      </c>
      <c r="C81" s="158"/>
      <c r="D81" s="158"/>
      <c r="E81" s="159"/>
      <c r="F81" s="160" t="s">
        <v>4764</v>
      </c>
      <c r="G81" s="160" t="s">
        <v>4765</v>
      </c>
      <c r="H81" s="161">
        <v>50</v>
      </c>
      <c r="I81" s="162">
        <v>28</v>
      </c>
      <c r="J81" s="161">
        <v>64</v>
      </c>
      <c r="K81" s="162">
        <v>22</v>
      </c>
      <c r="L81" s="161">
        <v>14.08</v>
      </c>
      <c r="M81" s="161">
        <v>64.08</v>
      </c>
      <c r="N81" s="161">
        <v>82</v>
      </c>
      <c r="O81" s="156" t="str">
        <f t="shared" si="1"/>
        <v>BAVSF00003</v>
      </c>
    </row>
    <row r="82" spans="1:15" ht="34.799999999999997">
      <c r="A82" s="157" t="s">
        <v>95</v>
      </c>
      <c r="B82" s="157" t="s">
        <v>451</v>
      </c>
      <c r="C82" s="158"/>
      <c r="D82" s="157" t="s">
        <v>4808</v>
      </c>
      <c r="E82" s="163" t="s">
        <v>4766</v>
      </c>
      <c r="F82" s="160" t="s">
        <v>4764</v>
      </c>
      <c r="G82" s="160" t="s">
        <v>4765</v>
      </c>
      <c r="H82" s="161">
        <v>25</v>
      </c>
      <c r="I82" s="162">
        <v>18</v>
      </c>
      <c r="J82" s="161">
        <v>29.5</v>
      </c>
      <c r="K82" s="162">
        <v>22</v>
      </c>
      <c r="L82" s="161">
        <v>6.49</v>
      </c>
      <c r="M82" s="161">
        <v>31.490000000000002</v>
      </c>
      <c r="N82" s="161">
        <v>37</v>
      </c>
      <c r="O82" s="156" t="str">
        <f t="shared" si="1"/>
        <v>BAVSF00004</v>
      </c>
    </row>
    <row r="83" spans="1:15" ht="34.799999999999997">
      <c r="A83" s="157" t="s">
        <v>456</v>
      </c>
      <c r="B83" s="157" t="s">
        <v>476</v>
      </c>
      <c r="C83" s="158"/>
      <c r="D83" s="157" t="s">
        <v>5109</v>
      </c>
      <c r="E83" s="163" t="s">
        <v>4766</v>
      </c>
      <c r="F83" s="160" t="s">
        <v>4764</v>
      </c>
      <c r="G83" s="160" t="s">
        <v>4765</v>
      </c>
      <c r="H83" s="161">
        <v>25</v>
      </c>
      <c r="I83" s="162">
        <v>18</v>
      </c>
      <c r="J83" s="161">
        <v>29.5</v>
      </c>
      <c r="K83" s="162">
        <v>22</v>
      </c>
      <c r="L83" s="161">
        <v>6.49</v>
      </c>
      <c r="M83" s="161">
        <v>31.490000000000002</v>
      </c>
      <c r="N83" s="161">
        <v>37</v>
      </c>
      <c r="O83" s="156" t="str">
        <f t="shared" si="1"/>
        <v>BAVSF00005</v>
      </c>
    </row>
    <row r="84" spans="1:15" ht="34.799999999999997">
      <c r="A84" s="157" t="s">
        <v>969</v>
      </c>
      <c r="B84" s="157" t="s">
        <v>970</v>
      </c>
      <c r="C84" s="158"/>
      <c r="D84" s="158"/>
      <c r="E84" s="163" t="s">
        <v>4770</v>
      </c>
      <c r="F84" s="160" t="s">
        <v>4764</v>
      </c>
      <c r="G84" s="160" t="s">
        <v>4765</v>
      </c>
      <c r="H84" s="161">
        <v>70</v>
      </c>
      <c r="I84" s="162">
        <v>28</v>
      </c>
      <c r="J84" s="161">
        <v>89.600000000000009</v>
      </c>
      <c r="K84" s="162">
        <v>22</v>
      </c>
      <c r="L84" s="161">
        <v>19.712000000000003</v>
      </c>
      <c r="M84" s="161">
        <v>89.712000000000003</v>
      </c>
      <c r="N84" s="161">
        <v>115</v>
      </c>
      <c r="O84" s="156" t="str">
        <f t="shared" si="1"/>
        <v>BAXZP00001</v>
      </c>
    </row>
    <row r="85" spans="1:15" ht="34.799999999999997">
      <c r="A85" s="157" t="s">
        <v>987</v>
      </c>
      <c r="B85" s="157" t="s">
        <v>988</v>
      </c>
      <c r="C85" s="158"/>
      <c r="D85" s="158"/>
      <c r="E85" s="163" t="s">
        <v>4770</v>
      </c>
      <c r="F85" s="160" t="s">
        <v>4764</v>
      </c>
      <c r="G85" s="160" t="s">
        <v>4765</v>
      </c>
      <c r="H85" s="161">
        <v>75</v>
      </c>
      <c r="I85" s="162">
        <v>28</v>
      </c>
      <c r="J85" s="161">
        <v>96</v>
      </c>
      <c r="K85" s="162">
        <v>22</v>
      </c>
      <c r="L85" s="161">
        <v>21.12</v>
      </c>
      <c r="M85" s="161">
        <v>96.12</v>
      </c>
      <c r="N85" s="161">
        <v>123</v>
      </c>
      <c r="O85" s="156" t="str">
        <f t="shared" si="1"/>
        <v>BAXZP00002</v>
      </c>
    </row>
    <row r="86" spans="1:15" ht="34.799999999999997">
      <c r="A86" s="157" t="s">
        <v>1003</v>
      </c>
      <c r="B86" s="157" t="s">
        <v>1004</v>
      </c>
      <c r="C86" s="158"/>
      <c r="D86" s="158"/>
      <c r="E86" s="163" t="s">
        <v>4766</v>
      </c>
      <c r="F86" s="160" t="s">
        <v>4764</v>
      </c>
      <c r="G86" s="160" t="s">
        <v>4765</v>
      </c>
      <c r="H86" s="161">
        <v>60</v>
      </c>
      <c r="I86" s="162">
        <v>28</v>
      </c>
      <c r="J86" s="161">
        <v>76.8</v>
      </c>
      <c r="K86" s="162">
        <v>22</v>
      </c>
      <c r="L86" s="161">
        <v>16.896000000000001</v>
      </c>
      <c r="M86" s="161">
        <v>76.896000000000001</v>
      </c>
      <c r="N86" s="161">
        <v>98</v>
      </c>
      <c r="O86" s="156" t="str">
        <f t="shared" si="1"/>
        <v>BAXZP00003</v>
      </c>
    </row>
    <row r="87" spans="1:15" ht="17.399999999999999">
      <c r="A87" s="157" t="s">
        <v>1015</v>
      </c>
      <c r="B87" s="157" t="s">
        <v>1016</v>
      </c>
      <c r="C87" s="158"/>
      <c r="D87" s="158"/>
      <c r="E87" s="159"/>
      <c r="F87" s="160" t="s">
        <v>4764</v>
      </c>
      <c r="G87" s="160" t="s">
        <v>4765</v>
      </c>
      <c r="H87" s="161">
        <v>30</v>
      </c>
      <c r="I87" s="162">
        <v>28</v>
      </c>
      <c r="J87" s="161">
        <v>38.4</v>
      </c>
      <c r="K87" s="162">
        <v>22</v>
      </c>
      <c r="L87" s="161">
        <v>8.4480000000000004</v>
      </c>
      <c r="M87" s="161">
        <v>38.448</v>
      </c>
      <c r="N87" s="161">
        <v>49</v>
      </c>
      <c r="O87" s="156" t="str">
        <f t="shared" si="1"/>
        <v>BAXZP00005</v>
      </c>
    </row>
    <row r="88" spans="1:15" ht="17.399999999999999">
      <c r="A88" s="157" t="s">
        <v>1033</v>
      </c>
      <c r="B88" s="157" t="s">
        <v>1034</v>
      </c>
      <c r="C88" s="158"/>
      <c r="D88" s="158"/>
      <c r="E88" s="159"/>
      <c r="F88" s="160" t="s">
        <v>4764</v>
      </c>
      <c r="G88" s="160" t="s">
        <v>4765</v>
      </c>
      <c r="H88" s="161">
        <v>95</v>
      </c>
      <c r="I88" s="162">
        <v>28</v>
      </c>
      <c r="J88" s="161">
        <v>121.60000000000001</v>
      </c>
      <c r="K88" s="162">
        <v>22</v>
      </c>
      <c r="L88" s="161">
        <v>26.752000000000002</v>
      </c>
      <c r="M88" s="161">
        <v>121.75200000000001</v>
      </c>
      <c r="N88" s="161">
        <v>156</v>
      </c>
      <c r="O88" s="156" t="str">
        <f t="shared" si="1"/>
        <v>BAXZP00006</v>
      </c>
    </row>
    <row r="89" spans="1:15" ht="17.399999999999999">
      <c r="A89" s="157" t="s">
        <v>1041</v>
      </c>
      <c r="B89" s="157" t="s">
        <v>1042</v>
      </c>
      <c r="C89" s="158"/>
      <c r="D89" s="158"/>
      <c r="E89" s="159"/>
      <c r="F89" s="160" t="s">
        <v>4764</v>
      </c>
      <c r="G89" s="160" t="s">
        <v>4765</v>
      </c>
      <c r="H89" s="161">
        <v>80</v>
      </c>
      <c r="I89" s="162">
        <v>18</v>
      </c>
      <c r="J89" s="161">
        <v>94.399999999999991</v>
      </c>
      <c r="K89" s="162">
        <v>22</v>
      </c>
      <c r="L89" s="161">
        <v>20.767999999999997</v>
      </c>
      <c r="M89" s="161">
        <v>100.768</v>
      </c>
      <c r="N89" s="161">
        <v>119</v>
      </c>
      <c r="O89" s="156" t="str">
        <f t="shared" si="1"/>
        <v>BAXZP00010</v>
      </c>
    </row>
    <row r="90" spans="1:15" ht="34.799999999999997">
      <c r="A90" s="157" t="s">
        <v>478</v>
      </c>
      <c r="B90" s="157" t="s">
        <v>479</v>
      </c>
      <c r="C90" s="158"/>
      <c r="D90" s="157" t="s">
        <v>26</v>
      </c>
      <c r="E90" s="163" t="s">
        <v>4766</v>
      </c>
      <c r="F90" s="160" t="s">
        <v>4764</v>
      </c>
      <c r="G90" s="160" t="s">
        <v>4765</v>
      </c>
      <c r="H90" s="161">
        <v>80</v>
      </c>
      <c r="I90" s="162">
        <v>18</v>
      </c>
      <c r="J90" s="161">
        <v>94.399999999999991</v>
      </c>
      <c r="K90" s="162">
        <v>22</v>
      </c>
      <c r="L90" s="161">
        <v>20.767999999999997</v>
      </c>
      <c r="M90" s="161">
        <v>100.768</v>
      </c>
      <c r="N90" s="161">
        <v>119</v>
      </c>
      <c r="O90" s="156" t="str">
        <f t="shared" si="1"/>
        <v>BAXZP00013</v>
      </c>
    </row>
    <row r="91" spans="1:15" ht="34.799999999999997">
      <c r="A91" s="157" t="s">
        <v>1067</v>
      </c>
      <c r="B91" s="157" t="s">
        <v>988</v>
      </c>
      <c r="C91" s="158"/>
      <c r="D91" s="157" t="s">
        <v>26</v>
      </c>
      <c r="E91" s="163" t="s">
        <v>4766</v>
      </c>
      <c r="F91" s="160" t="s">
        <v>4764</v>
      </c>
      <c r="G91" s="160" t="s">
        <v>4765</v>
      </c>
      <c r="H91" s="161">
        <v>95</v>
      </c>
      <c r="I91" s="162">
        <v>18</v>
      </c>
      <c r="J91" s="161">
        <v>112.1</v>
      </c>
      <c r="K91" s="162">
        <v>22</v>
      </c>
      <c r="L91" s="161">
        <v>24.661999999999999</v>
      </c>
      <c r="M91" s="161">
        <v>119.66200000000001</v>
      </c>
      <c r="N91" s="161">
        <v>141</v>
      </c>
      <c r="O91" s="156" t="str">
        <f t="shared" si="1"/>
        <v>BAXZP00014</v>
      </c>
    </row>
    <row r="92" spans="1:15" ht="34.799999999999997">
      <c r="A92" s="157" t="s">
        <v>486</v>
      </c>
      <c r="B92" s="157" t="s">
        <v>487</v>
      </c>
      <c r="C92" s="158"/>
      <c r="D92" s="157" t="s">
        <v>27</v>
      </c>
      <c r="E92" s="163" t="s">
        <v>4766</v>
      </c>
      <c r="F92" s="160" t="s">
        <v>4764</v>
      </c>
      <c r="G92" s="160" t="s">
        <v>4767</v>
      </c>
      <c r="H92" s="161">
        <v>80</v>
      </c>
      <c r="I92" s="162">
        <v>18</v>
      </c>
      <c r="J92" s="161">
        <v>94.399999999999991</v>
      </c>
      <c r="K92" s="162">
        <v>22</v>
      </c>
      <c r="L92" s="161">
        <v>20.767999999999997</v>
      </c>
      <c r="M92" s="161">
        <v>100.768</v>
      </c>
      <c r="N92" s="161">
        <v>119</v>
      </c>
      <c r="O92" s="156" t="str">
        <f t="shared" si="1"/>
        <v>BAXZP00015</v>
      </c>
    </row>
    <row r="93" spans="1:15" ht="34.799999999999997">
      <c r="A93" s="157" t="s">
        <v>1102</v>
      </c>
      <c r="B93" s="157" t="s">
        <v>1103</v>
      </c>
      <c r="C93" s="158"/>
      <c r="D93" s="157" t="s">
        <v>26</v>
      </c>
      <c r="E93" s="163" t="s">
        <v>4766</v>
      </c>
      <c r="F93" s="160" t="s">
        <v>4764</v>
      </c>
      <c r="G93" s="160" t="s">
        <v>4831</v>
      </c>
      <c r="H93" s="161">
        <v>105</v>
      </c>
      <c r="I93" s="162">
        <v>28</v>
      </c>
      <c r="J93" s="161">
        <v>134.4</v>
      </c>
      <c r="K93" s="162">
        <v>22</v>
      </c>
      <c r="L93" s="161">
        <v>29.568000000000001</v>
      </c>
      <c r="M93" s="161">
        <v>134.56800000000001</v>
      </c>
      <c r="N93" s="161">
        <v>172</v>
      </c>
      <c r="O93" s="156" t="str">
        <f t="shared" si="1"/>
        <v>BAXZP00016</v>
      </c>
    </row>
    <row r="94" spans="1:15" ht="17.399999999999999">
      <c r="A94" s="157" t="s">
        <v>1122</v>
      </c>
      <c r="B94" s="157" t="s">
        <v>1124</v>
      </c>
      <c r="C94" s="158"/>
      <c r="D94" s="158"/>
      <c r="E94" s="159"/>
      <c r="F94" s="160" t="s">
        <v>4828</v>
      </c>
      <c r="G94" s="160" t="s">
        <v>4767</v>
      </c>
      <c r="H94" s="161">
        <v>1250</v>
      </c>
      <c r="I94" s="162">
        <v>18</v>
      </c>
      <c r="J94" s="161">
        <v>1475</v>
      </c>
      <c r="K94" s="162">
        <v>22</v>
      </c>
      <c r="L94" s="161">
        <v>324.5</v>
      </c>
      <c r="M94" s="161">
        <v>1575</v>
      </c>
      <c r="N94" s="161">
        <v>1858</v>
      </c>
      <c r="O94" s="156" t="str">
        <f t="shared" si="1"/>
        <v>BBBBK00002</v>
      </c>
    </row>
    <row r="95" spans="1:15" ht="17.399999999999999">
      <c r="A95" s="157" t="s">
        <v>1141</v>
      </c>
      <c r="B95" s="157" t="s">
        <v>1142</v>
      </c>
      <c r="C95" s="158"/>
      <c r="D95" s="158"/>
      <c r="E95" s="159"/>
      <c r="F95" s="160" t="s">
        <v>4764</v>
      </c>
      <c r="G95" s="160" t="s">
        <v>4765</v>
      </c>
      <c r="H95" s="161">
        <v>285</v>
      </c>
      <c r="I95" s="162">
        <v>18</v>
      </c>
      <c r="J95" s="161">
        <v>336.29999999999995</v>
      </c>
      <c r="K95" s="162">
        <v>22</v>
      </c>
      <c r="L95" s="161">
        <v>73.98599999999999</v>
      </c>
      <c r="M95" s="161">
        <v>358.98599999999999</v>
      </c>
      <c r="N95" s="161">
        <v>424</v>
      </c>
      <c r="O95" s="156" t="str">
        <f t="shared" si="1"/>
        <v>BBBBK00003</v>
      </c>
    </row>
    <row r="96" spans="1:15" ht="17.399999999999999">
      <c r="A96" s="157" t="s">
        <v>1160</v>
      </c>
      <c r="B96" s="157" t="s">
        <v>1161</v>
      </c>
      <c r="C96" s="158"/>
      <c r="D96" s="158"/>
      <c r="E96" s="159"/>
      <c r="F96" s="160" t="s">
        <v>4828</v>
      </c>
      <c r="G96" s="160" t="s">
        <v>4767</v>
      </c>
      <c r="H96" s="161">
        <v>1195</v>
      </c>
      <c r="I96" s="162">
        <v>18</v>
      </c>
      <c r="J96" s="161">
        <v>1410</v>
      </c>
      <c r="K96" s="162">
        <v>22</v>
      </c>
      <c r="L96" s="161">
        <v>310.22199999999998</v>
      </c>
      <c r="M96" s="161">
        <v>1505</v>
      </c>
      <c r="N96" s="161">
        <v>1776</v>
      </c>
      <c r="O96" s="156" t="str">
        <f t="shared" si="1"/>
        <v>BBBBK00004</v>
      </c>
    </row>
    <row r="97" spans="1:15" ht="17.399999999999999">
      <c r="A97" s="157" t="s">
        <v>1178</v>
      </c>
      <c r="B97" s="157" t="s">
        <v>1179</v>
      </c>
      <c r="C97" s="158"/>
      <c r="D97" s="158"/>
      <c r="E97" s="159"/>
      <c r="F97" s="160" t="s">
        <v>4828</v>
      </c>
      <c r="G97" s="160" t="s">
        <v>4767</v>
      </c>
      <c r="H97" s="161">
        <v>1150</v>
      </c>
      <c r="I97" s="162">
        <v>18</v>
      </c>
      <c r="J97" s="161">
        <v>1357</v>
      </c>
      <c r="K97" s="162">
        <v>22</v>
      </c>
      <c r="L97" s="161">
        <v>298.54000000000002</v>
      </c>
      <c r="M97" s="161">
        <v>1449</v>
      </c>
      <c r="N97" s="161">
        <v>1709</v>
      </c>
      <c r="O97" s="156" t="str">
        <f t="shared" si="1"/>
        <v>BBBBK00006</v>
      </c>
    </row>
    <row r="98" spans="1:15" ht="34.799999999999997">
      <c r="A98" s="157" t="s">
        <v>1239</v>
      </c>
      <c r="B98" s="157" t="s">
        <v>1241</v>
      </c>
      <c r="C98" s="158"/>
      <c r="D98" s="157" t="s">
        <v>4634</v>
      </c>
      <c r="E98" s="163" t="s">
        <v>4770</v>
      </c>
      <c r="F98" s="160" t="s">
        <v>4828</v>
      </c>
      <c r="G98" s="160" t="s">
        <v>4767</v>
      </c>
      <c r="H98" s="161">
        <v>940</v>
      </c>
      <c r="I98" s="162">
        <v>18</v>
      </c>
      <c r="J98" s="161">
        <v>1109</v>
      </c>
      <c r="K98" s="162">
        <v>22</v>
      </c>
      <c r="L98" s="161">
        <v>244.024</v>
      </c>
      <c r="M98" s="161">
        <v>1184</v>
      </c>
      <c r="N98" s="161">
        <v>1397</v>
      </c>
      <c r="O98" s="156" t="str">
        <f t="shared" si="1"/>
        <v>BBBBK00008</v>
      </c>
    </row>
    <row r="99" spans="1:15" ht="17.399999999999999">
      <c r="A99" s="157" t="s">
        <v>1259</v>
      </c>
      <c r="B99" s="157" t="s">
        <v>1260</v>
      </c>
      <c r="C99" s="158"/>
      <c r="D99" s="158"/>
      <c r="E99" s="159"/>
      <c r="F99" s="160" t="s">
        <v>4828</v>
      </c>
      <c r="G99" s="160" t="s">
        <v>4767</v>
      </c>
      <c r="H99" s="161">
        <v>630</v>
      </c>
      <c r="I99" s="162">
        <v>18</v>
      </c>
      <c r="J99" s="161">
        <v>743.4</v>
      </c>
      <c r="K99" s="162">
        <v>22</v>
      </c>
      <c r="L99" s="161">
        <v>163.548</v>
      </c>
      <c r="M99" s="161">
        <v>793.548</v>
      </c>
      <c r="N99" s="161">
        <v>936</v>
      </c>
      <c r="O99" s="156" t="str">
        <f t="shared" si="1"/>
        <v>BBBBK00010</v>
      </c>
    </row>
    <row r="100" spans="1:15" ht="17.399999999999999">
      <c r="A100" s="157" t="s">
        <v>1281</v>
      </c>
      <c r="B100" s="157" t="s">
        <v>1282</v>
      </c>
      <c r="C100" s="158"/>
      <c r="D100" s="158"/>
      <c r="E100" s="159"/>
      <c r="F100" s="160" t="s">
        <v>4828</v>
      </c>
      <c r="G100" s="160" t="s">
        <v>4765</v>
      </c>
      <c r="H100" s="161">
        <v>670</v>
      </c>
      <c r="I100" s="162">
        <v>18</v>
      </c>
      <c r="J100" s="161">
        <v>790.59999999999991</v>
      </c>
      <c r="K100" s="162">
        <v>22</v>
      </c>
      <c r="L100" s="161">
        <v>173.93199999999999</v>
      </c>
      <c r="M100" s="161">
        <v>843.93200000000002</v>
      </c>
      <c r="N100" s="161">
        <v>996</v>
      </c>
      <c r="O100" s="156" t="str">
        <f t="shared" si="1"/>
        <v>BBBBK00011</v>
      </c>
    </row>
    <row r="101" spans="1:15" ht="17.399999999999999">
      <c r="A101" s="157" t="s">
        <v>1304</v>
      </c>
      <c r="B101" s="157" t="s">
        <v>1305</v>
      </c>
      <c r="C101" s="158"/>
      <c r="D101" s="158"/>
      <c r="E101" s="159"/>
      <c r="F101" s="160" t="s">
        <v>4828</v>
      </c>
      <c r="G101" s="160" t="s">
        <v>4767</v>
      </c>
      <c r="H101" s="161">
        <v>805</v>
      </c>
      <c r="I101" s="162">
        <v>18</v>
      </c>
      <c r="J101" s="161">
        <v>949.9</v>
      </c>
      <c r="K101" s="162">
        <v>22</v>
      </c>
      <c r="L101" s="161">
        <v>208.97800000000001</v>
      </c>
      <c r="M101" s="161">
        <v>1014</v>
      </c>
      <c r="N101" s="161">
        <v>1196</v>
      </c>
      <c r="O101" s="156" t="str">
        <f t="shared" si="1"/>
        <v>BBBBK00013</v>
      </c>
    </row>
    <row r="102" spans="1:15" ht="34.799999999999997">
      <c r="A102" s="157" t="s">
        <v>1325</v>
      </c>
      <c r="B102" s="157" t="s">
        <v>1326</v>
      </c>
      <c r="C102" s="158"/>
      <c r="D102" s="157" t="s">
        <v>29</v>
      </c>
      <c r="E102" s="163" t="s">
        <v>4766</v>
      </c>
      <c r="F102" s="160" t="s">
        <v>4828</v>
      </c>
      <c r="G102" s="160" t="s">
        <v>4767</v>
      </c>
      <c r="H102" s="161">
        <v>820</v>
      </c>
      <c r="I102" s="162">
        <v>18</v>
      </c>
      <c r="J102" s="161">
        <v>967.59999999999991</v>
      </c>
      <c r="K102" s="162">
        <v>22</v>
      </c>
      <c r="L102" s="161">
        <v>212.87199999999999</v>
      </c>
      <c r="M102" s="161">
        <v>1033</v>
      </c>
      <c r="N102" s="161">
        <v>1219</v>
      </c>
      <c r="O102" s="156" t="str">
        <f t="shared" si="1"/>
        <v>BBBBK00017</v>
      </c>
    </row>
    <row r="103" spans="1:15" ht="34.799999999999997">
      <c r="A103" s="157" t="s">
        <v>1339</v>
      </c>
      <c r="B103" s="157" t="s">
        <v>1326</v>
      </c>
      <c r="C103" s="158"/>
      <c r="D103" s="157" t="s">
        <v>29</v>
      </c>
      <c r="E103" s="163" t="s">
        <v>4766</v>
      </c>
      <c r="F103" s="160" t="s">
        <v>4828</v>
      </c>
      <c r="G103" s="160" t="s">
        <v>4767</v>
      </c>
      <c r="H103" s="161">
        <v>770</v>
      </c>
      <c r="I103" s="162">
        <v>18</v>
      </c>
      <c r="J103" s="161">
        <v>908.59999999999991</v>
      </c>
      <c r="K103" s="162">
        <v>22</v>
      </c>
      <c r="L103" s="161">
        <v>199.89199999999997</v>
      </c>
      <c r="M103" s="161">
        <v>969.89199999999994</v>
      </c>
      <c r="N103" s="161">
        <v>1144</v>
      </c>
      <c r="O103" s="156" t="str">
        <f t="shared" si="1"/>
        <v>BBBBK00019</v>
      </c>
    </row>
    <row r="104" spans="1:15" ht="17.399999999999999">
      <c r="A104" s="157" t="s">
        <v>1348</v>
      </c>
      <c r="B104" s="157" t="s">
        <v>1349</v>
      </c>
      <c r="C104" s="158"/>
      <c r="D104" s="158"/>
      <c r="E104" s="159"/>
      <c r="F104" s="160" t="s">
        <v>4764</v>
      </c>
      <c r="G104" s="160" t="s">
        <v>4765</v>
      </c>
      <c r="H104" s="161">
        <v>240</v>
      </c>
      <c r="I104" s="162">
        <v>18</v>
      </c>
      <c r="J104" s="161">
        <v>283.2</v>
      </c>
      <c r="K104" s="162">
        <v>22</v>
      </c>
      <c r="L104" s="161">
        <v>62.303999999999995</v>
      </c>
      <c r="M104" s="161">
        <v>302.30399999999997</v>
      </c>
      <c r="N104" s="161">
        <v>357</v>
      </c>
      <c r="O104" s="156" t="str">
        <f t="shared" si="1"/>
        <v>BBBSF00004</v>
      </c>
    </row>
    <row r="105" spans="1:15" ht="17.399999999999999">
      <c r="A105" s="157" t="s">
        <v>1371</v>
      </c>
      <c r="B105" s="157" t="s">
        <v>1373</v>
      </c>
      <c r="C105" s="158"/>
      <c r="D105" s="158"/>
      <c r="E105" s="159"/>
      <c r="F105" s="160" t="s">
        <v>4764</v>
      </c>
      <c r="G105" s="160" t="s">
        <v>4765</v>
      </c>
      <c r="H105" s="161">
        <v>55</v>
      </c>
      <c r="I105" s="162">
        <v>18</v>
      </c>
      <c r="J105" s="161">
        <v>64.899999999999991</v>
      </c>
      <c r="K105" s="162">
        <v>22</v>
      </c>
      <c r="L105" s="161">
        <v>14.277999999999999</v>
      </c>
      <c r="M105" s="161">
        <v>69.277999999999992</v>
      </c>
      <c r="N105" s="161">
        <v>82</v>
      </c>
      <c r="O105" s="156" t="str">
        <f t="shared" si="1"/>
        <v>BBGHT00001</v>
      </c>
    </row>
    <row r="106" spans="1:15" ht="17.399999999999999">
      <c r="A106" s="157" t="s">
        <v>1401</v>
      </c>
      <c r="B106" s="157" t="s">
        <v>1402</v>
      </c>
      <c r="C106" s="158"/>
      <c r="D106" s="158"/>
      <c r="E106" s="159"/>
      <c r="F106" s="160" t="s">
        <v>4764</v>
      </c>
      <c r="G106" s="160" t="s">
        <v>4767</v>
      </c>
      <c r="H106" s="161">
        <v>225</v>
      </c>
      <c r="I106" s="162">
        <v>18</v>
      </c>
      <c r="J106" s="161">
        <v>265.5</v>
      </c>
      <c r="K106" s="162">
        <v>22</v>
      </c>
      <c r="L106" s="161">
        <v>58.410000000000004</v>
      </c>
      <c r="M106" s="161">
        <v>283.41000000000003</v>
      </c>
      <c r="N106" s="161">
        <v>334</v>
      </c>
      <c r="O106" s="156" t="str">
        <f t="shared" si="1"/>
        <v>BBGHT00008</v>
      </c>
    </row>
    <row r="107" spans="1:15" ht="17.399999999999999">
      <c r="A107" s="157" t="s">
        <v>1405</v>
      </c>
      <c r="B107" s="157" t="s">
        <v>1406</v>
      </c>
      <c r="C107" s="158"/>
      <c r="D107" s="158"/>
      <c r="E107" s="159"/>
      <c r="F107" s="160" t="s">
        <v>4764</v>
      </c>
      <c r="G107" s="160" t="s">
        <v>4767</v>
      </c>
      <c r="H107" s="161">
        <v>210</v>
      </c>
      <c r="I107" s="162">
        <v>18</v>
      </c>
      <c r="J107" s="161">
        <v>247.79999999999998</v>
      </c>
      <c r="K107" s="162">
        <v>22</v>
      </c>
      <c r="L107" s="161">
        <v>54.515999999999998</v>
      </c>
      <c r="M107" s="161">
        <v>264.51600000000002</v>
      </c>
      <c r="N107" s="161">
        <v>312</v>
      </c>
      <c r="O107" s="156" t="str">
        <f t="shared" si="1"/>
        <v>BBGHT00009</v>
      </c>
    </row>
    <row r="108" spans="1:15" ht="34.799999999999997">
      <c r="A108" s="157" t="s">
        <v>1408</v>
      </c>
      <c r="B108" s="157" t="s">
        <v>1409</v>
      </c>
      <c r="C108" s="158"/>
      <c r="D108" s="157" t="s">
        <v>27</v>
      </c>
      <c r="E108" s="163" t="s">
        <v>4766</v>
      </c>
      <c r="F108" s="160" t="s">
        <v>4764</v>
      </c>
      <c r="G108" s="160" t="s">
        <v>4765</v>
      </c>
      <c r="H108" s="161">
        <v>300</v>
      </c>
      <c r="I108" s="162">
        <v>18</v>
      </c>
      <c r="J108" s="161">
        <v>354</v>
      </c>
      <c r="K108" s="162">
        <v>22</v>
      </c>
      <c r="L108" s="161">
        <v>77.88</v>
      </c>
      <c r="M108" s="161">
        <v>377.88</v>
      </c>
      <c r="N108" s="161">
        <v>446</v>
      </c>
      <c r="O108" s="156" t="str">
        <f t="shared" si="1"/>
        <v>BBGHT00012</v>
      </c>
    </row>
    <row r="109" spans="1:15" ht="34.799999999999997">
      <c r="A109" s="157" t="s">
        <v>44</v>
      </c>
      <c r="B109" s="157" t="s">
        <v>1410</v>
      </c>
      <c r="C109" s="158"/>
      <c r="D109" s="157" t="s">
        <v>5109</v>
      </c>
      <c r="E109" s="163" t="s">
        <v>4766</v>
      </c>
      <c r="F109" s="160" t="s">
        <v>4764</v>
      </c>
      <c r="G109" s="160" t="s">
        <v>4767</v>
      </c>
      <c r="H109" s="161">
        <v>60</v>
      </c>
      <c r="I109" s="162">
        <v>28</v>
      </c>
      <c r="J109" s="161">
        <v>77</v>
      </c>
      <c r="K109" s="162">
        <v>22</v>
      </c>
      <c r="L109" s="161">
        <v>17</v>
      </c>
      <c r="M109" s="161">
        <v>77</v>
      </c>
      <c r="N109" s="161">
        <v>99</v>
      </c>
      <c r="O109" s="156" t="str">
        <f t="shared" si="1"/>
        <v>BBGNA00014</v>
      </c>
    </row>
    <row r="110" spans="1:15" ht="34.799999999999997">
      <c r="A110" s="157" t="s">
        <v>56</v>
      </c>
      <c r="B110" s="157" t="s">
        <v>1411</v>
      </c>
      <c r="C110" s="158"/>
      <c r="D110" s="157" t="s">
        <v>5109</v>
      </c>
      <c r="E110" s="163" t="s">
        <v>4766</v>
      </c>
      <c r="F110" s="160" t="s">
        <v>4764</v>
      </c>
      <c r="G110" s="160" t="s">
        <v>4767</v>
      </c>
      <c r="H110" s="161">
        <v>65</v>
      </c>
      <c r="I110" s="162">
        <v>28</v>
      </c>
      <c r="J110" s="161">
        <v>84</v>
      </c>
      <c r="K110" s="162">
        <v>22</v>
      </c>
      <c r="L110" s="161">
        <v>19</v>
      </c>
      <c r="M110" s="161">
        <v>84</v>
      </c>
      <c r="N110" s="161">
        <v>108</v>
      </c>
      <c r="O110" s="156" t="str">
        <f t="shared" si="1"/>
        <v>BBGNA00018</v>
      </c>
    </row>
    <row r="111" spans="1:15" ht="34.799999999999997">
      <c r="A111" s="157" t="s">
        <v>61</v>
      </c>
      <c r="B111" s="157" t="s">
        <v>1412</v>
      </c>
      <c r="C111" s="158"/>
      <c r="D111" s="157" t="s">
        <v>5109</v>
      </c>
      <c r="E111" s="163" t="s">
        <v>4766</v>
      </c>
      <c r="F111" s="160" t="s">
        <v>4764</v>
      </c>
      <c r="G111" s="160" t="s">
        <v>4767</v>
      </c>
      <c r="H111" s="161">
        <v>60</v>
      </c>
      <c r="I111" s="162">
        <v>28</v>
      </c>
      <c r="J111" s="161">
        <v>77</v>
      </c>
      <c r="K111" s="162">
        <v>22</v>
      </c>
      <c r="L111" s="161">
        <v>17</v>
      </c>
      <c r="M111" s="161">
        <v>77</v>
      </c>
      <c r="N111" s="161">
        <v>99</v>
      </c>
      <c r="O111" s="156" t="str">
        <f t="shared" si="1"/>
        <v>BBGNA00019</v>
      </c>
    </row>
    <row r="112" spans="1:15" ht="34.799999999999997">
      <c r="A112" s="157" t="s">
        <v>66</v>
      </c>
      <c r="B112" s="157" t="s">
        <v>1413</v>
      </c>
      <c r="C112" s="158"/>
      <c r="D112" s="157" t="s">
        <v>5109</v>
      </c>
      <c r="E112" s="163" t="s">
        <v>4766</v>
      </c>
      <c r="F112" s="160" t="s">
        <v>4764</v>
      </c>
      <c r="G112" s="160" t="s">
        <v>4767</v>
      </c>
      <c r="H112" s="161">
        <v>25</v>
      </c>
      <c r="I112" s="162">
        <v>28</v>
      </c>
      <c r="J112" s="161">
        <v>32</v>
      </c>
      <c r="K112" s="162">
        <v>22</v>
      </c>
      <c r="L112" s="161">
        <v>7</v>
      </c>
      <c r="M112" s="161">
        <v>32</v>
      </c>
      <c r="N112" s="161">
        <v>41</v>
      </c>
      <c r="O112" s="156" t="str">
        <f t="shared" si="1"/>
        <v>BBGNA00020</v>
      </c>
    </row>
    <row r="113" spans="1:15" ht="34.799999999999997">
      <c r="A113" s="157" t="s">
        <v>73</v>
      </c>
      <c r="B113" s="157" t="s">
        <v>1414</v>
      </c>
      <c r="C113" s="158"/>
      <c r="D113" s="157" t="s">
        <v>5109</v>
      </c>
      <c r="E113" s="163" t="s">
        <v>4766</v>
      </c>
      <c r="F113" s="160" t="s">
        <v>4764</v>
      </c>
      <c r="G113" s="160" t="s">
        <v>4767</v>
      </c>
      <c r="H113" s="161">
        <v>20</v>
      </c>
      <c r="I113" s="162">
        <v>28</v>
      </c>
      <c r="J113" s="161">
        <v>26</v>
      </c>
      <c r="K113" s="162">
        <v>22</v>
      </c>
      <c r="L113" s="161">
        <v>6</v>
      </c>
      <c r="M113" s="161">
        <v>26</v>
      </c>
      <c r="N113" s="161">
        <v>42</v>
      </c>
      <c r="O113" s="156" t="str">
        <f t="shared" si="1"/>
        <v>BBGNA00021</v>
      </c>
    </row>
    <row r="114" spans="1:15" ht="17.399999999999999">
      <c r="A114" s="157" t="s">
        <v>500</v>
      </c>
      <c r="B114" s="157" t="s">
        <v>5313</v>
      </c>
      <c r="C114" s="158"/>
      <c r="D114" s="158"/>
      <c r="E114" s="159"/>
      <c r="F114" s="159"/>
      <c r="G114" s="159"/>
      <c r="H114" s="164"/>
      <c r="I114" s="162">
        <v>18</v>
      </c>
      <c r="J114" s="161">
        <v>154</v>
      </c>
      <c r="K114" s="167"/>
      <c r="L114" s="164"/>
      <c r="M114" s="164"/>
      <c r="N114" s="168">
        <v>0</v>
      </c>
      <c r="O114" s="156" t="str">
        <f t="shared" si="1"/>
        <v>BBGNA00028</v>
      </c>
    </row>
    <row r="115" spans="1:15" ht="34.799999999999997">
      <c r="A115" s="157" t="s">
        <v>114</v>
      </c>
      <c r="B115" s="157" t="s">
        <v>506</v>
      </c>
      <c r="C115" s="158"/>
      <c r="D115" s="157" t="s">
        <v>4808</v>
      </c>
      <c r="E115" s="163" t="s">
        <v>4766</v>
      </c>
      <c r="F115" s="160" t="s">
        <v>4764</v>
      </c>
      <c r="G115" s="160" t="s">
        <v>4765</v>
      </c>
      <c r="H115" s="161">
        <v>55</v>
      </c>
      <c r="I115" s="162">
        <v>28</v>
      </c>
      <c r="J115" s="161">
        <v>70.400000000000006</v>
      </c>
      <c r="K115" s="162">
        <v>22</v>
      </c>
      <c r="L115" s="161">
        <v>15.488000000000001</v>
      </c>
      <c r="M115" s="161">
        <v>70.488</v>
      </c>
      <c r="N115" s="161">
        <v>90</v>
      </c>
      <c r="O115" s="156" t="str">
        <f t="shared" si="1"/>
        <v>BBRBK00001</v>
      </c>
    </row>
    <row r="116" spans="1:15" ht="34.799999999999997">
      <c r="A116" s="157" t="s">
        <v>148</v>
      </c>
      <c r="B116" s="157" t="s">
        <v>1415</v>
      </c>
      <c r="C116" s="158"/>
      <c r="D116" s="157" t="s">
        <v>4808</v>
      </c>
      <c r="E116" s="163" t="s">
        <v>4766</v>
      </c>
      <c r="F116" s="160" t="s">
        <v>4764</v>
      </c>
      <c r="G116" s="160" t="s">
        <v>4765</v>
      </c>
      <c r="H116" s="161">
        <v>55</v>
      </c>
      <c r="I116" s="162">
        <v>28</v>
      </c>
      <c r="J116" s="161">
        <v>70.400000000000006</v>
      </c>
      <c r="K116" s="162">
        <v>22</v>
      </c>
      <c r="L116" s="161">
        <v>15.488000000000001</v>
      </c>
      <c r="M116" s="161">
        <v>70.488</v>
      </c>
      <c r="N116" s="161">
        <v>90</v>
      </c>
      <c r="O116" s="156" t="str">
        <f t="shared" si="1"/>
        <v>BBRBK00002</v>
      </c>
    </row>
    <row r="117" spans="1:15" ht="34.799999999999997">
      <c r="A117" s="157" t="s">
        <v>1420</v>
      </c>
      <c r="B117" s="157" t="s">
        <v>495</v>
      </c>
      <c r="C117" s="158"/>
      <c r="D117" s="157" t="s">
        <v>29</v>
      </c>
      <c r="E117" s="163" t="s">
        <v>4766</v>
      </c>
      <c r="F117" s="160" t="s">
        <v>4828</v>
      </c>
      <c r="G117" s="160" t="s">
        <v>4765</v>
      </c>
      <c r="H117" s="161">
        <v>1090</v>
      </c>
      <c r="I117" s="162">
        <v>18</v>
      </c>
      <c r="J117" s="161">
        <v>1286</v>
      </c>
      <c r="K117" s="162">
        <v>22</v>
      </c>
      <c r="L117" s="161">
        <v>282.964</v>
      </c>
      <c r="M117" s="161">
        <v>1373</v>
      </c>
      <c r="N117" s="161">
        <v>1620</v>
      </c>
      <c r="O117" s="156" t="str">
        <f t="shared" si="1"/>
        <v>BBRBK00003</v>
      </c>
    </row>
    <row r="118" spans="1:15" ht="34.799999999999997">
      <c r="A118" s="157" t="s">
        <v>255</v>
      </c>
      <c r="B118" s="157" t="s">
        <v>503</v>
      </c>
      <c r="C118" s="158"/>
      <c r="D118" s="157" t="s">
        <v>29</v>
      </c>
      <c r="E118" s="163" t="s">
        <v>4766</v>
      </c>
      <c r="F118" s="160" t="s">
        <v>4764</v>
      </c>
      <c r="G118" s="160" t="s">
        <v>4765</v>
      </c>
      <c r="H118" s="161">
        <v>115</v>
      </c>
      <c r="I118" s="162">
        <v>28</v>
      </c>
      <c r="J118" s="161">
        <v>147.20000000000002</v>
      </c>
      <c r="K118" s="162">
        <v>22</v>
      </c>
      <c r="L118" s="161">
        <v>32.384000000000007</v>
      </c>
      <c r="M118" s="161">
        <v>147.38400000000001</v>
      </c>
      <c r="N118" s="161">
        <v>189</v>
      </c>
      <c r="O118" s="156" t="str">
        <f t="shared" si="1"/>
        <v>BBRBK00005</v>
      </c>
    </row>
    <row r="119" spans="1:15" ht="34.799999999999997">
      <c r="A119" s="157" t="s">
        <v>254</v>
      </c>
      <c r="B119" s="157" t="s">
        <v>520</v>
      </c>
      <c r="C119" s="158"/>
      <c r="D119" s="157" t="s">
        <v>29</v>
      </c>
      <c r="E119" s="163" t="s">
        <v>4766</v>
      </c>
      <c r="F119" s="160" t="s">
        <v>4764</v>
      </c>
      <c r="G119" s="160" t="s">
        <v>4765</v>
      </c>
      <c r="H119" s="161">
        <v>130</v>
      </c>
      <c r="I119" s="162">
        <v>28</v>
      </c>
      <c r="J119" s="161">
        <v>166.4</v>
      </c>
      <c r="K119" s="162">
        <v>22</v>
      </c>
      <c r="L119" s="161">
        <v>36.608000000000004</v>
      </c>
      <c r="M119" s="161">
        <v>166.608</v>
      </c>
      <c r="N119" s="161">
        <v>213</v>
      </c>
      <c r="O119" s="156" t="str">
        <f t="shared" si="1"/>
        <v>BBRBK00006</v>
      </c>
    </row>
    <row r="120" spans="1:15" ht="34.799999999999997">
      <c r="A120" s="157" t="s">
        <v>1429</v>
      </c>
      <c r="B120" s="157" t="s">
        <v>1430</v>
      </c>
      <c r="C120" s="158"/>
      <c r="D120" s="157" t="s">
        <v>4808</v>
      </c>
      <c r="E120" s="163" t="s">
        <v>4766</v>
      </c>
      <c r="F120" s="160" t="s">
        <v>4828</v>
      </c>
      <c r="G120" s="160" t="s">
        <v>4765</v>
      </c>
      <c r="H120" s="161">
        <v>750</v>
      </c>
      <c r="I120" s="162">
        <v>28</v>
      </c>
      <c r="J120" s="161">
        <v>960</v>
      </c>
      <c r="K120" s="162">
        <v>22</v>
      </c>
      <c r="L120" s="161">
        <v>211.2</v>
      </c>
      <c r="M120" s="161">
        <v>961.2</v>
      </c>
      <c r="N120" s="161">
        <v>1230</v>
      </c>
      <c r="O120" s="156" t="str">
        <f t="shared" si="1"/>
        <v>BBRBK00007</v>
      </c>
    </row>
    <row r="121" spans="1:15" ht="17.399999999999999">
      <c r="A121" s="157" t="s">
        <v>1431</v>
      </c>
      <c r="B121" s="157" t="s">
        <v>1433</v>
      </c>
      <c r="C121" s="158"/>
      <c r="D121" s="158"/>
      <c r="E121" s="159"/>
      <c r="F121" s="160" t="s">
        <v>4764</v>
      </c>
      <c r="G121" s="160" t="s">
        <v>4767</v>
      </c>
      <c r="H121" s="161">
        <v>120</v>
      </c>
      <c r="I121" s="162">
        <v>18</v>
      </c>
      <c r="J121" s="161">
        <v>141.6</v>
      </c>
      <c r="K121" s="162">
        <v>22</v>
      </c>
      <c r="L121" s="161">
        <v>31.151999999999997</v>
      </c>
      <c r="M121" s="161">
        <v>151.15199999999999</v>
      </c>
      <c r="N121" s="161">
        <v>178</v>
      </c>
      <c r="O121" s="156" t="str">
        <f t="shared" si="1"/>
        <v>BBRBK00008</v>
      </c>
    </row>
    <row r="122" spans="1:15" ht="34.799999999999997">
      <c r="A122" s="157" t="s">
        <v>253</v>
      </c>
      <c r="B122" s="157" t="s">
        <v>544</v>
      </c>
      <c r="C122" s="158"/>
      <c r="D122" s="157" t="s">
        <v>29</v>
      </c>
      <c r="E122" s="163" t="s">
        <v>4766</v>
      </c>
      <c r="F122" s="160" t="s">
        <v>4764</v>
      </c>
      <c r="G122" s="160" t="s">
        <v>4765</v>
      </c>
      <c r="H122" s="161">
        <v>115</v>
      </c>
      <c r="I122" s="162">
        <v>28</v>
      </c>
      <c r="J122" s="161">
        <v>147.20000000000002</v>
      </c>
      <c r="K122" s="162">
        <v>22</v>
      </c>
      <c r="L122" s="161">
        <v>32.384000000000007</v>
      </c>
      <c r="M122" s="161">
        <v>147.38400000000001</v>
      </c>
      <c r="N122" s="161">
        <v>189</v>
      </c>
      <c r="O122" s="156" t="str">
        <f t="shared" si="1"/>
        <v>BBRBK00009</v>
      </c>
    </row>
    <row r="123" spans="1:15" ht="34.799999999999997">
      <c r="A123" s="157" t="s">
        <v>157</v>
      </c>
      <c r="B123" s="157" t="s">
        <v>553</v>
      </c>
      <c r="C123" s="158"/>
      <c r="D123" s="157" t="s">
        <v>4808</v>
      </c>
      <c r="E123" s="163" t="s">
        <v>4766</v>
      </c>
      <c r="F123" s="160" t="s">
        <v>4764</v>
      </c>
      <c r="G123" s="160" t="s">
        <v>4765</v>
      </c>
      <c r="H123" s="161">
        <v>205</v>
      </c>
      <c r="I123" s="162">
        <v>28</v>
      </c>
      <c r="J123" s="161">
        <v>262.39999999999998</v>
      </c>
      <c r="K123" s="162">
        <v>22</v>
      </c>
      <c r="L123" s="161">
        <v>57.727999999999994</v>
      </c>
      <c r="M123" s="161">
        <v>262.72800000000001</v>
      </c>
      <c r="N123" s="161">
        <v>336</v>
      </c>
      <c r="O123" s="156" t="str">
        <f t="shared" si="1"/>
        <v>BBRBK00011</v>
      </c>
    </row>
    <row r="124" spans="1:15" ht="34.799999999999997">
      <c r="A124" s="157" t="s">
        <v>1454</v>
      </c>
      <c r="B124" s="157" t="s">
        <v>1457</v>
      </c>
      <c r="C124" s="158"/>
      <c r="D124" s="157" t="s">
        <v>4808</v>
      </c>
      <c r="E124" s="163" t="s">
        <v>4766</v>
      </c>
      <c r="F124" s="160" t="s">
        <v>4764</v>
      </c>
      <c r="G124" s="160" t="s">
        <v>4765</v>
      </c>
      <c r="H124" s="161">
        <v>25</v>
      </c>
      <c r="I124" s="162">
        <v>18</v>
      </c>
      <c r="J124" s="161">
        <v>29.5</v>
      </c>
      <c r="K124" s="162">
        <v>22</v>
      </c>
      <c r="L124" s="161">
        <v>6.49</v>
      </c>
      <c r="M124" s="161">
        <v>31.490000000000002</v>
      </c>
      <c r="N124" s="161">
        <v>37</v>
      </c>
      <c r="O124" s="156" t="str">
        <f t="shared" si="1"/>
        <v>BBRBK00012</v>
      </c>
    </row>
    <row r="125" spans="1:15" ht="34.799999999999997">
      <c r="A125" s="157" t="s">
        <v>1491</v>
      </c>
      <c r="B125" s="157" t="s">
        <v>1492</v>
      </c>
      <c r="C125" s="158"/>
      <c r="D125" s="157" t="s">
        <v>4808</v>
      </c>
      <c r="E125" s="163" t="s">
        <v>4766</v>
      </c>
      <c r="F125" s="160" t="s">
        <v>4764</v>
      </c>
      <c r="G125" s="160" t="s">
        <v>4765</v>
      </c>
      <c r="H125" s="161">
        <v>30</v>
      </c>
      <c r="I125" s="162">
        <v>18</v>
      </c>
      <c r="J125" s="161">
        <v>35.4</v>
      </c>
      <c r="K125" s="162">
        <v>22</v>
      </c>
      <c r="L125" s="161">
        <v>7.7879999999999994</v>
      </c>
      <c r="M125" s="161">
        <v>37.787999999999997</v>
      </c>
      <c r="N125" s="161">
        <v>45</v>
      </c>
      <c r="O125" s="156" t="str">
        <f t="shared" si="1"/>
        <v>BBRBK00013</v>
      </c>
    </row>
    <row r="126" spans="1:15" ht="34.799999999999997">
      <c r="A126" s="157" t="s">
        <v>1526</v>
      </c>
      <c r="B126" s="157" t="s">
        <v>1527</v>
      </c>
      <c r="C126" s="158"/>
      <c r="D126" s="157" t="s">
        <v>4808</v>
      </c>
      <c r="E126" s="163" t="s">
        <v>4766</v>
      </c>
      <c r="F126" s="160" t="s">
        <v>4764</v>
      </c>
      <c r="G126" s="160" t="s">
        <v>4765</v>
      </c>
      <c r="H126" s="161">
        <v>10</v>
      </c>
      <c r="I126" s="162">
        <v>18</v>
      </c>
      <c r="J126" s="161">
        <v>11.799999999999999</v>
      </c>
      <c r="K126" s="162">
        <v>22</v>
      </c>
      <c r="L126" s="161">
        <v>2.5959999999999996</v>
      </c>
      <c r="M126" s="161">
        <v>12.596</v>
      </c>
      <c r="N126" s="161">
        <v>15</v>
      </c>
      <c r="O126" s="156" t="str">
        <f t="shared" si="1"/>
        <v>BBRBK00014</v>
      </c>
    </row>
    <row r="127" spans="1:15" ht="34.799999999999997">
      <c r="A127" s="157" t="s">
        <v>1545</v>
      </c>
      <c r="B127" s="157" t="s">
        <v>1546</v>
      </c>
      <c r="C127" s="158"/>
      <c r="D127" s="157" t="s">
        <v>4808</v>
      </c>
      <c r="E127" s="163" t="s">
        <v>4766</v>
      </c>
      <c r="F127" s="160" t="s">
        <v>4828</v>
      </c>
      <c r="G127" s="160" t="s">
        <v>4765</v>
      </c>
      <c r="H127" s="161">
        <v>950</v>
      </c>
      <c r="I127" s="162">
        <v>28</v>
      </c>
      <c r="J127" s="161">
        <v>1216</v>
      </c>
      <c r="K127" s="162">
        <v>22</v>
      </c>
      <c r="L127" s="161">
        <v>267.52</v>
      </c>
      <c r="M127" s="161">
        <v>1218</v>
      </c>
      <c r="N127" s="161">
        <v>1558</v>
      </c>
      <c r="O127" s="156" t="str">
        <f t="shared" si="1"/>
        <v>BBRBK00023</v>
      </c>
    </row>
    <row r="128" spans="1:15" ht="34.799999999999997">
      <c r="A128" s="157" t="s">
        <v>1569</v>
      </c>
      <c r="B128" s="157" t="s">
        <v>1570</v>
      </c>
      <c r="C128" s="158"/>
      <c r="D128" s="157" t="s">
        <v>4808</v>
      </c>
      <c r="E128" s="163" t="s">
        <v>4766</v>
      </c>
      <c r="F128" s="160" t="s">
        <v>4764</v>
      </c>
      <c r="G128" s="160" t="s">
        <v>4765</v>
      </c>
      <c r="H128" s="161">
        <v>30</v>
      </c>
      <c r="I128" s="162">
        <v>18</v>
      </c>
      <c r="J128" s="161">
        <v>35.4</v>
      </c>
      <c r="K128" s="162">
        <v>22</v>
      </c>
      <c r="L128" s="161">
        <v>7.7879999999999994</v>
      </c>
      <c r="M128" s="161">
        <v>37.787999999999997</v>
      </c>
      <c r="N128" s="161">
        <v>45</v>
      </c>
      <c r="O128" s="156" t="str">
        <f t="shared" si="1"/>
        <v>BBRBK00028</v>
      </c>
    </row>
    <row r="129" spans="1:15" ht="34.799999999999997">
      <c r="A129" s="157" t="s">
        <v>82</v>
      </c>
      <c r="B129" s="157" t="s">
        <v>562</v>
      </c>
      <c r="C129" s="158"/>
      <c r="D129" s="157" t="s">
        <v>27</v>
      </c>
      <c r="E129" s="163" t="s">
        <v>4766</v>
      </c>
      <c r="F129" s="160" t="s">
        <v>4764</v>
      </c>
      <c r="G129" s="160" t="s">
        <v>4765</v>
      </c>
      <c r="H129" s="161">
        <v>105</v>
      </c>
      <c r="I129" s="162">
        <v>28</v>
      </c>
      <c r="J129" s="161">
        <v>134.4</v>
      </c>
      <c r="K129" s="162">
        <v>22</v>
      </c>
      <c r="L129" s="161">
        <v>29.568000000000001</v>
      </c>
      <c r="M129" s="161">
        <v>134.56800000000001</v>
      </c>
      <c r="N129" s="161">
        <v>172</v>
      </c>
      <c r="O129" s="156" t="str">
        <f t="shared" si="1"/>
        <v>BBRBK00029</v>
      </c>
    </row>
    <row r="130" spans="1:15" ht="34.799999999999997">
      <c r="A130" s="157" t="s">
        <v>81</v>
      </c>
      <c r="B130" s="157" t="s">
        <v>1584</v>
      </c>
      <c r="C130" s="158"/>
      <c r="D130" s="157" t="s">
        <v>27</v>
      </c>
      <c r="E130" s="163" t="s">
        <v>4766</v>
      </c>
      <c r="F130" s="160" t="s">
        <v>4764</v>
      </c>
      <c r="G130" s="160" t="s">
        <v>4765</v>
      </c>
      <c r="H130" s="161">
        <v>105</v>
      </c>
      <c r="I130" s="162">
        <v>28</v>
      </c>
      <c r="J130" s="161">
        <v>134.4</v>
      </c>
      <c r="K130" s="162">
        <v>22</v>
      </c>
      <c r="L130" s="161">
        <v>29.568000000000001</v>
      </c>
      <c r="M130" s="161">
        <v>134.56800000000001</v>
      </c>
      <c r="N130" s="161">
        <v>172</v>
      </c>
      <c r="O130" s="156" t="str">
        <f t="shared" ref="O130:O193" si="2">VLOOKUP(A130,Old,1,FALSE)</f>
        <v>BBRBK00030</v>
      </c>
    </row>
    <row r="131" spans="1:15" ht="34.799999999999997">
      <c r="A131" s="157" t="s">
        <v>80</v>
      </c>
      <c r="B131" s="157" t="s">
        <v>1594</v>
      </c>
      <c r="C131" s="158"/>
      <c r="D131" s="157" t="s">
        <v>27</v>
      </c>
      <c r="E131" s="163" t="s">
        <v>4766</v>
      </c>
      <c r="F131" s="160" t="s">
        <v>4764</v>
      </c>
      <c r="G131" s="160" t="s">
        <v>4765</v>
      </c>
      <c r="H131" s="161">
        <v>135</v>
      </c>
      <c r="I131" s="162">
        <v>28</v>
      </c>
      <c r="J131" s="161">
        <v>172.8</v>
      </c>
      <c r="K131" s="162">
        <v>22</v>
      </c>
      <c r="L131" s="161">
        <v>38.016000000000005</v>
      </c>
      <c r="M131" s="161">
        <v>173.01600000000002</v>
      </c>
      <c r="N131" s="161">
        <v>221</v>
      </c>
      <c r="O131" s="156" t="str">
        <f t="shared" si="2"/>
        <v>BBRBK00031</v>
      </c>
    </row>
    <row r="132" spans="1:15" ht="17.399999999999999">
      <c r="A132" s="157" t="s">
        <v>1635</v>
      </c>
      <c r="B132" s="157" t="s">
        <v>1636</v>
      </c>
      <c r="C132" s="158"/>
      <c r="D132" s="158"/>
      <c r="E132" s="159"/>
      <c r="F132" s="160" t="s">
        <v>4764</v>
      </c>
      <c r="G132" s="160" t="s">
        <v>4765</v>
      </c>
      <c r="H132" s="161">
        <v>85</v>
      </c>
      <c r="I132" s="162">
        <v>28</v>
      </c>
      <c r="J132" s="161">
        <v>108.8</v>
      </c>
      <c r="K132" s="162">
        <v>22</v>
      </c>
      <c r="L132" s="161">
        <v>23.936</v>
      </c>
      <c r="M132" s="161">
        <v>108.93600000000001</v>
      </c>
      <c r="N132" s="161">
        <v>139</v>
      </c>
      <c r="O132" s="156" t="str">
        <f t="shared" si="2"/>
        <v>BBRBK00036</v>
      </c>
    </row>
    <row r="133" spans="1:15" ht="34.799999999999997">
      <c r="A133" s="157" t="s">
        <v>1664</v>
      </c>
      <c r="B133" s="157" t="s">
        <v>1665</v>
      </c>
      <c r="C133" s="158"/>
      <c r="D133" s="158"/>
      <c r="E133" s="163" t="s">
        <v>4770</v>
      </c>
      <c r="F133" s="160" t="s">
        <v>4764</v>
      </c>
      <c r="G133" s="160" t="s">
        <v>4765</v>
      </c>
      <c r="H133" s="161">
        <v>270</v>
      </c>
      <c r="I133" s="162">
        <v>28</v>
      </c>
      <c r="J133" s="161">
        <v>345.6</v>
      </c>
      <c r="K133" s="162">
        <v>22</v>
      </c>
      <c r="L133" s="161">
        <v>76.032000000000011</v>
      </c>
      <c r="M133" s="161">
        <v>346.03200000000004</v>
      </c>
      <c r="N133" s="161">
        <v>443</v>
      </c>
      <c r="O133" s="156" t="str">
        <f t="shared" si="2"/>
        <v>BBRBK00037</v>
      </c>
    </row>
    <row r="134" spans="1:15" ht="34.799999999999997">
      <c r="A134" s="157" t="s">
        <v>1733</v>
      </c>
      <c r="B134" s="157" t="s">
        <v>1734</v>
      </c>
      <c r="C134" s="158"/>
      <c r="D134" s="157" t="s">
        <v>4634</v>
      </c>
      <c r="E134" s="163" t="s">
        <v>4770</v>
      </c>
      <c r="F134" s="160" t="s">
        <v>4828</v>
      </c>
      <c r="G134" s="160" t="s">
        <v>4765</v>
      </c>
      <c r="H134" s="161">
        <v>530</v>
      </c>
      <c r="I134" s="162">
        <v>28</v>
      </c>
      <c r="J134" s="161">
        <v>678.4</v>
      </c>
      <c r="K134" s="162">
        <v>22</v>
      </c>
      <c r="L134" s="161">
        <v>149.24799999999999</v>
      </c>
      <c r="M134" s="161">
        <v>679.24800000000005</v>
      </c>
      <c r="N134" s="161">
        <v>869</v>
      </c>
      <c r="O134" s="156" t="str">
        <f t="shared" si="2"/>
        <v>BBRBK00039</v>
      </c>
    </row>
    <row r="135" spans="1:15" ht="17.399999999999999">
      <c r="A135" s="157" t="s">
        <v>1748</v>
      </c>
      <c r="B135" s="157" t="s">
        <v>1749</v>
      </c>
      <c r="C135" s="158"/>
      <c r="D135" s="158"/>
      <c r="E135" s="159"/>
      <c r="F135" s="160" t="s">
        <v>4764</v>
      </c>
      <c r="G135" s="160" t="s">
        <v>4767</v>
      </c>
      <c r="H135" s="161">
        <v>100</v>
      </c>
      <c r="I135" s="162">
        <v>28</v>
      </c>
      <c r="J135" s="161">
        <v>128</v>
      </c>
      <c r="K135" s="162">
        <v>22</v>
      </c>
      <c r="L135" s="161">
        <v>28.16</v>
      </c>
      <c r="M135" s="161">
        <v>128.16</v>
      </c>
      <c r="N135" s="161">
        <v>164</v>
      </c>
      <c r="O135" s="156" t="str">
        <f t="shared" si="2"/>
        <v>BBRBK00047</v>
      </c>
    </row>
    <row r="136" spans="1:15" ht="34.799999999999997">
      <c r="A136" s="157" t="s">
        <v>1761</v>
      </c>
      <c r="B136" s="157" t="s">
        <v>1762</v>
      </c>
      <c r="C136" s="158"/>
      <c r="D136" s="157" t="s">
        <v>4634</v>
      </c>
      <c r="E136" s="163" t="s">
        <v>4766</v>
      </c>
      <c r="F136" s="160" t="s">
        <v>4764</v>
      </c>
      <c r="G136" s="160" t="s">
        <v>4767</v>
      </c>
      <c r="H136" s="161">
        <v>85</v>
      </c>
      <c r="I136" s="162">
        <v>28</v>
      </c>
      <c r="J136" s="161">
        <v>108.8</v>
      </c>
      <c r="K136" s="162">
        <v>22</v>
      </c>
      <c r="L136" s="161">
        <v>23.936</v>
      </c>
      <c r="M136" s="161">
        <v>108.93600000000001</v>
      </c>
      <c r="N136" s="161">
        <v>139</v>
      </c>
      <c r="O136" s="156" t="str">
        <f t="shared" si="2"/>
        <v>BBRBK00048</v>
      </c>
    </row>
    <row r="137" spans="1:15" ht="34.799999999999997">
      <c r="A137" s="157" t="s">
        <v>1946</v>
      </c>
      <c r="B137" s="157" t="s">
        <v>1949</v>
      </c>
      <c r="C137" s="158"/>
      <c r="D137" s="158"/>
      <c r="E137" s="163" t="s">
        <v>4766</v>
      </c>
      <c r="F137" s="160" t="s">
        <v>4764</v>
      </c>
      <c r="G137" s="160" t="s">
        <v>4765</v>
      </c>
      <c r="H137" s="161">
        <v>90</v>
      </c>
      <c r="I137" s="162">
        <v>28</v>
      </c>
      <c r="J137" s="161">
        <v>115.2</v>
      </c>
      <c r="K137" s="162">
        <v>22</v>
      </c>
      <c r="L137" s="161">
        <v>25.344000000000001</v>
      </c>
      <c r="M137" s="161">
        <v>115.34399999999999</v>
      </c>
      <c r="N137" s="161">
        <v>148</v>
      </c>
      <c r="O137" s="156" t="str">
        <f t="shared" si="2"/>
        <v>BBRBK00050</v>
      </c>
    </row>
    <row r="138" spans="1:15" ht="34.799999999999997">
      <c r="A138" s="157" t="s">
        <v>1966</v>
      </c>
      <c r="B138" s="157" t="s">
        <v>1967</v>
      </c>
      <c r="C138" s="158"/>
      <c r="D138" s="158"/>
      <c r="E138" s="163" t="s">
        <v>4766</v>
      </c>
      <c r="F138" s="160" t="s">
        <v>4764</v>
      </c>
      <c r="G138" s="160" t="s">
        <v>4765</v>
      </c>
      <c r="H138" s="161">
        <v>110</v>
      </c>
      <c r="I138" s="162">
        <v>28</v>
      </c>
      <c r="J138" s="161">
        <v>140.80000000000001</v>
      </c>
      <c r="K138" s="162">
        <v>22</v>
      </c>
      <c r="L138" s="161">
        <v>30.976000000000003</v>
      </c>
      <c r="M138" s="161">
        <v>140.976</v>
      </c>
      <c r="N138" s="161">
        <v>180</v>
      </c>
      <c r="O138" s="156" t="str">
        <f t="shared" si="2"/>
        <v>BBRBK00051</v>
      </c>
    </row>
    <row r="139" spans="1:15" ht="34.799999999999997">
      <c r="A139" s="157" t="s">
        <v>1970</v>
      </c>
      <c r="B139" s="157" t="s">
        <v>1972</v>
      </c>
      <c r="C139" s="158"/>
      <c r="D139" s="157" t="s">
        <v>4634</v>
      </c>
      <c r="E139" s="163" t="s">
        <v>4766</v>
      </c>
      <c r="F139" s="160" t="s">
        <v>4764</v>
      </c>
      <c r="G139" s="160" t="s">
        <v>4767</v>
      </c>
      <c r="H139" s="161">
        <v>110</v>
      </c>
      <c r="I139" s="162">
        <v>28</v>
      </c>
      <c r="J139" s="161">
        <v>140.80000000000001</v>
      </c>
      <c r="K139" s="162">
        <v>22</v>
      </c>
      <c r="L139" s="161">
        <v>30.976000000000003</v>
      </c>
      <c r="M139" s="161">
        <v>140.976</v>
      </c>
      <c r="N139" s="161">
        <v>180</v>
      </c>
      <c r="O139" s="156" t="str">
        <f t="shared" si="2"/>
        <v>BBRBK00061</v>
      </c>
    </row>
    <row r="140" spans="1:15" ht="34.799999999999997">
      <c r="A140" s="157" t="s">
        <v>244</v>
      </c>
      <c r="B140" s="157" t="s">
        <v>495</v>
      </c>
      <c r="C140" s="158"/>
      <c r="D140" s="157" t="s">
        <v>4808</v>
      </c>
      <c r="E140" s="163" t="s">
        <v>4766</v>
      </c>
      <c r="F140" s="160" t="s">
        <v>4828</v>
      </c>
      <c r="G140" s="160" t="s">
        <v>4765</v>
      </c>
      <c r="H140" s="161">
        <v>1270</v>
      </c>
      <c r="I140" s="162">
        <v>18</v>
      </c>
      <c r="J140" s="161">
        <v>1499</v>
      </c>
      <c r="K140" s="162">
        <v>22</v>
      </c>
      <c r="L140" s="161">
        <v>329.69200000000001</v>
      </c>
      <c r="M140" s="161">
        <v>1600</v>
      </c>
      <c r="N140" s="161">
        <v>1888</v>
      </c>
      <c r="O140" s="156" t="str">
        <f t="shared" si="2"/>
        <v>BBRBK00064</v>
      </c>
    </row>
    <row r="141" spans="1:15" ht="34.799999999999997">
      <c r="A141" s="157" t="s">
        <v>1992</v>
      </c>
      <c r="B141" s="157" t="s">
        <v>1993</v>
      </c>
      <c r="C141" s="158"/>
      <c r="D141" s="157" t="s">
        <v>27</v>
      </c>
      <c r="E141" s="163" t="s">
        <v>4766</v>
      </c>
      <c r="F141" s="159"/>
      <c r="G141" s="159"/>
      <c r="H141" s="161">
        <v>231</v>
      </c>
      <c r="I141" s="162">
        <v>28</v>
      </c>
      <c r="J141" s="161">
        <v>295.68</v>
      </c>
      <c r="K141" s="162">
        <v>22</v>
      </c>
      <c r="L141" s="161">
        <v>65.049599999999998</v>
      </c>
      <c r="M141" s="161">
        <v>296.0496</v>
      </c>
      <c r="N141" s="161">
        <v>361</v>
      </c>
      <c r="O141" s="156" t="str">
        <f t="shared" si="2"/>
        <v>BBRBK00071</v>
      </c>
    </row>
    <row r="142" spans="1:15" ht="34.799999999999997">
      <c r="A142" s="157" t="s">
        <v>1994</v>
      </c>
      <c r="B142" s="157" t="s">
        <v>1995</v>
      </c>
      <c r="C142" s="158"/>
      <c r="D142" s="157" t="s">
        <v>29</v>
      </c>
      <c r="E142" s="163" t="s">
        <v>4766</v>
      </c>
      <c r="F142" s="159"/>
      <c r="G142" s="159"/>
      <c r="H142" s="161">
        <v>231</v>
      </c>
      <c r="I142" s="162">
        <v>28</v>
      </c>
      <c r="J142" s="161">
        <v>295.68</v>
      </c>
      <c r="K142" s="162">
        <v>22</v>
      </c>
      <c r="L142" s="161">
        <v>65.049599999999998</v>
      </c>
      <c r="M142" s="161">
        <v>296.0496</v>
      </c>
      <c r="N142" s="161">
        <v>361</v>
      </c>
      <c r="O142" s="156" t="str">
        <f t="shared" si="2"/>
        <v>BBRBK00072</v>
      </c>
    </row>
    <row r="143" spans="1:15" ht="34.799999999999997">
      <c r="A143" s="157" t="s">
        <v>508</v>
      </c>
      <c r="B143" s="157" t="s">
        <v>592</v>
      </c>
      <c r="C143" s="158"/>
      <c r="D143" s="157" t="s">
        <v>26</v>
      </c>
      <c r="E143" s="163" t="s">
        <v>4766</v>
      </c>
      <c r="F143" s="160" t="s">
        <v>4828</v>
      </c>
      <c r="G143" s="160" t="s">
        <v>4831</v>
      </c>
      <c r="H143" s="161">
        <v>875</v>
      </c>
      <c r="I143" s="162">
        <v>28</v>
      </c>
      <c r="J143" s="161">
        <v>1120</v>
      </c>
      <c r="K143" s="162">
        <v>22</v>
      </c>
      <c r="L143" s="161">
        <v>246.4</v>
      </c>
      <c r="M143" s="161">
        <v>1121</v>
      </c>
      <c r="N143" s="161">
        <v>1435</v>
      </c>
      <c r="O143" s="156" t="str">
        <f t="shared" si="2"/>
        <v>BBRBK00076</v>
      </c>
    </row>
    <row r="144" spans="1:15" ht="34.799999999999997">
      <c r="A144" s="157" t="s">
        <v>321</v>
      </c>
      <c r="B144" s="157" t="s">
        <v>596</v>
      </c>
      <c r="C144" s="158"/>
      <c r="D144" s="157" t="s">
        <v>27</v>
      </c>
      <c r="E144" s="163" t="s">
        <v>4766</v>
      </c>
      <c r="F144" s="160" t="s">
        <v>4828</v>
      </c>
      <c r="G144" s="160" t="s">
        <v>4831</v>
      </c>
      <c r="H144" s="161">
        <v>825</v>
      </c>
      <c r="I144" s="162">
        <v>28</v>
      </c>
      <c r="J144" s="161">
        <v>1056</v>
      </c>
      <c r="K144" s="162">
        <v>22</v>
      </c>
      <c r="L144" s="161">
        <v>232.32</v>
      </c>
      <c r="M144" s="161">
        <v>1057</v>
      </c>
      <c r="N144" s="161">
        <v>1353</v>
      </c>
      <c r="O144" s="156" t="str">
        <f t="shared" si="2"/>
        <v>BBRBK00077</v>
      </c>
    </row>
    <row r="145" spans="1:15" ht="34.799999999999997">
      <c r="A145" s="157" t="s">
        <v>48</v>
      </c>
      <c r="B145" s="157" t="s">
        <v>602</v>
      </c>
      <c r="C145" s="158"/>
      <c r="D145" s="157" t="s">
        <v>26</v>
      </c>
      <c r="E145" s="163" t="s">
        <v>4766</v>
      </c>
      <c r="F145" s="160" t="s">
        <v>4828</v>
      </c>
      <c r="G145" s="160" t="s">
        <v>4831</v>
      </c>
      <c r="H145" s="161">
        <v>410</v>
      </c>
      <c r="I145" s="162">
        <v>28</v>
      </c>
      <c r="J145" s="161">
        <v>524.79999999999995</v>
      </c>
      <c r="K145" s="162">
        <v>22</v>
      </c>
      <c r="L145" s="161">
        <v>115.45599999999999</v>
      </c>
      <c r="M145" s="161">
        <v>525.45600000000002</v>
      </c>
      <c r="N145" s="161">
        <v>673</v>
      </c>
      <c r="O145" s="156" t="str">
        <f t="shared" si="2"/>
        <v>BBRBK00079</v>
      </c>
    </row>
    <row r="146" spans="1:15" ht="34.799999999999997">
      <c r="A146" s="157" t="s">
        <v>160</v>
      </c>
      <c r="B146" s="157" t="s">
        <v>637</v>
      </c>
      <c r="C146" s="158"/>
      <c r="D146" s="157" t="s">
        <v>26</v>
      </c>
      <c r="E146" s="163" t="s">
        <v>4766</v>
      </c>
      <c r="F146" s="160" t="s">
        <v>4828</v>
      </c>
      <c r="G146" s="160" t="s">
        <v>4831</v>
      </c>
      <c r="H146" s="161">
        <v>975</v>
      </c>
      <c r="I146" s="162">
        <v>28</v>
      </c>
      <c r="J146" s="161">
        <v>1248</v>
      </c>
      <c r="K146" s="162">
        <v>22</v>
      </c>
      <c r="L146" s="161">
        <v>274.56</v>
      </c>
      <c r="M146" s="161">
        <v>1250</v>
      </c>
      <c r="N146" s="161">
        <v>1599</v>
      </c>
      <c r="O146" s="156" t="str">
        <f t="shared" si="2"/>
        <v>BBRBK00080</v>
      </c>
    </row>
    <row r="147" spans="1:15" ht="17.399999999999999">
      <c r="A147" s="157" t="s">
        <v>93</v>
      </c>
      <c r="B147" s="157" t="s">
        <v>5513</v>
      </c>
      <c r="C147" s="158"/>
      <c r="D147" s="157" t="s">
        <v>5514</v>
      </c>
      <c r="E147" s="159"/>
      <c r="F147" s="159"/>
      <c r="G147" s="159"/>
      <c r="H147" s="164"/>
      <c r="I147" s="158"/>
      <c r="J147" s="161">
        <v>1123</v>
      </c>
      <c r="K147" s="158"/>
      <c r="L147" s="164"/>
      <c r="M147" s="164"/>
      <c r="N147" s="161">
        <v>1370</v>
      </c>
      <c r="O147" s="156" t="str">
        <f t="shared" si="2"/>
        <v>BBRBK00082</v>
      </c>
    </row>
    <row r="148" spans="1:15" ht="34.799999999999997">
      <c r="A148" s="157" t="s">
        <v>2012</v>
      </c>
      <c r="B148" s="157" t="s">
        <v>2013</v>
      </c>
      <c r="C148" s="158"/>
      <c r="D148" s="157" t="s">
        <v>26</v>
      </c>
      <c r="E148" s="163" t="s">
        <v>4766</v>
      </c>
      <c r="F148" s="160" t="s">
        <v>4828</v>
      </c>
      <c r="G148" s="160" t="s">
        <v>4831</v>
      </c>
      <c r="H148" s="161">
        <v>825</v>
      </c>
      <c r="I148" s="162">
        <v>28</v>
      </c>
      <c r="J148" s="161">
        <v>1056</v>
      </c>
      <c r="K148" s="162">
        <v>22</v>
      </c>
      <c r="L148" s="161">
        <v>232.32</v>
      </c>
      <c r="M148" s="161">
        <v>1057</v>
      </c>
      <c r="N148" s="161">
        <v>1353</v>
      </c>
      <c r="O148" s="156" t="str">
        <f t="shared" si="2"/>
        <v>BBRBK00087</v>
      </c>
    </row>
    <row r="149" spans="1:15" ht="17.399999999999999">
      <c r="A149" s="157" t="s">
        <v>2068</v>
      </c>
      <c r="B149" s="157" t="s">
        <v>2070</v>
      </c>
      <c r="C149" s="158"/>
      <c r="D149" s="158"/>
      <c r="E149" s="159"/>
      <c r="F149" s="160" t="s">
        <v>4764</v>
      </c>
      <c r="G149" s="160" t="s">
        <v>4765</v>
      </c>
      <c r="H149" s="161">
        <v>130</v>
      </c>
      <c r="I149" s="162">
        <v>18</v>
      </c>
      <c r="J149" s="161">
        <v>153.4</v>
      </c>
      <c r="K149" s="162">
        <v>22</v>
      </c>
      <c r="L149" s="161">
        <v>33.748000000000005</v>
      </c>
      <c r="M149" s="161">
        <v>163.74799999999999</v>
      </c>
      <c r="N149" s="161">
        <v>193</v>
      </c>
      <c r="O149" s="156" t="str">
        <f t="shared" si="2"/>
        <v>BBRNA00001</v>
      </c>
    </row>
    <row r="150" spans="1:15" ht="17.399999999999999">
      <c r="A150" s="157" t="s">
        <v>2079</v>
      </c>
      <c r="B150" s="157" t="s">
        <v>2080</v>
      </c>
      <c r="C150" s="158"/>
      <c r="D150" s="158"/>
      <c r="E150" s="159"/>
      <c r="F150" s="160" t="s">
        <v>4764</v>
      </c>
      <c r="G150" s="160" t="s">
        <v>4765</v>
      </c>
      <c r="H150" s="161">
        <v>160</v>
      </c>
      <c r="I150" s="162">
        <v>18</v>
      </c>
      <c r="J150" s="161">
        <v>188.79999999999998</v>
      </c>
      <c r="K150" s="162">
        <v>22</v>
      </c>
      <c r="L150" s="161">
        <v>41.535999999999994</v>
      </c>
      <c r="M150" s="161">
        <v>201.536</v>
      </c>
      <c r="N150" s="161">
        <v>238</v>
      </c>
      <c r="O150" s="156" t="str">
        <f t="shared" si="2"/>
        <v>BBRNA00002</v>
      </c>
    </row>
    <row r="151" spans="1:15" ht="34.799999999999997">
      <c r="A151" s="157" t="s">
        <v>2083</v>
      </c>
      <c r="B151" s="157" t="s">
        <v>2084</v>
      </c>
      <c r="C151" s="158"/>
      <c r="D151" s="157" t="s">
        <v>4808</v>
      </c>
      <c r="E151" s="163" t="s">
        <v>4766</v>
      </c>
      <c r="F151" s="160" t="s">
        <v>4764</v>
      </c>
      <c r="G151" s="160" t="s">
        <v>4765</v>
      </c>
      <c r="H151" s="161">
        <v>5</v>
      </c>
      <c r="I151" s="162">
        <v>18</v>
      </c>
      <c r="J151" s="161">
        <v>5.8999999999999995</v>
      </c>
      <c r="K151" s="162">
        <v>22</v>
      </c>
      <c r="L151" s="161">
        <v>1.2979999999999998</v>
      </c>
      <c r="M151" s="161">
        <v>6.298</v>
      </c>
      <c r="N151" s="161">
        <v>7</v>
      </c>
      <c r="O151" s="156" t="str">
        <f t="shared" si="2"/>
        <v>BBRSF00026</v>
      </c>
    </row>
    <row r="152" spans="1:15" ht="17.399999999999999">
      <c r="A152" s="157" t="s">
        <v>2087</v>
      </c>
      <c r="B152" s="157" t="s">
        <v>2088</v>
      </c>
      <c r="C152" s="158"/>
      <c r="D152" s="158"/>
      <c r="E152" s="159"/>
      <c r="F152" s="160" t="s">
        <v>4764</v>
      </c>
      <c r="G152" s="160" t="s">
        <v>4765</v>
      </c>
      <c r="H152" s="161">
        <v>195</v>
      </c>
      <c r="I152" s="162">
        <v>18</v>
      </c>
      <c r="J152" s="161">
        <v>230.1</v>
      </c>
      <c r="K152" s="162">
        <v>22</v>
      </c>
      <c r="L152" s="161">
        <v>50.622</v>
      </c>
      <c r="M152" s="161">
        <v>245.62200000000001</v>
      </c>
      <c r="N152" s="161">
        <v>290</v>
      </c>
      <c r="O152" s="156" t="str">
        <f t="shared" si="2"/>
        <v>BBRSF00029</v>
      </c>
    </row>
    <row r="153" spans="1:15" ht="17.399999999999999">
      <c r="A153" s="157" t="s">
        <v>2091</v>
      </c>
      <c r="B153" s="157" t="s">
        <v>2092</v>
      </c>
      <c r="C153" s="158"/>
      <c r="D153" s="158"/>
      <c r="E153" s="159"/>
      <c r="F153" s="160" t="s">
        <v>4764</v>
      </c>
      <c r="G153" s="160" t="s">
        <v>4765</v>
      </c>
      <c r="H153" s="161">
        <v>85</v>
      </c>
      <c r="I153" s="162">
        <v>18</v>
      </c>
      <c r="J153" s="161">
        <v>100.3</v>
      </c>
      <c r="K153" s="162">
        <v>22</v>
      </c>
      <c r="L153" s="161">
        <v>22.065999999999999</v>
      </c>
      <c r="M153" s="161">
        <v>107.066</v>
      </c>
      <c r="N153" s="161">
        <v>126</v>
      </c>
      <c r="O153" s="156" t="str">
        <f t="shared" si="2"/>
        <v>BBRSF00048</v>
      </c>
    </row>
    <row r="154" spans="1:15" ht="17.399999999999999">
      <c r="A154" s="157" t="s">
        <v>2112</v>
      </c>
      <c r="B154" s="157" t="s">
        <v>2113</v>
      </c>
      <c r="C154" s="158"/>
      <c r="D154" s="158"/>
      <c r="E154" s="159"/>
      <c r="F154" s="160" t="s">
        <v>4764</v>
      </c>
      <c r="G154" s="160" t="s">
        <v>4765</v>
      </c>
      <c r="H154" s="161">
        <v>95</v>
      </c>
      <c r="I154" s="162">
        <v>28</v>
      </c>
      <c r="J154" s="161">
        <v>121.60000000000001</v>
      </c>
      <c r="K154" s="162">
        <v>22</v>
      </c>
      <c r="L154" s="161">
        <v>26.752000000000002</v>
      </c>
      <c r="M154" s="161">
        <v>121.75200000000001</v>
      </c>
      <c r="N154" s="161">
        <v>156</v>
      </c>
      <c r="O154" s="156" t="str">
        <f t="shared" si="2"/>
        <v>BBRSF00060</v>
      </c>
    </row>
    <row r="155" spans="1:15" ht="17.399999999999999">
      <c r="A155" s="157" t="s">
        <v>2116</v>
      </c>
      <c r="B155" s="157" t="s">
        <v>2117</v>
      </c>
      <c r="C155" s="158"/>
      <c r="D155" s="158"/>
      <c r="E155" s="159"/>
      <c r="F155" s="160" t="s">
        <v>4828</v>
      </c>
      <c r="G155" s="160" t="s">
        <v>4765</v>
      </c>
      <c r="H155" s="161">
        <v>1440</v>
      </c>
      <c r="I155" s="162">
        <v>18</v>
      </c>
      <c r="J155" s="161">
        <v>1699</v>
      </c>
      <c r="K155" s="162">
        <v>22</v>
      </c>
      <c r="L155" s="161">
        <v>373.82399999999996</v>
      </c>
      <c r="M155" s="161">
        <v>1814</v>
      </c>
      <c r="N155" s="161">
        <v>2140</v>
      </c>
      <c r="O155" s="156" t="str">
        <f t="shared" si="2"/>
        <v>BBRSL00027</v>
      </c>
    </row>
    <row r="156" spans="1:15" ht="17.399999999999999">
      <c r="A156" s="157" t="s">
        <v>2132</v>
      </c>
      <c r="B156" s="157" t="s">
        <v>2133</v>
      </c>
      <c r="C156" s="158"/>
      <c r="D156" s="158"/>
      <c r="E156" s="159"/>
      <c r="F156" s="160" t="s">
        <v>4764</v>
      </c>
      <c r="G156" s="160" t="s">
        <v>4765</v>
      </c>
      <c r="H156" s="161">
        <v>75</v>
      </c>
      <c r="I156" s="162">
        <v>18</v>
      </c>
      <c r="J156" s="161">
        <v>88.5</v>
      </c>
      <c r="K156" s="162">
        <v>22</v>
      </c>
      <c r="L156" s="161">
        <v>19.47</v>
      </c>
      <c r="M156" s="161">
        <v>94.47</v>
      </c>
      <c r="N156" s="161">
        <v>111</v>
      </c>
      <c r="O156" s="156" t="str">
        <f t="shared" si="2"/>
        <v>BBRZP00001</v>
      </c>
    </row>
    <row r="157" spans="1:15" ht="34.799999999999997">
      <c r="A157" s="157" t="s">
        <v>2141</v>
      </c>
      <c r="B157" s="157" t="s">
        <v>2142</v>
      </c>
      <c r="C157" s="158"/>
      <c r="D157" s="157" t="s">
        <v>4808</v>
      </c>
      <c r="E157" s="163" t="s">
        <v>4766</v>
      </c>
      <c r="F157" s="160" t="s">
        <v>4764</v>
      </c>
      <c r="G157" s="160" t="s">
        <v>4765</v>
      </c>
      <c r="H157" s="161">
        <v>95</v>
      </c>
      <c r="I157" s="162">
        <v>28</v>
      </c>
      <c r="J157" s="161">
        <v>121.60000000000001</v>
      </c>
      <c r="K157" s="162">
        <v>22</v>
      </c>
      <c r="L157" s="161">
        <v>26.752000000000002</v>
      </c>
      <c r="M157" s="161">
        <v>121.75200000000001</v>
      </c>
      <c r="N157" s="161">
        <v>156</v>
      </c>
      <c r="O157" s="156" t="str">
        <f t="shared" si="2"/>
        <v>BBRZP00010</v>
      </c>
    </row>
    <row r="158" spans="1:15" ht="34.799999999999997">
      <c r="A158" s="157" t="s">
        <v>2160</v>
      </c>
      <c r="B158" s="157" t="s">
        <v>2162</v>
      </c>
      <c r="C158" s="158"/>
      <c r="D158" s="157" t="s">
        <v>4808</v>
      </c>
      <c r="E158" s="163" t="s">
        <v>4766</v>
      </c>
      <c r="F158" s="160" t="s">
        <v>4764</v>
      </c>
      <c r="G158" s="160" t="s">
        <v>4765</v>
      </c>
      <c r="H158" s="161">
        <v>35</v>
      </c>
      <c r="I158" s="162">
        <v>28</v>
      </c>
      <c r="J158" s="161">
        <v>44.800000000000004</v>
      </c>
      <c r="K158" s="162">
        <v>22</v>
      </c>
      <c r="L158" s="161">
        <v>9.8560000000000016</v>
      </c>
      <c r="M158" s="161">
        <v>44.856000000000002</v>
      </c>
      <c r="N158" s="161">
        <v>57</v>
      </c>
      <c r="O158" s="156" t="str">
        <f t="shared" si="2"/>
        <v>BBRZP00015</v>
      </c>
    </row>
    <row r="159" spans="1:15" ht="17.399999999999999">
      <c r="A159" s="157" t="s">
        <v>2192</v>
      </c>
      <c r="B159" s="157" t="s">
        <v>2193</v>
      </c>
      <c r="C159" s="158"/>
      <c r="D159" s="158"/>
      <c r="E159" s="159"/>
      <c r="F159" s="160" t="s">
        <v>5587</v>
      </c>
      <c r="G159" s="160" t="s">
        <v>4767</v>
      </c>
      <c r="H159" s="161">
        <v>22375</v>
      </c>
      <c r="I159" s="162">
        <v>18</v>
      </c>
      <c r="J159" s="161">
        <v>26403</v>
      </c>
      <c r="K159" s="162">
        <v>8</v>
      </c>
      <c r="L159" s="161">
        <v>2112</v>
      </c>
      <c r="M159" s="161">
        <v>24487</v>
      </c>
      <c r="N159" s="161">
        <v>28895</v>
      </c>
      <c r="O159" s="156" t="str">
        <f t="shared" si="2"/>
        <v>BBTFC00008</v>
      </c>
    </row>
    <row r="160" spans="1:15" ht="34.799999999999997">
      <c r="A160" s="157" t="s">
        <v>2210</v>
      </c>
      <c r="B160" s="157" t="s">
        <v>2211</v>
      </c>
      <c r="C160" s="158"/>
      <c r="D160" s="157" t="s">
        <v>26</v>
      </c>
      <c r="E160" s="163" t="s">
        <v>4766</v>
      </c>
      <c r="F160" s="160" t="s">
        <v>4828</v>
      </c>
      <c r="G160" s="160" t="s">
        <v>4831</v>
      </c>
      <c r="H160" s="161">
        <v>995</v>
      </c>
      <c r="I160" s="162">
        <v>28</v>
      </c>
      <c r="J160" s="161">
        <v>1274</v>
      </c>
      <c r="K160" s="162">
        <v>22</v>
      </c>
      <c r="L160" s="161">
        <v>280.19200000000001</v>
      </c>
      <c r="M160" s="161">
        <v>1275</v>
      </c>
      <c r="N160" s="161">
        <v>1632</v>
      </c>
      <c r="O160" s="156" t="str">
        <f t="shared" si="2"/>
        <v>BBTGD00001</v>
      </c>
    </row>
    <row r="161" spans="1:15" ht="17.399999999999999">
      <c r="A161" s="157" t="s">
        <v>2248</v>
      </c>
      <c r="B161" s="157" t="s">
        <v>2249</v>
      </c>
      <c r="C161" s="158"/>
      <c r="D161" s="158"/>
      <c r="E161" s="159"/>
      <c r="F161" s="160" t="s">
        <v>4828</v>
      </c>
      <c r="G161" s="160" t="s">
        <v>4765</v>
      </c>
      <c r="H161" s="161">
        <v>1785</v>
      </c>
      <c r="I161" s="162">
        <v>18</v>
      </c>
      <c r="J161" s="161">
        <v>2106</v>
      </c>
      <c r="K161" s="162">
        <v>22</v>
      </c>
      <c r="L161" s="161">
        <v>463.38599999999997</v>
      </c>
      <c r="M161" s="161">
        <v>2248</v>
      </c>
      <c r="N161" s="161">
        <v>2653</v>
      </c>
      <c r="O161" s="156" t="str">
        <f t="shared" si="2"/>
        <v>BBTNA00001</v>
      </c>
    </row>
    <row r="162" spans="1:15" ht="17.399999999999999">
      <c r="A162" s="157" t="s">
        <v>2264</v>
      </c>
      <c r="B162" s="157" t="s">
        <v>2265</v>
      </c>
      <c r="C162" s="158"/>
      <c r="D162" s="158"/>
      <c r="E162" s="159"/>
      <c r="F162" s="160" t="s">
        <v>4828</v>
      </c>
      <c r="G162" s="160" t="s">
        <v>4765</v>
      </c>
      <c r="H162" s="161">
        <v>1440</v>
      </c>
      <c r="I162" s="162">
        <v>18</v>
      </c>
      <c r="J162" s="161">
        <v>1699</v>
      </c>
      <c r="K162" s="162">
        <v>22</v>
      </c>
      <c r="L162" s="161">
        <v>373.82399999999996</v>
      </c>
      <c r="M162" s="161">
        <v>1814</v>
      </c>
      <c r="N162" s="161">
        <v>2140</v>
      </c>
      <c r="O162" s="156" t="str">
        <f t="shared" si="2"/>
        <v>BBTNA00001_1</v>
      </c>
    </row>
    <row r="163" spans="1:15" ht="17.399999999999999">
      <c r="A163" s="157" t="s">
        <v>2273</v>
      </c>
      <c r="B163" s="157" t="s">
        <v>2274</v>
      </c>
      <c r="C163" s="158"/>
      <c r="D163" s="158"/>
      <c r="E163" s="159"/>
      <c r="F163" s="160" t="s">
        <v>4828</v>
      </c>
      <c r="G163" s="160" t="s">
        <v>4765</v>
      </c>
      <c r="H163" s="161">
        <v>1440</v>
      </c>
      <c r="I163" s="162">
        <v>18</v>
      </c>
      <c r="J163" s="161">
        <v>1699</v>
      </c>
      <c r="K163" s="162">
        <v>22</v>
      </c>
      <c r="L163" s="161">
        <v>373.82399999999996</v>
      </c>
      <c r="M163" s="161">
        <v>1814</v>
      </c>
      <c r="N163" s="161">
        <v>2140</v>
      </c>
      <c r="O163" s="156" t="str">
        <f t="shared" si="2"/>
        <v>BBTNA00001_2</v>
      </c>
    </row>
    <row r="164" spans="1:15" ht="17.399999999999999">
      <c r="A164" s="157" t="s">
        <v>2284</v>
      </c>
      <c r="B164" s="157" t="s">
        <v>2285</v>
      </c>
      <c r="C164" s="158"/>
      <c r="D164" s="158"/>
      <c r="E164" s="159"/>
      <c r="F164" s="160" t="s">
        <v>4828</v>
      </c>
      <c r="G164" s="160" t="s">
        <v>4765</v>
      </c>
      <c r="H164" s="161">
        <v>1585</v>
      </c>
      <c r="I164" s="162">
        <v>18</v>
      </c>
      <c r="J164" s="161">
        <v>1870</v>
      </c>
      <c r="K164" s="162">
        <v>22</v>
      </c>
      <c r="L164" s="161">
        <v>411.46600000000001</v>
      </c>
      <c r="M164" s="161">
        <v>1996</v>
      </c>
      <c r="N164" s="161">
        <v>2356</v>
      </c>
      <c r="O164" s="156" t="str">
        <f t="shared" si="2"/>
        <v>BBTNA00001_3</v>
      </c>
    </row>
    <row r="165" spans="1:15" ht="17.399999999999999">
      <c r="A165" s="157" t="s">
        <v>2331</v>
      </c>
      <c r="B165" s="157" t="s">
        <v>2332</v>
      </c>
      <c r="C165" s="158"/>
      <c r="D165" s="158"/>
      <c r="E165" s="159"/>
      <c r="F165" s="160" t="s">
        <v>4828</v>
      </c>
      <c r="G165" s="160" t="s">
        <v>4765</v>
      </c>
      <c r="H165" s="161">
        <v>2765</v>
      </c>
      <c r="I165" s="162">
        <v>18</v>
      </c>
      <c r="J165" s="161">
        <v>3263</v>
      </c>
      <c r="K165" s="162">
        <v>22</v>
      </c>
      <c r="L165" s="161">
        <v>717.79399999999998</v>
      </c>
      <c r="M165" s="161">
        <v>3483</v>
      </c>
      <c r="N165" s="161">
        <v>4110</v>
      </c>
      <c r="O165" s="156" t="str">
        <f t="shared" si="2"/>
        <v>BBTNA00002</v>
      </c>
    </row>
    <row r="166" spans="1:15" ht="34.799999999999997">
      <c r="A166" s="157" t="s">
        <v>2371</v>
      </c>
      <c r="B166" s="157" t="s">
        <v>2372</v>
      </c>
      <c r="C166" s="158"/>
      <c r="D166" s="157" t="s">
        <v>4634</v>
      </c>
      <c r="E166" s="163" t="s">
        <v>4766</v>
      </c>
      <c r="F166" s="160" t="s">
        <v>4828</v>
      </c>
      <c r="G166" s="160" t="s">
        <v>4765</v>
      </c>
      <c r="H166" s="161">
        <v>2110</v>
      </c>
      <c r="I166" s="162">
        <v>18</v>
      </c>
      <c r="J166" s="161">
        <v>2490</v>
      </c>
      <c r="K166" s="162">
        <v>22</v>
      </c>
      <c r="L166" s="161">
        <v>547.75599999999997</v>
      </c>
      <c r="M166" s="161">
        <v>2658</v>
      </c>
      <c r="N166" s="161">
        <v>3136</v>
      </c>
      <c r="O166" s="156" t="str">
        <f t="shared" si="2"/>
        <v>BBTNA00002_1</v>
      </c>
    </row>
    <row r="167" spans="1:15" ht="17.399999999999999">
      <c r="A167" s="157" t="s">
        <v>2389</v>
      </c>
      <c r="B167" s="157" t="s">
        <v>2390</v>
      </c>
      <c r="C167" s="158"/>
      <c r="D167" s="158"/>
      <c r="E167" s="159"/>
      <c r="F167" s="160" t="s">
        <v>4828</v>
      </c>
      <c r="G167" s="160" t="s">
        <v>4765</v>
      </c>
      <c r="H167" s="161">
        <v>2385</v>
      </c>
      <c r="I167" s="162">
        <v>18</v>
      </c>
      <c r="J167" s="161">
        <v>2814</v>
      </c>
      <c r="K167" s="162">
        <v>22</v>
      </c>
      <c r="L167" s="161">
        <v>619.14599999999996</v>
      </c>
      <c r="M167" s="161">
        <v>3004</v>
      </c>
      <c r="N167" s="161">
        <v>3545</v>
      </c>
      <c r="O167" s="156" t="str">
        <f t="shared" si="2"/>
        <v>BBTNA00002_2</v>
      </c>
    </row>
    <row r="168" spans="1:15" ht="17.399999999999999">
      <c r="A168" s="157" t="s">
        <v>2411</v>
      </c>
      <c r="B168" s="157" t="s">
        <v>2413</v>
      </c>
      <c r="C168" s="158"/>
      <c r="D168" s="158"/>
      <c r="E168" s="159"/>
      <c r="F168" s="160" t="s">
        <v>4828</v>
      </c>
      <c r="G168" s="160" t="s">
        <v>4765</v>
      </c>
      <c r="H168" s="161">
        <v>2380</v>
      </c>
      <c r="I168" s="162">
        <v>18</v>
      </c>
      <c r="J168" s="161">
        <v>2808</v>
      </c>
      <c r="K168" s="162">
        <v>22</v>
      </c>
      <c r="L168" s="161">
        <v>617.84799999999996</v>
      </c>
      <c r="M168" s="161">
        <v>2998</v>
      </c>
      <c r="N168" s="161">
        <v>3537</v>
      </c>
      <c r="O168" s="156" t="str">
        <f t="shared" si="2"/>
        <v>BBTNA00002_3</v>
      </c>
    </row>
    <row r="169" spans="1:15" ht="34.799999999999997">
      <c r="A169" s="157" t="s">
        <v>2436</v>
      </c>
      <c r="B169" s="157" t="s">
        <v>2437</v>
      </c>
      <c r="C169" s="158"/>
      <c r="D169" s="158"/>
      <c r="E169" s="163" t="s">
        <v>4766</v>
      </c>
      <c r="F169" s="160" t="s">
        <v>5587</v>
      </c>
      <c r="G169" s="160" t="s">
        <v>4765</v>
      </c>
      <c r="H169" s="161">
        <v>23055</v>
      </c>
      <c r="I169" s="162">
        <v>18</v>
      </c>
      <c r="J169" s="161">
        <v>27205</v>
      </c>
      <c r="K169" s="162">
        <v>8</v>
      </c>
      <c r="L169" s="161">
        <v>2176</v>
      </c>
      <c r="M169" s="161">
        <v>25231</v>
      </c>
      <c r="N169" s="161">
        <v>29773</v>
      </c>
      <c r="O169" s="156" t="str">
        <f t="shared" si="2"/>
        <v>BBTNA00003</v>
      </c>
    </row>
    <row r="170" spans="1:15" ht="17.399999999999999">
      <c r="A170" s="157" t="s">
        <v>2445</v>
      </c>
      <c r="B170" s="157" t="s">
        <v>2446</v>
      </c>
      <c r="C170" s="158"/>
      <c r="D170" s="158"/>
      <c r="E170" s="159"/>
      <c r="F170" s="160" t="s">
        <v>5654</v>
      </c>
      <c r="G170" s="160" t="s">
        <v>4765</v>
      </c>
      <c r="H170" s="161">
        <v>12990</v>
      </c>
      <c r="I170" s="162">
        <v>18</v>
      </c>
      <c r="J170" s="161">
        <v>15328</v>
      </c>
      <c r="K170" s="162">
        <v>18</v>
      </c>
      <c r="L170" s="161">
        <v>2759</v>
      </c>
      <c r="M170" s="161">
        <v>15749</v>
      </c>
      <c r="N170" s="161">
        <v>18584</v>
      </c>
      <c r="O170" s="156" t="str">
        <f t="shared" si="2"/>
        <v>BBTNA00005</v>
      </c>
    </row>
    <row r="171" spans="1:15" ht="17.399999999999999">
      <c r="A171" s="157" t="s">
        <v>2508</v>
      </c>
      <c r="B171" s="157" t="s">
        <v>2509</v>
      </c>
      <c r="C171" s="158"/>
      <c r="D171" s="158"/>
      <c r="E171" s="159"/>
      <c r="F171" s="160" t="s">
        <v>5654</v>
      </c>
      <c r="G171" s="160" t="s">
        <v>4765</v>
      </c>
      <c r="H171" s="161">
        <v>12990</v>
      </c>
      <c r="I171" s="162">
        <v>18</v>
      </c>
      <c r="J171" s="161">
        <v>15328</v>
      </c>
      <c r="K171" s="162">
        <v>18</v>
      </c>
      <c r="L171" s="161">
        <v>2759</v>
      </c>
      <c r="M171" s="161">
        <v>15749</v>
      </c>
      <c r="N171" s="161">
        <v>18584</v>
      </c>
      <c r="O171" s="156" t="str">
        <f t="shared" si="2"/>
        <v>BBTNA00006</v>
      </c>
    </row>
    <row r="172" spans="1:15" ht="17.399999999999999">
      <c r="A172" s="157" t="s">
        <v>2515</v>
      </c>
      <c r="B172" s="157" t="s">
        <v>2516</v>
      </c>
      <c r="C172" s="158"/>
      <c r="D172" s="158"/>
      <c r="E172" s="159"/>
      <c r="F172" s="160" t="s">
        <v>5654</v>
      </c>
      <c r="G172" s="160" t="s">
        <v>4765</v>
      </c>
      <c r="H172" s="161">
        <v>12990</v>
      </c>
      <c r="I172" s="162">
        <v>18</v>
      </c>
      <c r="J172" s="161">
        <v>15328</v>
      </c>
      <c r="K172" s="162">
        <v>18</v>
      </c>
      <c r="L172" s="161">
        <v>2759</v>
      </c>
      <c r="M172" s="161">
        <v>15749</v>
      </c>
      <c r="N172" s="161">
        <v>18584</v>
      </c>
      <c r="O172" s="156" t="str">
        <f t="shared" si="2"/>
        <v>BBTNA00007</v>
      </c>
    </row>
    <row r="173" spans="1:15" ht="34.799999999999997">
      <c r="A173" s="157" t="s">
        <v>2534</v>
      </c>
      <c r="B173" s="157" t="s">
        <v>2535</v>
      </c>
      <c r="C173" s="158"/>
      <c r="D173" s="158"/>
      <c r="E173" s="163" t="s">
        <v>4766</v>
      </c>
      <c r="F173" s="160" t="s">
        <v>5587</v>
      </c>
      <c r="G173" s="160" t="s">
        <v>4765</v>
      </c>
      <c r="H173" s="161">
        <v>28710</v>
      </c>
      <c r="I173" s="162">
        <v>18</v>
      </c>
      <c r="J173" s="161">
        <v>33878</v>
      </c>
      <c r="K173" s="162">
        <v>8</v>
      </c>
      <c r="L173" s="161">
        <v>2710</v>
      </c>
      <c r="M173" s="161">
        <v>31420</v>
      </c>
      <c r="N173" s="161">
        <v>37076</v>
      </c>
      <c r="O173" s="156" t="str">
        <f t="shared" si="2"/>
        <v>BBTNA00008</v>
      </c>
    </row>
    <row r="174" spans="1:15" ht="17.399999999999999">
      <c r="A174" s="157" t="s">
        <v>2542</v>
      </c>
      <c r="B174" s="157" t="s">
        <v>2543</v>
      </c>
      <c r="C174" s="158"/>
      <c r="D174" s="158"/>
      <c r="E174" s="159"/>
      <c r="F174" s="160" t="s">
        <v>5587</v>
      </c>
      <c r="G174" s="160" t="s">
        <v>4767</v>
      </c>
      <c r="H174" s="161">
        <v>14920</v>
      </c>
      <c r="I174" s="162">
        <v>18</v>
      </c>
      <c r="J174" s="161">
        <v>17606</v>
      </c>
      <c r="K174" s="162">
        <v>8</v>
      </c>
      <c r="L174" s="161">
        <v>1408</v>
      </c>
      <c r="M174" s="161">
        <v>16328</v>
      </c>
      <c r="N174" s="161">
        <v>19268</v>
      </c>
      <c r="O174" s="156" t="str">
        <f t="shared" si="2"/>
        <v>BBTNA00012</v>
      </c>
    </row>
    <row r="175" spans="1:15" ht="17.399999999999999">
      <c r="A175" s="157" t="s">
        <v>2554</v>
      </c>
      <c r="B175" s="157" t="s">
        <v>2555</v>
      </c>
      <c r="C175" s="158"/>
      <c r="D175" s="158"/>
      <c r="E175" s="159"/>
      <c r="F175" s="160" t="s">
        <v>5654</v>
      </c>
      <c r="G175" s="160" t="s">
        <v>4765</v>
      </c>
      <c r="H175" s="161">
        <v>8950</v>
      </c>
      <c r="I175" s="162">
        <v>18</v>
      </c>
      <c r="J175" s="161">
        <v>10561</v>
      </c>
      <c r="K175" s="162">
        <v>18</v>
      </c>
      <c r="L175" s="161">
        <v>1901</v>
      </c>
      <c r="M175" s="161">
        <v>10851</v>
      </c>
      <c r="N175" s="161">
        <v>12804</v>
      </c>
      <c r="O175" s="156" t="str">
        <f t="shared" si="2"/>
        <v>BBTNA00023</v>
      </c>
    </row>
    <row r="176" spans="1:15" ht="17.399999999999999">
      <c r="A176" s="157" t="s">
        <v>2561</v>
      </c>
      <c r="B176" s="157" t="s">
        <v>2562</v>
      </c>
      <c r="C176" s="158"/>
      <c r="D176" s="158"/>
      <c r="E176" s="159"/>
      <c r="F176" s="160" t="s">
        <v>5654</v>
      </c>
      <c r="G176" s="160" t="s">
        <v>4765</v>
      </c>
      <c r="H176" s="161">
        <v>8085</v>
      </c>
      <c r="I176" s="162">
        <v>18</v>
      </c>
      <c r="J176" s="161">
        <v>9540</v>
      </c>
      <c r="K176" s="162">
        <v>18</v>
      </c>
      <c r="L176" s="161">
        <v>1717</v>
      </c>
      <c r="M176" s="161">
        <v>9802</v>
      </c>
      <c r="N176" s="161">
        <v>11567</v>
      </c>
      <c r="O176" s="156" t="str">
        <f t="shared" si="2"/>
        <v>BBTNA00028</v>
      </c>
    </row>
    <row r="177" spans="1:15" ht="17.399999999999999">
      <c r="A177" s="157" t="s">
        <v>2572</v>
      </c>
      <c r="B177" s="157" t="s">
        <v>2573</v>
      </c>
      <c r="C177" s="158"/>
      <c r="D177" s="158"/>
      <c r="E177" s="159"/>
      <c r="F177" s="160" t="s">
        <v>5587</v>
      </c>
      <c r="G177" s="160" t="s">
        <v>4767</v>
      </c>
      <c r="H177" s="161">
        <v>37625</v>
      </c>
      <c r="I177" s="162">
        <v>18</v>
      </c>
      <c r="J177" s="161">
        <v>44398</v>
      </c>
      <c r="K177" s="162">
        <v>8</v>
      </c>
      <c r="L177" s="161">
        <v>3552</v>
      </c>
      <c r="M177" s="161">
        <v>41177</v>
      </c>
      <c r="N177" s="161">
        <v>48589</v>
      </c>
      <c r="O177" s="156" t="str">
        <f t="shared" si="2"/>
        <v>BBTNA00029</v>
      </c>
    </row>
    <row r="178" spans="1:15" ht="17.399999999999999">
      <c r="A178" s="157" t="s">
        <v>2581</v>
      </c>
      <c r="B178" s="157" t="s">
        <v>2582</v>
      </c>
      <c r="C178" s="158"/>
      <c r="D178" s="158"/>
      <c r="E178" s="159"/>
      <c r="F178" s="160" t="s">
        <v>5587</v>
      </c>
      <c r="G178" s="160" t="s">
        <v>4765</v>
      </c>
      <c r="H178" s="161">
        <v>20395</v>
      </c>
      <c r="I178" s="162">
        <v>18</v>
      </c>
      <c r="J178" s="161">
        <v>24066</v>
      </c>
      <c r="K178" s="162">
        <v>8</v>
      </c>
      <c r="L178" s="161">
        <v>1925</v>
      </c>
      <c r="M178" s="161">
        <v>22320</v>
      </c>
      <c r="N178" s="161">
        <v>26338</v>
      </c>
      <c r="O178" s="156" t="str">
        <f t="shared" si="2"/>
        <v>BBTNA00030</v>
      </c>
    </row>
    <row r="179" spans="1:15" ht="17.399999999999999">
      <c r="A179" s="157" t="s">
        <v>2589</v>
      </c>
      <c r="B179" s="157" t="s">
        <v>2590</v>
      </c>
      <c r="C179" s="158"/>
      <c r="D179" s="158"/>
      <c r="E179" s="159"/>
      <c r="F179" s="160" t="s">
        <v>5587</v>
      </c>
      <c r="G179" s="160" t="s">
        <v>4765</v>
      </c>
      <c r="H179" s="161">
        <v>56290</v>
      </c>
      <c r="I179" s="162">
        <v>18</v>
      </c>
      <c r="J179" s="161">
        <v>66422</v>
      </c>
      <c r="K179" s="162">
        <v>8</v>
      </c>
      <c r="L179" s="161">
        <v>5314</v>
      </c>
      <c r="M179" s="161">
        <v>61604</v>
      </c>
      <c r="N179" s="161">
        <v>72692</v>
      </c>
      <c r="O179" s="156" t="str">
        <f t="shared" si="2"/>
        <v>BBTNA00031</v>
      </c>
    </row>
    <row r="180" spans="1:15" ht="17.399999999999999">
      <c r="A180" s="157" t="s">
        <v>2593</v>
      </c>
      <c r="B180" s="157" t="s">
        <v>2594</v>
      </c>
      <c r="C180" s="158"/>
      <c r="D180" s="158"/>
      <c r="E180" s="159"/>
      <c r="F180" s="160" t="s">
        <v>4828</v>
      </c>
      <c r="G180" s="160" t="s">
        <v>4767</v>
      </c>
      <c r="H180" s="161">
        <v>1265</v>
      </c>
      <c r="I180" s="162">
        <v>18</v>
      </c>
      <c r="J180" s="161">
        <v>1493</v>
      </c>
      <c r="K180" s="162">
        <v>22</v>
      </c>
      <c r="L180" s="161">
        <v>328.39399999999995</v>
      </c>
      <c r="M180" s="161">
        <v>1593</v>
      </c>
      <c r="N180" s="161">
        <v>1880</v>
      </c>
      <c r="O180" s="156" t="str">
        <f t="shared" si="2"/>
        <v>BBTNA00033</v>
      </c>
    </row>
    <row r="181" spans="1:15" ht="17.399999999999999">
      <c r="A181" s="157" t="s">
        <v>2598</v>
      </c>
      <c r="B181" s="157" t="s">
        <v>2599</v>
      </c>
      <c r="C181" s="158"/>
      <c r="D181" s="158"/>
      <c r="E181" s="159"/>
      <c r="F181" s="160" t="s">
        <v>5587</v>
      </c>
      <c r="G181" s="160" t="s">
        <v>4767</v>
      </c>
      <c r="H181" s="161">
        <v>22375</v>
      </c>
      <c r="I181" s="162">
        <v>18</v>
      </c>
      <c r="J181" s="161">
        <v>26403</v>
      </c>
      <c r="K181" s="162">
        <v>8</v>
      </c>
      <c r="L181" s="161">
        <v>2112</v>
      </c>
      <c r="M181" s="161">
        <v>24487</v>
      </c>
      <c r="N181" s="161">
        <v>28895</v>
      </c>
      <c r="O181" s="156" t="str">
        <f t="shared" si="2"/>
        <v>BBTNA00034</v>
      </c>
    </row>
    <row r="182" spans="1:15" ht="17.399999999999999">
      <c r="A182" s="157" t="s">
        <v>2605</v>
      </c>
      <c r="B182" s="157" t="s">
        <v>2607</v>
      </c>
      <c r="C182" s="158"/>
      <c r="D182" s="158"/>
      <c r="E182" s="159"/>
      <c r="F182" s="160" t="s">
        <v>5587</v>
      </c>
      <c r="G182" s="160" t="s">
        <v>4767</v>
      </c>
      <c r="H182" s="161">
        <v>43630</v>
      </c>
      <c r="I182" s="162">
        <v>18</v>
      </c>
      <c r="J182" s="161">
        <v>51483</v>
      </c>
      <c r="K182" s="162">
        <v>8</v>
      </c>
      <c r="L182" s="161">
        <v>4119</v>
      </c>
      <c r="M182" s="161">
        <v>47749</v>
      </c>
      <c r="N182" s="161">
        <v>56343</v>
      </c>
      <c r="O182" s="156" t="str">
        <f t="shared" si="2"/>
        <v>BBTNA00035</v>
      </c>
    </row>
    <row r="183" spans="1:15" ht="17.399999999999999">
      <c r="A183" s="157" t="s">
        <v>2610</v>
      </c>
      <c r="B183" s="157" t="s">
        <v>2611</v>
      </c>
      <c r="C183" s="158"/>
      <c r="D183" s="158"/>
      <c r="E183" s="159"/>
      <c r="F183" s="160" t="s">
        <v>5587</v>
      </c>
      <c r="G183" s="160" t="s">
        <v>4767</v>
      </c>
      <c r="H183" s="161">
        <v>158860</v>
      </c>
      <c r="I183" s="162">
        <v>18</v>
      </c>
      <c r="J183" s="161">
        <v>187455</v>
      </c>
      <c r="K183" s="162">
        <v>8</v>
      </c>
      <c r="L183" s="161">
        <v>14996</v>
      </c>
      <c r="M183" s="161">
        <v>173856</v>
      </c>
      <c r="N183" s="161">
        <v>205151</v>
      </c>
      <c r="O183" s="156" t="str">
        <f t="shared" si="2"/>
        <v>BBTNA00036</v>
      </c>
    </row>
    <row r="184" spans="1:15" ht="17.399999999999999">
      <c r="A184" s="157" t="s">
        <v>2613</v>
      </c>
      <c r="B184" s="157" t="s">
        <v>2614</v>
      </c>
      <c r="C184" s="158"/>
      <c r="D184" s="158"/>
      <c r="E184" s="159"/>
      <c r="F184" s="160" t="s">
        <v>5587</v>
      </c>
      <c r="G184" s="160" t="s">
        <v>4765</v>
      </c>
      <c r="H184" s="161">
        <v>18315</v>
      </c>
      <c r="I184" s="162">
        <v>18</v>
      </c>
      <c r="J184" s="161">
        <v>21612</v>
      </c>
      <c r="K184" s="162">
        <v>8</v>
      </c>
      <c r="L184" s="161">
        <v>1729</v>
      </c>
      <c r="M184" s="161">
        <v>20044</v>
      </c>
      <c r="N184" s="161">
        <v>23652</v>
      </c>
      <c r="O184" s="156" t="str">
        <f t="shared" si="2"/>
        <v>BBTNA00037</v>
      </c>
    </row>
    <row r="185" spans="1:15" ht="17.399999999999999">
      <c r="A185" s="157" t="s">
        <v>2625</v>
      </c>
      <c r="B185" s="157" t="s">
        <v>2626</v>
      </c>
      <c r="C185" s="158"/>
      <c r="D185" s="158"/>
      <c r="E185" s="159"/>
      <c r="F185" s="160" t="s">
        <v>4828</v>
      </c>
      <c r="G185" s="160" t="s">
        <v>4765</v>
      </c>
      <c r="H185" s="161">
        <v>1325</v>
      </c>
      <c r="I185" s="162">
        <v>18</v>
      </c>
      <c r="J185" s="161">
        <v>1564</v>
      </c>
      <c r="K185" s="162">
        <v>22</v>
      </c>
      <c r="L185" s="161">
        <v>343.97</v>
      </c>
      <c r="M185" s="161">
        <v>1669</v>
      </c>
      <c r="N185" s="161">
        <v>1969</v>
      </c>
      <c r="O185" s="156" t="str">
        <f t="shared" si="2"/>
        <v>BBTNA00038</v>
      </c>
    </row>
    <row r="186" spans="1:15" ht="17.399999999999999">
      <c r="A186" s="157" t="s">
        <v>2640</v>
      </c>
      <c r="B186" s="157" t="s">
        <v>2641</v>
      </c>
      <c r="C186" s="158"/>
      <c r="D186" s="158"/>
      <c r="E186" s="159"/>
      <c r="F186" s="160" t="s">
        <v>4828</v>
      </c>
      <c r="G186" s="160" t="s">
        <v>4765</v>
      </c>
      <c r="H186" s="161">
        <v>2875</v>
      </c>
      <c r="I186" s="162">
        <v>18</v>
      </c>
      <c r="J186" s="161">
        <v>3393</v>
      </c>
      <c r="K186" s="162">
        <v>22</v>
      </c>
      <c r="L186" s="161">
        <v>746.35</v>
      </c>
      <c r="M186" s="161">
        <v>3621</v>
      </c>
      <c r="N186" s="161">
        <v>4273</v>
      </c>
      <c r="O186" s="156" t="str">
        <f t="shared" si="2"/>
        <v>BBTNA00039</v>
      </c>
    </row>
    <row r="187" spans="1:15" ht="17.399999999999999">
      <c r="A187" s="157" t="s">
        <v>2656</v>
      </c>
      <c r="B187" s="157" t="s">
        <v>2657</v>
      </c>
      <c r="C187" s="158"/>
      <c r="D187" s="158"/>
      <c r="E187" s="159"/>
      <c r="F187" s="160" t="s">
        <v>4828</v>
      </c>
      <c r="G187" s="160" t="s">
        <v>4765</v>
      </c>
      <c r="H187" s="161">
        <v>2670</v>
      </c>
      <c r="I187" s="162">
        <v>18</v>
      </c>
      <c r="J187" s="161">
        <v>3151</v>
      </c>
      <c r="K187" s="162">
        <v>22</v>
      </c>
      <c r="L187" s="161">
        <v>693.13199999999995</v>
      </c>
      <c r="M187" s="161">
        <v>3363</v>
      </c>
      <c r="N187" s="161">
        <v>3968</v>
      </c>
      <c r="O187" s="156" t="str">
        <f t="shared" si="2"/>
        <v>BBTNA00041</v>
      </c>
    </row>
    <row r="188" spans="1:15" ht="34.799999999999997">
      <c r="A188" s="157" t="s">
        <v>2662</v>
      </c>
      <c r="B188" s="157" t="s">
        <v>2663</v>
      </c>
      <c r="C188" s="158"/>
      <c r="D188" s="158"/>
      <c r="E188" s="163" t="s">
        <v>4770</v>
      </c>
      <c r="F188" s="160" t="s">
        <v>4828</v>
      </c>
      <c r="G188" s="160" t="s">
        <v>4765</v>
      </c>
      <c r="H188" s="161">
        <v>2895</v>
      </c>
      <c r="I188" s="162">
        <v>18</v>
      </c>
      <c r="J188" s="161">
        <v>3416</v>
      </c>
      <c r="K188" s="162">
        <v>22</v>
      </c>
      <c r="L188" s="161">
        <v>751.54200000000003</v>
      </c>
      <c r="M188" s="161">
        <v>3647</v>
      </c>
      <c r="N188" s="161">
        <v>4303</v>
      </c>
      <c r="O188" s="156" t="str">
        <f t="shared" si="2"/>
        <v>BBTNA00044</v>
      </c>
    </row>
    <row r="189" spans="1:15" ht="17.399999999999999">
      <c r="A189" s="157" t="s">
        <v>2678</v>
      </c>
      <c r="B189" s="157" t="s">
        <v>2679</v>
      </c>
      <c r="C189" s="158"/>
      <c r="D189" s="158"/>
      <c r="E189" s="159"/>
      <c r="F189" s="160" t="s">
        <v>4828</v>
      </c>
      <c r="G189" s="160" t="s">
        <v>4767</v>
      </c>
      <c r="H189" s="161">
        <v>3055</v>
      </c>
      <c r="I189" s="162">
        <v>18</v>
      </c>
      <c r="J189" s="161">
        <v>3605</v>
      </c>
      <c r="K189" s="162">
        <v>22</v>
      </c>
      <c r="L189" s="161">
        <v>793.07799999999997</v>
      </c>
      <c r="M189" s="161">
        <v>3848</v>
      </c>
      <c r="N189" s="161">
        <v>4541</v>
      </c>
      <c r="O189" s="156" t="str">
        <f t="shared" si="2"/>
        <v>BBTNA00045</v>
      </c>
    </row>
    <row r="190" spans="1:15" ht="34.799999999999997">
      <c r="A190" s="157" t="s">
        <v>2680</v>
      </c>
      <c r="B190" s="157" t="s">
        <v>2681</v>
      </c>
      <c r="C190" s="158"/>
      <c r="D190" s="157" t="s">
        <v>4634</v>
      </c>
      <c r="E190" s="163" t="s">
        <v>4766</v>
      </c>
      <c r="F190" s="160" t="s">
        <v>5587</v>
      </c>
      <c r="G190" s="160" t="s">
        <v>4765</v>
      </c>
      <c r="H190" s="161">
        <v>20925</v>
      </c>
      <c r="I190" s="162">
        <v>18</v>
      </c>
      <c r="J190" s="161">
        <v>24692</v>
      </c>
      <c r="K190" s="162">
        <v>8</v>
      </c>
      <c r="L190" s="161">
        <v>1975</v>
      </c>
      <c r="M190" s="161">
        <v>22900</v>
      </c>
      <c r="N190" s="161">
        <v>27022</v>
      </c>
      <c r="O190" s="156" t="str">
        <f t="shared" si="2"/>
        <v>BBTNA00047</v>
      </c>
    </row>
    <row r="191" spans="1:15" ht="17.399999999999999">
      <c r="A191" s="157" t="s">
        <v>2683</v>
      </c>
      <c r="B191" s="157" t="s">
        <v>2684</v>
      </c>
      <c r="C191" s="158"/>
      <c r="D191" s="158"/>
      <c r="E191" s="159"/>
      <c r="F191" s="160" t="s">
        <v>5587</v>
      </c>
      <c r="G191" s="160" t="s">
        <v>4765</v>
      </c>
      <c r="H191" s="161">
        <v>18805</v>
      </c>
      <c r="I191" s="162">
        <v>18</v>
      </c>
      <c r="J191" s="161">
        <v>22190</v>
      </c>
      <c r="K191" s="162">
        <v>8</v>
      </c>
      <c r="L191" s="161">
        <v>1775</v>
      </c>
      <c r="M191" s="161">
        <v>20580</v>
      </c>
      <c r="N191" s="161">
        <v>24285</v>
      </c>
      <c r="O191" s="156" t="str">
        <f t="shared" si="2"/>
        <v>BBTNA00048</v>
      </c>
    </row>
    <row r="192" spans="1:15" ht="34.799999999999997">
      <c r="A192" s="157" t="s">
        <v>2712</v>
      </c>
      <c r="B192" s="157" t="s">
        <v>2714</v>
      </c>
      <c r="C192" s="158"/>
      <c r="D192" s="157" t="s">
        <v>5795</v>
      </c>
      <c r="E192" s="163" t="s">
        <v>4766</v>
      </c>
      <c r="F192" s="160" t="s">
        <v>5587</v>
      </c>
      <c r="G192" s="160" t="s">
        <v>4765</v>
      </c>
      <c r="H192" s="161">
        <v>28940</v>
      </c>
      <c r="I192" s="162">
        <v>18</v>
      </c>
      <c r="J192" s="161">
        <v>34149</v>
      </c>
      <c r="K192" s="162">
        <v>8</v>
      </c>
      <c r="L192" s="161">
        <v>2732</v>
      </c>
      <c r="M192" s="161">
        <v>31672</v>
      </c>
      <c r="N192" s="161">
        <v>37373</v>
      </c>
      <c r="O192" s="156" t="str">
        <f t="shared" si="2"/>
        <v>BBTNA00049</v>
      </c>
    </row>
    <row r="193" spans="1:15" ht="17.399999999999999">
      <c r="A193" s="157" t="s">
        <v>2803</v>
      </c>
      <c r="B193" s="157" t="s">
        <v>2804</v>
      </c>
      <c r="C193" s="158"/>
      <c r="D193" s="158"/>
      <c r="E193" s="159"/>
      <c r="F193" s="160" t="s">
        <v>5587</v>
      </c>
      <c r="G193" s="160" t="s">
        <v>4765</v>
      </c>
      <c r="H193" s="161">
        <v>62955</v>
      </c>
      <c r="I193" s="162">
        <v>18</v>
      </c>
      <c r="J193" s="161">
        <v>74287</v>
      </c>
      <c r="K193" s="162">
        <v>8</v>
      </c>
      <c r="L193" s="161">
        <v>5943</v>
      </c>
      <c r="M193" s="161">
        <v>68898</v>
      </c>
      <c r="N193" s="161">
        <v>81300</v>
      </c>
      <c r="O193" s="156" t="str">
        <f t="shared" si="2"/>
        <v>BBTNA00051</v>
      </c>
    </row>
    <row r="194" spans="1:15" ht="17.399999999999999">
      <c r="A194" s="157" t="s">
        <v>2854</v>
      </c>
      <c r="B194" s="157" t="s">
        <v>2856</v>
      </c>
      <c r="C194" s="158"/>
      <c r="D194" s="158"/>
      <c r="E194" s="159"/>
      <c r="F194" s="160" t="s">
        <v>4764</v>
      </c>
      <c r="G194" s="160" t="s">
        <v>4767</v>
      </c>
      <c r="H194" s="161">
        <v>10</v>
      </c>
      <c r="I194" s="162">
        <v>18</v>
      </c>
      <c r="J194" s="161">
        <v>11.799999999999999</v>
      </c>
      <c r="K194" s="162">
        <v>22</v>
      </c>
      <c r="L194" s="161">
        <v>2.5959999999999996</v>
      </c>
      <c r="M194" s="161">
        <v>12.596</v>
      </c>
      <c r="N194" s="161">
        <v>15</v>
      </c>
      <c r="O194" s="156" t="str">
        <f t="shared" ref="O194:O257" si="3">VLOOKUP(A194,Old,1,FALSE)</f>
        <v>BBTNA00052</v>
      </c>
    </row>
    <row r="195" spans="1:15" ht="17.399999999999999">
      <c r="A195" s="157" t="s">
        <v>2880</v>
      </c>
      <c r="B195" s="157" t="s">
        <v>2881</v>
      </c>
      <c r="C195" s="158"/>
      <c r="D195" s="158"/>
      <c r="E195" s="159"/>
      <c r="F195" s="160" t="s">
        <v>5587</v>
      </c>
      <c r="G195" s="160" t="s">
        <v>4765</v>
      </c>
      <c r="H195" s="161">
        <v>18320</v>
      </c>
      <c r="I195" s="162">
        <v>18</v>
      </c>
      <c r="J195" s="161">
        <v>21618</v>
      </c>
      <c r="K195" s="162">
        <v>8</v>
      </c>
      <c r="L195" s="161">
        <v>1729</v>
      </c>
      <c r="M195" s="161">
        <v>20049</v>
      </c>
      <c r="N195" s="161">
        <v>23658</v>
      </c>
      <c r="O195" s="156" t="str">
        <f t="shared" si="3"/>
        <v>BBTNA00053</v>
      </c>
    </row>
    <row r="196" spans="1:15" ht="17.399999999999999">
      <c r="A196" s="157" t="s">
        <v>2892</v>
      </c>
      <c r="B196" s="157" t="s">
        <v>2893</v>
      </c>
      <c r="C196" s="158"/>
      <c r="D196" s="158"/>
      <c r="E196" s="159"/>
      <c r="F196" s="160" t="s">
        <v>5587</v>
      </c>
      <c r="G196" s="160" t="s">
        <v>4765</v>
      </c>
      <c r="H196" s="161">
        <v>51285</v>
      </c>
      <c r="I196" s="162">
        <v>18</v>
      </c>
      <c r="J196" s="161">
        <v>60516</v>
      </c>
      <c r="K196" s="162">
        <v>8</v>
      </c>
      <c r="L196" s="161">
        <v>4841</v>
      </c>
      <c r="M196" s="161">
        <v>56126</v>
      </c>
      <c r="N196" s="161">
        <v>66229</v>
      </c>
      <c r="O196" s="156" t="str">
        <f t="shared" si="3"/>
        <v>BBTNA00054</v>
      </c>
    </row>
    <row r="197" spans="1:15" ht="17.399999999999999">
      <c r="A197" s="157" t="s">
        <v>2902</v>
      </c>
      <c r="B197" s="157" t="s">
        <v>2903</v>
      </c>
      <c r="C197" s="158"/>
      <c r="D197" s="158"/>
      <c r="E197" s="159"/>
      <c r="F197" s="160" t="s">
        <v>5587</v>
      </c>
      <c r="G197" s="160" t="s">
        <v>4767</v>
      </c>
      <c r="H197" s="161">
        <v>18645</v>
      </c>
      <c r="I197" s="162">
        <v>18</v>
      </c>
      <c r="J197" s="161">
        <v>22001</v>
      </c>
      <c r="K197" s="162">
        <v>8</v>
      </c>
      <c r="L197" s="161">
        <v>1760</v>
      </c>
      <c r="M197" s="161">
        <v>20405</v>
      </c>
      <c r="N197" s="161">
        <v>24078</v>
      </c>
      <c r="O197" s="156" t="str">
        <f t="shared" si="3"/>
        <v>BBTNA00055</v>
      </c>
    </row>
    <row r="198" spans="1:15" ht="17.399999999999999">
      <c r="A198" s="157" t="s">
        <v>2914</v>
      </c>
      <c r="B198" s="157" t="s">
        <v>2915</v>
      </c>
      <c r="C198" s="158"/>
      <c r="D198" s="158"/>
      <c r="E198" s="159"/>
      <c r="F198" s="160" t="s">
        <v>5587</v>
      </c>
      <c r="G198" s="160" t="s">
        <v>4767</v>
      </c>
      <c r="H198" s="161">
        <v>18645</v>
      </c>
      <c r="I198" s="162">
        <v>18</v>
      </c>
      <c r="J198" s="161">
        <v>22001</v>
      </c>
      <c r="K198" s="162">
        <v>8</v>
      </c>
      <c r="L198" s="161">
        <v>1760</v>
      </c>
      <c r="M198" s="161">
        <v>20405</v>
      </c>
      <c r="N198" s="161">
        <v>24078</v>
      </c>
      <c r="O198" s="156" t="str">
        <f t="shared" si="3"/>
        <v>BBTNA00056</v>
      </c>
    </row>
    <row r="199" spans="1:15" ht="34.799999999999997">
      <c r="A199" s="157" t="s">
        <v>2930</v>
      </c>
      <c r="B199" s="157" t="s">
        <v>2931</v>
      </c>
      <c r="C199" s="158"/>
      <c r="D199" s="158"/>
      <c r="E199" s="163" t="s">
        <v>4766</v>
      </c>
      <c r="F199" s="160" t="s">
        <v>4828</v>
      </c>
      <c r="G199" s="160" t="s">
        <v>4765</v>
      </c>
      <c r="H199" s="161">
        <v>1240</v>
      </c>
      <c r="I199" s="162">
        <v>18</v>
      </c>
      <c r="J199" s="161">
        <v>1463</v>
      </c>
      <c r="K199" s="162">
        <v>22</v>
      </c>
      <c r="L199" s="161">
        <v>321.90399999999994</v>
      </c>
      <c r="M199" s="161">
        <v>1562</v>
      </c>
      <c r="N199" s="161">
        <v>1843</v>
      </c>
      <c r="O199" s="156" t="str">
        <f t="shared" si="3"/>
        <v>BBTNA00059</v>
      </c>
    </row>
    <row r="200" spans="1:15" ht="17.399999999999999">
      <c r="A200" s="157" t="s">
        <v>2966</v>
      </c>
      <c r="B200" s="157" t="s">
        <v>2967</v>
      </c>
      <c r="C200" s="158"/>
      <c r="D200" s="158"/>
      <c r="E200" s="159"/>
      <c r="F200" s="160" t="s">
        <v>4828</v>
      </c>
      <c r="G200" s="160" t="s">
        <v>4767</v>
      </c>
      <c r="H200" s="161">
        <v>1285</v>
      </c>
      <c r="I200" s="162">
        <v>18</v>
      </c>
      <c r="J200" s="161">
        <v>1516</v>
      </c>
      <c r="K200" s="162">
        <v>22</v>
      </c>
      <c r="L200" s="161">
        <v>333.58600000000001</v>
      </c>
      <c r="M200" s="161">
        <v>1619</v>
      </c>
      <c r="N200" s="161">
        <v>1910</v>
      </c>
      <c r="O200" s="156" t="str">
        <f t="shared" si="3"/>
        <v>BBTNA00060</v>
      </c>
    </row>
    <row r="201" spans="1:15" ht="17.399999999999999">
      <c r="A201" s="157" t="s">
        <v>2974</v>
      </c>
      <c r="B201" s="157" t="s">
        <v>2975</v>
      </c>
      <c r="C201" s="158"/>
      <c r="D201" s="158"/>
      <c r="E201" s="159"/>
      <c r="F201" s="160" t="s">
        <v>4828</v>
      </c>
      <c r="G201" s="160" t="s">
        <v>4765</v>
      </c>
      <c r="H201" s="161">
        <v>2080</v>
      </c>
      <c r="I201" s="162">
        <v>18</v>
      </c>
      <c r="J201" s="161">
        <v>2454</v>
      </c>
      <c r="K201" s="162">
        <v>22</v>
      </c>
      <c r="L201" s="161">
        <v>539.96800000000007</v>
      </c>
      <c r="M201" s="161">
        <v>2620</v>
      </c>
      <c r="N201" s="161">
        <v>3092</v>
      </c>
      <c r="O201" s="156" t="str">
        <f t="shared" si="3"/>
        <v>BBTNA00061</v>
      </c>
    </row>
    <row r="202" spans="1:15" ht="34.799999999999997">
      <c r="A202" s="157" t="s">
        <v>2990</v>
      </c>
      <c r="B202" s="157" t="s">
        <v>2991</v>
      </c>
      <c r="C202" s="158"/>
      <c r="D202" s="157" t="s">
        <v>5875</v>
      </c>
      <c r="E202" s="163" t="s">
        <v>4766</v>
      </c>
      <c r="F202" s="160" t="s">
        <v>4828</v>
      </c>
      <c r="G202" s="160" t="s">
        <v>4765</v>
      </c>
      <c r="H202" s="161">
        <v>2990</v>
      </c>
      <c r="I202" s="162">
        <v>18</v>
      </c>
      <c r="J202" s="161">
        <v>3528</v>
      </c>
      <c r="K202" s="162">
        <v>22</v>
      </c>
      <c r="L202" s="161">
        <v>776.20399999999995</v>
      </c>
      <c r="M202" s="161">
        <v>3766</v>
      </c>
      <c r="N202" s="161">
        <v>4444</v>
      </c>
      <c r="O202" s="156" t="str">
        <f t="shared" si="3"/>
        <v>BBTNA00062</v>
      </c>
    </row>
    <row r="203" spans="1:15" ht="17.399999999999999">
      <c r="A203" s="157" t="s">
        <v>3009</v>
      </c>
      <c r="B203" s="157" t="s">
        <v>3010</v>
      </c>
      <c r="C203" s="158"/>
      <c r="D203" s="158"/>
      <c r="E203" s="159"/>
      <c r="F203" s="160" t="s">
        <v>5587</v>
      </c>
      <c r="G203" s="160" t="s">
        <v>4767</v>
      </c>
      <c r="H203" s="161">
        <v>22765</v>
      </c>
      <c r="I203" s="162">
        <v>18</v>
      </c>
      <c r="J203" s="161">
        <v>26863</v>
      </c>
      <c r="K203" s="162">
        <v>8</v>
      </c>
      <c r="L203" s="161">
        <v>2149</v>
      </c>
      <c r="M203" s="161">
        <v>24914</v>
      </c>
      <c r="N203" s="161">
        <v>29399</v>
      </c>
      <c r="O203" s="156" t="str">
        <f t="shared" si="3"/>
        <v>BBTNA00063</v>
      </c>
    </row>
    <row r="204" spans="1:15" ht="17.399999999999999">
      <c r="A204" s="157" t="s">
        <v>3028</v>
      </c>
      <c r="B204" s="157" t="s">
        <v>3030</v>
      </c>
      <c r="C204" s="158"/>
      <c r="D204" s="158"/>
      <c r="E204" s="159"/>
      <c r="F204" s="160" t="s">
        <v>5587</v>
      </c>
      <c r="G204" s="160" t="s">
        <v>4767</v>
      </c>
      <c r="H204" s="161">
        <v>27915</v>
      </c>
      <c r="I204" s="162">
        <v>18</v>
      </c>
      <c r="J204" s="161">
        <v>32940</v>
      </c>
      <c r="K204" s="162">
        <v>8</v>
      </c>
      <c r="L204" s="161">
        <v>2635</v>
      </c>
      <c r="M204" s="161">
        <v>30550</v>
      </c>
      <c r="N204" s="161">
        <v>36049</v>
      </c>
      <c r="O204" s="156" t="str">
        <f t="shared" si="3"/>
        <v>BBTNA00064</v>
      </c>
    </row>
    <row r="205" spans="1:15" ht="34.799999999999997">
      <c r="A205" s="157" t="s">
        <v>186</v>
      </c>
      <c r="B205" s="157" t="s">
        <v>3043</v>
      </c>
      <c r="C205" s="158" t="s">
        <v>5899</v>
      </c>
      <c r="D205" s="157" t="s">
        <v>4808</v>
      </c>
      <c r="E205" s="163" t="s">
        <v>4766</v>
      </c>
      <c r="F205" s="160" t="s">
        <v>5587</v>
      </c>
      <c r="G205" s="160" t="s">
        <v>4765</v>
      </c>
      <c r="H205" s="161">
        <v>41490</v>
      </c>
      <c r="I205" s="162">
        <v>18</v>
      </c>
      <c r="J205" s="161">
        <v>48958</v>
      </c>
      <c r="K205" s="162">
        <v>8</v>
      </c>
      <c r="L205" s="161">
        <v>3917</v>
      </c>
      <c r="M205" s="161">
        <v>45407</v>
      </c>
      <c r="N205" s="161">
        <v>53580</v>
      </c>
      <c r="O205" s="156" t="str">
        <f t="shared" si="3"/>
        <v>BBTNA00065</v>
      </c>
    </row>
    <row r="206" spans="1:15" ht="34.799999999999997">
      <c r="A206" s="157" t="s">
        <v>3070</v>
      </c>
      <c r="B206" s="157" t="s">
        <v>3071</v>
      </c>
      <c r="C206" s="158"/>
      <c r="D206" s="158"/>
      <c r="E206" s="163" t="s">
        <v>4766</v>
      </c>
      <c r="F206" s="160" t="s">
        <v>5587</v>
      </c>
      <c r="G206" s="160" t="s">
        <v>4767</v>
      </c>
      <c r="H206" s="161">
        <v>29665</v>
      </c>
      <c r="I206" s="162">
        <v>18</v>
      </c>
      <c r="J206" s="161">
        <v>35005</v>
      </c>
      <c r="K206" s="162">
        <v>8</v>
      </c>
      <c r="L206" s="161">
        <v>2800</v>
      </c>
      <c r="M206" s="161">
        <v>32465</v>
      </c>
      <c r="N206" s="161">
        <v>38309</v>
      </c>
      <c r="O206" s="156" t="str">
        <f t="shared" si="3"/>
        <v>BBTNA00066</v>
      </c>
    </row>
    <row r="207" spans="1:15" ht="34.799999999999997">
      <c r="A207" s="157" t="s">
        <v>2018</v>
      </c>
      <c r="B207" s="157" t="s">
        <v>3084</v>
      </c>
      <c r="C207" s="158"/>
      <c r="D207" s="157" t="s">
        <v>26</v>
      </c>
      <c r="E207" s="163" t="s">
        <v>4766</v>
      </c>
      <c r="F207" s="160" t="s">
        <v>5587</v>
      </c>
      <c r="G207" s="160" t="s">
        <v>4767</v>
      </c>
      <c r="H207" s="161">
        <v>63395</v>
      </c>
      <c r="I207" s="162">
        <v>18</v>
      </c>
      <c r="J207" s="161">
        <f>H207*118%</f>
        <v>74806.099999999991</v>
      </c>
      <c r="K207" s="162">
        <v>8</v>
      </c>
      <c r="L207" s="161">
        <v>5984</v>
      </c>
      <c r="M207" s="161">
        <v>69379</v>
      </c>
      <c r="N207" s="161">
        <v>81868</v>
      </c>
      <c r="O207" s="156" t="str">
        <f t="shared" si="3"/>
        <v>BBTNA00069</v>
      </c>
    </row>
    <row r="208" spans="1:15" ht="34.799999999999997">
      <c r="A208" s="157" t="s">
        <v>3102</v>
      </c>
      <c r="B208" s="157" t="s">
        <v>3103</v>
      </c>
      <c r="C208" s="158"/>
      <c r="D208" s="157" t="s">
        <v>5875</v>
      </c>
      <c r="E208" s="163" t="s">
        <v>4766</v>
      </c>
      <c r="F208" s="160" t="s">
        <v>4828</v>
      </c>
      <c r="G208" s="160" t="s">
        <v>4765</v>
      </c>
      <c r="H208" s="161">
        <v>3085</v>
      </c>
      <c r="I208" s="162">
        <v>18</v>
      </c>
      <c r="J208" s="161">
        <v>3640</v>
      </c>
      <c r="K208" s="162">
        <v>22</v>
      </c>
      <c r="L208" s="161">
        <v>800.86599999999999</v>
      </c>
      <c r="M208" s="161">
        <v>3886</v>
      </c>
      <c r="N208" s="161">
        <v>4585</v>
      </c>
      <c r="O208" s="156" t="str">
        <f t="shared" si="3"/>
        <v>BBTNA00071</v>
      </c>
    </row>
    <row r="209" spans="1:15" ht="17.399999999999999">
      <c r="A209" s="157" t="s">
        <v>3106</v>
      </c>
      <c r="B209" s="157" t="s">
        <v>3107</v>
      </c>
      <c r="C209" s="158"/>
      <c r="D209" s="158"/>
      <c r="E209" s="159"/>
      <c r="F209" s="160" t="s">
        <v>5587</v>
      </c>
      <c r="G209" s="160" t="s">
        <v>4767</v>
      </c>
      <c r="H209" s="161">
        <v>54195</v>
      </c>
      <c r="I209" s="162">
        <v>18</v>
      </c>
      <c r="J209" s="161">
        <v>63950</v>
      </c>
      <c r="K209" s="162">
        <v>8</v>
      </c>
      <c r="L209" s="161">
        <v>5116</v>
      </c>
      <c r="M209" s="161">
        <v>59311</v>
      </c>
      <c r="N209" s="161">
        <v>69987</v>
      </c>
      <c r="O209" s="156" t="str">
        <f t="shared" si="3"/>
        <v>BBTNA00072</v>
      </c>
    </row>
    <row r="210" spans="1:15" ht="17.399999999999999">
      <c r="A210" s="157" t="s">
        <v>2685</v>
      </c>
      <c r="B210" s="157" t="s">
        <v>3112</v>
      </c>
      <c r="C210" s="158"/>
      <c r="D210" s="158"/>
      <c r="E210" s="159"/>
      <c r="F210" s="160" t="s">
        <v>5587</v>
      </c>
      <c r="G210" s="160" t="s">
        <v>4767</v>
      </c>
      <c r="H210" s="161">
        <v>24120</v>
      </c>
      <c r="I210" s="162">
        <v>18</v>
      </c>
      <c r="J210" s="161">
        <v>28462</v>
      </c>
      <c r="K210" s="162">
        <v>8</v>
      </c>
      <c r="L210" s="161">
        <v>2277</v>
      </c>
      <c r="M210" s="161">
        <v>26397</v>
      </c>
      <c r="N210" s="161">
        <v>31148</v>
      </c>
      <c r="O210" s="156" t="str">
        <f t="shared" si="3"/>
        <v>BBTNA00073</v>
      </c>
    </row>
    <row r="211" spans="1:15" ht="34.799999999999997">
      <c r="A211" s="157" t="s">
        <v>191</v>
      </c>
      <c r="B211" s="157" t="s">
        <v>3125</v>
      </c>
      <c r="C211" s="158"/>
      <c r="D211" s="157" t="s">
        <v>5913</v>
      </c>
      <c r="E211" s="163" t="s">
        <v>4766</v>
      </c>
      <c r="F211" s="160" t="s">
        <v>5587</v>
      </c>
      <c r="G211" s="160" t="s">
        <v>4831</v>
      </c>
      <c r="H211" s="161">
        <v>44070</v>
      </c>
      <c r="I211" s="162">
        <v>28</v>
      </c>
      <c r="J211" s="161">
        <v>56410</v>
      </c>
      <c r="K211" s="162">
        <v>8</v>
      </c>
      <c r="L211" s="161">
        <v>4513</v>
      </c>
      <c r="M211" s="161">
        <v>48583</v>
      </c>
      <c r="N211" s="161">
        <v>62186</v>
      </c>
      <c r="O211" s="156" t="str">
        <f t="shared" si="3"/>
        <v>BBTNA00075</v>
      </c>
    </row>
    <row r="212" spans="1:15" ht="17.399999999999999">
      <c r="A212" s="157" t="s">
        <v>3156</v>
      </c>
      <c r="B212" s="157" t="s">
        <v>3157</v>
      </c>
      <c r="C212" s="158"/>
      <c r="D212" s="158"/>
      <c r="E212" s="159"/>
      <c r="F212" s="160" t="s">
        <v>4828</v>
      </c>
      <c r="G212" s="160" t="s">
        <v>4765</v>
      </c>
      <c r="H212" s="161">
        <v>2250</v>
      </c>
      <c r="I212" s="162">
        <v>18</v>
      </c>
      <c r="J212" s="161">
        <v>2655</v>
      </c>
      <c r="K212" s="162">
        <v>22</v>
      </c>
      <c r="L212" s="161">
        <v>584.1</v>
      </c>
      <c r="M212" s="161">
        <v>2834</v>
      </c>
      <c r="N212" s="161">
        <v>3344</v>
      </c>
      <c r="O212" s="156" t="str">
        <f t="shared" si="3"/>
        <v>BBTRF00001</v>
      </c>
    </row>
    <row r="213" spans="1:15" ht="17.399999999999999">
      <c r="A213" s="157" t="s">
        <v>3159</v>
      </c>
      <c r="B213" s="157" t="s">
        <v>3160</v>
      </c>
      <c r="C213" s="158"/>
      <c r="D213" s="158"/>
      <c r="E213" s="159"/>
      <c r="F213" s="160" t="s">
        <v>5654</v>
      </c>
      <c r="G213" s="160" t="s">
        <v>4765</v>
      </c>
      <c r="H213" s="161">
        <v>8515</v>
      </c>
      <c r="I213" s="162">
        <v>18</v>
      </c>
      <c r="J213" s="161">
        <v>10048</v>
      </c>
      <c r="K213" s="162">
        <v>18</v>
      </c>
      <c r="L213" s="161">
        <v>1809</v>
      </c>
      <c r="M213" s="161">
        <v>10324</v>
      </c>
      <c r="N213" s="161">
        <v>12182</v>
      </c>
      <c r="O213" s="156" t="str">
        <f t="shared" si="3"/>
        <v>BBXBL00001</v>
      </c>
    </row>
    <row r="214" spans="1:15" ht="17.399999999999999">
      <c r="A214" s="157" t="s">
        <v>3161</v>
      </c>
      <c r="B214" s="157" t="s">
        <v>3162</v>
      </c>
      <c r="C214" s="158"/>
      <c r="D214" s="158"/>
      <c r="E214" s="159"/>
      <c r="F214" s="160" t="s">
        <v>5654</v>
      </c>
      <c r="G214" s="160" t="s">
        <v>4767</v>
      </c>
      <c r="H214" s="161">
        <v>6060</v>
      </c>
      <c r="I214" s="162">
        <v>18</v>
      </c>
      <c r="J214" s="161">
        <v>7151</v>
      </c>
      <c r="K214" s="162">
        <v>18</v>
      </c>
      <c r="L214" s="161">
        <v>1287</v>
      </c>
      <c r="M214" s="161">
        <v>7347</v>
      </c>
      <c r="N214" s="161">
        <v>8670</v>
      </c>
      <c r="O214" s="156" t="str">
        <f t="shared" si="3"/>
        <v>BBXBL00003</v>
      </c>
    </row>
    <row r="215" spans="1:15" ht="17.399999999999999">
      <c r="A215" s="157" t="s">
        <v>3163</v>
      </c>
      <c r="B215" s="157" t="s">
        <v>3164</v>
      </c>
      <c r="C215" s="158"/>
      <c r="D215" s="158"/>
      <c r="E215" s="159"/>
      <c r="F215" s="160" t="s">
        <v>5654</v>
      </c>
      <c r="G215" s="160" t="s">
        <v>4767</v>
      </c>
      <c r="H215" s="161">
        <v>4410</v>
      </c>
      <c r="I215" s="162">
        <v>18</v>
      </c>
      <c r="J215" s="161">
        <v>5204</v>
      </c>
      <c r="K215" s="162">
        <v>18</v>
      </c>
      <c r="L215" s="161">
        <v>936.68399999999986</v>
      </c>
      <c r="M215" s="161">
        <v>5347</v>
      </c>
      <c r="N215" s="161">
        <v>6309</v>
      </c>
      <c r="O215" s="156" t="str">
        <f t="shared" si="3"/>
        <v>BBXGN00003</v>
      </c>
    </row>
    <row r="216" spans="1:15" ht="17.399999999999999">
      <c r="A216" s="157" t="s">
        <v>3165</v>
      </c>
      <c r="B216" s="157" t="s">
        <v>3166</v>
      </c>
      <c r="C216" s="158"/>
      <c r="D216" s="158"/>
      <c r="E216" s="159"/>
      <c r="F216" s="160" t="s">
        <v>5654</v>
      </c>
      <c r="G216" s="160" t="s">
        <v>4767</v>
      </c>
      <c r="H216" s="161">
        <v>7935</v>
      </c>
      <c r="I216" s="162">
        <v>18</v>
      </c>
      <c r="J216" s="161">
        <v>9363</v>
      </c>
      <c r="K216" s="162">
        <v>18</v>
      </c>
      <c r="L216" s="161">
        <v>1685</v>
      </c>
      <c r="M216" s="161">
        <v>9620</v>
      </c>
      <c r="N216" s="161">
        <v>11352</v>
      </c>
      <c r="O216" s="156" t="str">
        <f t="shared" si="3"/>
        <v>BBXSF00004</v>
      </c>
    </row>
    <row r="217" spans="1:15" ht="17.399999999999999">
      <c r="A217" s="157" t="s">
        <v>3167</v>
      </c>
      <c r="B217" s="157" t="s">
        <v>3168</v>
      </c>
      <c r="C217" s="158"/>
      <c r="D217" s="158"/>
      <c r="E217" s="159"/>
      <c r="F217" s="160" t="s">
        <v>5654</v>
      </c>
      <c r="G217" s="160" t="s">
        <v>4765</v>
      </c>
      <c r="H217" s="161">
        <v>3620</v>
      </c>
      <c r="I217" s="162">
        <v>5</v>
      </c>
      <c r="J217" s="161">
        <v>3801</v>
      </c>
      <c r="K217" s="162">
        <v>18</v>
      </c>
      <c r="L217" s="161">
        <v>684.18</v>
      </c>
      <c r="M217" s="161">
        <v>4304</v>
      </c>
      <c r="N217" s="161">
        <v>4519</v>
      </c>
      <c r="O217" s="156" t="str">
        <f t="shared" si="3"/>
        <v>BCHNA00001</v>
      </c>
    </row>
    <row r="218" spans="1:15" ht="17.399999999999999">
      <c r="A218" s="157" t="s">
        <v>3170</v>
      </c>
      <c r="B218" s="157" t="s">
        <v>3171</v>
      </c>
      <c r="C218" s="158"/>
      <c r="D218" s="158"/>
      <c r="E218" s="159"/>
      <c r="F218" s="160" t="s">
        <v>5654</v>
      </c>
      <c r="G218" s="160" t="s">
        <v>4765</v>
      </c>
      <c r="H218" s="161">
        <v>3620</v>
      </c>
      <c r="I218" s="162">
        <v>18</v>
      </c>
      <c r="J218" s="161">
        <v>4272</v>
      </c>
      <c r="K218" s="162">
        <v>18</v>
      </c>
      <c r="L218" s="161">
        <v>768.88799999999992</v>
      </c>
      <c r="M218" s="161">
        <v>4389</v>
      </c>
      <c r="N218" s="161">
        <v>5179</v>
      </c>
      <c r="O218" s="156" t="str">
        <f t="shared" si="3"/>
        <v>BCHNA00003</v>
      </c>
    </row>
    <row r="219" spans="1:15" ht="34.799999999999997">
      <c r="A219" s="157" t="s">
        <v>3172</v>
      </c>
      <c r="B219" s="157" t="s">
        <v>3173</v>
      </c>
      <c r="C219" s="158"/>
      <c r="D219" s="157" t="s">
        <v>4634</v>
      </c>
      <c r="E219" s="163" t="s">
        <v>4770</v>
      </c>
      <c r="F219" s="160" t="s">
        <v>5654</v>
      </c>
      <c r="G219" s="160" t="s">
        <v>4765</v>
      </c>
      <c r="H219" s="161">
        <v>5005</v>
      </c>
      <c r="I219" s="162">
        <v>5</v>
      </c>
      <c r="J219" s="161">
        <v>5255</v>
      </c>
      <c r="K219" s="162">
        <v>18</v>
      </c>
      <c r="L219" s="161">
        <v>945.94499999999994</v>
      </c>
      <c r="M219" s="161">
        <v>5951</v>
      </c>
      <c r="N219" s="161">
        <v>6248</v>
      </c>
      <c r="O219" s="156" t="str">
        <f t="shared" si="3"/>
        <v>BCHNA00005</v>
      </c>
    </row>
    <row r="220" spans="1:15" ht="17.399999999999999">
      <c r="A220" s="157" t="s">
        <v>3174</v>
      </c>
      <c r="B220" s="157" t="s">
        <v>3175</v>
      </c>
      <c r="C220" s="158"/>
      <c r="D220" s="158"/>
      <c r="E220" s="159"/>
      <c r="F220" s="160" t="s">
        <v>5587</v>
      </c>
      <c r="G220" s="160" t="s">
        <v>4765</v>
      </c>
      <c r="H220" s="161">
        <v>13510</v>
      </c>
      <c r="I220" s="162">
        <v>5</v>
      </c>
      <c r="J220" s="161">
        <v>14186</v>
      </c>
      <c r="K220" s="162">
        <v>8</v>
      </c>
      <c r="L220" s="161">
        <v>1135</v>
      </c>
      <c r="M220" s="161">
        <v>14645</v>
      </c>
      <c r="N220" s="161">
        <v>15377</v>
      </c>
      <c r="O220" s="156" t="str">
        <f t="shared" si="3"/>
        <v>BCHNA00007</v>
      </c>
    </row>
    <row r="221" spans="1:15" ht="34.799999999999997">
      <c r="A221" s="157" t="s">
        <v>3177</v>
      </c>
      <c r="B221" s="157" t="s">
        <v>3178</v>
      </c>
      <c r="C221" s="158"/>
      <c r="D221" s="157" t="s">
        <v>4634</v>
      </c>
      <c r="E221" s="163" t="s">
        <v>4766</v>
      </c>
      <c r="F221" s="160" t="s">
        <v>5654</v>
      </c>
      <c r="G221" s="160" t="s">
        <v>4765</v>
      </c>
      <c r="H221" s="161">
        <v>5005</v>
      </c>
      <c r="I221" s="162">
        <v>5</v>
      </c>
      <c r="J221" s="161">
        <v>5255</v>
      </c>
      <c r="K221" s="162">
        <v>18</v>
      </c>
      <c r="L221" s="161">
        <v>945.94499999999994</v>
      </c>
      <c r="M221" s="161">
        <v>5951</v>
      </c>
      <c r="N221" s="161">
        <v>6248</v>
      </c>
      <c r="O221" s="156" t="str">
        <f t="shared" si="3"/>
        <v>BCHNA00008</v>
      </c>
    </row>
    <row r="222" spans="1:15" ht="17.399999999999999">
      <c r="A222" s="157" t="s">
        <v>3179</v>
      </c>
      <c r="B222" s="157" t="s">
        <v>3180</v>
      </c>
      <c r="C222" s="158"/>
      <c r="D222" s="158"/>
      <c r="E222" s="159"/>
      <c r="F222" s="160" t="s">
        <v>5654</v>
      </c>
      <c r="G222" s="160" t="s">
        <v>4765</v>
      </c>
      <c r="H222" s="161">
        <v>13170</v>
      </c>
      <c r="I222" s="162">
        <v>5</v>
      </c>
      <c r="J222" s="161">
        <v>13829</v>
      </c>
      <c r="K222" s="162">
        <v>18</v>
      </c>
      <c r="L222" s="161">
        <v>2489</v>
      </c>
      <c r="M222" s="161">
        <v>15659</v>
      </c>
      <c r="N222" s="161">
        <v>16442</v>
      </c>
      <c r="O222" s="156" t="str">
        <f t="shared" si="3"/>
        <v>BCHNA00009</v>
      </c>
    </row>
    <row r="223" spans="1:15" ht="34.799999999999997">
      <c r="A223" s="157" t="s">
        <v>3181</v>
      </c>
      <c r="B223" s="157" t="s">
        <v>3182</v>
      </c>
      <c r="C223" s="158"/>
      <c r="D223" s="158"/>
      <c r="E223" s="163" t="s">
        <v>4766</v>
      </c>
      <c r="F223" s="160" t="s">
        <v>5654</v>
      </c>
      <c r="G223" s="160" t="s">
        <v>4765</v>
      </c>
      <c r="H223" s="161">
        <v>6800</v>
      </c>
      <c r="I223" s="162">
        <v>5</v>
      </c>
      <c r="J223" s="161">
        <v>7140</v>
      </c>
      <c r="K223" s="162">
        <v>18</v>
      </c>
      <c r="L223" s="161">
        <v>1285</v>
      </c>
      <c r="M223" s="161">
        <v>8085</v>
      </c>
      <c r="N223" s="161">
        <v>8489</v>
      </c>
      <c r="O223" s="156" t="str">
        <f t="shared" si="3"/>
        <v>BCHNA00010</v>
      </c>
    </row>
    <row r="224" spans="1:15" ht="17.399999999999999">
      <c r="A224" s="157" t="s">
        <v>3183</v>
      </c>
      <c r="B224" s="157" t="s">
        <v>3184</v>
      </c>
      <c r="C224" s="158"/>
      <c r="D224" s="158"/>
      <c r="E224" s="159"/>
      <c r="F224" s="160" t="s">
        <v>5654</v>
      </c>
      <c r="G224" s="160" t="s">
        <v>4765</v>
      </c>
      <c r="H224" s="161">
        <v>5115</v>
      </c>
      <c r="I224" s="162">
        <v>5</v>
      </c>
      <c r="J224" s="161">
        <v>5371</v>
      </c>
      <c r="K224" s="162">
        <v>18</v>
      </c>
      <c r="L224" s="161">
        <v>966.73500000000001</v>
      </c>
      <c r="M224" s="161">
        <v>6082</v>
      </c>
      <c r="N224" s="161">
        <v>6386</v>
      </c>
      <c r="O224" s="156" t="str">
        <f t="shared" si="3"/>
        <v>BCHNA00022</v>
      </c>
    </row>
    <row r="225" spans="1:15" ht="34.799999999999997">
      <c r="A225" s="157" t="s">
        <v>3185</v>
      </c>
      <c r="B225" s="157" t="s">
        <v>3186</v>
      </c>
      <c r="C225" s="158"/>
      <c r="D225" s="157" t="s">
        <v>4634</v>
      </c>
      <c r="E225" s="163" t="s">
        <v>4766</v>
      </c>
      <c r="F225" s="160" t="s">
        <v>4828</v>
      </c>
      <c r="G225" s="160" t="s">
        <v>4765</v>
      </c>
      <c r="H225" s="161">
        <v>3530</v>
      </c>
      <c r="I225" s="162">
        <v>5</v>
      </c>
      <c r="J225" s="161">
        <v>3707</v>
      </c>
      <c r="K225" s="162">
        <v>22</v>
      </c>
      <c r="L225" s="161">
        <v>815.43</v>
      </c>
      <c r="M225" s="161">
        <v>4345</v>
      </c>
      <c r="N225" s="161">
        <v>4563</v>
      </c>
      <c r="O225" s="156" t="str">
        <f t="shared" si="3"/>
        <v>BCHNA00027</v>
      </c>
    </row>
    <row r="226" spans="1:15" ht="17.399999999999999">
      <c r="A226" s="157" t="s">
        <v>3188</v>
      </c>
      <c r="B226" s="157" t="s">
        <v>3189</v>
      </c>
      <c r="C226" s="158"/>
      <c r="D226" s="158"/>
      <c r="E226" s="159"/>
      <c r="F226" s="160" t="s">
        <v>5654</v>
      </c>
      <c r="G226" s="160" t="s">
        <v>4767</v>
      </c>
      <c r="H226" s="161">
        <v>7345</v>
      </c>
      <c r="I226" s="162">
        <v>18</v>
      </c>
      <c r="J226" s="161">
        <v>8667</v>
      </c>
      <c r="K226" s="162">
        <v>18</v>
      </c>
      <c r="L226" s="161">
        <v>1560</v>
      </c>
      <c r="M226" s="161">
        <v>8905</v>
      </c>
      <c r="N226" s="161">
        <v>10508</v>
      </c>
      <c r="O226" s="156" t="str">
        <f t="shared" si="3"/>
        <v>BCHNA00028</v>
      </c>
    </row>
    <row r="227" spans="1:15" ht="17.399999999999999">
      <c r="A227" s="157" t="s">
        <v>3190</v>
      </c>
      <c r="B227" s="157" t="s">
        <v>3191</v>
      </c>
      <c r="C227" s="158"/>
      <c r="D227" s="158"/>
      <c r="E227" s="159"/>
      <c r="F227" s="160" t="s">
        <v>5654</v>
      </c>
      <c r="G227" s="160" t="s">
        <v>4767</v>
      </c>
      <c r="H227" s="161">
        <v>7345</v>
      </c>
      <c r="I227" s="162">
        <v>18</v>
      </c>
      <c r="J227" s="161">
        <v>8667</v>
      </c>
      <c r="K227" s="162">
        <v>18</v>
      </c>
      <c r="L227" s="161">
        <v>1560</v>
      </c>
      <c r="M227" s="161">
        <v>8905</v>
      </c>
      <c r="N227" s="161">
        <v>10508</v>
      </c>
      <c r="O227" s="156" t="str">
        <f t="shared" si="3"/>
        <v>BCHNA00029</v>
      </c>
    </row>
    <row r="228" spans="1:15" ht="17.399999999999999">
      <c r="A228" s="157" t="s">
        <v>3196</v>
      </c>
      <c r="B228" s="157" t="s">
        <v>3197</v>
      </c>
      <c r="C228" s="158"/>
      <c r="D228" s="158"/>
      <c r="E228" s="159"/>
      <c r="F228" s="160" t="s">
        <v>5654</v>
      </c>
      <c r="G228" s="160" t="s">
        <v>4767</v>
      </c>
      <c r="H228" s="161">
        <v>10285</v>
      </c>
      <c r="I228" s="162">
        <v>18</v>
      </c>
      <c r="J228" s="161">
        <v>12136</v>
      </c>
      <c r="K228" s="162">
        <v>18</v>
      </c>
      <c r="L228" s="161">
        <v>2185</v>
      </c>
      <c r="M228" s="161">
        <v>12470</v>
      </c>
      <c r="N228" s="161">
        <v>14714</v>
      </c>
      <c r="O228" s="156" t="str">
        <f t="shared" si="3"/>
        <v>BCHNA00030</v>
      </c>
    </row>
    <row r="229" spans="1:15" ht="34.799999999999997">
      <c r="A229" s="157" t="s">
        <v>3199</v>
      </c>
      <c r="B229" s="157" t="s">
        <v>3201</v>
      </c>
      <c r="C229" s="158"/>
      <c r="D229" s="157" t="s">
        <v>27</v>
      </c>
      <c r="E229" s="163" t="s">
        <v>4766</v>
      </c>
      <c r="F229" s="160" t="s">
        <v>5654</v>
      </c>
      <c r="G229" s="160" t="s">
        <v>4765</v>
      </c>
      <c r="H229" s="161">
        <v>4585</v>
      </c>
      <c r="I229" s="162">
        <v>18</v>
      </c>
      <c r="J229" s="161">
        <v>5410</v>
      </c>
      <c r="K229" s="162">
        <v>18</v>
      </c>
      <c r="L229" s="161">
        <v>973.85399999999981</v>
      </c>
      <c r="M229" s="161">
        <v>5559</v>
      </c>
      <c r="N229" s="161">
        <v>6559</v>
      </c>
      <c r="O229" s="156" t="str">
        <f t="shared" si="3"/>
        <v>BCHNA00042</v>
      </c>
    </row>
    <row r="230" spans="1:15" ht="34.799999999999997">
      <c r="A230" s="157" t="s">
        <v>171</v>
      </c>
      <c r="B230" s="157" t="s">
        <v>660</v>
      </c>
      <c r="C230" s="157" t="s">
        <v>5977</v>
      </c>
      <c r="D230" s="157" t="s">
        <v>4808</v>
      </c>
      <c r="E230" s="163" t="s">
        <v>4766</v>
      </c>
      <c r="F230" s="160" t="s">
        <v>5654</v>
      </c>
      <c r="G230" s="160" t="s">
        <v>4765</v>
      </c>
      <c r="H230" s="161">
        <v>4350</v>
      </c>
      <c r="I230" s="162">
        <v>5</v>
      </c>
      <c r="J230" s="161">
        <v>4568</v>
      </c>
      <c r="K230" s="162">
        <v>18</v>
      </c>
      <c r="L230" s="161">
        <v>822.15</v>
      </c>
      <c r="M230" s="161">
        <v>5172</v>
      </c>
      <c r="N230" s="161">
        <v>5431</v>
      </c>
      <c r="O230" s="156" t="str">
        <f t="shared" si="3"/>
        <v>BCHNA00043</v>
      </c>
    </row>
    <row r="231" spans="1:15" ht="34.799999999999997">
      <c r="A231" s="157" t="s">
        <v>199</v>
      </c>
      <c r="B231" s="157" t="s">
        <v>3217</v>
      </c>
      <c r="C231" s="157" t="s">
        <v>5989</v>
      </c>
      <c r="D231" s="157" t="s">
        <v>26</v>
      </c>
      <c r="E231" s="163" t="s">
        <v>4766</v>
      </c>
      <c r="F231" s="160" t="s">
        <v>5654</v>
      </c>
      <c r="G231" s="160" t="s">
        <v>4831</v>
      </c>
      <c r="H231" s="161">
        <v>6320</v>
      </c>
      <c r="I231" s="162">
        <v>5</v>
      </c>
      <c r="J231" s="161">
        <v>6636</v>
      </c>
      <c r="K231" s="162">
        <v>18</v>
      </c>
      <c r="L231" s="161">
        <v>1194</v>
      </c>
      <c r="M231" s="161">
        <v>7514</v>
      </c>
      <c r="N231" s="161">
        <v>7890</v>
      </c>
      <c r="O231" s="156" t="str">
        <f t="shared" si="3"/>
        <v>BCHNA00045</v>
      </c>
    </row>
    <row r="232" spans="1:15" ht="17.399999999999999">
      <c r="A232" s="157" t="s">
        <v>3219</v>
      </c>
      <c r="B232" s="157" t="s">
        <v>3220</v>
      </c>
      <c r="C232" s="158"/>
      <c r="D232" s="158"/>
      <c r="E232" s="159"/>
      <c r="F232" s="160" t="s">
        <v>4828</v>
      </c>
      <c r="G232" s="160" t="s">
        <v>4767</v>
      </c>
      <c r="H232" s="161">
        <v>3430</v>
      </c>
      <c r="I232" s="162">
        <v>5</v>
      </c>
      <c r="J232" s="161">
        <v>3602</v>
      </c>
      <c r="K232" s="162">
        <v>22</v>
      </c>
      <c r="L232" s="161">
        <v>792.33</v>
      </c>
      <c r="M232" s="161">
        <v>4222</v>
      </c>
      <c r="N232" s="161">
        <v>4433</v>
      </c>
      <c r="O232" s="156" t="str">
        <f t="shared" si="3"/>
        <v>BCHNA00046</v>
      </c>
    </row>
    <row r="233" spans="1:15" ht="34.799999999999997">
      <c r="A233" s="157" t="s">
        <v>77</v>
      </c>
      <c r="B233" s="157" t="s">
        <v>670</v>
      </c>
      <c r="C233" s="162" t="s">
        <v>5990</v>
      </c>
      <c r="D233" s="157" t="s">
        <v>5109</v>
      </c>
      <c r="E233" s="163" t="s">
        <v>4766</v>
      </c>
      <c r="F233" s="160" t="s">
        <v>5654</v>
      </c>
      <c r="G233" s="160" t="s">
        <v>4831</v>
      </c>
      <c r="H233" s="161">
        <v>5130</v>
      </c>
      <c r="I233" s="162">
        <v>5</v>
      </c>
      <c r="J233" s="161">
        <v>5387</v>
      </c>
      <c r="K233" s="162">
        <v>18</v>
      </c>
      <c r="L233" s="161">
        <v>969.56999999999994</v>
      </c>
      <c r="M233" s="161">
        <v>6100</v>
      </c>
      <c r="N233" s="161">
        <v>6405</v>
      </c>
      <c r="O233" s="156" t="str">
        <f t="shared" si="3"/>
        <v>BCHNA00048</v>
      </c>
    </row>
    <row r="234" spans="1:15" ht="17.399999999999999">
      <c r="A234" s="157" t="s">
        <v>182</v>
      </c>
      <c r="B234" s="157" t="s">
        <v>5993</v>
      </c>
      <c r="C234" s="157" t="s">
        <v>3281</v>
      </c>
      <c r="D234" s="157" t="s">
        <v>5994</v>
      </c>
      <c r="E234" s="159"/>
      <c r="F234" s="159"/>
      <c r="G234" s="159"/>
      <c r="H234" s="164"/>
      <c r="I234" s="167"/>
      <c r="J234" s="161">
        <v>5670</v>
      </c>
      <c r="K234" s="167"/>
      <c r="L234" s="164"/>
      <c r="M234" s="164"/>
      <c r="N234" s="161">
        <v>6691</v>
      </c>
      <c r="O234" s="156" t="str">
        <f t="shared" si="3"/>
        <v>BCHNA00070</v>
      </c>
    </row>
    <row r="235" spans="1:15" ht="17.399999999999999">
      <c r="A235" s="157" t="s">
        <v>537</v>
      </c>
      <c r="B235" s="157" t="s">
        <v>686</v>
      </c>
      <c r="C235" s="157" t="s">
        <v>5999</v>
      </c>
      <c r="D235" s="157" t="s">
        <v>26</v>
      </c>
      <c r="E235" s="159"/>
      <c r="F235" s="159"/>
      <c r="G235" s="160" t="s">
        <v>4765</v>
      </c>
      <c r="H235" s="161">
        <v>6755</v>
      </c>
      <c r="I235" s="162">
        <v>5</v>
      </c>
      <c r="J235" s="161">
        <v>7093</v>
      </c>
      <c r="K235" s="162">
        <v>18</v>
      </c>
      <c r="L235" s="161">
        <v>1277</v>
      </c>
      <c r="M235" s="161">
        <v>8032</v>
      </c>
      <c r="N235" s="161">
        <v>8370</v>
      </c>
      <c r="O235" s="156" t="str">
        <f t="shared" si="3"/>
        <v>BCHNA00071</v>
      </c>
    </row>
    <row r="236" spans="1:15" ht="17.399999999999999">
      <c r="A236" s="157" t="s">
        <v>6006</v>
      </c>
      <c r="B236" s="157" t="s">
        <v>665</v>
      </c>
      <c r="C236" s="157" t="s">
        <v>6007</v>
      </c>
      <c r="D236" s="158"/>
      <c r="E236" s="159"/>
      <c r="F236" s="159"/>
      <c r="G236" s="159"/>
      <c r="H236" s="161">
        <v>2000</v>
      </c>
      <c r="I236" s="162">
        <v>5</v>
      </c>
      <c r="J236" s="161">
        <v>2100</v>
      </c>
      <c r="K236" s="167"/>
      <c r="L236" s="164"/>
      <c r="M236" s="164"/>
      <c r="N236" s="168">
        <v>0</v>
      </c>
      <c r="O236" s="156" t="e">
        <f t="shared" si="3"/>
        <v>#N/A</v>
      </c>
    </row>
    <row r="237" spans="1:15" ht="17.399999999999999">
      <c r="A237" s="157" t="s">
        <v>3320</v>
      </c>
      <c r="B237" s="157" t="s">
        <v>3321</v>
      </c>
      <c r="C237" s="158"/>
      <c r="D237" s="158"/>
      <c r="E237" s="159"/>
      <c r="F237" s="160" t="s">
        <v>5654</v>
      </c>
      <c r="G237" s="160" t="s">
        <v>4765</v>
      </c>
      <c r="H237" s="161">
        <v>3970</v>
      </c>
      <c r="I237" s="162">
        <v>5</v>
      </c>
      <c r="J237" s="161">
        <v>4169</v>
      </c>
      <c r="K237" s="162">
        <v>18</v>
      </c>
      <c r="L237" s="161">
        <v>750.32999999999993</v>
      </c>
      <c r="M237" s="161">
        <v>4720</v>
      </c>
      <c r="N237" s="161">
        <v>4956</v>
      </c>
      <c r="O237" s="156" t="str">
        <f t="shared" si="3"/>
        <v>BCHRF00001</v>
      </c>
    </row>
    <row r="238" spans="1:15" ht="17.399999999999999">
      <c r="A238" s="157" t="s">
        <v>3336</v>
      </c>
      <c r="B238" s="157" t="s">
        <v>3337</v>
      </c>
      <c r="C238" s="158"/>
      <c r="D238" s="158"/>
      <c r="E238" s="159"/>
      <c r="F238" s="160" t="s">
        <v>4828</v>
      </c>
      <c r="G238" s="160" t="s">
        <v>4765</v>
      </c>
      <c r="H238" s="161">
        <v>2475</v>
      </c>
      <c r="I238" s="162">
        <v>5</v>
      </c>
      <c r="J238" s="161">
        <v>2599</v>
      </c>
      <c r="K238" s="162">
        <v>22</v>
      </c>
      <c r="L238" s="161">
        <v>571.72500000000002</v>
      </c>
      <c r="M238" s="161">
        <v>3047</v>
      </c>
      <c r="N238" s="161">
        <v>3199</v>
      </c>
      <c r="O238" s="156" t="str">
        <f t="shared" si="3"/>
        <v>BCHRF00002</v>
      </c>
    </row>
    <row r="239" spans="1:15" ht="17.399999999999999">
      <c r="A239" s="157" t="s">
        <v>3350</v>
      </c>
      <c r="B239" s="157" t="s">
        <v>3351</v>
      </c>
      <c r="C239" s="158"/>
      <c r="D239" s="158"/>
      <c r="E239" s="159"/>
      <c r="F239" s="160" t="s">
        <v>4828</v>
      </c>
      <c r="G239" s="160" t="s">
        <v>4765</v>
      </c>
      <c r="H239" s="161">
        <v>1365</v>
      </c>
      <c r="I239" s="162">
        <v>18</v>
      </c>
      <c r="J239" s="161">
        <v>1611</v>
      </c>
      <c r="K239" s="162">
        <v>22</v>
      </c>
      <c r="L239" s="161">
        <v>354.35399999999998</v>
      </c>
      <c r="M239" s="161">
        <v>1719</v>
      </c>
      <c r="N239" s="161">
        <v>2029</v>
      </c>
      <c r="O239" s="156" t="str">
        <f t="shared" si="3"/>
        <v>BCHRF00004</v>
      </c>
    </row>
    <row r="240" spans="1:15" ht="34.799999999999997">
      <c r="A240" s="157" t="s">
        <v>3364</v>
      </c>
      <c r="B240" s="157" t="s">
        <v>3365</v>
      </c>
      <c r="C240" s="158"/>
      <c r="D240" s="158"/>
      <c r="E240" s="163" t="s">
        <v>4766</v>
      </c>
      <c r="F240" s="160" t="s">
        <v>4764</v>
      </c>
      <c r="G240" s="160" t="s">
        <v>4767</v>
      </c>
      <c r="H240" s="161">
        <v>10</v>
      </c>
      <c r="I240" s="162">
        <v>18</v>
      </c>
      <c r="J240" s="161">
        <v>11.799999999999999</v>
      </c>
      <c r="K240" s="162">
        <v>22</v>
      </c>
      <c r="L240" s="161">
        <v>2.5959999999999996</v>
      </c>
      <c r="M240" s="161">
        <v>12.596</v>
      </c>
      <c r="N240" s="161">
        <v>15</v>
      </c>
      <c r="O240" s="156" t="str">
        <f t="shared" si="3"/>
        <v>BCNBK00001</v>
      </c>
    </row>
    <row r="241" spans="1:15" ht="17.399999999999999">
      <c r="A241" s="157" t="s">
        <v>3372</v>
      </c>
      <c r="B241" s="157" t="s">
        <v>3373</v>
      </c>
      <c r="C241" s="158"/>
      <c r="D241" s="158"/>
      <c r="E241" s="159"/>
      <c r="F241" s="160" t="s">
        <v>4764</v>
      </c>
      <c r="G241" s="160" t="s">
        <v>4767</v>
      </c>
      <c r="H241" s="161">
        <v>5</v>
      </c>
      <c r="I241" s="162">
        <v>18</v>
      </c>
      <c r="J241" s="161">
        <v>5.8999999999999995</v>
      </c>
      <c r="K241" s="162">
        <v>22</v>
      </c>
      <c r="L241" s="161">
        <v>1.2979999999999998</v>
      </c>
      <c r="M241" s="161">
        <v>6.298</v>
      </c>
      <c r="N241" s="161">
        <v>7</v>
      </c>
      <c r="O241" s="156" t="str">
        <f t="shared" si="3"/>
        <v>BCNNA00001</v>
      </c>
    </row>
    <row r="242" spans="1:15" ht="17.399999999999999">
      <c r="A242" s="157" t="s">
        <v>3386</v>
      </c>
      <c r="B242" s="157" t="s">
        <v>3387</v>
      </c>
      <c r="C242" s="158"/>
      <c r="D242" s="158"/>
      <c r="E242" s="159"/>
      <c r="F242" s="160" t="s">
        <v>4764</v>
      </c>
      <c r="G242" s="160" t="s">
        <v>4765</v>
      </c>
      <c r="H242" s="161">
        <v>5</v>
      </c>
      <c r="I242" s="162">
        <v>18</v>
      </c>
      <c r="J242" s="161">
        <v>5.8999999999999995</v>
      </c>
      <c r="K242" s="162">
        <v>22</v>
      </c>
      <c r="L242" s="161">
        <v>1.2979999999999998</v>
      </c>
      <c r="M242" s="161">
        <v>6.298</v>
      </c>
      <c r="N242" s="161">
        <v>7</v>
      </c>
      <c r="O242" s="156" t="str">
        <f t="shared" si="3"/>
        <v>BCNNA00002</v>
      </c>
    </row>
    <row r="243" spans="1:15" ht="34.799999999999997">
      <c r="A243" s="157" t="s">
        <v>3398</v>
      </c>
      <c r="B243" s="157" t="s">
        <v>3399</v>
      </c>
      <c r="C243" s="158"/>
      <c r="D243" s="158"/>
      <c r="E243" s="163" t="s">
        <v>4766</v>
      </c>
      <c r="F243" s="160" t="s">
        <v>4764</v>
      </c>
      <c r="G243" s="160" t="s">
        <v>4767</v>
      </c>
      <c r="H243" s="161">
        <v>5</v>
      </c>
      <c r="I243" s="162">
        <v>18</v>
      </c>
      <c r="J243" s="161">
        <v>5.8999999999999995</v>
      </c>
      <c r="K243" s="162">
        <v>22</v>
      </c>
      <c r="L243" s="161">
        <v>1.2979999999999998</v>
      </c>
      <c r="M243" s="161">
        <v>6.298</v>
      </c>
      <c r="N243" s="161">
        <v>7</v>
      </c>
      <c r="O243" s="156" t="str">
        <f t="shared" si="3"/>
        <v>BCNNA00003</v>
      </c>
    </row>
    <row r="244" spans="1:15" ht="34.799999999999997">
      <c r="A244" s="157" t="s">
        <v>3410</v>
      </c>
      <c r="B244" s="157" t="s">
        <v>3412</v>
      </c>
      <c r="C244" s="158"/>
      <c r="D244" s="158"/>
      <c r="E244" s="163" t="s">
        <v>4766</v>
      </c>
      <c r="F244" s="160" t="s">
        <v>4764</v>
      </c>
      <c r="G244" s="160" t="s">
        <v>4767</v>
      </c>
      <c r="H244" s="161">
        <v>10</v>
      </c>
      <c r="I244" s="162">
        <v>18</v>
      </c>
      <c r="J244" s="161">
        <v>11.799999999999999</v>
      </c>
      <c r="K244" s="162">
        <v>22</v>
      </c>
      <c r="L244" s="161">
        <v>2.5959999999999996</v>
      </c>
      <c r="M244" s="161">
        <v>12.596</v>
      </c>
      <c r="N244" s="161">
        <v>15</v>
      </c>
      <c r="O244" s="156" t="str">
        <f t="shared" si="3"/>
        <v>BCNNA00004</v>
      </c>
    </row>
    <row r="245" spans="1:15" ht="17.399999999999999">
      <c r="A245" s="157" t="s">
        <v>3422</v>
      </c>
      <c r="B245" s="157" t="s">
        <v>3423</v>
      </c>
      <c r="C245" s="158"/>
      <c r="D245" s="158"/>
      <c r="E245" s="159"/>
      <c r="F245" s="160" t="s">
        <v>4764</v>
      </c>
      <c r="G245" s="160" t="s">
        <v>4767</v>
      </c>
      <c r="H245" s="161">
        <v>15</v>
      </c>
      <c r="I245" s="162">
        <v>18</v>
      </c>
      <c r="J245" s="161">
        <v>17.7</v>
      </c>
      <c r="K245" s="162">
        <v>22</v>
      </c>
      <c r="L245" s="161">
        <v>3.8939999999999997</v>
      </c>
      <c r="M245" s="161">
        <v>18.893999999999998</v>
      </c>
      <c r="N245" s="161">
        <v>22</v>
      </c>
      <c r="O245" s="156" t="str">
        <f t="shared" si="3"/>
        <v>BCNNA00005</v>
      </c>
    </row>
    <row r="246" spans="1:15" ht="17.399999999999999">
      <c r="A246" s="157" t="s">
        <v>3436</v>
      </c>
      <c r="B246" s="157" t="s">
        <v>3437</v>
      </c>
      <c r="C246" s="158"/>
      <c r="D246" s="158"/>
      <c r="E246" s="159"/>
      <c r="F246" s="160" t="s">
        <v>4764</v>
      </c>
      <c r="G246" s="160" t="s">
        <v>4765</v>
      </c>
      <c r="H246" s="161">
        <v>80</v>
      </c>
      <c r="I246" s="162">
        <v>18</v>
      </c>
      <c r="J246" s="161">
        <v>94.399999999999991</v>
      </c>
      <c r="K246" s="162">
        <v>22</v>
      </c>
      <c r="L246" s="161">
        <v>20.767999999999997</v>
      </c>
      <c r="M246" s="161">
        <v>100.768</v>
      </c>
      <c r="N246" s="161">
        <v>119</v>
      </c>
      <c r="O246" s="156" t="str">
        <f t="shared" si="3"/>
        <v>BCNNA00009</v>
      </c>
    </row>
    <row r="247" spans="1:15" ht="17.399999999999999">
      <c r="A247" s="157" t="s">
        <v>3452</v>
      </c>
      <c r="B247" s="157" t="s">
        <v>3453</v>
      </c>
      <c r="C247" s="158"/>
      <c r="D247" s="158"/>
      <c r="E247" s="159"/>
      <c r="F247" s="160" t="s">
        <v>4764</v>
      </c>
      <c r="G247" s="160" t="s">
        <v>4765</v>
      </c>
      <c r="H247" s="161">
        <v>40</v>
      </c>
      <c r="I247" s="162">
        <v>18</v>
      </c>
      <c r="J247" s="161">
        <v>47.199999999999996</v>
      </c>
      <c r="K247" s="162">
        <v>22</v>
      </c>
      <c r="L247" s="161">
        <v>10.383999999999999</v>
      </c>
      <c r="M247" s="161">
        <v>50.384</v>
      </c>
      <c r="N247" s="161">
        <v>59</v>
      </c>
      <c r="O247" s="156" t="str">
        <f t="shared" si="3"/>
        <v>BCNNA00010</v>
      </c>
    </row>
    <row r="248" spans="1:15" ht="34.799999999999997">
      <c r="A248" s="157" t="s">
        <v>3460</v>
      </c>
      <c r="B248" s="157" t="s">
        <v>3461</v>
      </c>
      <c r="C248" s="158"/>
      <c r="D248" s="158"/>
      <c r="E248" s="163" t="s">
        <v>4766</v>
      </c>
      <c r="F248" s="160" t="s">
        <v>4764</v>
      </c>
      <c r="G248" s="160" t="s">
        <v>4765</v>
      </c>
      <c r="H248" s="161">
        <v>105</v>
      </c>
      <c r="I248" s="162">
        <v>18</v>
      </c>
      <c r="J248" s="161">
        <v>123.89999999999999</v>
      </c>
      <c r="K248" s="162">
        <v>22</v>
      </c>
      <c r="L248" s="161">
        <v>27.257999999999999</v>
      </c>
      <c r="M248" s="161">
        <v>132.25800000000001</v>
      </c>
      <c r="N248" s="161">
        <v>156</v>
      </c>
      <c r="O248" s="156" t="str">
        <f t="shared" si="3"/>
        <v>BCPNA00001</v>
      </c>
    </row>
    <row r="249" spans="1:15" ht="34.799999999999997">
      <c r="A249" s="157" t="s">
        <v>3468</v>
      </c>
      <c r="B249" s="157" t="s">
        <v>3469</v>
      </c>
      <c r="C249" s="158"/>
      <c r="D249" s="158"/>
      <c r="E249" s="163" t="s">
        <v>4766</v>
      </c>
      <c r="F249" s="160" t="s">
        <v>4764</v>
      </c>
      <c r="G249" s="160" t="s">
        <v>4765</v>
      </c>
      <c r="H249" s="161">
        <v>35</v>
      </c>
      <c r="I249" s="162">
        <v>18</v>
      </c>
      <c r="J249" s="161">
        <v>41.3</v>
      </c>
      <c r="K249" s="162">
        <v>22</v>
      </c>
      <c r="L249" s="161">
        <v>9.0860000000000003</v>
      </c>
      <c r="M249" s="161">
        <v>44.085999999999999</v>
      </c>
      <c r="N249" s="161">
        <v>52</v>
      </c>
      <c r="O249" s="156" t="str">
        <f t="shared" si="3"/>
        <v>BCPNA00002</v>
      </c>
    </row>
    <row r="250" spans="1:15" ht="34.799999999999997">
      <c r="A250" s="157" t="s">
        <v>3485</v>
      </c>
      <c r="B250" s="157" t="s">
        <v>3486</v>
      </c>
      <c r="C250" s="158"/>
      <c r="D250" s="158"/>
      <c r="E250" s="163" t="s">
        <v>4766</v>
      </c>
      <c r="F250" s="160" t="s">
        <v>4764</v>
      </c>
      <c r="G250" s="160" t="s">
        <v>4765</v>
      </c>
      <c r="H250" s="161">
        <v>5</v>
      </c>
      <c r="I250" s="162">
        <v>18</v>
      </c>
      <c r="J250" s="161">
        <v>5.8999999999999995</v>
      </c>
      <c r="K250" s="162">
        <v>22</v>
      </c>
      <c r="L250" s="161">
        <v>1.2979999999999998</v>
      </c>
      <c r="M250" s="161">
        <v>6.298</v>
      </c>
      <c r="N250" s="161">
        <v>7</v>
      </c>
      <c r="O250" s="156" t="str">
        <f t="shared" si="3"/>
        <v>BCPNA00003</v>
      </c>
    </row>
    <row r="251" spans="1:15" ht="17.399999999999999">
      <c r="A251" s="157" t="s">
        <v>3494</v>
      </c>
      <c r="B251" s="157" t="s">
        <v>3495</v>
      </c>
      <c r="C251" s="158"/>
      <c r="D251" s="158"/>
      <c r="E251" s="159"/>
      <c r="F251" s="160" t="s">
        <v>4764</v>
      </c>
      <c r="G251" s="160" t="s">
        <v>4767</v>
      </c>
      <c r="H251" s="161">
        <v>5</v>
      </c>
      <c r="I251" s="162">
        <v>18</v>
      </c>
      <c r="J251" s="161">
        <v>5.8999999999999995</v>
      </c>
      <c r="K251" s="162">
        <v>22</v>
      </c>
      <c r="L251" s="161">
        <v>1.2979999999999998</v>
      </c>
      <c r="M251" s="161">
        <v>6.298</v>
      </c>
      <c r="N251" s="161">
        <v>7</v>
      </c>
      <c r="O251" s="156" t="str">
        <f t="shared" si="3"/>
        <v>BCPNA00004</v>
      </c>
    </row>
    <row r="252" spans="1:15" ht="34.799999999999997">
      <c r="A252" s="157" t="s">
        <v>3506</v>
      </c>
      <c r="B252" s="157" t="s">
        <v>3507</v>
      </c>
      <c r="C252" s="158"/>
      <c r="D252" s="158"/>
      <c r="E252" s="163" t="s">
        <v>4766</v>
      </c>
      <c r="F252" s="160" t="s">
        <v>4764</v>
      </c>
      <c r="G252" s="160" t="s">
        <v>4765</v>
      </c>
      <c r="H252" s="161">
        <v>5</v>
      </c>
      <c r="I252" s="162">
        <v>18</v>
      </c>
      <c r="J252" s="161">
        <v>5.8999999999999995</v>
      </c>
      <c r="K252" s="162">
        <v>22</v>
      </c>
      <c r="L252" s="161">
        <v>1.2979999999999998</v>
      </c>
      <c r="M252" s="161">
        <v>6.298</v>
      </c>
      <c r="N252" s="161">
        <v>7</v>
      </c>
      <c r="O252" s="156" t="str">
        <f t="shared" si="3"/>
        <v>BCPNA00005</v>
      </c>
    </row>
    <row r="253" spans="1:15" ht="17.399999999999999">
      <c r="A253" s="157" t="s">
        <v>3540</v>
      </c>
      <c r="B253" s="157" t="s">
        <v>3542</v>
      </c>
      <c r="C253" s="158"/>
      <c r="D253" s="158"/>
      <c r="E253" s="159"/>
      <c r="F253" s="160" t="s">
        <v>4764</v>
      </c>
      <c r="G253" s="160" t="s">
        <v>4765</v>
      </c>
      <c r="H253" s="161">
        <v>5</v>
      </c>
      <c r="I253" s="162">
        <v>18</v>
      </c>
      <c r="J253" s="161">
        <v>5.8999999999999995</v>
      </c>
      <c r="K253" s="162">
        <v>22</v>
      </c>
      <c r="L253" s="161">
        <v>1.2979999999999998</v>
      </c>
      <c r="M253" s="161">
        <v>6.298</v>
      </c>
      <c r="N253" s="161">
        <v>7</v>
      </c>
      <c r="O253" s="156" t="str">
        <f t="shared" si="3"/>
        <v>BCPNA00006</v>
      </c>
    </row>
    <row r="254" spans="1:15" ht="34.799999999999997">
      <c r="A254" s="157" t="s">
        <v>3558</v>
      </c>
      <c r="B254" s="157" t="s">
        <v>3559</v>
      </c>
      <c r="C254" s="158"/>
      <c r="D254" s="158"/>
      <c r="E254" s="163" t="s">
        <v>4766</v>
      </c>
      <c r="F254" s="160" t="s">
        <v>4764</v>
      </c>
      <c r="G254" s="160" t="s">
        <v>4765</v>
      </c>
      <c r="H254" s="161">
        <v>5</v>
      </c>
      <c r="I254" s="162">
        <v>18</v>
      </c>
      <c r="J254" s="161">
        <v>5.8999999999999995</v>
      </c>
      <c r="K254" s="162">
        <v>22</v>
      </c>
      <c r="L254" s="161">
        <v>1.2979999999999998</v>
      </c>
      <c r="M254" s="161">
        <v>6.298</v>
      </c>
      <c r="N254" s="161">
        <v>7</v>
      </c>
      <c r="O254" s="156" t="str">
        <f t="shared" si="3"/>
        <v>BCPNA00007</v>
      </c>
    </row>
    <row r="255" spans="1:15" ht="34.799999999999997">
      <c r="A255" s="157" t="s">
        <v>3560</v>
      </c>
      <c r="B255" s="157" t="s">
        <v>3561</v>
      </c>
      <c r="C255" s="158"/>
      <c r="D255" s="158"/>
      <c r="E255" s="163" t="s">
        <v>4766</v>
      </c>
      <c r="F255" s="160" t="s">
        <v>4764</v>
      </c>
      <c r="G255" s="160" t="s">
        <v>4765</v>
      </c>
      <c r="H255" s="161">
        <v>5</v>
      </c>
      <c r="I255" s="162">
        <v>18</v>
      </c>
      <c r="J255" s="161">
        <v>5.8999999999999995</v>
      </c>
      <c r="K255" s="162">
        <v>22</v>
      </c>
      <c r="L255" s="161">
        <v>1.2979999999999998</v>
      </c>
      <c r="M255" s="161">
        <v>6.298</v>
      </c>
      <c r="N255" s="161">
        <v>7</v>
      </c>
      <c r="O255" s="156" t="str">
        <f t="shared" si="3"/>
        <v>BCPNA00008</v>
      </c>
    </row>
    <row r="256" spans="1:15" ht="34.799999999999997">
      <c r="A256" s="157" t="s">
        <v>3562</v>
      </c>
      <c r="B256" s="157" t="s">
        <v>3563</v>
      </c>
      <c r="C256" s="158"/>
      <c r="D256" s="158"/>
      <c r="E256" s="163" t="s">
        <v>4766</v>
      </c>
      <c r="F256" s="160" t="s">
        <v>4764</v>
      </c>
      <c r="G256" s="160" t="s">
        <v>4767</v>
      </c>
      <c r="H256" s="161">
        <v>5</v>
      </c>
      <c r="I256" s="162">
        <v>18</v>
      </c>
      <c r="J256" s="161">
        <v>5.8999999999999995</v>
      </c>
      <c r="K256" s="162">
        <v>22</v>
      </c>
      <c r="L256" s="161">
        <v>1.2979999999999998</v>
      </c>
      <c r="M256" s="161">
        <v>6.298</v>
      </c>
      <c r="N256" s="161">
        <v>7</v>
      </c>
      <c r="O256" s="156" t="str">
        <f t="shared" si="3"/>
        <v>BCPNA00009</v>
      </c>
    </row>
    <row r="257" spans="1:15" ht="34.799999999999997">
      <c r="A257" s="157" t="s">
        <v>3565</v>
      </c>
      <c r="B257" s="157" t="s">
        <v>3566</v>
      </c>
      <c r="C257" s="158"/>
      <c r="D257" s="158"/>
      <c r="E257" s="163" t="s">
        <v>4766</v>
      </c>
      <c r="F257" s="160" t="s">
        <v>4764</v>
      </c>
      <c r="G257" s="160" t="s">
        <v>4765</v>
      </c>
      <c r="H257" s="161">
        <v>5</v>
      </c>
      <c r="I257" s="162">
        <v>18</v>
      </c>
      <c r="J257" s="161">
        <v>5.8999999999999995</v>
      </c>
      <c r="K257" s="162">
        <v>22</v>
      </c>
      <c r="L257" s="161">
        <v>1.2979999999999998</v>
      </c>
      <c r="M257" s="161">
        <v>6.298</v>
      </c>
      <c r="N257" s="161">
        <v>7</v>
      </c>
      <c r="O257" s="156" t="str">
        <f t="shared" si="3"/>
        <v>BCPNA00010</v>
      </c>
    </row>
    <row r="258" spans="1:15" ht="34.799999999999997">
      <c r="A258" s="157" t="s">
        <v>3571</v>
      </c>
      <c r="B258" s="157" t="s">
        <v>3572</v>
      </c>
      <c r="C258" s="158"/>
      <c r="D258" s="158"/>
      <c r="E258" s="163" t="s">
        <v>4766</v>
      </c>
      <c r="F258" s="160" t="s">
        <v>4764</v>
      </c>
      <c r="G258" s="160" t="s">
        <v>4765</v>
      </c>
      <c r="H258" s="161">
        <v>5</v>
      </c>
      <c r="I258" s="162">
        <v>18</v>
      </c>
      <c r="J258" s="161">
        <v>5.8999999999999995</v>
      </c>
      <c r="K258" s="162">
        <v>22</v>
      </c>
      <c r="L258" s="161">
        <v>1.2979999999999998</v>
      </c>
      <c r="M258" s="161">
        <v>6.298</v>
      </c>
      <c r="N258" s="161">
        <v>7</v>
      </c>
      <c r="O258" s="156" t="str">
        <f t="shared" ref="O258:O321" si="4">VLOOKUP(A258,Old,1,FALSE)</f>
        <v>BCPNA00011</v>
      </c>
    </row>
    <row r="259" spans="1:15" ht="17.399999999999999">
      <c r="A259" s="157" t="s">
        <v>3577</v>
      </c>
      <c r="B259" s="157" t="s">
        <v>3578</v>
      </c>
      <c r="C259" s="158"/>
      <c r="D259" s="158"/>
      <c r="E259" s="159"/>
      <c r="F259" s="160" t="s">
        <v>4764</v>
      </c>
      <c r="G259" s="160" t="s">
        <v>4765</v>
      </c>
      <c r="H259" s="161">
        <v>170</v>
      </c>
      <c r="I259" s="162">
        <v>18</v>
      </c>
      <c r="J259" s="161">
        <v>200.6</v>
      </c>
      <c r="K259" s="162">
        <v>22</v>
      </c>
      <c r="L259" s="161">
        <v>44.131999999999998</v>
      </c>
      <c r="M259" s="161">
        <v>214.13200000000001</v>
      </c>
      <c r="N259" s="161">
        <v>253</v>
      </c>
      <c r="O259" s="156" t="str">
        <f t="shared" si="4"/>
        <v>BCPNA00012</v>
      </c>
    </row>
    <row r="260" spans="1:15" ht="17.399999999999999">
      <c r="A260" s="157" t="s">
        <v>3583</v>
      </c>
      <c r="B260" s="157" t="s">
        <v>3584</v>
      </c>
      <c r="C260" s="158"/>
      <c r="D260" s="158"/>
      <c r="E260" s="159"/>
      <c r="F260" s="160" t="s">
        <v>4764</v>
      </c>
      <c r="G260" s="160" t="s">
        <v>4765</v>
      </c>
      <c r="H260" s="161">
        <v>45</v>
      </c>
      <c r="I260" s="162">
        <v>18</v>
      </c>
      <c r="J260" s="161">
        <v>53.099999999999994</v>
      </c>
      <c r="K260" s="162">
        <v>22</v>
      </c>
      <c r="L260" s="161">
        <v>11.681999999999999</v>
      </c>
      <c r="M260" s="161">
        <v>56.682000000000002</v>
      </c>
      <c r="N260" s="161">
        <v>67</v>
      </c>
      <c r="O260" s="156" t="str">
        <f t="shared" si="4"/>
        <v>BCPNA00013</v>
      </c>
    </row>
    <row r="261" spans="1:15" ht="17.399999999999999">
      <c r="A261" s="157" t="s">
        <v>3589</v>
      </c>
      <c r="B261" s="157" t="s">
        <v>3590</v>
      </c>
      <c r="C261" s="158"/>
      <c r="D261" s="158"/>
      <c r="E261" s="159"/>
      <c r="F261" s="160" t="s">
        <v>4764</v>
      </c>
      <c r="G261" s="160" t="s">
        <v>4765</v>
      </c>
      <c r="H261" s="161">
        <v>15</v>
      </c>
      <c r="I261" s="162">
        <v>18</v>
      </c>
      <c r="J261" s="161">
        <v>17.7</v>
      </c>
      <c r="K261" s="162">
        <v>22</v>
      </c>
      <c r="L261" s="161">
        <v>3.8939999999999997</v>
      </c>
      <c r="M261" s="161">
        <v>18.893999999999998</v>
      </c>
      <c r="N261" s="161">
        <v>22</v>
      </c>
      <c r="O261" s="156" t="str">
        <f t="shared" si="4"/>
        <v>BCPNA00014</v>
      </c>
    </row>
    <row r="262" spans="1:15" ht="17.399999999999999">
      <c r="A262" s="157" t="s">
        <v>3593</v>
      </c>
      <c r="B262" s="157" t="s">
        <v>3594</v>
      </c>
      <c r="C262" s="158"/>
      <c r="D262" s="158"/>
      <c r="E262" s="159"/>
      <c r="F262" s="160" t="s">
        <v>4764</v>
      </c>
      <c r="G262" s="160" t="s">
        <v>4765</v>
      </c>
      <c r="H262" s="161">
        <v>5</v>
      </c>
      <c r="I262" s="162">
        <v>18</v>
      </c>
      <c r="J262" s="161">
        <v>5.8999999999999995</v>
      </c>
      <c r="K262" s="162">
        <v>22</v>
      </c>
      <c r="L262" s="161">
        <v>1.2979999999999998</v>
      </c>
      <c r="M262" s="161">
        <v>6.298</v>
      </c>
      <c r="N262" s="161">
        <v>7</v>
      </c>
      <c r="O262" s="156" t="str">
        <f t="shared" si="4"/>
        <v>BCPNA00015</v>
      </c>
    </row>
    <row r="263" spans="1:15" ht="17.399999999999999">
      <c r="A263" s="157" t="s">
        <v>3614</v>
      </c>
      <c r="B263" s="157" t="s">
        <v>3615</v>
      </c>
      <c r="C263" s="158"/>
      <c r="D263" s="158"/>
      <c r="E263" s="159"/>
      <c r="F263" s="160" t="s">
        <v>4764</v>
      </c>
      <c r="G263" s="160" t="s">
        <v>4767</v>
      </c>
      <c r="H263" s="161">
        <v>5</v>
      </c>
      <c r="I263" s="162">
        <v>18</v>
      </c>
      <c r="J263" s="161">
        <v>5.8999999999999995</v>
      </c>
      <c r="K263" s="162">
        <v>22</v>
      </c>
      <c r="L263" s="161">
        <v>1.2979999999999998</v>
      </c>
      <c r="M263" s="161">
        <v>6.298</v>
      </c>
      <c r="N263" s="161">
        <v>7</v>
      </c>
      <c r="O263" s="156" t="str">
        <f t="shared" si="4"/>
        <v>BCPNA00016</v>
      </c>
    </row>
    <row r="264" spans="1:15" ht="17.399999999999999">
      <c r="A264" s="157" t="s">
        <v>3624</v>
      </c>
      <c r="B264" s="157" t="s">
        <v>3625</v>
      </c>
      <c r="C264" s="158"/>
      <c r="D264" s="158"/>
      <c r="E264" s="159"/>
      <c r="F264" s="160" t="s">
        <v>4764</v>
      </c>
      <c r="G264" s="160" t="s">
        <v>4765</v>
      </c>
      <c r="H264" s="161">
        <v>80</v>
      </c>
      <c r="I264" s="162">
        <v>18</v>
      </c>
      <c r="J264" s="161">
        <v>94.399999999999991</v>
      </c>
      <c r="K264" s="162">
        <v>22</v>
      </c>
      <c r="L264" s="161">
        <v>20.767999999999997</v>
      </c>
      <c r="M264" s="161">
        <v>100.768</v>
      </c>
      <c r="N264" s="161">
        <v>119</v>
      </c>
      <c r="O264" s="156" t="str">
        <f t="shared" si="4"/>
        <v>BCPNA00017</v>
      </c>
    </row>
    <row r="265" spans="1:15" ht="34.799999999999997">
      <c r="A265" s="157" t="s">
        <v>3634</v>
      </c>
      <c r="B265" s="157" t="s">
        <v>3635</v>
      </c>
      <c r="C265" s="158"/>
      <c r="D265" s="158"/>
      <c r="E265" s="163" t="s">
        <v>4766</v>
      </c>
      <c r="F265" s="160" t="s">
        <v>4764</v>
      </c>
      <c r="G265" s="160" t="s">
        <v>4765</v>
      </c>
      <c r="H265" s="161">
        <v>5</v>
      </c>
      <c r="I265" s="162">
        <v>18</v>
      </c>
      <c r="J265" s="161">
        <v>5.8999999999999995</v>
      </c>
      <c r="K265" s="162">
        <v>22</v>
      </c>
      <c r="L265" s="161">
        <v>1.2979999999999998</v>
      </c>
      <c r="M265" s="161">
        <v>6.298</v>
      </c>
      <c r="N265" s="161">
        <v>7</v>
      </c>
      <c r="O265" s="156" t="str">
        <f t="shared" si="4"/>
        <v>BCPNA00018</v>
      </c>
    </row>
    <row r="266" spans="1:15" ht="17.399999999999999">
      <c r="A266" s="157" t="s">
        <v>3660</v>
      </c>
      <c r="B266" s="157" t="s">
        <v>3662</v>
      </c>
      <c r="C266" s="158"/>
      <c r="D266" s="158"/>
      <c r="E266" s="159"/>
      <c r="F266" s="160" t="s">
        <v>4764</v>
      </c>
      <c r="G266" s="160" t="s">
        <v>4765</v>
      </c>
      <c r="H266" s="161">
        <v>15</v>
      </c>
      <c r="I266" s="162">
        <v>18</v>
      </c>
      <c r="J266" s="161">
        <v>17.7</v>
      </c>
      <c r="K266" s="162">
        <v>22</v>
      </c>
      <c r="L266" s="161">
        <v>3.8939999999999997</v>
      </c>
      <c r="M266" s="161">
        <v>18.893999999999998</v>
      </c>
      <c r="N266" s="161">
        <v>22</v>
      </c>
      <c r="O266" s="156" t="str">
        <f t="shared" si="4"/>
        <v>BCPNA00019</v>
      </c>
    </row>
    <row r="267" spans="1:15" ht="17.399999999999999">
      <c r="A267" s="157" t="s">
        <v>3679</v>
      </c>
      <c r="B267" s="157" t="s">
        <v>3680</v>
      </c>
      <c r="C267" s="158"/>
      <c r="D267" s="158"/>
      <c r="E267" s="159"/>
      <c r="F267" s="160" t="s">
        <v>4764</v>
      </c>
      <c r="G267" s="160" t="s">
        <v>4765</v>
      </c>
      <c r="H267" s="161">
        <v>10</v>
      </c>
      <c r="I267" s="162">
        <v>18</v>
      </c>
      <c r="J267" s="161">
        <v>11.799999999999999</v>
      </c>
      <c r="K267" s="162">
        <v>22</v>
      </c>
      <c r="L267" s="161">
        <v>2.5959999999999996</v>
      </c>
      <c r="M267" s="161">
        <v>12.596</v>
      </c>
      <c r="N267" s="161">
        <v>15</v>
      </c>
      <c r="O267" s="156" t="str">
        <f t="shared" si="4"/>
        <v>BCPNA00020</v>
      </c>
    </row>
    <row r="268" spans="1:15" ht="17.399999999999999">
      <c r="A268" s="157" t="s">
        <v>3691</v>
      </c>
      <c r="B268" s="157" t="s">
        <v>3692</v>
      </c>
      <c r="C268" s="158"/>
      <c r="D268" s="158"/>
      <c r="E268" s="159"/>
      <c r="F268" s="160" t="s">
        <v>4764</v>
      </c>
      <c r="G268" s="160" t="s">
        <v>4765</v>
      </c>
      <c r="H268" s="161">
        <v>5</v>
      </c>
      <c r="I268" s="162">
        <v>18</v>
      </c>
      <c r="J268" s="161">
        <v>5.8999999999999995</v>
      </c>
      <c r="K268" s="162">
        <v>22</v>
      </c>
      <c r="L268" s="161">
        <v>1.2979999999999998</v>
      </c>
      <c r="M268" s="161">
        <v>6.298</v>
      </c>
      <c r="N268" s="161">
        <v>7</v>
      </c>
      <c r="O268" s="156" t="str">
        <f t="shared" si="4"/>
        <v>BCPNA00021</v>
      </c>
    </row>
    <row r="269" spans="1:15" ht="17.399999999999999">
      <c r="A269" s="157" t="s">
        <v>3705</v>
      </c>
      <c r="B269" s="157" t="s">
        <v>3706</v>
      </c>
      <c r="C269" s="158"/>
      <c r="D269" s="158"/>
      <c r="E269" s="159"/>
      <c r="F269" s="160" t="s">
        <v>4764</v>
      </c>
      <c r="G269" s="160" t="s">
        <v>4765</v>
      </c>
      <c r="H269" s="161">
        <v>10</v>
      </c>
      <c r="I269" s="162">
        <v>18</v>
      </c>
      <c r="J269" s="161">
        <v>11.799999999999999</v>
      </c>
      <c r="K269" s="162">
        <v>22</v>
      </c>
      <c r="L269" s="161">
        <v>2.5959999999999996</v>
      </c>
      <c r="M269" s="161">
        <v>12.596</v>
      </c>
      <c r="N269" s="161">
        <v>15</v>
      </c>
      <c r="O269" s="156" t="str">
        <f t="shared" si="4"/>
        <v>BCPNA00022</v>
      </c>
    </row>
    <row r="270" spans="1:15" ht="17.399999999999999">
      <c r="A270" s="157" t="s">
        <v>3723</v>
      </c>
      <c r="B270" s="157" t="s">
        <v>3724</v>
      </c>
      <c r="C270" s="158"/>
      <c r="D270" s="158"/>
      <c r="E270" s="159"/>
      <c r="F270" s="160" t="s">
        <v>4764</v>
      </c>
      <c r="G270" s="160" t="s">
        <v>4765</v>
      </c>
      <c r="H270" s="161">
        <v>70</v>
      </c>
      <c r="I270" s="162">
        <v>18</v>
      </c>
      <c r="J270" s="161">
        <v>82.6</v>
      </c>
      <c r="K270" s="162">
        <v>22</v>
      </c>
      <c r="L270" s="161">
        <v>18.172000000000001</v>
      </c>
      <c r="M270" s="161">
        <v>88.171999999999997</v>
      </c>
      <c r="N270" s="161">
        <v>104</v>
      </c>
      <c r="O270" s="156" t="str">
        <f t="shared" si="4"/>
        <v>BCPNA00023</v>
      </c>
    </row>
    <row r="271" spans="1:15" ht="17.399999999999999">
      <c r="A271" s="157" t="s">
        <v>3736</v>
      </c>
      <c r="B271" s="157" t="s">
        <v>3738</v>
      </c>
      <c r="C271" s="158"/>
      <c r="D271" s="158"/>
      <c r="E271" s="159"/>
      <c r="F271" s="160" t="s">
        <v>4764</v>
      </c>
      <c r="G271" s="160" t="s">
        <v>4765</v>
      </c>
      <c r="H271" s="161">
        <v>30</v>
      </c>
      <c r="I271" s="162">
        <v>18</v>
      </c>
      <c r="J271" s="161">
        <v>35.4</v>
      </c>
      <c r="K271" s="162">
        <v>22</v>
      </c>
      <c r="L271" s="161">
        <v>7.7879999999999994</v>
      </c>
      <c r="M271" s="161">
        <v>37.787999999999997</v>
      </c>
      <c r="N271" s="161">
        <v>45</v>
      </c>
      <c r="O271" s="156" t="str">
        <f t="shared" si="4"/>
        <v>BCPNA00024</v>
      </c>
    </row>
    <row r="272" spans="1:15" ht="17.399999999999999">
      <c r="A272" s="157" t="s">
        <v>3745</v>
      </c>
      <c r="B272" s="157" t="s">
        <v>3746</v>
      </c>
      <c r="C272" s="158"/>
      <c r="D272" s="158"/>
      <c r="E272" s="159"/>
      <c r="F272" s="160" t="s">
        <v>4764</v>
      </c>
      <c r="G272" s="160" t="s">
        <v>4767</v>
      </c>
      <c r="H272" s="161">
        <v>5</v>
      </c>
      <c r="I272" s="162">
        <v>18</v>
      </c>
      <c r="J272" s="161">
        <v>5.8999999999999995</v>
      </c>
      <c r="K272" s="162">
        <v>22</v>
      </c>
      <c r="L272" s="161">
        <v>1.2979999999999998</v>
      </c>
      <c r="M272" s="161">
        <v>6.298</v>
      </c>
      <c r="N272" s="161">
        <v>7</v>
      </c>
      <c r="O272" s="156" t="str">
        <f t="shared" si="4"/>
        <v>BCPNA00025</v>
      </c>
    </row>
    <row r="273" spans="1:15" ht="34.799999999999997">
      <c r="A273" s="157" t="s">
        <v>3751</v>
      </c>
      <c r="B273" s="157" t="s">
        <v>3752</v>
      </c>
      <c r="C273" s="158"/>
      <c r="D273" s="158"/>
      <c r="E273" s="163" t="s">
        <v>4766</v>
      </c>
      <c r="F273" s="160" t="s">
        <v>4764</v>
      </c>
      <c r="G273" s="160" t="s">
        <v>4765</v>
      </c>
      <c r="H273" s="161">
        <v>5</v>
      </c>
      <c r="I273" s="162">
        <v>18</v>
      </c>
      <c r="J273" s="161">
        <v>5.8999999999999995</v>
      </c>
      <c r="K273" s="162">
        <v>22</v>
      </c>
      <c r="L273" s="161">
        <v>1.2979999999999998</v>
      </c>
      <c r="M273" s="161">
        <v>6.298</v>
      </c>
      <c r="N273" s="161">
        <v>7</v>
      </c>
      <c r="O273" s="156" t="str">
        <f t="shared" si="4"/>
        <v>BCPNA00026</v>
      </c>
    </row>
    <row r="274" spans="1:15" ht="17.399999999999999">
      <c r="A274" s="157" t="s">
        <v>3763</v>
      </c>
      <c r="B274" s="157" t="s">
        <v>3764</v>
      </c>
      <c r="C274" s="158"/>
      <c r="D274" s="158"/>
      <c r="E274" s="159"/>
      <c r="F274" s="160" t="s">
        <v>4764</v>
      </c>
      <c r="G274" s="160" t="s">
        <v>4765</v>
      </c>
      <c r="H274" s="161">
        <v>10</v>
      </c>
      <c r="I274" s="162">
        <v>18</v>
      </c>
      <c r="J274" s="161">
        <v>11.799999999999999</v>
      </c>
      <c r="K274" s="162">
        <v>22</v>
      </c>
      <c r="L274" s="161">
        <v>2.5959999999999996</v>
      </c>
      <c r="M274" s="161">
        <v>12.596</v>
      </c>
      <c r="N274" s="161">
        <v>15</v>
      </c>
      <c r="O274" s="156" t="str">
        <f t="shared" si="4"/>
        <v>BCPNA00027</v>
      </c>
    </row>
    <row r="275" spans="1:15" ht="34.799999999999997">
      <c r="A275" s="157" t="s">
        <v>3771</v>
      </c>
      <c r="B275" s="157" t="s">
        <v>3772</v>
      </c>
      <c r="C275" s="158"/>
      <c r="D275" s="158"/>
      <c r="E275" s="163" t="s">
        <v>4766</v>
      </c>
      <c r="F275" s="160" t="s">
        <v>4764</v>
      </c>
      <c r="G275" s="160" t="s">
        <v>4765</v>
      </c>
      <c r="H275" s="161">
        <v>5</v>
      </c>
      <c r="I275" s="162">
        <v>18</v>
      </c>
      <c r="J275" s="161">
        <v>5.8999999999999995</v>
      </c>
      <c r="K275" s="162">
        <v>22</v>
      </c>
      <c r="L275" s="161">
        <v>1.2979999999999998</v>
      </c>
      <c r="M275" s="161">
        <v>6.298</v>
      </c>
      <c r="N275" s="161">
        <v>7</v>
      </c>
      <c r="O275" s="156" t="str">
        <f t="shared" si="4"/>
        <v>BCPNA00028</v>
      </c>
    </row>
    <row r="276" spans="1:15" ht="34.799999999999997">
      <c r="A276" s="157" t="s">
        <v>3778</v>
      </c>
      <c r="B276" s="157" t="s">
        <v>3779</v>
      </c>
      <c r="C276" s="158"/>
      <c r="D276" s="158"/>
      <c r="E276" s="163" t="s">
        <v>4766</v>
      </c>
      <c r="F276" s="160" t="s">
        <v>4764</v>
      </c>
      <c r="G276" s="160" t="s">
        <v>4765</v>
      </c>
      <c r="H276" s="161">
        <v>5</v>
      </c>
      <c r="I276" s="162">
        <v>18</v>
      </c>
      <c r="J276" s="161">
        <v>5.8999999999999995</v>
      </c>
      <c r="K276" s="162">
        <v>22</v>
      </c>
      <c r="L276" s="161">
        <v>1.2979999999999998</v>
      </c>
      <c r="M276" s="161">
        <v>6.298</v>
      </c>
      <c r="N276" s="161">
        <v>7</v>
      </c>
      <c r="O276" s="156" t="str">
        <f t="shared" si="4"/>
        <v>BCPNA00030</v>
      </c>
    </row>
    <row r="277" spans="1:15" ht="17.399999999999999">
      <c r="A277" s="157" t="s">
        <v>3782</v>
      </c>
      <c r="B277" s="157" t="s">
        <v>3779</v>
      </c>
      <c r="C277" s="158"/>
      <c r="D277" s="158"/>
      <c r="E277" s="159"/>
      <c r="F277" s="160" t="s">
        <v>4764</v>
      </c>
      <c r="G277" s="160" t="s">
        <v>4767</v>
      </c>
      <c r="H277" s="161">
        <v>130</v>
      </c>
      <c r="I277" s="162">
        <v>18</v>
      </c>
      <c r="J277" s="161">
        <v>153.4</v>
      </c>
      <c r="K277" s="162">
        <v>22</v>
      </c>
      <c r="L277" s="161">
        <v>33.748000000000005</v>
      </c>
      <c r="M277" s="161">
        <v>163.74799999999999</v>
      </c>
      <c r="N277" s="161">
        <v>193</v>
      </c>
      <c r="O277" s="156" t="str">
        <f t="shared" si="4"/>
        <v>BCPNA00032</v>
      </c>
    </row>
    <row r="278" spans="1:15" ht="17.399999999999999">
      <c r="A278" s="157" t="s">
        <v>3785</v>
      </c>
      <c r="B278" s="157" t="s">
        <v>3779</v>
      </c>
      <c r="C278" s="158"/>
      <c r="D278" s="158"/>
      <c r="E278" s="159"/>
      <c r="F278" s="160" t="s">
        <v>4764</v>
      </c>
      <c r="G278" s="160" t="s">
        <v>4767</v>
      </c>
      <c r="H278" s="161">
        <v>15</v>
      </c>
      <c r="I278" s="162">
        <v>18</v>
      </c>
      <c r="J278" s="161">
        <v>17.7</v>
      </c>
      <c r="K278" s="162">
        <v>22</v>
      </c>
      <c r="L278" s="161">
        <v>3.8939999999999997</v>
      </c>
      <c r="M278" s="161">
        <v>18.893999999999998</v>
      </c>
      <c r="N278" s="161">
        <v>22</v>
      </c>
      <c r="O278" s="156" t="str">
        <f t="shared" si="4"/>
        <v>BCPNA00033</v>
      </c>
    </row>
    <row r="279" spans="1:15" ht="17.399999999999999">
      <c r="A279" s="157" t="s">
        <v>3798</v>
      </c>
      <c r="B279" s="157" t="s">
        <v>3799</v>
      </c>
      <c r="C279" s="158"/>
      <c r="D279" s="158"/>
      <c r="E279" s="159"/>
      <c r="F279" s="160" t="s">
        <v>4764</v>
      </c>
      <c r="G279" s="160" t="s">
        <v>4767</v>
      </c>
      <c r="H279" s="161">
        <v>40</v>
      </c>
      <c r="I279" s="162">
        <v>18</v>
      </c>
      <c r="J279" s="161">
        <v>47.199999999999996</v>
      </c>
      <c r="K279" s="162">
        <v>22</v>
      </c>
      <c r="L279" s="161">
        <v>10.383999999999999</v>
      </c>
      <c r="M279" s="161">
        <v>50.384</v>
      </c>
      <c r="N279" s="161">
        <v>59</v>
      </c>
      <c r="O279" s="156" t="str">
        <f t="shared" si="4"/>
        <v>BCPNA00034</v>
      </c>
    </row>
    <row r="280" spans="1:15" ht="17.399999999999999">
      <c r="A280" s="157" t="s">
        <v>3818</v>
      </c>
      <c r="B280" s="157" t="s">
        <v>3819</v>
      </c>
      <c r="C280" s="158"/>
      <c r="D280" s="158"/>
      <c r="E280" s="159"/>
      <c r="F280" s="160" t="s">
        <v>4764</v>
      </c>
      <c r="G280" s="160" t="s">
        <v>4767</v>
      </c>
      <c r="H280" s="161">
        <v>25</v>
      </c>
      <c r="I280" s="162">
        <v>18</v>
      </c>
      <c r="J280" s="161">
        <v>29.5</v>
      </c>
      <c r="K280" s="162">
        <v>22</v>
      </c>
      <c r="L280" s="161">
        <v>6.49</v>
      </c>
      <c r="M280" s="161">
        <v>31.490000000000002</v>
      </c>
      <c r="N280" s="161">
        <v>37</v>
      </c>
      <c r="O280" s="156" t="str">
        <f t="shared" si="4"/>
        <v>BCPNA00036</v>
      </c>
    </row>
    <row r="281" spans="1:15" ht="34.799999999999997">
      <c r="A281" s="157" t="s">
        <v>3828</v>
      </c>
      <c r="B281" s="157" t="s">
        <v>3829</v>
      </c>
      <c r="C281" s="158"/>
      <c r="D281" s="158"/>
      <c r="E281" s="163" t="s">
        <v>4766</v>
      </c>
      <c r="F281" s="160" t="s">
        <v>4764</v>
      </c>
      <c r="G281" s="160" t="s">
        <v>4767</v>
      </c>
      <c r="H281" s="161">
        <v>15</v>
      </c>
      <c r="I281" s="162">
        <v>18</v>
      </c>
      <c r="J281" s="161">
        <v>17.7</v>
      </c>
      <c r="K281" s="162">
        <v>22</v>
      </c>
      <c r="L281" s="161">
        <v>3.8939999999999997</v>
      </c>
      <c r="M281" s="161">
        <v>18.893999999999998</v>
      </c>
      <c r="N281" s="161">
        <v>22</v>
      </c>
      <c r="O281" s="156" t="str">
        <f t="shared" si="4"/>
        <v>BCPNA00037</v>
      </c>
    </row>
    <row r="282" spans="1:15" ht="17.399999999999999">
      <c r="A282" s="157" t="s">
        <v>3838</v>
      </c>
      <c r="B282" s="157" t="s">
        <v>3839</v>
      </c>
      <c r="C282" s="158"/>
      <c r="D282" s="158"/>
      <c r="E282" s="159"/>
      <c r="F282" s="160" t="s">
        <v>4764</v>
      </c>
      <c r="G282" s="160" t="s">
        <v>4767</v>
      </c>
      <c r="H282" s="161">
        <v>15</v>
      </c>
      <c r="I282" s="162">
        <v>18</v>
      </c>
      <c r="J282" s="161">
        <v>17.7</v>
      </c>
      <c r="K282" s="162">
        <v>22</v>
      </c>
      <c r="L282" s="161">
        <v>3.8939999999999997</v>
      </c>
      <c r="M282" s="161">
        <v>18.893999999999998</v>
      </c>
      <c r="N282" s="161">
        <v>22</v>
      </c>
      <c r="O282" s="156" t="str">
        <f t="shared" si="4"/>
        <v>BCPNA00038</v>
      </c>
    </row>
    <row r="283" spans="1:15" ht="34.799999999999997">
      <c r="A283" s="157" t="s">
        <v>3848</v>
      </c>
      <c r="B283" s="157" t="s">
        <v>3849</v>
      </c>
      <c r="C283" s="158"/>
      <c r="D283" s="157" t="s">
        <v>29</v>
      </c>
      <c r="E283" s="163" t="s">
        <v>4770</v>
      </c>
      <c r="F283" s="160" t="s">
        <v>4828</v>
      </c>
      <c r="G283" s="160" t="s">
        <v>4765</v>
      </c>
      <c r="H283" s="161">
        <v>3510</v>
      </c>
      <c r="I283" s="162">
        <v>28</v>
      </c>
      <c r="J283" s="161">
        <v>4493</v>
      </c>
      <c r="K283" s="162">
        <v>22</v>
      </c>
      <c r="L283" s="161">
        <v>988.41600000000005</v>
      </c>
      <c r="M283" s="161">
        <v>4498</v>
      </c>
      <c r="N283" s="161">
        <v>5758</v>
      </c>
      <c r="O283" s="156" t="str">
        <f t="shared" si="4"/>
        <v>BCRNA00001</v>
      </c>
    </row>
    <row r="284" spans="1:15" ht="34.799999999999997">
      <c r="A284" s="157" t="s">
        <v>2693</v>
      </c>
      <c r="B284" s="157" t="s">
        <v>2694</v>
      </c>
      <c r="C284" s="158"/>
      <c r="D284" s="157" t="s">
        <v>4634</v>
      </c>
      <c r="E284" s="163" t="s">
        <v>4770</v>
      </c>
      <c r="F284" s="160" t="s">
        <v>4828</v>
      </c>
      <c r="G284" s="160" t="s">
        <v>4765</v>
      </c>
      <c r="H284" s="161">
        <v>3105</v>
      </c>
      <c r="I284" s="162">
        <v>28</v>
      </c>
      <c r="J284" s="161">
        <v>3974</v>
      </c>
      <c r="K284" s="162">
        <v>22</v>
      </c>
      <c r="L284" s="161">
        <v>874.36800000000005</v>
      </c>
      <c r="M284" s="161">
        <v>3979</v>
      </c>
      <c r="N284" s="161">
        <v>5094</v>
      </c>
      <c r="O284" s="156" t="str">
        <f t="shared" si="4"/>
        <v>BCRNA00002</v>
      </c>
    </row>
    <row r="285" spans="1:15" ht="17.399999999999999">
      <c r="A285" s="157" t="s">
        <v>3852</v>
      </c>
      <c r="B285" s="157" t="s">
        <v>3853</v>
      </c>
      <c r="C285" s="158"/>
      <c r="D285" s="157" t="s">
        <v>6366</v>
      </c>
      <c r="E285" s="159"/>
      <c r="F285" s="160" t="s">
        <v>5654</v>
      </c>
      <c r="G285" s="160" t="s">
        <v>4767</v>
      </c>
      <c r="H285" s="161">
        <v>7540</v>
      </c>
      <c r="I285" s="162">
        <v>28</v>
      </c>
      <c r="J285" s="161">
        <v>9651</v>
      </c>
      <c r="K285" s="162">
        <v>18</v>
      </c>
      <c r="L285" s="161">
        <v>1737</v>
      </c>
      <c r="M285" s="161">
        <v>9277</v>
      </c>
      <c r="N285" s="161">
        <v>11875</v>
      </c>
      <c r="O285" s="156" t="str">
        <f t="shared" si="4"/>
        <v>BCRNA00005</v>
      </c>
    </row>
    <row r="286" spans="1:15" ht="34.799999999999997">
      <c r="A286" s="157" t="s">
        <v>3860</v>
      </c>
      <c r="B286" s="157" t="s">
        <v>3861</v>
      </c>
      <c r="C286" s="158"/>
      <c r="D286" s="158"/>
      <c r="E286" s="163" t="s">
        <v>4770</v>
      </c>
      <c r="F286" s="160" t="s">
        <v>4828</v>
      </c>
      <c r="G286" s="160" t="s">
        <v>4765</v>
      </c>
      <c r="H286" s="161">
        <v>3040</v>
      </c>
      <c r="I286" s="162">
        <v>28</v>
      </c>
      <c r="J286" s="161">
        <v>3891</v>
      </c>
      <c r="K286" s="162">
        <v>22</v>
      </c>
      <c r="L286" s="161">
        <v>856.06400000000008</v>
      </c>
      <c r="M286" s="161">
        <v>3896</v>
      </c>
      <c r="N286" s="161">
        <v>4987</v>
      </c>
      <c r="O286" s="156" t="str">
        <f t="shared" si="4"/>
        <v>BCRNA00009</v>
      </c>
    </row>
    <row r="287" spans="1:15" ht="34.799999999999997">
      <c r="A287" s="157" t="s">
        <v>3864</v>
      </c>
      <c r="B287" s="157" t="s">
        <v>3865</v>
      </c>
      <c r="C287" s="158"/>
      <c r="D287" s="157" t="s">
        <v>4634</v>
      </c>
      <c r="E287" s="163" t="s">
        <v>4770</v>
      </c>
      <c r="F287" s="160" t="s">
        <v>4828</v>
      </c>
      <c r="G287" s="160" t="s">
        <v>4767</v>
      </c>
      <c r="H287" s="161">
        <v>2715</v>
      </c>
      <c r="I287" s="162">
        <v>28</v>
      </c>
      <c r="J287" s="161">
        <v>3475</v>
      </c>
      <c r="K287" s="162">
        <v>22</v>
      </c>
      <c r="L287" s="161">
        <v>764.5440000000001</v>
      </c>
      <c r="M287" s="161">
        <v>3480</v>
      </c>
      <c r="N287" s="161">
        <v>4454</v>
      </c>
      <c r="O287" s="156" t="str">
        <f t="shared" si="4"/>
        <v>BCRNA00010</v>
      </c>
    </row>
    <row r="288" spans="1:15" ht="34.799999999999997">
      <c r="A288" s="157" t="s">
        <v>3876</v>
      </c>
      <c r="B288" s="157" t="s">
        <v>3877</v>
      </c>
      <c r="C288" s="158"/>
      <c r="D288" s="157" t="s">
        <v>4634</v>
      </c>
      <c r="E288" s="163" t="s">
        <v>4770</v>
      </c>
      <c r="F288" s="160" t="s">
        <v>4828</v>
      </c>
      <c r="G288" s="160" t="s">
        <v>4765</v>
      </c>
      <c r="H288" s="161">
        <v>3105</v>
      </c>
      <c r="I288" s="162">
        <v>28</v>
      </c>
      <c r="J288" s="161">
        <v>3974</v>
      </c>
      <c r="K288" s="162">
        <v>22</v>
      </c>
      <c r="L288" s="161">
        <v>874.36800000000005</v>
      </c>
      <c r="M288" s="161">
        <v>3979</v>
      </c>
      <c r="N288" s="161">
        <v>5094</v>
      </c>
      <c r="O288" s="156" t="str">
        <f t="shared" si="4"/>
        <v>BCRNA00011</v>
      </c>
    </row>
    <row r="289" spans="1:15" ht="34.799999999999997">
      <c r="A289" s="157" t="s">
        <v>3885</v>
      </c>
      <c r="B289" s="157" t="s">
        <v>3886</v>
      </c>
      <c r="C289" s="158"/>
      <c r="D289" s="157" t="s">
        <v>29</v>
      </c>
      <c r="E289" s="163" t="s">
        <v>4766</v>
      </c>
      <c r="F289" s="160" t="s">
        <v>4828</v>
      </c>
      <c r="G289" s="160" t="s">
        <v>4767</v>
      </c>
      <c r="H289" s="161">
        <v>3710</v>
      </c>
      <c r="I289" s="162">
        <v>28</v>
      </c>
      <c r="J289" s="161">
        <v>4749</v>
      </c>
      <c r="K289" s="162">
        <v>22</v>
      </c>
      <c r="L289" s="161">
        <v>1045</v>
      </c>
      <c r="M289" s="161">
        <v>4755</v>
      </c>
      <c r="N289" s="161">
        <v>6086</v>
      </c>
      <c r="O289" s="156" t="str">
        <f t="shared" si="4"/>
        <v>BCRNA00013</v>
      </c>
    </row>
    <row r="290" spans="1:15" ht="34.799999999999997">
      <c r="A290" s="157" t="s">
        <v>230</v>
      </c>
      <c r="B290" s="157" t="s">
        <v>2361</v>
      </c>
      <c r="C290" s="157" t="s">
        <v>6407</v>
      </c>
      <c r="D290" s="157" t="s">
        <v>6408</v>
      </c>
      <c r="E290" s="163" t="s">
        <v>4766</v>
      </c>
      <c r="F290" s="160" t="s">
        <v>4828</v>
      </c>
      <c r="G290" s="160" t="s">
        <v>4767</v>
      </c>
      <c r="H290" s="161">
        <v>3915</v>
      </c>
      <c r="I290" s="162">
        <v>18</v>
      </c>
      <c r="J290" s="161">
        <v>4620</v>
      </c>
      <c r="K290" s="162">
        <v>22</v>
      </c>
      <c r="L290" s="161">
        <v>1016</v>
      </c>
      <c r="M290" s="161">
        <v>4931</v>
      </c>
      <c r="N290" s="161">
        <v>5819</v>
      </c>
      <c r="O290" s="156" t="str">
        <f t="shared" si="4"/>
        <v>BCRNA00015</v>
      </c>
    </row>
    <row r="291" spans="1:15" ht="34.799999999999997">
      <c r="A291" s="157" t="s">
        <v>2702</v>
      </c>
      <c r="B291" s="157" t="s">
        <v>2704</v>
      </c>
      <c r="C291" s="158"/>
      <c r="D291" s="157" t="s">
        <v>4634</v>
      </c>
      <c r="E291" s="163" t="s">
        <v>4770</v>
      </c>
      <c r="F291" s="160" t="s">
        <v>4828</v>
      </c>
      <c r="G291" s="160" t="s">
        <v>4765</v>
      </c>
      <c r="H291" s="161">
        <v>2250</v>
      </c>
      <c r="I291" s="162">
        <v>18</v>
      </c>
      <c r="J291" s="161">
        <v>2655</v>
      </c>
      <c r="K291" s="162">
        <v>22</v>
      </c>
      <c r="L291" s="161">
        <v>584.1</v>
      </c>
      <c r="M291" s="161">
        <v>2834</v>
      </c>
      <c r="N291" s="161">
        <v>3344</v>
      </c>
      <c r="O291" s="156" t="str">
        <f t="shared" si="4"/>
        <v>BCRNA00016</v>
      </c>
    </row>
    <row r="292" spans="1:15" ht="34.799999999999997">
      <c r="A292" s="157" t="s">
        <v>3972</v>
      </c>
      <c r="B292" s="157" t="s">
        <v>3973</v>
      </c>
      <c r="C292" s="158"/>
      <c r="D292" s="157" t="s">
        <v>29</v>
      </c>
      <c r="E292" s="163" t="s">
        <v>4766</v>
      </c>
      <c r="F292" s="160" t="s">
        <v>5654</v>
      </c>
      <c r="G292" s="160" t="s">
        <v>4767</v>
      </c>
      <c r="H292" s="161">
        <v>4000</v>
      </c>
      <c r="I292" s="162">
        <v>18</v>
      </c>
      <c r="J292" s="161">
        <v>4720</v>
      </c>
      <c r="K292" s="162">
        <v>18</v>
      </c>
      <c r="L292" s="161">
        <v>849.6</v>
      </c>
      <c r="M292" s="161">
        <v>4850</v>
      </c>
      <c r="N292" s="161">
        <v>5723</v>
      </c>
      <c r="O292" s="156" t="str">
        <f t="shared" si="4"/>
        <v>BCRNA00018</v>
      </c>
    </row>
    <row r="293" spans="1:15" ht="34.799999999999997">
      <c r="A293" s="157" t="s">
        <v>3990</v>
      </c>
      <c r="B293" s="157" t="s">
        <v>3991</v>
      </c>
      <c r="C293" s="158"/>
      <c r="D293" s="157" t="s">
        <v>4634</v>
      </c>
      <c r="E293" s="163" t="s">
        <v>4770</v>
      </c>
      <c r="F293" s="160" t="s">
        <v>4828</v>
      </c>
      <c r="G293" s="160" t="s">
        <v>4767</v>
      </c>
      <c r="H293" s="161">
        <v>2310</v>
      </c>
      <c r="I293" s="162">
        <v>28</v>
      </c>
      <c r="J293" s="161">
        <v>2957</v>
      </c>
      <c r="K293" s="162">
        <v>22</v>
      </c>
      <c r="L293" s="161">
        <v>650.49600000000009</v>
      </c>
      <c r="M293" s="161">
        <v>2960</v>
      </c>
      <c r="N293" s="161">
        <v>3789</v>
      </c>
      <c r="O293" s="156" t="str">
        <f t="shared" si="4"/>
        <v>BCRNA00019</v>
      </c>
    </row>
    <row r="294" spans="1:15" ht="34.799999999999997">
      <c r="A294" s="157" t="s">
        <v>2030</v>
      </c>
      <c r="B294" s="157" t="s">
        <v>4030</v>
      </c>
      <c r="C294" s="158"/>
      <c r="D294" s="157" t="s">
        <v>26</v>
      </c>
      <c r="E294" s="163" t="s">
        <v>4766</v>
      </c>
      <c r="F294" s="160" t="s">
        <v>5654</v>
      </c>
      <c r="G294" s="160" t="s">
        <v>4767</v>
      </c>
      <c r="H294" s="161">
        <v>11610</v>
      </c>
      <c r="I294" s="162">
        <v>28</v>
      </c>
      <c r="J294" s="161">
        <v>14861</v>
      </c>
      <c r="K294" s="162">
        <v>18</v>
      </c>
      <c r="L294" s="161">
        <v>2675</v>
      </c>
      <c r="M294" s="161">
        <v>14285</v>
      </c>
      <c r="N294" s="161">
        <v>18285</v>
      </c>
      <c r="O294" s="156" t="str">
        <f t="shared" si="4"/>
        <v>BCRNA00021</v>
      </c>
    </row>
    <row r="295" spans="1:15" ht="17.399999999999999">
      <c r="A295" s="157" t="s">
        <v>1475</v>
      </c>
      <c r="B295" s="157" t="s">
        <v>1476</v>
      </c>
      <c r="C295" s="158"/>
      <c r="D295" s="158"/>
      <c r="E295" s="159"/>
      <c r="F295" s="159"/>
      <c r="G295" s="159"/>
      <c r="H295" s="164"/>
      <c r="I295" s="158"/>
      <c r="J295" s="164"/>
      <c r="K295" s="158"/>
      <c r="L295" s="164"/>
      <c r="M295" s="164"/>
      <c r="N295" s="164"/>
      <c r="O295" s="156" t="str">
        <f t="shared" si="4"/>
        <v>BCRNA00027</v>
      </c>
    </row>
    <row r="296" spans="1:15" ht="34.799999999999997">
      <c r="A296" s="157" t="s">
        <v>4143</v>
      </c>
      <c r="B296" s="157" t="s">
        <v>4144</v>
      </c>
      <c r="C296" s="158"/>
      <c r="D296" s="157" t="s">
        <v>4634</v>
      </c>
      <c r="E296" s="163" t="s">
        <v>4770</v>
      </c>
      <c r="F296" s="160" t="s">
        <v>4828</v>
      </c>
      <c r="G296" s="160" t="s">
        <v>4765</v>
      </c>
      <c r="H296" s="161">
        <v>2125</v>
      </c>
      <c r="I296" s="162">
        <v>28</v>
      </c>
      <c r="J296" s="161">
        <v>2720</v>
      </c>
      <c r="K296" s="162">
        <v>22</v>
      </c>
      <c r="L296" s="161">
        <v>598.4</v>
      </c>
      <c r="M296" s="161">
        <v>2723</v>
      </c>
      <c r="N296" s="161">
        <v>3486</v>
      </c>
      <c r="O296" s="156" t="str">
        <f t="shared" si="4"/>
        <v>BCRRF00003</v>
      </c>
    </row>
    <row r="297" spans="1:15" ht="34.799999999999997">
      <c r="A297" s="157" t="s">
        <v>3198</v>
      </c>
      <c r="B297" s="157" t="s">
        <v>3200</v>
      </c>
      <c r="C297" s="158"/>
      <c r="D297" s="157" t="s">
        <v>29</v>
      </c>
      <c r="E297" s="163" t="s">
        <v>4766</v>
      </c>
      <c r="F297" s="160" t="s">
        <v>4764</v>
      </c>
      <c r="G297" s="160" t="s">
        <v>4767</v>
      </c>
      <c r="H297" s="161">
        <v>365</v>
      </c>
      <c r="I297" s="162">
        <v>18</v>
      </c>
      <c r="J297" s="161">
        <v>430.7</v>
      </c>
      <c r="K297" s="162">
        <v>22</v>
      </c>
      <c r="L297" s="161">
        <v>94.754000000000005</v>
      </c>
      <c r="M297" s="161">
        <v>459.75400000000002</v>
      </c>
      <c r="N297" s="161">
        <v>543</v>
      </c>
      <c r="O297" s="156" t="str">
        <f t="shared" si="4"/>
        <v>BCSBK00001</v>
      </c>
    </row>
    <row r="298" spans="1:15" ht="34.799999999999997">
      <c r="A298" s="157" t="s">
        <v>1481</v>
      </c>
      <c r="B298" s="157" t="s">
        <v>1482</v>
      </c>
      <c r="C298" s="158"/>
      <c r="D298" s="157" t="s">
        <v>27</v>
      </c>
      <c r="E298" s="163" t="s">
        <v>4766</v>
      </c>
      <c r="F298" s="160" t="s">
        <v>4828</v>
      </c>
      <c r="G298" s="160" t="s">
        <v>4765</v>
      </c>
      <c r="H298" s="161">
        <v>395</v>
      </c>
      <c r="I298" s="162">
        <v>28</v>
      </c>
      <c r="J298" s="161">
        <v>505.6</v>
      </c>
      <c r="K298" s="162">
        <v>22</v>
      </c>
      <c r="L298" s="161">
        <v>111.232</v>
      </c>
      <c r="M298" s="161">
        <v>506.23199999999997</v>
      </c>
      <c r="N298" s="161">
        <v>648</v>
      </c>
      <c r="O298" s="156" t="str">
        <f t="shared" si="4"/>
        <v>BCSBK00003</v>
      </c>
    </row>
    <row r="299" spans="1:15" ht="17.399999999999999">
      <c r="A299" s="157" t="s">
        <v>4283</v>
      </c>
      <c r="B299" s="157" t="s">
        <v>4284</v>
      </c>
      <c r="C299" s="158"/>
      <c r="D299" s="158"/>
      <c r="E299" s="159"/>
      <c r="F299" s="160" t="s">
        <v>4828</v>
      </c>
      <c r="G299" s="160" t="s">
        <v>4765</v>
      </c>
      <c r="H299" s="161">
        <v>445</v>
      </c>
      <c r="I299" s="162">
        <v>28</v>
      </c>
      <c r="J299" s="161">
        <v>569.6</v>
      </c>
      <c r="K299" s="162">
        <v>22</v>
      </c>
      <c r="L299" s="161">
        <v>125.31200000000001</v>
      </c>
      <c r="M299" s="161">
        <v>570.31200000000001</v>
      </c>
      <c r="N299" s="161">
        <v>730</v>
      </c>
      <c r="O299" s="156" t="str">
        <f t="shared" si="4"/>
        <v>BCSBK00004</v>
      </c>
    </row>
    <row r="300" spans="1:15" ht="34.799999999999997">
      <c r="A300" s="157" t="s">
        <v>3203</v>
      </c>
      <c r="B300" s="157" t="s">
        <v>3204</v>
      </c>
      <c r="C300" s="158"/>
      <c r="D300" s="157" t="s">
        <v>29</v>
      </c>
      <c r="E300" s="163" t="s">
        <v>4770</v>
      </c>
      <c r="F300" s="160" t="s">
        <v>4764</v>
      </c>
      <c r="G300" s="160" t="s">
        <v>4767</v>
      </c>
      <c r="H300" s="161">
        <v>310</v>
      </c>
      <c r="I300" s="162">
        <v>18</v>
      </c>
      <c r="J300" s="161">
        <v>365.79999999999995</v>
      </c>
      <c r="K300" s="162">
        <v>22</v>
      </c>
      <c r="L300" s="161">
        <v>80.475999999999985</v>
      </c>
      <c r="M300" s="161">
        <v>390.476</v>
      </c>
      <c r="N300" s="161">
        <v>461</v>
      </c>
      <c r="O300" s="156" t="str">
        <f t="shared" si="4"/>
        <v>BCSBK00005</v>
      </c>
    </row>
    <row r="301" spans="1:15" ht="34.799999999999997">
      <c r="A301" s="157" t="s">
        <v>4306</v>
      </c>
      <c r="B301" s="157" t="s">
        <v>4307</v>
      </c>
      <c r="C301" s="158"/>
      <c r="D301" s="157" t="s">
        <v>26</v>
      </c>
      <c r="E301" s="163" t="s">
        <v>4766</v>
      </c>
      <c r="F301" s="160" t="s">
        <v>4828</v>
      </c>
      <c r="G301" s="160" t="s">
        <v>4831</v>
      </c>
      <c r="H301" s="161">
        <v>430</v>
      </c>
      <c r="I301" s="162">
        <v>28</v>
      </c>
      <c r="J301" s="161">
        <v>550.4</v>
      </c>
      <c r="K301" s="162">
        <v>22</v>
      </c>
      <c r="L301" s="161">
        <v>121.08799999999999</v>
      </c>
      <c r="M301" s="161">
        <v>551.08799999999997</v>
      </c>
      <c r="N301" s="161">
        <v>705</v>
      </c>
      <c r="O301" s="156" t="str">
        <f t="shared" si="4"/>
        <v>BCSBK00006</v>
      </c>
    </row>
    <row r="302" spans="1:15" ht="34.799999999999997">
      <c r="A302" s="157" t="s">
        <v>4351</v>
      </c>
      <c r="B302" s="157" t="s">
        <v>4352</v>
      </c>
      <c r="C302" s="158"/>
      <c r="D302" s="157" t="s">
        <v>29</v>
      </c>
      <c r="E302" s="163" t="s">
        <v>4770</v>
      </c>
      <c r="F302" s="160" t="s">
        <v>4828</v>
      </c>
      <c r="G302" s="160" t="s">
        <v>4765</v>
      </c>
      <c r="H302" s="161">
        <v>470</v>
      </c>
      <c r="I302" s="162">
        <v>28</v>
      </c>
      <c r="J302" s="161">
        <v>601.6</v>
      </c>
      <c r="K302" s="162">
        <v>22</v>
      </c>
      <c r="L302" s="161">
        <v>132.352</v>
      </c>
      <c r="M302" s="161">
        <v>602.35199999999998</v>
      </c>
      <c r="N302" s="161">
        <v>771</v>
      </c>
      <c r="O302" s="156" t="str">
        <f t="shared" si="4"/>
        <v>BCVNA00001</v>
      </c>
    </row>
    <row r="303" spans="1:15" ht="17.399999999999999">
      <c r="A303" s="157" t="s">
        <v>4371</v>
      </c>
      <c r="B303" s="157" t="s">
        <v>4372</v>
      </c>
      <c r="C303" s="158"/>
      <c r="D303" s="158"/>
      <c r="E303" s="159"/>
      <c r="F303" s="160" t="s">
        <v>4764</v>
      </c>
      <c r="G303" s="160" t="s">
        <v>4765</v>
      </c>
      <c r="H303" s="161">
        <v>290</v>
      </c>
      <c r="I303" s="162">
        <v>18</v>
      </c>
      <c r="J303" s="161">
        <v>342.2</v>
      </c>
      <c r="K303" s="162">
        <v>22</v>
      </c>
      <c r="L303" s="161">
        <v>75.283999999999992</v>
      </c>
      <c r="M303" s="161">
        <v>365.28399999999999</v>
      </c>
      <c r="N303" s="161">
        <v>431</v>
      </c>
      <c r="O303" s="156" t="str">
        <f t="shared" si="4"/>
        <v>BCVNA00002</v>
      </c>
    </row>
    <row r="304" spans="1:15" ht="34.799999999999997">
      <c r="A304" s="157" t="s">
        <v>4414</v>
      </c>
      <c r="B304" s="157" t="s">
        <v>4415</v>
      </c>
      <c r="C304" s="158"/>
      <c r="D304" s="157" t="s">
        <v>4634</v>
      </c>
      <c r="E304" s="163" t="s">
        <v>4770</v>
      </c>
      <c r="F304" s="160" t="s">
        <v>4764</v>
      </c>
      <c r="G304" s="160" t="s">
        <v>4765</v>
      </c>
      <c r="H304" s="161">
        <v>310</v>
      </c>
      <c r="I304" s="162">
        <v>28</v>
      </c>
      <c r="J304" s="161">
        <v>396.8</v>
      </c>
      <c r="K304" s="162">
        <v>22</v>
      </c>
      <c r="L304" s="161">
        <v>87.296000000000006</v>
      </c>
      <c r="M304" s="161">
        <v>397.29599999999999</v>
      </c>
      <c r="N304" s="161">
        <v>509</v>
      </c>
      <c r="O304" s="156" t="str">
        <f t="shared" si="4"/>
        <v>BCVNA00003</v>
      </c>
    </row>
    <row r="305" spans="1:15" ht="17.399999999999999">
      <c r="A305" s="157" t="s">
        <v>4455</v>
      </c>
      <c r="B305" s="157" t="s">
        <v>4456</v>
      </c>
      <c r="C305" s="158"/>
      <c r="D305" s="158"/>
      <c r="E305" s="159"/>
      <c r="F305" s="160" t="s">
        <v>4828</v>
      </c>
      <c r="G305" s="160" t="s">
        <v>4765</v>
      </c>
      <c r="H305" s="161">
        <v>420</v>
      </c>
      <c r="I305" s="162">
        <v>18</v>
      </c>
      <c r="J305" s="161">
        <v>495.59999999999997</v>
      </c>
      <c r="K305" s="162">
        <v>22</v>
      </c>
      <c r="L305" s="161">
        <v>109.032</v>
      </c>
      <c r="M305" s="161">
        <v>529.03200000000004</v>
      </c>
      <c r="N305" s="161">
        <v>624</v>
      </c>
      <c r="O305" s="156" t="str">
        <f t="shared" si="4"/>
        <v>BCVNA00004</v>
      </c>
    </row>
    <row r="306" spans="1:15" ht="34.799999999999997">
      <c r="A306" s="157" t="s">
        <v>387</v>
      </c>
      <c r="B306" s="157" t="s">
        <v>683</v>
      </c>
      <c r="C306" s="158"/>
      <c r="D306" s="157" t="s">
        <v>4634</v>
      </c>
      <c r="E306" s="163" t="s">
        <v>4770</v>
      </c>
      <c r="F306" s="160" t="s">
        <v>4764</v>
      </c>
      <c r="G306" s="160" t="s">
        <v>4765</v>
      </c>
      <c r="H306" s="161">
        <v>330</v>
      </c>
      <c r="I306" s="162">
        <v>18</v>
      </c>
      <c r="J306" s="161">
        <v>389.4</v>
      </c>
      <c r="K306" s="162">
        <v>22</v>
      </c>
      <c r="L306" s="161">
        <v>85.667999999999992</v>
      </c>
      <c r="M306" s="161">
        <v>415.66800000000001</v>
      </c>
      <c r="N306" s="161">
        <v>490</v>
      </c>
      <c r="O306" s="156" t="str">
        <f t="shared" si="4"/>
        <v>BCVNA00006</v>
      </c>
    </row>
    <row r="307" spans="1:15" ht="17.399999999999999">
      <c r="A307" s="157" t="s">
        <v>4530</v>
      </c>
      <c r="B307" s="157" t="s">
        <v>4532</v>
      </c>
      <c r="C307" s="158"/>
      <c r="D307" s="158"/>
      <c r="E307" s="159"/>
      <c r="F307" s="160" t="s">
        <v>4828</v>
      </c>
      <c r="G307" s="160" t="s">
        <v>4765</v>
      </c>
      <c r="H307" s="161">
        <v>435</v>
      </c>
      <c r="I307" s="162">
        <v>18</v>
      </c>
      <c r="J307" s="161">
        <v>513.29999999999995</v>
      </c>
      <c r="K307" s="162">
        <v>22</v>
      </c>
      <c r="L307" s="161">
        <v>112.92599999999999</v>
      </c>
      <c r="M307" s="161">
        <v>547.92599999999993</v>
      </c>
      <c r="N307" s="161">
        <v>647</v>
      </c>
      <c r="O307" s="156" t="str">
        <f t="shared" si="4"/>
        <v>BCVNA00007</v>
      </c>
    </row>
    <row r="308" spans="1:15" ht="34.799999999999997">
      <c r="A308" s="157" t="s">
        <v>4575</v>
      </c>
      <c r="B308" s="157" t="s">
        <v>4577</v>
      </c>
      <c r="C308" s="158"/>
      <c r="D308" s="157" t="s">
        <v>4634</v>
      </c>
      <c r="E308" s="163" t="s">
        <v>4770</v>
      </c>
      <c r="F308" s="160" t="s">
        <v>4764</v>
      </c>
      <c r="G308" s="160" t="s">
        <v>4767</v>
      </c>
      <c r="H308" s="161">
        <v>340</v>
      </c>
      <c r="I308" s="162">
        <v>18</v>
      </c>
      <c r="J308" s="161">
        <v>401.2</v>
      </c>
      <c r="K308" s="162">
        <v>22</v>
      </c>
      <c r="L308" s="161">
        <v>88.263999999999996</v>
      </c>
      <c r="M308" s="161">
        <v>428.26400000000001</v>
      </c>
      <c r="N308" s="161">
        <v>505</v>
      </c>
      <c r="O308" s="156" t="str">
        <f t="shared" si="4"/>
        <v>BCVNA00009</v>
      </c>
    </row>
    <row r="309" spans="1:15" ht="34.799999999999997">
      <c r="A309" s="157" t="s">
        <v>4583</v>
      </c>
      <c r="B309" s="157" t="s">
        <v>4584</v>
      </c>
      <c r="C309" s="158"/>
      <c r="D309" s="158"/>
      <c r="E309" s="163" t="s">
        <v>4766</v>
      </c>
      <c r="F309" s="160" t="s">
        <v>4828</v>
      </c>
      <c r="G309" s="160" t="s">
        <v>4767</v>
      </c>
      <c r="H309" s="161">
        <v>435</v>
      </c>
      <c r="I309" s="162">
        <v>18</v>
      </c>
      <c r="J309" s="161">
        <v>513.29999999999995</v>
      </c>
      <c r="K309" s="162">
        <v>22</v>
      </c>
      <c r="L309" s="161">
        <v>112.92599999999999</v>
      </c>
      <c r="M309" s="161">
        <v>547.92599999999993</v>
      </c>
      <c r="N309" s="161">
        <v>647</v>
      </c>
      <c r="O309" s="156" t="str">
        <f t="shared" si="4"/>
        <v>BCVNA00010</v>
      </c>
    </row>
    <row r="310" spans="1:15" ht="34.799999999999997">
      <c r="A310" s="157" t="s">
        <v>4599</v>
      </c>
      <c r="B310" s="157" t="s">
        <v>4601</v>
      </c>
      <c r="C310" s="158"/>
      <c r="D310" s="158"/>
      <c r="E310" s="163" t="s">
        <v>4766</v>
      </c>
      <c r="F310" s="160" t="s">
        <v>4764</v>
      </c>
      <c r="G310" s="160" t="s">
        <v>4767</v>
      </c>
      <c r="H310" s="161">
        <v>40</v>
      </c>
      <c r="I310" s="162">
        <v>18</v>
      </c>
      <c r="J310" s="161">
        <v>47.199999999999996</v>
      </c>
      <c r="K310" s="162">
        <v>22</v>
      </c>
      <c r="L310" s="161">
        <v>10.383999999999999</v>
      </c>
      <c r="M310" s="161">
        <v>50.384</v>
      </c>
      <c r="N310" s="161">
        <v>59</v>
      </c>
      <c r="O310" s="156" t="str">
        <f t="shared" si="4"/>
        <v>BCVNA00011</v>
      </c>
    </row>
    <row r="311" spans="1:15" ht="34.799999999999997">
      <c r="A311" s="157" t="s">
        <v>72</v>
      </c>
      <c r="B311" s="157" t="s">
        <v>4630</v>
      </c>
      <c r="C311" s="157" t="s">
        <v>6514</v>
      </c>
      <c r="D311" s="157" t="s">
        <v>5109</v>
      </c>
      <c r="E311" s="163" t="s">
        <v>4766</v>
      </c>
      <c r="F311" s="160" t="s">
        <v>4828</v>
      </c>
      <c r="G311" s="160" t="s">
        <v>4765</v>
      </c>
      <c r="H311" s="161">
        <v>870</v>
      </c>
      <c r="I311" s="162">
        <v>28</v>
      </c>
      <c r="J311" s="161">
        <v>1114</v>
      </c>
      <c r="K311" s="162">
        <v>22</v>
      </c>
      <c r="L311" s="161">
        <v>244.99200000000002</v>
      </c>
      <c r="M311" s="161">
        <v>1115</v>
      </c>
      <c r="N311" s="161">
        <v>1427</v>
      </c>
      <c r="O311" s="156" t="str">
        <f t="shared" si="4"/>
        <v>BCVNA00012</v>
      </c>
    </row>
    <row r="312" spans="1:15" ht="17.399999999999999">
      <c r="A312" s="157" t="s">
        <v>4632</v>
      </c>
      <c r="B312" s="157" t="s">
        <v>4633</v>
      </c>
      <c r="C312" s="158"/>
      <c r="D312" s="158"/>
      <c r="E312" s="159"/>
      <c r="F312" s="160" t="s">
        <v>5587</v>
      </c>
      <c r="G312" s="160" t="s">
        <v>4765</v>
      </c>
      <c r="H312" s="161">
        <v>18975</v>
      </c>
      <c r="I312" s="162">
        <v>5</v>
      </c>
      <c r="J312" s="161">
        <v>19924</v>
      </c>
      <c r="K312" s="162">
        <v>8</v>
      </c>
      <c r="L312" s="161">
        <v>1594</v>
      </c>
      <c r="M312" s="161">
        <v>20569</v>
      </c>
      <c r="N312" s="161">
        <v>21597</v>
      </c>
      <c r="O312" s="156" t="str">
        <f t="shared" si="4"/>
        <v>BDCNA00002</v>
      </c>
    </row>
    <row r="313" spans="1:15" ht="34.799999999999997">
      <c r="A313" s="157" t="s">
        <v>4635</v>
      </c>
      <c r="B313" s="157" t="s">
        <v>4636</v>
      </c>
      <c r="C313" s="158"/>
      <c r="D313" s="158"/>
      <c r="E313" s="163" t="s">
        <v>4766</v>
      </c>
      <c r="F313" s="160" t="s">
        <v>5587</v>
      </c>
      <c r="G313" s="160" t="s">
        <v>4765</v>
      </c>
      <c r="H313" s="161">
        <v>13435</v>
      </c>
      <c r="I313" s="162">
        <v>5</v>
      </c>
      <c r="J313" s="161">
        <v>14107</v>
      </c>
      <c r="K313" s="162">
        <v>8</v>
      </c>
      <c r="L313" s="161">
        <v>1129</v>
      </c>
      <c r="M313" s="161">
        <v>14564</v>
      </c>
      <c r="N313" s="161">
        <v>15292</v>
      </c>
      <c r="O313" s="156" t="str">
        <f t="shared" si="4"/>
        <v>BDCNA00004</v>
      </c>
    </row>
    <row r="314" spans="1:15" ht="17.399999999999999">
      <c r="A314" s="157" t="s">
        <v>4639</v>
      </c>
      <c r="B314" s="157" t="s">
        <v>4640</v>
      </c>
      <c r="C314" s="158"/>
      <c r="D314" s="158"/>
      <c r="E314" s="159"/>
      <c r="F314" s="160" t="s">
        <v>4764</v>
      </c>
      <c r="G314" s="160" t="s">
        <v>4765</v>
      </c>
      <c r="H314" s="161">
        <v>30</v>
      </c>
      <c r="I314" s="162">
        <v>18</v>
      </c>
      <c r="J314" s="161">
        <v>35.4</v>
      </c>
      <c r="K314" s="162">
        <v>22</v>
      </c>
      <c r="L314" s="161">
        <v>7.7879999999999994</v>
      </c>
      <c r="M314" s="161">
        <v>37.787999999999997</v>
      </c>
      <c r="N314" s="161">
        <v>45</v>
      </c>
      <c r="O314" s="156" t="str">
        <f t="shared" si="4"/>
        <v>BDDBK00001</v>
      </c>
    </row>
    <row r="315" spans="1:15" ht="17.399999999999999">
      <c r="A315" s="157" t="s">
        <v>4648</v>
      </c>
      <c r="B315" s="157" t="s">
        <v>4651</v>
      </c>
      <c r="C315" s="158"/>
      <c r="D315" s="158"/>
      <c r="E315" s="159"/>
      <c r="F315" s="160" t="s">
        <v>4764</v>
      </c>
      <c r="G315" s="160" t="s">
        <v>4765</v>
      </c>
      <c r="H315" s="161">
        <v>10</v>
      </c>
      <c r="I315" s="162">
        <v>18</v>
      </c>
      <c r="J315" s="161">
        <v>11.799999999999999</v>
      </c>
      <c r="K315" s="162">
        <v>22</v>
      </c>
      <c r="L315" s="161">
        <v>2.5959999999999996</v>
      </c>
      <c r="M315" s="161">
        <v>12.596</v>
      </c>
      <c r="N315" s="161">
        <v>15</v>
      </c>
      <c r="O315" s="156" t="str">
        <f t="shared" si="4"/>
        <v>BDDBK00002</v>
      </c>
    </row>
    <row r="316" spans="1:15" ht="34.799999999999997">
      <c r="A316" s="157" t="s">
        <v>4678</v>
      </c>
      <c r="B316" s="157" t="s">
        <v>4679</v>
      </c>
      <c r="C316" s="158"/>
      <c r="D316" s="158"/>
      <c r="E316" s="163" t="s">
        <v>4766</v>
      </c>
      <c r="F316" s="160" t="s">
        <v>4764</v>
      </c>
      <c r="G316" s="160" t="s">
        <v>4765</v>
      </c>
      <c r="H316" s="161">
        <v>10</v>
      </c>
      <c r="I316" s="162">
        <v>18</v>
      </c>
      <c r="J316" s="161">
        <v>11.799999999999999</v>
      </c>
      <c r="K316" s="162">
        <v>22</v>
      </c>
      <c r="L316" s="161">
        <v>2.5959999999999996</v>
      </c>
      <c r="M316" s="161">
        <v>12.596</v>
      </c>
      <c r="N316" s="161">
        <v>15</v>
      </c>
      <c r="O316" s="156" t="str">
        <f t="shared" si="4"/>
        <v>BDDBK00003</v>
      </c>
    </row>
    <row r="317" spans="1:15" ht="34.799999999999997">
      <c r="A317" s="157" t="s">
        <v>4687</v>
      </c>
      <c r="B317" s="157" t="s">
        <v>4688</v>
      </c>
      <c r="C317" s="158"/>
      <c r="D317" s="158"/>
      <c r="E317" s="163" t="s">
        <v>4766</v>
      </c>
      <c r="F317" s="160" t="s">
        <v>4764</v>
      </c>
      <c r="G317" s="160" t="s">
        <v>4765</v>
      </c>
      <c r="H317" s="161">
        <v>10</v>
      </c>
      <c r="I317" s="162">
        <v>18</v>
      </c>
      <c r="J317" s="161">
        <v>11.799999999999999</v>
      </c>
      <c r="K317" s="162">
        <v>22</v>
      </c>
      <c r="L317" s="161">
        <v>2.5959999999999996</v>
      </c>
      <c r="M317" s="161">
        <v>12.596</v>
      </c>
      <c r="N317" s="161">
        <v>15</v>
      </c>
      <c r="O317" s="156" t="str">
        <f t="shared" si="4"/>
        <v>BDDBK00004</v>
      </c>
    </row>
    <row r="318" spans="1:15" ht="34.799999999999997">
      <c r="A318" s="157" t="s">
        <v>4694</v>
      </c>
      <c r="B318" s="157" t="s">
        <v>4695</v>
      </c>
      <c r="C318" s="158"/>
      <c r="D318" s="158"/>
      <c r="E318" s="163" t="s">
        <v>4766</v>
      </c>
      <c r="F318" s="160" t="s">
        <v>4764</v>
      </c>
      <c r="G318" s="160" t="s">
        <v>4765</v>
      </c>
      <c r="H318" s="161">
        <v>10</v>
      </c>
      <c r="I318" s="162">
        <v>18</v>
      </c>
      <c r="J318" s="161">
        <v>11.799999999999999</v>
      </c>
      <c r="K318" s="162">
        <v>22</v>
      </c>
      <c r="L318" s="161">
        <v>2.5959999999999996</v>
      </c>
      <c r="M318" s="161">
        <v>12.596</v>
      </c>
      <c r="N318" s="161">
        <v>15</v>
      </c>
      <c r="O318" s="156" t="str">
        <f t="shared" si="4"/>
        <v>BDDBK00006</v>
      </c>
    </row>
    <row r="319" spans="1:15" ht="34.799999999999997">
      <c r="A319" s="157" t="s">
        <v>4696</v>
      </c>
      <c r="B319" s="157" t="s">
        <v>4697</v>
      </c>
      <c r="C319" s="158"/>
      <c r="D319" s="158"/>
      <c r="E319" s="163" t="s">
        <v>4766</v>
      </c>
      <c r="F319" s="160" t="s">
        <v>4764</v>
      </c>
      <c r="G319" s="160" t="s">
        <v>4767</v>
      </c>
      <c r="H319" s="161">
        <v>5</v>
      </c>
      <c r="I319" s="162">
        <v>18</v>
      </c>
      <c r="J319" s="161">
        <v>5.8999999999999995</v>
      </c>
      <c r="K319" s="162">
        <v>22</v>
      </c>
      <c r="L319" s="161">
        <v>1.2979999999999998</v>
      </c>
      <c r="M319" s="161">
        <v>6.298</v>
      </c>
      <c r="N319" s="161">
        <v>7</v>
      </c>
      <c r="O319" s="156" t="str">
        <f t="shared" si="4"/>
        <v>BDDBK00007</v>
      </c>
    </row>
    <row r="320" spans="1:15" ht="34.799999999999997">
      <c r="A320" s="157" t="s">
        <v>4698</v>
      </c>
      <c r="B320" s="157" t="s">
        <v>4699</v>
      </c>
      <c r="C320" s="158"/>
      <c r="D320" s="158"/>
      <c r="E320" s="163" t="s">
        <v>4766</v>
      </c>
      <c r="F320" s="160" t="s">
        <v>4764</v>
      </c>
      <c r="G320" s="160" t="s">
        <v>4765</v>
      </c>
      <c r="H320" s="161">
        <v>130</v>
      </c>
      <c r="I320" s="162">
        <v>18</v>
      </c>
      <c r="J320" s="161">
        <v>153.4</v>
      </c>
      <c r="K320" s="162">
        <v>22</v>
      </c>
      <c r="L320" s="161">
        <v>33.748000000000005</v>
      </c>
      <c r="M320" s="161">
        <v>163.74799999999999</v>
      </c>
      <c r="N320" s="161">
        <v>193</v>
      </c>
      <c r="O320" s="156" t="str">
        <f t="shared" si="4"/>
        <v>BDDBK00008</v>
      </c>
    </row>
    <row r="321" spans="1:15" ht="17.399999999999999">
      <c r="A321" s="157" t="s">
        <v>4701</v>
      </c>
      <c r="B321" s="157" t="s">
        <v>4702</v>
      </c>
      <c r="C321" s="158"/>
      <c r="D321" s="158"/>
      <c r="E321" s="159"/>
      <c r="F321" s="160" t="s">
        <v>4764</v>
      </c>
      <c r="G321" s="160" t="s">
        <v>4765</v>
      </c>
      <c r="H321" s="161">
        <v>10</v>
      </c>
      <c r="I321" s="162">
        <v>18</v>
      </c>
      <c r="J321" s="161">
        <v>11.799999999999999</v>
      </c>
      <c r="K321" s="162">
        <v>22</v>
      </c>
      <c r="L321" s="161">
        <v>2.5959999999999996</v>
      </c>
      <c r="M321" s="161">
        <v>12.596</v>
      </c>
      <c r="N321" s="161">
        <v>15</v>
      </c>
      <c r="O321" s="156" t="str">
        <f t="shared" si="4"/>
        <v>BDDBK00009</v>
      </c>
    </row>
    <row r="322" spans="1:15" ht="17.399999999999999">
      <c r="A322" s="157" t="s">
        <v>4703</v>
      </c>
      <c r="B322" s="157" t="s">
        <v>4704</v>
      </c>
      <c r="C322" s="158"/>
      <c r="D322" s="158"/>
      <c r="E322" s="159"/>
      <c r="F322" s="160" t="s">
        <v>4764</v>
      </c>
      <c r="G322" s="160" t="s">
        <v>4765</v>
      </c>
      <c r="H322" s="161">
        <v>5</v>
      </c>
      <c r="I322" s="162">
        <v>18</v>
      </c>
      <c r="J322" s="161">
        <v>5.8999999999999995</v>
      </c>
      <c r="K322" s="162">
        <v>22</v>
      </c>
      <c r="L322" s="161">
        <v>1.2979999999999998</v>
      </c>
      <c r="M322" s="161">
        <v>6.298</v>
      </c>
      <c r="N322" s="161">
        <v>7</v>
      </c>
      <c r="O322" s="156" t="str">
        <f t="shared" ref="O322:O385" si="5">VLOOKUP(A322,Old,1,FALSE)</f>
        <v>BDDBK00010</v>
      </c>
    </row>
    <row r="323" spans="1:15" ht="17.399999999999999">
      <c r="A323" s="157" t="s">
        <v>4705</v>
      </c>
      <c r="B323" s="157" t="s">
        <v>4706</v>
      </c>
      <c r="C323" s="158"/>
      <c r="D323" s="158"/>
      <c r="E323" s="159"/>
      <c r="F323" s="160" t="s">
        <v>4764</v>
      </c>
      <c r="G323" s="160" t="s">
        <v>4765</v>
      </c>
      <c r="H323" s="161">
        <v>15</v>
      </c>
      <c r="I323" s="162">
        <v>18</v>
      </c>
      <c r="J323" s="161">
        <v>17.7</v>
      </c>
      <c r="K323" s="162">
        <v>22</v>
      </c>
      <c r="L323" s="161">
        <v>3.8939999999999997</v>
      </c>
      <c r="M323" s="161">
        <v>18.893999999999998</v>
      </c>
      <c r="N323" s="161">
        <v>22</v>
      </c>
      <c r="O323" s="156" t="str">
        <f t="shared" si="5"/>
        <v>BDDBK00011</v>
      </c>
    </row>
    <row r="324" spans="1:15" ht="17.399999999999999">
      <c r="A324" s="157" t="s">
        <v>4707</v>
      </c>
      <c r="B324" s="157" t="s">
        <v>4708</v>
      </c>
      <c r="C324" s="158"/>
      <c r="D324" s="158"/>
      <c r="E324" s="159"/>
      <c r="F324" s="160" t="s">
        <v>4764</v>
      </c>
      <c r="G324" s="160" t="s">
        <v>4765</v>
      </c>
      <c r="H324" s="161">
        <v>10</v>
      </c>
      <c r="I324" s="162">
        <v>18</v>
      </c>
      <c r="J324" s="161">
        <v>11.799999999999999</v>
      </c>
      <c r="K324" s="162">
        <v>22</v>
      </c>
      <c r="L324" s="161">
        <v>2.5959999999999996</v>
      </c>
      <c r="M324" s="161">
        <v>12.596</v>
      </c>
      <c r="N324" s="161">
        <v>15</v>
      </c>
      <c r="O324" s="156" t="str">
        <f t="shared" si="5"/>
        <v>BDDBK00012</v>
      </c>
    </row>
    <row r="325" spans="1:15" ht="17.399999999999999">
      <c r="A325" s="157" t="s">
        <v>4709</v>
      </c>
      <c r="B325" s="157" t="s">
        <v>4710</v>
      </c>
      <c r="C325" s="158"/>
      <c r="D325" s="158"/>
      <c r="E325" s="159"/>
      <c r="F325" s="160" t="s">
        <v>4764</v>
      </c>
      <c r="G325" s="160" t="s">
        <v>4765</v>
      </c>
      <c r="H325" s="161">
        <v>10</v>
      </c>
      <c r="I325" s="162">
        <v>18</v>
      </c>
      <c r="J325" s="161">
        <v>11.799999999999999</v>
      </c>
      <c r="K325" s="162">
        <v>22</v>
      </c>
      <c r="L325" s="161">
        <v>2.5959999999999996</v>
      </c>
      <c r="M325" s="161">
        <v>12.596</v>
      </c>
      <c r="N325" s="161">
        <v>15</v>
      </c>
      <c r="O325" s="156" t="str">
        <f t="shared" si="5"/>
        <v>BDDBK00013</v>
      </c>
    </row>
    <row r="326" spans="1:15" ht="17.399999999999999">
      <c r="A326" s="157" t="s">
        <v>4711</v>
      </c>
      <c r="B326" s="157" t="s">
        <v>4712</v>
      </c>
      <c r="C326" s="158"/>
      <c r="D326" s="158"/>
      <c r="E326" s="159"/>
      <c r="F326" s="160" t="s">
        <v>4764</v>
      </c>
      <c r="G326" s="160" t="s">
        <v>4765</v>
      </c>
      <c r="H326" s="161">
        <v>15</v>
      </c>
      <c r="I326" s="162">
        <v>18</v>
      </c>
      <c r="J326" s="161">
        <v>17.7</v>
      </c>
      <c r="K326" s="162">
        <v>22</v>
      </c>
      <c r="L326" s="161">
        <v>3.8939999999999997</v>
      </c>
      <c r="M326" s="161">
        <v>18.893999999999998</v>
      </c>
      <c r="N326" s="161">
        <v>22</v>
      </c>
      <c r="O326" s="156" t="str">
        <f t="shared" si="5"/>
        <v>BDDBK00014</v>
      </c>
    </row>
    <row r="327" spans="1:15" ht="34.799999999999997">
      <c r="A327" s="157" t="s">
        <v>4713</v>
      </c>
      <c r="B327" s="157" t="s">
        <v>4714</v>
      </c>
      <c r="C327" s="158"/>
      <c r="D327" s="158"/>
      <c r="E327" s="163" t="s">
        <v>4766</v>
      </c>
      <c r="F327" s="160" t="s">
        <v>4764</v>
      </c>
      <c r="G327" s="160" t="s">
        <v>4765</v>
      </c>
      <c r="H327" s="161">
        <v>5</v>
      </c>
      <c r="I327" s="162">
        <v>18</v>
      </c>
      <c r="J327" s="161">
        <v>5.8999999999999995</v>
      </c>
      <c r="K327" s="162">
        <v>22</v>
      </c>
      <c r="L327" s="161">
        <v>1.2979999999999998</v>
      </c>
      <c r="M327" s="161">
        <v>6.298</v>
      </c>
      <c r="N327" s="161">
        <v>7</v>
      </c>
      <c r="O327" s="156" t="str">
        <f t="shared" si="5"/>
        <v>BDDBK00015</v>
      </c>
    </row>
    <row r="328" spans="1:15" ht="34.799999999999997">
      <c r="A328" s="157" t="s">
        <v>4715</v>
      </c>
      <c r="B328" s="157" t="s">
        <v>4716</v>
      </c>
      <c r="C328" s="158"/>
      <c r="D328" s="158"/>
      <c r="E328" s="163" t="s">
        <v>4766</v>
      </c>
      <c r="F328" s="160" t="s">
        <v>4764</v>
      </c>
      <c r="G328" s="160" t="s">
        <v>4767</v>
      </c>
      <c r="H328" s="161">
        <v>25</v>
      </c>
      <c r="I328" s="162">
        <v>18</v>
      </c>
      <c r="J328" s="161">
        <v>29.5</v>
      </c>
      <c r="K328" s="162">
        <v>22</v>
      </c>
      <c r="L328" s="161">
        <v>6.49</v>
      </c>
      <c r="M328" s="161">
        <v>31.490000000000002</v>
      </c>
      <c r="N328" s="161">
        <v>37</v>
      </c>
      <c r="O328" s="156" t="str">
        <f t="shared" si="5"/>
        <v>BDDBK00016</v>
      </c>
    </row>
    <row r="329" spans="1:15" ht="17.399999999999999">
      <c r="A329" s="157" t="s">
        <v>4717</v>
      </c>
      <c r="B329" s="157" t="s">
        <v>4718</v>
      </c>
      <c r="C329" s="158"/>
      <c r="D329" s="158"/>
      <c r="E329" s="159"/>
      <c r="F329" s="160" t="s">
        <v>4764</v>
      </c>
      <c r="G329" s="160" t="s">
        <v>4765</v>
      </c>
      <c r="H329" s="161">
        <v>290</v>
      </c>
      <c r="I329" s="162">
        <v>18</v>
      </c>
      <c r="J329" s="161">
        <v>342.2</v>
      </c>
      <c r="K329" s="162">
        <v>22</v>
      </c>
      <c r="L329" s="161">
        <v>75.283999999999992</v>
      </c>
      <c r="M329" s="161">
        <v>365.28399999999999</v>
      </c>
      <c r="N329" s="161">
        <v>431</v>
      </c>
      <c r="O329" s="156" t="str">
        <f t="shared" si="5"/>
        <v>BELBK00087</v>
      </c>
    </row>
    <row r="330" spans="1:15" ht="17.399999999999999">
      <c r="A330" s="157" t="s">
        <v>4719</v>
      </c>
      <c r="B330" s="157" t="s">
        <v>4720</v>
      </c>
      <c r="C330" s="158"/>
      <c r="D330" s="158"/>
      <c r="E330" s="159"/>
      <c r="F330" s="160" t="s">
        <v>4764</v>
      </c>
      <c r="G330" s="160" t="s">
        <v>4765</v>
      </c>
      <c r="H330" s="161">
        <v>150</v>
      </c>
      <c r="I330" s="162">
        <v>18</v>
      </c>
      <c r="J330" s="161">
        <v>177</v>
      </c>
      <c r="K330" s="162">
        <v>22</v>
      </c>
      <c r="L330" s="161">
        <v>38.94</v>
      </c>
      <c r="M330" s="161">
        <v>188.94</v>
      </c>
      <c r="N330" s="161">
        <v>223</v>
      </c>
      <c r="O330" s="156" t="str">
        <f t="shared" si="5"/>
        <v>BELGN00091</v>
      </c>
    </row>
    <row r="331" spans="1:15" ht="17.399999999999999">
      <c r="A331" s="157" t="s">
        <v>4721</v>
      </c>
      <c r="B331" s="157" t="s">
        <v>4722</v>
      </c>
      <c r="C331" s="158"/>
      <c r="D331" s="158"/>
      <c r="E331" s="159"/>
      <c r="F331" s="160" t="s">
        <v>4764</v>
      </c>
      <c r="G331" s="160" t="s">
        <v>4765</v>
      </c>
      <c r="H331" s="161">
        <v>25</v>
      </c>
      <c r="I331" s="162">
        <v>18</v>
      </c>
      <c r="J331" s="161">
        <v>29.5</v>
      </c>
      <c r="K331" s="162">
        <v>22</v>
      </c>
      <c r="L331" s="161">
        <v>6.49</v>
      </c>
      <c r="M331" s="161">
        <v>31.490000000000002</v>
      </c>
      <c r="N331" s="161">
        <v>37</v>
      </c>
      <c r="O331" s="156" t="str">
        <f t="shared" si="5"/>
        <v>BELGN00092</v>
      </c>
    </row>
    <row r="332" spans="1:15" ht="34.799999999999997">
      <c r="A332" s="157" t="s">
        <v>3207</v>
      </c>
      <c r="B332" s="157" t="s">
        <v>3208</v>
      </c>
      <c r="C332" s="158"/>
      <c r="D332" s="158"/>
      <c r="E332" s="163" t="s">
        <v>4770</v>
      </c>
      <c r="F332" s="160" t="s">
        <v>4764</v>
      </c>
      <c r="G332" s="160" t="s">
        <v>4765</v>
      </c>
      <c r="H332" s="161">
        <v>30</v>
      </c>
      <c r="I332" s="162">
        <v>18</v>
      </c>
      <c r="J332" s="161">
        <v>35.4</v>
      </c>
      <c r="K332" s="162">
        <v>22</v>
      </c>
      <c r="L332" s="161">
        <v>7.7879999999999994</v>
      </c>
      <c r="M332" s="161">
        <v>37.787999999999997</v>
      </c>
      <c r="N332" s="161">
        <v>45</v>
      </c>
      <c r="O332" s="156" t="str">
        <f t="shared" si="5"/>
        <v>BELNA00001</v>
      </c>
    </row>
    <row r="333" spans="1:15" ht="34.799999999999997">
      <c r="A333" s="157" t="s">
        <v>2711</v>
      </c>
      <c r="B333" s="157" t="s">
        <v>2713</v>
      </c>
      <c r="C333" s="158"/>
      <c r="D333" s="158"/>
      <c r="E333" s="163" t="s">
        <v>4770</v>
      </c>
      <c r="F333" s="160" t="s">
        <v>4764</v>
      </c>
      <c r="G333" s="160" t="s">
        <v>4765</v>
      </c>
      <c r="H333" s="161">
        <v>60</v>
      </c>
      <c r="I333" s="162">
        <v>18</v>
      </c>
      <c r="J333" s="161">
        <v>70.8</v>
      </c>
      <c r="K333" s="162">
        <v>22</v>
      </c>
      <c r="L333" s="161">
        <v>15.575999999999999</v>
      </c>
      <c r="M333" s="161">
        <v>75.575999999999993</v>
      </c>
      <c r="N333" s="161">
        <v>89</v>
      </c>
      <c r="O333" s="156" t="str">
        <f t="shared" si="5"/>
        <v>BELNA00002</v>
      </c>
    </row>
    <row r="334" spans="1:15" ht="17.399999999999999">
      <c r="A334" s="157" t="s">
        <v>4723</v>
      </c>
      <c r="B334" s="157" t="s">
        <v>4724</v>
      </c>
      <c r="C334" s="158"/>
      <c r="D334" s="158"/>
      <c r="E334" s="159"/>
      <c r="F334" s="160" t="s">
        <v>4828</v>
      </c>
      <c r="G334" s="160" t="s">
        <v>4765</v>
      </c>
      <c r="H334" s="161">
        <v>400</v>
      </c>
      <c r="I334" s="162">
        <v>28</v>
      </c>
      <c r="J334" s="161">
        <v>512</v>
      </c>
      <c r="K334" s="162">
        <v>22</v>
      </c>
      <c r="L334" s="161">
        <v>112.64</v>
      </c>
      <c r="M334" s="161">
        <v>512.64</v>
      </c>
      <c r="N334" s="161">
        <v>656</v>
      </c>
      <c r="O334" s="156" t="str">
        <f t="shared" si="5"/>
        <v>BELNA00003</v>
      </c>
    </row>
    <row r="335" spans="1:15" ht="17.399999999999999">
      <c r="A335" s="157" t="s">
        <v>4725</v>
      </c>
      <c r="B335" s="157" t="s">
        <v>4726</v>
      </c>
      <c r="C335" s="158"/>
      <c r="D335" s="158"/>
      <c r="E335" s="159"/>
      <c r="F335" s="160" t="s">
        <v>4764</v>
      </c>
      <c r="G335" s="160" t="s">
        <v>4765</v>
      </c>
      <c r="H335" s="161">
        <v>245</v>
      </c>
      <c r="I335" s="162">
        <v>28</v>
      </c>
      <c r="J335" s="161">
        <v>313.60000000000002</v>
      </c>
      <c r="K335" s="162">
        <v>22</v>
      </c>
      <c r="L335" s="161">
        <v>68.992000000000004</v>
      </c>
      <c r="M335" s="161">
        <v>313.99200000000002</v>
      </c>
      <c r="N335" s="161">
        <v>402</v>
      </c>
      <c r="O335" s="156" t="str">
        <f t="shared" si="5"/>
        <v>BELNA00004</v>
      </c>
    </row>
    <row r="336" spans="1:15" ht="17.399999999999999">
      <c r="A336" s="157" t="s">
        <v>4727</v>
      </c>
      <c r="B336" s="157" t="s">
        <v>4728</v>
      </c>
      <c r="C336" s="158"/>
      <c r="D336" s="158"/>
      <c r="E336" s="159"/>
      <c r="F336" s="160" t="s">
        <v>4764</v>
      </c>
      <c r="G336" s="160" t="s">
        <v>4765</v>
      </c>
      <c r="H336" s="161">
        <v>40</v>
      </c>
      <c r="I336" s="162">
        <v>18</v>
      </c>
      <c r="J336" s="161">
        <v>47.199999999999996</v>
      </c>
      <c r="K336" s="162">
        <v>22</v>
      </c>
      <c r="L336" s="161">
        <v>10.383999999999999</v>
      </c>
      <c r="M336" s="161">
        <v>50.384</v>
      </c>
      <c r="N336" s="161">
        <v>59</v>
      </c>
      <c r="O336" s="156" t="str">
        <f t="shared" si="5"/>
        <v>BELNA00005</v>
      </c>
    </row>
    <row r="337" spans="1:15" ht="17.399999999999999">
      <c r="A337" s="157" t="s">
        <v>4729</v>
      </c>
      <c r="B337" s="157" t="s">
        <v>4730</v>
      </c>
      <c r="C337" s="158"/>
      <c r="D337" s="158"/>
      <c r="E337" s="159"/>
      <c r="F337" s="160" t="s">
        <v>4764</v>
      </c>
      <c r="G337" s="160" t="s">
        <v>4765</v>
      </c>
      <c r="H337" s="161">
        <v>255</v>
      </c>
      <c r="I337" s="162">
        <v>18</v>
      </c>
      <c r="J337" s="161">
        <v>300.89999999999998</v>
      </c>
      <c r="K337" s="162">
        <v>22</v>
      </c>
      <c r="L337" s="161">
        <v>66.197999999999993</v>
      </c>
      <c r="M337" s="161">
        <v>321.19799999999998</v>
      </c>
      <c r="N337" s="161">
        <v>379</v>
      </c>
      <c r="O337" s="156" t="str">
        <f t="shared" si="5"/>
        <v>BELNA00007</v>
      </c>
    </row>
    <row r="338" spans="1:15" ht="34.799999999999997">
      <c r="A338" s="157" t="s">
        <v>4732</v>
      </c>
      <c r="B338" s="157" t="s">
        <v>4733</v>
      </c>
      <c r="C338" s="158"/>
      <c r="D338" s="158"/>
      <c r="E338" s="163" t="s">
        <v>4766</v>
      </c>
      <c r="F338" s="160" t="s">
        <v>4764</v>
      </c>
      <c r="G338" s="160" t="s">
        <v>4765</v>
      </c>
      <c r="H338" s="161">
        <v>5</v>
      </c>
      <c r="I338" s="162">
        <v>18</v>
      </c>
      <c r="J338" s="161">
        <v>5.8999999999999995</v>
      </c>
      <c r="K338" s="162">
        <v>22</v>
      </c>
      <c r="L338" s="161">
        <v>1.2979999999999998</v>
      </c>
      <c r="M338" s="161">
        <v>6.298</v>
      </c>
      <c r="N338" s="161">
        <v>7</v>
      </c>
      <c r="O338" s="156" t="str">
        <f t="shared" si="5"/>
        <v>BELNA00008</v>
      </c>
    </row>
    <row r="339" spans="1:15" ht="34.799999999999997">
      <c r="A339" s="157" t="s">
        <v>4734</v>
      </c>
      <c r="B339" s="157" t="s">
        <v>4735</v>
      </c>
      <c r="C339" s="158"/>
      <c r="D339" s="158"/>
      <c r="E339" s="163" t="s">
        <v>4766</v>
      </c>
      <c r="F339" s="160" t="s">
        <v>4764</v>
      </c>
      <c r="G339" s="160" t="s">
        <v>4765</v>
      </c>
      <c r="H339" s="161">
        <v>5</v>
      </c>
      <c r="I339" s="162">
        <v>18</v>
      </c>
      <c r="J339" s="161">
        <v>5.8999999999999995</v>
      </c>
      <c r="K339" s="162">
        <v>22</v>
      </c>
      <c r="L339" s="161">
        <v>1.2979999999999998</v>
      </c>
      <c r="M339" s="161">
        <v>6.298</v>
      </c>
      <c r="N339" s="161">
        <v>7</v>
      </c>
      <c r="O339" s="156" t="str">
        <f t="shared" si="5"/>
        <v>BELNA00009</v>
      </c>
    </row>
    <row r="340" spans="1:15" ht="34.799999999999997">
      <c r="A340" s="157" t="s">
        <v>4736</v>
      </c>
      <c r="B340" s="157" t="s">
        <v>4737</v>
      </c>
      <c r="C340" s="158"/>
      <c r="D340" s="158"/>
      <c r="E340" s="163" t="s">
        <v>4766</v>
      </c>
      <c r="F340" s="160" t="s">
        <v>4828</v>
      </c>
      <c r="G340" s="160" t="s">
        <v>4765</v>
      </c>
      <c r="H340" s="161">
        <v>600</v>
      </c>
      <c r="I340" s="162">
        <v>18</v>
      </c>
      <c r="J340" s="161">
        <v>708</v>
      </c>
      <c r="K340" s="162">
        <v>22</v>
      </c>
      <c r="L340" s="161">
        <v>155.76</v>
      </c>
      <c r="M340" s="161">
        <v>755.76</v>
      </c>
      <c r="N340" s="161">
        <v>892</v>
      </c>
      <c r="O340" s="156" t="str">
        <f t="shared" si="5"/>
        <v>BELNA000095</v>
      </c>
    </row>
    <row r="341" spans="1:15" ht="34.799999999999997">
      <c r="A341" s="157" t="s">
        <v>4739</v>
      </c>
      <c r="B341" s="157" t="s">
        <v>4740</v>
      </c>
      <c r="C341" s="158"/>
      <c r="D341" s="157" t="s">
        <v>29</v>
      </c>
      <c r="E341" s="163" t="s">
        <v>4770</v>
      </c>
      <c r="F341" s="160" t="s">
        <v>4828</v>
      </c>
      <c r="G341" s="160" t="s">
        <v>4765</v>
      </c>
      <c r="H341" s="161">
        <v>670</v>
      </c>
      <c r="I341" s="162">
        <v>28</v>
      </c>
      <c r="J341" s="161">
        <v>857.6</v>
      </c>
      <c r="K341" s="162">
        <v>22</v>
      </c>
      <c r="L341" s="161">
        <v>188.672</v>
      </c>
      <c r="M341" s="161">
        <v>858.67200000000003</v>
      </c>
      <c r="N341" s="161">
        <v>1099</v>
      </c>
      <c r="O341" s="156" t="str">
        <f t="shared" si="5"/>
        <v>BELNA00013</v>
      </c>
    </row>
    <row r="342" spans="1:15" ht="34.799999999999997">
      <c r="A342" s="157" t="s">
        <v>4741</v>
      </c>
      <c r="B342" s="157" t="s">
        <v>4742</v>
      </c>
      <c r="C342" s="158"/>
      <c r="D342" s="157" t="s">
        <v>29</v>
      </c>
      <c r="E342" s="163" t="s">
        <v>4770</v>
      </c>
      <c r="F342" s="160" t="s">
        <v>4828</v>
      </c>
      <c r="G342" s="160" t="s">
        <v>4765</v>
      </c>
      <c r="H342" s="161">
        <v>515</v>
      </c>
      <c r="I342" s="162">
        <v>18</v>
      </c>
      <c r="J342" s="161">
        <v>607.69999999999993</v>
      </c>
      <c r="K342" s="162">
        <v>22</v>
      </c>
      <c r="L342" s="161">
        <v>133.69399999999999</v>
      </c>
      <c r="M342" s="161">
        <v>648.69399999999996</v>
      </c>
      <c r="N342" s="161">
        <v>765</v>
      </c>
      <c r="O342" s="156" t="str">
        <f t="shared" si="5"/>
        <v>BELNA00014</v>
      </c>
    </row>
    <row r="343" spans="1:15" ht="34.799999999999997">
      <c r="A343" s="157" t="s">
        <v>1483</v>
      </c>
      <c r="B343" s="157" t="s">
        <v>4743</v>
      </c>
      <c r="C343" s="158"/>
      <c r="D343" s="157" t="s">
        <v>26</v>
      </c>
      <c r="E343" s="163" t="s">
        <v>4766</v>
      </c>
      <c r="F343" s="160" t="s">
        <v>4764</v>
      </c>
      <c r="G343" s="160" t="s">
        <v>4765</v>
      </c>
      <c r="H343" s="161">
        <v>130</v>
      </c>
      <c r="I343" s="162">
        <v>18</v>
      </c>
      <c r="J343" s="161">
        <v>153.4</v>
      </c>
      <c r="K343" s="162">
        <v>22</v>
      </c>
      <c r="L343" s="161">
        <v>33.748000000000005</v>
      </c>
      <c r="M343" s="161">
        <v>163.74799999999999</v>
      </c>
      <c r="N343" s="161">
        <v>193</v>
      </c>
      <c r="O343" s="156" t="str">
        <f t="shared" si="5"/>
        <v>BELNA00016</v>
      </c>
    </row>
    <row r="344" spans="1:15" ht="34.799999999999997">
      <c r="A344" s="157" t="s">
        <v>4744</v>
      </c>
      <c r="B344" s="157" t="s">
        <v>4745</v>
      </c>
      <c r="C344" s="158"/>
      <c r="D344" s="157" t="s">
        <v>29</v>
      </c>
      <c r="E344" s="163" t="s">
        <v>4766</v>
      </c>
      <c r="F344" s="160" t="s">
        <v>4764</v>
      </c>
      <c r="G344" s="160" t="s">
        <v>4765</v>
      </c>
      <c r="H344" s="161">
        <v>210</v>
      </c>
      <c r="I344" s="162">
        <v>28</v>
      </c>
      <c r="J344" s="161">
        <v>268.8</v>
      </c>
      <c r="K344" s="162">
        <v>22</v>
      </c>
      <c r="L344" s="161">
        <v>59.136000000000003</v>
      </c>
      <c r="M344" s="161">
        <v>269.13600000000002</v>
      </c>
      <c r="N344" s="161">
        <v>344</v>
      </c>
      <c r="O344" s="156" t="str">
        <f t="shared" si="5"/>
        <v>BELNA00017</v>
      </c>
    </row>
    <row r="345" spans="1:15" ht="34.799999999999997">
      <c r="A345" s="157" t="s">
        <v>4746</v>
      </c>
      <c r="B345" s="157" t="s">
        <v>4747</v>
      </c>
      <c r="C345" s="158"/>
      <c r="D345" s="157" t="s">
        <v>29</v>
      </c>
      <c r="E345" s="163" t="s">
        <v>4770</v>
      </c>
      <c r="F345" s="160" t="s">
        <v>4828</v>
      </c>
      <c r="G345" s="160" t="s">
        <v>4765</v>
      </c>
      <c r="H345" s="161">
        <v>935</v>
      </c>
      <c r="I345" s="162">
        <v>28</v>
      </c>
      <c r="J345" s="161">
        <v>1197</v>
      </c>
      <c r="K345" s="162">
        <v>22</v>
      </c>
      <c r="L345" s="161">
        <v>263.29599999999999</v>
      </c>
      <c r="M345" s="161">
        <v>1198</v>
      </c>
      <c r="N345" s="161">
        <v>1534</v>
      </c>
      <c r="O345" s="156" t="str">
        <f t="shared" si="5"/>
        <v>BELNA00018</v>
      </c>
    </row>
    <row r="346" spans="1:15" ht="17.399999999999999">
      <c r="A346" s="157" t="s">
        <v>4748</v>
      </c>
      <c r="B346" s="157" t="s">
        <v>4749</v>
      </c>
      <c r="C346" s="158"/>
      <c r="D346" s="158"/>
      <c r="E346" s="159"/>
      <c r="F346" s="160" t="s">
        <v>4764</v>
      </c>
      <c r="G346" s="160" t="s">
        <v>4765</v>
      </c>
      <c r="H346" s="161">
        <v>285</v>
      </c>
      <c r="I346" s="162">
        <v>18</v>
      </c>
      <c r="J346" s="161">
        <v>336.29999999999995</v>
      </c>
      <c r="K346" s="162">
        <v>22</v>
      </c>
      <c r="L346" s="161">
        <v>73.98599999999999</v>
      </c>
      <c r="M346" s="161">
        <v>358.98599999999999</v>
      </c>
      <c r="N346" s="161">
        <v>424</v>
      </c>
      <c r="O346" s="156" t="str">
        <f t="shared" si="5"/>
        <v>BELNA00019</v>
      </c>
    </row>
    <row r="347" spans="1:15" ht="17.399999999999999">
      <c r="A347" s="157" t="s">
        <v>4750</v>
      </c>
      <c r="B347" s="157" t="s">
        <v>4751</v>
      </c>
      <c r="C347" s="158"/>
      <c r="D347" s="158"/>
      <c r="E347" s="159"/>
      <c r="F347" s="160" t="s">
        <v>4764</v>
      </c>
      <c r="G347" s="160" t="s">
        <v>4765</v>
      </c>
      <c r="H347" s="161">
        <v>75</v>
      </c>
      <c r="I347" s="162">
        <v>18</v>
      </c>
      <c r="J347" s="161">
        <v>88.5</v>
      </c>
      <c r="K347" s="162">
        <v>22</v>
      </c>
      <c r="L347" s="161">
        <v>19.47</v>
      </c>
      <c r="M347" s="161">
        <v>94.47</v>
      </c>
      <c r="N347" s="161">
        <v>111</v>
      </c>
      <c r="O347" s="156" t="str">
        <f t="shared" si="5"/>
        <v>BELNA00020</v>
      </c>
    </row>
    <row r="348" spans="1:15" ht="17.399999999999999">
      <c r="A348" s="157" t="s">
        <v>4768</v>
      </c>
      <c r="B348" s="157" t="s">
        <v>4769</v>
      </c>
      <c r="C348" s="158"/>
      <c r="D348" s="158"/>
      <c r="E348" s="159"/>
      <c r="F348" s="160" t="s">
        <v>4828</v>
      </c>
      <c r="G348" s="160" t="s">
        <v>4767</v>
      </c>
      <c r="H348" s="161">
        <v>515</v>
      </c>
      <c r="I348" s="162">
        <v>18</v>
      </c>
      <c r="J348" s="161">
        <v>607.69999999999993</v>
      </c>
      <c r="K348" s="162">
        <v>22</v>
      </c>
      <c r="L348" s="161">
        <v>133.69399999999999</v>
      </c>
      <c r="M348" s="161">
        <v>648.69399999999996</v>
      </c>
      <c r="N348" s="161">
        <v>765</v>
      </c>
      <c r="O348" s="156" t="str">
        <f t="shared" si="5"/>
        <v>BELNA000203</v>
      </c>
    </row>
    <row r="349" spans="1:15" ht="34.799999999999997">
      <c r="A349" s="157" t="s">
        <v>4771</v>
      </c>
      <c r="B349" s="157" t="s">
        <v>4772</v>
      </c>
      <c r="C349" s="158"/>
      <c r="D349" s="157" t="s">
        <v>29</v>
      </c>
      <c r="E349" s="163" t="s">
        <v>4766</v>
      </c>
      <c r="F349" s="160" t="s">
        <v>4764</v>
      </c>
      <c r="G349" s="160" t="s">
        <v>4767</v>
      </c>
      <c r="H349" s="161">
        <v>75</v>
      </c>
      <c r="I349" s="162">
        <v>18</v>
      </c>
      <c r="J349" s="161">
        <v>88.5</v>
      </c>
      <c r="K349" s="162">
        <v>22</v>
      </c>
      <c r="L349" s="161">
        <v>19.47</v>
      </c>
      <c r="M349" s="161">
        <v>94.47</v>
      </c>
      <c r="N349" s="161">
        <v>111</v>
      </c>
      <c r="O349" s="156" t="str">
        <f t="shared" si="5"/>
        <v>BELNA00021</v>
      </c>
    </row>
    <row r="350" spans="1:15" ht="17.399999999999999">
      <c r="A350" s="157" t="s">
        <v>4773</v>
      </c>
      <c r="B350" s="157" t="s">
        <v>4774</v>
      </c>
      <c r="C350" s="158"/>
      <c r="D350" s="158"/>
      <c r="E350" s="159"/>
      <c r="F350" s="160" t="s">
        <v>4764</v>
      </c>
      <c r="G350" s="160" t="s">
        <v>4765</v>
      </c>
      <c r="H350" s="161">
        <v>5</v>
      </c>
      <c r="I350" s="162">
        <v>18</v>
      </c>
      <c r="J350" s="161">
        <v>5.8999999999999995</v>
      </c>
      <c r="K350" s="162">
        <v>22</v>
      </c>
      <c r="L350" s="161">
        <v>1.2979999999999998</v>
      </c>
      <c r="M350" s="161">
        <v>6.298</v>
      </c>
      <c r="N350" s="161">
        <v>7</v>
      </c>
      <c r="O350" s="156" t="str">
        <f t="shared" si="5"/>
        <v>BELNA00023</v>
      </c>
    </row>
    <row r="351" spans="1:15" ht="34.799999999999997">
      <c r="A351" s="157" t="s">
        <v>2716</v>
      </c>
      <c r="B351" s="157" t="s">
        <v>2717</v>
      </c>
      <c r="C351" s="158"/>
      <c r="D351" s="158"/>
      <c r="E351" s="163" t="s">
        <v>4766</v>
      </c>
      <c r="F351" s="160" t="s">
        <v>4764</v>
      </c>
      <c r="G351" s="160" t="s">
        <v>4765</v>
      </c>
      <c r="H351" s="161">
        <v>10</v>
      </c>
      <c r="I351" s="162">
        <v>18</v>
      </c>
      <c r="J351" s="161">
        <v>11.799999999999999</v>
      </c>
      <c r="K351" s="162">
        <v>22</v>
      </c>
      <c r="L351" s="161">
        <v>2.5959999999999996</v>
      </c>
      <c r="M351" s="161">
        <v>12.596</v>
      </c>
      <c r="N351" s="161">
        <v>15</v>
      </c>
      <c r="O351" s="156" t="str">
        <f t="shared" si="5"/>
        <v>BELNA00024</v>
      </c>
    </row>
    <row r="352" spans="1:15" ht="17.399999999999999">
      <c r="A352" s="157" t="s">
        <v>3210</v>
      </c>
      <c r="B352" s="157" t="s">
        <v>4776</v>
      </c>
      <c r="C352" s="158"/>
      <c r="D352" s="158"/>
      <c r="E352" s="159"/>
      <c r="F352" s="160" t="s">
        <v>4764</v>
      </c>
      <c r="G352" s="160" t="s">
        <v>4765</v>
      </c>
      <c r="H352" s="161">
        <v>300</v>
      </c>
      <c r="I352" s="162">
        <v>18</v>
      </c>
      <c r="J352" s="161">
        <v>354</v>
      </c>
      <c r="K352" s="162">
        <v>22</v>
      </c>
      <c r="L352" s="161">
        <v>77.88</v>
      </c>
      <c r="M352" s="161">
        <v>377.88</v>
      </c>
      <c r="N352" s="161">
        <v>446</v>
      </c>
      <c r="O352" s="156" t="str">
        <f t="shared" si="5"/>
        <v>BELNA00025</v>
      </c>
    </row>
    <row r="353" spans="1:15" ht="34.799999999999997">
      <c r="A353" s="157" t="s">
        <v>3212</v>
      </c>
      <c r="B353" s="157" t="s">
        <v>3213</v>
      </c>
      <c r="C353" s="158"/>
      <c r="D353" s="157" t="s">
        <v>4808</v>
      </c>
      <c r="E353" s="163" t="s">
        <v>4766</v>
      </c>
      <c r="F353" s="160" t="s">
        <v>4764</v>
      </c>
      <c r="G353" s="160" t="s">
        <v>4765</v>
      </c>
      <c r="H353" s="161">
        <v>370</v>
      </c>
      <c r="I353" s="162">
        <v>18</v>
      </c>
      <c r="J353" s="161">
        <v>436.59999999999997</v>
      </c>
      <c r="K353" s="162">
        <v>22</v>
      </c>
      <c r="L353" s="161">
        <v>96.051999999999992</v>
      </c>
      <c r="M353" s="161">
        <v>466.05200000000002</v>
      </c>
      <c r="N353" s="161">
        <v>550</v>
      </c>
      <c r="O353" s="156" t="str">
        <f t="shared" si="5"/>
        <v>BELNA00026</v>
      </c>
    </row>
    <row r="354" spans="1:15" ht="17.399999999999999">
      <c r="A354" s="157" t="s">
        <v>4777</v>
      </c>
      <c r="B354" s="157" t="s">
        <v>4778</v>
      </c>
      <c r="C354" s="158"/>
      <c r="D354" s="158"/>
      <c r="E354" s="159"/>
      <c r="F354" s="160" t="s">
        <v>4764</v>
      </c>
      <c r="G354" s="160" t="s">
        <v>4765</v>
      </c>
      <c r="H354" s="161">
        <v>5</v>
      </c>
      <c r="I354" s="162">
        <v>18</v>
      </c>
      <c r="J354" s="161">
        <v>5.8999999999999995</v>
      </c>
      <c r="K354" s="162">
        <v>22</v>
      </c>
      <c r="L354" s="161">
        <v>1.2979999999999998</v>
      </c>
      <c r="M354" s="161">
        <v>6.298</v>
      </c>
      <c r="N354" s="161">
        <v>7</v>
      </c>
      <c r="O354" s="156" t="str">
        <f t="shared" si="5"/>
        <v>BELNA00027</v>
      </c>
    </row>
    <row r="355" spans="1:15" ht="34.799999999999997">
      <c r="A355" s="157" t="s">
        <v>4779</v>
      </c>
      <c r="B355" s="157" t="s">
        <v>4780</v>
      </c>
      <c r="C355" s="158"/>
      <c r="D355" s="158"/>
      <c r="E355" s="163" t="s">
        <v>4766</v>
      </c>
      <c r="F355" s="160" t="s">
        <v>4764</v>
      </c>
      <c r="G355" s="160" t="s">
        <v>4765</v>
      </c>
      <c r="H355" s="161">
        <v>5</v>
      </c>
      <c r="I355" s="162">
        <v>18</v>
      </c>
      <c r="J355" s="161">
        <v>5.8999999999999995</v>
      </c>
      <c r="K355" s="162">
        <v>22</v>
      </c>
      <c r="L355" s="161">
        <v>1.2979999999999998</v>
      </c>
      <c r="M355" s="161">
        <v>6.298</v>
      </c>
      <c r="N355" s="161">
        <v>7</v>
      </c>
      <c r="O355" s="156" t="str">
        <f t="shared" si="5"/>
        <v>BELNA00028</v>
      </c>
    </row>
    <row r="356" spans="1:15" ht="17.399999999999999">
      <c r="A356" s="157" t="s">
        <v>4781</v>
      </c>
      <c r="B356" s="157" t="s">
        <v>4782</v>
      </c>
      <c r="C356" s="158"/>
      <c r="D356" s="158"/>
      <c r="E356" s="159"/>
      <c r="F356" s="160" t="s">
        <v>4764</v>
      </c>
      <c r="G356" s="160" t="s">
        <v>4765</v>
      </c>
      <c r="H356" s="161">
        <v>20</v>
      </c>
      <c r="I356" s="162">
        <v>18</v>
      </c>
      <c r="J356" s="161">
        <v>23.599999999999998</v>
      </c>
      <c r="K356" s="162">
        <v>22</v>
      </c>
      <c r="L356" s="161">
        <v>5.1919999999999993</v>
      </c>
      <c r="M356" s="161">
        <v>25.192</v>
      </c>
      <c r="N356" s="161">
        <v>30</v>
      </c>
      <c r="O356" s="156" t="str">
        <f t="shared" si="5"/>
        <v>BELNA00030</v>
      </c>
    </row>
    <row r="357" spans="1:15" ht="34.799999999999997">
      <c r="A357" s="157" t="s">
        <v>4783</v>
      </c>
      <c r="B357" s="157" t="s">
        <v>4784</v>
      </c>
      <c r="C357" s="158"/>
      <c r="D357" s="157" t="s">
        <v>29</v>
      </c>
      <c r="E357" s="163" t="s">
        <v>4766</v>
      </c>
      <c r="F357" s="160" t="s">
        <v>4764</v>
      </c>
      <c r="G357" s="160" t="s">
        <v>4767</v>
      </c>
      <c r="H357" s="161">
        <v>80</v>
      </c>
      <c r="I357" s="162">
        <v>28</v>
      </c>
      <c r="J357" s="161">
        <v>102.4</v>
      </c>
      <c r="K357" s="162">
        <v>22</v>
      </c>
      <c r="L357" s="161">
        <v>22.528000000000002</v>
      </c>
      <c r="M357" s="161">
        <v>102.52800000000001</v>
      </c>
      <c r="N357" s="161">
        <v>131</v>
      </c>
      <c r="O357" s="156" t="str">
        <f t="shared" si="5"/>
        <v>BELNA00032</v>
      </c>
    </row>
    <row r="358" spans="1:15" ht="17.399999999999999">
      <c r="A358" s="157" t="s">
        <v>4785</v>
      </c>
      <c r="B358" s="157" t="s">
        <v>4786</v>
      </c>
      <c r="C358" s="158"/>
      <c r="D358" s="158"/>
      <c r="E358" s="159"/>
      <c r="F358" s="160" t="s">
        <v>4764</v>
      </c>
      <c r="G358" s="160" t="s">
        <v>4765</v>
      </c>
      <c r="H358" s="161">
        <v>10</v>
      </c>
      <c r="I358" s="162">
        <v>18</v>
      </c>
      <c r="J358" s="161">
        <v>11.799999999999999</v>
      </c>
      <c r="K358" s="162">
        <v>22</v>
      </c>
      <c r="L358" s="161">
        <v>2.5959999999999996</v>
      </c>
      <c r="M358" s="161">
        <v>12.596</v>
      </c>
      <c r="N358" s="161">
        <v>15</v>
      </c>
      <c r="O358" s="156" t="str">
        <f t="shared" si="5"/>
        <v>BELNA00033</v>
      </c>
    </row>
    <row r="359" spans="1:15" ht="17.399999999999999">
      <c r="A359" s="157" t="s">
        <v>4787</v>
      </c>
      <c r="B359" s="157" t="s">
        <v>4788</v>
      </c>
      <c r="C359" s="158"/>
      <c r="D359" s="158"/>
      <c r="E359" s="159"/>
      <c r="F359" s="160" t="s">
        <v>4764</v>
      </c>
      <c r="G359" s="160" t="s">
        <v>4767</v>
      </c>
      <c r="H359" s="161">
        <v>75</v>
      </c>
      <c r="I359" s="162">
        <v>28</v>
      </c>
      <c r="J359" s="161">
        <v>96</v>
      </c>
      <c r="K359" s="162">
        <v>22</v>
      </c>
      <c r="L359" s="161">
        <v>21.12</v>
      </c>
      <c r="M359" s="161">
        <v>96.12</v>
      </c>
      <c r="N359" s="161">
        <v>123</v>
      </c>
      <c r="O359" s="156" t="str">
        <f t="shared" si="5"/>
        <v>BELNA00035</v>
      </c>
    </row>
    <row r="360" spans="1:15" ht="17.399999999999999">
      <c r="A360" s="157" t="s">
        <v>4789</v>
      </c>
      <c r="B360" s="157" t="s">
        <v>4790</v>
      </c>
      <c r="C360" s="158"/>
      <c r="D360" s="158"/>
      <c r="E360" s="159"/>
      <c r="F360" s="160" t="s">
        <v>4764</v>
      </c>
      <c r="G360" s="160" t="s">
        <v>4765</v>
      </c>
      <c r="H360" s="161">
        <v>5</v>
      </c>
      <c r="I360" s="162">
        <v>28</v>
      </c>
      <c r="J360" s="161">
        <v>6.4</v>
      </c>
      <c r="K360" s="162">
        <v>22</v>
      </c>
      <c r="L360" s="161">
        <v>1.4080000000000001</v>
      </c>
      <c r="M360" s="161">
        <v>6.4080000000000004</v>
      </c>
      <c r="N360" s="161">
        <v>8</v>
      </c>
      <c r="O360" s="156" t="str">
        <f t="shared" si="5"/>
        <v>BELNA00036</v>
      </c>
    </row>
    <row r="361" spans="1:15" ht="34.799999999999997">
      <c r="A361" s="157" t="s">
        <v>2377</v>
      </c>
      <c r="B361" s="157" t="s">
        <v>2378</v>
      </c>
      <c r="C361" s="158"/>
      <c r="D361" s="157" t="s">
        <v>4808</v>
      </c>
      <c r="E361" s="163" t="s">
        <v>4770</v>
      </c>
      <c r="F361" s="160" t="s">
        <v>4764</v>
      </c>
      <c r="G361" s="160" t="s">
        <v>4765</v>
      </c>
      <c r="H361" s="161">
        <v>165</v>
      </c>
      <c r="I361" s="162">
        <v>28</v>
      </c>
      <c r="J361" s="161">
        <v>211.20000000000002</v>
      </c>
      <c r="K361" s="162">
        <v>22</v>
      </c>
      <c r="L361" s="161">
        <v>46.464000000000006</v>
      </c>
      <c r="M361" s="161">
        <v>211.464</v>
      </c>
      <c r="N361" s="161">
        <v>271</v>
      </c>
      <c r="O361" s="156" t="str">
        <f t="shared" si="5"/>
        <v>BELNA00038</v>
      </c>
    </row>
    <row r="362" spans="1:15" ht="34.799999999999997">
      <c r="A362" s="157" t="s">
        <v>2379</v>
      </c>
      <c r="B362" s="157" t="s">
        <v>2381</v>
      </c>
      <c r="C362" s="158"/>
      <c r="D362" s="157" t="s">
        <v>4808</v>
      </c>
      <c r="E362" s="163" t="s">
        <v>4770</v>
      </c>
      <c r="F362" s="160" t="s">
        <v>4764</v>
      </c>
      <c r="G362" s="160" t="s">
        <v>4765</v>
      </c>
      <c r="H362" s="161">
        <v>165</v>
      </c>
      <c r="I362" s="162">
        <v>28</v>
      </c>
      <c r="J362" s="161">
        <v>211.20000000000002</v>
      </c>
      <c r="K362" s="162">
        <v>22</v>
      </c>
      <c r="L362" s="161">
        <v>46.464000000000006</v>
      </c>
      <c r="M362" s="161">
        <v>211.464</v>
      </c>
      <c r="N362" s="161">
        <v>271</v>
      </c>
      <c r="O362" s="156" t="str">
        <f t="shared" si="5"/>
        <v>BELNA00039</v>
      </c>
    </row>
    <row r="363" spans="1:15" ht="17.399999999999999">
      <c r="A363" s="157" t="s">
        <v>4791</v>
      </c>
      <c r="B363" s="157" t="s">
        <v>4792</v>
      </c>
      <c r="C363" s="158"/>
      <c r="D363" s="158"/>
      <c r="E363" s="159"/>
      <c r="F363" s="160" t="s">
        <v>4764</v>
      </c>
      <c r="G363" s="160" t="s">
        <v>4765</v>
      </c>
      <c r="H363" s="161">
        <v>10</v>
      </c>
      <c r="I363" s="162">
        <v>18</v>
      </c>
      <c r="J363" s="161">
        <v>11.799999999999999</v>
      </c>
      <c r="K363" s="162">
        <v>22</v>
      </c>
      <c r="L363" s="161">
        <v>2.5959999999999996</v>
      </c>
      <c r="M363" s="161">
        <v>12.596</v>
      </c>
      <c r="N363" s="161">
        <v>15</v>
      </c>
      <c r="O363" s="156" t="str">
        <f t="shared" si="5"/>
        <v>BELNA00044</v>
      </c>
    </row>
    <row r="364" spans="1:15" ht="34.799999999999997">
      <c r="A364" s="157" t="s">
        <v>4793</v>
      </c>
      <c r="B364" s="157" t="s">
        <v>4794</v>
      </c>
      <c r="C364" s="158"/>
      <c r="D364" s="157" t="s">
        <v>29</v>
      </c>
      <c r="E364" s="163" t="s">
        <v>4770</v>
      </c>
      <c r="F364" s="160" t="s">
        <v>4764</v>
      </c>
      <c r="G364" s="160" t="s">
        <v>4765</v>
      </c>
      <c r="H364" s="161">
        <v>290</v>
      </c>
      <c r="I364" s="162">
        <v>18</v>
      </c>
      <c r="J364" s="161">
        <v>342.2</v>
      </c>
      <c r="K364" s="162">
        <v>22</v>
      </c>
      <c r="L364" s="161">
        <v>75.283999999999992</v>
      </c>
      <c r="M364" s="161">
        <v>365.28399999999999</v>
      </c>
      <c r="N364" s="161">
        <v>431</v>
      </c>
      <c r="O364" s="156" t="str">
        <f t="shared" si="5"/>
        <v>BELNA00058</v>
      </c>
    </row>
    <row r="365" spans="1:15" ht="34.799999999999997">
      <c r="A365" s="157" t="s">
        <v>4795</v>
      </c>
      <c r="B365" s="157" t="s">
        <v>4796</v>
      </c>
      <c r="C365" s="158"/>
      <c r="D365" s="157" t="s">
        <v>29</v>
      </c>
      <c r="E365" s="163" t="s">
        <v>4770</v>
      </c>
      <c r="F365" s="160" t="s">
        <v>4764</v>
      </c>
      <c r="G365" s="160" t="s">
        <v>4765</v>
      </c>
      <c r="H365" s="161">
        <v>290</v>
      </c>
      <c r="I365" s="162">
        <v>18</v>
      </c>
      <c r="J365" s="161">
        <v>342.2</v>
      </c>
      <c r="K365" s="162">
        <v>22</v>
      </c>
      <c r="L365" s="161">
        <v>75.283999999999992</v>
      </c>
      <c r="M365" s="161">
        <v>365.28399999999999</v>
      </c>
      <c r="N365" s="161">
        <v>431</v>
      </c>
      <c r="O365" s="156" t="str">
        <f t="shared" si="5"/>
        <v>BELNA00059</v>
      </c>
    </row>
    <row r="366" spans="1:15" ht="34.799999999999997">
      <c r="A366" s="157" t="s">
        <v>2385</v>
      </c>
      <c r="B366" s="157" t="s">
        <v>2386</v>
      </c>
      <c r="C366" s="158"/>
      <c r="D366" s="157" t="s">
        <v>4808</v>
      </c>
      <c r="E366" s="163" t="s">
        <v>4766</v>
      </c>
      <c r="F366" s="160" t="s">
        <v>4764</v>
      </c>
      <c r="G366" s="160" t="s">
        <v>4765</v>
      </c>
      <c r="H366" s="161">
        <v>160</v>
      </c>
      <c r="I366" s="162">
        <v>18</v>
      </c>
      <c r="J366" s="161">
        <v>188.79999999999998</v>
      </c>
      <c r="K366" s="162">
        <v>22</v>
      </c>
      <c r="L366" s="161">
        <v>41.535999999999994</v>
      </c>
      <c r="M366" s="161">
        <v>201.536</v>
      </c>
      <c r="N366" s="161">
        <v>238</v>
      </c>
      <c r="O366" s="156" t="str">
        <f t="shared" si="5"/>
        <v>BELNA00061</v>
      </c>
    </row>
    <row r="367" spans="1:15" ht="34.799999999999997">
      <c r="A367" s="157" t="s">
        <v>4797</v>
      </c>
      <c r="B367" s="157" t="s">
        <v>4798</v>
      </c>
      <c r="C367" s="158"/>
      <c r="D367" s="158"/>
      <c r="E367" s="163" t="s">
        <v>4766</v>
      </c>
      <c r="F367" s="160" t="s">
        <v>4764</v>
      </c>
      <c r="G367" s="160" t="s">
        <v>4765</v>
      </c>
      <c r="H367" s="161">
        <v>5</v>
      </c>
      <c r="I367" s="162">
        <v>18</v>
      </c>
      <c r="J367" s="161">
        <v>5.8999999999999995</v>
      </c>
      <c r="K367" s="162">
        <v>22</v>
      </c>
      <c r="L367" s="161">
        <v>1.2979999999999998</v>
      </c>
      <c r="M367" s="161">
        <v>6.298</v>
      </c>
      <c r="N367" s="161">
        <v>7</v>
      </c>
      <c r="O367" s="156" t="str">
        <f t="shared" si="5"/>
        <v>BELNA00062</v>
      </c>
    </row>
    <row r="368" spans="1:15" ht="17.399999999999999">
      <c r="A368" s="157" t="s">
        <v>4799</v>
      </c>
      <c r="B368" s="157" t="s">
        <v>4800</v>
      </c>
      <c r="C368" s="158"/>
      <c r="D368" s="158"/>
      <c r="E368" s="159"/>
      <c r="F368" s="160" t="s">
        <v>4764</v>
      </c>
      <c r="G368" s="160" t="s">
        <v>4765</v>
      </c>
      <c r="H368" s="161">
        <v>15</v>
      </c>
      <c r="I368" s="162">
        <v>18</v>
      </c>
      <c r="J368" s="161">
        <v>17.7</v>
      </c>
      <c r="K368" s="162">
        <v>22</v>
      </c>
      <c r="L368" s="161">
        <v>3.8939999999999997</v>
      </c>
      <c r="M368" s="161">
        <v>18.893999999999998</v>
      </c>
      <c r="N368" s="161">
        <v>22</v>
      </c>
      <c r="O368" s="156" t="str">
        <f t="shared" si="5"/>
        <v>BELNA00063</v>
      </c>
    </row>
    <row r="369" spans="1:15" ht="17.399999999999999">
      <c r="A369" s="157" t="s">
        <v>4801</v>
      </c>
      <c r="B369" s="157" t="s">
        <v>4802</v>
      </c>
      <c r="C369" s="158"/>
      <c r="D369" s="158"/>
      <c r="E369" s="159"/>
      <c r="F369" s="160" t="s">
        <v>4764</v>
      </c>
      <c r="G369" s="160" t="s">
        <v>4765</v>
      </c>
      <c r="H369" s="161">
        <v>10</v>
      </c>
      <c r="I369" s="162">
        <v>18</v>
      </c>
      <c r="J369" s="161">
        <v>11.799999999999999</v>
      </c>
      <c r="K369" s="162">
        <v>22</v>
      </c>
      <c r="L369" s="161">
        <v>2.5959999999999996</v>
      </c>
      <c r="M369" s="161">
        <v>12.596</v>
      </c>
      <c r="N369" s="161">
        <v>15</v>
      </c>
      <c r="O369" s="156" t="str">
        <f t="shared" si="5"/>
        <v>BELNA00064</v>
      </c>
    </row>
    <row r="370" spans="1:15" ht="17.399999999999999">
      <c r="A370" s="157" t="s">
        <v>4803</v>
      </c>
      <c r="B370" s="157" t="s">
        <v>4804</v>
      </c>
      <c r="C370" s="158"/>
      <c r="D370" s="158"/>
      <c r="E370" s="159"/>
      <c r="F370" s="160" t="s">
        <v>4764</v>
      </c>
      <c r="G370" s="160" t="s">
        <v>4765</v>
      </c>
      <c r="H370" s="161">
        <v>15</v>
      </c>
      <c r="I370" s="162">
        <v>18</v>
      </c>
      <c r="J370" s="161">
        <v>17.7</v>
      </c>
      <c r="K370" s="162">
        <v>22</v>
      </c>
      <c r="L370" s="161">
        <v>3.8939999999999997</v>
      </c>
      <c r="M370" s="161">
        <v>18.893999999999998</v>
      </c>
      <c r="N370" s="161">
        <v>22</v>
      </c>
      <c r="O370" s="156" t="str">
        <f t="shared" si="5"/>
        <v>BELNA00065</v>
      </c>
    </row>
    <row r="371" spans="1:15" ht="34.799999999999997">
      <c r="A371" s="157" t="s">
        <v>2721</v>
      </c>
      <c r="B371" s="157" t="s">
        <v>2722</v>
      </c>
      <c r="C371" s="158"/>
      <c r="D371" s="157" t="s">
        <v>4634</v>
      </c>
      <c r="E371" s="163" t="s">
        <v>4770</v>
      </c>
      <c r="F371" s="160" t="s">
        <v>4764</v>
      </c>
      <c r="G371" s="160" t="s">
        <v>4765</v>
      </c>
      <c r="H371" s="161">
        <v>20</v>
      </c>
      <c r="I371" s="162">
        <v>18</v>
      </c>
      <c r="J371" s="161">
        <v>23.599999999999998</v>
      </c>
      <c r="K371" s="162">
        <v>22</v>
      </c>
      <c r="L371" s="161">
        <v>5.1919999999999993</v>
      </c>
      <c r="M371" s="161">
        <v>25.192</v>
      </c>
      <c r="N371" s="161">
        <v>30</v>
      </c>
      <c r="O371" s="156" t="str">
        <f t="shared" si="5"/>
        <v>BELNA00076</v>
      </c>
    </row>
    <row r="372" spans="1:15" ht="34.799999999999997">
      <c r="A372" s="157" t="s">
        <v>1486</v>
      </c>
      <c r="B372" s="157" t="s">
        <v>4805</v>
      </c>
      <c r="C372" s="158"/>
      <c r="D372" s="157" t="s">
        <v>26</v>
      </c>
      <c r="E372" s="163" t="s">
        <v>4766</v>
      </c>
      <c r="F372" s="160" t="s">
        <v>4764</v>
      </c>
      <c r="G372" s="160" t="s">
        <v>4765</v>
      </c>
      <c r="H372" s="161">
        <v>165</v>
      </c>
      <c r="I372" s="162">
        <v>18</v>
      </c>
      <c r="J372" s="161">
        <v>194.7</v>
      </c>
      <c r="K372" s="162">
        <v>22</v>
      </c>
      <c r="L372" s="161">
        <v>42.833999999999996</v>
      </c>
      <c r="M372" s="161">
        <v>207.834</v>
      </c>
      <c r="N372" s="161">
        <v>245</v>
      </c>
      <c r="O372" s="156" t="str">
        <f t="shared" si="5"/>
        <v>BELNA00077</v>
      </c>
    </row>
    <row r="373" spans="1:15" ht="17.399999999999999">
      <c r="A373" s="157" t="s">
        <v>4806</v>
      </c>
      <c r="B373" s="157" t="s">
        <v>4807</v>
      </c>
      <c r="C373" s="158"/>
      <c r="D373" s="158"/>
      <c r="E373" s="159"/>
      <c r="F373" s="160" t="s">
        <v>4828</v>
      </c>
      <c r="G373" s="160" t="s">
        <v>4765</v>
      </c>
      <c r="H373" s="161">
        <v>495</v>
      </c>
      <c r="I373" s="162">
        <v>18</v>
      </c>
      <c r="J373" s="161">
        <v>584.1</v>
      </c>
      <c r="K373" s="162">
        <v>22</v>
      </c>
      <c r="L373" s="161">
        <v>128.50200000000001</v>
      </c>
      <c r="M373" s="161">
        <v>623.50199999999995</v>
      </c>
      <c r="N373" s="161">
        <v>736</v>
      </c>
      <c r="O373" s="156" t="str">
        <f t="shared" si="5"/>
        <v>BELNA00078</v>
      </c>
    </row>
    <row r="374" spans="1:15" ht="17.399999999999999">
      <c r="A374" s="157" t="s">
        <v>4809</v>
      </c>
      <c r="B374" s="157" t="s">
        <v>4810</v>
      </c>
      <c r="C374" s="158"/>
      <c r="D374" s="158"/>
      <c r="E374" s="159"/>
      <c r="F374" s="160" t="s">
        <v>4828</v>
      </c>
      <c r="G374" s="160" t="s">
        <v>4765</v>
      </c>
      <c r="H374" s="161">
        <v>425</v>
      </c>
      <c r="I374" s="162">
        <v>18</v>
      </c>
      <c r="J374" s="161">
        <v>501.5</v>
      </c>
      <c r="K374" s="162">
        <v>22</v>
      </c>
      <c r="L374" s="161">
        <v>110.33</v>
      </c>
      <c r="M374" s="161">
        <v>535.33000000000004</v>
      </c>
      <c r="N374" s="161">
        <v>632</v>
      </c>
      <c r="O374" s="156" t="str">
        <f t="shared" si="5"/>
        <v>BELNA00080</v>
      </c>
    </row>
    <row r="375" spans="1:15" ht="17.399999999999999">
      <c r="A375" s="157" t="s">
        <v>4811</v>
      </c>
      <c r="B375" s="157" t="s">
        <v>4812</v>
      </c>
      <c r="C375" s="158"/>
      <c r="D375" s="158"/>
      <c r="E375" s="159"/>
      <c r="F375" s="160" t="s">
        <v>4764</v>
      </c>
      <c r="G375" s="160" t="s">
        <v>4765</v>
      </c>
      <c r="H375" s="161">
        <v>115</v>
      </c>
      <c r="I375" s="162">
        <v>18</v>
      </c>
      <c r="J375" s="161">
        <v>135.69999999999999</v>
      </c>
      <c r="K375" s="162">
        <v>22</v>
      </c>
      <c r="L375" s="161">
        <v>29.853999999999999</v>
      </c>
      <c r="M375" s="161">
        <v>144.85399999999998</v>
      </c>
      <c r="N375" s="161">
        <v>171</v>
      </c>
      <c r="O375" s="156" t="str">
        <f t="shared" si="5"/>
        <v>BELNA00083</v>
      </c>
    </row>
    <row r="376" spans="1:15" ht="34.799999999999997">
      <c r="A376" s="157" t="s">
        <v>4813</v>
      </c>
      <c r="B376" s="157" t="s">
        <v>4814</v>
      </c>
      <c r="C376" s="158"/>
      <c r="D376" s="157" t="s">
        <v>29</v>
      </c>
      <c r="E376" s="163" t="s">
        <v>4770</v>
      </c>
      <c r="F376" s="160" t="s">
        <v>4828</v>
      </c>
      <c r="G376" s="160" t="s">
        <v>4765</v>
      </c>
      <c r="H376" s="161">
        <v>600</v>
      </c>
      <c r="I376" s="162">
        <v>28</v>
      </c>
      <c r="J376" s="161">
        <v>768</v>
      </c>
      <c r="K376" s="162">
        <v>22</v>
      </c>
      <c r="L376" s="161">
        <v>168.96</v>
      </c>
      <c r="M376" s="161">
        <v>768.96</v>
      </c>
      <c r="N376" s="161">
        <v>984</v>
      </c>
      <c r="O376" s="156" t="str">
        <f t="shared" si="5"/>
        <v>BELNA00085</v>
      </c>
    </row>
    <row r="377" spans="1:15" ht="17.399999999999999">
      <c r="A377" s="157" t="s">
        <v>4815</v>
      </c>
      <c r="B377" s="157" t="s">
        <v>4816</v>
      </c>
      <c r="C377" s="158"/>
      <c r="D377" s="158"/>
      <c r="E377" s="159"/>
      <c r="F377" s="160" t="s">
        <v>4764</v>
      </c>
      <c r="G377" s="160" t="s">
        <v>4765</v>
      </c>
      <c r="H377" s="161">
        <v>90</v>
      </c>
      <c r="I377" s="162">
        <v>18</v>
      </c>
      <c r="J377" s="161">
        <v>106.19999999999999</v>
      </c>
      <c r="K377" s="162">
        <v>22</v>
      </c>
      <c r="L377" s="161">
        <v>23.363999999999997</v>
      </c>
      <c r="M377" s="161">
        <v>113.364</v>
      </c>
      <c r="N377" s="161">
        <v>134</v>
      </c>
      <c r="O377" s="156" t="str">
        <f t="shared" si="5"/>
        <v>BELNA00086</v>
      </c>
    </row>
    <row r="378" spans="1:15" ht="17.399999999999999">
      <c r="A378" s="157" t="s">
        <v>4817</v>
      </c>
      <c r="B378" s="157" t="s">
        <v>4818</v>
      </c>
      <c r="C378" s="158"/>
      <c r="D378" s="158"/>
      <c r="E378" s="159"/>
      <c r="F378" s="160" t="s">
        <v>4764</v>
      </c>
      <c r="G378" s="160" t="s">
        <v>4765</v>
      </c>
      <c r="H378" s="161">
        <v>305</v>
      </c>
      <c r="I378" s="162">
        <v>18</v>
      </c>
      <c r="J378" s="161">
        <v>359.9</v>
      </c>
      <c r="K378" s="162">
        <v>22</v>
      </c>
      <c r="L378" s="161">
        <v>79.177999999999997</v>
      </c>
      <c r="M378" s="161">
        <v>384.178</v>
      </c>
      <c r="N378" s="161">
        <v>453</v>
      </c>
      <c r="O378" s="156" t="str">
        <f t="shared" si="5"/>
        <v>BELNA00087</v>
      </c>
    </row>
    <row r="379" spans="1:15" ht="17.399999999999999">
      <c r="A379" s="157" t="s">
        <v>4819</v>
      </c>
      <c r="B379" s="157" t="s">
        <v>4820</v>
      </c>
      <c r="C379" s="158"/>
      <c r="D379" s="158"/>
      <c r="E379" s="159"/>
      <c r="F379" s="160" t="s">
        <v>4764</v>
      </c>
      <c r="G379" s="160" t="s">
        <v>4765</v>
      </c>
      <c r="H379" s="161">
        <v>70</v>
      </c>
      <c r="I379" s="162">
        <v>18</v>
      </c>
      <c r="J379" s="161">
        <v>82.6</v>
      </c>
      <c r="K379" s="162">
        <v>22</v>
      </c>
      <c r="L379" s="161">
        <v>18.172000000000001</v>
      </c>
      <c r="M379" s="161">
        <v>88.171999999999997</v>
      </c>
      <c r="N379" s="161">
        <v>104</v>
      </c>
      <c r="O379" s="156" t="str">
        <f t="shared" si="5"/>
        <v>BELNA00088</v>
      </c>
    </row>
    <row r="380" spans="1:15" ht="17.399999999999999">
      <c r="A380" s="157" t="s">
        <v>4821</v>
      </c>
      <c r="B380" s="157" t="s">
        <v>4822</v>
      </c>
      <c r="C380" s="158"/>
      <c r="D380" s="158"/>
      <c r="E380" s="159"/>
      <c r="F380" s="160" t="s">
        <v>4764</v>
      </c>
      <c r="G380" s="160" t="s">
        <v>4765</v>
      </c>
      <c r="H380" s="161">
        <v>100</v>
      </c>
      <c r="I380" s="162">
        <v>18</v>
      </c>
      <c r="J380" s="161">
        <v>118</v>
      </c>
      <c r="K380" s="162">
        <v>22</v>
      </c>
      <c r="L380" s="161">
        <v>25.96</v>
      </c>
      <c r="M380" s="161">
        <v>125.96000000000001</v>
      </c>
      <c r="N380" s="161">
        <v>149</v>
      </c>
      <c r="O380" s="156" t="str">
        <f t="shared" si="5"/>
        <v>BELNA00089</v>
      </c>
    </row>
    <row r="381" spans="1:15" ht="17.399999999999999">
      <c r="A381" s="157" t="s">
        <v>4823</v>
      </c>
      <c r="B381" s="157" t="s">
        <v>4824</v>
      </c>
      <c r="C381" s="158"/>
      <c r="D381" s="158"/>
      <c r="E381" s="159"/>
      <c r="F381" s="160" t="s">
        <v>4764</v>
      </c>
      <c r="G381" s="160" t="s">
        <v>4765</v>
      </c>
      <c r="H381" s="161">
        <v>5</v>
      </c>
      <c r="I381" s="162">
        <v>18</v>
      </c>
      <c r="J381" s="161">
        <v>5.8999999999999995</v>
      </c>
      <c r="K381" s="162">
        <v>22</v>
      </c>
      <c r="L381" s="161">
        <v>1.2979999999999998</v>
      </c>
      <c r="M381" s="161">
        <v>6.298</v>
      </c>
      <c r="N381" s="161">
        <v>7</v>
      </c>
      <c r="O381" s="156" t="str">
        <f t="shared" si="5"/>
        <v>BELNA00090</v>
      </c>
    </row>
    <row r="382" spans="1:15" ht="34.799999999999997">
      <c r="A382" s="157" t="s">
        <v>4825</v>
      </c>
      <c r="B382" s="157" t="s">
        <v>4827</v>
      </c>
      <c r="C382" s="158"/>
      <c r="D382" s="158"/>
      <c r="E382" s="163" t="s">
        <v>4766</v>
      </c>
      <c r="F382" s="160" t="s">
        <v>4764</v>
      </c>
      <c r="G382" s="160" t="s">
        <v>4765</v>
      </c>
      <c r="H382" s="161">
        <v>120</v>
      </c>
      <c r="I382" s="162">
        <v>18</v>
      </c>
      <c r="J382" s="161">
        <v>141.6</v>
      </c>
      <c r="K382" s="162">
        <v>22</v>
      </c>
      <c r="L382" s="161">
        <v>31.151999999999997</v>
      </c>
      <c r="M382" s="161">
        <v>151.15199999999999</v>
      </c>
      <c r="N382" s="161">
        <v>178</v>
      </c>
      <c r="O382" s="156" t="str">
        <f t="shared" si="5"/>
        <v>BELNA00091</v>
      </c>
    </row>
    <row r="383" spans="1:15" ht="17.399999999999999">
      <c r="A383" s="157" t="s">
        <v>4829</v>
      </c>
      <c r="B383" s="157" t="s">
        <v>4832</v>
      </c>
      <c r="C383" s="158"/>
      <c r="D383" s="158"/>
      <c r="E383" s="159"/>
      <c r="F383" s="160" t="s">
        <v>4764</v>
      </c>
      <c r="G383" s="160" t="s">
        <v>4765</v>
      </c>
      <c r="H383" s="161">
        <v>30</v>
      </c>
      <c r="I383" s="162">
        <v>18</v>
      </c>
      <c r="J383" s="161">
        <v>35.4</v>
      </c>
      <c r="K383" s="162">
        <v>22</v>
      </c>
      <c r="L383" s="161">
        <v>7.7879999999999994</v>
      </c>
      <c r="M383" s="161">
        <v>37.787999999999997</v>
      </c>
      <c r="N383" s="161">
        <v>45</v>
      </c>
      <c r="O383" s="156" t="str">
        <f t="shared" si="5"/>
        <v>BELNA00093</v>
      </c>
    </row>
    <row r="384" spans="1:15" ht="17.399999999999999">
      <c r="A384" s="157" t="s">
        <v>4833</v>
      </c>
      <c r="B384" s="157" t="s">
        <v>4834</v>
      </c>
      <c r="C384" s="158"/>
      <c r="D384" s="158"/>
      <c r="E384" s="159"/>
      <c r="F384" s="160" t="s">
        <v>4764</v>
      </c>
      <c r="G384" s="160" t="s">
        <v>4765</v>
      </c>
      <c r="H384" s="161">
        <v>250</v>
      </c>
      <c r="I384" s="162">
        <v>18</v>
      </c>
      <c r="J384" s="161">
        <v>295</v>
      </c>
      <c r="K384" s="162">
        <v>22</v>
      </c>
      <c r="L384" s="161">
        <v>64.900000000000006</v>
      </c>
      <c r="M384" s="161">
        <v>314.89999999999998</v>
      </c>
      <c r="N384" s="161">
        <v>372</v>
      </c>
      <c r="O384" s="156" t="str">
        <f t="shared" si="5"/>
        <v>BELNA00094</v>
      </c>
    </row>
    <row r="385" spans="1:15" ht="17.399999999999999">
      <c r="A385" s="157" t="s">
        <v>4835</v>
      </c>
      <c r="B385" s="157" t="s">
        <v>4836</v>
      </c>
      <c r="C385" s="158"/>
      <c r="D385" s="158"/>
      <c r="E385" s="159"/>
      <c r="F385" s="160" t="s">
        <v>4764</v>
      </c>
      <c r="G385" s="160" t="s">
        <v>4765</v>
      </c>
      <c r="H385" s="161">
        <v>175</v>
      </c>
      <c r="I385" s="162">
        <v>18</v>
      </c>
      <c r="J385" s="161">
        <v>206.5</v>
      </c>
      <c r="K385" s="162">
        <v>22</v>
      </c>
      <c r="L385" s="161">
        <v>45.43</v>
      </c>
      <c r="M385" s="161">
        <v>220.43</v>
      </c>
      <c r="N385" s="161">
        <v>260</v>
      </c>
      <c r="O385" s="156" t="str">
        <f t="shared" si="5"/>
        <v>BELNA00095</v>
      </c>
    </row>
    <row r="386" spans="1:15" ht="17.399999999999999">
      <c r="A386" s="157" t="s">
        <v>4837</v>
      </c>
      <c r="B386" s="157" t="s">
        <v>4838</v>
      </c>
      <c r="C386" s="158"/>
      <c r="D386" s="158"/>
      <c r="E386" s="159"/>
      <c r="F386" s="160" t="s">
        <v>4764</v>
      </c>
      <c r="G386" s="160" t="s">
        <v>4765</v>
      </c>
      <c r="H386" s="161">
        <v>255</v>
      </c>
      <c r="I386" s="162">
        <v>18</v>
      </c>
      <c r="J386" s="161">
        <v>300.89999999999998</v>
      </c>
      <c r="K386" s="162">
        <v>22</v>
      </c>
      <c r="L386" s="161">
        <v>66.197999999999993</v>
      </c>
      <c r="M386" s="161">
        <v>321.19799999999998</v>
      </c>
      <c r="N386" s="161">
        <v>379</v>
      </c>
      <c r="O386" s="156" t="str">
        <f t="shared" ref="O386:O449" si="6">VLOOKUP(A386,Old,1,FALSE)</f>
        <v>BELNA00096</v>
      </c>
    </row>
    <row r="387" spans="1:15" ht="34.799999999999997">
      <c r="A387" s="157" t="s">
        <v>4840</v>
      </c>
      <c r="B387" s="157" t="s">
        <v>4841</v>
      </c>
      <c r="C387" s="158"/>
      <c r="D387" s="158"/>
      <c r="E387" s="163" t="s">
        <v>4766</v>
      </c>
      <c r="F387" s="160" t="s">
        <v>4764</v>
      </c>
      <c r="G387" s="160" t="s">
        <v>4765</v>
      </c>
      <c r="H387" s="161">
        <v>110</v>
      </c>
      <c r="I387" s="162">
        <v>18</v>
      </c>
      <c r="J387" s="161">
        <v>129.79999999999998</v>
      </c>
      <c r="K387" s="162">
        <v>22</v>
      </c>
      <c r="L387" s="161">
        <v>28.555999999999997</v>
      </c>
      <c r="M387" s="161">
        <v>138.55599999999998</v>
      </c>
      <c r="N387" s="161">
        <v>163</v>
      </c>
      <c r="O387" s="156" t="str">
        <f t="shared" si="6"/>
        <v>BELNA00097</v>
      </c>
    </row>
    <row r="388" spans="1:15" ht="34.799999999999997">
      <c r="A388" s="157" t="s">
        <v>4842</v>
      </c>
      <c r="B388" s="157" t="s">
        <v>4843</v>
      </c>
      <c r="C388" s="158"/>
      <c r="D388" s="158"/>
      <c r="E388" s="163" t="s">
        <v>4766</v>
      </c>
      <c r="F388" s="160" t="s">
        <v>4764</v>
      </c>
      <c r="G388" s="160" t="s">
        <v>4765</v>
      </c>
      <c r="H388" s="161">
        <v>180</v>
      </c>
      <c r="I388" s="162">
        <v>18</v>
      </c>
      <c r="J388" s="161">
        <v>212.39999999999998</v>
      </c>
      <c r="K388" s="162">
        <v>22</v>
      </c>
      <c r="L388" s="161">
        <v>46.727999999999994</v>
      </c>
      <c r="M388" s="161">
        <v>226.72800000000001</v>
      </c>
      <c r="N388" s="161">
        <v>268</v>
      </c>
      <c r="O388" s="156" t="str">
        <f t="shared" si="6"/>
        <v>BELNA00098</v>
      </c>
    </row>
    <row r="389" spans="1:15" ht="17.399999999999999">
      <c r="A389" s="157" t="s">
        <v>4844</v>
      </c>
      <c r="B389" s="157" t="s">
        <v>4845</v>
      </c>
      <c r="C389" s="158"/>
      <c r="D389" s="158"/>
      <c r="E389" s="159"/>
      <c r="F389" s="160" t="s">
        <v>4764</v>
      </c>
      <c r="G389" s="160" t="s">
        <v>4765</v>
      </c>
      <c r="H389" s="161">
        <v>10</v>
      </c>
      <c r="I389" s="162">
        <v>18</v>
      </c>
      <c r="J389" s="161">
        <v>11.799999999999999</v>
      </c>
      <c r="K389" s="162">
        <v>22</v>
      </c>
      <c r="L389" s="161">
        <v>2.5959999999999996</v>
      </c>
      <c r="M389" s="161">
        <v>12.596</v>
      </c>
      <c r="N389" s="161">
        <v>15</v>
      </c>
      <c r="O389" s="156" t="str">
        <f t="shared" si="6"/>
        <v>BELNA00099</v>
      </c>
    </row>
    <row r="390" spans="1:15" ht="17.399999999999999">
      <c r="A390" s="157" t="s">
        <v>4846</v>
      </c>
      <c r="B390" s="157" t="s">
        <v>4847</v>
      </c>
      <c r="C390" s="158"/>
      <c r="D390" s="158"/>
      <c r="E390" s="159"/>
      <c r="F390" s="160" t="s">
        <v>4764</v>
      </c>
      <c r="G390" s="160" t="s">
        <v>4765</v>
      </c>
      <c r="H390" s="161">
        <v>10</v>
      </c>
      <c r="I390" s="162">
        <v>18</v>
      </c>
      <c r="J390" s="161">
        <v>11.799999999999999</v>
      </c>
      <c r="K390" s="162">
        <v>22</v>
      </c>
      <c r="L390" s="161">
        <v>2.5959999999999996</v>
      </c>
      <c r="M390" s="161">
        <v>12.596</v>
      </c>
      <c r="N390" s="161">
        <v>15</v>
      </c>
      <c r="O390" s="156" t="str">
        <f t="shared" si="6"/>
        <v>BELNA00100</v>
      </c>
    </row>
    <row r="391" spans="1:15" ht="34.799999999999997">
      <c r="A391" s="157" t="s">
        <v>4848</v>
      </c>
      <c r="B391" s="157" t="s">
        <v>4849</v>
      </c>
      <c r="C391" s="158"/>
      <c r="D391" s="158"/>
      <c r="E391" s="163" t="s">
        <v>4766</v>
      </c>
      <c r="F391" s="160" t="s">
        <v>4764</v>
      </c>
      <c r="G391" s="160" t="s">
        <v>4765</v>
      </c>
      <c r="H391" s="161">
        <v>20</v>
      </c>
      <c r="I391" s="162">
        <v>18</v>
      </c>
      <c r="J391" s="161">
        <v>23.599999999999998</v>
      </c>
      <c r="K391" s="162">
        <v>22</v>
      </c>
      <c r="L391" s="161">
        <v>5.1919999999999993</v>
      </c>
      <c r="M391" s="161">
        <v>25.192</v>
      </c>
      <c r="N391" s="161">
        <v>30</v>
      </c>
      <c r="O391" s="156" t="str">
        <f t="shared" si="6"/>
        <v>BELNA00101</v>
      </c>
    </row>
    <row r="392" spans="1:15" ht="34.799999999999997">
      <c r="A392" s="157" t="s">
        <v>4850</v>
      </c>
      <c r="B392" s="157" t="s">
        <v>4851</v>
      </c>
      <c r="C392" s="158"/>
      <c r="D392" s="158"/>
      <c r="E392" s="163" t="s">
        <v>4766</v>
      </c>
      <c r="F392" s="160" t="s">
        <v>4764</v>
      </c>
      <c r="G392" s="160" t="s">
        <v>4765</v>
      </c>
      <c r="H392" s="161">
        <v>50</v>
      </c>
      <c r="I392" s="162">
        <v>18</v>
      </c>
      <c r="J392" s="161">
        <v>59</v>
      </c>
      <c r="K392" s="162">
        <v>22</v>
      </c>
      <c r="L392" s="161">
        <v>12.98</v>
      </c>
      <c r="M392" s="161">
        <v>62.980000000000004</v>
      </c>
      <c r="N392" s="161">
        <v>74</v>
      </c>
      <c r="O392" s="156" t="str">
        <f t="shared" si="6"/>
        <v>BELNA00102</v>
      </c>
    </row>
    <row r="393" spans="1:15" ht="17.399999999999999">
      <c r="A393" s="157" t="s">
        <v>4852</v>
      </c>
      <c r="B393" s="157" t="s">
        <v>4853</v>
      </c>
      <c r="C393" s="158"/>
      <c r="D393" s="158"/>
      <c r="E393" s="159"/>
      <c r="F393" s="160" t="s">
        <v>4764</v>
      </c>
      <c r="G393" s="160" t="s">
        <v>4765</v>
      </c>
      <c r="H393" s="161">
        <v>5</v>
      </c>
      <c r="I393" s="162">
        <v>18</v>
      </c>
      <c r="J393" s="161">
        <v>5.8999999999999995</v>
      </c>
      <c r="K393" s="162">
        <v>22</v>
      </c>
      <c r="L393" s="161">
        <v>1.2979999999999998</v>
      </c>
      <c r="M393" s="161">
        <v>6.298</v>
      </c>
      <c r="N393" s="161">
        <v>7</v>
      </c>
      <c r="O393" s="156" t="str">
        <f t="shared" si="6"/>
        <v>BELNA00103</v>
      </c>
    </row>
    <row r="394" spans="1:15" ht="34.799999999999997">
      <c r="A394" s="157" t="s">
        <v>4854</v>
      </c>
      <c r="B394" s="157" t="s">
        <v>4855</v>
      </c>
      <c r="C394" s="158"/>
      <c r="D394" s="158"/>
      <c r="E394" s="163" t="s">
        <v>4766</v>
      </c>
      <c r="F394" s="160" t="s">
        <v>4764</v>
      </c>
      <c r="G394" s="160" t="s">
        <v>4765</v>
      </c>
      <c r="H394" s="161">
        <v>25</v>
      </c>
      <c r="I394" s="162">
        <v>18</v>
      </c>
      <c r="J394" s="161">
        <v>29.5</v>
      </c>
      <c r="K394" s="162">
        <v>22</v>
      </c>
      <c r="L394" s="161">
        <v>6.49</v>
      </c>
      <c r="M394" s="161">
        <v>31.490000000000002</v>
      </c>
      <c r="N394" s="161">
        <v>37</v>
      </c>
      <c r="O394" s="156" t="str">
        <f t="shared" si="6"/>
        <v>BELNA00104</v>
      </c>
    </row>
    <row r="395" spans="1:15" ht="34.799999999999997">
      <c r="A395" s="157" t="s">
        <v>4856</v>
      </c>
      <c r="B395" s="157" t="s">
        <v>4857</v>
      </c>
      <c r="C395" s="158"/>
      <c r="D395" s="158"/>
      <c r="E395" s="163" t="s">
        <v>4766</v>
      </c>
      <c r="F395" s="160" t="s">
        <v>4764</v>
      </c>
      <c r="G395" s="160" t="s">
        <v>4765</v>
      </c>
      <c r="H395" s="161">
        <v>20</v>
      </c>
      <c r="I395" s="162">
        <v>18</v>
      </c>
      <c r="J395" s="161">
        <v>23.599999999999998</v>
      </c>
      <c r="K395" s="162">
        <v>22</v>
      </c>
      <c r="L395" s="161">
        <v>5.1919999999999993</v>
      </c>
      <c r="M395" s="161">
        <v>25.192</v>
      </c>
      <c r="N395" s="161">
        <v>30</v>
      </c>
      <c r="O395" s="156" t="str">
        <f t="shared" si="6"/>
        <v>BELNA00105</v>
      </c>
    </row>
    <row r="396" spans="1:15" ht="34.799999999999997">
      <c r="A396" s="157" t="s">
        <v>4858</v>
      </c>
      <c r="B396" s="157" t="s">
        <v>4859</v>
      </c>
      <c r="C396" s="158"/>
      <c r="D396" s="158"/>
      <c r="E396" s="163" t="s">
        <v>4766</v>
      </c>
      <c r="F396" s="160" t="s">
        <v>4764</v>
      </c>
      <c r="G396" s="160" t="s">
        <v>4765</v>
      </c>
      <c r="H396" s="161">
        <v>50</v>
      </c>
      <c r="I396" s="162">
        <v>18</v>
      </c>
      <c r="J396" s="161">
        <v>59</v>
      </c>
      <c r="K396" s="162">
        <v>22</v>
      </c>
      <c r="L396" s="161">
        <v>12.98</v>
      </c>
      <c r="M396" s="161">
        <v>62.980000000000004</v>
      </c>
      <c r="N396" s="161">
        <v>74</v>
      </c>
      <c r="O396" s="156" t="str">
        <f t="shared" si="6"/>
        <v>BELNA00106</v>
      </c>
    </row>
    <row r="397" spans="1:15" ht="17.399999999999999">
      <c r="A397" s="157" t="s">
        <v>4860</v>
      </c>
      <c r="B397" s="157" t="s">
        <v>4861</v>
      </c>
      <c r="C397" s="158"/>
      <c r="D397" s="158"/>
      <c r="E397" s="159"/>
      <c r="F397" s="160" t="s">
        <v>4764</v>
      </c>
      <c r="G397" s="160" t="s">
        <v>4765</v>
      </c>
      <c r="H397" s="161">
        <v>35</v>
      </c>
      <c r="I397" s="162">
        <v>18</v>
      </c>
      <c r="J397" s="161">
        <v>41.3</v>
      </c>
      <c r="K397" s="162">
        <v>22</v>
      </c>
      <c r="L397" s="161">
        <v>9.0860000000000003</v>
      </c>
      <c r="M397" s="161">
        <v>44.085999999999999</v>
      </c>
      <c r="N397" s="161">
        <v>52</v>
      </c>
      <c r="O397" s="156" t="str">
        <f t="shared" si="6"/>
        <v>BELNA00108</v>
      </c>
    </row>
    <row r="398" spans="1:15" ht="17.399999999999999">
      <c r="A398" s="157" t="s">
        <v>4862</v>
      </c>
      <c r="B398" s="157" t="s">
        <v>4863</v>
      </c>
      <c r="C398" s="158"/>
      <c r="D398" s="158"/>
      <c r="E398" s="159"/>
      <c r="F398" s="160" t="s">
        <v>4764</v>
      </c>
      <c r="G398" s="160" t="s">
        <v>4765</v>
      </c>
      <c r="H398" s="161">
        <v>210</v>
      </c>
      <c r="I398" s="162">
        <v>18</v>
      </c>
      <c r="J398" s="161">
        <v>247.79999999999998</v>
      </c>
      <c r="K398" s="162">
        <v>22</v>
      </c>
      <c r="L398" s="161">
        <v>54.515999999999998</v>
      </c>
      <c r="M398" s="161">
        <v>264.51600000000002</v>
      </c>
      <c r="N398" s="161">
        <v>312</v>
      </c>
      <c r="O398" s="156" t="str">
        <f t="shared" si="6"/>
        <v>BELNA00109</v>
      </c>
    </row>
    <row r="399" spans="1:15" ht="17.399999999999999">
      <c r="A399" s="157" t="s">
        <v>4864</v>
      </c>
      <c r="B399" s="157" t="s">
        <v>4865</v>
      </c>
      <c r="C399" s="158"/>
      <c r="D399" s="158"/>
      <c r="E399" s="159"/>
      <c r="F399" s="160" t="s">
        <v>4764</v>
      </c>
      <c r="G399" s="160" t="s">
        <v>4767</v>
      </c>
      <c r="H399" s="161">
        <v>105</v>
      </c>
      <c r="I399" s="162">
        <v>18</v>
      </c>
      <c r="J399" s="161">
        <v>123.89999999999999</v>
      </c>
      <c r="K399" s="162">
        <v>22</v>
      </c>
      <c r="L399" s="161">
        <v>27.257999999999999</v>
      </c>
      <c r="M399" s="161">
        <v>132.25800000000001</v>
      </c>
      <c r="N399" s="161">
        <v>156</v>
      </c>
      <c r="O399" s="156" t="str">
        <f t="shared" si="6"/>
        <v>BELNA00110</v>
      </c>
    </row>
    <row r="400" spans="1:15" ht="17.399999999999999">
      <c r="A400" s="157" t="s">
        <v>4866</v>
      </c>
      <c r="B400" s="157" t="s">
        <v>4867</v>
      </c>
      <c r="C400" s="158"/>
      <c r="D400" s="158"/>
      <c r="E400" s="159"/>
      <c r="F400" s="160" t="s">
        <v>4764</v>
      </c>
      <c r="G400" s="160" t="s">
        <v>4765</v>
      </c>
      <c r="H400" s="161">
        <v>385</v>
      </c>
      <c r="I400" s="162">
        <v>28</v>
      </c>
      <c r="J400" s="161">
        <v>492.8</v>
      </c>
      <c r="K400" s="162">
        <v>22</v>
      </c>
      <c r="L400" s="161">
        <v>108.416</v>
      </c>
      <c r="M400" s="161">
        <v>493.416</v>
      </c>
      <c r="N400" s="161">
        <v>632</v>
      </c>
      <c r="O400" s="156" t="str">
        <f t="shared" si="6"/>
        <v>BELNA00114</v>
      </c>
    </row>
    <row r="401" spans="1:15" ht="17.399999999999999">
      <c r="A401" s="157" t="s">
        <v>4868</v>
      </c>
      <c r="B401" s="157" t="s">
        <v>4869</v>
      </c>
      <c r="C401" s="158"/>
      <c r="D401" s="158"/>
      <c r="E401" s="159"/>
      <c r="F401" s="160" t="s">
        <v>4764</v>
      </c>
      <c r="G401" s="160" t="s">
        <v>4765</v>
      </c>
      <c r="H401" s="161">
        <v>385</v>
      </c>
      <c r="I401" s="162">
        <v>28</v>
      </c>
      <c r="J401" s="161">
        <v>492.8</v>
      </c>
      <c r="K401" s="162">
        <v>22</v>
      </c>
      <c r="L401" s="161">
        <v>108.416</v>
      </c>
      <c r="M401" s="161">
        <v>493.416</v>
      </c>
      <c r="N401" s="161">
        <v>632</v>
      </c>
      <c r="O401" s="156" t="str">
        <f t="shared" si="6"/>
        <v>BELNA00115</v>
      </c>
    </row>
    <row r="402" spans="1:15" ht="17.399999999999999">
      <c r="A402" s="157" t="s">
        <v>4870</v>
      </c>
      <c r="B402" s="157" t="s">
        <v>4871</v>
      </c>
      <c r="C402" s="158"/>
      <c r="D402" s="158"/>
      <c r="E402" s="159"/>
      <c r="F402" s="160" t="s">
        <v>4764</v>
      </c>
      <c r="G402" s="160" t="s">
        <v>4765</v>
      </c>
      <c r="H402" s="161">
        <v>25</v>
      </c>
      <c r="I402" s="162">
        <v>18</v>
      </c>
      <c r="J402" s="161">
        <v>29.5</v>
      </c>
      <c r="K402" s="162">
        <v>22</v>
      </c>
      <c r="L402" s="161">
        <v>6.49</v>
      </c>
      <c r="M402" s="161">
        <v>31.490000000000002</v>
      </c>
      <c r="N402" s="161">
        <v>37</v>
      </c>
      <c r="O402" s="156" t="str">
        <f t="shared" si="6"/>
        <v>BELNA00117</v>
      </c>
    </row>
    <row r="403" spans="1:15" ht="34.799999999999997">
      <c r="A403" s="157" t="s">
        <v>4872</v>
      </c>
      <c r="B403" s="157" t="s">
        <v>4873</v>
      </c>
      <c r="C403" s="158"/>
      <c r="D403" s="158"/>
      <c r="E403" s="163" t="s">
        <v>4766</v>
      </c>
      <c r="F403" s="160" t="s">
        <v>4764</v>
      </c>
      <c r="G403" s="160" t="s">
        <v>4765</v>
      </c>
      <c r="H403" s="161">
        <v>130</v>
      </c>
      <c r="I403" s="162">
        <v>18</v>
      </c>
      <c r="J403" s="161">
        <v>153.4</v>
      </c>
      <c r="K403" s="162">
        <v>22</v>
      </c>
      <c r="L403" s="161">
        <v>33.748000000000005</v>
      </c>
      <c r="M403" s="161">
        <v>163.74799999999999</v>
      </c>
      <c r="N403" s="161">
        <v>193</v>
      </c>
      <c r="O403" s="156" t="str">
        <f t="shared" si="6"/>
        <v>BELNA00118</v>
      </c>
    </row>
    <row r="404" spans="1:15" ht="17.399999999999999">
      <c r="A404" s="157" t="s">
        <v>4874</v>
      </c>
      <c r="B404" s="157" t="s">
        <v>4875</v>
      </c>
      <c r="C404" s="158"/>
      <c r="D404" s="158"/>
      <c r="E404" s="159"/>
      <c r="F404" s="160" t="s">
        <v>4764</v>
      </c>
      <c r="G404" s="160" t="s">
        <v>4767</v>
      </c>
      <c r="H404" s="161">
        <v>100</v>
      </c>
      <c r="I404" s="162">
        <v>18</v>
      </c>
      <c r="J404" s="161">
        <v>118</v>
      </c>
      <c r="K404" s="162">
        <v>22</v>
      </c>
      <c r="L404" s="161">
        <v>25.96</v>
      </c>
      <c r="M404" s="161">
        <v>125.96000000000001</v>
      </c>
      <c r="N404" s="161">
        <v>149</v>
      </c>
      <c r="O404" s="156" t="str">
        <f t="shared" si="6"/>
        <v>BELNA00125</v>
      </c>
    </row>
    <row r="405" spans="1:15" ht="17.399999999999999">
      <c r="A405" s="157" t="s">
        <v>4876</v>
      </c>
      <c r="B405" s="157" t="s">
        <v>4877</v>
      </c>
      <c r="C405" s="158"/>
      <c r="D405" s="158"/>
      <c r="E405" s="159"/>
      <c r="F405" s="160" t="s">
        <v>4828</v>
      </c>
      <c r="G405" s="160" t="s">
        <v>4767</v>
      </c>
      <c r="H405" s="161">
        <v>3605</v>
      </c>
      <c r="I405" s="162">
        <v>18</v>
      </c>
      <c r="J405" s="161">
        <v>4254</v>
      </c>
      <c r="K405" s="162">
        <v>22</v>
      </c>
      <c r="L405" s="161">
        <v>935.85799999999995</v>
      </c>
      <c r="M405" s="161">
        <v>4541</v>
      </c>
      <c r="N405" s="161">
        <v>5358</v>
      </c>
      <c r="O405" s="156" t="str">
        <f t="shared" si="6"/>
        <v>BELNA00126</v>
      </c>
    </row>
    <row r="406" spans="1:15" ht="17.399999999999999">
      <c r="A406" s="157" t="s">
        <v>4878</v>
      </c>
      <c r="B406" s="157" t="s">
        <v>4879</v>
      </c>
      <c r="C406" s="158"/>
      <c r="D406" s="158"/>
      <c r="E406" s="159"/>
      <c r="F406" s="160" t="s">
        <v>4764</v>
      </c>
      <c r="G406" s="160" t="s">
        <v>4767</v>
      </c>
      <c r="H406" s="161">
        <v>10</v>
      </c>
      <c r="I406" s="162">
        <v>18</v>
      </c>
      <c r="J406" s="161">
        <v>11.799999999999999</v>
      </c>
      <c r="K406" s="162">
        <v>22</v>
      </c>
      <c r="L406" s="161">
        <v>2.5959999999999996</v>
      </c>
      <c r="M406" s="161">
        <v>12.596</v>
      </c>
      <c r="N406" s="161">
        <v>15</v>
      </c>
      <c r="O406" s="156" t="str">
        <f t="shared" si="6"/>
        <v>BELNA00127</v>
      </c>
    </row>
    <row r="407" spans="1:15" ht="17.399999999999999">
      <c r="A407" s="157" t="s">
        <v>4880</v>
      </c>
      <c r="B407" s="157" t="s">
        <v>4881</v>
      </c>
      <c r="C407" s="158"/>
      <c r="D407" s="158"/>
      <c r="E407" s="159"/>
      <c r="F407" s="160" t="s">
        <v>4764</v>
      </c>
      <c r="G407" s="160" t="s">
        <v>4767</v>
      </c>
      <c r="H407" s="161">
        <v>15</v>
      </c>
      <c r="I407" s="162">
        <v>18</v>
      </c>
      <c r="J407" s="161">
        <v>17.7</v>
      </c>
      <c r="K407" s="162">
        <v>22</v>
      </c>
      <c r="L407" s="161">
        <v>3.8939999999999997</v>
      </c>
      <c r="M407" s="161">
        <v>18.893999999999998</v>
      </c>
      <c r="N407" s="161">
        <v>22</v>
      </c>
      <c r="O407" s="156" t="str">
        <f t="shared" si="6"/>
        <v>BELNA00128</v>
      </c>
    </row>
    <row r="408" spans="1:15" ht="34.799999999999997">
      <c r="A408" s="157" t="s">
        <v>4882</v>
      </c>
      <c r="B408" s="157" t="s">
        <v>4883</v>
      </c>
      <c r="C408" s="158"/>
      <c r="D408" s="158"/>
      <c r="E408" s="163" t="s">
        <v>4766</v>
      </c>
      <c r="F408" s="160" t="s">
        <v>4764</v>
      </c>
      <c r="G408" s="160" t="s">
        <v>4767</v>
      </c>
      <c r="H408" s="161">
        <v>15</v>
      </c>
      <c r="I408" s="162">
        <v>18</v>
      </c>
      <c r="J408" s="161">
        <v>17.7</v>
      </c>
      <c r="K408" s="162">
        <v>22</v>
      </c>
      <c r="L408" s="161">
        <v>3.8939999999999997</v>
      </c>
      <c r="M408" s="161">
        <v>18.893999999999998</v>
      </c>
      <c r="N408" s="161">
        <v>22</v>
      </c>
      <c r="O408" s="156" t="str">
        <f t="shared" si="6"/>
        <v>BELNA00130</v>
      </c>
    </row>
    <row r="409" spans="1:15" ht="34.799999999999997">
      <c r="A409" s="157" t="s">
        <v>2723</v>
      </c>
      <c r="B409" s="157" t="s">
        <v>2724</v>
      </c>
      <c r="C409" s="158"/>
      <c r="D409" s="158"/>
      <c r="E409" s="163" t="s">
        <v>4766</v>
      </c>
      <c r="F409" s="160" t="s">
        <v>4764</v>
      </c>
      <c r="G409" s="160" t="s">
        <v>4765</v>
      </c>
      <c r="H409" s="161">
        <v>50</v>
      </c>
      <c r="I409" s="162">
        <v>18</v>
      </c>
      <c r="J409" s="161">
        <v>59</v>
      </c>
      <c r="K409" s="162">
        <v>22</v>
      </c>
      <c r="L409" s="161">
        <v>12.98</v>
      </c>
      <c r="M409" s="161">
        <v>62.980000000000004</v>
      </c>
      <c r="N409" s="161">
        <v>74</v>
      </c>
      <c r="O409" s="156" t="str">
        <f t="shared" si="6"/>
        <v>BELNA00132</v>
      </c>
    </row>
    <row r="410" spans="1:15" ht="17.399999999999999">
      <c r="A410" s="157" t="s">
        <v>4884</v>
      </c>
      <c r="B410" s="157" t="s">
        <v>4885</v>
      </c>
      <c r="C410" s="158"/>
      <c r="D410" s="158"/>
      <c r="E410" s="159"/>
      <c r="F410" s="160" t="s">
        <v>4764</v>
      </c>
      <c r="G410" s="160" t="s">
        <v>4765</v>
      </c>
      <c r="H410" s="161">
        <v>65</v>
      </c>
      <c r="I410" s="162">
        <v>18</v>
      </c>
      <c r="J410" s="161">
        <v>76.7</v>
      </c>
      <c r="K410" s="162">
        <v>22</v>
      </c>
      <c r="L410" s="161">
        <v>16.874000000000002</v>
      </c>
      <c r="M410" s="161">
        <v>81.873999999999995</v>
      </c>
      <c r="N410" s="161">
        <v>97</v>
      </c>
      <c r="O410" s="156" t="str">
        <f t="shared" si="6"/>
        <v>BELNA00133</v>
      </c>
    </row>
    <row r="411" spans="1:15" ht="17.399999999999999">
      <c r="A411" s="157" t="s">
        <v>4886</v>
      </c>
      <c r="B411" s="157" t="s">
        <v>4887</v>
      </c>
      <c r="C411" s="158"/>
      <c r="D411" s="158"/>
      <c r="E411" s="159"/>
      <c r="F411" s="160" t="s">
        <v>4764</v>
      </c>
      <c r="G411" s="160" t="s">
        <v>4765</v>
      </c>
      <c r="H411" s="161">
        <v>55</v>
      </c>
      <c r="I411" s="162">
        <v>18</v>
      </c>
      <c r="J411" s="161">
        <v>64.899999999999991</v>
      </c>
      <c r="K411" s="162">
        <v>22</v>
      </c>
      <c r="L411" s="161">
        <v>14.277999999999999</v>
      </c>
      <c r="M411" s="161">
        <v>69.277999999999992</v>
      </c>
      <c r="N411" s="161">
        <v>82</v>
      </c>
      <c r="O411" s="156" t="str">
        <f t="shared" si="6"/>
        <v>BELNA00135</v>
      </c>
    </row>
    <row r="412" spans="1:15" ht="17.399999999999999">
      <c r="A412" s="157" t="s">
        <v>4888</v>
      </c>
      <c r="B412" s="157" t="s">
        <v>4889</v>
      </c>
      <c r="C412" s="158"/>
      <c r="D412" s="158"/>
      <c r="E412" s="159"/>
      <c r="F412" s="160" t="s">
        <v>4764</v>
      </c>
      <c r="G412" s="160" t="s">
        <v>4765</v>
      </c>
      <c r="H412" s="161">
        <v>85</v>
      </c>
      <c r="I412" s="162">
        <v>18</v>
      </c>
      <c r="J412" s="161">
        <v>100.3</v>
      </c>
      <c r="K412" s="162">
        <v>22</v>
      </c>
      <c r="L412" s="161">
        <v>22.065999999999999</v>
      </c>
      <c r="M412" s="161">
        <v>107.066</v>
      </c>
      <c r="N412" s="161">
        <v>126</v>
      </c>
      <c r="O412" s="156" t="str">
        <f t="shared" si="6"/>
        <v>BELNA00137</v>
      </c>
    </row>
    <row r="413" spans="1:15" ht="34.799999999999997">
      <c r="A413" s="157" t="s">
        <v>4890</v>
      </c>
      <c r="B413" s="157" t="s">
        <v>4891</v>
      </c>
      <c r="C413" s="158"/>
      <c r="D413" s="157" t="s">
        <v>27</v>
      </c>
      <c r="E413" s="163" t="s">
        <v>4766</v>
      </c>
      <c r="F413" s="160" t="s">
        <v>4764</v>
      </c>
      <c r="G413" s="160" t="s">
        <v>4765</v>
      </c>
      <c r="H413" s="161">
        <v>60</v>
      </c>
      <c r="I413" s="162">
        <v>18</v>
      </c>
      <c r="J413" s="161">
        <v>70.8</v>
      </c>
      <c r="K413" s="162">
        <v>22</v>
      </c>
      <c r="L413" s="161">
        <v>15.575999999999999</v>
      </c>
      <c r="M413" s="161">
        <v>75.575999999999993</v>
      </c>
      <c r="N413" s="161">
        <v>89</v>
      </c>
      <c r="O413" s="156" t="str">
        <f t="shared" si="6"/>
        <v>BELNA00139</v>
      </c>
    </row>
    <row r="414" spans="1:15" ht="34.799999999999997">
      <c r="A414" s="157" t="s">
        <v>2725</v>
      </c>
      <c r="B414" s="157" t="s">
        <v>2726</v>
      </c>
      <c r="C414" s="158"/>
      <c r="D414" s="157" t="s">
        <v>4634</v>
      </c>
      <c r="E414" s="163" t="s">
        <v>4770</v>
      </c>
      <c r="F414" s="160" t="s">
        <v>4828</v>
      </c>
      <c r="G414" s="160" t="s">
        <v>4765</v>
      </c>
      <c r="H414" s="161">
        <v>415</v>
      </c>
      <c r="I414" s="162">
        <v>18</v>
      </c>
      <c r="J414" s="161">
        <v>489.7</v>
      </c>
      <c r="K414" s="162">
        <v>22</v>
      </c>
      <c r="L414" s="161">
        <v>107.73399999999999</v>
      </c>
      <c r="M414" s="161">
        <v>522.73400000000004</v>
      </c>
      <c r="N414" s="161">
        <v>617</v>
      </c>
      <c r="O414" s="156" t="str">
        <f t="shared" si="6"/>
        <v>BELNA00140</v>
      </c>
    </row>
    <row r="415" spans="1:15" ht="34.799999999999997">
      <c r="A415" s="157" t="s">
        <v>4892</v>
      </c>
      <c r="B415" s="157" t="s">
        <v>4893</v>
      </c>
      <c r="C415" s="158"/>
      <c r="D415" s="158"/>
      <c r="E415" s="163" t="s">
        <v>4770</v>
      </c>
      <c r="F415" s="160" t="s">
        <v>4764</v>
      </c>
      <c r="G415" s="160" t="s">
        <v>4765</v>
      </c>
      <c r="H415" s="161">
        <v>335</v>
      </c>
      <c r="I415" s="162">
        <v>18</v>
      </c>
      <c r="J415" s="161">
        <v>395.29999999999995</v>
      </c>
      <c r="K415" s="162">
        <v>22</v>
      </c>
      <c r="L415" s="161">
        <v>86.965999999999994</v>
      </c>
      <c r="M415" s="161">
        <v>421.96600000000001</v>
      </c>
      <c r="N415" s="161">
        <v>498</v>
      </c>
      <c r="O415" s="156" t="str">
        <f t="shared" si="6"/>
        <v>BELNA00141</v>
      </c>
    </row>
    <row r="416" spans="1:15" ht="34.799999999999997">
      <c r="A416" s="157" t="s">
        <v>4894</v>
      </c>
      <c r="B416" s="157" t="s">
        <v>4895</v>
      </c>
      <c r="C416" s="158"/>
      <c r="D416" s="157" t="s">
        <v>29</v>
      </c>
      <c r="E416" s="163" t="s">
        <v>4766</v>
      </c>
      <c r="F416" s="160" t="s">
        <v>4764</v>
      </c>
      <c r="G416" s="160" t="s">
        <v>4765</v>
      </c>
      <c r="H416" s="161">
        <v>60</v>
      </c>
      <c r="I416" s="162">
        <v>18</v>
      </c>
      <c r="J416" s="161">
        <v>70.8</v>
      </c>
      <c r="K416" s="162">
        <v>22</v>
      </c>
      <c r="L416" s="161">
        <v>15.575999999999999</v>
      </c>
      <c r="M416" s="161">
        <v>75.575999999999993</v>
      </c>
      <c r="N416" s="161">
        <v>89</v>
      </c>
      <c r="O416" s="156" t="str">
        <f t="shared" si="6"/>
        <v>BELNA00148</v>
      </c>
    </row>
    <row r="417" spans="1:15" ht="34.799999999999997">
      <c r="A417" s="157" t="s">
        <v>2727</v>
      </c>
      <c r="B417" s="157" t="s">
        <v>2728</v>
      </c>
      <c r="C417" s="158"/>
      <c r="D417" s="157" t="s">
        <v>4634</v>
      </c>
      <c r="E417" s="163" t="s">
        <v>4770</v>
      </c>
      <c r="F417" s="160" t="s">
        <v>4828</v>
      </c>
      <c r="G417" s="160" t="s">
        <v>4765</v>
      </c>
      <c r="H417" s="161">
        <v>415</v>
      </c>
      <c r="I417" s="162">
        <v>18</v>
      </c>
      <c r="J417" s="161">
        <v>489.7</v>
      </c>
      <c r="K417" s="162">
        <v>22</v>
      </c>
      <c r="L417" s="161">
        <v>107.73399999999999</v>
      </c>
      <c r="M417" s="161">
        <v>522.73400000000004</v>
      </c>
      <c r="N417" s="161">
        <v>617</v>
      </c>
      <c r="O417" s="156" t="str">
        <f t="shared" si="6"/>
        <v>BELNA00149</v>
      </c>
    </row>
    <row r="418" spans="1:15" ht="34.799999999999997">
      <c r="A418" s="157" t="s">
        <v>4896</v>
      </c>
      <c r="B418" s="157" t="s">
        <v>4897</v>
      </c>
      <c r="C418" s="158"/>
      <c r="D418" s="158"/>
      <c r="E418" s="163" t="s">
        <v>4770</v>
      </c>
      <c r="F418" s="160" t="s">
        <v>4764</v>
      </c>
      <c r="G418" s="160" t="s">
        <v>4765</v>
      </c>
      <c r="H418" s="161">
        <v>85</v>
      </c>
      <c r="I418" s="162">
        <v>18</v>
      </c>
      <c r="J418" s="161">
        <v>100.3</v>
      </c>
      <c r="K418" s="162">
        <v>22</v>
      </c>
      <c r="L418" s="161">
        <v>22.065999999999999</v>
      </c>
      <c r="M418" s="161">
        <v>107.066</v>
      </c>
      <c r="N418" s="161">
        <v>126</v>
      </c>
      <c r="O418" s="156" t="str">
        <f t="shared" si="6"/>
        <v>BELNA00150</v>
      </c>
    </row>
    <row r="419" spans="1:15" ht="34.799999999999997">
      <c r="A419" s="157" t="s">
        <v>2387</v>
      </c>
      <c r="B419" s="157" t="s">
        <v>2388</v>
      </c>
      <c r="C419" s="158"/>
      <c r="D419" s="157" t="s">
        <v>27</v>
      </c>
      <c r="E419" s="163" t="s">
        <v>4766</v>
      </c>
      <c r="F419" s="160" t="s">
        <v>4764</v>
      </c>
      <c r="G419" s="160" t="s">
        <v>4765</v>
      </c>
      <c r="H419" s="161">
        <v>60</v>
      </c>
      <c r="I419" s="162">
        <v>18</v>
      </c>
      <c r="J419" s="161">
        <v>70.8</v>
      </c>
      <c r="K419" s="162">
        <v>22</v>
      </c>
      <c r="L419" s="161">
        <v>15.575999999999999</v>
      </c>
      <c r="M419" s="161">
        <v>75.575999999999993</v>
      </c>
      <c r="N419" s="161">
        <v>89</v>
      </c>
      <c r="O419" s="156" t="str">
        <f t="shared" si="6"/>
        <v>BELNA00151</v>
      </c>
    </row>
    <row r="420" spans="1:15" ht="34.799999999999997">
      <c r="A420" s="157" t="s">
        <v>4898</v>
      </c>
      <c r="B420" s="157" t="s">
        <v>4899</v>
      </c>
      <c r="C420" s="158"/>
      <c r="D420" s="157" t="s">
        <v>29</v>
      </c>
      <c r="E420" s="163" t="s">
        <v>4766</v>
      </c>
      <c r="F420" s="160" t="s">
        <v>4764</v>
      </c>
      <c r="G420" s="160" t="s">
        <v>4765</v>
      </c>
      <c r="H420" s="161">
        <v>60</v>
      </c>
      <c r="I420" s="162">
        <v>18</v>
      </c>
      <c r="J420" s="161">
        <v>70.8</v>
      </c>
      <c r="K420" s="162">
        <v>22</v>
      </c>
      <c r="L420" s="161">
        <v>15.575999999999999</v>
      </c>
      <c r="M420" s="161">
        <v>75.575999999999993</v>
      </c>
      <c r="N420" s="161">
        <v>89</v>
      </c>
      <c r="O420" s="156" t="str">
        <f t="shared" si="6"/>
        <v>BELNA00152</v>
      </c>
    </row>
    <row r="421" spans="1:15" ht="34.799999999999997">
      <c r="A421" s="157" t="s">
        <v>4900</v>
      </c>
      <c r="B421" s="157" t="s">
        <v>4901</v>
      </c>
      <c r="C421" s="158"/>
      <c r="D421" s="157" t="s">
        <v>4634</v>
      </c>
      <c r="E421" s="163" t="s">
        <v>4770</v>
      </c>
      <c r="F421" s="160" t="s">
        <v>4764</v>
      </c>
      <c r="G421" s="160" t="s">
        <v>4767</v>
      </c>
      <c r="H421" s="161">
        <v>405</v>
      </c>
      <c r="I421" s="162">
        <v>18</v>
      </c>
      <c r="J421" s="161">
        <v>477.9</v>
      </c>
      <c r="K421" s="162">
        <v>22</v>
      </c>
      <c r="L421" s="161">
        <v>105.13799999999999</v>
      </c>
      <c r="M421" s="161">
        <v>510.13799999999998</v>
      </c>
      <c r="N421" s="161">
        <v>602</v>
      </c>
      <c r="O421" s="156" t="str">
        <f t="shared" si="6"/>
        <v>BELNA00153</v>
      </c>
    </row>
    <row r="422" spans="1:15" ht="34.799999999999997">
      <c r="A422" s="157" t="s">
        <v>4902</v>
      </c>
      <c r="B422" s="157" t="s">
        <v>4903</v>
      </c>
      <c r="C422" s="158"/>
      <c r="D422" s="158"/>
      <c r="E422" s="163" t="s">
        <v>4770</v>
      </c>
      <c r="F422" s="160" t="s">
        <v>4764</v>
      </c>
      <c r="G422" s="160" t="s">
        <v>4767</v>
      </c>
      <c r="H422" s="161">
        <v>145</v>
      </c>
      <c r="I422" s="162">
        <v>18</v>
      </c>
      <c r="J422" s="161">
        <v>171.1</v>
      </c>
      <c r="K422" s="162">
        <v>22</v>
      </c>
      <c r="L422" s="161">
        <v>37.641999999999996</v>
      </c>
      <c r="M422" s="161">
        <v>182.642</v>
      </c>
      <c r="N422" s="161">
        <v>216</v>
      </c>
      <c r="O422" s="156" t="str">
        <f t="shared" si="6"/>
        <v>BELNA00154</v>
      </c>
    </row>
    <row r="423" spans="1:15" ht="17.399999999999999">
      <c r="A423" s="157" t="s">
        <v>4904</v>
      </c>
      <c r="B423" s="157" t="s">
        <v>4905</v>
      </c>
      <c r="C423" s="158"/>
      <c r="D423" s="158"/>
      <c r="E423" s="159"/>
      <c r="F423" s="160" t="s">
        <v>4764</v>
      </c>
      <c r="G423" s="160" t="s">
        <v>4767</v>
      </c>
      <c r="H423" s="161">
        <v>120</v>
      </c>
      <c r="I423" s="162">
        <v>18</v>
      </c>
      <c r="J423" s="161">
        <v>141.6</v>
      </c>
      <c r="K423" s="162">
        <v>22</v>
      </c>
      <c r="L423" s="161">
        <v>31.151999999999997</v>
      </c>
      <c r="M423" s="161">
        <v>151.15199999999999</v>
      </c>
      <c r="N423" s="161">
        <v>178</v>
      </c>
      <c r="O423" s="156" t="str">
        <f t="shared" si="6"/>
        <v>BELNA00155</v>
      </c>
    </row>
    <row r="424" spans="1:15" ht="34.799999999999997">
      <c r="A424" s="157" t="s">
        <v>4906</v>
      </c>
      <c r="B424" s="157" t="s">
        <v>4907</v>
      </c>
      <c r="C424" s="158"/>
      <c r="D424" s="157" t="s">
        <v>29</v>
      </c>
      <c r="E424" s="163" t="s">
        <v>4766</v>
      </c>
      <c r="F424" s="160" t="s">
        <v>4764</v>
      </c>
      <c r="G424" s="160" t="s">
        <v>4765</v>
      </c>
      <c r="H424" s="161">
        <v>390</v>
      </c>
      <c r="I424" s="162">
        <v>18</v>
      </c>
      <c r="J424" s="161">
        <v>460.2</v>
      </c>
      <c r="K424" s="162">
        <v>22</v>
      </c>
      <c r="L424" s="161">
        <v>101.244</v>
      </c>
      <c r="M424" s="161">
        <v>491.24400000000003</v>
      </c>
      <c r="N424" s="161">
        <v>580</v>
      </c>
      <c r="O424" s="156" t="str">
        <f t="shared" si="6"/>
        <v>BELNA00156</v>
      </c>
    </row>
    <row r="425" spans="1:15" ht="34.799999999999997">
      <c r="A425" s="157" t="s">
        <v>550</v>
      </c>
      <c r="B425" s="157" t="s">
        <v>698</v>
      </c>
      <c r="C425" s="158"/>
      <c r="D425" s="157" t="s">
        <v>4808</v>
      </c>
      <c r="E425" s="163" t="s">
        <v>4766</v>
      </c>
      <c r="F425" s="160" t="s">
        <v>4764</v>
      </c>
      <c r="G425" s="160" t="s">
        <v>4765</v>
      </c>
      <c r="H425" s="161">
        <v>245</v>
      </c>
      <c r="I425" s="162">
        <v>18</v>
      </c>
      <c r="J425" s="161">
        <v>289.09999999999997</v>
      </c>
      <c r="K425" s="162">
        <v>22</v>
      </c>
      <c r="L425" s="161">
        <v>63.60199999999999</v>
      </c>
      <c r="M425" s="161">
        <v>308.60199999999998</v>
      </c>
      <c r="N425" s="161">
        <v>364</v>
      </c>
      <c r="O425" s="156" t="str">
        <f t="shared" si="6"/>
        <v>BELNA00157</v>
      </c>
    </row>
    <row r="426" spans="1:15" ht="34.799999999999997">
      <c r="A426" s="157" t="s">
        <v>4908</v>
      </c>
      <c r="B426" s="157" t="s">
        <v>4909</v>
      </c>
      <c r="C426" s="158"/>
      <c r="D426" s="157" t="s">
        <v>26</v>
      </c>
      <c r="E426" s="163" t="s">
        <v>4766</v>
      </c>
      <c r="F426" s="160" t="s">
        <v>4764</v>
      </c>
      <c r="G426" s="160" t="s">
        <v>4831</v>
      </c>
      <c r="H426" s="161">
        <v>5</v>
      </c>
      <c r="I426" s="162">
        <v>28</v>
      </c>
      <c r="J426" s="161">
        <v>6.4</v>
      </c>
      <c r="K426" s="162">
        <v>22</v>
      </c>
      <c r="L426" s="161">
        <v>1.4080000000000001</v>
      </c>
      <c r="M426" s="161">
        <v>6.4080000000000004</v>
      </c>
      <c r="N426" s="161">
        <v>8</v>
      </c>
      <c r="O426" s="156" t="str">
        <f t="shared" si="6"/>
        <v>BELNA00158</v>
      </c>
    </row>
    <row r="427" spans="1:15" ht="34.799999999999997">
      <c r="A427" s="157" t="s">
        <v>4910</v>
      </c>
      <c r="B427" s="157" t="s">
        <v>4911</v>
      </c>
      <c r="C427" s="158"/>
      <c r="D427" s="157" t="s">
        <v>4634</v>
      </c>
      <c r="E427" s="163" t="s">
        <v>4770</v>
      </c>
      <c r="F427" s="160" t="s">
        <v>4764</v>
      </c>
      <c r="G427" s="160" t="s">
        <v>4765</v>
      </c>
      <c r="H427" s="161">
        <v>270</v>
      </c>
      <c r="I427" s="162">
        <v>18</v>
      </c>
      <c r="J427" s="161">
        <v>318.59999999999997</v>
      </c>
      <c r="K427" s="162">
        <v>22</v>
      </c>
      <c r="L427" s="161">
        <v>70.091999999999999</v>
      </c>
      <c r="M427" s="161">
        <v>340.09199999999998</v>
      </c>
      <c r="N427" s="161">
        <v>401</v>
      </c>
      <c r="O427" s="156" t="str">
        <f t="shared" si="6"/>
        <v>BELNA00160</v>
      </c>
    </row>
    <row r="428" spans="1:15" ht="34.799999999999997">
      <c r="A428" s="157" t="s">
        <v>4912</v>
      </c>
      <c r="B428" s="157" t="s">
        <v>4913</v>
      </c>
      <c r="C428" s="158"/>
      <c r="D428" s="158"/>
      <c r="E428" s="163" t="s">
        <v>4770</v>
      </c>
      <c r="F428" s="160" t="s">
        <v>4764</v>
      </c>
      <c r="G428" s="160" t="s">
        <v>4767</v>
      </c>
      <c r="H428" s="161">
        <v>300</v>
      </c>
      <c r="I428" s="162">
        <v>28</v>
      </c>
      <c r="J428" s="161">
        <v>384</v>
      </c>
      <c r="K428" s="162">
        <v>22</v>
      </c>
      <c r="L428" s="161">
        <v>84.48</v>
      </c>
      <c r="M428" s="161">
        <v>384.48</v>
      </c>
      <c r="N428" s="161">
        <v>492</v>
      </c>
      <c r="O428" s="156" t="str">
        <f t="shared" si="6"/>
        <v>BELNA00161</v>
      </c>
    </row>
    <row r="429" spans="1:15" ht="34.799999999999997">
      <c r="A429" s="157" t="s">
        <v>2734</v>
      </c>
      <c r="B429" s="157" t="s">
        <v>2735</v>
      </c>
      <c r="C429" s="158"/>
      <c r="D429" s="157" t="s">
        <v>4634</v>
      </c>
      <c r="E429" s="163" t="s">
        <v>4770</v>
      </c>
      <c r="F429" s="160" t="s">
        <v>4828</v>
      </c>
      <c r="G429" s="160" t="s">
        <v>4765</v>
      </c>
      <c r="H429" s="161">
        <v>530</v>
      </c>
      <c r="I429" s="162">
        <v>18</v>
      </c>
      <c r="J429" s="161">
        <v>625.4</v>
      </c>
      <c r="K429" s="162">
        <v>22</v>
      </c>
      <c r="L429" s="161">
        <v>137.58799999999999</v>
      </c>
      <c r="M429" s="161">
        <v>667.58799999999997</v>
      </c>
      <c r="N429" s="161">
        <v>788</v>
      </c>
      <c r="O429" s="156" t="str">
        <f t="shared" si="6"/>
        <v>BELNA00162</v>
      </c>
    </row>
    <row r="430" spans="1:15" ht="34.799999999999997">
      <c r="A430" s="157" t="s">
        <v>4914</v>
      </c>
      <c r="B430" s="157" t="s">
        <v>4915</v>
      </c>
      <c r="C430" s="158"/>
      <c r="D430" s="158"/>
      <c r="E430" s="163" t="s">
        <v>4766</v>
      </c>
      <c r="F430" s="160" t="s">
        <v>4764</v>
      </c>
      <c r="G430" s="160" t="s">
        <v>4767</v>
      </c>
      <c r="H430" s="161">
        <v>130</v>
      </c>
      <c r="I430" s="162">
        <v>18</v>
      </c>
      <c r="J430" s="161">
        <v>153.4</v>
      </c>
      <c r="K430" s="162">
        <v>22</v>
      </c>
      <c r="L430" s="161">
        <v>33.748000000000005</v>
      </c>
      <c r="M430" s="161">
        <v>163.74799999999999</v>
      </c>
      <c r="N430" s="161">
        <v>193</v>
      </c>
      <c r="O430" s="156" t="str">
        <f t="shared" si="6"/>
        <v>BELNA00163</v>
      </c>
    </row>
    <row r="431" spans="1:15" ht="34.799999999999997">
      <c r="A431" s="157" t="s">
        <v>4916</v>
      </c>
      <c r="B431" s="157" t="s">
        <v>4917</v>
      </c>
      <c r="C431" s="158"/>
      <c r="D431" s="157" t="s">
        <v>29</v>
      </c>
      <c r="E431" s="163" t="s">
        <v>4770</v>
      </c>
      <c r="F431" s="160" t="s">
        <v>4828</v>
      </c>
      <c r="G431" s="160" t="s">
        <v>4765</v>
      </c>
      <c r="H431" s="161">
        <v>545</v>
      </c>
      <c r="I431" s="162">
        <v>18</v>
      </c>
      <c r="J431" s="161">
        <v>643.1</v>
      </c>
      <c r="K431" s="162">
        <v>22</v>
      </c>
      <c r="L431" s="161">
        <v>141.482</v>
      </c>
      <c r="M431" s="161">
        <v>686.48199999999997</v>
      </c>
      <c r="N431" s="161">
        <v>810</v>
      </c>
      <c r="O431" s="156" t="str">
        <f t="shared" si="6"/>
        <v>BELNA00200</v>
      </c>
    </row>
    <row r="432" spans="1:15" ht="34.799999999999997">
      <c r="A432" s="157" t="s">
        <v>4918</v>
      </c>
      <c r="B432" s="157" t="s">
        <v>4919</v>
      </c>
      <c r="C432" s="158"/>
      <c r="D432" s="158"/>
      <c r="E432" s="163" t="s">
        <v>4766</v>
      </c>
      <c r="F432" s="160" t="s">
        <v>4764</v>
      </c>
      <c r="G432" s="160" t="s">
        <v>4767</v>
      </c>
      <c r="H432" s="161">
        <v>30</v>
      </c>
      <c r="I432" s="162">
        <v>18</v>
      </c>
      <c r="J432" s="161">
        <v>35.4</v>
      </c>
      <c r="K432" s="162">
        <v>22</v>
      </c>
      <c r="L432" s="161">
        <v>7.7879999999999994</v>
      </c>
      <c r="M432" s="161">
        <v>37.787999999999997</v>
      </c>
      <c r="N432" s="161">
        <v>45</v>
      </c>
      <c r="O432" s="156" t="str">
        <f t="shared" si="6"/>
        <v>BELNA00208</v>
      </c>
    </row>
    <row r="433" spans="1:15" ht="17.399999999999999">
      <c r="A433" s="157" t="s">
        <v>4920</v>
      </c>
      <c r="B433" s="157" t="s">
        <v>4921</v>
      </c>
      <c r="C433" s="158"/>
      <c r="D433" s="158"/>
      <c r="E433" s="159"/>
      <c r="F433" s="160" t="s">
        <v>4764</v>
      </c>
      <c r="G433" s="160" t="s">
        <v>4767</v>
      </c>
      <c r="H433" s="161">
        <v>90</v>
      </c>
      <c r="I433" s="162">
        <v>18</v>
      </c>
      <c r="J433" s="161">
        <v>106.19999999999999</v>
      </c>
      <c r="K433" s="162">
        <v>22</v>
      </c>
      <c r="L433" s="161">
        <v>23.363999999999997</v>
      </c>
      <c r="M433" s="161">
        <v>113.364</v>
      </c>
      <c r="N433" s="161">
        <v>134</v>
      </c>
      <c r="O433" s="156" t="str">
        <f t="shared" si="6"/>
        <v>BELNA00209</v>
      </c>
    </row>
    <row r="434" spans="1:15" ht="17.399999999999999">
      <c r="A434" s="157" t="s">
        <v>4922</v>
      </c>
      <c r="B434" s="157" t="s">
        <v>4923</v>
      </c>
      <c r="C434" s="158"/>
      <c r="D434" s="158"/>
      <c r="E434" s="159"/>
      <c r="F434" s="160" t="s">
        <v>4764</v>
      </c>
      <c r="G434" s="160" t="s">
        <v>4767</v>
      </c>
      <c r="H434" s="161">
        <v>250</v>
      </c>
      <c r="I434" s="162">
        <v>18</v>
      </c>
      <c r="J434" s="161">
        <v>295</v>
      </c>
      <c r="K434" s="162">
        <v>22</v>
      </c>
      <c r="L434" s="161">
        <v>64.900000000000006</v>
      </c>
      <c r="M434" s="161">
        <v>314.89999999999998</v>
      </c>
      <c r="N434" s="161">
        <v>372</v>
      </c>
      <c r="O434" s="156" t="str">
        <f t="shared" si="6"/>
        <v>BELNA00210</v>
      </c>
    </row>
    <row r="435" spans="1:15" ht="17.399999999999999">
      <c r="A435" s="157" t="s">
        <v>4924</v>
      </c>
      <c r="B435" s="157" t="s">
        <v>4925</v>
      </c>
      <c r="C435" s="158"/>
      <c r="D435" s="158"/>
      <c r="E435" s="159"/>
      <c r="F435" s="160" t="s">
        <v>4764</v>
      </c>
      <c r="G435" s="160" t="s">
        <v>4767</v>
      </c>
      <c r="H435" s="161">
        <v>135</v>
      </c>
      <c r="I435" s="162">
        <v>18</v>
      </c>
      <c r="J435" s="161">
        <v>159.29999999999998</v>
      </c>
      <c r="K435" s="162">
        <v>22</v>
      </c>
      <c r="L435" s="161">
        <v>35.045999999999999</v>
      </c>
      <c r="M435" s="161">
        <v>170.04599999999999</v>
      </c>
      <c r="N435" s="161">
        <v>201</v>
      </c>
      <c r="O435" s="156" t="str">
        <f t="shared" si="6"/>
        <v>BELNA00213</v>
      </c>
    </row>
    <row r="436" spans="1:15" ht="34.799999999999997">
      <c r="A436" s="157" t="s">
        <v>2038</v>
      </c>
      <c r="B436" s="157" t="s">
        <v>4926</v>
      </c>
      <c r="C436" s="158"/>
      <c r="D436" s="157" t="s">
        <v>26</v>
      </c>
      <c r="E436" s="163" t="s">
        <v>4766</v>
      </c>
      <c r="F436" s="160" t="s">
        <v>4764</v>
      </c>
      <c r="G436" s="160" t="s">
        <v>4767</v>
      </c>
      <c r="H436" s="161">
        <v>25</v>
      </c>
      <c r="I436" s="162">
        <v>18</v>
      </c>
      <c r="J436" s="161">
        <v>29.5</v>
      </c>
      <c r="K436" s="162">
        <v>22</v>
      </c>
      <c r="L436" s="161">
        <v>6.49</v>
      </c>
      <c r="M436" s="161">
        <v>31.490000000000002</v>
      </c>
      <c r="N436" s="161">
        <v>37</v>
      </c>
      <c r="O436" s="156" t="str">
        <f t="shared" si="6"/>
        <v>BELNA00214</v>
      </c>
    </row>
    <row r="437" spans="1:15" ht="17.399999999999999">
      <c r="A437" s="157" t="s">
        <v>4927</v>
      </c>
      <c r="B437" s="157" t="s">
        <v>4928</v>
      </c>
      <c r="C437" s="158"/>
      <c r="D437" s="158"/>
      <c r="E437" s="159"/>
      <c r="F437" s="160" t="s">
        <v>4828</v>
      </c>
      <c r="G437" s="160" t="s">
        <v>4767</v>
      </c>
      <c r="H437" s="161">
        <v>1090</v>
      </c>
      <c r="I437" s="162">
        <v>18</v>
      </c>
      <c r="J437" s="161">
        <v>1286</v>
      </c>
      <c r="K437" s="162">
        <v>22</v>
      </c>
      <c r="L437" s="161">
        <v>282.964</v>
      </c>
      <c r="M437" s="161">
        <v>1373</v>
      </c>
      <c r="N437" s="161">
        <v>1620</v>
      </c>
      <c r="O437" s="156" t="str">
        <f t="shared" si="6"/>
        <v>BELNA00215</v>
      </c>
    </row>
    <row r="438" spans="1:15" ht="34.799999999999997">
      <c r="A438" s="157" t="s">
        <v>4929</v>
      </c>
      <c r="B438" s="157" t="s">
        <v>4930</v>
      </c>
      <c r="C438" s="158"/>
      <c r="D438" s="158"/>
      <c r="E438" s="163" t="s">
        <v>4766</v>
      </c>
      <c r="F438" s="160" t="s">
        <v>4764</v>
      </c>
      <c r="G438" s="160" t="s">
        <v>4767</v>
      </c>
      <c r="H438" s="161">
        <v>225</v>
      </c>
      <c r="I438" s="162">
        <v>18</v>
      </c>
      <c r="J438" s="161">
        <v>265.5</v>
      </c>
      <c r="K438" s="162">
        <v>22</v>
      </c>
      <c r="L438" s="161">
        <v>58.410000000000004</v>
      </c>
      <c r="M438" s="161">
        <v>283.41000000000003</v>
      </c>
      <c r="N438" s="161">
        <v>334</v>
      </c>
      <c r="O438" s="156" t="str">
        <f t="shared" si="6"/>
        <v>BELNA00216</v>
      </c>
    </row>
    <row r="439" spans="1:15" ht="34.799999999999997">
      <c r="A439" s="157" t="s">
        <v>111</v>
      </c>
      <c r="B439" s="157" t="s">
        <v>2391</v>
      </c>
      <c r="C439" s="158"/>
      <c r="D439" s="157" t="s">
        <v>4808</v>
      </c>
      <c r="E439" s="163" t="s">
        <v>4766</v>
      </c>
      <c r="F439" s="160" t="s">
        <v>4764</v>
      </c>
      <c r="G439" s="160" t="s">
        <v>4765</v>
      </c>
      <c r="H439" s="161">
        <v>215</v>
      </c>
      <c r="I439" s="162">
        <v>28</v>
      </c>
      <c r="J439" s="161">
        <v>275.2</v>
      </c>
      <c r="K439" s="162">
        <v>22</v>
      </c>
      <c r="L439" s="161">
        <v>60.543999999999997</v>
      </c>
      <c r="M439" s="161">
        <v>275.54399999999998</v>
      </c>
      <c r="N439" s="161">
        <v>353</v>
      </c>
      <c r="O439" s="156" t="str">
        <f t="shared" si="6"/>
        <v>BELNA00218</v>
      </c>
    </row>
    <row r="440" spans="1:15" ht="34.799999999999997">
      <c r="A440" s="157" t="s">
        <v>3481</v>
      </c>
      <c r="B440" s="157" t="s">
        <v>3482</v>
      </c>
      <c r="C440" s="158"/>
      <c r="D440" s="157" t="s">
        <v>4808</v>
      </c>
      <c r="E440" s="163" t="s">
        <v>4766</v>
      </c>
      <c r="F440" s="160" t="s">
        <v>4764</v>
      </c>
      <c r="G440" s="160" t="s">
        <v>4765</v>
      </c>
      <c r="H440" s="161">
        <v>45</v>
      </c>
      <c r="I440" s="162">
        <v>18</v>
      </c>
      <c r="J440" s="161">
        <v>53.099999999999994</v>
      </c>
      <c r="K440" s="162">
        <v>22</v>
      </c>
      <c r="L440" s="161">
        <v>11.681999999999999</v>
      </c>
      <c r="M440" s="161">
        <v>56.682000000000002</v>
      </c>
      <c r="N440" s="161">
        <v>67</v>
      </c>
      <c r="O440" s="156" t="str">
        <f t="shared" si="6"/>
        <v>BELNA00221</v>
      </c>
    </row>
    <row r="441" spans="1:15" ht="34.799999999999997">
      <c r="A441" s="157" t="s">
        <v>132</v>
      </c>
      <c r="B441" s="157" t="s">
        <v>2392</v>
      </c>
      <c r="C441" s="158"/>
      <c r="D441" s="157" t="s">
        <v>4808</v>
      </c>
      <c r="E441" s="163" t="s">
        <v>4766</v>
      </c>
      <c r="F441" s="160" t="s">
        <v>4828</v>
      </c>
      <c r="G441" s="160" t="s">
        <v>4765</v>
      </c>
      <c r="H441" s="161">
        <v>735</v>
      </c>
      <c r="I441" s="162">
        <v>28</v>
      </c>
      <c r="J441" s="161">
        <v>940.80000000000007</v>
      </c>
      <c r="K441" s="162">
        <v>22</v>
      </c>
      <c r="L441" s="161">
        <v>206.97600000000003</v>
      </c>
      <c r="M441" s="161">
        <v>941.976</v>
      </c>
      <c r="N441" s="161">
        <v>1206</v>
      </c>
      <c r="O441" s="156" t="str">
        <f t="shared" si="6"/>
        <v>BELNA00222</v>
      </c>
    </row>
    <row r="442" spans="1:15" ht="34.799999999999997">
      <c r="A442" s="157" t="s">
        <v>2040</v>
      </c>
      <c r="B442" s="157" t="s">
        <v>2041</v>
      </c>
      <c r="C442" s="158"/>
      <c r="D442" s="157" t="s">
        <v>4808</v>
      </c>
      <c r="E442" s="163" t="s">
        <v>4766</v>
      </c>
      <c r="F442" s="160" t="s">
        <v>4764</v>
      </c>
      <c r="G442" s="160" t="s">
        <v>4767</v>
      </c>
      <c r="H442" s="161">
        <v>260</v>
      </c>
      <c r="I442" s="162">
        <v>28</v>
      </c>
      <c r="J442" s="161">
        <v>332.8</v>
      </c>
      <c r="K442" s="162">
        <v>22</v>
      </c>
      <c r="L442" s="161">
        <v>73.216000000000008</v>
      </c>
      <c r="M442" s="161">
        <v>333.21600000000001</v>
      </c>
      <c r="N442" s="161">
        <v>427</v>
      </c>
      <c r="O442" s="156" t="str">
        <f t="shared" si="6"/>
        <v>BELNA00223</v>
      </c>
    </row>
    <row r="443" spans="1:15" ht="34.799999999999997">
      <c r="A443" s="157" t="s">
        <v>2395</v>
      </c>
      <c r="B443" s="157" t="s">
        <v>2397</v>
      </c>
      <c r="C443" s="158"/>
      <c r="D443" s="157" t="s">
        <v>4808</v>
      </c>
      <c r="E443" s="163" t="s">
        <v>4766</v>
      </c>
      <c r="F443" s="160" t="s">
        <v>4764</v>
      </c>
      <c r="G443" s="160" t="s">
        <v>4767</v>
      </c>
      <c r="H443" s="161">
        <v>15</v>
      </c>
      <c r="I443" s="162">
        <v>28</v>
      </c>
      <c r="J443" s="161">
        <v>19.2</v>
      </c>
      <c r="K443" s="162">
        <v>22</v>
      </c>
      <c r="L443" s="161">
        <v>4.2240000000000002</v>
      </c>
      <c r="M443" s="161">
        <v>19.224</v>
      </c>
      <c r="N443" s="161">
        <v>25</v>
      </c>
      <c r="O443" s="156" t="str">
        <f t="shared" si="6"/>
        <v>BELNA00224</v>
      </c>
    </row>
    <row r="444" spans="1:15" ht="34.799999999999997">
      <c r="A444" s="157" t="s">
        <v>104</v>
      </c>
      <c r="B444" s="157" t="s">
        <v>708</v>
      </c>
      <c r="C444" s="158"/>
      <c r="D444" s="157" t="s">
        <v>4808</v>
      </c>
      <c r="E444" s="163" t="s">
        <v>4766</v>
      </c>
      <c r="F444" s="160" t="s">
        <v>4764</v>
      </c>
      <c r="G444" s="160" t="s">
        <v>4767</v>
      </c>
      <c r="H444" s="161">
        <v>100</v>
      </c>
      <c r="I444" s="162">
        <v>28</v>
      </c>
      <c r="J444" s="161">
        <v>128</v>
      </c>
      <c r="K444" s="162">
        <v>22</v>
      </c>
      <c r="L444" s="161">
        <v>28.16</v>
      </c>
      <c r="M444" s="161">
        <v>128.16</v>
      </c>
      <c r="N444" s="161">
        <v>164</v>
      </c>
      <c r="O444" s="156" t="str">
        <f t="shared" si="6"/>
        <v>BELNA00225</v>
      </c>
    </row>
    <row r="445" spans="1:15" ht="34.799999999999997">
      <c r="A445" s="157" t="s">
        <v>2416</v>
      </c>
      <c r="B445" s="157" t="s">
        <v>2417</v>
      </c>
      <c r="C445" s="158"/>
      <c r="D445" s="157" t="s">
        <v>4808</v>
      </c>
      <c r="E445" s="163" t="s">
        <v>4766</v>
      </c>
      <c r="F445" s="160" t="s">
        <v>4828</v>
      </c>
      <c r="G445" s="160" t="s">
        <v>4767</v>
      </c>
      <c r="H445" s="161">
        <v>855</v>
      </c>
      <c r="I445" s="162">
        <v>18</v>
      </c>
      <c r="J445" s="161">
        <v>1009</v>
      </c>
      <c r="K445" s="162">
        <v>22</v>
      </c>
      <c r="L445" s="161">
        <v>221.958</v>
      </c>
      <c r="M445" s="161">
        <v>1077</v>
      </c>
      <c r="N445" s="161">
        <v>1271</v>
      </c>
      <c r="O445" s="156" t="str">
        <f t="shared" si="6"/>
        <v>BELNA00226</v>
      </c>
    </row>
    <row r="446" spans="1:15" ht="34.799999999999997">
      <c r="A446" s="157" t="s">
        <v>2042</v>
      </c>
      <c r="B446" s="157" t="s">
        <v>2043</v>
      </c>
      <c r="C446" s="158"/>
      <c r="D446" s="157" t="s">
        <v>26</v>
      </c>
      <c r="E446" s="163" t="s">
        <v>4766</v>
      </c>
      <c r="F446" s="160" t="s">
        <v>4828</v>
      </c>
      <c r="G446" s="160" t="s">
        <v>4831</v>
      </c>
      <c r="H446" s="161">
        <v>1395</v>
      </c>
      <c r="I446" s="162">
        <v>18</v>
      </c>
      <c r="J446" s="161">
        <v>1646</v>
      </c>
      <c r="K446" s="162">
        <v>22</v>
      </c>
      <c r="L446" s="161">
        <v>362.142</v>
      </c>
      <c r="M446" s="161">
        <v>1757</v>
      </c>
      <c r="N446" s="161">
        <v>2073</v>
      </c>
      <c r="O446" s="156" t="str">
        <f t="shared" si="6"/>
        <v>BELNA00227</v>
      </c>
    </row>
    <row r="447" spans="1:15" ht="34.799999999999997">
      <c r="A447" s="157" t="s">
        <v>557</v>
      </c>
      <c r="B447" s="157" t="s">
        <v>717</v>
      </c>
      <c r="C447" s="158"/>
      <c r="D447" s="157" t="s">
        <v>29</v>
      </c>
      <c r="E447" s="163" t="s">
        <v>4766</v>
      </c>
      <c r="F447" s="160" t="s">
        <v>4764</v>
      </c>
      <c r="G447" s="160" t="s">
        <v>4767</v>
      </c>
      <c r="H447" s="161">
        <v>125</v>
      </c>
      <c r="I447" s="162">
        <v>18</v>
      </c>
      <c r="J447" s="161">
        <v>147.5</v>
      </c>
      <c r="K447" s="162">
        <v>22</v>
      </c>
      <c r="L447" s="161">
        <v>32.450000000000003</v>
      </c>
      <c r="M447" s="161">
        <v>157.44999999999999</v>
      </c>
      <c r="N447" s="161">
        <v>186</v>
      </c>
      <c r="O447" s="156" t="str">
        <f t="shared" si="6"/>
        <v>BELNA00228</v>
      </c>
    </row>
    <row r="448" spans="1:15" ht="34.799999999999997">
      <c r="A448" s="157" t="s">
        <v>3496</v>
      </c>
      <c r="B448" s="157" t="s">
        <v>4931</v>
      </c>
      <c r="C448" s="158"/>
      <c r="D448" s="157" t="s">
        <v>29</v>
      </c>
      <c r="E448" s="163" t="s">
        <v>4766</v>
      </c>
      <c r="F448" s="160" t="s">
        <v>4764</v>
      </c>
      <c r="G448" s="160" t="s">
        <v>4767</v>
      </c>
      <c r="H448" s="161">
        <v>85</v>
      </c>
      <c r="I448" s="162">
        <v>18</v>
      </c>
      <c r="J448" s="161">
        <v>100.3</v>
      </c>
      <c r="K448" s="162">
        <v>22</v>
      </c>
      <c r="L448" s="161">
        <v>22.065999999999999</v>
      </c>
      <c r="M448" s="161">
        <v>107.066</v>
      </c>
      <c r="N448" s="161">
        <v>126</v>
      </c>
      <c r="O448" s="156" t="str">
        <f t="shared" si="6"/>
        <v>BELNA00229</v>
      </c>
    </row>
    <row r="449" spans="1:15" ht="17.399999999999999">
      <c r="A449" s="157" t="s">
        <v>4932</v>
      </c>
      <c r="B449" s="157" t="s">
        <v>4933</v>
      </c>
      <c r="C449" s="158"/>
      <c r="D449" s="158"/>
      <c r="E449" s="159"/>
      <c r="F449" s="160" t="s">
        <v>4764</v>
      </c>
      <c r="G449" s="160" t="s">
        <v>4767</v>
      </c>
      <c r="H449" s="161">
        <v>5</v>
      </c>
      <c r="I449" s="162">
        <v>18</v>
      </c>
      <c r="J449" s="161">
        <v>5.8999999999999995</v>
      </c>
      <c r="K449" s="162">
        <v>22</v>
      </c>
      <c r="L449" s="161">
        <v>1.2979999999999998</v>
      </c>
      <c r="M449" s="161">
        <v>6.298</v>
      </c>
      <c r="N449" s="161">
        <v>7</v>
      </c>
      <c r="O449" s="156" t="str">
        <f t="shared" si="6"/>
        <v>BELNA00232</v>
      </c>
    </row>
    <row r="450" spans="1:15" ht="17.399999999999999">
      <c r="A450" s="157" t="s">
        <v>4934</v>
      </c>
      <c r="B450" s="157" t="s">
        <v>4935</v>
      </c>
      <c r="C450" s="158"/>
      <c r="D450" s="158"/>
      <c r="E450" s="159"/>
      <c r="F450" s="160" t="s">
        <v>5587</v>
      </c>
      <c r="G450" s="160" t="s">
        <v>4767</v>
      </c>
      <c r="H450" s="161">
        <v>16965</v>
      </c>
      <c r="I450" s="162">
        <v>18</v>
      </c>
      <c r="J450" s="161">
        <v>20019</v>
      </c>
      <c r="K450" s="162">
        <v>8</v>
      </c>
      <c r="L450" s="161">
        <v>1601</v>
      </c>
      <c r="M450" s="161">
        <v>18566</v>
      </c>
      <c r="N450" s="161">
        <v>21908</v>
      </c>
      <c r="O450" s="156" t="str">
        <f t="shared" ref="O450:O513" si="7">VLOOKUP(A450,Old,1,FALSE)</f>
        <v>BELNA00235</v>
      </c>
    </row>
    <row r="451" spans="1:15" ht="34.799999999999997">
      <c r="A451" s="157" t="s">
        <v>4936</v>
      </c>
      <c r="B451" s="157" t="s">
        <v>4937</v>
      </c>
      <c r="C451" s="158"/>
      <c r="D451" s="158"/>
      <c r="E451" s="163" t="s">
        <v>4766</v>
      </c>
      <c r="F451" s="160" t="s">
        <v>4764</v>
      </c>
      <c r="G451" s="160" t="s">
        <v>4767</v>
      </c>
      <c r="H451" s="161">
        <v>60</v>
      </c>
      <c r="I451" s="162">
        <v>28</v>
      </c>
      <c r="J451" s="161">
        <v>76.8</v>
      </c>
      <c r="K451" s="162">
        <v>22</v>
      </c>
      <c r="L451" s="161">
        <v>16.896000000000001</v>
      </c>
      <c r="M451" s="161">
        <v>76.896000000000001</v>
      </c>
      <c r="N451" s="161">
        <v>98</v>
      </c>
      <c r="O451" s="156" t="str">
        <f t="shared" si="7"/>
        <v>BELNA00236</v>
      </c>
    </row>
    <row r="452" spans="1:15" ht="34.799999999999997">
      <c r="A452" s="157" t="s">
        <v>694</v>
      </c>
      <c r="B452" s="157" t="s">
        <v>695</v>
      </c>
      <c r="C452" s="158"/>
      <c r="D452" s="157" t="s">
        <v>26</v>
      </c>
      <c r="E452" s="163" t="s">
        <v>4766</v>
      </c>
      <c r="F452" s="160" t="s">
        <v>4764</v>
      </c>
      <c r="G452" s="160" t="s">
        <v>4831</v>
      </c>
      <c r="H452" s="161">
        <v>150</v>
      </c>
      <c r="I452" s="162">
        <v>18</v>
      </c>
      <c r="J452" s="161">
        <v>177</v>
      </c>
      <c r="K452" s="162">
        <v>22</v>
      </c>
      <c r="L452" s="161">
        <v>38.94</v>
      </c>
      <c r="M452" s="161">
        <v>188.94</v>
      </c>
      <c r="N452" s="161">
        <v>223</v>
      </c>
      <c r="O452" s="156" t="str">
        <f t="shared" si="7"/>
        <v>BELNA00238</v>
      </c>
    </row>
    <row r="453" spans="1:15" ht="17.399999999999999">
      <c r="A453" s="157" t="s">
        <v>563</v>
      </c>
      <c r="B453" s="157" t="s">
        <v>4638</v>
      </c>
      <c r="C453" s="158"/>
      <c r="D453" s="157" t="s">
        <v>4634</v>
      </c>
      <c r="E453" s="159"/>
      <c r="F453" s="159"/>
      <c r="G453" s="160" t="s">
        <v>4767</v>
      </c>
      <c r="H453" s="164"/>
      <c r="I453" s="158"/>
      <c r="J453" s="161">
        <v>498</v>
      </c>
      <c r="K453" s="158"/>
      <c r="L453" s="164"/>
      <c r="M453" s="164"/>
      <c r="N453" s="161">
        <v>607</v>
      </c>
      <c r="O453" s="156" t="str">
        <f t="shared" si="7"/>
        <v>BELNA00239</v>
      </c>
    </row>
    <row r="454" spans="1:15" ht="34.799999999999997">
      <c r="A454" s="157" t="s">
        <v>116</v>
      </c>
      <c r="B454" s="157" t="s">
        <v>2431</v>
      </c>
      <c r="C454" s="158"/>
      <c r="D454" s="157" t="s">
        <v>27</v>
      </c>
      <c r="E454" s="163" t="s">
        <v>4766</v>
      </c>
      <c r="F454" s="160" t="s">
        <v>4828</v>
      </c>
      <c r="G454" s="160" t="s">
        <v>4831</v>
      </c>
      <c r="H454" s="161">
        <v>835</v>
      </c>
      <c r="I454" s="162">
        <v>18</v>
      </c>
      <c r="J454" s="161">
        <v>985.3</v>
      </c>
      <c r="K454" s="162">
        <v>22</v>
      </c>
      <c r="L454" s="161">
        <v>216.76599999999999</v>
      </c>
      <c r="M454" s="161">
        <v>1052</v>
      </c>
      <c r="N454" s="161">
        <v>1241</v>
      </c>
      <c r="O454" s="156" t="str">
        <f t="shared" si="7"/>
        <v>BELNA00242</v>
      </c>
    </row>
    <row r="455" spans="1:15" ht="34.799999999999997">
      <c r="A455" s="157" t="s">
        <v>109</v>
      </c>
      <c r="B455" s="157" t="s">
        <v>712</v>
      </c>
      <c r="C455" s="158"/>
      <c r="D455" s="157" t="s">
        <v>5109</v>
      </c>
      <c r="E455" s="163" t="s">
        <v>4766</v>
      </c>
      <c r="F455" s="160" t="s">
        <v>4764</v>
      </c>
      <c r="G455" s="160" t="s">
        <v>4831</v>
      </c>
      <c r="H455" s="161">
        <v>350</v>
      </c>
      <c r="I455" s="162">
        <v>18</v>
      </c>
      <c r="J455" s="161">
        <v>413</v>
      </c>
      <c r="K455" s="162">
        <v>22</v>
      </c>
      <c r="L455" s="161">
        <v>90.86</v>
      </c>
      <c r="M455" s="161">
        <v>440.86</v>
      </c>
      <c r="N455" s="161">
        <v>520</v>
      </c>
      <c r="O455" s="156" t="str">
        <f t="shared" si="7"/>
        <v>BELNA00243</v>
      </c>
    </row>
    <row r="456" spans="1:15" ht="34.799999999999997">
      <c r="A456" s="157" t="s">
        <v>571</v>
      </c>
      <c r="B456" s="157" t="s">
        <v>724</v>
      </c>
      <c r="C456" s="158"/>
      <c r="D456" s="157" t="s">
        <v>26</v>
      </c>
      <c r="E456" s="163" t="s">
        <v>4766</v>
      </c>
      <c r="F456" s="160" t="s">
        <v>4764</v>
      </c>
      <c r="G456" s="160" t="s">
        <v>4831</v>
      </c>
      <c r="H456" s="161">
        <v>200</v>
      </c>
      <c r="I456" s="162">
        <v>28</v>
      </c>
      <c r="J456" s="161">
        <v>256</v>
      </c>
      <c r="K456" s="162">
        <v>22</v>
      </c>
      <c r="L456" s="161">
        <v>56.32</v>
      </c>
      <c r="M456" s="161">
        <v>256.32</v>
      </c>
      <c r="N456" s="161">
        <v>328</v>
      </c>
      <c r="O456" s="156" t="str">
        <f t="shared" si="7"/>
        <v>BELNA00244</v>
      </c>
    </row>
    <row r="457" spans="1:15" ht="17.399999999999999">
      <c r="A457" s="157" t="s">
        <v>128</v>
      </c>
      <c r="B457" s="157" t="s">
        <v>7166</v>
      </c>
      <c r="C457" s="158"/>
      <c r="D457" s="157" t="s">
        <v>26</v>
      </c>
      <c r="E457" s="159"/>
      <c r="F457" s="159"/>
      <c r="G457" s="159"/>
      <c r="H457" s="161">
        <v>715</v>
      </c>
      <c r="I457" s="162">
        <v>18</v>
      </c>
      <c r="J457" s="161">
        <v>844</v>
      </c>
      <c r="K457" s="162">
        <v>22</v>
      </c>
      <c r="L457" s="161">
        <v>186</v>
      </c>
      <c r="M457" s="164"/>
      <c r="N457" s="161">
        <v>1030</v>
      </c>
      <c r="O457" s="156" t="str">
        <f t="shared" si="7"/>
        <v>BELNA00246</v>
      </c>
    </row>
    <row r="458" spans="1:15" ht="17.399999999999999">
      <c r="A458" s="157" t="s">
        <v>350</v>
      </c>
      <c r="B458" s="157" t="s">
        <v>2444</v>
      </c>
      <c r="C458" s="158"/>
      <c r="D458" s="157" t="s">
        <v>34</v>
      </c>
      <c r="E458" s="159"/>
      <c r="F458" s="159"/>
      <c r="G458" s="160" t="s">
        <v>4765</v>
      </c>
      <c r="H458" s="164"/>
      <c r="I458" s="158"/>
      <c r="J458" s="161">
        <v>185</v>
      </c>
      <c r="K458" s="158"/>
      <c r="L458" s="164"/>
      <c r="M458" s="164"/>
      <c r="N458" s="161">
        <v>219</v>
      </c>
      <c r="O458" s="156" t="str">
        <f t="shared" si="7"/>
        <v>BELNA00255</v>
      </c>
    </row>
    <row r="459" spans="1:15" ht="17.399999999999999">
      <c r="A459" s="157" t="s">
        <v>256</v>
      </c>
      <c r="B459" s="157" t="s">
        <v>7189</v>
      </c>
      <c r="C459" s="158"/>
      <c r="D459" s="158"/>
      <c r="E459" s="159"/>
      <c r="F459" s="159"/>
      <c r="G459" s="159"/>
      <c r="H459" s="164"/>
      <c r="I459" s="158"/>
      <c r="J459" s="164"/>
      <c r="K459" s="158"/>
      <c r="L459" s="164"/>
      <c r="M459" s="164"/>
      <c r="N459" s="164"/>
      <c r="O459" s="156" t="str">
        <f t="shared" si="7"/>
        <v>BELNA00269</v>
      </c>
    </row>
    <row r="460" spans="1:15" ht="17.399999999999999">
      <c r="A460" s="157" t="s">
        <v>4938</v>
      </c>
      <c r="B460" s="157" t="s">
        <v>4939</v>
      </c>
      <c r="C460" s="158"/>
      <c r="D460" s="158"/>
      <c r="E460" s="159"/>
      <c r="F460" s="160" t="s">
        <v>4764</v>
      </c>
      <c r="G460" s="160" t="s">
        <v>4765</v>
      </c>
      <c r="H460" s="161">
        <v>200</v>
      </c>
      <c r="I460" s="162">
        <v>18</v>
      </c>
      <c r="J460" s="161">
        <v>236</v>
      </c>
      <c r="K460" s="162">
        <v>22</v>
      </c>
      <c r="L460" s="161">
        <v>51.92</v>
      </c>
      <c r="M460" s="161">
        <v>251.92000000000002</v>
      </c>
      <c r="N460" s="161">
        <v>297</v>
      </c>
      <c r="O460" s="156" t="str">
        <f t="shared" si="7"/>
        <v>BENBK00001</v>
      </c>
    </row>
    <row r="461" spans="1:15" ht="17.399999999999999">
      <c r="A461" s="157" t="s">
        <v>4940</v>
      </c>
      <c r="B461" s="157" t="s">
        <v>4941</v>
      </c>
      <c r="C461" s="158"/>
      <c r="D461" s="158"/>
      <c r="E461" s="159"/>
      <c r="F461" s="160" t="s">
        <v>4764</v>
      </c>
      <c r="G461" s="160" t="s">
        <v>4765</v>
      </c>
      <c r="H461" s="161">
        <v>35</v>
      </c>
      <c r="I461" s="162">
        <v>18</v>
      </c>
      <c r="J461" s="161">
        <v>41.3</v>
      </c>
      <c r="K461" s="162">
        <v>22</v>
      </c>
      <c r="L461" s="161">
        <v>9.0860000000000003</v>
      </c>
      <c r="M461" s="161">
        <v>44.085999999999999</v>
      </c>
      <c r="N461" s="161">
        <v>52</v>
      </c>
      <c r="O461" s="156" t="str">
        <f t="shared" si="7"/>
        <v>BENBK00002</v>
      </c>
    </row>
    <row r="462" spans="1:15" ht="34.799999999999997">
      <c r="A462" s="157" t="s">
        <v>4942</v>
      </c>
      <c r="B462" s="157" t="s">
        <v>4943</v>
      </c>
      <c r="C462" s="158"/>
      <c r="D462" s="158"/>
      <c r="E462" s="163" t="s">
        <v>4766</v>
      </c>
      <c r="F462" s="160" t="s">
        <v>4764</v>
      </c>
      <c r="G462" s="160" t="s">
        <v>4765</v>
      </c>
      <c r="H462" s="161">
        <v>65</v>
      </c>
      <c r="I462" s="162">
        <v>18</v>
      </c>
      <c r="J462" s="161">
        <v>76.7</v>
      </c>
      <c r="K462" s="162">
        <v>22</v>
      </c>
      <c r="L462" s="161">
        <v>16.874000000000002</v>
      </c>
      <c r="M462" s="161">
        <v>81.873999999999995</v>
      </c>
      <c r="N462" s="161">
        <v>97</v>
      </c>
      <c r="O462" s="156" t="str">
        <f t="shared" si="7"/>
        <v>BENBK00003</v>
      </c>
    </row>
    <row r="463" spans="1:15" ht="17.399999999999999">
      <c r="A463" s="157" t="s">
        <v>4944</v>
      </c>
      <c r="B463" s="157" t="s">
        <v>4945</v>
      </c>
      <c r="C463" s="158"/>
      <c r="D463" s="158"/>
      <c r="E463" s="159"/>
      <c r="F463" s="160" t="s">
        <v>4828</v>
      </c>
      <c r="G463" s="160" t="s">
        <v>4765</v>
      </c>
      <c r="H463" s="161">
        <v>595</v>
      </c>
      <c r="I463" s="162">
        <v>18</v>
      </c>
      <c r="J463" s="161">
        <v>702.09999999999991</v>
      </c>
      <c r="K463" s="162">
        <v>22</v>
      </c>
      <c r="L463" s="161">
        <v>154.46199999999999</v>
      </c>
      <c r="M463" s="161">
        <v>749.46199999999999</v>
      </c>
      <c r="N463" s="161">
        <v>884</v>
      </c>
      <c r="O463" s="156" t="str">
        <f t="shared" si="7"/>
        <v>BENBK00004</v>
      </c>
    </row>
    <row r="464" spans="1:15" ht="17.399999999999999">
      <c r="A464" s="157" t="s">
        <v>4946</v>
      </c>
      <c r="B464" s="157" t="s">
        <v>4947</v>
      </c>
      <c r="C464" s="158"/>
      <c r="D464" s="158"/>
      <c r="E464" s="159"/>
      <c r="F464" s="160" t="s">
        <v>4764</v>
      </c>
      <c r="G464" s="160" t="s">
        <v>4767</v>
      </c>
      <c r="H464" s="161">
        <v>45</v>
      </c>
      <c r="I464" s="162">
        <v>18</v>
      </c>
      <c r="J464" s="161">
        <v>53.099999999999994</v>
      </c>
      <c r="K464" s="162">
        <v>22</v>
      </c>
      <c r="L464" s="161">
        <v>11.681999999999999</v>
      </c>
      <c r="M464" s="161">
        <v>56.682000000000002</v>
      </c>
      <c r="N464" s="161">
        <v>67</v>
      </c>
      <c r="O464" s="156" t="str">
        <f t="shared" si="7"/>
        <v>BENBK00007</v>
      </c>
    </row>
    <row r="465" spans="1:15" ht="17.399999999999999">
      <c r="A465" s="157" t="s">
        <v>4948</v>
      </c>
      <c r="B465" s="157" t="s">
        <v>4949</v>
      </c>
      <c r="C465" s="158"/>
      <c r="D465" s="158"/>
      <c r="E465" s="159"/>
      <c r="F465" s="160" t="s">
        <v>4764</v>
      </c>
      <c r="G465" s="160" t="s">
        <v>4767</v>
      </c>
      <c r="H465" s="161">
        <v>130</v>
      </c>
      <c r="I465" s="162">
        <v>18</v>
      </c>
      <c r="J465" s="161">
        <v>153.4</v>
      </c>
      <c r="K465" s="162">
        <v>22</v>
      </c>
      <c r="L465" s="161">
        <v>33.748000000000005</v>
      </c>
      <c r="M465" s="161">
        <v>163.74799999999999</v>
      </c>
      <c r="N465" s="161">
        <v>193</v>
      </c>
      <c r="O465" s="156" t="str">
        <f t="shared" si="7"/>
        <v>BENBK00008</v>
      </c>
    </row>
    <row r="466" spans="1:15" ht="17.399999999999999">
      <c r="A466" s="157" t="s">
        <v>4950</v>
      </c>
      <c r="B466" s="157" t="s">
        <v>4947</v>
      </c>
      <c r="C466" s="158"/>
      <c r="D466" s="158"/>
      <c r="E466" s="159"/>
      <c r="F466" s="160" t="s">
        <v>4764</v>
      </c>
      <c r="G466" s="160" t="s">
        <v>4765</v>
      </c>
      <c r="H466" s="161">
        <v>45</v>
      </c>
      <c r="I466" s="162">
        <v>18</v>
      </c>
      <c r="J466" s="161">
        <v>53.099999999999994</v>
      </c>
      <c r="K466" s="162">
        <v>22</v>
      </c>
      <c r="L466" s="161">
        <v>11.681999999999999</v>
      </c>
      <c r="M466" s="161">
        <v>56.682000000000002</v>
      </c>
      <c r="N466" s="161">
        <v>67</v>
      </c>
      <c r="O466" s="156" t="str">
        <f t="shared" si="7"/>
        <v>BENNA00003</v>
      </c>
    </row>
    <row r="467" spans="1:15" ht="17.399999999999999">
      <c r="A467" s="157" t="s">
        <v>4951</v>
      </c>
      <c r="B467" s="157" t="s">
        <v>4952</v>
      </c>
      <c r="C467" s="158"/>
      <c r="D467" s="158"/>
      <c r="E467" s="159"/>
      <c r="F467" s="160" t="s">
        <v>4828</v>
      </c>
      <c r="G467" s="160" t="s">
        <v>4765</v>
      </c>
      <c r="H467" s="161">
        <v>800</v>
      </c>
      <c r="I467" s="162">
        <v>18</v>
      </c>
      <c r="J467" s="161">
        <v>944</v>
      </c>
      <c r="K467" s="162">
        <v>22</v>
      </c>
      <c r="L467" s="161">
        <v>207.68</v>
      </c>
      <c r="M467" s="161">
        <v>1008</v>
      </c>
      <c r="N467" s="161">
        <v>1189</v>
      </c>
      <c r="O467" s="156" t="str">
        <f t="shared" si="7"/>
        <v>BENNA00004</v>
      </c>
    </row>
    <row r="468" spans="1:15" ht="17.399999999999999">
      <c r="A468" s="157" t="s">
        <v>4953</v>
      </c>
      <c r="B468" s="157" t="s">
        <v>4954</v>
      </c>
      <c r="C468" s="158"/>
      <c r="D468" s="158"/>
      <c r="E468" s="159"/>
      <c r="F468" s="160" t="s">
        <v>4828</v>
      </c>
      <c r="G468" s="160" t="s">
        <v>4767</v>
      </c>
      <c r="H468" s="161">
        <v>395</v>
      </c>
      <c r="I468" s="162">
        <v>18</v>
      </c>
      <c r="J468" s="161">
        <v>466.09999999999997</v>
      </c>
      <c r="K468" s="162">
        <v>22</v>
      </c>
      <c r="L468" s="161">
        <v>102.54199999999999</v>
      </c>
      <c r="M468" s="161">
        <v>497.54199999999997</v>
      </c>
      <c r="N468" s="161">
        <v>587</v>
      </c>
      <c r="O468" s="156" t="str">
        <f t="shared" si="7"/>
        <v>BENNA00005</v>
      </c>
    </row>
    <row r="469" spans="1:15" ht="17.399999999999999">
      <c r="A469" s="157" t="s">
        <v>4955</v>
      </c>
      <c r="B469" s="157" t="s">
        <v>4956</v>
      </c>
      <c r="C469" s="158"/>
      <c r="D469" s="158"/>
      <c r="E469" s="159"/>
      <c r="F469" s="160" t="s">
        <v>4828</v>
      </c>
      <c r="G469" s="160" t="s">
        <v>4765</v>
      </c>
      <c r="H469" s="161">
        <v>820</v>
      </c>
      <c r="I469" s="162">
        <v>18</v>
      </c>
      <c r="J469" s="161">
        <v>967.59999999999991</v>
      </c>
      <c r="K469" s="162">
        <v>22</v>
      </c>
      <c r="L469" s="161">
        <v>212.87199999999999</v>
      </c>
      <c r="M469" s="161">
        <v>1033</v>
      </c>
      <c r="N469" s="161">
        <v>1219</v>
      </c>
      <c r="O469" s="156" t="str">
        <f t="shared" si="7"/>
        <v>BENWT00009</v>
      </c>
    </row>
    <row r="470" spans="1:15" ht="17.399999999999999">
      <c r="A470" s="157" t="s">
        <v>4957</v>
      </c>
      <c r="B470" s="157" t="s">
        <v>4958</v>
      </c>
      <c r="C470" s="158"/>
      <c r="D470" s="158"/>
      <c r="E470" s="159"/>
      <c r="F470" s="160" t="s">
        <v>4828</v>
      </c>
      <c r="G470" s="160" t="s">
        <v>4767</v>
      </c>
      <c r="H470" s="161">
        <v>725</v>
      </c>
      <c r="I470" s="162">
        <v>18</v>
      </c>
      <c r="J470" s="161">
        <v>855.5</v>
      </c>
      <c r="K470" s="162">
        <v>22</v>
      </c>
      <c r="L470" s="161">
        <v>188.21</v>
      </c>
      <c r="M470" s="161">
        <v>913.21</v>
      </c>
      <c r="N470" s="161">
        <v>1078</v>
      </c>
      <c r="O470" s="156" t="str">
        <f t="shared" si="7"/>
        <v>BENWT00010</v>
      </c>
    </row>
    <row r="471" spans="1:15" ht="17.399999999999999">
      <c r="A471" s="157" t="s">
        <v>4959</v>
      </c>
      <c r="B471" s="157" t="s">
        <v>4960</v>
      </c>
      <c r="C471" s="158"/>
      <c r="D471" s="158"/>
      <c r="E471" s="159"/>
      <c r="F471" s="160" t="s">
        <v>4764</v>
      </c>
      <c r="G471" s="160" t="s">
        <v>4765</v>
      </c>
      <c r="H471" s="161">
        <v>40</v>
      </c>
      <c r="I471" s="162">
        <v>18</v>
      </c>
      <c r="J471" s="161">
        <v>47.199999999999996</v>
      </c>
      <c r="K471" s="162">
        <v>22</v>
      </c>
      <c r="L471" s="161">
        <v>10.383999999999999</v>
      </c>
      <c r="M471" s="161">
        <v>50.384</v>
      </c>
      <c r="N471" s="161">
        <v>59</v>
      </c>
      <c r="O471" s="156" t="str">
        <f t="shared" si="7"/>
        <v>BENZP00003</v>
      </c>
    </row>
    <row r="472" spans="1:15" ht="17.399999999999999">
      <c r="A472" s="157" t="s">
        <v>4961</v>
      </c>
      <c r="B472" s="157" t="s">
        <v>4962</v>
      </c>
      <c r="C472" s="158"/>
      <c r="D472" s="158"/>
      <c r="E472" s="159"/>
      <c r="F472" s="160" t="s">
        <v>5654</v>
      </c>
      <c r="G472" s="160" t="s">
        <v>4767</v>
      </c>
      <c r="H472" s="161">
        <v>10205</v>
      </c>
      <c r="I472" s="162">
        <v>18</v>
      </c>
      <c r="J472" s="161">
        <v>12042</v>
      </c>
      <c r="K472" s="162">
        <v>18</v>
      </c>
      <c r="L472" s="161">
        <v>2168</v>
      </c>
      <c r="M472" s="161">
        <v>12373</v>
      </c>
      <c r="N472" s="161">
        <v>14600</v>
      </c>
      <c r="O472" s="156" t="str">
        <f t="shared" si="7"/>
        <v>BFAYL00002</v>
      </c>
    </row>
    <row r="473" spans="1:15" ht="34.799999999999997">
      <c r="A473" s="157" t="s">
        <v>4963</v>
      </c>
      <c r="B473" s="157" t="s">
        <v>4964</v>
      </c>
      <c r="C473" s="158"/>
      <c r="D473" s="157" t="s">
        <v>29</v>
      </c>
      <c r="E473" s="163" t="s">
        <v>4770</v>
      </c>
      <c r="F473" s="160" t="s">
        <v>4828</v>
      </c>
      <c r="G473" s="160" t="s">
        <v>4765</v>
      </c>
      <c r="H473" s="161">
        <v>1095</v>
      </c>
      <c r="I473" s="162">
        <v>28</v>
      </c>
      <c r="J473" s="161">
        <v>1402</v>
      </c>
      <c r="K473" s="162">
        <v>22</v>
      </c>
      <c r="L473" s="161">
        <v>308.35200000000003</v>
      </c>
      <c r="M473" s="161">
        <v>1403</v>
      </c>
      <c r="N473" s="161">
        <v>1796</v>
      </c>
      <c r="O473" s="156" t="str">
        <f t="shared" si="7"/>
        <v>BFKBK00001</v>
      </c>
    </row>
    <row r="474" spans="1:15" ht="34.799999999999997">
      <c r="A474" s="157" t="s">
        <v>4965</v>
      </c>
      <c r="B474" s="157" t="s">
        <v>4966</v>
      </c>
      <c r="C474" s="158"/>
      <c r="D474" s="157" t="s">
        <v>29</v>
      </c>
      <c r="E474" s="163" t="s">
        <v>4770</v>
      </c>
      <c r="F474" s="160" t="s">
        <v>4828</v>
      </c>
      <c r="G474" s="160" t="s">
        <v>4765</v>
      </c>
      <c r="H474" s="161">
        <v>1095</v>
      </c>
      <c r="I474" s="162">
        <v>28</v>
      </c>
      <c r="J474" s="161">
        <v>1402</v>
      </c>
      <c r="K474" s="162">
        <v>22</v>
      </c>
      <c r="L474" s="161">
        <v>308.35200000000003</v>
      </c>
      <c r="M474" s="161">
        <v>1403</v>
      </c>
      <c r="N474" s="161">
        <v>1796</v>
      </c>
      <c r="O474" s="156" t="str">
        <f t="shared" si="7"/>
        <v>BFKBK00002</v>
      </c>
    </row>
    <row r="475" spans="1:15" ht="34.799999999999997">
      <c r="A475" s="157" t="s">
        <v>4967</v>
      </c>
      <c r="B475" s="157" t="s">
        <v>4968</v>
      </c>
      <c r="C475" s="158"/>
      <c r="D475" s="158"/>
      <c r="E475" s="163" t="s">
        <v>4766</v>
      </c>
      <c r="F475" s="160" t="s">
        <v>5654</v>
      </c>
      <c r="G475" s="160" t="s">
        <v>4765</v>
      </c>
      <c r="H475" s="161">
        <v>4490</v>
      </c>
      <c r="I475" s="162">
        <v>18</v>
      </c>
      <c r="J475" s="161">
        <v>5298</v>
      </c>
      <c r="K475" s="162">
        <v>18</v>
      </c>
      <c r="L475" s="161">
        <v>953.67599999999993</v>
      </c>
      <c r="M475" s="161">
        <v>5444</v>
      </c>
      <c r="N475" s="161">
        <v>6424</v>
      </c>
      <c r="O475" s="156" t="str">
        <f t="shared" si="7"/>
        <v>BFKBK00005</v>
      </c>
    </row>
    <row r="476" spans="1:15" ht="34.799999999999997">
      <c r="A476" s="157" t="s">
        <v>4969</v>
      </c>
      <c r="B476" s="157" t="s">
        <v>4970</v>
      </c>
      <c r="C476" s="158"/>
      <c r="D476" s="158"/>
      <c r="E476" s="163" t="s">
        <v>4770</v>
      </c>
      <c r="F476" s="160" t="s">
        <v>4828</v>
      </c>
      <c r="G476" s="160" t="s">
        <v>4765</v>
      </c>
      <c r="H476" s="161">
        <v>1080</v>
      </c>
      <c r="I476" s="162">
        <v>28</v>
      </c>
      <c r="J476" s="161">
        <v>1382</v>
      </c>
      <c r="K476" s="162">
        <v>22</v>
      </c>
      <c r="L476" s="161">
        <v>304.12800000000004</v>
      </c>
      <c r="M476" s="161">
        <v>1384</v>
      </c>
      <c r="N476" s="161">
        <v>1772</v>
      </c>
      <c r="O476" s="156" t="str">
        <f t="shared" si="7"/>
        <v>BFKBK00006</v>
      </c>
    </row>
    <row r="477" spans="1:15" ht="34.799999999999997">
      <c r="A477" s="157" t="s">
        <v>4971</v>
      </c>
      <c r="B477" s="157" t="s">
        <v>4972</v>
      </c>
      <c r="C477" s="158"/>
      <c r="D477" s="158"/>
      <c r="E477" s="163" t="s">
        <v>4770</v>
      </c>
      <c r="F477" s="160" t="s">
        <v>4828</v>
      </c>
      <c r="G477" s="160" t="s">
        <v>4765</v>
      </c>
      <c r="H477" s="161">
        <v>1080</v>
      </c>
      <c r="I477" s="162">
        <v>28</v>
      </c>
      <c r="J477" s="161">
        <v>1382</v>
      </c>
      <c r="K477" s="162">
        <v>22</v>
      </c>
      <c r="L477" s="161">
        <v>304.12800000000004</v>
      </c>
      <c r="M477" s="161">
        <v>1384</v>
      </c>
      <c r="N477" s="161">
        <v>1772</v>
      </c>
      <c r="O477" s="156" t="str">
        <f t="shared" si="7"/>
        <v>BFKBK00007</v>
      </c>
    </row>
    <row r="478" spans="1:15" ht="34.799999999999997">
      <c r="A478" s="157" t="s">
        <v>4973</v>
      </c>
      <c r="B478" s="157" t="s">
        <v>4974</v>
      </c>
      <c r="C478" s="158"/>
      <c r="D478" s="158"/>
      <c r="E478" s="163" t="s">
        <v>4770</v>
      </c>
      <c r="F478" s="160" t="s">
        <v>4828</v>
      </c>
      <c r="G478" s="160" t="s">
        <v>4765</v>
      </c>
      <c r="H478" s="161">
        <v>1150</v>
      </c>
      <c r="I478" s="162">
        <v>28</v>
      </c>
      <c r="J478" s="161">
        <v>1472</v>
      </c>
      <c r="K478" s="162">
        <v>22</v>
      </c>
      <c r="L478" s="161">
        <v>323.83999999999997</v>
      </c>
      <c r="M478" s="161">
        <v>1474</v>
      </c>
      <c r="N478" s="161">
        <v>1887</v>
      </c>
      <c r="O478" s="156" t="str">
        <f t="shared" si="7"/>
        <v>BFKBK00008</v>
      </c>
    </row>
    <row r="479" spans="1:15" ht="34.799999999999997">
      <c r="A479" s="157" t="s">
        <v>4975</v>
      </c>
      <c r="B479" s="157" t="s">
        <v>4976</v>
      </c>
      <c r="C479" s="158"/>
      <c r="D479" s="158"/>
      <c r="E479" s="163" t="s">
        <v>4770</v>
      </c>
      <c r="F479" s="160" t="s">
        <v>4828</v>
      </c>
      <c r="G479" s="160" t="s">
        <v>4765</v>
      </c>
      <c r="H479" s="161">
        <v>1165</v>
      </c>
      <c r="I479" s="162">
        <v>28</v>
      </c>
      <c r="J479" s="161">
        <v>1491</v>
      </c>
      <c r="K479" s="162">
        <v>22</v>
      </c>
      <c r="L479" s="161">
        <v>328.06400000000002</v>
      </c>
      <c r="M479" s="161">
        <v>1493</v>
      </c>
      <c r="N479" s="161">
        <v>1911</v>
      </c>
      <c r="O479" s="156" t="str">
        <f t="shared" si="7"/>
        <v>BFKBK00009</v>
      </c>
    </row>
    <row r="480" spans="1:15" ht="34.799999999999997">
      <c r="A480" s="157" t="s">
        <v>4977</v>
      </c>
      <c r="B480" s="157" t="s">
        <v>4978</v>
      </c>
      <c r="C480" s="158"/>
      <c r="D480" s="158"/>
      <c r="E480" s="163" t="s">
        <v>4770</v>
      </c>
      <c r="F480" s="160" t="s">
        <v>4828</v>
      </c>
      <c r="G480" s="160" t="s">
        <v>4765</v>
      </c>
      <c r="H480" s="161">
        <v>1165</v>
      </c>
      <c r="I480" s="162">
        <v>18</v>
      </c>
      <c r="J480" s="161">
        <v>1375</v>
      </c>
      <c r="K480" s="162">
        <v>22</v>
      </c>
      <c r="L480" s="161">
        <v>302.43399999999997</v>
      </c>
      <c r="M480" s="161">
        <v>1467</v>
      </c>
      <c r="N480" s="161">
        <v>1732</v>
      </c>
      <c r="O480" s="156" t="str">
        <f t="shared" si="7"/>
        <v>BFKBK00010</v>
      </c>
    </row>
    <row r="481" spans="1:15" ht="34.799999999999997">
      <c r="A481" s="157" t="s">
        <v>4979</v>
      </c>
      <c r="B481" s="157" t="s">
        <v>4980</v>
      </c>
      <c r="C481" s="158"/>
      <c r="D481" s="157" t="s">
        <v>27</v>
      </c>
      <c r="E481" s="163" t="s">
        <v>4770</v>
      </c>
      <c r="F481" s="160" t="s">
        <v>4828</v>
      </c>
      <c r="G481" s="160" t="s">
        <v>4765</v>
      </c>
      <c r="H481" s="161">
        <v>1245</v>
      </c>
      <c r="I481" s="162">
        <v>18</v>
      </c>
      <c r="J481" s="161">
        <v>1469</v>
      </c>
      <c r="K481" s="162">
        <v>22</v>
      </c>
      <c r="L481" s="161">
        <v>323.202</v>
      </c>
      <c r="M481" s="161">
        <v>1568</v>
      </c>
      <c r="N481" s="161">
        <v>1850</v>
      </c>
      <c r="O481" s="156" t="str">
        <f t="shared" si="7"/>
        <v>BFKBK00011</v>
      </c>
    </row>
    <row r="482" spans="1:15" ht="34.799999999999997">
      <c r="A482" s="157" t="s">
        <v>2743</v>
      </c>
      <c r="B482" s="157" t="s">
        <v>2744</v>
      </c>
      <c r="C482" s="158"/>
      <c r="D482" s="157" t="s">
        <v>4634</v>
      </c>
      <c r="E482" s="163" t="s">
        <v>4770</v>
      </c>
      <c r="F482" s="160" t="s">
        <v>4828</v>
      </c>
      <c r="G482" s="160" t="s">
        <v>4767</v>
      </c>
      <c r="H482" s="161">
        <v>1015</v>
      </c>
      <c r="I482" s="162">
        <v>28</v>
      </c>
      <c r="J482" s="161">
        <v>1299</v>
      </c>
      <c r="K482" s="162">
        <v>22</v>
      </c>
      <c r="L482" s="161">
        <v>285.82400000000001</v>
      </c>
      <c r="M482" s="161">
        <v>1301</v>
      </c>
      <c r="N482" s="161">
        <v>1665</v>
      </c>
      <c r="O482" s="156" t="str">
        <f t="shared" si="7"/>
        <v>BFKBK00014</v>
      </c>
    </row>
    <row r="483" spans="1:15" ht="34.799999999999997">
      <c r="A483" s="157" t="s">
        <v>2751</v>
      </c>
      <c r="B483" s="157" t="s">
        <v>2752</v>
      </c>
      <c r="C483" s="158"/>
      <c r="D483" s="157" t="s">
        <v>4634</v>
      </c>
      <c r="E483" s="163" t="s">
        <v>4770</v>
      </c>
      <c r="F483" s="160" t="s">
        <v>4828</v>
      </c>
      <c r="G483" s="160" t="s">
        <v>4767</v>
      </c>
      <c r="H483" s="161">
        <v>1015</v>
      </c>
      <c r="I483" s="162">
        <v>28</v>
      </c>
      <c r="J483" s="161">
        <v>1299</v>
      </c>
      <c r="K483" s="162">
        <v>22</v>
      </c>
      <c r="L483" s="161">
        <v>285.82400000000001</v>
      </c>
      <c r="M483" s="161">
        <v>1301</v>
      </c>
      <c r="N483" s="161">
        <v>1665</v>
      </c>
      <c r="O483" s="156" t="str">
        <f t="shared" si="7"/>
        <v>BFKBK00015</v>
      </c>
    </row>
    <row r="484" spans="1:15" ht="34.799999999999997">
      <c r="A484" s="157" t="s">
        <v>4981</v>
      </c>
      <c r="B484" s="157" t="s">
        <v>4982</v>
      </c>
      <c r="C484" s="158"/>
      <c r="D484" s="157" t="s">
        <v>4634</v>
      </c>
      <c r="E484" s="163" t="s">
        <v>4770</v>
      </c>
      <c r="F484" s="160" t="s">
        <v>4828</v>
      </c>
      <c r="G484" s="160" t="s">
        <v>4767</v>
      </c>
      <c r="H484" s="161">
        <v>940</v>
      </c>
      <c r="I484" s="162">
        <v>28</v>
      </c>
      <c r="J484" s="161">
        <v>1203</v>
      </c>
      <c r="K484" s="162">
        <v>22</v>
      </c>
      <c r="L484" s="161">
        <v>264.70400000000001</v>
      </c>
      <c r="M484" s="161">
        <v>1205</v>
      </c>
      <c r="N484" s="161">
        <v>1542</v>
      </c>
      <c r="O484" s="156" t="str">
        <f t="shared" si="7"/>
        <v>BFKBK00016</v>
      </c>
    </row>
    <row r="485" spans="1:15" ht="34.799999999999997">
      <c r="A485" s="157" t="s">
        <v>4983</v>
      </c>
      <c r="B485" s="157" t="s">
        <v>4984</v>
      </c>
      <c r="C485" s="158"/>
      <c r="D485" s="157" t="s">
        <v>29</v>
      </c>
      <c r="E485" s="163" t="s">
        <v>4770</v>
      </c>
      <c r="F485" s="160" t="s">
        <v>4828</v>
      </c>
      <c r="G485" s="160" t="s">
        <v>4767</v>
      </c>
      <c r="H485" s="161">
        <v>965</v>
      </c>
      <c r="I485" s="162">
        <v>28</v>
      </c>
      <c r="J485" s="161">
        <v>1235</v>
      </c>
      <c r="K485" s="162">
        <v>22</v>
      </c>
      <c r="L485" s="161">
        <v>271.74400000000003</v>
      </c>
      <c r="M485" s="161">
        <v>1237</v>
      </c>
      <c r="N485" s="161">
        <v>1583</v>
      </c>
      <c r="O485" s="156" t="str">
        <f t="shared" si="7"/>
        <v>BFKBK00017</v>
      </c>
    </row>
    <row r="486" spans="1:15" ht="34.799999999999997">
      <c r="A486" s="157" t="s">
        <v>447</v>
      </c>
      <c r="B486" s="157" t="s">
        <v>4985</v>
      </c>
      <c r="C486" s="158"/>
      <c r="D486" s="157" t="s">
        <v>26</v>
      </c>
      <c r="E486" s="163" t="s">
        <v>4766</v>
      </c>
      <c r="F486" s="160" t="s">
        <v>4828</v>
      </c>
      <c r="G486" s="160" t="s">
        <v>4767</v>
      </c>
      <c r="H486" s="161">
        <v>1145</v>
      </c>
      <c r="I486" s="162">
        <v>28</v>
      </c>
      <c r="J486" s="161">
        <v>1466</v>
      </c>
      <c r="K486" s="162">
        <v>22</v>
      </c>
      <c r="L486" s="161">
        <v>322.43200000000002</v>
      </c>
      <c r="M486" s="161">
        <v>1467</v>
      </c>
      <c r="N486" s="161">
        <v>1878</v>
      </c>
      <c r="O486" s="156" t="str">
        <f t="shared" si="7"/>
        <v>BFKBK00018</v>
      </c>
    </row>
    <row r="487" spans="1:15" ht="34.799999999999997">
      <c r="A487" s="157" t="s">
        <v>4986</v>
      </c>
      <c r="B487" s="157" t="s">
        <v>4987</v>
      </c>
      <c r="C487" s="158"/>
      <c r="D487" s="157" t="s">
        <v>29</v>
      </c>
      <c r="E487" s="163" t="s">
        <v>4766</v>
      </c>
      <c r="F487" s="160" t="s">
        <v>4828</v>
      </c>
      <c r="G487" s="160" t="s">
        <v>4767</v>
      </c>
      <c r="H487" s="161">
        <v>1235</v>
      </c>
      <c r="I487" s="162">
        <v>28</v>
      </c>
      <c r="J487" s="161">
        <v>1581</v>
      </c>
      <c r="K487" s="162">
        <v>22</v>
      </c>
      <c r="L487" s="161">
        <v>347.77600000000001</v>
      </c>
      <c r="M487" s="161">
        <v>1583</v>
      </c>
      <c r="N487" s="161">
        <v>2026</v>
      </c>
      <c r="O487" s="156" t="str">
        <f t="shared" si="7"/>
        <v>BFKBK00019</v>
      </c>
    </row>
    <row r="488" spans="1:15" ht="34.799999999999997">
      <c r="A488" s="157" t="s">
        <v>4988</v>
      </c>
      <c r="B488" s="157" t="s">
        <v>4989</v>
      </c>
      <c r="C488" s="158"/>
      <c r="D488" s="157" t="s">
        <v>29</v>
      </c>
      <c r="E488" s="163" t="s">
        <v>4766</v>
      </c>
      <c r="F488" s="160" t="s">
        <v>4828</v>
      </c>
      <c r="G488" s="160" t="s">
        <v>4767</v>
      </c>
      <c r="H488" s="161">
        <v>1235</v>
      </c>
      <c r="I488" s="162">
        <v>28</v>
      </c>
      <c r="J488" s="161">
        <v>1581</v>
      </c>
      <c r="K488" s="162">
        <v>22</v>
      </c>
      <c r="L488" s="161">
        <v>347.77600000000001</v>
      </c>
      <c r="M488" s="161">
        <v>1583</v>
      </c>
      <c r="N488" s="161">
        <v>2026</v>
      </c>
      <c r="O488" s="156" t="str">
        <f t="shared" si="7"/>
        <v>BFKBK00021</v>
      </c>
    </row>
    <row r="489" spans="1:15" ht="34.799999999999997">
      <c r="A489" s="157" t="s">
        <v>3510</v>
      </c>
      <c r="B489" s="157" t="s">
        <v>3511</v>
      </c>
      <c r="C489" s="158"/>
      <c r="D489" s="157" t="s">
        <v>29</v>
      </c>
      <c r="E489" s="163" t="s">
        <v>4766</v>
      </c>
      <c r="F489" s="160" t="s">
        <v>4828</v>
      </c>
      <c r="G489" s="160" t="s">
        <v>4767</v>
      </c>
      <c r="H489" s="161">
        <v>1035</v>
      </c>
      <c r="I489" s="162">
        <v>28</v>
      </c>
      <c r="J489" s="161">
        <v>1325</v>
      </c>
      <c r="K489" s="162">
        <v>22</v>
      </c>
      <c r="L489" s="161">
        <v>291.45600000000002</v>
      </c>
      <c r="M489" s="161">
        <v>1326</v>
      </c>
      <c r="N489" s="161">
        <v>1698</v>
      </c>
      <c r="O489" s="156" t="str">
        <f t="shared" si="7"/>
        <v>BFKBK00023</v>
      </c>
    </row>
    <row r="490" spans="1:15" ht="34.799999999999997">
      <c r="A490" s="157" t="s">
        <v>578</v>
      </c>
      <c r="B490" s="157" t="s">
        <v>735</v>
      </c>
      <c r="C490" s="158"/>
      <c r="D490" s="157" t="s">
        <v>27</v>
      </c>
      <c r="E490" s="163" t="s">
        <v>4766</v>
      </c>
      <c r="F490" s="160" t="s">
        <v>4828</v>
      </c>
      <c r="G490" s="160" t="s">
        <v>4767</v>
      </c>
      <c r="H490" s="161">
        <v>1090</v>
      </c>
      <c r="I490" s="162">
        <v>28</v>
      </c>
      <c r="J490" s="161">
        <v>1395</v>
      </c>
      <c r="K490" s="162">
        <v>22</v>
      </c>
      <c r="L490" s="161">
        <v>306.94400000000002</v>
      </c>
      <c r="M490" s="161">
        <v>1397</v>
      </c>
      <c r="N490" s="161">
        <v>1788</v>
      </c>
      <c r="O490" s="156" t="str">
        <f t="shared" si="7"/>
        <v>BFKBK00024</v>
      </c>
    </row>
    <row r="491" spans="1:15" ht="34.799999999999997">
      <c r="A491" s="157" t="s">
        <v>579</v>
      </c>
      <c r="B491" s="157" t="s">
        <v>740</v>
      </c>
      <c r="C491" s="158"/>
      <c r="D491" s="157" t="s">
        <v>27</v>
      </c>
      <c r="E491" s="163" t="s">
        <v>4766</v>
      </c>
      <c r="F491" s="160" t="s">
        <v>4828</v>
      </c>
      <c r="G491" s="160" t="s">
        <v>4767</v>
      </c>
      <c r="H491" s="161">
        <v>1090</v>
      </c>
      <c r="I491" s="162">
        <v>28</v>
      </c>
      <c r="J491" s="161">
        <v>1395</v>
      </c>
      <c r="K491" s="162">
        <v>22</v>
      </c>
      <c r="L491" s="161">
        <v>306.94400000000002</v>
      </c>
      <c r="M491" s="161">
        <v>1397</v>
      </c>
      <c r="N491" s="161">
        <v>1788</v>
      </c>
      <c r="O491" s="156" t="str">
        <f t="shared" si="7"/>
        <v>BFKBK00025</v>
      </c>
    </row>
    <row r="492" spans="1:15" ht="17.399999999999999">
      <c r="A492" s="157" t="s">
        <v>4990</v>
      </c>
      <c r="B492" s="157" t="s">
        <v>4991</v>
      </c>
      <c r="C492" s="158"/>
      <c r="D492" s="158"/>
      <c r="E492" s="159"/>
      <c r="F492" s="160" t="s">
        <v>4828</v>
      </c>
      <c r="G492" s="160" t="s">
        <v>4765</v>
      </c>
      <c r="H492" s="161">
        <v>3680</v>
      </c>
      <c r="I492" s="162">
        <v>28</v>
      </c>
      <c r="J492" s="161">
        <v>4710</v>
      </c>
      <c r="K492" s="162">
        <v>22</v>
      </c>
      <c r="L492" s="161">
        <v>1036</v>
      </c>
      <c r="M492" s="161">
        <v>4716</v>
      </c>
      <c r="N492" s="161">
        <v>6037</v>
      </c>
      <c r="O492" s="156" t="str">
        <f t="shared" si="7"/>
        <v>BFKBK00026</v>
      </c>
    </row>
    <row r="493" spans="1:15" ht="34.799999999999997">
      <c r="A493" s="157" t="s">
        <v>4992</v>
      </c>
      <c r="B493" s="157" t="s">
        <v>4993</v>
      </c>
      <c r="C493" s="158"/>
      <c r="D493" s="157" t="s">
        <v>29</v>
      </c>
      <c r="E493" s="163" t="s">
        <v>4766</v>
      </c>
      <c r="F493" s="160" t="s">
        <v>4828</v>
      </c>
      <c r="G493" s="160" t="s">
        <v>4767</v>
      </c>
      <c r="H493" s="161">
        <v>2900</v>
      </c>
      <c r="I493" s="162">
        <v>28</v>
      </c>
      <c r="J493" s="161">
        <v>3712</v>
      </c>
      <c r="K493" s="162">
        <v>22</v>
      </c>
      <c r="L493" s="161">
        <v>816.64</v>
      </c>
      <c r="M493" s="161">
        <v>3717</v>
      </c>
      <c r="N493" s="161">
        <v>4757</v>
      </c>
      <c r="O493" s="156" t="str">
        <f t="shared" si="7"/>
        <v>BFKBK00028</v>
      </c>
    </row>
    <row r="494" spans="1:15" ht="34.799999999999997">
      <c r="A494" s="157" t="s">
        <v>2047</v>
      </c>
      <c r="B494" s="157" t="s">
        <v>2048</v>
      </c>
      <c r="C494" s="158"/>
      <c r="D494" s="157" t="s">
        <v>26</v>
      </c>
      <c r="E494" s="163" t="s">
        <v>4766</v>
      </c>
      <c r="F494" s="160" t="s">
        <v>4828</v>
      </c>
      <c r="G494" s="160" t="s">
        <v>4831</v>
      </c>
      <c r="H494" s="161">
        <v>1230</v>
      </c>
      <c r="I494" s="162">
        <v>28</v>
      </c>
      <c r="J494" s="161">
        <v>1574</v>
      </c>
      <c r="K494" s="162">
        <v>22</v>
      </c>
      <c r="L494" s="161">
        <v>346.36799999999999</v>
      </c>
      <c r="M494" s="161">
        <v>1576</v>
      </c>
      <c r="N494" s="161">
        <v>2018</v>
      </c>
      <c r="O494" s="156" t="str">
        <f t="shared" si="7"/>
        <v>BFKBK00031</v>
      </c>
    </row>
    <row r="495" spans="1:15" ht="34.799999999999997">
      <c r="A495" s="157" t="s">
        <v>2055</v>
      </c>
      <c r="B495" s="157" t="s">
        <v>2056</v>
      </c>
      <c r="C495" s="158"/>
      <c r="D495" s="157" t="s">
        <v>26</v>
      </c>
      <c r="E495" s="163" t="s">
        <v>4766</v>
      </c>
      <c r="F495" s="160" t="s">
        <v>4828</v>
      </c>
      <c r="G495" s="160" t="s">
        <v>4831</v>
      </c>
      <c r="H495" s="161">
        <v>1230</v>
      </c>
      <c r="I495" s="162">
        <v>28</v>
      </c>
      <c r="J495" s="161">
        <v>1574</v>
      </c>
      <c r="K495" s="162">
        <v>22</v>
      </c>
      <c r="L495" s="161">
        <v>346.36799999999999</v>
      </c>
      <c r="M495" s="161">
        <v>1576</v>
      </c>
      <c r="N495" s="161">
        <v>2018</v>
      </c>
      <c r="O495" s="156" t="str">
        <f t="shared" si="7"/>
        <v>BFKBK00032</v>
      </c>
    </row>
    <row r="496" spans="1:15" ht="34.799999999999997">
      <c r="A496" s="157" t="s">
        <v>4994</v>
      </c>
      <c r="B496" s="157" t="s">
        <v>4995</v>
      </c>
      <c r="C496" s="158"/>
      <c r="D496" s="157" t="s">
        <v>29</v>
      </c>
      <c r="E496" s="163" t="s">
        <v>4766</v>
      </c>
      <c r="F496" s="160" t="s">
        <v>5654</v>
      </c>
      <c r="G496" s="160" t="s">
        <v>4765</v>
      </c>
      <c r="H496" s="161">
        <v>4880</v>
      </c>
      <c r="I496" s="162">
        <v>5</v>
      </c>
      <c r="J496" s="161">
        <v>5124</v>
      </c>
      <c r="K496" s="162">
        <v>18</v>
      </c>
      <c r="L496" s="161">
        <v>922.31999999999994</v>
      </c>
      <c r="M496" s="161">
        <v>5802</v>
      </c>
      <c r="N496" s="161">
        <v>6092</v>
      </c>
      <c r="O496" s="156" t="str">
        <f t="shared" si="7"/>
        <v>BFMBK00001</v>
      </c>
    </row>
    <row r="497" spans="1:15" ht="34.799999999999997">
      <c r="A497" s="157" t="s">
        <v>4996</v>
      </c>
      <c r="B497" s="157" t="s">
        <v>4997</v>
      </c>
      <c r="C497" s="158"/>
      <c r="D497" s="157" t="s">
        <v>29</v>
      </c>
      <c r="E497" s="163" t="s">
        <v>4766</v>
      </c>
      <c r="F497" s="160" t="s">
        <v>5654</v>
      </c>
      <c r="G497" s="160" t="s">
        <v>4767</v>
      </c>
      <c r="H497" s="161">
        <v>4850</v>
      </c>
      <c r="I497" s="162">
        <v>18</v>
      </c>
      <c r="J497" s="161">
        <v>5723</v>
      </c>
      <c r="K497" s="162">
        <v>18</v>
      </c>
      <c r="L497" s="161">
        <v>1030</v>
      </c>
      <c r="M497" s="161">
        <v>5880</v>
      </c>
      <c r="N497" s="161">
        <v>6939</v>
      </c>
      <c r="O497" s="156" t="str">
        <f t="shared" si="7"/>
        <v>BFMBK00005</v>
      </c>
    </row>
    <row r="498" spans="1:15" ht="17.399999999999999">
      <c r="A498" s="157" t="s">
        <v>4998</v>
      </c>
      <c r="B498" s="157" t="s">
        <v>4999</v>
      </c>
      <c r="C498" s="158"/>
      <c r="D498" s="158"/>
      <c r="E498" s="159"/>
      <c r="F498" s="160" t="s">
        <v>5654</v>
      </c>
      <c r="G498" s="160" t="s">
        <v>4767</v>
      </c>
      <c r="H498" s="161">
        <v>6270</v>
      </c>
      <c r="I498" s="162">
        <v>28</v>
      </c>
      <c r="J498" s="161">
        <v>8026</v>
      </c>
      <c r="K498" s="162">
        <v>18</v>
      </c>
      <c r="L498" s="161">
        <v>1445</v>
      </c>
      <c r="M498" s="161">
        <v>7715</v>
      </c>
      <c r="N498" s="161">
        <v>9875</v>
      </c>
      <c r="O498" s="156" t="str">
        <f t="shared" si="7"/>
        <v>BFMBK00006</v>
      </c>
    </row>
    <row r="499" spans="1:15" ht="34.799999999999997">
      <c r="A499" s="157" t="s">
        <v>5000</v>
      </c>
      <c r="B499" s="157" t="s">
        <v>5001</v>
      </c>
      <c r="C499" s="158"/>
      <c r="D499" s="157" t="s">
        <v>29</v>
      </c>
      <c r="E499" s="163" t="s">
        <v>4766</v>
      </c>
      <c r="F499" s="160" t="s">
        <v>4828</v>
      </c>
      <c r="G499" s="160" t="s">
        <v>4767</v>
      </c>
      <c r="H499" s="161">
        <v>3600</v>
      </c>
      <c r="I499" s="162">
        <v>18</v>
      </c>
      <c r="J499" s="161">
        <v>4248</v>
      </c>
      <c r="K499" s="162">
        <v>22</v>
      </c>
      <c r="L499" s="161">
        <v>934.56000000000006</v>
      </c>
      <c r="M499" s="161">
        <v>4535</v>
      </c>
      <c r="N499" s="161">
        <v>5351</v>
      </c>
      <c r="O499" s="156" t="str">
        <f t="shared" si="7"/>
        <v>BFMBK00011</v>
      </c>
    </row>
    <row r="500" spans="1:15" ht="17.399999999999999">
      <c r="A500" s="157" t="s">
        <v>5002</v>
      </c>
      <c r="B500" s="157" t="s">
        <v>5003</v>
      </c>
      <c r="C500" s="158"/>
      <c r="D500" s="158"/>
      <c r="E500" s="159"/>
      <c r="F500" s="160" t="s">
        <v>5654</v>
      </c>
      <c r="G500" s="160" t="s">
        <v>4765</v>
      </c>
      <c r="H500" s="161">
        <v>3775</v>
      </c>
      <c r="I500" s="162">
        <v>28</v>
      </c>
      <c r="J500" s="161">
        <v>4832</v>
      </c>
      <c r="K500" s="162">
        <v>18</v>
      </c>
      <c r="L500" s="161">
        <v>869.76</v>
      </c>
      <c r="M500" s="161">
        <v>4645</v>
      </c>
      <c r="N500" s="161">
        <v>5945</v>
      </c>
      <c r="O500" s="156" t="str">
        <f t="shared" si="7"/>
        <v>BFMBK00012</v>
      </c>
    </row>
    <row r="501" spans="1:15" ht="34.799999999999997">
      <c r="A501" s="157" t="s">
        <v>5004</v>
      </c>
      <c r="B501" s="157" t="s">
        <v>5005</v>
      </c>
      <c r="C501" s="158"/>
      <c r="D501" s="158"/>
      <c r="E501" s="163" t="s">
        <v>4770</v>
      </c>
      <c r="F501" s="160" t="s">
        <v>4828</v>
      </c>
      <c r="G501" s="160" t="s">
        <v>4765</v>
      </c>
      <c r="H501" s="161">
        <v>3345</v>
      </c>
      <c r="I501" s="162">
        <v>28</v>
      </c>
      <c r="J501" s="161">
        <v>4282</v>
      </c>
      <c r="K501" s="162">
        <v>22</v>
      </c>
      <c r="L501" s="161">
        <v>941.95200000000011</v>
      </c>
      <c r="M501" s="161">
        <v>4287</v>
      </c>
      <c r="N501" s="161">
        <v>5487</v>
      </c>
      <c r="O501" s="156" t="str">
        <f t="shared" si="7"/>
        <v>BFMBK00014</v>
      </c>
    </row>
    <row r="502" spans="1:15" ht="34.799999999999997">
      <c r="A502" s="157" t="s">
        <v>5006</v>
      </c>
      <c r="B502" s="157" t="s">
        <v>5007</v>
      </c>
      <c r="C502" s="158"/>
      <c r="D502" s="157" t="s">
        <v>29</v>
      </c>
      <c r="E502" s="163" t="s">
        <v>4766</v>
      </c>
      <c r="F502" s="160" t="s">
        <v>4828</v>
      </c>
      <c r="G502" s="160" t="s">
        <v>4767</v>
      </c>
      <c r="H502" s="161">
        <v>3155</v>
      </c>
      <c r="I502" s="162">
        <v>28</v>
      </c>
      <c r="J502" s="161">
        <v>4038</v>
      </c>
      <c r="K502" s="162">
        <v>22</v>
      </c>
      <c r="L502" s="161">
        <v>888.44799999999998</v>
      </c>
      <c r="M502" s="161">
        <v>4043</v>
      </c>
      <c r="N502" s="161">
        <v>5176</v>
      </c>
      <c r="O502" s="156" t="str">
        <f t="shared" si="7"/>
        <v>BFMBK00016</v>
      </c>
    </row>
    <row r="503" spans="1:15" ht="34.799999999999997">
      <c r="A503" s="157" t="s">
        <v>5008</v>
      </c>
      <c r="B503" s="157" t="s">
        <v>5009</v>
      </c>
      <c r="C503" s="158"/>
      <c r="D503" s="157" t="s">
        <v>29</v>
      </c>
      <c r="E503" s="163" t="s">
        <v>4766</v>
      </c>
      <c r="F503" s="160" t="s">
        <v>5654</v>
      </c>
      <c r="G503" s="160" t="s">
        <v>4767</v>
      </c>
      <c r="H503" s="161">
        <v>4370</v>
      </c>
      <c r="I503" s="162">
        <v>28</v>
      </c>
      <c r="J503" s="161">
        <v>5594</v>
      </c>
      <c r="K503" s="162">
        <v>18</v>
      </c>
      <c r="L503" s="161">
        <v>1007</v>
      </c>
      <c r="M503" s="161">
        <v>5377</v>
      </c>
      <c r="N503" s="161">
        <v>6882</v>
      </c>
      <c r="O503" s="156" t="str">
        <f t="shared" si="7"/>
        <v>BFMBK00017</v>
      </c>
    </row>
    <row r="504" spans="1:15" ht="34.799999999999997">
      <c r="A504" s="157" t="s">
        <v>5010</v>
      </c>
      <c r="B504" s="157" t="s">
        <v>5011</v>
      </c>
      <c r="C504" s="158"/>
      <c r="D504" s="157" t="s">
        <v>27</v>
      </c>
      <c r="E504" s="163" t="s">
        <v>4766</v>
      </c>
      <c r="F504" s="160" t="s">
        <v>4828</v>
      </c>
      <c r="G504" s="160" t="s">
        <v>4767</v>
      </c>
      <c r="H504" s="161">
        <v>2040</v>
      </c>
      <c r="I504" s="162">
        <v>28</v>
      </c>
      <c r="J504" s="161">
        <v>2611</v>
      </c>
      <c r="K504" s="162">
        <v>22</v>
      </c>
      <c r="L504" s="161">
        <v>574.46400000000006</v>
      </c>
      <c r="M504" s="161">
        <v>2614</v>
      </c>
      <c r="N504" s="161">
        <v>3347</v>
      </c>
      <c r="O504" s="156" t="str">
        <f t="shared" si="7"/>
        <v>BFMBK00018</v>
      </c>
    </row>
    <row r="505" spans="1:15" ht="34.799999999999997">
      <c r="A505" s="157" t="s">
        <v>5012</v>
      </c>
      <c r="B505" s="157" t="s">
        <v>5013</v>
      </c>
      <c r="C505" s="158"/>
      <c r="D505" s="157" t="s">
        <v>27</v>
      </c>
      <c r="E505" s="163" t="s">
        <v>4766</v>
      </c>
      <c r="F505" s="160" t="s">
        <v>5654</v>
      </c>
      <c r="G505" s="160" t="s">
        <v>4765</v>
      </c>
      <c r="H505" s="161">
        <v>4330</v>
      </c>
      <c r="I505" s="162">
        <v>28</v>
      </c>
      <c r="J505" s="161">
        <v>5542</v>
      </c>
      <c r="K505" s="162">
        <v>18</v>
      </c>
      <c r="L505" s="161">
        <v>997.63200000000006</v>
      </c>
      <c r="M505" s="161">
        <v>5328</v>
      </c>
      <c r="N505" s="161">
        <v>6819</v>
      </c>
      <c r="O505" s="156" t="str">
        <f t="shared" si="7"/>
        <v>BFMBK00019</v>
      </c>
    </row>
    <row r="506" spans="1:15" ht="34.799999999999997">
      <c r="A506" s="157" t="s">
        <v>5014</v>
      </c>
      <c r="B506" s="157" t="s">
        <v>5015</v>
      </c>
      <c r="C506" s="158"/>
      <c r="D506" s="157" t="s">
        <v>27</v>
      </c>
      <c r="E506" s="163" t="s">
        <v>4766</v>
      </c>
      <c r="F506" s="160" t="s">
        <v>5654</v>
      </c>
      <c r="G506" s="160" t="s">
        <v>4765</v>
      </c>
      <c r="H506" s="161">
        <v>4295</v>
      </c>
      <c r="I506" s="162">
        <v>28</v>
      </c>
      <c r="J506" s="161">
        <v>5498</v>
      </c>
      <c r="K506" s="162">
        <v>18</v>
      </c>
      <c r="L506" s="161">
        <v>989.56799999999998</v>
      </c>
      <c r="M506" s="161">
        <v>5285</v>
      </c>
      <c r="N506" s="161">
        <v>6764</v>
      </c>
      <c r="O506" s="156" t="str">
        <f t="shared" si="7"/>
        <v>BFMBK00023</v>
      </c>
    </row>
    <row r="507" spans="1:15" ht="34.799999999999997">
      <c r="A507" s="157" t="s">
        <v>5016</v>
      </c>
      <c r="B507" s="157" t="s">
        <v>5017</v>
      </c>
      <c r="C507" s="158"/>
      <c r="D507" s="157" t="s">
        <v>29</v>
      </c>
      <c r="E507" s="163" t="s">
        <v>4770</v>
      </c>
      <c r="F507" s="160" t="s">
        <v>5654</v>
      </c>
      <c r="G507" s="160" t="s">
        <v>4767</v>
      </c>
      <c r="H507" s="161">
        <v>4870</v>
      </c>
      <c r="I507" s="162">
        <v>28</v>
      </c>
      <c r="J507" s="161">
        <v>6234</v>
      </c>
      <c r="K507" s="162">
        <v>18</v>
      </c>
      <c r="L507" s="161">
        <v>1122</v>
      </c>
      <c r="M507" s="161">
        <v>5992</v>
      </c>
      <c r="N507" s="161">
        <v>7670</v>
      </c>
      <c r="O507" s="156" t="str">
        <f t="shared" si="7"/>
        <v>BFMBK00024</v>
      </c>
    </row>
    <row r="508" spans="1:15" ht="34.799999999999997">
      <c r="A508" s="157" t="s">
        <v>2063</v>
      </c>
      <c r="B508" s="157" t="s">
        <v>2064</v>
      </c>
      <c r="C508" s="158"/>
      <c r="D508" s="157" t="s">
        <v>26</v>
      </c>
      <c r="E508" s="163" t="s">
        <v>4766</v>
      </c>
      <c r="F508" s="160" t="s">
        <v>5654</v>
      </c>
      <c r="G508" s="160" t="s">
        <v>4831</v>
      </c>
      <c r="H508" s="161">
        <v>12650</v>
      </c>
      <c r="I508" s="162">
        <v>28</v>
      </c>
      <c r="J508" s="161">
        <v>16192</v>
      </c>
      <c r="K508" s="162">
        <v>18</v>
      </c>
      <c r="L508" s="161">
        <v>2915</v>
      </c>
      <c r="M508" s="161">
        <v>15565</v>
      </c>
      <c r="N508" s="161">
        <v>19923</v>
      </c>
      <c r="O508" s="156" t="str">
        <f t="shared" si="7"/>
        <v>BFMBK00029</v>
      </c>
    </row>
    <row r="509" spans="1:15" ht="17.399999999999999">
      <c r="A509" s="157" t="s">
        <v>5018</v>
      </c>
      <c r="B509" s="157" t="s">
        <v>5019</v>
      </c>
      <c r="C509" s="158"/>
      <c r="D509" s="158"/>
      <c r="E509" s="159"/>
      <c r="F509" s="160" t="s">
        <v>4828</v>
      </c>
      <c r="G509" s="160" t="s">
        <v>4767</v>
      </c>
      <c r="H509" s="161">
        <v>550</v>
      </c>
      <c r="I509" s="162">
        <v>18</v>
      </c>
      <c r="J509" s="161">
        <v>649</v>
      </c>
      <c r="K509" s="162">
        <v>22</v>
      </c>
      <c r="L509" s="161">
        <v>142.78</v>
      </c>
      <c r="M509" s="161">
        <v>692.78</v>
      </c>
      <c r="N509" s="161">
        <v>817</v>
      </c>
      <c r="O509" s="156" t="str">
        <f t="shared" si="7"/>
        <v>BFMBL00009</v>
      </c>
    </row>
    <row r="510" spans="1:15" ht="17.399999999999999">
      <c r="A510" s="157" t="s">
        <v>5020</v>
      </c>
      <c r="B510" s="157" t="s">
        <v>5021</v>
      </c>
      <c r="C510" s="158"/>
      <c r="D510" s="158"/>
      <c r="E510" s="159"/>
      <c r="F510" s="160" t="s">
        <v>4828</v>
      </c>
      <c r="G510" s="160" t="s">
        <v>4767</v>
      </c>
      <c r="H510" s="161">
        <v>550</v>
      </c>
      <c r="I510" s="162">
        <v>18</v>
      </c>
      <c r="J510" s="161">
        <v>649</v>
      </c>
      <c r="K510" s="162">
        <v>22</v>
      </c>
      <c r="L510" s="161">
        <v>142.78</v>
      </c>
      <c r="M510" s="161">
        <v>692.78</v>
      </c>
      <c r="N510" s="161">
        <v>817</v>
      </c>
      <c r="O510" s="156" t="str">
        <f t="shared" si="7"/>
        <v>BFMYL00010</v>
      </c>
    </row>
    <row r="511" spans="1:15" ht="17.399999999999999">
      <c r="A511" s="157" t="s">
        <v>5022</v>
      </c>
      <c r="B511" s="157" t="s">
        <v>5023</v>
      </c>
      <c r="C511" s="158"/>
      <c r="D511" s="158"/>
      <c r="E511" s="159"/>
      <c r="F511" s="160" t="s">
        <v>4764</v>
      </c>
      <c r="G511" s="160" t="s">
        <v>4765</v>
      </c>
      <c r="H511" s="161">
        <v>50</v>
      </c>
      <c r="I511" s="162">
        <v>28</v>
      </c>
      <c r="J511" s="161">
        <v>64</v>
      </c>
      <c r="K511" s="162">
        <v>22</v>
      </c>
      <c r="L511" s="161">
        <v>14.08</v>
      </c>
      <c r="M511" s="161">
        <v>64.08</v>
      </c>
      <c r="N511" s="161">
        <v>82</v>
      </c>
      <c r="O511" s="156" t="str">
        <f t="shared" si="7"/>
        <v>BFSBK00076</v>
      </c>
    </row>
    <row r="512" spans="1:15" ht="17.399999999999999">
      <c r="A512" s="157" t="s">
        <v>5024</v>
      </c>
      <c r="B512" s="157" t="s">
        <v>5025</v>
      </c>
      <c r="C512" s="158"/>
      <c r="D512" s="158"/>
      <c r="E512" s="159"/>
      <c r="F512" s="160" t="s">
        <v>4764</v>
      </c>
      <c r="G512" s="160" t="s">
        <v>4765</v>
      </c>
      <c r="H512" s="161">
        <v>50</v>
      </c>
      <c r="I512" s="162">
        <v>28</v>
      </c>
      <c r="J512" s="161">
        <v>64</v>
      </c>
      <c r="K512" s="162">
        <v>22</v>
      </c>
      <c r="L512" s="161">
        <v>14.08</v>
      </c>
      <c r="M512" s="161">
        <v>64.08</v>
      </c>
      <c r="N512" s="161">
        <v>82</v>
      </c>
      <c r="O512" s="156" t="str">
        <f t="shared" si="7"/>
        <v>BFSBK00077</v>
      </c>
    </row>
    <row r="513" spans="1:15" ht="34.799999999999997">
      <c r="A513" s="157" t="s">
        <v>2072</v>
      </c>
      <c r="B513" s="157" t="s">
        <v>2073</v>
      </c>
      <c r="C513" s="158"/>
      <c r="D513" s="157" t="s">
        <v>26</v>
      </c>
      <c r="E513" s="163" t="s">
        <v>4766</v>
      </c>
      <c r="F513" s="160" t="s">
        <v>4764</v>
      </c>
      <c r="G513" s="160" t="s">
        <v>4765</v>
      </c>
      <c r="H513" s="161">
        <v>5</v>
      </c>
      <c r="I513" s="162">
        <v>18</v>
      </c>
      <c r="J513" s="161">
        <v>5.8999999999999995</v>
      </c>
      <c r="K513" s="162">
        <v>22</v>
      </c>
      <c r="L513" s="161">
        <v>1.2979999999999998</v>
      </c>
      <c r="M513" s="161">
        <v>6.298</v>
      </c>
      <c r="N513" s="161">
        <v>7</v>
      </c>
      <c r="O513" s="156" t="str">
        <f t="shared" si="7"/>
        <v>BFSBK00332</v>
      </c>
    </row>
    <row r="514" spans="1:15" ht="17.399999999999999">
      <c r="A514" s="157" t="s">
        <v>5026</v>
      </c>
      <c r="B514" s="157" t="s">
        <v>5027</v>
      </c>
      <c r="C514" s="158"/>
      <c r="D514" s="158"/>
      <c r="E514" s="159"/>
      <c r="F514" s="160" t="s">
        <v>4764</v>
      </c>
      <c r="G514" s="160" t="s">
        <v>4767</v>
      </c>
      <c r="H514" s="161">
        <v>10</v>
      </c>
      <c r="I514" s="162">
        <v>18</v>
      </c>
      <c r="J514" s="161">
        <v>11.799999999999999</v>
      </c>
      <c r="K514" s="162">
        <v>22</v>
      </c>
      <c r="L514" s="161">
        <v>2.5959999999999996</v>
      </c>
      <c r="M514" s="161">
        <v>12.596</v>
      </c>
      <c r="N514" s="161">
        <v>15</v>
      </c>
      <c r="O514" s="156" t="str">
        <f t="shared" ref="O514:O577" si="8">VLOOKUP(A514,Old,1,FALSE)</f>
        <v>BFSBK00337</v>
      </c>
    </row>
    <row r="515" spans="1:15" ht="17.399999999999999">
      <c r="A515" s="157" t="s">
        <v>5028</v>
      </c>
      <c r="B515" s="157" t="s">
        <v>5029</v>
      </c>
      <c r="C515" s="158"/>
      <c r="D515" s="158"/>
      <c r="E515" s="159"/>
      <c r="F515" s="160" t="s">
        <v>4764</v>
      </c>
      <c r="G515" s="160" t="s">
        <v>4767</v>
      </c>
      <c r="H515" s="161">
        <v>10</v>
      </c>
      <c r="I515" s="162">
        <v>18</v>
      </c>
      <c r="J515" s="161">
        <v>11.799999999999999</v>
      </c>
      <c r="K515" s="162">
        <v>22</v>
      </c>
      <c r="L515" s="161">
        <v>2.5959999999999996</v>
      </c>
      <c r="M515" s="161">
        <v>12.596</v>
      </c>
      <c r="N515" s="161">
        <v>15</v>
      </c>
      <c r="O515" s="156" t="str">
        <f t="shared" si="8"/>
        <v>BFSBK00339</v>
      </c>
    </row>
    <row r="516" spans="1:15" ht="17.399999999999999">
      <c r="A516" s="157" t="s">
        <v>5030</v>
      </c>
      <c r="B516" s="157" t="s">
        <v>5031</v>
      </c>
      <c r="C516" s="158"/>
      <c r="D516" s="158"/>
      <c r="E516" s="159"/>
      <c r="F516" s="160" t="s">
        <v>4764</v>
      </c>
      <c r="G516" s="160" t="s">
        <v>4767</v>
      </c>
      <c r="H516" s="161">
        <v>165</v>
      </c>
      <c r="I516" s="162">
        <v>18</v>
      </c>
      <c r="J516" s="161">
        <v>194.7</v>
      </c>
      <c r="K516" s="162">
        <v>22</v>
      </c>
      <c r="L516" s="161">
        <v>42.833999999999996</v>
      </c>
      <c r="M516" s="161">
        <v>207.834</v>
      </c>
      <c r="N516" s="161">
        <v>245</v>
      </c>
      <c r="O516" s="156" t="str">
        <f t="shared" si="8"/>
        <v>BFSMC00310</v>
      </c>
    </row>
    <row r="517" spans="1:15" ht="17.399999999999999">
      <c r="A517" s="157" t="s">
        <v>5032</v>
      </c>
      <c r="B517" s="157" t="s">
        <v>5033</v>
      </c>
      <c r="C517" s="158"/>
      <c r="D517" s="158"/>
      <c r="E517" s="159"/>
      <c r="F517" s="160" t="s">
        <v>4764</v>
      </c>
      <c r="G517" s="160" t="s">
        <v>4767</v>
      </c>
      <c r="H517" s="161">
        <v>165</v>
      </c>
      <c r="I517" s="162">
        <v>18</v>
      </c>
      <c r="J517" s="161">
        <v>194.7</v>
      </c>
      <c r="K517" s="162">
        <v>22</v>
      </c>
      <c r="L517" s="161">
        <v>42.833999999999996</v>
      </c>
      <c r="M517" s="161">
        <v>207.834</v>
      </c>
      <c r="N517" s="161">
        <v>245</v>
      </c>
      <c r="O517" s="156" t="str">
        <f t="shared" si="8"/>
        <v>BFSMC00311</v>
      </c>
    </row>
    <row r="518" spans="1:15" ht="17.399999999999999">
      <c r="A518" s="157" t="s">
        <v>5034</v>
      </c>
      <c r="B518" s="157" t="s">
        <v>5035</v>
      </c>
      <c r="C518" s="158"/>
      <c r="D518" s="158"/>
      <c r="E518" s="159"/>
      <c r="F518" s="160" t="s">
        <v>4764</v>
      </c>
      <c r="G518" s="160" t="s">
        <v>4767</v>
      </c>
      <c r="H518" s="161">
        <v>5</v>
      </c>
      <c r="I518" s="162">
        <v>18</v>
      </c>
      <c r="J518" s="161">
        <v>5.8999999999999995</v>
      </c>
      <c r="K518" s="162">
        <v>22</v>
      </c>
      <c r="L518" s="161">
        <v>1.2979999999999998</v>
      </c>
      <c r="M518" s="161">
        <v>6.298</v>
      </c>
      <c r="N518" s="161">
        <v>7</v>
      </c>
      <c r="O518" s="156" t="str">
        <f t="shared" si="8"/>
        <v>BFSSF00069</v>
      </c>
    </row>
    <row r="519" spans="1:15" ht="17.399999999999999">
      <c r="A519" s="157" t="s">
        <v>5036</v>
      </c>
      <c r="B519" s="157" t="s">
        <v>5037</v>
      </c>
      <c r="C519" s="158"/>
      <c r="D519" s="158"/>
      <c r="E519" s="159"/>
      <c r="F519" s="160" t="s">
        <v>4764</v>
      </c>
      <c r="G519" s="160" t="s">
        <v>4767</v>
      </c>
      <c r="H519" s="161">
        <v>70</v>
      </c>
      <c r="I519" s="162">
        <v>18</v>
      </c>
      <c r="J519" s="161">
        <v>82.6</v>
      </c>
      <c r="K519" s="162">
        <v>22</v>
      </c>
      <c r="L519" s="161">
        <v>18.172000000000001</v>
      </c>
      <c r="M519" s="161">
        <v>88.171999999999997</v>
      </c>
      <c r="N519" s="161">
        <v>104</v>
      </c>
      <c r="O519" s="156" t="str">
        <f t="shared" si="8"/>
        <v>BFSSS00146</v>
      </c>
    </row>
    <row r="520" spans="1:15" ht="17.399999999999999">
      <c r="A520" s="157" t="s">
        <v>2757</v>
      </c>
      <c r="B520" s="157" t="s">
        <v>2758</v>
      </c>
      <c r="C520" s="158"/>
      <c r="D520" s="158"/>
      <c r="E520" s="159"/>
      <c r="F520" s="160" t="s">
        <v>4764</v>
      </c>
      <c r="G520" s="160" t="s">
        <v>4765</v>
      </c>
      <c r="H520" s="161">
        <v>5</v>
      </c>
      <c r="I520" s="162">
        <v>18</v>
      </c>
      <c r="J520" s="161">
        <v>5.8999999999999995</v>
      </c>
      <c r="K520" s="162">
        <v>22</v>
      </c>
      <c r="L520" s="161">
        <v>1.2979999999999998</v>
      </c>
      <c r="M520" s="161">
        <v>6.298</v>
      </c>
      <c r="N520" s="161">
        <v>7</v>
      </c>
      <c r="O520" s="156" t="str">
        <f t="shared" si="8"/>
        <v>BFSZP00003</v>
      </c>
    </row>
    <row r="521" spans="1:15" ht="34.799999999999997">
      <c r="A521" s="157" t="s">
        <v>5038</v>
      </c>
      <c r="B521" s="157" t="s">
        <v>5039</v>
      </c>
      <c r="C521" s="158"/>
      <c r="D521" s="157" t="s">
        <v>4634</v>
      </c>
      <c r="E521" s="163" t="s">
        <v>4766</v>
      </c>
      <c r="F521" s="160" t="s">
        <v>4764</v>
      </c>
      <c r="G521" s="160" t="s">
        <v>4765</v>
      </c>
      <c r="H521" s="161">
        <v>5</v>
      </c>
      <c r="I521" s="162">
        <v>18</v>
      </c>
      <c r="J521" s="161">
        <v>5.8999999999999995</v>
      </c>
      <c r="K521" s="162">
        <v>22</v>
      </c>
      <c r="L521" s="161">
        <v>1.2979999999999998</v>
      </c>
      <c r="M521" s="161">
        <v>6.298</v>
      </c>
      <c r="N521" s="161">
        <v>7</v>
      </c>
      <c r="O521" s="156" t="str">
        <f t="shared" si="8"/>
        <v>BFSZP00004</v>
      </c>
    </row>
    <row r="522" spans="1:15" ht="34.799999999999997">
      <c r="A522" s="157" t="s">
        <v>5040</v>
      </c>
      <c r="B522" s="157" t="s">
        <v>5041</v>
      </c>
      <c r="C522" s="158"/>
      <c r="D522" s="158"/>
      <c r="E522" s="163" t="s">
        <v>4766</v>
      </c>
      <c r="F522" s="160" t="s">
        <v>4764</v>
      </c>
      <c r="G522" s="160" t="s">
        <v>4765</v>
      </c>
      <c r="H522" s="161">
        <v>5</v>
      </c>
      <c r="I522" s="162">
        <v>18</v>
      </c>
      <c r="J522" s="161">
        <v>5.8999999999999995</v>
      </c>
      <c r="K522" s="162">
        <v>22</v>
      </c>
      <c r="L522" s="161">
        <v>1.2979999999999998</v>
      </c>
      <c r="M522" s="161">
        <v>6.298</v>
      </c>
      <c r="N522" s="161">
        <v>7</v>
      </c>
      <c r="O522" s="156" t="str">
        <f t="shared" si="8"/>
        <v>BFSZP00005</v>
      </c>
    </row>
    <row r="523" spans="1:15" ht="34.799999999999997">
      <c r="A523" s="157" t="s">
        <v>2759</v>
      </c>
      <c r="B523" s="157" t="s">
        <v>2760</v>
      </c>
      <c r="C523" s="158"/>
      <c r="D523" s="158"/>
      <c r="E523" s="163" t="s">
        <v>4766</v>
      </c>
      <c r="F523" s="160" t="s">
        <v>4764</v>
      </c>
      <c r="G523" s="160" t="s">
        <v>4765</v>
      </c>
      <c r="H523" s="161">
        <v>5</v>
      </c>
      <c r="I523" s="162">
        <v>18</v>
      </c>
      <c r="J523" s="161">
        <v>5.8999999999999995</v>
      </c>
      <c r="K523" s="162">
        <v>22</v>
      </c>
      <c r="L523" s="161">
        <v>1.2979999999999998</v>
      </c>
      <c r="M523" s="161">
        <v>6.298</v>
      </c>
      <c r="N523" s="161">
        <v>7</v>
      </c>
      <c r="O523" s="156" t="str">
        <f t="shared" si="8"/>
        <v>BFSZP00006</v>
      </c>
    </row>
    <row r="524" spans="1:15" ht="34.799999999999997">
      <c r="A524" s="157" t="s">
        <v>2761</v>
      </c>
      <c r="B524" s="157" t="s">
        <v>2762</v>
      </c>
      <c r="C524" s="158"/>
      <c r="D524" s="158"/>
      <c r="E524" s="163" t="s">
        <v>4766</v>
      </c>
      <c r="F524" s="160" t="s">
        <v>4764</v>
      </c>
      <c r="G524" s="160" t="s">
        <v>4765</v>
      </c>
      <c r="H524" s="161">
        <v>5</v>
      </c>
      <c r="I524" s="162">
        <v>18</v>
      </c>
      <c r="J524" s="161">
        <v>5.8999999999999995</v>
      </c>
      <c r="K524" s="162">
        <v>22</v>
      </c>
      <c r="L524" s="161">
        <v>1.2979999999999998</v>
      </c>
      <c r="M524" s="161">
        <v>6.298</v>
      </c>
      <c r="N524" s="161">
        <v>7</v>
      </c>
      <c r="O524" s="156" t="str">
        <f t="shared" si="8"/>
        <v>BFSZP00007</v>
      </c>
    </row>
    <row r="525" spans="1:15" ht="34.799999999999997">
      <c r="A525" s="157" t="s">
        <v>2763</v>
      </c>
      <c r="B525" s="157" t="s">
        <v>2764</v>
      </c>
      <c r="C525" s="158"/>
      <c r="D525" s="158"/>
      <c r="E525" s="163" t="s">
        <v>4766</v>
      </c>
      <c r="F525" s="160" t="s">
        <v>4764</v>
      </c>
      <c r="G525" s="160" t="s">
        <v>4765</v>
      </c>
      <c r="H525" s="161">
        <v>5</v>
      </c>
      <c r="I525" s="162">
        <v>18</v>
      </c>
      <c r="J525" s="161">
        <v>5.8999999999999995</v>
      </c>
      <c r="K525" s="162">
        <v>22</v>
      </c>
      <c r="L525" s="161">
        <v>1.2979999999999998</v>
      </c>
      <c r="M525" s="161">
        <v>6.298</v>
      </c>
      <c r="N525" s="161">
        <v>7</v>
      </c>
      <c r="O525" s="156" t="str">
        <f t="shared" si="8"/>
        <v>BFSZP00008</v>
      </c>
    </row>
    <row r="526" spans="1:15" ht="34.799999999999997">
      <c r="A526" s="157" t="s">
        <v>2765</v>
      </c>
      <c r="B526" s="157" t="s">
        <v>2766</v>
      </c>
      <c r="C526" s="158"/>
      <c r="D526" s="158"/>
      <c r="E526" s="163" t="s">
        <v>4766</v>
      </c>
      <c r="F526" s="160" t="s">
        <v>4764</v>
      </c>
      <c r="G526" s="160" t="s">
        <v>4765</v>
      </c>
      <c r="H526" s="161">
        <v>5</v>
      </c>
      <c r="I526" s="162">
        <v>18</v>
      </c>
      <c r="J526" s="161">
        <v>5.8999999999999995</v>
      </c>
      <c r="K526" s="162">
        <v>22</v>
      </c>
      <c r="L526" s="161">
        <v>1.2979999999999998</v>
      </c>
      <c r="M526" s="161">
        <v>6.298</v>
      </c>
      <c r="N526" s="161">
        <v>7</v>
      </c>
      <c r="O526" s="156" t="str">
        <f t="shared" si="8"/>
        <v>BFSZP00009</v>
      </c>
    </row>
    <row r="527" spans="1:15" ht="17.399999999999999">
      <c r="A527" s="157" t="s">
        <v>2767</v>
      </c>
      <c r="B527" s="157" t="s">
        <v>2768</v>
      </c>
      <c r="C527" s="158"/>
      <c r="D527" s="158"/>
      <c r="E527" s="159"/>
      <c r="F527" s="160" t="s">
        <v>4764</v>
      </c>
      <c r="G527" s="160" t="s">
        <v>4765</v>
      </c>
      <c r="H527" s="161">
        <v>5</v>
      </c>
      <c r="I527" s="162">
        <v>18</v>
      </c>
      <c r="J527" s="161">
        <v>5.8999999999999995</v>
      </c>
      <c r="K527" s="162">
        <v>22</v>
      </c>
      <c r="L527" s="161">
        <v>1.2979999999999998</v>
      </c>
      <c r="M527" s="161">
        <v>6.298</v>
      </c>
      <c r="N527" s="161">
        <v>7</v>
      </c>
      <c r="O527" s="156" t="str">
        <f t="shared" si="8"/>
        <v>BFSZP00010</v>
      </c>
    </row>
    <row r="528" spans="1:15" ht="17.399999999999999">
      <c r="A528" s="157" t="s">
        <v>5042</v>
      </c>
      <c r="B528" s="157" t="s">
        <v>5043</v>
      </c>
      <c r="C528" s="158"/>
      <c r="D528" s="158"/>
      <c r="E528" s="159"/>
      <c r="F528" s="160" t="s">
        <v>4764</v>
      </c>
      <c r="G528" s="160" t="s">
        <v>4765</v>
      </c>
      <c r="H528" s="161">
        <v>15</v>
      </c>
      <c r="I528" s="162">
        <v>18</v>
      </c>
      <c r="J528" s="161">
        <v>17.7</v>
      </c>
      <c r="K528" s="162">
        <v>22</v>
      </c>
      <c r="L528" s="161">
        <v>3.8939999999999997</v>
      </c>
      <c r="M528" s="161">
        <v>18.893999999999998</v>
      </c>
      <c r="N528" s="161">
        <v>22</v>
      </c>
      <c r="O528" s="156" t="str">
        <f t="shared" si="8"/>
        <v>BFSZP00011</v>
      </c>
    </row>
    <row r="529" spans="1:15" ht="34.799999999999997">
      <c r="A529" s="157" t="s">
        <v>2769</v>
      </c>
      <c r="B529" s="157" t="s">
        <v>2770</v>
      </c>
      <c r="C529" s="158"/>
      <c r="D529" s="158"/>
      <c r="E529" s="163" t="s">
        <v>4766</v>
      </c>
      <c r="F529" s="160" t="s">
        <v>4764</v>
      </c>
      <c r="G529" s="160" t="s">
        <v>4765</v>
      </c>
      <c r="H529" s="161">
        <v>5</v>
      </c>
      <c r="I529" s="162">
        <v>18</v>
      </c>
      <c r="J529" s="161">
        <v>5.8999999999999995</v>
      </c>
      <c r="K529" s="162">
        <v>22</v>
      </c>
      <c r="L529" s="161">
        <v>1.2979999999999998</v>
      </c>
      <c r="M529" s="161">
        <v>6.298</v>
      </c>
      <c r="N529" s="161">
        <v>7</v>
      </c>
      <c r="O529" s="156" t="str">
        <f t="shared" si="8"/>
        <v>BFSZP00012</v>
      </c>
    </row>
    <row r="530" spans="1:15" ht="34.799999999999997">
      <c r="A530" s="157" t="s">
        <v>5044</v>
      </c>
      <c r="B530" s="157" t="s">
        <v>5045</v>
      </c>
      <c r="C530" s="158"/>
      <c r="D530" s="157" t="s">
        <v>4634</v>
      </c>
      <c r="E530" s="163" t="s">
        <v>4766</v>
      </c>
      <c r="F530" s="160" t="s">
        <v>4764</v>
      </c>
      <c r="G530" s="160" t="s">
        <v>4765</v>
      </c>
      <c r="H530" s="161">
        <v>5</v>
      </c>
      <c r="I530" s="162">
        <v>18</v>
      </c>
      <c r="J530" s="161">
        <v>5.8999999999999995</v>
      </c>
      <c r="K530" s="162">
        <v>22</v>
      </c>
      <c r="L530" s="161">
        <v>1.2979999999999998</v>
      </c>
      <c r="M530" s="161">
        <v>6.298</v>
      </c>
      <c r="N530" s="161">
        <v>7</v>
      </c>
      <c r="O530" s="156" t="str">
        <f t="shared" si="8"/>
        <v>BFSZP00013</v>
      </c>
    </row>
    <row r="531" spans="1:15" ht="34.799999999999997">
      <c r="A531" s="157" t="s">
        <v>2771</v>
      </c>
      <c r="B531" s="157" t="s">
        <v>2772</v>
      </c>
      <c r="C531" s="158"/>
      <c r="D531" s="158"/>
      <c r="E531" s="163" t="s">
        <v>4766</v>
      </c>
      <c r="F531" s="160" t="s">
        <v>4764</v>
      </c>
      <c r="G531" s="160" t="s">
        <v>4765</v>
      </c>
      <c r="H531" s="161">
        <v>5</v>
      </c>
      <c r="I531" s="162">
        <v>18</v>
      </c>
      <c r="J531" s="161">
        <v>5.8999999999999995</v>
      </c>
      <c r="K531" s="162">
        <v>22</v>
      </c>
      <c r="L531" s="161">
        <v>1.2979999999999998</v>
      </c>
      <c r="M531" s="161">
        <v>6.298</v>
      </c>
      <c r="N531" s="161">
        <v>7</v>
      </c>
      <c r="O531" s="156" t="str">
        <f t="shared" si="8"/>
        <v>BFSZP00014</v>
      </c>
    </row>
    <row r="532" spans="1:15" ht="17.399999999999999">
      <c r="A532" s="157" t="s">
        <v>2773</v>
      </c>
      <c r="B532" s="157" t="s">
        <v>2774</v>
      </c>
      <c r="C532" s="158"/>
      <c r="D532" s="158"/>
      <c r="E532" s="159"/>
      <c r="F532" s="160" t="s">
        <v>4764</v>
      </c>
      <c r="G532" s="160" t="s">
        <v>4765</v>
      </c>
      <c r="H532" s="161">
        <v>5</v>
      </c>
      <c r="I532" s="162">
        <v>18</v>
      </c>
      <c r="J532" s="161">
        <v>5.8999999999999995</v>
      </c>
      <c r="K532" s="162">
        <v>22</v>
      </c>
      <c r="L532" s="161">
        <v>1.2979999999999998</v>
      </c>
      <c r="M532" s="161">
        <v>6.298</v>
      </c>
      <c r="N532" s="161">
        <v>7</v>
      </c>
      <c r="O532" s="156" t="str">
        <f t="shared" si="8"/>
        <v>BFSZP00015</v>
      </c>
    </row>
    <row r="533" spans="1:15" ht="17.399999999999999">
      <c r="A533" s="157" t="s">
        <v>5046</v>
      </c>
      <c r="B533" s="157" t="s">
        <v>5047</v>
      </c>
      <c r="C533" s="158"/>
      <c r="D533" s="158"/>
      <c r="E533" s="159"/>
      <c r="F533" s="160" t="s">
        <v>4764</v>
      </c>
      <c r="G533" s="160" t="s">
        <v>4765</v>
      </c>
      <c r="H533" s="161">
        <v>5</v>
      </c>
      <c r="I533" s="162">
        <v>18</v>
      </c>
      <c r="J533" s="161">
        <v>5.8999999999999995</v>
      </c>
      <c r="K533" s="162">
        <v>22</v>
      </c>
      <c r="L533" s="161">
        <v>1.2979999999999998</v>
      </c>
      <c r="M533" s="161">
        <v>6.298</v>
      </c>
      <c r="N533" s="161">
        <v>7</v>
      </c>
      <c r="O533" s="156" t="str">
        <f t="shared" si="8"/>
        <v>BFSZP00016</v>
      </c>
    </row>
    <row r="534" spans="1:15" ht="17.399999999999999">
      <c r="A534" s="157" t="s">
        <v>5048</v>
      </c>
      <c r="B534" s="157" t="s">
        <v>5049</v>
      </c>
      <c r="C534" s="158"/>
      <c r="D534" s="158"/>
      <c r="E534" s="159"/>
      <c r="F534" s="160" t="s">
        <v>4764</v>
      </c>
      <c r="G534" s="160" t="s">
        <v>4765</v>
      </c>
      <c r="H534" s="161">
        <v>5</v>
      </c>
      <c r="I534" s="162">
        <v>18</v>
      </c>
      <c r="J534" s="161">
        <v>5.8999999999999995</v>
      </c>
      <c r="K534" s="162">
        <v>22</v>
      </c>
      <c r="L534" s="161">
        <v>1.2979999999999998</v>
      </c>
      <c r="M534" s="161">
        <v>6.298</v>
      </c>
      <c r="N534" s="161">
        <v>7</v>
      </c>
      <c r="O534" s="156" t="str">
        <f t="shared" si="8"/>
        <v>BFSZP00018</v>
      </c>
    </row>
    <row r="535" spans="1:15" ht="17.399999999999999">
      <c r="A535" s="157" t="s">
        <v>2782</v>
      </c>
      <c r="B535" s="157" t="s">
        <v>2784</v>
      </c>
      <c r="C535" s="158"/>
      <c r="D535" s="158"/>
      <c r="E535" s="159"/>
      <c r="F535" s="160" t="s">
        <v>4764</v>
      </c>
      <c r="G535" s="160" t="s">
        <v>4765</v>
      </c>
      <c r="H535" s="161">
        <v>10</v>
      </c>
      <c r="I535" s="162">
        <v>18</v>
      </c>
      <c r="J535" s="161">
        <v>11.799999999999999</v>
      </c>
      <c r="K535" s="162">
        <v>22</v>
      </c>
      <c r="L535" s="161">
        <v>2.5959999999999996</v>
      </c>
      <c r="M535" s="161">
        <v>12.596</v>
      </c>
      <c r="N535" s="161">
        <v>15</v>
      </c>
      <c r="O535" s="156" t="str">
        <f t="shared" si="8"/>
        <v>BFSZP00019</v>
      </c>
    </row>
    <row r="536" spans="1:15" ht="17.399999999999999">
      <c r="A536" s="157" t="s">
        <v>5050</v>
      </c>
      <c r="B536" s="157" t="s">
        <v>5051</v>
      </c>
      <c r="C536" s="158"/>
      <c r="D536" s="158"/>
      <c r="E536" s="159"/>
      <c r="F536" s="160" t="s">
        <v>4764</v>
      </c>
      <c r="G536" s="160" t="s">
        <v>4765</v>
      </c>
      <c r="H536" s="161">
        <v>10</v>
      </c>
      <c r="I536" s="162">
        <v>18</v>
      </c>
      <c r="J536" s="161">
        <v>11.799999999999999</v>
      </c>
      <c r="K536" s="162">
        <v>22</v>
      </c>
      <c r="L536" s="161">
        <v>2.5959999999999996</v>
      </c>
      <c r="M536" s="161">
        <v>12.596</v>
      </c>
      <c r="N536" s="161">
        <v>15</v>
      </c>
      <c r="O536" s="156" t="str">
        <f t="shared" si="8"/>
        <v>BFSZP00020</v>
      </c>
    </row>
    <row r="537" spans="1:15" ht="17.399999999999999">
      <c r="A537" s="157" t="s">
        <v>2785</v>
      </c>
      <c r="B537" s="157" t="s">
        <v>2786</v>
      </c>
      <c r="C537" s="158"/>
      <c r="D537" s="158"/>
      <c r="E537" s="159"/>
      <c r="F537" s="160" t="s">
        <v>4764</v>
      </c>
      <c r="G537" s="160" t="s">
        <v>4765</v>
      </c>
      <c r="H537" s="161">
        <v>10</v>
      </c>
      <c r="I537" s="162">
        <v>18</v>
      </c>
      <c r="J537" s="161">
        <v>11.799999999999999</v>
      </c>
      <c r="K537" s="162">
        <v>22</v>
      </c>
      <c r="L537" s="161">
        <v>2.5959999999999996</v>
      </c>
      <c r="M537" s="161">
        <v>12.596</v>
      </c>
      <c r="N537" s="161">
        <v>15</v>
      </c>
      <c r="O537" s="156" t="str">
        <f t="shared" si="8"/>
        <v>BFSZP00021</v>
      </c>
    </row>
    <row r="538" spans="1:15" ht="17.399999999999999">
      <c r="A538" s="157" t="s">
        <v>2789</v>
      </c>
      <c r="B538" s="157" t="s">
        <v>2790</v>
      </c>
      <c r="C538" s="158"/>
      <c r="D538" s="158"/>
      <c r="E538" s="159"/>
      <c r="F538" s="160" t="s">
        <v>4764</v>
      </c>
      <c r="G538" s="160" t="s">
        <v>4765</v>
      </c>
      <c r="H538" s="161">
        <v>25</v>
      </c>
      <c r="I538" s="162">
        <v>18</v>
      </c>
      <c r="J538" s="161">
        <v>29.5</v>
      </c>
      <c r="K538" s="162">
        <v>22</v>
      </c>
      <c r="L538" s="161">
        <v>6.49</v>
      </c>
      <c r="M538" s="161">
        <v>31.490000000000002</v>
      </c>
      <c r="N538" s="161">
        <v>37</v>
      </c>
      <c r="O538" s="156" t="str">
        <f t="shared" si="8"/>
        <v>BFSZP00022</v>
      </c>
    </row>
    <row r="539" spans="1:15" ht="34.799999999999997">
      <c r="A539" s="157" t="s">
        <v>2791</v>
      </c>
      <c r="B539" s="157" t="s">
        <v>2792</v>
      </c>
      <c r="C539" s="158"/>
      <c r="D539" s="157" t="s">
        <v>4634</v>
      </c>
      <c r="E539" s="163" t="s">
        <v>4766</v>
      </c>
      <c r="F539" s="160" t="s">
        <v>4764</v>
      </c>
      <c r="G539" s="160" t="s">
        <v>4765</v>
      </c>
      <c r="H539" s="161">
        <v>5</v>
      </c>
      <c r="I539" s="162">
        <v>18</v>
      </c>
      <c r="J539" s="161">
        <v>5.8999999999999995</v>
      </c>
      <c r="K539" s="162">
        <v>22</v>
      </c>
      <c r="L539" s="161">
        <v>1.2979999999999998</v>
      </c>
      <c r="M539" s="161">
        <v>6.298</v>
      </c>
      <c r="N539" s="161">
        <v>7</v>
      </c>
      <c r="O539" s="156" t="str">
        <f t="shared" si="8"/>
        <v>BFSZP00023</v>
      </c>
    </row>
    <row r="540" spans="1:15" ht="17.399999999999999">
      <c r="A540" s="157" t="s">
        <v>5052</v>
      </c>
      <c r="B540" s="157" t="s">
        <v>5053</v>
      </c>
      <c r="C540" s="158"/>
      <c r="D540" s="158"/>
      <c r="E540" s="159"/>
      <c r="F540" s="160" t="s">
        <v>4764</v>
      </c>
      <c r="G540" s="160" t="s">
        <v>4765</v>
      </c>
      <c r="H540" s="161">
        <v>5</v>
      </c>
      <c r="I540" s="162">
        <v>18</v>
      </c>
      <c r="J540" s="161">
        <v>5.8999999999999995</v>
      </c>
      <c r="K540" s="162">
        <v>22</v>
      </c>
      <c r="L540" s="161">
        <v>1.2979999999999998</v>
      </c>
      <c r="M540" s="161">
        <v>6.298</v>
      </c>
      <c r="N540" s="161">
        <v>7</v>
      </c>
      <c r="O540" s="156" t="str">
        <f t="shared" si="8"/>
        <v>BFSZP00024</v>
      </c>
    </row>
    <row r="541" spans="1:15" ht="17.399999999999999">
      <c r="A541" s="157" t="s">
        <v>2793</v>
      </c>
      <c r="B541" s="157" t="s">
        <v>2794</v>
      </c>
      <c r="C541" s="158"/>
      <c r="D541" s="158"/>
      <c r="E541" s="159"/>
      <c r="F541" s="160" t="s">
        <v>4764</v>
      </c>
      <c r="G541" s="160" t="s">
        <v>4765</v>
      </c>
      <c r="H541" s="161">
        <v>5</v>
      </c>
      <c r="I541" s="162">
        <v>18</v>
      </c>
      <c r="J541" s="161">
        <v>5.8999999999999995</v>
      </c>
      <c r="K541" s="162">
        <v>22</v>
      </c>
      <c r="L541" s="161">
        <v>1.2979999999999998</v>
      </c>
      <c r="M541" s="161">
        <v>6.298</v>
      </c>
      <c r="N541" s="161">
        <v>7</v>
      </c>
      <c r="O541" s="156" t="str">
        <f t="shared" si="8"/>
        <v>BFSZP00025</v>
      </c>
    </row>
    <row r="542" spans="1:15" ht="17.399999999999999">
      <c r="A542" s="157" t="s">
        <v>5054</v>
      </c>
      <c r="B542" s="157" t="s">
        <v>5055</v>
      </c>
      <c r="C542" s="158"/>
      <c r="D542" s="158"/>
      <c r="E542" s="159"/>
      <c r="F542" s="160" t="s">
        <v>4764</v>
      </c>
      <c r="G542" s="160" t="s">
        <v>4765</v>
      </c>
      <c r="H542" s="161">
        <v>5</v>
      </c>
      <c r="I542" s="162">
        <v>18</v>
      </c>
      <c r="J542" s="161">
        <v>5.8999999999999995</v>
      </c>
      <c r="K542" s="162">
        <v>22</v>
      </c>
      <c r="L542" s="161">
        <v>1.2979999999999998</v>
      </c>
      <c r="M542" s="161">
        <v>6.298</v>
      </c>
      <c r="N542" s="161">
        <v>7</v>
      </c>
      <c r="O542" s="156" t="str">
        <f t="shared" si="8"/>
        <v>BFSZP00026</v>
      </c>
    </row>
    <row r="543" spans="1:15" ht="17.399999999999999">
      <c r="A543" s="157" t="s">
        <v>2797</v>
      </c>
      <c r="B543" s="157" t="s">
        <v>2798</v>
      </c>
      <c r="C543" s="158"/>
      <c r="D543" s="158"/>
      <c r="E543" s="159"/>
      <c r="F543" s="160" t="s">
        <v>4764</v>
      </c>
      <c r="G543" s="160" t="s">
        <v>4765</v>
      </c>
      <c r="H543" s="161">
        <v>5</v>
      </c>
      <c r="I543" s="162">
        <v>18</v>
      </c>
      <c r="J543" s="161">
        <v>5.8999999999999995</v>
      </c>
      <c r="K543" s="162">
        <v>22</v>
      </c>
      <c r="L543" s="161">
        <v>1.2979999999999998</v>
      </c>
      <c r="M543" s="161">
        <v>6.298</v>
      </c>
      <c r="N543" s="161">
        <v>7</v>
      </c>
      <c r="O543" s="156" t="str">
        <f t="shared" si="8"/>
        <v>BFSZP00027</v>
      </c>
    </row>
    <row r="544" spans="1:15" ht="17.399999999999999">
      <c r="A544" s="157" t="s">
        <v>5056</v>
      </c>
      <c r="B544" s="157" t="s">
        <v>5057</v>
      </c>
      <c r="C544" s="158"/>
      <c r="D544" s="158"/>
      <c r="E544" s="159"/>
      <c r="F544" s="160" t="s">
        <v>4764</v>
      </c>
      <c r="G544" s="160" t="s">
        <v>4765</v>
      </c>
      <c r="H544" s="161">
        <v>5</v>
      </c>
      <c r="I544" s="162">
        <v>18</v>
      </c>
      <c r="J544" s="161">
        <v>5.8999999999999995</v>
      </c>
      <c r="K544" s="162">
        <v>22</v>
      </c>
      <c r="L544" s="161">
        <v>1.2979999999999998</v>
      </c>
      <c r="M544" s="161">
        <v>6.298</v>
      </c>
      <c r="N544" s="161">
        <v>7</v>
      </c>
      <c r="O544" s="156" t="str">
        <f t="shared" si="8"/>
        <v>BFSZP00030</v>
      </c>
    </row>
    <row r="545" spans="1:15" ht="17.399999999999999">
      <c r="A545" s="157" t="s">
        <v>5058</v>
      </c>
      <c r="B545" s="157" t="s">
        <v>5059</v>
      </c>
      <c r="C545" s="158"/>
      <c r="D545" s="158"/>
      <c r="E545" s="159"/>
      <c r="F545" s="160" t="s">
        <v>4764</v>
      </c>
      <c r="G545" s="160" t="s">
        <v>4765</v>
      </c>
      <c r="H545" s="161">
        <v>15</v>
      </c>
      <c r="I545" s="162">
        <v>18</v>
      </c>
      <c r="J545" s="161">
        <v>17.7</v>
      </c>
      <c r="K545" s="162">
        <v>22</v>
      </c>
      <c r="L545" s="161">
        <v>3.8939999999999997</v>
      </c>
      <c r="M545" s="161">
        <v>18.893999999999998</v>
      </c>
      <c r="N545" s="161">
        <v>22</v>
      </c>
      <c r="O545" s="156" t="str">
        <f t="shared" si="8"/>
        <v>BFSZP00031</v>
      </c>
    </row>
    <row r="546" spans="1:15" ht="17.399999999999999">
      <c r="A546" s="157" t="s">
        <v>2799</v>
      </c>
      <c r="B546" s="157" t="s">
        <v>2800</v>
      </c>
      <c r="C546" s="158"/>
      <c r="D546" s="158"/>
      <c r="E546" s="159"/>
      <c r="F546" s="160" t="s">
        <v>4764</v>
      </c>
      <c r="G546" s="160" t="s">
        <v>4765</v>
      </c>
      <c r="H546" s="161">
        <v>5</v>
      </c>
      <c r="I546" s="162">
        <v>18</v>
      </c>
      <c r="J546" s="161">
        <v>5.8999999999999995</v>
      </c>
      <c r="K546" s="162">
        <v>22</v>
      </c>
      <c r="L546" s="161">
        <v>1.2979999999999998</v>
      </c>
      <c r="M546" s="161">
        <v>6.298</v>
      </c>
      <c r="N546" s="161">
        <v>7</v>
      </c>
      <c r="O546" s="156" t="str">
        <f t="shared" si="8"/>
        <v>BFSZP00032</v>
      </c>
    </row>
    <row r="547" spans="1:15" ht="17.399999999999999">
      <c r="A547" s="157" t="s">
        <v>2801</v>
      </c>
      <c r="B547" s="157" t="s">
        <v>2802</v>
      </c>
      <c r="C547" s="158"/>
      <c r="D547" s="158"/>
      <c r="E547" s="159"/>
      <c r="F547" s="160" t="s">
        <v>4764</v>
      </c>
      <c r="G547" s="160" t="s">
        <v>4765</v>
      </c>
      <c r="H547" s="161">
        <v>5</v>
      </c>
      <c r="I547" s="162">
        <v>18</v>
      </c>
      <c r="J547" s="161">
        <v>5.8999999999999995</v>
      </c>
      <c r="K547" s="162">
        <v>22</v>
      </c>
      <c r="L547" s="161">
        <v>1.2979999999999998</v>
      </c>
      <c r="M547" s="161">
        <v>6.298</v>
      </c>
      <c r="N547" s="161">
        <v>7</v>
      </c>
      <c r="O547" s="156" t="str">
        <f t="shared" si="8"/>
        <v>BFSZP00033</v>
      </c>
    </row>
    <row r="548" spans="1:15" ht="34.799999999999997">
      <c r="A548" s="157" t="s">
        <v>642</v>
      </c>
      <c r="B548" s="157" t="s">
        <v>746</v>
      </c>
      <c r="C548" s="158"/>
      <c r="D548" s="157" t="s">
        <v>4634</v>
      </c>
      <c r="E548" s="163" t="s">
        <v>4766</v>
      </c>
      <c r="F548" s="160" t="s">
        <v>4764</v>
      </c>
      <c r="G548" s="160" t="s">
        <v>4765</v>
      </c>
      <c r="H548" s="161">
        <v>10</v>
      </c>
      <c r="I548" s="162">
        <v>18</v>
      </c>
      <c r="J548" s="161">
        <v>11.799999999999999</v>
      </c>
      <c r="K548" s="162">
        <v>22</v>
      </c>
      <c r="L548" s="161">
        <v>2.5959999999999996</v>
      </c>
      <c r="M548" s="161">
        <v>12.596</v>
      </c>
      <c r="N548" s="161">
        <v>15</v>
      </c>
      <c r="O548" s="156" t="str">
        <f t="shared" si="8"/>
        <v>BFSZP00035</v>
      </c>
    </row>
    <row r="549" spans="1:15" ht="17.399999999999999">
      <c r="A549" s="157" t="s">
        <v>5060</v>
      </c>
      <c r="B549" s="157" t="s">
        <v>5061</v>
      </c>
      <c r="C549" s="158"/>
      <c r="D549" s="158"/>
      <c r="E549" s="159"/>
      <c r="F549" s="160" t="s">
        <v>4764</v>
      </c>
      <c r="G549" s="160" t="s">
        <v>4765</v>
      </c>
      <c r="H549" s="161">
        <v>25</v>
      </c>
      <c r="I549" s="162">
        <v>18</v>
      </c>
      <c r="J549" s="161">
        <v>29.5</v>
      </c>
      <c r="K549" s="162">
        <v>22</v>
      </c>
      <c r="L549" s="161">
        <v>6.49</v>
      </c>
      <c r="M549" s="161">
        <v>31.490000000000002</v>
      </c>
      <c r="N549" s="161">
        <v>37</v>
      </c>
      <c r="O549" s="156" t="str">
        <f t="shared" si="8"/>
        <v>BFSZP00036</v>
      </c>
    </row>
    <row r="550" spans="1:15" ht="34.799999999999997">
      <c r="A550" s="157" t="s">
        <v>2809</v>
      </c>
      <c r="B550" s="157" t="s">
        <v>2810</v>
      </c>
      <c r="C550" s="158"/>
      <c r="D550" s="158"/>
      <c r="E550" s="163" t="s">
        <v>4766</v>
      </c>
      <c r="F550" s="160" t="s">
        <v>4764</v>
      </c>
      <c r="G550" s="160" t="s">
        <v>4765</v>
      </c>
      <c r="H550" s="161">
        <v>5</v>
      </c>
      <c r="I550" s="162">
        <v>18</v>
      </c>
      <c r="J550" s="161">
        <v>5.8999999999999995</v>
      </c>
      <c r="K550" s="162">
        <v>22</v>
      </c>
      <c r="L550" s="161">
        <v>1.2979999999999998</v>
      </c>
      <c r="M550" s="161">
        <v>6.298</v>
      </c>
      <c r="N550" s="161">
        <v>7</v>
      </c>
      <c r="O550" s="156" t="str">
        <f t="shared" si="8"/>
        <v>BFSZP00037</v>
      </c>
    </row>
    <row r="551" spans="1:15" ht="17.399999999999999">
      <c r="A551" s="157" t="s">
        <v>5063</v>
      </c>
      <c r="B551" s="157" t="s">
        <v>5064</v>
      </c>
      <c r="C551" s="158"/>
      <c r="D551" s="158"/>
      <c r="E551" s="159"/>
      <c r="F551" s="160" t="s">
        <v>4764</v>
      </c>
      <c r="G551" s="160" t="s">
        <v>4765</v>
      </c>
      <c r="H551" s="161">
        <v>5</v>
      </c>
      <c r="I551" s="162">
        <v>18</v>
      </c>
      <c r="J551" s="161">
        <v>5.8999999999999995</v>
      </c>
      <c r="K551" s="162">
        <v>22</v>
      </c>
      <c r="L551" s="161">
        <v>1.2979999999999998</v>
      </c>
      <c r="M551" s="161">
        <v>6.298</v>
      </c>
      <c r="N551" s="161">
        <v>7</v>
      </c>
      <c r="O551" s="156" t="str">
        <f t="shared" si="8"/>
        <v>BFSZP00038</v>
      </c>
    </row>
    <row r="552" spans="1:15" ht="17.399999999999999">
      <c r="A552" s="157" t="s">
        <v>2813</v>
      </c>
      <c r="B552" s="157" t="s">
        <v>2814</v>
      </c>
      <c r="C552" s="158"/>
      <c r="D552" s="158"/>
      <c r="E552" s="159"/>
      <c r="F552" s="160" t="s">
        <v>4764</v>
      </c>
      <c r="G552" s="160" t="s">
        <v>4765</v>
      </c>
      <c r="H552" s="161">
        <v>5</v>
      </c>
      <c r="I552" s="162">
        <v>18</v>
      </c>
      <c r="J552" s="161">
        <v>5.8999999999999995</v>
      </c>
      <c r="K552" s="162">
        <v>22</v>
      </c>
      <c r="L552" s="161">
        <v>1.2979999999999998</v>
      </c>
      <c r="M552" s="161">
        <v>6.298</v>
      </c>
      <c r="N552" s="161">
        <v>7</v>
      </c>
      <c r="O552" s="156" t="str">
        <f t="shared" si="8"/>
        <v>BFSZP00039</v>
      </c>
    </row>
    <row r="553" spans="1:15" ht="17.399999999999999">
      <c r="A553" s="157" t="s">
        <v>5065</v>
      </c>
      <c r="B553" s="157" t="s">
        <v>5066</v>
      </c>
      <c r="C553" s="158"/>
      <c r="D553" s="158"/>
      <c r="E553" s="159"/>
      <c r="F553" s="160" t="s">
        <v>4764</v>
      </c>
      <c r="G553" s="160" t="s">
        <v>4765</v>
      </c>
      <c r="H553" s="161">
        <v>5</v>
      </c>
      <c r="I553" s="162">
        <v>18</v>
      </c>
      <c r="J553" s="161">
        <v>5.8999999999999995</v>
      </c>
      <c r="K553" s="162">
        <v>22</v>
      </c>
      <c r="L553" s="161">
        <v>1.2979999999999998</v>
      </c>
      <c r="M553" s="161">
        <v>6.298</v>
      </c>
      <c r="N553" s="161">
        <v>7</v>
      </c>
      <c r="O553" s="156" t="str">
        <f t="shared" si="8"/>
        <v>BFSZP00040</v>
      </c>
    </row>
    <row r="554" spans="1:15" ht="17.399999999999999">
      <c r="A554" s="157" t="s">
        <v>2815</v>
      </c>
      <c r="B554" s="157" t="s">
        <v>2816</v>
      </c>
      <c r="C554" s="158"/>
      <c r="D554" s="158"/>
      <c r="E554" s="159"/>
      <c r="F554" s="160" t="s">
        <v>4764</v>
      </c>
      <c r="G554" s="160" t="s">
        <v>4765</v>
      </c>
      <c r="H554" s="161">
        <v>10</v>
      </c>
      <c r="I554" s="162">
        <v>18</v>
      </c>
      <c r="J554" s="161">
        <v>11.799999999999999</v>
      </c>
      <c r="K554" s="162">
        <v>22</v>
      </c>
      <c r="L554" s="161">
        <v>2.5959999999999996</v>
      </c>
      <c r="M554" s="161">
        <v>12.596</v>
      </c>
      <c r="N554" s="161">
        <v>15</v>
      </c>
      <c r="O554" s="156" t="str">
        <f t="shared" si="8"/>
        <v>BFSZP00041</v>
      </c>
    </row>
    <row r="555" spans="1:15" ht="17.399999999999999">
      <c r="A555" s="157" t="s">
        <v>5067</v>
      </c>
      <c r="B555" s="157" t="s">
        <v>5068</v>
      </c>
      <c r="C555" s="158"/>
      <c r="D555" s="158"/>
      <c r="E555" s="159"/>
      <c r="F555" s="160" t="s">
        <v>4764</v>
      </c>
      <c r="G555" s="160" t="s">
        <v>4765</v>
      </c>
      <c r="H555" s="161">
        <v>5</v>
      </c>
      <c r="I555" s="162">
        <v>18</v>
      </c>
      <c r="J555" s="161">
        <v>5.8999999999999995</v>
      </c>
      <c r="K555" s="162">
        <v>22</v>
      </c>
      <c r="L555" s="161">
        <v>1.2979999999999998</v>
      </c>
      <c r="M555" s="161">
        <v>6.298</v>
      </c>
      <c r="N555" s="161">
        <v>7</v>
      </c>
      <c r="O555" s="156" t="str">
        <f t="shared" si="8"/>
        <v>BFSZP00043</v>
      </c>
    </row>
    <row r="556" spans="1:15" ht="17.399999999999999">
      <c r="A556" s="157" t="s">
        <v>5069</v>
      </c>
      <c r="B556" s="157" t="s">
        <v>5070</v>
      </c>
      <c r="C556" s="158"/>
      <c r="D556" s="158"/>
      <c r="E556" s="159"/>
      <c r="F556" s="160" t="s">
        <v>4764</v>
      </c>
      <c r="G556" s="160" t="s">
        <v>4767</v>
      </c>
      <c r="H556" s="161">
        <v>5</v>
      </c>
      <c r="I556" s="162">
        <v>18</v>
      </c>
      <c r="J556" s="161">
        <v>5.8999999999999995</v>
      </c>
      <c r="K556" s="162">
        <v>22</v>
      </c>
      <c r="L556" s="161">
        <v>1.2979999999999998</v>
      </c>
      <c r="M556" s="161">
        <v>6.298</v>
      </c>
      <c r="N556" s="161">
        <v>7</v>
      </c>
      <c r="O556" s="156" t="str">
        <f t="shared" si="8"/>
        <v>BFSZP00045</v>
      </c>
    </row>
    <row r="557" spans="1:15" ht="17.399999999999999">
      <c r="A557" s="157" t="s">
        <v>5071</v>
      </c>
      <c r="B557" s="157" t="s">
        <v>5072</v>
      </c>
      <c r="C557" s="158"/>
      <c r="D557" s="158"/>
      <c r="E557" s="159"/>
      <c r="F557" s="160" t="s">
        <v>4764</v>
      </c>
      <c r="G557" s="160" t="s">
        <v>4765</v>
      </c>
      <c r="H557" s="161">
        <v>5</v>
      </c>
      <c r="I557" s="162">
        <v>18</v>
      </c>
      <c r="J557" s="161">
        <v>5.8999999999999995</v>
      </c>
      <c r="K557" s="162">
        <v>22</v>
      </c>
      <c r="L557" s="161">
        <v>1.2979999999999998</v>
      </c>
      <c r="M557" s="161">
        <v>6.298</v>
      </c>
      <c r="N557" s="161">
        <v>7</v>
      </c>
      <c r="O557" s="156" t="str">
        <f t="shared" si="8"/>
        <v>BFSZP00049</v>
      </c>
    </row>
    <row r="558" spans="1:15" ht="17.399999999999999">
      <c r="A558" s="157" t="s">
        <v>5073</v>
      </c>
      <c r="B558" s="157" t="s">
        <v>5074</v>
      </c>
      <c r="C558" s="158"/>
      <c r="D558" s="158"/>
      <c r="E558" s="159"/>
      <c r="F558" s="160" t="s">
        <v>4764</v>
      </c>
      <c r="G558" s="160" t="s">
        <v>4765</v>
      </c>
      <c r="H558" s="161">
        <v>40</v>
      </c>
      <c r="I558" s="162">
        <v>18</v>
      </c>
      <c r="J558" s="161">
        <v>47.199999999999996</v>
      </c>
      <c r="K558" s="162">
        <v>22</v>
      </c>
      <c r="L558" s="161">
        <v>10.383999999999999</v>
      </c>
      <c r="M558" s="161">
        <v>50.384</v>
      </c>
      <c r="N558" s="161">
        <v>59</v>
      </c>
      <c r="O558" s="156" t="str">
        <f t="shared" si="8"/>
        <v>BFSZP00053</v>
      </c>
    </row>
    <row r="559" spans="1:15" ht="17.399999999999999">
      <c r="A559" s="157" t="s">
        <v>5075</v>
      </c>
      <c r="B559" s="157" t="s">
        <v>5076</v>
      </c>
      <c r="C559" s="158"/>
      <c r="D559" s="158"/>
      <c r="E559" s="159"/>
      <c r="F559" s="160" t="s">
        <v>4764</v>
      </c>
      <c r="G559" s="160" t="s">
        <v>4765</v>
      </c>
      <c r="H559" s="161">
        <v>5</v>
      </c>
      <c r="I559" s="162">
        <v>18</v>
      </c>
      <c r="J559" s="161">
        <v>5.8999999999999995</v>
      </c>
      <c r="K559" s="162">
        <v>22</v>
      </c>
      <c r="L559" s="161">
        <v>1.2979999999999998</v>
      </c>
      <c r="M559" s="161">
        <v>6.298</v>
      </c>
      <c r="N559" s="161">
        <v>7</v>
      </c>
      <c r="O559" s="156" t="str">
        <f t="shared" si="8"/>
        <v>BFSZP00054</v>
      </c>
    </row>
    <row r="560" spans="1:15" ht="17.399999999999999">
      <c r="A560" s="157" t="s">
        <v>5077</v>
      </c>
      <c r="B560" s="157" t="s">
        <v>5078</v>
      </c>
      <c r="C560" s="158"/>
      <c r="D560" s="158"/>
      <c r="E560" s="159"/>
      <c r="F560" s="160" t="s">
        <v>4764</v>
      </c>
      <c r="G560" s="160" t="s">
        <v>4765</v>
      </c>
      <c r="H560" s="161">
        <v>5</v>
      </c>
      <c r="I560" s="162">
        <v>18</v>
      </c>
      <c r="J560" s="161">
        <v>5.8999999999999995</v>
      </c>
      <c r="K560" s="162">
        <v>22</v>
      </c>
      <c r="L560" s="161">
        <v>1.2979999999999998</v>
      </c>
      <c r="M560" s="161">
        <v>6.298</v>
      </c>
      <c r="N560" s="161">
        <v>7</v>
      </c>
      <c r="O560" s="156" t="str">
        <f t="shared" si="8"/>
        <v>BFSZP00059</v>
      </c>
    </row>
    <row r="561" spans="1:15" ht="17.399999999999999">
      <c r="A561" s="157" t="s">
        <v>5079</v>
      </c>
      <c r="B561" s="157" t="s">
        <v>5080</v>
      </c>
      <c r="C561" s="158"/>
      <c r="D561" s="158"/>
      <c r="E561" s="159"/>
      <c r="F561" s="160" t="s">
        <v>4764</v>
      </c>
      <c r="G561" s="160" t="s">
        <v>4765</v>
      </c>
      <c r="H561" s="161">
        <v>10</v>
      </c>
      <c r="I561" s="162">
        <v>18</v>
      </c>
      <c r="J561" s="161">
        <v>11.799999999999999</v>
      </c>
      <c r="K561" s="162">
        <v>22</v>
      </c>
      <c r="L561" s="161">
        <v>2.5959999999999996</v>
      </c>
      <c r="M561" s="161">
        <v>12.596</v>
      </c>
      <c r="N561" s="161">
        <v>15</v>
      </c>
      <c r="O561" s="156" t="str">
        <f t="shared" si="8"/>
        <v>BFSZP00062</v>
      </c>
    </row>
    <row r="562" spans="1:15" ht="17.399999999999999">
      <c r="A562" s="157" t="s">
        <v>5081</v>
      </c>
      <c r="B562" s="157" t="s">
        <v>5082</v>
      </c>
      <c r="C562" s="158"/>
      <c r="D562" s="158"/>
      <c r="E562" s="159"/>
      <c r="F562" s="160" t="s">
        <v>4764</v>
      </c>
      <c r="G562" s="160" t="s">
        <v>4765</v>
      </c>
      <c r="H562" s="161">
        <v>15</v>
      </c>
      <c r="I562" s="162">
        <v>18</v>
      </c>
      <c r="J562" s="161">
        <v>17.7</v>
      </c>
      <c r="K562" s="162">
        <v>22</v>
      </c>
      <c r="L562" s="161">
        <v>3.8939999999999997</v>
      </c>
      <c r="M562" s="161">
        <v>18.893999999999998</v>
      </c>
      <c r="N562" s="161">
        <v>22</v>
      </c>
      <c r="O562" s="156" t="str">
        <f t="shared" si="8"/>
        <v>BFSZP00064</v>
      </c>
    </row>
    <row r="563" spans="1:15" ht="17.399999999999999">
      <c r="A563" s="157" t="s">
        <v>5083</v>
      </c>
      <c r="B563" s="157" t="s">
        <v>5084</v>
      </c>
      <c r="C563" s="158"/>
      <c r="D563" s="158"/>
      <c r="E563" s="159"/>
      <c r="F563" s="160" t="s">
        <v>4764</v>
      </c>
      <c r="G563" s="160" t="s">
        <v>4765</v>
      </c>
      <c r="H563" s="161">
        <v>30</v>
      </c>
      <c r="I563" s="162">
        <v>18</v>
      </c>
      <c r="J563" s="161">
        <v>35.4</v>
      </c>
      <c r="K563" s="162">
        <v>22</v>
      </c>
      <c r="L563" s="161">
        <v>7.7879999999999994</v>
      </c>
      <c r="M563" s="161">
        <v>37.787999999999997</v>
      </c>
      <c r="N563" s="161">
        <v>45</v>
      </c>
      <c r="O563" s="156" t="str">
        <f t="shared" si="8"/>
        <v>BFSZP00065</v>
      </c>
    </row>
    <row r="564" spans="1:15" ht="17.399999999999999">
      <c r="A564" s="157" t="s">
        <v>5085</v>
      </c>
      <c r="B564" s="157" t="s">
        <v>5086</v>
      </c>
      <c r="C564" s="158"/>
      <c r="D564" s="158"/>
      <c r="E564" s="159"/>
      <c r="F564" s="160" t="s">
        <v>4764</v>
      </c>
      <c r="G564" s="160" t="s">
        <v>4767</v>
      </c>
      <c r="H564" s="161">
        <v>20</v>
      </c>
      <c r="I564" s="162">
        <v>18</v>
      </c>
      <c r="J564" s="161">
        <v>23.599999999999998</v>
      </c>
      <c r="K564" s="162">
        <v>22</v>
      </c>
      <c r="L564" s="161">
        <v>5.1919999999999993</v>
      </c>
      <c r="M564" s="161">
        <v>25.192</v>
      </c>
      <c r="N564" s="161">
        <v>30</v>
      </c>
      <c r="O564" s="156" t="str">
        <f t="shared" si="8"/>
        <v>BFSZP00068</v>
      </c>
    </row>
    <row r="565" spans="1:15" ht="17.399999999999999">
      <c r="A565" s="157" t="s">
        <v>5087</v>
      </c>
      <c r="B565" s="157" t="s">
        <v>5088</v>
      </c>
      <c r="C565" s="158"/>
      <c r="D565" s="158"/>
      <c r="E565" s="159"/>
      <c r="F565" s="160" t="s">
        <v>4764</v>
      </c>
      <c r="G565" s="160" t="s">
        <v>4767</v>
      </c>
      <c r="H565" s="161">
        <v>5</v>
      </c>
      <c r="I565" s="162">
        <v>18</v>
      </c>
      <c r="J565" s="161">
        <v>5.8999999999999995</v>
      </c>
      <c r="K565" s="162">
        <v>22</v>
      </c>
      <c r="L565" s="161">
        <v>1.2979999999999998</v>
      </c>
      <c r="M565" s="161">
        <v>6.298</v>
      </c>
      <c r="N565" s="161">
        <v>7</v>
      </c>
      <c r="O565" s="156" t="str">
        <f t="shared" si="8"/>
        <v>BFSZP00072</v>
      </c>
    </row>
    <row r="566" spans="1:15" ht="17.399999999999999">
      <c r="A566" s="157" t="s">
        <v>5089</v>
      </c>
      <c r="B566" s="157" t="s">
        <v>5090</v>
      </c>
      <c r="C566" s="158"/>
      <c r="D566" s="158"/>
      <c r="E566" s="159"/>
      <c r="F566" s="160" t="s">
        <v>4764</v>
      </c>
      <c r="G566" s="160" t="s">
        <v>4767</v>
      </c>
      <c r="H566" s="161">
        <v>5</v>
      </c>
      <c r="I566" s="162">
        <v>18</v>
      </c>
      <c r="J566" s="161">
        <v>5.8999999999999995</v>
      </c>
      <c r="K566" s="162">
        <v>22</v>
      </c>
      <c r="L566" s="161">
        <v>1.2979999999999998</v>
      </c>
      <c r="M566" s="161">
        <v>6.298</v>
      </c>
      <c r="N566" s="161">
        <v>7</v>
      </c>
      <c r="O566" s="156" t="str">
        <f t="shared" si="8"/>
        <v>BFSZP00074</v>
      </c>
    </row>
    <row r="567" spans="1:15" ht="17.399999999999999">
      <c r="A567" s="157" t="s">
        <v>5091</v>
      </c>
      <c r="B567" s="157" t="s">
        <v>5092</v>
      </c>
      <c r="C567" s="158"/>
      <c r="D567" s="158"/>
      <c r="E567" s="159"/>
      <c r="F567" s="160" t="s">
        <v>4764</v>
      </c>
      <c r="G567" s="160" t="s">
        <v>4765</v>
      </c>
      <c r="H567" s="161">
        <v>50</v>
      </c>
      <c r="I567" s="162">
        <v>18</v>
      </c>
      <c r="J567" s="161">
        <v>59</v>
      </c>
      <c r="K567" s="162">
        <v>22</v>
      </c>
      <c r="L567" s="161">
        <v>12.98</v>
      </c>
      <c r="M567" s="161">
        <v>62.980000000000004</v>
      </c>
      <c r="N567" s="161">
        <v>74</v>
      </c>
      <c r="O567" s="156" t="str">
        <f t="shared" si="8"/>
        <v>BFSZP00075</v>
      </c>
    </row>
    <row r="568" spans="1:15" ht="17.399999999999999">
      <c r="A568" s="157" t="s">
        <v>5093</v>
      </c>
      <c r="B568" s="157" t="s">
        <v>5094</v>
      </c>
      <c r="C568" s="158"/>
      <c r="D568" s="158"/>
      <c r="E568" s="159"/>
      <c r="F568" s="160" t="s">
        <v>4764</v>
      </c>
      <c r="G568" s="160" t="s">
        <v>4767</v>
      </c>
      <c r="H568" s="161">
        <v>5</v>
      </c>
      <c r="I568" s="162">
        <v>18</v>
      </c>
      <c r="J568" s="161">
        <v>5.8999999999999995</v>
      </c>
      <c r="K568" s="162">
        <v>22</v>
      </c>
      <c r="L568" s="161">
        <v>1.2979999999999998</v>
      </c>
      <c r="M568" s="161">
        <v>6.298</v>
      </c>
      <c r="N568" s="161">
        <v>7</v>
      </c>
      <c r="O568" s="156" t="str">
        <f t="shared" si="8"/>
        <v>BFSZP00078</v>
      </c>
    </row>
    <row r="569" spans="1:15" ht="34.799999999999997">
      <c r="A569" s="157" t="s">
        <v>1579</v>
      </c>
      <c r="B569" s="157" t="s">
        <v>1580</v>
      </c>
      <c r="C569" s="158"/>
      <c r="D569" s="157" t="s">
        <v>26</v>
      </c>
      <c r="E569" s="163" t="s">
        <v>4766</v>
      </c>
      <c r="F569" s="160" t="s">
        <v>4764</v>
      </c>
      <c r="G569" s="160" t="s">
        <v>4765</v>
      </c>
      <c r="H569" s="161">
        <v>5</v>
      </c>
      <c r="I569" s="162">
        <v>18</v>
      </c>
      <c r="J569" s="161">
        <v>5.8999999999999995</v>
      </c>
      <c r="K569" s="162">
        <v>22</v>
      </c>
      <c r="L569" s="161">
        <v>1.2979999999999998</v>
      </c>
      <c r="M569" s="161">
        <v>6.298</v>
      </c>
      <c r="N569" s="161">
        <v>7</v>
      </c>
      <c r="O569" s="156" t="str">
        <f t="shared" si="8"/>
        <v>BFSZP00079</v>
      </c>
    </row>
    <row r="570" spans="1:15" ht="17.399999999999999">
      <c r="A570" s="157" t="s">
        <v>5095</v>
      </c>
      <c r="B570" s="157" t="s">
        <v>5096</v>
      </c>
      <c r="C570" s="158"/>
      <c r="D570" s="158"/>
      <c r="E570" s="159"/>
      <c r="F570" s="160" t="s">
        <v>4764</v>
      </c>
      <c r="G570" s="160" t="s">
        <v>4765</v>
      </c>
      <c r="H570" s="161">
        <v>5</v>
      </c>
      <c r="I570" s="162">
        <v>18</v>
      </c>
      <c r="J570" s="161">
        <v>5.8999999999999995</v>
      </c>
      <c r="K570" s="162">
        <v>22</v>
      </c>
      <c r="L570" s="161">
        <v>1.2979999999999998</v>
      </c>
      <c r="M570" s="161">
        <v>6.298</v>
      </c>
      <c r="N570" s="161">
        <v>7</v>
      </c>
      <c r="O570" s="156" t="str">
        <f t="shared" si="8"/>
        <v>BFSZP00080</v>
      </c>
    </row>
    <row r="571" spans="1:15" ht="17.399999999999999">
      <c r="A571" s="157" t="s">
        <v>5097</v>
      </c>
      <c r="B571" s="157" t="s">
        <v>5098</v>
      </c>
      <c r="C571" s="158"/>
      <c r="D571" s="158"/>
      <c r="E571" s="159"/>
      <c r="F571" s="160" t="s">
        <v>4764</v>
      </c>
      <c r="G571" s="160" t="s">
        <v>4765</v>
      </c>
      <c r="H571" s="161">
        <v>5</v>
      </c>
      <c r="I571" s="162">
        <v>18</v>
      </c>
      <c r="J571" s="161">
        <v>5.8999999999999995</v>
      </c>
      <c r="K571" s="162">
        <v>22</v>
      </c>
      <c r="L571" s="161">
        <v>1.2979999999999998</v>
      </c>
      <c r="M571" s="161">
        <v>6.298</v>
      </c>
      <c r="N571" s="161">
        <v>7</v>
      </c>
      <c r="O571" s="156" t="str">
        <f t="shared" si="8"/>
        <v>BFSZP00081</v>
      </c>
    </row>
    <row r="572" spans="1:15" ht="17.399999999999999">
      <c r="A572" s="157" t="s">
        <v>5099</v>
      </c>
      <c r="B572" s="157" t="s">
        <v>5100</v>
      </c>
      <c r="C572" s="158"/>
      <c r="D572" s="158"/>
      <c r="E572" s="159"/>
      <c r="F572" s="160" t="s">
        <v>4764</v>
      </c>
      <c r="G572" s="160" t="s">
        <v>4767</v>
      </c>
      <c r="H572" s="161">
        <v>5</v>
      </c>
      <c r="I572" s="162">
        <v>18</v>
      </c>
      <c r="J572" s="161">
        <v>5.8999999999999995</v>
      </c>
      <c r="K572" s="162">
        <v>22</v>
      </c>
      <c r="L572" s="161">
        <v>1.2979999999999998</v>
      </c>
      <c r="M572" s="161">
        <v>6.298</v>
      </c>
      <c r="N572" s="161">
        <v>7</v>
      </c>
      <c r="O572" s="156" t="str">
        <f t="shared" si="8"/>
        <v>BFSZP00082</v>
      </c>
    </row>
    <row r="573" spans="1:15" ht="17.399999999999999">
      <c r="A573" s="157" t="s">
        <v>5101</v>
      </c>
      <c r="B573" s="157" t="s">
        <v>5102</v>
      </c>
      <c r="C573" s="158"/>
      <c r="D573" s="158"/>
      <c r="E573" s="159"/>
      <c r="F573" s="160" t="s">
        <v>4764</v>
      </c>
      <c r="G573" s="160" t="s">
        <v>4765</v>
      </c>
      <c r="H573" s="161">
        <v>5</v>
      </c>
      <c r="I573" s="162">
        <v>18</v>
      </c>
      <c r="J573" s="161">
        <v>5.8999999999999995</v>
      </c>
      <c r="K573" s="162">
        <v>22</v>
      </c>
      <c r="L573" s="161">
        <v>1.2979999999999998</v>
      </c>
      <c r="M573" s="161">
        <v>6.298</v>
      </c>
      <c r="N573" s="161">
        <v>7</v>
      </c>
      <c r="O573" s="156" t="str">
        <f t="shared" si="8"/>
        <v>BFSZP00084</v>
      </c>
    </row>
    <row r="574" spans="1:15" ht="17.399999999999999">
      <c r="A574" s="157" t="s">
        <v>5103</v>
      </c>
      <c r="B574" s="157" t="s">
        <v>5104</v>
      </c>
      <c r="C574" s="158"/>
      <c r="D574" s="158"/>
      <c r="E574" s="159"/>
      <c r="F574" s="160" t="s">
        <v>4764</v>
      </c>
      <c r="G574" s="160" t="s">
        <v>4767</v>
      </c>
      <c r="H574" s="161">
        <v>5</v>
      </c>
      <c r="I574" s="162">
        <v>18</v>
      </c>
      <c r="J574" s="161">
        <v>5.8999999999999995</v>
      </c>
      <c r="K574" s="162">
        <v>22</v>
      </c>
      <c r="L574" s="161">
        <v>1.2979999999999998</v>
      </c>
      <c r="M574" s="161">
        <v>6.298</v>
      </c>
      <c r="N574" s="161">
        <v>7</v>
      </c>
      <c r="O574" s="156" t="str">
        <f t="shared" si="8"/>
        <v>BFSZP00085</v>
      </c>
    </row>
    <row r="575" spans="1:15" ht="17.399999999999999">
      <c r="A575" s="157" t="s">
        <v>5105</v>
      </c>
      <c r="B575" s="157" t="s">
        <v>5106</v>
      </c>
      <c r="C575" s="158"/>
      <c r="D575" s="158"/>
      <c r="E575" s="159"/>
      <c r="F575" s="160" t="s">
        <v>4764</v>
      </c>
      <c r="G575" s="160" t="s">
        <v>4765</v>
      </c>
      <c r="H575" s="161">
        <v>5</v>
      </c>
      <c r="I575" s="162">
        <v>18</v>
      </c>
      <c r="J575" s="161">
        <v>5.8999999999999995</v>
      </c>
      <c r="K575" s="162">
        <v>22</v>
      </c>
      <c r="L575" s="161">
        <v>1.2979999999999998</v>
      </c>
      <c r="M575" s="161">
        <v>6.298</v>
      </c>
      <c r="N575" s="161">
        <v>7</v>
      </c>
      <c r="O575" s="156" t="str">
        <f t="shared" si="8"/>
        <v>BFSZP00095</v>
      </c>
    </row>
    <row r="576" spans="1:15" ht="34.799999999999997">
      <c r="A576" s="157" t="s">
        <v>5107</v>
      </c>
      <c r="B576" s="157" t="s">
        <v>5108</v>
      </c>
      <c r="C576" s="158"/>
      <c r="D576" s="157" t="s">
        <v>4634</v>
      </c>
      <c r="E576" s="163" t="s">
        <v>4766</v>
      </c>
      <c r="F576" s="160" t="s">
        <v>4764</v>
      </c>
      <c r="G576" s="160" t="s">
        <v>4765</v>
      </c>
      <c r="H576" s="161">
        <v>15</v>
      </c>
      <c r="I576" s="162">
        <v>18</v>
      </c>
      <c r="J576" s="161">
        <v>17.7</v>
      </c>
      <c r="K576" s="162">
        <v>22</v>
      </c>
      <c r="L576" s="161">
        <v>3.8939999999999997</v>
      </c>
      <c r="M576" s="161">
        <v>18.893999999999998</v>
      </c>
      <c r="N576" s="161">
        <v>22</v>
      </c>
      <c r="O576" s="156" t="str">
        <f t="shared" si="8"/>
        <v>BFSZP00098</v>
      </c>
    </row>
    <row r="577" spans="1:15" ht="17.399999999999999">
      <c r="A577" s="157" t="s">
        <v>2817</v>
      </c>
      <c r="B577" s="157" t="s">
        <v>2818</v>
      </c>
      <c r="C577" s="158"/>
      <c r="D577" s="158"/>
      <c r="E577" s="159"/>
      <c r="F577" s="160" t="s">
        <v>4764</v>
      </c>
      <c r="G577" s="160" t="s">
        <v>4765</v>
      </c>
      <c r="H577" s="161">
        <v>20</v>
      </c>
      <c r="I577" s="162">
        <v>18</v>
      </c>
      <c r="J577" s="161">
        <v>23.599999999999998</v>
      </c>
      <c r="K577" s="162">
        <v>22</v>
      </c>
      <c r="L577" s="161">
        <v>5.1919999999999993</v>
      </c>
      <c r="M577" s="161">
        <v>25.192</v>
      </c>
      <c r="N577" s="161">
        <v>30</v>
      </c>
      <c r="O577" s="156" t="str">
        <f t="shared" si="8"/>
        <v>BFSZP00099</v>
      </c>
    </row>
    <row r="578" spans="1:15" ht="34.799999999999997">
      <c r="A578" s="157" t="s">
        <v>2821</v>
      </c>
      <c r="B578" s="157" t="s">
        <v>2822</v>
      </c>
      <c r="C578" s="158"/>
      <c r="D578" s="157" t="s">
        <v>4634</v>
      </c>
      <c r="E578" s="163" t="s">
        <v>4766</v>
      </c>
      <c r="F578" s="160" t="s">
        <v>4764</v>
      </c>
      <c r="G578" s="160" t="s">
        <v>4765</v>
      </c>
      <c r="H578" s="161">
        <v>10</v>
      </c>
      <c r="I578" s="162">
        <v>18</v>
      </c>
      <c r="J578" s="161">
        <v>11.799999999999999</v>
      </c>
      <c r="K578" s="162">
        <v>22</v>
      </c>
      <c r="L578" s="161">
        <v>2.5959999999999996</v>
      </c>
      <c r="M578" s="161">
        <v>12.596</v>
      </c>
      <c r="N578" s="161">
        <v>15</v>
      </c>
      <c r="O578" s="156" t="str">
        <f t="shared" ref="O578:O641" si="9">VLOOKUP(A578,Old,1,FALSE)</f>
        <v>BFSZP00100</v>
      </c>
    </row>
    <row r="579" spans="1:15" ht="34.799999999999997">
      <c r="A579" s="157" t="s">
        <v>3550</v>
      </c>
      <c r="B579" s="157" t="s">
        <v>3551</v>
      </c>
      <c r="C579" s="158"/>
      <c r="D579" s="157" t="s">
        <v>4808</v>
      </c>
      <c r="E579" s="163" t="s">
        <v>4766</v>
      </c>
      <c r="F579" s="160" t="s">
        <v>4764</v>
      </c>
      <c r="G579" s="160" t="s">
        <v>4765</v>
      </c>
      <c r="H579" s="161">
        <v>10</v>
      </c>
      <c r="I579" s="162">
        <v>18</v>
      </c>
      <c r="J579" s="161">
        <v>11.799999999999999</v>
      </c>
      <c r="K579" s="162">
        <v>22</v>
      </c>
      <c r="L579" s="161">
        <v>2.5959999999999996</v>
      </c>
      <c r="M579" s="161">
        <v>12.596</v>
      </c>
      <c r="N579" s="161">
        <v>15</v>
      </c>
      <c r="O579" s="156" t="str">
        <f t="shared" si="9"/>
        <v>BFSZP00101</v>
      </c>
    </row>
    <row r="580" spans="1:15" ht="34.799999999999997">
      <c r="A580" s="157" t="s">
        <v>3552</v>
      </c>
      <c r="B580" s="157" t="s">
        <v>3553</v>
      </c>
      <c r="C580" s="158"/>
      <c r="D580" s="157" t="s">
        <v>4808</v>
      </c>
      <c r="E580" s="163" t="s">
        <v>4766</v>
      </c>
      <c r="F580" s="160" t="s">
        <v>4764</v>
      </c>
      <c r="G580" s="160" t="s">
        <v>4765</v>
      </c>
      <c r="H580" s="161">
        <v>5</v>
      </c>
      <c r="I580" s="162">
        <v>18</v>
      </c>
      <c r="J580" s="161">
        <v>5.8999999999999995</v>
      </c>
      <c r="K580" s="162">
        <v>22</v>
      </c>
      <c r="L580" s="161">
        <v>1.2979999999999998</v>
      </c>
      <c r="M580" s="161">
        <v>6.298</v>
      </c>
      <c r="N580" s="161">
        <v>7</v>
      </c>
      <c r="O580" s="156" t="str">
        <f t="shared" si="9"/>
        <v>BFSZP00102</v>
      </c>
    </row>
    <row r="581" spans="1:15" ht="34.799999999999997">
      <c r="A581" s="157" t="s">
        <v>195</v>
      </c>
      <c r="B581" s="157" t="s">
        <v>591</v>
      </c>
      <c r="C581" s="158"/>
      <c r="D581" s="157" t="s">
        <v>4808</v>
      </c>
      <c r="E581" s="163" t="s">
        <v>4766</v>
      </c>
      <c r="F581" s="160" t="s">
        <v>4764</v>
      </c>
      <c r="G581" s="160" t="s">
        <v>4765</v>
      </c>
      <c r="H581" s="161">
        <v>10</v>
      </c>
      <c r="I581" s="162">
        <v>18</v>
      </c>
      <c r="J581" s="161">
        <v>11.799999999999999</v>
      </c>
      <c r="K581" s="162">
        <v>22</v>
      </c>
      <c r="L581" s="161">
        <v>2.5959999999999996</v>
      </c>
      <c r="M581" s="161">
        <v>12.596</v>
      </c>
      <c r="N581" s="161">
        <v>15</v>
      </c>
      <c r="O581" s="156" t="str">
        <f t="shared" si="9"/>
        <v>BFSZP00103</v>
      </c>
    </row>
    <row r="582" spans="1:15" ht="34.799999999999997">
      <c r="A582" s="157" t="s">
        <v>3554</v>
      </c>
      <c r="B582" s="157" t="s">
        <v>3555</v>
      </c>
      <c r="C582" s="158"/>
      <c r="D582" s="157" t="s">
        <v>4808</v>
      </c>
      <c r="E582" s="163" t="s">
        <v>4766</v>
      </c>
      <c r="F582" s="160" t="s">
        <v>4764</v>
      </c>
      <c r="G582" s="160" t="s">
        <v>4765</v>
      </c>
      <c r="H582" s="161">
        <v>5</v>
      </c>
      <c r="I582" s="162">
        <v>18</v>
      </c>
      <c r="J582" s="161">
        <v>5.8999999999999995</v>
      </c>
      <c r="K582" s="162">
        <v>22</v>
      </c>
      <c r="L582" s="161">
        <v>1.2979999999999998</v>
      </c>
      <c r="M582" s="161">
        <v>6.298</v>
      </c>
      <c r="N582" s="161">
        <v>7</v>
      </c>
      <c r="O582" s="156" t="str">
        <f t="shared" si="9"/>
        <v>BFSZP00106</v>
      </c>
    </row>
    <row r="583" spans="1:15" ht="34.799999999999997">
      <c r="A583" s="157" t="s">
        <v>3556</v>
      </c>
      <c r="B583" s="157" t="s">
        <v>3557</v>
      </c>
      <c r="C583" s="158"/>
      <c r="D583" s="157" t="s">
        <v>4808</v>
      </c>
      <c r="E583" s="163" t="s">
        <v>4766</v>
      </c>
      <c r="F583" s="160" t="s">
        <v>4764</v>
      </c>
      <c r="G583" s="160" t="s">
        <v>4765</v>
      </c>
      <c r="H583" s="161">
        <v>5</v>
      </c>
      <c r="I583" s="162">
        <v>18</v>
      </c>
      <c r="J583" s="161">
        <v>5.8999999999999995</v>
      </c>
      <c r="K583" s="162">
        <v>22</v>
      </c>
      <c r="L583" s="161">
        <v>1.2979999999999998</v>
      </c>
      <c r="M583" s="161">
        <v>6.298</v>
      </c>
      <c r="N583" s="161">
        <v>7</v>
      </c>
      <c r="O583" s="156" t="str">
        <f t="shared" si="9"/>
        <v>BFSZP00107</v>
      </c>
    </row>
    <row r="584" spans="1:15" ht="17.399999999999999">
      <c r="A584" s="157" t="s">
        <v>5110</v>
      </c>
      <c r="B584" s="157" t="s">
        <v>5111</v>
      </c>
      <c r="C584" s="158"/>
      <c r="D584" s="158"/>
      <c r="E584" s="159"/>
      <c r="F584" s="160" t="s">
        <v>4764</v>
      </c>
      <c r="G584" s="160" t="s">
        <v>4765</v>
      </c>
      <c r="H584" s="161">
        <v>5</v>
      </c>
      <c r="I584" s="162">
        <v>18</v>
      </c>
      <c r="J584" s="161">
        <v>5.8999999999999995</v>
      </c>
      <c r="K584" s="162">
        <v>22</v>
      </c>
      <c r="L584" s="161">
        <v>1.2979999999999998</v>
      </c>
      <c r="M584" s="161">
        <v>6.298</v>
      </c>
      <c r="N584" s="161">
        <v>7</v>
      </c>
      <c r="O584" s="156" t="str">
        <f t="shared" si="9"/>
        <v>BFSZP00108</v>
      </c>
    </row>
    <row r="585" spans="1:15" ht="17.399999999999999">
      <c r="A585" s="157" t="s">
        <v>2825</v>
      </c>
      <c r="B585" s="157" t="s">
        <v>2826</v>
      </c>
      <c r="C585" s="158"/>
      <c r="D585" s="158"/>
      <c r="E585" s="159"/>
      <c r="F585" s="160" t="s">
        <v>4764</v>
      </c>
      <c r="G585" s="160" t="s">
        <v>4765</v>
      </c>
      <c r="H585" s="161">
        <v>15</v>
      </c>
      <c r="I585" s="162">
        <v>18</v>
      </c>
      <c r="J585" s="161">
        <v>17.7</v>
      </c>
      <c r="K585" s="162">
        <v>22</v>
      </c>
      <c r="L585" s="161">
        <v>3.8939999999999997</v>
      </c>
      <c r="M585" s="161">
        <v>18.893999999999998</v>
      </c>
      <c r="N585" s="161">
        <v>22</v>
      </c>
      <c r="O585" s="156" t="str">
        <f t="shared" si="9"/>
        <v>BFSZP00112</v>
      </c>
    </row>
    <row r="586" spans="1:15" ht="17.399999999999999">
      <c r="A586" s="157" t="s">
        <v>5112</v>
      </c>
      <c r="B586" s="157" t="s">
        <v>5113</v>
      </c>
      <c r="C586" s="158"/>
      <c r="D586" s="158"/>
      <c r="E586" s="159"/>
      <c r="F586" s="160" t="s">
        <v>4764</v>
      </c>
      <c r="G586" s="160" t="s">
        <v>4765</v>
      </c>
      <c r="H586" s="161">
        <v>15</v>
      </c>
      <c r="I586" s="162">
        <v>18</v>
      </c>
      <c r="J586" s="161">
        <v>17.7</v>
      </c>
      <c r="K586" s="162">
        <v>22</v>
      </c>
      <c r="L586" s="161">
        <v>3.8939999999999997</v>
      </c>
      <c r="M586" s="161">
        <v>18.893999999999998</v>
      </c>
      <c r="N586" s="161">
        <v>22</v>
      </c>
      <c r="O586" s="156" t="str">
        <f t="shared" si="9"/>
        <v>BFSZP00113</v>
      </c>
    </row>
    <row r="587" spans="1:15" ht="17.399999999999999">
      <c r="A587" s="157" t="s">
        <v>5114</v>
      </c>
      <c r="B587" s="157" t="s">
        <v>5115</v>
      </c>
      <c r="C587" s="158"/>
      <c r="D587" s="158"/>
      <c r="E587" s="159"/>
      <c r="F587" s="160" t="s">
        <v>4764</v>
      </c>
      <c r="G587" s="160" t="s">
        <v>4765</v>
      </c>
      <c r="H587" s="161">
        <v>25</v>
      </c>
      <c r="I587" s="162">
        <v>18</v>
      </c>
      <c r="J587" s="161">
        <v>29.5</v>
      </c>
      <c r="K587" s="162">
        <v>22</v>
      </c>
      <c r="L587" s="161">
        <v>6.49</v>
      </c>
      <c r="M587" s="161">
        <v>31.490000000000002</v>
      </c>
      <c r="N587" s="161">
        <v>37</v>
      </c>
      <c r="O587" s="156" t="str">
        <f t="shared" si="9"/>
        <v>BFSZP00116</v>
      </c>
    </row>
    <row r="588" spans="1:15" ht="17.399999999999999">
      <c r="A588" s="157" t="s">
        <v>5116</v>
      </c>
      <c r="B588" s="157" t="s">
        <v>5117</v>
      </c>
      <c r="C588" s="158"/>
      <c r="D588" s="158"/>
      <c r="E588" s="159"/>
      <c r="F588" s="160" t="s">
        <v>4764</v>
      </c>
      <c r="G588" s="160" t="s">
        <v>4765</v>
      </c>
      <c r="H588" s="161">
        <v>5</v>
      </c>
      <c r="I588" s="162">
        <v>18</v>
      </c>
      <c r="J588" s="161">
        <v>5.8999999999999995</v>
      </c>
      <c r="K588" s="162">
        <v>22</v>
      </c>
      <c r="L588" s="161">
        <v>1.2979999999999998</v>
      </c>
      <c r="M588" s="161">
        <v>6.298</v>
      </c>
      <c r="N588" s="161">
        <v>7</v>
      </c>
      <c r="O588" s="156" t="str">
        <f t="shared" si="9"/>
        <v>BFSZP00119</v>
      </c>
    </row>
    <row r="589" spans="1:15" ht="17.399999999999999">
      <c r="A589" s="157" t="s">
        <v>5118</v>
      </c>
      <c r="B589" s="157" t="s">
        <v>5119</v>
      </c>
      <c r="C589" s="158"/>
      <c r="D589" s="158"/>
      <c r="E589" s="159"/>
      <c r="F589" s="160" t="s">
        <v>4764</v>
      </c>
      <c r="G589" s="160" t="s">
        <v>4765</v>
      </c>
      <c r="H589" s="161">
        <v>5</v>
      </c>
      <c r="I589" s="162">
        <v>18</v>
      </c>
      <c r="J589" s="161">
        <v>5.8999999999999995</v>
      </c>
      <c r="K589" s="162">
        <v>22</v>
      </c>
      <c r="L589" s="161">
        <v>1.2979999999999998</v>
      </c>
      <c r="M589" s="161">
        <v>6.298</v>
      </c>
      <c r="N589" s="161">
        <v>7</v>
      </c>
      <c r="O589" s="156" t="str">
        <f t="shared" si="9"/>
        <v>BFSZP00121</v>
      </c>
    </row>
    <row r="590" spans="1:15" ht="34.799999999999997">
      <c r="A590" s="157" t="s">
        <v>5120</v>
      </c>
      <c r="B590" s="157" t="s">
        <v>5121</v>
      </c>
      <c r="C590" s="158"/>
      <c r="D590" s="157" t="s">
        <v>4808</v>
      </c>
      <c r="E590" s="163" t="s">
        <v>4766</v>
      </c>
      <c r="F590" s="160" t="s">
        <v>4764</v>
      </c>
      <c r="G590" s="160" t="s">
        <v>4765</v>
      </c>
      <c r="H590" s="161">
        <v>10</v>
      </c>
      <c r="I590" s="162">
        <v>18</v>
      </c>
      <c r="J590" s="161">
        <v>11.799999999999999</v>
      </c>
      <c r="K590" s="162">
        <v>22</v>
      </c>
      <c r="L590" s="161">
        <v>2.5959999999999996</v>
      </c>
      <c r="M590" s="161">
        <v>12.596</v>
      </c>
      <c r="N590" s="161">
        <v>15</v>
      </c>
      <c r="O590" s="156" t="str">
        <f t="shared" si="9"/>
        <v>BFSZP00122</v>
      </c>
    </row>
    <row r="591" spans="1:15" ht="17.399999999999999">
      <c r="A591" s="157" t="s">
        <v>5122</v>
      </c>
      <c r="B591" s="157" t="s">
        <v>5123</v>
      </c>
      <c r="C591" s="158"/>
      <c r="D591" s="158"/>
      <c r="E591" s="159"/>
      <c r="F591" s="160" t="s">
        <v>4764</v>
      </c>
      <c r="G591" s="160" t="s">
        <v>4765</v>
      </c>
      <c r="H591" s="161">
        <v>5</v>
      </c>
      <c r="I591" s="162">
        <v>18</v>
      </c>
      <c r="J591" s="161">
        <v>5.8999999999999995</v>
      </c>
      <c r="K591" s="162">
        <v>22</v>
      </c>
      <c r="L591" s="161">
        <v>1.2979999999999998</v>
      </c>
      <c r="M591" s="161">
        <v>6.298</v>
      </c>
      <c r="N591" s="161">
        <v>7</v>
      </c>
      <c r="O591" s="156" t="str">
        <f t="shared" si="9"/>
        <v>BFSZP00123</v>
      </c>
    </row>
    <row r="592" spans="1:15" ht="34.799999999999997">
      <c r="A592" s="157" t="s">
        <v>2461</v>
      </c>
      <c r="B592" s="157" t="s">
        <v>2462</v>
      </c>
      <c r="C592" s="158"/>
      <c r="D592" s="157" t="s">
        <v>4808</v>
      </c>
      <c r="E592" s="163" t="s">
        <v>4766</v>
      </c>
      <c r="F592" s="160" t="s">
        <v>4764</v>
      </c>
      <c r="G592" s="160" t="s">
        <v>4765</v>
      </c>
      <c r="H592" s="161">
        <v>5</v>
      </c>
      <c r="I592" s="162">
        <v>18</v>
      </c>
      <c r="J592" s="161">
        <v>5.8999999999999995</v>
      </c>
      <c r="K592" s="162">
        <v>22</v>
      </c>
      <c r="L592" s="161">
        <v>1.2979999999999998</v>
      </c>
      <c r="M592" s="161">
        <v>6.298</v>
      </c>
      <c r="N592" s="161">
        <v>7</v>
      </c>
      <c r="O592" s="156" t="str">
        <f t="shared" si="9"/>
        <v>BFSZP00125</v>
      </c>
    </row>
    <row r="593" spans="1:15" ht="17.399999999999999">
      <c r="A593" s="157" t="s">
        <v>5124</v>
      </c>
      <c r="B593" s="157" t="s">
        <v>5125</v>
      </c>
      <c r="C593" s="158"/>
      <c r="D593" s="158"/>
      <c r="E593" s="159"/>
      <c r="F593" s="160" t="s">
        <v>4764</v>
      </c>
      <c r="G593" s="160" t="s">
        <v>4765</v>
      </c>
      <c r="H593" s="161">
        <v>5</v>
      </c>
      <c r="I593" s="162">
        <v>18</v>
      </c>
      <c r="J593" s="161">
        <v>5.8999999999999995</v>
      </c>
      <c r="K593" s="162">
        <v>22</v>
      </c>
      <c r="L593" s="161">
        <v>1.2979999999999998</v>
      </c>
      <c r="M593" s="161">
        <v>6.298</v>
      </c>
      <c r="N593" s="161">
        <v>7</v>
      </c>
      <c r="O593" s="156" t="str">
        <f t="shared" si="9"/>
        <v>BFSZP00129</v>
      </c>
    </row>
    <row r="594" spans="1:15" ht="17.399999999999999">
      <c r="A594" s="157" t="s">
        <v>5126</v>
      </c>
      <c r="B594" s="157" t="s">
        <v>5127</v>
      </c>
      <c r="C594" s="158"/>
      <c r="D594" s="158"/>
      <c r="E594" s="159"/>
      <c r="F594" s="160" t="s">
        <v>4764</v>
      </c>
      <c r="G594" s="160" t="s">
        <v>4765</v>
      </c>
      <c r="H594" s="161">
        <v>5</v>
      </c>
      <c r="I594" s="162">
        <v>18</v>
      </c>
      <c r="J594" s="161">
        <v>5.8999999999999995</v>
      </c>
      <c r="K594" s="162">
        <v>22</v>
      </c>
      <c r="L594" s="161">
        <v>1.2979999999999998</v>
      </c>
      <c r="M594" s="161">
        <v>6.298</v>
      </c>
      <c r="N594" s="161">
        <v>7</v>
      </c>
      <c r="O594" s="156" t="str">
        <f t="shared" si="9"/>
        <v>BFSZP00131</v>
      </c>
    </row>
    <row r="595" spans="1:15" ht="17.399999999999999">
      <c r="A595" s="157" t="s">
        <v>5128</v>
      </c>
      <c r="B595" s="157" t="s">
        <v>5129</v>
      </c>
      <c r="C595" s="158"/>
      <c r="D595" s="158"/>
      <c r="E595" s="159"/>
      <c r="F595" s="160" t="s">
        <v>4764</v>
      </c>
      <c r="G595" s="160" t="s">
        <v>4765</v>
      </c>
      <c r="H595" s="161">
        <v>15</v>
      </c>
      <c r="I595" s="162">
        <v>18</v>
      </c>
      <c r="J595" s="161">
        <v>17.7</v>
      </c>
      <c r="K595" s="162">
        <v>22</v>
      </c>
      <c r="L595" s="161">
        <v>3.8939999999999997</v>
      </c>
      <c r="M595" s="161">
        <v>18.893999999999998</v>
      </c>
      <c r="N595" s="161">
        <v>22</v>
      </c>
      <c r="O595" s="156" t="str">
        <f t="shared" si="9"/>
        <v>BFSZP00133</v>
      </c>
    </row>
    <row r="596" spans="1:15" ht="17.399999999999999">
      <c r="A596" s="157" t="s">
        <v>5130</v>
      </c>
      <c r="B596" s="157" t="s">
        <v>5131</v>
      </c>
      <c r="C596" s="158"/>
      <c r="D596" s="158"/>
      <c r="E596" s="159"/>
      <c r="F596" s="160" t="s">
        <v>4764</v>
      </c>
      <c r="G596" s="160" t="s">
        <v>4765</v>
      </c>
      <c r="H596" s="161">
        <v>60</v>
      </c>
      <c r="I596" s="162">
        <v>18</v>
      </c>
      <c r="J596" s="161">
        <v>70.8</v>
      </c>
      <c r="K596" s="162">
        <v>22</v>
      </c>
      <c r="L596" s="161">
        <v>15.575999999999999</v>
      </c>
      <c r="M596" s="161">
        <v>75.575999999999993</v>
      </c>
      <c r="N596" s="161">
        <v>89</v>
      </c>
      <c r="O596" s="156" t="str">
        <f t="shared" si="9"/>
        <v>BFSZP00135</v>
      </c>
    </row>
    <row r="597" spans="1:15" ht="17.399999999999999">
      <c r="A597" s="157" t="s">
        <v>5132</v>
      </c>
      <c r="B597" s="157" t="s">
        <v>5133</v>
      </c>
      <c r="C597" s="158"/>
      <c r="D597" s="158"/>
      <c r="E597" s="159"/>
      <c r="F597" s="160" t="s">
        <v>4764</v>
      </c>
      <c r="G597" s="160" t="s">
        <v>4765</v>
      </c>
      <c r="H597" s="161">
        <v>5</v>
      </c>
      <c r="I597" s="162">
        <v>18</v>
      </c>
      <c r="J597" s="161">
        <v>5.8999999999999995</v>
      </c>
      <c r="K597" s="162">
        <v>22</v>
      </c>
      <c r="L597" s="161">
        <v>1.2979999999999998</v>
      </c>
      <c r="M597" s="161">
        <v>6.298</v>
      </c>
      <c r="N597" s="161">
        <v>7</v>
      </c>
      <c r="O597" s="156" t="str">
        <f t="shared" si="9"/>
        <v>BFSZP00138</v>
      </c>
    </row>
    <row r="598" spans="1:15" ht="17.399999999999999">
      <c r="A598" s="157" t="s">
        <v>5134</v>
      </c>
      <c r="B598" s="157" t="s">
        <v>5135</v>
      </c>
      <c r="C598" s="158"/>
      <c r="D598" s="158"/>
      <c r="E598" s="159"/>
      <c r="F598" s="160" t="s">
        <v>4764</v>
      </c>
      <c r="G598" s="160" t="s">
        <v>4767</v>
      </c>
      <c r="H598" s="161">
        <v>5</v>
      </c>
      <c r="I598" s="162">
        <v>18</v>
      </c>
      <c r="J598" s="161">
        <v>5.8999999999999995</v>
      </c>
      <c r="K598" s="162">
        <v>22</v>
      </c>
      <c r="L598" s="161">
        <v>1.2979999999999998</v>
      </c>
      <c r="M598" s="161">
        <v>6.298</v>
      </c>
      <c r="N598" s="161">
        <v>7</v>
      </c>
      <c r="O598" s="156" t="str">
        <f t="shared" si="9"/>
        <v>BFSZP00159</v>
      </c>
    </row>
    <row r="599" spans="1:15" ht="17.399999999999999">
      <c r="A599" s="157" t="s">
        <v>5136</v>
      </c>
      <c r="B599" s="157" t="s">
        <v>5137</v>
      </c>
      <c r="C599" s="158"/>
      <c r="D599" s="158"/>
      <c r="E599" s="159"/>
      <c r="F599" s="160" t="s">
        <v>4764</v>
      </c>
      <c r="G599" s="160" t="s">
        <v>4765</v>
      </c>
      <c r="H599" s="161">
        <v>10</v>
      </c>
      <c r="I599" s="162">
        <v>18</v>
      </c>
      <c r="J599" s="161">
        <v>11.799999999999999</v>
      </c>
      <c r="K599" s="162">
        <v>22</v>
      </c>
      <c r="L599" s="161">
        <v>2.5959999999999996</v>
      </c>
      <c r="M599" s="161">
        <v>12.596</v>
      </c>
      <c r="N599" s="161">
        <v>15</v>
      </c>
      <c r="O599" s="156" t="str">
        <f t="shared" si="9"/>
        <v>BFSZP00238</v>
      </c>
    </row>
    <row r="600" spans="1:15" ht="17.399999999999999">
      <c r="A600" s="157" t="s">
        <v>5138</v>
      </c>
      <c r="B600" s="157" t="s">
        <v>5139</v>
      </c>
      <c r="C600" s="158"/>
      <c r="D600" s="158"/>
      <c r="E600" s="159"/>
      <c r="F600" s="160" t="s">
        <v>4764</v>
      </c>
      <c r="G600" s="160" t="s">
        <v>4765</v>
      </c>
      <c r="H600" s="161">
        <v>10</v>
      </c>
      <c r="I600" s="162">
        <v>18</v>
      </c>
      <c r="J600" s="161">
        <v>11.799999999999999</v>
      </c>
      <c r="K600" s="162">
        <v>22</v>
      </c>
      <c r="L600" s="161">
        <v>2.5959999999999996</v>
      </c>
      <c r="M600" s="161">
        <v>12.596</v>
      </c>
      <c r="N600" s="161">
        <v>15</v>
      </c>
      <c r="O600" s="156" t="str">
        <f t="shared" si="9"/>
        <v>BFSZP00239</v>
      </c>
    </row>
    <row r="601" spans="1:15" ht="17.399999999999999">
      <c r="A601" s="157" t="s">
        <v>5140</v>
      </c>
      <c r="B601" s="157" t="s">
        <v>5141</v>
      </c>
      <c r="C601" s="158"/>
      <c r="D601" s="158"/>
      <c r="E601" s="159"/>
      <c r="F601" s="160" t="s">
        <v>4764</v>
      </c>
      <c r="G601" s="160" t="s">
        <v>4765</v>
      </c>
      <c r="H601" s="161">
        <v>100</v>
      </c>
      <c r="I601" s="162">
        <v>18</v>
      </c>
      <c r="J601" s="161">
        <v>118</v>
      </c>
      <c r="K601" s="162">
        <v>22</v>
      </c>
      <c r="L601" s="161">
        <v>25.96</v>
      </c>
      <c r="M601" s="161">
        <v>125.96000000000001</v>
      </c>
      <c r="N601" s="161">
        <v>149</v>
      </c>
      <c r="O601" s="156" t="str">
        <f t="shared" si="9"/>
        <v>BFSZP00240</v>
      </c>
    </row>
    <row r="602" spans="1:15" ht="17.399999999999999">
      <c r="A602" s="157" t="s">
        <v>5142</v>
      </c>
      <c r="B602" s="157" t="s">
        <v>5143</v>
      </c>
      <c r="C602" s="158"/>
      <c r="D602" s="158"/>
      <c r="E602" s="159"/>
      <c r="F602" s="160" t="s">
        <v>4764</v>
      </c>
      <c r="G602" s="160" t="s">
        <v>4765</v>
      </c>
      <c r="H602" s="161">
        <v>35</v>
      </c>
      <c r="I602" s="162">
        <v>18</v>
      </c>
      <c r="J602" s="161">
        <v>41.3</v>
      </c>
      <c r="K602" s="162">
        <v>22</v>
      </c>
      <c r="L602" s="161">
        <v>9.0860000000000003</v>
      </c>
      <c r="M602" s="161">
        <v>44.085999999999999</v>
      </c>
      <c r="N602" s="161">
        <v>52</v>
      </c>
      <c r="O602" s="156" t="str">
        <f t="shared" si="9"/>
        <v>BFSZP00241</v>
      </c>
    </row>
    <row r="603" spans="1:15" ht="17.399999999999999">
      <c r="A603" s="157" t="s">
        <v>5144</v>
      </c>
      <c r="B603" s="157" t="s">
        <v>5145</v>
      </c>
      <c r="C603" s="158"/>
      <c r="D603" s="158"/>
      <c r="E603" s="159"/>
      <c r="F603" s="160" t="s">
        <v>4764</v>
      </c>
      <c r="G603" s="160" t="s">
        <v>4765</v>
      </c>
      <c r="H603" s="161">
        <v>10</v>
      </c>
      <c r="I603" s="162">
        <v>18</v>
      </c>
      <c r="J603" s="161">
        <v>11.799999999999999</v>
      </c>
      <c r="K603" s="162">
        <v>22</v>
      </c>
      <c r="L603" s="161">
        <v>2.5959999999999996</v>
      </c>
      <c r="M603" s="161">
        <v>12.596</v>
      </c>
      <c r="N603" s="161">
        <v>15</v>
      </c>
      <c r="O603" s="156" t="str">
        <f t="shared" si="9"/>
        <v>BFSZP00242</v>
      </c>
    </row>
    <row r="604" spans="1:15" ht="17.399999999999999">
      <c r="A604" s="157" t="s">
        <v>5146</v>
      </c>
      <c r="B604" s="157" t="s">
        <v>5147</v>
      </c>
      <c r="C604" s="158"/>
      <c r="D604" s="158"/>
      <c r="E604" s="159"/>
      <c r="F604" s="160" t="s">
        <v>4764</v>
      </c>
      <c r="G604" s="160" t="s">
        <v>4765</v>
      </c>
      <c r="H604" s="161">
        <v>5</v>
      </c>
      <c r="I604" s="162">
        <v>18</v>
      </c>
      <c r="J604" s="161">
        <v>5.8999999999999995</v>
      </c>
      <c r="K604" s="162">
        <v>22</v>
      </c>
      <c r="L604" s="161">
        <v>1.2979999999999998</v>
      </c>
      <c r="M604" s="161">
        <v>6.298</v>
      </c>
      <c r="N604" s="161">
        <v>7</v>
      </c>
      <c r="O604" s="156" t="str">
        <f t="shared" si="9"/>
        <v>BFSZP00243</v>
      </c>
    </row>
    <row r="605" spans="1:15" ht="17.399999999999999">
      <c r="A605" s="157" t="s">
        <v>2828</v>
      </c>
      <c r="B605" s="157" t="s">
        <v>2829</v>
      </c>
      <c r="C605" s="158"/>
      <c r="D605" s="158"/>
      <c r="E605" s="159"/>
      <c r="F605" s="160" t="s">
        <v>4764</v>
      </c>
      <c r="G605" s="160" t="s">
        <v>4767</v>
      </c>
      <c r="H605" s="161">
        <v>30</v>
      </c>
      <c r="I605" s="162">
        <v>18</v>
      </c>
      <c r="J605" s="161">
        <v>35.4</v>
      </c>
      <c r="K605" s="162">
        <v>22</v>
      </c>
      <c r="L605" s="161">
        <v>7.7879999999999994</v>
      </c>
      <c r="M605" s="161">
        <v>37.787999999999997</v>
      </c>
      <c r="N605" s="161">
        <v>45</v>
      </c>
      <c r="O605" s="156" t="str">
        <f t="shared" si="9"/>
        <v>BFSZP00244</v>
      </c>
    </row>
    <row r="606" spans="1:15" ht="17.399999999999999">
      <c r="A606" s="157" t="s">
        <v>2832</v>
      </c>
      <c r="B606" s="157" t="s">
        <v>2833</v>
      </c>
      <c r="C606" s="158"/>
      <c r="D606" s="158"/>
      <c r="E606" s="159"/>
      <c r="F606" s="160" t="s">
        <v>4764</v>
      </c>
      <c r="G606" s="160" t="s">
        <v>4767</v>
      </c>
      <c r="H606" s="161">
        <v>10</v>
      </c>
      <c r="I606" s="162">
        <v>18</v>
      </c>
      <c r="J606" s="161">
        <v>11.799999999999999</v>
      </c>
      <c r="K606" s="162">
        <v>22</v>
      </c>
      <c r="L606" s="161">
        <v>2.5959999999999996</v>
      </c>
      <c r="M606" s="161">
        <v>12.596</v>
      </c>
      <c r="N606" s="161">
        <v>15</v>
      </c>
      <c r="O606" s="156" t="str">
        <f t="shared" si="9"/>
        <v>BFSZP00245</v>
      </c>
    </row>
    <row r="607" spans="1:15" ht="17.399999999999999">
      <c r="A607" s="157" t="s">
        <v>5148</v>
      </c>
      <c r="B607" s="157" t="s">
        <v>5149</v>
      </c>
      <c r="C607" s="158"/>
      <c r="D607" s="158"/>
      <c r="E607" s="159"/>
      <c r="F607" s="160" t="s">
        <v>4764</v>
      </c>
      <c r="G607" s="160" t="s">
        <v>4765</v>
      </c>
      <c r="H607" s="161">
        <v>20</v>
      </c>
      <c r="I607" s="162">
        <v>18</v>
      </c>
      <c r="J607" s="161">
        <v>23.599999999999998</v>
      </c>
      <c r="K607" s="162">
        <v>22</v>
      </c>
      <c r="L607" s="161">
        <v>5.1919999999999993</v>
      </c>
      <c r="M607" s="161">
        <v>25.192</v>
      </c>
      <c r="N607" s="161">
        <v>30</v>
      </c>
      <c r="O607" s="156" t="str">
        <f t="shared" si="9"/>
        <v>BFSZP00246</v>
      </c>
    </row>
    <row r="608" spans="1:15" ht="17.399999999999999">
      <c r="A608" s="157" t="s">
        <v>5150</v>
      </c>
      <c r="B608" s="157" t="s">
        <v>5151</v>
      </c>
      <c r="C608" s="158"/>
      <c r="D608" s="158"/>
      <c r="E608" s="159"/>
      <c r="F608" s="160" t="s">
        <v>4764</v>
      </c>
      <c r="G608" s="160" t="s">
        <v>4765</v>
      </c>
      <c r="H608" s="161">
        <v>30</v>
      </c>
      <c r="I608" s="162">
        <v>18</v>
      </c>
      <c r="J608" s="161">
        <v>35.4</v>
      </c>
      <c r="K608" s="162">
        <v>22</v>
      </c>
      <c r="L608" s="161">
        <v>7.7879999999999994</v>
      </c>
      <c r="M608" s="161">
        <v>37.787999999999997</v>
      </c>
      <c r="N608" s="161">
        <v>45</v>
      </c>
      <c r="O608" s="156" t="str">
        <f t="shared" si="9"/>
        <v>BFSZP00247</v>
      </c>
    </row>
    <row r="609" spans="1:15" ht="17.399999999999999">
      <c r="A609" s="157" t="s">
        <v>5152</v>
      </c>
      <c r="B609" s="157" t="s">
        <v>5153</v>
      </c>
      <c r="C609" s="158"/>
      <c r="D609" s="158"/>
      <c r="E609" s="159"/>
      <c r="F609" s="160" t="s">
        <v>4764</v>
      </c>
      <c r="G609" s="160" t="s">
        <v>4765</v>
      </c>
      <c r="H609" s="161">
        <v>5</v>
      </c>
      <c r="I609" s="162">
        <v>18</v>
      </c>
      <c r="J609" s="161">
        <v>5.8999999999999995</v>
      </c>
      <c r="K609" s="162">
        <v>22</v>
      </c>
      <c r="L609" s="161">
        <v>1.2979999999999998</v>
      </c>
      <c r="M609" s="161">
        <v>6.298</v>
      </c>
      <c r="N609" s="161">
        <v>7</v>
      </c>
      <c r="O609" s="156" t="str">
        <f t="shared" si="9"/>
        <v>BFSZP00248</v>
      </c>
    </row>
    <row r="610" spans="1:15" ht="34.799999999999997">
      <c r="A610" s="157" t="s">
        <v>5154</v>
      </c>
      <c r="B610" s="157" t="s">
        <v>5155</v>
      </c>
      <c r="C610" s="158"/>
      <c r="D610" s="157" t="s">
        <v>27</v>
      </c>
      <c r="E610" s="163" t="s">
        <v>4766</v>
      </c>
      <c r="F610" s="160" t="s">
        <v>4764</v>
      </c>
      <c r="G610" s="160" t="s">
        <v>4767</v>
      </c>
      <c r="H610" s="161">
        <v>5</v>
      </c>
      <c r="I610" s="162">
        <v>18</v>
      </c>
      <c r="J610" s="161">
        <v>5.8999999999999995</v>
      </c>
      <c r="K610" s="162">
        <v>22</v>
      </c>
      <c r="L610" s="161">
        <v>1.2979999999999998</v>
      </c>
      <c r="M610" s="161">
        <v>6.298</v>
      </c>
      <c r="N610" s="161">
        <v>7</v>
      </c>
      <c r="O610" s="156" t="str">
        <f t="shared" si="9"/>
        <v>BFSZP00249</v>
      </c>
    </row>
    <row r="611" spans="1:15" ht="17.399999999999999">
      <c r="A611" s="157" t="s">
        <v>5156</v>
      </c>
      <c r="B611" s="157" t="s">
        <v>5157</v>
      </c>
      <c r="C611" s="158"/>
      <c r="D611" s="158"/>
      <c r="E611" s="159"/>
      <c r="F611" s="160" t="s">
        <v>4764</v>
      </c>
      <c r="G611" s="160" t="s">
        <v>4767</v>
      </c>
      <c r="H611" s="161">
        <v>5</v>
      </c>
      <c r="I611" s="162">
        <v>18</v>
      </c>
      <c r="J611" s="161">
        <v>5.8999999999999995</v>
      </c>
      <c r="K611" s="162">
        <v>22</v>
      </c>
      <c r="L611" s="161">
        <v>1.2979999999999998</v>
      </c>
      <c r="M611" s="161">
        <v>6.298</v>
      </c>
      <c r="N611" s="161">
        <v>7</v>
      </c>
      <c r="O611" s="156" t="str">
        <f t="shared" si="9"/>
        <v>BFSZP00250</v>
      </c>
    </row>
    <row r="612" spans="1:15" ht="34.799999999999997">
      <c r="A612" s="157" t="s">
        <v>5158</v>
      </c>
      <c r="B612" s="157" t="s">
        <v>5159</v>
      </c>
      <c r="C612" s="158"/>
      <c r="D612" s="158"/>
      <c r="E612" s="163" t="s">
        <v>4766</v>
      </c>
      <c r="F612" s="160" t="s">
        <v>4764</v>
      </c>
      <c r="G612" s="160" t="s">
        <v>4767</v>
      </c>
      <c r="H612" s="161">
        <v>5</v>
      </c>
      <c r="I612" s="162">
        <v>18</v>
      </c>
      <c r="J612" s="161">
        <v>5.8999999999999995</v>
      </c>
      <c r="K612" s="162">
        <v>22</v>
      </c>
      <c r="L612" s="161">
        <v>1.2979999999999998</v>
      </c>
      <c r="M612" s="161">
        <v>6.298</v>
      </c>
      <c r="N612" s="161">
        <v>7</v>
      </c>
      <c r="O612" s="156" t="str">
        <f t="shared" si="9"/>
        <v>BFSZP00251</v>
      </c>
    </row>
    <row r="613" spans="1:15" ht="17.399999999999999">
      <c r="A613" s="157" t="s">
        <v>5160</v>
      </c>
      <c r="B613" s="157" t="s">
        <v>5161</v>
      </c>
      <c r="C613" s="158"/>
      <c r="D613" s="158"/>
      <c r="E613" s="159"/>
      <c r="F613" s="160" t="s">
        <v>4764</v>
      </c>
      <c r="G613" s="160" t="s">
        <v>4767</v>
      </c>
      <c r="H613" s="161">
        <v>5</v>
      </c>
      <c r="I613" s="162">
        <v>18</v>
      </c>
      <c r="J613" s="161">
        <v>5.8999999999999995</v>
      </c>
      <c r="K613" s="162">
        <v>22</v>
      </c>
      <c r="L613" s="161">
        <v>1.2979999999999998</v>
      </c>
      <c r="M613" s="161">
        <v>6.298</v>
      </c>
      <c r="N613" s="161">
        <v>7</v>
      </c>
      <c r="O613" s="156" t="str">
        <f t="shared" si="9"/>
        <v>BFSZP00259</v>
      </c>
    </row>
    <row r="614" spans="1:15" ht="17.399999999999999">
      <c r="A614" s="157" t="s">
        <v>5162</v>
      </c>
      <c r="B614" s="157" t="s">
        <v>5163</v>
      </c>
      <c r="C614" s="158"/>
      <c r="D614" s="158"/>
      <c r="E614" s="159"/>
      <c r="F614" s="160" t="s">
        <v>4764</v>
      </c>
      <c r="G614" s="160" t="s">
        <v>4765</v>
      </c>
      <c r="H614" s="161">
        <v>35</v>
      </c>
      <c r="I614" s="162">
        <v>18</v>
      </c>
      <c r="J614" s="161">
        <v>41.3</v>
      </c>
      <c r="K614" s="162">
        <v>22</v>
      </c>
      <c r="L614" s="161">
        <v>9.0860000000000003</v>
      </c>
      <c r="M614" s="161">
        <v>44.085999999999999</v>
      </c>
      <c r="N614" s="161">
        <v>52</v>
      </c>
      <c r="O614" s="156" t="str">
        <f t="shared" si="9"/>
        <v>BFSZP00266</v>
      </c>
    </row>
    <row r="615" spans="1:15" ht="17.399999999999999">
      <c r="A615" s="157" t="s">
        <v>5164</v>
      </c>
      <c r="B615" s="157" t="s">
        <v>5165</v>
      </c>
      <c r="C615" s="158"/>
      <c r="D615" s="158"/>
      <c r="E615" s="159"/>
      <c r="F615" s="160" t="s">
        <v>4764</v>
      </c>
      <c r="G615" s="160" t="s">
        <v>4765</v>
      </c>
      <c r="H615" s="161">
        <v>5</v>
      </c>
      <c r="I615" s="162">
        <v>18</v>
      </c>
      <c r="J615" s="161">
        <v>5.8999999999999995</v>
      </c>
      <c r="K615" s="162">
        <v>22</v>
      </c>
      <c r="L615" s="161">
        <v>1.2979999999999998</v>
      </c>
      <c r="M615" s="161">
        <v>6.298</v>
      </c>
      <c r="N615" s="161">
        <v>7</v>
      </c>
      <c r="O615" s="156" t="str">
        <f t="shared" si="9"/>
        <v>BFSZP00267</v>
      </c>
    </row>
    <row r="616" spans="1:15" ht="17.399999999999999">
      <c r="A616" s="157" t="s">
        <v>5166</v>
      </c>
      <c r="B616" s="157" t="s">
        <v>5167</v>
      </c>
      <c r="C616" s="158"/>
      <c r="D616" s="158"/>
      <c r="E616" s="159"/>
      <c r="F616" s="160" t="s">
        <v>4764</v>
      </c>
      <c r="G616" s="160" t="s">
        <v>4765</v>
      </c>
      <c r="H616" s="161">
        <v>5</v>
      </c>
      <c r="I616" s="162">
        <v>18</v>
      </c>
      <c r="J616" s="161">
        <v>5.8999999999999995</v>
      </c>
      <c r="K616" s="162">
        <v>22</v>
      </c>
      <c r="L616" s="161">
        <v>1.2979999999999998</v>
      </c>
      <c r="M616" s="161">
        <v>6.298</v>
      </c>
      <c r="N616" s="161">
        <v>7</v>
      </c>
      <c r="O616" s="156" t="str">
        <f t="shared" si="9"/>
        <v>BFSZP00268</v>
      </c>
    </row>
    <row r="617" spans="1:15" ht="17.399999999999999">
      <c r="A617" s="157" t="s">
        <v>5168</v>
      </c>
      <c r="B617" s="157" t="s">
        <v>5169</v>
      </c>
      <c r="C617" s="158"/>
      <c r="D617" s="158"/>
      <c r="E617" s="159"/>
      <c r="F617" s="160" t="s">
        <v>4764</v>
      </c>
      <c r="G617" s="160" t="s">
        <v>4765</v>
      </c>
      <c r="H617" s="161">
        <v>5</v>
      </c>
      <c r="I617" s="162">
        <v>18</v>
      </c>
      <c r="J617" s="161">
        <v>5.8999999999999995</v>
      </c>
      <c r="K617" s="162">
        <v>22</v>
      </c>
      <c r="L617" s="161">
        <v>1.2979999999999998</v>
      </c>
      <c r="M617" s="161">
        <v>6.298</v>
      </c>
      <c r="N617" s="161">
        <v>7</v>
      </c>
      <c r="O617" s="156" t="str">
        <f t="shared" si="9"/>
        <v>BFSZP00269</v>
      </c>
    </row>
    <row r="618" spans="1:15" ht="17.399999999999999">
      <c r="A618" s="157" t="s">
        <v>5170</v>
      </c>
      <c r="B618" s="157" t="s">
        <v>5171</v>
      </c>
      <c r="C618" s="158"/>
      <c r="D618" s="158"/>
      <c r="E618" s="159"/>
      <c r="F618" s="160" t="s">
        <v>4764</v>
      </c>
      <c r="G618" s="160" t="s">
        <v>4765</v>
      </c>
      <c r="H618" s="161">
        <v>50</v>
      </c>
      <c r="I618" s="162">
        <v>18</v>
      </c>
      <c r="J618" s="161">
        <v>59</v>
      </c>
      <c r="K618" s="162">
        <v>22</v>
      </c>
      <c r="L618" s="161">
        <v>12.98</v>
      </c>
      <c r="M618" s="161">
        <v>62.980000000000004</v>
      </c>
      <c r="N618" s="161">
        <v>74</v>
      </c>
      <c r="O618" s="156" t="str">
        <f t="shared" si="9"/>
        <v>BFSZP00270</v>
      </c>
    </row>
    <row r="619" spans="1:15" ht="17.399999999999999">
      <c r="A619" s="157" t="s">
        <v>5172</v>
      </c>
      <c r="B619" s="157" t="s">
        <v>5173</v>
      </c>
      <c r="C619" s="158"/>
      <c r="D619" s="158"/>
      <c r="E619" s="159"/>
      <c r="F619" s="160" t="s">
        <v>4764</v>
      </c>
      <c r="G619" s="160" t="s">
        <v>4765</v>
      </c>
      <c r="H619" s="161">
        <v>15</v>
      </c>
      <c r="I619" s="162">
        <v>18</v>
      </c>
      <c r="J619" s="161">
        <v>17.7</v>
      </c>
      <c r="K619" s="162">
        <v>22</v>
      </c>
      <c r="L619" s="161">
        <v>3.8939999999999997</v>
      </c>
      <c r="M619" s="161">
        <v>18.893999999999998</v>
      </c>
      <c r="N619" s="161">
        <v>22</v>
      </c>
      <c r="O619" s="156" t="str">
        <f t="shared" si="9"/>
        <v>BFSZP00271</v>
      </c>
    </row>
    <row r="620" spans="1:15" ht="17.399999999999999">
      <c r="A620" s="157" t="s">
        <v>5174</v>
      </c>
      <c r="B620" s="157" t="s">
        <v>5175</v>
      </c>
      <c r="C620" s="158"/>
      <c r="D620" s="158"/>
      <c r="E620" s="159"/>
      <c r="F620" s="160" t="s">
        <v>4764</v>
      </c>
      <c r="G620" s="160" t="s">
        <v>4765</v>
      </c>
      <c r="H620" s="161">
        <v>25</v>
      </c>
      <c r="I620" s="162">
        <v>18</v>
      </c>
      <c r="J620" s="161">
        <v>29.5</v>
      </c>
      <c r="K620" s="162">
        <v>22</v>
      </c>
      <c r="L620" s="161">
        <v>6.49</v>
      </c>
      <c r="M620" s="161">
        <v>31.490000000000002</v>
      </c>
      <c r="N620" s="161">
        <v>37</v>
      </c>
      <c r="O620" s="156" t="str">
        <f t="shared" si="9"/>
        <v>BFSZP00272</v>
      </c>
    </row>
    <row r="621" spans="1:15" ht="17.399999999999999">
      <c r="A621" s="157" t="s">
        <v>5176</v>
      </c>
      <c r="B621" s="157" t="s">
        <v>5177</v>
      </c>
      <c r="C621" s="158"/>
      <c r="D621" s="158"/>
      <c r="E621" s="159"/>
      <c r="F621" s="160" t="s">
        <v>4764</v>
      </c>
      <c r="G621" s="160" t="s">
        <v>4765</v>
      </c>
      <c r="H621" s="161">
        <v>30</v>
      </c>
      <c r="I621" s="162">
        <v>18</v>
      </c>
      <c r="J621" s="161">
        <v>35.4</v>
      </c>
      <c r="K621" s="162">
        <v>22</v>
      </c>
      <c r="L621" s="161">
        <v>7.7879999999999994</v>
      </c>
      <c r="M621" s="161">
        <v>37.787999999999997</v>
      </c>
      <c r="N621" s="161">
        <v>45</v>
      </c>
      <c r="O621" s="156" t="str">
        <f t="shared" si="9"/>
        <v>BFSZP00273</v>
      </c>
    </row>
    <row r="622" spans="1:15" ht="34.799999999999997">
      <c r="A622" s="157" t="s">
        <v>1581</v>
      </c>
      <c r="B622" s="157" t="s">
        <v>1582</v>
      </c>
      <c r="C622" s="158"/>
      <c r="D622" s="157" t="s">
        <v>26</v>
      </c>
      <c r="E622" s="163" t="s">
        <v>4766</v>
      </c>
      <c r="F622" s="160" t="s">
        <v>4764</v>
      </c>
      <c r="G622" s="160" t="s">
        <v>4765</v>
      </c>
      <c r="H622" s="161">
        <v>10</v>
      </c>
      <c r="I622" s="162">
        <v>18</v>
      </c>
      <c r="J622" s="161">
        <v>11.799999999999999</v>
      </c>
      <c r="K622" s="162">
        <v>22</v>
      </c>
      <c r="L622" s="161">
        <v>2.5959999999999996</v>
      </c>
      <c r="M622" s="161">
        <v>12.596</v>
      </c>
      <c r="N622" s="161">
        <v>15</v>
      </c>
      <c r="O622" s="156" t="str">
        <f t="shared" si="9"/>
        <v>BFSZP00274</v>
      </c>
    </row>
    <row r="623" spans="1:15" ht="17.399999999999999">
      <c r="A623" s="157" t="s">
        <v>5178</v>
      </c>
      <c r="B623" s="157" t="s">
        <v>5179</v>
      </c>
      <c r="C623" s="158"/>
      <c r="D623" s="158"/>
      <c r="E623" s="159"/>
      <c r="F623" s="160" t="s">
        <v>4764</v>
      </c>
      <c r="G623" s="160" t="s">
        <v>4765</v>
      </c>
      <c r="H623" s="161">
        <v>10</v>
      </c>
      <c r="I623" s="162">
        <v>18</v>
      </c>
      <c r="J623" s="161">
        <v>11.799999999999999</v>
      </c>
      <c r="K623" s="162">
        <v>22</v>
      </c>
      <c r="L623" s="161">
        <v>2.5959999999999996</v>
      </c>
      <c r="M623" s="161">
        <v>12.596</v>
      </c>
      <c r="N623" s="161">
        <v>15</v>
      </c>
      <c r="O623" s="156" t="str">
        <f t="shared" si="9"/>
        <v>BFSZP00275</v>
      </c>
    </row>
    <row r="624" spans="1:15" ht="17.399999999999999">
      <c r="A624" s="157" t="s">
        <v>5180</v>
      </c>
      <c r="B624" s="157" t="s">
        <v>5181</v>
      </c>
      <c r="C624" s="158"/>
      <c r="D624" s="158"/>
      <c r="E624" s="159"/>
      <c r="F624" s="160" t="s">
        <v>4764</v>
      </c>
      <c r="G624" s="160" t="s">
        <v>4765</v>
      </c>
      <c r="H624" s="161">
        <v>5</v>
      </c>
      <c r="I624" s="162">
        <v>18</v>
      </c>
      <c r="J624" s="161">
        <v>5.8999999999999995</v>
      </c>
      <c r="K624" s="162">
        <v>22</v>
      </c>
      <c r="L624" s="161">
        <v>1.2979999999999998</v>
      </c>
      <c r="M624" s="161">
        <v>6.298</v>
      </c>
      <c r="N624" s="161">
        <v>7</v>
      </c>
      <c r="O624" s="156" t="str">
        <f t="shared" si="9"/>
        <v>BFSZP00276</v>
      </c>
    </row>
    <row r="625" spans="1:15" ht="17.399999999999999">
      <c r="A625" s="157" t="s">
        <v>5182</v>
      </c>
      <c r="B625" s="157" t="s">
        <v>5183</v>
      </c>
      <c r="C625" s="158"/>
      <c r="D625" s="158"/>
      <c r="E625" s="159"/>
      <c r="F625" s="160" t="s">
        <v>4764</v>
      </c>
      <c r="G625" s="160" t="s">
        <v>4765</v>
      </c>
      <c r="H625" s="161">
        <v>5</v>
      </c>
      <c r="I625" s="162">
        <v>18</v>
      </c>
      <c r="J625" s="161">
        <v>5.8999999999999995</v>
      </c>
      <c r="K625" s="162">
        <v>22</v>
      </c>
      <c r="L625" s="161">
        <v>1.2979999999999998</v>
      </c>
      <c r="M625" s="161">
        <v>6.298</v>
      </c>
      <c r="N625" s="161">
        <v>7</v>
      </c>
      <c r="O625" s="156" t="str">
        <f t="shared" si="9"/>
        <v>BFSZP00277</v>
      </c>
    </row>
    <row r="626" spans="1:15" ht="34.799999999999997">
      <c r="A626" s="157" t="s">
        <v>5184</v>
      </c>
      <c r="B626" s="157" t="s">
        <v>5185</v>
      </c>
      <c r="C626" s="158"/>
      <c r="D626" s="158"/>
      <c r="E626" s="163" t="s">
        <v>4766</v>
      </c>
      <c r="F626" s="160" t="s">
        <v>4764</v>
      </c>
      <c r="G626" s="160" t="s">
        <v>4765</v>
      </c>
      <c r="H626" s="161">
        <v>5</v>
      </c>
      <c r="I626" s="162">
        <v>18</v>
      </c>
      <c r="J626" s="161">
        <v>5.8999999999999995</v>
      </c>
      <c r="K626" s="162">
        <v>22</v>
      </c>
      <c r="L626" s="161">
        <v>1.2979999999999998</v>
      </c>
      <c r="M626" s="161">
        <v>6.298</v>
      </c>
      <c r="N626" s="161">
        <v>7</v>
      </c>
      <c r="O626" s="156" t="str">
        <f t="shared" si="9"/>
        <v>BFSZP00278</v>
      </c>
    </row>
    <row r="627" spans="1:15" ht="17.399999999999999">
      <c r="A627" s="157" t="s">
        <v>5186</v>
      </c>
      <c r="B627" s="157" t="s">
        <v>5187</v>
      </c>
      <c r="C627" s="158"/>
      <c r="D627" s="158"/>
      <c r="E627" s="159"/>
      <c r="F627" s="160" t="s">
        <v>4764</v>
      </c>
      <c r="G627" s="160" t="s">
        <v>4767</v>
      </c>
      <c r="H627" s="161">
        <v>5</v>
      </c>
      <c r="I627" s="162">
        <v>18</v>
      </c>
      <c r="J627" s="161">
        <v>5.8999999999999995</v>
      </c>
      <c r="K627" s="162">
        <v>22</v>
      </c>
      <c r="L627" s="161">
        <v>1.2979999999999998</v>
      </c>
      <c r="M627" s="161">
        <v>6.298</v>
      </c>
      <c r="N627" s="161">
        <v>7</v>
      </c>
      <c r="O627" s="156" t="str">
        <f t="shared" si="9"/>
        <v>BFSZP00279</v>
      </c>
    </row>
    <row r="628" spans="1:15" ht="17.399999999999999">
      <c r="A628" s="157" t="s">
        <v>5188</v>
      </c>
      <c r="B628" s="157" t="s">
        <v>5189</v>
      </c>
      <c r="C628" s="158"/>
      <c r="D628" s="158"/>
      <c r="E628" s="159"/>
      <c r="F628" s="160" t="s">
        <v>4764</v>
      </c>
      <c r="G628" s="160" t="s">
        <v>4765</v>
      </c>
      <c r="H628" s="161">
        <v>5</v>
      </c>
      <c r="I628" s="162">
        <v>18</v>
      </c>
      <c r="J628" s="161">
        <v>5.8999999999999995</v>
      </c>
      <c r="K628" s="162">
        <v>22</v>
      </c>
      <c r="L628" s="161">
        <v>1.2979999999999998</v>
      </c>
      <c r="M628" s="161">
        <v>6.298</v>
      </c>
      <c r="N628" s="161">
        <v>7</v>
      </c>
      <c r="O628" s="156" t="str">
        <f t="shared" si="9"/>
        <v>BFSZP00280</v>
      </c>
    </row>
    <row r="629" spans="1:15" ht="34.799999999999997">
      <c r="A629" s="157" t="s">
        <v>5190</v>
      </c>
      <c r="B629" s="157" t="s">
        <v>5191</v>
      </c>
      <c r="C629" s="158"/>
      <c r="D629" s="158"/>
      <c r="E629" s="163" t="s">
        <v>4766</v>
      </c>
      <c r="F629" s="160" t="s">
        <v>4764</v>
      </c>
      <c r="G629" s="160" t="s">
        <v>4767</v>
      </c>
      <c r="H629" s="161">
        <v>5</v>
      </c>
      <c r="I629" s="162">
        <v>18</v>
      </c>
      <c r="J629" s="161">
        <v>5.8999999999999995</v>
      </c>
      <c r="K629" s="162">
        <v>22</v>
      </c>
      <c r="L629" s="161">
        <v>1.2979999999999998</v>
      </c>
      <c r="M629" s="161">
        <v>6.298</v>
      </c>
      <c r="N629" s="161">
        <v>7</v>
      </c>
      <c r="O629" s="156" t="str">
        <f t="shared" si="9"/>
        <v>BFSZP00281</v>
      </c>
    </row>
    <row r="630" spans="1:15" ht="17.399999999999999">
      <c r="A630" s="157" t="s">
        <v>5192</v>
      </c>
      <c r="B630" s="157" t="s">
        <v>5193</v>
      </c>
      <c r="C630" s="158"/>
      <c r="D630" s="158"/>
      <c r="E630" s="159"/>
      <c r="F630" s="160" t="s">
        <v>4764</v>
      </c>
      <c r="G630" s="160" t="s">
        <v>4765</v>
      </c>
      <c r="H630" s="161">
        <v>5</v>
      </c>
      <c r="I630" s="162">
        <v>18</v>
      </c>
      <c r="J630" s="161">
        <v>5.8999999999999995</v>
      </c>
      <c r="K630" s="162">
        <v>22</v>
      </c>
      <c r="L630" s="161">
        <v>1.2979999999999998</v>
      </c>
      <c r="M630" s="161">
        <v>6.298</v>
      </c>
      <c r="N630" s="161">
        <v>7</v>
      </c>
      <c r="O630" s="156" t="str">
        <f t="shared" si="9"/>
        <v>BFSZP00282</v>
      </c>
    </row>
    <row r="631" spans="1:15" ht="17.399999999999999">
      <c r="A631" s="157" t="s">
        <v>5194</v>
      </c>
      <c r="B631" s="157" t="s">
        <v>5195</v>
      </c>
      <c r="C631" s="158"/>
      <c r="D631" s="158"/>
      <c r="E631" s="159"/>
      <c r="F631" s="160" t="s">
        <v>4764</v>
      </c>
      <c r="G631" s="160" t="s">
        <v>4765</v>
      </c>
      <c r="H631" s="161">
        <v>5</v>
      </c>
      <c r="I631" s="162">
        <v>18</v>
      </c>
      <c r="J631" s="161">
        <v>5.8999999999999995</v>
      </c>
      <c r="K631" s="162">
        <v>22</v>
      </c>
      <c r="L631" s="161">
        <v>1.2979999999999998</v>
      </c>
      <c r="M631" s="161">
        <v>6.298</v>
      </c>
      <c r="N631" s="161">
        <v>7</v>
      </c>
      <c r="O631" s="156" t="str">
        <f t="shared" si="9"/>
        <v>BFSZP00283</v>
      </c>
    </row>
    <row r="632" spans="1:15" ht="17.399999999999999">
      <c r="A632" s="157" t="s">
        <v>5196</v>
      </c>
      <c r="B632" s="157" t="s">
        <v>5197</v>
      </c>
      <c r="C632" s="158"/>
      <c r="D632" s="158"/>
      <c r="E632" s="159"/>
      <c r="F632" s="160" t="s">
        <v>4764</v>
      </c>
      <c r="G632" s="160" t="s">
        <v>4767</v>
      </c>
      <c r="H632" s="161">
        <v>5</v>
      </c>
      <c r="I632" s="162">
        <v>18</v>
      </c>
      <c r="J632" s="161">
        <v>5.8999999999999995</v>
      </c>
      <c r="K632" s="162">
        <v>22</v>
      </c>
      <c r="L632" s="161">
        <v>1.2979999999999998</v>
      </c>
      <c r="M632" s="161">
        <v>6.298</v>
      </c>
      <c r="N632" s="161">
        <v>7</v>
      </c>
      <c r="O632" s="156" t="str">
        <f t="shared" si="9"/>
        <v>BFSZP00284</v>
      </c>
    </row>
    <row r="633" spans="1:15" ht="17.399999999999999">
      <c r="A633" s="157" t="s">
        <v>5198</v>
      </c>
      <c r="B633" s="157" t="s">
        <v>5199</v>
      </c>
      <c r="C633" s="158"/>
      <c r="D633" s="158"/>
      <c r="E633" s="159"/>
      <c r="F633" s="160" t="s">
        <v>4764</v>
      </c>
      <c r="G633" s="160" t="s">
        <v>4765</v>
      </c>
      <c r="H633" s="161">
        <v>5</v>
      </c>
      <c r="I633" s="162">
        <v>18</v>
      </c>
      <c r="J633" s="161">
        <v>5.8999999999999995</v>
      </c>
      <c r="K633" s="162">
        <v>22</v>
      </c>
      <c r="L633" s="161">
        <v>1.2979999999999998</v>
      </c>
      <c r="M633" s="161">
        <v>6.298</v>
      </c>
      <c r="N633" s="161">
        <v>7</v>
      </c>
      <c r="O633" s="156" t="str">
        <f t="shared" si="9"/>
        <v>BFSZP00285</v>
      </c>
    </row>
    <row r="634" spans="1:15" ht="17.399999999999999">
      <c r="A634" s="157" t="s">
        <v>5200</v>
      </c>
      <c r="B634" s="157" t="s">
        <v>5201</v>
      </c>
      <c r="C634" s="158"/>
      <c r="D634" s="158"/>
      <c r="E634" s="159"/>
      <c r="F634" s="160" t="s">
        <v>4764</v>
      </c>
      <c r="G634" s="160" t="s">
        <v>4767</v>
      </c>
      <c r="H634" s="161">
        <v>5</v>
      </c>
      <c r="I634" s="162">
        <v>18</v>
      </c>
      <c r="J634" s="161">
        <v>5.8999999999999995</v>
      </c>
      <c r="K634" s="162">
        <v>22</v>
      </c>
      <c r="L634" s="161">
        <v>1.2979999999999998</v>
      </c>
      <c r="M634" s="161">
        <v>6.298</v>
      </c>
      <c r="N634" s="161">
        <v>7</v>
      </c>
      <c r="O634" s="156" t="str">
        <f t="shared" si="9"/>
        <v>BFSZP00286</v>
      </c>
    </row>
    <row r="635" spans="1:15" ht="17.399999999999999">
      <c r="A635" s="157" t="s">
        <v>5202</v>
      </c>
      <c r="B635" s="157" t="s">
        <v>5203</v>
      </c>
      <c r="C635" s="158"/>
      <c r="D635" s="158"/>
      <c r="E635" s="159"/>
      <c r="F635" s="160" t="s">
        <v>4764</v>
      </c>
      <c r="G635" s="160" t="s">
        <v>4765</v>
      </c>
      <c r="H635" s="161">
        <v>5</v>
      </c>
      <c r="I635" s="162">
        <v>18</v>
      </c>
      <c r="J635" s="161">
        <v>5.8999999999999995</v>
      </c>
      <c r="K635" s="162">
        <v>22</v>
      </c>
      <c r="L635" s="161">
        <v>1.2979999999999998</v>
      </c>
      <c r="M635" s="161">
        <v>6.298</v>
      </c>
      <c r="N635" s="161">
        <v>7</v>
      </c>
      <c r="O635" s="156" t="str">
        <f t="shared" si="9"/>
        <v>BFSZP00287</v>
      </c>
    </row>
    <row r="636" spans="1:15" ht="17.399999999999999">
      <c r="A636" s="157" t="s">
        <v>5204</v>
      </c>
      <c r="B636" s="157" t="s">
        <v>5205</v>
      </c>
      <c r="C636" s="158"/>
      <c r="D636" s="158"/>
      <c r="E636" s="159"/>
      <c r="F636" s="160" t="s">
        <v>4764</v>
      </c>
      <c r="G636" s="160" t="s">
        <v>4767</v>
      </c>
      <c r="H636" s="161">
        <v>5</v>
      </c>
      <c r="I636" s="162">
        <v>18</v>
      </c>
      <c r="J636" s="161">
        <v>5.8999999999999995</v>
      </c>
      <c r="K636" s="162">
        <v>22</v>
      </c>
      <c r="L636" s="161">
        <v>1.2979999999999998</v>
      </c>
      <c r="M636" s="161">
        <v>6.298</v>
      </c>
      <c r="N636" s="161">
        <v>7</v>
      </c>
      <c r="O636" s="156" t="str">
        <f t="shared" si="9"/>
        <v>BFSZP00301</v>
      </c>
    </row>
    <row r="637" spans="1:15" ht="17.399999999999999">
      <c r="A637" s="157" t="s">
        <v>5206</v>
      </c>
      <c r="B637" s="157" t="s">
        <v>5207</v>
      </c>
      <c r="C637" s="158"/>
      <c r="D637" s="158"/>
      <c r="E637" s="159"/>
      <c r="F637" s="160" t="s">
        <v>4764</v>
      </c>
      <c r="G637" s="160" t="s">
        <v>4765</v>
      </c>
      <c r="H637" s="161">
        <v>5</v>
      </c>
      <c r="I637" s="162">
        <v>18</v>
      </c>
      <c r="J637" s="161">
        <v>5.8999999999999995</v>
      </c>
      <c r="K637" s="162">
        <v>22</v>
      </c>
      <c r="L637" s="161">
        <v>1.2979999999999998</v>
      </c>
      <c r="M637" s="161">
        <v>6.298</v>
      </c>
      <c r="N637" s="161">
        <v>7</v>
      </c>
      <c r="O637" s="156" t="str">
        <f t="shared" si="9"/>
        <v>BFSZP00302</v>
      </c>
    </row>
    <row r="638" spans="1:15" ht="17.399999999999999">
      <c r="A638" s="157" t="s">
        <v>5208</v>
      </c>
      <c r="B638" s="157" t="s">
        <v>5209</v>
      </c>
      <c r="C638" s="158"/>
      <c r="D638" s="158"/>
      <c r="E638" s="159"/>
      <c r="F638" s="160" t="s">
        <v>4764</v>
      </c>
      <c r="G638" s="160" t="s">
        <v>4767</v>
      </c>
      <c r="H638" s="161">
        <v>5</v>
      </c>
      <c r="I638" s="162">
        <v>18</v>
      </c>
      <c r="J638" s="161">
        <v>5.8999999999999995</v>
      </c>
      <c r="K638" s="162">
        <v>22</v>
      </c>
      <c r="L638" s="161">
        <v>1.2979999999999998</v>
      </c>
      <c r="M638" s="161">
        <v>6.298</v>
      </c>
      <c r="N638" s="161">
        <v>7</v>
      </c>
      <c r="O638" s="156" t="str">
        <f t="shared" si="9"/>
        <v>BFSZP00304</v>
      </c>
    </row>
    <row r="639" spans="1:15" ht="17.399999999999999">
      <c r="A639" s="157" t="s">
        <v>5210</v>
      </c>
      <c r="B639" s="157" t="s">
        <v>5211</v>
      </c>
      <c r="C639" s="158"/>
      <c r="D639" s="158"/>
      <c r="E639" s="159"/>
      <c r="F639" s="160" t="s">
        <v>4764</v>
      </c>
      <c r="G639" s="160" t="s">
        <v>4767</v>
      </c>
      <c r="H639" s="161">
        <v>20</v>
      </c>
      <c r="I639" s="162">
        <v>18</v>
      </c>
      <c r="J639" s="161">
        <v>23.599999999999998</v>
      </c>
      <c r="K639" s="162">
        <v>22</v>
      </c>
      <c r="L639" s="161">
        <v>5.1919999999999993</v>
      </c>
      <c r="M639" s="161">
        <v>25.192</v>
      </c>
      <c r="N639" s="161">
        <v>30</v>
      </c>
      <c r="O639" s="156" t="str">
        <f t="shared" si="9"/>
        <v>BFSZP00305</v>
      </c>
    </row>
    <row r="640" spans="1:15" ht="17.399999999999999">
      <c r="A640" s="157" t="s">
        <v>5212</v>
      </c>
      <c r="B640" s="157" t="s">
        <v>5213</v>
      </c>
      <c r="C640" s="158"/>
      <c r="D640" s="158"/>
      <c r="E640" s="159"/>
      <c r="F640" s="160" t="s">
        <v>4764</v>
      </c>
      <c r="G640" s="160" t="s">
        <v>4767</v>
      </c>
      <c r="H640" s="161">
        <v>30</v>
      </c>
      <c r="I640" s="162">
        <v>18</v>
      </c>
      <c r="J640" s="161">
        <v>35.4</v>
      </c>
      <c r="K640" s="162">
        <v>22</v>
      </c>
      <c r="L640" s="161">
        <v>7.7879999999999994</v>
      </c>
      <c r="M640" s="161">
        <v>37.787999999999997</v>
      </c>
      <c r="N640" s="161">
        <v>45</v>
      </c>
      <c r="O640" s="156" t="str">
        <f t="shared" si="9"/>
        <v>BFSZP00309</v>
      </c>
    </row>
    <row r="641" spans="1:15" ht="34.799999999999997">
      <c r="A641" s="157" t="s">
        <v>5214</v>
      </c>
      <c r="B641" s="157" t="s">
        <v>5215</v>
      </c>
      <c r="C641" s="158"/>
      <c r="D641" s="158"/>
      <c r="E641" s="163" t="s">
        <v>4766</v>
      </c>
      <c r="F641" s="160" t="s">
        <v>4764</v>
      </c>
      <c r="G641" s="160" t="s">
        <v>4765</v>
      </c>
      <c r="H641" s="161">
        <v>10</v>
      </c>
      <c r="I641" s="162">
        <v>18</v>
      </c>
      <c r="J641" s="161">
        <v>11.799999999999999</v>
      </c>
      <c r="K641" s="162">
        <v>22</v>
      </c>
      <c r="L641" s="161">
        <v>2.5959999999999996</v>
      </c>
      <c r="M641" s="161">
        <v>12.596</v>
      </c>
      <c r="N641" s="161">
        <v>15</v>
      </c>
      <c r="O641" s="156" t="str">
        <f t="shared" si="9"/>
        <v>BFSZP00310</v>
      </c>
    </row>
    <row r="642" spans="1:15" ht="17.399999999999999">
      <c r="A642" s="157" t="s">
        <v>5216</v>
      </c>
      <c r="B642" s="157" t="s">
        <v>5217</v>
      </c>
      <c r="C642" s="158"/>
      <c r="D642" s="158"/>
      <c r="E642" s="159"/>
      <c r="F642" s="160" t="s">
        <v>4764</v>
      </c>
      <c r="G642" s="160" t="s">
        <v>4765</v>
      </c>
      <c r="H642" s="161">
        <v>10</v>
      </c>
      <c r="I642" s="162">
        <v>18</v>
      </c>
      <c r="J642" s="161">
        <v>11.799999999999999</v>
      </c>
      <c r="K642" s="162">
        <v>22</v>
      </c>
      <c r="L642" s="161">
        <v>2.5959999999999996</v>
      </c>
      <c r="M642" s="161">
        <v>12.596</v>
      </c>
      <c r="N642" s="161">
        <v>15</v>
      </c>
      <c r="O642" s="156" t="str">
        <f t="shared" ref="O642:O705" si="10">VLOOKUP(A642,Old,1,FALSE)</f>
        <v>BFSZP00311</v>
      </c>
    </row>
    <row r="643" spans="1:15" ht="17.399999999999999">
      <c r="A643" s="157" t="s">
        <v>5218</v>
      </c>
      <c r="B643" s="157" t="s">
        <v>5219</v>
      </c>
      <c r="C643" s="158"/>
      <c r="D643" s="158"/>
      <c r="E643" s="159"/>
      <c r="F643" s="160" t="s">
        <v>4764</v>
      </c>
      <c r="G643" s="160" t="s">
        <v>4767</v>
      </c>
      <c r="H643" s="161">
        <v>5</v>
      </c>
      <c r="I643" s="162">
        <v>18</v>
      </c>
      <c r="J643" s="161">
        <v>5.8999999999999995</v>
      </c>
      <c r="K643" s="162">
        <v>22</v>
      </c>
      <c r="L643" s="161">
        <v>1.2979999999999998</v>
      </c>
      <c r="M643" s="161">
        <v>6.298</v>
      </c>
      <c r="N643" s="161">
        <v>7</v>
      </c>
      <c r="O643" s="156" t="str">
        <f t="shared" si="10"/>
        <v>BFSZP00312</v>
      </c>
    </row>
    <row r="644" spans="1:15" ht="17.399999999999999">
      <c r="A644" s="157" t="s">
        <v>5220</v>
      </c>
      <c r="B644" s="157" t="s">
        <v>5221</v>
      </c>
      <c r="C644" s="158"/>
      <c r="D644" s="158"/>
      <c r="E644" s="159"/>
      <c r="F644" s="160" t="s">
        <v>4764</v>
      </c>
      <c r="G644" s="160" t="s">
        <v>4767</v>
      </c>
      <c r="H644" s="161">
        <v>5</v>
      </c>
      <c r="I644" s="162">
        <v>18</v>
      </c>
      <c r="J644" s="161">
        <v>5.8999999999999995</v>
      </c>
      <c r="K644" s="162">
        <v>22</v>
      </c>
      <c r="L644" s="161">
        <v>1.2979999999999998</v>
      </c>
      <c r="M644" s="161">
        <v>6.298</v>
      </c>
      <c r="N644" s="161">
        <v>7</v>
      </c>
      <c r="O644" s="156" t="str">
        <f t="shared" si="10"/>
        <v>BFSZP00313</v>
      </c>
    </row>
    <row r="645" spans="1:15" ht="34.799999999999997">
      <c r="A645" s="157" t="s">
        <v>5222</v>
      </c>
      <c r="B645" s="157" t="s">
        <v>5223</v>
      </c>
      <c r="C645" s="158"/>
      <c r="D645" s="158"/>
      <c r="E645" s="163" t="s">
        <v>4766</v>
      </c>
      <c r="F645" s="160" t="s">
        <v>4764</v>
      </c>
      <c r="G645" s="160" t="s">
        <v>4767</v>
      </c>
      <c r="H645" s="161">
        <v>5</v>
      </c>
      <c r="I645" s="162">
        <v>18</v>
      </c>
      <c r="J645" s="161">
        <v>5.8999999999999995</v>
      </c>
      <c r="K645" s="162">
        <v>22</v>
      </c>
      <c r="L645" s="161">
        <v>1.2979999999999998</v>
      </c>
      <c r="M645" s="161">
        <v>6.298</v>
      </c>
      <c r="N645" s="161">
        <v>7</v>
      </c>
      <c r="O645" s="156" t="str">
        <f t="shared" si="10"/>
        <v>BFSZP00314</v>
      </c>
    </row>
    <row r="646" spans="1:15" ht="17.399999999999999">
      <c r="A646" s="157" t="s">
        <v>5224</v>
      </c>
      <c r="B646" s="157" t="s">
        <v>5225</v>
      </c>
      <c r="C646" s="158"/>
      <c r="D646" s="158"/>
      <c r="E646" s="159"/>
      <c r="F646" s="160" t="s">
        <v>4764</v>
      </c>
      <c r="G646" s="160" t="s">
        <v>4767</v>
      </c>
      <c r="H646" s="161">
        <v>5</v>
      </c>
      <c r="I646" s="162">
        <v>18</v>
      </c>
      <c r="J646" s="161">
        <v>5.8999999999999995</v>
      </c>
      <c r="K646" s="162">
        <v>22</v>
      </c>
      <c r="L646" s="161">
        <v>1.2979999999999998</v>
      </c>
      <c r="M646" s="161">
        <v>6.298</v>
      </c>
      <c r="N646" s="161">
        <v>7</v>
      </c>
      <c r="O646" s="156" t="str">
        <f t="shared" si="10"/>
        <v>BFSZP00316</v>
      </c>
    </row>
    <row r="647" spans="1:15" ht="17.399999999999999">
      <c r="A647" s="157" t="s">
        <v>5226</v>
      </c>
      <c r="B647" s="157" t="s">
        <v>5227</v>
      </c>
      <c r="C647" s="158"/>
      <c r="D647" s="158"/>
      <c r="E647" s="159"/>
      <c r="F647" s="160" t="s">
        <v>4764</v>
      </c>
      <c r="G647" s="160" t="s">
        <v>4767</v>
      </c>
      <c r="H647" s="161">
        <v>5</v>
      </c>
      <c r="I647" s="162">
        <v>18</v>
      </c>
      <c r="J647" s="161">
        <v>5.8999999999999995</v>
      </c>
      <c r="K647" s="162">
        <v>22</v>
      </c>
      <c r="L647" s="161">
        <v>1.2979999999999998</v>
      </c>
      <c r="M647" s="161">
        <v>6.298</v>
      </c>
      <c r="N647" s="161">
        <v>7</v>
      </c>
      <c r="O647" s="156" t="str">
        <f t="shared" si="10"/>
        <v>BFSZP00317</v>
      </c>
    </row>
    <row r="648" spans="1:15" ht="17.399999999999999">
      <c r="A648" s="157" t="s">
        <v>5228</v>
      </c>
      <c r="B648" s="157" t="s">
        <v>5229</v>
      </c>
      <c r="C648" s="158"/>
      <c r="D648" s="158"/>
      <c r="E648" s="159"/>
      <c r="F648" s="160" t="s">
        <v>4764</v>
      </c>
      <c r="G648" s="160" t="s">
        <v>4765</v>
      </c>
      <c r="H648" s="161">
        <v>45</v>
      </c>
      <c r="I648" s="162">
        <v>18</v>
      </c>
      <c r="J648" s="161">
        <v>53.099999999999994</v>
      </c>
      <c r="K648" s="162">
        <v>22</v>
      </c>
      <c r="L648" s="161">
        <v>11.681999999999999</v>
      </c>
      <c r="M648" s="161">
        <v>56.682000000000002</v>
      </c>
      <c r="N648" s="161">
        <v>67</v>
      </c>
      <c r="O648" s="156" t="str">
        <f t="shared" si="10"/>
        <v>BFSZP00320</v>
      </c>
    </row>
    <row r="649" spans="1:15" ht="17.399999999999999">
      <c r="A649" s="157" t="s">
        <v>5230</v>
      </c>
      <c r="B649" s="157" t="s">
        <v>5231</v>
      </c>
      <c r="C649" s="158"/>
      <c r="D649" s="158"/>
      <c r="E649" s="159"/>
      <c r="F649" s="160" t="s">
        <v>4764</v>
      </c>
      <c r="G649" s="160" t="s">
        <v>4765</v>
      </c>
      <c r="H649" s="161">
        <v>35</v>
      </c>
      <c r="I649" s="162">
        <v>18</v>
      </c>
      <c r="J649" s="161">
        <v>41.3</v>
      </c>
      <c r="K649" s="162">
        <v>22</v>
      </c>
      <c r="L649" s="161">
        <v>9.0860000000000003</v>
      </c>
      <c r="M649" s="161">
        <v>44.085999999999999</v>
      </c>
      <c r="N649" s="161">
        <v>52</v>
      </c>
      <c r="O649" s="156" t="str">
        <f t="shared" si="10"/>
        <v>BFSZP00321</v>
      </c>
    </row>
    <row r="650" spans="1:15" ht="17.399999999999999">
      <c r="A650" s="157" t="s">
        <v>5232</v>
      </c>
      <c r="B650" s="157" t="s">
        <v>5233</v>
      </c>
      <c r="C650" s="158"/>
      <c r="D650" s="158"/>
      <c r="E650" s="159"/>
      <c r="F650" s="160" t="s">
        <v>4764</v>
      </c>
      <c r="G650" s="160" t="s">
        <v>4767</v>
      </c>
      <c r="H650" s="161">
        <v>5</v>
      </c>
      <c r="I650" s="162">
        <v>18</v>
      </c>
      <c r="J650" s="161">
        <v>5.8999999999999995</v>
      </c>
      <c r="K650" s="162">
        <v>22</v>
      </c>
      <c r="L650" s="161">
        <v>1.2979999999999998</v>
      </c>
      <c r="M650" s="161">
        <v>6.298</v>
      </c>
      <c r="N650" s="161">
        <v>7</v>
      </c>
      <c r="O650" s="156" t="str">
        <f t="shared" si="10"/>
        <v>BFSZP00323</v>
      </c>
    </row>
    <row r="651" spans="1:15" ht="17.399999999999999">
      <c r="A651" s="157" t="s">
        <v>5234</v>
      </c>
      <c r="B651" s="157" t="s">
        <v>5235</v>
      </c>
      <c r="C651" s="158"/>
      <c r="D651" s="158"/>
      <c r="E651" s="159"/>
      <c r="F651" s="160" t="s">
        <v>4764</v>
      </c>
      <c r="G651" s="160" t="s">
        <v>4765</v>
      </c>
      <c r="H651" s="161">
        <v>5</v>
      </c>
      <c r="I651" s="162">
        <v>18</v>
      </c>
      <c r="J651" s="161">
        <v>5.8999999999999995</v>
      </c>
      <c r="K651" s="162">
        <v>22</v>
      </c>
      <c r="L651" s="161">
        <v>1.2979999999999998</v>
      </c>
      <c r="M651" s="161">
        <v>6.298</v>
      </c>
      <c r="N651" s="161">
        <v>7</v>
      </c>
      <c r="O651" s="156" t="str">
        <f t="shared" si="10"/>
        <v>BFSZP00330</v>
      </c>
    </row>
    <row r="652" spans="1:15" ht="17.399999999999999">
      <c r="A652" s="157" t="s">
        <v>5236</v>
      </c>
      <c r="B652" s="157" t="s">
        <v>5237</v>
      </c>
      <c r="C652" s="158"/>
      <c r="D652" s="158"/>
      <c r="E652" s="159"/>
      <c r="F652" s="160" t="s">
        <v>4764</v>
      </c>
      <c r="G652" s="160" t="s">
        <v>4767</v>
      </c>
      <c r="H652" s="161">
        <v>5</v>
      </c>
      <c r="I652" s="162">
        <v>18</v>
      </c>
      <c r="J652" s="161">
        <v>5.8999999999999995</v>
      </c>
      <c r="K652" s="162">
        <v>22</v>
      </c>
      <c r="L652" s="161">
        <v>1.2979999999999998</v>
      </c>
      <c r="M652" s="161">
        <v>6.298</v>
      </c>
      <c r="N652" s="161">
        <v>7</v>
      </c>
      <c r="O652" s="156" t="str">
        <f t="shared" si="10"/>
        <v>BFSZP00338</v>
      </c>
    </row>
    <row r="653" spans="1:15" ht="34.799999999999997">
      <c r="A653" s="157" t="s">
        <v>78</v>
      </c>
      <c r="B653" s="157" t="s">
        <v>1583</v>
      </c>
      <c r="C653" s="158"/>
      <c r="D653" s="157" t="s">
        <v>5109</v>
      </c>
      <c r="E653" s="163" t="s">
        <v>4766</v>
      </c>
      <c r="F653" s="160" t="s">
        <v>4764</v>
      </c>
      <c r="G653" s="160" t="s">
        <v>4767</v>
      </c>
      <c r="H653" s="161">
        <v>25</v>
      </c>
      <c r="I653" s="162">
        <v>28</v>
      </c>
      <c r="J653" s="161">
        <v>32</v>
      </c>
      <c r="K653" s="162">
        <v>22</v>
      </c>
      <c r="L653" s="161">
        <v>7</v>
      </c>
      <c r="M653" s="161">
        <v>32</v>
      </c>
      <c r="N653" s="161">
        <v>53</v>
      </c>
      <c r="O653" s="156" t="str">
        <f t="shared" si="10"/>
        <v>BFSZP00341</v>
      </c>
    </row>
    <row r="654" spans="1:15" ht="34.799999999999997">
      <c r="A654" s="157" t="s">
        <v>83</v>
      </c>
      <c r="B654" s="157" t="s">
        <v>2074</v>
      </c>
      <c r="C654" s="158"/>
      <c r="D654" s="157" t="s">
        <v>5109</v>
      </c>
      <c r="E654" s="163" t="s">
        <v>4766</v>
      </c>
      <c r="F654" s="160" t="s">
        <v>4764</v>
      </c>
      <c r="G654" s="160" t="s">
        <v>4767</v>
      </c>
      <c r="H654" s="161">
        <v>70</v>
      </c>
      <c r="I654" s="162">
        <v>28</v>
      </c>
      <c r="J654" s="161">
        <v>90</v>
      </c>
      <c r="K654" s="162">
        <v>22</v>
      </c>
      <c r="L654" s="161">
        <v>20</v>
      </c>
      <c r="M654" s="161">
        <v>110</v>
      </c>
      <c r="N654" s="161">
        <v>141</v>
      </c>
      <c r="O654" s="156" t="str">
        <f t="shared" si="10"/>
        <v>BFSZP00342</v>
      </c>
    </row>
    <row r="655" spans="1:15" ht="34.799999999999997">
      <c r="A655" s="157" t="s">
        <v>2075</v>
      </c>
      <c r="B655" s="157" t="s">
        <v>2076</v>
      </c>
      <c r="C655" s="158"/>
      <c r="D655" s="157" t="s">
        <v>26</v>
      </c>
      <c r="E655" s="163" t="s">
        <v>4766</v>
      </c>
      <c r="F655" s="160" t="s">
        <v>4764</v>
      </c>
      <c r="G655" s="160" t="s">
        <v>4765</v>
      </c>
      <c r="H655" s="161">
        <v>15</v>
      </c>
      <c r="I655" s="162">
        <v>18</v>
      </c>
      <c r="J655" s="161">
        <v>17.7</v>
      </c>
      <c r="K655" s="162">
        <v>22</v>
      </c>
      <c r="L655" s="161">
        <v>3.8939999999999997</v>
      </c>
      <c r="M655" s="161">
        <v>18.893999999999998</v>
      </c>
      <c r="N655" s="161">
        <v>22</v>
      </c>
      <c r="O655" s="156" t="str">
        <f t="shared" si="10"/>
        <v>BFSZP00343</v>
      </c>
    </row>
    <row r="656" spans="1:15" ht="34.799999999999997">
      <c r="A656" s="157" t="s">
        <v>200</v>
      </c>
      <c r="B656" s="157" t="s">
        <v>598</v>
      </c>
      <c r="C656" s="158"/>
      <c r="D656" s="157" t="s">
        <v>27</v>
      </c>
      <c r="E656" s="163" t="s">
        <v>4766</v>
      </c>
      <c r="F656" s="160" t="s">
        <v>4764</v>
      </c>
      <c r="G656" s="160" t="s">
        <v>4765</v>
      </c>
      <c r="H656" s="161">
        <v>15</v>
      </c>
      <c r="I656" s="162">
        <v>18</v>
      </c>
      <c r="J656" s="161">
        <v>17.7</v>
      </c>
      <c r="K656" s="162">
        <v>22</v>
      </c>
      <c r="L656" s="161">
        <v>3.8939999999999997</v>
      </c>
      <c r="M656" s="161">
        <v>18.893999999999998</v>
      </c>
      <c r="N656" s="161">
        <v>22</v>
      </c>
      <c r="O656" s="156" t="str">
        <f t="shared" si="10"/>
        <v>BFSZP00344</v>
      </c>
    </row>
    <row r="657" spans="1:15" ht="34.799999999999997">
      <c r="A657" s="157" t="s">
        <v>2465</v>
      </c>
      <c r="B657" s="157" t="s">
        <v>2466</v>
      </c>
      <c r="C657" s="158"/>
      <c r="D657" s="157" t="s">
        <v>27</v>
      </c>
      <c r="E657" s="163" t="s">
        <v>4766</v>
      </c>
      <c r="F657" s="160" t="s">
        <v>4764</v>
      </c>
      <c r="G657" s="160" t="s">
        <v>4765</v>
      </c>
      <c r="H657" s="161">
        <v>20</v>
      </c>
      <c r="I657" s="162">
        <v>18</v>
      </c>
      <c r="J657" s="161">
        <v>23.599999999999998</v>
      </c>
      <c r="K657" s="162">
        <v>22</v>
      </c>
      <c r="L657" s="161">
        <v>5.1919999999999993</v>
      </c>
      <c r="M657" s="161">
        <v>25.192</v>
      </c>
      <c r="N657" s="161">
        <v>30</v>
      </c>
      <c r="O657" s="156" t="str">
        <f t="shared" si="10"/>
        <v>BFSZP00345</v>
      </c>
    </row>
    <row r="658" spans="1:15" ht="34.799999999999997">
      <c r="A658" s="157" t="s">
        <v>2077</v>
      </c>
      <c r="B658" s="157" t="s">
        <v>2078</v>
      </c>
      <c r="C658" s="158"/>
      <c r="D658" s="157" t="s">
        <v>26</v>
      </c>
      <c r="E658" s="163" t="s">
        <v>4766</v>
      </c>
      <c r="F658" s="160" t="s">
        <v>4764</v>
      </c>
      <c r="G658" s="160" t="s">
        <v>4767</v>
      </c>
      <c r="H658" s="161">
        <v>15</v>
      </c>
      <c r="I658" s="162">
        <v>18</v>
      </c>
      <c r="J658" s="161">
        <v>17.7</v>
      </c>
      <c r="K658" s="162">
        <v>22</v>
      </c>
      <c r="L658" s="161">
        <v>3.8939999999999997</v>
      </c>
      <c r="M658" s="161">
        <v>18.893999999999998</v>
      </c>
      <c r="N658" s="161">
        <v>22</v>
      </c>
      <c r="O658" s="156" t="str">
        <f t="shared" si="10"/>
        <v>BFSZP00346</v>
      </c>
    </row>
    <row r="659" spans="1:15" ht="17.399999999999999">
      <c r="A659" s="157" t="s">
        <v>5238</v>
      </c>
      <c r="B659" s="157" t="s">
        <v>5239</v>
      </c>
      <c r="C659" s="158"/>
      <c r="D659" s="158"/>
      <c r="E659" s="159"/>
      <c r="F659" s="160" t="s">
        <v>4764</v>
      </c>
      <c r="G659" s="160" t="s">
        <v>4765</v>
      </c>
      <c r="H659" s="161">
        <v>15</v>
      </c>
      <c r="I659" s="162">
        <v>18</v>
      </c>
      <c r="J659" s="161">
        <v>17.7</v>
      </c>
      <c r="K659" s="162">
        <v>22</v>
      </c>
      <c r="L659" s="161">
        <v>3.8939999999999997</v>
      </c>
      <c r="M659" s="161">
        <v>18.893999999999998</v>
      </c>
      <c r="N659" s="161">
        <v>22</v>
      </c>
      <c r="O659" s="156" t="str">
        <f t="shared" si="10"/>
        <v>BFSZP00347</v>
      </c>
    </row>
    <row r="660" spans="1:15" ht="34.799999999999997">
      <c r="A660" s="157" t="s">
        <v>60</v>
      </c>
      <c r="B660" s="157" t="s">
        <v>604</v>
      </c>
      <c r="C660" s="158"/>
      <c r="D660" s="157" t="s">
        <v>4808</v>
      </c>
      <c r="E660" s="163" t="s">
        <v>4766</v>
      </c>
      <c r="F660" s="160" t="s">
        <v>4764</v>
      </c>
      <c r="G660" s="160" t="s">
        <v>4767</v>
      </c>
      <c r="H660" s="161">
        <v>15</v>
      </c>
      <c r="I660" s="162">
        <v>18</v>
      </c>
      <c r="J660" s="161">
        <v>17.7</v>
      </c>
      <c r="K660" s="162">
        <v>22</v>
      </c>
      <c r="L660" s="161">
        <v>3.8939999999999997</v>
      </c>
      <c r="M660" s="161">
        <v>18.893999999999998</v>
      </c>
      <c r="N660" s="161">
        <v>22</v>
      </c>
      <c r="O660" s="156" t="str">
        <f t="shared" si="10"/>
        <v>BFSZP00348</v>
      </c>
    </row>
    <row r="661" spans="1:15" ht="34.799999999999997">
      <c r="A661" s="157" t="s">
        <v>5240</v>
      </c>
      <c r="B661" s="157" t="s">
        <v>5241</v>
      </c>
      <c r="C661" s="158"/>
      <c r="D661" s="157" t="s">
        <v>26</v>
      </c>
      <c r="E661" s="163" t="s">
        <v>4766</v>
      </c>
      <c r="F661" s="160" t="s">
        <v>4764</v>
      </c>
      <c r="G661" s="160" t="s">
        <v>4831</v>
      </c>
      <c r="H661" s="161">
        <v>10</v>
      </c>
      <c r="I661" s="162">
        <v>18</v>
      </c>
      <c r="J661" s="161">
        <v>11.799999999999999</v>
      </c>
      <c r="K661" s="162">
        <v>22</v>
      </c>
      <c r="L661" s="161">
        <v>2.5959999999999996</v>
      </c>
      <c r="M661" s="161">
        <v>12.596</v>
      </c>
      <c r="N661" s="161">
        <v>15</v>
      </c>
      <c r="O661" s="156" t="str">
        <f t="shared" si="10"/>
        <v>BFSZP00350</v>
      </c>
    </row>
    <row r="662" spans="1:15" ht="17.399999999999999">
      <c r="A662" s="157" t="s">
        <v>5242</v>
      </c>
      <c r="B662" s="157" t="s">
        <v>5243</v>
      </c>
      <c r="C662" s="158"/>
      <c r="D662" s="158"/>
      <c r="E662" s="159"/>
      <c r="F662" s="160" t="s">
        <v>4764</v>
      </c>
      <c r="G662" s="160" t="s">
        <v>4767</v>
      </c>
      <c r="H662" s="161">
        <v>5</v>
      </c>
      <c r="I662" s="162">
        <v>18</v>
      </c>
      <c r="J662" s="161">
        <v>5.8999999999999995</v>
      </c>
      <c r="K662" s="162">
        <v>22</v>
      </c>
      <c r="L662" s="161">
        <v>1.2979999999999998</v>
      </c>
      <c r="M662" s="161">
        <v>6.298</v>
      </c>
      <c r="N662" s="161">
        <v>7</v>
      </c>
      <c r="O662" s="156" t="str">
        <f t="shared" si="10"/>
        <v>BFSZP00351</v>
      </c>
    </row>
    <row r="663" spans="1:15" ht="34.799999999999997">
      <c r="A663" s="157" t="s">
        <v>5244</v>
      </c>
      <c r="B663" s="157" t="s">
        <v>5245</v>
      </c>
      <c r="C663" s="158"/>
      <c r="D663" s="157" t="s">
        <v>4808</v>
      </c>
      <c r="E663" s="163" t="s">
        <v>4766</v>
      </c>
      <c r="F663" s="160" t="s">
        <v>4764</v>
      </c>
      <c r="G663" s="160" t="s">
        <v>4767</v>
      </c>
      <c r="H663" s="161">
        <v>40</v>
      </c>
      <c r="I663" s="162">
        <v>18</v>
      </c>
      <c r="J663" s="161">
        <v>47.199999999999996</v>
      </c>
      <c r="K663" s="162">
        <v>22</v>
      </c>
      <c r="L663" s="161">
        <v>10.383999999999999</v>
      </c>
      <c r="M663" s="161">
        <v>50.384</v>
      </c>
      <c r="N663" s="161">
        <v>59</v>
      </c>
      <c r="O663" s="156" t="str">
        <f t="shared" si="10"/>
        <v>BFSZP00352</v>
      </c>
    </row>
    <row r="664" spans="1:15" ht="34.799999999999997">
      <c r="A664" s="157" t="s">
        <v>58</v>
      </c>
      <c r="B664" s="157" t="s">
        <v>608</v>
      </c>
      <c r="C664" s="158"/>
      <c r="D664" s="157" t="s">
        <v>4808</v>
      </c>
      <c r="E664" s="163" t="s">
        <v>4766</v>
      </c>
      <c r="F664" s="160" t="s">
        <v>4764</v>
      </c>
      <c r="G664" s="160" t="s">
        <v>4767</v>
      </c>
      <c r="H664" s="161">
        <v>25</v>
      </c>
      <c r="I664" s="162">
        <v>18</v>
      </c>
      <c r="J664" s="161">
        <v>29.5</v>
      </c>
      <c r="K664" s="162">
        <v>22</v>
      </c>
      <c r="L664" s="161">
        <v>6.49</v>
      </c>
      <c r="M664" s="161">
        <v>31.490000000000002</v>
      </c>
      <c r="N664" s="161">
        <v>37</v>
      </c>
      <c r="O664" s="156" t="str">
        <f t="shared" si="10"/>
        <v>BFSZP00353</v>
      </c>
    </row>
    <row r="665" spans="1:15" ht="34.799999999999997">
      <c r="A665" s="157" t="s">
        <v>407</v>
      </c>
      <c r="B665" s="157" t="s">
        <v>614</v>
      </c>
      <c r="C665" s="158"/>
      <c r="D665" s="157" t="s">
        <v>4808</v>
      </c>
      <c r="E665" s="163" t="s">
        <v>4766</v>
      </c>
      <c r="F665" s="160" t="s">
        <v>4764</v>
      </c>
      <c r="G665" s="160" t="s">
        <v>4767</v>
      </c>
      <c r="H665" s="161">
        <v>25</v>
      </c>
      <c r="I665" s="162">
        <v>18</v>
      </c>
      <c r="J665" s="161">
        <v>29.5</v>
      </c>
      <c r="K665" s="162">
        <v>22</v>
      </c>
      <c r="L665" s="161">
        <v>6.49</v>
      </c>
      <c r="M665" s="161">
        <v>31.490000000000002</v>
      </c>
      <c r="N665" s="161">
        <v>37</v>
      </c>
      <c r="O665" s="156" t="str">
        <f t="shared" si="10"/>
        <v>BFSZP00354</v>
      </c>
    </row>
    <row r="666" spans="1:15" ht="34.799999999999997">
      <c r="A666" s="157" t="s">
        <v>1586</v>
      </c>
      <c r="B666" s="157" t="s">
        <v>1587</v>
      </c>
      <c r="C666" s="158"/>
      <c r="D666" s="157" t="s">
        <v>4808</v>
      </c>
      <c r="E666" s="163" t="s">
        <v>4766</v>
      </c>
      <c r="F666" s="160" t="s">
        <v>4764</v>
      </c>
      <c r="G666" s="160" t="s">
        <v>4767</v>
      </c>
      <c r="H666" s="161">
        <v>35</v>
      </c>
      <c r="I666" s="162">
        <v>18</v>
      </c>
      <c r="J666" s="161">
        <v>41.3</v>
      </c>
      <c r="K666" s="162">
        <v>22</v>
      </c>
      <c r="L666" s="161">
        <v>9.0860000000000003</v>
      </c>
      <c r="M666" s="161">
        <v>44.085999999999999</v>
      </c>
      <c r="N666" s="161">
        <v>52</v>
      </c>
      <c r="O666" s="156" t="str">
        <f t="shared" si="10"/>
        <v>BFSZP00355</v>
      </c>
    </row>
    <row r="667" spans="1:15" ht="34.799999999999997">
      <c r="A667" s="157" t="s">
        <v>57</v>
      </c>
      <c r="B667" s="157" t="s">
        <v>617</v>
      </c>
      <c r="C667" s="158"/>
      <c r="D667" s="157" t="s">
        <v>4808</v>
      </c>
      <c r="E667" s="163" t="s">
        <v>4766</v>
      </c>
      <c r="F667" s="160" t="s">
        <v>4764</v>
      </c>
      <c r="G667" s="160" t="s">
        <v>4767</v>
      </c>
      <c r="H667" s="161">
        <v>30</v>
      </c>
      <c r="I667" s="162">
        <v>18</v>
      </c>
      <c r="J667" s="161">
        <v>35.4</v>
      </c>
      <c r="K667" s="162">
        <v>22</v>
      </c>
      <c r="L667" s="161">
        <v>7.7879999999999994</v>
      </c>
      <c r="M667" s="161">
        <v>37.787999999999997</v>
      </c>
      <c r="N667" s="161">
        <v>45</v>
      </c>
      <c r="O667" s="156" t="str">
        <f t="shared" si="10"/>
        <v>BFSZP00356</v>
      </c>
    </row>
    <row r="668" spans="1:15" ht="34.799999999999997">
      <c r="A668" s="157" t="s">
        <v>5246</v>
      </c>
      <c r="B668" s="157" t="s">
        <v>5247</v>
      </c>
      <c r="C668" s="158"/>
      <c r="D668" s="158"/>
      <c r="E668" s="163" t="s">
        <v>4766</v>
      </c>
      <c r="F668" s="160" t="s">
        <v>4764</v>
      </c>
      <c r="G668" s="160" t="s">
        <v>4767</v>
      </c>
      <c r="H668" s="161">
        <v>45</v>
      </c>
      <c r="I668" s="162">
        <v>18</v>
      </c>
      <c r="J668" s="161">
        <v>53.099999999999994</v>
      </c>
      <c r="K668" s="162">
        <v>22</v>
      </c>
      <c r="L668" s="161">
        <v>11.681999999999999</v>
      </c>
      <c r="M668" s="161">
        <v>56.682000000000002</v>
      </c>
      <c r="N668" s="161">
        <v>67</v>
      </c>
      <c r="O668" s="156" t="str">
        <f t="shared" si="10"/>
        <v>BFSZP00358</v>
      </c>
    </row>
    <row r="669" spans="1:15" ht="34.799999999999997">
      <c r="A669" s="157" t="s">
        <v>5248</v>
      </c>
      <c r="B669" s="157" t="s">
        <v>5249</v>
      </c>
      <c r="C669" s="158"/>
      <c r="D669" s="158"/>
      <c r="E669" s="163" t="s">
        <v>4766</v>
      </c>
      <c r="F669" s="160" t="s">
        <v>4764</v>
      </c>
      <c r="G669" s="160" t="s">
        <v>4767</v>
      </c>
      <c r="H669" s="161">
        <v>5</v>
      </c>
      <c r="I669" s="162">
        <v>18</v>
      </c>
      <c r="J669" s="161">
        <v>5.8999999999999995</v>
      </c>
      <c r="K669" s="162">
        <v>22</v>
      </c>
      <c r="L669" s="161">
        <v>1.2979999999999998</v>
      </c>
      <c r="M669" s="161">
        <v>6.298</v>
      </c>
      <c r="N669" s="161">
        <v>7</v>
      </c>
      <c r="O669" s="156" t="str">
        <f t="shared" si="10"/>
        <v>BFSZP00359</v>
      </c>
    </row>
    <row r="670" spans="1:15" ht="17.399999999999999">
      <c r="A670" s="157" t="s">
        <v>5250</v>
      </c>
      <c r="B670" s="157" t="s">
        <v>5251</v>
      </c>
      <c r="C670" s="158"/>
      <c r="D670" s="158"/>
      <c r="E670" s="159"/>
      <c r="F670" s="160" t="s">
        <v>4764</v>
      </c>
      <c r="G670" s="160" t="s">
        <v>4767</v>
      </c>
      <c r="H670" s="161">
        <v>15</v>
      </c>
      <c r="I670" s="162">
        <v>18</v>
      </c>
      <c r="J670" s="161">
        <v>17.7</v>
      </c>
      <c r="K670" s="162">
        <v>22</v>
      </c>
      <c r="L670" s="161">
        <v>3.8939999999999997</v>
      </c>
      <c r="M670" s="161">
        <v>18.893999999999998</v>
      </c>
      <c r="N670" s="161">
        <v>22</v>
      </c>
      <c r="O670" s="156" t="str">
        <f t="shared" si="10"/>
        <v>BFSZP00361</v>
      </c>
    </row>
    <row r="671" spans="1:15" ht="17.399999999999999">
      <c r="A671" s="157" t="s">
        <v>5252</v>
      </c>
      <c r="B671" s="157" t="s">
        <v>5253</v>
      </c>
      <c r="C671" s="158"/>
      <c r="D671" s="158"/>
      <c r="E671" s="159"/>
      <c r="F671" s="160" t="s">
        <v>4764</v>
      </c>
      <c r="G671" s="160" t="s">
        <v>4767</v>
      </c>
      <c r="H671" s="161">
        <v>30</v>
      </c>
      <c r="I671" s="162">
        <v>18</v>
      </c>
      <c r="J671" s="161">
        <v>35.4</v>
      </c>
      <c r="K671" s="162">
        <v>22</v>
      </c>
      <c r="L671" s="161">
        <v>7.7879999999999994</v>
      </c>
      <c r="M671" s="161">
        <v>37.787999999999997</v>
      </c>
      <c r="N671" s="161">
        <v>45</v>
      </c>
      <c r="O671" s="156" t="str">
        <f t="shared" si="10"/>
        <v>BFSZP00362</v>
      </c>
    </row>
    <row r="672" spans="1:15" ht="17.399999999999999">
      <c r="A672" s="157" t="s">
        <v>5254</v>
      </c>
      <c r="B672" s="157" t="s">
        <v>5255</v>
      </c>
      <c r="C672" s="158"/>
      <c r="D672" s="158"/>
      <c r="E672" s="159"/>
      <c r="F672" s="160" t="s">
        <v>4764</v>
      </c>
      <c r="G672" s="160" t="s">
        <v>4767</v>
      </c>
      <c r="H672" s="161">
        <v>15</v>
      </c>
      <c r="I672" s="162">
        <v>18</v>
      </c>
      <c r="J672" s="161">
        <v>17.7</v>
      </c>
      <c r="K672" s="162">
        <v>22</v>
      </c>
      <c r="L672" s="161">
        <v>3.8939999999999997</v>
      </c>
      <c r="M672" s="161">
        <v>18.893999999999998</v>
      </c>
      <c r="N672" s="161">
        <v>22</v>
      </c>
      <c r="O672" s="156" t="str">
        <f t="shared" si="10"/>
        <v>BFSZP00363</v>
      </c>
    </row>
    <row r="673" spans="1:15" ht="34.799999999999997">
      <c r="A673" s="157" t="s">
        <v>5256</v>
      </c>
      <c r="B673" s="157" t="s">
        <v>5257</v>
      </c>
      <c r="C673" s="158"/>
      <c r="D673" s="158"/>
      <c r="E673" s="163" t="s">
        <v>4766</v>
      </c>
      <c r="F673" s="160" t="s">
        <v>4764</v>
      </c>
      <c r="G673" s="160" t="s">
        <v>4767</v>
      </c>
      <c r="H673" s="161">
        <v>15</v>
      </c>
      <c r="I673" s="162">
        <v>18</v>
      </c>
      <c r="J673" s="161">
        <v>17.7</v>
      </c>
      <c r="K673" s="162">
        <v>22</v>
      </c>
      <c r="L673" s="161">
        <v>3.8939999999999997</v>
      </c>
      <c r="M673" s="161">
        <v>18.893999999999998</v>
      </c>
      <c r="N673" s="161">
        <v>22</v>
      </c>
      <c r="O673" s="156" t="str">
        <f t="shared" si="10"/>
        <v>BFSZP00364</v>
      </c>
    </row>
    <row r="674" spans="1:15" ht="17.399999999999999">
      <c r="A674" s="157" t="s">
        <v>5258</v>
      </c>
      <c r="B674" s="157" t="s">
        <v>5259</v>
      </c>
      <c r="C674" s="158"/>
      <c r="D674" s="158"/>
      <c r="E674" s="159"/>
      <c r="F674" s="160" t="s">
        <v>4764</v>
      </c>
      <c r="G674" s="160" t="s">
        <v>4767</v>
      </c>
      <c r="H674" s="161">
        <v>30</v>
      </c>
      <c r="I674" s="162">
        <v>18</v>
      </c>
      <c r="J674" s="161">
        <v>35.4</v>
      </c>
      <c r="K674" s="162">
        <v>22</v>
      </c>
      <c r="L674" s="161">
        <v>7.7879999999999994</v>
      </c>
      <c r="M674" s="161">
        <v>37.787999999999997</v>
      </c>
      <c r="N674" s="161">
        <v>45</v>
      </c>
      <c r="O674" s="156" t="str">
        <f t="shared" si="10"/>
        <v>BFSZP00365</v>
      </c>
    </row>
    <row r="675" spans="1:15" ht="34.799999999999997">
      <c r="A675" s="157" t="s">
        <v>5260</v>
      </c>
      <c r="B675" s="157" t="s">
        <v>5261</v>
      </c>
      <c r="C675" s="158"/>
      <c r="D675" s="158"/>
      <c r="E675" s="163" t="s">
        <v>4766</v>
      </c>
      <c r="F675" s="160" t="s">
        <v>4764</v>
      </c>
      <c r="G675" s="160" t="s">
        <v>4767</v>
      </c>
      <c r="H675" s="161">
        <v>5</v>
      </c>
      <c r="I675" s="162">
        <v>18</v>
      </c>
      <c r="J675" s="161">
        <v>5.8999999999999995</v>
      </c>
      <c r="K675" s="162">
        <v>22</v>
      </c>
      <c r="L675" s="161">
        <v>1.2979999999999998</v>
      </c>
      <c r="M675" s="161">
        <v>6.298</v>
      </c>
      <c r="N675" s="161">
        <v>7</v>
      </c>
      <c r="O675" s="156" t="str">
        <f t="shared" si="10"/>
        <v>BFSZP00367</v>
      </c>
    </row>
    <row r="676" spans="1:15" ht="34.799999999999997">
      <c r="A676" s="157" t="s">
        <v>5262</v>
      </c>
      <c r="B676" s="157" t="s">
        <v>5263</v>
      </c>
      <c r="C676" s="158"/>
      <c r="D676" s="158"/>
      <c r="E676" s="163" t="s">
        <v>4766</v>
      </c>
      <c r="F676" s="160" t="s">
        <v>4764</v>
      </c>
      <c r="G676" s="160" t="s">
        <v>4767</v>
      </c>
      <c r="H676" s="161">
        <v>10</v>
      </c>
      <c r="I676" s="162">
        <v>18</v>
      </c>
      <c r="J676" s="161">
        <v>11.799999999999999</v>
      </c>
      <c r="K676" s="162">
        <v>22</v>
      </c>
      <c r="L676" s="161">
        <v>2.5959999999999996</v>
      </c>
      <c r="M676" s="161">
        <v>12.596</v>
      </c>
      <c r="N676" s="161">
        <v>15</v>
      </c>
      <c r="O676" s="156" t="str">
        <f t="shared" si="10"/>
        <v>BFSZP00369</v>
      </c>
    </row>
    <row r="677" spans="1:15" ht="17.399999999999999">
      <c r="A677" s="157" t="s">
        <v>5264</v>
      </c>
      <c r="B677" s="157" t="s">
        <v>5265</v>
      </c>
      <c r="C677" s="158"/>
      <c r="D677" s="158"/>
      <c r="E677" s="159"/>
      <c r="F677" s="160" t="s">
        <v>4764</v>
      </c>
      <c r="G677" s="160" t="s">
        <v>4767</v>
      </c>
      <c r="H677" s="161">
        <v>15</v>
      </c>
      <c r="I677" s="162">
        <v>18</v>
      </c>
      <c r="J677" s="161">
        <v>17.7</v>
      </c>
      <c r="K677" s="162">
        <v>22</v>
      </c>
      <c r="L677" s="161">
        <v>3.8939999999999997</v>
      </c>
      <c r="M677" s="161">
        <v>18.893999999999998</v>
      </c>
      <c r="N677" s="161">
        <v>22</v>
      </c>
      <c r="O677" s="156" t="str">
        <f t="shared" si="10"/>
        <v>BFSZP00370</v>
      </c>
    </row>
    <row r="678" spans="1:15" ht="34.799999999999997">
      <c r="A678" s="157" t="s">
        <v>1588</v>
      </c>
      <c r="B678" s="157" t="s">
        <v>1589</v>
      </c>
      <c r="C678" s="158"/>
      <c r="D678" s="157" t="s">
        <v>26</v>
      </c>
      <c r="E678" s="163" t="s">
        <v>4766</v>
      </c>
      <c r="F678" s="160" t="s">
        <v>4764</v>
      </c>
      <c r="G678" s="160" t="s">
        <v>4767</v>
      </c>
      <c r="H678" s="161">
        <v>5</v>
      </c>
      <c r="I678" s="162">
        <v>18</v>
      </c>
      <c r="J678" s="161">
        <v>5.8999999999999995</v>
      </c>
      <c r="K678" s="162">
        <v>22</v>
      </c>
      <c r="L678" s="161">
        <v>1.2979999999999998</v>
      </c>
      <c r="M678" s="161">
        <v>6.298</v>
      </c>
      <c r="N678" s="161">
        <v>7</v>
      </c>
      <c r="O678" s="156" t="str">
        <f t="shared" si="10"/>
        <v>BFSZP00371</v>
      </c>
    </row>
    <row r="679" spans="1:15" ht="34.799999999999997">
      <c r="A679" s="157" t="s">
        <v>1590</v>
      </c>
      <c r="B679" s="157" t="s">
        <v>1591</v>
      </c>
      <c r="C679" s="158"/>
      <c r="D679" s="157" t="s">
        <v>26</v>
      </c>
      <c r="E679" s="163" t="s">
        <v>4766</v>
      </c>
      <c r="F679" s="160" t="s">
        <v>4764</v>
      </c>
      <c r="G679" s="160" t="s">
        <v>4767</v>
      </c>
      <c r="H679" s="161">
        <v>5</v>
      </c>
      <c r="I679" s="162">
        <v>18</v>
      </c>
      <c r="J679" s="161">
        <v>5.8999999999999995</v>
      </c>
      <c r="K679" s="162">
        <v>22</v>
      </c>
      <c r="L679" s="161">
        <v>1.2979999999999998</v>
      </c>
      <c r="M679" s="161">
        <v>6.298</v>
      </c>
      <c r="N679" s="161">
        <v>7</v>
      </c>
      <c r="O679" s="156" t="str">
        <f t="shared" si="10"/>
        <v>BFSZP00372</v>
      </c>
    </row>
    <row r="680" spans="1:15" ht="34.799999999999997">
      <c r="A680" s="157" t="s">
        <v>5266</v>
      </c>
      <c r="B680" s="157" t="s">
        <v>5267</v>
      </c>
      <c r="C680" s="158"/>
      <c r="D680" s="157" t="s">
        <v>4808</v>
      </c>
      <c r="E680" s="163" t="s">
        <v>4766</v>
      </c>
      <c r="F680" s="160" t="s">
        <v>4764</v>
      </c>
      <c r="G680" s="160" t="s">
        <v>4767</v>
      </c>
      <c r="H680" s="161">
        <v>5</v>
      </c>
      <c r="I680" s="162">
        <v>18</v>
      </c>
      <c r="J680" s="161">
        <v>5.8999999999999995</v>
      </c>
      <c r="K680" s="162">
        <v>22</v>
      </c>
      <c r="L680" s="161">
        <v>1.2979999999999998</v>
      </c>
      <c r="M680" s="161">
        <v>6.298</v>
      </c>
      <c r="N680" s="161">
        <v>7</v>
      </c>
      <c r="O680" s="156" t="str">
        <f t="shared" si="10"/>
        <v>BFSZP00373</v>
      </c>
    </row>
    <row r="681" spans="1:15" ht="34.799999999999997">
      <c r="A681" s="157" t="s">
        <v>2081</v>
      </c>
      <c r="B681" s="157" t="s">
        <v>2082</v>
      </c>
      <c r="C681" s="158"/>
      <c r="D681" s="157" t="s">
        <v>4808</v>
      </c>
      <c r="E681" s="163" t="s">
        <v>4766</v>
      </c>
      <c r="F681" s="160" t="s">
        <v>4764</v>
      </c>
      <c r="G681" s="160" t="s">
        <v>4767</v>
      </c>
      <c r="H681" s="161">
        <v>5</v>
      </c>
      <c r="I681" s="162">
        <v>18</v>
      </c>
      <c r="J681" s="161">
        <v>5.8999999999999995</v>
      </c>
      <c r="K681" s="162">
        <v>22</v>
      </c>
      <c r="L681" s="161">
        <v>1.2979999999999998</v>
      </c>
      <c r="M681" s="161">
        <v>6.298</v>
      </c>
      <c r="N681" s="161">
        <v>7</v>
      </c>
      <c r="O681" s="156" t="str">
        <f t="shared" si="10"/>
        <v>BFSZP00374</v>
      </c>
    </row>
    <row r="682" spans="1:15" ht="34.799999999999997">
      <c r="A682" s="157" t="s">
        <v>1592</v>
      </c>
      <c r="B682" s="157" t="s">
        <v>1593</v>
      </c>
      <c r="C682" s="158"/>
      <c r="D682" s="157" t="s">
        <v>26</v>
      </c>
      <c r="E682" s="163" t="s">
        <v>4766</v>
      </c>
      <c r="F682" s="160" t="s">
        <v>4764</v>
      </c>
      <c r="G682" s="160" t="s">
        <v>4767</v>
      </c>
      <c r="H682" s="161">
        <v>5</v>
      </c>
      <c r="I682" s="162">
        <v>18</v>
      </c>
      <c r="J682" s="161">
        <v>5.8999999999999995</v>
      </c>
      <c r="K682" s="162">
        <v>22</v>
      </c>
      <c r="L682" s="161">
        <v>1.2979999999999998</v>
      </c>
      <c r="M682" s="161">
        <v>6.298</v>
      </c>
      <c r="N682" s="161">
        <v>7</v>
      </c>
      <c r="O682" s="156" t="str">
        <f t="shared" si="10"/>
        <v>BFSZP00375</v>
      </c>
    </row>
    <row r="683" spans="1:15" ht="34.799999999999997">
      <c r="A683" s="157" t="s">
        <v>1595</v>
      </c>
      <c r="B683" s="157" t="s">
        <v>1596</v>
      </c>
      <c r="C683" s="158"/>
      <c r="D683" s="157" t="s">
        <v>4808</v>
      </c>
      <c r="E683" s="163" t="s">
        <v>4766</v>
      </c>
      <c r="F683" s="160" t="s">
        <v>4764</v>
      </c>
      <c r="G683" s="160" t="s">
        <v>4767</v>
      </c>
      <c r="H683" s="161">
        <v>5</v>
      </c>
      <c r="I683" s="162">
        <v>18</v>
      </c>
      <c r="J683" s="161">
        <v>5.8999999999999995</v>
      </c>
      <c r="K683" s="162">
        <v>22</v>
      </c>
      <c r="L683" s="161">
        <v>1.2979999999999998</v>
      </c>
      <c r="M683" s="161">
        <v>6.298</v>
      </c>
      <c r="N683" s="161">
        <v>7</v>
      </c>
      <c r="O683" s="156" t="str">
        <f t="shared" si="10"/>
        <v>BFSZP00376</v>
      </c>
    </row>
    <row r="684" spans="1:15" ht="34.799999999999997">
      <c r="A684" s="157" t="s">
        <v>1597</v>
      </c>
      <c r="B684" s="157" t="s">
        <v>1598</v>
      </c>
      <c r="C684" s="158"/>
      <c r="D684" s="157" t="s">
        <v>26</v>
      </c>
      <c r="E684" s="163" t="s">
        <v>4766</v>
      </c>
      <c r="F684" s="160" t="s">
        <v>4764</v>
      </c>
      <c r="G684" s="160" t="s">
        <v>4767</v>
      </c>
      <c r="H684" s="161">
        <v>5</v>
      </c>
      <c r="I684" s="162">
        <v>18</v>
      </c>
      <c r="J684" s="161">
        <v>5.8999999999999995</v>
      </c>
      <c r="K684" s="162">
        <v>22</v>
      </c>
      <c r="L684" s="161">
        <v>1.2979999999999998</v>
      </c>
      <c r="M684" s="161">
        <v>6.298</v>
      </c>
      <c r="N684" s="161">
        <v>7</v>
      </c>
      <c r="O684" s="156" t="str">
        <f t="shared" si="10"/>
        <v>BFSZP00377</v>
      </c>
    </row>
    <row r="685" spans="1:15" ht="34.799999999999997">
      <c r="A685" s="157" t="s">
        <v>5268</v>
      </c>
      <c r="B685" s="157" t="s">
        <v>5269</v>
      </c>
      <c r="C685" s="158"/>
      <c r="D685" s="157" t="s">
        <v>4808</v>
      </c>
      <c r="E685" s="163" t="s">
        <v>4766</v>
      </c>
      <c r="F685" s="160" t="s">
        <v>4764</v>
      </c>
      <c r="G685" s="160" t="s">
        <v>4767</v>
      </c>
      <c r="H685" s="161">
        <v>5</v>
      </c>
      <c r="I685" s="162">
        <v>18</v>
      </c>
      <c r="J685" s="161">
        <v>5.8999999999999995</v>
      </c>
      <c r="K685" s="162">
        <v>22</v>
      </c>
      <c r="L685" s="161">
        <v>1.2979999999999998</v>
      </c>
      <c r="M685" s="161">
        <v>6.298</v>
      </c>
      <c r="N685" s="161">
        <v>7</v>
      </c>
      <c r="O685" s="156" t="str">
        <f t="shared" si="10"/>
        <v>BFSZP00378</v>
      </c>
    </row>
    <row r="686" spans="1:15" ht="34.799999999999997">
      <c r="A686" s="157" t="s">
        <v>1599</v>
      </c>
      <c r="B686" s="157" t="s">
        <v>1600</v>
      </c>
      <c r="C686" s="158"/>
      <c r="D686" s="157" t="s">
        <v>26</v>
      </c>
      <c r="E686" s="163" t="s">
        <v>4766</v>
      </c>
      <c r="F686" s="160" t="s">
        <v>4764</v>
      </c>
      <c r="G686" s="160" t="s">
        <v>4767</v>
      </c>
      <c r="H686" s="161">
        <v>5</v>
      </c>
      <c r="I686" s="162">
        <v>18</v>
      </c>
      <c r="J686" s="161">
        <v>5.8999999999999995</v>
      </c>
      <c r="K686" s="162">
        <v>22</v>
      </c>
      <c r="L686" s="161">
        <v>1.2979999999999998</v>
      </c>
      <c r="M686" s="161">
        <v>6.298</v>
      </c>
      <c r="N686" s="161">
        <v>7</v>
      </c>
      <c r="O686" s="156" t="str">
        <f t="shared" si="10"/>
        <v>BFSZP00379</v>
      </c>
    </row>
    <row r="687" spans="1:15" ht="34.799999999999997">
      <c r="A687" s="157" t="s">
        <v>54</v>
      </c>
      <c r="B687" s="157" t="s">
        <v>761</v>
      </c>
      <c r="C687" s="158"/>
      <c r="D687" s="157" t="s">
        <v>26</v>
      </c>
      <c r="E687" s="163" t="s">
        <v>4766</v>
      </c>
      <c r="F687" s="160" t="s">
        <v>4764</v>
      </c>
      <c r="G687" s="160" t="s">
        <v>4767</v>
      </c>
      <c r="H687" s="161">
        <v>5</v>
      </c>
      <c r="I687" s="162">
        <v>18</v>
      </c>
      <c r="J687" s="161">
        <v>5.8999999999999995</v>
      </c>
      <c r="K687" s="162">
        <v>22</v>
      </c>
      <c r="L687" s="161">
        <v>1.2979999999999998</v>
      </c>
      <c r="M687" s="161">
        <v>6.298</v>
      </c>
      <c r="N687" s="161">
        <v>7</v>
      </c>
      <c r="O687" s="156" t="str">
        <f t="shared" si="10"/>
        <v>BFSZP00380</v>
      </c>
    </row>
    <row r="688" spans="1:15" ht="34.799999999999997">
      <c r="A688" s="157" t="s">
        <v>1602</v>
      </c>
      <c r="B688" s="157" t="s">
        <v>1603</v>
      </c>
      <c r="C688" s="158"/>
      <c r="D688" s="157" t="s">
        <v>26</v>
      </c>
      <c r="E688" s="163" t="s">
        <v>4766</v>
      </c>
      <c r="F688" s="160" t="s">
        <v>4764</v>
      </c>
      <c r="G688" s="160" t="s">
        <v>4767</v>
      </c>
      <c r="H688" s="161">
        <v>5</v>
      </c>
      <c r="I688" s="162">
        <v>18</v>
      </c>
      <c r="J688" s="161">
        <v>5.8999999999999995</v>
      </c>
      <c r="K688" s="162">
        <v>22</v>
      </c>
      <c r="L688" s="161">
        <v>1.2979999999999998</v>
      </c>
      <c r="M688" s="161">
        <v>6.298</v>
      </c>
      <c r="N688" s="161">
        <v>7</v>
      </c>
      <c r="O688" s="156" t="str">
        <f t="shared" si="10"/>
        <v>BFSZP00381</v>
      </c>
    </row>
    <row r="689" spans="1:15" ht="34.799999999999997">
      <c r="A689" s="157" t="s">
        <v>1604</v>
      </c>
      <c r="B689" s="157" t="s">
        <v>1605</v>
      </c>
      <c r="C689" s="158"/>
      <c r="D689" s="157" t="s">
        <v>4808</v>
      </c>
      <c r="E689" s="163" t="s">
        <v>4766</v>
      </c>
      <c r="F689" s="160" t="s">
        <v>4764</v>
      </c>
      <c r="G689" s="160" t="s">
        <v>4767</v>
      </c>
      <c r="H689" s="161">
        <v>15</v>
      </c>
      <c r="I689" s="162">
        <v>18</v>
      </c>
      <c r="J689" s="161">
        <v>17.7</v>
      </c>
      <c r="K689" s="162">
        <v>22</v>
      </c>
      <c r="L689" s="161">
        <v>3.8939999999999997</v>
      </c>
      <c r="M689" s="161">
        <v>18.893999999999998</v>
      </c>
      <c r="N689" s="161">
        <v>22</v>
      </c>
      <c r="O689" s="156" t="str">
        <f t="shared" si="10"/>
        <v>BFSZP00382</v>
      </c>
    </row>
    <row r="690" spans="1:15" ht="34.799999999999997">
      <c r="A690" s="157" t="s">
        <v>1606</v>
      </c>
      <c r="B690" s="157" t="s">
        <v>1607</v>
      </c>
      <c r="C690" s="158"/>
      <c r="D690" s="157" t="s">
        <v>26</v>
      </c>
      <c r="E690" s="163" t="s">
        <v>4766</v>
      </c>
      <c r="F690" s="160" t="s">
        <v>4764</v>
      </c>
      <c r="G690" s="160" t="s">
        <v>4767</v>
      </c>
      <c r="H690" s="161">
        <v>20</v>
      </c>
      <c r="I690" s="162">
        <v>18</v>
      </c>
      <c r="J690" s="161">
        <v>23.599999999999998</v>
      </c>
      <c r="K690" s="162">
        <v>22</v>
      </c>
      <c r="L690" s="161">
        <v>5.1919999999999993</v>
      </c>
      <c r="M690" s="161">
        <v>25.192</v>
      </c>
      <c r="N690" s="161">
        <v>30</v>
      </c>
      <c r="O690" s="156" t="str">
        <f t="shared" si="10"/>
        <v>BFSZP00383</v>
      </c>
    </row>
    <row r="691" spans="1:15" ht="34.799999999999997">
      <c r="A691" s="157" t="s">
        <v>5271</v>
      </c>
      <c r="B691" s="157" t="s">
        <v>5272</v>
      </c>
      <c r="C691" s="158"/>
      <c r="D691" s="157" t="s">
        <v>4808</v>
      </c>
      <c r="E691" s="163" t="s">
        <v>4766</v>
      </c>
      <c r="F691" s="160" t="s">
        <v>4764</v>
      </c>
      <c r="G691" s="160" t="s">
        <v>4767</v>
      </c>
      <c r="H691" s="161">
        <v>20</v>
      </c>
      <c r="I691" s="162">
        <v>18</v>
      </c>
      <c r="J691" s="161">
        <v>23.599999999999998</v>
      </c>
      <c r="K691" s="162">
        <v>22</v>
      </c>
      <c r="L691" s="161">
        <v>5.1919999999999993</v>
      </c>
      <c r="M691" s="161">
        <v>25.192</v>
      </c>
      <c r="N691" s="161">
        <v>30</v>
      </c>
      <c r="O691" s="156" t="str">
        <f t="shared" si="10"/>
        <v>BFSZP00384</v>
      </c>
    </row>
    <row r="692" spans="1:15" ht="34.799999999999997">
      <c r="A692" s="157" t="s">
        <v>1608</v>
      </c>
      <c r="B692" s="157" t="s">
        <v>1609</v>
      </c>
      <c r="C692" s="158"/>
      <c r="D692" s="157" t="s">
        <v>26</v>
      </c>
      <c r="E692" s="163" t="s">
        <v>4766</v>
      </c>
      <c r="F692" s="160" t="s">
        <v>4764</v>
      </c>
      <c r="G692" s="160" t="s">
        <v>4767</v>
      </c>
      <c r="H692" s="161">
        <v>5</v>
      </c>
      <c r="I692" s="162">
        <v>18</v>
      </c>
      <c r="J692" s="161">
        <v>5.8999999999999995</v>
      </c>
      <c r="K692" s="162">
        <v>22</v>
      </c>
      <c r="L692" s="161">
        <v>1.2979999999999998</v>
      </c>
      <c r="M692" s="161">
        <v>6.298</v>
      </c>
      <c r="N692" s="161">
        <v>7</v>
      </c>
      <c r="O692" s="156" t="str">
        <f t="shared" si="10"/>
        <v>BFSZP00385</v>
      </c>
    </row>
    <row r="693" spans="1:15" ht="34.799999999999997">
      <c r="A693" s="157" t="s">
        <v>5273</v>
      </c>
      <c r="B693" s="157" t="s">
        <v>5274</v>
      </c>
      <c r="C693" s="158"/>
      <c r="D693" s="157" t="s">
        <v>4808</v>
      </c>
      <c r="E693" s="163" t="s">
        <v>4766</v>
      </c>
      <c r="F693" s="160" t="s">
        <v>4764</v>
      </c>
      <c r="G693" s="160" t="s">
        <v>4767</v>
      </c>
      <c r="H693" s="161">
        <v>5</v>
      </c>
      <c r="I693" s="162">
        <v>18</v>
      </c>
      <c r="J693" s="161">
        <v>5.8999999999999995</v>
      </c>
      <c r="K693" s="162">
        <v>22</v>
      </c>
      <c r="L693" s="161">
        <v>1.2979999999999998</v>
      </c>
      <c r="M693" s="161">
        <v>6.298</v>
      </c>
      <c r="N693" s="161">
        <v>7</v>
      </c>
      <c r="O693" s="156" t="str">
        <f t="shared" si="10"/>
        <v>BFSZP00386</v>
      </c>
    </row>
    <row r="694" spans="1:15" ht="34.799999999999997">
      <c r="A694" s="157" t="s">
        <v>624</v>
      </c>
      <c r="B694" s="157" t="s">
        <v>765</v>
      </c>
      <c r="C694" s="158"/>
      <c r="D694" s="157" t="s">
        <v>4808</v>
      </c>
      <c r="E694" s="163" t="s">
        <v>4766</v>
      </c>
      <c r="F694" s="160" t="s">
        <v>4764</v>
      </c>
      <c r="G694" s="160" t="s">
        <v>4767</v>
      </c>
      <c r="H694" s="161">
        <v>5</v>
      </c>
      <c r="I694" s="162">
        <v>18</v>
      </c>
      <c r="J694" s="161">
        <v>5.8999999999999995</v>
      </c>
      <c r="K694" s="162">
        <v>22</v>
      </c>
      <c r="L694" s="161">
        <v>1.2979999999999998</v>
      </c>
      <c r="M694" s="161">
        <v>6.298</v>
      </c>
      <c r="N694" s="161">
        <v>7</v>
      </c>
      <c r="O694" s="156" t="str">
        <f t="shared" si="10"/>
        <v>BFSZP00387</v>
      </c>
    </row>
    <row r="695" spans="1:15" ht="34.799999999999997">
      <c r="A695" s="157" t="s">
        <v>1610</v>
      </c>
      <c r="B695" s="157" t="s">
        <v>1611</v>
      </c>
      <c r="C695" s="158"/>
      <c r="D695" s="157" t="s">
        <v>26</v>
      </c>
      <c r="E695" s="163" t="s">
        <v>4766</v>
      </c>
      <c r="F695" s="160" t="s">
        <v>4764</v>
      </c>
      <c r="G695" s="160" t="s">
        <v>4767</v>
      </c>
      <c r="H695" s="161">
        <v>5</v>
      </c>
      <c r="I695" s="162">
        <v>18</v>
      </c>
      <c r="J695" s="161">
        <v>5.8999999999999995</v>
      </c>
      <c r="K695" s="162">
        <v>22</v>
      </c>
      <c r="L695" s="161">
        <v>1.2979999999999998</v>
      </c>
      <c r="M695" s="161">
        <v>6.298</v>
      </c>
      <c r="N695" s="161">
        <v>7</v>
      </c>
      <c r="O695" s="156" t="str">
        <f t="shared" si="10"/>
        <v>BFSZP00388</v>
      </c>
    </row>
    <row r="696" spans="1:15" ht="34.799999999999997">
      <c r="A696" s="157" t="s">
        <v>3567</v>
      </c>
      <c r="B696" s="157" t="s">
        <v>3568</v>
      </c>
      <c r="C696" s="158"/>
      <c r="D696" s="157" t="s">
        <v>4808</v>
      </c>
      <c r="E696" s="163" t="s">
        <v>4766</v>
      </c>
      <c r="F696" s="160" t="s">
        <v>4764</v>
      </c>
      <c r="G696" s="160" t="s">
        <v>4767</v>
      </c>
      <c r="H696" s="161">
        <v>5</v>
      </c>
      <c r="I696" s="162">
        <v>18</v>
      </c>
      <c r="J696" s="161">
        <v>5.8999999999999995</v>
      </c>
      <c r="K696" s="162">
        <v>22</v>
      </c>
      <c r="L696" s="161">
        <v>1.2979999999999998</v>
      </c>
      <c r="M696" s="161">
        <v>6.298</v>
      </c>
      <c r="N696" s="161">
        <v>7</v>
      </c>
      <c r="O696" s="156" t="str">
        <f t="shared" si="10"/>
        <v>BFSZP00389</v>
      </c>
    </row>
    <row r="697" spans="1:15" ht="34.799999999999997">
      <c r="A697" s="157" t="s">
        <v>5275</v>
      </c>
      <c r="B697" s="157" t="s">
        <v>5276</v>
      </c>
      <c r="C697" s="158"/>
      <c r="D697" s="157" t="s">
        <v>4808</v>
      </c>
      <c r="E697" s="163" t="s">
        <v>4766</v>
      </c>
      <c r="F697" s="160" t="s">
        <v>4764</v>
      </c>
      <c r="G697" s="160" t="s">
        <v>4767</v>
      </c>
      <c r="H697" s="161">
        <v>5</v>
      </c>
      <c r="I697" s="162">
        <v>18</v>
      </c>
      <c r="J697" s="161">
        <v>5.8999999999999995</v>
      </c>
      <c r="K697" s="162">
        <v>22</v>
      </c>
      <c r="L697" s="161">
        <v>1.2979999999999998</v>
      </c>
      <c r="M697" s="161">
        <v>6.298</v>
      </c>
      <c r="N697" s="161">
        <v>7</v>
      </c>
      <c r="O697" s="156" t="str">
        <f t="shared" si="10"/>
        <v>BFSZP00390</v>
      </c>
    </row>
    <row r="698" spans="1:15" ht="34.799999999999997">
      <c r="A698" s="157" t="s">
        <v>3569</v>
      </c>
      <c r="B698" s="157" t="s">
        <v>3570</v>
      </c>
      <c r="C698" s="158"/>
      <c r="D698" s="157" t="s">
        <v>4808</v>
      </c>
      <c r="E698" s="163" t="s">
        <v>4766</v>
      </c>
      <c r="F698" s="160" t="s">
        <v>4764</v>
      </c>
      <c r="G698" s="160" t="s">
        <v>4767</v>
      </c>
      <c r="H698" s="161">
        <v>10</v>
      </c>
      <c r="I698" s="162">
        <v>18</v>
      </c>
      <c r="J698" s="161">
        <v>11.799999999999999</v>
      </c>
      <c r="K698" s="162">
        <v>22</v>
      </c>
      <c r="L698" s="161">
        <v>2.5959999999999996</v>
      </c>
      <c r="M698" s="161">
        <v>12.596</v>
      </c>
      <c r="N698" s="161">
        <v>15</v>
      </c>
      <c r="O698" s="156" t="str">
        <f t="shared" si="10"/>
        <v>BFSZP00391</v>
      </c>
    </row>
    <row r="699" spans="1:15" ht="34.799999999999997">
      <c r="A699" s="157" t="s">
        <v>1612</v>
      </c>
      <c r="B699" s="157" t="s">
        <v>5277</v>
      </c>
      <c r="C699" s="158"/>
      <c r="D699" s="157" t="s">
        <v>26</v>
      </c>
      <c r="E699" s="163" t="s">
        <v>4766</v>
      </c>
      <c r="F699" s="160" t="s">
        <v>4764</v>
      </c>
      <c r="G699" s="160" t="s">
        <v>4767</v>
      </c>
      <c r="H699" s="161">
        <v>5</v>
      </c>
      <c r="I699" s="162">
        <v>18</v>
      </c>
      <c r="J699" s="161">
        <v>5.8999999999999995</v>
      </c>
      <c r="K699" s="162">
        <v>22</v>
      </c>
      <c r="L699" s="161">
        <v>1.2979999999999998</v>
      </c>
      <c r="M699" s="161">
        <v>6.298</v>
      </c>
      <c r="N699" s="161">
        <v>7</v>
      </c>
      <c r="O699" s="156" t="str">
        <f t="shared" si="10"/>
        <v>BFSZP00392</v>
      </c>
    </row>
    <row r="700" spans="1:15" ht="34.799999999999997">
      <c r="A700" s="157" t="s">
        <v>5278</v>
      </c>
      <c r="B700" s="157" t="s">
        <v>5279</v>
      </c>
      <c r="C700" s="158"/>
      <c r="D700" s="157" t="s">
        <v>27</v>
      </c>
      <c r="E700" s="163" t="s">
        <v>4766</v>
      </c>
      <c r="F700" s="160" t="s">
        <v>4764</v>
      </c>
      <c r="G700" s="160" t="s">
        <v>4767</v>
      </c>
      <c r="H700" s="161">
        <v>10</v>
      </c>
      <c r="I700" s="162">
        <v>18</v>
      </c>
      <c r="J700" s="161">
        <v>11.799999999999999</v>
      </c>
      <c r="K700" s="162">
        <v>22</v>
      </c>
      <c r="L700" s="161">
        <v>2.5959999999999996</v>
      </c>
      <c r="M700" s="161">
        <v>12.596</v>
      </c>
      <c r="N700" s="161">
        <v>15</v>
      </c>
      <c r="O700" s="156" t="str">
        <f t="shared" si="10"/>
        <v>BFSZP00393</v>
      </c>
    </row>
    <row r="701" spans="1:15" ht="34.799999999999997">
      <c r="A701" s="157" t="s">
        <v>1615</v>
      </c>
      <c r="B701" s="157" t="s">
        <v>5280</v>
      </c>
      <c r="C701" s="158"/>
      <c r="D701" s="157" t="s">
        <v>26</v>
      </c>
      <c r="E701" s="163" t="s">
        <v>4766</v>
      </c>
      <c r="F701" s="160" t="s">
        <v>4764</v>
      </c>
      <c r="G701" s="160" t="s">
        <v>4767</v>
      </c>
      <c r="H701" s="161">
        <v>25</v>
      </c>
      <c r="I701" s="162">
        <v>18</v>
      </c>
      <c r="J701" s="161">
        <v>29.5</v>
      </c>
      <c r="K701" s="162">
        <v>22</v>
      </c>
      <c r="L701" s="161">
        <v>6.49</v>
      </c>
      <c r="M701" s="161">
        <v>31.490000000000002</v>
      </c>
      <c r="N701" s="161">
        <v>37</v>
      </c>
      <c r="O701" s="156" t="str">
        <f t="shared" si="10"/>
        <v>BFSZP00394</v>
      </c>
    </row>
    <row r="702" spans="1:15" ht="34.799999999999997">
      <c r="A702" s="157" t="s">
        <v>1617</v>
      </c>
      <c r="B702" s="157" t="s">
        <v>1618</v>
      </c>
      <c r="C702" s="158"/>
      <c r="D702" s="157" t="s">
        <v>26</v>
      </c>
      <c r="E702" s="163" t="s">
        <v>4766</v>
      </c>
      <c r="F702" s="160" t="s">
        <v>4764</v>
      </c>
      <c r="G702" s="160" t="s">
        <v>4767</v>
      </c>
      <c r="H702" s="161">
        <v>15</v>
      </c>
      <c r="I702" s="162">
        <v>18</v>
      </c>
      <c r="J702" s="161">
        <v>17.7</v>
      </c>
      <c r="K702" s="162">
        <v>22</v>
      </c>
      <c r="L702" s="161">
        <v>3.8939999999999997</v>
      </c>
      <c r="M702" s="161">
        <v>18.893999999999998</v>
      </c>
      <c r="N702" s="161">
        <v>22</v>
      </c>
      <c r="O702" s="156" t="str">
        <f t="shared" si="10"/>
        <v>BFSZP00395</v>
      </c>
    </row>
    <row r="703" spans="1:15" ht="34.799999999999997">
      <c r="A703" s="157" t="s">
        <v>1619</v>
      </c>
      <c r="B703" s="157" t="s">
        <v>1620</v>
      </c>
      <c r="C703" s="158"/>
      <c r="D703" s="157" t="s">
        <v>26</v>
      </c>
      <c r="E703" s="163" t="s">
        <v>4766</v>
      </c>
      <c r="F703" s="160" t="s">
        <v>4764</v>
      </c>
      <c r="G703" s="160" t="s">
        <v>4767</v>
      </c>
      <c r="H703" s="161">
        <v>10</v>
      </c>
      <c r="I703" s="162">
        <v>18</v>
      </c>
      <c r="J703" s="161">
        <v>11.799999999999999</v>
      </c>
      <c r="K703" s="162">
        <v>22</v>
      </c>
      <c r="L703" s="161">
        <v>2.5959999999999996</v>
      </c>
      <c r="M703" s="161">
        <v>12.596</v>
      </c>
      <c r="N703" s="161">
        <v>15</v>
      </c>
      <c r="O703" s="156" t="str">
        <f t="shared" si="10"/>
        <v>BFSZP00396</v>
      </c>
    </row>
    <row r="704" spans="1:15" ht="34.799999999999997">
      <c r="A704" s="157" t="s">
        <v>3573</v>
      </c>
      <c r="B704" s="157" t="s">
        <v>3574</v>
      </c>
      <c r="C704" s="158"/>
      <c r="D704" s="157" t="s">
        <v>4808</v>
      </c>
      <c r="E704" s="163" t="s">
        <v>4766</v>
      </c>
      <c r="F704" s="160" t="s">
        <v>4764</v>
      </c>
      <c r="G704" s="160" t="s">
        <v>4767</v>
      </c>
      <c r="H704" s="161">
        <v>5</v>
      </c>
      <c r="I704" s="162">
        <v>18</v>
      </c>
      <c r="J704" s="161">
        <v>5.8999999999999995</v>
      </c>
      <c r="K704" s="162">
        <v>22</v>
      </c>
      <c r="L704" s="161">
        <v>1.2979999999999998</v>
      </c>
      <c r="M704" s="161">
        <v>6.298</v>
      </c>
      <c r="N704" s="161">
        <v>7</v>
      </c>
      <c r="O704" s="156" t="str">
        <f t="shared" si="10"/>
        <v>BFSZP00402</v>
      </c>
    </row>
    <row r="705" spans="1:15" ht="17.399999999999999">
      <c r="A705" s="157" t="s">
        <v>5281</v>
      </c>
      <c r="B705" s="157" t="s">
        <v>5282</v>
      </c>
      <c r="C705" s="158"/>
      <c r="D705" s="158"/>
      <c r="E705" s="159"/>
      <c r="F705" s="160" t="s">
        <v>4764</v>
      </c>
      <c r="G705" s="160" t="s">
        <v>4767</v>
      </c>
      <c r="H705" s="161">
        <v>20</v>
      </c>
      <c r="I705" s="162">
        <v>18</v>
      </c>
      <c r="J705" s="161">
        <v>23.599999999999998</v>
      </c>
      <c r="K705" s="162">
        <v>22</v>
      </c>
      <c r="L705" s="161">
        <v>5.1919999999999993</v>
      </c>
      <c r="M705" s="161">
        <v>25.192</v>
      </c>
      <c r="N705" s="161">
        <v>30</v>
      </c>
      <c r="O705" s="156" t="str">
        <f t="shared" si="10"/>
        <v>BFSZP00405</v>
      </c>
    </row>
    <row r="706" spans="1:15" ht="34.799999999999997">
      <c r="A706" s="157" t="s">
        <v>5283</v>
      </c>
      <c r="B706" s="157" t="s">
        <v>5284</v>
      </c>
      <c r="C706" s="158"/>
      <c r="D706" s="157" t="s">
        <v>29</v>
      </c>
      <c r="E706" s="163" t="s">
        <v>4766</v>
      </c>
      <c r="F706" s="160" t="s">
        <v>4764</v>
      </c>
      <c r="G706" s="160" t="s">
        <v>4767</v>
      </c>
      <c r="H706" s="161">
        <v>5</v>
      </c>
      <c r="I706" s="162">
        <v>18</v>
      </c>
      <c r="J706" s="161">
        <v>5.8999999999999995</v>
      </c>
      <c r="K706" s="162">
        <v>22</v>
      </c>
      <c r="L706" s="161">
        <v>1.2979999999999998</v>
      </c>
      <c r="M706" s="161">
        <v>6.298</v>
      </c>
      <c r="N706" s="161">
        <v>7</v>
      </c>
      <c r="O706" s="156" t="str">
        <f t="shared" ref="O706:O769" si="11">VLOOKUP(A706,Old,1,FALSE)</f>
        <v>BFSZP00406</v>
      </c>
    </row>
    <row r="707" spans="1:15" ht="34.799999999999997">
      <c r="A707" s="157" t="s">
        <v>5285</v>
      </c>
      <c r="B707" s="157" t="s">
        <v>5286</v>
      </c>
      <c r="C707" s="158"/>
      <c r="D707" s="157" t="s">
        <v>26</v>
      </c>
      <c r="E707" s="163" t="s">
        <v>4766</v>
      </c>
      <c r="F707" s="160" t="s">
        <v>4764</v>
      </c>
      <c r="G707" s="160" t="s">
        <v>4767</v>
      </c>
      <c r="H707" s="161">
        <v>5</v>
      </c>
      <c r="I707" s="162">
        <v>18</v>
      </c>
      <c r="J707" s="161">
        <v>5.8999999999999995</v>
      </c>
      <c r="K707" s="162">
        <v>22</v>
      </c>
      <c r="L707" s="161">
        <v>1.2979999999999998</v>
      </c>
      <c r="M707" s="161">
        <v>6.298</v>
      </c>
      <c r="N707" s="161">
        <v>7</v>
      </c>
      <c r="O707" s="156" t="str">
        <f t="shared" si="11"/>
        <v>BFSZP00407</v>
      </c>
    </row>
    <row r="708" spans="1:15" ht="34.799999999999997">
      <c r="A708" s="157" t="s">
        <v>5287</v>
      </c>
      <c r="B708" s="157" t="s">
        <v>5288</v>
      </c>
      <c r="C708" s="158"/>
      <c r="D708" s="158"/>
      <c r="E708" s="163" t="s">
        <v>4766</v>
      </c>
      <c r="F708" s="160" t="s">
        <v>4764</v>
      </c>
      <c r="G708" s="160" t="s">
        <v>4767</v>
      </c>
      <c r="H708" s="161">
        <v>5</v>
      </c>
      <c r="I708" s="162">
        <v>18</v>
      </c>
      <c r="J708" s="161">
        <v>5.8999999999999995</v>
      </c>
      <c r="K708" s="162">
        <v>22</v>
      </c>
      <c r="L708" s="161">
        <v>1.2979999999999998</v>
      </c>
      <c r="M708" s="161">
        <v>6.298</v>
      </c>
      <c r="N708" s="161">
        <v>7</v>
      </c>
      <c r="O708" s="156" t="str">
        <f t="shared" si="11"/>
        <v>BFSZP00408</v>
      </c>
    </row>
    <row r="709" spans="1:15" ht="34.799999999999997">
      <c r="A709" s="157" t="s">
        <v>5289</v>
      </c>
      <c r="B709" s="157" t="s">
        <v>5290</v>
      </c>
      <c r="C709" s="158"/>
      <c r="D709" s="158"/>
      <c r="E709" s="163" t="s">
        <v>4766</v>
      </c>
      <c r="F709" s="160" t="s">
        <v>4764</v>
      </c>
      <c r="G709" s="160" t="s">
        <v>4767</v>
      </c>
      <c r="H709" s="161">
        <v>15</v>
      </c>
      <c r="I709" s="162">
        <v>18</v>
      </c>
      <c r="J709" s="161">
        <v>17.7</v>
      </c>
      <c r="K709" s="162">
        <v>22</v>
      </c>
      <c r="L709" s="161">
        <v>3.8939999999999997</v>
      </c>
      <c r="M709" s="161">
        <v>18.893999999999998</v>
      </c>
      <c r="N709" s="161">
        <v>22</v>
      </c>
      <c r="O709" s="156" t="str">
        <f t="shared" si="11"/>
        <v>BFSZP00409</v>
      </c>
    </row>
    <row r="710" spans="1:15" ht="34.799999999999997">
      <c r="A710" s="157" t="s">
        <v>3575</v>
      </c>
      <c r="B710" s="157" t="s">
        <v>3576</v>
      </c>
      <c r="C710" s="158"/>
      <c r="D710" s="157" t="s">
        <v>4808</v>
      </c>
      <c r="E710" s="163" t="s">
        <v>4766</v>
      </c>
      <c r="F710" s="160" t="s">
        <v>4764</v>
      </c>
      <c r="G710" s="160" t="s">
        <v>4767</v>
      </c>
      <c r="H710" s="161">
        <v>25</v>
      </c>
      <c r="I710" s="162">
        <v>18</v>
      </c>
      <c r="J710" s="161">
        <v>29.5</v>
      </c>
      <c r="K710" s="162">
        <v>22</v>
      </c>
      <c r="L710" s="161">
        <v>6.49</v>
      </c>
      <c r="M710" s="161">
        <v>31.490000000000002</v>
      </c>
      <c r="N710" s="161">
        <v>37</v>
      </c>
      <c r="O710" s="156" t="str">
        <f t="shared" si="11"/>
        <v>BFSZP00413</v>
      </c>
    </row>
    <row r="711" spans="1:15" ht="34.799999999999997">
      <c r="A711" s="157" t="s">
        <v>1621</v>
      </c>
      <c r="B711" s="157" t="s">
        <v>1622</v>
      </c>
      <c r="C711" s="158"/>
      <c r="D711" s="157" t="s">
        <v>26</v>
      </c>
      <c r="E711" s="163" t="s">
        <v>4766</v>
      </c>
      <c r="F711" s="160" t="s">
        <v>4764</v>
      </c>
      <c r="G711" s="160" t="s">
        <v>4767</v>
      </c>
      <c r="H711" s="161">
        <v>15</v>
      </c>
      <c r="I711" s="162">
        <v>18</v>
      </c>
      <c r="J711" s="161">
        <v>17.7</v>
      </c>
      <c r="K711" s="162">
        <v>22</v>
      </c>
      <c r="L711" s="161">
        <v>3.8939999999999997</v>
      </c>
      <c r="M711" s="161">
        <v>18.893999999999998</v>
      </c>
      <c r="N711" s="161">
        <v>22</v>
      </c>
      <c r="O711" s="156" t="str">
        <f t="shared" si="11"/>
        <v>BFSZP00415</v>
      </c>
    </row>
    <row r="712" spans="1:15" ht="34.799999999999997">
      <c r="A712" s="157" t="s">
        <v>5291</v>
      </c>
      <c r="B712" s="157" t="s">
        <v>5292</v>
      </c>
      <c r="C712" s="158"/>
      <c r="D712" s="157" t="s">
        <v>26</v>
      </c>
      <c r="E712" s="163" t="s">
        <v>4766</v>
      </c>
      <c r="F712" s="160" t="s">
        <v>4764</v>
      </c>
      <c r="G712" s="160" t="s">
        <v>4767</v>
      </c>
      <c r="H712" s="161">
        <v>5</v>
      </c>
      <c r="I712" s="162">
        <v>18</v>
      </c>
      <c r="J712" s="161">
        <v>5.8999999999999995</v>
      </c>
      <c r="K712" s="162">
        <v>22</v>
      </c>
      <c r="L712" s="161">
        <v>1.2979999999999998</v>
      </c>
      <c r="M712" s="161">
        <v>6.298</v>
      </c>
      <c r="N712" s="161">
        <v>7</v>
      </c>
      <c r="O712" s="156" t="str">
        <f t="shared" si="11"/>
        <v>BFSZP00417</v>
      </c>
    </row>
    <row r="713" spans="1:15" ht="34.799999999999997">
      <c r="A713" s="157" t="s">
        <v>1623</v>
      </c>
      <c r="B713" s="157" t="s">
        <v>1624</v>
      </c>
      <c r="C713" s="158"/>
      <c r="D713" s="157" t="s">
        <v>26</v>
      </c>
      <c r="E713" s="163" t="s">
        <v>4766</v>
      </c>
      <c r="F713" s="160" t="s">
        <v>4764</v>
      </c>
      <c r="G713" s="160" t="s">
        <v>4767</v>
      </c>
      <c r="H713" s="161">
        <v>5</v>
      </c>
      <c r="I713" s="162">
        <v>18</v>
      </c>
      <c r="J713" s="161">
        <v>5.8999999999999995</v>
      </c>
      <c r="K713" s="162">
        <v>22</v>
      </c>
      <c r="L713" s="161">
        <v>1.2979999999999998</v>
      </c>
      <c r="M713" s="161">
        <v>6.298</v>
      </c>
      <c r="N713" s="161">
        <v>7</v>
      </c>
      <c r="O713" s="156" t="str">
        <f t="shared" si="11"/>
        <v>BFSZP00418</v>
      </c>
    </row>
    <row r="714" spans="1:15" ht="34.799999999999997">
      <c r="A714" s="157" t="s">
        <v>1625</v>
      </c>
      <c r="B714" s="157" t="s">
        <v>1626</v>
      </c>
      <c r="C714" s="158"/>
      <c r="D714" s="157" t="s">
        <v>26</v>
      </c>
      <c r="E714" s="163" t="s">
        <v>4766</v>
      </c>
      <c r="F714" s="160" t="s">
        <v>4764</v>
      </c>
      <c r="G714" s="160" t="s">
        <v>4767</v>
      </c>
      <c r="H714" s="161">
        <v>5</v>
      </c>
      <c r="I714" s="162">
        <v>18</v>
      </c>
      <c r="J714" s="161">
        <v>5.8999999999999995</v>
      </c>
      <c r="K714" s="162">
        <v>22</v>
      </c>
      <c r="L714" s="161">
        <v>1.2979999999999998</v>
      </c>
      <c r="M714" s="161">
        <v>6.298</v>
      </c>
      <c r="N714" s="161">
        <v>7</v>
      </c>
      <c r="O714" s="156" t="str">
        <f t="shared" si="11"/>
        <v>BFSZP00419</v>
      </c>
    </row>
    <row r="715" spans="1:15" ht="34.799999999999997">
      <c r="A715" s="157" t="s">
        <v>2085</v>
      </c>
      <c r="B715" s="157" t="s">
        <v>2086</v>
      </c>
      <c r="C715" s="158"/>
      <c r="D715" s="157" t="s">
        <v>26</v>
      </c>
      <c r="E715" s="163" t="s">
        <v>4766</v>
      </c>
      <c r="F715" s="160" t="s">
        <v>4764</v>
      </c>
      <c r="G715" s="160" t="s">
        <v>4767</v>
      </c>
      <c r="H715" s="161">
        <v>10</v>
      </c>
      <c r="I715" s="162">
        <v>18</v>
      </c>
      <c r="J715" s="161">
        <v>11.799999999999999</v>
      </c>
      <c r="K715" s="162">
        <v>22</v>
      </c>
      <c r="L715" s="161">
        <v>2.5959999999999996</v>
      </c>
      <c r="M715" s="161">
        <v>12.596</v>
      </c>
      <c r="N715" s="161">
        <v>15</v>
      </c>
      <c r="O715" s="156" t="str">
        <f t="shared" si="11"/>
        <v>BFSZP00420</v>
      </c>
    </row>
    <row r="716" spans="1:15" ht="34.799999999999997">
      <c r="A716" s="157" t="s">
        <v>5293</v>
      </c>
      <c r="B716" s="157" t="s">
        <v>5294</v>
      </c>
      <c r="C716" s="158"/>
      <c r="D716" s="157" t="s">
        <v>4808</v>
      </c>
      <c r="E716" s="163" t="s">
        <v>4766</v>
      </c>
      <c r="F716" s="160" t="s">
        <v>4764</v>
      </c>
      <c r="G716" s="160" t="s">
        <v>4767</v>
      </c>
      <c r="H716" s="161">
        <v>15</v>
      </c>
      <c r="I716" s="162">
        <v>18</v>
      </c>
      <c r="J716" s="161">
        <v>17.7</v>
      </c>
      <c r="K716" s="162">
        <v>22</v>
      </c>
      <c r="L716" s="161">
        <v>3.8939999999999997</v>
      </c>
      <c r="M716" s="161">
        <v>18.893999999999998</v>
      </c>
      <c r="N716" s="161">
        <v>22</v>
      </c>
      <c r="O716" s="156" t="str">
        <f t="shared" si="11"/>
        <v>BFSZP00421</v>
      </c>
    </row>
    <row r="717" spans="1:15" ht="34.799999999999997">
      <c r="A717" s="157" t="s">
        <v>1627</v>
      </c>
      <c r="B717" s="157" t="s">
        <v>1628</v>
      </c>
      <c r="C717" s="158"/>
      <c r="D717" s="157" t="s">
        <v>26</v>
      </c>
      <c r="E717" s="163" t="s">
        <v>4766</v>
      </c>
      <c r="F717" s="160" t="s">
        <v>4764</v>
      </c>
      <c r="G717" s="160" t="s">
        <v>4767</v>
      </c>
      <c r="H717" s="161">
        <v>10</v>
      </c>
      <c r="I717" s="162">
        <v>18</v>
      </c>
      <c r="J717" s="161">
        <v>11.799999999999999</v>
      </c>
      <c r="K717" s="162">
        <v>22</v>
      </c>
      <c r="L717" s="161">
        <v>2.5959999999999996</v>
      </c>
      <c r="M717" s="161">
        <v>12.596</v>
      </c>
      <c r="N717" s="161">
        <v>15</v>
      </c>
      <c r="O717" s="156" t="str">
        <f t="shared" si="11"/>
        <v>BFSZP00422</v>
      </c>
    </row>
    <row r="718" spans="1:15" ht="34.799999999999997">
      <c r="A718" s="157" t="s">
        <v>1629</v>
      </c>
      <c r="B718" s="157" t="s">
        <v>1630</v>
      </c>
      <c r="C718" s="158"/>
      <c r="D718" s="157" t="s">
        <v>26</v>
      </c>
      <c r="E718" s="163" t="s">
        <v>4766</v>
      </c>
      <c r="F718" s="160" t="s">
        <v>4764</v>
      </c>
      <c r="G718" s="160" t="s">
        <v>4767</v>
      </c>
      <c r="H718" s="161">
        <v>5</v>
      </c>
      <c r="I718" s="162">
        <v>18</v>
      </c>
      <c r="J718" s="161">
        <v>5.8999999999999995</v>
      </c>
      <c r="K718" s="162">
        <v>22</v>
      </c>
      <c r="L718" s="161">
        <v>1.2979999999999998</v>
      </c>
      <c r="M718" s="161">
        <v>6.298</v>
      </c>
      <c r="N718" s="161">
        <v>7</v>
      </c>
      <c r="O718" s="156" t="str">
        <f t="shared" si="11"/>
        <v>BFSZP00423</v>
      </c>
    </row>
    <row r="719" spans="1:15" ht="34.799999999999997">
      <c r="A719" s="157" t="s">
        <v>5295</v>
      </c>
      <c r="B719" s="157" t="s">
        <v>5296</v>
      </c>
      <c r="C719" s="158"/>
      <c r="D719" s="157" t="s">
        <v>29</v>
      </c>
      <c r="E719" s="163" t="s">
        <v>4766</v>
      </c>
      <c r="F719" s="160" t="s">
        <v>4764</v>
      </c>
      <c r="G719" s="160" t="s">
        <v>4767</v>
      </c>
      <c r="H719" s="161">
        <v>10</v>
      </c>
      <c r="I719" s="162">
        <v>18</v>
      </c>
      <c r="J719" s="161">
        <v>11.799999999999999</v>
      </c>
      <c r="K719" s="162">
        <v>22</v>
      </c>
      <c r="L719" s="161">
        <v>2.5959999999999996</v>
      </c>
      <c r="M719" s="161">
        <v>12.596</v>
      </c>
      <c r="N719" s="161">
        <v>15</v>
      </c>
      <c r="O719" s="156" t="str">
        <f t="shared" si="11"/>
        <v>BFSZP00424</v>
      </c>
    </row>
    <row r="720" spans="1:15" ht="34.799999999999997">
      <c r="A720" s="157" t="s">
        <v>5297</v>
      </c>
      <c r="B720" s="157" t="s">
        <v>5298</v>
      </c>
      <c r="C720" s="158"/>
      <c r="D720" s="157" t="s">
        <v>26</v>
      </c>
      <c r="E720" s="163" t="s">
        <v>4766</v>
      </c>
      <c r="F720" s="160" t="s">
        <v>4764</v>
      </c>
      <c r="G720" s="160" t="s">
        <v>4767</v>
      </c>
      <c r="H720" s="161">
        <v>10</v>
      </c>
      <c r="I720" s="162">
        <v>18</v>
      </c>
      <c r="J720" s="161">
        <v>11.799999999999999</v>
      </c>
      <c r="K720" s="162">
        <v>22</v>
      </c>
      <c r="L720" s="161">
        <v>2.5959999999999996</v>
      </c>
      <c r="M720" s="161">
        <v>12.596</v>
      </c>
      <c r="N720" s="161">
        <v>15</v>
      </c>
      <c r="O720" s="156" t="str">
        <f t="shared" si="11"/>
        <v>BFSZP00425</v>
      </c>
    </row>
    <row r="721" spans="1:15" ht="34.799999999999997">
      <c r="A721" s="157" t="s">
        <v>5299</v>
      </c>
      <c r="B721" s="157" t="s">
        <v>5300</v>
      </c>
      <c r="C721" s="158"/>
      <c r="D721" s="157" t="s">
        <v>29</v>
      </c>
      <c r="E721" s="163" t="s">
        <v>4766</v>
      </c>
      <c r="F721" s="160" t="s">
        <v>4764</v>
      </c>
      <c r="G721" s="160" t="s">
        <v>4767</v>
      </c>
      <c r="H721" s="161">
        <v>25</v>
      </c>
      <c r="I721" s="162">
        <v>18</v>
      </c>
      <c r="J721" s="161">
        <v>29.5</v>
      </c>
      <c r="K721" s="162">
        <v>22</v>
      </c>
      <c r="L721" s="161">
        <v>6.49</v>
      </c>
      <c r="M721" s="161">
        <v>31.490000000000002</v>
      </c>
      <c r="N721" s="161">
        <v>37</v>
      </c>
      <c r="O721" s="156" t="str">
        <f t="shared" si="11"/>
        <v>BFSZP00427</v>
      </c>
    </row>
    <row r="722" spans="1:15" ht="34.799999999999997">
      <c r="A722" s="157" t="s">
        <v>3579</v>
      </c>
      <c r="B722" s="157" t="s">
        <v>3580</v>
      </c>
      <c r="C722" s="158"/>
      <c r="D722" s="157" t="s">
        <v>29</v>
      </c>
      <c r="E722" s="163" t="s">
        <v>4766</v>
      </c>
      <c r="F722" s="160" t="s">
        <v>4764</v>
      </c>
      <c r="G722" s="160" t="s">
        <v>4767</v>
      </c>
      <c r="H722" s="161">
        <v>15</v>
      </c>
      <c r="I722" s="162">
        <v>18</v>
      </c>
      <c r="J722" s="161">
        <v>17.7</v>
      </c>
      <c r="K722" s="162">
        <v>22</v>
      </c>
      <c r="L722" s="161">
        <v>3.8939999999999997</v>
      </c>
      <c r="M722" s="161">
        <v>18.893999999999998</v>
      </c>
      <c r="N722" s="161">
        <v>22</v>
      </c>
      <c r="O722" s="156" t="str">
        <f t="shared" si="11"/>
        <v>BFSZP00428</v>
      </c>
    </row>
    <row r="723" spans="1:15" ht="34.799999999999997">
      <c r="A723" s="157" t="s">
        <v>5301</v>
      </c>
      <c r="B723" s="157" t="s">
        <v>5302</v>
      </c>
      <c r="C723" s="158"/>
      <c r="D723" s="157" t="s">
        <v>29</v>
      </c>
      <c r="E723" s="163" t="s">
        <v>4766</v>
      </c>
      <c r="F723" s="160" t="s">
        <v>4764</v>
      </c>
      <c r="G723" s="160" t="s">
        <v>4767</v>
      </c>
      <c r="H723" s="161">
        <v>10</v>
      </c>
      <c r="I723" s="162">
        <v>18</v>
      </c>
      <c r="J723" s="161">
        <v>11.799999999999999</v>
      </c>
      <c r="K723" s="162">
        <v>22</v>
      </c>
      <c r="L723" s="161">
        <v>2.5959999999999996</v>
      </c>
      <c r="M723" s="161">
        <v>12.596</v>
      </c>
      <c r="N723" s="161">
        <v>15</v>
      </c>
      <c r="O723" s="156" t="str">
        <f t="shared" si="11"/>
        <v>BFSZP00429</v>
      </c>
    </row>
    <row r="724" spans="1:15" ht="34.799999999999997">
      <c r="A724" s="157" t="s">
        <v>3581</v>
      </c>
      <c r="B724" s="157" t="s">
        <v>3582</v>
      </c>
      <c r="C724" s="158"/>
      <c r="D724" s="157" t="s">
        <v>29</v>
      </c>
      <c r="E724" s="163" t="s">
        <v>4766</v>
      </c>
      <c r="F724" s="160" t="s">
        <v>4764</v>
      </c>
      <c r="G724" s="160" t="s">
        <v>4767</v>
      </c>
      <c r="H724" s="161">
        <v>5</v>
      </c>
      <c r="I724" s="162">
        <v>18</v>
      </c>
      <c r="J724" s="161">
        <v>5.8999999999999995</v>
      </c>
      <c r="K724" s="162">
        <v>22</v>
      </c>
      <c r="L724" s="161">
        <v>1.2979999999999998</v>
      </c>
      <c r="M724" s="161">
        <v>6.298</v>
      </c>
      <c r="N724" s="161">
        <v>7</v>
      </c>
      <c r="O724" s="156" t="str">
        <f t="shared" si="11"/>
        <v>BFSZP00431</v>
      </c>
    </row>
    <row r="725" spans="1:15" ht="34.799999999999997">
      <c r="A725" s="157" t="s">
        <v>5303</v>
      </c>
      <c r="B725" s="157" t="s">
        <v>5304</v>
      </c>
      <c r="C725" s="158"/>
      <c r="D725" s="157" t="s">
        <v>29</v>
      </c>
      <c r="E725" s="163" t="s">
        <v>4766</v>
      </c>
      <c r="F725" s="160" t="s">
        <v>4764</v>
      </c>
      <c r="G725" s="160" t="s">
        <v>4767</v>
      </c>
      <c r="H725" s="161">
        <v>5</v>
      </c>
      <c r="I725" s="162">
        <v>18</v>
      </c>
      <c r="J725" s="161">
        <v>5.8999999999999995</v>
      </c>
      <c r="K725" s="162">
        <v>22</v>
      </c>
      <c r="L725" s="161">
        <v>1.2979999999999998</v>
      </c>
      <c r="M725" s="161">
        <v>6.298</v>
      </c>
      <c r="N725" s="161">
        <v>7</v>
      </c>
      <c r="O725" s="156" t="str">
        <f t="shared" si="11"/>
        <v>BFSZP00432</v>
      </c>
    </row>
    <row r="726" spans="1:15" ht="34.799999999999997">
      <c r="A726" s="157" t="s">
        <v>1631</v>
      </c>
      <c r="B726" s="157" t="s">
        <v>1632</v>
      </c>
      <c r="C726" s="158"/>
      <c r="D726" s="157" t="s">
        <v>4808</v>
      </c>
      <c r="E726" s="163" t="s">
        <v>4766</v>
      </c>
      <c r="F726" s="160" t="s">
        <v>4764</v>
      </c>
      <c r="G726" s="160" t="s">
        <v>4767</v>
      </c>
      <c r="H726" s="161">
        <v>5</v>
      </c>
      <c r="I726" s="162">
        <v>18</v>
      </c>
      <c r="J726" s="161">
        <v>5.8999999999999995</v>
      </c>
      <c r="K726" s="162">
        <v>22</v>
      </c>
      <c r="L726" s="161">
        <v>1.2979999999999998</v>
      </c>
      <c r="M726" s="161">
        <v>6.298</v>
      </c>
      <c r="N726" s="161">
        <v>7</v>
      </c>
      <c r="O726" s="156" t="str">
        <f t="shared" si="11"/>
        <v>BFSZP00434</v>
      </c>
    </row>
    <row r="727" spans="1:15" ht="34.799999999999997">
      <c r="A727" s="157" t="s">
        <v>5305</v>
      </c>
      <c r="B727" s="157" t="s">
        <v>5306</v>
      </c>
      <c r="C727" s="158"/>
      <c r="D727" s="158"/>
      <c r="E727" s="163" t="s">
        <v>4766</v>
      </c>
      <c r="F727" s="160" t="s">
        <v>4764</v>
      </c>
      <c r="G727" s="160" t="s">
        <v>4767</v>
      </c>
      <c r="H727" s="161">
        <v>5</v>
      </c>
      <c r="I727" s="162">
        <v>18</v>
      </c>
      <c r="J727" s="161">
        <v>5.8999999999999995</v>
      </c>
      <c r="K727" s="162">
        <v>22</v>
      </c>
      <c r="L727" s="161">
        <v>1.2979999999999998</v>
      </c>
      <c r="M727" s="161">
        <v>6.298</v>
      </c>
      <c r="N727" s="161">
        <v>7</v>
      </c>
      <c r="O727" s="156" t="str">
        <f t="shared" si="11"/>
        <v>BFSZP00435</v>
      </c>
    </row>
    <row r="728" spans="1:15" ht="34.799999999999997">
      <c r="A728" s="157" t="s">
        <v>5307</v>
      </c>
      <c r="B728" s="157" t="s">
        <v>5308</v>
      </c>
      <c r="C728" s="158"/>
      <c r="D728" s="158"/>
      <c r="E728" s="163" t="s">
        <v>4766</v>
      </c>
      <c r="F728" s="160" t="s">
        <v>4764</v>
      </c>
      <c r="G728" s="160" t="s">
        <v>4767</v>
      </c>
      <c r="H728" s="161">
        <v>5</v>
      </c>
      <c r="I728" s="162">
        <v>18</v>
      </c>
      <c r="J728" s="161">
        <v>5.8999999999999995</v>
      </c>
      <c r="K728" s="162">
        <v>22</v>
      </c>
      <c r="L728" s="161">
        <v>1.2979999999999998</v>
      </c>
      <c r="M728" s="161">
        <v>6.298</v>
      </c>
      <c r="N728" s="161">
        <v>7</v>
      </c>
      <c r="O728" s="156" t="str">
        <f t="shared" si="11"/>
        <v>BFSZP00436</v>
      </c>
    </row>
    <row r="729" spans="1:15" ht="34.799999999999997">
      <c r="A729" s="157" t="s">
        <v>1633</v>
      </c>
      <c r="B729" s="157" t="s">
        <v>1634</v>
      </c>
      <c r="C729" s="158"/>
      <c r="D729" s="157" t="s">
        <v>26</v>
      </c>
      <c r="E729" s="163" t="s">
        <v>4766</v>
      </c>
      <c r="F729" s="160" t="s">
        <v>4764</v>
      </c>
      <c r="G729" s="160" t="s">
        <v>4767</v>
      </c>
      <c r="H729" s="161">
        <v>5</v>
      </c>
      <c r="I729" s="162">
        <v>18</v>
      </c>
      <c r="J729" s="161">
        <v>5.8999999999999995</v>
      </c>
      <c r="K729" s="162">
        <v>22</v>
      </c>
      <c r="L729" s="161">
        <v>1.2979999999999998</v>
      </c>
      <c r="M729" s="161">
        <v>6.298</v>
      </c>
      <c r="N729" s="161">
        <v>7</v>
      </c>
      <c r="O729" s="156" t="str">
        <f t="shared" si="11"/>
        <v>BFSZP00437</v>
      </c>
    </row>
    <row r="730" spans="1:15" ht="17.399999999999999">
      <c r="A730" s="157" t="s">
        <v>5309</v>
      </c>
      <c r="B730" s="157" t="s">
        <v>5310</v>
      </c>
      <c r="C730" s="158"/>
      <c r="D730" s="158"/>
      <c r="E730" s="159"/>
      <c r="F730" s="160" t="s">
        <v>4764</v>
      </c>
      <c r="G730" s="160" t="s">
        <v>4767</v>
      </c>
      <c r="H730" s="161">
        <v>15</v>
      </c>
      <c r="I730" s="162">
        <v>18</v>
      </c>
      <c r="J730" s="161">
        <v>17.7</v>
      </c>
      <c r="K730" s="162">
        <v>22</v>
      </c>
      <c r="L730" s="161">
        <v>3.8939999999999997</v>
      </c>
      <c r="M730" s="161">
        <v>18.893999999999998</v>
      </c>
      <c r="N730" s="161">
        <v>22</v>
      </c>
      <c r="O730" s="156" t="str">
        <f t="shared" si="11"/>
        <v>BFSZP00439</v>
      </c>
    </row>
    <row r="731" spans="1:15" ht="34.799999999999997">
      <c r="A731" s="157" t="s">
        <v>1637</v>
      </c>
      <c r="B731" s="157" t="s">
        <v>1638</v>
      </c>
      <c r="C731" s="158"/>
      <c r="D731" s="157" t="s">
        <v>4808</v>
      </c>
      <c r="E731" s="163" t="s">
        <v>4766</v>
      </c>
      <c r="F731" s="160" t="s">
        <v>4764</v>
      </c>
      <c r="G731" s="160" t="s">
        <v>4767</v>
      </c>
      <c r="H731" s="161">
        <v>10</v>
      </c>
      <c r="I731" s="162">
        <v>18</v>
      </c>
      <c r="J731" s="161">
        <v>11.799999999999999</v>
      </c>
      <c r="K731" s="162">
        <v>22</v>
      </c>
      <c r="L731" s="161">
        <v>2.5959999999999996</v>
      </c>
      <c r="M731" s="161">
        <v>12.596</v>
      </c>
      <c r="N731" s="161">
        <v>15</v>
      </c>
      <c r="O731" s="156" t="str">
        <f t="shared" si="11"/>
        <v>BFSZP00440</v>
      </c>
    </row>
    <row r="732" spans="1:15" ht="17.399999999999999">
      <c r="A732" s="157" t="s">
        <v>5311</v>
      </c>
      <c r="B732" s="157" t="s">
        <v>5312</v>
      </c>
      <c r="C732" s="158"/>
      <c r="D732" s="158"/>
      <c r="E732" s="159"/>
      <c r="F732" s="160" t="s">
        <v>4764</v>
      </c>
      <c r="G732" s="160" t="s">
        <v>4767</v>
      </c>
      <c r="H732" s="161">
        <v>25</v>
      </c>
      <c r="I732" s="162">
        <v>18</v>
      </c>
      <c r="J732" s="161">
        <v>29.5</v>
      </c>
      <c r="K732" s="162">
        <v>22</v>
      </c>
      <c r="L732" s="161">
        <v>6.49</v>
      </c>
      <c r="M732" s="161">
        <v>31.490000000000002</v>
      </c>
      <c r="N732" s="161">
        <v>37</v>
      </c>
      <c r="O732" s="156" t="str">
        <f t="shared" si="11"/>
        <v>BFSZP00441</v>
      </c>
    </row>
    <row r="733" spans="1:15" ht="34.799999999999997">
      <c r="A733" s="157" t="s">
        <v>5314</v>
      </c>
      <c r="B733" s="157" t="s">
        <v>5315</v>
      </c>
      <c r="C733" s="158"/>
      <c r="D733" s="157" t="s">
        <v>27</v>
      </c>
      <c r="E733" s="163" t="s">
        <v>4766</v>
      </c>
      <c r="F733" s="160" t="s">
        <v>4764</v>
      </c>
      <c r="G733" s="160" t="s">
        <v>4767</v>
      </c>
      <c r="H733" s="161">
        <v>5</v>
      </c>
      <c r="I733" s="162">
        <v>18</v>
      </c>
      <c r="J733" s="161">
        <v>5.8999999999999995</v>
      </c>
      <c r="K733" s="162">
        <v>22</v>
      </c>
      <c r="L733" s="161">
        <v>1.2979999999999998</v>
      </c>
      <c r="M733" s="161">
        <v>6.298</v>
      </c>
      <c r="N733" s="161">
        <v>7</v>
      </c>
      <c r="O733" s="156" t="str">
        <f t="shared" si="11"/>
        <v>BFSZP00442</v>
      </c>
    </row>
    <row r="734" spans="1:15" ht="34.799999999999997">
      <c r="A734" s="157" t="s">
        <v>1639</v>
      </c>
      <c r="B734" s="157" t="s">
        <v>1640</v>
      </c>
      <c r="C734" s="158"/>
      <c r="D734" s="157" t="s">
        <v>26</v>
      </c>
      <c r="E734" s="163" t="s">
        <v>4766</v>
      </c>
      <c r="F734" s="160" t="s">
        <v>4764</v>
      </c>
      <c r="G734" s="160" t="s">
        <v>4767</v>
      </c>
      <c r="H734" s="161">
        <v>5</v>
      </c>
      <c r="I734" s="162">
        <v>18</v>
      </c>
      <c r="J734" s="161">
        <v>5.8999999999999995</v>
      </c>
      <c r="K734" s="162">
        <v>22</v>
      </c>
      <c r="L734" s="161">
        <v>1.2979999999999998</v>
      </c>
      <c r="M734" s="161">
        <v>6.298</v>
      </c>
      <c r="N734" s="161">
        <v>7</v>
      </c>
      <c r="O734" s="156" t="str">
        <f t="shared" si="11"/>
        <v>BFSZP00447</v>
      </c>
    </row>
    <row r="735" spans="1:15" ht="34.799999999999997">
      <c r="A735" s="157" t="s">
        <v>5316</v>
      </c>
      <c r="B735" s="157" t="s">
        <v>5317</v>
      </c>
      <c r="C735" s="158"/>
      <c r="D735" s="157" t="s">
        <v>4808</v>
      </c>
      <c r="E735" s="163" t="s">
        <v>4766</v>
      </c>
      <c r="F735" s="160" t="s">
        <v>4764</v>
      </c>
      <c r="G735" s="160" t="s">
        <v>4767</v>
      </c>
      <c r="H735" s="161">
        <v>5</v>
      </c>
      <c r="I735" s="162">
        <v>18</v>
      </c>
      <c r="J735" s="161">
        <v>5.8999999999999995</v>
      </c>
      <c r="K735" s="162">
        <v>22</v>
      </c>
      <c r="L735" s="161">
        <v>1.2979999999999998</v>
      </c>
      <c r="M735" s="161">
        <v>6.298</v>
      </c>
      <c r="N735" s="161">
        <v>7</v>
      </c>
      <c r="O735" s="156" t="str">
        <f t="shared" si="11"/>
        <v>BFSZP00453</v>
      </c>
    </row>
    <row r="736" spans="1:15" ht="17.399999999999999">
      <c r="A736" s="157" t="s">
        <v>5318</v>
      </c>
      <c r="B736" s="157" t="s">
        <v>5319</v>
      </c>
      <c r="C736" s="158"/>
      <c r="D736" s="158"/>
      <c r="E736" s="159"/>
      <c r="F736" s="160" t="s">
        <v>4764</v>
      </c>
      <c r="G736" s="160" t="s">
        <v>4767</v>
      </c>
      <c r="H736" s="161">
        <v>10</v>
      </c>
      <c r="I736" s="162">
        <v>18</v>
      </c>
      <c r="J736" s="161">
        <v>11.799999999999999</v>
      </c>
      <c r="K736" s="162">
        <v>22</v>
      </c>
      <c r="L736" s="161">
        <v>2.5959999999999996</v>
      </c>
      <c r="M736" s="161">
        <v>12.596</v>
      </c>
      <c r="N736" s="161">
        <v>15</v>
      </c>
      <c r="O736" s="156" t="str">
        <f t="shared" si="11"/>
        <v>BFSZP00454</v>
      </c>
    </row>
    <row r="737" spans="1:15" ht="34.799999999999997">
      <c r="A737" s="157" t="s">
        <v>1642</v>
      </c>
      <c r="B737" s="157" t="s">
        <v>1643</v>
      </c>
      <c r="C737" s="158"/>
      <c r="D737" s="157" t="s">
        <v>26</v>
      </c>
      <c r="E737" s="163" t="s">
        <v>4766</v>
      </c>
      <c r="F737" s="160" t="s">
        <v>4764</v>
      </c>
      <c r="G737" s="160" t="s">
        <v>4831</v>
      </c>
      <c r="H737" s="161">
        <v>15</v>
      </c>
      <c r="I737" s="162">
        <v>18</v>
      </c>
      <c r="J737" s="161">
        <v>17.7</v>
      </c>
      <c r="K737" s="162">
        <v>22</v>
      </c>
      <c r="L737" s="161">
        <v>3.8939999999999997</v>
      </c>
      <c r="M737" s="161">
        <v>18.893999999999998</v>
      </c>
      <c r="N737" s="161">
        <v>22</v>
      </c>
      <c r="O737" s="156" t="str">
        <f t="shared" si="11"/>
        <v>BFSZP00455</v>
      </c>
    </row>
    <row r="738" spans="1:15" ht="34.799999999999997">
      <c r="A738" s="157" t="s">
        <v>1644</v>
      </c>
      <c r="B738" s="157" t="s">
        <v>5320</v>
      </c>
      <c r="C738" s="158"/>
      <c r="D738" s="157" t="s">
        <v>26</v>
      </c>
      <c r="E738" s="163" t="s">
        <v>4766</v>
      </c>
      <c r="F738" s="160" t="s">
        <v>4764</v>
      </c>
      <c r="G738" s="160" t="s">
        <v>4831</v>
      </c>
      <c r="H738" s="161">
        <v>10</v>
      </c>
      <c r="I738" s="162">
        <v>18</v>
      </c>
      <c r="J738" s="161">
        <v>11.799999999999999</v>
      </c>
      <c r="K738" s="162">
        <v>22</v>
      </c>
      <c r="L738" s="161">
        <v>2.5959999999999996</v>
      </c>
      <c r="M738" s="161">
        <v>12.596</v>
      </c>
      <c r="N738" s="161">
        <v>15</v>
      </c>
      <c r="O738" s="156" t="str">
        <f t="shared" si="11"/>
        <v>BFSZP00456</v>
      </c>
    </row>
    <row r="739" spans="1:15" ht="34.799999999999997">
      <c r="A739" s="157" t="s">
        <v>1646</v>
      </c>
      <c r="B739" s="157" t="s">
        <v>1647</v>
      </c>
      <c r="C739" s="158"/>
      <c r="D739" s="157" t="s">
        <v>26</v>
      </c>
      <c r="E739" s="163" t="s">
        <v>4766</v>
      </c>
      <c r="F739" s="160" t="s">
        <v>4764</v>
      </c>
      <c r="G739" s="160" t="s">
        <v>4831</v>
      </c>
      <c r="H739" s="161">
        <v>20</v>
      </c>
      <c r="I739" s="162">
        <v>18</v>
      </c>
      <c r="J739" s="161">
        <v>23.599999999999998</v>
      </c>
      <c r="K739" s="162">
        <v>22</v>
      </c>
      <c r="L739" s="161">
        <v>5.1919999999999993</v>
      </c>
      <c r="M739" s="161">
        <v>25.192</v>
      </c>
      <c r="N739" s="161">
        <v>30</v>
      </c>
      <c r="O739" s="156" t="str">
        <f t="shared" si="11"/>
        <v>BFSZP00460</v>
      </c>
    </row>
    <row r="740" spans="1:15" ht="34.799999999999997">
      <c r="A740" s="157" t="s">
        <v>1648</v>
      </c>
      <c r="B740" s="157" t="s">
        <v>1649</v>
      </c>
      <c r="C740" s="158"/>
      <c r="D740" s="157" t="s">
        <v>26</v>
      </c>
      <c r="E740" s="163" t="s">
        <v>4766</v>
      </c>
      <c r="F740" s="160" t="s">
        <v>4764</v>
      </c>
      <c r="G740" s="160" t="s">
        <v>4831</v>
      </c>
      <c r="H740" s="161">
        <v>20</v>
      </c>
      <c r="I740" s="162">
        <v>18</v>
      </c>
      <c r="J740" s="161">
        <v>23.599999999999998</v>
      </c>
      <c r="K740" s="162">
        <v>22</v>
      </c>
      <c r="L740" s="161">
        <v>5.1919999999999993</v>
      </c>
      <c r="M740" s="161">
        <v>25.192</v>
      </c>
      <c r="N740" s="161">
        <v>30</v>
      </c>
      <c r="O740" s="156" t="str">
        <f t="shared" si="11"/>
        <v>BFSZP00461</v>
      </c>
    </row>
    <row r="741" spans="1:15" ht="34.799999999999997">
      <c r="A741" s="157" t="s">
        <v>1650</v>
      </c>
      <c r="B741" s="157" t="s">
        <v>1651</v>
      </c>
      <c r="C741" s="158"/>
      <c r="D741" s="157" t="s">
        <v>26</v>
      </c>
      <c r="E741" s="163" t="s">
        <v>4766</v>
      </c>
      <c r="F741" s="160" t="s">
        <v>4764</v>
      </c>
      <c r="G741" s="160" t="s">
        <v>4831</v>
      </c>
      <c r="H741" s="161">
        <v>45</v>
      </c>
      <c r="I741" s="162">
        <v>18</v>
      </c>
      <c r="J741" s="161">
        <v>53.099999999999994</v>
      </c>
      <c r="K741" s="162">
        <v>22</v>
      </c>
      <c r="L741" s="161">
        <v>11.681999999999999</v>
      </c>
      <c r="M741" s="161">
        <v>56.682000000000002</v>
      </c>
      <c r="N741" s="161">
        <v>67</v>
      </c>
      <c r="O741" s="156" t="str">
        <f t="shared" si="11"/>
        <v>BFSZP00463</v>
      </c>
    </row>
    <row r="742" spans="1:15" ht="34.799999999999997">
      <c r="A742" s="157" t="s">
        <v>5321</v>
      </c>
      <c r="B742" s="157" t="s">
        <v>5322</v>
      </c>
      <c r="C742" s="158"/>
      <c r="D742" s="157" t="s">
        <v>26</v>
      </c>
      <c r="E742" s="163" t="s">
        <v>4766</v>
      </c>
      <c r="F742" s="160" t="s">
        <v>4764</v>
      </c>
      <c r="G742" s="160" t="s">
        <v>4831</v>
      </c>
      <c r="H742" s="161">
        <v>30</v>
      </c>
      <c r="I742" s="162">
        <v>18</v>
      </c>
      <c r="J742" s="161">
        <v>35.4</v>
      </c>
      <c r="K742" s="162">
        <v>22</v>
      </c>
      <c r="L742" s="161">
        <v>7.7879999999999994</v>
      </c>
      <c r="M742" s="161">
        <v>37.787999999999997</v>
      </c>
      <c r="N742" s="161">
        <v>45</v>
      </c>
      <c r="O742" s="156" t="str">
        <f t="shared" si="11"/>
        <v>BFSZP00465</v>
      </c>
    </row>
    <row r="743" spans="1:15" ht="34.799999999999997">
      <c r="A743" s="157" t="s">
        <v>1652</v>
      </c>
      <c r="B743" s="157" t="s">
        <v>1653</v>
      </c>
      <c r="C743" s="158"/>
      <c r="D743" s="157" t="s">
        <v>26</v>
      </c>
      <c r="E743" s="163" t="s">
        <v>4766</v>
      </c>
      <c r="F743" s="160" t="s">
        <v>4764</v>
      </c>
      <c r="G743" s="160" t="s">
        <v>4831</v>
      </c>
      <c r="H743" s="161">
        <v>5</v>
      </c>
      <c r="I743" s="162">
        <v>18</v>
      </c>
      <c r="J743" s="161">
        <v>5.8999999999999995</v>
      </c>
      <c r="K743" s="162">
        <v>22</v>
      </c>
      <c r="L743" s="161">
        <v>1.2979999999999998</v>
      </c>
      <c r="M743" s="161">
        <v>6.298</v>
      </c>
      <c r="N743" s="161">
        <v>7</v>
      </c>
      <c r="O743" s="156" t="str">
        <f t="shared" si="11"/>
        <v>BFSZP00466</v>
      </c>
    </row>
    <row r="744" spans="1:15" ht="34.799999999999997">
      <c r="A744" s="157" t="s">
        <v>1654</v>
      </c>
      <c r="B744" s="157" t="s">
        <v>1655</v>
      </c>
      <c r="C744" s="158"/>
      <c r="D744" s="157" t="s">
        <v>26</v>
      </c>
      <c r="E744" s="163" t="s">
        <v>4766</v>
      </c>
      <c r="F744" s="160" t="s">
        <v>4764</v>
      </c>
      <c r="G744" s="160" t="s">
        <v>4831</v>
      </c>
      <c r="H744" s="161">
        <v>5</v>
      </c>
      <c r="I744" s="162">
        <v>18</v>
      </c>
      <c r="J744" s="161">
        <v>5.8999999999999995</v>
      </c>
      <c r="K744" s="162">
        <v>22</v>
      </c>
      <c r="L744" s="161">
        <v>1.2979999999999998</v>
      </c>
      <c r="M744" s="161">
        <v>6.298</v>
      </c>
      <c r="N744" s="161">
        <v>7</v>
      </c>
      <c r="O744" s="156" t="str">
        <f t="shared" si="11"/>
        <v>BFSZP00467</v>
      </c>
    </row>
    <row r="745" spans="1:15" ht="34.799999999999997">
      <c r="A745" s="157" t="s">
        <v>5323</v>
      </c>
      <c r="B745" s="157" t="s">
        <v>5324</v>
      </c>
      <c r="C745" s="158"/>
      <c r="D745" s="157" t="s">
        <v>26</v>
      </c>
      <c r="E745" s="163" t="s">
        <v>4766</v>
      </c>
      <c r="F745" s="160" t="s">
        <v>4764</v>
      </c>
      <c r="G745" s="160" t="s">
        <v>4831</v>
      </c>
      <c r="H745" s="161">
        <v>15</v>
      </c>
      <c r="I745" s="162">
        <v>28</v>
      </c>
      <c r="J745" s="161">
        <v>19.2</v>
      </c>
      <c r="K745" s="162">
        <v>22</v>
      </c>
      <c r="L745" s="161">
        <v>4.2240000000000002</v>
      </c>
      <c r="M745" s="161">
        <v>19.224</v>
      </c>
      <c r="N745" s="161">
        <v>25</v>
      </c>
      <c r="O745" s="156" t="str">
        <f t="shared" si="11"/>
        <v>BFSZP00469</v>
      </c>
    </row>
    <row r="746" spans="1:15" ht="34.799999999999997">
      <c r="A746" s="157" t="s">
        <v>2089</v>
      </c>
      <c r="B746" s="157" t="s">
        <v>2090</v>
      </c>
      <c r="C746" s="158"/>
      <c r="D746" s="157" t="s">
        <v>26</v>
      </c>
      <c r="E746" s="163" t="s">
        <v>4766</v>
      </c>
      <c r="F746" s="160" t="s">
        <v>4764</v>
      </c>
      <c r="G746" s="160" t="s">
        <v>4831</v>
      </c>
      <c r="H746" s="161">
        <v>10</v>
      </c>
      <c r="I746" s="162">
        <v>28</v>
      </c>
      <c r="J746" s="161">
        <v>12.8</v>
      </c>
      <c r="K746" s="162">
        <v>22</v>
      </c>
      <c r="L746" s="161">
        <v>2.8160000000000003</v>
      </c>
      <c r="M746" s="161">
        <v>12.816000000000001</v>
      </c>
      <c r="N746" s="161">
        <v>16</v>
      </c>
      <c r="O746" s="156" t="str">
        <f t="shared" si="11"/>
        <v>BFSZP00470</v>
      </c>
    </row>
    <row r="747" spans="1:15" ht="34.799999999999997">
      <c r="A747" s="157" t="s">
        <v>5325</v>
      </c>
      <c r="B747" s="157" t="s">
        <v>5326</v>
      </c>
      <c r="C747" s="158"/>
      <c r="D747" s="157" t="s">
        <v>26</v>
      </c>
      <c r="E747" s="163" t="s">
        <v>4766</v>
      </c>
      <c r="F747" s="160" t="s">
        <v>4764</v>
      </c>
      <c r="G747" s="160" t="s">
        <v>4831</v>
      </c>
      <c r="H747" s="161">
        <v>15</v>
      </c>
      <c r="I747" s="162">
        <v>28</v>
      </c>
      <c r="J747" s="161">
        <v>19.2</v>
      </c>
      <c r="K747" s="162">
        <v>22</v>
      </c>
      <c r="L747" s="161">
        <v>4.2240000000000002</v>
      </c>
      <c r="M747" s="161">
        <v>19.224</v>
      </c>
      <c r="N747" s="161">
        <v>25</v>
      </c>
      <c r="O747" s="156" t="str">
        <f t="shared" si="11"/>
        <v>BFSZP00471</v>
      </c>
    </row>
    <row r="748" spans="1:15" ht="34.799999999999997">
      <c r="A748" s="157" t="s">
        <v>2093</v>
      </c>
      <c r="B748" s="157" t="s">
        <v>2094</v>
      </c>
      <c r="C748" s="158"/>
      <c r="D748" s="157" t="s">
        <v>26</v>
      </c>
      <c r="E748" s="163" t="s">
        <v>4766</v>
      </c>
      <c r="F748" s="160" t="s">
        <v>4764</v>
      </c>
      <c r="G748" s="160" t="s">
        <v>4831</v>
      </c>
      <c r="H748" s="161">
        <v>30</v>
      </c>
      <c r="I748" s="162">
        <v>28</v>
      </c>
      <c r="J748" s="161">
        <v>38.4</v>
      </c>
      <c r="K748" s="162">
        <v>22</v>
      </c>
      <c r="L748" s="161">
        <v>8.4480000000000004</v>
      </c>
      <c r="M748" s="161">
        <v>38.448</v>
      </c>
      <c r="N748" s="161">
        <v>49</v>
      </c>
      <c r="O748" s="156" t="str">
        <f t="shared" si="11"/>
        <v>BFSZP00472</v>
      </c>
    </row>
    <row r="749" spans="1:15" ht="34.799999999999997">
      <c r="A749" s="157" t="s">
        <v>5327</v>
      </c>
      <c r="B749" s="157" t="s">
        <v>5328</v>
      </c>
      <c r="C749" s="158"/>
      <c r="D749" s="157" t="s">
        <v>26</v>
      </c>
      <c r="E749" s="163" t="s">
        <v>4766</v>
      </c>
      <c r="F749" s="160" t="s">
        <v>4764</v>
      </c>
      <c r="G749" s="160" t="s">
        <v>4831</v>
      </c>
      <c r="H749" s="161">
        <v>10</v>
      </c>
      <c r="I749" s="162">
        <v>18</v>
      </c>
      <c r="J749" s="161">
        <v>11.799999999999999</v>
      </c>
      <c r="K749" s="162">
        <v>22</v>
      </c>
      <c r="L749" s="161">
        <v>2.5959999999999996</v>
      </c>
      <c r="M749" s="161">
        <v>12.596</v>
      </c>
      <c r="N749" s="161">
        <v>15</v>
      </c>
      <c r="O749" s="156" t="str">
        <f t="shared" si="11"/>
        <v>BFSZP00478</v>
      </c>
    </row>
    <row r="750" spans="1:15" ht="34.799999999999997">
      <c r="A750" s="157" t="s">
        <v>5329</v>
      </c>
      <c r="B750" s="157" t="s">
        <v>5330</v>
      </c>
      <c r="C750" s="158"/>
      <c r="D750" s="157" t="s">
        <v>26</v>
      </c>
      <c r="E750" s="163" t="s">
        <v>4766</v>
      </c>
      <c r="F750" s="160" t="s">
        <v>4764</v>
      </c>
      <c r="G750" s="160" t="s">
        <v>4831</v>
      </c>
      <c r="H750" s="161">
        <v>5</v>
      </c>
      <c r="I750" s="162">
        <v>18</v>
      </c>
      <c r="J750" s="161">
        <v>5.8999999999999995</v>
      </c>
      <c r="K750" s="162">
        <v>22</v>
      </c>
      <c r="L750" s="161">
        <v>1.2979999999999998</v>
      </c>
      <c r="M750" s="161">
        <v>6.298</v>
      </c>
      <c r="N750" s="161">
        <v>7</v>
      </c>
      <c r="O750" s="156" t="str">
        <f t="shared" si="11"/>
        <v>BFSZP00479</v>
      </c>
    </row>
    <row r="751" spans="1:15" ht="34.799999999999997">
      <c r="A751" s="157" t="s">
        <v>5331</v>
      </c>
      <c r="B751" s="157" t="s">
        <v>5332</v>
      </c>
      <c r="C751" s="158"/>
      <c r="D751" s="157" t="s">
        <v>26</v>
      </c>
      <c r="E751" s="163" t="s">
        <v>4766</v>
      </c>
      <c r="F751" s="160" t="s">
        <v>4764</v>
      </c>
      <c r="G751" s="160" t="s">
        <v>4831</v>
      </c>
      <c r="H751" s="161">
        <v>5</v>
      </c>
      <c r="I751" s="162">
        <v>18</v>
      </c>
      <c r="J751" s="161">
        <v>5.8999999999999995</v>
      </c>
      <c r="K751" s="162">
        <v>22</v>
      </c>
      <c r="L751" s="161">
        <v>1.2979999999999998</v>
      </c>
      <c r="M751" s="161">
        <v>6.298</v>
      </c>
      <c r="N751" s="161">
        <v>7</v>
      </c>
      <c r="O751" s="156" t="str">
        <f t="shared" si="11"/>
        <v>BFSZP00481</v>
      </c>
    </row>
    <row r="752" spans="1:15" ht="17.399999999999999">
      <c r="A752" s="157" t="s">
        <v>5333</v>
      </c>
      <c r="B752" s="157" t="s">
        <v>5334</v>
      </c>
      <c r="C752" s="158"/>
      <c r="D752" s="158"/>
      <c r="E752" s="159"/>
      <c r="F752" s="160" t="s">
        <v>4764</v>
      </c>
      <c r="G752" s="160" t="s">
        <v>4767</v>
      </c>
      <c r="H752" s="161">
        <v>270</v>
      </c>
      <c r="I752" s="162">
        <v>18</v>
      </c>
      <c r="J752" s="161">
        <v>318.59999999999997</v>
      </c>
      <c r="K752" s="162">
        <v>22</v>
      </c>
      <c r="L752" s="161">
        <v>70.091999999999999</v>
      </c>
      <c r="M752" s="161">
        <v>340.09199999999998</v>
      </c>
      <c r="N752" s="161">
        <v>401</v>
      </c>
      <c r="O752" s="156" t="str">
        <f t="shared" si="11"/>
        <v>BFTAN00080</v>
      </c>
    </row>
    <row r="753" spans="1:15" ht="34.799999999999997">
      <c r="A753" s="157" t="s">
        <v>3585</v>
      </c>
      <c r="B753" s="157" t="s">
        <v>3586</v>
      </c>
      <c r="C753" s="158"/>
      <c r="D753" s="157" t="s">
        <v>29</v>
      </c>
      <c r="E753" s="163" t="s">
        <v>4766</v>
      </c>
      <c r="F753" s="160" t="s">
        <v>4764</v>
      </c>
      <c r="G753" s="160" t="s">
        <v>4765</v>
      </c>
      <c r="H753" s="161">
        <v>50</v>
      </c>
      <c r="I753" s="162">
        <v>18</v>
      </c>
      <c r="J753" s="161">
        <v>59</v>
      </c>
      <c r="K753" s="162">
        <v>22</v>
      </c>
      <c r="L753" s="161">
        <v>12.98</v>
      </c>
      <c r="M753" s="161">
        <v>62.980000000000004</v>
      </c>
      <c r="N753" s="161">
        <v>74</v>
      </c>
      <c r="O753" s="156" t="str">
        <f t="shared" si="11"/>
        <v>BFTBK00004</v>
      </c>
    </row>
    <row r="754" spans="1:15" ht="34.799999999999997">
      <c r="A754" s="157" t="s">
        <v>5335</v>
      </c>
      <c r="B754" s="157" t="s">
        <v>5336</v>
      </c>
      <c r="C754" s="158"/>
      <c r="D754" s="157" t="s">
        <v>29</v>
      </c>
      <c r="E754" s="163" t="s">
        <v>4766</v>
      </c>
      <c r="F754" s="160" t="s">
        <v>4764</v>
      </c>
      <c r="G754" s="160" t="s">
        <v>4765</v>
      </c>
      <c r="H754" s="161">
        <v>85</v>
      </c>
      <c r="I754" s="162">
        <v>18</v>
      </c>
      <c r="J754" s="161">
        <v>100.3</v>
      </c>
      <c r="K754" s="162">
        <v>22</v>
      </c>
      <c r="L754" s="161">
        <v>22.065999999999999</v>
      </c>
      <c r="M754" s="161">
        <v>107.066</v>
      </c>
      <c r="N754" s="161">
        <v>126</v>
      </c>
      <c r="O754" s="156" t="str">
        <f t="shared" si="11"/>
        <v>BFTBK00005</v>
      </c>
    </row>
    <row r="755" spans="1:15" ht="34.799999999999997">
      <c r="A755" s="157" t="s">
        <v>3587</v>
      </c>
      <c r="B755" s="157" t="s">
        <v>3588</v>
      </c>
      <c r="C755" s="158"/>
      <c r="D755" s="157" t="s">
        <v>29</v>
      </c>
      <c r="E755" s="163" t="s">
        <v>4766</v>
      </c>
      <c r="F755" s="160" t="s">
        <v>4764</v>
      </c>
      <c r="G755" s="160" t="s">
        <v>4765</v>
      </c>
      <c r="H755" s="161">
        <v>45</v>
      </c>
      <c r="I755" s="162">
        <v>18</v>
      </c>
      <c r="J755" s="161">
        <v>53.099999999999994</v>
      </c>
      <c r="K755" s="162">
        <v>22</v>
      </c>
      <c r="L755" s="161">
        <v>11.681999999999999</v>
      </c>
      <c r="M755" s="161">
        <v>56.682000000000002</v>
      </c>
      <c r="N755" s="161">
        <v>67</v>
      </c>
      <c r="O755" s="156" t="str">
        <f t="shared" si="11"/>
        <v>BFTBK00006</v>
      </c>
    </row>
    <row r="756" spans="1:15" ht="34.799999999999997">
      <c r="A756" s="157" t="s">
        <v>5337</v>
      </c>
      <c r="B756" s="157" t="s">
        <v>5338</v>
      </c>
      <c r="C756" s="158"/>
      <c r="D756" s="157" t="s">
        <v>29</v>
      </c>
      <c r="E756" s="163" t="s">
        <v>4766</v>
      </c>
      <c r="F756" s="160" t="s">
        <v>4764</v>
      </c>
      <c r="G756" s="160" t="s">
        <v>4765</v>
      </c>
      <c r="H756" s="161">
        <v>40</v>
      </c>
      <c r="I756" s="162">
        <v>18</v>
      </c>
      <c r="J756" s="161">
        <v>47.199999999999996</v>
      </c>
      <c r="K756" s="162">
        <v>22</v>
      </c>
      <c r="L756" s="161">
        <v>10.383999999999999</v>
      </c>
      <c r="M756" s="161">
        <v>50.384</v>
      </c>
      <c r="N756" s="161">
        <v>59</v>
      </c>
      <c r="O756" s="156" t="str">
        <f t="shared" si="11"/>
        <v>BFTBK00008</v>
      </c>
    </row>
    <row r="757" spans="1:15" ht="17.399999999999999">
      <c r="A757" s="157" t="s">
        <v>5339</v>
      </c>
      <c r="B757" s="157" t="s">
        <v>5340</v>
      </c>
      <c r="C757" s="158"/>
      <c r="D757" s="158"/>
      <c r="E757" s="159"/>
      <c r="F757" s="160" t="s">
        <v>4764</v>
      </c>
      <c r="G757" s="160" t="s">
        <v>4765</v>
      </c>
      <c r="H757" s="161">
        <v>60</v>
      </c>
      <c r="I757" s="162">
        <v>18</v>
      </c>
      <c r="J757" s="161">
        <v>70.8</v>
      </c>
      <c r="K757" s="162">
        <v>22</v>
      </c>
      <c r="L757" s="161">
        <v>15.575999999999999</v>
      </c>
      <c r="M757" s="161">
        <v>75.575999999999993</v>
      </c>
      <c r="N757" s="161">
        <v>89</v>
      </c>
      <c r="O757" s="156" t="str">
        <f t="shared" si="11"/>
        <v>BFTBK00019</v>
      </c>
    </row>
    <row r="758" spans="1:15" ht="17.399999999999999">
      <c r="A758" s="157" t="s">
        <v>5341</v>
      </c>
      <c r="B758" s="157" t="s">
        <v>5342</v>
      </c>
      <c r="C758" s="158"/>
      <c r="D758" s="158"/>
      <c r="E758" s="159"/>
      <c r="F758" s="160" t="s">
        <v>4764</v>
      </c>
      <c r="G758" s="160" t="s">
        <v>4767</v>
      </c>
      <c r="H758" s="161">
        <v>130</v>
      </c>
      <c r="I758" s="162">
        <v>18</v>
      </c>
      <c r="J758" s="161">
        <v>153.4</v>
      </c>
      <c r="K758" s="162">
        <v>22</v>
      </c>
      <c r="L758" s="161">
        <v>33.748000000000005</v>
      </c>
      <c r="M758" s="161">
        <v>163.74799999999999</v>
      </c>
      <c r="N758" s="161">
        <v>193</v>
      </c>
      <c r="O758" s="156" t="str">
        <f t="shared" si="11"/>
        <v>BFTBK00028</v>
      </c>
    </row>
    <row r="759" spans="1:15" ht="17.399999999999999">
      <c r="A759" s="157" t="s">
        <v>5343</v>
      </c>
      <c r="B759" s="157" t="s">
        <v>5344</v>
      </c>
      <c r="C759" s="158"/>
      <c r="D759" s="158"/>
      <c r="E759" s="159"/>
      <c r="F759" s="160" t="s">
        <v>4764</v>
      </c>
      <c r="G759" s="160" t="s">
        <v>4765</v>
      </c>
      <c r="H759" s="161">
        <v>190</v>
      </c>
      <c r="I759" s="162">
        <v>28</v>
      </c>
      <c r="J759" s="161">
        <v>243.20000000000002</v>
      </c>
      <c r="K759" s="162">
        <v>22</v>
      </c>
      <c r="L759" s="161">
        <v>53.504000000000005</v>
      </c>
      <c r="M759" s="161">
        <v>243.50400000000002</v>
      </c>
      <c r="N759" s="161">
        <v>312</v>
      </c>
      <c r="O759" s="156" t="str">
        <f t="shared" si="11"/>
        <v>BFTBK00031</v>
      </c>
    </row>
    <row r="760" spans="1:15" ht="17.399999999999999">
      <c r="A760" s="157" t="s">
        <v>5345</v>
      </c>
      <c r="B760" s="157" t="s">
        <v>5346</v>
      </c>
      <c r="C760" s="158"/>
      <c r="D760" s="158"/>
      <c r="E760" s="159"/>
      <c r="F760" s="160" t="s">
        <v>4764</v>
      </c>
      <c r="G760" s="160" t="s">
        <v>4765</v>
      </c>
      <c r="H760" s="161">
        <v>60</v>
      </c>
      <c r="I760" s="162">
        <v>28</v>
      </c>
      <c r="J760" s="161">
        <v>76.8</v>
      </c>
      <c r="K760" s="162">
        <v>22</v>
      </c>
      <c r="L760" s="161">
        <v>16.896000000000001</v>
      </c>
      <c r="M760" s="161">
        <v>76.896000000000001</v>
      </c>
      <c r="N760" s="161">
        <v>98</v>
      </c>
      <c r="O760" s="156" t="str">
        <f t="shared" si="11"/>
        <v>BFTBK00032</v>
      </c>
    </row>
    <row r="761" spans="1:15" ht="17.399999999999999">
      <c r="A761" s="157" t="s">
        <v>5347</v>
      </c>
      <c r="B761" s="157" t="s">
        <v>5348</v>
      </c>
      <c r="C761" s="158"/>
      <c r="D761" s="158"/>
      <c r="E761" s="159"/>
      <c r="F761" s="160" t="s">
        <v>4764</v>
      </c>
      <c r="G761" s="160" t="s">
        <v>4765</v>
      </c>
      <c r="H761" s="161">
        <v>200</v>
      </c>
      <c r="I761" s="162">
        <v>28</v>
      </c>
      <c r="J761" s="161">
        <v>256</v>
      </c>
      <c r="K761" s="162">
        <v>22</v>
      </c>
      <c r="L761" s="161">
        <v>56.32</v>
      </c>
      <c r="M761" s="161">
        <v>256.32</v>
      </c>
      <c r="N761" s="161">
        <v>328</v>
      </c>
      <c r="O761" s="156" t="str">
        <f t="shared" si="11"/>
        <v>BFTBK00033</v>
      </c>
    </row>
    <row r="762" spans="1:15" ht="17.399999999999999">
      <c r="A762" s="157" t="s">
        <v>5349</v>
      </c>
      <c r="B762" s="157" t="s">
        <v>5350</v>
      </c>
      <c r="C762" s="158"/>
      <c r="D762" s="158"/>
      <c r="E762" s="159"/>
      <c r="F762" s="160" t="s">
        <v>4764</v>
      </c>
      <c r="G762" s="160" t="s">
        <v>4765</v>
      </c>
      <c r="H762" s="161">
        <v>125</v>
      </c>
      <c r="I762" s="162">
        <v>18</v>
      </c>
      <c r="J762" s="161">
        <v>147.5</v>
      </c>
      <c r="K762" s="162">
        <v>22</v>
      </c>
      <c r="L762" s="161">
        <v>32.450000000000003</v>
      </c>
      <c r="M762" s="161">
        <v>157.44999999999999</v>
      </c>
      <c r="N762" s="161">
        <v>186</v>
      </c>
      <c r="O762" s="156" t="str">
        <f t="shared" si="11"/>
        <v>BFTBK00035</v>
      </c>
    </row>
    <row r="763" spans="1:15" ht="17.399999999999999">
      <c r="A763" s="157" t="s">
        <v>5351</v>
      </c>
      <c r="B763" s="157" t="s">
        <v>5352</v>
      </c>
      <c r="C763" s="158"/>
      <c r="D763" s="158"/>
      <c r="E763" s="159"/>
      <c r="F763" s="160" t="s">
        <v>4764</v>
      </c>
      <c r="G763" s="160" t="s">
        <v>4767</v>
      </c>
      <c r="H763" s="161">
        <v>210</v>
      </c>
      <c r="I763" s="162">
        <v>18</v>
      </c>
      <c r="J763" s="161">
        <v>247.79999999999998</v>
      </c>
      <c r="K763" s="162">
        <v>22</v>
      </c>
      <c r="L763" s="161">
        <v>54.515999999999998</v>
      </c>
      <c r="M763" s="161">
        <v>264.51600000000002</v>
      </c>
      <c r="N763" s="161">
        <v>312</v>
      </c>
      <c r="O763" s="156" t="str">
        <f t="shared" si="11"/>
        <v>BFTBK00039</v>
      </c>
    </row>
    <row r="764" spans="1:15" ht="17.399999999999999">
      <c r="A764" s="157" t="s">
        <v>5353</v>
      </c>
      <c r="B764" s="157" t="s">
        <v>5354</v>
      </c>
      <c r="C764" s="158"/>
      <c r="D764" s="158"/>
      <c r="E764" s="159"/>
      <c r="F764" s="160" t="s">
        <v>5654</v>
      </c>
      <c r="G764" s="160" t="s">
        <v>4765</v>
      </c>
      <c r="H764" s="161">
        <v>5055</v>
      </c>
      <c r="I764" s="162">
        <v>18</v>
      </c>
      <c r="J764" s="161">
        <v>5965</v>
      </c>
      <c r="K764" s="162">
        <v>18</v>
      </c>
      <c r="L764" s="161">
        <v>1074</v>
      </c>
      <c r="M764" s="161">
        <v>6129</v>
      </c>
      <c r="N764" s="161">
        <v>7232</v>
      </c>
      <c r="O764" s="156" t="str">
        <f t="shared" si="11"/>
        <v>BFTBK00046</v>
      </c>
    </row>
    <row r="765" spans="1:15" ht="34.799999999999997">
      <c r="A765" s="157" t="s">
        <v>5355</v>
      </c>
      <c r="B765" s="157" t="s">
        <v>5356</v>
      </c>
      <c r="C765" s="158"/>
      <c r="D765" s="157" t="s">
        <v>29</v>
      </c>
      <c r="E765" s="163" t="s">
        <v>4766</v>
      </c>
      <c r="F765" s="160" t="s">
        <v>4764</v>
      </c>
      <c r="G765" s="160" t="s">
        <v>4767</v>
      </c>
      <c r="H765" s="161">
        <v>130</v>
      </c>
      <c r="I765" s="162">
        <v>18</v>
      </c>
      <c r="J765" s="161">
        <v>153.4</v>
      </c>
      <c r="K765" s="162">
        <v>22</v>
      </c>
      <c r="L765" s="161">
        <v>33.748000000000005</v>
      </c>
      <c r="M765" s="161">
        <v>163.74799999999999</v>
      </c>
      <c r="N765" s="161">
        <v>193</v>
      </c>
      <c r="O765" s="156" t="str">
        <f t="shared" si="11"/>
        <v>BFTBK00047</v>
      </c>
    </row>
    <row r="766" spans="1:15" ht="34.799999999999997">
      <c r="A766" s="157" t="s">
        <v>5357</v>
      </c>
      <c r="B766" s="157" t="s">
        <v>5358</v>
      </c>
      <c r="C766" s="158"/>
      <c r="D766" s="157" t="s">
        <v>27</v>
      </c>
      <c r="E766" s="163" t="s">
        <v>4766</v>
      </c>
      <c r="F766" s="160" t="s">
        <v>4764</v>
      </c>
      <c r="G766" s="160" t="s">
        <v>4831</v>
      </c>
      <c r="H766" s="161">
        <v>5</v>
      </c>
      <c r="I766" s="162">
        <v>28</v>
      </c>
      <c r="J766" s="161">
        <v>6.4</v>
      </c>
      <c r="K766" s="162">
        <v>22</v>
      </c>
      <c r="L766" s="161">
        <v>1.4080000000000001</v>
      </c>
      <c r="M766" s="161">
        <v>6.4080000000000004</v>
      </c>
      <c r="N766" s="161">
        <v>8</v>
      </c>
      <c r="O766" s="156" t="str">
        <f t="shared" si="11"/>
        <v>BFTBK00078</v>
      </c>
    </row>
    <row r="767" spans="1:15" ht="17.399999999999999">
      <c r="A767" s="157" t="s">
        <v>5359</v>
      </c>
      <c r="B767" s="157" t="s">
        <v>5360</v>
      </c>
      <c r="C767" s="158"/>
      <c r="D767" s="158"/>
      <c r="E767" s="159"/>
      <c r="F767" s="160" t="s">
        <v>4764</v>
      </c>
      <c r="G767" s="160" t="s">
        <v>4765</v>
      </c>
      <c r="H767" s="161">
        <v>35</v>
      </c>
      <c r="I767" s="162">
        <v>28</v>
      </c>
      <c r="J767" s="161">
        <v>44.800000000000004</v>
      </c>
      <c r="K767" s="162">
        <v>22</v>
      </c>
      <c r="L767" s="161">
        <v>9.8560000000000016</v>
      </c>
      <c r="M767" s="161">
        <v>44.856000000000002</v>
      </c>
      <c r="N767" s="161">
        <v>57</v>
      </c>
      <c r="O767" s="156" t="str">
        <f t="shared" si="11"/>
        <v>BFTBK00083</v>
      </c>
    </row>
    <row r="768" spans="1:15" ht="34.799999999999997">
      <c r="A768" s="157" t="s">
        <v>5361</v>
      </c>
      <c r="B768" s="157" t="s">
        <v>5362</v>
      </c>
      <c r="C768" s="158"/>
      <c r="D768" s="157" t="s">
        <v>26</v>
      </c>
      <c r="E768" s="163" t="s">
        <v>4766</v>
      </c>
      <c r="F768" s="160" t="s">
        <v>4764</v>
      </c>
      <c r="G768" s="160" t="s">
        <v>4831</v>
      </c>
      <c r="H768" s="161">
        <v>40</v>
      </c>
      <c r="I768" s="162">
        <v>18</v>
      </c>
      <c r="J768" s="161">
        <v>47.199999999999996</v>
      </c>
      <c r="K768" s="162">
        <v>22</v>
      </c>
      <c r="L768" s="161">
        <v>10.383999999999999</v>
      </c>
      <c r="M768" s="161">
        <v>50.384</v>
      </c>
      <c r="N768" s="161">
        <v>59</v>
      </c>
      <c r="O768" s="156" t="str">
        <f t="shared" si="11"/>
        <v>BFTBK00084</v>
      </c>
    </row>
    <row r="769" spans="1:15" ht="34.799999999999997">
      <c r="A769" s="157" t="s">
        <v>2095</v>
      </c>
      <c r="B769" s="157" t="s">
        <v>2096</v>
      </c>
      <c r="C769" s="158"/>
      <c r="D769" s="157" t="s">
        <v>26</v>
      </c>
      <c r="E769" s="163" t="s">
        <v>4766</v>
      </c>
      <c r="F769" s="160" t="s">
        <v>4764</v>
      </c>
      <c r="G769" s="160" t="s">
        <v>4765</v>
      </c>
      <c r="H769" s="161">
        <v>45</v>
      </c>
      <c r="I769" s="162">
        <v>18</v>
      </c>
      <c r="J769" s="161">
        <v>53.099999999999994</v>
      </c>
      <c r="K769" s="162">
        <v>22</v>
      </c>
      <c r="L769" s="161">
        <v>11.681999999999999</v>
      </c>
      <c r="M769" s="161">
        <v>56.682000000000002</v>
      </c>
      <c r="N769" s="161">
        <v>67</v>
      </c>
      <c r="O769" s="156" t="str">
        <f t="shared" si="11"/>
        <v>BFTBK00086</v>
      </c>
    </row>
    <row r="770" spans="1:15" ht="17.399999999999999">
      <c r="A770" s="157" t="s">
        <v>5363</v>
      </c>
      <c r="B770" s="157" t="s">
        <v>5364</v>
      </c>
      <c r="C770" s="158"/>
      <c r="D770" s="158"/>
      <c r="E770" s="159"/>
      <c r="F770" s="160" t="s">
        <v>4764</v>
      </c>
      <c r="G770" s="160" t="s">
        <v>4765</v>
      </c>
      <c r="H770" s="161">
        <v>85</v>
      </c>
      <c r="I770" s="162">
        <v>18</v>
      </c>
      <c r="J770" s="161">
        <v>100.3</v>
      </c>
      <c r="K770" s="162">
        <v>22</v>
      </c>
      <c r="L770" s="161">
        <v>22.065999999999999</v>
      </c>
      <c r="M770" s="161">
        <v>107.066</v>
      </c>
      <c r="N770" s="161">
        <v>126</v>
      </c>
      <c r="O770" s="156" t="str">
        <f t="shared" ref="O770:O833" si="12">VLOOKUP(A770,Old,1,FALSE)</f>
        <v>BFTBK00089</v>
      </c>
    </row>
    <row r="771" spans="1:15" ht="34.799999999999997">
      <c r="A771" s="157" t="s">
        <v>5365</v>
      </c>
      <c r="B771" s="157" t="s">
        <v>5366</v>
      </c>
      <c r="C771" s="158"/>
      <c r="D771" s="157" t="s">
        <v>26</v>
      </c>
      <c r="E771" s="163" t="s">
        <v>4766</v>
      </c>
      <c r="F771" s="160" t="s">
        <v>4764</v>
      </c>
      <c r="G771" s="160" t="s">
        <v>4831</v>
      </c>
      <c r="H771" s="161">
        <v>10</v>
      </c>
      <c r="I771" s="162">
        <v>28</v>
      </c>
      <c r="J771" s="161">
        <v>12.8</v>
      </c>
      <c r="K771" s="162">
        <v>22</v>
      </c>
      <c r="L771" s="161">
        <v>2.8160000000000003</v>
      </c>
      <c r="M771" s="161">
        <v>12.816000000000001</v>
      </c>
      <c r="N771" s="161">
        <v>16</v>
      </c>
      <c r="O771" s="156" t="str">
        <f t="shared" si="12"/>
        <v>BFTBK00091</v>
      </c>
    </row>
    <row r="772" spans="1:15" ht="34.799999999999997">
      <c r="A772" s="157" t="s">
        <v>627</v>
      </c>
      <c r="B772" s="157" t="s">
        <v>768</v>
      </c>
      <c r="C772" s="158"/>
      <c r="D772" s="157" t="s">
        <v>27</v>
      </c>
      <c r="E772" s="163" t="s">
        <v>4766</v>
      </c>
      <c r="F772" s="160" t="s">
        <v>4764</v>
      </c>
      <c r="G772" s="160" t="s">
        <v>4765</v>
      </c>
      <c r="H772" s="161">
        <v>155</v>
      </c>
      <c r="I772" s="162">
        <v>18</v>
      </c>
      <c r="J772" s="161">
        <v>182.89999999999998</v>
      </c>
      <c r="K772" s="162">
        <v>22</v>
      </c>
      <c r="L772" s="161">
        <v>40.237999999999992</v>
      </c>
      <c r="M772" s="161">
        <v>195.238</v>
      </c>
      <c r="N772" s="161">
        <v>230</v>
      </c>
      <c r="O772" s="156" t="str">
        <f t="shared" si="12"/>
        <v>BFTBK00094</v>
      </c>
    </row>
    <row r="773" spans="1:15" ht="34.799999999999997">
      <c r="A773" s="157" t="s">
        <v>2099</v>
      </c>
      <c r="B773" s="157" t="s">
        <v>2100</v>
      </c>
      <c r="C773" s="158"/>
      <c r="D773" s="157" t="s">
        <v>26</v>
      </c>
      <c r="E773" s="163" t="s">
        <v>4766</v>
      </c>
      <c r="F773" s="160" t="s">
        <v>4764</v>
      </c>
      <c r="G773" s="160" t="s">
        <v>4767</v>
      </c>
      <c r="H773" s="161">
        <v>5</v>
      </c>
      <c r="I773" s="162">
        <v>18</v>
      </c>
      <c r="J773" s="161">
        <v>5.8999999999999995</v>
      </c>
      <c r="K773" s="162">
        <v>22</v>
      </c>
      <c r="L773" s="161">
        <v>1.2979999999999998</v>
      </c>
      <c r="M773" s="161">
        <v>6.298</v>
      </c>
      <c r="N773" s="161">
        <v>7</v>
      </c>
      <c r="O773" s="156" t="str">
        <f t="shared" si="12"/>
        <v>BFTBK00095</v>
      </c>
    </row>
    <row r="774" spans="1:15" ht="17.399999999999999">
      <c r="A774" s="157" t="s">
        <v>257</v>
      </c>
      <c r="B774" s="157" t="s">
        <v>774</v>
      </c>
      <c r="C774" s="158"/>
      <c r="D774" s="158"/>
      <c r="E774" s="159"/>
      <c r="F774" s="160" t="s">
        <v>4764</v>
      </c>
      <c r="G774" s="160" t="s">
        <v>4767</v>
      </c>
      <c r="H774" s="161">
        <v>45</v>
      </c>
      <c r="I774" s="162">
        <v>18</v>
      </c>
      <c r="J774" s="161">
        <v>53.099999999999994</v>
      </c>
      <c r="K774" s="162">
        <v>22</v>
      </c>
      <c r="L774" s="161">
        <v>11.681999999999999</v>
      </c>
      <c r="M774" s="161">
        <v>56.682000000000002</v>
      </c>
      <c r="N774" s="161">
        <v>67</v>
      </c>
      <c r="O774" s="156" t="str">
        <f t="shared" si="12"/>
        <v>BFTBK00096</v>
      </c>
    </row>
    <row r="775" spans="1:15" ht="34.799999999999997">
      <c r="A775" s="157" t="s">
        <v>5367</v>
      </c>
      <c r="B775" s="157" t="s">
        <v>5368</v>
      </c>
      <c r="C775" s="158"/>
      <c r="D775" s="157" t="s">
        <v>26</v>
      </c>
      <c r="E775" s="163" t="s">
        <v>4766</v>
      </c>
      <c r="F775" s="160" t="s">
        <v>4764</v>
      </c>
      <c r="G775" s="160" t="s">
        <v>4831</v>
      </c>
      <c r="H775" s="161">
        <v>35</v>
      </c>
      <c r="I775" s="162">
        <v>28</v>
      </c>
      <c r="J775" s="161">
        <v>44.800000000000004</v>
      </c>
      <c r="K775" s="162">
        <v>22</v>
      </c>
      <c r="L775" s="161">
        <v>9.8560000000000016</v>
      </c>
      <c r="M775" s="161">
        <v>44.856000000000002</v>
      </c>
      <c r="N775" s="161">
        <v>57</v>
      </c>
      <c r="O775" s="156" t="str">
        <f t="shared" si="12"/>
        <v>BFTBK00103</v>
      </c>
    </row>
    <row r="776" spans="1:15" ht="17.399999999999999">
      <c r="A776" s="157" t="s">
        <v>5369</v>
      </c>
      <c r="B776" s="157" t="s">
        <v>5370</v>
      </c>
      <c r="C776" s="158"/>
      <c r="D776" s="158"/>
      <c r="E776" s="159"/>
      <c r="F776" s="160" t="s">
        <v>4764</v>
      </c>
      <c r="G776" s="160" t="s">
        <v>4767</v>
      </c>
      <c r="H776" s="161">
        <v>35</v>
      </c>
      <c r="I776" s="162">
        <v>18</v>
      </c>
      <c r="J776" s="161">
        <v>41.3</v>
      </c>
      <c r="K776" s="162">
        <v>22</v>
      </c>
      <c r="L776" s="161">
        <v>9.0860000000000003</v>
      </c>
      <c r="M776" s="161">
        <v>44.085999999999999</v>
      </c>
      <c r="N776" s="161">
        <v>52</v>
      </c>
      <c r="O776" s="156" t="str">
        <f t="shared" si="12"/>
        <v>BFTBK00104</v>
      </c>
    </row>
    <row r="777" spans="1:15" ht="34.799999999999997">
      <c r="A777" s="157" t="s">
        <v>2834</v>
      </c>
      <c r="B777" s="157" t="s">
        <v>2835</v>
      </c>
      <c r="C777" s="158"/>
      <c r="D777" s="157" t="s">
        <v>29</v>
      </c>
      <c r="E777" s="163" t="s">
        <v>4766</v>
      </c>
      <c r="F777" s="160" t="s">
        <v>4764</v>
      </c>
      <c r="G777" s="160" t="s">
        <v>4767</v>
      </c>
      <c r="H777" s="161">
        <v>25</v>
      </c>
      <c r="I777" s="162">
        <v>18</v>
      </c>
      <c r="J777" s="161">
        <v>29.5</v>
      </c>
      <c r="K777" s="162">
        <v>22</v>
      </c>
      <c r="L777" s="161">
        <v>6.49</v>
      </c>
      <c r="M777" s="161">
        <v>31.490000000000002</v>
      </c>
      <c r="N777" s="161">
        <v>37</v>
      </c>
      <c r="O777" s="156" t="str">
        <f t="shared" si="12"/>
        <v>BFTBK00106</v>
      </c>
    </row>
    <row r="778" spans="1:15" ht="34.799999999999997">
      <c r="A778" s="157" t="s">
        <v>2103</v>
      </c>
      <c r="B778" s="157" t="s">
        <v>2104</v>
      </c>
      <c r="C778" s="158"/>
      <c r="D778" s="157" t="s">
        <v>27</v>
      </c>
      <c r="E778" s="163" t="s">
        <v>4766</v>
      </c>
      <c r="F778" s="160" t="s">
        <v>4764</v>
      </c>
      <c r="G778" s="160" t="s">
        <v>4767</v>
      </c>
      <c r="H778" s="161">
        <v>30</v>
      </c>
      <c r="I778" s="162">
        <v>5</v>
      </c>
      <c r="J778" s="161">
        <v>31.5</v>
      </c>
      <c r="K778" s="162">
        <v>22</v>
      </c>
      <c r="L778" s="161">
        <v>6.93</v>
      </c>
      <c r="M778" s="161">
        <v>36.93</v>
      </c>
      <c r="N778" s="161">
        <v>39</v>
      </c>
      <c r="O778" s="156" t="str">
        <f t="shared" si="12"/>
        <v>BFTBK00107</v>
      </c>
    </row>
    <row r="779" spans="1:15" ht="34.799999999999997">
      <c r="A779" s="157" t="s">
        <v>5371</v>
      </c>
      <c r="B779" s="157" t="s">
        <v>5372</v>
      </c>
      <c r="C779" s="158"/>
      <c r="D779" s="157" t="s">
        <v>4634</v>
      </c>
      <c r="E779" s="163" t="s">
        <v>4770</v>
      </c>
      <c r="F779" s="160" t="s">
        <v>4764</v>
      </c>
      <c r="G779" s="160" t="s">
        <v>4767</v>
      </c>
      <c r="H779" s="161">
        <v>60</v>
      </c>
      <c r="I779" s="162">
        <v>18</v>
      </c>
      <c r="J779" s="161">
        <v>70.8</v>
      </c>
      <c r="K779" s="162">
        <v>22</v>
      </c>
      <c r="L779" s="161">
        <v>15.575999999999999</v>
      </c>
      <c r="M779" s="161">
        <v>75.575999999999993</v>
      </c>
      <c r="N779" s="161">
        <v>89</v>
      </c>
      <c r="O779" s="156" t="str">
        <f t="shared" si="12"/>
        <v>BFTBK00110</v>
      </c>
    </row>
    <row r="780" spans="1:15" ht="17.399999999999999">
      <c r="A780" s="157" t="s">
        <v>5373</v>
      </c>
      <c r="B780" s="157" t="s">
        <v>5374</v>
      </c>
      <c r="C780" s="158"/>
      <c r="D780" s="158"/>
      <c r="E780" s="159"/>
      <c r="F780" s="160" t="s">
        <v>5654</v>
      </c>
      <c r="G780" s="160" t="s">
        <v>4765</v>
      </c>
      <c r="H780" s="161">
        <v>5195</v>
      </c>
      <c r="I780" s="162">
        <v>18</v>
      </c>
      <c r="J780" s="161">
        <v>6130</v>
      </c>
      <c r="K780" s="162">
        <v>18</v>
      </c>
      <c r="L780" s="161">
        <v>1103</v>
      </c>
      <c r="M780" s="161">
        <v>6298</v>
      </c>
      <c r="N780" s="161">
        <v>7432</v>
      </c>
      <c r="O780" s="156" t="str">
        <f t="shared" si="12"/>
        <v>BFTBK00111</v>
      </c>
    </row>
    <row r="781" spans="1:15" ht="34.799999999999997">
      <c r="A781" s="157" t="s">
        <v>5375</v>
      </c>
      <c r="B781" s="163" t="s">
        <v>5376</v>
      </c>
      <c r="C781" s="158"/>
      <c r="D781" s="157" t="s">
        <v>26</v>
      </c>
      <c r="E781" s="163" t="s">
        <v>4766</v>
      </c>
      <c r="F781" s="160" t="s">
        <v>4764</v>
      </c>
      <c r="G781" s="160" t="s">
        <v>4831</v>
      </c>
      <c r="H781" s="161">
        <v>25</v>
      </c>
      <c r="I781" s="162">
        <v>28</v>
      </c>
      <c r="J781" s="161">
        <v>32</v>
      </c>
      <c r="K781" s="162">
        <v>22</v>
      </c>
      <c r="L781" s="161">
        <v>7.04</v>
      </c>
      <c r="M781" s="161">
        <v>32.04</v>
      </c>
      <c r="N781" s="161">
        <v>41</v>
      </c>
      <c r="O781" s="156" t="str">
        <f t="shared" si="12"/>
        <v>BFTBK00112</v>
      </c>
    </row>
    <row r="782" spans="1:15" ht="34.799999999999997">
      <c r="A782" s="157" t="s">
        <v>5377</v>
      </c>
      <c r="B782" s="157" t="s">
        <v>5378</v>
      </c>
      <c r="C782" s="158"/>
      <c r="D782" s="157" t="s">
        <v>26</v>
      </c>
      <c r="E782" s="163" t="s">
        <v>4766</v>
      </c>
      <c r="F782" s="160" t="s">
        <v>4764</v>
      </c>
      <c r="G782" s="160" t="s">
        <v>4831</v>
      </c>
      <c r="H782" s="161">
        <v>25</v>
      </c>
      <c r="I782" s="162">
        <v>28</v>
      </c>
      <c r="J782" s="161">
        <v>32</v>
      </c>
      <c r="K782" s="162">
        <v>22</v>
      </c>
      <c r="L782" s="161">
        <v>7.04</v>
      </c>
      <c r="M782" s="161">
        <v>32.04</v>
      </c>
      <c r="N782" s="161">
        <v>41</v>
      </c>
      <c r="O782" s="156" t="str">
        <f t="shared" si="12"/>
        <v>BFTBK00113</v>
      </c>
    </row>
    <row r="783" spans="1:15" ht="34.799999999999997">
      <c r="A783" s="157" t="s">
        <v>5379</v>
      </c>
      <c r="B783" s="157" t="s">
        <v>5380</v>
      </c>
      <c r="C783" s="158"/>
      <c r="D783" s="157" t="s">
        <v>26</v>
      </c>
      <c r="E783" s="163" t="s">
        <v>4766</v>
      </c>
      <c r="F783" s="160" t="s">
        <v>4764</v>
      </c>
      <c r="G783" s="160" t="s">
        <v>4831</v>
      </c>
      <c r="H783" s="161">
        <v>45</v>
      </c>
      <c r="I783" s="162">
        <v>28</v>
      </c>
      <c r="J783" s="161">
        <v>57.6</v>
      </c>
      <c r="K783" s="162">
        <v>22</v>
      </c>
      <c r="L783" s="161">
        <v>12.672000000000001</v>
      </c>
      <c r="M783" s="161">
        <v>57.671999999999997</v>
      </c>
      <c r="N783" s="161">
        <v>74</v>
      </c>
      <c r="O783" s="156" t="str">
        <f t="shared" si="12"/>
        <v>BFTBK00114</v>
      </c>
    </row>
    <row r="784" spans="1:15" ht="34.799999999999997">
      <c r="A784" s="157" t="s">
        <v>2105</v>
      </c>
      <c r="B784" s="157" t="s">
        <v>2106</v>
      </c>
      <c r="C784" s="158"/>
      <c r="D784" s="157" t="s">
        <v>26</v>
      </c>
      <c r="E784" s="163" t="s">
        <v>4766</v>
      </c>
      <c r="F784" s="160" t="s">
        <v>4764</v>
      </c>
      <c r="G784" s="160" t="s">
        <v>4831</v>
      </c>
      <c r="H784" s="161">
        <v>30</v>
      </c>
      <c r="I784" s="162">
        <v>28</v>
      </c>
      <c r="J784" s="161">
        <v>38.4</v>
      </c>
      <c r="K784" s="162">
        <v>22</v>
      </c>
      <c r="L784" s="161">
        <v>8.4480000000000004</v>
      </c>
      <c r="M784" s="161">
        <v>38.448</v>
      </c>
      <c r="N784" s="161">
        <v>49</v>
      </c>
      <c r="O784" s="156" t="str">
        <f t="shared" si="12"/>
        <v>BFTBK00115</v>
      </c>
    </row>
    <row r="785" spans="1:15" ht="34.799999999999997">
      <c r="A785" s="157" t="s">
        <v>2107</v>
      </c>
      <c r="B785" s="157" t="s">
        <v>2108</v>
      </c>
      <c r="C785" s="158"/>
      <c r="D785" s="157" t="s">
        <v>26</v>
      </c>
      <c r="E785" s="163" t="s">
        <v>4766</v>
      </c>
      <c r="F785" s="160" t="s">
        <v>4828</v>
      </c>
      <c r="G785" s="160" t="s">
        <v>4831</v>
      </c>
      <c r="H785" s="161">
        <v>610</v>
      </c>
      <c r="I785" s="162">
        <v>28</v>
      </c>
      <c r="J785" s="161">
        <v>780.80000000000007</v>
      </c>
      <c r="K785" s="162">
        <v>22</v>
      </c>
      <c r="L785" s="161">
        <v>171.77600000000001</v>
      </c>
      <c r="M785" s="161">
        <v>781.77600000000007</v>
      </c>
      <c r="N785" s="161">
        <v>1001</v>
      </c>
      <c r="O785" s="156" t="str">
        <f t="shared" si="12"/>
        <v>BFTBK00118</v>
      </c>
    </row>
    <row r="786" spans="1:15" ht="34.799999999999997">
      <c r="A786" s="157" t="s">
        <v>5381</v>
      </c>
      <c r="B786" s="157" t="s">
        <v>5382</v>
      </c>
      <c r="C786" s="158"/>
      <c r="D786" s="157" t="s">
        <v>29</v>
      </c>
      <c r="E786" s="163" t="s">
        <v>4766</v>
      </c>
      <c r="F786" s="160" t="s">
        <v>4764</v>
      </c>
      <c r="G786" s="160" t="s">
        <v>4767</v>
      </c>
      <c r="H786" s="161">
        <v>150</v>
      </c>
      <c r="I786" s="162">
        <v>18</v>
      </c>
      <c r="J786" s="161">
        <v>177</v>
      </c>
      <c r="K786" s="162">
        <v>22</v>
      </c>
      <c r="L786" s="161">
        <v>38.94</v>
      </c>
      <c r="M786" s="161">
        <v>188.94</v>
      </c>
      <c r="N786" s="161">
        <v>223</v>
      </c>
      <c r="O786" s="156" t="str">
        <f t="shared" si="12"/>
        <v>BFTBK00119</v>
      </c>
    </row>
    <row r="787" spans="1:15" ht="34.799999999999997">
      <c r="A787" s="157" t="s">
        <v>5383</v>
      </c>
      <c r="B787" s="157" t="s">
        <v>5384</v>
      </c>
      <c r="C787" s="158"/>
      <c r="D787" s="157" t="s">
        <v>29</v>
      </c>
      <c r="E787" s="163" t="s">
        <v>4766</v>
      </c>
      <c r="F787" s="160" t="s">
        <v>4764</v>
      </c>
      <c r="G787" s="160" t="s">
        <v>4767</v>
      </c>
      <c r="H787" s="161">
        <v>140</v>
      </c>
      <c r="I787" s="162">
        <v>18</v>
      </c>
      <c r="J787" s="161">
        <v>165.2</v>
      </c>
      <c r="K787" s="162">
        <v>22</v>
      </c>
      <c r="L787" s="161">
        <v>36.344000000000001</v>
      </c>
      <c r="M787" s="161">
        <v>176.34399999999999</v>
      </c>
      <c r="N787" s="161">
        <v>208</v>
      </c>
      <c r="O787" s="156" t="str">
        <f t="shared" si="12"/>
        <v>BFTBK00120</v>
      </c>
    </row>
    <row r="788" spans="1:15" ht="17.399999999999999">
      <c r="A788" s="157" t="s">
        <v>405</v>
      </c>
      <c r="B788" s="175" t="s">
        <v>777</v>
      </c>
      <c r="C788" s="158"/>
      <c r="D788" s="158"/>
      <c r="E788" s="159"/>
      <c r="F788" s="159"/>
      <c r="G788" s="159"/>
      <c r="H788" s="161">
        <v>26</v>
      </c>
      <c r="I788" s="162">
        <v>28</v>
      </c>
      <c r="J788" s="161">
        <v>34</v>
      </c>
      <c r="K788" s="158"/>
      <c r="L788" s="164"/>
      <c r="M788" s="164"/>
      <c r="N788" s="161">
        <v>40</v>
      </c>
      <c r="O788" s="156" t="str">
        <f t="shared" si="12"/>
        <v>BFTBK00131</v>
      </c>
    </row>
    <row r="789" spans="1:15" ht="34.799999999999997">
      <c r="A789" s="157" t="s">
        <v>635</v>
      </c>
      <c r="B789" s="157" t="s">
        <v>2109</v>
      </c>
      <c r="C789" s="158"/>
      <c r="D789" s="157" t="s">
        <v>26</v>
      </c>
      <c r="E789" s="163" t="s">
        <v>4766</v>
      </c>
      <c r="F789" s="160" t="s">
        <v>4764</v>
      </c>
      <c r="G789" s="160" t="s">
        <v>4831</v>
      </c>
      <c r="H789" s="161">
        <v>125</v>
      </c>
      <c r="I789" s="162">
        <v>28</v>
      </c>
      <c r="J789" s="161">
        <v>160</v>
      </c>
      <c r="K789" s="162">
        <v>22</v>
      </c>
      <c r="L789" s="161">
        <v>35.200000000000003</v>
      </c>
      <c r="M789" s="161">
        <v>160.19999999999999</v>
      </c>
      <c r="N789" s="161">
        <v>205</v>
      </c>
      <c r="O789" s="156" t="str">
        <f t="shared" si="12"/>
        <v>BFTBK00132</v>
      </c>
    </row>
    <row r="790" spans="1:15" ht="34.799999999999997">
      <c r="A790" s="157" t="s">
        <v>2110</v>
      </c>
      <c r="B790" s="157" t="s">
        <v>2111</v>
      </c>
      <c r="C790" s="158"/>
      <c r="D790" s="157" t="s">
        <v>26</v>
      </c>
      <c r="E790" s="163" t="s">
        <v>4766</v>
      </c>
      <c r="F790" s="160" t="s">
        <v>4764</v>
      </c>
      <c r="G790" s="160" t="s">
        <v>4831</v>
      </c>
      <c r="H790" s="161">
        <v>25</v>
      </c>
      <c r="I790" s="162">
        <v>28</v>
      </c>
      <c r="J790" s="161">
        <v>32</v>
      </c>
      <c r="K790" s="162">
        <v>22</v>
      </c>
      <c r="L790" s="161">
        <v>7.04</v>
      </c>
      <c r="M790" s="161">
        <v>32.04</v>
      </c>
      <c r="N790" s="161">
        <v>41</v>
      </c>
      <c r="O790" s="156" t="str">
        <f t="shared" si="12"/>
        <v>BFTBK00133</v>
      </c>
    </row>
    <row r="791" spans="1:15" ht="34.799999999999997">
      <c r="A791" s="157" t="s">
        <v>1660</v>
      </c>
      <c r="B791" s="157" t="s">
        <v>1661</v>
      </c>
      <c r="C791" s="158"/>
      <c r="D791" s="157" t="s">
        <v>26</v>
      </c>
      <c r="E791" s="163" t="s">
        <v>4766</v>
      </c>
      <c r="F791" s="160" t="s">
        <v>4764</v>
      </c>
      <c r="G791" s="160" t="s">
        <v>4831</v>
      </c>
      <c r="H791" s="161">
        <v>135</v>
      </c>
      <c r="I791" s="162">
        <v>28</v>
      </c>
      <c r="J791" s="161">
        <v>172.8</v>
      </c>
      <c r="K791" s="162">
        <v>22</v>
      </c>
      <c r="L791" s="161">
        <v>38.016000000000005</v>
      </c>
      <c r="M791" s="161">
        <v>173.01600000000002</v>
      </c>
      <c r="N791" s="161">
        <v>221</v>
      </c>
      <c r="O791" s="156" t="str">
        <f t="shared" si="12"/>
        <v>BFTBK00134</v>
      </c>
    </row>
    <row r="792" spans="1:15" ht="34.799999999999997">
      <c r="A792" s="157" t="s">
        <v>2114</v>
      </c>
      <c r="B792" s="157" t="s">
        <v>2115</v>
      </c>
      <c r="C792" s="158"/>
      <c r="D792" s="157" t="s">
        <v>26</v>
      </c>
      <c r="E792" s="163" t="s">
        <v>4766</v>
      </c>
      <c r="F792" s="160" t="s">
        <v>4764</v>
      </c>
      <c r="G792" s="160" t="s">
        <v>4831</v>
      </c>
      <c r="H792" s="161">
        <v>95</v>
      </c>
      <c r="I792" s="162">
        <v>28</v>
      </c>
      <c r="J792" s="161">
        <v>121.60000000000001</v>
      </c>
      <c r="K792" s="162">
        <v>22</v>
      </c>
      <c r="L792" s="161">
        <v>26.752000000000002</v>
      </c>
      <c r="M792" s="161">
        <v>121.75200000000001</v>
      </c>
      <c r="N792" s="161">
        <v>156</v>
      </c>
      <c r="O792" s="156" t="str">
        <f t="shared" si="12"/>
        <v>BFTBK00136</v>
      </c>
    </row>
    <row r="793" spans="1:15" ht="17.399999999999999">
      <c r="A793" s="157" t="s">
        <v>410</v>
      </c>
      <c r="B793" s="157" t="s">
        <v>9593</v>
      </c>
      <c r="C793" s="158"/>
      <c r="D793" s="157" t="s">
        <v>9594</v>
      </c>
      <c r="E793" s="159"/>
      <c r="F793" s="159"/>
      <c r="G793" s="159"/>
      <c r="H793" s="161">
        <v>70</v>
      </c>
      <c r="I793" s="162">
        <v>28</v>
      </c>
      <c r="J793" s="161">
        <v>89.6</v>
      </c>
      <c r="K793" s="162">
        <v>22</v>
      </c>
      <c r="L793" s="161">
        <v>110</v>
      </c>
      <c r="M793" s="164"/>
      <c r="N793" s="161">
        <v>110</v>
      </c>
      <c r="O793" s="156" t="str">
        <f t="shared" si="12"/>
        <v>BFTBK00141</v>
      </c>
    </row>
    <row r="794" spans="1:15" ht="34.799999999999997">
      <c r="A794" s="157" t="s">
        <v>5385</v>
      </c>
      <c r="B794" s="157" t="s">
        <v>5386</v>
      </c>
      <c r="C794" s="158"/>
      <c r="D794" s="157" t="s">
        <v>29</v>
      </c>
      <c r="E794" s="163" t="s">
        <v>4766</v>
      </c>
      <c r="F794" s="160" t="s">
        <v>4764</v>
      </c>
      <c r="G794" s="160" t="s">
        <v>4765</v>
      </c>
      <c r="H794" s="161">
        <v>55</v>
      </c>
      <c r="I794" s="162">
        <v>18</v>
      </c>
      <c r="J794" s="161">
        <v>64.899999999999991</v>
      </c>
      <c r="K794" s="162">
        <v>22</v>
      </c>
      <c r="L794" s="161">
        <v>14.277999999999999</v>
      </c>
      <c r="M794" s="161">
        <v>69.277999999999992</v>
      </c>
      <c r="N794" s="161">
        <v>82</v>
      </c>
      <c r="O794" s="156" t="str">
        <f t="shared" si="12"/>
        <v>BFTBL00001</v>
      </c>
    </row>
    <row r="795" spans="1:15" ht="17.399999999999999">
      <c r="A795" s="157" t="s">
        <v>5387</v>
      </c>
      <c r="B795" s="157" t="s">
        <v>5388</v>
      </c>
      <c r="C795" s="158"/>
      <c r="D795" s="158"/>
      <c r="E795" s="159"/>
      <c r="F795" s="160" t="s">
        <v>4764</v>
      </c>
      <c r="G795" s="160" t="s">
        <v>4765</v>
      </c>
      <c r="H795" s="161">
        <v>10</v>
      </c>
      <c r="I795" s="162">
        <v>18</v>
      </c>
      <c r="J795" s="161">
        <v>11.799999999999999</v>
      </c>
      <c r="K795" s="162">
        <v>22</v>
      </c>
      <c r="L795" s="161">
        <v>2.5959999999999996</v>
      </c>
      <c r="M795" s="161">
        <v>12.596</v>
      </c>
      <c r="N795" s="161">
        <v>15</v>
      </c>
      <c r="O795" s="156" t="str">
        <f t="shared" si="12"/>
        <v>BFTNA00010</v>
      </c>
    </row>
    <row r="796" spans="1:15" ht="17.399999999999999">
      <c r="A796" s="157" t="s">
        <v>5389</v>
      </c>
      <c r="B796" s="157" t="s">
        <v>5390</v>
      </c>
      <c r="C796" s="158"/>
      <c r="D796" s="158"/>
      <c r="E796" s="159"/>
      <c r="F796" s="160" t="s">
        <v>4828</v>
      </c>
      <c r="G796" s="160" t="s">
        <v>4767</v>
      </c>
      <c r="H796" s="161">
        <v>3405</v>
      </c>
      <c r="I796" s="162">
        <v>18</v>
      </c>
      <c r="J796" s="161">
        <v>4018</v>
      </c>
      <c r="K796" s="162">
        <v>22</v>
      </c>
      <c r="L796" s="161">
        <v>883.93799999999987</v>
      </c>
      <c r="M796" s="161">
        <v>4289</v>
      </c>
      <c r="N796" s="161">
        <v>5061</v>
      </c>
      <c r="O796" s="156" t="str">
        <f t="shared" si="12"/>
        <v>BFTNA00101</v>
      </c>
    </row>
    <row r="797" spans="1:15" ht="34.799999999999997">
      <c r="A797" s="157" t="s">
        <v>5391</v>
      </c>
      <c r="B797" s="157" t="s">
        <v>5392</v>
      </c>
      <c r="C797" s="158"/>
      <c r="D797" s="157" t="s">
        <v>29</v>
      </c>
      <c r="E797" s="163" t="s">
        <v>4766</v>
      </c>
      <c r="F797" s="160" t="s">
        <v>4764</v>
      </c>
      <c r="G797" s="160" t="s">
        <v>4765</v>
      </c>
      <c r="H797" s="161">
        <v>30</v>
      </c>
      <c r="I797" s="162">
        <v>18</v>
      </c>
      <c r="J797" s="161">
        <v>35.4</v>
      </c>
      <c r="K797" s="162">
        <v>22</v>
      </c>
      <c r="L797" s="161">
        <v>7.7879999999999994</v>
      </c>
      <c r="M797" s="161">
        <v>37.787999999999997</v>
      </c>
      <c r="N797" s="161">
        <v>45</v>
      </c>
      <c r="O797" s="156" t="str">
        <f t="shared" si="12"/>
        <v>BFTSF00001</v>
      </c>
    </row>
    <row r="798" spans="1:15" ht="17.399999999999999">
      <c r="A798" s="157" t="s">
        <v>5393</v>
      </c>
      <c r="B798" s="157" t="s">
        <v>5394</v>
      </c>
      <c r="C798" s="158"/>
      <c r="D798" s="158"/>
      <c r="E798" s="159"/>
      <c r="F798" s="160" t="s">
        <v>4764</v>
      </c>
      <c r="G798" s="160" t="s">
        <v>4765</v>
      </c>
      <c r="H798" s="161">
        <v>55</v>
      </c>
      <c r="I798" s="162">
        <v>18</v>
      </c>
      <c r="J798" s="161">
        <v>64.899999999999991</v>
      </c>
      <c r="K798" s="162">
        <v>22</v>
      </c>
      <c r="L798" s="161">
        <v>14.277999999999999</v>
      </c>
      <c r="M798" s="161">
        <v>69.277999999999992</v>
      </c>
      <c r="N798" s="161">
        <v>82</v>
      </c>
      <c r="O798" s="156" t="str">
        <f t="shared" si="12"/>
        <v>BFTSF00016</v>
      </c>
    </row>
    <row r="799" spans="1:15" ht="17.399999999999999">
      <c r="A799" s="157" t="s">
        <v>5395</v>
      </c>
      <c r="B799" s="157" t="s">
        <v>5396</v>
      </c>
      <c r="C799" s="158"/>
      <c r="D799" s="158"/>
      <c r="E799" s="159"/>
      <c r="F799" s="160" t="s">
        <v>4764</v>
      </c>
      <c r="G799" s="160" t="s">
        <v>4767</v>
      </c>
      <c r="H799" s="161">
        <v>20</v>
      </c>
      <c r="I799" s="162">
        <v>18</v>
      </c>
      <c r="J799" s="161">
        <v>23.599999999999998</v>
      </c>
      <c r="K799" s="162">
        <v>22</v>
      </c>
      <c r="L799" s="161">
        <v>5.1919999999999993</v>
      </c>
      <c r="M799" s="161">
        <v>25.192</v>
      </c>
      <c r="N799" s="161">
        <v>30</v>
      </c>
      <c r="O799" s="156" t="str">
        <f t="shared" si="12"/>
        <v>BFTSF00057</v>
      </c>
    </row>
    <row r="800" spans="1:15" ht="17.399999999999999">
      <c r="A800" s="157" t="s">
        <v>5397</v>
      </c>
      <c r="B800" s="157" t="s">
        <v>5398</v>
      </c>
      <c r="C800" s="158"/>
      <c r="D800" s="158"/>
      <c r="E800" s="159"/>
      <c r="F800" s="160" t="s">
        <v>4764</v>
      </c>
      <c r="G800" s="160" t="s">
        <v>4767</v>
      </c>
      <c r="H800" s="161">
        <v>60</v>
      </c>
      <c r="I800" s="162">
        <v>18</v>
      </c>
      <c r="J800" s="161">
        <v>70.8</v>
      </c>
      <c r="K800" s="162">
        <v>22</v>
      </c>
      <c r="L800" s="161">
        <v>15.575999999999999</v>
      </c>
      <c r="M800" s="161">
        <v>75.575999999999993</v>
      </c>
      <c r="N800" s="161">
        <v>89</v>
      </c>
      <c r="O800" s="156" t="str">
        <f t="shared" si="12"/>
        <v>BFTSF00092</v>
      </c>
    </row>
    <row r="801" spans="1:15" ht="17.399999999999999">
      <c r="A801" s="157" t="s">
        <v>2840</v>
      </c>
      <c r="B801" s="157" t="s">
        <v>2841</v>
      </c>
      <c r="C801" s="158"/>
      <c r="D801" s="158"/>
      <c r="E801" s="159"/>
      <c r="F801" s="160" t="s">
        <v>4764</v>
      </c>
      <c r="G801" s="160" t="s">
        <v>4765</v>
      </c>
      <c r="H801" s="161">
        <v>5</v>
      </c>
      <c r="I801" s="162">
        <v>18</v>
      </c>
      <c r="J801" s="161">
        <v>5.8999999999999995</v>
      </c>
      <c r="K801" s="162">
        <v>22</v>
      </c>
      <c r="L801" s="161">
        <v>1.2979999999999998</v>
      </c>
      <c r="M801" s="161">
        <v>6.298</v>
      </c>
      <c r="N801" s="161">
        <v>7</v>
      </c>
      <c r="O801" s="156" t="str">
        <f t="shared" si="12"/>
        <v>BFTZP00003</v>
      </c>
    </row>
    <row r="802" spans="1:15" ht="17.399999999999999">
      <c r="A802" s="157" t="s">
        <v>5399</v>
      </c>
      <c r="B802" s="157" t="s">
        <v>5400</v>
      </c>
      <c r="C802" s="158"/>
      <c r="D802" s="158"/>
      <c r="E802" s="159"/>
      <c r="F802" s="160" t="s">
        <v>4764</v>
      </c>
      <c r="G802" s="160" t="s">
        <v>4767</v>
      </c>
      <c r="H802" s="161">
        <v>15</v>
      </c>
      <c r="I802" s="162">
        <v>18</v>
      </c>
      <c r="J802" s="161">
        <v>17.7</v>
      </c>
      <c r="K802" s="162">
        <v>22</v>
      </c>
      <c r="L802" s="161">
        <v>3.8939999999999997</v>
      </c>
      <c r="M802" s="161">
        <v>18.893999999999998</v>
      </c>
      <c r="N802" s="161">
        <v>22</v>
      </c>
      <c r="O802" s="156" t="str">
        <f t="shared" si="12"/>
        <v>BFTZP00004</v>
      </c>
    </row>
    <row r="803" spans="1:15" ht="34.799999999999997">
      <c r="A803" s="157" t="s">
        <v>5401</v>
      </c>
      <c r="B803" s="157" t="s">
        <v>5402</v>
      </c>
      <c r="C803" s="158"/>
      <c r="D803" s="158"/>
      <c r="E803" s="163" t="s">
        <v>4766</v>
      </c>
      <c r="F803" s="160" t="s">
        <v>4764</v>
      </c>
      <c r="G803" s="160" t="s">
        <v>4765</v>
      </c>
      <c r="H803" s="161">
        <v>5</v>
      </c>
      <c r="I803" s="162">
        <v>18</v>
      </c>
      <c r="J803" s="161">
        <v>5.8999999999999995</v>
      </c>
      <c r="K803" s="162">
        <v>22</v>
      </c>
      <c r="L803" s="161">
        <v>1.2979999999999998</v>
      </c>
      <c r="M803" s="161">
        <v>6.298</v>
      </c>
      <c r="N803" s="161">
        <v>7</v>
      </c>
      <c r="O803" s="156" t="str">
        <f t="shared" si="12"/>
        <v>BFTZP00008</v>
      </c>
    </row>
    <row r="804" spans="1:15" ht="17.399999999999999">
      <c r="A804" s="157" t="s">
        <v>5403</v>
      </c>
      <c r="B804" s="157" t="s">
        <v>5404</v>
      </c>
      <c r="C804" s="158"/>
      <c r="D804" s="158"/>
      <c r="E804" s="159"/>
      <c r="F804" s="160" t="s">
        <v>4764</v>
      </c>
      <c r="G804" s="160" t="s">
        <v>4765</v>
      </c>
      <c r="H804" s="161">
        <v>25</v>
      </c>
      <c r="I804" s="162">
        <v>18</v>
      </c>
      <c r="J804" s="161">
        <v>29.5</v>
      </c>
      <c r="K804" s="162">
        <v>22</v>
      </c>
      <c r="L804" s="161">
        <v>6.49</v>
      </c>
      <c r="M804" s="161">
        <v>31.490000000000002</v>
      </c>
      <c r="N804" s="161">
        <v>37</v>
      </c>
      <c r="O804" s="156" t="str">
        <f t="shared" si="12"/>
        <v>BFTZP00009</v>
      </c>
    </row>
    <row r="805" spans="1:15" ht="17.399999999999999">
      <c r="A805" s="157" t="s">
        <v>5405</v>
      </c>
      <c r="B805" s="157" t="s">
        <v>5406</v>
      </c>
      <c r="C805" s="158"/>
      <c r="D805" s="158"/>
      <c r="E805" s="159"/>
      <c r="F805" s="160" t="s">
        <v>4764</v>
      </c>
      <c r="G805" s="160" t="s">
        <v>4767</v>
      </c>
      <c r="H805" s="161">
        <v>10</v>
      </c>
      <c r="I805" s="162">
        <v>18</v>
      </c>
      <c r="J805" s="161">
        <v>11.799999999999999</v>
      </c>
      <c r="K805" s="162">
        <v>22</v>
      </c>
      <c r="L805" s="161">
        <v>2.5959999999999996</v>
      </c>
      <c r="M805" s="161">
        <v>12.596</v>
      </c>
      <c r="N805" s="161">
        <v>15</v>
      </c>
      <c r="O805" s="156" t="str">
        <f t="shared" si="12"/>
        <v>BFTZP00011</v>
      </c>
    </row>
    <row r="806" spans="1:15" ht="17.399999999999999">
      <c r="A806" s="157" t="s">
        <v>5407</v>
      </c>
      <c r="B806" s="157" t="s">
        <v>5408</v>
      </c>
      <c r="C806" s="158"/>
      <c r="D806" s="158"/>
      <c r="E806" s="159"/>
      <c r="F806" s="160" t="s">
        <v>4764</v>
      </c>
      <c r="G806" s="160" t="s">
        <v>4765</v>
      </c>
      <c r="H806" s="161">
        <v>50</v>
      </c>
      <c r="I806" s="162">
        <v>18</v>
      </c>
      <c r="J806" s="161">
        <v>59</v>
      </c>
      <c r="K806" s="162">
        <v>22</v>
      </c>
      <c r="L806" s="161">
        <v>12.98</v>
      </c>
      <c r="M806" s="161">
        <v>62.980000000000004</v>
      </c>
      <c r="N806" s="161">
        <v>74</v>
      </c>
      <c r="O806" s="156" t="str">
        <f t="shared" si="12"/>
        <v>BFTZP00012</v>
      </c>
    </row>
    <row r="807" spans="1:15" ht="17.399999999999999">
      <c r="A807" s="157" t="s">
        <v>5409</v>
      </c>
      <c r="B807" s="157" t="s">
        <v>5410</v>
      </c>
      <c r="C807" s="158"/>
      <c r="D807" s="158"/>
      <c r="E807" s="159"/>
      <c r="F807" s="160" t="s">
        <v>4764</v>
      </c>
      <c r="G807" s="160" t="s">
        <v>4765</v>
      </c>
      <c r="H807" s="161">
        <v>55</v>
      </c>
      <c r="I807" s="162">
        <v>18</v>
      </c>
      <c r="J807" s="161">
        <v>64.899999999999991</v>
      </c>
      <c r="K807" s="162">
        <v>22</v>
      </c>
      <c r="L807" s="161">
        <v>14.277999999999999</v>
      </c>
      <c r="M807" s="161">
        <v>69.277999999999992</v>
      </c>
      <c r="N807" s="161">
        <v>82</v>
      </c>
      <c r="O807" s="156" t="str">
        <f t="shared" si="12"/>
        <v>BFTZP00017</v>
      </c>
    </row>
    <row r="808" spans="1:15" ht="17.399999999999999">
      <c r="A808" s="157" t="s">
        <v>5411</v>
      </c>
      <c r="B808" s="157" t="s">
        <v>5412</v>
      </c>
      <c r="C808" s="158"/>
      <c r="D808" s="158"/>
      <c r="E808" s="159"/>
      <c r="F808" s="160" t="s">
        <v>4764</v>
      </c>
      <c r="G808" s="160" t="s">
        <v>4765</v>
      </c>
      <c r="H808" s="161">
        <v>55</v>
      </c>
      <c r="I808" s="162">
        <v>18</v>
      </c>
      <c r="J808" s="161">
        <v>64.899999999999991</v>
      </c>
      <c r="K808" s="162">
        <v>22</v>
      </c>
      <c r="L808" s="161">
        <v>14.277999999999999</v>
      </c>
      <c r="M808" s="161">
        <v>69.277999999999992</v>
      </c>
      <c r="N808" s="161">
        <v>82</v>
      </c>
      <c r="O808" s="156" t="str">
        <f t="shared" si="12"/>
        <v>BFTZP00020</v>
      </c>
    </row>
    <row r="809" spans="1:15" ht="17.399999999999999">
      <c r="A809" s="157" t="s">
        <v>5413</v>
      </c>
      <c r="B809" s="157" t="s">
        <v>5414</v>
      </c>
      <c r="C809" s="158"/>
      <c r="D809" s="158"/>
      <c r="E809" s="159"/>
      <c r="F809" s="160" t="s">
        <v>4764</v>
      </c>
      <c r="G809" s="160" t="s">
        <v>4765</v>
      </c>
      <c r="H809" s="161">
        <v>45</v>
      </c>
      <c r="I809" s="162">
        <v>18</v>
      </c>
      <c r="J809" s="161">
        <v>53.099999999999994</v>
      </c>
      <c r="K809" s="162">
        <v>22</v>
      </c>
      <c r="L809" s="161">
        <v>11.681999999999999</v>
      </c>
      <c r="M809" s="161">
        <v>56.682000000000002</v>
      </c>
      <c r="N809" s="161">
        <v>67</v>
      </c>
      <c r="O809" s="156" t="str">
        <f t="shared" si="12"/>
        <v>BFTZP00021</v>
      </c>
    </row>
    <row r="810" spans="1:15" ht="34.799999999999997">
      <c r="A810" s="157" t="s">
        <v>5415</v>
      </c>
      <c r="B810" s="157" t="s">
        <v>5416</v>
      </c>
      <c r="C810" s="158"/>
      <c r="D810" s="157" t="s">
        <v>29</v>
      </c>
      <c r="E810" s="163" t="s">
        <v>4766</v>
      </c>
      <c r="F810" s="160" t="s">
        <v>4764</v>
      </c>
      <c r="G810" s="160" t="s">
        <v>4765</v>
      </c>
      <c r="H810" s="161">
        <v>170</v>
      </c>
      <c r="I810" s="162">
        <v>18</v>
      </c>
      <c r="J810" s="161">
        <v>200.6</v>
      </c>
      <c r="K810" s="162">
        <v>22</v>
      </c>
      <c r="L810" s="161">
        <v>44.131999999999998</v>
      </c>
      <c r="M810" s="161">
        <v>214.13200000000001</v>
      </c>
      <c r="N810" s="161">
        <v>253</v>
      </c>
      <c r="O810" s="156" t="str">
        <f t="shared" si="12"/>
        <v>BFTZP00049</v>
      </c>
    </row>
    <row r="811" spans="1:15" ht="17.399999999999999">
      <c r="A811" s="157" t="s">
        <v>5417</v>
      </c>
      <c r="B811" s="157" t="s">
        <v>5418</v>
      </c>
      <c r="C811" s="158"/>
      <c r="D811" s="158"/>
      <c r="E811" s="159"/>
      <c r="F811" s="160" t="s">
        <v>4764</v>
      </c>
      <c r="G811" s="160" t="s">
        <v>4767</v>
      </c>
      <c r="H811" s="161">
        <v>10</v>
      </c>
      <c r="I811" s="162">
        <v>18</v>
      </c>
      <c r="J811" s="161">
        <v>11.799999999999999</v>
      </c>
      <c r="K811" s="162">
        <v>22</v>
      </c>
      <c r="L811" s="161">
        <v>2.5959999999999996</v>
      </c>
      <c r="M811" s="161">
        <v>12.596</v>
      </c>
      <c r="N811" s="161">
        <v>15</v>
      </c>
      <c r="O811" s="156" t="str">
        <f t="shared" si="12"/>
        <v>BFTZP00050</v>
      </c>
    </row>
    <row r="812" spans="1:15" ht="17.399999999999999">
      <c r="A812" s="157" t="s">
        <v>5419</v>
      </c>
      <c r="B812" s="157" t="s">
        <v>5420</v>
      </c>
      <c r="C812" s="158"/>
      <c r="D812" s="158"/>
      <c r="E812" s="159"/>
      <c r="F812" s="160" t="s">
        <v>4764</v>
      </c>
      <c r="G812" s="160" t="s">
        <v>4765</v>
      </c>
      <c r="H812" s="161">
        <v>90</v>
      </c>
      <c r="I812" s="162">
        <v>18</v>
      </c>
      <c r="J812" s="161">
        <v>106.19999999999999</v>
      </c>
      <c r="K812" s="162">
        <v>22</v>
      </c>
      <c r="L812" s="161">
        <v>23.363999999999997</v>
      </c>
      <c r="M812" s="161">
        <v>113.364</v>
      </c>
      <c r="N812" s="161">
        <v>134</v>
      </c>
      <c r="O812" s="156" t="str">
        <f t="shared" si="12"/>
        <v>BFTZP00051</v>
      </c>
    </row>
    <row r="813" spans="1:15" ht="34.799999999999997">
      <c r="A813" s="157" t="s">
        <v>5421</v>
      </c>
      <c r="B813" s="157" t="s">
        <v>5422</v>
      </c>
      <c r="C813" s="158"/>
      <c r="D813" s="157" t="s">
        <v>4634</v>
      </c>
      <c r="E813" s="163" t="s">
        <v>4770</v>
      </c>
      <c r="F813" s="160" t="s">
        <v>4764</v>
      </c>
      <c r="G813" s="160" t="s">
        <v>4767</v>
      </c>
      <c r="H813" s="161">
        <v>75</v>
      </c>
      <c r="I813" s="162">
        <v>18</v>
      </c>
      <c r="J813" s="161">
        <v>88.5</v>
      </c>
      <c r="K813" s="162">
        <v>22</v>
      </c>
      <c r="L813" s="161">
        <v>19.47</v>
      </c>
      <c r="M813" s="161">
        <v>94.47</v>
      </c>
      <c r="N813" s="161">
        <v>111</v>
      </c>
      <c r="O813" s="156" t="str">
        <f t="shared" si="12"/>
        <v>BFTZP00059</v>
      </c>
    </row>
    <row r="814" spans="1:15" ht="34.799999999999997">
      <c r="A814" s="157" t="s">
        <v>5423</v>
      </c>
      <c r="B814" s="157" t="s">
        <v>5424</v>
      </c>
      <c r="C814" s="158"/>
      <c r="D814" s="157" t="s">
        <v>4634</v>
      </c>
      <c r="E814" s="163" t="s">
        <v>4770</v>
      </c>
      <c r="F814" s="160" t="s">
        <v>4764</v>
      </c>
      <c r="G814" s="160" t="s">
        <v>4767</v>
      </c>
      <c r="H814" s="161">
        <v>70</v>
      </c>
      <c r="I814" s="162">
        <v>18</v>
      </c>
      <c r="J814" s="161">
        <v>82.6</v>
      </c>
      <c r="K814" s="162">
        <v>22</v>
      </c>
      <c r="L814" s="161">
        <v>18.172000000000001</v>
      </c>
      <c r="M814" s="161">
        <v>88.171999999999997</v>
      </c>
      <c r="N814" s="161">
        <v>104</v>
      </c>
      <c r="O814" s="156" t="str">
        <f t="shared" si="12"/>
        <v>BFTZP00061</v>
      </c>
    </row>
    <row r="815" spans="1:15" ht="17.399999999999999">
      <c r="A815" s="157" t="s">
        <v>5425</v>
      </c>
      <c r="B815" s="157" t="s">
        <v>5426</v>
      </c>
      <c r="C815" s="158"/>
      <c r="D815" s="158"/>
      <c r="E815" s="159"/>
      <c r="F815" s="160" t="s">
        <v>4764</v>
      </c>
      <c r="G815" s="160" t="s">
        <v>4767</v>
      </c>
      <c r="H815" s="161">
        <v>20</v>
      </c>
      <c r="I815" s="162">
        <v>18</v>
      </c>
      <c r="J815" s="161">
        <v>23.599999999999998</v>
      </c>
      <c r="K815" s="162">
        <v>22</v>
      </c>
      <c r="L815" s="161">
        <v>5.1919999999999993</v>
      </c>
      <c r="M815" s="161">
        <v>25.192</v>
      </c>
      <c r="N815" s="161">
        <v>30</v>
      </c>
      <c r="O815" s="156" t="str">
        <f t="shared" si="12"/>
        <v>BFTZP00062</v>
      </c>
    </row>
    <row r="816" spans="1:15" ht="17.399999999999999">
      <c r="A816" s="157" t="s">
        <v>5427</v>
      </c>
      <c r="B816" s="157" t="s">
        <v>5428</v>
      </c>
      <c r="C816" s="158"/>
      <c r="D816" s="158"/>
      <c r="E816" s="159"/>
      <c r="F816" s="160" t="s">
        <v>4764</v>
      </c>
      <c r="G816" s="160" t="s">
        <v>4767</v>
      </c>
      <c r="H816" s="161">
        <v>25</v>
      </c>
      <c r="I816" s="162">
        <v>18</v>
      </c>
      <c r="J816" s="161">
        <v>29.5</v>
      </c>
      <c r="K816" s="162">
        <v>22</v>
      </c>
      <c r="L816" s="161">
        <v>6.49</v>
      </c>
      <c r="M816" s="161">
        <v>31.490000000000002</v>
      </c>
      <c r="N816" s="161">
        <v>37</v>
      </c>
      <c r="O816" s="156" t="str">
        <f t="shared" si="12"/>
        <v>BFTZP00063</v>
      </c>
    </row>
    <row r="817" spans="1:15" ht="17.399999999999999">
      <c r="A817" s="157" t="s">
        <v>5429</v>
      </c>
      <c r="B817" s="157" t="s">
        <v>5430</v>
      </c>
      <c r="C817" s="158"/>
      <c r="D817" s="158"/>
      <c r="E817" s="159"/>
      <c r="F817" s="160" t="s">
        <v>4764</v>
      </c>
      <c r="G817" s="160" t="s">
        <v>4767</v>
      </c>
      <c r="H817" s="161">
        <v>240</v>
      </c>
      <c r="I817" s="162">
        <v>28</v>
      </c>
      <c r="J817" s="161">
        <v>307.2</v>
      </c>
      <c r="K817" s="162">
        <v>22</v>
      </c>
      <c r="L817" s="161">
        <v>67.584000000000003</v>
      </c>
      <c r="M817" s="161">
        <v>307.584</v>
      </c>
      <c r="N817" s="161">
        <v>394</v>
      </c>
      <c r="O817" s="156" t="str">
        <f t="shared" si="12"/>
        <v>BFTZP00066</v>
      </c>
    </row>
    <row r="818" spans="1:15" ht="17.399999999999999">
      <c r="A818" s="157" t="s">
        <v>5431</v>
      </c>
      <c r="B818" s="157" t="s">
        <v>5432</v>
      </c>
      <c r="C818" s="158"/>
      <c r="D818" s="158"/>
      <c r="E818" s="159"/>
      <c r="F818" s="160" t="s">
        <v>4764</v>
      </c>
      <c r="G818" s="160" t="s">
        <v>4767</v>
      </c>
      <c r="H818" s="161">
        <v>40</v>
      </c>
      <c r="I818" s="162">
        <v>18</v>
      </c>
      <c r="J818" s="161">
        <v>47.199999999999996</v>
      </c>
      <c r="K818" s="162">
        <v>22</v>
      </c>
      <c r="L818" s="161">
        <v>10.383999999999999</v>
      </c>
      <c r="M818" s="161">
        <v>50.384</v>
      </c>
      <c r="N818" s="161">
        <v>59</v>
      </c>
      <c r="O818" s="156" t="str">
        <f t="shared" si="12"/>
        <v>BFTZP00069</v>
      </c>
    </row>
    <row r="819" spans="1:15" ht="34.799999999999997">
      <c r="A819" s="157" t="s">
        <v>5433</v>
      </c>
      <c r="B819" s="157" t="s">
        <v>5434</v>
      </c>
      <c r="C819" s="158"/>
      <c r="D819" s="158"/>
      <c r="E819" s="163" t="s">
        <v>4766</v>
      </c>
      <c r="F819" s="160" t="s">
        <v>4764</v>
      </c>
      <c r="G819" s="160" t="s">
        <v>4765</v>
      </c>
      <c r="H819" s="161">
        <v>90</v>
      </c>
      <c r="I819" s="162">
        <v>28</v>
      </c>
      <c r="J819" s="161">
        <v>115.2</v>
      </c>
      <c r="K819" s="162">
        <v>22</v>
      </c>
      <c r="L819" s="161">
        <v>25.344000000000001</v>
      </c>
      <c r="M819" s="161">
        <v>115.34399999999999</v>
      </c>
      <c r="N819" s="161">
        <v>148</v>
      </c>
      <c r="O819" s="156" t="str">
        <f t="shared" si="12"/>
        <v>BFTZP00071</v>
      </c>
    </row>
    <row r="820" spans="1:15" ht="34.799999999999997">
      <c r="A820" s="157" t="s">
        <v>5435</v>
      </c>
      <c r="B820" s="157" t="s">
        <v>5436</v>
      </c>
      <c r="C820" s="158"/>
      <c r="D820" s="157" t="s">
        <v>29</v>
      </c>
      <c r="E820" s="163" t="s">
        <v>4766</v>
      </c>
      <c r="F820" s="160" t="s">
        <v>4764</v>
      </c>
      <c r="G820" s="160" t="s">
        <v>4767</v>
      </c>
      <c r="H820" s="161">
        <v>60</v>
      </c>
      <c r="I820" s="162">
        <v>28</v>
      </c>
      <c r="J820" s="161">
        <v>76.8</v>
      </c>
      <c r="K820" s="162">
        <v>22</v>
      </c>
      <c r="L820" s="161">
        <v>16.896000000000001</v>
      </c>
      <c r="M820" s="161">
        <v>76.896000000000001</v>
      </c>
      <c r="N820" s="161">
        <v>98</v>
      </c>
      <c r="O820" s="156" t="str">
        <f t="shared" si="12"/>
        <v>BFTZP00072</v>
      </c>
    </row>
    <row r="821" spans="1:15" ht="34.799999999999997">
      <c r="A821" s="157" t="s">
        <v>5437</v>
      </c>
      <c r="B821" s="157" t="s">
        <v>5438</v>
      </c>
      <c r="C821" s="158"/>
      <c r="D821" s="157" t="s">
        <v>4634</v>
      </c>
      <c r="E821" s="163" t="s">
        <v>4770</v>
      </c>
      <c r="F821" s="160" t="s">
        <v>4764</v>
      </c>
      <c r="G821" s="160" t="s">
        <v>4765</v>
      </c>
      <c r="H821" s="161">
        <v>90</v>
      </c>
      <c r="I821" s="162">
        <v>18</v>
      </c>
      <c r="J821" s="161">
        <v>106.19999999999999</v>
      </c>
      <c r="K821" s="162">
        <v>22</v>
      </c>
      <c r="L821" s="161">
        <v>23.363999999999997</v>
      </c>
      <c r="M821" s="161">
        <v>113.364</v>
      </c>
      <c r="N821" s="161">
        <v>134</v>
      </c>
      <c r="O821" s="156" t="str">
        <f t="shared" si="12"/>
        <v>BFTZP00073</v>
      </c>
    </row>
    <row r="822" spans="1:15" ht="34.799999999999997">
      <c r="A822" s="157" t="s">
        <v>5439</v>
      </c>
      <c r="B822" s="157" t="s">
        <v>5440</v>
      </c>
      <c r="C822" s="158"/>
      <c r="D822" s="157" t="s">
        <v>4634</v>
      </c>
      <c r="E822" s="163" t="s">
        <v>4770</v>
      </c>
      <c r="F822" s="160" t="s">
        <v>4764</v>
      </c>
      <c r="G822" s="160" t="s">
        <v>4765</v>
      </c>
      <c r="H822" s="161">
        <v>115</v>
      </c>
      <c r="I822" s="162">
        <v>18</v>
      </c>
      <c r="J822" s="161">
        <v>135.69999999999999</v>
      </c>
      <c r="K822" s="162">
        <v>22</v>
      </c>
      <c r="L822" s="161">
        <v>29.853999999999999</v>
      </c>
      <c r="M822" s="161">
        <v>144.85399999999998</v>
      </c>
      <c r="N822" s="161">
        <v>171</v>
      </c>
      <c r="O822" s="156" t="str">
        <f t="shared" si="12"/>
        <v>BFTZP00074</v>
      </c>
    </row>
    <row r="823" spans="1:15" ht="34.799999999999997">
      <c r="A823" s="157" t="s">
        <v>112</v>
      </c>
      <c r="B823" s="157" t="s">
        <v>791</v>
      </c>
      <c r="C823" s="158"/>
      <c r="D823" s="157" t="s">
        <v>26</v>
      </c>
      <c r="E823" s="163" t="s">
        <v>4766</v>
      </c>
      <c r="F823" s="160" t="s">
        <v>4764</v>
      </c>
      <c r="G823" s="160" t="s">
        <v>4767</v>
      </c>
      <c r="H823" s="161">
        <v>30</v>
      </c>
      <c r="I823" s="162">
        <v>18</v>
      </c>
      <c r="J823" s="161">
        <v>35.4</v>
      </c>
      <c r="K823" s="162">
        <v>22</v>
      </c>
      <c r="L823" s="161">
        <v>7.7879999999999994</v>
      </c>
      <c r="M823" s="161">
        <v>37.787999999999997</v>
      </c>
      <c r="N823" s="161">
        <v>45</v>
      </c>
      <c r="O823" s="156" t="str">
        <f t="shared" si="12"/>
        <v>BFTZP00075</v>
      </c>
    </row>
    <row r="824" spans="1:15" ht="17.399999999999999">
      <c r="A824" s="157" t="s">
        <v>5441</v>
      </c>
      <c r="B824" s="157" t="s">
        <v>5442</v>
      </c>
      <c r="C824" s="158"/>
      <c r="D824" s="158"/>
      <c r="E824" s="159"/>
      <c r="F824" s="160" t="s">
        <v>4764</v>
      </c>
      <c r="G824" s="160" t="s">
        <v>4767</v>
      </c>
      <c r="H824" s="161">
        <v>85</v>
      </c>
      <c r="I824" s="162">
        <v>28</v>
      </c>
      <c r="J824" s="161">
        <v>108.8</v>
      </c>
      <c r="K824" s="162">
        <v>22</v>
      </c>
      <c r="L824" s="161">
        <v>23.936</v>
      </c>
      <c r="M824" s="161">
        <v>108.93600000000001</v>
      </c>
      <c r="N824" s="161">
        <v>139</v>
      </c>
      <c r="O824" s="156" t="str">
        <f t="shared" si="12"/>
        <v>BFTZP00076</v>
      </c>
    </row>
    <row r="825" spans="1:15" ht="34.799999999999997">
      <c r="A825" s="157" t="s">
        <v>5443</v>
      </c>
      <c r="B825" s="157" t="s">
        <v>5444</v>
      </c>
      <c r="C825" s="158"/>
      <c r="D825" s="157" t="s">
        <v>29</v>
      </c>
      <c r="E825" s="163" t="s">
        <v>4766</v>
      </c>
      <c r="F825" s="160" t="s">
        <v>4764</v>
      </c>
      <c r="G825" s="160" t="s">
        <v>4767</v>
      </c>
      <c r="H825" s="161">
        <v>35</v>
      </c>
      <c r="I825" s="162">
        <v>28</v>
      </c>
      <c r="J825" s="161">
        <v>44.800000000000004</v>
      </c>
      <c r="K825" s="162">
        <v>22</v>
      </c>
      <c r="L825" s="161">
        <v>9.8560000000000016</v>
      </c>
      <c r="M825" s="161">
        <v>44.856000000000002</v>
      </c>
      <c r="N825" s="161">
        <v>57</v>
      </c>
      <c r="O825" s="156" t="str">
        <f t="shared" si="12"/>
        <v>BFTZP00079</v>
      </c>
    </row>
    <row r="826" spans="1:15" ht="34.799999999999997">
      <c r="A826" s="157" t="s">
        <v>2486</v>
      </c>
      <c r="B826" s="157" t="s">
        <v>2487</v>
      </c>
      <c r="C826" s="158"/>
      <c r="D826" s="157" t="s">
        <v>27</v>
      </c>
      <c r="E826" s="163" t="s">
        <v>4766</v>
      </c>
      <c r="F826" s="160" t="s">
        <v>4764</v>
      </c>
      <c r="G826" s="160" t="s">
        <v>4767</v>
      </c>
      <c r="H826" s="161">
        <v>45</v>
      </c>
      <c r="I826" s="162">
        <v>18</v>
      </c>
      <c r="J826" s="161">
        <v>53.099999999999994</v>
      </c>
      <c r="K826" s="162">
        <v>22</v>
      </c>
      <c r="L826" s="161">
        <v>11.681999999999999</v>
      </c>
      <c r="M826" s="161">
        <v>56.682000000000002</v>
      </c>
      <c r="N826" s="161">
        <v>67</v>
      </c>
      <c r="O826" s="156" t="str">
        <f t="shared" si="12"/>
        <v>BFTZP00081</v>
      </c>
    </row>
    <row r="827" spans="1:15" ht="34.799999999999997">
      <c r="A827" s="157" t="s">
        <v>2488</v>
      </c>
      <c r="B827" s="157" t="s">
        <v>2489</v>
      </c>
      <c r="C827" s="158"/>
      <c r="D827" s="157" t="s">
        <v>27</v>
      </c>
      <c r="E827" s="163" t="s">
        <v>4766</v>
      </c>
      <c r="F827" s="160" t="s">
        <v>4764</v>
      </c>
      <c r="G827" s="160" t="s">
        <v>4767</v>
      </c>
      <c r="H827" s="161">
        <v>15</v>
      </c>
      <c r="I827" s="162">
        <v>18</v>
      </c>
      <c r="J827" s="161">
        <v>17.7</v>
      </c>
      <c r="K827" s="162">
        <v>22</v>
      </c>
      <c r="L827" s="161">
        <v>3.8939999999999997</v>
      </c>
      <c r="M827" s="161">
        <v>18.893999999999998</v>
      </c>
      <c r="N827" s="161">
        <v>22</v>
      </c>
      <c r="O827" s="156" t="str">
        <f t="shared" si="12"/>
        <v>BFTZP00082</v>
      </c>
    </row>
    <row r="828" spans="1:15" ht="34.799999999999997">
      <c r="A828" s="157" t="s">
        <v>5445</v>
      </c>
      <c r="B828" s="157" t="s">
        <v>5446</v>
      </c>
      <c r="C828" s="158"/>
      <c r="D828" s="157" t="s">
        <v>29</v>
      </c>
      <c r="E828" s="163" t="s">
        <v>4766</v>
      </c>
      <c r="F828" s="160" t="s">
        <v>4764</v>
      </c>
      <c r="G828" s="160" t="s">
        <v>4765</v>
      </c>
      <c r="H828" s="161">
        <v>45</v>
      </c>
      <c r="I828" s="162">
        <v>18</v>
      </c>
      <c r="J828" s="161">
        <v>53.099999999999994</v>
      </c>
      <c r="K828" s="162">
        <v>22</v>
      </c>
      <c r="L828" s="161">
        <v>11.681999999999999</v>
      </c>
      <c r="M828" s="161">
        <v>56.682000000000002</v>
      </c>
      <c r="N828" s="161">
        <v>67</v>
      </c>
      <c r="O828" s="156" t="str">
        <f t="shared" si="12"/>
        <v>BFTZP00083</v>
      </c>
    </row>
    <row r="829" spans="1:15" ht="34.799999999999997">
      <c r="A829" s="157" t="s">
        <v>5447</v>
      </c>
      <c r="B829" s="157" t="s">
        <v>5448</v>
      </c>
      <c r="C829" s="158"/>
      <c r="D829" s="157" t="s">
        <v>4634</v>
      </c>
      <c r="E829" s="163" t="s">
        <v>4770</v>
      </c>
      <c r="F829" s="160" t="s">
        <v>4764</v>
      </c>
      <c r="G829" s="160" t="s">
        <v>4767</v>
      </c>
      <c r="H829" s="161">
        <v>100</v>
      </c>
      <c r="I829" s="162">
        <v>18</v>
      </c>
      <c r="J829" s="161">
        <v>118</v>
      </c>
      <c r="K829" s="162">
        <v>22</v>
      </c>
      <c r="L829" s="161">
        <v>25.96</v>
      </c>
      <c r="M829" s="161">
        <v>125.96000000000001</v>
      </c>
      <c r="N829" s="161">
        <v>149</v>
      </c>
      <c r="O829" s="156" t="str">
        <f t="shared" si="12"/>
        <v>BFTZP00098</v>
      </c>
    </row>
    <row r="830" spans="1:15" ht="17.399999999999999">
      <c r="A830" s="157" t="s">
        <v>5449</v>
      </c>
      <c r="B830" s="157" t="s">
        <v>5450</v>
      </c>
      <c r="C830" s="158"/>
      <c r="D830" s="158"/>
      <c r="E830" s="159"/>
      <c r="F830" s="160" t="s">
        <v>4764</v>
      </c>
      <c r="G830" s="160" t="s">
        <v>4765</v>
      </c>
      <c r="H830" s="161">
        <v>155</v>
      </c>
      <c r="I830" s="162">
        <v>18</v>
      </c>
      <c r="J830" s="161">
        <v>182.89999999999998</v>
      </c>
      <c r="K830" s="162">
        <v>22</v>
      </c>
      <c r="L830" s="161">
        <v>40.237999999999992</v>
      </c>
      <c r="M830" s="161">
        <v>195.238</v>
      </c>
      <c r="N830" s="161">
        <v>230</v>
      </c>
      <c r="O830" s="156" t="str">
        <f t="shared" si="12"/>
        <v>BFTZP00099</v>
      </c>
    </row>
    <row r="831" spans="1:15" ht="34.799999999999997">
      <c r="A831" s="157" t="s">
        <v>5451</v>
      </c>
      <c r="B831" s="157" t="s">
        <v>5452</v>
      </c>
      <c r="C831" s="158"/>
      <c r="D831" s="158"/>
      <c r="E831" s="163" t="s">
        <v>4766</v>
      </c>
      <c r="F831" s="160" t="s">
        <v>4764</v>
      </c>
      <c r="G831" s="160" t="s">
        <v>4767</v>
      </c>
      <c r="H831" s="161">
        <v>235</v>
      </c>
      <c r="I831" s="162">
        <v>18</v>
      </c>
      <c r="J831" s="161">
        <v>277.3</v>
      </c>
      <c r="K831" s="162">
        <v>22</v>
      </c>
      <c r="L831" s="161">
        <v>61.006</v>
      </c>
      <c r="M831" s="161">
        <v>296.00599999999997</v>
      </c>
      <c r="N831" s="161">
        <v>349</v>
      </c>
      <c r="O831" s="156" t="str">
        <f t="shared" si="12"/>
        <v>BFTZP00100</v>
      </c>
    </row>
    <row r="832" spans="1:15" ht="34.799999999999997">
      <c r="A832" s="157" t="s">
        <v>5453</v>
      </c>
      <c r="B832" s="157" t="s">
        <v>5454</v>
      </c>
      <c r="C832" s="158"/>
      <c r="D832" s="157" t="s">
        <v>4634</v>
      </c>
      <c r="E832" s="163" t="s">
        <v>4770</v>
      </c>
      <c r="F832" s="160" t="s">
        <v>4764</v>
      </c>
      <c r="G832" s="160" t="s">
        <v>4767</v>
      </c>
      <c r="H832" s="161">
        <v>115</v>
      </c>
      <c r="I832" s="162">
        <v>18</v>
      </c>
      <c r="J832" s="161">
        <v>135.69999999999999</v>
      </c>
      <c r="K832" s="162">
        <v>22</v>
      </c>
      <c r="L832" s="161">
        <v>29.853999999999999</v>
      </c>
      <c r="M832" s="161">
        <v>144.85399999999998</v>
      </c>
      <c r="N832" s="161">
        <v>171</v>
      </c>
      <c r="O832" s="156" t="str">
        <f t="shared" si="12"/>
        <v>BFTZP00105</v>
      </c>
    </row>
    <row r="833" spans="1:15" ht="17.399999999999999">
      <c r="A833" s="157" t="s">
        <v>5455</v>
      </c>
      <c r="B833" s="157" t="s">
        <v>5456</v>
      </c>
      <c r="C833" s="158"/>
      <c r="D833" s="158"/>
      <c r="E833" s="159"/>
      <c r="F833" s="160" t="s">
        <v>4764</v>
      </c>
      <c r="G833" s="160" t="s">
        <v>4767</v>
      </c>
      <c r="H833" s="161">
        <v>205</v>
      </c>
      <c r="I833" s="162">
        <v>18</v>
      </c>
      <c r="J833" s="161">
        <v>241.89999999999998</v>
      </c>
      <c r="K833" s="162">
        <v>22</v>
      </c>
      <c r="L833" s="161">
        <v>53.217999999999996</v>
      </c>
      <c r="M833" s="161">
        <v>258.21800000000002</v>
      </c>
      <c r="N833" s="161">
        <v>305</v>
      </c>
      <c r="O833" s="156" t="str">
        <f t="shared" si="12"/>
        <v>BFTZP00113</v>
      </c>
    </row>
    <row r="834" spans="1:15" ht="17.399999999999999">
      <c r="A834" s="157" t="s">
        <v>5457</v>
      </c>
      <c r="B834" s="157" t="s">
        <v>5458</v>
      </c>
      <c r="C834" s="158"/>
      <c r="D834" s="158"/>
      <c r="E834" s="159"/>
      <c r="F834" s="160" t="s">
        <v>4764</v>
      </c>
      <c r="G834" s="160" t="s">
        <v>4767</v>
      </c>
      <c r="H834" s="161">
        <v>50</v>
      </c>
      <c r="I834" s="162">
        <v>18</v>
      </c>
      <c r="J834" s="161">
        <v>59</v>
      </c>
      <c r="K834" s="162">
        <v>22</v>
      </c>
      <c r="L834" s="161">
        <v>12.98</v>
      </c>
      <c r="M834" s="161">
        <v>62.980000000000004</v>
      </c>
      <c r="N834" s="161">
        <v>74</v>
      </c>
      <c r="O834" s="156" t="str">
        <f t="shared" ref="O834:O897" si="13">VLOOKUP(A834,Old,1,FALSE)</f>
        <v>BFTZP00114</v>
      </c>
    </row>
    <row r="835" spans="1:15" ht="17.399999999999999">
      <c r="A835" s="157" t="s">
        <v>5459</v>
      </c>
      <c r="B835" s="157" t="s">
        <v>5460</v>
      </c>
      <c r="C835" s="158"/>
      <c r="D835" s="158"/>
      <c r="E835" s="159"/>
      <c r="F835" s="160" t="s">
        <v>4764</v>
      </c>
      <c r="G835" s="160" t="s">
        <v>4767</v>
      </c>
      <c r="H835" s="161">
        <v>55</v>
      </c>
      <c r="I835" s="162">
        <v>18</v>
      </c>
      <c r="J835" s="161">
        <v>64.899999999999991</v>
      </c>
      <c r="K835" s="162">
        <v>22</v>
      </c>
      <c r="L835" s="161">
        <v>14.277999999999999</v>
      </c>
      <c r="M835" s="161">
        <v>69.277999999999992</v>
      </c>
      <c r="N835" s="161">
        <v>82</v>
      </c>
      <c r="O835" s="156" t="str">
        <f t="shared" si="13"/>
        <v>BFTZP00115</v>
      </c>
    </row>
    <row r="836" spans="1:15" ht="34.799999999999997">
      <c r="A836" s="157" t="s">
        <v>647</v>
      </c>
      <c r="B836" s="157" t="s">
        <v>805</v>
      </c>
      <c r="C836" s="158"/>
      <c r="D836" s="157" t="s">
        <v>26</v>
      </c>
      <c r="E836" s="163" t="s">
        <v>4766</v>
      </c>
      <c r="F836" s="160" t="s">
        <v>4764</v>
      </c>
      <c r="G836" s="160" t="s">
        <v>4767</v>
      </c>
      <c r="H836" s="161">
        <v>105</v>
      </c>
      <c r="I836" s="162">
        <v>18</v>
      </c>
      <c r="J836" s="161">
        <v>123.89999999999999</v>
      </c>
      <c r="K836" s="162">
        <v>22</v>
      </c>
      <c r="L836" s="161">
        <v>27.257999999999999</v>
      </c>
      <c r="M836" s="161">
        <v>132.25800000000001</v>
      </c>
      <c r="N836" s="161">
        <v>156</v>
      </c>
      <c r="O836" s="156" t="str">
        <f t="shared" si="13"/>
        <v>BFTZP00116</v>
      </c>
    </row>
    <row r="837" spans="1:15" ht="17.399999999999999">
      <c r="A837" s="157" t="s">
        <v>5461</v>
      </c>
      <c r="B837" s="157" t="s">
        <v>5462</v>
      </c>
      <c r="C837" s="158"/>
      <c r="D837" s="158"/>
      <c r="E837" s="159"/>
      <c r="F837" s="160" t="s">
        <v>4764</v>
      </c>
      <c r="G837" s="160" t="s">
        <v>4767</v>
      </c>
      <c r="H837" s="161">
        <v>125</v>
      </c>
      <c r="I837" s="162">
        <v>28</v>
      </c>
      <c r="J837" s="161">
        <v>160</v>
      </c>
      <c r="K837" s="162">
        <v>22</v>
      </c>
      <c r="L837" s="161">
        <v>35.200000000000003</v>
      </c>
      <c r="M837" s="161">
        <v>160.19999999999999</v>
      </c>
      <c r="N837" s="161">
        <v>205</v>
      </c>
      <c r="O837" s="156" t="str">
        <f t="shared" si="13"/>
        <v>BFTZP00118</v>
      </c>
    </row>
    <row r="838" spans="1:15" ht="17.399999999999999">
      <c r="A838" s="157" t="s">
        <v>5463</v>
      </c>
      <c r="B838" s="157" t="s">
        <v>5464</v>
      </c>
      <c r="C838" s="158"/>
      <c r="D838" s="158"/>
      <c r="E838" s="159"/>
      <c r="F838" s="160" t="s">
        <v>4764</v>
      </c>
      <c r="G838" s="160" t="s">
        <v>4767</v>
      </c>
      <c r="H838" s="161">
        <v>115</v>
      </c>
      <c r="I838" s="162">
        <v>18</v>
      </c>
      <c r="J838" s="161">
        <v>135.69999999999999</v>
      </c>
      <c r="K838" s="162">
        <v>22</v>
      </c>
      <c r="L838" s="161">
        <v>29.853999999999999</v>
      </c>
      <c r="M838" s="161">
        <v>144.85399999999998</v>
      </c>
      <c r="N838" s="161">
        <v>171</v>
      </c>
      <c r="O838" s="156" t="str">
        <f t="shared" si="13"/>
        <v>BFTZP00119</v>
      </c>
    </row>
    <row r="839" spans="1:15" ht="34.799999999999997">
      <c r="A839" s="157" t="s">
        <v>165</v>
      </c>
      <c r="B839" s="157" t="s">
        <v>798</v>
      </c>
      <c r="C839" s="158"/>
      <c r="D839" s="157" t="s">
        <v>4808</v>
      </c>
      <c r="E839" s="163" t="s">
        <v>4766</v>
      </c>
      <c r="F839" s="160" t="s">
        <v>4764</v>
      </c>
      <c r="G839" s="160" t="s">
        <v>4767</v>
      </c>
      <c r="H839" s="161">
        <v>85</v>
      </c>
      <c r="I839" s="162">
        <v>18</v>
      </c>
      <c r="J839" s="161">
        <v>100.3</v>
      </c>
      <c r="K839" s="162">
        <v>22</v>
      </c>
      <c r="L839" s="161">
        <v>22.065999999999999</v>
      </c>
      <c r="M839" s="161">
        <v>107.066</v>
      </c>
      <c r="N839" s="161">
        <v>126</v>
      </c>
      <c r="O839" s="156" t="str">
        <f t="shared" si="13"/>
        <v>BFTZP00120</v>
      </c>
    </row>
    <row r="840" spans="1:15" ht="34.799999999999997">
      <c r="A840" s="157" t="s">
        <v>5465</v>
      </c>
      <c r="B840" s="157" t="s">
        <v>5466</v>
      </c>
      <c r="C840" s="158"/>
      <c r="D840" s="157" t="s">
        <v>26</v>
      </c>
      <c r="E840" s="163" t="s">
        <v>4766</v>
      </c>
      <c r="F840" s="160" t="s">
        <v>4764</v>
      </c>
      <c r="G840" s="160" t="s">
        <v>4767</v>
      </c>
      <c r="H840" s="161">
        <v>130</v>
      </c>
      <c r="I840" s="162">
        <v>18</v>
      </c>
      <c r="J840" s="161">
        <v>153.4</v>
      </c>
      <c r="K840" s="162">
        <v>22</v>
      </c>
      <c r="L840" s="161">
        <v>33.748000000000005</v>
      </c>
      <c r="M840" s="161">
        <v>163.74799999999999</v>
      </c>
      <c r="N840" s="161">
        <v>193</v>
      </c>
      <c r="O840" s="156" t="str">
        <f t="shared" si="13"/>
        <v>BFTZP00121</v>
      </c>
    </row>
    <row r="841" spans="1:15" ht="17.399999999999999">
      <c r="A841" s="157" t="s">
        <v>5467</v>
      </c>
      <c r="B841" s="157" t="s">
        <v>5468</v>
      </c>
      <c r="C841" s="158"/>
      <c r="D841" s="158"/>
      <c r="E841" s="159"/>
      <c r="F841" s="160" t="s">
        <v>4764</v>
      </c>
      <c r="G841" s="160" t="s">
        <v>4767</v>
      </c>
      <c r="H841" s="161">
        <v>175</v>
      </c>
      <c r="I841" s="162">
        <v>18</v>
      </c>
      <c r="J841" s="161">
        <v>206.5</v>
      </c>
      <c r="K841" s="162">
        <v>22</v>
      </c>
      <c r="L841" s="161">
        <v>45.43</v>
      </c>
      <c r="M841" s="161">
        <v>220.43</v>
      </c>
      <c r="N841" s="161">
        <v>260</v>
      </c>
      <c r="O841" s="156" t="str">
        <f t="shared" si="13"/>
        <v>BFTZP00124</v>
      </c>
    </row>
    <row r="842" spans="1:15" ht="34.799999999999997">
      <c r="A842" s="157" t="s">
        <v>2118</v>
      </c>
      <c r="B842" s="157" t="s">
        <v>2119</v>
      </c>
      <c r="C842" s="158"/>
      <c r="D842" s="157" t="s">
        <v>26</v>
      </c>
      <c r="E842" s="163" t="s">
        <v>4766</v>
      </c>
      <c r="F842" s="160" t="s">
        <v>4764</v>
      </c>
      <c r="G842" s="160" t="s">
        <v>4831</v>
      </c>
      <c r="H842" s="161">
        <v>15</v>
      </c>
      <c r="I842" s="162">
        <v>28</v>
      </c>
      <c r="J842" s="161">
        <v>19.2</v>
      </c>
      <c r="K842" s="162">
        <v>22</v>
      </c>
      <c r="L842" s="161">
        <v>4.2240000000000002</v>
      </c>
      <c r="M842" s="161">
        <v>19.224</v>
      </c>
      <c r="N842" s="161">
        <v>25</v>
      </c>
      <c r="O842" s="156" t="str">
        <f t="shared" si="13"/>
        <v>BFTZP00125</v>
      </c>
    </row>
    <row r="843" spans="1:15" ht="34.799999999999997">
      <c r="A843" s="157" t="s">
        <v>5469</v>
      </c>
      <c r="B843" s="157" t="s">
        <v>5470</v>
      </c>
      <c r="C843" s="158"/>
      <c r="D843" s="157" t="s">
        <v>29</v>
      </c>
      <c r="E843" s="163" t="s">
        <v>4770</v>
      </c>
      <c r="F843" s="160" t="s">
        <v>4764</v>
      </c>
      <c r="G843" s="160" t="s">
        <v>4765</v>
      </c>
      <c r="H843" s="161">
        <v>215</v>
      </c>
      <c r="I843" s="162">
        <v>28</v>
      </c>
      <c r="J843" s="161">
        <v>275.2</v>
      </c>
      <c r="K843" s="162">
        <v>22</v>
      </c>
      <c r="L843" s="161">
        <v>60.543999999999997</v>
      </c>
      <c r="M843" s="161">
        <v>275.54399999999998</v>
      </c>
      <c r="N843" s="161">
        <v>353</v>
      </c>
      <c r="O843" s="156" t="str">
        <f t="shared" si="13"/>
        <v>BGRBK00001</v>
      </c>
    </row>
    <row r="844" spans="1:15" ht="34.799999999999997">
      <c r="A844" s="157" t="s">
        <v>5471</v>
      </c>
      <c r="B844" s="157" t="s">
        <v>5472</v>
      </c>
      <c r="C844" s="158"/>
      <c r="D844" s="157" t="s">
        <v>29</v>
      </c>
      <c r="E844" s="163" t="s">
        <v>4766</v>
      </c>
      <c r="F844" s="160" t="s">
        <v>4764</v>
      </c>
      <c r="G844" s="160" t="s">
        <v>4765</v>
      </c>
      <c r="H844" s="161">
        <v>85</v>
      </c>
      <c r="I844" s="162">
        <v>28</v>
      </c>
      <c r="J844" s="161">
        <v>108.8</v>
      </c>
      <c r="K844" s="162">
        <v>22</v>
      </c>
      <c r="L844" s="161">
        <v>23.936</v>
      </c>
      <c r="M844" s="161">
        <v>108.93600000000001</v>
      </c>
      <c r="N844" s="161">
        <v>139</v>
      </c>
      <c r="O844" s="156" t="str">
        <f t="shared" si="13"/>
        <v>BGRBK00002</v>
      </c>
    </row>
    <row r="845" spans="1:15" ht="34.799999999999997">
      <c r="A845" s="157" t="s">
        <v>5473</v>
      </c>
      <c r="B845" s="157" t="s">
        <v>5474</v>
      </c>
      <c r="C845" s="158"/>
      <c r="D845" s="158"/>
      <c r="E845" s="163" t="s">
        <v>4770</v>
      </c>
      <c r="F845" s="160" t="s">
        <v>4764</v>
      </c>
      <c r="G845" s="160" t="s">
        <v>4767</v>
      </c>
      <c r="H845" s="161">
        <v>40</v>
      </c>
      <c r="I845" s="162">
        <v>28</v>
      </c>
      <c r="J845" s="161">
        <v>51.2</v>
      </c>
      <c r="K845" s="162">
        <v>22</v>
      </c>
      <c r="L845" s="161">
        <v>11.264000000000001</v>
      </c>
      <c r="M845" s="161">
        <v>51.264000000000003</v>
      </c>
      <c r="N845" s="161">
        <v>66</v>
      </c>
      <c r="O845" s="156" t="str">
        <f t="shared" si="13"/>
        <v>BGRBK00005</v>
      </c>
    </row>
    <row r="846" spans="1:15" ht="34.799999999999997">
      <c r="A846" s="157" t="s">
        <v>5475</v>
      </c>
      <c r="B846" s="157" t="s">
        <v>5476</v>
      </c>
      <c r="C846" s="158"/>
      <c r="D846" s="158"/>
      <c r="E846" s="163" t="s">
        <v>4770</v>
      </c>
      <c r="F846" s="160" t="s">
        <v>4764</v>
      </c>
      <c r="G846" s="160" t="s">
        <v>4767</v>
      </c>
      <c r="H846" s="161">
        <v>115</v>
      </c>
      <c r="I846" s="162">
        <v>28</v>
      </c>
      <c r="J846" s="161">
        <v>147.20000000000002</v>
      </c>
      <c r="K846" s="162">
        <v>22</v>
      </c>
      <c r="L846" s="161">
        <v>32.384000000000007</v>
      </c>
      <c r="M846" s="161">
        <v>147.38400000000001</v>
      </c>
      <c r="N846" s="161">
        <v>189</v>
      </c>
      <c r="O846" s="156" t="str">
        <f t="shared" si="13"/>
        <v>BGRBK00006</v>
      </c>
    </row>
    <row r="847" spans="1:15" ht="34.799999999999997">
      <c r="A847" s="157" t="s">
        <v>5477</v>
      </c>
      <c r="B847" s="157" t="s">
        <v>5478</v>
      </c>
      <c r="C847" s="158"/>
      <c r="D847" s="157" t="s">
        <v>29</v>
      </c>
      <c r="E847" s="163" t="s">
        <v>4766</v>
      </c>
      <c r="F847" s="160" t="s">
        <v>4764</v>
      </c>
      <c r="G847" s="160" t="s">
        <v>4765</v>
      </c>
      <c r="H847" s="161">
        <v>350</v>
      </c>
      <c r="I847" s="162">
        <v>28</v>
      </c>
      <c r="J847" s="161">
        <v>448</v>
      </c>
      <c r="K847" s="162">
        <v>22</v>
      </c>
      <c r="L847" s="161">
        <v>98.56</v>
      </c>
      <c r="M847" s="161">
        <v>448.56</v>
      </c>
      <c r="N847" s="161">
        <v>574</v>
      </c>
      <c r="O847" s="156" t="str">
        <f t="shared" si="13"/>
        <v>BHBBK00001</v>
      </c>
    </row>
    <row r="848" spans="1:15" ht="34.799999999999997">
      <c r="A848" s="157" t="s">
        <v>336</v>
      </c>
      <c r="B848" s="157" t="s">
        <v>2490</v>
      </c>
      <c r="C848" s="158" t="s">
        <v>9595</v>
      </c>
      <c r="D848" s="157" t="s">
        <v>27</v>
      </c>
      <c r="E848" s="163" t="s">
        <v>4766</v>
      </c>
      <c r="F848" s="160" t="s">
        <v>4828</v>
      </c>
      <c r="G848" s="160" t="s">
        <v>4765</v>
      </c>
      <c r="H848" s="161">
        <v>420</v>
      </c>
      <c r="I848" s="162">
        <v>28</v>
      </c>
      <c r="J848" s="161">
        <v>537.6</v>
      </c>
      <c r="K848" s="162">
        <v>22</v>
      </c>
      <c r="L848" s="161">
        <v>118.27200000000001</v>
      </c>
      <c r="M848" s="161">
        <v>538.27200000000005</v>
      </c>
      <c r="N848" s="161">
        <v>689</v>
      </c>
      <c r="O848" s="156" t="str">
        <f t="shared" si="13"/>
        <v>BHBBK00002</v>
      </c>
    </row>
    <row r="849" spans="1:15" ht="34.799999999999997">
      <c r="A849" s="157" t="s">
        <v>5479</v>
      </c>
      <c r="B849" s="157" t="s">
        <v>5480</v>
      </c>
      <c r="C849" s="158"/>
      <c r="D849" s="158"/>
      <c r="E849" s="163" t="s">
        <v>4766</v>
      </c>
      <c r="F849" s="160" t="s">
        <v>4828</v>
      </c>
      <c r="G849" s="160" t="s">
        <v>4765</v>
      </c>
      <c r="H849" s="161">
        <v>560</v>
      </c>
      <c r="I849" s="162">
        <v>28</v>
      </c>
      <c r="J849" s="161">
        <v>716.80000000000007</v>
      </c>
      <c r="K849" s="162">
        <v>22</v>
      </c>
      <c r="L849" s="161">
        <v>157.69600000000003</v>
      </c>
      <c r="M849" s="161">
        <v>717.69600000000003</v>
      </c>
      <c r="N849" s="161">
        <v>919</v>
      </c>
      <c r="O849" s="156" t="str">
        <f t="shared" si="13"/>
        <v>BHBBK00005</v>
      </c>
    </row>
    <row r="850" spans="1:15" ht="34.799999999999997">
      <c r="A850" s="157" t="s">
        <v>5481</v>
      </c>
      <c r="B850" s="157" t="s">
        <v>5482</v>
      </c>
      <c r="C850" s="158"/>
      <c r="D850" s="157" t="s">
        <v>29</v>
      </c>
      <c r="E850" s="163" t="s">
        <v>4766</v>
      </c>
      <c r="F850" s="160" t="s">
        <v>4828</v>
      </c>
      <c r="G850" s="160" t="s">
        <v>4767</v>
      </c>
      <c r="H850" s="161">
        <v>395</v>
      </c>
      <c r="I850" s="162">
        <v>18</v>
      </c>
      <c r="J850" s="161">
        <v>466.09999999999997</v>
      </c>
      <c r="K850" s="162">
        <v>22</v>
      </c>
      <c r="L850" s="161">
        <v>102.54199999999999</v>
      </c>
      <c r="M850" s="161">
        <v>497.54199999999997</v>
      </c>
      <c r="N850" s="161">
        <v>587</v>
      </c>
      <c r="O850" s="156" t="str">
        <f t="shared" si="13"/>
        <v>BHBBK00007</v>
      </c>
    </row>
    <row r="851" spans="1:15" ht="34.799999999999997">
      <c r="A851" s="157" t="s">
        <v>5483</v>
      </c>
      <c r="B851" s="157" t="s">
        <v>5484</v>
      </c>
      <c r="C851" s="158"/>
      <c r="D851" s="157" t="s">
        <v>29</v>
      </c>
      <c r="E851" s="163" t="s">
        <v>4766</v>
      </c>
      <c r="F851" s="160" t="s">
        <v>4828</v>
      </c>
      <c r="G851" s="160" t="s">
        <v>4767</v>
      </c>
      <c r="H851" s="161">
        <v>450</v>
      </c>
      <c r="I851" s="162">
        <v>28</v>
      </c>
      <c r="J851" s="161">
        <v>576</v>
      </c>
      <c r="K851" s="162">
        <v>22</v>
      </c>
      <c r="L851" s="161">
        <v>126.72</v>
      </c>
      <c r="M851" s="161">
        <v>576.72</v>
      </c>
      <c r="N851" s="161">
        <v>738</v>
      </c>
      <c r="O851" s="156" t="str">
        <f t="shared" si="13"/>
        <v>BHBBK00008</v>
      </c>
    </row>
    <row r="852" spans="1:15" ht="34.799999999999997">
      <c r="A852" s="157" t="s">
        <v>2847</v>
      </c>
      <c r="B852" s="157" t="s">
        <v>2848</v>
      </c>
      <c r="C852" s="158"/>
      <c r="D852" s="157" t="s">
        <v>4634</v>
      </c>
      <c r="E852" s="163" t="s">
        <v>4766</v>
      </c>
      <c r="F852" s="160" t="s">
        <v>4828</v>
      </c>
      <c r="G852" s="160" t="s">
        <v>4767</v>
      </c>
      <c r="H852" s="161">
        <v>450</v>
      </c>
      <c r="I852" s="162">
        <v>28</v>
      </c>
      <c r="J852" s="161">
        <v>576</v>
      </c>
      <c r="K852" s="162">
        <v>22</v>
      </c>
      <c r="L852" s="161">
        <v>126.72</v>
      </c>
      <c r="M852" s="161">
        <v>576.72</v>
      </c>
      <c r="N852" s="161">
        <v>738</v>
      </c>
      <c r="O852" s="156" t="str">
        <f t="shared" si="13"/>
        <v>BHBBK00012</v>
      </c>
    </row>
    <row r="853" spans="1:15" ht="34.799999999999997">
      <c r="A853" s="157" t="s">
        <v>3591</v>
      </c>
      <c r="B853" s="157" t="s">
        <v>3592</v>
      </c>
      <c r="C853" s="158"/>
      <c r="D853" s="157" t="s">
        <v>29</v>
      </c>
      <c r="E853" s="163" t="s">
        <v>4766</v>
      </c>
      <c r="F853" s="160" t="s">
        <v>4764</v>
      </c>
      <c r="G853" s="160" t="s">
        <v>4767</v>
      </c>
      <c r="H853" s="161">
        <v>345</v>
      </c>
      <c r="I853" s="162">
        <v>18</v>
      </c>
      <c r="J853" s="161">
        <v>407.09999999999997</v>
      </c>
      <c r="K853" s="162">
        <v>22</v>
      </c>
      <c r="L853" s="161">
        <v>89.561999999999998</v>
      </c>
      <c r="M853" s="161">
        <v>434.56200000000001</v>
      </c>
      <c r="N853" s="161">
        <v>513</v>
      </c>
      <c r="O853" s="156" t="str">
        <f t="shared" si="13"/>
        <v>BHBBK00013</v>
      </c>
    </row>
    <row r="854" spans="1:15" ht="34.799999999999997">
      <c r="A854" s="157" t="s">
        <v>2120</v>
      </c>
      <c r="B854" s="157" t="s">
        <v>2121</v>
      </c>
      <c r="C854" s="158" t="s">
        <v>9596</v>
      </c>
      <c r="D854" s="157" t="s">
        <v>26</v>
      </c>
      <c r="E854" s="163" t="s">
        <v>4766</v>
      </c>
      <c r="F854" s="160" t="s">
        <v>4828</v>
      </c>
      <c r="G854" s="160" t="s">
        <v>4831</v>
      </c>
      <c r="H854" s="161">
        <v>400</v>
      </c>
      <c r="I854" s="162">
        <v>28</v>
      </c>
      <c r="J854" s="161">
        <v>512</v>
      </c>
      <c r="K854" s="162">
        <v>22</v>
      </c>
      <c r="L854" s="161">
        <v>112.64</v>
      </c>
      <c r="M854" s="161">
        <v>512.64</v>
      </c>
      <c r="N854" s="161">
        <v>656</v>
      </c>
      <c r="O854" s="156" t="str">
        <f t="shared" si="13"/>
        <v>BHBBK00019</v>
      </c>
    </row>
    <row r="855" spans="1:15" ht="34.799999999999997">
      <c r="A855" s="157" t="s">
        <v>2491</v>
      </c>
      <c r="B855" s="157" t="s">
        <v>5485</v>
      </c>
      <c r="C855" s="158" t="s">
        <v>9597</v>
      </c>
      <c r="D855" s="158"/>
      <c r="E855" s="163" t="s">
        <v>4766</v>
      </c>
      <c r="F855" s="160" t="s">
        <v>4828</v>
      </c>
      <c r="G855" s="160" t="s">
        <v>4831</v>
      </c>
      <c r="H855" s="161">
        <v>410</v>
      </c>
      <c r="I855" s="162">
        <v>28</v>
      </c>
      <c r="J855" s="161">
        <v>524.79999999999995</v>
      </c>
      <c r="K855" s="162">
        <v>22</v>
      </c>
      <c r="L855" s="161">
        <v>115.45599999999999</v>
      </c>
      <c r="M855" s="161">
        <v>525.45600000000002</v>
      </c>
      <c r="N855" s="161">
        <v>673</v>
      </c>
      <c r="O855" s="156" t="str">
        <f t="shared" si="13"/>
        <v>BHBBK00021</v>
      </c>
    </row>
    <row r="856" spans="1:15" ht="17.399999999999999">
      <c r="A856" s="157" t="s">
        <v>5486</v>
      </c>
      <c r="B856" s="157" t="s">
        <v>5487</v>
      </c>
      <c r="C856" s="158"/>
      <c r="D856" s="158"/>
      <c r="E856" s="159"/>
      <c r="F856" s="160" t="s">
        <v>4764</v>
      </c>
      <c r="G856" s="160" t="s">
        <v>4765</v>
      </c>
      <c r="H856" s="161">
        <v>290</v>
      </c>
      <c r="I856" s="162">
        <v>18</v>
      </c>
      <c r="J856" s="161">
        <v>342.2</v>
      </c>
      <c r="K856" s="162">
        <v>22</v>
      </c>
      <c r="L856" s="161">
        <v>75.283999999999992</v>
      </c>
      <c r="M856" s="161">
        <v>365.28399999999999</v>
      </c>
      <c r="N856" s="161">
        <v>431</v>
      </c>
      <c r="O856" s="156" t="str">
        <f t="shared" si="13"/>
        <v>BHBCP00006</v>
      </c>
    </row>
    <row r="857" spans="1:15" ht="17.399999999999999">
      <c r="A857" s="157" t="s">
        <v>5488</v>
      </c>
      <c r="B857" s="157" t="s">
        <v>5489</v>
      </c>
      <c r="C857" s="158"/>
      <c r="D857" s="158"/>
      <c r="E857" s="159"/>
      <c r="F857" s="160" t="s">
        <v>4764</v>
      </c>
      <c r="G857" s="160" t="s">
        <v>4765</v>
      </c>
      <c r="H857" s="161">
        <v>50</v>
      </c>
      <c r="I857" s="162">
        <v>18</v>
      </c>
      <c r="J857" s="161">
        <v>59</v>
      </c>
      <c r="K857" s="162">
        <v>22</v>
      </c>
      <c r="L857" s="161">
        <v>12.98</v>
      </c>
      <c r="M857" s="161">
        <v>62.980000000000004</v>
      </c>
      <c r="N857" s="161">
        <v>74</v>
      </c>
      <c r="O857" s="156" t="str">
        <f t="shared" si="13"/>
        <v>BHBSF00004</v>
      </c>
    </row>
    <row r="858" spans="1:15" ht="34.799999999999997">
      <c r="A858" s="157" t="s">
        <v>5490</v>
      </c>
      <c r="B858" s="157" t="s">
        <v>5491</v>
      </c>
      <c r="C858" s="158"/>
      <c r="D858" s="157" t="s">
        <v>29</v>
      </c>
      <c r="E858" s="163" t="s">
        <v>4766</v>
      </c>
      <c r="F858" s="160" t="s">
        <v>4828</v>
      </c>
      <c r="G858" s="160" t="s">
        <v>4765</v>
      </c>
      <c r="H858" s="161">
        <v>1515</v>
      </c>
      <c r="I858" s="162">
        <v>28</v>
      </c>
      <c r="J858" s="161">
        <v>1939</v>
      </c>
      <c r="K858" s="162">
        <v>22</v>
      </c>
      <c r="L858" s="161">
        <v>426.62400000000002</v>
      </c>
      <c r="M858" s="161">
        <v>1942</v>
      </c>
      <c r="N858" s="161">
        <v>2485</v>
      </c>
      <c r="O858" s="156" t="str">
        <f t="shared" si="13"/>
        <v>BICMC00001</v>
      </c>
    </row>
    <row r="859" spans="1:15" ht="34.799999999999997">
      <c r="A859" s="157" t="s">
        <v>5492</v>
      </c>
      <c r="B859" s="157" t="s">
        <v>5493</v>
      </c>
      <c r="C859" s="158"/>
      <c r="D859" s="157" t="s">
        <v>29</v>
      </c>
      <c r="E859" s="163" t="s">
        <v>4766</v>
      </c>
      <c r="F859" s="160" t="s">
        <v>4828</v>
      </c>
      <c r="G859" s="160" t="s">
        <v>4767</v>
      </c>
      <c r="H859" s="161">
        <v>580</v>
      </c>
      <c r="I859" s="162">
        <v>28</v>
      </c>
      <c r="J859" s="161">
        <v>742.4</v>
      </c>
      <c r="K859" s="162">
        <v>22</v>
      </c>
      <c r="L859" s="161">
        <v>163.328</v>
      </c>
      <c r="M859" s="161">
        <v>743.32799999999997</v>
      </c>
      <c r="N859" s="161">
        <v>951</v>
      </c>
      <c r="O859" s="156" t="str">
        <f t="shared" si="13"/>
        <v>BICMC00014</v>
      </c>
    </row>
    <row r="860" spans="1:15" ht="17.399999999999999">
      <c r="A860" s="157" t="s">
        <v>5494</v>
      </c>
      <c r="B860" s="157" t="s">
        <v>5495</v>
      </c>
      <c r="C860" s="158"/>
      <c r="D860" s="158"/>
      <c r="E860" s="159"/>
      <c r="F860" s="160" t="s">
        <v>4828</v>
      </c>
      <c r="G860" s="160" t="s">
        <v>4765</v>
      </c>
      <c r="H860" s="161">
        <v>1975</v>
      </c>
      <c r="I860" s="162">
        <v>18</v>
      </c>
      <c r="J860" s="161">
        <v>2331</v>
      </c>
      <c r="K860" s="162">
        <v>22</v>
      </c>
      <c r="L860" s="161">
        <v>512.71</v>
      </c>
      <c r="M860" s="161">
        <v>2488</v>
      </c>
      <c r="N860" s="161">
        <v>2935</v>
      </c>
      <c r="O860" s="156" t="str">
        <f t="shared" si="13"/>
        <v>BICNA00001</v>
      </c>
    </row>
    <row r="861" spans="1:15" ht="34.799999999999997">
      <c r="A861" s="157" t="s">
        <v>5496</v>
      </c>
      <c r="B861" s="157" t="s">
        <v>5497</v>
      </c>
      <c r="C861" s="158"/>
      <c r="D861" s="157" t="s">
        <v>29</v>
      </c>
      <c r="E861" s="163" t="s">
        <v>4766</v>
      </c>
      <c r="F861" s="160" t="s">
        <v>4764</v>
      </c>
      <c r="G861" s="160" t="s">
        <v>4765</v>
      </c>
      <c r="H861" s="161">
        <v>185</v>
      </c>
      <c r="I861" s="162">
        <v>28</v>
      </c>
      <c r="J861" s="161">
        <v>236.8</v>
      </c>
      <c r="K861" s="162">
        <v>22</v>
      </c>
      <c r="L861" s="161">
        <v>52.096000000000004</v>
      </c>
      <c r="M861" s="161">
        <v>237.096</v>
      </c>
      <c r="N861" s="161">
        <v>303</v>
      </c>
      <c r="O861" s="156" t="str">
        <f t="shared" si="13"/>
        <v>BICNA00010</v>
      </c>
    </row>
    <row r="862" spans="1:15" ht="34.799999999999997">
      <c r="A862" s="157" t="s">
        <v>5498</v>
      </c>
      <c r="B862" s="157" t="s">
        <v>5499</v>
      </c>
      <c r="C862" s="158"/>
      <c r="D862" s="157" t="s">
        <v>29</v>
      </c>
      <c r="E862" s="163" t="s">
        <v>4766</v>
      </c>
      <c r="F862" s="160" t="s">
        <v>4764</v>
      </c>
      <c r="G862" s="160" t="s">
        <v>4765</v>
      </c>
      <c r="H862" s="161">
        <v>150</v>
      </c>
      <c r="I862" s="162">
        <v>28</v>
      </c>
      <c r="J862" s="161">
        <v>192</v>
      </c>
      <c r="K862" s="162">
        <v>22</v>
      </c>
      <c r="L862" s="161">
        <v>42.24</v>
      </c>
      <c r="M862" s="161">
        <v>192.24</v>
      </c>
      <c r="N862" s="161">
        <v>246</v>
      </c>
      <c r="O862" s="156" t="str">
        <f t="shared" si="13"/>
        <v>BICNA00011</v>
      </c>
    </row>
    <row r="863" spans="1:15" ht="34.799999999999997">
      <c r="A863" s="157" t="s">
        <v>5500</v>
      </c>
      <c r="B863" s="157" t="s">
        <v>5501</v>
      </c>
      <c r="C863" s="158"/>
      <c r="D863" s="157" t="s">
        <v>29</v>
      </c>
      <c r="E863" s="163" t="s">
        <v>4766</v>
      </c>
      <c r="F863" s="160" t="s">
        <v>4764</v>
      </c>
      <c r="G863" s="160" t="s">
        <v>4765</v>
      </c>
      <c r="H863" s="161">
        <v>150</v>
      </c>
      <c r="I863" s="162">
        <v>28</v>
      </c>
      <c r="J863" s="161">
        <v>192</v>
      </c>
      <c r="K863" s="162">
        <v>22</v>
      </c>
      <c r="L863" s="161">
        <v>42.24</v>
      </c>
      <c r="M863" s="161">
        <v>192.24</v>
      </c>
      <c r="N863" s="161">
        <v>246</v>
      </c>
      <c r="O863" s="156" t="str">
        <f t="shared" si="13"/>
        <v>BICNA00013</v>
      </c>
    </row>
    <row r="864" spans="1:15" ht="34.799999999999997">
      <c r="A864" s="157" t="s">
        <v>5502</v>
      </c>
      <c r="B864" s="157" t="s">
        <v>5503</v>
      </c>
      <c r="C864" s="158"/>
      <c r="D864" s="157" t="s">
        <v>29</v>
      </c>
      <c r="E864" s="163" t="s">
        <v>4766</v>
      </c>
      <c r="F864" s="160" t="s">
        <v>4764</v>
      </c>
      <c r="G864" s="160" t="s">
        <v>4765</v>
      </c>
      <c r="H864" s="161">
        <v>180</v>
      </c>
      <c r="I864" s="162">
        <v>18</v>
      </c>
      <c r="J864" s="161">
        <v>212.39999999999998</v>
      </c>
      <c r="K864" s="162">
        <v>22</v>
      </c>
      <c r="L864" s="161">
        <v>46.727999999999994</v>
      </c>
      <c r="M864" s="161">
        <v>226.72800000000001</v>
      </c>
      <c r="N864" s="161">
        <v>268</v>
      </c>
      <c r="O864" s="156" t="str">
        <f t="shared" si="13"/>
        <v>BICNA00014</v>
      </c>
    </row>
    <row r="865" spans="1:15" ht="34.799999999999997">
      <c r="A865" s="157" t="s">
        <v>2851</v>
      </c>
      <c r="B865" s="157" t="s">
        <v>2852</v>
      </c>
      <c r="C865" s="158"/>
      <c r="D865" s="157" t="s">
        <v>4634</v>
      </c>
      <c r="E865" s="163" t="s">
        <v>4770</v>
      </c>
      <c r="F865" s="160" t="s">
        <v>4828</v>
      </c>
      <c r="G865" s="160" t="s">
        <v>4765</v>
      </c>
      <c r="H865" s="161">
        <v>1435</v>
      </c>
      <c r="I865" s="162">
        <v>28</v>
      </c>
      <c r="J865" s="161">
        <v>1837</v>
      </c>
      <c r="K865" s="162">
        <v>22</v>
      </c>
      <c r="L865" s="161">
        <v>404.096</v>
      </c>
      <c r="M865" s="161">
        <v>1839</v>
      </c>
      <c r="N865" s="161">
        <v>2354</v>
      </c>
      <c r="O865" s="156" t="str">
        <f t="shared" si="13"/>
        <v>BICNA00015</v>
      </c>
    </row>
    <row r="866" spans="1:15" ht="34.799999999999997">
      <c r="A866" s="157" t="s">
        <v>2860</v>
      </c>
      <c r="B866" s="157" t="s">
        <v>5504</v>
      </c>
      <c r="C866" s="158"/>
      <c r="D866" s="157" t="s">
        <v>4634</v>
      </c>
      <c r="E866" s="163" t="s">
        <v>4770</v>
      </c>
      <c r="F866" s="160" t="s">
        <v>4828</v>
      </c>
      <c r="G866" s="160" t="s">
        <v>4765</v>
      </c>
      <c r="H866" s="161">
        <v>585</v>
      </c>
      <c r="I866" s="162">
        <v>28</v>
      </c>
      <c r="J866" s="161">
        <v>748.80000000000007</v>
      </c>
      <c r="K866" s="162">
        <v>22</v>
      </c>
      <c r="L866" s="161">
        <v>164.73600000000002</v>
      </c>
      <c r="M866" s="161">
        <v>749.73599999999999</v>
      </c>
      <c r="N866" s="161">
        <v>960</v>
      </c>
      <c r="O866" s="156" t="str">
        <f t="shared" si="13"/>
        <v>BICNA00016</v>
      </c>
    </row>
    <row r="867" spans="1:15" ht="34.799999999999997">
      <c r="A867" s="157" t="s">
        <v>5505</v>
      </c>
      <c r="B867" s="157" t="s">
        <v>5506</v>
      </c>
      <c r="C867" s="158"/>
      <c r="D867" s="157" t="s">
        <v>29</v>
      </c>
      <c r="E867" s="163" t="s">
        <v>4766</v>
      </c>
      <c r="F867" s="160" t="s">
        <v>4764</v>
      </c>
      <c r="G867" s="160" t="s">
        <v>4765</v>
      </c>
      <c r="H867" s="161">
        <v>100</v>
      </c>
      <c r="I867" s="162">
        <v>18</v>
      </c>
      <c r="J867" s="161">
        <v>118</v>
      </c>
      <c r="K867" s="162">
        <v>22</v>
      </c>
      <c r="L867" s="161">
        <v>25.96</v>
      </c>
      <c r="M867" s="161">
        <v>125.96000000000001</v>
      </c>
      <c r="N867" s="161">
        <v>149</v>
      </c>
      <c r="O867" s="156" t="str">
        <f t="shared" si="13"/>
        <v>BICNA00017</v>
      </c>
    </row>
    <row r="868" spans="1:15" ht="34.799999999999997">
      <c r="A868" s="157" t="s">
        <v>5507</v>
      </c>
      <c r="B868" s="157" t="s">
        <v>5508</v>
      </c>
      <c r="C868" s="158"/>
      <c r="D868" s="158"/>
      <c r="E868" s="163" t="s">
        <v>4770</v>
      </c>
      <c r="F868" s="160" t="s">
        <v>4828</v>
      </c>
      <c r="G868" s="160" t="s">
        <v>4765</v>
      </c>
      <c r="H868" s="161">
        <v>1400</v>
      </c>
      <c r="I868" s="162">
        <v>28</v>
      </c>
      <c r="J868" s="161">
        <v>1792</v>
      </c>
      <c r="K868" s="162">
        <v>22</v>
      </c>
      <c r="L868" s="161">
        <v>394.24</v>
      </c>
      <c r="M868" s="161">
        <v>1794</v>
      </c>
      <c r="N868" s="161">
        <v>2297</v>
      </c>
      <c r="O868" s="156" t="str">
        <f t="shared" si="13"/>
        <v>BICNA00018</v>
      </c>
    </row>
    <row r="869" spans="1:15" ht="17.399999999999999">
      <c r="A869" s="157" t="s">
        <v>5509</v>
      </c>
      <c r="B869" s="157" t="s">
        <v>5510</v>
      </c>
      <c r="C869" s="158"/>
      <c r="D869" s="158"/>
      <c r="E869" s="159"/>
      <c r="F869" s="160" t="s">
        <v>4828</v>
      </c>
      <c r="G869" s="160" t="s">
        <v>4767</v>
      </c>
      <c r="H869" s="161">
        <v>1210</v>
      </c>
      <c r="I869" s="162">
        <v>18</v>
      </c>
      <c r="J869" s="161">
        <v>1428</v>
      </c>
      <c r="K869" s="162">
        <v>22</v>
      </c>
      <c r="L869" s="161">
        <v>314.11599999999999</v>
      </c>
      <c r="M869" s="161">
        <v>1524</v>
      </c>
      <c r="N869" s="161">
        <v>1798</v>
      </c>
      <c r="O869" s="156" t="str">
        <f t="shared" si="13"/>
        <v>BICNA00020</v>
      </c>
    </row>
    <row r="870" spans="1:15" ht="34.799999999999997">
      <c r="A870" s="157" t="s">
        <v>5511</v>
      </c>
      <c r="B870" s="157" t="s">
        <v>5512</v>
      </c>
      <c r="C870" s="158"/>
      <c r="D870" s="158"/>
      <c r="E870" s="163" t="s">
        <v>4770</v>
      </c>
      <c r="F870" s="160" t="s">
        <v>4828</v>
      </c>
      <c r="G870" s="160" t="s">
        <v>4765</v>
      </c>
      <c r="H870" s="161">
        <v>1015</v>
      </c>
      <c r="I870" s="162">
        <v>18</v>
      </c>
      <c r="J870" s="161">
        <v>1198</v>
      </c>
      <c r="K870" s="162">
        <v>22</v>
      </c>
      <c r="L870" s="161">
        <v>263.49400000000003</v>
      </c>
      <c r="M870" s="161">
        <v>1278</v>
      </c>
      <c r="N870" s="161">
        <v>1509</v>
      </c>
      <c r="O870" s="156" t="str">
        <f t="shared" si="13"/>
        <v>BICNA00022</v>
      </c>
    </row>
    <row r="871" spans="1:15" ht="34.799999999999997">
      <c r="A871" s="157" t="s">
        <v>2862</v>
      </c>
      <c r="B871" s="157" t="s">
        <v>2863</v>
      </c>
      <c r="C871" s="158"/>
      <c r="D871" s="157" t="s">
        <v>4634</v>
      </c>
      <c r="E871" s="163" t="s">
        <v>4770</v>
      </c>
      <c r="F871" s="160" t="s">
        <v>4828</v>
      </c>
      <c r="G871" s="160" t="s">
        <v>4765</v>
      </c>
      <c r="H871" s="161">
        <v>1375</v>
      </c>
      <c r="I871" s="162">
        <v>18</v>
      </c>
      <c r="J871" s="161">
        <v>1623</v>
      </c>
      <c r="K871" s="162">
        <v>22</v>
      </c>
      <c r="L871" s="161">
        <v>356.95</v>
      </c>
      <c r="M871" s="161">
        <v>1732</v>
      </c>
      <c r="N871" s="161">
        <v>2044</v>
      </c>
      <c r="O871" s="156" t="str">
        <f t="shared" si="13"/>
        <v>BICNA00024</v>
      </c>
    </row>
    <row r="872" spans="1:15" ht="34.799999999999997">
      <c r="A872" s="157" t="s">
        <v>2493</v>
      </c>
      <c r="B872" s="157" t="s">
        <v>2494</v>
      </c>
      <c r="C872" s="158"/>
      <c r="D872" s="157" t="s">
        <v>27</v>
      </c>
      <c r="E872" s="163" t="s">
        <v>4766</v>
      </c>
      <c r="F872" s="160" t="s">
        <v>4828</v>
      </c>
      <c r="G872" s="160" t="s">
        <v>4765</v>
      </c>
      <c r="H872" s="161">
        <v>1450</v>
      </c>
      <c r="I872" s="162">
        <v>18</v>
      </c>
      <c r="J872" s="161">
        <v>1711</v>
      </c>
      <c r="K872" s="162">
        <v>22</v>
      </c>
      <c r="L872" s="161">
        <v>376.42</v>
      </c>
      <c r="M872" s="161">
        <v>1826</v>
      </c>
      <c r="N872" s="161">
        <v>2155</v>
      </c>
      <c r="O872" s="156" t="str">
        <f t="shared" si="13"/>
        <v>BICNA00025</v>
      </c>
    </row>
    <row r="873" spans="1:15" ht="34.799999999999997">
      <c r="A873" s="157" t="s">
        <v>3595</v>
      </c>
      <c r="B873" s="157" t="s">
        <v>3596</v>
      </c>
      <c r="C873" s="158"/>
      <c r="D873" s="157" t="s">
        <v>29</v>
      </c>
      <c r="E873" s="163" t="s">
        <v>4766</v>
      </c>
      <c r="F873" s="160" t="s">
        <v>4828</v>
      </c>
      <c r="G873" s="160" t="s">
        <v>4765</v>
      </c>
      <c r="H873" s="161">
        <v>2400</v>
      </c>
      <c r="I873" s="162">
        <v>28</v>
      </c>
      <c r="J873" s="161">
        <v>3072</v>
      </c>
      <c r="K873" s="162">
        <v>22</v>
      </c>
      <c r="L873" s="161">
        <v>675.84</v>
      </c>
      <c r="M873" s="161">
        <v>3076</v>
      </c>
      <c r="N873" s="161">
        <v>3937</v>
      </c>
      <c r="O873" s="156" t="str">
        <f t="shared" si="13"/>
        <v>BICNA00026</v>
      </c>
    </row>
    <row r="874" spans="1:15" ht="34.799999999999997">
      <c r="A874" s="157" t="s">
        <v>5515</v>
      </c>
      <c r="B874" s="157" t="s">
        <v>5516</v>
      </c>
      <c r="C874" s="158"/>
      <c r="D874" s="157" t="s">
        <v>4634</v>
      </c>
      <c r="E874" s="163" t="s">
        <v>4770</v>
      </c>
      <c r="F874" s="160" t="s">
        <v>4828</v>
      </c>
      <c r="G874" s="160" t="s">
        <v>4767</v>
      </c>
      <c r="H874" s="161">
        <v>2195</v>
      </c>
      <c r="I874" s="162">
        <v>18</v>
      </c>
      <c r="J874" s="161">
        <v>2590</v>
      </c>
      <c r="K874" s="162">
        <v>22</v>
      </c>
      <c r="L874" s="161">
        <v>569.822</v>
      </c>
      <c r="M874" s="161">
        <v>2765</v>
      </c>
      <c r="N874" s="161">
        <v>3262</v>
      </c>
      <c r="O874" s="156" t="str">
        <f t="shared" si="13"/>
        <v>BICNA00027</v>
      </c>
    </row>
    <row r="875" spans="1:15" ht="34.799999999999997">
      <c r="A875" s="157" t="s">
        <v>5517</v>
      </c>
      <c r="B875" s="157" t="s">
        <v>5518</v>
      </c>
      <c r="C875" s="158"/>
      <c r="D875" s="157" t="s">
        <v>27</v>
      </c>
      <c r="E875" s="163" t="s">
        <v>4766</v>
      </c>
      <c r="F875" s="160" t="s">
        <v>4764</v>
      </c>
      <c r="G875" s="160" t="s">
        <v>4767</v>
      </c>
      <c r="H875" s="161">
        <v>170</v>
      </c>
      <c r="I875" s="162">
        <v>18</v>
      </c>
      <c r="J875" s="161">
        <v>200.6</v>
      </c>
      <c r="K875" s="162">
        <v>22</v>
      </c>
      <c r="L875" s="161">
        <v>44.131999999999998</v>
      </c>
      <c r="M875" s="161">
        <v>214.13200000000001</v>
      </c>
      <c r="N875" s="161">
        <v>253</v>
      </c>
      <c r="O875" s="156" t="str">
        <f t="shared" si="13"/>
        <v>BICNA00028</v>
      </c>
    </row>
    <row r="876" spans="1:15" ht="34.799999999999997">
      <c r="A876" s="157" t="s">
        <v>279</v>
      </c>
      <c r="B876" s="157" t="s">
        <v>650</v>
      </c>
      <c r="C876" s="158"/>
      <c r="D876" s="157" t="s">
        <v>26</v>
      </c>
      <c r="E876" s="163" t="s">
        <v>4766</v>
      </c>
      <c r="F876" s="160" t="s">
        <v>4828</v>
      </c>
      <c r="G876" s="160" t="s">
        <v>4767</v>
      </c>
      <c r="H876" s="161">
        <v>2760</v>
      </c>
      <c r="I876" s="162">
        <v>18</v>
      </c>
      <c r="J876" s="161">
        <v>3257</v>
      </c>
      <c r="K876" s="162">
        <v>22</v>
      </c>
      <c r="L876" s="161">
        <v>716.49599999999998</v>
      </c>
      <c r="M876" s="161">
        <v>3476</v>
      </c>
      <c r="N876" s="161">
        <v>4102</v>
      </c>
      <c r="O876" s="156" t="str">
        <f t="shared" si="13"/>
        <v>BICNA00029</v>
      </c>
    </row>
    <row r="877" spans="1:15" ht="17.399999999999999">
      <c r="A877" s="157" t="s">
        <v>5519</v>
      </c>
      <c r="B877" s="157" t="s">
        <v>5520</v>
      </c>
      <c r="C877" s="158"/>
      <c r="D877" s="158"/>
      <c r="E877" s="159"/>
      <c r="F877" s="160" t="s">
        <v>4828</v>
      </c>
      <c r="G877" s="160" t="s">
        <v>4767</v>
      </c>
      <c r="H877" s="161">
        <v>1820</v>
      </c>
      <c r="I877" s="162">
        <v>18</v>
      </c>
      <c r="J877" s="161">
        <v>2148</v>
      </c>
      <c r="K877" s="162">
        <v>22</v>
      </c>
      <c r="L877" s="161">
        <v>472.47199999999998</v>
      </c>
      <c r="M877" s="161">
        <v>2292</v>
      </c>
      <c r="N877" s="161">
        <v>2705</v>
      </c>
      <c r="O877" s="156" t="str">
        <f t="shared" si="13"/>
        <v>BICNA00031</v>
      </c>
    </row>
    <row r="878" spans="1:15" ht="34.799999999999997">
      <c r="A878" s="157" t="s">
        <v>5521</v>
      </c>
      <c r="B878" s="157" t="s">
        <v>5522</v>
      </c>
      <c r="C878" s="158"/>
      <c r="D878" s="157" t="s">
        <v>29</v>
      </c>
      <c r="E878" s="163" t="s">
        <v>4766</v>
      </c>
      <c r="F878" s="160" t="s">
        <v>4828</v>
      </c>
      <c r="G878" s="160" t="s">
        <v>4767</v>
      </c>
      <c r="H878" s="161">
        <v>1820</v>
      </c>
      <c r="I878" s="162">
        <v>18</v>
      </c>
      <c r="J878" s="161">
        <v>2148</v>
      </c>
      <c r="K878" s="162">
        <v>22</v>
      </c>
      <c r="L878" s="161">
        <v>472.47199999999998</v>
      </c>
      <c r="M878" s="161">
        <v>2292</v>
      </c>
      <c r="N878" s="161">
        <v>2705</v>
      </c>
      <c r="O878" s="156" t="str">
        <f t="shared" si="13"/>
        <v>BICNA00032</v>
      </c>
    </row>
    <row r="879" spans="1:15" ht="34.799999999999997">
      <c r="A879" s="157" t="s">
        <v>5523</v>
      </c>
      <c r="B879" s="157" t="s">
        <v>5524</v>
      </c>
      <c r="C879" s="158"/>
      <c r="D879" s="157" t="s">
        <v>27</v>
      </c>
      <c r="E879" s="163" t="s">
        <v>4766</v>
      </c>
      <c r="F879" s="160" t="s">
        <v>4764</v>
      </c>
      <c r="G879" s="160" t="s">
        <v>4767</v>
      </c>
      <c r="H879" s="161">
        <v>275</v>
      </c>
      <c r="I879" s="162">
        <v>18</v>
      </c>
      <c r="J879" s="161">
        <v>324.5</v>
      </c>
      <c r="K879" s="162">
        <v>22</v>
      </c>
      <c r="L879" s="161">
        <v>71.39</v>
      </c>
      <c r="M879" s="161">
        <v>346.39</v>
      </c>
      <c r="N879" s="161">
        <v>409</v>
      </c>
      <c r="O879" s="156" t="str">
        <f t="shared" si="13"/>
        <v>BICNA00033</v>
      </c>
    </row>
    <row r="880" spans="1:15" ht="34.799999999999997">
      <c r="A880" s="157" t="s">
        <v>655</v>
      </c>
      <c r="B880" s="157" t="s">
        <v>5525</v>
      </c>
      <c r="C880" s="158"/>
      <c r="D880" s="158"/>
      <c r="E880" s="163" t="s">
        <v>4766</v>
      </c>
      <c r="F880" s="160" t="s">
        <v>4828</v>
      </c>
      <c r="G880" s="160" t="s">
        <v>4831</v>
      </c>
      <c r="H880" s="161">
        <v>1855</v>
      </c>
      <c r="I880" s="162">
        <v>18</v>
      </c>
      <c r="J880" s="161">
        <v>2189</v>
      </c>
      <c r="K880" s="162">
        <v>22</v>
      </c>
      <c r="L880" s="161">
        <v>481.55800000000005</v>
      </c>
      <c r="M880" s="161">
        <v>2337</v>
      </c>
      <c r="N880" s="161">
        <v>2757</v>
      </c>
      <c r="O880" s="156" t="str">
        <f t="shared" si="13"/>
        <v>BICNA00035</v>
      </c>
    </row>
    <row r="881" spans="1:15" ht="17.399999999999999">
      <c r="A881" s="157" t="s">
        <v>3603</v>
      </c>
      <c r="B881" s="157" t="s">
        <v>3604</v>
      </c>
      <c r="C881" s="158"/>
      <c r="D881" s="157" t="s">
        <v>29</v>
      </c>
      <c r="E881" s="159" t="s">
        <v>4766</v>
      </c>
      <c r="F881" s="159"/>
      <c r="G881" s="160" t="s">
        <v>4767</v>
      </c>
      <c r="H881" s="161">
        <v>1772</v>
      </c>
      <c r="I881" s="162">
        <v>18</v>
      </c>
      <c r="J881" s="161">
        <v>2090</v>
      </c>
      <c r="K881" s="162">
        <v>22</v>
      </c>
      <c r="L881" s="164"/>
      <c r="M881" s="164"/>
      <c r="N881" s="161">
        <v>2550</v>
      </c>
      <c r="O881" s="156" t="str">
        <f t="shared" si="13"/>
        <v>BICNA00036</v>
      </c>
    </row>
    <row r="882" spans="1:15" ht="17.399999999999999">
      <c r="A882" s="157" t="s">
        <v>5526</v>
      </c>
      <c r="B882" s="157" t="s">
        <v>5527</v>
      </c>
      <c r="C882" s="158"/>
      <c r="D882" s="158"/>
      <c r="E882" s="159"/>
      <c r="F882" s="160" t="s">
        <v>4828</v>
      </c>
      <c r="G882" s="160" t="s">
        <v>4767</v>
      </c>
      <c r="H882" s="161">
        <v>850</v>
      </c>
      <c r="I882" s="162">
        <v>18</v>
      </c>
      <c r="J882" s="161">
        <v>1003</v>
      </c>
      <c r="K882" s="162">
        <v>22</v>
      </c>
      <c r="L882" s="161">
        <v>220.66</v>
      </c>
      <c r="M882" s="161">
        <v>1071</v>
      </c>
      <c r="N882" s="161">
        <v>1263</v>
      </c>
      <c r="O882" s="156" t="str">
        <f t="shared" si="13"/>
        <v>BLCNA00001</v>
      </c>
    </row>
    <row r="883" spans="1:15" ht="17.399999999999999">
      <c r="A883" s="157" t="s">
        <v>5528</v>
      </c>
      <c r="B883" s="157" t="s">
        <v>5529</v>
      </c>
      <c r="C883" s="158"/>
      <c r="D883" s="158"/>
      <c r="E883" s="159"/>
      <c r="F883" s="160" t="s">
        <v>4828</v>
      </c>
      <c r="G883" s="160" t="s">
        <v>4767</v>
      </c>
      <c r="H883" s="161">
        <v>940</v>
      </c>
      <c r="I883" s="162">
        <v>18</v>
      </c>
      <c r="J883" s="161">
        <v>1109</v>
      </c>
      <c r="K883" s="162">
        <v>22</v>
      </c>
      <c r="L883" s="161">
        <v>244.024</v>
      </c>
      <c r="M883" s="161">
        <v>1184</v>
      </c>
      <c r="N883" s="161">
        <v>1397</v>
      </c>
      <c r="O883" s="156" t="str">
        <f t="shared" si="13"/>
        <v>BLCNA00002</v>
      </c>
    </row>
    <row r="884" spans="1:15" ht="17.399999999999999">
      <c r="A884" s="157" t="s">
        <v>5530</v>
      </c>
      <c r="B884" s="157" t="s">
        <v>5531</v>
      </c>
      <c r="C884" s="158"/>
      <c r="D884" s="158"/>
      <c r="E884" s="159"/>
      <c r="F884" s="160" t="s">
        <v>4764</v>
      </c>
      <c r="G884" s="160" t="s">
        <v>4765</v>
      </c>
      <c r="H884" s="161">
        <v>5</v>
      </c>
      <c r="I884" s="162">
        <v>18</v>
      </c>
      <c r="J884" s="161">
        <v>5.8999999999999995</v>
      </c>
      <c r="K884" s="162">
        <v>22</v>
      </c>
      <c r="L884" s="161">
        <v>1.2979999999999998</v>
      </c>
      <c r="M884" s="161">
        <v>6.298</v>
      </c>
      <c r="N884" s="161">
        <v>7</v>
      </c>
      <c r="O884" s="156" t="str">
        <f t="shared" si="13"/>
        <v>BLDBL00001</v>
      </c>
    </row>
    <row r="885" spans="1:15" ht="17.399999999999999">
      <c r="A885" s="157" t="s">
        <v>5532</v>
      </c>
      <c r="B885" s="157" t="s">
        <v>5533</v>
      </c>
      <c r="C885" s="158"/>
      <c r="D885" s="158"/>
      <c r="E885" s="159"/>
      <c r="F885" s="160" t="s">
        <v>4764</v>
      </c>
      <c r="G885" s="160" t="s">
        <v>4765</v>
      </c>
      <c r="H885" s="161">
        <v>5</v>
      </c>
      <c r="I885" s="162">
        <v>18</v>
      </c>
      <c r="J885" s="161">
        <v>5.8999999999999995</v>
      </c>
      <c r="K885" s="162">
        <v>22</v>
      </c>
      <c r="L885" s="161">
        <v>1.2979999999999998</v>
      </c>
      <c r="M885" s="161">
        <v>6.298</v>
      </c>
      <c r="N885" s="161">
        <v>7</v>
      </c>
      <c r="O885" s="156" t="str">
        <f t="shared" si="13"/>
        <v>BLDBL00002</v>
      </c>
    </row>
    <row r="886" spans="1:15" ht="34.799999999999997">
      <c r="A886" s="157" t="s">
        <v>5534</v>
      </c>
      <c r="B886" s="157" t="s">
        <v>5535</v>
      </c>
      <c r="C886" s="158"/>
      <c r="D886" s="158"/>
      <c r="E886" s="163" t="s">
        <v>4766</v>
      </c>
      <c r="F886" s="160" t="s">
        <v>4764</v>
      </c>
      <c r="G886" s="160" t="s">
        <v>4765</v>
      </c>
      <c r="H886" s="161">
        <v>5</v>
      </c>
      <c r="I886" s="162">
        <v>18</v>
      </c>
      <c r="J886" s="161">
        <v>5.8999999999999995</v>
      </c>
      <c r="K886" s="162">
        <v>22</v>
      </c>
      <c r="L886" s="161">
        <v>1.2979999999999998</v>
      </c>
      <c r="M886" s="161">
        <v>6.298</v>
      </c>
      <c r="N886" s="161">
        <v>7</v>
      </c>
      <c r="O886" s="156" t="str">
        <f t="shared" si="13"/>
        <v>BLDGN00004</v>
      </c>
    </row>
    <row r="887" spans="1:15" ht="17.399999999999999">
      <c r="A887" s="157" t="s">
        <v>5536</v>
      </c>
      <c r="B887" s="157" t="s">
        <v>5537</v>
      </c>
      <c r="C887" s="158"/>
      <c r="D887" s="158"/>
      <c r="E887" s="159"/>
      <c r="F887" s="160" t="s">
        <v>4764</v>
      </c>
      <c r="G887" s="160" t="s">
        <v>4765</v>
      </c>
      <c r="H887" s="161">
        <v>5</v>
      </c>
      <c r="I887" s="162">
        <v>18</v>
      </c>
      <c r="J887" s="161">
        <v>5.8999999999999995</v>
      </c>
      <c r="K887" s="162">
        <v>22</v>
      </c>
      <c r="L887" s="161">
        <v>1.2979999999999998</v>
      </c>
      <c r="M887" s="161">
        <v>6.298</v>
      </c>
      <c r="N887" s="161">
        <v>7</v>
      </c>
      <c r="O887" s="156" t="str">
        <f t="shared" si="13"/>
        <v>BLDNA00005</v>
      </c>
    </row>
    <row r="888" spans="1:15" ht="34.799999999999997">
      <c r="A888" s="157" t="s">
        <v>5538</v>
      </c>
      <c r="B888" s="157" t="s">
        <v>5539</v>
      </c>
      <c r="C888" s="158"/>
      <c r="D888" s="158"/>
      <c r="E888" s="163" t="s">
        <v>4766</v>
      </c>
      <c r="F888" s="160" t="s">
        <v>4764</v>
      </c>
      <c r="G888" s="160" t="s">
        <v>4765</v>
      </c>
      <c r="H888" s="161">
        <v>5</v>
      </c>
      <c r="I888" s="162">
        <v>18</v>
      </c>
      <c r="J888" s="161">
        <v>5.8999999999999995</v>
      </c>
      <c r="K888" s="162">
        <v>22</v>
      </c>
      <c r="L888" s="161">
        <v>1.2979999999999998</v>
      </c>
      <c r="M888" s="161">
        <v>6.298</v>
      </c>
      <c r="N888" s="161">
        <v>7</v>
      </c>
      <c r="O888" s="156" t="str">
        <f t="shared" si="13"/>
        <v>BLDRD00003</v>
      </c>
    </row>
    <row r="889" spans="1:15" ht="17.399999999999999">
      <c r="A889" s="157" t="s">
        <v>5540</v>
      </c>
      <c r="B889" s="157" t="s">
        <v>5541</v>
      </c>
      <c r="C889" s="158"/>
      <c r="D889" s="158"/>
      <c r="E889" s="159"/>
      <c r="F889" s="160" t="s">
        <v>4764</v>
      </c>
      <c r="G889" s="160" t="s">
        <v>4765</v>
      </c>
      <c r="H889" s="161">
        <v>20</v>
      </c>
      <c r="I889" s="162">
        <v>18</v>
      </c>
      <c r="J889" s="161">
        <v>23.599999999999998</v>
      </c>
      <c r="K889" s="162">
        <v>22</v>
      </c>
      <c r="L889" s="161">
        <v>5.1919999999999993</v>
      </c>
      <c r="M889" s="161">
        <v>25.192</v>
      </c>
      <c r="N889" s="161">
        <v>30</v>
      </c>
      <c r="O889" s="156" t="str">
        <f t="shared" si="13"/>
        <v>BLNA00043</v>
      </c>
    </row>
    <row r="890" spans="1:15" ht="34.799999999999997">
      <c r="A890" s="157" t="s">
        <v>5542</v>
      </c>
      <c r="B890" s="157" t="s">
        <v>5543</v>
      </c>
      <c r="C890" s="158"/>
      <c r="D890" s="158"/>
      <c r="E890" s="163" t="s">
        <v>4766</v>
      </c>
      <c r="F890" s="160" t="s">
        <v>4828</v>
      </c>
      <c r="G890" s="160" t="s">
        <v>4765</v>
      </c>
      <c r="H890" s="161">
        <v>2345</v>
      </c>
      <c r="I890" s="162">
        <v>18</v>
      </c>
      <c r="J890" s="161">
        <v>2767</v>
      </c>
      <c r="K890" s="162">
        <v>22</v>
      </c>
      <c r="L890" s="161">
        <v>608.76199999999994</v>
      </c>
      <c r="M890" s="161">
        <v>2954</v>
      </c>
      <c r="N890" s="161">
        <v>3485</v>
      </c>
      <c r="O890" s="156" t="str">
        <f t="shared" si="13"/>
        <v>BLSBK00005</v>
      </c>
    </row>
    <row r="891" spans="1:15" ht="34.799999999999997">
      <c r="A891" s="157" t="s">
        <v>5544</v>
      </c>
      <c r="B891" s="157" t="s">
        <v>5545</v>
      </c>
      <c r="C891" s="158"/>
      <c r="D891" s="158"/>
      <c r="E891" s="163" t="s">
        <v>4766</v>
      </c>
      <c r="F891" s="160" t="s">
        <v>4764</v>
      </c>
      <c r="G891" s="160" t="s">
        <v>4767</v>
      </c>
      <c r="H891" s="161">
        <v>155</v>
      </c>
      <c r="I891" s="162">
        <v>18</v>
      </c>
      <c r="J891" s="161">
        <v>182.89999999999998</v>
      </c>
      <c r="K891" s="162">
        <v>22</v>
      </c>
      <c r="L891" s="161">
        <v>40.237999999999992</v>
      </c>
      <c r="M891" s="161">
        <v>195.238</v>
      </c>
      <c r="N891" s="161">
        <v>230</v>
      </c>
      <c r="O891" s="156" t="str">
        <f t="shared" si="13"/>
        <v>BLSBK00006</v>
      </c>
    </row>
    <row r="892" spans="1:15" ht="17.399999999999999">
      <c r="A892" s="157" t="s">
        <v>5546</v>
      </c>
      <c r="B892" s="157" t="s">
        <v>5547</v>
      </c>
      <c r="C892" s="158"/>
      <c r="D892" s="158"/>
      <c r="E892" s="159"/>
      <c r="F892" s="160" t="s">
        <v>4828</v>
      </c>
      <c r="G892" s="160" t="s">
        <v>4767</v>
      </c>
      <c r="H892" s="161">
        <v>3695</v>
      </c>
      <c r="I892" s="162">
        <v>18</v>
      </c>
      <c r="J892" s="161">
        <v>4360</v>
      </c>
      <c r="K892" s="162">
        <v>22</v>
      </c>
      <c r="L892" s="161">
        <v>959.22199999999987</v>
      </c>
      <c r="M892" s="161">
        <v>4654</v>
      </c>
      <c r="N892" s="161">
        <v>5492</v>
      </c>
      <c r="O892" s="156" t="str">
        <f t="shared" si="13"/>
        <v>BLSBK00007</v>
      </c>
    </row>
    <row r="893" spans="1:15" ht="34.799999999999997">
      <c r="A893" s="157" t="s">
        <v>5548</v>
      </c>
      <c r="B893" s="157" t="s">
        <v>5549</v>
      </c>
      <c r="C893" s="158"/>
      <c r="D893" s="157" t="s">
        <v>29</v>
      </c>
      <c r="E893" s="163" t="s">
        <v>4766</v>
      </c>
      <c r="F893" s="160" t="s">
        <v>4828</v>
      </c>
      <c r="G893" s="160" t="s">
        <v>4765</v>
      </c>
      <c r="H893" s="161">
        <v>415</v>
      </c>
      <c r="I893" s="162">
        <v>18</v>
      </c>
      <c r="J893" s="161">
        <v>489.7</v>
      </c>
      <c r="K893" s="162">
        <v>22</v>
      </c>
      <c r="L893" s="161">
        <v>107.73399999999999</v>
      </c>
      <c r="M893" s="161">
        <v>522.73400000000004</v>
      </c>
      <c r="N893" s="161">
        <v>617</v>
      </c>
      <c r="O893" s="156" t="str">
        <f t="shared" si="13"/>
        <v>BLSNA00001</v>
      </c>
    </row>
    <row r="894" spans="1:15" ht="34.799999999999997">
      <c r="A894" s="157" t="s">
        <v>3618</v>
      </c>
      <c r="B894" s="157" t="s">
        <v>5550</v>
      </c>
      <c r="C894" s="158"/>
      <c r="D894" s="157" t="s">
        <v>29</v>
      </c>
      <c r="E894" s="163" t="s">
        <v>4766</v>
      </c>
      <c r="F894" s="160" t="s">
        <v>4828</v>
      </c>
      <c r="G894" s="160" t="s">
        <v>4765</v>
      </c>
      <c r="H894" s="161">
        <v>510</v>
      </c>
      <c r="I894" s="162">
        <v>28</v>
      </c>
      <c r="J894" s="161">
        <v>652.80000000000007</v>
      </c>
      <c r="K894" s="162">
        <v>22</v>
      </c>
      <c r="L894" s="161">
        <v>143.61600000000001</v>
      </c>
      <c r="M894" s="161">
        <v>653.61599999999999</v>
      </c>
      <c r="N894" s="161">
        <v>837</v>
      </c>
      <c r="O894" s="156" t="str">
        <f t="shared" si="13"/>
        <v>BLSNA00002</v>
      </c>
    </row>
    <row r="895" spans="1:15" ht="17.399999999999999">
      <c r="A895" s="157" t="s">
        <v>5551</v>
      </c>
      <c r="B895" s="157" t="s">
        <v>5552</v>
      </c>
      <c r="C895" s="158"/>
      <c r="D895" s="158"/>
      <c r="E895" s="159"/>
      <c r="F895" s="160" t="s">
        <v>4764</v>
      </c>
      <c r="G895" s="160" t="s">
        <v>4765</v>
      </c>
      <c r="H895" s="161">
        <v>130</v>
      </c>
      <c r="I895" s="162">
        <v>18</v>
      </c>
      <c r="J895" s="161">
        <v>153.4</v>
      </c>
      <c r="K895" s="162">
        <v>22</v>
      </c>
      <c r="L895" s="161">
        <v>33.748000000000005</v>
      </c>
      <c r="M895" s="161">
        <v>163.74799999999999</v>
      </c>
      <c r="N895" s="161">
        <v>193</v>
      </c>
      <c r="O895" s="156" t="str">
        <f t="shared" si="13"/>
        <v>BLSNA00003</v>
      </c>
    </row>
    <row r="896" spans="1:15" ht="34.799999999999997">
      <c r="A896" s="157" t="s">
        <v>2506</v>
      </c>
      <c r="B896" s="157" t="s">
        <v>2507</v>
      </c>
      <c r="C896" s="158"/>
      <c r="D896" s="157" t="s">
        <v>27</v>
      </c>
      <c r="E896" s="163" t="s">
        <v>4766</v>
      </c>
      <c r="F896" s="160" t="s">
        <v>4764</v>
      </c>
      <c r="G896" s="160" t="s">
        <v>4765</v>
      </c>
      <c r="H896" s="161">
        <v>130</v>
      </c>
      <c r="I896" s="162">
        <v>18</v>
      </c>
      <c r="J896" s="161">
        <v>153.4</v>
      </c>
      <c r="K896" s="162">
        <v>22</v>
      </c>
      <c r="L896" s="161">
        <v>33.748000000000005</v>
      </c>
      <c r="M896" s="161">
        <v>163.74799999999999</v>
      </c>
      <c r="N896" s="161">
        <v>193</v>
      </c>
      <c r="O896" s="156" t="str">
        <f t="shared" si="13"/>
        <v>BLSNA00004</v>
      </c>
    </row>
    <row r="897" spans="1:15" ht="34.799999999999997">
      <c r="A897" s="157" t="s">
        <v>5553</v>
      </c>
      <c r="B897" s="157" t="s">
        <v>5554</v>
      </c>
      <c r="C897" s="158"/>
      <c r="D897" s="158"/>
      <c r="E897" s="163" t="s">
        <v>4770</v>
      </c>
      <c r="F897" s="160" t="s">
        <v>4828</v>
      </c>
      <c r="G897" s="160" t="s">
        <v>4765</v>
      </c>
      <c r="H897" s="161">
        <v>700</v>
      </c>
      <c r="I897" s="162">
        <v>28</v>
      </c>
      <c r="J897" s="161">
        <v>896</v>
      </c>
      <c r="K897" s="162">
        <v>22</v>
      </c>
      <c r="L897" s="161">
        <v>197.12</v>
      </c>
      <c r="M897" s="161">
        <v>897.12</v>
      </c>
      <c r="N897" s="161">
        <v>1148</v>
      </c>
      <c r="O897" s="156" t="str">
        <f t="shared" si="13"/>
        <v>BLSNA00005</v>
      </c>
    </row>
    <row r="898" spans="1:15" ht="34.799999999999997">
      <c r="A898" s="157" t="s">
        <v>5555</v>
      </c>
      <c r="B898" s="157" t="s">
        <v>5556</v>
      </c>
      <c r="C898" s="158"/>
      <c r="D898" s="157" t="s">
        <v>27</v>
      </c>
      <c r="E898" s="163" t="s">
        <v>4766</v>
      </c>
      <c r="F898" s="160" t="s">
        <v>4828</v>
      </c>
      <c r="G898" s="160" t="s">
        <v>4765</v>
      </c>
      <c r="H898" s="161">
        <v>420</v>
      </c>
      <c r="I898" s="162">
        <v>18</v>
      </c>
      <c r="J898" s="161">
        <v>495.59999999999997</v>
      </c>
      <c r="K898" s="162">
        <v>22</v>
      </c>
      <c r="L898" s="161">
        <v>109.032</v>
      </c>
      <c r="M898" s="161">
        <v>529.03200000000004</v>
      </c>
      <c r="N898" s="161">
        <v>624</v>
      </c>
      <c r="O898" s="156" t="str">
        <f t="shared" ref="O898:O961" si="14">VLOOKUP(A898,Old,1,FALSE)</f>
        <v>BLSNA00007</v>
      </c>
    </row>
    <row r="899" spans="1:15" ht="17.399999999999999">
      <c r="A899" s="157" t="s">
        <v>5557</v>
      </c>
      <c r="B899" s="157" t="s">
        <v>5558</v>
      </c>
      <c r="C899" s="158"/>
      <c r="D899" s="158"/>
      <c r="E899" s="159"/>
      <c r="F899" s="160" t="s">
        <v>4764</v>
      </c>
      <c r="G899" s="160" t="s">
        <v>4767</v>
      </c>
      <c r="H899" s="161">
        <v>155</v>
      </c>
      <c r="I899" s="162">
        <v>18</v>
      </c>
      <c r="J899" s="161">
        <v>182.89999999999998</v>
      </c>
      <c r="K899" s="162">
        <v>22</v>
      </c>
      <c r="L899" s="161">
        <v>40.237999999999992</v>
      </c>
      <c r="M899" s="161">
        <v>195.238</v>
      </c>
      <c r="N899" s="161">
        <v>230</v>
      </c>
      <c r="O899" s="156" t="str">
        <f t="shared" si="14"/>
        <v>BLSNA00009</v>
      </c>
    </row>
    <row r="900" spans="1:15" ht="17.399999999999999">
      <c r="A900" s="157" t="s">
        <v>5559</v>
      </c>
      <c r="B900" s="157" t="s">
        <v>5560</v>
      </c>
      <c r="C900" s="158"/>
      <c r="D900" s="158"/>
      <c r="E900" s="159"/>
      <c r="F900" s="160" t="s">
        <v>5654</v>
      </c>
      <c r="G900" s="160" t="s">
        <v>4765</v>
      </c>
      <c r="H900" s="161">
        <v>5260</v>
      </c>
      <c r="I900" s="162">
        <v>18</v>
      </c>
      <c r="J900" s="161">
        <v>6207</v>
      </c>
      <c r="K900" s="162">
        <v>18</v>
      </c>
      <c r="L900" s="161">
        <v>1117</v>
      </c>
      <c r="M900" s="161">
        <v>6377</v>
      </c>
      <c r="N900" s="161">
        <v>7525</v>
      </c>
      <c r="O900" s="156" t="str">
        <f t="shared" si="14"/>
        <v>BLSNA00010</v>
      </c>
    </row>
    <row r="901" spans="1:15" ht="17.399999999999999">
      <c r="A901" s="157" t="s">
        <v>5561</v>
      </c>
      <c r="B901" s="157" t="s">
        <v>5562</v>
      </c>
      <c r="C901" s="158"/>
      <c r="D901" s="158"/>
      <c r="E901" s="159"/>
      <c r="F901" s="160" t="s">
        <v>5654</v>
      </c>
      <c r="G901" s="160" t="s">
        <v>4767</v>
      </c>
      <c r="H901" s="161">
        <v>5355</v>
      </c>
      <c r="I901" s="162">
        <v>18</v>
      </c>
      <c r="J901" s="161">
        <v>6319</v>
      </c>
      <c r="K901" s="162">
        <v>18</v>
      </c>
      <c r="L901" s="161">
        <v>1137</v>
      </c>
      <c r="M901" s="161">
        <v>6492</v>
      </c>
      <c r="N901" s="161">
        <v>7661</v>
      </c>
      <c r="O901" s="156" t="str">
        <f t="shared" si="14"/>
        <v>BLSNA00011</v>
      </c>
    </row>
    <row r="902" spans="1:15" ht="17.399999999999999">
      <c r="A902" s="157" t="s">
        <v>5563</v>
      </c>
      <c r="B902" s="157" t="s">
        <v>5564</v>
      </c>
      <c r="C902" s="158"/>
      <c r="D902" s="158"/>
      <c r="E902" s="159"/>
      <c r="F902" s="160" t="s">
        <v>5654</v>
      </c>
      <c r="G902" s="160" t="s">
        <v>4767</v>
      </c>
      <c r="H902" s="161">
        <v>7185</v>
      </c>
      <c r="I902" s="162">
        <v>18</v>
      </c>
      <c r="J902" s="161">
        <v>8478</v>
      </c>
      <c r="K902" s="162">
        <v>18</v>
      </c>
      <c r="L902" s="161">
        <v>1526</v>
      </c>
      <c r="M902" s="161">
        <v>8711</v>
      </c>
      <c r="N902" s="161">
        <v>10279</v>
      </c>
      <c r="O902" s="156" t="str">
        <f t="shared" si="14"/>
        <v>BLSNA00012</v>
      </c>
    </row>
    <row r="903" spans="1:15" ht="17.399999999999999">
      <c r="A903" s="157" t="s">
        <v>5565</v>
      </c>
      <c r="B903" s="157" t="s">
        <v>5566</v>
      </c>
      <c r="C903" s="158"/>
      <c r="D903" s="158"/>
      <c r="E903" s="159"/>
      <c r="F903" s="160" t="s">
        <v>4764</v>
      </c>
      <c r="G903" s="160" t="s">
        <v>4767</v>
      </c>
      <c r="H903" s="161">
        <v>195</v>
      </c>
      <c r="I903" s="162">
        <v>18</v>
      </c>
      <c r="J903" s="161">
        <v>230.1</v>
      </c>
      <c r="K903" s="162">
        <v>22</v>
      </c>
      <c r="L903" s="161">
        <v>50.622</v>
      </c>
      <c r="M903" s="161">
        <v>245.62200000000001</v>
      </c>
      <c r="N903" s="161">
        <v>290</v>
      </c>
      <c r="O903" s="156" t="str">
        <f t="shared" si="14"/>
        <v>BLSNA00013</v>
      </c>
    </row>
    <row r="904" spans="1:15" ht="17.399999999999999">
      <c r="A904" s="157" t="s">
        <v>5567</v>
      </c>
      <c r="B904" s="157" t="s">
        <v>5568</v>
      </c>
      <c r="C904" s="158"/>
      <c r="D904" s="158"/>
      <c r="E904" s="159"/>
      <c r="F904" s="160" t="s">
        <v>4764</v>
      </c>
      <c r="G904" s="160" t="s">
        <v>4767</v>
      </c>
      <c r="H904" s="161">
        <v>40</v>
      </c>
      <c r="I904" s="162">
        <v>18</v>
      </c>
      <c r="J904" s="161">
        <v>47.199999999999996</v>
      </c>
      <c r="K904" s="162">
        <v>22</v>
      </c>
      <c r="L904" s="161">
        <v>10.383999999999999</v>
      </c>
      <c r="M904" s="161">
        <v>50.384</v>
      </c>
      <c r="N904" s="161">
        <v>59</v>
      </c>
      <c r="O904" s="156" t="str">
        <f t="shared" si="14"/>
        <v>BLSNA00014</v>
      </c>
    </row>
    <row r="905" spans="1:15" ht="34.799999999999997">
      <c r="A905" s="157" t="s">
        <v>331</v>
      </c>
      <c r="B905" s="157" t="s">
        <v>809</v>
      </c>
      <c r="C905" s="158"/>
      <c r="D905" s="157" t="s">
        <v>4634</v>
      </c>
      <c r="E905" s="163" t="s">
        <v>4770</v>
      </c>
      <c r="F905" s="160" t="s">
        <v>4764</v>
      </c>
      <c r="G905" s="160" t="s">
        <v>4765</v>
      </c>
      <c r="H905" s="161">
        <v>310</v>
      </c>
      <c r="I905" s="162">
        <v>18</v>
      </c>
      <c r="J905" s="161">
        <v>365.79999999999995</v>
      </c>
      <c r="K905" s="162">
        <v>22</v>
      </c>
      <c r="L905" s="161">
        <v>80.475999999999985</v>
      </c>
      <c r="M905" s="161">
        <v>390.476</v>
      </c>
      <c r="N905" s="161">
        <v>461</v>
      </c>
      <c r="O905" s="156" t="str">
        <f t="shared" si="14"/>
        <v>BLSNA00015</v>
      </c>
    </row>
    <row r="906" spans="1:15" ht="17.399999999999999">
      <c r="A906" s="157" t="s">
        <v>331</v>
      </c>
      <c r="B906" s="157" t="s">
        <v>809</v>
      </c>
      <c r="C906" s="158"/>
      <c r="D906" s="158"/>
      <c r="E906" s="159"/>
      <c r="F906" s="159"/>
      <c r="G906" s="159"/>
      <c r="H906" s="164"/>
      <c r="I906" s="158"/>
      <c r="J906" s="164"/>
      <c r="K906" s="158"/>
      <c r="L906" s="164"/>
      <c r="M906" s="164"/>
      <c r="N906" s="164"/>
      <c r="O906" s="156" t="str">
        <f t="shared" si="14"/>
        <v>BLSNA00015</v>
      </c>
    </row>
    <row r="907" spans="1:15" ht="34.799999999999997">
      <c r="A907" s="157" t="s">
        <v>286</v>
      </c>
      <c r="B907" s="157" t="s">
        <v>817</v>
      </c>
      <c r="C907" s="158"/>
      <c r="D907" s="157" t="s">
        <v>29</v>
      </c>
      <c r="E907" s="163" t="s">
        <v>4766</v>
      </c>
      <c r="F907" s="160" t="s">
        <v>4828</v>
      </c>
      <c r="G907" s="160" t="s">
        <v>4765</v>
      </c>
      <c r="H907" s="161">
        <v>380</v>
      </c>
      <c r="I907" s="162">
        <v>18</v>
      </c>
      <c r="J907" s="161">
        <v>448.4</v>
      </c>
      <c r="K907" s="162">
        <v>22</v>
      </c>
      <c r="L907" s="161">
        <v>98.647999999999996</v>
      </c>
      <c r="M907" s="161">
        <v>478.64800000000002</v>
      </c>
      <c r="N907" s="161">
        <v>565</v>
      </c>
      <c r="O907" s="156" t="str">
        <f t="shared" si="14"/>
        <v>BLSNA00016</v>
      </c>
    </row>
    <row r="908" spans="1:15" ht="34.799999999999997">
      <c r="A908" s="157" t="s">
        <v>62</v>
      </c>
      <c r="B908" s="157" t="s">
        <v>1668</v>
      </c>
      <c r="C908" s="158"/>
      <c r="D908" s="157" t="s">
        <v>5109</v>
      </c>
      <c r="E908" s="163" t="s">
        <v>4766</v>
      </c>
      <c r="F908" s="160" t="s">
        <v>4828</v>
      </c>
      <c r="G908" s="160" t="s">
        <v>4765</v>
      </c>
      <c r="H908" s="161">
        <v>400</v>
      </c>
      <c r="I908" s="162">
        <v>18</v>
      </c>
      <c r="J908" s="161">
        <v>472</v>
      </c>
      <c r="K908" s="162">
        <v>22</v>
      </c>
      <c r="L908" s="161">
        <v>103.84</v>
      </c>
      <c r="M908" s="161">
        <v>503.84000000000003</v>
      </c>
      <c r="N908" s="161">
        <v>595</v>
      </c>
      <c r="O908" s="156" t="str">
        <f t="shared" si="14"/>
        <v>BLSNA00017</v>
      </c>
    </row>
    <row r="909" spans="1:15" ht="34.799999999999997">
      <c r="A909" s="157" t="s">
        <v>2869</v>
      </c>
      <c r="B909" s="157" t="s">
        <v>5569</v>
      </c>
      <c r="C909" s="158"/>
      <c r="D909" s="157" t="s">
        <v>29</v>
      </c>
      <c r="E909" s="163" t="s">
        <v>4766</v>
      </c>
      <c r="F909" s="160" t="s">
        <v>4828</v>
      </c>
      <c r="G909" s="160" t="s">
        <v>4765</v>
      </c>
      <c r="H909" s="161">
        <v>405</v>
      </c>
      <c r="I909" s="162">
        <v>18</v>
      </c>
      <c r="J909" s="161">
        <v>477.9</v>
      </c>
      <c r="K909" s="162">
        <v>22</v>
      </c>
      <c r="L909" s="161">
        <v>105.13799999999999</v>
      </c>
      <c r="M909" s="161">
        <v>510.13799999999998</v>
      </c>
      <c r="N909" s="161">
        <v>602</v>
      </c>
      <c r="O909" s="156" t="str">
        <f t="shared" si="14"/>
        <v>BLTNA00001</v>
      </c>
    </row>
    <row r="910" spans="1:15" ht="34.799999999999997">
      <c r="A910" s="157" t="s">
        <v>3620</v>
      </c>
      <c r="B910" s="157" t="s">
        <v>5570</v>
      </c>
      <c r="C910" s="158"/>
      <c r="D910" s="157" t="s">
        <v>29</v>
      </c>
      <c r="E910" s="163" t="s">
        <v>4766</v>
      </c>
      <c r="F910" s="160" t="s">
        <v>4828</v>
      </c>
      <c r="G910" s="160" t="s">
        <v>4765</v>
      </c>
      <c r="H910" s="161">
        <v>1060</v>
      </c>
      <c r="I910" s="162">
        <v>18</v>
      </c>
      <c r="J910" s="161">
        <v>1251</v>
      </c>
      <c r="K910" s="162">
        <v>22</v>
      </c>
      <c r="L910" s="161">
        <v>275.17599999999999</v>
      </c>
      <c r="M910" s="161">
        <v>1335</v>
      </c>
      <c r="N910" s="161">
        <v>1576</v>
      </c>
      <c r="O910" s="156" t="str">
        <f t="shared" si="14"/>
        <v>BLTNA00002</v>
      </c>
    </row>
    <row r="911" spans="1:15" ht="34.799999999999997">
      <c r="A911" s="157" t="s">
        <v>2871</v>
      </c>
      <c r="B911" s="157" t="s">
        <v>5571</v>
      </c>
      <c r="C911" s="158"/>
      <c r="D911" s="157" t="s">
        <v>29</v>
      </c>
      <c r="E911" s="163" t="s">
        <v>4766</v>
      </c>
      <c r="F911" s="160" t="s">
        <v>4828</v>
      </c>
      <c r="G911" s="160" t="s">
        <v>4765</v>
      </c>
      <c r="H911" s="161">
        <v>635</v>
      </c>
      <c r="I911" s="162">
        <v>18</v>
      </c>
      <c r="J911" s="161">
        <v>749.3</v>
      </c>
      <c r="K911" s="162">
        <v>22</v>
      </c>
      <c r="L911" s="161">
        <v>164.846</v>
      </c>
      <c r="M911" s="161">
        <v>799.846</v>
      </c>
      <c r="N911" s="161">
        <v>944</v>
      </c>
      <c r="O911" s="156" t="str">
        <f t="shared" si="14"/>
        <v>BLTNA00003</v>
      </c>
    </row>
    <row r="912" spans="1:15" ht="17.399999999999999">
      <c r="A912" s="157" t="s">
        <v>5572</v>
      </c>
      <c r="B912" s="157" t="s">
        <v>5573</v>
      </c>
      <c r="C912" s="158"/>
      <c r="D912" s="158"/>
      <c r="E912" s="159"/>
      <c r="F912" s="160" t="s">
        <v>4764</v>
      </c>
      <c r="G912" s="160" t="s">
        <v>4765</v>
      </c>
      <c r="H912" s="161">
        <v>190</v>
      </c>
      <c r="I912" s="162">
        <v>18</v>
      </c>
      <c r="J912" s="161">
        <v>224.2</v>
      </c>
      <c r="K912" s="162">
        <v>22</v>
      </c>
      <c r="L912" s="161">
        <v>49.323999999999998</v>
      </c>
      <c r="M912" s="161">
        <v>239.32400000000001</v>
      </c>
      <c r="N912" s="161">
        <v>282</v>
      </c>
      <c r="O912" s="156" t="str">
        <f t="shared" si="14"/>
        <v>BLTNA00004</v>
      </c>
    </row>
    <row r="913" spans="1:15" ht="17.399999999999999">
      <c r="A913" s="157" t="s">
        <v>5574</v>
      </c>
      <c r="B913" s="157" t="s">
        <v>5575</v>
      </c>
      <c r="C913" s="158"/>
      <c r="D913" s="158"/>
      <c r="E913" s="159"/>
      <c r="F913" s="160" t="s">
        <v>4828</v>
      </c>
      <c r="G913" s="160" t="s">
        <v>4765</v>
      </c>
      <c r="H913" s="161">
        <v>625</v>
      </c>
      <c r="I913" s="162">
        <v>18</v>
      </c>
      <c r="J913" s="161">
        <v>737.5</v>
      </c>
      <c r="K913" s="162">
        <v>22</v>
      </c>
      <c r="L913" s="161">
        <v>162.25</v>
      </c>
      <c r="M913" s="161">
        <v>787.25</v>
      </c>
      <c r="N913" s="161">
        <v>929</v>
      </c>
      <c r="O913" s="156" t="str">
        <f t="shared" si="14"/>
        <v>BLTNA00007</v>
      </c>
    </row>
    <row r="914" spans="1:15" ht="34.799999999999997">
      <c r="A914" s="157" t="s">
        <v>5576</v>
      </c>
      <c r="B914" s="157" t="s">
        <v>5577</v>
      </c>
      <c r="C914" s="158"/>
      <c r="D914" s="158"/>
      <c r="E914" s="163" t="s">
        <v>4770</v>
      </c>
      <c r="F914" s="160" t="s">
        <v>4764</v>
      </c>
      <c r="G914" s="160" t="s">
        <v>4765</v>
      </c>
      <c r="H914" s="161">
        <v>350</v>
      </c>
      <c r="I914" s="162">
        <v>18</v>
      </c>
      <c r="J914" s="161">
        <v>413</v>
      </c>
      <c r="K914" s="162">
        <v>22</v>
      </c>
      <c r="L914" s="161">
        <v>90.86</v>
      </c>
      <c r="M914" s="161">
        <v>440.86</v>
      </c>
      <c r="N914" s="161">
        <v>520</v>
      </c>
      <c r="O914" s="156" t="str">
        <f t="shared" si="14"/>
        <v>BLTNA00010</v>
      </c>
    </row>
    <row r="915" spans="1:15" ht="34.799999999999997">
      <c r="A915" s="157" t="s">
        <v>5578</v>
      </c>
      <c r="B915" s="157" t="s">
        <v>5579</v>
      </c>
      <c r="C915" s="158"/>
      <c r="D915" s="158"/>
      <c r="E915" s="163" t="s">
        <v>4770</v>
      </c>
      <c r="F915" s="160" t="s">
        <v>4764</v>
      </c>
      <c r="G915" s="160" t="s">
        <v>4765</v>
      </c>
      <c r="H915" s="161">
        <v>350</v>
      </c>
      <c r="I915" s="162">
        <v>18</v>
      </c>
      <c r="J915" s="161">
        <v>413</v>
      </c>
      <c r="K915" s="162">
        <v>22</v>
      </c>
      <c r="L915" s="161">
        <v>90.86</v>
      </c>
      <c r="M915" s="161">
        <v>440.86</v>
      </c>
      <c r="N915" s="161">
        <v>520</v>
      </c>
      <c r="O915" s="156" t="str">
        <f t="shared" si="14"/>
        <v>BLTNA00011</v>
      </c>
    </row>
    <row r="916" spans="1:15" ht="34.799999999999997">
      <c r="A916" s="157" t="s">
        <v>5580</v>
      </c>
      <c r="B916" s="157" t="s">
        <v>5581</v>
      </c>
      <c r="C916" s="158"/>
      <c r="D916" s="158"/>
      <c r="E916" s="163" t="s">
        <v>4770</v>
      </c>
      <c r="F916" s="160" t="s">
        <v>4828</v>
      </c>
      <c r="G916" s="160" t="s">
        <v>4765</v>
      </c>
      <c r="H916" s="161">
        <v>1875</v>
      </c>
      <c r="I916" s="162">
        <v>18</v>
      </c>
      <c r="J916" s="161">
        <v>2213</v>
      </c>
      <c r="K916" s="162">
        <v>22</v>
      </c>
      <c r="L916" s="161">
        <v>486.75</v>
      </c>
      <c r="M916" s="161">
        <v>2362</v>
      </c>
      <c r="N916" s="161">
        <v>2787</v>
      </c>
      <c r="O916" s="156" t="str">
        <f t="shared" si="14"/>
        <v>BLTNA00012</v>
      </c>
    </row>
    <row r="917" spans="1:15" ht="34.799999999999997">
      <c r="A917" s="157" t="s">
        <v>5582</v>
      </c>
      <c r="B917" s="157" t="s">
        <v>5583</v>
      </c>
      <c r="C917" s="158"/>
      <c r="D917" s="158"/>
      <c r="E917" s="163" t="s">
        <v>4770</v>
      </c>
      <c r="F917" s="160" t="s">
        <v>4828</v>
      </c>
      <c r="G917" s="160" t="s">
        <v>4765</v>
      </c>
      <c r="H917" s="161">
        <v>630</v>
      </c>
      <c r="I917" s="162">
        <v>28</v>
      </c>
      <c r="J917" s="161">
        <v>806.4</v>
      </c>
      <c r="K917" s="162">
        <v>22</v>
      </c>
      <c r="L917" s="161">
        <v>177.40799999999999</v>
      </c>
      <c r="M917" s="161">
        <v>807.40800000000002</v>
      </c>
      <c r="N917" s="161">
        <v>1033</v>
      </c>
      <c r="O917" s="156" t="str">
        <f t="shared" si="14"/>
        <v>BLTNA00014</v>
      </c>
    </row>
    <row r="918" spans="1:15" ht="34.799999999999997">
      <c r="A918" s="157" t="s">
        <v>5584</v>
      </c>
      <c r="B918" s="157" t="s">
        <v>5585</v>
      </c>
      <c r="C918" s="158"/>
      <c r="D918" s="158"/>
      <c r="E918" s="163" t="s">
        <v>4766</v>
      </c>
      <c r="F918" s="160" t="s">
        <v>4764</v>
      </c>
      <c r="G918" s="160" t="s">
        <v>4765</v>
      </c>
      <c r="H918" s="161">
        <v>265</v>
      </c>
      <c r="I918" s="162">
        <v>18</v>
      </c>
      <c r="J918" s="161">
        <v>312.7</v>
      </c>
      <c r="K918" s="162">
        <v>22</v>
      </c>
      <c r="L918" s="161">
        <v>68.793999999999997</v>
      </c>
      <c r="M918" s="161">
        <v>333.79399999999998</v>
      </c>
      <c r="N918" s="161">
        <v>394</v>
      </c>
      <c r="O918" s="156" t="str">
        <f t="shared" si="14"/>
        <v>BLTNA00015</v>
      </c>
    </row>
    <row r="919" spans="1:15" ht="17.399999999999999">
      <c r="A919" s="157" t="s">
        <v>5586</v>
      </c>
      <c r="B919" s="157" t="s">
        <v>5588</v>
      </c>
      <c r="C919" s="158"/>
      <c r="D919" s="158"/>
      <c r="E919" s="159"/>
      <c r="F919" s="160" t="s">
        <v>4828</v>
      </c>
      <c r="G919" s="160" t="s">
        <v>4765</v>
      </c>
      <c r="H919" s="161">
        <v>460</v>
      </c>
      <c r="I919" s="162">
        <v>18</v>
      </c>
      <c r="J919" s="161">
        <v>542.79999999999995</v>
      </c>
      <c r="K919" s="162">
        <v>22</v>
      </c>
      <c r="L919" s="161">
        <v>119.416</v>
      </c>
      <c r="M919" s="161">
        <v>579.41599999999994</v>
      </c>
      <c r="N919" s="161">
        <v>684</v>
      </c>
      <c r="O919" s="156" t="str">
        <f t="shared" si="14"/>
        <v>BLTNA00026</v>
      </c>
    </row>
    <row r="920" spans="1:15" ht="34.799999999999997">
      <c r="A920" s="157" t="s">
        <v>153</v>
      </c>
      <c r="B920" s="157" t="s">
        <v>667</v>
      </c>
      <c r="C920" s="158"/>
      <c r="D920" s="157" t="s">
        <v>27</v>
      </c>
      <c r="E920" s="163" t="s">
        <v>4766</v>
      </c>
      <c r="F920" s="160" t="s">
        <v>4828</v>
      </c>
      <c r="G920" s="160" t="s">
        <v>4765</v>
      </c>
      <c r="H920" s="161">
        <v>420</v>
      </c>
      <c r="I920" s="162">
        <v>18</v>
      </c>
      <c r="J920" s="161">
        <v>495.59999999999997</v>
      </c>
      <c r="K920" s="162">
        <v>22</v>
      </c>
      <c r="L920" s="161">
        <v>109.032</v>
      </c>
      <c r="M920" s="161">
        <v>529.03200000000004</v>
      </c>
      <c r="N920" s="161">
        <v>624</v>
      </c>
      <c r="O920" s="156" t="str">
        <f t="shared" si="14"/>
        <v>BLTNA00028</v>
      </c>
    </row>
    <row r="921" spans="1:15" ht="17.399999999999999">
      <c r="A921" s="157" t="s">
        <v>5589</v>
      </c>
      <c r="B921" s="157" t="s">
        <v>5590</v>
      </c>
      <c r="C921" s="158"/>
      <c r="D921" s="158"/>
      <c r="E921" s="159"/>
      <c r="F921" s="160" t="s">
        <v>4764</v>
      </c>
      <c r="G921" s="160" t="s">
        <v>4765</v>
      </c>
      <c r="H921" s="161">
        <v>60</v>
      </c>
      <c r="I921" s="162">
        <v>18</v>
      </c>
      <c r="J921" s="161">
        <v>70.8</v>
      </c>
      <c r="K921" s="162">
        <v>22</v>
      </c>
      <c r="L921" s="161">
        <v>15.575999999999999</v>
      </c>
      <c r="M921" s="161">
        <v>75.575999999999993</v>
      </c>
      <c r="N921" s="161">
        <v>89</v>
      </c>
      <c r="O921" s="156" t="str">
        <f t="shared" si="14"/>
        <v>BLTNA00034</v>
      </c>
    </row>
    <row r="922" spans="1:15" ht="34.799999999999997">
      <c r="A922" s="157" t="s">
        <v>671</v>
      </c>
      <c r="B922" s="157" t="s">
        <v>822</v>
      </c>
      <c r="C922" s="158"/>
      <c r="D922" s="157" t="s">
        <v>26</v>
      </c>
      <c r="E922" s="163" t="s">
        <v>4766</v>
      </c>
      <c r="F922" s="160" t="s">
        <v>4764</v>
      </c>
      <c r="G922" s="160" t="s">
        <v>4765</v>
      </c>
      <c r="H922" s="161">
        <v>165</v>
      </c>
      <c r="I922" s="162">
        <v>18</v>
      </c>
      <c r="J922" s="161">
        <v>194.7</v>
      </c>
      <c r="K922" s="162">
        <v>22</v>
      </c>
      <c r="L922" s="161">
        <v>42.833999999999996</v>
      </c>
      <c r="M922" s="161">
        <v>207.834</v>
      </c>
      <c r="N922" s="161">
        <v>245</v>
      </c>
      <c r="O922" s="156" t="str">
        <f t="shared" si="14"/>
        <v>BLTNA00035</v>
      </c>
    </row>
    <row r="923" spans="1:15" ht="34.799999999999997">
      <c r="A923" s="157" t="s">
        <v>5591</v>
      </c>
      <c r="B923" s="157" t="s">
        <v>5592</v>
      </c>
      <c r="C923" s="158"/>
      <c r="D923" s="157" t="s">
        <v>4634</v>
      </c>
      <c r="E923" s="163" t="s">
        <v>4766</v>
      </c>
      <c r="F923" s="160" t="s">
        <v>4828</v>
      </c>
      <c r="G923" s="160" t="s">
        <v>4767</v>
      </c>
      <c r="H923" s="161">
        <v>675</v>
      </c>
      <c r="I923" s="162">
        <v>18</v>
      </c>
      <c r="J923" s="161">
        <v>796.5</v>
      </c>
      <c r="K923" s="162">
        <v>22</v>
      </c>
      <c r="L923" s="161">
        <v>175.23</v>
      </c>
      <c r="M923" s="161">
        <v>850.23</v>
      </c>
      <c r="N923" s="161">
        <v>1003</v>
      </c>
      <c r="O923" s="156" t="str">
        <f t="shared" si="14"/>
        <v>BLTNA00036</v>
      </c>
    </row>
    <row r="924" spans="1:15" ht="17.399999999999999">
      <c r="A924" s="157" t="s">
        <v>5593</v>
      </c>
      <c r="B924" s="157" t="s">
        <v>5594</v>
      </c>
      <c r="C924" s="158"/>
      <c r="D924" s="158"/>
      <c r="E924" s="159"/>
      <c r="F924" s="160" t="s">
        <v>4828</v>
      </c>
      <c r="G924" s="160" t="s">
        <v>4767</v>
      </c>
      <c r="H924" s="161">
        <v>470</v>
      </c>
      <c r="I924" s="162">
        <v>18</v>
      </c>
      <c r="J924" s="161">
        <v>554.6</v>
      </c>
      <c r="K924" s="162">
        <v>22</v>
      </c>
      <c r="L924" s="161">
        <v>122.012</v>
      </c>
      <c r="M924" s="161">
        <v>592.01199999999994</v>
      </c>
      <c r="N924" s="161">
        <v>699</v>
      </c>
      <c r="O924" s="156" t="str">
        <f t="shared" si="14"/>
        <v>BLTNA00038</v>
      </c>
    </row>
    <row r="925" spans="1:15" ht="34.799999999999997">
      <c r="A925" s="157" t="s">
        <v>2511</v>
      </c>
      <c r="B925" s="157" t="s">
        <v>2513</v>
      </c>
      <c r="C925" s="158"/>
      <c r="D925" s="157" t="s">
        <v>27</v>
      </c>
      <c r="E925" s="163" t="s">
        <v>4766</v>
      </c>
      <c r="F925" s="160" t="s">
        <v>4764</v>
      </c>
      <c r="G925" s="160" t="s">
        <v>4765</v>
      </c>
      <c r="H925" s="161">
        <v>250</v>
      </c>
      <c r="I925" s="162">
        <v>18</v>
      </c>
      <c r="J925" s="161">
        <v>295</v>
      </c>
      <c r="K925" s="162">
        <v>22</v>
      </c>
      <c r="L925" s="161">
        <v>64.900000000000006</v>
      </c>
      <c r="M925" s="161">
        <v>314.89999999999998</v>
      </c>
      <c r="N925" s="161">
        <v>372</v>
      </c>
      <c r="O925" s="156" t="str">
        <f t="shared" si="14"/>
        <v>BLTNA00040</v>
      </c>
    </row>
    <row r="926" spans="1:15" ht="34.799999999999997">
      <c r="A926" s="157" t="s">
        <v>5595</v>
      </c>
      <c r="B926" s="157" t="s">
        <v>5596</v>
      </c>
      <c r="C926" s="158"/>
      <c r="D926" s="158"/>
      <c r="E926" s="163" t="s">
        <v>4770</v>
      </c>
      <c r="F926" s="160" t="s">
        <v>4764</v>
      </c>
      <c r="G926" s="160" t="s">
        <v>4767</v>
      </c>
      <c r="H926" s="161">
        <v>215</v>
      </c>
      <c r="I926" s="162">
        <v>18</v>
      </c>
      <c r="J926" s="161">
        <v>253.7</v>
      </c>
      <c r="K926" s="162">
        <v>22</v>
      </c>
      <c r="L926" s="161">
        <v>55.814</v>
      </c>
      <c r="M926" s="161">
        <v>270.81400000000002</v>
      </c>
      <c r="N926" s="161">
        <v>320</v>
      </c>
      <c r="O926" s="156" t="str">
        <f t="shared" si="14"/>
        <v>BLTNA00042</v>
      </c>
    </row>
    <row r="927" spans="1:15" ht="34.799999999999997">
      <c r="A927" s="157" t="s">
        <v>5597</v>
      </c>
      <c r="B927" s="157" t="s">
        <v>5598</v>
      </c>
      <c r="C927" s="158"/>
      <c r="D927" s="157" t="s">
        <v>4634</v>
      </c>
      <c r="E927" s="163" t="s">
        <v>4770</v>
      </c>
      <c r="F927" s="160" t="s">
        <v>4764</v>
      </c>
      <c r="G927" s="160" t="s">
        <v>4767</v>
      </c>
      <c r="H927" s="161">
        <v>85</v>
      </c>
      <c r="I927" s="162">
        <v>18</v>
      </c>
      <c r="J927" s="161">
        <v>100.3</v>
      </c>
      <c r="K927" s="162">
        <v>22</v>
      </c>
      <c r="L927" s="161">
        <v>22.065999999999999</v>
      </c>
      <c r="M927" s="161">
        <v>107.066</v>
      </c>
      <c r="N927" s="161">
        <v>126</v>
      </c>
      <c r="O927" s="156" t="str">
        <f t="shared" si="14"/>
        <v>BLTNA00043</v>
      </c>
    </row>
    <row r="928" spans="1:15" ht="34.799999999999997">
      <c r="A928" s="157" t="s">
        <v>5599</v>
      </c>
      <c r="B928" s="157" t="s">
        <v>5600</v>
      </c>
      <c r="C928" s="158"/>
      <c r="D928" s="157" t="s">
        <v>4634</v>
      </c>
      <c r="E928" s="163" t="s">
        <v>4770</v>
      </c>
      <c r="F928" s="160" t="s">
        <v>4764</v>
      </c>
      <c r="G928" s="160" t="s">
        <v>4767</v>
      </c>
      <c r="H928" s="161">
        <v>45</v>
      </c>
      <c r="I928" s="162">
        <v>18</v>
      </c>
      <c r="J928" s="161">
        <v>53.099999999999994</v>
      </c>
      <c r="K928" s="162">
        <v>22</v>
      </c>
      <c r="L928" s="161">
        <v>11.681999999999999</v>
      </c>
      <c r="M928" s="161">
        <v>56.682000000000002</v>
      </c>
      <c r="N928" s="161">
        <v>67</v>
      </c>
      <c r="O928" s="156" t="str">
        <f t="shared" si="14"/>
        <v>BLTNA00044</v>
      </c>
    </row>
    <row r="929" spans="1:15" ht="34.799999999999997">
      <c r="A929" s="157" t="s">
        <v>5601</v>
      </c>
      <c r="B929" s="157" t="s">
        <v>5602</v>
      </c>
      <c r="C929" s="158"/>
      <c r="D929" s="157" t="s">
        <v>4634</v>
      </c>
      <c r="E929" s="163" t="s">
        <v>4770</v>
      </c>
      <c r="F929" s="160" t="s">
        <v>4764</v>
      </c>
      <c r="G929" s="160" t="s">
        <v>4767</v>
      </c>
      <c r="H929" s="161">
        <v>45</v>
      </c>
      <c r="I929" s="162">
        <v>18</v>
      </c>
      <c r="J929" s="161">
        <v>53.099999999999994</v>
      </c>
      <c r="K929" s="162">
        <v>22</v>
      </c>
      <c r="L929" s="161">
        <v>11.681999999999999</v>
      </c>
      <c r="M929" s="161">
        <v>56.682000000000002</v>
      </c>
      <c r="N929" s="161">
        <v>67</v>
      </c>
      <c r="O929" s="156" t="str">
        <f t="shared" si="14"/>
        <v>BLTNA00045</v>
      </c>
    </row>
    <row r="930" spans="1:15" ht="34.799999999999997">
      <c r="A930" s="157" t="s">
        <v>5603</v>
      </c>
      <c r="B930" s="157" t="s">
        <v>5604</v>
      </c>
      <c r="C930" s="158"/>
      <c r="D930" s="157" t="s">
        <v>4634</v>
      </c>
      <c r="E930" s="163" t="s">
        <v>4770</v>
      </c>
      <c r="F930" s="160" t="s">
        <v>4764</v>
      </c>
      <c r="G930" s="160" t="s">
        <v>4767</v>
      </c>
      <c r="H930" s="161">
        <v>85</v>
      </c>
      <c r="I930" s="162">
        <v>18</v>
      </c>
      <c r="J930" s="161">
        <v>100.3</v>
      </c>
      <c r="K930" s="162">
        <v>22</v>
      </c>
      <c r="L930" s="161">
        <v>22.065999999999999</v>
      </c>
      <c r="M930" s="161">
        <v>107.066</v>
      </c>
      <c r="N930" s="161">
        <v>126</v>
      </c>
      <c r="O930" s="156" t="str">
        <f t="shared" si="14"/>
        <v>BLTNA00046</v>
      </c>
    </row>
    <row r="931" spans="1:15" ht="34.799999999999997">
      <c r="A931" s="157" t="s">
        <v>5605</v>
      </c>
      <c r="B931" s="157" t="s">
        <v>5606</v>
      </c>
      <c r="C931" s="158"/>
      <c r="D931" s="157" t="s">
        <v>4634</v>
      </c>
      <c r="E931" s="163" t="s">
        <v>4766</v>
      </c>
      <c r="F931" s="160" t="s">
        <v>4828</v>
      </c>
      <c r="G931" s="160" t="s">
        <v>4767</v>
      </c>
      <c r="H931" s="161">
        <v>395</v>
      </c>
      <c r="I931" s="162">
        <v>18</v>
      </c>
      <c r="J931" s="161">
        <v>466.09999999999997</v>
      </c>
      <c r="K931" s="162">
        <v>22</v>
      </c>
      <c r="L931" s="161">
        <v>102.54199999999999</v>
      </c>
      <c r="M931" s="161">
        <v>497.54199999999997</v>
      </c>
      <c r="N931" s="161">
        <v>587</v>
      </c>
      <c r="O931" s="156" t="str">
        <f t="shared" si="14"/>
        <v>BLTNA00047</v>
      </c>
    </row>
    <row r="932" spans="1:15" ht="34.799999999999997">
      <c r="A932" s="157" t="s">
        <v>5607</v>
      </c>
      <c r="B932" s="157" t="s">
        <v>5608</v>
      </c>
      <c r="C932" s="158"/>
      <c r="D932" s="157" t="s">
        <v>4634</v>
      </c>
      <c r="E932" s="163" t="s">
        <v>4766</v>
      </c>
      <c r="F932" s="160" t="s">
        <v>4828</v>
      </c>
      <c r="G932" s="160" t="s">
        <v>4767</v>
      </c>
      <c r="H932" s="161">
        <v>580</v>
      </c>
      <c r="I932" s="162">
        <v>18</v>
      </c>
      <c r="J932" s="161">
        <v>684.4</v>
      </c>
      <c r="K932" s="162">
        <v>22</v>
      </c>
      <c r="L932" s="161">
        <v>150.56799999999998</v>
      </c>
      <c r="M932" s="161">
        <v>730.56799999999998</v>
      </c>
      <c r="N932" s="161">
        <v>862</v>
      </c>
      <c r="O932" s="156" t="str">
        <f t="shared" si="14"/>
        <v>BLTNA00048</v>
      </c>
    </row>
    <row r="933" spans="1:15" ht="34.799999999999997">
      <c r="A933" s="157" t="s">
        <v>5609</v>
      </c>
      <c r="B933" s="157" t="s">
        <v>5610</v>
      </c>
      <c r="C933" s="158"/>
      <c r="D933" s="157" t="s">
        <v>27</v>
      </c>
      <c r="E933" s="163" t="s">
        <v>4766</v>
      </c>
      <c r="F933" s="160" t="s">
        <v>4828</v>
      </c>
      <c r="G933" s="160" t="s">
        <v>4765</v>
      </c>
      <c r="H933" s="161">
        <v>510</v>
      </c>
      <c r="I933" s="162">
        <v>18</v>
      </c>
      <c r="J933" s="161">
        <v>601.79999999999995</v>
      </c>
      <c r="K933" s="162">
        <v>22</v>
      </c>
      <c r="L933" s="161">
        <v>132.39599999999999</v>
      </c>
      <c r="M933" s="161">
        <v>642.39599999999996</v>
      </c>
      <c r="N933" s="161">
        <v>758</v>
      </c>
      <c r="O933" s="156" t="str">
        <f t="shared" si="14"/>
        <v>BLTNA00052</v>
      </c>
    </row>
    <row r="934" spans="1:15" ht="34.799999999999997">
      <c r="A934" s="157" t="s">
        <v>5611</v>
      </c>
      <c r="B934" s="157" t="s">
        <v>5612</v>
      </c>
      <c r="C934" s="158"/>
      <c r="D934" s="157" t="s">
        <v>27</v>
      </c>
      <c r="E934" s="163" t="s">
        <v>4766</v>
      </c>
      <c r="F934" s="160" t="s">
        <v>4828</v>
      </c>
      <c r="G934" s="160" t="s">
        <v>4765</v>
      </c>
      <c r="H934" s="161">
        <v>510</v>
      </c>
      <c r="I934" s="162">
        <v>18</v>
      </c>
      <c r="J934" s="161">
        <v>601.79999999999995</v>
      </c>
      <c r="K934" s="162">
        <v>22</v>
      </c>
      <c r="L934" s="161">
        <v>132.39599999999999</v>
      </c>
      <c r="M934" s="161">
        <v>642.39599999999996</v>
      </c>
      <c r="N934" s="161">
        <v>758</v>
      </c>
      <c r="O934" s="156" t="str">
        <f t="shared" si="14"/>
        <v>BLTNA00053</v>
      </c>
    </row>
    <row r="935" spans="1:15" ht="34.799999999999997">
      <c r="A935" s="157" t="s">
        <v>441</v>
      </c>
      <c r="B935" s="157" t="s">
        <v>674</v>
      </c>
      <c r="C935" s="158"/>
      <c r="D935" s="157" t="s">
        <v>27</v>
      </c>
      <c r="E935" s="163" t="s">
        <v>4766</v>
      </c>
      <c r="F935" s="160" t="s">
        <v>4828</v>
      </c>
      <c r="G935" s="160" t="s">
        <v>4765</v>
      </c>
      <c r="H935" s="161">
        <v>715</v>
      </c>
      <c r="I935" s="162">
        <v>18</v>
      </c>
      <c r="J935" s="161">
        <v>843.69999999999993</v>
      </c>
      <c r="K935" s="162">
        <v>22</v>
      </c>
      <c r="L935" s="161">
        <v>185.61399999999998</v>
      </c>
      <c r="M935" s="161">
        <v>900.61400000000003</v>
      </c>
      <c r="N935" s="161">
        <v>1063</v>
      </c>
      <c r="O935" s="156" t="str">
        <f t="shared" si="14"/>
        <v>BLTNA00054</v>
      </c>
    </row>
    <row r="936" spans="1:15" ht="34.799999999999997">
      <c r="A936" s="157" t="s">
        <v>5613</v>
      </c>
      <c r="B936" s="157" t="s">
        <v>5614</v>
      </c>
      <c r="C936" s="158"/>
      <c r="D936" s="157" t="s">
        <v>27</v>
      </c>
      <c r="E936" s="163" t="s">
        <v>4766</v>
      </c>
      <c r="F936" s="160" t="s">
        <v>4764</v>
      </c>
      <c r="G936" s="160" t="s">
        <v>4767</v>
      </c>
      <c r="H936" s="161">
        <v>100</v>
      </c>
      <c r="I936" s="162">
        <v>28</v>
      </c>
      <c r="J936" s="161">
        <v>128</v>
      </c>
      <c r="K936" s="162">
        <v>22</v>
      </c>
      <c r="L936" s="161">
        <v>28.16</v>
      </c>
      <c r="M936" s="161">
        <v>128.16</v>
      </c>
      <c r="N936" s="161">
        <v>164</v>
      </c>
      <c r="O936" s="156" t="str">
        <f t="shared" si="14"/>
        <v>BLTNA00055</v>
      </c>
    </row>
    <row r="937" spans="1:15" ht="34.799999999999997">
      <c r="A937" s="157" t="s">
        <v>240</v>
      </c>
      <c r="B937" s="157" t="s">
        <v>676</v>
      </c>
      <c r="C937" s="158"/>
      <c r="D937" s="157" t="s">
        <v>5109</v>
      </c>
      <c r="E937" s="163" t="s">
        <v>4766</v>
      </c>
      <c r="F937" s="160" t="s">
        <v>4828</v>
      </c>
      <c r="G937" s="160" t="s">
        <v>4831</v>
      </c>
      <c r="H937" s="161">
        <v>1745</v>
      </c>
      <c r="I937" s="162">
        <v>18</v>
      </c>
      <c r="J937" s="161">
        <v>2059</v>
      </c>
      <c r="K937" s="162">
        <v>22</v>
      </c>
      <c r="L937" s="161">
        <v>453.00200000000001</v>
      </c>
      <c r="M937" s="161">
        <v>2198</v>
      </c>
      <c r="N937" s="161">
        <v>2594</v>
      </c>
      <c r="O937" s="156" t="str">
        <f t="shared" si="14"/>
        <v>BLTNA00056</v>
      </c>
    </row>
    <row r="938" spans="1:15" ht="34.799999999999997">
      <c r="A938" s="157" t="s">
        <v>603</v>
      </c>
      <c r="B938" s="157" t="s">
        <v>830</v>
      </c>
      <c r="C938" s="158"/>
      <c r="D938" s="157" t="s">
        <v>5109</v>
      </c>
      <c r="E938" s="163" t="s">
        <v>4766</v>
      </c>
      <c r="F938" s="160" t="s">
        <v>4764</v>
      </c>
      <c r="G938" s="160" t="s">
        <v>4831</v>
      </c>
      <c r="H938" s="161">
        <v>180</v>
      </c>
      <c r="I938" s="162">
        <v>18</v>
      </c>
      <c r="J938" s="161">
        <v>212.39999999999998</v>
      </c>
      <c r="K938" s="162">
        <v>22</v>
      </c>
      <c r="L938" s="161">
        <v>46.727999999999994</v>
      </c>
      <c r="M938" s="161">
        <v>226.72800000000001</v>
      </c>
      <c r="N938" s="161">
        <v>268</v>
      </c>
      <c r="O938" s="156" t="str">
        <f t="shared" si="14"/>
        <v>BLTNA00057</v>
      </c>
    </row>
    <row r="939" spans="1:15" ht="34.799999999999997">
      <c r="A939" s="157" t="s">
        <v>284</v>
      </c>
      <c r="B939" s="157" t="s">
        <v>2134</v>
      </c>
      <c r="C939" s="158"/>
      <c r="D939" s="157" t="s">
        <v>26</v>
      </c>
      <c r="E939" s="163" t="s">
        <v>4766</v>
      </c>
      <c r="F939" s="160" t="s">
        <v>4764</v>
      </c>
      <c r="G939" s="160" t="s">
        <v>4831</v>
      </c>
      <c r="H939" s="161">
        <v>320</v>
      </c>
      <c r="I939" s="162">
        <v>18</v>
      </c>
      <c r="J939" s="161">
        <v>377.59999999999997</v>
      </c>
      <c r="K939" s="162">
        <v>22</v>
      </c>
      <c r="L939" s="161">
        <v>83.071999999999989</v>
      </c>
      <c r="M939" s="161">
        <v>403.072</v>
      </c>
      <c r="N939" s="161">
        <v>476</v>
      </c>
      <c r="O939" s="156" t="str">
        <f t="shared" si="14"/>
        <v>BLTNA00059</v>
      </c>
    </row>
    <row r="940" spans="1:15" ht="34.799999999999997">
      <c r="A940" s="157" t="s">
        <v>285</v>
      </c>
      <c r="B940" s="157" t="s">
        <v>845</v>
      </c>
      <c r="C940" s="158"/>
      <c r="D940" s="157" t="s">
        <v>26</v>
      </c>
      <c r="E940" s="163" t="s">
        <v>4766</v>
      </c>
      <c r="F940" s="160" t="s">
        <v>4764</v>
      </c>
      <c r="G940" s="160" t="s">
        <v>4831</v>
      </c>
      <c r="H940" s="161">
        <v>320</v>
      </c>
      <c r="I940" s="162">
        <v>18</v>
      </c>
      <c r="J940" s="161">
        <v>377.59999999999997</v>
      </c>
      <c r="K940" s="162">
        <v>22</v>
      </c>
      <c r="L940" s="161">
        <v>83.071999999999989</v>
      </c>
      <c r="M940" s="161">
        <v>403.072</v>
      </c>
      <c r="N940" s="161">
        <v>476</v>
      </c>
      <c r="O940" s="156" t="str">
        <f t="shared" si="14"/>
        <v>BLTNA00060</v>
      </c>
    </row>
    <row r="941" spans="1:15" ht="34.799999999999997">
      <c r="A941" s="157" t="s">
        <v>1674</v>
      </c>
      <c r="B941" s="157" t="s">
        <v>1675</v>
      </c>
      <c r="C941" s="158"/>
      <c r="D941" s="157" t="s">
        <v>26</v>
      </c>
      <c r="E941" s="163" t="s">
        <v>4766</v>
      </c>
      <c r="F941" s="160" t="s">
        <v>4828</v>
      </c>
      <c r="G941" s="160" t="s">
        <v>4831</v>
      </c>
      <c r="H941" s="161">
        <v>725</v>
      </c>
      <c r="I941" s="162">
        <v>18</v>
      </c>
      <c r="J941" s="161">
        <v>855.5</v>
      </c>
      <c r="K941" s="162">
        <v>22</v>
      </c>
      <c r="L941" s="161">
        <v>188.21</v>
      </c>
      <c r="M941" s="161">
        <v>913.21</v>
      </c>
      <c r="N941" s="161">
        <v>1078</v>
      </c>
      <c r="O941" s="156" t="str">
        <f t="shared" si="14"/>
        <v>BLTNA00061</v>
      </c>
    </row>
    <row r="942" spans="1:15" ht="34.799999999999997">
      <c r="A942" s="157" t="s">
        <v>5615</v>
      </c>
      <c r="B942" s="157" t="s">
        <v>5616</v>
      </c>
      <c r="C942" s="158"/>
      <c r="D942" s="158"/>
      <c r="E942" s="163" t="s">
        <v>4770</v>
      </c>
      <c r="F942" s="160" t="s">
        <v>4828</v>
      </c>
      <c r="G942" s="160" t="s">
        <v>4765</v>
      </c>
      <c r="H942" s="161">
        <v>790</v>
      </c>
      <c r="I942" s="162">
        <v>18</v>
      </c>
      <c r="J942" s="161">
        <v>932.19999999999993</v>
      </c>
      <c r="K942" s="162">
        <v>22</v>
      </c>
      <c r="L942" s="161">
        <v>205.08399999999997</v>
      </c>
      <c r="M942" s="161">
        <v>995.08399999999995</v>
      </c>
      <c r="N942" s="161">
        <v>1174</v>
      </c>
      <c r="O942" s="156" t="str">
        <f t="shared" si="14"/>
        <v>BLTRD00013</v>
      </c>
    </row>
    <row r="943" spans="1:15" ht="34.799999999999997">
      <c r="A943" s="157" t="s">
        <v>5617</v>
      </c>
      <c r="B943" s="157" t="s">
        <v>5618</v>
      </c>
      <c r="C943" s="158"/>
      <c r="D943" s="158"/>
      <c r="E943" s="163" t="s">
        <v>4766</v>
      </c>
      <c r="F943" s="160" t="s">
        <v>4764</v>
      </c>
      <c r="G943" s="160" t="s">
        <v>4765</v>
      </c>
      <c r="H943" s="161">
        <v>105</v>
      </c>
      <c r="I943" s="162">
        <v>18</v>
      </c>
      <c r="J943" s="161">
        <v>123.89999999999999</v>
      </c>
      <c r="K943" s="162">
        <v>22</v>
      </c>
      <c r="L943" s="161">
        <v>27.257999999999999</v>
      </c>
      <c r="M943" s="161">
        <v>132.25800000000001</v>
      </c>
      <c r="N943" s="161">
        <v>156</v>
      </c>
      <c r="O943" s="156" t="str">
        <f t="shared" si="14"/>
        <v>BMCBK00001</v>
      </c>
    </row>
    <row r="944" spans="1:15" ht="17.399999999999999">
      <c r="A944" s="157" t="s">
        <v>5619</v>
      </c>
      <c r="B944" s="157" t="s">
        <v>5620</v>
      </c>
      <c r="C944" s="158"/>
      <c r="D944" s="158"/>
      <c r="E944" s="159"/>
      <c r="F944" s="160" t="s">
        <v>4764</v>
      </c>
      <c r="G944" s="160" t="s">
        <v>4765</v>
      </c>
      <c r="H944" s="161">
        <v>55</v>
      </c>
      <c r="I944" s="162">
        <v>18</v>
      </c>
      <c r="J944" s="161">
        <v>64.899999999999991</v>
      </c>
      <c r="K944" s="162">
        <v>22</v>
      </c>
      <c r="L944" s="161">
        <v>14.277999999999999</v>
      </c>
      <c r="M944" s="161">
        <v>69.277999999999992</v>
      </c>
      <c r="N944" s="161">
        <v>82</v>
      </c>
      <c r="O944" s="156" t="str">
        <f t="shared" si="14"/>
        <v>BMCBK00002</v>
      </c>
    </row>
    <row r="945" spans="1:15" ht="34.799999999999997">
      <c r="A945" s="157" t="s">
        <v>5621</v>
      </c>
      <c r="B945" s="157" t="s">
        <v>5622</v>
      </c>
      <c r="C945" s="158"/>
      <c r="D945" s="158"/>
      <c r="E945" s="163" t="s">
        <v>4766</v>
      </c>
      <c r="F945" s="160" t="s">
        <v>4764</v>
      </c>
      <c r="G945" s="160" t="s">
        <v>4765</v>
      </c>
      <c r="H945" s="161">
        <v>65</v>
      </c>
      <c r="I945" s="162">
        <v>18</v>
      </c>
      <c r="J945" s="161">
        <v>76.7</v>
      </c>
      <c r="K945" s="162">
        <v>22</v>
      </c>
      <c r="L945" s="161">
        <v>16.874000000000002</v>
      </c>
      <c r="M945" s="161">
        <v>81.873999999999995</v>
      </c>
      <c r="N945" s="161">
        <v>97</v>
      </c>
      <c r="O945" s="156" t="str">
        <f t="shared" si="14"/>
        <v>BMCBK00003</v>
      </c>
    </row>
    <row r="946" spans="1:15" ht="17.399999999999999">
      <c r="A946" s="157" t="s">
        <v>5623</v>
      </c>
      <c r="B946" s="157" t="s">
        <v>5624</v>
      </c>
      <c r="C946" s="158"/>
      <c r="D946" s="158"/>
      <c r="E946" s="159"/>
      <c r="F946" s="160" t="s">
        <v>4764</v>
      </c>
      <c r="G946" s="160" t="s">
        <v>4767</v>
      </c>
      <c r="H946" s="161">
        <v>25</v>
      </c>
      <c r="I946" s="162">
        <v>18</v>
      </c>
      <c r="J946" s="161">
        <v>29.5</v>
      </c>
      <c r="K946" s="162">
        <v>22</v>
      </c>
      <c r="L946" s="161">
        <v>6.49</v>
      </c>
      <c r="M946" s="161">
        <v>31.490000000000002</v>
      </c>
      <c r="N946" s="161">
        <v>37</v>
      </c>
      <c r="O946" s="156" t="str">
        <f t="shared" si="14"/>
        <v>BMCBK00004</v>
      </c>
    </row>
    <row r="947" spans="1:15" ht="34.799999999999997">
      <c r="A947" s="157" t="s">
        <v>5625</v>
      </c>
      <c r="B947" s="157" t="s">
        <v>5626</v>
      </c>
      <c r="C947" s="158"/>
      <c r="D947" s="158"/>
      <c r="E947" s="163" t="s">
        <v>4766</v>
      </c>
      <c r="F947" s="160" t="s">
        <v>4764</v>
      </c>
      <c r="G947" s="160" t="s">
        <v>4765</v>
      </c>
      <c r="H947" s="161">
        <v>210</v>
      </c>
      <c r="I947" s="162">
        <v>18</v>
      </c>
      <c r="J947" s="161">
        <v>247.79999999999998</v>
      </c>
      <c r="K947" s="162">
        <v>22</v>
      </c>
      <c r="L947" s="161">
        <v>54.515999999999998</v>
      </c>
      <c r="M947" s="161">
        <v>264.51600000000002</v>
      </c>
      <c r="N947" s="161">
        <v>312</v>
      </c>
      <c r="O947" s="156" t="str">
        <f t="shared" si="14"/>
        <v>BMCBK00005</v>
      </c>
    </row>
    <row r="948" spans="1:15" ht="34.799999999999997">
      <c r="A948" s="157" t="s">
        <v>5627</v>
      </c>
      <c r="B948" s="157" t="s">
        <v>5628</v>
      </c>
      <c r="C948" s="158"/>
      <c r="D948" s="158"/>
      <c r="E948" s="163" t="s">
        <v>4766</v>
      </c>
      <c r="F948" s="160" t="s">
        <v>4764</v>
      </c>
      <c r="G948" s="160" t="s">
        <v>4767</v>
      </c>
      <c r="H948" s="161">
        <v>25</v>
      </c>
      <c r="I948" s="162">
        <v>18</v>
      </c>
      <c r="J948" s="161">
        <v>29.5</v>
      </c>
      <c r="K948" s="162">
        <v>22</v>
      </c>
      <c r="L948" s="161">
        <v>6.49</v>
      </c>
      <c r="M948" s="161">
        <v>31.490000000000002</v>
      </c>
      <c r="N948" s="161">
        <v>37</v>
      </c>
      <c r="O948" s="156" t="str">
        <f t="shared" si="14"/>
        <v>BMCBK00006</v>
      </c>
    </row>
    <row r="949" spans="1:15" ht="17.399999999999999">
      <c r="A949" s="157" t="s">
        <v>5629</v>
      </c>
      <c r="B949" s="157" t="s">
        <v>5630</v>
      </c>
      <c r="C949" s="158"/>
      <c r="D949" s="158"/>
      <c r="E949" s="159"/>
      <c r="F949" s="160" t="s">
        <v>4764</v>
      </c>
      <c r="G949" s="160" t="s">
        <v>4765</v>
      </c>
      <c r="H949" s="161">
        <v>35</v>
      </c>
      <c r="I949" s="162">
        <v>18</v>
      </c>
      <c r="J949" s="161">
        <v>41.3</v>
      </c>
      <c r="K949" s="162">
        <v>22</v>
      </c>
      <c r="L949" s="161">
        <v>9.0860000000000003</v>
      </c>
      <c r="M949" s="161">
        <v>44.085999999999999</v>
      </c>
      <c r="N949" s="161">
        <v>52</v>
      </c>
      <c r="O949" s="156" t="str">
        <f t="shared" si="14"/>
        <v>BMGSF00001</v>
      </c>
    </row>
    <row r="950" spans="1:15" ht="17.399999999999999">
      <c r="A950" s="157" t="s">
        <v>5631</v>
      </c>
      <c r="B950" s="157" t="s">
        <v>5632</v>
      </c>
      <c r="C950" s="158"/>
      <c r="D950" s="158"/>
      <c r="E950" s="159"/>
      <c r="F950" s="160" t="s">
        <v>4764</v>
      </c>
      <c r="G950" s="160" t="s">
        <v>4765</v>
      </c>
      <c r="H950" s="161">
        <v>170</v>
      </c>
      <c r="I950" s="162">
        <v>18</v>
      </c>
      <c r="J950" s="161">
        <v>200.6</v>
      </c>
      <c r="K950" s="162">
        <v>22</v>
      </c>
      <c r="L950" s="161">
        <v>44.131999999999998</v>
      </c>
      <c r="M950" s="161">
        <v>214.13200000000001</v>
      </c>
      <c r="N950" s="161">
        <v>253</v>
      </c>
      <c r="O950" s="156" t="str">
        <f t="shared" si="14"/>
        <v>BMRBK00001</v>
      </c>
    </row>
    <row r="951" spans="1:15" ht="17.399999999999999">
      <c r="A951" s="157" t="s">
        <v>5633</v>
      </c>
      <c r="B951" s="157" t="s">
        <v>5634</v>
      </c>
      <c r="C951" s="158"/>
      <c r="D951" s="158"/>
      <c r="E951" s="159"/>
      <c r="F951" s="160" t="s">
        <v>4764</v>
      </c>
      <c r="G951" s="160" t="s">
        <v>4765</v>
      </c>
      <c r="H951" s="161">
        <v>275</v>
      </c>
      <c r="I951" s="162">
        <v>18</v>
      </c>
      <c r="J951" s="161">
        <v>324.5</v>
      </c>
      <c r="K951" s="162">
        <v>22</v>
      </c>
      <c r="L951" s="161">
        <v>71.39</v>
      </c>
      <c r="M951" s="161">
        <v>346.39</v>
      </c>
      <c r="N951" s="161">
        <v>409</v>
      </c>
      <c r="O951" s="156" t="str">
        <f t="shared" si="14"/>
        <v>BMRBK00002</v>
      </c>
    </row>
    <row r="952" spans="1:15" ht="34.799999999999997">
      <c r="A952" s="157" t="s">
        <v>1677</v>
      </c>
      <c r="B952" s="157" t="s">
        <v>5635</v>
      </c>
      <c r="C952" s="158"/>
      <c r="D952" s="157" t="s">
        <v>26</v>
      </c>
      <c r="E952" s="163" t="s">
        <v>4766</v>
      </c>
      <c r="F952" s="160" t="s">
        <v>4764</v>
      </c>
      <c r="G952" s="160" t="s">
        <v>4765</v>
      </c>
      <c r="H952" s="161">
        <v>160</v>
      </c>
      <c r="I952" s="162">
        <v>18</v>
      </c>
      <c r="J952" s="161">
        <v>188.79999999999998</v>
      </c>
      <c r="K952" s="162">
        <v>22</v>
      </c>
      <c r="L952" s="161">
        <v>41.535999999999994</v>
      </c>
      <c r="M952" s="161">
        <v>201.536</v>
      </c>
      <c r="N952" s="161">
        <v>238</v>
      </c>
      <c r="O952" s="156" t="str">
        <f t="shared" si="14"/>
        <v>BMRBK00004</v>
      </c>
    </row>
    <row r="953" spans="1:15" ht="34.799999999999997">
      <c r="A953" s="157" t="s">
        <v>5636</v>
      </c>
      <c r="B953" s="157" t="s">
        <v>5637</v>
      </c>
      <c r="C953" s="158"/>
      <c r="D953" s="157" t="s">
        <v>29</v>
      </c>
      <c r="E953" s="163" t="s">
        <v>4770</v>
      </c>
      <c r="F953" s="160" t="s">
        <v>5654</v>
      </c>
      <c r="G953" s="160" t="s">
        <v>4765</v>
      </c>
      <c r="H953" s="161">
        <v>9280</v>
      </c>
      <c r="I953" s="162">
        <v>18</v>
      </c>
      <c r="J953" s="161">
        <v>10950</v>
      </c>
      <c r="K953" s="162">
        <v>18</v>
      </c>
      <c r="L953" s="161">
        <v>1971</v>
      </c>
      <c r="M953" s="161">
        <v>11251</v>
      </c>
      <c r="N953" s="161">
        <v>13276</v>
      </c>
      <c r="O953" s="156" t="str">
        <f t="shared" si="14"/>
        <v>BMTBK00001</v>
      </c>
    </row>
    <row r="954" spans="1:15" ht="34.799999999999997">
      <c r="A954" s="157" t="s">
        <v>2873</v>
      </c>
      <c r="B954" s="157" t="s">
        <v>2874</v>
      </c>
      <c r="C954" s="158"/>
      <c r="D954" s="157" t="s">
        <v>4634</v>
      </c>
      <c r="E954" s="163" t="s">
        <v>4770</v>
      </c>
      <c r="F954" s="160" t="s">
        <v>5654</v>
      </c>
      <c r="G954" s="160" t="s">
        <v>4765</v>
      </c>
      <c r="H954" s="161">
        <v>7645</v>
      </c>
      <c r="I954" s="162">
        <v>18</v>
      </c>
      <c r="J954" s="161">
        <v>9021</v>
      </c>
      <c r="K954" s="162">
        <v>18</v>
      </c>
      <c r="L954" s="161">
        <v>1624</v>
      </c>
      <c r="M954" s="161">
        <v>9269</v>
      </c>
      <c r="N954" s="161">
        <v>10937</v>
      </c>
      <c r="O954" s="156" t="str">
        <f t="shared" si="14"/>
        <v>BMTBK00002</v>
      </c>
    </row>
    <row r="955" spans="1:15" ht="34.799999999999997">
      <c r="A955" s="157" t="s">
        <v>437</v>
      </c>
      <c r="B955" s="157" t="s">
        <v>2517</v>
      </c>
      <c r="C955" s="157" t="s">
        <v>9598</v>
      </c>
      <c r="D955" s="157" t="s">
        <v>4808</v>
      </c>
      <c r="E955" s="163" t="s">
        <v>4766</v>
      </c>
      <c r="F955" s="160" t="s">
        <v>5654</v>
      </c>
      <c r="G955" s="160" t="s">
        <v>4765</v>
      </c>
      <c r="H955" s="161">
        <v>8905</v>
      </c>
      <c r="I955" s="162">
        <v>18</v>
      </c>
      <c r="J955" s="161">
        <v>10508</v>
      </c>
      <c r="K955" s="162">
        <v>18</v>
      </c>
      <c r="L955" s="161">
        <v>1891</v>
      </c>
      <c r="M955" s="161">
        <v>10796</v>
      </c>
      <c r="N955" s="161">
        <v>12740</v>
      </c>
      <c r="O955" s="156" t="str">
        <f t="shared" si="14"/>
        <v>BMTBK00008</v>
      </c>
    </row>
    <row r="956" spans="1:15" ht="17.399999999999999">
      <c r="A956" s="157" t="s">
        <v>5639</v>
      </c>
      <c r="B956" s="157" t="s">
        <v>5640</v>
      </c>
      <c r="C956" s="158"/>
      <c r="D956" s="158"/>
      <c r="E956" s="159"/>
      <c r="F956" s="160" t="s">
        <v>4828</v>
      </c>
      <c r="G956" s="160" t="s">
        <v>4765</v>
      </c>
      <c r="H956" s="161">
        <v>2795</v>
      </c>
      <c r="I956" s="162">
        <v>18</v>
      </c>
      <c r="J956" s="161">
        <v>3298</v>
      </c>
      <c r="K956" s="162">
        <v>22</v>
      </c>
      <c r="L956" s="161">
        <v>725.58199999999999</v>
      </c>
      <c r="M956" s="161">
        <v>3521</v>
      </c>
      <c r="N956" s="161">
        <v>4154</v>
      </c>
      <c r="O956" s="156" t="str">
        <f t="shared" si="14"/>
        <v>BMTBK00009</v>
      </c>
    </row>
    <row r="957" spans="1:15" ht="34.799999999999997">
      <c r="A957" s="157" t="s">
        <v>5641</v>
      </c>
      <c r="B957" s="157" t="s">
        <v>5642</v>
      </c>
      <c r="C957" s="158"/>
      <c r="D957" s="157" t="s">
        <v>29</v>
      </c>
      <c r="E957" s="163" t="s">
        <v>4766</v>
      </c>
      <c r="F957" s="160" t="s">
        <v>5654</v>
      </c>
      <c r="G957" s="160" t="s">
        <v>4765</v>
      </c>
      <c r="H957" s="161">
        <v>6155</v>
      </c>
      <c r="I957" s="162">
        <v>18</v>
      </c>
      <c r="J957" s="161">
        <v>7263</v>
      </c>
      <c r="K957" s="162">
        <v>18</v>
      </c>
      <c r="L957" s="161">
        <v>1307</v>
      </c>
      <c r="M957" s="161">
        <v>7462</v>
      </c>
      <c r="N957" s="161">
        <v>8806</v>
      </c>
      <c r="O957" s="156" t="str">
        <f t="shared" si="14"/>
        <v>BMTBK00013</v>
      </c>
    </row>
    <row r="958" spans="1:15" ht="34.799999999999997">
      <c r="A958" s="157" t="s">
        <v>690</v>
      </c>
      <c r="B958" s="157" t="s">
        <v>2517</v>
      </c>
      <c r="C958" s="158"/>
      <c r="D958" s="157" t="s">
        <v>27</v>
      </c>
      <c r="E958" s="163" t="s">
        <v>4766</v>
      </c>
      <c r="F958" s="159"/>
      <c r="G958" s="159"/>
      <c r="H958" s="161">
        <v>9606</v>
      </c>
      <c r="I958" s="162">
        <v>18</v>
      </c>
      <c r="J958" s="161">
        <v>11335</v>
      </c>
      <c r="K958" s="162">
        <v>18</v>
      </c>
      <c r="L958" s="161">
        <v>2040</v>
      </c>
      <c r="M958" s="161">
        <v>11646</v>
      </c>
      <c r="N958" s="161">
        <v>13743</v>
      </c>
      <c r="O958" s="156" t="str">
        <f t="shared" si="14"/>
        <v>BMTBK00014</v>
      </c>
    </row>
    <row r="959" spans="1:15" ht="34.799999999999997">
      <c r="A959" s="157" t="s">
        <v>2135</v>
      </c>
      <c r="B959" s="157" t="s">
        <v>2136</v>
      </c>
      <c r="C959" s="158"/>
      <c r="D959" s="157" t="s">
        <v>26</v>
      </c>
      <c r="E959" s="163" t="s">
        <v>4766</v>
      </c>
      <c r="F959" s="160" t="s">
        <v>5587</v>
      </c>
      <c r="G959" s="160" t="s">
        <v>4831</v>
      </c>
      <c r="H959" s="161">
        <v>21815</v>
      </c>
      <c r="I959" s="162">
        <v>18</v>
      </c>
      <c r="J959" s="161">
        <v>25742</v>
      </c>
      <c r="K959" s="162">
        <v>8</v>
      </c>
      <c r="L959" s="161">
        <v>2059</v>
      </c>
      <c r="M959" s="161">
        <v>23874</v>
      </c>
      <c r="N959" s="161">
        <v>28172</v>
      </c>
      <c r="O959" s="156" t="str">
        <f t="shared" si="14"/>
        <v>BMTBK00018</v>
      </c>
    </row>
    <row r="960" spans="1:15" ht="17.399999999999999">
      <c r="A960" s="157" t="s">
        <v>691</v>
      </c>
      <c r="B960" s="157" t="s">
        <v>1680</v>
      </c>
      <c r="C960" s="158"/>
      <c r="D960" s="158"/>
      <c r="E960" s="159"/>
      <c r="F960" s="159"/>
      <c r="G960" s="159"/>
      <c r="H960" s="164"/>
      <c r="I960" s="158"/>
      <c r="J960" s="164"/>
      <c r="K960" s="158"/>
      <c r="L960" s="164"/>
      <c r="M960" s="164"/>
      <c r="N960" s="164"/>
      <c r="O960" s="156" t="str">
        <f t="shared" si="14"/>
        <v>BMTBK00022</v>
      </c>
    </row>
    <row r="961" spans="1:15" ht="34.799999999999997">
      <c r="A961" s="157" t="s">
        <v>5645</v>
      </c>
      <c r="B961" s="157" t="s">
        <v>5646</v>
      </c>
      <c r="C961" s="158"/>
      <c r="D961" s="157" t="s">
        <v>4634</v>
      </c>
      <c r="E961" s="163" t="s">
        <v>4770</v>
      </c>
      <c r="F961" s="160" t="s">
        <v>5654</v>
      </c>
      <c r="G961" s="160" t="s">
        <v>4765</v>
      </c>
      <c r="H961" s="161">
        <v>3910</v>
      </c>
      <c r="I961" s="162">
        <v>18</v>
      </c>
      <c r="J961" s="161">
        <v>4614</v>
      </c>
      <c r="K961" s="162">
        <v>18</v>
      </c>
      <c r="L961" s="161">
        <v>830.48400000000004</v>
      </c>
      <c r="M961" s="161">
        <v>4740</v>
      </c>
      <c r="N961" s="161">
        <v>5594</v>
      </c>
      <c r="O961" s="156" t="str">
        <f t="shared" si="14"/>
        <v>BMTRF00001</v>
      </c>
    </row>
    <row r="962" spans="1:15" ht="17.399999999999999">
      <c r="A962" s="157" t="s">
        <v>5647</v>
      </c>
      <c r="B962" s="157" t="s">
        <v>5648</v>
      </c>
      <c r="C962" s="158"/>
      <c r="D962" s="158"/>
      <c r="E962" s="159"/>
      <c r="F962" s="160" t="s">
        <v>4764</v>
      </c>
      <c r="G962" s="160" t="s">
        <v>4765</v>
      </c>
      <c r="H962" s="161">
        <v>75</v>
      </c>
      <c r="I962" s="162">
        <v>18</v>
      </c>
      <c r="J962" s="161">
        <v>88.5</v>
      </c>
      <c r="K962" s="162">
        <v>22</v>
      </c>
      <c r="L962" s="161">
        <v>19.47</v>
      </c>
      <c r="M962" s="161">
        <v>94.47</v>
      </c>
      <c r="N962" s="161">
        <v>111</v>
      </c>
      <c r="O962" s="156" t="str">
        <f t="shared" ref="O962:O1025" si="15">VLOOKUP(A962,Old,1,FALSE)</f>
        <v>BOCBK00001</v>
      </c>
    </row>
    <row r="963" spans="1:15" ht="17.399999999999999">
      <c r="A963" s="157" t="s">
        <v>3626</v>
      </c>
      <c r="B963" s="157" t="s">
        <v>3627</v>
      </c>
      <c r="C963" s="158"/>
      <c r="D963" s="157" t="s">
        <v>29</v>
      </c>
      <c r="E963" s="159"/>
      <c r="F963" s="159"/>
      <c r="G963" s="159"/>
      <c r="H963" s="161">
        <v>645</v>
      </c>
      <c r="I963" s="162">
        <v>28</v>
      </c>
      <c r="J963" s="161">
        <v>826</v>
      </c>
      <c r="K963" s="162">
        <v>22</v>
      </c>
      <c r="L963" s="161">
        <v>182</v>
      </c>
      <c r="M963" s="164"/>
      <c r="N963" s="161">
        <v>1008</v>
      </c>
      <c r="O963" s="156" t="str">
        <f t="shared" si="15"/>
        <v>BPHBK00002</v>
      </c>
    </row>
    <row r="964" spans="1:15" ht="34.799999999999997">
      <c r="A964" s="157" t="s">
        <v>5649</v>
      </c>
      <c r="B964" s="157" t="s">
        <v>5650</v>
      </c>
      <c r="C964" s="158"/>
      <c r="D964" s="157" t="s">
        <v>29</v>
      </c>
      <c r="E964" s="163" t="s">
        <v>4766</v>
      </c>
      <c r="F964" s="160" t="s">
        <v>4828</v>
      </c>
      <c r="G964" s="160" t="s">
        <v>4767</v>
      </c>
      <c r="H964" s="161">
        <v>970</v>
      </c>
      <c r="I964" s="162">
        <v>28</v>
      </c>
      <c r="J964" s="161">
        <v>1242</v>
      </c>
      <c r="K964" s="162">
        <v>22</v>
      </c>
      <c r="L964" s="161">
        <v>273.15200000000004</v>
      </c>
      <c r="M964" s="161">
        <v>1243</v>
      </c>
      <c r="N964" s="161">
        <v>1591</v>
      </c>
      <c r="O964" s="156" t="str">
        <f t="shared" si="15"/>
        <v>BPHBK00006</v>
      </c>
    </row>
    <row r="965" spans="1:15" ht="34.799999999999997">
      <c r="A965" s="157" t="s">
        <v>1685</v>
      </c>
      <c r="B965" s="157" t="s">
        <v>1686</v>
      </c>
      <c r="C965" s="158"/>
      <c r="D965" s="157" t="s">
        <v>26</v>
      </c>
      <c r="E965" s="163" t="s">
        <v>4766</v>
      </c>
      <c r="F965" s="160" t="s">
        <v>4828</v>
      </c>
      <c r="G965" s="160" t="s">
        <v>4831</v>
      </c>
      <c r="H965" s="161">
        <v>700</v>
      </c>
      <c r="I965" s="162">
        <v>28</v>
      </c>
      <c r="J965" s="161">
        <v>896</v>
      </c>
      <c r="K965" s="162">
        <v>22</v>
      </c>
      <c r="L965" s="161">
        <v>197.12</v>
      </c>
      <c r="M965" s="161">
        <v>897.12</v>
      </c>
      <c r="N965" s="161">
        <v>1148</v>
      </c>
      <c r="O965" s="156" t="str">
        <f t="shared" si="15"/>
        <v>BPHGR00001</v>
      </c>
    </row>
    <row r="966" spans="1:15" ht="34.799999999999997">
      <c r="A966" s="157" t="s">
        <v>5651</v>
      </c>
      <c r="B966" s="157" t="s">
        <v>5652</v>
      </c>
      <c r="C966" s="158"/>
      <c r="D966" s="157" t="s">
        <v>29</v>
      </c>
      <c r="E966" s="163" t="s">
        <v>4766</v>
      </c>
      <c r="F966" s="160" t="s">
        <v>4828</v>
      </c>
      <c r="G966" s="160" t="s">
        <v>4765</v>
      </c>
      <c r="H966" s="161">
        <v>680</v>
      </c>
      <c r="I966" s="162">
        <v>28</v>
      </c>
      <c r="J966" s="161">
        <v>870.4</v>
      </c>
      <c r="K966" s="162">
        <v>22</v>
      </c>
      <c r="L966" s="161">
        <v>191.488</v>
      </c>
      <c r="M966" s="161">
        <v>871.48800000000006</v>
      </c>
      <c r="N966" s="161">
        <v>1116</v>
      </c>
      <c r="O966" s="156" t="str">
        <f t="shared" si="15"/>
        <v>BPHSL00001</v>
      </c>
    </row>
    <row r="967" spans="1:15" ht="34.799999999999997">
      <c r="A967" s="157" t="s">
        <v>5653</v>
      </c>
      <c r="B967" s="157" t="s">
        <v>5655</v>
      </c>
      <c r="C967" s="158"/>
      <c r="D967" s="158"/>
      <c r="E967" s="163" t="s">
        <v>4766</v>
      </c>
      <c r="F967" s="160" t="s">
        <v>4828</v>
      </c>
      <c r="G967" s="160" t="s">
        <v>4765</v>
      </c>
      <c r="H967" s="161">
        <v>875</v>
      </c>
      <c r="I967" s="162">
        <v>28</v>
      </c>
      <c r="J967" s="161">
        <v>1120</v>
      </c>
      <c r="K967" s="162">
        <v>22</v>
      </c>
      <c r="L967" s="161">
        <v>246.4</v>
      </c>
      <c r="M967" s="161">
        <v>1121</v>
      </c>
      <c r="N967" s="161">
        <v>1435</v>
      </c>
      <c r="O967" s="156" t="str">
        <f t="shared" si="15"/>
        <v>BPHSL00002</v>
      </c>
    </row>
    <row r="968" spans="1:15" ht="34.799999999999997">
      <c r="A968" s="157" t="s">
        <v>5656</v>
      </c>
      <c r="B968" s="157" t="s">
        <v>5657</v>
      </c>
      <c r="C968" s="158"/>
      <c r="D968" s="157" t="s">
        <v>4634</v>
      </c>
      <c r="E968" s="163" t="s">
        <v>4770</v>
      </c>
      <c r="F968" s="160" t="s">
        <v>4828</v>
      </c>
      <c r="G968" s="160" t="s">
        <v>4767</v>
      </c>
      <c r="H968" s="161">
        <v>705</v>
      </c>
      <c r="I968" s="162">
        <v>28</v>
      </c>
      <c r="J968" s="161">
        <v>902.4</v>
      </c>
      <c r="K968" s="162">
        <v>22</v>
      </c>
      <c r="L968" s="161">
        <v>198.52799999999999</v>
      </c>
      <c r="M968" s="161">
        <v>903.52800000000002</v>
      </c>
      <c r="N968" s="161">
        <v>1157</v>
      </c>
      <c r="O968" s="156" t="str">
        <f t="shared" si="15"/>
        <v>BPHSL00003</v>
      </c>
    </row>
    <row r="969" spans="1:15" ht="34.799999999999997">
      <c r="A969" s="157" t="s">
        <v>2532</v>
      </c>
      <c r="B969" s="157" t="s">
        <v>2533</v>
      </c>
      <c r="C969" s="158"/>
      <c r="D969" s="157" t="s">
        <v>27</v>
      </c>
      <c r="E969" s="163" t="s">
        <v>4766</v>
      </c>
      <c r="F969" s="160" t="s">
        <v>4828</v>
      </c>
      <c r="G969" s="160" t="s">
        <v>4765</v>
      </c>
      <c r="H969" s="161">
        <v>780</v>
      </c>
      <c r="I969" s="162">
        <v>28</v>
      </c>
      <c r="J969" s="161">
        <v>998.4</v>
      </c>
      <c r="K969" s="162">
        <v>22</v>
      </c>
      <c r="L969" s="161">
        <v>219.648</v>
      </c>
      <c r="M969" s="161">
        <v>1000</v>
      </c>
      <c r="N969" s="161">
        <v>1280</v>
      </c>
      <c r="O969" s="156" t="str">
        <f t="shared" si="15"/>
        <v>BPHSL00004</v>
      </c>
    </row>
    <row r="970" spans="1:15" ht="34.799999999999997">
      <c r="A970" s="157" t="s">
        <v>3628</v>
      </c>
      <c r="B970" s="157" t="s">
        <v>3629</v>
      </c>
      <c r="C970" s="158"/>
      <c r="D970" s="157" t="s">
        <v>29</v>
      </c>
      <c r="E970" s="163" t="s">
        <v>4766</v>
      </c>
      <c r="F970" s="160" t="s">
        <v>4828</v>
      </c>
      <c r="G970" s="160" t="s">
        <v>4767</v>
      </c>
      <c r="H970" s="161">
        <v>1030</v>
      </c>
      <c r="I970" s="162">
        <v>28</v>
      </c>
      <c r="J970" s="161">
        <v>1318</v>
      </c>
      <c r="K970" s="162">
        <v>22</v>
      </c>
      <c r="L970" s="161">
        <v>290.048</v>
      </c>
      <c r="M970" s="161">
        <v>1320</v>
      </c>
      <c r="N970" s="161">
        <v>1690</v>
      </c>
      <c r="O970" s="156" t="str">
        <f t="shared" si="15"/>
        <v>BPHSL00005</v>
      </c>
    </row>
    <row r="971" spans="1:15" ht="34.799999999999997">
      <c r="A971" s="157" t="s">
        <v>5658</v>
      </c>
      <c r="B971" s="157" t="s">
        <v>5659</v>
      </c>
      <c r="C971" s="158"/>
      <c r="D971" s="157" t="s">
        <v>29</v>
      </c>
      <c r="E971" s="163" t="s">
        <v>4766</v>
      </c>
      <c r="F971" s="160" t="s">
        <v>4828</v>
      </c>
      <c r="G971" s="160" t="s">
        <v>4767</v>
      </c>
      <c r="H971" s="161">
        <v>925</v>
      </c>
      <c r="I971" s="162">
        <v>28</v>
      </c>
      <c r="J971" s="161">
        <v>1184</v>
      </c>
      <c r="K971" s="162">
        <v>22</v>
      </c>
      <c r="L971" s="161">
        <v>260.48</v>
      </c>
      <c r="M971" s="161">
        <v>1185</v>
      </c>
      <c r="N971" s="161">
        <v>1517</v>
      </c>
      <c r="O971" s="156" t="str">
        <f t="shared" si="15"/>
        <v>BPHSL00007</v>
      </c>
    </row>
    <row r="972" spans="1:15" ht="34.799999999999997">
      <c r="A972" s="157" t="s">
        <v>1689</v>
      </c>
      <c r="B972" s="157" t="s">
        <v>1690</v>
      </c>
      <c r="C972" s="158"/>
      <c r="D972" s="157" t="s">
        <v>26</v>
      </c>
      <c r="E972" s="163" t="s">
        <v>4766</v>
      </c>
      <c r="F972" s="160" t="s">
        <v>4764</v>
      </c>
      <c r="G972" s="160" t="s">
        <v>4767</v>
      </c>
      <c r="H972" s="161">
        <v>5</v>
      </c>
      <c r="I972" s="162">
        <v>28</v>
      </c>
      <c r="J972" s="161">
        <v>6.4</v>
      </c>
      <c r="K972" s="162">
        <v>22</v>
      </c>
      <c r="L972" s="161">
        <v>1.4080000000000001</v>
      </c>
      <c r="M972" s="161">
        <v>6.4080000000000004</v>
      </c>
      <c r="N972" s="161">
        <v>8</v>
      </c>
      <c r="O972" s="156" t="str">
        <f t="shared" si="15"/>
        <v>BPKBK00001</v>
      </c>
    </row>
    <row r="973" spans="1:15" ht="34.799999999999997">
      <c r="A973" s="157" t="s">
        <v>5660</v>
      </c>
      <c r="B973" s="157" t="s">
        <v>5661</v>
      </c>
      <c r="C973" s="158"/>
      <c r="D973" s="157" t="s">
        <v>27</v>
      </c>
      <c r="E973" s="163" t="s">
        <v>4766</v>
      </c>
      <c r="F973" s="160" t="s">
        <v>4828</v>
      </c>
      <c r="G973" s="160" t="s">
        <v>4767</v>
      </c>
      <c r="H973" s="161">
        <v>395</v>
      </c>
      <c r="I973" s="162">
        <v>18</v>
      </c>
      <c r="J973" s="161">
        <v>466.09999999999997</v>
      </c>
      <c r="K973" s="162">
        <v>22</v>
      </c>
      <c r="L973" s="161">
        <v>102.54199999999999</v>
      </c>
      <c r="M973" s="161">
        <v>497.54199999999997</v>
      </c>
      <c r="N973" s="161">
        <v>587</v>
      </c>
      <c r="O973" s="156" t="str">
        <f t="shared" si="15"/>
        <v>BPKBK00003</v>
      </c>
    </row>
    <row r="974" spans="1:15" ht="34.799999999999997">
      <c r="A974" s="157" t="s">
        <v>5662</v>
      </c>
      <c r="B974" s="157" t="s">
        <v>5663</v>
      </c>
      <c r="C974" s="158"/>
      <c r="D974" s="157" t="s">
        <v>29</v>
      </c>
      <c r="E974" s="163" t="s">
        <v>4766</v>
      </c>
      <c r="F974" s="160" t="s">
        <v>4764</v>
      </c>
      <c r="G974" s="160" t="s">
        <v>4765</v>
      </c>
      <c r="H974" s="161">
        <v>175</v>
      </c>
      <c r="I974" s="162">
        <v>28</v>
      </c>
      <c r="J974" s="161">
        <v>224</v>
      </c>
      <c r="K974" s="162">
        <v>22</v>
      </c>
      <c r="L974" s="161">
        <v>49.28</v>
      </c>
      <c r="M974" s="161">
        <v>224.28</v>
      </c>
      <c r="N974" s="161">
        <v>287</v>
      </c>
      <c r="O974" s="156" t="str">
        <f t="shared" si="15"/>
        <v>BPLBK00007</v>
      </c>
    </row>
    <row r="975" spans="1:15" ht="34.799999999999997">
      <c r="A975" s="157" t="s">
        <v>5664</v>
      </c>
      <c r="B975" s="157" t="s">
        <v>5665</v>
      </c>
      <c r="C975" s="158"/>
      <c r="D975" s="157" t="s">
        <v>29</v>
      </c>
      <c r="E975" s="163" t="s">
        <v>4766</v>
      </c>
      <c r="F975" s="160" t="s">
        <v>4764</v>
      </c>
      <c r="G975" s="160" t="s">
        <v>4765</v>
      </c>
      <c r="H975" s="161">
        <v>175</v>
      </c>
      <c r="I975" s="162">
        <v>28</v>
      </c>
      <c r="J975" s="161">
        <v>224</v>
      </c>
      <c r="K975" s="162">
        <v>22</v>
      </c>
      <c r="L975" s="161">
        <v>49.28</v>
      </c>
      <c r="M975" s="161">
        <v>224.28</v>
      </c>
      <c r="N975" s="161">
        <v>287</v>
      </c>
      <c r="O975" s="156" t="str">
        <f t="shared" si="15"/>
        <v>BPLBK00008</v>
      </c>
    </row>
    <row r="976" spans="1:15" ht="34.799999999999997">
      <c r="A976" s="157" t="s">
        <v>3632</v>
      </c>
      <c r="B976" s="157" t="s">
        <v>5666</v>
      </c>
      <c r="C976" s="158"/>
      <c r="D976" s="157" t="s">
        <v>29</v>
      </c>
      <c r="E976" s="163" t="s">
        <v>4770</v>
      </c>
      <c r="F976" s="160" t="s">
        <v>4828</v>
      </c>
      <c r="G976" s="160" t="s">
        <v>4765</v>
      </c>
      <c r="H976" s="161">
        <v>525</v>
      </c>
      <c r="I976" s="162">
        <v>28</v>
      </c>
      <c r="J976" s="161">
        <v>672</v>
      </c>
      <c r="K976" s="162">
        <v>22</v>
      </c>
      <c r="L976" s="161">
        <v>147.84</v>
      </c>
      <c r="M976" s="161">
        <v>672.84</v>
      </c>
      <c r="N976" s="161">
        <v>861</v>
      </c>
      <c r="O976" s="156" t="str">
        <f t="shared" si="15"/>
        <v>BPLBK00010</v>
      </c>
    </row>
    <row r="977" spans="1:15" ht="34.799999999999997">
      <c r="A977" s="157" t="s">
        <v>5667</v>
      </c>
      <c r="B977" s="157" t="s">
        <v>5668</v>
      </c>
      <c r="C977" s="158"/>
      <c r="D977" s="157" t="s">
        <v>29</v>
      </c>
      <c r="E977" s="163" t="s">
        <v>4770</v>
      </c>
      <c r="F977" s="160" t="s">
        <v>4828</v>
      </c>
      <c r="G977" s="160" t="s">
        <v>4765</v>
      </c>
      <c r="H977" s="161">
        <v>555</v>
      </c>
      <c r="I977" s="162">
        <v>28</v>
      </c>
      <c r="J977" s="161">
        <v>710.4</v>
      </c>
      <c r="K977" s="162">
        <v>22</v>
      </c>
      <c r="L977" s="161">
        <v>156.28799999999998</v>
      </c>
      <c r="M977" s="161">
        <v>711.28800000000001</v>
      </c>
      <c r="N977" s="161">
        <v>910</v>
      </c>
      <c r="O977" s="156" t="str">
        <f t="shared" si="15"/>
        <v>BPLBK00012</v>
      </c>
    </row>
    <row r="978" spans="1:15" ht="34.799999999999997">
      <c r="A978" s="157" t="s">
        <v>5669</v>
      </c>
      <c r="B978" s="157" t="s">
        <v>5670</v>
      </c>
      <c r="C978" s="158"/>
      <c r="D978" s="157" t="s">
        <v>29</v>
      </c>
      <c r="E978" s="163" t="s">
        <v>4766</v>
      </c>
      <c r="F978" s="160" t="s">
        <v>4764</v>
      </c>
      <c r="G978" s="160" t="s">
        <v>4767</v>
      </c>
      <c r="H978" s="161">
        <v>30</v>
      </c>
      <c r="I978" s="162">
        <v>28</v>
      </c>
      <c r="J978" s="161">
        <v>38.4</v>
      </c>
      <c r="K978" s="162">
        <v>22</v>
      </c>
      <c r="L978" s="161">
        <v>8.4480000000000004</v>
      </c>
      <c r="M978" s="161">
        <v>38.448</v>
      </c>
      <c r="N978" s="161">
        <v>49</v>
      </c>
      <c r="O978" s="156" t="str">
        <f t="shared" si="15"/>
        <v>BPLBK00041</v>
      </c>
    </row>
    <row r="979" spans="1:15" ht="34.799999999999997">
      <c r="A979" s="157" t="s">
        <v>5671</v>
      </c>
      <c r="B979" s="157" t="s">
        <v>5672</v>
      </c>
      <c r="C979" s="158"/>
      <c r="D979" s="157" t="s">
        <v>29</v>
      </c>
      <c r="E979" s="163" t="s">
        <v>4770</v>
      </c>
      <c r="F979" s="160" t="s">
        <v>4828</v>
      </c>
      <c r="G979" s="160" t="s">
        <v>4765</v>
      </c>
      <c r="H979" s="161">
        <v>1350</v>
      </c>
      <c r="I979" s="162">
        <v>28</v>
      </c>
      <c r="J979" s="161">
        <v>1728</v>
      </c>
      <c r="K979" s="162">
        <v>22</v>
      </c>
      <c r="L979" s="161">
        <v>380.16</v>
      </c>
      <c r="M979" s="161">
        <v>1730</v>
      </c>
      <c r="N979" s="161">
        <v>2215</v>
      </c>
      <c r="O979" s="156" t="str">
        <f t="shared" si="15"/>
        <v>BPLBK00043</v>
      </c>
    </row>
    <row r="980" spans="1:15" ht="34.799999999999997">
      <c r="A980" s="157" t="s">
        <v>5673</v>
      </c>
      <c r="B980" s="157" t="s">
        <v>5674</v>
      </c>
      <c r="C980" s="158"/>
      <c r="D980" s="157" t="s">
        <v>29</v>
      </c>
      <c r="E980" s="163" t="s">
        <v>4770</v>
      </c>
      <c r="F980" s="160" t="s">
        <v>4828</v>
      </c>
      <c r="G980" s="160" t="s">
        <v>4765</v>
      </c>
      <c r="H980" s="161">
        <v>450</v>
      </c>
      <c r="I980" s="162">
        <v>28</v>
      </c>
      <c r="J980" s="161">
        <v>576</v>
      </c>
      <c r="K980" s="162">
        <v>22</v>
      </c>
      <c r="L980" s="161">
        <v>126.72</v>
      </c>
      <c r="M980" s="161">
        <v>576.72</v>
      </c>
      <c r="N980" s="161">
        <v>738</v>
      </c>
      <c r="O980" s="156" t="str">
        <f t="shared" si="15"/>
        <v>BPLBK00049</v>
      </c>
    </row>
    <row r="981" spans="1:15" ht="34.799999999999997">
      <c r="A981" s="157" t="s">
        <v>5675</v>
      </c>
      <c r="B981" s="157" t="s">
        <v>5676</v>
      </c>
      <c r="C981" s="158"/>
      <c r="D981" s="157" t="s">
        <v>29</v>
      </c>
      <c r="E981" s="163" t="s">
        <v>4770</v>
      </c>
      <c r="F981" s="160" t="s">
        <v>4828</v>
      </c>
      <c r="G981" s="160" t="s">
        <v>4765</v>
      </c>
      <c r="H981" s="161">
        <v>555</v>
      </c>
      <c r="I981" s="162">
        <v>28</v>
      </c>
      <c r="J981" s="161">
        <v>710.4</v>
      </c>
      <c r="K981" s="162">
        <v>22</v>
      </c>
      <c r="L981" s="161">
        <v>156.28799999999998</v>
      </c>
      <c r="M981" s="161">
        <v>711.28800000000001</v>
      </c>
      <c r="N981" s="161">
        <v>910</v>
      </c>
      <c r="O981" s="156" t="str">
        <f t="shared" si="15"/>
        <v>BPLBK00050</v>
      </c>
    </row>
    <row r="982" spans="1:15" ht="34.799999999999997">
      <c r="A982" s="157" t="s">
        <v>5677</v>
      </c>
      <c r="B982" s="157" t="s">
        <v>5678</v>
      </c>
      <c r="C982" s="158"/>
      <c r="D982" s="157" t="s">
        <v>29</v>
      </c>
      <c r="E982" s="163" t="s">
        <v>4770</v>
      </c>
      <c r="F982" s="160" t="s">
        <v>4828</v>
      </c>
      <c r="G982" s="160" t="s">
        <v>4765</v>
      </c>
      <c r="H982" s="161">
        <v>555</v>
      </c>
      <c r="I982" s="162">
        <v>28</v>
      </c>
      <c r="J982" s="161">
        <v>710.4</v>
      </c>
      <c r="K982" s="162">
        <v>22</v>
      </c>
      <c r="L982" s="161">
        <v>156.28799999999998</v>
      </c>
      <c r="M982" s="161">
        <v>711.28800000000001</v>
      </c>
      <c r="N982" s="161">
        <v>910</v>
      </c>
      <c r="O982" s="156" t="str">
        <f t="shared" si="15"/>
        <v>BPLBK00051</v>
      </c>
    </row>
    <row r="983" spans="1:15" ht="34.799999999999997">
      <c r="A983" s="157" t="s">
        <v>5679</v>
      </c>
      <c r="B983" s="157" t="s">
        <v>5680</v>
      </c>
      <c r="C983" s="158"/>
      <c r="D983" s="157" t="s">
        <v>29</v>
      </c>
      <c r="E983" s="163" t="s">
        <v>4770</v>
      </c>
      <c r="F983" s="160" t="s">
        <v>4828</v>
      </c>
      <c r="G983" s="160" t="s">
        <v>4765</v>
      </c>
      <c r="H983" s="161">
        <v>575</v>
      </c>
      <c r="I983" s="162">
        <v>28</v>
      </c>
      <c r="J983" s="161">
        <v>736</v>
      </c>
      <c r="K983" s="162">
        <v>22</v>
      </c>
      <c r="L983" s="161">
        <v>161.91999999999999</v>
      </c>
      <c r="M983" s="161">
        <v>736.92</v>
      </c>
      <c r="N983" s="161">
        <v>943</v>
      </c>
      <c r="O983" s="156" t="str">
        <f t="shared" si="15"/>
        <v>BPLBK00052</v>
      </c>
    </row>
    <row r="984" spans="1:15" ht="34.799999999999997">
      <c r="A984" s="157" t="s">
        <v>5681</v>
      </c>
      <c r="B984" s="157" t="s">
        <v>5682</v>
      </c>
      <c r="C984" s="158"/>
      <c r="D984" s="157" t="s">
        <v>29</v>
      </c>
      <c r="E984" s="163" t="s">
        <v>4770</v>
      </c>
      <c r="F984" s="160" t="s">
        <v>4764</v>
      </c>
      <c r="G984" s="160" t="s">
        <v>4765</v>
      </c>
      <c r="H984" s="161">
        <v>350</v>
      </c>
      <c r="I984" s="162">
        <v>28</v>
      </c>
      <c r="J984" s="161">
        <v>448</v>
      </c>
      <c r="K984" s="162">
        <v>22</v>
      </c>
      <c r="L984" s="161">
        <v>98.56</v>
      </c>
      <c r="M984" s="161">
        <v>448.56</v>
      </c>
      <c r="N984" s="161">
        <v>574</v>
      </c>
      <c r="O984" s="156" t="str">
        <f t="shared" si="15"/>
        <v>BPLBK00053</v>
      </c>
    </row>
    <row r="985" spans="1:15" ht="34.799999999999997">
      <c r="A985" s="157" t="s">
        <v>5683</v>
      </c>
      <c r="B985" s="157" t="s">
        <v>5684</v>
      </c>
      <c r="C985" s="158"/>
      <c r="D985" s="157" t="s">
        <v>29</v>
      </c>
      <c r="E985" s="163" t="s">
        <v>4770</v>
      </c>
      <c r="F985" s="160" t="s">
        <v>4764</v>
      </c>
      <c r="G985" s="160" t="s">
        <v>4765</v>
      </c>
      <c r="H985" s="161">
        <v>350</v>
      </c>
      <c r="I985" s="162">
        <v>28</v>
      </c>
      <c r="J985" s="161">
        <v>448</v>
      </c>
      <c r="K985" s="162">
        <v>22</v>
      </c>
      <c r="L985" s="161">
        <v>98.56</v>
      </c>
      <c r="M985" s="161">
        <v>448.56</v>
      </c>
      <c r="N985" s="161">
        <v>574</v>
      </c>
      <c r="O985" s="156" t="str">
        <f t="shared" si="15"/>
        <v>BPLBK00054</v>
      </c>
    </row>
    <row r="986" spans="1:15" ht="34.799999999999997">
      <c r="A986" s="157" t="s">
        <v>5685</v>
      </c>
      <c r="B986" s="157" t="s">
        <v>5686</v>
      </c>
      <c r="C986" s="158"/>
      <c r="D986" s="158"/>
      <c r="E986" s="163" t="s">
        <v>4770</v>
      </c>
      <c r="F986" s="160" t="s">
        <v>4828</v>
      </c>
      <c r="G986" s="160" t="s">
        <v>4765</v>
      </c>
      <c r="H986" s="161">
        <v>530</v>
      </c>
      <c r="I986" s="162">
        <v>28</v>
      </c>
      <c r="J986" s="161">
        <v>678.4</v>
      </c>
      <c r="K986" s="162">
        <v>22</v>
      </c>
      <c r="L986" s="161">
        <v>149.24799999999999</v>
      </c>
      <c r="M986" s="161">
        <v>679.24800000000005</v>
      </c>
      <c r="N986" s="161">
        <v>869</v>
      </c>
      <c r="O986" s="156" t="str">
        <f t="shared" si="15"/>
        <v>BPLBK00113</v>
      </c>
    </row>
    <row r="987" spans="1:15" ht="34.799999999999997">
      <c r="A987" s="157" t="s">
        <v>5687</v>
      </c>
      <c r="B987" s="157" t="s">
        <v>5688</v>
      </c>
      <c r="C987" s="158"/>
      <c r="D987" s="158"/>
      <c r="E987" s="163" t="s">
        <v>4770</v>
      </c>
      <c r="F987" s="160" t="s">
        <v>4828</v>
      </c>
      <c r="G987" s="160" t="s">
        <v>4765</v>
      </c>
      <c r="H987" s="161">
        <v>625</v>
      </c>
      <c r="I987" s="162">
        <v>28</v>
      </c>
      <c r="J987" s="161">
        <v>800</v>
      </c>
      <c r="K987" s="162">
        <v>22</v>
      </c>
      <c r="L987" s="161">
        <v>176</v>
      </c>
      <c r="M987" s="161">
        <v>801</v>
      </c>
      <c r="N987" s="161">
        <v>1025</v>
      </c>
      <c r="O987" s="156" t="str">
        <f t="shared" si="15"/>
        <v>BPLBK00117</v>
      </c>
    </row>
    <row r="988" spans="1:15" ht="34.799999999999997">
      <c r="A988" s="157" t="s">
        <v>5689</v>
      </c>
      <c r="B988" s="157" t="s">
        <v>5690</v>
      </c>
      <c r="C988" s="158"/>
      <c r="D988" s="158"/>
      <c r="E988" s="163" t="s">
        <v>4770</v>
      </c>
      <c r="F988" s="160" t="s">
        <v>4828</v>
      </c>
      <c r="G988" s="160" t="s">
        <v>4765</v>
      </c>
      <c r="H988" s="161">
        <v>625</v>
      </c>
      <c r="I988" s="162">
        <v>28</v>
      </c>
      <c r="J988" s="161">
        <v>800</v>
      </c>
      <c r="K988" s="162">
        <v>22</v>
      </c>
      <c r="L988" s="161">
        <v>176</v>
      </c>
      <c r="M988" s="161">
        <v>801</v>
      </c>
      <c r="N988" s="161">
        <v>1025</v>
      </c>
      <c r="O988" s="156" t="str">
        <f t="shared" si="15"/>
        <v>BPLBK00118</v>
      </c>
    </row>
    <row r="989" spans="1:15" ht="34.799999999999997">
      <c r="A989" s="157" t="s">
        <v>5691</v>
      </c>
      <c r="B989" s="157" t="s">
        <v>5692</v>
      </c>
      <c r="C989" s="158"/>
      <c r="D989" s="157" t="s">
        <v>29</v>
      </c>
      <c r="E989" s="163" t="s">
        <v>4770</v>
      </c>
      <c r="F989" s="160" t="s">
        <v>4828</v>
      </c>
      <c r="G989" s="160" t="s">
        <v>4765</v>
      </c>
      <c r="H989" s="161">
        <v>640</v>
      </c>
      <c r="I989" s="162">
        <v>28</v>
      </c>
      <c r="J989" s="161">
        <v>819.2</v>
      </c>
      <c r="K989" s="162">
        <v>22</v>
      </c>
      <c r="L989" s="161">
        <v>180.22400000000002</v>
      </c>
      <c r="M989" s="161">
        <v>820.22400000000005</v>
      </c>
      <c r="N989" s="161">
        <v>1050</v>
      </c>
      <c r="O989" s="156" t="str">
        <f t="shared" si="15"/>
        <v>BPLBK00124</v>
      </c>
    </row>
    <row r="990" spans="1:15" ht="34.799999999999997">
      <c r="A990" s="157" t="s">
        <v>5693</v>
      </c>
      <c r="B990" s="157" t="s">
        <v>5694</v>
      </c>
      <c r="C990" s="158"/>
      <c r="D990" s="158"/>
      <c r="E990" s="163" t="s">
        <v>4770</v>
      </c>
      <c r="F990" s="160" t="s">
        <v>4828</v>
      </c>
      <c r="G990" s="160" t="s">
        <v>4765</v>
      </c>
      <c r="H990" s="161">
        <v>630</v>
      </c>
      <c r="I990" s="162">
        <v>28</v>
      </c>
      <c r="J990" s="161">
        <v>806.4</v>
      </c>
      <c r="K990" s="162">
        <v>22</v>
      </c>
      <c r="L990" s="161">
        <v>177.40799999999999</v>
      </c>
      <c r="M990" s="161">
        <v>807.40800000000002</v>
      </c>
      <c r="N990" s="161">
        <v>1033</v>
      </c>
      <c r="O990" s="156" t="str">
        <f t="shared" si="15"/>
        <v>BPLBK00160</v>
      </c>
    </row>
    <row r="991" spans="1:15" ht="34.799999999999997">
      <c r="A991" s="157" t="s">
        <v>5695</v>
      </c>
      <c r="B991" s="157" t="s">
        <v>5696</v>
      </c>
      <c r="C991" s="158"/>
      <c r="D991" s="158"/>
      <c r="E991" s="163" t="s">
        <v>4770</v>
      </c>
      <c r="F991" s="160" t="s">
        <v>4828</v>
      </c>
      <c r="G991" s="160" t="s">
        <v>4765</v>
      </c>
      <c r="H991" s="161">
        <v>1245</v>
      </c>
      <c r="I991" s="162">
        <v>28</v>
      </c>
      <c r="J991" s="161">
        <v>1594</v>
      </c>
      <c r="K991" s="162">
        <v>22</v>
      </c>
      <c r="L991" s="161">
        <v>350.59200000000004</v>
      </c>
      <c r="M991" s="161">
        <v>1596</v>
      </c>
      <c r="N991" s="161">
        <v>2042</v>
      </c>
      <c r="O991" s="156" t="str">
        <f t="shared" si="15"/>
        <v>BPLBK00161</v>
      </c>
    </row>
    <row r="992" spans="1:15" ht="34.799999999999997">
      <c r="A992" s="157" t="s">
        <v>5697</v>
      </c>
      <c r="B992" s="157" t="s">
        <v>5698</v>
      </c>
      <c r="C992" s="158"/>
      <c r="D992" s="158"/>
      <c r="E992" s="163" t="s">
        <v>4770</v>
      </c>
      <c r="F992" s="160" t="s">
        <v>4828</v>
      </c>
      <c r="G992" s="160" t="s">
        <v>4765</v>
      </c>
      <c r="H992" s="161">
        <v>535</v>
      </c>
      <c r="I992" s="162">
        <v>28</v>
      </c>
      <c r="J992" s="161">
        <v>684.80000000000007</v>
      </c>
      <c r="K992" s="162">
        <v>22</v>
      </c>
      <c r="L992" s="161">
        <v>150.65600000000001</v>
      </c>
      <c r="M992" s="161">
        <v>685.65599999999995</v>
      </c>
      <c r="N992" s="161">
        <v>878</v>
      </c>
      <c r="O992" s="156" t="str">
        <f t="shared" si="15"/>
        <v>BPLBK00162</v>
      </c>
    </row>
    <row r="993" spans="1:15" ht="34.799999999999997">
      <c r="A993" s="157" t="s">
        <v>5699</v>
      </c>
      <c r="B993" s="157" t="s">
        <v>5700</v>
      </c>
      <c r="C993" s="158"/>
      <c r="D993" s="158"/>
      <c r="E993" s="163" t="s">
        <v>4770</v>
      </c>
      <c r="F993" s="160" t="s">
        <v>4828</v>
      </c>
      <c r="G993" s="160" t="s">
        <v>4765</v>
      </c>
      <c r="H993" s="161">
        <v>630</v>
      </c>
      <c r="I993" s="162">
        <v>28</v>
      </c>
      <c r="J993" s="161">
        <v>806.4</v>
      </c>
      <c r="K993" s="162">
        <v>22</v>
      </c>
      <c r="L993" s="161">
        <v>177.40799999999999</v>
      </c>
      <c r="M993" s="161">
        <v>807.40800000000002</v>
      </c>
      <c r="N993" s="161">
        <v>1033</v>
      </c>
      <c r="O993" s="156" t="str">
        <f t="shared" si="15"/>
        <v>BPLBK00163</v>
      </c>
    </row>
    <row r="994" spans="1:15" ht="34.799999999999997">
      <c r="A994" s="157" t="s">
        <v>5701</v>
      </c>
      <c r="B994" s="157" t="s">
        <v>5702</v>
      </c>
      <c r="C994" s="158"/>
      <c r="D994" s="158"/>
      <c r="E994" s="163" t="s">
        <v>4770</v>
      </c>
      <c r="F994" s="160" t="s">
        <v>4828</v>
      </c>
      <c r="G994" s="160" t="s">
        <v>4765</v>
      </c>
      <c r="H994" s="161">
        <v>630</v>
      </c>
      <c r="I994" s="162">
        <v>28</v>
      </c>
      <c r="J994" s="161">
        <v>806.4</v>
      </c>
      <c r="K994" s="162">
        <v>22</v>
      </c>
      <c r="L994" s="161">
        <v>177.40799999999999</v>
      </c>
      <c r="M994" s="161">
        <v>807.40800000000002</v>
      </c>
      <c r="N994" s="161">
        <v>1033</v>
      </c>
      <c r="O994" s="156" t="str">
        <f t="shared" si="15"/>
        <v>BPLBK00164</v>
      </c>
    </row>
    <row r="995" spans="1:15" ht="34.799999999999997">
      <c r="A995" s="157" t="s">
        <v>5703</v>
      </c>
      <c r="B995" s="157" t="s">
        <v>5704</v>
      </c>
      <c r="C995" s="158"/>
      <c r="D995" s="158"/>
      <c r="E995" s="163" t="s">
        <v>4770</v>
      </c>
      <c r="F995" s="160" t="s">
        <v>4828</v>
      </c>
      <c r="G995" s="160" t="s">
        <v>4765</v>
      </c>
      <c r="H995" s="161">
        <v>405</v>
      </c>
      <c r="I995" s="162">
        <v>28</v>
      </c>
      <c r="J995" s="161">
        <v>518.4</v>
      </c>
      <c r="K995" s="162">
        <v>22</v>
      </c>
      <c r="L995" s="161">
        <v>114.048</v>
      </c>
      <c r="M995" s="161">
        <v>519.048</v>
      </c>
      <c r="N995" s="161">
        <v>664</v>
      </c>
      <c r="O995" s="156" t="str">
        <f t="shared" si="15"/>
        <v>BPLBK00165</v>
      </c>
    </row>
    <row r="996" spans="1:15" ht="34.799999999999997">
      <c r="A996" s="157" t="s">
        <v>5705</v>
      </c>
      <c r="B996" s="157" t="s">
        <v>5706</v>
      </c>
      <c r="C996" s="158"/>
      <c r="D996" s="158"/>
      <c r="E996" s="163" t="s">
        <v>4770</v>
      </c>
      <c r="F996" s="160" t="s">
        <v>4828</v>
      </c>
      <c r="G996" s="160" t="s">
        <v>4765</v>
      </c>
      <c r="H996" s="161">
        <v>660</v>
      </c>
      <c r="I996" s="162">
        <v>28</v>
      </c>
      <c r="J996" s="161">
        <v>844.80000000000007</v>
      </c>
      <c r="K996" s="162">
        <v>22</v>
      </c>
      <c r="L996" s="161">
        <v>185.85600000000002</v>
      </c>
      <c r="M996" s="161">
        <v>845.85599999999999</v>
      </c>
      <c r="N996" s="161">
        <v>1083</v>
      </c>
      <c r="O996" s="156" t="str">
        <f t="shared" si="15"/>
        <v>BPLBK00166</v>
      </c>
    </row>
    <row r="997" spans="1:15" ht="34.799999999999997">
      <c r="A997" s="157" t="s">
        <v>5707</v>
      </c>
      <c r="B997" s="157" t="s">
        <v>5708</v>
      </c>
      <c r="C997" s="158"/>
      <c r="D997" s="158"/>
      <c r="E997" s="163" t="s">
        <v>4770</v>
      </c>
      <c r="F997" s="160" t="s">
        <v>4828</v>
      </c>
      <c r="G997" s="160" t="s">
        <v>4765</v>
      </c>
      <c r="H997" s="161">
        <v>410</v>
      </c>
      <c r="I997" s="162">
        <v>28</v>
      </c>
      <c r="J997" s="161">
        <v>524.79999999999995</v>
      </c>
      <c r="K997" s="162">
        <v>22</v>
      </c>
      <c r="L997" s="161">
        <v>115.45599999999999</v>
      </c>
      <c r="M997" s="161">
        <v>525.45600000000002</v>
      </c>
      <c r="N997" s="161">
        <v>673</v>
      </c>
      <c r="O997" s="156" t="str">
        <f t="shared" si="15"/>
        <v>BPLBK00167</v>
      </c>
    </row>
    <row r="998" spans="1:15" ht="34.799999999999997">
      <c r="A998" s="157" t="s">
        <v>5709</v>
      </c>
      <c r="B998" s="157" t="s">
        <v>5710</v>
      </c>
      <c r="C998" s="158"/>
      <c r="D998" s="158"/>
      <c r="E998" s="163" t="s">
        <v>4770</v>
      </c>
      <c r="F998" s="160" t="s">
        <v>4828</v>
      </c>
      <c r="G998" s="160" t="s">
        <v>4765</v>
      </c>
      <c r="H998" s="161">
        <v>410</v>
      </c>
      <c r="I998" s="162">
        <v>28</v>
      </c>
      <c r="J998" s="161">
        <v>524.79999999999995</v>
      </c>
      <c r="K998" s="162">
        <v>22</v>
      </c>
      <c r="L998" s="161">
        <v>115.45599999999999</v>
      </c>
      <c r="M998" s="161">
        <v>525.45600000000002</v>
      </c>
      <c r="N998" s="161">
        <v>673</v>
      </c>
      <c r="O998" s="156" t="str">
        <f t="shared" si="15"/>
        <v>BPLBK00168</v>
      </c>
    </row>
    <row r="999" spans="1:15" ht="34.799999999999997">
      <c r="A999" s="157" t="s">
        <v>5711</v>
      </c>
      <c r="B999" s="157" t="s">
        <v>5712</v>
      </c>
      <c r="C999" s="158"/>
      <c r="D999" s="158"/>
      <c r="E999" s="163" t="s">
        <v>4770</v>
      </c>
      <c r="F999" s="160" t="s">
        <v>4828</v>
      </c>
      <c r="G999" s="160" t="s">
        <v>4765</v>
      </c>
      <c r="H999" s="161">
        <v>495</v>
      </c>
      <c r="I999" s="162">
        <v>28</v>
      </c>
      <c r="J999" s="161">
        <v>633.6</v>
      </c>
      <c r="K999" s="162">
        <v>22</v>
      </c>
      <c r="L999" s="161">
        <v>139.392</v>
      </c>
      <c r="M999" s="161">
        <v>634.39200000000005</v>
      </c>
      <c r="N999" s="161">
        <v>812</v>
      </c>
      <c r="O999" s="156" t="str">
        <f t="shared" si="15"/>
        <v>BPLBK00169</v>
      </c>
    </row>
    <row r="1000" spans="1:15" ht="34.799999999999997">
      <c r="A1000" s="157" t="s">
        <v>5713</v>
      </c>
      <c r="B1000" s="157" t="s">
        <v>5714</v>
      </c>
      <c r="C1000" s="158"/>
      <c r="D1000" s="158"/>
      <c r="E1000" s="163" t="s">
        <v>4770</v>
      </c>
      <c r="F1000" s="160" t="s">
        <v>4764</v>
      </c>
      <c r="G1000" s="160" t="s">
        <v>4767</v>
      </c>
      <c r="H1000" s="161">
        <v>175</v>
      </c>
      <c r="I1000" s="162">
        <v>28</v>
      </c>
      <c r="J1000" s="161">
        <v>224</v>
      </c>
      <c r="K1000" s="162">
        <v>22</v>
      </c>
      <c r="L1000" s="161">
        <v>49.28</v>
      </c>
      <c r="M1000" s="161">
        <v>224.28</v>
      </c>
      <c r="N1000" s="161">
        <v>287</v>
      </c>
      <c r="O1000" s="156" t="str">
        <f t="shared" si="15"/>
        <v>BPLBK00192</v>
      </c>
    </row>
    <row r="1001" spans="1:15" ht="34.799999999999997">
      <c r="A1001" s="157" t="s">
        <v>5715</v>
      </c>
      <c r="B1001" s="157" t="s">
        <v>5716</v>
      </c>
      <c r="C1001" s="158"/>
      <c r="D1001" s="158"/>
      <c r="E1001" s="163" t="s">
        <v>4770</v>
      </c>
      <c r="F1001" s="160" t="s">
        <v>4764</v>
      </c>
      <c r="G1001" s="160" t="s">
        <v>4767</v>
      </c>
      <c r="H1001" s="161">
        <v>175</v>
      </c>
      <c r="I1001" s="162">
        <v>28</v>
      </c>
      <c r="J1001" s="161">
        <v>224</v>
      </c>
      <c r="K1001" s="162">
        <v>22</v>
      </c>
      <c r="L1001" s="161">
        <v>49.28</v>
      </c>
      <c r="M1001" s="161">
        <v>224.28</v>
      </c>
      <c r="N1001" s="161">
        <v>287</v>
      </c>
      <c r="O1001" s="156" t="str">
        <f t="shared" si="15"/>
        <v>BPLBK00193</v>
      </c>
    </row>
    <row r="1002" spans="1:15" ht="34.799999999999997">
      <c r="A1002" s="157" t="s">
        <v>5717</v>
      </c>
      <c r="B1002" s="157" t="s">
        <v>5718</v>
      </c>
      <c r="C1002" s="158"/>
      <c r="D1002" s="158"/>
      <c r="E1002" s="163" t="s">
        <v>4770</v>
      </c>
      <c r="F1002" s="160" t="s">
        <v>4764</v>
      </c>
      <c r="G1002" s="160" t="s">
        <v>4767</v>
      </c>
      <c r="H1002" s="161">
        <v>175</v>
      </c>
      <c r="I1002" s="162">
        <v>28</v>
      </c>
      <c r="J1002" s="161">
        <v>224</v>
      </c>
      <c r="K1002" s="162">
        <v>22</v>
      </c>
      <c r="L1002" s="161">
        <v>49.28</v>
      </c>
      <c r="M1002" s="161">
        <v>224.28</v>
      </c>
      <c r="N1002" s="161">
        <v>287</v>
      </c>
      <c r="O1002" s="156" t="str">
        <f t="shared" si="15"/>
        <v>BPLBK00194</v>
      </c>
    </row>
    <row r="1003" spans="1:15" ht="34.799999999999997">
      <c r="A1003" s="157" t="s">
        <v>5719</v>
      </c>
      <c r="B1003" s="157" t="s">
        <v>5720</v>
      </c>
      <c r="C1003" s="158"/>
      <c r="D1003" s="158"/>
      <c r="E1003" s="163" t="s">
        <v>4770</v>
      </c>
      <c r="F1003" s="160" t="s">
        <v>4764</v>
      </c>
      <c r="G1003" s="160" t="s">
        <v>4767</v>
      </c>
      <c r="H1003" s="161">
        <v>235</v>
      </c>
      <c r="I1003" s="162">
        <v>28</v>
      </c>
      <c r="J1003" s="161">
        <v>300.8</v>
      </c>
      <c r="K1003" s="162">
        <v>22</v>
      </c>
      <c r="L1003" s="161">
        <v>66.176000000000002</v>
      </c>
      <c r="M1003" s="161">
        <v>301.17599999999999</v>
      </c>
      <c r="N1003" s="161">
        <v>386</v>
      </c>
      <c r="O1003" s="156" t="str">
        <f t="shared" si="15"/>
        <v>BPLBK00195</v>
      </c>
    </row>
    <row r="1004" spans="1:15" ht="34.799999999999997">
      <c r="A1004" s="157" t="s">
        <v>5721</v>
      </c>
      <c r="B1004" s="157" t="s">
        <v>5722</v>
      </c>
      <c r="C1004" s="158"/>
      <c r="D1004" s="158"/>
      <c r="E1004" s="163" t="s">
        <v>4770</v>
      </c>
      <c r="F1004" s="160" t="s">
        <v>4764</v>
      </c>
      <c r="G1004" s="160" t="s">
        <v>4767</v>
      </c>
      <c r="H1004" s="161">
        <v>150</v>
      </c>
      <c r="I1004" s="162">
        <v>28</v>
      </c>
      <c r="J1004" s="161">
        <v>192</v>
      </c>
      <c r="K1004" s="162">
        <v>22</v>
      </c>
      <c r="L1004" s="161">
        <v>42.24</v>
      </c>
      <c r="M1004" s="161">
        <v>192.24</v>
      </c>
      <c r="N1004" s="161">
        <v>246</v>
      </c>
      <c r="O1004" s="156" t="str">
        <f t="shared" si="15"/>
        <v>BPLBK00196</v>
      </c>
    </row>
    <row r="1005" spans="1:15" ht="34.799999999999997">
      <c r="A1005" s="157" t="s">
        <v>5723</v>
      </c>
      <c r="B1005" s="157" t="s">
        <v>5724</v>
      </c>
      <c r="C1005" s="158"/>
      <c r="D1005" s="157" t="s">
        <v>27</v>
      </c>
      <c r="E1005" s="163" t="s">
        <v>4770</v>
      </c>
      <c r="F1005" s="160" t="s">
        <v>4764</v>
      </c>
      <c r="G1005" s="160" t="s">
        <v>4767</v>
      </c>
      <c r="H1005" s="161">
        <v>120</v>
      </c>
      <c r="I1005" s="162">
        <v>28</v>
      </c>
      <c r="J1005" s="161">
        <v>153.6</v>
      </c>
      <c r="K1005" s="162">
        <v>22</v>
      </c>
      <c r="L1005" s="161">
        <v>33.792000000000002</v>
      </c>
      <c r="M1005" s="161">
        <v>153.792</v>
      </c>
      <c r="N1005" s="161">
        <v>197</v>
      </c>
      <c r="O1005" s="156" t="str">
        <f t="shared" si="15"/>
        <v>BPLBK00197</v>
      </c>
    </row>
    <row r="1006" spans="1:15" ht="34.799999999999997">
      <c r="A1006" s="157" t="s">
        <v>5725</v>
      </c>
      <c r="B1006" s="157" t="s">
        <v>5726</v>
      </c>
      <c r="C1006" s="158"/>
      <c r="D1006" s="158"/>
      <c r="E1006" s="163" t="s">
        <v>4770</v>
      </c>
      <c r="F1006" s="160" t="s">
        <v>4828</v>
      </c>
      <c r="G1006" s="160" t="s">
        <v>4765</v>
      </c>
      <c r="H1006" s="161">
        <v>400</v>
      </c>
      <c r="I1006" s="162">
        <v>28</v>
      </c>
      <c r="J1006" s="161">
        <v>512</v>
      </c>
      <c r="K1006" s="162">
        <v>22</v>
      </c>
      <c r="L1006" s="161">
        <v>112.64</v>
      </c>
      <c r="M1006" s="161">
        <v>512.64</v>
      </c>
      <c r="N1006" s="161">
        <v>656</v>
      </c>
      <c r="O1006" s="156" t="str">
        <f t="shared" si="15"/>
        <v>BPLBK00198</v>
      </c>
    </row>
    <row r="1007" spans="1:15" ht="34.799999999999997">
      <c r="A1007" s="157" t="s">
        <v>5727</v>
      </c>
      <c r="B1007" s="157" t="s">
        <v>5728</v>
      </c>
      <c r="C1007" s="158"/>
      <c r="D1007" s="158"/>
      <c r="E1007" s="163" t="s">
        <v>4770</v>
      </c>
      <c r="F1007" s="160" t="s">
        <v>4828</v>
      </c>
      <c r="G1007" s="160" t="s">
        <v>4765</v>
      </c>
      <c r="H1007" s="161">
        <v>400</v>
      </c>
      <c r="I1007" s="162">
        <v>28</v>
      </c>
      <c r="J1007" s="161">
        <v>512</v>
      </c>
      <c r="K1007" s="162">
        <v>22</v>
      </c>
      <c r="L1007" s="161">
        <v>112.64</v>
      </c>
      <c r="M1007" s="161">
        <v>512.64</v>
      </c>
      <c r="N1007" s="161">
        <v>656</v>
      </c>
      <c r="O1007" s="156" t="str">
        <f t="shared" si="15"/>
        <v>BPLBK00199</v>
      </c>
    </row>
    <row r="1008" spans="1:15" ht="34.799999999999997">
      <c r="A1008" s="157" t="s">
        <v>5729</v>
      </c>
      <c r="B1008" s="157" t="s">
        <v>5730</v>
      </c>
      <c r="C1008" s="158"/>
      <c r="D1008" s="158"/>
      <c r="E1008" s="163" t="s">
        <v>4770</v>
      </c>
      <c r="F1008" s="160" t="s">
        <v>4764</v>
      </c>
      <c r="G1008" s="160" t="s">
        <v>4765</v>
      </c>
      <c r="H1008" s="161">
        <v>365</v>
      </c>
      <c r="I1008" s="162">
        <v>28</v>
      </c>
      <c r="J1008" s="161">
        <v>467.2</v>
      </c>
      <c r="K1008" s="162">
        <v>22</v>
      </c>
      <c r="L1008" s="161">
        <v>102.78399999999999</v>
      </c>
      <c r="M1008" s="161">
        <v>467.78399999999999</v>
      </c>
      <c r="N1008" s="161">
        <v>599</v>
      </c>
      <c r="O1008" s="156" t="str">
        <f t="shared" si="15"/>
        <v>BPLBK00200</v>
      </c>
    </row>
    <row r="1009" spans="1:15" ht="34.799999999999997">
      <c r="A1009" s="157" t="s">
        <v>5731</v>
      </c>
      <c r="B1009" s="157" t="s">
        <v>5732</v>
      </c>
      <c r="C1009" s="158"/>
      <c r="D1009" s="157" t="s">
        <v>27</v>
      </c>
      <c r="E1009" s="163" t="s">
        <v>4770</v>
      </c>
      <c r="F1009" s="160" t="s">
        <v>4828</v>
      </c>
      <c r="G1009" s="160" t="s">
        <v>4765</v>
      </c>
      <c r="H1009" s="161">
        <v>690</v>
      </c>
      <c r="I1009" s="162">
        <v>28</v>
      </c>
      <c r="J1009" s="161">
        <v>883.2</v>
      </c>
      <c r="K1009" s="162">
        <v>22</v>
      </c>
      <c r="L1009" s="161">
        <v>194.304</v>
      </c>
      <c r="M1009" s="161">
        <v>884.30399999999997</v>
      </c>
      <c r="N1009" s="161">
        <v>1132</v>
      </c>
      <c r="O1009" s="156" t="str">
        <f t="shared" si="15"/>
        <v>BPLBK00201</v>
      </c>
    </row>
    <row r="1010" spans="1:15" ht="34.799999999999997">
      <c r="A1010" s="157" t="s">
        <v>5733</v>
      </c>
      <c r="B1010" s="157" t="s">
        <v>5734</v>
      </c>
      <c r="C1010" s="158"/>
      <c r="D1010" s="157" t="s">
        <v>27</v>
      </c>
      <c r="E1010" s="163" t="s">
        <v>4770</v>
      </c>
      <c r="F1010" s="160" t="s">
        <v>4828</v>
      </c>
      <c r="G1010" s="160" t="s">
        <v>4765</v>
      </c>
      <c r="H1010" s="161">
        <v>690</v>
      </c>
      <c r="I1010" s="162">
        <v>28</v>
      </c>
      <c r="J1010" s="161">
        <v>883.2</v>
      </c>
      <c r="K1010" s="162">
        <v>22</v>
      </c>
      <c r="L1010" s="161">
        <v>194.304</v>
      </c>
      <c r="M1010" s="161">
        <v>884.30399999999997</v>
      </c>
      <c r="N1010" s="161">
        <v>1132</v>
      </c>
      <c r="O1010" s="156" t="str">
        <f t="shared" si="15"/>
        <v>BPLBK00202</v>
      </c>
    </row>
    <row r="1011" spans="1:15" ht="34.799999999999997">
      <c r="A1011" s="157" t="s">
        <v>5735</v>
      </c>
      <c r="B1011" s="157" t="s">
        <v>5736</v>
      </c>
      <c r="C1011" s="158"/>
      <c r="D1011" s="158"/>
      <c r="E1011" s="163" t="s">
        <v>4770</v>
      </c>
      <c r="F1011" s="160" t="s">
        <v>4764</v>
      </c>
      <c r="G1011" s="160" t="s">
        <v>4765</v>
      </c>
      <c r="H1011" s="161">
        <v>350</v>
      </c>
      <c r="I1011" s="162">
        <v>28</v>
      </c>
      <c r="J1011" s="161">
        <v>448</v>
      </c>
      <c r="K1011" s="162">
        <v>22</v>
      </c>
      <c r="L1011" s="161">
        <v>98.56</v>
      </c>
      <c r="M1011" s="161">
        <v>448.56</v>
      </c>
      <c r="N1011" s="161">
        <v>574</v>
      </c>
      <c r="O1011" s="156" t="str">
        <f t="shared" si="15"/>
        <v>BPLBK00203</v>
      </c>
    </row>
    <row r="1012" spans="1:15" ht="34.799999999999997">
      <c r="A1012" s="157" t="s">
        <v>5737</v>
      </c>
      <c r="B1012" s="157" t="s">
        <v>5738</v>
      </c>
      <c r="C1012" s="158"/>
      <c r="D1012" s="158"/>
      <c r="E1012" s="163" t="s">
        <v>4770</v>
      </c>
      <c r="F1012" s="160" t="s">
        <v>4764</v>
      </c>
      <c r="G1012" s="160" t="s">
        <v>4765</v>
      </c>
      <c r="H1012" s="161">
        <v>100</v>
      </c>
      <c r="I1012" s="162">
        <v>28</v>
      </c>
      <c r="J1012" s="161">
        <v>128</v>
      </c>
      <c r="K1012" s="162">
        <v>22</v>
      </c>
      <c r="L1012" s="161">
        <v>28.16</v>
      </c>
      <c r="M1012" s="161">
        <v>128.16</v>
      </c>
      <c r="N1012" s="161">
        <v>164</v>
      </c>
      <c r="O1012" s="156" t="str">
        <f t="shared" si="15"/>
        <v>BPLBK00204</v>
      </c>
    </row>
    <row r="1013" spans="1:15" ht="34.799999999999997">
      <c r="A1013" s="157" t="s">
        <v>5739</v>
      </c>
      <c r="B1013" s="157" t="s">
        <v>5740</v>
      </c>
      <c r="C1013" s="158"/>
      <c r="D1013" s="158"/>
      <c r="E1013" s="163" t="s">
        <v>4770</v>
      </c>
      <c r="F1013" s="160" t="s">
        <v>4828</v>
      </c>
      <c r="G1013" s="160" t="s">
        <v>4765</v>
      </c>
      <c r="H1013" s="161">
        <v>400</v>
      </c>
      <c r="I1013" s="162">
        <v>28</v>
      </c>
      <c r="J1013" s="161">
        <v>512</v>
      </c>
      <c r="K1013" s="162">
        <v>22</v>
      </c>
      <c r="L1013" s="161">
        <v>112.64</v>
      </c>
      <c r="M1013" s="161">
        <v>512.64</v>
      </c>
      <c r="N1013" s="161">
        <v>656</v>
      </c>
      <c r="O1013" s="156" t="str">
        <f t="shared" si="15"/>
        <v>BPLBK00205</v>
      </c>
    </row>
    <row r="1014" spans="1:15" ht="34.799999999999997">
      <c r="A1014" s="157" t="s">
        <v>5741</v>
      </c>
      <c r="B1014" s="157" t="s">
        <v>5742</v>
      </c>
      <c r="C1014" s="158"/>
      <c r="D1014" s="158"/>
      <c r="E1014" s="163" t="s">
        <v>4770</v>
      </c>
      <c r="F1014" s="160" t="s">
        <v>4764</v>
      </c>
      <c r="G1014" s="160" t="s">
        <v>4765</v>
      </c>
      <c r="H1014" s="161">
        <v>375</v>
      </c>
      <c r="I1014" s="162">
        <v>28</v>
      </c>
      <c r="J1014" s="161">
        <v>480</v>
      </c>
      <c r="K1014" s="162">
        <v>22</v>
      </c>
      <c r="L1014" s="161">
        <v>105.6</v>
      </c>
      <c r="M1014" s="161">
        <v>480.6</v>
      </c>
      <c r="N1014" s="161">
        <v>615</v>
      </c>
      <c r="O1014" s="156" t="str">
        <f t="shared" si="15"/>
        <v>BPLBK00206</v>
      </c>
    </row>
    <row r="1015" spans="1:15" ht="34.799999999999997">
      <c r="A1015" s="157" t="s">
        <v>5743</v>
      </c>
      <c r="B1015" s="157" t="s">
        <v>5744</v>
      </c>
      <c r="C1015" s="158"/>
      <c r="D1015" s="158"/>
      <c r="E1015" s="163" t="s">
        <v>4770</v>
      </c>
      <c r="F1015" s="160" t="s">
        <v>4764</v>
      </c>
      <c r="G1015" s="160" t="s">
        <v>4765</v>
      </c>
      <c r="H1015" s="161">
        <v>290</v>
      </c>
      <c r="I1015" s="162">
        <v>28</v>
      </c>
      <c r="J1015" s="161">
        <v>371.2</v>
      </c>
      <c r="K1015" s="162">
        <v>22</v>
      </c>
      <c r="L1015" s="161">
        <v>81.664000000000001</v>
      </c>
      <c r="M1015" s="161">
        <v>371.66399999999999</v>
      </c>
      <c r="N1015" s="161">
        <v>476</v>
      </c>
      <c r="O1015" s="156" t="str">
        <f t="shared" si="15"/>
        <v>BPLBK00207</v>
      </c>
    </row>
    <row r="1016" spans="1:15" ht="34.799999999999997">
      <c r="A1016" s="157" t="s">
        <v>5745</v>
      </c>
      <c r="B1016" s="157" t="s">
        <v>5746</v>
      </c>
      <c r="C1016" s="158"/>
      <c r="D1016" s="158"/>
      <c r="E1016" s="163" t="s">
        <v>4770</v>
      </c>
      <c r="F1016" s="160" t="s">
        <v>4764</v>
      </c>
      <c r="G1016" s="160" t="s">
        <v>4765</v>
      </c>
      <c r="H1016" s="161">
        <v>155</v>
      </c>
      <c r="I1016" s="162">
        <v>28</v>
      </c>
      <c r="J1016" s="161">
        <v>198.4</v>
      </c>
      <c r="K1016" s="162">
        <v>22</v>
      </c>
      <c r="L1016" s="161">
        <v>43.648000000000003</v>
      </c>
      <c r="M1016" s="161">
        <v>198.648</v>
      </c>
      <c r="N1016" s="161">
        <v>254</v>
      </c>
      <c r="O1016" s="156" t="str">
        <f t="shared" si="15"/>
        <v>BPLBK00208</v>
      </c>
    </row>
    <row r="1017" spans="1:15" ht="34.799999999999997">
      <c r="A1017" s="157" t="s">
        <v>5747</v>
      </c>
      <c r="B1017" s="157" t="s">
        <v>5748</v>
      </c>
      <c r="C1017" s="158"/>
      <c r="D1017" s="158"/>
      <c r="E1017" s="163" t="s">
        <v>4770</v>
      </c>
      <c r="F1017" s="160" t="s">
        <v>4828</v>
      </c>
      <c r="G1017" s="160" t="s">
        <v>4765</v>
      </c>
      <c r="H1017" s="161">
        <v>600</v>
      </c>
      <c r="I1017" s="162">
        <v>28</v>
      </c>
      <c r="J1017" s="161">
        <v>768</v>
      </c>
      <c r="K1017" s="162">
        <v>22</v>
      </c>
      <c r="L1017" s="161">
        <v>168.96</v>
      </c>
      <c r="M1017" s="161">
        <v>768.96</v>
      </c>
      <c r="N1017" s="161">
        <v>984</v>
      </c>
      <c r="O1017" s="156" t="str">
        <f t="shared" si="15"/>
        <v>BPLBK00209</v>
      </c>
    </row>
    <row r="1018" spans="1:15" ht="34.799999999999997">
      <c r="A1018" s="157" t="s">
        <v>5749</v>
      </c>
      <c r="B1018" s="157" t="s">
        <v>5750</v>
      </c>
      <c r="C1018" s="158"/>
      <c r="D1018" s="158"/>
      <c r="E1018" s="163" t="s">
        <v>4770</v>
      </c>
      <c r="F1018" s="160" t="s">
        <v>4828</v>
      </c>
      <c r="G1018" s="160" t="s">
        <v>4765</v>
      </c>
      <c r="H1018" s="161">
        <v>490</v>
      </c>
      <c r="I1018" s="162">
        <v>28</v>
      </c>
      <c r="J1018" s="161">
        <v>627.20000000000005</v>
      </c>
      <c r="K1018" s="162">
        <v>22</v>
      </c>
      <c r="L1018" s="161">
        <v>137.98400000000001</v>
      </c>
      <c r="M1018" s="161">
        <v>627.98400000000004</v>
      </c>
      <c r="N1018" s="161">
        <v>804</v>
      </c>
      <c r="O1018" s="156" t="str">
        <f t="shared" si="15"/>
        <v>BPLBK00210</v>
      </c>
    </row>
    <row r="1019" spans="1:15" ht="34.799999999999997">
      <c r="A1019" s="157" t="s">
        <v>5751</v>
      </c>
      <c r="B1019" s="157" t="s">
        <v>5752</v>
      </c>
      <c r="C1019" s="158"/>
      <c r="D1019" s="158"/>
      <c r="E1019" s="163" t="s">
        <v>4770</v>
      </c>
      <c r="F1019" s="160" t="s">
        <v>4828</v>
      </c>
      <c r="G1019" s="160" t="s">
        <v>4765</v>
      </c>
      <c r="H1019" s="161">
        <v>490</v>
      </c>
      <c r="I1019" s="162">
        <v>28</v>
      </c>
      <c r="J1019" s="161">
        <v>627.20000000000005</v>
      </c>
      <c r="K1019" s="162">
        <v>22</v>
      </c>
      <c r="L1019" s="161">
        <v>137.98400000000001</v>
      </c>
      <c r="M1019" s="161">
        <v>627.98400000000004</v>
      </c>
      <c r="N1019" s="161">
        <v>804</v>
      </c>
      <c r="O1019" s="156" t="str">
        <f t="shared" si="15"/>
        <v>BPLBK00211</v>
      </c>
    </row>
    <row r="1020" spans="1:15" ht="34.799999999999997">
      <c r="A1020" s="157" t="s">
        <v>5753</v>
      </c>
      <c r="B1020" s="157" t="s">
        <v>5754</v>
      </c>
      <c r="C1020" s="158"/>
      <c r="D1020" s="158"/>
      <c r="E1020" s="163" t="s">
        <v>4770</v>
      </c>
      <c r="F1020" s="160" t="s">
        <v>4764</v>
      </c>
      <c r="G1020" s="160" t="s">
        <v>4765</v>
      </c>
      <c r="H1020" s="161">
        <v>375</v>
      </c>
      <c r="I1020" s="162">
        <v>28</v>
      </c>
      <c r="J1020" s="161">
        <v>480</v>
      </c>
      <c r="K1020" s="162">
        <v>22</v>
      </c>
      <c r="L1020" s="161">
        <v>105.6</v>
      </c>
      <c r="M1020" s="161">
        <v>480.6</v>
      </c>
      <c r="N1020" s="161">
        <v>615</v>
      </c>
      <c r="O1020" s="156" t="str">
        <f t="shared" si="15"/>
        <v>BPLBK00212</v>
      </c>
    </row>
    <row r="1021" spans="1:15" ht="34.799999999999997">
      <c r="A1021" s="157" t="s">
        <v>5755</v>
      </c>
      <c r="B1021" s="157" t="s">
        <v>5756</v>
      </c>
      <c r="C1021" s="158"/>
      <c r="D1021" s="157" t="s">
        <v>4634</v>
      </c>
      <c r="E1021" s="163" t="s">
        <v>4770</v>
      </c>
      <c r="F1021" s="160" t="s">
        <v>4764</v>
      </c>
      <c r="G1021" s="160" t="s">
        <v>4765</v>
      </c>
      <c r="H1021" s="161">
        <v>320</v>
      </c>
      <c r="I1021" s="162">
        <v>28</v>
      </c>
      <c r="J1021" s="161">
        <v>409.6</v>
      </c>
      <c r="K1021" s="162">
        <v>22</v>
      </c>
      <c r="L1021" s="161">
        <v>90.112000000000009</v>
      </c>
      <c r="M1021" s="161">
        <v>410.11200000000002</v>
      </c>
      <c r="N1021" s="161">
        <v>525</v>
      </c>
      <c r="O1021" s="156" t="str">
        <f t="shared" si="15"/>
        <v>BPLBK00281</v>
      </c>
    </row>
    <row r="1022" spans="1:15" ht="34.799999999999997">
      <c r="A1022" s="157" t="s">
        <v>5757</v>
      </c>
      <c r="B1022" s="157" t="s">
        <v>5758</v>
      </c>
      <c r="C1022" s="158"/>
      <c r="D1022" s="157" t="s">
        <v>4634</v>
      </c>
      <c r="E1022" s="163" t="s">
        <v>4770</v>
      </c>
      <c r="F1022" s="160" t="s">
        <v>4764</v>
      </c>
      <c r="G1022" s="160" t="s">
        <v>4765</v>
      </c>
      <c r="H1022" s="161">
        <v>320</v>
      </c>
      <c r="I1022" s="162">
        <v>28</v>
      </c>
      <c r="J1022" s="161">
        <v>409.6</v>
      </c>
      <c r="K1022" s="162">
        <v>22</v>
      </c>
      <c r="L1022" s="161">
        <v>90.112000000000009</v>
      </c>
      <c r="M1022" s="161">
        <v>410.11200000000002</v>
      </c>
      <c r="N1022" s="161">
        <v>525</v>
      </c>
      <c r="O1022" s="156" t="str">
        <f t="shared" si="15"/>
        <v>BPLBK00282</v>
      </c>
    </row>
    <row r="1023" spans="1:15" ht="34.799999999999997">
      <c r="A1023" s="157" t="s">
        <v>5759</v>
      </c>
      <c r="B1023" s="157" t="s">
        <v>5760</v>
      </c>
      <c r="C1023" s="158"/>
      <c r="D1023" s="157" t="s">
        <v>4634</v>
      </c>
      <c r="E1023" s="163" t="s">
        <v>4770</v>
      </c>
      <c r="F1023" s="160" t="s">
        <v>4828</v>
      </c>
      <c r="G1023" s="160" t="s">
        <v>4765</v>
      </c>
      <c r="H1023" s="161">
        <v>1035</v>
      </c>
      <c r="I1023" s="162">
        <v>28</v>
      </c>
      <c r="J1023" s="161">
        <v>1325</v>
      </c>
      <c r="K1023" s="162">
        <v>22</v>
      </c>
      <c r="L1023" s="161">
        <v>291.45600000000002</v>
      </c>
      <c r="M1023" s="161">
        <v>1326</v>
      </c>
      <c r="N1023" s="161">
        <v>1698</v>
      </c>
      <c r="O1023" s="156" t="str">
        <f t="shared" si="15"/>
        <v>BPLBK00283</v>
      </c>
    </row>
    <row r="1024" spans="1:15" ht="34.799999999999997">
      <c r="A1024" s="157" t="s">
        <v>5761</v>
      </c>
      <c r="B1024" s="157" t="s">
        <v>5762</v>
      </c>
      <c r="C1024" s="158"/>
      <c r="D1024" s="157" t="s">
        <v>4634</v>
      </c>
      <c r="E1024" s="163" t="s">
        <v>4770</v>
      </c>
      <c r="F1024" s="160" t="s">
        <v>4764</v>
      </c>
      <c r="G1024" s="160" t="s">
        <v>4765</v>
      </c>
      <c r="H1024" s="161">
        <v>290</v>
      </c>
      <c r="I1024" s="162">
        <v>28</v>
      </c>
      <c r="J1024" s="161">
        <v>371.2</v>
      </c>
      <c r="K1024" s="162">
        <v>22</v>
      </c>
      <c r="L1024" s="161">
        <v>81.664000000000001</v>
      </c>
      <c r="M1024" s="161">
        <v>371.66399999999999</v>
      </c>
      <c r="N1024" s="161">
        <v>476</v>
      </c>
      <c r="O1024" s="156" t="str">
        <f t="shared" si="15"/>
        <v>BPLBK00284</v>
      </c>
    </row>
    <row r="1025" spans="1:15" ht="34.799999999999997">
      <c r="A1025" s="157" t="s">
        <v>5763</v>
      </c>
      <c r="B1025" s="157" t="s">
        <v>5764</v>
      </c>
      <c r="C1025" s="158"/>
      <c r="D1025" s="157" t="s">
        <v>4634</v>
      </c>
      <c r="E1025" s="163" t="s">
        <v>4770</v>
      </c>
      <c r="F1025" s="160" t="s">
        <v>4764</v>
      </c>
      <c r="G1025" s="160" t="s">
        <v>4765</v>
      </c>
      <c r="H1025" s="161">
        <v>280</v>
      </c>
      <c r="I1025" s="162">
        <v>28</v>
      </c>
      <c r="J1025" s="161">
        <v>358.40000000000003</v>
      </c>
      <c r="K1025" s="162">
        <v>22</v>
      </c>
      <c r="L1025" s="161">
        <v>78.848000000000013</v>
      </c>
      <c r="M1025" s="161">
        <v>358.84800000000001</v>
      </c>
      <c r="N1025" s="161">
        <v>459</v>
      </c>
      <c r="O1025" s="156" t="str">
        <f t="shared" si="15"/>
        <v>BPLBK00285</v>
      </c>
    </row>
    <row r="1026" spans="1:15" ht="34.799999999999997">
      <c r="A1026" s="157" t="s">
        <v>5765</v>
      </c>
      <c r="B1026" s="157" t="s">
        <v>5766</v>
      </c>
      <c r="C1026" s="158"/>
      <c r="D1026" s="157" t="s">
        <v>4634</v>
      </c>
      <c r="E1026" s="163" t="s">
        <v>4770</v>
      </c>
      <c r="F1026" s="160" t="s">
        <v>4764</v>
      </c>
      <c r="G1026" s="160" t="s">
        <v>4765</v>
      </c>
      <c r="H1026" s="161">
        <v>280</v>
      </c>
      <c r="I1026" s="162">
        <v>28</v>
      </c>
      <c r="J1026" s="161">
        <v>358.40000000000003</v>
      </c>
      <c r="K1026" s="162">
        <v>22</v>
      </c>
      <c r="L1026" s="161">
        <v>78.848000000000013</v>
      </c>
      <c r="M1026" s="161">
        <v>358.84800000000001</v>
      </c>
      <c r="N1026" s="161">
        <v>459</v>
      </c>
      <c r="O1026" s="156" t="str">
        <f t="shared" ref="O1026:O1089" si="16">VLOOKUP(A1026,Old,1,FALSE)</f>
        <v>BPLBK00286</v>
      </c>
    </row>
    <row r="1027" spans="1:15" ht="34.799999999999997">
      <c r="A1027" s="157" t="s">
        <v>5767</v>
      </c>
      <c r="B1027" s="157" t="s">
        <v>5768</v>
      </c>
      <c r="C1027" s="158"/>
      <c r="D1027" s="157" t="s">
        <v>4634</v>
      </c>
      <c r="E1027" s="163" t="s">
        <v>4770</v>
      </c>
      <c r="F1027" s="160" t="s">
        <v>4828</v>
      </c>
      <c r="G1027" s="160" t="s">
        <v>4765</v>
      </c>
      <c r="H1027" s="161">
        <v>505</v>
      </c>
      <c r="I1027" s="162">
        <v>28</v>
      </c>
      <c r="J1027" s="161">
        <v>646.4</v>
      </c>
      <c r="K1027" s="162">
        <v>22</v>
      </c>
      <c r="L1027" s="161">
        <v>142.208</v>
      </c>
      <c r="M1027" s="161">
        <v>647.20799999999997</v>
      </c>
      <c r="N1027" s="161">
        <v>828</v>
      </c>
      <c r="O1027" s="156" t="str">
        <f t="shared" si="16"/>
        <v>BPLBK00287</v>
      </c>
    </row>
    <row r="1028" spans="1:15" ht="34.799999999999997">
      <c r="A1028" s="157" t="s">
        <v>5769</v>
      </c>
      <c r="B1028" s="157" t="s">
        <v>5770</v>
      </c>
      <c r="C1028" s="158"/>
      <c r="D1028" s="157" t="s">
        <v>4634</v>
      </c>
      <c r="E1028" s="163" t="s">
        <v>4770</v>
      </c>
      <c r="F1028" s="160" t="s">
        <v>4764</v>
      </c>
      <c r="G1028" s="160" t="s">
        <v>4765</v>
      </c>
      <c r="H1028" s="161">
        <v>160</v>
      </c>
      <c r="I1028" s="162">
        <v>28</v>
      </c>
      <c r="J1028" s="161">
        <v>204.8</v>
      </c>
      <c r="K1028" s="162">
        <v>22</v>
      </c>
      <c r="L1028" s="161">
        <v>45.056000000000004</v>
      </c>
      <c r="M1028" s="161">
        <v>205.05600000000001</v>
      </c>
      <c r="N1028" s="161">
        <v>262</v>
      </c>
      <c r="O1028" s="156" t="str">
        <f t="shared" si="16"/>
        <v>BPLBK00288</v>
      </c>
    </row>
    <row r="1029" spans="1:15" ht="34.799999999999997">
      <c r="A1029" s="157" t="s">
        <v>5771</v>
      </c>
      <c r="B1029" s="157" t="s">
        <v>5772</v>
      </c>
      <c r="C1029" s="158"/>
      <c r="D1029" s="157" t="s">
        <v>4634</v>
      </c>
      <c r="E1029" s="163" t="s">
        <v>4770</v>
      </c>
      <c r="F1029" s="160" t="s">
        <v>4764</v>
      </c>
      <c r="G1029" s="160" t="s">
        <v>4765</v>
      </c>
      <c r="H1029" s="161">
        <v>160</v>
      </c>
      <c r="I1029" s="162">
        <v>28</v>
      </c>
      <c r="J1029" s="161">
        <v>204.8</v>
      </c>
      <c r="K1029" s="162">
        <v>22</v>
      </c>
      <c r="L1029" s="161">
        <v>45.056000000000004</v>
      </c>
      <c r="M1029" s="161">
        <v>205.05600000000001</v>
      </c>
      <c r="N1029" s="161">
        <v>262</v>
      </c>
      <c r="O1029" s="156" t="str">
        <f t="shared" si="16"/>
        <v>BPLBK00289</v>
      </c>
    </row>
    <row r="1030" spans="1:15" ht="34.799999999999997">
      <c r="A1030" s="157" t="s">
        <v>5773</v>
      </c>
      <c r="B1030" s="157" t="s">
        <v>5774</v>
      </c>
      <c r="C1030" s="158"/>
      <c r="D1030" s="157" t="s">
        <v>4634</v>
      </c>
      <c r="E1030" s="163" t="s">
        <v>4770</v>
      </c>
      <c r="F1030" s="160" t="s">
        <v>4828</v>
      </c>
      <c r="G1030" s="160" t="s">
        <v>4765</v>
      </c>
      <c r="H1030" s="161">
        <v>385</v>
      </c>
      <c r="I1030" s="162">
        <v>28</v>
      </c>
      <c r="J1030" s="161">
        <v>492.8</v>
      </c>
      <c r="K1030" s="162">
        <v>22</v>
      </c>
      <c r="L1030" s="161">
        <v>108.416</v>
      </c>
      <c r="M1030" s="161">
        <v>493.416</v>
      </c>
      <c r="N1030" s="161">
        <v>632</v>
      </c>
      <c r="O1030" s="156" t="str">
        <f t="shared" si="16"/>
        <v>BPLBK00290</v>
      </c>
    </row>
    <row r="1031" spans="1:15" ht="34.799999999999997">
      <c r="A1031" s="157" t="s">
        <v>696</v>
      </c>
      <c r="B1031" s="157" t="s">
        <v>850</v>
      </c>
      <c r="C1031" s="158"/>
      <c r="D1031" s="157" t="s">
        <v>26</v>
      </c>
      <c r="E1031" s="163" t="s">
        <v>4766</v>
      </c>
      <c r="F1031" s="160" t="s">
        <v>4764</v>
      </c>
      <c r="G1031" s="160" t="s">
        <v>4831</v>
      </c>
      <c r="H1031" s="161">
        <v>120</v>
      </c>
      <c r="I1031" s="162">
        <v>28</v>
      </c>
      <c r="J1031" s="161">
        <v>153.6</v>
      </c>
      <c r="K1031" s="162">
        <v>22</v>
      </c>
      <c r="L1031" s="161">
        <v>33.792000000000002</v>
      </c>
      <c r="M1031" s="161">
        <v>153.792</v>
      </c>
      <c r="N1031" s="161">
        <v>197</v>
      </c>
      <c r="O1031" s="156" t="str">
        <f t="shared" si="16"/>
        <v>BPLBK00457</v>
      </c>
    </row>
    <row r="1032" spans="1:15" ht="34.799999999999997">
      <c r="A1032" s="157" t="s">
        <v>5775</v>
      </c>
      <c r="B1032" s="157" t="s">
        <v>5776</v>
      </c>
      <c r="C1032" s="158"/>
      <c r="D1032" s="157" t="s">
        <v>29</v>
      </c>
      <c r="E1032" s="163" t="s">
        <v>4766</v>
      </c>
      <c r="F1032" s="160" t="s">
        <v>4764</v>
      </c>
      <c r="G1032" s="160" t="s">
        <v>4765</v>
      </c>
      <c r="H1032" s="161">
        <v>160</v>
      </c>
      <c r="I1032" s="162">
        <v>28</v>
      </c>
      <c r="J1032" s="161">
        <v>204.8</v>
      </c>
      <c r="K1032" s="162">
        <v>22</v>
      </c>
      <c r="L1032" s="161">
        <v>45.056000000000004</v>
      </c>
      <c r="M1032" s="161">
        <v>205.05600000000001</v>
      </c>
      <c r="N1032" s="161">
        <v>262</v>
      </c>
      <c r="O1032" s="156" t="str">
        <f t="shared" si="16"/>
        <v>BPLBL00027</v>
      </c>
    </row>
    <row r="1033" spans="1:15" ht="34.799999999999997">
      <c r="A1033" s="157" t="s">
        <v>5777</v>
      </c>
      <c r="B1033" s="157" t="s">
        <v>5778</v>
      </c>
      <c r="C1033" s="158"/>
      <c r="D1033" s="157" t="s">
        <v>29</v>
      </c>
      <c r="E1033" s="163" t="s">
        <v>4766</v>
      </c>
      <c r="F1033" s="160" t="s">
        <v>4764</v>
      </c>
      <c r="G1033" s="160" t="s">
        <v>4765</v>
      </c>
      <c r="H1033" s="161">
        <v>160</v>
      </c>
      <c r="I1033" s="162">
        <v>28</v>
      </c>
      <c r="J1033" s="161">
        <v>204.8</v>
      </c>
      <c r="K1033" s="162">
        <v>22</v>
      </c>
      <c r="L1033" s="161">
        <v>45.056000000000004</v>
      </c>
      <c r="M1033" s="161">
        <v>205.05600000000001</v>
      </c>
      <c r="N1033" s="161">
        <v>262</v>
      </c>
      <c r="O1033" s="156" t="str">
        <f t="shared" si="16"/>
        <v>BPLBL00028</v>
      </c>
    </row>
    <row r="1034" spans="1:15" ht="34.799999999999997">
      <c r="A1034" s="157" t="s">
        <v>5779</v>
      </c>
      <c r="B1034" s="157" t="s">
        <v>5780</v>
      </c>
      <c r="C1034" s="158"/>
      <c r="D1034" s="157" t="s">
        <v>29</v>
      </c>
      <c r="E1034" s="163" t="s">
        <v>4766</v>
      </c>
      <c r="F1034" s="160" t="s">
        <v>4764</v>
      </c>
      <c r="G1034" s="160" t="s">
        <v>4765</v>
      </c>
      <c r="H1034" s="161">
        <v>295</v>
      </c>
      <c r="I1034" s="162">
        <v>28</v>
      </c>
      <c r="J1034" s="161">
        <v>377.6</v>
      </c>
      <c r="K1034" s="162">
        <v>22</v>
      </c>
      <c r="L1034" s="161">
        <v>83.072000000000003</v>
      </c>
      <c r="M1034" s="161">
        <v>378.072</v>
      </c>
      <c r="N1034" s="161">
        <v>484</v>
      </c>
      <c r="O1034" s="156" t="str">
        <f t="shared" si="16"/>
        <v>BPLBL00029</v>
      </c>
    </row>
    <row r="1035" spans="1:15" ht="34.799999999999997">
      <c r="A1035" s="157" t="s">
        <v>5781</v>
      </c>
      <c r="B1035" s="157" t="s">
        <v>5782</v>
      </c>
      <c r="C1035" s="158"/>
      <c r="D1035" s="157" t="s">
        <v>29</v>
      </c>
      <c r="E1035" s="163" t="s">
        <v>4766</v>
      </c>
      <c r="F1035" s="160" t="s">
        <v>4828</v>
      </c>
      <c r="G1035" s="160" t="s">
        <v>4765</v>
      </c>
      <c r="H1035" s="161">
        <v>415</v>
      </c>
      <c r="I1035" s="162">
        <v>28</v>
      </c>
      <c r="J1035" s="161">
        <v>531.20000000000005</v>
      </c>
      <c r="K1035" s="162">
        <v>22</v>
      </c>
      <c r="L1035" s="161">
        <v>116.864</v>
      </c>
      <c r="M1035" s="161">
        <v>531.86400000000003</v>
      </c>
      <c r="N1035" s="161">
        <v>681</v>
      </c>
      <c r="O1035" s="156" t="str">
        <f t="shared" si="16"/>
        <v>BPLBL00030</v>
      </c>
    </row>
    <row r="1036" spans="1:15" ht="34.799999999999997">
      <c r="A1036" s="157" t="s">
        <v>5783</v>
      </c>
      <c r="B1036" s="157" t="s">
        <v>5784</v>
      </c>
      <c r="C1036" s="158"/>
      <c r="D1036" s="157" t="s">
        <v>29</v>
      </c>
      <c r="E1036" s="163" t="s">
        <v>4766</v>
      </c>
      <c r="F1036" s="160" t="s">
        <v>4828</v>
      </c>
      <c r="G1036" s="160" t="s">
        <v>4765</v>
      </c>
      <c r="H1036" s="161">
        <v>415</v>
      </c>
      <c r="I1036" s="162">
        <v>28</v>
      </c>
      <c r="J1036" s="161">
        <v>531.20000000000005</v>
      </c>
      <c r="K1036" s="162">
        <v>22</v>
      </c>
      <c r="L1036" s="161">
        <v>116.864</v>
      </c>
      <c r="M1036" s="161">
        <v>531.86400000000003</v>
      </c>
      <c r="N1036" s="161">
        <v>681</v>
      </c>
      <c r="O1036" s="156" t="str">
        <f t="shared" si="16"/>
        <v>BPLBL00031</v>
      </c>
    </row>
    <row r="1037" spans="1:15" ht="34.799999999999997">
      <c r="A1037" s="157" t="s">
        <v>5785</v>
      </c>
      <c r="B1037" s="157" t="s">
        <v>5786</v>
      </c>
      <c r="C1037" s="158"/>
      <c r="D1037" s="157" t="s">
        <v>29</v>
      </c>
      <c r="E1037" s="163" t="s">
        <v>4766</v>
      </c>
      <c r="F1037" s="160" t="s">
        <v>4764</v>
      </c>
      <c r="G1037" s="160" t="s">
        <v>4765</v>
      </c>
      <c r="H1037" s="161">
        <v>370</v>
      </c>
      <c r="I1037" s="162">
        <v>28</v>
      </c>
      <c r="J1037" s="161">
        <v>473.6</v>
      </c>
      <c r="K1037" s="162">
        <v>22</v>
      </c>
      <c r="L1037" s="161">
        <v>104.19200000000001</v>
      </c>
      <c r="M1037" s="161">
        <v>474.19200000000001</v>
      </c>
      <c r="N1037" s="161">
        <v>607</v>
      </c>
      <c r="O1037" s="156" t="str">
        <f t="shared" si="16"/>
        <v>BPLBL00032</v>
      </c>
    </row>
    <row r="1038" spans="1:15" ht="34.799999999999997">
      <c r="A1038" s="157" t="s">
        <v>5787</v>
      </c>
      <c r="B1038" s="157" t="s">
        <v>5788</v>
      </c>
      <c r="C1038" s="158"/>
      <c r="D1038" s="157" t="s">
        <v>29</v>
      </c>
      <c r="E1038" s="163" t="s">
        <v>4766</v>
      </c>
      <c r="F1038" s="160" t="s">
        <v>4828</v>
      </c>
      <c r="G1038" s="160" t="s">
        <v>4765</v>
      </c>
      <c r="H1038" s="161">
        <v>760</v>
      </c>
      <c r="I1038" s="162">
        <v>28</v>
      </c>
      <c r="J1038" s="161">
        <v>972.80000000000007</v>
      </c>
      <c r="K1038" s="162">
        <v>22</v>
      </c>
      <c r="L1038" s="161">
        <v>214.01600000000002</v>
      </c>
      <c r="M1038" s="161">
        <v>974.01600000000008</v>
      </c>
      <c r="N1038" s="161">
        <v>1247</v>
      </c>
      <c r="O1038" s="156" t="str">
        <f t="shared" si="16"/>
        <v>BPLBL00033</v>
      </c>
    </row>
    <row r="1039" spans="1:15" ht="34.799999999999997">
      <c r="A1039" s="157" t="s">
        <v>5789</v>
      </c>
      <c r="B1039" s="157" t="s">
        <v>5790</v>
      </c>
      <c r="C1039" s="158"/>
      <c r="D1039" s="157" t="s">
        <v>29</v>
      </c>
      <c r="E1039" s="163" t="s">
        <v>4770</v>
      </c>
      <c r="F1039" s="160" t="s">
        <v>4828</v>
      </c>
      <c r="G1039" s="160" t="s">
        <v>4765</v>
      </c>
      <c r="H1039" s="161">
        <v>525</v>
      </c>
      <c r="I1039" s="162">
        <v>28</v>
      </c>
      <c r="J1039" s="161">
        <v>672</v>
      </c>
      <c r="K1039" s="162">
        <v>22</v>
      </c>
      <c r="L1039" s="161">
        <v>147.84</v>
      </c>
      <c r="M1039" s="161">
        <v>672.84</v>
      </c>
      <c r="N1039" s="161">
        <v>861</v>
      </c>
      <c r="O1039" s="156" t="str">
        <f t="shared" si="16"/>
        <v>BPLBL00047</v>
      </c>
    </row>
    <row r="1040" spans="1:15" ht="34.799999999999997">
      <c r="A1040" s="157" t="s">
        <v>5791</v>
      </c>
      <c r="B1040" s="157" t="s">
        <v>5792</v>
      </c>
      <c r="C1040" s="158"/>
      <c r="D1040" s="157" t="s">
        <v>29</v>
      </c>
      <c r="E1040" s="163" t="s">
        <v>4770</v>
      </c>
      <c r="F1040" s="160" t="s">
        <v>4764</v>
      </c>
      <c r="G1040" s="160" t="s">
        <v>4765</v>
      </c>
      <c r="H1040" s="161">
        <v>350</v>
      </c>
      <c r="I1040" s="162">
        <v>28</v>
      </c>
      <c r="J1040" s="161">
        <v>448</v>
      </c>
      <c r="K1040" s="162">
        <v>22</v>
      </c>
      <c r="L1040" s="161">
        <v>98.56</v>
      </c>
      <c r="M1040" s="161">
        <v>448.56</v>
      </c>
      <c r="N1040" s="161">
        <v>574</v>
      </c>
      <c r="O1040" s="156" t="str">
        <f t="shared" si="16"/>
        <v>BPLBL00055</v>
      </c>
    </row>
    <row r="1041" spans="1:15" ht="34.799999999999997">
      <c r="A1041" s="157" t="s">
        <v>5793</v>
      </c>
      <c r="B1041" s="157" t="s">
        <v>5794</v>
      </c>
      <c r="C1041" s="158"/>
      <c r="D1041" s="157" t="s">
        <v>29</v>
      </c>
      <c r="E1041" s="163" t="s">
        <v>4770</v>
      </c>
      <c r="F1041" s="160" t="s">
        <v>4764</v>
      </c>
      <c r="G1041" s="160" t="s">
        <v>4765</v>
      </c>
      <c r="H1041" s="161">
        <v>350</v>
      </c>
      <c r="I1041" s="162">
        <v>28</v>
      </c>
      <c r="J1041" s="161">
        <v>448</v>
      </c>
      <c r="K1041" s="162">
        <v>22</v>
      </c>
      <c r="L1041" s="161">
        <v>98.56</v>
      </c>
      <c r="M1041" s="161">
        <v>448.56</v>
      </c>
      <c r="N1041" s="161">
        <v>574</v>
      </c>
      <c r="O1041" s="156" t="str">
        <f t="shared" si="16"/>
        <v>BPLBL00056</v>
      </c>
    </row>
    <row r="1042" spans="1:15" ht="34.799999999999997">
      <c r="A1042" s="157" t="s">
        <v>2882</v>
      </c>
      <c r="B1042" s="157" t="s">
        <v>5796</v>
      </c>
      <c r="C1042" s="158"/>
      <c r="D1042" s="157" t="s">
        <v>4634</v>
      </c>
      <c r="E1042" s="163" t="s">
        <v>4770</v>
      </c>
      <c r="F1042" s="160" t="s">
        <v>4828</v>
      </c>
      <c r="G1042" s="160" t="s">
        <v>4765</v>
      </c>
      <c r="H1042" s="161">
        <v>555</v>
      </c>
      <c r="I1042" s="162">
        <v>28</v>
      </c>
      <c r="J1042" s="161">
        <v>710.4</v>
      </c>
      <c r="K1042" s="162">
        <v>22</v>
      </c>
      <c r="L1042" s="161">
        <v>156.28799999999998</v>
      </c>
      <c r="M1042" s="161">
        <v>711.28800000000001</v>
      </c>
      <c r="N1042" s="161">
        <v>910</v>
      </c>
      <c r="O1042" s="156" t="str">
        <f t="shared" si="16"/>
        <v>BPLBL00087</v>
      </c>
    </row>
    <row r="1043" spans="1:15" ht="34.799999999999997">
      <c r="A1043" s="157" t="s">
        <v>2884</v>
      </c>
      <c r="B1043" s="157" t="s">
        <v>5797</v>
      </c>
      <c r="C1043" s="158"/>
      <c r="D1043" s="157" t="s">
        <v>4634</v>
      </c>
      <c r="E1043" s="163" t="s">
        <v>4770</v>
      </c>
      <c r="F1043" s="160" t="s">
        <v>4828</v>
      </c>
      <c r="G1043" s="160" t="s">
        <v>4765</v>
      </c>
      <c r="H1043" s="161">
        <v>555</v>
      </c>
      <c r="I1043" s="162">
        <v>28</v>
      </c>
      <c r="J1043" s="161">
        <v>710.4</v>
      </c>
      <c r="K1043" s="162">
        <v>22</v>
      </c>
      <c r="L1043" s="161">
        <v>156.28799999999998</v>
      </c>
      <c r="M1043" s="161">
        <v>711.28800000000001</v>
      </c>
      <c r="N1043" s="161">
        <v>910</v>
      </c>
      <c r="O1043" s="156" t="str">
        <f t="shared" si="16"/>
        <v>BPLBL00088</v>
      </c>
    </row>
    <row r="1044" spans="1:15" ht="34.799999999999997">
      <c r="A1044" s="157" t="s">
        <v>531</v>
      </c>
      <c r="B1044" s="157" t="s">
        <v>836</v>
      </c>
      <c r="C1044" s="158"/>
      <c r="D1044" s="157" t="s">
        <v>4634</v>
      </c>
      <c r="E1044" s="163" t="s">
        <v>4770</v>
      </c>
      <c r="F1044" s="160" t="s">
        <v>4828</v>
      </c>
      <c r="G1044" s="160" t="s">
        <v>4765</v>
      </c>
      <c r="H1044" s="161">
        <v>525</v>
      </c>
      <c r="I1044" s="162">
        <v>28</v>
      </c>
      <c r="J1044" s="161">
        <v>672</v>
      </c>
      <c r="K1044" s="162">
        <v>22</v>
      </c>
      <c r="L1044" s="161">
        <v>147.84</v>
      </c>
      <c r="M1044" s="161">
        <v>672.84</v>
      </c>
      <c r="N1044" s="161">
        <v>861</v>
      </c>
      <c r="O1044" s="156" t="str">
        <f t="shared" si="16"/>
        <v>BPLBL00091</v>
      </c>
    </row>
    <row r="1045" spans="1:15" ht="34.799999999999997">
      <c r="A1045" s="157" t="s">
        <v>5798</v>
      </c>
      <c r="B1045" s="157" t="s">
        <v>5799</v>
      </c>
      <c r="C1045" s="158"/>
      <c r="D1045" s="157" t="s">
        <v>4634</v>
      </c>
      <c r="E1045" s="163" t="s">
        <v>4770</v>
      </c>
      <c r="F1045" s="160" t="s">
        <v>4828</v>
      </c>
      <c r="G1045" s="160" t="s">
        <v>4765</v>
      </c>
      <c r="H1045" s="161">
        <v>1350</v>
      </c>
      <c r="I1045" s="162">
        <v>28</v>
      </c>
      <c r="J1045" s="161">
        <v>1728</v>
      </c>
      <c r="K1045" s="162">
        <v>22</v>
      </c>
      <c r="L1045" s="161">
        <v>380.16</v>
      </c>
      <c r="M1045" s="161">
        <v>1730</v>
      </c>
      <c r="N1045" s="161">
        <v>2215</v>
      </c>
      <c r="O1045" s="156" t="str">
        <f t="shared" si="16"/>
        <v>BPLBL00096</v>
      </c>
    </row>
    <row r="1046" spans="1:15" ht="34.799999999999997">
      <c r="A1046" s="157" t="s">
        <v>2886</v>
      </c>
      <c r="B1046" s="157" t="s">
        <v>5800</v>
      </c>
      <c r="C1046" s="158"/>
      <c r="D1046" s="157" t="s">
        <v>4634</v>
      </c>
      <c r="E1046" s="163" t="s">
        <v>4770</v>
      </c>
      <c r="F1046" s="160" t="s">
        <v>4828</v>
      </c>
      <c r="G1046" s="160" t="s">
        <v>4765</v>
      </c>
      <c r="H1046" s="161">
        <v>575</v>
      </c>
      <c r="I1046" s="162">
        <v>28</v>
      </c>
      <c r="J1046" s="161">
        <v>736</v>
      </c>
      <c r="K1046" s="162">
        <v>22</v>
      </c>
      <c r="L1046" s="161">
        <v>161.91999999999999</v>
      </c>
      <c r="M1046" s="161">
        <v>736.92</v>
      </c>
      <c r="N1046" s="161">
        <v>943</v>
      </c>
      <c r="O1046" s="156" t="str">
        <f t="shared" si="16"/>
        <v>BPLBL00100</v>
      </c>
    </row>
    <row r="1047" spans="1:15" ht="34.799999999999997">
      <c r="A1047" s="157" t="s">
        <v>2888</v>
      </c>
      <c r="B1047" s="157" t="s">
        <v>5801</v>
      </c>
      <c r="C1047" s="158"/>
      <c r="D1047" s="157" t="s">
        <v>4634</v>
      </c>
      <c r="E1047" s="163" t="s">
        <v>4770</v>
      </c>
      <c r="F1047" s="160" t="s">
        <v>4828</v>
      </c>
      <c r="G1047" s="160" t="s">
        <v>4765</v>
      </c>
      <c r="H1047" s="161">
        <v>525</v>
      </c>
      <c r="I1047" s="162">
        <v>28</v>
      </c>
      <c r="J1047" s="161">
        <v>672</v>
      </c>
      <c r="K1047" s="162">
        <v>22</v>
      </c>
      <c r="L1047" s="161">
        <v>147.84</v>
      </c>
      <c r="M1047" s="161">
        <v>672.84</v>
      </c>
      <c r="N1047" s="161">
        <v>861</v>
      </c>
      <c r="O1047" s="156" t="str">
        <f t="shared" si="16"/>
        <v>BPLBL00104</v>
      </c>
    </row>
    <row r="1048" spans="1:15" ht="34.799999999999997">
      <c r="A1048" s="157" t="s">
        <v>2890</v>
      </c>
      <c r="B1048" s="157" t="s">
        <v>2891</v>
      </c>
      <c r="C1048" s="158"/>
      <c r="D1048" s="157" t="s">
        <v>4634</v>
      </c>
      <c r="E1048" s="163" t="s">
        <v>4770</v>
      </c>
      <c r="F1048" s="160" t="s">
        <v>4828</v>
      </c>
      <c r="G1048" s="160" t="s">
        <v>4765</v>
      </c>
      <c r="H1048" s="161">
        <v>445</v>
      </c>
      <c r="I1048" s="162">
        <v>28</v>
      </c>
      <c r="J1048" s="161">
        <v>569.6</v>
      </c>
      <c r="K1048" s="162">
        <v>22</v>
      </c>
      <c r="L1048" s="161">
        <v>125.31200000000001</v>
      </c>
      <c r="M1048" s="161">
        <v>570.31200000000001</v>
      </c>
      <c r="N1048" s="161">
        <v>730</v>
      </c>
      <c r="O1048" s="156" t="str">
        <f t="shared" si="16"/>
        <v>BPLBL00107</v>
      </c>
    </row>
    <row r="1049" spans="1:15" ht="34.799999999999997">
      <c r="A1049" s="157" t="s">
        <v>5802</v>
      </c>
      <c r="B1049" s="157" t="s">
        <v>5803</v>
      </c>
      <c r="C1049" s="158"/>
      <c r="D1049" s="157" t="s">
        <v>29</v>
      </c>
      <c r="E1049" s="163" t="s">
        <v>4766</v>
      </c>
      <c r="F1049" s="160" t="s">
        <v>4828</v>
      </c>
      <c r="G1049" s="160" t="s">
        <v>4765</v>
      </c>
      <c r="H1049" s="161">
        <v>460</v>
      </c>
      <c r="I1049" s="162">
        <v>28</v>
      </c>
      <c r="J1049" s="161">
        <v>588.80000000000007</v>
      </c>
      <c r="K1049" s="162">
        <v>22</v>
      </c>
      <c r="L1049" s="161">
        <v>129.53600000000003</v>
      </c>
      <c r="M1049" s="161">
        <v>589.53600000000006</v>
      </c>
      <c r="N1049" s="161">
        <v>755</v>
      </c>
      <c r="O1049" s="156" t="str">
        <f t="shared" si="16"/>
        <v>BPLBL00125</v>
      </c>
    </row>
    <row r="1050" spans="1:15" ht="34.799999999999997">
      <c r="A1050" s="157" t="s">
        <v>5804</v>
      </c>
      <c r="B1050" s="157" t="s">
        <v>5805</v>
      </c>
      <c r="C1050" s="158"/>
      <c r="D1050" s="157" t="s">
        <v>29</v>
      </c>
      <c r="E1050" s="163" t="s">
        <v>4770</v>
      </c>
      <c r="F1050" s="160" t="s">
        <v>4828</v>
      </c>
      <c r="G1050" s="160" t="s">
        <v>4765</v>
      </c>
      <c r="H1050" s="161">
        <v>640</v>
      </c>
      <c r="I1050" s="162">
        <v>28</v>
      </c>
      <c r="J1050" s="161">
        <v>819.2</v>
      </c>
      <c r="K1050" s="162">
        <v>22</v>
      </c>
      <c r="L1050" s="161">
        <v>180.22400000000002</v>
      </c>
      <c r="M1050" s="161">
        <v>820.22400000000005</v>
      </c>
      <c r="N1050" s="161">
        <v>1050</v>
      </c>
      <c r="O1050" s="156" t="str">
        <f t="shared" si="16"/>
        <v>BPLBL00126</v>
      </c>
    </row>
    <row r="1051" spans="1:15" ht="34.799999999999997">
      <c r="A1051" s="157" t="s">
        <v>5806</v>
      </c>
      <c r="B1051" s="157" t="s">
        <v>5807</v>
      </c>
      <c r="C1051" s="158"/>
      <c r="D1051" s="158"/>
      <c r="E1051" s="163" t="s">
        <v>4770</v>
      </c>
      <c r="F1051" s="160" t="s">
        <v>4828</v>
      </c>
      <c r="G1051" s="160" t="s">
        <v>4765</v>
      </c>
      <c r="H1051" s="161">
        <v>630</v>
      </c>
      <c r="I1051" s="162">
        <v>28</v>
      </c>
      <c r="J1051" s="161">
        <v>806.4</v>
      </c>
      <c r="K1051" s="162">
        <v>22</v>
      </c>
      <c r="L1051" s="161">
        <v>177.40799999999999</v>
      </c>
      <c r="M1051" s="161">
        <v>807.40800000000002</v>
      </c>
      <c r="N1051" s="161">
        <v>1033</v>
      </c>
      <c r="O1051" s="156" t="str">
        <f t="shared" si="16"/>
        <v>BPLBL00152</v>
      </c>
    </row>
    <row r="1052" spans="1:15" ht="34.799999999999997">
      <c r="A1052" s="157" t="s">
        <v>5808</v>
      </c>
      <c r="B1052" s="157" t="s">
        <v>5809</v>
      </c>
      <c r="C1052" s="158"/>
      <c r="D1052" s="158"/>
      <c r="E1052" s="163" t="s">
        <v>4770</v>
      </c>
      <c r="F1052" s="160" t="s">
        <v>4828</v>
      </c>
      <c r="G1052" s="160" t="s">
        <v>4765</v>
      </c>
      <c r="H1052" s="161">
        <v>1245</v>
      </c>
      <c r="I1052" s="162">
        <v>28</v>
      </c>
      <c r="J1052" s="161">
        <v>1594</v>
      </c>
      <c r="K1052" s="162">
        <v>22</v>
      </c>
      <c r="L1052" s="161">
        <v>350.59200000000004</v>
      </c>
      <c r="M1052" s="161">
        <v>1596</v>
      </c>
      <c r="N1052" s="161">
        <v>2042</v>
      </c>
      <c r="O1052" s="156" t="str">
        <f t="shared" si="16"/>
        <v>BPLBL00154</v>
      </c>
    </row>
    <row r="1053" spans="1:15" ht="34.799999999999997">
      <c r="A1053" s="157" t="s">
        <v>5810</v>
      </c>
      <c r="B1053" s="157" t="s">
        <v>5811</v>
      </c>
      <c r="C1053" s="158"/>
      <c r="D1053" s="158"/>
      <c r="E1053" s="163" t="s">
        <v>4770</v>
      </c>
      <c r="F1053" s="160" t="s">
        <v>4828</v>
      </c>
      <c r="G1053" s="160" t="s">
        <v>4765</v>
      </c>
      <c r="H1053" s="161">
        <v>535</v>
      </c>
      <c r="I1053" s="162">
        <v>28</v>
      </c>
      <c r="J1053" s="161">
        <v>684.80000000000007</v>
      </c>
      <c r="K1053" s="162">
        <v>22</v>
      </c>
      <c r="L1053" s="161">
        <v>150.65600000000001</v>
      </c>
      <c r="M1053" s="161">
        <v>685.65599999999995</v>
      </c>
      <c r="N1053" s="161">
        <v>878</v>
      </c>
      <c r="O1053" s="156" t="str">
        <f t="shared" si="16"/>
        <v>BPLBL00155</v>
      </c>
    </row>
    <row r="1054" spans="1:15" ht="34.799999999999997">
      <c r="A1054" s="157" t="s">
        <v>5812</v>
      </c>
      <c r="B1054" s="157" t="s">
        <v>5813</v>
      </c>
      <c r="C1054" s="158"/>
      <c r="D1054" s="158"/>
      <c r="E1054" s="163" t="s">
        <v>4770</v>
      </c>
      <c r="F1054" s="160" t="s">
        <v>4828</v>
      </c>
      <c r="G1054" s="160" t="s">
        <v>4765</v>
      </c>
      <c r="H1054" s="161">
        <v>630</v>
      </c>
      <c r="I1054" s="162">
        <v>28</v>
      </c>
      <c r="J1054" s="161">
        <v>806.4</v>
      </c>
      <c r="K1054" s="162">
        <v>22</v>
      </c>
      <c r="L1054" s="161">
        <v>177.40799999999999</v>
      </c>
      <c r="M1054" s="161">
        <v>807.40800000000002</v>
      </c>
      <c r="N1054" s="161">
        <v>1033</v>
      </c>
      <c r="O1054" s="156" t="str">
        <f t="shared" si="16"/>
        <v>BPLBL00156</v>
      </c>
    </row>
    <row r="1055" spans="1:15" ht="34.799999999999997">
      <c r="A1055" s="157" t="s">
        <v>5814</v>
      </c>
      <c r="B1055" s="157" t="s">
        <v>5815</v>
      </c>
      <c r="C1055" s="158"/>
      <c r="D1055" s="158"/>
      <c r="E1055" s="163" t="s">
        <v>4770</v>
      </c>
      <c r="F1055" s="160" t="s">
        <v>4828</v>
      </c>
      <c r="G1055" s="160" t="s">
        <v>4765</v>
      </c>
      <c r="H1055" s="161">
        <v>630</v>
      </c>
      <c r="I1055" s="162">
        <v>28</v>
      </c>
      <c r="J1055" s="161">
        <v>806.4</v>
      </c>
      <c r="K1055" s="162">
        <v>22</v>
      </c>
      <c r="L1055" s="161">
        <v>177.40799999999999</v>
      </c>
      <c r="M1055" s="161">
        <v>807.40800000000002</v>
      </c>
      <c r="N1055" s="161">
        <v>1033</v>
      </c>
      <c r="O1055" s="156" t="str">
        <f t="shared" si="16"/>
        <v>BPLBL00157</v>
      </c>
    </row>
    <row r="1056" spans="1:15" ht="34.799999999999997">
      <c r="A1056" s="157" t="s">
        <v>5816</v>
      </c>
      <c r="B1056" s="157" t="s">
        <v>5817</v>
      </c>
      <c r="C1056" s="158"/>
      <c r="D1056" s="158"/>
      <c r="E1056" s="163" t="s">
        <v>4770</v>
      </c>
      <c r="F1056" s="160" t="s">
        <v>4828</v>
      </c>
      <c r="G1056" s="160" t="s">
        <v>4765</v>
      </c>
      <c r="H1056" s="161">
        <v>405</v>
      </c>
      <c r="I1056" s="162">
        <v>28</v>
      </c>
      <c r="J1056" s="161">
        <v>518.4</v>
      </c>
      <c r="K1056" s="162">
        <v>22</v>
      </c>
      <c r="L1056" s="161">
        <v>114.048</v>
      </c>
      <c r="M1056" s="161">
        <v>519.048</v>
      </c>
      <c r="N1056" s="161">
        <v>664</v>
      </c>
      <c r="O1056" s="156" t="str">
        <f t="shared" si="16"/>
        <v>BPLBL00158</v>
      </c>
    </row>
    <row r="1057" spans="1:15" ht="34.799999999999997">
      <c r="A1057" s="157" t="s">
        <v>5818</v>
      </c>
      <c r="B1057" s="157" t="s">
        <v>5819</v>
      </c>
      <c r="C1057" s="158"/>
      <c r="D1057" s="158"/>
      <c r="E1057" s="163" t="s">
        <v>4770</v>
      </c>
      <c r="F1057" s="160" t="s">
        <v>4828</v>
      </c>
      <c r="G1057" s="160" t="s">
        <v>4765</v>
      </c>
      <c r="H1057" s="161">
        <v>660</v>
      </c>
      <c r="I1057" s="162">
        <v>28</v>
      </c>
      <c r="J1057" s="161">
        <v>844.80000000000007</v>
      </c>
      <c r="K1057" s="162">
        <v>22</v>
      </c>
      <c r="L1057" s="161">
        <v>185.85600000000002</v>
      </c>
      <c r="M1057" s="161">
        <v>845.85599999999999</v>
      </c>
      <c r="N1057" s="161">
        <v>1083</v>
      </c>
      <c r="O1057" s="156" t="str">
        <f t="shared" si="16"/>
        <v>BPLBL00159</v>
      </c>
    </row>
    <row r="1058" spans="1:15" ht="34.799999999999997">
      <c r="A1058" s="157" t="s">
        <v>5820</v>
      </c>
      <c r="B1058" s="157" t="s">
        <v>5821</v>
      </c>
      <c r="C1058" s="158"/>
      <c r="D1058" s="158"/>
      <c r="E1058" s="163" t="s">
        <v>4770</v>
      </c>
      <c r="F1058" s="160" t="s">
        <v>4764</v>
      </c>
      <c r="G1058" s="160" t="s">
        <v>4767</v>
      </c>
      <c r="H1058" s="161">
        <v>175</v>
      </c>
      <c r="I1058" s="162">
        <v>28</v>
      </c>
      <c r="J1058" s="161">
        <v>224</v>
      </c>
      <c r="K1058" s="162">
        <v>22</v>
      </c>
      <c r="L1058" s="161">
        <v>49.28</v>
      </c>
      <c r="M1058" s="161">
        <v>224.28</v>
      </c>
      <c r="N1058" s="161">
        <v>287</v>
      </c>
      <c r="O1058" s="156" t="str">
        <f t="shared" si="16"/>
        <v>BPLBL00190</v>
      </c>
    </row>
    <row r="1059" spans="1:15" ht="34.799999999999997">
      <c r="A1059" s="157" t="s">
        <v>5822</v>
      </c>
      <c r="B1059" s="157" t="s">
        <v>5823</v>
      </c>
      <c r="C1059" s="158"/>
      <c r="D1059" s="158"/>
      <c r="E1059" s="163" t="s">
        <v>4770</v>
      </c>
      <c r="F1059" s="160" t="s">
        <v>4764</v>
      </c>
      <c r="G1059" s="160" t="s">
        <v>4767</v>
      </c>
      <c r="H1059" s="161">
        <v>150</v>
      </c>
      <c r="I1059" s="162">
        <v>28</v>
      </c>
      <c r="J1059" s="161">
        <v>192</v>
      </c>
      <c r="K1059" s="162">
        <v>22</v>
      </c>
      <c r="L1059" s="161">
        <v>42.24</v>
      </c>
      <c r="M1059" s="161">
        <v>192.24</v>
      </c>
      <c r="N1059" s="161">
        <v>246</v>
      </c>
      <c r="O1059" s="156" t="str">
        <f t="shared" si="16"/>
        <v>BPLBL00191</v>
      </c>
    </row>
    <row r="1060" spans="1:15" ht="34.799999999999997">
      <c r="A1060" s="157" t="s">
        <v>540</v>
      </c>
      <c r="B1060" s="157" t="s">
        <v>839</v>
      </c>
      <c r="C1060" s="158"/>
      <c r="D1060" s="157" t="s">
        <v>4634</v>
      </c>
      <c r="E1060" s="163" t="s">
        <v>4770</v>
      </c>
      <c r="F1060" s="160" t="s">
        <v>4828</v>
      </c>
      <c r="G1060" s="160" t="s">
        <v>4767</v>
      </c>
      <c r="H1060" s="161">
        <v>400</v>
      </c>
      <c r="I1060" s="162">
        <v>28</v>
      </c>
      <c r="J1060" s="161">
        <v>512</v>
      </c>
      <c r="K1060" s="162">
        <v>22</v>
      </c>
      <c r="L1060" s="161">
        <v>112.64</v>
      </c>
      <c r="M1060" s="161">
        <v>512.64</v>
      </c>
      <c r="N1060" s="161">
        <v>656</v>
      </c>
      <c r="O1060" s="156" t="str">
        <f t="shared" si="16"/>
        <v>BPLBL00266</v>
      </c>
    </row>
    <row r="1061" spans="1:15" ht="34.799999999999997">
      <c r="A1061" s="157" t="s">
        <v>545</v>
      </c>
      <c r="B1061" s="157" t="s">
        <v>844</v>
      </c>
      <c r="C1061" s="158"/>
      <c r="D1061" s="157" t="s">
        <v>4634</v>
      </c>
      <c r="E1061" s="163" t="s">
        <v>4770</v>
      </c>
      <c r="F1061" s="160" t="s">
        <v>4828</v>
      </c>
      <c r="G1061" s="160" t="s">
        <v>4765</v>
      </c>
      <c r="H1061" s="161">
        <v>675</v>
      </c>
      <c r="I1061" s="162">
        <v>28</v>
      </c>
      <c r="J1061" s="161">
        <v>864</v>
      </c>
      <c r="K1061" s="162">
        <v>22</v>
      </c>
      <c r="L1061" s="161">
        <v>190.08</v>
      </c>
      <c r="M1061" s="161">
        <v>865.08</v>
      </c>
      <c r="N1061" s="161">
        <v>1107</v>
      </c>
      <c r="O1061" s="156" t="str">
        <f t="shared" si="16"/>
        <v>BPLBL00267</v>
      </c>
    </row>
    <row r="1062" spans="1:15" ht="34.799999999999997">
      <c r="A1062" s="157" t="s">
        <v>2894</v>
      </c>
      <c r="B1062" s="157" t="s">
        <v>2895</v>
      </c>
      <c r="C1062" s="158"/>
      <c r="D1062" s="157" t="s">
        <v>4634</v>
      </c>
      <c r="E1062" s="163" t="s">
        <v>4770</v>
      </c>
      <c r="F1062" s="160" t="s">
        <v>4828</v>
      </c>
      <c r="G1062" s="160" t="s">
        <v>4767</v>
      </c>
      <c r="H1062" s="161">
        <v>395</v>
      </c>
      <c r="I1062" s="162">
        <v>28</v>
      </c>
      <c r="J1062" s="161">
        <v>505.6</v>
      </c>
      <c r="K1062" s="162">
        <v>22</v>
      </c>
      <c r="L1062" s="161">
        <v>111.232</v>
      </c>
      <c r="M1062" s="161">
        <v>506.23199999999997</v>
      </c>
      <c r="N1062" s="161">
        <v>648</v>
      </c>
      <c r="O1062" s="156" t="str">
        <f t="shared" si="16"/>
        <v>BPLBL00268</v>
      </c>
    </row>
    <row r="1063" spans="1:15" ht="34.799999999999997">
      <c r="A1063" s="157" t="s">
        <v>2896</v>
      </c>
      <c r="B1063" s="157" t="s">
        <v>2897</v>
      </c>
      <c r="C1063" s="158"/>
      <c r="D1063" s="157" t="s">
        <v>4634</v>
      </c>
      <c r="E1063" s="163" t="s">
        <v>4770</v>
      </c>
      <c r="F1063" s="160" t="s">
        <v>4764</v>
      </c>
      <c r="G1063" s="160" t="s">
        <v>4765</v>
      </c>
      <c r="H1063" s="161">
        <v>310</v>
      </c>
      <c r="I1063" s="162">
        <v>28</v>
      </c>
      <c r="J1063" s="161">
        <v>396.8</v>
      </c>
      <c r="K1063" s="162">
        <v>22</v>
      </c>
      <c r="L1063" s="161">
        <v>87.296000000000006</v>
      </c>
      <c r="M1063" s="161">
        <v>397.29599999999999</v>
      </c>
      <c r="N1063" s="161">
        <v>509</v>
      </c>
      <c r="O1063" s="156" t="str">
        <f t="shared" si="16"/>
        <v>BPLBL00269</v>
      </c>
    </row>
    <row r="1064" spans="1:15" ht="34.799999999999997">
      <c r="A1064" s="157" t="s">
        <v>2898</v>
      </c>
      <c r="B1064" s="157" t="s">
        <v>2899</v>
      </c>
      <c r="C1064" s="158"/>
      <c r="D1064" s="157" t="s">
        <v>4634</v>
      </c>
      <c r="E1064" s="163" t="s">
        <v>4770</v>
      </c>
      <c r="F1064" s="160" t="s">
        <v>4764</v>
      </c>
      <c r="G1064" s="160" t="s">
        <v>4765</v>
      </c>
      <c r="H1064" s="161">
        <v>305</v>
      </c>
      <c r="I1064" s="162">
        <v>28</v>
      </c>
      <c r="J1064" s="161">
        <v>390.40000000000003</v>
      </c>
      <c r="K1064" s="162">
        <v>22</v>
      </c>
      <c r="L1064" s="161">
        <v>85.888000000000005</v>
      </c>
      <c r="M1064" s="161">
        <v>390.88800000000003</v>
      </c>
      <c r="N1064" s="161">
        <v>500</v>
      </c>
      <c r="O1064" s="156" t="str">
        <f t="shared" si="16"/>
        <v>BPLBL00270</v>
      </c>
    </row>
    <row r="1065" spans="1:15" ht="34.799999999999997">
      <c r="A1065" s="157" t="s">
        <v>5824</v>
      </c>
      <c r="B1065" s="157" t="s">
        <v>5825</v>
      </c>
      <c r="C1065" s="158"/>
      <c r="D1065" s="157" t="s">
        <v>4634</v>
      </c>
      <c r="E1065" s="163" t="s">
        <v>4770</v>
      </c>
      <c r="F1065" s="160" t="s">
        <v>4828</v>
      </c>
      <c r="G1065" s="160" t="s">
        <v>4765</v>
      </c>
      <c r="H1065" s="161">
        <v>525</v>
      </c>
      <c r="I1065" s="162">
        <v>28</v>
      </c>
      <c r="J1065" s="161">
        <v>672</v>
      </c>
      <c r="K1065" s="162">
        <v>22</v>
      </c>
      <c r="L1065" s="161">
        <v>147.84</v>
      </c>
      <c r="M1065" s="161">
        <v>672.84</v>
      </c>
      <c r="N1065" s="161">
        <v>861</v>
      </c>
      <c r="O1065" s="156" t="str">
        <f t="shared" si="16"/>
        <v>BPLBL00291</v>
      </c>
    </row>
    <row r="1066" spans="1:15" ht="34.799999999999997">
      <c r="A1066" s="157" t="s">
        <v>5826</v>
      </c>
      <c r="B1066" s="157" t="s">
        <v>5827</v>
      </c>
      <c r="C1066" s="158"/>
      <c r="D1066" s="157" t="s">
        <v>4634</v>
      </c>
      <c r="E1066" s="163" t="s">
        <v>4770</v>
      </c>
      <c r="F1066" s="160" t="s">
        <v>4828</v>
      </c>
      <c r="G1066" s="160" t="s">
        <v>4765</v>
      </c>
      <c r="H1066" s="161">
        <v>1350</v>
      </c>
      <c r="I1066" s="162">
        <v>28</v>
      </c>
      <c r="J1066" s="161">
        <v>1728</v>
      </c>
      <c r="K1066" s="162">
        <v>22</v>
      </c>
      <c r="L1066" s="161">
        <v>380.16</v>
      </c>
      <c r="M1066" s="161">
        <v>1730</v>
      </c>
      <c r="N1066" s="161">
        <v>2215</v>
      </c>
      <c r="O1066" s="156" t="str">
        <f t="shared" si="16"/>
        <v>BPLBL00292</v>
      </c>
    </row>
    <row r="1067" spans="1:15" ht="34.799999999999997">
      <c r="A1067" s="157" t="s">
        <v>5828</v>
      </c>
      <c r="B1067" s="157" t="s">
        <v>5829</v>
      </c>
      <c r="C1067" s="158"/>
      <c r="D1067" s="157" t="s">
        <v>4634</v>
      </c>
      <c r="E1067" s="163" t="s">
        <v>4770</v>
      </c>
      <c r="F1067" s="160" t="s">
        <v>4828</v>
      </c>
      <c r="G1067" s="160" t="s">
        <v>4765</v>
      </c>
      <c r="H1067" s="161">
        <v>450</v>
      </c>
      <c r="I1067" s="162">
        <v>28</v>
      </c>
      <c r="J1067" s="161">
        <v>576</v>
      </c>
      <c r="K1067" s="162">
        <v>22</v>
      </c>
      <c r="L1067" s="161">
        <v>126.72</v>
      </c>
      <c r="M1067" s="161">
        <v>576.72</v>
      </c>
      <c r="N1067" s="161">
        <v>738</v>
      </c>
      <c r="O1067" s="156" t="str">
        <f t="shared" si="16"/>
        <v>BPLBL00293</v>
      </c>
    </row>
    <row r="1068" spans="1:15" ht="34.799999999999997">
      <c r="A1068" s="157" t="s">
        <v>5830</v>
      </c>
      <c r="B1068" s="157" t="s">
        <v>5831</v>
      </c>
      <c r="C1068" s="158"/>
      <c r="D1068" s="157" t="s">
        <v>4634</v>
      </c>
      <c r="E1068" s="163" t="s">
        <v>4770</v>
      </c>
      <c r="F1068" s="160" t="s">
        <v>4828</v>
      </c>
      <c r="G1068" s="160" t="s">
        <v>4765</v>
      </c>
      <c r="H1068" s="161">
        <v>555</v>
      </c>
      <c r="I1068" s="162">
        <v>28</v>
      </c>
      <c r="J1068" s="161">
        <v>710.4</v>
      </c>
      <c r="K1068" s="162">
        <v>22</v>
      </c>
      <c r="L1068" s="161">
        <v>156.28799999999998</v>
      </c>
      <c r="M1068" s="161">
        <v>711.28800000000001</v>
      </c>
      <c r="N1068" s="161">
        <v>910</v>
      </c>
      <c r="O1068" s="156" t="str">
        <f t="shared" si="16"/>
        <v>BPLBL00294</v>
      </c>
    </row>
    <row r="1069" spans="1:15" ht="34.799999999999997">
      <c r="A1069" s="157" t="s">
        <v>5832</v>
      </c>
      <c r="B1069" s="157" t="s">
        <v>5833</v>
      </c>
      <c r="C1069" s="158"/>
      <c r="D1069" s="157" t="s">
        <v>4634</v>
      </c>
      <c r="E1069" s="163" t="s">
        <v>4770</v>
      </c>
      <c r="F1069" s="160" t="s">
        <v>4828</v>
      </c>
      <c r="G1069" s="160" t="s">
        <v>4765</v>
      </c>
      <c r="H1069" s="161">
        <v>555</v>
      </c>
      <c r="I1069" s="162">
        <v>28</v>
      </c>
      <c r="J1069" s="161">
        <v>710.4</v>
      </c>
      <c r="K1069" s="162">
        <v>22</v>
      </c>
      <c r="L1069" s="161">
        <v>156.28799999999998</v>
      </c>
      <c r="M1069" s="161">
        <v>711.28800000000001</v>
      </c>
      <c r="N1069" s="161">
        <v>910</v>
      </c>
      <c r="O1069" s="156" t="str">
        <f t="shared" si="16"/>
        <v>BPLBL00295</v>
      </c>
    </row>
    <row r="1070" spans="1:15" ht="34.799999999999997">
      <c r="A1070" s="157" t="s">
        <v>5834</v>
      </c>
      <c r="B1070" s="157" t="s">
        <v>5835</v>
      </c>
      <c r="C1070" s="158"/>
      <c r="D1070" s="157" t="s">
        <v>4634</v>
      </c>
      <c r="E1070" s="163" t="s">
        <v>4770</v>
      </c>
      <c r="F1070" s="160" t="s">
        <v>4828</v>
      </c>
      <c r="G1070" s="160" t="s">
        <v>4765</v>
      </c>
      <c r="H1070" s="161">
        <v>575</v>
      </c>
      <c r="I1070" s="162">
        <v>28</v>
      </c>
      <c r="J1070" s="161">
        <v>736</v>
      </c>
      <c r="K1070" s="162">
        <v>22</v>
      </c>
      <c r="L1070" s="161">
        <v>161.91999999999999</v>
      </c>
      <c r="M1070" s="161">
        <v>736.92</v>
      </c>
      <c r="N1070" s="161">
        <v>943</v>
      </c>
      <c r="O1070" s="156" t="str">
        <f t="shared" si="16"/>
        <v>BPLBL00296</v>
      </c>
    </row>
    <row r="1071" spans="1:15" ht="34.799999999999997">
      <c r="A1071" s="157" t="s">
        <v>5836</v>
      </c>
      <c r="B1071" s="157" t="s">
        <v>5837</v>
      </c>
      <c r="C1071" s="158"/>
      <c r="D1071" s="157" t="s">
        <v>4634</v>
      </c>
      <c r="E1071" s="163" t="s">
        <v>4770</v>
      </c>
      <c r="F1071" s="160" t="s">
        <v>4764</v>
      </c>
      <c r="G1071" s="160" t="s">
        <v>4765</v>
      </c>
      <c r="H1071" s="161">
        <v>350</v>
      </c>
      <c r="I1071" s="162">
        <v>28</v>
      </c>
      <c r="J1071" s="161">
        <v>448</v>
      </c>
      <c r="K1071" s="162">
        <v>22</v>
      </c>
      <c r="L1071" s="161">
        <v>98.56</v>
      </c>
      <c r="M1071" s="161">
        <v>448.56</v>
      </c>
      <c r="N1071" s="161">
        <v>574</v>
      </c>
      <c r="O1071" s="156" t="str">
        <f t="shared" si="16"/>
        <v>BPLBL00297</v>
      </c>
    </row>
    <row r="1072" spans="1:15" ht="34.799999999999997">
      <c r="A1072" s="157" t="s">
        <v>5838</v>
      </c>
      <c r="B1072" s="157" t="s">
        <v>5839</v>
      </c>
      <c r="C1072" s="158"/>
      <c r="D1072" s="157" t="s">
        <v>4634</v>
      </c>
      <c r="E1072" s="163" t="s">
        <v>4770</v>
      </c>
      <c r="F1072" s="160" t="s">
        <v>4764</v>
      </c>
      <c r="G1072" s="160" t="s">
        <v>4765</v>
      </c>
      <c r="H1072" s="161">
        <v>350</v>
      </c>
      <c r="I1072" s="162">
        <v>28</v>
      </c>
      <c r="J1072" s="161">
        <v>448</v>
      </c>
      <c r="K1072" s="162">
        <v>22</v>
      </c>
      <c r="L1072" s="161">
        <v>98.56</v>
      </c>
      <c r="M1072" s="161">
        <v>448.56</v>
      </c>
      <c r="N1072" s="161">
        <v>574</v>
      </c>
      <c r="O1072" s="156" t="str">
        <f t="shared" si="16"/>
        <v>BPLBL00298</v>
      </c>
    </row>
    <row r="1073" spans="1:15" ht="34.799999999999997">
      <c r="A1073" s="157" t="s">
        <v>5840</v>
      </c>
      <c r="B1073" s="157" t="s">
        <v>5841</v>
      </c>
      <c r="C1073" s="158"/>
      <c r="D1073" s="157" t="s">
        <v>4634</v>
      </c>
      <c r="E1073" s="163" t="s">
        <v>4770</v>
      </c>
      <c r="F1073" s="160" t="s">
        <v>4828</v>
      </c>
      <c r="G1073" s="160" t="s">
        <v>4765</v>
      </c>
      <c r="H1073" s="161">
        <v>640</v>
      </c>
      <c r="I1073" s="162">
        <v>28</v>
      </c>
      <c r="J1073" s="161">
        <v>819.2</v>
      </c>
      <c r="K1073" s="162">
        <v>22</v>
      </c>
      <c r="L1073" s="161">
        <v>180.22400000000002</v>
      </c>
      <c r="M1073" s="161">
        <v>820.22400000000005</v>
      </c>
      <c r="N1073" s="161">
        <v>1050</v>
      </c>
      <c r="O1073" s="156" t="str">
        <f t="shared" si="16"/>
        <v>BPLBL00299</v>
      </c>
    </row>
    <row r="1074" spans="1:15" ht="34.799999999999997">
      <c r="A1074" s="157" t="s">
        <v>5842</v>
      </c>
      <c r="B1074" s="157" t="s">
        <v>5843</v>
      </c>
      <c r="C1074" s="158"/>
      <c r="D1074" s="157" t="s">
        <v>4634</v>
      </c>
      <c r="E1074" s="163" t="s">
        <v>4770</v>
      </c>
      <c r="F1074" s="160" t="s">
        <v>4828</v>
      </c>
      <c r="G1074" s="160" t="s">
        <v>4765</v>
      </c>
      <c r="H1074" s="161">
        <v>555</v>
      </c>
      <c r="I1074" s="162">
        <v>28</v>
      </c>
      <c r="J1074" s="161">
        <v>710.4</v>
      </c>
      <c r="K1074" s="162">
        <v>22</v>
      </c>
      <c r="L1074" s="161">
        <v>156.28799999999998</v>
      </c>
      <c r="M1074" s="161">
        <v>711.28800000000001</v>
      </c>
      <c r="N1074" s="161">
        <v>910</v>
      </c>
      <c r="O1074" s="156" t="str">
        <f t="shared" si="16"/>
        <v>BPLBL00300</v>
      </c>
    </row>
    <row r="1075" spans="1:15" ht="34.799999999999997">
      <c r="A1075" s="157" t="s">
        <v>3636</v>
      </c>
      <c r="B1075" s="157" t="s">
        <v>3637</v>
      </c>
      <c r="C1075" s="158"/>
      <c r="D1075" s="157" t="s">
        <v>29</v>
      </c>
      <c r="E1075" s="163" t="s">
        <v>4766</v>
      </c>
      <c r="F1075" s="160" t="s">
        <v>4828</v>
      </c>
      <c r="G1075" s="160" t="s">
        <v>4767</v>
      </c>
      <c r="H1075" s="161">
        <v>475</v>
      </c>
      <c r="I1075" s="162">
        <v>28</v>
      </c>
      <c r="J1075" s="161">
        <v>608</v>
      </c>
      <c r="K1075" s="162">
        <v>22</v>
      </c>
      <c r="L1075" s="161">
        <v>133.76</v>
      </c>
      <c r="M1075" s="161">
        <v>608.76</v>
      </c>
      <c r="N1075" s="161">
        <v>779</v>
      </c>
      <c r="O1075" s="156" t="str">
        <f t="shared" si="16"/>
        <v>BPLBL00470</v>
      </c>
    </row>
    <row r="1076" spans="1:15" ht="34.799999999999997">
      <c r="A1076" s="157" t="s">
        <v>3638</v>
      </c>
      <c r="B1076" s="157" t="s">
        <v>3639</v>
      </c>
      <c r="C1076" s="158"/>
      <c r="D1076" s="157" t="s">
        <v>29</v>
      </c>
      <c r="E1076" s="163" t="s">
        <v>4766</v>
      </c>
      <c r="F1076" s="160" t="s">
        <v>4828</v>
      </c>
      <c r="G1076" s="160" t="s">
        <v>4767</v>
      </c>
      <c r="H1076" s="161">
        <v>1505</v>
      </c>
      <c r="I1076" s="162">
        <v>28</v>
      </c>
      <c r="J1076" s="161">
        <v>1926</v>
      </c>
      <c r="K1076" s="162">
        <v>22</v>
      </c>
      <c r="L1076" s="161">
        <v>423.80800000000005</v>
      </c>
      <c r="M1076" s="161">
        <v>1929</v>
      </c>
      <c r="N1076" s="161">
        <v>2469</v>
      </c>
      <c r="O1076" s="156" t="str">
        <f t="shared" si="16"/>
        <v>BPLBL00471</v>
      </c>
    </row>
    <row r="1077" spans="1:15" ht="34.799999999999997">
      <c r="A1077" s="157" t="s">
        <v>3646</v>
      </c>
      <c r="B1077" s="157" t="s">
        <v>3647</v>
      </c>
      <c r="C1077" s="158"/>
      <c r="D1077" s="157" t="s">
        <v>29</v>
      </c>
      <c r="E1077" s="163" t="s">
        <v>4766</v>
      </c>
      <c r="F1077" s="160" t="s">
        <v>4764</v>
      </c>
      <c r="G1077" s="160" t="s">
        <v>4767</v>
      </c>
      <c r="H1077" s="161">
        <v>390</v>
      </c>
      <c r="I1077" s="162">
        <v>28</v>
      </c>
      <c r="J1077" s="161">
        <v>499.2</v>
      </c>
      <c r="K1077" s="162">
        <v>22</v>
      </c>
      <c r="L1077" s="161">
        <v>109.824</v>
      </c>
      <c r="M1077" s="161">
        <v>499.82400000000001</v>
      </c>
      <c r="N1077" s="161">
        <v>640</v>
      </c>
      <c r="O1077" s="156" t="str">
        <f t="shared" si="16"/>
        <v>BPLBL00472</v>
      </c>
    </row>
    <row r="1078" spans="1:15" ht="34.799999999999997">
      <c r="A1078" s="157" t="s">
        <v>3648</v>
      </c>
      <c r="B1078" s="157" t="s">
        <v>3649</v>
      </c>
      <c r="C1078" s="158"/>
      <c r="D1078" s="157" t="s">
        <v>29</v>
      </c>
      <c r="E1078" s="163" t="s">
        <v>4766</v>
      </c>
      <c r="F1078" s="160" t="s">
        <v>4828</v>
      </c>
      <c r="G1078" s="160" t="s">
        <v>4767</v>
      </c>
      <c r="H1078" s="161">
        <v>475</v>
      </c>
      <c r="I1078" s="162">
        <v>28</v>
      </c>
      <c r="J1078" s="161">
        <v>608</v>
      </c>
      <c r="K1078" s="162">
        <v>22</v>
      </c>
      <c r="L1078" s="161">
        <v>133.76</v>
      </c>
      <c r="M1078" s="161">
        <v>608.76</v>
      </c>
      <c r="N1078" s="161">
        <v>779</v>
      </c>
      <c r="O1078" s="156" t="str">
        <f t="shared" si="16"/>
        <v>BPLBL00473</v>
      </c>
    </row>
    <row r="1079" spans="1:15" ht="34.799999999999997">
      <c r="A1079" s="157" t="s">
        <v>3650</v>
      </c>
      <c r="B1079" s="157" t="s">
        <v>3651</v>
      </c>
      <c r="C1079" s="158"/>
      <c r="D1079" s="157" t="s">
        <v>29</v>
      </c>
      <c r="E1079" s="163" t="s">
        <v>4766</v>
      </c>
      <c r="F1079" s="160" t="s">
        <v>4764</v>
      </c>
      <c r="G1079" s="160" t="s">
        <v>4767</v>
      </c>
      <c r="H1079" s="161">
        <v>260</v>
      </c>
      <c r="I1079" s="162">
        <v>28</v>
      </c>
      <c r="J1079" s="161">
        <v>332.8</v>
      </c>
      <c r="K1079" s="162">
        <v>22</v>
      </c>
      <c r="L1079" s="161">
        <v>73.216000000000008</v>
      </c>
      <c r="M1079" s="161">
        <v>333.21600000000001</v>
      </c>
      <c r="N1079" s="161">
        <v>427</v>
      </c>
      <c r="O1079" s="156" t="str">
        <f t="shared" si="16"/>
        <v>BPLBL00474</v>
      </c>
    </row>
    <row r="1080" spans="1:15" ht="34.799999999999997">
      <c r="A1080" s="157" t="s">
        <v>3652</v>
      </c>
      <c r="B1080" s="157" t="s">
        <v>3653</v>
      </c>
      <c r="C1080" s="158"/>
      <c r="D1080" s="157" t="s">
        <v>29</v>
      </c>
      <c r="E1080" s="163" t="s">
        <v>4766</v>
      </c>
      <c r="F1080" s="160" t="s">
        <v>4764</v>
      </c>
      <c r="G1080" s="160" t="s">
        <v>4767</v>
      </c>
      <c r="H1080" s="161">
        <v>260</v>
      </c>
      <c r="I1080" s="162">
        <v>28</v>
      </c>
      <c r="J1080" s="161">
        <v>332.8</v>
      </c>
      <c r="K1080" s="162">
        <v>22</v>
      </c>
      <c r="L1080" s="161">
        <v>73.216000000000008</v>
      </c>
      <c r="M1080" s="161">
        <v>333.21600000000001</v>
      </c>
      <c r="N1080" s="161">
        <v>427</v>
      </c>
      <c r="O1080" s="156" t="str">
        <f t="shared" si="16"/>
        <v>BPLBL00475</v>
      </c>
    </row>
    <row r="1081" spans="1:15" ht="34.799999999999997">
      <c r="A1081" s="157" t="s">
        <v>3654</v>
      </c>
      <c r="B1081" s="157" t="s">
        <v>3655</v>
      </c>
      <c r="C1081" s="158"/>
      <c r="D1081" s="157" t="s">
        <v>29</v>
      </c>
      <c r="E1081" s="163" t="s">
        <v>4766</v>
      </c>
      <c r="F1081" s="160" t="s">
        <v>4828</v>
      </c>
      <c r="G1081" s="160" t="s">
        <v>4767</v>
      </c>
      <c r="H1081" s="161">
        <v>425</v>
      </c>
      <c r="I1081" s="162">
        <v>28</v>
      </c>
      <c r="J1081" s="161">
        <v>544</v>
      </c>
      <c r="K1081" s="162">
        <v>22</v>
      </c>
      <c r="L1081" s="161">
        <v>119.68</v>
      </c>
      <c r="M1081" s="161">
        <v>544.68000000000006</v>
      </c>
      <c r="N1081" s="161">
        <v>697</v>
      </c>
      <c r="O1081" s="156" t="str">
        <f t="shared" si="16"/>
        <v>BPLBL00476</v>
      </c>
    </row>
    <row r="1082" spans="1:15" ht="34.799999999999997">
      <c r="A1082" s="157" t="s">
        <v>3656</v>
      </c>
      <c r="B1082" s="157" t="s">
        <v>3657</v>
      </c>
      <c r="C1082" s="158"/>
      <c r="D1082" s="157" t="s">
        <v>29</v>
      </c>
      <c r="E1082" s="163" t="s">
        <v>4766</v>
      </c>
      <c r="F1082" s="160" t="s">
        <v>4828</v>
      </c>
      <c r="G1082" s="160" t="s">
        <v>4767</v>
      </c>
      <c r="H1082" s="161">
        <v>600</v>
      </c>
      <c r="I1082" s="162">
        <v>28</v>
      </c>
      <c r="J1082" s="161">
        <v>768</v>
      </c>
      <c r="K1082" s="162">
        <v>22</v>
      </c>
      <c r="L1082" s="161">
        <v>168.96</v>
      </c>
      <c r="M1082" s="161">
        <v>768.96</v>
      </c>
      <c r="N1082" s="161">
        <v>984</v>
      </c>
      <c r="O1082" s="156" t="str">
        <f t="shared" si="16"/>
        <v>BPLBL00477</v>
      </c>
    </row>
    <row r="1083" spans="1:15" ht="34.799999999999997">
      <c r="A1083" s="157" t="s">
        <v>3658</v>
      </c>
      <c r="B1083" s="157" t="s">
        <v>3659</v>
      </c>
      <c r="C1083" s="158"/>
      <c r="D1083" s="157" t="s">
        <v>29</v>
      </c>
      <c r="E1083" s="163" t="s">
        <v>4766</v>
      </c>
      <c r="F1083" s="160" t="s">
        <v>4828</v>
      </c>
      <c r="G1083" s="160" t="s">
        <v>4767</v>
      </c>
      <c r="H1083" s="161">
        <v>600</v>
      </c>
      <c r="I1083" s="162">
        <v>28</v>
      </c>
      <c r="J1083" s="161">
        <v>768</v>
      </c>
      <c r="K1083" s="162">
        <v>22</v>
      </c>
      <c r="L1083" s="161">
        <v>168.96</v>
      </c>
      <c r="M1083" s="161">
        <v>768.96</v>
      </c>
      <c r="N1083" s="161">
        <v>984</v>
      </c>
      <c r="O1083" s="156" t="str">
        <f t="shared" si="16"/>
        <v>BPLBL00478</v>
      </c>
    </row>
    <row r="1084" spans="1:15" ht="34.799999999999997">
      <c r="A1084" s="157" t="s">
        <v>3663</v>
      </c>
      <c r="B1084" s="157" t="s">
        <v>3664</v>
      </c>
      <c r="C1084" s="158"/>
      <c r="D1084" s="157" t="s">
        <v>29</v>
      </c>
      <c r="E1084" s="163" t="s">
        <v>4766</v>
      </c>
      <c r="F1084" s="160" t="s">
        <v>4764</v>
      </c>
      <c r="G1084" s="160" t="s">
        <v>4767</v>
      </c>
      <c r="H1084" s="161">
        <v>245</v>
      </c>
      <c r="I1084" s="162">
        <v>28</v>
      </c>
      <c r="J1084" s="161">
        <v>313.60000000000002</v>
      </c>
      <c r="K1084" s="162">
        <v>22</v>
      </c>
      <c r="L1084" s="161">
        <v>68.992000000000004</v>
      </c>
      <c r="M1084" s="161">
        <v>313.99200000000002</v>
      </c>
      <c r="N1084" s="161">
        <v>402</v>
      </c>
      <c r="O1084" s="156" t="str">
        <f t="shared" si="16"/>
        <v>BPLBL00479</v>
      </c>
    </row>
    <row r="1085" spans="1:15" ht="34.799999999999997">
      <c r="A1085" s="157" t="s">
        <v>5844</v>
      </c>
      <c r="B1085" s="157" t="s">
        <v>5845</v>
      </c>
      <c r="C1085" s="158"/>
      <c r="D1085" s="157" t="s">
        <v>4634</v>
      </c>
      <c r="E1085" s="163" t="s">
        <v>4770</v>
      </c>
      <c r="F1085" s="160" t="s">
        <v>4828</v>
      </c>
      <c r="G1085" s="160" t="s">
        <v>4767</v>
      </c>
      <c r="H1085" s="161">
        <v>655</v>
      </c>
      <c r="I1085" s="162">
        <v>28</v>
      </c>
      <c r="J1085" s="161">
        <v>838.4</v>
      </c>
      <c r="K1085" s="162">
        <v>22</v>
      </c>
      <c r="L1085" s="161">
        <v>184.44800000000001</v>
      </c>
      <c r="M1085" s="161">
        <v>839.44799999999998</v>
      </c>
      <c r="N1085" s="161">
        <v>1074</v>
      </c>
      <c r="O1085" s="156" t="str">
        <f t="shared" si="16"/>
        <v>BPLBR00392</v>
      </c>
    </row>
    <row r="1086" spans="1:15" ht="34.799999999999997">
      <c r="A1086" s="157" t="s">
        <v>5846</v>
      </c>
      <c r="B1086" s="157" t="s">
        <v>5847</v>
      </c>
      <c r="C1086" s="158"/>
      <c r="D1086" s="157" t="s">
        <v>4634</v>
      </c>
      <c r="E1086" s="163" t="s">
        <v>4770</v>
      </c>
      <c r="F1086" s="160" t="s">
        <v>4828</v>
      </c>
      <c r="G1086" s="160" t="s">
        <v>4767</v>
      </c>
      <c r="H1086" s="161">
        <v>1540</v>
      </c>
      <c r="I1086" s="162">
        <v>28</v>
      </c>
      <c r="J1086" s="161">
        <v>1971</v>
      </c>
      <c r="K1086" s="162">
        <v>22</v>
      </c>
      <c r="L1086" s="161">
        <v>433.66399999999999</v>
      </c>
      <c r="M1086" s="161">
        <v>1974</v>
      </c>
      <c r="N1086" s="161">
        <v>2526</v>
      </c>
      <c r="O1086" s="156" t="str">
        <f t="shared" si="16"/>
        <v>BPLBR00393</v>
      </c>
    </row>
    <row r="1087" spans="1:15" ht="34.799999999999997">
      <c r="A1087" s="157" t="s">
        <v>5848</v>
      </c>
      <c r="B1087" s="157" t="s">
        <v>5849</v>
      </c>
      <c r="C1087" s="158"/>
      <c r="D1087" s="157" t="s">
        <v>4634</v>
      </c>
      <c r="E1087" s="163" t="s">
        <v>4770</v>
      </c>
      <c r="F1087" s="160" t="s">
        <v>4828</v>
      </c>
      <c r="G1087" s="160" t="s">
        <v>4767</v>
      </c>
      <c r="H1087" s="161">
        <v>600</v>
      </c>
      <c r="I1087" s="162">
        <v>28</v>
      </c>
      <c r="J1087" s="161">
        <v>768</v>
      </c>
      <c r="K1087" s="162">
        <v>22</v>
      </c>
      <c r="L1087" s="161">
        <v>168.96</v>
      </c>
      <c r="M1087" s="161">
        <v>768.96</v>
      </c>
      <c r="N1087" s="161">
        <v>984</v>
      </c>
      <c r="O1087" s="156" t="str">
        <f t="shared" si="16"/>
        <v>BPLBR00394</v>
      </c>
    </row>
    <row r="1088" spans="1:15" ht="34.799999999999997">
      <c r="A1088" s="157" t="s">
        <v>5850</v>
      </c>
      <c r="B1088" s="157" t="s">
        <v>5851</v>
      </c>
      <c r="C1088" s="158"/>
      <c r="D1088" s="157" t="s">
        <v>4634</v>
      </c>
      <c r="E1088" s="163" t="s">
        <v>4770</v>
      </c>
      <c r="F1088" s="160" t="s">
        <v>4828</v>
      </c>
      <c r="G1088" s="160" t="s">
        <v>4767</v>
      </c>
      <c r="H1088" s="161">
        <v>730</v>
      </c>
      <c r="I1088" s="162">
        <v>28</v>
      </c>
      <c r="J1088" s="161">
        <v>934.4</v>
      </c>
      <c r="K1088" s="162">
        <v>22</v>
      </c>
      <c r="L1088" s="161">
        <v>205.56799999999998</v>
      </c>
      <c r="M1088" s="161">
        <v>935.56799999999998</v>
      </c>
      <c r="N1088" s="161">
        <v>1198</v>
      </c>
      <c r="O1088" s="156" t="str">
        <f t="shared" si="16"/>
        <v>BPLBR00395</v>
      </c>
    </row>
    <row r="1089" spans="1:15" ht="34.799999999999997">
      <c r="A1089" s="157" t="s">
        <v>5852</v>
      </c>
      <c r="B1089" s="157" t="s">
        <v>5853</v>
      </c>
      <c r="C1089" s="158"/>
      <c r="D1089" s="157" t="s">
        <v>4634</v>
      </c>
      <c r="E1089" s="163" t="s">
        <v>4770</v>
      </c>
      <c r="F1089" s="160" t="s">
        <v>4764</v>
      </c>
      <c r="G1089" s="160" t="s">
        <v>4767</v>
      </c>
      <c r="H1089" s="161">
        <v>400</v>
      </c>
      <c r="I1089" s="162">
        <v>28</v>
      </c>
      <c r="J1089" s="161">
        <v>512</v>
      </c>
      <c r="K1089" s="162">
        <v>22</v>
      </c>
      <c r="L1089" s="161">
        <v>112.64</v>
      </c>
      <c r="M1089" s="161">
        <v>512.64</v>
      </c>
      <c r="N1089" s="161">
        <v>656</v>
      </c>
      <c r="O1089" s="156" t="str">
        <f t="shared" si="16"/>
        <v>BPLBR00396</v>
      </c>
    </row>
    <row r="1090" spans="1:15" ht="34.799999999999997">
      <c r="A1090" s="157" t="s">
        <v>5854</v>
      </c>
      <c r="B1090" s="157" t="s">
        <v>5855</v>
      </c>
      <c r="C1090" s="158"/>
      <c r="D1090" s="157" t="s">
        <v>4634</v>
      </c>
      <c r="E1090" s="163" t="s">
        <v>4770</v>
      </c>
      <c r="F1090" s="160" t="s">
        <v>4764</v>
      </c>
      <c r="G1090" s="160" t="s">
        <v>4767</v>
      </c>
      <c r="H1090" s="161">
        <v>400</v>
      </c>
      <c r="I1090" s="162">
        <v>28</v>
      </c>
      <c r="J1090" s="161">
        <v>512</v>
      </c>
      <c r="K1090" s="162">
        <v>22</v>
      </c>
      <c r="L1090" s="161">
        <v>112.64</v>
      </c>
      <c r="M1090" s="161">
        <v>512.64</v>
      </c>
      <c r="N1090" s="161">
        <v>656</v>
      </c>
      <c r="O1090" s="156" t="str">
        <f t="shared" ref="O1090:O1153" si="17">VLOOKUP(A1090,Old,1,FALSE)</f>
        <v>BPLBR00397</v>
      </c>
    </row>
    <row r="1091" spans="1:15" ht="34.799999999999997">
      <c r="A1091" s="157" t="s">
        <v>5856</v>
      </c>
      <c r="B1091" s="157" t="s">
        <v>5857</v>
      </c>
      <c r="C1091" s="158"/>
      <c r="D1091" s="157" t="s">
        <v>4634</v>
      </c>
      <c r="E1091" s="163" t="s">
        <v>4770</v>
      </c>
      <c r="F1091" s="160" t="s">
        <v>4828</v>
      </c>
      <c r="G1091" s="160" t="s">
        <v>4767</v>
      </c>
      <c r="H1091" s="161">
        <v>635</v>
      </c>
      <c r="I1091" s="162">
        <v>28</v>
      </c>
      <c r="J1091" s="161">
        <v>812.80000000000007</v>
      </c>
      <c r="K1091" s="162">
        <v>22</v>
      </c>
      <c r="L1091" s="161">
        <v>178.816</v>
      </c>
      <c r="M1091" s="161">
        <v>813.81600000000003</v>
      </c>
      <c r="N1091" s="161">
        <v>1042</v>
      </c>
      <c r="O1091" s="156" t="str">
        <f t="shared" si="17"/>
        <v>BPLBR00398</v>
      </c>
    </row>
    <row r="1092" spans="1:15" ht="34.799999999999997">
      <c r="A1092" s="157" t="s">
        <v>5858</v>
      </c>
      <c r="B1092" s="157" t="s">
        <v>5859</v>
      </c>
      <c r="C1092" s="158"/>
      <c r="D1092" s="157" t="s">
        <v>4634</v>
      </c>
      <c r="E1092" s="163" t="s">
        <v>4770</v>
      </c>
      <c r="F1092" s="160" t="s">
        <v>4828</v>
      </c>
      <c r="G1092" s="160" t="s">
        <v>4767</v>
      </c>
      <c r="H1092" s="161">
        <v>630</v>
      </c>
      <c r="I1092" s="162">
        <v>28</v>
      </c>
      <c r="J1092" s="161">
        <v>806.4</v>
      </c>
      <c r="K1092" s="162">
        <v>22</v>
      </c>
      <c r="L1092" s="161">
        <v>177.40799999999999</v>
      </c>
      <c r="M1092" s="161">
        <v>807.40800000000002</v>
      </c>
      <c r="N1092" s="161">
        <v>1033</v>
      </c>
      <c r="O1092" s="156" t="str">
        <f t="shared" si="17"/>
        <v>BPLBR00399</v>
      </c>
    </row>
    <row r="1093" spans="1:15" ht="34.799999999999997">
      <c r="A1093" s="157" t="s">
        <v>5860</v>
      </c>
      <c r="B1093" s="157" t="s">
        <v>5861</v>
      </c>
      <c r="C1093" s="158"/>
      <c r="D1093" s="157" t="s">
        <v>4634</v>
      </c>
      <c r="E1093" s="163" t="s">
        <v>4770</v>
      </c>
      <c r="F1093" s="160" t="s">
        <v>4828</v>
      </c>
      <c r="G1093" s="160" t="s">
        <v>4767</v>
      </c>
      <c r="H1093" s="161">
        <v>630</v>
      </c>
      <c r="I1093" s="162">
        <v>28</v>
      </c>
      <c r="J1093" s="161">
        <v>806.4</v>
      </c>
      <c r="K1093" s="162">
        <v>22</v>
      </c>
      <c r="L1093" s="161">
        <v>177.40799999999999</v>
      </c>
      <c r="M1093" s="161">
        <v>807.40800000000002</v>
      </c>
      <c r="N1093" s="161">
        <v>1033</v>
      </c>
      <c r="O1093" s="156" t="str">
        <f t="shared" si="17"/>
        <v>BPLBR00400</v>
      </c>
    </row>
    <row r="1094" spans="1:15" ht="34.799999999999997">
      <c r="A1094" s="157" t="s">
        <v>5862</v>
      </c>
      <c r="B1094" s="157" t="s">
        <v>5863</v>
      </c>
      <c r="C1094" s="158"/>
      <c r="D1094" s="157" t="s">
        <v>4634</v>
      </c>
      <c r="E1094" s="163" t="s">
        <v>4770</v>
      </c>
      <c r="F1094" s="160" t="s">
        <v>4828</v>
      </c>
      <c r="G1094" s="160" t="s">
        <v>4767</v>
      </c>
      <c r="H1094" s="161">
        <v>510</v>
      </c>
      <c r="I1094" s="162">
        <v>28</v>
      </c>
      <c r="J1094" s="161">
        <v>652.80000000000007</v>
      </c>
      <c r="K1094" s="162">
        <v>22</v>
      </c>
      <c r="L1094" s="161">
        <v>143.61600000000001</v>
      </c>
      <c r="M1094" s="161">
        <v>653.61599999999999</v>
      </c>
      <c r="N1094" s="161">
        <v>837</v>
      </c>
      <c r="O1094" s="156" t="str">
        <f t="shared" si="17"/>
        <v>BPLBR00401</v>
      </c>
    </row>
    <row r="1095" spans="1:15" ht="34.799999999999997">
      <c r="A1095" s="157" t="s">
        <v>5864</v>
      </c>
      <c r="B1095" s="157" t="s">
        <v>5865</v>
      </c>
      <c r="C1095" s="158"/>
      <c r="D1095" s="157" t="s">
        <v>27</v>
      </c>
      <c r="E1095" s="163" t="s">
        <v>4766</v>
      </c>
      <c r="F1095" s="160" t="s">
        <v>4828</v>
      </c>
      <c r="G1095" s="160" t="s">
        <v>4767</v>
      </c>
      <c r="H1095" s="161">
        <v>560</v>
      </c>
      <c r="I1095" s="162">
        <v>28</v>
      </c>
      <c r="J1095" s="161">
        <v>716.80000000000007</v>
      </c>
      <c r="K1095" s="162">
        <v>22</v>
      </c>
      <c r="L1095" s="161">
        <v>157.69600000000003</v>
      </c>
      <c r="M1095" s="161">
        <v>717.69600000000003</v>
      </c>
      <c r="N1095" s="161">
        <v>919</v>
      </c>
      <c r="O1095" s="156" t="str">
        <f t="shared" si="17"/>
        <v>BPLBW00326</v>
      </c>
    </row>
    <row r="1096" spans="1:15" ht="34.799999999999997">
      <c r="A1096" s="157" t="s">
        <v>5866</v>
      </c>
      <c r="B1096" s="157" t="s">
        <v>5867</v>
      </c>
      <c r="C1096" s="158"/>
      <c r="D1096" s="157" t="s">
        <v>27</v>
      </c>
      <c r="E1096" s="163" t="s">
        <v>4766</v>
      </c>
      <c r="F1096" s="160" t="s">
        <v>4828</v>
      </c>
      <c r="G1096" s="160" t="s">
        <v>4767</v>
      </c>
      <c r="H1096" s="161">
        <v>510</v>
      </c>
      <c r="I1096" s="162">
        <v>28</v>
      </c>
      <c r="J1096" s="161">
        <v>652.80000000000007</v>
      </c>
      <c r="K1096" s="162">
        <v>22</v>
      </c>
      <c r="L1096" s="161">
        <v>143.61600000000001</v>
      </c>
      <c r="M1096" s="161">
        <v>653.61599999999999</v>
      </c>
      <c r="N1096" s="161">
        <v>837</v>
      </c>
      <c r="O1096" s="156" t="str">
        <f t="shared" si="17"/>
        <v>BPLBW00327</v>
      </c>
    </row>
    <row r="1097" spans="1:15" ht="34.799999999999997">
      <c r="A1097" s="157" t="s">
        <v>5868</v>
      </c>
      <c r="B1097" s="157" t="s">
        <v>5869</v>
      </c>
      <c r="C1097" s="158"/>
      <c r="D1097" s="157" t="s">
        <v>27</v>
      </c>
      <c r="E1097" s="163" t="s">
        <v>4766</v>
      </c>
      <c r="F1097" s="160" t="s">
        <v>4828</v>
      </c>
      <c r="G1097" s="160" t="s">
        <v>4767</v>
      </c>
      <c r="H1097" s="161">
        <v>510</v>
      </c>
      <c r="I1097" s="162">
        <v>28</v>
      </c>
      <c r="J1097" s="161">
        <v>652.80000000000007</v>
      </c>
      <c r="K1097" s="162">
        <v>22</v>
      </c>
      <c r="L1097" s="161">
        <v>143.61600000000001</v>
      </c>
      <c r="M1097" s="161">
        <v>653.61599999999999</v>
      </c>
      <c r="N1097" s="161">
        <v>837</v>
      </c>
      <c r="O1097" s="156" t="str">
        <f t="shared" si="17"/>
        <v>BPLBW00328</v>
      </c>
    </row>
    <row r="1098" spans="1:15" ht="34.799999999999997">
      <c r="A1098" s="157" t="s">
        <v>5870</v>
      </c>
      <c r="B1098" s="157" t="s">
        <v>5871</v>
      </c>
      <c r="C1098" s="158"/>
      <c r="D1098" s="157" t="s">
        <v>27</v>
      </c>
      <c r="E1098" s="163" t="s">
        <v>4766</v>
      </c>
      <c r="F1098" s="160" t="s">
        <v>4764</v>
      </c>
      <c r="G1098" s="160" t="s">
        <v>4767</v>
      </c>
      <c r="H1098" s="161">
        <v>395</v>
      </c>
      <c r="I1098" s="162">
        <v>28</v>
      </c>
      <c r="J1098" s="161">
        <v>505.6</v>
      </c>
      <c r="K1098" s="162">
        <v>22</v>
      </c>
      <c r="L1098" s="161">
        <v>111.232</v>
      </c>
      <c r="M1098" s="161">
        <v>506.23199999999997</v>
      </c>
      <c r="N1098" s="161">
        <v>648</v>
      </c>
      <c r="O1098" s="156" t="str">
        <f t="shared" si="17"/>
        <v>BPLBW00329</v>
      </c>
    </row>
    <row r="1099" spans="1:15" ht="34.799999999999997">
      <c r="A1099" s="157" t="s">
        <v>5872</v>
      </c>
      <c r="B1099" s="157" t="s">
        <v>5873</v>
      </c>
      <c r="C1099" s="158"/>
      <c r="D1099" s="157" t="s">
        <v>27</v>
      </c>
      <c r="E1099" s="163" t="s">
        <v>4766</v>
      </c>
      <c r="F1099" s="160" t="s">
        <v>4828</v>
      </c>
      <c r="G1099" s="160" t="s">
        <v>4767</v>
      </c>
      <c r="H1099" s="161">
        <v>420</v>
      </c>
      <c r="I1099" s="162">
        <v>28</v>
      </c>
      <c r="J1099" s="161">
        <v>537.6</v>
      </c>
      <c r="K1099" s="162">
        <v>22</v>
      </c>
      <c r="L1099" s="161">
        <v>118.27200000000001</v>
      </c>
      <c r="M1099" s="161">
        <v>538.27200000000005</v>
      </c>
      <c r="N1099" s="161">
        <v>689</v>
      </c>
      <c r="O1099" s="156" t="str">
        <f t="shared" si="17"/>
        <v>BPLBW00330</v>
      </c>
    </row>
    <row r="1100" spans="1:15" ht="34.799999999999997">
      <c r="A1100" s="157" t="s">
        <v>5874</v>
      </c>
      <c r="B1100" s="157" t="s">
        <v>5876</v>
      </c>
      <c r="C1100" s="158"/>
      <c r="D1100" s="157" t="s">
        <v>27</v>
      </c>
      <c r="E1100" s="163" t="s">
        <v>4766</v>
      </c>
      <c r="F1100" s="160" t="s">
        <v>4764</v>
      </c>
      <c r="G1100" s="160" t="s">
        <v>4767</v>
      </c>
      <c r="H1100" s="161">
        <v>395</v>
      </c>
      <c r="I1100" s="162">
        <v>28</v>
      </c>
      <c r="J1100" s="161">
        <v>505.6</v>
      </c>
      <c r="K1100" s="162">
        <v>22</v>
      </c>
      <c r="L1100" s="161">
        <v>111.232</v>
      </c>
      <c r="M1100" s="161">
        <v>506.23199999999997</v>
      </c>
      <c r="N1100" s="161">
        <v>648</v>
      </c>
      <c r="O1100" s="156" t="str">
        <f t="shared" si="17"/>
        <v>BPLBW00331</v>
      </c>
    </row>
    <row r="1101" spans="1:15" ht="34.799999999999997">
      <c r="A1101" s="157" t="s">
        <v>5877</v>
      </c>
      <c r="B1101" s="157" t="s">
        <v>5878</v>
      </c>
      <c r="C1101" s="158"/>
      <c r="D1101" s="157" t="s">
        <v>27</v>
      </c>
      <c r="E1101" s="163" t="s">
        <v>4766</v>
      </c>
      <c r="F1101" s="160" t="s">
        <v>4764</v>
      </c>
      <c r="G1101" s="160" t="s">
        <v>4767</v>
      </c>
      <c r="H1101" s="161">
        <v>305</v>
      </c>
      <c r="I1101" s="162">
        <v>28</v>
      </c>
      <c r="J1101" s="161">
        <v>390.40000000000003</v>
      </c>
      <c r="K1101" s="162">
        <v>22</v>
      </c>
      <c r="L1101" s="161">
        <v>85.888000000000005</v>
      </c>
      <c r="M1101" s="161">
        <v>390.88800000000003</v>
      </c>
      <c r="N1101" s="161">
        <v>500</v>
      </c>
      <c r="O1101" s="156" t="str">
        <f t="shared" si="17"/>
        <v>BPLBW00332</v>
      </c>
    </row>
    <row r="1102" spans="1:15" ht="34.799999999999997">
      <c r="A1102" s="157" t="s">
        <v>5879</v>
      </c>
      <c r="B1102" s="157" t="s">
        <v>5880</v>
      </c>
      <c r="C1102" s="158"/>
      <c r="D1102" s="157" t="s">
        <v>27</v>
      </c>
      <c r="E1102" s="163" t="s">
        <v>4766</v>
      </c>
      <c r="F1102" s="160" t="s">
        <v>4764</v>
      </c>
      <c r="G1102" s="160" t="s">
        <v>4767</v>
      </c>
      <c r="H1102" s="161">
        <v>125</v>
      </c>
      <c r="I1102" s="162">
        <v>28</v>
      </c>
      <c r="J1102" s="161">
        <v>160</v>
      </c>
      <c r="K1102" s="162">
        <v>22</v>
      </c>
      <c r="L1102" s="161">
        <v>35.200000000000003</v>
      </c>
      <c r="M1102" s="161">
        <v>160.19999999999999</v>
      </c>
      <c r="N1102" s="161">
        <v>205</v>
      </c>
      <c r="O1102" s="156" t="str">
        <f t="shared" si="17"/>
        <v>BPLBW00333</v>
      </c>
    </row>
    <row r="1103" spans="1:15" ht="34.799999999999997">
      <c r="A1103" s="157" t="s">
        <v>5881</v>
      </c>
      <c r="B1103" s="157" t="s">
        <v>5882</v>
      </c>
      <c r="C1103" s="158"/>
      <c r="D1103" s="157" t="s">
        <v>27</v>
      </c>
      <c r="E1103" s="163" t="s">
        <v>4766</v>
      </c>
      <c r="F1103" s="160" t="s">
        <v>4764</v>
      </c>
      <c r="G1103" s="160" t="s">
        <v>4767</v>
      </c>
      <c r="H1103" s="161">
        <v>165</v>
      </c>
      <c r="I1103" s="162">
        <v>28</v>
      </c>
      <c r="J1103" s="161">
        <v>211.20000000000002</v>
      </c>
      <c r="K1103" s="162">
        <v>22</v>
      </c>
      <c r="L1103" s="161">
        <v>46.464000000000006</v>
      </c>
      <c r="M1103" s="161">
        <v>211.464</v>
      </c>
      <c r="N1103" s="161">
        <v>271</v>
      </c>
      <c r="O1103" s="156" t="str">
        <f t="shared" si="17"/>
        <v>BPLBW00334</v>
      </c>
    </row>
    <row r="1104" spans="1:15" ht="34.799999999999997">
      <c r="A1104" s="157" t="s">
        <v>5883</v>
      </c>
      <c r="B1104" s="157" t="s">
        <v>5884</v>
      </c>
      <c r="C1104" s="158"/>
      <c r="D1104" s="157" t="s">
        <v>27</v>
      </c>
      <c r="E1104" s="163" t="s">
        <v>4766</v>
      </c>
      <c r="F1104" s="160" t="s">
        <v>4828</v>
      </c>
      <c r="G1104" s="160" t="s">
        <v>4767</v>
      </c>
      <c r="H1104" s="161">
        <v>420</v>
      </c>
      <c r="I1104" s="162">
        <v>28</v>
      </c>
      <c r="J1104" s="161">
        <v>537.6</v>
      </c>
      <c r="K1104" s="162">
        <v>22</v>
      </c>
      <c r="L1104" s="161">
        <v>118.27200000000001</v>
      </c>
      <c r="M1104" s="161">
        <v>538.27200000000005</v>
      </c>
      <c r="N1104" s="161">
        <v>689</v>
      </c>
      <c r="O1104" s="156" t="str">
        <f t="shared" si="17"/>
        <v>BPLBW00335</v>
      </c>
    </row>
    <row r="1105" spans="1:15" ht="34.799999999999997">
      <c r="A1105" s="157" t="s">
        <v>5885</v>
      </c>
      <c r="B1105" s="157" t="s">
        <v>5886</v>
      </c>
      <c r="C1105" s="158"/>
      <c r="D1105" s="157" t="s">
        <v>27</v>
      </c>
      <c r="E1105" s="163" t="s">
        <v>4766</v>
      </c>
      <c r="F1105" s="160" t="s">
        <v>4828</v>
      </c>
      <c r="G1105" s="160" t="s">
        <v>4767</v>
      </c>
      <c r="H1105" s="161">
        <v>420</v>
      </c>
      <c r="I1105" s="162">
        <v>28</v>
      </c>
      <c r="J1105" s="161">
        <v>537.6</v>
      </c>
      <c r="K1105" s="162">
        <v>22</v>
      </c>
      <c r="L1105" s="161">
        <v>118.27200000000001</v>
      </c>
      <c r="M1105" s="161">
        <v>538.27200000000005</v>
      </c>
      <c r="N1105" s="161">
        <v>689</v>
      </c>
      <c r="O1105" s="156" t="str">
        <f t="shared" si="17"/>
        <v>BPLBW00336</v>
      </c>
    </row>
    <row r="1106" spans="1:15" ht="34.799999999999997">
      <c r="A1106" s="157" t="s">
        <v>5887</v>
      </c>
      <c r="B1106" s="157" t="s">
        <v>5888</v>
      </c>
      <c r="C1106" s="158"/>
      <c r="D1106" s="157" t="s">
        <v>27</v>
      </c>
      <c r="E1106" s="163" t="s">
        <v>4766</v>
      </c>
      <c r="F1106" s="160" t="s">
        <v>4828</v>
      </c>
      <c r="G1106" s="160" t="s">
        <v>4767</v>
      </c>
      <c r="H1106" s="161">
        <v>725</v>
      </c>
      <c r="I1106" s="162">
        <v>28</v>
      </c>
      <c r="J1106" s="161">
        <v>928</v>
      </c>
      <c r="K1106" s="162">
        <v>22</v>
      </c>
      <c r="L1106" s="161">
        <v>204.16</v>
      </c>
      <c r="M1106" s="161">
        <v>929.16</v>
      </c>
      <c r="N1106" s="161">
        <v>1189</v>
      </c>
      <c r="O1106" s="156" t="str">
        <f t="shared" si="17"/>
        <v>BPLBW00337</v>
      </c>
    </row>
    <row r="1107" spans="1:15" ht="34.799999999999997">
      <c r="A1107" s="157" t="s">
        <v>5889</v>
      </c>
      <c r="B1107" s="157" t="s">
        <v>5890</v>
      </c>
      <c r="C1107" s="158"/>
      <c r="D1107" s="157" t="s">
        <v>27</v>
      </c>
      <c r="E1107" s="163" t="s">
        <v>4766</v>
      </c>
      <c r="F1107" s="160" t="s">
        <v>4828</v>
      </c>
      <c r="G1107" s="160" t="s">
        <v>4767</v>
      </c>
      <c r="H1107" s="161">
        <v>725</v>
      </c>
      <c r="I1107" s="162">
        <v>28</v>
      </c>
      <c r="J1107" s="161">
        <v>928</v>
      </c>
      <c r="K1107" s="162">
        <v>22</v>
      </c>
      <c r="L1107" s="161">
        <v>204.16</v>
      </c>
      <c r="M1107" s="161">
        <v>929.16</v>
      </c>
      <c r="N1107" s="161">
        <v>1189</v>
      </c>
      <c r="O1107" s="156" t="str">
        <f t="shared" si="17"/>
        <v>BPLBW00338</v>
      </c>
    </row>
    <row r="1108" spans="1:15" ht="34.799999999999997">
      <c r="A1108" s="157" t="s">
        <v>5891</v>
      </c>
      <c r="B1108" s="157" t="s">
        <v>5892</v>
      </c>
      <c r="C1108" s="158"/>
      <c r="D1108" s="157" t="s">
        <v>27</v>
      </c>
      <c r="E1108" s="163" t="s">
        <v>4766</v>
      </c>
      <c r="F1108" s="160" t="s">
        <v>4764</v>
      </c>
      <c r="G1108" s="160" t="s">
        <v>4767</v>
      </c>
      <c r="H1108" s="161">
        <v>380</v>
      </c>
      <c r="I1108" s="162">
        <v>28</v>
      </c>
      <c r="J1108" s="161">
        <v>486.40000000000003</v>
      </c>
      <c r="K1108" s="162">
        <v>22</v>
      </c>
      <c r="L1108" s="161">
        <v>107.00800000000001</v>
      </c>
      <c r="M1108" s="161">
        <v>487.00800000000004</v>
      </c>
      <c r="N1108" s="161">
        <v>623</v>
      </c>
      <c r="O1108" s="156" t="str">
        <f t="shared" si="17"/>
        <v>BPLBW00339</v>
      </c>
    </row>
    <row r="1109" spans="1:15" ht="34.799999999999997">
      <c r="A1109" s="157" t="s">
        <v>5893</v>
      </c>
      <c r="B1109" s="157" t="s">
        <v>5894</v>
      </c>
      <c r="C1109" s="158"/>
      <c r="D1109" s="157" t="s">
        <v>27</v>
      </c>
      <c r="E1109" s="163" t="s">
        <v>4766</v>
      </c>
      <c r="F1109" s="160" t="s">
        <v>4764</v>
      </c>
      <c r="G1109" s="160" t="s">
        <v>4767</v>
      </c>
      <c r="H1109" s="161">
        <v>185</v>
      </c>
      <c r="I1109" s="162">
        <v>28</v>
      </c>
      <c r="J1109" s="161">
        <v>236.8</v>
      </c>
      <c r="K1109" s="162">
        <v>22</v>
      </c>
      <c r="L1109" s="161">
        <v>52.096000000000004</v>
      </c>
      <c r="M1109" s="161">
        <v>237.096</v>
      </c>
      <c r="N1109" s="161">
        <v>303</v>
      </c>
      <c r="O1109" s="156" t="str">
        <f t="shared" si="17"/>
        <v>BPLBW00340</v>
      </c>
    </row>
    <row r="1110" spans="1:15" ht="34.799999999999997">
      <c r="A1110" s="157" t="s">
        <v>5895</v>
      </c>
      <c r="B1110" s="157" t="s">
        <v>5896</v>
      </c>
      <c r="C1110" s="158"/>
      <c r="D1110" s="157" t="s">
        <v>27</v>
      </c>
      <c r="E1110" s="163" t="s">
        <v>4766</v>
      </c>
      <c r="F1110" s="160" t="s">
        <v>4764</v>
      </c>
      <c r="G1110" s="160" t="s">
        <v>4767</v>
      </c>
      <c r="H1110" s="161">
        <v>55</v>
      </c>
      <c r="I1110" s="162">
        <v>28</v>
      </c>
      <c r="J1110" s="161">
        <v>70.400000000000006</v>
      </c>
      <c r="K1110" s="162">
        <v>22</v>
      </c>
      <c r="L1110" s="161">
        <v>15.488000000000001</v>
      </c>
      <c r="M1110" s="161">
        <v>70.488</v>
      </c>
      <c r="N1110" s="161">
        <v>90</v>
      </c>
      <c r="O1110" s="156" t="str">
        <f t="shared" si="17"/>
        <v>BPLBW00341</v>
      </c>
    </row>
    <row r="1111" spans="1:15" ht="34.799999999999997">
      <c r="A1111" s="157" t="s">
        <v>117</v>
      </c>
      <c r="B1111" s="157" t="s">
        <v>5897</v>
      </c>
      <c r="C1111" s="158"/>
      <c r="D1111" s="157" t="s">
        <v>27</v>
      </c>
      <c r="E1111" s="163" t="s">
        <v>4766</v>
      </c>
      <c r="F1111" s="160" t="s">
        <v>4828</v>
      </c>
      <c r="G1111" s="160" t="s">
        <v>4765</v>
      </c>
      <c r="H1111" s="161">
        <v>490</v>
      </c>
      <c r="I1111" s="162">
        <v>28</v>
      </c>
      <c r="J1111" s="161">
        <v>627.20000000000005</v>
      </c>
      <c r="K1111" s="162">
        <v>22</v>
      </c>
      <c r="L1111" s="161">
        <v>137.98400000000001</v>
      </c>
      <c r="M1111" s="161">
        <v>627.98400000000004</v>
      </c>
      <c r="N1111" s="161">
        <v>804</v>
      </c>
      <c r="O1111" s="156" t="str">
        <f t="shared" si="17"/>
        <v>BPLCP00390</v>
      </c>
    </row>
    <row r="1112" spans="1:15" ht="34.799999999999997">
      <c r="A1112" s="157" t="s">
        <v>709</v>
      </c>
      <c r="B1112" s="157" t="s">
        <v>5898</v>
      </c>
      <c r="C1112" s="158"/>
      <c r="D1112" s="157" t="s">
        <v>27</v>
      </c>
      <c r="E1112" s="163" t="s">
        <v>4766</v>
      </c>
      <c r="F1112" s="160" t="s">
        <v>4764</v>
      </c>
      <c r="G1112" s="160" t="s">
        <v>4765</v>
      </c>
      <c r="H1112" s="161">
        <v>205</v>
      </c>
      <c r="I1112" s="162">
        <v>28</v>
      </c>
      <c r="J1112" s="161">
        <v>241.89999999999998</v>
      </c>
      <c r="K1112" s="162">
        <v>22</v>
      </c>
      <c r="L1112" s="161">
        <v>53.217999999999996</v>
      </c>
      <c r="M1112" s="161">
        <v>258.21800000000002</v>
      </c>
      <c r="N1112" s="161">
        <v>305</v>
      </c>
      <c r="O1112" s="156" t="str">
        <f t="shared" si="17"/>
        <v>BPLCP00391</v>
      </c>
    </row>
    <row r="1113" spans="1:15" ht="34.799999999999997">
      <c r="A1113" s="157" t="s">
        <v>2143</v>
      </c>
      <c r="B1113" s="157" t="s">
        <v>2144</v>
      </c>
      <c r="C1113" s="158"/>
      <c r="D1113" s="157" t="s">
        <v>26</v>
      </c>
      <c r="E1113" s="163" t="s">
        <v>4766</v>
      </c>
      <c r="F1113" s="160" t="s">
        <v>4764</v>
      </c>
      <c r="G1113" s="160" t="s">
        <v>4831</v>
      </c>
      <c r="H1113" s="161">
        <v>175</v>
      </c>
      <c r="I1113" s="162">
        <v>28</v>
      </c>
      <c r="J1113" s="161">
        <v>224</v>
      </c>
      <c r="K1113" s="162">
        <v>22</v>
      </c>
      <c r="L1113" s="161">
        <v>49.28</v>
      </c>
      <c r="M1113" s="161">
        <v>224.28</v>
      </c>
      <c r="N1113" s="161">
        <v>287</v>
      </c>
      <c r="O1113" s="156" t="str">
        <f t="shared" si="17"/>
        <v>BPLCP00392</v>
      </c>
    </row>
    <row r="1114" spans="1:15" ht="34.799999999999997">
      <c r="A1114" s="157" t="s">
        <v>1692</v>
      </c>
      <c r="B1114" s="157" t="s">
        <v>1693</v>
      </c>
      <c r="C1114" s="158"/>
      <c r="D1114" s="157" t="s">
        <v>26</v>
      </c>
      <c r="E1114" s="163" t="s">
        <v>4766</v>
      </c>
      <c r="F1114" s="160" t="s">
        <v>4764</v>
      </c>
      <c r="G1114" s="160" t="s">
        <v>4831</v>
      </c>
      <c r="H1114" s="161">
        <v>90</v>
      </c>
      <c r="I1114" s="162">
        <v>28</v>
      </c>
      <c r="J1114" s="161">
        <v>115.2</v>
      </c>
      <c r="K1114" s="162">
        <v>22</v>
      </c>
      <c r="L1114" s="161">
        <v>25.344000000000001</v>
      </c>
      <c r="M1114" s="161">
        <v>115.34399999999999</v>
      </c>
      <c r="N1114" s="161">
        <v>148</v>
      </c>
      <c r="O1114" s="156" t="str">
        <f t="shared" si="17"/>
        <v>BPLCP00393</v>
      </c>
    </row>
    <row r="1115" spans="1:15" ht="34.799999999999997">
      <c r="A1115" s="157" t="s">
        <v>5900</v>
      </c>
      <c r="B1115" s="157" t="s">
        <v>5901</v>
      </c>
      <c r="C1115" s="158"/>
      <c r="D1115" s="157" t="s">
        <v>4634</v>
      </c>
      <c r="E1115" s="163" t="s">
        <v>4770</v>
      </c>
      <c r="F1115" s="160" t="s">
        <v>4828</v>
      </c>
      <c r="G1115" s="160" t="s">
        <v>4767</v>
      </c>
      <c r="H1115" s="161">
        <v>595</v>
      </c>
      <c r="I1115" s="162">
        <v>28</v>
      </c>
      <c r="J1115" s="161">
        <v>761.6</v>
      </c>
      <c r="K1115" s="162">
        <v>22</v>
      </c>
      <c r="L1115" s="161">
        <v>167.55199999999999</v>
      </c>
      <c r="M1115" s="161">
        <v>762.55200000000002</v>
      </c>
      <c r="N1115" s="161">
        <v>976</v>
      </c>
      <c r="O1115" s="156" t="str">
        <f t="shared" si="17"/>
        <v>BPLDB00402</v>
      </c>
    </row>
    <row r="1116" spans="1:15" ht="34.799999999999997">
      <c r="A1116" s="157" t="s">
        <v>5902</v>
      </c>
      <c r="B1116" s="157" t="s">
        <v>5827</v>
      </c>
      <c r="C1116" s="158"/>
      <c r="D1116" s="157" t="s">
        <v>4634</v>
      </c>
      <c r="E1116" s="163" t="s">
        <v>4770</v>
      </c>
      <c r="F1116" s="160" t="s">
        <v>4828</v>
      </c>
      <c r="G1116" s="160" t="s">
        <v>4767</v>
      </c>
      <c r="H1116" s="161">
        <v>1395</v>
      </c>
      <c r="I1116" s="162">
        <v>28</v>
      </c>
      <c r="J1116" s="161">
        <v>1786</v>
      </c>
      <c r="K1116" s="162">
        <v>22</v>
      </c>
      <c r="L1116" s="161">
        <v>392.83200000000005</v>
      </c>
      <c r="M1116" s="161">
        <v>1788</v>
      </c>
      <c r="N1116" s="161">
        <v>2288</v>
      </c>
      <c r="O1116" s="156" t="str">
        <f t="shared" si="17"/>
        <v>BPLDB00403</v>
      </c>
    </row>
    <row r="1117" spans="1:15" ht="34.799999999999997">
      <c r="A1117" s="157" t="s">
        <v>5903</v>
      </c>
      <c r="B1117" s="157" t="s">
        <v>5825</v>
      </c>
      <c r="C1117" s="158"/>
      <c r="D1117" s="157" t="s">
        <v>4634</v>
      </c>
      <c r="E1117" s="163" t="s">
        <v>4770</v>
      </c>
      <c r="F1117" s="160" t="s">
        <v>4828</v>
      </c>
      <c r="G1117" s="160" t="s">
        <v>4767</v>
      </c>
      <c r="H1117" s="161">
        <v>545</v>
      </c>
      <c r="I1117" s="162">
        <v>28</v>
      </c>
      <c r="J1117" s="161">
        <v>697.6</v>
      </c>
      <c r="K1117" s="162">
        <v>22</v>
      </c>
      <c r="L1117" s="161">
        <v>153.47200000000001</v>
      </c>
      <c r="M1117" s="161">
        <v>698.47199999999998</v>
      </c>
      <c r="N1117" s="161">
        <v>894</v>
      </c>
      <c r="O1117" s="156" t="str">
        <f t="shared" si="17"/>
        <v>BPLDB00404</v>
      </c>
    </row>
    <row r="1118" spans="1:15" ht="34.799999999999997">
      <c r="A1118" s="157" t="s">
        <v>5904</v>
      </c>
      <c r="B1118" s="157" t="s">
        <v>5841</v>
      </c>
      <c r="C1118" s="158"/>
      <c r="D1118" s="157" t="s">
        <v>4634</v>
      </c>
      <c r="E1118" s="163" t="s">
        <v>4770</v>
      </c>
      <c r="F1118" s="160" t="s">
        <v>4828</v>
      </c>
      <c r="G1118" s="160" t="s">
        <v>4767</v>
      </c>
      <c r="H1118" s="161">
        <v>660</v>
      </c>
      <c r="I1118" s="162">
        <v>28</v>
      </c>
      <c r="J1118" s="161">
        <v>844.80000000000007</v>
      </c>
      <c r="K1118" s="162">
        <v>22</v>
      </c>
      <c r="L1118" s="161">
        <v>185.85600000000002</v>
      </c>
      <c r="M1118" s="161">
        <v>845.85599999999999</v>
      </c>
      <c r="N1118" s="161">
        <v>1083</v>
      </c>
      <c r="O1118" s="156" t="str">
        <f t="shared" si="17"/>
        <v>BPLDB00405</v>
      </c>
    </row>
    <row r="1119" spans="1:15" ht="34.799999999999997">
      <c r="A1119" s="157" t="s">
        <v>5905</v>
      </c>
      <c r="B1119" s="157" t="s">
        <v>5837</v>
      </c>
      <c r="C1119" s="158"/>
      <c r="D1119" s="157" t="s">
        <v>4634</v>
      </c>
      <c r="E1119" s="163" t="s">
        <v>4770</v>
      </c>
      <c r="F1119" s="160" t="s">
        <v>4764</v>
      </c>
      <c r="G1119" s="160" t="s">
        <v>4767</v>
      </c>
      <c r="H1119" s="161">
        <v>365</v>
      </c>
      <c r="I1119" s="162">
        <v>28</v>
      </c>
      <c r="J1119" s="161">
        <v>467.2</v>
      </c>
      <c r="K1119" s="162">
        <v>22</v>
      </c>
      <c r="L1119" s="161">
        <v>102.78399999999999</v>
      </c>
      <c r="M1119" s="161">
        <v>467.78399999999999</v>
      </c>
      <c r="N1119" s="161">
        <v>599</v>
      </c>
      <c r="O1119" s="156" t="str">
        <f t="shared" si="17"/>
        <v>BPLDB00406</v>
      </c>
    </row>
    <row r="1120" spans="1:15" ht="34.799999999999997">
      <c r="A1120" s="157" t="s">
        <v>5906</v>
      </c>
      <c r="B1120" s="157" t="s">
        <v>5839</v>
      </c>
      <c r="C1120" s="158"/>
      <c r="D1120" s="157" t="s">
        <v>4634</v>
      </c>
      <c r="E1120" s="163" t="s">
        <v>4770</v>
      </c>
      <c r="F1120" s="160" t="s">
        <v>4764</v>
      </c>
      <c r="G1120" s="160" t="s">
        <v>4767</v>
      </c>
      <c r="H1120" s="161">
        <v>365</v>
      </c>
      <c r="I1120" s="162">
        <v>28</v>
      </c>
      <c r="J1120" s="161">
        <v>467.2</v>
      </c>
      <c r="K1120" s="162">
        <v>22</v>
      </c>
      <c r="L1120" s="161">
        <v>102.78399999999999</v>
      </c>
      <c r="M1120" s="161">
        <v>467.78399999999999</v>
      </c>
      <c r="N1120" s="161">
        <v>599</v>
      </c>
      <c r="O1120" s="156" t="str">
        <f t="shared" si="17"/>
        <v>BPLDB00407</v>
      </c>
    </row>
    <row r="1121" spans="1:15" ht="34.799999999999997">
      <c r="A1121" s="157" t="s">
        <v>5907</v>
      </c>
      <c r="B1121" s="157" t="s">
        <v>5843</v>
      </c>
      <c r="C1121" s="158"/>
      <c r="D1121" s="157" t="s">
        <v>4634</v>
      </c>
      <c r="E1121" s="163" t="s">
        <v>4770</v>
      </c>
      <c r="F1121" s="160" t="s">
        <v>4828</v>
      </c>
      <c r="G1121" s="160" t="s">
        <v>4767</v>
      </c>
      <c r="H1121" s="161">
        <v>575</v>
      </c>
      <c r="I1121" s="162">
        <v>28</v>
      </c>
      <c r="J1121" s="161">
        <v>736</v>
      </c>
      <c r="K1121" s="162">
        <v>22</v>
      </c>
      <c r="L1121" s="161">
        <v>161.91999999999999</v>
      </c>
      <c r="M1121" s="161">
        <v>736.92</v>
      </c>
      <c r="N1121" s="161">
        <v>943</v>
      </c>
      <c r="O1121" s="156" t="str">
        <f t="shared" si="17"/>
        <v>BPLDB00408</v>
      </c>
    </row>
    <row r="1122" spans="1:15" ht="34.799999999999997">
      <c r="A1122" s="157" t="s">
        <v>5908</v>
      </c>
      <c r="B1122" s="157" t="s">
        <v>5831</v>
      </c>
      <c r="C1122" s="158"/>
      <c r="D1122" s="157" t="s">
        <v>4634</v>
      </c>
      <c r="E1122" s="163" t="s">
        <v>4770</v>
      </c>
      <c r="F1122" s="160" t="s">
        <v>4828</v>
      </c>
      <c r="G1122" s="160" t="s">
        <v>4767</v>
      </c>
      <c r="H1122" s="161">
        <v>575</v>
      </c>
      <c r="I1122" s="162">
        <v>28</v>
      </c>
      <c r="J1122" s="161">
        <v>736</v>
      </c>
      <c r="K1122" s="162">
        <v>22</v>
      </c>
      <c r="L1122" s="161">
        <v>161.91999999999999</v>
      </c>
      <c r="M1122" s="161">
        <v>736.92</v>
      </c>
      <c r="N1122" s="161">
        <v>943</v>
      </c>
      <c r="O1122" s="156" t="str">
        <f t="shared" si="17"/>
        <v>BPLDB00409</v>
      </c>
    </row>
    <row r="1123" spans="1:15" ht="34.799999999999997">
      <c r="A1123" s="157" t="s">
        <v>5909</v>
      </c>
      <c r="B1123" s="157" t="s">
        <v>5829</v>
      </c>
      <c r="C1123" s="158"/>
      <c r="D1123" s="157" t="s">
        <v>4634</v>
      </c>
      <c r="E1123" s="163" t="s">
        <v>4770</v>
      </c>
      <c r="F1123" s="160" t="s">
        <v>4828</v>
      </c>
      <c r="G1123" s="160" t="s">
        <v>4767</v>
      </c>
      <c r="H1123" s="161">
        <v>465</v>
      </c>
      <c r="I1123" s="162">
        <v>28</v>
      </c>
      <c r="J1123" s="161">
        <v>595.20000000000005</v>
      </c>
      <c r="K1123" s="162">
        <v>22</v>
      </c>
      <c r="L1123" s="161">
        <v>130.94400000000002</v>
      </c>
      <c r="M1123" s="161">
        <v>595.94399999999996</v>
      </c>
      <c r="N1123" s="161">
        <v>763</v>
      </c>
      <c r="O1123" s="156" t="str">
        <f t="shared" si="17"/>
        <v>BPLDB00410</v>
      </c>
    </row>
    <row r="1124" spans="1:15" ht="34.799999999999997">
      <c r="A1124" s="157" t="s">
        <v>5910</v>
      </c>
      <c r="B1124" s="157" t="s">
        <v>5833</v>
      </c>
      <c r="C1124" s="158"/>
      <c r="D1124" s="157" t="s">
        <v>4634</v>
      </c>
      <c r="E1124" s="163" t="s">
        <v>4770</v>
      </c>
      <c r="F1124" s="160" t="s">
        <v>4828</v>
      </c>
      <c r="G1124" s="160" t="s">
        <v>4767</v>
      </c>
      <c r="H1124" s="161">
        <v>575</v>
      </c>
      <c r="I1124" s="162">
        <v>28</v>
      </c>
      <c r="J1124" s="161">
        <v>736</v>
      </c>
      <c r="K1124" s="162">
        <v>22</v>
      </c>
      <c r="L1124" s="161">
        <v>161.91999999999999</v>
      </c>
      <c r="M1124" s="161">
        <v>736.92</v>
      </c>
      <c r="N1124" s="161">
        <v>943</v>
      </c>
      <c r="O1124" s="156" t="str">
        <f t="shared" si="17"/>
        <v>BPLDB00411</v>
      </c>
    </row>
    <row r="1125" spans="1:15" ht="34.799999999999997">
      <c r="A1125" s="157" t="s">
        <v>196</v>
      </c>
      <c r="B1125" s="157" t="s">
        <v>2539</v>
      </c>
      <c r="C1125" s="158"/>
      <c r="D1125" s="157" t="s">
        <v>27</v>
      </c>
      <c r="E1125" s="163" t="s">
        <v>4766</v>
      </c>
      <c r="F1125" s="160" t="s">
        <v>4828</v>
      </c>
      <c r="G1125" s="160" t="s">
        <v>4765</v>
      </c>
      <c r="H1125" s="161">
        <v>655</v>
      </c>
      <c r="I1125" s="162">
        <v>28</v>
      </c>
      <c r="J1125" s="161">
        <v>838.4</v>
      </c>
      <c r="K1125" s="162">
        <v>22</v>
      </c>
      <c r="L1125" s="161">
        <v>184.44800000000001</v>
      </c>
      <c r="M1125" s="161">
        <v>839.44799999999998</v>
      </c>
      <c r="N1125" s="161">
        <v>1074</v>
      </c>
      <c r="O1125" s="156" t="str">
        <f t="shared" si="17"/>
        <v>BPLGB00358</v>
      </c>
    </row>
    <row r="1126" spans="1:15" ht="34.799999999999997">
      <c r="A1126" s="157" t="s">
        <v>214</v>
      </c>
      <c r="B1126" s="157" t="s">
        <v>2540</v>
      </c>
      <c r="C1126" s="158"/>
      <c r="D1126" s="157" t="s">
        <v>27</v>
      </c>
      <c r="E1126" s="163" t="s">
        <v>4766</v>
      </c>
      <c r="F1126" s="160" t="s">
        <v>4828</v>
      </c>
      <c r="G1126" s="160" t="s">
        <v>4765</v>
      </c>
      <c r="H1126" s="161">
        <v>485</v>
      </c>
      <c r="I1126" s="162">
        <v>28</v>
      </c>
      <c r="J1126" s="161">
        <v>620.80000000000007</v>
      </c>
      <c r="K1126" s="162">
        <v>22</v>
      </c>
      <c r="L1126" s="161">
        <v>136.57600000000002</v>
      </c>
      <c r="M1126" s="161">
        <v>621.57600000000002</v>
      </c>
      <c r="N1126" s="161">
        <v>796</v>
      </c>
      <c r="O1126" s="156" t="str">
        <f t="shared" si="17"/>
        <v>BPLGB00359</v>
      </c>
    </row>
    <row r="1127" spans="1:15" ht="34.799999999999997">
      <c r="A1127" s="157" t="s">
        <v>189</v>
      </c>
      <c r="B1127" s="157" t="s">
        <v>2541</v>
      </c>
      <c r="C1127" s="158"/>
      <c r="D1127" s="157" t="s">
        <v>27</v>
      </c>
      <c r="E1127" s="163" t="s">
        <v>4766</v>
      </c>
      <c r="F1127" s="160" t="s">
        <v>4828</v>
      </c>
      <c r="G1127" s="160" t="s">
        <v>4765</v>
      </c>
      <c r="H1127" s="161">
        <v>495</v>
      </c>
      <c r="I1127" s="162">
        <v>28</v>
      </c>
      <c r="J1127" s="161">
        <v>633.6</v>
      </c>
      <c r="K1127" s="162">
        <v>22</v>
      </c>
      <c r="L1127" s="161">
        <v>139.392</v>
      </c>
      <c r="M1127" s="161">
        <v>634.39200000000005</v>
      </c>
      <c r="N1127" s="161">
        <v>812</v>
      </c>
      <c r="O1127" s="156" t="str">
        <f t="shared" si="17"/>
        <v>BPLGB00360</v>
      </c>
    </row>
    <row r="1128" spans="1:15" ht="34.799999999999997">
      <c r="A1128" s="157" t="s">
        <v>341</v>
      </c>
      <c r="B1128" s="157" t="s">
        <v>876</v>
      </c>
      <c r="C1128" s="158"/>
      <c r="D1128" s="157" t="s">
        <v>27</v>
      </c>
      <c r="E1128" s="163" t="s">
        <v>4766</v>
      </c>
      <c r="F1128" s="160" t="s">
        <v>4764</v>
      </c>
      <c r="G1128" s="160" t="s">
        <v>4765</v>
      </c>
      <c r="H1128" s="161">
        <v>370</v>
      </c>
      <c r="I1128" s="162">
        <v>28</v>
      </c>
      <c r="J1128" s="161">
        <v>473.6</v>
      </c>
      <c r="K1128" s="162">
        <v>22</v>
      </c>
      <c r="L1128" s="161">
        <v>104.19200000000001</v>
      </c>
      <c r="M1128" s="161">
        <v>474.19200000000001</v>
      </c>
      <c r="N1128" s="161">
        <v>607</v>
      </c>
      <c r="O1128" s="156" t="str">
        <f t="shared" si="17"/>
        <v>BPLGB00361</v>
      </c>
    </row>
    <row r="1129" spans="1:15" ht="34.799999999999997">
      <c r="A1129" s="157" t="s">
        <v>188</v>
      </c>
      <c r="B1129" s="157" t="s">
        <v>2544</v>
      </c>
      <c r="C1129" s="158"/>
      <c r="D1129" s="157" t="s">
        <v>27</v>
      </c>
      <c r="E1129" s="163" t="s">
        <v>4766</v>
      </c>
      <c r="F1129" s="160" t="s">
        <v>4828</v>
      </c>
      <c r="G1129" s="160" t="s">
        <v>4765</v>
      </c>
      <c r="H1129" s="161">
        <v>400</v>
      </c>
      <c r="I1129" s="162">
        <v>28</v>
      </c>
      <c r="J1129" s="161">
        <v>512</v>
      </c>
      <c r="K1129" s="162">
        <v>22</v>
      </c>
      <c r="L1129" s="161">
        <v>112.64</v>
      </c>
      <c r="M1129" s="161">
        <v>512.64</v>
      </c>
      <c r="N1129" s="161">
        <v>656</v>
      </c>
      <c r="O1129" s="156" t="str">
        <f t="shared" si="17"/>
        <v>BPLGB00362</v>
      </c>
    </row>
    <row r="1130" spans="1:15" ht="34.799999999999997">
      <c r="A1130" s="157" t="s">
        <v>55</v>
      </c>
      <c r="B1130" s="157" t="s">
        <v>2545</v>
      </c>
      <c r="C1130" s="158"/>
      <c r="D1130" s="157" t="s">
        <v>27</v>
      </c>
      <c r="E1130" s="163" t="s">
        <v>4766</v>
      </c>
      <c r="F1130" s="160" t="s">
        <v>4764</v>
      </c>
      <c r="G1130" s="160" t="s">
        <v>4765</v>
      </c>
      <c r="H1130" s="161">
        <v>390</v>
      </c>
      <c r="I1130" s="162">
        <v>28</v>
      </c>
      <c r="J1130" s="161">
        <v>499.2</v>
      </c>
      <c r="K1130" s="162">
        <v>22</v>
      </c>
      <c r="L1130" s="161">
        <v>109.824</v>
      </c>
      <c r="M1130" s="161">
        <v>499.82400000000001</v>
      </c>
      <c r="N1130" s="161">
        <v>640</v>
      </c>
      <c r="O1130" s="156" t="str">
        <f t="shared" si="17"/>
        <v>BPLGB00363</v>
      </c>
    </row>
    <row r="1131" spans="1:15" ht="34.799999999999997">
      <c r="A1131" s="157" t="s">
        <v>2546</v>
      </c>
      <c r="B1131" s="157" t="s">
        <v>2547</v>
      </c>
      <c r="C1131" s="158"/>
      <c r="D1131" s="157" t="s">
        <v>27</v>
      </c>
      <c r="E1131" s="163" t="s">
        <v>4766</v>
      </c>
      <c r="F1131" s="160" t="s">
        <v>4764</v>
      </c>
      <c r="G1131" s="160" t="s">
        <v>4765</v>
      </c>
      <c r="H1131" s="161">
        <v>165</v>
      </c>
      <c r="I1131" s="162">
        <v>28</v>
      </c>
      <c r="J1131" s="161">
        <v>211.20000000000002</v>
      </c>
      <c r="K1131" s="162">
        <v>22</v>
      </c>
      <c r="L1131" s="161">
        <v>46.464000000000006</v>
      </c>
      <c r="M1131" s="161">
        <v>211.464</v>
      </c>
      <c r="N1131" s="161">
        <v>271</v>
      </c>
      <c r="O1131" s="156" t="str">
        <f t="shared" si="17"/>
        <v>BPLGB00364</v>
      </c>
    </row>
    <row r="1132" spans="1:15" ht="34.799999999999997">
      <c r="A1132" s="157" t="s">
        <v>5911</v>
      </c>
      <c r="B1132" s="157" t="s">
        <v>5912</v>
      </c>
      <c r="C1132" s="158"/>
      <c r="D1132" s="157" t="s">
        <v>27</v>
      </c>
      <c r="E1132" s="163" t="s">
        <v>4766</v>
      </c>
      <c r="F1132" s="160" t="s">
        <v>4764</v>
      </c>
      <c r="G1132" s="160" t="s">
        <v>4765</v>
      </c>
      <c r="H1132" s="161">
        <v>65</v>
      </c>
      <c r="I1132" s="162">
        <v>28</v>
      </c>
      <c r="J1132" s="161">
        <v>83.2</v>
      </c>
      <c r="K1132" s="162">
        <v>22</v>
      </c>
      <c r="L1132" s="161">
        <v>18.304000000000002</v>
      </c>
      <c r="M1132" s="161">
        <v>83.304000000000002</v>
      </c>
      <c r="N1132" s="161">
        <v>107</v>
      </c>
      <c r="O1132" s="156" t="str">
        <f t="shared" si="17"/>
        <v>BPLGB00365</v>
      </c>
    </row>
    <row r="1133" spans="1:15" ht="34.799999999999997">
      <c r="A1133" s="157" t="s">
        <v>719</v>
      </c>
      <c r="B1133" s="157" t="s">
        <v>889</v>
      </c>
      <c r="C1133" s="158"/>
      <c r="D1133" s="157" t="s">
        <v>27</v>
      </c>
      <c r="E1133" s="163" t="s">
        <v>4766</v>
      </c>
      <c r="F1133" s="160" t="s">
        <v>4764</v>
      </c>
      <c r="G1133" s="160" t="s">
        <v>4765</v>
      </c>
      <c r="H1133" s="161">
        <v>105</v>
      </c>
      <c r="I1133" s="162">
        <v>28</v>
      </c>
      <c r="J1133" s="161">
        <v>134.4</v>
      </c>
      <c r="K1133" s="162">
        <v>22</v>
      </c>
      <c r="L1133" s="161">
        <v>29.568000000000001</v>
      </c>
      <c r="M1133" s="161">
        <v>134.56800000000001</v>
      </c>
      <c r="N1133" s="161">
        <v>172</v>
      </c>
      <c r="O1133" s="156" t="str">
        <f t="shared" si="17"/>
        <v>BPLGB00366</v>
      </c>
    </row>
    <row r="1134" spans="1:15" ht="34.799999999999997">
      <c r="A1134" s="157" t="s">
        <v>215</v>
      </c>
      <c r="B1134" s="157" t="s">
        <v>2548</v>
      </c>
      <c r="C1134" s="158"/>
      <c r="D1134" s="157" t="s">
        <v>27</v>
      </c>
      <c r="E1134" s="163" t="s">
        <v>4766</v>
      </c>
      <c r="F1134" s="160" t="s">
        <v>4764</v>
      </c>
      <c r="G1134" s="160" t="s">
        <v>4765</v>
      </c>
      <c r="H1134" s="161">
        <v>290</v>
      </c>
      <c r="I1134" s="162">
        <v>28</v>
      </c>
      <c r="J1134" s="161">
        <v>371.2</v>
      </c>
      <c r="K1134" s="162">
        <v>22</v>
      </c>
      <c r="L1134" s="161">
        <v>81.664000000000001</v>
      </c>
      <c r="M1134" s="161">
        <v>371.66399999999999</v>
      </c>
      <c r="N1134" s="161">
        <v>476</v>
      </c>
      <c r="O1134" s="156" t="str">
        <f t="shared" si="17"/>
        <v>BPLGB00367</v>
      </c>
    </row>
    <row r="1135" spans="1:15" ht="34.799999999999997">
      <c r="A1135" s="157" t="s">
        <v>209</v>
      </c>
      <c r="B1135" s="157" t="s">
        <v>2549</v>
      </c>
      <c r="C1135" s="158"/>
      <c r="D1135" s="157" t="s">
        <v>27</v>
      </c>
      <c r="E1135" s="163" t="s">
        <v>4766</v>
      </c>
      <c r="F1135" s="160" t="s">
        <v>4764</v>
      </c>
      <c r="G1135" s="160" t="s">
        <v>4765</v>
      </c>
      <c r="H1135" s="161">
        <v>295</v>
      </c>
      <c r="I1135" s="162">
        <v>28</v>
      </c>
      <c r="J1135" s="161">
        <v>377.6</v>
      </c>
      <c r="K1135" s="162">
        <v>22</v>
      </c>
      <c r="L1135" s="161">
        <v>83.072000000000003</v>
      </c>
      <c r="M1135" s="161">
        <v>378.072</v>
      </c>
      <c r="N1135" s="161">
        <v>484</v>
      </c>
      <c r="O1135" s="156" t="str">
        <f t="shared" si="17"/>
        <v>BPLGB00368</v>
      </c>
    </row>
    <row r="1136" spans="1:15" ht="34.799999999999997">
      <c r="A1136" s="157" t="s">
        <v>90</v>
      </c>
      <c r="B1136" s="157" t="s">
        <v>854</v>
      </c>
      <c r="C1136" s="158"/>
      <c r="D1136" s="157" t="s">
        <v>27</v>
      </c>
      <c r="E1136" s="163" t="s">
        <v>4766</v>
      </c>
      <c r="F1136" s="160" t="s">
        <v>4828</v>
      </c>
      <c r="G1136" s="160" t="s">
        <v>4765</v>
      </c>
      <c r="H1136" s="161">
        <v>635</v>
      </c>
      <c r="I1136" s="162">
        <v>28</v>
      </c>
      <c r="J1136" s="161">
        <v>812.80000000000007</v>
      </c>
      <c r="K1136" s="162">
        <v>22</v>
      </c>
      <c r="L1136" s="161">
        <v>178.816</v>
      </c>
      <c r="M1136" s="161">
        <v>813.81600000000003</v>
      </c>
      <c r="N1136" s="161">
        <v>1042</v>
      </c>
      <c r="O1136" s="156" t="str">
        <f t="shared" si="17"/>
        <v>BPLGB00369</v>
      </c>
    </row>
    <row r="1137" spans="1:15" ht="34.799999999999997">
      <c r="A1137" s="157" t="s">
        <v>89</v>
      </c>
      <c r="B1137" s="157" t="s">
        <v>857</v>
      </c>
      <c r="C1137" s="158"/>
      <c r="D1137" s="157" t="s">
        <v>27</v>
      </c>
      <c r="E1137" s="163" t="s">
        <v>4766</v>
      </c>
      <c r="F1137" s="160" t="s">
        <v>4828</v>
      </c>
      <c r="G1137" s="160" t="s">
        <v>4765</v>
      </c>
      <c r="H1137" s="161">
        <v>625</v>
      </c>
      <c r="I1137" s="162">
        <v>28</v>
      </c>
      <c r="J1137" s="161">
        <v>800</v>
      </c>
      <c r="K1137" s="162">
        <v>22</v>
      </c>
      <c r="L1137" s="161">
        <v>176</v>
      </c>
      <c r="M1137" s="161">
        <v>801</v>
      </c>
      <c r="N1137" s="161">
        <v>1025</v>
      </c>
      <c r="O1137" s="156" t="str">
        <f t="shared" si="17"/>
        <v>BPLGB00370</v>
      </c>
    </row>
    <row r="1138" spans="1:15" ht="34.799999999999997">
      <c r="A1138" s="157" t="s">
        <v>158</v>
      </c>
      <c r="B1138" s="157" t="s">
        <v>2550</v>
      </c>
      <c r="C1138" s="158"/>
      <c r="D1138" s="157" t="s">
        <v>27</v>
      </c>
      <c r="E1138" s="163" t="s">
        <v>4766</v>
      </c>
      <c r="F1138" s="160" t="s">
        <v>4764</v>
      </c>
      <c r="G1138" s="160" t="s">
        <v>4765</v>
      </c>
      <c r="H1138" s="161">
        <v>240</v>
      </c>
      <c r="I1138" s="162">
        <v>28</v>
      </c>
      <c r="J1138" s="161">
        <v>307.2</v>
      </c>
      <c r="K1138" s="162">
        <v>22</v>
      </c>
      <c r="L1138" s="161">
        <v>67.584000000000003</v>
      </c>
      <c r="M1138" s="161">
        <v>307.584</v>
      </c>
      <c r="N1138" s="161">
        <v>394</v>
      </c>
      <c r="O1138" s="156" t="str">
        <f t="shared" si="17"/>
        <v>BPLGB00371</v>
      </c>
    </row>
    <row r="1139" spans="1:15" ht="34.799999999999997">
      <c r="A1139" s="157" t="s">
        <v>2551</v>
      </c>
      <c r="B1139" s="157" t="s">
        <v>2552</v>
      </c>
      <c r="C1139" s="158"/>
      <c r="D1139" s="157" t="s">
        <v>27</v>
      </c>
      <c r="E1139" s="163" t="s">
        <v>4766</v>
      </c>
      <c r="F1139" s="160" t="s">
        <v>4764</v>
      </c>
      <c r="G1139" s="160" t="s">
        <v>4765</v>
      </c>
      <c r="H1139" s="161">
        <v>110</v>
      </c>
      <c r="I1139" s="162">
        <v>28</v>
      </c>
      <c r="J1139" s="161">
        <v>140.80000000000001</v>
      </c>
      <c r="K1139" s="162">
        <v>22</v>
      </c>
      <c r="L1139" s="161">
        <v>30.976000000000003</v>
      </c>
      <c r="M1139" s="161">
        <v>140.976</v>
      </c>
      <c r="N1139" s="161">
        <v>180</v>
      </c>
      <c r="O1139" s="156" t="str">
        <f t="shared" si="17"/>
        <v>BPLGB00372</v>
      </c>
    </row>
    <row r="1140" spans="1:15" ht="34.799999999999997">
      <c r="A1140" s="157" t="s">
        <v>732</v>
      </c>
      <c r="B1140" s="157" t="s">
        <v>2553</v>
      </c>
      <c r="C1140" s="158"/>
      <c r="D1140" s="157" t="s">
        <v>27</v>
      </c>
      <c r="E1140" s="163" t="s">
        <v>4766</v>
      </c>
      <c r="F1140" s="160" t="s">
        <v>4764</v>
      </c>
      <c r="G1140" s="160" t="s">
        <v>4765</v>
      </c>
      <c r="H1140" s="161">
        <v>35</v>
      </c>
      <c r="I1140" s="162">
        <v>28</v>
      </c>
      <c r="J1140" s="161">
        <v>44.800000000000004</v>
      </c>
      <c r="K1140" s="162">
        <v>22</v>
      </c>
      <c r="L1140" s="161">
        <v>9.8560000000000016</v>
      </c>
      <c r="M1140" s="161">
        <v>44.856000000000002</v>
      </c>
      <c r="N1140" s="161">
        <v>57</v>
      </c>
      <c r="O1140" s="156" t="str">
        <f t="shared" si="17"/>
        <v>BPLGB00373</v>
      </c>
    </row>
    <row r="1141" spans="1:15" ht="34.799999999999997">
      <c r="A1141" s="157" t="s">
        <v>3667</v>
      </c>
      <c r="B1141" s="157" t="s">
        <v>3668</v>
      </c>
      <c r="C1141" s="158"/>
      <c r="D1141" s="157" t="s">
        <v>29</v>
      </c>
      <c r="E1141" s="163" t="s">
        <v>4766</v>
      </c>
      <c r="F1141" s="160" t="s">
        <v>4828</v>
      </c>
      <c r="G1141" s="160" t="s">
        <v>4765</v>
      </c>
      <c r="H1141" s="161">
        <v>425</v>
      </c>
      <c r="I1141" s="162">
        <v>28</v>
      </c>
      <c r="J1141" s="161">
        <v>544</v>
      </c>
      <c r="K1141" s="162">
        <v>22</v>
      </c>
      <c r="L1141" s="161">
        <v>119.68</v>
      </c>
      <c r="M1141" s="161">
        <v>544.68000000000006</v>
      </c>
      <c r="N1141" s="161">
        <v>697</v>
      </c>
      <c r="O1141" s="156" t="str">
        <f t="shared" si="17"/>
        <v>BPLGB00412</v>
      </c>
    </row>
    <row r="1142" spans="1:15" ht="34.799999999999997">
      <c r="A1142" s="157" t="s">
        <v>3669</v>
      </c>
      <c r="B1142" s="157" t="s">
        <v>3670</v>
      </c>
      <c r="C1142" s="158"/>
      <c r="D1142" s="157" t="s">
        <v>29</v>
      </c>
      <c r="E1142" s="163" t="s">
        <v>4766</v>
      </c>
      <c r="F1142" s="160" t="s">
        <v>4828</v>
      </c>
      <c r="G1142" s="160" t="s">
        <v>4765</v>
      </c>
      <c r="H1142" s="161">
        <v>1260</v>
      </c>
      <c r="I1142" s="162">
        <v>28</v>
      </c>
      <c r="J1142" s="161">
        <v>1613</v>
      </c>
      <c r="K1142" s="162">
        <v>22</v>
      </c>
      <c r="L1142" s="161">
        <v>354.81599999999997</v>
      </c>
      <c r="M1142" s="161">
        <v>1615</v>
      </c>
      <c r="N1142" s="161">
        <v>2067</v>
      </c>
      <c r="O1142" s="156" t="str">
        <f t="shared" si="17"/>
        <v>BPLGB00413</v>
      </c>
    </row>
    <row r="1143" spans="1:15" ht="34.799999999999997">
      <c r="A1143" s="157" t="s">
        <v>3677</v>
      </c>
      <c r="B1143" s="157" t="s">
        <v>3678</v>
      </c>
      <c r="C1143" s="158"/>
      <c r="D1143" s="157" t="s">
        <v>29</v>
      </c>
      <c r="E1143" s="163" t="s">
        <v>4766</v>
      </c>
      <c r="F1143" s="160" t="s">
        <v>4764</v>
      </c>
      <c r="G1143" s="160" t="s">
        <v>4765</v>
      </c>
      <c r="H1143" s="161">
        <v>370</v>
      </c>
      <c r="I1143" s="162">
        <v>28</v>
      </c>
      <c r="J1143" s="161">
        <v>473.6</v>
      </c>
      <c r="K1143" s="162">
        <v>22</v>
      </c>
      <c r="L1143" s="161">
        <v>104.19200000000001</v>
      </c>
      <c r="M1143" s="161">
        <v>474.19200000000001</v>
      </c>
      <c r="N1143" s="161">
        <v>607</v>
      </c>
      <c r="O1143" s="156" t="str">
        <f t="shared" si="17"/>
        <v>BPLGB00414</v>
      </c>
    </row>
    <row r="1144" spans="1:15" ht="34.799999999999997">
      <c r="A1144" s="157" t="s">
        <v>861</v>
      </c>
      <c r="B1144" s="157" t="s">
        <v>862</v>
      </c>
      <c r="C1144" s="158"/>
      <c r="D1144" s="157" t="s">
        <v>29</v>
      </c>
      <c r="E1144" s="163" t="s">
        <v>4766</v>
      </c>
      <c r="F1144" s="160" t="s">
        <v>4828</v>
      </c>
      <c r="G1144" s="160" t="s">
        <v>4767</v>
      </c>
      <c r="H1144" s="161">
        <v>430</v>
      </c>
      <c r="I1144" s="162">
        <v>28</v>
      </c>
      <c r="J1144" s="161">
        <v>550.4</v>
      </c>
      <c r="K1144" s="162">
        <v>22</v>
      </c>
      <c r="L1144" s="161">
        <v>121.08799999999999</v>
      </c>
      <c r="M1144" s="161">
        <v>551.08799999999997</v>
      </c>
      <c r="N1144" s="161">
        <v>705</v>
      </c>
      <c r="O1144" s="156" t="str">
        <f t="shared" si="17"/>
        <v>BPLGB00415</v>
      </c>
    </row>
    <row r="1145" spans="1:15" ht="34.799999999999997">
      <c r="A1145" s="157" t="s">
        <v>3681</v>
      </c>
      <c r="B1145" s="157" t="s">
        <v>3682</v>
      </c>
      <c r="C1145" s="158"/>
      <c r="D1145" s="157" t="s">
        <v>29</v>
      </c>
      <c r="E1145" s="163" t="s">
        <v>4766</v>
      </c>
      <c r="F1145" s="160" t="s">
        <v>4764</v>
      </c>
      <c r="G1145" s="160" t="s">
        <v>4765</v>
      </c>
      <c r="H1145" s="161">
        <v>245</v>
      </c>
      <c r="I1145" s="162">
        <v>28</v>
      </c>
      <c r="J1145" s="161">
        <v>313.60000000000002</v>
      </c>
      <c r="K1145" s="162">
        <v>22</v>
      </c>
      <c r="L1145" s="161">
        <v>68.992000000000004</v>
      </c>
      <c r="M1145" s="161">
        <v>313.99200000000002</v>
      </c>
      <c r="N1145" s="161">
        <v>402</v>
      </c>
      <c r="O1145" s="156" t="str">
        <f t="shared" si="17"/>
        <v>BPLGB00416</v>
      </c>
    </row>
    <row r="1146" spans="1:15" ht="34.799999999999997">
      <c r="A1146" s="157" t="s">
        <v>3683</v>
      </c>
      <c r="B1146" s="157" t="s">
        <v>3684</v>
      </c>
      <c r="C1146" s="158"/>
      <c r="D1146" s="157" t="s">
        <v>29</v>
      </c>
      <c r="E1146" s="163" t="s">
        <v>4766</v>
      </c>
      <c r="F1146" s="160" t="s">
        <v>4764</v>
      </c>
      <c r="G1146" s="160" t="s">
        <v>4765</v>
      </c>
      <c r="H1146" s="161">
        <v>250</v>
      </c>
      <c r="I1146" s="162">
        <v>28</v>
      </c>
      <c r="J1146" s="161">
        <v>320</v>
      </c>
      <c r="K1146" s="162">
        <v>22</v>
      </c>
      <c r="L1146" s="161">
        <v>70.400000000000006</v>
      </c>
      <c r="M1146" s="161">
        <v>320.39999999999998</v>
      </c>
      <c r="N1146" s="161">
        <v>410</v>
      </c>
      <c r="O1146" s="156" t="str">
        <f t="shared" si="17"/>
        <v>BPLGB00417</v>
      </c>
    </row>
    <row r="1147" spans="1:15" ht="34.799999999999997">
      <c r="A1147" s="157" t="s">
        <v>3685</v>
      </c>
      <c r="B1147" s="157" t="s">
        <v>3686</v>
      </c>
      <c r="C1147" s="158"/>
      <c r="D1147" s="157" t="s">
        <v>29</v>
      </c>
      <c r="E1147" s="163" t="s">
        <v>4766</v>
      </c>
      <c r="F1147" s="160" t="s">
        <v>4828</v>
      </c>
      <c r="G1147" s="160" t="s">
        <v>4767</v>
      </c>
      <c r="H1147" s="161">
        <v>400</v>
      </c>
      <c r="I1147" s="162">
        <v>28</v>
      </c>
      <c r="J1147" s="161">
        <v>512</v>
      </c>
      <c r="K1147" s="162">
        <v>22</v>
      </c>
      <c r="L1147" s="161">
        <v>112.64</v>
      </c>
      <c r="M1147" s="161">
        <v>512.64</v>
      </c>
      <c r="N1147" s="161">
        <v>656</v>
      </c>
      <c r="O1147" s="156" t="str">
        <f t="shared" si="17"/>
        <v>BPLGB00418</v>
      </c>
    </row>
    <row r="1148" spans="1:15" ht="34.799999999999997">
      <c r="A1148" s="157" t="s">
        <v>3687</v>
      </c>
      <c r="B1148" s="157" t="s">
        <v>3688</v>
      </c>
      <c r="C1148" s="158"/>
      <c r="D1148" s="157" t="s">
        <v>29</v>
      </c>
      <c r="E1148" s="163" t="s">
        <v>4766</v>
      </c>
      <c r="F1148" s="160" t="s">
        <v>4828</v>
      </c>
      <c r="G1148" s="160" t="s">
        <v>4767</v>
      </c>
      <c r="H1148" s="161">
        <v>510</v>
      </c>
      <c r="I1148" s="162">
        <v>28</v>
      </c>
      <c r="J1148" s="161">
        <v>652.80000000000007</v>
      </c>
      <c r="K1148" s="162">
        <v>22</v>
      </c>
      <c r="L1148" s="161">
        <v>143.61600000000001</v>
      </c>
      <c r="M1148" s="161">
        <v>653.61599999999999</v>
      </c>
      <c r="N1148" s="161">
        <v>837</v>
      </c>
      <c r="O1148" s="156" t="str">
        <f t="shared" si="17"/>
        <v>BPLGB00419</v>
      </c>
    </row>
    <row r="1149" spans="1:15" ht="34.799999999999997">
      <c r="A1149" s="157" t="s">
        <v>318</v>
      </c>
      <c r="B1149" s="157" t="s">
        <v>865</v>
      </c>
      <c r="C1149" s="158"/>
      <c r="D1149" s="157" t="s">
        <v>29</v>
      </c>
      <c r="E1149" s="163" t="s">
        <v>4766</v>
      </c>
      <c r="F1149" s="160" t="s">
        <v>4828</v>
      </c>
      <c r="G1149" s="160" t="s">
        <v>4767</v>
      </c>
      <c r="H1149" s="161">
        <v>510</v>
      </c>
      <c r="I1149" s="162">
        <v>28</v>
      </c>
      <c r="J1149" s="161">
        <v>652.80000000000007</v>
      </c>
      <c r="K1149" s="162">
        <v>22</v>
      </c>
      <c r="L1149" s="161">
        <v>143.61600000000001</v>
      </c>
      <c r="M1149" s="161">
        <v>653.61599999999999</v>
      </c>
      <c r="N1149" s="161">
        <v>837</v>
      </c>
      <c r="O1149" s="156" t="str">
        <f t="shared" si="17"/>
        <v>BPLGB00420</v>
      </c>
    </row>
    <row r="1150" spans="1:15" ht="34.799999999999997">
      <c r="A1150" s="157" t="s">
        <v>3689</v>
      </c>
      <c r="B1150" s="157" t="s">
        <v>3690</v>
      </c>
      <c r="C1150" s="158"/>
      <c r="D1150" s="157" t="s">
        <v>29</v>
      </c>
      <c r="E1150" s="163" t="s">
        <v>4766</v>
      </c>
      <c r="F1150" s="160" t="s">
        <v>4764</v>
      </c>
      <c r="G1150" s="160" t="s">
        <v>4767</v>
      </c>
      <c r="H1150" s="161">
        <v>295</v>
      </c>
      <c r="I1150" s="162">
        <v>28</v>
      </c>
      <c r="J1150" s="161">
        <v>377.6</v>
      </c>
      <c r="K1150" s="162">
        <v>22</v>
      </c>
      <c r="L1150" s="161">
        <v>83.072000000000003</v>
      </c>
      <c r="M1150" s="161">
        <v>378.072</v>
      </c>
      <c r="N1150" s="161">
        <v>484</v>
      </c>
      <c r="O1150" s="156" t="str">
        <f t="shared" si="17"/>
        <v>BPLGB00421</v>
      </c>
    </row>
    <row r="1151" spans="1:15" ht="34.799999999999997">
      <c r="A1151" s="157" t="s">
        <v>385</v>
      </c>
      <c r="B1151" s="157" t="s">
        <v>870</v>
      </c>
      <c r="C1151" s="158"/>
      <c r="D1151" s="157" t="s">
        <v>26</v>
      </c>
      <c r="E1151" s="163" t="s">
        <v>4766</v>
      </c>
      <c r="F1151" s="160" t="s">
        <v>4764</v>
      </c>
      <c r="G1151" s="160" t="s">
        <v>4831</v>
      </c>
      <c r="H1151" s="161">
        <v>205</v>
      </c>
      <c r="I1151" s="162">
        <v>28</v>
      </c>
      <c r="J1151" s="161">
        <v>262.39999999999998</v>
      </c>
      <c r="K1151" s="162">
        <v>22</v>
      </c>
      <c r="L1151" s="161">
        <v>57.727999999999994</v>
      </c>
      <c r="M1151" s="161">
        <v>262.72800000000001</v>
      </c>
      <c r="N1151" s="161">
        <v>336</v>
      </c>
      <c r="O1151" s="156" t="str">
        <f t="shared" si="17"/>
        <v>BPLGB00423</v>
      </c>
    </row>
    <row r="1152" spans="1:15" ht="34.799999999999997">
      <c r="A1152" s="157" t="s">
        <v>738</v>
      </c>
      <c r="B1152" s="157" t="s">
        <v>739</v>
      </c>
      <c r="C1152" s="158"/>
      <c r="D1152" s="157" t="s">
        <v>26</v>
      </c>
      <c r="E1152" s="163" t="s">
        <v>4766</v>
      </c>
      <c r="F1152" s="160" t="s">
        <v>4764</v>
      </c>
      <c r="G1152" s="160" t="s">
        <v>4831</v>
      </c>
      <c r="H1152" s="161">
        <v>265</v>
      </c>
      <c r="I1152" s="162">
        <v>28</v>
      </c>
      <c r="J1152" s="161">
        <v>339.2</v>
      </c>
      <c r="K1152" s="162">
        <v>22</v>
      </c>
      <c r="L1152" s="161">
        <v>74.623999999999995</v>
      </c>
      <c r="M1152" s="161">
        <v>339.62400000000002</v>
      </c>
      <c r="N1152" s="161">
        <v>435</v>
      </c>
      <c r="O1152" s="156" t="str">
        <f t="shared" si="17"/>
        <v>BPLGB00424</v>
      </c>
    </row>
    <row r="1153" spans="1:15" ht="34.799999999999997">
      <c r="A1153" s="157" t="s">
        <v>3695</v>
      </c>
      <c r="B1153" s="157" t="s">
        <v>3696</v>
      </c>
      <c r="C1153" s="158"/>
      <c r="D1153" s="157" t="s">
        <v>29</v>
      </c>
      <c r="E1153" s="163" t="s">
        <v>4766</v>
      </c>
      <c r="F1153" s="160" t="s">
        <v>4764</v>
      </c>
      <c r="G1153" s="160" t="s">
        <v>9602</v>
      </c>
      <c r="H1153" s="161">
        <v>365</v>
      </c>
      <c r="I1153" s="162">
        <v>28</v>
      </c>
      <c r="J1153" s="161">
        <v>467.2</v>
      </c>
      <c r="K1153" s="162">
        <v>22</v>
      </c>
      <c r="L1153" s="161">
        <v>102.78399999999999</v>
      </c>
      <c r="M1153" s="161">
        <v>467.78399999999999</v>
      </c>
      <c r="N1153" s="161">
        <v>599</v>
      </c>
      <c r="O1153" s="156" t="str">
        <f t="shared" si="17"/>
        <v>BPLGB00425</v>
      </c>
    </row>
    <row r="1154" spans="1:15" ht="34.799999999999997">
      <c r="A1154" s="157" t="s">
        <v>3697</v>
      </c>
      <c r="B1154" s="157" t="s">
        <v>3698</v>
      </c>
      <c r="C1154" s="158"/>
      <c r="D1154" s="157" t="s">
        <v>29</v>
      </c>
      <c r="E1154" s="163" t="s">
        <v>4766</v>
      </c>
      <c r="F1154" s="160" t="s">
        <v>4764</v>
      </c>
      <c r="G1154" s="160" t="s">
        <v>9602</v>
      </c>
      <c r="H1154" s="161">
        <v>400</v>
      </c>
      <c r="I1154" s="162">
        <v>28</v>
      </c>
      <c r="J1154" s="161">
        <v>512</v>
      </c>
      <c r="K1154" s="162">
        <v>22</v>
      </c>
      <c r="L1154" s="161">
        <v>112.64</v>
      </c>
      <c r="M1154" s="161">
        <v>512.64</v>
      </c>
      <c r="N1154" s="161">
        <v>656</v>
      </c>
      <c r="O1154" s="156" t="str">
        <f t="shared" ref="O1154:O1217" si="18">VLOOKUP(A1154,Old,1,FALSE)</f>
        <v>BPLGB00427</v>
      </c>
    </row>
    <row r="1155" spans="1:15" ht="17.399999999999999">
      <c r="A1155" s="157" t="s">
        <v>582</v>
      </c>
      <c r="B1155" s="157" t="s">
        <v>878</v>
      </c>
      <c r="C1155" s="158"/>
      <c r="D1155" s="158"/>
      <c r="E1155" s="159"/>
      <c r="F1155" s="159"/>
      <c r="G1155" s="159"/>
      <c r="H1155" s="164"/>
      <c r="I1155" s="158"/>
      <c r="J1155" s="161">
        <v>442.88</v>
      </c>
      <c r="K1155" s="158"/>
      <c r="L1155" s="164"/>
      <c r="M1155" s="164"/>
      <c r="N1155" s="164"/>
      <c r="O1155" s="156" t="str">
        <f t="shared" si="18"/>
        <v>BPLGB00430</v>
      </c>
    </row>
    <row r="1156" spans="1:15" ht="34.799999999999997">
      <c r="A1156" s="157" t="s">
        <v>2900</v>
      </c>
      <c r="B1156" s="157" t="s">
        <v>2901</v>
      </c>
      <c r="C1156" s="158"/>
      <c r="D1156" s="157" t="s">
        <v>4634</v>
      </c>
      <c r="E1156" s="163" t="s">
        <v>4770</v>
      </c>
      <c r="F1156" s="160" t="s">
        <v>4764</v>
      </c>
      <c r="G1156" s="160" t="s">
        <v>4765</v>
      </c>
      <c r="H1156" s="161">
        <v>330</v>
      </c>
      <c r="I1156" s="162">
        <v>28</v>
      </c>
      <c r="J1156" s="161">
        <v>422.40000000000003</v>
      </c>
      <c r="K1156" s="162">
        <v>22</v>
      </c>
      <c r="L1156" s="161">
        <v>92.928000000000011</v>
      </c>
      <c r="M1156" s="161">
        <v>422.928</v>
      </c>
      <c r="N1156" s="161">
        <v>541</v>
      </c>
      <c r="O1156" s="156" t="str">
        <f t="shared" si="18"/>
        <v>BPLGR00078</v>
      </c>
    </row>
    <row r="1157" spans="1:15" ht="34.799999999999997">
      <c r="A1157" s="157" t="s">
        <v>536</v>
      </c>
      <c r="B1157" s="157" t="s">
        <v>883</v>
      </c>
      <c r="C1157" s="158"/>
      <c r="D1157" s="157" t="s">
        <v>4634</v>
      </c>
      <c r="E1157" s="163" t="s">
        <v>4770</v>
      </c>
      <c r="F1157" s="160" t="s">
        <v>4764</v>
      </c>
      <c r="G1157" s="160" t="s">
        <v>4765</v>
      </c>
      <c r="H1157" s="161">
        <v>205</v>
      </c>
      <c r="I1157" s="162">
        <v>28</v>
      </c>
      <c r="J1157" s="161">
        <v>262.39999999999998</v>
      </c>
      <c r="K1157" s="162">
        <v>22</v>
      </c>
      <c r="L1157" s="161">
        <v>57.727999999999994</v>
      </c>
      <c r="M1157" s="161">
        <v>262.72800000000001</v>
      </c>
      <c r="N1157" s="161">
        <v>336</v>
      </c>
      <c r="O1157" s="156" t="str">
        <f t="shared" si="18"/>
        <v>BPLGR00079</v>
      </c>
    </row>
    <row r="1158" spans="1:15" ht="34.799999999999997">
      <c r="A1158" s="157" t="s">
        <v>539</v>
      </c>
      <c r="B1158" s="157" t="s">
        <v>887</v>
      </c>
      <c r="C1158" s="158"/>
      <c r="D1158" s="157" t="s">
        <v>4634</v>
      </c>
      <c r="E1158" s="163" t="s">
        <v>4770</v>
      </c>
      <c r="F1158" s="160" t="s">
        <v>4764</v>
      </c>
      <c r="G1158" s="160" t="s">
        <v>4765</v>
      </c>
      <c r="H1158" s="161">
        <v>230</v>
      </c>
      <c r="I1158" s="162">
        <v>28</v>
      </c>
      <c r="J1158" s="161">
        <v>294.40000000000003</v>
      </c>
      <c r="K1158" s="162">
        <v>22</v>
      </c>
      <c r="L1158" s="161">
        <v>64.768000000000015</v>
      </c>
      <c r="M1158" s="161">
        <v>294.76800000000003</v>
      </c>
      <c r="N1158" s="161">
        <v>377</v>
      </c>
      <c r="O1158" s="156" t="str">
        <f t="shared" si="18"/>
        <v>BPLGR00080</v>
      </c>
    </row>
    <row r="1159" spans="1:15" ht="34.799999999999997">
      <c r="A1159" s="157" t="s">
        <v>750</v>
      </c>
      <c r="B1159" s="157" t="s">
        <v>893</v>
      </c>
      <c r="C1159" s="158"/>
      <c r="D1159" s="157" t="s">
        <v>27</v>
      </c>
      <c r="E1159" s="163" t="s">
        <v>4766</v>
      </c>
      <c r="F1159" s="160" t="s">
        <v>4828</v>
      </c>
      <c r="G1159" s="160" t="s">
        <v>4765</v>
      </c>
      <c r="H1159" s="161">
        <v>535</v>
      </c>
      <c r="I1159" s="162">
        <v>18</v>
      </c>
      <c r="J1159" s="161">
        <v>631.29999999999995</v>
      </c>
      <c r="K1159" s="162">
        <v>22</v>
      </c>
      <c r="L1159" s="161">
        <v>138.886</v>
      </c>
      <c r="M1159" s="161">
        <v>673.88599999999997</v>
      </c>
      <c r="N1159" s="161">
        <v>795</v>
      </c>
      <c r="O1159" s="156" t="str">
        <f t="shared" si="18"/>
        <v>BPLGR00169</v>
      </c>
    </row>
    <row r="1160" spans="1:15" ht="34.799999999999997">
      <c r="A1160" s="157" t="s">
        <v>752</v>
      </c>
      <c r="B1160" s="157" t="s">
        <v>897</v>
      </c>
      <c r="C1160" s="158"/>
      <c r="D1160" s="157" t="s">
        <v>27</v>
      </c>
      <c r="E1160" s="163" t="s">
        <v>4766</v>
      </c>
      <c r="F1160" s="160" t="s">
        <v>4828</v>
      </c>
      <c r="G1160" s="160" t="s">
        <v>4765</v>
      </c>
      <c r="H1160" s="161">
        <v>1070</v>
      </c>
      <c r="I1160" s="162">
        <v>18</v>
      </c>
      <c r="J1160" s="161">
        <v>1263</v>
      </c>
      <c r="K1160" s="162">
        <v>22</v>
      </c>
      <c r="L1160" s="161">
        <v>277.77199999999999</v>
      </c>
      <c r="M1160" s="161">
        <v>1348</v>
      </c>
      <c r="N1160" s="161">
        <v>1590</v>
      </c>
      <c r="O1160" s="156" t="str">
        <f t="shared" si="18"/>
        <v>BPLGR00170</v>
      </c>
    </row>
    <row r="1161" spans="1:15" ht="34.799999999999997">
      <c r="A1161" s="157" t="s">
        <v>400</v>
      </c>
      <c r="B1161" s="157" t="s">
        <v>920</v>
      </c>
      <c r="C1161" s="158"/>
      <c r="D1161" s="157" t="s">
        <v>27</v>
      </c>
      <c r="E1161" s="163" t="s">
        <v>4766</v>
      </c>
      <c r="F1161" s="160" t="s">
        <v>4828</v>
      </c>
      <c r="G1161" s="160" t="s">
        <v>4765</v>
      </c>
      <c r="H1161" s="161">
        <v>820</v>
      </c>
      <c r="I1161" s="162">
        <v>28</v>
      </c>
      <c r="J1161" s="161">
        <v>1050</v>
      </c>
      <c r="K1161" s="162">
        <v>22</v>
      </c>
      <c r="L1161" s="161">
        <v>230.91199999999998</v>
      </c>
      <c r="M1161" s="161">
        <v>1051</v>
      </c>
      <c r="N1161" s="161">
        <v>1345</v>
      </c>
      <c r="O1161" s="156" t="str">
        <f t="shared" si="18"/>
        <v>BPLGR00454</v>
      </c>
    </row>
    <row r="1162" spans="1:15" ht="34.799999999999997">
      <c r="A1162" s="157" t="s">
        <v>210</v>
      </c>
      <c r="B1162" s="157" t="s">
        <v>940</v>
      </c>
      <c r="C1162" s="158"/>
      <c r="D1162" s="157" t="s">
        <v>27</v>
      </c>
      <c r="E1162" s="163" t="s">
        <v>4766</v>
      </c>
      <c r="F1162" s="160" t="s">
        <v>4828</v>
      </c>
      <c r="G1162" s="160" t="s">
        <v>4765</v>
      </c>
      <c r="H1162" s="161">
        <v>585</v>
      </c>
      <c r="I1162" s="162">
        <v>28</v>
      </c>
      <c r="J1162" s="161">
        <v>748.80000000000007</v>
      </c>
      <c r="K1162" s="162">
        <v>22</v>
      </c>
      <c r="L1162" s="161">
        <v>164.73600000000002</v>
      </c>
      <c r="M1162" s="161">
        <v>749.73599999999999</v>
      </c>
      <c r="N1162" s="161">
        <v>960</v>
      </c>
      <c r="O1162" s="156" t="str">
        <f t="shared" si="18"/>
        <v>BPLGR00455</v>
      </c>
    </row>
    <row r="1163" spans="1:15" ht="34.799999999999997">
      <c r="A1163" s="157" t="s">
        <v>223</v>
      </c>
      <c r="B1163" s="157" t="s">
        <v>946</v>
      </c>
      <c r="C1163" s="158"/>
      <c r="D1163" s="157" t="s">
        <v>27</v>
      </c>
      <c r="E1163" s="163" t="s">
        <v>4766</v>
      </c>
      <c r="F1163" s="160" t="s">
        <v>4828</v>
      </c>
      <c r="G1163" s="160" t="s">
        <v>4765</v>
      </c>
      <c r="H1163" s="161">
        <v>600</v>
      </c>
      <c r="I1163" s="162">
        <v>28</v>
      </c>
      <c r="J1163" s="161">
        <v>768</v>
      </c>
      <c r="K1163" s="162">
        <v>22</v>
      </c>
      <c r="L1163" s="161">
        <v>168.96</v>
      </c>
      <c r="M1163" s="161">
        <v>768.96</v>
      </c>
      <c r="N1163" s="161">
        <v>984</v>
      </c>
      <c r="O1163" s="156" t="str">
        <f t="shared" si="18"/>
        <v>BPLGR00456</v>
      </c>
    </row>
    <row r="1164" spans="1:15" ht="34.799999999999997">
      <c r="A1164" s="157" t="s">
        <v>280</v>
      </c>
      <c r="B1164" s="157" t="s">
        <v>899</v>
      </c>
      <c r="C1164" s="158"/>
      <c r="D1164" s="157" t="s">
        <v>27</v>
      </c>
      <c r="E1164" s="163" t="s">
        <v>4766</v>
      </c>
      <c r="F1164" s="160" t="s">
        <v>4828</v>
      </c>
      <c r="G1164" s="160" t="s">
        <v>4765</v>
      </c>
      <c r="H1164" s="161">
        <v>420</v>
      </c>
      <c r="I1164" s="162">
        <v>28</v>
      </c>
      <c r="J1164" s="161">
        <v>537.6</v>
      </c>
      <c r="K1164" s="162">
        <v>22</v>
      </c>
      <c r="L1164" s="161">
        <v>118.27200000000001</v>
      </c>
      <c r="M1164" s="161">
        <v>538.27200000000005</v>
      </c>
      <c r="N1164" s="161">
        <v>689</v>
      </c>
      <c r="O1164" s="156" t="str">
        <f t="shared" si="18"/>
        <v>BPLGR00457</v>
      </c>
    </row>
    <row r="1165" spans="1:15" ht="34.799999999999997">
      <c r="A1165" s="157" t="s">
        <v>38</v>
      </c>
      <c r="B1165" s="157" t="s">
        <v>2559</v>
      </c>
      <c r="C1165" s="158"/>
      <c r="D1165" s="157" t="s">
        <v>27</v>
      </c>
      <c r="E1165" s="163" t="s">
        <v>4766</v>
      </c>
      <c r="F1165" s="160" t="s">
        <v>4828</v>
      </c>
      <c r="G1165" s="160" t="s">
        <v>4765</v>
      </c>
      <c r="H1165" s="161">
        <v>500</v>
      </c>
      <c r="I1165" s="162">
        <v>28</v>
      </c>
      <c r="J1165" s="161">
        <v>640</v>
      </c>
      <c r="K1165" s="162">
        <v>22</v>
      </c>
      <c r="L1165" s="161">
        <v>140.80000000000001</v>
      </c>
      <c r="M1165" s="161">
        <v>640.79999999999995</v>
      </c>
      <c r="N1165" s="161">
        <v>820</v>
      </c>
      <c r="O1165" s="156" t="str">
        <f t="shared" si="18"/>
        <v>BPLGR00458</v>
      </c>
    </row>
    <row r="1166" spans="1:15" ht="34.799999999999997">
      <c r="A1166" s="157" t="s">
        <v>177</v>
      </c>
      <c r="B1166" s="157" t="s">
        <v>2560</v>
      </c>
      <c r="C1166" s="158"/>
      <c r="D1166" s="157" t="s">
        <v>27</v>
      </c>
      <c r="E1166" s="163" t="s">
        <v>4766</v>
      </c>
      <c r="F1166" s="160" t="s">
        <v>4828</v>
      </c>
      <c r="G1166" s="160" t="s">
        <v>4765</v>
      </c>
      <c r="H1166" s="161">
        <v>455</v>
      </c>
      <c r="I1166" s="162">
        <v>28</v>
      </c>
      <c r="J1166" s="161">
        <v>582.4</v>
      </c>
      <c r="K1166" s="162">
        <v>22</v>
      </c>
      <c r="L1166" s="161">
        <v>128.12799999999999</v>
      </c>
      <c r="M1166" s="161">
        <v>583.12799999999993</v>
      </c>
      <c r="N1166" s="161">
        <v>746</v>
      </c>
      <c r="O1166" s="156" t="str">
        <f t="shared" si="18"/>
        <v>BPLGR00459</v>
      </c>
    </row>
    <row r="1167" spans="1:15" ht="34.799999999999997">
      <c r="A1167" s="157" t="s">
        <v>758</v>
      </c>
      <c r="B1167" s="157" t="s">
        <v>759</v>
      </c>
      <c r="C1167" s="158"/>
      <c r="D1167" s="157" t="s">
        <v>27</v>
      </c>
      <c r="E1167" s="163" t="s">
        <v>4766</v>
      </c>
      <c r="F1167" s="160" t="s">
        <v>4764</v>
      </c>
      <c r="G1167" s="160" t="s">
        <v>4765</v>
      </c>
      <c r="H1167" s="161">
        <v>195</v>
      </c>
      <c r="I1167" s="162">
        <v>28</v>
      </c>
      <c r="J1167" s="161">
        <v>249.6</v>
      </c>
      <c r="K1167" s="162">
        <v>22</v>
      </c>
      <c r="L1167" s="161">
        <v>54.911999999999999</v>
      </c>
      <c r="M1167" s="161">
        <v>249.91200000000001</v>
      </c>
      <c r="N1167" s="161">
        <v>320</v>
      </c>
      <c r="O1167" s="156" t="str">
        <f t="shared" si="18"/>
        <v>BPLGR00460</v>
      </c>
    </row>
    <row r="1168" spans="1:15" ht="34.799999999999997">
      <c r="A1168" s="157" t="s">
        <v>5914</v>
      </c>
      <c r="B1168" s="157" t="s">
        <v>5915</v>
      </c>
      <c r="C1168" s="158"/>
      <c r="D1168" s="157" t="s">
        <v>27</v>
      </c>
      <c r="E1168" s="163" t="s">
        <v>4766</v>
      </c>
      <c r="F1168" s="160" t="s">
        <v>4764</v>
      </c>
      <c r="G1168" s="160" t="s">
        <v>4765</v>
      </c>
      <c r="H1168" s="161">
        <v>65</v>
      </c>
      <c r="I1168" s="162">
        <v>28</v>
      </c>
      <c r="J1168" s="161">
        <v>83.2</v>
      </c>
      <c r="K1168" s="162">
        <v>22</v>
      </c>
      <c r="L1168" s="161">
        <v>18.304000000000002</v>
      </c>
      <c r="M1168" s="161">
        <v>83.304000000000002</v>
      </c>
      <c r="N1168" s="161">
        <v>107</v>
      </c>
      <c r="O1168" s="156" t="str">
        <f t="shared" si="18"/>
        <v>BPLGR00461</v>
      </c>
    </row>
    <row r="1169" spans="1:15" ht="34.799999999999997">
      <c r="A1169" s="157" t="s">
        <v>2563</v>
      </c>
      <c r="B1169" s="157" t="s">
        <v>2564</v>
      </c>
      <c r="C1169" s="158"/>
      <c r="D1169" s="157" t="s">
        <v>27</v>
      </c>
      <c r="E1169" s="163" t="s">
        <v>4766</v>
      </c>
      <c r="F1169" s="160" t="s">
        <v>4764</v>
      </c>
      <c r="G1169" s="160" t="s">
        <v>4765</v>
      </c>
      <c r="H1169" s="161">
        <v>115</v>
      </c>
      <c r="I1169" s="162">
        <v>28</v>
      </c>
      <c r="J1169" s="161">
        <v>147.20000000000002</v>
      </c>
      <c r="K1169" s="162">
        <v>22</v>
      </c>
      <c r="L1169" s="161">
        <v>32.384000000000007</v>
      </c>
      <c r="M1169" s="161">
        <v>147.38400000000001</v>
      </c>
      <c r="N1169" s="161">
        <v>189</v>
      </c>
      <c r="O1169" s="156" t="str">
        <f t="shared" si="18"/>
        <v>BPLGR00462</v>
      </c>
    </row>
    <row r="1170" spans="1:15" ht="34.799999999999997">
      <c r="A1170" s="157" t="s">
        <v>233</v>
      </c>
      <c r="B1170" s="157" t="s">
        <v>952</v>
      </c>
      <c r="C1170" s="158"/>
      <c r="D1170" s="157" t="s">
        <v>27</v>
      </c>
      <c r="E1170" s="163" t="s">
        <v>4766</v>
      </c>
      <c r="F1170" s="160" t="s">
        <v>4764</v>
      </c>
      <c r="G1170" s="160" t="s">
        <v>4765</v>
      </c>
      <c r="H1170" s="161">
        <v>350</v>
      </c>
      <c r="I1170" s="162">
        <v>28</v>
      </c>
      <c r="J1170" s="161">
        <v>448</v>
      </c>
      <c r="K1170" s="162">
        <v>22</v>
      </c>
      <c r="L1170" s="161">
        <v>98.56</v>
      </c>
      <c r="M1170" s="161">
        <v>448.56</v>
      </c>
      <c r="N1170" s="161">
        <v>574</v>
      </c>
      <c r="O1170" s="156" t="str">
        <f t="shared" si="18"/>
        <v>BPLGR00463</v>
      </c>
    </row>
    <row r="1171" spans="1:15" ht="34.799999999999997">
      <c r="A1171" s="157" t="s">
        <v>213</v>
      </c>
      <c r="B1171" s="157" t="s">
        <v>958</v>
      </c>
      <c r="C1171" s="158"/>
      <c r="D1171" s="157" t="s">
        <v>27</v>
      </c>
      <c r="E1171" s="163" t="s">
        <v>4766</v>
      </c>
      <c r="F1171" s="160" t="s">
        <v>4764</v>
      </c>
      <c r="G1171" s="160" t="s">
        <v>4765</v>
      </c>
      <c r="H1171" s="161">
        <v>365</v>
      </c>
      <c r="I1171" s="162">
        <v>28</v>
      </c>
      <c r="J1171" s="161">
        <v>467.2</v>
      </c>
      <c r="K1171" s="162">
        <v>22</v>
      </c>
      <c r="L1171" s="161">
        <v>102.78399999999999</v>
      </c>
      <c r="M1171" s="161">
        <v>467.78399999999999</v>
      </c>
      <c r="N1171" s="161">
        <v>599</v>
      </c>
      <c r="O1171" s="156" t="str">
        <f t="shared" si="18"/>
        <v>BPLGR00464</v>
      </c>
    </row>
    <row r="1172" spans="1:15" ht="34.799999999999997">
      <c r="A1172" s="157" t="s">
        <v>1694</v>
      </c>
      <c r="B1172" s="157" t="s">
        <v>1695</v>
      </c>
      <c r="C1172" s="158"/>
      <c r="D1172" s="157" t="s">
        <v>27</v>
      </c>
      <c r="E1172" s="163" t="s">
        <v>4766</v>
      </c>
      <c r="F1172" s="160" t="s">
        <v>4828</v>
      </c>
      <c r="G1172" s="160" t="s">
        <v>4765</v>
      </c>
      <c r="H1172" s="161">
        <v>790</v>
      </c>
      <c r="I1172" s="162">
        <v>28</v>
      </c>
      <c r="J1172" s="161">
        <v>1011</v>
      </c>
      <c r="K1172" s="162">
        <v>22</v>
      </c>
      <c r="L1172" s="161">
        <v>222.464</v>
      </c>
      <c r="M1172" s="161">
        <v>1012</v>
      </c>
      <c r="N1172" s="161">
        <v>1296</v>
      </c>
      <c r="O1172" s="156" t="str">
        <f t="shared" si="18"/>
        <v>BPLGR00465</v>
      </c>
    </row>
    <row r="1173" spans="1:15" ht="34.799999999999997">
      <c r="A1173" s="157" t="s">
        <v>1698</v>
      </c>
      <c r="B1173" s="157" t="s">
        <v>1699</v>
      </c>
      <c r="C1173" s="158"/>
      <c r="D1173" s="157" t="s">
        <v>27</v>
      </c>
      <c r="E1173" s="163" t="s">
        <v>4766</v>
      </c>
      <c r="F1173" s="160" t="s">
        <v>4828</v>
      </c>
      <c r="G1173" s="160" t="s">
        <v>4765</v>
      </c>
      <c r="H1173" s="161">
        <v>800</v>
      </c>
      <c r="I1173" s="162">
        <v>28</v>
      </c>
      <c r="J1173" s="161">
        <v>1024</v>
      </c>
      <c r="K1173" s="162">
        <v>22</v>
      </c>
      <c r="L1173" s="161">
        <v>225.28</v>
      </c>
      <c r="M1173" s="161">
        <v>1025</v>
      </c>
      <c r="N1173" s="161">
        <v>1312</v>
      </c>
      <c r="O1173" s="156" t="str">
        <f t="shared" si="18"/>
        <v>BPLGR00466</v>
      </c>
    </row>
    <row r="1174" spans="1:15" ht="34.799999999999997">
      <c r="A1174" s="157" t="s">
        <v>184</v>
      </c>
      <c r="B1174" s="157" t="s">
        <v>2565</v>
      </c>
      <c r="C1174" s="158"/>
      <c r="D1174" s="157" t="s">
        <v>27</v>
      </c>
      <c r="E1174" s="163" t="s">
        <v>4766</v>
      </c>
      <c r="F1174" s="160" t="s">
        <v>4764</v>
      </c>
      <c r="G1174" s="160" t="s">
        <v>4765</v>
      </c>
      <c r="H1174" s="161">
        <v>305</v>
      </c>
      <c r="I1174" s="162">
        <v>28</v>
      </c>
      <c r="J1174" s="161">
        <v>390.40000000000003</v>
      </c>
      <c r="K1174" s="162">
        <v>22</v>
      </c>
      <c r="L1174" s="161">
        <v>85.888000000000005</v>
      </c>
      <c r="M1174" s="161">
        <v>390.88800000000003</v>
      </c>
      <c r="N1174" s="161">
        <v>500</v>
      </c>
      <c r="O1174" s="156" t="str">
        <f t="shared" si="18"/>
        <v>BPLGR00467</v>
      </c>
    </row>
    <row r="1175" spans="1:15" ht="34.799999999999997">
      <c r="A1175" s="157" t="s">
        <v>5916</v>
      </c>
      <c r="B1175" s="157" t="s">
        <v>5917</v>
      </c>
      <c r="C1175" s="158"/>
      <c r="D1175" s="157" t="s">
        <v>27</v>
      </c>
      <c r="E1175" s="163" t="s">
        <v>4766</v>
      </c>
      <c r="F1175" s="160" t="s">
        <v>4764</v>
      </c>
      <c r="G1175" s="160" t="s">
        <v>4765</v>
      </c>
      <c r="H1175" s="161">
        <v>115</v>
      </c>
      <c r="I1175" s="162">
        <v>28</v>
      </c>
      <c r="J1175" s="161">
        <v>147.20000000000002</v>
      </c>
      <c r="K1175" s="162">
        <v>22</v>
      </c>
      <c r="L1175" s="161">
        <v>32.384000000000007</v>
      </c>
      <c r="M1175" s="161">
        <v>147.38400000000001</v>
      </c>
      <c r="N1175" s="161">
        <v>189</v>
      </c>
      <c r="O1175" s="156" t="str">
        <f t="shared" si="18"/>
        <v>BPLGR00468</v>
      </c>
    </row>
    <row r="1176" spans="1:15" ht="34.799999999999997">
      <c r="A1176" s="157" t="s">
        <v>5918</v>
      </c>
      <c r="B1176" s="157" t="s">
        <v>5919</v>
      </c>
      <c r="C1176" s="158"/>
      <c r="D1176" s="157" t="s">
        <v>27</v>
      </c>
      <c r="E1176" s="163" t="s">
        <v>4766</v>
      </c>
      <c r="F1176" s="160" t="s">
        <v>4764</v>
      </c>
      <c r="G1176" s="160" t="s">
        <v>4765</v>
      </c>
      <c r="H1176" s="161">
        <v>35</v>
      </c>
      <c r="I1176" s="162">
        <v>28</v>
      </c>
      <c r="J1176" s="161">
        <v>44.800000000000004</v>
      </c>
      <c r="K1176" s="162">
        <v>22</v>
      </c>
      <c r="L1176" s="161">
        <v>9.8560000000000016</v>
      </c>
      <c r="M1176" s="161">
        <v>44.856000000000002</v>
      </c>
      <c r="N1176" s="161">
        <v>57</v>
      </c>
      <c r="O1176" s="156" t="str">
        <f t="shared" si="18"/>
        <v>BPLGR00469</v>
      </c>
    </row>
    <row r="1177" spans="1:15" ht="34.799999999999997">
      <c r="A1177" s="157" t="s">
        <v>402</v>
      </c>
      <c r="B1177" s="157" t="s">
        <v>966</v>
      </c>
      <c r="C1177" s="158"/>
      <c r="D1177" s="157" t="s">
        <v>27</v>
      </c>
      <c r="E1177" s="163" t="s">
        <v>4766</v>
      </c>
      <c r="F1177" s="159"/>
      <c r="G1177" s="159"/>
      <c r="H1177" s="161">
        <v>675</v>
      </c>
      <c r="I1177" s="162">
        <v>28</v>
      </c>
      <c r="J1177" s="161">
        <v>864</v>
      </c>
      <c r="K1177" s="162">
        <v>22</v>
      </c>
      <c r="L1177" s="161">
        <v>125.67808000000001</v>
      </c>
      <c r="M1177" s="161">
        <v>865</v>
      </c>
      <c r="N1177" s="161">
        <v>1108</v>
      </c>
      <c r="O1177" s="156" t="str">
        <f t="shared" si="18"/>
        <v>BPLGW00508</v>
      </c>
    </row>
    <row r="1178" spans="1:15" ht="34.799999999999997">
      <c r="A1178" s="157" t="s">
        <v>401</v>
      </c>
      <c r="B1178" s="157" t="s">
        <v>910</v>
      </c>
      <c r="C1178" s="158"/>
      <c r="D1178" s="157" t="s">
        <v>27</v>
      </c>
      <c r="E1178" s="163" t="s">
        <v>4766</v>
      </c>
      <c r="F1178" s="159"/>
      <c r="G1178" s="159"/>
      <c r="H1178" s="161">
        <v>485.13919999999996</v>
      </c>
      <c r="I1178" s="162">
        <v>28</v>
      </c>
      <c r="J1178" s="161">
        <v>620.97817599999996</v>
      </c>
      <c r="K1178" s="162">
        <v>22</v>
      </c>
      <c r="L1178" s="161">
        <v>136.61519872</v>
      </c>
      <c r="M1178" s="161">
        <v>621.75439871999993</v>
      </c>
      <c r="N1178" s="161">
        <v>796</v>
      </c>
      <c r="O1178" s="156" t="str">
        <f t="shared" si="18"/>
        <v>BPLGW00509</v>
      </c>
    </row>
    <row r="1179" spans="1:15" ht="34.799999999999997">
      <c r="A1179" s="157" t="s">
        <v>289</v>
      </c>
      <c r="B1179" s="157" t="s">
        <v>915</v>
      </c>
      <c r="C1179" s="158"/>
      <c r="D1179" s="157" t="s">
        <v>27</v>
      </c>
      <c r="E1179" s="163" t="s">
        <v>4766</v>
      </c>
      <c r="F1179" s="159"/>
      <c r="G1179" s="159"/>
      <c r="H1179" s="161">
        <v>488.11840000000001</v>
      </c>
      <c r="I1179" s="162">
        <v>28</v>
      </c>
      <c r="J1179" s="161">
        <v>624.79155200000002</v>
      </c>
      <c r="K1179" s="162">
        <v>22</v>
      </c>
      <c r="L1179" s="161">
        <v>137.45414144</v>
      </c>
      <c r="M1179" s="161">
        <v>625.57254144000001</v>
      </c>
      <c r="N1179" s="161">
        <v>801</v>
      </c>
      <c r="O1179" s="156" t="str">
        <f t="shared" si="18"/>
        <v>BPLGW00510</v>
      </c>
    </row>
    <row r="1180" spans="1:15" ht="34.799999999999997">
      <c r="A1180" s="157" t="s">
        <v>2567</v>
      </c>
      <c r="B1180" s="157" t="s">
        <v>5920</v>
      </c>
      <c r="C1180" s="158"/>
      <c r="D1180" s="157" t="s">
        <v>27</v>
      </c>
      <c r="E1180" s="163" t="s">
        <v>4766</v>
      </c>
      <c r="F1180" s="159"/>
      <c r="G1180" s="159"/>
      <c r="H1180" s="161">
        <v>339.00159999999994</v>
      </c>
      <c r="I1180" s="162">
        <v>28</v>
      </c>
      <c r="J1180" s="161">
        <v>433.9220479999999</v>
      </c>
      <c r="K1180" s="162">
        <v>22</v>
      </c>
      <c r="L1180" s="161">
        <v>95.462850559999978</v>
      </c>
      <c r="M1180" s="161">
        <v>434.46445055999993</v>
      </c>
      <c r="N1180" s="161">
        <v>556</v>
      </c>
      <c r="O1180" s="156" t="str">
        <f t="shared" si="18"/>
        <v>BPLGW00511</v>
      </c>
    </row>
    <row r="1181" spans="1:15" ht="34.799999999999997">
      <c r="A1181" s="157" t="s">
        <v>386</v>
      </c>
      <c r="B1181" s="157" t="s">
        <v>776</v>
      </c>
      <c r="C1181" s="158"/>
      <c r="D1181" s="157" t="s">
        <v>27</v>
      </c>
      <c r="E1181" s="163" t="s">
        <v>4766</v>
      </c>
      <c r="F1181" s="159"/>
      <c r="G1181" s="159"/>
      <c r="H1181" s="161">
        <v>416.61760000000004</v>
      </c>
      <c r="I1181" s="162">
        <v>28</v>
      </c>
      <c r="J1181" s="161">
        <v>533.27052800000001</v>
      </c>
      <c r="K1181" s="162">
        <v>22</v>
      </c>
      <c r="L1181" s="161">
        <v>117.31951616000001</v>
      </c>
      <c r="M1181" s="161">
        <v>533.93711616000007</v>
      </c>
      <c r="N1181" s="161">
        <v>683</v>
      </c>
      <c r="O1181" s="156" t="str">
        <f t="shared" si="18"/>
        <v>BPLGW00512</v>
      </c>
    </row>
    <row r="1182" spans="1:15" ht="34.799999999999997">
      <c r="A1182" s="157" t="s">
        <v>354</v>
      </c>
      <c r="B1182" s="157" t="s">
        <v>782</v>
      </c>
      <c r="C1182" s="158"/>
      <c r="D1182" s="157" t="s">
        <v>27</v>
      </c>
      <c r="E1182" s="163" t="s">
        <v>4766</v>
      </c>
      <c r="F1182" s="159"/>
      <c r="G1182" s="159"/>
      <c r="H1182" s="161">
        <v>378.35840000000007</v>
      </c>
      <c r="I1182" s="162">
        <v>28</v>
      </c>
      <c r="J1182" s="161">
        <v>484.29875200000009</v>
      </c>
      <c r="K1182" s="162">
        <v>22</v>
      </c>
      <c r="L1182" s="161">
        <v>106.54572544000003</v>
      </c>
      <c r="M1182" s="161">
        <v>484.90412544000009</v>
      </c>
      <c r="N1182" s="161">
        <v>621</v>
      </c>
      <c r="O1182" s="156" t="str">
        <f t="shared" si="18"/>
        <v>BPLGW00513</v>
      </c>
    </row>
    <row r="1183" spans="1:15" ht="34.799999999999997">
      <c r="A1183" s="157" t="s">
        <v>787</v>
      </c>
      <c r="B1183" s="157" t="s">
        <v>788</v>
      </c>
      <c r="C1183" s="158"/>
      <c r="D1183" s="157" t="s">
        <v>27</v>
      </c>
      <c r="E1183" s="163" t="s">
        <v>4766</v>
      </c>
      <c r="F1183" s="159"/>
      <c r="G1183" s="159"/>
      <c r="H1183" s="161">
        <v>154.76159999999999</v>
      </c>
      <c r="I1183" s="162">
        <v>28</v>
      </c>
      <c r="J1183" s="161">
        <v>198.09484799999998</v>
      </c>
      <c r="K1183" s="162">
        <v>22</v>
      </c>
      <c r="L1183" s="161">
        <v>43.580866559999997</v>
      </c>
      <c r="M1183" s="161">
        <v>198.34246655999999</v>
      </c>
      <c r="N1183" s="161">
        <v>254</v>
      </c>
      <c r="O1183" s="156" t="str">
        <f t="shared" si="18"/>
        <v>BPLGW00514</v>
      </c>
    </row>
    <row r="1184" spans="1:15" ht="34.799999999999997">
      <c r="A1184" s="157" t="s">
        <v>290</v>
      </c>
      <c r="B1184" s="157" t="s">
        <v>793</v>
      </c>
      <c r="C1184" s="158"/>
      <c r="D1184" s="157" t="s">
        <v>27</v>
      </c>
      <c r="E1184" s="163" t="s">
        <v>4766</v>
      </c>
      <c r="F1184" s="159"/>
      <c r="G1184" s="159"/>
      <c r="H1184" s="161">
        <v>303.09440000000001</v>
      </c>
      <c r="I1184" s="162">
        <v>28</v>
      </c>
      <c r="J1184" s="161">
        <v>387.96083200000004</v>
      </c>
      <c r="K1184" s="162">
        <v>22</v>
      </c>
      <c r="L1184" s="161">
        <v>85.351383040000016</v>
      </c>
      <c r="M1184" s="161">
        <v>388.44578304000004</v>
      </c>
      <c r="N1184" s="161">
        <v>497</v>
      </c>
      <c r="O1184" s="156" t="str">
        <f t="shared" si="18"/>
        <v>BPLGW00517</v>
      </c>
    </row>
    <row r="1185" spans="1:15" ht="34.799999999999997">
      <c r="A1185" s="157" t="s">
        <v>291</v>
      </c>
      <c r="B1185" s="157" t="s">
        <v>796</v>
      </c>
      <c r="C1185" s="158"/>
      <c r="D1185" s="157" t="s">
        <v>27</v>
      </c>
      <c r="E1185" s="163" t="s">
        <v>4766</v>
      </c>
      <c r="F1185" s="159"/>
      <c r="G1185" s="159"/>
      <c r="H1185" s="161">
        <v>300.5856</v>
      </c>
      <c r="I1185" s="162">
        <v>28</v>
      </c>
      <c r="J1185" s="161">
        <v>384.74956800000001</v>
      </c>
      <c r="K1185" s="162">
        <v>22</v>
      </c>
      <c r="L1185" s="161">
        <v>84.644904960000005</v>
      </c>
      <c r="M1185" s="161">
        <v>385.23050496000002</v>
      </c>
      <c r="N1185" s="161">
        <v>493</v>
      </c>
      <c r="O1185" s="156" t="str">
        <f t="shared" si="18"/>
        <v>BPLGW00518</v>
      </c>
    </row>
    <row r="1186" spans="1:15" ht="34.799999999999997">
      <c r="A1186" s="157" t="s">
        <v>392</v>
      </c>
      <c r="B1186" s="157" t="s">
        <v>800</v>
      </c>
      <c r="C1186" s="158"/>
      <c r="D1186" s="157" t="s">
        <v>27</v>
      </c>
      <c r="E1186" s="163" t="s">
        <v>4766</v>
      </c>
      <c r="F1186" s="159"/>
      <c r="G1186" s="159"/>
      <c r="H1186" s="161">
        <v>652.28800000000001</v>
      </c>
      <c r="I1186" s="162">
        <v>28</v>
      </c>
      <c r="J1186" s="161">
        <v>834.92864000000009</v>
      </c>
      <c r="K1186" s="162">
        <v>22</v>
      </c>
      <c r="L1186" s="161">
        <v>183.68430080000002</v>
      </c>
      <c r="M1186" s="161">
        <v>835.97230080000008</v>
      </c>
      <c r="N1186" s="161">
        <v>1070</v>
      </c>
      <c r="O1186" s="156" t="str">
        <f t="shared" si="18"/>
        <v>BPLGW00519</v>
      </c>
    </row>
    <row r="1187" spans="1:15" ht="34.799999999999997">
      <c r="A1187" s="157" t="s">
        <v>403</v>
      </c>
      <c r="B1187" s="157" t="s">
        <v>804</v>
      </c>
      <c r="C1187" s="158"/>
      <c r="D1187" s="157" t="s">
        <v>27</v>
      </c>
      <c r="E1187" s="163" t="s">
        <v>4766</v>
      </c>
      <c r="F1187" s="159"/>
      <c r="G1187" s="159"/>
      <c r="H1187" s="161">
        <v>642.56640000000004</v>
      </c>
      <c r="I1187" s="162">
        <v>28</v>
      </c>
      <c r="J1187" s="161">
        <v>822.48499200000003</v>
      </c>
      <c r="K1187" s="162">
        <v>22</v>
      </c>
      <c r="L1187" s="161">
        <v>180.94669824000002</v>
      </c>
      <c r="M1187" s="161">
        <v>823.51309824000009</v>
      </c>
      <c r="N1187" s="161">
        <v>1054</v>
      </c>
      <c r="O1187" s="156" t="str">
        <f t="shared" si="18"/>
        <v>BPLGW00520</v>
      </c>
    </row>
    <row r="1188" spans="1:15" ht="34.799999999999997">
      <c r="A1188" s="157" t="s">
        <v>807</v>
      </c>
      <c r="B1188" s="157" t="s">
        <v>5921</v>
      </c>
      <c r="C1188" s="158"/>
      <c r="D1188" s="157" t="s">
        <v>27</v>
      </c>
      <c r="E1188" s="163" t="s">
        <v>4766</v>
      </c>
      <c r="F1188" s="159"/>
      <c r="G1188" s="159"/>
      <c r="H1188" s="161">
        <v>248.6848</v>
      </c>
      <c r="I1188" s="162">
        <v>28</v>
      </c>
      <c r="J1188" s="161">
        <v>318.31654400000002</v>
      </c>
      <c r="K1188" s="162">
        <v>22</v>
      </c>
      <c r="L1188" s="161">
        <v>70.029639680000002</v>
      </c>
      <c r="M1188" s="161">
        <v>318.71443968</v>
      </c>
      <c r="N1188" s="161">
        <v>408</v>
      </c>
      <c r="O1188" s="156" t="str">
        <f t="shared" si="18"/>
        <v>BPLGW00521</v>
      </c>
    </row>
    <row r="1189" spans="1:15" ht="34.799999999999997">
      <c r="A1189" s="157" t="s">
        <v>5922</v>
      </c>
      <c r="B1189" s="157" t="s">
        <v>5923</v>
      </c>
      <c r="C1189" s="158"/>
      <c r="D1189" s="157" t="s">
        <v>29</v>
      </c>
      <c r="E1189" s="163" t="s">
        <v>4766</v>
      </c>
      <c r="F1189" s="160" t="s">
        <v>4764</v>
      </c>
      <c r="G1189" s="160" t="s">
        <v>4765</v>
      </c>
      <c r="H1189" s="161">
        <v>160</v>
      </c>
      <c r="I1189" s="162">
        <v>28</v>
      </c>
      <c r="J1189" s="161">
        <v>204.8</v>
      </c>
      <c r="K1189" s="162">
        <v>22</v>
      </c>
      <c r="L1189" s="161">
        <v>45.056000000000004</v>
      </c>
      <c r="M1189" s="161">
        <v>205.05600000000001</v>
      </c>
      <c r="N1189" s="161">
        <v>262</v>
      </c>
      <c r="O1189" s="156" t="str">
        <f t="shared" si="18"/>
        <v>BPLGY00034</v>
      </c>
    </row>
    <row r="1190" spans="1:15" ht="34.799999999999997">
      <c r="A1190" s="157" t="s">
        <v>5924</v>
      </c>
      <c r="B1190" s="157" t="s">
        <v>5925</v>
      </c>
      <c r="C1190" s="158"/>
      <c r="D1190" s="157" t="s">
        <v>29</v>
      </c>
      <c r="E1190" s="163" t="s">
        <v>4766</v>
      </c>
      <c r="F1190" s="160" t="s">
        <v>4764</v>
      </c>
      <c r="G1190" s="160" t="s">
        <v>4765</v>
      </c>
      <c r="H1190" s="161">
        <v>160</v>
      </c>
      <c r="I1190" s="162">
        <v>28</v>
      </c>
      <c r="J1190" s="161">
        <v>204.8</v>
      </c>
      <c r="K1190" s="162">
        <v>22</v>
      </c>
      <c r="L1190" s="161">
        <v>45.056000000000004</v>
      </c>
      <c r="M1190" s="161">
        <v>205.05600000000001</v>
      </c>
      <c r="N1190" s="161">
        <v>262</v>
      </c>
      <c r="O1190" s="156" t="str">
        <f t="shared" si="18"/>
        <v>BPLGY00035</v>
      </c>
    </row>
    <row r="1191" spans="1:15" ht="34.799999999999997">
      <c r="A1191" s="157" t="s">
        <v>5926</v>
      </c>
      <c r="B1191" s="157" t="s">
        <v>5927</v>
      </c>
      <c r="C1191" s="158"/>
      <c r="D1191" s="157" t="s">
        <v>29</v>
      </c>
      <c r="E1191" s="163" t="s">
        <v>4766</v>
      </c>
      <c r="F1191" s="160" t="s">
        <v>4764</v>
      </c>
      <c r="G1191" s="160" t="s">
        <v>4765</v>
      </c>
      <c r="H1191" s="161">
        <v>290</v>
      </c>
      <c r="I1191" s="162">
        <v>28</v>
      </c>
      <c r="J1191" s="161">
        <v>371.2</v>
      </c>
      <c r="K1191" s="162">
        <v>22</v>
      </c>
      <c r="L1191" s="161">
        <v>81.664000000000001</v>
      </c>
      <c r="M1191" s="161">
        <v>371.66399999999999</v>
      </c>
      <c r="N1191" s="161">
        <v>476</v>
      </c>
      <c r="O1191" s="156" t="str">
        <f t="shared" si="18"/>
        <v>BPLGY00036</v>
      </c>
    </row>
    <row r="1192" spans="1:15" ht="34.799999999999997">
      <c r="A1192" s="157" t="s">
        <v>5928</v>
      </c>
      <c r="B1192" s="157" t="s">
        <v>5929</v>
      </c>
      <c r="C1192" s="158"/>
      <c r="D1192" s="157" t="s">
        <v>29</v>
      </c>
      <c r="E1192" s="163" t="s">
        <v>4766</v>
      </c>
      <c r="F1192" s="160" t="s">
        <v>4828</v>
      </c>
      <c r="G1192" s="160" t="s">
        <v>4765</v>
      </c>
      <c r="H1192" s="161">
        <v>410</v>
      </c>
      <c r="I1192" s="162">
        <v>28</v>
      </c>
      <c r="J1192" s="161">
        <v>524.79999999999995</v>
      </c>
      <c r="K1192" s="162">
        <v>22</v>
      </c>
      <c r="L1192" s="161">
        <v>115.45599999999999</v>
      </c>
      <c r="M1192" s="161">
        <v>525.45600000000002</v>
      </c>
      <c r="N1192" s="161">
        <v>673</v>
      </c>
      <c r="O1192" s="156" t="str">
        <f t="shared" si="18"/>
        <v>BPLGY00037</v>
      </c>
    </row>
    <row r="1193" spans="1:15" ht="34.799999999999997">
      <c r="A1193" s="157" t="s">
        <v>5930</v>
      </c>
      <c r="B1193" s="157" t="s">
        <v>5931</v>
      </c>
      <c r="C1193" s="158"/>
      <c r="D1193" s="157" t="s">
        <v>29</v>
      </c>
      <c r="E1193" s="163" t="s">
        <v>4766</v>
      </c>
      <c r="F1193" s="160" t="s">
        <v>4828</v>
      </c>
      <c r="G1193" s="160" t="s">
        <v>4765</v>
      </c>
      <c r="H1193" s="161">
        <v>410</v>
      </c>
      <c r="I1193" s="162">
        <v>28</v>
      </c>
      <c r="J1193" s="161">
        <v>524.79999999999995</v>
      </c>
      <c r="K1193" s="162">
        <v>22</v>
      </c>
      <c r="L1193" s="161">
        <v>115.45599999999999</v>
      </c>
      <c r="M1193" s="161">
        <v>525.45600000000002</v>
      </c>
      <c r="N1193" s="161">
        <v>673</v>
      </c>
      <c r="O1193" s="156" t="str">
        <f t="shared" si="18"/>
        <v>BPLGY00038</v>
      </c>
    </row>
    <row r="1194" spans="1:15" ht="34.799999999999997">
      <c r="A1194" s="157" t="s">
        <v>5932</v>
      </c>
      <c r="B1194" s="157" t="s">
        <v>5933</v>
      </c>
      <c r="C1194" s="158"/>
      <c r="D1194" s="157" t="s">
        <v>29</v>
      </c>
      <c r="E1194" s="163" t="s">
        <v>4766</v>
      </c>
      <c r="F1194" s="160" t="s">
        <v>4764</v>
      </c>
      <c r="G1194" s="160" t="s">
        <v>4765</v>
      </c>
      <c r="H1194" s="161">
        <v>370</v>
      </c>
      <c r="I1194" s="162">
        <v>28</v>
      </c>
      <c r="J1194" s="161">
        <v>473.6</v>
      </c>
      <c r="K1194" s="162">
        <v>22</v>
      </c>
      <c r="L1194" s="161">
        <v>104.19200000000001</v>
      </c>
      <c r="M1194" s="161">
        <v>474.19200000000001</v>
      </c>
      <c r="N1194" s="161">
        <v>607</v>
      </c>
      <c r="O1194" s="156" t="str">
        <f t="shared" si="18"/>
        <v>BPLGY00039</v>
      </c>
    </row>
    <row r="1195" spans="1:15" ht="34.799999999999997">
      <c r="A1195" s="157" t="s">
        <v>5934</v>
      </c>
      <c r="B1195" s="157" t="s">
        <v>5935</v>
      </c>
      <c r="C1195" s="158"/>
      <c r="D1195" s="157" t="s">
        <v>29</v>
      </c>
      <c r="E1195" s="163" t="s">
        <v>4766</v>
      </c>
      <c r="F1195" s="160" t="s">
        <v>4828</v>
      </c>
      <c r="G1195" s="160" t="s">
        <v>4765</v>
      </c>
      <c r="H1195" s="161">
        <v>635</v>
      </c>
      <c r="I1195" s="162">
        <v>28</v>
      </c>
      <c r="J1195" s="161">
        <v>812.80000000000007</v>
      </c>
      <c r="K1195" s="162">
        <v>22</v>
      </c>
      <c r="L1195" s="161">
        <v>178.816</v>
      </c>
      <c r="M1195" s="161">
        <v>813.81600000000003</v>
      </c>
      <c r="N1195" s="161">
        <v>1042</v>
      </c>
      <c r="O1195" s="156" t="str">
        <f t="shared" si="18"/>
        <v>BPLGY00040</v>
      </c>
    </row>
    <row r="1196" spans="1:15" ht="34.799999999999997">
      <c r="A1196" s="157" t="s">
        <v>5936</v>
      </c>
      <c r="B1196" s="157" t="s">
        <v>5937</v>
      </c>
      <c r="C1196" s="158"/>
      <c r="D1196" s="157" t="s">
        <v>29</v>
      </c>
      <c r="E1196" s="163" t="s">
        <v>4766</v>
      </c>
      <c r="F1196" s="160" t="s">
        <v>4828</v>
      </c>
      <c r="G1196" s="160" t="s">
        <v>4765</v>
      </c>
      <c r="H1196" s="161">
        <v>460</v>
      </c>
      <c r="I1196" s="162">
        <v>28</v>
      </c>
      <c r="J1196" s="161">
        <v>588.80000000000007</v>
      </c>
      <c r="K1196" s="162">
        <v>22</v>
      </c>
      <c r="L1196" s="161">
        <v>129.53600000000003</v>
      </c>
      <c r="M1196" s="161">
        <v>589.53600000000006</v>
      </c>
      <c r="N1196" s="161">
        <v>755</v>
      </c>
      <c r="O1196" s="156" t="str">
        <f t="shared" si="18"/>
        <v>BPLGY00127</v>
      </c>
    </row>
    <row r="1197" spans="1:15" ht="34.799999999999997">
      <c r="A1197" s="157" t="s">
        <v>5938</v>
      </c>
      <c r="B1197" s="157" t="s">
        <v>5939</v>
      </c>
      <c r="C1197" s="158"/>
      <c r="D1197" s="157" t="s">
        <v>26</v>
      </c>
      <c r="E1197" s="163" t="s">
        <v>4766</v>
      </c>
      <c r="F1197" s="160" t="s">
        <v>4828</v>
      </c>
      <c r="G1197" s="160" t="s">
        <v>4831</v>
      </c>
      <c r="H1197" s="161">
        <v>805</v>
      </c>
      <c r="I1197" s="162">
        <v>28</v>
      </c>
      <c r="J1197" s="161">
        <v>1030</v>
      </c>
      <c r="K1197" s="162">
        <v>22</v>
      </c>
      <c r="L1197" s="161">
        <v>226.68800000000002</v>
      </c>
      <c r="M1197" s="161">
        <v>1032</v>
      </c>
      <c r="N1197" s="161">
        <v>1321</v>
      </c>
      <c r="O1197" s="156" t="str">
        <f t="shared" si="18"/>
        <v>BPLMB00551</v>
      </c>
    </row>
    <row r="1198" spans="1:15" ht="34.799999999999997">
      <c r="A1198" s="157" t="s">
        <v>5940</v>
      </c>
      <c r="B1198" s="157" t="s">
        <v>5941</v>
      </c>
      <c r="C1198" s="158"/>
      <c r="D1198" s="157" t="s">
        <v>26</v>
      </c>
      <c r="E1198" s="163" t="s">
        <v>4766</v>
      </c>
      <c r="F1198" s="160" t="s">
        <v>4828</v>
      </c>
      <c r="G1198" s="160" t="s">
        <v>4831</v>
      </c>
      <c r="H1198" s="161">
        <v>520</v>
      </c>
      <c r="I1198" s="162">
        <v>28</v>
      </c>
      <c r="J1198" s="161">
        <v>665.6</v>
      </c>
      <c r="K1198" s="162">
        <v>22</v>
      </c>
      <c r="L1198" s="161">
        <v>146.43200000000002</v>
      </c>
      <c r="M1198" s="161">
        <v>666.43200000000002</v>
      </c>
      <c r="N1198" s="161">
        <v>853</v>
      </c>
      <c r="O1198" s="156" t="str">
        <f t="shared" si="18"/>
        <v>BPLMB00552</v>
      </c>
    </row>
    <row r="1199" spans="1:15" ht="34.799999999999997">
      <c r="A1199" s="157" t="s">
        <v>5942</v>
      </c>
      <c r="B1199" s="157" t="s">
        <v>5943</v>
      </c>
      <c r="C1199" s="158"/>
      <c r="D1199" s="157" t="s">
        <v>26</v>
      </c>
      <c r="E1199" s="163" t="s">
        <v>4766</v>
      </c>
      <c r="F1199" s="160" t="s">
        <v>4828</v>
      </c>
      <c r="G1199" s="160" t="s">
        <v>4831</v>
      </c>
      <c r="H1199" s="161">
        <v>520</v>
      </c>
      <c r="I1199" s="162">
        <v>28</v>
      </c>
      <c r="J1199" s="161">
        <v>665.6</v>
      </c>
      <c r="K1199" s="162">
        <v>22</v>
      </c>
      <c r="L1199" s="161">
        <v>146.43200000000002</v>
      </c>
      <c r="M1199" s="161">
        <v>666.43200000000002</v>
      </c>
      <c r="N1199" s="161">
        <v>853</v>
      </c>
      <c r="O1199" s="156" t="str">
        <f t="shared" si="18"/>
        <v>BPLMB00553</v>
      </c>
    </row>
    <row r="1200" spans="1:15" ht="34.799999999999997">
      <c r="A1200" s="157" t="s">
        <v>5944</v>
      </c>
      <c r="B1200" s="157" t="s">
        <v>5945</v>
      </c>
      <c r="C1200" s="158"/>
      <c r="D1200" s="157" t="s">
        <v>26</v>
      </c>
      <c r="E1200" s="163" t="s">
        <v>4766</v>
      </c>
      <c r="F1200" s="160" t="s">
        <v>4828</v>
      </c>
      <c r="G1200" s="160" t="s">
        <v>4831</v>
      </c>
      <c r="H1200" s="161">
        <v>490</v>
      </c>
      <c r="I1200" s="162">
        <v>28</v>
      </c>
      <c r="J1200" s="161">
        <v>627.20000000000005</v>
      </c>
      <c r="K1200" s="162">
        <v>22</v>
      </c>
      <c r="L1200" s="161">
        <v>137.98400000000001</v>
      </c>
      <c r="M1200" s="161">
        <v>627.98400000000004</v>
      </c>
      <c r="N1200" s="161">
        <v>804</v>
      </c>
      <c r="O1200" s="156" t="str">
        <f t="shared" si="18"/>
        <v>BPLMB00555</v>
      </c>
    </row>
    <row r="1201" spans="1:15" ht="34.799999999999997">
      <c r="A1201" s="157" t="s">
        <v>5946</v>
      </c>
      <c r="B1201" s="157" t="s">
        <v>5947</v>
      </c>
      <c r="C1201" s="158"/>
      <c r="D1201" s="157" t="s">
        <v>26</v>
      </c>
      <c r="E1201" s="163" t="s">
        <v>4766</v>
      </c>
      <c r="F1201" s="160" t="s">
        <v>4828</v>
      </c>
      <c r="G1201" s="160" t="s">
        <v>4831</v>
      </c>
      <c r="H1201" s="161">
        <v>755</v>
      </c>
      <c r="I1201" s="162">
        <v>28</v>
      </c>
      <c r="J1201" s="161">
        <v>966.4</v>
      </c>
      <c r="K1201" s="162">
        <v>22</v>
      </c>
      <c r="L1201" s="161">
        <v>212.608</v>
      </c>
      <c r="M1201" s="161">
        <v>967.60799999999995</v>
      </c>
      <c r="N1201" s="161">
        <v>1239</v>
      </c>
      <c r="O1201" s="156" t="str">
        <f t="shared" si="18"/>
        <v>BPLMB00562</v>
      </c>
    </row>
    <row r="1202" spans="1:15" ht="34.799999999999997">
      <c r="A1202" s="157" t="s">
        <v>5948</v>
      </c>
      <c r="B1202" s="157" t="s">
        <v>5949</v>
      </c>
      <c r="C1202" s="158"/>
      <c r="D1202" s="157" t="s">
        <v>26</v>
      </c>
      <c r="E1202" s="163" t="s">
        <v>4766</v>
      </c>
      <c r="F1202" s="160" t="s">
        <v>4828</v>
      </c>
      <c r="G1202" s="160" t="s">
        <v>4831</v>
      </c>
      <c r="H1202" s="161">
        <v>745</v>
      </c>
      <c r="I1202" s="162">
        <v>28</v>
      </c>
      <c r="J1202" s="161">
        <v>953.6</v>
      </c>
      <c r="K1202" s="162">
        <v>22</v>
      </c>
      <c r="L1202" s="161">
        <v>209.792</v>
      </c>
      <c r="M1202" s="161">
        <v>954.79200000000003</v>
      </c>
      <c r="N1202" s="161">
        <v>1222</v>
      </c>
      <c r="O1202" s="156" t="str">
        <f t="shared" si="18"/>
        <v>BPLMB00563</v>
      </c>
    </row>
    <row r="1203" spans="1:15" ht="34.799999999999997">
      <c r="A1203" s="157" t="s">
        <v>5950</v>
      </c>
      <c r="B1203" s="157" t="s">
        <v>5951</v>
      </c>
      <c r="C1203" s="158"/>
      <c r="D1203" s="158"/>
      <c r="E1203" s="163" t="s">
        <v>4766</v>
      </c>
      <c r="F1203" s="160" t="s">
        <v>4828</v>
      </c>
      <c r="G1203" s="160" t="s">
        <v>4831</v>
      </c>
      <c r="H1203" s="161">
        <v>875</v>
      </c>
      <c r="I1203" s="162">
        <v>28</v>
      </c>
      <c r="J1203" s="161">
        <v>1120</v>
      </c>
      <c r="K1203" s="162">
        <v>22</v>
      </c>
      <c r="L1203" s="161">
        <v>246.4</v>
      </c>
      <c r="M1203" s="161">
        <v>1121</v>
      </c>
      <c r="N1203" s="161">
        <v>1435</v>
      </c>
      <c r="O1203" s="156" t="str">
        <f t="shared" si="18"/>
        <v>BPLMG00579</v>
      </c>
    </row>
    <row r="1204" spans="1:15" ht="34.799999999999997">
      <c r="A1204" s="157" t="s">
        <v>5952</v>
      </c>
      <c r="B1204" s="157" t="s">
        <v>5953</v>
      </c>
      <c r="C1204" s="158"/>
      <c r="D1204" s="158"/>
      <c r="E1204" s="163" t="s">
        <v>4766</v>
      </c>
      <c r="F1204" s="160" t="s">
        <v>4828</v>
      </c>
      <c r="G1204" s="160" t="s">
        <v>4831</v>
      </c>
      <c r="H1204" s="161">
        <v>555</v>
      </c>
      <c r="I1204" s="162">
        <v>28</v>
      </c>
      <c r="J1204" s="161">
        <v>710.4</v>
      </c>
      <c r="K1204" s="162">
        <v>22</v>
      </c>
      <c r="L1204" s="161">
        <v>156.28799999999998</v>
      </c>
      <c r="M1204" s="161">
        <v>711.28800000000001</v>
      </c>
      <c r="N1204" s="161">
        <v>910</v>
      </c>
      <c r="O1204" s="156" t="str">
        <f t="shared" si="18"/>
        <v>BPLMG00580</v>
      </c>
    </row>
    <row r="1205" spans="1:15" ht="34.799999999999997">
      <c r="A1205" s="157" t="s">
        <v>5954</v>
      </c>
      <c r="B1205" s="157" t="s">
        <v>5955</v>
      </c>
      <c r="C1205" s="158"/>
      <c r="D1205" s="158"/>
      <c r="E1205" s="163" t="s">
        <v>4766</v>
      </c>
      <c r="F1205" s="160" t="s">
        <v>4828</v>
      </c>
      <c r="G1205" s="160" t="s">
        <v>4831</v>
      </c>
      <c r="H1205" s="161">
        <v>555</v>
      </c>
      <c r="I1205" s="162">
        <v>28</v>
      </c>
      <c r="J1205" s="161">
        <v>710.4</v>
      </c>
      <c r="K1205" s="162">
        <v>22</v>
      </c>
      <c r="L1205" s="161">
        <v>156.28799999999998</v>
      </c>
      <c r="M1205" s="161">
        <v>711.28800000000001</v>
      </c>
      <c r="N1205" s="161">
        <v>910</v>
      </c>
      <c r="O1205" s="156" t="str">
        <f t="shared" si="18"/>
        <v>BPLMG00581</v>
      </c>
    </row>
    <row r="1206" spans="1:15" ht="34.799999999999997">
      <c r="A1206" s="157" t="s">
        <v>5956</v>
      </c>
      <c r="B1206" s="157" t="s">
        <v>5957</v>
      </c>
      <c r="C1206" s="158"/>
      <c r="D1206" s="158"/>
      <c r="E1206" s="163" t="s">
        <v>4766</v>
      </c>
      <c r="F1206" s="160" t="s">
        <v>4828</v>
      </c>
      <c r="G1206" s="160" t="s">
        <v>4831</v>
      </c>
      <c r="H1206" s="161">
        <v>525</v>
      </c>
      <c r="I1206" s="162">
        <v>28</v>
      </c>
      <c r="J1206" s="161">
        <v>672</v>
      </c>
      <c r="K1206" s="162">
        <v>22</v>
      </c>
      <c r="L1206" s="161">
        <v>147.84</v>
      </c>
      <c r="M1206" s="161">
        <v>672.84</v>
      </c>
      <c r="N1206" s="161">
        <v>861</v>
      </c>
      <c r="O1206" s="156" t="str">
        <f t="shared" si="18"/>
        <v>BPLMG00583</v>
      </c>
    </row>
    <row r="1207" spans="1:15" ht="34.799999999999997">
      <c r="A1207" s="157" t="s">
        <v>5958</v>
      </c>
      <c r="B1207" s="157" t="s">
        <v>5959</v>
      </c>
      <c r="C1207" s="158"/>
      <c r="D1207" s="158"/>
      <c r="E1207" s="163" t="s">
        <v>4766</v>
      </c>
      <c r="F1207" s="160" t="s">
        <v>4828</v>
      </c>
      <c r="G1207" s="160" t="s">
        <v>4831</v>
      </c>
      <c r="H1207" s="161">
        <v>805</v>
      </c>
      <c r="I1207" s="162">
        <v>28</v>
      </c>
      <c r="J1207" s="161">
        <v>1030</v>
      </c>
      <c r="K1207" s="162">
        <v>22</v>
      </c>
      <c r="L1207" s="161">
        <v>226.68800000000002</v>
      </c>
      <c r="M1207" s="161">
        <v>1032</v>
      </c>
      <c r="N1207" s="161">
        <v>1321</v>
      </c>
      <c r="O1207" s="156" t="str">
        <f t="shared" si="18"/>
        <v>BPLMG00590</v>
      </c>
    </row>
    <row r="1208" spans="1:15" ht="34.799999999999997">
      <c r="A1208" s="157" t="s">
        <v>5960</v>
      </c>
      <c r="B1208" s="157" t="s">
        <v>5961</v>
      </c>
      <c r="C1208" s="158"/>
      <c r="D1208" s="158"/>
      <c r="E1208" s="163" t="s">
        <v>4766</v>
      </c>
      <c r="F1208" s="160" t="s">
        <v>4828</v>
      </c>
      <c r="G1208" s="160" t="s">
        <v>4831</v>
      </c>
      <c r="H1208" s="161">
        <v>795</v>
      </c>
      <c r="I1208" s="162">
        <v>28</v>
      </c>
      <c r="J1208" s="161">
        <v>1018</v>
      </c>
      <c r="K1208" s="162">
        <v>22</v>
      </c>
      <c r="L1208" s="161">
        <v>223.87200000000001</v>
      </c>
      <c r="M1208" s="161">
        <v>1019</v>
      </c>
      <c r="N1208" s="161">
        <v>1304</v>
      </c>
      <c r="O1208" s="156" t="str">
        <f t="shared" si="18"/>
        <v>BPLMG00591</v>
      </c>
    </row>
    <row r="1209" spans="1:15" ht="34.799999999999997">
      <c r="A1209" s="157" t="s">
        <v>216</v>
      </c>
      <c r="B1209" s="157" t="s">
        <v>2575</v>
      </c>
      <c r="C1209" s="158"/>
      <c r="D1209" s="157" t="s">
        <v>27</v>
      </c>
      <c r="E1209" s="163" t="s">
        <v>4766</v>
      </c>
      <c r="F1209" s="160" t="s">
        <v>4828</v>
      </c>
      <c r="G1209" s="160" t="s">
        <v>4765</v>
      </c>
      <c r="H1209" s="161">
        <v>900</v>
      </c>
      <c r="I1209" s="162">
        <v>28</v>
      </c>
      <c r="J1209" s="161">
        <v>1152</v>
      </c>
      <c r="K1209" s="162">
        <v>22</v>
      </c>
      <c r="L1209" s="161">
        <v>253.44</v>
      </c>
      <c r="M1209" s="161">
        <v>1153</v>
      </c>
      <c r="N1209" s="161">
        <v>1476</v>
      </c>
      <c r="O1209" s="156" t="str">
        <f t="shared" si="18"/>
        <v>BPLMR00342</v>
      </c>
    </row>
    <row r="1210" spans="1:15" ht="34.799999999999997">
      <c r="A1210" s="157" t="s">
        <v>566</v>
      </c>
      <c r="B1210" s="157" t="s">
        <v>1710</v>
      </c>
      <c r="C1210" s="158"/>
      <c r="D1210" s="157" t="s">
        <v>27</v>
      </c>
      <c r="E1210" s="163" t="s">
        <v>4766</v>
      </c>
      <c r="F1210" s="160" t="s">
        <v>4828</v>
      </c>
      <c r="G1210" s="160" t="s">
        <v>4765</v>
      </c>
      <c r="H1210" s="161">
        <v>625</v>
      </c>
      <c r="I1210" s="162">
        <v>28</v>
      </c>
      <c r="J1210" s="161">
        <v>800</v>
      </c>
      <c r="K1210" s="162">
        <v>22</v>
      </c>
      <c r="L1210" s="161">
        <v>176</v>
      </c>
      <c r="M1210" s="161">
        <v>801</v>
      </c>
      <c r="N1210" s="161">
        <v>1025</v>
      </c>
      <c r="O1210" s="156" t="str">
        <f t="shared" si="18"/>
        <v>BPLMR00343</v>
      </c>
    </row>
    <row r="1211" spans="1:15" ht="34.799999999999997">
      <c r="A1211" s="157" t="s">
        <v>810</v>
      </c>
      <c r="B1211" s="157" t="s">
        <v>1711</v>
      </c>
      <c r="C1211" s="158"/>
      <c r="D1211" s="157" t="s">
        <v>27</v>
      </c>
      <c r="E1211" s="163" t="s">
        <v>4766</v>
      </c>
      <c r="F1211" s="160" t="s">
        <v>4828</v>
      </c>
      <c r="G1211" s="160" t="s">
        <v>4765</v>
      </c>
      <c r="H1211" s="161">
        <v>630</v>
      </c>
      <c r="I1211" s="162">
        <v>28</v>
      </c>
      <c r="J1211" s="161">
        <v>806.4</v>
      </c>
      <c r="K1211" s="162">
        <v>22</v>
      </c>
      <c r="L1211" s="161">
        <v>177.40799999999999</v>
      </c>
      <c r="M1211" s="161">
        <v>807.40800000000002</v>
      </c>
      <c r="N1211" s="161">
        <v>1033</v>
      </c>
      <c r="O1211" s="156" t="str">
        <f t="shared" si="18"/>
        <v>BPLMR00344</v>
      </c>
    </row>
    <row r="1212" spans="1:15" ht="34.799999999999997">
      <c r="A1212" s="157" t="s">
        <v>2583</v>
      </c>
      <c r="B1212" s="157" t="s">
        <v>2584</v>
      </c>
      <c r="C1212" s="158"/>
      <c r="D1212" s="157" t="s">
        <v>27</v>
      </c>
      <c r="E1212" s="163" t="s">
        <v>4766</v>
      </c>
      <c r="F1212" s="160" t="s">
        <v>4828</v>
      </c>
      <c r="G1212" s="160" t="s">
        <v>4765</v>
      </c>
      <c r="H1212" s="161">
        <v>455</v>
      </c>
      <c r="I1212" s="162">
        <v>28</v>
      </c>
      <c r="J1212" s="161">
        <v>582.4</v>
      </c>
      <c r="K1212" s="162">
        <v>22</v>
      </c>
      <c r="L1212" s="161">
        <v>128.12799999999999</v>
      </c>
      <c r="M1212" s="161">
        <v>583.12799999999993</v>
      </c>
      <c r="N1212" s="161">
        <v>746</v>
      </c>
      <c r="O1212" s="156" t="str">
        <f t="shared" si="18"/>
        <v>BPLMR00345</v>
      </c>
    </row>
    <row r="1213" spans="1:15" ht="34.799999999999997">
      <c r="A1213" s="157" t="s">
        <v>74</v>
      </c>
      <c r="B1213" s="157" t="s">
        <v>948</v>
      </c>
      <c r="C1213" s="158"/>
      <c r="D1213" s="157" t="s">
        <v>27</v>
      </c>
      <c r="E1213" s="163" t="s">
        <v>4766</v>
      </c>
      <c r="F1213" s="160" t="s">
        <v>4828</v>
      </c>
      <c r="G1213" s="160" t="s">
        <v>4765</v>
      </c>
      <c r="H1213" s="161">
        <v>540</v>
      </c>
      <c r="I1213" s="162">
        <v>28</v>
      </c>
      <c r="J1213" s="161">
        <v>691.2</v>
      </c>
      <c r="K1213" s="162">
        <v>22</v>
      </c>
      <c r="L1213" s="161">
        <v>152.06400000000002</v>
      </c>
      <c r="M1213" s="161">
        <v>692.06400000000008</v>
      </c>
      <c r="N1213" s="161">
        <v>886</v>
      </c>
      <c r="O1213" s="156" t="str">
        <f t="shared" si="18"/>
        <v>BPLMR00346</v>
      </c>
    </row>
    <row r="1214" spans="1:15" ht="34.799999999999997">
      <c r="A1214" s="157" t="s">
        <v>812</v>
      </c>
      <c r="B1214" s="157" t="s">
        <v>951</v>
      </c>
      <c r="C1214" s="158"/>
      <c r="D1214" s="157" t="s">
        <v>27</v>
      </c>
      <c r="E1214" s="163" t="s">
        <v>4766</v>
      </c>
      <c r="F1214" s="160" t="s">
        <v>4828</v>
      </c>
      <c r="G1214" s="160" t="s">
        <v>4765</v>
      </c>
      <c r="H1214" s="161">
        <v>495</v>
      </c>
      <c r="I1214" s="162">
        <v>28</v>
      </c>
      <c r="J1214" s="161">
        <v>633.6</v>
      </c>
      <c r="K1214" s="162">
        <v>22</v>
      </c>
      <c r="L1214" s="161">
        <v>139.392</v>
      </c>
      <c r="M1214" s="161">
        <v>634.39200000000005</v>
      </c>
      <c r="N1214" s="161">
        <v>812</v>
      </c>
      <c r="O1214" s="156" t="str">
        <f t="shared" si="18"/>
        <v>BPLMR00347</v>
      </c>
    </row>
    <row r="1215" spans="1:15" ht="34.799999999999997">
      <c r="A1215" s="157" t="s">
        <v>2585</v>
      </c>
      <c r="B1215" s="157" t="s">
        <v>2586</v>
      </c>
      <c r="C1215" s="158"/>
      <c r="D1215" s="157" t="s">
        <v>27</v>
      </c>
      <c r="E1215" s="163" t="s">
        <v>4766</v>
      </c>
      <c r="F1215" s="160" t="s">
        <v>4764</v>
      </c>
      <c r="G1215" s="160" t="s">
        <v>4765</v>
      </c>
      <c r="H1215" s="161">
        <v>220</v>
      </c>
      <c r="I1215" s="162">
        <v>28</v>
      </c>
      <c r="J1215" s="161">
        <v>281.60000000000002</v>
      </c>
      <c r="K1215" s="162">
        <v>22</v>
      </c>
      <c r="L1215" s="161">
        <v>61.952000000000005</v>
      </c>
      <c r="M1215" s="161">
        <v>281.952</v>
      </c>
      <c r="N1215" s="161">
        <v>361</v>
      </c>
      <c r="O1215" s="156" t="str">
        <f t="shared" si="18"/>
        <v>BPLMR00348</v>
      </c>
    </row>
    <row r="1216" spans="1:15" ht="34.799999999999997">
      <c r="A1216" s="157" t="s">
        <v>5962</v>
      </c>
      <c r="B1216" s="157" t="s">
        <v>5963</v>
      </c>
      <c r="C1216" s="158"/>
      <c r="D1216" s="157" t="s">
        <v>27</v>
      </c>
      <c r="E1216" s="163" t="s">
        <v>4766</v>
      </c>
      <c r="F1216" s="160" t="s">
        <v>4764</v>
      </c>
      <c r="G1216" s="160" t="s">
        <v>4767</v>
      </c>
      <c r="H1216" s="161">
        <v>95</v>
      </c>
      <c r="I1216" s="162">
        <v>28</v>
      </c>
      <c r="J1216" s="161">
        <v>121.60000000000001</v>
      </c>
      <c r="K1216" s="162">
        <v>22</v>
      </c>
      <c r="L1216" s="161">
        <v>26.752000000000002</v>
      </c>
      <c r="M1216" s="161">
        <v>121.75200000000001</v>
      </c>
      <c r="N1216" s="161">
        <v>156</v>
      </c>
      <c r="O1216" s="156" t="str">
        <f t="shared" si="18"/>
        <v>BPLMR00349</v>
      </c>
    </row>
    <row r="1217" spans="1:15" ht="34.799999999999997">
      <c r="A1217" s="157" t="s">
        <v>2587</v>
      </c>
      <c r="B1217" s="157" t="s">
        <v>2588</v>
      </c>
      <c r="C1217" s="158"/>
      <c r="D1217" s="157" t="s">
        <v>27</v>
      </c>
      <c r="E1217" s="163" t="s">
        <v>4766</v>
      </c>
      <c r="F1217" s="160" t="s">
        <v>4764</v>
      </c>
      <c r="G1217" s="160" t="s">
        <v>4765</v>
      </c>
      <c r="H1217" s="161">
        <v>130</v>
      </c>
      <c r="I1217" s="162">
        <v>28</v>
      </c>
      <c r="J1217" s="161">
        <v>166.4</v>
      </c>
      <c r="K1217" s="162">
        <v>22</v>
      </c>
      <c r="L1217" s="161">
        <v>36.608000000000004</v>
      </c>
      <c r="M1217" s="161">
        <v>166.608</v>
      </c>
      <c r="N1217" s="161">
        <v>213</v>
      </c>
      <c r="O1217" s="156" t="str">
        <f t="shared" si="18"/>
        <v>BPLMR00350</v>
      </c>
    </row>
    <row r="1218" spans="1:15" ht="34.799999999999997">
      <c r="A1218" s="157" t="s">
        <v>297</v>
      </c>
      <c r="B1218" s="157" t="s">
        <v>814</v>
      </c>
      <c r="C1218" s="158"/>
      <c r="D1218" s="157" t="s">
        <v>27</v>
      </c>
      <c r="E1218" s="163" t="s">
        <v>4766</v>
      </c>
      <c r="F1218" s="160" t="s">
        <v>4764</v>
      </c>
      <c r="G1218" s="160" t="s">
        <v>4765</v>
      </c>
      <c r="H1218" s="161">
        <v>390</v>
      </c>
      <c r="I1218" s="162">
        <v>28</v>
      </c>
      <c r="J1218" s="161">
        <v>499.2</v>
      </c>
      <c r="K1218" s="162">
        <v>22</v>
      </c>
      <c r="L1218" s="161">
        <v>109.824</v>
      </c>
      <c r="M1218" s="161">
        <v>499.82400000000001</v>
      </c>
      <c r="N1218" s="161">
        <v>640</v>
      </c>
      <c r="O1218" s="156" t="str">
        <f t="shared" ref="O1218:O1281" si="19">VLOOKUP(A1218,Old,1,FALSE)</f>
        <v>BPLMR00351</v>
      </c>
    </row>
    <row r="1219" spans="1:15" ht="34.799999999999997">
      <c r="A1219" s="157" t="s">
        <v>267</v>
      </c>
      <c r="B1219" s="157" t="s">
        <v>1712</v>
      </c>
      <c r="C1219" s="158"/>
      <c r="D1219" s="157" t="s">
        <v>27</v>
      </c>
      <c r="E1219" s="163" t="s">
        <v>4766</v>
      </c>
      <c r="F1219" s="160" t="s">
        <v>4764</v>
      </c>
      <c r="G1219" s="160" t="s">
        <v>4765</v>
      </c>
      <c r="H1219" s="161">
        <v>380</v>
      </c>
      <c r="I1219" s="162">
        <v>28</v>
      </c>
      <c r="J1219" s="161">
        <v>486.40000000000003</v>
      </c>
      <c r="K1219" s="162">
        <v>22</v>
      </c>
      <c r="L1219" s="161">
        <v>107.00800000000001</v>
      </c>
      <c r="M1219" s="161">
        <v>487.00800000000004</v>
      </c>
      <c r="N1219" s="161">
        <v>623</v>
      </c>
      <c r="O1219" s="156" t="str">
        <f t="shared" si="19"/>
        <v>BPLMR00352</v>
      </c>
    </row>
    <row r="1220" spans="1:15" ht="34.799999999999997">
      <c r="A1220" s="157" t="s">
        <v>1713</v>
      </c>
      <c r="B1220" s="157" t="s">
        <v>1714</v>
      </c>
      <c r="C1220" s="158"/>
      <c r="D1220" s="157" t="s">
        <v>27</v>
      </c>
      <c r="E1220" s="163" t="s">
        <v>4766</v>
      </c>
      <c r="F1220" s="160" t="s">
        <v>4828</v>
      </c>
      <c r="G1220" s="160" t="s">
        <v>4765</v>
      </c>
      <c r="H1220" s="161">
        <v>830</v>
      </c>
      <c r="I1220" s="162">
        <v>28</v>
      </c>
      <c r="J1220" s="161">
        <v>1062</v>
      </c>
      <c r="K1220" s="162">
        <v>22</v>
      </c>
      <c r="L1220" s="161">
        <v>233.72800000000001</v>
      </c>
      <c r="M1220" s="161">
        <v>1064</v>
      </c>
      <c r="N1220" s="161">
        <v>1362</v>
      </c>
      <c r="O1220" s="156" t="str">
        <f t="shared" si="19"/>
        <v>BPLMR00353</v>
      </c>
    </row>
    <row r="1221" spans="1:15" ht="34.799999999999997">
      <c r="A1221" s="157" t="s">
        <v>1721</v>
      </c>
      <c r="B1221" s="157" t="s">
        <v>1722</v>
      </c>
      <c r="C1221" s="158"/>
      <c r="D1221" s="157" t="s">
        <v>27</v>
      </c>
      <c r="E1221" s="163" t="s">
        <v>4766</v>
      </c>
      <c r="F1221" s="160" t="s">
        <v>4828</v>
      </c>
      <c r="G1221" s="160" t="s">
        <v>4765</v>
      </c>
      <c r="H1221" s="161">
        <v>820</v>
      </c>
      <c r="I1221" s="162">
        <v>28</v>
      </c>
      <c r="J1221" s="161">
        <v>1050</v>
      </c>
      <c r="K1221" s="162">
        <v>22</v>
      </c>
      <c r="L1221" s="161">
        <v>230.91199999999998</v>
      </c>
      <c r="M1221" s="161">
        <v>1051</v>
      </c>
      <c r="N1221" s="161">
        <v>1345</v>
      </c>
      <c r="O1221" s="156" t="str">
        <f t="shared" si="19"/>
        <v>BPLMR00354</v>
      </c>
    </row>
    <row r="1222" spans="1:15" ht="34.799999999999997">
      <c r="A1222" s="157" t="s">
        <v>570</v>
      </c>
      <c r="B1222" s="157" t="s">
        <v>820</v>
      </c>
      <c r="C1222" s="158"/>
      <c r="D1222" s="157" t="s">
        <v>27</v>
      </c>
      <c r="E1222" s="163" t="s">
        <v>4766</v>
      </c>
      <c r="F1222" s="160" t="s">
        <v>4764</v>
      </c>
      <c r="G1222" s="160" t="s">
        <v>4765</v>
      </c>
      <c r="H1222" s="161">
        <v>320</v>
      </c>
      <c r="I1222" s="162">
        <v>28</v>
      </c>
      <c r="J1222" s="161">
        <v>409.6</v>
      </c>
      <c r="K1222" s="162">
        <v>22</v>
      </c>
      <c r="L1222" s="161">
        <v>90.112000000000009</v>
      </c>
      <c r="M1222" s="161">
        <v>410.11200000000002</v>
      </c>
      <c r="N1222" s="161">
        <v>525</v>
      </c>
      <c r="O1222" s="156" t="str">
        <f t="shared" si="19"/>
        <v>BPLMR00355</v>
      </c>
    </row>
    <row r="1223" spans="1:15" ht="34.799999999999997">
      <c r="A1223" s="157" t="s">
        <v>5964</v>
      </c>
      <c r="B1223" s="157" t="s">
        <v>5965</v>
      </c>
      <c r="C1223" s="158"/>
      <c r="D1223" s="157" t="s">
        <v>27</v>
      </c>
      <c r="E1223" s="163" t="s">
        <v>4766</v>
      </c>
      <c r="F1223" s="160" t="s">
        <v>4764</v>
      </c>
      <c r="G1223" s="160" t="s">
        <v>4765</v>
      </c>
      <c r="H1223" s="161">
        <v>190</v>
      </c>
      <c r="I1223" s="162">
        <v>28</v>
      </c>
      <c r="J1223" s="161">
        <v>243.20000000000002</v>
      </c>
      <c r="K1223" s="162">
        <v>22</v>
      </c>
      <c r="L1223" s="161">
        <v>53.504000000000005</v>
      </c>
      <c r="M1223" s="161">
        <v>243.50400000000002</v>
      </c>
      <c r="N1223" s="161">
        <v>312</v>
      </c>
      <c r="O1223" s="156" t="str">
        <f t="shared" si="19"/>
        <v>BPLMR00356</v>
      </c>
    </row>
    <row r="1224" spans="1:15" ht="34.799999999999997">
      <c r="A1224" s="157" t="s">
        <v>5966</v>
      </c>
      <c r="B1224" s="157" t="s">
        <v>5967</v>
      </c>
      <c r="C1224" s="158"/>
      <c r="D1224" s="157" t="s">
        <v>27</v>
      </c>
      <c r="E1224" s="163" t="s">
        <v>4766</v>
      </c>
      <c r="F1224" s="160" t="s">
        <v>4764</v>
      </c>
      <c r="G1224" s="160" t="s">
        <v>4765</v>
      </c>
      <c r="H1224" s="161">
        <v>50</v>
      </c>
      <c r="I1224" s="162">
        <v>28</v>
      </c>
      <c r="J1224" s="161">
        <v>64</v>
      </c>
      <c r="K1224" s="162">
        <v>22</v>
      </c>
      <c r="L1224" s="161">
        <v>14.08</v>
      </c>
      <c r="M1224" s="161">
        <v>64.08</v>
      </c>
      <c r="N1224" s="161">
        <v>82</v>
      </c>
      <c r="O1224" s="156" t="str">
        <f t="shared" si="19"/>
        <v>BPLMR00357</v>
      </c>
    </row>
    <row r="1225" spans="1:15" ht="34.799999999999997">
      <c r="A1225" s="157" t="s">
        <v>5968</v>
      </c>
      <c r="B1225" s="157" t="s">
        <v>5969</v>
      </c>
      <c r="C1225" s="158"/>
      <c r="D1225" s="157" t="s">
        <v>29</v>
      </c>
      <c r="E1225" s="163" t="s">
        <v>4766</v>
      </c>
      <c r="F1225" s="160" t="s">
        <v>4828</v>
      </c>
      <c r="G1225" s="160" t="s">
        <v>4767</v>
      </c>
      <c r="H1225" s="161">
        <v>440</v>
      </c>
      <c r="I1225" s="162">
        <v>28</v>
      </c>
      <c r="J1225" s="161">
        <v>563.20000000000005</v>
      </c>
      <c r="K1225" s="162">
        <v>22</v>
      </c>
      <c r="L1225" s="161">
        <v>123.90400000000001</v>
      </c>
      <c r="M1225" s="161">
        <v>563.904</v>
      </c>
      <c r="N1225" s="161">
        <v>722</v>
      </c>
      <c r="O1225" s="156" t="str">
        <f t="shared" si="19"/>
        <v>BPLMR00432</v>
      </c>
    </row>
    <row r="1226" spans="1:15" ht="34.799999999999997">
      <c r="A1226" s="157" t="s">
        <v>5970</v>
      </c>
      <c r="B1226" s="157" t="s">
        <v>5971</v>
      </c>
      <c r="C1226" s="158"/>
      <c r="D1226" s="157" t="s">
        <v>29</v>
      </c>
      <c r="E1226" s="163" t="s">
        <v>4766</v>
      </c>
      <c r="F1226" s="160" t="s">
        <v>4828</v>
      </c>
      <c r="G1226" s="160" t="s">
        <v>4767</v>
      </c>
      <c r="H1226" s="161">
        <v>1635</v>
      </c>
      <c r="I1226" s="162">
        <v>28</v>
      </c>
      <c r="J1226" s="161">
        <v>2093</v>
      </c>
      <c r="K1226" s="162">
        <v>22</v>
      </c>
      <c r="L1226" s="161">
        <v>460.41600000000005</v>
      </c>
      <c r="M1226" s="161">
        <v>2095</v>
      </c>
      <c r="N1226" s="161">
        <v>2682</v>
      </c>
      <c r="O1226" s="156" t="str">
        <f t="shared" si="19"/>
        <v>BPLMR00433</v>
      </c>
    </row>
    <row r="1227" spans="1:15" ht="34.799999999999997">
      <c r="A1227" s="157" t="s">
        <v>5972</v>
      </c>
      <c r="B1227" s="157" t="s">
        <v>5973</v>
      </c>
      <c r="C1227" s="158"/>
      <c r="D1227" s="157" t="s">
        <v>29</v>
      </c>
      <c r="E1227" s="163" t="s">
        <v>4766</v>
      </c>
      <c r="F1227" s="160" t="s">
        <v>4764</v>
      </c>
      <c r="G1227" s="160" t="s">
        <v>4767</v>
      </c>
      <c r="H1227" s="161">
        <v>355</v>
      </c>
      <c r="I1227" s="162">
        <v>28</v>
      </c>
      <c r="J1227" s="161">
        <v>454.40000000000003</v>
      </c>
      <c r="K1227" s="162">
        <v>22</v>
      </c>
      <c r="L1227" s="161">
        <v>99.968000000000004</v>
      </c>
      <c r="M1227" s="161">
        <v>454.96800000000002</v>
      </c>
      <c r="N1227" s="161">
        <v>582</v>
      </c>
      <c r="O1227" s="156" t="str">
        <f t="shared" si="19"/>
        <v>BPLMR00434</v>
      </c>
    </row>
    <row r="1228" spans="1:15" ht="34.799999999999997">
      <c r="A1228" s="157" t="s">
        <v>5974</v>
      </c>
      <c r="B1228" s="157" t="s">
        <v>5975</v>
      </c>
      <c r="C1228" s="158"/>
      <c r="D1228" s="157" t="s">
        <v>29</v>
      </c>
      <c r="E1228" s="163" t="s">
        <v>4766</v>
      </c>
      <c r="F1228" s="160" t="s">
        <v>4828</v>
      </c>
      <c r="G1228" s="160" t="s">
        <v>4767</v>
      </c>
      <c r="H1228" s="161">
        <v>430</v>
      </c>
      <c r="I1228" s="162">
        <v>28</v>
      </c>
      <c r="J1228" s="161">
        <v>550.4</v>
      </c>
      <c r="K1228" s="162">
        <v>22</v>
      </c>
      <c r="L1228" s="161">
        <v>121.08799999999999</v>
      </c>
      <c r="M1228" s="161">
        <v>551.08799999999997</v>
      </c>
      <c r="N1228" s="161">
        <v>705</v>
      </c>
      <c r="O1228" s="156" t="str">
        <f t="shared" si="19"/>
        <v>BPLMR00435</v>
      </c>
    </row>
    <row r="1229" spans="1:15" ht="34.799999999999997">
      <c r="A1229" s="157" t="s">
        <v>5976</v>
      </c>
      <c r="B1229" s="157" t="s">
        <v>5978</v>
      </c>
      <c r="C1229" s="158"/>
      <c r="D1229" s="157" t="s">
        <v>29</v>
      </c>
      <c r="E1229" s="163" t="s">
        <v>4766</v>
      </c>
      <c r="F1229" s="160" t="s">
        <v>4764</v>
      </c>
      <c r="G1229" s="160" t="s">
        <v>4767</v>
      </c>
      <c r="H1229" s="161">
        <v>240</v>
      </c>
      <c r="I1229" s="162">
        <v>28</v>
      </c>
      <c r="J1229" s="161">
        <v>307.2</v>
      </c>
      <c r="K1229" s="162">
        <v>22</v>
      </c>
      <c r="L1229" s="161">
        <v>67.584000000000003</v>
      </c>
      <c r="M1229" s="161">
        <v>307.584</v>
      </c>
      <c r="N1229" s="161">
        <v>394</v>
      </c>
      <c r="O1229" s="156" t="str">
        <f t="shared" si="19"/>
        <v>BPLMR00436</v>
      </c>
    </row>
    <row r="1230" spans="1:15" ht="34.799999999999997">
      <c r="A1230" s="157" t="s">
        <v>5979</v>
      </c>
      <c r="B1230" s="157" t="s">
        <v>5980</v>
      </c>
      <c r="C1230" s="158"/>
      <c r="D1230" s="157" t="s">
        <v>29</v>
      </c>
      <c r="E1230" s="163" t="s">
        <v>4766</v>
      </c>
      <c r="F1230" s="160" t="s">
        <v>4764</v>
      </c>
      <c r="G1230" s="160" t="s">
        <v>4767</v>
      </c>
      <c r="H1230" s="161">
        <v>240</v>
      </c>
      <c r="I1230" s="162">
        <v>28</v>
      </c>
      <c r="J1230" s="161">
        <v>307.2</v>
      </c>
      <c r="K1230" s="162">
        <v>22</v>
      </c>
      <c r="L1230" s="161">
        <v>67.584000000000003</v>
      </c>
      <c r="M1230" s="161">
        <v>307.584</v>
      </c>
      <c r="N1230" s="161">
        <v>394</v>
      </c>
      <c r="O1230" s="156" t="str">
        <f t="shared" si="19"/>
        <v>BPLMR00437</v>
      </c>
    </row>
    <row r="1231" spans="1:15" ht="34.799999999999997">
      <c r="A1231" s="157" t="s">
        <v>5981</v>
      </c>
      <c r="B1231" s="157" t="s">
        <v>5982</v>
      </c>
      <c r="C1231" s="158"/>
      <c r="D1231" s="157" t="s">
        <v>29</v>
      </c>
      <c r="E1231" s="163" t="s">
        <v>4766</v>
      </c>
      <c r="F1231" s="160" t="s">
        <v>4764</v>
      </c>
      <c r="G1231" s="160" t="s">
        <v>4767</v>
      </c>
      <c r="H1231" s="161">
        <v>400</v>
      </c>
      <c r="I1231" s="162">
        <v>28</v>
      </c>
      <c r="J1231" s="161">
        <v>512</v>
      </c>
      <c r="K1231" s="162">
        <v>22</v>
      </c>
      <c r="L1231" s="161">
        <v>112.64</v>
      </c>
      <c r="M1231" s="161">
        <v>512.64</v>
      </c>
      <c r="N1231" s="161">
        <v>656</v>
      </c>
      <c r="O1231" s="156" t="str">
        <f t="shared" si="19"/>
        <v>BPLMR00438</v>
      </c>
    </row>
    <row r="1232" spans="1:15" ht="34.799999999999997">
      <c r="A1232" s="157" t="s">
        <v>5983</v>
      </c>
      <c r="B1232" s="157" t="s">
        <v>5984</v>
      </c>
      <c r="C1232" s="158"/>
      <c r="D1232" s="157" t="s">
        <v>29</v>
      </c>
      <c r="E1232" s="163" t="s">
        <v>4766</v>
      </c>
      <c r="F1232" s="160" t="s">
        <v>4828</v>
      </c>
      <c r="G1232" s="160" t="s">
        <v>4767</v>
      </c>
      <c r="H1232" s="161">
        <v>630</v>
      </c>
      <c r="I1232" s="162">
        <v>28</v>
      </c>
      <c r="J1232" s="161">
        <v>806.4</v>
      </c>
      <c r="K1232" s="162">
        <v>22</v>
      </c>
      <c r="L1232" s="161">
        <v>177.40799999999999</v>
      </c>
      <c r="M1232" s="161">
        <v>807.40800000000002</v>
      </c>
      <c r="N1232" s="161">
        <v>1033</v>
      </c>
      <c r="O1232" s="156" t="str">
        <f t="shared" si="19"/>
        <v>BPLMR00439</v>
      </c>
    </row>
    <row r="1233" spans="1:15" ht="34.799999999999997">
      <c r="A1233" s="157" t="s">
        <v>5985</v>
      </c>
      <c r="B1233" s="157" t="s">
        <v>5986</v>
      </c>
      <c r="C1233" s="158"/>
      <c r="D1233" s="157" t="s">
        <v>29</v>
      </c>
      <c r="E1233" s="163" t="s">
        <v>4766</v>
      </c>
      <c r="F1233" s="160" t="s">
        <v>4828</v>
      </c>
      <c r="G1233" s="160" t="s">
        <v>4767</v>
      </c>
      <c r="H1233" s="161">
        <v>630</v>
      </c>
      <c r="I1233" s="162">
        <v>28</v>
      </c>
      <c r="J1233" s="161">
        <v>806.4</v>
      </c>
      <c r="K1233" s="162">
        <v>22</v>
      </c>
      <c r="L1233" s="161">
        <v>177.40799999999999</v>
      </c>
      <c r="M1233" s="161">
        <v>807.40800000000002</v>
      </c>
      <c r="N1233" s="161">
        <v>1033</v>
      </c>
      <c r="O1233" s="156" t="str">
        <f t="shared" si="19"/>
        <v>BPLMR00440</v>
      </c>
    </row>
    <row r="1234" spans="1:15" ht="34.799999999999997">
      <c r="A1234" s="157" t="s">
        <v>5987</v>
      </c>
      <c r="B1234" s="157" t="s">
        <v>5988</v>
      </c>
      <c r="C1234" s="158"/>
      <c r="D1234" s="157" t="s">
        <v>29</v>
      </c>
      <c r="E1234" s="163" t="s">
        <v>4766</v>
      </c>
      <c r="F1234" s="160" t="s">
        <v>4764</v>
      </c>
      <c r="G1234" s="160" t="s">
        <v>4767</v>
      </c>
      <c r="H1234" s="161">
        <v>225</v>
      </c>
      <c r="I1234" s="162">
        <v>28</v>
      </c>
      <c r="J1234" s="161">
        <v>288</v>
      </c>
      <c r="K1234" s="162">
        <v>22</v>
      </c>
      <c r="L1234" s="161">
        <v>63.36</v>
      </c>
      <c r="M1234" s="161">
        <v>288.36</v>
      </c>
      <c r="N1234" s="161">
        <v>369</v>
      </c>
      <c r="O1234" s="156" t="str">
        <f t="shared" si="19"/>
        <v>BPLMR00441</v>
      </c>
    </row>
    <row r="1235" spans="1:15" ht="34.799999999999997">
      <c r="A1235" s="157" t="s">
        <v>2145</v>
      </c>
      <c r="B1235" s="157" t="s">
        <v>2146</v>
      </c>
      <c r="C1235" s="158"/>
      <c r="D1235" s="157" t="s">
        <v>26</v>
      </c>
      <c r="E1235" s="163" t="s">
        <v>4766</v>
      </c>
      <c r="F1235" s="160" t="s">
        <v>4828</v>
      </c>
      <c r="G1235" s="160" t="s">
        <v>4831</v>
      </c>
      <c r="H1235" s="161">
        <v>1155</v>
      </c>
      <c r="I1235" s="162">
        <v>28</v>
      </c>
      <c r="J1235" s="161">
        <v>1478</v>
      </c>
      <c r="K1235" s="162">
        <v>22</v>
      </c>
      <c r="L1235" s="161">
        <v>325.24800000000005</v>
      </c>
      <c r="M1235" s="161">
        <v>1480</v>
      </c>
      <c r="N1235" s="161">
        <v>1895</v>
      </c>
      <c r="O1235" s="156" t="str">
        <f t="shared" si="19"/>
        <v>BPLMW00565</v>
      </c>
    </row>
    <row r="1236" spans="1:15" ht="34.799999999999997">
      <c r="A1236" s="157" t="s">
        <v>2153</v>
      </c>
      <c r="B1236" s="157" t="s">
        <v>2154</v>
      </c>
      <c r="C1236" s="158"/>
      <c r="D1236" s="157" t="s">
        <v>26</v>
      </c>
      <c r="E1236" s="163" t="s">
        <v>4766</v>
      </c>
      <c r="F1236" s="160" t="s">
        <v>4828</v>
      </c>
      <c r="G1236" s="160" t="s">
        <v>4831</v>
      </c>
      <c r="H1236" s="161">
        <v>715</v>
      </c>
      <c r="I1236" s="162">
        <v>28</v>
      </c>
      <c r="J1236" s="161">
        <v>915.2</v>
      </c>
      <c r="K1236" s="162">
        <v>22</v>
      </c>
      <c r="L1236" s="161">
        <v>201.34400000000002</v>
      </c>
      <c r="M1236" s="161">
        <v>916.34400000000005</v>
      </c>
      <c r="N1236" s="161">
        <v>1173</v>
      </c>
      <c r="O1236" s="156" t="str">
        <f t="shared" si="19"/>
        <v>BPLMW00566</v>
      </c>
    </row>
    <row r="1237" spans="1:15" ht="34.799999999999997">
      <c r="A1237" s="157" t="s">
        <v>2157</v>
      </c>
      <c r="B1237" s="157" t="s">
        <v>2158</v>
      </c>
      <c r="C1237" s="158"/>
      <c r="D1237" s="157" t="s">
        <v>26</v>
      </c>
      <c r="E1237" s="163" t="s">
        <v>4766</v>
      </c>
      <c r="F1237" s="160" t="s">
        <v>4828</v>
      </c>
      <c r="G1237" s="160" t="s">
        <v>4831</v>
      </c>
      <c r="H1237" s="161">
        <v>715</v>
      </c>
      <c r="I1237" s="162">
        <v>28</v>
      </c>
      <c r="J1237" s="161">
        <v>915.2</v>
      </c>
      <c r="K1237" s="162">
        <v>22</v>
      </c>
      <c r="L1237" s="161">
        <v>201.34400000000002</v>
      </c>
      <c r="M1237" s="161">
        <v>916.34400000000005</v>
      </c>
      <c r="N1237" s="161">
        <v>1173</v>
      </c>
      <c r="O1237" s="156" t="str">
        <f t="shared" si="19"/>
        <v>BPLMW00567</v>
      </c>
    </row>
    <row r="1238" spans="1:15" ht="34.799999999999997">
      <c r="A1238" s="157" t="s">
        <v>2161</v>
      </c>
      <c r="B1238" s="157" t="s">
        <v>2163</v>
      </c>
      <c r="C1238" s="158"/>
      <c r="D1238" s="157" t="s">
        <v>26</v>
      </c>
      <c r="E1238" s="163" t="s">
        <v>4766</v>
      </c>
      <c r="F1238" s="160" t="s">
        <v>4828</v>
      </c>
      <c r="G1238" s="160" t="s">
        <v>4831</v>
      </c>
      <c r="H1238" s="161">
        <v>680</v>
      </c>
      <c r="I1238" s="162">
        <v>28</v>
      </c>
      <c r="J1238" s="161">
        <v>870.4</v>
      </c>
      <c r="K1238" s="162">
        <v>22</v>
      </c>
      <c r="L1238" s="161">
        <v>191.488</v>
      </c>
      <c r="M1238" s="161">
        <v>871.48800000000006</v>
      </c>
      <c r="N1238" s="161">
        <v>1116</v>
      </c>
      <c r="O1238" s="156" t="str">
        <f t="shared" si="19"/>
        <v>BPLMW00569</v>
      </c>
    </row>
    <row r="1239" spans="1:15" ht="34.799999999999997">
      <c r="A1239" s="157" t="s">
        <v>2164</v>
      </c>
      <c r="B1239" s="157" t="s">
        <v>2165</v>
      </c>
      <c r="C1239" s="158"/>
      <c r="D1239" s="157" t="s">
        <v>26</v>
      </c>
      <c r="E1239" s="163" t="s">
        <v>4766</v>
      </c>
      <c r="F1239" s="160" t="s">
        <v>4828</v>
      </c>
      <c r="G1239" s="160" t="s">
        <v>4831</v>
      </c>
      <c r="H1239" s="161">
        <v>1030</v>
      </c>
      <c r="I1239" s="162">
        <v>28</v>
      </c>
      <c r="J1239" s="161">
        <v>1318</v>
      </c>
      <c r="K1239" s="162">
        <v>22</v>
      </c>
      <c r="L1239" s="161">
        <v>290.048</v>
      </c>
      <c r="M1239" s="161">
        <v>1320</v>
      </c>
      <c r="N1239" s="161">
        <v>1690</v>
      </c>
      <c r="O1239" s="156" t="str">
        <f t="shared" si="19"/>
        <v>BPLMW00576</v>
      </c>
    </row>
    <row r="1240" spans="1:15" ht="34.799999999999997">
      <c r="A1240" s="157" t="s">
        <v>2172</v>
      </c>
      <c r="B1240" s="157" t="s">
        <v>2173</v>
      </c>
      <c r="C1240" s="158"/>
      <c r="D1240" s="157" t="s">
        <v>26</v>
      </c>
      <c r="E1240" s="163" t="s">
        <v>4766</v>
      </c>
      <c r="F1240" s="160" t="s">
        <v>4828</v>
      </c>
      <c r="G1240" s="160" t="s">
        <v>4831</v>
      </c>
      <c r="H1240" s="161">
        <v>1020</v>
      </c>
      <c r="I1240" s="162">
        <v>28</v>
      </c>
      <c r="J1240" s="161">
        <v>1306</v>
      </c>
      <c r="K1240" s="162">
        <v>22</v>
      </c>
      <c r="L1240" s="161">
        <v>287.23200000000003</v>
      </c>
      <c r="M1240" s="161">
        <v>1307</v>
      </c>
      <c r="N1240" s="161">
        <v>1673</v>
      </c>
      <c r="O1240" s="156" t="str">
        <f t="shared" si="19"/>
        <v>BPLMW00577</v>
      </c>
    </row>
    <row r="1241" spans="1:15" ht="34.799999999999997">
      <c r="A1241" s="157" t="s">
        <v>398</v>
      </c>
      <c r="B1241" s="157" t="s">
        <v>823</v>
      </c>
      <c r="C1241" s="158"/>
      <c r="D1241" s="157" t="s">
        <v>26</v>
      </c>
      <c r="E1241" s="163" t="s">
        <v>4766</v>
      </c>
      <c r="F1241" s="160" t="s">
        <v>4828</v>
      </c>
      <c r="G1241" s="160" t="s">
        <v>4831</v>
      </c>
      <c r="H1241" s="161">
        <v>665</v>
      </c>
      <c r="I1241" s="162">
        <v>28</v>
      </c>
      <c r="J1241" s="161">
        <v>851.2</v>
      </c>
      <c r="K1241" s="162">
        <v>22</v>
      </c>
      <c r="L1241" s="161">
        <v>187.26400000000001</v>
      </c>
      <c r="M1241" s="161">
        <v>852.26400000000001</v>
      </c>
      <c r="N1241" s="161">
        <v>1091</v>
      </c>
      <c r="O1241" s="156" t="str">
        <f t="shared" si="19"/>
        <v>BPLMW00607</v>
      </c>
    </row>
    <row r="1242" spans="1:15" ht="34.799999999999997">
      <c r="A1242" s="157" t="s">
        <v>2181</v>
      </c>
      <c r="B1242" s="157" t="s">
        <v>2182</v>
      </c>
      <c r="C1242" s="158"/>
      <c r="D1242" s="157" t="s">
        <v>26</v>
      </c>
      <c r="E1242" s="163" t="s">
        <v>4766</v>
      </c>
      <c r="F1242" s="160" t="s">
        <v>4828</v>
      </c>
      <c r="G1242" s="160" t="s">
        <v>4831</v>
      </c>
      <c r="H1242" s="161">
        <v>450</v>
      </c>
      <c r="I1242" s="162">
        <v>28</v>
      </c>
      <c r="J1242" s="161">
        <v>576</v>
      </c>
      <c r="K1242" s="162">
        <v>22</v>
      </c>
      <c r="L1242" s="161">
        <v>126.72</v>
      </c>
      <c r="M1242" s="161">
        <v>576.72</v>
      </c>
      <c r="N1242" s="161">
        <v>738</v>
      </c>
      <c r="O1242" s="156" t="str">
        <f t="shared" si="19"/>
        <v>BPLMW00608</v>
      </c>
    </row>
    <row r="1243" spans="1:15" ht="34.799999999999997">
      <c r="A1243" s="157" t="s">
        <v>2184</v>
      </c>
      <c r="B1243" s="157" t="s">
        <v>2185</v>
      </c>
      <c r="C1243" s="158"/>
      <c r="D1243" s="157" t="s">
        <v>26</v>
      </c>
      <c r="E1243" s="163" t="s">
        <v>4766</v>
      </c>
      <c r="F1243" s="160" t="s">
        <v>4828</v>
      </c>
      <c r="G1243" s="160" t="s">
        <v>4831</v>
      </c>
      <c r="H1243" s="161">
        <v>455</v>
      </c>
      <c r="I1243" s="162">
        <v>28</v>
      </c>
      <c r="J1243" s="161">
        <v>582.4</v>
      </c>
      <c r="K1243" s="162">
        <v>22</v>
      </c>
      <c r="L1243" s="161">
        <v>128.12799999999999</v>
      </c>
      <c r="M1243" s="161">
        <v>583.12799999999993</v>
      </c>
      <c r="N1243" s="161">
        <v>746</v>
      </c>
      <c r="O1243" s="156" t="str">
        <f t="shared" si="19"/>
        <v>BPLMW00609</v>
      </c>
    </row>
    <row r="1244" spans="1:15" ht="34.799999999999997">
      <c r="A1244" s="157" t="s">
        <v>497</v>
      </c>
      <c r="B1244" s="157" t="s">
        <v>826</v>
      </c>
      <c r="C1244" s="158"/>
      <c r="D1244" s="157" t="s">
        <v>26</v>
      </c>
      <c r="E1244" s="163" t="s">
        <v>4766</v>
      </c>
      <c r="F1244" s="160" t="s">
        <v>4828</v>
      </c>
      <c r="G1244" s="160" t="s">
        <v>4831</v>
      </c>
      <c r="H1244" s="161">
        <v>410</v>
      </c>
      <c r="I1244" s="162">
        <v>28</v>
      </c>
      <c r="J1244" s="161">
        <v>524.79999999999995</v>
      </c>
      <c r="K1244" s="162">
        <v>22</v>
      </c>
      <c r="L1244" s="161">
        <v>115.45599999999999</v>
      </c>
      <c r="M1244" s="161">
        <v>525.45600000000002</v>
      </c>
      <c r="N1244" s="161">
        <v>673</v>
      </c>
      <c r="O1244" s="156" t="str">
        <f t="shared" si="19"/>
        <v>BPLMW00611</v>
      </c>
    </row>
    <row r="1245" spans="1:15" ht="34.799999999999997">
      <c r="A1245" s="157" t="s">
        <v>837</v>
      </c>
      <c r="B1245" s="157" t="s">
        <v>960</v>
      </c>
      <c r="C1245" s="158"/>
      <c r="D1245" s="157" t="s">
        <v>26</v>
      </c>
      <c r="E1245" s="163" t="s">
        <v>4766</v>
      </c>
      <c r="F1245" s="160" t="s">
        <v>4828</v>
      </c>
      <c r="G1245" s="160" t="s">
        <v>4831</v>
      </c>
      <c r="H1245" s="161">
        <v>655</v>
      </c>
      <c r="I1245" s="162">
        <v>28</v>
      </c>
      <c r="J1245" s="161">
        <v>838.4</v>
      </c>
      <c r="K1245" s="162">
        <v>22</v>
      </c>
      <c r="L1245" s="161">
        <v>184.44800000000001</v>
      </c>
      <c r="M1245" s="161">
        <v>839.44799999999998</v>
      </c>
      <c r="N1245" s="161">
        <v>1074</v>
      </c>
      <c r="O1245" s="156" t="str">
        <f t="shared" si="19"/>
        <v>BPLMW00618</v>
      </c>
    </row>
    <row r="1246" spans="1:15" ht="34.799999999999997">
      <c r="A1246" s="157" t="s">
        <v>2187</v>
      </c>
      <c r="B1246" s="157" t="s">
        <v>2188</v>
      </c>
      <c r="C1246" s="158"/>
      <c r="D1246" s="157" t="s">
        <v>26</v>
      </c>
      <c r="E1246" s="163" t="s">
        <v>4766</v>
      </c>
      <c r="F1246" s="160" t="s">
        <v>4828</v>
      </c>
      <c r="G1246" s="160" t="s">
        <v>4831</v>
      </c>
      <c r="H1246" s="161">
        <v>645</v>
      </c>
      <c r="I1246" s="162">
        <v>28</v>
      </c>
      <c r="J1246" s="161">
        <v>825.6</v>
      </c>
      <c r="K1246" s="162">
        <v>22</v>
      </c>
      <c r="L1246" s="161">
        <v>181.63200000000001</v>
      </c>
      <c r="M1246" s="161">
        <v>826.63200000000006</v>
      </c>
      <c r="N1246" s="161">
        <v>1058</v>
      </c>
      <c r="O1246" s="156" t="str">
        <f t="shared" si="19"/>
        <v>BPLMW00619</v>
      </c>
    </row>
    <row r="1247" spans="1:15" ht="34.799999999999997">
      <c r="A1247" s="157" t="s">
        <v>145</v>
      </c>
      <c r="B1247" s="157" t="s">
        <v>962</v>
      </c>
      <c r="C1247" s="158"/>
      <c r="D1247" s="157" t="s">
        <v>27</v>
      </c>
      <c r="E1247" s="163" t="s">
        <v>4766</v>
      </c>
      <c r="F1247" s="159"/>
      <c r="G1247" s="159"/>
      <c r="H1247" s="161">
        <v>717</v>
      </c>
      <c r="I1247" s="162">
        <v>28</v>
      </c>
      <c r="J1247" s="161">
        <v>917.76</v>
      </c>
      <c r="K1247" s="162">
        <v>22</v>
      </c>
      <c r="L1247" s="161">
        <v>201.90719999999999</v>
      </c>
      <c r="M1247" s="161">
        <v>918.90719999999999</v>
      </c>
      <c r="N1247" s="161">
        <v>1176</v>
      </c>
      <c r="O1247" s="156" t="str">
        <f t="shared" si="19"/>
        <v>BPLOB00522</v>
      </c>
    </row>
    <row r="1248" spans="1:15" ht="34.799999999999997">
      <c r="A1248" s="157" t="s">
        <v>224</v>
      </c>
      <c r="B1248" s="157" t="s">
        <v>1726</v>
      </c>
      <c r="C1248" s="158"/>
      <c r="D1248" s="157" t="s">
        <v>27</v>
      </c>
      <c r="E1248" s="163" t="s">
        <v>4766</v>
      </c>
      <c r="F1248" s="159"/>
      <c r="G1248" s="159"/>
      <c r="H1248" s="161">
        <v>492</v>
      </c>
      <c r="I1248" s="162">
        <v>28</v>
      </c>
      <c r="J1248" s="161">
        <v>629.76</v>
      </c>
      <c r="K1248" s="162">
        <v>22</v>
      </c>
      <c r="L1248" s="161">
        <v>138.5472</v>
      </c>
      <c r="M1248" s="161">
        <v>630.54719999999998</v>
      </c>
      <c r="N1248" s="161">
        <v>807</v>
      </c>
      <c r="O1248" s="156" t="str">
        <f t="shared" si="19"/>
        <v>BPLOB00523</v>
      </c>
    </row>
    <row r="1249" spans="1:15" ht="34.799999999999997">
      <c r="A1249" s="157" t="s">
        <v>268</v>
      </c>
      <c r="B1249" s="157" t="s">
        <v>834</v>
      </c>
      <c r="C1249" s="158"/>
      <c r="D1249" s="157" t="s">
        <v>27</v>
      </c>
      <c r="E1249" s="163" t="s">
        <v>4766</v>
      </c>
      <c r="F1249" s="159"/>
      <c r="G1249" s="159"/>
      <c r="H1249" s="161">
        <v>495</v>
      </c>
      <c r="I1249" s="162">
        <v>28</v>
      </c>
      <c r="J1249" s="161">
        <v>633.6</v>
      </c>
      <c r="K1249" s="162">
        <v>22</v>
      </c>
      <c r="L1249" s="161">
        <v>139.392</v>
      </c>
      <c r="M1249" s="161">
        <v>634.39200000000005</v>
      </c>
      <c r="N1249" s="161">
        <v>773</v>
      </c>
      <c r="O1249" s="156" t="str">
        <f t="shared" si="19"/>
        <v>BPLOB00524</v>
      </c>
    </row>
    <row r="1250" spans="1:15" ht="34.799999999999997">
      <c r="A1250" s="157" t="s">
        <v>2591</v>
      </c>
      <c r="B1250" s="157" t="s">
        <v>2592</v>
      </c>
      <c r="C1250" s="158"/>
      <c r="D1250" s="157" t="s">
        <v>27</v>
      </c>
      <c r="E1250" s="163" t="s">
        <v>4766</v>
      </c>
      <c r="F1250" s="159"/>
      <c r="G1250" s="159"/>
      <c r="H1250" s="161">
        <v>361</v>
      </c>
      <c r="I1250" s="162">
        <v>28</v>
      </c>
      <c r="J1250" s="161">
        <v>462.08</v>
      </c>
      <c r="K1250" s="162">
        <v>22</v>
      </c>
      <c r="L1250" s="161">
        <v>101.6576</v>
      </c>
      <c r="M1250" s="161">
        <v>462.6576</v>
      </c>
      <c r="N1250" s="161">
        <v>563</v>
      </c>
      <c r="O1250" s="156" t="str">
        <f t="shared" si="19"/>
        <v>BPLOB00525</v>
      </c>
    </row>
    <row r="1251" spans="1:15" ht="34.799999999999997">
      <c r="A1251" s="157" t="s">
        <v>227</v>
      </c>
      <c r="B1251" s="157" t="s">
        <v>2595</v>
      </c>
      <c r="C1251" s="158"/>
      <c r="D1251" s="157" t="s">
        <v>27</v>
      </c>
      <c r="E1251" s="163" t="s">
        <v>4766</v>
      </c>
      <c r="F1251" s="159"/>
      <c r="G1251" s="159"/>
      <c r="H1251" s="161">
        <v>427</v>
      </c>
      <c r="I1251" s="162">
        <v>28</v>
      </c>
      <c r="J1251" s="161">
        <v>546.56000000000006</v>
      </c>
      <c r="K1251" s="162">
        <v>22</v>
      </c>
      <c r="L1251" s="161">
        <v>120.24320000000002</v>
      </c>
      <c r="M1251" s="161">
        <v>547.2432</v>
      </c>
      <c r="N1251" s="161">
        <v>667</v>
      </c>
      <c r="O1251" s="156" t="str">
        <f t="shared" si="19"/>
        <v>BPLOB00526</v>
      </c>
    </row>
    <row r="1252" spans="1:15" ht="34.799999999999997">
      <c r="A1252" s="157" t="s">
        <v>154</v>
      </c>
      <c r="B1252" s="157" t="s">
        <v>842</v>
      </c>
      <c r="C1252" s="158"/>
      <c r="D1252" s="157" t="s">
        <v>27</v>
      </c>
      <c r="E1252" s="163" t="s">
        <v>4766</v>
      </c>
      <c r="F1252" s="159"/>
      <c r="G1252" s="159"/>
      <c r="H1252" s="161">
        <v>386</v>
      </c>
      <c r="I1252" s="162">
        <v>28</v>
      </c>
      <c r="J1252" s="161">
        <v>494.08</v>
      </c>
      <c r="K1252" s="162">
        <v>22</v>
      </c>
      <c r="L1252" s="161">
        <v>108.69759999999999</v>
      </c>
      <c r="M1252" s="161">
        <v>494.69759999999997</v>
      </c>
      <c r="N1252" s="161">
        <v>603</v>
      </c>
      <c r="O1252" s="156" t="str">
        <f t="shared" si="19"/>
        <v>BPLOB00527</v>
      </c>
    </row>
    <row r="1253" spans="1:15" ht="34.799999999999997">
      <c r="A1253" s="157" t="s">
        <v>848</v>
      </c>
      <c r="B1253" s="157" t="s">
        <v>849</v>
      </c>
      <c r="C1253" s="158"/>
      <c r="D1253" s="157" t="s">
        <v>27</v>
      </c>
      <c r="E1253" s="163" t="s">
        <v>4766</v>
      </c>
      <c r="F1253" s="159"/>
      <c r="G1253" s="159"/>
      <c r="H1253" s="161">
        <v>162</v>
      </c>
      <c r="I1253" s="162">
        <v>28</v>
      </c>
      <c r="J1253" s="161">
        <v>207.36</v>
      </c>
      <c r="K1253" s="162">
        <v>22</v>
      </c>
      <c r="L1253" s="161">
        <v>45.619200000000006</v>
      </c>
      <c r="M1253" s="161">
        <v>207.61920000000001</v>
      </c>
      <c r="N1253" s="161">
        <v>253</v>
      </c>
      <c r="O1253" s="156" t="str">
        <f t="shared" si="19"/>
        <v>BPLOB00528</v>
      </c>
    </row>
    <row r="1254" spans="1:15" ht="34.799999999999997">
      <c r="A1254" s="157" t="s">
        <v>5991</v>
      </c>
      <c r="B1254" s="157" t="s">
        <v>5992</v>
      </c>
      <c r="C1254" s="158"/>
      <c r="D1254" s="157" t="s">
        <v>27</v>
      </c>
      <c r="E1254" s="163" t="s">
        <v>4766</v>
      </c>
      <c r="F1254" s="159"/>
      <c r="G1254" s="159"/>
      <c r="H1254" s="161">
        <v>56</v>
      </c>
      <c r="I1254" s="162">
        <v>28</v>
      </c>
      <c r="J1254" s="161">
        <v>71.680000000000007</v>
      </c>
      <c r="K1254" s="162">
        <v>22</v>
      </c>
      <c r="L1254" s="161">
        <v>15.769600000000002</v>
      </c>
      <c r="M1254" s="161">
        <v>71.769599999999997</v>
      </c>
      <c r="N1254" s="161">
        <v>87</v>
      </c>
      <c r="O1254" s="156" t="str">
        <f t="shared" si="19"/>
        <v>BPLOB00529</v>
      </c>
    </row>
    <row r="1255" spans="1:15" ht="34.799999999999997">
      <c r="A1255" s="157" t="s">
        <v>2596</v>
      </c>
      <c r="B1255" s="157" t="s">
        <v>2597</v>
      </c>
      <c r="C1255" s="158"/>
      <c r="D1255" s="157" t="s">
        <v>27</v>
      </c>
      <c r="E1255" s="163" t="s">
        <v>4766</v>
      </c>
      <c r="F1255" s="159"/>
      <c r="G1255" s="159"/>
      <c r="H1255" s="161">
        <v>101</v>
      </c>
      <c r="I1255" s="162">
        <v>28</v>
      </c>
      <c r="J1255" s="161">
        <v>129.28</v>
      </c>
      <c r="K1255" s="162">
        <v>22</v>
      </c>
      <c r="L1255" s="161">
        <v>28.441600000000001</v>
      </c>
      <c r="M1255" s="161">
        <v>129.44159999999999</v>
      </c>
      <c r="N1255" s="161">
        <v>157</v>
      </c>
      <c r="O1255" s="156" t="str">
        <f t="shared" si="19"/>
        <v>BPLOB00530</v>
      </c>
    </row>
    <row r="1256" spans="1:15" ht="34.799999999999997">
      <c r="A1256" s="157" t="s">
        <v>300</v>
      </c>
      <c r="B1256" s="157" t="s">
        <v>853</v>
      </c>
      <c r="C1256" s="158"/>
      <c r="D1256" s="157" t="s">
        <v>27</v>
      </c>
      <c r="E1256" s="163" t="s">
        <v>4766</v>
      </c>
      <c r="F1256" s="159"/>
      <c r="G1256" s="159"/>
      <c r="H1256" s="161">
        <v>319</v>
      </c>
      <c r="I1256" s="162">
        <v>28</v>
      </c>
      <c r="J1256" s="161">
        <v>408.32</v>
      </c>
      <c r="K1256" s="162">
        <v>22</v>
      </c>
      <c r="L1256" s="161">
        <v>89.830399999999997</v>
      </c>
      <c r="M1256" s="161">
        <v>408.8304</v>
      </c>
      <c r="N1256" s="161">
        <v>498</v>
      </c>
      <c r="O1256" s="156" t="str">
        <f t="shared" si="19"/>
        <v>BPLOB00531</v>
      </c>
    </row>
    <row r="1257" spans="1:15" ht="34.799999999999997">
      <c r="A1257" s="157" t="s">
        <v>226</v>
      </c>
      <c r="B1257" s="157" t="s">
        <v>858</v>
      </c>
      <c r="C1257" s="158"/>
      <c r="D1257" s="157" t="s">
        <v>27</v>
      </c>
      <c r="E1257" s="163" t="s">
        <v>4766</v>
      </c>
      <c r="F1257" s="159"/>
      <c r="G1257" s="159"/>
      <c r="H1257" s="161">
        <v>316</v>
      </c>
      <c r="I1257" s="162">
        <v>28</v>
      </c>
      <c r="J1257" s="161">
        <v>404.48</v>
      </c>
      <c r="K1257" s="162">
        <v>22</v>
      </c>
      <c r="L1257" s="161">
        <v>88.985600000000005</v>
      </c>
      <c r="M1257" s="161">
        <v>404.98559999999998</v>
      </c>
      <c r="N1257" s="161">
        <v>494</v>
      </c>
      <c r="O1257" s="156" t="str">
        <f t="shared" si="19"/>
        <v>BPLOB00532</v>
      </c>
    </row>
    <row r="1258" spans="1:15" ht="34.799999999999997">
      <c r="A1258" s="157" t="s">
        <v>866</v>
      </c>
      <c r="B1258" s="157" t="s">
        <v>867</v>
      </c>
      <c r="C1258" s="158"/>
      <c r="D1258" s="157" t="s">
        <v>27</v>
      </c>
      <c r="E1258" s="163" t="s">
        <v>4766</v>
      </c>
      <c r="F1258" s="159"/>
      <c r="G1258" s="159"/>
      <c r="H1258" s="161">
        <v>664</v>
      </c>
      <c r="I1258" s="162">
        <v>28</v>
      </c>
      <c r="J1258" s="161">
        <v>849.92000000000007</v>
      </c>
      <c r="K1258" s="162">
        <v>22</v>
      </c>
      <c r="L1258" s="161">
        <v>186.98240000000001</v>
      </c>
      <c r="M1258" s="161">
        <v>850.98239999999998</v>
      </c>
      <c r="N1258" s="161">
        <v>1037</v>
      </c>
      <c r="O1258" s="156" t="str">
        <f t="shared" si="19"/>
        <v>BPLOB00533</v>
      </c>
    </row>
    <row r="1259" spans="1:15" ht="34.799999999999997">
      <c r="A1259" s="157" t="s">
        <v>827</v>
      </c>
      <c r="B1259" s="157" t="s">
        <v>871</v>
      </c>
      <c r="C1259" s="158"/>
      <c r="D1259" s="157" t="s">
        <v>27</v>
      </c>
      <c r="E1259" s="163" t="s">
        <v>4766</v>
      </c>
      <c r="F1259" s="159"/>
      <c r="G1259" s="159"/>
      <c r="H1259" s="161">
        <v>655</v>
      </c>
      <c r="I1259" s="162">
        <v>28</v>
      </c>
      <c r="J1259" s="161">
        <v>838.4</v>
      </c>
      <c r="K1259" s="162">
        <v>22</v>
      </c>
      <c r="L1259" s="161">
        <v>184.44800000000001</v>
      </c>
      <c r="M1259" s="161">
        <v>839.44799999999998</v>
      </c>
      <c r="N1259" s="161">
        <v>1023</v>
      </c>
      <c r="O1259" s="156" t="str">
        <f t="shared" si="19"/>
        <v>BPLOB00534</v>
      </c>
    </row>
    <row r="1260" spans="1:15" ht="34.799999999999997">
      <c r="A1260" s="157" t="s">
        <v>208</v>
      </c>
      <c r="B1260" s="157" t="s">
        <v>2600</v>
      </c>
      <c r="C1260" s="158"/>
      <c r="D1260" s="157" t="s">
        <v>27</v>
      </c>
      <c r="E1260" s="163" t="s">
        <v>4766</v>
      </c>
      <c r="F1260" s="159"/>
      <c r="G1260" s="159"/>
      <c r="H1260" s="161">
        <v>262</v>
      </c>
      <c r="I1260" s="162">
        <v>28</v>
      </c>
      <c r="J1260" s="161">
        <v>335.36</v>
      </c>
      <c r="K1260" s="162">
        <v>22</v>
      </c>
      <c r="L1260" s="161">
        <v>73.779200000000003</v>
      </c>
      <c r="M1260" s="161">
        <v>335.7792</v>
      </c>
      <c r="N1260" s="161">
        <v>410</v>
      </c>
      <c r="O1260" s="156" t="str">
        <f t="shared" si="19"/>
        <v>BPLOB00535</v>
      </c>
    </row>
    <row r="1261" spans="1:15" ht="34.799999999999997">
      <c r="A1261" s="157" t="s">
        <v>5995</v>
      </c>
      <c r="B1261" s="157" t="s">
        <v>5996</v>
      </c>
      <c r="C1261" s="158"/>
      <c r="D1261" s="157" t="s">
        <v>27</v>
      </c>
      <c r="E1261" s="163" t="s">
        <v>4766</v>
      </c>
      <c r="F1261" s="159"/>
      <c r="G1261" s="159"/>
      <c r="H1261" s="161">
        <v>16</v>
      </c>
      <c r="I1261" s="162">
        <v>28</v>
      </c>
      <c r="J1261" s="161">
        <v>20.48</v>
      </c>
      <c r="K1261" s="162">
        <v>22</v>
      </c>
      <c r="L1261" s="161">
        <v>4.5056000000000003</v>
      </c>
      <c r="M1261" s="161">
        <v>20.505600000000001</v>
      </c>
      <c r="N1261" s="161">
        <v>26</v>
      </c>
      <c r="O1261" s="156" t="str">
        <f t="shared" si="19"/>
        <v>BPLOB00536</v>
      </c>
    </row>
    <row r="1262" spans="1:15" ht="34.799999999999997">
      <c r="A1262" s="157" t="s">
        <v>5997</v>
      </c>
      <c r="B1262" s="157" t="s">
        <v>5998</v>
      </c>
      <c r="C1262" s="158"/>
      <c r="D1262" s="157" t="s">
        <v>27</v>
      </c>
      <c r="E1262" s="163" t="s">
        <v>4766</v>
      </c>
      <c r="F1262" s="159"/>
      <c r="G1262" s="159"/>
      <c r="H1262" s="161">
        <v>16</v>
      </c>
      <c r="I1262" s="162">
        <v>28</v>
      </c>
      <c r="J1262" s="161">
        <v>20.48</v>
      </c>
      <c r="K1262" s="162">
        <v>22</v>
      </c>
      <c r="L1262" s="161">
        <v>4.5056000000000003</v>
      </c>
      <c r="M1262" s="161">
        <v>20.505600000000001</v>
      </c>
      <c r="N1262" s="161">
        <v>26</v>
      </c>
      <c r="O1262" s="156" t="str">
        <f t="shared" si="19"/>
        <v>BPLOB00537</v>
      </c>
    </row>
    <row r="1263" spans="1:15" ht="34.799999999999997">
      <c r="A1263" s="157" t="s">
        <v>2904</v>
      </c>
      <c r="B1263" s="157" t="s">
        <v>6000</v>
      </c>
      <c r="C1263" s="158"/>
      <c r="D1263" s="157" t="s">
        <v>4634</v>
      </c>
      <c r="E1263" s="163" t="s">
        <v>4770</v>
      </c>
      <c r="F1263" s="160" t="s">
        <v>4828</v>
      </c>
      <c r="G1263" s="160" t="s">
        <v>4765</v>
      </c>
      <c r="H1263" s="161">
        <v>555</v>
      </c>
      <c r="I1263" s="162">
        <v>28</v>
      </c>
      <c r="J1263" s="161">
        <v>710.4</v>
      </c>
      <c r="K1263" s="162">
        <v>22</v>
      </c>
      <c r="L1263" s="161">
        <v>156.28799999999998</v>
      </c>
      <c r="M1263" s="161">
        <v>711.28800000000001</v>
      </c>
      <c r="N1263" s="161">
        <v>910</v>
      </c>
      <c r="O1263" s="156" t="str">
        <f t="shared" si="19"/>
        <v>BPLOR00083</v>
      </c>
    </row>
    <row r="1264" spans="1:15" ht="34.799999999999997">
      <c r="A1264" s="157" t="s">
        <v>2906</v>
      </c>
      <c r="B1264" s="157" t="s">
        <v>6001</v>
      </c>
      <c r="C1264" s="158"/>
      <c r="D1264" s="157" t="s">
        <v>4634</v>
      </c>
      <c r="E1264" s="163" t="s">
        <v>4770</v>
      </c>
      <c r="F1264" s="160" t="s">
        <v>4828</v>
      </c>
      <c r="G1264" s="160" t="s">
        <v>4765</v>
      </c>
      <c r="H1264" s="161">
        <v>555</v>
      </c>
      <c r="I1264" s="162">
        <v>28</v>
      </c>
      <c r="J1264" s="161">
        <v>710.4</v>
      </c>
      <c r="K1264" s="162">
        <v>22</v>
      </c>
      <c r="L1264" s="161">
        <v>156.28799999999998</v>
      </c>
      <c r="M1264" s="161">
        <v>711.28800000000001</v>
      </c>
      <c r="N1264" s="161">
        <v>910</v>
      </c>
      <c r="O1264" s="156" t="str">
        <f t="shared" si="19"/>
        <v>BPLOR00084</v>
      </c>
    </row>
    <row r="1265" spans="1:15" ht="34.799999999999997">
      <c r="A1265" s="157" t="s">
        <v>2908</v>
      </c>
      <c r="B1265" s="157" t="s">
        <v>2909</v>
      </c>
      <c r="C1265" s="158"/>
      <c r="D1265" s="157" t="s">
        <v>4634</v>
      </c>
      <c r="E1265" s="163" t="s">
        <v>4770</v>
      </c>
      <c r="F1265" s="160" t="s">
        <v>4828</v>
      </c>
      <c r="G1265" s="160" t="s">
        <v>4765</v>
      </c>
      <c r="H1265" s="161">
        <v>640</v>
      </c>
      <c r="I1265" s="162">
        <v>28</v>
      </c>
      <c r="J1265" s="161">
        <v>819.2</v>
      </c>
      <c r="K1265" s="162">
        <v>22</v>
      </c>
      <c r="L1265" s="161">
        <v>180.22400000000002</v>
      </c>
      <c r="M1265" s="161">
        <v>820.22400000000005</v>
      </c>
      <c r="N1265" s="161">
        <v>1050</v>
      </c>
      <c r="O1265" s="156" t="str">
        <f t="shared" si="19"/>
        <v>BPLOR00090</v>
      </c>
    </row>
    <row r="1266" spans="1:15" ht="34.799999999999997">
      <c r="A1266" s="157" t="s">
        <v>6002</v>
      </c>
      <c r="B1266" s="157" t="s">
        <v>6003</v>
      </c>
      <c r="C1266" s="158"/>
      <c r="D1266" s="157" t="s">
        <v>4634</v>
      </c>
      <c r="E1266" s="163" t="s">
        <v>4770</v>
      </c>
      <c r="F1266" s="160" t="s">
        <v>4828</v>
      </c>
      <c r="G1266" s="160" t="s">
        <v>4765</v>
      </c>
      <c r="H1266" s="161">
        <v>1350</v>
      </c>
      <c r="I1266" s="162">
        <v>28</v>
      </c>
      <c r="J1266" s="161">
        <v>1728</v>
      </c>
      <c r="K1266" s="162">
        <v>22</v>
      </c>
      <c r="L1266" s="161">
        <v>380.16</v>
      </c>
      <c r="M1266" s="161">
        <v>1730</v>
      </c>
      <c r="N1266" s="161">
        <v>2215</v>
      </c>
      <c r="O1266" s="156" t="str">
        <f t="shared" si="19"/>
        <v>BPLOR00095</v>
      </c>
    </row>
    <row r="1267" spans="1:15" ht="34.799999999999997">
      <c r="A1267" s="157" t="s">
        <v>2910</v>
      </c>
      <c r="B1267" s="157" t="s">
        <v>6004</v>
      </c>
      <c r="C1267" s="158"/>
      <c r="D1267" s="157" t="s">
        <v>4634</v>
      </c>
      <c r="E1267" s="163" t="s">
        <v>4770</v>
      </c>
      <c r="F1267" s="160" t="s">
        <v>4828</v>
      </c>
      <c r="G1267" s="160" t="s">
        <v>4765</v>
      </c>
      <c r="H1267" s="161">
        <v>575</v>
      </c>
      <c r="I1267" s="162">
        <v>28</v>
      </c>
      <c r="J1267" s="161">
        <v>736</v>
      </c>
      <c r="K1267" s="162">
        <v>22</v>
      </c>
      <c r="L1267" s="161">
        <v>161.91999999999999</v>
      </c>
      <c r="M1267" s="161">
        <v>736.92</v>
      </c>
      <c r="N1267" s="161">
        <v>943</v>
      </c>
      <c r="O1267" s="156" t="str">
        <f t="shared" si="19"/>
        <v>BPLOR00099</v>
      </c>
    </row>
    <row r="1268" spans="1:15" ht="34.799999999999997">
      <c r="A1268" s="157" t="s">
        <v>2912</v>
      </c>
      <c r="B1268" s="157" t="s">
        <v>6005</v>
      </c>
      <c r="C1268" s="158"/>
      <c r="D1268" s="157" t="s">
        <v>4634</v>
      </c>
      <c r="E1268" s="163" t="s">
        <v>4770</v>
      </c>
      <c r="F1268" s="160" t="s">
        <v>4828</v>
      </c>
      <c r="G1268" s="160" t="s">
        <v>4765</v>
      </c>
      <c r="H1268" s="161">
        <v>525</v>
      </c>
      <c r="I1268" s="162">
        <v>28</v>
      </c>
      <c r="J1268" s="161">
        <v>672</v>
      </c>
      <c r="K1268" s="162">
        <v>22</v>
      </c>
      <c r="L1268" s="161">
        <v>147.84</v>
      </c>
      <c r="M1268" s="161">
        <v>672.84</v>
      </c>
      <c r="N1268" s="161">
        <v>861</v>
      </c>
      <c r="O1268" s="156" t="str">
        <f t="shared" si="19"/>
        <v>BPLOR00103</v>
      </c>
    </row>
    <row r="1269" spans="1:15" ht="34.799999999999997">
      <c r="A1269" s="157" t="s">
        <v>2916</v>
      </c>
      <c r="B1269" s="157" t="s">
        <v>2917</v>
      </c>
      <c r="C1269" s="158"/>
      <c r="D1269" s="157" t="s">
        <v>4634</v>
      </c>
      <c r="E1269" s="163" t="s">
        <v>4770</v>
      </c>
      <c r="F1269" s="160" t="s">
        <v>4828</v>
      </c>
      <c r="G1269" s="160" t="s">
        <v>4765</v>
      </c>
      <c r="H1269" s="161">
        <v>555</v>
      </c>
      <c r="I1269" s="162">
        <v>28</v>
      </c>
      <c r="J1269" s="161">
        <v>710.4</v>
      </c>
      <c r="K1269" s="162">
        <v>22</v>
      </c>
      <c r="L1269" s="161">
        <v>156.28799999999998</v>
      </c>
      <c r="M1269" s="161">
        <v>711.28800000000001</v>
      </c>
      <c r="N1269" s="161">
        <v>910</v>
      </c>
      <c r="O1269" s="156" t="str">
        <f t="shared" si="19"/>
        <v>BPLOR00108</v>
      </c>
    </row>
    <row r="1270" spans="1:15" ht="34.799999999999997">
      <c r="A1270" s="157" t="s">
        <v>2918</v>
      </c>
      <c r="B1270" s="157" t="s">
        <v>2919</v>
      </c>
      <c r="C1270" s="158"/>
      <c r="D1270" s="157" t="s">
        <v>4634</v>
      </c>
      <c r="E1270" s="163" t="s">
        <v>4770</v>
      </c>
      <c r="F1270" s="160" t="s">
        <v>4828</v>
      </c>
      <c r="G1270" s="160" t="s">
        <v>4767</v>
      </c>
      <c r="H1270" s="161">
        <v>405</v>
      </c>
      <c r="I1270" s="162">
        <v>28</v>
      </c>
      <c r="J1270" s="161">
        <v>518.4</v>
      </c>
      <c r="K1270" s="162">
        <v>22</v>
      </c>
      <c r="L1270" s="161">
        <v>114.048</v>
      </c>
      <c r="M1270" s="161">
        <v>519.048</v>
      </c>
      <c r="N1270" s="161">
        <v>664</v>
      </c>
      <c r="O1270" s="156" t="str">
        <f t="shared" si="19"/>
        <v>BPLOR00271</v>
      </c>
    </row>
    <row r="1271" spans="1:15" ht="34.799999999999997">
      <c r="A1271" s="157" t="s">
        <v>2920</v>
      </c>
      <c r="B1271" s="157" t="s">
        <v>2921</v>
      </c>
      <c r="C1271" s="158"/>
      <c r="D1271" s="157" t="s">
        <v>4634</v>
      </c>
      <c r="E1271" s="163" t="s">
        <v>4770</v>
      </c>
      <c r="F1271" s="160" t="s">
        <v>4828</v>
      </c>
      <c r="G1271" s="160" t="s">
        <v>4767</v>
      </c>
      <c r="H1271" s="161">
        <v>700</v>
      </c>
      <c r="I1271" s="162">
        <v>28</v>
      </c>
      <c r="J1271" s="161">
        <v>896</v>
      </c>
      <c r="K1271" s="162">
        <v>22</v>
      </c>
      <c r="L1271" s="161">
        <v>197.12</v>
      </c>
      <c r="M1271" s="161">
        <v>897.12</v>
      </c>
      <c r="N1271" s="161">
        <v>1148</v>
      </c>
      <c r="O1271" s="156" t="str">
        <f t="shared" si="19"/>
        <v>BPLOR00272</v>
      </c>
    </row>
    <row r="1272" spans="1:15" ht="34.799999999999997">
      <c r="A1272" s="157" t="s">
        <v>2922</v>
      </c>
      <c r="B1272" s="157" t="s">
        <v>2923</v>
      </c>
      <c r="C1272" s="158"/>
      <c r="D1272" s="157" t="s">
        <v>4634</v>
      </c>
      <c r="E1272" s="163" t="s">
        <v>4770</v>
      </c>
      <c r="F1272" s="160" t="s">
        <v>4764</v>
      </c>
      <c r="G1272" s="160" t="s">
        <v>4767</v>
      </c>
      <c r="H1272" s="161">
        <v>375</v>
      </c>
      <c r="I1272" s="162">
        <v>28</v>
      </c>
      <c r="J1272" s="161">
        <v>480</v>
      </c>
      <c r="K1272" s="162">
        <v>22</v>
      </c>
      <c r="L1272" s="161">
        <v>105.6</v>
      </c>
      <c r="M1272" s="161">
        <v>480.6</v>
      </c>
      <c r="N1272" s="161">
        <v>615</v>
      </c>
      <c r="O1272" s="156" t="str">
        <f t="shared" si="19"/>
        <v>BPLOR00273</v>
      </c>
    </row>
    <row r="1273" spans="1:15" ht="34.799999999999997">
      <c r="A1273" s="157" t="s">
        <v>2924</v>
      </c>
      <c r="B1273" s="157" t="s">
        <v>2925</v>
      </c>
      <c r="C1273" s="158"/>
      <c r="D1273" s="157" t="s">
        <v>4634</v>
      </c>
      <c r="E1273" s="163" t="s">
        <v>4770</v>
      </c>
      <c r="F1273" s="160" t="s">
        <v>4764</v>
      </c>
      <c r="G1273" s="160" t="s">
        <v>4767</v>
      </c>
      <c r="H1273" s="161">
        <v>305</v>
      </c>
      <c r="I1273" s="162">
        <v>28</v>
      </c>
      <c r="J1273" s="161">
        <v>390.40000000000003</v>
      </c>
      <c r="K1273" s="162">
        <v>22</v>
      </c>
      <c r="L1273" s="161">
        <v>85.888000000000005</v>
      </c>
      <c r="M1273" s="161">
        <v>390.88800000000003</v>
      </c>
      <c r="N1273" s="161">
        <v>500</v>
      </c>
      <c r="O1273" s="156" t="str">
        <f t="shared" si="19"/>
        <v>BPLOR00274</v>
      </c>
    </row>
    <row r="1274" spans="1:15" ht="34.799999999999997">
      <c r="A1274" s="157" t="s">
        <v>2926</v>
      </c>
      <c r="B1274" s="157" t="s">
        <v>2927</v>
      </c>
      <c r="C1274" s="158"/>
      <c r="D1274" s="157" t="s">
        <v>4634</v>
      </c>
      <c r="E1274" s="163" t="s">
        <v>4770</v>
      </c>
      <c r="F1274" s="160" t="s">
        <v>4764</v>
      </c>
      <c r="G1274" s="160" t="s">
        <v>4767</v>
      </c>
      <c r="H1274" s="161">
        <v>305</v>
      </c>
      <c r="I1274" s="162">
        <v>28</v>
      </c>
      <c r="J1274" s="161">
        <v>390.40000000000003</v>
      </c>
      <c r="K1274" s="162">
        <v>22</v>
      </c>
      <c r="L1274" s="161">
        <v>85.888000000000005</v>
      </c>
      <c r="M1274" s="161">
        <v>390.88800000000003</v>
      </c>
      <c r="N1274" s="161">
        <v>500</v>
      </c>
      <c r="O1274" s="156" t="str">
        <f t="shared" si="19"/>
        <v>BPLOR00275</v>
      </c>
    </row>
    <row r="1275" spans="1:15" ht="34.799999999999997">
      <c r="A1275" s="157" t="s">
        <v>2190</v>
      </c>
      <c r="B1275" s="157" t="s">
        <v>2191</v>
      </c>
      <c r="C1275" s="158"/>
      <c r="D1275" s="157" t="s">
        <v>26</v>
      </c>
      <c r="E1275" s="163" t="s">
        <v>4766</v>
      </c>
      <c r="F1275" s="160" t="s">
        <v>4828</v>
      </c>
      <c r="G1275" s="160" t="s">
        <v>4831</v>
      </c>
      <c r="H1275" s="161">
        <v>740</v>
      </c>
      <c r="I1275" s="162">
        <v>28</v>
      </c>
      <c r="J1275" s="161">
        <v>947.2</v>
      </c>
      <c r="K1275" s="162">
        <v>22</v>
      </c>
      <c r="L1275" s="161">
        <v>208.38400000000001</v>
      </c>
      <c r="M1275" s="161">
        <v>948.38400000000001</v>
      </c>
      <c r="N1275" s="161">
        <v>1214</v>
      </c>
      <c r="O1275" s="156" t="str">
        <f t="shared" si="19"/>
        <v>BPLPB00537</v>
      </c>
    </row>
    <row r="1276" spans="1:15" ht="34.799999999999997">
      <c r="A1276" s="157" t="s">
        <v>2196</v>
      </c>
      <c r="B1276" s="157" t="s">
        <v>2197</v>
      </c>
      <c r="C1276" s="158"/>
      <c r="D1276" s="157" t="s">
        <v>26</v>
      </c>
      <c r="E1276" s="163" t="s">
        <v>4766</v>
      </c>
      <c r="F1276" s="160" t="s">
        <v>4828</v>
      </c>
      <c r="G1276" s="160" t="s">
        <v>4831</v>
      </c>
      <c r="H1276" s="161">
        <v>490</v>
      </c>
      <c r="I1276" s="162">
        <v>28</v>
      </c>
      <c r="J1276" s="161">
        <v>627.20000000000005</v>
      </c>
      <c r="K1276" s="162">
        <v>22</v>
      </c>
      <c r="L1276" s="161">
        <v>137.98400000000001</v>
      </c>
      <c r="M1276" s="161">
        <v>627.98400000000004</v>
      </c>
      <c r="N1276" s="161">
        <v>804</v>
      </c>
      <c r="O1276" s="156" t="str">
        <f t="shared" si="19"/>
        <v>BPLPB00538</v>
      </c>
    </row>
    <row r="1277" spans="1:15" ht="34.799999999999997">
      <c r="A1277" s="157" t="s">
        <v>2198</v>
      </c>
      <c r="B1277" s="157" t="s">
        <v>2199</v>
      </c>
      <c r="C1277" s="158"/>
      <c r="D1277" s="157" t="s">
        <v>26</v>
      </c>
      <c r="E1277" s="163" t="s">
        <v>4766</v>
      </c>
      <c r="F1277" s="160" t="s">
        <v>4828</v>
      </c>
      <c r="G1277" s="160" t="s">
        <v>4831</v>
      </c>
      <c r="H1277" s="161">
        <v>495</v>
      </c>
      <c r="I1277" s="162">
        <v>28</v>
      </c>
      <c r="J1277" s="161">
        <v>633.6</v>
      </c>
      <c r="K1277" s="162">
        <v>22</v>
      </c>
      <c r="L1277" s="161">
        <v>139.392</v>
      </c>
      <c r="M1277" s="161">
        <v>634.39200000000005</v>
      </c>
      <c r="N1277" s="161">
        <v>812</v>
      </c>
      <c r="O1277" s="156" t="str">
        <f t="shared" si="19"/>
        <v>BPLPB00539</v>
      </c>
    </row>
    <row r="1278" spans="1:15" ht="34.799999999999997">
      <c r="A1278" s="157" t="s">
        <v>2200</v>
      </c>
      <c r="B1278" s="157" t="s">
        <v>2201</v>
      </c>
      <c r="C1278" s="158"/>
      <c r="D1278" s="157" t="s">
        <v>26</v>
      </c>
      <c r="E1278" s="163" t="s">
        <v>4766</v>
      </c>
      <c r="F1278" s="160" t="s">
        <v>4828</v>
      </c>
      <c r="G1278" s="160" t="s">
        <v>4831</v>
      </c>
      <c r="H1278" s="161">
        <v>455</v>
      </c>
      <c r="I1278" s="162">
        <v>28</v>
      </c>
      <c r="J1278" s="161">
        <v>582.4</v>
      </c>
      <c r="K1278" s="162">
        <v>22</v>
      </c>
      <c r="L1278" s="161">
        <v>128.12799999999999</v>
      </c>
      <c r="M1278" s="161">
        <v>583.12799999999993</v>
      </c>
      <c r="N1278" s="161">
        <v>746</v>
      </c>
      <c r="O1278" s="156" t="str">
        <f t="shared" si="19"/>
        <v>BPLPB00541</v>
      </c>
    </row>
    <row r="1279" spans="1:15" ht="34.799999999999997">
      <c r="A1279" s="157" t="s">
        <v>2202</v>
      </c>
      <c r="B1279" s="157" t="s">
        <v>2203</v>
      </c>
      <c r="C1279" s="158"/>
      <c r="D1279" s="157" t="s">
        <v>26</v>
      </c>
      <c r="E1279" s="163" t="s">
        <v>4766</v>
      </c>
      <c r="F1279" s="160" t="s">
        <v>4828</v>
      </c>
      <c r="G1279" s="160" t="s">
        <v>4831</v>
      </c>
      <c r="H1279" s="161">
        <v>715</v>
      </c>
      <c r="I1279" s="162">
        <v>28</v>
      </c>
      <c r="J1279" s="161">
        <v>915.2</v>
      </c>
      <c r="K1279" s="162">
        <v>22</v>
      </c>
      <c r="L1279" s="161">
        <v>201.34400000000002</v>
      </c>
      <c r="M1279" s="161">
        <v>916.34400000000005</v>
      </c>
      <c r="N1279" s="161">
        <v>1173</v>
      </c>
      <c r="O1279" s="156" t="str">
        <f t="shared" si="19"/>
        <v>BPLPB00548</v>
      </c>
    </row>
    <row r="1280" spans="1:15" ht="34.799999999999997">
      <c r="A1280" s="157" t="s">
        <v>2205</v>
      </c>
      <c r="B1280" s="157" t="s">
        <v>2206</v>
      </c>
      <c r="C1280" s="158"/>
      <c r="D1280" s="157" t="s">
        <v>26</v>
      </c>
      <c r="E1280" s="163" t="s">
        <v>4766</v>
      </c>
      <c r="F1280" s="160" t="s">
        <v>4828</v>
      </c>
      <c r="G1280" s="160" t="s">
        <v>4831</v>
      </c>
      <c r="H1280" s="161">
        <v>705</v>
      </c>
      <c r="I1280" s="162">
        <v>28</v>
      </c>
      <c r="J1280" s="161">
        <v>902.4</v>
      </c>
      <c r="K1280" s="162">
        <v>22</v>
      </c>
      <c r="L1280" s="161">
        <v>198.52799999999999</v>
      </c>
      <c r="M1280" s="161">
        <v>903.52800000000002</v>
      </c>
      <c r="N1280" s="161">
        <v>1157</v>
      </c>
      <c r="O1280" s="156" t="str">
        <f t="shared" si="19"/>
        <v>BPLPB00549</v>
      </c>
    </row>
    <row r="1281" spans="1:15" ht="34.799999999999997">
      <c r="A1281" s="157" t="s">
        <v>3703</v>
      </c>
      <c r="B1281" s="157" t="s">
        <v>3704</v>
      </c>
      <c r="C1281" s="158"/>
      <c r="D1281" s="157" t="s">
        <v>29</v>
      </c>
      <c r="E1281" s="163" t="s">
        <v>4766</v>
      </c>
      <c r="F1281" s="160" t="s">
        <v>4764</v>
      </c>
      <c r="G1281" s="160" t="s">
        <v>4765</v>
      </c>
      <c r="H1281" s="161">
        <v>160</v>
      </c>
      <c r="I1281" s="162">
        <v>28</v>
      </c>
      <c r="J1281" s="161">
        <v>204.8</v>
      </c>
      <c r="K1281" s="162">
        <v>22</v>
      </c>
      <c r="L1281" s="161">
        <v>45.056000000000004</v>
      </c>
      <c r="M1281" s="161">
        <v>205.05600000000001</v>
      </c>
      <c r="N1281" s="161">
        <v>262</v>
      </c>
      <c r="O1281" s="156" t="str">
        <f t="shared" si="19"/>
        <v>BPLRD00002</v>
      </c>
    </row>
    <row r="1282" spans="1:15" ht="34.799999999999997">
      <c r="A1282" s="157" t="s">
        <v>6008</v>
      </c>
      <c r="B1282" s="157" t="s">
        <v>6009</v>
      </c>
      <c r="C1282" s="158"/>
      <c r="D1282" s="157" t="s">
        <v>29</v>
      </c>
      <c r="E1282" s="163" t="s">
        <v>4766</v>
      </c>
      <c r="F1282" s="160" t="s">
        <v>4764</v>
      </c>
      <c r="G1282" s="160" t="s">
        <v>4765</v>
      </c>
      <c r="H1282" s="161">
        <v>190</v>
      </c>
      <c r="I1282" s="162">
        <v>28</v>
      </c>
      <c r="J1282" s="161">
        <v>243.20000000000002</v>
      </c>
      <c r="K1282" s="162">
        <v>22</v>
      </c>
      <c r="L1282" s="161">
        <v>53.504000000000005</v>
      </c>
      <c r="M1282" s="161">
        <v>243.50400000000002</v>
      </c>
      <c r="N1282" s="161">
        <v>312</v>
      </c>
      <c r="O1282" s="156" t="str">
        <f t="shared" ref="O1282:O1345" si="20">VLOOKUP(A1282,Old,1,FALSE)</f>
        <v>BPLRD00003</v>
      </c>
    </row>
    <row r="1283" spans="1:15" ht="34.799999999999997">
      <c r="A1283" s="157" t="s">
        <v>6010</v>
      </c>
      <c r="B1283" s="157" t="s">
        <v>6011</v>
      </c>
      <c r="C1283" s="158"/>
      <c r="D1283" s="157" t="s">
        <v>29</v>
      </c>
      <c r="E1283" s="163" t="s">
        <v>4766</v>
      </c>
      <c r="F1283" s="160" t="s">
        <v>4764</v>
      </c>
      <c r="G1283" s="160" t="s">
        <v>4765</v>
      </c>
      <c r="H1283" s="161">
        <v>295</v>
      </c>
      <c r="I1283" s="162">
        <v>28</v>
      </c>
      <c r="J1283" s="161">
        <v>377.6</v>
      </c>
      <c r="K1283" s="162">
        <v>22</v>
      </c>
      <c r="L1283" s="161">
        <v>83.072000000000003</v>
      </c>
      <c r="M1283" s="161">
        <v>378.072</v>
      </c>
      <c r="N1283" s="161">
        <v>484</v>
      </c>
      <c r="O1283" s="156" t="str">
        <f t="shared" si="20"/>
        <v>BPLRD00004</v>
      </c>
    </row>
    <row r="1284" spans="1:15" ht="34.799999999999997">
      <c r="A1284" s="157" t="s">
        <v>6012</v>
      </c>
      <c r="B1284" s="157" t="s">
        <v>6013</v>
      </c>
      <c r="C1284" s="158"/>
      <c r="D1284" s="157" t="s">
        <v>29</v>
      </c>
      <c r="E1284" s="163" t="s">
        <v>4766</v>
      </c>
      <c r="F1284" s="160" t="s">
        <v>4828</v>
      </c>
      <c r="G1284" s="160" t="s">
        <v>4765</v>
      </c>
      <c r="H1284" s="161">
        <v>410</v>
      </c>
      <c r="I1284" s="162">
        <v>28</v>
      </c>
      <c r="J1284" s="161">
        <v>524.79999999999995</v>
      </c>
      <c r="K1284" s="162">
        <v>22</v>
      </c>
      <c r="L1284" s="161">
        <v>115.45599999999999</v>
      </c>
      <c r="M1284" s="161">
        <v>525.45600000000002</v>
      </c>
      <c r="N1284" s="161">
        <v>673</v>
      </c>
      <c r="O1284" s="156" t="str">
        <f t="shared" si="20"/>
        <v>BPLRD00005</v>
      </c>
    </row>
    <row r="1285" spans="1:15" ht="34.799999999999997">
      <c r="A1285" s="157" t="s">
        <v>6014</v>
      </c>
      <c r="B1285" s="157" t="s">
        <v>6015</v>
      </c>
      <c r="C1285" s="158"/>
      <c r="D1285" s="157" t="s">
        <v>29</v>
      </c>
      <c r="E1285" s="163" t="s">
        <v>4766</v>
      </c>
      <c r="F1285" s="160" t="s">
        <v>4828</v>
      </c>
      <c r="G1285" s="160" t="s">
        <v>4765</v>
      </c>
      <c r="H1285" s="161">
        <v>410</v>
      </c>
      <c r="I1285" s="162">
        <v>28</v>
      </c>
      <c r="J1285" s="161">
        <v>524.79999999999995</v>
      </c>
      <c r="K1285" s="162">
        <v>22</v>
      </c>
      <c r="L1285" s="161">
        <v>115.45599999999999</v>
      </c>
      <c r="M1285" s="161">
        <v>525.45600000000002</v>
      </c>
      <c r="N1285" s="161">
        <v>673</v>
      </c>
      <c r="O1285" s="156" t="str">
        <f t="shared" si="20"/>
        <v>BPLRD00006</v>
      </c>
    </row>
    <row r="1286" spans="1:15" ht="34.799999999999997">
      <c r="A1286" s="157" t="s">
        <v>6016</v>
      </c>
      <c r="B1286" s="157" t="s">
        <v>6017</v>
      </c>
      <c r="C1286" s="158"/>
      <c r="D1286" s="157" t="s">
        <v>29</v>
      </c>
      <c r="E1286" s="163" t="s">
        <v>4766</v>
      </c>
      <c r="F1286" s="160" t="s">
        <v>4764</v>
      </c>
      <c r="G1286" s="160" t="s">
        <v>4765</v>
      </c>
      <c r="H1286" s="161">
        <v>370</v>
      </c>
      <c r="I1286" s="162">
        <v>28</v>
      </c>
      <c r="J1286" s="161">
        <v>473.6</v>
      </c>
      <c r="K1286" s="162">
        <v>22</v>
      </c>
      <c r="L1286" s="161">
        <v>104.19200000000001</v>
      </c>
      <c r="M1286" s="161">
        <v>474.19200000000001</v>
      </c>
      <c r="N1286" s="161">
        <v>607</v>
      </c>
      <c r="O1286" s="156" t="str">
        <f t="shared" si="20"/>
        <v>BPLRD00009</v>
      </c>
    </row>
    <row r="1287" spans="1:15" ht="34.799999999999997">
      <c r="A1287" s="157" t="s">
        <v>6018</v>
      </c>
      <c r="B1287" s="157" t="s">
        <v>6019</v>
      </c>
      <c r="C1287" s="158"/>
      <c r="D1287" s="157" t="s">
        <v>29</v>
      </c>
      <c r="E1287" s="163" t="s">
        <v>4766</v>
      </c>
      <c r="F1287" s="160" t="s">
        <v>4828</v>
      </c>
      <c r="G1287" s="160" t="s">
        <v>4765</v>
      </c>
      <c r="H1287" s="161">
        <v>645</v>
      </c>
      <c r="I1287" s="162">
        <v>28</v>
      </c>
      <c r="J1287" s="161">
        <v>825.6</v>
      </c>
      <c r="K1287" s="162">
        <v>22</v>
      </c>
      <c r="L1287" s="161">
        <v>181.63200000000001</v>
      </c>
      <c r="M1287" s="161">
        <v>826.63200000000006</v>
      </c>
      <c r="N1287" s="161">
        <v>1058</v>
      </c>
      <c r="O1287" s="156" t="str">
        <f t="shared" si="20"/>
        <v>BPLRD00011</v>
      </c>
    </row>
    <row r="1288" spans="1:15" ht="34.799999999999997">
      <c r="A1288" s="157" t="s">
        <v>6020</v>
      </c>
      <c r="B1288" s="157" t="s">
        <v>6021</v>
      </c>
      <c r="C1288" s="158"/>
      <c r="D1288" s="157" t="s">
        <v>29</v>
      </c>
      <c r="E1288" s="163" t="s">
        <v>4770</v>
      </c>
      <c r="F1288" s="160" t="s">
        <v>4828</v>
      </c>
      <c r="G1288" s="160" t="s">
        <v>4765</v>
      </c>
      <c r="H1288" s="161">
        <v>1350</v>
      </c>
      <c r="I1288" s="162">
        <v>28</v>
      </c>
      <c r="J1288" s="161">
        <v>1728</v>
      </c>
      <c r="K1288" s="162">
        <v>22</v>
      </c>
      <c r="L1288" s="161">
        <v>380.16</v>
      </c>
      <c r="M1288" s="161">
        <v>1730</v>
      </c>
      <c r="N1288" s="161">
        <v>2215</v>
      </c>
      <c r="O1288" s="156" t="str">
        <f t="shared" si="20"/>
        <v>BPLRD00042</v>
      </c>
    </row>
    <row r="1289" spans="1:15" ht="34.799999999999997">
      <c r="A1289" s="157" t="s">
        <v>6022</v>
      </c>
      <c r="B1289" s="157" t="s">
        <v>6023</v>
      </c>
      <c r="C1289" s="158"/>
      <c r="D1289" s="157" t="s">
        <v>29</v>
      </c>
      <c r="E1289" s="163" t="s">
        <v>4766</v>
      </c>
      <c r="F1289" s="160" t="s">
        <v>4764</v>
      </c>
      <c r="G1289" s="160" t="s">
        <v>4765</v>
      </c>
      <c r="H1289" s="161">
        <v>320</v>
      </c>
      <c r="I1289" s="162">
        <v>28</v>
      </c>
      <c r="J1289" s="161">
        <v>409.6</v>
      </c>
      <c r="K1289" s="162">
        <v>22</v>
      </c>
      <c r="L1289" s="161">
        <v>90.112000000000009</v>
      </c>
      <c r="M1289" s="161">
        <v>410.11200000000002</v>
      </c>
      <c r="N1289" s="161">
        <v>525</v>
      </c>
      <c r="O1289" s="156" t="str">
        <f t="shared" si="20"/>
        <v>BPLRD00045</v>
      </c>
    </row>
    <row r="1290" spans="1:15" ht="34.799999999999997">
      <c r="A1290" s="157" t="s">
        <v>2928</v>
      </c>
      <c r="B1290" s="157" t="s">
        <v>6024</v>
      </c>
      <c r="C1290" s="158"/>
      <c r="D1290" s="157" t="s">
        <v>4634</v>
      </c>
      <c r="E1290" s="163" t="s">
        <v>4770</v>
      </c>
      <c r="F1290" s="160" t="s">
        <v>4828</v>
      </c>
      <c r="G1290" s="160" t="s">
        <v>4765</v>
      </c>
      <c r="H1290" s="161">
        <v>555</v>
      </c>
      <c r="I1290" s="162">
        <v>28</v>
      </c>
      <c r="J1290" s="161">
        <v>710.4</v>
      </c>
      <c r="K1290" s="162">
        <v>22</v>
      </c>
      <c r="L1290" s="161">
        <v>156.28799999999998</v>
      </c>
      <c r="M1290" s="161">
        <v>711.28800000000001</v>
      </c>
      <c r="N1290" s="161">
        <v>910</v>
      </c>
      <c r="O1290" s="156" t="str">
        <f t="shared" si="20"/>
        <v>BPLRD00081</v>
      </c>
    </row>
    <row r="1291" spans="1:15" ht="34.799999999999997">
      <c r="A1291" s="157" t="s">
        <v>2932</v>
      </c>
      <c r="B1291" s="157" t="s">
        <v>6025</v>
      </c>
      <c r="C1291" s="158"/>
      <c r="D1291" s="157" t="s">
        <v>4634</v>
      </c>
      <c r="E1291" s="163" t="s">
        <v>4770</v>
      </c>
      <c r="F1291" s="160" t="s">
        <v>4828</v>
      </c>
      <c r="G1291" s="160" t="s">
        <v>4765</v>
      </c>
      <c r="H1291" s="161">
        <v>555</v>
      </c>
      <c r="I1291" s="162">
        <v>28</v>
      </c>
      <c r="J1291" s="161">
        <v>710.4</v>
      </c>
      <c r="K1291" s="162">
        <v>22</v>
      </c>
      <c r="L1291" s="161">
        <v>156.28799999999998</v>
      </c>
      <c r="M1291" s="161">
        <v>711.28800000000001</v>
      </c>
      <c r="N1291" s="161">
        <v>910</v>
      </c>
      <c r="O1291" s="156" t="str">
        <f t="shared" si="20"/>
        <v>BPLRD00082</v>
      </c>
    </row>
    <row r="1292" spans="1:15" ht="34.799999999999997">
      <c r="A1292" s="157" t="s">
        <v>2934</v>
      </c>
      <c r="B1292" s="157" t="s">
        <v>2935</v>
      </c>
      <c r="C1292" s="158"/>
      <c r="D1292" s="157" t="s">
        <v>4634</v>
      </c>
      <c r="E1292" s="163" t="s">
        <v>4770</v>
      </c>
      <c r="F1292" s="160" t="s">
        <v>4828</v>
      </c>
      <c r="G1292" s="160" t="s">
        <v>4765</v>
      </c>
      <c r="H1292" s="161">
        <v>485</v>
      </c>
      <c r="I1292" s="162">
        <v>28</v>
      </c>
      <c r="J1292" s="161">
        <v>620.80000000000007</v>
      </c>
      <c r="K1292" s="162">
        <v>22</v>
      </c>
      <c r="L1292" s="161">
        <v>136.57600000000002</v>
      </c>
      <c r="M1292" s="161">
        <v>621.57600000000002</v>
      </c>
      <c r="N1292" s="161">
        <v>796</v>
      </c>
      <c r="O1292" s="156" t="str">
        <f t="shared" si="20"/>
        <v>BPLRD00089</v>
      </c>
    </row>
    <row r="1293" spans="1:15" ht="34.799999999999997">
      <c r="A1293" s="157" t="s">
        <v>6026</v>
      </c>
      <c r="B1293" s="157" t="s">
        <v>6027</v>
      </c>
      <c r="C1293" s="158"/>
      <c r="D1293" s="157" t="s">
        <v>4634</v>
      </c>
      <c r="E1293" s="163" t="s">
        <v>4770</v>
      </c>
      <c r="F1293" s="160" t="s">
        <v>4828</v>
      </c>
      <c r="G1293" s="160" t="s">
        <v>4765</v>
      </c>
      <c r="H1293" s="161">
        <v>1350</v>
      </c>
      <c r="I1293" s="162">
        <v>28</v>
      </c>
      <c r="J1293" s="161">
        <v>1728</v>
      </c>
      <c r="K1293" s="162">
        <v>22</v>
      </c>
      <c r="L1293" s="161">
        <v>380.16</v>
      </c>
      <c r="M1293" s="161">
        <v>1730</v>
      </c>
      <c r="N1293" s="161">
        <v>2215</v>
      </c>
      <c r="O1293" s="156" t="str">
        <f t="shared" si="20"/>
        <v>BPLRD00093</v>
      </c>
    </row>
    <row r="1294" spans="1:15" ht="34.799999999999997">
      <c r="A1294" s="157" t="s">
        <v>6028</v>
      </c>
      <c r="B1294" s="157" t="s">
        <v>6029</v>
      </c>
      <c r="C1294" s="158"/>
      <c r="D1294" s="157" t="s">
        <v>4634</v>
      </c>
      <c r="E1294" s="163" t="s">
        <v>4770</v>
      </c>
      <c r="F1294" s="160" t="s">
        <v>4828</v>
      </c>
      <c r="G1294" s="160" t="s">
        <v>4765</v>
      </c>
      <c r="H1294" s="161">
        <v>595</v>
      </c>
      <c r="I1294" s="162">
        <v>28</v>
      </c>
      <c r="J1294" s="161">
        <v>761.6</v>
      </c>
      <c r="K1294" s="162">
        <v>22</v>
      </c>
      <c r="L1294" s="161">
        <v>167.55199999999999</v>
      </c>
      <c r="M1294" s="161">
        <v>762.55200000000002</v>
      </c>
      <c r="N1294" s="161">
        <v>976</v>
      </c>
      <c r="O1294" s="156" t="str">
        <f t="shared" si="20"/>
        <v>BPLRD00097</v>
      </c>
    </row>
    <row r="1295" spans="1:15" ht="34.799999999999997">
      <c r="A1295" s="157" t="s">
        <v>2936</v>
      </c>
      <c r="B1295" s="157" t="s">
        <v>6030</v>
      </c>
      <c r="C1295" s="158"/>
      <c r="D1295" s="157" t="s">
        <v>4634</v>
      </c>
      <c r="E1295" s="163" t="s">
        <v>4770</v>
      </c>
      <c r="F1295" s="160" t="s">
        <v>4828</v>
      </c>
      <c r="G1295" s="160" t="s">
        <v>4765</v>
      </c>
      <c r="H1295" s="161">
        <v>525</v>
      </c>
      <c r="I1295" s="162">
        <v>28</v>
      </c>
      <c r="J1295" s="161">
        <v>672</v>
      </c>
      <c r="K1295" s="162">
        <v>22</v>
      </c>
      <c r="L1295" s="161">
        <v>147.84</v>
      </c>
      <c r="M1295" s="161">
        <v>672.84</v>
      </c>
      <c r="N1295" s="161">
        <v>861</v>
      </c>
      <c r="O1295" s="156" t="str">
        <f t="shared" si="20"/>
        <v>BPLRD00101</v>
      </c>
    </row>
    <row r="1296" spans="1:15" ht="34.799999999999997">
      <c r="A1296" s="157" t="s">
        <v>2938</v>
      </c>
      <c r="B1296" s="157" t="s">
        <v>2939</v>
      </c>
      <c r="C1296" s="158"/>
      <c r="D1296" s="157" t="s">
        <v>4634</v>
      </c>
      <c r="E1296" s="163" t="s">
        <v>4770</v>
      </c>
      <c r="F1296" s="160" t="s">
        <v>4828</v>
      </c>
      <c r="G1296" s="160" t="s">
        <v>4765</v>
      </c>
      <c r="H1296" s="161">
        <v>410</v>
      </c>
      <c r="I1296" s="162">
        <v>28</v>
      </c>
      <c r="J1296" s="161">
        <v>524.79999999999995</v>
      </c>
      <c r="K1296" s="162">
        <v>22</v>
      </c>
      <c r="L1296" s="161">
        <v>115.45599999999999</v>
      </c>
      <c r="M1296" s="161">
        <v>525.45600000000002</v>
      </c>
      <c r="N1296" s="161">
        <v>673</v>
      </c>
      <c r="O1296" s="156" t="str">
        <f t="shared" si="20"/>
        <v>BPLRD00105</v>
      </c>
    </row>
    <row r="1297" spans="1:15" ht="34.799999999999997">
      <c r="A1297" s="157" t="s">
        <v>6031</v>
      </c>
      <c r="B1297" s="157" t="s">
        <v>6032</v>
      </c>
      <c r="C1297" s="158"/>
      <c r="D1297" s="157" t="s">
        <v>29</v>
      </c>
      <c r="E1297" s="163" t="s">
        <v>4766</v>
      </c>
      <c r="F1297" s="160" t="s">
        <v>4828</v>
      </c>
      <c r="G1297" s="160" t="s">
        <v>4765</v>
      </c>
      <c r="H1297" s="161">
        <v>460</v>
      </c>
      <c r="I1297" s="162">
        <v>28</v>
      </c>
      <c r="J1297" s="161">
        <v>588.80000000000007</v>
      </c>
      <c r="K1297" s="162">
        <v>22</v>
      </c>
      <c r="L1297" s="161">
        <v>129.53600000000003</v>
      </c>
      <c r="M1297" s="161">
        <v>589.53600000000006</v>
      </c>
      <c r="N1297" s="161">
        <v>755</v>
      </c>
      <c r="O1297" s="156" t="str">
        <f t="shared" si="20"/>
        <v>BPLRD00128</v>
      </c>
    </row>
    <row r="1298" spans="1:15" ht="34.799999999999997">
      <c r="A1298" s="157" t="s">
        <v>6033</v>
      </c>
      <c r="B1298" s="157" t="s">
        <v>6034</v>
      </c>
      <c r="C1298" s="158"/>
      <c r="D1298" s="158"/>
      <c r="E1298" s="163" t="s">
        <v>4770</v>
      </c>
      <c r="F1298" s="160" t="s">
        <v>4828</v>
      </c>
      <c r="G1298" s="160" t="s">
        <v>4765</v>
      </c>
      <c r="H1298" s="161">
        <v>630</v>
      </c>
      <c r="I1298" s="162">
        <v>28</v>
      </c>
      <c r="J1298" s="161">
        <v>806.4</v>
      </c>
      <c r="K1298" s="162">
        <v>22</v>
      </c>
      <c r="L1298" s="161">
        <v>177.40799999999999</v>
      </c>
      <c r="M1298" s="161">
        <v>807.40800000000002</v>
      </c>
      <c r="N1298" s="161">
        <v>1033</v>
      </c>
      <c r="O1298" s="156" t="str">
        <f t="shared" si="20"/>
        <v>BPLRD00145</v>
      </c>
    </row>
    <row r="1299" spans="1:15" ht="34.799999999999997">
      <c r="A1299" s="157" t="s">
        <v>6035</v>
      </c>
      <c r="B1299" s="157" t="s">
        <v>6036</v>
      </c>
      <c r="C1299" s="158"/>
      <c r="D1299" s="158"/>
      <c r="E1299" s="163" t="s">
        <v>4770</v>
      </c>
      <c r="F1299" s="160" t="s">
        <v>4828</v>
      </c>
      <c r="G1299" s="160" t="s">
        <v>4765</v>
      </c>
      <c r="H1299" s="161">
        <v>1245</v>
      </c>
      <c r="I1299" s="162">
        <v>28</v>
      </c>
      <c r="J1299" s="161">
        <v>1594</v>
      </c>
      <c r="K1299" s="162">
        <v>22</v>
      </c>
      <c r="L1299" s="161">
        <v>350.59200000000004</v>
      </c>
      <c r="M1299" s="161">
        <v>1596</v>
      </c>
      <c r="N1299" s="161">
        <v>2042</v>
      </c>
      <c r="O1299" s="156" t="str">
        <f t="shared" si="20"/>
        <v>BPLRD00147</v>
      </c>
    </row>
    <row r="1300" spans="1:15" ht="34.799999999999997">
      <c r="A1300" s="157" t="s">
        <v>6037</v>
      </c>
      <c r="B1300" s="157" t="s">
        <v>6038</v>
      </c>
      <c r="C1300" s="158"/>
      <c r="D1300" s="158"/>
      <c r="E1300" s="163" t="s">
        <v>4770</v>
      </c>
      <c r="F1300" s="160" t="s">
        <v>4828</v>
      </c>
      <c r="G1300" s="160" t="s">
        <v>4765</v>
      </c>
      <c r="H1300" s="161">
        <v>535</v>
      </c>
      <c r="I1300" s="162">
        <v>28</v>
      </c>
      <c r="J1300" s="161">
        <v>684.80000000000007</v>
      </c>
      <c r="K1300" s="162">
        <v>22</v>
      </c>
      <c r="L1300" s="161">
        <v>150.65600000000001</v>
      </c>
      <c r="M1300" s="161">
        <v>685.65599999999995</v>
      </c>
      <c r="N1300" s="161">
        <v>878</v>
      </c>
      <c r="O1300" s="156" t="str">
        <f t="shared" si="20"/>
        <v>BPLRD00148</v>
      </c>
    </row>
    <row r="1301" spans="1:15" ht="34.799999999999997">
      <c r="A1301" s="157" t="s">
        <v>6039</v>
      </c>
      <c r="B1301" s="157" t="s">
        <v>6040</v>
      </c>
      <c r="C1301" s="158"/>
      <c r="D1301" s="158"/>
      <c r="E1301" s="163" t="s">
        <v>4770</v>
      </c>
      <c r="F1301" s="160" t="s">
        <v>4828</v>
      </c>
      <c r="G1301" s="160" t="s">
        <v>4765</v>
      </c>
      <c r="H1301" s="161">
        <v>630</v>
      </c>
      <c r="I1301" s="162">
        <v>28</v>
      </c>
      <c r="J1301" s="161">
        <v>806.4</v>
      </c>
      <c r="K1301" s="162">
        <v>22</v>
      </c>
      <c r="L1301" s="161">
        <v>177.40799999999999</v>
      </c>
      <c r="M1301" s="161">
        <v>807.40800000000002</v>
      </c>
      <c r="N1301" s="161">
        <v>1033</v>
      </c>
      <c r="O1301" s="156" t="str">
        <f t="shared" si="20"/>
        <v>BPLRD00149</v>
      </c>
    </row>
    <row r="1302" spans="1:15" ht="34.799999999999997">
      <c r="A1302" s="157" t="s">
        <v>6041</v>
      </c>
      <c r="B1302" s="157" t="s">
        <v>6042</v>
      </c>
      <c r="C1302" s="158"/>
      <c r="D1302" s="158"/>
      <c r="E1302" s="163" t="s">
        <v>4770</v>
      </c>
      <c r="F1302" s="160" t="s">
        <v>4828</v>
      </c>
      <c r="G1302" s="160" t="s">
        <v>4765</v>
      </c>
      <c r="H1302" s="161">
        <v>630</v>
      </c>
      <c r="I1302" s="162">
        <v>28</v>
      </c>
      <c r="J1302" s="161">
        <v>806.4</v>
      </c>
      <c r="K1302" s="162">
        <v>22</v>
      </c>
      <c r="L1302" s="161">
        <v>177.40799999999999</v>
      </c>
      <c r="M1302" s="161">
        <v>807.40800000000002</v>
      </c>
      <c r="N1302" s="161">
        <v>1033</v>
      </c>
      <c r="O1302" s="156" t="str">
        <f t="shared" si="20"/>
        <v>BPLRD00150</v>
      </c>
    </row>
    <row r="1303" spans="1:15" ht="34.799999999999997">
      <c r="A1303" s="157" t="s">
        <v>6043</v>
      </c>
      <c r="B1303" s="157" t="s">
        <v>6044</v>
      </c>
      <c r="C1303" s="158"/>
      <c r="D1303" s="158"/>
      <c r="E1303" s="163" t="s">
        <v>4770</v>
      </c>
      <c r="F1303" s="160" t="s">
        <v>4828</v>
      </c>
      <c r="G1303" s="160" t="s">
        <v>4765</v>
      </c>
      <c r="H1303" s="161">
        <v>660</v>
      </c>
      <c r="I1303" s="162">
        <v>28</v>
      </c>
      <c r="J1303" s="161">
        <v>844.80000000000007</v>
      </c>
      <c r="K1303" s="162">
        <v>22</v>
      </c>
      <c r="L1303" s="161">
        <v>185.85600000000002</v>
      </c>
      <c r="M1303" s="161">
        <v>845.85599999999999</v>
      </c>
      <c r="N1303" s="161">
        <v>1083</v>
      </c>
      <c r="O1303" s="156" t="str">
        <f t="shared" si="20"/>
        <v>BPLRD00151</v>
      </c>
    </row>
    <row r="1304" spans="1:15" ht="34.799999999999997">
      <c r="A1304" s="157" t="s">
        <v>6045</v>
      </c>
      <c r="B1304" s="157" t="s">
        <v>6046</v>
      </c>
      <c r="C1304" s="158"/>
      <c r="D1304" s="158"/>
      <c r="E1304" s="163" t="s">
        <v>4770</v>
      </c>
      <c r="F1304" s="160" t="s">
        <v>4828</v>
      </c>
      <c r="G1304" s="160" t="s">
        <v>4765</v>
      </c>
      <c r="H1304" s="161">
        <v>405</v>
      </c>
      <c r="I1304" s="162">
        <v>28</v>
      </c>
      <c r="J1304" s="161">
        <v>518.4</v>
      </c>
      <c r="K1304" s="162">
        <v>22</v>
      </c>
      <c r="L1304" s="161">
        <v>114.048</v>
      </c>
      <c r="M1304" s="161">
        <v>519.048</v>
      </c>
      <c r="N1304" s="161">
        <v>664</v>
      </c>
      <c r="O1304" s="156" t="str">
        <f t="shared" si="20"/>
        <v>BPLRD00153</v>
      </c>
    </row>
    <row r="1305" spans="1:15" ht="34.799999999999997">
      <c r="A1305" s="157" t="s">
        <v>6047</v>
      </c>
      <c r="B1305" s="157" t="s">
        <v>6048</v>
      </c>
      <c r="C1305" s="158"/>
      <c r="D1305" s="158"/>
      <c r="E1305" s="163" t="s">
        <v>4770</v>
      </c>
      <c r="F1305" s="160" t="s">
        <v>4828</v>
      </c>
      <c r="G1305" s="160" t="s">
        <v>4765</v>
      </c>
      <c r="H1305" s="161">
        <v>530</v>
      </c>
      <c r="I1305" s="162">
        <v>28</v>
      </c>
      <c r="J1305" s="161">
        <v>678.4</v>
      </c>
      <c r="K1305" s="162">
        <v>22</v>
      </c>
      <c r="L1305" s="161">
        <v>149.24799999999999</v>
      </c>
      <c r="M1305" s="161">
        <v>679.24800000000005</v>
      </c>
      <c r="N1305" s="161">
        <v>869</v>
      </c>
      <c r="O1305" s="156" t="str">
        <f t="shared" si="20"/>
        <v>BPLRD00174</v>
      </c>
    </row>
    <row r="1306" spans="1:15" ht="34.799999999999997">
      <c r="A1306" s="157" t="s">
        <v>6049</v>
      </c>
      <c r="B1306" s="157" t="s">
        <v>6050</v>
      </c>
      <c r="C1306" s="158"/>
      <c r="D1306" s="158"/>
      <c r="E1306" s="163" t="s">
        <v>4770</v>
      </c>
      <c r="F1306" s="160" t="s">
        <v>4828</v>
      </c>
      <c r="G1306" s="160" t="s">
        <v>4767</v>
      </c>
      <c r="H1306" s="161">
        <v>660</v>
      </c>
      <c r="I1306" s="162">
        <v>28</v>
      </c>
      <c r="J1306" s="161">
        <v>844.80000000000007</v>
      </c>
      <c r="K1306" s="162">
        <v>22</v>
      </c>
      <c r="L1306" s="161">
        <v>185.85600000000002</v>
      </c>
      <c r="M1306" s="161">
        <v>845.85599999999999</v>
      </c>
      <c r="N1306" s="161">
        <v>1083</v>
      </c>
      <c r="O1306" s="156" t="str">
        <f t="shared" si="20"/>
        <v>BPLRD00175</v>
      </c>
    </row>
    <row r="1307" spans="1:15" ht="34.799999999999997">
      <c r="A1307" s="157" t="s">
        <v>6051</v>
      </c>
      <c r="B1307" s="157" t="s">
        <v>6052</v>
      </c>
      <c r="C1307" s="158"/>
      <c r="D1307" s="158"/>
      <c r="E1307" s="163" t="s">
        <v>4770</v>
      </c>
      <c r="F1307" s="160" t="s">
        <v>4828</v>
      </c>
      <c r="G1307" s="160" t="s">
        <v>4767</v>
      </c>
      <c r="H1307" s="161">
        <v>665</v>
      </c>
      <c r="I1307" s="162">
        <v>28</v>
      </c>
      <c r="J1307" s="161">
        <v>851.2</v>
      </c>
      <c r="K1307" s="162">
        <v>22</v>
      </c>
      <c r="L1307" s="161">
        <v>187.26400000000001</v>
      </c>
      <c r="M1307" s="161">
        <v>852.26400000000001</v>
      </c>
      <c r="N1307" s="161">
        <v>1091</v>
      </c>
      <c r="O1307" s="156" t="str">
        <f t="shared" si="20"/>
        <v>BPLRD00176</v>
      </c>
    </row>
    <row r="1308" spans="1:15" ht="34.799999999999997">
      <c r="A1308" s="157" t="s">
        <v>6053</v>
      </c>
      <c r="B1308" s="157" t="s">
        <v>6054</v>
      </c>
      <c r="C1308" s="158"/>
      <c r="D1308" s="158"/>
      <c r="E1308" s="163" t="s">
        <v>4770</v>
      </c>
      <c r="F1308" s="160" t="s">
        <v>4828</v>
      </c>
      <c r="G1308" s="160" t="s">
        <v>4765</v>
      </c>
      <c r="H1308" s="161">
        <v>410</v>
      </c>
      <c r="I1308" s="162">
        <v>28</v>
      </c>
      <c r="J1308" s="161">
        <v>524.79999999999995</v>
      </c>
      <c r="K1308" s="162">
        <v>22</v>
      </c>
      <c r="L1308" s="161">
        <v>115.45599999999999</v>
      </c>
      <c r="M1308" s="161">
        <v>525.45600000000002</v>
      </c>
      <c r="N1308" s="161">
        <v>673</v>
      </c>
      <c r="O1308" s="156" t="str">
        <f t="shared" si="20"/>
        <v>BPLRD00177</v>
      </c>
    </row>
    <row r="1309" spans="1:15" ht="34.799999999999997">
      <c r="A1309" s="157" t="s">
        <v>6055</v>
      </c>
      <c r="B1309" s="157" t="s">
        <v>6056</v>
      </c>
      <c r="C1309" s="158"/>
      <c r="D1309" s="158"/>
      <c r="E1309" s="163" t="s">
        <v>4770</v>
      </c>
      <c r="F1309" s="160" t="s">
        <v>4828</v>
      </c>
      <c r="G1309" s="160" t="s">
        <v>4765</v>
      </c>
      <c r="H1309" s="161">
        <v>410</v>
      </c>
      <c r="I1309" s="162">
        <v>28</v>
      </c>
      <c r="J1309" s="161">
        <v>524.79999999999995</v>
      </c>
      <c r="K1309" s="162">
        <v>22</v>
      </c>
      <c r="L1309" s="161">
        <v>115.45599999999999</v>
      </c>
      <c r="M1309" s="161">
        <v>525.45600000000002</v>
      </c>
      <c r="N1309" s="161">
        <v>673</v>
      </c>
      <c r="O1309" s="156" t="str">
        <f t="shared" si="20"/>
        <v>BPLRD00178</v>
      </c>
    </row>
    <row r="1310" spans="1:15" ht="34.799999999999997">
      <c r="A1310" s="157" t="s">
        <v>6057</v>
      </c>
      <c r="B1310" s="157" t="s">
        <v>6058</v>
      </c>
      <c r="C1310" s="158"/>
      <c r="D1310" s="158"/>
      <c r="E1310" s="163" t="s">
        <v>4770</v>
      </c>
      <c r="F1310" s="160" t="s">
        <v>4764</v>
      </c>
      <c r="G1310" s="160" t="s">
        <v>4767</v>
      </c>
      <c r="H1310" s="161">
        <v>175</v>
      </c>
      <c r="I1310" s="162">
        <v>28</v>
      </c>
      <c r="J1310" s="161">
        <v>224</v>
      </c>
      <c r="K1310" s="162">
        <v>22</v>
      </c>
      <c r="L1310" s="161">
        <v>49.28</v>
      </c>
      <c r="M1310" s="161">
        <v>224.28</v>
      </c>
      <c r="N1310" s="161">
        <v>287</v>
      </c>
      <c r="O1310" s="156" t="str">
        <f t="shared" si="20"/>
        <v>BPLRD00188</v>
      </c>
    </row>
    <row r="1311" spans="1:15" ht="34.799999999999997">
      <c r="A1311" s="157" t="s">
        <v>6059</v>
      </c>
      <c r="B1311" s="157" t="s">
        <v>6060</v>
      </c>
      <c r="C1311" s="158"/>
      <c r="D1311" s="158"/>
      <c r="E1311" s="163" t="s">
        <v>4770</v>
      </c>
      <c r="F1311" s="160" t="s">
        <v>4764</v>
      </c>
      <c r="G1311" s="160" t="s">
        <v>4767</v>
      </c>
      <c r="H1311" s="161">
        <v>150</v>
      </c>
      <c r="I1311" s="162">
        <v>28</v>
      </c>
      <c r="J1311" s="161">
        <v>192</v>
      </c>
      <c r="K1311" s="162">
        <v>22</v>
      </c>
      <c r="L1311" s="161">
        <v>42.24</v>
      </c>
      <c r="M1311" s="161">
        <v>192.24</v>
      </c>
      <c r="N1311" s="161">
        <v>246</v>
      </c>
      <c r="O1311" s="156" t="str">
        <f t="shared" si="20"/>
        <v>BPLRD00189</v>
      </c>
    </row>
    <row r="1312" spans="1:15" ht="34.799999999999997">
      <c r="A1312" s="157" t="s">
        <v>6061</v>
      </c>
      <c r="B1312" s="157" t="s">
        <v>6062</v>
      </c>
      <c r="C1312" s="158"/>
      <c r="D1312" s="158"/>
      <c r="E1312" s="163" t="s">
        <v>4770</v>
      </c>
      <c r="F1312" s="160" t="s">
        <v>4764</v>
      </c>
      <c r="G1312" s="160" t="s">
        <v>4765</v>
      </c>
      <c r="H1312" s="161">
        <v>110</v>
      </c>
      <c r="I1312" s="162">
        <v>28</v>
      </c>
      <c r="J1312" s="161">
        <v>140.80000000000001</v>
      </c>
      <c r="K1312" s="162">
        <v>22</v>
      </c>
      <c r="L1312" s="161">
        <v>30.976000000000003</v>
      </c>
      <c r="M1312" s="161">
        <v>140.976</v>
      </c>
      <c r="N1312" s="161">
        <v>180</v>
      </c>
      <c r="O1312" s="156" t="str">
        <f t="shared" si="20"/>
        <v>BPLRD00229</v>
      </c>
    </row>
    <row r="1313" spans="1:15" ht="34.799999999999997">
      <c r="A1313" s="157" t="s">
        <v>6063</v>
      </c>
      <c r="B1313" s="157" t="s">
        <v>6064</v>
      </c>
      <c r="C1313" s="158"/>
      <c r="D1313" s="158"/>
      <c r="E1313" s="163" t="s">
        <v>4770</v>
      </c>
      <c r="F1313" s="160" t="s">
        <v>4828</v>
      </c>
      <c r="G1313" s="160" t="s">
        <v>4765</v>
      </c>
      <c r="H1313" s="161">
        <v>400</v>
      </c>
      <c r="I1313" s="162">
        <v>28</v>
      </c>
      <c r="J1313" s="161">
        <v>512</v>
      </c>
      <c r="K1313" s="162">
        <v>22</v>
      </c>
      <c r="L1313" s="161">
        <v>112.64</v>
      </c>
      <c r="M1313" s="161">
        <v>512.64</v>
      </c>
      <c r="N1313" s="161">
        <v>656</v>
      </c>
      <c r="O1313" s="156" t="str">
        <f t="shared" si="20"/>
        <v>BPLRD00230</v>
      </c>
    </row>
    <row r="1314" spans="1:15" ht="34.799999999999997">
      <c r="A1314" s="157" t="s">
        <v>6065</v>
      </c>
      <c r="B1314" s="157" t="s">
        <v>6066</v>
      </c>
      <c r="C1314" s="158"/>
      <c r="D1314" s="158"/>
      <c r="E1314" s="163" t="s">
        <v>4770</v>
      </c>
      <c r="F1314" s="160" t="s">
        <v>4828</v>
      </c>
      <c r="G1314" s="160" t="s">
        <v>4765</v>
      </c>
      <c r="H1314" s="161">
        <v>400</v>
      </c>
      <c r="I1314" s="162">
        <v>28</v>
      </c>
      <c r="J1314" s="161">
        <v>512</v>
      </c>
      <c r="K1314" s="162">
        <v>22</v>
      </c>
      <c r="L1314" s="161">
        <v>112.64</v>
      </c>
      <c r="M1314" s="161">
        <v>512.64</v>
      </c>
      <c r="N1314" s="161">
        <v>656</v>
      </c>
      <c r="O1314" s="156" t="str">
        <f t="shared" si="20"/>
        <v>BPLRD00231</v>
      </c>
    </row>
    <row r="1315" spans="1:15" ht="34.799999999999997">
      <c r="A1315" s="157" t="s">
        <v>6067</v>
      </c>
      <c r="B1315" s="157" t="s">
        <v>6068</v>
      </c>
      <c r="C1315" s="158"/>
      <c r="D1315" s="158"/>
      <c r="E1315" s="163" t="s">
        <v>4770</v>
      </c>
      <c r="F1315" s="160" t="s">
        <v>4764</v>
      </c>
      <c r="G1315" s="160" t="s">
        <v>4765</v>
      </c>
      <c r="H1315" s="161">
        <v>365</v>
      </c>
      <c r="I1315" s="162">
        <v>28</v>
      </c>
      <c r="J1315" s="161">
        <v>467.2</v>
      </c>
      <c r="K1315" s="162">
        <v>22</v>
      </c>
      <c r="L1315" s="161">
        <v>102.78399999999999</v>
      </c>
      <c r="M1315" s="161">
        <v>467.78399999999999</v>
      </c>
      <c r="N1315" s="161">
        <v>599</v>
      </c>
      <c r="O1315" s="156" t="str">
        <f t="shared" si="20"/>
        <v>BPLRD00232</v>
      </c>
    </row>
    <row r="1316" spans="1:15" ht="34.799999999999997">
      <c r="A1316" s="157" t="s">
        <v>6069</v>
      </c>
      <c r="B1316" s="157" t="s">
        <v>6070</v>
      </c>
      <c r="C1316" s="158"/>
      <c r="D1316" s="157" t="s">
        <v>27</v>
      </c>
      <c r="E1316" s="163" t="s">
        <v>4770</v>
      </c>
      <c r="F1316" s="160" t="s">
        <v>4828</v>
      </c>
      <c r="G1316" s="160" t="s">
        <v>4765</v>
      </c>
      <c r="H1316" s="161">
        <v>690</v>
      </c>
      <c r="I1316" s="162">
        <v>28</v>
      </c>
      <c r="J1316" s="161">
        <v>883.2</v>
      </c>
      <c r="K1316" s="162">
        <v>22</v>
      </c>
      <c r="L1316" s="161">
        <v>194.304</v>
      </c>
      <c r="M1316" s="161">
        <v>884.30399999999997</v>
      </c>
      <c r="N1316" s="161">
        <v>1132</v>
      </c>
      <c r="O1316" s="156" t="str">
        <f t="shared" si="20"/>
        <v>BPLRD00233</v>
      </c>
    </row>
    <row r="1317" spans="1:15" ht="34.799999999999997">
      <c r="A1317" s="157" t="s">
        <v>6071</v>
      </c>
      <c r="B1317" s="157" t="s">
        <v>6072</v>
      </c>
      <c r="C1317" s="158"/>
      <c r="D1317" s="157" t="s">
        <v>27</v>
      </c>
      <c r="E1317" s="163" t="s">
        <v>4770</v>
      </c>
      <c r="F1317" s="160" t="s">
        <v>4828</v>
      </c>
      <c r="G1317" s="160" t="s">
        <v>4765</v>
      </c>
      <c r="H1317" s="161">
        <v>690</v>
      </c>
      <c r="I1317" s="162">
        <v>28</v>
      </c>
      <c r="J1317" s="161">
        <v>883.2</v>
      </c>
      <c r="K1317" s="162">
        <v>22</v>
      </c>
      <c r="L1317" s="161">
        <v>194.304</v>
      </c>
      <c r="M1317" s="161">
        <v>884.30399999999997</v>
      </c>
      <c r="N1317" s="161">
        <v>1132</v>
      </c>
      <c r="O1317" s="156" t="str">
        <f t="shared" si="20"/>
        <v>BPLRD00234</v>
      </c>
    </row>
    <row r="1318" spans="1:15" ht="34.799999999999997">
      <c r="A1318" s="157" t="s">
        <v>6073</v>
      </c>
      <c r="B1318" s="157" t="s">
        <v>6074</v>
      </c>
      <c r="C1318" s="158"/>
      <c r="D1318" s="158"/>
      <c r="E1318" s="163" t="s">
        <v>4770</v>
      </c>
      <c r="F1318" s="160" t="s">
        <v>4764</v>
      </c>
      <c r="G1318" s="160" t="s">
        <v>4765</v>
      </c>
      <c r="H1318" s="161">
        <v>350</v>
      </c>
      <c r="I1318" s="162">
        <v>28</v>
      </c>
      <c r="J1318" s="161">
        <v>448</v>
      </c>
      <c r="K1318" s="162">
        <v>22</v>
      </c>
      <c r="L1318" s="161">
        <v>98.56</v>
      </c>
      <c r="M1318" s="161">
        <v>448.56</v>
      </c>
      <c r="N1318" s="161">
        <v>574</v>
      </c>
      <c r="O1318" s="156" t="str">
        <f t="shared" si="20"/>
        <v>BPLRD00235</v>
      </c>
    </row>
    <row r="1319" spans="1:15" ht="34.799999999999997">
      <c r="A1319" s="157" t="s">
        <v>6075</v>
      </c>
      <c r="B1319" s="157" t="s">
        <v>6076</v>
      </c>
      <c r="C1319" s="158"/>
      <c r="D1319" s="158"/>
      <c r="E1319" s="163" t="s">
        <v>4770</v>
      </c>
      <c r="F1319" s="160" t="s">
        <v>4764</v>
      </c>
      <c r="G1319" s="160" t="s">
        <v>4765</v>
      </c>
      <c r="H1319" s="161">
        <v>100</v>
      </c>
      <c r="I1319" s="162">
        <v>28</v>
      </c>
      <c r="J1319" s="161">
        <v>128</v>
      </c>
      <c r="K1319" s="162">
        <v>22</v>
      </c>
      <c r="L1319" s="161">
        <v>28.16</v>
      </c>
      <c r="M1319" s="161">
        <v>128.16</v>
      </c>
      <c r="N1319" s="161">
        <v>164</v>
      </c>
      <c r="O1319" s="156" t="str">
        <f t="shared" si="20"/>
        <v>BPLRD00236</v>
      </c>
    </row>
    <row r="1320" spans="1:15" ht="34.799999999999997">
      <c r="A1320" s="157" t="s">
        <v>6077</v>
      </c>
      <c r="B1320" s="157" t="s">
        <v>6078</v>
      </c>
      <c r="C1320" s="158"/>
      <c r="D1320" s="158"/>
      <c r="E1320" s="163" t="s">
        <v>4770</v>
      </c>
      <c r="F1320" s="160" t="s">
        <v>4828</v>
      </c>
      <c r="G1320" s="160" t="s">
        <v>4765</v>
      </c>
      <c r="H1320" s="161">
        <v>400</v>
      </c>
      <c r="I1320" s="162">
        <v>28</v>
      </c>
      <c r="J1320" s="161">
        <v>512</v>
      </c>
      <c r="K1320" s="162">
        <v>22</v>
      </c>
      <c r="L1320" s="161">
        <v>112.64</v>
      </c>
      <c r="M1320" s="161">
        <v>512.64</v>
      </c>
      <c r="N1320" s="161">
        <v>656</v>
      </c>
      <c r="O1320" s="156" t="str">
        <f t="shared" si="20"/>
        <v>BPLRD00237</v>
      </c>
    </row>
    <row r="1321" spans="1:15" ht="34.799999999999997">
      <c r="A1321" s="157" t="s">
        <v>6079</v>
      </c>
      <c r="B1321" s="157" t="s">
        <v>6080</v>
      </c>
      <c r="C1321" s="158"/>
      <c r="D1321" s="158"/>
      <c r="E1321" s="163" t="s">
        <v>4770</v>
      </c>
      <c r="F1321" s="160" t="s">
        <v>4764</v>
      </c>
      <c r="G1321" s="160" t="s">
        <v>4765</v>
      </c>
      <c r="H1321" s="161">
        <v>375</v>
      </c>
      <c r="I1321" s="162">
        <v>28</v>
      </c>
      <c r="J1321" s="161">
        <v>480</v>
      </c>
      <c r="K1321" s="162">
        <v>22</v>
      </c>
      <c r="L1321" s="161">
        <v>105.6</v>
      </c>
      <c r="M1321" s="161">
        <v>480.6</v>
      </c>
      <c r="N1321" s="161">
        <v>615</v>
      </c>
      <c r="O1321" s="156" t="str">
        <f t="shared" si="20"/>
        <v>BPLRD00238</v>
      </c>
    </row>
    <row r="1322" spans="1:15" ht="34.799999999999997">
      <c r="A1322" s="157" t="s">
        <v>6081</v>
      </c>
      <c r="B1322" s="157" t="s">
        <v>6082</v>
      </c>
      <c r="C1322" s="158"/>
      <c r="D1322" s="158"/>
      <c r="E1322" s="163" t="s">
        <v>4770</v>
      </c>
      <c r="F1322" s="160" t="s">
        <v>4764</v>
      </c>
      <c r="G1322" s="160" t="s">
        <v>4765</v>
      </c>
      <c r="H1322" s="161">
        <v>290</v>
      </c>
      <c r="I1322" s="162">
        <v>28</v>
      </c>
      <c r="J1322" s="161">
        <v>371.2</v>
      </c>
      <c r="K1322" s="162">
        <v>22</v>
      </c>
      <c r="L1322" s="161">
        <v>81.664000000000001</v>
      </c>
      <c r="M1322" s="161">
        <v>371.66399999999999</v>
      </c>
      <c r="N1322" s="161">
        <v>476</v>
      </c>
      <c r="O1322" s="156" t="str">
        <f t="shared" si="20"/>
        <v>BPLRD00239</v>
      </c>
    </row>
    <row r="1323" spans="1:15" ht="34.799999999999997">
      <c r="A1323" s="157" t="s">
        <v>6083</v>
      </c>
      <c r="B1323" s="157" t="s">
        <v>6084</v>
      </c>
      <c r="C1323" s="158"/>
      <c r="D1323" s="158"/>
      <c r="E1323" s="163" t="s">
        <v>4770</v>
      </c>
      <c r="F1323" s="160" t="s">
        <v>4764</v>
      </c>
      <c r="G1323" s="160" t="s">
        <v>4765</v>
      </c>
      <c r="H1323" s="161">
        <v>155</v>
      </c>
      <c r="I1323" s="162">
        <v>28</v>
      </c>
      <c r="J1323" s="161">
        <v>198.4</v>
      </c>
      <c r="K1323" s="162">
        <v>22</v>
      </c>
      <c r="L1323" s="161">
        <v>43.648000000000003</v>
      </c>
      <c r="M1323" s="161">
        <v>198.648</v>
      </c>
      <c r="N1323" s="161">
        <v>254</v>
      </c>
      <c r="O1323" s="156" t="str">
        <f t="shared" si="20"/>
        <v>BPLRD00240</v>
      </c>
    </row>
    <row r="1324" spans="1:15" ht="34.799999999999997">
      <c r="A1324" s="157" t="s">
        <v>6085</v>
      </c>
      <c r="B1324" s="157" t="s">
        <v>6086</v>
      </c>
      <c r="C1324" s="158"/>
      <c r="D1324" s="158"/>
      <c r="E1324" s="163" t="s">
        <v>4770</v>
      </c>
      <c r="F1324" s="160" t="s">
        <v>4828</v>
      </c>
      <c r="G1324" s="160" t="s">
        <v>4765</v>
      </c>
      <c r="H1324" s="161">
        <v>600</v>
      </c>
      <c r="I1324" s="162">
        <v>28</v>
      </c>
      <c r="J1324" s="161">
        <v>768</v>
      </c>
      <c r="K1324" s="162">
        <v>22</v>
      </c>
      <c r="L1324" s="161">
        <v>168.96</v>
      </c>
      <c r="M1324" s="161">
        <v>768.96</v>
      </c>
      <c r="N1324" s="161">
        <v>984</v>
      </c>
      <c r="O1324" s="156" t="str">
        <f t="shared" si="20"/>
        <v>BPLRD00241</v>
      </c>
    </row>
    <row r="1325" spans="1:15" ht="34.799999999999997">
      <c r="A1325" s="157" t="s">
        <v>6087</v>
      </c>
      <c r="B1325" s="157" t="s">
        <v>6088</v>
      </c>
      <c r="C1325" s="158"/>
      <c r="D1325" s="158"/>
      <c r="E1325" s="163" t="s">
        <v>4770</v>
      </c>
      <c r="F1325" s="160" t="s">
        <v>4828</v>
      </c>
      <c r="G1325" s="160" t="s">
        <v>4765</v>
      </c>
      <c r="H1325" s="161">
        <v>490</v>
      </c>
      <c r="I1325" s="162">
        <v>28</v>
      </c>
      <c r="J1325" s="161">
        <v>627.20000000000005</v>
      </c>
      <c r="K1325" s="162">
        <v>22</v>
      </c>
      <c r="L1325" s="161">
        <v>137.98400000000001</v>
      </c>
      <c r="M1325" s="161">
        <v>627.98400000000004</v>
      </c>
      <c r="N1325" s="161">
        <v>804</v>
      </c>
      <c r="O1325" s="156" t="str">
        <f t="shared" si="20"/>
        <v>BPLRD00242</v>
      </c>
    </row>
    <row r="1326" spans="1:15" ht="34.799999999999997">
      <c r="A1326" s="157" t="s">
        <v>6089</v>
      </c>
      <c r="B1326" s="157" t="s">
        <v>6090</v>
      </c>
      <c r="C1326" s="158"/>
      <c r="D1326" s="158"/>
      <c r="E1326" s="163" t="s">
        <v>4770</v>
      </c>
      <c r="F1326" s="160" t="s">
        <v>4828</v>
      </c>
      <c r="G1326" s="160" t="s">
        <v>4765</v>
      </c>
      <c r="H1326" s="161">
        <v>490</v>
      </c>
      <c r="I1326" s="162">
        <v>28</v>
      </c>
      <c r="J1326" s="161">
        <v>627.20000000000005</v>
      </c>
      <c r="K1326" s="162">
        <v>22</v>
      </c>
      <c r="L1326" s="161">
        <v>137.98400000000001</v>
      </c>
      <c r="M1326" s="161">
        <v>627.98400000000004</v>
      </c>
      <c r="N1326" s="161">
        <v>804</v>
      </c>
      <c r="O1326" s="156" t="str">
        <f t="shared" si="20"/>
        <v>BPLRD00243</v>
      </c>
    </row>
    <row r="1327" spans="1:15" ht="34.799999999999997">
      <c r="A1327" s="157" t="s">
        <v>6091</v>
      </c>
      <c r="B1327" s="157" t="s">
        <v>6092</v>
      </c>
      <c r="C1327" s="158"/>
      <c r="D1327" s="158"/>
      <c r="E1327" s="163" t="s">
        <v>4770</v>
      </c>
      <c r="F1327" s="160" t="s">
        <v>4764</v>
      </c>
      <c r="G1327" s="160" t="s">
        <v>4765</v>
      </c>
      <c r="H1327" s="161">
        <v>375</v>
      </c>
      <c r="I1327" s="162">
        <v>28</v>
      </c>
      <c r="J1327" s="161">
        <v>480</v>
      </c>
      <c r="K1327" s="162">
        <v>22</v>
      </c>
      <c r="L1327" s="161">
        <v>105.6</v>
      </c>
      <c r="M1327" s="161">
        <v>480.6</v>
      </c>
      <c r="N1327" s="161">
        <v>615</v>
      </c>
      <c r="O1327" s="156" t="str">
        <f t="shared" si="20"/>
        <v>BPLRD00244</v>
      </c>
    </row>
    <row r="1328" spans="1:15" ht="34.799999999999997">
      <c r="A1328" s="157" t="s">
        <v>2940</v>
      </c>
      <c r="B1328" s="157" t="s">
        <v>2941</v>
      </c>
      <c r="C1328" s="158"/>
      <c r="D1328" s="157" t="s">
        <v>4634</v>
      </c>
      <c r="E1328" s="163" t="s">
        <v>4770</v>
      </c>
      <c r="F1328" s="160" t="s">
        <v>4764</v>
      </c>
      <c r="G1328" s="160" t="s">
        <v>4767</v>
      </c>
      <c r="H1328" s="161">
        <v>335</v>
      </c>
      <c r="I1328" s="162">
        <v>28</v>
      </c>
      <c r="J1328" s="161">
        <v>428.8</v>
      </c>
      <c r="K1328" s="162">
        <v>22</v>
      </c>
      <c r="L1328" s="161">
        <v>94.335999999999999</v>
      </c>
      <c r="M1328" s="161">
        <v>429.33600000000001</v>
      </c>
      <c r="N1328" s="161">
        <v>550</v>
      </c>
      <c r="O1328" s="156" t="str">
        <f t="shared" si="20"/>
        <v>BPLRD00261</v>
      </c>
    </row>
    <row r="1329" spans="1:15" ht="34.799999999999997">
      <c r="A1329" s="157" t="s">
        <v>2942</v>
      </c>
      <c r="B1329" s="157" t="s">
        <v>2943</v>
      </c>
      <c r="C1329" s="158"/>
      <c r="D1329" s="157" t="s">
        <v>4634</v>
      </c>
      <c r="E1329" s="163" t="s">
        <v>4770</v>
      </c>
      <c r="F1329" s="160" t="s">
        <v>4764</v>
      </c>
      <c r="G1329" s="160" t="s">
        <v>4767</v>
      </c>
      <c r="H1329" s="161">
        <v>335</v>
      </c>
      <c r="I1329" s="162">
        <v>28</v>
      </c>
      <c r="J1329" s="161">
        <v>428.8</v>
      </c>
      <c r="K1329" s="162">
        <v>22</v>
      </c>
      <c r="L1329" s="161">
        <v>94.335999999999999</v>
      </c>
      <c r="M1329" s="161">
        <v>429.33600000000001</v>
      </c>
      <c r="N1329" s="161">
        <v>550</v>
      </c>
      <c r="O1329" s="156" t="str">
        <f t="shared" si="20"/>
        <v>BPLRD00262</v>
      </c>
    </row>
    <row r="1330" spans="1:15" ht="34.799999999999997">
      <c r="A1330" s="157" t="s">
        <v>2944</v>
      </c>
      <c r="B1330" s="157" t="s">
        <v>2945</v>
      </c>
      <c r="C1330" s="158"/>
      <c r="D1330" s="157" t="s">
        <v>4634</v>
      </c>
      <c r="E1330" s="163" t="s">
        <v>4770</v>
      </c>
      <c r="F1330" s="160" t="s">
        <v>4764</v>
      </c>
      <c r="G1330" s="160" t="s">
        <v>4767</v>
      </c>
      <c r="H1330" s="161">
        <v>410</v>
      </c>
      <c r="I1330" s="162">
        <v>28</v>
      </c>
      <c r="J1330" s="161">
        <v>524.79999999999995</v>
      </c>
      <c r="K1330" s="162">
        <v>22</v>
      </c>
      <c r="L1330" s="161">
        <v>115.45599999999999</v>
      </c>
      <c r="M1330" s="161">
        <v>525.45600000000002</v>
      </c>
      <c r="N1330" s="161">
        <v>673</v>
      </c>
      <c r="O1330" s="156" t="str">
        <f t="shared" si="20"/>
        <v>BPLRD00263</v>
      </c>
    </row>
    <row r="1331" spans="1:15" ht="34.799999999999997">
      <c r="A1331" s="157" t="s">
        <v>2946</v>
      </c>
      <c r="B1331" s="157" t="s">
        <v>2947</v>
      </c>
      <c r="C1331" s="158"/>
      <c r="D1331" s="157" t="s">
        <v>4634</v>
      </c>
      <c r="E1331" s="163" t="s">
        <v>4770</v>
      </c>
      <c r="F1331" s="160" t="s">
        <v>4828</v>
      </c>
      <c r="G1331" s="160" t="s">
        <v>4767</v>
      </c>
      <c r="H1331" s="161">
        <v>770</v>
      </c>
      <c r="I1331" s="162">
        <v>28</v>
      </c>
      <c r="J1331" s="161">
        <v>985.6</v>
      </c>
      <c r="K1331" s="162">
        <v>22</v>
      </c>
      <c r="L1331" s="161">
        <v>216.83199999999999</v>
      </c>
      <c r="M1331" s="161">
        <v>986.83199999999999</v>
      </c>
      <c r="N1331" s="161">
        <v>1263</v>
      </c>
      <c r="O1331" s="156" t="str">
        <f t="shared" si="20"/>
        <v>BPLRD00264</v>
      </c>
    </row>
    <row r="1332" spans="1:15" ht="34.799999999999997">
      <c r="A1332" s="157" t="s">
        <v>2948</v>
      </c>
      <c r="B1332" s="157" t="s">
        <v>2949</v>
      </c>
      <c r="C1332" s="158"/>
      <c r="D1332" s="157" t="s">
        <v>4634</v>
      </c>
      <c r="E1332" s="163" t="s">
        <v>4770</v>
      </c>
      <c r="F1332" s="160" t="s">
        <v>4828</v>
      </c>
      <c r="G1332" s="160" t="s">
        <v>4767</v>
      </c>
      <c r="H1332" s="161">
        <v>435</v>
      </c>
      <c r="I1332" s="162">
        <v>28</v>
      </c>
      <c r="J1332" s="161">
        <v>556.80000000000007</v>
      </c>
      <c r="K1332" s="162">
        <v>22</v>
      </c>
      <c r="L1332" s="161">
        <v>122.49600000000001</v>
      </c>
      <c r="M1332" s="161">
        <v>557.49599999999998</v>
      </c>
      <c r="N1332" s="161">
        <v>714</v>
      </c>
      <c r="O1332" s="156" t="str">
        <f t="shared" si="20"/>
        <v>BPLRD00265</v>
      </c>
    </row>
    <row r="1333" spans="1:15" ht="34.799999999999997">
      <c r="A1333" s="157" t="s">
        <v>6093</v>
      </c>
      <c r="B1333" s="157" t="s">
        <v>5849</v>
      </c>
      <c r="C1333" s="158"/>
      <c r="D1333" s="157" t="s">
        <v>4634</v>
      </c>
      <c r="E1333" s="163" t="s">
        <v>4770</v>
      </c>
      <c r="F1333" s="160" t="s">
        <v>4764</v>
      </c>
      <c r="G1333" s="160" t="s">
        <v>4765</v>
      </c>
      <c r="H1333" s="161">
        <v>320</v>
      </c>
      <c r="I1333" s="162">
        <v>28</v>
      </c>
      <c r="J1333" s="161">
        <v>409.6</v>
      </c>
      <c r="K1333" s="162">
        <v>22</v>
      </c>
      <c r="L1333" s="161">
        <v>90.112000000000009</v>
      </c>
      <c r="M1333" s="161">
        <v>410.11200000000002</v>
      </c>
      <c r="N1333" s="161">
        <v>525</v>
      </c>
      <c r="O1333" s="156" t="str">
        <f t="shared" si="20"/>
        <v>BPLRD00300</v>
      </c>
    </row>
    <row r="1334" spans="1:15" ht="34.799999999999997">
      <c r="A1334" s="157" t="s">
        <v>6094</v>
      </c>
      <c r="B1334" s="157" t="s">
        <v>6095</v>
      </c>
      <c r="C1334" s="158"/>
      <c r="D1334" s="157" t="s">
        <v>4634</v>
      </c>
      <c r="E1334" s="163" t="s">
        <v>4770</v>
      </c>
      <c r="F1334" s="160" t="s">
        <v>4828</v>
      </c>
      <c r="G1334" s="160" t="s">
        <v>4765</v>
      </c>
      <c r="H1334" s="161">
        <v>635</v>
      </c>
      <c r="I1334" s="162">
        <v>28</v>
      </c>
      <c r="J1334" s="161">
        <v>812.80000000000007</v>
      </c>
      <c r="K1334" s="162">
        <v>22</v>
      </c>
      <c r="L1334" s="161">
        <v>178.816</v>
      </c>
      <c r="M1334" s="161">
        <v>813.81600000000003</v>
      </c>
      <c r="N1334" s="161">
        <v>1042</v>
      </c>
      <c r="O1334" s="156" t="str">
        <f t="shared" si="20"/>
        <v>BPLRD00301</v>
      </c>
    </row>
    <row r="1335" spans="1:15" ht="34.799999999999997">
      <c r="A1335" s="157" t="s">
        <v>6096</v>
      </c>
      <c r="B1335" s="157" t="s">
        <v>5863</v>
      </c>
      <c r="C1335" s="158"/>
      <c r="D1335" s="157" t="s">
        <v>4634</v>
      </c>
      <c r="E1335" s="163" t="s">
        <v>4770</v>
      </c>
      <c r="F1335" s="160" t="s">
        <v>4764</v>
      </c>
      <c r="G1335" s="160" t="s">
        <v>4765</v>
      </c>
      <c r="H1335" s="161">
        <v>290</v>
      </c>
      <c r="I1335" s="162">
        <v>28</v>
      </c>
      <c r="J1335" s="161">
        <v>371.2</v>
      </c>
      <c r="K1335" s="162">
        <v>22</v>
      </c>
      <c r="L1335" s="161">
        <v>81.664000000000001</v>
      </c>
      <c r="M1335" s="161">
        <v>371.66399999999999</v>
      </c>
      <c r="N1335" s="161">
        <v>476</v>
      </c>
      <c r="O1335" s="156" t="str">
        <f t="shared" si="20"/>
        <v>BPLRD00302</v>
      </c>
    </row>
    <row r="1336" spans="1:15" ht="34.799999999999997">
      <c r="A1336" s="157" t="s">
        <v>6097</v>
      </c>
      <c r="B1336" s="157" t="s">
        <v>5859</v>
      </c>
      <c r="C1336" s="158"/>
      <c r="D1336" s="157" t="s">
        <v>4634</v>
      </c>
      <c r="E1336" s="163" t="s">
        <v>4770</v>
      </c>
      <c r="F1336" s="160" t="s">
        <v>4764</v>
      </c>
      <c r="G1336" s="160" t="s">
        <v>4765</v>
      </c>
      <c r="H1336" s="161">
        <v>280</v>
      </c>
      <c r="I1336" s="162">
        <v>28</v>
      </c>
      <c r="J1336" s="161">
        <v>358.40000000000003</v>
      </c>
      <c r="K1336" s="162">
        <v>22</v>
      </c>
      <c r="L1336" s="161">
        <v>78.848000000000013</v>
      </c>
      <c r="M1336" s="161">
        <v>358.84800000000001</v>
      </c>
      <c r="N1336" s="161">
        <v>459</v>
      </c>
      <c r="O1336" s="156" t="str">
        <f t="shared" si="20"/>
        <v>BPLRD00303</v>
      </c>
    </row>
    <row r="1337" spans="1:15" ht="34.799999999999997">
      <c r="A1337" s="157" t="s">
        <v>6098</v>
      </c>
      <c r="B1337" s="157" t="s">
        <v>5861</v>
      </c>
      <c r="C1337" s="158"/>
      <c r="D1337" s="157" t="s">
        <v>4634</v>
      </c>
      <c r="E1337" s="163" t="s">
        <v>4770</v>
      </c>
      <c r="F1337" s="160" t="s">
        <v>4764</v>
      </c>
      <c r="G1337" s="160" t="s">
        <v>4765</v>
      </c>
      <c r="H1337" s="161">
        <v>280</v>
      </c>
      <c r="I1337" s="162">
        <v>28</v>
      </c>
      <c r="J1337" s="161">
        <v>358.40000000000003</v>
      </c>
      <c r="K1337" s="162">
        <v>22</v>
      </c>
      <c r="L1337" s="161">
        <v>78.848000000000013</v>
      </c>
      <c r="M1337" s="161">
        <v>358.84800000000001</v>
      </c>
      <c r="N1337" s="161">
        <v>459</v>
      </c>
      <c r="O1337" s="156" t="str">
        <f t="shared" si="20"/>
        <v>BPLRD00304</v>
      </c>
    </row>
    <row r="1338" spans="1:15" ht="34.799999999999997">
      <c r="A1338" s="157" t="s">
        <v>6099</v>
      </c>
      <c r="B1338" s="157" t="s">
        <v>6100</v>
      </c>
      <c r="C1338" s="158"/>
      <c r="D1338" s="157" t="s">
        <v>4634</v>
      </c>
      <c r="E1338" s="163" t="s">
        <v>4770</v>
      </c>
      <c r="F1338" s="160" t="s">
        <v>4764</v>
      </c>
      <c r="G1338" s="160" t="s">
        <v>4765</v>
      </c>
      <c r="H1338" s="161">
        <v>370</v>
      </c>
      <c r="I1338" s="162">
        <v>28</v>
      </c>
      <c r="J1338" s="161">
        <v>473.6</v>
      </c>
      <c r="K1338" s="162">
        <v>22</v>
      </c>
      <c r="L1338" s="161">
        <v>104.19200000000001</v>
      </c>
      <c r="M1338" s="161">
        <v>474.19200000000001</v>
      </c>
      <c r="N1338" s="161">
        <v>607</v>
      </c>
      <c r="O1338" s="156" t="str">
        <f t="shared" si="20"/>
        <v>BPLRD00305</v>
      </c>
    </row>
    <row r="1339" spans="1:15" ht="34.799999999999997">
      <c r="A1339" s="157" t="s">
        <v>6101</v>
      </c>
      <c r="B1339" s="157" t="s">
        <v>6102</v>
      </c>
      <c r="C1339" s="158"/>
      <c r="D1339" s="157" t="s">
        <v>4634</v>
      </c>
      <c r="E1339" s="163" t="s">
        <v>4770</v>
      </c>
      <c r="F1339" s="160" t="s">
        <v>4764</v>
      </c>
      <c r="G1339" s="160" t="s">
        <v>4765</v>
      </c>
      <c r="H1339" s="161">
        <v>160</v>
      </c>
      <c r="I1339" s="162">
        <v>28</v>
      </c>
      <c r="J1339" s="161">
        <v>204.8</v>
      </c>
      <c r="K1339" s="162">
        <v>22</v>
      </c>
      <c r="L1339" s="161">
        <v>45.056000000000004</v>
      </c>
      <c r="M1339" s="161">
        <v>205.05600000000001</v>
      </c>
      <c r="N1339" s="161">
        <v>262</v>
      </c>
      <c r="O1339" s="156" t="str">
        <f t="shared" si="20"/>
        <v>BPLRD00306</v>
      </c>
    </row>
    <row r="1340" spans="1:15" ht="34.799999999999997">
      <c r="A1340" s="157" t="s">
        <v>6103</v>
      </c>
      <c r="B1340" s="157" t="s">
        <v>6104</v>
      </c>
      <c r="C1340" s="158"/>
      <c r="D1340" s="157" t="s">
        <v>4634</v>
      </c>
      <c r="E1340" s="163" t="s">
        <v>4770</v>
      </c>
      <c r="F1340" s="160" t="s">
        <v>4764</v>
      </c>
      <c r="G1340" s="160" t="s">
        <v>4765</v>
      </c>
      <c r="H1340" s="161">
        <v>160</v>
      </c>
      <c r="I1340" s="162">
        <v>28</v>
      </c>
      <c r="J1340" s="161">
        <v>204.8</v>
      </c>
      <c r="K1340" s="162">
        <v>22</v>
      </c>
      <c r="L1340" s="161">
        <v>45.056000000000004</v>
      </c>
      <c r="M1340" s="161">
        <v>205.05600000000001</v>
      </c>
      <c r="N1340" s="161">
        <v>262</v>
      </c>
      <c r="O1340" s="156" t="str">
        <f t="shared" si="20"/>
        <v>BPLRD00307</v>
      </c>
    </row>
    <row r="1341" spans="1:15" ht="34.799999999999997">
      <c r="A1341" s="157" t="s">
        <v>6105</v>
      </c>
      <c r="B1341" s="157" t="s">
        <v>6106</v>
      </c>
      <c r="C1341" s="158"/>
      <c r="D1341" s="157" t="s">
        <v>4634</v>
      </c>
      <c r="E1341" s="163" t="s">
        <v>4770</v>
      </c>
      <c r="F1341" s="160" t="s">
        <v>4828</v>
      </c>
      <c r="G1341" s="160" t="s">
        <v>4765</v>
      </c>
      <c r="H1341" s="161">
        <v>385</v>
      </c>
      <c r="I1341" s="162">
        <v>28</v>
      </c>
      <c r="J1341" s="161">
        <v>492.8</v>
      </c>
      <c r="K1341" s="162">
        <v>22</v>
      </c>
      <c r="L1341" s="161">
        <v>108.416</v>
      </c>
      <c r="M1341" s="161">
        <v>493.416</v>
      </c>
      <c r="N1341" s="161">
        <v>632</v>
      </c>
      <c r="O1341" s="156" t="str">
        <f t="shared" si="20"/>
        <v>BPLRD00308</v>
      </c>
    </row>
    <row r="1342" spans="1:15" ht="34.799999999999997">
      <c r="A1342" s="157" t="s">
        <v>6107</v>
      </c>
      <c r="B1342" s="157" t="s">
        <v>6108</v>
      </c>
      <c r="C1342" s="158"/>
      <c r="D1342" s="157" t="s">
        <v>4634</v>
      </c>
      <c r="E1342" s="163" t="s">
        <v>4770</v>
      </c>
      <c r="F1342" s="160" t="s">
        <v>4764</v>
      </c>
      <c r="G1342" s="160" t="s">
        <v>4765</v>
      </c>
      <c r="H1342" s="161">
        <v>320</v>
      </c>
      <c r="I1342" s="162">
        <v>28</v>
      </c>
      <c r="J1342" s="161">
        <v>409.6</v>
      </c>
      <c r="K1342" s="162">
        <v>22</v>
      </c>
      <c r="L1342" s="161">
        <v>90.112000000000009</v>
      </c>
      <c r="M1342" s="161">
        <v>410.11200000000002</v>
      </c>
      <c r="N1342" s="161">
        <v>525</v>
      </c>
      <c r="O1342" s="156" t="str">
        <f t="shared" si="20"/>
        <v>BPLRD00309</v>
      </c>
    </row>
    <row r="1343" spans="1:15" ht="34.799999999999997">
      <c r="A1343" s="157" t="s">
        <v>6109</v>
      </c>
      <c r="B1343" s="157" t="s">
        <v>6110</v>
      </c>
      <c r="C1343" s="158"/>
      <c r="D1343" s="157" t="s">
        <v>29</v>
      </c>
      <c r="E1343" s="163" t="s">
        <v>4766</v>
      </c>
      <c r="F1343" s="160" t="s">
        <v>4828</v>
      </c>
      <c r="G1343" s="160" t="s">
        <v>4767</v>
      </c>
      <c r="H1343" s="161">
        <v>610</v>
      </c>
      <c r="I1343" s="162">
        <v>28</v>
      </c>
      <c r="J1343" s="161">
        <v>780.80000000000007</v>
      </c>
      <c r="K1343" s="162">
        <v>22</v>
      </c>
      <c r="L1343" s="161">
        <v>171.77600000000001</v>
      </c>
      <c r="M1343" s="161">
        <v>781.77600000000007</v>
      </c>
      <c r="N1343" s="161">
        <v>1001</v>
      </c>
      <c r="O1343" s="156" t="str">
        <f t="shared" si="20"/>
        <v>BPLRD00480</v>
      </c>
    </row>
    <row r="1344" spans="1:15" ht="34.799999999999997">
      <c r="A1344" s="157" t="s">
        <v>6111</v>
      </c>
      <c r="B1344" s="157" t="s">
        <v>6112</v>
      </c>
      <c r="C1344" s="158"/>
      <c r="D1344" s="157" t="s">
        <v>29</v>
      </c>
      <c r="E1344" s="163" t="s">
        <v>4766</v>
      </c>
      <c r="F1344" s="160" t="s">
        <v>4828</v>
      </c>
      <c r="G1344" s="160" t="s">
        <v>4767</v>
      </c>
      <c r="H1344" s="161">
        <v>1850</v>
      </c>
      <c r="I1344" s="162">
        <v>28</v>
      </c>
      <c r="J1344" s="161">
        <v>2368</v>
      </c>
      <c r="K1344" s="162">
        <v>22</v>
      </c>
      <c r="L1344" s="161">
        <v>520.96</v>
      </c>
      <c r="M1344" s="161">
        <v>2371</v>
      </c>
      <c r="N1344" s="161">
        <v>3035</v>
      </c>
      <c r="O1344" s="156" t="str">
        <f t="shared" si="20"/>
        <v>BPLRD00481</v>
      </c>
    </row>
    <row r="1345" spans="1:15" ht="34.799999999999997">
      <c r="A1345" s="157" t="s">
        <v>6113</v>
      </c>
      <c r="B1345" s="157" t="s">
        <v>6114</v>
      </c>
      <c r="C1345" s="158"/>
      <c r="D1345" s="157" t="s">
        <v>29</v>
      </c>
      <c r="E1345" s="163" t="s">
        <v>4766</v>
      </c>
      <c r="F1345" s="160" t="s">
        <v>4828</v>
      </c>
      <c r="G1345" s="160" t="s">
        <v>4767</v>
      </c>
      <c r="H1345" s="161">
        <v>470</v>
      </c>
      <c r="I1345" s="162">
        <v>28</v>
      </c>
      <c r="J1345" s="161">
        <v>601.6</v>
      </c>
      <c r="K1345" s="162">
        <v>22</v>
      </c>
      <c r="L1345" s="161">
        <v>132.352</v>
      </c>
      <c r="M1345" s="161">
        <v>602.35199999999998</v>
      </c>
      <c r="N1345" s="161">
        <v>771</v>
      </c>
      <c r="O1345" s="156" t="str">
        <f t="shared" si="20"/>
        <v>BPLRD00482</v>
      </c>
    </row>
    <row r="1346" spans="1:15" ht="34.799999999999997">
      <c r="A1346" s="157" t="s">
        <v>6115</v>
      </c>
      <c r="B1346" s="157" t="s">
        <v>6116</v>
      </c>
      <c r="C1346" s="158"/>
      <c r="D1346" s="157" t="s">
        <v>29</v>
      </c>
      <c r="E1346" s="163" t="s">
        <v>4766</v>
      </c>
      <c r="F1346" s="160" t="s">
        <v>4828</v>
      </c>
      <c r="G1346" s="160" t="s">
        <v>4767</v>
      </c>
      <c r="H1346" s="161">
        <v>595</v>
      </c>
      <c r="I1346" s="162">
        <v>28</v>
      </c>
      <c r="J1346" s="161">
        <v>761.6</v>
      </c>
      <c r="K1346" s="162">
        <v>22</v>
      </c>
      <c r="L1346" s="161">
        <v>167.55199999999999</v>
      </c>
      <c r="M1346" s="161">
        <v>762.55200000000002</v>
      </c>
      <c r="N1346" s="161">
        <v>976</v>
      </c>
      <c r="O1346" s="156" t="str">
        <f t="shared" ref="O1346:O1409" si="21">VLOOKUP(A1346,Old,1,FALSE)</f>
        <v>BPLRD00483</v>
      </c>
    </row>
    <row r="1347" spans="1:15" ht="34.799999999999997">
      <c r="A1347" s="157" t="s">
        <v>6117</v>
      </c>
      <c r="B1347" s="157" t="s">
        <v>6118</v>
      </c>
      <c r="C1347" s="158"/>
      <c r="D1347" s="157" t="s">
        <v>29</v>
      </c>
      <c r="E1347" s="163" t="s">
        <v>4766</v>
      </c>
      <c r="F1347" s="160" t="s">
        <v>4764</v>
      </c>
      <c r="G1347" s="160" t="s">
        <v>4767</v>
      </c>
      <c r="H1347" s="161">
        <v>320</v>
      </c>
      <c r="I1347" s="162">
        <v>28</v>
      </c>
      <c r="J1347" s="161">
        <v>409.6</v>
      </c>
      <c r="K1347" s="162">
        <v>22</v>
      </c>
      <c r="L1347" s="161">
        <v>90.112000000000009</v>
      </c>
      <c r="M1347" s="161">
        <v>410.11200000000002</v>
      </c>
      <c r="N1347" s="161">
        <v>525</v>
      </c>
      <c r="O1347" s="156" t="str">
        <f t="shared" si="21"/>
        <v>BPLRD00484</v>
      </c>
    </row>
    <row r="1348" spans="1:15" ht="34.799999999999997">
      <c r="A1348" s="157" t="s">
        <v>873</v>
      </c>
      <c r="B1348" s="157" t="s">
        <v>874</v>
      </c>
      <c r="C1348" s="158"/>
      <c r="D1348" s="157" t="s">
        <v>29</v>
      </c>
      <c r="E1348" s="163" t="s">
        <v>4766</v>
      </c>
      <c r="F1348" s="160" t="s">
        <v>4764</v>
      </c>
      <c r="G1348" s="160" t="s">
        <v>4767</v>
      </c>
      <c r="H1348" s="161">
        <v>320</v>
      </c>
      <c r="I1348" s="162">
        <v>28</v>
      </c>
      <c r="J1348" s="161">
        <v>409.6</v>
      </c>
      <c r="K1348" s="162">
        <v>22</v>
      </c>
      <c r="L1348" s="161">
        <v>90.112000000000009</v>
      </c>
      <c r="M1348" s="161">
        <v>410.11200000000002</v>
      </c>
      <c r="N1348" s="161">
        <v>525</v>
      </c>
      <c r="O1348" s="156" t="str">
        <f t="shared" si="21"/>
        <v>BPLRD00485</v>
      </c>
    </row>
    <row r="1349" spans="1:15" ht="34.799999999999997">
      <c r="A1349" s="157" t="s">
        <v>6119</v>
      </c>
      <c r="B1349" s="157" t="s">
        <v>6120</v>
      </c>
      <c r="C1349" s="158"/>
      <c r="D1349" s="157" t="s">
        <v>29</v>
      </c>
      <c r="E1349" s="163" t="s">
        <v>4766</v>
      </c>
      <c r="F1349" s="160" t="s">
        <v>4828</v>
      </c>
      <c r="G1349" s="160" t="s">
        <v>4767</v>
      </c>
      <c r="H1349" s="161">
        <v>530</v>
      </c>
      <c r="I1349" s="162">
        <v>28</v>
      </c>
      <c r="J1349" s="161">
        <v>678.4</v>
      </c>
      <c r="K1349" s="162">
        <v>22</v>
      </c>
      <c r="L1349" s="161">
        <v>149.24799999999999</v>
      </c>
      <c r="M1349" s="161">
        <v>679.24800000000005</v>
      </c>
      <c r="N1349" s="161">
        <v>869</v>
      </c>
      <c r="O1349" s="156" t="str">
        <f t="shared" si="21"/>
        <v>BPLRD00486</v>
      </c>
    </row>
    <row r="1350" spans="1:15" ht="34.799999999999997">
      <c r="A1350" s="157" t="s">
        <v>6121</v>
      </c>
      <c r="B1350" s="157" t="s">
        <v>6122</v>
      </c>
      <c r="C1350" s="158"/>
      <c r="D1350" s="157" t="s">
        <v>29</v>
      </c>
      <c r="E1350" s="163" t="s">
        <v>4766</v>
      </c>
      <c r="F1350" s="160" t="s">
        <v>4828</v>
      </c>
      <c r="G1350" s="160" t="s">
        <v>4767</v>
      </c>
      <c r="H1350" s="161">
        <v>750</v>
      </c>
      <c r="I1350" s="162">
        <v>28</v>
      </c>
      <c r="J1350" s="161">
        <v>960</v>
      </c>
      <c r="K1350" s="162">
        <v>22</v>
      </c>
      <c r="L1350" s="161">
        <v>211.2</v>
      </c>
      <c r="M1350" s="161">
        <v>961.2</v>
      </c>
      <c r="N1350" s="161">
        <v>1230</v>
      </c>
      <c r="O1350" s="156" t="str">
        <f t="shared" si="21"/>
        <v>BPLRD00487</v>
      </c>
    </row>
    <row r="1351" spans="1:15" ht="34.799999999999997">
      <c r="A1351" s="157" t="s">
        <v>6123</v>
      </c>
      <c r="B1351" s="157" t="s">
        <v>6124</v>
      </c>
      <c r="C1351" s="158"/>
      <c r="D1351" s="157" t="s">
        <v>29</v>
      </c>
      <c r="E1351" s="163" t="s">
        <v>4766</v>
      </c>
      <c r="F1351" s="160" t="s">
        <v>4828</v>
      </c>
      <c r="G1351" s="160" t="s">
        <v>4767</v>
      </c>
      <c r="H1351" s="161">
        <v>750</v>
      </c>
      <c r="I1351" s="162">
        <v>28</v>
      </c>
      <c r="J1351" s="161">
        <v>960</v>
      </c>
      <c r="K1351" s="162">
        <v>22</v>
      </c>
      <c r="L1351" s="161">
        <v>211.2</v>
      </c>
      <c r="M1351" s="161">
        <v>961.2</v>
      </c>
      <c r="N1351" s="161">
        <v>1230</v>
      </c>
      <c r="O1351" s="156" t="str">
        <f t="shared" si="21"/>
        <v>BPLRD00488</v>
      </c>
    </row>
    <row r="1352" spans="1:15" ht="34.799999999999997">
      <c r="A1352" s="157" t="s">
        <v>6125</v>
      </c>
      <c r="B1352" s="157" t="s">
        <v>6126</v>
      </c>
      <c r="C1352" s="158"/>
      <c r="D1352" s="157" t="s">
        <v>29</v>
      </c>
      <c r="E1352" s="163" t="s">
        <v>4766</v>
      </c>
      <c r="F1352" s="160" t="s">
        <v>4764</v>
      </c>
      <c r="G1352" s="160" t="s">
        <v>4767</v>
      </c>
      <c r="H1352" s="161">
        <v>305</v>
      </c>
      <c r="I1352" s="162">
        <v>28</v>
      </c>
      <c r="J1352" s="161">
        <v>390.40000000000003</v>
      </c>
      <c r="K1352" s="162">
        <v>22</v>
      </c>
      <c r="L1352" s="161">
        <v>85.888000000000005</v>
      </c>
      <c r="M1352" s="161">
        <v>390.88800000000003</v>
      </c>
      <c r="N1352" s="161">
        <v>500</v>
      </c>
      <c r="O1352" s="156" t="str">
        <f t="shared" si="21"/>
        <v>BPLRD00489</v>
      </c>
    </row>
    <row r="1353" spans="1:15" ht="34.799999999999997">
      <c r="A1353" s="157" t="s">
        <v>6127</v>
      </c>
      <c r="B1353" s="157" t="s">
        <v>6128</v>
      </c>
      <c r="C1353" s="158"/>
      <c r="D1353" s="157" t="s">
        <v>4634</v>
      </c>
      <c r="E1353" s="163" t="s">
        <v>4770</v>
      </c>
      <c r="F1353" s="160" t="s">
        <v>4828</v>
      </c>
      <c r="G1353" s="160" t="s">
        <v>4767</v>
      </c>
      <c r="H1353" s="161">
        <v>580</v>
      </c>
      <c r="I1353" s="162">
        <v>28</v>
      </c>
      <c r="J1353" s="161">
        <v>742.4</v>
      </c>
      <c r="K1353" s="162">
        <v>22</v>
      </c>
      <c r="L1353" s="161">
        <v>163.328</v>
      </c>
      <c r="M1353" s="161">
        <v>743.32799999999997</v>
      </c>
      <c r="N1353" s="161">
        <v>951</v>
      </c>
      <c r="O1353" s="156" t="str">
        <f t="shared" si="21"/>
        <v>BPLRJ00001</v>
      </c>
    </row>
    <row r="1354" spans="1:15" ht="34.799999999999997">
      <c r="A1354" s="157" t="s">
        <v>6129</v>
      </c>
      <c r="B1354" s="157" t="s">
        <v>6130</v>
      </c>
      <c r="C1354" s="158"/>
      <c r="D1354" s="157" t="s">
        <v>4634</v>
      </c>
      <c r="E1354" s="163" t="s">
        <v>4770</v>
      </c>
      <c r="F1354" s="160" t="s">
        <v>4828</v>
      </c>
      <c r="G1354" s="160" t="s">
        <v>4767</v>
      </c>
      <c r="H1354" s="161">
        <v>745</v>
      </c>
      <c r="I1354" s="162">
        <v>28</v>
      </c>
      <c r="J1354" s="161">
        <v>953.6</v>
      </c>
      <c r="K1354" s="162">
        <v>22</v>
      </c>
      <c r="L1354" s="161">
        <v>209.792</v>
      </c>
      <c r="M1354" s="161">
        <v>954.79200000000003</v>
      </c>
      <c r="N1354" s="161">
        <v>1222</v>
      </c>
      <c r="O1354" s="156" t="str">
        <f t="shared" si="21"/>
        <v>BPLRJ00002</v>
      </c>
    </row>
    <row r="1355" spans="1:15" ht="34.799999999999997">
      <c r="A1355" s="157" t="s">
        <v>6131</v>
      </c>
      <c r="B1355" s="157" t="s">
        <v>6132</v>
      </c>
      <c r="C1355" s="158"/>
      <c r="D1355" s="157" t="s">
        <v>4634</v>
      </c>
      <c r="E1355" s="163" t="s">
        <v>4770</v>
      </c>
      <c r="F1355" s="160" t="s">
        <v>4828</v>
      </c>
      <c r="G1355" s="160" t="s">
        <v>4767</v>
      </c>
      <c r="H1355" s="161">
        <v>580</v>
      </c>
      <c r="I1355" s="162">
        <v>28</v>
      </c>
      <c r="J1355" s="161">
        <v>742.4</v>
      </c>
      <c r="K1355" s="162">
        <v>22</v>
      </c>
      <c r="L1355" s="161">
        <v>163.328</v>
      </c>
      <c r="M1355" s="161">
        <v>743.32799999999997</v>
      </c>
      <c r="N1355" s="161">
        <v>951</v>
      </c>
      <c r="O1355" s="156" t="str">
        <f t="shared" si="21"/>
        <v>BPLRJ00003</v>
      </c>
    </row>
    <row r="1356" spans="1:15" ht="34.799999999999997">
      <c r="A1356" s="157" t="s">
        <v>6133</v>
      </c>
      <c r="B1356" s="157" t="s">
        <v>6134</v>
      </c>
      <c r="C1356" s="158"/>
      <c r="D1356" s="157" t="s">
        <v>4634</v>
      </c>
      <c r="E1356" s="163" t="s">
        <v>4770</v>
      </c>
      <c r="F1356" s="160" t="s">
        <v>4828</v>
      </c>
      <c r="G1356" s="160" t="s">
        <v>4767</v>
      </c>
      <c r="H1356" s="161">
        <v>2040</v>
      </c>
      <c r="I1356" s="162">
        <v>28</v>
      </c>
      <c r="J1356" s="161">
        <v>2611</v>
      </c>
      <c r="K1356" s="162">
        <v>22</v>
      </c>
      <c r="L1356" s="161">
        <v>574.46400000000006</v>
      </c>
      <c r="M1356" s="161">
        <v>2614</v>
      </c>
      <c r="N1356" s="161">
        <v>3347</v>
      </c>
      <c r="O1356" s="156" t="str">
        <f t="shared" si="21"/>
        <v>BPLRJ00004</v>
      </c>
    </row>
    <row r="1357" spans="1:15" ht="34.799999999999997">
      <c r="A1357" s="157" t="s">
        <v>6135</v>
      </c>
      <c r="B1357" s="157" t="s">
        <v>6136</v>
      </c>
      <c r="C1357" s="158"/>
      <c r="D1357" s="157" t="s">
        <v>4634</v>
      </c>
      <c r="E1357" s="163" t="s">
        <v>4770</v>
      </c>
      <c r="F1357" s="160" t="s">
        <v>4764</v>
      </c>
      <c r="G1357" s="160" t="s">
        <v>4767</v>
      </c>
      <c r="H1357" s="161">
        <v>375</v>
      </c>
      <c r="I1357" s="162">
        <v>28</v>
      </c>
      <c r="J1357" s="161">
        <v>480</v>
      </c>
      <c r="K1357" s="162">
        <v>22</v>
      </c>
      <c r="L1357" s="161">
        <v>105.6</v>
      </c>
      <c r="M1357" s="161">
        <v>480.6</v>
      </c>
      <c r="N1357" s="161">
        <v>615</v>
      </c>
      <c r="O1357" s="156" t="str">
        <f t="shared" si="21"/>
        <v>BPLRJ00005</v>
      </c>
    </row>
    <row r="1358" spans="1:15" ht="34.799999999999997">
      <c r="A1358" s="157" t="s">
        <v>6137</v>
      </c>
      <c r="B1358" s="157" t="s">
        <v>6138</v>
      </c>
      <c r="C1358" s="158"/>
      <c r="D1358" s="157" t="s">
        <v>4634</v>
      </c>
      <c r="E1358" s="163" t="s">
        <v>4770</v>
      </c>
      <c r="F1358" s="160" t="s">
        <v>4764</v>
      </c>
      <c r="G1358" s="160" t="s">
        <v>4767</v>
      </c>
      <c r="H1358" s="161">
        <v>140</v>
      </c>
      <c r="I1358" s="162">
        <v>28</v>
      </c>
      <c r="J1358" s="161">
        <v>179.20000000000002</v>
      </c>
      <c r="K1358" s="162">
        <v>22</v>
      </c>
      <c r="L1358" s="161">
        <v>39.424000000000007</v>
      </c>
      <c r="M1358" s="161">
        <v>179.42400000000001</v>
      </c>
      <c r="N1358" s="161">
        <v>230</v>
      </c>
      <c r="O1358" s="156" t="str">
        <f t="shared" si="21"/>
        <v>BPLRJ00006</v>
      </c>
    </row>
    <row r="1359" spans="1:15" ht="34.799999999999997">
      <c r="A1359" s="157" t="s">
        <v>6139</v>
      </c>
      <c r="B1359" s="157" t="s">
        <v>6140</v>
      </c>
      <c r="C1359" s="158"/>
      <c r="D1359" s="157" t="s">
        <v>4634</v>
      </c>
      <c r="E1359" s="163" t="s">
        <v>4770</v>
      </c>
      <c r="F1359" s="160" t="s">
        <v>4764</v>
      </c>
      <c r="G1359" s="160" t="s">
        <v>4767</v>
      </c>
      <c r="H1359" s="161">
        <v>310</v>
      </c>
      <c r="I1359" s="162">
        <v>28</v>
      </c>
      <c r="J1359" s="161">
        <v>396.8</v>
      </c>
      <c r="K1359" s="162">
        <v>22</v>
      </c>
      <c r="L1359" s="161">
        <v>87.296000000000006</v>
      </c>
      <c r="M1359" s="161">
        <v>397.29599999999999</v>
      </c>
      <c r="N1359" s="161">
        <v>509</v>
      </c>
      <c r="O1359" s="156" t="str">
        <f t="shared" si="21"/>
        <v>BPLRJ00007</v>
      </c>
    </row>
    <row r="1360" spans="1:15" ht="34.799999999999997">
      <c r="A1360" s="157" t="s">
        <v>6141</v>
      </c>
      <c r="B1360" s="157" t="s">
        <v>6142</v>
      </c>
      <c r="C1360" s="158"/>
      <c r="D1360" s="157" t="s">
        <v>4634</v>
      </c>
      <c r="E1360" s="163" t="s">
        <v>4770</v>
      </c>
      <c r="F1360" s="160" t="s">
        <v>4764</v>
      </c>
      <c r="G1360" s="160" t="s">
        <v>4767</v>
      </c>
      <c r="H1360" s="161">
        <v>215</v>
      </c>
      <c r="I1360" s="162">
        <v>28</v>
      </c>
      <c r="J1360" s="161">
        <v>275.2</v>
      </c>
      <c r="K1360" s="162">
        <v>22</v>
      </c>
      <c r="L1360" s="161">
        <v>60.543999999999997</v>
      </c>
      <c r="M1360" s="161">
        <v>275.54399999999998</v>
      </c>
      <c r="N1360" s="161">
        <v>353</v>
      </c>
      <c r="O1360" s="156" t="str">
        <f t="shared" si="21"/>
        <v>BPLRJ00008</v>
      </c>
    </row>
    <row r="1361" spans="1:15" ht="34.799999999999997">
      <c r="A1361" s="157" t="s">
        <v>6143</v>
      </c>
      <c r="B1361" s="157" t="s">
        <v>6144</v>
      </c>
      <c r="C1361" s="158"/>
      <c r="D1361" s="157" t="s">
        <v>4634</v>
      </c>
      <c r="E1361" s="163" t="s">
        <v>4770</v>
      </c>
      <c r="F1361" s="160" t="s">
        <v>4828</v>
      </c>
      <c r="G1361" s="160" t="s">
        <v>4767</v>
      </c>
      <c r="H1361" s="161">
        <v>550</v>
      </c>
      <c r="I1361" s="162">
        <v>28</v>
      </c>
      <c r="J1361" s="161">
        <v>704</v>
      </c>
      <c r="K1361" s="162">
        <v>22</v>
      </c>
      <c r="L1361" s="161">
        <v>154.88</v>
      </c>
      <c r="M1361" s="161">
        <v>704.88</v>
      </c>
      <c r="N1361" s="161">
        <v>902</v>
      </c>
      <c r="O1361" s="156" t="str">
        <f t="shared" si="21"/>
        <v>BPLRJ00009</v>
      </c>
    </row>
    <row r="1362" spans="1:15" ht="34.799999999999997">
      <c r="A1362" s="157" t="s">
        <v>6145</v>
      </c>
      <c r="B1362" s="157" t="s">
        <v>6146</v>
      </c>
      <c r="C1362" s="158"/>
      <c r="D1362" s="157" t="s">
        <v>4634</v>
      </c>
      <c r="E1362" s="163" t="s">
        <v>4770</v>
      </c>
      <c r="F1362" s="160" t="s">
        <v>4828</v>
      </c>
      <c r="G1362" s="160" t="s">
        <v>4767</v>
      </c>
      <c r="H1362" s="161">
        <v>550</v>
      </c>
      <c r="I1362" s="162">
        <v>28</v>
      </c>
      <c r="J1362" s="161">
        <v>704</v>
      </c>
      <c r="K1362" s="162">
        <v>22</v>
      </c>
      <c r="L1362" s="161">
        <v>154.88</v>
      </c>
      <c r="M1362" s="161">
        <v>704.88</v>
      </c>
      <c r="N1362" s="161">
        <v>902</v>
      </c>
      <c r="O1362" s="156" t="str">
        <f t="shared" si="21"/>
        <v>BPLRJ00010</v>
      </c>
    </row>
    <row r="1363" spans="1:15" ht="17.399999999999999">
      <c r="A1363" s="157" t="s">
        <v>6147</v>
      </c>
      <c r="B1363" s="157" t="s">
        <v>6148</v>
      </c>
      <c r="C1363" s="158"/>
      <c r="D1363" s="158"/>
      <c r="E1363" s="159"/>
      <c r="F1363" s="160" t="s">
        <v>4828</v>
      </c>
      <c r="G1363" s="160" t="s">
        <v>4767</v>
      </c>
      <c r="H1363" s="161">
        <v>590</v>
      </c>
      <c r="I1363" s="162">
        <v>28</v>
      </c>
      <c r="J1363" s="161">
        <v>755.2</v>
      </c>
      <c r="K1363" s="162">
        <v>22</v>
      </c>
      <c r="L1363" s="161">
        <v>166.14400000000001</v>
      </c>
      <c r="M1363" s="161">
        <v>756.14400000000001</v>
      </c>
      <c r="N1363" s="161">
        <v>968</v>
      </c>
      <c r="O1363" s="156" t="str">
        <f t="shared" si="21"/>
        <v>BPLRJ00011</v>
      </c>
    </row>
    <row r="1364" spans="1:15" ht="17.399999999999999">
      <c r="A1364" s="157" t="s">
        <v>6149</v>
      </c>
      <c r="B1364" s="157" t="s">
        <v>6150</v>
      </c>
      <c r="C1364" s="158"/>
      <c r="D1364" s="158"/>
      <c r="E1364" s="159"/>
      <c r="F1364" s="160" t="s">
        <v>4764</v>
      </c>
      <c r="G1364" s="160" t="s">
        <v>4767</v>
      </c>
      <c r="H1364" s="161">
        <v>300</v>
      </c>
      <c r="I1364" s="162">
        <v>28</v>
      </c>
      <c r="J1364" s="161">
        <v>384</v>
      </c>
      <c r="K1364" s="162">
        <v>22</v>
      </c>
      <c r="L1364" s="161">
        <v>84.48</v>
      </c>
      <c r="M1364" s="161">
        <v>384.48</v>
      </c>
      <c r="N1364" s="161">
        <v>492</v>
      </c>
      <c r="O1364" s="156" t="str">
        <f t="shared" si="21"/>
        <v>BPLRJ00012</v>
      </c>
    </row>
    <row r="1365" spans="1:15" ht="17.399999999999999">
      <c r="A1365" s="157" t="s">
        <v>6151</v>
      </c>
      <c r="B1365" s="157" t="s">
        <v>6152</v>
      </c>
      <c r="C1365" s="158"/>
      <c r="D1365" s="158"/>
      <c r="E1365" s="159"/>
      <c r="F1365" s="160" t="s">
        <v>4764</v>
      </c>
      <c r="G1365" s="160" t="s">
        <v>4767</v>
      </c>
      <c r="H1365" s="161">
        <v>300</v>
      </c>
      <c r="I1365" s="162">
        <v>28</v>
      </c>
      <c r="J1365" s="161">
        <v>384</v>
      </c>
      <c r="K1365" s="162">
        <v>22</v>
      </c>
      <c r="L1365" s="161">
        <v>84.48</v>
      </c>
      <c r="M1365" s="161">
        <v>384.48</v>
      </c>
      <c r="N1365" s="161">
        <v>492</v>
      </c>
      <c r="O1365" s="156" t="str">
        <f t="shared" si="21"/>
        <v>BPLRJ00013</v>
      </c>
    </row>
    <row r="1366" spans="1:15" ht="17.399999999999999">
      <c r="A1366" s="157" t="s">
        <v>6153</v>
      </c>
      <c r="B1366" s="157" t="s">
        <v>6154</v>
      </c>
      <c r="C1366" s="158"/>
      <c r="D1366" s="158"/>
      <c r="E1366" s="159"/>
      <c r="F1366" s="160" t="s">
        <v>4828</v>
      </c>
      <c r="G1366" s="160" t="s">
        <v>4767</v>
      </c>
      <c r="H1366" s="161">
        <v>560</v>
      </c>
      <c r="I1366" s="162">
        <v>28</v>
      </c>
      <c r="J1366" s="161">
        <v>716.80000000000007</v>
      </c>
      <c r="K1366" s="162">
        <v>22</v>
      </c>
      <c r="L1366" s="161">
        <v>157.69600000000003</v>
      </c>
      <c r="M1366" s="161">
        <v>717.69600000000003</v>
      </c>
      <c r="N1366" s="161">
        <v>919</v>
      </c>
      <c r="O1366" s="156" t="str">
        <f t="shared" si="21"/>
        <v>BPLRJ00014</v>
      </c>
    </row>
    <row r="1367" spans="1:15" ht="17.399999999999999">
      <c r="A1367" s="157" t="s">
        <v>6155</v>
      </c>
      <c r="B1367" s="157" t="s">
        <v>6156</v>
      </c>
      <c r="C1367" s="158"/>
      <c r="D1367" s="158"/>
      <c r="E1367" s="159"/>
      <c r="F1367" s="160" t="s">
        <v>4764</v>
      </c>
      <c r="G1367" s="160" t="s">
        <v>4767</v>
      </c>
      <c r="H1367" s="161">
        <v>315</v>
      </c>
      <c r="I1367" s="162">
        <v>28</v>
      </c>
      <c r="J1367" s="161">
        <v>403.2</v>
      </c>
      <c r="K1367" s="162">
        <v>22</v>
      </c>
      <c r="L1367" s="161">
        <v>88.703999999999994</v>
      </c>
      <c r="M1367" s="161">
        <v>403.70400000000001</v>
      </c>
      <c r="N1367" s="161">
        <v>517</v>
      </c>
      <c r="O1367" s="156" t="str">
        <f t="shared" si="21"/>
        <v>BPLRJ00015</v>
      </c>
    </row>
    <row r="1368" spans="1:15" ht="17.399999999999999">
      <c r="A1368" s="157" t="s">
        <v>6157</v>
      </c>
      <c r="B1368" s="157" t="s">
        <v>6158</v>
      </c>
      <c r="C1368" s="158"/>
      <c r="D1368" s="158"/>
      <c r="E1368" s="159"/>
      <c r="F1368" s="160" t="s">
        <v>4764</v>
      </c>
      <c r="G1368" s="160" t="s">
        <v>4767</v>
      </c>
      <c r="H1368" s="161">
        <v>315</v>
      </c>
      <c r="I1368" s="162">
        <v>28</v>
      </c>
      <c r="J1368" s="161">
        <v>403.2</v>
      </c>
      <c r="K1368" s="162">
        <v>22</v>
      </c>
      <c r="L1368" s="161">
        <v>88.703999999999994</v>
      </c>
      <c r="M1368" s="161">
        <v>403.70400000000001</v>
      </c>
      <c r="N1368" s="161">
        <v>517</v>
      </c>
      <c r="O1368" s="156" t="str">
        <f t="shared" si="21"/>
        <v>BPLRJ00016</v>
      </c>
    </row>
    <row r="1369" spans="1:15" ht="17.399999999999999">
      <c r="A1369" s="157" t="s">
        <v>6159</v>
      </c>
      <c r="B1369" s="157" t="s">
        <v>6160</v>
      </c>
      <c r="C1369" s="158"/>
      <c r="D1369" s="158"/>
      <c r="E1369" s="159"/>
      <c r="F1369" s="160" t="s">
        <v>4828</v>
      </c>
      <c r="G1369" s="160" t="s">
        <v>4767</v>
      </c>
      <c r="H1369" s="161">
        <v>620</v>
      </c>
      <c r="I1369" s="162">
        <v>28</v>
      </c>
      <c r="J1369" s="161">
        <v>793.6</v>
      </c>
      <c r="K1369" s="162">
        <v>22</v>
      </c>
      <c r="L1369" s="161">
        <v>174.59200000000001</v>
      </c>
      <c r="M1369" s="161">
        <v>794.59199999999998</v>
      </c>
      <c r="N1369" s="161">
        <v>1017</v>
      </c>
      <c r="O1369" s="156" t="str">
        <f t="shared" si="21"/>
        <v>BPLRJ00017</v>
      </c>
    </row>
    <row r="1370" spans="1:15" ht="17.399999999999999">
      <c r="A1370" s="157" t="s">
        <v>6161</v>
      </c>
      <c r="B1370" s="157" t="s">
        <v>6162</v>
      </c>
      <c r="C1370" s="158"/>
      <c r="D1370" s="158"/>
      <c r="E1370" s="159"/>
      <c r="F1370" s="160" t="s">
        <v>4764</v>
      </c>
      <c r="G1370" s="160" t="s">
        <v>4767</v>
      </c>
      <c r="H1370" s="161">
        <v>315</v>
      </c>
      <c r="I1370" s="162">
        <v>28</v>
      </c>
      <c r="J1370" s="161">
        <v>403.2</v>
      </c>
      <c r="K1370" s="162">
        <v>22</v>
      </c>
      <c r="L1370" s="161">
        <v>88.703999999999994</v>
      </c>
      <c r="M1370" s="161">
        <v>403.70400000000001</v>
      </c>
      <c r="N1370" s="161">
        <v>517</v>
      </c>
      <c r="O1370" s="156" t="str">
        <f t="shared" si="21"/>
        <v>BPLRJ00018</v>
      </c>
    </row>
    <row r="1371" spans="1:15" ht="17.399999999999999">
      <c r="A1371" s="157" t="s">
        <v>6163</v>
      </c>
      <c r="B1371" s="157" t="s">
        <v>6164</v>
      </c>
      <c r="C1371" s="158"/>
      <c r="D1371" s="158"/>
      <c r="E1371" s="159"/>
      <c r="F1371" s="160" t="s">
        <v>4764</v>
      </c>
      <c r="G1371" s="160" t="s">
        <v>4767</v>
      </c>
      <c r="H1371" s="161">
        <v>315</v>
      </c>
      <c r="I1371" s="162">
        <v>28</v>
      </c>
      <c r="J1371" s="161">
        <v>403.2</v>
      </c>
      <c r="K1371" s="162">
        <v>22</v>
      </c>
      <c r="L1371" s="161">
        <v>88.703999999999994</v>
      </c>
      <c r="M1371" s="161">
        <v>403.70400000000001</v>
      </c>
      <c r="N1371" s="161">
        <v>517</v>
      </c>
      <c r="O1371" s="156" t="str">
        <f t="shared" si="21"/>
        <v>BPLRJ00019</v>
      </c>
    </row>
    <row r="1372" spans="1:15" ht="17.399999999999999">
      <c r="A1372" s="157" t="s">
        <v>6165</v>
      </c>
      <c r="B1372" s="157" t="s">
        <v>6166</v>
      </c>
      <c r="C1372" s="158"/>
      <c r="D1372" s="158"/>
      <c r="E1372" s="159"/>
      <c r="F1372" s="160" t="s">
        <v>4828</v>
      </c>
      <c r="G1372" s="160" t="s">
        <v>4767</v>
      </c>
      <c r="H1372" s="161">
        <v>620</v>
      </c>
      <c r="I1372" s="162">
        <v>28</v>
      </c>
      <c r="J1372" s="161">
        <v>793.6</v>
      </c>
      <c r="K1372" s="162">
        <v>22</v>
      </c>
      <c r="L1372" s="161">
        <v>174.59200000000001</v>
      </c>
      <c r="M1372" s="161">
        <v>794.59199999999998</v>
      </c>
      <c r="N1372" s="161">
        <v>1017</v>
      </c>
      <c r="O1372" s="156" t="str">
        <f t="shared" si="21"/>
        <v>BPLRJ00020</v>
      </c>
    </row>
    <row r="1373" spans="1:15" ht="17.399999999999999">
      <c r="A1373" s="157" t="s">
        <v>6167</v>
      </c>
      <c r="B1373" s="157" t="s">
        <v>6168</v>
      </c>
      <c r="C1373" s="158"/>
      <c r="D1373" s="158"/>
      <c r="E1373" s="159"/>
      <c r="F1373" s="160" t="s">
        <v>4764</v>
      </c>
      <c r="G1373" s="160" t="s">
        <v>4767</v>
      </c>
      <c r="H1373" s="161">
        <v>315</v>
      </c>
      <c r="I1373" s="162">
        <v>28</v>
      </c>
      <c r="J1373" s="161">
        <v>403.2</v>
      </c>
      <c r="K1373" s="162">
        <v>22</v>
      </c>
      <c r="L1373" s="161">
        <v>88.703999999999994</v>
      </c>
      <c r="M1373" s="161">
        <v>403.70400000000001</v>
      </c>
      <c r="N1373" s="161">
        <v>517</v>
      </c>
      <c r="O1373" s="156" t="str">
        <f t="shared" si="21"/>
        <v>BPLRJ00021</v>
      </c>
    </row>
    <row r="1374" spans="1:15" ht="17.399999999999999">
      <c r="A1374" s="157" t="s">
        <v>6169</v>
      </c>
      <c r="B1374" s="157" t="s">
        <v>6170</v>
      </c>
      <c r="C1374" s="158"/>
      <c r="D1374" s="158"/>
      <c r="E1374" s="159"/>
      <c r="F1374" s="160" t="s">
        <v>4764</v>
      </c>
      <c r="G1374" s="160" t="s">
        <v>4767</v>
      </c>
      <c r="H1374" s="161">
        <v>315</v>
      </c>
      <c r="I1374" s="162">
        <v>28</v>
      </c>
      <c r="J1374" s="161">
        <v>403.2</v>
      </c>
      <c r="K1374" s="162">
        <v>22</v>
      </c>
      <c r="L1374" s="161">
        <v>88.703999999999994</v>
      </c>
      <c r="M1374" s="161">
        <v>403.70400000000001</v>
      </c>
      <c r="N1374" s="161">
        <v>517</v>
      </c>
      <c r="O1374" s="156" t="str">
        <f t="shared" si="21"/>
        <v>BPLRJ00022</v>
      </c>
    </row>
    <row r="1375" spans="1:15" ht="34.799999999999997">
      <c r="A1375" s="157" t="s">
        <v>6171</v>
      </c>
      <c r="B1375" s="157" t="s">
        <v>6172</v>
      </c>
      <c r="C1375" s="158"/>
      <c r="D1375" s="157" t="s">
        <v>26</v>
      </c>
      <c r="E1375" s="163" t="s">
        <v>4766</v>
      </c>
      <c r="F1375" s="160" t="s">
        <v>4828</v>
      </c>
      <c r="G1375" s="160" t="s">
        <v>4831</v>
      </c>
      <c r="H1375" s="161">
        <v>915</v>
      </c>
      <c r="I1375" s="162">
        <v>28</v>
      </c>
      <c r="J1375" s="161">
        <v>1171</v>
      </c>
      <c r="K1375" s="162">
        <v>22</v>
      </c>
      <c r="L1375" s="161">
        <v>257.66399999999999</v>
      </c>
      <c r="M1375" s="161">
        <v>1173</v>
      </c>
      <c r="N1375" s="161">
        <v>1501</v>
      </c>
      <c r="O1375" s="156" t="str">
        <f t="shared" si="21"/>
        <v>BPLRM00593</v>
      </c>
    </row>
    <row r="1376" spans="1:15" ht="34.799999999999997">
      <c r="A1376" s="157" t="s">
        <v>6173</v>
      </c>
      <c r="B1376" s="157" t="s">
        <v>6174</v>
      </c>
      <c r="C1376" s="158"/>
      <c r="D1376" s="157" t="s">
        <v>26</v>
      </c>
      <c r="E1376" s="163" t="s">
        <v>4766</v>
      </c>
      <c r="F1376" s="160" t="s">
        <v>4828</v>
      </c>
      <c r="G1376" s="160" t="s">
        <v>4831</v>
      </c>
      <c r="H1376" s="161">
        <v>575</v>
      </c>
      <c r="I1376" s="162">
        <v>28</v>
      </c>
      <c r="J1376" s="161">
        <v>736</v>
      </c>
      <c r="K1376" s="162">
        <v>22</v>
      </c>
      <c r="L1376" s="161">
        <v>161.91999999999999</v>
      </c>
      <c r="M1376" s="161">
        <v>736.92</v>
      </c>
      <c r="N1376" s="161">
        <v>943</v>
      </c>
      <c r="O1376" s="156" t="str">
        <f t="shared" si="21"/>
        <v>BPLRM00594</v>
      </c>
    </row>
    <row r="1377" spans="1:15" ht="34.799999999999997">
      <c r="A1377" s="157" t="s">
        <v>6175</v>
      </c>
      <c r="B1377" s="157" t="s">
        <v>6176</v>
      </c>
      <c r="C1377" s="158"/>
      <c r="D1377" s="157" t="s">
        <v>26</v>
      </c>
      <c r="E1377" s="163" t="s">
        <v>4766</v>
      </c>
      <c r="F1377" s="160" t="s">
        <v>4828</v>
      </c>
      <c r="G1377" s="160" t="s">
        <v>4831</v>
      </c>
      <c r="H1377" s="161">
        <v>580</v>
      </c>
      <c r="I1377" s="162">
        <v>28</v>
      </c>
      <c r="J1377" s="161">
        <v>742.4</v>
      </c>
      <c r="K1377" s="162">
        <v>22</v>
      </c>
      <c r="L1377" s="161">
        <v>163.328</v>
      </c>
      <c r="M1377" s="161">
        <v>743.32799999999997</v>
      </c>
      <c r="N1377" s="161">
        <v>951</v>
      </c>
      <c r="O1377" s="156" t="str">
        <f t="shared" si="21"/>
        <v>BPLRM00595</v>
      </c>
    </row>
    <row r="1378" spans="1:15" ht="34.799999999999997">
      <c r="A1378" s="157" t="s">
        <v>6177</v>
      </c>
      <c r="B1378" s="157" t="s">
        <v>6178</v>
      </c>
      <c r="C1378" s="158"/>
      <c r="D1378" s="157" t="s">
        <v>26</v>
      </c>
      <c r="E1378" s="163" t="s">
        <v>4766</v>
      </c>
      <c r="F1378" s="160" t="s">
        <v>4828</v>
      </c>
      <c r="G1378" s="160" t="s">
        <v>4831</v>
      </c>
      <c r="H1378" s="161">
        <v>545</v>
      </c>
      <c r="I1378" s="162">
        <v>28</v>
      </c>
      <c r="J1378" s="161">
        <v>697.6</v>
      </c>
      <c r="K1378" s="162">
        <v>22</v>
      </c>
      <c r="L1378" s="161">
        <v>153.47200000000001</v>
      </c>
      <c r="M1378" s="161">
        <v>698.47199999999998</v>
      </c>
      <c r="N1378" s="161">
        <v>894</v>
      </c>
      <c r="O1378" s="156" t="str">
        <f t="shared" si="21"/>
        <v>BPLRM00597</v>
      </c>
    </row>
    <row r="1379" spans="1:15" ht="34.799999999999997">
      <c r="A1379" s="157" t="s">
        <v>6179</v>
      </c>
      <c r="B1379" s="157" t="s">
        <v>6180</v>
      </c>
      <c r="C1379" s="158"/>
      <c r="D1379" s="157" t="s">
        <v>26</v>
      </c>
      <c r="E1379" s="163" t="s">
        <v>4766</v>
      </c>
      <c r="F1379" s="160" t="s">
        <v>4828</v>
      </c>
      <c r="G1379" s="160" t="s">
        <v>4831</v>
      </c>
      <c r="H1379" s="161">
        <v>835</v>
      </c>
      <c r="I1379" s="162">
        <v>28</v>
      </c>
      <c r="J1379" s="161">
        <v>1069</v>
      </c>
      <c r="K1379" s="162">
        <v>22</v>
      </c>
      <c r="L1379" s="161">
        <v>235.136</v>
      </c>
      <c r="M1379" s="161">
        <v>1070</v>
      </c>
      <c r="N1379" s="161">
        <v>1370</v>
      </c>
      <c r="O1379" s="156" t="str">
        <f t="shared" si="21"/>
        <v>BPLRM00604</v>
      </c>
    </row>
    <row r="1380" spans="1:15" ht="34.799999999999997">
      <c r="A1380" s="157" t="s">
        <v>6181</v>
      </c>
      <c r="B1380" s="157" t="s">
        <v>6182</v>
      </c>
      <c r="C1380" s="158"/>
      <c r="D1380" s="157" t="s">
        <v>26</v>
      </c>
      <c r="E1380" s="163" t="s">
        <v>4766</v>
      </c>
      <c r="F1380" s="160" t="s">
        <v>4828</v>
      </c>
      <c r="G1380" s="160" t="s">
        <v>4831</v>
      </c>
      <c r="H1380" s="161">
        <v>825</v>
      </c>
      <c r="I1380" s="162">
        <v>28</v>
      </c>
      <c r="J1380" s="161">
        <v>1056</v>
      </c>
      <c r="K1380" s="162">
        <v>22</v>
      </c>
      <c r="L1380" s="161">
        <v>232.32</v>
      </c>
      <c r="M1380" s="161">
        <v>1057</v>
      </c>
      <c r="N1380" s="161">
        <v>1353</v>
      </c>
      <c r="O1380" s="156" t="str">
        <f t="shared" si="21"/>
        <v>BPLRM00605</v>
      </c>
    </row>
    <row r="1381" spans="1:15" ht="34.799999999999997">
      <c r="A1381" s="157" t="s">
        <v>6183</v>
      </c>
      <c r="B1381" s="157" t="s">
        <v>6184</v>
      </c>
      <c r="C1381" s="158"/>
      <c r="D1381" s="157" t="s">
        <v>29</v>
      </c>
      <c r="E1381" s="163" t="s">
        <v>4766</v>
      </c>
      <c r="F1381" s="160" t="s">
        <v>4764</v>
      </c>
      <c r="G1381" s="160" t="s">
        <v>4765</v>
      </c>
      <c r="H1381" s="161">
        <v>380</v>
      </c>
      <c r="I1381" s="162">
        <v>28</v>
      </c>
      <c r="J1381" s="161">
        <v>486.40000000000003</v>
      </c>
      <c r="K1381" s="162">
        <v>22</v>
      </c>
      <c r="L1381" s="161">
        <v>107.00800000000001</v>
      </c>
      <c r="M1381" s="161">
        <v>487.00800000000004</v>
      </c>
      <c r="N1381" s="161">
        <v>623</v>
      </c>
      <c r="O1381" s="156" t="str">
        <f t="shared" si="21"/>
        <v>BPLSF00069</v>
      </c>
    </row>
    <row r="1382" spans="1:15" ht="34.799999999999997">
      <c r="A1382" s="157" t="s">
        <v>6185</v>
      </c>
      <c r="B1382" s="157" t="s">
        <v>6186</v>
      </c>
      <c r="C1382" s="158"/>
      <c r="D1382" s="157" t="s">
        <v>29</v>
      </c>
      <c r="E1382" s="163" t="s">
        <v>4766</v>
      </c>
      <c r="F1382" s="160" t="s">
        <v>4764</v>
      </c>
      <c r="G1382" s="160" t="s">
        <v>4765</v>
      </c>
      <c r="H1382" s="161">
        <v>360</v>
      </c>
      <c r="I1382" s="162">
        <v>28</v>
      </c>
      <c r="J1382" s="161">
        <v>460.8</v>
      </c>
      <c r="K1382" s="162">
        <v>22</v>
      </c>
      <c r="L1382" s="161">
        <v>101.376</v>
      </c>
      <c r="M1382" s="161">
        <v>461.37599999999998</v>
      </c>
      <c r="N1382" s="161">
        <v>591</v>
      </c>
      <c r="O1382" s="156" t="str">
        <f t="shared" si="21"/>
        <v>BPLSF00070</v>
      </c>
    </row>
    <row r="1383" spans="1:15" ht="34.799999999999997">
      <c r="A1383" s="157" t="s">
        <v>6187</v>
      </c>
      <c r="B1383" s="157" t="s">
        <v>6188</v>
      </c>
      <c r="C1383" s="158"/>
      <c r="D1383" s="157" t="s">
        <v>29</v>
      </c>
      <c r="E1383" s="163" t="s">
        <v>4766</v>
      </c>
      <c r="F1383" s="160" t="s">
        <v>4828</v>
      </c>
      <c r="G1383" s="160" t="s">
        <v>4765</v>
      </c>
      <c r="H1383" s="161">
        <v>690</v>
      </c>
      <c r="I1383" s="162">
        <v>28</v>
      </c>
      <c r="J1383" s="161">
        <v>883.2</v>
      </c>
      <c r="K1383" s="162">
        <v>22</v>
      </c>
      <c r="L1383" s="161">
        <v>194.304</v>
      </c>
      <c r="M1383" s="161">
        <v>884.30399999999997</v>
      </c>
      <c r="N1383" s="161">
        <v>1132</v>
      </c>
      <c r="O1383" s="156" t="str">
        <f t="shared" si="21"/>
        <v>BPLSF00071</v>
      </c>
    </row>
    <row r="1384" spans="1:15" ht="34.799999999999997">
      <c r="A1384" s="157" t="s">
        <v>6189</v>
      </c>
      <c r="B1384" s="157" t="s">
        <v>6190</v>
      </c>
      <c r="C1384" s="158"/>
      <c r="D1384" s="157" t="s">
        <v>29</v>
      </c>
      <c r="E1384" s="163" t="s">
        <v>4766</v>
      </c>
      <c r="F1384" s="160" t="s">
        <v>4764</v>
      </c>
      <c r="G1384" s="160" t="s">
        <v>4765</v>
      </c>
      <c r="H1384" s="161">
        <v>320</v>
      </c>
      <c r="I1384" s="162">
        <v>28</v>
      </c>
      <c r="J1384" s="161">
        <v>409.6</v>
      </c>
      <c r="K1384" s="162">
        <v>22</v>
      </c>
      <c r="L1384" s="161">
        <v>90.112000000000009</v>
      </c>
      <c r="M1384" s="161">
        <v>410.11200000000002</v>
      </c>
      <c r="N1384" s="161">
        <v>525</v>
      </c>
      <c r="O1384" s="156" t="str">
        <f t="shared" si="21"/>
        <v>BPLSF00072</v>
      </c>
    </row>
    <row r="1385" spans="1:15" ht="34.799999999999997">
      <c r="A1385" s="157" t="s">
        <v>6191</v>
      </c>
      <c r="B1385" s="157" t="s">
        <v>6192</v>
      </c>
      <c r="C1385" s="158"/>
      <c r="D1385" s="157" t="s">
        <v>29</v>
      </c>
      <c r="E1385" s="163" t="s">
        <v>4766</v>
      </c>
      <c r="F1385" s="160" t="s">
        <v>4764</v>
      </c>
      <c r="G1385" s="160" t="s">
        <v>4765</v>
      </c>
      <c r="H1385" s="161">
        <v>300</v>
      </c>
      <c r="I1385" s="162">
        <v>28</v>
      </c>
      <c r="J1385" s="161">
        <v>384</v>
      </c>
      <c r="K1385" s="162">
        <v>22</v>
      </c>
      <c r="L1385" s="161">
        <v>84.48</v>
      </c>
      <c r="M1385" s="161">
        <v>384.48</v>
      </c>
      <c r="N1385" s="161">
        <v>492</v>
      </c>
      <c r="O1385" s="156" t="str">
        <f t="shared" si="21"/>
        <v>BPLSF00073</v>
      </c>
    </row>
    <row r="1386" spans="1:15" ht="34.799999999999997">
      <c r="A1386" s="157" t="s">
        <v>6193</v>
      </c>
      <c r="B1386" s="157" t="s">
        <v>6194</v>
      </c>
      <c r="C1386" s="158"/>
      <c r="D1386" s="157" t="s">
        <v>29</v>
      </c>
      <c r="E1386" s="163" t="s">
        <v>4766</v>
      </c>
      <c r="F1386" s="160" t="s">
        <v>4764</v>
      </c>
      <c r="G1386" s="160" t="s">
        <v>4765</v>
      </c>
      <c r="H1386" s="161">
        <v>300</v>
      </c>
      <c r="I1386" s="162">
        <v>28</v>
      </c>
      <c r="J1386" s="161">
        <v>384</v>
      </c>
      <c r="K1386" s="162">
        <v>22</v>
      </c>
      <c r="L1386" s="161">
        <v>84.48</v>
      </c>
      <c r="M1386" s="161">
        <v>384.48</v>
      </c>
      <c r="N1386" s="161">
        <v>492</v>
      </c>
      <c r="O1386" s="156" t="str">
        <f t="shared" si="21"/>
        <v>BPLSF00074</v>
      </c>
    </row>
    <row r="1387" spans="1:15" ht="34.799999999999997">
      <c r="A1387" s="157" t="s">
        <v>6195</v>
      </c>
      <c r="B1387" s="157" t="s">
        <v>6196</v>
      </c>
      <c r="C1387" s="158"/>
      <c r="D1387" s="157" t="s">
        <v>29</v>
      </c>
      <c r="E1387" s="163" t="s">
        <v>4766</v>
      </c>
      <c r="F1387" s="160" t="s">
        <v>4828</v>
      </c>
      <c r="G1387" s="160" t="s">
        <v>4765</v>
      </c>
      <c r="H1387" s="161">
        <v>405</v>
      </c>
      <c r="I1387" s="162">
        <v>28</v>
      </c>
      <c r="J1387" s="161">
        <v>518.4</v>
      </c>
      <c r="K1387" s="162">
        <v>22</v>
      </c>
      <c r="L1387" s="161">
        <v>114.048</v>
      </c>
      <c r="M1387" s="161">
        <v>519.048</v>
      </c>
      <c r="N1387" s="161">
        <v>664</v>
      </c>
      <c r="O1387" s="156" t="str">
        <f t="shared" si="21"/>
        <v>BPLSF00075</v>
      </c>
    </row>
    <row r="1388" spans="1:15" ht="34.799999999999997">
      <c r="A1388" s="157" t="s">
        <v>6197</v>
      </c>
      <c r="B1388" s="157" t="s">
        <v>6198</v>
      </c>
      <c r="C1388" s="158"/>
      <c r="D1388" s="157" t="s">
        <v>29</v>
      </c>
      <c r="E1388" s="163" t="s">
        <v>4766</v>
      </c>
      <c r="F1388" s="160" t="s">
        <v>4764</v>
      </c>
      <c r="G1388" s="160" t="s">
        <v>4765</v>
      </c>
      <c r="H1388" s="161">
        <v>190</v>
      </c>
      <c r="I1388" s="162">
        <v>28</v>
      </c>
      <c r="J1388" s="161">
        <v>243.20000000000002</v>
      </c>
      <c r="K1388" s="162">
        <v>22</v>
      </c>
      <c r="L1388" s="161">
        <v>53.504000000000005</v>
      </c>
      <c r="M1388" s="161">
        <v>243.50400000000002</v>
      </c>
      <c r="N1388" s="161">
        <v>312</v>
      </c>
      <c r="O1388" s="156" t="str">
        <f t="shared" si="21"/>
        <v>BPLSF00076</v>
      </c>
    </row>
    <row r="1389" spans="1:15" ht="34.799999999999997">
      <c r="A1389" s="157" t="s">
        <v>6199</v>
      </c>
      <c r="B1389" s="157" t="s">
        <v>6200</v>
      </c>
      <c r="C1389" s="158"/>
      <c r="D1389" s="157" t="s">
        <v>29</v>
      </c>
      <c r="E1389" s="163" t="s">
        <v>4766</v>
      </c>
      <c r="F1389" s="160" t="s">
        <v>4764</v>
      </c>
      <c r="G1389" s="160" t="s">
        <v>4765</v>
      </c>
      <c r="H1389" s="161">
        <v>190</v>
      </c>
      <c r="I1389" s="162">
        <v>28</v>
      </c>
      <c r="J1389" s="161">
        <v>243.20000000000002</v>
      </c>
      <c r="K1389" s="162">
        <v>22</v>
      </c>
      <c r="L1389" s="161">
        <v>53.504000000000005</v>
      </c>
      <c r="M1389" s="161">
        <v>243.50400000000002</v>
      </c>
      <c r="N1389" s="161">
        <v>312</v>
      </c>
      <c r="O1389" s="156" t="str">
        <f t="shared" si="21"/>
        <v>BPLSF00077</v>
      </c>
    </row>
    <row r="1390" spans="1:15" ht="34.799999999999997">
      <c r="A1390" s="157" t="s">
        <v>6201</v>
      </c>
      <c r="B1390" s="157" t="s">
        <v>6202</v>
      </c>
      <c r="C1390" s="158"/>
      <c r="D1390" s="157" t="s">
        <v>29</v>
      </c>
      <c r="E1390" s="163" t="s">
        <v>4766</v>
      </c>
      <c r="F1390" s="160" t="s">
        <v>4828</v>
      </c>
      <c r="G1390" s="160" t="s">
        <v>4765</v>
      </c>
      <c r="H1390" s="161">
        <v>420</v>
      </c>
      <c r="I1390" s="162">
        <v>28</v>
      </c>
      <c r="J1390" s="161">
        <v>537.6</v>
      </c>
      <c r="K1390" s="162">
        <v>22</v>
      </c>
      <c r="L1390" s="161">
        <v>118.27200000000001</v>
      </c>
      <c r="M1390" s="161">
        <v>538.27200000000005</v>
      </c>
      <c r="N1390" s="161">
        <v>689</v>
      </c>
      <c r="O1390" s="156" t="str">
        <f t="shared" si="21"/>
        <v>BPLSF00078</v>
      </c>
    </row>
    <row r="1391" spans="1:15" ht="17.399999999999999">
      <c r="A1391" s="157" t="s">
        <v>6203</v>
      </c>
      <c r="B1391" s="157" t="s">
        <v>6204</v>
      </c>
      <c r="C1391" s="158"/>
      <c r="D1391" s="158"/>
      <c r="E1391" s="159"/>
      <c r="F1391" s="160" t="s">
        <v>4764</v>
      </c>
      <c r="G1391" s="160" t="s">
        <v>4767</v>
      </c>
      <c r="H1391" s="161">
        <v>80</v>
      </c>
      <c r="I1391" s="162">
        <v>28</v>
      </c>
      <c r="J1391" s="161">
        <v>102.4</v>
      </c>
      <c r="K1391" s="162">
        <v>22</v>
      </c>
      <c r="L1391" s="161">
        <v>22.528000000000002</v>
      </c>
      <c r="M1391" s="161">
        <v>102.52800000000001</v>
      </c>
      <c r="N1391" s="161">
        <v>131</v>
      </c>
      <c r="O1391" s="156" t="str">
        <f t="shared" si="21"/>
        <v>BPLSF00131</v>
      </c>
    </row>
    <row r="1392" spans="1:15" ht="17.399999999999999">
      <c r="A1392" s="157" t="s">
        <v>6205</v>
      </c>
      <c r="B1392" s="157" t="s">
        <v>6206</v>
      </c>
      <c r="C1392" s="158"/>
      <c r="D1392" s="158"/>
      <c r="E1392" s="159"/>
      <c r="F1392" s="160" t="s">
        <v>4764</v>
      </c>
      <c r="G1392" s="160" t="s">
        <v>4767</v>
      </c>
      <c r="H1392" s="161">
        <v>300</v>
      </c>
      <c r="I1392" s="162">
        <v>28</v>
      </c>
      <c r="J1392" s="161">
        <v>384</v>
      </c>
      <c r="K1392" s="162">
        <v>22</v>
      </c>
      <c r="L1392" s="161">
        <v>84.48</v>
      </c>
      <c r="M1392" s="161">
        <v>384.48</v>
      </c>
      <c r="N1392" s="161">
        <v>492</v>
      </c>
      <c r="O1392" s="156" t="str">
        <f t="shared" si="21"/>
        <v>BPLSF00132</v>
      </c>
    </row>
    <row r="1393" spans="1:15" ht="17.399999999999999">
      <c r="A1393" s="157" t="s">
        <v>6207</v>
      </c>
      <c r="B1393" s="157" t="s">
        <v>6208</v>
      </c>
      <c r="C1393" s="158"/>
      <c r="D1393" s="158"/>
      <c r="E1393" s="159"/>
      <c r="F1393" s="160" t="s">
        <v>4764</v>
      </c>
      <c r="G1393" s="160" t="s">
        <v>4767</v>
      </c>
      <c r="H1393" s="161">
        <v>305</v>
      </c>
      <c r="I1393" s="162">
        <v>28</v>
      </c>
      <c r="J1393" s="161">
        <v>390.40000000000003</v>
      </c>
      <c r="K1393" s="162">
        <v>22</v>
      </c>
      <c r="L1393" s="161">
        <v>85.888000000000005</v>
      </c>
      <c r="M1393" s="161">
        <v>390.88800000000003</v>
      </c>
      <c r="N1393" s="161">
        <v>500</v>
      </c>
      <c r="O1393" s="156" t="str">
        <f t="shared" si="21"/>
        <v>BPLSF00133</v>
      </c>
    </row>
    <row r="1394" spans="1:15" ht="17.399999999999999">
      <c r="A1394" s="157" t="s">
        <v>6209</v>
      </c>
      <c r="B1394" s="157" t="s">
        <v>6210</v>
      </c>
      <c r="C1394" s="158"/>
      <c r="D1394" s="158"/>
      <c r="E1394" s="159"/>
      <c r="F1394" s="160" t="s">
        <v>4764</v>
      </c>
      <c r="G1394" s="160" t="s">
        <v>4767</v>
      </c>
      <c r="H1394" s="161">
        <v>270</v>
      </c>
      <c r="I1394" s="162">
        <v>28</v>
      </c>
      <c r="J1394" s="161">
        <v>345.6</v>
      </c>
      <c r="K1394" s="162">
        <v>22</v>
      </c>
      <c r="L1394" s="161">
        <v>76.032000000000011</v>
      </c>
      <c r="M1394" s="161">
        <v>346.03200000000004</v>
      </c>
      <c r="N1394" s="161">
        <v>443</v>
      </c>
      <c r="O1394" s="156" t="str">
        <f t="shared" si="21"/>
        <v>BPLSF00134</v>
      </c>
    </row>
    <row r="1395" spans="1:15" ht="17.399999999999999">
      <c r="A1395" s="157" t="s">
        <v>6211</v>
      </c>
      <c r="B1395" s="157" t="s">
        <v>6212</v>
      </c>
      <c r="C1395" s="158"/>
      <c r="D1395" s="158"/>
      <c r="E1395" s="159"/>
      <c r="F1395" s="160" t="s">
        <v>4828</v>
      </c>
      <c r="G1395" s="160" t="s">
        <v>4767</v>
      </c>
      <c r="H1395" s="161">
        <v>540</v>
      </c>
      <c r="I1395" s="162">
        <v>28</v>
      </c>
      <c r="J1395" s="161">
        <v>691.2</v>
      </c>
      <c r="K1395" s="162">
        <v>22</v>
      </c>
      <c r="L1395" s="161">
        <v>152.06400000000002</v>
      </c>
      <c r="M1395" s="161">
        <v>692.06400000000008</v>
      </c>
      <c r="N1395" s="161">
        <v>886</v>
      </c>
      <c r="O1395" s="156" t="str">
        <f t="shared" si="21"/>
        <v>BPLSF00135</v>
      </c>
    </row>
    <row r="1396" spans="1:15" ht="17.399999999999999">
      <c r="A1396" s="157" t="s">
        <v>6213</v>
      </c>
      <c r="B1396" s="157" t="s">
        <v>6214</v>
      </c>
      <c r="C1396" s="158"/>
      <c r="D1396" s="158"/>
      <c r="E1396" s="159"/>
      <c r="F1396" s="160" t="s">
        <v>4828</v>
      </c>
      <c r="G1396" s="160" t="s">
        <v>4767</v>
      </c>
      <c r="H1396" s="161">
        <v>540</v>
      </c>
      <c r="I1396" s="162">
        <v>28</v>
      </c>
      <c r="J1396" s="161">
        <v>691.2</v>
      </c>
      <c r="K1396" s="162">
        <v>22</v>
      </c>
      <c r="L1396" s="161">
        <v>152.06400000000002</v>
      </c>
      <c r="M1396" s="161">
        <v>692.06400000000008</v>
      </c>
      <c r="N1396" s="161">
        <v>886</v>
      </c>
      <c r="O1396" s="156" t="str">
        <f t="shared" si="21"/>
        <v>BPLSF00136</v>
      </c>
    </row>
    <row r="1397" spans="1:15" ht="17.399999999999999">
      <c r="A1397" s="157" t="s">
        <v>6215</v>
      </c>
      <c r="B1397" s="157" t="s">
        <v>6216</v>
      </c>
      <c r="C1397" s="158"/>
      <c r="D1397" s="158"/>
      <c r="E1397" s="159"/>
      <c r="F1397" s="160" t="s">
        <v>4764</v>
      </c>
      <c r="G1397" s="160" t="s">
        <v>4767</v>
      </c>
      <c r="H1397" s="161">
        <v>125</v>
      </c>
      <c r="I1397" s="162">
        <v>28</v>
      </c>
      <c r="J1397" s="161">
        <v>160</v>
      </c>
      <c r="K1397" s="162">
        <v>22</v>
      </c>
      <c r="L1397" s="161">
        <v>35.200000000000003</v>
      </c>
      <c r="M1397" s="161">
        <v>160.19999999999999</v>
      </c>
      <c r="N1397" s="161">
        <v>205</v>
      </c>
      <c r="O1397" s="156" t="str">
        <f t="shared" si="21"/>
        <v>BPLSF00137</v>
      </c>
    </row>
    <row r="1398" spans="1:15" ht="17.399999999999999">
      <c r="A1398" s="157" t="s">
        <v>6217</v>
      </c>
      <c r="B1398" s="157" t="s">
        <v>6218</v>
      </c>
      <c r="C1398" s="158"/>
      <c r="D1398" s="158"/>
      <c r="E1398" s="159"/>
      <c r="F1398" s="160" t="s">
        <v>4764</v>
      </c>
      <c r="G1398" s="160" t="s">
        <v>4767</v>
      </c>
      <c r="H1398" s="161">
        <v>50</v>
      </c>
      <c r="I1398" s="162">
        <v>28</v>
      </c>
      <c r="J1398" s="161">
        <v>64</v>
      </c>
      <c r="K1398" s="162">
        <v>22</v>
      </c>
      <c r="L1398" s="161">
        <v>14.08</v>
      </c>
      <c r="M1398" s="161">
        <v>64.08</v>
      </c>
      <c r="N1398" s="161">
        <v>82</v>
      </c>
      <c r="O1398" s="156" t="str">
        <f t="shared" si="21"/>
        <v>BPLSF00138</v>
      </c>
    </row>
    <row r="1399" spans="1:15" ht="17.399999999999999">
      <c r="A1399" s="157" t="s">
        <v>879</v>
      </c>
      <c r="B1399" s="157" t="s">
        <v>880</v>
      </c>
      <c r="C1399" s="158"/>
      <c r="D1399" s="158"/>
      <c r="E1399" s="159"/>
      <c r="F1399" s="160" t="s">
        <v>4764</v>
      </c>
      <c r="G1399" s="160" t="s">
        <v>4767</v>
      </c>
      <c r="H1399" s="161">
        <v>325</v>
      </c>
      <c r="I1399" s="162">
        <v>28</v>
      </c>
      <c r="J1399" s="161">
        <v>416</v>
      </c>
      <c r="K1399" s="162">
        <v>22</v>
      </c>
      <c r="L1399" s="161">
        <v>91.52</v>
      </c>
      <c r="M1399" s="161">
        <v>416.52</v>
      </c>
      <c r="N1399" s="161">
        <v>533</v>
      </c>
      <c r="O1399" s="156" t="str">
        <f t="shared" si="21"/>
        <v>BPLSF00139</v>
      </c>
    </row>
    <row r="1400" spans="1:15" ht="34.799999999999997">
      <c r="A1400" s="157" t="s">
        <v>6219</v>
      </c>
      <c r="B1400" s="157" t="s">
        <v>6220</v>
      </c>
      <c r="C1400" s="158"/>
      <c r="D1400" s="157" t="s">
        <v>27</v>
      </c>
      <c r="E1400" s="163" t="s">
        <v>4766</v>
      </c>
      <c r="F1400" s="160" t="s">
        <v>4764</v>
      </c>
      <c r="G1400" s="160" t="s">
        <v>4767</v>
      </c>
      <c r="H1400" s="161">
        <v>5</v>
      </c>
      <c r="I1400" s="162">
        <v>28</v>
      </c>
      <c r="J1400" s="161">
        <v>6.4</v>
      </c>
      <c r="K1400" s="162">
        <v>22</v>
      </c>
      <c r="L1400" s="161">
        <v>1.4080000000000001</v>
      </c>
      <c r="M1400" s="161">
        <v>6.4080000000000004</v>
      </c>
      <c r="N1400" s="161">
        <v>8</v>
      </c>
      <c r="O1400" s="156" t="str">
        <f t="shared" si="21"/>
        <v>BPLSF00139-1</v>
      </c>
    </row>
    <row r="1401" spans="1:15" ht="34.799999999999997">
      <c r="A1401" s="157" t="s">
        <v>6221</v>
      </c>
      <c r="B1401" s="157" t="s">
        <v>6222</v>
      </c>
      <c r="C1401" s="158"/>
      <c r="D1401" s="157" t="s">
        <v>27</v>
      </c>
      <c r="E1401" s="163" t="s">
        <v>4766</v>
      </c>
      <c r="F1401" s="160" t="s">
        <v>4764</v>
      </c>
      <c r="G1401" s="160" t="s">
        <v>4767</v>
      </c>
      <c r="H1401" s="161">
        <v>5</v>
      </c>
      <c r="I1401" s="162">
        <v>28</v>
      </c>
      <c r="J1401" s="161">
        <v>6.4</v>
      </c>
      <c r="K1401" s="162">
        <v>22</v>
      </c>
      <c r="L1401" s="161">
        <v>1.4080000000000001</v>
      </c>
      <c r="M1401" s="161">
        <v>6.4080000000000004</v>
      </c>
      <c r="N1401" s="161">
        <v>8</v>
      </c>
      <c r="O1401" s="156" t="str">
        <f t="shared" si="21"/>
        <v>BPLSF00139-2</v>
      </c>
    </row>
    <row r="1402" spans="1:15" ht="17.399999999999999">
      <c r="A1402" s="157" t="s">
        <v>6223</v>
      </c>
      <c r="B1402" s="157" t="s">
        <v>6224</v>
      </c>
      <c r="C1402" s="158"/>
      <c r="D1402" s="158"/>
      <c r="E1402" s="159"/>
      <c r="F1402" s="160" t="s">
        <v>4764</v>
      </c>
      <c r="G1402" s="160" t="s">
        <v>4767</v>
      </c>
      <c r="H1402" s="161">
        <v>280</v>
      </c>
      <c r="I1402" s="162">
        <v>28</v>
      </c>
      <c r="J1402" s="161">
        <v>358.40000000000003</v>
      </c>
      <c r="K1402" s="162">
        <v>22</v>
      </c>
      <c r="L1402" s="161">
        <v>78.848000000000013</v>
      </c>
      <c r="M1402" s="161">
        <v>358.84800000000001</v>
      </c>
      <c r="N1402" s="161">
        <v>459</v>
      </c>
      <c r="O1402" s="156" t="str">
        <f t="shared" si="21"/>
        <v>BPLSF00140</v>
      </c>
    </row>
    <row r="1403" spans="1:15" ht="17.399999999999999">
      <c r="A1403" s="157" t="s">
        <v>6225</v>
      </c>
      <c r="B1403" s="157" t="s">
        <v>6226</v>
      </c>
      <c r="C1403" s="158"/>
      <c r="D1403" s="158"/>
      <c r="E1403" s="159"/>
      <c r="F1403" s="160" t="s">
        <v>4764</v>
      </c>
      <c r="G1403" s="160" t="s">
        <v>4767</v>
      </c>
      <c r="H1403" s="161">
        <v>225</v>
      </c>
      <c r="I1403" s="162">
        <v>28</v>
      </c>
      <c r="J1403" s="161">
        <v>288</v>
      </c>
      <c r="K1403" s="162">
        <v>22</v>
      </c>
      <c r="L1403" s="161">
        <v>63.36</v>
      </c>
      <c r="M1403" s="161">
        <v>288.36</v>
      </c>
      <c r="N1403" s="161">
        <v>369</v>
      </c>
      <c r="O1403" s="156" t="str">
        <f t="shared" si="21"/>
        <v>BPLSF00141</v>
      </c>
    </row>
    <row r="1404" spans="1:15" ht="17.399999999999999">
      <c r="A1404" s="157" t="s">
        <v>6227</v>
      </c>
      <c r="B1404" s="157" t="s">
        <v>6228</v>
      </c>
      <c r="C1404" s="158"/>
      <c r="D1404" s="158"/>
      <c r="E1404" s="159"/>
      <c r="F1404" s="160" t="s">
        <v>4764</v>
      </c>
      <c r="G1404" s="160" t="s">
        <v>4767</v>
      </c>
      <c r="H1404" s="161">
        <v>120</v>
      </c>
      <c r="I1404" s="162">
        <v>28</v>
      </c>
      <c r="J1404" s="161">
        <v>153.6</v>
      </c>
      <c r="K1404" s="162">
        <v>22</v>
      </c>
      <c r="L1404" s="161">
        <v>33.792000000000002</v>
      </c>
      <c r="M1404" s="161">
        <v>153.792</v>
      </c>
      <c r="N1404" s="161">
        <v>197</v>
      </c>
      <c r="O1404" s="156" t="str">
        <f t="shared" si="21"/>
        <v>BPLSF00142</v>
      </c>
    </row>
    <row r="1405" spans="1:15" ht="17.399999999999999">
      <c r="A1405" s="157" t="s">
        <v>6229</v>
      </c>
      <c r="B1405" s="157" t="s">
        <v>6230</v>
      </c>
      <c r="C1405" s="158"/>
      <c r="D1405" s="158"/>
      <c r="E1405" s="159"/>
      <c r="F1405" s="160" t="s">
        <v>4828</v>
      </c>
      <c r="G1405" s="160" t="s">
        <v>4767</v>
      </c>
      <c r="H1405" s="161">
        <v>555</v>
      </c>
      <c r="I1405" s="162">
        <v>28</v>
      </c>
      <c r="J1405" s="161">
        <v>710.4</v>
      </c>
      <c r="K1405" s="162">
        <v>22</v>
      </c>
      <c r="L1405" s="161">
        <v>156.28799999999998</v>
      </c>
      <c r="M1405" s="161">
        <v>711.28800000000001</v>
      </c>
      <c r="N1405" s="161">
        <v>910</v>
      </c>
      <c r="O1405" s="156" t="str">
        <f t="shared" si="21"/>
        <v>BPLSF00143</v>
      </c>
    </row>
    <row r="1406" spans="1:15" ht="17.399999999999999">
      <c r="A1406" s="157" t="s">
        <v>6231</v>
      </c>
      <c r="B1406" s="157" t="s">
        <v>6232</v>
      </c>
      <c r="C1406" s="158"/>
      <c r="D1406" s="158"/>
      <c r="E1406" s="159"/>
      <c r="F1406" s="160" t="s">
        <v>4764</v>
      </c>
      <c r="G1406" s="160" t="s">
        <v>4767</v>
      </c>
      <c r="H1406" s="161">
        <v>360</v>
      </c>
      <c r="I1406" s="162">
        <v>28</v>
      </c>
      <c r="J1406" s="161">
        <v>460.8</v>
      </c>
      <c r="K1406" s="162">
        <v>22</v>
      </c>
      <c r="L1406" s="161">
        <v>101.376</v>
      </c>
      <c r="M1406" s="161">
        <v>461.37599999999998</v>
      </c>
      <c r="N1406" s="161">
        <v>591</v>
      </c>
      <c r="O1406" s="156" t="str">
        <f t="shared" si="21"/>
        <v>BPLSF00144</v>
      </c>
    </row>
    <row r="1407" spans="1:15" ht="17.399999999999999">
      <c r="A1407" s="157" t="s">
        <v>6233</v>
      </c>
      <c r="B1407" s="157" t="s">
        <v>6234</v>
      </c>
      <c r="C1407" s="158"/>
      <c r="D1407" s="158"/>
      <c r="E1407" s="159"/>
      <c r="F1407" s="160" t="s">
        <v>4764</v>
      </c>
      <c r="G1407" s="160" t="s">
        <v>4767</v>
      </c>
      <c r="H1407" s="161">
        <v>360</v>
      </c>
      <c r="I1407" s="162">
        <v>28</v>
      </c>
      <c r="J1407" s="161">
        <v>460.8</v>
      </c>
      <c r="K1407" s="162">
        <v>22</v>
      </c>
      <c r="L1407" s="161">
        <v>101.376</v>
      </c>
      <c r="M1407" s="161">
        <v>461.37599999999998</v>
      </c>
      <c r="N1407" s="161">
        <v>591</v>
      </c>
      <c r="O1407" s="156" t="str">
        <f t="shared" si="21"/>
        <v>BPLSF00145</v>
      </c>
    </row>
    <row r="1408" spans="1:15" ht="17.399999999999999">
      <c r="A1408" s="157" t="s">
        <v>6235</v>
      </c>
      <c r="B1408" s="157" t="s">
        <v>6236</v>
      </c>
      <c r="C1408" s="158"/>
      <c r="D1408" s="158"/>
      <c r="E1408" s="159"/>
      <c r="F1408" s="160" t="s">
        <v>4828</v>
      </c>
      <c r="G1408" s="160" t="s">
        <v>4767</v>
      </c>
      <c r="H1408" s="161">
        <v>475</v>
      </c>
      <c r="I1408" s="162">
        <v>28</v>
      </c>
      <c r="J1408" s="161">
        <v>608</v>
      </c>
      <c r="K1408" s="162">
        <v>22</v>
      </c>
      <c r="L1408" s="161">
        <v>133.76</v>
      </c>
      <c r="M1408" s="161">
        <v>608.76</v>
      </c>
      <c r="N1408" s="161">
        <v>779</v>
      </c>
      <c r="O1408" s="156" t="str">
        <f t="shared" si="21"/>
        <v>BPLSF00146</v>
      </c>
    </row>
    <row r="1409" spans="1:15" ht="34.799999999999997">
      <c r="A1409" s="157" t="s">
        <v>2208</v>
      </c>
      <c r="B1409" s="157" t="s">
        <v>2209</v>
      </c>
      <c r="C1409" s="158"/>
      <c r="D1409" s="157" t="s">
        <v>26</v>
      </c>
      <c r="E1409" s="163" t="s">
        <v>4766</v>
      </c>
      <c r="F1409" s="160" t="s">
        <v>4828</v>
      </c>
      <c r="G1409" s="160" t="s">
        <v>4831</v>
      </c>
      <c r="H1409" s="161">
        <v>440</v>
      </c>
      <c r="I1409" s="162">
        <v>28</v>
      </c>
      <c r="J1409" s="161">
        <v>563.20000000000005</v>
      </c>
      <c r="K1409" s="162">
        <v>22</v>
      </c>
      <c r="L1409" s="161">
        <v>123.90400000000001</v>
      </c>
      <c r="M1409" s="161">
        <v>563.904</v>
      </c>
      <c r="N1409" s="161">
        <v>722</v>
      </c>
      <c r="O1409" s="156" t="str">
        <f t="shared" si="21"/>
        <v>BPLTG00001</v>
      </c>
    </row>
    <row r="1410" spans="1:15" ht="34.799999999999997">
      <c r="A1410" s="157" t="s">
        <v>2212</v>
      </c>
      <c r="B1410" s="157" t="s">
        <v>2213</v>
      </c>
      <c r="C1410" s="158"/>
      <c r="D1410" s="157" t="s">
        <v>26</v>
      </c>
      <c r="E1410" s="163" t="s">
        <v>4766</v>
      </c>
      <c r="F1410" s="160" t="s">
        <v>4828</v>
      </c>
      <c r="G1410" s="160" t="s">
        <v>4831</v>
      </c>
      <c r="H1410" s="161">
        <v>430</v>
      </c>
      <c r="I1410" s="162">
        <v>28</v>
      </c>
      <c r="J1410" s="161">
        <v>550.4</v>
      </c>
      <c r="K1410" s="162">
        <v>22</v>
      </c>
      <c r="L1410" s="161">
        <v>121.08799999999999</v>
      </c>
      <c r="M1410" s="161">
        <v>551.08799999999997</v>
      </c>
      <c r="N1410" s="161">
        <v>705</v>
      </c>
      <c r="O1410" s="156" t="str">
        <f t="shared" ref="O1410:O1473" si="22">VLOOKUP(A1410,Old,1,FALSE)</f>
        <v>BPLTG00002</v>
      </c>
    </row>
    <row r="1411" spans="1:15" ht="34.799999999999997">
      <c r="A1411" s="157" t="s">
        <v>2214</v>
      </c>
      <c r="B1411" s="157" t="s">
        <v>2215</v>
      </c>
      <c r="C1411" s="158"/>
      <c r="D1411" s="157" t="s">
        <v>26</v>
      </c>
      <c r="E1411" s="163" t="s">
        <v>4766</v>
      </c>
      <c r="F1411" s="160" t="s">
        <v>4828</v>
      </c>
      <c r="G1411" s="160" t="s">
        <v>4831</v>
      </c>
      <c r="H1411" s="161">
        <v>1030</v>
      </c>
      <c r="I1411" s="162">
        <v>28</v>
      </c>
      <c r="J1411" s="161">
        <v>1318</v>
      </c>
      <c r="K1411" s="162">
        <v>22</v>
      </c>
      <c r="L1411" s="161">
        <v>290.048</v>
      </c>
      <c r="M1411" s="161">
        <v>1320</v>
      </c>
      <c r="N1411" s="161">
        <v>1690</v>
      </c>
      <c r="O1411" s="156" t="str">
        <f t="shared" si="22"/>
        <v>BPLVO00621</v>
      </c>
    </row>
    <row r="1412" spans="1:15" ht="34.799999999999997">
      <c r="A1412" s="157" t="s">
        <v>2221</v>
      </c>
      <c r="B1412" s="157" t="s">
        <v>2222</v>
      </c>
      <c r="C1412" s="158"/>
      <c r="D1412" s="157" t="s">
        <v>26</v>
      </c>
      <c r="E1412" s="163" t="s">
        <v>4766</v>
      </c>
      <c r="F1412" s="160" t="s">
        <v>4828</v>
      </c>
      <c r="G1412" s="160" t="s">
        <v>4831</v>
      </c>
      <c r="H1412" s="161">
        <v>645</v>
      </c>
      <c r="I1412" s="162">
        <v>28</v>
      </c>
      <c r="J1412" s="161">
        <v>825.6</v>
      </c>
      <c r="K1412" s="162">
        <v>22</v>
      </c>
      <c r="L1412" s="161">
        <v>181.63200000000001</v>
      </c>
      <c r="M1412" s="161">
        <v>826.63200000000006</v>
      </c>
      <c r="N1412" s="161">
        <v>1058</v>
      </c>
      <c r="O1412" s="156" t="str">
        <f t="shared" si="22"/>
        <v>BPLVO00622</v>
      </c>
    </row>
    <row r="1413" spans="1:15" ht="34.799999999999997">
      <c r="A1413" s="157" t="s">
        <v>2226</v>
      </c>
      <c r="B1413" s="157" t="s">
        <v>2227</v>
      </c>
      <c r="C1413" s="158"/>
      <c r="D1413" s="157" t="s">
        <v>26</v>
      </c>
      <c r="E1413" s="163" t="s">
        <v>4766</v>
      </c>
      <c r="F1413" s="160" t="s">
        <v>4828</v>
      </c>
      <c r="G1413" s="160" t="s">
        <v>4831</v>
      </c>
      <c r="H1413" s="161">
        <v>650</v>
      </c>
      <c r="I1413" s="162">
        <v>28</v>
      </c>
      <c r="J1413" s="161">
        <v>832</v>
      </c>
      <c r="K1413" s="162">
        <v>22</v>
      </c>
      <c r="L1413" s="161">
        <v>183.04</v>
      </c>
      <c r="M1413" s="161">
        <v>833.04</v>
      </c>
      <c r="N1413" s="161">
        <v>1066</v>
      </c>
      <c r="O1413" s="156" t="str">
        <f t="shared" si="22"/>
        <v>BPLVO00623</v>
      </c>
    </row>
    <row r="1414" spans="1:15" ht="34.799999999999997">
      <c r="A1414" s="157" t="s">
        <v>2228</v>
      </c>
      <c r="B1414" s="157" t="s">
        <v>2229</v>
      </c>
      <c r="C1414" s="158"/>
      <c r="D1414" s="157" t="s">
        <v>26</v>
      </c>
      <c r="E1414" s="163" t="s">
        <v>4766</v>
      </c>
      <c r="F1414" s="160" t="s">
        <v>4828</v>
      </c>
      <c r="G1414" s="160" t="s">
        <v>4831</v>
      </c>
      <c r="H1414" s="161">
        <v>610</v>
      </c>
      <c r="I1414" s="162">
        <v>28</v>
      </c>
      <c r="J1414" s="161">
        <v>780.80000000000007</v>
      </c>
      <c r="K1414" s="162">
        <v>22</v>
      </c>
      <c r="L1414" s="161">
        <v>171.77600000000001</v>
      </c>
      <c r="M1414" s="161">
        <v>781.77600000000007</v>
      </c>
      <c r="N1414" s="161">
        <v>1001</v>
      </c>
      <c r="O1414" s="156" t="str">
        <f t="shared" si="22"/>
        <v>BPLVO00625</v>
      </c>
    </row>
    <row r="1415" spans="1:15" ht="34.799999999999997">
      <c r="A1415" s="157" t="s">
        <v>2234</v>
      </c>
      <c r="B1415" s="157" t="s">
        <v>2235</v>
      </c>
      <c r="C1415" s="158"/>
      <c r="D1415" s="157" t="s">
        <v>26</v>
      </c>
      <c r="E1415" s="163" t="s">
        <v>4766</v>
      </c>
      <c r="F1415" s="160" t="s">
        <v>4828</v>
      </c>
      <c r="G1415" s="160" t="s">
        <v>4831</v>
      </c>
      <c r="H1415" s="161">
        <v>935</v>
      </c>
      <c r="I1415" s="162">
        <v>28</v>
      </c>
      <c r="J1415" s="161">
        <v>1197</v>
      </c>
      <c r="K1415" s="162">
        <v>22</v>
      </c>
      <c r="L1415" s="161">
        <v>263.29599999999999</v>
      </c>
      <c r="M1415" s="161">
        <v>1198</v>
      </c>
      <c r="N1415" s="161">
        <v>1534</v>
      </c>
      <c r="O1415" s="156" t="str">
        <f t="shared" si="22"/>
        <v>BPLVO00632</v>
      </c>
    </row>
    <row r="1416" spans="1:15" ht="34.799999999999997">
      <c r="A1416" s="157" t="s">
        <v>2242</v>
      </c>
      <c r="B1416" s="157" t="s">
        <v>2243</v>
      </c>
      <c r="C1416" s="158"/>
      <c r="D1416" s="157" t="s">
        <v>26</v>
      </c>
      <c r="E1416" s="163" t="s">
        <v>4766</v>
      </c>
      <c r="F1416" s="160" t="s">
        <v>4828</v>
      </c>
      <c r="G1416" s="160" t="s">
        <v>4831</v>
      </c>
      <c r="H1416" s="161">
        <v>925</v>
      </c>
      <c r="I1416" s="162">
        <v>28</v>
      </c>
      <c r="J1416" s="161">
        <v>1184</v>
      </c>
      <c r="K1416" s="162">
        <v>22</v>
      </c>
      <c r="L1416" s="161">
        <v>260.48</v>
      </c>
      <c r="M1416" s="161">
        <v>1185</v>
      </c>
      <c r="N1416" s="161">
        <v>1517</v>
      </c>
      <c r="O1416" s="156" t="str">
        <f t="shared" si="22"/>
        <v>BPLVO00633</v>
      </c>
    </row>
    <row r="1417" spans="1:15" ht="34.799999999999997">
      <c r="A1417" s="157" t="s">
        <v>6237</v>
      </c>
      <c r="B1417" s="157" t="s">
        <v>6238</v>
      </c>
      <c r="C1417" s="158"/>
      <c r="D1417" s="157" t="s">
        <v>29</v>
      </c>
      <c r="E1417" s="163" t="s">
        <v>4770</v>
      </c>
      <c r="F1417" s="160" t="s">
        <v>4764</v>
      </c>
      <c r="G1417" s="160" t="s">
        <v>4765</v>
      </c>
      <c r="H1417" s="161">
        <v>350</v>
      </c>
      <c r="I1417" s="162">
        <v>28</v>
      </c>
      <c r="J1417" s="161">
        <v>448</v>
      </c>
      <c r="K1417" s="162">
        <v>22</v>
      </c>
      <c r="L1417" s="161">
        <v>98.56</v>
      </c>
      <c r="M1417" s="161">
        <v>448.56</v>
      </c>
      <c r="N1417" s="161">
        <v>574</v>
      </c>
      <c r="O1417" s="156" t="str">
        <f t="shared" si="22"/>
        <v>BPLWT00020</v>
      </c>
    </row>
    <row r="1418" spans="1:15" ht="34.799999999999997">
      <c r="A1418" s="157" t="s">
        <v>6239</v>
      </c>
      <c r="B1418" s="157" t="s">
        <v>6240</v>
      </c>
      <c r="C1418" s="158"/>
      <c r="D1418" s="157" t="s">
        <v>29</v>
      </c>
      <c r="E1418" s="163" t="s">
        <v>4770</v>
      </c>
      <c r="F1418" s="160" t="s">
        <v>4764</v>
      </c>
      <c r="G1418" s="160" t="s">
        <v>4765</v>
      </c>
      <c r="H1418" s="161">
        <v>350</v>
      </c>
      <c r="I1418" s="162">
        <v>28</v>
      </c>
      <c r="J1418" s="161">
        <v>448</v>
      </c>
      <c r="K1418" s="162">
        <v>22</v>
      </c>
      <c r="L1418" s="161">
        <v>98.56</v>
      </c>
      <c r="M1418" s="161">
        <v>448.56</v>
      </c>
      <c r="N1418" s="161">
        <v>574</v>
      </c>
      <c r="O1418" s="156" t="str">
        <f t="shared" si="22"/>
        <v>BPLWT00021</v>
      </c>
    </row>
    <row r="1419" spans="1:15" ht="34.799999999999997">
      <c r="A1419" s="157" t="s">
        <v>6241</v>
      </c>
      <c r="B1419" s="157" t="s">
        <v>9605</v>
      </c>
      <c r="C1419" s="158"/>
      <c r="D1419" s="157" t="s">
        <v>29</v>
      </c>
      <c r="E1419" s="163" t="s">
        <v>4770</v>
      </c>
      <c r="F1419" s="160" t="s">
        <v>4828</v>
      </c>
      <c r="G1419" s="160" t="s">
        <v>4765</v>
      </c>
      <c r="H1419" s="161">
        <v>450</v>
      </c>
      <c r="I1419" s="162">
        <v>28</v>
      </c>
      <c r="J1419" s="161">
        <v>576</v>
      </c>
      <c r="K1419" s="162">
        <v>22</v>
      </c>
      <c r="L1419" s="161">
        <v>126.72</v>
      </c>
      <c r="M1419" s="161">
        <v>576.72</v>
      </c>
      <c r="N1419" s="161">
        <v>738</v>
      </c>
      <c r="O1419" s="156" t="str">
        <f t="shared" si="22"/>
        <v>BPLWT00022</v>
      </c>
    </row>
    <row r="1420" spans="1:15" ht="34.799999999999997">
      <c r="A1420" s="157" t="s">
        <v>6243</v>
      </c>
      <c r="B1420" s="157" t="s">
        <v>6244</v>
      </c>
      <c r="C1420" s="158"/>
      <c r="D1420" s="157" t="s">
        <v>29</v>
      </c>
      <c r="E1420" s="163" t="s">
        <v>4770</v>
      </c>
      <c r="F1420" s="160" t="s">
        <v>4828</v>
      </c>
      <c r="G1420" s="160" t="s">
        <v>4765</v>
      </c>
      <c r="H1420" s="161">
        <v>555</v>
      </c>
      <c r="I1420" s="162">
        <v>28</v>
      </c>
      <c r="J1420" s="161">
        <v>710.4</v>
      </c>
      <c r="K1420" s="162">
        <v>22</v>
      </c>
      <c r="L1420" s="161">
        <v>156.28799999999998</v>
      </c>
      <c r="M1420" s="161">
        <v>711.28800000000001</v>
      </c>
      <c r="N1420" s="161">
        <v>910</v>
      </c>
      <c r="O1420" s="156" t="str">
        <f t="shared" si="22"/>
        <v>BPLWT00023</v>
      </c>
    </row>
    <row r="1421" spans="1:15" ht="34.799999999999997">
      <c r="A1421" s="157" t="s">
        <v>6245</v>
      </c>
      <c r="B1421" s="157" t="s">
        <v>6246</v>
      </c>
      <c r="C1421" s="158"/>
      <c r="D1421" s="157" t="s">
        <v>29</v>
      </c>
      <c r="E1421" s="163" t="s">
        <v>4770</v>
      </c>
      <c r="F1421" s="160" t="s">
        <v>4828</v>
      </c>
      <c r="G1421" s="160" t="s">
        <v>4765</v>
      </c>
      <c r="H1421" s="161">
        <v>555</v>
      </c>
      <c r="I1421" s="162">
        <v>28</v>
      </c>
      <c r="J1421" s="161">
        <v>710.4</v>
      </c>
      <c r="K1421" s="162">
        <v>22</v>
      </c>
      <c r="L1421" s="161">
        <v>156.28799999999998</v>
      </c>
      <c r="M1421" s="161">
        <v>711.28800000000001</v>
      </c>
      <c r="N1421" s="161">
        <v>910</v>
      </c>
      <c r="O1421" s="156" t="str">
        <f t="shared" si="22"/>
        <v>BPLWT00024</v>
      </c>
    </row>
    <row r="1422" spans="1:15" ht="34.799999999999997">
      <c r="A1422" s="157" t="s">
        <v>6247</v>
      </c>
      <c r="B1422" s="157" t="s">
        <v>6248</v>
      </c>
      <c r="C1422" s="158"/>
      <c r="D1422" s="157" t="s">
        <v>29</v>
      </c>
      <c r="E1422" s="163" t="s">
        <v>4770</v>
      </c>
      <c r="F1422" s="160" t="s">
        <v>4828</v>
      </c>
      <c r="G1422" s="160" t="s">
        <v>4765</v>
      </c>
      <c r="H1422" s="161">
        <v>575</v>
      </c>
      <c r="I1422" s="162">
        <v>28</v>
      </c>
      <c r="J1422" s="161">
        <v>736</v>
      </c>
      <c r="K1422" s="162">
        <v>22</v>
      </c>
      <c r="L1422" s="161">
        <v>161.91999999999999</v>
      </c>
      <c r="M1422" s="161">
        <v>736.92</v>
      </c>
      <c r="N1422" s="161">
        <v>943</v>
      </c>
      <c r="O1422" s="156" t="str">
        <f t="shared" si="22"/>
        <v>BPLWT00025</v>
      </c>
    </row>
    <row r="1423" spans="1:15" ht="34.799999999999997">
      <c r="A1423" s="157" t="s">
        <v>6249</v>
      </c>
      <c r="B1423" s="157" t="s">
        <v>6250</v>
      </c>
      <c r="C1423" s="158"/>
      <c r="D1423" s="157" t="s">
        <v>29</v>
      </c>
      <c r="E1423" s="163" t="s">
        <v>4770</v>
      </c>
      <c r="F1423" s="160" t="s">
        <v>4828</v>
      </c>
      <c r="G1423" s="160" t="s">
        <v>4765</v>
      </c>
      <c r="H1423" s="161">
        <v>1350</v>
      </c>
      <c r="I1423" s="162">
        <v>28</v>
      </c>
      <c r="J1423" s="161">
        <v>1728</v>
      </c>
      <c r="K1423" s="162">
        <v>22</v>
      </c>
      <c r="L1423" s="161">
        <v>380.16</v>
      </c>
      <c r="M1423" s="161">
        <v>1730</v>
      </c>
      <c r="N1423" s="161">
        <v>2215</v>
      </c>
      <c r="O1423" s="156" t="str">
        <f t="shared" si="22"/>
        <v>BPLWT00026</v>
      </c>
    </row>
    <row r="1424" spans="1:15" ht="34.799999999999997">
      <c r="A1424" s="157" t="s">
        <v>6251</v>
      </c>
      <c r="B1424" s="157" t="s">
        <v>6252</v>
      </c>
      <c r="C1424" s="158"/>
      <c r="D1424" s="157" t="s">
        <v>29</v>
      </c>
      <c r="E1424" s="163" t="s">
        <v>4770</v>
      </c>
      <c r="F1424" s="160" t="s">
        <v>4828</v>
      </c>
      <c r="G1424" s="160" t="s">
        <v>4765</v>
      </c>
      <c r="H1424" s="161">
        <v>1350</v>
      </c>
      <c r="I1424" s="162">
        <v>28</v>
      </c>
      <c r="J1424" s="161">
        <v>1728</v>
      </c>
      <c r="K1424" s="162">
        <v>22</v>
      </c>
      <c r="L1424" s="161">
        <v>380.16</v>
      </c>
      <c r="M1424" s="161">
        <v>1730</v>
      </c>
      <c r="N1424" s="161">
        <v>2215</v>
      </c>
      <c r="O1424" s="156" t="str">
        <f t="shared" si="22"/>
        <v>BPLWT00044</v>
      </c>
    </row>
    <row r="1425" spans="1:15" ht="34.799999999999997">
      <c r="A1425" s="157" t="s">
        <v>6253</v>
      </c>
      <c r="B1425" s="157" t="s">
        <v>6254</v>
      </c>
      <c r="C1425" s="158"/>
      <c r="D1425" s="157" t="s">
        <v>29</v>
      </c>
      <c r="E1425" s="163" t="s">
        <v>4770</v>
      </c>
      <c r="F1425" s="160" t="s">
        <v>4828</v>
      </c>
      <c r="G1425" s="160" t="s">
        <v>4765</v>
      </c>
      <c r="H1425" s="161">
        <v>525</v>
      </c>
      <c r="I1425" s="162">
        <v>28</v>
      </c>
      <c r="J1425" s="161">
        <v>672</v>
      </c>
      <c r="K1425" s="162">
        <v>22</v>
      </c>
      <c r="L1425" s="161">
        <v>147.84</v>
      </c>
      <c r="M1425" s="161">
        <v>672.84</v>
      </c>
      <c r="N1425" s="161">
        <v>861</v>
      </c>
      <c r="O1425" s="156" t="str">
        <f t="shared" si="22"/>
        <v>BPLWT00046</v>
      </c>
    </row>
    <row r="1426" spans="1:15" ht="34.799999999999997">
      <c r="A1426" s="157" t="s">
        <v>6255</v>
      </c>
      <c r="B1426" s="157" t="s">
        <v>6256</v>
      </c>
      <c r="C1426" s="158"/>
      <c r="D1426" s="157" t="s">
        <v>29</v>
      </c>
      <c r="E1426" s="163" t="s">
        <v>4770</v>
      </c>
      <c r="F1426" s="160" t="s">
        <v>4828</v>
      </c>
      <c r="G1426" s="160" t="s">
        <v>4765</v>
      </c>
      <c r="H1426" s="161">
        <v>555</v>
      </c>
      <c r="I1426" s="162">
        <v>28</v>
      </c>
      <c r="J1426" s="161">
        <v>710.4</v>
      </c>
      <c r="K1426" s="162">
        <v>22</v>
      </c>
      <c r="L1426" s="161">
        <v>156.28799999999998</v>
      </c>
      <c r="M1426" s="161">
        <v>711.28800000000001</v>
      </c>
      <c r="N1426" s="161">
        <v>910</v>
      </c>
      <c r="O1426" s="156" t="str">
        <f t="shared" si="22"/>
        <v>BPLWT00048</v>
      </c>
    </row>
    <row r="1427" spans="1:15" ht="34.799999999999997">
      <c r="A1427" s="157" t="s">
        <v>6257</v>
      </c>
      <c r="B1427" s="157" t="s">
        <v>6258</v>
      </c>
      <c r="C1427" s="158"/>
      <c r="D1427" s="158"/>
      <c r="E1427" s="163" t="s">
        <v>4770</v>
      </c>
      <c r="F1427" s="160" t="s">
        <v>4828</v>
      </c>
      <c r="G1427" s="160" t="s">
        <v>4765</v>
      </c>
      <c r="H1427" s="161">
        <v>535</v>
      </c>
      <c r="I1427" s="162">
        <v>28</v>
      </c>
      <c r="J1427" s="161">
        <v>684.80000000000007</v>
      </c>
      <c r="K1427" s="162">
        <v>22</v>
      </c>
      <c r="L1427" s="161">
        <v>150.65600000000001</v>
      </c>
      <c r="M1427" s="161">
        <v>685.65599999999995</v>
      </c>
      <c r="N1427" s="161">
        <v>878</v>
      </c>
      <c r="O1427" s="156" t="str">
        <f t="shared" si="22"/>
        <v>BPLWT00110</v>
      </c>
    </row>
    <row r="1428" spans="1:15" ht="34.799999999999997">
      <c r="A1428" s="157" t="s">
        <v>6259</v>
      </c>
      <c r="B1428" s="157" t="s">
        <v>6260</v>
      </c>
      <c r="C1428" s="158"/>
      <c r="D1428" s="158"/>
      <c r="E1428" s="163" t="s">
        <v>4770</v>
      </c>
      <c r="F1428" s="160" t="s">
        <v>4828</v>
      </c>
      <c r="G1428" s="160" t="s">
        <v>4765</v>
      </c>
      <c r="H1428" s="161">
        <v>1245</v>
      </c>
      <c r="I1428" s="162">
        <v>28</v>
      </c>
      <c r="J1428" s="161">
        <v>1594</v>
      </c>
      <c r="K1428" s="162">
        <v>22</v>
      </c>
      <c r="L1428" s="161">
        <v>350.59200000000004</v>
      </c>
      <c r="M1428" s="161">
        <v>1596</v>
      </c>
      <c r="N1428" s="161">
        <v>2042</v>
      </c>
      <c r="O1428" s="156" t="str">
        <f t="shared" si="22"/>
        <v>BPLWT00111</v>
      </c>
    </row>
    <row r="1429" spans="1:15" ht="34.799999999999997">
      <c r="A1429" s="157" t="s">
        <v>6261</v>
      </c>
      <c r="B1429" s="157" t="s">
        <v>6262</v>
      </c>
      <c r="C1429" s="158"/>
      <c r="D1429" s="158"/>
      <c r="E1429" s="163" t="s">
        <v>4770</v>
      </c>
      <c r="F1429" s="160" t="s">
        <v>4828</v>
      </c>
      <c r="G1429" s="160" t="s">
        <v>4767</v>
      </c>
      <c r="H1429" s="161">
        <v>465</v>
      </c>
      <c r="I1429" s="162">
        <v>28</v>
      </c>
      <c r="J1429" s="161">
        <v>595.20000000000005</v>
      </c>
      <c r="K1429" s="162">
        <v>22</v>
      </c>
      <c r="L1429" s="161">
        <v>130.94400000000002</v>
      </c>
      <c r="M1429" s="161">
        <v>595.94399999999996</v>
      </c>
      <c r="N1429" s="161">
        <v>763</v>
      </c>
      <c r="O1429" s="156" t="str">
        <f t="shared" si="22"/>
        <v>BPLWT00112</v>
      </c>
    </row>
    <row r="1430" spans="1:15" ht="34.799999999999997">
      <c r="A1430" s="157" t="s">
        <v>6263</v>
      </c>
      <c r="B1430" s="157" t="s">
        <v>6264</v>
      </c>
      <c r="C1430" s="158"/>
      <c r="D1430" s="158"/>
      <c r="E1430" s="163" t="s">
        <v>4770</v>
      </c>
      <c r="F1430" s="160" t="s">
        <v>4828</v>
      </c>
      <c r="G1430" s="160" t="s">
        <v>4765</v>
      </c>
      <c r="H1430" s="161">
        <v>660</v>
      </c>
      <c r="I1430" s="162">
        <v>28</v>
      </c>
      <c r="J1430" s="161">
        <v>844.80000000000007</v>
      </c>
      <c r="K1430" s="162">
        <v>22</v>
      </c>
      <c r="L1430" s="161">
        <v>185.85600000000002</v>
      </c>
      <c r="M1430" s="161">
        <v>845.85599999999999</v>
      </c>
      <c r="N1430" s="161">
        <v>1083</v>
      </c>
      <c r="O1430" s="156" t="str">
        <f t="shared" si="22"/>
        <v>BPLWT00114</v>
      </c>
    </row>
    <row r="1431" spans="1:15" ht="34.799999999999997">
      <c r="A1431" s="157" t="s">
        <v>6265</v>
      </c>
      <c r="B1431" s="157" t="s">
        <v>6266</v>
      </c>
      <c r="C1431" s="158"/>
      <c r="D1431" s="158"/>
      <c r="E1431" s="163" t="s">
        <v>4770</v>
      </c>
      <c r="F1431" s="160" t="s">
        <v>4828</v>
      </c>
      <c r="G1431" s="160" t="s">
        <v>4765</v>
      </c>
      <c r="H1431" s="161">
        <v>630</v>
      </c>
      <c r="I1431" s="162">
        <v>28</v>
      </c>
      <c r="J1431" s="161">
        <v>806.4</v>
      </c>
      <c r="K1431" s="162">
        <v>22</v>
      </c>
      <c r="L1431" s="161">
        <v>177.40799999999999</v>
      </c>
      <c r="M1431" s="161">
        <v>807.40800000000002</v>
      </c>
      <c r="N1431" s="161">
        <v>1033</v>
      </c>
      <c r="O1431" s="156" t="str">
        <f t="shared" si="22"/>
        <v>BPLWT00115</v>
      </c>
    </row>
    <row r="1432" spans="1:15" ht="34.799999999999997">
      <c r="A1432" s="157" t="s">
        <v>6267</v>
      </c>
      <c r="B1432" s="157" t="s">
        <v>6268</v>
      </c>
      <c r="C1432" s="158"/>
      <c r="D1432" s="158"/>
      <c r="E1432" s="163" t="s">
        <v>4770</v>
      </c>
      <c r="F1432" s="160" t="s">
        <v>4828</v>
      </c>
      <c r="G1432" s="160" t="s">
        <v>4765</v>
      </c>
      <c r="H1432" s="161">
        <v>630</v>
      </c>
      <c r="I1432" s="162">
        <v>28</v>
      </c>
      <c r="J1432" s="161">
        <v>806.4</v>
      </c>
      <c r="K1432" s="162">
        <v>22</v>
      </c>
      <c r="L1432" s="161">
        <v>177.40799999999999</v>
      </c>
      <c r="M1432" s="161">
        <v>807.40800000000002</v>
      </c>
      <c r="N1432" s="161">
        <v>1033</v>
      </c>
      <c r="O1432" s="156" t="str">
        <f t="shared" si="22"/>
        <v>BPLWT00116</v>
      </c>
    </row>
    <row r="1433" spans="1:15" ht="34.799999999999997">
      <c r="A1433" s="157" t="s">
        <v>6269</v>
      </c>
      <c r="B1433" s="157" t="s">
        <v>6270</v>
      </c>
      <c r="C1433" s="158"/>
      <c r="D1433" s="158"/>
      <c r="E1433" s="163" t="s">
        <v>4770</v>
      </c>
      <c r="F1433" s="160" t="s">
        <v>4828</v>
      </c>
      <c r="G1433" s="160" t="s">
        <v>4765</v>
      </c>
      <c r="H1433" s="161">
        <v>630</v>
      </c>
      <c r="I1433" s="162">
        <v>28</v>
      </c>
      <c r="J1433" s="161">
        <v>806.4</v>
      </c>
      <c r="K1433" s="162">
        <v>22</v>
      </c>
      <c r="L1433" s="161">
        <v>177.40799999999999</v>
      </c>
      <c r="M1433" s="161">
        <v>807.40800000000002</v>
      </c>
      <c r="N1433" s="161">
        <v>1033</v>
      </c>
      <c r="O1433" s="156" t="str">
        <f t="shared" si="22"/>
        <v>BPLWT00119</v>
      </c>
    </row>
    <row r="1434" spans="1:15" ht="34.799999999999997">
      <c r="A1434" s="157" t="s">
        <v>6271</v>
      </c>
      <c r="B1434" s="157" t="s">
        <v>6272</v>
      </c>
      <c r="C1434" s="158"/>
      <c r="D1434" s="158"/>
      <c r="E1434" s="163" t="s">
        <v>4770</v>
      </c>
      <c r="F1434" s="160" t="s">
        <v>4764</v>
      </c>
      <c r="G1434" s="160" t="s">
        <v>4767</v>
      </c>
      <c r="H1434" s="161">
        <v>300</v>
      </c>
      <c r="I1434" s="162">
        <v>28</v>
      </c>
      <c r="J1434" s="161">
        <v>384</v>
      </c>
      <c r="K1434" s="162">
        <v>22</v>
      </c>
      <c r="L1434" s="161">
        <v>84.48</v>
      </c>
      <c r="M1434" s="161">
        <v>384.48</v>
      </c>
      <c r="N1434" s="161">
        <v>492</v>
      </c>
      <c r="O1434" s="156" t="str">
        <f t="shared" si="22"/>
        <v>BPLWT00120</v>
      </c>
    </row>
    <row r="1435" spans="1:15" ht="34.799999999999997">
      <c r="A1435" s="157" t="s">
        <v>6273</v>
      </c>
      <c r="B1435" s="157" t="s">
        <v>6274</v>
      </c>
      <c r="C1435" s="158"/>
      <c r="D1435" s="158"/>
      <c r="E1435" s="163" t="s">
        <v>4770</v>
      </c>
      <c r="F1435" s="160" t="s">
        <v>4764</v>
      </c>
      <c r="G1435" s="160" t="s">
        <v>4767</v>
      </c>
      <c r="H1435" s="161">
        <v>300</v>
      </c>
      <c r="I1435" s="162">
        <v>28</v>
      </c>
      <c r="J1435" s="161">
        <v>384</v>
      </c>
      <c r="K1435" s="162">
        <v>22</v>
      </c>
      <c r="L1435" s="161">
        <v>84.48</v>
      </c>
      <c r="M1435" s="161">
        <v>384.48</v>
      </c>
      <c r="N1435" s="161">
        <v>492</v>
      </c>
      <c r="O1435" s="156" t="str">
        <f t="shared" si="22"/>
        <v>BPLWT00121</v>
      </c>
    </row>
    <row r="1436" spans="1:15" ht="34.799999999999997">
      <c r="A1436" s="157" t="s">
        <v>6275</v>
      </c>
      <c r="B1436" s="157" t="s">
        <v>6276</v>
      </c>
      <c r="C1436" s="158"/>
      <c r="D1436" s="158"/>
      <c r="E1436" s="163" t="s">
        <v>4770</v>
      </c>
      <c r="F1436" s="160" t="s">
        <v>4764</v>
      </c>
      <c r="G1436" s="160" t="s">
        <v>4765</v>
      </c>
      <c r="H1436" s="161">
        <v>265</v>
      </c>
      <c r="I1436" s="162">
        <v>28</v>
      </c>
      <c r="J1436" s="161">
        <v>339.2</v>
      </c>
      <c r="K1436" s="162">
        <v>22</v>
      </c>
      <c r="L1436" s="161">
        <v>74.623999999999995</v>
      </c>
      <c r="M1436" s="161">
        <v>339.62400000000002</v>
      </c>
      <c r="N1436" s="161">
        <v>435</v>
      </c>
      <c r="O1436" s="156" t="str">
        <f t="shared" si="22"/>
        <v>BPLWT00122</v>
      </c>
    </row>
    <row r="1437" spans="1:15" ht="34.799999999999997">
      <c r="A1437" s="157" t="s">
        <v>6277</v>
      </c>
      <c r="B1437" s="157" t="s">
        <v>6278</v>
      </c>
      <c r="C1437" s="158"/>
      <c r="D1437" s="158"/>
      <c r="E1437" s="163" t="s">
        <v>4770</v>
      </c>
      <c r="F1437" s="160" t="s">
        <v>4828</v>
      </c>
      <c r="G1437" s="160" t="s">
        <v>4765</v>
      </c>
      <c r="H1437" s="161">
        <v>405</v>
      </c>
      <c r="I1437" s="162">
        <v>28</v>
      </c>
      <c r="J1437" s="161">
        <v>518.4</v>
      </c>
      <c r="K1437" s="162">
        <v>22</v>
      </c>
      <c r="L1437" s="161">
        <v>114.048</v>
      </c>
      <c r="M1437" s="161">
        <v>519.048</v>
      </c>
      <c r="N1437" s="161">
        <v>664</v>
      </c>
      <c r="O1437" s="156" t="str">
        <f t="shared" si="22"/>
        <v>BPLWT00123</v>
      </c>
    </row>
    <row r="1438" spans="1:15" ht="34.799999999999997">
      <c r="A1438" s="157" t="s">
        <v>6279</v>
      </c>
      <c r="B1438" s="157" t="s">
        <v>6280</v>
      </c>
      <c r="C1438" s="158"/>
      <c r="D1438" s="157" t="s">
        <v>29</v>
      </c>
      <c r="E1438" s="163" t="s">
        <v>4770</v>
      </c>
      <c r="F1438" s="160" t="s">
        <v>4828</v>
      </c>
      <c r="G1438" s="160" t="s">
        <v>4765</v>
      </c>
      <c r="H1438" s="161">
        <v>640</v>
      </c>
      <c r="I1438" s="162">
        <v>28</v>
      </c>
      <c r="J1438" s="161">
        <v>819.2</v>
      </c>
      <c r="K1438" s="162">
        <v>22</v>
      </c>
      <c r="L1438" s="161">
        <v>180.22400000000002</v>
      </c>
      <c r="M1438" s="161">
        <v>820.22400000000005</v>
      </c>
      <c r="N1438" s="161">
        <v>1050</v>
      </c>
      <c r="O1438" s="156" t="str">
        <f t="shared" si="22"/>
        <v>BPLWT00129</v>
      </c>
    </row>
    <row r="1439" spans="1:15" ht="34.799999999999997">
      <c r="A1439" s="157" t="s">
        <v>6281</v>
      </c>
      <c r="B1439" s="157" t="s">
        <v>6282</v>
      </c>
      <c r="C1439" s="158"/>
      <c r="D1439" s="157" t="s">
        <v>29</v>
      </c>
      <c r="E1439" s="163" t="s">
        <v>4766</v>
      </c>
      <c r="F1439" s="160" t="s">
        <v>4764</v>
      </c>
      <c r="G1439" s="160" t="s">
        <v>4767</v>
      </c>
      <c r="H1439" s="161">
        <v>300</v>
      </c>
      <c r="I1439" s="162">
        <v>28</v>
      </c>
      <c r="J1439" s="161">
        <v>384</v>
      </c>
      <c r="K1439" s="162">
        <v>22</v>
      </c>
      <c r="L1439" s="161">
        <v>84.48</v>
      </c>
      <c r="M1439" s="161">
        <v>384.48</v>
      </c>
      <c r="N1439" s="161">
        <v>492</v>
      </c>
      <c r="O1439" s="156" t="str">
        <f t="shared" si="22"/>
        <v>BPLWT00130</v>
      </c>
    </row>
    <row r="1440" spans="1:15" ht="34.799999999999997">
      <c r="A1440" s="157" t="s">
        <v>6283</v>
      </c>
      <c r="B1440" s="157" t="s">
        <v>6284</v>
      </c>
      <c r="C1440" s="158"/>
      <c r="D1440" s="158"/>
      <c r="E1440" s="163" t="s">
        <v>4770</v>
      </c>
      <c r="F1440" s="160" t="s">
        <v>4764</v>
      </c>
      <c r="G1440" s="160" t="s">
        <v>4767</v>
      </c>
      <c r="H1440" s="161">
        <v>175</v>
      </c>
      <c r="I1440" s="162">
        <v>28</v>
      </c>
      <c r="J1440" s="161">
        <v>224</v>
      </c>
      <c r="K1440" s="162">
        <v>22</v>
      </c>
      <c r="L1440" s="161">
        <v>49.28</v>
      </c>
      <c r="M1440" s="161">
        <v>224.28</v>
      </c>
      <c r="N1440" s="161">
        <v>287</v>
      </c>
      <c r="O1440" s="156" t="str">
        <f t="shared" si="22"/>
        <v>BPLWT00185</v>
      </c>
    </row>
    <row r="1441" spans="1:15" ht="34.799999999999997">
      <c r="A1441" s="157" t="s">
        <v>6285</v>
      </c>
      <c r="B1441" s="157" t="s">
        <v>6286</v>
      </c>
      <c r="C1441" s="158"/>
      <c r="D1441" s="158"/>
      <c r="E1441" s="163" t="s">
        <v>4770</v>
      </c>
      <c r="F1441" s="160" t="s">
        <v>4764</v>
      </c>
      <c r="G1441" s="160" t="s">
        <v>4767</v>
      </c>
      <c r="H1441" s="161">
        <v>175</v>
      </c>
      <c r="I1441" s="162">
        <v>28</v>
      </c>
      <c r="J1441" s="161">
        <v>224</v>
      </c>
      <c r="K1441" s="162">
        <v>22</v>
      </c>
      <c r="L1441" s="161">
        <v>49.28</v>
      </c>
      <c r="M1441" s="161">
        <v>224.28</v>
      </c>
      <c r="N1441" s="161">
        <v>287</v>
      </c>
      <c r="O1441" s="156" t="str">
        <f t="shared" si="22"/>
        <v>BPLWT00186</v>
      </c>
    </row>
    <row r="1442" spans="1:15" ht="34.799999999999997">
      <c r="A1442" s="157" t="s">
        <v>6287</v>
      </c>
      <c r="B1442" s="157" t="s">
        <v>6288</v>
      </c>
      <c r="C1442" s="158"/>
      <c r="D1442" s="158"/>
      <c r="E1442" s="163" t="s">
        <v>4770</v>
      </c>
      <c r="F1442" s="160" t="s">
        <v>4764</v>
      </c>
      <c r="G1442" s="160" t="s">
        <v>4767</v>
      </c>
      <c r="H1442" s="161">
        <v>235</v>
      </c>
      <c r="I1442" s="162">
        <v>28</v>
      </c>
      <c r="J1442" s="161">
        <v>300.8</v>
      </c>
      <c r="K1442" s="162">
        <v>22</v>
      </c>
      <c r="L1442" s="161">
        <v>66.176000000000002</v>
      </c>
      <c r="M1442" s="161">
        <v>301.17599999999999</v>
      </c>
      <c r="N1442" s="161">
        <v>386</v>
      </c>
      <c r="O1442" s="156" t="str">
        <f t="shared" si="22"/>
        <v>BPLWT00187</v>
      </c>
    </row>
    <row r="1443" spans="1:15" ht="34.799999999999997">
      <c r="A1443" s="157" t="s">
        <v>6289</v>
      </c>
      <c r="B1443" s="157" t="s">
        <v>6290</v>
      </c>
      <c r="C1443" s="158"/>
      <c r="D1443" s="158"/>
      <c r="E1443" s="163" t="s">
        <v>4770</v>
      </c>
      <c r="F1443" s="160" t="s">
        <v>4764</v>
      </c>
      <c r="G1443" s="160" t="s">
        <v>4765</v>
      </c>
      <c r="H1443" s="161">
        <v>110</v>
      </c>
      <c r="I1443" s="162">
        <v>28</v>
      </c>
      <c r="J1443" s="161">
        <v>140.80000000000001</v>
      </c>
      <c r="K1443" s="162">
        <v>22</v>
      </c>
      <c r="L1443" s="161">
        <v>30.976000000000003</v>
      </c>
      <c r="M1443" s="161">
        <v>140.976</v>
      </c>
      <c r="N1443" s="161">
        <v>180</v>
      </c>
      <c r="O1443" s="156" t="str">
        <f t="shared" si="22"/>
        <v>BPLWT00213</v>
      </c>
    </row>
    <row r="1444" spans="1:15" ht="34.799999999999997">
      <c r="A1444" s="157" t="s">
        <v>6291</v>
      </c>
      <c r="B1444" s="157" t="s">
        <v>6292</v>
      </c>
      <c r="C1444" s="158"/>
      <c r="D1444" s="158"/>
      <c r="E1444" s="163" t="s">
        <v>4770</v>
      </c>
      <c r="F1444" s="160" t="s">
        <v>4828</v>
      </c>
      <c r="G1444" s="160" t="s">
        <v>4765</v>
      </c>
      <c r="H1444" s="161">
        <v>400</v>
      </c>
      <c r="I1444" s="162">
        <v>28</v>
      </c>
      <c r="J1444" s="161">
        <v>512</v>
      </c>
      <c r="K1444" s="162">
        <v>22</v>
      </c>
      <c r="L1444" s="161">
        <v>112.64</v>
      </c>
      <c r="M1444" s="161">
        <v>512.64</v>
      </c>
      <c r="N1444" s="161">
        <v>656</v>
      </c>
      <c r="O1444" s="156" t="str">
        <f t="shared" si="22"/>
        <v>BPLWT00214</v>
      </c>
    </row>
    <row r="1445" spans="1:15" ht="34.799999999999997">
      <c r="A1445" s="157" t="s">
        <v>6293</v>
      </c>
      <c r="B1445" s="157" t="s">
        <v>6294</v>
      </c>
      <c r="C1445" s="158"/>
      <c r="D1445" s="158"/>
      <c r="E1445" s="163" t="s">
        <v>4770</v>
      </c>
      <c r="F1445" s="160" t="s">
        <v>4828</v>
      </c>
      <c r="G1445" s="160" t="s">
        <v>4765</v>
      </c>
      <c r="H1445" s="161">
        <v>400</v>
      </c>
      <c r="I1445" s="162">
        <v>28</v>
      </c>
      <c r="J1445" s="161">
        <v>512</v>
      </c>
      <c r="K1445" s="162">
        <v>22</v>
      </c>
      <c r="L1445" s="161">
        <v>112.64</v>
      </c>
      <c r="M1445" s="161">
        <v>512.64</v>
      </c>
      <c r="N1445" s="161">
        <v>656</v>
      </c>
      <c r="O1445" s="156" t="str">
        <f t="shared" si="22"/>
        <v>BPLWT00215</v>
      </c>
    </row>
    <row r="1446" spans="1:15" ht="34.799999999999997">
      <c r="A1446" s="157" t="s">
        <v>6295</v>
      </c>
      <c r="B1446" s="157" t="s">
        <v>9606</v>
      </c>
      <c r="C1446" s="158"/>
      <c r="D1446" s="158"/>
      <c r="E1446" s="163" t="s">
        <v>4770</v>
      </c>
      <c r="F1446" s="160" t="s">
        <v>4764</v>
      </c>
      <c r="G1446" s="160" t="s">
        <v>4765</v>
      </c>
      <c r="H1446" s="161">
        <v>365</v>
      </c>
      <c r="I1446" s="162">
        <v>28</v>
      </c>
      <c r="J1446" s="161">
        <v>467.2</v>
      </c>
      <c r="K1446" s="162">
        <v>22</v>
      </c>
      <c r="L1446" s="161">
        <v>102.78399999999999</v>
      </c>
      <c r="M1446" s="161">
        <v>467.78399999999999</v>
      </c>
      <c r="N1446" s="161">
        <v>599</v>
      </c>
      <c r="O1446" s="156" t="str">
        <f t="shared" si="22"/>
        <v>BPLWT00216</v>
      </c>
    </row>
    <row r="1447" spans="1:15" ht="34.799999999999997">
      <c r="A1447" s="157" t="s">
        <v>6297</v>
      </c>
      <c r="B1447" s="157" t="s">
        <v>6298</v>
      </c>
      <c r="C1447" s="158"/>
      <c r="D1447" s="157" t="s">
        <v>27</v>
      </c>
      <c r="E1447" s="163" t="s">
        <v>4770</v>
      </c>
      <c r="F1447" s="160" t="s">
        <v>4828</v>
      </c>
      <c r="G1447" s="160" t="s">
        <v>4765</v>
      </c>
      <c r="H1447" s="161">
        <v>690</v>
      </c>
      <c r="I1447" s="162">
        <v>28</v>
      </c>
      <c r="J1447" s="161">
        <v>883.2</v>
      </c>
      <c r="K1447" s="162">
        <v>22</v>
      </c>
      <c r="L1447" s="161">
        <v>194.304</v>
      </c>
      <c r="M1447" s="161">
        <v>884.30399999999997</v>
      </c>
      <c r="N1447" s="161">
        <v>1132</v>
      </c>
      <c r="O1447" s="156" t="str">
        <f t="shared" si="22"/>
        <v>BPLWT00217</v>
      </c>
    </row>
    <row r="1448" spans="1:15" ht="34.799999999999997">
      <c r="A1448" s="157" t="s">
        <v>6299</v>
      </c>
      <c r="B1448" s="157" t="s">
        <v>6300</v>
      </c>
      <c r="C1448" s="158"/>
      <c r="D1448" s="157" t="s">
        <v>27</v>
      </c>
      <c r="E1448" s="163" t="s">
        <v>4770</v>
      </c>
      <c r="F1448" s="160" t="s">
        <v>4828</v>
      </c>
      <c r="G1448" s="160" t="s">
        <v>4765</v>
      </c>
      <c r="H1448" s="161">
        <v>690</v>
      </c>
      <c r="I1448" s="162">
        <v>28</v>
      </c>
      <c r="J1448" s="161">
        <v>883.2</v>
      </c>
      <c r="K1448" s="162">
        <v>22</v>
      </c>
      <c r="L1448" s="161">
        <v>194.304</v>
      </c>
      <c r="M1448" s="161">
        <v>884.30399999999997</v>
      </c>
      <c r="N1448" s="161">
        <v>1132</v>
      </c>
      <c r="O1448" s="156" t="str">
        <f t="shared" si="22"/>
        <v>BPLWT00218</v>
      </c>
    </row>
    <row r="1449" spans="1:15" ht="34.799999999999997">
      <c r="A1449" s="157" t="s">
        <v>6301</v>
      </c>
      <c r="B1449" s="157" t="s">
        <v>6302</v>
      </c>
      <c r="C1449" s="158"/>
      <c r="D1449" s="158"/>
      <c r="E1449" s="163" t="s">
        <v>4770</v>
      </c>
      <c r="F1449" s="160" t="s">
        <v>4764</v>
      </c>
      <c r="G1449" s="160" t="s">
        <v>4765</v>
      </c>
      <c r="H1449" s="161">
        <v>350</v>
      </c>
      <c r="I1449" s="162">
        <v>28</v>
      </c>
      <c r="J1449" s="161">
        <v>448</v>
      </c>
      <c r="K1449" s="162">
        <v>22</v>
      </c>
      <c r="L1449" s="161">
        <v>98.56</v>
      </c>
      <c r="M1449" s="161">
        <v>448.56</v>
      </c>
      <c r="N1449" s="161">
        <v>574</v>
      </c>
      <c r="O1449" s="156" t="str">
        <f t="shared" si="22"/>
        <v>BPLWT00219</v>
      </c>
    </row>
    <row r="1450" spans="1:15" ht="34.799999999999997">
      <c r="A1450" s="157" t="s">
        <v>6303</v>
      </c>
      <c r="B1450" s="157" t="s">
        <v>6304</v>
      </c>
      <c r="C1450" s="158"/>
      <c r="D1450" s="158"/>
      <c r="E1450" s="163" t="s">
        <v>4770</v>
      </c>
      <c r="F1450" s="160" t="s">
        <v>4764</v>
      </c>
      <c r="G1450" s="160" t="s">
        <v>4765</v>
      </c>
      <c r="H1450" s="161">
        <v>100</v>
      </c>
      <c r="I1450" s="162">
        <v>28</v>
      </c>
      <c r="J1450" s="161">
        <v>128</v>
      </c>
      <c r="K1450" s="162">
        <v>22</v>
      </c>
      <c r="L1450" s="161">
        <v>28.16</v>
      </c>
      <c r="M1450" s="161">
        <v>128.16</v>
      </c>
      <c r="N1450" s="161">
        <v>164</v>
      </c>
      <c r="O1450" s="156" t="str">
        <f t="shared" si="22"/>
        <v>BPLWT00220</v>
      </c>
    </row>
    <row r="1451" spans="1:15" ht="34.799999999999997">
      <c r="A1451" s="157" t="s">
        <v>6305</v>
      </c>
      <c r="B1451" s="157" t="s">
        <v>6306</v>
      </c>
      <c r="C1451" s="158"/>
      <c r="D1451" s="158"/>
      <c r="E1451" s="163" t="s">
        <v>4770</v>
      </c>
      <c r="F1451" s="160" t="s">
        <v>4828</v>
      </c>
      <c r="G1451" s="160" t="s">
        <v>4765</v>
      </c>
      <c r="H1451" s="161">
        <v>400</v>
      </c>
      <c r="I1451" s="162">
        <v>28</v>
      </c>
      <c r="J1451" s="161">
        <v>512</v>
      </c>
      <c r="K1451" s="162">
        <v>22</v>
      </c>
      <c r="L1451" s="161">
        <v>112.64</v>
      </c>
      <c r="M1451" s="161">
        <v>512.64</v>
      </c>
      <c r="N1451" s="161">
        <v>656</v>
      </c>
      <c r="O1451" s="156" t="str">
        <f t="shared" si="22"/>
        <v>BPLWT00221</v>
      </c>
    </row>
    <row r="1452" spans="1:15" ht="34.799999999999997">
      <c r="A1452" s="157" t="s">
        <v>6307</v>
      </c>
      <c r="B1452" s="157" t="s">
        <v>6308</v>
      </c>
      <c r="C1452" s="158"/>
      <c r="D1452" s="158"/>
      <c r="E1452" s="163" t="s">
        <v>4770</v>
      </c>
      <c r="F1452" s="160" t="s">
        <v>4764</v>
      </c>
      <c r="G1452" s="160" t="s">
        <v>4765</v>
      </c>
      <c r="H1452" s="161">
        <v>375</v>
      </c>
      <c r="I1452" s="162">
        <v>28</v>
      </c>
      <c r="J1452" s="161">
        <v>480</v>
      </c>
      <c r="K1452" s="162">
        <v>22</v>
      </c>
      <c r="L1452" s="161">
        <v>105.6</v>
      </c>
      <c r="M1452" s="161">
        <v>480.6</v>
      </c>
      <c r="N1452" s="161">
        <v>615</v>
      </c>
      <c r="O1452" s="156" t="str">
        <f t="shared" si="22"/>
        <v>BPLWT00222</v>
      </c>
    </row>
    <row r="1453" spans="1:15" ht="34.799999999999997">
      <c r="A1453" s="157" t="s">
        <v>6309</v>
      </c>
      <c r="B1453" s="157" t="s">
        <v>6310</v>
      </c>
      <c r="C1453" s="158"/>
      <c r="D1453" s="158"/>
      <c r="E1453" s="163" t="s">
        <v>4770</v>
      </c>
      <c r="F1453" s="160" t="s">
        <v>4764</v>
      </c>
      <c r="G1453" s="160" t="s">
        <v>4765</v>
      </c>
      <c r="H1453" s="161">
        <v>290</v>
      </c>
      <c r="I1453" s="162">
        <v>28</v>
      </c>
      <c r="J1453" s="161">
        <v>371.2</v>
      </c>
      <c r="K1453" s="162">
        <v>22</v>
      </c>
      <c r="L1453" s="161">
        <v>81.664000000000001</v>
      </c>
      <c r="M1453" s="161">
        <v>371.66399999999999</v>
      </c>
      <c r="N1453" s="161">
        <v>476</v>
      </c>
      <c r="O1453" s="156" t="str">
        <f t="shared" si="22"/>
        <v>BPLWT00223</v>
      </c>
    </row>
    <row r="1454" spans="1:15" ht="34.799999999999997">
      <c r="A1454" s="157" t="s">
        <v>6311</v>
      </c>
      <c r="B1454" s="157" t="s">
        <v>6312</v>
      </c>
      <c r="C1454" s="158"/>
      <c r="D1454" s="158"/>
      <c r="E1454" s="163" t="s">
        <v>4770</v>
      </c>
      <c r="F1454" s="160" t="s">
        <v>4764</v>
      </c>
      <c r="G1454" s="160" t="s">
        <v>4765</v>
      </c>
      <c r="H1454" s="161">
        <v>155</v>
      </c>
      <c r="I1454" s="162">
        <v>28</v>
      </c>
      <c r="J1454" s="161">
        <v>198.4</v>
      </c>
      <c r="K1454" s="162">
        <v>22</v>
      </c>
      <c r="L1454" s="161">
        <v>43.648000000000003</v>
      </c>
      <c r="M1454" s="161">
        <v>198.648</v>
      </c>
      <c r="N1454" s="161">
        <v>254</v>
      </c>
      <c r="O1454" s="156" t="str">
        <f t="shared" si="22"/>
        <v>BPLWT00224</v>
      </c>
    </row>
    <row r="1455" spans="1:15" ht="34.799999999999997">
      <c r="A1455" s="157" t="s">
        <v>6313</v>
      </c>
      <c r="B1455" s="157" t="s">
        <v>6314</v>
      </c>
      <c r="C1455" s="158"/>
      <c r="D1455" s="158"/>
      <c r="E1455" s="163" t="s">
        <v>4770</v>
      </c>
      <c r="F1455" s="160" t="s">
        <v>4828</v>
      </c>
      <c r="G1455" s="160" t="s">
        <v>4765</v>
      </c>
      <c r="H1455" s="161">
        <v>600</v>
      </c>
      <c r="I1455" s="162">
        <v>28</v>
      </c>
      <c r="J1455" s="161">
        <v>768</v>
      </c>
      <c r="K1455" s="162">
        <v>22</v>
      </c>
      <c r="L1455" s="161">
        <v>168.96</v>
      </c>
      <c r="M1455" s="161">
        <v>768.96</v>
      </c>
      <c r="N1455" s="161">
        <v>984</v>
      </c>
      <c r="O1455" s="156" t="str">
        <f t="shared" si="22"/>
        <v>BPLWT00225</v>
      </c>
    </row>
    <row r="1456" spans="1:15" ht="34.799999999999997">
      <c r="A1456" s="157" t="s">
        <v>6315</v>
      </c>
      <c r="B1456" s="157" t="s">
        <v>6316</v>
      </c>
      <c r="C1456" s="158"/>
      <c r="D1456" s="158"/>
      <c r="E1456" s="163" t="s">
        <v>4770</v>
      </c>
      <c r="F1456" s="160" t="s">
        <v>4828</v>
      </c>
      <c r="G1456" s="160" t="s">
        <v>4765</v>
      </c>
      <c r="H1456" s="161">
        <v>490</v>
      </c>
      <c r="I1456" s="162">
        <v>28</v>
      </c>
      <c r="J1456" s="161">
        <v>627.20000000000005</v>
      </c>
      <c r="K1456" s="162">
        <v>22</v>
      </c>
      <c r="L1456" s="161">
        <v>137.98400000000001</v>
      </c>
      <c r="M1456" s="161">
        <v>627.98400000000004</v>
      </c>
      <c r="N1456" s="161">
        <v>804</v>
      </c>
      <c r="O1456" s="156" t="str">
        <f t="shared" si="22"/>
        <v>BPLWT00226</v>
      </c>
    </row>
    <row r="1457" spans="1:15" ht="34.799999999999997">
      <c r="A1457" s="157" t="s">
        <v>6317</v>
      </c>
      <c r="B1457" s="157" t="s">
        <v>6318</v>
      </c>
      <c r="C1457" s="158"/>
      <c r="D1457" s="158"/>
      <c r="E1457" s="163" t="s">
        <v>4770</v>
      </c>
      <c r="F1457" s="160" t="s">
        <v>4828</v>
      </c>
      <c r="G1457" s="160" t="s">
        <v>4765</v>
      </c>
      <c r="H1457" s="161">
        <v>490</v>
      </c>
      <c r="I1457" s="162">
        <v>28</v>
      </c>
      <c r="J1457" s="161">
        <v>627.20000000000005</v>
      </c>
      <c r="K1457" s="162">
        <v>22</v>
      </c>
      <c r="L1457" s="161">
        <v>137.98400000000001</v>
      </c>
      <c r="M1457" s="161">
        <v>627.98400000000004</v>
      </c>
      <c r="N1457" s="161">
        <v>804</v>
      </c>
      <c r="O1457" s="156" t="str">
        <f t="shared" si="22"/>
        <v>BPLWT00227</v>
      </c>
    </row>
    <row r="1458" spans="1:15" ht="34.799999999999997">
      <c r="A1458" s="157" t="s">
        <v>6319</v>
      </c>
      <c r="B1458" s="157" t="s">
        <v>6320</v>
      </c>
      <c r="C1458" s="158"/>
      <c r="D1458" s="158"/>
      <c r="E1458" s="163" t="s">
        <v>4770</v>
      </c>
      <c r="F1458" s="160" t="s">
        <v>4764</v>
      </c>
      <c r="G1458" s="160" t="s">
        <v>4765</v>
      </c>
      <c r="H1458" s="161">
        <v>375</v>
      </c>
      <c r="I1458" s="162">
        <v>28</v>
      </c>
      <c r="J1458" s="161">
        <v>480</v>
      </c>
      <c r="K1458" s="162">
        <v>22</v>
      </c>
      <c r="L1458" s="161">
        <v>105.6</v>
      </c>
      <c r="M1458" s="161">
        <v>480.6</v>
      </c>
      <c r="N1458" s="161">
        <v>615</v>
      </c>
      <c r="O1458" s="156" t="str">
        <f t="shared" si="22"/>
        <v>BPLWT00228</v>
      </c>
    </row>
    <row r="1459" spans="1:15" ht="34.799999999999997">
      <c r="A1459" s="157" t="s">
        <v>6321</v>
      </c>
      <c r="B1459" s="157" t="s">
        <v>6322</v>
      </c>
      <c r="C1459" s="158"/>
      <c r="D1459" s="158"/>
      <c r="E1459" s="163" t="s">
        <v>4770</v>
      </c>
      <c r="F1459" s="160" t="s">
        <v>4764</v>
      </c>
      <c r="G1459" s="160" t="s">
        <v>4765</v>
      </c>
      <c r="H1459" s="161">
        <v>100</v>
      </c>
      <c r="I1459" s="162">
        <v>28</v>
      </c>
      <c r="J1459" s="161">
        <v>128</v>
      </c>
      <c r="K1459" s="162">
        <v>22</v>
      </c>
      <c r="L1459" s="161">
        <v>28.16</v>
      </c>
      <c r="M1459" s="161">
        <v>128.16</v>
      </c>
      <c r="N1459" s="161">
        <v>164</v>
      </c>
      <c r="O1459" s="156" t="str">
        <f t="shared" si="22"/>
        <v>BPLWT00261</v>
      </c>
    </row>
    <row r="1460" spans="1:15" ht="34.799999999999997">
      <c r="A1460" s="157" t="s">
        <v>6323</v>
      </c>
      <c r="B1460" s="157" t="s">
        <v>6324</v>
      </c>
      <c r="C1460" s="158"/>
      <c r="D1460" s="158"/>
      <c r="E1460" s="163" t="s">
        <v>4770</v>
      </c>
      <c r="F1460" s="160" t="s">
        <v>4828</v>
      </c>
      <c r="G1460" s="160" t="s">
        <v>4765</v>
      </c>
      <c r="H1460" s="161">
        <v>400</v>
      </c>
      <c r="I1460" s="162">
        <v>28</v>
      </c>
      <c r="J1460" s="161">
        <v>512</v>
      </c>
      <c r="K1460" s="162">
        <v>22</v>
      </c>
      <c r="L1460" s="161">
        <v>112.64</v>
      </c>
      <c r="M1460" s="161">
        <v>512.64</v>
      </c>
      <c r="N1460" s="161">
        <v>656</v>
      </c>
      <c r="O1460" s="156" t="str">
        <f t="shared" si="22"/>
        <v>BPLWT00262</v>
      </c>
    </row>
    <row r="1461" spans="1:15" ht="34.799999999999997">
      <c r="A1461" s="157" t="s">
        <v>6325</v>
      </c>
      <c r="B1461" s="157" t="s">
        <v>6326</v>
      </c>
      <c r="C1461" s="158"/>
      <c r="D1461" s="158"/>
      <c r="E1461" s="163" t="s">
        <v>4770</v>
      </c>
      <c r="F1461" s="160" t="s">
        <v>4828</v>
      </c>
      <c r="G1461" s="160" t="s">
        <v>4765</v>
      </c>
      <c r="H1461" s="161">
        <v>400</v>
      </c>
      <c r="I1461" s="162">
        <v>28</v>
      </c>
      <c r="J1461" s="161">
        <v>512</v>
      </c>
      <c r="K1461" s="162">
        <v>22</v>
      </c>
      <c r="L1461" s="161">
        <v>112.64</v>
      </c>
      <c r="M1461" s="161">
        <v>512.64</v>
      </c>
      <c r="N1461" s="161">
        <v>656</v>
      </c>
      <c r="O1461" s="156" t="str">
        <f t="shared" si="22"/>
        <v>BPLWT00263</v>
      </c>
    </row>
    <row r="1462" spans="1:15" ht="34.799999999999997">
      <c r="A1462" s="157" t="s">
        <v>6327</v>
      </c>
      <c r="B1462" s="157" t="s">
        <v>6328</v>
      </c>
      <c r="C1462" s="158"/>
      <c r="D1462" s="158"/>
      <c r="E1462" s="163" t="s">
        <v>4770</v>
      </c>
      <c r="F1462" s="160" t="s">
        <v>4764</v>
      </c>
      <c r="G1462" s="160" t="s">
        <v>4765</v>
      </c>
      <c r="H1462" s="161">
        <v>380</v>
      </c>
      <c r="I1462" s="162">
        <v>28</v>
      </c>
      <c r="J1462" s="161">
        <v>486.40000000000003</v>
      </c>
      <c r="K1462" s="162">
        <v>22</v>
      </c>
      <c r="L1462" s="161">
        <v>107.00800000000001</v>
      </c>
      <c r="M1462" s="161">
        <v>487.00800000000004</v>
      </c>
      <c r="N1462" s="161">
        <v>623</v>
      </c>
      <c r="O1462" s="156" t="str">
        <f t="shared" si="22"/>
        <v>BPLWT00264</v>
      </c>
    </row>
    <row r="1463" spans="1:15" ht="34.799999999999997">
      <c r="A1463" s="157" t="s">
        <v>6329</v>
      </c>
      <c r="B1463" s="157" t="s">
        <v>6330</v>
      </c>
      <c r="C1463" s="158"/>
      <c r="D1463" s="157" t="s">
        <v>27</v>
      </c>
      <c r="E1463" s="163" t="s">
        <v>4770</v>
      </c>
      <c r="F1463" s="160" t="s">
        <v>4828</v>
      </c>
      <c r="G1463" s="160" t="s">
        <v>4765</v>
      </c>
      <c r="H1463" s="161">
        <v>690</v>
      </c>
      <c r="I1463" s="162">
        <v>28</v>
      </c>
      <c r="J1463" s="161">
        <v>883.2</v>
      </c>
      <c r="K1463" s="162">
        <v>22</v>
      </c>
      <c r="L1463" s="161">
        <v>194.304</v>
      </c>
      <c r="M1463" s="161">
        <v>884.30399999999997</v>
      </c>
      <c r="N1463" s="161">
        <v>1132</v>
      </c>
      <c r="O1463" s="156" t="str">
        <f t="shared" si="22"/>
        <v>BPLWT00265</v>
      </c>
    </row>
    <row r="1464" spans="1:15" ht="34.799999999999997">
      <c r="A1464" s="157" t="s">
        <v>6331</v>
      </c>
      <c r="B1464" s="157" t="s">
        <v>6332</v>
      </c>
      <c r="C1464" s="158"/>
      <c r="D1464" s="158"/>
      <c r="E1464" s="163" t="s">
        <v>4770</v>
      </c>
      <c r="F1464" s="160" t="s">
        <v>4828</v>
      </c>
      <c r="G1464" s="160" t="s">
        <v>4765</v>
      </c>
      <c r="H1464" s="161">
        <v>700</v>
      </c>
      <c r="I1464" s="162">
        <v>28</v>
      </c>
      <c r="J1464" s="161">
        <v>896</v>
      </c>
      <c r="K1464" s="162">
        <v>22</v>
      </c>
      <c r="L1464" s="161">
        <v>197.12</v>
      </c>
      <c r="M1464" s="161">
        <v>897.12</v>
      </c>
      <c r="N1464" s="161">
        <v>1148</v>
      </c>
      <c r="O1464" s="156" t="str">
        <f t="shared" si="22"/>
        <v>BPLWT00266</v>
      </c>
    </row>
    <row r="1465" spans="1:15" ht="34.799999999999997">
      <c r="A1465" s="157" t="s">
        <v>6333</v>
      </c>
      <c r="B1465" s="157" t="s">
        <v>6334</v>
      </c>
      <c r="C1465" s="158"/>
      <c r="D1465" s="158"/>
      <c r="E1465" s="163" t="s">
        <v>4770</v>
      </c>
      <c r="F1465" s="160" t="s">
        <v>4764</v>
      </c>
      <c r="G1465" s="160" t="s">
        <v>4765</v>
      </c>
      <c r="H1465" s="161">
        <v>350</v>
      </c>
      <c r="I1465" s="162">
        <v>28</v>
      </c>
      <c r="J1465" s="161">
        <v>448</v>
      </c>
      <c r="K1465" s="162">
        <v>22</v>
      </c>
      <c r="L1465" s="161">
        <v>98.56</v>
      </c>
      <c r="M1465" s="161">
        <v>448.56</v>
      </c>
      <c r="N1465" s="161">
        <v>574</v>
      </c>
      <c r="O1465" s="156" t="str">
        <f t="shared" si="22"/>
        <v>BPLWT00267</v>
      </c>
    </row>
    <row r="1466" spans="1:15" ht="34.799999999999997">
      <c r="A1466" s="157" t="s">
        <v>6335</v>
      </c>
      <c r="B1466" s="157" t="s">
        <v>6336</v>
      </c>
      <c r="C1466" s="158"/>
      <c r="D1466" s="158"/>
      <c r="E1466" s="163" t="s">
        <v>4770</v>
      </c>
      <c r="F1466" s="160" t="s">
        <v>4764</v>
      </c>
      <c r="G1466" s="160" t="s">
        <v>4765</v>
      </c>
      <c r="H1466" s="161">
        <v>110</v>
      </c>
      <c r="I1466" s="162">
        <v>28</v>
      </c>
      <c r="J1466" s="161">
        <v>140.80000000000001</v>
      </c>
      <c r="K1466" s="162">
        <v>22</v>
      </c>
      <c r="L1466" s="161">
        <v>30.976000000000003</v>
      </c>
      <c r="M1466" s="161">
        <v>140.976</v>
      </c>
      <c r="N1466" s="161">
        <v>180</v>
      </c>
      <c r="O1466" s="156" t="str">
        <f t="shared" si="22"/>
        <v>BPLWT00268</v>
      </c>
    </row>
    <row r="1467" spans="1:15" ht="34.799999999999997">
      <c r="A1467" s="157" t="s">
        <v>6337</v>
      </c>
      <c r="B1467" s="157" t="s">
        <v>6338</v>
      </c>
      <c r="C1467" s="158"/>
      <c r="D1467" s="158"/>
      <c r="E1467" s="163" t="s">
        <v>4770</v>
      </c>
      <c r="F1467" s="160" t="s">
        <v>4828</v>
      </c>
      <c r="G1467" s="160" t="s">
        <v>4765</v>
      </c>
      <c r="H1467" s="161">
        <v>430</v>
      </c>
      <c r="I1467" s="162">
        <v>28</v>
      </c>
      <c r="J1467" s="161">
        <v>550.4</v>
      </c>
      <c r="K1467" s="162">
        <v>22</v>
      </c>
      <c r="L1467" s="161">
        <v>121.08799999999999</v>
      </c>
      <c r="M1467" s="161">
        <v>551.08799999999997</v>
      </c>
      <c r="N1467" s="161">
        <v>705</v>
      </c>
      <c r="O1467" s="156" t="str">
        <f t="shared" si="22"/>
        <v>BPLWT00269</v>
      </c>
    </row>
    <row r="1468" spans="1:15" ht="34.799999999999997">
      <c r="A1468" s="157" t="s">
        <v>2601</v>
      </c>
      <c r="B1468" s="157" t="s">
        <v>2602</v>
      </c>
      <c r="C1468" s="158"/>
      <c r="D1468" s="158"/>
      <c r="E1468" s="163" t="s">
        <v>4770</v>
      </c>
      <c r="F1468" s="160" t="s">
        <v>4828</v>
      </c>
      <c r="G1468" s="160" t="s">
        <v>4765</v>
      </c>
      <c r="H1468" s="161">
        <v>460</v>
      </c>
      <c r="I1468" s="162">
        <v>28</v>
      </c>
      <c r="J1468" s="161">
        <v>588.80000000000007</v>
      </c>
      <c r="K1468" s="162">
        <v>22</v>
      </c>
      <c r="L1468" s="161">
        <v>129.53600000000003</v>
      </c>
      <c r="M1468" s="161">
        <v>589.53600000000006</v>
      </c>
      <c r="N1468" s="161">
        <v>755</v>
      </c>
      <c r="O1468" s="156" t="str">
        <f t="shared" si="22"/>
        <v>BPLWT00270</v>
      </c>
    </row>
    <row r="1469" spans="1:15" ht="34.799999999999997">
      <c r="A1469" s="157" t="s">
        <v>6339</v>
      </c>
      <c r="B1469" s="157" t="s">
        <v>6340</v>
      </c>
      <c r="C1469" s="158"/>
      <c r="D1469" s="158"/>
      <c r="E1469" s="163" t="s">
        <v>4770</v>
      </c>
      <c r="F1469" s="160" t="s">
        <v>4764</v>
      </c>
      <c r="G1469" s="160" t="s">
        <v>4765</v>
      </c>
      <c r="H1469" s="161">
        <v>290</v>
      </c>
      <c r="I1469" s="162">
        <v>28</v>
      </c>
      <c r="J1469" s="161">
        <v>371.2</v>
      </c>
      <c r="K1469" s="162">
        <v>22</v>
      </c>
      <c r="L1469" s="161">
        <v>81.664000000000001</v>
      </c>
      <c r="M1469" s="161">
        <v>371.66399999999999</v>
      </c>
      <c r="N1469" s="161">
        <v>476</v>
      </c>
      <c r="O1469" s="156" t="str">
        <f t="shared" si="22"/>
        <v>BPLWT00271</v>
      </c>
    </row>
    <row r="1470" spans="1:15" ht="34.799999999999997">
      <c r="A1470" s="157" t="s">
        <v>6341</v>
      </c>
      <c r="B1470" s="157" t="s">
        <v>6342</v>
      </c>
      <c r="C1470" s="158"/>
      <c r="D1470" s="158"/>
      <c r="E1470" s="163" t="s">
        <v>4770</v>
      </c>
      <c r="F1470" s="160" t="s">
        <v>4764</v>
      </c>
      <c r="G1470" s="160" t="s">
        <v>4765</v>
      </c>
      <c r="H1470" s="161">
        <v>240</v>
      </c>
      <c r="I1470" s="162">
        <v>28</v>
      </c>
      <c r="J1470" s="161">
        <v>307.2</v>
      </c>
      <c r="K1470" s="162">
        <v>22</v>
      </c>
      <c r="L1470" s="161">
        <v>67.584000000000003</v>
      </c>
      <c r="M1470" s="161">
        <v>307.584</v>
      </c>
      <c r="N1470" s="161">
        <v>394</v>
      </c>
      <c r="O1470" s="156" t="str">
        <f t="shared" si="22"/>
        <v>BPLWT00272</v>
      </c>
    </row>
    <row r="1471" spans="1:15" ht="34.799999999999997">
      <c r="A1471" s="157" t="s">
        <v>6343</v>
      </c>
      <c r="B1471" s="157" t="s">
        <v>6344</v>
      </c>
      <c r="C1471" s="158"/>
      <c r="D1471" s="158"/>
      <c r="E1471" s="163" t="s">
        <v>4770</v>
      </c>
      <c r="F1471" s="160" t="s">
        <v>4828</v>
      </c>
      <c r="G1471" s="160" t="s">
        <v>4765</v>
      </c>
      <c r="H1471" s="161">
        <v>600</v>
      </c>
      <c r="I1471" s="162">
        <v>28</v>
      </c>
      <c r="J1471" s="161">
        <v>768</v>
      </c>
      <c r="K1471" s="162">
        <v>22</v>
      </c>
      <c r="L1471" s="161">
        <v>168.96</v>
      </c>
      <c r="M1471" s="161">
        <v>768.96</v>
      </c>
      <c r="N1471" s="161">
        <v>984</v>
      </c>
      <c r="O1471" s="156" t="str">
        <f t="shared" si="22"/>
        <v>BPLWT00273</v>
      </c>
    </row>
    <row r="1472" spans="1:15" ht="34.799999999999997">
      <c r="A1472" s="157" t="s">
        <v>6345</v>
      </c>
      <c r="B1472" s="157" t="s">
        <v>6346</v>
      </c>
      <c r="C1472" s="158"/>
      <c r="D1472" s="158"/>
      <c r="E1472" s="163" t="s">
        <v>4770</v>
      </c>
      <c r="F1472" s="160" t="s">
        <v>4828</v>
      </c>
      <c r="G1472" s="160" t="s">
        <v>4765</v>
      </c>
      <c r="H1472" s="161">
        <v>490</v>
      </c>
      <c r="I1472" s="162">
        <v>28</v>
      </c>
      <c r="J1472" s="161">
        <v>627.20000000000005</v>
      </c>
      <c r="K1472" s="162">
        <v>22</v>
      </c>
      <c r="L1472" s="161">
        <v>137.98400000000001</v>
      </c>
      <c r="M1472" s="161">
        <v>627.98400000000004</v>
      </c>
      <c r="N1472" s="161">
        <v>804</v>
      </c>
      <c r="O1472" s="156" t="str">
        <f t="shared" si="22"/>
        <v>BPLWT00274</v>
      </c>
    </row>
    <row r="1473" spans="1:15" ht="34.799999999999997">
      <c r="A1473" s="157" t="s">
        <v>6347</v>
      </c>
      <c r="B1473" s="157" t="s">
        <v>6348</v>
      </c>
      <c r="C1473" s="158"/>
      <c r="D1473" s="158"/>
      <c r="E1473" s="163" t="s">
        <v>4770</v>
      </c>
      <c r="F1473" s="160" t="s">
        <v>4828</v>
      </c>
      <c r="G1473" s="160" t="s">
        <v>4765</v>
      </c>
      <c r="H1473" s="161">
        <v>490</v>
      </c>
      <c r="I1473" s="162">
        <v>28</v>
      </c>
      <c r="J1473" s="161">
        <v>627.20000000000005</v>
      </c>
      <c r="K1473" s="162">
        <v>22</v>
      </c>
      <c r="L1473" s="161">
        <v>137.98400000000001</v>
      </c>
      <c r="M1473" s="161">
        <v>627.98400000000004</v>
      </c>
      <c r="N1473" s="161">
        <v>804</v>
      </c>
      <c r="O1473" s="156" t="str">
        <f t="shared" si="22"/>
        <v>BPLWT00275</v>
      </c>
    </row>
    <row r="1474" spans="1:15" ht="34.799999999999997">
      <c r="A1474" s="157" t="s">
        <v>6349</v>
      </c>
      <c r="B1474" s="157" t="s">
        <v>6350</v>
      </c>
      <c r="C1474" s="158"/>
      <c r="D1474" s="158"/>
      <c r="E1474" s="163" t="s">
        <v>4770</v>
      </c>
      <c r="F1474" s="160" t="s">
        <v>4764</v>
      </c>
      <c r="G1474" s="160" t="s">
        <v>4765</v>
      </c>
      <c r="H1474" s="161">
        <v>380</v>
      </c>
      <c r="I1474" s="162">
        <v>28</v>
      </c>
      <c r="J1474" s="161">
        <v>486.40000000000003</v>
      </c>
      <c r="K1474" s="162">
        <v>22</v>
      </c>
      <c r="L1474" s="161">
        <v>107.00800000000001</v>
      </c>
      <c r="M1474" s="161">
        <v>487.00800000000004</v>
      </c>
      <c r="N1474" s="161">
        <v>623</v>
      </c>
      <c r="O1474" s="156" t="str">
        <f t="shared" ref="O1474:O1537" si="23">VLOOKUP(A1474,Old,1,FALSE)</f>
        <v>BPLWT00276</v>
      </c>
    </row>
    <row r="1475" spans="1:15" ht="34.799999999999997">
      <c r="A1475" s="157" t="s">
        <v>3707</v>
      </c>
      <c r="B1475" s="157" t="s">
        <v>6351</v>
      </c>
      <c r="C1475" s="158"/>
      <c r="D1475" s="157" t="s">
        <v>29</v>
      </c>
      <c r="E1475" s="163" t="s">
        <v>4766</v>
      </c>
      <c r="F1475" s="160" t="s">
        <v>4828</v>
      </c>
      <c r="G1475" s="160" t="s">
        <v>4765</v>
      </c>
      <c r="H1475" s="161">
        <v>780</v>
      </c>
      <c r="I1475" s="162">
        <v>28</v>
      </c>
      <c r="J1475" s="161">
        <v>998.4</v>
      </c>
      <c r="K1475" s="162">
        <v>22</v>
      </c>
      <c r="L1475" s="161">
        <v>219.648</v>
      </c>
      <c r="M1475" s="161">
        <v>1000</v>
      </c>
      <c r="N1475" s="161">
        <v>1280</v>
      </c>
      <c r="O1475" s="156" t="str">
        <f t="shared" si="23"/>
        <v>BPLWT00442</v>
      </c>
    </row>
    <row r="1476" spans="1:15" ht="34.799999999999997">
      <c r="A1476" s="157" t="s">
        <v>3709</v>
      </c>
      <c r="B1476" s="157" t="s">
        <v>3710</v>
      </c>
      <c r="C1476" s="158"/>
      <c r="D1476" s="157" t="s">
        <v>29</v>
      </c>
      <c r="E1476" s="163" t="s">
        <v>4766</v>
      </c>
      <c r="F1476" s="160" t="s">
        <v>4828</v>
      </c>
      <c r="G1476" s="160" t="s">
        <v>4765</v>
      </c>
      <c r="H1476" s="161">
        <v>1410</v>
      </c>
      <c r="I1476" s="162">
        <v>28</v>
      </c>
      <c r="J1476" s="161">
        <v>1805</v>
      </c>
      <c r="K1476" s="162">
        <v>22</v>
      </c>
      <c r="L1476" s="161">
        <v>397.05599999999998</v>
      </c>
      <c r="M1476" s="161">
        <v>1807</v>
      </c>
      <c r="N1476" s="161">
        <v>2313</v>
      </c>
      <c r="O1476" s="156" t="str">
        <f t="shared" si="23"/>
        <v>BPLWT00443</v>
      </c>
    </row>
    <row r="1477" spans="1:15" ht="34.799999999999997">
      <c r="A1477" s="157" t="s">
        <v>3717</v>
      </c>
      <c r="B1477" s="157" t="s">
        <v>3718</v>
      </c>
      <c r="C1477" s="158"/>
      <c r="D1477" s="157" t="s">
        <v>29</v>
      </c>
      <c r="E1477" s="163" t="s">
        <v>4766</v>
      </c>
      <c r="F1477" s="160" t="s">
        <v>4828</v>
      </c>
      <c r="G1477" s="160" t="s">
        <v>4765</v>
      </c>
      <c r="H1477" s="161">
        <v>650</v>
      </c>
      <c r="I1477" s="162">
        <v>28</v>
      </c>
      <c r="J1477" s="161">
        <v>832</v>
      </c>
      <c r="K1477" s="162">
        <v>22</v>
      </c>
      <c r="L1477" s="161">
        <v>183.04</v>
      </c>
      <c r="M1477" s="161">
        <v>833.04</v>
      </c>
      <c r="N1477" s="161">
        <v>1066</v>
      </c>
      <c r="O1477" s="156" t="str">
        <f t="shared" si="23"/>
        <v>BPLWT00444</v>
      </c>
    </row>
    <row r="1478" spans="1:15" ht="34.799999999999997">
      <c r="A1478" s="157" t="s">
        <v>3719</v>
      </c>
      <c r="B1478" s="157" t="s">
        <v>6352</v>
      </c>
      <c r="C1478" s="158"/>
      <c r="D1478" s="157" t="s">
        <v>29</v>
      </c>
      <c r="E1478" s="163" t="s">
        <v>4766</v>
      </c>
      <c r="F1478" s="160" t="s">
        <v>4828</v>
      </c>
      <c r="G1478" s="160" t="s">
        <v>4765</v>
      </c>
      <c r="H1478" s="161">
        <v>465</v>
      </c>
      <c r="I1478" s="162">
        <v>28</v>
      </c>
      <c r="J1478" s="161">
        <v>595.20000000000005</v>
      </c>
      <c r="K1478" s="162">
        <v>22</v>
      </c>
      <c r="L1478" s="161">
        <v>130.94400000000002</v>
      </c>
      <c r="M1478" s="161">
        <v>595.94399999999996</v>
      </c>
      <c r="N1478" s="161">
        <v>763</v>
      </c>
      <c r="O1478" s="156" t="str">
        <f t="shared" si="23"/>
        <v>BPLWT00445</v>
      </c>
    </row>
    <row r="1479" spans="1:15" ht="34.799999999999997">
      <c r="A1479" s="157" t="s">
        <v>3721</v>
      </c>
      <c r="B1479" s="157" t="s">
        <v>3722</v>
      </c>
      <c r="C1479" s="158"/>
      <c r="D1479" s="157" t="s">
        <v>29</v>
      </c>
      <c r="E1479" s="163" t="s">
        <v>4766</v>
      </c>
      <c r="F1479" s="160" t="s">
        <v>4764</v>
      </c>
      <c r="G1479" s="160" t="s">
        <v>4765</v>
      </c>
      <c r="H1479" s="161">
        <v>260</v>
      </c>
      <c r="I1479" s="162">
        <v>28</v>
      </c>
      <c r="J1479" s="161">
        <v>332.8</v>
      </c>
      <c r="K1479" s="162">
        <v>22</v>
      </c>
      <c r="L1479" s="161">
        <v>73.216000000000008</v>
      </c>
      <c r="M1479" s="161">
        <v>333.21600000000001</v>
      </c>
      <c r="N1479" s="161">
        <v>427</v>
      </c>
      <c r="O1479" s="156" t="str">
        <f t="shared" si="23"/>
        <v>BPLWT00446</v>
      </c>
    </row>
    <row r="1480" spans="1:15" ht="34.799999999999997">
      <c r="A1480" s="157" t="s">
        <v>6353</v>
      </c>
      <c r="B1480" s="157" t="s">
        <v>6354</v>
      </c>
      <c r="C1480" s="158"/>
      <c r="D1480" s="157" t="s">
        <v>29</v>
      </c>
      <c r="E1480" s="163" t="s">
        <v>4766</v>
      </c>
      <c r="F1480" s="160" t="s">
        <v>4764</v>
      </c>
      <c r="G1480" s="160" t="s">
        <v>4765</v>
      </c>
      <c r="H1480" s="161">
        <v>260</v>
      </c>
      <c r="I1480" s="162">
        <v>28</v>
      </c>
      <c r="J1480" s="161">
        <v>332.8</v>
      </c>
      <c r="K1480" s="162">
        <v>22</v>
      </c>
      <c r="L1480" s="161">
        <v>73.216000000000008</v>
      </c>
      <c r="M1480" s="161">
        <v>333.21600000000001</v>
      </c>
      <c r="N1480" s="161">
        <v>427</v>
      </c>
      <c r="O1480" s="156" t="str">
        <f t="shared" si="23"/>
        <v>BPLWT00447</v>
      </c>
    </row>
    <row r="1481" spans="1:15" ht="34.799999999999997">
      <c r="A1481" s="157" t="s">
        <v>3725</v>
      </c>
      <c r="B1481" s="157" t="s">
        <v>3726</v>
      </c>
      <c r="C1481" s="158"/>
      <c r="D1481" s="157" t="s">
        <v>29</v>
      </c>
      <c r="E1481" s="163" t="s">
        <v>4766</v>
      </c>
      <c r="F1481" s="160" t="s">
        <v>4828</v>
      </c>
      <c r="G1481" s="160" t="s">
        <v>4765</v>
      </c>
      <c r="H1481" s="161">
        <v>665</v>
      </c>
      <c r="I1481" s="162">
        <v>28</v>
      </c>
      <c r="J1481" s="161">
        <v>851.2</v>
      </c>
      <c r="K1481" s="162">
        <v>22</v>
      </c>
      <c r="L1481" s="161">
        <v>187.26400000000001</v>
      </c>
      <c r="M1481" s="161">
        <v>852.26400000000001</v>
      </c>
      <c r="N1481" s="161">
        <v>1091</v>
      </c>
      <c r="O1481" s="156" t="str">
        <f t="shared" si="23"/>
        <v>BPLWT00448</v>
      </c>
    </row>
    <row r="1482" spans="1:15" ht="34.799999999999997">
      <c r="A1482" s="157" t="s">
        <v>3727</v>
      </c>
      <c r="B1482" s="157" t="s">
        <v>3728</v>
      </c>
      <c r="C1482" s="158"/>
      <c r="D1482" s="157" t="s">
        <v>29</v>
      </c>
      <c r="E1482" s="163" t="s">
        <v>4766</v>
      </c>
      <c r="F1482" s="160" t="s">
        <v>4828</v>
      </c>
      <c r="G1482" s="160" t="s">
        <v>4765</v>
      </c>
      <c r="H1482" s="161">
        <v>555</v>
      </c>
      <c r="I1482" s="162">
        <v>28</v>
      </c>
      <c r="J1482" s="161">
        <v>710.4</v>
      </c>
      <c r="K1482" s="162">
        <v>22</v>
      </c>
      <c r="L1482" s="161">
        <v>156.28799999999998</v>
      </c>
      <c r="M1482" s="161">
        <v>711.28800000000001</v>
      </c>
      <c r="N1482" s="161">
        <v>910</v>
      </c>
      <c r="O1482" s="156" t="str">
        <f t="shared" si="23"/>
        <v>BPLWT00449</v>
      </c>
    </row>
    <row r="1483" spans="1:15" ht="34.799999999999997">
      <c r="A1483" s="157" t="s">
        <v>3729</v>
      </c>
      <c r="B1483" s="157" t="s">
        <v>3730</v>
      </c>
      <c r="C1483" s="158"/>
      <c r="D1483" s="157" t="s">
        <v>29</v>
      </c>
      <c r="E1483" s="163" t="s">
        <v>4766</v>
      </c>
      <c r="F1483" s="160" t="s">
        <v>4828</v>
      </c>
      <c r="G1483" s="160" t="s">
        <v>4765</v>
      </c>
      <c r="H1483" s="161">
        <v>740</v>
      </c>
      <c r="I1483" s="162">
        <v>28</v>
      </c>
      <c r="J1483" s="161">
        <v>947.2</v>
      </c>
      <c r="K1483" s="162">
        <v>22</v>
      </c>
      <c r="L1483" s="161">
        <v>208.38400000000001</v>
      </c>
      <c r="M1483" s="161">
        <v>948.38400000000001</v>
      </c>
      <c r="N1483" s="161">
        <v>1214</v>
      </c>
      <c r="O1483" s="156" t="str">
        <f t="shared" si="23"/>
        <v>BPLWT00450</v>
      </c>
    </row>
    <row r="1484" spans="1:15" ht="34.799999999999997">
      <c r="A1484" s="157" t="s">
        <v>3731</v>
      </c>
      <c r="B1484" s="157" t="s">
        <v>3732</v>
      </c>
      <c r="C1484" s="158"/>
      <c r="D1484" s="157" t="s">
        <v>29</v>
      </c>
      <c r="E1484" s="163" t="s">
        <v>4766</v>
      </c>
      <c r="F1484" s="160" t="s">
        <v>4828</v>
      </c>
      <c r="G1484" s="160" t="s">
        <v>4765</v>
      </c>
      <c r="H1484" s="161">
        <v>560</v>
      </c>
      <c r="I1484" s="162">
        <v>28</v>
      </c>
      <c r="J1484" s="161">
        <v>716.80000000000007</v>
      </c>
      <c r="K1484" s="162">
        <v>22</v>
      </c>
      <c r="L1484" s="161">
        <v>157.69600000000003</v>
      </c>
      <c r="M1484" s="161">
        <v>717.69600000000003</v>
      </c>
      <c r="N1484" s="161">
        <v>919</v>
      </c>
      <c r="O1484" s="156" t="str">
        <f t="shared" si="23"/>
        <v>BPLWT00451</v>
      </c>
    </row>
    <row r="1485" spans="1:15" ht="34.799999999999997">
      <c r="A1485" s="157" t="s">
        <v>3733</v>
      </c>
      <c r="B1485" s="157" t="s">
        <v>3734</v>
      </c>
      <c r="C1485" s="158"/>
      <c r="D1485" s="157" t="s">
        <v>29</v>
      </c>
      <c r="E1485" s="163" t="s">
        <v>4766</v>
      </c>
      <c r="F1485" s="160" t="s">
        <v>4828</v>
      </c>
      <c r="G1485" s="160" t="s">
        <v>4767</v>
      </c>
      <c r="H1485" s="161">
        <v>1445</v>
      </c>
      <c r="I1485" s="162">
        <v>28</v>
      </c>
      <c r="J1485" s="161">
        <v>1850</v>
      </c>
      <c r="K1485" s="162">
        <v>22</v>
      </c>
      <c r="L1485" s="161">
        <v>406.91200000000003</v>
      </c>
      <c r="M1485" s="161">
        <v>1852</v>
      </c>
      <c r="N1485" s="161">
        <v>2370</v>
      </c>
      <c r="O1485" s="156" t="e">
        <f t="shared" si="23"/>
        <v>#N/A</v>
      </c>
    </row>
    <row r="1486" spans="1:15" ht="34.799999999999997">
      <c r="A1486" s="157" t="s">
        <v>3739</v>
      </c>
      <c r="B1486" s="157" t="s">
        <v>3740</v>
      </c>
      <c r="C1486" s="158"/>
      <c r="D1486" s="157" t="s">
        <v>29</v>
      </c>
      <c r="E1486" s="163" t="s">
        <v>4766</v>
      </c>
      <c r="F1486" s="160" t="s">
        <v>4764</v>
      </c>
      <c r="G1486" s="160" t="s">
        <v>4767</v>
      </c>
      <c r="H1486" s="161">
        <v>375</v>
      </c>
      <c r="I1486" s="162">
        <v>28</v>
      </c>
      <c r="J1486" s="161">
        <v>480</v>
      </c>
      <c r="K1486" s="162">
        <v>22</v>
      </c>
      <c r="L1486" s="161">
        <v>105.6</v>
      </c>
      <c r="M1486" s="161">
        <v>480.6</v>
      </c>
      <c r="N1486" s="161">
        <v>615</v>
      </c>
      <c r="O1486" s="156" t="str">
        <f t="shared" si="23"/>
        <v>BPLWT00491</v>
      </c>
    </row>
    <row r="1487" spans="1:15" ht="34.799999999999997">
      <c r="A1487" s="157" t="s">
        <v>884</v>
      </c>
      <c r="B1487" s="157" t="s">
        <v>885</v>
      </c>
      <c r="C1487" s="158"/>
      <c r="D1487" s="157" t="s">
        <v>27</v>
      </c>
      <c r="E1487" s="163" t="s">
        <v>4766</v>
      </c>
      <c r="F1487" s="159"/>
      <c r="G1487" s="159"/>
      <c r="H1487" s="161">
        <v>53.625600000000006</v>
      </c>
      <c r="I1487" s="162">
        <v>28</v>
      </c>
      <c r="J1487" s="161">
        <v>68.640768000000008</v>
      </c>
      <c r="K1487" s="162">
        <v>22</v>
      </c>
      <c r="L1487" s="161">
        <v>15.100968960000001</v>
      </c>
      <c r="M1487" s="161">
        <v>68.726568960000009</v>
      </c>
      <c r="N1487" s="161">
        <v>88</v>
      </c>
      <c r="O1487" s="156" t="str">
        <f t="shared" si="23"/>
        <v>BPLWT00499</v>
      </c>
    </row>
    <row r="1488" spans="1:15" ht="34.799999999999997">
      <c r="A1488" s="157" t="s">
        <v>6355</v>
      </c>
      <c r="B1488" s="157" t="s">
        <v>6357</v>
      </c>
      <c r="C1488" s="158"/>
      <c r="D1488" s="157" t="s">
        <v>27</v>
      </c>
      <c r="E1488" s="163" t="s">
        <v>4766</v>
      </c>
      <c r="F1488" s="159"/>
      <c r="G1488" s="159"/>
      <c r="H1488" s="161">
        <v>97.059200000000004</v>
      </c>
      <c r="I1488" s="162">
        <v>28</v>
      </c>
      <c r="J1488" s="161">
        <v>124.235776</v>
      </c>
      <c r="K1488" s="162">
        <v>22</v>
      </c>
      <c r="L1488" s="161">
        <v>27.331870720000001</v>
      </c>
      <c r="M1488" s="161">
        <v>124.39107072</v>
      </c>
      <c r="N1488" s="161">
        <v>159</v>
      </c>
      <c r="O1488" s="156" t="str">
        <f t="shared" si="23"/>
        <v>BPLWT00500</v>
      </c>
    </row>
    <row r="1489" spans="1:15" ht="34.799999999999997">
      <c r="A1489" s="157" t="s">
        <v>6358</v>
      </c>
      <c r="B1489" s="157" t="s">
        <v>6359</v>
      </c>
      <c r="C1489" s="158"/>
      <c r="D1489" s="157" t="s">
        <v>27</v>
      </c>
      <c r="E1489" s="163" t="s">
        <v>4766</v>
      </c>
      <c r="F1489" s="159"/>
      <c r="G1489" s="159"/>
      <c r="H1489" s="161">
        <v>187.84639999999999</v>
      </c>
      <c r="I1489" s="162">
        <v>28</v>
      </c>
      <c r="J1489" s="161">
        <v>240.44339199999999</v>
      </c>
      <c r="K1489" s="162">
        <v>22</v>
      </c>
      <c r="L1489" s="161">
        <v>52.897546239999997</v>
      </c>
      <c r="M1489" s="161">
        <v>240.74394623999999</v>
      </c>
      <c r="N1489" s="161">
        <v>308</v>
      </c>
      <c r="O1489" s="156" t="str">
        <f t="shared" si="23"/>
        <v>BPLWT00506</v>
      </c>
    </row>
    <row r="1490" spans="1:15" ht="34.799999999999997">
      <c r="A1490" s="157" t="s">
        <v>6360</v>
      </c>
      <c r="B1490" s="157" t="s">
        <v>6361</v>
      </c>
      <c r="C1490" s="158"/>
      <c r="D1490" s="157" t="s">
        <v>27</v>
      </c>
      <c r="E1490" s="163" t="s">
        <v>4766</v>
      </c>
      <c r="F1490" s="159"/>
      <c r="G1490" s="159"/>
      <c r="H1490" s="161">
        <v>59.740800000000007</v>
      </c>
      <c r="I1490" s="162">
        <v>28</v>
      </c>
      <c r="J1490" s="161">
        <v>76.468224000000006</v>
      </c>
      <c r="K1490" s="162">
        <v>22</v>
      </c>
      <c r="L1490" s="161">
        <v>16.823009280000001</v>
      </c>
      <c r="M1490" s="161">
        <v>76.563809280000015</v>
      </c>
      <c r="N1490" s="161">
        <v>98</v>
      </c>
      <c r="O1490" s="156" t="str">
        <f t="shared" si="23"/>
        <v>BPLWT00507</v>
      </c>
    </row>
    <row r="1491" spans="1:15" ht="34.799999999999997">
      <c r="A1491" s="157" t="s">
        <v>6362</v>
      </c>
      <c r="B1491" s="157" t="s">
        <v>6363</v>
      </c>
      <c r="C1491" s="158"/>
      <c r="D1491" s="157" t="s">
        <v>29</v>
      </c>
      <c r="E1491" s="163" t="s">
        <v>4766</v>
      </c>
      <c r="F1491" s="160" t="s">
        <v>4764</v>
      </c>
      <c r="G1491" s="160" t="s">
        <v>4765</v>
      </c>
      <c r="H1491" s="161">
        <v>190</v>
      </c>
      <c r="I1491" s="162">
        <v>28</v>
      </c>
      <c r="J1491" s="161">
        <v>243.20000000000002</v>
      </c>
      <c r="K1491" s="162">
        <v>22</v>
      </c>
      <c r="L1491" s="161">
        <v>53.504000000000005</v>
      </c>
      <c r="M1491" s="161">
        <v>243.50400000000002</v>
      </c>
      <c r="N1491" s="161">
        <v>312</v>
      </c>
      <c r="O1491" s="156" t="str">
        <f t="shared" si="23"/>
        <v>BPLYL00013</v>
      </c>
    </row>
    <row r="1492" spans="1:15" ht="34.799999999999997">
      <c r="A1492" s="157" t="s">
        <v>6364</v>
      </c>
      <c r="B1492" s="157" t="s">
        <v>6365</v>
      </c>
      <c r="C1492" s="158"/>
      <c r="D1492" s="157" t="s">
        <v>29</v>
      </c>
      <c r="E1492" s="163" t="s">
        <v>4766</v>
      </c>
      <c r="F1492" s="160" t="s">
        <v>4764</v>
      </c>
      <c r="G1492" s="160" t="s">
        <v>4765</v>
      </c>
      <c r="H1492" s="161">
        <v>190</v>
      </c>
      <c r="I1492" s="162">
        <v>28</v>
      </c>
      <c r="J1492" s="161">
        <v>243.20000000000002</v>
      </c>
      <c r="K1492" s="162">
        <v>22</v>
      </c>
      <c r="L1492" s="161">
        <v>53.504000000000005</v>
      </c>
      <c r="M1492" s="161">
        <v>243.50400000000002</v>
      </c>
      <c r="N1492" s="161">
        <v>312</v>
      </c>
      <c r="O1492" s="156" t="str">
        <f t="shared" si="23"/>
        <v>BPLYL00014</v>
      </c>
    </row>
    <row r="1493" spans="1:15" ht="34.799999999999997">
      <c r="A1493" s="157" t="s">
        <v>6367</v>
      </c>
      <c r="B1493" s="157" t="s">
        <v>6368</v>
      </c>
      <c r="C1493" s="158"/>
      <c r="D1493" s="157" t="s">
        <v>29</v>
      </c>
      <c r="E1493" s="163" t="s">
        <v>4766</v>
      </c>
      <c r="F1493" s="160" t="s">
        <v>4764</v>
      </c>
      <c r="G1493" s="160" t="s">
        <v>4765</v>
      </c>
      <c r="H1493" s="161">
        <v>345</v>
      </c>
      <c r="I1493" s="162">
        <v>28</v>
      </c>
      <c r="J1493" s="161">
        <v>441.6</v>
      </c>
      <c r="K1493" s="162">
        <v>22</v>
      </c>
      <c r="L1493" s="161">
        <v>97.152000000000001</v>
      </c>
      <c r="M1493" s="161">
        <v>442.15199999999999</v>
      </c>
      <c r="N1493" s="161">
        <v>566</v>
      </c>
      <c r="O1493" s="156" t="str">
        <f t="shared" si="23"/>
        <v>BPLYL00015</v>
      </c>
    </row>
    <row r="1494" spans="1:15" ht="34.799999999999997">
      <c r="A1494" s="157" t="s">
        <v>6369</v>
      </c>
      <c r="B1494" s="157" t="s">
        <v>6370</v>
      </c>
      <c r="C1494" s="158"/>
      <c r="D1494" s="157" t="s">
        <v>29</v>
      </c>
      <c r="E1494" s="163" t="s">
        <v>4766</v>
      </c>
      <c r="F1494" s="160" t="s">
        <v>4764</v>
      </c>
      <c r="G1494" s="160" t="s">
        <v>4765</v>
      </c>
      <c r="H1494" s="161">
        <v>335</v>
      </c>
      <c r="I1494" s="162">
        <v>28</v>
      </c>
      <c r="J1494" s="161">
        <v>428.8</v>
      </c>
      <c r="K1494" s="162">
        <v>22</v>
      </c>
      <c r="L1494" s="161">
        <v>94.335999999999999</v>
      </c>
      <c r="M1494" s="161">
        <v>429.33600000000001</v>
      </c>
      <c r="N1494" s="161">
        <v>550</v>
      </c>
      <c r="O1494" s="156" t="str">
        <f t="shared" si="23"/>
        <v>BPLYL00016</v>
      </c>
    </row>
    <row r="1495" spans="1:15" ht="34.799999999999997">
      <c r="A1495" s="157" t="s">
        <v>6371</v>
      </c>
      <c r="B1495" s="157" t="s">
        <v>6372</v>
      </c>
      <c r="C1495" s="158"/>
      <c r="D1495" s="157" t="s">
        <v>29</v>
      </c>
      <c r="E1495" s="163" t="s">
        <v>4766</v>
      </c>
      <c r="F1495" s="160" t="s">
        <v>4764</v>
      </c>
      <c r="G1495" s="160" t="s">
        <v>4765</v>
      </c>
      <c r="H1495" s="161">
        <v>335</v>
      </c>
      <c r="I1495" s="162">
        <v>28</v>
      </c>
      <c r="J1495" s="161">
        <v>428.8</v>
      </c>
      <c r="K1495" s="162">
        <v>22</v>
      </c>
      <c r="L1495" s="161">
        <v>94.335999999999999</v>
      </c>
      <c r="M1495" s="161">
        <v>429.33600000000001</v>
      </c>
      <c r="N1495" s="161">
        <v>550</v>
      </c>
      <c r="O1495" s="156" t="str">
        <f t="shared" si="23"/>
        <v>BPLYL00017</v>
      </c>
    </row>
    <row r="1496" spans="1:15" ht="34.799999999999997">
      <c r="A1496" s="157" t="s">
        <v>6373</v>
      </c>
      <c r="B1496" s="157" t="s">
        <v>6374</v>
      </c>
      <c r="C1496" s="158"/>
      <c r="D1496" s="157" t="s">
        <v>29</v>
      </c>
      <c r="E1496" s="163" t="s">
        <v>4766</v>
      </c>
      <c r="F1496" s="160" t="s">
        <v>4764</v>
      </c>
      <c r="G1496" s="160" t="s">
        <v>4765</v>
      </c>
      <c r="H1496" s="161">
        <v>375</v>
      </c>
      <c r="I1496" s="162">
        <v>28</v>
      </c>
      <c r="J1496" s="161">
        <v>480</v>
      </c>
      <c r="K1496" s="162">
        <v>22</v>
      </c>
      <c r="L1496" s="161">
        <v>105.6</v>
      </c>
      <c r="M1496" s="161">
        <v>480.6</v>
      </c>
      <c r="N1496" s="161">
        <v>615</v>
      </c>
      <c r="O1496" s="156" t="str">
        <f t="shared" si="23"/>
        <v>BPLYL00018</v>
      </c>
    </row>
    <row r="1497" spans="1:15" ht="34.799999999999997">
      <c r="A1497" s="157" t="s">
        <v>6375</v>
      </c>
      <c r="B1497" s="157" t="s">
        <v>6376</v>
      </c>
      <c r="C1497" s="158"/>
      <c r="D1497" s="157" t="s">
        <v>29</v>
      </c>
      <c r="E1497" s="163" t="s">
        <v>4766</v>
      </c>
      <c r="F1497" s="160" t="s">
        <v>4828</v>
      </c>
      <c r="G1497" s="160" t="s">
        <v>4765</v>
      </c>
      <c r="H1497" s="161">
        <v>635</v>
      </c>
      <c r="I1497" s="162">
        <v>28</v>
      </c>
      <c r="J1497" s="161">
        <v>812.80000000000007</v>
      </c>
      <c r="K1497" s="162">
        <v>22</v>
      </c>
      <c r="L1497" s="161">
        <v>178.816</v>
      </c>
      <c r="M1497" s="161">
        <v>813.81600000000003</v>
      </c>
      <c r="N1497" s="161">
        <v>1042</v>
      </c>
      <c r="O1497" s="156" t="str">
        <f t="shared" si="23"/>
        <v>BPLYL00019</v>
      </c>
    </row>
    <row r="1498" spans="1:15" ht="34.799999999999997">
      <c r="A1498" s="157" t="s">
        <v>6377</v>
      </c>
      <c r="B1498" s="157" t="s">
        <v>6378</v>
      </c>
      <c r="C1498" s="158"/>
      <c r="D1498" s="157" t="s">
        <v>29</v>
      </c>
      <c r="E1498" s="163" t="s">
        <v>4770</v>
      </c>
      <c r="F1498" s="160" t="s">
        <v>4764</v>
      </c>
      <c r="G1498" s="160" t="s">
        <v>4765</v>
      </c>
      <c r="H1498" s="161">
        <v>385</v>
      </c>
      <c r="I1498" s="162">
        <v>28</v>
      </c>
      <c r="J1498" s="161">
        <v>492.8</v>
      </c>
      <c r="K1498" s="162">
        <v>22</v>
      </c>
      <c r="L1498" s="161">
        <v>108.416</v>
      </c>
      <c r="M1498" s="161">
        <v>493.416</v>
      </c>
      <c r="N1498" s="161">
        <v>632</v>
      </c>
      <c r="O1498" s="156" t="str">
        <f t="shared" si="23"/>
        <v>BPLYL00057</v>
      </c>
    </row>
    <row r="1499" spans="1:15" ht="34.799999999999997">
      <c r="A1499" s="157" t="s">
        <v>6379</v>
      </c>
      <c r="B1499" s="157" t="s">
        <v>6380</v>
      </c>
      <c r="C1499" s="158"/>
      <c r="D1499" s="157" t="s">
        <v>29</v>
      </c>
      <c r="E1499" s="163" t="s">
        <v>4770</v>
      </c>
      <c r="F1499" s="160" t="s">
        <v>4764</v>
      </c>
      <c r="G1499" s="160" t="s">
        <v>4765</v>
      </c>
      <c r="H1499" s="161">
        <v>385</v>
      </c>
      <c r="I1499" s="162">
        <v>28</v>
      </c>
      <c r="J1499" s="161">
        <v>492.8</v>
      </c>
      <c r="K1499" s="162">
        <v>22</v>
      </c>
      <c r="L1499" s="161">
        <v>108.416</v>
      </c>
      <c r="M1499" s="161">
        <v>493.416</v>
      </c>
      <c r="N1499" s="161">
        <v>632</v>
      </c>
      <c r="O1499" s="156" t="str">
        <f t="shared" si="23"/>
        <v>BPLYL00058</v>
      </c>
    </row>
    <row r="1500" spans="1:15" ht="34.799999999999997">
      <c r="A1500" s="157" t="s">
        <v>6382</v>
      </c>
      <c r="B1500" s="157" t="s">
        <v>6383</v>
      </c>
      <c r="C1500" s="158"/>
      <c r="D1500" s="157" t="s">
        <v>29</v>
      </c>
      <c r="E1500" s="163" t="s">
        <v>4770</v>
      </c>
      <c r="F1500" s="160" t="s">
        <v>4828</v>
      </c>
      <c r="G1500" s="160" t="s">
        <v>4765</v>
      </c>
      <c r="H1500" s="161">
        <v>450</v>
      </c>
      <c r="I1500" s="162">
        <v>28</v>
      </c>
      <c r="J1500" s="161">
        <v>576</v>
      </c>
      <c r="K1500" s="162">
        <v>22</v>
      </c>
      <c r="L1500" s="161">
        <v>126.72</v>
      </c>
      <c r="M1500" s="161">
        <v>576.72</v>
      </c>
      <c r="N1500" s="161">
        <v>738</v>
      </c>
      <c r="O1500" s="156" t="str">
        <f t="shared" si="23"/>
        <v>BPLYL00059</v>
      </c>
    </row>
    <row r="1501" spans="1:15" ht="34.799999999999997">
      <c r="A1501" s="157" t="s">
        <v>6384</v>
      </c>
      <c r="B1501" s="157" t="s">
        <v>6385</v>
      </c>
      <c r="C1501" s="158"/>
      <c r="D1501" s="157" t="s">
        <v>29</v>
      </c>
      <c r="E1501" s="163" t="s">
        <v>4770</v>
      </c>
      <c r="F1501" s="160" t="s">
        <v>4828</v>
      </c>
      <c r="G1501" s="160" t="s">
        <v>4765</v>
      </c>
      <c r="H1501" s="161">
        <v>555</v>
      </c>
      <c r="I1501" s="162">
        <v>28</v>
      </c>
      <c r="J1501" s="161">
        <v>710.4</v>
      </c>
      <c r="K1501" s="162">
        <v>22</v>
      </c>
      <c r="L1501" s="161">
        <v>156.28799999999998</v>
      </c>
      <c r="M1501" s="161">
        <v>711.28800000000001</v>
      </c>
      <c r="N1501" s="161">
        <v>910</v>
      </c>
      <c r="O1501" s="156" t="str">
        <f t="shared" si="23"/>
        <v>BPLYL00060</v>
      </c>
    </row>
    <row r="1502" spans="1:15" ht="34.799999999999997">
      <c r="A1502" s="157" t="s">
        <v>6386</v>
      </c>
      <c r="B1502" s="157" t="s">
        <v>6387</v>
      </c>
      <c r="C1502" s="158"/>
      <c r="D1502" s="157" t="s">
        <v>29</v>
      </c>
      <c r="E1502" s="163" t="s">
        <v>4770</v>
      </c>
      <c r="F1502" s="160" t="s">
        <v>4828</v>
      </c>
      <c r="G1502" s="160" t="s">
        <v>4765</v>
      </c>
      <c r="H1502" s="161">
        <v>555</v>
      </c>
      <c r="I1502" s="162">
        <v>28</v>
      </c>
      <c r="J1502" s="161">
        <v>710.4</v>
      </c>
      <c r="K1502" s="162">
        <v>22</v>
      </c>
      <c r="L1502" s="161">
        <v>156.28799999999998</v>
      </c>
      <c r="M1502" s="161">
        <v>711.28800000000001</v>
      </c>
      <c r="N1502" s="161">
        <v>910</v>
      </c>
      <c r="O1502" s="156" t="str">
        <f t="shared" si="23"/>
        <v>BPLYL00061</v>
      </c>
    </row>
    <row r="1503" spans="1:15" ht="34.799999999999997">
      <c r="A1503" s="157" t="s">
        <v>6388</v>
      </c>
      <c r="B1503" s="157" t="s">
        <v>6389</v>
      </c>
      <c r="C1503" s="158"/>
      <c r="D1503" s="157" t="s">
        <v>29</v>
      </c>
      <c r="E1503" s="163" t="s">
        <v>4770</v>
      </c>
      <c r="F1503" s="160" t="s">
        <v>4828</v>
      </c>
      <c r="G1503" s="160" t="s">
        <v>4765</v>
      </c>
      <c r="H1503" s="161">
        <v>575</v>
      </c>
      <c r="I1503" s="162">
        <v>28</v>
      </c>
      <c r="J1503" s="161">
        <v>736</v>
      </c>
      <c r="K1503" s="162">
        <v>22</v>
      </c>
      <c r="L1503" s="161">
        <v>161.91999999999999</v>
      </c>
      <c r="M1503" s="161">
        <v>736.92</v>
      </c>
      <c r="N1503" s="161">
        <v>943</v>
      </c>
      <c r="O1503" s="156" t="str">
        <f t="shared" si="23"/>
        <v>BPLYL00062</v>
      </c>
    </row>
    <row r="1504" spans="1:15" ht="34.799999999999997">
      <c r="A1504" s="157" t="s">
        <v>6390</v>
      </c>
      <c r="B1504" s="157" t="s">
        <v>6391</v>
      </c>
      <c r="C1504" s="158"/>
      <c r="D1504" s="157" t="s">
        <v>29</v>
      </c>
      <c r="E1504" s="163" t="s">
        <v>4770</v>
      </c>
      <c r="F1504" s="160" t="s">
        <v>4828</v>
      </c>
      <c r="G1504" s="160" t="s">
        <v>4765</v>
      </c>
      <c r="H1504" s="161">
        <v>1350</v>
      </c>
      <c r="I1504" s="162">
        <v>28</v>
      </c>
      <c r="J1504" s="161">
        <v>1728</v>
      </c>
      <c r="K1504" s="162">
        <v>22</v>
      </c>
      <c r="L1504" s="161">
        <v>380.16</v>
      </c>
      <c r="M1504" s="161">
        <v>1730</v>
      </c>
      <c r="N1504" s="161">
        <v>2215</v>
      </c>
      <c r="O1504" s="156" t="str">
        <f t="shared" si="23"/>
        <v>BPLYL00063</v>
      </c>
    </row>
    <row r="1505" spans="1:15" ht="34.799999999999997">
      <c r="A1505" s="157" t="s">
        <v>6392</v>
      </c>
      <c r="B1505" s="157" t="s">
        <v>6393</v>
      </c>
      <c r="C1505" s="158"/>
      <c r="D1505" s="157" t="s">
        <v>29</v>
      </c>
      <c r="E1505" s="163" t="s">
        <v>4770</v>
      </c>
      <c r="F1505" s="160" t="s">
        <v>4828</v>
      </c>
      <c r="G1505" s="160" t="s">
        <v>4765</v>
      </c>
      <c r="H1505" s="161">
        <v>640</v>
      </c>
      <c r="I1505" s="162">
        <v>28</v>
      </c>
      <c r="J1505" s="161">
        <v>819.2</v>
      </c>
      <c r="K1505" s="162">
        <v>22</v>
      </c>
      <c r="L1505" s="161">
        <v>180.22400000000002</v>
      </c>
      <c r="M1505" s="161">
        <v>820.22400000000005</v>
      </c>
      <c r="N1505" s="161">
        <v>1050</v>
      </c>
      <c r="O1505" s="156" t="str">
        <f t="shared" si="23"/>
        <v>BPLYL00064</v>
      </c>
    </row>
    <row r="1506" spans="1:15" ht="34.799999999999997">
      <c r="A1506" s="157" t="s">
        <v>6394</v>
      </c>
      <c r="B1506" s="157" t="s">
        <v>6395</v>
      </c>
      <c r="C1506" s="158"/>
      <c r="D1506" s="157" t="s">
        <v>29</v>
      </c>
      <c r="E1506" s="163" t="s">
        <v>4766</v>
      </c>
      <c r="F1506" s="160" t="s">
        <v>4828</v>
      </c>
      <c r="G1506" s="160" t="s">
        <v>4765</v>
      </c>
      <c r="H1506" s="161">
        <v>385</v>
      </c>
      <c r="I1506" s="162">
        <v>18</v>
      </c>
      <c r="J1506" s="161">
        <v>454.29999999999995</v>
      </c>
      <c r="K1506" s="162">
        <v>22</v>
      </c>
      <c r="L1506" s="161">
        <v>99.945999999999984</v>
      </c>
      <c r="M1506" s="161">
        <v>484.94599999999997</v>
      </c>
      <c r="N1506" s="161">
        <v>572</v>
      </c>
      <c r="O1506" s="156" t="str">
        <f t="shared" si="23"/>
        <v>BPLYL00066</v>
      </c>
    </row>
    <row r="1507" spans="1:15" ht="34.799999999999997">
      <c r="A1507" s="157" t="s">
        <v>6396</v>
      </c>
      <c r="B1507" s="157" t="s">
        <v>6397</v>
      </c>
      <c r="C1507" s="158"/>
      <c r="D1507" s="157" t="s">
        <v>29</v>
      </c>
      <c r="E1507" s="163" t="s">
        <v>4770</v>
      </c>
      <c r="F1507" s="160" t="s">
        <v>4828</v>
      </c>
      <c r="G1507" s="160" t="s">
        <v>4765</v>
      </c>
      <c r="H1507" s="161">
        <v>555</v>
      </c>
      <c r="I1507" s="162">
        <v>28</v>
      </c>
      <c r="J1507" s="161">
        <v>710.4</v>
      </c>
      <c r="K1507" s="162">
        <v>22</v>
      </c>
      <c r="L1507" s="161">
        <v>156.28799999999998</v>
      </c>
      <c r="M1507" s="161">
        <v>711.28800000000001</v>
      </c>
      <c r="N1507" s="161">
        <v>910</v>
      </c>
      <c r="O1507" s="156" t="str">
        <f t="shared" si="23"/>
        <v>BPLYL00067</v>
      </c>
    </row>
    <row r="1508" spans="1:15" ht="34.799999999999997">
      <c r="A1508" s="157" t="s">
        <v>6398</v>
      </c>
      <c r="B1508" s="157" t="s">
        <v>6399</v>
      </c>
      <c r="C1508" s="158"/>
      <c r="D1508" s="157" t="s">
        <v>29</v>
      </c>
      <c r="E1508" s="163" t="s">
        <v>4770</v>
      </c>
      <c r="F1508" s="160" t="s">
        <v>4828</v>
      </c>
      <c r="G1508" s="160" t="s">
        <v>4765</v>
      </c>
      <c r="H1508" s="161">
        <v>555</v>
      </c>
      <c r="I1508" s="162">
        <v>28</v>
      </c>
      <c r="J1508" s="161">
        <v>710.4</v>
      </c>
      <c r="K1508" s="162">
        <v>22</v>
      </c>
      <c r="L1508" s="161">
        <v>156.28799999999998</v>
      </c>
      <c r="M1508" s="161">
        <v>711.28800000000001</v>
      </c>
      <c r="N1508" s="161">
        <v>910</v>
      </c>
      <c r="O1508" s="156" t="str">
        <f t="shared" si="23"/>
        <v>BPLYL00068</v>
      </c>
    </row>
    <row r="1509" spans="1:15" ht="34.799999999999997">
      <c r="A1509" s="157" t="s">
        <v>6400</v>
      </c>
      <c r="B1509" s="157" t="s">
        <v>6401</v>
      </c>
      <c r="C1509" s="158"/>
      <c r="D1509" s="157" t="s">
        <v>29</v>
      </c>
      <c r="E1509" s="163" t="s">
        <v>4770</v>
      </c>
      <c r="F1509" s="160" t="s">
        <v>4828</v>
      </c>
      <c r="G1509" s="160" t="s">
        <v>4765</v>
      </c>
      <c r="H1509" s="161">
        <v>575</v>
      </c>
      <c r="I1509" s="162">
        <v>28</v>
      </c>
      <c r="J1509" s="161">
        <v>736</v>
      </c>
      <c r="K1509" s="162">
        <v>22</v>
      </c>
      <c r="L1509" s="161">
        <v>161.91999999999999</v>
      </c>
      <c r="M1509" s="161">
        <v>736.92</v>
      </c>
      <c r="N1509" s="161">
        <v>943</v>
      </c>
      <c r="O1509" s="156" t="str">
        <f t="shared" si="23"/>
        <v>BPLYL00069</v>
      </c>
    </row>
    <row r="1510" spans="1:15" ht="34.799999999999997">
      <c r="A1510" s="157" t="s">
        <v>6402</v>
      </c>
      <c r="B1510" s="157" t="s">
        <v>6403</v>
      </c>
      <c r="C1510" s="158"/>
      <c r="D1510" s="157" t="s">
        <v>29</v>
      </c>
      <c r="E1510" s="163" t="s">
        <v>4770</v>
      </c>
      <c r="F1510" s="160" t="s">
        <v>4828</v>
      </c>
      <c r="G1510" s="160" t="s">
        <v>4765</v>
      </c>
      <c r="H1510" s="161">
        <v>525</v>
      </c>
      <c r="I1510" s="162">
        <v>28</v>
      </c>
      <c r="J1510" s="161">
        <v>672</v>
      </c>
      <c r="K1510" s="162">
        <v>22</v>
      </c>
      <c r="L1510" s="161">
        <v>147.84</v>
      </c>
      <c r="M1510" s="161">
        <v>672.84</v>
      </c>
      <c r="N1510" s="161">
        <v>861</v>
      </c>
      <c r="O1510" s="156" t="str">
        <f t="shared" si="23"/>
        <v>BPLYL00070</v>
      </c>
    </row>
    <row r="1511" spans="1:15" ht="34.799999999999997">
      <c r="A1511" s="157" t="s">
        <v>6404</v>
      </c>
      <c r="B1511" s="157" t="s">
        <v>6405</v>
      </c>
      <c r="C1511" s="158"/>
      <c r="D1511" s="157" t="s">
        <v>29</v>
      </c>
      <c r="E1511" s="163" t="s">
        <v>4770</v>
      </c>
      <c r="F1511" s="160" t="s">
        <v>4828</v>
      </c>
      <c r="G1511" s="160" t="s">
        <v>4765</v>
      </c>
      <c r="H1511" s="161">
        <v>640</v>
      </c>
      <c r="I1511" s="162">
        <v>28</v>
      </c>
      <c r="J1511" s="161">
        <v>819.2</v>
      </c>
      <c r="K1511" s="162">
        <v>22</v>
      </c>
      <c r="L1511" s="161">
        <v>180.22400000000002</v>
      </c>
      <c r="M1511" s="161">
        <v>820.22400000000005</v>
      </c>
      <c r="N1511" s="161">
        <v>1050</v>
      </c>
      <c r="O1511" s="156" t="str">
        <f t="shared" si="23"/>
        <v>BPLYL00071</v>
      </c>
    </row>
    <row r="1512" spans="1:15" ht="34.799999999999997">
      <c r="A1512" s="157" t="s">
        <v>6406</v>
      </c>
      <c r="B1512" s="157" t="s">
        <v>5982</v>
      </c>
      <c r="C1512" s="158"/>
      <c r="D1512" s="157" t="s">
        <v>29</v>
      </c>
      <c r="E1512" s="163" t="s">
        <v>4770</v>
      </c>
      <c r="F1512" s="160" t="s">
        <v>4828</v>
      </c>
      <c r="G1512" s="160" t="s">
        <v>4765</v>
      </c>
      <c r="H1512" s="161">
        <v>555</v>
      </c>
      <c r="I1512" s="162">
        <v>28</v>
      </c>
      <c r="J1512" s="161">
        <v>710.4</v>
      </c>
      <c r="K1512" s="162">
        <v>22</v>
      </c>
      <c r="L1512" s="161">
        <v>156.28799999999998</v>
      </c>
      <c r="M1512" s="161">
        <v>711.28800000000001</v>
      </c>
      <c r="N1512" s="161">
        <v>910</v>
      </c>
      <c r="O1512" s="156" t="str">
        <f t="shared" si="23"/>
        <v>BPLYL00072</v>
      </c>
    </row>
    <row r="1513" spans="1:15" ht="34.799999999999997">
      <c r="A1513" s="157" t="s">
        <v>3747</v>
      </c>
      <c r="B1513" s="157" t="s">
        <v>6409</v>
      </c>
      <c r="C1513" s="158"/>
      <c r="D1513" s="157" t="s">
        <v>29</v>
      </c>
      <c r="E1513" s="163" t="s">
        <v>4770</v>
      </c>
      <c r="F1513" s="160" t="s">
        <v>4764</v>
      </c>
      <c r="G1513" s="160" t="s">
        <v>4765</v>
      </c>
      <c r="H1513" s="161">
        <v>350</v>
      </c>
      <c r="I1513" s="162">
        <v>28</v>
      </c>
      <c r="J1513" s="161">
        <v>448</v>
      </c>
      <c r="K1513" s="162">
        <v>22</v>
      </c>
      <c r="L1513" s="161">
        <v>98.56</v>
      </c>
      <c r="M1513" s="161">
        <v>448.56</v>
      </c>
      <c r="N1513" s="161">
        <v>574</v>
      </c>
      <c r="O1513" s="156" t="str">
        <f t="shared" si="23"/>
        <v>BPLYL00073</v>
      </c>
    </row>
    <row r="1514" spans="1:15" ht="34.799999999999997">
      <c r="A1514" s="157" t="s">
        <v>3749</v>
      </c>
      <c r="B1514" s="157" t="s">
        <v>6410</v>
      </c>
      <c r="C1514" s="158"/>
      <c r="D1514" s="157" t="s">
        <v>29</v>
      </c>
      <c r="E1514" s="163" t="s">
        <v>4770</v>
      </c>
      <c r="F1514" s="160" t="s">
        <v>4764</v>
      </c>
      <c r="G1514" s="160" t="s">
        <v>4765</v>
      </c>
      <c r="H1514" s="161">
        <v>350</v>
      </c>
      <c r="I1514" s="162">
        <v>28</v>
      </c>
      <c r="J1514" s="161">
        <v>448</v>
      </c>
      <c r="K1514" s="162">
        <v>22</v>
      </c>
      <c r="L1514" s="161">
        <v>98.56</v>
      </c>
      <c r="M1514" s="161">
        <v>448.56</v>
      </c>
      <c r="N1514" s="161">
        <v>574</v>
      </c>
      <c r="O1514" s="156" t="str">
        <f t="shared" si="23"/>
        <v>BPLYL00074</v>
      </c>
    </row>
    <row r="1515" spans="1:15" ht="34.799999999999997">
      <c r="A1515" s="157" t="s">
        <v>6411</v>
      </c>
      <c r="B1515" s="157" t="s">
        <v>6412</v>
      </c>
      <c r="C1515" s="158"/>
      <c r="D1515" s="157" t="s">
        <v>29</v>
      </c>
      <c r="E1515" s="163" t="s">
        <v>4770</v>
      </c>
      <c r="F1515" s="160" t="s">
        <v>4828</v>
      </c>
      <c r="G1515" s="160" t="s">
        <v>4765</v>
      </c>
      <c r="H1515" s="161">
        <v>450</v>
      </c>
      <c r="I1515" s="162">
        <v>28</v>
      </c>
      <c r="J1515" s="161">
        <v>576</v>
      </c>
      <c r="K1515" s="162">
        <v>22</v>
      </c>
      <c r="L1515" s="161">
        <v>126.72</v>
      </c>
      <c r="M1515" s="161">
        <v>576.72</v>
      </c>
      <c r="N1515" s="161">
        <v>738</v>
      </c>
      <c r="O1515" s="156" t="str">
        <f t="shared" si="23"/>
        <v>BPLYL00075</v>
      </c>
    </row>
    <row r="1516" spans="1:15" ht="34.799999999999997">
      <c r="A1516" s="157" t="s">
        <v>6413</v>
      </c>
      <c r="B1516" s="157" t="s">
        <v>6414</v>
      </c>
      <c r="C1516" s="158"/>
      <c r="D1516" s="157" t="s">
        <v>29</v>
      </c>
      <c r="E1516" s="163" t="s">
        <v>4770</v>
      </c>
      <c r="F1516" s="160" t="s">
        <v>4828</v>
      </c>
      <c r="G1516" s="160" t="s">
        <v>4765</v>
      </c>
      <c r="H1516" s="161">
        <v>555</v>
      </c>
      <c r="I1516" s="162">
        <v>28</v>
      </c>
      <c r="J1516" s="161">
        <v>710.4</v>
      </c>
      <c r="K1516" s="162">
        <v>22</v>
      </c>
      <c r="L1516" s="161">
        <v>156.28799999999998</v>
      </c>
      <c r="M1516" s="161">
        <v>711.28800000000001</v>
      </c>
      <c r="N1516" s="161">
        <v>910</v>
      </c>
      <c r="O1516" s="156" t="str">
        <f t="shared" si="23"/>
        <v>BPLYL00076</v>
      </c>
    </row>
    <row r="1517" spans="1:15" ht="34.799999999999997">
      <c r="A1517" s="157" t="s">
        <v>6415</v>
      </c>
      <c r="B1517" s="157" t="s">
        <v>6416</v>
      </c>
      <c r="C1517" s="158"/>
      <c r="D1517" s="157" t="s">
        <v>29</v>
      </c>
      <c r="E1517" s="163" t="s">
        <v>4770</v>
      </c>
      <c r="F1517" s="160" t="s">
        <v>4828</v>
      </c>
      <c r="G1517" s="160" t="s">
        <v>4765</v>
      </c>
      <c r="H1517" s="161">
        <v>555</v>
      </c>
      <c r="I1517" s="162">
        <v>28</v>
      </c>
      <c r="J1517" s="161">
        <v>710.4</v>
      </c>
      <c r="K1517" s="162">
        <v>22</v>
      </c>
      <c r="L1517" s="161">
        <v>156.28799999999998</v>
      </c>
      <c r="M1517" s="161">
        <v>711.28800000000001</v>
      </c>
      <c r="N1517" s="161">
        <v>910</v>
      </c>
      <c r="O1517" s="156" t="str">
        <f t="shared" si="23"/>
        <v>BPLYL00077</v>
      </c>
    </row>
    <row r="1518" spans="1:15" ht="34.799999999999997">
      <c r="A1518" s="157" t="s">
        <v>2950</v>
      </c>
      <c r="B1518" s="157" t="s">
        <v>6417</v>
      </c>
      <c r="C1518" s="158"/>
      <c r="D1518" s="157" t="s">
        <v>4634</v>
      </c>
      <c r="E1518" s="163" t="s">
        <v>4770</v>
      </c>
      <c r="F1518" s="160" t="s">
        <v>4828</v>
      </c>
      <c r="G1518" s="160" t="s">
        <v>4765</v>
      </c>
      <c r="H1518" s="161">
        <v>555</v>
      </c>
      <c r="I1518" s="162">
        <v>28</v>
      </c>
      <c r="J1518" s="161">
        <v>710.4</v>
      </c>
      <c r="K1518" s="162">
        <v>22</v>
      </c>
      <c r="L1518" s="161">
        <v>156.28799999999998</v>
      </c>
      <c r="M1518" s="161">
        <v>711.28800000000001</v>
      </c>
      <c r="N1518" s="161">
        <v>910</v>
      </c>
      <c r="O1518" s="156" t="str">
        <f t="shared" si="23"/>
        <v>BPLYL00085</v>
      </c>
    </row>
    <row r="1519" spans="1:15" ht="34.799999999999997">
      <c r="A1519" s="157" t="s">
        <v>2952</v>
      </c>
      <c r="B1519" s="157" t="s">
        <v>6418</v>
      </c>
      <c r="C1519" s="158"/>
      <c r="D1519" s="157" t="s">
        <v>4634</v>
      </c>
      <c r="E1519" s="163" t="s">
        <v>4770</v>
      </c>
      <c r="F1519" s="160" t="s">
        <v>4828</v>
      </c>
      <c r="G1519" s="160" t="s">
        <v>4765</v>
      </c>
      <c r="H1519" s="161">
        <v>555</v>
      </c>
      <c r="I1519" s="162">
        <v>28</v>
      </c>
      <c r="J1519" s="161">
        <v>710.4</v>
      </c>
      <c r="K1519" s="162">
        <v>22</v>
      </c>
      <c r="L1519" s="161">
        <v>156.28799999999998</v>
      </c>
      <c r="M1519" s="161">
        <v>711.28800000000001</v>
      </c>
      <c r="N1519" s="161">
        <v>910</v>
      </c>
      <c r="O1519" s="156" t="str">
        <f t="shared" si="23"/>
        <v>BPLYL00086</v>
      </c>
    </row>
    <row r="1520" spans="1:15" ht="34.799999999999997">
      <c r="A1520" s="157" t="s">
        <v>2954</v>
      </c>
      <c r="B1520" s="157" t="s">
        <v>6419</v>
      </c>
      <c r="C1520" s="158"/>
      <c r="D1520" s="157" t="s">
        <v>4634</v>
      </c>
      <c r="E1520" s="163" t="s">
        <v>4770</v>
      </c>
      <c r="F1520" s="160" t="s">
        <v>4828</v>
      </c>
      <c r="G1520" s="160" t="s">
        <v>4765</v>
      </c>
      <c r="H1520" s="161">
        <v>640</v>
      </c>
      <c r="I1520" s="162">
        <v>28</v>
      </c>
      <c r="J1520" s="161">
        <v>819.2</v>
      </c>
      <c r="K1520" s="162">
        <v>22</v>
      </c>
      <c r="L1520" s="161">
        <v>180.22400000000002</v>
      </c>
      <c r="M1520" s="161">
        <v>820.22400000000005</v>
      </c>
      <c r="N1520" s="161">
        <v>1050</v>
      </c>
      <c r="O1520" s="156" t="str">
        <f t="shared" si="23"/>
        <v>BPLYL00092</v>
      </c>
    </row>
    <row r="1521" spans="1:15" ht="34.799999999999997">
      <c r="A1521" s="157" t="s">
        <v>2956</v>
      </c>
      <c r="B1521" s="157" t="s">
        <v>2957</v>
      </c>
      <c r="C1521" s="158"/>
      <c r="D1521" s="157" t="s">
        <v>4634</v>
      </c>
      <c r="E1521" s="163" t="s">
        <v>4770</v>
      </c>
      <c r="F1521" s="160" t="s">
        <v>4828</v>
      </c>
      <c r="G1521" s="160" t="s">
        <v>4765</v>
      </c>
      <c r="H1521" s="161">
        <v>1350</v>
      </c>
      <c r="I1521" s="162">
        <v>28</v>
      </c>
      <c r="J1521" s="161">
        <v>1728</v>
      </c>
      <c r="K1521" s="162">
        <v>22</v>
      </c>
      <c r="L1521" s="161">
        <v>380.16</v>
      </c>
      <c r="M1521" s="161">
        <v>1730</v>
      </c>
      <c r="N1521" s="161">
        <v>2215</v>
      </c>
      <c r="O1521" s="156" t="str">
        <f t="shared" si="23"/>
        <v>BPLYL00094</v>
      </c>
    </row>
    <row r="1522" spans="1:15" ht="34.799999999999997">
      <c r="A1522" s="157" t="s">
        <v>2960</v>
      </c>
      <c r="B1522" s="157" t="s">
        <v>6420</v>
      </c>
      <c r="C1522" s="158"/>
      <c r="D1522" s="157" t="s">
        <v>4634</v>
      </c>
      <c r="E1522" s="163" t="s">
        <v>4770</v>
      </c>
      <c r="F1522" s="160" t="s">
        <v>4828</v>
      </c>
      <c r="G1522" s="160" t="s">
        <v>4765</v>
      </c>
      <c r="H1522" s="161">
        <v>575</v>
      </c>
      <c r="I1522" s="162">
        <v>28</v>
      </c>
      <c r="J1522" s="161">
        <v>736</v>
      </c>
      <c r="K1522" s="162">
        <v>22</v>
      </c>
      <c r="L1522" s="161">
        <v>161.91999999999999</v>
      </c>
      <c r="M1522" s="161">
        <v>736.92</v>
      </c>
      <c r="N1522" s="161">
        <v>943</v>
      </c>
      <c r="O1522" s="156" t="str">
        <f t="shared" si="23"/>
        <v>BPLYL00098</v>
      </c>
    </row>
    <row r="1523" spans="1:15" ht="34.799999999999997">
      <c r="A1523" s="157" t="s">
        <v>2962</v>
      </c>
      <c r="B1523" s="157" t="s">
        <v>6421</v>
      </c>
      <c r="C1523" s="158"/>
      <c r="D1523" s="157" t="s">
        <v>4634</v>
      </c>
      <c r="E1523" s="163" t="s">
        <v>4770</v>
      </c>
      <c r="F1523" s="160" t="s">
        <v>4828</v>
      </c>
      <c r="G1523" s="160" t="s">
        <v>4765</v>
      </c>
      <c r="H1523" s="161">
        <v>525</v>
      </c>
      <c r="I1523" s="162">
        <v>28</v>
      </c>
      <c r="J1523" s="161">
        <v>672</v>
      </c>
      <c r="K1523" s="162">
        <v>22</v>
      </c>
      <c r="L1523" s="161">
        <v>147.84</v>
      </c>
      <c r="M1523" s="161">
        <v>672.84</v>
      </c>
      <c r="N1523" s="161">
        <v>861</v>
      </c>
      <c r="O1523" s="156" t="str">
        <f t="shared" si="23"/>
        <v>BPLYL00102</v>
      </c>
    </row>
    <row r="1524" spans="1:15" ht="34.799999999999997">
      <c r="A1524" s="157" t="s">
        <v>2964</v>
      </c>
      <c r="B1524" s="157" t="s">
        <v>6422</v>
      </c>
      <c r="C1524" s="158"/>
      <c r="D1524" s="157" t="s">
        <v>4634</v>
      </c>
      <c r="E1524" s="163" t="s">
        <v>4770</v>
      </c>
      <c r="F1524" s="160" t="s">
        <v>4828</v>
      </c>
      <c r="G1524" s="160" t="s">
        <v>4765</v>
      </c>
      <c r="H1524" s="161">
        <v>555</v>
      </c>
      <c r="I1524" s="162">
        <v>28</v>
      </c>
      <c r="J1524" s="161">
        <v>710.4</v>
      </c>
      <c r="K1524" s="162">
        <v>22</v>
      </c>
      <c r="L1524" s="161">
        <v>156.28799999999998</v>
      </c>
      <c r="M1524" s="161">
        <v>711.28800000000001</v>
      </c>
      <c r="N1524" s="161">
        <v>910</v>
      </c>
      <c r="O1524" s="156" t="str">
        <f t="shared" si="23"/>
        <v>BPLYL00106</v>
      </c>
    </row>
    <row r="1525" spans="1:15" ht="34.799999999999997">
      <c r="A1525" s="157" t="s">
        <v>6423</v>
      </c>
      <c r="B1525" s="157" t="s">
        <v>6424</v>
      </c>
      <c r="C1525" s="158"/>
      <c r="D1525" s="158"/>
      <c r="E1525" s="163" t="s">
        <v>4770</v>
      </c>
      <c r="F1525" s="160" t="s">
        <v>4764</v>
      </c>
      <c r="G1525" s="160" t="s">
        <v>4765</v>
      </c>
      <c r="H1525" s="161">
        <v>110</v>
      </c>
      <c r="I1525" s="162">
        <v>28</v>
      </c>
      <c r="J1525" s="161">
        <v>140.80000000000001</v>
      </c>
      <c r="K1525" s="162">
        <v>22</v>
      </c>
      <c r="L1525" s="161">
        <v>30.976000000000003</v>
      </c>
      <c r="M1525" s="161">
        <v>140.976</v>
      </c>
      <c r="N1525" s="161">
        <v>180</v>
      </c>
      <c r="O1525" s="156" t="str">
        <f t="shared" si="23"/>
        <v>BPLYL00245</v>
      </c>
    </row>
    <row r="1526" spans="1:15" ht="34.799999999999997">
      <c r="A1526" s="157" t="s">
        <v>6425</v>
      </c>
      <c r="B1526" s="157" t="s">
        <v>6426</v>
      </c>
      <c r="C1526" s="158"/>
      <c r="D1526" s="158"/>
      <c r="E1526" s="163" t="s">
        <v>4770</v>
      </c>
      <c r="F1526" s="160" t="s">
        <v>4828</v>
      </c>
      <c r="G1526" s="160" t="s">
        <v>4765</v>
      </c>
      <c r="H1526" s="161">
        <v>400</v>
      </c>
      <c r="I1526" s="162">
        <v>28</v>
      </c>
      <c r="J1526" s="161">
        <v>512</v>
      </c>
      <c r="K1526" s="162">
        <v>22</v>
      </c>
      <c r="L1526" s="161">
        <v>112.64</v>
      </c>
      <c r="M1526" s="161">
        <v>512.64</v>
      </c>
      <c r="N1526" s="161">
        <v>656</v>
      </c>
      <c r="O1526" s="156" t="str">
        <f t="shared" si="23"/>
        <v>BPLYL00246</v>
      </c>
    </row>
    <row r="1527" spans="1:15" ht="34.799999999999997">
      <c r="A1527" s="157" t="s">
        <v>6427</v>
      </c>
      <c r="B1527" s="157" t="s">
        <v>6428</v>
      </c>
      <c r="C1527" s="158"/>
      <c r="D1527" s="158"/>
      <c r="E1527" s="163" t="s">
        <v>4770</v>
      </c>
      <c r="F1527" s="160" t="s">
        <v>4828</v>
      </c>
      <c r="G1527" s="160" t="s">
        <v>4765</v>
      </c>
      <c r="H1527" s="161">
        <v>400</v>
      </c>
      <c r="I1527" s="162">
        <v>28</v>
      </c>
      <c r="J1527" s="161">
        <v>512</v>
      </c>
      <c r="K1527" s="162">
        <v>22</v>
      </c>
      <c r="L1527" s="161">
        <v>112.64</v>
      </c>
      <c r="M1527" s="161">
        <v>512.64</v>
      </c>
      <c r="N1527" s="161">
        <v>656</v>
      </c>
      <c r="O1527" s="156" t="str">
        <f t="shared" si="23"/>
        <v>BPLYL00247</v>
      </c>
    </row>
    <row r="1528" spans="1:15" ht="34.799999999999997">
      <c r="A1528" s="157" t="s">
        <v>6429</v>
      </c>
      <c r="B1528" s="157" t="s">
        <v>6430</v>
      </c>
      <c r="C1528" s="158"/>
      <c r="D1528" s="158"/>
      <c r="E1528" s="163" t="s">
        <v>4770</v>
      </c>
      <c r="F1528" s="160" t="s">
        <v>4764</v>
      </c>
      <c r="G1528" s="160" t="s">
        <v>4765</v>
      </c>
      <c r="H1528" s="161">
        <v>365</v>
      </c>
      <c r="I1528" s="162">
        <v>28</v>
      </c>
      <c r="J1528" s="161">
        <v>467.2</v>
      </c>
      <c r="K1528" s="162">
        <v>22</v>
      </c>
      <c r="L1528" s="161">
        <v>102.78399999999999</v>
      </c>
      <c r="M1528" s="161">
        <v>467.78399999999999</v>
      </c>
      <c r="N1528" s="161">
        <v>599</v>
      </c>
      <c r="O1528" s="156" t="str">
        <f t="shared" si="23"/>
        <v>BPLYL00248</v>
      </c>
    </row>
    <row r="1529" spans="1:15" ht="34.799999999999997">
      <c r="A1529" s="157" t="s">
        <v>6431</v>
      </c>
      <c r="B1529" s="157" t="s">
        <v>6432</v>
      </c>
      <c r="C1529" s="158"/>
      <c r="D1529" s="158"/>
      <c r="E1529" s="163" t="s">
        <v>4770</v>
      </c>
      <c r="F1529" s="160" t="s">
        <v>4828</v>
      </c>
      <c r="G1529" s="160" t="s">
        <v>4765</v>
      </c>
      <c r="H1529" s="161">
        <v>690</v>
      </c>
      <c r="I1529" s="162">
        <v>28</v>
      </c>
      <c r="J1529" s="161">
        <v>883.2</v>
      </c>
      <c r="K1529" s="162">
        <v>22</v>
      </c>
      <c r="L1529" s="161">
        <v>194.304</v>
      </c>
      <c r="M1529" s="161">
        <v>884.30399999999997</v>
      </c>
      <c r="N1529" s="161">
        <v>1132</v>
      </c>
      <c r="O1529" s="156" t="str">
        <f t="shared" si="23"/>
        <v>BPLYL00249</v>
      </c>
    </row>
    <row r="1530" spans="1:15" ht="34.799999999999997">
      <c r="A1530" s="157" t="s">
        <v>6433</v>
      </c>
      <c r="B1530" s="157" t="s">
        <v>6434</v>
      </c>
      <c r="C1530" s="158"/>
      <c r="D1530" s="158"/>
      <c r="E1530" s="163" t="s">
        <v>4770</v>
      </c>
      <c r="F1530" s="160" t="s">
        <v>4828</v>
      </c>
      <c r="G1530" s="160" t="s">
        <v>4765</v>
      </c>
      <c r="H1530" s="161">
        <v>690</v>
      </c>
      <c r="I1530" s="162">
        <v>28</v>
      </c>
      <c r="J1530" s="161">
        <v>883.2</v>
      </c>
      <c r="K1530" s="162">
        <v>22</v>
      </c>
      <c r="L1530" s="161">
        <v>194.304</v>
      </c>
      <c r="M1530" s="161">
        <v>884.30399999999997</v>
      </c>
      <c r="N1530" s="161">
        <v>1132</v>
      </c>
      <c r="O1530" s="156" t="str">
        <f t="shared" si="23"/>
        <v>BPLYL00250</v>
      </c>
    </row>
    <row r="1531" spans="1:15" ht="34.799999999999997">
      <c r="A1531" s="157" t="s">
        <v>6435</v>
      </c>
      <c r="B1531" s="157" t="s">
        <v>6436</v>
      </c>
      <c r="C1531" s="158"/>
      <c r="D1531" s="158"/>
      <c r="E1531" s="163" t="s">
        <v>4770</v>
      </c>
      <c r="F1531" s="160" t="s">
        <v>4764</v>
      </c>
      <c r="G1531" s="160" t="s">
        <v>4765</v>
      </c>
      <c r="H1531" s="161">
        <v>350</v>
      </c>
      <c r="I1531" s="162">
        <v>28</v>
      </c>
      <c r="J1531" s="161">
        <v>448</v>
      </c>
      <c r="K1531" s="162">
        <v>22</v>
      </c>
      <c r="L1531" s="161">
        <v>98.56</v>
      </c>
      <c r="M1531" s="161">
        <v>448.56</v>
      </c>
      <c r="N1531" s="161">
        <v>574</v>
      </c>
      <c r="O1531" s="156" t="str">
        <f t="shared" si="23"/>
        <v>BPLYL00251</v>
      </c>
    </row>
    <row r="1532" spans="1:15" ht="34.799999999999997">
      <c r="A1532" s="157" t="s">
        <v>6437</v>
      </c>
      <c r="B1532" s="157" t="s">
        <v>6438</v>
      </c>
      <c r="C1532" s="158"/>
      <c r="D1532" s="158"/>
      <c r="E1532" s="163" t="s">
        <v>4770</v>
      </c>
      <c r="F1532" s="160" t="s">
        <v>4764</v>
      </c>
      <c r="G1532" s="160" t="s">
        <v>4765</v>
      </c>
      <c r="H1532" s="161">
        <v>100</v>
      </c>
      <c r="I1532" s="162">
        <v>28</v>
      </c>
      <c r="J1532" s="161">
        <v>128</v>
      </c>
      <c r="K1532" s="162">
        <v>22</v>
      </c>
      <c r="L1532" s="161">
        <v>28.16</v>
      </c>
      <c r="M1532" s="161">
        <v>128.16</v>
      </c>
      <c r="N1532" s="161">
        <v>164</v>
      </c>
      <c r="O1532" s="156" t="str">
        <f t="shared" si="23"/>
        <v>BPLYL00252</v>
      </c>
    </row>
    <row r="1533" spans="1:15" ht="34.799999999999997">
      <c r="A1533" s="157" t="s">
        <v>6439</v>
      </c>
      <c r="B1533" s="157" t="s">
        <v>6440</v>
      </c>
      <c r="C1533" s="158"/>
      <c r="D1533" s="158"/>
      <c r="E1533" s="163" t="s">
        <v>4770</v>
      </c>
      <c r="F1533" s="160" t="s">
        <v>4828</v>
      </c>
      <c r="G1533" s="160" t="s">
        <v>4765</v>
      </c>
      <c r="H1533" s="161">
        <v>400</v>
      </c>
      <c r="I1533" s="162">
        <v>28</v>
      </c>
      <c r="J1533" s="161">
        <v>512</v>
      </c>
      <c r="K1533" s="162">
        <v>22</v>
      </c>
      <c r="L1533" s="161">
        <v>112.64</v>
      </c>
      <c r="M1533" s="161">
        <v>512.64</v>
      </c>
      <c r="N1533" s="161">
        <v>656</v>
      </c>
      <c r="O1533" s="156" t="str">
        <f t="shared" si="23"/>
        <v>BPLYL00253</v>
      </c>
    </row>
    <row r="1534" spans="1:15" ht="34.799999999999997">
      <c r="A1534" s="157" t="s">
        <v>6441</v>
      </c>
      <c r="B1534" s="157" t="s">
        <v>6442</v>
      </c>
      <c r="C1534" s="158"/>
      <c r="D1534" s="158"/>
      <c r="E1534" s="163" t="s">
        <v>4770</v>
      </c>
      <c r="F1534" s="160" t="s">
        <v>4764</v>
      </c>
      <c r="G1534" s="160" t="s">
        <v>4765</v>
      </c>
      <c r="H1534" s="161">
        <v>375</v>
      </c>
      <c r="I1534" s="162">
        <v>28</v>
      </c>
      <c r="J1534" s="161">
        <v>480</v>
      </c>
      <c r="K1534" s="162">
        <v>22</v>
      </c>
      <c r="L1534" s="161">
        <v>105.6</v>
      </c>
      <c r="M1534" s="161">
        <v>480.6</v>
      </c>
      <c r="N1534" s="161">
        <v>615</v>
      </c>
      <c r="O1534" s="156" t="str">
        <f t="shared" si="23"/>
        <v>BPLYL00254</v>
      </c>
    </row>
    <row r="1535" spans="1:15" ht="34.799999999999997">
      <c r="A1535" s="157" t="s">
        <v>6443</v>
      </c>
      <c r="B1535" s="157" t="s">
        <v>6444</v>
      </c>
      <c r="C1535" s="158"/>
      <c r="D1535" s="158"/>
      <c r="E1535" s="163" t="s">
        <v>4770</v>
      </c>
      <c r="F1535" s="160" t="s">
        <v>4764</v>
      </c>
      <c r="G1535" s="160" t="s">
        <v>4765</v>
      </c>
      <c r="H1535" s="161">
        <v>290</v>
      </c>
      <c r="I1535" s="162">
        <v>28</v>
      </c>
      <c r="J1535" s="161">
        <v>371.2</v>
      </c>
      <c r="K1535" s="162">
        <v>22</v>
      </c>
      <c r="L1535" s="161">
        <v>81.664000000000001</v>
      </c>
      <c r="M1535" s="161">
        <v>371.66399999999999</v>
      </c>
      <c r="N1535" s="161">
        <v>476</v>
      </c>
      <c r="O1535" s="156" t="str">
        <f t="shared" si="23"/>
        <v>BPLYL00255</v>
      </c>
    </row>
    <row r="1536" spans="1:15" ht="34.799999999999997">
      <c r="A1536" s="157" t="s">
        <v>6445</v>
      </c>
      <c r="B1536" s="157" t="s">
        <v>6446</v>
      </c>
      <c r="C1536" s="158"/>
      <c r="D1536" s="158"/>
      <c r="E1536" s="163" t="s">
        <v>4770</v>
      </c>
      <c r="F1536" s="160" t="s">
        <v>4764</v>
      </c>
      <c r="G1536" s="160" t="s">
        <v>4765</v>
      </c>
      <c r="H1536" s="161">
        <v>155</v>
      </c>
      <c r="I1536" s="162">
        <v>28</v>
      </c>
      <c r="J1536" s="161">
        <v>198.4</v>
      </c>
      <c r="K1536" s="162">
        <v>22</v>
      </c>
      <c r="L1536" s="161">
        <v>43.648000000000003</v>
      </c>
      <c r="M1536" s="161">
        <v>198.648</v>
      </c>
      <c r="N1536" s="161">
        <v>254</v>
      </c>
      <c r="O1536" s="156" t="str">
        <f t="shared" si="23"/>
        <v>BPLYL00256</v>
      </c>
    </row>
    <row r="1537" spans="1:15" ht="34.799999999999997">
      <c r="A1537" s="157" t="s">
        <v>6447</v>
      </c>
      <c r="B1537" s="157" t="s">
        <v>6448</v>
      </c>
      <c r="C1537" s="158"/>
      <c r="D1537" s="158"/>
      <c r="E1537" s="163" t="s">
        <v>4770</v>
      </c>
      <c r="F1537" s="160" t="s">
        <v>4828</v>
      </c>
      <c r="G1537" s="160" t="s">
        <v>4765</v>
      </c>
      <c r="H1537" s="161">
        <v>600</v>
      </c>
      <c r="I1537" s="162">
        <v>28</v>
      </c>
      <c r="J1537" s="161">
        <v>768</v>
      </c>
      <c r="K1537" s="162">
        <v>22</v>
      </c>
      <c r="L1537" s="161">
        <v>168.96</v>
      </c>
      <c r="M1537" s="161">
        <v>768.96</v>
      </c>
      <c r="N1537" s="161">
        <v>984</v>
      </c>
      <c r="O1537" s="156" t="str">
        <f t="shared" si="23"/>
        <v>BPLYL00257</v>
      </c>
    </row>
    <row r="1538" spans="1:15" ht="34.799999999999997">
      <c r="A1538" s="157" t="s">
        <v>6449</v>
      </c>
      <c r="B1538" s="157" t="s">
        <v>6450</v>
      </c>
      <c r="C1538" s="158"/>
      <c r="D1538" s="158"/>
      <c r="E1538" s="163" t="s">
        <v>4770</v>
      </c>
      <c r="F1538" s="160" t="s">
        <v>4828</v>
      </c>
      <c r="G1538" s="160" t="s">
        <v>4765</v>
      </c>
      <c r="H1538" s="161">
        <v>490</v>
      </c>
      <c r="I1538" s="162">
        <v>28</v>
      </c>
      <c r="J1538" s="161">
        <v>627.20000000000005</v>
      </c>
      <c r="K1538" s="162">
        <v>22</v>
      </c>
      <c r="L1538" s="161">
        <v>137.98400000000001</v>
      </c>
      <c r="M1538" s="161">
        <v>627.98400000000004</v>
      </c>
      <c r="N1538" s="161">
        <v>804</v>
      </c>
      <c r="O1538" s="156" t="str">
        <f t="shared" ref="O1538:O1601" si="24">VLOOKUP(A1538,Old,1,FALSE)</f>
        <v>BPLYL00258</v>
      </c>
    </row>
    <row r="1539" spans="1:15" ht="34.799999999999997">
      <c r="A1539" s="157" t="s">
        <v>6451</v>
      </c>
      <c r="B1539" s="157" t="s">
        <v>6452</v>
      </c>
      <c r="C1539" s="158"/>
      <c r="D1539" s="158"/>
      <c r="E1539" s="163" t="s">
        <v>4770</v>
      </c>
      <c r="F1539" s="160" t="s">
        <v>4828</v>
      </c>
      <c r="G1539" s="160" t="s">
        <v>4765</v>
      </c>
      <c r="H1539" s="161">
        <v>490</v>
      </c>
      <c r="I1539" s="162">
        <v>28</v>
      </c>
      <c r="J1539" s="161">
        <v>627.20000000000005</v>
      </c>
      <c r="K1539" s="162">
        <v>22</v>
      </c>
      <c r="L1539" s="161">
        <v>137.98400000000001</v>
      </c>
      <c r="M1539" s="161">
        <v>627.98400000000004</v>
      </c>
      <c r="N1539" s="161">
        <v>804</v>
      </c>
      <c r="O1539" s="156" t="str">
        <f t="shared" si="24"/>
        <v>BPLYL00259</v>
      </c>
    </row>
    <row r="1540" spans="1:15" ht="34.799999999999997">
      <c r="A1540" s="157" t="s">
        <v>6453</v>
      </c>
      <c r="B1540" s="157" t="s">
        <v>6454</v>
      </c>
      <c r="C1540" s="158"/>
      <c r="D1540" s="158"/>
      <c r="E1540" s="163" t="s">
        <v>4770</v>
      </c>
      <c r="F1540" s="160" t="s">
        <v>4764</v>
      </c>
      <c r="G1540" s="160" t="s">
        <v>4765</v>
      </c>
      <c r="H1540" s="161">
        <v>375</v>
      </c>
      <c r="I1540" s="162">
        <v>28</v>
      </c>
      <c r="J1540" s="161">
        <v>480</v>
      </c>
      <c r="K1540" s="162">
        <v>22</v>
      </c>
      <c r="L1540" s="161">
        <v>105.6</v>
      </c>
      <c r="M1540" s="161">
        <v>480.6</v>
      </c>
      <c r="N1540" s="161">
        <v>615</v>
      </c>
      <c r="O1540" s="156" t="str">
        <f t="shared" si="24"/>
        <v>BPLYL00260</v>
      </c>
    </row>
    <row r="1541" spans="1:15" ht="34.799999999999997">
      <c r="A1541" s="157" t="s">
        <v>465</v>
      </c>
      <c r="B1541" s="157" t="s">
        <v>888</v>
      </c>
      <c r="C1541" s="158"/>
      <c r="D1541" s="157" t="s">
        <v>4634</v>
      </c>
      <c r="E1541" s="163" t="s">
        <v>4770</v>
      </c>
      <c r="F1541" s="160" t="s">
        <v>4764</v>
      </c>
      <c r="G1541" s="160" t="s">
        <v>4765</v>
      </c>
      <c r="H1541" s="161">
        <v>125</v>
      </c>
      <c r="I1541" s="162">
        <v>28</v>
      </c>
      <c r="J1541" s="161">
        <v>160</v>
      </c>
      <c r="K1541" s="162">
        <v>22</v>
      </c>
      <c r="L1541" s="161">
        <v>35.200000000000003</v>
      </c>
      <c r="M1541" s="161">
        <v>160.19999999999999</v>
      </c>
      <c r="N1541" s="161">
        <v>205</v>
      </c>
      <c r="O1541" s="156" t="str">
        <f t="shared" si="24"/>
        <v>BPPBK00001</v>
      </c>
    </row>
    <row r="1542" spans="1:15" ht="34.799999999999997">
      <c r="A1542" s="157" t="s">
        <v>462</v>
      </c>
      <c r="B1542" s="157" t="s">
        <v>1001</v>
      </c>
      <c r="C1542" s="158"/>
      <c r="D1542" s="157" t="s">
        <v>4634</v>
      </c>
      <c r="E1542" s="163" t="s">
        <v>4770</v>
      </c>
      <c r="F1542" s="160" t="s">
        <v>4764</v>
      </c>
      <c r="G1542" s="160" t="s">
        <v>4765</v>
      </c>
      <c r="H1542" s="161">
        <v>120</v>
      </c>
      <c r="I1542" s="162">
        <v>28</v>
      </c>
      <c r="J1542" s="161">
        <v>153.6</v>
      </c>
      <c r="K1542" s="162">
        <v>22</v>
      </c>
      <c r="L1542" s="161">
        <v>33.792000000000002</v>
      </c>
      <c r="M1542" s="161">
        <v>153.792</v>
      </c>
      <c r="N1542" s="161">
        <v>197</v>
      </c>
      <c r="O1542" s="156" t="str">
        <f t="shared" si="24"/>
        <v>BPPBK00002</v>
      </c>
    </row>
    <row r="1543" spans="1:15" ht="34.799999999999997">
      <c r="A1543" s="157" t="s">
        <v>6455</v>
      </c>
      <c r="B1543" s="157" t="s">
        <v>6456</v>
      </c>
      <c r="C1543" s="158"/>
      <c r="D1543" s="158"/>
      <c r="E1543" s="163" t="s">
        <v>4770</v>
      </c>
      <c r="F1543" s="160" t="s">
        <v>4764</v>
      </c>
      <c r="G1543" s="160" t="s">
        <v>4765</v>
      </c>
      <c r="H1543" s="161">
        <v>240</v>
      </c>
      <c r="I1543" s="162">
        <v>28</v>
      </c>
      <c r="J1543" s="161">
        <v>307.2</v>
      </c>
      <c r="K1543" s="162">
        <v>22</v>
      </c>
      <c r="L1543" s="161">
        <v>67.584000000000003</v>
      </c>
      <c r="M1543" s="161">
        <v>307.584</v>
      </c>
      <c r="N1543" s="161">
        <v>394</v>
      </c>
      <c r="O1543" s="156" t="str">
        <f t="shared" si="24"/>
        <v>BPPBK00003</v>
      </c>
    </row>
    <row r="1544" spans="1:15" ht="34.799999999999997">
      <c r="A1544" s="157" t="s">
        <v>6457</v>
      </c>
      <c r="B1544" s="157" t="s">
        <v>6458</v>
      </c>
      <c r="C1544" s="158"/>
      <c r="D1544" s="158"/>
      <c r="E1544" s="163" t="s">
        <v>4770</v>
      </c>
      <c r="F1544" s="160" t="s">
        <v>4828</v>
      </c>
      <c r="G1544" s="160" t="s">
        <v>4765</v>
      </c>
      <c r="H1544" s="161">
        <v>550</v>
      </c>
      <c r="I1544" s="162">
        <v>28</v>
      </c>
      <c r="J1544" s="161">
        <v>704</v>
      </c>
      <c r="K1544" s="162">
        <v>22</v>
      </c>
      <c r="L1544" s="161">
        <v>154.88</v>
      </c>
      <c r="M1544" s="161">
        <v>704.88</v>
      </c>
      <c r="N1544" s="161">
        <v>902</v>
      </c>
      <c r="O1544" s="156" t="str">
        <f t="shared" si="24"/>
        <v>BPPBK00004</v>
      </c>
    </row>
    <row r="1545" spans="1:15" ht="34.799999999999997">
      <c r="A1545" s="157" t="s">
        <v>6459</v>
      </c>
      <c r="B1545" s="157" t="s">
        <v>6460</v>
      </c>
      <c r="C1545" s="158"/>
      <c r="D1545" s="158"/>
      <c r="E1545" s="163" t="s">
        <v>4770</v>
      </c>
      <c r="F1545" s="160" t="s">
        <v>4828</v>
      </c>
      <c r="G1545" s="160" t="s">
        <v>4765</v>
      </c>
      <c r="H1545" s="161">
        <v>400</v>
      </c>
      <c r="I1545" s="162">
        <v>28</v>
      </c>
      <c r="J1545" s="161">
        <v>512</v>
      </c>
      <c r="K1545" s="162">
        <v>22</v>
      </c>
      <c r="L1545" s="161">
        <v>112.64</v>
      </c>
      <c r="M1545" s="161">
        <v>512.64</v>
      </c>
      <c r="N1545" s="161">
        <v>656</v>
      </c>
      <c r="O1545" s="156" t="str">
        <f t="shared" si="24"/>
        <v>BPPBK00005</v>
      </c>
    </row>
    <row r="1546" spans="1:15" ht="34.799999999999997">
      <c r="A1546" s="157" t="s">
        <v>6461</v>
      </c>
      <c r="B1546" s="157" t="s">
        <v>6462</v>
      </c>
      <c r="C1546" s="158"/>
      <c r="D1546" s="158"/>
      <c r="E1546" s="163" t="s">
        <v>4766</v>
      </c>
      <c r="F1546" s="160" t="s">
        <v>4764</v>
      </c>
      <c r="G1546" s="160" t="s">
        <v>4765</v>
      </c>
      <c r="H1546" s="161">
        <v>255</v>
      </c>
      <c r="I1546" s="162">
        <v>28</v>
      </c>
      <c r="J1546" s="161">
        <v>326.40000000000003</v>
      </c>
      <c r="K1546" s="162">
        <v>22</v>
      </c>
      <c r="L1546" s="161">
        <v>71.808000000000007</v>
      </c>
      <c r="M1546" s="161">
        <v>326.80799999999999</v>
      </c>
      <c r="N1546" s="161">
        <v>418</v>
      </c>
      <c r="O1546" s="156" t="str">
        <f t="shared" si="24"/>
        <v>BPPBK00006</v>
      </c>
    </row>
    <row r="1547" spans="1:15" ht="17.399999999999999">
      <c r="A1547" s="157" t="s">
        <v>6463</v>
      </c>
      <c r="B1547" s="157" t="s">
        <v>6464</v>
      </c>
      <c r="C1547" s="158"/>
      <c r="D1547" s="158"/>
      <c r="E1547" s="159"/>
      <c r="F1547" s="160" t="s">
        <v>4764</v>
      </c>
      <c r="G1547" s="160" t="s">
        <v>4765</v>
      </c>
      <c r="H1547" s="161">
        <v>110</v>
      </c>
      <c r="I1547" s="162">
        <v>28</v>
      </c>
      <c r="J1547" s="161">
        <v>140.80000000000001</v>
      </c>
      <c r="K1547" s="162">
        <v>22</v>
      </c>
      <c r="L1547" s="161">
        <v>30.976000000000003</v>
      </c>
      <c r="M1547" s="161">
        <v>140.976</v>
      </c>
      <c r="N1547" s="161">
        <v>180</v>
      </c>
      <c r="O1547" s="156" t="str">
        <f t="shared" si="24"/>
        <v>BPPBK00007</v>
      </c>
    </row>
    <row r="1548" spans="1:15" ht="34.799999999999997">
      <c r="A1548" s="157" t="s">
        <v>6465</v>
      </c>
      <c r="B1548" s="157" t="s">
        <v>6466</v>
      </c>
      <c r="C1548" s="158"/>
      <c r="D1548" s="158"/>
      <c r="E1548" s="163" t="s">
        <v>4770</v>
      </c>
      <c r="F1548" s="160" t="s">
        <v>4828</v>
      </c>
      <c r="G1548" s="160" t="s">
        <v>4765</v>
      </c>
      <c r="H1548" s="161">
        <v>500</v>
      </c>
      <c r="I1548" s="162">
        <v>28</v>
      </c>
      <c r="J1548" s="161">
        <v>640</v>
      </c>
      <c r="K1548" s="162">
        <v>22</v>
      </c>
      <c r="L1548" s="161">
        <v>140.80000000000001</v>
      </c>
      <c r="M1548" s="161">
        <v>640.79999999999995</v>
      </c>
      <c r="N1548" s="161">
        <v>820</v>
      </c>
      <c r="O1548" s="156" t="str">
        <f t="shared" si="24"/>
        <v>BPPBK00008</v>
      </c>
    </row>
    <row r="1549" spans="1:15" ht="34.799999999999997">
      <c r="A1549" s="157" t="s">
        <v>6467</v>
      </c>
      <c r="B1549" s="157" t="s">
        <v>6468</v>
      </c>
      <c r="C1549" s="158"/>
      <c r="D1549" s="157" t="s">
        <v>29</v>
      </c>
      <c r="E1549" s="163" t="s">
        <v>4770</v>
      </c>
      <c r="F1549" s="160" t="s">
        <v>4764</v>
      </c>
      <c r="G1549" s="160" t="s">
        <v>4765</v>
      </c>
      <c r="H1549" s="161">
        <v>215</v>
      </c>
      <c r="I1549" s="162">
        <v>18</v>
      </c>
      <c r="J1549" s="161">
        <v>253.7</v>
      </c>
      <c r="K1549" s="162">
        <v>22</v>
      </c>
      <c r="L1549" s="161">
        <v>55.814</v>
      </c>
      <c r="M1549" s="161">
        <v>270.81400000000002</v>
      </c>
      <c r="N1549" s="161">
        <v>320</v>
      </c>
      <c r="O1549" s="156" t="str">
        <f t="shared" si="24"/>
        <v>BPPBK00009</v>
      </c>
    </row>
    <row r="1550" spans="1:15" ht="34.799999999999997">
      <c r="A1550" s="157" t="s">
        <v>6469</v>
      </c>
      <c r="B1550" s="157" t="s">
        <v>6470</v>
      </c>
      <c r="C1550" s="158"/>
      <c r="D1550" s="158"/>
      <c r="E1550" s="163" t="s">
        <v>4770</v>
      </c>
      <c r="F1550" s="160" t="s">
        <v>4828</v>
      </c>
      <c r="G1550" s="160" t="s">
        <v>4765</v>
      </c>
      <c r="H1550" s="161">
        <v>545</v>
      </c>
      <c r="I1550" s="162">
        <v>28</v>
      </c>
      <c r="J1550" s="161">
        <v>697.6</v>
      </c>
      <c r="K1550" s="162">
        <v>22</v>
      </c>
      <c r="L1550" s="161">
        <v>153.47200000000001</v>
      </c>
      <c r="M1550" s="161">
        <v>698.47199999999998</v>
      </c>
      <c r="N1550" s="161">
        <v>894</v>
      </c>
      <c r="O1550" s="156" t="str">
        <f t="shared" si="24"/>
        <v>BPPBK00010</v>
      </c>
    </row>
    <row r="1551" spans="1:15" ht="34.799999999999997">
      <c r="A1551" s="157" t="s">
        <v>6471</v>
      </c>
      <c r="B1551" s="157" t="s">
        <v>6472</v>
      </c>
      <c r="C1551" s="158"/>
      <c r="D1551" s="158"/>
      <c r="E1551" s="163" t="s">
        <v>4770</v>
      </c>
      <c r="F1551" s="160" t="s">
        <v>4764</v>
      </c>
      <c r="G1551" s="160" t="s">
        <v>4765</v>
      </c>
      <c r="H1551" s="161">
        <v>225</v>
      </c>
      <c r="I1551" s="162">
        <v>28</v>
      </c>
      <c r="J1551" s="161">
        <v>288</v>
      </c>
      <c r="K1551" s="162">
        <v>22</v>
      </c>
      <c r="L1551" s="161">
        <v>63.36</v>
      </c>
      <c r="M1551" s="161">
        <v>288.36</v>
      </c>
      <c r="N1551" s="161">
        <v>369</v>
      </c>
      <c r="O1551" s="156" t="str">
        <f t="shared" si="24"/>
        <v>BPPBK00011</v>
      </c>
    </row>
    <row r="1552" spans="1:15" ht="34.799999999999997">
      <c r="A1552" s="157" t="s">
        <v>6473</v>
      </c>
      <c r="B1552" s="157" t="s">
        <v>6474</v>
      </c>
      <c r="C1552" s="158"/>
      <c r="D1552" s="158"/>
      <c r="E1552" s="163" t="s">
        <v>4770</v>
      </c>
      <c r="F1552" s="160" t="s">
        <v>4764</v>
      </c>
      <c r="G1552" s="160" t="s">
        <v>4765</v>
      </c>
      <c r="H1552" s="161">
        <v>170</v>
      </c>
      <c r="I1552" s="162">
        <v>28</v>
      </c>
      <c r="J1552" s="161">
        <v>217.6</v>
      </c>
      <c r="K1552" s="162">
        <v>22</v>
      </c>
      <c r="L1552" s="161">
        <v>47.872</v>
      </c>
      <c r="M1552" s="161">
        <v>217.87200000000001</v>
      </c>
      <c r="N1552" s="161">
        <v>279</v>
      </c>
      <c r="O1552" s="156" t="str">
        <f t="shared" si="24"/>
        <v>BPPBK00012</v>
      </c>
    </row>
    <row r="1553" spans="1:15" ht="34.799999999999997">
      <c r="A1553" s="157" t="s">
        <v>6475</v>
      </c>
      <c r="B1553" s="157" t="s">
        <v>6476</v>
      </c>
      <c r="C1553" s="158"/>
      <c r="D1553" s="158"/>
      <c r="E1553" s="163" t="s">
        <v>4770</v>
      </c>
      <c r="F1553" s="160" t="s">
        <v>4764</v>
      </c>
      <c r="G1553" s="160" t="s">
        <v>4765</v>
      </c>
      <c r="H1553" s="161">
        <v>215</v>
      </c>
      <c r="I1553" s="162">
        <v>28</v>
      </c>
      <c r="J1553" s="161">
        <v>275.2</v>
      </c>
      <c r="K1553" s="162">
        <v>22</v>
      </c>
      <c r="L1553" s="161">
        <v>60.543999999999997</v>
      </c>
      <c r="M1553" s="161">
        <v>275.54399999999998</v>
      </c>
      <c r="N1553" s="161">
        <v>353</v>
      </c>
      <c r="O1553" s="156" t="str">
        <f t="shared" si="24"/>
        <v>BPPBK00013</v>
      </c>
    </row>
    <row r="1554" spans="1:15" ht="34.799999999999997">
      <c r="A1554" s="157" t="s">
        <v>6477</v>
      </c>
      <c r="B1554" s="157" t="s">
        <v>6478</v>
      </c>
      <c r="C1554" s="158"/>
      <c r="D1554" s="158"/>
      <c r="E1554" s="163" t="s">
        <v>4770</v>
      </c>
      <c r="F1554" s="160" t="s">
        <v>4764</v>
      </c>
      <c r="G1554" s="160" t="s">
        <v>4765</v>
      </c>
      <c r="H1554" s="161">
        <v>325</v>
      </c>
      <c r="I1554" s="162">
        <v>28</v>
      </c>
      <c r="J1554" s="161">
        <v>416</v>
      </c>
      <c r="K1554" s="162">
        <v>22</v>
      </c>
      <c r="L1554" s="161">
        <v>91.52</v>
      </c>
      <c r="M1554" s="161">
        <v>416.52</v>
      </c>
      <c r="N1554" s="161">
        <v>533</v>
      </c>
      <c r="O1554" s="156" t="str">
        <f t="shared" si="24"/>
        <v>BPPBK00014</v>
      </c>
    </row>
    <row r="1555" spans="1:15" ht="34.799999999999997">
      <c r="A1555" s="157" t="s">
        <v>6479</v>
      </c>
      <c r="B1555" s="157" t="s">
        <v>6480</v>
      </c>
      <c r="C1555" s="158"/>
      <c r="D1555" s="158"/>
      <c r="E1555" s="163" t="s">
        <v>4770</v>
      </c>
      <c r="F1555" s="160" t="s">
        <v>4764</v>
      </c>
      <c r="G1555" s="160" t="s">
        <v>4765</v>
      </c>
      <c r="H1555" s="161">
        <v>325</v>
      </c>
      <c r="I1555" s="162">
        <v>28</v>
      </c>
      <c r="J1555" s="161">
        <v>416</v>
      </c>
      <c r="K1555" s="162">
        <v>22</v>
      </c>
      <c r="L1555" s="161">
        <v>91.52</v>
      </c>
      <c r="M1555" s="161">
        <v>416.52</v>
      </c>
      <c r="N1555" s="161">
        <v>533</v>
      </c>
      <c r="O1555" s="156" t="str">
        <f t="shared" si="24"/>
        <v>BPPBK00015</v>
      </c>
    </row>
    <row r="1556" spans="1:15" ht="34.799999999999997">
      <c r="A1556" s="157" t="s">
        <v>6481</v>
      </c>
      <c r="B1556" s="157" t="s">
        <v>6482</v>
      </c>
      <c r="C1556" s="158"/>
      <c r="D1556" s="158"/>
      <c r="E1556" s="163" t="s">
        <v>4770</v>
      </c>
      <c r="F1556" s="160" t="s">
        <v>4764</v>
      </c>
      <c r="G1556" s="160" t="s">
        <v>4765</v>
      </c>
      <c r="H1556" s="161">
        <v>95</v>
      </c>
      <c r="I1556" s="162">
        <v>28</v>
      </c>
      <c r="J1556" s="161">
        <v>121.60000000000001</v>
      </c>
      <c r="K1556" s="162">
        <v>22</v>
      </c>
      <c r="L1556" s="161">
        <v>26.752000000000002</v>
      </c>
      <c r="M1556" s="161">
        <v>121.75200000000001</v>
      </c>
      <c r="N1556" s="161">
        <v>156</v>
      </c>
      <c r="O1556" s="156" t="str">
        <f t="shared" si="24"/>
        <v>BPPBK00016</v>
      </c>
    </row>
    <row r="1557" spans="1:15" ht="34.799999999999997">
      <c r="A1557" s="157" t="s">
        <v>6483</v>
      </c>
      <c r="B1557" s="157" t="s">
        <v>6484</v>
      </c>
      <c r="C1557" s="158"/>
      <c r="D1557" s="158"/>
      <c r="E1557" s="163" t="s">
        <v>4770</v>
      </c>
      <c r="F1557" s="160" t="s">
        <v>4764</v>
      </c>
      <c r="G1557" s="160" t="s">
        <v>4765</v>
      </c>
      <c r="H1557" s="161">
        <v>95</v>
      </c>
      <c r="I1557" s="162">
        <v>28</v>
      </c>
      <c r="J1557" s="161">
        <v>121.60000000000001</v>
      </c>
      <c r="K1557" s="162">
        <v>22</v>
      </c>
      <c r="L1557" s="161">
        <v>26.752000000000002</v>
      </c>
      <c r="M1557" s="161">
        <v>121.75200000000001</v>
      </c>
      <c r="N1557" s="161">
        <v>156</v>
      </c>
      <c r="O1557" s="156" t="str">
        <f t="shared" si="24"/>
        <v>BPPBK00017</v>
      </c>
    </row>
    <row r="1558" spans="1:15" ht="17.399999999999999">
      <c r="A1558" s="157" t="s">
        <v>6485</v>
      </c>
      <c r="B1558" s="157" t="s">
        <v>6486</v>
      </c>
      <c r="C1558" s="158"/>
      <c r="D1558" s="158"/>
      <c r="E1558" s="159"/>
      <c r="F1558" s="160" t="s">
        <v>4764</v>
      </c>
      <c r="G1558" s="160" t="s">
        <v>4767</v>
      </c>
      <c r="H1558" s="161">
        <v>50</v>
      </c>
      <c r="I1558" s="162">
        <v>18</v>
      </c>
      <c r="J1558" s="161">
        <v>59</v>
      </c>
      <c r="K1558" s="162">
        <v>22</v>
      </c>
      <c r="L1558" s="161">
        <v>12.98</v>
      </c>
      <c r="M1558" s="161">
        <v>62.980000000000004</v>
      </c>
      <c r="N1558" s="161">
        <v>74</v>
      </c>
      <c r="O1558" s="156" t="str">
        <f t="shared" si="24"/>
        <v>BPPBK00018</v>
      </c>
    </row>
    <row r="1559" spans="1:15" ht="34.799999999999997">
      <c r="A1559" s="157" t="s">
        <v>6487</v>
      </c>
      <c r="B1559" s="157" t="s">
        <v>6488</v>
      </c>
      <c r="C1559" s="158"/>
      <c r="D1559" s="157" t="s">
        <v>29</v>
      </c>
      <c r="E1559" s="163" t="s">
        <v>4766</v>
      </c>
      <c r="F1559" s="160" t="s">
        <v>4764</v>
      </c>
      <c r="G1559" s="160" t="s">
        <v>4767</v>
      </c>
      <c r="H1559" s="161">
        <v>325</v>
      </c>
      <c r="I1559" s="162">
        <v>28</v>
      </c>
      <c r="J1559" s="161">
        <v>416</v>
      </c>
      <c r="K1559" s="162">
        <v>22</v>
      </c>
      <c r="L1559" s="161">
        <v>91.52</v>
      </c>
      <c r="M1559" s="161">
        <v>416.52</v>
      </c>
      <c r="N1559" s="161">
        <v>533</v>
      </c>
      <c r="O1559" s="156" t="str">
        <f t="shared" si="24"/>
        <v>BPPBK00019</v>
      </c>
    </row>
    <row r="1560" spans="1:15" ht="34.799999999999997">
      <c r="A1560" s="157" t="s">
        <v>6489</v>
      </c>
      <c r="B1560" s="157" t="s">
        <v>6490</v>
      </c>
      <c r="C1560" s="158"/>
      <c r="D1560" s="158"/>
      <c r="E1560" s="163" t="s">
        <v>4770</v>
      </c>
      <c r="F1560" s="160" t="s">
        <v>4764</v>
      </c>
      <c r="G1560" s="160" t="s">
        <v>4765</v>
      </c>
      <c r="H1560" s="161">
        <v>90</v>
      </c>
      <c r="I1560" s="162">
        <v>28</v>
      </c>
      <c r="J1560" s="161">
        <v>115.2</v>
      </c>
      <c r="K1560" s="162">
        <v>22</v>
      </c>
      <c r="L1560" s="161">
        <v>25.344000000000001</v>
      </c>
      <c r="M1560" s="161">
        <v>115.34399999999999</v>
      </c>
      <c r="N1560" s="161">
        <v>148</v>
      </c>
      <c r="O1560" s="156" t="str">
        <f t="shared" si="24"/>
        <v>BPPBK00020</v>
      </c>
    </row>
    <row r="1561" spans="1:15" ht="34.799999999999997">
      <c r="A1561" s="157" t="s">
        <v>91</v>
      </c>
      <c r="B1561" s="157" t="s">
        <v>895</v>
      </c>
      <c r="C1561" s="158"/>
      <c r="D1561" s="157" t="s">
        <v>26</v>
      </c>
      <c r="E1561" s="163" t="s">
        <v>4766</v>
      </c>
      <c r="F1561" s="160" t="s">
        <v>4764</v>
      </c>
      <c r="G1561" s="160" t="s">
        <v>4831</v>
      </c>
      <c r="H1561" s="161">
        <v>80</v>
      </c>
      <c r="I1561" s="162">
        <v>28</v>
      </c>
      <c r="J1561" s="161">
        <v>102.4</v>
      </c>
      <c r="K1561" s="162">
        <v>22</v>
      </c>
      <c r="L1561" s="161">
        <v>22.528000000000002</v>
      </c>
      <c r="M1561" s="161">
        <v>102.52800000000001</v>
      </c>
      <c r="N1561" s="161">
        <v>131</v>
      </c>
      <c r="O1561" s="156" t="str">
        <f t="shared" si="24"/>
        <v>BPPBK00024</v>
      </c>
    </row>
    <row r="1562" spans="1:15" ht="17.399999999999999">
      <c r="A1562" s="157" t="s">
        <v>6491</v>
      </c>
      <c r="B1562" s="157" t="s">
        <v>6492</v>
      </c>
      <c r="C1562" s="158"/>
      <c r="D1562" s="158"/>
      <c r="E1562" s="159"/>
      <c r="F1562" s="160" t="s">
        <v>4764</v>
      </c>
      <c r="G1562" s="160" t="s">
        <v>4767</v>
      </c>
      <c r="H1562" s="161">
        <v>5</v>
      </c>
      <c r="I1562" s="162">
        <v>28</v>
      </c>
      <c r="J1562" s="161">
        <v>6.4</v>
      </c>
      <c r="K1562" s="162">
        <v>22</v>
      </c>
      <c r="L1562" s="161">
        <v>1.4080000000000001</v>
      </c>
      <c r="M1562" s="161">
        <v>6.4080000000000004</v>
      </c>
      <c r="N1562" s="161">
        <v>8</v>
      </c>
      <c r="O1562" s="156" t="str">
        <f t="shared" si="24"/>
        <v>BPPBK00030</v>
      </c>
    </row>
    <row r="1563" spans="1:15" ht="34.799999999999997">
      <c r="A1563" s="157" t="s">
        <v>554</v>
      </c>
      <c r="B1563" s="157" t="s">
        <v>901</v>
      </c>
      <c r="C1563" s="158"/>
      <c r="D1563" s="157" t="s">
        <v>27</v>
      </c>
      <c r="E1563" s="163" t="s">
        <v>4766</v>
      </c>
      <c r="F1563" s="160" t="s">
        <v>4764</v>
      </c>
      <c r="G1563" s="160" t="s">
        <v>4765</v>
      </c>
      <c r="H1563" s="161">
        <v>50</v>
      </c>
      <c r="I1563" s="162">
        <v>18</v>
      </c>
      <c r="J1563" s="161">
        <v>59</v>
      </c>
      <c r="K1563" s="162">
        <v>22</v>
      </c>
      <c r="L1563" s="161">
        <v>12.98</v>
      </c>
      <c r="M1563" s="161">
        <v>62.980000000000004</v>
      </c>
      <c r="N1563" s="161">
        <v>74</v>
      </c>
      <c r="O1563" s="156" t="str">
        <f t="shared" si="24"/>
        <v>BPPBK00031</v>
      </c>
    </row>
    <row r="1564" spans="1:15" ht="17.399999999999999">
      <c r="A1564" s="157" t="s">
        <v>6493</v>
      </c>
      <c r="B1564" s="157" t="s">
        <v>6494</v>
      </c>
      <c r="C1564" s="158"/>
      <c r="D1564" s="158"/>
      <c r="E1564" s="159"/>
      <c r="F1564" s="160" t="s">
        <v>4764</v>
      </c>
      <c r="G1564" s="160" t="s">
        <v>4765</v>
      </c>
      <c r="H1564" s="161">
        <v>130</v>
      </c>
      <c r="I1564" s="162">
        <v>18</v>
      </c>
      <c r="J1564" s="161">
        <v>153.4</v>
      </c>
      <c r="K1564" s="162">
        <v>22</v>
      </c>
      <c r="L1564" s="161">
        <v>33.748000000000005</v>
      </c>
      <c r="M1564" s="161">
        <v>163.74799999999999</v>
      </c>
      <c r="N1564" s="161">
        <v>193</v>
      </c>
      <c r="O1564" s="156" t="str">
        <f t="shared" si="24"/>
        <v>BPPBK00033</v>
      </c>
    </row>
    <row r="1565" spans="1:15" ht="17.399999999999999">
      <c r="A1565" s="157" t="s">
        <v>6495</v>
      </c>
      <c r="B1565" s="157" t="s">
        <v>6496</v>
      </c>
      <c r="C1565" s="158"/>
      <c r="D1565" s="158"/>
      <c r="E1565" s="159"/>
      <c r="F1565" s="160" t="s">
        <v>4764</v>
      </c>
      <c r="G1565" s="160" t="s">
        <v>4767</v>
      </c>
      <c r="H1565" s="161">
        <v>70</v>
      </c>
      <c r="I1565" s="162">
        <v>18</v>
      </c>
      <c r="J1565" s="161">
        <v>82.6</v>
      </c>
      <c r="K1565" s="162">
        <v>22</v>
      </c>
      <c r="L1565" s="161">
        <v>18.172000000000001</v>
      </c>
      <c r="M1565" s="161">
        <v>88.171999999999997</v>
      </c>
      <c r="N1565" s="161">
        <v>104</v>
      </c>
      <c r="O1565" s="156" t="str">
        <f t="shared" si="24"/>
        <v>BPPBK00034</v>
      </c>
    </row>
    <row r="1566" spans="1:15" ht="17.399999999999999">
      <c r="A1566" s="157" t="s">
        <v>2603</v>
      </c>
      <c r="B1566" s="157" t="s">
        <v>2604</v>
      </c>
      <c r="C1566" s="158"/>
      <c r="D1566" s="158"/>
      <c r="E1566" s="159"/>
      <c r="F1566" s="160" t="s">
        <v>4764</v>
      </c>
      <c r="G1566" s="160" t="s">
        <v>4765</v>
      </c>
      <c r="H1566" s="161">
        <v>5</v>
      </c>
      <c r="I1566" s="162">
        <v>18</v>
      </c>
      <c r="J1566" s="161">
        <v>5.8999999999999995</v>
      </c>
      <c r="K1566" s="162">
        <v>22</v>
      </c>
      <c r="L1566" s="161">
        <v>1.2979999999999998</v>
      </c>
      <c r="M1566" s="161">
        <v>6.298</v>
      </c>
      <c r="N1566" s="161">
        <v>7</v>
      </c>
      <c r="O1566" s="156" t="str">
        <f t="shared" si="24"/>
        <v>BPPBK00035</v>
      </c>
    </row>
    <row r="1567" spans="1:15" ht="17.399999999999999">
      <c r="A1567" s="157" t="s">
        <v>6497</v>
      </c>
      <c r="B1567" s="157" t="s">
        <v>6498</v>
      </c>
      <c r="C1567" s="158"/>
      <c r="D1567" s="158"/>
      <c r="E1567" s="159"/>
      <c r="F1567" s="160" t="s">
        <v>4764</v>
      </c>
      <c r="G1567" s="160" t="s">
        <v>4767</v>
      </c>
      <c r="H1567" s="161">
        <v>400</v>
      </c>
      <c r="I1567" s="162">
        <v>18</v>
      </c>
      <c r="J1567" s="161">
        <v>472</v>
      </c>
      <c r="K1567" s="162">
        <v>22</v>
      </c>
      <c r="L1567" s="161">
        <v>103.84</v>
      </c>
      <c r="M1567" s="161">
        <v>503.84000000000003</v>
      </c>
      <c r="N1567" s="161">
        <v>595</v>
      </c>
      <c r="O1567" s="156" t="str">
        <f t="shared" si="24"/>
        <v>BPPBK00036</v>
      </c>
    </row>
    <row r="1568" spans="1:15" ht="17.399999999999999">
      <c r="A1568" s="157" t="s">
        <v>6499</v>
      </c>
      <c r="B1568" s="157" t="s">
        <v>6500</v>
      </c>
      <c r="C1568" s="158"/>
      <c r="D1568" s="158"/>
      <c r="E1568" s="159"/>
      <c r="F1568" s="160" t="s">
        <v>4764</v>
      </c>
      <c r="G1568" s="160" t="s">
        <v>4767</v>
      </c>
      <c r="H1568" s="161">
        <v>370</v>
      </c>
      <c r="I1568" s="162">
        <v>18</v>
      </c>
      <c r="J1568" s="161">
        <v>436.59999999999997</v>
      </c>
      <c r="K1568" s="162">
        <v>22</v>
      </c>
      <c r="L1568" s="161">
        <v>96.051999999999992</v>
      </c>
      <c r="M1568" s="161">
        <v>466.05200000000002</v>
      </c>
      <c r="N1568" s="161">
        <v>550</v>
      </c>
      <c r="O1568" s="156" t="str">
        <f t="shared" si="24"/>
        <v>BPPBK00037</v>
      </c>
    </row>
    <row r="1569" spans="1:15" ht="17.399999999999999">
      <c r="A1569" s="157" t="s">
        <v>6501</v>
      </c>
      <c r="B1569" s="157" t="s">
        <v>6502</v>
      </c>
      <c r="C1569" s="158"/>
      <c r="D1569" s="158"/>
      <c r="E1569" s="159"/>
      <c r="F1569" s="160" t="s">
        <v>4764</v>
      </c>
      <c r="G1569" s="160" t="s">
        <v>4767</v>
      </c>
      <c r="H1569" s="161">
        <v>120</v>
      </c>
      <c r="I1569" s="162">
        <v>18</v>
      </c>
      <c r="J1569" s="161">
        <v>141.6</v>
      </c>
      <c r="K1569" s="162">
        <v>22</v>
      </c>
      <c r="L1569" s="161">
        <v>31.151999999999997</v>
      </c>
      <c r="M1569" s="161">
        <v>151.15199999999999</v>
      </c>
      <c r="N1569" s="161">
        <v>178</v>
      </c>
      <c r="O1569" s="156" t="str">
        <f t="shared" si="24"/>
        <v>BPPBK00038</v>
      </c>
    </row>
    <row r="1570" spans="1:15" ht="17.399999999999999">
      <c r="A1570" s="157" t="s">
        <v>6503</v>
      </c>
      <c r="B1570" s="157" t="s">
        <v>6504</v>
      </c>
      <c r="C1570" s="158"/>
      <c r="D1570" s="158"/>
      <c r="E1570" s="159"/>
      <c r="F1570" s="160" t="s">
        <v>4764</v>
      </c>
      <c r="G1570" s="160" t="s">
        <v>4767</v>
      </c>
      <c r="H1570" s="161">
        <v>65</v>
      </c>
      <c r="I1570" s="162">
        <v>18</v>
      </c>
      <c r="J1570" s="161">
        <v>76.7</v>
      </c>
      <c r="K1570" s="162">
        <v>22</v>
      </c>
      <c r="L1570" s="161">
        <v>16.874000000000002</v>
      </c>
      <c r="M1570" s="161">
        <v>81.873999999999995</v>
      </c>
      <c r="N1570" s="161">
        <v>97</v>
      </c>
      <c r="O1570" s="156" t="str">
        <f t="shared" si="24"/>
        <v>BPPBK00039</v>
      </c>
    </row>
    <row r="1571" spans="1:15" ht="17.399999999999999">
      <c r="A1571" s="157" t="s">
        <v>6505</v>
      </c>
      <c r="B1571" s="157" t="s">
        <v>6506</v>
      </c>
      <c r="C1571" s="158"/>
      <c r="D1571" s="158"/>
      <c r="E1571" s="159"/>
      <c r="F1571" s="160" t="s">
        <v>4764</v>
      </c>
      <c r="G1571" s="160" t="s">
        <v>4767</v>
      </c>
      <c r="H1571" s="161">
        <v>20</v>
      </c>
      <c r="I1571" s="162">
        <v>18</v>
      </c>
      <c r="J1571" s="161">
        <v>23.599999999999998</v>
      </c>
      <c r="K1571" s="162">
        <v>22</v>
      </c>
      <c r="L1571" s="161">
        <v>5.1919999999999993</v>
      </c>
      <c r="M1571" s="161">
        <v>25.192</v>
      </c>
      <c r="N1571" s="161">
        <v>30</v>
      </c>
      <c r="O1571" s="156" t="str">
        <f t="shared" si="24"/>
        <v>BPPBK00040</v>
      </c>
    </row>
    <row r="1572" spans="1:15" ht="34.799999999999997">
      <c r="A1572" s="157" t="s">
        <v>565</v>
      </c>
      <c r="B1572" s="157" t="s">
        <v>6507</v>
      </c>
      <c r="C1572" s="158"/>
      <c r="D1572" s="157" t="s">
        <v>26</v>
      </c>
      <c r="E1572" s="163" t="s">
        <v>4766</v>
      </c>
      <c r="F1572" s="160" t="s">
        <v>4764</v>
      </c>
      <c r="G1572" s="160" t="s">
        <v>4765</v>
      </c>
      <c r="H1572" s="161">
        <v>100</v>
      </c>
      <c r="I1572" s="162">
        <v>28</v>
      </c>
      <c r="J1572" s="161">
        <v>128</v>
      </c>
      <c r="K1572" s="162">
        <v>22</v>
      </c>
      <c r="L1572" s="161">
        <v>28.16</v>
      </c>
      <c r="M1572" s="161">
        <v>128.16</v>
      </c>
      <c r="N1572" s="161">
        <v>164</v>
      </c>
      <c r="O1572" s="156" t="str">
        <f t="shared" si="24"/>
        <v>BPPBK00042</v>
      </c>
    </row>
    <row r="1573" spans="1:15" ht="34.799999999999997">
      <c r="A1573" s="157" t="s">
        <v>406</v>
      </c>
      <c r="B1573" s="157" t="s">
        <v>6508</v>
      </c>
      <c r="C1573" s="158"/>
      <c r="D1573" s="157" t="s">
        <v>26</v>
      </c>
      <c r="E1573" s="163" t="s">
        <v>4766</v>
      </c>
      <c r="F1573" s="160" t="s">
        <v>4764</v>
      </c>
      <c r="G1573" s="160" t="s">
        <v>4767</v>
      </c>
      <c r="H1573" s="161">
        <v>65</v>
      </c>
      <c r="I1573" s="162">
        <v>28</v>
      </c>
      <c r="J1573" s="161">
        <v>83.2</v>
      </c>
      <c r="K1573" s="162">
        <v>22</v>
      </c>
      <c r="L1573" s="161">
        <v>18.304000000000002</v>
      </c>
      <c r="M1573" s="161">
        <v>83.304000000000002</v>
      </c>
      <c r="N1573" s="161">
        <v>107</v>
      </c>
      <c r="O1573" s="156" t="str">
        <f t="shared" si="24"/>
        <v>BPPBK00044</v>
      </c>
    </row>
    <row r="1574" spans="1:15" ht="34.799999999999997">
      <c r="A1574" s="157" t="s">
        <v>552</v>
      </c>
      <c r="B1574" s="157" t="s">
        <v>6509</v>
      </c>
      <c r="C1574" s="158"/>
      <c r="D1574" s="157" t="s">
        <v>26</v>
      </c>
      <c r="E1574" s="163" t="s">
        <v>4766</v>
      </c>
      <c r="F1574" s="160" t="s">
        <v>4764</v>
      </c>
      <c r="G1574" s="160" t="s">
        <v>4767</v>
      </c>
      <c r="H1574" s="161">
        <v>65</v>
      </c>
      <c r="I1574" s="162">
        <v>28</v>
      </c>
      <c r="J1574" s="161">
        <v>83.2</v>
      </c>
      <c r="K1574" s="162">
        <v>22</v>
      </c>
      <c r="L1574" s="161">
        <v>18.304000000000002</v>
      </c>
      <c r="M1574" s="161">
        <v>83.304000000000002</v>
      </c>
      <c r="N1574" s="161">
        <v>107</v>
      </c>
      <c r="O1574" s="156" t="str">
        <f t="shared" si="24"/>
        <v>BPPBK00045</v>
      </c>
    </row>
    <row r="1575" spans="1:15" ht="34.799999999999997">
      <c r="A1575" s="157" t="s">
        <v>1736</v>
      </c>
      <c r="B1575" s="157" t="s">
        <v>6510</v>
      </c>
      <c r="C1575" s="158"/>
      <c r="D1575" s="157" t="s">
        <v>26</v>
      </c>
      <c r="E1575" s="163" t="s">
        <v>4766</v>
      </c>
      <c r="F1575" s="160" t="s">
        <v>4764</v>
      </c>
      <c r="G1575" s="160" t="s">
        <v>4767</v>
      </c>
      <c r="H1575" s="161">
        <v>80</v>
      </c>
      <c r="I1575" s="162">
        <v>28</v>
      </c>
      <c r="J1575" s="161">
        <v>102.4</v>
      </c>
      <c r="K1575" s="162">
        <v>22</v>
      </c>
      <c r="L1575" s="161">
        <v>22.528000000000002</v>
      </c>
      <c r="M1575" s="161">
        <v>102.52800000000001</v>
      </c>
      <c r="N1575" s="161">
        <v>131</v>
      </c>
      <c r="O1575" s="156" t="str">
        <f t="shared" si="24"/>
        <v>BPPBK00048</v>
      </c>
    </row>
    <row r="1576" spans="1:15" ht="34.799999999999997">
      <c r="A1576" s="157" t="s">
        <v>516</v>
      </c>
      <c r="B1576" s="157" t="s">
        <v>908</v>
      </c>
      <c r="C1576" s="158"/>
      <c r="D1576" s="157" t="s">
        <v>26</v>
      </c>
      <c r="E1576" s="163" t="s">
        <v>4766</v>
      </c>
      <c r="F1576" s="160" t="s">
        <v>4764</v>
      </c>
      <c r="G1576" s="160" t="s">
        <v>4767</v>
      </c>
      <c r="H1576" s="161">
        <v>75</v>
      </c>
      <c r="I1576" s="162">
        <v>28</v>
      </c>
      <c r="J1576" s="161">
        <v>96</v>
      </c>
      <c r="K1576" s="162">
        <v>22</v>
      </c>
      <c r="L1576" s="161">
        <v>21.12</v>
      </c>
      <c r="M1576" s="161">
        <v>96.12</v>
      </c>
      <c r="N1576" s="161">
        <v>123</v>
      </c>
      <c r="O1576" s="156" t="str">
        <f t="shared" si="24"/>
        <v>BPPBK00049</v>
      </c>
    </row>
    <row r="1577" spans="1:15" ht="34.799999999999997">
      <c r="A1577" s="157" t="s">
        <v>912</v>
      </c>
      <c r="B1577" s="157" t="s">
        <v>2606</v>
      </c>
      <c r="C1577" s="158"/>
      <c r="D1577" s="157" t="s">
        <v>27</v>
      </c>
      <c r="E1577" s="163" t="s">
        <v>4766</v>
      </c>
      <c r="F1577" s="160" t="s">
        <v>4764</v>
      </c>
      <c r="G1577" s="160" t="s">
        <v>4765</v>
      </c>
      <c r="H1577" s="161">
        <v>70</v>
      </c>
      <c r="I1577" s="162">
        <v>28</v>
      </c>
      <c r="J1577" s="161">
        <v>89.600000000000009</v>
      </c>
      <c r="K1577" s="162">
        <v>22</v>
      </c>
      <c r="L1577" s="161">
        <v>19.712000000000003</v>
      </c>
      <c r="M1577" s="161">
        <v>89.712000000000003</v>
      </c>
      <c r="N1577" s="161">
        <v>115</v>
      </c>
      <c r="O1577" s="156" t="str">
        <f t="shared" si="24"/>
        <v>BPPBK00050</v>
      </c>
    </row>
    <row r="1578" spans="1:15" ht="34.799999999999997">
      <c r="A1578" s="157" t="s">
        <v>914</v>
      </c>
      <c r="B1578" s="157" t="s">
        <v>2608</v>
      </c>
      <c r="C1578" s="158"/>
      <c r="D1578" s="157" t="s">
        <v>27</v>
      </c>
      <c r="E1578" s="163" t="s">
        <v>4766</v>
      </c>
      <c r="F1578" s="160" t="s">
        <v>4764</v>
      </c>
      <c r="G1578" s="160" t="s">
        <v>4765</v>
      </c>
      <c r="H1578" s="161">
        <v>70</v>
      </c>
      <c r="I1578" s="162">
        <v>28</v>
      </c>
      <c r="J1578" s="161">
        <v>89.600000000000009</v>
      </c>
      <c r="K1578" s="162">
        <v>22</v>
      </c>
      <c r="L1578" s="161">
        <v>19.712000000000003</v>
      </c>
      <c r="M1578" s="161">
        <v>89.712000000000003</v>
      </c>
      <c r="N1578" s="161">
        <v>115</v>
      </c>
      <c r="O1578" s="156" t="str">
        <f t="shared" si="24"/>
        <v>BPPBK00051</v>
      </c>
    </row>
    <row r="1579" spans="1:15" ht="34.799999999999997">
      <c r="A1579" s="157" t="s">
        <v>466</v>
      </c>
      <c r="B1579" s="157" t="s">
        <v>1018</v>
      </c>
      <c r="C1579" s="158"/>
      <c r="D1579" s="157" t="s">
        <v>4808</v>
      </c>
      <c r="E1579" s="163" t="s">
        <v>4766</v>
      </c>
      <c r="F1579" s="160" t="s">
        <v>4764</v>
      </c>
      <c r="G1579" s="160" t="s">
        <v>4767</v>
      </c>
      <c r="H1579" s="161">
        <v>75</v>
      </c>
      <c r="I1579" s="162">
        <v>18</v>
      </c>
      <c r="J1579" s="161">
        <v>88.5</v>
      </c>
      <c r="K1579" s="162">
        <v>22</v>
      </c>
      <c r="L1579" s="161">
        <v>19.47</v>
      </c>
      <c r="M1579" s="161">
        <v>94.47</v>
      </c>
      <c r="N1579" s="161">
        <v>111</v>
      </c>
      <c r="O1579" s="156" t="str">
        <f t="shared" si="24"/>
        <v>BPPBK00052</v>
      </c>
    </row>
    <row r="1580" spans="1:15" ht="34.799999999999997">
      <c r="A1580" s="157" t="s">
        <v>918</v>
      </c>
      <c r="B1580" s="157" t="s">
        <v>919</v>
      </c>
      <c r="C1580" s="158"/>
      <c r="D1580" s="157" t="s">
        <v>29</v>
      </c>
      <c r="E1580" s="163" t="s">
        <v>4766</v>
      </c>
      <c r="F1580" s="160" t="s">
        <v>4764</v>
      </c>
      <c r="G1580" s="160" t="s">
        <v>4767</v>
      </c>
      <c r="H1580" s="161">
        <v>200</v>
      </c>
      <c r="I1580" s="162">
        <v>28</v>
      </c>
      <c r="J1580" s="161">
        <v>256</v>
      </c>
      <c r="K1580" s="162">
        <v>22</v>
      </c>
      <c r="L1580" s="161">
        <v>56.32</v>
      </c>
      <c r="M1580" s="161">
        <v>256.32</v>
      </c>
      <c r="N1580" s="161">
        <v>328</v>
      </c>
      <c r="O1580" s="156" t="str">
        <f t="shared" si="24"/>
        <v>BPPBK00053</v>
      </c>
    </row>
    <row r="1581" spans="1:15" ht="34.799999999999997">
      <c r="A1581" s="157" t="s">
        <v>1021</v>
      </c>
      <c r="B1581" s="157" t="s">
        <v>1022</v>
      </c>
      <c r="C1581" s="158"/>
      <c r="D1581" s="157" t="s">
        <v>29</v>
      </c>
      <c r="E1581" s="163" t="s">
        <v>4766</v>
      </c>
      <c r="F1581" s="160" t="s">
        <v>4764</v>
      </c>
      <c r="G1581" s="160" t="s">
        <v>4767</v>
      </c>
      <c r="H1581" s="161">
        <v>105</v>
      </c>
      <c r="I1581" s="162">
        <v>28</v>
      </c>
      <c r="J1581" s="161">
        <v>134.4</v>
      </c>
      <c r="K1581" s="162">
        <v>22</v>
      </c>
      <c r="L1581" s="161">
        <v>29.568000000000001</v>
      </c>
      <c r="M1581" s="161">
        <v>134.56800000000001</v>
      </c>
      <c r="N1581" s="161">
        <v>172</v>
      </c>
      <c r="O1581" s="156" t="str">
        <f t="shared" si="24"/>
        <v>BPPBK00054</v>
      </c>
    </row>
    <row r="1582" spans="1:15" ht="34.799999999999997">
      <c r="A1582" s="157" t="s">
        <v>3753</v>
      </c>
      <c r="B1582" s="157" t="s">
        <v>3754</v>
      </c>
      <c r="C1582" s="158"/>
      <c r="D1582" s="157" t="s">
        <v>29</v>
      </c>
      <c r="E1582" s="163" t="s">
        <v>4766</v>
      </c>
      <c r="F1582" s="160" t="s">
        <v>4764</v>
      </c>
      <c r="G1582" s="160" t="s">
        <v>4767</v>
      </c>
      <c r="H1582" s="161">
        <v>20</v>
      </c>
      <c r="I1582" s="162">
        <v>28</v>
      </c>
      <c r="J1582" s="161">
        <v>25.6</v>
      </c>
      <c r="K1582" s="162">
        <v>22</v>
      </c>
      <c r="L1582" s="161">
        <v>5.6320000000000006</v>
      </c>
      <c r="M1582" s="161">
        <v>25.632000000000001</v>
      </c>
      <c r="N1582" s="161">
        <v>33</v>
      </c>
      <c r="O1582" s="156" t="str">
        <f t="shared" si="24"/>
        <v>BPPBK00055</v>
      </c>
    </row>
    <row r="1583" spans="1:15" ht="34.799999999999997">
      <c r="A1583" s="157" t="s">
        <v>3755</v>
      </c>
      <c r="B1583" s="157" t="s">
        <v>3756</v>
      </c>
      <c r="C1583" s="158"/>
      <c r="D1583" s="157" t="s">
        <v>29</v>
      </c>
      <c r="E1583" s="163" t="s">
        <v>4766</v>
      </c>
      <c r="F1583" s="160" t="s">
        <v>4828</v>
      </c>
      <c r="G1583" s="160" t="s">
        <v>4767</v>
      </c>
      <c r="H1583" s="161">
        <v>395</v>
      </c>
      <c r="I1583" s="162">
        <v>28</v>
      </c>
      <c r="J1583" s="161">
        <v>505.6</v>
      </c>
      <c r="K1583" s="162">
        <v>22</v>
      </c>
      <c r="L1583" s="161">
        <v>111.232</v>
      </c>
      <c r="M1583" s="161">
        <v>506.23199999999997</v>
      </c>
      <c r="N1583" s="161">
        <v>648</v>
      </c>
      <c r="O1583" s="156" t="str">
        <f t="shared" si="24"/>
        <v>BPPBK00056</v>
      </c>
    </row>
    <row r="1584" spans="1:15" ht="34.799999999999997">
      <c r="A1584" s="157" t="s">
        <v>3757</v>
      </c>
      <c r="B1584" s="157" t="s">
        <v>3758</v>
      </c>
      <c r="C1584" s="158"/>
      <c r="D1584" s="157" t="s">
        <v>29</v>
      </c>
      <c r="E1584" s="163" t="s">
        <v>4766</v>
      </c>
      <c r="F1584" s="160" t="s">
        <v>4764</v>
      </c>
      <c r="G1584" s="160" t="s">
        <v>4767</v>
      </c>
      <c r="H1584" s="161">
        <v>115</v>
      </c>
      <c r="I1584" s="162">
        <v>28</v>
      </c>
      <c r="J1584" s="161">
        <v>147.20000000000002</v>
      </c>
      <c r="K1584" s="162">
        <v>22</v>
      </c>
      <c r="L1584" s="161">
        <v>32.384000000000007</v>
      </c>
      <c r="M1584" s="161">
        <v>147.38400000000001</v>
      </c>
      <c r="N1584" s="161">
        <v>189</v>
      </c>
      <c r="O1584" s="156" t="str">
        <f t="shared" si="24"/>
        <v>BPPBK00057</v>
      </c>
    </row>
    <row r="1585" spans="1:15" ht="34.799999999999997">
      <c r="A1585" s="157" t="s">
        <v>3759</v>
      </c>
      <c r="B1585" s="157" t="s">
        <v>3760</v>
      </c>
      <c r="C1585" s="158"/>
      <c r="D1585" s="157" t="s">
        <v>29</v>
      </c>
      <c r="E1585" s="163" t="s">
        <v>4766</v>
      </c>
      <c r="F1585" s="160" t="s">
        <v>4764</v>
      </c>
      <c r="G1585" s="160" t="s">
        <v>4767</v>
      </c>
      <c r="H1585" s="161">
        <v>20</v>
      </c>
      <c r="I1585" s="162">
        <v>28</v>
      </c>
      <c r="J1585" s="161">
        <v>25.6</v>
      </c>
      <c r="K1585" s="162">
        <v>22</v>
      </c>
      <c r="L1585" s="161">
        <v>5.6320000000000006</v>
      </c>
      <c r="M1585" s="161">
        <v>25.632000000000001</v>
      </c>
      <c r="N1585" s="161">
        <v>33</v>
      </c>
      <c r="O1585" s="156" t="str">
        <f t="shared" si="24"/>
        <v>BPPBK00058</v>
      </c>
    </row>
    <row r="1586" spans="1:15" ht="34.799999999999997">
      <c r="A1586" s="157" t="s">
        <v>3761</v>
      </c>
      <c r="B1586" s="157" t="s">
        <v>3762</v>
      </c>
      <c r="C1586" s="158"/>
      <c r="D1586" s="157" t="s">
        <v>29</v>
      </c>
      <c r="E1586" s="163" t="s">
        <v>4766</v>
      </c>
      <c r="F1586" s="160" t="s">
        <v>4764</v>
      </c>
      <c r="G1586" s="160" t="s">
        <v>4767</v>
      </c>
      <c r="H1586" s="161">
        <v>280</v>
      </c>
      <c r="I1586" s="162">
        <v>28</v>
      </c>
      <c r="J1586" s="161">
        <v>358.40000000000003</v>
      </c>
      <c r="K1586" s="162">
        <v>22</v>
      </c>
      <c r="L1586" s="161">
        <v>78.848000000000013</v>
      </c>
      <c r="M1586" s="161">
        <v>358.84800000000001</v>
      </c>
      <c r="N1586" s="161">
        <v>459</v>
      </c>
      <c r="O1586" s="156" t="str">
        <f t="shared" si="24"/>
        <v>BPPBK00059</v>
      </c>
    </row>
    <row r="1587" spans="1:15" ht="34.799999999999997">
      <c r="A1587" s="157" t="s">
        <v>3765</v>
      </c>
      <c r="B1587" s="157" t="s">
        <v>3766</v>
      </c>
      <c r="C1587" s="158"/>
      <c r="D1587" s="157" t="s">
        <v>29</v>
      </c>
      <c r="E1587" s="163" t="s">
        <v>4766</v>
      </c>
      <c r="F1587" s="160" t="s">
        <v>4764</v>
      </c>
      <c r="G1587" s="160" t="s">
        <v>4767</v>
      </c>
      <c r="H1587" s="161">
        <v>125</v>
      </c>
      <c r="I1587" s="162">
        <v>28</v>
      </c>
      <c r="J1587" s="161">
        <v>160</v>
      </c>
      <c r="K1587" s="162">
        <v>22</v>
      </c>
      <c r="L1587" s="161">
        <v>35.200000000000003</v>
      </c>
      <c r="M1587" s="161">
        <v>160.19999999999999</v>
      </c>
      <c r="N1587" s="161">
        <v>205</v>
      </c>
      <c r="O1587" s="156" t="str">
        <f t="shared" si="24"/>
        <v>BPPBK00060</v>
      </c>
    </row>
    <row r="1588" spans="1:15" ht="34.799999999999997">
      <c r="A1588" s="157" t="s">
        <v>3767</v>
      </c>
      <c r="B1588" s="157" t="s">
        <v>3768</v>
      </c>
      <c r="C1588" s="158"/>
      <c r="D1588" s="157" t="s">
        <v>29</v>
      </c>
      <c r="E1588" s="163" t="s">
        <v>4766</v>
      </c>
      <c r="F1588" s="160" t="s">
        <v>4764</v>
      </c>
      <c r="G1588" s="160" t="s">
        <v>4767</v>
      </c>
      <c r="H1588" s="161">
        <v>305</v>
      </c>
      <c r="I1588" s="162">
        <v>28</v>
      </c>
      <c r="J1588" s="161">
        <v>390.40000000000003</v>
      </c>
      <c r="K1588" s="162">
        <v>22</v>
      </c>
      <c r="L1588" s="161">
        <v>85.888000000000005</v>
      </c>
      <c r="M1588" s="161">
        <v>390.88800000000003</v>
      </c>
      <c r="N1588" s="161">
        <v>500</v>
      </c>
      <c r="O1588" s="156" t="str">
        <f t="shared" si="24"/>
        <v>BPPBK00061</v>
      </c>
    </row>
    <row r="1589" spans="1:15" ht="34.799999999999997">
      <c r="A1589" s="157" t="s">
        <v>3769</v>
      </c>
      <c r="B1589" s="157" t="s">
        <v>3770</v>
      </c>
      <c r="C1589" s="158"/>
      <c r="D1589" s="157" t="s">
        <v>29</v>
      </c>
      <c r="E1589" s="163" t="s">
        <v>4766</v>
      </c>
      <c r="F1589" s="160" t="s">
        <v>4764</v>
      </c>
      <c r="G1589" s="160" t="s">
        <v>4767</v>
      </c>
      <c r="H1589" s="161">
        <v>135</v>
      </c>
      <c r="I1589" s="162">
        <v>28</v>
      </c>
      <c r="J1589" s="161">
        <v>172.8</v>
      </c>
      <c r="K1589" s="162">
        <v>22</v>
      </c>
      <c r="L1589" s="161">
        <v>38.016000000000005</v>
      </c>
      <c r="M1589" s="161">
        <v>173.01600000000002</v>
      </c>
      <c r="N1589" s="161">
        <v>221</v>
      </c>
      <c r="O1589" s="156" t="str">
        <f t="shared" si="24"/>
        <v>BPPBK00062</v>
      </c>
    </row>
    <row r="1590" spans="1:15" ht="34.799999999999997">
      <c r="A1590" s="157" t="s">
        <v>85</v>
      </c>
      <c r="B1590" s="157" t="s">
        <v>924</v>
      </c>
      <c r="C1590" s="158"/>
      <c r="D1590" s="157" t="s">
        <v>29</v>
      </c>
      <c r="E1590" s="163" t="s">
        <v>4766</v>
      </c>
      <c r="F1590" s="160" t="s">
        <v>4764</v>
      </c>
      <c r="G1590" s="160" t="s">
        <v>4767</v>
      </c>
      <c r="H1590" s="161">
        <v>130</v>
      </c>
      <c r="I1590" s="162">
        <v>28</v>
      </c>
      <c r="J1590" s="161">
        <v>166.4</v>
      </c>
      <c r="K1590" s="162">
        <v>22</v>
      </c>
      <c r="L1590" s="161">
        <v>36.608000000000004</v>
      </c>
      <c r="M1590" s="161">
        <v>166.608</v>
      </c>
      <c r="N1590" s="161">
        <v>213</v>
      </c>
      <c r="O1590" s="156" t="str">
        <f t="shared" si="24"/>
        <v>BPPBK00063</v>
      </c>
    </row>
    <row r="1591" spans="1:15" ht="34.799999999999997">
      <c r="A1591" s="157" t="s">
        <v>84</v>
      </c>
      <c r="B1591" s="157" t="s">
        <v>941</v>
      </c>
      <c r="C1591" s="158"/>
      <c r="D1591" s="157" t="s">
        <v>29</v>
      </c>
      <c r="E1591" s="163" t="s">
        <v>4766</v>
      </c>
      <c r="F1591" s="160" t="s">
        <v>4764</v>
      </c>
      <c r="G1591" s="160" t="s">
        <v>4767</v>
      </c>
      <c r="H1591" s="161">
        <v>130</v>
      </c>
      <c r="I1591" s="162">
        <v>28</v>
      </c>
      <c r="J1591" s="161">
        <v>166.4</v>
      </c>
      <c r="K1591" s="162">
        <v>22</v>
      </c>
      <c r="L1591" s="161">
        <v>36.608000000000004</v>
      </c>
      <c r="M1591" s="161">
        <v>166.608</v>
      </c>
      <c r="N1591" s="161">
        <v>213</v>
      </c>
      <c r="O1591" s="156" t="str">
        <f t="shared" si="24"/>
        <v>BPPBK00064</v>
      </c>
    </row>
    <row r="1592" spans="1:15" ht="34.799999999999997">
      <c r="A1592" s="157" t="s">
        <v>3773</v>
      </c>
      <c r="B1592" s="157" t="s">
        <v>3774</v>
      </c>
      <c r="C1592" s="158"/>
      <c r="D1592" s="157" t="s">
        <v>29</v>
      </c>
      <c r="E1592" s="163" t="s">
        <v>4766</v>
      </c>
      <c r="F1592" s="160" t="s">
        <v>4764</v>
      </c>
      <c r="G1592" s="160" t="s">
        <v>4767</v>
      </c>
      <c r="H1592" s="161">
        <v>120</v>
      </c>
      <c r="I1592" s="162">
        <v>28</v>
      </c>
      <c r="J1592" s="161">
        <v>153.6</v>
      </c>
      <c r="K1592" s="162">
        <v>22</v>
      </c>
      <c r="L1592" s="161">
        <v>33.792000000000002</v>
      </c>
      <c r="M1592" s="161">
        <v>153.792</v>
      </c>
      <c r="N1592" s="161">
        <v>197</v>
      </c>
      <c r="O1592" s="156" t="str">
        <f t="shared" si="24"/>
        <v>BPPBK00065</v>
      </c>
    </row>
    <row r="1593" spans="1:15" ht="34.799999999999997">
      <c r="A1593" s="157" t="s">
        <v>3775</v>
      </c>
      <c r="B1593" s="157" t="s">
        <v>3776</v>
      </c>
      <c r="C1593" s="158"/>
      <c r="D1593" s="157" t="s">
        <v>29</v>
      </c>
      <c r="E1593" s="163" t="s">
        <v>4766</v>
      </c>
      <c r="F1593" s="160" t="s">
        <v>4764</v>
      </c>
      <c r="G1593" s="160" t="s">
        <v>4767</v>
      </c>
      <c r="H1593" s="161">
        <v>75</v>
      </c>
      <c r="I1593" s="162">
        <v>28</v>
      </c>
      <c r="J1593" s="161">
        <v>96</v>
      </c>
      <c r="K1593" s="162">
        <v>22</v>
      </c>
      <c r="L1593" s="161">
        <v>21.12</v>
      </c>
      <c r="M1593" s="161">
        <v>96.12</v>
      </c>
      <c r="N1593" s="161">
        <v>123</v>
      </c>
      <c r="O1593" s="156" t="str">
        <f t="shared" si="24"/>
        <v>BPPBK00066</v>
      </c>
    </row>
    <row r="1594" spans="1:15" ht="34.799999999999997">
      <c r="A1594" s="157" t="s">
        <v>474</v>
      </c>
      <c r="B1594" s="157" t="s">
        <v>943</v>
      </c>
      <c r="C1594" s="158"/>
      <c r="D1594" s="157" t="s">
        <v>26</v>
      </c>
      <c r="E1594" s="163" t="s">
        <v>4766</v>
      </c>
      <c r="F1594" s="160" t="s">
        <v>4764</v>
      </c>
      <c r="G1594" s="160" t="s">
        <v>4767</v>
      </c>
      <c r="H1594" s="161">
        <v>100</v>
      </c>
      <c r="I1594" s="162">
        <v>28</v>
      </c>
      <c r="J1594" s="161">
        <v>128</v>
      </c>
      <c r="K1594" s="162">
        <v>22</v>
      </c>
      <c r="L1594" s="161">
        <v>28.16</v>
      </c>
      <c r="M1594" s="161">
        <v>128.16</v>
      </c>
      <c r="N1594" s="161">
        <v>164</v>
      </c>
      <c r="O1594" s="156" t="str">
        <f t="shared" si="24"/>
        <v>BPPBK00067</v>
      </c>
    </row>
    <row r="1595" spans="1:15" ht="34.799999999999997">
      <c r="A1595" s="157" t="s">
        <v>75</v>
      </c>
      <c r="B1595" s="157" t="s">
        <v>945</v>
      </c>
      <c r="C1595" s="158"/>
      <c r="D1595" s="157" t="s">
        <v>26</v>
      </c>
      <c r="E1595" s="163" t="s">
        <v>4766</v>
      </c>
      <c r="F1595" s="160" t="s">
        <v>4828</v>
      </c>
      <c r="G1595" s="160" t="s">
        <v>4765</v>
      </c>
      <c r="H1595" s="161">
        <v>450</v>
      </c>
      <c r="I1595" s="162">
        <v>28</v>
      </c>
      <c r="J1595" s="161">
        <v>576</v>
      </c>
      <c r="K1595" s="162">
        <v>22</v>
      </c>
      <c r="L1595" s="161">
        <v>126.72</v>
      </c>
      <c r="M1595" s="161">
        <v>576.72</v>
      </c>
      <c r="N1595" s="161">
        <v>738</v>
      </c>
      <c r="O1595" s="156" t="str">
        <f t="shared" si="24"/>
        <v>BPPBK00068</v>
      </c>
    </row>
    <row r="1596" spans="1:15" ht="34.799999999999997">
      <c r="A1596" s="157" t="s">
        <v>79</v>
      </c>
      <c r="B1596" s="157" t="s">
        <v>950</v>
      </c>
      <c r="C1596" s="158"/>
      <c r="D1596" s="157" t="s">
        <v>26</v>
      </c>
      <c r="E1596" s="163" t="s">
        <v>4766</v>
      </c>
      <c r="F1596" s="160" t="s">
        <v>4828</v>
      </c>
      <c r="G1596" s="160" t="s">
        <v>4765</v>
      </c>
      <c r="H1596" s="161">
        <v>390</v>
      </c>
      <c r="I1596" s="162">
        <v>28</v>
      </c>
      <c r="J1596" s="161">
        <v>499.2</v>
      </c>
      <c r="K1596" s="162">
        <v>22</v>
      </c>
      <c r="L1596" s="161">
        <v>109.824</v>
      </c>
      <c r="M1596" s="161">
        <v>499.82400000000001</v>
      </c>
      <c r="N1596" s="161">
        <v>640</v>
      </c>
      <c r="O1596" s="156" t="str">
        <f t="shared" si="24"/>
        <v>BPPBK00069</v>
      </c>
    </row>
    <row r="1597" spans="1:15" ht="34.799999999999997">
      <c r="A1597" s="157" t="s">
        <v>473</v>
      </c>
      <c r="B1597" s="157" t="s">
        <v>954</v>
      </c>
      <c r="C1597" s="158"/>
      <c r="D1597" s="157" t="s">
        <v>27</v>
      </c>
      <c r="E1597" s="163" t="s">
        <v>4766</v>
      </c>
      <c r="F1597" s="160" t="s">
        <v>4764</v>
      </c>
      <c r="G1597" s="160" t="s">
        <v>4767</v>
      </c>
      <c r="H1597" s="161">
        <v>105</v>
      </c>
      <c r="I1597" s="162">
        <v>28</v>
      </c>
      <c r="J1597" s="161">
        <v>134.4</v>
      </c>
      <c r="K1597" s="162">
        <v>22</v>
      </c>
      <c r="L1597" s="161">
        <v>29.568000000000001</v>
      </c>
      <c r="M1597" s="161">
        <v>134.56800000000001</v>
      </c>
      <c r="N1597" s="161">
        <v>172</v>
      </c>
      <c r="O1597" s="156" t="str">
        <f t="shared" si="24"/>
        <v>BPPBK00070</v>
      </c>
    </row>
    <row r="1598" spans="1:15" ht="34.799999999999997">
      <c r="A1598" s="157" t="s">
        <v>6511</v>
      </c>
      <c r="B1598" s="157" t="s">
        <v>6512</v>
      </c>
      <c r="C1598" s="158"/>
      <c r="D1598" s="157" t="s">
        <v>27</v>
      </c>
      <c r="E1598" s="163" t="s">
        <v>4766</v>
      </c>
      <c r="F1598" s="160" t="s">
        <v>4828</v>
      </c>
      <c r="G1598" s="160" t="s">
        <v>4767</v>
      </c>
      <c r="H1598" s="161">
        <v>465</v>
      </c>
      <c r="I1598" s="162">
        <v>28</v>
      </c>
      <c r="J1598" s="161">
        <v>595.20000000000005</v>
      </c>
      <c r="K1598" s="162">
        <v>22</v>
      </c>
      <c r="L1598" s="161">
        <v>130.94400000000002</v>
      </c>
      <c r="M1598" s="161">
        <v>595.94399999999996</v>
      </c>
      <c r="N1598" s="161">
        <v>763</v>
      </c>
      <c r="O1598" s="156" t="str">
        <f t="shared" si="24"/>
        <v>BPPBK00071</v>
      </c>
    </row>
    <row r="1599" spans="1:15" ht="34.799999999999997">
      <c r="A1599" s="157" t="s">
        <v>1614</v>
      </c>
      <c r="B1599" s="157" t="s">
        <v>6513</v>
      </c>
      <c r="C1599" s="158"/>
      <c r="D1599" s="157" t="s">
        <v>27</v>
      </c>
      <c r="E1599" s="163" t="s">
        <v>4766</v>
      </c>
      <c r="F1599" s="160" t="s">
        <v>4764</v>
      </c>
      <c r="G1599" s="160" t="s">
        <v>4765</v>
      </c>
      <c r="H1599" s="161">
        <v>190</v>
      </c>
      <c r="I1599" s="162">
        <v>28</v>
      </c>
      <c r="J1599" s="161">
        <v>243.20000000000002</v>
      </c>
      <c r="K1599" s="162">
        <v>22</v>
      </c>
      <c r="L1599" s="161">
        <v>53.504000000000005</v>
      </c>
      <c r="M1599" s="161">
        <v>243.50400000000002</v>
      </c>
      <c r="N1599" s="161">
        <v>312</v>
      </c>
      <c r="O1599" s="156" t="str">
        <f t="shared" si="24"/>
        <v>BPPBK00072</v>
      </c>
    </row>
    <row r="1600" spans="1:15" ht="34.799999999999997">
      <c r="A1600" s="157" t="s">
        <v>496</v>
      </c>
      <c r="B1600" s="157" t="s">
        <v>956</v>
      </c>
      <c r="C1600" s="158"/>
      <c r="D1600" s="157" t="s">
        <v>26</v>
      </c>
      <c r="E1600" s="163" t="s">
        <v>4766</v>
      </c>
      <c r="F1600" s="160" t="s">
        <v>4764</v>
      </c>
      <c r="G1600" s="160" t="s">
        <v>4831</v>
      </c>
      <c r="H1600" s="161">
        <v>140</v>
      </c>
      <c r="I1600" s="162">
        <v>28</v>
      </c>
      <c r="J1600" s="161">
        <v>179.20000000000002</v>
      </c>
      <c r="K1600" s="162">
        <v>22</v>
      </c>
      <c r="L1600" s="161">
        <v>39.424000000000007</v>
      </c>
      <c r="M1600" s="161">
        <v>179.42400000000001</v>
      </c>
      <c r="N1600" s="161">
        <v>230</v>
      </c>
      <c r="O1600" s="156" t="str">
        <f t="shared" si="24"/>
        <v>BPPBK00075</v>
      </c>
    </row>
    <row r="1601" spans="1:15" ht="34.799999999999997">
      <c r="A1601" s="157" t="s">
        <v>2271</v>
      </c>
      <c r="B1601" s="157" t="s">
        <v>2272</v>
      </c>
      <c r="C1601" s="158"/>
      <c r="D1601" s="157" t="s">
        <v>26</v>
      </c>
      <c r="E1601" s="163" t="s">
        <v>4766</v>
      </c>
      <c r="F1601" s="160" t="s">
        <v>4764</v>
      </c>
      <c r="G1601" s="160" t="s">
        <v>4831</v>
      </c>
      <c r="H1601" s="161">
        <v>405</v>
      </c>
      <c r="I1601" s="162">
        <v>28</v>
      </c>
      <c r="J1601" s="161">
        <v>518.4</v>
      </c>
      <c r="K1601" s="162">
        <v>22</v>
      </c>
      <c r="L1601" s="161">
        <v>114.048</v>
      </c>
      <c r="M1601" s="161">
        <v>519.048</v>
      </c>
      <c r="N1601" s="161">
        <v>664</v>
      </c>
      <c r="O1601" s="156" t="str">
        <f t="shared" si="24"/>
        <v>BPPBK00076</v>
      </c>
    </row>
    <row r="1602" spans="1:15" ht="34.799999999999997">
      <c r="A1602" s="157" t="s">
        <v>317</v>
      </c>
      <c r="B1602" s="157" t="s">
        <v>959</v>
      </c>
      <c r="C1602" s="158"/>
      <c r="D1602" s="157" t="s">
        <v>26</v>
      </c>
      <c r="E1602" s="163" t="s">
        <v>4766</v>
      </c>
      <c r="F1602" s="160" t="s">
        <v>4764</v>
      </c>
      <c r="G1602" s="160" t="s">
        <v>4831</v>
      </c>
      <c r="H1602" s="161">
        <v>95</v>
      </c>
      <c r="I1602" s="162">
        <v>28</v>
      </c>
      <c r="J1602" s="161">
        <v>121.60000000000001</v>
      </c>
      <c r="K1602" s="162">
        <v>22</v>
      </c>
      <c r="L1602" s="161">
        <v>26.752000000000002</v>
      </c>
      <c r="M1602" s="161">
        <v>121.75200000000001</v>
      </c>
      <c r="N1602" s="161">
        <v>156</v>
      </c>
      <c r="O1602" s="156" t="str">
        <f t="shared" ref="O1602:O1665" si="25">VLOOKUP(A1602,Old,1,FALSE)</f>
        <v>BPPBK00077</v>
      </c>
    </row>
    <row r="1603" spans="1:15" ht="34.799999999999997">
      <c r="A1603" s="157" t="s">
        <v>301</v>
      </c>
      <c r="B1603" s="157" t="s">
        <v>965</v>
      </c>
      <c r="C1603" s="158"/>
      <c r="D1603" s="157" t="s">
        <v>26</v>
      </c>
      <c r="E1603" s="163" t="s">
        <v>4766</v>
      </c>
      <c r="F1603" s="160" t="s">
        <v>4764</v>
      </c>
      <c r="G1603" s="160" t="s">
        <v>9611</v>
      </c>
      <c r="H1603" s="161">
        <v>330</v>
      </c>
      <c r="I1603" s="162">
        <v>28</v>
      </c>
      <c r="J1603" s="161">
        <v>422.40000000000003</v>
      </c>
      <c r="K1603" s="162">
        <v>22</v>
      </c>
      <c r="L1603" s="161">
        <v>92.928000000000011</v>
      </c>
      <c r="M1603" s="161">
        <v>422.928</v>
      </c>
      <c r="N1603" s="161">
        <v>541</v>
      </c>
      <c r="O1603" s="156" t="str">
        <f t="shared" si="25"/>
        <v>BPPBK00078</v>
      </c>
    </row>
    <row r="1604" spans="1:15" ht="34.799999999999997">
      <c r="A1604" s="157" t="s">
        <v>1742</v>
      </c>
      <c r="B1604" s="157" t="s">
        <v>1743</v>
      </c>
      <c r="C1604" s="158"/>
      <c r="D1604" s="157" t="s">
        <v>26</v>
      </c>
      <c r="E1604" s="163" t="s">
        <v>4766</v>
      </c>
      <c r="F1604" s="160" t="s">
        <v>4764</v>
      </c>
      <c r="G1604" s="160" t="s">
        <v>4831</v>
      </c>
      <c r="H1604" s="161">
        <v>60</v>
      </c>
      <c r="I1604" s="162">
        <v>28</v>
      </c>
      <c r="J1604" s="161">
        <v>76.8</v>
      </c>
      <c r="K1604" s="162">
        <v>22</v>
      </c>
      <c r="L1604" s="161">
        <v>16.896000000000001</v>
      </c>
      <c r="M1604" s="161">
        <v>76.896000000000001</v>
      </c>
      <c r="N1604" s="161">
        <v>98</v>
      </c>
      <c r="O1604" s="156" t="str">
        <f t="shared" si="25"/>
        <v>BPPBK00081</v>
      </c>
    </row>
    <row r="1605" spans="1:15" ht="34.799999999999997">
      <c r="A1605" s="157" t="s">
        <v>1744</v>
      </c>
      <c r="B1605" s="157" t="s">
        <v>1745</v>
      </c>
      <c r="C1605" s="158"/>
      <c r="D1605" s="157" t="s">
        <v>26</v>
      </c>
      <c r="E1605" s="163" t="s">
        <v>4766</v>
      </c>
      <c r="F1605" s="160" t="s">
        <v>4764</v>
      </c>
      <c r="G1605" s="160" t="s">
        <v>4831</v>
      </c>
      <c r="H1605" s="161">
        <v>115</v>
      </c>
      <c r="I1605" s="162">
        <v>28</v>
      </c>
      <c r="J1605" s="161">
        <v>147.20000000000002</v>
      </c>
      <c r="K1605" s="162">
        <v>22</v>
      </c>
      <c r="L1605" s="161">
        <v>32.384000000000007</v>
      </c>
      <c r="M1605" s="161">
        <v>147.38400000000001</v>
      </c>
      <c r="N1605" s="161">
        <v>189</v>
      </c>
      <c r="O1605" s="156" t="str">
        <f t="shared" si="25"/>
        <v>BPPBK00082</v>
      </c>
    </row>
    <row r="1606" spans="1:15" ht="34.799999999999997">
      <c r="A1606" s="157" t="s">
        <v>162</v>
      </c>
      <c r="B1606" s="157" t="s">
        <v>1746</v>
      </c>
      <c r="C1606" s="158"/>
      <c r="D1606" s="157" t="s">
        <v>26</v>
      </c>
      <c r="E1606" s="163" t="s">
        <v>4766</v>
      </c>
      <c r="F1606" s="160" t="s">
        <v>4764</v>
      </c>
      <c r="G1606" s="160" t="s">
        <v>4831</v>
      </c>
      <c r="H1606" s="161">
        <v>15</v>
      </c>
      <c r="I1606" s="162">
        <v>28</v>
      </c>
      <c r="J1606" s="161">
        <v>19.2</v>
      </c>
      <c r="K1606" s="162">
        <v>22</v>
      </c>
      <c r="L1606" s="161">
        <v>4.2240000000000002</v>
      </c>
      <c r="M1606" s="161">
        <v>19.224</v>
      </c>
      <c r="N1606" s="161">
        <v>25</v>
      </c>
      <c r="O1606" s="156" t="str">
        <f t="shared" si="25"/>
        <v>BPPBK00083</v>
      </c>
    </row>
    <row r="1607" spans="1:15" ht="34.799999999999997">
      <c r="A1607" s="157" t="s">
        <v>335</v>
      </c>
      <c r="B1607" s="157" t="s">
        <v>968</v>
      </c>
      <c r="C1607" s="158"/>
      <c r="D1607" s="157" t="s">
        <v>26</v>
      </c>
      <c r="E1607" s="163" t="s">
        <v>4766</v>
      </c>
      <c r="F1607" s="160" t="s">
        <v>4764</v>
      </c>
      <c r="G1607" s="160" t="s">
        <v>4831</v>
      </c>
      <c r="H1607" s="161">
        <v>190</v>
      </c>
      <c r="I1607" s="162">
        <v>28</v>
      </c>
      <c r="J1607" s="161">
        <v>243.20000000000002</v>
      </c>
      <c r="K1607" s="162">
        <v>22</v>
      </c>
      <c r="L1607" s="161">
        <v>53.504000000000005</v>
      </c>
      <c r="M1607" s="161">
        <v>243.50400000000002</v>
      </c>
      <c r="N1607" s="161">
        <v>312</v>
      </c>
      <c r="O1607" s="156" t="str">
        <f t="shared" si="25"/>
        <v>BPPBK00084</v>
      </c>
    </row>
    <row r="1608" spans="1:15" ht="34.799999999999997">
      <c r="A1608" s="157" t="s">
        <v>2275</v>
      </c>
      <c r="B1608" s="157" t="s">
        <v>2276</v>
      </c>
      <c r="C1608" s="158"/>
      <c r="D1608" s="157" t="s">
        <v>26</v>
      </c>
      <c r="E1608" s="163" t="s">
        <v>4766</v>
      </c>
      <c r="F1608" s="160" t="s">
        <v>4764</v>
      </c>
      <c r="G1608" s="160" t="s">
        <v>4831</v>
      </c>
      <c r="H1608" s="161">
        <v>90</v>
      </c>
      <c r="I1608" s="162">
        <v>28</v>
      </c>
      <c r="J1608" s="161">
        <v>115.2</v>
      </c>
      <c r="K1608" s="162">
        <v>22</v>
      </c>
      <c r="L1608" s="161">
        <v>25.344000000000001</v>
      </c>
      <c r="M1608" s="161">
        <v>115.34399999999999</v>
      </c>
      <c r="N1608" s="161">
        <v>148</v>
      </c>
      <c r="O1608" s="156" t="str">
        <f t="shared" si="25"/>
        <v>BPPBK00085</v>
      </c>
    </row>
    <row r="1609" spans="1:15" ht="34.799999999999997">
      <c r="A1609" s="157" t="s">
        <v>494</v>
      </c>
      <c r="B1609" s="157" t="s">
        <v>973</v>
      </c>
      <c r="C1609" s="158"/>
      <c r="D1609" s="157" t="s">
        <v>26</v>
      </c>
      <c r="E1609" s="163" t="s">
        <v>4766</v>
      </c>
      <c r="F1609" s="160" t="s">
        <v>4764</v>
      </c>
      <c r="G1609" s="160" t="s">
        <v>4831</v>
      </c>
      <c r="H1609" s="161">
        <v>30</v>
      </c>
      <c r="I1609" s="162">
        <v>28</v>
      </c>
      <c r="J1609" s="161">
        <v>38.4</v>
      </c>
      <c r="K1609" s="162">
        <v>22</v>
      </c>
      <c r="L1609" s="161">
        <v>8.4480000000000004</v>
      </c>
      <c r="M1609" s="161">
        <v>38.448</v>
      </c>
      <c r="N1609" s="161">
        <v>49</v>
      </c>
      <c r="O1609" s="156" t="str">
        <f t="shared" si="25"/>
        <v>BPPBK00087</v>
      </c>
    </row>
    <row r="1610" spans="1:15" ht="34.799999999999997">
      <c r="A1610" s="157" t="s">
        <v>328</v>
      </c>
      <c r="B1610" s="157" t="s">
        <v>1747</v>
      </c>
      <c r="C1610" s="158"/>
      <c r="D1610" s="157" t="s">
        <v>26</v>
      </c>
      <c r="E1610" s="163" t="s">
        <v>4766</v>
      </c>
      <c r="F1610" s="160" t="s">
        <v>4764</v>
      </c>
      <c r="G1610" s="160" t="s">
        <v>4831</v>
      </c>
      <c r="H1610" s="161">
        <v>45</v>
      </c>
      <c r="I1610" s="162">
        <v>28</v>
      </c>
      <c r="J1610" s="161">
        <v>57.6</v>
      </c>
      <c r="K1610" s="162">
        <v>22</v>
      </c>
      <c r="L1610" s="161">
        <v>12.672000000000001</v>
      </c>
      <c r="M1610" s="161">
        <v>57.671999999999997</v>
      </c>
      <c r="N1610" s="161">
        <v>74</v>
      </c>
      <c r="O1610" s="156" t="str">
        <f t="shared" si="25"/>
        <v>BPPBK00088</v>
      </c>
    </row>
    <row r="1611" spans="1:15" ht="34.799999999999997">
      <c r="A1611" s="157" t="s">
        <v>493</v>
      </c>
      <c r="B1611" s="157" t="s">
        <v>975</v>
      </c>
      <c r="C1611" s="158"/>
      <c r="D1611" s="157" t="s">
        <v>26</v>
      </c>
      <c r="E1611" s="163" t="s">
        <v>4766</v>
      </c>
      <c r="F1611" s="160" t="s">
        <v>4764</v>
      </c>
      <c r="G1611" s="160" t="s">
        <v>4831</v>
      </c>
      <c r="H1611" s="161">
        <v>35</v>
      </c>
      <c r="I1611" s="162">
        <v>28</v>
      </c>
      <c r="J1611" s="161">
        <v>44.800000000000004</v>
      </c>
      <c r="K1611" s="162">
        <v>22</v>
      </c>
      <c r="L1611" s="161">
        <v>9.8560000000000016</v>
      </c>
      <c r="M1611" s="161">
        <v>44.856000000000002</v>
      </c>
      <c r="N1611" s="161">
        <v>57</v>
      </c>
      <c r="O1611" s="156" t="str">
        <f t="shared" si="25"/>
        <v>BPPBK00089</v>
      </c>
    </row>
    <row r="1612" spans="1:15" ht="34.799999999999997">
      <c r="A1612" s="157" t="s">
        <v>2615</v>
      </c>
      <c r="B1612" s="157" t="s">
        <v>6515</v>
      </c>
      <c r="C1612" s="158"/>
      <c r="D1612" s="158"/>
      <c r="E1612" s="163" t="s">
        <v>4766</v>
      </c>
      <c r="F1612" s="160" t="s">
        <v>4764</v>
      </c>
      <c r="G1612" s="160" t="s">
        <v>4831</v>
      </c>
      <c r="H1612" s="161">
        <v>115</v>
      </c>
      <c r="I1612" s="162">
        <v>28</v>
      </c>
      <c r="J1612" s="161">
        <v>147.20000000000002</v>
      </c>
      <c r="K1612" s="162">
        <v>22</v>
      </c>
      <c r="L1612" s="161">
        <v>32.384000000000007</v>
      </c>
      <c r="M1612" s="161">
        <v>147.38400000000001</v>
      </c>
      <c r="N1612" s="161">
        <v>189</v>
      </c>
      <c r="O1612" s="156" t="str">
        <f t="shared" si="25"/>
        <v>BPPBK00092</v>
      </c>
    </row>
    <row r="1613" spans="1:15" ht="34.799999999999997">
      <c r="A1613" s="157" t="s">
        <v>2617</v>
      </c>
      <c r="B1613" s="157" t="s">
        <v>6516</v>
      </c>
      <c r="C1613" s="158"/>
      <c r="D1613" s="157" t="s">
        <v>27</v>
      </c>
      <c r="E1613" s="163" t="s">
        <v>4766</v>
      </c>
      <c r="F1613" s="160" t="s">
        <v>4764</v>
      </c>
      <c r="G1613" s="160" t="s">
        <v>4831</v>
      </c>
      <c r="H1613" s="161">
        <v>105</v>
      </c>
      <c r="I1613" s="162">
        <v>28</v>
      </c>
      <c r="J1613" s="161">
        <v>134.4</v>
      </c>
      <c r="K1613" s="162">
        <v>22</v>
      </c>
      <c r="L1613" s="161">
        <v>29.568000000000001</v>
      </c>
      <c r="M1613" s="161">
        <v>134.56800000000001</v>
      </c>
      <c r="N1613" s="161">
        <v>172</v>
      </c>
      <c r="O1613" s="156" t="str">
        <f t="shared" si="25"/>
        <v>BPPBK00095</v>
      </c>
    </row>
    <row r="1614" spans="1:15" ht="17.399999999999999">
      <c r="A1614" s="157" t="s">
        <v>94</v>
      </c>
      <c r="B1614" s="157" t="s">
        <v>1043</v>
      </c>
      <c r="C1614" s="158"/>
      <c r="D1614" s="158"/>
      <c r="E1614" s="159"/>
      <c r="F1614" s="159"/>
      <c r="G1614" s="159"/>
      <c r="H1614" s="164"/>
      <c r="I1614" s="158"/>
      <c r="J1614" s="161">
        <v>38.4</v>
      </c>
      <c r="K1614" s="158"/>
      <c r="L1614" s="164"/>
      <c r="M1614" s="164"/>
      <c r="N1614" s="164"/>
      <c r="O1614" s="156" t="str">
        <f t="shared" si="25"/>
        <v>BPPBK00138</v>
      </c>
    </row>
    <row r="1615" spans="1:15" ht="34.799999999999997">
      <c r="A1615" s="157" t="s">
        <v>6517</v>
      </c>
      <c r="B1615" s="157" t="s">
        <v>6518</v>
      </c>
      <c r="C1615" s="158"/>
      <c r="D1615" s="157" t="s">
        <v>27</v>
      </c>
      <c r="E1615" s="163" t="s">
        <v>4766</v>
      </c>
      <c r="F1615" s="160" t="s">
        <v>4764</v>
      </c>
      <c r="G1615" s="160" t="s">
        <v>4767</v>
      </c>
      <c r="H1615" s="161">
        <v>135</v>
      </c>
      <c r="I1615" s="162">
        <v>18</v>
      </c>
      <c r="J1615" s="161">
        <v>159.29999999999998</v>
      </c>
      <c r="K1615" s="162">
        <v>22</v>
      </c>
      <c r="L1615" s="161">
        <v>35.045999999999999</v>
      </c>
      <c r="M1615" s="161">
        <v>170.04599999999999</v>
      </c>
      <c r="N1615" s="161">
        <v>201</v>
      </c>
      <c r="O1615" s="156" t="str">
        <f t="shared" si="25"/>
        <v>BPPBL00001</v>
      </c>
    </row>
    <row r="1616" spans="1:15" ht="17.399999999999999">
      <c r="A1616" s="157" t="s">
        <v>6519</v>
      </c>
      <c r="B1616" s="157" t="s">
        <v>6520</v>
      </c>
      <c r="C1616" s="158"/>
      <c r="D1616" s="158"/>
      <c r="E1616" s="159"/>
      <c r="F1616" s="160" t="s">
        <v>4764</v>
      </c>
      <c r="G1616" s="160" t="s">
        <v>4767</v>
      </c>
      <c r="H1616" s="161">
        <v>85</v>
      </c>
      <c r="I1616" s="162">
        <v>28</v>
      </c>
      <c r="J1616" s="161">
        <v>108.8</v>
      </c>
      <c r="K1616" s="162">
        <v>22</v>
      </c>
      <c r="L1616" s="161">
        <v>23.936</v>
      </c>
      <c r="M1616" s="161">
        <v>108.93600000000001</v>
      </c>
      <c r="N1616" s="161">
        <v>139</v>
      </c>
      <c r="O1616" s="156" t="str">
        <f t="shared" si="25"/>
        <v>BPPBL00002</v>
      </c>
    </row>
    <row r="1617" spans="1:15" ht="34.799999999999997">
      <c r="A1617" s="157" t="s">
        <v>6521</v>
      </c>
      <c r="B1617" s="157" t="s">
        <v>6522</v>
      </c>
      <c r="C1617" s="158"/>
      <c r="D1617" s="157" t="s">
        <v>4634</v>
      </c>
      <c r="E1617" s="163" t="s">
        <v>4770</v>
      </c>
      <c r="F1617" s="160" t="s">
        <v>5654</v>
      </c>
      <c r="G1617" s="160" t="s">
        <v>4767</v>
      </c>
      <c r="H1617" s="161">
        <v>7880</v>
      </c>
      <c r="I1617" s="162">
        <v>28</v>
      </c>
      <c r="J1617" s="161">
        <v>10086</v>
      </c>
      <c r="K1617" s="162">
        <v>18</v>
      </c>
      <c r="L1617" s="161">
        <v>1816</v>
      </c>
      <c r="M1617" s="161">
        <v>9696</v>
      </c>
      <c r="N1617" s="161">
        <v>12410</v>
      </c>
      <c r="O1617" s="156" t="str">
        <f t="shared" si="25"/>
        <v>BPPBL00078</v>
      </c>
    </row>
    <row r="1618" spans="1:15" ht="34.799999999999997">
      <c r="A1618" s="157" t="s">
        <v>6523</v>
      </c>
      <c r="B1618" s="157" t="s">
        <v>6524</v>
      </c>
      <c r="C1618" s="158"/>
      <c r="D1618" s="157" t="s">
        <v>4634</v>
      </c>
      <c r="E1618" s="163" t="s">
        <v>4770</v>
      </c>
      <c r="F1618" s="160" t="s">
        <v>5654</v>
      </c>
      <c r="G1618" s="160" t="s">
        <v>4767</v>
      </c>
      <c r="H1618" s="161">
        <v>7880</v>
      </c>
      <c r="I1618" s="162">
        <v>28</v>
      </c>
      <c r="J1618" s="161">
        <v>10086</v>
      </c>
      <c r="K1618" s="162">
        <v>18</v>
      </c>
      <c r="L1618" s="161">
        <v>1816</v>
      </c>
      <c r="M1618" s="161">
        <v>9696</v>
      </c>
      <c r="N1618" s="161">
        <v>12410</v>
      </c>
      <c r="O1618" s="156" t="str">
        <f t="shared" si="25"/>
        <v>BPPBR00079</v>
      </c>
    </row>
    <row r="1619" spans="1:15" ht="17.399999999999999">
      <c r="A1619" s="157" t="s">
        <v>6525</v>
      </c>
      <c r="B1619" s="157" t="s">
        <v>6526</v>
      </c>
      <c r="C1619" s="158"/>
      <c r="D1619" s="158"/>
      <c r="E1619" s="159"/>
      <c r="F1619" s="160" t="s">
        <v>5654</v>
      </c>
      <c r="G1619" s="160" t="s">
        <v>4767</v>
      </c>
      <c r="H1619" s="161">
        <v>12605</v>
      </c>
      <c r="I1619" s="162">
        <v>28</v>
      </c>
      <c r="J1619" s="161">
        <v>16134</v>
      </c>
      <c r="K1619" s="162">
        <v>18</v>
      </c>
      <c r="L1619" s="161">
        <v>2904</v>
      </c>
      <c r="M1619" s="161">
        <v>15509</v>
      </c>
      <c r="N1619" s="161">
        <v>19852</v>
      </c>
      <c r="O1619" s="156" t="str">
        <f t="shared" si="25"/>
        <v>BPPBW00073</v>
      </c>
    </row>
    <row r="1620" spans="1:15" ht="17.399999999999999">
      <c r="A1620" s="157" t="s">
        <v>6527</v>
      </c>
      <c r="B1620" s="157" t="s">
        <v>6528</v>
      </c>
      <c r="C1620" s="158"/>
      <c r="D1620" s="158"/>
      <c r="E1620" s="159"/>
      <c r="F1620" s="160" t="s">
        <v>5654</v>
      </c>
      <c r="G1620" s="160" t="s">
        <v>4767</v>
      </c>
      <c r="H1620" s="161">
        <v>12605</v>
      </c>
      <c r="I1620" s="162">
        <v>28</v>
      </c>
      <c r="J1620" s="161">
        <v>16134</v>
      </c>
      <c r="K1620" s="162">
        <v>18</v>
      </c>
      <c r="L1620" s="161">
        <v>2904</v>
      </c>
      <c r="M1620" s="161">
        <v>15509</v>
      </c>
      <c r="N1620" s="161">
        <v>19852</v>
      </c>
      <c r="O1620" s="156" t="str">
        <f t="shared" si="25"/>
        <v>BPPGB00074</v>
      </c>
    </row>
    <row r="1621" spans="1:15" ht="34.799999999999997">
      <c r="A1621" s="157" t="s">
        <v>6529</v>
      </c>
      <c r="B1621" s="157" t="s">
        <v>6530</v>
      </c>
      <c r="C1621" s="158"/>
      <c r="D1621" s="157" t="s">
        <v>29</v>
      </c>
      <c r="E1621" s="163" t="s">
        <v>4766</v>
      </c>
      <c r="F1621" s="160" t="s">
        <v>5654</v>
      </c>
      <c r="G1621" s="160" t="s">
        <v>4767</v>
      </c>
      <c r="H1621" s="161">
        <v>7880</v>
      </c>
      <c r="I1621" s="162">
        <v>28</v>
      </c>
      <c r="J1621" s="161">
        <v>10086</v>
      </c>
      <c r="K1621" s="162">
        <v>18</v>
      </c>
      <c r="L1621" s="161">
        <v>1816</v>
      </c>
      <c r="M1621" s="161">
        <v>9696</v>
      </c>
      <c r="N1621" s="161">
        <v>12410</v>
      </c>
      <c r="O1621" s="156" t="str">
        <f t="shared" si="25"/>
        <v>BPPGB00077</v>
      </c>
    </row>
    <row r="1622" spans="1:15" ht="17.399999999999999">
      <c r="A1622" s="157" t="s">
        <v>6531</v>
      </c>
      <c r="B1622" s="157" t="s">
        <v>6532</v>
      </c>
      <c r="C1622" s="158"/>
      <c r="D1622" s="158"/>
      <c r="E1622" s="159"/>
      <c r="F1622" s="160" t="s">
        <v>5654</v>
      </c>
      <c r="G1622" s="160" t="s">
        <v>4767</v>
      </c>
      <c r="H1622" s="161">
        <v>12605</v>
      </c>
      <c r="I1622" s="162">
        <v>28</v>
      </c>
      <c r="J1622" s="161">
        <v>16134</v>
      </c>
      <c r="K1622" s="162">
        <v>18</v>
      </c>
      <c r="L1622" s="161">
        <v>2904</v>
      </c>
      <c r="M1622" s="161">
        <v>15509</v>
      </c>
      <c r="N1622" s="161">
        <v>19852</v>
      </c>
      <c r="O1622" s="156" t="str">
        <f t="shared" si="25"/>
        <v>BPPMR00072</v>
      </c>
    </row>
    <row r="1623" spans="1:15" ht="34.799999999999997">
      <c r="A1623" s="157" t="s">
        <v>6533</v>
      </c>
      <c r="B1623" s="157" t="s">
        <v>6534</v>
      </c>
      <c r="C1623" s="158"/>
      <c r="D1623" s="157" t="s">
        <v>29</v>
      </c>
      <c r="E1623" s="163" t="s">
        <v>4766</v>
      </c>
      <c r="F1623" s="160" t="s">
        <v>5654</v>
      </c>
      <c r="G1623" s="160" t="s">
        <v>4767</v>
      </c>
      <c r="H1623" s="161">
        <v>7880</v>
      </c>
      <c r="I1623" s="162">
        <v>28</v>
      </c>
      <c r="J1623" s="161">
        <v>10086</v>
      </c>
      <c r="K1623" s="162">
        <v>18</v>
      </c>
      <c r="L1623" s="161">
        <v>1816</v>
      </c>
      <c r="M1623" s="161">
        <v>9696</v>
      </c>
      <c r="N1623" s="161">
        <v>12410</v>
      </c>
      <c r="O1623" s="156" t="str">
        <f t="shared" si="25"/>
        <v>BPPMR00075</v>
      </c>
    </row>
    <row r="1624" spans="1:15" ht="34.799999999999997">
      <c r="A1624" s="157" t="s">
        <v>6535</v>
      </c>
      <c r="B1624" s="157" t="s">
        <v>6536</v>
      </c>
      <c r="C1624" s="158"/>
      <c r="D1624" s="157" t="s">
        <v>4634</v>
      </c>
      <c r="E1624" s="163" t="s">
        <v>4770</v>
      </c>
      <c r="F1624" s="160" t="s">
        <v>4764</v>
      </c>
      <c r="G1624" s="160" t="s">
        <v>4767</v>
      </c>
      <c r="H1624" s="161">
        <v>15</v>
      </c>
      <c r="I1624" s="162">
        <v>18</v>
      </c>
      <c r="J1624" s="161">
        <v>17.7</v>
      </c>
      <c r="K1624" s="162">
        <v>22</v>
      </c>
      <c r="L1624" s="161">
        <v>3.8939999999999997</v>
      </c>
      <c r="M1624" s="161">
        <v>18.893999999999998</v>
      </c>
      <c r="N1624" s="161">
        <v>22</v>
      </c>
      <c r="O1624" s="156" t="str">
        <f t="shared" si="25"/>
        <v>BPPSL00040</v>
      </c>
    </row>
    <row r="1625" spans="1:15" ht="34.799999999999997">
      <c r="A1625" s="157" t="s">
        <v>6537</v>
      </c>
      <c r="B1625" s="157" t="s">
        <v>6538</v>
      </c>
      <c r="C1625" s="158"/>
      <c r="D1625" s="157" t="s">
        <v>4634</v>
      </c>
      <c r="E1625" s="163" t="s">
        <v>4770</v>
      </c>
      <c r="F1625" s="160" t="s">
        <v>5654</v>
      </c>
      <c r="G1625" s="160" t="s">
        <v>4767</v>
      </c>
      <c r="H1625" s="161">
        <v>7880</v>
      </c>
      <c r="I1625" s="162">
        <v>28</v>
      </c>
      <c r="J1625" s="161">
        <v>10086</v>
      </c>
      <c r="K1625" s="162">
        <v>18</v>
      </c>
      <c r="L1625" s="161">
        <v>1816</v>
      </c>
      <c r="M1625" s="161">
        <v>9696</v>
      </c>
      <c r="N1625" s="161">
        <v>12410</v>
      </c>
      <c r="O1625" s="156" t="str">
        <f t="shared" si="25"/>
        <v>BPPSL00080</v>
      </c>
    </row>
    <row r="1626" spans="1:15" ht="17.399999999999999">
      <c r="A1626" s="157" t="s">
        <v>6539</v>
      </c>
      <c r="B1626" s="157" t="s">
        <v>6540</v>
      </c>
      <c r="C1626" s="158"/>
      <c r="D1626" s="158"/>
      <c r="E1626" s="159"/>
      <c r="F1626" s="160" t="s">
        <v>4764</v>
      </c>
      <c r="G1626" s="160" t="s">
        <v>4767</v>
      </c>
      <c r="H1626" s="161">
        <v>70</v>
      </c>
      <c r="I1626" s="162">
        <v>28</v>
      </c>
      <c r="J1626" s="161">
        <v>89.600000000000009</v>
      </c>
      <c r="K1626" s="162">
        <v>22</v>
      </c>
      <c r="L1626" s="161">
        <v>19.712000000000003</v>
      </c>
      <c r="M1626" s="161">
        <v>89.712000000000003</v>
      </c>
      <c r="N1626" s="161">
        <v>115</v>
      </c>
      <c r="O1626" s="156" t="str">
        <f t="shared" si="25"/>
        <v>BPPWT00021</v>
      </c>
    </row>
    <row r="1627" spans="1:15" ht="17.399999999999999">
      <c r="A1627" s="157" t="s">
        <v>6541</v>
      </c>
      <c r="B1627" s="157" t="s">
        <v>6542</v>
      </c>
      <c r="C1627" s="158"/>
      <c r="D1627" s="158"/>
      <c r="E1627" s="159"/>
      <c r="F1627" s="160" t="s">
        <v>4764</v>
      </c>
      <c r="G1627" s="160" t="s">
        <v>4767</v>
      </c>
      <c r="H1627" s="161">
        <v>60</v>
      </c>
      <c r="I1627" s="162">
        <v>18</v>
      </c>
      <c r="J1627" s="161">
        <v>70.8</v>
      </c>
      <c r="K1627" s="162">
        <v>22</v>
      </c>
      <c r="L1627" s="161">
        <v>15.575999999999999</v>
      </c>
      <c r="M1627" s="161">
        <v>75.575999999999993</v>
      </c>
      <c r="N1627" s="161">
        <v>89</v>
      </c>
      <c r="O1627" s="156" t="str">
        <f t="shared" si="25"/>
        <v>BPPWT00024</v>
      </c>
    </row>
    <row r="1628" spans="1:15" ht="17.399999999999999">
      <c r="A1628" s="157" t="s">
        <v>6543</v>
      </c>
      <c r="B1628" s="157" t="s">
        <v>6544</v>
      </c>
      <c r="C1628" s="158"/>
      <c r="D1628" s="158"/>
      <c r="E1628" s="159"/>
      <c r="F1628" s="160" t="s">
        <v>4764</v>
      </c>
      <c r="G1628" s="160" t="s">
        <v>4765</v>
      </c>
      <c r="H1628" s="161">
        <v>55</v>
      </c>
      <c r="I1628" s="162">
        <v>18</v>
      </c>
      <c r="J1628" s="161">
        <v>64.899999999999991</v>
      </c>
      <c r="K1628" s="162">
        <v>22</v>
      </c>
      <c r="L1628" s="161">
        <v>14.277999999999999</v>
      </c>
      <c r="M1628" s="161">
        <v>69.277999999999992</v>
      </c>
      <c r="N1628" s="161">
        <v>82</v>
      </c>
      <c r="O1628" s="156" t="str">
        <f t="shared" si="25"/>
        <v>BPPWT00033</v>
      </c>
    </row>
    <row r="1629" spans="1:15" ht="34.799999999999997">
      <c r="A1629" s="157" t="s">
        <v>6545</v>
      </c>
      <c r="B1629" s="157" t="s">
        <v>6546</v>
      </c>
      <c r="C1629" s="158"/>
      <c r="D1629" s="157" t="s">
        <v>4634</v>
      </c>
      <c r="E1629" s="163" t="s">
        <v>4770</v>
      </c>
      <c r="F1629" s="160" t="s">
        <v>4764</v>
      </c>
      <c r="G1629" s="160" t="s">
        <v>4767</v>
      </c>
      <c r="H1629" s="161">
        <v>60</v>
      </c>
      <c r="I1629" s="162">
        <v>18</v>
      </c>
      <c r="J1629" s="161">
        <v>70.8</v>
      </c>
      <c r="K1629" s="162">
        <v>22</v>
      </c>
      <c r="L1629" s="161">
        <v>15.575999999999999</v>
      </c>
      <c r="M1629" s="161">
        <v>75.575999999999993</v>
      </c>
      <c r="N1629" s="161">
        <v>89</v>
      </c>
      <c r="O1629" s="156" t="str">
        <f t="shared" si="25"/>
        <v>BPPWT00039</v>
      </c>
    </row>
    <row r="1630" spans="1:15" ht="34.799999999999997">
      <c r="A1630" s="157" t="s">
        <v>6547</v>
      </c>
      <c r="B1630" s="157" t="s">
        <v>6548</v>
      </c>
      <c r="C1630" s="158"/>
      <c r="D1630" s="157" t="s">
        <v>29</v>
      </c>
      <c r="E1630" s="163" t="s">
        <v>4766</v>
      </c>
      <c r="F1630" s="160" t="s">
        <v>5654</v>
      </c>
      <c r="G1630" s="160" t="s">
        <v>4767</v>
      </c>
      <c r="H1630" s="161">
        <v>7880</v>
      </c>
      <c r="I1630" s="162">
        <v>28</v>
      </c>
      <c r="J1630" s="161">
        <v>10086</v>
      </c>
      <c r="K1630" s="162">
        <v>18</v>
      </c>
      <c r="L1630" s="161">
        <v>1816</v>
      </c>
      <c r="M1630" s="161">
        <v>9696</v>
      </c>
      <c r="N1630" s="161">
        <v>12410</v>
      </c>
      <c r="O1630" s="156" t="str">
        <f t="shared" si="25"/>
        <v>BPPWT00076</v>
      </c>
    </row>
    <row r="1631" spans="1:15" ht="34.799999999999997">
      <c r="A1631" s="157" t="s">
        <v>88</v>
      </c>
      <c r="B1631" s="157" t="s">
        <v>1050</v>
      </c>
      <c r="C1631" s="158"/>
      <c r="D1631" s="157" t="s">
        <v>26</v>
      </c>
      <c r="E1631" s="163" t="s">
        <v>4766</v>
      </c>
      <c r="F1631" s="160" t="s">
        <v>4764</v>
      </c>
      <c r="G1631" s="160" t="s">
        <v>4767</v>
      </c>
      <c r="H1631" s="161">
        <v>5</v>
      </c>
      <c r="I1631" s="162">
        <v>18</v>
      </c>
      <c r="J1631" s="161">
        <v>5.8999999999999995</v>
      </c>
      <c r="K1631" s="162">
        <v>22</v>
      </c>
      <c r="L1631" s="161">
        <v>1.2979999999999998</v>
      </c>
      <c r="M1631" s="161">
        <v>6.298</v>
      </c>
      <c r="N1631" s="161">
        <v>17</v>
      </c>
      <c r="O1631" s="156" t="str">
        <f t="shared" si="25"/>
        <v>BPPWT00079</v>
      </c>
    </row>
    <row r="1632" spans="1:15" ht="34.799999999999997">
      <c r="A1632" s="157" t="s">
        <v>2621</v>
      </c>
      <c r="B1632" s="157" t="s">
        <v>2622</v>
      </c>
      <c r="C1632" s="158"/>
      <c r="D1632" s="157" t="s">
        <v>4808</v>
      </c>
      <c r="E1632" s="163" t="s">
        <v>4766</v>
      </c>
      <c r="F1632" s="160" t="s">
        <v>4764</v>
      </c>
      <c r="G1632" s="160" t="s">
        <v>4767</v>
      </c>
      <c r="H1632" s="161">
        <v>60</v>
      </c>
      <c r="I1632" s="162">
        <v>18</v>
      </c>
      <c r="J1632" s="161">
        <v>70.8</v>
      </c>
      <c r="K1632" s="162">
        <v>22</v>
      </c>
      <c r="L1632" s="161">
        <v>15.575999999999999</v>
      </c>
      <c r="M1632" s="161">
        <v>75.575999999999993</v>
      </c>
      <c r="N1632" s="161">
        <v>89</v>
      </c>
      <c r="O1632" s="156" t="str">
        <f t="shared" si="25"/>
        <v>BPPWT00082</v>
      </c>
    </row>
    <row r="1633" spans="1:15" ht="34.799999999999997">
      <c r="A1633" s="157" t="s">
        <v>1750</v>
      </c>
      <c r="B1633" s="157" t="s">
        <v>1751</v>
      </c>
      <c r="C1633" s="158"/>
      <c r="D1633" s="157" t="s">
        <v>4808</v>
      </c>
      <c r="E1633" s="163" t="s">
        <v>4766</v>
      </c>
      <c r="F1633" s="160" t="s">
        <v>4764</v>
      </c>
      <c r="G1633" s="160" t="s">
        <v>4765</v>
      </c>
      <c r="H1633" s="161">
        <v>15</v>
      </c>
      <c r="I1633" s="162">
        <v>28</v>
      </c>
      <c r="J1633" s="161">
        <v>19.2</v>
      </c>
      <c r="K1633" s="162">
        <v>22</v>
      </c>
      <c r="L1633" s="161">
        <v>4.2240000000000002</v>
      </c>
      <c r="M1633" s="161">
        <v>19.224</v>
      </c>
      <c r="N1633" s="161">
        <v>25</v>
      </c>
      <c r="O1633" s="156" t="str">
        <f t="shared" si="25"/>
        <v>BRBBK00001</v>
      </c>
    </row>
    <row r="1634" spans="1:15" ht="34.799999999999997">
      <c r="A1634" s="157" t="s">
        <v>6549</v>
      </c>
      <c r="B1634" s="157" t="s">
        <v>6550</v>
      </c>
      <c r="C1634" s="158"/>
      <c r="D1634" s="157" t="s">
        <v>26</v>
      </c>
      <c r="E1634" s="163" t="s">
        <v>4766</v>
      </c>
      <c r="F1634" s="160" t="s">
        <v>4764</v>
      </c>
      <c r="G1634" s="160" t="s">
        <v>4831</v>
      </c>
      <c r="H1634" s="161">
        <v>5</v>
      </c>
      <c r="I1634" s="162">
        <v>18</v>
      </c>
      <c r="J1634" s="161">
        <v>5.8999999999999995</v>
      </c>
      <c r="K1634" s="162">
        <v>22</v>
      </c>
      <c r="L1634" s="161">
        <v>1.2979999999999998</v>
      </c>
      <c r="M1634" s="161">
        <v>6.298</v>
      </c>
      <c r="N1634" s="161">
        <v>7</v>
      </c>
      <c r="O1634" s="156" t="str">
        <f t="shared" si="25"/>
        <v>BRBBK00003</v>
      </c>
    </row>
    <row r="1635" spans="1:15" ht="34.799999999999997">
      <c r="A1635" s="157" t="s">
        <v>2623</v>
      </c>
      <c r="B1635" s="157" t="s">
        <v>2624</v>
      </c>
      <c r="C1635" s="158"/>
      <c r="D1635" s="157" t="s">
        <v>27</v>
      </c>
      <c r="E1635" s="163" t="s">
        <v>4766</v>
      </c>
      <c r="F1635" s="159"/>
      <c r="G1635" s="159"/>
      <c r="H1635" s="161">
        <v>78</v>
      </c>
      <c r="I1635" s="162">
        <v>28</v>
      </c>
      <c r="J1635" s="161">
        <v>99.84</v>
      </c>
      <c r="K1635" s="167"/>
      <c r="L1635" s="164"/>
      <c r="M1635" s="164"/>
      <c r="N1635" s="168">
        <v>0</v>
      </c>
      <c r="O1635" s="156" t="str">
        <f t="shared" si="25"/>
        <v>BRBBK00005</v>
      </c>
    </row>
    <row r="1636" spans="1:15" ht="34.799999999999997">
      <c r="A1636" s="157" t="s">
        <v>6551</v>
      </c>
      <c r="B1636" s="157" t="s">
        <v>6552</v>
      </c>
      <c r="C1636" s="158"/>
      <c r="D1636" s="157" t="s">
        <v>26</v>
      </c>
      <c r="E1636" s="163" t="s">
        <v>4766</v>
      </c>
      <c r="F1636" s="160" t="s">
        <v>4764</v>
      </c>
      <c r="G1636" s="160" t="s">
        <v>4831</v>
      </c>
      <c r="H1636" s="161">
        <v>10</v>
      </c>
      <c r="I1636" s="162">
        <v>18</v>
      </c>
      <c r="J1636" s="161">
        <v>11.799999999999999</v>
      </c>
      <c r="K1636" s="162">
        <v>22</v>
      </c>
      <c r="L1636" s="161">
        <v>2.5959999999999996</v>
      </c>
      <c r="M1636" s="161">
        <v>12.596</v>
      </c>
      <c r="N1636" s="161">
        <v>15</v>
      </c>
      <c r="O1636" s="156" t="str">
        <f t="shared" si="25"/>
        <v>BRBBK00006</v>
      </c>
    </row>
    <row r="1637" spans="1:15" ht="17.399999999999999">
      <c r="A1637" s="157" t="s">
        <v>319</v>
      </c>
      <c r="B1637" s="157" t="s">
        <v>9612</v>
      </c>
      <c r="C1637" s="158"/>
      <c r="D1637" s="158"/>
      <c r="E1637" s="159"/>
      <c r="F1637" s="159"/>
      <c r="G1637" s="159"/>
      <c r="H1637" s="161">
        <v>30</v>
      </c>
      <c r="I1637" s="162">
        <v>18</v>
      </c>
      <c r="J1637" s="161">
        <v>35.4</v>
      </c>
      <c r="K1637" s="167"/>
      <c r="L1637" s="164"/>
      <c r="M1637" s="164"/>
      <c r="N1637" s="168">
        <v>0</v>
      </c>
      <c r="O1637" s="156" t="str">
        <f t="shared" si="25"/>
        <v>BRBBK00021</v>
      </c>
    </row>
    <row r="1638" spans="1:15" ht="17.399999999999999">
      <c r="A1638" s="157" t="s">
        <v>1755</v>
      </c>
      <c r="B1638" s="157" t="s">
        <v>1756</v>
      </c>
      <c r="C1638" s="158"/>
      <c r="D1638" s="158"/>
      <c r="E1638" s="159"/>
      <c r="F1638" s="159"/>
      <c r="G1638" s="159"/>
      <c r="H1638" s="164"/>
      <c r="I1638" s="158"/>
      <c r="J1638" s="164"/>
      <c r="K1638" s="158"/>
      <c r="L1638" s="164"/>
      <c r="M1638" s="164"/>
      <c r="N1638" s="164"/>
      <c r="O1638" s="156" t="str">
        <f t="shared" si="25"/>
        <v>BRBBK00047</v>
      </c>
    </row>
    <row r="1639" spans="1:15" ht="34.799999999999997">
      <c r="A1639" s="157" t="s">
        <v>6553</v>
      </c>
      <c r="B1639" s="157" t="s">
        <v>6554</v>
      </c>
      <c r="C1639" s="158"/>
      <c r="D1639" s="158"/>
      <c r="E1639" s="163" t="s">
        <v>4766</v>
      </c>
      <c r="F1639" s="160" t="s">
        <v>4764</v>
      </c>
      <c r="G1639" s="160" t="s">
        <v>4765</v>
      </c>
      <c r="H1639" s="161">
        <v>15</v>
      </c>
      <c r="I1639" s="162">
        <v>18</v>
      </c>
      <c r="J1639" s="161">
        <v>17.7</v>
      </c>
      <c r="K1639" s="162">
        <v>22</v>
      </c>
      <c r="L1639" s="161">
        <v>3.8939999999999997</v>
      </c>
      <c r="M1639" s="161">
        <v>18.893999999999998</v>
      </c>
      <c r="N1639" s="161">
        <v>22</v>
      </c>
      <c r="O1639" s="156" t="str">
        <f t="shared" si="25"/>
        <v>BRCBK00001</v>
      </c>
    </row>
    <row r="1640" spans="1:15" ht="17.399999999999999">
      <c r="A1640" s="157" t="s">
        <v>6555</v>
      </c>
      <c r="B1640" s="157" t="s">
        <v>6556</v>
      </c>
      <c r="C1640" s="158"/>
      <c r="D1640" s="158"/>
      <c r="E1640" s="159"/>
      <c r="F1640" s="160" t="s">
        <v>5654</v>
      </c>
      <c r="G1640" s="160" t="s">
        <v>4765</v>
      </c>
      <c r="H1640" s="161">
        <v>13830</v>
      </c>
      <c r="I1640" s="162">
        <v>18</v>
      </c>
      <c r="J1640" s="161">
        <v>16319</v>
      </c>
      <c r="K1640" s="162">
        <v>18</v>
      </c>
      <c r="L1640" s="161">
        <v>2937</v>
      </c>
      <c r="M1640" s="161">
        <v>16767</v>
      </c>
      <c r="N1640" s="161">
        <v>19786</v>
      </c>
      <c r="O1640" s="156" t="str">
        <f t="shared" si="25"/>
        <v>BRCBL00001</v>
      </c>
    </row>
    <row r="1641" spans="1:15" ht="17.399999999999999">
      <c r="A1641" s="157" t="s">
        <v>6557</v>
      </c>
      <c r="B1641" s="157" t="s">
        <v>6558</v>
      </c>
      <c r="C1641" s="158"/>
      <c r="D1641" s="158"/>
      <c r="E1641" s="159"/>
      <c r="F1641" s="160" t="s">
        <v>5654</v>
      </c>
      <c r="G1641" s="160" t="s">
        <v>4767</v>
      </c>
      <c r="H1641" s="161">
        <v>11130</v>
      </c>
      <c r="I1641" s="162">
        <v>18</v>
      </c>
      <c r="J1641" s="161">
        <v>13133</v>
      </c>
      <c r="K1641" s="162">
        <v>18</v>
      </c>
      <c r="L1641" s="161">
        <v>2364</v>
      </c>
      <c r="M1641" s="161">
        <v>13494</v>
      </c>
      <c r="N1641" s="161">
        <v>15923</v>
      </c>
      <c r="O1641" s="156" t="str">
        <f t="shared" si="25"/>
        <v>BRCBL00006</v>
      </c>
    </row>
    <row r="1642" spans="1:15" ht="17.399999999999999">
      <c r="A1642" s="157" t="s">
        <v>6559</v>
      </c>
      <c r="B1642" s="157" t="s">
        <v>6560</v>
      </c>
      <c r="C1642" s="158"/>
      <c r="D1642" s="158"/>
      <c r="E1642" s="159"/>
      <c r="F1642" s="160" t="s">
        <v>4764</v>
      </c>
      <c r="G1642" s="160" t="s">
        <v>4765</v>
      </c>
      <c r="H1642" s="161">
        <v>150</v>
      </c>
      <c r="I1642" s="162">
        <v>18</v>
      </c>
      <c r="J1642" s="161">
        <v>177</v>
      </c>
      <c r="K1642" s="162">
        <v>22</v>
      </c>
      <c r="L1642" s="161">
        <v>38.94</v>
      </c>
      <c r="M1642" s="161">
        <v>188.94</v>
      </c>
      <c r="N1642" s="161">
        <v>223</v>
      </c>
      <c r="O1642" s="156" t="str">
        <f t="shared" si="25"/>
        <v>BRDME00001</v>
      </c>
    </row>
    <row r="1643" spans="1:15" ht="34.799999999999997">
      <c r="A1643" s="157" t="s">
        <v>6561</v>
      </c>
      <c r="B1643" s="157" t="s">
        <v>6562</v>
      </c>
      <c r="C1643" s="158"/>
      <c r="D1643" s="158"/>
      <c r="E1643" s="163" t="s">
        <v>4766</v>
      </c>
      <c r="F1643" s="160" t="s">
        <v>4764</v>
      </c>
      <c r="G1643" s="160" t="s">
        <v>4765</v>
      </c>
      <c r="H1643" s="161">
        <v>5</v>
      </c>
      <c r="I1643" s="162">
        <v>18</v>
      </c>
      <c r="J1643" s="161">
        <v>5.8999999999999995</v>
      </c>
      <c r="K1643" s="162">
        <v>22</v>
      </c>
      <c r="L1643" s="161">
        <v>1.2979999999999998</v>
      </c>
      <c r="M1643" s="161">
        <v>6.298</v>
      </c>
      <c r="N1643" s="161">
        <v>7</v>
      </c>
      <c r="O1643" s="156" t="str">
        <f t="shared" si="25"/>
        <v>BRGBK00001</v>
      </c>
    </row>
    <row r="1644" spans="1:15" ht="34.799999999999997">
      <c r="A1644" s="157" t="s">
        <v>6563</v>
      </c>
      <c r="B1644" s="157" t="s">
        <v>6564</v>
      </c>
      <c r="C1644" s="158"/>
      <c r="D1644" s="158"/>
      <c r="E1644" s="163" t="s">
        <v>4766</v>
      </c>
      <c r="F1644" s="160" t="s">
        <v>4764</v>
      </c>
      <c r="G1644" s="160" t="s">
        <v>4765</v>
      </c>
      <c r="H1644" s="161">
        <v>15</v>
      </c>
      <c r="I1644" s="162">
        <v>18</v>
      </c>
      <c r="J1644" s="161">
        <v>17.7</v>
      </c>
      <c r="K1644" s="162">
        <v>22</v>
      </c>
      <c r="L1644" s="161">
        <v>3.8939999999999997</v>
      </c>
      <c r="M1644" s="161">
        <v>18.893999999999998</v>
      </c>
      <c r="N1644" s="161">
        <v>22</v>
      </c>
      <c r="O1644" s="156" t="str">
        <f t="shared" si="25"/>
        <v>BRGBK00002</v>
      </c>
    </row>
    <row r="1645" spans="1:15" ht="34.799999999999997">
      <c r="A1645" s="157" t="s">
        <v>6565</v>
      </c>
      <c r="B1645" s="157" t="s">
        <v>6566</v>
      </c>
      <c r="C1645" s="158"/>
      <c r="D1645" s="158"/>
      <c r="E1645" s="163" t="s">
        <v>4766</v>
      </c>
      <c r="F1645" s="160" t="s">
        <v>4764</v>
      </c>
      <c r="G1645" s="160" t="s">
        <v>4765</v>
      </c>
      <c r="H1645" s="161">
        <v>15</v>
      </c>
      <c r="I1645" s="162">
        <v>18</v>
      </c>
      <c r="J1645" s="161">
        <v>17.7</v>
      </c>
      <c r="K1645" s="162">
        <v>22</v>
      </c>
      <c r="L1645" s="161">
        <v>3.8939999999999997</v>
      </c>
      <c r="M1645" s="161">
        <v>18.893999999999998</v>
      </c>
      <c r="N1645" s="161">
        <v>22</v>
      </c>
      <c r="O1645" s="156" t="str">
        <f t="shared" si="25"/>
        <v>BRGBK00003</v>
      </c>
    </row>
    <row r="1646" spans="1:15" ht="17.399999999999999">
      <c r="A1646" s="157" t="s">
        <v>6567</v>
      </c>
      <c r="B1646" s="157" t="s">
        <v>6568</v>
      </c>
      <c r="C1646" s="158"/>
      <c r="D1646" s="158"/>
      <c r="E1646" s="159"/>
      <c r="F1646" s="160" t="s">
        <v>4764</v>
      </c>
      <c r="G1646" s="160" t="s">
        <v>4767</v>
      </c>
      <c r="H1646" s="161">
        <v>190</v>
      </c>
      <c r="I1646" s="162">
        <v>12</v>
      </c>
      <c r="J1646" s="161">
        <v>212.8</v>
      </c>
      <c r="K1646" s="162">
        <v>22</v>
      </c>
      <c r="L1646" s="161">
        <v>46.816000000000003</v>
      </c>
      <c r="M1646" s="161">
        <v>236.816</v>
      </c>
      <c r="N1646" s="161">
        <v>265</v>
      </c>
      <c r="O1646" s="156" t="str">
        <f t="shared" si="25"/>
        <v>BRMBK00030</v>
      </c>
    </row>
    <row r="1647" spans="1:15" ht="17.399999999999999">
      <c r="A1647" s="157" t="s">
        <v>6569</v>
      </c>
      <c r="B1647" s="157" t="s">
        <v>6570</v>
      </c>
      <c r="C1647" s="158"/>
      <c r="D1647" s="158"/>
      <c r="E1647" s="159"/>
      <c r="F1647" s="160" t="s">
        <v>4764</v>
      </c>
      <c r="G1647" s="160" t="s">
        <v>4765</v>
      </c>
      <c r="H1647" s="161">
        <v>100</v>
      </c>
      <c r="I1647" s="162">
        <v>18</v>
      </c>
      <c r="J1647" s="161">
        <v>118</v>
      </c>
      <c r="K1647" s="162">
        <v>22</v>
      </c>
      <c r="L1647" s="161">
        <v>25.96</v>
      </c>
      <c r="M1647" s="161">
        <v>125.96000000000001</v>
      </c>
      <c r="N1647" s="161">
        <v>149</v>
      </c>
      <c r="O1647" s="156" t="str">
        <f t="shared" si="25"/>
        <v>BRMSF00001</v>
      </c>
    </row>
    <row r="1648" spans="1:15" ht="17.399999999999999">
      <c r="A1648" s="157" t="s">
        <v>6571</v>
      </c>
      <c r="B1648" s="157" t="s">
        <v>6572</v>
      </c>
      <c r="C1648" s="158"/>
      <c r="D1648" s="158"/>
      <c r="E1648" s="159"/>
      <c r="F1648" s="160" t="s">
        <v>4764</v>
      </c>
      <c r="G1648" s="160" t="s">
        <v>4765</v>
      </c>
      <c r="H1648" s="161">
        <v>30</v>
      </c>
      <c r="I1648" s="162">
        <v>18</v>
      </c>
      <c r="J1648" s="161">
        <v>35.4</v>
      </c>
      <c r="K1648" s="162">
        <v>22</v>
      </c>
      <c r="L1648" s="161">
        <v>7.7879999999999994</v>
      </c>
      <c r="M1648" s="161">
        <v>37.787999999999997</v>
      </c>
      <c r="N1648" s="161">
        <v>45</v>
      </c>
      <c r="O1648" s="156" t="str">
        <f t="shared" si="25"/>
        <v>BRMSF00003</v>
      </c>
    </row>
    <row r="1649" spans="1:15" ht="17.399999999999999">
      <c r="A1649" s="157" t="s">
        <v>6573</v>
      </c>
      <c r="B1649" s="157" t="s">
        <v>6574</v>
      </c>
      <c r="C1649" s="158"/>
      <c r="D1649" s="158"/>
      <c r="E1649" s="159"/>
      <c r="F1649" s="160" t="s">
        <v>4764</v>
      </c>
      <c r="G1649" s="160" t="s">
        <v>4765</v>
      </c>
      <c r="H1649" s="161">
        <v>105</v>
      </c>
      <c r="I1649" s="162">
        <v>18</v>
      </c>
      <c r="J1649" s="161">
        <v>123.89999999999999</v>
      </c>
      <c r="K1649" s="162">
        <v>22</v>
      </c>
      <c r="L1649" s="161">
        <v>27.257999999999999</v>
      </c>
      <c r="M1649" s="161">
        <v>132.25800000000001</v>
      </c>
      <c r="N1649" s="161">
        <v>156</v>
      </c>
      <c r="O1649" s="156" t="str">
        <f t="shared" si="25"/>
        <v>BRMSF00004</v>
      </c>
    </row>
    <row r="1650" spans="1:15" ht="17.399999999999999">
      <c r="A1650" s="157" t="s">
        <v>6575</v>
      </c>
      <c r="B1650" s="157" t="s">
        <v>6576</v>
      </c>
      <c r="C1650" s="158"/>
      <c r="D1650" s="158"/>
      <c r="E1650" s="159"/>
      <c r="F1650" s="160" t="s">
        <v>4764</v>
      </c>
      <c r="G1650" s="160" t="s">
        <v>4767</v>
      </c>
      <c r="H1650" s="161">
        <v>110</v>
      </c>
      <c r="I1650" s="162">
        <v>18</v>
      </c>
      <c r="J1650" s="161">
        <v>129.79999999999998</v>
      </c>
      <c r="K1650" s="162">
        <v>22</v>
      </c>
      <c r="L1650" s="161">
        <v>28.555999999999997</v>
      </c>
      <c r="M1650" s="161">
        <v>138.55599999999998</v>
      </c>
      <c r="N1650" s="161">
        <v>163</v>
      </c>
      <c r="O1650" s="156" t="str">
        <f t="shared" si="25"/>
        <v>BRMSF00005</v>
      </c>
    </row>
    <row r="1651" spans="1:15" ht="17.399999999999999">
      <c r="A1651" s="157" t="s">
        <v>6577</v>
      </c>
      <c r="B1651" s="157" t="s">
        <v>6578</v>
      </c>
      <c r="C1651" s="158"/>
      <c r="D1651" s="158"/>
      <c r="E1651" s="159"/>
      <c r="F1651" s="160" t="s">
        <v>4764</v>
      </c>
      <c r="G1651" s="160" t="s">
        <v>4767</v>
      </c>
      <c r="H1651" s="161">
        <v>190</v>
      </c>
      <c r="I1651" s="162">
        <v>12</v>
      </c>
      <c r="J1651" s="161">
        <v>212.8</v>
      </c>
      <c r="K1651" s="162">
        <v>22</v>
      </c>
      <c r="L1651" s="161">
        <v>46.816000000000003</v>
      </c>
      <c r="M1651" s="161">
        <v>236.816</v>
      </c>
      <c r="N1651" s="161">
        <v>265</v>
      </c>
      <c r="O1651" s="156" t="str">
        <f t="shared" si="25"/>
        <v>BRMZF00031</v>
      </c>
    </row>
    <row r="1652" spans="1:15" ht="34.799999999999997">
      <c r="A1652" s="157" t="s">
        <v>1757</v>
      </c>
      <c r="B1652" s="157" t="s">
        <v>6579</v>
      </c>
      <c r="C1652" s="158"/>
      <c r="D1652" s="157" t="s">
        <v>26</v>
      </c>
      <c r="E1652" s="163" t="s">
        <v>4766</v>
      </c>
      <c r="F1652" s="160" t="s">
        <v>4764</v>
      </c>
      <c r="G1652" s="160" t="s">
        <v>4765</v>
      </c>
      <c r="H1652" s="161">
        <v>20</v>
      </c>
      <c r="I1652" s="162">
        <v>18</v>
      </c>
      <c r="J1652" s="161">
        <v>23.599999999999998</v>
      </c>
      <c r="K1652" s="162">
        <v>22</v>
      </c>
      <c r="L1652" s="161">
        <v>5.1919999999999993</v>
      </c>
      <c r="M1652" s="161">
        <v>25.192</v>
      </c>
      <c r="N1652" s="161">
        <v>30</v>
      </c>
      <c r="O1652" s="156" t="str">
        <f t="shared" si="25"/>
        <v>BRROR00002</v>
      </c>
    </row>
    <row r="1653" spans="1:15" ht="34.799999999999997">
      <c r="A1653" s="157" t="s">
        <v>1759</v>
      </c>
      <c r="B1653" s="157" t="s">
        <v>1760</v>
      </c>
      <c r="C1653" s="158"/>
      <c r="D1653" s="157" t="s">
        <v>26</v>
      </c>
      <c r="E1653" s="163" t="s">
        <v>4766</v>
      </c>
      <c r="F1653" s="160" t="s">
        <v>4764</v>
      </c>
      <c r="G1653" s="160" t="s">
        <v>4765</v>
      </c>
      <c r="H1653" s="161">
        <v>25</v>
      </c>
      <c r="I1653" s="162">
        <v>18</v>
      </c>
      <c r="J1653" s="161">
        <v>29.5</v>
      </c>
      <c r="K1653" s="162">
        <v>22</v>
      </c>
      <c r="L1653" s="161">
        <v>6.49</v>
      </c>
      <c r="M1653" s="161">
        <v>31.490000000000002</v>
      </c>
      <c r="N1653" s="161">
        <v>37</v>
      </c>
      <c r="O1653" s="156" t="str">
        <f t="shared" si="25"/>
        <v>BRRRD00001</v>
      </c>
    </row>
    <row r="1654" spans="1:15" ht="34.799999999999997">
      <c r="A1654" s="157" t="s">
        <v>6580</v>
      </c>
      <c r="B1654" s="157" t="s">
        <v>6581</v>
      </c>
      <c r="C1654" s="158"/>
      <c r="D1654" s="158"/>
      <c r="E1654" s="163" t="s">
        <v>4766</v>
      </c>
      <c r="F1654" s="160" t="s">
        <v>4764</v>
      </c>
      <c r="G1654" s="160" t="s">
        <v>4767</v>
      </c>
      <c r="H1654" s="161">
        <v>5</v>
      </c>
      <c r="I1654" s="162">
        <v>18</v>
      </c>
      <c r="J1654" s="161">
        <v>5.8999999999999995</v>
      </c>
      <c r="K1654" s="162">
        <v>22</v>
      </c>
      <c r="L1654" s="161">
        <v>1.2979999999999998</v>
      </c>
      <c r="M1654" s="161">
        <v>6.298</v>
      </c>
      <c r="N1654" s="161">
        <v>7</v>
      </c>
      <c r="O1654" s="156" t="str">
        <f t="shared" si="25"/>
        <v>BRSNA00001</v>
      </c>
    </row>
    <row r="1655" spans="1:15" ht="34.799999999999997">
      <c r="A1655" s="157" t="s">
        <v>6582</v>
      </c>
      <c r="B1655" s="157" t="s">
        <v>6583</v>
      </c>
      <c r="C1655" s="158"/>
      <c r="D1655" s="158"/>
      <c r="E1655" s="163" t="s">
        <v>4766</v>
      </c>
      <c r="F1655" s="160" t="s">
        <v>4764</v>
      </c>
      <c r="G1655" s="160" t="s">
        <v>4767</v>
      </c>
      <c r="H1655" s="161">
        <v>5</v>
      </c>
      <c r="I1655" s="162">
        <v>18</v>
      </c>
      <c r="J1655" s="161">
        <v>5.8999999999999995</v>
      </c>
      <c r="K1655" s="162">
        <v>22</v>
      </c>
      <c r="L1655" s="161">
        <v>1.2979999999999998</v>
      </c>
      <c r="M1655" s="161">
        <v>6.298</v>
      </c>
      <c r="N1655" s="161">
        <v>7</v>
      </c>
      <c r="O1655" s="156" t="str">
        <f t="shared" si="25"/>
        <v>BRSNA00002</v>
      </c>
    </row>
    <row r="1656" spans="1:15" ht="34.799999999999997">
      <c r="A1656" s="157" t="s">
        <v>6584</v>
      </c>
      <c r="B1656" s="157" t="s">
        <v>6585</v>
      </c>
      <c r="C1656" s="158"/>
      <c r="D1656" s="158"/>
      <c r="E1656" s="163" t="s">
        <v>4766</v>
      </c>
      <c r="F1656" s="160" t="s">
        <v>4764</v>
      </c>
      <c r="G1656" s="160" t="s">
        <v>4767</v>
      </c>
      <c r="H1656" s="161">
        <v>5</v>
      </c>
      <c r="I1656" s="162">
        <v>18</v>
      </c>
      <c r="J1656" s="161">
        <v>5.8999999999999995</v>
      </c>
      <c r="K1656" s="162">
        <v>22</v>
      </c>
      <c r="L1656" s="161">
        <v>1.2979999999999998</v>
      </c>
      <c r="M1656" s="161">
        <v>6.298</v>
      </c>
      <c r="N1656" s="161">
        <v>7</v>
      </c>
      <c r="O1656" s="156" t="str">
        <f t="shared" si="25"/>
        <v>BRSNA00003</v>
      </c>
    </row>
    <row r="1657" spans="1:15" ht="34.799999999999997">
      <c r="A1657" s="157" t="s">
        <v>6586</v>
      </c>
      <c r="B1657" s="157" t="s">
        <v>6587</v>
      </c>
      <c r="C1657" s="158"/>
      <c r="D1657" s="158"/>
      <c r="E1657" s="163" t="s">
        <v>4766</v>
      </c>
      <c r="F1657" s="160" t="s">
        <v>4764</v>
      </c>
      <c r="G1657" s="160" t="s">
        <v>4767</v>
      </c>
      <c r="H1657" s="161">
        <v>5</v>
      </c>
      <c r="I1657" s="162">
        <v>18</v>
      </c>
      <c r="J1657" s="161">
        <v>5.8999999999999995</v>
      </c>
      <c r="K1657" s="162">
        <v>22</v>
      </c>
      <c r="L1657" s="161">
        <v>1.2979999999999998</v>
      </c>
      <c r="M1657" s="161">
        <v>6.298</v>
      </c>
      <c r="N1657" s="161">
        <v>7</v>
      </c>
      <c r="O1657" s="156" t="str">
        <f t="shared" si="25"/>
        <v>BRSNA00004</v>
      </c>
    </row>
    <row r="1658" spans="1:15" ht="34.799999999999997">
      <c r="A1658" s="157" t="s">
        <v>6588</v>
      </c>
      <c r="B1658" s="157" t="s">
        <v>6589</v>
      </c>
      <c r="C1658" s="158"/>
      <c r="D1658" s="158"/>
      <c r="E1658" s="163" t="s">
        <v>4766</v>
      </c>
      <c r="F1658" s="160" t="s">
        <v>4764</v>
      </c>
      <c r="G1658" s="160" t="s">
        <v>4767</v>
      </c>
      <c r="H1658" s="161">
        <v>5</v>
      </c>
      <c r="I1658" s="162">
        <v>18</v>
      </c>
      <c r="J1658" s="161">
        <v>5.8999999999999995</v>
      </c>
      <c r="K1658" s="162">
        <v>22</v>
      </c>
      <c r="L1658" s="161">
        <v>1.2979999999999998</v>
      </c>
      <c r="M1658" s="161">
        <v>6.298</v>
      </c>
      <c r="N1658" s="161">
        <v>7</v>
      </c>
      <c r="O1658" s="156" t="str">
        <f t="shared" si="25"/>
        <v>BRSNA00005</v>
      </c>
    </row>
    <row r="1659" spans="1:15" ht="34.799999999999997">
      <c r="A1659" s="157" t="s">
        <v>6590</v>
      </c>
      <c r="B1659" s="157" t="s">
        <v>6591</v>
      </c>
      <c r="C1659" s="158"/>
      <c r="D1659" s="158"/>
      <c r="E1659" s="163" t="s">
        <v>4766</v>
      </c>
      <c r="F1659" s="160" t="s">
        <v>4764</v>
      </c>
      <c r="G1659" s="160" t="s">
        <v>4767</v>
      </c>
      <c r="H1659" s="161">
        <v>5</v>
      </c>
      <c r="I1659" s="162">
        <v>18</v>
      </c>
      <c r="J1659" s="161">
        <v>5.8999999999999995</v>
      </c>
      <c r="K1659" s="162">
        <v>22</v>
      </c>
      <c r="L1659" s="161">
        <v>1.2979999999999998</v>
      </c>
      <c r="M1659" s="161">
        <v>6.298</v>
      </c>
      <c r="N1659" s="161">
        <v>7</v>
      </c>
      <c r="O1659" s="156" t="str">
        <f t="shared" si="25"/>
        <v>BRSNA00006</v>
      </c>
    </row>
    <row r="1660" spans="1:15" ht="34.799999999999997">
      <c r="A1660" s="157" t="s">
        <v>6592</v>
      </c>
      <c r="B1660" s="157" t="s">
        <v>6593</v>
      </c>
      <c r="C1660" s="158"/>
      <c r="D1660" s="158"/>
      <c r="E1660" s="163" t="s">
        <v>4766</v>
      </c>
      <c r="F1660" s="160" t="s">
        <v>4764</v>
      </c>
      <c r="G1660" s="160" t="s">
        <v>4767</v>
      </c>
      <c r="H1660" s="161">
        <v>5</v>
      </c>
      <c r="I1660" s="162">
        <v>18</v>
      </c>
      <c r="J1660" s="161">
        <v>5.8999999999999995</v>
      </c>
      <c r="K1660" s="162">
        <v>22</v>
      </c>
      <c r="L1660" s="161">
        <v>1.2979999999999998</v>
      </c>
      <c r="M1660" s="161">
        <v>6.298</v>
      </c>
      <c r="N1660" s="161">
        <v>7</v>
      </c>
      <c r="O1660" s="156" t="str">
        <f t="shared" si="25"/>
        <v>BRSNA00007</v>
      </c>
    </row>
    <row r="1661" spans="1:15" ht="34.799999999999997">
      <c r="A1661" s="157" t="s">
        <v>6594</v>
      </c>
      <c r="B1661" s="157" t="s">
        <v>6595</v>
      </c>
      <c r="C1661" s="158"/>
      <c r="D1661" s="158"/>
      <c r="E1661" s="163" t="s">
        <v>4766</v>
      </c>
      <c r="F1661" s="160" t="s">
        <v>4764</v>
      </c>
      <c r="G1661" s="160" t="s">
        <v>4767</v>
      </c>
      <c r="H1661" s="161">
        <v>5</v>
      </c>
      <c r="I1661" s="162">
        <v>18</v>
      </c>
      <c r="J1661" s="161">
        <v>5.8999999999999995</v>
      </c>
      <c r="K1661" s="162">
        <v>22</v>
      </c>
      <c r="L1661" s="161">
        <v>1.2979999999999998</v>
      </c>
      <c r="M1661" s="161">
        <v>6.298</v>
      </c>
      <c r="N1661" s="161">
        <v>7</v>
      </c>
      <c r="O1661" s="156" t="str">
        <f t="shared" si="25"/>
        <v>BRSNA00008</v>
      </c>
    </row>
    <row r="1662" spans="1:15" ht="34.799999999999997">
      <c r="A1662" s="157" t="s">
        <v>6596</v>
      </c>
      <c r="B1662" s="157" t="s">
        <v>6597</v>
      </c>
      <c r="C1662" s="158"/>
      <c r="D1662" s="158"/>
      <c r="E1662" s="163" t="s">
        <v>4766</v>
      </c>
      <c r="F1662" s="160" t="s">
        <v>4764</v>
      </c>
      <c r="G1662" s="160" t="s">
        <v>4767</v>
      </c>
      <c r="H1662" s="161">
        <v>5</v>
      </c>
      <c r="I1662" s="162">
        <v>18</v>
      </c>
      <c r="J1662" s="161">
        <v>5.8999999999999995</v>
      </c>
      <c r="K1662" s="162">
        <v>22</v>
      </c>
      <c r="L1662" s="161">
        <v>1.2979999999999998</v>
      </c>
      <c r="M1662" s="161">
        <v>6.298</v>
      </c>
      <c r="N1662" s="161">
        <v>7</v>
      </c>
      <c r="O1662" s="156" t="str">
        <f t="shared" si="25"/>
        <v>BRSNA00009</v>
      </c>
    </row>
    <row r="1663" spans="1:15" ht="34.799999999999997">
      <c r="A1663" s="157" t="s">
        <v>6598</v>
      </c>
      <c r="B1663" s="157" t="s">
        <v>6599</v>
      </c>
      <c r="C1663" s="158"/>
      <c r="D1663" s="158"/>
      <c r="E1663" s="163" t="s">
        <v>4766</v>
      </c>
      <c r="F1663" s="160" t="s">
        <v>4764</v>
      </c>
      <c r="G1663" s="160" t="s">
        <v>4767</v>
      </c>
      <c r="H1663" s="161">
        <v>5</v>
      </c>
      <c r="I1663" s="162">
        <v>18</v>
      </c>
      <c r="J1663" s="161">
        <v>5.8999999999999995</v>
      </c>
      <c r="K1663" s="162">
        <v>22</v>
      </c>
      <c r="L1663" s="161">
        <v>1.2979999999999998</v>
      </c>
      <c r="M1663" s="161">
        <v>6.298</v>
      </c>
      <c r="N1663" s="161">
        <v>7</v>
      </c>
      <c r="O1663" s="156" t="str">
        <f t="shared" si="25"/>
        <v>BRSNA00010</v>
      </c>
    </row>
    <row r="1664" spans="1:15" ht="34.799999999999997">
      <c r="A1664" s="157" t="s">
        <v>6600</v>
      </c>
      <c r="B1664" s="157" t="s">
        <v>6601</v>
      </c>
      <c r="C1664" s="158"/>
      <c r="D1664" s="158"/>
      <c r="E1664" s="163" t="s">
        <v>4766</v>
      </c>
      <c r="F1664" s="160" t="s">
        <v>4764</v>
      </c>
      <c r="G1664" s="160" t="s">
        <v>4767</v>
      </c>
      <c r="H1664" s="161">
        <v>5</v>
      </c>
      <c r="I1664" s="162">
        <v>18</v>
      </c>
      <c r="J1664" s="161">
        <v>5.8999999999999995</v>
      </c>
      <c r="K1664" s="162">
        <v>22</v>
      </c>
      <c r="L1664" s="161">
        <v>1.2979999999999998</v>
      </c>
      <c r="M1664" s="161">
        <v>6.298</v>
      </c>
      <c r="N1664" s="161">
        <v>7</v>
      </c>
      <c r="O1664" s="156" t="str">
        <f t="shared" si="25"/>
        <v>BRSNA00011</v>
      </c>
    </row>
    <row r="1665" spans="1:15" ht="34.799999999999997">
      <c r="A1665" s="157" t="s">
        <v>6602</v>
      </c>
      <c r="B1665" s="157" t="s">
        <v>6603</v>
      </c>
      <c r="C1665" s="158"/>
      <c r="D1665" s="158"/>
      <c r="E1665" s="163" t="s">
        <v>4766</v>
      </c>
      <c r="F1665" s="160" t="s">
        <v>4764</v>
      </c>
      <c r="G1665" s="160" t="s">
        <v>4767</v>
      </c>
      <c r="H1665" s="161">
        <v>5</v>
      </c>
      <c r="I1665" s="162">
        <v>18</v>
      </c>
      <c r="J1665" s="161">
        <v>5.8999999999999995</v>
      </c>
      <c r="K1665" s="162">
        <v>22</v>
      </c>
      <c r="L1665" s="161">
        <v>1.2979999999999998</v>
      </c>
      <c r="M1665" s="161">
        <v>6.298</v>
      </c>
      <c r="N1665" s="161">
        <v>7</v>
      </c>
      <c r="O1665" s="156" t="str">
        <f t="shared" si="25"/>
        <v>BRSNA00012</v>
      </c>
    </row>
    <row r="1666" spans="1:15" ht="34.799999999999997">
      <c r="A1666" s="157" t="s">
        <v>6604</v>
      </c>
      <c r="B1666" s="157" t="s">
        <v>6605</v>
      </c>
      <c r="C1666" s="158"/>
      <c r="D1666" s="158"/>
      <c r="E1666" s="163" t="s">
        <v>4766</v>
      </c>
      <c r="F1666" s="160" t="s">
        <v>4764</v>
      </c>
      <c r="G1666" s="160" t="s">
        <v>4767</v>
      </c>
      <c r="H1666" s="161">
        <v>5</v>
      </c>
      <c r="I1666" s="162">
        <v>18</v>
      </c>
      <c r="J1666" s="161">
        <v>5.8999999999999995</v>
      </c>
      <c r="K1666" s="162">
        <v>22</v>
      </c>
      <c r="L1666" s="161">
        <v>1.2979999999999998</v>
      </c>
      <c r="M1666" s="161">
        <v>6.298</v>
      </c>
      <c r="N1666" s="161">
        <v>7</v>
      </c>
      <c r="O1666" s="156" t="str">
        <f t="shared" ref="O1666:O1729" si="26">VLOOKUP(A1666,Old,1,FALSE)</f>
        <v>BRSNA00013</v>
      </c>
    </row>
    <row r="1667" spans="1:15" ht="34.799999999999997">
      <c r="A1667" s="157" t="s">
        <v>6606</v>
      </c>
      <c r="B1667" s="157" t="s">
        <v>6607</v>
      </c>
      <c r="C1667" s="158"/>
      <c r="D1667" s="158"/>
      <c r="E1667" s="163" t="s">
        <v>4766</v>
      </c>
      <c r="F1667" s="160" t="s">
        <v>4764</v>
      </c>
      <c r="G1667" s="160" t="s">
        <v>4767</v>
      </c>
      <c r="H1667" s="161">
        <v>5</v>
      </c>
      <c r="I1667" s="162">
        <v>18</v>
      </c>
      <c r="J1667" s="161">
        <v>5.8999999999999995</v>
      </c>
      <c r="K1667" s="162">
        <v>22</v>
      </c>
      <c r="L1667" s="161">
        <v>1.2979999999999998</v>
      </c>
      <c r="M1667" s="161">
        <v>6.298</v>
      </c>
      <c r="N1667" s="161">
        <v>7</v>
      </c>
      <c r="O1667" s="156" t="str">
        <f t="shared" si="26"/>
        <v>BRSNA00014</v>
      </c>
    </row>
    <row r="1668" spans="1:15" ht="34.799999999999997">
      <c r="A1668" s="157" t="s">
        <v>6608</v>
      </c>
      <c r="B1668" s="157" t="s">
        <v>6609</v>
      </c>
      <c r="C1668" s="158"/>
      <c r="D1668" s="158"/>
      <c r="E1668" s="163" t="s">
        <v>4766</v>
      </c>
      <c r="F1668" s="160" t="s">
        <v>4764</v>
      </c>
      <c r="G1668" s="160" t="s">
        <v>4767</v>
      </c>
      <c r="H1668" s="161">
        <v>5</v>
      </c>
      <c r="I1668" s="162">
        <v>18</v>
      </c>
      <c r="J1668" s="161">
        <v>5.8999999999999995</v>
      </c>
      <c r="K1668" s="162">
        <v>22</v>
      </c>
      <c r="L1668" s="161">
        <v>1.2979999999999998</v>
      </c>
      <c r="M1668" s="161">
        <v>6.298</v>
      </c>
      <c r="N1668" s="161">
        <v>7</v>
      </c>
      <c r="O1668" s="156" t="str">
        <f t="shared" si="26"/>
        <v>BRSNA00015</v>
      </c>
    </row>
    <row r="1669" spans="1:15" ht="34.799999999999997">
      <c r="A1669" s="157" t="s">
        <v>6610</v>
      </c>
      <c r="B1669" s="157" t="s">
        <v>6611</v>
      </c>
      <c r="C1669" s="158"/>
      <c r="D1669" s="158"/>
      <c r="E1669" s="163" t="s">
        <v>4766</v>
      </c>
      <c r="F1669" s="160" t="s">
        <v>4764</v>
      </c>
      <c r="G1669" s="160" t="s">
        <v>4767</v>
      </c>
      <c r="H1669" s="161">
        <v>5</v>
      </c>
      <c r="I1669" s="162">
        <v>18</v>
      </c>
      <c r="J1669" s="161">
        <v>5.8999999999999995</v>
      </c>
      <c r="K1669" s="162">
        <v>22</v>
      </c>
      <c r="L1669" s="161">
        <v>1.2979999999999998</v>
      </c>
      <c r="M1669" s="161">
        <v>6.298</v>
      </c>
      <c r="N1669" s="161">
        <v>7</v>
      </c>
      <c r="O1669" s="156" t="str">
        <f t="shared" si="26"/>
        <v>BRSNA00016</v>
      </c>
    </row>
    <row r="1670" spans="1:15" ht="34.799999999999997">
      <c r="A1670" s="157" t="s">
        <v>6612</v>
      </c>
      <c r="B1670" s="157" t="s">
        <v>6613</v>
      </c>
      <c r="C1670" s="158"/>
      <c r="D1670" s="158"/>
      <c r="E1670" s="163" t="s">
        <v>4766</v>
      </c>
      <c r="F1670" s="160" t="s">
        <v>4764</v>
      </c>
      <c r="G1670" s="160" t="s">
        <v>4767</v>
      </c>
      <c r="H1670" s="161">
        <v>5</v>
      </c>
      <c r="I1670" s="162">
        <v>18</v>
      </c>
      <c r="J1670" s="161">
        <v>5.8999999999999995</v>
      </c>
      <c r="K1670" s="162">
        <v>22</v>
      </c>
      <c r="L1670" s="161">
        <v>1.2979999999999998</v>
      </c>
      <c r="M1670" s="161">
        <v>6.298</v>
      </c>
      <c r="N1670" s="161">
        <v>7</v>
      </c>
      <c r="O1670" s="156" t="str">
        <f t="shared" si="26"/>
        <v>BRSNA00017</v>
      </c>
    </row>
    <row r="1671" spans="1:15" ht="34.799999999999997">
      <c r="A1671" s="157" t="s">
        <v>6614</v>
      </c>
      <c r="B1671" s="157" t="s">
        <v>6615</v>
      </c>
      <c r="C1671" s="158"/>
      <c r="D1671" s="158"/>
      <c r="E1671" s="163" t="s">
        <v>4766</v>
      </c>
      <c r="F1671" s="160" t="s">
        <v>4764</v>
      </c>
      <c r="G1671" s="160" t="s">
        <v>4767</v>
      </c>
      <c r="H1671" s="161">
        <v>5</v>
      </c>
      <c r="I1671" s="162">
        <v>18</v>
      </c>
      <c r="J1671" s="161">
        <v>5.8999999999999995</v>
      </c>
      <c r="K1671" s="162">
        <v>22</v>
      </c>
      <c r="L1671" s="161">
        <v>1.2979999999999998</v>
      </c>
      <c r="M1671" s="161">
        <v>6.298</v>
      </c>
      <c r="N1671" s="161">
        <v>7</v>
      </c>
      <c r="O1671" s="156" t="str">
        <f t="shared" si="26"/>
        <v>BRSNA00018</v>
      </c>
    </row>
    <row r="1672" spans="1:15" ht="34.799999999999997">
      <c r="A1672" s="157" t="s">
        <v>6616</v>
      </c>
      <c r="B1672" s="157" t="s">
        <v>6617</v>
      </c>
      <c r="C1672" s="158"/>
      <c r="D1672" s="158"/>
      <c r="E1672" s="163" t="s">
        <v>4766</v>
      </c>
      <c r="F1672" s="160" t="s">
        <v>4764</v>
      </c>
      <c r="G1672" s="160" t="s">
        <v>4767</v>
      </c>
      <c r="H1672" s="161">
        <v>5</v>
      </c>
      <c r="I1672" s="162">
        <v>18</v>
      </c>
      <c r="J1672" s="161">
        <v>5.8999999999999995</v>
      </c>
      <c r="K1672" s="162">
        <v>22</v>
      </c>
      <c r="L1672" s="161">
        <v>1.2979999999999998</v>
      </c>
      <c r="M1672" s="161">
        <v>6.298</v>
      </c>
      <c r="N1672" s="161">
        <v>7</v>
      </c>
      <c r="O1672" s="156" t="str">
        <f t="shared" si="26"/>
        <v>BRSNA00019</v>
      </c>
    </row>
    <row r="1673" spans="1:15" ht="34.799999999999997">
      <c r="A1673" s="157" t="s">
        <v>6618</v>
      </c>
      <c r="B1673" s="157" t="s">
        <v>6619</v>
      </c>
      <c r="C1673" s="158"/>
      <c r="D1673" s="158"/>
      <c r="E1673" s="163" t="s">
        <v>4766</v>
      </c>
      <c r="F1673" s="160" t="s">
        <v>4764</v>
      </c>
      <c r="G1673" s="160" t="s">
        <v>4767</v>
      </c>
      <c r="H1673" s="161">
        <v>5</v>
      </c>
      <c r="I1673" s="162">
        <v>18</v>
      </c>
      <c r="J1673" s="161">
        <v>5.8999999999999995</v>
      </c>
      <c r="K1673" s="162">
        <v>22</v>
      </c>
      <c r="L1673" s="161">
        <v>1.2979999999999998</v>
      </c>
      <c r="M1673" s="161">
        <v>6.298</v>
      </c>
      <c r="N1673" s="161">
        <v>7</v>
      </c>
      <c r="O1673" s="156" t="str">
        <f t="shared" si="26"/>
        <v>BRSNA00020</v>
      </c>
    </row>
    <row r="1674" spans="1:15" ht="34.799999999999997">
      <c r="A1674" s="157" t="s">
        <v>6620</v>
      </c>
      <c r="B1674" s="157" t="s">
        <v>6621</v>
      </c>
      <c r="C1674" s="158"/>
      <c r="D1674" s="158"/>
      <c r="E1674" s="163" t="s">
        <v>4766</v>
      </c>
      <c r="F1674" s="160" t="s">
        <v>4764</v>
      </c>
      <c r="G1674" s="160" t="s">
        <v>4767</v>
      </c>
      <c r="H1674" s="161">
        <v>5</v>
      </c>
      <c r="I1674" s="162">
        <v>18</v>
      </c>
      <c r="J1674" s="161">
        <v>5.8999999999999995</v>
      </c>
      <c r="K1674" s="162">
        <v>22</v>
      </c>
      <c r="L1674" s="161">
        <v>1.2979999999999998</v>
      </c>
      <c r="M1674" s="161">
        <v>6.298</v>
      </c>
      <c r="N1674" s="161">
        <v>7</v>
      </c>
      <c r="O1674" s="156" t="str">
        <f t="shared" si="26"/>
        <v>BRSNA00021</v>
      </c>
    </row>
    <row r="1675" spans="1:15" ht="34.799999999999997">
      <c r="A1675" s="157" t="s">
        <v>6622</v>
      </c>
      <c r="B1675" s="157" t="s">
        <v>6623</v>
      </c>
      <c r="C1675" s="158"/>
      <c r="D1675" s="158"/>
      <c r="E1675" s="163" t="s">
        <v>4766</v>
      </c>
      <c r="F1675" s="160" t="s">
        <v>4764</v>
      </c>
      <c r="G1675" s="160" t="s">
        <v>4765</v>
      </c>
      <c r="H1675" s="161">
        <v>5</v>
      </c>
      <c r="I1675" s="162">
        <v>18</v>
      </c>
      <c r="J1675" s="161">
        <v>5.8999999999999995</v>
      </c>
      <c r="K1675" s="162">
        <v>22</v>
      </c>
      <c r="L1675" s="161">
        <v>1.2979999999999998</v>
      </c>
      <c r="M1675" s="161">
        <v>6.298</v>
      </c>
      <c r="N1675" s="161">
        <v>7</v>
      </c>
      <c r="O1675" s="156" t="str">
        <f t="shared" si="26"/>
        <v>BRSNA00022</v>
      </c>
    </row>
    <row r="1676" spans="1:15" ht="34.799999999999997">
      <c r="A1676" s="157" t="s">
        <v>6624</v>
      </c>
      <c r="B1676" s="157" t="s">
        <v>6625</v>
      </c>
      <c r="C1676" s="158"/>
      <c r="D1676" s="158"/>
      <c r="E1676" s="163" t="s">
        <v>4766</v>
      </c>
      <c r="F1676" s="160" t="s">
        <v>4764</v>
      </c>
      <c r="G1676" s="160" t="s">
        <v>4765</v>
      </c>
      <c r="H1676" s="161">
        <v>10</v>
      </c>
      <c r="I1676" s="162">
        <v>18</v>
      </c>
      <c r="J1676" s="161">
        <v>11.799999999999999</v>
      </c>
      <c r="K1676" s="162">
        <v>22</v>
      </c>
      <c r="L1676" s="161">
        <v>2.5959999999999996</v>
      </c>
      <c r="M1676" s="161">
        <v>12.596</v>
      </c>
      <c r="N1676" s="161">
        <v>15</v>
      </c>
      <c r="O1676" s="156" t="str">
        <f t="shared" si="26"/>
        <v>BRSNA00023</v>
      </c>
    </row>
    <row r="1677" spans="1:15" ht="34.799999999999997">
      <c r="A1677" s="157" t="s">
        <v>6626</v>
      </c>
      <c r="B1677" s="157" t="s">
        <v>6627</v>
      </c>
      <c r="C1677" s="158"/>
      <c r="D1677" s="158"/>
      <c r="E1677" s="163" t="s">
        <v>4766</v>
      </c>
      <c r="F1677" s="160" t="s">
        <v>4764</v>
      </c>
      <c r="G1677" s="160" t="s">
        <v>4767</v>
      </c>
      <c r="H1677" s="161">
        <v>5</v>
      </c>
      <c r="I1677" s="162">
        <v>18</v>
      </c>
      <c r="J1677" s="161">
        <v>5.8999999999999995</v>
      </c>
      <c r="K1677" s="162">
        <v>22</v>
      </c>
      <c r="L1677" s="161">
        <v>1.2979999999999998</v>
      </c>
      <c r="M1677" s="161">
        <v>6.298</v>
      </c>
      <c r="N1677" s="161">
        <v>7</v>
      </c>
      <c r="O1677" s="156" t="str">
        <f t="shared" si="26"/>
        <v>BRSNA00024</v>
      </c>
    </row>
    <row r="1678" spans="1:15" ht="17.399999999999999">
      <c r="A1678" s="157" t="s">
        <v>6628</v>
      </c>
      <c r="B1678" s="157" t="s">
        <v>6629</v>
      </c>
      <c r="C1678" s="158"/>
      <c r="D1678" s="158"/>
      <c r="E1678" s="159"/>
      <c r="F1678" s="160" t="s">
        <v>4764</v>
      </c>
      <c r="G1678" s="160" t="s">
        <v>4767</v>
      </c>
      <c r="H1678" s="161">
        <v>5</v>
      </c>
      <c r="I1678" s="162">
        <v>18</v>
      </c>
      <c r="J1678" s="161">
        <v>5.8999999999999995</v>
      </c>
      <c r="K1678" s="162">
        <v>22</v>
      </c>
      <c r="L1678" s="161">
        <v>1.2979999999999998</v>
      </c>
      <c r="M1678" s="161">
        <v>6.298</v>
      </c>
      <c r="N1678" s="161">
        <v>7</v>
      </c>
      <c r="O1678" s="156" t="str">
        <f t="shared" si="26"/>
        <v>BRSNA00025</v>
      </c>
    </row>
    <row r="1679" spans="1:15" ht="34.799999999999997">
      <c r="A1679" s="157" t="s">
        <v>6630</v>
      </c>
      <c r="B1679" s="157" t="s">
        <v>6631</v>
      </c>
      <c r="C1679" s="158"/>
      <c r="D1679" s="158"/>
      <c r="E1679" s="163" t="s">
        <v>4766</v>
      </c>
      <c r="F1679" s="160" t="s">
        <v>4764</v>
      </c>
      <c r="G1679" s="160" t="s">
        <v>4767</v>
      </c>
      <c r="H1679" s="161">
        <v>5</v>
      </c>
      <c r="I1679" s="162">
        <v>18</v>
      </c>
      <c r="J1679" s="161">
        <v>5.8999999999999995</v>
      </c>
      <c r="K1679" s="162">
        <v>22</v>
      </c>
      <c r="L1679" s="161">
        <v>1.2979999999999998</v>
      </c>
      <c r="M1679" s="161">
        <v>6.298</v>
      </c>
      <c r="N1679" s="161">
        <v>7</v>
      </c>
      <c r="O1679" s="156" t="str">
        <f t="shared" si="26"/>
        <v>BRSNA00026</v>
      </c>
    </row>
    <row r="1680" spans="1:15" ht="17.399999999999999">
      <c r="A1680" s="157" t="s">
        <v>6632</v>
      </c>
      <c r="B1680" s="157" t="s">
        <v>6633</v>
      </c>
      <c r="C1680" s="158"/>
      <c r="D1680" s="158"/>
      <c r="E1680" s="159"/>
      <c r="F1680" s="160" t="s">
        <v>4764</v>
      </c>
      <c r="G1680" s="160" t="s">
        <v>4767</v>
      </c>
      <c r="H1680" s="161">
        <v>5</v>
      </c>
      <c r="I1680" s="162">
        <v>18</v>
      </c>
      <c r="J1680" s="161">
        <v>5.8999999999999995</v>
      </c>
      <c r="K1680" s="162">
        <v>22</v>
      </c>
      <c r="L1680" s="161">
        <v>1.2979999999999998</v>
      </c>
      <c r="M1680" s="161">
        <v>6.298</v>
      </c>
      <c r="N1680" s="161">
        <v>7</v>
      </c>
      <c r="O1680" s="156" t="str">
        <f t="shared" si="26"/>
        <v>BRSNA00027</v>
      </c>
    </row>
    <row r="1681" spans="1:15" ht="17.399999999999999">
      <c r="A1681" s="157" t="s">
        <v>6634</v>
      </c>
      <c r="B1681" s="157" t="s">
        <v>6635</v>
      </c>
      <c r="C1681" s="158"/>
      <c r="D1681" s="158"/>
      <c r="E1681" s="159"/>
      <c r="F1681" s="160" t="s">
        <v>4764</v>
      </c>
      <c r="G1681" s="160" t="s">
        <v>4767</v>
      </c>
      <c r="H1681" s="161">
        <v>5</v>
      </c>
      <c r="I1681" s="162">
        <v>18</v>
      </c>
      <c r="J1681" s="161">
        <v>5.8999999999999995</v>
      </c>
      <c r="K1681" s="162">
        <v>22</v>
      </c>
      <c r="L1681" s="161">
        <v>1.2979999999999998</v>
      </c>
      <c r="M1681" s="161">
        <v>6.298</v>
      </c>
      <c r="N1681" s="161">
        <v>7</v>
      </c>
      <c r="O1681" s="156" t="str">
        <f t="shared" si="26"/>
        <v>BRSNA00028</v>
      </c>
    </row>
    <row r="1682" spans="1:15" ht="17.399999999999999">
      <c r="A1682" s="157" t="s">
        <v>6636</v>
      </c>
      <c r="B1682" s="157" t="s">
        <v>6637</v>
      </c>
      <c r="C1682" s="158"/>
      <c r="D1682" s="158"/>
      <c r="E1682" s="159"/>
      <c r="F1682" s="160" t="s">
        <v>4764</v>
      </c>
      <c r="G1682" s="160" t="s">
        <v>4767</v>
      </c>
      <c r="H1682" s="161">
        <v>5</v>
      </c>
      <c r="I1682" s="162">
        <v>18</v>
      </c>
      <c r="J1682" s="161">
        <v>5.8999999999999995</v>
      </c>
      <c r="K1682" s="162">
        <v>22</v>
      </c>
      <c r="L1682" s="161">
        <v>1.2979999999999998</v>
      </c>
      <c r="M1682" s="161">
        <v>6.298</v>
      </c>
      <c r="N1682" s="161">
        <v>7</v>
      </c>
      <c r="O1682" s="156" t="str">
        <f t="shared" si="26"/>
        <v>BRSNA00029</v>
      </c>
    </row>
    <row r="1683" spans="1:15" ht="17.399999999999999">
      <c r="A1683" s="157" t="s">
        <v>6638</v>
      </c>
      <c r="B1683" s="157" t="s">
        <v>6639</v>
      </c>
      <c r="C1683" s="158"/>
      <c r="D1683" s="158"/>
      <c r="E1683" s="159"/>
      <c r="F1683" s="160" t="s">
        <v>4764</v>
      </c>
      <c r="G1683" s="160" t="s">
        <v>4767</v>
      </c>
      <c r="H1683" s="161">
        <v>5</v>
      </c>
      <c r="I1683" s="162">
        <v>18</v>
      </c>
      <c r="J1683" s="161">
        <v>5.8999999999999995</v>
      </c>
      <c r="K1683" s="162">
        <v>22</v>
      </c>
      <c r="L1683" s="161">
        <v>1.2979999999999998</v>
      </c>
      <c r="M1683" s="161">
        <v>6.298</v>
      </c>
      <c r="N1683" s="161">
        <v>7</v>
      </c>
      <c r="O1683" s="156" t="str">
        <f t="shared" si="26"/>
        <v>BRSNA00030</v>
      </c>
    </row>
    <row r="1684" spans="1:15" ht="17.399999999999999">
      <c r="A1684" s="157" t="s">
        <v>6640</v>
      </c>
      <c r="B1684" s="157" t="s">
        <v>6641</v>
      </c>
      <c r="C1684" s="158"/>
      <c r="D1684" s="158"/>
      <c r="E1684" s="159"/>
      <c r="F1684" s="160" t="s">
        <v>4764</v>
      </c>
      <c r="G1684" s="160" t="s">
        <v>4767</v>
      </c>
      <c r="H1684" s="161">
        <v>5</v>
      </c>
      <c r="I1684" s="162">
        <v>18</v>
      </c>
      <c r="J1684" s="161">
        <v>5.8999999999999995</v>
      </c>
      <c r="K1684" s="162">
        <v>22</v>
      </c>
      <c r="L1684" s="161">
        <v>1.2979999999999998</v>
      </c>
      <c r="M1684" s="161">
        <v>6.298</v>
      </c>
      <c r="N1684" s="161">
        <v>7</v>
      </c>
      <c r="O1684" s="156" t="str">
        <f t="shared" si="26"/>
        <v>BRSNA00031</v>
      </c>
    </row>
    <row r="1685" spans="1:15" ht="34.799999999999997">
      <c r="A1685" s="157" t="s">
        <v>6642</v>
      </c>
      <c r="B1685" s="157" t="s">
        <v>6643</v>
      </c>
      <c r="C1685" s="158"/>
      <c r="D1685" s="158"/>
      <c r="E1685" s="163" t="s">
        <v>4766</v>
      </c>
      <c r="F1685" s="160" t="s">
        <v>4764</v>
      </c>
      <c r="G1685" s="160" t="s">
        <v>4767</v>
      </c>
      <c r="H1685" s="161">
        <v>5</v>
      </c>
      <c r="I1685" s="162">
        <v>18</v>
      </c>
      <c r="J1685" s="161">
        <v>5.8999999999999995</v>
      </c>
      <c r="K1685" s="162">
        <v>22</v>
      </c>
      <c r="L1685" s="161">
        <v>1.2979999999999998</v>
      </c>
      <c r="M1685" s="161">
        <v>6.298</v>
      </c>
      <c r="N1685" s="161">
        <v>7</v>
      </c>
      <c r="O1685" s="156" t="str">
        <f t="shared" si="26"/>
        <v>BRSNA00034</v>
      </c>
    </row>
    <row r="1686" spans="1:15" ht="17.399999999999999">
      <c r="A1686" s="157" t="s">
        <v>6644</v>
      </c>
      <c r="B1686" s="157" t="s">
        <v>6645</v>
      </c>
      <c r="C1686" s="158"/>
      <c r="D1686" s="158"/>
      <c r="E1686" s="159"/>
      <c r="F1686" s="160" t="s">
        <v>4764</v>
      </c>
      <c r="G1686" s="160" t="s">
        <v>4767</v>
      </c>
      <c r="H1686" s="161">
        <v>5</v>
      </c>
      <c r="I1686" s="162">
        <v>18</v>
      </c>
      <c r="J1686" s="161">
        <v>5.8999999999999995</v>
      </c>
      <c r="K1686" s="162">
        <v>22</v>
      </c>
      <c r="L1686" s="161">
        <v>1.2979999999999998</v>
      </c>
      <c r="M1686" s="161">
        <v>6.298</v>
      </c>
      <c r="N1686" s="161">
        <v>7</v>
      </c>
      <c r="O1686" s="156" t="str">
        <f t="shared" si="26"/>
        <v>BRSNA00035</v>
      </c>
    </row>
    <row r="1687" spans="1:15" ht="17.399999999999999">
      <c r="A1687" s="157" t="s">
        <v>6646</v>
      </c>
      <c r="B1687" s="157" t="s">
        <v>6647</v>
      </c>
      <c r="C1687" s="158"/>
      <c r="D1687" s="158"/>
      <c r="E1687" s="159"/>
      <c r="F1687" s="160" t="s">
        <v>4764</v>
      </c>
      <c r="G1687" s="160" t="s">
        <v>4767</v>
      </c>
      <c r="H1687" s="161">
        <v>5</v>
      </c>
      <c r="I1687" s="162">
        <v>18</v>
      </c>
      <c r="J1687" s="161">
        <v>5.8999999999999995</v>
      </c>
      <c r="K1687" s="162">
        <v>22</v>
      </c>
      <c r="L1687" s="161">
        <v>1.2979999999999998</v>
      </c>
      <c r="M1687" s="161">
        <v>6.298</v>
      </c>
      <c r="N1687" s="161">
        <v>7</v>
      </c>
      <c r="O1687" s="156" t="str">
        <f t="shared" si="26"/>
        <v>BRSNA00036</v>
      </c>
    </row>
    <row r="1688" spans="1:15" ht="17.399999999999999">
      <c r="A1688" s="157" t="s">
        <v>6648</v>
      </c>
      <c r="B1688" s="157" t="s">
        <v>6649</v>
      </c>
      <c r="C1688" s="158"/>
      <c r="D1688" s="158"/>
      <c r="E1688" s="159"/>
      <c r="F1688" s="160" t="s">
        <v>4764</v>
      </c>
      <c r="G1688" s="160" t="s">
        <v>4767</v>
      </c>
      <c r="H1688" s="161">
        <v>5</v>
      </c>
      <c r="I1688" s="162">
        <v>18</v>
      </c>
      <c r="J1688" s="161">
        <v>5.8999999999999995</v>
      </c>
      <c r="K1688" s="162">
        <v>22</v>
      </c>
      <c r="L1688" s="161">
        <v>1.2979999999999998</v>
      </c>
      <c r="M1688" s="161">
        <v>6.298</v>
      </c>
      <c r="N1688" s="161">
        <v>7</v>
      </c>
      <c r="O1688" s="156" t="str">
        <f t="shared" si="26"/>
        <v>BRSNA00037</v>
      </c>
    </row>
    <row r="1689" spans="1:15" ht="17.399999999999999">
      <c r="A1689" s="157" t="s">
        <v>6650</v>
      </c>
      <c r="B1689" s="157" t="s">
        <v>6651</v>
      </c>
      <c r="C1689" s="158"/>
      <c r="D1689" s="158"/>
      <c r="E1689" s="159"/>
      <c r="F1689" s="160" t="s">
        <v>4764</v>
      </c>
      <c r="G1689" s="160" t="s">
        <v>4765</v>
      </c>
      <c r="H1689" s="161">
        <v>5</v>
      </c>
      <c r="I1689" s="162">
        <v>18</v>
      </c>
      <c r="J1689" s="161">
        <v>5.8999999999999995</v>
      </c>
      <c r="K1689" s="162">
        <v>22</v>
      </c>
      <c r="L1689" s="161">
        <v>1.2979999999999998</v>
      </c>
      <c r="M1689" s="161">
        <v>6.298</v>
      </c>
      <c r="N1689" s="161">
        <v>7</v>
      </c>
      <c r="O1689" s="156" t="str">
        <f t="shared" si="26"/>
        <v>BRSNA00038</v>
      </c>
    </row>
    <row r="1690" spans="1:15" ht="17.399999999999999">
      <c r="A1690" s="157" t="s">
        <v>6652</v>
      </c>
      <c r="B1690" s="157" t="s">
        <v>6653</v>
      </c>
      <c r="C1690" s="158"/>
      <c r="D1690" s="158"/>
      <c r="E1690" s="159"/>
      <c r="F1690" s="160" t="s">
        <v>4764</v>
      </c>
      <c r="G1690" s="160" t="s">
        <v>4765</v>
      </c>
      <c r="H1690" s="161">
        <v>5</v>
      </c>
      <c r="I1690" s="162">
        <v>18</v>
      </c>
      <c r="J1690" s="161">
        <v>5.8999999999999995</v>
      </c>
      <c r="K1690" s="162">
        <v>22</v>
      </c>
      <c r="L1690" s="161">
        <v>1.2979999999999998</v>
      </c>
      <c r="M1690" s="161">
        <v>6.298</v>
      </c>
      <c r="N1690" s="161">
        <v>7</v>
      </c>
      <c r="O1690" s="156" t="str">
        <f t="shared" si="26"/>
        <v>BRSNA00039</v>
      </c>
    </row>
    <row r="1691" spans="1:15" ht="34.799999999999997">
      <c r="A1691" s="157" t="s">
        <v>6654</v>
      </c>
      <c r="B1691" s="157" t="s">
        <v>6655</v>
      </c>
      <c r="C1691" s="158"/>
      <c r="D1691" s="158"/>
      <c r="E1691" s="163" t="s">
        <v>4766</v>
      </c>
      <c r="F1691" s="160" t="s">
        <v>4764</v>
      </c>
      <c r="G1691" s="160" t="s">
        <v>4765</v>
      </c>
      <c r="H1691" s="161">
        <v>5</v>
      </c>
      <c r="I1691" s="162">
        <v>18</v>
      </c>
      <c r="J1691" s="161">
        <v>5.8999999999999995</v>
      </c>
      <c r="K1691" s="162">
        <v>22</v>
      </c>
      <c r="L1691" s="161">
        <v>1.2979999999999998</v>
      </c>
      <c r="M1691" s="161">
        <v>6.298</v>
      </c>
      <c r="N1691" s="161">
        <v>7</v>
      </c>
      <c r="O1691" s="156" t="str">
        <f t="shared" si="26"/>
        <v>BRSNA00040</v>
      </c>
    </row>
    <row r="1692" spans="1:15" ht="17.399999999999999">
      <c r="A1692" s="157" t="s">
        <v>6656</v>
      </c>
      <c r="B1692" s="157" t="s">
        <v>6657</v>
      </c>
      <c r="C1692" s="158"/>
      <c r="D1692" s="158"/>
      <c r="E1692" s="159"/>
      <c r="F1692" s="160" t="s">
        <v>4764</v>
      </c>
      <c r="G1692" s="160" t="s">
        <v>4765</v>
      </c>
      <c r="H1692" s="161">
        <v>15</v>
      </c>
      <c r="I1692" s="162">
        <v>18</v>
      </c>
      <c r="J1692" s="161">
        <v>17.7</v>
      </c>
      <c r="K1692" s="162">
        <v>22</v>
      </c>
      <c r="L1692" s="161">
        <v>3.8939999999999997</v>
      </c>
      <c r="M1692" s="161">
        <v>18.893999999999998</v>
      </c>
      <c r="N1692" s="161">
        <v>22</v>
      </c>
      <c r="O1692" s="156" t="str">
        <f t="shared" si="26"/>
        <v>BRSNA00041</v>
      </c>
    </row>
    <row r="1693" spans="1:15" ht="17.399999999999999">
      <c r="A1693" s="157" t="s">
        <v>6658</v>
      </c>
      <c r="B1693" s="157" t="s">
        <v>6659</v>
      </c>
      <c r="C1693" s="158"/>
      <c r="D1693" s="158"/>
      <c r="E1693" s="159"/>
      <c r="F1693" s="160" t="s">
        <v>4764</v>
      </c>
      <c r="G1693" s="160" t="s">
        <v>4767</v>
      </c>
      <c r="H1693" s="161">
        <v>5</v>
      </c>
      <c r="I1693" s="162">
        <v>18</v>
      </c>
      <c r="J1693" s="161">
        <v>5.8999999999999995</v>
      </c>
      <c r="K1693" s="162">
        <v>22</v>
      </c>
      <c r="L1693" s="161">
        <v>1.2979999999999998</v>
      </c>
      <c r="M1693" s="161">
        <v>6.298</v>
      </c>
      <c r="N1693" s="161">
        <v>7</v>
      </c>
      <c r="O1693" s="156" t="str">
        <f t="shared" si="26"/>
        <v>BRSNA00042</v>
      </c>
    </row>
    <row r="1694" spans="1:15" ht="17.399999999999999">
      <c r="A1694" s="157" t="s">
        <v>6660</v>
      </c>
      <c r="B1694" s="157" t="s">
        <v>6661</v>
      </c>
      <c r="C1694" s="158"/>
      <c r="D1694" s="158"/>
      <c r="E1694" s="159"/>
      <c r="F1694" s="160" t="s">
        <v>4764</v>
      </c>
      <c r="G1694" s="160" t="s">
        <v>4767</v>
      </c>
      <c r="H1694" s="161">
        <v>5</v>
      </c>
      <c r="I1694" s="162">
        <v>18</v>
      </c>
      <c r="J1694" s="161">
        <v>5.8999999999999995</v>
      </c>
      <c r="K1694" s="162">
        <v>22</v>
      </c>
      <c r="L1694" s="161">
        <v>1.2979999999999998</v>
      </c>
      <c r="M1694" s="161">
        <v>6.298</v>
      </c>
      <c r="N1694" s="161">
        <v>7</v>
      </c>
      <c r="O1694" s="156" t="str">
        <f t="shared" si="26"/>
        <v>BRSNA00043</v>
      </c>
    </row>
    <row r="1695" spans="1:15" ht="34.799999999999997">
      <c r="A1695" s="157" t="s">
        <v>6662</v>
      </c>
      <c r="B1695" s="157" t="s">
        <v>6663</v>
      </c>
      <c r="C1695" s="158"/>
      <c r="D1695" s="158"/>
      <c r="E1695" s="163" t="s">
        <v>4766</v>
      </c>
      <c r="F1695" s="160" t="s">
        <v>4764</v>
      </c>
      <c r="G1695" s="160" t="s">
        <v>4767</v>
      </c>
      <c r="H1695" s="161">
        <v>5</v>
      </c>
      <c r="I1695" s="162">
        <v>18</v>
      </c>
      <c r="J1695" s="161">
        <v>5.8999999999999995</v>
      </c>
      <c r="K1695" s="162">
        <v>22</v>
      </c>
      <c r="L1695" s="161">
        <v>1.2979999999999998</v>
      </c>
      <c r="M1695" s="161">
        <v>6.298</v>
      </c>
      <c r="N1695" s="161">
        <v>7</v>
      </c>
      <c r="O1695" s="156" t="str">
        <f t="shared" si="26"/>
        <v>BRSNA00044</v>
      </c>
    </row>
    <row r="1696" spans="1:15" ht="17.399999999999999">
      <c r="A1696" s="157" t="s">
        <v>6664</v>
      </c>
      <c r="B1696" s="157" t="s">
        <v>6665</v>
      </c>
      <c r="C1696" s="158"/>
      <c r="D1696" s="158"/>
      <c r="E1696" s="159"/>
      <c r="F1696" s="160" t="s">
        <v>4764</v>
      </c>
      <c r="G1696" s="160" t="s">
        <v>4765</v>
      </c>
      <c r="H1696" s="161">
        <v>5</v>
      </c>
      <c r="I1696" s="162">
        <v>18</v>
      </c>
      <c r="J1696" s="161">
        <v>5.8999999999999995</v>
      </c>
      <c r="K1696" s="162">
        <v>22</v>
      </c>
      <c r="L1696" s="161">
        <v>1.2979999999999998</v>
      </c>
      <c r="M1696" s="161">
        <v>6.298</v>
      </c>
      <c r="N1696" s="161">
        <v>7</v>
      </c>
      <c r="O1696" s="156" t="str">
        <f t="shared" si="26"/>
        <v>BRSNA00045</v>
      </c>
    </row>
    <row r="1697" spans="1:15" ht="17.399999999999999">
      <c r="A1697" s="157" t="s">
        <v>6666</v>
      </c>
      <c r="B1697" s="157" t="s">
        <v>6667</v>
      </c>
      <c r="C1697" s="158"/>
      <c r="D1697" s="158"/>
      <c r="E1697" s="159"/>
      <c r="F1697" s="160" t="s">
        <v>4764</v>
      </c>
      <c r="G1697" s="160" t="s">
        <v>4767</v>
      </c>
      <c r="H1697" s="161">
        <v>5</v>
      </c>
      <c r="I1697" s="162">
        <v>18</v>
      </c>
      <c r="J1697" s="161">
        <v>5.8999999999999995</v>
      </c>
      <c r="K1697" s="162">
        <v>22</v>
      </c>
      <c r="L1697" s="161">
        <v>1.2979999999999998</v>
      </c>
      <c r="M1697" s="161">
        <v>6.298</v>
      </c>
      <c r="N1697" s="161">
        <v>7</v>
      </c>
      <c r="O1697" s="156" t="str">
        <f t="shared" si="26"/>
        <v>BRSNA00046</v>
      </c>
    </row>
    <row r="1698" spans="1:15" ht="34.799999999999997">
      <c r="A1698" s="157" t="s">
        <v>6668</v>
      </c>
      <c r="B1698" s="157" t="s">
        <v>6669</v>
      </c>
      <c r="C1698" s="158"/>
      <c r="D1698" s="158"/>
      <c r="E1698" s="163" t="s">
        <v>4766</v>
      </c>
      <c r="F1698" s="160" t="s">
        <v>4764</v>
      </c>
      <c r="G1698" s="160" t="s">
        <v>4767</v>
      </c>
      <c r="H1698" s="161">
        <v>5</v>
      </c>
      <c r="I1698" s="162">
        <v>18</v>
      </c>
      <c r="J1698" s="161">
        <v>5.8999999999999995</v>
      </c>
      <c r="K1698" s="162">
        <v>22</v>
      </c>
      <c r="L1698" s="161">
        <v>1.2979999999999998</v>
      </c>
      <c r="M1698" s="161">
        <v>6.298</v>
      </c>
      <c r="N1698" s="161">
        <v>7</v>
      </c>
      <c r="O1698" s="156" t="str">
        <f t="shared" si="26"/>
        <v>BRSNA00047</v>
      </c>
    </row>
    <row r="1699" spans="1:15" ht="17.399999999999999">
      <c r="A1699" s="157" t="s">
        <v>6670</v>
      </c>
      <c r="B1699" s="157" t="s">
        <v>6671</v>
      </c>
      <c r="C1699" s="158"/>
      <c r="D1699" s="158"/>
      <c r="E1699" s="159"/>
      <c r="F1699" s="160" t="s">
        <v>4764</v>
      </c>
      <c r="G1699" s="160" t="s">
        <v>4767</v>
      </c>
      <c r="H1699" s="161">
        <v>5</v>
      </c>
      <c r="I1699" s="162">
        <v>18</v>
      </c>
      <c r="J1699" s="161">
        <v>5.8999999999999995</v>
      </c>
      <c r="K1699" s="162">
        <v>22</v>
      </c>
      <c r="L1699" s="161">
        <v>1.2979999999999998</v>
      </c>
      <c r="M1699" s="161">
        <v>6.298</v>
      </c>
      <c r="N1699" s="161">
        <v>7</v>
      </c>
      <c r="O1699" s="156" t="str">
        <f t="shared" si="26"/>
        <v>BRSNA00048</v>
      </c>
    </row>
    <row r="1700" spans="1:15" ht="34.799999999999997">
      <c r="A1700" s="157" t="s">
        <v>6672</v>
      </c>
      <c r="B1700" s="157" t="s">
        <v>6673</v>
      </c>
      <c r="C1700" s="158"/>
      <c r="D1700" s="158"/>
      <c r="E1700" s="163" t="s">
        <v>4766</v>
      </c>
      <c r="F1700" s="160" t="s">
        <v>4764</v>
      </c>
      <c r="G1700" s="160" t="s">
        <v>4767</v>
      </c>
      <c r="H1700" s="161">
        <v>5</v>
      </c>
      <c r="I1700" s="162">
        <v>18</v>
      </c>
      <c r="J1700" s="161">
        <v>5.8999999999999995</v>
      </c>
      <c r="K1700" s="162">
        <v>22</v>
      </c>
      <c r="L1700" s="161">
        <v>1.2979999999999998</v>
      </c>
      <c r="M1700" s="161">
        <v>6.298</v>
      </c>
      <c r="N1700" s="161">
        <v>7</v>
      </c>
      <c r="O1700" s="156" t="str">
        <f t="shared" si="26"/>
        <v>BRSNA00049</v>
      </c>
    </row>
    <row r="1701" spans="1:15" ht="17.399999999999999">
      <c r="A1701" s="157" t="s">
        <v>6674</v>
      </c>
      <c r="B1701" s="157" t="s">
        <v>6675</v>
      </c>
      <c r="C1701" s="158"/>
      <c r="D1701" s="158"/>
      <c r="E1701" s="159"/>
      <c r="F1701" s="160" t="s">
        <v>4764</v>
      </c>
      <c r="G1701" s="160" t="s">
        <v>4767</v>
      </c>
      <c r="H1701" s="161">
        <v>5</v>
      </c>
      <c r="I1701" s="162">
        <v>18</v>
      </c>
      <c r="J1701" s="161">
        <v>5.8999999999999995</v>
      </c>
      <c r="K1701" s="162">
        <v>22</v>
      </c>
      <c r="L1701" s="161">
        <v>1.2979999999999998</v>
      </c>
      <c r="M1701" s="161">
        <v>6.298</v>
      </c>
      <c r="N1701" s="161">
        <v>7</v>
      </c>
      <c r="O1701" s="156" t="str">
        <f t="shared" si="26"/>
        <v>BRSNA00050</v>
      </c>
    </row>
    <row r="1702" spans="1:15" ht="17.399999999999999">
      <c r="A1702" s="157" t="s">
        <v>6676</v>
      </c>
      <c r="B1702" s="157" t="s">
        <v>6677</v>
      </c>
      <c r="C1702" s="158"/>
      <c r="D1702" s="158"/>
      <c r="E1702" s="159"/>
      <c r="F1702" s="160" t="s">
        <v>4764</v>
      </c>
      <c r="G1702" s="160" t="s">
        <v>4767</v>
      </c>
      <c r="H1702" s="161">
        <v>5</v>
      </c>
      <c r="I1702" s="162">
        <v>18</v>
      </c>
      <c r="J1702" s="161">
        <v>5.8999999999999995</v>
      </c>
      <c r="K1702" s="162">
        <v>22</v>
      </c>
      <c r="L1702" s="161">
        <v>1.2979999999999998</v>
      </c>
      <c r="M1702" s="161">
        <v>6.298</v>
      </c>
      <c r="N1702" s="161">
        <v>7</v>
      </c>
      <c r="O1702" s="156" t="str">
        <f t="shared" si="26"/>
        <v>BRSNA00051</v>
      </c>
    </row>
    <row r="1703" spans="1:15" ht="17.399999999999999">
      <c r="A1703" s="157" t="s">
        <v>6678</v>
      </c>
      <c r="B1703" s="157" t="s">
        <v>6679</v>
      </c>
      <c r="C1703" s="158"/>
      <c r="D1703" s="158"/>
      <c r="E1703" s="159"/>
      <c r="F1703" s="160" t="s">
        <v>4764</v>
      </c>
      <c r="G1703" s="160" t="s">
        <v>4767</v>
      </c>
      <c r="H1703" s="161">
        <v>5</v>
      </c>
      <c r="I1703" s="162">
        <v>18</v>
      </c>
      <c r="J1703" s="161">
        <v>5.8999999999999995</v>
      </c>
      <c r="K1703" s="162">
        <v>22</v>
      </c>
      <c r="L1703" s="161">
        <v>1.2979999999999998</v>
      </c>
      <c r="M1703" s="161">
        <v>6.298</v>
      </c>
      <c r="N1703" s="161">
        <v>7</v>
      </c>
      <c r="O1703" s="156" t="str">
        <f t="shared" si="26"/>
        <v>BRSNA00052</v>
      </c>
    </row>
    <row r="1704" spans="1:15" ht="17.399999999999999">
      <c r="A1704" s="157" t="s">
        <v>6680</v>
      </c>
      <c r="B1704" s="157" t="s">
        <v>6681</v>
      </c>
      <c r="C1704" s="158"/>
      <c r="D1704" s="158"/>
      <c r="E1704" s="159"/>
      <c r="F1704" s="160" t="s">
        <v>4764</v>
      </c>
      <c r="G1704" s="160" t="s">
        <v>4767</v>
      </c>
      <c r="H1704" s="161">
        <v>5</v>
      </c>
      <c r="I1704" s="162">
        <v>18</v>
      </c>
      <c r="J1704" s="161">
        <v>5.8999999999999995</v>
      </c>
      <c r="K1704" s="162">
        <v>22</v>
      </c>
      <c r="L1704" s="161">
        <v>1.2979999999999998</v>
      </c>
      <c r="M1704" s="161">
        <v>6.298</v>
      </c>
      <c r="N1704" s="161">
        <v>7</v>
      </c>
      <c r="O1704" s="156" t="str">
        <f t="shared" si="26"/>
        <v>BRSNA00053</v>
      </c>
    </row>
    <row r="1705" spans="1:15" ht="17.399999999999999">
      <c r="A1705" s="157" t="s">
        <v>6682</v>
      </c>
      <c r="B1705" s="157" t="s">
        <v>6683</v>
      </c>
      <c r="C1705" s="158"/>
      <c r="D1705" s="158"/>
      <c r="E1705" s="159"/>
      <c r="F1705" s="160" t="s">
        <v>4764</v>
      </c>
      <c r="G1705" s="160" t="s">
        <v>4767</v>
      </c>
      <c r="H1705" s="161">
        <v>5</v>
      </c>
      <c r="I1705" s="162">
        <v>18</v>
      </c>
      <c r="J1705" s="161">
        <v>5.8999999999999995</v>
      </c>
      <c r="K1705" s="162">
        <v>22</v>
      </c>
      <c r="L1705" s="161">
        <v>1.2979999999999998</v>
      </c>
      <c r="M1705" s="161">
        <v>6.298</v>
      </c>
      <c r="N1705" s="161">
        <v>7</v>
      </c>
      <c r="O1705" s="156" t="str">
        <f t="shared" si="26"/>
        <v>BRSNA00054</v>
      </c>
    </row>
    <row r="1706" spans="1:15" ht="17.399999999999999">
      <c r="A1706" s="157" t="s">
        <v>6684</v>
      </c>
      <c r="B1706" s="157" t="s">
        <v>6685</v>
      </c>
      <c r="C1706" s="158"/>
      <c r="D1706" s="158"/>
      <c r="E1706" s="159"/>
      <c r="F1706" s="160" t="s">
        <v>4764</v>
      </c>
      <c r="G1706" s="160" t="s">
        <v>4767</v>
      </c>
      <c r="H1706" s="161">
        <v>5</v>
      </c>
      <c r="I1706" s="162">
        <v>18</v>
      </c>
      <c r="J1706" s="161">
        <v>5.8999999999999995</v>
      </c>
      <c r="K1706" s="162">
        <v>22</v>
      </c>
      <c r="L1706" s="161">
        <v>1.2979999999999998</v>
      </c>
      <c r="M1706" s="161">
        <v>6.298</v>
      </c>
      <c r="N1706" s="161">
        <v>7</v>
      </c>
      <c r="O1706" s="156" t="str">
        <f t="shared" si="26"/>
        <v>BRSNA00055</v>
      </c>
    </row>
    <row r="1707" spans="1:15" ht="17.399999999999999">
      <c r="A1707" s="157" t="s">
        <v>6686</v>
      </c>
      <c r="B1707" s="157" t="s">
        <v>6687</v>
      </c>
      <c r="C1707" s="158"/>
      <c r="D1707" s="158"/>
      <c r="E1707" s="159"/>
      <c r="F1707" s="160" t="s">
        <v>4764</v>
      </c>
      <c r="G1707" s="160" t="s">
        <v>4767</v>
      </c>
      <c r="H1707" s="161">
        <v>5</v>
      </c>
      <c r="I1707" s="162">
        <v>18</v>
      </c>
      <c r="J1707" s="161">
        <v>5.8999999999999995</v>
      </c>
      <c r="K1707" s="162">
        <v>22</v>
      </c>
      <c r="L1707" s="161">
        <v>1.2979999999999998</v>
      </c>
      <c r="M1707" s="161">
        <v>6.298</v>
      </c>
      <c r="N1707" s="161">
        <v>7</v>
      </c>
      <c r="O1707" s="156" t="str">
        <f t="shared" si="26"/>
        <v>BRSNA00056</v>
      </c>
    </row>
    <row r="1708" spans="1:15" ht="17.399999999999999">
      <c r="A1708" s="157" t="s">
        <v>6688</v>
      </c>
      <c r="B1708" s="157" t="s">
        <v>6689</v>
      </c>
      <c r="C1708" s="158"/>
      <c r="D1708" s="158"/>
      <c r="E1708" s="159"/>
      <c r="F1708" s="160" t="s">
        <v>4764</v>
      </c>
      <c r="G1708" s="160" t="s">
        <v>4767</v>
      </c>
      <c r="H1708" s="161">
        <v>5</v>
      </c>
      <c r="I1708" s="162">
        <v>18</v>
      </c>
      <c r="J1708" s="161">
        <v>5.8999999999999995</v>
      </c>
      <c r="K1708" s="162">
        <v>22</v>
      </c>
      <c r="L1708" s="161">
        <v>1.2979999999999998</v>
      </c>
      <c r="M1708" s="161">
        <v>6.298</v>
      </c>
      <c r="N1708" s="161">
        <v>7</v>
      </c>
      <c r="O1708" s="156" t="str">
        <f t="shared" si="26"/>
        <v>BRSNA00057</v>
      </c>
    </row>
    <row r="1709" spans="1:15" ht="17.399999999999999">
      <c r="A1709" s="157" t="s">
        <v>6690</v>
      </c>
      <c r="B1709" s="157" t="s">
        <v>6691</v>
      </c>
      <c r="C1709" s="158"/>
      <c r="D1709" s="158"/>
      <c r="E1709" s="159"/>
      <c r="F1709" s="160" t="s">
        <v>4764</v>
      </c>
      <c r="G1709" s="160" t="s">
        <v>4767</v>
      </c>
      <c r="H1709" s="161">
        <v>5</v>
      </c>
      <c r="I1709" s="162">
        <v>18</v>
      </c>
      <c r="J1709" s="161">
        <v>5.8999999999999995</v>
      </c>
      <c r="K1709" s="162">
        <v>22</v>
      </c>
      <c r="L1709" s="161">
        <v>1.2979999999999998</v>
      </c>
      <c r="M1709" s="161">
        <v>6.298</v>
      </c>
      <c r="N1709" s="161">
        <v>7</v>
      </c>
      <c r="O1709" s="156" t="str">
        <f t="shared" si="26"/>
        <v>BRSNA00058</v>
      </c>
    </row>
    <row r="1710" spans="1:15" ht="17.399999999999999">
      <c r="A1710" s="157" t="s">
        <v>6692</v>
      </c>
      <c r="B1710" s="157" t="s">
        <v>6693</v>
      </c>
      <c r="C1710" s="158"/>
      <c r="D1710" s="158"/>
      <c r="E1710" s="159"/>
      <c r="F1710" s="160" t="s">
        <v>4764</v>
      </c>
      <c r="G1710" s="160" t="s">
        <v>4767</v>
      </c>
      <c r="H1710" s="161">
        <v>5</v>
      </c>
      <c r="I1710" s="162">
        <v>18</v>
      </c>
      <c r="J1710" s="161">
        <v>5.8999999999999995</v>
      </c>
      <c r="K1710" s="162">
        <v>22</v>
      </c>
      <c r="L1710" s="161">
        <v>1.2979999999999998</v>
      </c>
      <c r="M1710" s="161">
        <v>6.298</v>
      </c>
      <c r="N1710" s="161">
        <v>7</v>
      </c>
      <c r="O1710" s="156" t="str">
        <f t="shared" si="26"/>
        <v>BRSNA00059</v>
      </c>
    </row>
    <row r="1711" spans="1:15" ht="17.399999999999999">
      <c r="A1711" s="157" t="s">
        <v>6694</v>
      </c>
      <c r="B1711" s="157" t="s">
        <v>6695</v>
      </c>
      <c r="C1711" s="158"/>
      <c r="D1711" s="158"/>
      <c r="E1711" s="159"/>
      <c r="F1711" s="160" t="s">
        <v>4764</v>
      </c>
      <c r="G1711" s="160" t="s">
        <v>4767</v>
      </c>
      <c r="H1711" s="161">
        <v>5</v>
      </c>
      <c r="I1711" s="162">
        <v>18</v>
      </c>
      <c r="J1711" s="161">
        <v>5.8999999999999995</v>
      </c>
      <c r="K1711" s="162">
        <v>22</v>
      </c>
      <c r="L1711" s="161">
        <v>1.2979999999999998</v>
      </c>
      <c r="M1711" s="161">
        <v>6.298</v>
      </c>
      <c r="N1711" s="161">
        <v>7</v>
      </c>
      <c r="O1711" s="156" t="str">
        <f t="shared" si="26"/>
        <v>BRSNA00061</v>
      </c>
    </row>
    <row r="1712" spans="1:15" ht="17.399999999999999">
      <c r="A1712" s="157" t="s">
        <v>6696</v>
      </c>
      <c r="B1712" s="157" t="s">
        <v>6697</v>
      </c>
      <c r="C1712" s="158"/>
      <c r="D1712" s="158"/>
      <c r="E1712" s="159"/>
      <c r="F1712" s="160" t="s">
        <v>4764</v>
      </c>
      <c r="G1712" s="160" t="s">
        <v>4767</v>
      </c>
      <c r="H1712" s="161">
        <v>5</v>
      </c>
      <c r="I1712" s="162">
        <v>18</v>
      </c>
      <c r="J1712" s="161">
        <v>5.8999999999999995</v>
      </c>
      <c r="K1712" s="162">
        <v>22</v>
      </c>
      <c r="L1712" s="161">
        <v>1.2979999999999998</v>
      </c>
      <c r="M1712" s="161">
        <v>6.298</v>
      </c>
      <c r="N1712" s="161">
        <v>7</v>
      </c>
      <c r="O1712" s="156" t="str">
        <f t="shared" si="26"/>
        <v>BRSNA00062</v>
      </c>
    </row>
    <row r="1713" spans="1:15" ht="17.399999999999999">
      <c r="A1713" s="157" t="s">
        <v>6698</v>
      </c>
      <c r="B1713" s="157" t="s">
        <v>6699</v>
      </c>
      <c r="C1713" s="158"/>
      <c r="D1713" s="158"/>
      <c r="E1713" s="159"/>
      <c r="F1713" s="160" t="s">
        <v>4764</v>
      </c>
      <c r="G1713" s="160" t="s">
        <v>4767</v>
      </c>
      <c r="H1713" s="161">
        <v>5</v>
      </c>
      <c r="I1713" s="162">
        <v>18</v>
      </c>
      <c r="J1713" s="161">
        <v>5.8999999999999995</v>
      </c>
      <c r="K1713" s="162">
        <v>22</v>
      </c>
      <c r="L1713" s="161">
        <v>1.2979999999999998</v>
      </c>
      <c r="M1713" s="161">
        <v>6.298</v>
      </c>
      <c r="N1713" s="161">
        <v>7</v>
      </c>
      <c r="O1713" s="156" t="str">
        <f t="shared" si="26"/>
        <v>BRSNA00063</v>
      </c>
    </row>
    <row r="1714" spans="1:15" ht="17.399999999999999">
      <c r="A1714" s="157" t="s">
        <v>6700</v>
      </c>
      <c r="B1714" s="157" t="s">
        <v>6701</v>
      </c>
      <c r="C1714" s="158"/>
      <c r="D1714" s="158"/>
      <c r="E1714" s="159"/>
      <c r="F1714" s="160" t="s">
        <v>4764</v>
      </c>
      <c r="G1714" s="160" t="s">
        <v>4767</v>
      </c>
      <c r="H1714" s="161">
        <v>5</v>
      </c>
      <c r="I1714" s="162">
        <v>18</v>
      </c>
      <c r="J1714" s="161">
        <v>5.8999999999999995</v>
      </c>
      <c r="K1714" s="162">
        <v>22</v>
      </c>
      <c r="L1714" s="161">
        <v>1.2979999999999998</v>
      </c>
      <c r="M1714" s="161">
        <v>6.298</v>
      </c>
      <c r="N1714" s="161">
        <v>7</v>
      </c>
      <c r="O1714" s="156" t="str">
        <f t="shared" si="26"/>
        <v>BRSNA00064</v>
      </c>
    </row>
    <row r="1715" spans="1:15" ht="17.399999999999999">
      <c r="A1715" s="157" t="s">
        <v>6702</v>
      </c>
      <c r="B1715" s="157" t="s">
        <v>6703</v>
      </c>
      <c r="C1715" s="158"/>
      <c r="D1715" s="158"/>
      <c r="E1715" s="159"/>
      <c r="F1715" s="160" t="s">
        <v>4764</v>
      </c>
      <c r="G1715" s="160" t="s">
        <v>4767</v>
      </c>
      <c r="H1715" s="161">
        <v>5</v>
      </c>
      <c r="I1715" s="162">
        <v>18</v>
      </c>
      <c r="J1715" s="161">
        <v>5.8999999999999995</v>
      </c>
      <c r="K1715" s="162">
        <v>22</v>
      </c>
      <c r="L1715" s="161">
        <v>1.2979999999999998</v>
      </c>
      <c r="M1715" s="161">
        <v>6.298</v>
      </c>
      <c r="N1715" s="161">
        <v>7</v>
      </c>
      <c r="O1715" s="156" t="str">
        <f t="shared" si="26"/>
        <v>BRSNA00065</v>
      </c>
    </row>
    <row r="1716" spans="1:15" ht="17.399999999999999">
      <c r="A1716" s="157" t="s">
        <v>6704</v>
      </c>
      <c r="B1716" s="157" t="s">
        <v>6705</v>
      </c>
      <c r="C1716" s="158"/>
      <c r="D1716" s="158"/>
      <c r="E1716" s="159"/>
      <c r="F1716" s="160" t="s">
        <v>4764</v>
      </c>
      <c r="G1716" s="160" t="s">
        <v>4767</v>
      </c>
      <c r="H1716" s="161">
        <v>5</v>
      </c>
      <c r="I1716" s="162">
        <v>18</v>
      </c>
      <c r="J1716" s="161">
        <v>5.8999999999999995</v>
      </c>
      <c r="K1716" s="162">
        <v>22</v>
      </c>
      <c r="L1716" s="161">
        <v>1.2979999999999998</v>
      </c>
      <c r="M1716" s="161">
        <v>6.298</v>
      </c>
      <c r="N1716" s="161">
        <v>7</v>
      </c>
      <c r="O1716" s="156" t="str">
        <f t="shared" si="26"/>
        <v>BRSNA00066</v>
      </c>
    </row>
    <row r="1717" spans="1:15" ht="34.799999999999997">
      <c r="A1717" s="157" t="s">
        <v>6706</v>
      </c>
      <c r="B1717" s="157" t="s">
        <v>6707</v>
      </c>
      <c r="C1717" s="158"/>
      <c r="D1717" s="158"/>
      <c r="E1717" s="163" t="s">
        <v>4766</v>
      </c>
      <c r="F1717" s="160" t="s">
        <v>4764</v>
      </c>
      <c r="G1717" s="160" t="s">
        <v>4767</v>
      </c>
      <c r="H1717" s="161">
        <v>5</v>
      </c>
      <c r="I1717" s="162">
        <v>18</v>
      </c>
      <c r="J1717" s="161">
        <v>5.8999999999999995</v>
      </c>
      <c r="K1717" s="162">
        <v>22</v>
      </c>
      <c r="L1717" s="161">
        <v>1.2979999999999998</v>
      </c>
      <c r="M1717" s="161">
        <v>6.298</v>
      </c>
      <c r="N1717" s="161">
        <v>7</v>
      </c>
      <c r="O1717" s="156" t="str">
        <f t="shared" si="26"/>
        <v>BRSNA00067</v>
      </c>
    </row>
    <row r="1718" spans="1:15" ht="17.399999999999999">
      <c r="A1718" s="157" t="s">
        <v>6708</v>
      </c>
      <c r="B1718" s="157" t="s">
        <v>6709</v>
      </c>
      <c r="C1718" s="158"/>
      <c r="D1718" s="158"/>
      <c r="E1718" s="159"/>
      <c r="F1718" s="160" t="s">
        <v>4764</v>
      </c>
      <c r="G1718" s="160" t="s">
        <v>4767</v>
      </c>
      <c r="H1718" s="161">
        <v>5</v>
      </c>
      <c r="I1718" s="162">
        <v>18</v>
      </c>
      <c r="J1718" s="161">
        <v>5.8999999999999995</v>
      </c>
      <c r="K1718" s="162">
        <v>22</v>
      </c>
      <c r="L1718" s="161">
        <v>1.2979999999999998</v>
      </c>
      <c r="M1718" s="161">
        <v>6.298</v>
      </c>
      <c r="N1718" s="161">
        <v>7</v>
      </c>
      <c r="O1718" s="156" t="str">
        <f t="shared" si="26"/>
        <v>BRSNA00069</v>
      </c>
    </row>
    <row r="1719" spans="1:15" ht="17.399999999999999">
      <c r="A1719" s="157" t="s">
        <v>6710</v>
      </c>
      <c r="B1719" s="157" t="s">
        <v>6711</v>
      </c>
      <c r="C1719" s="158"/>
      <c r="D1719" s="158"/>
      <c r="E1719" s="159"/>
      <c r="F1719" s="160" t="s">
        <v>4764</v>
      </c>
      <c r="G1719" s="160" t="s">
        <v>4767</v>
      </c>
      <c r="H1719" s="161">
        <v>5</v>
      </c>
      <c r="I1719" s="162">
        <v>18</v>
      </c>
      <c r="J1719" s="161">
        <v>5.8999999999999995</v>
      </c>
      <c r="K1719" s="162">
        <v>22</v>
      </c>
      <c r="L1719" s="161">
        <v>1.2979999999999998</v>
      </c>
      <c r="M1719" s="161">
        <v>6.298</v>
      </c>
      <c r="N1719" s="161">
        <v>7</v>
      </c>
      <c r="O1719" s="156" t="str">
        <f t="shared" si="26"/>
        <v>BRSNA00070</v>
      </c>
    </row>
    <row r="1720" spans="1:15" ht="17.399999999999999">
      <c r="A1720" s="157" t="s">
        <v>6712</v>
      </c>
      <c r="B1720" s="157" t="s">
        <v>6713</v>
      </c>
      <c r="C1720" s="158"/>
      <c r="D1720" s="158"/>
      <c r="E1720" s="159"/>
      <c r="F1720" s="160" t="s">
        <v>4764</v>
      </c>
      <c r="G1720" s="160" t="s">
        <v>4767</v>
      </c>
      <c r="H1720" s="161">
        <v>5</v>
      </c>
      <c r="I1720" s="162">
        <v>18</v>
      </c>
      <c r="J1720" s="161">
        <v>5.8999999999999995</v>
      </c>
      <c r="K1720" s="162">
        <v>22</v>
      </c>
      <c r="L1720" s="161">
        <v>1.2979999999999998</v>
      </c>
      <c r="M1720" s="161">
        <v>6.298</v>
      </c>
      <c r="N1720" s="161">
        <v>7</v>
      </c>
      <c r="O1720" s="156" t="str">
        <f t="shared" si="26"/>
        <v>BRSNA00071</v>
      </c>
    </row>
    <row r="1721" spans="1:15" ht="17.399999999999999">
      <c r="A1721" s="157" t="s">
        <v>6714</v>
      </c>
      <c r="B1721" s="157" t="s">
        <v>6715</v>
      </c>
      <c r="C1721" s="158"/>
      <c r="D1721" s="158"/>
      <c r="E1721" s="159"/>
      <c r="F1721" s="160" t="s">
        <v>4764</v>
      </c>
      <c r="G1721" s="160" t="s">
        <v>4767</v>
      </c>
      <c r="H1721" s="161">
        <v>5</v>
      </c>
      <c r="I1721" s="162">
        <v>18</v>
      </c>
      <c r="J1721" s="161">
        <v>5.8999999999999995</v>
      </c>
      <c r="K1721" s="162">
        <v>22</v>
      </c>
      <c r="L1721" s="161">
        <v>1.2979999999999998</v>
      </c>
      <c r="M1721" s="161">
        <v>6.298</v>
      </c>
      <c r="N1721" s="161">
        <v>7</v>
      </c>
      <c r="O1721" s="156" t="str">
        <f t="shared" si="26"/>
        <v>BRSNA00072</v>
      </c>
    </row>
    <row r="1722" spans="1:15" ht="34.799999999999997">
      <c r="A1722" s="157" t="s">
        <v>6716</v>
      </c>
      <c r="B1722" s="157" t="s">
        <v>6717</v>
      </c>
      <c r="C1722" s="158"/>
      <c r="D1722" s="158"/>
      <c r="E1722" s="163" t="s">
        <v>4766</v>
      </c>
      <c r="F1722" s="160" t="s">
        <v>4764</v>
      </c>
      <c r="G1722" s="160" t="s">
        <v>4767</v>
      </c>
      <c r="H1722" s="161">
        <v>5</v>
      </c>
      <c r="I1722" s="162">
        <v>18</v>
      </c>
      <c r="J1722" s="161">
        <v>5.8999999999999995</v>
      </c>
      <c r="K1722" s="162">
        <v>22</v>
      </c>
      <c r="L1722" s="161">
        <v>1.2979999999999998</v>
      </c>
      <c r="M1722" s="161">
        <v>6.298</v>
      </c>
      <c r="N1722" s="161">
        <v>7</v>
      </c>
      <c r="O1722" s="156" t="str">
        <f t="shared" si="26"/>
        <v>BRSNA00073</v>
      </c>
    </row>
    <row r="1723" spans="1:15" ht="34.799999999999997">
      <c r="A1723" s="157" t="s">
        <v>6718</v>
      </c>
      <c r="B1723" s="157" t="s">
        <v>6719</v>
      </c>
      <c r="C1723" s="158"/>
      <c r="D1723" s="158"/>
      <c r="E1723" s="163" t="s">
        <v>4766</v>
      </c>
      <c r="F1723" s="160" t="s">
        <v>4764</v>
      </c>
      <c r="G1723" s="160" t="s">
        <v>4767</v>
      </c>
      <c r="H1723" s="161">
        <v>5</v>
      </c>
      <c r="I1723" s="162">
        <v>18</v>
      </c>
      <c r="J1723" s="161">
        <v>5.8999999999999995</v>
      </c>
      <c r="K1723" s="162">
        <v>22</v>
      </c>
      <c r="L1723" s="161">
        <v>1.2979999999999998</v>
      </c>
      <c r="M1723" s="161">
        <v>6.298</v>
      </c>
      <c r="N1723" s="161">
        <v>7</v>
      </c>
      <c r="O1723" s="156" t="str">
        <f t="shared" si="26"/>
        <v>BRSNA00074</v>
      </c>
    </row>
    <row r="1724" spans="1:15" ht="17.399999999999999">
      <c r="A1724" s="157" t="s">
        <v>6720</v>
      </c>
      <c r="B1724" s="157" t="s">
        <v>6721</v>
      </c>
      <c r="C1724" s="158"/>
      <c r="D1724" s="158"/>
      <c r="E1724" s="159"/>
      <c r="F1724" s="160" t="s">
        <v>4764</v>
      </c>
      <c r="G1724" s="160" t="s">
        <v>4767</v>
      </c>
      <c r="H1724" s="161">
        <v>5</v>
      </c>
      <c r="I1724" s="162">
        <v>18</v>
      </c>
      <c r="J1724" s="161">
        <v>5.8999999999999995</v>
      </c>
      <c r="K1724" s="162">
        <v>22</v>
      </c>
      <c r="L1724" s="161">
        <v>1.2979999999999998</v>
      </c>
      <c r="M1724" s="161">
        <v>6.298</v>
      </c>
      <c r="N1724" s="161">
        <v>7</v>
      </c>
      <c r="O1724" s="156" t="str">
        <f t="shared" si="26"/>
        <v>BRSNA00075</v>
      </c>
    </row>
    <row r="1725" spans="1:15" ht="17.399999999999999">
      <c r="A1725" s="157" t="s">
        <v>6722</v>
      </c>
      <c r="B1725" s="157" t="s">
        <v>6723</v>
      </c>
      <c r="C1725" s="158"/>
      <c r="D1725" s="158"/>
      <c r="E1725" s="159"/>
      <c r="F1725" s="160" t="s">
        <v>4764</v>
      </c>
      <c r="G1725" s="160" t="s">
        <v>4767</v>
      </c>
      <c r="H1725" s="161">
        <v>5</v>
      </c>
      <c r="I1725" s="162">
        <v>18</v>
      </c>
      <c r="J1725" s="161">
        <v>5.8999999999999995</v>
      </c>
      <c r="K1725" s="162">
        <v>22</v>
      </c>
      <c r="L1725" s="161">
        <v>1.2979999999999998</v>
      </c>
      <c r="M1725" s="161">
        <v>6.298</v>
      </c>
      <c r="N1725" s="161">
        <v>7</v>
      </c>
      <c r="O1725" s="156" t="str">
        <f t="shared" si="26"/>
        <v>BRSNA00076</v>
      </c>
    </row>
    <row r="1726" spans="1:15" ht="34.799999999999997">
      <c r="A1726" s="157" t="s">
        <v>6724</v>
      </c>
      <c r="B1726" s="157" t="s">
        <v>6725</v>
      </c>
      <c r="C1726" s="158"/>
      <c r="D1726" s="158"/>
      <c r="E1726" s="163" t="s">
        <v>4766</v>
      </c>
      <c r="F1726" s="160" t="s">
        <v>4764</v>
      </c>
      <c r="G1726" s="160" t="s">
        <v>4767</v>
      </c>
      <c r="H1726" s="161">
        <v>5</v>
      </c>
      <c r="I1726" s="162">
        <v>18</v>
      </c>
      <c r="J1726" s="161">
        <v>5.8999999999999995</v>
      </c>
      <c r="K1726" s="162">
        <v>22</v>
      </c>
      <c r="L1726" s="161">
        <v>1.2979999999999998</v>
      </c>
      <c r="M1726" s="161">
        <v>6.298</v>
      </c>
      <c r="N1726" s="161">
        <v>7</v>
      </c>
      <c r="O1726" s="156" t="str">
        <f t="shared" si="26"/>
        <v>BRSNA00077</v>
      </c>
    </row>
    <row r="1727" spans="1:15" ht="34.799999999999997">
      <c r="A1727" s="157" t="s">
        <v>6726</v>
      </c>
      <c r="B1727" s="157" t="s">
        <v>6727</v>
      </c>
      <c r="C1727" s="158"/>
      <c r="D1727" s="158"/>
      <c r="E1727" s="163" t="s">
        <v>4766</v>
      </c>
      <c r="F1727" s="160" t="s">
        <v>4764</v>
      </c>
      <c r="G1727" s="160" t="s">
        <v>4767</v>
      </c>
      <c r="H1727" s="161">
        <v>5</v>
      </c>
      <c r="I1727" s="162">
        <v>18</v>
      </c>
      <c r="J1727" s="161">
        <v>5.8999999999999995</v>
      </c>
      <c r="K1727" s="162">
        <v>22</v>
      </c>
      <c r="L1727" s="161">
        <v>1.2979999999999998</v>
      </c>
      <c r="M1727" s="161">
        <v>6.298</v>
      </c>
      <c r="N1727" s="161">
        <v>7</v>
      </c>
      <c r="O1727" s="156" t="str">
        <f t="shared" si="26"/>
        <v>BRSNA00078</v>
      </c>
    </row>
    <row r="1728" spans="1:15" ht="34.799999999999997">
      <c r="A1728" s="157" t="s">
        <v>6728</v>
      </c>
      <c r="B1728" s="157" t="s">
        <v>6729</v>
      </c>
      <c r="C1728" s="158"/>
      <c r="D1728" s="158"/>
      <c r="E1728" s="163" t="s">
        <v>4766</v>
      </c>
      <c r="F1728" s="160" t="s">
        <v>4764</v>
      </c>
      <c r="G1728" s="160" t="s">
        <v>4767</v>
      </c>
      <c r="H1728" s="161">
        <v>5</v>
      </c>
      <c r="I1728" s="162">
        <v>18</v>
      </c>
      <c r="J1728" s="161">
        <v>5.8999999999999995</v>
      </c>
      <c r="K1728" s="162">
        <v>22</v>
      </c>
      <c r="L1728" s="161">
        <v>1.2979999999999998</v>
      </c>
      <c r="M1728" s="161">
        <v>6.298</v>
      </c>
      <c r="N1728" s="161">
        <v>7</v>
      </c>
      <c r="O1728" s="156" t="str">
        <f t="shared" si="26"/>
        <v>BRSNA00079</v>
      </c>
    </row>
    <row r="1729" spans="1:15" ht="34.799999999999997">
      <c r="A1729" s="157" t="s">
        <v>6730</v>
      </c>
      <c r="B1729" s="157" t="s">
        <v>6731</v>
      </c>
      <c r="C1729" s="158"/>
      <c r="D1729" s="158"/>
      <c r="E1729" s="163" t="s">
        <v>4766</v>
      </c>
      <c r="F1729" s="160" t="s">
        <v>4764</v>
      </c>
      <c r="G1729" s="160" t="s">
        <v>4767</v>
      </c>
      <c r="H1729" s="161">
        <v>5</v>
      </c>
      <c r="I1729" s="162">
        <v>18</v>
      </c>
      <c r="J1729" s="161">
        <v>5.8999999999999995</v>
      </c>
      <c r="K1729" s="162">
        <v>22</v>
      </c>
      <c r="L1729" s="161">
        <v>1.2979999999999998</v>
      </c>
      <c r="M1729" s="161">
        <v>6.298</v>
      </c>
      <c r="N1729" s="161">
        <v>7</v>
      </c>
      <c r="O1729" s="156" t="str">
        <f t="shared" si="26"/>
        <v>BRSNA00080</v>
      </c>
    </row>
    <row r="1730" spans="1:15" ht="34.799999999999997">
      <c r="A1730" s="157" t="s">
        <v>6732</v>
      </c>
      <c r="B1730" s="157" t="s">
        <v>6733</v>
      </c>
      <c r="C1730" s="158"/>
      <c r="D1730" s="158"/>
      <c r="E1730" s="163" t="s">
        <v>4766</v>
      </c>
      <c r="F1730" s="160" t="s">
        <v>4764</v>
      </c>
      <c r="G1730" s="160" t="s">
        <v>4767</v>
      </c>
      <c r="H1730" s="161">
        <v>5</v>
      </c>
      <c r="I1730" s="162">
        <v>18</v>
      </c>
      <c r="J1730" s="161">
        <v>5.8999999999999995</v>
      </c>
      <c r="K1730" s="162">
        <v>22</v>
      </c>
      <c r="L1730" s="161">
        <v>1.2979999999999998</v>
      </c>
      <c r="M1730" s="161">
        <v>6.298</v>
      </c>
      <c r="N1730" s="161">
        <v>7</v>
      </c>
      <c r="O1730" s="156" t="str">
        <f t="shared" ref="O1730:O1793" si="27">VLOOKUP(A1730,Old,1,FALSE)</f>
        <v>BRSNA00081</v>
      </c>
    </row>
    <row r="1731" spans="1:15" ht="34.799999999999997">
      <c r="A1731" s="157" t="s">
        <v>6734</v>
      </c>
      <c r="B1731" s="157" t="s">
        <v>6735</v>
      </c>
      <c r="C1731" s="158"/>
      <c r="D1731" s="158"/>
      <c r="E1731" s="163" t="s">
        <v>4766</v>
      </c>
      <c r="F1731" s="160" t="s">
        <v>4764</v>
      </c>
      <c r="G1731" s="160" t="s">
        <v>4767</v>
      </c>
      <c r="H1731" s="161">
        <v>5</v>
      </c>
      <c r="I1731" s="162">
        <v>18</v>
      </c>
      <c r="J1731" s="161">
        <v>5.8999999999999995</v>
      </c>
      <c r="K1731" s="162">
        <v>22</v>
      </c>
      <c r="L1731" s="161">
        <v>1.2979999999999998</v>
      </c>
      <c r="M1731" s="161">
        <v>6.298</v>
      </c>
      <c r="N1731" s="161">
        <v>7</v>
      </c>
      <c r="O1731" s="156" t="str">
        <f t="shared" si="27"/>
        <v>BRSNA00082</v>
      </c>
    </row>
    <row r="1732" spans="1:15" ht="17.399999999999999">
      <c r="A1732" s="157" t="s">
        <v>6736</v>
      </c>
      <c r="B1732" s="157" t="s">
        <v>6737</v>
      </c>
      <c r="C1732" s="158"/>
      <c r="D1732" s="158"/>
      <c r="E1732" s="159"/>
      <c r="F1732" s="160" t="s">
        <v>4764</v>
      </c>
      <c r="G1732" s="160" t="s">
        <v>4767</v>
      </c>
      <c r="H1732" s="161">
        <v>10</v>
      </c>
      <c r="I1732" s="162">
        <v>18</v>
      </c>
      <c r="J1732" s="161">
        <v>11.799999999999999</v>
      </c>
      <c r="K1732" s="162">
        <v>22</v>
      </c>
      <c r="L1732" s="161">
        <v>2.5959999999999996</v>
      </c>
      <c r="M1732" s="161">
        <v>12.596</v>
      </c>
      <c r="N1732" s="161">
        <v>15</v>
      </c>
      <c r="O1732" s="156" t="str">
        <f t="shared" si="27"/>
        <v>BRSNA00084</v>
      </c>
    </row>
    <row r="1733" spans="1:15" ht="17.399999999999999">
      <c r="A1733" s="157" t="s">
        <v>6738</v>
      </c>
      <c r="B1733" s="157" t="s">
        <v>6739</v>
      </c>
      <c r="C1733" s="158"/>
      <c r="D1733" s="158"/>
      <c r="E1733" s="159"/>
      <c r="F1733" s="160" t="s">
        <v>4764</v>
      </c>
      <c r="G1733" s="160" t="s">
        <v>4767</v>
      </c>
      <c r="H1733" s="161">
        <v>5</v>
      </c>
      <c r="I1733" s="162">
        <v>18</v>
      </c>
      <c r="J1733" s="161">
        <v>5.8999999999999995</v>
      </c>
      <c r="K1733" s="162">
        <v>22</v>
      </c>
      <c r="L1733" s="161">
        <v>1.2979999999999998</v>
      </c>
      <c r="M1733" s="161">
        <v>6.298</v>
      </c>
      <c r="N1733" s="161">
        <v>7</v>
      </c>
      <c r="O1733" s="156" t="str">
        <f t="shared" si="27"/>
        <v>BRSNA00085</v>
      </c>
    </row>
    <row r="1734" spans="1:15" ht="34.799999999999997">
      <c r="A1734" s="157" t="s">
        <v>2627</v>
      </c>
      <c r="B1734" s="157" t="s">
        <v>2628</v>
      </c>
      <c r="C1734" s="158"/>
      <c r="D1734" s="157" t="s">
        <v>4808</v>
      </c>
      <c r="E1734" s="163" t="s">
        <v>4766</v>
      </c>
      <c r="F1734" s="160" t="s">
        <v>4828</v>
      </c>
      <c r="G1734" s="160" t="s">
        <v>4765</v>
      </c>
      <c r="H1734" s="161">
        <v>605</v>
      </c>
      <c r="I1734" s="162">
        <v>18</v>
      </c>
      <c r="J1734" s="161">
        <v>713.9</v>
      </c>
      <c r="K1734" s="162">
        <v>22</v>
      </c>
      <c r="L1734" s="161">
        <v>157.05799999999999</v>
      </c>
      <c r="M1734" s="161">
        <v>762.05799999999999</v>
      </c>
      <c r="N1734" s="161">
        <v>899</v>
      </c>
      <c r="O1734" s="156" t="str">
        <f t="shared" si="27"/>
        <v>BRWBK00001</v>
      </c>
    </row>
    <row r="1735" spans="1:15" ht="34.799999999999997">
      <c r="A1735" s="157" t="s">
        <v>3780</v>
      </c>
      <c r="B1735" s="157" t="s">
        <v>3781</v>
      </c>
      <c r="C1735" s="158"/>
      <c r="D1735" s="157" t="s">
        <v>29</v>
      </c>
      <c r="E1735" s="163" t="s">
        <v>4770</v>
      </c>
      <c r="F1735" s="160" t="s">
        <v>4828</v>
      </c>
      <c r="G1735" s="160" t="s">
        <v>4765</v>
      </c>
      <c r="H1735" s="161">
        <v>1150</v>
      </c>
      <c r="I1735" s="162">
        <v>18</v>
      </c>
      <c r="J1735" s="161">
        <v>1357</v>
      </c>
      <c r="K1735" s="162">
        <v>22</v>
      </c>
      <c r="L1735" s="161">
        <v>298.54000000000002</v>
      </c>
      <c r="M1735" s="161">
        <v>1449</v>
      </c>
      <c r="N1735" s="161">
        <v>1709</v>
      </c>
      <c r="O1735" s="156" t="str">
        <f t="shared" si="27"/>
        <v>BRWBK00002</v>
      </c>
    </row>
    <row r="1736" spans="1:15" ht="17.399999999999999">
      <c r="A1736" s="157" t="s">
        <v>6740</v>
      </c>
      <c r="B1736" s="157" t="s">
        <v>6741</v>
      </c>
      <c r="C1736" s="158"/>
      <c r="D1736" s="158"/>
      <c r="E1736" s="159"/>
      <c r="F1736" s="160" t="s">
        <v>4828</v>
      </c>
      <c r="G1736" s="160" t="s">
        <v>4765</v>
      </c>
      <c r="H1736" s="161">
        <v>585</v>
      </c>
      <c r="I1736" s="162">
        <v>18</v>
      </c>
      <c r="J1736" s="161">
        <v>690.3</v>
      </c>
      <c r="K1736" s="162">
        <v>22</v>
      </c>
      <c r="L1736" s="161">
        <v>151.86599999999999</v>
      </c>
      <c r="M1736" s="161">
        <v>736.86599999999999</v>
      </c>
      <c r="N1736" s="161">
        <v>870</v>
      </c>
      <c r="O1736" s="156" t="str">
        <f t="shared" si="27"/>
        <v>BRWBK00006</v>
      </c>
    </row>
    <row r="1737" spans="1:15" ht="17.399999999999999">
      <c r="A1737" s="157" t="s">
        <v>6742</v>
      </c>
      <c r="B1737" s="157" t="s">
        <v>6743</v>
      </c>
      <c r="C1737" s="158"/>
      <c r="D1737" s="158"/>
      <c r="E1737" s="159"/>
      <c r="F1737" s="160" t="s">
        <v>4828</v>
      </c>
      <c r="G1737" s="160" t="s">
        <v>4765</v>
      </c>
      <c r="H1737" s="161">
        <v>570</v>
      </c>
      <c r="I1737" s="162">
        <v>18</v>
      </c>
      <c r="J1737" s="161">
        <v>672.59999999999991</v>
      </c>
      <c r="K1737" s="162">
        <v>22</v>
      </c>
      <c r="L1737" s="161">
        <v>147.97199999999998</v>
      </c>
      <c r="M1737" s="161">
        <v>717.97199999999998</v>
      </c>
      <c r="N1737" s="161">
        <v>847</v>
      </c>
      <c r="O1737" s="156" t="str">
        <f t="shared" si="27"/>
        <v>BRWBK00009</v>
      </c>
    </row>
    <row r="1738" spans="1:15" ht="34.799999999999997">
      <c r="A1738" s="157" t="s">
        <v>2277</v>
      </c>
      <c r="B1738" s="157" t="s">
        <v>6744</v>
      </c>
      <c r="C1738" s="158"/>
      <c r="D1738" s="157" t="s">
        <v>26</v>
      </c>
      <c r="E1738" s="163" t="s">
        <v>4766</v>
      </c>
      <c r="F1738" s="160" t="s">
        <v>4828</v>
      </c>
      <c r="G1738" s="160" t="s">
        <v>4767</v>
      </c>
      <c r="H1738" s="161">
        <v>1995</v>
      </c>
      <c r="I1738" s="162">
        <v>18</v>
      </c>
      <c r="J1738" s="161">
        <v>2354</v>
      </c>
      <c r="K1738" s="162">
        <v>22</v>
      </c>
      <c r="L1738" s="161">
        <v>517.90199999999993</v>
      </c>
      <c r="M1738" s="161">
        <v>2513</v>
      </c>
      <c r="N1738" s="161">
        <v>2965</v>
      </c>
      <c r="O1738" s="156" t="str">
        <f t="shared" si="27"/>
        <v>BRWBK00010</v>
      </c>
    </row>
    <row r="1739" spans="1:15" ht="17.399999999999999">
      <c r="A1739" s="157" t="s">
        <v>6745</v>
      </c>
      <c r="B1739" s="157" t="s">
        <v>6746</v>
      </c>
      <c r="C1739" s="158"/>
      <c r="D1739" s="158"/>
      <c r="E1739" s="159"/>
      <c r="F1739" s="160" t="s">
        <v>4828</v>
      </c>
      <c r="G1739" s="160" t="s">
        <v>4767</v>
      </c>
      <c r="H1739" s="161">
        <v>2140</v>
      </c>
      <c r="I1739" s="162">
        <v>18</v>
      </c>
      <c r="J1739" s="161">
        <v>2525</v>
      </c>
      <c r="K1739" s="162">
        <v>22</v>
      </c>
      <c r="L1739" s="161">
        <v>555.54399999999998</v>
      </c>
      <c r="M1739" s="161">
        <v>2696</v>
      </c>
      <c r="N1739" s="161">
        <v>3181</v>
      </c>
      <c r="O1739" s="156" t="str">
        <f t="shared" si="27"/>
        <v>BRWBK00011</v>
      </c>
    </row>
    <row r="1740" spans="1:15" ht="34.799999999999997">
      <c r="A1740" s="157" t="s">
        <v>105</v>
      </c>
      <c r="B1740" s="157" t="s">
        <v>1061</v>
      </c>
      <c r="C1740" s="158"/>
      <c r="D1740" s="157" t="s">
        <v>26</v>
      </c>
      <c r="E1740" s="163" t="s">
        <v>4766</v>
      </c>
      <c r="F1740" s="160" t="s">
        <v>4828</v>
      </c>
      <c r="G1740" s="160" t="s">
        <v>4831</v>
      </c>
      <c r="H1740" s="161">
        <v>1930</v>
      </c>
      <c r="I1740" s="162">
        <v>18</v>
      </c>
      <c r="J1740" s="161">
        <v>2277</v>
      </c>
      <c r="K1740" s="162">
        <v>22</v>
      </c>
      <c r="L1740" s="161">
        <v>501.02800000000002</v>
      </c>
      <c r="M1740" s="161">
        <v>2431</v>
      </c>
      <c r="N1740" s="161">
        <v>2869</v>
      </c>
      <c r="O1740" s="156" t="str">
        <f t="shared" si="27"/>
        <v>BRWBK00012</v>
      </c>
    </row>
    <row r="1741" spans="1:15" ht="34.799999999999997">
      <c r="A1741" s="157" t="s">
        <v>108</v>
      </c>
      <c r="B1741" s="157" t="s">
        <v>1062</v>
      </c>
      <c r="C1741" s="158"/>
      <c r="D1741" s="157" t="s">
        <v>26</v>
      </c>
      <c r="E1741" s="163" t="s">
        <v>4766</v>
      </c>
      <c r="F1741" s="160" t="s">
        <v>4828</v>
      </c>
      <c r="G1741" s="160" t="s">
        <v>4831</v>
      </c>
      <c r="H1741" s="161">
        <v>455</v>
      </c>
      <c r="I1741" s="162">
        <v>18</v>
      </c>
      <c r="J1741" s="161">
        <v>536.9</v>
      </c>
      <c r="K1741" s="162">
        <v>22</v>
      </c>
      <c r="L1741" s="161">
        <v>118.11799999999999</v>
      </c>
      <c r="M1741" s="161">
        <v>573.11799999999994</v>
      </c>
      <c r="N1741" s="161">
        <v>676</v>
      </c>
      <c r="O1741" s="156" t="str">
        <f t="shared" si="27"/>
        <v>BRWBK00013</v>
      </c>
    </row>
    <row r="1742" spans="1:15" ht="34.799999999999997">
      <c r="A1742" s="157" t="s">
        <v>113</v>
      </c>
      <c r="B1742" s="157" t="s">
        <v>2287</v>
      </c>
      <c r="C1742" s="158"/>
      <c r="D1742" s="157" t="s">
        <v>26</v>
      </c>
      <c r="E1742" s="163" t="s">
        <v>4766</v>
      </c>
      <c r="F1742" s="160" t="s">
        <v>4828</v>
      </c>
      <c r="G1742" s="160" t="s">
        <v>4831</v>
      </c>
      <c r="H1742" s="161">
        <v>2200</v>
      </c>
      <c r="I1742" s="162">
        <v>18</v>
      </c>
      <c r="J1742" s="161">
        <v>2596</v>
      </c>
      <c r="K1742" s="162">
        <v>22</v>
      </c>
      <c r="L1742" s="161">
        <v>571.12</v>
      </c>
      <c r="M1742" s="161">
        <v>2771</v>
      </c>
      <c r="N1742" s="161">
        <v>3270</v>
      </c>
      <c r="O1742" s="156" t="str">
        <f t="shared" si="27"/>
        <v>BRWBK00014</v>
      </c>
    </row>
    <row r="1743" spans="1:15" ht="34.799999999999997">
      <c r="A1743" s="157" t="s">
        <v>2294</v>
      </c>
      <c r="B1743" s="157" t="s">
        <v>2295</v>
      </c>
      <c r="C1743" s="158"/>
      <c r="D1743" s="157" t="s">
        <v>26</v>
      </c>
      <c r="E1743" s="163" t="s">
        <v>4766</v>
      </c>
      <c r="F1743" s="160" t="s">
        <v>4828</v>
      </c>
      <c r="G1743" s="160" t="s">
        <v>4831</v>
      </c>
      <c r="H1743" s="161">
        <v>2755</v>
      </c>
      <c r="I1743" s="162">
        <v>28</v>
      </c>
      <c r="J1743" s="161">
        <v>3526</v>
      </c>
      <c r="K1743" s="162">
        <v>22</v>
      </c>
      <c r="L1743" s="161">
        <v>775.80799999999999</v>
      </c>
      <c r="M1743" s="161">
        <v>3531</v>
      </c>
      <c r="N1743" s="161">
        <v>4519</v>
      </c>
      <c r="O1743" s="156" t="str">
        <f t="shared" si="27"/>
        <v>BRWBK00015</v>
      </c>
    </row>
    <row r="1744" spans="1:15" ht="34.799999999999997">
      <c r="A1744" s="157" t="s">
        <v>6747</v>
      </c>
      <c r="B1744" s="157" t="s">
        <v>6748</v>
      </c>
      <c r="C1744" s="158"/>
      <c r="D1744" s="157" t="s">
        <v>29</v>
      </c>
      <c r="E1744" s="163" t="s">
        <v>4766</v>
      </c>
      <c r="F1744" s="160" t="s">
        <v>4828</v>
      </c>
      <c r="G1744" s="160" t="s">
        <v>4765</v>
      </c>
      <c r="H1744" s="161">
        <v>470</v>
      </c>
      <c r="I1744" s="162">
        <v>28</v>
      </c>
      <c r="J1744" s="161">
        <v>601.6</v>
      </c>
      <c r="K1744" s="162">
        <v>22</v>
      </c>
      <c r="L1744" s="161">
        <v>132.352</v>
      </c>
      <c r="M1744" s="161">
        <v>602.35199999999998</v>
      </c>
      <c r="N1744" s="161">
        <v>771</v>
      </c>
      <c r="O1744" s="156" t="str">
        <f t="shared" si="27"/>
        <v>BSABK00001</v>
      </c>
    </row>
    <row r="1745" spans="1:15" ht="34.799999999999997">
      <c r="A1745" s="157" t="s">
        <v>2968</v>
      </c>
      <c r="B1745" s="157" t="s">
        <v>2969</v>
      </c>
      <c r="C1745" s="158"/>
      <c r="D1745" s="157" t="s">
        <v>29</v>
      </c>
      <c r="E1745" s="163" t="s">
        <v>4766</v>
      </c>
      <c r="F1745" s="160" t="s">
        <v>4828</v>
      </c>
      <c r="G1745" s="160" t="s">
        <v>4767</v>
      </c>
      <c r="H1745" s="161">
        <v>810</v>
      </c>
      <c r="I1745" s="162">
        <v>18</v>
      </c>
      <c r="J1745" s="161">
        <v>955.8</v>
      </c>
      <c r="K1745" s="162">
        <v>22</v>
      </c>
      <c r="L1745" s="161">
        <v>210.27599999999998</v>
      </c>
      <c r="M1745" s="161">
        <v>1020</v>
      </c>
      <c r="N1745" s="161">
        <v>1204</v>
      </c>
      <c r="O1745" s="156" t="str">
        <f t="shared" si="27"/>
        <v>BSABK00002</v>
      </c>
    </row>
    <row r="1746" spans="1:15" ht="34.799999999999997">
      <c r="A1746" s="157" t="s">
        <v>2629</v>
      </c>
      <c r="B1746" s="157" t="s">
        <v>2630</v>
      </c>
      <c r="C1746" s="158"/>
      <c r="D1746" s="157" t="s">
        <v>27</v>
      </c>
      <c r="E1746" s="163" t="s">
        <v>4766</v>
      </c>
      <c r="F1746" s="160" t="s">
        <v>4828</v>
      </c>
      <c r="G1746" s="160" t="s">
        <v>4765</v>
      </c>
      <c r="H1746" s="161">
        <v>770</v>
      </c>
      <c r="I1746" s="162">
        <v>18</v>
      </c>
      <c r="J1746" s="161">
        <v>908.59999999999991</v>
      </c>
      <c r="K1746" s="162">
        <v>22</v>
      </c>
      <c r="L1746" s="161">
        <v>199.89199999999997</v>
      </c>
      <c r="M1746" s="161">
        <v>969.89199999999994</v>
      </c>
      <c r="N1746" s="161">
        <v>1144</v>
      </c>
      <c r="O1746" s="156" t="str">
        <f t="shared" si="27"/>
        <v>BSABK00003</v>
      </c>
    </row>
    <row r="1747" spans="1:15" ht="17.399999999999999">
      <c r="A1747" s="157" t="s">
        <v>6749</v>
      </c>
      <c r="B1747" s="157" t="s">
        <v>6750</v>
      </c>
      <c r="C1747" s="158"/>
      <c r="D1747" s="158"/>
      <c r="E1747" s="159"/>
      <c r="F1747" s="160" t="s">
        <v>4828</v>
      </c>
      <c r="G1747" s="160" t="s">
        <v>4765</v>
      </c>
      <c r="H1747" s="161">
        <v>895</v>
      </c>
      <c r="I1747" s="162">
        <v>18</v>
      </c>
      <c r="J1747" s="161">
        <v>1056</v>
      </c>
      <c r="K1747" s="162">
        <v>22</v>
      </c>
      <c r="L1747" s="161">
        <v>232.34199999999998</v>
      </c>
      <c r="M1747" s="161">
        <v>1127</v>
      </c>
      <c r="N1747" s="161">
        <v>1330</v>
      </c>
      <c r="O1747" s="156" t="str">
        <f t="shared" si="27"/>
        <v>BSABK00004</v>
      </c>
    </row>
    <row r="1748" spans="1:15" ht="34.799999999999997">
      <c r="A1748" s="157" t="s">
        <v>2634</v>
      </c>
      <c r="B1748" s="157" t="s">
        <v>6751</v>
      </c>
      <c r="C1748" s="158"/>
      <c r="D1748" s="157" t="s">
        <v>29</v>
      </c>
      <c r="E1748" s="163" t="s">
        <v>4770</v>
      </c>
      <c r="F1748" s="160" t="s">
        <v>4828</v>
      </c>
      <c r="G1748" s="160" t="s">
        <v>4767</v>
      </c>
      <c r="H1748" s="161">
        <v>710</v>
      </c>
      <c r="I1748" s="162">
        <v>18</v>
      </c>
      <c r="J1748" s="161">
        <v>837.8</v>
      </c>
      <c r="K1748" s="162">
        <v>22</v>
      </c>
      <c r="L1748" s="161">
        <v>184.316</v>
      </c>
      <c r="M1748" s="161">
        <v>894.31600000000003</v>
      </c>
      <c r="N1748" s="161">
        <v>1055</v>
      </c>
      <c r="O1748" s="156" t="str">
        <f t="shared" si="27"/>
        <v>BSABK00005</v>
      </c>
    </row>
    <row r="1749" spans="1:15" ht="17.399999999999999">
      <c r="A1749" s="157" t="s">
        <v>155</v>
      </c>
      <c r="B1749" s="157" t="s">
        <v>991</v>
      </c>
      <c r="C1749" s="158"/>
      <c r="D1749" s="158"/>
      <c r="E1749" s="159"/>
      <c r="F1749" s="160" t="s">
        <v>4828</v>
      </c>
      <c r="G1749" s="160" t="s">
        <v>4767</v>
      </c>
      <c r="H1749" s="161">
        <v>710</v>
      </c>
      <c r="I1749" s="162">
        <v>28</v>
      </c>
      <c r="J1749" s="161">
        <v>908.80000000000007</v>
      </c>
      <c r="K1749" s="162">
        <v>22</v>
      </c>
      <c r="L1749" s="161">
        <v>199.93600000000001</v>
      </c>
      <c r="M1749" s="161">
        <v>909.93600000000004</v>
      </c>
      <c r="N1749" s="161">
        <v>1165</v>
      </c>
      <c r="O1749" s="156" t="str">
        <f t="shared" si="27"/>
        <v>BSABK00006</v>
      </c>
    </row>
    <row r="1750" spans="1:15" ht="34.799999999999997">
      <c r="A1750" s="157" t="s">
        <v>2307</v>
      </c>
      <c r="B1750" s="157" t="s">
        <v>6752</v>
      </c>
      <c r="C1750" s="158"/>
      <c r="D1750" s="157" t="s">
        <v>26</v>
      </c>
      <c r="E1750" s="163" t="s">
        <v>4766</v>
      </c>
      <c r="F1750" s="160" t="s">
        <v>4828</v>
      </c>
      <c r="G1750" s="160" t="s">
        <v>4767</v>
      </c>
      <c r="H1750" s="161">
        <v>675</v>
      </c>
      <c r="I1750" s="162">
        <v>28</v>
      </c>
      <c r="J1750" s="161">
        <v>864</v>
      </c>
      <c r="K1750" s="162">
        <v>22</v>
      </c>
      <c r="L1750" s="161">
        <v>190.08</v>
      </c>
      <c r="M1750" s="161">
        <v>865.08</v>
      </c>
      <c r="N1750" s="161">
        <v>1107</v>
      </c>
      <c r="O1750" s="156" t="str">
        <f t="shared" si="27"/>
        <v>BSABK00007</v>
      </c>
    </row>
    <row r="1751" spans="1:15" ht="34.799999999999997">
      <c r="A1751" s="157" t="s">
        <v>6753</v>
      </c>
      <c r="B1751" s="157" t="s">
        <v>6754</v>
      </c>
      <c r="C1751" s="158"/>
      <c r="D1751" s="158"/>
      <c r="E1751" s="163" t="s">
        <v>4770</v>
      </c>
      <c r="F1751" s="160" t="s">
        <v>4764</v>
      </c>
      <c r="G1751" s="160" t="s">
        <v>4765</v>
      </c>
      <c r="H1751" s="161">
        <v>95</v>
      </c>
      <c r="I1751" s="162">
        <v>28</v>
      </c>
      <c r="J1751" s="161">
        <v>121.60000000000001</v>
      </c>
      <c r="K1751" s="162">
        <v>22</v>
      </c>
      <c r="L1751" s="161">
        <v>26.752000000000002</v>
      </c>
      <c r="M1751" s="161">
        <v>121.75200000000001</v>
      </c>
      <c r="N1751" s="161">
        <v>156</v>
      </c>
      <c r="O1751" s="156" t="str">
        <f t="shared" si="27"/>
        <v>BSGBK00001</v>
      </c>
    </row>
    <row r="1752" spans="1:15" ht="34.799999999999997">
      <c r="A1752" s="157" t="s">
        <v>6755</v>
      </c>
      <c r="B1752" s="157" t="s">
        <v>6756</v>
      </c>
      <c r="C1752" s="158"/>
      <c r="D1752" s="158"/>
      <c r="E1752" s="163" t="s">
        <v>4770</v>
      </c>
      <c r="F1752" s="160" t="s">
        <v>4764</v>
      </c>
      <c r="G1752" s="160" t="s">
        <v>4765</v>
      </c>
      <c r="H1752" s="161">
        <v>95</v>
      </c>
      <c r="I1752" s="162">
        <v>28</v>
      </c>
      <c r="J1752" s="161">
        <v>121.60000000000001</v>
      </c>
      <c r="K1752" s="162">
        <v>22</v>
      </c>
      <c r="L1752" s="161">
        <v>26.752000000000002</v>
      </c>
      <c r="M1752" s="161">
        <v>121.75200000000001</v>
      </c>
      <c r="N1752" s="161">
        <v>156</v>
      </c>
      <c r="O1752" s="156" t="str">
        <f t="shared" si="27"/>
        <v>BSGBK00002</v>
      </c>
    </row>
    <row r="1753" spans="1:15" ht="17.399999999999999">
      <c r="A1753" s="157" t="s">
        <v>6757</v>
      </c>
      <c r="B1753" s="157" t="s">
        <v>6758</v>
      </c>
      <c r="C1753" s="158"/>
      <c r="D1753" s="158"/>
      <c r="E1753" s="159"/>
      <c r="F1753" s="160" t="s">
        <v>4764</v>
      </c>
      <c r="G1753" s="160" t="s">
        <v>4767</v>
      </c>
      <c r="H1753" s="161">
        <v>30</v>
      </c>
      <c r="I1753" s="162">
        <v>18</v>
      </c>
      <c r="J1753" s="161">
        <v>35.4</v>
      </c>
      <c r="K1753" s="162">
        <v>22</v>
      </c>
      <c r="L1753" s="161">
        <v>7.7879999999999994</v>
      </c>
      <c r="M1753" s="161">
        <v>37.787999999999997</v>
      </c>
      <c r="N1753" s="161">
        <v>45</v>
      </c>
      <c r="O1753" s="156" t="str">
        <f t="shared" si="27"/>
        <v>BSLBK00001</v>
      </c>
    </row>
    <row r="1754" spans="1:15" ht="17.399999999999999">
      <c r="A1754" s="157" t="s">
        <v>6759</v>
      </c>
      <c r="B1754" s="157" t="s">
        <v>6760</v>
      </c>
      <c r="C1754" s="158"/>
      <c r="D1754" s="158"/>
      <c r="E1754" s="159"/>
      <c r="F1754" s="160" t="s">
        <v>4764</v>
      </c>
      <c r="G1754" s="160" t="s">
        <v>4765</v>
      </c>
      <c r="H1754" s="161">
        <v>90</v>
      </c>
      <c r="I1754" s="162">
        <v>18</v>
      </c>
      <c r="J1754" s="161">
        <v>106.19999999999999</v>
      </c>
      <c r="K1754" s="162">
        <v>22</v>
      </c>
      <c r="L1754" s="161">
        <v>23.363999999999997</v>
      </c>
      <c r="M1754" s="161">
        <v>113.364</v>
      </c>
      <c r="N1754" s="161">
        <v>134</v>
      </c>
      <c r="O1754" s="156" t="str">
        <f t="shared" si="27"/>
        <v>BSLBK00002</v>
      </c>
    </row>
    <row r="1755" spans="1:15" ht="34.799999999999997">
      <c r="A1755" s="157" t="s">
        <v>6761</v>
      </c>
      <c r="B1755" s="157" t="s">
        <v>6762</v>
      </c>
      <c r="C1755" s="158"/>
      <c r="D1755" s="158"/>
      <c r="E1755" s="163" t="s">
        <v>4770</v>
      </c>
      <c r="F1755" s="160" t="s">
        <v>4764</v>
      </c>
      <c r="G1755" s="160" t="s">
        <v>4765</v>
      </c>
      <c r="H1755" s="161">
        <v>300</v>
      </c>
      <c r="I1755" s="162">
        <v>28</v>
      </c>
      <c r="J1755" s="161">
        <v>384</v>
      </c>
      <c r="K1755" s="162">
        <v>22</v>
      </c>
      <c r="L1755" s="161">
        <v>84.48</v>
      </c>
      <c r="M1755" s="161">
        <v>384.48</v>
      </c>
      <c r="N1755" s="161">
        <v>492</v>
      </c>
      <c r="O1755" s="156" t="str">
        <f t="shared" si="27"/>
        <v>BSLBK00005</v>
      </c>
    </row>
    <row r="1756" spans="1:15" ht="34.799999999999997">
      <c r="A1756" s="157" t="s">
        <v>258</v>
      </c>
      <c r="B1756" s="157" t="s">
        <v>993</v>
      </c>
      <c r="C1756" s="158"/>
      <c r="D1756" s="157" t="s">
        <v>26</v>
      </c>
      <c r="E1756" s="163" t="s">
        <v>4766</v>
      </c>
      <c r="F1756" s="160" t="s">
        <v>4764</v>
      </c>
      <c r="G1756" s="160" t="s">
        <v>4765</v>
      </c>
      <c r="H1756" s="161">
        <v>55</v>
      </c>
      <c r="I1756" s="162">
        <v>28</v>
      </c>
      <c r="J1756" s="161">
        <v>70.400000000000006</v>
      </c>
      <c r="K1756" s="162">
        <v>22</v>
      </c>
      <c r="L1756" s="161">
        <v>15.488000000000001</v>
      </c>
      <c r="M1756" s="161">
        <v>70.488</v>
      </c>
      <c r="N1756" s="161">
        <v>90</v>
      </c>
      <c r="O1756" s="156" t="str">
        <f t="shared" si="27"/>
        <v>BSLBK00007</v>
      </c>
    </row>
    <row r="1757" spans="1:15" ht="34.799999999999997">
      <c r="A1757" s="157" t="s">
        <v>302</v>
      </c>
      <c r="B1757" s="157" t="s">
        <v>1006</v>
      </c>
      <c r="C1757" s="158"/>
      <c r="D1757" s="157" t="s">
        <v>26</v>
      </c>
      <c r="E1757" s="163" t="s">
        <v>4766</v>
      </c>
      <c r="F1757" s="160" t="s">
        <v>4764</v>
      </c>
      <c r="G1757" s="160" t="s">
        <v>4765</v>
      </c>
      <c r="H1757" s="161">
        <v>90</v>
      </c>
      <c r="I1757" s="162">
        <v>28</v>
      </c>
      <c r="J1757" s="161">
        <v>115.2</v>
      </c>
      <c r="K1757" s="162">
        <v>22</v>
      </c>
      <c r="L1757" s="161">
        <v>25.344000000000001</v>
      </c>
      <c r="M1757" s="161">
        <v>115.34399999999999</v>
      </c>
      <c r="N1757" s="161">
        <v>148</v>
      </c>
      <c r="O1757" s="156" t="str">
        <f t="shared" si="27"/>
        <v>BSLBK00008</v>
      </c>
    </row>
    <row r="1758" spans="1:15" ht="34.799999999999997">
      <c r="A1758" s="157" t="s">
        <v>6763</v>
      </c>
      <c r="B1758" s="157" t="s">
        <v>6764</v>
      </c>
      <c r="C1758" s="158"/>
      <c r="D1758" s="157" t="s">
        <v>29</v>
      </c>
      <c r="E1758" s="163" t="s">
        <v>4766</v>
      </c>
      <c r="F1758" s="160" t="s">
        <v>4764</v>
      </c>
      <c r="G1758" s="160" t="s">
        <v>4767</v>
      </c>
      <c r="H1758" s="161">
        <v>55</v>
      </c>
      <c r="I1758" s="162">
        <v>28</v>
      </c>
      <c r="J1758" s="161">
        <v>70.400000000000006</v>
      </c>
      <c r="K1758" s="162">
        <v>22</v>
      </c>
      <c r="L1758" s="161">
        <v>15.488000000000001</v>
      </c>
      <c r="M1758" s="161">
        <v>70.488</v>
      </c>
      <c r="N1758" s="161">
        <v>90</v>
      </c>
      <c r="O1758" s="156" t="str">
        <f t="shared" si="27"/>
        <v>BSLBK00009</v>
      </c>
    </row>
    <row r="1759" spans="1:15" ht="34.799999999999997">
      <c r="A1759" s="157" t="s">
        <v>2972</v>
      </c>
      <c r="B1759" s="157" t="s">
        <v>2973</v>
      </c>
      <c r="C1759" s="158"/>
      <c r="D1759" s="157" t="s">
        <v>29</v>
      </c>
      <c r="E1759" s="163" t="s">
        <v>4766</v>
      </c>
      <c r="F1759" s="160" t="s">
        <v>4764</v>
      </c>
      <c r="G1759" s="160" t="s">
        <v>4767</v>
      </c>
      <c r="H1759" s="161">
        <v>90</v>
      </c>
      <c r="I1759" s="162">
        <v>28</v>
      </c>
      <c r="J1759" s="161">
        <v>115.2</v>
      </c>
      <c r="K1759" s="162">
        <v>22</v>
      </c>
      <c r="L1759" s="161">
        <v>25.344000000000001</v>
      </c>
      <c r="M1759" s="161">
        <v>115.34399999999999</v>
      </c>
      <c r="N1759" s="161">
        <v>148</v>
      </c>
      <c r="O1759" s="156" t="str">
        <f t="shared" si="27"/>
        <v>BSLBK00010</v>
      </c>
    </row>
    <row r="1760" spans="1:15" ht="34.799999999999997">
      <c r="A1760" s="157" t="s">
        <v>2325</v>
      </c>
      <c r="B1760" s="157" t="s">
        <v>2326</v>
      </c>
      <c r="C1760" s="158"/>
      <c r="D1760" s="157" t="s">
        <v>26</v>
      </c>
      <c r="E1760" s="163" t="s">
        <v>4766</v>
      </c>
      <c r="F1760" s="160" t="s">
        <v>4764</v>
      </c>
      <c r="G1760" s="160" t="s">
        <v>4767</v>
      </c>
      <c r="H1760" s="161">
        <v>25</v>
      </c>
      <c r="I1760" s="162">
        <v>18</v>
      </c>
      <c r="J1760" s="161">
        <v>29.5</v>
      </c>
      <c r="K1760" s="162">
        <v>22</v>
      </c>
      <c r="L1760" s="161">
        <v>6.49</v>
      </c>
      <c r="M1760" s="161">
        <v>31.490000000000002</v>
      </c>
      <c r="N1760" s="161">
        <v>37</v>
      </c>
      <c r="O1760" s="156" t="str">
        <f t="shared" si="27"/>
        <v>BSPZP00001</v>
      </c>
    </row>
    <row r="1761" spans="1:15" ht="34.799999999999997">
      <c r="A1761" s="157" t="s">
        <v>265</v>
      </c>
      <c r="B1761" s="157" t="s">
        <v>1763</v>
      </c>
      <c r="C1761" s="158"/>
      <c r="D1761" s="157" t="s">
        <v>26</v>
      </c>
      <c r="E1761" s="163" t="s">
        <v>4766</v>
      </c>
      <c r="F1761" s="160" t="s">
        <v>4764</v>
      </c>
      <c r="G1761" s="160" t="s">
        <v>4767</v>
      </c>
      <c r="H1761" s="161">
        <v>20</v>
      </c>
      <c r="I1761" s="162">
        <v>18</v>
      </c>
      <c r="J1761" s="161">
        <v>23.599999999999998</v>
      </c>
      <c r="K1761" s="162">
        <v>22</v>
      </c>
      <c r="L1761" s="161">
        <v>5.1919999999999993</v>
      </c>
      <c r="M1761" s="161">
        <v>25.192</v>
      </c>
      <c r="N1761" s="161">
        <v>30</v>
      </c>
      <c r="O1761" s="156" t="str">
        <f t="shared" si="27"/>
        <v>BSPZP00002</v>
      </c>
    </row>
    <row r="1762" spans="1:15" ht="34.799999999999997">
      <c r="A1762" s="157" t="s">
        <v>2642</v>
      </c>
      <c r="B1762" s="157" t="s">
        <v>2643</v>
      </c>
      <c r="C1762" s="158"/>
      <c r="D1762" s="157" t="s">
        <v>4808</v>
      </c>
      <c r="E1762" s="163" t="s">
        <v>4766</v>
      </c>
      <c r="F1762" s="160" t="s">
        <v>4764</v>
      </c>
      <c r="G1762" s="160" t="s">
        <v>4765</v>
      </c>
      <c r="H1762" s="161">
        <v>10</v>
      </c>
      <c r="I1762" s="162">
        <v>18</v>
      </c>
      <c r="J1762" s="161">
        <v>11.799999999999999</v>
      </c>
      <c r="K1762" s="162">
        <v>22</v>
      </c>
      <c r="L1762" s="161">
        <v>2.5959999999999996</v>
      </c>
      <c r="M1762" s="161">
        <v>12.596</v>
      </c>
      <c r="N1762" s="161">
        <v>15</v>
      </c>
      <c r="O1762" s="156" t="str">
        <f t="shared" si="27"/>
        <v>BSPZP00003</v>
      </c>
    </row>
    <row r="1763" spans="1:15" ht="34.799999999999997">
      <c r="A1763" s="157" t="s">
        <v>3783</v>
      </c>
      <c r="B1763" s="157" t="s">
        <v>3784</v>
      </c>
      <c r="C1763" s="158"/>
      <c r="D1763" s="157" t="s">
        <v>29</v>
      </c>
      <c r="E1763" s="163" t="s">
        <v>4766</v>
      </c>
      <c r="F1763" s="160" t="s">
        <v>4764</v>
      </c>
      <c r="G1763" s="160" t="s">
        <v>4767</v>
      </c>
      <c r="H1763" s="161">
        <v>30</v>
      </c>
      <c r="I1763" s="162">
        <v>18</v>
      </c>
      <c r="J1763" s="161">
        <v>35.4</v>
      </c>
      <c r="K1763" s="162">
        <v>22</v>
      </c>
      <c r="L1763" s="161">
        <v>7.7879999999999994</v>
      </c>
      <c r="M1763" s="161">
        <v>37.787999999999997</v>
      </c>
      <c r="N1763" s="161">
        <v>45</v>
      </c>
      <c r="O1763" s="156" t="str">
        <f t="shared" si="27"/>
        <v>BSPZP00006</v>
      </c>
    </row>
    <row r="1764" spans="1:15" ht="34.799999999999997">
      <c r="A1764" s="157" t="s">
        <v>2976</v>
      </c>
      <c r="B1764" s="157" t="s">
        <v>2977</v>
      </c>
      <c r="C1764" s="158"/>
      <c r="D1764" s="157" t="s">
        <v>29</v>
      </c>
      <c r="E1764" s="163" t="s">
        <v>4766</v>
      </c>
      <c r="F1764" s="160" t="s">
        <v>4764</v>
      </c>
      <c r="G1764" s="160" t="s">
        <v>4767</v>
      </c>
      <c r="H1764" s="161">
        <v>20</v>
      </c>
      <c r="I1764" s="162">
        <v>18</v>
      </c>
      <c r="J1764" s="161">
        <v>23.599999999999998</v>
      </c>
      <c r="K1764" s="162">
        <v>22</v>
      </c>
      <c r="L1764" s="161">
        <v>5.1919999999999993</v>
      </c>
      <c r="M1764" s="161">
        <v>25.192</v>
      </c>
      <c r="N1764" s="161">
        <v>30</v>
      </c>
      <c r="O1764" s="156" t="str">
        <f t="shared" si="27"/>
        <v>BSPZP00007</v>
      </c>
    </row>
    <row r="1765" spans="1:15" ht="17.399999999999999">
      <c r="A1765" s="157" t="s">
        <v>6765</v>
      </c>
      <c r="B1765" s="157" t="s">
        <v>6766</v>
      </c>
      <c r="C1765" s="158"/>
      <c r="D1765" s="158"/>
      <c r="E1765" s="159"/>
      <c r="F1765" s="160" t="s">
        <v>4764</v>
      </c>
      <c r="G1765" s="160" t="s">
        <v>4765</v>
      </c>
      <c r="H1765" s="161">
        <v>15</v>
      </c>
      <c r="I1765" s="162">
        <v>18</v>
      </c>
      <c r="J1765" s="161">
        <v>17.7</v>
      </c>
      <c r="K1765" s="162">
        <v>22</v>
      </c>
      <c r="L1765" s="161">
        <v>3.8939999999999997</v>
      </c>
      <c r="M1765" s="161">
        <v>18.893999999999998</v>
      </c>
      <c r="N1765" s="161">
        <v>22</v>
      </c>
      <c r="O1765" s="156" t="str">
        <f t="shared" si="27"/>
        <v>BSRBK00096</v>
      </c>
    </row>
    <row r="1766" spans="1:15" ht="17.399999999999999">
      <c r="A1766" s="157" t="s">
        <v>6767</v>
      </c>
      <c r="B1766" s="157" t="s">
        <v>6768</v>
      </c>
      <c r="C1766" s="158"/>
      <c r="D1766" s="158"/>
      <c r="E1766" s="159"/>
      <c r="F1766" s="160" t="s">
        <v>4764</v>
      </c>
      <c r="G1766" s="160" t="s">
        <v>4767</v>
      </c>
      <c r="H1766" s="161">
        <v>10</v>
      </c>
      <c r="I1766" s="162">
        <v>18</v>
      </c>
      <c r="J1766" s="161">
        <v>11.799999999999999</v>
      </c>
      <c r="K1766" s="162">
        <v>22</v>
      </c>
      <c r="L1766" s="161">
        <v>2.5959999999999996</v>
      </c>
      <c r="M1766" s="161">
        <v>12.596</v>
      </c>
      <c r="N1766" s="161">
        <v>15</v>
      </c>
      <c r="O1766" s="156" t="str">
        <f t="shared" si="27"/>
        <v>BSRBK00102</v>
      </c>
    </row>
    <row r="1767" spans="1:15" ht="34.799999999999997">
      <c r="A1767" s="157" t="s">
        <v>6769</v>
      </c>
      <c r="B1767" s="157" t="s">
        <v>6770</v>
      </c>
      <c r="C1767" s="158"/>
      <c r="D1767" s="157" t="s">
        <v>4634</v>
      </c>
      <c r="E1767" s="163" t="s">
        <v>4770</v>
      </c>
      <c r="F1767" s="160" t="s">
        <v>4764</v>
      </c>
      <c r="G1767" s="160" t="s">
        <v>4767</v>
      </c>
      <c r="H1767" s="161">
        <v>250</v>
      </c>
      <c r="I1767" s="162">
        <v>18</v>
      </c>
      <c r="J1767" s="161">
        <v>295</v>
      </c>
      <c r="K1767" s="162">
        <v>22</v>
      </c>
      <c r="L1767" s="161">
        <v>64.900000000000006</v>
      </c>
      <c r="M1767" s="161">
        <v>314.89999999999998</v>
      </c>
      <c r="N1767" s="161">
        <v>372</v>
      </c>
      <c r="O1767" s="156" t="str">
        <f t="shared" si="27"/>
        <v>BSRBL00078</v>
      </c>
    </row>
    <row r="1768" spans="1:15" ht="34.799999999999997">
      <c r="A1768" s="157" t="s">
        <v>6771</v>
      </c>
      <c r="B1768" s="157" t="s">
        <v>6772</v>
      </c>
      <c r="C1768" s="158"/>
      <c r="D1768" s="157" t="s">
        <v>4634</v>
      </c>
      <c r="E1768" s="163" t="s">
        <v>4770</v>
      </c>
      <c r="F1768" s="160" t="s">
        <v>4764</v>
      </c>
      <c r="G1768" s="160" t="s">
        <v>4767</v>
      </c>
      <c r="H1768" s="161">
        <v>200</v>
      </c>
      <c r="I1768" s="162">
        <v>18</v>
      </c>
      <c r="J1768" s="161">
        <v>236</v>
      </c>
      <c r="K1768" s="162">
        <v>22</v>
      </c>
      <c r="L1768" s="161">
        <v>51.92</v>
      </c>
      <c r="M1768" s="161">
        <v>251.92000000000002</v>
      </c>
      <c r="N1768" s="161">
        <v>297</v>
      </c>
      <c r="O1768" s="156" t="str">
        <f t="shared" si="27"/>
        <v>BSRBL00082</v>
      </c>
    </row>
    <row r="1769" spans="1:15" ht="34.799999999999997">
      <c r="A1769" s="157" t="s">
        <v>6773</v>
      </c>
      <c r="B1769" s="157" t="s">
        <v>6774</v>
      </c>
      <c r="C1769" s="158"/>
      <c r="D1769" s="157" t="s">
        <v>4634</v>
      </c>
      <c r="E1769" s="163" t="s">
        <v>4770</v>
      </c>
      <c r="F1769" s="160" t="s">
        <v>4764</v>
      </c>
      <c r="G1769" s="160" t="s">
        <v>4767</v>
      </c>
      <c r="H1769" s="161">
        <v>200</v>
      </c>
      <c r="I1769" s="162">
        <v>18</v>
      </c>
      <c r="J1769" s="161">
        <v>236</v>
      </c>
      <c r="K1769" s="162">
        <v>22</v>
      </c>
      <c r="L1769" s="161">
        <v>51.92</v>
      </c>
      <c r="M1769" s="161">
        <v>251.92000000000002</v>
      </c>
      <c r="N1769" s="161">
        <v>297</v>
      </c>
      <c r="O1769" s="156" t="str">
        <f t="shared" si="27"/>
        <v>BSRBL00086</v>
      </c>
    </row>
    <row r="1770" spans="1:15" ht="17.399999999999999">
      <c r="A1770" s="157" t="s">
        <v>6775</v>
      </c>
      <c r="B1770" s="157" t="s">
        <v>6776</v>
      </c>
      <c r="C1770" s="158"/>
      <c r="D1770" s="158"/>
      <c r="E1770" s="159"/>
      <c r="F1770" s="160" t="s">
        <v>4764</v>
      </c>
      <c r="G1770" s="160" t="s">
        <v>4767</v>
      </c>
      <c r="H1770" s="161">
        <v>5</v>
      </c>
      <c r="I1770" s="162">
        <v>18</v>
      </c>
      <c r="J1770" s="161">
        <v>5.8999999999999995</v>
      </c>
      <c r="K1770" s="162">
        <v>22</v>
      </c>
      <c r="L1770" s="161">
        <v>1.2979999999999998</v>
      </c>
      <c r="M1770" s="161">
        <v>6.298</v>
      </c>
      <c r="N1770" s="161">
        <v>7</v>
      </c>
      <c r="O1770" s="156" t="str">
        <f t="shared" si="27"/>
        <v>BSRBL00105</v>
      </c>
    </row>
    <row r="1771" spans="1:15" ht="34.799999999999997">
      <c r="A1771" s="157" t="s">
        <v>3786</v>
      </c>
      <c r="B1771" s="157" t="s">
        <v>3787</v>
      </c>
      <c r="C1771" s="158"/>
      <c r="D1771" s="157" t="s">
        <v>29</v>
      </c>
      <c r="E1771" s="163" t="s">
        <v>4766</v>
      </c>
      <c r="F1771" s="160" t="s">
        <v>4764</v>
      </c>
      <c r="G1771" s="160" t="s">
        <v>9602</v>
      </c>
      <c r="H1771" s="161">
        <v>45</v>
      </c>
      <c r="I1771" s="162">
        <v>28</v>
      </c>
      <c r="J1771" s="161">
        <v>57.6</v>
      </c>
      <c r="K1771" s="162">
        <v>22</v>
      </c>
      <c r="L1771" s="161">
        <v>12.672000000000001</v>
      </c>
      <c r="M1771" s="161">
        <v>57.671999999999997</v>
      </c>
      <c r="N1771" s="161">
        <v>74</v>
      </c>
      <c r="O1771" s="156" t="str">
        <f t="shared" si="27"/>
        <v>BSRBL00106</v>
      </c>
    </row>
    <row r="1772" spans="1:15" ht="34.799999999999997">
      <c r="A1772" s="157" t="s">
        <v>3788</v>
      </c>
      <c r="B1772" s="157" t="s">
        <v>3789</v>
      </c>
      <c r="C1772" s="158"/>
      <c r="D1772" s="157" t="s">
        <v>29</v>
      </c>
      <c r="E1772" s="163" t="s">
        <v>4766</v>
      </c>
      <c r="F1772" s="160" t="s">
        <v>4764</v>
      </c>
      <c r="G1772" s="160" t="s">
        <v>9602</v>
      </c>
      <c r="H1772" s="161">
        <v>45</v>
      </c>
      <c r="I1772" s="162">
        <v>28</v>
      </c>
      <c r="J1772" s="161">
        <v>57.6</v>
      </c>
      <c r="K1772" s="162">
        <v>22</v>
      </c>
      <c r="L1772" s="161">
        <v>12.672000000000001</v>
      </c>
      <c r="M1772" s="161">
        <v>57.671999999999997</v>
      </c>
      <c r="N1772" s="161">
        <v>74</v>
      </c>
      <c r="O1772" s="156" t="str">
        <f t="shared" si="27"/>
        <v>BSRBL00107</v>
      </c>
    </row>
    <row r="1773" spans="1:15" ht="34.799999999999997">
      <c r="A1773" s="157" t="s">
        <v>3790</v>
      </c>
      <c r="B1773" s="157" t="s">
        <v>3791</v>
      </c>
      <c r="C1773" s="158"/>
      <c r="D1773" s="157" t="s">
        <v>29</v>
      </c>
      <c r="E1773" s="163" t="s">
        <v>4766</v>
      </c>
      <c r="F1773" s="160" t="s">
        <v>4764</v>
      </c>
      <c r="G1773" s="160" t="s">
        <v>9602</v>
      </c>
      <c r="H1773" s="161">
        <v>40</v>
      </c>
      <c r="I1773" s="162">
        <v>28</v>
      </c>
      <c r="J1773" s="161">
        <v>51.2</v>
      </c>
      <c r="K1773" s="162">
        <v>22</v>
      </c>
      <c r="L1773" s="161">
        <v>11.264000000000001</v>
      </c>
      <c r="M1773" s="161">
        <v>51.264000000000003</v>
      </c>
      <c r="N1773" s="161">
        <v>66</v>
      </c>
      <c r="O1773" s="156" t="str">
        <f t="shared" si="27"/>
        <v>BSRBL00108</v>
      </c>
    </row>
    <row r="1774" spans="1:15" ht="34.799999999999997">
      <c r="A1774" s="157" t="s">
        <v>3792</v>
      </c>
      <c r="B1774" s="157" t="s">
        <v>3793</v>
      </c>
      <c r="C1774" s="158"/>
      <c r="D1774" s="157" t="s">
        <v>29</v>
      </c>
      <c r="E1774" s="163" t="s">
        <v>4766</v>
      </c>
      <c r="F1774" s="160" t="s">
        <v>4764</v>
      </c>
      <c r="G1774" s="160" t="s">
        <v>9602</v>
      </c>
      <c r="H1774" s="161">
        <v>40</v>
      </c>
      <c r="I1774" s="162">
        <v>28</v>
      </c>
      <c r="J1774" s="161">
        <v>51.2</v>
      </c>
      <c r="K1774" s="162">
        <v>22</v>
      </c>
      <c r="L1774" s="161">
        <v>11.264000000000001</v>
      </c>
      <c r="M1774" s="161">
        <v>51.264000000000003</v>
      </c>
      <c r="N1774" s="161">
        <v>66</v>
      </c>
      <c r="O1774" s="156" t="str">
        <f t="shared" si="27"/>
        <v>BSRBL00109</v>
      </c>
    </row>
    <row r="1775" spans="1:15" ht="34.799999999999997">
      <c r="A1775" s="157" t="s">
        <v>3794</v>
      </c>
      <c r="B1775" s="157" t="s">
        <v>3795</v>
      </c>
      <c r="C1775" s="158"/>
      <c r="D1775" s="157" t="s">
        <v>29</v>
      </c>
      <c r="E1775" s="163" t="s">
        <v>4766</v>
      </c>
      <c r="F1775" s="160" t="s">
        <v>4764</v>
      </c>
      <c r="G1775" s="160" t="s">
        <v>9602</v>
      </c>
      <c r="H1775" s="161">
        <v>30</v>
      </c>
      <c r="I1775" s="162">
        <v>28</v>
      </c>
      <c r="J1775" s="161">
        <v>38.4</v>
      </c>
      <c r="K1775" s="162">
        <v>22</v>
      </c>
      <c r="L1775" s="161">
        <v>8.4480000000000004</v>
      </c>
      <c r="M1775" s="161">
        <v>38.448</v>
      </c>
      <c r="N1775" s="161">
        <v>49</v>
      </c>
      <c r="O1775" s="156" t="str">
        <f t="shared" si="27"/>
        <v>BSRBL00110</v>
      </c>
    </row>
    <row r="1776" spans="1:15" ht="34.799999999999997">
      <c r="A1776" s="157" t="s">
        <v>3796</v>
      </c>
      <c r="B1776" s="157" t="s">
        <v>3797</v>
      </c>
      <c r="C1776" s="158"/>
      <c r="D1776" s="157" t="s">
        <v>29</v>
      </c>
      <c r="E1776" s="163" t="s">
        <v>4766</v>
      </c>
      <c r="F1776" s="160" t="s">
        <v>4764</v>
      </c>
      <c r="G1776" s="160" t="s">
        <v>9602</v>
      </c>
      <c r="H1776" s="161">
        <v>30</v>
      </c>
      <c r="I1776" s="162">
        <v>28</v>
      </c>
      <c r="J1776" s="161">
        <v>38.4</v>
      </c>
      <c r="K1776" s="162">
        <v>22</v>
      </c>
      <c r="L1776" s="161">
        <v>8.4480000000000004</v>
      </c>
      <c r="M1776" s="161">
        <v>38.448</v>
      </c>
      <c r="N1776" s="161">
        <v>49</v>
      </c>
      <c r="O1776" s="156" t="str">
        <f t="shared" si="27"/>
        <v>BSRBL00111</v>
      </c>
    </row>
    <row r="1777" spans="1:15" ht="34.799999999999997">
      <c r="A1777" s="157" t="s">
        <v>3800</v>
      </c>
      <c r="B1777" s="157" t="s">
        <v>3801</v>
      </c>
      <c r="C1777" s="158"/>
      <c r="D1777" s="157" t="s">
        <v>29</v>
      </c>
      <c r="E1777" s="163" t="s">
        <v>4766</v>
      </c>
      <c r="F1777" s="160" t="s">
        <v>4764</v>
      </c>
      <c r="G1777" s="160" t="s">
        <v>9602</v>
      </c>
      <c r="H1777" s="161">
        <v>70</v>
      </c>
      <c r="I1777" s="162">
        <v>28</v>
      </c>
      <c r="J1777" s="161">
        <v>89.600000000000009</v>
      </c>
      <c r="K1777" s="162">
        <v>22</v>
      </c>
      <c r="L1777" s="161">
        <v>19.712000000000003</v>
      </c>
      <c r="M1777" s="161">
        <v>89.712000000000003</v>
      </c>
      <c r="N1777" s="161">
        <v>115</v>
      </c>
      <c r="O1777" s="156" t="str">
        <f t="shared" si="27"/>
        <v>BSRBL00112</v>
      </c>
    </row>
    <row r="1778" spans="1:15" ht="34.799999999999997">
      <c r="A1778" s="157" t="s">
        <v>3802</v>
      </c>
      <c r="B1778" s="157" t="s">
        <v>3803</v>
      </c>
      <c r="C1778" s="158"/>
      <c r="D1778" s="157" t="s">
        <v>29</v>
      </c>
      <c r="E1778" s="163" t="s">
        <v>4766</v>
      </c>
      <c r="F1778" s="160" t="s">
        <v>4764</v>
      </c>
      <c r="G1778" s="160" t="s">
        <v>9602</v>
      </c>
      <c r="H1778" s="161">
        <v>70</v>
      </c>
      <c r="I1778" s="162">
        <v>28</v>
      </c>
      <c r="J1778" s="161">
        <v>89.600000000000009</v>
      </c>
      <c r="K1778" s="162">
        <v>22</v>
      </c>
      <c r="L1778" s="161">
        <v>19.712000000000003</v>
      </c>
      <c r="M1778" s="161">
        <v>89.712000000000003</v>
      </c>
      <c r="N1778" s="161">
        <v>115</v>
      </c>
      <c r="O1778" s="156" t="str">
        <f t="shared" si="27"/>
        <v>BSRBL00113</v>
      </c>
    </row>
    <row r="1779" spans="1:15" ht="34.799999999999997">
      <c r="A1779" s="157" t="s">
        <v>3804</v>
      </c>
      <c r="B1779" s="157" t="s">
        <v>3805</v>
      </c>
      <c r="C1779" s="158"/>
      <c r="D1779" s="157" t="s">
        <v>29</v>
      </c>
      <c r="E1779" s="163" t="s">
        <v>4766</v>
      </c>
      <c r="F1779" s="160" t="s">
        <v>4764</v>
      </c>
      <c r="G1779" s="160" t="s">
        <v>9602</v>
      </c>
      <c r="H1779" s="161">
        <v>15</v>
      </c>
      <c r="I1779" s="162">
        <v>28</v>
      </c>
      <c r="J1779" s="161">
        <v>19.2</v>
      </c>
      <c r="K1779" s="162">
        <v>22</v>
      </c>
      <c r="L1779" s="161">
        <v>4.2240000000000002</v>
      </c>
      <c r="M1779" s="161">
        <v>19.224</v>
      </c>
      <c r="N1779" s="161">
        <v>25</v>
      </c>
      <c r="O1779" s="156" t="str">
        <f t="shared" si="27"/>
        <v>BSRBL00114</v>
      </c>
    </row>
    <row r="1780" spans="1:15" ht="34.799999999999997">
      <c r="A1780" s="157" t="s">
        <v>3806</v>
      </c>
      <c r="B1780" s="157" t="s">
        <v>3807</v>
      </c>
      <c r="C1780" s="158"/>
      <c r="D1780" s="157" t="s">
        <v>29</v>
      </c>
      <c r="E1780" s="163" t="s">
        <v>4766</v>
      </c>
      <c r="F1780" s="160" t="s">
        <v>4764</v>
      </c>
      <c r="G1780" s="160" t="s">
        <v>9602</v>
      </c>
      <c r="H1780" s="161">
        <v>75</v>
      </c>
      <c r="I1780" s="162">
        <v>28</v>
      </c>
      <c r="J1780" s="161">
        <v>96</v>
      </c>
      <c r="K1780" s="162">
        <v>22</v>
      </c>
      <c r="L1780" s="161">
        <v>21.12</v>
      </c>
      <c r="M1780" s="161">
        <v>96.12</v>
      </c>
      <c r="N1780" s="161">
        <v>123</v>
      </c>
      <c r="O1780" s="156" t="str">
        <f t="shared" si="27"/>
        <v>BSRBL00115</v>
      </c>
    </row>
    <row r="1781" spans="1:15" ht="34.799999999999997">
      <c r="A1781" s="157" t="s">
        <v>3808</v>
      </c>
      <c r="B1781" s="157" t="s">
        <v>3809</v>
      </c>
      <c r="C1781" s="158"/>
      <c r="D1781" s="157" t="s">
        <v>29</v>
      </c>
      <c r="E1781" s="163" t="s">
        <v>4766</v>
      </c>
      <c r="F1781" s="160" t="s">
        <v>4764</v>
      </c>
      <c r="G1781" s="160" t="s">
        <v>9602</v>
      </c>
      <c r="H1781" s="161">
        <v>45</v>
      </c>
      <c r="I1781" s="162">
        <v>28</v>
      </c>
      <c r="J1781" s="161">
        <v>57.6</v>
      </c>
      <c r="K1781" s="162">
        <v>22</v>
      </c>
      <c r="L1781" s="161">
        <v>12.672000000000001</v>
      </c>
      <c r="M1781" s="161">
        <v>57.671999999999997</v>
      </c>
      <c r="N1781" s="161">
        <v>74</v>
      </c>
      <c r="O1781" s="156" t="str">
        <f t="shared" si="27"/>
        <v>BSRGB00001</v>
      </c>
    </row>
    <row r="1782" spans="1:15" ht="34.799999999999997">
      <c r="A1782" s="157" t="s">
        <v>3810</v>
      </c>
      <c r="B1782" s="157" t="s">
        <v>3811</v>
      </c>
      <c r="C1782" s="158"/>
      <c r="D1782" s="157" t="s">
        <v>29</v>
      </c>
      <c r="E1782" s="163" t="s">
        <v>4766</v>
      </c>
      <c r="F1782" s="160" t="s">
        <v>4764</v>
      </c>
      <c r="G1782" s="160" t="s">
        <v>9602</v>
      </c>
      <c r="H1782" s="161">
        <v>45</v>
      </c>
      <c r="I1782" s="162">
        <v>28</v>
      </c>
      <c r="J1782" s="161">
        <v>57.6</v>
      </c>
      <c r="K1782" s="162">
        <v>22</v>
      </c>
      <c r="L1782" s="161">
        <v>12.672000000000001</v>
      </c>
      <c r="M1782" s="161">
        <v>57.671999999999997</v>
      </c>
      <c r="N1782" s="161">
        <v>74</v>
      </c>
      <c r="O1782" s="156" t="str">
        <f t="shared" si="27"/>
        <v>BSRGB00002</v>
      </c>
    </row>
    <row r="1783" spans="1:15" ht="34.799999999999997">
      <c r="A1783" s="157" t="s">
        <v>3812</v>
      </c>
      <c r="B1783" s="157" t="s">
        <v>3813</v>
      </c>
      <c r="C1783" s="158"/>
      <c r="D1783" s="157" t="s">
        <v>29</v>
      </c>
      <c r="E1783" s="163" t="s">
        <v>4766</v>
      </c>
      <c r="F1783" s="160" t="s">
        <v>4764</v>
      </c>
      <c r="G1783" s="160" t="s">
        <v>9602</v>
      </c>
      <c r="H1783" s="161">
        <v>40</v>
      </c>
      <c r="I1783" s="162">
        <v>28</v>
      </c>
      <c r="J1783" s="161">
        <v>51.2</v>
      </c>
      <c r="K1783" s="162">
        <v>22</v>
      </c>
      <c r="L1783" s="161">
        <v>11.264000000000001</v>
      </c>
      <c r="M1783" s="161">
        <v>51.264000000000003</v>
      </c>
      <c r="N1783" s="161">
        <v>66</v>
      </c>
      <c r="O1783" s="156" t="str">
        <f t="shared" si="27"/>
        <v>BSRGB00003</v>
      </c>
    </row>
    <row r="1784" spans="1:15" ht="34.799999999999997">
      <c r="A1784" s="157" t="s">
        <v>3814</v>
      </c>
      <c r="B1784" s="157" t="s">
        <v>3815</v>
      </c>
      <c r="C1784" s="158"/>
      <c r="D1784" s="157" t="s">
        <v>29</v>
      </c>
      <c r="E1784" s="163" t="s">
        <v>4766</v>
      </c>
      <c r="F1784" s="160" t="s">
        <v>4764</v>
      </c>
      <c r="G1784" s="160" t="s">
        <v>9602</v>
      </c>
      <c r="H1784" s="161">
        <v>40</v>
      </c>
      <c r="I1784" s="162">
        <v>28</v>
      </c>
      <c r="J1784" s="161">
        <v>51.2</v>
      </c>
      <c r="K1784" s="162">
        <v>22</v>
      </c>
      <c r="L1784" s="161">
        <v>11.264000000000001</v>
      </c>
      <c r="M1784" s="161">
        <v>51.264000000000003</v>
      </c>
      <c r="N1784" s="161">
        <v>66</v>
      </c>
      <c r="O1784" s="156" t="str">
        <f t="shared" si="27"/>
        <v>BSRGB00004</v>
      </c>
    </row>
    <row r="1785" spans="1:15" ht="34.799999999999997">
      <c r="A1785" s="157" t="s">
        <v>3816</v>
      </c>
      <c r="B1785" s="157" t="s">
        <v>3817</v>
      </c>
      <c r="C1785" s="158"/>
      <c r="D1785" s="157" t="s">
        <v>29</v>
      </c>
      <c r="E1785" s="163" t="s">
        <v>4766</v>
      </c>
      <c r="F1785" s="160" t="s">
        <v>4764</v>
      </c>
      <c r="G1785" s="160" t="s">
        <v>9602</v>
      </c>
      <c r="H1785" s="161">
        <v>30</v>
      </c>
      <c r="I1785" s="162">
        <v>28</v>
      </c>
      <c r="J1785" s="161">
        <v>38.4</v>
      </c>
      <c r="K1785" s="162">
        <v>22</v>
      </c>
      <c r="L1785" s="161">
        <v>8.4480000000000004</v>
      </c>
      <c r="M1785" s="161">
        <v>38.448</v>
      </c>
      <c r="N1785" s="161">
        <v>49</v>
      </c>
      <c r="O1785" s="156" t="str">
        <f t="shared" si="27"/>
        <v>BSRGB00005</v>
      </c>
    </row>
    <row r="1786" spans="1:15" ht="34.799999999999997">
      <c r="A1786" s="157" t="s">
        <v>3820</v>
      </c>
      <c r="B1786" s="157" t="s">
        <v>3821</v>
      </c>
      <c r="C1786" s="158"/>
      <c r="D1786" s="157" t="s">
        <v>29</v>
      </c>
      <c r="E1786" s="163" t="s">
        <v>4766</v>
      </c>
      <c r="F1786" s="160" t="s">
        <v>4764</v>
      </c>
      <c r="G1786" s="160" t="s">
        <v>9602</v>
      </c>
      <c r="H1786" s="161">
        <v>30</v>
      </c>
      <c r="I1786" s="162">
        <v>28</v>
      </c>
      <c r="J1786" s="161">
        <v>38.4</v>
      </c>
      <c r="K1786" s="162">
        <v>22</v>
      </c>
      <c r="L1786" s="161">
        <v>8.4480000000000004</v>
      </c>
      <c r="M1786" s="161">
        <v>38.448</v>
      </c>
      <c r="N1786" s="161">
        <v>49</v>
      </c>
      <c r="O1786" s="156" t="str">
        <f t="shared" si="27"/>
        <v>BSRGB00006</v>
      </c>
    </row>
    <row r="1787" spans="1:15" ht="34.799999999999997">
      <c r="A1787" s="157" t="s">
        <v>6777</v>
      </c>
      <c r="B1787" s="157" t="s">
        <v>6778</v>
      </c>
      <c r="C1787" s="158"/>
      <c r="D1787" s="157" t="s">
        <v>29</v>
      </c>
      <c r="E1787" s="163" t="s">
        <v>4766</v>
      </c>
      <c r="F1787" s="160" t="s">
        <v>4764</v>
      </c>
      <c r="G1787" s="160" t="s">
        <v>9602</v>
      </c>
      <c r="H1787" s="161">
        <v>70</v>
      </c>
      <c r="I1787" s="162">
        <v>28</v>
      </c>
      <c r="J1787" s="161">
        <v>89.600000000000009</v>
      </c>
      <c r="K1787" s="162">
        <v>22</v>
      </c>
      <c r="L1787" s="161">
        <v>19.712000000000003</v>
      </c>
      <c r="M1787" s="161">
        <v>89.712000000000003</v>
      </c>
      <c r="N1787" s="161">
        <v>115</v>
      </c>
      <c r="O1787" s="156" t="str">
        <f t="shared" si="27"/>
        <v>BSRGB00007</v>
      </c>
    </row>
    <row r="1788" spans="1:15" ht="34.799999999999997">
      <c r="A1788" s="157" t="s">
        <v>6779</v>
      </c>
      <c r="B1788" s="157" t="s">
        <v>6780</v>
      </c>
      <c r="C1788" s="158"/>
      <c r="D1788" s="157" t="s">
        <v>29</v>
      </c>
      <c r="E1788" s="163" t="s">
        <v>4766</v>
      </c>
      <c r="F1788" s="160" t="s">
        <v>4764</v>
      </c>
      <c r="G1788" s="160" t="s">
        <v>9602</v>
      </c>
      <c r="H1788" s="161">
        <v>70</v>
      </c>
      <c r="I1788" s="162">
        <v>28</v>
      </c>
      <c r="J1788" s="161">
        <v>89.600000000000009</v>
      </c>
      <c r="K1788" s="162">
        <v>22</v>
      </c>
      <c r="L1788" s="161">
        <v>19.712000000000003</v>
      </c>
      <c r="M1788" s="161">
        <v>89.712000000000003</v>
      </c>
      <c r="N1788" s="161">
        <v>115</v>
      </c>
      <c r="O1788" s="156" t="str">
        <f t="shared" si="27"/>
        <v>BSRGB00008</v>
      </c>
    </row>
    <row r="1789" spans="1:15" ht="34.799999999999997">
      <c r="A1789" s="157" t="s">
        <v>6781</v>
      </c>
      <c r="B1789" s="157" t="s">
        <v>6782</v>
      </c>
      <c r="C1789" s="158"/>
      <c r="D1789" s="157" t="s">
        <v>29</v>
      </c>
      <c r="E1789" s="163" t="s">
        <v>4766</v>
      </c>
      <c r="F1789" s="160" t="s">
        <v>4764</v>
      </c>
      <c r="G1789" s="160" t="s">
        <v>9602</v>
      </c>
      <c r="H1789" s="161">
        <v>15</v>
      </c>
      <c r="I1789" s="162">
        <v>28</v>
      </c>
      <c r="J1789" s="161">
        <v>19.2</v>
      </c>
      <c r="K1789" s="162">
        <v>22</v>
      </c>
      <c r="L1789" s="161">
        <v>4.2240000000000002</v>
      </c>
      <c r="M1789" s="161">
        <v>19.224</v>
      </c>
      <c r="N1789" s="161">
        <v>25</v>
      </c>
      <c r="O1789" s="156" t="str">
        <f t="shared" si="27"/>
        <v>BSRGB00009</v>
      </c>
    </row>
    <row r="1790" spans="1:15" ht="34.799999999999997">
      <c r="A1790" s="157" t="s">
        <v>6783</v>
      </c>
      <c r="B1790" s="157" t="s">
        <v>6784</v>
      </c>
      <c r="C1790" s="158"/>
      <c r="D1790" s="157" t="s">
        <v>29</v>
      </c>
      <c r="E1790" s="163" t="s">
        <v>4766</v>
      </c>
      <c r="F1790" s="160" t="s">
        <v>4764</v>
      </c>
      <c r="G1790" s="160" t="s">
        <v>9602</v>
      </c>
      <c r="H1790" s="161">
        <v>75</v>
      </c>
      <c r="I1790" s="162">
        <v>28</v>
      </c>
      <c r="J1790" s="161">
        <v>96</v>
      </c>
      <c r="K1790" s="162">
        <v>22</v>
      </c>
      <c r="L1790" s="161">
        <v>21.12</v>
      </c>
      <c r="M1790" s="161">
        <v>96.12</v>
      </c>
      <c r="N1790" s="161">
        <v>123</v>
      </c>
      <c r="O1790" s="156" t="str">
        <f t="shared" si="27"/>
        <v>BSRGB00010</v>
      </c>
    </row>
    <row r="1791" spans="1:15" ht="34.799999999999997">
      <c r="A1791" s="157" t="s">
        <v>3822</v>
      </c>
      <c r="B1791" s="157" t="s">
        <v>3823</v>
      </c>
      <c r="C1791" s="158"/>
      <c r="D1791" s="157" t="s">
        <v>29</v>
      </c>
      <c r="E1791" s="163" t="s">
        <v>4766</v>
      </c>
      <c r="F1791" s="160" t="s">
        <v>4764</v>
      </c>
      <c r="G1791" s="160" t="s">
        <v>9602</v>
      </c>
      <c r="H1791" s="161">
        <v>25</v>
      </c>
      <c r="I1791" s="162">
        <v>28</v>
      </c>
      <c r="J1791" s="161">
        <v>32</v>
      </c>
      <c r="K1791" s="162">
        <v>22</v>
      </c>
      <c r="L1791" s="161">
        <v>7.04</v>
      </c>
      <c r="M1791" s="161">
        <v>32.04</v>
      </c>
      <c r="N1791" s="161">
        <v>41</v>
      </c>
      <c r="O1791" s="156" t="str">
        <f t="shared" si="27"/>
        <v>BSRGB00011</v>
      </c>
    </row>
    <row r="1792" spans="1:15" ht="34.799999999999997">
      <c r="A1792" s="157" t="s">
        <v>6785</v>
      </c>
      <c r="B1792" s="157" t="s">
        <v>6786</v>
      </c>
      <c r="C1792" s="158"/>
      <c r="D1792" s="157" t="s">
        <v>29</v>
      </c>
      <c r="E1792" s="163" t="s">
        <v>4766</v>
      </c>
      <c r="F1792" s="160" t="s">
        <v>4764</v>
      </c>
      <c r="G1792" s="160" t="s">
        <v>4767</v>
      </c>
      <c r="H1792" s="161">
        <v>50</v>
      </c>
      <c r="I1792" s="162">
        <v>18</v>
      </c>
      <c r="J1792" s="161">
        <v>59</v>
      </c>
      <c r="K1792" s="162">
        <v>22</v>
      </c>
      <c r="L1792" s="161">
        <v>12.98</v>
      </c>
      <c r="M1792" s="161">
        <v>62.980000000000004</v>
      </c>
      <c r="N1792" s="161">
        <v>74</v>
      </c>
      <c r="O1792" s="156" t="str">
        <f t="shared" si="27"/>
        <v>BSRNA00001</v>
      </c>
    </row>
    <row r="1793" spans="1:15" ht="17.399999999999999">
      <c r="A1793" s="157" t="s">
        <v>6787</v>
      </c>
      <c r="B1793" s="157" t="s">
        <v>6788</v>
      </c>
      <c r="C1793" s="158"/>
      <c r="D1793" s="158"/>
      <c r="E1793" s="159"/>
      <c r="F1793" s="160" t="s">
        <v>4764</v>
      </c>
      <c r="G1793" s="160" t="s">
        <v>4765</v>
      </c>
      <c r="H1793" s="161">
        <v>5</v>
      </c>
      <c r="I1793" s="162">
        <v>18</v>
      </c>
      <c r="J1793" s="161">
        <v>5.8999999999999995</v>
      </c>
      <c r="K1793" s="162">
        <v>22</v>
      </c>
      <c r="L1793" s="161">
        <v>1.2979999999999998</v>
      </c>
      <c r="M1793" s="161">
        <v>6.298</v>
      </c>
      <c r="N1793" s="161">
        <v>7</v>
      </c>
      <c r="O1793" s="156" t="str">
        <f t="shared" si="27"/>
        <v>BSRNA00002</v>
      </c>
    </row>
    <row r="1794" spans="1:15" ht="17.399999999999999">
      <c r="A1794" s="157" t="s">
        <v>6789</v>
      </c>
      <c r="B1794" s="157" t="s">
        <v>6790</v>
      </c>
      <c r="C1794" s="158"/>
      <c r="D1794" s="158"/>
      <c r="E1794" s="159"/>
      <c r="F1794" s="160" t="s">
        <v>4764</v>
      </c>
      <c r="G1794" s="160" t="s">
        <v>4765</v>
      </c>
      <c r="H1794" s="161">
        <v>25</v>
      </c>
      <c r="I1794" s="162">
        <v>18</v>
      </c>
      <c r="J1794" s="161">
        <v>29.5</v>
      </c>
      <c r="K1794" s="162">
        <v>22</v>
      </c>
      <c r="L1794" s="161">
        <v>6.49</v>
      </c>
      <c r="M1794" s="161">
        <v>31.490000000000002</v>
      </c>
      <c r="N1794" s="161">
        <v>37</v>
      </c>
      <c r="O1794" s="156" t="str">
        <f t="shared" ref="O1794:O1857" si="28">VLOOKUP(A1794,Old,1,FALSE)</f>
        <v>BSRNA00003</v>
      </c>
    </row>
    <row r="1795" spans="1:15" ht="17.399999999999999">
      <c r="A1795" s="157" t="s">
        <v>6791</v>
      </c>
      <c r="B1795" s="157" t="s">
        <v>6792</v>
      </c>
      <c r="C1795" s="158"/>
      <c r="D1795" s="158"/>
      <c r="E1795" s="159"/>
      <c r="F1795" s="160" t="s">
        <v>4764</v>
      </c>
      <c r="G1795" s="160" t="s">
        <v>4765</v>
      </c>
      <c r="H1795" s="161">
        <v>5</v>
      </c>
      <c r="I1795" s="162">
        <v>18</v>
      </c>
      <c r="J1795" s="161">
        <v>5.8999999999999995</v>
      </c>
      <c r="K1795" s="162">
        <v>22</v>
      </c>
      <c r="L1795" s="161">
        <v>1.2979999999999998</v>
      </c>
      <c r="M1795" s="161">
        <v>6.298</v>
      </c>
      <c r="N1795" s="161">
        <v>7</v>
      </c>
      <c r="O1795" s="156" t="str">
        <f t="shared" si="28"/>
        <v>BSRNA00004</v>
      </c>
    </row>
    <row r="1796" spans="1:15" ht="34.799999999999997">
      <c r="A1796" s="157" t="s">
        <v>6793</v>
      </c>
      <c r="B1796" s="157" t="s">
        <v>6794</v>
      </c>
      <c r="C1796" s="158"/>
      <c r="D1796" s="158"/>
      <c r="E1796" s="163" t="s">
        <v>4766</v>
      </c>
      <c r="F1796" s="160" t="s">
        <v>4764</v>
      </c>
      <c r="G1796" s="160" t="s">
        <v>4765</v>
      </c>
      <c r="H1796" s="161">
        <v>5</v>
      </c>
      <c r="I1796" s="162">
        <v>18</v>
      </c>
      <c r="J1796" s="161">
        <v>5.8999999999999995</v>
      </c>
      <c r="K1796" s="162">
        <v>22</v>
      </c>
      <c r="L1796" s="161">
        <v>1.2979999999999998</v>
      </c>
      <c r="M1796" s="161">
        <v>6.298</v>
      </c>
      <c r="N1796" s="161">
        <v>7</v>
      </c>
      <c r="O1796" s="156" t="str">
        <f t="shared" si="28"/>
        <v>BSRNA00005</v>
      </c>
    </row>
    <row r="1797" spans="1:15" ht="17.399999999999999">
      <c r="A1797" s="157" t="s">
        <v>6795</v>
      </c>
      <c r="B1797" s="157" t="s">
        <v>6796</v>
      </c>
      <c r="C1797" s="158"/>
      <c r="D1797" s="158"/>
      <c r="E1797" s="159"/>
      <c r="F1797" s="160" t="s">
        <v>4764</v>
      </c>
      <c r="G1797" s="160" t="s">
        <v>4765</v>
      </c>
      <c r="H1797" s="161">
        <v>5</v>
      </c>
      <c r="I1797" s="162">
        <v>18</v>
      </c>
      <c r="J1797" s="161">
        <v>5.8999999999999995</v>
      </c>
      <c r="K1797" s="162">
        <v>22</v>
      </c>
      <c r="L1797" s="161">
        <v>1.2979999999999998</v>
      </c>
      <c r="M1797" s="161">
        <v>6.298</v>
      </c>
      <c r="N1797" s="161">
        <v>7</v>
      </c>
      <c r="O1797" s="156" t="str">
        <f t="shared" si="28"/>
        <v>BSRNA00006</v>
      </c>
    </row>
    <row r="1798" spans="1:15" ht="17.399999999999999">
      <c r="A1798" s="157" t="s">
        <v>6797</v>
      </c>
      <c r="B1798" s="157" t="s">
        <v>6798</v>
      </c>
      <c r="C1798" s="158"/>
      <c r="D1798" s="158"/>
      <c r="E1798" s="159"/>
      <c r="F1798" s="160" t="s">
        <v>4764</v>
      </c>
      <c r="G1798" s="160" t="s">
        <v>4765</v>
      </c>
      <c r="H1798" s="161">
        <v>10</v>
      </c>
      <c r="I1798" s="162">
        <v>18</v>
      </c>
      <c r="J1798" s="161">
        <v>11.799999999999999</v>
      </c>
      <c r="K1798" s="162">
        <v>22</v>
      </c>
      <c r="L1798" s="161">
        <v>2.5959999999999996</v>
      </c>
      <c r="M1798" s="161">
        <v>12.596</v>
      </c>
      <c r="N1798" s="161">
        <v>15</v>
      </c>
      <c r="O1798" s="156" t="str">
        <f t="shared" si="28"/>
        <v>BSRNA00008</v>
      </c>
    </row>
    <row r="1799" spans="1:15" ht="17.399999999999999">
      <c r="A1799" s="157" t="s">
        <v>6799</v>
      </c>
      <c r="B1799" s="157" t="s">
        <v>6800</v>
      </c>
      <c r="C1799" s="158"/>
      <c r="D1799" s="158"/>
      <c r="E1799" s="159"/>
      <c r="F1799" s="160" t="s">
        <v>4764</v>
      </c>
      <c r="G1799" s="160" t="s">
        <v>4765</v>
      </c>
      <c r="H1799" s="161">
        <v>10</v>
      </c>
      <c r="I1799" s="162">
        <v>18</v>
      </c>
      <c r="J1799" s="161">
        <v>11.799999999999999</v>
      </c>
      <c r="K1799" s="162">
        <v>22</v>
      </c>
      <c r="L1799" s="161">
        <v>2.5959999999999996</v>
      </c>
      <c r="M1799" s="161">
        <v>12.596</v>
      </c>
      <c r="N1799" s="161">
        <v>15</v>
      </c>
      <c r="O1799" s="156" t="str">
        <f t="shared" si="28"/>
        <v>BSRNA00010</v>
      </c>
    </row>
    <row r="1800" spans="1:15" ht="17.399999999999999">
      <c r="A1800" s="157" t="s">
        <v>6801</v>
      </c>
      <c r="B1800" s="157" t="s">
        <v>6802</v>
      </c>
      <c r="C1800" s="158"/>
      <c r="D1800" s="158"/>
      <c r="E1800" s="159"/>
      <c r="F1800" s="160" t="s">
        <v>4764</v>
      </c>
      <c r="G1800" s="160" t="s">
        <v>4765</v>
      </c>
      <c r="H1800" s="161">
        <v>10</v>
      </c>
      <c r="I1800" s="162">
        <v>18</v>
      </c>
      <c r="J1800" s="161">
        <v>11.799999999999999</v>
      </c>
      <c r="K1800" s="162">
        <v>22</v>
      </c>
      <c r="L1800" s="161">
        <v>2.5959999999999996</v>
      </c>
      <c r="M1800" s="161">
        <v>12.596</v>
      </c>
      <c r="N1800" s="161">
        <v>15</v>
      </c>
      <c r="O1800" s="156" t="str">
        <f t="shared" si="28"/>
        <v>BSRNA00011</v>
      </c>
    </row>
    <row r="1801" spans="1:15" ht="17.399999999999999">
      <c r="A1801" s="157" t="s">
        <v>6803</v>
      </c>
      <c r="B1801" s="157" t="s">
        <v>6804</v>
      </c>
      <c r="C1801" s="158"/>
      <c r="D1801" s="158"/>
      <c r="E1801" s="159"/>
      <c r="F1801" s="160" t="s">
        <v>4764</v>
      </c>
      <c r="G1801" s="160" t="s">
        <v>4767</v>
      </c>
      <c r="H1801" s="161">
        <v>5</v>
      </c>
      <c r="I1801" s="162">
        <v>18</v>
      </c>
      <c r="J1801" s="161">
        <v>5.8999999999999995</v>
      </c>
      <c r="K1801" s="162">
        <v>22</v>
      </c>
      <c r="L1801" s="161">
        <v>1.2979999999999998</v>
      </c>
      <c r="M1801" s="161">
        <v>6.298</v>
      </c>
      <c r="N1801" s="161">
        <v>7</v>
      </c>
      <c r="O1801" s="156" t="str">
        <f t="shared" si="28"/>
        <v>BSRNA00012</v>
      </c>
    </row>
    <row r="1802" spans="1:15" ht="34.799999999999997">
      <c r="A1802" s="157" t="s">
        <v>6805</v>
      </c>
      <c r="B1802" s="157" t="s">
        <v>6806</v>
      </c>
      <c r="C1802" s="158"/>
      <c r="D1802" s="157" t="s">
        <v>29</v>
      </c>
      <c r="E1802" s="163" t="s">
        <v>4766</v>
      </c>
      <c r="F1802" s="160" t="s">
        <v>4764</v>
      </c>
      <c r="G1802" s="160" t="s">
        <v>4765</v>
      </c>
      <c r="H1802" s="161">
        <v>5</v>
      </c>
      <c r="I1802" s="162">
        <v>18</v>
      </c>
      <c r="J1802" s="161">
        <v>5.8999999999999995</v>
      </c>
      <c r="K1802" s="162">
        <v>22</v>
      </c>
      <c r="L1802" s="161">
        <v>1.2979999999999998</v>
      </c>
      <c r="M1802" s="161">
        <v>6.298</v>
      </c>
      <c r="N1802" s="161">
        <v>7</v>
      </c>
      <c r="O1802" s="156" t="str">
        <f t="shared" si="28"/>
        <v>BSRNA00013</v>
      </c>
    </row>
    <row r="1803" spans="1:15" ht="34.799999999999997">
      <c r="A1803" s="157" t="s">
        <v>6807</v>
      </c>
      <c r="B1803" s="157" t="s">
        <v>6808</v>
      </c>
      <c r="C1803" s="158"/>
      <c r="D1803" s="157" t="s">
        <v>29</v>
      </c>
      <c r="E1803" s="163" t="s">
        <v>4766</v>
      </c>
      <c r="F1803" s="160" t="s">
        <v>4764</v>
      </c>
      <c r="G1803" s="160" t="s">
        <v>4767</v>
      </c>
      <c r="H1803" s="161">
        <v>10</v>
      </c>
      <c r="I1803" s="162">
        <v>18</v>
      </c>
      <c r="J1803" s="161">
        <v>11.799999999999999</v>
      </c>
      <c r="K1803" s="162">
        <v>22</v>
      </c>
      <c r="L1803" s="161">
        <v>2.5959999999999996</v>
      </c>
      <c r="M1803" s="161">
        <v>12.596</v>
      </c>
      <c r="N1803" s="161">
        <v>15</v>
      </c>
      <c r="O1803" s="156" t="str">
        <f t="shared" si="28"/>
        <v>BSRNA00014</v>
      </c>
    </row>
    <row r="1804" spans="1:15" ht="17.399999999999999">
      <c r="A1804" s="157" t="s">
        <v>6809</v>
      </c>
      <c r="B1804" s="157" t="s">
        <v>6810</v>
      </c>
      <c r="C1804" s="158"/>
      <c r="D1804" s="158"/>
      <c r="E1804" s="159"/>
      <c r="F1804" s="160" t="s">
        <v>4764</v>
      </c>
      <c r="G1804" s="160" t="s">
        <v>4765</v>
      </c>
      <c r="H1804" s="161">
        <v>20</v>
      </c>
      <c r="I1804" s="162">
        <v>18</v>
      </c>
      <c r="J1804" s="161">
        <v>23.599999999999998</v>
      </c>
      <c r="K1804" s="162">
        <v>22</v>
      </c>
      <c r="L1804" s="161">
        <v>5.1919999999999993</v>
      </c>
      <c r="M1804" s="161">
        <v>25.192</v>
      </c>
      <c r="N1804" s="161">
        <v>30</v>
      </c>
      <c r="O1804" s="156" t="str">
        <f t="shared" si="28"/>
        <v>BSRNA00016</v>
      </c>
    </row>
    <row r="1805" spans="1:15" ht="17.399999999999999">
      <c r="A1805" s="157" t="s">
        <v>6811</v>
      </c>
      <c r="B1805" s="157" t="s">
        <v>6812</v>
      </c>
      <c r="C1805" s="158"/>
      <c r="D1805" s="158"/>
      <c r="E1805" s="159"/>
      <c r="F1805" s="160" t="s">
        <v>4764</v>
      </c>
      <c r="G1805" s="160" t="s">
        <v>4765</v>
      </c>
      <c r="H1805" s="161">
        <v>5</v>
      </c>
      <c r="I1805" s="162">
        <v>18</v>
      </c>
      <c r="J1805" s="161">
        <v>5.8999999999999995</v>
      </c>
      <c r="K1805" s="162">
        <v>22</v>
      </c>
      <c r="L1805" s="161">
        <v>1.2979999999999998</v>
      </c>
      <c r="M1805" s="161">
        <v>6.298</v>
      </c>
      <c r="N1805" s="161">
        <v>7</v>
      </c>
      <c r="O1805" s="156" t="str">
        <f t="shared" si="28"/>
        <v>BSRNA00017</v>
      </c>
    </row>
    <row r="1806" spans="1:15" ht="17.399999999999999">
      <c r="A1806" s="157" t="s">
        <v>6813</v>
      </c>
      <c r="B1806" s="157" t="s">
        <v>6814</v>
      </c>
      <c r="C1806" s="158"/>
      <c r="D1806" s="157" t="s">
        <v>4634</v>
      </c>
      <c r="E1806" s="159"/>
      <c r="F1806" s="160" t="s">
        <v>4764</v>
      </c>
      <c r="G1806" s="160" t="s">
        <v>4767</v>
      </c>
      <c r="H1806" s="161">
        <v>20</v>
      </c>
      <c r="I1806" s="162">
        <v>18</v>
      </c>
      <c r="J1806" s="161">
        <v>23.599999999999998</v>
      </c>
      <c r="K1806" s="162">
        <v>22</v>
      </c>
      <c r="L1806" s="161">
        <v>5.1919999999999993</v>
      </c>
      <c r="M1806" s="161">
        <v>25.192</v>
      </c>
      <c r="N1806" s="161">
        <v>30</v>
      </c>
      <c r="O1806" s="156" t="str">
        <f t="shared" si="28"/>
        <v>BSRNA00021</v>
      </c>
    </row>
    <row r="1807" spans="1:15" ht="17.399999999999999">
      <c r="A1807" s="157" t="s">
        <v>6815</v>
      </c>
      <c r="B1807" s="157" t="s">
        <v>6816</v>
      </c>
      <c r="C1807" s="158"/>
      <c r="D1807" s="158"/>
      <c r="E1807" s="159"/>
      <c r="F1807" s="160" t="s">
        <v>4764</v>
      </c>
      <c r="G1807" s="160" t="s">
        <v>4767</v>
      </c>
      <c r="H1807" s="161">
        <v>5</v>
      </c>
      <c r="I1807" s="162">
        <v>18</v>
      </c>
      <c r="J1807" s="161">
        <v>5.8999999999999995</v>
      </c>
      <c r="K1807" s="162">
        <v>22</v>
      </c>
      <c r="L1807" s="161">
        <v>1.2979999999999998</v>
      </c>
      <c r="M1807" s="161">
        <v>6.298</v>
      </c>
      <c r="N1807" s="161">
        <v>7</v>
      </c>
      <c r="O1807" s="156" t="str">
        <f t="shared" si="28"/>
        <v>BSRNA00023</v>
      </c>
    </row>
    <row r="1808" spans="1:15" ht="17.399999999999999">
      <c r="A1808" s="157" t="s">
        <v>6817</v>
      </c>
      <c r="B1808" s="157" t="s">
        <v>6818</v>
      </c>
      <c r="C1808" s="158"/>
      <c r="D1808" s="158"/>
      <c r="E1808" s="159"/>
      <c r="F1808" s="160" t="s">
        <v>4764</v>
      </c>
      <c r="G1808" s="160" t="s">
        <v>4767</v>
      </c>
      <c r="H1808" s="161">
        <v>10</v>
      </c>
      <c r="I1808" s="162">
        <v>18</v>
      </c>
      <c r="J1808" s="161">
        <v>11.799999999999999</v>
      </c>
      <c r="K1808" s="162">
        <v>22</v>
      </c>
      <c r="L1808" s="161">
        <v>2.5959999999999996</v>
      </c>
      <c r="M1808" s="161">
        <v>12.596</v>
      </c>
      <c r="N1808" s="161">
        <v>15</v>
      </c>
      <c r="O1808" s="156" t="str">
        <f t="shared" si="28"/>
        <v>BSRNA00025</v>
      </c>
    </row>
    <row r="1809" spans="1:15" ht="17.399999999999999">
      <c r="A1809" s="157" t="s">
        <v>6819</v>
      </c>
      <c r="B1809" s="157" t="s">
        <v>6820</v>
      </c>
      <c r="C1809" s="158"/>
      <c r="D1809" s="158"/>
      <c r="E1809" s="159"/>
      <c r="F1809" s="160" t="s">
        <v>4764</v>
      </c>
      <c r="G1809" s="160" t="s">
        <v>4767</v>
      </c>
      <c r="H1809" s="161">
        <v>10</v>
      </c>
      <c r="I1809" s="162">
        <v>18</v>
      </c>
      <c r="J1809" s="161">
        <v>11.799999999999999</v>
      </c>
      <c r="K1809" s="162">
        <v>22</v>
      </c>
      <c r="L1809" s="161">
        <v>2.5959999999999996</v>
      </c>
      <c r="M1809" s="161">
        <v>12.596</v>
      </c>
      <c r="N1809" s="161">
        <v>15</v>
      </c>
      <c r="O1809" s="156" t="str">
        <f t="shared" si="28"/>
        <v>BSRNA00029</v>
      </c>
    </row>
    <row r="1810" spans="1:15" ht="17.399999999999999">
      <c r="A1810" s="157" t="s">
        <v>6821</v>
      </c>
      <c r="B1810" s="157" t="s">
        <v>6822</v>
      </c>
      <c r="C1810" s="158"/>
      <c r="D1810" s="158"/>
      <c r="E1810" s="159"/>
      <c r="F1810" s="160" t="s">
        <v>4764</v>
      </c>
      <c r="G1810" s="160" t="s">
        <v>4767</v>
      </c>
      <c r="H1810" s="161">
        <v>5</v>
      </c>
      <c r="I1810" s="162">
        <v>18</v>
      </c>
      <c r="J1810" s="161">
        <v>5.8999999999999995</v>
      </c>
      <c r="K1810" s="162">
        <v>22</v>
      </c>
      <c r="L1810" s="161">
        <v>1.2979999999999998</v>
      </c>
      <c r="M1810" s="161">
        <v>6.298</v>
      </c>
      <c r="N1810" s="161">
        <v>7</v>
      </c>
      <c r="O1810" s="156" t="str">
        <f t="shared" si="28"/>
        <v>BSRNA00030</v>
      </c>
    </row>
    <row r="1811" spans="1:15" ht="17.399999999999999">
      <c r="A1811" s="157" t="s">
        <v>6823</v>
      </c>
      <c r="B1811" s="157" t="s">
        <v>6824</v>
      </c>
      <c r="C1811" s="158"/>
      <c r="D1811" s="158"/>
      <c r="E1811" s="159"/>
      <c r="F1811" s="160" t="s">
        <v>4764</v>
      </c>
      <c r="G1811" s="160" t="s">
        <v>4767</v>
      </c>
      <c r="H1811" s="161">
        <v>5</v>
      </c>
      <c r="I1811" s="162">
        <v>18</v>
      </c>
      <c r="J1811" s="161">
        <v>5.8999999999999995</v>
      </c>
      <c r="K1811" s="162">
        <v>22</v>
      </c>
      <c r="L1811" s="161">
        <v>1.2979999999999998</v>
      </c>
      <c r="M1811" s="161">
        <v>6.298</v>
      </c>
      <c r="N1811" s="161">
        <v>7</v>
      </c>
      <c r="O1811" s="156" t="str">
        <f t="shared" si="28"/>
        <v>BSRNA00031</v>
      </c>
    </row>
    <row r="1812" spans="1:15" ht="17.399999999999999">
      <c r="A1812" s="157" t="s">
        <v>6825</v>
      </c>
      <c r="B1812" s="157" t="s">
        <v>6826</v>
      </c>
      <c r="C1812" s="158"/>
      <c r="D1812" s="158"/>
      <c r="E1812" s="159"/>
      <c r="F1812" s="160" t="s">
        <v>4764</v>
      </c>
      <c r="G1812" s="160" t="s">
        <v>4767</v>
      </c>
      <c r="H1812" s="161">
        <v>10</v>
      </c>
      <c r="I1812" s="162">
        <v>18</v>
      </c>
      <c r="J1812" s="161">
        <v>11.799999999999999</v>
      </c>
      <c r="K1812" s="162">
        <v>22</v>
      </c>
      <c r="L1812" s="161">
        <v>2.5959999999999996</v>
      </c>
      <c r="M1812" s="161">
        <v>12.596</v>
      </c>
      <c r="N1812" s="161">
        <v>15</v>
      </c>
      <c r="O1812" s="156" t="str">
        <f t="shared" si="28"/>
        <v>BSRNA00034</v>
      </c>
    </row>
    <row r="1813" spans="1:15" ht="17.399999999999999">
      <c r="A1813" s="157" t="s">
        <v>6827</v>
      </c>
      <c r="B1813" s="157" t="s">
        <v>6828</v>
      </c>
      <c r="C1813" s="158"/>
      <c r="D1813" s="158"/>
      <c r="E1813" s="159"/>
      <c r="F1813" s="160" t="s">
        <v>4764</v>
      </c>
      <c r="G1813" s="160" t="s">
        <v>4767</v>
      </c>
      <c r="H1813" s="161">
        <v>10</v>
      </c>
      <c r="I1813" s="162">
        <v>18</v>
      </c>
      <c r="J1813" s="161">
        <v>11.799999999999999</v>
      </c>
      <c r="K1813" s="162">
        <v>22</v>
      </c>
      <c r="L1813" s="161">
        <v>2.5959999999999996</v>
      </c>
      <c r="M1813" s="161">
        <v>12.596</v>
      </c>
      <c r="N1813" s="161">
        <v>15</v>
      </c>
      <c r="O1813" s="156" t="str">
        <f t="shared" si="28"/>
        <v>BSRNA00035</v>
      </c>
    </row>
    <row r="1814" spans="1:15" ht="34.799999999999997">
      <c r="A1814" s="157" t="s">
        <v>6829</v>
      </c>
      <c r="B1814" s="157" t="s">
        <v>6830</v>
      </c>
      <c r="C1814" s="158"/>
      <c r="D1814" s="157" t="s">
        <v>4634</v>
      </c>
      <c r="E1814" s="163" t="s">
        <v>4770</v>
      </c>
      <c r="F1814" s="160" t="s">
        <v>4764</v>
      </c>
      <c r="G1814" s="160" t="s">
        <v>4767</v>
      </c>
      <c r="H1814" s="161">
        <v>310</v>
      </c>
      <c r="I1814" s="162">
        <v>18</v>
      </c>
      <c r="J1814" s="161">
        <v>365.79999999999995</v>
      </c>
      <c r="K1814" s="162">
        <v>22</v>
      </c>
      <c r="L1814" s="161">
        <v>80.475999999999985</v>
      </c>
      <c r="M1814" s="161">
        <v>390.476</v>
      </c>
      <c r="N1814" s="161">
        <v>461</v>
      </c>
      <c r="O1814" s="156" t="str">
        <f t="shared" si="28"/>
        <v>BSRNA00036</v>
      </c>
    </row>
    <row r="1815" spans="1:15" ht="34.799999999999997">
      <c r="A1815" s="157" t="s">
        <v>6831</v>
      </c>
      <c r="B1815" s="157" t="s">
        <v>6832</v>
      </c>
      <c r="C1815" s="158"/>
      <c r="D1815" s="157" t="s">
        <v>4634</v>
      </c>
      <c r="E1815" s="163" t="s">
        <v>4770</v>
      </c>
      <c r="F1815" s="160" t="s">
        <v>4764</v>
      </c>
      <c r="G1815" s="160" t="s">
        <v>4767</v>
      </c>
      <c r="H1815" s="161">
        <v>310</v>
      </c>
      <c r="I1815" s="162">
        <v>18</v>
      </c>
      <c r="J1815" s="161">
        <v>365.79999999999995</v>
      </c>
      <c r="K1815" s="162">
        <v>22</v>
      </c>
      <c r="L1815" s="161">
        <v>80.475999999999985</v>
      </c>
      <c r="M1815" s="161">
        <v>390.476</v>
      </c>
      <c r="N1815" s="161">
        <v>461</v>
      </c>
      <c r="O1815" s="156" t="str">
        <f t="shared" si="28"/>
        <v>BSRNA00037</v>
      </c>
    </row>
    <row r="1816" spans="1:15" ht="34.799999999999997">
      <c r="A1816" s="157" t="s">
        <v>6833</v>
      </c>
      <c r="B1816" s="157" t="s">
        <v>6834</v>
      </c>
      <c r="C1816" s="158"/>
      <c r="D1816" s="157" t="s">
        <v>29</v>
      </c>
      <c r="E1816" s="163" t="s">
        <v>4766</v>
      </c>
      <c r="F1816" s="160" t="s">
        <v>4764</v>
      </c>
      <c r="G1816" s="160" t="s">
        <v>4767</v>
      </c>
      <c r="H1816" s="161">
        <v>15</v>
      </c>
      <c r="I1816" s="162">
        <v>18</v>
      </c>
      <c r="J1816" s="161">
        <v>17.7</v>
      </c>
      <c r="K1816" s="162">
        <v>22</v>
      </c>
      <c r="L1816" s="161">
        <v>3.8939999999999997</v>
      </c>
      <c r="M1816" s="161">
        <v>18.893999999999998</v>
      </c>
      <c r="N1816" s="161">
        <v>22</v>
      </c>
      <c r="O1816" s="156" t="str">
        <f t="shared" si="28"/>
        <v>BSRNA00038</v>
      </c>
    </row>
    <row r="1817" spans="1:15" ht="17.399999999999999">
      <c r="A1817" s="157" t="s">
        <v>6835</v>
      </c>
      <c r="B1817" s="157" t="s">
        <v>6836</v>
      </c>
      <c r="C1817" s="158"/>
      <c r="D1817" s="158"/>
      <c r="E1817" s="159"/>
      <c r="F1817" s="160" t="s">
        <v>4764</v>
      </c>
      <c r="G1817" s="160" t="s">
        <v>4765</v>
      </c>
      <c r="H1817" s="161">
        <v>15</v>
      </c>
      <c r="I1817" s="162">
        <v>18</v>
      </c>
      <c r="J1817" s="161">
        <v>17.7</v>
      </c>
      <c r="K1817" s="162">
        <v>22</v>
      </c>
      <c r="L1817" s="161">
        <v>3.8939999999999997</v>
      </c>
      <c r="M1817" s="161">
        <v>18.893999999999998</v>
      </c>
      <c r="N1817" s="161">
        <v>22</v>
      </c>
      <c r="O1817" s="156" t="str">
        <f t="shared" si="28"/>
        <v>BSRNA00039</v>
      </c>
    </row>
    <row r="1818" spans="1:15" ht="34.799999999999997">
      <c r="A1818" s="157" t="s">
        <v>6837</v>
      </c>
      <c r="B1818" s="157" t="s">
        <v>6838</v>
      </c>
      <c r="C1818" s="158"/>
      <c r="D1818" s="157" t="s">
        <v>26</v>
      </c>
      <c r="E1818" s="163" t="s">
        <v>4766</v>
      </c>
      <c r="F1818" s="160" t="s">
        <v>4764</v>
      </c>
      <c r="G1818" s="160" t="s">
        <v>4765</v>
      </c>
      <c r="H1818" s="161">
        <v>15</v>
      </c>
      <c r="I1818" s="162">
        <v>18</v>
      </c>
      <c r="J1818" s="161">
        <v>17.7</v>
      </c>
      <c r="K1818" s="162">
        <v>22</v>
      </c>
      <c r="L1818" s="161">
        <v>3.8939999999999997</v>
      </c>
      <c r="M1818" s="161">
        <v>18.893999999999998</v>
      </c>
      <c r="N1818" s="161">
        <v>22</v>
      </c>
      <c r="O1818" s="156" t="str">
        <f t="shared" si="28"/>
        <v>BSRNA00047</v>
      </c>
    </row>
    <row r="1819" spans="1:15" ht="17.399999999999999">
      <c r="A1819" s="157" t="s">
        <v>6839</v>
      </c>
      <c r="B1819" s="157" t="s">
        <v>6840</v>
      </c>
      <c r="C1819" s="158"/>
      <c r="D1819" s="158"/>
      <c r="E1819" s="159"/>
      <c r="F1819" s="160" t="s">
        <v>4764</v>
      </c>
      <c r="G1819" s="160" t="s">
        <v>4767</v>
      </c>
      <c r="H1819" s="161">
        <v>10</v>
      </c>
      <c r="I1819" s="162">
        <v>18</v>
      </c>
      <c r="J1819" s="161">
        <v>11.799999999999999</v>
      </c>
      <c r="K1819" s="162">
        <v>22</v>
      </c>
      <c r="L1819" s="161">
        <v>2.5959999999999996</v>
      </c>
      <c r="M1819" s="161">
        <v>12.596</v>
      </c>
      <c r="N1819" s="161">
        <v>15</v>
      </c>
      <c r="O1819" s="156" t="str">
        <f t="shared" si="28"/>
        <v>BSRNA00049</v>
      </c>
    </row>
    <row r="1820" spans="1:15" ht="17.399999999999999">
      <c r="A1820" s="157" t="s">
        <v>6841</v>
      </c>
      <c r="B1820" s="157" t="s">
        <v>6842</v>
      </c>
      <c r="C1820" s="158"/>
      <c r="D1820" s="158"/>
      <c r="E1820" s="159"/>
      <c r="F1820" s="160" t="s">
        <v>4828</v>
      </c>
      <c r="G1820" s="160" t="s">
        <v>4767</v>
      </c>
      <c r="H1820" s="161">
        <v>465</v>
      </c>
      <c r="I1820" s="162">
        <v>18</v>
      </c>
      <c r="J1820" s="161">
        <v>548.69999999999993</v>
      </c>
      <c r="K1820" s="162">
        <v>22</v>
      </c>
      <c r="L1820" s="161">
        <v>120.71399999999998</v>
      </c>
      <c r="M1820" s="161">
        <v>585.71399999999994</v>
      </c>
      <c r="N1820" s="161">
        <v>691</v>
      </c>
      <c r="O1820" s="156" t="str">
        <f t="shared" si="28"/>
        <v>BSRNA00050</v>
      </c>
    </row>
    <row r="1821" spans="1:15" ht="17.399999999999999">
      <c r="A1821" s="157" t="s">
        <v>6843</v>
      </c>
      <c r="B1821" s="157" t="s">
        <v>6844</v>
      </c>
      <c r="C1821" s="158"/>
      <c r="D1821" s="158"/>
      <c r="E1821" s="159"/>
      <c r="F1821" s="160" t="s">
        <v>4764</v>
      </c>
      <c r="G1821" s="160" t="s">
        <v>4767</v>
      </c>
      <c r="H1821" s="161">
        <v>5</v>
      </c>
      <c r="I1821" s="162">
        <v>18</v>
      </c>
      <c r="J1821" s="161">
        <v>5.8999999999999995</v>
      </c>
      <c r="K1821" s="162">
        <v>22</v>
      </c>
      <c r="L1821" s="161">
        <v>1.2979999999999998</v>
      </c>
      <c r="M1821" s="161">
        <v>6.298</v>
      </c>
      <c r="N1821" s="161">
        <v>7</v>
      </c>
      <c r="O1821" s="156" t="str">
        <f t="shared" si="28"/>
        <v>BSRNA00051</v>
      </c>
    </row>
    <row r="1822" spans="1:15" ht="34.799999999999997">
      <c r="A1822" s="157" t="s">
        <v>2644</v>
      </c>
      <c r="B1822" s="157" t="s">
        <v>2645</v>
      </c>
      <c r="C1822" s="158"/>
      <c r="D1822" s="157" t="s">
        <v>27</v>
      </c>
      <c r="E1822" s="163" t="s">
        <v>4766</v>
      </c>
      <c r="F1822" s="160" t="s">
        <v>4764</v>
      </c>
      <c r="G1822" s="160" t="s">
        <v>4765</v>
      </c>
      <c r="H1822" s="161">
        <v>300</v>
      </c>
      <c r="I1822" s="162">
        <v>18</v>
      </c>
      <c r="J1822" s="161">
        <v>354</v>
      </c>
      <c r="K1822" s="162">
        <v>22</v>
      </c>
      <c r="L1822" s="161">
        <v>77.88</v>
      </c>
      <c r="M1822" s="161">
        <v>377.88</v>
      </c>
      <c r="N1822" s="161">
        <v>446</v>
      </c>
      <c r="O1822" s="156" t="str">
        <f t="shared" si="28"/>
        <v>BSRNA00091</v>
      </c>
    </row>
    <row r="1823" spans="1:15" ht="17.399999999999999">
      <c r="A1823" s="157" t="s">
        <v>6845</v>
      </c>
      <c r="B1823" s="157" t="s">
        <v>6846</v>
      </c>
      <c r="C1823" s="158"/>
      <c r="D1823" s="158"/>
      <c r="E1823" s="159"/>
      <c r="F1823" s="160" t="s">
        <v>4764</v>
      </c>
      <c r="G1823" s="160" t="s">
        <v>4765</v>
      </c>
      <c r="H1823" s="161">
        <v>20</v>
      </c>
      <c r="I1823" s="162">
        <v>18</v>
      </c>
      <c r="J1823" s="161">
        <v>23.599999999999998</v>
      </c>
      <c r="K1823" s="162">
        <v>22</v>
      </c>
      <c r="L1823" s="161">
        <v>5.1919999999999993</v>
      </c>
      <c r="M1823" s="161">
        <v>25.192</v>
      </c>
      <c r="N1823" s="161">
        <v>30</v>
      </c>
      <c r="O1823" s="156" t="str">
        <f t="shared" si="28"/>
        <v>BSRNA00097</v>
      </c>
    </row>
    <row r="1824" spans="1:15" ht="17.399999999999999">
      <c r="A1824" s="157" t="s">
        <v>6847</v>
      </c>
      <c r="B1824" s="157" t="s">
        <v>6848</v>
      </c>
      <c r="C1824" s="158"/>
      <c r="D1824" s="158"/>
      <c r="E1824" s="159"/>
      <c r="F1824" s="160" t="s">
        <v>4764</v>
      </c>
      <c r="G1824" s="160" t="s">
        <v>4765</v>
      </c>
      <c r="H1824" s="161">
        <v>15</v>
      </c>
      <c r="I1824" s="162">
        <v>18</v>
      </c>
      <c r="J1824" s="161">
        <v>17.7</v>
      </c>
      <c r="K1824" s="162">
        <v>22</v>
      </c>
      <c r="L1824" s="161">
        <v>3.8939999999999997</v>
      </c>
      <c r="M1824" s="161">
        <v>18.893999999999998</v>
      </c>
      <c r="N1824" s="161">
        <v>22</v>
      </c>
      <c r="O1824" s="156" t="str">
        <f t="shared" si="28"/>
        <v>BSRNA00098</v>
      </c>
    </row>
    <row r="1825" spans="1:15" ht="17.399999999999999">
      <c r="A1825" s="157" t="s">
        <v>6849</v>
      </c>
      <c r="B1825" s="157" t="s">
        <v>6850</v>
      </c>
      <c r="C1825" s="158"/>
      <c r="D1825" s="158"/>
      <c r="E1825" s="159"/>
      <c r="F1825" s="160" t="s">
        <v>4764</v>
      </c>
      <c r="G1825" s="160" t="s">
        <v>4765</v>
      </c>
      <c r="H1825" s="161">
        <v>20</v>
      </c>
      <c r="I1825" s="162">
        <v>18</v>
      </c>
      <c r="J1825" s="161">
        <v>23.599999999999998</v>
      </c>
      <c r="K1825" s="162">
        <v>22</v>
      </c>
      <c r="L1825" s="161">
        <v>5.1919999999999993</v>
      </c>
      <c r="M1825" s="161">
        <v>25.192</v>
      </c>
      <c r="N1825" s="161">
        <v>30</v>
      </c>
      <c r="O1825" s="156" t="str">
        <f t="shared" si="28"/>
        <v>BSRNA00099</v>
      </c>
    </row>
    <row r="1826" spans="1:15" ht="17.399999999999999">
      <c r="A1826" s="157" t="s">
        <v>6851</v>
      </c>
      <c r="B1826" s="157" t="s">
        <v>6852</v>
      </c>
      <c r="C1826" s="158"/>
      <c r="D1826" s="158"/>
      <c r="E1826" s="159"/>
      <c r="F1826" s="160" t="s">
        <v>4764</v>
      </c>
      <c r="G1826" s="160" t="s">
        <v>4767</v>
      </c>
      <c r="H1826" s="161">
        <v>10</v>
      </c>
      <c r="I1826" s="162">
        <v>18</v>
      </c>
      <c r="J1826" s="161">
        <v>11.799999999999999</v>
      </c>
      <c r="K1826" s="162">
        <v>22</v>
      </c>
      <c r="L1826" s="161">
        <v>2.5959999999999996</v>
      </c>
      <c r="M1826" s="161">
        <v>12.596</v>
      </c>
      <c r="N1826" s="161">
        <v>15</v>
      </c>
      <c r="O1826" s="156" t="str">
        <f t="shared" si="28"/>
        <v>BSRNA00100</v>
      </c>
    </row>
    <row r="1827" spans="1:15" ht="34.799999999999997">
      <c r="A1827" s="157" t="s">
        <v>3824</v>
      </c>
      <c r="B1827" s="157" t="s">
        <v>3825</v>
      </c>
      <c r="C1827" s="158"/>
      <c r="D1827" s="157" t="s">
        <v>4808</v>
      </c>
      <c r="E1827" s="163" t="s">
        <v>4766</v>
      </c>
      <c r="F1827" s="160" t="s">
        <v>4764</v>
      </c>
      <c r="G1827" s="160" t="s">
        <v>4767</v>
      </c>
      <c r="H1827" s="161">
        <v>10</v>
      </c>
      <c r="I1827" s="162">
        <v>18</v>
      </c>
      <c r="J1827" s="161">
        <v>11.799999999999999</v>
      </c>
      <c r="K1827" s="162">
        <v>22</v>
      </c>
      <c r="L1827" s="161">
        <v>2.5959999999999996</v>
      </c>
      <c r="M1827" s="161">
        <v>12.596</v>
      </c>
      <c r="N1827" s="161">
        <v>15</v>
      </c>
      <c r="O1827" s="156" t="str">
        <f t="shared" si="28"/>
        <v>BSRNA00102</v>
      </c>
    </row>
    <row r="1828" spans="1:15" ht="17.399999999999999">
      <c r="A1828" s="157" t="s">
        <v>6853</v>
      </c>
      <c r="B1828" s="157" t="s">
        <v>6854</v>
      </c>
      <c r="C1828" s="158"/>
      <c r="D1828" s="158"/>
      <c r="E1828" s="159"/>
      <c r="F1828" s="160" t="s">
        <v>4764</v>
      </c>
      <c r="G1828" s="160" t="s">
        <v>4767</v>
      </c>
      <c r="H1828" s="161">
        <v>15</v>
      </c>
      <c r="I1828" s="162">
        <v>18</v>
      </c>
      <c r="J1828" s="161">
        <v>17.7</v>
      </c>
      <c r="K1828" s="162">
        <v>22</v>
      </c>
      <c r="L1828" s="161">
        <v>3.8939999999999997</v>
      </c>
      <c r="M1828" s="161">
        <v>18.893999999999998</v>
      </c>
      <c r="N1828" s="161">
        <v>22</v>
      </c>
      <c r="O1828" s="156" t="str">
        <f t="shared" si="28"/>
        <v>BSRNA00108</v>
      </c>
    </row>
    <row r="1829" spans="1:15" ht="34.799999999999997">
      <c r="A1829" s="157" t="s">
        <v>6855</v>
      </c>
      <c r="B1829" s="157" t="s">
        <v>6856</v>
      </c>
      <c r="C1829" s="158"/>
      <c r="D1829" s="158"/>
      <c r="E1829" s="163" t="s">
        <v>4770</v>
      </c>
      <c r="F1829" s="160" t="s">
        <v>4764</v>
      </c>
      <c r="G1829" s="160" t="s">
        <v>4767</v>
      </c>
      <c r="H1829" s="161">
        <v>10</v>
      </c>
      <c r="I1829" s="162">
        <v>18</v>
      </c>
      <c r="J1829" s="161">
        <v>11.799999999999999</v>
      </c>
      <c r="K1829" s="162">
        <v>22</v>
      </c>
      <c r="L1829" s="161">
        <v>2.5959999999999996</v>
      </c>
      <c r="M1829" s="161">
        <v>12.596</v>
      </c>
      <c r="N1829" s="161">
        <v>15</v>
      </c>
      <c r="O1829" s="156" t="str">
        <f t="shared" si="28"/>
        <v>BSRNA00109</v>
      </c>
    </row>
    <row r="1830" spans="1:15" ht="34.799999999999997">
      <c r="A1830" s="157" t="s">
        <v>6857</v>
      </c>
      <c r="B1830" s="157" t="s">
        <v>6858</v>
      </c>
      <c r="C1830" s="158"/>
      <c r="D1830" s="158"/>
      <c r="E1830" s="163" t="s">
        <v>4770</v>
      </c>
      <c r="F1830" s="160" t="s">
        <v>4764</v>
      </c>
      <c r="G1830" s="160" t="s">
        <v>4767</v>
      </c>
      <c r="H1830" s="161">
        <v>70</v>
      </c>
      <c r="I1830" s="162">
        <v>18</v>
      </c>
      <c r="J1830" s="161">
        <v>82.6</v>
      </c>
      <c r="K1830" s="162">
        <v>22</v>
      </c>
      <c r="L1830" s="161">
        <v>18.172000000000001</v>
      </c>
      <c r="M1830" s="161">
        <v>88.171999999999997</v>
      </c>
      <c r="N1830" s="161">
        <v>104</v>
      </c>
      <c r="O1830" s="156" t="str">
        <f t="shared" si="28"/>
        <v>BSRNA00110</v>
      </c>
    </row>
    <row r="1831" spans="1:15" ht="34.799999999999997">
      <c r="A1831" s="157" t="s">
        <v>6859</v>
      </c>
      <c r="B1831" s="157" t="s">
        <v>6860</v>
      </c>
      <c r="C1831" s="158"/>
      <c r="D1831" s="158"/>
      <c r="E1831" s="163" t="s">
        <v>4766</v>
      </c>
      <c r="F1831" s="160" t="s">
        <v>4764</v>
      </c>
      <c r="G1831" s="160" t="s">
        <v>4767</v>
      </c>
      <c r="H1831" s="161">
        <v>10</v>
      </c>
      <c r="I1831" s="162">
        <v>5</v>
      </c>
      <c r="J1831" s="161">
        <v>10.5</v>
      </c>
      <c r="K1831" s="162">
        <v>22</v>
      </c>
      <c r="L1831" s="161">
        <v>2.31</v>
      </c>
      <c r="M1831" s="161">
        <v>12.31</v>
      </c>
      <c r="N1831" s="161">
        <v>13</v>
      </c>
      <c r="O1831" s="156" t="str">
        <f t="shared" si="28"/>
        <v>BSRNA00111</v>
      </c>
    </row>
    <row r="1832" spans="1:15" ht="17.399999999999999">
      <c r="A1832" s="157" t="s">
        <v>6861</v>
      </c>
      <c r="B1832" s="157" t="s">
        <v>6862</v>
      </c>
      <c r="C1832" s="158"/>
      <c r="D1832" s="158"/>
      <c r="E1832" s="159"/>
      <c r="F1832" s="160" t="s">
        <v>4764</v>
      </c>
      <c r="G1832" s="160" t="s">
        <v>4767</v>
      </c>
      <c r="H1832" s="161">
        <v>10</v>
      </c>
      <c r="I1832" s="162">
        <v>18</v>
      </c>
      <c r="J1832" s="161">
        <v>11.799999999999999</v>
      </c>
      <c r="K1832" s="162">
        <v>22</v>
      </c>
      <c r="L1832" s="161">
        <v>2.5959999999999996</v>
      </c>
      <c r="M1832" s="161">
        <v>12.596</v>
      </c>
      <c r="N1832" s="161">
        <v>15</v>
      </c>
      <c r="O1832" s="156" t="str">
        <f t="shared" si="28"/>
        <v>BSRNA00112</v>
      </c>
    </row>
    <row r="1833" spans="1:15" ht="17.399999999999999">
      <c r="A1833" s="157" t="s">
        <v>6863</v>
      </c>
      <c r="B1833" s="157" t="s">
        <v>6864</v>
      </c>
      <c r="C1833" s="158"/>
      <c r="D1833" s="158"/>
      <c r="E1833" s="159"/>
      <c r="F1833" s="160" t="s">
        <v>4764</v>
      </c>
      <c r="G1833" s="160" t="s">
        <v>4767</v>
      </c>
      <c r="H1833" s="161">
        <v>10</v>
      </c>
      <c r="I1833" s="162">
        <v>18</v>
      </c>
      <c r="J1833" s="161">
        <v>11.799999999999999</v>
      </c>
      <c r="K1833" s="162">
        <v>22</v>
      </c>
      <c r="L1833" s="161">
        <v>2.5959999999999996</v>
      </c>
      <c r="M1833" s="161">
        <v>12.596</v>
      </c>
      <c r="N1833" s="161">
        <v>15</v>
      </c>
      <c r="O1833" s="156" t="str">
        <f t="shared" si="28"/>
        <v>BSRNA00113</v>
      </c>
    </row>
    <row r="1834" spans="1:15" ht="17.399999999999999">
      <c r="A1834" s="157" t="s">
        <v>6865</v>
      </c>
      <c r="B1834" s="157" t="s">
        <v>6866</v>
      </c>
      <c r="C1834" s="158"/>
      <c r="D1834" s="158"/>
      <c r="E1834" s="159"/>
      <c r="F1834" s="160" t="s">
        <v>4764</v>
      </c>
      <c r="G1834" s="160" t="s">
        <v>4767</v>
      </c>
      <c r="H1834" s="161">
        <v>10</v>
      </c>
      <c r="I1834" s="162">
        <v>18</v>
      </c>
      <c r="J1834" s="161">
        <v>11.799999999999999</v>
      </c>
      <c r="K1834" s="162">
        <v>22</v>
      </c>
      <c r="L1834" s="161">
        <v>2.5959999999999996</v>
      </c>
      <c r="M1834" s="161">
        <v>12.596</v>
      </c>
      <c r="N1834" s="161">
        <v>15</v>
      </c>
      <c r="O1834" s="156" t="str">
        <f t="shared" si="28"/>
        <v>BSRNA00114</v>
      </c>
    </row>
    <row r="1835" spans="1:15" ht="17.399999999999999">
      <c r="A1835" s="157" t="s">
        <v>6867</v>
      </c>
      <c r="B1835" s="157" t="s">
        <v>6868</v>
      </c>
      <c r="C1835" s="158"/>
      <c r="D1835" s="158"/>
      <c r="E1835" s="159"/>
      <c r="F1835" s="160" t="s">
        <v>4764</v>
      </c>
      <c r="G1835" s="160" t="s">
        <v>4767</v>
      </c>
      <c r="H1835" s="161">
        <v>10</v>
      </c>
      <c r="I1835" s="162">
        <v>18</v>
      </c>
      <c r="J1835" s="161">
        <v>11.799999999999999</v>
      </c>
      <c r="K1835" s="162">
        <v>22</v>
      </c>
      <c r="L1835" s="161">
        <v>2.5959999999999996</v>
      </c>
      <c r="M1835" s="161">
        <v>12.596</v>
      </c>
      <c r="N1835" s="161">
        <v>15</v>
      </c>
      <c r="O1835" s="156" t="str">
        <f t="shared" si="28"/>
        <v>BSRNA00118</v>
      </c>
    </row>
    <row r="1836" spans="1:15" ht="17.399999999999999">
      <c r="A1836" s="157" t="s">
        <v>6869</v>
      </c>
      <c r="B1836" s="157" t="s">
        <v>6870</v>
      </c>
      <c r="C1836" s="158"/>
      <c r="D1836" s="158"/>
      <c r="E1836" s="159"/>
      <c r="F1836" s="160" t="s">
        <v>4764</v>
      </c>
      <c r="G1836" s="160" t="s">
        <v>4767</v>
      </c>
      <c r="H1836" s="161">
        <v>10</v>
      </c>
      <c r="I1836" s="162">
        <v>18</v>
      </c>
      <c r="J1836" s="161">
        <v>11.799999999999999</v>
      </c>
      <c r="K1836" s="162">
        <v>22</v>
      </c>
      <c r="L1836" s="161">
        <v>2.5959999999999996</v>
      </c>
      <c r="M1836" s="161">
        <v>12.596</v>
      </c>
      <c r="N1836" s="161">
        <v>15</v>
      </c>
      <c r="O1836" s="156" t="str">
        <f t="shared" si="28"/>
        <v>BSRNA00119</v>
      </c>
    </row>
    <row r="1837" spans="1:15" ht="34.799999999999997">
      <c r="A1837" s="157" t="s">
        <v>3826</v>
      </c>
      <c r="B1837" s="157" t="s">
        <v>3827</v>
      </c>
      <c r="C1837" s="158"/>
      <c r="D1837" s="157" t="s">
        <v>29</v>
      </c>
      <c r="E1837" s="163" t="s">
        <v>4766</v>
      </c>
      <c r="F1837" s="160" t="s">
        <v>4764</v>
      </c>
      <c r="G1837" s="160" t="s">
        <v>4767</v>
      </c>
      <c r="H1837" s="161">
        <v>225</v>
      </c>
      <c r="I1837" s="162">
        <v>18</v>
      </c>
      <c r="J1837" s="161">
        <v>265.5</v>
      </c>
      <c r="K1837" s="162">
        <v>22</v>
      </c>
      <c r="L1837" s="161">
        <v>58.410000000000004</v>
      </c>
      <c r="M1837" s="161">
        <v>283.41000000000003</v>
      </c>
      <c r="N1837" s="161">
        <v>334</v>
      </c>
      <c r="O1837" s="156" t="str">
        <f t="shared" si="28"/>
        <v>BSRNA00122</v>
      </c>
    </row>
    <row r="1838" spans="1:15" ht="34.799999999999997">
      <c r="A1838" s="157" t="s">
        <v>6871</v>
      </c>
      <c r="B1838" s="157" t="s">
        <v>6872</v>
      </c>
      <c r="C1838" s="158"/>
      <c r="D1838" s="157" t="s">
        <v>4634</v>
      </c>
      <c r="E1838" s="163" t="s">
        <v>4770</v>
      </c>
      <c r="F1838" s="160" t="s">
        <v>4764</v>
      </c>
      <c r="G1838" s="160" t="s">
        <v>4767</v>
      </c>
      <c r="H1838" s="161">
        <v>165</v>
      </c>
      <c r="I1838" s="162">
        <v>18</v>
      </c>
      <c r="J1838" s="161">
        <v>194.7</v>
      </c>
      <c r="K1838" s="162">
        <v>22</v>
      </c>
      <c r="L1838" s="161">
        <v>42.833999999999996</v>
      </c>
      <c r="M1838" s="161">
        <v>207.834</v>
      </c>
      <c r="N1838" s="161">
        <v>245</v>
      </c>
      <c r="O1838" s="156" t="str">
        <f t="shared" si="28"/>
        <v>BSRNA00123</v>
      </c>
    </row>
    <row r="1839" spans="1:15" ht="34.799999999999997">
      <c r="A1839" s="157" t="s">
        <v>6873</v>
      </c>
      <c r="B1839" s="157" t="s">
        <v>6874</v>
      </c>
      <c r="C1839" s="158"/>
      <c r="D1839" s="158"/>
      <c r="E1839" s="163" t="s">
        <v>4770</v>
      </c>
      <c r="F1839" s="160" t="s">
        <v>4764</v>
      </c>
      <c r="G1839" s="160" t="s">
        <v>4767</v>
      </c>
      <c r="H1839" s="161">
        <v>80</v>
      </c>
      <c r="I1839" s="162">
        <v>18</v>
      </c>
      <c r="J1839" s="161">
        <v>94.399999999999991</v>
      </c>
      <c r="K1839" s="162">
        <v>22</v>
      </c>
      <c r="L1839" s="161">
        <v>20.767999999999997</v>
      </c>
      <c r="M1839" s="161">
        <v>100.768</v>
      </c>
      <c r="N1839" s="161">
        <v>119</v>
      </c>
      <c r="O1839" s="156" t="str">
        <f t="shared" si="28"/>
        <v>BSRNA00124</v>
      </c>
    </row>
    <row r="1840" spans="1:15" ht="34.799999999999997">
      <c r="A1840" s="157" t="s">
        <v>6875</v>
      </c>
      <c r="B1840" s="157" t="s">
        <v>6876</v>
      </c>
      <c r="C1840" s="158"/>
      <c r="D1840" s="157" t="s">
        <v>29</v>
      </c>
      <c r="E1840" s="163" t="s">
        <v>4766</v>
      </c>
      <c r="F1840" s="160" t="s">
        <v>4764</v>
      </c>
      <c r="G1840" s="160" t="s">
        <v>4767</v>
      </c>
      <c r="H1840" s="161">
        <v>10</v>
      </c>
      <c r="I1840" s="162">
        <v>18</v>
      </c>
      <c r="J1840" s="161">
        <v>11.799999999999999</v>
      </c>
      <c r="K1840" s="162">
        <v>22</v>
      </c>
      <c r="L1840" s="161">
        <v>2.5959999999999996</v>
      </c>
      <c r="M1840" s="161">
        <v>12.596</v>
      </c>
      <c r="N1840" s="161">
        <v>15</v>
      </c>
      <c r="O1840" s="156" t="str">
        <f t="shared" si="28"/>
        <v>BSRNA00125</v>
      </c>
    </row>
    <row r="1841" spans="1:15" ht="17.399999999999999">
      <c r="A1841" s="157" t="s">
        <v>6877</v>
      </c>
      <c r="B1841" s="157" t="s">
        <v>6878</v>
      </c>
      <c r="C1841" s="158"/>
      <c r="D1841" s="158"/>
      <c r="E1841" s="159"/>
      <c r="F1841" s="160" t="s">
        <v>4764</v>
      </c>
      <c r="G1841" s="160" t="s">
        <v>4767</v>
      </c>
      <c r="H1841" s="161">
        <v>10</v>
      </c>
      <c r="I1841" s="162">
        <v>18</v>
      </c>
      <c r="J1841" s="161">
        <v>11.799999999999999</v>
      </c>
      <c r="K1841" s="162">
        <v>22</v>
      </c>
      <c r="L1841" s="161">
        <v>2.5959999999999996</v>
      </c>
      <c r="M1841" s="161">
        <v>12.596</v>
      </c>
      <c r="N1841" s="161">
        <v>15</v>
      </c>
      <c r="O1841" s="156" t="str">
        <f t="shared" si="28"/>
        <v>BSRNA00126</v>
      </c>
    </row>
    <row r="1842" spans="1:15" ht="17.399999999999999">
      <c r="A1842" s="157" t="s">
        <v>6879</v>
      </c>
      <c r="B1842" s="157" t="s">
        <v>6880</v>
      </c>
      <c r="C1842" s="158"/>
      <c r="D1842" s="158"/>
      <c r="E1842" s="159"/>
      <c r="F1842" s="160" t="s">
        <v>4764</v>
      </c>
      <c r="G1842" s="160" t="s">
        <v>4767</v>
      </c>
      <c r="H1842" s="161">
        <v>10</v>
      </c>
      <c r="I1842" s="162">
        <v>18</v>
      </c>
      <c r="J1842" s="161">
        <v>11.799999999999999</v>
      </c>
      <c r="K1842" s="162">
        <v>22</v>
      </c>
      <c r="L1842" s="161">
        <v>2.5959999999999996</v>
      </c>
      <c r="M1842" s="161">
        <v>12.596</v>
      </c>
      <c r="N1842" s="161">
        <v>15</v>
      </c>
      <c r="O1842" s="156" t="str">
        <f t="shared" si="28"/>
        <v>BSRNA00127</v>
      </c>
    </row>
    <row r="1843" spans="1:15" ht="34.799999999999997">
      <c r="A1843" s="157" t="s">
        <v>6881</v>
      </c>
      <c r="B1843" s="157" t="s">
        <v>6882</v>
      </c>
      <c r="C1843" s="158"/>
      <c r="D1843" s="157" t="s">
        <v>4808</v>
      </c>
      <c r="E1843" s="163" t="s">
        <v>4766</v>
      </c>
      <c r="F1843" s="160" t="s">
        <v>4764</v>
      </c>
      <c r="G1843" s="160" t="s">
        <v>4767</v>
      </c>
      <c r="H1843" s="161">
        <v>10</v>
      </c>
      <c r="I1843" s="162">
        <v>18</v>
      </c>
      <c r="J1843" s="161">
        <v>11.799999999999999</v>
      </c>
      <c r="K1843" s="162">
        <v>22</v>
      </c>
      <c r="L1843" s="161">
        <v>2.5959999999999996</v>
      </c>
      <c r="M1843" s="161">
        <v>12.596</v>
      </c>
      <c r="N1843" s="161">
        <v>15</v>
      </c>
      <c r="O1843" s="156" t="str">
        <f t="shared" si="28"/>
        <v>BSRNA00130</v>
      </c>
    </row>
    <row r="1844" spans="1:15" ht="34.799999999999997">
      <c r="A1844" s="157" t="s">
        <v>2646</v>
      </c>
      <c r="B1844" s="157" t="s">
        <v>2647</v>
      </c>
      <c r="C1844" s="158"/>
      <c r="D1844" s="157" t="s">
        <v>4808</v>
      </c>
      <c r="E1844" s="163" t="s">
        <v>4766</v>
      </c>
      <c r="F1844" s="160" t="s">
        <v>4764</v>
      </c>
      <c r="G1844" s="160" t="s">
        <v>4767</v>
      </c>
      <c r="H1844" s="161">
        <v>15</v>
      </c>
      <c r="I1844" s="162">
        <v>18</v>
      </c>
      <c r="J1844" s="161">
        <v>17.7</v>
      </c>
      <c r="K1844" s="162">
        <v>22</v>
      </c>
      <c r="L1844" s="161">
        <v>3.8939999999999997</v>
      </c>
      <c r="M1844" s="161">
        <v>18.893999999999998</v>
      </c>
      <c r="N1844" s="161">
        <v>22</v>
      </c>
      <c r="O1844" s="156" t="str">
        <f t="shared" si="28"/>
        <v>BSRNA00131</v>
      </c>
    </row>
    <row r="1845" spans="1:15" ht="17.399999999999999">
      <c r="A1845" s="157" t="s">
        <v>6883</v>
      </c>
      <c r="B1845" s="157" t="s">
        <v>6884</v>
      </c>
      <c r="C1845" s="158"/>
      <c r="D1845" s="158"/>
      <c r="E1845" s="159"/>
      <c r="F1845" s="160" t="s">
        <v>4764</v>
      </c>
      <c r="G1845" s="160" t="s">
        <v>4767</v>
      </c>
      <c r="H1845" s="161">
        <v>15</v>
      </c>
      <c r="I1845" s="162">
        <v>18</v>
      </c>
      <c r="J1845" s="161">
        <v>17.7</v>
      </c>
      <c r="K1845" s="162">
        <v>22</v>
      </c>
      <c r="L1845" s="161">
        <v>3.8939999999999997</v>
      </c>
      <c r="M1845" s="161">
        <v>18.893999999999998</v>
      </c>
      <c r="N1845" s="161">
        <v>22</v>
      </c>
      <c r="O1845" s="156" t="str">
        <f t="shared" si="28"/>
        <v>BSRNA00133</v>
      </c>
    </row>
    <row r="1846" spans="1:15" ht="17.399999999999999">
      <c r="A1846" s="157" t="s">
        <v>6885</v>
      </c>
      <c r="B1846" s="157" t="s">
        <v>6886</v>
      </c>
      <c r="C1846" s="158"/>
      <c r="D1846" s="158"/>
      <c r="E1846" s="159"/>
      <c r="F1846" s="160" t="s">
        <v>4764</v>
      </c>
      <c r="G1846" s="160" t="s">
        <v>4767</v>
      </c>
      <c r="H1846" s="161">
        <v>10</v>
      </c>
      <c r="I1846" s="162">
        <v>18</v>
      </c>
      <c r="J1846" s="161">
        <v>11.799999999999999</v>
      </c>
      <c r="K1846" s="162">
        <v>22</v>
      </c>
      <c r="L1846" s="161">
        <v>2.5959999999999996</v>
      </c>
      <c r="M1846" s="161">
        <v>12.596</v>
      </c>
      <c r="N1846" s="161">
        <v>15</v>
      </c>
      <c r="O1846" s="156" t="str">
        <f t="shared" si="28"/>
        <v>BSRNA00134</v>
      </c>
    </row>
    <row r="1847" spans="1:15" ht="34.799999999999997">
      <c r="A1847" s="157" t="s">
        <v>6887</v>
      </c>
      <c r="B1847" s="157" t="s">
        <v>6888</v>
      </c>
      <c r="C1847" s="158"/>
      <c r="D1847" s="157" t="s">
        <v>29</v>
      </c>
      <c r="E1847" s="163" t="s">
        <v>4766</v>
      </c>
      <c r="F1847" s="160" t="s">
        <v>4764</v>
      </c>
      <c r="G1847" s="160" t="s">
        <v>4767</v>
      </c>
      <c r="H1847" s="161">
        <v>50</v>
      </c>
      <c r="I1847" s="162">
        <v>18</v>
      </c>
      <c r="J1847" s="161">
        <v>59</v>
      </c>
      <c r="K1847" s="162">
        <v>22</v>
      </c>
      <c r="L1847" s="161">
        <v>12.98</v>
      </c>
      <c r="M1847" s="161">
        <v>62.980000000000004</v>
      </c>
      <c r="N1847" s="161">
        <v>74</v>
      </c>
      <c r="O1847" s="156" t="str">
        <f t="shared" si="28"/>
        <v>BSRNA00135</v>
      </c>
    </row>
    <row r="1848" spans="1:15" ht="17.399999999999999">
      <c r="A1848" s="157" t="s">
        <v>6889</v>
      </c>
      <c r="B1848" s="157" t="s">
        <v>6890</v>
      </c>
      <c r="C1848" s="158"/>
      <c r="D1848" s="158"/>
      <c r="E1848" s="159"/>
      <c r="F1848" s="160" t="s">
        <v>4764</v>
      </c>
      <c r="G1848" s="160" t="s">
        <v>4767</v>
      </c>
      <c r="H1848" s="161">
        <v>15</v>
      </c>
      <c r="I1848" s="162">
        <v>18</v>
      </c>
      <c r="J1848" s="161">
        <v>17.7</v>
      </c>
      <c r="K1848" s="162">
        <v>22</v>
      </c>
      <c r="L1848" s="161">
        <v>3.8939999999999997</v>
      </c>
      <c r="M1848" s="161">
        <v>18.893999999999998</v>
      </c>
      <c r="N1848" s="161">
        <v>22</v>
      </c>
      <c r="O1848" s="156" t="str">
        <f t="shared" si="28"/>
        <v>BSRNA00136</v>
      </c>
    </row>
    <row r="1849" spans="1:15" ht="34.799999999999997">
      <c r="A1849" s="157" t="s">
        <v>2336</v>
      </c>
      <c r="B1849" s="157" t="s">
        <v>2337</v>
      </c>
      <c r="C1849" s="158"/>
      <c r="D1849" s="157" t="s">
        <v>26</v>
      </c>
      <c r="E1849" s="163" t="s">
        <v>4766</v>
      </c>
      <c r="F1849" s="160" t="s">
        <v>4828</v>
      </c>
      <c r="G1849" s="160" t="s">
        <v>4831</v>
      </c>
      <c r="H1849" s="161">
        <v>810</v>
      </c>
      <c r="I1849" s="162">
        <v>18</v>
      </c>
      <c r="J1849" s="161">
        <v>955.8</v>
      </c>
      <c r="K1849" s="162">
        <v>22</v>
      </c>
      <c r="L1849" s="161">
        <v>210.27599999999998</v>
      </c>
      <c r="M1849" s="161">
        <v>1020</v>
      </c>
      <c r="N1849" s="161">
        <v>1204</v>
      </c>
      <c r="O1849" s="156" t="str">
        <f t="shared" si="28"/>
        <v>BSRNA00151</v>
      </c>
    </row>
    <row r="1850" spans="1:15" ht="34.799999999999997">
      <c r="A1850" s="157" t="s">
        <v>2341</v>
      </c>
      <c r="B1850" s="157" t="s">
        <v>2342</v>
      </c>
      <c r="C1850" s="158"/>
      <c r="D1850" s="157" t="s">
        <v>26</v>
      </c>
      <c r="E1850" s="163" t="s">
        <v>4766</v>
      </c>
      <c r="F1850" s="160" t="s">
        <v>4764</v>
      </c>
      <c r="G1850" s="160" t="s">
        <v>4831</v>
      </c>
      <c r="H1850" s="161">
        <v>35</v>
      </c>
      <c r="I1850" s="162">
        <v>18</v>
      </c>
      <c r="J1850" s="161">
        <v>41.3</v>
      </c>
      <c r="K1850" s="162">
        <v>22</v>
      </c>
      <c r="L1850" s="161">
        <v>9.0860000000000003</v>
      </c>
      <c r="M1850" s="161">
        <v>44.085999999999999</v>
      </c>
      <c r="N1850" s="161">
        <v>52</v>
      </c>
      <c r="O1850" s="156" t="str">
        <f t="shared" si="28"/>
        <v>BSRNA00152</v>
      </c>
    </row>
    <row r="1851" spans="1:15" ht="34.799999999999997">
      <c r="A1851" s="157" t="s">
        <v>2347</v>
      </c>
      <c r="B1851" s="157" t="s">
        <v>2348</v>
      </c>
      <c r="C1851" s="158"/>
      <c r="D1851" s="157" t="s">
        <v>26</v>
      </c>
      <c r="E1851" s="163" t="s">
        <v>4766</v>
      </c>
      <c r="F1851" s="160" t="s">
        <v>4828</v>
      </c>
      <c r="G1851" s="160" t="s">
        <v>4831</v>
      </c>
      <c r="H1851" s="161">
        <v>810</v>
      </c>
      <c r="I1851" s="162">
        <v>18</v>
      </c>
      <c r="J1851" s="161">
        <v>955.8</v>
      </c>
      <c r="K1851" s="162">
        <v>22</v>
      </c>
      <c r="L1851" s="161">
        <v>210.27599999999998</v>
      </c>
      <c r="M1851" s="161">
        <v>1020</v>
      </c>
      <c r="N1851" s="161">
        <v>1204</v>
      </c>
      <c r="O1851" s="156" t="str">
        <f t="shared" si="28"/>
        <v>BSRNA00153</v>
      </c>
    </row>
    <row r="1852" spans="1:15" ht="17.399999999999999">
      <c r="A1852" s="157" t="s">
        <v>6891</v>
      </c>
      <c r="B1852" s="157" t="s">
        <v>6892</v>
      </c>
      <c r="C1852" s="158"/>
      <c r="D1852" s="157" t="s">
        <v>4634</v>
      </c>
      <c r="E1852" s="159"/>
      <c r="F1852" s="160" t="s">
        <v>4764</v>
      </c>
      <c r="G1852" s="160" t="s">
        <v>4767</v>
      </c>
      <c r="H1852" s="161">
        <v>20</v>
      </c>
      <c r="I1852" s="162">
        <v>18</v>
      </c>
      <c r="J1852" s="161">
        <v>23.599999999999998</v>
      </c>
      <c r="K1852" s="162">
        <v>22</v>
      </c>
      <c r="L1852" s="161">
        <v>5.1919999999999993</v>
      </c>
      <c r="M1852" s="161">
        <v>25.192</v>
      </c>
      <c r="N1852" s="161">
        <v>30</v>
      </c>
      <c r="O1852" s="156" t="str">
        <f t="shared" si="28"/>
        <v>BSRNA0021A</v>
      </c>
    </row>
    <row r="1853" spans="1:15" ht="34.799999999999997">
      <c r="A1853" s="157" t="s">
        <v>6893</v>
      </c>
      <c r="B1853" s="157" t="s">
        <v>6894</v>
      </c>
      <c r="C1853" s="158"/>
      <c r="D1853" s="157" t="s">
        <v>4634</v>
      </c>
      <c r="E1853" s="163" t="s">
        <v>4770</v>
      </c>
      <c r="F1853" s="160" t="s">
        <v>4764</v>
      </c>
      <c r="G1853" s="160" t="s">
        <v>4767</v>
      </c>
      <c r="H1853" s="161">
        <v>250</v>
      </c>
      <c r="I1853" s="162">
        <v>18</v>
      </c>
      <c r="J1853" s="161">
        <v>295</v>
      </c>
      <c r="K1853" s="162">
        <v>22</v>
      </c>
      <c r="L1853" s="161">
        <v>64.900000000000006</v>
      </c>
      <c r="M1853" s="161">
        <v>314.89999999999998</v>
      </c>
      <c r="N1853" s="161">
        <v>372</v>
      </c>
      <c r="O1853" s="156" t="str">
        <f t="shared" si="28"/>
        <v>BSROR00081</v>
      </c>
    </row>
    <row r="1854" spans="1:15" ht="34.799999999999997">
      <c r="A1854" s="157" t="s">
        <v>6895</v>
      </c>
      <c r="B1854" s="157" t="s">
        <v>6896</v>
      </c>
      <c r="C1854" s="158"/>
      <c r="D1854" s="157" t="s">
        <v>4634</v>
      </c>
      <c r="E1854" s="163" t="s">
        <v>4770</v>
      </c>
      <c r="F1854" s="160" t="s">
        <v>4764</v>
      </c>
      <c r="G1854" s="160" t="s">
        <v>4767</v>
      </c>
      <c r="H1854" s="161">
        <v>200</v>
      </c>
      <c r="I1854" s="162">
        <v>18</v>
      </c>
      <c r="J1854" s="161">
        <v>236</v>
      </c>
      <c r="K1854" s="162">
        <v>22</v>
      </c>
      <c r="L1854" s="161">
        <v>51.92</v>
      </c>
      <c r="M1854" s="161">
        <v>251.92000000000002</v>
      </c>
      <c r="N1854" s="161">
        <v>297</v>
      </c>
      <c r="O1854" s="156" t="str">
        <f t="shared" si="28"/>
        <v>BSROR00085</v>
      </c>
    </row>
    <row r="1855" spans="1:15" ht="34.799999999999997">
      <c r="A1855" s="157" t="s">
        <v>6897</v>
      </c>
      <c r="B1855" s="157" t="s">
        <v>6898</v>
      </c>
      <c r="C1855" s="158"/>
      <c r="D1855" s="157" t="s">
        <v>4634</v>
      </c>
      <c r="E1855" s="163" t="s">
        <v>4770</v>
      </c>
      <c r="F1855" s="160" t="s">
        <v>4764</v>
      </c>
      <c r="G1855" s="160" t="s">
        <v>4767</v>
      </c>
      <c r="H1855" s="161">
        <v>200</v>
      </c>
      <c r="I1855" s="162">
        <v>18</v>
      </c>
      <c r="J1855" s="161">
        <v>236</v>
      </c>
      <c r="K1855" s="162">
        <v>22</v>
      </c>
      <c r="L1855" s="161">
        <v>51.92</v>
      </c>
      <c r="M1855" s="161">
        <v>251.92000000000002</v>
      </c>
      <c r="N1855" s="161">
        <v>297</v>
      </c>
      <c r="O1855" s="156" t="str">
        <f t="shared" si="28"/>
        <v>BSROR00089</v>
      </c>
    </row>
    <row r="1856" spans="1:15" ht="17.399999999999999">
      <c r="A1856" s="157" t="s">
        <v>6899</v>
      </c>
      <c r="B1856" s="157" t="s">
        <v>6900</v>
      </c>
      <c r="C1856" s="158"/>
      <c r="D1856" s="158"/>
      <c r="E1856" s="159"/>
      <c r="F1856" s="160" t="s">
        <v>4764</v>
      </c>
      <c r="G1856" s="160" t="s">
        <v>4767</v>
      </c>
      <c r="H1856" s="161">
        <v>5</v>
      </c>
      <c r="I1856" s="162">
        <v>18</v>
      </c>
      <c r="J1856" s="161">
        <v>5.8999999999999995</v>
      </c>
      <c r="K1856" s="162">
        <v>22</v>
      </c>
      <c r="L1856" s="161">
        <v>1.2979999999999998</v>
      </c>
      <c r="M1856" s="161">
        <v>6.298</v>
      </c>
      <c r="N1856" s="161">
        <v>7</v>
      </c>
      <c r="O1856" s="156" t="str">
        <f t="shared" si="28"/>
        <v>BSROR00107</v>
      </c>
    </row>
    <row r="1857" spans="1:15" ht="17.399999999999999">
      <c r="A1857" s="157" t="s">
        <v>6901</v>
      </c>
      <c r="B1857" s="157" t="s">
        <v>6902</v>
      </c>
      <c r="C1857" s="158"/>
      <c r="D1857" s="158"/>
      <c r="E1857" s="159"/>
      <c r="F1857" s="160" t="s">
        <v>4764</v>
      </c>
      <c r="G1857" s="160" t="s">
        <v>4767</v>
      </c>
      <c r="H1857" s="161">
        <v>5</v>
      </c>
      <c r="I1857" s="162">
        <v>18</v>
      </c>
      <c r="J1857" s="161">
        <v>5.8999999999999995</v>
      </c>
      <c r="K1857" s="162">
        <v>22</v>
      </c>
      <c r="L1857" s="161">
        <v>1.2979999999999998</v>
      </c>
      <c r="M1857" s="161">
        <v>6.298</v>
      </c>
      <c r="N1857" s="161">
        <v>7</v>
      </c>
      <c r="O1857" s="156" t="str">
        <f t="shared" si="28"/>
        <v>BSRRD00019</v>
      </c>
    </row>
    <row r="1858" spans="1:15" ht="34.799999999999997">
      <c r="A1858" s="157" t="s">
        <v>2978</v>
      </c>
      <c r="B1858" s="157" t="s">
        <v>2979</v>
      </c>
      <c r="C1858" s="158"/>
      <c r="D1858" s="157" t="s">
        <v>4808</v>
      </c>
      <c r="E1858" s="163" t="s">
        <v>4766</v>
      </c>
      <c r="F1858" s="160" t="s">
        <v>4764</v>
      </c>
      <c r="G1858" s="160" t="s">
        <v>4767</v>
      </c>
      <c r="H1858" s="161">
        <v>5</v>
      </c>
      <c r="I1858" s="162">
        <v>18</v>
      </c>
      <c r="J1858" s="161">
        <v>5.8999999999999995</v>
      </c>
      <c r="K1858" s="162">
        <v>22</v>
      </c>
      <c r="L1858" s="161">
        <v>1.2979999999999998</v>
      </c>
      <c r="M1858" s="161">
        <v>6.298</v>
      </c>
      <c r="N1858" s="161">
        <v>7</v>
      </c>
      <c r="O1858" s="156" t="str">
        <f t="shared" ref="O1858:O1921" si="29">VLOOKUP(A1858,Old,1,FALSE)</f>
        <v>BSRRD00020</v>
      </c>
    </row>
    <row r="1859" spans="1:15" ht="17.399999999999999">
      <c r="A1859" s="157" t="s">
        <v>6903</v>
      </c>
      <c r="B1859" s="157" t="s">
        <v>6904</v>
      </c>
      <c r="C1859" s="158"/>
      <c r="D1859" s="158"/>
      <c r="E1859" s="159"/>
      <c r="F1859" s="160" t="s">
        <v>4764</v>
      </c>
      <c r="G1859" s="160" t="s">
        <v>4767</v>
      </c>
      <c r="H1859" s="161">
        <v>10</v>
      </c>
      <c r="I1859" s="162">
        <v>18</v>
      </c>
      <c r="J1859" s="161">
        <v>11.799999999999999</v>
      </c>
      <c r="K1859" s="162">
        <v>22</v>
      </c>
      <c r="L1859" s="161">
        <v>2.5959999999999996</v>
      </c>
      <c r="M1859" s="161">
        <v>12.596</v>
      </c>
      <c r="N1859" s="161">
        <v>15</v>
      </c>
      <c r="O1859" s="156" t="str">
        <f t="shared" si="29"/>
        <v>BSRRD00052</v>
      </c>
    </row>
    <row r="1860" spans="1:15" ht="17.399999999999999">
      <c r="A1860" s="157" t="s">
        <v>6905</v>
      </c>
      <c r="B1860" s="157" t="s">
        <v>6906</v>
      </c>
      <c r="C1860" s="158"/>
      <c r="D1860" s="158"/>
      <c r="E1860" s="159"/>
      <c r="F1860" s="160" t="s">
        <v>4764</v>
      </c>
      <c r="G1860" s="160" t="s">
        <v>4767</v>
      </c>
      <c r="H1860" s="161">
        <v>50</v>
      </c>
      <c r="I1860" s="162">
        <v>18</v>
      </c>
      <c r="J1860" s="161">
        <v>59</v>
      </c>
      <c r="K1860" s="162">
        <v>22</v>
      </c>
      <c r="L1860" s="161">
        <v>12.98</v>
      </c>
      <c r="M1860" s="161">
        <v>62.980000000000004</v>
      </c>
      <c r="N1860" s="161">
        <v>74</v>
      </c>
      <c r="O1860" s="156" t="str">
        <f t="shared" si="29"/>
        <v>BSRRD00058</v>
      </c>
    </row>
    <row r="1861" spans="1:15" ht="17.399999999999999">
      <c r="A1861" s="157" t="s">
        <v>6907</v>
      </c>
      <c r="B1861" s="157" t="s">
        <v>6908</v>
      </c>
      <c r="C1861" s="158"/>
      <c r="D1861" s="158"/>
      <c r="E1861" s="159"/>
      <c r="F1861" s="160" t="s">
        <v>4764</v>
      </c>
      <c r="G1861" s="160" t="s">
        <v>4767</v>
      </c>
      <c r="H1861" s="161">
        <v>50</v>
      </c>
      <c r="I1861" s="162">
        <v>18</v>
      </c>
      <c r="J1861" s="161">
        <v>59</v>
      </c>
      <c r="K1861" s="162">
        <v>22</v>
      </c>
      <c r="L1861" s="161">
        <v>12.98</v>
      </c>
      <c r="M1861" s="161">
        <v>62.980000000000004</v>
      </c>
      <c r="N1861" s="161">
        <v>74</v>
      </c>
      <c r="O1861" s="156" t="str">
        <f t="shared" si="29"/>
        <v>BSRRD00062</v>
      </c>
    </row>
    <row r="1862" spans="1:15" ht="17.399999999999999">
      <c r="A1862" s="157" t="s">
        <v>6909</v>
      </c>
      <c r="B1862" s="157" t="s">
        <v>6910</v>
      </c>
      <c r="C1862" s="158"/>
      <c r="D1862" s="158"/>
      <c r="E1862" s="159"/>
      <c r="F1862" s="160" t="s">
        <v>4764</v>
      </c>
      <c r="G1862" s="160" t="s">
        <v>4767</v>
      </c>
      <c r="H1862" s="161">
        <v>10</v>
      </c>
      <c r="I1862" s="162">
        <v>18</v>
      </c>
      <c r="J1862" s="161">
        <v>11.799999999999999</v>
      </c>
      <c r="K1862" s="162">
        <v>22</v>
      </c>
      <c r="L1862" s="161">
        <v>2.5959999999999996</v>
      </c>
      <c r="M1862" s="161">
        <v>12.596</v>
      </c>
      <c r="N1862" s="161">
        <v>15</v>
      </c>
      <c r="O1862" s="156" t="str">
        <f t="shared" si="29"/>
        <v>BSRRD00066</v>
      </c>
    </row>
    <row r="1863" spans="1:15" ht="17.399999999999999">
      <c r="A1863" s="157" t="s">
        <v>6911</v>
      </c>
      <c r="B1863" s="157" t="s">
        <v>6912</v>
      </c>
      <c r="C1863" s="158"/>
      <c r="D1863" s="158"/>
      <c r="E1863" s="159"/>
      <c r="F1863" s="160" t="s">
        <v>4764</v>
      </c>
      <c r="G1863" s="160" t="s">
        <v>4767</v>
      </c>
      <c r="H1863" s="161">
        <v>55</v>
      </c>
      <c r="I1863" s="162">
        <v>18</v>
      </c>
      <c r="J1863" s="161">
        <v>64.899999999999991</v>
      </c>
      <c r="K1863" s="162">
        <v>22</v>
      </c>
      <c r="L1863" s="161">
        <v>14.277999999999999</v>
      </c>
      <c r="M1863" s="161">
        <v>69.277999999999992</v>
      </c>
      <c r="N1863" s="161">
        <v>82</v>
      </c>
      <c r="O1863" s="156" t="str">
        <f t="shared" si="29"/>
        <v>BSRRD00070</v>
      </c>
    </row>
    <row r="1864" spans="1:15" ht="17.399999999999999">
      <c r="A1864" s="157" t="s">
        <v>6913</v>
      </c>
      <c r="B1864" s="157" t="s">
        <v>6914</v>
      </c>
      <c r="C1864" s="158"/>
      <c r="D1864" s="158"/>
      <c r="E1864" s="159"/>
      <c r="F1864" s="160" t="s">
        <v>4764</v>
      </c>
      <c r="G1864" s="160" t="s">
        <v>4767</v>
      </c>
      <c r="H1864" s="161">
        <v>55</v>
      </c>
      <c r="I1864" s="162">
        <v>18</v>
      </c>
      <c r="J1864" s="161">
        <v>64.899999999999991</v>
      </c>
      <c r="K1864" s="162">
        <v>22</v>
      </c>
      <c r="L1864" s="161">
        <v>14.277999999999999</v>
      </c>
      <c r="M1864" s="161">
        <v>69.277999999999992</v>
      </c>
      <c r="N1864" s="161">
        <v>82</v>
      </c>
      <c r="O1864" s="156" t="str">
        <f t="shared" si="29"/>
        <v>BSRRD00074</v>
      </c>
    </row>
    <row r="1865" spans="1:15" ht="34.799999999999997">
      <c r="A1865" s="157" t="s">
        <v>6915</v>
      </c>
      <c r="B1865" s="157" t="s">
        <v>6916</v>
      </c>
      <c r="C1865" s="158"/>
      <c r="D1865" s="157" t="s">
        <v>4634</v>
      </c>
      <c r="E1865" s="163" t="s">
        <v>4770</v>
      </c>
      <c r="F1865" s="160" t="s">
        <v>4764</v>
      </c>
      <c r="G1865" s="160" t="s">
        <v>4767</v>
      </c>
      <c r="H1865" s="161">
        <v>250</v>
      </c>
      <c r="I1865" s="162">
        <v>18</v>
      </c>
      <c r="J1865" s="161">
        <v>295</v>
      </c>
      <c r="K1865" s="162">
        <v>22</v>
      </c>
      <c r="L1865" s="161">
        <v>64.900000000000006</v>
      </c>
      <c r="M1865" s="161">
        <v>314.89999999999998</v>
      </c>
      <c r="N1865" s="161">
        <v>372</v>
      </c>
      <c r="O1865" s="156" t="str">
        <f t="shared" si="29"/>
        <v>BSRRD00079</v>
      </c>
    </row>
    <row r="1866" spans="1:15" ht="34.799999999999997">
      <c r="A1866" s="157" t="s">
        <v>6917</v>
      </c>
      <c r="B1866" s="157" t="s">
        <v>6918</v>
      </c>
      <c r="C1866" s="158"/>
      <c r="D1866" s="157" t="s">
        <v>4634</v>
      </c>
      <c r="E1866" s="163" t="s">
        <v>4770</v>
      </c>
      <c r="F1866" s="160" t="s">
        <v>4764</v>
      </c>
      <c r="G1866" s="160" t="s">
        <v>4767</v>
      </c>
      <c r="H1866" s="161">
        <v>200</v>
      </c>
      <c r="I1866" s="162">
        <v>18</v>
      </c>
      <c r="J1866" s="161">
        <v>236</v>
      </c>
      <c r="K1866" s="162">
        <v>22</v>
      </c>
      <c r="L1866" s="161">
        <v>51.92</v>
      </c>
      <c r="M1866" s="161">
        <v>251.92000000000002</v>
      </c>
      <c r="N1866" s="161">
        <v>297</v>
      </c>
      <c r="O1866" s="156" t="str">
        <f t="shared" si="29"/>
        <v>BSRRD00083</v>
      </c>
    </row>
    <row r="1867" spans="1:15" ht="34.799999999999997">
      <c r="A1867" s="157" t="s">
        <v>6919</v>
      </c>
      <c r="B1867" s="157" t="s">
        <v>6920</v>
      </c>
      <c r="C1867" s="158"/>
      <c r="D1867" s="157" t="s">
        <v>4634</v>
      </c>
      <c r="E1867" s="163" t="s">
        <v>4770</v>
      </c>
      <c r="F1867" s="160" t="s">
        <v>4764</v>
      </c>
      <c r="G1867" s="160" t="s">
        <v>4767</v>
      </c>
      <c r="H1867" s="161">
        <v>200</v>
      </c>
      <c r="I1867" s="162">
        <v>18</v>
      </c>
      <c r="J1867" s="161">
        <v>236</v>
      </c>
      <c r="K1867" s="162">
        <v>22</v>
      </c>
      <c r="L1867" s="161">
        <v>51.92</v>
      </c>
      <c r="M1867" s="161">
        <v>251.92000000000002</v>
      </c>
      <c r="N1867" s="161">
        <v>297</v>
      </c>
      <c r="O1867" s="156" t="str">
        <f t="shared" si="29"/>
        <v>BSRRD00087</v>
      </c>
    </row>
    <row r="1868" spans="1:15" ht="17.399999999999999">
      <c r="A1868" s="157" t="s">
        <v>6921</v>
      </c>
      <c r="B1868" s="157" t="s">
        <v>6922</v>
      </c>
      <c r="C1868" s="158"/>
      <c r="D1868" s="158"/>
      <c r="E1868" s="159"/>
      <c r="F1868" s="160" t="s">
        <v>4764</v>
      </c>
      <c r="G1868" s="160" t="s">
        <v>4765</v>
      </c>
      <c r="H1868" s="161">
        <v>20</v>
      </c>
      <c r="I1868" s="162">
        <v>18</v>
      </c>
      <c r="J1868" s="161">
        <v>23.599999999999998</v>
      </c>
      <c r="K1868" s="162">
        <v>22</v>
      </c>
      <c r="L1868" s="161">
        <v>5.1919999999999993</v>
      </c>
      <c r="M1868" s="161">
        <v>25.192</v>
      </c>
      <c r="N1868" s="161">
        <v>30</v>
      </c>
      <c r="O1868" s="156" t="str">
        <f t="shared" si="29"/>
        <v>BSRRD00101</v>
      </c>
    </row>
    <row r="1869" spans="1:15" ht="17.399999999999999">
      <c r="A1869" s="157" t="s">
        <v>6923</v>
      </c>
      <c r="B1869" s="157" t="s">
        <v>6924</v>
      </c>
      <c r="C1869" s="158"/>
      <c r="D1869" s="158"/>
      <c r="E1869" s="159"/>
      <c r="F1869" s="160" t="s">
        <v>4764</v>
      </c>
      <c r="G1869" s="160" t="s">
        <v>4767</v>
      </c>
      <c r="H1869" s="161">
        <v>15</v>
      </c>
      <c r="I1869" s="162">
        <v>18</v>
      </c>
      <c r="J1869" s="161">
        <v>17.7</v>
      </c>
      <c r="K1869" s="162">
        <v>22</v>
      </c>
      <c r="L1869" s="161">
        <v>3.8939999999999997</v>
      </c>
      <c r="M1869" s="161">
        <v>18.893999999999998</v>
      </c>
      <c r="N1869" s="161">
        <v>22</v>
      </c>
      <c r="O1869" s="156" t="str">
        <f t="shared" si="29"/>
        <v>BSRRD00103</v>
      </c>
    </row>
    <row r="1870" spans="1:15" ht="17.399999999999999">
      <c r="A1870" s="157" t="s">
        <v>6925</v>
      </c>
      <c r="B1870" s="157" t="s">
        <v>6926</v>
      </c>
      <c r="C1870" s="158"/>
      <c r="D1870" s="158"/>
      <c r="E1870" s="159"/>
      <c r="F1870" s="160" t="s">
        <v>4764</v>
      </c>
      <c r="G1870" s="160" t="s">
        <v>4767</v>
      </c>
      <c r="H1870" s="161">
        <v>5</v>
      </c>
      <c r="I1870" s="162">
        <v>18</v>
      </c>
      <c r="J1870" s="161">
        <v>5.8999999999999995</v>
      </c>
      <c r="K1870" s="162">
        <v>22</v>
      </c>
      <c r="L1870" s="161">
        <v>1.2979999999999998</v>
      </c>
      <c r="M1870" s="161">
        <v>6.298</v>
      </c>
      <c r="N1870" s="161">
        <v>7</v>
      </c>
      <c r="O1870" s="156" t="str">
        <f t="shared" si="29"/>
        <v>BSRRD00104</v>
      </c>
    </row>
    <row r="1871" spans="1:15" ht="34.799999999999997">
      <c r="A1871" s="157" t="s">
        <v>6927</v>
      </c>
      <c r="B1871" s="157" t="s">
        <v>6928</v>
      </c>
      <c r="C1871" s="158"/>
      <c r="D1871" s="157" t="s">
        <v>29</v>
      </c>
      <c r="E1871" s="163" t="s">
        <v>4766</v>
      </c>
      <c r="F1871" s="160" t="s">
        <v>4764</v>
      </c>
      <c r="G1871" s="160" t="s">
        <v>4765</v>
      </c>
      <c r="H1871" s="161">
        <v>45</v>
      </c>
      <c r="I1871" s="162">
        <v>18</v>
      </c>
      <c r="J1871" s="161">
        <v>53.099999999999994</v>
      </c>
      <c r="K1871" s="162">
        <v>22</v>
      </c>
      <c r="L1871" s="161">
        <v>11.681999999999999</v>
      </c>
      <c r="M1871" s="161">
        <v>56.682000000000002</v>
      </c>
      <c r="N1871" s="161">
        <v>67</v>
      </c>
      <c r="O1871" s="156" t="str">
        <f t="shared" si="29"/>
        <v>BSRSL00015</v>
      </c>
    </row>
    <row r="1872" spans="1:15" ht="34.799999999999997">
      <c r="A1872" s="157" t="s">
        <v>2359</v>
      </c>
      <c r="B1872" s="157" t="s">
        <v>2360</v>
      </c>
      <c r="C1872" s="158"/>
      <c r="D1872" s="157" t="s">
        <v>26</v>
      </c>
      <c r="E1872" s="163" t="s">
        <v>4766</v>
      </c>
      <c r="F1872" s="160" t="s">
        <v>4764</v>
      </c>
      <c r="G1872" s="160" t="s">
        <v>4831</v>
      </c>
      <c r="H1872" s="161">
        <v>30</v>
      </c>
      <c r="I1872" s="162">
        <v>18</v>
      </c>
      <c r="J1872" s="161">
        <v>35.4</v>
      </c>
      <c r="K1872" s="162">
        <v>22</v>
      </c>
      <c r="L1872" s="161">
        <v>7.7879999999999994</v>
      </c>
      <c r="M1872" s="161">
        <v>37.787999999999997</v>
      </c>
      <c r="N1872" s="161">
        <v>45</v>
      </c>
      <c r="O1872" s="156" t="str">
        <f t="shared" si="29"/>
        <v>BSRSL00016</v>
      </c>
    </row>
    <row r="1873" spans="1:15" ht="34.799999999999997">
      <c r="A1873" s="157" t="s">
        <v>2365</v>
      </c>
      <c r="B1873" s="157" t="s">
        <v>2366</v>
      </c>
      <c r="C1873" s="158"/>
      <c r="D1873" s="157" t="s">
        <v>26</v>
      </c>
      <c r="E1873" s="163" t="s">
        <v>4766</v>
      </c>
      <c r="F1873" s="160" t="s">
        <v>4764</v>
      </c>
      <c r="G1873" s="160" t="s">
        <v>4831</v>
      </c>
      <c r="H1873" s="161">
        <v>50</v>
      </c>
      <c r="I1873" s="162">
        <v>18</v>
      </c>
      <c r="J1873" s="161">
        <v>59</v>
      </c>
      <c r="K1873" s="162">
        <v>22</v>
      </c>
      <c r="L1873" s="161">
        <v>12.98</v>
      </c>
      <c r="M1873" s="161">
        <v>62.980000000000004</v>
      </c>
      <c r="N1873" s="161">
        <v>74</v>
      </c>
      <c r="O1873" s="156" t="str">
        <f t="shared" si="29"/>
        <v>BSRSL00017</v>
      </c>
    </row>
    <row r="1874" spans="1:15" ht="34.799999999999997">
      <c r="A1874" s="157" t="s">
        <v>2367</v>
      </c>
      <c r="B1874" s="157" t="s">
        <v>2368</v>
      </c>
      <c r="C1874" s="158"/>
      <c r="D1874" s="157" t="s">
        <v>26</v>
      </c>
      <c r="E1874" s="163" t="s">
        <v>4766</v>
      </c>
      <c r="F1874" s="160" t="s">
        <v>4764</v>
      </c>
      <c r="G1874" s="160" t="s">
        <v>4831</v>
      </c>
      <c r="H1874" s="161">
        <v>5</v>
      </c>
      <c r="I1874" s="162">
        <v>28</v>
      </c>
      <c r="J1874" s="161">
        <v>6.4</v>
      </c>
      <c r="K1874" s="162">
        <v>22</v>
      </c>
      <c r="L1874" s="161">
        <v>1.4080000000000001</v>
      </c>
      <c r="M1874" s="161">
        <v>6.4080000000000004</v>
      </c>
      <c r="N1874" s="161">
        <v>8</v>
      </c>
      <c r="O1874" s="156" t="str">
        <f t="shared" si="29"/>
        <v>BSRSL00018</v>
      </c>
    </row>
    <row r="1875" spans="1:15" ht="34.799999999999997">
      <c r="A1875" s="157" t="s">
        <v>2369</v>
      </c>
      <c r="B1875" s="157" t="s">
        <v>2370</v>
      </c>
      <c r="C1875" s="158"/>
      <c r="D1875" s="157" t="s">
        <v>26</v>
      </c>
      <c r="E1875" s="163" t="s">
        <v>4766</v>
      </c>
      <c r="F1875" s="160" t="s">
        <v>4764</v>
      </c>
      <c r="G1875" s="160" t="s">
        <v>4831</v>
      </c>
      <c r="H1875" s="161">
        <v>30</v>
      </c>
      <c r="I1875" s="162">
        <v>28</v>
      </c>
      <c r="J1875" s="161">
        <v>38.4</v>
      </c>
      <c r="K1875" s="162">
        <v>22</v>
      </c>
      <c r="L1875" s="161">
        <v>8.4480000000000004</v>
      </c>
      <c r="M1875" s="161">
        <v>38.448</v>
      </c>
      <c r="N1875" s="161">
        <v>49</v>
      </c>
      <c r="O1875" s="156" t="str">
        <f t="shared" si="29"/>
        <v>BSRSL00019</v>
      </c>
    </row>
    <row r="1876" spans="1:15" ht="34.799999999999997">
      <c r="A1876" s="157" t="s">
        <v>2373</v>
      </c>
      <c r="B1876" s="157" t="s">
        <v>2374</v>
      </c>
      <c r="C1876" s="158"/>
      <c r="D1876" s="157" t="s">
        <v>26</v>
      </c>
      <c r="E1876" s="163" t="s">
        <v>4766</v>
      </c>
      <c r="F1876" s="160" t="s">
        <v>4764</v>
      </c>
      <c r="G1876" s="160" t="s">
        <v>4831</v>
      </c>
      <c r="H1876" s="161">
        <v>50</v>
      </c>
      <c r="I1876" s="162">
        <v>28</v>
      </c>
      <c r="J1876" s="161">
        <v>64</v>
      </c>
      <c r="K1876" s="162">
        <v>22</v>
      </c>
      <c r="L1876" s="161">
        <v>14.08</v>
      </c>
      <c r="M1876" s="161">
        <v>64.08</v>
      </c>
      <c r="N1876" s="161">
        <v>82</v>
      </c>
      <c r="O1876" s="156" t="str">
        <f t="shared" si="29"/>
        <v>BSRSL00020</v>
      </c>
    </row>
    <row r="1877" spans="1:15" ht="34.799999999999997">
      <c r="A1877" s="157" t="s">
        <v>2375</v>
      </c>
      <c r="B1877" s="157" t="s">
        <v>2376</v>
      </c>
      <c r="C1877" s="158"/>
      <c r="D1877" s="157" t="s">
        <v>26</v>
      </c>
      <c r="E1877" s="163" t="s">
        <v>4766</v>
      </c>
      <c r="F1877" s="160" t="s">
        <v>4764</v>
      </c>
      <c r="G1877" s="160" t="s">
        <v>4831</v>
      </c>
      <c r="H1877" s="161">
        <v>5</v>
      </c>
      <c r="I1877" s="162">
        <v>28</v>
      </c>
      <c r="J1877" s="161">
        <v>6.4</v>
      </c>
      <c r="K1877" s="162">
        <v>22</v>
      </c>
      <c r="L1877" s="161">
        <v>1.4080000000000001</v>
      </c>
      <c r="M1877" s="161">
        <v>6.4080000000000004</v>
      </c>
      <c r="N1877" s="161">
        <v>8</v>
      </c>
      <c r="O1877" s="156" t="str">
        <f t="shared" si="29"/>
        <v>BSRSL00021</v>
      </c>
    </row>
    <row r="1878" spans="1:15" ht="34.799999999999997">
      <c r="A1878" s="157" t="s">
        <v>3830</v>
      </c>
      <c r="B1878" s="157" t="s">
        <v>3831</v>
      </c>
      <c r="C1878" s="158"/>
      <c r="D1878" s="157" t="s">
        <v>29</v>
      </c>
      <c r="E1878" s="163" t="s">
        <v>4766</v>
      </c>
      <c r="F1878" s="160" t="s">
        <v>4764</v>
      </c>
      <c r="G1878" s="160" t="s">
        <v>9602</v>
      </c>
      <c r="H1878" s="161">
        <v>15</v>
      </c>
      <c r="I1878" s="162">
        <v>28</v>
      </c>
      <c r="J1878" s="161">
        <v>19.2</v>
      </c>
      <c r="K1878" s="162">
        <v>22</v>
      </c>
      <c r="L1878" s="161">
        <v>4.2240000000000002</v>
      </c>
      <c r="M1878" s="161">
        <v>19.224</v>
      </c>
      <c r="N1878" s="161">
        <v>25</v>
      </c>
      <c r="O1878" s="156" t="str">
        <f t="shared" si="29"/>
        <v>BSRSL00022</v>
      </c>
    </row>
    <row r="1879" spans="1:15" ht="34.799999999999997">
      <c r="A1879" s="157" t="s">
        <v>3832</v>
      </c>
      <c r="B1879" s="157" t="s">
        <v>3833</v>
      </c>
      <c r="C1879" s="158"/>
      <c r="D1879" s="157" t="s">
        <v>29</v>
      </c>
      <c r="E1879" s="163" t="s">
        <v>4766</v>
      </c>
      <c r="F1879" s="160" t="s">
        <v>4764</v>
      </c>
      <c r="G1879" s="160" t="s">
        <v>9602</v>
      </c>
      <c r="H1879" s="161">
        <v>45</v>
      </c>
      <c r="I1879" s="162">
        <v>28</v>
      </c>
      <c r="J1879" s="161">
        <v>57.6</v>
      </c>
      <c r="K1879" s="162">
        <v>22</v>
      </c>
      <c r="L1879" s="161">
        <v>12.672000000000001</v>
      </c>
      <c r="M1879" s="161">
        <v>57.671999999999997</v>
      </c>
      <c r="N1879" s="161">
        <v>74</v>
      </c>
      <c r="O1879" s="156" t="str">
        <f t="shared" si="29"/>
        <v>BSRSL00023</v>
      </c>
    </row>
    <row r="1880" spans="1:15" ht="34.799999999999997">
      <c r="A1880" s="157" t="s">
        <v>3834</v>
      </c>
      <c r="B1880" s="157" t="s">
        <v>3835</v>
      </c>
      <c r="C1880" s="158"/>
      <c r="D1880" s="157" t="s">
        <v>29</v>
      </c>
      <c r="E1880" s="163" t="s">
        <v>4766</v>
      </c>
      <c r="F1880" s="160" t="s">
        <v>4764</v>
      </c>
      <c r="G1880" s="160" t="s">
        <v>9602</v>
      </c>
      <c r="H1880" s="161">
        <v>45</v>
      </c>
      <c r="I1880" s="162">
        <v>28</v>
      </c>
      <c r="J1880" s="161">
        <v>57.6</v>
      </c>
      <c r="K1880" s="162">
        <v>22</v>
      </c>
      <c r="L1880" s="161">
        <v>12.672000000000001</v>
      </c>
      <c r="M1880" s="161">
        <v>57.671999999999997</v>
      </c>
      <c r="N1880" s="161">
        <v>74</v>
      </c>
      <c r="O1880" s="156" t="str">
        <f t="shared" si="29"/>
        <v>BSRSL00024</v>
      </c>
    </row>
    <row r="1881" spans="1:15" ht="34.799999999999997">
      <c r="A1881" s="157" t="s">
        <v>3836</v>
      </c>
      <c r="B1881" s="157" t="s">
        <v>3837</v>
      </c>
      <c r="C1881" s="158"/>
      <c r="D1881" s="157" t="s">
        <v>29</v>
      </c>
      <c r="E1881" s="163" t="s">
        <v>4766</v>
      </c>
      <c r="F1881" s="160" t="s">
        <v>4764</v>
      </c>
      <c r="G1881" s="160" t="s">
        <v>9602</v>
      </c>
      <c r="H1881" s="161">
        <v>25</v>
      </c>
      <c r="I1881" s="162">
        <v>28</v>
      </c>
      <c r="J1881" s="161">
        <v>32</v>
      </c>
      <c r="K1881" s="162">
        <v>22</v>
      </c>
      <c r="L1881" s="161">
        <v>7.04</v>
      </c>
      <c r="M1881" s="161">
        <v>32.04</v>
      </c>
      <c r="N1881" s="161">
        <v>41</v>
      </c>
      <c r="O1881" s="156" t="str">
        <f t="shared" si="29"/>
        <v>BSRSL00025</v>
      </c>
    </row>
    <row r="1882" spans="1:15" ht="34.799999999999997">
      <c r="A1882" s="157" t="s">
        <v>3840</v>
      </c>
      <c r="B1882" s="157" t="s">
        <v>3841</v>
      </c>
      <c r="C1882" s="158"/>
      <c r="D1882" s="157" t="s">
        <v>29</v>
      </c>
      <c r="E1882" s="163" t="s">
        <v>4766</v>
      </c>
      <c r="F1882" s="160" t="s">
        <v>4764</v>
      </c>
      <c r="G1882" s="160" t="s">
        <v>9602</v>
      </c>
      <c r="H1882" s="161">
        <v>215</v>
      </c>
      <c r="I1882" s="162">
        <v>28</v>
      </c>
      <c r="J1882" s="161">
        <v>275.2</v>
      </c>
      <c r="K1882" s="162">
        <v>22</v>
      </c>
      <c r="L1882" s="161">
        <v>60.543999999999997</v>
      </c>
      <c r="M1882" s="161">
        <v>275.54399999999998</v>
      </c>
      <c r="N1882" s="161">
        <v>353</v>
      </c>
      <c r="O1882" s="156" t="str">
        <f t="shared" si="29"/>
        <v>BSRSL00026</v>
      </c>
    </row>
    <row r="1883" spans="1:15" ht="34.799999999999997">
      <c r="A1883" s="157" t="s">
        <v>3842</v>
      </c>
      <c r="B1883" s="157" t="s">
        <v>3843</v>
      </c>
      <c r="C1883" s="158"/>
      <c r="D1883" s="157" t="s">
        <v>29</v>
      </c>
      <c r="E1883" s="163" t="s">
        <v>4766</v>
      </c>
      <c r="F1883" s="160" t="s">
        <v>4764</v>
      </c>
      <c r="G1883" s="160" t="s">
        <v>9602</v>
      </c>
      <c r="H1883" s="161">
        <v>215</v>
      </c>
      <c r="I1883" s="162">
        <v>28</v>
      </c>
      <c r="J1883" s="161">
        <v>275.2</v>
      </c>
      <c r="K1883" s="162">
        <v>22</v>
      </c>
      <c r="L1883" s="161">
        <v>60.543999999999997</v>
      </c>
      <c r="M1883" s="161">
        <v>275.54399999999998</v>
      </c>
      <c r="N1883" s="161">
        <v>353</v>
      </c>
      <c r="O1883" s="156" t="str">
        <f t="shared" si="29"/>
        <v>BSRSL00027</v>
      </c>
    </row>
    <row r="1884" spans="1:15" ht="34.799999999999997">
      <c r="A1884" s="157" t="s">
        <v>3844</v>
      </c>
      <c r="B1884" s="157" t="s">
        <v>3845</v>
      </c>
      <c r="C1884" s="158"/>
      <c r="D1884" s="157" t="s">
        <v>29</v>
      </c>
      <c r="E1884" s="163" t="s">
        <v>4766</v>
      </c>
      <c r="F1884" s="160" t="s">
        <v>4764</v>
      </c>
      <c r="G1884" s="160" t="s">
        <v>9602</v>
      </c>
      <c r="H1884" s="161">
        <v>15</v>
      </c>
      <c r="I1884" s="162">
        <v>28</v>
      </c>
      <c r="J1884" s="161">
        <v>19.2</v>
      </c>
      <c r="K1884" s="162">
        <v>22</v>
      </c>
      <c r="L1884" s="161">
        <v>4.2240000000000002</v>
      </c>
      <c r="M1884" s="161">
        <v>19.224</v>
      </c>
      <c r="N1884" s="161">
        <v>25</v>
      </c>
      <c r="O1884" s="156" t="str">
        <f t="shared" si="29"/>
        <v>BSRSL00028</v>
      </c>
    </row>
    <row r="1885" spans="1:15" ht="17.399999999999999">
      <c r="A1885" s="157" t="s">
        <v>6930</v>
      </c>
      <c r="B1885" s="157" t="s">
        <v>6931</v>
      </c>
      <c r="C1885" s="158"/>
      <c r="D1885" s="158"/>
      <c r="E1885" s="159"/>
      <c r="F1885" s="160" t="s">
        <v>4764</v>
      </c>
      <c r="G1885" s="160" t="s">
        <v>4767</v>
      </c>
      <c r="H1885" s="161">
        <v>10</v>
      </c>
      <c r="I1885" s="162">
        <v>18</v>
      </c>
      <c r="J1885" s="161">
        <v>11.799999999999999</v>
      </c>
      <c r="K1885" s="162">
        <v>22</v>
      </c>
      <c r="L1885" s="161">
        <v>2.5959999999999996</v>
      </c>
      <c r="M1885" s="161">
        <v>12.596</v>
      </c>
      <c r="N1885" s="161">
        <v>15</v>
      </c>
      <c r="O1885" s="156" t="str">
        <f t="shared" si="29"/>
        <v>BSRWT00056</v>
      </c>
    </row>
    <row r="1886" spans="1:15" ht="34.799999999999997">
      <c r="A1886" s="157" t="s">
        <v>3846</v>
      </c>
      <c r="B1886" s="157" t="s">
        <v>3847</v>
      </c>
      <c r="C1886" s="158"/>
      <c r="D1886" s="157" t="s">
        <v>29</v>
      </c>
      <c r="E1886" s="163" t="s">
        <v>4766</v>
      </c>
      <c r="F1886" s="160" t="s">
        <v>4764</v>
      </c>
      <c r="G1886" s="160" t="s">
        <v>9602</v>
      </c>
      <c r="H1886" s="161">
        <v>5</v>
      </c>
      <c r="I1886" s="162">
        <v>28</v>
      </c>
      <c r="J1886" s="161">
        <v>6.4</v>
      </c>
      <c r="K1886" s="162">
        <v>22</v>
      </c>
      <c r="L1886" s="161">
        <v>1.4080000000000001</v>
      </c>
      <c r="M1886" s="161">
        <v>6.4080000000000004</v>
      </c>
      <c r="N1886" s="161">
        <v>8</v>
      </c>
      <c r="O1886" s="156" t="str">
        <f t="shared" si="29"/>
        <v>BSRWT00057</v>
      </c>
    </row>
    <row r="1887" spans="1:15" ht="34.799999999999997">
      <c r="A1887" s="157" t="s">
        <v>3850</v>
      </c>
      <c r="B1887" s="157" t="s">
        <v>3851</v>
      </c>
      <c r="C1887" s="158"/>
      <c r="D1887" s="157" t="s">
        <v>29</v>
      </c>
      <c r="E1887" s="163" t="s">
        <v>4766</v>
      </c>
      <c r="F1887" s="160" t="s">
        <v>4764</v>
      </c>
      <c r="G1887" s="160" t="s">
        <v>9602</v>
      </c>
      <c r="H1887" s="161">
        <v>5</v>
      </c>
      <c r="I1887" s="162">
        <v>28</v>
      </c>
      <c r="J1887" s="161">
        <v>6.4</v>
      </c>
      <c r="K1887" s="162">
        <v>22</v>
      </c>
      <c r="L1887" s="161">
        <v>1.4080000000000001</v>
      </c>
      <c r="M1887" s="161">
        <v>6.4080000000000004</v>
      </c>
      <c r="N1887" s="161">
        <v>8</v>
      </c>
      <c r="O1887" s="156" t="str">
        <f t="shared" si="29"/>
        <v>BSRWT00058</v>
      </c>
    </row>
    <row r="1888" spans="1:15" ht="34.799999999999997">
      <c r="A1888" s="157" t="s">
        <v>3854</v>
      </c>
      <c r="B1888" s="157" t="s">
        <v>3855</v>
      </c>
      <c r="C1888" s="158"/>
      <c r="D1888" s="157" t="s">
        <v>29</v>
      </c>
      <c r="E1888" s="163" t="s">
        <v>4766</v>
      </c>
      <c r="F1888" s="160" t="s">
        <v>4764</v>
      </c>
      <c r="G1888" s="160" t="s">
        <v>9602</v>
      </c>
      <c r="H1888" s="161">
        <v>5</v>
      </c>
      <c r="I1888" s="162">
        <v>28</v>
      </c>
      <c r="J1888" s="161">
        <v>6.4</v>
      </c>
      <c r="K1888" s="162">
        <v>22</v>
      </c>
      <c r="L1888" s="161">
        <v>1.4080000000000001</v>
      </c>
      <c r="M1888" s="161">
        <v>6.4080000000000004</v>
      </c>
      <c r="N1888" s="161">
        <v>8</v>
      </c>
      <c r="O1888" s="156" t="str">
        <f t="shared" si="29"/>
        <v>BSRWT00059</v>
      </c>
    </row>
    <row r="1889" spans="1:15" ht="34.799999999999997">
      <c r="A1889" s="157" t="s">
        <v>3856</v>
      </c>
      <c r="B1889" s="157" t="s">
        <v>3857</v>
      </c>
      <c r="C1889" s="158"/>
      <c r="D1889" s="157" t="s">
        <v>29</v>
      </c>
      <c r="E1889" s="163" t="s">
        <v>4766</v>
      </c>
      <c r="F1889" s="160" t="s">
        <v>4764</v>
      </c>
      <c r="G1889" s="160" t="s">
        <v>9602</v>
      </c>
      <c r="H1889" s="161">
        <v>5</v>
      </c>
      <c r="I1889" s="162">
        <v>28</v>
      </c>
      <c r="J1889" s="161">
        <v>6.4</v>
      </c>
      <c r="K1889" s="162">
        <v>22</v>
      </c>
      <c r="L1889" s="161">
        <v>1.4080000000000001</v>
      </c>
      <c r="M1889" s="161">
        <v>6.4080000000000004</v>
      </c>
      <c r="N1889" s="161">
        <v>8</v>
      </c>
      <c r="O1889" s="156" t="str">
        <f t="shared" si="29"/>
        <v>BSRWT00060</v>
      </c>
    </row>
    <row r="1890" spans="1:15" ht="34.799999999999997">
      <c r="A1890" s="157" t="s">
        <v>3858</v>
      </c>
      <c r="B1890" s="157" t="s">
        <v>3859</v>
      </c>
      <c r="C1890" s="158"/>
      <c r="D1890" s="157" t="s">
        <v>29</v>
      </c>
      <c r="E1890" s="163" t="s">
        <v>4766</v>
      </c>
      <c r="F1890" s="160" t="s">
        <v>4764</v>
      </c>
      <c r="G1890" s="160" t="s">
        <v>9602</v>
      </c>
      <c r="H1890" s="161">
        <v>5</v>
      </c>
      <c r="I1890" s="162">
        <v>28</v>
      </c>
      <c r="J1890" s="161">
        <v>6.4</v>
      </c>
      <c r="K1890" s="162">
        <v>22</v>
      </c>
      <c r="L1890" s="161">
        <v>1.4080000000000001</v>
      </c>
      <c r="M1890" s="161">
        <v>6.4080000000000004</v>
      </c>
      <c r="N1890" s="161">
        <v>8</v>
      </c>
      <c r="O1890" s="156" t="str">
        <f t="shared" si="29"/>
        <v>BSRWT00061</v>
      </c>
    </row>
    <row r="1891" spans="1:15" ht="34.799999999999997">
      <c r="A1891" s="157" t="s">
        <v>3862</v>
      </c>
      <c r="B1891" s="157" t="s">
        <v>3863</v>
      </c>
      <c r="C1891" s="158"/>
      <c r="D1891" s="157" t="s">
        <v>29</v>
      </c>
      <c r="E1891" s="163" t="s">
        <v>4766</v>
      </c>
      <c r="F1891" s="160" t="s">
        <v>4764</v>
      </c>
      <c r="G1891" s="160" t="s">
        <v>9602</v>
      </c>
      <c r="H1891" s="161">
        <v>5</v>
      </c>
      <c r="I1891" s="162">
        <v>28</v>
      </c>
      <c r="J1891" s="161">
        <v>6.4</v>
      </c>
      <c r="K1891" s="162">
        <v>22</v>
      </c>
      <c r="L1891" s="161">
        <v>1.4080000000000001</v>
      </c>
      <c r="M1891" s="161">
        <v>6.4080000000000004</v>
      </c>
      <c r="N1891" s="161">
        <v>8</v>
      </c>
      <c r="O1891" s="156" t="str">
        <f t="shared" si="29"/>
        <v>BSRWT00062</v>
      </c>
    </row>
    <row r="1892" spans="1:15" ht="34.799999999999997">
      <c r="A1892" s="157" t="s">
        <v>3866</v>
      </c>
      <c r="B1892" s="157" t="s">
        <v>3867</v>
      </c>
      <c r="C1892" s="158"/>
      <c r="D1892" s="157" t="s">
        <v>29</v>
      </c>
      <c r="E1892" s="163" t="s">
        <v>4766</v>
      </c>
      <c r="F1892" s="160" t="s">
        <v>4764</v>
      </c>
      <c r="G1892" s="160" t="s">
        <v>9602</v>
      </c>
      <c r="H1892" s="161">
        <v>5</v>
      </c>
      <c r="I1892" s="162">
        <v>28</v>
      </c>
      <c r="J1892" s="161">
        <v>6.4</v>
      </c>
      <c r="K1892" s="162">
        <v>22</v>
      </c>
      <c r="L1892" s="161">
        <v>1.4080000000000001</v>
      </c>
      <c r="M1892" s="161">
        <v>6.4080000000000004</v>
      </c>
      <c r="N1892" s="161">
        <v>8</v>
      </c>
      <c r="O1892" s="156" t="str">
        <f t="shared" si="29"/>
        <v>BSRWT00063</v>
      </c>
    </row>
    <row r="1893" spans="1:15" ht="34.799999999999997">
      <c r="A1893" s="157" t="s">
        <v>3868</v>
      </c>
      <c r="B1893" s="157" t="s">
        <v>3869</v>
      </c>
      <c r="C1893" s="158"/>
      <c r="D1893" s="157" t="s">
        <v>29</v>
      </c>
      <c r="E1893" s="163" t="s">
        <v>4766</v>
      </c>
      <c r="F1893" s="160" t="s">
        <v>4764</v>
      </c>
      <c r="G1893" s="160" t="s">
        <v>9602</v>
      </c>
      <c r="H1893" s="161">
        <v>5</v>
      </c>
      <c r="I1893" s="162">
        <v>28</v>
      </c>
      <c r="J1893" s="161">
        <v>6.4</v>
      </c>
      <c r="K1893" s="162">
        <v>22</v>
      </c>
      <c r="L1893" s="161">
        <v>1.4080000000000001</v>
      </c>
      <c r="M1893" s="161">
        <v>6.4080000000000004</v>
      </c>
      <c r="N1893" s="161">
        <v>8</v>
      </c>
      <c r="O1893" s="156" t="str">
        <f t="shared" si="29"/>
        <v>BSRWT00064</v>
      </c>
    </row>
    <row r="1894" spans="1:15" ht="34.799999999999997">
      <c r="A1894" s="157" t="s">
        <v>6932</v>
      </c>
      <c r="B1894" s="157" t="s">
        <v>6933</v>
      </c>
      <c r="C1894" s="158"/>
      <c r="D1894" s="157" t="s">
        <v>29</v>
      </c>
      <c r="E1894" s="163" t="s">
        <v>4766</v>
      </c>
      <c r="F1894" s="160" t="s">
        <v>4764</v>
      </c>
      <c r="G1894" s="160" t="s">
        <v>9602</v>
      </c>
      <c r="H1894" s="161">
        <v>5</v>
      </c>
      <c r="I1894" s="162">
        <v>28</v>
      </c>
      <c r="J1894" s="161">
        <v>6.4</v>
      </c>
      <c r="K1894" s="162">
        <v>22</v>
      </c>
      <c r="L1894" s="161">
        <v>1.4080000000000001</v>
      </c>
      <c r="M1894" s="161">
        <v>6.4080000000000004</v>
      </c>
      <c r="N1894" s="161">
        <v>8</v>
      </c>
      <c r="O1894" s="156" t="str">
        <f t="shared" si="29"/>
        <v>BSRWT00065</v>
      </c>
    </row>
    <row r="1895" spans="1:15" ht="34.799999999999997">
      <c r="A1895" s="157" t="s">
        <v>3870</v>
      </c>
      <c r="B1895" s="157" t="s">
        <v>3871</v>
      </c>
      <c r="C1895" s="158"/>
      <c r="D1895" s="157" t="s">
        <v>29</v>
      </c>
      <c r="E1895" s="163" t="s">
        <v>4766</v>
      </c>
      <c r="F1895" s="160" t="s">
        <v>4764</v>
      </c>
      <c r="G1895" s="160" t="s">
        <v>9602</v>
      </c>
      <c r="H1895" s="161">
        <v>5</v>
      </c>
      <c r="I1895" s="162">
        <v>28</v>
      </c>
      <c r="J1895" s="161">
        <v>6.4</v>
      </c>
      <c r="K1895" s="162">
        <v>22</v>
      </c>
      <c r="L1895" s="161">
        <v>1.4080000000000001</v>
      </c>
      <c r="M1895" s="161">
        <v>6.4080000000000004</v>
      </c>
      <c r="N1895" s="161">
        <v>8</v>
      </c>
      <c r="O1895" s="156" t="str">
        <f t="shared" si="29"/>
        <v>BSRWT00066</v>
      </c>
    </row>
    <row r="1896" spans="1:15" ht="34.799999999999997">
      <c r="A1896" s="157" t="s">
        <v>3872</v>
      </c>
      <c r="B1896" s="157" t="s">
        <v>3873</v>
      </c>
      <c r="C1896" s="158"/>
      <c r="D1896" s="157" t="s">
        <v>29</v>
      </c>
      <c r="E1896" s="163" t="s">
        <v>4766</v>
      </c>
      <c r="F1896" s="160" t="s">
        <v>4764</v>
      </c>
      <c r="G1896" s="160" t="s">
        <v>9602</v>
      </c>
      <c r="H1896" s="161">
        <v>5</v>
      </c>
      <c r="I1896" s="162">
        <v>28</v>
      </c>
      <c r="J1896" s="161">
        <v>6.4</v>
      </c>
      <c r="K1896" s="162">
        <v>22</v>
      </c>
      <c r="L1896" s="161">
        <v>1.4080000000000001</v>
      </c>
      <c r="M1896" s="161">
        <v>6.4080000000000004</v>
      </c>
      <c r="N1896" s="161">
        <v>8</v>
      </c>
      <c r="O1896" s="156" t="str">
        <f t="shared" si="29"/>
        <v>BSRWT00067</v>
      </c>
    </row>
    <row r="1897" spans="1:15" ht="34.799999999999997">
      <c r="A1897" s="157" t="s">
        <v>6934</v>
      </c>
      <c r="B1897" s="157" t="s">
        <v>6935</v>
      </c>
      <c r="C1897" s="158"/>
      <c r="D1897" s="157" t="s">
        <v>26</v>
      </c>
      <c r="E1897" s="163" t="s">
        <v>4766</v>
      </c>
      <c r="F1897" s="160" t="s">
        <v>4764</v>
      </c>
      <c r="G1897" s="160" t="s">
        <v>4765</v>
      </c>
      <c r="H1897" s="161">
        <v>5</v>
      </c>
      <c r="I1897" s="162">
        <v>18</v>
      </c>
      <c r="J1897" s="161">
        <v>5.8999999999999995</v>
      </c>
      <c r="K1897" s="162">
        <v>22</v>
      </c>
      <c r="L1897" s="161">
        <v>1.2979999999999998</v>
      </c>
      <c r="M1897" s="161">
        <v>6.298</v>
      </c>
      <c r="N1897" s="161">
        <v>7</v>
      </c>
      <c r="O1897" s="156" t="str">
        <f t="shared" si="29"/>
        <v>BSRYL00018</v>
      </c>
    </row>
    <row r="1898" spans="1:15" ht="34.799999999999997">
      <c r="A1898" s="157" t="s">
        <v>6936</v>
      </c>
      <c r="B1898" s="157" t="s">
        <v>6937</v>
      </c>
      <c r="C1898" s="158"/>
      <c r="D1898" s="157" t="s">
        <v>4634</v>
      </c>
      <c r="E1898" s="163" t="s">
        <v>4770</v>
      </c>
      <c r="F1898" s="160" t="s">
        <v>4764</v>
      </c>
      <c r="G1898" s="160" t="s">
        <v>4767</v>
      </c>
      <c r="H1898" s="161">
        <v>250</v>
      </c>
      <c r="I1898" s="162">
        <v>18</v>
      </c>
      <c r="J1898" s="161">
        <v>295</v>
      </c>
      <c r="K1898" s="162">
        <v>22</v>
      </c>
      <c r="L1898" s="161">
        <v>64.900000000000006</v>
      </c>
      <c r="M1898" s="161">
        <v>314.89999999999998</v>
      </c>
      <c r="N1898" s="161">
        <v>372</v>
      </c>
      <c r="O1898" s="156" t="str">
        <f t="shared" si="29"/>
        <v>BSRYL00080</v>
      </c>
    </row>
    <row r="1899" spans="1:15" ht="17.399999999999999">
      <c r="A1899" s="157" t="s">
        <v>6938</v>
      </c>
      <c r="B1899" s="157" t="s">
        <v>6939</v>
      </c>
      <c r="C1899" s="158"/>
      <c r="D1899" s="158"/>
      <c r="E1899" s="159"/>
      <c r="F1899" s="160" t="s">
        <v>4764</v>
      </c>
      <c r="G1899" s="160" t="s">
        <v>4767</v>
      </c>
      <c r="H1899" s="161">
        <v>5</v>
      </c>
      <c r="I1899" s="162">
        <v>18</v>
      </c>
      <c r="J1899" s="161">
        <v>5.8999999999999995</v>
      </c>
      <c r="K1899" s="162">
        <v>22</v>
      </c>
      <c r="L1899" s="161">
        <v>1.2979999999999998</v>
      </c>
      <c r="M1899" s="161">
        <v>6.298</v>
      </c>
      <c r="N1899" s="161">
        <v>7</v>
      </c>
      <c r="O1899" s="156" t="str">
        <f t="shared" si="29"/>
        <v>BSRYL00106</v>
      </c>
    </row>
    <row r="1900" spans="1:15" ht="17.399999999999999">
      <c r="A1900" s="157" t="s">
        <v>6940</v>
      </c>
      <c r="B1900" s="157" t="s">
        <v>6941</v>
      </c>
      <c r="C1900" s="158"/>
      <c r="D1900" s="158"/>
      <c r="E1900" s="159"/>
      <c r="F1900" s="160" t="s">
        <v>4764</v>
      </c>
      <c r="G1900" s="160" t="s">
        <v>4767</v>
      </c>
      <c r="H1900" s="161">
        <v>310</v>
      </c>
      <c r="I1900" s="162">
        <v>18</v>
      </c>
      <c r="J1900" s="161">
        <v>365.79999999999995</v>
      </c>
      <c r="K1900" s="162">
        <v>22</v>
      </c>
      <c r="L1900" s="161">
        <v>80.475999999999985</v>
      </c>
      <c r="M1900" s="161">
        <v>390.476</v>
      </c>
      <c r="N1900" s="161">
        <v>461</v>
      </c>
      <c r="O1900" s="156" t="str">
        <f t="shared" si="29"/>
        <v>BSRYL00108</v>
      </c>
    </row>
    <row r="1901" spans="1:15" ht="17.399999999999999">
      <c r="A1901" s="157" t="s">
        <v>6942</v>
      </c>
      <c r="B1901" s="157" t="s">
        <v>6943</v>
      </c>
      <c r="C1901" s="158"/>
      <c r="D1901" s="158"/>
      <c r="E1901" s="159"/>
      <c r="F1901" s="160" t="s">
        <v>4764</v>
      </c>
      <c r="G1901" s="160" t="s">
        <v>4767</v>
      </c>
      <c r="H1901" s="161">
        <v>310</v>
      </c>
      <c r="I1901" s="162">
        <v>18</v>
      </c>
      <c r="J1901" s="161">
        <v>365.79999999999995</v>
      </c>
      <c r="K1901" s="162">
        <v>22</v>
      </c>
      <c r="L1901" s="161">
        <v>80.475999999999985</v>
      </c>
      <c r="M1901" s="161">
        <v>390.476</v>
      </c>
      <c r="N1901" s="161">
        <v>461</v>
      </c>
      <c r="O1901" s="156" t="str">
        <f t="shared" si="29"/>
        <v>BSRYL00109</v>
      </c>
    </row>
    <row r="1902" spans="1:15" ht="17.399999999999999">
      <c r="A1902" s="157" t="s">
        <v>6944</v>
      </c>
      <c r="B1902" s="157" t="s">
        <v>6945</v>
      </c>
      <c r="C1902" s="158"/>
      <c r="D1902" s="158"/>
      <c r="E1902" s="159"/>
      <c r="F1902" s="160" t="s">
        <v>4764</v>
      </c>
      <c r="G1902" s="160" t="s">
        <v>4767</v>
      </c>
      <c r="H1902" s="161">
        <v>310</v>
      </c>
      <c r="I1902" s="162">
        <v>18</v>
      </c>
      <c r="J1902" s="161">
        <v>365.79999999999995</v>
      </c>
      <c r="K1902" s="162">
        <v>22</v>
      </c>
      <c r="L1902" s="161">
        <v>80.475999999999985</v>
      </c>
      <c r="M1902" s="161">
        <v>390.476</v>
      </c>
      <c r="N1902" s="161">
        <v>461</v>
      </c>
      <c r="O1902" s="156" t="str">
        <f t="shared" si="29"/>
        <v>BSRYL00110</v>
      </c>
    </row>
    <row r="1903" spans="1:15" ht="34.799999999999997">
      <c r="A1903" s="157" t="s">
        <v>2980</v>
      </c>
      <c r="B1903" s="157" t="s">
        <v>2981</v>
      </c>
      <c r="C1903" s="158"/>
      <c r="D1903" s="157" t="s">
        <v>29</v>
      </c>
      <c r="E1903" s="163" t="s">
        <v>4766</v>
      </c>
      <c r="F1903" s="160" t="s">
        <v>4764</v>
      </c>
      <c r="G1903" s="160" t="s">
        <v>4765</v>
      </c>
      <c r="H1903" s="161">
        <v>100</v>
      </c>
      <c r="I1903" s="162">
        <v>28</v>
      </c>
      <c r="J1903" s="161">
        <v>128</v>
      </c>
      <c r="K1903" s="162">
        <v>22</v>
      </c>
      <c r="L1903" s="161">
        <v>28.16</v>
      </c>
      <c r="M1903" s="161">
        <v>128.16</v>
      </c>
      <c r="N1903" s="161">
        <v>164</v>
      </c>
      <c r="O1903" s="156" t="str">
        <f t="shared" si="29"/>
        <v>BSSBK00001</v>
      </c>
    </row>
    <row r="1904" spans="1:15" ht="34.799999999999997">
      <c r="A1904" s="157" t="s">
        <v>355</v>
      </c>
      <c r="B1904" s="157" t="s">
        <v>1009</v>
      </c>
      <c r="C1904" s="158"/>
      <c r="D1904" s="157" t="s">
        <v>27</v>
      </c>
      <c r="E1904" s="163" t="s">
        <v>4766</v>
      </c>
      <c r="F1904" s="160" t="s">
        <v>4764</v>
      </c>
      <c r="G1904" s="160" t="s">
        <v>4765</v>
      </c>
      <c r="H1904" s="161">
        <v>145</v>
      </c>
      <c r="I1904" s="162">
        <v>28</v>
      </c>
      <c r="J1904" s="161">
        <v>185.6</v>
      </c>
      <c r="K1904" s="162">
        <v>22</v>
      </c>
      <c r="L1904" s="161">
        <v>40.832000000000001</v>
      </c>
      <c r="M1904" s="161">
        <v>185.83199999999999</v>
      </c>
      <c r="N1904" s="161">
        <v>238</v>
      </c>
      <c r="O1904" s="156" t="str">
        <f t="shared" si="29"/>
        <v>BSSBK00003</v>
      </c>
    </row>
    <row r="1905" spans="1:15" ht="17.399999999999999">
      <c r="A1905" s="157" t="s">
        <v>6946</v>
      </c>
      <c r="B1905" s="157" t="s">
        <v>6947</v>
      </c>
      <c r="C1905" s="158"/>
      <c r="D1905" s="158"/>
      <c r="E1905" s="159"/>
      <c r="F1905" s="160" t="s">
        <v>4764</v>
      </c>
      <c r="G1905" s="160" t="s">
        <v>4765</v>
      </c>
      <c r="H1905" s="161">
        <v>95</v>
      </c>
      <c r="I1905" s="162">
        <v>28</v>
      </c>
      <c r="J1905" s="161">
        <v>121.60000000000001</v>
      </c>
      <c r="K1905" s="162">
        <v>22</v>
      </c>
      <c r="L1905" s="161">
        <v>26.752000000000002</v>
      </c>
      <c r="M1905" s="161">
        <v>121.75200000000001</v>
      </c>
      <c r="N1905" s="161">
        <v>156</v>
      </c>
      <c r="O1905" s="156" t="str">
        <f t="shared" si="29"/>
        <v>BSSBK00004</v>
      </c>
    </row>
    <row r="1906" spans="1:15" ht="34.799999999999997">
      <c r="A1906" s="157" t="s">
        <v>3874</v>
      </c>
      <c r="B1906" s="157" t="s">
        <v>3875</v>
      </c>
      <c r="C1906" s="158"/>
      <c r="D1906" s="157" t="s">
        <v>29</v>
      </c>
      <c r="E1906" s="163" t="s">
        <v>4766</v>
      </c>
      <c r="F1906" s="160" t="s">
        <v>4764</v>
      </c>
      <c r="G1906" s="160" t="s">
        <v>4767</v>
      </c>
      <c r="H1906" s="161">
        <v>135</v>
      </c>
      <c r="I1906" s="162">
        <v>28</v>
      </c>
      <c r="J1906" s="161">
        <v>172.8</v>
      </c>
      <c r="K1906" s="162">
        <v>22</v>
      </c>
      <c r="L1906" s="161">
        <v>38.016000000000005</v>
      </c>
      <c r="M1906" s="161">
        <v>173.01600000000002</v>
      </c>
      <c r="N1906" s="161">
        <v>221</v>
      </c>
      <c r="O1906" s="156" t="str">
        <f t="shared" si="29"/>
        <v>BSSBK00007</v>
      </c>
    </row>
    <row r="1907" spans="1:15" ht="34.799999999999997">
      <c r="A1907" s="157" t="s">
        <v>327</v>
      </c>
      <c r="B1907" s="157" t="s">
        <v>1012</v>
      </c>
      <c r="C1907" s="158"/>
      <c r="D1907" s="157" t="s">
        <v>26</v>
      </c>
      <c r="E1907" s="163" t="s">
        <v>4766</v>
      </c>
      <c r="F1907" s="160" t="s">
        <v>4764</v>
      </c>
      <c r="G1907" s="160" t="s">
        <v>4831</v>
      </c>
      <c r="H1907" s="161">
        <v>125</v>
      </c>
      <c r="I1907" s="162">
        <v>28</v>
      </c>
      <c r="J1907" s="161">
        <v>160</v>
      </c>
      <c r="K1907" s="162">
        <v>22</v>
      </c>
      <c r="L1907" s="161">
        <v>35.200000000000003</v>
      </c>
      <c r="M1907" s="161">
        <v>160.19999999999999</v>
      </c>
      <c r="N1907" s="161">
        <v>205</v>
      </c>
      <c r="O1907" s="156" t="str">
        <f t="shared" si="29"/>
        <v>BSSBK00008</v>
      </c>
    </row>
    <row r="1908" spans="1:15" ht="34.799999999999997">
      <c r="A1908" s="157" t="s">
        <v>6948</v>
      </c>
      <c r="B1908" s="157" t="s">
        <v>6949</v>
      </c>
      <c r="C1908" s="158"/>
      <c r="D1908" s="157" t="s">
        <v>29</v>
      </c>
      <c r="E1908" s="163" t="s">
        <v>4766</v>
      </c>
      <c r="F1908" s="160" t="s">
        <v>4828</v>
      </c>
      <c r="G1908" s="160" t="s">
        <v>4765</v>
      </c>
      <c r="H1908" s="161">
        <v>1065</v>
      </c>
      <c r="I1908" s="162">
        <v>18</v>
      </c>
      <c r="J1908" s="161">
        <v>1257</v>
      </c>
      <c r="K1908" s="162">
        <v>22</v>
      </c>
      <c r="L1908" s="161">
        <v>276.47399999999999</v>
      </c>
      <c r="M1908" s="161">
        <v>1341</v>
      </c>
      <c r="N1908" s="161">
        <v>1583</v>
      </c>
      <c r="O1908" s="156" t="str">
        <f t="shared" si="29"/>
        <v>BSTBK00003</v>
      </c>
    </row>
    <row r="1909" spans="1:15" ht="17.399999999999999">
      <c r="A1909" s="157" t="s">
        <v>6950</v>
      </c>
      <c r="B1909" s="157" t="s">
        <v>6951</v>
      </c>
      <c r="C1909" s="158"/>
      <c r="D1909" s="158"/>
      <c r="E1909" s="159"/>
      <c r="F1909" s="160" t="s">
        <v>4828</v>
      </c>
      <c r="G1909" s="160" t="s">
        <v>4765</v>
      </c>
      <c r="H1909" s="161">
        <v>1065</v>
      </c>
      <c r="I1909" s="162">
        <v>18</v>
      </c>
      <c r="J1909" s="161">
        <v>1257</v>
      </c>
      <c r="K1909" s="162">
        <v>22</v>
      </c>
      <c r="L1909" s="161">
        <v>276.47399999999999</v>
      </c>
      <c r="M1909" s="161">
        <v>1341</v>
      </c>
      <c r="N1909" s="161">
        <v>1583</v>
      </c>
      <c r="O1909" s="156" t="str">
        <f t="shared" si="29"/>
        <v>BSTBK00006</v>
      </c>
    </row>
    <row r="1910" spans="1:15" ht="34.799999999999997">
      <c r="A1910" s="157" t="s">
        <v>6952</v>
      </c>
      <c r="B1910" s="157" t="s">
        <v>6953</v>
      </c>
      <c r="C1910" s="158"/>
      <c r="D1910" s="157" t="s">
        <v>29</v>
      </c>
      <c r="E1910" s="163" t="s">
        <v>4766</v>
      </c>
      <c r="F1910" s="160" t="s">
        <v>4828</v>
      </c>
      <c r="G1910" s="160" t="s">
        <v>4765</v>
      </c>
      <c r="H1910" s="161">
        <v>405</v>
      </c>
      <c r="I1910" s="162">
        <v>18</v>
      </c>
      <c r="J1910" s="161">
        <v>477.9</v>
      </c>
      <c r="K1910" s="162">
        <v>22</v>
      </c>
      <c r="L1910" s="161">
        <v>105.13799999999999</v>
      </c>
      <c r="M1910" s="161">
        <v>510.13799999999998</v>
      </c>
      <c r="N1910" s="161">
        <v>602</v>
      </c>
      <c r="O1910" s="156" t="str">
        <f t="shared" si="29"/>
        <v>BSTBK00007</v>
      </c>
    </row>
    <row r="1911" spans="1:15" ht="34.799999999999997">
      <c r="A1911" s="157" t="s">
        <v>6954</v>
      </c>
      <c r="B1911" s="157" t="s">
        <v>6955</v>
      </c>
      <c r="C1911" s="158"/>
      <c r="D1911" s="158"/>
      <c r="E1911" s="163" t="s">
        <v>4766</v>
      </c>
      <c r="F1911" s="160" t="s">
        <v>4828</v>
      </c>
      <c r="G1911" s="160" t="s">
        <v>4765</v>
      </c>
      <c r="H1911" s="161">
        <v>915</v>
      </c>
      <c r="I1911" s="162">
        <v>28</v>
      </c>
      <c r="J1911" s="161">
        <v>1171</v>
      </c>
      <c r="K1911" s="162">
        <v>22</v>
      </c>
      <c r="L1911" s="161">
        <v>257.66399999999999</v>
      </c>
      <c r="M1911" s="161">
        <v>1173</v>
      </c>
      <c r="N1911" s="161">
        <v>1501</v>
      </c>
      <c r="O1911" s="156" t="str">
        <f t="shared" si="29"/>
        <v>BSTBK00008</v>
      </c>
    </row>
    <row r="1912" spans="1:15" ht="17.399999999999999">
      <c r="A1912" s="157" t="s">
        <v>6956</v>
      </c>
      <c r="B1912" s="157" t="s">
        <v>6957</v>
      </c>
      <c r="C1912" s="158"/>
      <c r="D1912" s="158"/>
      <c r="E1912" s="159"/>
      <c r="F1912" s="160" t="s">
        <v>4828</v>
      </c>
      <c r="G1912" s="160" t="s">
        <v>4767</v>
      </c>
      <c r="H1912" s="161">
        <v>1065</v>
      </c>
      <c r="I1912" s="162">
        <v>28</v>
      </c>
      <c r="J1912" s="161">
        <v>1363</v>
      </c>
      <c r="K1912" s="162">
        <v>22</v>
      </c>
      <c r="L1912" s="161">
        <v>299.904</v>
      </c>
      <c r="M1912" s="161">
        <v>1365</v>
      </c>
      <c r="N1912" s="161">
        <v>1747</v>
      </c>
      <c r="O1912" s="156" t="str">
        <f t="shared" si="29"/>
        <v>BSTBK00019</v>
      </c>
    </row>
    <row r="1913" spans="1:15" ht="34.799999999999997">
      <c r="A1913" s="157" t="s">
        <v>2982</v>
      </c>
      <c r="B1913" s="157" t="s">
        <v>2983</v>
      </c>
      <c r="C1913" s="158"/>
      <c r="D1913" s="157" t="s">
        <v>4634</v>
      </c>
      <c r="E1913" s="163" t="s">
        <v>4770</v>
      </c>
      <c r="F1913" s="160" t="s">
        <v>4828</v>
      </c>
      <c r="G1913" s="160" t="s">
        <v>4767</v>
      </c>
      <c r="H1913" s="161">
        <v>1100</v>
      </c>
      <c r="I1913" s="162">
        <v>18</v>
      </c>
      <c r="J1913" s="161">
        <v>1298</v>
      </c>
      <c r="K1913" s="162">
        <v>22</v>
      </c>
      <c r="L1913" s="161">
        <v>285.56</v>
      </c>
      <c r="M1913" s="161">
        <v>1386</v>
      </c>
      <c r="N1913" s="161">
        <v>1635</v>
      </c>
      <c r="O1913" s="156" t="str">
        <f t="shared" si="29"/>
        <v>BSTBK00020</v>
      </c>
    </row>
    <row r="1914" spans="1:15" ht="34.799999999999997">
      <c r="A1914" s="157" t="s">
        <v>6958</v>
      </c>
      <c r="B1914" s="157" t="s">
        <v>6959</v>
      </c>
      <c r="C1914" s="158"/>
      <c r="D1914" s="157" t="s">
        <v>4634</v>
      </c>
      <c r="E1914" s="163" t="s">
        <v>4770</v>
      </c>
      <c r="F1914" s="160" t="s">
        <v>4828</v>
      </c>
      <c r="G1914" s="160" t="s">
        <v>4767</v>
      </c>
      <c r="H1914" s="161">
        <v>905</v>
      </c>
      <c r="I1914" s="162">
        <v>28</v>
      </c>
      <c r="J1914" s="161">
        <v>1158</v>
      </c>
      <c r="K1914" s="162">
        <v>22</v>
      </c>
      <c r="L1914" s="161">
        <v>254.84800000000001</v>
      </c>
      <c r="M1914" s="161">
        <v>1160</v>
      </c>
      <c r="N1914" s="161">
        <v>1485</v>
      </c>
      <c r="O1914" s="156" t="str">
        <f t="shared" si="29"/>
        <v>BSTBK00021</v>
      </c>
    </row>
    <row r="1915" spans="1:15" ht="34.799999999999997">
      <c r="A1915" s="157" t="s">
        <v>3880</v>
      </c>
      <c r="B1915" s="157" t="s">
        <v>3881</v>
      </c>
      <c r="C1915" s="158"/>
      <c r="D1915" s="157" t="s">
        <v>29</v>
      </c>
      <c r="E1915" s="163" t="s">
        <v>4766</v>
      </c>
      <c r="F1915" s="160" t="s">
        <v>4828</v>
      </c>
      <c r="G1915" s="160" t="s">
        <v>4767</v>
      </c>
      <c r="H1915" s="161">
        <v>1190</v>
      </c>
      <c r="I1915" s="162">
        <v>18</v>
      </c>
      <c r="J1915" s="161">
        <v>1404</v>
      </c>
      <c r="K1915" s="162">
        <v>22</v>
      </c>
      <c r="L1915" s="161">
        <v>308.92399999999998</v>
      </c>
      <c r="M1915" s="161">
        <v>1499</v>
      </c>
      <c r="N1915" s="161">
        <v>1769</v>
      </c>
      <c r="O1915" s="156" t="str">
        <f t="shared" si="29"/>
        <v>BSTBK00022</v>
      </c>
    </row>
    <row r="1916" spans="1:15" ht="34.799999999999997">
      <c r="A1916" s="157" t="s">
        <v>404</v>
      </c>
      <c r="B1916" s="157" t="s">
        <v>1014</v>
      </c>
      <c r="C1916" s="158"/>
      <c r="D1916" s="157" t="s">
        <v>27</v>
      </c>
      <c r="E1916" s="163" t="s">
        <v>4766</v>
      </c>
      <c r="F1916" s="160" t="s">
        <v>4828</v>
      </c>
      <c r="G1916" s="160" t="s">
        <v>4765</v>
      </c>
      <c r="H1916" s="161">
        <v>1545</v>
      </c>
      <c r="I1916" s="162">
        <v>18</v>
      </c>
      <c r="J1916" s="161">
        <v>1823</v>
      </c>
      <c r="K1916" s="162">
        <v>22</v>
      </c>
      <c r="L1916" s="161">
        <v>401.08199999999999</v>
      </c>
      <c r="M1916" s="161">
        <v>1946</v>
      </c>
      <c r="N1916" s="161">
        <v>2296</v>
      </c>
      <c r="O1916" s="156" t="str">
        <f t="shared" si="29"/>
        <v>BSTBK00023</v>
      </c>
    </row>
    <row r="1917" spans="1:15" ht="34.799999999999997">
      <c r="A1917" s="157" t="s">
        <v>2380</v>
      </c>
      <c r="B1917" s="157" t="s">
        <v>2382</v>
      </c>
      <c r="C1917" s="158"/>
      <c r="D1917" s="157" t="s">
        <v>26</v>
      </c>
      <c r="E1917" s="163" t="s">
        <v>4766</v>
      </c>
      <c r="F1917" s="160" t="s">
        <v>4828</v>
      </c>
      <c r="G1917" s="160" t="s">
        <v>4831</v>
      </c>
      <c r="H1917" s="161">
        <v>1130</v>
      </c>
      <c r="I1917" s="162">
        <v>18</v>
      </c>
      <c r="J1917" s="161">
        <v>1333</v>
      </c>
      <c r="K1917" s="162">
        <v>22</v>
      </c>
      <c r="L1917" s="161">
        <v>293.34799999999996</v>
      </c>
      <c r="M1917" s="161">
        <v>1423</v>
      </c>
      <c r="N1917" s="161">
        <v>1680</v>
      </c>
      <c r="O1917" s="156" t="str">
        <f t="shared" si="29"/>
        <v>BSTNA00019</v>
      </c>
    </row>
    <row r="1918" spans="1:15" ht="34.799999999999997">
      <c r="A1918" s="157" t="s">
        <v>6960</v>
      </c>
      <c r="B1918" s="157" t="s">
        <v>6961</v>
      </c>
      <c r="C1918" s="158"/>
      <c r="D1918" s="158"/>
      <c r="E1918" s="163" t="s">
        <v>4766</v>
      </c>
      <c r="F1918" s="160" t="s">
        <v>4828</v>
      </c>
      <c r="G1918" s="160" t="s">
        <v>9602</v>
      </c>
      <c r="H1918" s="161">
        <v>1125</v>
      </c>
      <c r="I1918" s="162">
        <v>28</v>
      </c>
      <c r="J1918" s="161">
        <v>1440</v>
      </c>
      <c r="K1918" s="162">
        <v>22</v>
      </c>
      <c r="L1918" s="161">
        <v>316.8</v>
      </c>
      <c r="M1918" s="161">
        <v>1442</v>
      </c>
      <c r="N1918" s="161">
        <v>1846</v>
      </c>
      <c r="O1918" s="156" t="str">
        <f t="shared" si="29"/>
        <v>BSTNA00020</v>
      </c>
    </row>
    <row r="1919" spans="1:15" ht="34.799999999999997">
      <c r="A1919" s="157" t="s">
        <v>6962</v>
      </c>
      <c r="B1919" s="157" t="s">
        <v>6963</v>
      </c>
      <c r="C1919" s="158"/>
      <c r="D1919" s="157" t="s">
        <v>27</v>
      </c>
      <c r="E1919" s="163" t="s">
        <v>4766</v>
      </c>
      <c r="F1919" s="160" t="s">
        <v>4828</v>
      </c>
      <c r="G1919" s="160" t="s">
        <v>4767</v>
      </c>
      <c r="H1919" s="161">
        <v>1600</v>
      </c>
      <c r="I1919" s="162">
        <v>18</v>
      </c>
      <c r="J1919" s="161">
        <v>1888</v>
      </c>
      <c r="K1919" s="162">
        <v>22</v>
      </c>
      <c r="L1919" s="161">
        <v>415.36</v>
      </c>
      <c r="M1919" s="161">
        <v>2015</v>
      </c>
      <c r="N1919" s="161">
        <v>2378</v>
      </c>
      <c r="O1919" s="156" t="str">
        <f t="shared" si="29"/>
        <v>BSTZF00024</v>
      </c>
    </row>
    <row r="1920" spans="1:15" ht="17.399999999999999">
      <c r="A1920" s="157" t="s">
        <v>6964</v>
      </c>
      <c r="B1920" s="157" t="s">
        <v>6965</v>
      </c>
      <c r="C1920" s="158"/>
      <c r="D1920" s="158"/>
      <c r="E1920" s="159"/>
      <c r="F1920" s="160" t="s">
        <v>4764</v>
      </c>
      <c r="G1920" s="160" t="s">
        <v>4765</v>
      </c>
      <c r="H1920" s="161">
        <v>185</v>
      </c>
      <c r="I1920" s="162">
        <v>18</v>
      </c>
      <c r="J1920" s="161">
        <v>218.29999999999998</v>
      </c>
      <c r="K1920" s="162">
        <v>22</v>
      </c>
      <c r="L1920" s="161">
        <v>48.025999999999996</v>
      </c>
      <c r="M1920" s="161">
        <v>233.02600000000001</v>
      </c>
      <c r="N1920" s="161">
        <v>275</v>
      </c>
      <c r="O1920" s="156" t="str">
        <f t="shared" si="29"/>
        <v>BSWNA00001</v>
      </c>
    </row>
    <row r="1921" spans="1:15" ht="34.799999999999997">
      <c r="A1921" s="157" t="s">
        <v>896</v>
      </c>
      <c r="B1921" s="157" t="s">
        <v>1779</v>
      </c>
      <c r="C1921" s="158"/>
      <c r="D1921" s="157" t="s">
        <v>4808</v>
      </c>
      <c r="E1921" s="163" t="s">
        <v>4766</v>
      </c>
      <c r="F1921" s="160" t="s">
        <v>4764</v>
      </c>
      <c r="G1921" s="160" t="s">
        <v>4765</v>
      </c>
      <c r="H1921" s="161">
        <v>100</v>
      </c>
      <c r="I1921" s="162">
        <v>18</v>
      </c>
      <c r="J1921" s="161">
        <v>118</v>
      </c>
      <c r="K1921" s="162">
        <v>22</v>
      </c>
      <c r="L1921" s="161">
        <v>25.96</v>
      </c>
      <c r="M1921" s="161">
        <v>125.96000000000001</v>
      </c>
      <c r="N1921" s="161">
        <v>149</v>
      </c>
      <c r="O1921" s="156" t="str">
        <f t="shared" si="29"/>
        <v>BSWNA00002</v>
      </c>
    </row>
    <row r="1922" spans="1:15" ht="34.799999999999997">
      <c r="A1922" s="157" t="s">
        <v>2992</v>
      </c>
      <c r="B1922" s="157" t="s">
        <v>2993</v>
      </c>
      <c r="C1922" s="158"/>
      <c r="D1922" s="157" t="s">
        <v>4634</v>
      </c>
      <c r="E1922" s="163" t="s">
        <v>4770</v>
      </c>
      <c r="F1922" s="160" t="s">
        <v>4764</v>
      </c>
      <c r="G1922" s="160" t="s">
        <v>4767</v>
      </c>
      <c r="H1922" s="161">
        <v>150</v>
      </c>
      <c r="I1922" s="162">
        <v>18</v>
      </c>
      <c r="J1922" s="161">
        <v>177</v>
      </c>
      <c r="K1922" s="162">
        <v>22</v>
      </c>
      <c r="L1922" s="161">
        <v>38.94</v>
      </c>
      <c r="M1922" s="161">
        <v>188.94</v>
      </c>
      <c r="N1922" s="161">
        <v>223</v>
      </c>
      <c r="O1922" s="156" t="str">
        <f t="shared" ref="O1922:O1985" si="30">VLOOKUP(A1922,Old,1,FALSE)</f>
        <v>BSWNA00003</v>
      </c>
    </row>
    <row r="1923" spans="1:15" ht="34.799999999999997">
      <c r="A1923" s="157" t="s">
        <v>6966</v>
      </c>
      <c r="B1923" s="157" t="s">
        <v>6967</v>
      </c>
      <c r="C1923" s="158"/>
      <c r="D1923" s="158"/>
      <c r="E1923" s="163" t="s">
        <v>4770</v>
      </c>
      <c r="F1923" s="160" t="s">
        <v>4764</v>
      </c>
      <c r="G1923" s="160" t="s">
        <v>4765</v>
      </c>
      <c r="H1923" s="161">
        <v>75</v>
      </c>
      <c r="I1923" s="162">
        <v>18</v>
      </c>
      <c r="J1923" s="161">
        <v>88.5</v>
      </c>
      <c r="K1923" s="162">
        <v>22</v>
      </c>
      <c r="L1923" s="161">
        <v>19.47</v>
      </c>
      <c r="M1923" s="161">
        <v>94.47</v>
      </c>
      <c r="N1923" s="161">
        <v>111</v>
      </c>
      <c r="O1923" s="156" t="str">
        <f t="shared" si="30"/>
        <v>BSWNA00004</v>
      </c>
    </row>
    <row r="1924" spans="1:15" ht="34.799999999999997">
      <c r="A1924" s="157" t="s">
        <v>2994</v>
      </c>
      <c r="B1924" s="157" t="s">
        <v>2995</v>
      </c>
      <c r="C1924" s="158"/>
      <c r="D1924" s="157" t="s">
        <v>4634</v>
      </c>
      <c r="E1924" s="163" t="s">
        <v>4770</v>
      </c>
      <c r="F1924" s="160" t="s">
        <v>4764</v>
      </c>
      <c r="G1924" s="160" t="s">
        <v>4767</v>
      </c>
      <c r="H1924" s="161">
        <v>120</v>
      </c>
      <c r="I1924" s="162">
        <v>18</v>
      </c>
      <c r="J1924" s="161">
        <v>141.6</v>
      </c>
      <c r="K1924" s="162">
        <v>22</v>
      </c>
      <c r="L1924" s="161">
        <v>31.151999999999997</v>
      </c>
      <c r="M1924" s="161">
        <v>151.15199999999999</v>
      </c>
      <c r="N1924" s="161">
        <v>178</v>
      </c>
      <c r="O1924" s="156" t="str">
        <f t="shared" si="30"/>
        <v>BSWNA00005</v>
      </c>
    </row>
    <row r="1925" spans="1:15" ht="34.799999999999997">
      <c r="A1925" s="157" t="s">
        <v>6968</v>
      </c>
      <c r="B1925" s="157" t="s">
        <v>6969</v>
      </c>
      <c r="C1925" s="158"/>
      <c r="D1925" s="157" t="s">
        <v>4634</v>
      </c>
      <c r="E1925" s="163" t="s">
        <v>4770</v>
      </c>
      <c r="F1925" s="160" t="s">
        <v>4764</v>
      </c>
      <c r="G1925" s="160" t="s">
        <v>4767</v>
      </c>
      <c r="H1925" s="161">
        <v>110</v>
      </c>
      <c r="I1925" s="162">
        <v>18</v>
      </c>
      <c r="J1925" s="161">
        <v>129.79999999999998</v>
      </c>
      <c r="K1925" s="162">
        <v>22</v>
      </c>
      <c r="L1925" s="161">
        <v>28.555999999999997</v>
      </c>
      <c r="M1925" s="161">
        <v>138.55599999999998</v>
      </c>
      <c r="N1925" s="161">
        <v>163</v>
      </c>
      <c r="O1925" s="156" t="str">
        <f t="shared" si="30"/>
        <v>BSWNA00006</v>
      </c>
    </row>
    <row r="1926" spans="1:15" ht="34.799999999999997">
      <c r="A1926" s="157" t="s">
        <v>2648</v>
      </c>
      <c r="B1926" s="157" t="s">
        <v>6970</v>
      </c>
      <c r="C1926" s="158"/>
      <c r="D1926" s="157" t="s">
        <v>27</v>
      </c>
      <c r="E1926" s="163" t="s">
        <v>4766</v>
      </c>
      <c r="F1926" s="160" t="s">
        <v>4764</v>
      </c>
      <c r="G1926" s="160" t="s">
        <v>4765</v>
      </c>
      <c r="H1926" s="161">
        <v>110</v>
      </c>
      <c r="I1926" s="162">
        <v>18</v>
      </c>
      <c r="J1926" s="161">
        <v>129.79999999999998</v>
      </c>
      <c r="K1926" s="162">
        <v>22</v>
      </c>
      <c r="L1926" s="161">
        <v>28.555999999999997</v>
      </c>
      <c r="M1926" s="161">
        <v>138.55599999999998</v>
      </c>
      <c r="N1926" s="161">
        <v>163</v>
      </c>
      <c r="O1926" s="156" t="str">
        <f t="shared" si="30"/>
        <v>BSWNA00008</v>
      </c>
    </row>
    <row r="1927" spans="1:15" ht="34.799999999999997">
      <c r="A1927" s="157" t="s">
        <v>2650</v>
      </c>
      <c r="B1927" s="157" t="s">
        <v>6971</v>
      </c>
      <c r="C1927" s="158"/>
      <c r="D1927" s="157" t="s">
        <v>27</v>
      </c>
      <c r="E1927" s="163" t="s">
        <v>4766</v>
      </c>
      <c r="F1927" s="160" t="s">
        <v>4764</v>
      </c>
      <c r="G1927" s="160" t="s">
        <v>4765</v>
      </c>
      <c r="H1927" s="161">
        <v>110</v>
      </c>
      <c r="I1927" s="162">
        <v>18</v>
      </c>
      <c r="J1927" s="161">
        <v>129.79999999999998</v>
      </c>
      <c r="K1927" s="162">
        <v>22</v>
      </c>
      <c r="L1927" s="161">
        <v>28.555999999999997</v>
      </c>
      <c r="M1927" s="161">
        <v>138.55599999999998</v>
      </c>
      <c r="N1927" s="161">
        <v>163</v>
      </c>
      <c r="O1927" s="156" t="str">
        <f t="shared" si="30"/>
        <v>BSWNA00010</v>
      </c>
    </row>
    <row r="1928" spans="1:15" ht="34.799999999999997">
      <c r="A1928" s="157" t="s">
        <v>2652</v>
      </c>
      <c r="B1928" s="157" t="s">
        <v>6972</v>
      </c>
      <c r="C1928" s="158"/>
      <c r="D1928" s="157" t="s">
        <v>27</v>
      </c>
      <c r="E1928" s="163" t="s">
        <v>4766</v>
      </c>
      <c r="F1928" s="160" t="s">
        <v>4764</v>
      </c>
      <c r="G1928" s="160" t="s">
        <v>4765</v>
      </c>
      <c r="H1928" s="161">
        <v>110</v>
      </c>
      <c r="I1928" s="162">
        <v>18</v>
      </c>
      <c r="J1928" s="161">
        <v>129.79999999999998</v>
      </c>
      <c r="K1928" s="162">
        <v>22</v>
      </c>
      <c r="L1928" s="161">
        <v>28.555999999999997</v>
      </c>
      <c r="M1928" s="161">
        <v>138.55599999999998</v>
      </c>
      <c r="N1928" s="161">
        <v>163</v>
      </c>
      <c r="O1928" s="156" t="str">
        <f t="shared" si="30"/>
        <v>BSWNA00011</v>
      </c>
    </row>
    <row r="1929" spans="1:15" ht="34.799999999999997">
      <c r="A1929" s="157" t="s">
        <v>2654</v>
      </c>
      <c r="B1929" s="157" t="s">
        <v>6973</v>
      </c>
      <c r="C1929" s="158"/>
      <c r="D1929" s="157" t="s">
        <v>27</v>
      </c>
      <c r="E1929" s="163" t="s">
        <v>4766</v>
      </c>
      <c r="F1929" s="160" t="s">
        <v>4764</v>
      </c>
      <c r="G1929" s="160" t="s">
        <v>4765</v>
      </c>
      <c r="H1929" s="161">
        <v>110</v>
      </c>
      <c r="I1929" s="162">
        <v>18</v>
      </c>
      <c r="J1929" s="161">
        <v>129.79999999999998</v>
      </c>
      <c r="K1929" s="162">
        <v>22</v>
      </c>
      <c r="L1929" s="161">
        <v>28.555999999999997</v>
      </c>
      <c r="M1929" s="161">
        <v>138.55599999999998</v>
      </c>
      <c r="N1929" s="161">
        <v>163</v>
      </c>
      <c r="O1929" s="156" t="str">
        <f t="shared" si="30"/>
        <v>BSWNA00012</v>
      </c>
    </row>
    <row r="1930" spans="1:15" ht="34.799999999999997">
      <c r="A1930" s="157" t="s">
        <v>2658</v>
      </c>
      <c r="B1930" s="157" t="s">
        <v>2659</v>
      </c>
      <c r="C1930" s="158"/>
      <c r="D1930" s="157" t="s">
        <v>27</v>
      </c>
      <c r="E1930" s="163" t="s">
        <v>4766</v>
      </c>
      <c r="F1930" s="160" t="s">
        <v>4764</v>
      </c>
      <c r="G1930" s="160" t="s">
        <v>4765</v>
      </c>
      <c r="H1930" s="161">
        <v>115</v>
      </c>
      <c r="I1930" s="162">
        <v>18</v>
      </c>
      <c r="J1930" s="161">
        <v>135.69999999999999</v>
      </c>
      <c r="K1930" s="162">
        <v>22</v>
      </c>
      <c r="L1930" s="161">
        <v>29.853999999999999</v>
      </c>
      <c r="M1930" s="161">
        <v>144.85399999999998</v>
      </c>
      <c r="N1930" s="161">
        <v>171</v>
      </c>
      <c r="O1930" s="156" t="str">
        <f t="shared" si="30"/>
        <v>BSWNA00013</v>
      </c>
    </row>
    <row r="1931" spans="1:15" ht="34.799999999999997">
      <c r="A1931" s="157" t="s">
        <v>1781</v>
      </c>
      <c r="B1931" s="157" t="s">
        <v>1782</v>
      </c>
      <c r="C1931" s="158"/>
      <c r="D1931" s="157" t="s">
        <v>26</v>
      </c>
      <c r="E1931" s="163" t="s">
        <v>4766</v>
      </c>
      <c r="F1931" s="160" t="s">
        <v>4764</v>
      </c>
      <c r="G1931" s="160" t="s">
        <v>4831</v>
      </c>
      <c r="H1931" s="161">
        <v>195</v>
      </c>
      <c r="I1931" s="162">
        <v>18</v>
      </c>
      <c r="J1931" s="161">
        <v>230.1</v>
      </c>
      <c r="K1931" s="162">
        <v>22</v>
      </c>
      <c r="L1931" s="161">
        <v>50.622</v>
      </c>
      <c r="M1931" s="161">
        <v>245.62200000000001</v>
      </c>
      <c r="N1931" s="161">
        <v>290</v>
      </c>
      <c r="O1931" s="156" t="str">
        <f t="shared" si="30"/>
        <v>BSWNA00014</v>
      </c>
    </row>
    <row r="1932" spans="1:15" ht="34.799999999999997">
      <c r="A1932" s="157" t="s">
        <v>561</v>
      </c>
      <c r="B1932" s="157" t="s">
        <v>1019</v>
      </c>
      <c r="C1932" s="158"/>
      <c r="D1932" s="157" t="s">
        <v>26</v>
      </c>
      <c r="E1932" s="163" t="s">
        <v>4766</v>
      </c>
      <c r="F1932" s="160" t="s">
        <v>4764</v>
      </c>
      <c r="G1932" s="160" t="s">
        <v>4831</v>
      </c>
      <c r="H1932" s="161">
        <v>180</v>
      </c>
      <c r="I1932" s="162">
        <v>18</v>
      </c>
      <c r="J1932" s="161">
        <v>212.39999999999998</v>
      </c>
      <c r="K1932" s="162">
        <v>22</v>
      </c>
      <c r="L1932" s="161">
        <v>46.727999999999994</v>
      </c>
      <c r="M1932" s="161">
        <v>226.72800000000001</v>
      </c>
      <c r="N1932" s="161">
        <v>268</v>
      </c>
      <c r="O1932" s="156" t="str">
        <f t="shared" si="30"/>
        <v>BSWNA00015</v>
      </c>
    </row>
    <row r="1933" spans="1:15" ht="34.799999999999997">
      <c r="A1933" s="157" t="s">
        <v>555</v>
      </c>
      <c r="B1933" s="157" t="s">
        <v>1023</v>
      </c>
      <c r="C1933" s="158"/>
      <c r="D1933" s="157" t="s">
        <v>5109</v>
      </c>
      <c r="E1933" s="163" t="s">
        <v>4766</v>
      </c>
      <c r="F1933" s="160" t="s">
        <v>4764</v>
      </c>
      <c r="G1933" s="160" t="s">
        <v>4831</v>
      </c>
      <c r="H1933" s="161">
        <v>60</v>
      </c>
      <c r="I1933" s="162">
        <v>18</v>
      </c>
      <c r="J1933" s="161">
        <v>70.8</v>
      </c>
      <c r="K1933" s="162">
        <v>22</v>
      </c>
      <c r="L1933" s="161">
        <v>15.575999999999999</v>
      </c>
      <c r="M1933" s="161">
        <v>75.575999999999993</v>
      </c>
      <c r="N1933" s="161">
        <v>89</v>
      </c>
      <c r="O1933" s="156" t="str">
        <f t="shared" si="30"/>
        <v>BSWNA00016</v>
      </c>
    </row>
    <row r="1934" spans="1:15" ht="34.799999999999997">
      <c r="A1934" s="157" t="s">
        <v>118</v>
      </c>
      <c r="B1934" s="157" t="s">
        <v>1027</v>
      </c>
      <c r="C1934" s="158"/>
      <c r="D1934" s="157" t="s">
        <v>5109</v>
      </c>
      <c r="E1934" s="163" t="s">
        <v>4766</v>
      </c>
      <c r="F1934" s="160" t="s">
        <v>4764</v>
      </c>
      <c r="G1934" s="160" t="s">
        <v>4831</v>
      </c>
      <c r="H1934" s="161">
        <v>45</v>
      </c>
      <c r="I1934" s="162">
        <v>18</v>
      </c>
      <c r="J1934" s="161">
        <v>53.099999999999994</v>
      </c>
      <c r="K1934" s="162">
        <v>22</v>
      </c>
      <c r="L1934" s="161">
        <v>11.681999999999999</v>
      </c>
      <c r="M1934" s="161">
        <v>56.682000000000002</v>
      </c>
      <c r="N1934" s="161">
        <v>67</v>
      </c>
      <c r="O1934" s="156" t="str">
        <f t="shared" si="30"/>
        <v>BSWNA00017</v>
      </c>
    </row>
    <row r="1935" spans="1:15" ht="34.799999999999997">
      <c r="A1935" s="157" t="s">
        <v>59</v>
      </c>
      <c r="B1935" s="157" t="s">
        <v>1032</v>
      </c>
      <c r="C1935" s="158"/>
      <c r="D1935" s="157" t="s">
        <v>26</v>
      </c>
      <c r="E1935" s="163" t="s">
        <v>4766</v>
      </c>
      <c r="F1935" s="160" t="s">
        <v>4764</v>
      </c>
      <c r="G1935" s="160" t="s">
        <v>4831</v>
      </c>
      <c r="H1935" s="161">
        <v>25</v>
      </c>
      <c r="I1935" s="162">
        <v>18</v>
      </c>
      <c r="J1935" s="161">
        <v>29.5</v>
      </c>
      <c r="K1935" s="162">
        <v>22</v>
      </c>
      <c r="L1935" s="161">
        <v>6.49</v>
      </c>
      <c r="M1935" s="161">
        <v>31.490000000000002</v>
      </c>
      <c r="N1935" s="161">
        <v>37</v>
      </c>
      <c r="O1935" s="156" t="str">
        <f t="shared" si="30"/>
        <v>BSWNA00018</v>
      </c>
    </row>
    <row r="1936" spans="1:15" ht="34.799999999999997">
      <c r="A1936" s="157" t="s">
        <v>130</v>
      </c>
      <c r="B1936" s="157" t="s">
        <v>1036</v>
      </c>
      <c r="C1936" s="158"/>
      <c r="D1936" s="157" t="s">
        <v>5109</v>
      </c>
      <c r="E1936" s="163" t="s">
        <v>4766</v>
      </c>
      <c r="F1936" s="160" t="s">
        <v>4764</v>
      </c>
      <c r="G1936" s="160" t="s">
        <v>4831</v>
      </c>
      <c r="H1936" s="161">
        <v>45</v>
      </c>
      <c r="I1936" s="162">
        <v>18</v>
      </c>
      <c r="J1936" s="161">
        <v>53.099999999999994</v>
      </c>
      <c r="K1936" s="162">
        <v>22</v>
      </c>
      <c r="L1936" s="161">
        <v>11.681999999999999</v>
      </c>
      <c r="M1936" s="161">
        <v>56.682000000000002</v>
      </c>
      <c r="N1936" s="161">
        <v>67</v>
      </c>
      <c r="O1936" s="156" t="str">
        <f t="shared" si="30"/>
        <v>BSWNA00019</v>
      </c>
    </row>
    <row r="1937" spans="1:15" ht="34.799999999999997">
      <c r="A1937" s="157" t="s">
        <v>324</v>
      </c>
      <c r="B1937" s="157" t="s">
        <v>1038</v>
      </c>
      <c r="C1937" s="158"/>
      <c r="D1937" s="157" t="s">
        <v>5109</v>
      </c>
      <c r="E1937" s="163" t="s">
        <v>4766</v>
      </c>
      <c r="F1937" s="160" t="s">
        <v>4764</v>
      </c>
      <c r="G1937" s="160" t="s">
        <v>4831</v>
      </c>
      <c r="H1937" s="161">
        <v>60</v>
      </c>
      <c r="I1937" s="162">
        <v>18</v>
      </c>
      <c r="J1937" s="161">
        <v>70.8</v>
      </c>
      <c r="K1937" s="162">
        <v>22</v>
      </c>
      <c r="L1937" s="161">
        <v>15.575999999999999</v>
      </c>
      <c r="M1937" s="161">
        <v>75.575999999999993</v>
      </c>
      <c r="N1937" s="161">
        <v>89</v>
      </c>
      <c r="O1937" s="156" t="str">
        <f t="shared" si="30"/>
        <v>BSWNA00020</v>
      </c>
    </row>
    <row r="1938" spans="1:15" ht="34.799999999999997">
      <c r="A1938" s="157" t="s">
        <v>325</v>
      </c>
      <c r="B1938" s="157" t="s">
        <v>1040</v>
      </c>
      <c r="C1938" s="158"/>
      <c r="D1938" s="157" t="s">
        <v>5109</v>
      </c>
      <c r="E1938" s="163" t="s">
        <v>4766</v>
      </c>
      <c r="F1938" s="160" t="s">
        <v>4764</v>
      </c>
      <c r="G1938" s="160" t="s">
        <v>4831</v>
      </c>
      <c r="H1938" s="161">
        <v>45</v>
      </c>
      <c r="I1938" s="162">
        <v>18</v>
      </c>
      <c r="J1938" s="161">
        <v>53.099999999999994</v>
      </c>
      <c r="K1938" s="162">
        <v>22</v>
      </c>
      <c r="L1938" s="161">
        <v>11.681999999999999</v>
      </c>
      <c r="M1938" s="161">
        <v>56.682000000000002</v>
      </c>
      <c r="N1938" s="161">
        <v>67</v>
      </c>
      <c r="O1938" s="156" t="str">
        <f t="shared" si="30"/>
        <v>BSWNA00021</v>
      </c>
    </row>
    <row r="1939" spans="1:15" ht="34.799999999999997">
      <c r="A1939" s="157" t="s">
        <v>2393</v>
      </c>
      <c r="B1939" s="157" t="s">
        <v>2394</v>
      </c>
      <c r="C1939" s="158"/>
      <c r="D1939" s="157" t="s">
        <v>26</v>
      </c>
      <c r="E1939" s="163" t="s">
        <v>4766</v>
      </c>
      <c r="F1939" s="160" t="s">
        <v>4764</v>
      </c>
      <c r="G1939" s="160" t="s">
        <v>4831</v>
      </c>
      <c r="H1939" s="161">
        <v>45</v>
      </c>
      <c r="I1939" s="162">
        <v>18</v>
      </c>
      <c r="J1939" s="161">
        <v>53.099999999999994</v>
      </c>
      <c r="K1939" s="162">
        <v>22</v>
      </c>
      <c r="L1939" s="161">
        <v>11.681999999999999</v>
      </c>
      <c r="M1939" s="161">
        <v>56.682000000000002</v>
      </c>
      <c r="N1939" s="161">
        <v>67</v>
      </c>
      <c r="O1939" s="156" t="str">
        <f t="shared" si="30"/>
        <v>BSWNA00022</v>
      </c>
    </row>
    <row r="1940" spans="1:15" ht="34.799999999999997">
      <c r="A1940" s="157" t="s">
        <v>597</v>
      </c>
      <c r="B1940" s="157" t="s">
        <v>1045</v>
      </c>
      <c r="C1940" s="158"/>
      <c r="D1940" s="157" t="s">
        <v>27</v>
      </c>
      <c r="E1940" s="163" t="s">
        <v>4766</v>
      </c>
      <c r="F1940" s="160" t="s">
        <v>4764</v>
      </c>
      <c r="G1940" s="160" t="s">
        <v>4831</v>
      </c>
      <c r="H1940" s="161">
        <v>50</v>
      </c>
      <c r="I1940" s="162">
        <v>18</v>
      </c>
      <c r="J1940" s="161">
        <v>59</v>
      </c>
      <c r="K1940" s="162">
        <v>22</v>
      </c>
      <c r="L1940" s="161">
        <v>12.98</v>
      </c>
      <c r="M1940" s="161">
        <v>62.980000000000004</v>
      </c>
      <c r="N1940" s="161">
        <v>74</v>
      </c>
      <c r="O1940" s="156" t="str">
        <f t="shared" si="30"/>
        <v>BSWNA00023</v>
      </c>
    </row>
    <row r="1941" spans="1:15" ht="17.399999999999999">
      <c r="A1941" s="157" t="s">
        <v>6974</v>
      </c>
      <c r="B1941" s="157" t="s">
        <v>6975</v>
      </c>
      <c r="C1941" s="158"/>
      <c r="D1941" s="158"/>
      <c r="E1941" s="159"/>
      <c r="F1941" s="160" t="s">
        <v>4828</v>
      </c>
      <c r="G1941" s="160" t="s">
        <v>4765</v>
      </c>
      <c r="H1941" s="161">
        <v>450</v>
      </c>
      <c r="I1941" s="162">
        <v>28</v>
      </c>
      <c r="J1941" s="161">
        <v>576</v>
      </c>
      <c r="K1941" s="162">
        <v>22</v>
      </c>
      <c r="L1941" s="161">
        <v>126.72</v>
      </c>
      <c r="M1941" s="161">
        <v>576.72</v>
      </c>
      <c r="N1941" s="161">
        <v>738</v>
      </c>
      <c r="O1941" s="156" t="str">
        <f t="shared" si="30"/>
        <v>BSXBK00002</v>
      </c>
    </row>
    <row r="1942" spans="1:15" ht="34.799999999999997">
      <c r="A1942" s="157" t="s">
        <v>6976</v>
      </c>
      <c r="B1942" s="157" t="s">
        <v>6977</v>
      </c>
      <c r="C1942" s="158"/>
      <c r="D1942" s="158"/>
      <c r="E1942" s="163" t="s">
        <v>4770</v>
      </c>
      <c r="F1942" s="160" t="s">
        <v>4828</v>
      </c>
      <c r="G1942" s="160" t="s">
        <v>4765</v>
      </c>
      <c r="H1942" s="161">
        <v>405</v>
      </c>
      <c r="I1942" s="162">
        <v>18</v>
      </c>
      <c r="J1942" s="161">
        <v>477.9</v>
      </c>
      <c r="K1942" s="162">
        <v>22</v>
      </c>
      <c r="L1942" s="161">
        <v>105.13799999999999</v>
      </c>
      <c r="M1942" s="161">
        <v>510.13799999999998</v>
      </c>
      <c r="N1942" s="161">
        <v>602</v>
      </c>
      <c r="O1942" s="156" t="str">
        <f t="shared" si="30"/>
        <v>BSXBK00003</v>
      </c>
    </row>
    <row r="1943" spans="1:15" ht="17.399999999999999">
      <c r="A1943" s="157" t="s">
        <v>6978</v>
      </c>
      <c r="B1943" s="157" t="s">
        <v>6979</v>
      </c>
      <c r="C1943" s="158"/>
      <c r="D1943" s="158"/>
      <c r="E1943" s="159"/>
      <c r="F1943" s="160" t="s">
        <v>4764</v>
      </c>
      <c r="G1943" s="160" t="s">
        <v>4765</v>
      </c>
      <c r="H1943" s="161">
        <v>5</v>
      </c>
      <c r="I1943" s="162">
        <v>18</v>
      </c>
      <c r="J1943" s="161">
        <v>5.8999999999999995</v>
      </c>
      <c r="K1943" s="162">
        <v>22</v>
      </c>
      <c r="L1943" s="161">
        <v>1.2979999999999998</v>
      </c>
      <c r="M1943" s="161">
        <v>6.298</v>
      </c>
      <c r="N1943" s="161">
        <v>7</v>
      </c>
      <c r="O1943" s="156" t="str">
        <f t="shared" si="30"/>
        <v>BSXBK00004</v>
      </c>
    </row>
    <row r="1944" spans="1:15" ht="17.399999999999999">
      <c r="A1944" s="157" t="s">
        <v>6980</v>
      </c>
      <c r="B1944" s="157" t="s">
        <v>6981</v>
      </c>
      <c r="C1944" s="158"/>
      <c r="D1944" s="158"/>
      <c r="E1944" s="159"/>
      <c r="F1944" s="160" t="s">
        <v>4828</v>
      </c>
      <c r="G1944" s="160" t="s">
        <v>4765</v>
      </c>
      <c r="H1944" s="161">
        <v>515</v>
      </c>
      <c r="I1944" s="162">
        <v>18</v>
      </c>
      <c r="J1944" s="161">
        <v>607.69999999999993</v>
      </c>
      <c r="K1944" s="162">
        <v>22</v>
      </c>
      <c r="L1944" s="161">
        <v>133.69399999999999</v>
      </c>
      <c r="M1944" s="161">
        <v>648.69399999999996</v>
      </c>
      <c r="N1944" s="161">
        <v>765</v>
      </c>
      <c r="O1944" s="156" t="str">
        <f t="shared" si="30"/>
        <v>BSXGR00008</v>
      </c>
    </row>
    <row r="1945" spans="1:15" ht="34.799999999999997">
      <c r="A1945" s="157" t="s">
        <v>250</v>
      </c>
      <c r="B1945" s="157" t="s">
        <v>1047</v>
      </c>
      <c r="C1945" s="158"/>
      <c r="D1945" s="157" t="s">
        <v>27</v>
      </c>
      <c r="E1945" s="163" t="s">
        <v>4766</v>
      </c>
      <c r="F1945" s="160" t="s">
        <v>4828</v>
      </c>
      <c r="G1945" s="160" t="s">
        <v>4765</v>
      </c>
      <c r="H1945" s="161">
        <v>475</v>
      </c>
      <c r="I1945" s="162">
        <v>18</v>
      </c>
      <c r="J1945" s="161">
        <v>560.5</v>
      </c>
      <c r="K1945" s="162">
        <v>22</v>
      </c>
      <c r="L1945" s="161">
        <v>123.31</v>
      </c>
      <c r="M1945" s="161">
        <v>598.30999999999995</v>
      </c>
      <c r="N1945" s="161">
        <v>706</v>
      </c>
      <c r="O1945" s="156" t="str">
        <f t="shared" si="30"/>
        <v>BSXNA00010</v>
      </c>
    </row>
    <row r="1946" spans="1:15" ht="17.399999999999999">
      <c r="A1946" s="157" t="s">
        <v>2660</v>
      </c>
      <c r="B1946" s="157" t="s">
        <v>2661</v>
      </c>
      <c r="C1946" s="158"/>
      <c r="D1946" s="158"/>
      <c r="E1946" s="159"/>
      <c r="F1946" s="160" t="s">
        <v>4828</v>
      </c>
      <c r="G1946" s="160" t="s">
        <v>4765</v>
      </c>
      <c r="H1946" s="161">
        <v>490</v>
      </c>
      <c r="I1946" s="162">
        <v>18</v>
      </c>
      <c r="J1946" s="161">
        <v>578.19999999999993</v>
      </c>
      <c r="K1946" s="162">
        <v>22</v>
      </c>
      <c r="L1946" s="161">
        <v>127.20399999999998</v>
      </c>
      <c r="M1946" s="161">
        <v>617.20399999999995</v>
      </c>
      <c r="N1946" s="161">
        <v>728</v>
      </c>
      <c r="O1946" s="156" t="str">
        <f t="shared" si="30"/>
        <v>BSXNA00011</v>
      </c>
    </row>
    <row r="1947" spans="1:15" ht="34.799999999999997">
      <c r="A1947" s="157" t="s">
        <v>2396</v>
      </c>
      <c r="B1947" s="157" t="s">
        <v>2398</v>
      </c>
      <c r="C1947" s="158"/>
      <c r="D1947" s="157" t="s">
        <v>26</v>
      </c>
      <c r="E1947" s="163" t="s">
        <v>4766</v>
      </c>
      <c r="F1947" s="160" t="s">
        <v>4828</v>
      </c>
      <c r="G1947" s="160" t="s">
        <v>4831</v>
      </c>
      <c r="H1947" s="161">
        <v>510</v>
      </c>
      <c r="I1947" s="162">
        <v>28</v>
      </c>
      <c r="J1947" s="161">
        <v>652.80000000000007</v>
      </c>
      <c r="K1947" s="162">
        <v>22</v>
      </c>
      <c r="L1947" s="161">
        <v>143.61600000000001</v>
      </c>
      <c r="M1947" s="161">
        <v>653.61599999999999</v>
      </c>
      <c r="N1947" s="161">
        <v>837</v>
      </c>
      <c r="O1947" s="156" t="str">
        <f t="shared" si="30"/>
        <v>BSXNA00012</v>
      </c>
    </row>
    <row r="1948" spans="1:15" ht="17.399999999999999">
      <c r="A1948" s="157" t="s">
        <v>6982</v>
      </c>
      <c r="B1948" s="157" t="s">
        <v>6983</v>
      </c>
      <c r="C1948" s="158"/>
      <c r="D1948" s="158"/>
      <c r="E1948" s="159"/>
      <c r="F1948" s="160" t="s">
        <v>4828</v>
      </c>
      <c r="G1948" s="160" t="s">
        <v>4765</v>
      </c>
      <c r="H1948" s="161">
        <v>425</v>
      </c>
      <c r="I1948" s="162">
        <v>18</v>
      </c>
      <c r="J1948" s="161">
        <v>501.5</v>
      </c>
      <c r="K1948" s="162">
        <v>22</v>
      </c>
      <c r="L1948" s="161">
        <v>110.33</v>
      </c>
      <c r="M1948" s="161">
        <v>535.33000000000004</v>
      </c>
      <c r="N1948" s="161">
        <v>632</v>
      </c>
      <c r="O1948" s="156" t="str">
        <f t="shared" si="30"/>
        <v>BSXRD00001</v>
      </c>
    </row>
    <row r="1949" spans="1:15" ht="34.799999999999997">
      <c r="A1949" s="157" t="s">
        <v>2996</v>
      </c>
      <c r="B1949" s="157" t="s">
        <v>2997</v>
      </c>
      <c r="C1949" s="158"/>
      <c r="D1949" s="157" t="s">
        <v>29</v>
      </c>
      <c r="E1949" s="163" t="s">
        <v>4766</v>
      </c>
      <c r="F1949" s="160" t="s">
        <v>4828</v>
      </c>
      <c r="G1949" s="160" t="s">
        <v>4765</v>
      </c>
      <c r="H1949" s="161">
        <v>435</v>
      </c>
      <c r="I1949" s="162">
        <v>18</v>
      </c>
      <c r="J1949" s="161">
        <v>513.29999999999995</v>
      </c>
      <c r="K1949" s="162">
        <v>22</v>
      </c>
      <c r="L1949" s="161">
        <v>112.92599999999999</v>
      </c>
      <c r="M1949" s="161">
        <v>547.92599999999993</v>
      </c>
      <c r="N1949" s="161">
        <v>647</v>
      </c>
      <c r="O1949" s="156" t="str">
        <f t="shared" si="30"/>
        <v>BSXRD00009</v>
      </c>
    </row>
    <row r="1950" spans="1:15" ht="17.399999999999999">
      <c r="A1950" s="157" t="s">
        <v>6984</v>
      </c>
      <c r="B1950" s="157" t="s">
        <v>6985</v>
      </c>
      <c r="C1950" s="158"/>
      <c r="D1950" s="158"/>
      <c r="E1950" s="159"/>
      <c r="F1950" s="160" t="s">
        <v>4764</v>
      </c>
      <c r="G1950" s="160" t="s">
        <v>4765</v>
      </c>
      <c r="H1950" s="161">
        <v>130</v>
      </c>
      <c r="I1950" s="162">
        <v>18</v>
      </c>
      <c r="J1950" s="161">
        <v>153.4</v>
      </c>
      <c r="K1950" s="162">
        <v>22</v>
      </c>
      <c r="L1950" s="161">
        <v>33.748000000000005</v>
      </c>
      <c r="M1950" s="161">
        <v>163.74799999999999</v>
      </c>
      <c r="N1950" s="161">
        <v>193</v>
      </c>
      <c r="O1950" s="156" t="str">
        <f t="shared" si="30"/>
        <v>BTFNA00001</v>
      </c>
    </row>
    <row r="1951" spans="1:15" ht="17.399999999999999">
      <c r="A1951" s="157" t="s">
        <v>6986</v>
      </c>
      <c r="B1951" s="157" t="s">
        <v>6987</v>
      </c>
      <c r="C1951" s="158"/>
      <c r="D1951" s="158"/>
      <c r="E1951" s="159"/>
      <c r="F1951" s="160" t="s">
        <v>4764</v>
      </c>
      <c r="G1951" s="160" t="s">
        <v>4765</v>
      </c>
      <c r="H1951" s="161">
        <v>360</v>
      </c>
      <c r="I1951" s="162">
        <v>18</v>
      </c>
      <c r="J1951" s="161">
        <v>424.79999999999995</v>
      </c>
      <c r="K1951" s="162">
        <v>22</v>
      </c>
      <c r="L1951" s="161">
        <v>93.455999999999989</v>
      </c>
      <c r="M1951" s="161">
        <v>453.45600000000002</v>
      </c>
      <c r="N1951" s="161">
        <v>535</v>
      </c>
      <c r="O1951" s="156" t="str">
        <f t="shared" si="30"/>
        <v>BTFNA00002</v>
      </c>
    </row>
    <row r="1952" spans="1:15" ht="34.799999999999997">
      <c r="A1952" s="157" t="s">
        <v>6988</v>
      </c>
      <c r="B1952" s="157" t="s">
        <v>6989</v>
      </c>
      <c r="C1952" s="158"/>
      <c r="D1952" s="158"/>
      <c r="E1952" s="163" t="s">
        <v>4766</v>
      </c>
      <c r="F1952" s="160" t="s">
        <v>4764</v>
      </c>
      <c r="G1952" s="160" t="s">
        <v>4765</v>
      </c>
      <c r="H1952" s="161">
        <v>75</v>
      </c>
      <c r="I1952" s="162">
        <v>18</v>
      </c>
      <c r="J1952" s="161">
        <v>88.5</v>
      </c>
      <c r="K1952" s="162">
        <v>22</v>
      </c>
      <c r="L1952" s="161">
        <v>19.47</v>
      </c>
      <c r="M1952" s="161">
        <v>94.47</v>
      </c>
      <c r="N1952" s="161">
        <v>111</v>
      </c>
      <c r="O1952" s="156" t="str">
        <f t="shared" si="30"/>
        <v>BTFNA00003</v>
      </c>
    </row>
    <row r="1953" spans="1:15" ht="17.399999999999999">
      <c r="A1953" s="157" t="s">
        <v>6990</v>
      </c>
      <c r="B1953" s="157" t="s">
        <v>6991</v>
      </c>
      <c r="C1953" s="158"/>
      <c r="D1953" s="158"/>
      <c r="E1953" s="159"/>
      <c r="F1953" s="160" t="s">
        <v>4764</v>
      </c>
      <c r="G1953" s="160" t="s">
        <v>4767</v>
      </c>
      <c r="H1953" s="161">
        <v>140</v>
      </c>
      <c r="I1953" s="162">
        <v>18</v>
      </c>
      <c r="J1953" s="161">
        <v>165.2</v>
      </c>
      <c r="K1953" s="162">
        <v>22</v>
      </c>
      <c r="L1953" s="161">
        <v>36.344000000000001</v>
      </c>
      <c r="M1953" s="161">
        <v>176.34399999999999</v>
      </c>
      <c r="N1953" s="161">
        <v>208</v>
      </c>
      <c r="O1953" s="156" t="str">
        <f t="shared" si="30"/>
        <v>BTFNA00004</v>
      </c>
    </row>
    <row r="1954" spans="1:15" ht="17.399999999999999">
      <c r="A1954" s="157" t="s">
        <v>6992</v>
      </c>
      <c r="B1954" s="157" t="s">
        <v>6993</v>
      </c>
      <c r="C1954" s="158"/>
      <c r="D1954" s="158"/>
      <c r="E1954" s="159"/>
      <c r="F1954" s="160" t="s">
        <v>4764</v>
      </c>
      <c r="G1954" s="160" t="s">
        <v>4767</v>
      </c>
      <c r="H1954" s="161">
        <v>40</v>
      </c>
      <c r="I1954" s="162">
        <v>18</v>
      </c>
      <c r="J1954" s="161">
        <v>47.199999999999996</v>
      </c>
      <c r="K1954" s="162">
        <v>22</v>
      </c>
      <c r="L1954" s="161">
        <v>10.383999999999999</v>
      </c>
      <c r="M1954" s="161">
        <v>50.384</v>
      </c>
      <c r="N1954" s="161">
        <v>59</v>
      </c>
      <c r="O1954" s="156" t="str">
        <f t="shared" si="30"/>
        <v>BTFNA00006</v>
      </c>
    </row>
    <row r="1955" spans="1:15" ht="17.399999999999999">
      <c r="A1955" s="157" t="s">
        <v>6994</v>
      </c>
      <c r="B1955" s="157" t="s">
        <v>6995</v>
      </c>
      <c r="C1955" s="158"/>
      <c r="D1955" s="158"/>
      <c r="E1955" s="159"/>
      <c r="F1955" s="160" t="s">
        <v>4764</v>
      </c>
      <c r="G1955" s="160" t="s">
        <v>4767</v>
      </c>
      <c r="H1955" s="161">
        <v>35</v>
      </c>
      <c r="I1955" s="162">
        <v>18</v>
      </c>
      <c r="J1955" s="161">
        <v>41.3</v>
      </c>
      <c r="K1955" s="162">
        <v>22</v>
      </c>
      <c r="L1955" s="161">
        <v>9.0860000000000003</v>
      </c>
      <c r="M1955" s="161">
        <v>44.085999999999999</v>
      </c>
      <c r="N1955" s="161">
        <v>52</v>
      </c>
      <c r="O1955" s="156" t="str">
        <f t="shared" si="30"/>
        <v>BTFNA00007</v>
      </c>
    </row>
    <row r="1956" spans="1:15" ht="17.399999999999999">
      <c r="A1956" s="157" t="s">
        <v>6996</v>
      </c>
      <c r="B1956" s="157" t="s">
        <v>6997</v>
      </c>
      <c r="C1956" s="158"/>
      <c r="D1956" s="158"/>
      <c r="E1956" s="159"/>
      <c r="F1956" s="160" t="s">
        <v>4764</v>
      </c>
      <c r="G1956" s="160" t="s">
        <v>4767</v>
      </c>
      <c r="H1956" s="161">
        <v>140</v>
      </c>
      <c r="I1956" s="162">
        <v>18</v>
      </c>
      <c r="J1956" s="161">
        <v>165.2</v>
      </c>
      <c r="K1956" s="162">
        <v>22</v>
      </c>
      <c r="L1956" s="161">
        <v>36.344000000000001</v>
      </c>
      <c r="M1956" s="161">
        <v>176.34399999999999</v>
      </c>
      <c r="N1956" s="161">
        <v>208</v>
      </c>
      <c r="O1956" s="156" t="str">
        <f t="shared" si="30"/>
        <v>BTFNA00008</v>
      </c>
    </row>
    <row r="1957" spans="1:15" ht="34.799999999999997">
      <c r="A1957" s="157" t="s">
        <v>7002</v>
      </c>
      <c r="B1957" s="157" t="s">
        <v>7003</v>
      </c>
      <c r="C1957" s="158"/>
      <c r="D1957" s="158"/>
      <c r="E1957" s="163" t="s">
        <v>4766</v>
      </c>
      <c r="F1957" s="160" t="s">
        <v>4764</v>
      </c>
      <c r="G1957" s="160" t="s">
        <v>4767</v>
      </c>
      <c r="H1957" s="161">
        <v>5</v>
      </c>
      <c r="I1957" s="162">
        <v>18</v>
      </c>
      <c r="J1957" s="161">
        <v>5.8999999999999995</v>
      </c>
      <c r="K1957" s="162">
        <v>22</v>
      </c>
      <c r="L1957" s="161">
        <v>1.2979999999999998</v>
      </c>
      <c r="M1957" s="161">
        <v>6.298</v>
      </c>
      <c r="N1957" s="161">
        <v>7</v>
      </c>
      <c r="O1957" s="156" t="str">
        <f t="shared" si="30"/>
        <v>BTRNA00001</v>
      </c>
    </row>
    <row r="1958" spans="1:15" ht="17.399999999999999">
      <c r="A1958" s="157" t="s">
        <v>7004</v>
      </c>
      <c r="B1958" s="157" t="s">
        <v>7005</v>
      </c>
      <c r="C1958" s="158"/>
      <c r="D1958" s="158"/>
      <c r="E1958" s="159"/>
      <c r="F1958" s="160" t="s">
        <v>4764</v>
      </c>
      <c r="G1958" s="160" t="s">
        <v>4765</v>
      </c>
      <c r="H1958" s="161">
        <v>5</v>
      </c>
      <c r="I1958" s="162">
        <v>18</v>
      </c>
      <c r="J1958" s="161">
        <v>5.8999999999999995</v>
      </c>
      <c r="K1958" s="162">
        <v>22</v>
      </c>
      <c r="L1958" s="161">
        <v>1.2979999999999998</v>
      </c>
      <c r="M1958" s="161">
        <v>6.298</v>
      </c>
      <c r="N1958" s="161">
        <v>7</v>
      </c>
      <c r="O1958" s="156" t="str">
        <f t="shared" si="30"/>
        <v>BTRNA00002</v>
      </c>
    </row>
    <row r="1959" spans="1:15" ht="17.399999999999999">
      <c r="A1959" s="157" t="s">
        <v>7006</v>
      </c>
      <c r="B1959" s="157" t="s">
        <v>7007</v>
      </c>
      <c r="C1959" s="158"/>
      <c r="D1959" s="158"/>
      <c r="E1959" s="159"/>
      <c r="F1959" s="160" t="s">
        <v>4764</v>
      </c>
      <c r="G1959" s="160" t="s">
        <v>4765</v>
      </c>
      <c r="H1959" s="161">
        <v>5</v>
      </c>
      <c r="I1959" s="162">
        <v>18</v>
      </c>
      <c r="J1959" s="161">
        <v>5.8999999999999995</v>
      </c>
      <c r="K1959" s="162">
        <v>22</v>
      </c>
      <c r="L1959" s="161">
        <v>1.2979999999999998</v>
      </c>
      <c r="M1959" s="161">
        <v>6.298</v>
      </c>
      <c r="N1959" s="161">
        <v>7</v>
      </c>
      <c r="O1959" s="156" t="str">
        <f t="shared" si="30"/>
        <v>BTRNA00003</v>
      </c>
    </row>
    <row r="1960" spans="1:15" ht="34.799999999999997">
      <c r="A1960" s="157" t="s">
        <v>7008</v>
      </c>
      <c r="B1960" s="157" t="s">
        <v>7009</v>
      </c>
      <c r="C1960" s="158"/>
      <c r="D1960" s="158"/>
      <c r="E1960" s="163" t="s">
        <v>4766</v>
      </c>
      <c r="F1960" s="160" t="s">
        <v>4764</v>
      </c>
      <c r="G1960" s="160" t="s">
        <v>4765</v>
      </c>
      <c r="H1960" s="161">
        <v>5</v>
      </c>
      <c r="I1960" s="162">
        <v>18</v>
      </c>
      <c r="J1960" s="161">
        <v>5.8999999999999995</v>
      </c>
      <c r="K1960" s="162">
        <v>22</v>
      </c>
      <c r="L1960" s="161">
        <v>1.2979999999999998</v>
      </c>
      <c r="M1960" s="161">
        <v>6.298</v>
      </c>
      <c r="N1960" s="161">
        <v>7</v>
      </c>
      <c r="O1960" s="156" t="str">
        <f t="shared" si="30"/>
        <v>BTRNA00004</v>
      </c>
    </row>
    <row r="1961" spans="1:15" ht="34.799999999999997">
      <c r="A1961" s="157" t="s">
        <v>7010</v>
      </c>
      <c r="B1961" s="157" t="s">
        <v>7011</v>
      </c>
      <c r="C1961" s="158"/>
      <c r="D1961" s="158"/>
      <c r="E1961" s="163" t="s">
        <v>4766</v>
      </c>
      <c r="F1961" s="160" t="s">
        <v>4764</v>
      </c>
      <c r="G1961" s="160" t="s">
        <v>4767</v>
      </c>
      <c r="H1961" s="161">
        <v>20</v>
      </c>
      <c r="I1961" s="162">
        <v>18</v>
      </c>
      <c r="J1961" s="161">
        <v>23.599999999999998</v>
      </c>
      <c r="K1961" s="162">
        <v>22</v>
      </c>
      <c r="L1961" s="161">
        <v>5.1919999999999993</v>
      </c>
      <c r="M1961" s="161">
        <v>25.192</v>
      </c>
      <c r="N1961" s="161">
        <v>30</v>
      </c>
      <c r="O1961" s="156" t="str">
        <f t="shared" si="30"/>
        <v>BTRNA00005</v>
      </c>
    </row>
    <row r="1962" spans="1:15" ht="34.799999999999997">
      <c r="A1962" s="157" t="s">
        <v>7012</v>
      </c>
      <c r="B1962" s="157" t="s">
        <v>7013</v>
      </c>
      <c r="C1962" s="158"/>
      <c r="D1962" s="158"/>
      <c r="E1962" s="163" t="s">
        <v>4766</v>
      </c>
      <c r="F1962" s="160" t="s">
        <v>4764</v>
      </c>
      <c r="G1962" s="160" t="s">
        <v>4767</v>
      </c>
      <c r="H1962" s="161">
        <v>25</v>
      </c>
      <c r="I1962" s="162">
        <v>18</v>
      </c>
      <c r="J1962" s="161">
        <v>29.5</v>
      </c>
      <c r="K1962" s="162">
        <v>22</v>
      </c>
      <c r="L1962" s="161">
        <v>6.49</v>
      </c>
      <c r="M1962" s="161">
        <v>31.490000000000002</v>
      </c>
      <c r="N1962" s="161">
        <v>37</v>
      </c>
      <c r="O1962" s="156" t="str">
        <f t="shared" si="30"/>
        <v>BTRNA00006</v>
      </c>
    </row>
    <row r="1963" spans="1:15" ht="17.399999999999999">
      <c r="A1963" s="157" t="s">
        <v>7014</v>
      </c>
      <c r="B1963" s="157" t="s">
        <v>7015</v>
      </c>
      <c r="C1963" s="158"/>
      <c r="D1963" s="158"/>
      <c r="E1963" s="159"/>
      <c r="F1963" s="160" t="s">
        <v>4764</v>
      </c>
      <c r="G1963" s="160" t="s">
        <v>4765</v>
      </c>
      <c r="H1963" s="161">
        <v>245</v>
      </c>
      <c r="I1963" s="162">
        <v>5</v>
      </c>
      <c r="J1963" s="161">
        <v>257.25</v>
      </c>
      <c r="K1963" s="162">
        <v>22</v>
      </c>
      <c r="L1963" s="161">
        <v>56.594999999999999</v>
      </c>
      <c r="M1963" s="161">
        <v>301.59500000000003</v>
      </c>
      <c r="N1963" s="161">
        <v>317</v>
      </c>
      <c r="O1963" s="156" t="str">
        <f t="shared" si="30"/>
        <v>BTUBK00001</v>
      </c>
    </row>
    <row r="1964" spans="1:15" ht="17.399999999999999">
      <c r="A1964" s="157" t="s">
        <v>7016</v>
      </c>
      <c r="B1964" s="157" t="s">
        <v>7017</v>
      </c>
      <c r="C1964" s="158"/>
      <c r="D1964" s="158"/>
      <c r="E1964" s="159"/>
      <c r="F1964" s="160" t="s">
        <v>4828</v>
      </c>
      <c r="G1964" s="160" t="s">
        <v>4765</v>
      </c>
      <c r="H1964" s="161">
        <v>405</v>
      </c>
      <c r="I1964" s="162">
        <v>28</v>
      </c>
      <c r="J1964" s="161">
        <v>518.4</v>
      </c>
      <c r="K1964" s="162">
        <v>22</v>
      </c>
      <c r="L1964" s="161">
        <v>114.048</v>
      </c>
      <c r="M1964" s="161">
        <v>519.048</v>
      </c>
      <c r="N1964" s="161">
        <v>664</v>
      </c>
      <c r="O1964" s="156" t="str">
        <f t="shared" si="30"/>
        <v>BTUBK00002</v>
      </c>
    </row>
    <row r="1965" spans="1:15" ht="17.399999999999999">
      <c r="A1965" s="157" t="s">
        <v>7018</v>
      </c>
      <c r="B1965" s="157" t="s">
        <v>7019</v>
      </c>
      <c r="C1965" s="158"/>
      <c r="D1965" s="158"/>
      <c r="E1965" s="159"/>
      <c r="F1965" s="160" t="s">
        <v>4764</v>
      </c>
      <c r="G1965" s="160" t="s">
        <v>4765</v>
      </c>
      <c r="H1965" s="161">
        <v>115</v>
      </c>
      <c r="I1965" s="162">
        <v>5</v>
      </c>
      <c r="J1965" s="161">
        <v>120.75</v>
      </c>
      <c r="K1965" s="162">
        <v>22</v>
      </c>
      <c r="L1965" s="161">
        <v>26.565000000000001</v>
      </c>
      <c r="M1965" s="161">
        <v>141.565</v>
      </c>
      <c r="N1965" s="161">
        <v>149</v>
      </c>
      <c r="O1965" s="156" t="str">
        <f t="shared" si="30"/>
        <v>BTUBK00003</v>
      </c>
    </row>
    <row r="1966" spans="1:15" ht="17.399999999999999">
      <c r="A1966" s="157" t="s">
        <v>7020</v>
      </c>
      <c r="B1966" s="157" t="s">
        <v>7021</v>
      </c>
      <c r="C1966" s="158"/>
      <c r="D1966" s="158"/>
      <c r="E1966" s="159"/>
      <c r="F1966" s="160" t="s">
        <v>4764</v>
      </c>
      <c r="G1966" s="160" t="s">
        <v>4765</v>
      </c>
      <c r="H1966" s="161">
        <v>190</v>
      </c>
      <c r="I1966" s="162">
        <v>5</v>
      </c>
      <c r="J1966" s="161">
        <v>199.5</v>
      </c>
      <c r="K1966" s="162">
        <v>22</v>
      </c>
      <c r="L1966" s="161">
        <v>43.89</v>
      </c>
      <c r="M1966" s="161">
        <v>233.89</v>
      </c>
      <c r="N1966" s="161">
        <v>246</v>
      </c>
      <c r="O1966" s="156" t="str">
        <f t="shared" si="30"/>
        <v>BTUBK00004</v>
      </c>
    </row>
    <row r="1967" spans="1:15" ht="17.399999999999999">
      <c r="A1967" s="157" t="s">
        <v>7022</v>
      </c>
      <c r="B1967" s="157" t="s">
        <v>7023</v>
      </c>
      <c r="C1967" s="158"/>
      <c r="D1967" s="158"/>
      <c r="E1967" s="159"/>
      <c r="F1967" s="160" t="s">
        <v>4828</v>
      </c>
      <c r="G1967" s="160" t="s">
        <v>4765</v>
      </c>
      <c r="H1967" s="161">
        <v>535</v>
      </c>
      <c r="I1967" s="162">
        <v>28</v>
      </c>
      <c r="J1967" s="161">
        <v>684.80000000000007</v>
      </c>
      <c r="K1967" s="162">
        <v>22</v>
      </c>
      <c r="L1967" s="161">
        <v>150.65600000000001</v>
      </c>
      <c r="M1967" s="161">
        <v>685.65599999999995</v>
      </c>
      <c r="N1967" s="161">
        <v>878</v>
      </c>
      <c r="O1967" s="156" t="str">
        <f t="shared" si="30"/>
        <v>BTYBK00001</v>
      </c>
    </row>
    <row r="1968" spans="1:15" ht="17.399999999999999">
      <c r="A1968" s="157" t="s">
        <v>7024</v>
      </c>
      <c r="B1968" s="157" t="s">
        <v>7025</v>
      </c>
      <c r="C1968" s="158"/>
      <c r="D1968" s="158"/>
      <c r="E1968" s="159"/>
      <c r="F1968" s="160" t="s">
        <v>4828</v>
      </c>
      <c r="G1968" s="160" t="s">
        <v>4765</v>
      </c>
      <c r="H1968" s="161">
        <v>2640</v>
      </c>
      <c r="I1968" s="162">
        <v>28</v>
      </c>
      <c r="J1968" s="161">
        <v>3379</v>
      </c>
      <c r="K1968" s="162">
        <v>22</v>
      </c>
      <c r="L1968" s="161">
        <v>743.42400000000009</v>
      </c>
      <c r="M1968" s="161">
        <v>3383</v>
      </c>
      <c r="N1968" s="161">
        <v>4331</v>
      </c>
      <c r="O1968" s="156" t="str">
        <f t="shared" si="30"/>
        <v>BTYBK00002</v>
      </c>
    </row>
    <row r="1969" spans="1:15" ht="34.799999999999997">
      <c r="A1969" s="157" t="s">
        <v>7026</v>
      </c>
      <c r="B1969" s="157" t="s">
        <v>7027</v>
      </c>
      <c r="C1969" s="158"/>
      <c r="D1969" s="158"/>
      <c r="E1969" s="163" t="s">
        <v>4766</v>
      </c>
      <c r="F1969" s="160" t="s">
        <v>4828</v>
      </c>
      <c r="G1969" s="160" t="s">
        <v>4765</v>
      </c>
      <c r="H1969" s="161">
        <v>805</v>
      </c>
      <c r="I1969" s="162">
        <v>28</v>
      </c>
      <c r="J1969" s="161">
        <v>1030</v>
      </c>
      <c r="K1969" s="162">
        <v>22</v>
      </c>
      <c r="L1969" s="161">
        <v>226.68800000000002</v>
      </c>
      <c r="M1969" s="161">
        <v>1032</v>
      </c>
      <c r="N1969" s="161">
        <v>1321</v>
      </c>
      <c r="O1969" s="156" t="str">
        <f t="shared" si="30"/>
        <v>BTYBK00003</v>
      </c>
    </row>
    <row r="1970" spans="1:15" ht="17.399999999999999">
      <c r="A1970" s="157" t="s">
        <v>7028</v>
      </c>
      <c r="B1970" s="157" t="s">
        <v>7029</v>
      </c>
      <c r="C1970" s="158"/>
      <c r="D1970" s="158"/>
      <c r="E1970" s="159"/>
      <c r="F1970" s="160" t="s">
        <v>4828</v>
      </c>
      <c r="G1970" s="160" t="s">
        <v>4765</v>
      </c>
      <c r="H1970" s="161">
        <v>910</v>
      </c>
      <c r="I1970" s="162">
        <v>28</v>
      </c>
      <c r="J1970" s="161">
        <v>1165</v>
      </c>
      <c r="K1970" s="162">
        <v>22</v>
      </c>
      <c r="L1970" s="161">
        <v>256.25599999999997</v>
      </c>
      <c r="M1970" s="161">
        <v>1166</v>
      </c>
      <c r="N1970" s="161">
        <v>1493</v>
      </c>
      <c r="O1970" s="156" t="str">
        <f t="shared" si="30"/>
        <v>BTYBK00004</v>
      </c>
    </row>
    <row r="1971" spans="1:15" ht="17.399999999999999">
      <c r="A1971" s="157" t="s">
        <v>7030</v>
      </c>
      <c r="B1971" s="157" t="s">
        <v>7031</v>
      </c>
      <c r="C1971" s="158"/>
      <c r="D1971" s="158"/>
      <c r="E1971" s="159"/>
      <c r="F1971" s="160" t="s">
        <v>4764</v>
      </c>
      <c r="G1971" s="160" t="s">
        <v>4765</v>
      </c>
      <c r="H1971" s="161">
        <v>200</v>
      </c>
      <c r="I1971" s="162">
        <v>28</v>
      </c>
      <c r="J1971" s="161">
        <v>256</v>
      </c>
      <c r="K1971" s="162">
        <v>22</v>
      </c>
      <c r="L1971" s="161">
        <v>56.32</v>
      </c>
      <c r="M1971" s="161">
        <v>256.32</v>
      </c>
      <c r="N1971" s="161">
        <v>328</v>
      </c>
      <c r="O1971" s="156" t="str">
        <f t="shared" si="30"/>
        <v>BTYBK00005</v>
      </c>
    </row>
    <row r="1972" spans="1:15" ht="17.399999999999999">
      <c r="A1972" s="157" t="s">
        <v>7032</v>
      </c>
      <c r="B1972" s="157" t="s">
        <v>7033</v>
      </c>
      <c r="C1972" s="158"/>
      <c r="D1972" s="158"/>
      <c r="E1972" s="159"/>
      <c r="F1972" s="160" t="s">
        <v>4764</v>
      </c>
      <c r="G1972" s="160" t="s">
        <v>4765</v>
      </c>
      <c r="H1972" s="161">
        <v>230</v>
      </c>
      <c r="I1972" s="162">
        <v>28</v>
      </c>
      <c r="J1972" s="161">
        <v>294.40000000000003</v>
      </c>
      <c r="K1972" s="162">
        <v>22</v>
      </c>
      <c r="L1972" s="161">
        <v>64.768000000000015</v>
      </c>
      <c r="M1972" s="161">
        <v>294.76800000000003</v>
      </c>
      <c r="N1972" s="161">
        <v>377</v>
      </c>
      <c r="O1972" s="156" t="str">
        <f t="shared" si="30"/>
        <v>BTYBK00006</v>
      </c>
    </row>
    <row r="1973" spans="1:15" ht="17.399999999999999">
      <c r="A1973" s="157" t="s">
        <v>7034</v>
      </c>
      <c r="B1973" s="157" t="s">
        <v>7035</v>
      </c>
      <c r="C1973" s="158"/>
      <c r="D1973" s="158"/>
      <c r="E1973" s="159"/>
      <c r="F1973" s="160" t="s">
        <v>4828</v>
      </c>
      <c r="G1973" s="160" t="s">
        <v>4765</v>
      </c>
      <c r="H1973" s="161">
        <v>3025</v>
      </c>
      <c r="I1973" s="162">
        <v>28</v>
      </c>
      <c r="J1973" s="161">
        <v>3872</v>
      </c>
      <c r="K1973" s="162">
        <v>22</v>
      </c>
      <c r="L1973" s="161">
        <v>851.84</v>
      </c>
      <c r="M1973" s="161">
        <v>3877</v>
      </c>
      <c r="N1973" s="161">
        <v>4962</v>
      </c>
      <c r="O1973" s="156" t="str">
        <f t="shared" si="30"/>
        <v>BTYBK00007</v>
      </c>
    </row>
    <row r="1974" spans="1:15" ht="17.399999999999999">
      <c r="A1974" s="157" t="s">
        <v>7036</v>
      </c>
      <c r="B1974" s="157" t="s">
        <v>7037</v>
      </c>
      <c r="C1974" s="158"/>
      <c r="D1974" s="158"/>
      <c r="E1974" s="159"/>
      <c r="F1974" s="160" t="s">
        <v>4828</v>
      </c>
      <c r="G1974" s="160" t="s">
        <v>4765</v>
      </c>
      <c r="H1974" s="161">
        <v>605</v>
      </c>
      <c r="I1974" s="162">
        <v>28</v>
      </c>
      <c r="J1974" s="161">
        <v>774.4</v>
      </c>
      <c r="K1974" s="162">
        <v>22</v>
      </c>
      <c r="L1974" s="161">
        <v>170.36799999999999</v>
      </c>
      <c r="M1974" s="161">
        <v>775.36799999999994</v>
      </c>
      <c r="N1974" s="161">
        <v>992</v>
      </c>
      <c r="O1974" s="156" t="str">
        <f t="shared" si="30"/>
        <v>BTYBK00008</v>
      </c>
    </row>
    <row r="1975" spans="1:15" ht="34.799999999999997">
      <c r="A1975" s="157" t="s">
        <v>2664</v>
      </c>
      <c r="B1975" s="157" t="s">
        <v>7038</v>
      </c>
      <c r="C1975" s="158"/>
      <c r="D1975" s="157" t="s">
        <v>4808</v>
      </c>
      <c r="E1975" s="163" t="s">
        <v>4766</v>
      </c>
      <c r="F1975" s="160" t="s">
        <v>4828</v>
      </c>
      <c r="G1975" s="160" t="s">
        <v>4765</v>
      </c>
      <c r="H1975" s="161">
        <v>885</v>
      </c>
      <c r="I1975" s="162">
        <v>28</v>
      </c>
      <c r="J1975" s="161">
        <v>1133</v>
      </c>
      <c r="K1975" s="162">
        <v>22</v>
      </c>
      <c r="L1975" s="161">
        <v>249.21599999999998</v>
      </c>
      <c r="M1975" s="161">
        <v>1134</v>
      </c>
      <c r="N1975" s="161">
        <v>1452</v>
      </c>
      <c r="O1975" s="156" t="str">
        <f t="shared" si="30"/>
        <v>BTYBK00017</v>
      </c>
    </row>
    <row r="1976" spans="1:15" ht="17.399999999999999">
      <c r="A1976" s="157" t="s">
        <v>7039</v>
      </c>
      <c r="B1976" s="157" t="s">
        <v>7040</v>
      </c>
      <c r="C1976" s="158"/>
      <c r="D1976" s="158"/>
      <c r="E1976" s="159"/>
      <c r="F1976" s="160" t="s">
        <v>4828</v>
      </c>
      <c r="G1976" s="160" t="s">
        <v>4767</v>
      </c>
      <c r="H1976" s="161">
        <v>800</v>
      </c>
      <c r="I1976" s="162">
        <v>28</v>
      </c>
      <c r="J1976" s="161">
        <v>1024</v>
      </c>
      <c r="K1976" s="162">
        <v>22</v>
      </c>
      <c r="L1976" s="161">
        <v>225.28</v>
      </c>
      <c r="M1976" s="161">
        <v>1025</v>
      </c>
      <c r="N1976" s="161">
        <v>1312</v>
      </c>
      <c r="O1976" s="156" t="str">
        <f t="shared" si="30"/>
        <v>BTYBK00018</v>
      </c>
    </row>
    <row r="1977" spans="1:15" ht="34.799999999999997">
      <c r="A1977" s="157" t="s">
        <v>2399</v>
      </c>
      <c r="B1977" s="157" t="s">
        <v>7041</v>
      </c>
      <c r="C1977" s="158"/>
      <c r="D1977" s="157" t="s">
        <v>26</v>
      </c>
      <c r="E1977" s="163" t="s">
        <v>4766</v>
      </c>
      <c r="F1977" s="160" t="s">
        <v>4828</v>
      </c>
      <c r="G1977" s="160" t="s">
        <v>4831</v>
      </c>
      <c r="H1977" s="161">
        <v>1225</v>
      </c>
      <c r="I1977" s="162">
        <v>28</v>
      </c>
      <c r="J1977" s="161">
        <v>1568</v>
      </c>
      <c r="K1977" s="162">
        <v>22</v>
      </c>
      <c r="L1977" s="161">
        <v>344.96</v>
      </c>
      <c r="M1977" s="161">
        <v>1570</v>
      </c>
      <c r="N1977" s="161">
        <v>2010</v>
      </c>
      <c r="O1977" s="156" t="str">
        <f t="shared" si="30"/>
        <v>BTYBK00022</v>
      </c>
    </row>
    <row r="1978" spans="1:15" ht="34.799999999999997">
      <c r="A1978" s="157" t="s">
        <v>7042</v>
      </c>
      <c r="B1978" s="157" t="s">
        <v>7043</v>
      </c>
      <c r="C1978" s="158"/>
      <c r="D1978" s="157" t="s">
        <v>29</v>
      </c>
      <c r="E1978" s="163" t="s">
        <v>4770</v>
      </c>
      <c r="F1978" s="160" t="s">
        <v>4828</v>
      </c>
      <c r="G1978" s="160" t="s">
        <v>4765</v>
      </c>
      <c r="H1978" s="161">
        <v>1120</v>
      </c>
      <c r="I1978" s="162">
        <v>18</v>
      </c>
      <c r="J1978" s="161">
        <v>1322</v>
      </c>
      <c r="K1978" s="162">
        <v>22</v>
      </c>
      <c r="L1978" s="161">
        <v>290.75200000000001</v>
      </c>
      <c r="M1978" s="161">
        <v>1411</v>
      </c>
      <c r="N1978" s="161">
        <v>1665</v>
      </c>
      <c r="O1978" s="156" t="str">
        <f t="shared" si="30"/>
        <v>BWHNA00001</v>
      </c>
    </row>
    <row r="1979" spans="1:15" ht="34.799999999999997">
      <c r="A1979" s="157" t="s">
        <v>7044</v>
      </c>
      <c r="B1979" s="157" t="s">
        <v>7045</v>
      </c>
      <c r="C1979" s="158"/>
      <c r="D1979" s="157" t="s">
        <v>29</v>
      </c>
      <c r="E1979" s="163" t="s">
        <v>4766</v>
      </c>
      <c r="F1979" s="160" t="s">
        <v>4828</v>
      </c>
      <c r="G1979" s="160" t="s">
        <v>4765</v>
      </c>
      <c r="H1979" s="161">
        <v>2335</v>
      </c>
      <c r="I1979" s="162">
        <v>18</v>
      </c>
      <c r="J1979" s="161">
        <v>2755</v>
      </c>
      <c r="K1979" s="162">
        <v>22</v>
      </c>
      <c r="L1979" s="161">
        <v>606.16599999999994</v>
      </c>
      <c r="M1979" s="161">
        <v>2941</v>
      </c>
      <c r="N1979" s="161">
        <v>3471</v>
      </c>
      <c r="O1979" s="156" t="str">
        <f t="shared" si="30"/>
        <v>BWHNA00003</v>
      </c>
    </row>
    <row r="1980" spans="1:15" ht="34.799999999999997">
      <c r="A1980" s="157" t="s">
        <v>7046</v>
      </c>
      <c r="B1980" s="157" t="s">
        <v>7047</v>
      </c>
      <c r="C1980" s="158"/>
      <c r="D1980" s="157" t="s">
        <v>27</v>
      </c>
      <c r="E1980" s="163" t="s">
        <v>4766</v>
      </c>
      <c r="F1980" s="160" t="s">
        <v>4828</v>
      </c>
      <c r="G1980" s="160" t="s">
        <v>4765</v>
      </c>
      <c r="H1980" s="161">
        <v>1280</v>
      </c>
      <c r="I1980" s="162">
        <v>18</v>
      </c>
      <c r="J1980" s="161">
        <v>1510</v>
      </c>
      <c r="K1980" s="162">
        <v>22</v>
      </c>
      <c r="L1980" s="161">
        <v>332.28799999999995</v>
      </c>
      <c r="M1980" s="161">
        <v>1612</v>
      </c>
      <c r="N1980" s="161">
        <v>1902</v>
      </c>
      <c r="O1980" s="156" t="str">
        <f t="shared" si="30"/>
        <v>BWHNA00004</v>
      </c>
    </row>
    <row r="1981" spans="1:15" ht="17.399999999999999">
      <c r="A1981" s="157" t="s">
        <v>7048</v>
      </c>
      <c r="B1981" s="157" t="s">
        <v>7049</v>
      </c>
      <c r="C1981" s="158"/>
      <c r="D1981" s="158"/>
      <c r="E1981" s="159"/>
      <c r="F1981" s="160" t="s">
        <v>4828</v>
      </c>
      <c r="G1981" s="160" t="s">
        <v>4767</v>
      </c>
      <c r="H1981" s="161">
        <v>1290</v>
      </c>
      <c r="I1981" s="162">
        <v>18</v>
      </c>
      <c r="J1981" s="161">
        <v>1522</v>
      </c>
      <c r="K1981" s="162">
        <v>22</v>
      </c>
      <c r="L1981" s="161">
        <v>334.88399999999996</v>
      </c>
      <c r="M1981" s="161">
        <v>1625</v>
      </c>
      <c r="N1981" s="161">
        <v>1917</v>
      </c>
      <c r="O1981" s="156" t="str">
        <f t="shared" si="30"/>
        <v>BWHNA00005</v>
      </c>
    </row>
    <row r="1982" spans="1:15" ht="34.799999999999997">
      <c r="A1982" s="157" t="s">
        <v>7050</v>
      </c>
      <c r="B1982" s="157" t="s">
        <v>7051</v>
      </c>
      <c r="C1982" s="158"/>
      <c r="D1982" s="157" t="s">
        <v>4634</v>
      </c>
      <c r="E1982" s="163" t="s">
        <v>4770</v>
      </c>
      <c r="F1982" s="160" t="s">
        <v>4828</v>
      </c>
      <c r="G1982" s="160" t="s">
        <v>4767</v>
      </c>
      <c r="H1982" s="161">
        <v>910</v>
      </c>
      <c r="I1982" s="162">
        <v>18</v>
      </c>
      <c r="J1982" s="161">
        <v>1074</v>
      </c>
      <c r="K1982" s="162">
        <v>22</v>
      </c>
      <c r="L1982" s="161">
        <v>236.23599999999999</v>
      </c>
      <c r="M1982" s="161">
        <v>1146</v>
      </c>
      <c r="N1982" s="161">
        <v>1353</v>
      </c>
      <c r="O1982" s="156" t="str">
        <f t="shared" si="30"/>
        <v>BWHNA00006</v>
      </c>
    </row>
    <row r="1983" spans="1:15" ht="17.399999999999999">
      <c r="A1983" s="157" t="s">
        <v>2670</v>
      </c>
      <c r="B1983" s="157" t="s">
        <v>9627</v>
      </c>
      <c r="C1983" s="158"/>
      <c r="D1983" s="157" t="s">
        <v>4808</v>
      </c>
      <c r="E1983" s="159"/>
      <c r="F1983" s="159"/>
      <c r="G1983" s="159"/>
      <c r="H1983" s="164"/>
      <c r="I1983" s="167"/>
      <c r="J1983" s="164"/>
      <c r="K1983" s="167"/>
      <c r="L1983" s="164"/>
      <c r="M1983" s="164"/>
      <c r="N1983" s="168">
        <v>0</v>
      </c>
      <c r="O1983" s="156" t="str">
        <f t="shared" si="30"/>
        <v>BWHNA00009</v>
      </c>
    </row>
    <row r="1984" spans="1:15" ht="34.799999999999997">
      <c r="A1984" s="157" t="s">
        <v>2408</v>
      </c>
      <c r="B1984" s="157" t="s">
        <v>7052</v>
      </c>
      <c r="C1984" s="158"/>
      <c r="D1984" s="157" t="s">
        <v>26</v>
      </c>
      <c r="E1984" s="163" t="s">
        <v>4766</v>
      </c>
      <c r="F1984" s="160" t="s">
        <v>4828</v>
      </c>
      <c r="G1984" s="160" t="s">
        <v>4767</v>
      </c>
      <c r="H1984" s="161">
        <v>2175</v>
      </c>
      <c r="I1984" s="162">
        <v>18</v>
      </c>
      <c r="J1984" s="161">
        <v>2567</v>
      </c>
      <c r="K1984" s="162">
        <v>22</v>
      </c>
      <c r="L1984" s="161">
        <v>564.63</v>
      </c>
      <c r="M1984" s="161">
        <v>2740</v>
      </c>
      <c r="N1984" s="161">
        <v>3233</v>
      </c>
      <c r="O1984" s="156" t="str">
        <f t="shared" si="30"/>
        <v>BWHNA00011</v>
      </c>
    </row>
    <row r="1985" spans="1:15" ht="34.799999999999997">
      <c r="A1985" s="157" t="s">
        <v>7053</v>
      </c>
      <c r="B1985" s="157" t="s">
        <v>7054</v>
      </c>
      <c r="C1985" s="158"/>
      <c r="D1985" s="157" t="s">
        <v>29</v>
      </c>
      <c r="E1985" s="163" t="s">
        <v>4766</v>
      </c>
      <c r="F1985" s="160" t="s">
        <v>4828</v>
      </c>
      <c r="G1985" s="160" t="s">
        <v>4767</v>
      </c>
      <c r="H1985" s="161">
        <v>1430</v>
      </c>
      <c r="I1985" s="162">
        <v>18</v>
      </c>
      <c r="J1985" s="161">
        <v>1687</v>
      </c>
      <c r="K1985" s="162">
        <v>22</v>
      </c>
      <c r="L1985" s="161">
        <v>371.22799999999995</v>
      </c>
      <c r="M1985" s="161">
        <v>1801</v>
      </c>
      <c r="N1985" s="161">
        <v>2125</v>
      </c>
      <c r="O1985" s="156" t="str">
        <f t="shared" si="30"/>
        <v>BWHNA00012</v>
      </c>
    </row>
    <row r="1986" spans="1:15" ht="17.399999999999999">
      <c r="A1986" s="157" t="s">
        <v>7055</v>
      </c>
      <c r="B1986" s="157" t="s">
        <v>7056</v>
      </c>
      <c r="C1986" s="158"/>
      <c r="D1986" s="158"/>
      <c r="E1986" s="159"/>
      <c r="F1986" s="160" t="s">
        <v>4828</v>
      </c>
      <c r="G1986" s="160" t="s">
        <v>4767</v>
      </c>
      <c r="H1986" s="161">
        <v>1615</v>
      </c>
      <c r="I1986" s="162">
        <v>18</v>
      </c>
      <c r="J1986" s="161">
        <v>1906</v>
      </c>
      <c r="K1986" s="162">
        <v>22</v>
      </c>
      <c r="L1986" s="161">
        <v>419.25399999999996</v>
      </c>
      <c r="M1986" s="161">
        <v>2034</v>
      </c>
      <c r="N1986" s="161">
        <v>2400</v>
      </c>
      <c r="O1986" s="156" t="str">
        <f t="shared" ref="O1986:O2049" si="31">VLOOKUP(A1986,Old,1,FALSE)</f>
        <v>BWHNA00013</v>
      </c>
    </row>
    <row r="1987" spans="1:15" ht="34.799999999999997">
      <c r="A1987" s="157" t="s">
        <v>2999</v>
      </c>
      <c r="B1987" s="157" t="s">
        <v>3000</v>
      </c>
      <c r="C1987" s="158"/>
      <c r="D1987" s="157" t="s">
        <v>4634</v>
      </c>
      <c r="E1987" s="163" t="s">
        <v>4770</v>
      </c>
      <c r="F1987" s="160" t="s">
        <v>4828</v>
      </c>
      <c r="G1987" s="160" t="s">
        <v>4767</v>
      </c>
      <c r="H1987" s="161">
        <v>1490</v>
      </c>
      <c r="I1987" s="162">
        <v>18</v>
      </c>
      <c r="J1987" s="161">
        <v>1758</v>
      </c>
      <c r="K1987" s="162">
        <v>22</v>
      </c>
      <c r="L1987" s="161">
        <v>386.80399999999997</v>
      </c>
      <c r="M1987" s="161">
        <v>1877</v>
      </c>
      <c r="N1987" s="161">
        <v>2215</v>
      </c>
      <c r="O1987" s="156" t="str">
        <f t="shared" si="31"/>
        <v>BWHNA00014</v>
      </c>
    </row>
    <row r="1988" spans="1:15" ht="34.799999999999997">
      <c r="A1988" s="157" t="s">
        <v>3887</v>
      </c>
      <c r="B1988" s="157" t="s">
        <v>3888</v>
      </c>
      <c r="C1988" s="158"/>
      <c r="D1988" s="157" t="s">
        <v>29</v>
      </c>
      <c r="E1988" s="163" t="s">
        <v>4766</v>
      </c>
      <c r="F1988" s="160" t="s">
        <v>4828</v>
      </c>
      <c r="G1988" s="160" t="s">
        <v>4767</v>
      </c>
      <c r="H1988" s="161">
        <v>1985</v>
      </c>
      <c r="I1988" s="162">
        <v>18</v>
      </c>
      <c r="J1988" s="161">
        <v>2342</v>
      </c>
      <c r="K1988" s="162">
        <v>22</v>
      </c>
      <c r="L1988" s="161">
        <v>515.30599999999993</v>
      </c>
      <c r="M1988" s="161">
        <v>2500</v>
      </c>
      <c r="N1988" s="161">
        <v>2950</v>
      </c>
      <c r="O1988" s="156" t="str">
        <f t="shared" si="31"/>
        <v>BWHNA00016</v>
      </c>
    </row>
    <row r="1989" spans="1:15" ht="34.799999999999997">
      <c r="A1989" s="157" t="s">
        <v>2672</v>
      </c>
      <c r="B1989" s="157" t="s">
        <v>2673</v>
      </c>
      <c r="C1989" s="158"/>
      <c r="D1989" s="157" t="s">
        <v>27</v>
      </c>
      <c r="E1989" s="163" t="s">
        <v>4766</v>
      </c>
      <c r="F1989" s="160" t="s">
        <v>4828</v>
      </c>
      <c r="G1989" s="160" t="s">
        <v>4765</v>
      </c>
      <c r="H1989" s="161">
        <v>2095</v>
      </c>
      <c r="I1989" s="162">
        <v>18</v>
      </c>
      <c r="J1989" s="161">
        <v>2472</v>
      </c>
      <c r="K1989" s="162">
        <v>22</v>
      </c>
      <c r="L1989" s="161">
        <v>543.86199999999997</v>
      </c>
      <c r="M1989" s="161">
        <v>2639</v>
      </c>
      <c r="N1989" s="161">
        <v>3114</v>
      </c>
      <c r="O1989" s="156" t="str">
        <f t="shared" si="31"/>
        <v>BWHNA00017</v>
      </c>
    </row>
    <row r="1990" spans="1:15" ht="34.799999999999997">
      <c r="A1990" s="157" t="s">
        <v>605</v>
      </c>
      <c r="B1990" s="157" t="s">
        <v>1049</v>
      </c>
      <c r="C1990" s="158"/>
      <c r="D1990" s="157" t="s">
        <v>27</v>
      </c>
      <c r="E1990" s="163" t="s">
        <v>4766</v>
      </c>
      <c r="F1990" s="160" t="s">
        <v>4764</v>
      </c>
      <c r="G1990" s="160" t="s">
        <v>4831</v>
      </c>
      <c r="H1990" s="161">
        <v>170</v>
      </c>
      <c r="I1990" s="162">
        <v>18</v>
      </c>
      <c r="J1990" s="161">
        <v>200.6</v>
      </c>
      <c r="K1990" s="162">
        <v>22</v>
      </c>
      <c r="L1990" s="161">
        <v>44.131999999999998</v>
      </c>
      <c r="M1990" s="161">
        <v>214.13200000000001</v>
      </c>
      <c r="N1990" s="161">
        <v>253</v>
      </c>
      <c r="O1990" s="156" t="str">
        <f t="shared" si="31"/>
        <v>BWHNA00018</v>
      </c>
    </row>
    <row r="1991" spans="1:15" ht="34.799999999999997">
      <c r="A1991" s="157" t="s">
        <v>7057</v>
      </c>
      <c r="B1991" s="157" t="s">
        <v>7058</v>
      </c>
      <c r="C1991" s="158"/>
      <c r="D1991" s="157" t="s">
        <v>29</v>
      </c>
      <c r="E1991" s="163" t="s">
        <v>4766</v>
      </c>
      <c r="F1991" s="160" t="s">
        <v>4828</v>
      </c>
      <c r="G1991" s="160" t="s">
        <v>4767</v>
      </c>
      <c r="H1991" s="161">
        <v>2015</v>
      </c>
      <c r="I1991" s="162">
        <v>18</v>
      </c>
      <c r="J1991" s="161">
        <v>2378</v>
      </c>
      <c r="K1991" s="162">
        <v>22</v>
      </c>
      <c r="L1991" s="161">
        <v>523.09399999999994</v>
      </c>
      <c r="M1991" s="161">
        <v>2538</v>
      </c>
      <c r="N1991" s="161">
        <v>2995</v>
      </c>
      <c r="O1991" s="156" t="str">
        <f t="shared" si="31"/>
        <v>BWHNA00019</v>
      </c>
    </row>
    <row r="1992" spans="1:15" ht="17.399999999999999">
      <c r="A1992" s="157" t="s">
        <v>7059</v>
      </c>
      <c r="B1992" s="157" t="s">
        <v>7060</v>
      </c>
      <c r="C1992" s="158"/>
      <c r="D1992" s="158"/>
      <c r="E1992" s="159"/>
      <c r="F1992" s="160" t="s">
        <v>4828</v>
      </c>
      <c r="G1992" s="160" t="s">
        <v>4767</v>
      </c>
      <c r="H1992" s="161">
        <v>2185</v>
      </c>
      <c r="I1992" s="162">
        <v>18</v>
      </c>
      <c r="J1992" s="161">
        <v>2578</v>
      </c>
      <c r="K1992" s="162">
        <v>22</v>
      </c>
      <c r="L1992" s="161">
        <v>567.226</v>
      </c>
      <c r="M1992" s="161">
        <v>2752</v>
      </c>
      <c r="N1992" s="161">
        <v>3248</v>
      </c>
      <c r="O1992" s="156" t="str">
        <f t="shared" si="31"/>
        <v>BWHNA00020</v>
      </c>
    </row>
    <row r="1993" spans="1:15" ht="34.799999999999997">
      <c r="A1993" s="157" t="s">
        <v>7061</v>
      </c>
      <c r="B1993" s="157" t="s">
        <v>7062</v>
      </c>
      <c r="C1993" s="158"/>
      <c r="D1993" s="157" t="s">
        <v>29</v>
      </c>
      <c r="E1993" s="163" t="s">
        <v>4766</v>
      </c>
      <c r="F1993" s="160" t="s">
        <v>4828</v>
      </c>
      <c r="G1993" s="160" t="s">
        <v>4767</v>
      </c>
      <c r="H1993" s="161">
        <v>2390</v>
      </c>
      <c r="I1993" s="162">
        <v>18</v>
      </c>
      <c r="J1993" s="161">
        <v>2820</v>
      </c>
      <c r="K1993" s="162">
        <v>22</v>
      </c>
      <c r="L1993" s="161">
        <v>620.44399999999996</v>
      </c>
      <c r="M1993" s="161">
        <v>3010</v>
      </c>
      <c r="N1993" s="161">
        <v>3552</v>
      </c>
      <c r="O1993" s="156" t="str">
        <f t="shared" si="31"/>
        <v>BWHNA00023</v>
      </c>
    </row>
    <row r="1994" spans="1:15" ht="34.799999999999997">
      <c r="A1994" s="157" t="s">
        <v>728</v>
      </c>
      <c r="B1994" s="157" t="s">
        <v>1054</v>
      </c>
      <c r="C1994" s="158"/>
      <c r="D1994" s="157" t="s">
        <v>27</v>
      </c>
      <c r="E1994" s="163" t="s">
        <v>4766</v>
      </c>
      <c r="F1994" s="160" t="s">
        <v>4828</v>
      </c>
      <c r="G1994" s="160" t="s">
        <v>4767</v>
      </c>
      <c r="H1994" s="161">
        <v>2570</v>
      </c>
      <c r="I1994" s="162">
        <v>18</v>
      </c>
      <c r="J1994" s="161">
        <v>3033</v>
      </c>
      <c r="K1994" s="162">
        <v>22</v>
      </c>
      <c r="L1994" s="161">
        <v>667.17200000000003</v>
      </c>
      <c r="M1994" s="161">
        <v>3237</v>
      </c>
      <c r="N1994" s="161">
        <v>3820</v>
      </c>
      <c r="O1994" s="156" t="str">
        <f t="shared" si="31"/>
        <v>BWHNA00024</v>
      </c>
    </row>
    <row r="1995" spans="1:15" ht="34.799999999999997">
      <c r="A1995" s="157" t="s">
        <v>7063</v>
      </c>
      <c r="B1995" s="157" t="s">
        <v>7064</v>
      </c>
      <c r="C1995" s="158"/>
      <c r="D1995" s="157" t="s">
        <v>29</v>
      </c>
      <c r="E1995" s="163" t="s">
        <v>4766</v>
      </c>
      <c r="F1995" s="160" t="s">
        <v>4828</v>
      </c>
      <c r="G1995" s="160" t="s">
        <v>4767</v>
      </c>
      <c r="H1995" s="161">
        <v>2445</v>
      </c>
      <c r="I1995" s="162">
        <v>18</v>
      </c>
      <c r="J1995" s="161">
        <v>2885</v>
      </c>
      <c r="K1995" s="162">
        <v>22</v>
      </c>
      <c r="L1995" s="161">
        <v>634.72199999999998</v>
      </c>
      <c r="M1995" s="161">
        <v>3080</v>
      </c>
      <c r="N1995" s="161">
        <v>3634</v>
      </c>
      <c r="O1995" s="156" t="str">
        <f t="shared" si="31"/>
        <v>BWHNA00025</v>
      </c>
    </row>
    <row r="1996" spans="1:15" ht="17.399999999999999">
      <c r="A1996" s="157" t="s">
        <v>7065</v>
      </c>
      <c r="B1996" s="157" t="s">
        <v>7066</v>
      </c>
      <c r="C1996" s="158"/>
      <c r="D1996" s="158"/>
      <c r="E1996" s="159"/>
      <c r="F1996" s="160" t="s">
        <v>4828</v>
      </c>
      <c r="G1996" s="160" t="s">
        <v>4767</v>
      </c>
      <c r="H1996" s="161">
        <v>2605</v>
      </c>
      <c r="I1996" s="162">
        <v>18</v>
      </c>
      <c r="J1996" s="161">
        <v>3074</v>
      </c>
      <c r="K1996" s="162">
        <v>22</v>
      </c>
      <c r="L1996" s="161">
        <v>676.25799999999992</v>
      </c>
      <c r="M1996" s="161">
        <v>3281</v>
      </c>
      <c r="N1996" s="161">
        <v>3872</v>
      </c>
      <c r="O1996" s="156" t="str">
        <f t="shared" si="31"/>
        <v>BWHNA00026</v>
      </c>
    </row>
    <row r="1997" spans="1:15" ht="34.799999999999997">
      <c r="A1997" s="157" t="s">
        <v>7067</v>
      </c>
      <c r="B1997" s="157" t="s">
        <v>7068</v>
      </c>
      <c r="C1997" s="158"/>
      <c r="D1997" s="158"/>
      <c r="E1997" s="163" t="s">
        <v>4766</v>
      </c>
      <c r="F1997" s="160" t="s">
        <v>5654</v>
      </c>
      <c r="G1997" s="160" t="s">
        <v>4767</v>
      </c>
      <c r="H1997" s="161">
        <v>3785</v>
      </c>
      <c r="I1997" s="162">
        <v>18</v>
      </c>
      <c r="J1997" s="161">
        <v>4466</v>
      </c>
      <c r="K1997" s="162">
        <v>18</v>
      </c>
      <c r="L1997" s="161">
        <v>803.93399999999997</v>
      </c>
      <c r="M1997" s="161">
        <v>4589</v>
      </c>
      <c r="N1997" s="161">
        <v>5415</v>
      </c>
      <c r="O1997" s="156" t="str">
        <f t="shared" si="31"/>
        <v>BWHNA00027</v>
      </c>
    </row>
    <row r="1998" spans="1:15" ht="34.799999999999997">
      <c r="A1998" s="157" t="s">
        <v>2418</v>
      </c>
      <c r="B1998" s="157" t="s">
        <v>2419</v>
      </c>
      <c r="C1998" s="158"/>
      <c r="D1998" s="157" t="s">
        <v>26</v>
      </c>
      <c r="E1998" s="163" t="s">
        <v>4766</v>
      </c>
      <c r="F1998" s="160" t="s">
        <v>4828</v>
      </c>
      <c r="G1998" s="160" t="s">
        <v>4831</v>
      </c>
      <c r="H1998" s="161">
        <v>2875</v>
      </c>
      <c r="I1998" s="162">
        <v>18</v>
      </c>
      <c r="J1998" s="161">
        <v>3393</v>
      </c>
      <c r="K1998" s="162">
        <v>22</v>
      </c>
      <c r="L1998" s="161">
        <v>746.35</v>
      </c>
      <c r="M1998" s="161">
        <v>3621</v>
      </c>
      <c r="N1998" s="161">
        <v>4273</v>
      </c>
      <c r="O1998" s="156" t="str">
        <f t="shared" si="31"/>
        <v>BWHNA00028</v>
      </c>
    </row>
    <row r="1999" spans="1:15" ht="34.799999999999997">
      <c r="A1999" s="157" t="s">
        <v>2719</v>
      </c>
      <c r="B1999" s="157" t="s">
        <v>1054</v>
      </c>
      <c r="C1999" s="158"/>
      <c r="D1999" s="157" t="s">
        <v>27</v>
      </c>
      <c r="E1999" s="163" t="s">
        <v>4766</v>
      </c>
      <c r="F1999" s="160" t="s">
        <v>4828</v>
      </c>
      <c r="G1999" s="160" t="s">
        <v>4831</v>
      </c>
      <c r="H1999" s="161">
        <v>2360</v>
      </c>
      <c r="I1999" s="162">
        <v>18</v>
      </c>
      <c r="J1999" s="161">
        <v>2785</v>
      </c>
      <c r="K1999" s="162">
        <v>22</v>
      </c>
      <c r="L1999" s="161">
        <v>612.65599999999995</v>
      </c>
      <c r="M1999" s="161">
        <v>2973</v>
      </c>
      <c r="N1999" s="161">
        <v>3508</v>
      </c>
      <c r="O1999" s="156" t="str">
        <f t="shared" si="31"/>
        <v>BWHNA00029</v>
      </c>
    </row>
    <row r="2000" spans="1:15" ht="34.799999999999997">
      <c r="A2000" s="157" t="s">
        <v>1057</v>
      </c>
      <c r="B2000" s="157" t="s">
        <v>2729</v>
      </c>
      <c r="C2000" s="158"/>
      <c r="D2000" s="157" t="s">
        <v>6408</v>
      </c>
      <c r="E2000" s="163" t="s">
        <v>4766</v>
      </c>
      <c r="F2000" s="160" t="s">
        <v>4828</v>
      </c>
      <c r="G2000" s="160" t="s">
        <v>4831</v>
      </c>
      <c r="H2000" s="161">
        <v>2465</v>
      </c>
      <c r="I2000" s="162">
        <v>18</v>
      </c>
      <c r="J2000" s="161">
        <v>2909</v>
      </c>
      <c r="K2000" s="162">
        <v>22</v>
      </c>
      <c r="L2000" s="161">
        <v>639.91399999999999</v>
      </c>
      <c r="M2000" s="161">
        <v>3105</v>
      </c>
      <c r="N2000" s="161">
        <v>3664</v>
      </c>
      <c r="O2000" s="156" t="str">
        <f t="shared" si="31"/>
        <v>BWHNA00032</v>
      </c>
    </row>
    <row r="2001" spans="1:15" ht="34.799999999999997">
      <c r="A2001" s="157" t="s">
        <v>7069</v>
      </c>
      <c r="B2001" s="157" t="s">
        <v>7070</v>
      </c>
      <c r="C2001" s="158"/>
      <c r="D2001" s="158"/>
      <c r="E2001" s="163" t="s">
        <v>4766</v>
      </c>
      <c r="F2001" s="160" t="s">
        <v>4764</v>
      </c>
      <c r="G2001" s="160" t="s">
        <v>4767</v>
      </c>
      <c r="H2001" s="161">
        <v>10</v>
      </c>
      <c r="I2001" s="162">
        <v>18</v>
      </c>
      <c r="J2001" s="161">
        <v>11.799999999999999</v>
      </c>
      <c r="K2001" s="162">
        <v>22</v>
      </c>
      <c r="L2001" s="161">
        <v>2.5959999999999996</v>
      </c>
      <c r="M2001" s="161">
        <v>12.596</v>
      </c>
      <c r="N2001" s="161">
        <v>15</v>
      </c>
      <c r="O2001" s="156" t="str">
        <f t="shared" si="31"/>
        <v>BWRBK00010</v>
      </c>
    </row>
    <row r="2002" spans="1:15" ht="17.399999999999999">
      <c r="A2002" s="157" t="s">
        <v>7071</v>
      </c>
      <c r="B2002" s="157" t="s">
        <v>7072</v>
      </c>
      <c r="C2002" s="158"/>
      <c r="D2002" s="158"/>
      <c r="E2002" s="159"/>
      <c r="F2002" s="160" t="s">
        <v>4764</v>
      </c>
      <c r="G2002" s="160" t="s">
        <v>4765</v>
      </c>
      <c r="H2002" s="161">
        <v>10</v>
      </c>
      <c r="I2002" s="162">
        <v>18</v>
      </c>
      <c r="J2002" s="161">
        <v>11.799999999999999</v>
      </c>
      <c r="K2002" s="162">
        <v>22</v>
      </c>
      <c r="L2002" s="161">
        <v>2.5959999999999996</v>
      </c>
      <c r="M2002" s="161">
        <v>12.596</v>
      </c>
      <c r="N2002" s="161">
        <v>15</v>
      </c>
      <c r="O2002" s="156" t="str">
        <f t="shared" si="31"/>
        <v>BWRBK00016</v>
      </c>
    </row>
    <row r="2003" spans="1:15" ht="17.399999999999999">
      <c r="A2003" s="157" t="s">
        <v>7073</v>
      </c>
      <c r="B2003" s="157" t="s">
        <v>7074</v>
      </c>
      <c r="C2003" s="158"/>
      <c r="D2003" s="158"/>
      <c r="E2003" s="159"/>
      <c r="F2003" s="160" t="s">
        <v>4764</v>
      </c>
      <c r="G2003" s="160" t="s">
        <v>4767</v>
      </c>
      <c r="H2003" s="161">
        <v>20</v>
      </c>
      <c r="I2003" s="162">
        <v>18</v>
      </c>
      <c r="J2003" s="161">
        <v>23.599999999999998</v>
      </c>
      <c r="K2003" s="162">
        <v>22</v>
      </c>
      <c r="L2003" s="161">
        <v>5.1919999999999993</v>
      </c>
      <c r="M2003" s="161">
        <v>25.192</v>
      </c>
      <c r="N2003" s="161">
        <v>30</v>
      </c>
      <c r="O2003" s="156" t="str">
        <f t="shared" si="31"/>
        <v>BWRBK00020</v>
      </c>
    </row>
    <row r="2004" spans="1:15" ht="17.399999999999999">
      <c r="A2004" s="157" t="s">
        <v>7075</v>
      </c>
      <c r="B2004" s="157" t="s">
        <v>7076</v>
      </c>
      <c r="C2004" s="158"/>
      <c r="D2004" s="158"/>
      <c r="E2004" s="159"/>
      <c r="F2004" s="160" t="s">
        <v>4764</v>
      </c>
      <c r="G2004" s="160" t="s">
        <v>4765</v>
      </c>
      <c r="H2004" s="161">
        <v>75</v>
      </c>
      <c r="I2004" s="162">
        <v>18</v>
      </c>
      <c r="J2004" s="161">
        <v>88.5</v>
      </c>
      <c r="K2004" s="162">
        <v>22</v>
      </c>
      <c r="L2004" s="161">
        <v>19.47</v>
      </c>
      <c r="M2004" s="161">
        <v>94.47</v>
      </c>
      <c r="N2004" s="161">
        <v>111</v>
      </c>
      <c r="O2004" s="156" t="str">
        <f t="shared" si="31"/>
        <v>BWRBK00024</v>
      </c>
    </row>
    <row r="2005" spans="1:15" ht="17.399999999999999">
      <c r="A2005" s="157" t="s">
        <v>7077</v>
      </c>
      <c r="B2005" s="157" t="s">
        <v>7078</v>
      </c>
      <c r="C2005" s="158"/>
      <c r="D2005" s="158"/>
      <c r="E2005" s="159"/>
      <c r="F2005" s="160" t="s">
        <v>4764</v>
      </c>
      <c r="G2005" s="160" t="s">
        <v>4765</v>
      </c>
      <c r="H2005" s="161">
        <v>145</v>
      </c>
      <c r="I2005" s="162">
        <v>18</v>
      </c>
      <c r="J2005" s="161">
        <v>171.1</v>
      </c>
      <c r="K2005" s="162">
        <v>22</v>
      </c>
      <c r="L2005" s="161">
        <v>37.641999999999996</v>
      </c>
      <c r="M2005" s="161">
        <v>182.642</v>
      </c>
      <c r="N2005" s="161">
        <v>216</v>
      </c>
      <c r="O2005" s="156" t="str">
        <f t="shared" si="31"/>
        <v>BWRBK00026</v>
      </c>
    </row>
    <row r="2006" spans="1:15" ht="34.799999999999997">
      <c r="A2006" s="157" t="s">
        <v>7079</v>
      </c>
      <c r="B2006" s="157" t="s">
        <v>7080</v>
      </c>
      <c r="C2006" s="158"/>
      <c r="D2006" s="158"/>
      <c r="E2006" s="163" t="s">
        <v>4766</v>
      </c>
      <c r="F2006" s="160" t="s">
        <v>4764</v>
      </c>
      <c r="G2006" s="160" t="s">
        <v>4765</v>
      </c>
      <c r="H2006" s="161">
        <v>70</v>
      </c>
      <c r="I2006" s="162">
        <v>18</v>
      </c>
      <c r="J2006" s="161">
        <v>82.6</v>
      </c>
      <c r="K2006" s="162">
        <v>22</v>
      </c>
      <c r="L2006" s="161">
        <v>18.172000000000001</v>
      </c>
      <c r="M2006" s="161">
        <v>88.171999999999997</v>
      </c>
      <c r="N2006" s="161">
        <v>104</v>
      </c>
      <c r="O2006" s="156" t="str">
        <f t="shared" si="31"/>
        <v>BWRBK00028</v>
      </c>
    </row>
    <row r="2007" spans="1:15" ht="34.799999999999997">
      <c r="A2007" s="157" t="s">
        <v>7081</v>
      </c>
      <c r="B2007" s="157" t="s">
        <v>7082</v>
      </c>
      <c r="C2007" s="158"/>
      <c r="D2007" s="158"/>
      <c r="E2007" s="163" t="s">
        <v>4766</v>
      </c>
      <c r="F2007" s="160" t="s">
        <v>4764</v>
      </c>
      <c r="G2007" s="160" t="s">
        <v>4765</v>
      </c>
      <c r="H2007" s="161">
        <v>60</v>
      </c>
      <c r="I2007" s="162">
        <v>18</v>
      </c>
      <c r="J2007" s="161">
        <v>70.8</v>
      </c>
      <c r="K2007" s="162">
        <v>22</v>
      </c>
      <c r="L2007" s="161">
        <v>15.575999999999999</v>
      </c>
      <c r="M2007" s="161">
        <v>75.575999999999993</v>
      </c>
      <c r="N2007" s="161">
        <v>89</v>
      </c>
      <c r="O2007" s="156" t="str">
        <f t="shared" si="31"/>
        <v>BWRBK00029</v>
      </c>
    </row>
    <row r="2008" spans="1:15" ht="34.799999999999997">
      <c r="A2008" s="157" t="s">
        <v>7083</v>
      </c>
      <c r="B2008" s="157" t="s">
        <v>7084</v>
      </c>
      <c r="C2008" s="158"/>
      <c r="D2008" s="158"/>
      <c r="E2008" s="163" t="s">
        <v>4766</v>
      </c>
      <c r="F2008" s="160" t="s">
        <v>4764</v>
      </c>
      <c r="G2008" s="160" t="s">
        <v>4765</v>
      </c>
      <c r="H2008" s="161">
        <v>70</v>
      </c>
      <c r="I2008" s="162">
        <v>18</v>
      </c>
      <c r="J2008" s="161">
        <v>82.6</v>
      </c>
      <c r="K2008" s="162">
        <v>22</v>
      </c>
      <c r="L2008" s="161">
        <v>18.172000000000001</v>
      </c>
      <c r="M2008" s="161">
        <v>88.171999999999997</v>
      </c>
      <c r="N2008" s="161">
        <v>104</v>
      </c>
      <c r="O2008" s="156" t="str">
        <f t="shared" si="31"/>
        <v>BWRBK00030</v>
      </c>
    </row>
    <row r="2009" spans="1:15" ht="34.799999999999997">
      <c r="A2009" s="157" t="s">
        <v>7085</v>
      </c>
      <c r="B2009" s="157" t="s">
        <v>7086</v>
      </c>
      <c r="C2009" s="158"/>
      <c r="D2009" s="158"/>
      <c r="E2009" s="163" t="s">
        <v>4766</v>
      </c>
      <c r="F2009" s="160" t="s">
        <v>4764</v>
      </c>
      <c r="G2009" s="160" t="s">
        <v>4765</v>
      </c>
      <c r="H2009" s="161">
        <v>55</v>
      </c>
      <c r="I2009" s="162">
        <v>18</v>
      </c>
      <c r="J2009" s="161">
        <v>64.899999999999991</v>
      </c>
      <c r="K2009" s="162">
        <v>22</v>
      </c>
      <c r="L2009" s="161">
        <v>14.277999999999999</v>
      </c>
      <c r="M2009" s="161">
        <v>69.277999999999992</v>
      </c>
      <c r="N2009" s="161">
        <v>82</v>
      </c>
      <c r="O2009" s="156" t="str">
        <f t="shared" si="31"/>
        <v>BWRBK00031</v>
      </c>
    </row>
    <row r="2010" spans="1:15" ht="34.799999999999997">
      <c r="A2010" s="157" t="s">
        <v>7087</v>
      </c>
      <c r="B2010" s="157" t="s">
        <v>7088</v>
      </c>
      <c r="C2010" s="158"/>
      <c r="D2010" s="158"/>
      <c r="E2010" s="163" t="s">
        <v>4766</v>
      </c>
      <c r="F2010" s="160" t="s">
        <v>4764</v>
      </c>
      <c r="G2010" s="160" t="s">
        <v>4767</v>
      </c>
      <c r="H2010" s="161">
        <v>10</v>
      </c>
      <c r="I2010" s="162">
        <v>18</v>
      </c>
      <c r="J2010" s="161">
        <v>11.799999999999999</v>
      </c>
      <c r="K2010" s="162">
        <v>22</v>
      </c>
      <c r="L2010" s="161">
        <v>2.5959999999999996</v>
      </c>
      <c r="M2010" s="161">
        <v>12.596</v>
      </c>
      <c r="N2010" s="161">
        <v>15</v>
      </c>
      <c r="O2010" s="156" t="str">
        <f t="shared" si="31"/>
        <v>BWRGN00008</v>
      </c>
    </row>
    <row r="2011" spans="1:15" ht="34.799999999999997">
      <c r="A2011" s="157" t="s">
        <v>245</v>
      </c>
      <c r="B2011" s="157" t="s">
        <v>1059</v>
      </c>
      <c r="C2011" s="158"/>
      <c r="D2011" s="157" t="s">
        <v>4808</v>
      </c>
      <c r="E2011" s="163" t="s">
        <v>4766</v>
      </c>
      <c r="F2011" s="160" t="s">
        <v>4764</v>
      </c>
      <c r="G2011" s="160" t="s">
        <v>4765</v>
      </c>
      <c r="H2011" s="161">
        <v>240</v>
      </c>
      <c r="I2011" s="162">
        <v>18</v>
      </c>
      <c r="J2011" s="161">
        <v>283.2</v>
      </c>
      <c r="K2011" s="162">
        <v>22</v>
      </c>
      <c r="L2011" s="161">
        <v>62.303999999999995</v>
      </c>
      <c r="M2011" s="161">
        <v>302.30399999999997</v>
      </c>
      <c r="N2011" s="161">
        <v>357</v>
      </c>
      <c r="O2011" s="156" t="str">
        <f t="shared" si="31"/>
        <v>BWRNA00001</v>
      </c>
    </row>
    <row r="2012" spans="1:15" ht="17.399999999999999">
      <c r="A2012" s="157" t="s">
        <v>7089</v>
      </c>
      <c r="B2012" s="157" t="s">
        <v>7090</v>
      </c>
      <c r="C2012" s="158"/>
      <c r="D2012" s="158"/>
      <c r="E2012" s="159"/>
      <c r="F2012" s="160" t="s">
        <v>4828</v>
      </c>
      <c r="G2012" s="160" t="s">
        <v>4765</v>
      </c>
      <c r="H2012" s="161">
        <v>385</v>
      </c>
      <c r="I2012" s="162">
        <v>18</v>
      </c>
      <c r="J2012" s="161">
        <v>454.29999999999995</v>
      </c>
      <c r="K2012" s="162">
        <v>22</v>
      </c>
      <c r="L2012" s="161">
        <v>99.945999999999984</v>
      </c>
      <c r="M2012" s="161">
        <v>484.94599999999997</v>
      </c>
      <c r="N2012" s="161">
        <v>572</v>
      </c>
      <c r="O2012" s="156" t="str">
        <f t="shared" si="31"/>
        <v>BWRNA00030</v>
      </c>
    </row>
    <row r="2013" spans="1:15" ht="17.399999999999999">
      <c r="A2013" s="157" t="s">
        <v>7091</v>
      </c>
      <c r="B2013" s="157" t="s">
        <v>7092</v>
      </c>
      <c r="C2013" s="158"/>
      <c r="D2013" s="158"/>
      <c r="E2013" s="159"/>
      <c r="F2013" s="160" t="s">
        <v>4828</v>
      </c>
      <c r="G2013" s="160" t="s">
        <v>4765</v>
      </c>
      <c r="H2013" s="161">
        <v>870</v>
      </c>
      <c r="I2013" s="162">
        <v>18</v>
      </c>
      <c r="J2013" s="161">
        <v>1027</v>
      </c>
      <c r="K2013" s="162">
        <v>22</v>
      </c>
      <c r="L2013" s="161">
        <v>225.85199999999998</v>
      </c>
      <c r="M2013" s="161">
        <v>1096</v>
      </c>
      <c r="N2013" s="161">
        <v>1293</v>
      </c>
      <c r="O2013" s="156" t="str">
        <f t="shared" si="31"/>
        <v>BWRNA00032</v>
      </c>
    </row>
    <row r="2014" spans="1:15" ht="34.799999999999997">
      <c r="A2014" s="157" t="s">
        <v>7093</v>
      </c>
      <c r="B2014" s="157" t="s">
        <v>7094</v>
      </c>
      <c r="C2014" s="158"/>
      <c r="D2014" s="158"/>
      <c r="E2014" s="163" t="s">
        <v>4766</v>
      </c>
      <c r="F2014" s="160" t="s">
        <v>4828</v>
      </c>
      <c r="G2014" s="160" t="s">
        <v>4765</v>
      </c>
      <c r="H2014" s="161">
        <v>1095</v>
      </c>
      <c r="I2014" s="162">
        <v>28</v>
      </c>
      <c r="J2014" s="161">
        <v>1402</v>
      </c>
      <c r="K2014" s="162">
        <v>22</v>
      </c>
      <c r="L2014" s="161">
        <v>308.35200000000003</v>
      </c>
      <c r="M2014" s="161">
        <v>1403</v>
      </c>
      <c r="N2014" s="161">
        <v>1796</v>
      </c>
      <c r="O2014" s="156" t="str">
        <f t="shared" si="31"/>
        <v>BWRNA00033</v>
      </c>
    </row>
    <row r="2015" spans="1:15" ht="34.799999999999997">
      <c r="A2015" s="157" t="s">
        <v>7095</v>
      </c>
      <c r="B2015" s="157" t="s">
        <v>7096</v>
      </c>
      <c r="C2015" s="158"/>
      <c r="D2015" s="157" t="s">
        <v>29</v>
      </c>
      <c r="E2015" s="163" t="s">
        <v>4766</v>
      </c>
      <c r="F2015" s="160" t="s">
        <v>4764</v>
      </c>
      <c r="G2015" s="160" t="s">
        <v>4767</v>
      </c>
      <c r="H2015" s="161">
        <v>200</v>
      </c>
      <c r="I2015" s="162">
        <v>18</v>
      </c>
      <c r="J2015" s="161">
        <v>236</v>
      </c>
      <c r="K2015" s="162">
        <v>22</v>
      </c>
      <c r="L2015" s="161">
        <v>51.92</v>
      </c>
      <c r="M2015" s="161">
        <v>251.92000000000002</v>
      </c>
      <c r="N2015" s="161">
        <v>297</v>
      </c>
      <c r="O2015" s="156" t="str">
        <f t="shared" si="31"/>
        <v>BWRNA00036</v>
      </c>
    </row>
    <row r="2016" spans="1:15" ht="34.799999999999997">
      <c r="A2016" s="157" t="s">
        <v>7097</v>
      </c>
      <c r="B2016" s="157" t="s">
        <v>7098</v>
      </c>
      <c r="C2016" s="158"/>
      <c r="D2016" s="157" t="s">
        <v>29</v>
      </c>
      <c r="E2016" s="163" t="s">
        <v>4770</v>
      </c>
      <c r="F2016" s="160" t="s">
        <v>4828</v>
      </c>
      <c r="G2016" s="160" t="s">
        <v>4767</v>
      </c>
      <c r="H2016" s="161">
        <v>485</v>
      </c>
      <c r="I2016" s="162">
        <v>18</v>
      </c>
      <c r="J2016" s="161">
        <v>572.29999999999995</v>
      </c>
      <c r="K2016" s="162">
        <v>22</v>
      </c>
      <c r="L2016" s="161">
        <v>125.90599999999999</v>
      </c>
      <c r="M2016" s="161">
        <v>610.90599999999995</v>
      </c>
      <c r="N2016" s="161">
        <v>721</v>
      </c>
      <c r="O2016" s="156" t="str">
        <f t="shared" si="31"/>
        <v>BWRNA00039</v>
      </c>
    </row>
    <row r="2017" spans="1:15" ht="34.799999999999997">
      <c r="A2017" s="157" t="s">
        <v>7099</v>
      </c>
      <c r="B2017" s="157" t="s">
        <v>7100</v>
      </c>
      <c r="C2017" s="158"/>
      <c r="D2017" s="157" t="s">
        <v>29</v>
      </c>
      <c r="E2017" s="163" t="s">
        <v>4770</v>
      </c>
      <c r="F2017" s="160" t="s">
        <v>4828</v>
      </c>
      <c r="G2017" s="160" t="s">
        <v>4765</v>
      </c>
      <c r="H2017" s="161">
        <v>410</v>
      </c>
      <c r="I2017" s="162">
        <v>18</v>
      </c>
      <c r="J2017" s="161">
        <v>483.79999999999995</v>
      </c>
      <c r="K2017" s="162">
        <v>22</v>
      </c>
      <c r="L2017" s="161">
        <v>106.43599999999999</v>
      </c>
      <c r="M2017" s="161">
        <v>516.43600000000004</v>
      </c>
      <c r="N2017" s="161">
        <v>609</v>
      </c>
      <c r="O2017" s="156" t="str">
        <f t="shared" si="31"/>
        <v>BWRNA00041</v>
      </c>
    </row>
    <row r="2018" spans="1:15" ht="34.799999999999997">
      <c r="A2018" s="157" t="s">
        <v>190</v>
      </c>
      <c r="B2018" s="157" t="s">
        <v>1064</v>
      </c>
      <c r="C2018" s="158"/>
      <c r="D2018" s="157" t="s">
        <v>27</v>
      </c>
      <c r="E2018" s="163" t="s">
        <v>4766</v>
      </c>
      <c r="F2018" s="160" t="s">
        <v>4764</v>
      </c>
      <c r="G2018" s="160" t="s">
        <v>4765</v>
      </c>
      <c r="H2018" s="161">
        <v>120</v>
      </c>
      <c r="I2018" s="162">
        <v>18</v>
      </c>
      <c r="J2018" s="161">
        <v>141.6</v>
      </c>
      <c r="K2018" s="162">
        <v>22</v>
      </c>
      <c r="L2018" s="161">
        <v>31.151999999999997</v>
      </c>
      <c r="M2018" s="161">
        <v>151.15199999999999</v>
      </c>
      <c r="N2018" s="161">
        <v>178</v>
      </c>
      <c r="O2018" s="156" t="str">
        <f t="shared" si="31"/>
        <v>BWRNA00042</v>
      </c>
    </row>
    <row r="2019" spans="1:15" ht="34.799999999999997">
      <c r="A2019" s="157" t="s">
        <v>7101</v>
      </c>
      <c r="B2019" s="157" t="s">
        <v>7102</v>
      </c>
      <c r="C2019" s="158"/>
      <c r="D2019" s="157" t="s">
        <v>29</v>
      </c>
      <c r="E2019" s="163" t="s">
        <v>4766</v>
      </c>
      <c r="F2019" s="160" t="s">
        <v>4764</v>
      </c>
      <c r="G2019" s="160" t="s">
        <v>4765</v>
      </c>
      <c r="H2019" s="161">
        <v>290</v>
      </c>
      <c r="I2019" s="162">
        <v>18</v>
      </c>
      <c r="J2019" s="161">
        <v>342.2</v>
      </c>
      <c r="K2019" s="162">
        <v>22</v>
      </c>
      <c r="L2019" s="161">
        <v>75.283999999999992</v>
      </c>
      <c r="M2019" s="161">
        <v>365.28399999999999</v>
      </c>
      <c r="N2019" s="161">
        <v>431</v>
      </c>
      <c r="O2019" s="156" t="str">
        <f t="shared" si="31"/>
        <v>BWRNA00100</v>
      </c>
    </row>
    <row r="2020" spans="1:15" ht="17.399999999999999">
      <c r="A2020" s="157" t="s">
        <v>7103</v>
      </c>
      <c r="B2020" s="157" t="s">
        <v>7104</v>
      </c>
      <c r="C2020" s="158"/>
      <c r="D2020" s="158"/>
      <c r="E2020" s="159"/>
      <c r="F2020" s="160" t="s">
        <v>4764</v>
      </c>
      <c r="G2020" s="160" t="s">
        <v>4767</v>
      </c>
      <c r="H2020" s="161">
        <v>170</v>
      </c>
      <c r="I2020" s="162">
        <v>18</v>
      </c>
      <c r="J2020" s="161">
        <v>200.6</v>
      </c>
      <c r="K2020" s="162">
        <v>22</v>
      </c>
      <c r="L2020" s="161">
        <v>44.131999999999998</v>
      </c>
      <c r="M2020" s="161">
        <v>214.13200000000001</v>
      </c>
      <c r="N2020" s="161">
        <v>253</v>
      </c>
      <c r="O2020" s="156" t="str">
        <f t="shared" si="31"/>
        <v>BWRNA00104</v>
      </c>
    </row>
    <row r="2021" spans="1:15" ht="34.799999999999997">
      <c r="A2021" s="157" t="s">
        <v>7105</v>
      </c>
      <c r="B2021" s="157" t="s">
        <v>7106</v>
      </c>
      <c r="C2021" s="158"/>
      <c r="D2021" s="157" t="s">
        <v>29</v>
      </c>
      <c r="E2021" s="163" t="s">
        <v>4766</v>
      </c>
      <c r="F2021" s="160" t="s">
        <v>4828</v>
      </c>
      <c r="G2021" s="160" t="s">
        <v>4767</v>
      </c>
      <c r="H2021" s="161">
        <v>500</v>
      </c>
      <c r="I2021" s="162">
        <v>18</v>
      </c>
      <c r="J2021" s="161">
        <v>590</v>
      </c>
      <c r="K2021" s="162">
        <v>22</v>
      </c>
      <c r="L2021" s="161">
        <v>129.80000000000001</v>
      </c>
      <c r="M2021" s="161">
        <v>629.79999999999995</v>
      </c>
      <c r="N2021" s="161">
        <v>743</v>
      </c>
      <c r="O2021" s="156" t="str">
        <f t="shared" si="31"/>
        <v>BWRNA00106</v>
      </c>
    </row>
    <row r="2022" spans="1:15" ht="34.799999999999997">
      <c r="A2022" s="157" t="s">
        <v>2425</v>
      </c>
      <c r="B2022" s="157" t="s">
        <v>2426</v>
      </c>
      <c r="C2022" s="158"/>
      <c r="D2022" s="157" t="s">
        <v>26</v>
      </c>
      <c r="E2022" s="163" t="s">
        <v>4766</v>
      </c>
      <c r="F2022" s="160" t="s">
        <v>4828</v>
      </c>
      <c r="G2022" s="160" t="s">
        <v>4831</v>
      </c>
      <c r="H2022" s="161">
        <v>725</v>
      </c>
      <c r="I2022" s="162">
        <v>18</v>
      </c>
      <c r="J2022" s="161">
        <v>855.5</v>
      </c>
      <c r="K2022" s="162">
        <v>22</v>
      </c>
      <c r="L2022" s="161">
        <v>188.21</v>
      </c>
      <c r="M2022" s="161">
        <v>913.21</v>
      </c>
      <c r="N2022" s="161">
        <v>1078</v>
      </c>
      <c r="O2022" s="156" t="str">
        <f t="shared" si="31"/>
        <v>BWRNA00107</v>
      </c>
    </row>
    <row r="2023" spans="1:15" ht="34.799999999999997">
      <c r="A2023" s="157" t="s">
        <v>3007</v>
      </c>
      <c r="B2023" s="157" t="s">
        <v>3008</v>
      </c>
      <c r="C2023" s="158"/>
      <c r="D2023" s="157" t="s">
        <v>4634</v>
      </c>
      <c r="E2023" s="163" t="s">
        <v>4770</v>
      </c>
      <c r="F2023" s="160" t="s">
        <v>4764</v>
      </c>
      <c r="G2023" s="160" t="s">
        <v>4767</v>
      </c>
      <c r="H2023" s="161">
        <v>125</v>
      </c>
      <c r="I2023" s="162">
        <v>18</v>
      </c>
      <c r="J2023" s="161">
        <v>147.5</v>
      </c>
      <c r="K2023" s="162">
        <v>22</v>
      </c>
      <c r="L2023" s="161">
        <v>32.450000000000003</v>
      </c>
      <c r="M2023" s="161">
        <v>157.44999999999999</v>
      </c>
      <c r="N2023" s="161">
        <v>186</v>
      </c>
      <c r="O2023" s="156" t="str">
        <f t="shared" si="31"/>
        <v>BWRNA00108</v>
      </c>
    </row>
    <row r="2024" spans="1:15" ht="34.799999999999997">
      <c r="A2024" s="157" t="s">
        <v>7107</v>
      </c>
      <c r="B2024" s="157" t="s">
        <v>7108</v>
      </c>
      <c r="C2024" s="158"/>
      <c r="D2024" s="158"/>
      <c r="E2024" s="163" t="s">
        <v>4766</v>
      </c>
      <c r="F2024" s="160" t="s">
        <v>4764</v>
      </c>
      <c r="G2024" s="160" t="s">
        <v>4767</v>
      </c>
      <c r="H2024" s="161">
        <v>10</v>
      </c>
      <c r="I2024" s="162">
        <v>18</v>
      </c>
      <c r="J2024" s="161">
        <v>11.799999999999999</v>
      </c>
      <c r="K2024" s="162">
        <v>22</v>
      </c>
      <c r="L2024" s="161">
        <v>2.5959999999999996</v>
      </c>
      <c r="M2024" s="161">
        <v>12.596</v>
      </c>
      <c r="N2024" s="161">
        <v>15</v>
      </c>
      <c r="O2024" s="156" t="str">
        <f t="shared" si="31"/>
        <v>BWRRD00006</v>
      </c>
    </row>
    <row r="2025" spans="1:15" ht="17.399999999999999">
      <c r="A2025" s="157" t="s">
        <v>7109</v>
      </c>
      <c r="B2025" s="157" t="s">
        <v>7110</v>
      </c>
      <c r="C2025" s="158"/>
      <c r="D2025" s="158"/>
      <c r="E2025" s="159"/>
      <c r="F2025" s="160" t="s">
        <v>4764</v>
      </c>
      <c r="G2025" s="160" t="s">
        <v>4765</v>
      </c>
      <c r="H2025" s="161">
        <v>10</v>
      </c>
      <c r="I2025" s="162">
        <v>18</v>
      </c>
      <c r="J2025" s="161">
        <v>11.799999999999999</v>
      </c>
      <c r="K2025" s="162">
        <v>22</v>
      </c>
      <c r="L2025" s="161">
        <v>2.5959999999999996</v>
      </c>
      <c r="M2025" s="161">
        <v>12.596</v>
      </c>
      <c r="N2025" s="161">
        <v>15</v>
      </c>
      <c r="O2025" s="156" t="str">
        <f t="shared" si="31"/>
        <v>BWRRD00015</v>
      </c>
    </row>
    <row r="2026" spans="1:15" ht="17.399999999999999">
      <c r="A2026" s="157" t="s">
        <v>7111</v>
      </c>
      <c r="B2026" s="157" t="s">
        <v>7112</v>
      </c>
      <c r="C2026" s="158"/>
      <c r="D2026" s="158"/>
      <c r="E2026" s="159"/>
      <c r="F2026" s="160" t="s">
        <v>4764</v>
      </c>
      <c r="G2026" s="160" t="s">
        <v>4767</v>
      </c>
      <c r="H2026" s="161">
        <v>20</v>
      </c>
      <c r="I2026" s="162">
        <v>18</v>
      </c>
      <c r="J2026" s="161">
        <v>23.599999999999998</v>
      </c>
      <c r="K2026" s="162">
        <v>22</v>
      </c>
      <c r="L2026" s="161">
        <v>5.1919999999999993</v>
      </c>
      <c r="M2026" s="161">
        <v>25.192</v>
      </c>
      <c r="N2026" s="161">
        <v>30</v>
      </c>
      <c r="O2026" s="156" t="str">
        <f t="shared" si="31"/>
        <v>BWRRD00019</v>
      </c>
    </row>
    <row r="2027" spans="1:15" ht="17.399999999999999">
      <c r="A2027" s="157" t="s">
        <v>7113</v>
      </c>
      <c r="B2027" s="157" t="s">
        <v>7114</v>
      </c>
      <c r="C2027" s="158"/>
      <c r="D2027" s="158"/>
      <c r="E2027" s="159"/>
      <c r="F2027" s="160" t="s">
        <v>4764</v>
      </c>
      <c r="G2027" s="160" t="s">
        <v>4765</v>
      </c>
      <c r="H2027" s="161">
        <v>75</v>
      </c>
      <c r="I2027" s="162">
        <v>18</v>
      </c>
      <c r="J2027" s="161">
        <v>88.5</v>
      </c>
      <c r="K2027" s="162">
        <v>22</v>
      </c>
      <c r="L2027" s="161">
        <v>19.47</v>
      </c>
      <c r="M2027" s="161">
        <v>94.47</v>
      </c>
      <c r="N2027" s="161">
        <v>111</v>
      </c>
      <c r="O2027" s="156" t="str">
        <f t="shared" si="31"/>
        <v>BWRRD00023</v>
      </c>
    </row>
    <row r="2028" spans="1:15" ht="34.799999999999997">
      <c r="A2028" s="157" t="s">
        <v>7115</v>
      </c>
      <c r="B2028" s="157" t="s">
        <v>7116</v>
      </c>
      <c r="C2028" s="158"/>
      <c r="D2028" s="158"/>
      <c r="E2028" s="163" t="s">
        <v>4766</v>
      </c>
      <c r="F2028" s="160" t="s">
        <v>4764</v>
      </c>
      <c r="G2028" s="160" t="s">
        <v>4767</v>
      </c>
      <c r="H2028" s="161">
        <v>10</v>
      </c>
      <c r="I2028" s="162">
        <v>18</v>
      </c>
      <c r="J2028" s="161">
        <v>11.799999999999999</v>
      </c>
      <c r="K2028" s="162">
        <v>22</v>
      </c>
      <c r="L2028" s="161">
        <v>2.5959999999999996</v>
      </c>
      <c r="M2028" s="161">
        <v>12.596</v>
      </c>
      <c r="N2028" s="161">
        <v>15</v>
      </c>
      <c r="O2028" s="156" t="str">
        <f t="shared" si="31"/>
        <v>BWRYL00005</v>
      </c>
    </row>
    <row r="2029" spans="1:15" ht="17.399999999999999">
      <c r="A2029" s="157" t="s">
        <v>7117</v>
      </c>
      <c r="B2029" s="157" t="s">
        <v>7118</v>
      </c>
      <c r="C2029" s="158"/>
      <c r="D2029" s="158"/>
      <c r="E2029" s="159"/>
      <c r="F2029" s="160" t="s">
        <v>4764</v>
      </c>
      <c r="G2029" s="160" t="s">
        <v>4765</v>
      </c>
      <c r="H2029" s="161">
        <v>10</v>
      </c>
      <c r="I2029" s="162">
        <v>18</v>
      </c>
      <c r="J2029" s="161">
        <v>11.799999999999999</v>
      </c>
      <c r="K2029" s="162">
        <v>22</v>
      </c>
      <c r="L2029" s="161">
        <v>2.5959999999999996</v>
      </c>
      <c r="M2029" s="161">
        <v>12.596</v>
      </c>
      <c r="N2029" s="161">
        <v>15</v>
      </c>
      <c r="O2029" s="156" t="str">
        <f t="shared" si="31"/>
        <v>BWRYL00018</v>
      </c>
    </row>
    <row r="2030" spans="1:15" ht="17.399999999999999">
      <c r="A2030" s="157" t="s">
        <v>2775</v>
      </c>
      <c r="B2030" s="157" t="s">
        <v>2776</v>
      </c>
      <c r="C2030" s="158"/>
      <c r="D2030" s="158"/>
      <c r="E2030" s="159"/>
      <c r="F2030" s="159"/>
      <c r="G2030" s="159"/>
      <c r="H2030" s="164"/>
      <c r="I2030" s="158"/>
      <c r="J2030" s="161">
        <v>2420</v>
      </c>
      <c r="K2030" s="158"/>
      <c r="L2030" s="164"/>
      <c r="M2030" s="164"/>
      <c r="N2030" s="164"/>
      <c r="O2030" s="156" t="str">
        <f t="shared" si="31"/>
        <v>CAMCFPTIL003</v>
      </c>
    </row>
    <row r="2031" spans="1:15" ht="17.399999999999999">
      <c r="A2031" s="157" t="s">
        <v>7119</v>
      </c>
      <c r="B2031" s="157" t="s">
        <v>7120</v>
      </c>
      <c r="C2031" s="158"/>
      <c r="D2031" s="158"/>
      <c r="E2031" s="159"/>
      <c r="F2031" s="160" t="s">
        <v>5587</v>
      </c>
      <c r="G2031" s="160" t="s">
        <v>4767</v>
      </c>
      <c r="H2031" s="161">
        <v>41760</v>
      </c>
      <c r="I2031" s="162">
        <v>18</v>
      </c>
      <c r="J2031" s="161">
        <v>49277</v>
      </c>
      <c r="K2031" s="162">
        <v>8</v>
      </c>
      <c r="L2031" s="161">
        <v>3942</v>
      </c>
      <c r="M2031" s="161">
        <v>45702</v>
      </c>
      <c r="N2031" s="161">
        <v>53929</v>
      </c>
      <c r="O2031" s="156" t="str">
        <f t="shared" si="31"/>
        <v>CBTRAC0001</v>
      </c>
    </row>
    <row r="2032" spans="1:15" ht="17.399999999999999">
      <c r="A2032" s="157" t="s">
        <v>7121</v>
      </c>
      <c r="B2032" s="157" t="s">
        <v>7122</v>
      </c>
      <c r="C2032" s="158"/>
      <c r="D2032" s="158"/>
      <c r="E2032" s="159"/>
      <c r="F2032" s="160" t="s">
        <v>5587</v>
      </c>
      <c r="G2032" s="160" t="s">
        <v>4767</v>
      </c>
      <c r="H2032" s="161">
        <v>39100</v>
      </c>
      <c r="I2032" s="162">
        <v>18</v>
      </c>
      <c r="J2032" s="161">
        <v>46138</v>
      </c>
      <c r="K2032" s="162">
        <v>8</v>
      </c>
      <c r="L2032" s="161">
        <v>3691</v>
      </c>
      <c r="M2032" s="161">
        <v>42791</v>
      </c>
      <c r="N2032" s="161">
        <v>50493</v>
      </c>
      <c r="O2032" s="156" t="str">
        <f t="shared" si="31"/>
        <v>CBTRAC0002</v>
      </c>
    </row>
    <row r="2033" spans="1:15" ht="17.399999999999999">
      <c r="A2033" s="157" t="s">
        <v>7123</v>
      </c>
      <c r="B2033" s="157" t="s">
        <v>7124</v>
      </c>
      <c r="C2033" s="158"/>
      <c r="D2033" s="158"/>
      <c r="E2033" s="159"/>
      <c r="F2033" s="160" t="s">
        <v>5587</v>
      </c>
      <c r="G2033" s="160" t="s">
        <v>4767</v>
      </c>
      <c r="H2033" s="161">
        <v>28205</v>
      </c>
      <c r="I2033" s="162">
        <v>18</v>
      </c>
      <c r="J2033" s="161">
        <v>33282</v>
      </c>
      <c r="K2033" s="162">
        <v>8</v>
      </c>
      <c r="L2033" s="161">
        <v>2663</v>
      </c>
      <c r="M2033" s="161">
        <v>30868</v>
      </c>
      <c r="N2033" s="161">
        <v>36424</v>
      </c>
      <c r="O2033" s="156" t="str">
        <f t="shared" si="31"/>
        <v>CBTRAC0003</v>
      </c>
    </row>
    <row r="2034" spans="1:15" ht="17.399999999999999">
      <c r="A2034" s="157" t="s">
        <v>7125</v>
      </c>
      <c r="B2034" s="157" t="s">
        <v>7126</v>
      </c>
      <c r="C2034" s="158"/>
      <c r="D2034" s="158"/>
      <c r="E2034" s="159"/>
      <c r="F2034" s="160" t="s">
        <v>5587</v>
      </c>
      <c r="G2034" s="160" t="s">
        <v>4767</v>
      </c>
      <c r="H2034" s="161">
        <v>18595</v>
      </c>
      <c r="I2034" s="162">
        <v>5</v>
      </c>
      <c r="J2034" s="161">
        <v>19525</v>
      </c>
      <c r="K2034" s="162">
        <v>8</v>
      </c>
      <c r="L2034" s="161">
        <v>1562</v>
      </c>
      <c r="M2034" s="161">
        <v>20157</v>
      </c>
      <c r="N2034" s="161">
        <v>21165</v>
      </c>
      <c r="O2034" s="156" t="str">
        <f t="shared" si="31"/>
        <v>CELDCH0001</v>
      </c>
    </row>
    <row r="2035" spans="1:15" ht="17.399999999999999">
      <c r="A2035" s="157" t="s">
        <v>7130</v>
      </c>
      <c r="B2035" s="157" t="s">
        <v>7131</v>
      </c>
      <c r="C2035" s="158"/>
      <c r="D2035" s="158"/>
      <c r="E2035" s="159"/>
      <c r="F2035" s="160" t="s">
        <v>4764</v>
      </c>
      <c r="G2035" s="160" t="s">
        <v>4767</v>
      </c>
      <c r="H2035" s="161">
        <v>10</v>
      </c>
      <c r="I2035" s="162">
        <v>18</v>
      </c>
      <c r="J2035" s="161">
        <v>11.799999999999999</v>
      </c>
      <c r="K2035" s="162">
        <v>22</v>
      </c>
      <c r="L2035" s="161">
        <v>2.5959999999999996</v>
      </c>
      <c r="M2035" s="161">
        <v>12.596</v>
      </c>
      <c r="N2035" s="161">
        <v>15</v>
      </c>
      <c r="O2035" s="156" t="str">
        <f t="shared" si="31"/>
        <v>DSRNA00007</v>
      </c>
    </row>
    <row r="2036" spans="1:15" ht="17.399999999999999">
      <c r="A2036" s="157" t="s">
        <v>7132</v>
      </c>
      <c r="B2036" s="157" t="s">
        <v>7133</v>
      </c>
      <c r="C2036" s="158"/>
      <c r="D2036" s="158"/>
      <c r="E2036" s="159"/>
      <c r="F2036" s="160" t="s">
        <v>4764</v>
      </c>
      <c r="G2036" s="160" t="s">
        <v>4767</v>
      </c>
      <c r="H2036" s="161">
        <v>70</v>
      </c>
      <c r="I2036" s="162">
        <v>18</v>
      </c>
      <c r="J2036" s="161">
        <v>82.6</v>
      </c>
      <c r="K2036" s="162">
        <v>22</v>
      </c>
      <c r="L2036" s="161">
        <v>18.172000000000001</v>
      </c>
      <c r="M2036" s="161">
        <v>88.171999999999997</v>
      </c>
      <c r="N2036" s="161">
        <v>104</v>
      </c>
      <c r="O2036" s="156" t="str">
        <f t="shared" si="31"/>
        <v>DSRNA00009</v>
      </c>
    </row>
    <row r="2037" spans="1:15" ht="17.399999999999999">
      <c r="A2037" s="157" t="s">
        <v>7134</v>
      </c>
      <c r="B2037" s="157" t="s">
        <v>7135</v>
      </c>
      <c r="C2037" s="158"/>
      <c r="D2037" s="158"/>
      <c r="E2037" s="159"/>
      <c r="F2037" s="160" t="s">
        <v>4764</v>
      </c>
      <c r="G2037" s="160" t="s">
        <v>4767</v>
      </c>
      <c r="H2037" s="161">
        <v>10</v>
      </c>
      <c r="I2037" s="162">
        <v>18</v>
      </c>
      <c r="J2037" s="161">
        <v>11.799999999999999</v>
      </c>
      <c r="K2037" s="162">
        <v>22</v>
      </c>
      <c r="L2037" s="161">
        <v>2.5959999999999996</v>
      </c>
      <c r="M2037" s="161">
        <v>12.596</v>
      </c>
      <c r="N2037" s="161">
        <v>15</v>
      </c>
      <c r="O2037" s="156" t="str">
        <f t="shared" si="31"/>
        <v>DSRNA00010</v>
      </c>
    </row>
    <row r="2038" spans="1:15" ht="17.399999999999999">
      <c r="A2038" s="157" t="s">
        <v>263</v>
      </c>
      <c r="B2038" s="157" t="s">
        <v>1109</v>
      </c>
      <c r="C2038" s="158"/>
      <c r="D2038" s="158"/>
      <c r="E2038" s="159"/>
      <c r="F2038" s="159"/>
      <c r="G2038" s="160" t="s">
        <v>4765</v>
      </c>
      <c r="H2038" s="164"/>
      <c r="I2038" s="158"/>
      <c r="J2038" s="161">
        <v>4</v>
      </c>
      <c r="K2038" s="158"/>
      <c r="L2038" s="164"/>
      <c r="M2038" s="164"/>
      <c r="N2038" s="161">
        <v>5</v>
      </c>
      <c r="O2038" s="156" t="str">
        <f t="shared" si="31"/>
        <v>FS-000000000199</v>
      </c>
    </row>
    <row r="2039" spans="1:15" ht="17.399999999999999">
      <c r="A2039" s="157" t="s">
        <v>262</v>
      </c>
      <c r="B2039" s="157" t="s">
        <v>1112</v>
      </c>
      <c r="C2039" s="158"/>
      <c r="D2039" s="157" t="s">
        <v>31</v>
      </c>
      <c r="E2039" s="159"/>
      <c r="F2039" s="159"/>
      <c r="G2039" s="160" t="s">
        <v>4765</v>
      </c>
      <c r="H2039" s="164"/>
      <c r="I2039" s="158"/>
      <c r="J2039" s="161">
        <v>2</v>
      </c>
      <c r="K2039" s="158"/>
      <c r="L2039" s="164"/>
      <c r="M2039" s="164"/>
      <c r="N2039" s="161">
        <v>3</v>
      </c>
      <c r="O2039" s="156" t="str">
        <f t="shared" si="31"/>
        <v>FS-000000000343</v>
      </c>
    </row>
    <row r="2040" spans="1:15" ht="17.399999999999999">
      <c r="A2040" s="157" t="s">
        <v>3994</v>
      </c>
      <c r="B2040" s="157" t="s">
        <v>3995</v>
      </c>
      <c r="C2040" s="158"/>
      <c r="D2040" s="158"/>
      <c r="E2040" s="159"/>
      <c r="F2040" s="159"/>
      <c r="G2040" s="159"/>
      <c r="H2040" s="164"/>
      <c r="I2040" s="158"/>
      <c r="J2040" s="161">
        <v>128</v>
      </c>
      <c r="K2040" s="158"/>
      <c r="L2040" s="164"/>
      <c r="M2040" s="164"/>
      <c r="N2040" s="161">
        <v>151</v>
      </c>
      <c r="O2040" s="156" t="str">
        <f t="shared" si="31"/>
        <v>FS-000000000372</v>
      </c>
    </row>
    <row r="2041" spans="1:15" ht="17.399999999999999">
      <c r="A2041" s="157" t="s">
        <v>643</v>
      </c>
      <c r="B2041" s="157" t="s">
        <v>1066</v>
      </c>
      <c r="C2041" s="158"/>
      <c r="D2041" s="158"/>
      <c r="E2041" s="159"/>
      <c r="F2041" s="159"/>
      <c r="G2041" s="159"/>
      <c r="H2041" s="164"/>
      <c r="I2041" s="158"/>
      <c r="J2041" s="161">
        <v>106</v>
      </c>
      <c r="K2041" s="158"/>
      <c r="L2041" s="164"/>
      <c r="M2041" s="164"/>
      <c r="N2041" s="161">
        <v>125</v>
      </c>
      <c r="O2041" s="156" t="str">
        <f t="shared" si="31"/>
        <v>FS-000000000373</v>
      </c>
    </row>
    <row r="2042" spans="1:15" ht="17.399999999999999">
      <c r="A2042" s="157" t="s">
        <v>760</v>
      </c>
      <c r="B2042" s="157" t="s">
        <v>1114</v>
      </c>
      <c r="C2042" s="158"/>
      <c r="D2042" s="157" t="s">
        <v>31</v>
      </c>
      <c r="E2042" s="159"/>
      <c r="F2042" s="159"/>
      <c r="G2042" s="160" t="s">
        <v>4765</v>
      </c>
      <c r="H2042" s="164"/>
      <c r="I2042" s="158"/>
      <c r="J2042" s="161">
        <v>12.8</v>
      </c>
      <c r="K2042" s="158"/>
      <c r="L2042" s="164"/>
      <c r="M2042" s="164"/>
      <c r="N2042" s="161">
        <v>15.62</v>
      </c>
      <c r="O2042" s="156" t="str">
        <f t="shared" si="31"/>
        <v>FS-000000000384</v>
      </c>
    </row>
    <row r="2043" spans="1:15" ht="17.399999999999999">
      <c r="A2043" s="157" t="s">
        <v>4014</v>
      </c>
      <c r="B2043" s="157" t="s">
        <v>4015</v>
      </c>
      <c r="C2043" s="158"/>
      <c r="D2043" s="158"/>
      <c r="E2043" s="159"/>
      <c r="F2043" s="159"/>
      <c r="G2043" s="159"/>
      <c r="H2043" s="164"/>
      <c r="I2043" s="158"/>
      <c r="J2043" s="164"/>
      <c r="K2043" s="158"/>
      <c r="L2043" s="164"/>
      <c r="M2043" s="164"/>
      <c r="N2043" s="164"/>
      <c r="O2043" s="156" t="str">
        <f t="shared" si="31"/>
        <v>FS-000000000524</v>
      </c>
    </row>
    <row r="2044" spans="1:15" ht="17.399999999999999">
      <c r="A2044" s="157" t="s">
        <v>7136</v>
      </c>
      <c r="B2044" s="157" t="s">
        <v>7137</v>
      </c>
      <c r="C2044" s="158"/>
      <c r="D2044" s="158"/>
      <c r="E2044" s="159"/>
      <c r="F2044" s="160" t="s">
        <v>4764</v>
      </c>
      <c r="G2044" s="160" t="s">
        <v>4765</v>
      </c>
      <c r="H2044" s="161">
        <v>15</v>
      </c>
      <c r="I2044" s="162">
        <v>18</v>
      </c>
      <c r="J2044" s="161">
        <v>17.7</v>
      </c>
      <c r="K2044" s="162">
        <v>22</v>
      </c>
      <c r="L2044" s="161">
        <v>3.8939999999999997</v>
      </c>
      <c r="M2044" s="161">
        <v>18.893999999999998</v>
      </c>
      <c r="N2044" s="161">
        <v>22</v>
      </c>
      <c r="O2044" s="156" t="str">
        <f t="shared" si="31"/>
        <v>GEEGLU0002</v>
      </c>
    </row>
    <row r="2045" spans="1:15" ht="17.399999999999999">
      <c r="A2045" s="157" t="s">
        <v>7138</v>
      </c>
      <c r="B2045" s="157" t="s">
        <v>7139</v>
      </c>
      <c r="C2045" s="158"/>
      <c r="D2045" s="158"/>
      <c r="E2045" s="159"/>
      <c r="F2045" s="160" t="s">
        <v>4828</v>
      </c>
      <c r="G2045" s="160" t="s">
        <v>4765</v>
      </c>
      <c r="H2045" s="161">
        <v>1100</v>
      </c>
      <c r="I2045" s="162">
        <v>18</v>
      </c>
      <c r="J2045" s="161">
        <v>1298</v>
      </c>
      <c r="K2045" s="162">
        <v>22</v>
      </c>
      <c r="L2045" s="161">
        <v>285.56</v>
      </c>
      <c r="M2045" s="161">
        <v>1386</v>
      </c>
      <c r="N2045" s="161">
        <v>1635</v>
      </c>
      <c r="O2045" s="156" t="str">
        <f t="shared" si="31"/>
        <v>GEEGLU0003</v>
      </c>
    </row>
    <row r="2046" spans="1:15" ht="17.399999999999999">
      <c r="A2046" s="157" t="s">
        <v>7140</v>
      </c>
      <c r="B2046" s="157" t="s">
        <v>7141</v>
      </c>
      <c r="C2046" s="158"/>
      <c r="D2046" s="158"/>
      <c r="E2046" s="159"/>
      <c r="F2046" s="160" t="s">
        <v>4828</v>
      </c>
      <c r="G2046" s="160" t="s">
        <v>4765</v>
      </c>
      <c r="H2046" s="161">
        <v>1095</v>
      </c>
      <c r="I2046" s="162">
        <v>18</v>
      </c>
      <c r="J2046" s="161">
        <v>1292</v>
      </c>
      <c r="K2046" s="162">
        <v>22</v>
      </c>
      <c r="L2046" s="161">
        <v>284.262</v>
      </c>
      <c r="M2046" s="161">
        <v>1379</v>
      </c>
      <c r="N2046" s="161">
        <v>1628</v>
      </c>
      <c r="O2046" s="156" t="str">
        <f t="shared" si="31"/>
        <v>GEEGLU0004</v>
      </c>
    </row>
    <row r="2047" spans="1:15" ht="17.399999999999999">
      <c r="A2047" s="157" t="s">
        <v>7142</v>
      </c>
      <c r="B2047" s="157" t="s">
        <v>7143</v>
      </c>
      <c r="C2047" s="158"/>
      <c r="D2047" s="158"/>
      <c r="E2047" s="159"/>
      <c r="F2047" s="160" t="s">
        <v>4828</v>
      </c>
      <c r="G2047" s="160" t="s">
        <v>4765</v>
      </c>
      <c r="H2047" s="161">
        <v>1590</v>
      </c>
      <c r="I2047" s="162">
        <v>18</v>
      </c>
      <c r="J2047" s="161">
        <v>1876</v>
      </c>
      <c r="K2047" s="162">
        <v>22</v>
      </c>
      <c r="L2047" s="161">
        <v>412.76399999999995</v>
      </c>
      <c r="M2047" s="161">
        <v>2003</v>
      </c>
      <c r="N2047" s="161">
        <v>2363</v>
      </c>
      <c r="O2047" s="156" t="str">
        <f t="shared" si="31"/>
        <v>GEEGLU0005</v>
      </c>
    </row>
    <row r="2048" spans="1:15" ht="17.399999999999999">
      <c r="A2048" s="157" t="s">
        <v>7144</v>
      </c>
      <c r="B2048" s="157" t="s">
        <v>7145</v>
      </c>
      <c r="C2048" s="158"/>
      <c r="D2048" s="158"/>
      <c r="E2048" s="159"/>
      <c r="F2048" s="160" t="s">
        <v>4828</v>
      </c>
      <c r="G2048" s="160" t="s">
        <v>4767</v>
      </c>
      <c r="H2048" s="161">
        <v>470</v>
      </c>
      <c r="I2048" s="162">
        <v>18</v>
      </c>
      <c r="J2048" s="161">
        <v>554.6</v>
      </c>
      <c r="K2048" s="162">
        <v>22</v>
      </c>
      <c r="L2048" s="161">
        <v>122.012</v>
      </c>
      <c r="M2048" s="161">
        <v>592.01199999999994</v>
      </c>
      <c r="N2048" s="161">
        <v>699</v>
      </c>
      <c r="O2048" s="156" t="str">
        <f t="shared" si="31"/>
        <v>GEEGLU0006</v>
      </c>
    </row>
    <row r="2049" spans="1:15" ht="17.399999999999999">
      <c r="A2049" s="157" t="s">
        <v>7146</v>
      </c>
      <c r="B2049" s="157" t="s">
        <v>7147</v>
      </c>
      <c r="C2049" s="158"/>
      <c r="D2049" s="158"/>
      <c r="E2049" s="159"/>
      <c r="F2049" s="160" t="s">
        <v>4828</v>
      </c>
      <c r="G2049" s="160" t="s">
        <v>4765</v>
      </c>
      <c r="H2049" s="161">
        <v>1195</v>
      </c>
      <c r="I2049" s="162">
        <v>18</v>
      </c>
      <c r="J2049" s="161">
        <v>1410</v>
      </c>
      <c r="K2049" s="162">
        <v>22</v>
      </c>
      <c r="L2049" s="161">
        <v>310.22199999999998</v>
      </c>
      <c r="M2049" s="161">
        <v>1505</v>
      </c>
      <c r="N2049" s="161">
        <v>1776</v>
      </c>
      <c r="O2049" s="156" t="str">
        <f t="shared" si="31"/>
        <v>GEEGLU0008</v>
      </c>
    </row>
    <row r="2050" spans="1:15" ht="17.399999999999999">
      <c r="A2050" s="157" t="s">
        <v>7148</v>
      </c>
      <c r="B2050" s="157" t="s">
        <v>7149</v>
      </c>
      <c r="C2050" s="158"/>
      <c r="D2050" s="158"/>
      <c r="E2050" s="159"/>
      <c r="F2050" s="160" t="s">
        <v>4764</v>
      </c>
      <c r="G2050" s="160" t="s">
        <v>4767</v>
      </c>
      <c r="H2050" s="161">
        <v>195</v>
      </c>
      <c r="I2050" s="162">
        <v>18</v>
      </c>
      <c r="J2050" s="161">
        <v>230.1</v>
      </c>
      <c r="K2050" s="162">
        <v>22</v>
      </c>
      <c r="L2050" s="161">
        <v>50.622</v>
      </c>
      <c r="M2050" s="161">
        <v>245.62200000000001</v>
      </c>
      <c r="N2050" s="161">
        <v>290</v>
      </c>
      <c r="O2050" s="156" t="str">
        <f t="shared" ref="O2050:O2113" si="32">VLOOKUP(A2050,Old,1,FALSE)</f>
        <v>GEEGLU0009</v>
      </c>
    </row>
    <row r="2051" spans="1:15" ht="17.399999999999999">
      <c r="A2051" s="157" t="s">
        <v>7150</v>
      </c>
      <c r="B2051" s="157" t="s">
        <v>7151</v>
      </c>
      <c r="C2051" s="158"/>
      <c r="D2051" s="158"/>
      <c r="E2051" s="159"/>
      <c r="F2051" s="160" t="s">
        <v>4764</v>
      </c>
      <c r="G2051" s="160" t="s">
        <v>4767</v>
      </c>
      <c r="H2051" s="161">
        <v>215</v>
      </c>
      <c r="I2051" s="162">
        <v>18</v>
      </c>
      <c r="J2051" s="161">
        <v>253.7</v>
      </c>
      <c r="K2051" s="162">
        <v>22</v>
      </c>
      <c r="L2051" s="161">
        <v>55.814</v>
      </c>
      <c r="M2051" s="161">
        <v>270.81400000000002</v>
      </c>
      <c r="N2051" s="161">
        <v>320</v>
      </c>
      <c r="O2051" s="156" t="str">
        <f t="shared" si="32"/>
        <v>GEESEA0001</v>
      </c>
    </row>
    <row r="2052" spans="1:15" ht="17.399999999999999">
      <c r="A2052" s="157" t="s">
        <v>7152</v>
      </c>
      <c r="B2052" s="157" t="s">
        <v>7153</v>
      </c>
      <c r="C2052" s="158"/>
      <c r="D2052" s="158"/>
      <c r="E2052" s="159"/>
      <c r="F2052" s="160" t="s">
        <v>4764</v>
      </c>
      <c r="G2052" s="160" t="s">
        <v>4767</v>
      </c>
      <c r="H2052" s="161">
        <v>10</v>
      </c>
      <c r="I2052" s="162">
        <v>18</v>
      </c>
      <c r="J2052" s="161">
        <v>11.799999999999999</v>
      </c>
      <c r="K2052" s="162">
        <v>22</v>
      </c>
      <c r="L2052" s="161">
        <v>2.5959999999999996</v>
      </c>
      <c r="M2052" s="161">
        <v>12.596</v>
      </c>
      <c r="N2052" s="161">
        <v>15</v>
      </c>
      <c r="O2052" s="156" t="str">
        <f t="shared" si="32"/>
        <v>GEESLV0002</v>
      </c>
    </row>
    <row r="2053" spans="1:15" ht="34.799999999999997">
      <c r="A2053" s="157" t="s">
        <v>7154</v>
      </c>
      <c r="B2053" s="157" t="s">
        <v>7155</v>
      </c>
      <c r="C2053" s="158"/>
      <c r="D2053" s="158"/>
      <c r="E2053" s="163" t="s">
        <v>4766</v>
      </c>
      <c r="F2053" s="160" t="s">
        <v>4764</v>
      </c>
      <c r="G2053" s="160" t="s">
        <v>4767</v>
      </c>
      <c r="H2053" s="161">
        <v>5</v>
      </c>
      <c r="I2053" s="162">
        <v>18</v>
      </c>
      <c r="J2053" s="161">
        <v>5.8999999999999995</v>
      </c>
      <c r="K2053" s="162">
        <v>22</v>
      </c>
      <c r="L2053" s="161">
        <v>1.2979999999999998</v>
      </c>
      <c r="M2053" s="161">
        <v>6.298</v>
      </c>
      <c r="N2053" s="161">
        <v>7</v>
      </c>
      <c r="O2053" s="156" t="str">
        <f t="shared" si="32"/>
        <v>GEESLV0003</v>
      </c>
    </row>
    <row r="2054" spans="1:15" ht="17.399999999999999">
      <c r="A2054" s="157" t="s">
        <v>7156</v>
      </c>
      <c r="B2054" s="157" t="s">
        <v>7157</v>
      </c>
      <c r="C2054" s="158"/>
      <c r="D2054" s="158"/>
      <c r="E2054" s="159"/>
      <c r="F2054" s="160" t="s">
        <v>4764</v>
      </c>
      <c r="G2054" s="160" t="s">
        <v>4767</v>
      </c>
      <c r="H2054" s="161">
        <v>25</v>
      </c>
      <c r="I2054" s="162">
        <v>18</v>
      </c>
      <c r="J2054" s="161">
        <v>29.5</v>
      </c>
      <c r="K2054" s="162">
        <v>22</v>
      </c>
      <c r="L2054" s="161">
        <v>6.49</v>
      </c>
      <c r="M2054" s="161">
        <v>31.490000000000002</v>
      </c>
      <c r="N2054" s="161">
        <v>37</v>
      </c>
      <c r="O2054" s="156" t="str">
        <f t="shared" si="32"/>
        <v>GEESLV0004</v>
      </c>
    </row>
    <row r="2055" spans="1:15" ht="17.399999999999999">
      <c r="A2055" s="157" t="s">
        <v>7158</v>
      </c>
      <c r="B2055" s="157" t="s">
        <v>7159</v>
      </c>
      <c r="C2055" s="158"/>
      <c r="D2055" s="158"/>
      <c r="E2055" s="159"/>
      <c r="F2055" s="160" t="s">
        <v>4764</v>
      </c>
      <c r="G2055" s="160" t="s">
        <v>4767</v>
      </c>
      <c r="H2055" s="161">
        <v>20</v>
      </c>
      <c r="I2055" s="162">
        <v>18</v>
      </c>
      <c r="J2055" s="161">
        <v>23.599999999999998</v>
      </c>
      <c r="K2055" s="162">
        <v>22</v>
      </c>
      <c r="L2055" s="161">
        <v>5.1919999999999993</v>
      </c>
      <c r="M2055" s="161">
        <v>25.192</v>
      </c>
      <c r="N2055" s="161">
        <v>30</v>
      </c>
      <c r="O2055" s="156" t="str">
        <f t="shared" si="32"/>
        <v>GEESLV0005</v>
      </c>
    </row>
    <row r="2056" spans="1:15" ht="17.399999999999999">
      <c r="A2056" s="157" t="s">
        <v>7160</v>
      </c>
      <c r="B2056" s="157" t="s">
        <v>7161</v>
      </c>
      <c r="C2056" s="158"/>
      <c r="D2056" s="158"/>
      <c r="E2056" s="159"/>
      <c r="F2056" s="160" t="s">
        <v>4764</v>
      </c>
      <c r="G2056" s="160" t="s">
        <v>4767</v>
      </c>
      <c r="H2056" s="161">
        <v>20</v>
      </c>
      <c r="I2056" s="162">
        <v>18</v>
      </c>
      <c r="J2056" s="161">
        <v>23.599999999999998</v>
      </c>
      <c r="K2056" s="162">
        <v>22</v>
      </c>
      <c r="L2056" s="161">
        <v>5.1919999999999993</v>
      </c>
      <c r="M2056" s="161">
        <v>25.192</v>
      </c>
      <c r="N2056" s="161">
        <v>30</v>
      </c>
      <c r="O2056" s="156" t="str">
        <f t="shared" si="32"/>
        <v>GEESLV0012</v>
      </c>
    </row>
    <row r="2057" spans="1:15" ht="34.799999999999997">
      <c r="A2057" s="157" t="s">
        <v>1790</v>
      </c>
      <c r="B2057" s="157" t="s">
        <v>1791</v>
      </c>
      <c r="C2057" s="158"/>
      <c r="D2057" s="157" t="s">
        <v>4808</v>
      </c>
      <c r="E2057" s="163" t="s">
        <v>4766</v>
      </c>
      <c r="F2057" s="160" t="s">
        <v>4764</v>
      </c>
      <c r="G2057" s="160" t="s">
        <v>4765</v>
      </c>
      <c r="H2057" s="161">
        <v>15</v>
      </c>
      <c r="I2057" s="162">
        <v>18</v>
      </c>
      <c r="J2057" s="161">
        <v>17.7</v>
      </c>
      <c r="K2057" s="162">
        <v>22</v>
      </c>
      <c r="L2057" s="161">
        <v>3.8939999999999997</v>
      </c>
      <c r="M2057" s="161">
        <v>18.893999999999998</v>
      </c>
      <c r="N2057" s="161">
        <v>22</v>
      </c>
      <c r="O2057" s="156" t="str">
        <f t="shared" si="32"/>
        <v>GEETAP0001</v>
      </c>
    </row>
    <row r="2058" spans="1:15" ht="17.399999999999999">
      <c r="A2058" s="157" t="s">
        <v>7162</v>
      </c>
      <c r="B2058" s="157" t="s">
        <v>7163</v>
      </c>
      <c r="C2058" s="158"/>
      <c r="D2058" s="158"/>
      <c r="E2058" s="159"/>
      <c r="F2058" s="160" t="s">
        <v>4764</v>
      </c>
      <c r="G2058" s="160" t="s">
        <v>4767</v>
      </c>
      <c r="H2058" s="161">
        <v>45</v>
      </c>
      <c r="I2058" s="162">
        <v>18</v>
      </c>
      <c r="J2058" s="161">
        <v>53.099999999999994</v>
      </c>
      <c r="K2058" s="162">
        <v>22</v>
      </c>
      <c r="L2058" s="161">
        <v>11.681999999999999</v>
      </c>
      <c r="M2058" s="161">
        <v>56.682000000000002</v>
      </c>
      <c r="N2058" s="161">
        <v>67</v>
      </c>
      <c r="O2058" s="156" t="str">
        <f t="shared" si="32"/>
        <v>GEETAP0002</v>
      </c>
    </row>
    <row r="2059" spans="1:15" ht="17.399999999999999">
      <c r="A2059" s="157" t="s">
        <v>7164</v>
      </c>
      <c r="B2059" s="157" t="s">
        <v>7165</v>
      </c>
      <c r="C2059" s="158"/>
      <c r="D2059" s="158"/>
      <c r="E2059" s="159"/>
      <c r="F2059" s="160" t="s">
        <v>4764</v>
      </c>
      <c r="G2059" s="160" t="s">
        <v>4765</v>
      </c>
      <c r="H2059" s="161">
        <v>380</v>
      </c>
      <c r="I2059" s="162">
        <v>18</v>
      </c>
      <c r="J2059" s="161">
        <v>448.4</v>
      </c>
      <c r="K2059" s="162">
        <v>22</v>
      </c>
      <c r="L2059" s="161">
        <v>98.647999999999996</v>
      </c>
      <c r="M2059" s="161">
        <v>478.64800000000002</v>
      </c>
      <c r="N2059" s="161">
        <v>565</v>
      </c>
      <c r="O2059" s="156" t="str">
        <f t="shared" si="32"/>
        <v>GEETAP0004</v>
      </c>
    </row>
    <row r="2060" spans="1:15" ht="17.399999999999999">
      <c r="A2060" s="157" t="s">
        <v>7167</v>
      </c>
      <c r="B2060" s="157" t="s">
        <v>7168</v>
      </c>
      <c r="C2060" s="158"/>
      <c r="D2060" s="158"/>
      <c r="E2060" s="159"/>
      <c r="F2060" s="160" t="s">
        <v>4764</v>
      </c>
      <c r="G2060" s="160" t="s">
        <v>4767</v>
      </c>
      <c r="H2060" s="161">
        <v>130</v>
      </c>
      <c r="I2060" s="162">
        <v>18</v>
      </c>
      <c r="J2060" s="161">
        <v>153.4</v>
      </c>
      <c r="K2060" s="162">
        <v>22</v>
      </c>
      <c r="L2060" s="161">
        <v>33.748000000000005</v>
      </c>
      <c r="M2060" s="161">
        <v>163.74799999999999</v>
      </c>
      <c r="N2060" s="161">
        <v>193</v>
      </c>
      <c r="O2060" s="156" t="str">
        <f t="shared" si="32"/>
        <v>GEETAP0005</v>
      </c>
    </row>
    <row r="2061" spans="1:15" ht="17.399999999999999">
      <c r="A2061" s="157" t="s">
        <v>7169</v>
      </c>
      <c r="B2061" s="157" t="s">
        <v>7170</v>
      </c>
      <c r="C2061" s="158"/>
      <c r="D2061" s="158"/>
      <c r="E2061" s="159"/>
      <c r="F2061" s="160" t="s">
        <v>4828</v>
      </c>
      <c r="G2061" s="160" t="s">
        <v>4767</v>
      </c>
      <c r="H2061" s="161">
        <v>2195</v>
      </c>
      <c r="I2061" s="162">
        <v>18</v>
      </c>
      <c r="J2061" s="161">
        <v>2590</v>
      </c>
      <c r="K2061" s="162">
        <v>22</v>
      </c>
      <c r="L2061" s="161">
        <v>569.822</v>
      </c>
      <c r="M2061" s="161">
        <v>2765</v>
      </c>
      <c r="N2061" s="161">
        <v>3262</v>
      </c>
      <c r="O2061" s="156" t="str">
        <f t="shared" si="32"/>
        <v>GEEWIR0001</v>
      </c>
    </row>
    <row r="2062" spans="1:15" ht="17.399999999999999">
      <c r="A2062" s="157" t="s">
        <v>7171</v>
      </c>
      <c r="B2062" s="157" t="s">
        <v>7172</v>
      </c>
      <c r="C2062" s="158"/>
      <c r="D2062" s="158"/>
      <c r="E2062" s="159"/>
      <c r="F2062" s="160" t="s">
        <v>4764</v>
      </c>
      <c r="G2062" s="160" t="s">
        <v>4767</v>
      </c>
      <c r="H2062" s="161">
        <v>100</v>
      </c>
      <c r="I2062" s="162">
        <v>12</v>
      </c>
      <c r="J2062" s="161">
        <v>112.00000000000001</v>
      </c>
      <c r="K2062" s="162">
        <v>22</v>
      </c>
      <c r="L2062" s="161">
        <v>24.640000000000004</v>
      </c>
      <c r="M2062" s="161">
        <v>124.64</v>
      </c>
      <c r="N2062" s="161">
        <v>140</v>
      </c>
      <c r="O2062" s="156" t="str">
        <f t="shared" si="32"/>
        <v>GMEAPR0001</v>
      </c>
    </row>
    <row r="2063" spans="1:15" ht="17.399999999999999">
      <c r="A2063" s="157" t="s">
        <v>7173</v>
      </c>
      <c r="B2063" s="157" t="s">
        <v>7174</v>
      </c>
      <c r="C2063" s="158"/>
      <c r="D2063" s="158"/>
      <c r="E2063" s="159"/>
      <c r="F2063" s="160" t="s">
        <v>4828</v>
      </c>
      <c r="G2063" s="160" t="s">
        <v>4767</v>
      </c>
      <c r="H2063" s="161">
        <v>500</v>
      </c>
      <c r="I2063" s="162">
        <v>12</v>
      </c>
      <c r="J2063" s="161">
        <v>560</v>
      </c>
      <c r="K2063" s="162">
        <v>22</v>
      </c>
      <c r="L2063" s="161">
        <v>123.2</v>
      </c>
      <c r="M2063" s="161">
        <v>623.20000000000005</v>
      </c>
      <c r="N2063" s="161">
        <v>698</v>
      </c>
      <c r="O2063" s="156" t="str">
        <f t="shared" si="32"/>
        <v>GMEAPR0002</v>
      </c>
    </row>
    <row r="2064" spans="1:15" ht="34.799999999999997">
      <c r="A2064" s="157" t="s">
        <v>7175</v>
      </c>
      <c r="B2064" s="157" t="s">
        <v>7176</v>
      </c>
      <c r="C2064" s="158"/>
      <c r="D2064" s="158"/>
      <c r="E2064" s="163" t="s">
        <v>4766</v>
      </c>
      <c r="F2064" s="160" t="s">
        <v>4764</v>
      </c>
      <c r="G2064" s="160" t="s">
        <v>4765</v>
      </c>
      <c r="H2064" s="161">
        <v>75</v>
      </c>
      <c r="I2064" s="162">
        <v>18</v>
      </c>
      <c r="J2064" s="161">
        <v>88.5</v>
      </c>
      <c r="K2064" s="162">
        <v>22</v>
      </c>
      <c r="L2064" s="161">
        <v>19.47</v>
      </c>
      <c r="M2064" s="161">
        <v>94.47</v>
      </c>
      <c r="N2064" s="161">
        <v>111</v>
      </c>
      <c r="O2064" s="156" t="str">
        <f t="shared" si="32"/>
        <v>GMECOT0001</v>
      </c>
    </row>
    <row r="2065" spans="1:15" ht="17.399999999999999">
      <c r="A2065" s="157" t="s">
        <v>7177</v>
      </c>
      <c r="B2065" s="157" t="s">
        <v>7178</v>
      </c>
      <c r="C2065" s="158"/>
      <c r="D2065" s="158"/>
      <c r="E2065" s="159"/>
      <c r="F2065" s="160" t="s">
        <v>4764</v>
      </c>
      <c r="G2065" s="160" t="s">
        <v>4767</v>
      </c>
      <c r="H2065" s="161">
        <v>130</v>
      </c>
      <c r="I2065" s="162">
        <v>18</v>
      </c>
      <c r="J2065" s="161">
        <v>153.4</v>
      </c>
      <c r="K2065" s="162">
        <v>22</v>
      </c>
      <c r="L2065" s="161">
        <v>33.748000000000005</v>
      </c>
      <c r="M2065" s="161">
        <v>163.74799999999999</v>
      </c>
      <c r="N2065" s="161">
        <v>193</v>
      </c>
      <c r="O2065" s="156" t="str">
        <f t="shared" si="32"/>
        <v>GMEFAB0002</v>
      </c>
    </row>
    <row r="2066" spans="1:15" ht="17.399999999999999">
      <c r="A2066" s="157" t="s">
        <v>7179</v>
      </c>
      <c r="B2066" s="157" t="s">
        <v>7180</v>
      </c>
      <c r="C2066" s="158"/>
      <c r="D2066" s="158"/>
      <c r="E2066" s="159"/>
      <c r="F2066" s="160" t="s">
        <v>4764</v>
      </c>
      <c r="G2066" s="160" t="s">
        <v>4767</v>
      </c>
      <c r="H2066" s="161">
        <v>50</v>
      </c>
      <c r="I2066" s="162">
        <v>18</v>
      </c>
      <c r="J2066" s="161">
        <v>59</v>
      </c>
      <c r="K2066" s="162">
        <v>22</v>
      </c>
      <c r="L2066" s="161">
        <v>12.98</v>
      </c>
      <c r="M2066" s="161">
        <v>62.980000000000004</v>
      </c>
      <c r="N2066" s="161">
        <v>74</v>
      </c>
      <c r="O2066" s="156" t="str">
        <f t="shared" si="32"/>
        <v>GMEFAB0007</v>
      </c>
    </row>
    <row r="2067" spans="1:15" ht="17.399999999999999">
      <c r="A2067" s="157" t="s">
        <v>7181</v>
      </c>
      <c r="B2067" s="157" t="s">
        <v>7182</v>
      </c>
      <c r="C2067" s="158"/>
      <c r="D2067" s="158"/>
      <c r="E2067" s="159"/>
      <c r="F2067" s="160" t="s">
        <v>4764</v>
      </c>
      <c r="G2067" s="160" t="s">
        <v>4767</v>
      </c>
      <c r="H2067" s="161">
        <v>25</v>
      </c>
      <c r="I2067" s="162">
        <v>18</v>
      </c>
      <c r="J2067" s="161">
        <v>29.5</v>
      </c>
      <c r="K2067" s="162">
        <v>22</v>
      </c>
      <c r="L2067" s="161">
        <v>6.49</v>
      </c>
      <c r="M2067" s="161">
        <v>31.490000000000002</v>
      </c>
      <c r="N2067" s="161">
        <v>37</v>
      </c>
      <c r="O2067" s="156" t="str">
        <f t="shared" si="32"/>
        <v>GMEFAB0009</v>
      </c>
    </row>
    <row r="2068" spans="1:15" ht="17.399999999999999">
      <c r="A2068" s="157" t="s">
        <v>7183</v>
      </c>
      <c r="B2068" s="157" t="s">
        <v>7184</v>
      </c>
      <c r="C2068" s="158"/>
      <c r="D2068" s="158"/>
      <c r="E2068" s="159"/>
      <c r="F2068" s="160" t="s">
        <v>4764</v>
      </c>
      <c r="G2068" s="160" t="s">
        <v>4767</v>
      </c>
      <c r="H2068" s="161">
        <v>215</v>
      </c>
      <c r="I2068" s="162">
        <v>18</v>
      </c>
      <c r="J2068" s="161">
        <v>253.7</v>
      </c>
      <c r="K2068" s="162">
        <v>22</v>
      </c>
      <c r="L2068" s="161">
        <v>55.814</v>
      </c>
      <c r="M2068" s="161">
        <v>270.81400000000002</v>
      </c>
      <c r="N2068" s="161">
        <v>320</v>
      </c>
      <c r="O2068" s="156" t="str">
        <f t="shared" si="32"/>
        <v>GMEFAB0010</v>
      </c>
    </row>
    <row r="2069" spans="1:15" ht="17.399999999999999">
      <c r="A2069" s="157" t="s">
        <v>7185</v>
      </c>
      <c r="B2069" s="157" t="s">
        <v>7186</v>
      </c>
      <c r="C2069" s="158"/>
      <c r="D2069" s="158"/>
      <c r="E2069" s="159"/>
      <c r="F2069" s="160" t="s">
        <v>4764</v>
      </c>
      <c r="G2069" s="160" t="s">
        <v>4767</v>
      </c>
      <c r="H2069" s="161">
        <v>50</v>
      </c>
      <c r="I2069" s="162">
        <v>18</v>
      </c>
      <c r="J2069" s="161">
        <v>59</v>
      </c>
      <c r="K2069" s="162">
        <v>22</v>
      </c>
      <c r="L2069" s="161">
        <v>12.98</v>
      </c>
      <c r="M2069" s="161">
        <v>62.980000000000004</v>
      </c>
      <c r="N2069" s="161">
        <v>74</v>
      </c>
      <c r="O2069" s="156" t="str">
        <f t="shared" si="32"/>
        <v>GMEFAB0011</v>
      </c>
    </row>
    <row r="2070" spans="1:15" ht="17.399999999999999">
      <c r="A2070" s="157" t="s">
        <v>7187</v>
      </c>
      <c r="B2070" s="157" t="s">
        <v>7188</v>
      </c>
      <c r="C2070" s="158"/>
      <c r="D2070" s="158"/>
      <c r="E2070" s="159"/>
      <c r="F2070" s="160" t="s">
        <v>4764</v>
      </c>
      <c r="G2070" s="160" t="s">
        <v>4767</v>
      </c>
      <c r="H2070" s="161">
        <v>50</v>
      </c>
      <c r="I2070" s="162">
        <v>18</v>
      </c>
      <c r="J2070" s="161">
        <v>59</v>
      </c>
      <c r="K2070" s="162">
        <v>22</v>
      </c>
      <c r="L2070" s="161">
        <v>12.98</v>
      </c>
      <c r="M2070" s="161">
        <v>62.980000000000004</v>
      </c>
      <c r="N2070" s="161">
        <v>74</v>
      </c>
      <c r="O2070" s="156" t="str">
        <f t="shared" si="32"/>
        <v>GMEFAB0012</v>
      </c>
    </row>
    <row r="2071" spans="1:15" ht="17.399999999999999">
      <c r="A2071" s="157" t="s">
        <v>7190</v>
      </c>
      <c r="B2071" s="157" t="s">
        <v>7191</v>
      </c>
      <c r="C2071" s="158"/>
      <c r="D2071" s="158"/>
      <c r="E2071" s="159"/>
      <c r="F2071" s="160" t="s">
        <v>4764</v>
      </c>
      <c r="G2071" s="160" t="s">
        <v>4767</v>
      </c>
      <c r="H2071" s="161">
        <v>110</v>
      </c>
      <c r="I2071" s="162">
        <v>18</v>
      </c>
      <c r="J2071" s="161">
        <v>129.79999999999998</v>
      </c>
      <c r="K2071" s="162">
        <v>22</v>
      </c>
      <c r="L2071" s="161">
        <v>28.555999999999997</v>
      </c>
      <c r="M2071" s="161">
        <v>138.55599999999998</v>
      </c>
      <c r="N2071" s="161">
        <v>163</v>
      </c>
      <c r="O2071" s="156" t="str">
        <f t="shared" si="32"/>
        <v>GMEFAB0014</v>
      </c>
    </row>
    <row r="2072" spans="1:15" ht="17.399999999999999">
      <c r="A2072" s="157" t="s">
        <v>7192</v>
      </c>
      <c r="B2072" s="157" t="s">
        <v>7193</v>
      </c>
      <c r="C2072" s="158"/>
      <c r="D2072" s="158"/>
      <c r="E2072" s="159"/>
      <c r="F2072" s="160" t="s">
        <v>4764</v>
      </c>
      <c r="G2072" s="160" t="s">
        <v>4767</v>
      </c>
      <c r="H2072" s="161">
        <v>30</v>
      </c>
      <c r="I2072" s="162">
        <v>18</v>
      </c>
      <c r="J2072" s="161">
        <v>35.4</v>
      </c>
      <c r="K2072" s="162">
        <v>22</v>
      </c>
      <c r="L2072" s="161">
        <v>7.7879999999999994</v>
      </c>
      <c r="M2072" s="161">
        <v>37.787999999999997</v>
      </c>
      <c r="N2072" s="161">
        <v>45</v>
      </c>
      <c r="O2072" s="156" t="str">
        <f t="shared" si="32"/>
        <v>GMEFAB0018</v>
      </c>
    </row>
    <row r="2073" spans="1:15" ht="17.399999999999999">
      <c r="A2073" s="157" t="s">
        <v>7194</v>
      </c>
      <c r="B2073" s="157" t="s">
        <v>7195</v>
      </c>
      <c r="C2073" s="158"/>
      <c r="D2073" s="158"/>
      <c r="E2073" s="159"/>
      <c r="F2073" s="160" t="s">
        <v>4828</v>
      </c>
      <c r="G2073" s="160" t="s">
        <v>4767</v>
      </c>
      <c r="H2073" s="161">
        <v>3495</v>
      </c>
      <c r="I2073" s="162">
        <v>18</v>
      </c>
      <c r="J2073" s="161">
        <v>4124</v>
      </c>
      <c r="K2073" s="162">
        <v>22</v>
      </c>
      <c r="L2073" s="161">
        <v>907.30199999999991</v>
      </c>
      <c r="M2073" s="161">
        <v>4402</v>
      </c>
      <c r="N2073" s="161">
        <v>5195</v>
      </c>
      <c r="O2073" s="156" t="str">
        <f t="shared" si="32"/>
        <v>GMEFAB0029</v>
      </c>
    </row>
    <row r="2074" spans="1:15" ht="17.399999999999999">
      <c r="A2074" s="157" t="s">
        <v>7196</v>
      </c>
      <c r="B2074" s="157" t="s">
        <v>7197</v>
      </c>
      <c r="C2074" s="158"/>
      <c r="D2074" s="158"/>
      <c r="E2074" s="159"/>
      <c r="F2074" s="160" t="s">
        <v>4764</v>
      </c>
      <c r="G2074" s="160" t="s">
        <v>4767</v>
      </c>
      <c r="H2074" s="161">
        <v>15</v>
      </c>
      <c r="I2074" s="162">
        <v>18</v>
      </c>
      <c r="J2074" s="161">
        <v>17.7</v>
      </c>
      <c r="K2074" s="162">
        <v>22</v>
      </c>
      <c r="L2074" s="161">
        <v>3.8939999999999997</v>
      </c>
      <c r="M2074" s="161">
        <v>18.893999999999998</v>
      </c>
      <c r="N2074" s="161">
        <v>22</v>
      </c>
      <c r="O2074" s="156" t="str">
        <f t="shared" si="32"/>
        <v>GMEFAB0033</v>
      </c>
    </row>
    <row r="2075" spans="1:15" ht="17.399999999999999">
      <c r="A2075" s="157" t="s">
        <v>7198</v>
      </c>
      <c r="B2075" s="157" t="s">
        <v>7199</v>
      </c>
      <c r="C2075" s="158"/>
      <c r="D2075" s="158"/>
      <c r="E2075" s="159"/>
      <c r="F2075" s="160" t="s">
        <v>4764</v>
      </c>
      <c r="G2075" s="160" t="s">
        <v>4767</v>
      </c>
      <c r="H2075" s="161">
        <v>145</v>
      </c>
      <c r="I2075" s="162">
        <v>18</v>
      </c>
      <c r="J2075" s="161">
        <v>171.1</v>
      </c>
      <c r="K2075" s="162">
        <v>22</v>
      </c>
      <c r="L2075" s="161">
        <v>37.641999999999996</v>
      </c>
      <c r="M2075" s="161">
        <v>182.642</v>
      </c>
      <c r="N2075" s="161">
        <v>216</v>
      </c>
      <c r="O2075" s="156" t="str">
        <f t="shared" si="32"/>
        <v>GMEFAB0052</v>
      </c>
    </row>
    <row r="2076" spans="1:15" ht="17.399999999999999">
      <c r="A2076" s="157" t="s">
        <v>7200</v>
      </c>
      <c r="B2076" s="157" t="s">
        <v>7201</v>
      </c>
      <c r="C2076" s="158"/>
      <c r="D2076" s="158"/>
      <c r="E2076" s="159"/>
      <c r="F2076" s="160" t="s">
        <v>4764</v>
      </c>
      <c r="G2076" s="160" t="s">
        <v>4767</v>
      </c>
      <c r="H2076" s="161">
        <v>150</v>
      </c>
      <c r="I2076" s="162">
        <v>18</v>
      </c>
      <c r="J2076" s="161">
        <v>177</v>
      </c>
      <c r="K2076" s="162">
        <v>22</v>
      </c>
      <c r="L2076" s="161">
        <v>38.94</v>
      </c>
      <c r="M2076" s="161">
        <v>188.94</v>
      </c>
      <c r="N2076" s="161">
        <v>223</v>
      </c>
      <c r="O2076" s="156" t="str">
        <f t="shared" si="32"/>
        <v>GMEFAB0063</v>
      </c>
    </row>
    <row r="2077" spans="1:15" ht="17.399999999999999">
      <c r="A2077" s="157" t="s">
        <v>7202</v>
      </c>
      <c r="B2077" s="157" t="s">
        <v>7203</v>
      </c>
      <c r="C2077" s="158"/>
      <c r="D2077" s="158"/>
      <c r="E2077" s="159"/>
      <c r="F2077" s="160" t="s">
        <v>4764</v>
      </c>
      <c r="G2077" s="160" t="s">
        <v>4767</v>
      </c>
      <c r="H2077" s="161">
        <v>15</v>
      </c>
      <c r="I2077" s="162">
        <v>12</v>
      </c>
      <c r="J2077" s="161">
        <v>16.8</v>
      </c>
      <c r="K2077" s="162">
        <v>22</v>
      </c>
      <c r="L2077" s="161">
        <v>3.6960000000000002</v>
      </c>
      <c r="M2077" s="161">
        <v>18.696000000000002</v>
      </c>
      <c r="N2077" s="161">
        <v>21</v>
      </c>
      <c r="O2077" s="156" t="str">
        <f t="shared" si="32"/>
        <v>GMEFAB0066</v>
      </c>
    </row>
    <row r="2078" spans="1:15" ht="17.399999999999999">
      <c r="A2078" s="157" t="s">
        <v>7204</v>
      </c>
      <c r="B2078" s="157" t="s">
        <v>7205</v>
      </c>
      <c r="C2078" s="158"/>
      <c r="D2078" s="158"/>
      <c r="E2078" s="159"/>
      <c r="F2078" s="160" t="s">
        <v>4764</v>
      </c>
      <c r="G2078" s="160" t="s">
        <v>4767</v>
      </c>
      <c r="H2078" s="161">
        <v>145</v>
      </c>
      <c r="I2078" s="162">
        <v>18</v>
      </c>
      <c r="J2078" s="161">
        <v>171.1</v>
      </c>
      <c r="K2078" s="162">
        <v>22</v>
      </c>
      <c r="L2078" s="161">
        <v>37.641999999999996</v>
      </c>
      <c r="M2078" s="161">
        <v>182.642</v>
      </c>
      <c r="N2078" s="161">
        <v>216</v>
      </c>
      <c r="O2078" s="156" t="str">
        <f t="shared" si="32"/>
        <v>GMEFAB0069</v>
      </c>
    </row>
    <row r="2079" spans="1:15" ht="17.399999999999999">
      <c r="A2079" s="157" t="s">
        <v>7206</v>
      </c>
      <c r="B2079" s="157" t="s">
        <v>7207</v>
      </c>
      <c r="C2079" s="158"/>
      <c r="D2079" s="158"/>
      <c r="E2079" s="159"/>
      <c r="F2079" s="160" t="s">
        <v>4764</v>
      </c>
      <c r="G2079" s="160" t="s">
        <v>4767</v>
      </c>
      <c r="H2079" s="161">
        <v>15</v>
      </c>
      <c r="I2079" s="162">
        <v>12</v>
      </c>
      <c r="J2079" s="161">
        <v>16.8</v>
      </c>
      <c r="K2079" s="162">
        <v>22</v>
      </c>
      <c r="L2079" s="161">
        <v>3.6960000000000002</v>
      </c>
      <c r="M2079" s="161">
        <v>18.696000000000002</v>
      </c>
      <c r="N2079" s="161">
        <v>21</v>
      </c>
      <c r="O2079" s="156" t="str">
        <f t="shared" si="32"/>
        <v>GMEFAB0070</v>
      </c>
    </row>
    <row r="2080" spans="1:15" ht="17.399999999999999">
      <c r="A2080" s="157" t="s">
        <v>7208</v>
      </c>
      <c r="B2080" s="157" t="s">
        <v>7209</v>
      </c>
      <c r="C2080" s="158"/>
      <c r="D2080" s="158"/>
      <c r="E2080" s="159"/>
      <c r="F2080" s="160" t="s">
        <v>4764</v>
      </c>
      <c r="G2080" s="160" t="s">
        <v>4767</v>
      </c>
      <c r="H2080" s="161">
        <v>25</v>
      </c>
      <c r="I2080" s="162">
        <v>12</v>
      </c>
      <c r="J2080" s="161">
        <v>28.000000000000004</v>
      </c>
      <c r="K2080" s="162">
        <v>22</v>
      </c>
      <c r="L2080" s="161">
        <v>6.160000000000001</v>
      </c>
      <c r="M2080" s="161">
        <v>31.16</v>
      </c>
      <c r="N2080" s="161">
        <v>35</v>
      </c>
      <c r="O2080" s="156" t="str">
        <f t="shared" si="32"/>
        <v>GMEFAB0071</v>
      </c>
    </row>
    <row r="2081" spans="1:15" ht="17.399999999999999">
      <c r="A2081" s="157" t="s">
        <v>1797</v>
      </c>
      <c r="B2081" s="157" t="s">
        <v>1798</v>
      </c>
      <c r="C2081" s="158"/>
      <c r="D2081" s="158"/>
      <c r="E2081" s="159"/>
      <c r="F2081" s="160" t="s">
        <v>4764</v>
      </c>
      <c r="G2081" s="160" t="s">
        <v>4767</v>
      </c>
      <c r="H2081" s="161">
        <v>220</v>
      </c>
      <c r="I2081" s="162">
        <v>18</v>
      </c>
      <c r="J2081" s="161">
        <v>259.59999999999997</v>
      </c>
      <c r="K2081" s="162">
        <v>22</v>
      </c>
      <c r="L2081" s="161">
        <v>57.111999999999995</v>
      </c>
      <c r="M2081" s="161">
        <v>277.11199999999997</v>
      </c>
      <c r="N2081" s="161">
        <v>327</v>
      </c>
      <c r="O2081" s="156" t="str">
        <f t="shared" si="32"/>
        <v>GMEOIL0002</v>
      </c>
    </row>
    <row r="2082" spans="1:15" ht="17.399999999999999">
      <c r="A2082" s="157" t="s">
        <v>7210</v>
      </c>
      <c r="B2082" s="157" t="s">
        <v>7211</v>
      </c>
      <c r="C2082" s="158"/>
      <c r="D2082" s="158"/>
      <c r="E2082" s="159"/>
      <c r="F2082" s="160" t="s">
        <v>4764</v>
      </c>
      <c r="G2082" s="160" t="s">
        <v>4767</v>
      </c>
      <c r="H2082" s="161">
        <v>145</v>
      </c>
      <c r="I2082" s="162">
        <v>18</v>
      </c>
      <c r="J2082" s="161">
        <v>171.1</v>
      </c>
      <c r="K2082" s="162">
        <v>22</v>
      </c>
      <c r="L2082" s="161">
        <v>37.641999999999996</v>
      </c>
      <c r="M2082" s="161">
        <v>182.642</v>
      </c>
      <c r="N2082" s="161">
        <v>216</v>
      </c>
      <c r="O2082" s="156" t="str">
        <f t="shared" si="32"/>
        <v>GMEOIL0003</v>
      </c>
    </row>
    <row r="2083" spans="1:15" ht="17.399999999999999">
      <c r="A2083" s="157" t="s">
        <v>7212</v>
      </c>
      <c r="B2083" s="157" t="s">
        <v>7213</v>
      </c>
      <c r="C2083" s="158"/>
      <c r="D2083" s="158"/>
      <c r="E2083" s="159"/>
      <c r="F2083" s="160" t="s">
        <v>4764</v>
      </c>
      <c r="G2083" s="160" t="s">
        <v>4767</v>
      </c>
      <c r="H2083" s="161">
        <v>385</v>
      </c>
      <c r="I2083" s="162">
        <v>18</v>
      </c>
      <c r="J2083" s="161">
        <v>454.29999999999995</v>
      </c>
      <c r="K2083" s="162">
        <v>22</v>
      </c>
      <c r="L2083" s="161">
        <v>99.945999999999984</v>
      </c>
      <c r="M2083" s="161">
        <v>484.94599999999997</v>
      </c>
      <c r="N2083" s="161">
        <v>572</v>
      </c>
      <c r="O2083" s="156" t="str">
        <f t="shared" si="32"/>
        <v>GMEOIL0007</v>
      </c>
    </row>
    <row r="2084" spans="1:15" ht="17.399999999999999">
      <c r="A2084" s="157" t="s">
        <v>7214</v>
      </c>
      <c r="B2084" s="157" t="s">
        <v>7215</v>
      </c>
      <c r="C2084" s="158"/>
      <c r="D2084" s="158"/>
      <c r="E2084" s="159"/>
      <c r="F2084" s="160" t="s">
        <v>4764</v>
      </c>
      <c r="G2084" s="160" t="s">
        <v>4767</v>
      </c>
      <c r="H2084" s="161">
        <v>20</v>
      </c>
      <c r="I2084" s="162">
        <v>18</v>
      </c>
      <c r="J2084" s="161">
        <v>23.599999999999998</v>
      </c>
      <c r="K2084" s="162">
        <v>22</v>
      </c>
      <c r="L2084" s="161">
        <v>5.1919999999999993</v>
      </c>
      <c r="M2084" s="161">
        <v>25.192</v>
      </c>
      <c r="N2084" s="161">
        <v>30</v>
      </c>
      <c r="O2084" s="156" t="str">
        <f t="shared" si="32"/>
        <v>GMETAP0001</v>
      </c>
    </row>
    <row r="2085" spans="1:15" ht="17.399999999999999">
      <c r="A2085" s="157" t="s">
        <v>7216</v>
      </c>
      <c r="B2085" s="157" t="s">
        <v>7217</v>
      </c>
      <c r="C2085" s="158"/>
      <c r="D2085" s="158"/>
      <c r="E2085" s="159"/>
      <c r="F2085" s="160" t="s">
        <v>4764</v>
      </c>
      <c r="G2085" s="160" t="s">
        <v>4765</v>
      </c>
      <c r="H2085" s="161">
        <v>145</v>
      </c>
      <c r="I2085" s="162">
        <v>18</v>
      </c>
      <c r="J2085" s="161">
        <v>171.1</v>
      </c>
      <c r="K2085" s="162">
        <v>22</v>
      </c>
      <c r="L2085" s="161">
        <v>37.641999999999996</v>
      </c>
      <c r="M2085" s="161">
        <v>182.642</v>
      </c>
      <c r="N2085" s="161">
        <v>216</v>
      </c>
      <c r="O2085" s="156" t="str">
        <f t="shared" si="32"/>
        <v>GPCGLU0001</v>
      </c>
    </row>
    <row r="2086" spans="1:15" ht="17.399999999999999">
      <c r="A2086" s="157" t="s">
        <v>7218</v>
      </c>
      <c r="B2086" s="157" t="s">
        <v>7219</v>
      </c>
      <c r="C2086" s="158"/>
      <c r="D2086" s="158"/>
      <c r="E2086" s="159"/>
      <c r="F2086" s="160" t="s">
        <v>4764</v>
      </c>
      <c r="G2086" s="160" t="s">
        <v>4767</v>
      </c>
      <c r="H2086" s="161">
        <v>90</v>
      </c>
      <c r="I2086" s="162">
        <v>18</v>
      </c>
      <c r="J2086" s="161">
        <v>106.19999999999999</v>
      </c>
      <c r="K2086" s="162">
        <v>22</v>
      </c>
      <c r="L2086" s="161">
        <v>23.363999999999997</v>
      </c>
      <c r="M2086" s="161">
        <v>113.364</v>
      </c>
      <c r="N2086" s="161">
        <v>134</v>
      </c>
      <c r="O2086" s="156" t="str">
        <f t="shared" si="32"/>
        <v>GPCGLU0006</v>
      </c>
    </row>
    <row r="2087" spans="1:15" ht="17.399999999999999">
      <c r="A2087" s="157" t="s">
        <v>7220</v>
      </c>
      <c r="B2087" s="157" t="s">
        <v>7221</v>
      </c>
      <c r="C2087" s="158"/>
      <c r="D2087" s="158"/>
      <c r="E2087" s="159"/>
      <c r="F2087" s="160" t="s">
        <v>4764</v>
      </c>
      <c r="G2087" s="160" t="s">
        <v>4767</v>
      </c>
      <c r="H2087" s="161">
        <v>100</v>
      </c>
      <c r="I2087" s="162">
        <v>18</v>
      </c>
      <c r="J2087" s="161">
        <v>118</v>
      </c>
      <c r="K2087" s="162">
        <v>22</v>
      </c>
      <c r="L2087" s="161">
        <v>25.96</v>
      </c>
      <c r="M2087" s="161">
        <v>125.96000000000001</v>
      </c>
      <c r="N2087" s="161">
        <v>149</v>
      </c>
      <c r="O2087" s="156" t="str">
        <f t="shared" si="32"/>
        <v>GPCLOC0001</v>
      </c>
    </row>
    <row r="2088" spans="1:15" ht="17.399999999999999">
      <c r="A2088" s="157" t="s">
        <v>7222</v>
      </c>
      <c r="B2088" s="157" t="s">
        <v>7223</v>
      </c>
      <c r="C2088" s="158"/>
      <c r="D2088" s="158"/>
      <c r="E2088" s="159"/>
      <c r="F2088" s="160" t="s">
        <v>4828</v>
      </c>
      <c r="G2088" s="160" t="s">
        <v>4767</v>
      </c>
      <c r="H2088" s="161">
        <v>545</v>
      </c>
      <c r="I2088" s="162">
        <v>18</v>
      </c>
      <c r="J2088" s="161">
        <v>643.1</v>
      </c>
      <c r="K2088" s="162">
        <v>22</v>
      </c>
      <c r="L2088" s="161">
        <v>141.482</v>
      </c>
      <c r="M2088" s="161">
        <v>686.48199999999997</v>
      </c>
      <c r="N2088" s="161">
        <v>810</v>
      </c>
      <c r="O2088" s="156" t="str">
        <f t="shared" si="32"/>
        <v>GPCPCH0003</v>
      </c>
    </row>
    <row r="2089" spans="1:15" ht="17.399999999999999">
      <c r="A2089" s="157" t="s">
        <v>7224</v>
      </c>
      <c r="B2089" s="157" t="s">
        <v>7225</v>
      </c>
      <c r="C2089" s="158"/>
      <c r="D2089" s="158"/>
      <c r="E2089" s="159"/>
      <c r="F2089" s="160" t="s">
        <v>4764</v>
      </c>
      <c r="G2089" s="160" t="s">
        <v>4767</v>
      </c>
      <c r="H2089" s="161">
        <v>115</v>
      </c>
      <c r="I2089" s="162">
        <v>18</v>
      </c>
      <c r="J2089" s="161">
        <v>135.69999999999999</v>
      </c>
      <c r="K2089" s="162">
        <v>22</v>
      </c>
      <c r="L2089" s="161">
        <v>29.853999999999999</v>
      </c>
      <c r="M2089" s="161">
        <v>144.85399999999998</v>
      </c>
      <c r="N2089" s="161">
        <v>171</v>
      </c>
      <c r="O2089" s="156" t="str">
        <f t="shared" si="32"/>
        <v>GPCPCH0004</v>
      </c>
    </row>
    <row r="2090" spans="1:15" ht="17.399999999999999">
      <c r="A2090" s="157" t="s">
        <v>7226</v>
      </c>
      <c r="B2090" s="157" t="s">
        <v>7227</v>
      </c>
      <c r="C2090" s="158"/>
      <c r="D2090" s="158"/>
      <c r="E2090" s="159"/>
      <c r="F2090" s="160" t="s">
        <v>4764</v>
      </c>
      <c r="G2090" s="160" t="s">
        <v>4767</v>
      </c>
      <c r="H2090" s="161">
        <v>385</v>
      </c>
      <c r="I2090" s="162">
        <v>18</v>
      </c>
      <c r="J2090" s="161">
        <v>454.29999999999995</v>
      </c>
      <c r="K2090" s="162">
        <v>22</v>
      </c>
      <c r="L2090" s="161">
        <v>99.945999999999984</v>
      </c>
      <c r="M2090" s="161">
        <v>484.94599999999997</v>
      </c>
      <c r="N2090" s="161">
        <v>572</v>
      </c>
      <c r="O2090" s="156" t="str">
        <f t="shared" si="32"/>
        <v>GPCPCH0006</v>
      </c>
    </row>
    <row r="2091" spans="1:15" ht="17.399999999999999">
      <c r="A2091" s="157" t="s">
        <v>7228</v>
      </c>
      <c r="B2091" s="157" t="s">
        <v>7229</v>
      </c>
      <c r="C2091" s="158"/>
      <c r="D2091" s="158"/>
      <c r="E2091" s="159"/>
      <c r="F2091" s="160" t="s">
        <v>4764</v>
      </c>
      <c r="G2091" s="160" t="s">
        <v>4767</v>
      </c>
      <c r="H2091" s="161">
        <v>215</v>
      </c>
      <c r="I2091" s="162">
        <v>18</v>
      </c>
      <c r="J2091" s="161">
        <v>253.7</v>
      </c>
      <c r="K2091" s="162">
        <v>22</v>
      </c>
      <c r="L2091" s="161">
        <v>55.814</v>
      </c>
      <c r="M2091" s="161">
        <v>270.81400000000002</v>
      </c>
      <c r="N2091" s="161">
        <v>320</v>
      </c>
      <c r="O2091" s="156" t="str">
        <f t="shared" si="32"/>
        <v>GPCPCH0007</v>
      </c>
    </row>
    <row r="2092" spans="1:15" ht="17.399999999999999">
      <c r="A2092" s="157" t="s">
        <v>7230</v>
      </c>
      <c r="B2092" s="157" t="s">
        <v>7231</v>
      </c>
      <c r="C2092" s="158"/>
      <c r="D2092" s="158"/>
      <c r="E2092" s="159"/>
      <c r="F2092" s="160" t="s">
        <v>4764</v>
      </c>
      <c r="G2092" s="160" t="s">
        <v>4767</v>
      </c>
      <c r="H2092" s="161">
        <v>250</v>
      </c>
      <c r="I2092" s="162">
        <v>18</v>
      </c>
      <c r="J2092" s="161">
        <v>295</v>
      </c>
      <c r="K2092" s="162">
        <v>22</v>
      </c>
      <c r="L2092" s="161">
        <v>64.900000000000006</v>
      </c>
      <c r="M2092" s="161">
        <v>314.89999999999998</v>
      </c>
      <c r="N2092" s="161">
        <v>372</v>
      </c>
      <c r="O2092" s="156" t="str">
        <f t="shared" si="32"/>
        <v>GPCPCH0008</v>
      </c>
    </row>
    <row r="2093" spans="1:15" ht="17.399999999999999">
      <c r="A2093" s="157" t="s">
        <v>7232</v>
      </c>
      <c r="B2093" s="157" t="s">
        <v>7233</v>
      </c>
      <c r="C2093" s="158"/>
      <c r="D2093" s="158"/>
      <c r="E2093" s="159"/>
      <c r="F2093" s="160" t="s">
        <v>4764</v>
      </c>
      <c r="G2093" s="160" t="s">
        <v>4767</v>
      </c>
      <c r="H2093" s="161">
        <v>385</v>
      </c>
      <c r="I2093" s="162">
        <v>18</v>
      </c>
      <c r="J2093" s="161">
        <v>454.29999999999995</v>
      </c>
      <c r="K2093" s="162">
        <v>22</v>
      </c>
      <c r="L2093" s="161">
        <v>99.945999999999984</v>
      </c>
      <c r="M2093" s="161">
        <v>484.94599999999997</v>
      </c>
      <c r="N2093" s="161">
        <v>572</v>
      </c>
      <c r="O2093" s="156" t="str">
        <f t="shared" si="32"/>
        <v>GPCPCH0009</v>
      </c>
    </row>
    <row r="2094" spans="1:15" ht="17.399999999999999">
      <c r="A2094" s="157" t="s">
        <v>7234</v>
      </c>
      <c r="B2094" s="157" t="s">
        <v>7235</v>
      </c>
      <c r="C2094" s="158"/>
      <c r="D2094" s="158"/>
      <c r="E2094" s="159"/>
      <c r="F2094" s="160" t="s">
        <v>4764</v>
      </c>
      <c r="G2094" s="160" t="s">
        <v>4767</v>
      </c>
      <c r="H2094" s="161">
        <v>230</v>
      </c>
      <c r="I2094" s="162">
        <v>18</v>
      </c>
      <c r="J2094" s="161">
        <v>271.39999999999998</v>
      </c>
      <c r="K2094" s="162">
        <v>22</v>
      </c>
      <c r="L2094" s="161">
        <v>59.707999999999998</v>
      </c>
      <c r="M2094" s="161">
        <v>289.70799999999997</v>
      </c>
      <c r="N2094" s="161">
        <v>342</v>
      </c>
      <c r="O2094" s="156" t="str">
        <f t="shared" si="32"/>
        <v>GPCPCH0014</v>
      </c>
    </row>
    <row r="2095" spans="1:15" ht="17.399999999999999">
      <c r="A2095" s="157" t="s">
        <v>7236</v>
      </c>
      <c r="B2095" s="157" t="s">
        <v>7237</v>
      </c>
      <c r="C2095" s="158"/>
      <c r="D2095" s="158"/>
      <c r="E2095" s="159"/>
      <c r="F2095" s="160" t="s">
        <v>4764</v>
      </c>
      <c r="G2095" s="160" t="s">
        <v>4765</v>
      </c>
      <c r="H2095" s="161">
        <v>370</v>
      </c>
      <c r="I2095" s="162">
        <v>18</v>
      </c>
      <c r="J2095" s="161">
        <v>436.59999999999997</v>
      </c>
      <c r="K2095" s="162">
        <v>22</v>
      </c>
      <c r="L2095" s="161">
        <v>96.051999999999992</v>
      </c>
      <c r="M2095" s="161">
        <v>466.05200000000002</v>
      </c>
      <c r="N2095" s="161">
        <v>550</v>
      </c>
      <c r="O2095" s="156" t="str">
        <f t="shared" si="32"/>
        <v>GPCPCH0015</v>
      </c>
    </row>
    <row r="2096" spans="1:15" ht="17.399999999999999">
      <c r="A2096" s="157" t="s">
        <v>7238</v>
      </c>
      <c r="B2096" s="157" t="s">
        <v>7239</v>
      </c>
      <c r="C2096" s="158"/>
      <c r="D2096" s="158"/>
      <c r="E2096" s="159"/>
      <c r="F2096" s="160" t="s">
        <v>4828</v>
      </c>
      <c r="G2096" s="160" t="s">
        <v>4765</v>
      </c>
      <c r="H2096" s="161">
        <v>530</v>
      </c>
      <c r="I2096" s="162">
        <v>18</v>
      </c>
      <c r="J2096" s="161">
        <v>625.4</v>
      </c>
      <c r="K2096" s="162">
        <v>22</v>
      </c>
      <c r="L2096" s="161">
        <v>137.58799999999999</v>
      </c>
      <c r="M2096" s="161">
        <v>667.58799999999997</v>
      </c>
      <c r="N2096" s="161">
        <v>788</v>
      </c>
      <c r="O2096" s="156" t="str">
        <f t="shared" si="32"/>
        <v>GPCPCH0016</v>
      </c>
    </row>
    <row r="2097" spans="1:15" ht="17.399999999999999">
      <c r="A2097" s="157" t="s">
        <v>7240</v>
      </c>
      <c r="B2097" s="157" t="s">
        <v>7241</v>
      </c>
      <c r="C2097" s="158"/>
      <c r="D2097" s="158"/>
      <c r="E2097" s="159"/>
      <c r="F2097" s="160" t="s">
        <v>4764</v>
      </c>
      <c r="G2097" s="160" t="s">
        <v>4767</v>
      </c>
      <c r="H2097" s="161">
        <v>250</v>
      </c>
      <c r="I2097" s="162">
        <v>18</v>
      </c>
      <c r="J2097" s="161">
        <v>295</v>
      </c>
      <c r="K2097" s="162">
        <v>22</v>
      </c>
      <c r="L2097" s="161">
        <v>64.900000000000006</v>
      </c>
      <c r="M2097" s="161">
        <v>314.89999999999998</v>
      </c>
      <c r="N2097" s="161">
        <v>372</v>
      </c>
      <c r="O2097" s="156" t="str">
        <f t="shared" si="32"/>
        <v>GPCPCH0030</v>
      </c>
    </row>
    <row r="2098" spans="1:15" ht="17.399999999999999">
      <c r="A2098" s="157" t="s">
        <v>7242</v>
      </c>
      <c r="B2098" s="157" t="s">
        <v>7243</v>
      </c>
      <c r="C2098" s="158"/>
      <c r="D2098" s="158"/>
      <c r="E2098" s="159"/>
      <c r="F2098" s="160" t="s">
        <v>4764</v>
      </c>
      <c r="G2098" s="160" t="s">
        <v>4765</v>
      </c>
      <c r="H2098" s="161">
        <v>20</v>
      </c>
      <c r="I2098" s="162">
        <v>18</v>
      </c>
      <c r="J2098" s="161">
        <v>23.599999999999998</v>
      </c>
      <c r="K2098" s="162">
        <v>22</v>
      </c>
      <c r="L2098" s="161">
        <v>5.1919999999999993</v>
      </c>
      <c r="M2098" s="161">
        <v>25.192</v>
      </c>
      <c r="N2098" s="161">
        <v>30</v>
      </c>
      <c r="O2098" s="156" t="str">
        <f t="shared" si="32"/>
        <v>GPKBOX0001</v>
      </c>
    </row>
    <row r="2099" spans="1:15" ht="17.399999999999999">
      <c r="A2099" s="157" t="s">
        <v>7244</v>
      </c>
      <c r="B2099" s="157" t="s">
        <v>7245</v>
      </c>
      <c r="C2099" s="158"/>
      <c r="D2099" s="158"/>
      <c r="E2099" s="159"/>
      <c r="F2099" s="160" t="s">
        <v>4764</v>
      </c>
      <c r="G2099" s="160" t="s">
        <v>4765</v>
      </c>
      <c r="H2099" s="161">
        <v>25</v>
      </c>
      <c r="I2099" s="162">
        <v>18</v>
      </c>
      <c r="J2099" s="161">
        <v>29.5</v>
      </c>
      <c r="K2099" s="162">
        <v>22</v>
      </c>
      <c r="L2099" s="161">
        <v>6.49</v>
      </c>
      <c r="M2099" s="161">
        <v>31.490000000000002</v>
      </c>
      <c r="N2099" s="161">
        <v>37</v>
      </c>
      <c r="O2099" s="156" t="str">
        <f t="shared" si="32"/>
        <v>GPKBOX0002</v>
      </c>
    </row>
    <row r="2100" spans="1:15" ht="17.399999999999999">
      <c r="A2100" s="157" t="s">
        <v>7246</v>
      </c>
      <c r="B2100" s="157" t="s">
        <v>7247</v>
      </c>
      <c r="C2100" s="158"/>
      <c r="D2100" s="158"/>
      <c r="E2100" s="159"/>
      <c r="F2100" s="160" t="s">
        <v>4764</v>
      </c>
      <c r="G2100" s="160" t="s">
        <v>4767</v>
      </c>
      <c r="H2100" s="161">
        <v>15</v>
      </c>
      <c r="I2100" s="162">
        <v>18</v>
      </c>
      <c r="J2100" s="161">
        <v>17.7</v>
      </c>
      <c r="K2100" s="162">
        <v>22</v>
      </c>
      <c r="L2100" s="161">
        <v>3.8939999999999997</v>
      </c>
      <c r="M2100" s="161">
        <v>18.893999999999998</v>
      </c>
      <c r="N2100" s="161">
        <v>22</v>
      </c>
      <c r="O2100" s="156" t="str">
        <f t="shared" si="32"/>
        <v>GPKRAP0001</v>
      </c>
    </row>
    <row r="2101" spans="1:15" ht="17.399999999999999">
      <c r="A2101" s="157" t="s">
        <v>7248</v>
      </c>
      <c r="B2101" s="157" t="s">
        <v>7249</v>
      </c>
      <c r="C2101" s="158"/>
      <c r="D2101" s="158"/>
      <c r="E2101" s="159"/>
      <c r="F2101" s="160" t="s">
        <v>4764</v>
      </c>
      <c r="G2101" s="160" t="s">
        <v>4767</v>
      </c>
      <c r="H2101" s="161">
        <v>25</v>
      </c>
      <c r="I2101" s="162">
        <v>18</v>
      </c>
      <c r="J2101" s="161">
        <v>29.5</v>
      </c>
      <c r="K2101" s="162">
        <v>22</v>
      </c>
      <c r="L2101" s="161">
        <v>6.49</v>
      </c>
      <c r="M2101" s="161">
        <v>31.490000000000002</v>
      </c>
      <c r="N2101" s="161">
        <v>37</v>
      </c>
      <c r="O2101" s="156" t="str">
        <f t="shared" si="32"/>
        <v>GPKRAP0005</v>
      </c>
    </row>
    <row r="2102" spans="1:15" ht="17.399999999999999">
      <c r="A2102" s="157" t="s">
        <v>7250</v>
      </c>
      <c r="B2102" s="157" t="s">
        <v>7251</v>
      </c>
      <c r="C2102" s="158"/>
      <c r="D2102" s="158"/>
      <c r="E2102" s="159"/>
      <c r="F2102" s="160" t="s">
        <v>4764</v>
      </c>
      <c r="G2102" s="160" t="s">
        <v>4765</v>
      </c>
      <c r="H2102" s="161">
        <v>390</v>
      </c>
      <c r="I2102" s="162">
        <v>18</v>
      </c>
      <c r="J2102" s="161">
        <v>460.2</v>
      </c>
      <c r="K2102" s="162">
        <v>22</v>
      </c>
      <c r="L2102" s="161">
        <v>101.244</v>
      </c>
      <c r="M2102" s="161">
        <v>491.24400000000003</v>
      </c>
      <c r="N2102" s="161">
        <v>580</v>
      </c>
      <c r="O2102" s="156" t="str">
        <f t="shared" si="32"/>
        <v>GPKRAP0007</v>
      </c>
    </row>
    <row r="2103" spans="1:15" ht="17.399999999999999">
      <c r="A2103" s="157" t="s">
        <v>7252</v>
      </c>
      <c r="B2103" s="157" t="s">
        <v>7253</v>
      </c>
      <c r="C2103" s="158"/>
      <c r="D2103" s="158"/>
      <c r="E2103" s="159"/>
      <c r="F2103" s="160" t="s">
        <v>4764</v>
      </c>
      <c r="G2103" s="160" t="s">
        <v>4765</v>
      </c>
      <c r="H2103" s="161">
        <v>160</v>
      </c>
      <c r="I2103" s="162">
        <v>18</v>
      </c>
      <c r="J2103" s="161">
        <v>188.79999999999998</v>
      </c>
      <c r="K2103" s="162">
        <v>22</v>
      </c>
      <c r="L2103" s="161">
        <v>41.535999999999994</v>
      </c>
      <c r="M2103" s="161">
        <v>201.536</v>
      </c>
      <c r="N2103" s="161">
        <v>238</v>
      </c>
      <c r="O2103" s="156" t="str">
        <f t="shared" si="32"/>
        <v>GPKRAP0008</v>
      </c>
    </row>
    <row r="2104" spans="1:15" ht="17.399999999999999">
      <c r="A2104" s="157" t="s">
        <v>7254</v>
      </c>
      <c r="B2104" s="157" t="s">
        <v>7255</v>
      </c>
      <c r="C2104" s="158"/>
      <c r="D2104" s="158"/>
      <c r="E2104" s="159"/>
      <c r="F2104" s="160" t="s">
        <v>4764</v>
      </c>
      <c r="G2104" s="160" t="s">
        <v>4767</v>
      </c>
      <c r="H2104" s="161">
        <v>220</v>
      </c>
      <c r="I2104" s="162">
        <v>18</v>
      </c>
      <c r="J2104" s="161">
        <v>259.59999999999997</v>
      </c>
      <c r="K2104" s="162">
        <v>22</v>
      </c>
      <c r="L2104" s="161">
        <v>57.111999999999995</v>
      </c>
      <c r="M2104" s="161">
        <v>277.11199999999997</v>
      </c>
      <c r="N2104" s="161">
        <v>327</v>
      </c>
      <c r="O2104" s="156" t="str">
        <f t="shared" si="32"/>
        <v>GPKRAP0009</v>
      </c>
    </row>
    <row r="2105" spans="1:15" ht="17.399999999999999">
      <c r="A2105" s="157" t="s">
        <v>7256</v>
      </c>
      <c r="B2105" s="157" t="s">
        <v>7257</v>
      </c>
      <c r="C2105" s="158"/>
      <c r="D2105" s="158"/>
      <c r="E2105" s="159"/>
      <c r="F2105" s="160" t="s">
        <v>4764</v>
      </c>
      <c r="G2105" s="160" t="s">
        <v>4767</v>
      </c>
      <c r="H2105" s="161">
        <v>245</v>
      </c>
      <c r="I2105" s="162">
        <v>18</v>
      </c>
      <c r="J2105" s="161">
        <v>289.09999999999997</v>
      </c>
      <c r="K2105" s="162">
        <v>22</v>
      </c>
      <c r="L2105" s="161">
        <v>63.60199999999999</v>
      </c>
      <c r="M2105" s="161">
        <v>308.60199999999998</v>
      </c>
      <c r="N2105" s="161">
        <v>364</v>
      </c>
      <c r="O2105" s="156" t="str">
        <f t="shared" si="32"/>
        <v>GPKRAP0010</v>
      </c>
    </row>
    <row r="2106" spans="1:15" ht="17.399999999999999">
      <c r="A2106" s="157" t="s">
        <v>7258</v>
      </c>
      <c r="B2106" s="157" t="s">
        <v>7259</v>
      </c>
      <c r="C2106" s="158"/>
      <c r="D2106" s="158"/>
      <c r="E2106" s="159"/>
      <c r="F2106" s="160" t="s">
        <v>4764</v>
      </c>
      <c r="G2106" s="160" t="s">
        <v>4765</v>
      </c>
      <c r="H2106" s="161">
        <v>105</v>
      </c>
      <c r="I2106" s="162">
        <v>18</v>
      </c>
      <c r="J2106" s="161">
        <v>123.89999999999999</v>
      </c>
      <c r="K2106" s="162">
        <v>22</v>
      </c>
      <c r="L2106" s="161">
        <v>27.257999999999999</v>
      </c>
      <c r="M2106" s="161">
        <v>132.25800000000001</v>
      </c>
      <c r="N2106" s="161">
        <v>156</v>
      </c>
      <c r="O2106" s="156" t="str">
        <f t="shared" si="32"/>
        <v>GPKTAP0002</v>
      </c>
    </row>
    <row r="2107" spans="1:15" ht="17.399999999999999">
      <c r="A2107" s="157" t="s">
        <v>7260</v>
      </c>
      <c r="B2107" s="157" t="s">
        <v>7261</v>
      </c>
      <c r="C2107" s="158"/>
      <c r="D2107" s="158"/>
      <c r="E2107" s="159"/>
      <c r="F2107" s="160" t="s">
        <v>4764</v>
      </c>
      <c r="G2107" s="160" t="s">
        <v>4765</v>
      </c>
      <c r="H2107" s="161">
        <v>110</v>
      </c>
      <c r="I2107" s="162">
        <v>18</v>
      </c>
      <c r="J2107" s="161">
        <v>129.79999999999998</v>
      </c>
      <c r="K2107" s="162">
        <v>22</v>
      </c>
      <c r="L2107" s="161">
        <v>28.555999999999997</v>
      </c>
      <c r="M2107" s="161">
        <v>138.55599999999998</v>
      </c>
      <c r="N2107" s="161">
        <v>163</v>
      </c>
      <c r="O2107" s="156" t="str">
        <f t="shared" si="32"/>
        <v>GPKTAP0003</v>
      </c>
    </row>
    <row r="2108" spans="1:15" ht="17.399999999999999">
      <c r="A2108" s="157" t="s">
        <v>7262</v>
      </c>
      <c r="B2108" s="157" t="s">
        <v>7263</v>
      </c>
      <c r="C2108" s="158"/>
      <c r="D2108" s="158"/>
      <c r="E2108" s="159"/>
      <c r="F2108" s="160" t="s">
        <v>4828</v>
      </c>
      <c r="G2108" s="160" t="s">
        <v>4767</v>
      </c>
      <c r="H2108" s="161">
        <v>450</v>
      </c>
      <c r="I2108" s="162">
        <v>18</v>
      </c>
      <c r="J2108" s="161">
        <v>531</v>
      </c>
      <c r="K2108" s="162">
        <v>22</v>
      </c>
      <c r="L2108" s="161">
        <v>116.82000000000001</v>
      </c>
      <c r="M2108" s="161">
        <v>566.82000000000005</v>
      </c>
      <c r="N2108" s="161">
        <v>669</v>
      </c>
      <c r="O2108" s="156" t="str">
        <f t="shared" si="32"/>
        <v>GSNNOT0053</v>
      </c>
    </row>
    <row r="2109" spans="1:15" ht="17.399999999999999">
      <c r="A2109" s="157" t="s">
        <v>7264</v>
      </c>
      <c r="B2109" s="157" t="s">
        <v>7265</v>
      </c>
      <c r="C2109" s="158"/>
      <c r="D2109" s="158"/>
      <c r="E2109" s="159"/>
      <c r="F2109" s="160" t="s">
        <v>4764</v>
      </c>
      <c r="G2109" s="160" t="s">
        <v>4767</v>
      </c>
      <c r="H2109" s="161">
        <v>5</v>
      </c>
      <c r="I2109" s="162">
        <v>18</v>
      </c>
      <c r="J2109" s="161">
        <v>5.8999999999999995</v>
      </c>
      <c r="K2109" s="162">
        <v>22</v>
      </c>
      <c r="L2109" s="161">
        <v>1.2979999999999998</v>
      </c>
      <c r="M2109" s="161">
        <v>6.298</v>
      </c>
      <c r="N2109" s="161">
        <v>7</v>
      </c>
      <c r="O2109" s="156" t="str">
        <f t="shared" si="32"/>
        <v>GSRQCM0001</v>
      </c>
    </row>
    <row r="2110" spans="1:15" ht="17.399999999999999">
      <c r="A2110" s="157" t="s">
        <v>7266</v>
      </c>
      <c r="B2110" s="157" t="s">
        <v>7267</v>
      </c>
      <c r="C2110" s="158"/>
      <c r="D2110" s="158"/>
      <c r="E2110" s="159"/>
      <c r="F2110" s="160" t="s">
        <v>4764</v>
      </c>
      <c r="G2110" s="160" t="s">
        <v>4767</v>
      </c>
      <c r="H2110" s="161">
        <v>5</v>
      </c>
      <c r="I2110" s="162">
        <v>18</v>
      </c>
      <c r="J2110" s="161">
        <v>5.8999999999999995</v>
      </c>
      <c r="K2110" s="162">
        <v>22</v>
      </c>
      <c r="L2110" s="161">
        <v>1.2979999999999998</v>
      </c>
      <c r="M2110" s="161">
        <v>6.298</v>
      </c>
      <c r="N2110" s="161">
        <v>7</v>
      </c>
      <c r="O2110" s="156" t="str">
        <f t="shared" si="32"/>
        <v>GSRQCM0002</v>
      </c>
    </row>
    <row r="2111" spans="1:15" ht="17.399999999999999">
      <c r="A2111" s="157" t="s">
        <v>7268</v>
      </c>
      <c r="B2111" s="157" t="s">
        <v>7269</v>
      </c>
      <c r="C2111" s="158"/>
      <c r="D2111" s="158"/>
      <c r="E2111" s="159"/>
      <c r="F2111" s="160" t="s">
        <v>4764</v>
      </c>
      <c r="G2111" s="160" t="s">
        <v>4767</v>
      </c>
      <c r="H2111" s="161">
        <v>5</v>
      </c>
      <c r="I2111" s="162">
        <v>18</v>
      </c>
      <c r="J2111" s="161">
        <v>5.8999999999999995</v>
      </c>
      <c r="K2111" s="162">
        <v>22</v>
      </c>
      <c r="L2111" s="161">
        <v>1.2979999999999998</v>
      </c>
      <c r="M2111" s="161">
        <v>6.298</v>
      </c>
      <c r="N2111" s="161">
        <v>7</v>
      </c>
      <c r="O2111" s="156" t="str">
        <f t="shared" si="32"/>
        <v>GSRQCM0003</v>
      </c>
    </row>
    <row r="2112" spans="1:15" ht="17.399999999999999">
      <c r="A2112" s="157" t="s">
        <v>7270</v>
      </c>
      <c r="B2112" s="157" t="s">
        <v>7271</v>
      </c>
      <c r="C2112" s="158"/>
      <c r="D2112" s="158"/>
      <c r="E2112" s="159"/>
      <c r="F2112" s="160" t="s">
        <v>4764</v>
      </c>
      <c r="G2112" s="160" t="s">
        <v>4767</v>
      </c>
      <c r="H2112" s="161">
        <v>5</v>
      </c>
      <c r="I2112" s="162">
        <v>18</v>
      </c>
      <c r="J2112" s="161">
        <v>5.8999999999999995</v>
      </c>
      <c r="K2112" s="162">
        <v>22</v>
      </c>
      <c r="L2112" s="161">
        <v>1.2979999999999998</v>
      </c>
      <c r="M2112" s="161">
        <v>6.298</v>
      </c>
      <c r="N2112" s="161">
        <v>7</v>
      </c>
      <c r="O2112" s="156" t="str">
        <f t="shared" si="32"/>
        <v>GSRQCM0004</v>
      </c>
    </row>
    <row r="2113" spans="1:15" ht="17.399999999999999">
      <c r="A2113" s="157" t="s">
        <v>7272</v>
      </c>
      <c r="B2113" s="157" t="s">
        <v>7273</v>
      </c>
      <c r="C2113" s="158"/>
      <c r="D2113" s="158"/>
      <c r="E2113" s="159"/>
      <c r="F2113" s="160" t="s">
        <v>4764</v>
      </c>
      <c r="G2113" s="160" t="s">
        <v>4767</v>
      </c>
      <c r="H2113" s="161">
        <v>225</v>
      </c>
      <c r="I2113" s="162">
        <v>12</v>
      </c>
      <c r="J2113" s="161">
        <v>252.00000000000003</v>
      </c>
      <c r="K2113" s="162">
        <v>22</v>
      </c>
      <c r="L2113" s="161">
        <v>55.440000000000005</v>
      </c>
      <c r="M2113" s="161">
        <v>280.44</v>
      </c>
      <c r="N2113" s="161">
        <v>314</v>
      </c>
      <c r="O2113" s="156" t="str">
        <f t="shared" si="32"/>
        <v>GWLGLV0002</v>
      </c>
    </row>
    <row r="2114" spans="1:15" ht="17.399999999999999">
      <c r="A2114" s="157" t="s">
        <v>7274</v>
      </c>
      <c r="B2114" s="157" t="s">
        <v>7275</v>
      </c>
      <c r="C2114" s="158"/>
      <c r="D2114" s="158"/>
      <c r="E2114" s="159"/>
      <c r="F2114" s="160" t="s">
        <v>4764</v>
      </c>
      <c r="G2114" s="160" t="s">
        <v>4767</v>
      </c>
      <c r="H2114" s="161">
        <v>15</v>
      </c>
      <c r="I2114" s="162">
        <v>5</v>
      </c>
      <c r="J2114" s="161">
        <v>15.75</v>
      </c>
      <c r="K2114" s="162">
        <v>22</v>
      </c>
      <c r="L2114" s="161">
        <v>3.4649999999999999</v>
      </c>
      <c r="M2114" s="161">
        <v>18.465</v>
      </c>
      <c r="N2114" s="161">
        <v>19</v>
      </c>
      <c r="O2114" s="156" t="str">
        <f t="shared" ref="O2114:O2177" si="33">VLOOKUP(A2114,Old,1,FALSE)</f>
        <v>GWLGLV0003</v>
      </c>
    </row>
    <row r="2115" spans="1:15" ht="17.399999999999999">
      <c r="A2115" s="157" t="s">
        <v>7276</v>
      </c>
      <c r="B2115" s="157" t="s">
        <v>7277</v>
      </c>
      <c r="C2115" s="158"/>
      <c r="D2115" s="158"/>
      <c r="E2115" s="159"/>
      <c r="F2115" s="160" t="s">
        <v>4828</v>
      </c>
      <c r="G2115" s="160" t="s">
        <v>4767</v>
      </c>
      <c r="H2115" s="161">
        <v>730</v>
      </c>
      <c r="I2115" s="162">
        <v>18</v>
      </c>
      <c r="J2115" s="161">
        <v>861.4</v>
      </c>
      <c r="K2115" s="162">
        <v>22</v>
      </c>
      <c r="L2115" s="161">
        <v>189.50800000000001</v>
      </c>
      <c r="M2115" s="161">
        <v>919.50800000000004</v>
      </c>
      <c r="N2115" s="161">
        <v>1085</v>
      </c>
      <c r="O2115" s="156" t="str">
        <f t="shared" si="33"/>
        <v>GWLGLV0004</v>
      </c>
    </row>
    <row r="2116" spans="1:15" ht="17.399999999999999">
      <c r="A2116" s="157" t="s">
        <v>7278</v>
      </c>
      <c r="B2116" s="157" t="s">
        <v>7279</v>
      </c>
      <c r="C2116" s="158"/>
      <c r="D2116" s="158"/>
      <c r="E2116" s="159"/>
      <c r="F2116" s="160" t="s">
        <v>4764</v>
      </c>
      <c r="G2116" s="160" t="s">
        <v>4767</v>
      </c>
      <c r="H2116" s="161">
        <v>175</v>
      </c>
      <c r="I2116" s="162">
        <v>12</v>
      </c>
      <c r="J2116" s="161">
        <v>196.00000000000003</v>
      </c>
      <c r="K2116" s="162">
        <v>22</v>
      </c>
      <c r="L2116" s="161">
        <v>43.120000000000005</v>
      </c>
      <c r="M2116" s="161">
        <v>218.12</v>
      </c>
      <c r="N2116" s="161">
        <v>244</v>
      </c>
      <c r="O2116" s="156" t="str">
        <f t="shared" si="33"/>
        <v>GWLGLV0005</v>
      </c>
    </row>
    <row r="2117" spans="1:15" ht="17.399999999999999">
      <c r="A2117" s="157" t="s">
        <v>7280</v>
      </c>
      <c r="B2117" s="157" t="s">
        <v>7281</v>
      </c>
      <c r="C2117" s="158"/>
      <c r="D2117" s="158"/>
      <c r="E2117" s="159"/>
      <c r="F2117" s="160" t="s">
        <v>4828</v>
      </c>
      <c r="G2117" s="160" t="s">
        <v>4767</v>
      </c>
      <c r="H2117" s="161">
        <v>505</v>
      </c>
      <c r="I2117" s="162">
        <v>12</v>
      </c>
      <c r="J2117" s="161">
        <v>565.6</v>
      </c>
      <c r="K2117" s="162">
        <v>22</v>
      </c>
      <c r="L2117" s="161">
        <v>124.432</v>
      </c>
      <c r="M2117" s="161">
        <v>629.43200000000002</v>
      </c>
      <c r="N2117" s="161">
        <v>705</v>
      </c>
      <c r="O2117" s="156" t="str">
        <f t="shared" si="33"/>
        <v>GWLGLV0006</v>
      </c>
    </row>
    <row r="2118" spans="1:15" ht="17.399999999999999">
      <c r="A2118" s="157" t="s">
        <v>7282</v>
      </c>
      <c r="B2118" s="157" t="s">
        <v>7283</v>
      </c>
      <c r="C2118" s="158"/>
      <c r="D2118" s="158"/>
      <c r="E2118" s="159"/>
      <c r="F2118" s="160" t="s">
        <v>4764</v>
      </c>
      <c r="G2118" s="160" t="s">
        <v>4767</v>
      </c>
      <c r="H2118" s="161">
        <v>10</v>
      </c>
      <c r="I2118" s="162">
        <v>5</v>
      </c>
      <c r="J2118" s="161">
        <v>10.5</v>
      </c>
      <c r="K2118" s="162">
        <v>22</v>
      </c>
      <c r="L2118" s="161">
        <v>2.31</v>
      </c>
      <c r="M2118" s="161">
        <v>12.31</v>
      </c>
      <c r="N2118" s="161">
        <v>13</v>
      </c>
      <c r="O2118" s="156" t="str">
        <f t="shared" si="33"/>
        <v>GWLMSK0001</v>
      </c>
    </row>
    <row r="2119" spans="1:15" ht="17.399999999999999">
      <c r="A2119" s="157" t="s">
        <v>7284</v>
      </c>
      <c r="B2119" s="157" t="s">
        <v>7285</v>
      </c>
      <c r="C2119" s="158"/>
      <c r="D2119" s="158"/>
      <c r="E2119" s="159"/>
      <c r="F2119" s="160" t="s">
        <v>4828</v>
      </c>
      <c r="G2119" s="160" t="s">
        <v>4767</v>
      </c>
      <c r="H2119" s="161">
        <v>940</v>
      </c>
      <c r="I2119" s="162">
        <v>5</v>
      </c>
      <c r="J2119" s="161">
        <v>987</v>
      </c>
      <c r="K2119" s="162">
        <v>22</v>
      </c>
      <c r="L2119" s="161">
        <v>217.14000000000001</v>
      </c>
      <c r="M2119" s="161">
        <v>1157</v>
      </c>
      <c r="N2119" s="161">
        <v>1215</v>
      </c>
      <c r="O2119" s="156" t="str">
        <f t="shared" si="33"/>
        <v>GWLMSK0002</v>
      </c>
    </row>
    <row r="2120" spans="1:15" ht="17.399999999999999">
      <c r="A2120" s="157" t="s">
        <v>7286</v>
      </c>
      <c r="B2120" s="157" t="s">
        <v>7287</v>
      </c>
      <c r="C2120" s="158"/>
      <c r="D2120" s="158"/>
      <c r="E2120" s="159"/>
      <c r="F2120" s="160" t="s">
        <v>4828</v>
      </c>
      <c r="G2120" s="160" t="s">
        <v>4767</v>
      </c>
      <c r="H2120" s="161">
        <v>1305</v>
      </c>
      <c r="I2120" s="162">
        <v>18</v>
      </c>
      <c r="J2120" s="161">
        <v>1540</v>
      </c>
      <c r="K2120" s="162">
        <v>22</v>
      </c>
      <c r="L2120" s="161">
        <v>338.77799999999996</v>
      </c>
      <c r="M2120" s="161">
        <v>1644</v>
      </c>
      <c r="N2120" s="161">
        <v>1940</v>
      </c>
      <c r="O2120" s="156" t="str">
        <f t="shared" si="33"/>
        <v>GWLSAF0001</v>
      </c>
    </row>
    <row r="2121" spans="1:15" ht="17.399999999999999">
      <c r="A2121" s="157" t="s">
        <v>7288</v>
      </c>
      <c r="B2121" s="157" t="s">
        <v>7289</v>
      </c>
      <c r="C2121" s="158"/>
      <c r="D2121" s="158"/>
      <c r="E2121" s="159"/>
      <c r="F2121" s="160" t="s">
        <v>4764</v>
      </c>
      <c r="G2121" s="160" t="s">
        <v>4767</v>
      </c>
      <c r="H2121" s="161">
        <v>15</v>
      </c>
      <c r="I2121" s="162">
        <v>18</v>
      </c>
      <c r="J2121" s="161">
        <v>17.7</v>
      </c>
      <c r="K2121" s="162">
        <v>22</v>
      </c>
      <c r="L2121" s="161">
        <v>3.8939999999999997</v>
      </c>
      <c r="M2121" s="161">
        <v>18.893999999999998</v>
      </c>
      <c r="N2121" s="161">
        <v>22</v>
      </c>
      <c r="O2121" s="156" t="str">
        <f t="shared" si="33"/>
        <v>GWLSAF0002</v>
      </c>
    </row>
    <row r="2122" spans="1:15" ht="17.399999999999999">
      <c r="A2122" s="157" t="s">
        <v>7290</v>
      </c>
      <c r="B2122" s="157" t="s">
        <v>7291</v>
      </c>
      <c r="C2122" s="158"/>
      <c r="D2122" s="158"/>
      <c r="E2122" s="159"/>
      <c r="F2122" s="160" t="s">
        <v>4828</v>
      </c>
      <c r="G2122" s="160" t="s">
        <v>4767</v>
      </c>
      <c r="H2122" s="161">
        <v>1700</v>
      </c>
      <c r="I2122" s="162">
        <v>5</v>
      </c>
      <c r="J2122" s="161">
        <v>1785</v>
      </c>
      <c r="K2122" s="162">
        <v>22</v>
      </c>
      <c r="L2122" s="161">
        <v>392.7</v>
      </c>
      <c r="M2122" s="161">
        <v>2093</v>
      </c>
      <c r="N2122" s="161">
        <v>2197</v>
      </c>
      <c r="O2122" s="156" t="str">
        <f t="shared" si="33"/>
        <v>GWLSAF0003</v>
      </c>
    </row>
    <row r="2123" spans="1:15" ht="17.399999999999999">
      <c r="A2123" s="157" t="s">
        <v>7292</v>
      </c>
      <c r="B2123" s="157" t="s">
        <v>7293</v>
      </c>
      <c r="C2123" s="158"/>
      <c r="D2123" s="158"/>
      <c r="E2123" s="159"/>
      <c r="F2123" s="160" t="s">
        <v>4764</v>
      </c>
      <c r="G2123" s="160" t="s">
        <v>4767</v>
      </c>
      <c r="H2123" s="161">
        <v>235</v>
      </c>
      <c r="I2123" s="162">
        <v>18</v>
      </c>
      <c r="J2123" s="161">
        <v>277.3</v>
      </c>
      <c r="K2123" s="162">
        <v>22</v>
      </c>
      <c r="L2123" s="161">
        <v>61.006</v>
      </c>
      <c r="M2123" s="161">
        <v>296.00599999999997</v>
      </c>
      <c r="N2123" s="161">
        <v>349</v>
      </c>
      <c r="O2123" s="156" t="str">
        <f t="shared" si="33"/>
        <v>GWLSAF0004</v>
      </c>
    </row>
    <row r="2124" spans="1:15" ht="17.399999999999999">
      <c r="A2124" s="157" t="s">
        <v>7294</v>
      </c>
      <c r="B2124" s="157" t="s">
        <v>7295</v>
      </c>
      <c r="C2124" s="158"/>
      <c r="D2124" s="158"/>
      <c r="E2124" s="159"/>
      <c r="F2124" s="160" t="s">
        <v>4764</v>
      </c>
      <c r="G2124" s="160" t="s">
        <v>4767</v>
      </c>
      <c r="H2124" s="161">
        <v>400</v>
      </c>
      <c r="I2124" s="162">
        <v>18</v>
      </c>
      <c r="J2124" s="161">
        <v>472</v>
      </c>
      <c r="K2124" s="162">
        <v>22</v>
      </c>
      <c r="L2124" s="161">
        <v>103.84</v>
      </c>
      <c r="M2124" s="161">
        <v>503.84000000000003</v>
      </c>
      <c r="N2124" s="161">
        <v>595</v>
      </c>
      <c r="O2124" s="156" t="str">
        <f t="shared" si="33"/>
        <v>GWLSAF0005</v>
      </c>
    </row>
    <row r="2125" spans="1:15" ht="17.399999999999999">
      <c r="A2125" s="157" t="s">
        <v>7296</v>
      </c>
      <c r="B2125" s="157" t="s">
        <v>7297</v>
      </c>
      <c r="C2125" s="158"/>
      <c r="D2125" s="158"/>
      <c r="E2125" s="159"/>
      <c r="F2125" s="160" t="s">
        <v>4764</v>
      </c>
      <c r="G2125" s="160" t="s">
        <v>4767</v>
      </c>
      <c r="H2125" s="161">
        <v>100</v>
      </c>
      <c r="I2125" s="162">
        <v>12</v>
      </c>
      <c r="J2125" s="161">
        <v>112.00000000000001</v>
      </c>
      <c r="K2125" s="162">
        <v>22</v>
      </c>
      <c r="L2125" s="161">
        <v>24.640000000000004</v>
      </c>
      <c r="M2125" s="161">
        <v>124.64</v>
      </c>
      <c r="N2125" s="161">
        <v>140</v>
      </c>
      <c r="O2125" s="156" t="str">
        <f t="shared" si="33"/>
        <v>GWLSLV0001</v>
      </c>
    </row>
    <row r="2126" spans="1:15" ht="17.399999999999999">
      <c r="A2126" s="157" t="s">
        <v>7298</v>
      </c>
      <c r="B2126" s="157" t="s">
        <v>7299</v>
      </c>
      <c r="C2126" s="158"/>
      <c r="D2126" s="158"/>
      <c r="E2126" s="159"/>
      <c r="F2126" s="160" t="s">
        <v>4764</v>
      </c>
      <c r="G2126" s="160" t="s">
        <v>4767</v>
      </c>
      <c r="H2126" s="161">
        <v>100</v>
      </c>
      <c r="I2126" s="162">
        <v>12</v>
      </c>
      <c r="J2126" s="161">
        <v>112.00000000000001</v>
      </c>
      <c r="K2126" s="162">
        <v>22</v>
      </c>
      <c r="L2126" s="161">
        <v>24.640000000000004</v>
      </c>
      <c r="M2126" s="161">
        <v>124.64</v>
      </c>
      <c r="N2126" s="161">
        <v>140</v>
      </c>
      <c r="O2126" s="156" t="str">
        <f t="shared" si="33"/>
        <v>GWLSLV0002</v>
      </c>
    </row>
    <row r="2127" spans="1:15" ht="17.399999999999999">
      <c r="A2127" s="157" t="s">
        <v>7300</v>
      </c>
      <c r="B2127" s="157" t="s">
        <v>7301</v>
      </c>
      <c r="C2127" s="158"/>
      <c r="D2127" s="158"/>
      <c r="E2127" s="159"/>
      <c r="F2127" s="160" t="s">
        <v>4764</v>
      </c>
      <c r="G2127" s="160" t="s">
        <v>4767</v>
      </c>
      <c r="H2127" s="161">
        <v>70</v>
      </c>
      <c r="I2127" s="162">
        <v>18</v>
      </c>
      <c r="J2127" s="161">
        <v>82.6</v>
      </c>
      <c r="K2127" s="162">
        <v>22</v>
      </c>
      <c r="L2127" s="161">
        <v>18.172000000000001</v>
      </c>
      <c r="M2127" s="161">
        <v>88.171999999999997</v>
      </c>
      <c r="N2127" s="161">
        <v>104</v>
      </c>
      <c r="O2127" s="156" t="str">
        <f t="shared" si="33"/>
        <v>GWLSOP0001</v>
      </c>
    </row>
    <row r="2128" spans="1:15" ht="17.399999999999999">
      <c r="A2128" s="157" t="s">
        <v>7302</v>
      </c>
      <c r="B2128" s="157" t="s">
        <v>7303</v>
      </c>
      <c r="C2128" s="158"/>
      <c r="D2128" s="158"/>
      <c r="E2128" s="159"/>
      <c r="F2128" s="160" t="s">
        <v>5587</v>
      </c>
      <c r="G2128" s="160" t="s">
        <v>4767</v>
      </c>
      <c r="H2128" s="161">
        <v>240050</v>
      </c>
      <c r="I2128" s="162">
        <v>28</v>
      </c>
      <c r="J2128" s="161">
        <v>307264</v>
      </c>
      <c r="K2128" s="162">
        <v>8</v>
      </c>
      <c r="L2128" s="161">
        <v>24581</v>
      </c>
      <c r="M2128" s="161">
        <v>264631</v>
      </c>
      <c r="N2128" s="161">
        <v>338728</v>
      </c>
      <c r="O2128" s="156" t="str">
        <f t="shared" si="33"/>
        <v>L3MLR00001</v>
      </c>
    </row>
    <row r="2129" spans="1:15" ht="17.399999999999999">
      <c r="A2129" s="157" t="s">
        <v>7304</v>
      </c>
      <c r="B2129" s="157" t="s">
        <v>7305</v>
      </c>
      <c r="C2129" s="158"/>
      <c r="D2129" s="158"/>
      <c r="E2129" s="159"/>
      <c r="F2129" s="160" t="s">
        <v>5587</v>
      </c>
      <c r="G2129" s="160" t="s">
        <v>4767</v>
      </c>
      <c r="H2129" s="161">
        <v>254570</v>
      </c>
      <c r="I2129" s="162">
        <v>28</v>
      </c>
      <c r="J2129" s="161">
        <v>325850</v>
      </c>
      <c r="K2129" s="162">
        <v>8</v>
      </c>
      <c r="L2129" s="161">
        <v>26068</v>
      </c>
      <c r="M2129" s="161">
        <v>280638</v>
      </c>
      <c r="N2129" s="161">
        <v>359217</v>
      </c>
      <c r="O2129" s="156" t="str">
        <f t="shared" si="33"/>
        <v>L3MLR00003</v>
      </c>
    </row>
    <row r="2130" spans="1:15" ht="17.399999999999999">
      <c r="A2130" s="157" t="s">
        <v>7306</v>
      </c>
      <c r="B2130" s="157" t="s">
        <v>7307</v>
      </c>
      <c r="C2130" s="158"/>
      <c r="D2130" s="158"/>
      <c r="E2130" s="159"/>
      <c r="F2130" s="160" t="s">
        <v>5587</v>
      </c>
      <c r="G2130" s="160" t="s">
        <v>4767</v>
      </c>
      <c r="H2130" s="161">
        <v>244685</v>
      </c>
      <c r="I2130" s="162">
        <v>28</v>
      </c>
      <c r="J2130" s="161">
        <v>313197</v>
      </c>
      <c r="K2130" s="162">
        <v>8</v>
      </c>
      <c r="L2130" s="161">
        <v>25056</v>
      </c>
      <c r="M2130" s="161">
        <v>269741</v>
      </c>
      <c r="N2130" s="161">
        <v>345268</v>
      </c>
      <c r="O2130" s="156" t="str">
        <f t="shared" si="33"/>
        <v>L3MLR00004</v>
      </c>
    </row>
    <row r="2131" spans="1:15" ht="17.399999999999999">
      <c r="A2131" s="157" t="s">
        <v>7308</v>
      </c>
      <c r="B2131" s="157" t="s">
        <v>7309</v>
      </c>
      <c r="C2131" s="158"/>
      <c r="D2131" s="158"/>
      <c r="E2131" s="159"/>
      <c r="F2131" s="160" t="s">
        <v>5587</v>
      </c>
      <c r="G2131" s="160" t="s">
        <v>4767</v>
      </c>
      <c r="H2131" s="161">
        <v>231030</v>
      </c>
      <c r="I2131" s="162">
        <v>28</v>
      </c>
      <c r="J2131" s="161">
        <v>295718</v>
      </c>
      <c r="K2131" s="162">
        <v>8</v>
      </c>
      <c r="L2131" s="161">
        <v>23657</v>
      </c>
      <c r="M2131" s="161">
        <v>254687</v>
      </c>
      <c r="N2131" s="161">
        <v>326000</v>
      </c>
      <c r="O2131" s="156" t="str">
        <f t="shared" si="33"/>
        <v>L3MLR00005</v>
      </c>
    </row>
    <row r="2132" spans="1:15" ht="17.399999999999999">
      <c r="A2132" s="157" t="s">
        <v>7310</v>
      </c>
      <c r="B2132" s="157" t="s">
        <v>7311</v>
      </c>
      <c r="C2132" s="158"/>
      <c r="D2132" s="158"/>
      <c r="E2132" s="159"/>
      <c r="F2132" s="160" t="s">
        <v>5587</v>
      </c>
      <c r="G2132" s="160" t="s">
        <v>4767</v>
      </c>
      <c r="H2132" s="161">
        <v>231835</v>
      </c>
      <c r="I2132" s="162">
        <v>28</v>
      </c>
      <c r="J2132" s="161">
        <v>296749</v>
      </c>
      <c r="K2132" s="162">
        <v>8</v>
      </c>
      <c r="L2132" s="161">
        <v>23740</v>
      </c>
      <c r="M2132" s="161">
        <v>255575</v>
      </c>
      <c r="N2132" s="161">
        <v>327136</v>
      </c>
      <c r="O2132" s="156" t="str">
        <f t="shared" si="33"/>
        <v>L3MLR00006</v>
      </c>
    </row>
    <row r="2133" spans="1:15" ht="34.799999999999997">
      <c r="A2133" s="157" t="s">
        <v>7312</v>
      </c>
      <c r="B2133" s="157" t="s">
        <v>7313</v>
      </c>
      <c r="C2133" s="158"/>
      <c r="D2133" s="158"/>
      <c r="E2133" s="163" t="s">
        <v>4766</v>
      </c>
      <c r="F2133" s="160" t="s">
        <v>5654</v>
      </c>
      <c r="G2133" s="160" t="s">
        <v>4767</v>
      </c>
      <c r="H2133" s="161">
        <v>7920</v>
      </c>
      <c r="I2133" s="162">
        <v>18</v>
      </c>
      <c r="J2133" s="161">
        <v>9346</v>
      </c>
      <c r="K2133" s="162">
        <v>18</v>
      </c>
      <c r="L2133" s="161">
        <v>1682</v>
      </c>
      <c r="M2133" s="161">
        <v>9602</v>
      </c>
      <c r="N2133" s="161">
        <v>11331</v>
      </c>
      <c r="O2133" s="156" t="str">
        <f t="shared" si="33"/>
        <v>ME500102</v>
      </c>
    </row>
    <row r="2134" spans="1:15" ht="17.399999999999999">
      <c r="A2134" s="157" t="s">
        <v>7342</v>
      </c>
      <c r="B2134" s="157" t="s">
        <v>7343</v>
      </c>
      <c r="C2134" s="158"/>
      <c r="D2134" s="158"/>
      <c r="E2134" s="159"/>
      <c r="F2134" s="160" t="s">
        <v>4764</v>
      </c>
      <c r="G2134" s="160" t="s">
        <v>4765</v>
      </c>
      <c r="H2134" s="161">
        <v>230</v>
      </c>
      <c r="I2134" s="162">
        <v>18</v>
      </c>
      <c r="J2134" s="161">
        <v>271.39999999999998</v>
      </c>
      <c r="K2134" s="162">
        <v>22</v>
      </c>
      <c r="L2134" s="161">
        <v>59.707999999999998</v>
      </c>
      <c r="M2134" s="161">
        <v>289.70799999999997</v>
      </c>
      <c r="N2134" s="161">
        <v>342</v>
      </c>
      <c r="O2134" s="156" t="str">
        <f t="shared" si="33"/>
        <v>SUB-TG2-005</v>
      </c>
    </row>
    <row r="2135" spans="1:15" ht="17.399999999999999">
      <c r="A2135" s="157" t="s">
        <v>7344</v>
      </c>
      <c r="B2135" s="157" t="s">
        <v>7345</v>
      </c>
      <c r="C2135" s="158"/>
      <c r="D2135" s="158"/>
      <c r="E2135" s="159"/>
      <c r="F2135" s="160" t="s">
        <v>4764</v>
      </c>
      <c r="G2135" s="160" t="s">
        <v>4765</v>
      </c>
      <c r="H2135" s="161">
        <v>135</v>
      </c>
      <c r="I2135" s="162">
        <v>18</v>
      </c>
      <c r="J2135" s="161">
        <v>159.29999999999998</v>
      </c>
      <c r="K2135" s="162">
        <v>22</v>
      </c>
      <c r="L2135" s="161">
        <v>35.045999999999999</v>
      </c>
      <c r="M2135" s="161">
        <v>170.04599999999999</v>
      </c>
      <c r="N2135" s="161">
        <v>201</v>
      </c>
      <c r="O2135" s="156" t="str">
        <f t="shared" si="33"/>
        <v>SUB-TG2-006</v>
      </c>
    </row>
    <row r="2136" spans="1:15" ht="17.399999999999999">
      <c r="A2136" s="157" t="s">
        <v>7346</v>
      </c>
      <c r="B2136" s="157" t="s">
        <v>7347</v>
      </c>
      <c r="C2136" s="158"/>
      <c r="D2136" s="158"/>
      <c r="E2136" s="159"/>
      <c r="F2136" s="160" t="s">
        <v>4764</v>
      </c>
      <c r="G2136" s="160" t="s">
        <v>4767</v>
      </c>
      <c r="H2136" s="161">
        <v>140</v>
      </c>
      <c r="I2136" s="162">
        <v>18</v>
      </c>
      <c r="J2136" s="161">
        <v>165.2</v>
      </c>
      <c r="K2136" s="162">
        <v>22</v>
      </c>
      <c r="L2136" s="161">
        <v>36.344000000000001</v>
      </c>
      <c r="M2136" s="161">
        <v>176.34399999999999</v>
      </c>
      <c r="N2136" s="161">
        <v>208</v>
      </c>
      <c r="O2136" s="156" t="str">
        <f t="shared" si="33"/>
        <v>SUB-TG2-007</v>
      </c>
    </row>
    <row r="2137" spans="1:15" ht="17.399999999999999">
      <c r="A2137" s="157" t="s">
        <v>7348</v>
      </c>
      <c r="B2137" s="157" t="s">
        <v>7349</v>
      </c>
      <c r="C2137" s="158"/>
      <c r="D2137" s="158"/>
      <c r="E2137" s="159"/>
      <c r="F2137" s="160" t="s">
        <v>4764</v>
      </c>
      <c r="G2137" s="160" t="s">
        <v>4765</v>
      </c>
      <c r="H2137" s="161">
        <v>350</v>
      </c>
      <c r="I2137" s="162">
        <v>18</v>
      </c>
      <c r="J2137" s="161">
        <v>413</v>
      </c>
      <c r="K2137" s="162">
        <v>22</v>
      </c>
      <c r="L2137" s="161">
        <v>90.86</v>
      </c>
      <c r="M2137" s="161">
        <v>440.86</v>
      </c>
      <c r="N2137" s="161">
        <v>520</v>
      </c>
      <c r="O2137" s="156" t="str">
        <f t="shared" si="33"/>
        <v>SUB-TG2-026</v>
      </c>
    </row>
    <row r="2138" spans="1:15" ht="17.399999999999999">
      <c r="A2138" s="157" t="s">
        <v>7350</v>
      </c>
      <c r="B2138" s="157" t="s">
        <v>7351</v>
      </c>
      <c r="C2138" s="158"/>
      <c r="D2138" s="158"/>
      <c r="E2138" s="159"/>
      <c r="F2138" s="160" t="s">
        <v>5587</v>
      </c>
      <c r="G2138" s="160" t="s">
        <v>4767</v>
      </c>
      <c r="H2138" s="161">
        <v>66005</v>
      </c>
      <c r="I2138" s="162">
        <v>18</v>
      </c>
      <c r="J2138" s="161">
        <v>77886</v>
      </c>
      <c r="K2138" s="162">
        <v>8</v>
      </c>
      <c r="L2138" s="161">
        <v>6231</v>
      </c>
      <c r="M2138" s="161">
        <v>72236</v>
      </c>
      <c r="N2138" s="161">
        <v>85238</v>
      </c>
      <c r="O2138" s="156" t="str">
        <f t="shared" si="33"/>
        <v>TFXDEV0012</v>
      </c>
    </row>
    <row r="2139" spans="1:15" ht="17.399999999999999">
      <c r="A2139" s="157" t="s">
        <v>7352</v>
      </c>
      <c r="B2139" s="157" t="s">
        <v>7353</v>
      </c>
      <c r="C2139" s="158"/>
      <c r="D2139" s="158"/>
      <c r="E2139" s="159"/>
      <c r="F2139" s="160" t="s">
        <v>5587</v>
      </c>
      <c r="G2139" s="160" t="s">
        <v>4767</v>
      </c>
      <c r="H2139" s="161">
        <v>73340</v>
      </c>
      <c r="I2139" s="162">
        <v>18</v>
      </c>
      <c r="J2139" s="161">
        <v>86541</v>
      </c>
      <c r="K2139" s="162">
        <v>8</v>
      </c>
      <c r="L2139" s="161">
        <v>6923</v>
      </c>
      <c r="M2139" s="161">
        <v>80263</v>
      </c>
      <c r="N2139" s="161">
        <v>94711</v>
      </c>
      <c r="O2139" s="156" t="str">
        <f t="shared" si="33"/>
        <v>TFXDEV0013</v>
      </c>
    </row>
    <row r="2140" spans="1:15" ht="17.399999999999999">
      <c r="A2140" s="157" t="s">
        <v>7354</v>
      </c>
      <c r="B2140" s="157" t="s">
        <v>7355</v>
      </c>
      <c r="C2140" s="158"/>
      <c r="D2140" s="158"/>
      <c r="E2140" s="159"/>
      <c r="F2140" s="160" t="s">
        <v>5587</v>
      </c>
      <c r="G2140" s="160" t="s">
        <v>4767</v>
      </c>
      <c r="H2140" s="161">
        <v>72260</v>
      </c>
      <c r="I2140" s="162">
        <v>18</v>
      </c>
      <c r="J2140" s="161">
        <v>85267</v>
      </c>
      <c r="K2140" s="162">
        <v>8</v>
      </c>
      <c r="L2140" s="161">
        <v>6821</v>
      </c>
      <c r="M2140" s="161">
        <v>79081</v>
      </c>
      <c r="N2140" s="161">
        <v>93316</v>
      </c>
      <c r="O2140" s="156" t="str">
        <f t="shared" si="33"/>
        <v>THTGUN0012</v>
      </c>
    </row>
    <row r="2141" spans="1:15" ht="17.399999999999999">
      <c r="A2141" s="157" t="s">
        <v>7356</v>
      </c>
      <c r="B2141" s="157" t="s">
        <v>7357</v>
      </c>
      <c r="C2141" s="158"/>
      <c r="D2141" s="158"/>
      <c r="E2141" s="159"/>
      <c r="F2141" s="160" t="s">
        <v>5587</v>
      </c>
      <c r="G2141" s="160" t="s">
        <v>4767</v>
      </c>
      <c r="H2141" s="161">
        <v>18770</v>
      </c>
      <c r="I2141" s="162">
        <v>18</v>
      </c>
      <c r="J2141" s="161">
        <v>22149</v>
      </c>
      <c r="K2141" s="162">
        <v>8</v>
      </c>
      <c r="L2141" s="161">
        <v>1772</v>
      </c>
      <c r="M2141" s="161">
        <v>20542</v>
      </c>
      <c r="N2141" s="161">
        <v>24239</v>
      </c>
      <c r="O2141" s="156" t="str">
        <f t="shared" si="33"/>
        <v>THTGUN0013</v>
      </c>
    </row>
    <row r="2142" spans="1:15" ht="17.399999999999999">
      <c r="A2142" s="157" t="s">
        <v>7358</v>
      </c>
      <c r="B2142" s="157" t="s">
        <v>7359</v>
      </c>
      <c r="C2142" s="158"/>
      <c r="D2142" s="158"/>
      <c r="E2142" s="159"/>
      <c r="F2142" s="160" t="s">
        <v>4828</v>
      </c>
      <c r="G2142" s="160" t="s">
        <v>4767</v>
      </c>
      <c r="H2142" s="161">
        <v>3580</v>
      </c>
      <c r="I2142" s="162">
        <v>18</v>
      </c>
      <c r="J2142" s="161">
        <v>4224</v>
      </c>
      <c r="K2142" s="162">
        <v>22</v>
      </c>
      <c r="L2142" s="161">
        <v>929.36799999999994</v>
      </c>
      <c r="M2142" s="161">
        <v>4509</v>
      </c>
      <c r="N2142" s="161">
        <v>5321</v>
      </c>
      <c r="O2142" s="156" t="str">
        <f t="shared" si="33"/>
        <v>THTGUN0014</v>
      </c>
    </row>
    <row r="2143" spans="1:15" ht="17.399999999999999">
      <c r="A2143" s="157" t="s">
        <v>7360</v>
      </c>
      <c r="B2143" s="157" t="s">
        <v>7361</v>
      </c>
      <c r="C2143" s="158"/>
      <c r="D2143" s="158"/>
      <c r="E2143" s="159"/>
      <c r="F2143" s="160" t="s">
        <v>4828</v>
      </c>
      <c r="G2143" s="160" t="s">
        <v>4767</v>
      </c>
      <c r="H2143" s="161">
        <v>780</v>
      </c>
      <c r="I2143" s="162">
        <v>18</v>
      </c>
      <c r="J2143" s="161">
        <v>920.4</v>
      </c>
      <c r="K2143" s="162">
        <v>22</v>
      </c>
      <c r="L2143" s="161">
        <v>202.488</v>
      </c>
      <c r="M2143" s="161">
        <v>982.48800000000006</v>
      </c>
      <c r="N2143" s="161">
        <v>1159</v>
      </c>
      <c r="O2143" s="156" t="str">
        <f t="shared" si="33"/>
        <v>THTGUN0015</v>
      </c>
    </row>
    <row r="2144" spans="1:15" ht="17.399999999999999">
      <c r="A2144" s="157" t="s">
        <v>7362</v>
      </c>
      <c r="B2144" s="157" t="s">
        <v>7363</v>
      </c>
      <c r="C2144" s="158"/>
      <c r="D2144" s="158"/>
      <c r="E2144" s="159"/>
      <c r="F2144" s="160" t="s">
        <v>5587</v>
      </c>
      <c r="G2144" s="160" t="s">
        <v>4767</v>
      </c>
      <c r="H2144" s="161">
        <v>78975</v>
      </c>
      <c r="I2144" s="162">
        <v>18</v>
      </c>
      <c r="J2144" s="161">
        <v>93191</v>
      </c>
      <c r="K2144" s="162">
        <v>8</v>
      </c>
      <c r="L2144" s="161">
        <v>7455</v>
      </c>
      <c r="M2144" s="161">
        <v>86430</v>
      </c>
      <c r="N2144" s="161">
        <v>101988</v>
      </c>
      <c r="O2144" s="156" t="str">
        <f t="shared" si="33"/>
        <v>THTGUN0016</v>
      </c>
    </row>
    <row r="2145" spans="1:15" ht="17.399999999999999">
      <c r="A2145" s="157" t="s">
        <v>283</v>
      </c>
      <c r="B2145" s="157" t="s">
        <v>1244</v>
      </c>
      <c r="C2145" s="158"/>
      <c r="D2145" s="158"/>
      <c r="E2145" s="159"/>
      <c r="F2145" s="159"/>
      <c r="G2145" s="159"/>
      <c r="H2145" s="161">
        <v>118</v>
      </c>
      <c r="I2145" s="162">
        <v>18</v>
      </c>
      <c r="J2145" s="164"/>
      <c r="K2145" s="158"/>
      <c r="L2145" s="164"/>
      <c r="M2145" s="164"/>
      <c r="N2145" s="161">
        <v>170</v>
      </c>
      <c r="O2145" s="156" t="str">
        <f t="shared" si="33"/>
        <v>VP-000000000130</v>
      </c>
    </row>
    <row r="2146" spans="1:15" ht="17.399999999999999">
      <c r="A2146" s="157" t="s">
        <v>852</v>
      </c>
      <c r="B2146" s="157" t="s">
        <v>4079</v>
      </c>
      <c r="C2146" s="158"/>
      <c r="D2146" s="158"/>
      <c r="E2146" s="159"/>
      <c r="F2146" s="159"/>
      <c r="G2146" s="159"/>
      <c r="H2146" s="161">
        <v>118</v>
      </c>
      <c r="I2146" s="162">
        <v>18</v>
      </c>
      <c r="J2146" s="164"/>
      <c r="K2146" s="158"/>
      <c r="L2146" s="164"/>
      <c r="M2146" s="164"/>
      <c r="N2146" s="161">
        <v>170</v>
      </c>
      <c r="O2146" s="156" t="str">
        <f t="shared" si="33"/>
        <v>VP-000000000131</v>
      </c>
    </row>
    <row r="2147" spans="1:15" ht="17.399999999999999">
      <c r="A2147" s="157" t="s">
        <v>4104</v>
      </c>
      <c r="B2147" s="157" t="s">
        <v>9633</v>
      </c>
      <c r="C2147" s="158"/>
      <c r="D2147" s="158"/>
      <c r="E2147" s="159"/>
      <c r="F2147" s="159"/>
      <c r="G2147" s="159"/>
      <c r="H2147" s="164"/>
      <c r="I2147" s="158"/>
      <c r="J2147" s="161">
        <v>1038</v>
      </c>
      <c r="K2147" s="158"/>
      <c r="L2147" s="164"/>
      <c r="M2147" s="164"/>
      <c r="N2147" s="164"/>
      <c r="O2147" s="156" t="str">
        <f t="shared" si="33"/>
        <v>VP-000000000360</v>
      </c>
    </row>
    <row r="2148" spans="1:15" ht="34.799999999999997">
      <c r="A2148" s="157" t="s">
        <v>4125</v>
      </c>
      <c r="B2148" s="157" t="s">
        <v>4126</v>
      </c>
      <c r="C2148" s="158"/>
      <c r="D2148" s="158"/>
      <c r="E2148" s="159"/>
      <c r="F2148" s="159"/>
      <c r="G2148" s="159"/>
      <c r="H2148" s="164"/>
      <c r="I2148" s="158"/>
      <c r="J2148" s="164"/>
      <c r="K2148" s="158"/>
      <c r="L2148" s="164"/>
      <c r="M2148" s="164"/>
      <c r="N2148" s="164"/>
      <c r="O2148" s="156" t="str">
        <f t="shared" si="33"/>
        <v>VP-000000000375IR</v>
      </c>
    </row>
    <row r="2149" spans="1:15" ht="34.799999999999997">
      <c r="A2149" s="157" t="s">
        <v>4146</v>
      </c>
      <c r="B2149" s="157" t="s">
        <v>4147</v>
      </c>
      <c r="C2149" s="158"/>
      <c r="D2149" s="158"/>
      <c r="E2149" s="159"/>
      <c r="F2149" s="159"/>
      <c r="G2149" s="159"/>
      <c r="H2149" s="164"/>
      <c r="I2149" s="158"/>
      <c r="J2149" s="161">
        <v>1111</v>
      </c>
      <c r="K2149" s="158"/>
      <c r="L2149" s="164"/>
      <c r="M2149" s="164"/>
      <c r="N2149" s="164"/>
      <c r="O2149" s="156" t="str">
        <f t="shared" si="33"/>
        <v>VP-000000000384FS</v>
      </c>
    </row>
    <row r="2150" spans="1:15" ht="34.799999999999997">
      <c r="A2150" s="157" t="s">
        <v>4183</v>
      </c>
      <c r="B2150" s="157" t="s">
        <v>4184</v>
      </c>
      <c r="C2150" s="158"/>
      <c r="D2150" s="158"/>
      <c r="E2150" s="159"/>
      <c r="F2150" s="159"/>
      <c r="G2150" s="159"/>
      <c r="H2150" s="164"/>
      <c r="I2150" s="158"/>
      <c r="J2150" s="164"/>
      <c r="K2150" s="158"/>
      <c r="L2150" s="164"/>
      <c r="M2150" s="164"/>
      <c r="N2150" s="164"/>
      <c r="O2150" s="156" t="str">
        <f t="shared" si="33"/>
        <v>VP-000000000388IR</v>
      </c>
    </row>
    <row r="2151" spans="1:15" ht="34.799999999999997">
      <c r="A2151" s="157" t="s">
        <v>4196</v>
      </c>
      <c r="B2151" s="157" t="s">
        <v>4197</v>
      </c>
      <c r="C2151" s="158"/>
      <c r="D2151" s="158"/>
      <c r="E2151" s="159"/>
      <c r="F2151" s="159"/>
      <c r="G2151" s="159"/>
      <c r="H2151" s="164"/>
      <c r="I2151" s="158"/>
      <c r="J2151" s="164"/>
      <c r="K2151" s="158"/>
      <c r="L2151" s="164"/>
      <c r="M2151" s="164"/>
      <c r="N2151" s="164"/>
      <c r="O2151" s="156" t="str">
        <f t="shared" si="33"/>
        <v>VP-000000000390IR</v>
      </c>
    </row>
    <row r="2152" spans="1:15" ht="34.799999999999997">
      <c r="A2152" s="157" t="s">
        <v>4206</v>
      </c>
      <c r="B2152" s="157" t="s">
        <v>4207</v>
      </c>
      <c r="C2152" s="158"/>
      <c r="D2152" s="158"/>
      <c r="E2152" s="159"/>
      <c r="F2152" s="159"/>
      <c r="G2152" s="159"/>
      <c r="H2152" s="164"/>
      <c r="I2152" s="158"/>
      <c r="J2152" s="164"/>
      <c r="K2152" s="158"/>
      <c r="L2152" s="164"/>
      <c r="M2152" s="164"/>
      <c r="N2152" s="164"/>
      <c r="O2152" s="156" t="str">
        <f t="shared" si="33"/>
        <v>VP-000000000391IR</v>
      </c>
    </row>
    <row r="2153" spans="1:15" ht="34.799999999999997">
      <c r="A2153" s="157" t="s">
        <v>231</v>
      </c>
      <c r="B2153" s="157" t="s">
        <v>1274</v>
      </c>
      <c r="C2153" s="158"/>
      <c r="D2153" s="158"/>
      <c r="E2153" s="159"/>
      <c r="F2153" s="159"/>
      <c r="G2153" s="159"/>
      <c r="H2153" s="164"/>
      <c r="I2153" s="158"/>
      <c r="J2153" s="161">
        <v>1135</v>
      </c>
      <c r="K2153" s="158"/>
      <c r="L2153" s="164"/>
      <c r="M2153" s="164"/>
      <c r="N2153" s="164"/>
      <c r="O2153" s="156" t="str">
        <f t="shared" si="33"/>
        <v>VP-000000000393FS</v>
      </c>
    </row>
    <row r="2154" spans="1:15" ht="34.799999999999997">
      <c r="A2154" s="157" t="s">
        <v>4218</v>
      </c>
      <c r="B2154" s="157" t="s">
        <v>4219</v>
      </c>
      <c r="C2154" s="158"/>
      <c r="D2154" s="158"/>
      <c r="E2154" s="159"/>
      <c r="F2154" s="159"/>
      <c r="G2154" s="159"/>
      <c r="H2154" s="164"/>
      <c r="I2154" s="158"/>
      <c r="J2154" s="164"/>
      <c r="K2154" s="158"/>
      <c r="L2154" s="164"/>
      <c r="M2154" s="164"/>
      <c r="N2154" s="164"/>
      <c r="O2154" s="156" t="str">
        <f t="shared" si="33"/>
        <v>VP-000000000393IR</v>
      </c>
    </row>
    <row r="2155" spans="1:15" ht="34.799999999999997">
      <c r="A2155" s="157" t="s">
        <v>4237</v>
      </c>
      <c r="B2155" s="157" t="s">
        <v>4238</v>
      </c>
      <c r="C2155" s="158"/>
      <c r="D2155" s="158"/>
      <c r="E2155" s="159"/>
      <c r="F2155" s="159"/>
      <c r="G2155" s="159"/>
      <c r="H2155" s="164"/>
      <c r="I2155" s="158"/>
      <c r="J2155" s="164"/>
      <c r="K2155" s="158"/>
      <c r="L2155" s="164"/>
      <c r="M2155" s="164"/>
      <c r="N2155" s="164"/>
      <c r="O2155" s="156" t="str">
        <f t="shared" si="33"/>
        <v>VP-000000000394IR</v>
      </c>
    </row>
    <row r="2156" spans="1:15" ht="34.799999999999997">
      <c r="A2156" s="157" t="s">
        <v>149</v>
      </c>
      <c r="B2156" s="157" t="s">
        <v>1128</v>
      </c>
      <c r="C2156" s="158"/>
      <c r="D2156" s="157" t="s">
        <v>31</v>
      </c>
      <c r="E2156" s="159"/>
      <c r="F2156" s="159"/>
      <c r="G2156" s="160" t="s">
        <v>4765</v>
      </c>
      <c r="H2156" s="164"/>
      <c r="I2156" s="158"/>
      <c r="J2156" s="161">
        <v>487</v>
      </c>
      <c r="K2156" s="158"/>
      <c r="L2156" s="164"/>
      <c r="M2156" s="164"/>
      <c r="N2156" s="161">
        <v>623</v>
      </c>
      <c r="O2156" s="156" t="str">
        <f t="shared" si="33"/>
        <v>VP-000000000505FS</v>
      </c>
    </row>
    <row r="2157" spans="1:15" ht="34.799999999999997">
      <c r="A2157" s="157" t="s">
        <v>517</v>
      </c>
      <c r="B2157" s="157" t="s">
        <v>1131</v>
      </c>
      <c r="C2157" s="158"/>
      <c r="D2157" s="158"/>
      <c r="E2157" s="159"/>
      <c r="F2157" s="159"/>
      <c r="G2157" s="159"/>
      <c r="H2157" s="164"/>
      <c r="I2157" s="158"/>
      <c r="J2157" s="164"/>
      <c r="K2157" s="158"/>
      <c r="L2157" s="164"/>
      <c r="M2157" s="164"/>
      <c r="N2157" s="164"/>
      <c r="O2157" s="156" t="str">
        <f t="shared" si="33"/>
        <v>VP-000000000505IR</v>
      </c>
    </row>
    <row r="2158" spans="1:15" ht="34.799999999999997">
      <c r="A2158" s="157" t="s">
        <v>518</v>
      </c>
      <c r="B2158" s="157" t="s">
        <v>1133</v>
      </c>
      <c r="C2158" s="158"/>
      <c r="D2158" s="157" t="s">
        <v>31</v>
      </c>
      <c r="E2158" s="159"/>
      <c r="F2158" s="159"/>
      <c r="G2158" s="159"/>
      <c r="H2158" s="164"/>
      <c r="I2158" s="158"/>
      <c r="J2158" s="161">
        <v>553</v>
      </c>
      <c r="K2158" s="158"/>
      <c r="L2158" s="164"/>
      <c r="M2158" s="164"/>
      <c r="N2158" s="161">
        <v>675</v>
      </c>
      <c r="O2158" s="156" t="str">
        <f t="shared" si="33"/>
        <v>VP-000000000505LW</v>
      </c>
    </row>
    <row r="2159" spans="1:15" ht="34.799999999999997">
      <c r="A2159" s="157" t="s">
        <v>65</v>
      </c>
      <c r="B2159" s="157" t="s">
        <v>1135</v>
      </c>
      <c r="C2159" s="158"/>
      <c r="D2159" s="157" t="s">
        <v>31</v>
      </c>
      <c r="E2159" s="159"/>
      <c r="F2159" s="159"/>
      <c r="G2159" s="159"/>
      <c r="H2159" s="164"/>
      <c r="I2159" s="158"/>
      <c r="J2159" s="161">
        <v>765</v>
      </c>
      <c r="K2159" s="158"/>
      <c r="L2159" s="164"/>
      <c r="M2159" s="164"/>
      <c r="N2159" s="161">
        <v>934</v>
      </c>
      <c r="O2159" s="156" t="str">
        <f t="shared" si="33"/>
        <v>VP-000000000505ZA</v>
      </c>
    </row>
    <row r="2160" spans="1:15" ht="17.399999999999999">
      <c r="A2160" s="157" t="s">
        <v>666</v>
      </c>
      <c r="B2160" s="157" t="s">
        <v>1140</v>
      </c>
      <c r="C2160" s="158"/>
      <c r="D2160" s="157" t="s">
        <v>31</v>
      </c>
      <c r="E2160" s="159"/>
      <c r="F2160" s="159"/>
      <c r="G2160" s="159"/>
      <c r="H2160" s="164"/>
      <c r="I2160" s="158"/>
      <c r="J2160" s="161">
        <v>170</v>
      </c>
      <c r="K2160" s="158"/>
      <c r="L2160" s="164"/>
      <c r="M2160" s="164"/>
      <c r="N2160" s="161">
        <v>208</v>
      </c>
      <c r="O2160" s="156" t="str">
        <f t="shared" si="33"/>
        <v>VP-000000000506</v>
      </c>
    </row>
    <row r="2161" spans="1:15" ht="17.399999999999999">
      <c r="A2161" s="157" t="s">
        <v>928</v>
      </c>
      <c r="B2161" s="157" t="s">
        <v>4289</v>
      </c>
      <c r="C2161" s="158"/>
      <c r="D2161" s="157" t="s">
        <v>31</v>
      </c>
      <c r="E2161" s="159"/>
      <c r="F2161" s="159"/>
      <c r="G2161" s="159"/>
      <c r="H2161" s="164"/>
      <c r="I2161" s="158"/>
      <c r="J2161" s="161">
        <v>13</v>
      </c>
      <c r="K2161" s="158"/>
      <c r="L2161" s="164"/>
      <c r="M2161" s="164"/>
      <c r="N2161" s="161">
        <v>16</v>
      </c>
      <c r="O2161" s="156" t="str">
        <f t="shared" si="33"/>
        <v>VP-000000000553</v>
      </c>
    </row>
    <row r="2162" spans="1:15" ht="17.399999999999999">
      <c r="A2162" s="157" t="s">
        <v>927</v>
      </c>
      <c r="B2162" s="157" t="s">
        <v>1149</v>
      </c>
      <c r="C2162" s="158"/>
      <c r="D2162" s="157" t="s">
        <v>31</v>
      </c>
      <c r="E2162" s="159"/>
      <c r="F2162" s="159"/>
      <c r="G2162" s="160" t="s">
        <v>4765</v>
      </c>
      <c r="H2162" s="164"/>
      <c r="I2162" s="158"/>
      <c r="J2162" s="161">
        <v>1125</v>
      </c>
      <c r="K2162" s="158"/>
      <c r="L2162" s="164"/>
      <c r="M2162" s="164"/>
      <c r="N2162" s="161">
        <v>1440</v>
      </c>
      <c r="O2162" s="156" t="str">
        <f t="shared" si="33"/>
        <v>VP-000000001440</v>
      </c>
    </row>
    <row r="2163" spans="1:15" ht="17.399999999999999">
      <c r="A2163" s="157" t="s">
        <v>468</v>
      </c>
      <c r="B2163" s="157" t="s">
        <v>1153</v>
      </c>
      <c r="C2163" s="158"/>
      <c r="D2163" s="158"/>
      <c r="E2163" s="159"/>
      <c r="F2163" s="159"/>
      <c r="G2163" s="159"/>
      <c r="H2163" s="164"/>
      <c r="I2163" s="158"/>
      <c r="J2163" s="164"/>
      <c r="K2163" s="158"/>
      <c r="L2163" s="164"/>
      <c r="M2163" s="164"/>
      <c r="N2163" s="164"/>
      <c r="O2163" s="156" t="str">
        <f t="shared" si="33"/>
        <v>VP-000000005572</v>
      </c>
    </row>
    <row r="2164" spans="1:15" ht="17.399999999999999">
      <c r="A2164" s="157" t="s">
        <v>4388</v>
      </c>
      <c r="B2164" s="157" t="s">
        <v>4389</v>
      </c>
      <c r="C2164" s="158"/>
      <c r="D2164" s="158"/>
      <c r="E2164" s="159"/>
      <c r="F2164" s="159"/>
      <c r="G2164" s="159"/>
      <c r="H2164" s="164"/>
      <c r="I2164" s="158"/>
      <c r="J2164" s="164"/>
      <c r="K2164" s="158"/>
      <c r="L2164" s="164"/>
      <c r="M2164" s="164"/>
      <c r="N2164" s="164"/>
      <c r="O2164" s="156" t="str">
        <f t="shared" si="33"/>
        <v>VP-000000005993</v>
      </c>
    </row>
    <row r="2165" spans="1:15" ht="17.399999999999999">
      <c r="A2165" s="157" t="s">
        <v>4391</v>
      </c>
      <c r="B2165" s="157" t="s">
        <v>4392</v>
      </c>
      <c r="C2165" s="158"/>
      <c r="D2165" s="158"/>
      <c r="E2165" s="159"/>
      <c r="F2165" s="159"/>
      <c r="G2165" s="159"/>
      <c r="H2165" s="164"/>
      <c r="I2165" s="158"/>
      <c r="J2165" s="161">
        <v>120</v>
      </c>
      <c r="K2165" s="158"/>
      <c r="L2165" s="164"/>
      <c r="M2165" s="164"/>
      <c r="N2165" s="161">
        <v>2</v>
      </c>
      <c r="O2165" s="156" t="str">
        <f t="shared" si="33"/>
        <v>VP-000000005994</v>
      </c>
    </row>
    <row r="2166" spans="1:15" ht="17.399999999999999">
      <c r="A2166" s="157" t="s">
        <v>4403</v>
      </c>
      <c r="B2166" s="157" t="s">
        <v>4404</v>
      </c>
      <c r="C2166" s="158"/>
      <c r="D2166" s="158"/>
      <c r="E2166" s="159"/>
      <c r="F2166" s="159"/>
      <c r="G2166" s="159"/>
      <c r="H2166" s="164"/>
      <c r="I2166" s="158"/>
      <c r="J2166" s="161">
        <v>37.76</v>
      </c>
      <c r="K2166" s="158"/>
      <c r="L2166" s="164"/>
      <c r="M2166" s="164"/>
      <c r="N2166" s="164"/>
      <c r="O2166" s="156" t="str">
        <f t="shared" si="33"/>
        <v>VP-000000005998</v>
      </c>
    </row>
    <row r="2167" spans="1:15" ht="17.399999999999999">
      <c r="A2167" s="157" t="s">
        <v>4420</v>
      </c>
      <c r="B2167" s="157" t="s">
        <v>4421</v>
      </c>
      <c r="C2167" s="158"/>
      <c r="D2167" s="158"/>
      <c r="E2167" s="159"/>
      <c r="F2167" s="159"/>
      <c r="G2167" s="159"/>
      <c r="H2167" s="164"/>
      <c r="I2167" s="158"/>
      <c r="J2167" s="161">
        <v>40</v>
      </c>
      <c r="K2167" s="158"/>
      <c r="L2167" s="164"/>
      <c r="M2167" s="164"/>
      <c r="N2167" s="161">
        <v>52</v>
      </c>
      <c r="O2167" s="156" t="str">
        <f t="shared" si="33"/>
        <v>VP-000000006015</v>
      </c>
    </row>
    <row r="2168" spans="1:15" ht="17.399999999999999">
      <c r="A2168" s="157" t="s">
        <v>4423</v>
      </c>
      <c r="B2168" s="157" t="s">
        <v>4424</v>
      </c>
      <c r="C2168" s="158"/>
      <c r="D2168" s="158"/>
      <c r="E2168" s="159"/>
      <c r="F2168" s="159"/>
      <c r="G2168" s="159"/>
      <c r="H2168" s="164"/>
      <c r="I2168" s="158"/>
      <c r="J2168" s="161">
        <v>35</v>
      </c>
      <c r="K2168" s="158"/>
      <c r="L2168" s="164"/>
      <c r="M2168" s="164"/>
      <c r="N2168" s="161">
        <v>42</v>
      </c>
      <c r="O2168" s="156" t="str">
        <f t="shared" si="33"/>
        <v>VP-000000006022</v>
      </c>
    </row>
    <row r="2169" spans="1:15" ht="17.399999999999999">
      <c r="A2169" s="157" t="s">
        <v>4426</v>
      </c>
      <c r="B2169" s="157" t="s">
        <v>4427</v>
      </c>
      <c r="C2169" s="158"/>
      <c r="D2169" s="158"/>
      <c r="E2169" s="159"/>
      <c r="F2169" s="159"/>
      <c r="G2169" s="159"/>
      <c r="H2169" s="164"/>
      <c r="I2169" s="158"/>
      <c r="J2169" s="161">
        <v>37</v>
      </c>
      <c r="K2169" s="158"/>
      <c r="L2169" s="164"/>
      <c r="M2169" s="164"/>
      <c r="N2169" s="161">
        <v>43</v>
      </c>
      <c r="O2169" s="156" t="str">
        <f t="shared" si="33"/>
        <v>VP-000000006023</v>
      </c>
    </row>
    <row r="2170" spans="1:15" ht="17.399999999999999">
      <c r="A2170" s="157" t="s">
        <v>4435</v>
      </c>
      <c r="B2170" s="157" t="s">
        <v>4436</v>
      </c>
      <c r="C2170" s="158"/>
      <c r="D2170" s="157" t="s">
        <v>31</v>
      </c>
      <c r="E2170" s="159"/>
      <c r="F2170" s="159"/>
      <c r="G2170" s="160" t="s">
        <v>4765</v>
      </c>
      <c r="H2170" s="164"/>
      <c r="I2170" s="158"/>
      <c r="J2170" s="161">
        <v>5</v>
      </c>
      <c r="K2170" s="158"/>
      <c r="L2170" s="164"/>
      <c r="M2170" s="164"/>
      <c r="N2170" s="161">
        <v>6</v>
      </c>
      <c r="O2170" s="156" t="str">
        <f t="shared" si="33"/>
        <v>VP-000000006068</v>
      </c>
    </row>
    <row r="2171" spans="1:15" ht="17.399999999999999">
      <c r="A2171" s="157" t="s">
        <v>4441</v>
      </c>
      <c r="B2171" s="157" t="s">
        <v>4442</v>
      </c>
      <c r="C2171" s="158"/>
      <c r="D2171" s="157" t="s">
        <v>31</v>
      </c>
      <c r="E2171" s="159"/>
      <c r="F2171" s="159"/>
      <c r="G2171" s="160" t="s">
        <v>4765</v>
      </c>
      <c r="H2171" s="164"/>
      <c r="I2171" s="158"/>
      <c r="J2171" s="161">
        <v>11</v>
      </c>
      <c r="K2171" s="158"/>
      <c r="L2171" s="164"/>
      <c r="M2171" s="164"/>
      <c r="N2171" s="161">
        <v>14</v>
      </c>
      <c r="O2171" s="156" t="str">
        <f t="shared" si="33"/>
        <v>VP-000000006338</v>
      </c>
    </row>
    <row r="2172" spans="1:15" ht="17.399999999999999">
      <c r="A2172" s="157" t="s">
        <v>4444</v>
      </c>
      <c r="B2172" s="157" t="s">
        <v>4445</v>
      </c>
      <c r="C2172" s="158"/>
      <c r="D2172" s="158"/>
      <c r="E2172" s="159"/>
      <c r="F2172" s="159"/>
      <c r="G2172" s="159"/>
      <c r="H2172" s="164"/>
      <c r="I2172" s="158"/>
      <c r="J2172" s="161">
        <v>9</v>
      </c>
      <c r="K2172" s="158"/>
      <c r="L2172" s="164"/>
      <c r="M2172" s="164"/>
      <c r="N2172" s="161">
        <v>10</v>
      </c>
      <c r="O2172" s="156" t="str">
        <f t="shared" si="33"/>
        <v>VP-000000006339</v>
      </c>
    </row>
    <row r="2173" spans="1:15" ht="17.399999999999999">
      <c r="A2173" s="157" t="s">
        <v>340</v>
      </c>
      <c r="B2173" s="157" t="s">
        <v>1298</v>
      </c>
      <c r="C2173" s="158"/>
      <c r="D2173" s="157" t="s">
        <v>31</v>
      </c>
      <c r="E2173" s="159"/>
      <c r="F2173" s="159"/>
      <c r="G2173" s="160" t="s">
        <v>4765</v>
      </c>
      <c r="H2173" s="164"/>
      <c r="I2173" s="158"/>
      <c r="J2173" s="161">
        <v>666</v>
      </c>
      <c r="K2173" s="158"/>
      <c r="L2173" s="164"/>
      <c r="M2173" s="164"/>
      <c r="N2173" s="161">
        <v>812</v>
      </c>
      <c r="O2173" s="156" t="str">
        <f t="shared" si="33"/>
        <v>VP-000000006377</v>
      </c>
    </row>
    <row r="2174" spans="1:15" ht="17.399999999999999">
      <c r="A2174" s="157" t="s">
        <v>4492</v>
      </c>
      <c r="B2174" s="157" t="s">
        <v>4493</v>
      </c>
      <c r="C2174" s="158"/>
      <c r="D2174" s="157" t="s">
        <v>31</v>
      </c>
      <c r="E2174" s="159"/>
      <c r="F2174" s="159"/>
      <c r="G2174" s="159"/>
      <c r="H2174" s="164"/>
      <c r="I2174" s="158"/>
      <c r="J2174" s="161">
        <v>1</v>
      </c>
      <c r="K2174" s="158"/>
      <c r="L2174" s="164"/>
      <c r="M2174" s="164"/>
      <c r="N2174" s="161">
        <v>2</v>
      </c>
      <c r="O2174" s="156" t="str">
        <f t="shared" si="33"/>
        <v>VP-000000006580</v>
      </c>
    </row>
    <row r="2175" spans="1:15" ht="17.399999999999999">
      <c r="A2175" s="157" t="s">
        <v>4518</v>
      </c>
      <c r="B2175" s="157" t="s">
        <v>4519</v>
      </c>
      <c r="C2175" s="158"/>
      <c r="D2175" s="158"/>
      <c r="E2175" s="159"/>
      <c r="F2175" s="159"/>
      <c r="G2175" s="159"/>
      <c r="H2175" s="164"/>
      <c r="I2175" s="158"/>
      <c r="J2175" s="164"/>
      <c r="K2175" s="158"/>
      <c r="L2175" s="164"/>
      <c r="M2175" s="164"/>
      <c r="N2175" s="164"/>
      <c r="O2175" s="156" t="str">
        <f t="shared" si="33"/>
        <v>VP-000000010445</v>
      </c>
    </row>
    <row r="2176" spans="1:15" ht="17.399999999999999">
      <c r="A2176" s="157" t="s">
        <v>4521</v>
      </c>
      <c r="B2176" s="157" t="s">
        <v>4522</v>
      </c>
      <c r="C2176" s="158"/>
      <c r="D2176" s="158"/>
      <c r="E2176" s="159"/>
      <c r="F2176" s="159"/>
      <c r="G2176" s="159"/>
      <c r="H2176" s="164"/>
      <c r="I2176" s="158"/>
      <c r="J2176" s="161">
        <v>5</v>
      </c>
      <c r="K2176" s="158"/>
      <c r="L2176" s="164"/>
      <c r="M2176" s="164"/>
      <c r="N2176" s="161">
        <v>6</v>
      </c>
      <c r="O2176" s="156" t="str">
        <f t="shared" si="33"/>
        <v>VP-000000010451</v>
      </c>
    </row>
    <row r="2177" spans="1:15" ht="34.799999999999997">
      <c r="A2177" s="157" t="s">
        <v>138</v>
      </c>
      <c r="B2177" s="157" t="s">
        <v>9635</v>
      </c>
      <c r="C2177" s="158"/>
      <c r="D2177" s="157" t="s">
        <v>31</v>
      </c>
      <c r="E2177" s="159"/>
      <c r="F2177" s="159"/>
      <c r="G2177" s="160" t="s">
        <v>4765</v>
      </c>
      <c r="H2177" s="164"/>
      <c r="I2177" s="158"/>
      <c r="J2177" s="161">
        <v>410.88</v>
      </c>
      <c r="K2177" s="158"/>
      <c r="L2177" s="164"/>
      <c r="M2177" s="164"/>
      <c r="N2177" s="161">
        <v>501.27</v>
      </c>
      <c r="O2177" s="156" t="str">
        <f t="shared" si="33"/>
        <v>VP-000000017011BL</v>
      </c>
    </row>
    <row r="2178" spans="1:15" ht="34.799999999999997">
      <c r="A2178" s="157" t="s">
        <v>4563</v>
      </c>
      <c r="B2178" s="157" t="s">
        <v>9636</v>
      </c>
      <c r="C2178" s="158"/>
      <c r="D2178" s="157" t="s">
        <v>31</v>
      </c>
      <c r="E2178" s="159"/>
      <c r="F2178" s="159"/>
      <c r="G2178" s="160" t="s">
        <v>4765</v>
      </c>
      <c r="H2178" s="164"/>
      <c r="I2178" s="158"/>
      <c r="J2178" s="164"/>
      <c r="K2178" s="158"/>
      <c r="L2178" s="164"/>
      <c r="M2178" s="164"/>
      <c r="N2178" s="164"/>
      <c r="O2178" s="156" t="str">
        <f t="shared" ref="O2178:O2241" si="34">VLOOKUP(A2178,Old,1,FALSE)</f>
        <v>VP-000000017011RD</v>
      </c>
    </row>
    <row r="2179" spans="1:15" ht="17.399999999999999">
      <c r="A2179" s="157" t="s">
        <v>251</v>
      </c>
      <c r="B2179" s="157" t="s">
        <v>1312</v>
      </c>
      <c r="C2179" s="158"/>
      <c r="D2179" s="157" t="s">
        <v>31</v>
      </c>
      <c r="E2179" s="159"/>
      <c r="F2179" s="159"/>
      <c r="G2179" s="160" t="s">
        <v>4765</v>
      </c>
      <c r="H2179" s="164"/>
      <c r="I2179" s="158"/>
      <c r="J2179" s="161">
        <v>113</v>
      </c>
      <c r="K2179" s="158"/>
      <c r="L2179" s="164"/>
      <c r="M2179" s="164"/>
      <c r="N2179" s="161">
        <v>134</v>
      </c>
      <c r="O2179" s="156" t="str">
        <f t="shared" si="34"/>
        <v>VP-000000029530</v>
      </c>
    </row>
    <row r="2180" spans="1:15" ht="17.399999999999999">
      <c r="A2180" s="157" t="s">
        <v>1852</v>
      </c>
      <c r="B2180" s="157" t="s">
        <v>1853</v>
      </c>
      <c r="C2180" s="158"/>
      <c r="D2180" s="158"/>
      <c r="E2180" s="159"/>
      <c r="F2180" s="159"/>
      <c r="G2180" s="159"/>
      <c r="H2180" s="164"/>
      <c r="I2180" s="158"/>
      <c r="J2180" s="164"/>
      <c r="K2180" s="158"/>
      <c r="L2180" s="164"/>
      <c r="M2180" s="164"/>
      <c r="N2180" s="164"/>
      <c r="O2180" s="156" t="str">
        <f t="shared" si="34"/>
        <v>VP-000000039579</v>
      </c>
    </row>
    <row r="2181" spans="1:15" ht="17.399999999999999">
      <c r="A2181" s="157" t="s">
        <v>1932</v>
      </c>
      <c r="B2181" s="157" t="s">
        <v>9637</v>
      </c>
      <c r="C2181" s="158"/>
      <c r="D2181" s="158"/>
      <c r="E2181" s="159"/>
      <c r="F2181" s="159"/>
      <c r="G2181" s="159"/>
      <c r="H2181" s="164"/>
      <c r="I2181" s="158"/>
      <c r="J2181" s="164"/>
      <c r="K2181" s="158"/>
      <c r="L2181" s="164"/>
      <c r="M2181" s="164"/>
      <c r="N2181" s="164"/>
      <c r="O2181" s="156" t="str">
        <f t="shared" si="34"/>
        <v>VP-000000052885</v>
      </c>
    </row>
    <row r="2182" spans="1:15" ht="17.399999999999999">
      <c r="A2182" s="157" t="s">
        <v>71</v>
      </c>
      <c r="B2182" s="157" t="s">
        <v>1186</v>
      </c>
      <c r="C2182" s="158"/>
      <c r="D2182" s="158"/>
      <c r="E2182" s="159"/>
      <c r="F2182" s="159"/>
      <c r="G2182" s="159"/>
      <c r="H2182" s="164"/>
      <c r="I2182" s="158"/>
      <c r="J2182" s="164"/>
      <c r="K2182" s="158"/>
      <c r="L2182" s="164"/>
      <c r="M2182" s="164"/>
      <c r="N2182" s="164"/>
      <c r="O2182" s="156" t="str">
        <f t="shared" si="34"/>
        <v>VP-000000061423</v>
      </c>
    </row>
    <row r="2183" spans="1:15" ht="34.799999999999997">
      <c r="A2183" s="157" t="s">
        <v>7366</v>
      </c>
      <c r="B2183" s="157" t="s">
        <v>7367</v>
      </c>
      <c r="C2183" s="158"/>
      <c r="D2183" s="158"/>
      <c r="E2183" s="163" t="s">
        <v>4770</v>
      </c>
      <c r="F2183" s="160" t="s">
        <v>5654</v>
      </c>
      <c r="G2183" s="160" t="s">
        <v>4765</v>
      </c>
      <c r="H2183" s="161">
        <v>8085</v>
      </c>
      <c r="I2183" s="162">
        <v>18</v>
      </c>
      <c r="J2183" s="161">
        <v>9540</v>
      </c>
      <c r="K2183" s="162">
        <v>18</v>
      </c>
      <c r="L2183" s="161">
        <v>1717</v>
      </c>
      <c r="M2183" s="161">
        <v>9802</v>
      </c>
      <c r="N2183" s="161">
        <v>11567</v>
      </c>
      <c r="O2183" s="156" t="str">
        <f t="shared" si="34"/>
        <v>VSP-A60-002</v>
      </c>
    </row>
    <row r="2184" spans="1:15" ht="34.799999999999997">
      <c r="A2184" s="157" t="s">
        <v>7368</v>
      </c>
      <c r="B2184" s="157" t="s">
        <v>7369</v>
      </c>
      <c r="C2184" s="158"/>
      <c r="D2184" s="158"/>
      <c r="E2184" s="163" t="s">
        <v>4770</v>
      </c>
      <c r="F2184" s="160" t="s">
        <v>4764</v>
      </c>
      <c r="G2184" s="160" t="s">
        <v>4765</v>
      </c>
      <c r="H2184" s="161">
        <v>110</v>
      </c>
      <c r="I2184" s="162">
        <v>28</v>
      </c>
      <c r="J2184" s="161">
        <v>140.80000000000001</v>
      </c>
      <c r="K2184" s="162">
        <v>22</v>
      </c>
      <c r="L2184" s="161">
        <v>30.976000000000003</v>
      </c>
      <c r="M2184" s="161">
        <v>140.976</v>
      </c>
      <c r="N2184" s="161">
        <v>180</v>
      </c>
      <c r="O2184" s="156" t="str">
        <f t="shared" si="34"/>
        <v>VSP-ADW-050</v>
      </c>
    </row>
    <row r="2185" spans="1:15" ht="34.799999999999997">
      <c r="A2185" s="157" t="s">
        <v>7370</v>
      </c>
      <c r="B2185" s="157" t="s">
        <v>7371</v>
      </c>
      <c r="C2185" s="158"/>
      <c r="D2185" s="158"/>
      <c r="E2185" s="163" t="s">
        <v>4770</v>
      </c>
      <c r="F2185" s="160" t="s">
        <v>5654</v>
      </c>
      <c r="G2185" s="160" t="s">
        <v>4767</v>
      </c>
      <c r="H2185" s="161">
        <v>4120</v>
      </c>
      <c r="I2185" s="162">
        <v>28</v>
      </c>
      <c r="J2185" s="161">
        <v>5274</v>
      </c>
      <c r="K2185" s="162">
        <v>18</v>
      </c>
      <c r="L2185" s="161">
        <v>949.24800000000005</v>
      </c>
      <c r="M2185" s="161">
        <v>5069</v>
      </c>
      <c r="N2185" s="161">
        <v>6489</v>
      </c>
      <c r="O2185" s="156" t="str">
        <f t="shared" si="34"/>
        <v>VSP-ANG-001</v>
      </c>
    </row>
    <row r="2186" spans="1:15" ht="34.799999999999997">
      <c r="A2186" s="157" t="s">
        <v>7372</v>
      </c>
      <c r="B2186" s="157" t="s">
        <v>7373</v>
      </c>
      <c r="C2186" s="158"/>
      <c r="D2186" s="158"/>
      <c r="E2186" s="163" t="s">
        <v>4770</v>
      </c>
      <c r="F2186" s="160" t="s">
        <v>4828</v>
      </c>
      <c r="G2186" s="160" t="s">
        <v>4765</v>
      </c>
      <c r="H2186" s="161">
        <v>530</v>
      </c>
      <c r="I2186" s="162">
        <v>28</v>
      </c>
      <c r="J2186" s="161">
        <v>678.4</v>
      </c>
      <c r="K2186" s="162">
        <v>22</v>
      </c>
      <c r="L2186" s="161">
        <v>149.24799999999999</v>
      </c>
      <c r="M2186" s="161">
        <v>679.24800000000005</v>
      </c>
      <c r="N2186" s="161">
        <v>869</v>
      </c>
      <c r="O2186" s="156" t="str">
        <f t="shared" si="34"/>
        <v>VSP-ANG-002</v>
      </c>
    </row>
    <row r="2187" spans="1:15" ht="34.799999999999997">
      <c r="A2187" s="157" t="s">
        <v>7374</v>
      </c>
      <c r="B2187" s="157" t="s">
        <v>7375</v>
      </c>
      <c r="C2187" s="158"/>
      <c r="D2187" s="158"/>
      <c r="E2187" s="163" t="s">
        <v>4770</v>
      </c>
      <c r="F2187" s="160" t="s">
        <v>4764</v>
      </c>
      <c r="G2187" s="160" t="s">
        <v>4765</v>
      </c>
      <c r="H2187" s="161">
        <v>350</v>
      </c>
      <c r="I2187" s="162">
        <v>28</v>
      </c>
      <c r="J2187" s="161">
        <v>448</v>
      </c>
      <c r="K2187" s="162">
        <v>22</v>
      </c>
      <c r="L2187" s="161">
        <v>98.56</v>
      </c>
      <c r="M2187" s="161">
        <v>448.56</v>
      </c>
      <c r="N2187" s="161">
        <v>574</v>
      </c>
      <c r="O2187" s="156" t="str">
        <f t="shared" si="34"/>
        <v>VSP-ANG-003</v>
      </c>
    </row>
    <row r="2188" spans="1:15" ht="34.799999999999997">
      <c r="A2188" s="157" t="s">
        <v>7376</v>
      </c>
      <c r="B2188" s="157" t="s">
        <v>7377</v>
      </c>
      <c r="C2188" s="158"/>
      <c r="D2188" s="158"/>
      <c r="E2188" s="163" t="s">
        <v>4770</v>
      </c>
      <c r="F2188" s="160" t="s">
        <v>4828</v>
      </c>
      <c r="G2188" s="160" t="s">
        <v>4765</v>
      </c>
      <c r="H2188" s="161">
        <v>950</v>
      </c>
      <c r="I2188" s="162">
        <v>28</v>
      </c>
      <c r="J2188" s="161">
        <v>1216</v>
      </c>
      <c r="K2188" s="162">
        <v>22</v>
      </c>
      <c r="L2188" s="161">
        <v>267.52</v>
      </c>
      <c r="M2188" s="161">
        <v>1218</v>
      </c>
      <c r="N2188" s="161">
        <v>1558</v>
      </c>
      <c r="O2188" s="156" t="str">
        <f t="shared" si="34"/>
        <v>VSP-ANG-004</v>
      </c>
    </row>
    <row r="2189" spans="1:15" ht="34.799999999999997">
      <c r="A2189" s="157" t="s">
        <v>7378</v>
      </c>
      <c r="B2189" s="157" t="s">
        <v>7379</v>
      </c>
      <c r="C2189" s="158"/>
      <c r="D2189" s="158"/>
      <c r="E2189" s="163" t="s">
        <v>4770</v>
      </c>
      <c r="F2189" s="160" t="s">
        <v>4764</v>
      </c>
      <c r="G2189" s="160" t="s">
        <v>4765</v>
      </c>
      <c r="H2189" s="161">
        <v>85</v>
      </c>
      <c r="I2189" s="162">
        <v>28</v>
      </c>
      <c r="J2189" s="161">
        <v>108.8</v>
      </c>
      <c r="K2189" s="162">
        <v>22</v>
      </c>
      <c r="L2189" s="161">
        <v>23.936</v>
      </c>
      <c r="M2189" s="161">
        <v>108.93600000000001</v>
      </c>
      <c r="N2189" s="161">
        <v>139</v>
      </c>
      <c r="O2189" s="156" t="str">
        <f t="shared" si="34"/>
        <v>VSP-ANG-005</v>
      </c>
    </row>
    <row r="2190" spans="1:15" ht="34.799999999999997">
      <c r="A2190" s="157" t="s">
        <v>7380</v>
      </c>
      <c r="B2190" s="157" t="s">
        <v>7381</v>
      </c>
      <c r="C2190" s="158"/>
      <c r="D2190" s="158"/>
      <c r="E2190" s="163" t="s">
        <v>4770</v>
      </c>
      <c r="F2190" s="160" t="s">
        <v>4764</v>
      </c>
      <c r="G2190" s="160" t="s">
        <v>4765</v>
      </c>
      <c r="H2190" s="161">
        <v>155</v>
      </c>
      <c r="I2190" s="162">
        <v>28</v>
      </c>
      <c r="J2190" s="161">
        <v>198.4</v>
      </c>
      <c r="K2190" s="162">
        <v>22</v>
      </c>
      <c r="L2190" s="161">
        <v>43.648000000000003</v>
      </c>
      <c r="M2190" s="161">
        <v>198.648</v>
      </c>
      <c r="N2190" s="161">
        <v>254</v>
      </c>
      <c r="O2190" s="156" t="str">
        <f t="shared" si="34"/>
        <v>VSP-ANG-007</v>
      </c>
    </row>
    <row r="2191" spans="1:15" ht="34.799999999999997">
      <c r="A2191" s="157" t="s">
        <v>7382</v>
      </c>
      <c r="B2191" s="157" t="s">
        <v>7383</v>
      </c>
      <c r="C2191" s="158"/>
      <c r="D2191" s="158"/>
      <c r="E2191" s="163" t="s">
        <v>4770</v>
      </c>
      <c r="F2191" s="160" t="s">
        <v>4764</v>
      </c>
      <c r="G2191" s="160" t="s">
        <v>4765</v>
      </c>
      <c r="H2191" s="161">
        <v>210</v>
      </c>
      <c r="I2191" s="162">
        <v>28</v>
      </c>
      <c r="J2191" s="161">
        <v>268.8</v>
      </c>
      <c r="K2191" s="162">
        <v>22</v>
      </c>
      <c r="L2191" s="161">
        <v>59.136000000000003</v>
      </c>
      <c r="M2191" s="161">
        <v>269.13600000000002</v>
      </c>
      <c r="N2191" s="161">
        <v>344</v>
      </c>
      <c r="O2191" s="156" t="str">
        <f t="shared" si="34"/>
        <v>VSP-ANG-008</v>
      </c>
    </row>
    <row r="2192" spans="1:15" ht="34.799999999999997">
      <c r="A2192" s="157" t="s">
        <v>7384</v>
      </c>
      <c r="B2192" s="157" t="s">
        <v>7385</v>
      </c>
      <c r="C2192" s="158"/>
      <c r="D2192" s="158"/>
      <c r="E2192" s="163" t="s">
        <v>4770</v>
      </c>
      <c r="F2192" s="160" t="s">
        <v>4828</v>
      </c>
      <c r="G2192" s="160" t="s">
        <v>4765</v>
      </c>
      <c r="H2192" s="161">
        <v>910</v>
      </c>
      <c r="I2192" s="162">
        <v>28</v>
      </c>
      <c r="J2192" s="161">
        <v>1165</v>
      </c>
      <c r="K2192" s="162">
        <v>22</v>
      </c>
      <c r="L2192" s="161">
        <v>256.25599999999997</v>
      </c>
      <c r="M2192" s="161">
        <v>1166</v>
      </c>
      <c r="N2192" s="161">
        <v>1493</v>
      </c>
      <c r="O2192" s="156" t="str">
        <f t="shared" si="34"/>
        <v>VSP-ANG-009</v>
      </c>
    </row>
    <row r="2193" spans="1:15" ht="34.799999999999997">
      <c r="A2193" s="157" t="s">
        <v>7386</v>
      </c>
      <c r="B2193" s="157" t="s">
        <v>7387</v>
      </c>
      <c r="C2193" s="158"/>
      <c r="D2193" s="158"/>
      <c r="E2193" s="163" t="s">
        <v>4770</v>
      </c>
      <c r="F2193" s="160" t="s">
        <v>4764</v>
      </c>
      <c r="G2193" s="160" t="s">
        <v>4765</v>
      </c>
      <c r="H2193" s="161">
        <v>210</v>
      </c>
      <c r="I2193" s="162">
        <v>28</v>
      </c>
      <c r="J2193" s="161">
        <v>268.8</v>
      </c>
      <c r="K2193" s="162">
        <v>22</v>
      </c>
      <c r="L2193" s="161">
        <v>59.136000000000003</v>
      </c>
      <c r="M2193" s="161">
        <v>269.13600000000002</v>
      </c>
      <c r="N2193" s="161">
        <v>344</v>
      </c>
      <c r="O2193" s="156" t="str">
        <f t="shared" si="34"/>
        <v>VSP-ANG-010</v>
      </c>
    </row>
    <row r="2194" spans="1:15" ht="34.799999999999997">
      <c r="A2194" s="157" t="s">
        <v>7388</v>
      </c>
      <c r="B2194" s="157" t="s">
        <v>7389</v>
      </c>
      <c r="C2194" s="158"/>
      <c r="D2194" s="158"/>
      <c r="E2194" s="163" t="s">
        <v>4770</v>
      </c>
      <c r="F2194" s="160" t="s">
        <v>4764</v>
      </c>
      <c r="G2194" s="160" t="s">
        <v>4765</v>
      </c>
      <c r="H2194" s="161">
        <v>65</v>
      </c>
      <c r="I2194" s="162">
        <v>28</v>
      </c>
      <c r="J2194" s="161">
        <v>83.2</v>
      </c>
      <c r="K2194" s="162">
        <v>22</v>
      </c>
      <c r="L2194" s="161">
        <v>18.304000000000002</v>
      </c>
      <c r="M2194" s="161">
        <v>83.304000000000002</v>
      </c>
      <c r="N2194" s="161">
        <v>107</v>
      </c>
      <c r="O2194" s="156" t="str">
        <f t="shared" si="34"/>
        <v>VSP-ANG-011</v>
      </c>
    </row>
    <row r="2195" spans="1:15" ht="34.799999999999997">
      <c r="A2195" s="157" t="s">
        <v>7390</v>
      </c>
      <c r="B2195" s="157" t="s">
        <v>7391</v>
      </c>
      <c r="C2195" s="158"/>
      <c r="D2195" s="158"/>
      <c r="E2195" s="163" t="s">
        <v>4770</v>
      </c>
      <c r="F2195" s="160" t="s">
        <v>4764</v>
      </c>
      <c r="G2195" s="160" t="s">
        <v>4765</v>
      </c>
      <c r="H2195" s="161">
        <v>65</v>
      </c>
      <c r="I2195" s="162">
        <v>28</v>
      </c>
      <c r="J2195" s="161">
        <v>83.2</v>
      </c>
      <c r="K2195" s="162">
        <v>22</v>
      </c>
      <c r="L2195" s="161">
        <v>18.304000000000002</v>
      </c>
      <c r="M2195" s="161">
        <v>83.304000000000002</v>
      </c>
      <c r="N2195" s="161">
        <v>107</v>
      </c>
      <c r="O2195" s="156" t="str">
        <f t="shared" si="34"/>
        <v>VSP-ANG-012</v>
      </c>
    </row>
    <row r="2196" spans="1:15" ht="34.799999999999997">
      <c r="A2196" s="157" t="s">
        <v>7392</v>
      </c>
      <c r="B2196" s="157" t="s">
        <v>7393</v>
      </c>
      <c r="C2196" s="158"/>
      <c r="D2196" s="158"/>
      <c r="E2196" s="163" t="s">
        <v>4770</v>
      </c>
      <c r="F2196" s="160" t="s">
        <v>4764</v>
      </c>
      <c r="G2196" s="160" t="s">
        <v>4765</v>
      </c>
      <c r="H2196" s="161">
        <v>125</v>
      </c>
      <c r="I2196" s="162">
        <v>28</v>
      </c>
      <c r="J2196" s="161">
        <v>160</v>
      </c>
      <c r="K2196" s="162">
        <v>22</v>
      </c>
      <c r="L2196" s="161">
        <v>35.200000000000003</v>
      </c>
      <c r="M2196" s="161">
        <v>160.19999999999999</v>
      </c>
      <c r="N2196" s="161">
        <v>205</v>
      </c>
      <c r="O2196" s="156" t="str">
        <f t="shared" si="34"/>
        <v>VSP-ANG-013</v>
      </c>
    </row>
    <row r="2197" spans="1:15" ht="34.799999999999997">
      <c r="A2197" s="157" t="s">
        <v>7394</v>
      </c>
      <c r="B2197" s="157" t="s">
        <v>7395</v>
      </c>
      <c r="C2197" s="158"/>
      <c r="D2197" s="158"/>
      <c r="E2197" s="163" t="s">
        <v>4770</v>
      </c>
      <c r="F2197" s="160" t="s">
        <v>4764</v>
      </c>
      <c r="G2197" s="160" t="s">
        <v>4765</v>
      </c>
      <c r="H2197" s="161">
        <v>315</v>
      </c>
      <c r="I2197" s="162">
        <v>28</v>
      </c>
      <c r="J2197" s="161">
        <v>403.2</v>
      </c>
      <c r="K2197" s="162">
        <v>22</v>
      </c>
      <c r="L2197" s="161">
        <v>88.703999999999994</v>
      </c>
      <c r="M2197" s="161">
        <v>403.70400000000001</v>
      </c>
      <c r="N2197" s="161">
        <v>517</v>
      </c>
      <c r="O2197" s="156" t="str">
        <f t="shared" si="34"/>
        <v>VSP-ANG-014</v>
      </c>
    </row>
    <row r="2198" spans="1:15" ht="34.799999999999997">
      <c r="A2198" s="157" t="s">
        <v>7396</v>
      </c>
      <c r="B2198" s="157" t="s">
        <v>7397</v>
      </c>
      <c r="C2198" s="158"/>
      <c r="D2198" s="158"/>
      <c r="E2198" s="163" t="s">
        <v>4770</v>
      </c>
      <c r="F2198" s="160" t="s">
        <v>4764</v>
      </c>
      <c r="G2198" s="160" t="s">
        <v>4765</v>
      </c>
      <c r="H2198" s="161">
        <v>50</v>
      </c>
      <c r="I2198" s="162">
        <v>28</v>
      </c>
      <c r="J2198" s="161">
        <v>64</v>
      </c>
      <c r="K2198" s="162">
        <v>22</v>
      </c>
      <c r="L2198" s="161">
        <v>14.08</v>
      </c>
      <c r="M2198" s="161">
        <v>64.08</v>
      </c>
      <c r="N2198" s="161">
        <v>82</v>
      </c>
      <c r="O2198" s="156" t="str">
        <f t="shared" si="34"/>
        <v>VSP-ANG-015</v>
      </c>
    </row>
    <row r="2199" spans="1:15" ht="34.799999999999997">
      <c r="A2199" s="157" t="s">
        <v>7398</v>
      </c>
      <c r="B2199" s="157" t="s">
        <v>7399</v>
      </c>
      <c r="C2199" s="158"/>
      <c r="D2199" s="158"/>
      <c r="E2199" s="163" t="s">
        <v>4770</v>
      </c>
      <c r="F2199" s="160" t="s">
        <v>4764</v>
      </c>
      <c r="G2199" s="160" t="s">
        <v>4765</v>
      </c>
      <c r="H2199" s="161">
        <v>50</v>
      </c>
      <c r="I2199" s="162">
        <v>28</v>
      </c>
      <c r="J2199" s="161">
        <v>64</v>
      </c>
      <c r="K2199" s="162">
        <v>22</v>
      </c>
      <c r="L2199" s="161">
        <v>14.08</v>
      </c>
      <c r="M2199" s="161">
        <v>64.08</v>
      </c>
      <c r="N2199" s="161">
        <v>82</v>
      </c>
      <c r="O2199" s="156" t="str">
        <f t="shared" si="34"/>
        <v>VSP-ANG-016</v>
      </c>
    </row>
    <row r="2200" spans="1:15" ht="34.799999999999997">
      <c r="A2200" s="157" t="s">
        <v>7400</v>
      </c>
      <c r="B2200" s="157" t="s">
        <v>7401</v>
      </c>
      <c r="C2200" s="158"/>
      <c r="D2200" s="158"/>
      <c r="E2200" s="163" t="s">
        <v>4770</v>
      </c>
      <c r="F2200" s="160" t="s">
        <v>4764</v>
      </c>
      <c r="G2200" s="160" t="s">
        <v>4765</v>
      </c>
      <c r="H2200" s="161">
        <v>305</v>
      </c>
      <c r="I2200" s="162">
        <v>28</v>
      </c>
      <c r="J2200" s="161">
        <v>390.40000000000003</v>
      </c>
      <c r="K2200" s="162">
        <v>22</v>
      </c>
      <c r="L2200" s="161">
        <v>85.888000000000005</v>
      </c>
      <c r="M2200" s="161">
        <v>390.88800000000003</v>
      </c>
      <c r="N2200" s="161">
        <v>500</v>
      </c>
      <c r="O2200" s="156" t="str">
        <f t="shared" si="34"/>
        <v>VSP-ANG-017</v>
      </c>
    </row>
    <row r="2201" spans="1:15" ht="34.799999999999997">
      <c r="A2201" s="157" t="s">
        <v>7402</v>
      </c>
      <c r="B2201" s="157" t="s">
        <v>7403</v>
      </c>
      <c r="C2201" s="158"/>
      <c r="D2201" s="158"/>
      <c r="E2201" s="163" t="s">
        <v>4770</v>
      </c>
      <c r="F2201" s="160" t="s">
        <v>4764</v>
      </c>
      <c r="G2201" s="160" t="s">
        <v>4765</v>
      </c>
      <c r="H2201" s="161">
        <v>345</v>
      </c>
      <c r="I2201" s="162">
        <v>28</v>
      </c>
      <c r="J2201" s="161">
        <v>441.6</v>
      </c>
      <c r="K2201" s="162">
        <v>22</v>
      </c>
      <c r="L2201" s="161">
        <v>97.152000000000001</v>
      </c>
      <c r="M2201" s="161">
        <v>442.15199999999999</v>
      </c>
      <c r="N2201" s="161">
        <v>566</v>
      </c>
      <c r="O2201" s="156" t="str">
        <f t="shared" si="34"/>
        <v>VSP-ANG-018</v>
      </c>
    </row>
    <row r="2202" spans="1:15" ht="34.799999999999997">
      <c r="A2202" s="157" t="s">
        <v>7404</v>
      </c>
      <c r="B2202" s="157" t="s">
        <v>7405</v>
      </c>
      <c r="C2202" s="158"/>
      <c r="D2202" s="158"/>
      <c r="E2202" s="163" t="s">
        <v>4770</v>
      </c>
      <c r="F2202" s="160" t="s">
        <v>4764</v>
      </c>
      <c r="G2202" s="160" t="s">
        <v>4765</v>
      </c>
      <c r="H2202" s="161">
        <v>70</v>
      </c>
      <c r="I2202" s="162">
        <v>28</v>
      </c>
      <c r="J2202" s="161">
        <v>89.600000000000009</v>
      </c>
      <c r="K2202" s="162">
        <v>22</v>
      </c>
      <c r="L2202" s="161">
        <v>19.712000000000003</v>
      </c>
      <c r="M2202" s="161">
        <v>89.712000000000003</v>
      </c>
      <c r="N2202" s="161">
        <v>115</v>
      </c>
      <c r="O2202" s="156" t="str">
        <f t="shared" si="34"/>
        <v>VSP-ANG-019</v>
      </c>
    </row>
    <row r="2203" spans="1:15" ht="34.799999999999997">
      <c r="A2203" s="157" t="s">
        <v>7406</v>
      </c>
      <c r="B2203" s="157" t="s">
        <v>7407</v>
      </c>
      <c r="C2203" s="158"/>
      <c r="D2203" s="158"/>
      <c r="E2203" s="163" t="s">
        <v>4770</v>
      </c>
      <c r="F2203" s="160" t="s">
        <v>4764</v>
      </c>
      <c r="G2203" s="160" t="s">
        <v>4765</v>
      </c>
      <c r="H2203" s="161">
        <v>140</v>
      </c>
      <c r="I2203" s="162">
        <v>28</v>
      </c>
      <c r="J2203" s="161">
        <v>179.20000000000002</v>
      </c>
      <c r="K2203" s="162">
        <v>22</v>
      </c>
      <c r="L2203" s="161">
        <v>39.424000000000007</v>
      </c>
      <c r="M2203" s="161">
        <v>179.42400000000001</v>
      </c>
      <c r="N2203" s="161">
        <v>230</v>
      </c>
      <c r="O2203" s="156" t="str">
        <f t="shared" si="34"/>
        <v>VSP-ANG-020</v>
      </c>
    </row>
    <row r="2204" spans="1:15" ht="34.799999999999997">
      <c r="A2204" s="157" t="s">
        <v>7408</v>
      </c>
      <c r="B2204" s="157" t="s">
        <v>7409</v>
      </c>
      <c r="C2204" s="158"/>
      <c r="D2204" s="158"/>
      <c r="E2204" s="163" t="s">
        <v>4770</v>
      </c>
      <c r="F2204" s="160" t="s">
        <v>4828</v>
      </c>
      <c r="G2204" s="160" t="s">
        <v>4765</v>
      </c>
      <c r="H2204" s="161">
        <v>530</v>
      </c>
      <c r="I2204" s="162">
        <v>28</v>
      </c>
      <c r="J2204" s="161">
        <v>678.4</v>
      </c>
      <c r="K2204" s="162">
        <v>22</v>
      </c>
      <c r="L2204" s="161">
        <v>149.24799999999999</v>
      </c>
      <c r="M2204" s="161">
        <v>679.24800000000005</v>
      </c>
      <c r="N2204" s="161">
        <v>869</v>
      </c>
      <c r="O2204" s="156" t="str">
        <f t="shared" si="34"/>
        <v>VSP-ANG-021</v>
      </c>
    </row>
    <row r="2205" spans="1:15" ht="34.799999999999997">
      <c r="A2205" s="157" t="s">
        <v>7410</v>
      </c>
      <c r="B2205" s="157" t="s">
        <v>7411</v>
      </c>
      <c r="C2205" s="158"/>
      <c r="D2205" s="158"/>
      <c r="E2205" s="163" t="s">
        <v>4770</v>
      </c>
      <c r="F2205" s="160" t="s">
        <v>4828</v>
      </c>
      <c r="G2205" s="160" t="s">
        <v>4765</v>
      </c>
      <c r="H2205" s="161">
        <v>1060</v>
      </c>
      <c r="I2205" s="162">
        <v>28</v>
      </c>
      <c r="J2205" s="161">
        <v>1357</v>
      </c>
      <c r="K2205" s="162">
        <v>22</v>
      </c>
      <c r="L2205" s="161">
        <v>298.49599999999998</v>
      </c>
      <c r="M2205" s="161">
        <v>1358</v>
      </c>
      <c r="N2205" s="161">
        <v>1739</v>
      </c>
      <c r="O2205" s="156" t="str">
        <f t="shared" si="34"/>
        <v>VSP-ANG-022</v>
      </c>
    </row>
    <row r="2206" spans="1:15" ht="34.799999999999997">
      <c r="A2206" s="157" t="s">
        <v>7412</v>
      </c>
      <c r="B2206" s="157" t="s">
        <v>7413</v>
      </c>
      <c r="C2206" s="158"/>
      <c r="D2206" s="158"/>
      <c r="E2206" s="163" t="s">
        <v>4770</v>
      </c>
      <c r="F2206" s="160" t="s">
        <v>4764</v>
      </c>
      <c r="G2206" s="160" t="s">
        <v>4765</v>
      </c>
      <c r="H2206" s="161">
        <v>70</v>
      </c>
      <c r="I2206" s="162">
        <v>28</v>
      </c>
      <c r="J2206" s="161">
        <v>89.600000000000009</v>
      </c>
      <c r="K2206" s="162">
        <v>22</v>
      </c>
      <c r="L2206" s="161">
        <v>19.712000000000003</v>
      </c>
      <c r="M2206" s="161">
        <v>89.712000000000003</v>
      </c>
      <c r="N2206" s="161">
        <v>115</v>
      </c>
      <c r="O2206" s="156" t="str">
        <f t="shared" si="34"/>
        <v>VSP-ANG-023</v>
      </c>
    </row>
    <row r="2207" spans="1:15" ht="34.799999999999997">
      <c r="A2207" s="157" t="s">
        <v>7414</v>
      </c>
      <c r="B2207" s="157" t="s">
        <v>7415</v>
      </c>
      <c r="C2207" s="158"/>
      <c r="D2207" s="158"/>
      <c r="E2207" s="163" t="s">
        <v>4770</v>
      </c>
      <c r="F2207" s="160" t="s">
        <v>4764</v>
      </c>
      <c r="G2207" s="160" t="s">
        <v>4765</v>
      </c>
      <c r="H2207" s="161">
        <v>70</v>
      </c>
      <c r="I2207" s="162">
        <v>28</v>
      </c>
      <c r="J2207" s="161">
        <v>89.600000000000009</v>
      </c>
      <c r="K2207" s="162">
        <v>22</v>
      </c>
      <c r="L2207" s="161">
        <v>19.712000000000003</v>
      </c>
      <c r="M2207" s="161">
        <v>89.712000000000003</v>
      </c>
      <c r="N2207" s="161">
        <v>115</v>
      </c>
      <c r="O2207" s="156" t="str">
        <f t="shared" si="34"/>
        <v>VSP-ANG-024</v>
      </c>
    </row>
    <row r="2208" spans="1:15" ht="34.799999999999997">
      <c r="A2208" s="157" t="s">
        <v>7416</v>
      </c>
      <c r="B2208" s="157" t="s">
        <v>7417</v>
      </c>
      <c r="C2208" s="158"/>
      <c r="D2208" s="158"/>
      <c r="E2208" s="163" t="s">
        <v>4770</v>
      </c>
      <c r="F2208" s="160" t="s">
        <v>4764</v>
      </c>
      <c r="G2208" s="160" t="s">
        <v>4765</v>
      </c>
      <c r="H2208" s="161">
        <v>275</v>
      </c>
      <c r="I2208" s="162">
        <v>28</v>
      </c>
      <c r="J2208" s="161">
        <v>352</v>
      </c>
      <c r="K2208" s="162">
        <v>22</v>
      </c>
      <c r="L2208" s="161">
        <v>77.44</v>
      </c>
      <c r="M2208" s="161">
        <v>352.44</v>
      </c>
      <c r="N2208" s="161">
        <v>451</v>
      </c>
      <c r="O2208" s="156" t="str">
        <f t="shared" si="34"/>
        <v>VSP-ANG-025</v>
      </c>
    </row>
    <row r="2209" spans="1:15" ht="34.799999999999997">
      <c r="A2209" s="157" t="s">
        <v>7418</v>
      </c>
      <c r="B2209" s="157" t="s">
        <v>7419</v>
      </c>
      <c r="C2209" s="158"/>
      <c r="D2209" s="158"/>
      <c r="E2209" s="163" t="s">
        <v>4770</v>
      </c>
      <c r="F2209" s="160" t="s">
        <v>4764</v>
      </c>
      <c r="G2209" s="160" t="s">
        <v>4765</v>
      </c>
      <c r="H2209" s="161">
        <v>345</v>
      </c>
      <c r="I2209" s="162">
        <v>28</v>
      </c>
      <c r="J2209" s="161">
        <v>441.6</v>
      </c>
      <c r="K2209" s="162">
        <v>22</v>
      </c>
      <c r="L2209" s="161">
        <v>97.152000000000001</v>
      </c>
      <c r="M2209" s="161">
        <v>442.15199999999999</v>
      </c>
      <c r="N2209" s="161">
        <v>566</v>
      </c>
      <c r="O2209" s="156" t="str">
        <f t="shared" si="34"/>
        <v>VSP-ANG-026</v>
      </c>
    </row>
    <row r="2210" spans="1:15" ht="34.799999999999997">
      <c r="A2210" s="157" t="s">
        <v>7420</v>
      </c>
      <c r="B2210" s="157" t="s">
        <v>7421</v>
      </c>
      <c r="C2210" s="158"/>
      <c r="D2210" s="158"/>
      <c r="E2210" s="163" t="s">
        <v>4770</v>
      </c>
      <c r="F2210" s="160" t="s">
        <v>4764</v>
      </c>
      <c r="G2210" s="160" t="s">
        <v>4765</v>
      </c>
      <c r="H2210" s="161">
        <v>140</v>
      </c>
      <c r="I2210" s="162">
        <v>28</v>
      </c>
      <c r="J2210" s="161">
        <v>179.20000000000002</v>
      </c>
      <c r="K2210" s="162">
        <v>22</v>
      </c>
      <c r="L2210" s="161">
        <v>39.424000000000007</v>
      </c>
      <c r="M2210" s="161">
        <v>179.42400000000001</v>
      </c>
      <c r="N2210" s="161">
        <v>230</v>
      </c>
      <c r="O2210" s="156" t="str">
        <f t="shared" si="34"/>
        <v>VSP-ANG-027</v>
      </c>
    </row>
    <row r="2211" spans="1:15" ht="34.799999999999997">
      <c r="A2211" s="157" t="s">
        <v>7422</v>
      </c>
      <c r="B2211" s="157" t="s">
        <v>7423</v>
      </c>
      <c r="C2211" s="158"/>
      <c r="D2211" s="158"/>
      <c r="E2211" s="163" t="s">
        <v>4770</v>
      </c>
      <c r="F2211" s="160" t="s">
        <v>4764</v>
      </c>
      <c r="G2211" s="160" t="s">
        <v>4765</v>
      </c>
      <c r="H2211" s="161">
        <v>70</v>
      </c>
      <c r="I2211" s="162">
        <v>28</v>
      </c>
      <c r="J2211" s="161">
        <v>89.600000000000009</v>
      </c>
      <c r="K2211" s="162">
        <v>22</v>
      </c>
      <c r="L2211" s="161">
        <v>19.712000000000003</v>
      </c>
      <c r="M2211" s="161">
        <v>89.712000000000003</v>
      </c>
      <c r="N2211" s="161">
        <v>115</v>
      </c>
      <c r="O2211" s="156" t="str">
        <f t="shared" si="34"/>
        <v>VSP-ANG-029</v>
      </c>
    </row>
    <row r="2212" spans="1:15" ht="34.799999999999997">
      <c r="A2212" s="157" t="s">
        <v>7424</v>
      </c>
      <c r="B2212" s="157" t="s">
        <v>7425</v>
      </c>
      <c r="C2212" s="158"/>
      <c r="D2212" s="158"/>
      <c r="E2212" s="163" t="s">
        <v>4770</v>
      </c>
      <c r="F2212" s="160" t="s">
        <v>4828</v>
      </c>
      <c r="G2212" s="160" t="s">
        <v>4765</v>
      </c>
      <c r="H2212" s="161">
        <v>2725</v>
      </c>
      <c r="I2212" s="162">
        <v>18</v>
      </c>
      <c r="J2212" s="161">
        <v>3216</v>
      </c>
      <c r="K2212" s="162">
        <v>22</v>
      </c>
      <c r="L2212" s="161">
        <v>707.41</v>
      </c>
      <c r="M2212" s="161">
        <v>3432</v>
      </c>
      <c r="N2212" s="161">
        <v>4050</v>
      </c>
      <c r="O2212" s="156" t="str">
        <f t="shared" si="34"/>
        <v>VSP-ANG-030</v>
      </c>
    </row>
    <row r="2213" spans="1:15" ht="34.799999999999997">
      <c r="A2213" s="157" t="s">
        <v>7426</v>
      </c>
      <c r="B2213" s="157" t="s">
        <v>7427</v>
      </c>
      <c r="C2213" s="158"/>
      <c r="D2213" s="158"/>
      <c r="E2213" s="163" t="s">
        <v>4770</v>
      </c>
      <c r="F2213" s="160" t="s">
        <v>4828</v>
      </c>
      <c r="G2213" s="160" t="s">
        <v>4765</v>
      </c>
      <c r="H2213" s="161">
        <v>905</v>
      </c>
      <c r="I2213" s="162">
        <v>28</v>
      </c>
      <c r="J2213" s="161">
        <v>1158</v>
      </c>
      <c r="K2213" s="162">
        <v>22</v>
      </c>
      <c r="L2213" s="161">
        <v>254.84800000000001</v>
      </c>
      <c r="M2213" s="161">
        <v>1160</v>
      </c>
      <c r="N2213" s="161">
        <v>1485</v>
      </c>
      <c r="O2213" s="156" t="str">
        <f t="shared" si="34"/>
        <v>VSP-ANG-031</v>
      </c>
    </row>
    <row r="2214" spans="1:15" ht="34.799999999999997">
      <c r="A2214" s="157" t="s">
        <v>7428</v>
      </c>
      <c r="B2214" s="157" t="s">
        <v>7429</v>
      </c>
      <c r="C2214" s="158"/>
      <c r="D2214" s="158"/>
      <c r="E2214" s="163" t="s">
        <v>4770</v>
      </c>
      <c r="F2214" s="160" t="s">
        <v>4764</v>
      </c>
      <c r="G2214" s="160" t="s">
        <v>4765</v>
      </c>
      <c r="H2214" s="161">
        <v>30</v>
      </c>
      <c r="I2214" s="162">
        <v>28</v>
      </c>
      <c r="J2214" s="161">
        <v>38.4</v>
      </c>
      <c r="K2214" s="162">
        <v>22</v>
      </c>
      <c r="L2214" s="161">
        <v>8.4480000000000004</v>
      </c>
      <c r="M2214" s="161">
        <v>38.448</v>
      </c>
      <c r="N2214" s="161">
        <v>49</v>
      </c>
      <c r="O2214" s="156" t="str">
        <f t="shared" si="34"/>
        <v>VSP-ANG-032</v>
      </c>
    </row>
    <row r="2215" spans="1:15" ht="34.799999999999997">
      <c r="A2215" s="157" t="s">
        <v>7430</v>
      </c>
      <c r="B2215" s="157" t="s">
        <v>7431</v>
      </c>
      <c r="C2215" s="158"/>
      <c r="D2215" s="158"/>
      <c r="E2215" s="163" t="s">
        <v>4770</v>
      </c>
      <c r="F2215" s="160" t="s">
        <v>4764</v>
      </c>
      <c r="G2215" s="160" t="s">
        <v>4765</v>
      </c>
      <c r="H2215" s="161">
        <v>190</v>
      </c>
      <c r="I2215" s="162">
        <v>28</v>
      </c>
      <c r="J2215" s="161">
        <v>243.20000000000002</v>
      </c>
      <c r="K2215" s="162">
        <v>22</v>
      </c>
      <c r="L2215" s="161">
        <v>53.504000000000005</v>
      </c>
      <c r="M2215" s="161">
        <v>243.50400000000002</v>
      </c>
      <c r="N2215" s="161">
        <v>312</v>
      </c>
      <c r="O2215" s="156" t="str">
        <f t="shared" si="34"/>
        <v>VSP-ANG-033</v>
      </c>
    </row>
    <row r="2216" spans="1:15" ht="34.799999999999997">
      <c r="A2216" s="157" t="s">
        <v>7432</v>
      </c>
      <c r="B2216" s="157" t="s">
        <v>7433</v>
      </c>
      <c r="C2216" s="158"/>
      <c r="D2216" s="158"/>
      <c r="E2216" s="163" t="s">
        <v>4770</v>
      </c>
      <c r="F2216" s="160" t="s">
        <v>4764</v>
      </c>
      <c r="G2216" s="160" t="s">
        <v>4765</v>
      </c>
      <c r="H2216" s="161">
        <v>70</v>
      </c>
      <c r="I2216" s="162">
        <v>28</v>
      </c>
      <c r="J2216" s="161">
        <v>89.600000000000009</v>
      </c>
      <c r="K2216" s="162">
        <v>22</v>
      </c>
      <c r="L2216" s="161">
        <v>19.712000000000003</v>
      </c>
      <c r="M2216" s="161">
        <v>89.712000000000003</v>
      </c>
      <c r="N2216" s="161">
        <v>115</v>
      </c>
      <c r="O2216" s="156" t="str">
        <f t="shared" si="34"/>
        <v>VSP-ANG-034</v>
      </c>
    </row>
    <row r="2217" spans="1:15" ht="34.799999999999997">
      <c r="A2217" s="157" t="s">
        <v>7434</v>
      </c>
      <c r="B2217" s="157" t="s">
        <v>7435</v>
      </c>
      <c r="C2217" s="158"/>
      <c r="D2217" s="158"/>
      <c r="E2217" s="163" t="s">
        <v>4770</v>
      </c>
      <c r="F2217" s="160" t="s">
        <v>4764</v>
      </c>
      <c r="G2217" s="160" t="s">
        <v>4765</v>
      </c>
      <c r="H2217" s="161">
        <v>305</v>
      </c>
      <c r="I2217" s="162">
        <v>28</v>
      </c>
      <c r="J2217" s="161">
        <v>390.40000000000003</v>
      </c>
      <c r="K2217" s="162">
        <v>22</v>
      </c>
      <c r="L2217" s="161">
        <v>85.888000000000005</v>
      </c>
      <c r="M2217" s="161">
        <v>390.88800000000003</v>
      </c>
      <c r="N2217" s="161">
        <v>500</v>
      </c>
      <c r="O2217" s="156" t="str">
        <f t="shared" si="34"/>
        <v>VSP-ANG-035</v>
      </c>
    </row>
    <row r="2218" spans="1:15" ht="34.799999999999997">
      <c r="A2218" s="157" t="s">
        <v>7436</v>
      </c>
      <c r="B2218" s="157" t="s">
        <v>7437</v>
      </c>
      <c r="C2218" s="158"/>
      <c r="D2218" s="158"/>
      <c r="E2218" s="163" t="s">
        <v>4770</v>
      </c>
      <c r="F2218" s="160" t="s">
        <v>4764</v>
      </c>
      <c r="G2218" s="160" t="s">
        <v>4765</v>
      </c>
      <c r="H2218" s="161">
        <v>30</v>
      </c>
      <c r="I2218" s="162">
        <v>28</v>
      </c>
      <c r="J2218" s="161">
        <v>38.4</v>
      </c>
      <c r="K2218" s="162">
        <v>22</v>
      </c>
      <c r="L2218" s="161">
        <v>8.4480000000000004</v>
      </c>
      <c r="M2218" s="161">
        <v>38.448</v>
      </c>
      <c r="N2218" s="161">
        <v>49</v>
      </c>
      <c r="O2218" s="156" t="str">
        <f t="shared" si="34"/>
        <v>VSP-ANG-036</v>
      </c>
    </row>
    <row r="2219" spans="1:15" ht="34.799999999999997">
      <c r="A2219" s="157" t="s">
        <v>7438</v>
      </c>
      <c r="B2219" s="157" t="s">
        <v>7439</v>
      </c>
      <c r="C2219" s="158"/>
      <c r="D2219" s="158"/>
      <c r="E2219" s="163" t="s">
        <v>4770</v>
      </c>
      <c r="F2219" s="160" t="s">
        <v>4764</v>
      </c>
      <c r="G2219" s="160" t="s">
        <v>4765</v>
      </c>
      <c r="H2219" s="161">
        <v>55</v>
      </c>
      <c r="I2219" s="162">
        <v>28</v>
      </c>
      <c r="J2219" s="161">
        <v>70.400000000000006</v>
      </c>
      <c r="K2219" s="162">
        <v>22</v>
      </c>
      <c r="L2219" s="161">
        <v>15.488000000000001</v>
      </c>
      <c r="M2219" s="161">
        <v>70.488</v>
      </c>
      <c r="N2219" s="161">
        <v>90</v>
      </c>
      <c r="O2219" s="156" t="str">
        <f t="shared" si="34"/>
        <v>VSP-ANG-037</v>
      </c>
    </row>
    <row r="2220" spans="1:15" ht="34.799999999999997">
      <c r="A2220" s="157" t="s">
        <v>7440</v>
      </c>
      <c r="B2220" s="157" t="s">
        <v>7441</v>
      </c>
      <c r="C2220" s="158"/>
      <c r="D2220" s="158"/>
      <c r="E2220" s="163" t="s">
        <v>4770</v>
      </c>
      <c r="F2220" s="160" t="s">
        <v>4764</v>
      </c>
      <c r="G2220" s="160" t="s">
        <v>4765</v>
      </c>
      <c r="H2220" s="161">
        <v>65</v>
      </c>
      <c r="I2220" s="162">
        <v>28</v>
      </c>
      <c r="J2220" s="161">
        <v>83.2</v>
      </c>
      <c r="K2220" s="162">
        <v>22</v>
      </c>
      <c r="L2220" s="161">
        <v>18.304000000000002</v>
      </c>
      <c r="M2220" s="161">
        <v>83.304000000000002</v>
      </c>
      <c r="N2220" s="161">
        <v>107</v>
      </c>
      <c r="O2220" s="156" t="str">
        <f t="shared" si="34"/>
        <v>VSP-ANG-038</v>
      </c>
    </row>
    <row r="2221" spans="1:15" ht="34.799999999999997">
      <c r="A2221" s="157" t="s">
        <v>7442</v>
      </c>
      <c r="B2221" s="157" t="s">
        <v>7443</v>
      </c>
      <c r="C2221" s="158"/>
      <c r="D2221" s="158"/>
      <c r="E2221" s="163" t="s">
        <v>4770</v>
      </c>
      <c r="F2221" s="160" t="s">
        <v>4764</v>
      </c>
      <c r="G2221" s="160" t="s">
        <v>4765</v>
      </c>
      <c r="H2221" s="161">
        <v>45</v>
      </c>
      <c r="I2221" s="162">
        <v>28</v>
      </c>
      <c r="J2221" s="161">
        <v>57.6</v>
      </c>
      <c r="K2221" s="162">
        <v>22</v>
      </c>
      <c r="L2221" s="161">
        <v>12.672000000000001</v>
      </c>
      <c r="M2221" s="161">
        <v>57.671999999999997</v>
      </c>
      <c r="N2221" s="161">
        <v>74</v>
      </c>
      <c r="O2221" s="156" t="str">
        <f t="shared" si="34"/>
        <v>VSP-ANG-039</v>
      </c>
    </row>
    <row r="2222" spans="1:15" ht="34.799999999999997">
      <c r="A2222" s="157" t="s">
        <v>7444</v>
      </c>
      <c r="B2222" s="157" t="s">
        <v>7445</v>
      </c>
      <c r="C2222" s="158"/>
      <c r="D2222" s="158"/>
      <c r="E2222" s="163" t="s">
        <v>4770</v>
      </c>
      <c r="F2222" s="160" t="s">
        <v>4764</v>
      </c>
      <c r="G2222" s="160" t="s">
        <v>4765</v>
      </c>
      <c r="H2222" s="161">
        <v>140</v>
      </c>
      <c r="I2222" s="162">
        <v>28</v>
      </c>
      <c r="J2222" s="161">
        <v>179.20000000000002</v>
      </c>
      <c r="K2222" s="162">
        <v>22</v>
      </c>
      <c r="L2222" s="161">
        <v>39.424000000000007</v>
      </c>
      <c r="M2222" s="161">
        <v>179.42400000000001</v>
      </c>
      <c r="N2222" s="161">
        <v>230</v>
      </c>
      <c r="O2222" s="156" t="str">
        <f t="shared" si="34"/>
        <v>VSP-ANG-040</v>
      </c>
    </row>
    <row r="2223" spans="1:15" ht="34.799999999999997">
      <c r="A2223" s="157" t="s">
        <v>7446</v>
      </c>
      <c r="B2223" s="157" t="s">
        <v>7447</v>
      </c>
      <c r="C2223" s="158"/>
      <c r="D2223" s="158"/>
      <c r="E2223" s="163" t="s">
        <v>4770</v>
      </c>
      <c r="F2223" s="160" t="s">
        <v>4764</v>
      </c>
      <c r="G2223" s="160" t="s">
        <v>4765</v>
      </c>
      <c r="H2223" s="161">
        <v>15</v>
      </c>
      <c r="I2223" s="162">
        <v>28</v>
      </c>
      <c r="J2223" s="161">
        <v>19.2</v>
      </c>
      <c r="K2223" s="162">
        <v>22</v>
      </c>
      <c r="L2223" s="161">
        <v>4.2240000000000002</v>
      </c>
      <c r="M2223" s="161">
        <v>19.224</v>
      </c>
      <c r="N2223" s="161">
        <v>25</v>
      </c>
      <c r="O2223" s="156" t="str">
        <f t="shared" si="34"/>
        <v>VSP-ANG-041</v>
      </c>
    </row>
    <row r="2224" spans="1:15" ht="34.799999999999997">
      <c r="A2224" s="157" t="s">
        <v>7448</v>
      </c>
      <c r="B2224" s="157" t="s">
        <v>7449</v>
      </c>
      <c r="C2224" s="158"/>
      <c r="D2224" s="158"/>
      <c r="E2224" s="163" t="s">
        <v>4770</v>
      </c>
      <c r="F2224" s="160" t="s">
        <v>4764</v>
      </c>
      <c r="G2224" s="160" t="s">
        <v>4765</v>
      </c>
      <c r="H2224" s="161">
        <v>70</v>
      </c>
      <c r="I2224" s="162">
        <v>28</v>
      </c>
      <c r="J2224" s="161">
        <v>89.600000000000009</v>
      </c>
      <c r="K2224" s="162">
        <v>22</v>
      </c>
      <c r="L2224" s="161">
        <v>19.712000000000003</v>
      </c>
      <c r="M2224" s="161">
        <v>89.712000000000003</v>
      </c>
      <c r="N2224" s="161">
        <v>115</v>
      </c>
      <c r="O2224" s="156" t="str">
        <f t="shared" si="34"/>
        <v>VSP-ANG-042</v>
      </c>
    </row>
    <row r="2225" spans="1:15" ht="34.799999999999997">
      <c r="A2225" s="157" t="s">
        <v>7450</v>
      </c>
      <c r="B2225" s="157" t="s">
        <v>7451</v>
      </c>
      <c r="C2225" s="158"/>
      <c r="D2225" s="158"/>
      <c r="E2225" s="163" t="s">
        <v>4770</v>
      </c>
      <c r="F2225" s="160" t="s">
        <v>4764</v>
      </c>
      <c r="G2225" s="160" t="s">
        <v>4765</v>
      </c>
      <c r="H2225" s="161">
        <v>70</v>
      </c>
      <c r="I2225" s="162">
        <v>28</v>
      </c>
      <c r="J2225" s="161">
        <v>89.600000000000009</v>
      </c>
      <c r="K2225" s="162">
        <v>22</v>
      </c>
      <c r="L2225" s="161">
        <v>19.712000000000003</v>
      </c>
      <c r="M2225" s="161">
        <v>89.712000000000003</v>
      </c>
      <c r="N2225" s="161">
        <v>115</v>
      </c>
      <c r="O2225" s="156" t="str">
        <f t="shared" si="34"/>
        <v>VSP-ANG-043</v>
      </c>
    </row>
    <row r="2226" spans="1:15" ht="34.799999999999997">
      <c r="A2226" s="157" t="s">
        <v>7452</v>
      </c>
      <c r="B2226" s="157" t="s">
        <v>7453</v>
      </c>
      <c r="C2226" s="158"/>
      <c r="D2226" s="158"/>
      <c r="E2226" s="163" t="s">
        <v>4770</v>
      </c>
      <c r="F2226" s="160" t="s">
        <v>4764</v>
      </c>
      <c r="G2226" s="160" t="s">
        <v>4767</v>
      </c>
      <c r="H2226" s="161">
        <v>115</v>
      </c>
      <c r="I2226" s="162">
        <v>28</v>
      </c>
      <c r="J2226" s="161">
        <v>147.20000000000002</v>
      </c>
      <c r="K2226" s="162">
        <v>22</v>
      </c>
      <c r="L2226" s="161">
        <v>32.384000000000007</v>
      </c>
      <c r="M2226" s="161">
        <v>147.38400000000001</v>
      </c>
      <c r="N2226" s="161">
        <v>189</v>
      </c>
      <c r="O2226" s="156" t="str">
        <f t="shared" si="34"/>
        <v>VSP-ANG-044</v>
      </c>
    </row>
    <row r="2227" spans="1:15" ht="34.799999999999997">
      <c r="A2227" s="157" t="s">
        <v>7454</v>
      </c>
      <c r="B2227" s="157" t="s">
        <v>7455</v>
      </c>
      <c r="C2227" s="158"/>
      <c r="D2227" s="158"/>
      <c r="E2227" s="163" t="s">
        <v>4770</v>
      </c>
      <c r="F2227" s="160" t="s">
        <v>4764</v>
      </c>
      <c r="G2227" s="160" t="s">
        <v>4765</v>
      </c>
      <c r="H2227" s="161">
        <v>140</v>
      </c>
      <c r="I2227" s="162">
        <v>28</v>
      </c>
      <c r="J2227" s="161">
        <v>179.20000000000002</v>
      </c>
      <c r="K2227" s="162">
        <v>22</v>
      </c>
      <c r="L2227" s="161">
        <v>39.424000000000007</v>
      </c>
      <c r="M2227" s="161">
        <v>179.42400000000001</v>
      </c>
      <c r="N2227" s="161">
        <v>230</v>
      </c>
      <c r="O2227" s="156" t="str">
        <f t="shared" si="34"/>
        <v>VSP-ANG-045</v>
      </c>
    </row>
    <row r="2228" spans="1:15" ht="34.799999999999997">
      <c r="A2228" s="157" t="s">
        <v>7456</v>
      </c>
      <c r="B2228" s="157" t="s">
        <v>7457</v>
      </c>
      <c r="C2228" s="158"/>
      <c r="D2228" s="158"/>
      <c r="E2228" s="163" t="s">
        <v>4770</v>
      </c>
      <c r="F2228" s="160" t="s">
        <v>4764</v>
      </c>
      <c r="G2228" s="160" t="s">
        <v>4765</v>
      </c>
      <c r="H2228" s="161">
        <v>30</v>
      </c>
      <c r="I2228" s="162">
        <v>28</v>
      </c>
      <c r="J2228" s="161">
        <v>38.4</v>
      </c>
      <c r="K2228" s="162">
        <v>22</v>
      </c>
      <c r="L2228" s="161">
        <v>8.4480000000000004</v>
      </c>
      <c r="M2228" s="161">
        <v>38.448</v>
      </c>
      <c r="N2228" s="161">
        <v>49</v>
      </c>
      <c r="O2228" s="156" t="str">
        <f t="shared" si="34"/>
        <v>VSP-ANG-046</v>
      </c>
    </row>
    <row r="2229" spans="1:15" ht="34.799999999999997">
      <c r="A2229" s="157" t="s">
        <v>7458</v>
      </c>
      <c r="B2229" s="157" t="s">
        <v>7459</v>
      </c>
      <c r="C2229" s="158"/>
      <c r="D2229" s="158"/>
      <c r="E2229" s="163" t="s">
        <v>4770</v>
      </c>
      <c r="F2229" s="160" t="s">
        <v>4764</v>
      </c>
      <c r="G2229" s="160" t="s">
        <v>4765</v>
      </c>
      <c r="H2229" s="161">
        <v>85</v>
      </c>
      <c r="I2229" s="162">
        <v>28</v>
      </c>
      <c r="J2229" s="161">
        <v>108.8</v>
      </c>
      <c r="K2229" s="162">
        <v>22</v>
      </c>
      <c r="L2229" s="161">
        <v>23.936</v>
      </c>
      <c r="M2229" s="161">
        <v>108.93600000000001</v>
      </c>
      <c r="N2229" s="161">
        <v>139</v>
      </c>
      <c r="O2229" s="156" t="str">
        <f t="shared" si="34"/>
        <v>VSP-ANG-047</v>
      </c>
    </row>
    <row r="2230" spans="1:15" ht="34.799999999999997">
      <c r="A2230" s="157" t="s">
        <v>7460</v>
      </c>
      <c r="B2230" s="157" t="s">
        <v>7461</v>
      </c>
      <c r="C2230" s="158"/>
      <c r="D2230" s="158"/>
      <c r="E2230" s="163" t="s">
        <v>4770</v>
      </c>
      <c r="F2230" s="160" t="s">
        <v>4764</v>
      </c>
      <c r="G2230" s="160" t="s">
        <v>4765</v>
      </c>
      <c r="H2230" s="161">
        <v>30</v>
      </c>
      <c r="I2230" s="162">
        <v>28</v>
      </c>
      <c r="J2230" s="161">
        <v>38.4</v>
      </c>
      <c r="K2230" s="162">
        <v>22</v>
      </c>
      <c r="L2230" s="161">
        <v>8.4480000000000004</v>
      </c>
      <c r="M2230" s="161">
        <v>38.448</v>
      </c>
      <c r="N2230" s="161">
        <v>49</v>
      </c>
      <c r="O2230" s="156" t="str">
        <f t="shared" si="34"/>
        <v>VSP-ANG-048</v>
      </c>
    </row>
    <row r="2231" spans="1:15" ht="34.799999999999997">
      <c r="A2231" s="157" t="s">
        <v>7462</v>
      </c>
      <c r="B2231" s="157" t="s">
        <v>7463</v>
      </c>
      <c r="C2231" s="158"/>
      <c r="D2231" s="158"/>
      <c r="E2231" s="163" t="s">
        <v>4770</v>
      </c>
      <c r="F2231" s="160" t="s">
        <v>4764</v>
      </c>
      <c r="G2231" s="160" t="s">
        <v>4765</v>
      </c>
      <c r="H2231" s="161">
        <v>15</v>
      </c>
      <c r="I2231" s="162">
        <v>28</v>
      </c>
      <c r="J2231" s="161">
        <v>19.2</v>
      </c>
      <c r="K2231" s="162">
        <v>22</v>
      </c>
      <c r="L2231" s="161">
        <v>4.2240000000000002</v>
      </c>
      <c r="M2231" s="161">
        <v>19.224</v>
      </c>
      <c r="N2231" s="161">
        <v>25</v>
      </c>
      <c r="O2231" s="156" t="str">
        <f t="shared" si="34"/>
        <v>VSP-ANG-049</v>
      </c>
    </row>
    <row r="2232" spans="1:15" ht="34.799999999999997">
      <c r="A2232" s="157" t="s">
        <v>7464</v>
      </c>
      <c r="B2232" s="157" t="s">
        <v>7465</v>
      </c>
      <c r="C2232" s="158"/>
      <c r="D2232" s="158"/>
      <c r="E2232" s="163" t="s">
        <v>4770</v>
      </c>
      <c r="F2232" s="160" t="s">
        <v>4764</v>
      </c>
      <c r="G2232" s="160" t="s">
        <v>4765</v>
      </c>
      <c r="H2232" s="161">
        <v>160</v>
      </c>
      <c r="I2232" s="162">
        <v>28</v>
      </c>
      <c r="J2232" s="161">
        <v>204.8</v>
      </c>
      <c r="K2232" s="162">
        <v>22</v>
      </c>
      <c r="L2232" s="161">
        <v>45.056000000000004</v>
      </c>
      <c r="M2232" s="161">
        <v>205.05600000000001</v>
      </c>
      <c r="N2232" s="161">
        <v>262</v>
      </c>
      <c r="O2232" s="156" t="str">
        <f t="shared" si="34"/>
        <v>VSP-ANG-051</v>
      </c>
    </row>
    <row r="2233" spans="1:15" ht="34.799999999999997">
      <c r="A2233" s="157" t="s">
        <v>7466</v>
      </c>
      <c r="B2233" s="157" t="s">
        <v>7467</v>
      </c>
      <c r="C2233" s="158"/>
      <c r="D2233" s="158"/>
      <c r="E2233" s="163" t="s">
        <v>4770</v>
      </c>
      <c r="F2233" s="160" t="s">
        <v>4764</v>
      </c>
      <c r="G2233" s="160" t="s">
        <v>4765</v>
      </c>
      <c r="H2233" s="161">
        <v>40</v>
      </c>
      <c r="I2233" s="162">
        <v>28</v>
      </c>
      <c r="J2233" s="161">
        <v>51.2</v>
      </c>
      <c r="K2233" s="162">
        <v>22</v>
      </c>
      <c r="L2233" s="161">
        <v>11.264000000000001</v>
      </c>
      <c r="M2233" s="161">
        <v>51.264000000000003</v>
      </c>
      <c r="N2233" s="161">
        <v>66</v>
      </c>
      <c r="O2233" s="156" t="str">
        <f t="shared" si="34"/>
        <v>VSP-ANG-052</v>
      </c>
    </row>
    <row r="2234" spans="1:15" ht="34.799999999999997">
      <c r="A2234" s="157" t="s">
        <v>7468</v>
      </c>
      <c r="B2234" s="157" t="s">
        <v>7469</v>
      </c>
      <c r="C2234" s="158"/>
      <c r="D2234" s="158"/>
      <c r="E2234" s="163" t="s">
        <v>4770</v>
      </c>
      <c r="F2234" s="160" t="s">
        <v>4764</v>
      </c>
      <c r="G2234" s="160" t="s">
        <v>4765</v>
      </c>
      <c r="H2234" s="161">
        <v>105</v>
      </c>
      <c r="I2234" s="162">
        <v>28</v>
      </c>
      <c r="J2234" s="161">
        <v>134.4</v>
      </c>
      <c r="K2234" s="162">
        <v>22</v>
      </c>
      <c r="L2234" s="161">
        <v>29.568000000000001</v>
      </c>
      <c r="M2234" s="161">
        <v>134.56800000000001</v>
      </c>
      <c r="N2234" s="161">
        <v>172</v>
      </c>
      <c r="O2234" s="156" t="str">
        <f t="shared" si="34"/>
        <v>VSP-ANG-053</v>
      </c>
    </row>
    <row r="2235" spans="1:15" ht="34.799999999999997">
      <c r="A2235" s="157" t="s">
        <v>7470</v>
      </c>
      <c r="B2235" s="157" t="s">
        <v>7471</v>
      </c>
      <c r="C2235" s="158"/>
      <c r="D2235" s="158"/>
      <c r="E2235" s="163" t="s">
        <v>4770</v>
      </c>
      <c r="F2235" s="160" t="s">
        <v>4764</v>
      </c>
      <c r="G2235" s="160" t="s">
        <v>4765</v>
      </c>
      <c r="H2235" s="161">
        <v>250</v>
      </c>
      <c r="I2235" s="162">
        <v>28</v>
      </c>
      <c r="J2235" s="161">
        <v>320</v>
      </c>
      <c r="K2235" s="162">
        <v>22</v>
      </c>
      <c r="L2235" s="161">
        <v>70.400000000000006</v>
      </c>
      <c r="M2235" s="161">
        <v>320.39999999999998</v>
      </c>
      <c r="N2235" s="161">
        <v>410</v>
      </c>
      <c r="O2235" s="156" t="str">
        <f t="shared" si="34"/>
        <v>VSP-ANG-054</v>
      </c>
    </row>
    <row r="2236" spans="1:15" ht="34.799999999999997">
      <c r="A2236" s="157" t="s">
        <v>7472</v>
      </c>
      <c r="B2236" s="157" t="s">
        <v>7473</v>
      </c>
      <c r="C2236" s="158"/>
      <c r="D2236" s="158"/>
      <c r="E2236" s="163" t="s">
        <v>4770</v>
      </c>
      <c r="F2236" s="160" t="s">
        <v>4764</v>
      </c>
      <c r="G2236" s="160" t="s">
        <v>4765</v>
      </c>
      <c r="H2236" s="161">
        <v>10</v>
      </c>
      <c r="I2236" s="162">
        <v>28</v>
      </c>
      <c r="J2236" s="161">
        <v>12.8</v>
      </c>
      <c r="K2236" s="162">
        <v>22</v>
      </c>
      <c r="L2236" s="161">
        <v>2.8160000000000003</v>
      </c>
      <c r="M2236" s="161">
        <v>12.816000000000001</v>
      </c>
      <c r="N2236" s="161">
        <v>16</v>
      </c>
      <c r="O2236" s="156" t="str">
        <f t="shared" si="34"/>
        <v>VSP-ANG-055</v>
      </c>
    </row>
    <row r="2237" spans="1:15" ht="34.799999999999997">
      <c r="A2237" s="157" t="s">
        <v>7474</v>
      </c>
      <c r="B2237" s="157" t="s">
        <v>7475</v>
      </c>
      <c r="C2237" s="158"/>
      <c r="D2237" s="158"/>
      <c r="E2237" s="163" t="s">
        <v>4770</v>
      </c>
      <c r="F2237" s="160" t="s">
        <v>4764</v>
      </c>
      <c r="G2237" s="160" t="s">
        <v>4765</v>
      </c>
      <c r="H2237" s="161">
        <v>10</v>
      </c>
      <c r="I2237" s="162">
        <v>28</v>
      </c>
      <c r="J2237" s="161">
        <v>12.8</v>
      </c>
      <c r="K2237" s="162">
        <v>22</v>
      </c>
      <c r="L2237" s="161">
        <v>2.8160000000000003</v>
      </c>
      <c r="M2237" s="161">
        <v>12.816000000000001</v>
      </c>
      <c r="N2237" s="161">
        <v>16</v>
      </c>
      <c r="O2237" s="156" t="str">
        <f t="shared" si="34"/>
        <v>VSP-ANG-056</v>
      </c>
    </row>
    <row r="2238" spans="1:15" ht="34.799999999999997">
      <c r="A2238" s="157" t="s">
        <v>7476</v>
      </c>
      <c r="B2238" s="157" t="s">
        <v>7477</v>
      </c>
      <c r="C2238" s="158"/>
      <c r="D2238" s="158"/>
      <c r="E2238" s="163" t="s">
        <v>4770</v>
      </c>
      <c r="F2238" s="160" t="s">
        <v>4764</v>
      </c>
      <c r="G2238" s="160" t="s">
        <v>4765</v>
      </c>
      <c r="H2238" s="161">
        <v>15</v>
      </c>
      <c r="I2238" s="162">
        <v>28</v>
      </c>
      <c r="J2238" s="161">
        <v>19.2</v>
      </c>
      <c r="K2238" s="162">
        <v>22</v>
      </c>
      <c r="L2238" s="161">
        <v>4.2240000000000002</v>
      </c>
      <c r="M2238" s="161">
        <v>19.224</v>
      </c>
      <c r="N2238" s="161">
        <v>25</v>
      </c>
      <c r="O2238" s="156" t="str">
        <f t="shared" si="34"/>
        <v>VSP-ANG-057</v>
      </c>
    </row>
    <row r="2239" spans="1:15" ht="34.799999999999997">
      <c r="A2239" s="157" t="s">
        <v>7478</v>
      </c>
      <c r="B2239" s="157" t="s">
        <v>7479</v>
      </c>
      <c r="C2239" s="158"/>
      <c r="D2239" s="158"/>
      <c r="E2239" s="163" t="s">
        <v>4770</v>
      </c>
      <c r="F2239" s="160" t="s">
        <v>4764</v>
      </c>
      <c r="G2239" s="160" t="s">
        <v>4765</v>
      </c>
      <c r="H2239" s="161">
        <v>15</v>
      </c>
      <c r="I2239" s="162">
        <v>28</v>
      </c>
      <c r="J2239" s="161">
        <v>19.2</v>
      </c>
      <c r="K2239" s="162">
        <v>22</v>
      </c>
      <c r="L2239" s="161">
        <v>4.2240000000000002</v>
      </c>
      <c r="M2239" s="161">
        <v>19.224</v>
      </c>
      <c r="N2239" s="161">
        <v>25</v>
      </c>
      <c r="O2239" s="156" t="str">
        <f t="shared" si="34"/>
        <v>VSP-ANG-058</v>
      </c>
    </row>
    <row r="2240" spans="1:15" ht="34.799999999999997">
      <c r="A2240" s="157" t="s">
        <v>7480</v>
      </c>
      <c r="B2240" s="157" t="s">
        <v>7481</v>
      </c>
      <c r="C2240" s="158"/>
      <c r="D2240" s="158"/>
      <c r="E2240" s="163" t="s">
        <v>4770</v>
      </c>
      <c r="F2240" s="160" t="s">
        <v>4764</v>
      </c>
      <c r="G2240" s="160" t="s">
        <v>4765</v>
      </c>
      <c r="H2240" s="161">
        <v>55</v>
      </c>
      <c r="I2240" s="162">
        <v>28</v>
      </c>
      <c r="J2240" s="161">
        <v>70.400000000000006</v>
      </c>
      <c r="K2240" s="162">
        <v>22</v>
      </c>
      <c r="L2240" s="161">
        <v>15.488000000000001</v>
      </c>
      <c r="M2240" s="161">
        <v>70.488</v>
      </c>
      <c r="N2240" s="161">
        <v>90</v>
      </c>
      <c r="O2240" s="156" t="str">
        <f t="shared" si="34"/>
        <v>VSP-ANG-059</v>
      </c>
    </row>
    <row r="2241" spans="1:15" ht="34.799999999999997">
      <c r="A2241" s="157" t="s">
        <v>7482</v>
      </c>
      <c r="B2241" s="157" t="s">
        <v>7483</v>
      </c>
      <c r="C2241" s="158"/>
      <c r="D2241" s="158"/>
      <c r="E2241" s="163" t="s">
        <v>4770</v>
      </c>
      <c r="F2241" s="160" t="s">
        <v>4764</v>
      </c>
      <c r="G2241" s="160" t="s">
        <v>4765</v>
      </c>
      <c r="H2241" s="161">
        <v>210</v>
      </c>
      <c r="I2241" s="162">
        <v>28</v>
      </c>
      <c r="J2241" s="161">
        <v>268.8</v>
      </c>
      <c r="K2241" s="162">
        <v>22</v>
      </c>
      <c r="L2241" s="161">
        <v>59.136000000000003</v>
      </c>
      <c r="M2241" s="161">
        <v>269.13600000000002</v>
      </c>
      <c r="N2241" s="161">
        <v>344</v>
      </c>
      <c r="O2241" s="156" t="str">
        <f t="shared" si="34"/>
        <v>VSP-ANG-060</v>
      </c>
    </row>
    <row r="2242" spans="1:15" ht="34.799999999999997">
      <c r="A2242" s="157" t="s">
        <v>7484</v>
      </c>
      <c r="B2242" s="157" t="s">
        <v>7485</v>
      </c>
      <c r="C2242" s="158"/>
      <c r="D2242" s="158"/>
      <c r="E2242" s="163" t="s">
        <v>4770</v>
      </c>
      <c r="F2242" s="160" t="s">
        <v>4764</v>
      </c>
      <c r="G2242" s="160" t="s">
        <v>4765</v>
      </c>
      <c r="H2242" s="161">
        <v>45</v>
      </c>
      <c r="I2242" s="162">
        <v>28</v>
      </c>
      <c r="J2242" s="161">
        <v>57.6</v>
      </c>
      <c r="K2242" s="162">
        <v>22</v>
      </c>
      <c r="L2242" s="161">
        <v>12.672000000000001</v>
      </c>
      <c r="M2242" s="161">
        <v>57.671999999999997</v>
      </c>
      <c r="N2242" s="161">
        <v>74</v>
      </c>
      <c r="O2242" s="156" t="str">
        <f t="shared" ref="O2242:O2305" si="35">VLOOKUP(A2242,Old,1,FALSE)</f>
        <v>VSP-ANG-061</v>
      </c>
    </row>
    <row r="2243" spans="1:15" ht="34.799999999999997">
      <c r="A2243" s="157" t="s">
        <v>7486</v>
      </c>
      <c r="B2243" s="157" t="s">
        <v>7487</v>
      </c>
      <c r="C2243" s="158"/>
      <c r="D2243" s="158"/>
      <c r="E2243" s="163" t="s">
        <v>4770</v>
      </c>
      <c r="F2243" s="160" t="s">
        <v>4764</v>
      </c>
      <c r="G2243" s="160" t="s">
        <v>4765</v>
      </c>
      <c r="H2243" s="161">
        <v>45</v>
      </c>
      <c r="I2243" s="162">
        <v>28</v>
      </c>
      <c r="J2243" s="161">
        <v>57.6</v>
      </c>
      <c r="K2243" s="162">
        <v>22</v>
      </c>
      <c r="L2243" s="161">
        <v>12.672000000000001</v>
      </c>
      <c r="M2243" s="161">
        <v>57.671999999999997</v>
      </c>
      <c r="N2243" s="161">
        <v>74</v>
      </c>
      <c r="O2243" s="156" t="str">
        <f t="shared" si="35"/>
        <v>VSP-ANG-062</v>
      </c>
    </row>
    <row r="2244" spans="1:15" ht="34.799999999999997">
      <c r="A2244" s="157" t="s">
        <v>7488</v>
      </c>
      <c r="B2244" s="157" t="s">
        <v>7489</v>
      </c>
      <c r="C2244" s="158"/>
      <c r="D2244" s="158"/>
      <c r="E2244" s="163" t="s">
        <v>4770</v>
      </c>
      <c r="F2244" s="160" t="s">
        <v>4764</v>
      </c>
      <c r="G2244" s="160" t="s">
        <v>4765</v>
      </c>
      <c r="H2244" s="161">
        <v>80</v>
      </c>
      <c r="I2244" s="162">
        <v>28</v>
      </c>
      <c r="J2244" s="161">
        <v>102.4</v>
      </c>
      <c r="K2244" s="162">
        <v>22</v>
      </c>
      <c r="L2244" s="161">
        <v>22.528000000000002</v>
      </c>
      <c r="M2244" s="161">
        <v>102.52800000000001</v>
      </c>
      <c r="N2244" s="161">
        <v>131</v>
      </c>
      <c r="O2244" s="156" t="str">
        <f t="shared" si="35"/>
        <v>VSP-ANG-063</v>
      </c>
    </row>
    <row r="2245" spans="1:15" ht="34.799999999999997">
      <c r="A2245" s="157" t="s">
        <v>7490</v>
      </c>
      <c r="B2245" s="157" t="s">
        <v>7491</v>
      </c>
      <c r="C2245" s="158"/>
      <c r="D2245" s="158"/>
      <c r="E2245" s="163" t="s">
        <v>4770</v>
      </c>
      <c r="F2245" s="160" t="s">
        <v>4764</v>
      </c>
      <c r="G2245" s="160" t="s">
        <v>4765</v>
      </c>
      <c r="H2245" s="161">
        <v>95</v>
      </c>
      <c r="I2245" s="162">
        <v>18</v>
      </c>
      <c r="J2245" s="161">
        <v>112.1</v>
      </c>
      <c r="K2245" s="162">
        <v>22</v>
      </c>
      <c r="L2245" s="161">
        <v>24.661999999999999</v>
      </c>
      <c r="M2245" s="161">
        <v>119.66200000000001</v>
      </c>
      <c r="N2245" s="161">
        <v>141</v>
      </c>
      <c r="O2245" s="156" t="str">
        <f t="shared" si="35"/>
        <v>VSP-ANG-064</v>
      </c>
    </row>
    <row r="2246" spans="1:15" ht="34.799999999999997">
      <c r="A2246" s="157" t="s">
        <v>7492</v>
      </c>
      <c r="B2246" s="157" t="s">
        <v>7493</v>
      </c>
      <c r="C2246" s="158"/>
      <c r="D2246" s="158"/>
      <c r="E2246" s="163" t="s">
        <v>4770</v>
      </c>
      <c r="F2246" s="160" t="s">
        <v>4764</v>
      </c>
      <c r="G2246" s="160" t="s">
        <v>4767</v>
      </c>
      <c r="H2246" s="161">
        <v>45</v>
      </c>
      <c r="I2246" s="162">
        <v>18</v>
      </c>
      <c r="J2246" s="161">
        <v>53.099999999999994</v>
      </c>
      <c r="K2246" s="162">
        <v>22</v>
      </c>
      <c r="L2246" s="161">
        <v>11.681999999999999</v>
      </c>
      <c r="M2246" s="161">
        <v>56.682000000000002</v>
      </c>
      <c r="N2246" s="161">
        <v>67</v>
      </c>
      <c r="O2246" s="156" t="str">
        <f t="shared" si="35"/>
        <v>VSP-ANG-065</v>
      </c>
    </row>
    <row r="2247" spans="1:15" ht="34.799999999999997">
      <c r="A2247" s="157" t="s">
        <v>7494</v>
      </c>
      <c r="B2247" s="157" t="s">
        <v>7495</v>
      </c>
      <c r="C2247" s="158"/>
      <c r="D2247" s="158"/>
      <c r="E2247" s="163" t="s">
        <v>4770</v>
      </c>
      <c r="F2247" s="160" t="s">
        <v>4764</v>
      </c>
      <c r="G2247" s="160" t="s">
        <v>4765</v>
      </c>
      <c r="H2247" s="161">
        <v>10</v>
      </c>
      <c r="I2247" s="162">
        <v>18</v>
      </c>
      <c r="J2247" s="161">
        <v>11.799999999999999</v>
      </c>
      <c r="K2247" s="162">
        <v>22</v>
      </c>
      <c r="L2247" s="161">
        <v>2.5959999999999996</v>
      </c>
      <c r="M2247" s="161">
        <v>12.596</v>
      </c>
      <c r="N2247" s="161">
        <v>15</v>
      </c>
      <c r="O2247" s="156" t="str">
        <f t="shared" si="35"/>
        <v>VSP-ANG-066</v>
      </c>
    </row>
    <row r="2248" spans="1:15" ht="34.799999999999997">
      <c r="A2248" s="157" t="s">
        <v>7496</v>
      </c>
      <c r="B2248" s="157" t="s">
        <v>7497</v>
      </c>
      <c r="C2248" s="158"/>
      <c r="D2248" s="158"/>
      <c r="E2248" s="163" t="s">
        <v>4770</v>
      </c>
      <c r="F2248" s="160" t="s">
        <v>4764</v>
      </c>
      <c r="G2248" s="160" t="s">
        <v>4765</v>
      </c>
      <c r="H2248" s="161">
        <v>65</v>
      </c>
      <c r="I2248" s="162">
        <v>18</v>
      </c>
      <c r="J2248" s="161">
        <v>76.7</v>
      </c>
      <c r="K2248" s="162">
        <v>22</v>
      </c>
      <c r="L2248" s="161">
        <v>16.874000000000002</v>
      </c>
      <c r="M2248" s="161">
        <v>81.873999999999995</v>
      </c>
      <c r="N2248" s="161">
        <v>97</v>
      </c>
      <c r="O2248" s="156" t="str">
        <f t="shared" si="35"/>
        <v>VSP-ANG-067</v>
      </c>
    </row>
    <row r="2249" spans="1:15" ht="34.799999999999997">
      <c r="A2249" s="157" t="s">
        <v>7498</v>
      </c>
      <c r="B2249" s="157" t="s">
        <v>7499</v>
      </c>
      <c r="C2249" s="158"/>
      <c r="D2249" s="158"/>
      <c r="E2249" s="163" t="s">
        <v>4770</v>
      </c>
      <c r="F2249" s="160" t="s">
        <v>4764</v>
      </c>
      <c r="G2249" s="160" t="s">
        <v>4765</v>
      </c>
      <c r="H2249" s="161">
        <v>35</v>
      </c>
      <c r="I2249" s="162">
        <v>28</v>
      </c>
      <c r="J2249" s="161">
        <v>44.800000000000004</v>
      </c>
      <c r="K2249" s="162">
        <v>22</v>
      </c>
      <c r="L2249" s="161">
        <v>9.8560000000000016</v>
      </c>
      <c r="M2249" s="161">
        <v>44.856000000000002</v>
      </c>
      <c r="N2249" s="161">
        <v>57</v>
      </c>
      <c r="O2249" s="156" t="str">
        <f t="shared" si="35"/>
        <v>VSP-ANG-068</v>
      </c>
    </row>
    <row r="2250" spans="1:15" ht="34.799999999999997">
      <c r="A2250" s="157" t="s">
        <v>7500</v>
      </c>
      <c r="B2250" s="157" t="s">
        <v>7501</v>
      </c>
      <c r="C2250" s="158"/>
      <c r="D2250" s="158"/>
      <c r="E2250" s="163" t="s">
        <v>4770</v>
      </c>
      <c r="F2250" s="160" t="s">
        <v>4764</v>
      </c>
      <c r="G2250" s="160" t="s">
        <v>4765</v>
      </c>
      <c r="H2250" s="161">
        <v>15</v>
      </c>
      <c r="I2250" s="162">
        <v>28</v>
      </c>
      <c r="J2250" s="161">
        <v>19.2</v>
      </c>
      <c r="K2250" s="162">
        <v>22</v>
      </c>
      <c r="L2250" s="161">
        <v>4.2240000000000002</v>
      </c>
      <c r="M2250" s="161">
        <v>19.224</v>
      </c>
      <c r="N2250" s="161">
        <v>25</v>
      </c>
      <c r="O2250" s="156" t="str">
        <f t="shared" si="35"/>
        <v>VSP-ANG-069</v>
      </c>
    </row>
    <row r="2251" spans="1:15" ht="34.799999999999997">
      <c r="A2251" s="157" t="s">
        <v>7502</v>
      </c>
      <c r="B2251" s="157" t="s">
        <v>7503</v>
      </c>
      <c r="C2251" s="158"/>
      <c r="D2251" s="158"/>
      <c r="E2251" s="163" t="s">
        <v>4770</v>
      </c>
      <c r="F2251" s="160" t="s">
        <v>4764</v>
      </c>
      <c r="G2251" s="160" t="s">
        <v>4765</v>
      </c>
      <c r="H2251" s="161">
        <v>235</v>
      </c>
      <c r="I2251" s="162">
        <v>28</v>
      </c>
      <c r="J2251" s="161">
        <v>300.8</v>
      </c>
      <c r="K2251" s="162">
        <v>22</v>
      </c>
      <c r="L2251" s="161">
        <v>66.176000000000002</v>
      </c>
      <c r="M2251" s="161">
        <v>301.17599999999999</v>
      </c>
      <c r="N2251" s="161">
        <v>386</v>
      </c>
      <c r="O2251" s="156" t="str">
        <f t="shared" si="35"/>
        <v>VSP-ANG-070</v>
      </c>
    </row>
    <row r="2252" spans="1:15" ht="34.799999999999997">
      <c r="A2252" s="157" t="s">
        <v>7504</v>
      </c>
      <c r="B2252" s="157" t="s">
        <v>7505</v>
      </c>
      <c r="C2252" s="158"/>
      <c r="D2252" s="158"/>
      <c r="E2252" s="163" t="s">
        <v>4770</v>
      </c>
      <c r="F2252" s="160" t="s">
        <v>4764</v>
      </c>
      <c r="G2252" s="160" t="s">
        <v>4765</v>
      </c>
      <c r="H2252" s="161">
        <v>100</v>
      </c>
      <c r="I2252" s="162">
        <v>28</v>
      </c>
      <c r="J2252" s="161">
        <v>128</v>
      </c>
      <c r="K2252" s="162">
        <v>22</v>
      </c>
      <c r="L2252" s="161">
        <v>28.16</v>
      </c>
      <c r="M2252" s="161">
        <v>128.16</v>
      </c>
      <c r="N2252" s="161">
        <v>164</v>
      </c>
      <c r="O2252" s="156" t="str">
        <f t="shared" si="35"/>
        <v>VSP-ANG-085</v>
      </c>
    </row>
    <row r="2253" spans="1:15" ht="34.799999999999997">
      <c r="A2253" s="157" t="s">
        <v>7506</v>
      </c>
      <c r="B2253" s="157" t="s">
        <v>7507</v>
      </c>
      <c r="C2253" s="158"/>
      <c r="D2253" s="158"/>
      <c r="E2253" s="163" t="s">
        <v>4770</v>
      </c>
      <c r="F2253" s="160" t="s">
        <v>4764</v>
      </c>
      <c r="G2253" s="160" t="s">
        <v>4765</v>
      </c>
      <c r="H2253" s="161">
        <v>15</v>
      </c>
      <c r="I2253" s="162">
        <v>28</v>
      </c>
      <c r="J2253" s="161">
        <v>19.2</v>
      </c>
      <c r="K2253" s="162">
        <v>22</v>
      </c>
      <c r="L2253" s="161">
        <v>4.2240000000000002</v>
      </c>
      <c r="M2253" s="161">
        <v>19.224</v>
      </c>
      <c r="N2253" s="161">
        <v>25</v>
      </c>
      <c r="O2253" s="156" t="str">
        <f t="shared" si="35"/>
        <v>VSP-ANG-086</v>
      </c>
    </row>
    <row r="2254" spans="1:15" ht="34.799999999999997">
      <c r="A2254" s="157" t="s">
        <v>7508</v>
      </c>
      <c r="B2254" s="157" t="s">
        <v>7509</v>
      </c>
      <c r="C2254" s="158"/>
      <c r="D2254" s="158"/>
      <c r="E2254" s="163" t="s">
        <v>4770</v>
      </c>
      <c r="F2254" s="160" t="s">
        <v>4764</v>
      </c>
      <c r="G2254" s="160" t="s">
        <v>4765</v>
      </c>
      <c r="H2254" s="161">
        <v>70</v>
      </c>
      <c r="I2254" s="162">
        <v>28</v>
      </c>
      <c r="J2254" s="161">
        <v>89.600000000000009</v>
      </c>
      <c r="K2254" s="162">
        <v>22</v>
      </c>
      <c r="L2254" s="161">
        <v>19.712000000000003</v>
      </c>
      <c r="M2254" s="161">
        <v>89.712000000000003</v>
      </c>
      <c r="N2254" s="161">
        <v>115</v>
      </c>
      <c r="O2254" s="156" t="str">
        <f t="shared" si="35"/>
        <v>VSP-ANG-087</v>
      </c>
    </row>
    <row r="2255" spans="1:15" ht="34.799999999999997">
      <c r="A2255" s="157" t="s">
        <v>7510</v>
      </c>
      <c r="B2255" s="157" t="s">
        <v>7511</v>
      </c>
      <c r="C2255" s="158"/>
      <c r="D2255" s="158"/>
      <c r="E2255" s="163" t="s">
        <v>4770</v>
      </c>
      <c r="F2255" s="160" t="s">
        <v>4764</v>
      </c>
      <c r="G2255" s="160" t="s">
        <v>4765</v>
      </c>
      <c r="H2255" s="161">
        <v>195</v>
      </c>
      <c r="I2255" s="162">
        <v>28</v>
      </c>
      <c r="J2255" s="161">
        <v>249.6</v>
      </c>
      <c r="K2255" s="162">
        <v>22</v>
      </c>
      <c r="L2255" s="161">
        <v>54.911999999999999</v>
      </c>
      <c r="M2255" s="161">
        <v>249.91200000000001</v>
      </c>
      <c r="N2255" s="161">
        <v>320</v>
      </c>
      <c r="O2255" s="156" t="str">
        <f t="shared" si="35"/>
        <v>VSP-ANG-088</v>
      </c>
    </row>
    <row r="2256" spans="1:15" ht="34.799999999999997">
      <c r="A2256" s="157" t="s">
        <v>7512</v>
      </c>
      <c r="B2256" s="157" t="s">
        <v>7513</v>
      </c>
      <c r="C2256" s="158"/>
      <c r="D2256" s="158"/>
      <c r="E2256" s="163" t="s">
        <v>4770</v>
      </c>
      <c r="F2256" s="160" t="s">
        <v>4764</v>
      </c>
      <c r="G2256" s="160" t="s">
        <v>4765</v>
      </c>
      <c r="H2256" s="161">
        <v>30</v>
      </c>
      <c r="I2256" s="162">
        <v>28</v>
      </c>
      <c r="J2256" s="161">
        <v>38.4</v>
      </c>
      <c r="K2256" s="162">
        <v>22</v>
      </c>
      <c r="L2256" s="161">
        <v>8.4480000000000004</v>
      </c>
      <c r="M2256" s="161">
        <v>38.448</v>
      </c>
      <c r="N2256" s="161">
        <v>49</v>
      </c>
      <c r="O2256" s="156" t="str">
        <f t="shared" si="35"/>
        <v>VSP-ANG-089</v>
      </c>
    </row>
    <row r="2257" spans="1:15" ht="34.799999999999997">
      <c r="A2257" s="157" t="s">
        <v>7514</v>
      </c>
      <c r="B2257" s="157" t="s">
        <v>7515</v>
      </c>
      <c r="C2257" s="158"/>
      <c r="D2257" s="158"/>
      <c r="E2257" s="163" t="s">
        <v>4770</v>
      </c>
      <c r="F2257" s="160" t="s">
        <v>4764</v>
      </c>
      <c r="G2257" s="160" t="s">
        <v>4765</v>
      </c>
      <c r="H2257" s="161">
        <v>15</v>
      </c>
      <c r="I2257" s="162">
        <v>18</v>
      </c>
      <c r="J2257" s="161">
        <v>17.7</v>
      </c>
      <c r="K2257" s="162">
        <v>22</v>
      </c>
      <c r="L2257" s="161">
        <v>3.8939999999999997</v>
      </c>
      <c r="M2257" s="161">
        <v>18.893999999999998</v>
      </c>
      <c r="N2257" s="161">
        <v>22</v>
      </c>
      <c r="O2257" s="156" t="str">
        <f t="shared" si="35"/>
        <v>VSP-ANG-090</v>
      </c>
    </row>
    <row r="2258" spans="1:15" ht="34.799999999999997">
      <c r="A2258" s="157" t="s">
        <v>7516</v>
      </c>
      <c r="B2258" s="157" t="s">
        <v>7517</v>
      </c>
      <c r="C2258" s="158"/>
      <c r="D2258" s="158"/>
      <c r="E2258" s="163" t="s">
        <v>4770</v>
      </c>
      <c r="F2258" s="160" t="s">
        <v>4764</v>
      </c>
      <c r="G2258" s="160" t="s">
        <v>4765</v>
      </c>
      <c r="H2258" s="161">
        <v>30</v>
      </c>
      <c r="I2258" s="162">
        <v>28</v>
      </c>
      <c r="J2258" s="161">
        <v>38.4</v>
      </c>
      <c r="K2258" s="162">
        <v>22</v>
      </c>
      <c r="L2258" s="161">
        <v>8.4480000000000004</v>
      </c>
      <c r="M2258" s="161">
        <v>38.448</v>
      </c>
      <c r="N2258" s="161">
        <v>49</v>
      </c>
      <c r="O2258" s="156" t="str">
        <f t="shared" si="35"/>
        <v>VSP-ANG-091</v>
      </c>
    </row>
    <row r="2259" spans="1:15" ht="34.799999999999997">
      <c r="A2259" s="157" t="s">
        <v>7518</v>
      </c>
      <c r="B2259" s="157" t="s">
        <v>7519</v>
      </c>
      <c r="C2259" s="158"/>
      <c r="D2259" s="158"/>
      <c r="E2259" s="163" t="s">
        <v>4770</v>
      </c>
      <c r="F2259" s="160" t="s">
        <v>4764</v>
      </c>
      <c r="G2259" s="160" t="s">
        <v>4765</v>
      </c>
      <c r="H2259" s="161">
        <v>5</v>
      </c>
      <c r="I2259" s="162">
        <v>18</v>
      </c>
      <c r="J2259" s="161">
        <v>5.8999999999999995</v>
      </c>
      <c r="K2259" s="162">
        <v>22</v>
      </c>
      <c r="L2259" s="161">
        <v>1.2979999999999998</v>
      </c>
      <c r="M2259" s="161">
        <v>6.298</v>
      </c>
      <c r="N2259" s="161">
        <v>7</v>
      </c>
      <c r="O2259" s="156" t="str">
        <f t="shared" si="35"/>
        <v>VSP-ANG-092</v>
      </c>
    </row>
    <row r="2260" spans="1:15" ht="34.799999999999997">
      <c r="A2260" s="157" t="s">
        <v>7520</v>
      </c>
      <c r="B2260" s="157" t="s">
        <v>7521</v>
      </c>
      <c r="C2260" s="158"/>
      <c r="D2260" s="158"/>
      <c r="E2260" s="163" t="s">
        <v>4770</v>
      </c>
      <c r="F2260" s="160" t="s">
        <v>5654</v>
      </c>
      <c r="G2260" s="160" t="s">
        <v>4767</v>
      </c>
      <c r="H2260" s="161">
        <v>4120</v>
      </c>
      <c r="I2260" s="162">
        <v>28</v>
      </c>
      <c r="J2260" s="161">
        <v>5274</v>
      </c>
      <c r="K2260" s="162">
        <v>18</v>
      </c>
      <c r="L2260" s="161">
        <v>949.24800000000005</v>
      </c>
      <c r="M2260" s="161">
        <v>5069</v>
      </c>
      <c r="N2260" s="161">
        <v>6489</v>
      </c>
      <c r="O2260" s="156" t="str">
        <f t="shared" si="35"/>
        <v>VSP-ANG-093</v>
      </c>
    </row>
    <row r="2261" spans="1:15" ht="34.799999999999997">
      <c r="A2261" s="157" t="s">
        <v>7522</v>
      </c>
      <c r="B2261" s="157" t="s">
        <v>7523</v>
      </c>
      <c r="C2261" s="158"/>
      <c r="D2261" s="158"/>
      <c r="E2261" s="163" t="s">
        <v>4770</v>
      </c>
      <c r="F2261" s="160" t="s">
        <v>4764</v>
      </c>
      <c r="G2261" s="160" t="s">
        <v>4765</v>
      </c>
      <c r="H2261" s="161">
        <v>210</v>
      </c>
      <c r="I2261" s="162">
        <v>28</v>
      </c>
      <c r="J2261" s="161">
        <v>268.8</v>
      </c>
      <c r="K2261" s="162">
        <v>22</v>
      </c>
      <c r="L2261" s="161">
        <v>59.136000000000003</v>
      </c>
      <c r="M2261" s="161">
        <v>269.13600000000002</v>
      </c>
      <c r="N2261" s="161">
        <v>344</v>
      </c>
      <c r="O2261" s="156" t="str">
        <f t="shared" si="35"/>
        <v>VSP-ANG-094</v>
      </c>
    </row>
    <row r="2262" spans="1:15" ht="34.799999999999997">
      <c r="A2262" s="157" t="s">
        <v>7524</v>
      </c>
      <c r="B2262" s="157" t="s">
        <v>7525</v>
      </c>
      <c r="C2262" s="158"/>
      <c r="D2262" s="158"/>
      <c r="E2262" s="163" t="s">
        <v>4770</v>
      </c>
      <c r="F2262" s="160" t="s">
        <v>4828</v>
      </c>
      <c r="G2262" s="160" t="s">
        <v>4765</v>
      </c>
      <c r="H2262" s="161">
        <v>910</v>
      </c>
      <c r="I2262" s="162">
        <v>28</v>
      </c>
      <c r="J2262" s="161">
        <v>1165</v>
      </c>
      <c r="K2262" s="162">
        <v>22</v>
      </c>
      <c r="L2262" s="161">
        <v>256.25599999999997</v>
      </c>
      <c r="M2262" s="161">
        <v>1166</v>
      </c>
      <c r="N2262" s="161">
        <v>1493</v>
      </c>
      <c r="O2262" s="156" t="str">
        <f t="shared" si="35"/>
        <v>VSP-ANG-095</v>
      </c>
    </row>
    <row r="2263" spans="1:15" ht="34.799999999999997">
      <c r="A2263" s="157" t="s">
        <v>7526</v>
      </c>
      <c r="B2263" s="157" t="s">
        <v>7527</v>
      </c>
      <c r="C2263" s="158"/>
      <c r="D2263" s="158"/>
      <c r="E2263" s="163" t="s">
        <v>4770</v>
      </c>
      <c r="F2263" s="160" t="s">
        <v>4764</v>
      </c>
      <c r="G2263" s="160" t="s">
        <v>4765</v>
      </c>
      <c r="H2263" s="161">
        <v>210</v>
      </c>
      <c r="I2263" s="162">
        <v>28</v>
      </c>
      <c r="J2263" s="161">
        <v>268.8</v>
      </c>
      <c r="K2263" s="162">
        <v>22</v>
      </c>
      <c r="L2263" s="161">
        <v>59.136000000000003</v>
      </c>
      <c r="M2263" s="161">
        <v>269.13600000000002</v>
      </c>
      <c r="N2263" s="161">
        <v>344</v>
      </c>
      <c r="O2263" s="156" t="str">
        <f t="shared" si="35"/>
        <v>VSP-ANG-096</v>
      </c>
    </row>
    <row r="2264" spans="1:15" ht="34.799999999999997">
      <c r="A2264" s="157" t="s">
        <v>7528</v>
      </c>
      <c r="B2264" s="157" t="s">
        <v>7529</v>
      </c>
      <c r="C2264" s="158"/>
      <c r="D2264" s="158"/>
      <c r="E2264" s="163" t="s">
        <v>4770</v>
      </c>
      <c r="F2264" s="160" t="s">
        <v>4828</v>
      </c>
      <c r="G2264" s="160" t="s">
        <v>4765</v>
      </c>
      <c r="H2264" s="161">
        <v>905</v>
      </c>
      <c r="I2264" s="162">
        <v>28</v>
      </c>
      <c r="J2264" s="161">
        <v>1158</v>
      </c>
      <c r="K2264" s="162">
        <v>22</v>
      </c>
      <c r="L2264" s="161">
        <v>254.84800000000001</v>
      </c>
      <c r="M2264" s="161">
        <v>1160</v>
      </c>
      <c r="N2264" s="161">
        <v>1485</v>
      </c>
      <c r="O2264" s="156" t="str">
        <f t="shared" si="35"/>
        <v>VSP-ANG-097</v>
      </c>
    </row>
    <row r="2265" spans="1:15" ht="34.799999999999997">
      <c r="A2265" s="157" t="s">
        <v>7530</v>
      </c>
      <c r="B2265" s="157" t="s">
        <v>7531</v>
      </c>
      <c r="C2265" s="158"/>
      <c r="D2265" s="158"/>
      <c r="E2265" s="163" t="s">
        <v>4770</v>
      </c>
      <c r="F2265" s="160" t="s">
        <v>5654</v>
      </c>
      <c r="G2265" s="160" t="s">
        <v>4767</v>
      </c>
      <c r="H2265" s="161">
        <v>4120</v>
      </c>
      <c r="I2265" s="162">
        <v>28</v>
      </c>
      <c r="J2265" s="161">
        <v>5274</v>
      </c>
      <c r="K2265" s="162">
        <v>18</v>
      </c>
      <c r="L2265" s="161">
        <v>949.24800000000005</v>
      </c>
      <c r="M2265" s="161">
        <v>5069</v>
      </c>
      <c r="N2265" s="161">
        <v>6489</v>
      </c>
      <c r="O2265" s="156" t="str">
        <f t="shared" si="35"/>
        <v>VSP-ANG-099</v>
      </c>
    </row>
    <row r="2266" spans="1:15" ht="34.799999999999997">
      <c r="A2266" s="157" t="s">
        <v>7532</v>
      </c>
      <c r="B2266" s="157" t="s">
        <v>7533</v>
      </c>
      <c r="C2266" s="158"/>
      <c r="D2266" s="158"/>
      <c r="E2266" s="163" t="s">
        <v>4770</v>
      </c>
      <c r="F2266" s="160" t="s">
        <v>4764</v>
      </c>
      <c r="G2266" s="160" t="s">
        <v>4765</v>
      </c>
      <c r="H2266" s="161">
        <v>210</v>
      </c>
      <c r="I2266" s="162">
        <v>28</v>
      </c>
      <c r="J2266" s="161">
        <v>268.8</v>
      </c>
      <c r="K2266" s="162">
        <v>22</v>
      </c>
      <c r="L2266" s="161">
        <v>59.136000000000003</v>
      </c>
      <c r="M2266" s="161">
        <v>269.13600000000002</v>
      </c>
      <c r="N2266" s="161">
        <v>344</v>
      </c>
      <c r="O2266" s="156" t="str">
        <f t="shared" si="35"/>
        <v>VSP-ANG-100</v>
      </c>
    </row>
    <row r="2267" spans="1:15" ht="34.799999999999997">
      <c r="A2267" s="157" t="s">
        <v>7534</v>
      </c>
      <c r="B2267" s="157" t="s">
        <v>7535</v>
      </c>
      <c r="C2267" s="158"/>
      <c r="D2267" s="158"/>
      <c r="E2267" s="163" t="s">
        <v>4770</v>
      </c>
      <c r="F2267" s="160" t="s">
        <v>4828</v>
      </c>
      <c r="G2267" s="160" t="s">
        <v>4765</v>
      </c>
      <c r="H2267" s="161">
        <v>910</v>
      </c>
      <c r="I2267" s="162">
        <v>28</v>
      </c>
      <c r="J2267" s="161">
        <v>1165</v>
      </c>
      <c r="K2267" s="162">
        <v>22</v>
      </c>
      <c r="L2267" s="161">
        <v>256.25599999999997</v>
      </c>
      <c r="M2267" s="161">
        <v>1166</v>
      </c>
      <c r="N2267" s="161">
        <v>1493</v>
      </c>
      <c r="O2267" s="156" t="str">
        <f t="shared" si="35"/>
        <v>VSP-ANG-101</v>
      </c>
    </row>
    <row r="2268" spans="1:15" ht="34.799999999999997">
      <c r="A2268" s="157" t="s">
        <v>7536</v>
      </c>
      <c r="B2268" s="157" t="s">
        <v>7537</v>
      </c>
      <c r="C2268" s="158"/>
      <c r="D2268" s="158"/>
      <c r="E2268" s="163" t="s">
        <v>4770</v>
      </c>
      <c r="F2268" s="160" t="s">
        <v>4764</v>
      </c>
      <c r="G2268" s="160" t="s">
        <v>4765</v>
      </c>
      <c r="H2268" s="161">
        <v>210</v>
      </c>
      <c r="I2268" s="162">
        <v>28</v>
      </c>
      <c r="J2268" s="161">
        <v>268.8</v>
      </c>
      <c r="K2268" s="162">
        <v>22</v>
      </c>
      <c r="L2268" s="161">
        <v>59.136000000000003</v>
      </c>
      <c r="M2268" s="161">
        <v>269.13600000000002</v>
      </c>
      <c r="N2268" s="161">
        <v>344</v>
      </c>
      <c r="O2268" s="156" t="str">
        <f t="shared" si="35"/>
        <v>VSP-ANG-102</v>
      </c>
    </row>
    <row r="2269" spans="1:15" ht="34.799999999999997">
      <c r="A2269" s="157" t="s">
        <v>7538</v>
      </c>
      <c r="B2269" s="157" t="s">
        <v>7539</v>
      </c>
      <c r="C2269" s="158"/>
      <c r="D2269" s="158"/>
      <c r="E2269" s="163" t="s">
        <v>4770</v>
      </c>
      <c r="F2269" s="160" t="s">
        <v>4828</v>
      </c>
      <c r="G2269" s="160" t="s">
        <v>4765</v>
      </c>
      <c r="H2269" s="161">
        <v>905</v>
      </c>
      <c r="I2269" s="162">
        <v>28</v>
      </c>
      <c r="J2269" s="161">
        <v>1158</v>
      </c>
      <c r="K2269" s="162">
        <v>22</v>
      </c>
      <c r="L2269" s="161">
        <v>254.84800000000001</v>
      </c>
      <c r="M2269" s="161">
        <v>1160</v>
      </c>
      <c r="N2269" s="161">
        <v>1485</v>
      </c>
      <c r="O2269" s="156" t="str">
        <f t="shared" si="35"/>
        <v>VSP-ANG-103</v>
      </c>
    </row>
    <row r="2270" spans="1:15" ht="34.799999999999997">
      <c r="A2270" s="157" t="s">
        <v>7540</v>
      </c>
      <c r="B2270" s="157" t="s">
        <v>7541</v>
      </c>
      <c r="C2270" s="158"/>
      <c r="D2270" s="158"/>
      <c r="E2270" s="163" t="s">
        <v>4770</v>
      </c>
      <c r="F2270" s="160" t="s">
        <v>4764</v>
      </c>
      <c r="G2270" s="160" t="s">
        <v>4765</v>
      </c>
      <c r="H2270" s="161">
        <v>365</v>
      </c>
      <c r="I2270" s="162">
        <v>28</v>
      </c>
      <c r="J2270" s="161">
        <v>467.2</v>
      </c>
      <c r="K2270" s="162">
        <v>22</v>
      </c>
      <c r="L2270" s="161">
        <v>102.78399999999999</v>
      </c>
      <c r="M2270" s="161">
        <v>467.78399999999999</v>
      </c>
      <c r="N2270" s="161">
        <v>599</v>
      </c>
      <c r="O2270" s="156" t="str">
        <f t="shared" si="35"/>
        <v>VSP-ANG-104</v>
      </c>
    </row>
    <row r="2271" spans="1:15" ht="34.799999999999997">
      <c r="A2271" s="157" t="s">
        <v>7542</v>
      </c>
      <c r="B2271" s="157" t="s">
        <v>7543</v>
      </c>
      <c r="C2271" s="158"/>
      <c r="D2271" s="158"/>
      <c r="E2271" s="163" t="s">
        <v>4770</v>
      </c>
      <c r="F2271" s="160" t="s">
        <v>4764</v>
      </c>
      <c r="G2271" s="160" t="s">
        <v>4765</v>
      </c>
      <c r="H2271" s="161">
        <v>5</v>
      </c>
      <c r="I2271" s="162">
        <v>28</v>
      </c>
      <c r="J2271" s="161">
        <v>6.4</v>
      </c>
      <c r="K2271" s="162">
        <v>22</v>
      </c>
      <c r="L2271" s="161">
        <v>1.4080000000000001</v>
      </c>
      <c r="M2271" s="161">
        <v>6.4080000000000004</v>
      </c>
      <c r="N2271" s="161">
        <v>8</v>
      </c>
      <c r="O2271" s="156" t="str">
        <f t="shared" si="35"/>
        <v>VSP-ANG-105</v>
      </c>
    </row>
    <row r="2272" spans="1:15" ht="34.799999999999997">
      <c r="A2272" s="157" t="s">
        <v>7544</v>
      </c>
      <c r="B2272" s="157" t="s">
        <v>7545</v>
      </c>
      <c r="C2272" s="158"/>
      <c r="D2272" s="158"/>
      <c r="E2272" s="163" t="s">
        <v>4770</v>
      </c>
      <c r="F2272" s="160" t="s">
        <v>4764</v>
      </c>
      <c r="G2272" s="160" t="s">
        <v>4765</v>
      </c>
      <c r="H2272" s="161">
        <v>30</v>
      </c>
      <c r="I2272" s="162">
        <v>28</v>
      </c>
      <c r="J2272" s="161">
        <v>38.4</v>
      </c>
      <c r="K2272" s="162">
        <v>22</v>
      </c>
      <c r="L2272" s="161">
        <v>8.4480000000000004</v>
      </c>
      <c r="M2272" s="161">
        <v>38.448</v>
      </c>
      <c r="N2272" s="161">
        <v>49</v>
      </c>
      <c r="O2272" s="156" t="str">
        <f t="shared" si="35"/>
        <v>VSP-ANG-107</v>
      </c>
    </row>
    <row r="2273" spans="1:15" ht="34.799999999999997">
      <c r="A2273" s="157" t="s">
        <v>7546</v>
      </c>
      <c r="B2273" s="157" t="s">
        <v>7547</v>
      </c>
      <c r="C2273" s="158"/>
      <c r="D2273" s="158"/>
      <c r="E2273" s="163" t="s">
        <v>4770</v>
      </c>
      <c r="F2273" s="160" t="s">
        <v>4764</v>
      </c>
      <c r="G2273" s="160" t="s">
        <v>4765</v>
      </c>
      <c r="H2273" s="161">
        <v>55</v>
      </c>
      <c r="I2273" s="162">
        <v>28</v>
      </c>
      <c r="J2273" s="161">
        <v>70.400000000000006</v>
      </c>
      <c r="K2273" s="162">
        <v>22</v>
      </c>
      <c r="L2273" s="161">
        <v>15.488000000000001</v>
      </c>
      <c r="M2273" s="161">
        <v>70.488</v>
      </c>
      <c r="N2273" s="161">
        <v>90</v>
      </c>
      <c r="O2273" s="156" t="str">
        <f t="shared" si="35"/>
        <v>VSP-ANG-108</v>
      </c>
    </row>
    <row r="2274" spans="1:15" ht="34.799999999999997">
      <c r="A2274" s="157" t="s">
        <v>7548</v>
      </c>
      <c r="B2274" s="157" t="s">
        <v>7549</v>
      </c>
      <c r="C2274" s="158"/>
      <c r="D2274" s="158"/>
      <c r="E2274" s="163" t="s">
        <v>4770</v>
      </c>
      <c r="F2274" s="160" t="s">
        <v>4764</v>
      </c>
      <c r="G2274" s="160" t="s">
        <v>4765</v>
      </c>
      <c r="H2274" s="161">
        <v>70</v>
      </c>
      <c r="I2274" s="162">
        <v>28</v>
      </c>
      <c r="J2274" s="161">
        <v>89.600000000000009</v>
      </c>
      <c r="K2274" s="162">
        <v>22</v>
      </c>
      <c r="L2274" s="161">
        <v>19.712000000000003</v>
      </c>
      <c r="M2274" s="161">
        <v>89.712000000000003</v>
      </c>
      <c r="N2274" s="161">
        <v>115</v>
      </c>
      <c r="O2274" s="156" t="str">
        <f t="shared" si="35"/>
        <v>VSP-ANG-109</v>
      </c>
    </row>
    <row r="2275" spans="1:15" ht="34.799999999999997">
      <c r="A2275" s="157" t="s">
        <v>7550</v>
      </c>
      <c r="B2275" s="157" t="s">
        <v>7551</v>
      </c>
      <c r="C2275" s="158"/>
      <c r="D2275" s="158"/>
      <c r="E2275" s="163" t="s">
        <v>4770</v>
      </c>
      <c r="F2275" s="160" t="s">
        <v>4828</v>
      </c>
      <c r="G2275" s="160" t="s">
        <v>4765</v>
      </c>
      <c r="H2275" s="161">
        <v>905</v>
      </c>
      <c r="I2275" s="162">
        <v>28</v>
      </c>
      <c r="J2275" s="161">
        <v>1158</v>
      </c>
      <c r="K2275" s="162">
        <v>22</v>
      </c>
      <c r="L2275" s="161">
        <v>254.84800000000001</v>
      </c>
      <c r="M2275" s="161">
        <v>1160</v>
      </c>
      <c r="N2275" s="161">
        <v>1485</v>
      </c>
      <c r="O2275" s="156" t="str">
        <f t="shared" si="35"/>
        <v>VSP-ANW-003</v>
      </c>
    </row>
    <row r="2276" spans="1:15" ht="34.799999999999997">
      <c r="A2276" s="157" t="s">
        <v>7552</v>
      </c>
      <c r="B2276" s="157" t="s">
        <v>7553</v>
      </c>
      <c r="C2276" s="158"/>
      <c r="D2276" s="158"/>
      <c r="E2276" s="163" t="s">
        <v>4770</v>
      </c>
      <c r="F2276" s="160" t="s">
        <v>4764</v>
      </c>
      <c r="G2276" s="160" t="s">
        <v>4765</v>
      </c>
      <c r="H2276" s="161">
        <v>70</v>
      </c>
      <c r="I2276" s="162">
        <v>28</v>
      </c>
      <c r="J2276" s="161">
        <v>89.600000000000009</v>
      </c>
      <c r="K2276" s="162">
        <v>22</v>
      </c>
      <c r="L2276" s="161">
        <v>19.712000000000003</v>
      </c>
      <c r="M2276" s="161">
        <v>89.712000000000003</v>
      </c>
      <c r="N2276" s="161">
        <v>115</v>
      </c>
      <c r="O2276" s="156" t="str">
        <f t="shared" si="35"/>
        <v>VSP-ANW-005</v>
      </c>
    </row>
    <row r="2277" spans="1:15" ht="34.799999999999997">
      <c r="A2277" s="157" t="s">
        <v>7554</v>
      </c>
      <c r="B2277" s="157" t="s">
        <v>7555</v>
      </c>
      <c r="C2277" s="158"/>
      <c r="D2277" s="158"/>
      <c r="E2277" s="163" t="s">
        <v>4770</v>
      </c>
      <c r="F2277" s="160" t="s">
        <v>4764</v>
      </c>
      <c r="G2277" s="160" t="s">
        <v>4765</v>
      </c>
      <c r="H2277" s="161">
        <v>40</v>
      </c>
      <c r="I2277" s="162">
        <v>28</v>
      </c>
      <c r="J2277" s="161">
        <v>51.2</v>
      </c>
      <c r="K2277" s="162">
        <v>22</v>
      </c>
      <c r="L2277" s="161">
        <v>11.264000000000001</v>
      </c>
      <c r="M2277" s="161">
        <v>51.264000000000003</v>
      </c>
      <c r="N2277" s="161">
        <v>66</v>
      </c>
      <c r="O2277" s="156" t="str">
        <f t="shared" si="35"/>
        <v>VSP-ANW-006</v>
      </c>
    </row>
    <row r="2278" spans="1:15" ht="34.799999999999997">
      <c r="A2278" s="157" t="s">
        <v>7556</v>
      </c>
      <c r="B2278" s="157" t="s">
        <v>7557</v>
      </c>
      <c r="C2278" s="158"/>
      <c r="D2278" s="158"/>
      <c r="E2278" s="163" t="s">
        <v>4770</v>
      </c>
      <c r="F2278" s="160" t="s">
        <v>4764</v>
      </c>
      <c r="G2278" s="160" t="s">
        <v>4765</v>
      </c>
      <c r="H2278" s="161">
        <v>210</v>
      </c>
      <c r="I2278" s="162">
        <v>28</v>
      </c>
      <c r="J2278" s="161">
        <v>268.8</v>
      </c>
      <c r="K2278" s="162">
        <v>22</v>
      </c>
      <c r="L2278" s="161">
        <v>59.136000000000003</v>
      </c>
      <c r="M2278" s="161">
        <v>269.13600000000002</v>
      </c>
      <c r="N2278" s="161">
        <v>344</v>
      </c>
      <c r="O2278" s="156" t="str">
        <f t="shared" si="35"/>
        <v>VSP-ANW-008</v>
      </c>
    </row>
    <row r="2279" spans="1:15" ht="34.799999999999997">
      <c r="A2279" s="157" t="s">
        <v>7558</v>
      </c>
      <c r="B2279" s="157" t="s">
        <v>7559</v>
      </c>
      <c r="C2279" s="158"/>
      <c r="D2279" s="158"/>
      <c r="E2279" s="163" t="s">
        <v>4770</v>
      </c>
      <c r="F2279" s="160" t="s">
        <v>4828</v>
      </c>
      <c r="G2279" s="160" t="s">
        <v>4765</v>
      </c>
      <c r="H2279" s="161">
        <v>530</v>
      </c>
      <c r="I2279" s="162">
        <v>28</v>
      </c>
      <c r="J2279" s="161">
        <v>678.4</v>
      </c>
      <c r="K2279" s="162">
        <v>22</v>
      </c>
      <c r="L2279" s="161">
        <v>149.24799999999999</v>
      </c>
      <c r="M2279" s="161">
        <v>679.24800000000005</v>
      </c>
      <c r="N2279" s="161">
        <v>869</v>
      </c>
      <c r="O2279" s="156" t="str">
        <f t="shared" si="35"/>
        <v>VSP-ANW-010</v>
      </c>
    </row>
    <row r="2280" spans="1:15" ht="34.799999999999997">
      <c r="A2280" s="157" t="s">
        <v>7560</v>
      </c>
      <c r="B2280" s="157" t="s">
        <v>7561</v>
      </c>
      <c r="C2280" s="158"/>
      <c r="D2280" s="158"/>
      <c r="E2280" s="163" t="s">
        <v>4770</v>
      </c>
      <c r="F2280" s="160" t="s">
        <v>4764</v>
      </c>
      <c r="G2280" s="160" t="s">
        <v>4765</v>
      </c>
      <c r="H2280" s="161">
        <v>210</v>
      </c>
      <c r="I2280" s="162">
        <v>28</v>
      </c>
      <c r="J2280" s="161">
        <v>268.8</v>
      </c>
      <c r="K2280" s="162">
        <v>22</v>
      </c>
      <c r="L2280" s="161">
        <v>59.136000000000003</v>
      </c>
      <c r="M2280" s="161">
        <v>269.13600000000002</v>
      </c>
      <c r="N2280" s="161">
        <v>344</v>
      </c>
      <c r="O2280" s="156" t="str">
        <f t="shared" si="35"/>
        <v>VSP-ANW-013</v>
      </c>
    </row>
    <row r="2281" spans="1:15" ht="34.799999999999997">
      <c r="A2281" s="157" t="s">
        <v>7562</v>
      </c>
      <c r="B2281" s="157" t="s">
        <v>7563</v>
      </c>
      <c r="C2281" s="158"/>
      <c r="D2281" s="158"/>
      <c r="E2281" s="163" t="s">
        <v>4770</v>
      </c>
      <c r="F2281" s="160" t="s">
        <v>4764</v>
      </c>
      <c r="G2281" s="160" t="s">
        <v>4765</v>
      </c>
      <c r="H2281" s="161">
        <v>70</v>
      </c>
      <c r="I2281" s="162">
        <v>28</v>
      </c>
      <c r="J2281" s="161">
        <v>89.600000000000009</v>
      </c>
      <c r="K2281" s="162">
        <v>22</v>
      </c>
      <c r="L2281" s="161">
        <v>19.712000000000003</v>
      </c>
      <c r="M2281" s="161">
        <v>89.712000000000003</v>
      </c>
      <c r="N2281" s="161">
        <v>115</v>
      </c>
      <c r="O2281" s="156" t="str">
        <f t="shared" si="35"/>
        <v>VSP-ANW-015</v>
      </c>
    </row>
    <row r="2282" spans="1:15" ht="34.799999999999997">
      <c r="A2282" s="157" t="s">
        <v>7564</v>
      </c>
      <c r="B2282" s="157" t="s">
        <v>7565</v>
      </c>
      <c r="C2282" s="158"/>
      <c r="D2282" s="158"/>
      <c r="E2282" s="163" t="s">
        <v>4770</v>
      </c>
      <c r="F2282" s="160" t="s">
        <v>4764</v>
      </c>
      <c r="G2282" s="160" t="s">
        <v>4765</v>
      </c>
      <c r="H2282" s="161">
        <v>70</v>
      </c>
      <c r="I2282" s="162">
        <v>28</v>
      </c>
      <c r="J2282" s="161">
        <v>89.600000000000009</v>
      </c>
      <c r="K2282" s="162">
        <v>22</v>
      </c>
      <c r="L2282" s="161">
        <v>19.712000000000003</v>
      </c>
      <c r="M2282" s="161">
        <v>89.712000000000003</v>
      </c>
      <c r="N2282" s="161">
        <v>115</v>
      </c>
      <c r="O2282" s="156" t="str">
        <f t="shared" si="35"/>
        <v>VSP-ANW-016</v>
      </c>
    </row>
    <row r="2283" spans="1:15" ht="34.799999999999997">
      <c r="A2283" s="157" t="s">
        <v>7566</v>
      </c>
      <c r="B2283" s="157" t="s">
        <v>7567</v>
      </c>
      <c r="C2283" s="158"/>
      <c r="D2283" s="158"/>
      <c r="E2283" s="163" t="s">
        <v>4770</v>
      </c>
      <c r="F2283" s="160" t="s">
        <v>4764</v>
      </c>
      <c r="G2283" s="160" t="s">
        <v>4767</v>
      </c>
      <c r="H2283" s="161">
        <v>200</v>
      </c>
      <c r="I2283" s="162">
        <v>28</v>
      </c>
      <c r="J2283" s="161">
        <v>256</v>
      </c>
      <c r="K2283" s="162">
        <v>22</v>
      </c>
      <c r="L2283" s="161">
        <v>56.32</v>
      </c>
      <c r="M2283" s="161">
        <v>256.32</v>
      </c>
      <c r="N2283" s="161">
        <v>328</v>
      </c>
      <c r="O2283" s="156" t="str">
        <f t="shared" si="35"/>
        <v>VSP-ANW-019</v>
      </c>
    </row>
    <row r="2284" spans="1:15" ht="34.799999999999997">
      <c r="A2284" s="157" t="s">
        <v>7568</v>
      </c>
      <c r="B2284" s="157" t="s">
        <v>7569</v>
      </c>
      <c r="C2284" s="158"/>
      <c r="D2284" s="158"/>
      <c r="E2284" s="163" t="s">
        <v>4770</v>
      </c>
      <c r="F2284" s="160" t="s">
        <v>4764</v>
      </c>
      <c r="G2284" s="160" t="s">
        <v>4767</v>
      </c>
      <c r="H2284" s="161">
        <v>195</v>
      </c>
      <c r="I2284" s="162">
        <v>28</v>
      </c>
      <c r="J2284" s="161">
        <v>249.6</v>
      </c>
      <c r="K2284" s="162">
        <v>22</v>
      </c>
      <c r="L2284" s="161">
        <v>54.911999999999999</v>
      </c>
      <c r="M2284" s="161">
        <v>249.91200000000001</v>
      </c>
      <c r="N2284" s="161">
        <v>320</v>
      </c>
      <c r="O2284" s="156" t="str">
        <f t="shared" si="35"/>
        <v>VSP-ANW-020</v>
      </c>
    </row>
    <row r="2285" spans="1:15" ht="34.799999999999997">
      <c r="A2285" s="157" t="s">
        <v>7570</v>
      </c>
      <c r="B2285" s="157" t="s">
        <v>7571</v>
      </c>
      <c r="C2285" s="158"/>
      <c r="D2285" s="158"/>
      <c r="E2285" s="163" t="s">
        <v>4770</v>
      </c>
      <c r="F2285" s="160" t="s">
        <v>4764</v>
      </c>
      <c r="G2285" s="160" t="s">
        <v>4767</v>
      </c>
      <c r="H2285" s="161">
        <v>400</v>
      </c>
      <c r="I2285" s="162">
        <v>28</v>
      </c>
      <c r="J2285" s="161">
        <v>512</v>
      </c>
      <c r="K2285" s="162">
        <v>22</v>
      </c>
      <c r="L2285" s="161">
        <v>112.64</v>
      </c>
      <c r="M2285" s="161">
        <v>512.64</v>
      </c>
      <c r="N2285" s="161">
        <v>656</v>
      </c>
      <c r="O2285" s="156" t="str">
        <f t="shared" si="35"/>
        <v>VSP-ANW-021</v>
      </c>
    </row>
    <row r="2286" spans="1:15" ht="34.799999999999997">
      <c r="A2286" s="157" t="s">
        <v>7572</v>
      </c>
      <c r="B2286" s="157" t="s">
        <v>7573</v>
      </c>
      <c r="C2286" s="158"/>
      <c r="D2286" s="158"/>
      <c r="E2286" s="163" t="s">
        <v>4770</v>
      </c>
      <c r="F2286" s="160" t="s">
        <v>4764</v>
      </c>
      <c r="G2286" s="160" t="s">
        <v>4767</v>
      </c>
      <c r="H2286" s="161">
        <v>400</v>
      </c>
      <c r="I2286" s="162">
        <v>28</v>
      </c>
      <c r="J2286" s="161">
        <v>512</v>
      </c>
      <c r="K2286" s="162">
        <v>22</v>
      </c>
      <c r="L2286" s="161">
        <v>112.64</v>
      </c>
      <c r="M2286" s="161">
        <v>512.64</v>
      </c>
      <c r="N2286" s="161">
        <v>656</v>
      </c>
      <c r="O2286" s="156" t="str">
        <f t="shared" si="35"/>
        <v>VSP-ANW-022</v>
      </c>
    </row>
    <row r="2287" spans="1:15" ht="34.799999999999997">
      <c r="A2287" s="157" t="s">
        <v>7574</v>
      </c>
      <c r="B2287" s="157" t="s">
        <v>7575</v>
      </c>
      <c r="C2287" s="158"/>
      <c r="D2287" s="158"/>
      <c r="E2287" s="163" t="s">
        <v>4770</v>
      </c>
      <c r="F2287" s="160" t="s">
        <v>4828</v>
      </c>
      <c r="G2287" s="160" t="s">
        <v>4767</v>
      </c>
      <c r="H2287" s="161">
        <v>630</v>
      </c>
      <c r="I2287" s="162">
        <v>28</v>
      </c>
      <c r="J2287" s="161">
        <v>806.4</v>
      </c>
      <c r="K2287" s="162">
        <v>22</v>
      </c>
      <c r="L2287" s="161">
        <v>177.40799999999999</v>
      </c>
      <c r="M2287" s="161">
        <v>807.40800000000002</v>
      </c>
      <c r="N2287" s="161">
        <v>1033</v>
      </c>
      <c r="O2287" s="156" t="str">
        <f t="shared" si="35"/>
        <v>VSP-ANW-023</v>
      </c>
    </row>
    <row r="2288" spans="1:15" ht="34.799999999999997">
      <c r="A2288" s="157" t="s">
        <v>7576</v>
      </c>
      <c r="B2288" s="157" t="s">
        <v>7577</v>
      </c>
      <c r="C2288" s="158"/>
      <c r="D2288" s="158"/>
      <c r="E2288" s="163" t="s">
        <v>4770</v>
      </c>
      <c r="F2288" s="160" t="s">
        <v>4764</v>
      </c>
      <c r="G2288" s="160" t="s">
        <v>4767</v>
      </c>
      <c r="H2288" s="161">
        <v>185</v>
      </c>
      <c r="I2288" s="162">
        <v>28</v>
      </c>
      <c r="J2288" s="161">
        <v>236.8</v>
      </c>
      <c r="K2288" s="162">
        <v>22</v>
      </c>
      <c r="L2288" s="161">
        <v>52.096000000000004</v>
      </c>
      <c r="M2288" s="161">
        <v>237.096</v>
      </c>
      <c r="N2288" s="161">
        <v>303</v>
      </c>
      <c r="O2288" s="156" t="str">
        <f t="shared" si="35"/>
        <v>VSP-ANW-024</v>
      </c>
    </row>
    <row r="2289" spans="1:15" ht="34.799999999999997">
      <c r="A2289" s="157" t="s">
        <v>7578</v>
      </c>
      <c r="B2289" s="157" t="s">
        <v>7579</v>
      </c>
      <c r="C2289" s="158"/>
      <c r="D2289" s="158"/>
      <c r="E2289" s="163" t="s">
        <v>4770</v>
      </c>
      <c r="F2289" s="160" t="s">
        <v>4764</v>
      </c>
      <c r="G2289" s="160" t="s">
        <v>4767</v>
      </c>
      <c r="H2289" s="161">
        <v>120</v>
      </c>
      <c r="I2289" s="162">
        <v>28</v>
      </c>
      <c r="J2289" s="161">
        <v>153.6</v>
      </c>
      <c r="K2289" s="162">
        <v>22</v>
      </c>
      <c r="L2289" s="161">
        <v>33.792000000000002</v>
      </c>
      <c r="M2289" s="161">
        <v>153.792</v>
      </c>
      <c r="N2289" s="161">
        <v>197</v>
      </c>
      <c r="O2289" s="156" t="str">
        <f t="shared" si="35"/>
        <v>VSP-ANW-025</v>
      </c>
    </row>
    <row r="2290" spans="1:15" ht="34.799999999999997">
      <c r="A2290" s="157" t="s">
        <v>7580</v>
      </c>
      <c r="B2290" s="157" t="s">
        <v>7581</v>
      </c>
      <c r="C2290" s="158"/>
      <c r="D2290" s="158"/>
      <c r="E2290" s="163" t="s">
        <v>4770</v>
      </c>
      <c r="F2290" s="160" t="s">
        <v>4764</v>
      </c>
      <c r="G2290" s="160" t="s">
        <v>4767</v>
      </c>
      <c r="H2290" s="161">
        <v>120</v>
      </c>
      <c r="I2290" s="162">
        <v>28</v>
      </c>
      <c r="J2290" s="161">
        <v>153.6</v>
      </c>
      <c r="K2290" s="162">
        <v>22</v>
      </c>
      <c r="L2290" s="161">
        <v>33.792000000000002</v>
      </c>
      <c r="M2290" s="161">
        <v>153.792</v>
      </c>
      <c r="N2290" s="161">
        <v>197</v>
      </c>
      <c r="O2290" s="156" t="str">
        <f t="shared" si="35"/>
        <v>VSP-ANW-026</v>
      </c>
    </row>
    <row r="2291" spans="1:15" ht="34.799999999999997">
      <c r="A2291" s="157" t="s">
        <v>7582</v>
      </c>
      <c r="B2291" s="157" t="s">
        <v>7583</v>
      </c>
      <c r="C2291" s="158"/>
      <c r="D2291" s="158"/>
      <c r="E2291" s="163" t="s">
        <v>4770</v>
      </c>
      <c r="F2291" s="160" t="s">
        <v>4764</v>
      </c>
      <c r="G2291" s="160" t="s">
        <v>4767</v>
      </c>
      <c r="H2291" s="161">
        <v>95</v>
      </c>
      <c r="I2291" s="162">
        <v>28</v>
      </c>
      <c r="J2291" s="161">
        <v>121.60000000000001</v>
      </c>
      <c r="K2291" s="162">
        <v>22</v>
      </c>
      <c r="L2291" s="161">
        <v>26.752000000000002</v>
      </c>
      <c r="M2291" s="161">
        <v>121.75200000000001</v>
      </c>
      <c r="N2291" s="161">
        <v>156</v>
      </c>
      <c r="O2291" s="156" t="str">
        <f t="shared" si="35"/>
        <v>VSP-ANW-027</v>
      </c>
    </row>
    <row r="2292" spans="1:15" ht="34.799999999999997">
      <c r="A2292" s="157" t="s">
        <v>7584</v>
      </c>
      <c r="B2292" s="157" t="s">
        <v>7585</v>
      </c>
      <c r="C2292" s="158"/>
      <c r="D2292" s="158"/>
      <c r="E2292" s="163" t="s">
        <v>4770</v>
      </c>
      <c r="F2292" s="160" t="s">
        <v>4764</v>
      </c>
      <c r="G2292" s="160" t="s">
        <v>4767</v>
      </c>
      <c r="H2292" s="161">
        <v>370</v>
      </c>
      <c r="I2292" s="162">
        <v>28</v>
      </c>
      <c r="J2292" s="161">
        <v>473.6</v>
      </c>
      <c r="K2292" s="162">
        <v>22</v>
      </c>
      <c r="L2292" s="161">
        <v>104.19200000000001</v>
      </c>
      <c r="M2292" s="161">
        <v>474.19200000000001</v>
      </c>
      <c r="N2292" s="161">
        <v>607</v>
      </c>
      <c r="O2292" s="156" t="str">
        <f t="shared" si="35"/>
        <v>VSP-ANW-028</v>
      </c>
    </row>
    <row r="2293" spans="1:15" ht="34.799999999999997">
      <c r="A2293" s="157" t="s">
        <v>7586</v>
      </c>
      <c r="B2293" s="157" t="s">
        <v>7587</v>
      </c>
      <c r="C2293" s="158"/>
      <c r="D2293" s="158"/>
      <c r="E2293" s="163" t="s">
        <v>4770</v>
      </c>
      <c r="F2293" s="160" t="s">
        <v>4764</v>
      </c>
      <c r="G2293" s="160" t="s">
        <v>4767</v>
      </c>
      <c r="H2293" s="161">
        <v>135</v>
      </c>
      <c r="I2293" s="162">
        <v>28</v>
      </c>
      <c r="J2293" s="161">
        <v>172.8</v>
      </c>
      <c r="K2293" s="162">
        <v>22</v>
      </c>
      <c r="L2293" s="161">
        <v>38.016000000000005</v>
      </c>
      <c r="M2293" s="161">
        <v>173.01600000000002</v>
      </c>
      <c r="N2293" s="161">
        <v>221</v>
      </c>
      <c r="O2293" s="156" t="str">
        <f t="shared" si="35"/>
        <v>VSP-ANW-029</v>
      </c>
    </row>
    <row r="2294" spans="1:15" ht="34.799999999999997">
      <c r="A2294" s="157" t="s">
        <v>7588</v>
      </c>
      <c r="B2294" s="157" t="s">
        <v>7589</v>
      </c>
      <c r="C2294" s="158"/>
      <c r="D2294" s="158"/>
      <c r="E2294" s="163" t="s">
        <v>4770</v>
      </c>
      <c r="F2294" s="160" t="s">
        <v>4828</v>
      </c>
      <c r="G2294" s="160" t="s">
        <v>4767</v>
      </c>
      <c r="H2294" s="161">
        <v>600</v>
      </c>
      <c r="I2294" s="162">
        <v>28</v>
      </c>
      <c r="J2294" s="161">
        <v>768</v>
      </c>
      <c r="K2294" s="162">
        <v>22</v>
      </c>
      <c r="L2294" s="161">
        <v>168.96</v>
      </c>
      <c r="M2294" s="161">
        <v>768.96</v>
      </c>
      <c r="N2294" s="161">
        <v>984</v>
      </c>
      <c r="O2294" s="156" t="str">
        <f t="shared" si="35"/>
        <v>VSP-ANW-030</v>
      </c>
    </row>
    <row r="2295" spans="1:15" ht="34.799999999999997">
      <c r="A2295" s="157" t="s">
        <v>7590</v>
      </c>
      <c r="B2295" s="157" t="s">
        <v>7591</v>
      </c>
      <c r="C2295" s="158"/>
      <c r="D2295" s="158"/>
      <c r="E2295" s="163" t="s">
        <v>4770</v>
      </c>
      <c r="F2295" s="160" t="s">
        <v>4764</v>
      </c>
      <c r="G2295" s="160" t="s">
        <v>4767</v>
      </c>
      <c r="H2295" s="161">
        <v>100</v>
      </c>
      <c r="I2295" s="162">
        <v>28</v>
      </c>
      <c r="J2295" s="161">
        <v>128</v>
      </c>
      <c r="K2295" s="162">
        <v>22</v>
      </c>
      <c r="L2295" s="161">
        <v>28.16</v>
      </c>
      <c r="M2295" s="161">
        <v>128.16</v>
      </c>
      <c r="N2295" s="161">
        <v>164</v>
      </c>
      <c r="O2295" s="156" t="str">
        <f t="shared" si="35"/>
        <v>VSP-ANW-031</v>
      </c>
    </row>
    <row r="2296" spans="1:15" ht="34.799999999999997">
      <c r="A2296" s="157" t="s">
        <v>7592</v>
      </c>
      <c r="B2296" s="157" t="s">
        <v>7593</v>
      </c>
      <c r="C2296" s="158"/>
      <c r="D2296" s="158"/>
      <c r="E2296" s="163" t="s">
        <v>4770</v>
      </c>
      <c r="F2296" s="160" t="s">
        <v>4764</v>
      </c>
      <c r="G2296" s="160" t="s">
        <v>4767</v>
      </c>
      <c r="H2296" s="161">
        <v>145</v>
      </c>
      <c r="I2296" s="162">
        <v>28</v>
      </c>
      <c r="J2296" s="161">
        <v>185.6</v>
      </c>
      <c r="K2296" s="162">
        <v>22</v>
      </c>
      <c r="L2296" s="161">
        <v>40.832000000000001</v>
      </c>
      <c r="M2296" s="161">
        <v>185.83199999999999</v>
      </c>
      <c r="N2296" s="161">
        <v>238</v>
      </c>
      <c r="O2296" s="156" t="str">
        <f t="shared" si="35"/>
        <v>VSP-ANW-032</v>
      </c>
    </row>
    <row r="2297" spans="1:15" ht="34.799999999999997">
      <c r="A2297" s="157" t="s">
        <v>7594</v>
      </c>
      <c r="B2297" s="157" t="s">
        <v>7595</v>
      </c>
      <c r="C2297" s="158"/>
      <c r="D2297" s="158"/>
      <c r="E2297" s="163" t="s">
        <v>4770</v>
      </c>
      <c r="F2297" s="160" t="s">
        <v>4764</v>
      </c>
      <c r="G2297" s="160" t="s">
        <v>4767</v>
      </c>
      <c r="H2297" s="161">
        <v>200</v>
      </c>
      <c r="I2297" s="162">
        <v>28</v>
      </c>
      <c r="J2297" s="161">
        <v>256</v>
      </c>
      <c r="K2297" s="162">
        <v>22</v>
      </c>
      <c r="L2297" s="161">
        <v>56.32</v>
      </c>
      <c r="M2297" s="161">
        <v>256.32</v>
      </c>
      <c r="N2297" s="161">
        <v>328</v>
      </c>
      <c r="O2297" s="156" t="str">
        <f t="shared" si="35"/>
        <v>VSP-ANW-033</v>
      </c>
    </row>
    <row r="2298" spans="1:15" ht="34.799999999999997">
      <c r="A2298" s="157" t="s">
        <v>7596</v>
      </c>
      <c r="B2298" s="157" t="s">
        <v>7597</v>
      </c>
      <c r="C2298" s="158"/>
      <c r="D2298" s="158"/>
      <c r="E2298" s="163" t="s">
        <v>4770</v>
      </c>
      <c r="F2298" s="160" t="s">
        <v>4764</v>
      </c>
      <c r="G2298" s="160" t="s">
        <v>4767</v>
      </c>
      <c r="H2298" s="161">
        <v>70</v>
      </c>
      <c r="I2298" s="162">
        <v>28</v>
      </c>
      <c r="J2298" s="161">
        <v>89.600000000000009</v>
      </c>
      <c r="K2298" s="162">
        <v>22</v>
      </c>
      <c r="L2298" s="161">
        <v>19.712000000000003</v>
      </c>
      <c r="M2298" s="161">
        <v>89.712000000000003</v>
      </c>
      <c r="N2298" s="161">
        <v>115</v>
      </c>
      <c r="O2298" s="156" t="str">
        <f t="shared" si="35"/>
        <v>VSP-ANW-034</v>
      </c>
    </row>
    <row r="2299" spans="1:15" ht="34.799999999999997">
      <c r="A2299" s="157" t="s">
        <v>7598</v>
      </c>
      <c r="B2299" s="157" t="s">
        <v>7599</v>
      </c>
      <c r="C2299" s="158"/>
      <c r="D2299" s="158"/>
      <c r="E2299" s="163" t="s">
        <v>4770</v>
      </c>
      <c r="F2299" s="160" t="s">
        <v>4764</v>
      </c>
      <c r="G2299" s="160" t="s">
        <v>4767</v>
      </c>
      <c r="H2299" s="161">
        <v>10</v>
      </c>
      <c r="I2299" s="162">
        <v>28</v>
      </c>
      <c r="J2299" s="161">
        <v>12.8</v>
      </c>
      <c r="K2299" s="162">
        <v>22</v>
      </c>
      <c r="L2299" s="161">
        <v>2.8160000000000003</v>
      </c>
      <c r="M2299" s="161">
        <v>12.816000000000001</v>
      </c>
      <c r="N2299" s="161">
        <v>16</v>
      </c>
      <c r="O2299" s="156" t="str">
        <f t="shared" si="35"/>
        <v>VSP-ANW-035</v>
      </c>
    </row>
    <row r="2300" spans="1:15" ht="34.799999999999997">
      <c r="A2300" s="157" t="s">
        <v>7600</v>
      </c>
      <c r="B2300" s="157" t="s">
        <v>7601</v>
      </c>
      <c r="C2300" s="158"/>
      <c r="D2300" s="158"/>
      <c r="E2300" s="163" t="s">
        <v>4770</v>
      </c>
      <c r="F2300" s="160" t="s">
        <v>5654</v>
      </c>
      <c r="G2300" s="160" t="s">
        <v>4767</v>
      </c>
      <c r="H2300" s="161">
        <v>4410</v>
      </c>
      <c r="I2300" s="162">
        <v>28</v>
      </c>
      <c r="J2300" s="161">
        <v>5645</v>
      </c>
      <c r="K2300" s="162">
        <v>18</v>
      </c>
      <c r="L2300" s="161">
        <v>1016</v>
      </c>
      <c r="M2300" s="161">
        <v>5426</v>
      </c>
      <c r="N2300" s="161">
        <v>6945</v>
      </c>
      <c r="O2300" s="156" t="str">
        <f t="shared" si="35"/>
        <v>VSP-ANY-001</v>
      </c>
    </row>
    <row r="2301" spans="1:15" ht="34.799999999999997">
      <c r="A2301" s="157" t="s">
        <v>7602</v>
      </c>
      <c r="B2301" s="157" t="s">
        <v>7603</v>
      </c>
      <c r="C2301" s="158"/>
      <c r="D2301" s="158"/>
      <c r="E2301" s="163" t="s">
        <v>4770</v>
      </c>
      <c r="F2301" s="160" t="s">
        <v>4764</v>
      </c>
      <c r="G2301" s="160" t="s">
        <v>4765</v>
      </c>
      <c r="H2301" s="161">
        <v>190</v>
      </c>
      <c r="I2301" s="162">
        <v>28</v>
      </c>
      <c r="J2301" s="161">
        <v>243.20000000000002</v>
      </c>
      <c r="K2301" s="162">
        <v>22</v>
      </c>
      <c r="L2301" s="161">
        <v>53.504000000000005</v>
      </c>
      <c r="M2301" s="161">
        <v>243.50400000000002</v>
      </c>
      <c r="N2301" s="161">
        <v>312</v>
      </c>
      <c r="O2301" s="156" t="str">
        <f t="shared" si="35"/>
        <v>VSP-ANY-002</v>
      </c>
    </row>
    <row r="2302" spans="1:15" ht="34.799999999999997">
      <c r="A2302" s="157" t="s">
        <v>7604</v>
      </c>
      <c r="B2302" s="157" t="s">
        <v>7605</v>
      </c>
      <c r="C2302" s="158"/>
      <c r="D2302" s="158"/>
      <c r="E2302" s="163" t="s">
        <v>4770</v>
      </c>
      <c r="F2302" s="160" t="s">
        <v>4764</v>
      </c>
      <c r="G2302" s="160" t="s">
        <v>4765</v>
      </c>
      <c r="H2302" s="161">
        <v>320</v>
      </c>
      <c r="I2302" s="162">
        <v>28</v>
      </c>
      <c r="J2302" s="161">
        <v>409.6</v>
      </c>
      <c r="K2302" s="162">
        <v>22</v>
      </c>
      <c r="L2302" s="161">
        <v>90.112000000000009</v>
      </c>
      <c r="M2302" s="161">
        <v>410.11200000000002</v>
      </c>
      <c r="N2302" s="161">
        <v>525</v>
      </c>
      <c r="O2302" s="156" t="str">
        <f t="shared" si="35"/>
        <v>VSP-ANY-003</v>
      </c>
    </row>
    <row r="2303" spans="1:15" ht="34.799999999999997">
      <c r="A2303" s="157" t="s">
        <v>7606</v>
      </c>
      <c r="B2303" s="157" t="s">
        <v>7607</v>
      </c>
      <c r="C2303" s="158"/>
      <c r="D2303" s="158"/>
      <c r="E2303" s="163" t="s">
        <v>4770</v>
      </c>
      <c r="F2303" s="160" t="s">
        <v>4764</v>
      </c>
      <c r="G2303" s="160" t="s">
        <v>4765</v>
      </c>
      <c r="H2303" s="161">
        <v>190</v>
      </c>
      <c r="I2303" s="162">
        <v>28</v>
      </c>
      <c r="J2303" s="161">
        <v>243.20000000000002</v>
      </c>
      <c r="K2303" s="162">
        <v>22</v>
      </c>
      <c r="L2303" s="161">
        <v>53.504000000000005</v>
      </c>
      <c r="M2303" s="161">
        <v>243.50400000000002</v>
      </c>
      <c r="N2303" s="161">
        <v>312</v>
      </c>
      <c r="O2303" s="156" t="str">
        <f t="shared" si="35"/>
        <v>VSP-ANY-004</v>
      </c>
    </row>
    <row r="2304" spans="1:15" ht="34.799999999999997">
      <c r="A2304" s="157" t="s">
        <v>7608</v>
      </c>
      <c r="B2304" s="157" t="s">
        <v>7609</v>
      </c>
      <c r="C2304" s="158"/>
      <c r="D2304" s="158"/>
      <c r="E2304" s="163" t="s">
        <v>4770</v>
      </c>
      <c r="F2304" s="160" t="s">
        <v>4764</v>
      </c>
      <c r="G2304" s="160" t="s">
        <v>4765</v>
      </c>
      <c r="H2304" s="161">
        <v>85</v>
      </c>
      <c r="I2304" s="162">
        <v>28</v>
      </c>
      <c r="J2304" s="161">
        <v>108.8</v>
      </c>
      <c r="K2304" s="162">
        <v>22</v>
      </c>
      <c r="L2304" s="161">
        <v>23.936</v>
      </c>
      <c r="M2304" s="161">
        <v>108.93600000000001</v>
      </c>
      <c r="N2304" s="161">
        <v>139</v>
      </c>
      <c r="O2304" s="156" t="str">
        <f t="shared" si="35"/>
        <v>VSP-ANY-005</v>
      </c>
    </row>
    <row r="2305" spans="1:15" ht="34.799999999999997">
      <c r="A2305" s="157" t="s">
        <v>7610</v>
      </c>
      <c r="B2305" s="157" t="s">
        <v>7611</v>
      </c>
      <c r="C2305" s="158"/>
      <c r="D2305" s="158"/>
      <c r="E2305" s="163" t="s">
        <v>4770</v>
      </c>
      <c r="F2305" s="160" t="s">
        <v>4764</v>
      </c>
      <c r="G2305" s="160" t="s">
        <v>4765</v>
      </c>
      <c r="H2305" s="161">
        <v>280</v>
      </c>
      <c r="I2305" s="162">
        <v>28</v>
      </c>
      <c r="J2305" s="161">
        <v>358.40000000000003</v>
      </c>
      <c r="K2305" s="162">
        <v>22</v>
      </c>
      <c r="L2305" s="161">
        <v>78.848000000000013</v>
      </c>
      <c r="M2305" s="161">
        <v>358.84800000000001</v>
      </c>
      <c r="N2305" s="161">
        <v>459</v>
      </c>
      <c r="O2305" s="156" t="str">
        <f t="shared" si="35"/>
        <v>VSP-ANY-006</v>
      </c>
    </row>
    <row r="2306" spans="1:15" ht="34.799999999999997">
      <c r="A2306" s="157" t="s">
        <v>7612</v>
      </c>
      <c r="B2306" s="157" t="s">
        <v>7613</v>
      </c>
      <c r="C2306" s="158"/>
      <c r="D2306" s="158"/>
      <c r="E2306" s="163" t="s">
        <v>4770</v>
      </c>
      <c r="F2306" s="160" t="s">
        <v>4764</v>
      </c>
      <c r="G2306" s="160" t="s">
        <v>4765</v>
      </c>
      <c r="H2306" s="161">
        <v>155</v>
      </c>
      <c r="I2306" s="162">
        <v>28</v>
      </c>
      <c r="J2306" s="161">
        <v>198.4</v>
      </c>
      <c r="K2306" s="162">
        <v>22</v>
      </c>
      <c r="L2306" s="161">
        <v>43.648000000000003</v>
      </c>
      <c r="M2306" s="161">
        <v>198.648</v>
      </c>
      <c r="N2306" s="161">
        <v>254</v>
      </c>
      <c r="O2306" s="156" t="str">
        <f t="shared" ref="O2306:O2369" si="36">VLOOKUP(A2306,Old,1,FALSE)</f>
        <v>VSP-ANY-007</v>
      </c>
    </row>
    <row r="2307" spans="1:15" ht="34.799999999999997">
      <c r="A2307" s="157" t="s">
        <v>7614</v>
      </c>
      <c r="B2307" s="157" t="s">
        <v>7615</v>
      </c>
      <c r="C2307" s="158"/>
      <c r="D2307" s="158"/>
      <c r="E2307" s="163" t="s">
        <v>4770</v>
      </c>
      <c r="F2307" s="160" t="s">
        <v>4828</v>
      </c>
      <c r="G2307" s="160" t="s">
        <v>4765</v>
      </c>
      <c r="H2307" s="161">
        <v>530</v>
      </c>
      <c r="I2307" s="162">
        <v>28</v>
      </c>
      <c r="J2307" s="161">
        <v>678.4</v>
      </c>
      <c r="K2307" s="162">
        <v>22</v>
      </c>
      <c r="L2307" s="161">
        <v>149.24799999999999</v>
      </c>
      <c r="M2307" s="161">
        <v>679.24800000000005</v>
      </c>
      <c r="N2307" s="161">
        <v>869</v>
      </c>
      <c r="O2307" s="156" t="str">
        <f t="shared" si="36"/>
        <v>VSP-ANY-008</v>
      </c>
    </row>
    <row r="2308" spans="1:15" ht="34.799999999999997">
      <c r="A2308" s="157" t="s">
        <v>7616</v>
      </c>
      <c r="B2308" s="157" t="s">
        <v>7617</v>
      </c>
      <c r="C2308" s="158"/>
      <c r="D2308" s="158"/>
      <c r="E2308" s="163" t="s">
        <v>4770</v>
      </c>
      <c r="F2308" s="160" t="s">
        <v>4828</v>
      </c>
      <c r="G2308" s="160" t="s">
        <v>4765</v>
      </c>
      <c r="H2308" s="161">
        <v>610</v>
      </c>
      <c r="I2308" s="162">
        <v>28</v>
      </c>
      <c r="J2308" s="161">
        <v>780.80000000000007</v>
      </c>
      <c r="K2308" s="162">
        <v>22</v>
      </c>
      <c r="L2308" s="161">
        <v>171.77600000000001</v>
      </c>
      <c r="M2308" s="161">
        <v>781.77600000000007</v>
      </c>
      <c r="N2308" s="161">
        <v>1001</v>
      </c>
      <c r="O2308" s="156" t="str">
        <f t="shared" si="36"/>
        <v>VSP-ANY-009</v>
      </c>
    </row>
    <row r="2309" spans="1:15" ht="34.799999999999997">
      <c r="A2309" s="157" t="s">
        <v>7618</v>
      </c>
      <c r="B2309" s="157" t="s">
        <v>7619</v>
      </c>
      <c r="C2309" s="158"/>
      <c r="D2309" s="158"/>
      <c r="E2309" s="163" t="s">
        <v>4770</v>
      </c>
      <c r="F2309" s="160" t="s">
        <v>4828</v>
      </c>
      <c r="G2309" s="160" t="s">
        <v>4765</v>
      </c>
      <c r="H2309" s="161">
        <v>530</v>
      </c>
      <c r="I2309" s="162">
        <v>28</v>
      </c>
      <c r="J2309" s="161">
        <v>678.4</v>
      </c>
      <c r="K2309" s="162">
        <v>22</v>
      </c>
      <c r="L2309" s="161">
        <v>149.24799999999999</v>
      </c>
      <c r="M2309" s="161">
        <v>679.24800000000005</v>
      </c>
      <c r="N2309" s="161">
        <v>869</v>
      </c>
      <c r="O2309" s="156" t="str">
        <f t="shared" si="36"/>
        <v>VSP-ANY-010</v>
      </c>
    </row>
    <row r="2310" spans="1:15" ht="34.799999999999997">
      <c r="A2310" s="157" t="s">
        <v>7620</v>
      </c>
      <c r="B2310" s="157" t="s">
        <v>7621</v>
      </c>
      <c r="C2310" s="158"/>
      <c r="D2310" s="158"/>
      <c r="E2310" s="163" t="s">
        <v>4770</v>
      </c>
      <c r="F2310" s="160" t="s">
        <v>4764</v>
      </c>
      <c r="G2310" s="160" t="s">
        <v>4765</v>
      </c>
      <c r="H2310" s="161">
        <v>115</v>
      </c>
      <c r="I2310" s="162">
        <v>28</v>
      </c>
      <c r="J2310" s="161">
        <v>147.20000000000002</v>
      </c>
      <c r="K2310" s="162">
        <v>22</v>
      </c>
      <c r="L2310" s="161">
        <v>32.384000000000007</v>
      </c>
      <c r="M2310" s="161">
        <v>147.38400000000001</v>
      </c>
      <c r="N2310" s="161">
        <v>189</v>
      </c>
      <c r="O2310" s="156" t="str">
        <f t="shared" si="36"/>
        <v>VSP-ANY-011</v>
      </c>
    </row>
    <row r="2311" spans="1:15" ht="34.799999999999997">
      <c r="A2311" s="157" t="s">
        <v>7622</v>
      </c>
      <c r="B2311" s="157" t="s">
        <v>7623</v>
      </c>
      <c r="C2311" s="158"/>
      <c r="D2311" s="158"/>
      <c r="E2311" s="163" t="s">
        <v>4770</v>
      </c>
      <c r="F2311" s="160" t="s">
        <v>4764</v>
      </c>
      <c r="G2311" s="160" t="s">
        <v>4765</v>
      </c>
      <c r="H2311" s="161">
        <v>65</v>
      </c>
      <c r="I2311" s="162">
        <v>28</v>
      </c>
      <c r="J2311" s="161">
        <v>83.2</v>
      </c>
      <c r="K2311" s="162">
        <v>22</v>
      </c>
      <c r="L2311" s="161">
        <v>18.304000000000002</v>
      </c>
      <c r="M2311" s="161">
        <v>83.304000000000002</v>
      </c>
      <c r="N2311" s="161">
        <v>107</v>
      </c>
      <c r="O2311" s="156" t="str">
        <f t="shared" si="36"/>
        <v>VSP-ANY-012</v>
      </c>
    </row>
    <row r="2312" spans="1:15" ht="34.799999999999997">
      <c r="A2312" s="157" t="s">
        <v>7624</v>
      </c>
      <c r="B2312" s="157" t="s">
        <v>7625</v>
      </c>
      <c r="C2312" s="158"/>
      <c r="D2312" s="158"/>
      <c r="E2312" s="163" t="s">
        <v>4770</v>
      </c>
      <c r="F2312" s="160" t="s">
        <v>4764</v>
      </c>
      <c r="G2312" s="160" t="s">
        <v>4765</v>
      </c>
      <c r="H2312" s="161">
        <v>115</v>
      </c>
      <c r="I2312" s="162">
        <v>28</v>
      </c>
      <c r="J2312" s="161">
        <v>147.20000000000002</v>
      </c>
      <c r="K2312" s="162">
        <v>22</v>
      </c>
      <c r="L2312" s="161">
        <v>32.384000000000007</v>
      </c>
      <c r="M2312" s="161">
        <v>147.38400000000001</v>
      </c>
      <c r="N2312" s="161">
        <v>189</v>
      </c>
      <c r="O2312" s="156" t="str">
        <f t="shared" si="36"/>
        <v>VSP-ANY-013</v>
      </c>
    </row>
    <row r="2313" spans="1:15" ht="34.799999999999997">
      <c r="A2313" s="157" t="s">
        <v>7626</v>
      </c>
      <c r="B2313" s="157" t="s">
        <v>7627</v>
      </c>
      <c r="C2313" s="158"/>
      <c r="D2313" s="158"/>
      <c r="E2313" s="163" t="s">
        <v>4770</v>
      </c>
      <c r="F2313" s="160" t="s">
        <v>4764</v>
      </c>
      <c r="G2313" s="160" t="s">
        <v>4765</v>
      </c>
      <c r="H2313" s="161">
        <v>345</v>
      </c>
      <c r="I2313" s="162">
        <v>28</v>
      </c>
      <c r="J2313" s="161">
        <v>441.6</v>
      </c>
      <c r="K2313" s="162">
        <v>22</v>
      </c>
      <c r="L2313" s="161">
        <v>97.152000000000001</v>
      </c>
      <c r="M2313" s="161">
        <v>442.15199999999999</v>
      </c>
      <c r="N2313" s="161">
        <v>566</v>
      </c>
      <c r="O2313" s="156" t="str">
        <f t="shared" si="36"/>
        <v>VSP-ANY-014</v>
      </c>
    </row>
    <row r="2314" spans="1:15" ht="34.799999999999997">
      <c r="A2314" s="157" t="s">
        <v>7628</v>
      </c>
      <c r="B2314" s="157" t="s">
        <v>7629</v>
      </c>
      <c r="C2314" s="158"/>
      <c r="D2314" s="158"/>
      <c r="E2314" s="163" t="s">
        <v>4770</v>
      </c>
      <c r="F2314" s="160" t="s">
        <v>4764</v>
      </c>
      <c r="G2314" s="160" t="s">
        <v>4765</v>
      </c>
      <c r="H2314" s="161">
        <v>90</v>
      </c>
      <c r="I2314" s="162">
        <v>28</v>
      </c>
      <c r="J2314" s="161">
        <v>115.2</v>
      </c>
      <c r="K2314" s="162">
        <v>22</v>
      </c>
      <c r="L2314" s="161">
        <v>25.344000000000001</v>
      </c>
      <c r="M2314" s="161">
        <v>115.34399999999999</v>
      </c>
      <c r="N2314" s="161">
        <v>148</v>
      </c>
      <c r="O2314" s="156" t="str">
        <f t="shared" si="36"/>
        <v>VSP-ANY-015</v>
      </c>
    </row>
    <row r="2315" spans="1:15" ht="34.799999999999997">
      <c r="A2315" s="157" t="s">
        <v>7630</v>
      </c>
      <c r="B2315" s="157" t="s">
        <v>7632</v>
      </c>
      <c r="C2315" s="158"/>
      <c r="D2315" s="158"/>
      <c r="E2315" s="163" t="s">
        <v>4770</v>
      </c>
      <c r="F2315" s="160" t="s">
        <v>4764</v>
      </c>
      <c r="G2315" s="160" t="s">
        <v>4765</v>
      </c>
      <c r="H2315" s="161">
        <v>360</v>
      </c>
      <c r="I2315" s="162">
        <v>28</v>
      </c>
      <c r="J2315" s="161">
        <v>460.8</v>
      </c>
      <c r="K2315" s="162">
        <v>22</v>
      </c>
      <c r="L2315" s="161">
        <v>101.376</v>
      </c>
      <c r="M2315" s="161">
        <v>461.37599999999998</v>
      </c>
      <c r="N2315" s="161">
        <v>591</v>
      </c>
      <c r="O2315" s="156" t="str">
        <f t="shared" si="36"/>
        <v>VSP-ANY-016</v>
      </c>
    </row>
    <row r="2316" spans="1:15" ht="34.799999999999997">
      <c r="A2316" s="157" t="s">
        <v>7633</v>
      </c>
      <c r="B2316" s="157" t="s">
        <v>7634</v>
      </c>
      <c r="C2316" s="158"/>
      <c r="D2316" s="158"/>
      <c r="E2316" s="163" t="s">
        <v>4770</v>
      </c>
      <c r="F2316" s="160" t="s">
        <v>4764</v>
      </c>
      <c r="G2316" s="160" t="s">
        <v>4765</v>
      </c>
      <c r="H2316" s="161">
        <v>305</v>
      </c>
      <c r="I2316" s="162">
        <v>28</v>
      </c>
      <c r="J2316" s="161">
        <v>390.40000000000003</v>
      </c>
      <c r="K2316" s="162">
        <v>22</v>
      </c>
      <c r="L2316" s="161">
        <v>85.888000000000005</v>
      </c>
      <c r="M2316" s="161">
        <v>390.88800000000003</v>
      </c>
      <c r="N2316" s="161">
        <v>500</v>
      </c>
      <c r="O2316" s="156" t="str">
        <f t="shared" si="36"/>
        <v>VSP-ANY-017</v>
      </c>
    </row>
    <row r="2317" spans="1:15" ht="34.799999999999997">
      <c r="A2317" s="157" t="s">
        <v>7635</v>
      </c>
      <c r="B2317" s="157" t="s">
        <v>7636</v>
      </c>
      <c r="C2317" s="158"/>
      <c r="D2317" s="158"/>
      <c r="E2317" s="163" t="s">
        <v>4770</v>
      </c>
      <c r="F2317" s="160" t="s">
        <v>4764</v>
      </c>
      <c r="G2317" s="160" t="s">
        <v>4765</v>
      </c>
      <c r="H2317" s="161">
        <v>130</v>
      </c>
      <c r="I2317" s="162">
        <v>28</v>
      </c>
      <c r="J2317" s="161">
        <v>166.4</v>
      </c>
      <c r="K2317" s="162">
        <v>22</v>
      </c>
      <c r="L2317" s="161">
        <v>36.608000000000004</v>
      </c>
      <c r="M2317" s="161">
        <v>166.608</v>
      </c>
      <c r="N2317" s="161">
        <v>213</v>
      </c>
      <c r="O2317" s="156" t="str">
        <f t="shared" si="36"/>
        <v>VSP-ANY-018</v>
      </c>
    </row>
    <row r="2318" spans="1:15" ht="34.799999999999997">
      <c r="A2318" s="157" t="s">
        <v>7637</v>
      </c>
      <c r="B2318" s="157" t="s">
        <v>7638</v>
      </c>
      <c r="C2318" s="158"/>
      <c r="D2318" s="158"/>
      <c r="E2318" s="163" t="s">
        <v>4770</v>
      </c>
      <c r="F2318" s="160" t="s">
        <v>4764</v>
      </c>
      <c r="G2318" s="160" t="s">
        <v>4765</v>
      </c>
      <c r="H2318" s="161">
        <v>130</v>
      </c>
      <c r="I2318" s="162">
        <v>28</v>
      </c>
      <c r="J2318" s="161">
        <v>166.4</v>
      </c>
      <c r="K2318" s="162">
        <v>22</v>
      </c>
      <c r="L2318" s="161">
        <v>36.608000000000004</v>
      </c>
      <c r="M2318" s="161">
        <v>166.608</v>
      </c>
      <c r="N2318" s="161">
        <v>213</v>
      </c>
      <c r="O2318" s="156" t="str">
        <f t="shared" si="36"/>
        <v>VSP-ANY-019</v>
      </c>
    </row>
    <row r="2319" spans="1:15" ht="34.799999999999997">
      <c r="A2319" s="157" t="s">
        <v>7639</v>
      </c>
      <c r="B2319" s="157" t="s">
        <v>7640</v>
      </c>
      <c r="C2319" s="158"/>
      <c r="D2319" s="158"/>
      <c r="E2319" s="163" t="s">
        <v>4770</v>
      </c>
      <c r="F2319" s="160" t="s">
        <v>4828</v>
      </c>
      <c r="G2319" s="160" t="s">
        <v>4765</v>
      </c>
      <c r="H2319" s="161">
        <v>635</v>
      </c>
      <c r="I2319" s="162">
        <v>28</v>
      </c>
      <c r="J2319" s="161">
        <v>812.80000000000007</v>
      </c>
      <c r="K2319" s="162">
        <v>22</v>
      </c>
      <c r="L2319" s="161">
        <v>178.816</v>
      </c>
      <c r="M2319" s="161">
        <v>813.81600000000003</v>
      </c>
      <c r="N2319" s="161">
        <v>1042</v>
      </c>
      <c r="O2319" s="156" t="str">
        <f t="shared" si="36"/>
        <v>VSP-ANY-021</v>
      </c>
    </row>
    <row r="2320" spans="1:15" ht="34.799999999999997">
      <c r="A2320" s="157" t="s">
        <v>7641</v>
      </c>
      <c r="B2320" s="157" t="s">
        <v>7642</v>
      </c>
      <c r="C2320" s="158"/>
      <c r="D2320" s="158"/>
      <c r="E2320" s="163" t="s">
        <v>4770</v>
      </c>
      <c r="F2320" s="160" t="s">
        <v>4764</v>
      </c>
      <c r="G2320" s="160" t="s">
        <v>4765</v>
      </c>
      <c r="H2320" s="161">
        <v>140</v>
      </c>
      <c r="I2320" s="162">
        <v>28</v>
      </c>
      <c r="J2320" s="161">
        <v>179.20000000000002</v>
      </c>
      <c r="K2320" s="162">
        <v>22</v>
      </c>
      <c r="L2320" s="161">
        <v>39.424000000000007</v>
      </c>
      <c r="M2320" s="161">
        <v>179.42400000000001</v>
      </c>
      <c r="N2320" s="161">
        <v>230</v>
      </c>
      <c r="O2320" s="156" t="str">
        <f t="shared" si="36"/>
        <v>VSP-ANY-022</v>
      </c>
    </row>
    <row r="2321" spans="1:15" ht="34.799999999999997">
      <c r="A2321" s="157" t="s">
        <v>7643</v>
      </c>
      <c r="B2321" s="157" t="s">
        <v>7644</v>
      </c>
      <c r="C2321" s="158"/>
      <c r="D2321" s="158"/>
      <c r="E2321" s="163" t="s">
        <v>4770</v>
      </c>
      <c r="F2321" s="160" t="s">
        <v>4764</v>
      </c>
      <c r="G2321" s="160" t="s">
        <v>4765</v>
      </c>
      <c r="H2321" s="161">
        <v>95</v>
      </c>
      <c r="I2321" s="162">
        <v>28</v>
      </c>
      <c r="J2321" s="161">
        <v>121.60000000000001</v>
      </c>
      <c r="K2321" s="162">
        <v>22</v>
      </c>
      <c r="L2321" s="161">
        <v>26.752000000000002</v>
      </c>
      <c r="M2321" s="161">
        <v>121.75200000000001</v>
      </c>
      <c r="N2321" s="161">
        <v>156</v>
      </c>
      <c r="O2321" s="156" t="str">
        <f t="shared" si="36"/>
        <v>VSP-ANY-023</v>
      </c>
    </row>
    <row r="2322" spans="1:15" ht="34.799999999999997">
      <c r="A2322" s="157" t="s">
        <v>7645</v>
      </c>
      <c r="B2322" s="157" t="s">
        <v>7646</v>
      </c>
      <c r="C2322" s="158"/>
      <c r="D2322" s="158"/>
      <c r="E2322" s="163" t="s">
        <v>4770</v>
      </c>
      <c r="F2322" s="160" t="s">
        <v>4764</v>
      </c>
      <c r="G2322" s="160" t="s">
        <v>4765</v>
      </c>
      <c r="H2322" s="161">
        <v>95</v>
      </c>
      <c r="I2322" s="162">
        <v>28</v>
      </c>
      <c r="J2322" s="161">
        <v>121.60000000000001</v>
      </c>
      <c r="K2322" s="162">
        <v>22</v>
      </c>
      <c r="L2322" s="161">
        <v>26.752000000000002</v>
      </c>
      <c r="M2322" s="161">
        <v>121.75200000000001</v>
      </c>
      <c r="N2322" s="161">
        <v>156</v>
      </c>
      <c r="O2322" s="156" t="str">
        <f t="shared" si="36"/>
        <v>VSP-ANY-024</v>
      </c>
    </row>
    <row r="2323" spans="1:15" ht="34.799999999999997">
      <c r="A2323" s="157" t="s">
        <v>7647</v>
      </c>
      <c r="B2323" s="157" t="s">
        <v>7648</v>
      </c>
      <c r="C2323" s="158"/>
      <c r="D2323" s="158"/>
      <c r="E2323" s="163" t="s">
        <v>4770</v>
      </c>
      <c r="F2323" s="160" t="s">
        <v>4764</v>
      </c>
      <c r="G2323" s="160" t="s">
        <v>4765</v>
      </c>
      <c r="H2323" s="161">
        <v>175</v>
      </c>
      <c r="I2323" s="162">
        <v>28</v>
      </c>
      <c r="J2323" s="161">
        <v>224</v>
      </c>
      <c r="K2323" s="162">
        <v>22</v>
      </c>
      <c r="L2323" s="161">
        <v>49.28</v>
      </c>
      <c r="M2323" s="161">
        <v>224.28</v>
      </c>
      <c r="N2323" s="161">
        <v>287</v>
      </c>
      <c r="O2323" s="156" t="str">
        <f t="shared" si="36"/>
        <v>VSP-ANY-025</v>
      </c>
    </row>
    <row r="2324" spans="1:15" ht="34.799999999999997">
      <c r="A2324" s="157" t="s">
        <v>7649</v>
      </c>
      <c r="B2324" s="157" t="s">
        <v>7650</v>
      </c>
      <c r="C2324" s="158"/>
      <c r="D2324" s="158"/>
      <c r="E2324" s="163" t="s">
        <v>4770</v>
      </c>
      <c r="F2324" s="160" t="s">
        <v>4764</v>
      </c>
      <c r="G2324" s="160" t="s">
        <v>4765</v>
      </c>
      <c r="H2324" s="161">
        <v>40</v>
      </c>
      <c r="I2324" s="162">
        <v>28</v>
      </c>
      <c r="J2324" s="161">
        <v>51.2</v>
      </c>
      <c r="K2324" s="162">
        <v>22</v>
      </c>
      <c r="L2324" s="161">
        <v>11.264000000000001</v>
      </c>
      <c r="M2324" s="161">
        <v>51.264000000000003</v>
      </c>
      <c r="N2324" s="161">
        <v>66</v>
      </c>
      <c r="O2324" s="156" t="str">
        <f t="shared" si="36"/>
        <v>VSP-ANY-026</v>
      </c>
    </row>
    <row r="2325" spans="1:15" ht="34.799999999999997">
      <c r="A2325" s="157" t="s">
        <v>7651</v>
      </c>
      <c r="B2325" s="157" t="s">
        <v>7652</v>
      </c>
      <c r="C2325" s="158"/>
      <c r="D2325" s="158"/>
      <c r="E2325" s="163" t="s">
        <v>4770</v>
      </c>
      <c r="F2325" s="160" t="s">
        <v>4764</v>
      </c>
      <c r="G2325" s="160" t="s">
        <v>4765</v>
      </c>
      <c r="H2325" s="161">
        <v>155</v>
      </c>
      <c r="I2325" s="162">
        <v>28</v>
      </c>
      <c r="J2325" s="161">
        <v>198.4</v>
      </c>
      <c r="K2325" s="162">
        <v>22</v>
      </c>
      <c r="L2325" s="161">
        <v>43.648000000000003</v>
      </c>
      <c r="M2325" s="161">
        <v>198.648</v>
      </c>
      <c r="N2325" s="161">
        <v>254</v>
      </c>
      <c r="O2325" s="156" t="str">
        <f t="shared" si="36"/>
        <v>VSP-ANY-029</v>
      </c>
    </row>
    <row r="2326" spans="1:15" ht="34.799999999999997">
      <c r="A2326" s="157" t="s">
        <v>7653</v>
      </c>
      <c r="B2326" s="157" t="s">
        <v>7654</v>
      </c>
      <c r="C2326" s="158"/>
      <c r="D2326" s="158"/>
      <c r="E2326" s="163" t="s">
        <v>4770</v>
      </c>
      <c r="F2326" s="160" t="s">
        <v>5654</v>
      </c>
      <c r="G2326" s="160" t="s">
        <v>4765</v>
      </c>
      <c r="H2326" s="161">
        <v>3845</v>
      </c>
      <c r="I2326" s="162">
        <v>18</v>
      </c>
      <c r="J2326" s="161">
        <v>4537</v>
      </c>
      <c r="K2326" s="162">
        <v>18</v>
      </c>
      <c r="L2326" s="161">
        <v>816.67799999999988</v>
      </c>
      <c r="M2326" s="161">
        <v>4662</v>
      </c>
      <c r="N2326" s="161">
        <v>5501</v>
      </c>
      <c r="O2326" s="156" t="str">
        <f t="shared" si="36"/>
        <v>VSP-ANY-030</v>
      </c>
    </row>
    <row r="2327" spans="1:15" ht="34.799999999999997">
      <c r="A2327" s="157" t="s">
        <v>7655</v>
      </c>
      <c r="B2327" s="157" t="s">
        <v>7656</v>
      </c>
      <c r="C2327" s="158"/>
      <c r="D2327" s="158"/>
      <c r="E2327" s="163" t="s">
        <v>4770</v>
      </c>
      <c r="F2327" s="160" t="s">
        <v>4828</v>
      </c>
      <c r="G2327" s="160" t="s">
        <v>4765</v>
      </c>
      <c r="H2327" s="161">
        <v>850</v>
      </c>
      <c r="I2327" s="162">
        <v>28</v>
      </c>
      <c r="J2327" s="161">
        <v>1088</v>
      </c>
      <c r="K2327" s="162">
        <v>22</v>
      </c>
      <c r="L2327" s="161">
        <v>239.36</v>
      </c>
      <c r="M2327" s="161">
        <v>1089</v>
      </c>
      <c r="N2327" s="161">
        <v>1394</v>
      </c>
      <c r="O2327" s="156" t="str">
        <f t="shared" si="36"/>
        <v>VSP-ANY-031</v>
      </c>
    </row>
    <row r="2328" spans="1:15" ht="34.799999999999997">
      <c r="A2328" s="157" t="s">
        <v>7657</v>
      </c>
      <c r="B2328" s="157" t="s">
        <v>7658</v>
      </c>
      <c r="C2328" s="158"/>
      <c r="D2328" s="158"/>
      <c r="E2328" s="163" t="s">
        <v>4770</v>
      </c>
      <c r="F2328" s="160" t="s">
        <v>4764</v>
      </c>
      <c r="G2328" s="160" t="s">
        <v>4765</v>
      </c>
      <c r="H2328" s="161">
        <v>130</v>
      </c>
      <c r="I2328" s="162">
        <v>28</v>
      </c>
      <c r="J2328" s="161">
        <v>166.4</v>
      </c>
      <c r="K2328" s="162">
        <v>22</v>
      </c>
      <c r="L2328" s="161">
        <v>36.608000000000004</v>
      </c>
      <c r="M2328" s="161">
        <v>166.608</v>
      </c>
      <c r="N2328" s="161">
        <v>213</v>
      </c>
      <c r="O2328" s="156" t="str">
        <f t="shared" si="36"/>
        <v>VSP-ANY-032</v>
      </c>
    </row>
    <row r="2329" spans="1:15" ht="34.799999999999997">
      <c r="A2329" s="157" t="s">
        <v>7659</v>
      </c>
      <c r="B2329" s="157" t="s">
        <v>7660</v>
      </c>
      <c r="C2329" s="158"/>
      <c r="D2329" s="158"/>
      <c r="E2329" s="163" t="s">
        <v>4770</v>
      </c>
      <c r="F2329" s="160" t="s">
        <v>4764</v>
      </c>
      <c r="G2329" s="160" t="s">
        <v>4765</v>
      </c>
      <c r="H2329" s="161">
        <v>40</v>
      </c>
      <c r="I2329" s="162">
        <v>28</v>
      </c>
      <c r="J2329" s="161">
        <v>51.2</v>
      </c>
      <c r="K2329" s="162">
        <v>22</v>
      </c>
      <c r="L2329" s="161">
        <v>11.264000000000001</v>
      </c>
      <c r="M2329" s="161">
        <v>51.264000000000003</v>
      </c>
      <c r="N2329" s="161">
        <v>66</v>
      </c>
      <c r="O2329" s="156" t="str">
        <f t="shared" si="36"/>
        <v>VSP-ANY-033</v>
      </c>
    </row>
    <row r="2330" spans="1:15" ht="34.799999999999997">
      <c r="A2330" s="157" t="s">
        <v>7661</v>
      </c>
      <c r="B2330" s="157" t="s">
        <v>7662</v>
      </c>
      <c r="C2330" s="158"/>
      <c r="D2330" s="158"/>
      <c r="E2330" s="163" t="s">
        <v>4770</v>
      </c>
      <c r="F2330" s="160" t="s">
        <v>4764</v>
      </c>
      <c r="G2330" s="160" t="s">
        <v>4765</v>
      </c>
      <c r="H2330" s="161">
        <v>240</v>
      </c>
      <c r="I2330" s="162">
        <v>28</v>
      </c>
      <c r="J2330" s="161">
        <v>307.2</v>
      </c>
      <c r="K2330" s="162">
        <v>22</v>
      </c>
      <c r="L2330" s="161">
        <v>67.584000000000003</v>
      </c>
      <c r="M2330" s="161">
        <v>307.584</v>
      </c>
      <c r="N2330" s="161">
        <v>394</v>
      </c>
      <c r="O2330" s="156" t="str">
        <f t="shared" si="36"/>
        <v>VSP-ANY-034</v>
      </c>
    </row>
    <row r="2331" spans="1:15" ht="34.799999999999997">
      <c r="A2331" s="157" t="s">
        <v>7663</v>
      </c>
      <c r="B2331" s="157" t="s">
        <v>7664</v>
      </c>
      <c r="C2331" s="158"/>
      <c r="D2331" s="158"/>
      <c r="E2331" s="163" t="s">
        <v>4770</v>
      </c>
      <c r="F2331" s="160" t="s">
        <v>4764</v>
      </c>
      <c r="G2331" s="160" t="s">
        <v>4765</v>
      </c>
      <c r="H2331" s="161">
        <v>65</v>
      </c>
      <c r="I2331" s="162">
        <v>28</v>
      </c>
      <c r="J2331" s="161">
        <v>83.2</v>
      </c>
      <c r="K2331" s="162">
        <v>22</v>
      </c>
      <c r="L2331" s="161">
        <v>18.304000000000002</v>
      </c>
      <c r="M2331" s="161">
        <v>83.304000000000002</v>
      </c>
      <c r="N2331" s="161">
        <v>107</v>
      </c>
      <c r="O2331" s="156" t="str">
        <f t="shared" si="36"/>
        <v>VSP-ANY-036</v>
      </c>
    </row>
    <row r="2332" spans="1:15" ht="34.799999999999997">
      <c r="A2332" s="157" t="s">
        <v>7665</v>
      </c>
      <c r="B2332" s="157" t="s">
        <v>7666</v>
      </c>
      <c r="C2332" s="158"/>
      <c r="D2332" s="158"/>
      <c r="E2332" s="163" t="s">
        <v>4770</v>
      </c>
      <c r="F2332" s="160" t="s">
        <v>4764</v>
      </c>
      <c r="G2332" s="160" t="s">
        <v>4765</v>
      </c>
      <c r="H2332" s="161">
        <v>30</v>
      </c>
      <c r="I2332" s="162">
        <v>28</v>
      </c>
      <c r="J2332" s="161">
        <v>38.4</v>
      </c>
      <c r="K2332" s="162">
        <v>22</v>
      </c>
      <c r="L2332" s="161">
        <v>8.4480000000000004</v>
      </c>
      <c r="M2332" s="161">
        <v>38.448</v>
      </c>
      <c r="N2332" s="161">
        <v>49</v>
      </c>
      <c r="O2332" s="156" t="str">
        <f t="shared" si="36"/>
        <v>VSP-ANY-037</v>
      </c>
    </row>
    <row r="2333" spans="1:15" ht="34.799999999999997">
      <c r="A2333" s="157" t="s">
        <v>7668</v>
      </c>
      <c r="B2333" s="157" t="s">
        <v>7669</v>
      </c>
      <c r="C2333" s="158"/>
      <c r="D2333" s="158"/>
      <c r="E2333" s="163" t="s">
        <v>4770</v>
      </c>
      <c r="F2333" s="160" t="s">
        <v>4764</v>
      </c>
      <c r="G2333" s="160" t="s">
        <v>4765</v>
      </c>
      <c r="H2333" s="161">
        <v>190</v>
      </c>
      <c r="I2333" s="162">
        <v>28</v>
      </c>
      <c r="J2333" s="161">
        <v>243.20000000000002</v>
      </c>
      <c r="K2333" s="162">
        <v>22</v>
      </c>
      <c r="L2333" s="161">
        <v>53.504000000000005</v>
      </c>
      <c r="M2333" s="161">
        <v>243.50400000000002</v>
      </c>
      <c r="N2333" s="161">
        <v>312</v>
      </c>
      <c r="O2333" s="156" t="str">
        <f t="shared" si="36"/>
        <v>VSP-ANY-038</v>
      </c>
    </row>
    <row r="2334" spans="1:15" ht="34.799999999999997">
      <c r="A2334" s="157" t="s">
        <v>7670</v>
      </c>
      <c r="B2334" s="157" t="s">
        <v>7671</v>
      </c>
      <c r="C2334" s="158"/>
      <c r="D2334" s="158"/>
      <c r="E2334" s="163" t="s">
        <v>4770</v>
      </c>
      <c r="F2334" s="160" t="s">
        <v>4764</v>
      </c>
      <c r="G2334" s="160" t="s">
        <v>4765</v>
      </c>
      <c r="H2334" s="161">
        <v>155</v>
      </c>
      <c r="I2334" s="162">
        <v>28</v>
      </c>
      <c r="J2334" s="161">
        <v>198.4</v>
      </c>
      <c r="K2334" s="162">
        <v>22</v>
      </c>
      <c r="L2334" s="161">
        <v>43.648000000000003</v>
      </c>
      <c r="M2334" s="161">
        <v>198.648</v>
      </c>
      <c r="N2334" s="161">
        <v>254</v>
      </c>
      <c r="O2334" s="156" t="str">
        <f t="shared" si="36"/>
        <v>VSP-ANY-039</v>
      </c>
    </row>
    <row r="2335" spans="1:15" ht="34.799999999999997">
      <c r="A2335" s="157" t="s">
        <v>7672</v>
      </c>
      <c r="B2335" s="157" t="s">
        <v>7673</v>
      </c>
      <c r="C2335" s="158"/>
      <c r="D2335" s="158"/>
      <c r="E2335" s="163" t="s">
        <v>4770</v>
      </c>
      <c r="F2335" s="160" t="s">
        <v>4764</v>
      </c>
      <c r="G2335" s="160" t="s">
        <v>4765</v>
      </c>
      <c r="H2335" s="161">
        <v>80</v>
      </c>
      <c r="I2335" s="162">
        <v>28</v>
      </c>
      <c r="J2335" s="161">
        <v>102.4</v>
      </c>
      <c r="K2335" s="162">
        <v>22</v>
      </c>
      <c r="L2335" s="161">
        <v>22.528000000000002</v>
      </c>
      <c r="M2335" s="161">
        <v>102.52800000000001</v>
      </c>
      <c r="N2335" s="161">
        <v>131</v>
      </c>
      <c r="O2335" s="156" t="str">
        <f t="shared" si="36"/>
        <v>VSP-ANY-043</v>
      </c>
    </row>
    <row r="2336" spans="1:15" ht="34.799999999999997">
      <c r="A2336" s="157" t="s">
        <v>7674</v>
      </c>
      <c r="B2336" s="157" t="s">
        <v>7675</v>
      </c>
      <c r="C2336" s="158"/>
      <c r="D2336" s="158"/>
      <c r="E2336" s="163" t="s">
        <v>4770</v>
      </c>
      <c r="F2336" s="160" t="s">
        <v>4764</v>
      </c>
      <c r="G2336" s="160" t="s">
        <v>4765</v>
      </c>
      <c r="H2336" s="161">
        <v>205</v>
      </c>
      <c r="I2336" s="162">
        <v>28</v>
      </c>
      <c r="J2336" s="161">
        <v>262.39999999999998</v>
      </c>
      <c r="K2336" s="162">
        <v>22</v>
      </c>
      <c r="L2336" s="161">
        <v>57.727999999999994</v>
      </c>
      <c r="M2336" s="161">
        <v>262.72800000000001</v>
      </c>
      <c r="N2336" s="161">
        <v>336</v>
      </c>
      <c r="O2336" s="156" t="str">
        <f t="shared" si="36"/>
        <v>VSP-ANY-044</v>
      </c>
    </row>
    <row r="2337" spans="1:15" ht="34.799999999999997">
      <c r="A2337" s="157" t="s">
        <v>7676</v>
      </c>
      <c r="B2337" s="157" t="s">
        <v>7677</v>
      </c>
      <c r="C2337" s="158"/>
      <c r="D2337" s="158"/>
      <c r="E2337" s="163" t="s">
        <v>4770</v>
      </c>
      <c r="F2337" s="160" t="s">
        <v>4764</v>
      </c>
      <c r="G2337" s="160" t="s">
        <v>4765</v>
      </c>
      <c r="H2337" s="161">
        <v>250</v>
      </c>
      <c r="I2337" s="162">
        <v>28</v>
      </c>
      <c r="J2337" s="161">
        <v>320</v>
      </c>
      <c r="K2337" s="162">
        <v>22</v>
      </c>
      <c r="L2337" s="161">
        <v>70.400000000000006</v>
      </c>
      <c r="M2337" s="161">
        <v>320.39999999999998</v>
      </c>
      <c r="N2337" s="161">
        <v>410</v>
      </c>
      <c r="O2337" s="156" t="str">
        <f t="shared" si="36"/>
        <v>VSP-ANY-045</v>
      </c>
    </row>
    <row r="2338" spans="1:15" ht="34.799999999999997">
      <c r="A2338" s="157" t="s">
        <v>7678</v>
      </c>
      <c r="B2338" s="157" t="s">
        <v>7679</v>
      </c>
      <c r="C2338" s="158"/>
      <c r="D2338" s="158"/>
      <c r="E2338" s="163" t="s">
        <v>4770</v>
      </c>
      <c r="F2338" s="160" t="s">
        <v>4764</v>
      </c>
      <c r="G2338" s="160" t="s">
        <v>4765</v>
      </c>
      <c r="H2338" s="161">
        <v>65</v>
      </c>
      <c r="I2338" s="162">
        <v>28</v>
      </c>
      <c r="J2338" s="161">
        <v>83.2</v>
      </c>
      <c r="K2338" s="162">
        <v>22</v>
      </c>
      <c r="L2338" s="161">
        <v>18.304000000000002</v>
      </c>
      <c r="M2338" s="161">
        <v>83.304000000000002</v>
      </c>
      <c r="N2338" s="161">
        <v>107</v>
      </c>
      <c r="O2338" s="156" t="str">
        <f t="shared" si="36"/>
        <v>VSP-ANY-046</v>
      </c>
    </row>
    <row r="2339" spans="1:15" ht="34.799999999999997">
      <c r="A2339" s="157" t="s">
        <v>7680</v>
      </c>
      <c r="B2339" s="157" t="s">
        <v>7681</v>
      </c>
      <c r="C2339" s="158"/>
      <c r="D2339" s="158"/>
      <c r="E2339" s="163" t="s">
        <v>4770</v>
      </c>
      <c r="F2339" s="160" t="s">
        <v>4764</v>
      </c>
      <c r="G2339" s="160" t="s">
        <v>4765</v>
      </c>
      <c r="H2339" s="161">
        <v>65</v>
      </c>
      <c r="I2339" s="162">
        <v>28</v>
      </c>
      <c r="J2339" s="161">
        <v>83.2</v>
      </c>
      <c r="K2339" s="162">
        <v>22</v>
      </c>
      <c r="L2339" s="161">
        <v>18.304000000000002</v>
      </c>
      <c r="M2339" s="161">
        <v>83.304000000000002</v>
      </c>
      <c r="N2339" s="161">
        <v>107</v>
      </c>
      <c r="O2339" s="156" t="str">
        <f t="shared" si="36"/>
        <v>VSP-ANY-047</v>
      </c>
    </row>
    <row r="2340" spans="1:15" ht="34.799999999999997">
      <c r="A2340" s="157" t="s">
        <v>7682</v>
      </c>
      <c r="B2340" s="157" t="s">
        <v>7683</v>
      </c>
      <c r="C2340" s="158"/>
      <c r="D2340" s="158"/>
      <c r="E2340" s="163" t="s">
        <v>4770</v>
      </c>
      <c r="F2340" s="160" t="s">
        <v>4764</v>
      </c>
      <c r="G2340" s="160" t="s">
        <v>4765</v>
      </c>
      <c r="H2340" s="161">
        <v>15</v>
      </c>
      <c r="I2340" s="162">
        <v>28</v>
      </c>
      <c r="J2340" s="161">
        <v>19.2</v>
      </c>
      <c r="K2340" s="162">
        <v>22</v>
      </c>
      <c r="L2340" s="161">
        <v>4.2240000000000002</v>
      </c>
      <c r="M2340" s="161">
        <v>19.224</v>
      </c>
      <c r="N2340" s="161">
        <v>25</v>
      </c>
      <c r="O2340" s="156" t="str">
        <f t="shared" si="36"/>
        <v>VSP-ANY-049</v>
      </c>
    </row>
    <row r="2341" spans="1:15" ht="34.799999999999997">
      <c r="A2341" s="157" t="s">
        <v>7684</v>
      </c>
      <c r="B2341" s="157" t="s">
        <v>7685</v>
      </c>
      <c r="C2341" s="158"/>
      <c r="D2341" s="158"/>
      <c r="E2341" s="163" t="s">
        <v>4770</v>
      </c>
      <c r="F2341" s="160" t="s">
        <v>4764</v>
      </c>
      <c r="G2341" s="160" t="s">
        <v>4765</v>
      </c>
      <c r="H2341" s="161">
        <v>30</v>
      </c>
      <c r="I2341" s="162">
        <v>28</v>
      </c>
      <c r="J2341" s="161">
        <v>38.4</v>
      </c>
      <c r="K2341" s="162">
        <v>22</v>
      </c>
      <c r="L2341" s="161">
        <v>8.4480000000000004</v>
      </c>
      <c r="M2341" s="161">
        <v>38.448</v>
      </c>
      <c r="N2341" s="161">
        <v>49</v>
      </c>
      <c r="O2341" s="156" t="str">
        <f t="shared" si="36"/>
        <v>VSP-ANY-054</v>
      </c>
    </row>
    <row r="2342" spans="1:15" ht="34.799999999999997">
      <c r="A2342" s="157" t="s">
        <v>7686</v>
      </c>
      <c r="B2342" s="157" t="s">
        <v>7687</v>
      </c>
      <c r="C2342" s="158"/>
      <c r="D2342" s="158"/>
      <c r="E2342" s="163" t="s">
        <v>4770</v>
      </c>
      <c r="F2342" s="160" t="s">
        <v>4764</v>
      </c>
      <c r="G2342" s="160" t="s">
        <v>4765</v>
      </c>
      <c r="H2342" s="161">
        <v>205</v>
      </c>
      <c r="I2342" s="162">
        <v>28</v>
      </c>
      <c r="J2342" s="161">
        <v>262.39999999999998</v>
      </c>
      <c r="K2342" s="162">
        <v>22</v>
      </c>
      <c r="L2342" s="161">
        <v>57.727999999999994</v>
      </c>
      <c r="M2342" s="161">
        <v>262.72800000000001</v>
      </c>
      <c r="N2342" s="161">
        <v>336</v>
      </c>
      <c r="O2342" s="156" t="str">
        <f t="shared" si="36"/>
        <v>VSP-ANY-058</v>
      </c>
    </row>
    <row r="2343" spans="1:15" ht="34.799999999999997">
      <c r="A2343" s="157" t="s">
        <v>7688</v>
      </c>
      <c r="B2343" s="157" t="s">
        <v>7689</v>
      </c>
      <c r="C2343" s="158"/>
      <c r="D2343" s="158"/>
      <c r="E2343" s="163" t="s">
        <v>4770</v>
      </c>
      <c r="F2343" s="160" t="s">
        <v>4764</v>
      </c>
      <c r="G2343" s="160" t="s">
        <v>4765</v>
      </c>
      <c r="H2343" s="161">
        <v>210</v>
      </c>
      <c r="I2343" s="162">
        <v>28</v>
      </c>
      <c r="J2343" s="161">
        <v>268.8</v>
      </c>
      <c r="K2343" s="162">
        <v>22</v>
      </c>
      <c r="L2343" s="161">
        <v>59.136000000000003</v>
      </c>
      <c r="M2343" s="161">
        <v>269.13600000000002</v>
      </c>
      <c r="N2343" s="161">
        <v>344</v>
      </c>
      <c r="O2343" s="156" t="str">
        <f t="shared" si="36"/>
        <v>VSP-ANY-059</v>
      </c>
    </row>
    <row r="2344" spans="1:15" ht="34.799999999999997">
      <c r="A2344" s="157" t="s">
        <v>7690</v>
      </c>
      <c r="B2344" s="157" t="s">
        <v>7691</v>
      </c>
      <c r="C2344" s="158"/>
      <c r="D2344" s="158"/>
      <c r="E2344" s="163" t="s">
        <v>4770</v>
      </c>
      <c r="F2344" s="160" t="s">
        <v>5654</v>
      </c>
      <c r="G2344" s="160" t="s">
        <v>4767</v>
      </c>
      <c r="H2344" s="161">
        <v>4410</v>
      </c>
      <c r="I2344" s="162">
        <v>28</v>
      </c>
      <c r="J2344" s="161">
        <v>5645</v>
      </c>
      <c r="K2344" s="162">
        <v>18</v>
      </c>
      <c r="L2344" s="161">
        <v>1016</v>
      </c>
      <c r="M2344" s="161">
        <v>5426</v>
      </c>
      <c r="N2344" s="161">
        <v>6945</v>
      </c>
      <c r="O2344" s="156" t="str">
        <f t="shared" si="36"/>
        <v>VSP-ANY-093</v>
      </c>
    </row>
    <row r="2345" spans="1:15" ht="34.799999999999997">
      <c r="A2345" s="157" t="s">
        <v>7692</v>
      </c>
      <c r="B2345" s="157" t="s">
        <v>7693</v>
      </c>
      <c r="C2345" s="158"/>
      <c r="D2345" s="158"/>
      <c r="E2345" s="163" t="s">
        <v>4770</v>
      </c>
      <c r="F2345" s="160" t="s">
        <v>4828</v>
      </c>
      <c r="G2345" s="160" t="s">
        <v>4765</v>
      </c>
      <c r="H2345" s="161">
        <v>530</v>
      </c>
      <c r="I2345" s="162">
        <v>28</v>
      </c>
      <c r="J2345" s="161">
        <v>678.4</v>
      </c>
      <c r="K2345" s="162">
        <v>22</v>
      </c>
      <c r="L2345" s="161">
        <v>149.24799999999999</v>
      </c>
      <c r="M2345" s="161">
        <v>679.24800000000005</v>
      </c>
      <c r="N2345" s="161">
        <v>869</v>
      </c>
      <c r="O2345" s="156" t="str">
        <f t="shared" si="36"/>
        <v>VSP-ANY-094</v>
      </c>
    </row>
    <row r="2346" spans="1:15" ht="34.799999999999997">
      <c r="A2346" s="157" t="s">
        <v>7694</v>
      </c>
      <c r="B2346" s="157" t="s">
        <v>7695</v>
      </c>
      <c r="C2346" s="158"/>
      <c r="D2346" s="158"/>
      <c r="E2346" s="163" t="s">
        <v>4770</v>
      </c>
      <c r="F2346" s="160" t="s">
        <v>4828</v>
      </c>
      <c r="G2346" s="160" t="s">
        <v>4765</v>
      </c>
      <c r="H2346" s="161">
        <v>600</v>
      </c>
      <c r="I2346" s="162">
        <v>28</v>
      </c>
      <c r="J2346" s="161">
        <v>768</v>
      </c>
      <c r="K2346" s="162">
        <v>22</v>
      </c>
      <c r="L2346" s="161">
        <v>168.96</v>
      </c>
      <c r="M2346" s="161">
        <v>768.96</v>
      </c>
      <c r="N2346" s="161">
        <v>984</v>
      </c>
      <c r="O2346" s="156" t="str">
        <f t="shared" si="36"/>
        <v>VSP-ANY-095</v>
      </c>
    </row>
    <row r="2347" spans="1:15" ht="34.799999999999997">
      <c r="A2347" s="157" t="s">
        <v>7696</v>
      </c>
      <c r="B2347" s="157" t="s">
        <v>7697</v>
      </c>
      <c r="C2347" s="158"/>
      <c r="D2347" s="158"/>
      <c r="E2347" s="163" t="s">
        <v>4770</v>
      </c>
      <c r="F2347" s="160" t="s">
        <v>4828</v>
      </c>
      <c r="G2347" s="160" t="s">
        <v>4765</v>
      </c>
      <c r="H2347" s="161">
        <v>530</v>
      </c>
      <c r="I2347" s="162">
        <v>28</v>
      </c>
      <c r="J2347" s="161">
        <v>678.4</v>
      </c>
      <c r="K2347" s="162">
        <v>22</v>
      </c>
      <c r="L2347" s="161">
        <v>149.24799999999999</v>
      </c>
      <c r="M2347" s="161">
        <v>679.24800000000005</v>
      </c>
      <c r="N2347" s="161">
        <v>869</v>
      </c>
      <c r="O2347" s="156" t="str">
        <f t="shared" si="36"/>
        <v>VSP-ANY-096</v>
      </c>
    </row>
    <row r="2348" spans="1:15" ht="34.799999999999997">
      <c r="A2348" s="157" t="s">
        <v>7698</v>
      </c>
      <c r="B2348" s="157" t="s">
        <v>7699</v>
      </c>
      <c r="C2348" s="158"/>
      <c r="D2348" s="158"/>
      <c r="E2348" s="163" t="s">
        <v>4770</v>
      </c>
      <c r="F2348" s="160" t="s">
        <v>4828</v>
      </c>
      <c r="G2348" s="160" t="s">
        <v>4765</v>
      </c>
      <c r="H2348" s="161">
        <v>850</v>
      </c>
      <c r="I2348" s="162">
        <v>28</v>
      </c>
      <c r="J2348" s="161">
        <v>1088</v>
      </c>
      <c r="K2348" s="162">
        <v>22</v>
      </c>
      <c r="L2348" s="161">
        <v>239.36</v>
      </c>
      <c r="M2348" s="161">
        <v>1089</v>
      </c>
      <c r="N2348" s="161">
        <v>1394</v>
      </c>
      <c r="O2348" s="156" t="str">
        <f t="shared" si="36"/>
        <v>VSP-ANY-097</v>
      </c>
    </row>
    <row r="2349" spans="1:15" ht="34.799999999999997">
      <c r="A2349" s="157" t="s">
        <v>7700</v>
      </c>
      <c r="B2349" s="157" t="s">
        <v>7701</v>
      </c>
      <c r="C2349" s="158"/>
      <c r="D2349" s="158"/>
      <c r="E2349" s="163" t="s">
        <v>4770</v>
      </c>
      <c r="F2349" s="160" t="s">
        <v>4764</v>
      </c>
      <c r="G2349" s="160" t="s">
        <v>4765</v>
      </c>
      <c r="H2349" s="161">
        <v>240</v>
      </c>
      <c r="I2349" s="162">
        <v>28</v>
      </c>
      <c r="J2349" s="161">
        <v>307.2</v>
      </c>
      <c r="K2349" s="162">
        <v>22</v>
      </c>
      <c r="L2349" s="161">
        <v>67.584000000000003</v>
      </c>
      <c r="M2349" s="161">
        <v>307.584</v>
      </c>
      <c r="N2349" s="161">
        <v>394</v>
      </c>
      <c r="O2349" s="156" t="str">
        <f t="shared" si="36"/>
        <v>VSP-ANY-098</v>
      </c>
    </row>
    <row r="2350" spans="1:15" ht="34.799999999999997">
      <c r="A2350" s="157" t="s">
        <v>7702</v>
      </c>
      <c r="B2350" s="157" t="s">
        <v>7703</v>
      </c>
      <c r="C2350" s="158"/>
      <c r="D2350" s="158"/>
      <c r="E2350" s="163" t="s">
        <v>4770</v>
      </c>
      <c r="F2350" s="160" t="s">
        <v>5654</v>
      </c>
      <c r="G2350" s="160" t="s">
        <v>4767</v>
      </c>
      <c r="H2350" s="161">
        <v>4410</v>
      </c>
      <c r="I2350" s="162">
        <v>28</v>
      </c>
      <c r="J2350" s="161">
        <v>5645</v>
      </c>
      <c r="K2350" s="162">
        <v>18</v>
      </c>
      <c r="L2350" s="161">
        <v>1016</v>
      </c>
      <c r="M2350" s="161">
        <v>5426</v>
      </c>
      <c r="N2350" s="161">
        <v>6945</v>
      </c>
      <c r="O2350" s="156" t="str">
        <f t="shared" si="36"/>
        <v>VSP-ANY-099</v>
      </c>
    </row>
    <row r="2351" spans="1:15" ht="34.799999999999997">
      <c r="A2351" s="157" t="s">
        <v>7704</v>
      </c>
      <c r="B2351" s="157" t="s">
        <v>7705</v>
      </c>
      <c r="C2351" s="158"/>
      <c r="D2351" s="158"/>
      <c r="E2351" s="163" t="s">
        <v>4770</v>
      </c>
      <c r="F2351" s="160" t="s">
        <v>4828</v>
      </c>
      <c r="G2351" s="160" t="s">
        <v>4765</v>
      </c>
      <c r="H2351" s="161">
        <v>530</v>
      </c>
      <c r="I2351" s="162">
        <v>28</v>
      </c>
      <c r="J2351" s="161">
        <v>678.4</v>
      </c>
      <c r="K2351" s="162">
        <v>22</v>
      </c>
      <c r="L2351" s="161">
        <v>149.24799999999999</v>
      </c>
      <c r="M2351" s="161">
        <v>679.24800000000005</v>
      </c>
      <c r="N2351" s="161">
        <v>869</v>
      </c>
      <c r="O2351" s="156" t="str">
        <f t="shared" si="36"/>
        <v>VSP-ANY-100</v>
      </c>
    </row>
    <row r="2352" spans="1:15" ht="34.799999999999997">
      <c r="A2352" s="157" t="s">
        <v>7706</v>
      </c>
      <c r="B2352" s="157" t="s">
        <v>7707</v>
      </c>
      <c r="C2352" s="158"/>
      <c r="D2352" s="158"/>
      <c r="E2352" s="163" t="s">
        <v>4770</v>
      </c>
      <c r="F2352" s="160" t="s">
        <v>4828</v>
      </c>
      <c r="G2352" s="160" t="s">
        <v>4765</v>
      </c>
      <c r="H2352" s="161">
        <v>610</v>
      </c>
      <c r="I2352" s="162">
        <v>28</v>
      </c>
      <c r="J2352" s="161">
        <v>780.80000000000007</v>
      </c>
      <c r="K2352" s="162">
        <v>22</v>
      </c>
      <c r="L2352" s="161">
        <v>171.77600000000001</v>
      </c>
      <c r="M2352" s="161">
        <v>781.77600000000007</v>
      </c>
      <c r="N2352" s="161">
        <v>1001</v>
      </c>
      <c r="O2352" s="156" t="str">
        <f t="shared" si="36"/>
        <v>VSP-ANY-101</v>
      </c>
    </row>
    <row r="2353" spans="1:15" ht="34.799999999999997">
      <c r="A2353" s="157" t="s">
        <v>7708</v>
      </c>
      <c r="B2353" s="157" t="s">
        <v>7709</v>
      </c>
      <c r="C2353" s="158"/>
      <c r="D2353" s="158"/>
      <c r="E2353" s="163" t="s">
        <v>4770</v>
      </c>
      <c r="F2353" s="160" t="s">
        <v>4828</v>
      </c>
      <c r="G2353" s="160" t="s">
        <v>4765</v>
      </c>
      <c r="H2353" s="161">
        <v>530</v>
      </c>
      <c r="I2353" s="162">
        <v>28</v>
      </c>
      <c r="J2353" s="161">
        <v>678.4</v>
      </c>
      <c r="K2353" s="162">
        <v>22</v>
      </c>
      <c r="L2353" s="161">
        <v>149.24799999999999</v>
      </c>
      <c r="M2353" s="161">
        <v>679.24800000000005</v>
      </c>
      <c r="N2353" s="161">
        <v>869</v>
      </c>
      <c r="O2353" s="156" t="str">
        <f t="shared" si="36"/>
        <v>VSP-ANY-102</v>
      </c>
    </row>
    <row r="2354" spans="1:15" ht="34.799999999999997">
      <c r="A2354" s="157" t="s">
        <v>7710</v>
      </c>
      <c r="B2354" s="157" t="s">
        <v>7711</v>
      </c>
      <c r="C2354" s="158"/>
      <c r="D2354" s="158"/>
      <c r="E2354" s="163" t="s">
        <v>4770</v>
      </c>
      <c r="F2354" s="160" t="s">
        <v>4828</v>
      </c>
      <c r="G2354" s="160" t="s">
        <v>4765</v>
      </c>
      <c r="H2354" s="161">
        <v>850</v>
      </c>
      <c r="I2354" s="162">
        <v>28</v>
      </c>
      <c r="J2354" s="161">
        <v>1088</v>
      </c>
      <c r="K2354" s="162">
        <v>22</v>
      </c>
      <c r="L2354" s="161">
        <v>239.36</v>
      </c>
      <c r="M2354" s="161">
        <v>1089</v>
      </c>
      <c r="N2354" s="161">
        <v>1394</v>
      </c>
      <c r="O2354" s="156" t="str">
        <f t="shared" si="36"/>
        <v>VSP-ANY-103</v>
      </c>
    </row>
    <row r="2355" spans="1:15" ht="34.799999999999997">
      <c r="A2355" s="157" t="s">
        <v>7712</v>
      </c>
      <c r="B2355" s="157" t="s">
        <v>7713</v>
      </c>
      <c r="C2355" s="158"/>
      <c r="D2355" s="158"/>
      <c r="E2355" s="163" t="s">
        <v>4770</v>
      </c>
      <c r="F2355" s="160" t="s">
        <v>4828</v>
      </c>
      <c r="G2355" s="160" t="s">
        <v>4765</v>
      </c>
      <c r="H2355" s="161">
        <v>530</v>
      </c>
      <c r="I2355" s="162">
        <v>28</v>
      </c>
      <c r="J2355" s="161">
        <v>678.4</v>
      </c>
      <c r="K2355" s="162">
        <v>22</v>
      </c>
      <c r="L2355" s="161">
        <v>149.24799999999999</v>
      </c>
      <c r="M2355" s="161">
        <v>679.24800000000005</v>
      </c>
      <c r="N2355" s="161">
        <v>869</v>
      </c>
      <c r="O2355" s="156" t="str">
        <f t="shared" si="36"/>
        <v>VSP-ANY-104</v>
      </c>
    </row>
    <row r="2356" spans="1:15" ht="34.799999999999997">
      <c r="A2356" s="157" t="s">
        <v>7714</v>
      </c>
      <c r="B2356" s="157" t="s">
        <v>7715</v>
      </c>
      <c r="C2356" s="158"/>
      <c r="D2356" s="158"/>
      <c r="E2356" s="163" t="s">
        <v>4770</v>
      </c>
      <c r="F2356" s="160" t="s">
        <v>4828</v>
      </c>
      <c r="G2356" s="160" t="s">
        <v>4767</v>
      </c>
      <c r="H2356" s="161">
        <v>880</v>
      </c>
      <c r="I2356" s="162">
        <v>18</v>
      </c>
      <c r="J2356" s="161">
        <v>1038</v>
      </c>
      <c r="K2356" s="162">
        <v>22</v>
      </c>
      <c r="L2356" s="161">
        <v>228.44799999999998</v>
      </c>
      <c r="M2356" s="161">
        <v>1108</v>
      </c>
      <c r="N2356" s="161">
        <v>1308</v>
      </c>
      <c r="O2356" s="156" t="str">
        <f t="shared" si="36"/>
        <v>VSP-ANY-105</v>
      </c>
    </row>
    <row r="2357" spans="1:15" ht="34.799999999999997">
      <c r="A2357" s="157" t="s">
        <v>7716</v>
      </c>
      <c r="B2357" s="157" t="s">
        <v>7717</v>
      </c>
      <c r="C2357" s="158"/>
      <c r="D2357" s="158"/>
      <c r="E2357" s="163" t="s">
        <v>4770</v>
      </c>
      <c r="F2357" s="160" t="s">
        <v>4764</v>
      </c>
      <c r="G2357" s="160" t="s">
        <v>4767</v>
      </c>
      <c r="H2357" s="161">
        <v>400</v>
      </c>
      <c r="I2357" s="162">
        <v>18</v>
      </c>
      <c r="J2357" s="161">
        <v>472</v>
      </c>
      <c r="K2357" s="162">
        <v>22</v>
      </c>
      <c r="L2357" s="161">
        <v>103.84</v>
      </c>
      <c r="M2357" s="161">
        <v>503.84000000000003</v>
      </c>
      <c r="N2357" s="161">
        <v>595</v>
      </c>
      <c r="O2357" s="156" t="str">
        <f t="shared" si="36"/>
        <v>VSP-ANY-109</v>
      </c>
    </row>
    <row r="2358" spans="1:15" ht="34.799999999999997">
      <c r="A2358" s="157" t="s">
        <v>7718</v>
      </c>
      <c r="B2358" s="157" t="s">
        <v>7719</v>
      </c>
      <c r="C2358" s="158"/>
      <c r="D2358" s="158"/>
      <c r="E2358" s="163" t="s">
        <v>4770</v>
      </c>
      <c r="F2358" s="160" t="s">
        <v>4764</v>
      </c>
      <c r="G2358" s="160" t="s">
        <v>4767</v>
      </c>
      <c r="H2358" s="161">
        <v>185</v>
      </c>
      <c r="I2358" s="162">
        <v>18</v>
      </c>
      <c r="J2358" s="161">
        <v>218.29999999999998</v>
      </c>
      <c r="K2358" s="162">
        <v>22</v>
      </c>
      <c r="L2358" s="161">
        <v>48.025999999999996</v>
      </c>
      <c r="M2358" s="161">
        <v>233.02600000000001</v>
      </c>
      <c r="N2358" s="161">
        <v>275</v>
      </c>
      <c r="O2358" s="156" t="str">
        <f t="shared" si="36"/>
        <v>VSP-ANY-111</v>
      </c>
    </row>
    <row r="2359" spans="1:15" ht="34.799999999999997">
      <c r="A2359" s="157" t="s">
        <v>7720</v>
      </c>
      <c r="B2359" s="157" t="s">
        <v>7721</v>
      </c>
      <c r="C2359" s="158"/>
      <c r="D2359" s="158"/>
      <c r="E2359" s="163" t="s">
        <v>4770</v>
      </c>
      <c r="F2359" s="160" t="s">
        <v>4828</v>
      </c>
      <c r="G2359" s="160" t="s">
        <v>4767</v>
      </c>
      <c r="H2359" s="161">
        <v>2350</v>
      </c>
      <c r="I2359" s="162">
        <v>28</v>
      </c>
      <c r="J2359" s="161">
        <v>3008</v>
      </c>
      <c r="K2359" s="162">
        <v>22</v>
      </c>
      <c r="L2359" s="161">
        <v>661.76</v>
      </c>
      <c r="M2359" s="161">
        <v>3012</v>
      </c>
      <c r="N2359" s="161">
        <v>3855</v>
      </c>
      <c r="O2359" s="156" t="str">
        <f t="shared" si="36"/>
        <v>VSP-ASV-001</v>
      </c>
    </row>
    <row r="2360" spans="1:15" ht="34.799999999999997">
      <c r="A2360" s="157" t="s">
        <v>7722</v>
      </c>
      <c r="B2360" s="157" t="s">
        <v>7723</v>
      </c>
      <c r="C2360" s="158"/>
      <c r="D2360" s="158"/>
      <c r="E2360" s="163" t="s">
        <v>4770</v>
      </c>
      <c r="F2360" s="160" t="s">
        <v>4764</v>
      </c>
      <c r="G2360" s="160" t="s">
        <v>4765</v>
      </c>
      <c r="H2360" s="161">
        <v>385</v>
      </c>
      <c r="I2360" s="162">
        <v>28</v>
      </c>
      <c r="J2360" s="161">
        <v>492.8</v>
      </c>
      <c r="K2360" s="162">
        <v>22</v>
      </c>
      <c r="L2360" s="161">
        <v>108.416</v>
      </c>
      <c r="M2360" s="161">
        <v>493.416</v>
      </c>
      <c r="N2360" s="161">
        <v>632</v>
      </c>
      <c r="O2360" s="156" t="str">
        <f t="shared" si="36"/>
        <v>VSP-ASV-002</v>
      </c>
    </row>
    <row r="2361" spans="1:15" ht="34.799999999999997">
      <c r="A2361" s="157" t="s">
        <v>7724</v>
      </c>
      <c r="B2361" s="157" t="s">
        <v>7725</v>
      </c>
      <c r="C2361" s="158"/>
      <c r="D2361" s="158"/>
      <c r="E2361" s="163" t="s">
        <v>4770</v>
      </c>
      <c r="F2361" s="160" t="s">
        <v>4828</v>
      </c>
      <c r="G2361" s="160" t="s">
        <v>4765</v>
      </c>
      <c r="H2361" s="161">
        <v>790</v>
      </c>
      <c r="I2361" s="162">
        <v>28</v>
      </c>
      <c r="J2361" s="161">
        <v>1011</v>
      </c>
      <c r="K2361" s="162">
        <v>22</v>
      </c>
      <c r="L2361" s="161">
        <v>222.464</v>
      </c>
      <c r="M2361" s="161">
        <v>1012</v>
      </c>
      <c r="N2361" s="161">
        <v>1296</v>
      </c>
      <c r="O2361" s="156" t="str">
        <f t="shared" si="36"/>
        <v>VSP-ASV-008</v>
      </c>
    </row>
    <row r="2362" spans="1:15" ht="34.799999999999997">
      <c r="A2362" s="157" t="s">
        <v>7726</v>
      </c>
      <c r="B2362" s="157" t="s">
        <v>7727</v>
      </c>
      <c r="C2362" s="158"/>
      <c r="D2362" s="158"/>
      <c r="E2362" s="163" t="s">
        <v>4770</v>
      </c>
      <c r="F2362" s="160" t="s">
        <v>4828</v>
      </c>
      <c r="G2362" s="160" t="s">
        <v>4765</v>
      </c>
      <c r="H2362" s="161">
        <v>985</v>
      </c>
      <c r="I2362" s="162">
        <v>28</v>
      </c>
      <c r="J2362" s="161">
        <v>1261</v>
      </c>
      <c r="K2362" s="162">
        <v>22</v>
      </c>
      <c r="L2362" s="161">
        <v>277.37599999999998</v>
      </c>
      <c r="M2362" s="161">
        <v>1262</v>
      </c>
      <c r="N2362" s="161">
        <v>1616</v>
      </c>
      <c r="O2362" s="156" t="str">
        <f t="shared" si="36"/>
        <v>VSP-ASV-009</v>
      </c>
    </row>
    <row r="2363" spans="1:15" ht="34.799999999999997">
      <c r="A2363" s="157" t="s">
        <v>7728</v>
      </c>
      <c r="B2363" s="157" t="s">
        <v>7729</v>
      </c>
      <c r="C2363" s="158"/>
      <c r="D2363" s="158"/>
      <c r="E2363" s="163" t="s">
        <v>4770</v>
      </c>
      <c r="F2363" s="160" t="s">
        <v>4764</v>
      </c>
      <c r="G2363" s="160" t="s">
        <v>4765</v>
      </c>
      <c r="H2363" s="161">
        <v>385</v>
      </c>
      <c r="I2363" s="162">
        <v>28</v>
      </c>
      <c r="J2363" s="161">
        <v>492.8</v>
      </c>
      <c r="K2363" s="162">
        <v>22</v>
      </c>
      <c r="L2363" s="161">
        <v>108.416</v>
      </c>
      <c r="M2363" s="161">
        <v>493.416</v>
      </c>
      <c r="N2363" s="161">
        <v>632</v>
      </c>
      <c r="O2363" s="156" t="str">
        <f t="shared" si="36"/>
        <v>VSP-ASV-010</v>
      </c>
    </row>
    <row r="2364" spans="1:15" ht="34.799999999999997">
      <c r="A2364" s="157" t="s">
        <v>7730</v>
      </c>
      <c r="B2364" s="157" t="s">
        <v>7731</v>
      </c>
      <c r="C2364" s="158"/>
      <c r="D2364" s="158"/>
      <c r="E2364" s="163" t="s">
        <v>4770</v>
      </c>
      <c r="F2364" s="160" t="s">
        <v>4828</v>
      </c>
      <c r="G2364" s="160" t="s">
        <v>4765</v>
      </c>
      <c r="H2364" s="161">
        <v>1110</v>
      </c>
      <c r="I2364" s="162">
        <v>28</v>
      </c>
      <c r="J2364" s="161">
        <v>1421</v>
      </c>
      <c r="K2364" s="162">
        <v>22</v>
      </c>
      <c r="L2364" s="161">
        <v>312.57599999999996</v>
      </c>
      <c r="M2364" s="161">
        <v>1423</v>
      </c>
      <c r="N2364" s="161">
        <v>1821</v>
      </c>
      <c r="O2364" s="156" t="str">
        <f t="shared" si="36"/>
        <v>VSP-ASV-014</v>
      </c>
    </row>
    <row r="2365" spans="1:15" ht="34.799999999999997">
      <c r="A2365" s="157" t="s">
        <v>7732</v>
      </c>
      <c r="B2365" s="157" t="s">
        <v>7733</v>
      </c>
      <c r="C2365" s="158"/>
      <c r="D2365" s="158"/>
      <c r="E2365" s="163" t="s">
        <v>4770</v>
      </c>
      <c r="F2365" s="160" t="s">
        <v>4828</v>
      </c>
      <c r="G2365" s="160" t="s">
        <v>4765</v>
      </c>
      <c r="H2365" s="161">
        <v>760</v>
      </c>
      <c r="I2365" s="162">
        <v>28</v>
      </c>
      <c r="J2365" s="161">
        <v>972.80000000000007</v>
      </c>
      <c r="K2365" s="162">
        <v>22</v>
      </c>
      <c r="L2365" s="161">
        <v>214.01600000000002</v>
      </c>
      <c r="M2365" s="161">
        <v>974.01600000000008</v>
      </c>
      <c r="N2365" s="161">
        <v>1247</v>
      </c>
      <c r="O2365" s="156" t="str">
        <f t="shared" si="36"/>
        <v>VSP-ASV-015</v>
      </c>
    </row>
    <row r="2366" spans="1:15" ht="34.799999999999997">
      <c r="A2366" s="157" t="s">
        <v>7734</v>
      </c>
      <c r="B2366" s="157" t="s">
        <v>7735</v>
      </c>
      <c r="C2366" s="158"/>
      <c r="D2366" s="158"/>
      <c r="E2366" s="163" t="s">
        <v>4770</v>
      </c>
      <c r="F2366" s="160" t="s">
        <v>4828</v>
      </c>
      <c r="G2366" s="160" t="s">
        <v>4765</v>
      </c>
      <c r="H2366" s="161">
        <v>880</v>
      </c>
      <c r="I2366" s="162">
        <v>28</v>
      </c>
      <c r="J2366" s="161">
        <v>1126</v>
      </c>
      <c r="K2366" s="162">
        <v>22</v>
      </c>
      <c r="L2366" s="161">
        <v>247.80800000000002</v>
      </c>
      <c r="M2366" s="161">
        <v>1128</v>
      </c>
      <c r="N2366" s="161">
        <v>1444</v>
      </c>
      <c r="O2366" s="156" t="str">
        <f t="shared" si="36"/>
        <v>VSP-ASV-016</v>
      </c>
    </row>
    <row r="2367" spans="1:15" ht="34.799999999999997">
      <c r="A2367" s="157" t="s">
        <v>7736</v>
      </c>
      <c r="B2367" s="157" t="s">
        <v>7737</v>
      </c>
      <c r="C2367" s="158"/>
      <c r="D2367" s="158"/>
      <c r="E2367" s="163" t="s">
        <v>4770</v>
      </c>
      <c r="F2367" s="160" t="s">
        <v>4764</v>
      </c>
      <c r="G2367" s="160" t="s">
        <v>4765</v>
      </c>
      <c r="H2367" s="161">
        <v>65</v>
      </c>
      <c r="I2367" s="162">
        <v>18</v>
      </c>
      <c r="J2367" s="161">
        <v>76.7</v>
      </c>
      <c r="K2367" s="162">
        <v>22</v>
      </c>
      <c r="L2367" s="161">
        <v>16.874000000000002</v>
      </c>
      <c r="M2367" s="161">
        <v>81.873999999999995</v>
      </c>
      <c r="N2367" s="161">
        <v>97</v>
      </c>
      <c r="O2367" s="156" t="str">
        <f t="shared" si="36"/>
        <v>VSP-ASV-021</v>
      </c>
    </row>
    <row r="2368" spans="1:15" ht="34.799999999999997">
      <c r="A2368" s="157" t="s">
        <v>7738</v>
      </c>
      <c r="B2368" s="157" t="s">
        <v>7739</v>
      </c>
      <c r="C2368" s="158"/>
      <c r="D2368" s="158"/>
      <c r="E2368" s="163" t="s">
        <v>4770</v>
      </c>
      <c r="F2368" s="160" t="s">
        <v>4764</v>
      </c>
      <c r="G2368" s="160" t="s">
        <v>4765</v>
      </c>
      <c r="H2368" s="161">
        <v>35</v>
      </c>
      <c r="I2368" s="162">
        <v>18</v>
      </c>
      <c r="J2368" s="161">
        <v>41.3</v>
      </c>
      <c r="K2368" s="162">
        <v>22</v>
      </c>
      <c r="L2368" s="161">
        <v>9.0860000000000003</v>
      </c>
      <c r="M2368" s="161">
        <v>44.085999999999999</v>
      </c>
      <c r="N2368" s="161">
        <v>52</v>
      </c>
      <c r="O2368" s="156" t="str">
        <f t="shared" si="36"/>
        <v>VSP-ASV-022</v>
      </c>
    </row>
    <row r="2369" spans="1:15" ht="34.799999999999997">
      <c r="A2369" s="157" t="s">
        <v>7740</v>
      </c>
      <c r="B2369" s="157" t="s">
        <v>7741</v>
      </c>
      <c r="C2369" s="158"/>
      <c r="D2369" s="158"/>
      <c r="E2369" s="163" t="s">
        <v>4770</v>
      </c>
      <c r="F2369" s="160" t="s">
        <v>4764</v>
      </c>
      <c r="G2369" s="160" t="s">
        <v>4765</v>
      </c>
      <c r="H2369" s="161">
        <v>320</v>
      </c>
      <c r="I2369" s="162">
        <v>18</v>
      </c>
      <c r="J2369" s="161">
        <v>377.59999999999997</v>
      </c>
      <c r="K2369" s="162">
        <v>22</v>
      </c>
      <c r="L2369" s="161">
        <v>83.071999999999989</v>
      </c>
      <c r="M2369" s="161">
        <v>403.072</v>
      </c>
      <c r="N2369" s="161">
        <v>476</v>
      </c>
      <c r="O2369" s="156" t="str">
        <f t="shared" si="36"/>
        <v>VSP-ASV-023</v>
      </c>
    </row>
    <row r="2370" spans="1:15" ht="34.799999999999997">
      <c r="A2370" s="157" t="s">
        <v>7742</v>
      </c>
      <c r="B2370" s="157" t="s">
        <v>7743</v>
      </c>
      <c r="C2370" s="158"/>
      <c r="D2370" s="158"/>
      <c r="E2370" s="163" t="s">
        <v>4770</v>
      </c>
      <c r="F2370" s="160" t="s">
        <v>4764</v>
      </c>
      <c r="G2370" s="160" t="s">
        <v>4765</v>
      </c>
      <c r="H2370" s="161">
        <v>365</v>
      </c>
      <c r="I2370" s="162">
        <v>28</v>
      </c>
      <c r="J2370" s="161">
        <v>467.2</v>
      </c>
      <c r="K2370" s="162">
        <v>22</v>
      </c>
      <c r="L2370" s="161">
        <v>102.78399999999999</v>
      </c>
      <c r="M2370" s="161">
        <v>467.78399999999999</v>
      </c>
      <c r="N2370" s="161">
        <v>599</v>
      </c>
      <c r="O2370" s="156" t="str">
        <f t="shared" ref="O2370:O2433" si="37">VLOOKUP(A2370,Old,1,FALSE)</f>
        <v>VSP-ASV-026</v>
      </c>
    </row>
    <row r="2371" spans="1:15" ht="34.799999999999997">
      <c r="A2371" s="157" t="s">
        <v>7744</v>
      </c>
      <c r="B2371" s="157" t="s">
        <v>7745</v>
      </c>
      <c r="C2371" s="158"/>
      <c r="D2371" s="158"/>
      <c r="E2371" s="163" t="s">
        <v>4770</v>
      </c>
      <c r="F2371" s="160" t="s">
        <v>5654</v>
      </c>
      <c r="G2371" s="160" t="s">
        <v>4765</v>
      </c>
      <c r="H2371" s="161">
        <v>7940</v>
      </c>
      <c r="I2371" s="162">
        <v>18</v>
      </c>
      <c r="J2371" s="161">
        <v>9369</v>
      </c>
      <c r="K2371" s="162">
        <v>18</v>
      </c>
      <c r="L2371" s="161">
        <v>1686</v>
      </c>
      <c r="M2371" s="161">
        <v>9626</v>
      </c>
      <c r="N2371" s="161">
        <v>11359</v>
      </c>
      <c r="O2371" s="156" t="str">
        <f t="shared" si="37"/>
        <v>VSP-ASV-027</v>
      </c>
    </row>
    <row r="2372" spans="1:15" ht="34.799999999999997">
      <c r="A2372" s="157" t="s">
        <v>7746</v>
      </c>
      <c r="B2372" s="157" t="s">
        <v>7747</v>
      </c>
      <c r="C2372" s="158"/>
      <c r="D2372" s="158"/>
      <c r="E2372" s="163" t="s">
        <v>4770</v>
      </c>
      <c r="F2372" s="160" t="s">
        <v>4764</v>
      </c>
      <c r="G2372" s="160" t="s">
        <v>4765</v>
      </c>
      <c r="H2372" s="161">
        <v>130</v>
      </c>
      <c r="I2372" s="162">
        <v>28</v>
      </c>
      <c r="J2372" s="161">
        <v>166.4</v>
      </c>
      <c r="K2372" s="162">
        <v>22</v>
      </c>
      <c r="L2372" s="161">
        <v>36.608000000000004</v>
      </c>
      <c r="M2372" s="161">
        <v>166.608</v>
      </c>
      <c r="N2372" s="161">
        <v>213</v>
      </c>
      <c r="O2372" s="156" t="str">
        <f t="shared" si="37"/>
        <v>VSP-ASV-030</v>
      </c>
    </row>
    <row r="2373" spans="1:15" ht="34.799999999999997">
      <c r="A2373" s="157" t="s">
        <v>7748</v>
      </c>
      <c r="B2373" s="157" t="s">
        <v>7749</v>
      </c>
      <c r="C2373" s="158"/>
      <c r="D2373" s="158"/>
      <c r="E2373" s="163" t="s">
        <v>4770</v>
      </c>
      <c r="F2373" s="160" t="s">
        <v>4764</v>
      </c>
      <c r="G2373" s="160" t="s">
        <v>4765</v>
      </c>
      <c r="H2373" s="161">
        <v>385</v>
      </c>
      <c r="I2373" s="162">
        <v>28</v>
      </c>
      <c r="J2373" s="161">
        <v>492.8</v>
      </c>
      <c r="K2373" s="162">
        <v>22</v>
      </c>
      <c r="L2373" s="161">
        <v>108.416</v>
      </c>
      <c r="M2373" s="161">
        <v>493.416</v>
      </c>
      <c r="N2373" s="161">
        <v>632</v>
      </c>
      <c r="O2373" s="156" t="str">
        <f t="shared" si="37"/>
        <v>VSP-ASV-031</v>
      </c>
    </row>
    <row r="2374" spans="1:15" ht="34.799999999999997">
      <c r="A2374" s="157" t="s">
        <v>7750</v>
      </c>
      <c r="B2374" s="157" t="s">
        <v>7751</v>
      </c>
      <c r="C2374" s="158"/>
      <c r="D2374" s="158"/>
      <c r="E2374" s="163" t="s">
        <v>4770</v>
      </c>
      <c r="F2374" s="160" t="s">
        <v>4764</v>
      </c>
      <c r="G2374" s="160" t="s">
        <v>4765</v>
      </c>
      <c r="H2374" s="161">
        <v>130</v>
      </c>
      <c r="I2374" s="162">
        <v>28</v>
      </c>
      <c r="J2374" s="161">
        <v>166.4</v>
      </c>
      <c r="K2374" s="162">
        <v>22</v>
      </c>
      <c r="L2374" s="161">
        <v>36.608000000000004</v>
      </c>
      <c r="M2374" s="161">
        <v>166.608</v>
      </c>
      <c r="N2374" s="161">
        <v>213</v>
      </c>
      <c r="O2374" s="156" t="str">
        <f t="shared" si="37"/>
        <v>VSP-ASV-032</v>
      </c>
    </row>
    <row r="2375" spans="1:15" ht="34.799999999999997">
      <c r="A2375" s="157" t="s">
        <v>7752</v>
      </c>
      <c r="B2375" s="157" t="s">
        <v>7753</v>
      </c>
      <c r="C2375" s="158"/>
      <c r="D2375" s="158"/>
      <c r="E2375" s="163" t="s">
        <v>4770</v>
      </c>
      <c r="F2375" s="160" t="s">
        <v>4764</v>
      </c>
      <c r="G2375" s="160" t="s">
        <v>4765</v>
      </c>
      <c r="H2375" s="161">
        <v>130</v>
      </c>
      <c r="I2375" s="162">
        <v>28</v>
      </c>
      <c r="J2375" s="161">
        <v>166.4</v>
      </c>
      <c r="K2375" s="162">
        <v>22</v>
      </c>
      <c r="L2375" s="161">
        <v>36.608000000000004</v>
      </c>
      <c r="M2375" s="161">
        <v>166.608</v>
      </c>
      <c r="N2375" s="161">
        <v>213</v>
      </c>
      <c r="O2375" s="156" t="str">
        <f t="shared" si="37"/>
        <v>VSP-ASV-033</v>
      </c>
    </row>
    <row r="2376" spans="1:15" ht="34.799999999999997">
      <c r="A2376" s="157" t="s">
        <v>7754</v>
      </c>
      <c r="B2376" s="157" t="s">
        <v>7755</v>
      </c>
      <c r="C2376" s="158"/>
      <c r="D2376" s="158"/>
      <c r="E2376" s="163" t="s">
        <v>4770</v>
      </c>
      <c r="F2376" s="160" t="s">
        <v>4828</v>
      </c>
      <c r="G2376" s="160" t="s">
        <v>4765</v>
      </c>
      <c r="H2376" s="161">
        <v>615</v>
      </c>
      <c r="I2376" s="162">
        <v>28</v>
      </c>
      <c r="J2376" s="161">
        <v>787.2</v>
      </c>
      <c r="K2376" s="162">
        <v>22</v>
      </c>
      <c r="L2376" s="161">
        <v>173.184</v>
      </c>
      <c r="M2376" s="161">
        <v>788.18399999999997</v>
      </c>
      <c r="N2376" s="161">
        <v>1009</v>
      </c>
      <c r="O2376" s="156" t="str">
        <f t="shared" si="37"/>
        <v>VSP-ASV-036</v>
      </c>
    </row>
    <row r="2377" spans="1:15" ht="34.799999999999997">
      <c r="A2377" s="157" t="s">
        <v>7756</v>
      </c>
      <c r="B2377" s="157" t="s">
        <v>7757</v>
      </c>
      <c r="C2377" s="158"/>
      <c r="D2377" s="158"/>
      <c r="E2377" s="163" t="s">
        <v>4770</v>
      </c>
      <c r="F2377" s="160" t="s">
        <v>4764</v>
      </c>
      <c r="G2377" s="160" t="s">
        <v>4765</v>
      </c>
      <c r="H2377" s="161">
        <v>130</v>
      </c>
      <c r="I2377" s="162">
        <v>28</v>
      </c>
      <c r="J2377" s="161">
        <v>166.4</v>
      </c>
      <c r="K2377" s="162">
        <v>22</v>
      </c>
      <c r="L2377" s="161">
        <v>36.608000000000004</v>
      </c>
      <c r="M2377" s="161">
        <v>166.608</v>
      </c>
      <c r="N2377" s="161">
        <v>213</v>
      </c>
      <c r="O2377" s="156" t="str">
        <f t="shared" si="37"/>
        <v>VSP-ASV-038</v>
      </c>
    </row>
    <row r="2378" spans="1:15" ht="34.799999999999997">
      <c r="A2378" s="157" t="s">
        <v>7758</v>
      </c>
      <c r="B2378" s="157" t="s">
        <v>7759</v>
      </c>
      <c r="C2378" s="158"/>
      <c r="D2378" s="158"/>
      <c r="E2378" s="163" t="s">
        <v>4770</v>
      </c>
      <c r="F2378" s="160" t="s">
        <v>4764</v>
      </c>
      <c r="G2378" s="160" t="s">
        <v>4765</v>
      </c>
      <c r="H2378" s="161">
        <v>65</v>
      </c>
      <c r="I2378" s="162">
        <v>18</v>
      </c>
      <c r="J2378" s="161">
        <v>76.7</v>
      </c>
      <c r="K2378" s="162">
        <v>22</v>
      </c>
      <c r="L2378" s="161">
        <v>16.874000000000002</v>
      </c>
      <c r="M2378" s="161">
        <v>81.873999999999995</v>
      </c>
      <c r="N2378" s="161">
        <v>97</v>
      </c>
      <c r="O2378" s="156" t="str">
        <f t="shared" si="37"/>
        <v>VSP-ASV-042</v>
      </c>
    </row>
    <row r="2379" spans="1:15" ht="34.799999999999997">
      <c r="A2379" s="157" t="s">
        <v>7760</v>
      </c>
      <c r="B2379" s="157" t="s">
        <v>7761</v>
      </c>
      <c r="C2379" s="158"/>
      <c r="D2379" s="158"/>
      <c r="E2379" s="163" t="s">
        <v>4770</v>
      </c>
      <c r="F2379" s="160" t="s">
        <v>4764</v>
      </c>
      <c r="G2379" s="160" t="s">
        <v>4765</v>
      </c>
      <c r="H2379" s="161">
        <v>155</v>
      </c>
      <c r="I2379" s="162">
        <v>18</v>
      </c>
      <c r="J2379" s="161">
        <v>182.89999999999998</v>
      </c>
      <c r="K2379" s="162">
        <v>22</v>
      </c>
      <c r="L2379" s="161">
        <v>40.237999999999992</v>
      </c>
      <c r="M2379" s="161">
        <v>195.238</v>
      </c>
      <c r="N2379" s="161">
        <v>230</v>
      </c>
      <c r="O2379" s="156" t="str">
        <f t="shared" si="37"/>
        <v>VSP-ASV-044</v>
      </c>
    </row>
    <row r="2380" spans="1:15" ht="34.799999999999997">
      <c r="A2380" s="157" t="s">
        <v>7762</v>
      </c>
      <c r="B2380" s="157" t="s">
        <v>7763</v>
      </c>
      <c r="C2380" s="158"/>
      <c r="D2380" s="158"/>
      <c r="E2380" s="163" t="s">
        <v>4770</v>
      </c>
      <c r="F2380" s="160" t="s">
        <v>4764</v>
      </c>
      <c r="G2380" s="160" t="s">
        <v>4765</v>
      </c>
      <c r="H2380" s="161">
        <v>155</v>
      </c>
      <c r="I2380" s="162">
        <v>18</v>
      </c>
      <c r="J2380" s="161">
        <v>182.89999999999998</v>
      </c>
      <c r="K2380" s="162">
        <v>22</v>
      </c>
      <c r="L2380" s="161">
        <v>40.237999999999992</v>
      </c>
      <c r="M2380" s="161">
        <v>195.238</v>
      </c>
      <c r="N2380" s="161">
        <v>230</v>
      </c>
      <c r="O2380" s="156" t="str">
        <f t="shared" si="37"/>
        <v>VSP-ASV-045</v>
      </c>
    </row>
    <row r="2381" spans="1:15" ht="34.799999999999997">
      <c r="A2381" s="157" t="s">
        <v>7764</v>
      </c>
      <c r="B2381" s="157" t="s">
        <v>7765</v>
      </c>
      <c r="C2381" s="158"/>
      <c r="D2381" s="158"/>
      <c r="E2381" s="163" t="s">
        <v>4770</v>
      </c>
      <c r="F2381" s="160" t="s">
        <v>4764</v>
      </c>
      <c r="G2381" s="160" t="s">
        <v>4765</v>
      </c>
      <c r="H2381" s="161">
        <v>65</v>
      </c>
      <c r="I2381" s="162">
        <v>28</v>
      </c>
      <c r="J2381" s="161">
        <v>83.2</v>
      </c>
      <c r="K2381" s="162">
        <v>22</v>
      </c>
      <c r="L2381" s="161">
        <v>18.304000000000002</v>
      </c>
      <c r="M2381" s="161">
        <v>83.304000000000002</v>
      </c>
      <c r="N2381" s="161">
        <v>107</v>
      </c>
      <c r="O2381" s="156" t="str">
        <f t="shared" si="37"/>
        <v>VSP-ASV-046</v>
      </c>
    </row>
    <row r="2382" spans="1:15" ht="34.799999999999997">
      <c r="A2382" s="157" t="s">
        <v>7766</v>
      </c>
      <c r="B2382" s="157" t="s">
        <v>7767</v>
      </c>
      <c r="C2382" s="158"/>
      <c r="D2382" s="158"/>
      <c r="E2382" s="163" t="s">
        <v>4770</v>
      </c>
      <c r="F2382" s="160" t="s">
        <v>4764</v>
      </c>
      <c r="G2382" s="160" t="s">
        <v>4765</v>
      </c>
      <c r="H2382" s="161">
        <v>65</v>
      </c>
      <c r="I2382" s="162">
        <v>28</v>
      </c>
      <c r="J2382" s="161">
        <v>83.2</v>
      </c>
      <c r="K2382" s="162">
        <v>22</v>
      </c>
      <c r="L2382" s="161">
        <v>18.304000000000002</v>
      </c>
      <c r="M2382" s="161">
        <v>83.304000000000002</v>
      </c>
      <c r="N2382" s="161">
        <v>107</v>
      </c>
      <c r="O2382" s="156" t="str">
        <f t="shared" si="37"/>
        <v>VSP-ASV-047</v>
      </c>
    </row>
    <row r="2383" spans="1:15" ht="34.799999999999997">
      <c r="A2383" s="157" t="s">
        <v>7768</v>
      </c>
      <c r="B2383" s="157" t="s">
        <v>7769</v>
      </c>
      <c r="C2383" s="158"/>
      <c r="D2383" s="158"/>
      <c r="E2383" s="163" t="s">
        <v>4770</v>
      </c>
      <c r="F2383" s="160" t="s">
        <v>4764</v>
      </c>
      <c r="G2383" s="160" t="s">
        <v>4765</v>
      </c>
      <c r="H2383" s="161">
        <v>270</v>
      </c>
      <c r="I2383" s="162">
        <v>28</v>
      </c>
      <c r="J2383" s="161">
        <v>345.6</v>
      </c>
      <c r="K2383" s="162">
        <v>22</v>
      </c>
      <c r="L2383" s="161">
        <v>76.032000000000011</v>
      </c>
      <c r="M2383" s="161">
        <v>346.03200000000004</v>
      </c>
      <c r="N2383" s="161">
        <v>443</v>
      </c>
      <c r="O2383" s="156" t="str">
        <f t="shared" si="37"/>
        <v>VSP-ASV-049</v>
      </c>
    </row>
    <row r="2384" spans="1:15" ht="34.799999999999997">
      <c r="A2384" s="157" t="s">
        <v>7770</v>
      </c>
      <c r="B2384" s="157" t="s">
        <v>7771</v>
      </c>
      <c r="C2384" s="158"/>
      <c r="D2384" s="158"/>
      <c r="E2384" s="163" t="s">
        <v>4770</v>
      </c>
      <c r="F2384" s="160" t="s">
        <v>4764</v>
      </c>
      <c r="G2384" s="160" t="s">
        <v>4765</v>
      </c>
      <c r="H2384" s="161">
        <v>230</v>
      </c>
      <c r="I2384" s="162">
        <v>28</v>
      </c>
      <c r="J2384" s="161">
        <v>294.40000000000003</v>
      </c>
      <c r="K2384" s="162">
        <v>22</v>
      </c>
      <c r="L2384" s="161">
        <v>64.768000000000015</v>
      </c>
      <c r="M2384" s="161">
        <v>294.76800000000003</v>
      </c>
      <c r="N2384" s="161">
        <v>377</v>
      </c>
      <c r="O2384" s="156" t="str">
        <f t="shared" si="37"/>
        <v>VSP-ASV-050</v>
      </c>
    </row>
    <row r="2385" spans="1:15" ht="34.799999999999997">
      <c r="A2385" s="157" t="s">
        <v>7772</v>
      </c>
      <c r="B2385" s="157" t="s">
        <v>7773</v>
      </c>
      <c r="C2385" s="158"/>
      <c r="D2385" s="158"/>
      <c r="E2385" s="163" t="s">
        <v>4770</v>
      </c>
      <c r="F2385" s="160" t="s">
        <v>4764</v>
      </c>
      <c r="G2385" s="160" t="s">
        <v>4765</v>
      </c>
      <c r="H2385" s="161">
        <v>255</v>
      </c>
      <c r="I2385" s="162">
        <v>28</v>
      </c>
      <c r="J2385" s="161">
        <v>326.40000000000003</v>
      </c>
      <c r="K2385" s="162">
        <v>22</v>
      </c>
      <c r="L2385" s="161">
        <v>71.808000000000007</v>
      </c>
      <c r="M2385" s="161">
        <v>326.80799999999999</v>
      </c>
      <c r="N2385" s="161">
        <v>418</v>
      </c>
      <c r="O2385" s="156" t="str">
        <f t="shared" si="37"/>
        <v>VSP-ASV-051</v>
      </c>
    </row>
    <row r="2386" spans="1:15" ht="34.799999999999997">
      <c r="A2386" s="157" t="s">
        <v>7774</v>
      </c>
      <c r="B2386" s="157" t="s">
        <v>7775</v>
      </c>
      <c r="C2386" s="158"/>
      <c r="D2386" s="158"/>
      <c r="E2386" s="163" t="s">
        <v>4770</v>
      </c>
      <c r="F2386" s="160" t="s">
        <v>4828</v>
      </c>
      <c r="G2386" s="160" t="s">
        <v>4765</v>
      </c>
      <c r="H2386" s="161">
        <v>530</v>
      </c>
      <c r="I2386" s="162">
        <v>28</v>
      </c>
      <c r="J2386" s="161">
        <v>678.4</v>
      </c>
      <c r="K2386" s="162">
        <v>22</v>
      </c>
      <c r="L2386" s="161">
        <v>149.24799999999999</v>
      </c>
      <c r="M2386" s="161">
        <v>679.24800000000005</v>
      </c>
      <c r="N2386" s="161">
        <v>869</v>
      </c>
      <c r="O2386" s="156" t="str">
        <f t="shared" si="37"/>
        <v>VSP-ASV-052</v>
      </c>
    </row>
    <row r="2387" spans="1:15" ht="34.799999999999997">
      <c r="A2387" s="157" t="s">
        <v>7776</v>
      </c>
      <c r="B2387" s="157" t="s">
        <v>7777</v>
      </c>
      <c r="C2387" s="158"/>
      <c r="D2387" s="158"/>
      <c r="E2387" s="163" t="s">
        <v>4770</v>
      </c>
      <c r="F2387" s="160" t="s">
        <v>4764</v>
      </c>
      <c r="G2387" s="160" t="s">
        <v>4765</v>
      </c>
      <c r="H2387" s="161">
        <v>220</v>
      </c>
      <c r="I2387" s="162">
        <v>28</v>
      </c>
      <c r="J2387" s="161">
        <v>281.60000000000002</v>
      </c>
      <c r="K2387" s="162">
        <v>22</v>
      </c>
      <c r="L2387" s="161">
        <v>61.952000000000005</v>
      </c>
      <c r="M2387" s="161">
        <v>281.952</v>
      </c>
      <c r="N2387" s="161">
        <v>361</v>
      </c>
      <c r="O2387" s="156" t="str">
        <f t="shared" si="37"/>
        <v>VSP-ASV-053</v>
      </c>
    </row>
    <row r="2388" spans="1:15" ht="34.799999999999997">
      <c r="A2388" s="157" t="s">
        <v>7778</v>
      </c>
      <c r="B2388" s="157" t="s">
        <v>7779</v>
      </c>
      <c r="C2388" s="158"/>
      <c r="D2388" s="158"/>
      <c r="E2388" s="163" t="s">
        <v>4770</v>
      </c>
      <c r="F2388" s="160" t="s">
        <v>4764</v>
      </c>
      <c r="G2388" s="160" t="s">
        <v>4765</v>
      </c>
      <c r="H2388" s="161">
        <v>130</v>
      </c>
      <c r="I2388" s="162">
        <v>28</v>
      </c>
      <c r="J2388" s="161">
        <v>166.4</v>
      </c>
      <c r="K2388" s="162">
        <v>22</v>
      </c>
      <c r="L2388" s="161">
        <v>36.608000000000004</v>
      </c>
      <c r="M2388" s="161">
        <v>166.608</v>
      </c>
      <c r="N2388" s="161">
        <v>213</v>
      </c>
      <c r="O2388" s="156" t="str">
        <f t="shared" si="37"/>
        <v>VSP-ASV-054</v>
      </c>
    </row>
    <row r="2389" spans="1:15" ht="34.799999999999997">
      <c r="A2389" s="157" t="s">
        <v>7780</v>
      </c>
      <c r="B2389" s="157" t="s">
        <v>7781</v>
      </c>
      <c r="C2389" s="158"/>
      <c r="D2389" s="158"/>
      <c r="E2389" s="163" t="s">
        <v>4770</v>
      </c>
      <c r="F2389" s="160" t="s">
        <v>4764</v>
      </c>
      <c r="G2389" s="160" t="s">
        <v>4765</v>
      </c>
      <c r="H2389" s="161">
        <v>65</v>
      </c>
      <c r="I2389" s="162">
        <v>28</v>
      </c>
      <c r="J2389" s="161">
        <v>83.2</v>
      </c>
      <c r="K2389" s="162">
        <v>22</v>
      </c>
      <c r="L2389" s="161">
        <v>18.304000000000002</v>
      </c>
      <c r="M2389" s="161">
        <v>83.304000000000002</v>
      </c>
      <c r="N2389" s="161">
        <v>107</v>
      </c>
      <c r="O2389" s="156" t="str">
        <f t="shared" si="37"/>
        <v>VSP-ASV-055</v>
      </c>
    </row>
    <row r="2390" spans="1:15" ht="34.799999999999997">
      <c r="A2390" s="157" t="s">
        <v>7782</v>
      </c>
      <c r="B2390" s="157" t="s">
        <v>7783</v>
      </c>
      <c r="C2390" s="158"/>
      <c r="D2390" s="158"/>
      <c r="E2390" s="163" t="s">
        <v>4770</v>
      </c>
      <c r="F2390" s="160" t="s">
        <v>4764</v>
      </c>
      <c r="G2390" s="160" t="s">
        <v>4765</v>
      </c>
      <c r="H2390" s="161">
        <v>385</v>
      </c>
      <c r="I2390" s="162">
        <v>28</v>
      </c>
      <c r="J2390" s="161">
        <v>492.8</v>
      </c>
      <c r="K2390" s="162">
        <v>22</v>
      </c>
      <c r="L2390" s="161">
        <v>108.416</v>
      </c>
      <c r="M2390" s="161">
        <v>493.416</v>
      </c>
      <c r="N2390" s="161">
        <v>632</v>
      </c>
      <c r="O2390" s="156" t="str">
        <f t="shared" si="37"/>
        <v>VSP-ASV-056</v>
      </c>
    </row>
    <row r="2391" spans="1:15" ht="34.799999999999997">
      <c r="A2391" s="157" t="s">
        <v>7784</v>
      </c>
      <c r="B2391" s="157" t="s">
        <v>7785</v>
      </c>
      <c r="C2391" s="158"/>
      <c r="D2391" s="158"/>
      <c r="E2391" s="163" t="s">
        <v>4770</v>
      </c>
      <c r="F2391" s="160" t="s">
        <v>4764</v>
      </c>
      <c r="G2391" s="160" t="s">
        <v>4765</v>
      </c>
      <c r="H2391" s="161">
        <v>315</v>
      </c>
      <c r="I2391" s="162">
        <v>28</v>
      </c>
      <c r="J2391" s="161">
        <v>403.2</v>
      </c>
      <c r="K2391" s="162">
        <v>22</v>
      </c>
      <c r="L2391" s="161">
        <v>88.703999999999994</v>
      </c>
      <c r="M2391" s="161">
        <v>403.70400000000001</v>
      </c>
      <c r="N2391" s="161">
        <v>517</v>
      </c>
      <c r="O2391" s="156" t="str">
        <f t="shared" si="37"/>
        <v>VSP-ASV-057</v>
      </c>
    </row>
    <row r="2392" spans="1:15" ht="34.799999999999997">
      <c r="A2392" s="157" t="s">
        <v>7786</v>
      </c>
      <c r="B2392" s="157" t="s">
        <v>7787</v>
      </c>
      <c r="C2392" s="158"/>
      <c r="D2392" s="158"/>
      <c r="E2392" s="163" t="s">
        <v>4770</v>
      </c>
      <c r="F2392" s="160" t="s">
        <v>4764</v>
      </c>
      <c r="G2392" s="160" t="s">
        <v>4765</v>
      </c>
      <c r="H2392" s="161">
        <v>385</v>
      </c>
      <c r="I2392" s="162">
        <v>28</v>
      </c>
      <c r="J2392" s="161">
        <v>492.8</v>
      </c>
      <c r="K2392" s="162">
        <v>22</v>
      </c>
      <c r="L2392" s="161">
        <v>108.416</v>
      </c>
      <c r="M2392" s="161">
        <v>493.416</v>
      </c>
      <c r="N2392" s="161">
        <v>632</v>
      </c>
      <c r="O2392" s="156" t="str">
        <f t="shared" si="37"/>
        <v>VSP-ASV-058</v>
      </c>
    </row>
    <row r="2393" spans="1:15" ht="34.799999999999997">
      <c r="A2393" s="157" t="s">
        <v>7788</v>
      </c>
      <c r="B2393" s="157" t="s">
        <v>7789</v>
      </c>
      <c r="C2393" s="158"/>
      <c r="D2393" s="158"/>
      <c r="E2393" s="163" t="s">
        <v>4770</v>
      </c>
      <c r="F2393" s="160" t="s">
        <v>4764</v>
      </c>
      <c r="G2393" s="160" t="s">
        <v>4765</v>
      </c>
      <c r="H2393" s="161">
        <v>385</v>
      </c>
      <c r="I2393" s="162">
        <v>28</v>
      </c>
      <c r="J2393" s="161">
        <v>492.8</v>
      </c>
      <c r="K2393" s="162">
        <v>22</v>
      </c>
      <c r="L2393" s="161">
        <v>108.416</v>
      </c>
      <c r="M2393" s="161">
        <v>493.416</v>
      </c>
      <c r="N2393" s="161">
        <v>632</v>
      </c>
      <c r="O2393" s="156" t="str">
        <f t="shared" si="37"/>
        <v>VSP-ASV-059</v>
      </c>
    </row>
    <row r="2394" spans="1:15" ht="34.799999999999997">
      <c r="A2394" s="157" t="s">
        <v>7790</v>
      </c>
      <c r="B2394" s="157" t="s">
        <v>7791</v>
      </c>
      <c r="C2394" s="158"/>
      <c r="D2394" s="158"/>
      <c r="E2394" s="163" t="s">
        <v>4770</v>
      </c>
      <c r="F2394" s="160" t="s">
        <v>4764</v>
      </c>
      <c r="G2394" s="160" t="s">
        <v>4765</v>
      </c>
      <c r="H2394" s="161">
        <v>385</v>
      </c>
      <c r="I2394" s="162">
        <v>28</v>
      </c>
      <c r="J2394" s="161">
        <v>492.8</v>
      </c>
      <c r="K2394" s="162">
        <v>22</v>
      </c>
      <c r="L2394" s="161">
        <v>108.416</v>
      </c>
      <c r="M2394" s="161">
        <v>493.416</v>
      </c>
      <c r="N2394" s="161">
        <v>632</v>
      </c>
      <c r="O2394" s="156" t="str">
        <f t="shared" si="37"/>
        <v>VSP-ASV-060</v>
      </c>
    </row>
    <row r="2395" spans="1:15" ht="34.799999999999997">
      <c r="A2395" s="157" t="s">
        <v>7792</v>
      </c>
      <c r="B2395" s="157" t="s">
        <v>7793</v>
      </c>
      <c r="C2395" s="158"/>
      <c r="D2395" s="158"/>
      <c r="E2395" s="163" t="s">
        <v>4770</v>
      </c>
      <c r="F2395" s="160" t="s">
        <v>4764</v>
      </c>
      <c r="G2395" s="160" t="s">
        <v>4765</v>
      </c>
      <c r="H2395" s="161">
        <v>320</v>
      </c>
      <c r="I2395" s="162">
        <v>28</v>
      </c>
      <c r="J2395" s="161">
        <v>409.6</v>
      </c>
      <c r="K2395" s="162">
        <v>22</v>
      </c>
      <c r="L2395" s="161">
        <v>90.112000000000009</v>
      </c>
      <c r="M2395" s="161">
        <v>410.11200000000002</v>
      </c>
      <c r="N2395" s="161">
        <v>525</v>
      </c>
      <c r="O2395" s="156" t="str">
        <f t="shared" si="37"/>
        <v>VSP-ASV-061</v>
      </c>
    </row>
    <row r="2396" spans="1:15" ht="34.799999999999997">
      <c r="A2396" s="157" t="s">
        <v>7794</v>
      </c>
      <c r="B2396" s="157" t="s">
        <v>7795</v>
      </c>
      <c r="C2396" s="158"/>
      <c r="D2396" s="158"/>
      <c r="E2396" s="163" t="s">
        <v>4770</v>
      </c>
      <c r="F2396" s="160" t="s">
        <v>4764</v>
      </c>
      <c r="G2396" s="160" t="s">
        <v>4765</v>
      </c>
      <c r="H2396" s="161">
        <v>320</v>
      </c>
      <c r="I2396" s="162">
        <v>28</v>
      </c>
      <c r="J2396" s="161">
        <v>409.6</v>
      </c>
      <c r="K2396" s="162">
        <v>22</v>
      </c>
      <c r="L2396" s="161">
        <v>90.112000000000009</v>
      </c>
      <c r="M2396" s="161">
        <v>410.11200000000002</v>
      </c>
      <c r="N2396" s="161">
        <v>525</v>
      </c>
      <c r="O2396" s="156" t="str">
        <f t="shared" si="37"/>
        <v>VSP-ASV-062</v>
      </c>
    </row>
    <row r="2397" spans="1:15" ht="34.799999999999997">
      <c r="A2397" s="157" t="s">
        <v>7796</v>
      </c>
      <c r="B2397" s="157" t="s">
        <v>7797</v>
      </c>
      <c r="C2397" s="158"/>
      <c r="D2397" s="158"/>
      <c r="E2397" s="163" t="s">
        <v>4770</v>
      </c>
      <c r="F2397" s="160" t="s">
        <v>4828</v>
      </c>
      <c r="G2397" s="160" t="s">
        <v>4765</v>
      </c>
      <c r="H2397" s="161">
        <v>605</v>
      </c>
      <c r="I2397" s="162">
        <v>28</v>
      </c>
      <c r="J2397" s="161">
        <v>774.4</v>
      </c>
      <c r="K2397" s="162">
        <v>22</v>
      </c>
      <c r="L2397" s="161">
        <v>170.36799999999999</v>
      </c>
      <c r="M2397" s="161">
        <v>775.36799999999994</v>
      </c>
      <c r="N2397" s="161">
        <v>992</v>
      </c>
      <c r="O2397" s="156" t="str">
        <f t="shared" si="37"/>
        <v>VSP-ASV-063</v>
      </c>
    </row>
    <row r="2398" spans="1:15" ht="34.799999999999997">
      <c r="A2398" s="157" t="s">
        <v>7798</v>
      </c>
      <c r="B2398" s="157" t="s">
        <v>7799</v>
      </c>
      <c r="C2398" s="158"/>
      <c r="D2398" s="158"/>
      <c r="E2398" s="163" t="s">
        <v>4770</v>
      </c>
      <c r="F2398" s="160" t="s">
        <v>4764</v>
      </c>
      <c r="G2398" s="160" t="s">
        <v>4765</v>
      </c>
      <c r="H2398" s="161">
        <v>385</v>
      </c>
      <c r="I2398" s="162">
        <v>28</v>
      </c>
      <c r="J2398" s="161">
        <v>492.8</v>
      </c>
      <c r="K2398" s="162">
        <v>22</v>
      </c>
      <c r="L2398" s="161">
        <v>108.416</v>
      </c>
      <c r="M2398" s="161">
        <v>493.416</v>
      </c>
      <c r="N2398" s="161">
        <v>632</v>
      </c>
      <c r="O2398" s="156" t="str">
        <f t="shared" si="37"/>
        <v>VSP-ASV-064</v>
      </c>
    </row>
    <row r="2399" spans="1:15" ht="34.799999999999997">
      <c r="A2399" s="157" t="s">
        <v>7800</v>
      </c>
      <c r="B2399" s="157" t="s">
        <v>7801</v>
      </c>
      <c r="C2399" s="158"/>
      <c r="D2399" s="158"/>
      <c r="E2399" s="163" t="s">
        <v>4770</v>
      </c>
      <c r="F2399" s="160" t="s">
        <v>4764</v>
      </c>
      <c r="G2399" s="160" t="s">
        <v>4765</v>
      </c>
      <c r="H2399" s="161">
        <v>255</v>
      </c>
      <c r="I2399" s="162">
        <v>28</v>
      </c>
      <c r="J2399" s="161">
        <v>326.40000000000003</v>
      </c>
      <c r="K2399" s="162">
        <v>22</v>
      </c>
      <c r="L2399" s="161">
        <v>71.808000000000007</v>
      </c>
      <c r="M2399" s="161">
        <v>326.80799999999999</v>
      </c>
      <c r="N2399" s="161">
        <v>418</v>
      </c>
      <c r="O2399" s="156" t="str">
        <f t="shared" si="37"/>
        <v>VSP-ASV-065</v>
      </c>
    </row>
    <row r="2400" spans="1:15" ht="34.799999999999997">
      <c r="A2400" s="157" t="s">
        <v>7802</v>
      </c>
      <c r="B2400" s="157" t="s">
        <v>7803</v>
      </c>
      <c r="C2400" s="158"/>
      <c r="D2400" s="158"/>
      <c r="E2400" s="163" t="s">
        <v>4770</v>
      </c>
      <c r="F2400" s="160" t="s">
        <v>4764</v>
      </c>
      <c r="G2400" s="160" t="s">
        <v>4765</v>
      </c>
      <c r="H2400" s="161">
        <v>255</v>
      </c>
      <c r="I2400" s="162">
        <v>28</v>
      </c>
      <c r="J2400" s="161">
        <v>326.40000000000003</v>
      </c>
      <c r="K2400" s="162">
        <v>22</v>
      </c>
      <c r="L2400" s="161">
        <v>71.808000000000007</v>
      </c>
      <c r="M2400" s="161">
        <v>326.80799999999999</v>
      </c>
      <c r="N2400" s="161">
        <v>418</v>
      </c>
      <c r="O2400" s="156" t="str">
        <f t="shared" si="37"/>
        <v>VSP-ASV-066</v>
      </c>
    </row>
    <row r="2401" spans="1:15" ht="34.799999999999997">
      <c r="A2401" s="157" t="s">
        <v>7804</v>
      </c>
      <c r="B2401" s="157" t="s">
        <v>7805</v>
      </c>
      <c r="C2401" s="158"/>
      <c r="D2401" s="158"/>
      <c r="E2401" s="163" t="s">
        <v>4770</v>
      </c>
      <c r="F2401" s="160" t="s">
        <v>4764</v>
      </c>
      <c r="G2401" s="160" t="s">
        <v>4765</v>
      </c>
      <c r="H2401" s="161">
        <v>315</v>
      </c>
      <c r="I2401" s="162">
        <v>28</v>
      </c>
      <c r="J2401" s="161">
        <v>403.2</v>
      </c>
      <c r="K2401" s="162">
        <v>22</v>
      </c>
      <c r="L2401" s="161">
        <v>88.703999999999994</v>
      </c>
      <c r="M2401" s="161">
        <v>403.70400000000001</v>
      </c>
      <c r="N2401" s="161">
        <v>517</v>
      </c>
      <c r="O2401" s="156" t="str">
        <f t="shared" si="37"/>
        <v>VSP-ASV-067</v>
      </c>
    </row>
    <row r="2402" spans="1:15" ht="34.799999999999997">
      <c r="A2402" s="157" t="s">
        <v>7806</v>
      </c>
      <c r="B2402" s="157" t="s">
        <v>7807</v>
      </c>
      <c r="C2402" s="158"/>
      <c r="D2402" s="158"/>
      <c r="E2402" s="163" t="s">
        <v>4770</v>
      </c>
      <c r="F2402" s="160" t="s">
        <v>4764</v>
      </c>
      <c r="G2402" s="160" t="s">
        <v>4765</v>
      </c>
      <c r="H2402" s="161">
        <v>385</v>
      </c>
      <c r="I2402" s="162">
        <v>28</v>
      </c>
      <c r="J2402" s="161">
        <v>492.8</v>
      </c>
      <c r="K2402" s="162">
        <v>22</v>
      </c>
      <c r="L2402" s="161">
        <v>108.416</v>
      </c>
      <c r="M2402" s="161">
        <v>493.416</v>
      </c>
      <c r="N2402" s="161">
        <v>632</v>
      </c>
      <c r="O2402" s="156" t="str">
        <f t="shared" si="37"/>
        <v>VSP-ASV-068</v>
      </c>
    </row>
    <row r="2403" spans="1:15" ht="34.799999999999997">
      <c r="A2403" s="157" t="s">
        <v>7808</v>
      </c>
      <c r="B2403" s="157" t="s">
        <v>7809</v>
      </c>
      <c r="C2403" s="158"/>
      <c r="D2403" s="158"/>
      <c r="E2403" s="163" t="s">
        <v>4770</v>
      </c>
      <c r="F2403" s="160" t="s">
        <v>4764</v>
      </c>
      <c r="G2403" s="160" t="s">
        <v>4765</v>
      </c>
      <c r="H2403" s="161">
        <v>385</v>
      </c>
      <c r="I2403" s="162">
        <v>28</v>
      </c>
      <c r="J2403" s="161">
        <v>492.8</v>
      </c>
      <c r="K2403" s="162">
        <v>22</v>
      </c>
      <c r="L2403" s="161">
        <v>108.416</v>
      </c>
      <c r="M2403" s="161">
        <v>493.416</v>
      </c>
      <c r="N2403" s="161">
        <v>632</v>
      </c>
      <c r="O2403" s="156" t="str">
        <f t="shared" si="37"/>
        <v>VSP-ASV-069</v>
      </c>
    </row>
    <row r="2404" spans="1:15" ht="34.799999999999997">
      <c r="A2404" s="157" t="s">
        <v>7810</v>
      </c>
      <c r="B2404" s="157" t="s">
        <v>7811</v>
      </c>
      <c r="C2404" s="158"/>
      <c r="D2404" s="158"/>
      <c r="E2404" s="163" t="s">
        <v>4770</v>
      </c>
      <c r="F2404" s="160" t="s">
        <v>4764</v>
      </c>
      <c r="G2404" s="160" t="s">
        <v>4765</v>
      </c>
      <c r="H2404" s="161">
        <v>385</v>
      </c>
      <c r="I2404" s="162">
        <v>28</v>
      </c>
      <c r="J2404" s="161">
        <v>492.8</v>
      </c>
      <c r="K2404" s="162">
        <v>22</v>
      </c>
      <c r="L2404" s="161">
        <v>108.416</v>
      </c>
      <c r="M2404" s="161">
        <v>493.416</v>
      </c>
      <c r="N2404" s="161">
        <v>632</v>
      </c>
      <c r="O2404" s="156" t="str">
        <f t="shared" si="37"/>
        <v>VSP-ASV-070</v>
      </c>
    </row>
    <row r="2405" spans="1:15" ht="34.799999999999997">
      <c r="A2405" s="157" t="s">
        <v>7812</v>
      </c>
      <c r="B2405" s="157" t="s">
        <v>7813</v>
      </c>
      <c r="C2405" s="158"/>
      <c r="D2405" s="158"/>
      <c r="E2405" s="163" t="s">
        <v>4770</v>
      </c>
      <c r="F2405" s="160" t="s">
        <v>4764</v>
      </c>
      <c r="G2405" s="160" t="s">
        <v>4765</v>
      </c>
      <c r="H2405" s="161">
        <v>320</v>
      </c>
      <c r="I2405" s="162">
        <v>28</v>
      </c>
      <c r="J2405" s="161">
        <v>409.6</v>
      </c>
      <c r="K2405" s="162">
        <v>22</v>
      </c>
      <c r="L2405" s="161">
        <v>90.112000000000009</v>
      </c>
      <c r="M2405" s="161">
        <v>410.11200000000002</v>
      </c>
      <c r="N2405" s="161">
        <v>525</v>
      </c>
      <c r="O2405" s="156" t="str">
        <f t="shared" si="37"/>
        <v>VSP-ASV-071</v>
      </c>
    </row>
    <row r="2406" spans="1:15" ht="34.799999999999997">
      <c r="A2406" s="157" t="s">
        <v>7814</v>
      </c>
      <c r="B2406" s="157" t="s">
        <v>7815</v>
      </c>
      <c r="C2406" s="158"/>
      <c r="D2406" s="158"/>
      <c r="E2406" s="163" t="s">
        <v>4770</v>
      </c>
      <c r="F2406" s="160" t="s">
        <v>4764</v>
      </c>
      <c r="G2406" s="160" t="s">
        <v>4765</v>
      </c>
      <c r="H2406" s="161">
        <v>320</v>
      </c>
      <c r="I2406" s="162">
        <v>28</v>
      </c>
      <c r="J2406" s="161">
        <v>409.6</v>
      </c>
      <c r="K2406" s="162">
        <v>22</v>
      </c>
      <c r="L2406" s="161">
        <v>90.112000000000009</v>
      </c>
      <c r="M2406" s="161">
        <v>410.11200000000002</v>
      </c>
      <c r="N2406" s="161">
        <v>525</v>
      </c>
      <c r="O2406" s="156" t="str">
        <f t="shared" si="37"/>
        <v>VSP-ASV-072</v>
      </c>
    </row>
    <row r="2407" spans="1:15" ht="34.799999999999997">
      <c r="A2407" s="157" t="s">
        <v>7816</v>
      </c>
      <c r="B2407" s="157" t="s">
        <v>7817</v>
      </c>
      <c r="C2407" s="158"/>
      <c r="D2407" s="158"/>
      <c r="E2407" s="163" t="s">
        <v>4770</v>
      </c>
      <c r="F2407" s="160" t="s">
        <v>4764</v>
      </c>
      <c r="G2407" s="160" t="s">
        <v>4765</v>
      </c>
      <c r="H2407" s="161">
        <v>385</v>
      </c>
      <c r="I2407" s="162">
        <v>28</v>
      </c>
      <c r="J2407" s="161">
        <v>492.8</v>
      </c>
      <c r="K2407" s="162">
        <v>22</v>
      </c>
      <c r="L2407" s="161">
        <v>108.416</v>
      </c>
      <c r="M2407" s="161">
        <v>493.416</v>
      </c>
      <c r="N2407" s="161">
        <v>632</v>
      </c>
      <c r="O2407" s="156" t="str">
        <f t="shared" si="37"/>
        <v>VSP-ASV-073</v>
      </c>
    </row>
    <row r="2408" spans="1:15" ht="34.799999999999997">
      <c r="A2408" s="157" t="s">
        <v>7818</v>
      </c>
      <c r="B2408" s="157" t="s">
        <v>7819</v>
      </c>
      <c r="C2408" s="158"/>
      <c r="D2408" s="158"/>
      <c r="E2408" s="163" t="s">
        <v>4770</v>
      </c>
      <c r="F2408" s="160" t="s">
        <v>4764</v>
      </c>
      <c r="G2408" s="160" t="s">
        <v>4765</v>
      </c>
      <c r="H2408" s="161">
        <v>385</v>
      </c>
      <c r="I2408" s="162">
        <v>28</v>
      </c>
      <c r="J2408" s="161">
        <v>492.8</v>
      </c>
      <c r="K2408" s="162">
        <v>22</v>
      </c>
      <c r="L2408" s="161">
        <v>108.416</v>
      </c>
      <c r="M2408" s="161">
        <v>493.416</v>
      </c>
      <c r="N2408" s="161">
        <v>632</v>
      </c>
      <c r="O2408" s="156" t="str">
        <f t="shared" si="37"/>
        <v>VSP-ASV-074</v>
      </c>
    </row>
    <row r="2409" spans="1:15" ht="34.799999999999997">
      <c r="A2409" s="157" t="s">
        <v>7820</v>
      </c>
      <c r="B2409" s="157" t="s">
        <v>7821</v>
      </c>
      <c r="C2409" s="158"/>
      <c r="D2409" s="158"/>
      <c r="E2409" s="163" t="s">
        <v>4770</v>
      </c>
      <c r="F2409" s="160" t="s">
        <v>4764</v>
      </c>
      <c r="G2409" s="160" t="s">
        <v>4765</v>
      </c>
      <c r="H2409" s="161">
        <v>130</v>
      </c>
      <c r="I2409" s="162">
        <v>28</v>
      </c>
      <c r="J2409" s="161">
        <v>166.4</v>
      </c>
      <c r="K2409" s="162">
        <v>22</v>
      </c>
      <c r="L2409" s="161">
        <v>36.608000000000004</v>
      </c>
      <c r="M2409" s="161">
        <v>166.608</v>
      </c>
      <c r="N2409" s="161">
        <v>213</v>
      </c>
      <c r="O2409" s="156" t="str">
        <f t="shared" si="37"/>
        <v>VSP-ASV-075</v>
      </c>
    </row>
    <row r="2410" spans="1:15" ht="34.799999999999997">
      <c r="A2410" s="157" t="s">
        <v>7822</v>
      </c>
      <c r="B2410" s="157" t="s">
        <v>7823</v>
      </c>
      <c r="C2410" s="158"/>
      <c r="D2410" s="158"/>
      <c r="E2410" s="163" t="s">
        <v>4770</v>
      </c>
      <c r="F2410" s="160" t="s">
        <v>4764</v>
      </c>
      <c r="G2410" s="160" t="s">
        <v>4765</v>
      </c>
      <c r="H2410" s="161">
        <v>255</v>
      </c>
      <c r="I2410" s="162">
        <v>28</v>
      </c>
      <c r="J2410" s="161">
        <v>326.40000000000003</v>
      </c>
      <c r="K2410" s="162">
        <v>22</v>
      </c>
      <c r="L2410" s="161">
        <v>71.808000000000007</v>
      </c>
      <c r="M2410" s="161">
        <v>326.80799999999999</v>
      </c>
      <c r="N2410" s="161">
        <v>418</v>
      </c>
      <c r="O2410" s="156" t="str">
        <f t="shared" si="37"/>
        <v>VSP-ASV-076</v>
      </c>
    </row>
    <row r="2411" spans="1:15" ht="34.799999999999997">
      <c r="A2411" s="157" t="s">
        <v>7824</v>
      </c>
      <c r="B2411" s="157" t="s">
        <v>7825</v>
      </c>
      <c r="C2411" s="158"/>
      <c r="D2411" s="158"/>
      <c r="E2411" s="163" t="s">
        <v>4770</v>
      </c>
      <c r="F2411" s="160" t="s">
        <v>4764</v>
      </c>
      <c r="G2411" s="160" t="s">
        <v>4765</v>
      </c>
      <c r="H2411" s="161">
        <v>320</v>
      </c>
      <c r="I2411" s="162">
        <v>28</v>
      </c>
      <c r="J2411" s="161">
        <v>409.6</v>
      </c>
      <c r="K2411" s="162">
        <v>22</v>
      </c>
      <c r="L2411" s="161">
        <v>90.112000000000009</v>
      </c>
      <c r="M2411" s="161">
        <v>410.11200000000002</v>
      </c>
      <c r="N2411" s="161">
        <v>525</v>
      </c>
      <c r="O2411" s="156" t="str">
        <f t="shared" si="37"/>
        <v>VSP-ASV-087</v>
      </c>
    </row>
    <row r="2412" spans="1:15" ht="34.799999999999997">
      <c r="A2412" s="157" t="s">
        <v>7826</v>
      </c>
      <c r="B2412" s="157" t="s">
        <v>7827</v>
      </c>
      <c r="C2412" s="158"/>
      <c r="D2412" s="158"/>
      <c r="E2412" s="163" t="s">
        <v>4770</v>
      </c>
      <c r="F2412" s="160" t="s">
        <v>4764</v>
      </c>
      <c r="G2412" s="160" t="s">
        <v>4765</v>
      </c>
      <c r="H2412" s="161">
        <v>385</v>
      </c>
      <c r="I2412" s="162">
        <v>28</v>
      </c>
      <c r="J2412" s="161">
        <v>492.8</v>
      </c>
      <c r="K2412" s="162">
        <v>22</v>
      </c>
      <c r="L2412" s="161">
        <v>108.416</v>
      </c>
      <c r="M2412" s="161">
        <v>493.416</v>
      </c>
      <c r="N2412" s="161">
        <v>632</v>
      </c>
      <c r="O2412" s="156" t="str">
        <f t="shared" si="37"/>
        <v>VSP-ASV-088</v>
      </c>
    </row>
    <row r="2413" spans="1:15" ht="34.799999999999997">
      <c r="A2413" s="157" t="s">
        <v>7828</v>
      </c>
      <c r="B2413" s="157" t="s">
        <v>7829</v>
      </c>
      <c r="C2413" s="158"/>
      <c r="D2413" s="158"/>
      <c r="E2413" s="163" t="s">
        <v>4770</v>
      </c>
      <c r="F2413" s="160" t="s">
        <v>4764</v>
      </c>
      <c r="G2413" s="160" t="s">
        <v>4765</v>
      </c>
      <c r="H2413" s="161">
        <v>385</v>
      </c>
      <c r="I2413" s="162">
        <v>28</v>
      </c>
      <c r="J2413" s="161">
        <v>492.8</v>
      </c>
      <c r="K2413" s="162">
        <v>22</v>
      </c>
      <c r="L2413" s="161">
        <v>108.416</v>
      </c>
      <c r="M2413" s="161">
        <v>493.416</v>
      </c>
      <c r="N2413" s="161">
        <v>632</v>
      </c>
      <c r="O2413" s="156" t="str">
        <f t="shared" si="37"/>
        <v>VSP-ASV-089</v>
      </c>
    </row>
    <row r="2414" spans="1:15" ht="34.799999999999997">
      <c r="A2414" s="157" t="s">
        <v>7830</v>
      </c>
      <c r="B2414" s="157" t="s">
        <v>7831</v>
      </c>
      <c r="C2414" s="158"/>
      <c r="D2414" s="158"/>
      <c r="E2414" s="163" t="s">
        <v>4770</v>
      </c>
      <c r="F2414" s="160" t="s">
        <v>4764</v>
      </c>
      <c r="G2414" s="160" t="s">
        <v>4765</v>
      </c>
      <c r="H2414" s="161">
        <v>385</v>
      </c>
      <c r="I2414" s="162">
        <v>28</v>
      </c>
      <c r="J2414" s="161">
        <v>492.8</v>
      </c>
      <c r="K2414" s="162">
        <v>22</v>
      </c>
      <c r="L2414" s="161">
        <v>108.416</v>
      </c>
      <c r="M2414" s="161">
        <v>493.416</v>
      </c>
      <c r="N2414" s="161">
        <v>632</v>
      </c>
      <c r="O2414" s="156" t="str">
        <f t="shared" si="37"/>
        <v>VSP-ASV-090</v>
      </c>
    </row>
    <row r="2415" spans="1:15" ht="34.799999999999997">
      <c r="A2415" s="157" t="s">
        <v>7832</v>
      </c>
      <c r="B2415" s="157" t="s">
        <v>7833</v>
      </c>
      <c r="C2415" s="158"/>
      <c r="D2415" s="158"/>
      <c r="E2415" s="163" t="s">
        <v>4770</v>
      </c>
      <c r="F2415" s="160" t="s">
        <v>4764</v>
      </c>
      <c r="G2415" s="160" t="s">
        <v>4765</v>
      </c>
      <c r="H2415" s="161">
        <v>320</v>
      </c>
      <c r="I2415" s="162">
        <v>28</v>
      </c>
      <c r="J2415" s="161">
        <v>409.6</v>
      </c>
      <c r="K2415" s="162">
        <v>22</v>
      </c>
      <c r="L2415" s="161">
        <v>90.112000000000009</v>
      </c>
      <c r="M2415" s="161">
        <v>410.11200000000002</v>
      </c>
      <c r="N2415" s="161">
        <v>525</v>
      </c>
      <c r="O2415" s="156" t="str">
        <f t="shared" si="37"/>
        <v>VSP-ASV-091</v>
      </c>
    </row>
    <row r="2416" spans="1:15" ht="34.799999999999997">
      <c r="A2416" s="157" t="s">
        <v>7834</v>
      </c>
      <c r="B2416" s="157" t="s">
        <v>7835</v>
      </c>
      <c r="C2416" s="158"/>
      <c r="D2416" s="158"/>
      <c r="E2416" s="163" t="s">
        <v>4770</v>
      </c>
      <c r="F2416" s="160" t="s">
        <v>4764</v>
      </c>
      <c r="G2416" s="160" t="s">
        <v>4765</v>
      </c>
      <c r="H2416" s="161">
        <v>320</v>
      </c>
      <c r="I2416" s="162">
        <v>28</v>
      </c>
      <c r="J2416" s="161">
        <v>409.6</v>
      </c>
      <c r="K2416" s="162">
        <v>22</v>
      </c>
      <c r="L2416" s="161">
        <v>90.112000000000009</v>
      </c>
      <c r="M2416" s="161">
        <v>410.11200000000002</v>
      </c>
      <c r="N2416" s="161">
        <v>525</v>
      </c>
      <c r="O2416" s="156" t="str">
        <f t="shared" si="37"/>
        <v>VSP-ASV-092</v>
      </c>
    </row>
    <row r="2417" spans="1:15" ht="34.799999999999997">
      <c r="A2417" s="157" t="s">
        <v>7836</v>
      </c>
      <c r="B2417" s="157" t="s">
        <v>7837</v>
      </c>
      <c r="C2417" s="158"/>
      <c r="D2417" s="158"/>
      <c r="E2417" s="163" t="s">
        <v>4770</v>
      </c>
      <c r="F2417" s="160" t="s">
        <v>4764</v>
      </c>
      <c r="G2417" s="160" t="s">
        <v>4765</v>
      </c>
      <c r="H2417" s="161">
        <v>385</v>
      </c>
      <c r="I2417" s="162">
        <v>28</v>
      </c>
      <c r="J2417" s="161">
        <v>492.8</v>
      </c>
      <c r="K2417" s="162">
        <v>22</v>
      </c>
      <c r="L2417" s="161">
        <v>108.416</v>
      </c>
      <c r="M2417" s="161">
        <v>493.416</v>
      </c>
      <c r="N2417" s="161">
        <v>632</v>
      </c>
      <c r="O2417" s="156" t="str">
        <f t="shared" si="37"/>
        <v>VSP-ASV-093</v>
      </c>
    </row>
    <row r="2418" spans="1:15" ht="34.799999999999997">
      <c r="A2418" s="157" t="s">
        <v>7838</v>
      </c>
      <c r="B2418" s="157" t="s">
        <v>7839</v>
      </c>
      <c r="C2418" s="158"/>
      <c r="D2418" s="158"/>
      <c r="E2418" s="163" t="s">
        <v>4770</v>
      </c>
      <c r="F2418" s="160" t="s">
        <v>4764</v>
      </c>
      <c r="G2418" s="160" t="s">
        <v>4765</v>
      </c>
      <c r="H2418" s="161">
        <v>385</v>
      </c>
      <c r="I2418" s="162">
        <v>28</v>
      </c>
      <c r="J2418" s="161">
        <v>492.8</v>
      </c>
      <c r="K2418" s="162">
        <v>22</v>
      </c>
      <c r="L2418" s="161">
        <v>108.416</v>
      </c>
      <c r="M2418" s="161">
        <v>493.416</v>
      </c>
      <c r="N2418" s="161">
        <v>632</v>
      </c>
      <c r="O2418" s="156" t="str">
        <f t="shared" si="37"/>
        <v>VSP-ASV-094</v>
      </c>
    </row>
    <row r="2419" spans="1:15" ht="34.799999999999997">
      <c r="A2419" s="157" t="s">
        <v>7840</v>
      </c>
      <c r="B2419" s="157" t="s">
        <v>7841</v>
      </c>
      <c r="C2419" s="158"/>
      <c r="D2419" s="158"/>
      <c r="E2419" s="163" t="s">
        <v>4770</v>
      </c>
      <c r="F2419" s="160" t="s">
        <v>4764</v>
      </c>
      <c r="G2419" s="160" t="s">
        <v>4765</v>
      </c>
      <c r="H2419" s="161">
        <v>255</v>
      </c>
      <c r="I2419" s="162">
        <v>28</v>
      </c>
      <c r="J2419" s="161">
        <v>326.40000000000003</v>
      </c>
      <c r="K2419" s="162">
        <v>22</v>
      </c>
      <c r="L2419" s="161">
        <v>71.808000000000007</v>
      </c>
      <c r="M2419" s="161">
        <v>326.80799999999999</v>
      </c>
      <c r="N2419" s="161">
        <v>418</v>
      </c>
      <c r="O2419" s="156" t="str">
        <f t="shared" si="37"/>
        <v>VSP-ASV-095</v>
      </c>
    </row>
    <row r="2420" spans="1:15" ht="34.799999999999997">
      <c r="A2420" s="157" t="s">
        <v>7842</v>
      </c>
      <c r="B2420" s="157" t="s">
        <v>7843</v>
      </c>
      <c r="C2420" s="158"/>
      <c r="D2420" s="158"/>
      <c r="E2420" s="163" t="s">
        <v>4770</v>
      </c>
      <c r="F2420" s="160" t="s">
        <v>4764</v>
      </c>
      <c r="G2420" s="160" t="s">
        <v>4765</v>
      </c>
      <c r="H2420" s="161">
        <v>255</v>
      </c>
      <c r="I2420" s="162">
        <v>28</v>
      </c>
      <c r="J2420" s="161">
        <v>326.40000000000003</v>
      </c>
      <c r="K2420" s="162">
        <v>22</v>
      </c>
      <c r="L2420" s="161">
        <v>71.808000000000007</v>
      </c>
      <c r="M2420" s="161">
        <v>326.80799999999999</v>
      </c>
      <c r="N2420" s="161">
        <v>418</v>
      </c>
      <c r="O2420" s="156" t="str">
        <f t="shared" si="37"/>
        <v>VSP-ASV-096</v>
      </c>
    </row>
    <row r="2421" spans="1:15" ht="34.799999999999997">
      <c r="A2421" s="157" t="s">
        <v>7844</v>
      </c>
      <c r="B2421" s="157" t="s">
        <v>7845</v>
      </c>
      <c r="C2421" s="158"/>
      <c r="D2421" s="158"/>
      <c r="E2421" s="163" t="s">
        <v>4770</v>
      </c>
      <c r="F2421" s="160" t="s">
        <v>4764</v>
      </c>
      <c r="G2421" s="160" t="s">
        <v>4765</v>
      </c>
      <c r="H2421" s="161">
        <v>320</v>
      </c>
      <c r="I2421" s="162">
        <v>28</v>
      </c>
      <c r="J2421" s="161">
        <v>409.6</v>
      </c>
      <c r="K2421" s="162">
        <v>22</v>
      </c>
      <c r="L2421" s="161">
        <v>90.112000000000009</v>
      </c>
      <c r="M2421" s="161">
        <v>410.11200000000002</v>
      </c>
      <c r="N2421" s="161">
        <v>525</v>
      </c>
      <c r="O2421" s="156" t="str">
        <f t="shared" si="37"/>
        <v>VSP-ASV-097</v>
      </c>
    </row>
    <row r="2422" spans="1:15" ht="34.799999999999997">
      <c r="A2422" s="157" t="s">
        <v>7846</v>
      </c>
      <c r="B2422" s="157" t="s">
        <v>7847</v>
      </c>
      <c r="C2422" s="158"/>
      <c r="D2422" s="158"/>
      <c r="E2422" s="163" t="s">
        <v>4770</v>
      </c>
      <c r="F2422" s="160" t="s">
        <v>4764</v>
      </c>
      <c r="G2422" s="160" t="s">
        <v>4765</v>
      </c>
      <c r="H2422" s="161">
        <v>385</v>
      </c>
      <c r="I2422" s="162">
        <v>28</v>
      </c>
      <c r="J2422" s="161">
        <v>492.8</v>
      </c>
      <c r="K2422" s="162">
        <v>22</v>
      </c>
      <c r="L2422" s="161">
        <v>108.416</v>
      </c>
      <c r="M2422" s="161">
        <v>493.416</v>
      </c>
      <c r="N2422" s="161">
        <v>632</v>
      </c>
      <c r="O2422" s="156" t="str">
        <f t="shared" si="37"/>
        <v>VSP-ASV-098</v>
      </c>
    </row>
    <row r="2423" spans="1:15" ht="34.799999999999997">
      <c r="A2423" s="157" t="s">
        <v>7848</v>
      </c>
      <c r="B2423" s="157" t="s">
        <v>7849</v>
      </c>
      <c r="C2423" s="158"/>
      <c r="D2423" s="158"/>
      <c r="E2423" s="163" t="s">
        <v>4770</v>
      </c>
      <c r="F2423" s="160" t="s">
        <v>4764</v>
      </c>
      <c r="G2423" s="160" t="s">
        <v>4765</v>
      </c>
      <c r="H2423" s="161">
        <v>385</v>
      </c>
      <c r="I2423" s="162">
        <v>28</v>
      </c>
      <c r="J2423" s="161">
        <v>492.8</v>
      </c>
      <c r="K2423" s="162">
        <v>22</v>
      </c>
      <c r="L2423" s="161">
        <v>108.416</v>
      </c>
      <c r="M2423" s="161">
        <v>493.416</v>
      </c>
      <c r="N2423" s="161">
        <v>632</v>
      </c>
      <c r="O2423" s="156" t="str">
        <f t="shared" si="37"/>
        <v>VSP-ASV-099</v>
      </c>
    </row>
    <row r="2424" spans="1:15" ht="34.799999999999997">
      <c r="A2424" s="157" t="s">
        <v>7850</v>
      </c>
      <c r="B2424" s="157" t="s">
        <v>7851</v>
      </c>
      <c r="C2424" s="158"/>
      <c r="D2424" s="158"/>
      <c r="E2424" s="163" t="s">
        <v>4770</v>
      </c>
      <c r="F2424" s="160" t="s">
        <v>4764</v>
      </c>
      <c r="G2424" s="160" t="s">
        <v>4765</v>
      </c>
      <c r="H2424" s="161">
        <v>385</v>
      </c>
      <c r="I2424" s="162">
        <v>28</v>
      </c>
      <c r="J2424" s="161">
        <v>492.8</v>
      </c>
      <c r="K2424" s="162">
        <v>22</v>
      </c>
      <c r="L2424" s="161">
        <v>108.416</v>
      </c>
      <c r="M2424" s="161">
        <v>493.416</v>
      </c>
      <c r="N2424" s="161">
        <v>632</v>
      </c>
      <c r="O2424" s="156" t="str">
        <f t="shared" si="37"/>
        <v>VSP-ASV-100</v>
      </c>
    </row>
    <row r="2425" spans="1:15" ht="34.799999999999997">
      <c r="A2425" s="157" t="s">
        <v>7852</v>
      </c>
      <c r="B2425" s="157" t="s">
        <v>7853</v>
      </c>
      <c r="C2425" s="158"/>
      <c r="D2425" s="158"/>
      <c r="E2425" s="163" t="s">
        <v>4770</v>
      </c>
      <c r="F2425" s="160" t="s">
        <v>4764</v>
      </c>
      <c r="G2425" s="160" t="s">
        <v>4765</v>
      </c>
      <c r="H2425" s="161">
        <v>320</v>
      </c>
      <c r="I2425" s="162">
        <v>28</v>
      </c>
      <c r="J2425" s="161">
        <v>409.6</v>
      </c>
      <c r="K2425" s="162">
        <v>22</v>
      </c>
      <c r="L2425" s="161">
        <v>90.112000000000009</v>
      </c>
      <c r="M2425" s="161">
        <v>410.11200000000002</v>
      </c>
      <c r="N2425" s="161">
        <v>525</v>
      </c>
      <c r="O2425" s="156" t="str">
        <f t="shared" si="37"/>
        <v>VSP-ASV-101</v>
      </c>
    </row>
    <row r="2426" spans="1:15" ht="34.799999999999997">
      <c r="A2426" s="157" t="s">
        <v>7854</v>
      </c>
      <c r="B2426" s="157" t="s">
        <v>7855</v>
      </c>
      <c r="C2426" s="158"/>
      <c r="D2426" s="158"/>
      <c r="E2426" s="163" t="s">
        <v>4770</v>
      </c>
      <c r="F2426" s="160" t="s">
        <v>4764</v>
      </c>
      <c r="G2426" s="160" t="s">
        <v>4765</v>
      </c>
      <c r="H2426" s="161">
        <v>320</v>
      </c>
      <c r="I2426" s="162">
        <v>28</v>
      </c>
      <c r="J2426" s="161">
        <v>409.6</v>
      </c>
      <c r="K2426" s="162">
        <v>22</v>
      </c>
      <c r="L2426" s="161">
        <v>90.112000000000009</v>
      </c>
      <c r="M2426" s="161">
        <v>410.11200000000002</v>
      </c>
      <c r="N2426" s="161">
        <v>525</v>
      </c>
      <c r="O2426" s="156" t="str">
        <f t="shared" si="37"/>
        <v>VSP-ASV-102</v>
      </c>
    </row>
    <row r="2427" spans="1:15" ht="34.799999999999997">
      <c r="A2427" s="157" t="s">
        <v>7856</v>
      </c>
      <c r="B2427" s="157" t="s">
        <v>7857</v>
      </c>
      <c r="C2427" s="158"/>
      <c r="D2427" s="158"/>
      <c r="E2427" s="163" t="s">
        <v>4770</v>
      </c>
      <c r="F2427" s="160" t="s">
        <v>4828</v>
      </c>
      <c r="G2427" s="160" t="s">
        <v>4765</v>
      </c>
      <c r="H2427" s="161">
        <v>605</v>
      </c>
      <c r="I2427" s="162">
        <v>28</v>
      </c>
      <c r="J2427" s="161">
        <v>774.4</v>
      </c>
      <c r="K2427" s="162">
        <v>22</v>
      </c>
      <c r="L2427" s="161">
        <v>170.36799999999999</v>
      </c>
      <c r="M2427" s="161">
        <v>775.36799999999994</v>
      </c>
      <c r="N2427" s="161">
        <v>992</v>
      </c>
      <c r="O2427" s="156" t="str">
        <f t="shared" si="37"/>
        <v>VSP-ASV-103</v>
      </c>
    </row>
    <row r="2428" spans="1:15" ht="34.799999999999997">
      <c r="A2428" s="157" t="s">
        <v>7858</v>
      </c>
      <c r="B2428" s="157" t="s">
        <v>7859</v>
      </c>
      <c r="C2428" s="158"/>
      <c r="D2428" s="158"/>
      <c r="E2428" s="163" t="s">
        <v>4770</v>
      </c>
      <c r="F2428" s="160" t="s">
        <v>4828</v>
      </c>
      <c r="G2428" s="160" t="s">
        <v>4765</v>
      </c>
      <c r="H2428" s="161">
        <v>605</v>
      </c>
      <c r="I2428" s="162">
        <v>28</v>
      </c>
      <c r="J2428" s="161">
        <v>774.4</v>
      </c>
      <c r="K2428" s="162">
        <v>22</v>
      </c>
      <c r="L2428" s="161">
        <v>170.36799999999999</v>
      </c>
      <c r="M2428" s="161">
        <v>775.36799999999994</v>
      </c>
      <c r="N2428" s="161">
        <v>992</v>
      </c>
      <c r="O2428" s="156" t="str">
        <f t="shared" si="37"/>
        <v>VSP-ASV-104</v>
      </c>
    </row>
    <row r="2429" spans="1:15" ht="34.799999999999997">
      <c r="A2429" s="157" t="s">
        <v>7860</v>
      </c>
      <c r="B2429" s="157" t="s">
        <v>7861</v>
      </c>
      <c r="C2429" s="158"/>
      <c r="D2429" s="158"/>
      <c r="E2429" s="163" t="s">
        <v>4770</v>
      </c>
      <c r="F2429" s="160" t="s">
        <v>4764</v>
      </c>
      <c r="G2429" s="160" t="s">
        <v>4765</v>
      </c>
      <c r="H2429" s="161">
        <v>255</v>
      </c>
      <c r="I2429" s="162">
        <v>28</v>
      </c>
      <c r="J2429" s="161">
        <v>326.40000000000003</v>
      </c>
      <c r="K2429" s="162">
        <v>22</v>
      </c>
      <c r="L2429" s="161">
        <v>71.808000000000007</v>
      </c>
      <c r="M2429" s="161">
        <v>326.80799999999999</v>
      </c>
      <c r="N2429" s="161">
        <v>418</v>
      </c>
      <c r="O2429" s="156" t="str">
        <f t="shared" si="37"/>
        <v>VSP-ASV-105</v>
      </c>
    </row>
    <row r="2430" spans="1:15" ht="34.799999999999997">
      <c r="A2430" s="157" t="s">
        <v>7862</v>
      </c>
      <c r="B2430" s="157" t="s">
        <v>7863</v>
      </c>
      <c r="C2430" s="158"/>
      <c r="D2430" s="158"/>
      <c r="E2430" s="163" t="s">
        <v>4770</v>
      </c>
      <c r="F2430" s="160" t="s">
        <v>4764</v>
      </c>
      <c r="G2430" s="160" t="s">
        <v>4765</v>
      </c>
      <c r="H2430" s="161">
        <v>255</v>
      </c>
      <c r="I2430" s="162">
        <v>28</v>
      </c>
      <c r="J2430" s="161">
        <v>326.40000000000003</v>
      </c>
      <c r="K2430" s="162">
        <v>22</v>
      </c>
      <c r="L2430" s="161">
        <v>71.808000000000007</v>
      </c>
      <c r="M2430" s="161">
        <v>326.80799999999999</v>
      </c>
      <c r="N2430" s="161">
        <v>418</v>
      </c>
      <c r="O2430" s="156" t="str">
        <f t="shared" si="37"/>
        <v>VSP-ASV-106</v>
      </c>
    </row>
    <row r="2431" spans="1:15" ht="34.799999999999997">
      <c r="A2431" s="157" t="s">
        <v>7864</v>
      </c>
      <c r="B2431" s="157" t="s">
        <v>7865</v>
      </c>
      <c r="C2431" s="158"/>
      <c r="D2431" s="158"/>
      <c r="E2431" s="163" t="s">
        <v>4770</v>
      </c>
      <c r="F2431" s="160" t="s">
        <v>4764</v>
      </c>
      <c r="G2431" s="160" t="s">
        <v>4765</v>
      </c>
      <c r="H2431" s="161">
        <v>80</v>
      </c>
      <c r="I2431" s="162">
        <v>28</v>
      </c>
      <c r="J2431" s="161">
        <v>102.4</v>
      </c>
      <c r="K2431" s="162">
        <v>22</v>
      </c>
      <c r="L2431" s="161">
        <v>22.528000000000002</v>
      </c>
      <c r="M2431" s="161">
        <v>102.52800000000001</v>
      </c>
      <c r="N2431" s="161">
        <v>131</v>
      </c>
      <c r="O2431" s="156" t="str">
        <f t="shared" si="37"/>
        <v>VSP-ASV-108</v>
      </c>
    </row>
    <row r="2432" spans="1:15" ht="34.799999999999997">
      <c r="A2432" s="157" t="s">
        <v>7866</v>
      </c>
      <c r="B2432" s="157" t="s">
        <v>7867</v>
      </c>
      <c r="C2432" s="158"/>
      <c r="D2432" s="158"/>
      <c r="E2432" s="163" t="s">
        <v>4770</v>
      </c>
      <c r="F2432" s="160" t="s">
        <v>4828</v>
      </c>
      <c r="G2432" s="160" t="s">
        <v>4765</v>
      </c>
      <c r="H2432" s="161">
        <v>1210</v>
      </c>
      <c r="I2432" s="162">
        <v>28</v>
      </c>
      <c r="J2432" s="161">
        <v>1549</v>
      </c>
      <c r="K2432" s="162">
        <v>22</v>
      </c>
      <c r="L2432" s="161">
        <v>340.73599999999999</v>
      </c>
      <c r="M2432" s="161">
        <v>1551</v>
      </c>
      <c r="N2432" s="161">
        <v>1985</v>
      </c>
      <c r="O2432" s="156" t="str">
        <f t="shared" si="37"/>
        <v>VSP-ASV-110</v>
      </c>
    </row>
    <row r="2433" spans="1:15" ht="34.799999999999997">
      <c r="A2433" s="157" t="s">
        <v>7868</v>
      </c>
      <c r="B2433" s="157" t="s">
        <v>7869</v>
      </c>
      <c r="C2433" s="158"/>
      <c r="D2433" s="158"/>
      <c r="E2433" s="163" t="s">
        <v>4770</v>
      </c>
      <c r="F2433" s="160" t="s">
        <v>4764</v>
      </c>
      <c r="G2433" s="160" t="s">
        <v>4765</v>
      </c>
      <c r="H2433" s="161">
        <v>385</v>
      </c>
      <c r="I2433" s="162">
        <v>28</v>
      </c>
      <c r="J2433" s="161">
        <v>492.8</v>
      </c>
      <c r="K2433" s="162">
        <v>22</v>
      </c>
      <c r="L2433" s="161">
        <v>108.416</v>
      </c>
      <c r="M2433" s="161">
        <v>493.416</v>
      </c>
      <c r="N2433" s="161">
        <v>632</v>
      </c>
      <c r="O2433" s="156" t="str">
        <f t="shared" si="37"/>
        <v>VSP-ASV-112</v>
      </c>
    </row>
    <row r="2434" spans="1:15" ht="34.799999999999997">
      <c r="A2434" s="157" t="s">
        <v>7870</v>
      </c>
      <c r="B2434" s="157" t="s">
        <v>7871</v>
      </c>
      <c r="C2434" s="158"/>
      <c r="D2434" s="158"/>
      <c r="E2434" s="163" t="s">
        <v>4770</v>
      </c>
      <c r="F2434" s="160" t="s">
        <v>4764</v>
      </c>
      <c r="G2434" s="160" t="s">
        <v>4765</v>
      </c>
      <c r="H2434" s="161">
        <v>255</v>
      </c>
      <c r="I2434" s="162">
        <v>28</v>
      </c>
      <c r="J2434" s="161">
        <v>326.40000000000003</v>
      </c>
      <c r="K2434" s="162">
        <v>22</v>
      </c>
      <c r="L2434" s="161">
        <v>71.808000000000007</v>
      </c>
      <c r="M2434" s="161">
        <v>326.80799999999999</v>
      </c>
      <c r="N2434" s="161">
        <v>418</v>
      </c>
      <c r="O2434" s="156" t="str">
        <f t="shared" ref="O2434:O2497" si="38">VLOOKUP(A2434,Old,1,FALSE)</f>
        <v>VSP-ASV-128</v>
      </c>
    </row>
    <row r="2435" spans="1:15" ht="34.799999999999997">
      <c r="A2435" s="157" t="s">
        <v>7872</v>
      </c>
      <c r="B2435" s="157" t="s">
        <v>7873</v>
      </c>
      <c r="C2435" s="158"/>
      <c r="D2435" s="158"/>
      <c r="E2435" s="163" t="s">
        <v>4770</v>
      </c>
      <c r="F2435" s="160" t="s">
        <v>4764</v>
      </c>
      <c r="G2435" s="160" t="s">
        <v>4765</v>
      </c>
      <c r="H2435" s="161">
        <v>320</v>
      </c>
      <c r="I2435" s="162">
        <v>28</v>
      </c>
      <c r="J2435" s="161">
        <v>409.6</v>
      </c>
      <c r="K2435" s="162">
        <v>22</v>
      </c>
      <c r="L2435" s="161">
        <v>90.112000000000009</v>
      </c>
      <c r="M2435" s="161">
        <v>410.11200000000002</v>
      </c>
      <c r="N2435" s="161">
        <v>525</v>
      </c>
      <c r="O2435" s="156" t="str">
        <f t="shared" si="38"/>
        <v>VSP-ASV-129</v>
      </c>
    </row>
    <row r="2436" spans="1:15" ht="34.799999999999997">
      <c r="A2436" s="157" t="s">
        <v>7874</v>
      </c>
      <c r="B2436" s="157" t="s">
        <v>7875</v>
      </c>
      <c r="C2436" s="158"/>
      <c r="D2436" s="158"/>
      <c r="E2436" s="163" t="s">
        <v>4770</v>
      </c>
      <c r="F2436" s="160" t="s">
        <v>4764</v>
      </c>
      <c r="G2436" s="160" t="s">
        <v>4765</v>
      </c>
      <c r="H2436" s="161">
        <v>220</v>
      </c>
      <c r="I2436" s="162">
        <v>28</v>
      </c>
      <c r="J2436" s="161">
        <v>281.60000000000002</v>
      </c>
      <c r="K2436" s="162">
        <v>22</v>
      </c>
      <c r="L2436" s="161">
        <v>61.952000000000005</v>
      </c>
      <c r="M2436" s="161">
        <v>281.952</v>
      </c>
      <c r="N2436" s="161">
        <v>361</v>
      </c>
      <c r="O2436" s="156" t="str">
        <f t="shared" si="38"/>
        <v>VSP-ASV-130</v>
      </c>
    </row>
    <row r="2437" spans="1:15" ht="34.799999999999997">
      <c r="A2437" s="157" t="s">
        <v>7876</v>
      </c>
      <c r="B2437" s="157" t="s">
        <v>7877</v>
      </c>
      <c r="C2437" s="158"/>
      <c r="D2437" s="158"/>
      <c r="E2437" s="163" t="s">
        <v>4770</v>
      </c>
      <c r="F2437" s="160" t="s">
        <v>4764</v>
      </c>
      <c r="G2437" s="160" t="s">
        <v>4765</v>
      </c>
      <c r="H2437" s="161">
        <v>105</v>
      </c>
      <c r="I2437" s="162">
        <v>28</v>
      </c>
      <c r="J2437" s="161">
        <v>134.4</v>
      </c>
      <c r="K2437" s="162">
        <v>22</v>
      </c>
      <c r="L2437" s="161">
        <v>29.568000000000001</v>
      </c>
      <c r="M2437" s="161">
        <v>134.56800000000001</v>
      </c>
      <c r="N2437" s="161">
        <v>172</v>
      </c>
      <c r="O2437" s="156" t="str">
        <f t="shared" si="38"/>
        <v>VSP-ASV-131</v>
      </c>
    </row>
    <row r="2438" spans="1:15" ht="34.799999999999997">
      <c r="A2438" s="157" t="s">
        <v>7878</v>
      </c>
      <c r="B2438" s="157" t="s">
        <v>7879</v>
      </c>
      <c r="C2438" s="158"/>
      <c r="D2438" s="158"/>
      <c r="E2438" s="163" t="s">
        <v>4770</v>
      </c>
      <c r="F2438" s="160" t="s">
        <v>4764</v>
      </c>
      <c r="G2438" s="160" t="s">
        <v>4765</v>
      </c>
      <c r="H2438" s="161">
        <v>65</v>
      </c>
      <c r="I2438" s="162">
        <v>28</v>
      </c>
      <c r="J2438" s="161">
        <v>83.2</v>
      </c>
      <c r="K2438" s="162">
        <v>22</v>
      </c>
      <c r="L2438" s="161">
        <v>18.304000000000002</v>
      </c>
      <c r="M2438" s="161">
        <v>83.304000000000002</v>
      </c>
      <c r="N2438" s="161">
        <v>107</v>
      </c>
      <c r="O2438" s="156" t="str">
        <f t="shared" si="38"/>
        <v>VSP-ASV-132</v>
      </c>
    </row>
    <row r="2439" spans="1:15" ht="34.799999999999997">
      <c r="A2439" s="157" t="s">
        <v>7880</v>
      </c>
      <c r="B2439" s="157" t="s">
        <v>7881</v>
      </c>
      <c r="C2439" s="158"/>
      <c r="D2439" s="158"/>
      <c r="E2439" s="163" t="s">
        <v>4770</v>
      </c>
      <c r="F2439" s="160" t="s">
        <v>4764</v>
      </c>
      <c r="G2439" s="160" t="s">
        <v>4765</v>
      </c>
      <c r="H2439" s="161">
        <v>320</v>
      </c>
      <c r="I2439" s="162">
        <v>28</v>
      </c>
      <c r="J2439" s="161">
        <v>409.6</v>
      </c>
      <c r="K2439" s="162">
        <v>22</v>
      </c>
      <c r="L2439" s="161">
        <v>90.112000000000009</v>
      </c>
      <c r="M2439" s="161">
        <v>410.11200000000002</v>
      </c>
      <c r="N2439" s="161">
        <v>525</v>
      </c>
      <c r="O2439" s="156" t="str">
        <f t="shared" si="38"/>
        <v>VSP-ASV-133</v>
      </c>
    </row>
    <row r="2440" spans="1:15" ht="34.799999999999997">
      <c r="A2440" s="157" t="s">
        <v>7882</v>
      </c>
      <c r="B2440" s="157" t="s">
        <v>7883</v>
      </c>
      <c r="C2440" s="158"/>
      <c r="D2440" s="158"/>
      <c r="E2440" s="163" t="s">
        <v>4770</v>
      </c>
      <c r="F2440" s="160" t="s">
        <v>4764</v>
      </c>
      <c r="G2440" s="160" t="s">
        <v>4765</v>
      </c>
      <c r="H2440" s="161">
        <v>385</v>
      </c>
      <c r="I2440" s="162">
        <v>28</v>
      </c>
      <c r="J2440" s="161">
        <v>492.8</v>
      </c>
      <c r="K2440" s="162">
        <v>22</v>
      </c>
      <c r="L2440" s="161">
        <v>108.416</v>
      </c>
      <c r="M2440" s="161">
        <v>493.416</v>
      </c>
      <c r="N2440" s="161">
        <v>632</v>
      </c>
      <c r="O2440" s="156" t="str">
        <f t="shared" si="38"/>
        <v>VSP-ASV-135</v>
      </c>
    </row>
    <row r="2441" spans="1:15" ht="34.799999999999997">
      <c r="A2441" s="157" t="s">
        <v>7884</v>
      </c>
      <c r="B2441" s="157" t="s">
        <v>7885</v>
      </c>
      <c r="C2441" s="158"/>
      <c r="D2441" s="158"/>
      <c r="E2441" s="163" t="s">
        <v>4770</v>
      </c>
      <c r="F2441" s="160" t="s">
        <v>4764</v>
      </c>
      <c r="G2441" s="160" t="s">
        <v>4765</v>
      </c>
      <c r="H2441" s="161">
        <v>385</v>
      </c>
      <c r="I2441" s="162">
        <v>28</v>
      </c>
      <c r="J2441" s="161">
        <v>492.8</v>
      </c>
      <c r="K2441" s="162">
        <v>22</v>
      </c>
      <c r="L2441" s="161">
        <v>108.416</v>
      </c>
      <c r="M2441" s="161">
        <v>493.416</v>
      </c>
      <c r="N2441" s="161">
        <v>632</v>
      </c>
      <c r="O2441" s="156" t="str">
        <f t="shared" si="38"/>
        <v>VSP-ASV-136</v>
      </c>
    </row>
    <row r="2442" spans="1:15" ht="34.799999999999997">
      <c r="A2442" s="157" t="s">
        <v>7886</v>
      </c>
      <c r="B2442" s="157" t="s">
        <v>7887</v>
      </c>
      <c r="C2442" s="158"/>
      <c r="D2442" s="158"/>
      <c r="E2442" s="163" t="s">
        <v>4770</v>
      </c>
      <c r="F2442" s="160" t="s">
        <v>4764</v>
      </c>
      <c r="G2442" s="160" t="s">
        <v>4765</v>
      </c>
      <c r="H2442" s="161">
        <v>320</v>
      </c>
      <c r="I2442" s="162">
        <v>28</v>
      </c>
      <c r="J2442" s="161">
        <v>409.6</v>
      </c>
      <c r="K2442" s="162">
        <v>22</v>
      </c>
      <c r="L2442" s="161">
        <v>90.112000000000009</v>
      </c>
      <c r="M2442" s="161">
        <v>410.11200000000002</v>
      </c>
      <c r="N2442" s="161">
        <v>525</v>
      </c>
      <c r="O2442" s="156" t="str">
        <f t="shared" si="38"/>
        <v>VSP-ASV-137</v>
      </c>
    </row>
    <row r="2443" spans="1:15" ht="34.799999999999997">
      <c r="A2443" s="157" t="s">
        <v>7888</v>
      </c>
      <c r="B2443" s="157" t="s">
        <v>7889</v>
      </c>
      <c r="C2443" s="158"/>
      <c r="D2443" s="158"/>
      <c r="E2443" s="163" t="s">
        <v>4770</v>
      </c>
      <c r="F2443" s="160" t="s">
        <v>4764</v>
      </c>
      <c r="G2443" s="160" t="s">
        <v>4765</v>
      </c>
      <c r="H2443" s="161">
        <v>320</v>
      </c>
      <c r="I2443" s="162">
        <v>28</v>
      </c>
      <c r="J2443" s="161">
        <v>409.6</v>
      </c>
      <c r="K2443" s="162">
        <v>22</v>
      </c>
      <c r="L2443" s="161">
        <v>90.112000000000009</v>
      </c>
      <c r="M2443" s="161">
        <v>410.11200000000002</v>
      </c>
      <c r="N2443" s="161">
        <v>525</v>
      </c>
      <c r="O2443" s="156" t="str">
        <f t="shared" si="38"/>
        <v>VSP-ASV-138</v>
      </c>
    </row>
    <row r="2444" spans="1:15" ht="34.799999999999997">
      <c r="A2444" s="157" t="s">
        <v>7890</v>
      </c>
      <c r="B2444" s="157" t="s">
        <v>7891</v>
      </c>
      <c r="C2444" s="158"/>
      <c r="D2444" s="158"/>
      <c r="E2444" s="163" t="s">
        <v>4770</v>
      </c>
      <c r="F2444" s="160" t="s">
        <v>4764</v>
      </c>
      <c r="G2444" s="160" t="s">
        <v>4765</v>
      </c>
      <c r="H2444" s="161">
        <v>385</v>
      </c>
      <c r="I2444" s="162">
        <v>28</v>
      </c>
      <c r="J2444" s="161">
        <v>492.8</v>
      </c>
      <c r="K2444" s="162">
        <v>22</v>
      </c>
      <c r="L2444" s="161">
        <v>108.416</v>
      </c>
      <c r="M2444" s="161">
        <v>493.416</v>
      </c>
      <c r="N2444" s="161">
        <v>632</v>
      </c>
      <c r="O2444" s="156" t="str">
        <f t="shared" si="38"/>
        <v>VSP-ASV-139</v>
      </c>
    </row>
    <row r="2445" spans="1:15" ht="34.799999999999997">
      <c r="A2445" s="157" t="s">
        <v>7892</v>
      </c>
      <c r="B2445" s="157" t="s">
        <v>7893</v>
      </c>
      <c r="C2445" s="158"/>
      <c r="D2445" s="158"/>
      <c r="E2445" s="163" t="s">
        <v>4770</v>
      </c>
      <c r="F2445" s="160" t="s">
        <v>4764</v>
      </c>
      <c r="G2445" s="160" t="s">
        <v>4765</v>
      </c>
      <c r="H2445" s="161">
        <v>385</v>
      </c>
      <c r="I2445" s="162">
        <v>28</v>
      </c>
      <c r="J2445" s="161">
        <v>492.8</v>
      </c>
      <c r="K2445" s="162">
        <v>22</v>
      </c>
      <c r="L2445" s="161">
        <v>108.416</v>
      </c>
      <c r="M2445" s="161">
        <v>493.416</v>
      </c>
      <c r="N2445" s="161">
        <v>632</v>
      </c>
      <c r="O2445" s="156" t="str">
        <f t="shared" si="38"/>
        <v>VSP-ASV-140</v>
      </c>
    </row>
    <row r="2446" spans="1:15" ht="34.799999999999997">
      <c r="A2446" s="157" t="s">
        <v>7894</v>
      </c>
      <c r="B2446" s="157" t="s">
        <v>7895</v>
      </c>
      <c r="C2446" s="158"/>
      <c r="D2446" s="158"/>
      <c r="E2446" s="163" t="s">
        <v>4770</v>
      </c>
      <c r="F2446" s="160" t="s">
        <v>4764</v>
      </c>
      <c r="G2446" s="160" t="s">
        <v>4765</v>
      </c>
      <c r="H2446" s="161">
        <v>255</v>
      </c>
      <c r="I2446" s="162">
        <v>28</v>
      </c>
      <c r="J2446" s="161">
        <v>326.40000000000003</v>
      </c>
      <c r="K2446" s="162">
        <v>22</v>
      </c>
      <c r="L2446" s="161">
        <v>71.808000000000007</v>
      </c>
      <c r="M2446" s="161">
        <v>326.80799999999999</v>
      </c>
      <c r="N2446" s="161">
        <v>418</v>
      </c>
      <c r="O2446" s="156" t="str">
        <f t="shared" si="38"/>
        <v>VSP-ASV-141</v>
      </c>
    </row>
    <row r="2447" spans="1:15" ht="34.799999999999997">
      <c r="A2447" s="157" t="s">
        <v>7896</v>
      </c>
      <c r="B2447" s="157" t="s">
        <v>7897</v>
      </c>
      <c r="C2447" s="158"/>
      <c r="D2447" s="158"/>
      <c r="E2447" s="163" t="s">
        <v>4770</v>
      </c>
      <c r="F2447" s="160" t="s">
        <v>4764</v>
      </c>
      <c r="G2447" s="160" t="s">
        <v>4765</v>
      </c>
      <c r="H2447" s="161">
        <v>255</v>
      </c>
      <c r="I2447" s="162">
        <v>28</v>
      </c>
      <c r="J2447" s="161">
        <v>326.40000000000003</v>
      </c>
      <c r="K2447" s="162">
        <v>22</v>
      </c>
      <c r="L2447" s="161">
        <v>71.808000000000007</v>
      </c>
      <c r="M2447" s="161">
        <v>326.80799999999999</v>
      </c>
      <c r="N2447" s="161">
        <v>418</v>
      </c>
      <c r="O2447" s="156" t="str">
        <f t="shared" si="38"/>
        <v>VSP-ASV-142</v>
      </c>
    </row>
    <row r="2448" spans="1:15" ht="34.799999999999997">
      <c r="A2448" s="157" t="s">
        <v>7898</v>
      </c>
      <c r="B2448" s="157" t="s">
        <v>7899</v>
      </c>
      <c r="C2448" s="158"/>
      <c r="D2448" s="158"/>
      <c r="E2448" s="163" t="s">
        <v>4770</v>
      </c>
      <c r="F2448" s="160" t="s">
        <v>4764</v>
      </c>
      <c r="G2448" s="160" t="s">
        <v>4765</v>
      </c>
      <c r="H2448" s="161">
        <v>320</v>
      </c>
      <c r="I2448" s="162">
        <v>28</v>
      </c>
      <c r="J2448" s="161">
        <v>409.6</v>
      </c>
      <c r="K2448" s="162">
        <v>22</v>
      </c>
      <c r="L2448" s="161">
        <v>90.112000000000009</v>
      </c>
      <c r="M2448" s="161">
        <v>410.11200000000002</v>
      </c>
      <c r="N2448" s="161">
        <v>525</v>
      </c>
      <c r="O2448" s="156" t="str">
        <f t="shared" si="38"/>
        <v>VSP-ASV-143</v>
      </c>
    </row>
    <row r="2449" spans="1:15" ht="34.799999999999997">
      <c r="A2449" s="157" t="s">
        <v>7900</v>
      </c>
      <c r="B2449" s="157" t="s">
        <v>7901</v>
      </c>
      <c r="C2449" s="158"/>
      <c r="D2449" s="158"/>
      <c r="E2449" s="163" t="s">
        <v>4770</v>
      </c>
      <c r="F2449" s="160" t="s">
        <v>4764</v>
      </c>
      <c r="G2449" s="160" t="s">
        <v>4765</v>
      </c>
      <c r="H2449" s="161">
        <v>385</v>
      </c>
      <c r="I2449" s="162">
        <v>28</v>
      </c>
      <c r="J2449" s="161">
        <v>492.8</v>
      </c>
      <c r="K2449" s="162">
        <v>22</v>
      </c>
      <c r="L2449" s="161">
        <v>108.416</v>
      </c>
      <c r="M2449" s="161">
        <v>493.416</v>
      </c>
      <c r="N2449" s="161">
        <v>632</v>
      </c>
      <c r="O2449" s="156" t="str">
        <f t="shared" si="38"/>
        <v>VSP-ASV-144</v>
      </c>
    </row>
    <row r="2450" spans="1:15" ht="34.799999999999997">
      <c r="A2450" s="157" t="s">
        <v>7902</v>
      </c>
      <c r="B2450" s="157" t="s">
        <v>7903</v>
      </c>
      <c r="C2450" s="158"/>
      <c r="D2450" s="158"/>
      <c r="E2450" s="163" t="s">
        <v>4770</v>
      </c>
      <c r="F2450" s="160" t="s">
        <v>4764</v>
      </c>
      <c r="G2450" s="160" t="s">
        <v>4765</v>
      </c>
      <c r="H2450" s="161">
        <v>385</v>
      </c>
      <c r="I2450" s="162">
        <v>28</v>
      </c>
      <c r="J2450" s="161">
        <v>492.8</v>
      </c>
      <c r="K2450" s="162">
        <v>22</v>
      </c>
      <c r="L2450" s="161">
        <v>108.416</v>
      </c>
      <c r="M2450" s="161">
        <v>493.416</v>
      </c>
      <c r="N2450" s="161">
        <v>632</v>
      </c>
      <c r="O2450" s="156" t="str">
        <f t="shared" si="38"/>
        <v>VSP-ASV-145</v>
      </c>
    </row>
    <row r="2451" spans="1:15" ht="34.799999999999997">
      <c r="A2451" s="157" t="s">
        <v>7904</v>
      </c>
      <c r="B2451" s="157" t="s">
        <v>7905</v>
      </c>
      <c r="C2451" s="158"/>
      <c r="D2451" s="158"/>
      <c r="E2451" s="163" t="s">
        <v>4770</v>
      </c>
      <c r="F2451" s="160" t="s">
        <v>4764</v>
      </c>
      <c r="G2451" s="160" t="s">
        <v>4765</v>
      </c>
      <c r="H2451" s="161">
        <v>385</v>
      </c>
      <c r="I2451" s="162">
        <v>28</v>
      </c>
      <c r="J2451" s="161">
        <v>492.8</v>
      </c>
      <c r="K2451" s="162">
        <v>22</v>
      </c>
      <c r="L2451" s="161">
        <v>108.416</v>
      </c>
      <c r="M2451" s="161">
        <v>493.416</v>
      </c>
      <c r="N2451" s="161">
        <v>632</v>
      </c>
      <c r="O2451" s="156" t="str">
        <f t="shared" si="38"/>
        <v>VSP-ASV-146</v>
      </c>
    </row>
    <row r="2452" spans="1:15" ht="34.799999999999997">
      <c r="A2452" s="157" t="s">
        <v>7906</v>
      </c>
      <c r="B2452" s="157" t="s">
        <v>7907</v>
      </c>
      <c r="C2452" s="158"/>
      <c r="D2452" s="158"/>
      <c r="E2452" s="163" t="s">
        <v>4770</v>
      </c>
      <c r="F2452" s="160" t="s">
        <v>4764</v>
      </c>
      <c r="G2452" s="160" t="s">
        <v>4765</v>
      </c>
      <c r="H2452" s="161">
        <v>320</v>
      </c>
      <c r="I2452" s="162">
        <v>28</v>
      </c>
      <c r="J2452" s="161">
        <v>409.6</v>
      </c>
      <c r="K2452" s="162">
        <v>22</v>
      </c>
      <c r="L2452" s="161">
        <v>90.112000000000009</v>
      </c>
      <c r="M2452" s="161">
        <v>410.11200000000002</v>
      </c>
      <c r="N2452" s="161">
        <v>525</v>
      </c>
      <c r="O2452" s="156" t="str">
        <f t="shared" si="38"/>
        <v>VSP-ASV-147</v>
      </c>
    </row>
    <row r="2453" spans="1:15" ht="34.799999999999997">
      <c r="A2453" s="157" t="s">
        <v>7908</v>
      </c>
      <c r="B2453" s="157" t="s">
        <v>7909</v>
      </c>
      <c r="C2453" s="158"/>
      <c r="D2453" s="158"/>
      <c r="E2453" s="163" t="s">
        <v>4770</v>
      </c>
      <c r="F2453" s="160" t="s">
        <v>4764</v>
      </c>
      <c r="G2453" s="160" t="s">
        <v>4765</v>
      </c>
      <c r="H2453" s="161">
        <v>320</v>
      </c>
      <c r="I2453" s="162">
        <v>28</v>
      </c>
      <c r="J2453" s="161">
        <v>409.6</v>
      </c>
      <c r="K2453" s="162">
        <v>22</v>
      </c>
      <c r="L2453" s="161">
        <v>90.112000000000009</v>
      </c>
      <c r="M2453" s="161">
        <v>410.11200000000002</v>
      </c>
      <c r="N2453" s="161">
        <v>525</v>
      </c>
      <c r="O2453" s="156" t="str">
        <f t="shared" si="38"/>
        <v>VSP-ASV-148</v>
      </c>
    </row>
    <row r="2454" spans="1:15" ht="34.799999999999997">
      <c r="A2454" s="157" t="s">
        <v>7910</v>
      </c>
      <c r="B2454" s="157" t="s">
        <v>7911</v>
      </c>
      <c r="C2454" s="158"/>
      <c r="D2454" s="158"/>
      <c r="E2454" s="163" t="s">
        <v>4770</v>
      </c>
      <c r="F2454" s="160" t="s">
        <v>4764</v>
      </c>
      <c r="G2454" s="160" t="s">
        <v>4765</v>
      </c>
      <c r="H2454" s="161">
        <v>385</v>
      </c>
      <c r="I2454" s="162">
        <v>28</v>
      </c>
      <c r="J2454" s="161">
        <v>492.8</v>
      </c>
      <c r="K2454" s="162">
        <v>22</v>
      </c>
      <c r="L2454" s="161">
        <v>108.416</v>
      </c>
      <c r="M2454" s="161">
        <v>493.416</v>
      </c>
      <c r="N2454" s="161">
        <v>632</v>
      </c>
      <c r="O2454" s="156" t="str">
        <f t="shared" si="38"/>
        <v>VSP-ASV-149</v>
      </c>
    </row>
    <row r="2455" spans="1:15" ht="34.799999999999997">
      <c r="A2455" s="157" t="s">
        <v>7912</v>
      </c>
      <c r="B2455" s="157" t="s">
        <v>7913</v>
      </c>
      <c r="C2455" s="158"/>
      <c r="D2455" s="158"/>
      <c r="E2455" s="163" t="s">
        <v>4770</v>
      </c>
      <c r="F2455" s="160" t="s">
        <v>4764</v>
      </c>
      <c r="G2455" s="160" t="s">
        <v>4765</v>
      </c>
      <c r="H2455" s="161">
        <v>255</v>
      </c>
      <c r="I2455" s="162">
        <v>28</v>
      </c>
      <c r="J2455" s="161">
        <v>326.40000000000003</v>
      </c>
      <c r="K2455" s="162">
        <v>22</v>
      </c>
      <c r="L2455" s="161">
        <v>71.808000000000007</v>
      </c>
      <c r="M2455" s="161">
        <v>326.80799999999999</v>
      </c>
      <c r="N2455" s="161">
        <v>418</v>
      </c>
      <c r="O2455" s="156" t="str">
        <f t="shared" si="38"/>
        <v>VSP-ASV-151</v>
      </c>
    </row>
    <row r="2456" spans="1:15" ht="34.799999999999997">
      <c r="A2456" s="157" t="s">
        <v>7914</v>
      </c>
      <c r="B2456" s="157" t="s">
        <v>7915</v>
      </c>
      <c r="C2456" s="158"/>
      <c r="D2456" s="158"/>
      <c r="E2456" s="163" t="s">
        <v>4770</v>
      </c>
      <c r="F2456" s="160" t="s">
        <v>4764</v>
      </c>
      <c r="G2456" s="160" t="s">
        <v>4765</v>
      </c>
      <c r="H2456" s="161">
        <v>255</v>
      </c>
      <c r="I2456" s="162">
        <v>28</v>
      </c>
      <c r="J2456" s="161">
        <v>326.40000000000003</v>
      </c>
      <c r="K2456" s="162">
        <v>22</v>
      </c>
      <c r="L2456" s="161">
        <v>71.808000000000007</v>
      </c>
      <c r="M2456" s="161">
        <v>326.80799999999999</v>
      </c>
      <c r="N2456" s="161">
        <v>418</v>
      </c>
      <c r="O2456" s="156" t="str">
        <f t="shared" si="38"/>
        <v>VSP-ASV-152</v>
      </c>
    </row>
    <row r="2457" spans="1:15" ht="34.799999999999997">
      <c r="A2457" s="157" t="s">
        <v>7916</v>
      </c>
      <c r="B2457" s="157" t="s">
        <v>7917</v>
      </c>
      <c r="C2457" s="158"/>
      <c r="D2457" s="158"/>
      <c r="E2457" s="163" t="s">
        <v>4770</v>
      </c>
      <c r="F2457" s="160" t="s">
        <v>4764</v>
      </c>
      <c r="G2457" s="160" t="s">
        <v>4765</v>
      </c>
      <c r="H2457" s="161">
        <v>105</v>
      </c>
      <c r="I2457" s="162">
        <v>18</v>
      </c>
      <c r="J2457" s="161">
        <v>123.89999999999999</v>
      </c>
      <c r="K2457" s="162">
        <v>22</v>
      </c>
      <c r="L2457" s="161">
        <v>27.257999999999999</v>
      </c>
      <c r="M2457" s="161">
        <v>132.25800000000001</v>
      </c>
      <c r="N2457" s="161">
        <v>156</v>
      </c>
      <c r="O2457" s="156" t="str">
        <f t="shared" si="38"/>
        <v>VSP-ASV-153</v>
      </c>
    </row>
    <row r="2458" spans="1:15" ht="34.799999999999997">
      <c r="A2458" s="157" t="s">
        <v>7918</v>
      </c>
      <c r="B2458" s="157" t="s">
        <v>7919</v>
      </c>
      <c r="C2458" s="158"/>
      <c r="D2458" s="158"/>
      <c r="E2458" s="163" t="s">
        <v>4770</v>
      </c>
      <c r="F2458" s="160" t="s">
        <v>5654</v>
      </c>
      <c r="G2458" s="160" t="s">
        <v>4765</v>
      </c>
      <c r="H2458" s="161">
        <v>7215</v>
      </c>
      <c r="I2458" s="162">
        <v>18</v>
      </c>
      <c r="J2458" s="161">
        <v>8514</v>
      </c>
      <c r="K2458" s="162">
        <v>18</v>
      </c>
      <c r="L2458" s="161">
        <v>1532</v>
      </c>
      <c r="M2458" s="161">
        <v>8747</v>
      </c>
      <c r="N2458" s="161">
        <v>10322</v>
      </c>
      <c r="O2458" s="156" t="str">
        <f t="shared" si="38"/>
        <v>VSP-BOB-001</v>
      </c>
    </row>
    <row r="2459" spans="1:15" ht="34.799999999999997">
      <c r="A2459" s="157" t="s">
        <v>7920</v>
      </c>
      <c r="B2459" s="157" t="s">
        <v>7921</v>
      </c>
      <c r="C2459" s="158"/>
      <c r="D2459" s="158"/>
      <c r="E2459" s="163" t="s">
        <v>4770</v>
      </c>
      <c r="F2459" s="160" t="s">
        <v>5654</v>
      </c>
      <c r="G2459" s="160" t="s">
        <v>4767</v>
      </c>
      <c r="H2459" s="161">
        <v>4705</v>
      </c>
      <c r="I2459" s="162">
        <v>28</v>
      </c>
      <c r="J2459" s="161">
        <v>6022</v>
      </c>
      <c r="K2459" s="162">
        <v>18</v>
      </c>
      <c r="L2459" s="161">
        <v>1084</v>
      </c>
      <c r="M2459" s="161">
        <v>5789</v>
      </c>
      <c r="N2459" s="161">
        <v>7410</v>
      </c>
      <c r="O2459" s="156" t="str">
        <f t="shared" si="38"/>
        <v>VSP-GLF-152</v>
      </c>
    </row>
    <row r="2460" spans="1:15" ht="34.799999999999997">
      <c r="A2460" s="157" t="s">
        <v>7922</v>
      </c>
      <c r="B2460" s="157" t="s">
        <v>7923</v>
      </c>
      <c r="C2460" s="158"/>
      <c r="D2460" s="158"/>
      <c r="E2460" s="163" t="s">
        <v>4770</v>
      </c>
      <c r="F2460" s="160" t="s">
        <v>5654</v>
      </c>
      <c r="G2460" s="160" t="s">
        <v>4767</v>
      </c>
      <c r="H2460" s="161">
        <v>11665</v>
      </c>
      <c r="I2460" s="162">
        <v>18</v>
      </c>
      <c r="J2460" s="161">
        <v>13765</v>
      </c>
      <c r="K2460" s="162">
        <v>18</v>
      </c>
      <c r="L2460" s="161">
        <v>2478</v>
      </c>
      <c r="M2460" s="161">
        <v>14143</v>
      </c>
      <c r="N2460" s="161">
        <v>16688</v>
      </c>
      <c r="O2460" s="156" t="str">
        <f t="shared" si="38"/>
        <v>VSP-M25-001</v>
      </c>
    </row>
    <row r="2461" spans="1:15" ht="34.799999999999997">
      <c r="A2461" s="157" t="s">
        <v>7924</v>
      </c>
      <c r="B2461" s="157" t="s">
        <v>7925</v>
      </c>
      <c r="C2461" s="158"/>
      <c r="D2461" s="158"/>
      <c r="E2461" s="163" t="s">
        <v>4770</v>
      </c>
      <c r="F2461" s="160" t="s">
        <v>4828</v>
      </c>
      <c r="G2461" s="160" t="s">
        <v>4765</v>
      </c>
      <c r="H2461" s="161">
        <v>1465</v>
      </c>
      <c r="I2461" s="162">
        <v>18</v>
      </c>
      <c r="J2461" s="161">
        <v>1729</v>
      </c>
      <c r="K2461" s="162">
        <v>22</v>
      </c>
      <c r="L2461" s="161">
        <v>380.31399999999996</v>
      </c>
      <c r="M2461" s="161">
        <v>1845</v>
      </c>
      <c r="N2461" s="161">
        <v>2177</v>
      </c>
      <c r="O2461" s="156" t="str">
        <f t="shared" si="38"/>
        <v>VSP-M25-005</v>
      </c>
    </row>
    <row r="2462" spans="1:15" ht="34.799999999999997">
      <c r="A2462" s="157" t="s">
        <v>7926</v>
      </c>
      <c r="B2462" s="157" t="s">
        <v>7927</v>
      </c>
      <c r="C2462" s="158"/>
      <c r="D2462" s="158"/>
      <c r="E2462" s="163" t="s">
        <v>4770</v>
      </c>
      <c r="F2462" s="160" t="s">
        <v>4828</v>
      </c>
      <c r="G2462" s="160" t="s">
        <v>4765</v>
      </c>
      <c r="H2462" s="161">
        <v>1465</v>
      </c>
      <c r="I2462" s="162">
        <v>18</v>
      </c>
      <c r="J2462" s="161">
        <v>1729</v>
      </c>
      <c r="K2462" s="162">
        <v>22</v>
      </c>
      <c r="L2462" s="161">
        <v>380.31399999999996</v>
      </c>
      <c r="M2462" s="161">
        <v>1845</v>
      </c>
      <c r="N2462" s="161">
        <v>2177</v>
      </c>
      <c r="O2462" s="156" t="str">
        <f t="shared" si="38"/>
        <v>VSP-M25-006</v>
      </c>
    </row>
    <row r="2463" spans="1:15" ht="34.799999999999997">
      <c r="A2463" s="157" t="s">
        <v>7928</v>
      </c>
      <c r="B2463" s="157" t="s">
        <v>7929</v>
      </c>
      <c r="C2463" s="158"/>
      <c r="D2463" s="158"/>
      <c r="E2463" s="163" t="s">
        <v>4770</v>
      </c>
      <c r="F2463" s="160" t="s">
        <v>4828</v>
      </c>
      <c r="G2463" s="160" t="s">
        <v>4767</v>
      </c>
      <c r="H2463" s="161">
        <v>1715</v>
      </c>
      <c r="I2463" s="162">
        <v>18</v>
      </c>
      <c r="J2463" s="161">
        <v>2024</v>
      </c>
      <c r="K2463" s="162">
        <v>22</v>
      </c>
      <c r="L2463" s="161">
        <v>445.21399999999994</v>
      </c>
      <c r="M2463" s="161">
        <v>2160</v>
      </c>
      <c r="N2463" s="161">
        <v>2549</v>
      </c>
      <c r="O2463" s="156" t="str">
        <f t="shared" si="38"/>
        <v>VSP-M25-008</v>
      </c>
    </row>
    <row r="2464" spans="1:15" ht="34.799999999999997">
      <c r="A2464" s="157" t="s">
        <v>7930</v>
      </c>
      <c r="B2464" s="157" t="s">
        <v>7931</v>
      </c>
      <c r="C2464" s="158"/>
      <c r="D2464" s="158"/>
      <c r="E2464" s="163" t="s">
        <v>4770</v>
      </c>
      <c r="F2464" s="160" t="s">
        <v>4764</v>
      </c>
      <c r="G2464" s="160" t="s">
        <v>4765</v>
      </c>
      <c r="H2464" s="161">
        <v>55</v>
      </c>
      <c r="I2464" s="162">
        <v>18</v>
      </c>
      <c r="J2464" s="161">
        <v>64.899999999999991</v>
      </c>
      <c r="K2464" s="162">
        <v>22</v>
      </c>
      <c r="L2464" s="161">
        <v>14.277999999999999</v>
      </c>
      <c r="M2464" s="161">
        <v>69.277999999999992</v>
      </c>
      <c r="N2464" s="161">
        <v>82</v>
      </c>
      <c r="O2464" s="156" t="str">
        <f t="shared" si="38"/>
        <v>VSP-M25-009</v>
      </c>
    </row>
    <row r="2465" spans="1:15" ht="34.799999999999997">
      <c r="A2465" s="157" t="s">
        <v>7932</v>
      </c>
      <c r="B2465" s="157" t="s">
        <v>7933</v>
      </c>
      <c r="C2465" s="158"/>
      <c r="D2465" s="158"/>
      <c r="E2465" s="163" t="s">
        <v>4770</v>
      </c>
      <c r="F2465" s="160" t="s">
        <v>4764</v>
      </c>
      <c r="G2465" s="160" t="s">
        <v>4765</v>
      </c>
      <c r="H2465" s="161">
        <v>45</v>
      </c>
      <c r="I2465" s="162">
        <v>18</v>
      </c>
      <c r="J2465" s="161">
        <v>53.099999999999994</v>
      </c>
      <c r="K2465" s="162">
        <v>22</v>
      </c>
      <c r="L2465" s="161">
        <v>11.681999999999999</v>
      </c>
      <c r="M2465" s="161">
        <v>56.682000000000002</v>
      </c>
      <c r="N2465" s="161">
        <v>67</v>
      </c>
      <c r="O2465" s="156" t="str">
        <f t="shared" si="38"/>
        <v>VSP-M25-010</v>
      </c>
    </row>
    <row r="2466" spans="1:15" ht="34.799999999999997">
      <c r="A2466" s="157" t="s">
        <v>7934</v>
      </c>
      <c r="B2466" s="157" t="s">
        <v>7935</v>
      </c>
      <c r="C2466" s="158"/>
      <c r="D2466" s="158"/>
      <c r="E2466" s="163" t="s">
        <v>4770</v>
      </c>
      <c r="F2466" s="160" t="s">
        <v>4828</v>
      </c>
      <c r="G2466" s="160" t="s">
        <v>4765</v>
      </c>
      <c r="H2466" s="161">
        <v>760</v>
      </c>
      <c r="I2466" s="162">
        <v>18</v>
      </c>
      <c r="J2466" s="161">
        <v>896.8</v>
      </c>
      <c r="K2466" s="162">
        <v>22</v>
      </c>
      <c r="L2466" s="161">
        <v>197.29599999999999</v>
      </c>
      <c r="M2466" s="161">
        <v>957.29600000000005</v>
      </c>
      <c r="N2466" s="161">
        <v>1130</v>
      </c>
      <c r="O2466" s="156" t="str">
        <f t="shared" si="38"/>
        <v>VSP-M25-012</v>
      </c>
    </row>
    <row r="2467" spans="1:15" ht="34.799999999999997">
      <c r="A2467" s="157" t="s">
        <v>7936</v>
      </c>
      <c r="B2467" s="157" t="s">
        <v>7937</v>
      </c>
      <c r="C2467" s="158"/>
      <c r="D2467" s="158"/>
      <c r="E2467" s="163" t="s">
        <v>4770</v>
      </c>
      <c r="F2467" s="160" t="s">
        <v>5654</v>
      </c>
      <c r="G2467" s="160" t="s">
        <v>4765</v>
      </c>
      <c r="H2467" s="161">
        <v>4745</v>
      </c>
      <c r="I2467" s="162">
        <v>18</v>
      </c>
      <c r="J2467" s="161">
        <v>5599</v>
      </c>
      <c r="K2467" s="162">
        <v>18</v>
      </c>
      <c r="L2467" s="161">
        <v>1008</v>
      </c>
      <c r="M2467" s="161">
        <v>5753</v>
      </c>
      <c r="N2467" s="161">
        <v>6788</v>
      </c>
      <c r="O2467" s="156" t="str">
        <f t="shared" si="38"/>
        <v>VSP-M25-018</v>
      </c>
    </row>
    <row r="2468" spans="1:15" ht="34.799999999999997">
      <c r="A2468" s="157" t="s">
        <v>7938</v>
      </c>
      <c r="B2468" s="157" t="s">
        <v>7939</v>
      </c>
      <c r="C2468" s="158"/>
      <c r="D2468" s="158"/>
      <c r="E2468" s="163" t="s">
        <v>4770</v>
      </c>
      <c r="F2468" s="160" t="s">
        <v>4764</v>
      </c>
      <c r="G2468" s="160" t="s">
        <v>4765</v>
      </c>
      <c r="H2468" s="161">
        <v>145</v>
      </c>
      <c r="I2468" s="162">
        <v>18</v>
      </c>
      <c r="J2468" s="161">
        <v>171.1</v>
      </c>
      <c r="K2468" s="162">
        <v>22</v>
      </c>
      <c r="L2468" s="161">
        <v>37.641999999999996</v>
      </c>
      <c r="M2468" s="161">
        <v>182.642</v>
      </c>
      <c r="N2468" s="161">
        <v>216</v>
      </c>
      <c r="O2468" s="156" t="str">
        <f t="shared" si="38"/>
        <v>VSP-M25-025</v>
      </c>
    </row>
    <row r="2469" spans="1:15" ht="34.799999999999997">
      <c r="A2469" s="157" t="s">
        <v>7940</v>
      </c>
      <c r="B2469" s="157" t="s">
        <v>7941</v>
      </c>
      <c r="C2469" s="158"/>
      <c r="D2469" s="158"/>
      <c r="E2469" s="163" t="s">
        <v>4770</v>
      </c>
      <c r="F2469" s="160" t="s">
        <v>4764</v>
      </c>
      <c r="G2469" s="160" t="s">
        <v>4765</v>
      </c>
      <c r="H2469" s="161">
        <v>160</v>
      </c>
      <c r="I2469" s="162">
        <v>18</v>
      </c>
      <c r="J2469" s="161">
        <v>188.79999999999998</v>
      </c>
      <c r="K2469" s="162">
        <v>22</v>
      </c>
      <c r="L2469" s="161">
        <v>41.535999999999994</v>
      </c>
      <c r="M2469" s="161">
        <v>201.536</v>
      </c>
      <c r="N2469" s="161">
        <v>238</v>
      </c>
      <c r="O2469" s="156" t="str">
        <f t="shared" si="38"/>
        <v>VSP-M25-026</v>
      </c>
    </row>
    <row r="2470" spans="1:15" ht="34.799999999999997">
      <c r="A2470" s="157" t="s">
        <v>7942</v>
      </c>
      <c r="B2470" s="157" t="s">
        <v>7943</v>
      </c>
      <c r="C2470" s="158"/>
      <c r="D2470" s="158"/>
      <c r="E2470" s="163" t="s">
        <v>4770</v>
      </c>
      <c r="F2470" s="160" t="s">
        <v>4764</v>
      </c>
      <c r="G2470" s="160" t="s">
        <v>4765</v>
      </c>
      <c r="H2470" s="161">
        <v>115</v>
      </c>
      <c r="I2470" s="162">
        <v>18</v>
      </c>
      <c r="J2470" s="161">
        <v>135.69999999999999</v>
      </c>
      <c r="K2470" s="162">
        <v>22</v>
      </c>
      <c r="L2470" s="161">
        <v>29.853999999999999</v>
      </c>
      <c r="M2470" s="161">
        <v>144.85399999999998</v>
      </c>
      <c r="N2470" s="161">
        <v>171</v>
      </c>
      <c r="O2470" s="156" t="str">
        <f t="shared" si="38"/>
        <v>VSP-M25-027</v>
      </c>
    </row>
    <row r="2471" spans="1:15" ht="34.799999999999997">
      <c r="A2471" s="157" t="s">
        <v>7944</v>
      </c>
      <c r="B2471" s="157" t="s">
        <v>7945</v>
      </c>
      <c r="C2471" s="158"/>
      <c r="D2471" s="158"/>
      <c r="E2471" s="163" t="s">
        <v>4770</v>
      </c>
      <c r="F2471" s="160" t="s">
        <v>4764</v>
      </c>
      <c r="G2471" s="160" t="s">
        <v>4765</v>
      </c>
      <c r="H2471" s="161">
        <v>205</v>
      </c>
      <c r="I2471" s="162">
        <v>18</v>
      </c>
      <c r="J2471" s="161">
        <v>241.89999999999998</v>
      </c>
      <c r="K2471" s="162">
        <v>22</v>
      </c>
      <c r="L2471" s="161">
        <v>53.217999999999996</v>
      </c>
      <c r="M2471" s="161">
        <v>258.21800000000002</v>
      </c>
      <c r="N2471" s="161">
        <v>305</v>
      </c>
      <c r="O2471" s="156" t="str">
        <f t="shared" si="38"/>
        <v>VSP-M25-029</v>
      </c>
    </row>
    <row r="2472" spans="1:15" ht="34.799999999999997">
      <c r="A2472" s="157" t="s">
        <v>7946</v>
      </c>
      <c r="B2472" s="157" t="s">
        <v>7947</v>
      </c>
      <c r="C2472" s="158"/>
      <c r="D2472" s="158"/>
      <c r="E2472" s="163" t="s">
        <v>4770</v>
      </c>
      <c r="F2472" s="160" t="s">
        <v>4764</v>
      </c>
      <c r="G2472" s="160" t="s">
        <v>4765</v>
      </c>
      <c r="H2472" s="161">
        <v>45</v>
      </c>
      <c r="I2472" s="162">
        <v>18</v>
      </c>
      <c r="J2472" s="161">
        <v>53.099999999999994</v>
      </c>
      <c r="K2472" s="162">
        <v>22</v>
      </c>
      <c r="L2472" s="161">
        <v>11.681999999999999</v>
      </c>
      <c r="M2472" s="161">
        <v>56.682000000000002</v>
      </c>
      <c r="N2472" s="161">
        <v>67</v>
      </c>
      <c r="O2472" s="156" t="str">
        <f t="shared" si="38"/>
        <v>VSP-M25-030</v>
      </c>
    </row>
    <row r="2473" spans="1:15" ht="34.799999999999997">
      <c r="A2473" s="157" t="s">
        <v>7948</v>
      </c>
      <c r="B2473" s="157" t="s">
        <v>7949</v>
      </c>
      <c r="C2473" s="158"/>
      <c r="D2473" s="158"/>
      <c r="E2473" s="163" t="s">
        <v>4770</v>
      </c>
      <c r="F2473" s="160" t="s">
        <v>4828</v>
      </c>
      <c r="G2473" s="160" t="s">
        <v>4765</v>
      </c>
      <c r="H2473" s="161">
        <v>1660</v>
      </c>
      <c r="I2473" s="162">
        <v>18</v>
      </c>
      <c r="J2473" s="161">
        <v>1959</v>
      </c>
      <c r="K2473" s="162">
        <v>22</v>
      </c>
      <c r="L2473" s="161">
        <v>430.93599999999998</v>
      </c>
      <c r="M2473" s="161">
        <v>2091</v>
      </c>
      <c r="N2473" s="161">
        <v>2467</v>
      </c>
      <c r="O2473" s="156" t="str">
        <f t="shared" si="38"/>
        <v>VSP-M25-031</v>
      </c>
    </row>
    <row r="2474" spans="1:15" ht="34.799999999999997">
      <c r="A2474" s="157" t="s">
        <v>7950</v>
      </c>
      <c r="B2474" s="157" t="s">
        <v>7951</v>
      </c>
      <c r="C2474" s="158"/>
      <c r="D2474" s="158"/>
      <c r="E2474" s="163" t="s">
        <v>4770</v>
      </c>
      <c r="F2474" s="160" t="s">
        <v>4764</v>
      </c>
      <c r="G2474" s="160" t="s">
        <v>4765</v>
      </c>
      <c r="H2474" s="161">
        <v>145</v>
      </c>
      <c r="I2474" s="162">
        <v>18</v>
      </c>
      <c r="J2474" s="161">
        <v>171.1</v>
      </c>
      <c r="K2474" s="162">
        <v>22</v>
      </c>
      <c r="L2474" s="161">
        <v>37.641999999999996</v>
      </c>
      <c r="M2474" s="161">
        <v>182.642</v>
      </c>
      <c r="N2474" s="161">
        <v>216</v>
      </c>
      <c r="O2474" s="156" t="str">
        <f t="shared" si="38"/>
        <v>VSP-M25-033</v>
      </c>
    </row>
    <row r="2475" spans="1:15" ht="34.799999999999997">
      <c r="A2475" s="157" t="s">
        <v>7952</v>
      </c>
      <c r="B2475" s="157" t="s">
        <v>7953</v>
      </c>
      <c r="C2475" s="158"/>
      <c r="D2475" s="158"/>
      <c r="E2475" s="163" t="s">
        <v>4770</v>
      </c>
      <c r="F2475" s="160" t="s">
        <v>4764</v>
      </c>
      <c r="G2475" s="160" t="s">
        <v>4767</v>
      </c>
      <c r="H2475" s="161">
        <v>100</v>
      </c>
      <c r="I2475" s="162">
        <v>18</v>
      </c>
      <c r="J2475" s="161">
        <v>118</v>
      </c>
      <c r="K2475" s="162">
        <v>22</v>
      </c>
      <c r="L2475" s="161">
        <v>25.96</v>
      </c>
      <c r="M2475" s="161">
        <v>125.96000000000001</v>
      </c>
      <c r="N2475" s="161">
        <v>149</v>
      </c>
      <c r="O2475" s="156" t="str">
        <f t="shared" si="38"/>
        <v>VSP-M25-034</v>
      </c>
    </row>
    <row r="2476" spans="1:15" ht="34.799999999999997">
      <c r="A2476" s="157" t="s">
        <v>7954</v>
      </c>
      <c r="B2476" s="157" t="s">
        <v>7955</v>
      </c>
      <c r="C2476" s="158"/>
      <c r="D2476" s="158"/>
      <c r="E2476" s="163" t="s">
        <v>4770</v>
      </c>
      <c r="F2476" s="160" t="s">
        <v>4828</v>
      </c>
      <c r="G2476" s="160" t="s">
        <v>4765</v>
      </c>
      <c r="H2476" s="161">
        <v>945</v>
      </c>
      <c r="I2476" s="162">
        <v>18</v>
      </c>
      <c r="J2476" s="161">
        <v>1115</v>
      </c>
      <c r="K2476" s="162">
        <v>22</v>
      </c>
      <c r="L2476" s="161">
        <v>245.32199999999997</v>
      </c>
      <c r="M2476" s="161">
        <v>1190</v>
      </c>
      <c r="N2476" s="161">
        <v>1405</v>
      </c>
      <c r="O2476" s="156" t="str">
        <f t="shared" si="38"/>
        <v>VSP-M25-038</v>
      </c>
    </row>
    <row r="2477" spans="1:15" ht="34.799999999999997">
      <c r="A2477" s="157" t="s">
        <v>7956</v>
      </c>
      <c r="B2477" s="157" t="s">
        <v>7957</v>
      </c>
      <c r="C2477" s="158"/>
      <c r="D2477" s="158"/>
      <c r="E2477" s="163" t="s">
        <v>4770</v>
      </c>
      <c r="F2477" s="160" t="s">
        <v>4828</v>
      </c>
      <c r="G2477" s="160" t="s">
        <v>4767</v>
      </c>
      <c r="H2477" s="161">
        <v>430</v>
      </c>
      <c r="I2477" s="162">
        <v>18</v>
      </c>
      <c r="J2477" s="161">
        <v>507.4</v>
      </c>
      <c r="K2477" s="162">
        <v>22</v>
      </c>
      <c r="L2477" s="161">
        <v>111.628</v>
      </c>
      <c r="M2477" s="161">
        <v>541.62800000000004</v>
      </c>
      <c r="N2477" s="161">
        <v>639</v>
      </c>
      <c r="O2477" s="156" t="str">
        <f t="shared" si="38"/>
        <v>VSP-M25-040</v>
      </c>
    </row>
    <row r="2478" spans="1:15" ht="34.799999999999997">
      <c r="A2478" s="157" t="s">
        <v>7958</v>
      </c>
      <c r="B2478" s="157" t="s">
        <v>7959</v>
      </c>
      <c r="C2478" s="158"/>
      <c r="D2478" s="158"/>
      <c r="E2478" s="163" t="s">
        <v>4770</v>
      </c>
      <c r="F2478" s="160" t="s">
        <v>4764</v>
      </c>
      <c r="G2478" s="160" t="s">
        <v>4765</v>
      </c>
      <c r="H2478" s="161">
        <v>290</v>
      </c>
      <c r="I2478" s="162">
        <v>18</v>
      </c>
      <c r="J2478" s="161">
        <v>342.2</v>
      </c>
      <c r="K2478" s="162">
        <v>22</v>
      </c>
      <c r="L2478" s="161">
        <v>75.283999999999992</v>
      </c>
      <c r="M2478" s="161">
        <v>365.28399999999999</v>
      </c>
      <c r="N2478" s="161">
        <v>431</v>
      </c>
      <c r="O2478" s="156" t="str">
        <f t="shared" si="38"/>
        <v>VSP-M25-042</v>
      </c>
    </row>
    <row r="2479" spans="1:15" ht="34.799999999999997">
      <c r="A2479" s="157" t="s">
        <v>7960</v>
      </c>
      <c r="B2479" s="157" t="s">
        <v>7961</v>
      </c>
      <c r="C2479" s="158"/>
      <c r="D2479" s="158"/>
      <c r="E2479" s="163" t="s">
        <v>4770</v>
      </c>
      <c r="F2479" s="160" t="s">
        <v>4828</v>
      </c>
      <c r="G2479" s="160" t="s">
        <v>4765</v>
      </c>
      <c r="H2479" s="161">
        <v>2760</v>
      </c>
      <c r="I2479" s="162">
        <v>18</v>
      </c>
      <c r="J2479" s="161">
        <v>3257</v>
      </c>
      <c r="K2479" s="162">
        <v>22</v>
      </c>
      <c r="L2479" s="161">
        <v>716.49599999999998</v>
      </c>
      <c r="M2479" s="161">
        <v>3476</v>
      </c>
      <c r="N2479" s="161">
        <v>4102</v>
      </c>
      <c r="O2479" s="156" t="str">
        <f t="shared" si="38"/>
        <v>VSP-M25-045</v>
      </c>
    </row>
    <row r="2480" spans="1:15" ht="34.799999999999997">
      <c r="A2480" s="157" t="s">
        <v>7962</v>
      </c>
      <c r="B2480" s="157" t="s">
        <v>7963</v>
      </c>
      <c r="C2480" s="158"/>
      <c r="D2480" s="158"/>
      <c r="E2480" s="163" t="s">
        <v>4770</v>
      </c>
      <c r="F2480" s="160" t="s">
        <v>4764</v>
      </c>
      <c r="G2480" s="160" t="s">
        <v>4767</v>
      </c>
      <c r="H2480" s="161">
        <v>120</v>
      </c>
      <c r="I2480" s="162">
        <v>18</v>
      </c>
      <c r="J2480" s="161">
        <v>141.6</v>
      </c>
      <c r="K2480" s="162">
        <v>22</v>
      </c>
      <c r="L2480" s="161">
        <v>31.151999999999997</v>
      </c>
      <c r="M2480" s="161">
        <v>151.15199999999999</v>
      </c>
      <c r="N2480" s="161">
        <v>178</v>
      </c>
      <c r="O2480" s="156" t="str">
        <f t="shared" si="38"/>
        <v>VSP-M25-047</v>
      </c>
    </row>
    <row r="2481" spans="1:15" ht="34.799999999999997">
      <c r="A2481" s="157" t="s">
        <v>7964</v>
      </c>
      <c r="B2481" s="157" t="s">
        <v>7965</v>
      </c>
      <c r="C2481" s="158"/>
      <c r="D2481" s="158"/>
      <c r="E2481" s="163" t="s">
        <v>4770</v>
      </c>
      <c r="F2481" s="160" t="s">
        <v>4764</v>
      </c>
      <c r="G2481" s="160" t="s">
        <v>4765</v>
      </c>
      <c r="H2481" s="161">
        <v>210</v>
      </c>
      <c r="I2481" s="162">
        <v>18</v>
      </c>
      <c r="J2481" s="161">
        <v>247.79999999999998</v>
      </c>
      <c r="K2481" s="162">
        <v>22</v>
      </c>
      <c r="L2481" s="161">
        <v>54.515999999999998</v>
      </c>
      <c r="M2481" s="161">
        <v>264.51600000000002</v>
      </c>
      <c r="N2481" s="161">
        <v>312</v>
      </c>
      <c r="O2481" s="156" t="str">
        <f t="shared" si="38"/>
        <v>VSP-M25-048</v>
      </c>
    </row>
    <row r="2482" spans="1:15" ht="34.799999999999997">
      <c r="A2482" s="157" t="s">
        <v>7966</v>
      </c>
      <c r="B2482" s="157" t="s">
        <v>7967</v>
      </c>
      <c r="C2482" s="158"/>
      <c r="D2482" s="158"/>
      <c r="E2482" s="163" t="s">
        <v>4770</v>
      </c>
      <c r="F2482" s="160" t="s">
        <v>4764</v>
      </c>
      <c r="G2482" s="160" t="s">
        <v>4765</v>
      </c>
      <c r="H2482" s="161">
        <v>50</v>
      </c>
      <c r="I2482" s="162">
        <v>12</v>
      </c>
      <c r="J2482" s="161">
        <v>56.000000000000007</v>
      </c>
      <c r="K2482" s="162">
        <v>22</v>
      </c>
      <c r="L2482" s="161">
        <v>12.320000000000002</v>
      </c>
      <c r="M2482" s="161">
        <v>62.32</v>
      </c>
      <c r="N2482" s="161">
        <v>70</v>
      </c>
      <c r="O2482" s="156" t="str">
        <f t="shared" si="38"/>
        <v>VSP-M25-050</v>
      </c>
    </row>
    <row r="2483" spans="1:15" ht="34.799999999999997">
      <c r="A2483" s="157" t="s">
        <v>7968</v>
      </c>
      <c r="B2483" s="157" t="s">
        <v>7969</v>
      </c>
      <c r="C2483" s="158"/>
      <c r="D2483" s="158"/>
      <c r="E2483" s="163" t="s">
        <v>4770</v>
      </c>
      <c r="F2483" s="160" t="s">
        <v>4764</v>
      </c>
      <c r="G2483" s="160" t="s">
        <v>4765</v>
      </c>
      <c r="H2483" s="161">
        <v>115</v>
      </c>
      <c r="I2483" s="162">
        <v>28</v>
      </c>
      <c r="J2483" s="161">
        <v>147.20000000000002</v>
      </c>
      <c r="K2483" s="162">
        <v>22</v>
      </c>
      <c r="L2483" s="161">
        <v>32.384000000000007</v>
      </c>
      <c r="M2483" s="161">
        <v>147.38400000000001</v>
      </c>
      <c r="N2483" s="161">
        <v>189</v>
      </c>
      <c r="O2483" s="156" t="str">
        <f t="shared" si="38"/>
        <v>VSP-M25-051</v>
      </c>
    </row>
    <row r="2484" spans="1:15" ht="34.799999999999997">
      <c r="A2484" s="157" t="s">
        <v>7970</v>
      </c>
      <c r="B2484" s="157" t="s">
        <v>7971</v>
      </c>
      <c r="C2484" s="158"/>
      <c r="D2484" s="158"/>
      <c r="E2484" s="163" t="s">
        <v>4770</v>
      </c>
      <c r="F2484" s="160" t="s">
        <v>4764</v>
      </c>
      <c r="G2484" s="160" t="s">
        <v>4765</v>
      </c>
      <c r="H2484" s="161">
        <v>215</v>
      </c>
      <c r="I2484" s="162">
        <v>18</v>
      </c>
      <c r="J2484" s="161">
        <v>253.7</v>
      </c>
      <c r="K2484" s="162">
        <v>22</v>
      </c>
      <c r="L2484" s="161">
        <v>55.814</v>
      </c>
      <c r="M2484" s="161">
        <v>270.81400000000002</v>
      </c>
      <c r="N2484" s="161">
        <v>320</v>
      </c>
      <c r="O2484" s="156" t="str">
        <f t="shared" si="38"/>
        <v>VSP-M25-053</v>
      </c>
    </row>
    <row r="2485" spans="1:15" ht="34.799999999999997">
      <c r="A2485" s="157" t="s">
        <v>7972</v>
      </c>
      <c r="B2485" s="157" t="s">
        <v>7973</v>
      </c>
      <c r="C2485" s="158"/>
      <c r="D2485" s="158"/>
      <c r="E2485" s="163" t="s">
        <v>4770</v>
      </c>
      <c r="F2485" s="160" t="s">
        <v>4764</v>
      </c>
      <c r="G2485" s="160" t="s">
        <v>4767</v>
      </c>
      <c r="H2485" s="161">
        <v>15</v>
      </c>
      <c r="I2485" s="162">
        <v>18</v>
      </c>
      <c r="J2485" s="161">
        <v>17.7</v>
      </c>
      <c r="K2485" s="162">
        <v>22</v>
      </c>
      <c r="L2485" s="161">
        <v>3.8939999999999997</v>
      </c>
      <c r="M2485" s="161">
        <v>18.893999999999998</v>
      </c>
      <c r="N2485" s="161">
        <v>22</v>
      </c>
      <c r="O2485" s="156" t="str">
        <f t="shared" si="38"/>
        <v>VSP-M25-054</v>
      </c>
    </row>
    <row r="2486" spans="1:15" ht="34.799999999999997">
      <c r="A2486" s="157" t="s">
        <v>7974</v>
      </c>
      <c r="B2486" s="157" t="s">
        <v>7975</v>
      </c>
      <c r="C2486" s="158"/>
      <c r="D2486" s="158"/>
      <c r="E2486" s="163" t="s">
        <v>4770</v>
      </c>
      <c r="F2486" s="160" t="s">
        <v>5654</v>
      </c>
      <c r="G2486" s="160" t="s">
        <v>4765</v>
      </c>
      <c r="H2486" s="161">
        <v>5270</v>
      </c>
      <c r="I2486" s="162">
        <v>18</v>
      </c>
      <c r="J2486" s="161">
        <v>6219</v>
      </c>
      <c r="K2486" s="162">
        <v>18</v>
      </c>
      <c r="L2486" s="161">
        <v>1119</v>
      </c>
      <c r="M2486" s="161">
        <v>6389</v>
      </c>
      <c r="N2486" s="161">
        <v>7539</v>
      </c>
      <c r="O2486" s="156" t="str">
        <f t="shared" si="38"/>
        <v>VSP-M25-058</v>
      </c>
    </row>
    <row r="2487" spans="1:15" ht="34.799999999999997">
      <c r="A2487" s="157" t="s">
        <v>7976</v>
      </c>
      <c r="B2487" s="157" t="s">
        <v>7977</v>
      </c>
      <c r="C2487" s="158"/>
      <c r="D2487" s="158"/>
      <c r="E2487" s="163" t="s">
        <v>4770</v>
      </c>
      <c r="F2487" s="160" t="s">
        <v>5654</v>
      </c>
      <c r="G2487" s="160" t="s">
        <v>4765</v>
      </c>
      <c r="H2487" s="161">
        <v>3690</v>
      </c>
      <c r="I2487" s="162">
        <v>18</v>
      </c>
      <c r="J2487" s="161">
        <v>4354</v>
      </c>
      <c r="K2487" s="162">
        <v>18</v>
      </c>
      <c r="L2487" s="161">
        <v>783.75599999999997</v>
      </c>
      <c r="M2487" s="161">
        <v>4474</v>
      </c>
      <c r="N2487" s="161">
        <v>5279</v>
      </c>
      <c r="O2487" s="156" t="str">
        <f t="shared" si="38"/>
        <v>VSP-M25-062</v>
      </c>
    </row>
    <row r="2488" spans="1:15" ht="34.799999999999997">
      <c r="A2488" s="157" t="s">
        <v>7978</v>
      </c>
      <c r="B2488" s="157" t="s">
        <v>7979</v>
      </c>
      <c r="C2488" s="158"/>
      <c r="D2488" s="158"/>
      <c r="E2488" s="163" t="s">
        <v>4770</v>
      </c>
      <c r="F2488" s="160" t="s">
        <v>4764</v>
      </c>
      <c r="G2488" s="160" t="s">
        <v>4767</v>
      </c>
      <c r="H2488" s="161">
        <v>120</v>
      </c>
      <c r="I2488" s="162">
        <v>18</v>
      </c>
      <c r="J2488" s="161">
        <v>141.6</v>
      </c>
      <c r="K2488" s="162">
        <v>22</v>
      </c>
      <c r="L2488" s="161">
        <v>31.151999999999997</v>
      </c>
      <c r="M2488" s="161">
        <v>151.15199999999999</v>
      </c>
      <c r="N2488" s="161">
        <v>178</v>
      </c>
      <c r="O2488" s="156" t="str">
        <f t="shared" si="38"/>
        <v>VSP-M25-072</v>
      </c>
    </row>
    <row r="2489" spans="1:15" ht="34.799999999999997">
      <c r="A2489" s="157" t="s">
        <v>7980</v>
      </c>
      <c r="B2489" s="157" t="s">
        <v>7981</v>
      </c>
      <c r="C2489" s="158"/>
      <c r="D2489" s="158"/>
      <c r="E2489" s="163" t="s">
        <v>4770</v>
      </c>
      <c r="F2489" s="160" t="s">
        <v>5654</v>
      </c>
      <c r="G2489" s="160" t="s">
        <v>4765</v>
      </c>
      <c r="H2489" s="161">
        <v>9410</v>
      </c>
      <c r="I2489" s="162">
        <v>18</v>
      </c>
      <c r="J2489" s="161">
        <v>11104</v>
      </c>
      <c r="K2489" s="162">
        <v>18</v>
      </c>
      <c r="L2489" s="161">
        <v>1999</v>
      </c>
      <c r="M2489" s="161">
        <v>11409</v>
      </c>
      <c r="N2489" s="161">
        <v>13462</v>
      </c>
      <c r="O2489" s="156" t="str">
        <f t="shared" si="38"/>
        <v>VSP-M25-086</v>
      </c>
    </row>
    <row r="2490" spans="1:15" ht="34.799999999999997">
      <c r="A2490" s="157" t="s">
        <v>7982</v>
      </c>
      <c r="B2490" s="157" t="s">
        <v>7983</v>
      </c>
      <c r="C2490" s="158"/>
      <c r="D2490" s="158"/>
      <c r="E2490" s="163" t="s">
        <v>4770</v>
      </c>
      <c r="F2490" s="160" t="s">
        <v>4764</v>
      </c>
      <c r="G2490" s="160" t="s">
        <v>4765</v>
      </c>
      <c r="H2490" s="161">
        <v>130</v>
      </c>
      <c r="I2490" s="162">
        <v>18</v>
      </c>
      <c r="J2490" s="161">
        <v>153.4</v>
      </c>
      <c r="K2490" s="162">
        <v>22</v>
      </c>
      <c r="L2490" s="161">
        <v>33.748000000000005</v>
      </c>
      <c r="M2490" s="161">
        <v>163.74799999999999</v>
      </c>
      <c r="N2490" s="161">
        <v>193</v>
      </c>
      <c r="O2490" s="156" t="str">
        <f t="shared" si="38"/>
        <v>VSP-M25-087</v>
      </c>
    </row>
    <row r="2491" spans="1:15" ht="34.799999999999997">
      <c r="A2491" s="157" t="s">
        <v>7984</v>
      </c>
      <c r="B2491" s="157" t="s">
        <v>7985</v>
      </c>
      <c r="C2491" s="158"/>
      <c r="D2491" s="158"/>
      <c r="E2491" s="163" t="s">
        <v>4770</v>
      </c>
      <c r="F2491" s="160" t="s">
        <v>4828</v>
      </c>
      <c r="G2491" s="160" t="s">
        <v>4767</v>
      </c>
      <c r="H2491" s="161">
        <v>1255</v>
      </c>
      <c r="I2491" s="162">
        <v>18</v>
      </c>
      <c r="J2491" s="161">
        <v>1481</v>
      </c>
      <c r="K2491" s="162">
        <v>22</v>
      </c>
      <c r="L2491" s="161">
        <v>325.79799999999994</v>
      </c>
      <c r="M2491" s="161">
        <v>1581</v>
      </c>
      <c r="N2491" s="161">
        <v>1865</v>
      </c>
      <c r="O2491" s="156" t="str">
        <f t="shared" si="38"/>
        <v>VSP-M25-100</v>
      </c>
    </row>
    <row r="2492" spans="1:15" ht="34.799999999999997">
      <c r="A2492" s="157" t="s">
        <v>7986</v>
      </c>
      <c r="B2492" s="157" t="s">
        <v>7987</v>
      </c>
      <c r="C2492" s="158"/>
      <c r="D2492" s="158"/>
      <c r="E2492" s="163" t="s">
        <v>4770</v>
      </c>
      <c r="F2492" s="160" t="s">
        <v>5587</v>
      </c>
      <c r="G2492" s="160" t="s">
        <v>4767</v>
      </c>
      <c r="H2492" s="161">
        <v>13475</v>
      </c>
      <c r="I2492" s="162">
        <v>18</v>
      </c>
      <c r="J2492" s="161">
        <v>15901</v>
      </c>
      <c r="K2492" s="162">
        <v>8</v>
      </c>
      <c r="L2492" s="161">
        <v>1272</v>
      </c>
      <c r="M2492" s="161">
        <v>14747</v>
      </c>
      <c r="N2492" s="161">
        <v>17402</v>
      </c>
      <c r="O2492" s="156" t="str">
        <f t="shared" si="38"/>
        <v>VSP-M40-001</v>
      </c>
    </row>
    <row r="2493" spans="1:15" ht="34.799999999999997">
      <c r="A2493" s="157" t="s">
        <v>7988</v>
      </c>
      <c r="B2493" s="157" t="s">
        <v>7989</v>
      </c>
      <c r="C2493" s="158"/>
      <c r="D2493" s="158"/>
      <c r="E2493" s="163" t="s">
        <v>4770</v>
      </c>
      <c r="F2493" s="160" t="s">
        <v>4828</v>
      </c>
      <c r="G2493" s="160" t="s">
        <v>4767</v>
      </c>
      <c r="H2493" s="161">
        <v>3135</v>
      </c>
      <c r="I2493" s="162">
        <v>18</v>
      </c>
      <c r="J2493" s="161">
        <v>3699</v>
      </c>
      <c r="K2493" s="162">
        <v>22</v>
      </c>
      <c r="L2493" s="161">
        <v>813.84599999999989</v>
      </c>
      <c r="M2493" s="161">
        <v>3949</v>
      </c>
      <c r="N2493" s="161">
        <v>4660</v>
      </c>
      <c r="O2493" s="156" t="str">
        <f t="shared" si="38"/>
        <v>VSP-M40-003</v>
      </c>
    </row>
    <row r="2494" spans="1:15" ht="34.799999999999997">
      <c r="A2494" s="157" t="s">
        <v>7990</v>
      </c>
      <c r="B2494" s="157" t="s">
        <v>7991</v>
      </c>
      <c r="C2494" s="158"/>
      <c r="D2494" s="158"/>
      <c r="E2494" s="163" t="s">
        <v>4770</v>
      </c>
      <c r="F2494" s="160" t="s">
        <v>4828</v>
      </c>
      <c r="G2494" s="160" t="s">
        <v>4765</v>
      </c>
      <c r="H2494" s="161">
        <v>3040</v>
      </c>
      <c r="I2494" s="162">
        <v>18</v>
      </c>
      <c r="J2494" s="161">
        <v>3587</v>
      </c>
      <c r="K2494" s="162">
        <v>22</v>
      </c>
      <c r="L2494" s="161">
        <v>789.18399999999997</v>
      </c>
      <c r="M2494" s="161">
        <v>3829</v>
      </c>
      <c r="N2494" s="161">
        <v>4518</v>
      </c>
      <c r="O2494" s="156" t="str">
        <f t="shared" si="38"/>
        <v>VSP-M40-008</v>
      </c>
    </row>
    <row r="2495" spans="1:15" ht="34.799999999999997">
      <c r="A2495" s="157" t="s">
        <v>7992</v>
      </c>
      <c r="B2495" s="157" t="s">
        <v>7993</v>
      </c>
      <c r="C2495" s="158"/>
      <c r="D2495" s="158"/>
      <c r="E2495" s="163" t="s">
        <v>4770</v>
      </c>
      <c r="F2495" s="160" t="s">
        <v>4764</v>
      </c>
      <c r="G2495" s="160" t="s">
        <v>4765</v>
      </c>
      <c r="H2495" s="161">
        <v>160</v>
      </c>
      <c r="I2495" s="162">
        <v>18</v>
      </c>
      <c r="J2495" s="161">
        <v>188.79999999999998</v>
      </c>
      <c r="K2495" s="162">
        <v>22</v>
      </c>
      <c r="L2495" s="161">
        <v>41.535999999999994</v>
      </c>
      <c r="M2495" s="161">
        <v>201.536</v>
      </c>
      <c r="N2495" s="161">
        <v>238</v>
      </c>
      <c r="O2495" s="156" t="str">
        <f t="shared" si="38"/>
        <v>VSP-M40-009</v>
      </c>
    </row>
    <row r="2496" spans="1:15" ht="34.799999999999997">
      <c r="A2496" s="157" t="s">
        <v>7994</v>
      </c>
      <c r="B2496" s="157" t="s">
        <v>7995</v>
      </c>
      <c r="C2496" s="158"/>
      <c r="D2496" s="158"/>
      <c r="E2496" s="163" t="s">
        <v>4770</v>
      </c>
      <c r="F2496" s="160" t="s">
        <v>4764</v>
      </c>
      <c r="G2496" s="160" t="s">
        <v>4765</v>
      </c>
      <c r="H2496" s="161">
        <v>60</v>
      </c>
      <c r="I2496" s="162">
        <v>18</v>
      </c>
      <c r="J2496" s="161">
        <v>70.8</v>
      </c>
      <c r="K2496" s="162">
        <v>22</v>
      </c>
      <c r="L2496" s="161">
        <v>15.575999999999999</v>
      </c>
      <c r="M2496" s="161">
        <v>75.575999999999993</v>
      </c>
      <c r="N2496" s="161">
        <v>89</v>
      </c>
      <c r="O2496" s="156" t="str">
        <f t="shared" si="38"/>
        <v>VSP-M40-010</v>
      </c>
    </row>
    <row r="2497" spans="1:15" ht="34.799999999999997">
      <c r="A2497" s="157" t="s">
        <v>7996</v>
      </c>
      <c r="B2497" s="157" t="s">
        <v>7997</v>
      </c>
      <c r="C2497" s="158"/>
      <c r="D2497" s="158"/>
      <c r="E2497" s="163" t="s">
        <v>4770</v>
      </c>
      <c r="F2497" s="160" t="s">
        <v>4828</v>
      </c>
      <c r="G2497" s="160" t="s">
        <v>4765</v>
      </c>
      <c r="H2497" s="161">
        <v>915</v>
      </c>
      <c r="I2497" s="162">
        <v>18</v>
      </c>
      <c r="J2497" s="161">
        <v>1080</v>
      </c>
      <c r="K2497" s="162">
        <v>22</v>
      </c>
      <c r="L2497" s="161">
        <v>237.53400000000002</v>
      </c>
      <c r="M2497" s="161">
        <v>1153</v>
      </c>
      <c r="N2497" s="161">
        <v>1360</v>
      </c>
      <c r="O2497" s="156" t="str">
        <f t="shared" si="38"/>
        <v>VSP-M40-012</v>
      </c>
    </row>
    <row r="2498" spans="1:15" ht="34.799999999999997">
      <c r="A2498" s="157" t="s">
        <v>7998</v>
      </c>
      <c r="B2498" s="157" t="s">
        <v>7999</v>
      </c>
      <c r="C2498" s="158"/>
      <c r="D2498" s="158"/>
      <c r="E2498" s="163" t="s">
        <v>4770</v>
      </c>
      <c r="F2498" s="160" t="s">
        <v>5654</v>
      </c>
      <c r="G2498" s="160" t="s">
        <v>4765</v>
      </c>
      <c r="H2498" s="161">
        <v>10140</v>
      </c>
      <c r="I2498" s="162">
        <v>18</v>
      </c>
      <c r="J2498" s="161">
        <v>11965</v>
      </c>
      <c r="K2498" s="162">
        <v>18</v>
      </c>
      <c r="L2498" s="161">
        <v>2154</v>
      </c>
      <c r="M2498" s="161">
        <v>12294</v>
      </c>
      <c r="N2498" s="161">
        <v>14507</v>
      </c>
      <c r="O2498" s="156" t="str">
        <f t="shared" ref="O2498:O2561" si="39">VLOOKUP(A2498,Old,1,FALSE)</f>
        <v>VSP-M40-021</v>
      </c>
    </row>
    <row r="2499" spans="1:15" ht="34.799999999999997">
      <c r="A2499" s="157" t="s">
        <v>8000</v>
      </c>
      <c r="B2499" s="157" t="s">
        <v>8001</v>
      </c>
      <c r="C2499" s="158"/>
      <c r="D2499" s="158"/>
      <c r="E2499" s="163" t="s">
        <v>4770</v>
      </c>
      <c r="F2499" s="160" t="s">
        <v>4764</v>
      </c>
      <c r="G2499" s="160" t="s">
        <v>4765</v>
      </c>
      <c r="H2499" s="161">
        <v>240</v>
      </c>
      <c r="I2499" s="162">
        <v>18</v>
      </c>
      <c r="J2499" s="161">
        <v>283.2</v>
      </c>
      <c r="K2499" s="162">
        <v>22</v>
      </c>
      <c r="L2499" s="161">
        <v>62.303999999999995</v>
      </c>
      <c r="M2499" s="161">
        <v>302.30399999999997</v>
      </c>
      <c r="N2499" s="161">
        <v>357</v>
      </c>
      <c r="O2499" s="156" t="str">
        <f t="shared" si="39"/>
        <v>VSP-M40-028</v>
      </c>
    </row>
    <row r="2500" spans="1:15" ht="34.799999999999997">
      <c r="A2500" s="157" t="s">
        <v>8002</v>
      </c>
      <c r="B2500" s="157" t="s">
        <v>8003</v>
      </c>
      <c r="C2500" s="158"/>
      <c r="D2500" s="158"/>
      <c r="E2500" s="163" t="s">
        <v>4770</v>
      </c>
      <c r="F2500" s="160" t="s">
        <v>4764</v>
      </c>
      <c r="G2500" s="160" t="s">
        <v>4765</v>
      </c>
      <c r="H2500" s="161">
        <v>145</v>
      </c>
      <c r="I2500" s="162">
        <v>18</v>
      </c>
      <c r="J2500" s="161">
        <v>171.1</v>
      </c>
      <c r="K2500" s="162">
        <v>22</v>
      </c>
      <c r="L2500" s="161">
        <v>37.641999999999996</v>
      </c>
      <c r="M2500" s="161">
        <v>182.642</v>
      </c>
      <c r="N2500" s="161">
        <v>216</v>
      </c>
      <c r="O2500" s="156" t="str">
        <f t="shared" si="39"/>
        <v>VSP-M40-029</v>
      </c>
    </row>
    <row r="2501" spans="1:15" ht="34.799999999999997">
      <c r="A2501" s="157" t="s">
        <v>8004</v>
      </c>
      <c r="B2501" s="157" t="s">
        <v>8005</v>
      </c>
      <c r="C2501" s="158"/>
      <c r="D2501" s="158"/>
      <c r="E2501" s="163" t="s">
        <v>4770</v>
      </c>
      <c r="F2501" s="160" t="s">
        <v>4764</v>
      </c>
      <c r="G2501" s="160" t="s">
        <v>4765</v>
      </c>
      <c r="H2501" s="161">
        <v>215</v>
      </c>
      <c r="I2501" s="162">
        <v>18</v>
      </c>
      <c r="J2501" s="161">
        <v>253.7</v>
      </c>
      <c r="K2501" s="162">
        <v>22</v>
      </c>
      <c r="L2501" s="161">
        <v>55.814</v>
      </c>
      <c r="M2501" s="161">
        <v>270.81400000000002</v>
      </c>
      <c r="N2501" s="161">
        <v>320</v>
      </c>
      <c r="O2501" s="156" t="str">
        <f t="shared" si="39"/>
        <v>VSP-M40-030</v>
      </c>
    </row>
    <row r="2502" spans="1:15" ht="34.799999999999997">
      <c r="A2502" s="157" t="s">
        <v>8006</v>
      </c>
      <c r="B2502" s="157" t="s">
        <v>8007</v>
      </c>
      <c r="C2502" s="158"/>
      <c r="D2502" s="158"/>
      <c r="E2502" s="163" t="s">
        <v>4770</v>
      </c>
      <c r="F2502" s="160" t="s">
        <v>4764</v>
      </c>
      <c r="G2502" s="160" t="s">
        <v>4765</v>
      </c>
      <c r="H2502" s="161">
        <v>205</v>
      </c>
      <c r="I2502" s="162">
        <v>18</v>
      </c>
      <c r="J2502" s="161">
        <v>241.89999999999998</v>
      </c>
      <c r="K2502" s="162">
        <v>22</v>
      </c>
      <c r="L2502" s="161">
        <v>53.217999999999996</v>
      </c>
      <c r="M2502" s="161">
        <v>258.21800000000002</v>
      </c>
      <c r="N2502" s="161">
        <v>305</v>
      </c>
      <c r="O2502" s="156" t="str">
        <f t="shared" si="39"/>
        <v>VSP-M40-032</v>
      </c>
    </row>
    <row r="2503" spans="1:15" ht="34.799999999999997">
      <c r="A2503" s="157" t="s">
        <v>8008</v>
      </c>
      <c r="B2503" s="157" t="s">
        <v>8009</v>
      </c>
      <c r="C2503" s="158"/>
      <c r="D2503" s="158"/>
      <c r="E2503" s="163" t="s">
        <v>4770</v>
      </c>
      <c r="F2503" s="160" t="s">
        <v>4764</v>
      </c>
      <c r="G2503" s="160" t="s">
        <v>4765</v>
      </c>
      <c r="H2503" s="161">
        <v>50</v>
      </c>
      <c r="I2503" s="162">
        <v>18</v>
      </c>
      <c r="J2503" s="161">
        <v>59</v>
      </c>
      <c r="K2503" s="162">
        <v>22</v>
      </c>
      <c r="L2503" s="161">
        <v>12.98</v>
      </c>
      <c r="M2503" s="161">
        <v>62.980000000000004</v>
      </c>
      <c r="N2503" s="161">
        <v>74</v>
      </c>
      <c r="O2503" s="156" t="str">
        <f t="shared" si="39"/>
        <v>VSP-M40-033</v>
      </c>
    </row>
    <row r="2504" spans="1:15" ht="34.799999999999997">
      <c r="A2504" s="157" t="s">
        <v>8010</v>
      </c>
      <c r="B2504" s="157" t="s">
        <v>8011</v>
      </c>
      <c r="C2504" s="158"/>
      <c r="D2504" s="158"/>
      <c r="E2504" s="163" t="s">
        <v>4770</v>
      </c>
      <c r="F2504" s="160" t="s">
        <v>4828</v>
      </c>
      <c r="G2504" s="160" t="s">
        <v>4765</v>
      </c>
      <c r="H2504" s="161">
        <v>1660</v>
      </c>
      <c r="I2504" s="162">
        <v>18</v>
      </c>
      <c r="J2504" s="161">
        <v>1959</v>
      </c>
      <c r="K2504" s="162">
        <v>22</v>
      </c>
      <c r="L2504" s="161">
        <v>430.93599999999998</v>
      </c>
      <c r="M2504" s="161">
        <v>2091</v>
      </c>
      <c r="N2504" s="161">
        <v>2467</v>
      </c>
      <c r="O2504" s="156" t="str">
        <f t="shared" si="39"/>
        <v>VSP-M40-034</v>
      </c>
    </row>
    <row r="2505" spans="1:15" ht="34.799999999999997">
      <c r="A2505" s="157" t="s">
        <v>8012</v>
      </c>
      <c r="B2505" s="157" t="s">
        <v>8013</v>
      </c>
      <c r="C2505" s="158"/>
      <c r="D2505" s="158"/>
      <c r="E2505" s="163" t="s">
        <v>4770</v>
      </c>
      <c r="F2505" s="160" t="s">
        <v>4764</v>
      </c>
      <c r="G2505" s="160" t="s">
        <v>4765</v>
      </c>
      <c r="H2505" s="161">
        <v>145</v>
      </c>
      <c r="I2505" s="162">
        <v>18</v>
      </c>
      <c r="J2505" s="161">
        <v>171.1</v>
      </c>
      <c r="K2505" s="162">
        <v>22</v>
      </c>
      <c r="L2505" s="161">
        <v>37.641999999999996</v>
      </c>
      <c r="M2505" s="161">
        <v>182.642</v>
      </c>
      <c r="N2505" s="161">
        <v>216</v>
      </c>
      <c r="O2505" s="156" t="str">
        <f t="shared" si="39"/>
        <v>VSP-M40-037</v>
      </c>
    </row>
    <row r="2506" spans="1:15" ht="34.799999999999997">
      <c r="A2506" s="157" t="s">
        <v>8014</v>
      </c>
      <c r="B2506" s="157" t="s">
        <v>8015</v>
      </c>
      <c r="C2506" s="158"/>
      <c r="D2506" s="158"/>
      <c r="E2506" s="163" t="s">
        <v>4770</v>
      </c>
      <c r="F2506" s="160" t="s">
        <v>4828</v>
      </c>
      <c r="G2506" s="160" t="s">
        <v>4767</v>
      </c>
      <c r="H2506" s="161">
        <v>475</v>
      </c>
      <c r="I2506" s="162">
        <v>18</v>
      </c>
      <c r="J2506" s="161">
        <v>560.5</v>
      </c>
      <c r="K2506" s="162">
        <v>22</v>
      </c>
      <c r="L2506" s="161">
        <v>123.31</v>
      </c>
      <c r="M2506" s="161">
        <v>598.30999999999995</v>
      </c>
      <c r="N2506" s="161">
        <v>706</v>
      </c>
      <c r="O2506" s="156" t="str">
        <f t="shared" si="39"/>
        <v>VSP-M40-038</v>
      </c>
    </row>
    <row r="2507" spans="1:15" ht="34.799999999999997">
      <c r="A2507" s="157" t="s">
        <v>8016</v>
      </c>
      <c r="B2507" s="157" t="s">
        <v>8017</v>
      </c>
      <c r="C2507" s="158"/>
      <c r="D2507" s="158"/>
      <c r="E2507" s="163" t="s">
        <v>4770</v>
      </c>
      <c r="F2507" s="160" t="s">
        <v>4828</v>
      </c>
      <c r="G2507" s="160" t="s">
        <v>4767</v>
      </c>
      <c r="H2507" s="161">
        <v>475</v>
      </c>
      <c r="I2507" s="162">
        <v>18</v>
      </c>
      <c r="J2507" s="161">
        <v>560.5</v>
      </c>
      <c r="K2507" s="162">
        <v>22</v>
      </c>
      <c r="L2507" s="161">
        <v>123.31</v>
      </c>
      <c r="M2507" s="161">
        <v>598.30999999999995</v>
      </c>
      <c r="N2507" s="161">
        <v>706</v>
      </c>
      <c r="O2507" s="156" t="str">
        <f t="shared" si="39"/>
        <v>VSP-M40-039</v>
      </c>
    </row>
    <row r="2508" spans="1:15" ht="34.799999999999997">
      <c r="A2508" s="157" t="s">
        <v>8018</v>
      </c>
      <c r="B2508" s="157" t="s">
        <v>8019</v>
      </c>
      <c r="C2508" s="158"/>
      <c r="D2508" s="158"/>
      <c r="E2508" s="163" t="s">
        <v>4770</v>
      </c>
      <c r="F2508" s="160" t="s">
        <v>4828</v>
      </c>
      <c r="G2508" s="160" t="s">
        <v>4765</v>
      </c>
      <c r="H2508" s="161">
        <v>690</v>
      </c>
      <c r="I2508" s="162">
        <v>18</v>
      </c>
      <c r="J2508" s="161">
        <v>814.19999999999993</v>
      </c>
      <c r="K2508" s="162">
        <v>22</v>
      </c>
      <c r="L2508" s="161">
        <v>179.124</v>
      </c>
      <c r="M2508" s="161">
        <v>869.12400000000002</v>
      </c>
      <c r="N2508" s="161">
        <v>1026</v>
      </c>
      <c r="O2508" s="156" t="str">
        <f t="shared" si="39"/>
        <v>VSP-M40-044</v>
      </c>
    </row>
    <row r="2509" spans="1:15" ht="34.799999999999997">
      <c r="A2509" s="157" t="s">
        <v>8020</v>
      </c>
      <c r="B2509" s="157" t="s">
        <v>8021</v>
      </c>
      <c r="C2509" s="158"/>
      <c r="D2509" s="158"/>
      <c r="E2509" s="163" t="s">
        <v>4770</v>
      </c>
      <c r="F2509" s="160" t="s">
        <v>4764</v>
      </c>
      <c r="G2509" s="160" t="s">
        <v>4765</v>
      </c>
      <c r="H2509" s="161">
        <v>290</v>
      </c>
      <c r="I2509" s="162">
        <v>18</v>
      </c>
      <c r="J2509" s="161">
        <v>342.2</v>
      </c>
      <c r="K2509" s="162">
        <v>22</v>
      </c>
      <c r="L2509" s="161">
        <v>75.283999999999992</v>
      </c>
      <c r="M2509" s="161">
        <v>365.28399999999999</v>
      </c>
      <c r="N2509" s="161">
        <v>431</v>
      </c>
      <c r="O2509" s="156" t="str">
        <f t="shared" si="39"/>
        <v>VSP-M40-046</v>
      </c>
    </row>
    <row r="2510" spans="1:15" ht="34.799999999999997">
      <c r="A2510" s="157" t="s">
        <v>8022</v>
      </c>
      <c r="B2510" s="157" t="s">
        <v>8023</v>
      </c>
      <c r="C2510" s="158"/>
      <c r="D2510" s="158"/>
      <c r="E2510" s="163" t="s">
        <v>4770</v>
      </c>
      <c r="F2510" s="160" t="s">
        <v>4828</v>
      </c>
      <c r="G2510" s="160" t="s">
        <v>4765</v>
      </c>
      <c r="H2510" s="161">
        <v>2735</v>
      </c>
      <c r="I2510" s="162">
        <v>18</v>
      </c>
      <c r="J2510" s="161">
        <v>3227</v>
      </c>
      <c r="K2510" s="162">
        <v>22</v>
      </c>
      <c r="L2510" s="161">
        <v>710.00599999999997</v>
      </c>
      <c r="M2510" s="161">
        <v>3445</v>
      </c>
      <c r="N2510" s="161">
        <v>4065</v>
      </c>
      <c r="O2510" s="156" t="str">
        <f t="shared" si="39"/>
        <v>VSP-M40-049</v>
      </c>
    </row>
    <row r="2511" spans="1:15" ht="34.799999999999997">
      <c r="A2511" s="157" t="s">
        <v>8024</v>
      </c>
      <c r="B2511" s="157" t="s">
        <v>8025</v>
      </c>
      <c r="C2511" s="158"/>
      <c r="D2511" s="158"/>
      <c r="E2511" s="163" t="s">
        <v>4770</v>
      </c>
      <c r="F2511" s="160" t="s">
        <v>4764</v>
      </c>
      <c r="G2511" s="160" t="s">
        <v>4765</v>
      </c>
      <c r="H2511" s="161">
        <v>115</v>
      </c>
      <c r="I2511" s="162">
        <v>18</v>
      </c>
      <c r="J2511" s="161">
        <v>135.69999999999999</v>
      </c>
      <c r="K2511" s="162">
        <v>22</v>
      </c>
      <c r="L2511" s="161">
        <v>29.853999999999999</v>
      </c>
      <c r="M2511" s="161">
        <v>144.85399999999998</v>
      </c>
      <c r="N2511" s="161">
        <v>171</v>
      </c>
      <c r="O2511" s="156" t="str">
        <f t="shared" si="39"/>
        <v>VSP-M40-051</v>
      </c>
    </row>
    <row r="2512" spans="1:15" ht="34.799999999999997">
      <c r="A2512" s="157" t="s">
        <v>8026</v>
      </c>
      <c r="B2512" s="157" t="s">
        <v>8027</v>
      </c>
      <c r="C2512" s="158"/>
      <c r="D2512" s="158"/>
      <c r="E2512" s="163" t="s">
        <v>4770</v>
      </c>
      <c r="F2512" s="160" t="s">
        <v>4764</v>
      </c>
      <c r="G2512" s="160" t="s">
        <v>4767</v>
      </c>
      <c r="H2512" s="161">
        <v>215</v>
      </c>
      <c r="I2512" s="162">
        <v>18</v>
      </c>
      <c r="J2512" s="161">
        <v>253.7</v>
      </c>
      <c r="K2512" s="162">
        <v>22</v>
      </c>
      <c r="L2512" s="161">
        <v>55.814</v>
      </c>
      <c r="M2512" s="161">
        <v>270.81400000000002</v>
      </c>
      <c r="N2512" s="161">
        <v>320</v>
      </c>
      <c r="O2512" s="156" t="str">
        <f t="shared" si="39"/>
        <v>VSP-M40-052</v>
      </c>
    </row>
    <row r="2513" spans="1:15" ht="34.799999999999997">
      <c r="A2513" s="157" t="s">
        <v>8028</v>
      </c>
      <c r="B2513" s="157" t="s">
        <v>8029</v>
      </c>
      <c r="C2513" s="158"/>
      <c r="D2513" s="158"/>
      <c r="E2513" s="163" t="s">
        <v>4770</v>
      </c>
      <c r="F2513" s="160" t="s">
        <v>4764</v>
      </c>
      <c r="G2513" s="160" t="s">
        <v>4765</v>
      </c>
      <c r="H2513" s="161">
        <v>315</v>
      </c>
      <c r="I2513" s="162">
        <v>18</v>
      </c>
      <c r="J2513" s="161">
        <v>371.7</v>
      </c>
      <c r="K2513" s="162">
        <v>22</v>
      </c>
      <c r="L2513" s="161">
        <v>81.774000000000001</v>
      </c>
      <c r="M2513" s="161">
        <v>396.774</v>
      </c>
      <c r="N2513" s="161">
        <v>468</v>
      </c>
      <c r="O2513" s="156" t="str">
        <f t="shared" si="39"/>
        <v>VSP-M40-059</v>
      </c>
    </row>
    <row r="2514" spans="1:15" ht="34.799999999999997">
      <c r="A2514" s="157" t="s">
        <v>8030</v>
      </c>
      <c r="B2514" s="157" t="s">
        <v>8031</v>
      </c>
      <c r="C2514" s="158"/>
      <c r="D2514" s="158"/>
      <c r="E2514" s="163" t="s">
        <v>4770</v>
      </c>
      <c r="F2514" s="160" t="s">
        <v>4764</v>
      </c>
      <c r="G2514" s="160" t="s">
        <v>4765</v>
      </c>
      <c r="H2514" s="161">
        <v>115</v>
      </c>
      <c r="I2514" s="162">
        <v>18</v>
      </c>
      <c r="J2514" s="161">
        <v>135.69999999999999</v>
      </c>
      <c r="K2514" s="162">
        <v>22</v>
      </c>
      <c r="L2514" s="161">
        <v>29.853999999999999</v>
      </c>
      <c r="M2514" s="161">
        <v>144.85399999999998</v>
      </c>
      <c r="N2514" s="161">
        <v>171</v>
      </c>
      <c r="O2514" s="156" t="str">
        <f t="shared" si="39"/>
        <v>VSP-M40-070</v>
      </c>
    </row>
    <row r="2515" spans="1:15" ht="34.799999999999997">
      <c r="A2515" s="157" t="s">
        <v>8032</v>
      </c>
      <c r="B2515" s="157" t="s">
        <v>8033</v>
      </c>
      <c r="C2515" s="158"/>
      <c r="D2515" s="158"/>
      <c r="E2515" s="163" t="s">
        <v>4770</v>
      </c>
      <c r="F2515" s="160" t="s">
        <v>5654</v>
      </c>
      <c r="G2515" s="160" t="s">
        <v>4765</v>
      </c>
      <c r="H2515" s="161">
        <v>6850</v>
      </c>
      <c r="I2515" s="162">
        <v>18</v>
      </c>
      <c r="J2515" s="161">
        <v>8083</v>
      </c>
      <c r="K2515" s="162">
        <v>18</v>
      </c>
      <c r="L2515" s="161">
        <v>1455</v>
      </c>
      <c r="M2515" s="161">
        <v>8305</v>
      </c>
      <c r="N2515" s="161">
        <v>9800</v>
      </c>
      <c r="O2515" s="156" t="str">
        <f t="shared" si="39"/>
        <v>VSP-M40-071</v>
      </c>
    </row>
    <row r="2516" spans="1:15" ht="34.799999999999997">
      <c r="A2516" s="157" t="s">
        <v>8034</v>
      </c>
      <c r="B2516" s="157" t="s">
        <v>8035</v>
      </c>
      <c r="C2516" s="158"/>
      <c r="D2516" s="158"/>
      <c r="E2516" s="163" t="s">
        <v>4770</v>
      </c>
      <c r="F2516" s="160" t="s">
        <v>5654</v>
      </c>
      <c r="G2516" s="160" t="s">
        <v>4765</v>
      </c>
      <c r="H2516" s="161">
        <v>11195</v>
      </c>
      <c r="I2516" s="162">
        <v>18</v>
      </c>
      <c r="J2516" s="161">
        <v>13210</v>
      </c>
      <c r="K2516" s="162">
        <v>18</v>
      </c>
      <c r="L2516" s="161">
        <v>2378</v>
      </c>
      <c r="M2516" s="161">
        <v>13573</v>
      </c>
      <c r="N2516" s="161">
        <v>16016</v>
      </c>
      <c r="O2516" s="156" t="str">
        <f t="shared" si="39"/>
        <v>VSP-M40-072</v>
      </c>
    </row>
    <row r="2517" spans="1:15" ht="34.799999999999997">
      <c r="A2517" s="157" t="s">
        <v>8036</v>
      </c>
      <c r="B2517" s="157" t="s">
        <v>8037</v>
      </c>
      <c r="C2517" s="158"/>
      <c r="D2517" s="158"/>
      <c r="E2517" s="163" t="s">
        <v>4770</v>
      </c>
      <c r="F2517" s="160" t="s">
        <v>4764</v>
      </c>
      <c r="G2517" s="160" t="s">
        <v>4765</v>
      </c>
      <c r="H2517" s="161">
        <v>240</v>
      </c>
      <c r="I2517" s="162">
        <v>18</v>
      </c>
      <c r="J2517" s="161">
        <v>283.2</v>
      </c>
      <c r="K2517" s="162">
        <v>22</v>
      </c>
      <c r="L2517" s="161">
        <v>62.303999999999995</v>
      </c>
      <c r="M2517" s="161">
        <v>302.30399999999997</v>
      </c>
      <c r="N2517" s="161">
        <v>357</v>
      </c>
      <c r="O2517" s="156" t="str">
        <f t="shared" si="39"/>
        <v>VSP-M40-094</v>
      </c>
    </row>
    <row r="2518" spans="1:15" ht="34.799999999999997">
      <c r="A2518" s="157" t="s">
        <v>8038</v>
      </c>
      <c r="B2518" s="157" t="s">
        <v>8039</v>
      </c>
      <c r="C2518" s="158"/>
      <c r="D2518" s="158"/>
      <c r="E2518" s="163" t="s">
        <v>4770</v>
      </c>
      <c r="F2518" s="160" t="s">
        <v>5654</v>
      </c>
      <c r="G2518" s="160" t="s">
        <v>4767</v>
      </c>
      <c r="H2518" s="161">
        <v>8870</v>
      </c>
      <c r="I2518" s="162">
        <v>18</v>
      </c>
      <c r="J2518" s="161">
        <v>10467</v>
      </c>
      <c r="K2518" s="162">
        <v>18</v>
      </c>
      <c r="L2518" s="161">
        <v>1884</v>
      </c>
      <c r="M2518" s="161">
        <v>10754</v>
      </c>
      <c r="N2518" s="161">
        <v>12690</v>
      </c>
      <c r="O2518" s="156" t="str">
        <f t="shared" si="39"/>
        <v>VSP-M40-104</v>
      </c>
    </row>
    <row r="2519" spans="1:15" ht="34.799999999999997">
      <c r="A2519" s="157" t="s">
        <v>8040</v>
      </c>
      <c r="B2519" s="157" t="s">
        <v>8041</v>
      </c>
      <c r="C2519" s="158"/>
      <c r="D2519" s="157" t="s">
        <v>5875</v>
      </c>
      <c r="E2519" s="163" t="s">
        <v>4770</v>
      </c>
      <c r="F2519" s="160" t="s">
        <v>4828</v>
      </c>
      <c r="G2519" s="160" t="s">
        <v>4765</v>
      </c>
      <c r="H2519" s="161">
        <v>3560</v>
      </c>
      <c r="I2519" s="162">
        <v>28</v>
      </c>
      <c r="J2519" s="161">
        <v>4557</v>
      </c>
      <c r="K2519" s="162">
        <v>22</v>
      </c>
      <c r="L2519" s="161">
        <v>1002</v>
      </c>
      <c r="M2519" s="161">
        <v>4562</v>
      </c>
      <c r="N2519" s="161">
        <v>5840</v>
      </c>
      <c r="O2519" s="156" t="str">
        <f t="shared" si="39"/>
        <v>VSP-MAG-001</v>
      </c>
    </row>
    <row r="2520" spans="1:15" ht="34.799999999999997">
      <c r="A2520" s="157" t="s">
        <v>8042</v>
      </c>
      <c r="B2520" s="157" t="s">
        <v>8043</v>
      </c>
      <c r="C2520" s="158"/>
      <c r="D2520" s="157" t="s">
        <v>5875</v>
      </c>
      <c r="E2520" s="163" t="s">
        <v>4770</v>
      </c>
      <c r="F2520" s="160" t="s">
        <v>4764</v>
      </c>
      <c r="G2520" s="160" t="s">
        <v>4765</v>
      </c>
      <c r="H2520" s="161">
        <v>195</v>
      </c>
      <c r="I2520" s="162">
        <v>28</v>
      </c>
      <c r="J2520" s="161">
        <v>249.6</v>
      </c>
      <c r="K2520" s="162">
        <v>22</v>
      </c>
      <c r="L2520" s="161">
        <v>54.911999999999999</v>
      </c>
      <c r="M2520" s="161">
        <v>249.91200000000001</v>
      </c>
      <c r="N2520" s="161">
        <v>320</v>
      </c>
      <c r="O2520" s="156" t="str">
        <f t="shared" si="39"/>
        <v>VSP-MAG-002</v>
      </c>
    </row>
    <row r="2521" spans="1:15" ht="34.799999999999997">
      <c r="A2521" s="157" t="s">
        <v>8044</v>
      </c>
      <c r="B2521" s="157" t="s">
        <v>8045</v>
      </c>
      <c r="C2521" s="158"/>
      <c r="D2521" s="157" t="s">
        <v>5875</v>
      </c>
      <c r="E2521" s="163" t="s">
        <v>4770</v>
      </c>
      <c r="F2521" s="160" t="s">
        <v>4764</v>
      </c>
      <c r="G2521" s="160" t="s">
        <v>4765</v>
      </c>
      <c r="H2521" s="161">
        <v>290</v>
      </c>
      <c r="I2521" s="162">
        <v>28</v>
      </c>
      <c r="J2521" s="161">
        <v>371.2</v>
      </c>
      <c r="K2521" s="162">
        <v>22</v>
      </c>
      <c r="L2521" s="161">
        <v>81.664000000000001</v>
      </c>
      <c r="M2521" s="161">
        <v>371.66399999999999</v>
      </c>
      <c r="N2521" s="161">
        <v>476</v>
      </c>
      <c r="O2521" s="156" t="str">
        <f t="shared" si="39"/>
        <v>VSP-MAG-003</v>
      </c>
    </row>
    <row r="2522" spans="1:15" ht="34.799999999999997">
      <c r="A2522" s="157" t="s">
        <v>8046</v>
      </c>
      <c r="B2522" s="157" t="s">
        <v>8047</v>
      </c>
      <c r="C2522" s="158"/>
      <c r="D2522" s="157" t="s">
        <v>5875</v>
      </c>
      <c r="E2522" s="163" t="s">
        <v>4770</v>
      </c>
      <c r="F2522" s="160" t="s">
        <v>4764</v>
      </c>
      <c r="G2522" s="160" t="s">
        <v>4765</v>
      </c>
      <c r="H2522" s="161">
        <v>135</v>
      </c>
      <c r="I2522" s="162">
        <v>28</v>
      </c>
      <c r="J2522" s="161">
        <v>172.8</v>
      </c>
      <c r="K2522" s="162">
        <v>22</v>
      </c>
      <c r="L2522" s="161">
        <v>38.016000000000005</v>
      </c>
      <c r="M2522" s="161">
        <v>173.01600000000002</v>
      </c>
      <c r="N2522" s="161">
        <v>221</v>
      </c>
      <c r="O2522" s="156" t="str">
        <f t="shared" si="39"/>
        <v>VSP-MAG-004</v>
      </c>
    </row>
    <row r="2523" spans="1:15" ht="34.799999999999997">
      <c r="A2523" s="157" t="s">
        <v>8048</v>
      </c>
      <c r="B2523" s="157" t="s">
        <v>8049</v>
      </c>
      <c r="C2523" s="158"/>
      <c r="D2523" s="157" t="s">
        <v>5875</v>
      </c>
      <c r="E2523" s="163" t="s">
        <v>4770</v>
      </c>
      <c r="F2523" s="160" t="s">
        <v>4764</v>
      </c>
      <c r="G2523" s="160" t="s">
        <v>4765</v>
      </c>
      <c r="H2523" s="161">
        <v>350</v>
      </c>
      <c r="I2523" s="162">
        <v>28</v>
      </c>
      <c r="J2523" s="161">
        <v>448</v>
      </c>
      <c r="K2523" s="162">
        <v>22</v>
      </c>
      <c r="L2523" s="161">
        <v>98.56</v>
      </c>
      <c r="M2523" s="161">
        <v>448.56</v>
      </c>
      <c r="N2523" s="161">
        <v>574</v>
      </c>
      <c r="O2523" s="156" t="str">
        <f t="shared" si="39"/>
        <v>VSP-MAG-005</v>
      </c>
    </row>
    <row r="2524" spans="1:15" ht="34.799999999999997">
      <c r="A2524" s="157" t="s">
        <v>8050</v>
      </c>
      <c r="B2524" s="157" t="s">
        <v>8051</v>
      </c>
      <c r="C2524" s="158"/>
      <c r="D2524" s="157" t="s">
        <v>5875</v>
      </c>
      <c r="E2524" s="163" t="s">
        <v>4770</v>
      </c>
      <c r="F2524" s="160" t="s">
        <v>4828</v>
      </c>
      <c r="G2524" s="160" t="s">
        <v>4765</v>
      </c>
      <c r="H2524" s="161">
        <v>525</v>
      </c>
      <c r="I2524" s="162">
        <v>28</v>
      </c>
      <c r="J2524" s="161">
        <v>672</v>
      </c>
      <c r="K2524" s="162">
        <v>22</v>
      </c>
      <c r="L2524" s="161">
        <v>147.84</v>
      </c>
      <c r="M2524" s="161">
        <v>672.84</v>
      </c>
      <c r="N2524" s="161">
        <v>861</v>
      </c>
      <c r="O2524" s="156" t="str">
        <f t="shared" si="39"/>
        <v>VSP-MAG-006</v>
      </c>
    </row>
    <row r="2525" spans="1:15" ht="34.799999999999997">
      <c r="A2525" s="157" t="s">
        <v>8052</v>
      </c>
      <c r="B2525" s="157" t="s">
        <v>8053</v>
      </c>
      <c r="C2525" s="158"/>
      <c r="D2525" s="157" t="s">
        <v>5875</v>
      </c>
      <c r="E2525" s="163" t="s">
        <v>4770</v>
      </c>
      <c r="F2525" s="160" t="s">
        <v>4828</v>
      </c>
      <c r="G2525" s="160" t="s">
        <v>4765</v>
      </c>
      <c r="H2525" s="161">
        <v>525</v>
      </c>
      <c r="I2525" s="162">
        <v>28</v>
      </c>
      <c r="J2525" s="161">
        <v>672</v>
      </c>
      <c r="K2525" s="162">
        <v>22</v>
      </c>
      <c r="L2525" s="161">
        <v>147.84</v>
      </c>
      <c r="M2525" s="161">
        <v>672.84</v>
      </c>
      <c r="N2525" s="161">
        <v>861</v>
      </c>
      <c r="O2525" s="156" t="str">
        <f t="shared" si="39"/>
        <v>VSP-MAG-007</v>
      </c>
    </row>
    <row r="2526" spans="1:15" ht="34.799999999999997">
      <c r="A2526" s="157" t="s">
        <v>8054</v>
      </c>
      <c r="B2526" s="157" t="s">
        <v>8055</v>
      </c>
      <c r="C2526" s="158"/>
      <c r="D2526" s="157" t="s">
        <v>5875</v>
      </c>
      <c r="E2526" s="163" t="s">
        <v>4770</v>
      </c>
      <c r="F2526" s="160" t="s">
        <v>4828</v>
      </c>
      <c r="G2526" s="160" t="s">
        <v>4765</v>
      </c>
      <c r="H2526" s="161">
        <v>560</v>
      </c>
      <c r="I2526" s="162">
        <v>28</v>
      </c>
      <c r="J2526" s="161">
        <v>716.80000000000007</v>
      </c>
      <c r="K2526" s="162">
        <v>22</v>
      </c>
      <c r="L2526" s="161">
        <v>157.69600000000003</v>
      </c>
      <c r="M2526" s="161">
        <v>717.69600000000003</v>
      </c>
      <c r="N2526" s="161">
        <v>919</v>
      </c>
      <c r="O2526" s="156" t="str">
        <f t="shared" si="39"/>
        <v>VSP-MAG-008</v>
      </c>
    </row>
    <row r="2527" spans="1:15" ht="34.799999999999997">
      <c r="A2527" s="157" t="s">
        <v>8056</v>
      </c>
      <c r="B2527" s="157" t="s">
        <v>8057</v>
      </c>
      <c r="C2527" s="158"/>
      <c r="D2527" s="157" t="s">
        <v>5875</v>
      </c>
      <c r="E2527" s="163" t="s">
        <v>4770</v>
      </c>
      <c r="F2527" s="160" t="s">
        <v>4764</v>
      </c>
      <c r="G2527" s="160" t="s">
        <v>4765</v>
      </c>
      <c r="H2527" s="161">
        <v>155</v>
      </c>
      <c r="I2527" s="162">
        <v>28</v>
      </c>
      <c r="J2527" s="161">
        <v>198.4</v>
      </c>
      <c r="K2527" s="162">
        <v>22</v>
      </c>
      <c r="L2527" s="161">
        <v>43.648000000000003</v>
      </c>
      <c r="M2527" s="161">
        <v>198.648</v>
      </c>
      <c r="N2527" s="161">
        <v>254</v>
      </c>
      <c r="O2527" s="156" t="str">
        <f t="shared" si="39"/>
        <v>VSP-MAG-009</v>
      </c>
    </row>
    <row r="2528" spans="1:15" ht="34.799999999999997">
      <c r="A2528" s="157" t="s">
        <v>8058</v>
      </c>
      <c r="B2528" s="157" t="s">
        <v>8059</v>
      </c>
      <c r="C2528" s="158"/>
      <c r="D2528" s="157" t="s">
        <v>5875</v>
      </c>
      <c r="E2528" s="163" t="s">
        <v>4770</v>
      </c>
      <c r="F2528" s="160" t="s">
        <v>4828</v>
      </c>
      <c r="G2528" s="160" t="s">
        <v>4765</v>
      </c>
      <c r="H2528" s="161">
        <v>930</v>
      </c>
      <c r="I2528" s="162">
        <v>28</v>
      </c>
      <c r="J2528" s="161">
        <v>1190</v>
      </c>
      <c r="K2528" s="162">
        <v>22</v>
      </c>
      <c r="L2528" s="161">
        <v>261.88800000000003</v>
      </c>
      <c r="M2528" s="161">
        <v>1192</v>
      </c>
      <c r="N2528" s="161">
        <v>1526</v>
      </c>
      <c r="O2528" s="156" t="str">
        <f t="shared" si="39"/>
        <v>VSP-MAG-010</v>
      </c>
    </row>
    <row r="2529" spans="1:15" ht="34.799999999999997">
      <c r="A2529" s="157" t="s">
        <v>8060</v>
      </c>
      <c r="B2529" s="157" t="s">
        <v>8061</v>
      </c>
      <c r="C2529" s="158"/>
      <c r="D2529" s="157" t="s">
        <v>5875</v>
      </c>
      <c r="E2529" s="163" t="s">
        <v>4770</v>
      </c>
      <c r="F2529" s="160" t="s">
        <v>4828</v>
      </c>
      <c r="G2529" s="160" t="s">
        <v>4765</v>
      </c>
      <c r="H2529" s="161">
        <v>985</v>
      </c>
      <c r="I2529" s="162">
        <v>28</v>
      </c>
      <c r="J2529" s="161">
        <v>1261</v>
      </c>
      <c r="K2529" s="162">
        <v>22</v>
      </c>
      <c r="L2529" s="161">
        <v>277.37599999999998</v>
      </c>
      <c r="M2529" s="161">
        <v>1262</v>
      </c>
      <c r="N2529" s="161">
        <v>1616</v>
      </c>
      <c r="O2529" s="156" t="str">
        <f t="shared" si="39"/>
        <v>VSP-MAG-011</v>
      </c>
    </row>
    <row r="2530" spans="1:15" ht="34.799999999999997">
      <c r="A2530" s="157" t="s">
        <v>8062</v>
      </c>
      <c r="B2530" s="157" t="s">
        <v>8063</v>
      </c>
      <c r="C2530" s="158"/>
      <c r="D2530" s="157" t="s">
        <v>5875</v>
      </c>
      <c r="E2530" s="163" t="s">
        <v>4770</v>
      </c>
      <c r="F2530" s="160" t="s">
        <v>4764</v>
      </c>
      <c r="G2530" s="160" t="s">
        <v>4765</v>
      </c>
      <c r="H2530" s="161">
        <v>235</v>
      </c>
      <c r="I2530" s="162">
        <v>28</v>
      </c>
      <c r="J2530" s="161">
        <v>300.8</v>
      </c>
      <c r="K2530" s="162">
        <v>22</v>
      </c>
      <c r="L2530" s="161">
        <v>66.176000000000002</v>
      </c>
      <c r="M2530" s="161">
        <v>301.17599999999999</v>
      </c>
      <c r="N2530" s="161">
        <v>386</v>
      </c>
      <c r="O2530" s="156" t="str">
        <f t="shared" si="39"/>
        <v>VSP-MAG-012</v>
      </c>
    </row>
    <row r="2531" spans="1:15" ht="34.799999999999997">
      <c r="A2531" s="157" t="s">
        <v>8064</v>
      </c>
      <c r="B2531" s="157" t="s">
        <v>8065</v>
      </c>
      <c r="C2531" s="158"/>
      <c r="D2531" s="157" t="s">
        <v>5875</v>
      </c>
      <c r="E2531" s="163" t="s">
        <v>4770</v>
      </c>
      <c r="F2531" s="160" t="s">
        <v>4764</v>
      </c>
      <c r="G2531" s="160" t="s">
        <v>4765</v>
      </c>
      <c r="H2531" s="161">
        <v>235</v>
      </c>
      <c r="I2531" s="162">
        <v>28</v>
      </c>
      <c r="J2531" s="161">
        <v>300.8</v>
      </c>
      <c r="K2531" s="162">
        <v>22</v>
      </c>
      <c r="L2531" s="161">
        <v>66.176000000000002</v>
      </c>
      <c r="M2531" s="161">
        <v>301.17599999999999</v>
      </c>
      <c r="N2531" s="161">
        <v>386</v>
      </c>
      <c r="O2531" s="156" t="str">
        <f t="shared" si="39"/>
        <v>VSP-MAG-013</v>
      </c>
    </row>
    <row r="2532" spans="1:15" ht="34.799999999999997">
      <c r="A2532" s="157" t="s">
        <v>8066</v>
      </c>
      <c r="B2532" s="157" t="s">
        <v>8067</v>
      </c>
      <c r="C2532" s="158"/>
      <c r="D2532" s="157" t="s">
        <v>5875</v>
      </c>
      <c r="E2532" s="163" t="s">
        <v>4770</v>
      </c>
      <c r="F2532" s="160" t="s">
        <v>4828</v>
      </c>
      <c r="G2532" s="160" t="s">
        <v>4765</v>
      </c>
      <c r="H2532" s="161">
        <v>430</v>
      </c>
      <c r="I2532" s="162">
        <v>28</v>
      </c>
      <c r="J2532" s="161">
        <v>550.4</v>
      </c>
      <c r="K2532" s="162">
        <v>22</v>
      </c>
      <c r="L2532" s="161">
        <v>121.08799999999999</v>
      </c>
      <c r="M2532" s="161">
        <v>551.08799999999997</v>
      </c>
      <c r="N2532" s="161">
        <v>705</v>
      </c>
      <c r="O2532" s="156" t="str">
        <f t="shared" si="39"/>
        <v>VSP-MAG-014</v>
      </c>
    </row>
    <row r="2533" spans="1:15" ht="34.799999999999997">
      <c r="A2533" s="157" t="s">
        <v>8068</v>
      </c>
      <c r="B2533" s="157" t="s">
        <v>8069</v>
      </c>
      <c r="C2533" s="158"/>
      <c r="D2533" s="157" t="s">
        <v>5875</v>
      </c>
      <c r="E2533" s="163" t="s">
        <v>4770</v>
      </c>
      <c r="F2533" s="160" t="s">
        <v>4764</v>
      </c>
      <c r="G2533" s="160" t="s">
        <v>4765</v>
      </c>
      <c r="H2533" s="161">
        <v>80</v>
      </c>
      <c r="I2533" s="162">
        <v>28</v>
      </c>
      <c r="J2533" s="161">
        <v>102.4</v>
      </c>
      <c r="K2533" s="162">
        <v>22</v>
      </c>
      <c r="L2533" s="161">
        <v>22.528000000000002</v>
      </c>
      <c r="M2533" s="161">
        <v>102.52800000000001</v>
      </c>
      <c r="N2533" s="161">
        <v>131</v>
      </c>
      <c r="O2533" s="156" t="str">
        <f t="shared" si="39"/>
        <v>VSP-MAG-015</v>
      </c>
    </row>
    <row r="2534" spans="1:15" ht="34.799999999999997">
      <c r="A2534" s="157" t="s">
        <v>8070</v>
      </c>
      <c r="B2534" s="157" t="s">
        <v>8071</v>
      </c>
      <c r="C2534" s="158"/>
      <c r="D2534" s="157" t="s">
        <v>5875</v>
      </c>
      <c r="E2534" s="163" t="s">
        <v>4770</v>
      </c>
      <c r="F2534" s="160" t="s">
        <v>4764</v>
      </c>
      <c r="G2534" s="160" t="s">
        <v>4765</v>
      </c>
      <c r="H2534" s="161">
        <v>130</v>
      </c>
      <c r="I2534" s="162">
        <v>28</v>
      </c>
      <c r="J2534" s="161">
        <v>166.4</v>
      </c>
      <c r="K2534" s="162">
        <v>22</v>
      </c>
      <c r="L2534" s="161">
        <v>36.608000000000004</v>
      </c>
      <c r="M2534" s="161">
        <v>166.608</v>
      </c>
      <c r="N2534" s="161">
        <v>213</v>
      </c>
      <c r="O2534" s="156" t="str">
        <f t="shared" si="39"/>
        <v>VSP-MAG-016</v>
      </c>
    </row>
    <row r="2535" spans="1:15" ht="34.799999999999997">
      <c r="A2535" s="157" t="s">
        <v>8072</v>
      </c>
      <c r="B2535" s="157" t="s">
        <v>8073</v>
      </c>
      <c r="C2535" s="158"/>
      <c r="D2535" s="157" t="s">
        <v>5875</v>
      </c>
      <c r="E2535" s="163" t="s">
        <v>4770</v>
      </c>
      <c r="F2535" s="160" t="s">
        <v>4764</v>
      </c>
      <c r="G2535" s="160" t="s">
        <v>4765</v>
      </c>
      <c r="H2535" s="161">
        <v>60</v>
      </c>
      <c r="I2535" s="162">
        <v>28</v>
      </c>
      <c r="J2535" s="161">
        <v>76.8</v>
      </c>
      <c r="K2535" s="162">
        <v>22</v>
      </c>
      <c r="L2535" s="161">
        <v>16.896000000000001</v>
      </c>
      <c r="M2535" s="161">
        <v>76.896000000000001</v>
      </c>
      <c r="N2535" s="161">
        <v>98</v>
      </c>
      <c r="O2535" s="156" t="str">
        <f t="shared" si="39"/>
        <v>VSP-MAG-017</v>
      </c>
    </row>
    <row r="2536" spans="1:15" ht="34.799999999999997">
      <c r="A2536" s="157" t="s">
        <v>8074</v>
      </c>
      <c r="B2536" s="157" t="s">
        <v>8075</v>
      </c>
      <c r="C2536" s="158"/>
      <c r="D2536" s="157" t="s">
        <v>5875</v>
      </c>
      <c r="E2536" s="163" t="s">
        <v>4770</v>
      </c>
      <c r="F2536" s="160" t="s">
        <v>4828</v>
      </c>
      <c r="G2536" s="160" t="s">
        <v>4765</v>
      </c>
      <c r="H2536" s="161">
        <v>430</v>
      </c>
      <c r="I2536" s="162">
        <v>28</v>
      </c>
      <c r="J2536" s="161">
        <v>550.4</v>
      </c>
      <c r="K2536" s="162">
        <v>22</v>
      </c>
      <c r="L2536" s="161">
        <v>121.08799999999999</v>
      </c>
      <c r="M2536" s="161">
        <v>551.08799999999997</v>
      </c>
      <c r="N2536" s="161">
        <v>705</v>
      </c>
      <c r="O2536" s="156" t="str">
        <f t="shared" si="39"/>
        <v>VSP-MAG-018</v>
      </c>
    </row>
    <row r="2537" spans="1:15" ht="34.799999999999997">
      <c r="A2537" s="157" t="s">
        <v>8076</v>
      </c>
      <c r="B2537" s="157" t="s">
        <v>8077</v>
      </c>
      <c r="C2537" s="158"/>
      <c r="D2537" s="157" t="s">
        <v>5875</v>
      </c>
      <c r="E2537" s="163" t="s">
        <v>4770</v>
      </c>
      <c r="F2537" s="160" t="s">
        <v>4828</v>
      </c>
      <c r="G2537" s="160" t="s">
        <v>4765</v>
      </c>
      <c r="H2537" s="161">
        <v>1510</v>
      </c>
      <c r="I2537" s="162">
        <v>28</v>
      </c>
      <c r="J2537" s="161">
        <v>1933</v>
      </c>
      <c r="K2537" s="162">
        <v>22</v>
      </c>
      <c r="L2537" s="161">
        <v>425.21600000000001</v>
      </c>
      <c r="M2537" s="161">
        <v>1935</v>
      </c>
      <c r="N2537" s="161">
        <v>2477</v>
      </c>
      <c r="O2537" s="156" t="str">
        <f t="shared" si="39"/>
        <v>VSP-MAG-019</v>
      </c>
    </row>
    <row r="2538" spans="1:15" ht="34.799999999999997">
      <c r="A2538" s="157" t="s">
        <v>8078</v>
      </c>
      <c r="B2538" s="157" t="s">
        <v>8079</v>
      </c>
      <c r="C2538" s="158"/>
      <c r="D2538" s="157" t="s">
        <v>5875</v>
      </c>
      <c r="E2538" s="163" t="s">
        <v>4770</v>
      </c>
      <c r="F2538" s="160" t="s">
        <v>4764</v>
      </c>
      <c r="G2538" s="160" t="s">
        <v>4765</v>
      </c>
      <c r="H2538" s="161">
        <v>290</v>
      </c>
      <c r="I2538" s="162">
        <v>28</v>
      </c>
      <c r="J2538" s="161">
        <v>371.2</v>
      </c>
      <c r="K2538" s="162">
        <v>22</v>
      </c>
      <c r="L2538" s="161">
        <v>81.664000000000001</v>
      </c>
      <c r="M2538" s="161">
        <v>371.66399999999999</v>
      </c>
      <c r="N2538" s="161">
        <v>476</v>
      </c>
      <c r="O2538" s="156" t="str">
        <f t="shared" si="39"/>
        <v>VSP-MAG-020</v>
      </c>
    </row>
    <row r="2539" spans="1:15" ht="34.799999999999997">
      <c r="A2539" s="157" t="s">
        <v>8080</v>
      </c>
      <c r="B2539" s="157" t="s">
        <v>8081</v>
      </c>
      <c r="C2539" s="158"/>
      <c r="D2539" s="157" t="s">
        <v>5875</v>
      </c>
      <c r="E2539" s="163" t="s">
        <v>4770</v>
      </c>
      <c r="F2539" s="160" t="s">
        <v>4764</v>
      </c>
      <c r="G2539" s="160" t="s">
        <v>4765</v>
      </c>
      <c r="H2539" s="161">
        <v>40</v>
      </c>
      <c r="I2539" s="162">
        <v>28</v>
      </c>
      <c r="J2539" s="161">
        <v>51.2</v>
      </c>
      <c r="K2539" s="162">
        <v>22</v>
      </c>
      <c r="L2539" s="161">
        <v>11.264000000000001</v>
      </c>
      <c r="M2539" s="161">
        <v>51.264000000000003</v>
      </c>
      <c r="N2539" s="161">
        <v>66</v>
      </c>
      <c r="O2539" s="156" t="str">
        <f t="shared" si="39"/>
        <v>VSP-MAG-021</v>
      </c>
    </row>
    <row r="2540" spans="1:15" ht="34.799999999999997">
      <c r="A2540" s="157" t="s">
        <v>8082</v>
      </c>
      <c r="B2540" s="157" t="s">
        <v>8083</v>
      </c>
      <c r="C2540" s="158"/>
      <c r="D2540" s="157" t="s">
        <v>5875</v>
      </c>
      <c r="E2540" s="163" t="s">
        <v>4770</v>
      </c>
      <c r="F2540" s="160" t="s">
        <v>5654</v>
      </c>
      <c r="G2540" s="160" t="s">
        <v>4765</v>
      </c>
      <c r="H2540" s="161">
        <v>7220</v>
      </c>
      <c r="I2540" s="162">
        <v>18</v>
      </c>
      <c r="J2540" s="161">
        <v>8520</v>
      </c>
      <c r="K2540" s="162">
        <v>18</v>
      </c>
      <c r="L2540" s="161">
        <v>1534</v>
      </c>
      <c r="M2540" s="161">
        <v>8754</v>
      </c>
      <c r="N2540" s="161">
        <v>10329</v>
      </c>
      <c r="O2540" s="156" t="str">
        <f t="shared" si="39"/>
        <v>VSP-MAG-022</v>
      </c>
    </row>
    <row r="2541" spans="1:15" ht="34.799999999999997">
      <c r="A2541" s="157" t="s">
        <v>8084</v>
      </c>
      <c r="B2541" s="157" t="s">
        <v>8085</v>
      </c>
      <c r="C2541" s="158"/>
      <c r="D2541" s="157" t="s">
        <v>5875</v>
      </c>
      <c r="E2541" s="163" t="s">
        <v>4770</v>
      </c>
      <c r="F2541" s="160" t="s">
        <v>4828</v>
      </c>
      <c r="G2541" s="160" t="s">
        <v>4765</v>
      </c>
      <c r="H2541" s="161">
        <v>2430</v>
      </c>
      <c r="I2541" s="162">
        <v>28</v>
      </c>
      <c r="J2541" s="161">
        <v>3110</v>
      </c>
      <c r="K2541" s="162">
        <v>22</v>
      </c>
      <c r="L2541" s="161">
        <v>684.28800000000001</v>
      </c>
      <c r="M2541" s="161">
        <v>3114</v>
      </c>
      <c r="N2541" s="161">
        <v>3986</v>
      </c>
      <c r="O2541" s="156" t="str">
        <f t="shared" si="39"/>
        <v>VSP-MAG-023</v>
      </c>
    </row>
    <row r="2542" spans="1:15" ht="34.799999999999997">
      <c r="A2542" s="157" t="s">
        <v>8086</v>
      </c>
      <c r="B2542" s="157" t="s">
        <v>8087</v>
      </c>
      <c r="C2542" s="158"/>
      <c r="D2542" s="157" t="s">
        <v>5875</v>
      </c>
      <c r="E2542" s="163" t="s">
        <v>4770</v>
      </c>
      <c r="F2542" s="160" t="s">
        <v>4764</v>
      </c>
      <c r="G2542" s="160" t="s">
        <v>4765</v>
      </c>
      <c r="H2542" s="161">
        <v>330</v>
      </c>
      <c r="I2542" s="162">
        <v>28</v>
      </c>
      <c r="J2542" s="161">
        <v>422.40000000000003</v>
      </c>
      <c r="K2542" s="162">
        <v>22</v>
      </c>
      <c r="L2542" s="161">
        <v>92.928000000000011</v>
      </c>
      <c r="M2542" s="161">
        <v>422.928</v>
      </c>
      <c r="N2542" s="161">
        <v>541</v>
      </c>
      <c r="O2542" s="156" t="str">
        <f t="shared" si="39"/>
        <v>VSP-MAG-024</v>
      </c>
    </row>
    <row r="2543" spans="1:15" ht="34.799999999999997">
      <c r="A2543" s="157" t="s">
        <v>8088</v>
      </c>
      <c r="B2543" s="157" t="s">
        <v>8089</v>
      </c>
      <c r="C2543" s="158"/>
      <c r="D2543" s="157" t="s">
        <v>5875</v>
      </c>
      <c r="E2543" s="163" t="s">
        <v>4770</v>
      </c>
      <c r="F2543" s="160" t="s">
        <v>4828</v>
      </c>
      <c r="G2543" s="160" t="s">
        <v>4765</v>
      </c>
      <c r="H2543" s="161">
        <v>655</v>
      </c>
      <c r="I2543" s="162">
        <v>28</v>
      </c>
      <c r="J2543" s="161">
        <v>838.4</v>
      </c>
      <c r="K2543" s="162">
        <v>22</v>
      </c>
      <c r="L2543" s="161">
        <v>184.44800000000001</v>
      </c>
      <c r="M2543" s="161">
        <v>839.44799999999998</v>
      </c>
      <c r="N2543" s="161">
        <v>1074</v>
      </c>
      <c r="O2543" s="156" t="str">
        <f t="shared" si="39"/>
        <v>VSP-MAG-025</v>
      </c>
    </row>
    <row r="2544" spans="1:15" ht="34.799999999999997">
      <c r="A2544" s="157" t="s">
        <v>8090</v>
      </c>
      <c r="B2544" s="157" t="s">
        <v>8091</v>
      </c>
      <c r="C2544" s="158"/>
      <c r="D2544" s="157" t="s">
        <v>5875</v>
      </c>
      <c r="E2544" s="163" t="s">
        <v>4770</v>
      </c>
      <c r="F2544" s="160" t="s">
        <v>4764</v>
      </c>
      <c r="G2544" s="160" t="s">
        <v>4765</v>
      </c>
      <c r="H2544" s="161">
        <v>90</v>
      </c>
      <c r="I2544" s="162">
        <v>28</v>
      </c>
      <c r="J2544" s="161">
        <v>115.2</v>
      </c>
      <c r="K2544" s="162">
        <v>22</v>
      </c>
      <c r="L2544" s="161">
        <v>25.344000000000001</v>
      </c>
      <c r="M2544" s="161">
        <v>115.34399999999999</v>
      </c>
      <c r="N2544" s="161">
        <v>148</v>
      </c>
      <c r="O2544" s="156" t="str">
        <f t="shared" si="39"/>
        <v>VSP-MAG-026</v>
      </c>
    </row>
    <row r="2545" spans="1:15" ht="34.799999999999997">
      <c r="A2545" s="157" t="s">
        <v>8092</v>
      </c>
      <c r="B2545" s="157" t="s">
        <v>8093</v>
      </c>
      <c r="C2545" s="158"/>
      <c r="D2545" s="157" t="s">
        <v>5875</v>
      </c>
      <c r="E2545" s="163" t="s">
        <v>4770</v>
      </c>
      <c r="F2545" s="160" t="s">
        <v>4764</v>
      </c>
      <c r="G2545" s="160" t="s">
        <v>4765</v>
      </c>
      <c r="H2545" s="161">
        <v>60</v>
      </c>
      <c r="I2545" s="162">
        <v>28</v>
      </c>
      <c r="J2545" s="161">
        <v>76.8</v>
      </c>
      <c r="K2545" s="162">
        <v>22</v>
      </c>
      <c r="L2545" s="161">
        <v>16.896000000000001</v>
      </c>
      <c r="M2545" s="161">
        <v>76.896000000000001</v>
      </c>
      <c r="N2545" s="161">
        <v>98</v>
      </c>
      <c r="O2545" s="156" t="str">
        <f t="shared" si="39"/>
        <v>VSP-MAG-027</v>
      </c>
    </row>
    <row r="2546" spans="1:15" ht="34.799999999999997">
      <c r="A2546" s="157" t="s">
        <v>8094</v>
      </c>
      <c r="B2546" s="157" t="s">
        <v>8095</v>
      </c>
      <c r="C2546" s="158"/>
      <c r="D2546" s="157" t="s">
        <v>5875</v>
      </c>
      <c r="E2546" s="163" t="s">
        <v>4770</v>
      </c>
      <c r="F2546" s="160" t="s">
        <v>4764</v>
      </c>
      <c r="G2546" s="160" t="s">
        <v>4765</v>
      </c>
      <c r="H2546" s="161">
        <v>100</v>
      </c>
      <c r="I2546" s="162">
        <v>18</v>
      </c>
      <c r="J2546" s="161">
        <v>118</v>
      </c>
      <c r="K2546" s="162">
        <v>22</v>
      </c>
      <c r="L2546" s="161">
        <v>25.96</v>
      </c>
      <c r="M2546" s="161">
        <v>125.96000000000001</v>
      </c>
      <c r="N2546" s="161">
        <v>149</v>
      </c>
      <c r="O2546" s="156" t="str">
        <f t="shared" si="39"/>
        <v>VSP-MAG-028</v>
      </c>
    </row>
    <row r="2547" spans="1:15" ht="34.799999999999997">
      <c r="A2547" s="157" t="s">
        <v>8096</v>
      </c>
      <c r="B2547" s="157" t="s">
        <v>8097</v>
      </c>
      <c r="C2547" s="158"/>
      <c r="D2547" s="157" t="s">
        <v>5875</v>
      </c>
      <c r="E2547" s="163" t="s">
        <v>4770</v>
      </c>
      <c r="F2547" s="160" t="s">
        <v>4828</v>
      </c>
      <c r="G2547" s="160" t="s">
        <v>4765</v>
      </c>
      <c r="H2547" s="161">
        <v>450</v>
      </c>
      <c r="I2547" s="162">
        <v>18</v>
      </c>
      <c r="J2547" s="161">
        <v>531</v>
      </c>
      <c r="K2547" s="162">
        <v>22</v>
      </c>
      <c r="L2547" s="161">
        <v>116.82000000000001</v>
      </c>
      <c r="M2547" s="161">
        <v>566.82000000000005</v>
      </c>
      <c r="N2547" s="161">
        <v>669</v>
      </c>
      <c r="O2547" s="156" t="str">
        <f t="shared" si="39"/>
        <v>VSP-MAG-029</v>
      </c>
    </row>
    <row r="2548" spans="1:15" ht="34.799999999999997">
      <c r="A2548" s="157" t="s">
        <v>8098</v>
      </c>
      <c r="B2548" s="157" t="s">
        <v>8099</v>
      </c>
      <c r="C2548" s="158"/>
      <c r="D2548" s="157" t="s">
        <v>5875</v>
      </c>
      <c r="E2548" s="163" t="s">
        <v>4770</v>
      </c>
      <c r="F2548" s="160" t="s">
        <v>4828</v>
      </c>
      <c r="G2548" s="160" t="s">
        <v>4765</v>
      </c>
      <c r="H2548" s="161">
        <v>450</v>
      </c>
      <c r="I2548" s="162">
        <v>18</v>
      </c>
      <c r="J2548" s="161">
        <v>531</v>
      </c>
      <c r="K2548" s="162">
        <v>22</v>
      </c>
      <c r="L2548" s="161">
        <v>116.82000000000001</v>
      </c>
      <c r="M2548" s="161">
        <v>566.82000000000005</v>
      </c>
      <c r="N2548" s="161">
        <v>669</v>
      </c>
      <c r="O2548" s="156" t="str">
        <f t="shared" si="39"/>
        <v>VSP-MAG-030</v>
      </c>
    </row>
    <row r="2549" spans="1:15" ht="34.799999999999997">
      <c r="A2549" s="157" t="s">
        <v>8100</v>
      </c>
      <c r="B2549" s="157" t="s">
        <v>8101</v>
      </c>
      <c r="C2549" s="158"/>
      <c r="D2549" s="157" t="s">
        <v>5875</v>
      </c>
      <c r="E2549" s="163" t="s">
        <v>4770</v>
      </c>
      <c r="F2549" s="160" t="s">
        <v>4828</v>
      </c>
      <c r="G2549" s="160" t="s">
        <v>4765</v>
      </c>
      <c r="H2549" s="161">
        <v>540</v>
      </c>
      <c r="I2549" s="162">
        <v>18</v>
      </c>
      <c r="J2549" s="161">
        <v>637.19999999999993</v>
      </c>
      <c r="K2549" s="162">
        <v>22</v>
      </c>
      <c r="L2549" s="161">
        <v>140.184</v>
      </c>
      <c r="M2549" s="161">
        <v>680.18399999999997</v>
      </c>
      <c r="N2549" s="161">
        <v>803</v>
      </c>
      <c r="O2549" s="156" t="str">
        <f t="shared" si="39"/>
        <v>VSP-MAG-031</v>
      </c>
    </row>
    <row r="2550" spans="1:15" ht="34.799999999999997">
      <c r="A2550" s="157" t="s">
        <v>8102</v>
      </c>
      <c r="B2550" s="157" t="s">
        <v>8103</v>
      </c>
      <c r="C2550" s="158"/>
      <c r="D2550" s="157" t="s">
        <v>5875</v>
      </c>
      <c r="E2550" s="163" t="s">
        <v>4770</v>
      </c>
      <c r="F2550" s="160" t="s">
        <v>4764</v>
      </c>
      <c r="G2550" s="160" t="s">
        <v>4765</v>
      </c>
      <c r="H2550" s="161">
        <v>195</v>
      </c>
      <c r="I2550" s="162">
        <v>18</v>
      </c>
      <c r="J2550" s="161">
        <v>230.1</v>
      </c>
      <c r="K2550" s="162">
        <v>22</v>
      </c>
      <c r="L2550" s="161">
        <v>50.622</v>
      </c>
      <c r="M2550" s="161">
        <v>245.62200000000001</v>
      </c>
      <c r="N2550" s="161">
        <v>290</v>
      </c>
      <c r="O2550" s="156" t="str">
        <f t="shared" si="39"/>
        <v>VSP-MAG-032</v>
      </c>
    </row>
    <row r="2551" spans="1:15" ht="34.799999999999997">
      <c r="A2551" s="157" t="s">
        <v>8104</v>
      </c>
      <c r="B2551" s="157" t="s">
        <v>8105</v>
      </c>
      <c r="C2551" s="158"/>
      <c r="D2551" s="157" t="s">
        <v>5875</v>
      </c>
      <c r="E2551" s="163" t="s">
        <v>4770</v>
      </c>
      <c r="F2551" s="160" t="s">
        <v>4828</v>
      </c>
      <c r="G2551" s="160" t="s">
        <v>4765</v>
      </c>
      <c r="H2551" s="161">
        <v>540</v>
      </c>
      <c r="I2551" s="162">
        <v>18</v>
      </c>
      <c r="J2551" s="161">
        <v>637.19999999999993</v>
      </c>
      <c r="K2551" s="162">
        <v>22</v>
      </c>
      <c r="L2551" s="161">
        <v>140.184</v>
      </c>
      <c r="M2551" s="161">
        <v>680.18399999999997</v>
      </c>
      <c r="N2551" s="161">
        <v>803</v>
      </c>
      <c r="O2551" s="156" t="str">
        <f t="shared" si="39"/>
        <v>VSP-MAG-033</v>
      </c>
    </row>
    <row r="2552" spans="1:15" ht="34.799999999999997">
      <c r="A2552" s="157" t="s">
        <v>8106</v>
      </c>
      <c r="B2552" s="157" t="s">
        <v>8107</v>
      </c>
      <c r="C2552" s="158"/>
      <c r="D2552" s="157" t="s">
        <v>5875</v>
      </c>
      <c r="E2552" s="163" t="s">
        <v>4770</v>
      </c>
      <c r="F2552" s="160" t="s">
        <v>4764</v>
      </c>
      <c r="G2552" s="160" t="s">
        <v>4765</v>
      </c>
      <c r="H2552" s="161">
        <v>100</v>
      </c>
      <c r="I2552" s="162">
        <v>28</v>
      </c>
      <c r="J2552" s="161">
        <v>128</v>
      </c>
      <c r="K2552" s="162">
        <v>22</v>
      </c>
      <c r="L2552" s="161">
        <v>28.16</v>
      </c>
      <c r="M2552" s="161">
        <v>128.16</v>
      </c>
      <c r="N2552" s="161">
        <v>164</v>
      </c>
      <c r="O2552" s="156" t="str">
        <f t="shared" si="39"/>
        <v>VSP-MAG-034</v>
      </c>
    </row>
    <row r="2553" spans="1:15" ht="34.799999999999997">
      <c r="A2553" s="157" t="s">
        <v>8108</v>
      </c>
      <c r="B2553" s="157" t="s">
        <v>8109</v>
      </c>
      <c r="C2553" s="158"/>
      <c r="D2553" s="157" t="s">
        <v>5875</v>
      </c>
      <c r="E2553" s="163" t="s">
        <v>4770</v>
      </c>
      <c r="F2553" s="160" t="s">
        <v>4828</v>
      </c>
      <c r="G2553" s="160" t="s">
        <v>4765</v>
      </c>
      <c r="H2553" s="161">
        <v>465</v>
      </c>
      <c r="I2553" s="162">
        <v>28</v>
      </c>
      <c r="J2553" s="161">
        <v>595.20000000000005</v>
      </c>
      <c r="K2553" s="162">
        <v>22</v>
      </c>
      <c r="L2553" s="161">
        <v>130.94400000000002</v>
      </c>
      <c r="M2553" s="161">
        <v>595.94399999999996</v>
      </c>
      <c r="N2553" s="161">
        <v>763</v>
      </c>
      <c r="O2553" s="156" t="str">
        <f t="shared" si="39"/>
        <v>VSP-MAG-035</v>
      </c>
    </row>
    <row r="2554" spans="1:15" ht="34.799999999999997">
      <c r="A2554" s="157" t="s">
        <v>8110</v>
      </c>
      <c r="B2554" s="157" t="s">
        <v>8111</v>
      </c>
      <c r="C2554" s="158"/>
      <c r="D2554" s="157" t="s">
        <v>5875</v>
      </c>
      <c r="E2554" s="163" t="s">
        <v>4770</v>
      </c>
      <c r="F2554" s="160" t="s">
        <v>4764</v>
      </c>
      <c r="G2554" s="160" t="s">
        <v>4765</v>
      </c>
      <c r="H2554" s="161">
        <v>110</v>
      </c>
      <c r="I2554" s="162">
        <v>28</v>
      </c>
      <c r="J2554" s="161">
        <v>140.80000000000001</v>
      </c>
      <c r="K2554" s="162">
        <v>22</v>
      </c>
      <c r="L2554" s="161">
        <v>30.976000000000003</v>
      </c>
      <c r="M2554" s="161">
        <v>140.976</v>
      </c>
      <c r="N2554" s="161">
        <v>180</v>
      </c>
      <c r="O2554" s="156" t="str">
        <f t="shared" si="39"/>
        <v>VSP-MAG-036</v>
      </c>
    </row>
    <row r="2555" spans="1:15" ht="34.799999999999997">
      <c r="A2555" s="157" t="s">
        <v>8112</v>
      </c>
      <c r="B2555" s="157" t="s">
        <v>8113</v>
      </c>
      <c r="C2555" s="158"/>
      <c r="D2555" s="157" t="s">
        <v>5875</v>
      </c>
      <c r="E2555" s="163" t="s">
        <v>4770</v>
      </c>
      <c r="F2555" s="160" t="s">
        <v>4764</v>
      </c>
      <c r="G2555" s="160" t="s">
        <v>4765</v>
      </c>
      <c r="H2555" s="161">
        <v>105</v>
      </c>
      <c r="I2555" s="162">
        <v>28</v>
      </c>
      <c r="J2555" s="161">
        <v>134.4</v>
      </c>
      <c r="K2555" s="162">
        <v>22</v>
      </c>
      <c r="L2555" s="161">
        <v>29.568000000000001</v>
      </c>
      <c r="M2555" s="161">
        <v>134.56800000000001</v>
      </c>
      <c r="N2555" s="161">
        <v>172</v>
      </c>
      <c r="O2555" s="156" t="str">
        <f t="shared" si="39"/>
        <v>VSP-MAG-037</v>
      </c>
    </row>
    <row r="2556" spans="1:15" ht="34.799999999999997">
      <c r="A2556" s="157" t="s">
        <v>8114</v>
      </c>
      <c r="B2556" s="157" t="s">
        <v>8115</v>
      </c>
      <c r="C2556" s="158"/>
      <c r="D2556" s="157" t="s">
        <v>5875</v>
      </c>
      <c r="E2556" s="163" t="s">
        <v>4770</v>
      </c>
      <c r="F2556" s="160" t="s">
        <v>4764</v>
      </c>
      <c r="G2556" s="160" t="s">
        <v>4765</v>
      </c>
      <c r="H2556" s="161">
        <v>155</v>
      </c>
      <c r="I2556" s="162">
        <v>28</v>
      </c>
      <c r="J2556" s="161">
        <v>198.4</v>
      </c>
      <c r="K2556" s="162">
        <v>22</v>
      </c>
      <c r="L2556" s="161">
        <v>43.648000000000003</v>
      </c>
      <c r="M2556" s="161">
        <v>198.648</v>
      </c>
      <c r="N2556" s="161">
        <v>254</v>
      </c>
      <c r="O2556" s="156" t="str">
        <f t="shared" si="39"/>
        <v>VSP-MAG-038</v>
      </c>
    </row>
    <row r="2557" spans="1:15" ht="34.799999999999997">
      <c r="A2557" s="157" t="s">
        <v>8116</v>
      </c>
      <c r="B2557" s="157" t="s">
        <v>8117</v>
      </c>
      <c r="C2557" s="158"/>
      <c r="D2557" s="157" t="s">
        <v>5875</v>
      </c>
      <c r="E2557" s="163" t="s">
        <v>4770</v>
      </c>
      <c r="F2557" s="160" t="s">
        <v>4764</v>
      </c>
      <c r="G2557" s="160" t="s">
        <v>4767</v>
      </c>
      <c r="H2557" s="161">
        <v>105</v>
      </c>
      <c r="I2557" s="162">
        <v>28</v>
      </c>
      <c r="J2557" s="161">
        <v>134.4</v>
      </c>
      <c r="K2557" s="162">
        <v>22</v>
      </c>
      <c r="L2557" s="161">
        <v>29.568000000000001</v>
      </c>
      <c r="M2557" s="161">
        <v>134.56800000000001</v>
      </c>
      <c r="N2557" s="161">
        <v>172</v>
      </c>
      <c r="O2557" s="156" t="str">
        <f t="shared" si="39"/>
        <v>VSP-MAG-039</v>
      </c>
    </row>
    <row r="2558" spans="1:15" ht="34.799999999999997">
      <c r="A2558" s="157" t="s">
        <v>8118</v>
      </c>
      <c r="B2558" s="157" t="s">
        <v>8119</v>
      </c>
      <c r="C2558" s="158"/>
      <c r="D2558" s="157" t="s">
        <v>5875</v>
      </c>
      <c r="E2558" s="163" t="s">
        <v>4770</v>
      </c>
      <c r="F2558" s="160" t="s">
        <v>4764</v>
      </c>
      <c r="G2558" s="160" t="s">
        <v>4767</v>
      </c>
      <c r="H2558" s="161">
        <v>105</v>
      </c>
      <c r="I2558" s="162">
        <v>28</v>
      </c>
      <c r="J2558" s="161">
        <v>134.4</v>
      </c>
      <c r="K2558" s="162">
        <v>22</v>
      </c>
      <c r="L2558" s="161">
        <v>29.568000000000001</v>
      </c>
      <c r="M2558" s="161">
        <v>134.56800000000001</v>
      </c>
      <c r="N2558" s="161">
        <v>172</v>
      </c>
      <c r="O2558" s="156" t="str">
        <f t="shared" si="39"/>
        <v>VSP-MAG-040</v>
      </c>
    </row>
    <row r="2559" spans="1:15" ht="34.799999999999997">
      <c r="A2559" s="157" t="s">
        <v>8120</v>
      </c>
      <c r="B2559" s="157" t="s">
        <v>8121</v>
      </c>
      <c r="C2559" s="158"/>
      <c r="D2559" s="157" t="s">
        <v>5875</v>
      </c>
      <c r="E2559" s="163" t="s">
        <v>4770</v>
      </c>
      <c r="F2559" s="160" t="s">
        <v>4764</v>
      </c>
      <c r="G2559" s="160" t="s">
        <v>4765</v>
      </c>
      <c r="H2559" s="161">
        <v>105</v>
      </c>
      <c r="I2559" s="162">
        <v>28</v>
      </c>
      <c r="J2559" s="161">
        <v>134.4</v>
      </c>
      <c r="K2559" s="162">
        <v>22</v>
      </c>
      <c r="L2559" s="161">
        <v>29.568000000000001</v>
      </c>
      <c r="M2559" s="161">
        <v>134.56800000000001</v>
      </c>
      <c r="N2559" s="161">
        <v>172</v>
      </c>
      <c r="O2559" s="156" t="str">
        <f t="shared" si="39"/>
        <v>VSP-MAG-041</v>
      </c>
    </row>
    <row r="2560" spans="1:15" ht="34.799999999999997">
      <c r="A2560" s="157" t="s">
        <v>8122</v>
      </c>
      <c r="B2560" s="157" t="s">
        <v>8123</v>
      </c>
      <c r="C2560" s="158"/>
      <c r="D2560" s="157" t="s">
        <v>5875</v>
      </c>
      <c r="E2560" s="163" t="s">
        <v>4770</v>
      </c>
      <c r="F2560" s="160" t="s">
        <v>4828</v>
      </c>
      <c r="G2560" s="160" t="s">
        <v>4765</v>
      </c>
      <c r="H2560" s="161">
        <v>465</v>
      </c>
      <c r="I2560" s="162">
        <v>28</v>
      </c>
      <c r="J2560" s="161">
        <v>595.20000000000005</v>
      </c>
      <c r="K2560" s="162">
        <v>22</v>
      </c>
      <c r="L2560" s="161">
        <v>130.94400000000002</v>
      </c>
      <c r="M2560" s="161">
        <v>595.94399999999996</v>
      </c>
      <c r="N2560" s="161">
        <v>763</v>
      </c>
      <c r="O2560" s="156" t="str">
        <f t="shared" si="39"/>
        <v>VSP-MAG-042</v>
      </c>
    </row>
    <row r="2561" spans="1:15" ht="34.799999999999997">
      <c r="A2561" s="157" t="s">
        <v>8124</v>
      </c>
      <c r="B2561" s="157" t="s">
        <v>8125</v>
      </c>
      <c r="C2561" s="158"/>
      <c r="D2561" s="157" t="s">
        <v>5875</v>
      </c>
      <c r="E2561" s="163" t="s">
        <v>4770</v>
      </c>
      <c r="F2561" s="160" t="s">
        <v>4764</v>
      </c>
      <c r="G2561" s="160" t="s">
        <v>4765</v>
      </c>
      <c r="H2561" s="161">
        <v>40</v>
      </c>
      <c r="I2561" s="162">
        <v>28</v>
      </c>
      <c r="J2561" s="161">
        <v>51.2</v>
      </c>
      <c r="K2561" s="162">
        <v>22</v>
      </c>
      <c r="L2561" s="161">
        <v>11.264000000000001</v>
      </c>
      <c r="M2561" s="161">
        <v>51.264000000000003</v>
      </c>
      <c r="N2561" s="161">
        <v>66</v>
      </c>
      <c r="O2561" s="156" t="str">
        <f t="shared" si="39"/>
        <v>VSP-MAG-043</v>
      </c>
    </row>
    <row r="2562" spans="1:15" ht="34.799999999999997">
      <c r="A2562" s="157" t="s">
        <v>8126</v>
      </c>
      <c r="B2562" s="157" t="s">
        <v>8127</v>
      </c>
      <c r="C2562" s="158"/>
      <c r="D2562" s="157" t="s">
        <v>5875</v>
      </c>
      <c r="E2562" s="163" t="s">
        <v>4770</v>
      </c>
      <c r="F2562" s="160" t="s">
        <v>4828</v>
      </c>
      <c r="G2562" s="160" t="s">
        <v>4765</v>
      </c>
      <c r="H2562" s="161">
        <v>1495</v>
      </c>
      <c r="I2562" s="162">
        <v>28</v>
      </c>
      <c r="J2562" s="161">
        <v>1914</v>
      </c>
      <c r="K2562" s="162">
        <v>22</v>
      </c>
      <c r="L2562" s="161">
        <v>420.99200000000002</v>
      </c>
      <c r="M2562" s="161">
        <v>1916</v>
      </c>
      <c r="N2562" s="161">
        <v>2452</v>
      </c>
      <c r="O2562" s="156" t="str">
        <f t="shared" ref="O2562:O2625" si="40">VLOOKUP(A2562,Old,1,FALSE)</f>
        <v>VSP-MAG-044</v>
      </c>
    </row>
    <row r="2563" spans="1:15" ht="34.799999999999997">
      <c r="A2563" s="157" t="s">
        <v>8128</v>
      </c>
      <c r="B2563" s="157" t="s">
        <v>8129</v>
      </c>
      <c r="C2563" s="158"/>
      <c r="D2563" s="157" t="s">
        <v>5875</v>
      </c>
      <c r="E2563" s="163" t="s">
        <v>4770</v>
      </c>
      <c r="F2563" s="160" t="s">
        <v>4764</v>
      </c>
      <c r="G2563" s="160" t="s">
        <v>4765</v>
      </c>
      <c r="H2563" s="161">
        <v>370</v>
      </c>
      <c r="I2563" s="162">
        <v>28</v>
      </c>
      <c r="J2563" s="161">
        <v>473.6</v>
      </c>
      <c r="K2563" s="162">
        <v>22</v>
      </c>
      <c r="L2563" s="161">
        <v>104.19200000000001</v>
      </c>
      <c r="M2563" s="161">
        <v>474.19200000000001</v>
      </c>
      <c r="N2563" s="161">
        <v>607</v>
      </c>
      <c r="O2563" s="156" t="str">
        <f t="shared" si="40"/>
        <v>VSP-MAG-045</v>
      </c>
    </row>
    <row r="2564" spans="1:15" ht="34.799999999999997">
      <c r="A2564" s="157" t="s">
        <v>8130</v>
      </c>
      <c r="B2564" s="157" t="s">
        <v>8131</v>
      </c>
      <c r="C2564" s="158"/>
      <c r="D2564" s="157" t="s">
        <v>5875</v>
      </c>
      <c r="E2564" s="163" t="s">
        <v>4770</v>
      </c>
      <c r="F2564" s="160" t="s">
        <v>4764</v>
      </c>
      <c r="G2564" s="160" t="s">
        <v>4765</v>
      </c>
      <c r="H2564" s="161">
        <v>80</v>
      </c>
      <c r="I2564" s="162">
        <v>28</v>
      </c>
      <c r="J2564" s="161">
        <v>102.4</v>
      </c>
      <c r="K2564" s="162">
        <v>22</v>
      </c>
      <c r="L2564" s="161">
        <v>22.528000000000002</v>
      </c>
      <c r="M2564" s="161">
        <v>102.52800000000001</v>
      </c>
      <c r="N2564" s="161">
        <v>131</v>
      </c>
      <c r="O2564" s="156" t="str">
        <f t="shared" si="40"/>
        <v>VSP-MAG-046</v>
      </c>
    </row>
    <row r="2565" spans="1:15" ht="34.799999999999997">
      <c r="A2565" s="157" t="s">
        <v>8132</v>
      </c>
      <c r="B2565" s="157" t="s">
        <v>8133</v>
      </c>
      <c r="C2565" s="158"/>
      <c r="D2565" s="157" t="s">
        <v>5875</v>
      </c>
      <c r="E2565" s="163" t="s">
        <v>4770</v>
      </c>
      <c r="F2565" s="160" t="s">
        <v>4764</v>
      </c>
      <c r="G2565" s="160" t="s">
        <v>4765</v>
      </c>
      <c r="H2565" s="161">
        <v>390</v>
      </c>
      <c r="I2565" s="162">
        <v>28</v>
      </c>
      <c r="J2565" s="161">
        <v>499.2</v>
      </c>
      <c r="K2565" s="162">
        <v>22</v>
      </c>
      <c r="L2565" s="161">
        <v>109.824</v>
      </c>
      <c r="M2565" s="161">
        <v>499.82400000000001</v>
      </c>
      <c r="N2565" s="161">
        <v>640</v>
      </c>
      <c r="O2565" s="156" t="str">
        <f t="shared" si="40"/>
        <v>VSP-MAG-048</v>
      </c>
    </row>
    <row r="2566" spans="1:15" ht="34.799999999999997">
      <c r="A2566" s="157" t="s">
        <v>8134</v>
      </c>
      <c r="B2566" s="157" t="s">
        <v>8135</v>
      </c>
      <c r="C2566" s="158"/>
      <c r="D2566" s="157" t="s">
        <v>5875</v>
      </c>
      <c r="E2566" s="163" t="s">
        <v>4770</v>
      </c>
      <c r="F2566" s="160" t="s">
        <v>4764</v>
      </c>
      <c r="G2566" s="160" t="s">
        <v>4765</v>
      </c>
      <c r="H2566" s="161">
        <v>195</v>
      </c>
      <c r="I2566" s="162">
        <v>28</v>
      </c>
      <c r="J2566" s="161">
        <v>249.6</v>
      </c>
      <c r="K2566" s="162">
        <v>22</v>
      </c>
      <c r="L2566" s="161">
        <v>54.911999999999999</v>
      </c>
      <c r="M2566" s="161">
        <v>249.91200000000001</v>
      </c>
      <c r="N2566" s="161">
        <v>320</v>
      </c>
      <c r="O2566" s="156" t="str">
        <f t="shared" si="40"/>
        <v>VSP-MAG-049</v>
      </c>
    </row>
    <row r="2567" spans="1:15" ht="34.799999999999997">
      <c r="A2567" s="157" t="s">
        <v>8136</v>
      </c>
      <c r="B2567" s="157" t="s">
        <v>8137</v>
      </c>
      <c r="C2567" s="158"/>
      <c r="D2567" s="157" t="s">
        <v>5875</v>
      </c>
      <c r="E2567" s="163" t="s">
        <v>4770</v>
      </c>
      <c r="F2567" s="160" t="s">
        <v>4764</v>
      </c>
      <c r="G2567" s="160" t="s">
        <v>4765</v>
      </c>
      <c r="H2567" s="161">
        <v>80</v>
      </c>
      <c r="I2567" s="162">
        <v>28</v>
      </c>
      <c r="J2567" s="161">
        <v>102.4</v>
      </c>
      <c r="K2567" s="162">
        <v>22</v>
      </c>
      <c r="L2567" s="161">
        <v>22.528000000000002</v>
      </c>
      <c r="M2567" s="161">
        <v>102.52800000000001</v>
      </c>
      <c r="N2567" s="161">
        <v>131</v>
      </c>
      <c r="O2567" s="156" t="str">
        <f t="shared" si="40"/>
        <v>VSP-MAG-050</v>
      </c>
    </row>
    <row r="2568" spans="1:15" ht="34.799999999999997">
      <c r="A2568" s="157" t="s">
        <v>8138</v>
      </c>
      <c r="B2568" s="157" t="s">
        <v>8139</v>
      </c>
      <c r="C2568" s="158"/>
      <c r="D2568" s="157" t="s">
        <v>5875</v>
      </c>
      <c r="E2568" s="163" t="s">
        <v>4770</v>
      </c>
      <c r="F2568" s="160" t="s">
        <v>4764</v>
      </c>
      <c r="G2568" s="160" t="s">
        <v>4765</v>
      </c>
      <c r="H2568" s="161">
        <v>120</v>
      </c>
      <c r="I2568" s="162">
        <v>28</v>
      </c>
      <c r="J2568" s="161">
        <v>153.6</v>
      </c>
      <c r="K2568" s="162">
        <v>22</v>
      </c>
      <c r="L2568" s="161">
        <v>33.792000000000002</v>
      </c>
      <c r="M2568" s="161">
        <v>153.792</v>
      </c>
      <c r="N2568" s="161">
        <v>197</v>
      </c>
      <c r="O2568" s="156" t="str">
        <f t="shared" si="40"/>
        <v>VSP-MAG-051</v>
      </c>
    </row>
    <row r="2569" spans="1:15" ht="34.799999999999997">
      <c r="A2569" s="157" t="s">
        <v>8140</v>
      </c>
      <c r="B2569" s="157" t="s">
        <v>8141</v>
      </c>
      <c r="C2569" s="158"/>
      <c r="D2569" s="157" t="s">
        <v>5875</v>
      </c>
      <c r="E2569" s="163" t="s">
        <v>4770</v>
      </c>
      <c r="F2569" s="160" t="s">
        <v>4764</v>
      </c>
      <c r="G2569" s="160" t="s">
        <v>4765</v>
      </c>
      <c r="H2569" s="161">
        <v>120</v>
      </c>
      <c r="I2569" s="162">
        <v>28</v>
      </c>
      <c r="J2569" s="161">
        <v>153.6</v>
      </c>
      <c r="K2569" s="162">
        <v>22</v>
      </c>
      <c r="L2569" s="161">
        <v>33.792000000000002</v>
      </c>
      <c r="M2569" s="161">
        <v>153.792</v>
      </c>
      <c r="N2569" s="161">
        <v>197</v>
      </c>
      <c r="O2569" s="156" t="str">
        <f t="shared" si="40"/>
        <v>VSP-MAG-052</v>
      </c>
    </row>
    <row r="2570" spans="1:15" ht="34.799999999999997">
      <c r="A2570" s="157" t="s">
        <v>8142</v>
      </c>
      <c r="B2570" s="157" t="s">
        <v>8143</v>
      </c>
      <c r="C2570" s="158"/>
      <c r="D2570" s="157" t="s">
        <v>5875</v>
      </c>
      <c r="E2570" s="163" t="s">
        <v>4770</v>
      </c>
      <c r="F2570" s="160" t="s">
        <v>4764</v>
      </c>
      <c r="G2570" s="160" t="s">
        <v>4765</v>
      </c>
      <c r="H2570" s="161">
        <v>120</v>
      </c>
      <c r="I2570" s="162">
        <v>28</v>
      </c>
      <c r="J2570" s="161">
        <v>153.6</v>
      </c>
      <c r="K2570" s="162">
        <v>22</v>
      </c>
      <c r="L2570" s="161">
        <v>33.792000000000002</v>
      </c>
      <c r="M2570" s="161">
        <v>153.792</v>
      </c>
      <c r="N2570" s="161">
        <v>197</v>
      </c>
      <c r="O2570" s="156" t="str">
        <f t="shared" si="40"/>
        <v>VSP-MAG-053</v>
      </c>
    </row>
    <row r="2571" spans="1:15" ht="34.799999999999997">
      <c r="A2571" s="157" t="s">
        <v>8144</v>
      </c>
      <c r="B2571" s="157" t="s">
        <v>8145</v>
      </c>
      <c r="C2571" s="158"/>
      <c r="D2571" s="157" t="s">
        <v>5875</v>
      </c>
      <c r="E2571" s="163" t="s">
        <v>4770</v>
      </c>
      <c r="F2571" s="160" t="s">
        <v>4764</v>
      </c>
      <c r="G2571" s="160" t="s">
        <v>4765</v>
      </c>
      <c r="H2571" s="161">
        <v>120</v>
      </c>
      <c r="I2571" s="162">
        <v>28</v>
      </c>
      <c r="J2571" s="161">
        <v>153.6</v>
      </c>
      <c r="K2571" s="162">
        <v>22</v>
      </c>
      <c r="L2571" s="161">
        <v>33.792000000000002</v>
      </c>
      <c r="M2571" s="161">
        <v>153.792</v>
      </c>
      <c r="N2571" s="161">
        <v>197</v>
      </c>
      <c r="O2571" s="156" t="str">
        <f t="shared" si="40"/>
        <v>VSP-MAG-054</v>
      </c>
    </row>
    <row r="2572" spans="1:15" ht="34.799999999999997">
      <c r="A2572" s="157" t="s">
        <v>8146</v>
      </c>
      <c r="B2572" s="157" t="s">
        <v>8147</v>
      </c>
      <c r="C2572" s="158"/>
      <c r="D2572" s="157" t="s">
        <v>5875</v>
      </c>
      <c r="E2572" s="163" t="s">
        <v>4770</v>
      </c>
      <c r="F2572" s="160" t="s">
        <v>4764</v>
      </c>
      <c r="G2572" s="160" t="s">
        <v>4765</v>
      </c>
      <c r="H2572" s="161">
        <v>80</v>
      </c>
      <c r="I2572" s="162">
        <v>28</v>
      </c>
      <c r="J2572" s="161">
        <v>102.4</v>
      </c>
      <c r="K2572" s="162">
        <v>22</v>
      </c>
      <c r="L2572" s="161">
        <v>22.528000000000002</v>
      </c>
      <c r="M2572" s="161">
        <v>102.52800000000001</v>
      </c>
      <c r="N2572" s="161">
        <v>131</v>
      </c>
      <c r="O2572" s="156" t="str">
        <f t="shared" si="40"/>
        <v>VSP-MAG-055</v>
      </c>
    </row>
    <row r="2573" spans="1:15" ht="34.799999999999997">
      <c r="A2573" s="157" t="s">
        <v>8148</v>
      </c>
      <c r="B2573" s="157" t="s">
        <v>8149</v>
      </c>
      <c r="C2573" s="158"/>
      <c r="D2573" s="157" t="s">
        <v>5875</v>
      </c>
      <c r="E2573" s="163" t="s">
        <v>4770</v>
      </c>
      <c r="F2573" s="160" t="s">
        <v>4828</v>
      </c>
      <c r="G2573" s="160" t="s">
        <v>4765</v>
      </c>
      <c r="H2573" s="161">
        <v>400</v>
      </c>
      <c r="I2573" s="162">
        <v>28</v>
      </c>
      <c r="J2573" s="161">
        <v>512</v>
      </c>
      <c r="K2573" s="162">
        <v>22</v>
      </c>
      <c r="L2573" s="161">
        <v>112.64</v>
      </c>
      <c r="M2573" s="161">
        <v>512.64</v>
      </c>
      <c r="N2573" s="161">
        <v>656</v>
      </c>
      <c r="O2573" s="156" t="str">
        <f t="shared" si="40"/>
        <v>VSP-MAG-056</v>
      </c>
    </row>
    <row r="2574" spans="1:15" ht="34.799999999999997">
      <c r="A2574" s="157" t="s">
        <v>8150</v>
      </c>
      <c r="B2574" s="157" t="s">
        <v>8151</v>
      </c>
      <c r="C2574" s="158"/>
      <c r="D2574" s="157" t="s">
        <v>5875</v>
      </c>
      <c r="E2574" s="163" t="s">
        <v>4770</v>
      </c>
      <c r="F2574" s="160" t="s">
        <v>4828</v>
      </c>
      <c r="G2574" s="160" t="s">
        <v>4765</v>
      </c>
      <c r="H2574" s="161">
        <v>410</v>
      </c>
      <c r="I2574" s="162">
        <v>28</v>
      </c>
      <c r="J2574" s="161">
        <v>524.79999999999995</v>
      </c>
      <c r="K2574" s="162">
        <v>22</v>
      </c>
      <c r="L2574" s="161">
        <v>115.45599999999999</v>
      </c>
      <c r="M2574" s="161">
        <v>525.45600000000002</v>
      </c>
      <c r="N2574" s="161">
        <v>673</v>
      </c>
      <c r="O2574" s="156" t="str">
        <f t="shared" si="40"/>
        <v>VSP-MAG-057</v>
      </c>
    </row>
    <row r="2575" spans="1:15" ht="34.799999999999997">
      <c r="A2575" s="157" t="s">
        <v>8152</v>
      </c>
      <c r="B2575" s="157" t="s">
        <v>8153</v>
      </c>
      <c r="C2575" s="158"/>
      <c r="D2575" s="157" t="s">
        <v>5875</v>
      </c>
      <c r="E2575" s="163" t="s">
        <v>4770</v>
      </c>
      <c r="F2575" s="160" t="s">
        <v>4828</v>
      </c>
      <c r="G2575" s="160" t="s">
        <v>4765</v>
      </c>
      <c r="H2575" s="161">
        <v>400</v>
      </c>
      <c r="I2575" s="162">
        <v>28</v>
      </c>
      <c r="J2575" s="161">
        <v>512</v>
      </c>
      <c r="K2575" s="162">
        <v>22</v>
      </c>
      <c r="L2575" s="161">
        <v>112.64</v>
      </c>
      <c r="M2575" s="161">
        <v>512.64</v>
      </c>
      <c r="N2575" s="161">
        <v>656</v>
      </c>
      <c r="O2575" s="156" t="str">
        <f t="shared" si="40"/>
        <v>VSP-MAG-058</v>
      </c>
    </row>
    <row r="2576" spans="1:15" ht="34.799999999999997">
      <c r="A2576" s="157" t="s">
        <v>8154</v>
      </c>
      <c r="B2576" s="157" t="s">
        <v>8155</v>
      </c>
      <c r="C2576" s="158"/>
      <c r="D2576" s="157" t="s">
        <v>5875</v>
      </c>
      <c r="E2576" s="163" t="s">
        <v>4770</v>
      </c>
      <c r="F2576" s="160" t="s">
        <v>4828</v>
      </c>
      <c r="G2576" s="160" t="s">
        <v>4765</v>
      </c>
      <c r="H2576" s="161">
        <v>400</v>
      </c>
      <c r="I2576" s="162">
        <v>28</v>
      </c>
      <c r="J2576" s="161">
        <v>512</v>
      </c>
      <c r="K2576" s="162">
        <v>22</v>
      </c>
      <c r="L2576" s="161">
        <v>112.64</v>
      </c>
      <c r="M2576" s="161">
        <v>512.64</v>
      </c>
      <c r="N2576" s="161">
        <v>656</v>
      </c>
      <c r="O2576" s="156" t="str">
        <f t="shared" si="40"/>
        <v>VSP-MAG-059</v>
      </c>
    </row>
    <row r="2577" spans="1:15" ht="34.799999999999997">
      <c r="A2577" s="157" t="s">
        <v>8156</v>
      </c>
      <c r="B2577" s="157" t="s">
        <v>8157</v>
      </c>
      <c r="C2577" s="158"/>
      <c r="D2577" s="157" t="s">
        <v>5875</v>
      </c>
      <c r="E2577" s="163" t="s">
        <v>4770</v>
      </c>
      <c r="F2577" s="160" t="s">
        <v>4828</v>
      </c>
      <c r="G2577" s="160" t="s">
        <v>4765</v>
      </c>
      <c r="H2577" s="161">
        <v>400</v>
      </c>
      <c r="I2577" s="162">
        <v>28</v>
      </c>
      <c r="J2577" s="161">
        <v>512</v>
      </c>
      <c r="K2577" s="162">
        <v>22</v>
      </c>
      <c r="L2577" s="161">
        <v>112.64</v>
      </c>
      <c r="M2577" s="161">
        <v>512.64</v>
      </c>
      <c r="N2577" s="161">
        <v>656</v>
      </c>
      <c r="O2577" s="156" t="str">
        <f t="shared" si="40"/>
        <v>VSP-MAG-060</v>
      </c>
    </row>
    <row r="2578" spans="1:15" ht="34.799999999999997">
      <c r="A2578" s="157" t="s">
        <v>8158</v>
      </c>
      <c r="B2578" s="157" t="s">
        <v>8159</v>
      </c>
      <c r="C2578" s="158"/>
      <c r="D2578" s="157" t="s">
        <v>5875</v>
      </c>
      <c r="E2578" s="163" t="s">
        <v>4770</v>
      </c>
      <c r="F2578" s="160" t="s">
        <v>4828</v>
      </c>
      <c r="G2578" s="160" t="s">
        <v>4765</v>
      </c>
      <c r="H2578" s="161">
        <v>405</v>
      </c>
      <c r="I2578" s="162">
        <v>28</v>
      </c>
      <c r="J2578" s="161">
        <v>518.4</v>
      </c>
      <c r="K2578" s="162">
        <v>22</v>
      </c>
      <c r="L2578" s="161">
        <v>114.048</v>
      </c>
      <c r="M2578" s="161">
        <v>519.048</v>
      </c>
      <c r="N2578" s="161">
        <v>664</v>
      </c>
      <c r="O2578" s="156" t="str">
        <f t="shared" si="40"/>
        <v>VSP-MAG-061</v>
      </c>
    </row>
    <row r="2579" spans="1:15" ht="34.799999999999997">
      <c r="A2579" s="157" t="s">
        <v>8160</v>
      </c>
      <c r="B2579" s="157" t="s">
        <v>8161</v>
      </c>
      <c r="C2579" s="158"/>
      <c r="D2579" s="157" t="s">
        <v>5875</v>
      </c>
      <c r="E2579" s="163" t="s">
        <v>4770</v>
      </c>
      <c r="F2579" s="160" t="s">
        <v>4828</v>
      </c>
      <c r="G2579" s="160" t="s">
        <v>4765</v>
      </c>
      <c r="H2579" s="161">
        <v>400</v>
      </c>
      <c r="I2579" s="162">
        <v>28</v>
      </c>
      <c r="J2579" s="161">
        <v>512</v>
      </c>
      <c r="K2579" s="162">
        <v>22</v>
      </c>
      <c r="L2579" s="161">
        <v>112.64</v>
      </c>
      <c r="M2579" s="161">
        <v>512.64</v>
      </c>
      <c r="N2579" s="161">
        <v>656</v>
      </c>
      <c r="O2579" s="156" t="str">
        <f t="shared" si="40"/>
        <v>VSP-MAG-062</v>
      </c>
    </row>
    <row r="2580" spans="1:15" ht="34.799999999999997">
      <c r="A2580" s="157" t="s">
        <v>8162</v>
      </c>
      <c r="B2580" s="157" t="s">
        <v>8163</v>
      </c>
      <c r="C2580" s="158"/>
      <c r="D2580" s="157" t="s">
        <v>5875</v>
      </c>
      <c r="E2580" s="163" t="s">
        <v>4770</v>
      </c>
      <c r="F2580" s="160" t="s">
        <v>4828</v>
      </c>
      <c r="G2580" s="160" t="s">
        <v>4765</v>
      </c>
      <c r="H2580" s="161">
        <v>400</v>
      </c>
      <c r="I2580" s="162">
        <v>28</v>
      </c>
      <c r="J2580" s="161">
        <v>512</v>
      </c>
      <c r="K2580" s="162">
        <v>22</v>
      </c>
      <c r="L2580" s="161">
        <v>112.64</v>
      </c>
      <c r="M2580" s="161">
        <v>512.64</v>
      </c>
      <c r="N2580" s="161">
        <v>656</v>
      </c>
      <c r="O2580" s="156" t="str">
        <f t="shared" si="40"/>
        <v>VSP-MAG-063</v>
      </c>
    </row>
    <row r="2581" spans="1:15" ht="34.799999999999997">
      <c r="A2581" s="157" t="s">
        <v>8164</v>
      </c>
      <c r="B2581" s="157" t="s">
        <v>8165</v>
      </c>
      <c r="C2581" s="158"/>
      <c r="D2581" s="157" t="s">
        <v>5875</v>
      </c>
      <c r="E2581" s="163" t="s">
        <v>4770</v>
      </c>
      <c r="F2581" s="160" t="s">
        <v>4764</v>
      </c>
      <c r="G2581" s="160" t="s">
        <v>4765</v>
      </c>
      <c r="H2581" s="161">
        <v>120</v>
      </c>
      <c r="I2581" s="162">
        <v>28</v>
      </c>
      <c r="J2581" s="161">
        <v>153.6</v>
      </c>
      <c r="K2581" s="162">
        <v>22</v>
      </c>
      <c r="L2581" s="161">
        <v>33.792000000000002</v>
      </c>
      <c r="M2581" s="161">
        <v>153.792</v>
      </c>
      <c r="N2581" s="161">
        <v>197</v>
      </c>
      <c r="O2581" s="156" t="str">
        <f t="shared" si="40"/>
        <v>VSP-MAG-064</v>
      </c>
    </row>
    <row r="2582" spans="1:15" ht="34.799999999999997">
      <c r="A2582" s="157" t="s">
        <v>8166</v>
      </c>
      <c r="B2582" s="157" t="s">
        <v>8167</v>
      </c>
      <c r="C2582" s="158"/>
      <c r="D2582" s="157" t="s">
        <v>5875</v>
      </c>
      <c r="E2582" s="163" t="s">
        <v>4770</v>
      </c>
      <c r="F2582" s="160" t="s">
        <v>4764</v>
      </c>
      <c r="G2582" s="160" t="s">
        <v>4765</v>
      </c>
      <c r="H2582" s="161">
        <v>120</v>
      </c>
      <c r="I2582" s="162">
        <v>28</v>
      </c>
      <c r="J2582" s="161">
        <v>153.6</v>
      </c>
      <c r="K2582" s="162">
        <v>22</v>
      </c>
      <c r="L2582" s="161">
        <v>33.792000000000002</v>
      </c>
      <c r="M2582" s="161">
        <v>153.792</v>
      </c>
      <c r="N2582" s="161">
        <v>197</v>
      </c>
      <c r="O2582" s="156" t="str">
        <f t="shared" si="40"/>
        <v>VSP-MAG-065</v>
      </c>
    </row>
    <row r="2583" spans="1:15" ht="34.799999999999997">
      <c r="A2583" s="157" t="s">
        <v>8168</v>
      </c>
      <c r="B2583" s="157" t="s">
        <v>8169</v>
      </c>
      <c r="C2583" s="158"/>
      <c r="D2583" s="157" t="s">
        <v>5875</v>
      </c>
      <c r="E2583" s="163" t="s">
        <v>4770</v>
      </c>
      <c r="F2583" s="160" t="s">
        <v>4764</v>
      </c>
      <c r="G2583" s="160" t="s">
        <v>4765</v>
      </c>
      <c r="H2583" s="161">
        <v>365</v>
      </c>
      <c r="I2583" s="162">
        <v>28</v>
      </c>
      <c r="J2583" s="161">
        <v>467.2</v>
      </c>
      <c r="K2583" s="162">
        <v>22</v>
      </c>
      <c r="L2583" s="161">
        <v>102.78399999999999</v>
      </c>
      <c r="M2583" s="161">
        <v>467.78399999999999</v>
      </c>
      <c r="N2583" s="161">
        <v>599</v>
      </c>
      <c r="O2583" s="156" t="str">
        <f t="shared" si="40"/>
        <v>VSP-MAG-066</v>
      </c>
    </row>
    <row r="2584" spans="1:15" ht="34.799999999999997">
      <c r="A2584" s="157" t="s">
        <v>8170</v>
      </c>
      <c r="B2584" s="157" t="s">
        <v>8171</v>
      </c>
      <c r="C2584" s="158"/>
      <c r="D2584" s="157" t="s">
        <v>5875</v>
      </c>
      <c r="E2584" s="163" t="s">
        <v>4770</v>
      </c>
      <c r="F2584" s="160" t="s">
        <v>4764</v>
      </c>
      <c r="G2584" s="160" t="s">
        <v>4765</v>
      </c>
      <c r="H2584" s="161">
        <v>365</v>
      </c>
      <c r="I2584" s="162">
        <v>28</v>
      </c>
      <c r="J2584" s="161">
        <v>467.2</v>
      </c>
      <c r="K2584" s="162">
        <v>22</v>
      </c>
      <c r="L2584" s="161">
        <v>102.78399999999999</v>
      </c>
      <c r="M2584" s="161">
        <v>467.78399999999999</v>
      </c>
      <c r="N2584" s="161">
        <v>599</v>
      </c>
      <c r="O2584" s="156" t="str">
        <f t="shared" si="40"/>
        <v>VSP-MAG-067</v>
      </c>
    </row>
    <row r="2585" spans="1:15" ht="34.799999999999997">
      <c r="A2585" s="157" t="s">
        <v>8172</v>
      </c>
      <c r="B2585" s="157" t="s">
        <v>8173</v>
      </c>
      <c r="C2585" s="158"/>
      <c r="D2585" s="157" t="s">
        <v>5875</v>
      </c>
      <c r="E2585" s="163" t="s">
        <v>4770</v>
      </c>
      <c r="F2585" s="160" t="s">
        <v>4764</v>
      </c>
      <c r="G2585" s="160" t="s">
        <v>4765</v>
      </c>
      <c r="H2585" s="161">
        <v>365</v>
      </c>
      <c r="I2585" s="162">
        <v>28</v>
      </c>
      <c r="J2585" s="161">
        <v>467.2</v>
      </c>
      <c r="K2585" s="162">
        <v>22</v>
      </c>
      <c r="L2585" s="161">
        <v>102.78399999999999</v>
      </c>
      <c r="M2585" s="161">
        <v>467.78399999999999</v>
      </c>
      <c r="N2585" s="161">
        <v>599</v>
      </c>
      <c r="O2585" s="156" t="str">
        <f t="shared" si="40"/>
        <v>VSP-MAG-068</v>
      </c>
    </row>
    <row r="2586" spans="1:15" ht="34.799999999999997">
      <c r="A2586" s="157" t="s">
        <v>8174</v>
      </c>
      <c r="B2586" s="157" t="s">
        <v>8175</v>
      </c>
      <c r="C2586" s="158"/>
      <c r="D2586" s="157" t="s">
        <v>5875</v>
      </c>
      <c r="E2586" s="163" t="s">
        <v>4770</v>
      </c>
      <c r="F2586" s="160" t="s">
        <v>4764</v>
      </c>
      <c r="G2586" s="160" t="s">
        <v>4765</v>
      </c>
      <c r="H2586" s="161">
        <v>365</v>
      </c>
      <c r="I2586" s="162">
        <v>28</v>
      </c>
      <c r="J2586" s="161">
        <v>467.2</v>
      </c>
      <c r="K2586" s="162">
        <v>22</v>
      </c>
      <c r="L2586" s="161">
        <v>102.78399999999999</v>
      </c>
      <c r="M2586" s="161">
        <v>467.78399999999999</v>
      </c>
      <c r="N2586" s="161">
        <v>599</v>
      </c>
      <c r="O2586" s="156" t="str">
        <f t="shared" si="40"/>
        <v>VSP-MAG-069</v>
      </c>
    </row>
    <row r="2587" spans="1:15" ht="34.799999999999997">
      <c r="A2587" s="157" t="s">
        <v>8176</v>
      </c>
      <c r="B2587" s="157" t="s">
        <v>8177</v>
      </c>
      <c r="C2587" s="158"/>
      <c r="D2587" s="157" t="s">
        <v>5875</v>
      </c>
      <c r="E2587" s="163" t="s">
        <v>4770</v>
      </c>
      <c r="F2587" s="160" t="s">
        <v>4828</v>
      </c>
      <c r="G2587" s="160" t="s">
        <v>4765</v>
      </c>
      <c r="H2587" s="161">
        <v>690</v>
      </c>
      <c r="I2587" s="162">
        <v>28</v>
      </c>
      <c r="J2587" s="161">
        <v>883.2</v>
      </c>
      <c r="K2587" s="162">
        <v>22</v>
      </c>
      <c r="L2587" s="161">
        <v>194.304</v>
      </c>
      <c r="M2587" s="161">
        <v>884.30399999999997</v>
      </c>
      <c r="N2587" s="161">
        <v>1132</v>
      </c>
      <c r="O2587" s="156" t="str">
        <f t="shared" si="40"/>
        <v>VSP-MAG-070</v>
      </c>
    </row>
    <row r="2588" spans="1:15" ht="34.799999999999997">
      <c r="A2588" s="157" t="s">
        <v>8178</v>
      </c>
      <c r="B2588" s="157" t="s">
        <v>8179</v>
      </c>
      <c r="C2588" s="158"/>
      <c r="D2588" s="157" t="s">
        <v>5875</v>
      </c>
      <c r="E2588" s="163" t="s">
        <v>4770</v>
      </c>
      <c r="F2588" s="160" t="s">
        <v>4828</v>
      </c>
      <c r="G2588" s="160" t="s">
        <v>4765</v>
      </c>
      <c r="H2588" s="161">
        <v>690</v>
      </c>
      <c r="I2588" s="162">
        <v>28</v>
      </c>
      <c r="J2588" s="161">
        <v>883.2</v>
      </c>
      <c r="K2588" s="162">
        <v>22</v>
      </c>
      <c r="L2588" s="161">
        <v>194.304</v>
      </c>
      <c r="M2588" s="161">
        <v>884.30399999999997</v>
      </c>
      <c r="N2588" s="161">
        <v>1132</v>
      </c>
      <c r="O2588" s="156" t="str">
        <f t="shared" si="40"/>
        <v>VSP-MAG-071</v>
      </c>
    </row>
    <row r="2589" spans="1:15" ht="34.799999999999997">
      <c r="A2589" s="157" t="s">
        <v>8180</v>
      </c>
      <c r="B2589" s="157" t="s">
        <v>8181</v>
      </c>
      <c r="C2589" s="158"/>
      <c r="D2589" s="157" t="s">
        <v>5875</v>
      </c>
      <c r="E2589" s="163" t="s">
        <v>4770</v>
      </c>
      <c r="F2589" s="160" t="s">
        <v>4828</v>
      </c>
      <c r="G2589" s="160" t="s">
        <v>4765</v>
      </c>
      <c r="H2589" s="161">
        <v>690</v>
      </c>
      <c r="I2589" s="162">
        <v>28</v>
      </c>
      <c r="J2589" s="161">
        <v>883.2</v>
      </c>
      <c r="K2589" s="162">
        <v>22</v>
      </c>
      <c r="L2589" s="161">
        <v>194.304</v>
      </c>
      <c r="M2589" s="161">
        <v>884.30399999999997</v>
      </c>
      <c r="N2589" s="161">
        <v>1132</v>
      </c>
      <c r="O2589" s="156" t="str">
        <f t="shared" si="40"/>
        <v>VSP-MAG-072</v>
      </c>
    </row>
    <row r="2590" spans="1:15" ht="34.799999999999997">
      <c r="A2590" s="157" t="s">
        <v>8182</v>
      </c>
      <c r="B2590" s="157" t="s">
        <v>8183</v>
      </c>
      <c r="C2590" s="158"/>
      <c r="D2590" s="157" t="s">
        <v>5875</v>
      </c>
      <c r="E2590" s="163" t="s">
        <v>4770</v>
      </c>
      <c r="F2590" s="160" t="s">
        <v>4828</v>
      </c>
      <c r="G2590" s="160" t="s">
        <v>4765</v>
      </c>
      <c r="H2590" s="161">
        <v>690</v>
      </c>
      <c r="I2590" s="162">
        <v>28</v>
      </c>
      <c r="J2590" s="161">
        <v>883.2</v>
      </c>
      <c r="K2590" s="162">
        <v>22</v>
      </c>
      <c r="L2590" s="161">
        <v>194.304</v>
      </c>
      <c r="M2590" s="161">
        <v>884.30399999999997</v>
      </c>
      <c r="N2590" s="161">
        <v>1132</v>
      </c>
      <c r="O2590" s="156" t="str">
        <f t="shared" si="40"/>
        <v>VSP-MAG-073</v>
      </c>
    </row>
    <row r="2591" spans="1:15" ht="34.799999999999997">
      <c r="A2591" s="157" t="s">
        <v>8184</v>
      </c>
      <c r="B2591" s="157" t="s">
        <v>8185</v>
      </c>
      <c r="C2591" s="158"/>
      <c r="D2591" s="157" t="s">
        <v>5875</v>
      </c>
      <c r="E2591" s="163" t="s">
        <v>4770</v>
      </c>
      <c r="F2591" s="160" t="s">
        <v>4828</v>
      </c>
      <c r="G2591" s="160" t="s">
        <v>4765</v>
      </c>
      <c r="H2591" s="161">
        <v>690</v>
      </c>
      <c r="I2591" s="162">
        <v>28</v>
      </c>
      <c r="J2591" s="161">
        <v>883.2</v>
      </c>
      <c r="K2591" s="162">
        <v>22</v>
      </c>
      <c r="L2591" s="161">
        <v>194.304</v>
      </c>
      <c r="M2591" s="161">
        <v>884.30399999999997</v>
      </c>
      <c r="N2591" s="161">
        <v>1132</v>
      </c>
      <c r="O2591" s="156" t="str">
        <f t="shared" si="40"/>
        <v>VSP-MAG-074</v>
      </c>
    </row>
    <row r="2592" spans="1:15" ht="34.799999999999997">
      <c r="A2592" s="157" t="s">
        <v>8186</v>
      </c>
      <c r="B2592" s="157" t="s">
        <v>8187</v>
      </c>
      <c r="C2592" s="158"/>
      <c r="D2592" s="157" t="s">
        <v>5875</v>
      </c>
      <c r="E2592" s="163" t="s">
        <v>4770</v>
      </c>
      <c r="F2592" s="160" t="s">
        <v>4828</v>
      </c>
      <c r="G2592" s="160" t="s">
        <v>4765</v>
      </c>
      <c r="H2592" s="161">
        <v>690</v>
      </c>
      <c r="I2592" s="162">
        <v>28</v>
      </c>
      <c r="J2592" s="161">
        <v>883.2</v>
      </c>
      <c r="K2592" s="162">
        <v>22</v>
      </c>
      <c r="L2592" s="161">
        <v>194.304</v>
      </c>
      <c r="M2592" s="161">
        <v>884.30399999999997</v>
      </c>
      <c r="N2592" s="161">
        <v>1132</v>
      </c>
      <c r="O2592" s="156" t="str">
        <f t="shared" si="40"/>
        <v>VSP-MAG-075</v>
      </c>
    </row>
    <row r="2593" spans="1:15" ht="34.799999999999997">
      <c r="A2593" s="157" t="s">
        <v>8188</v>
      </c>
      <c r="B2593" s="157" t="s">
        <v>8189</v>
      </c>
      <c r="C2593" s="158"/>
      <c r="D2593" s="157" t="s">
        <v>5875</v>
      </c>
      <c r="E2593" s="163" t="s">
        <v>4770</v>
      </c>
      <c r="F2593" s="160" t="s">
        <v>4828</v>
      </c>
      <c r="G2593" s="160" t="s">
        <v>4765</v>
      </c>
      <c r="H2593" s="161">
        <v>690</v>
      </c>
      <c r="I2593" s="162">
        <v>28</v>
      </c>
      <c r="J2593" s="161">
        <v>883.2</v>
      </c>
      <c r="K2593" s="162">
        <v>22</v>
      </c>
      <c r="L2593" s="161">
        <v>194.304</v>
      </c>
      <c r="M2593" s="161">
        <v>884.30399999999997</v>
      </c>
      <c r="N2593" s="161">
        <v>1132</v>
      </c>
      <c r="O2593" s="156" t="str">
        <f t="shared" si="40"/>
        <v>VSP-MAG-076</v>
      </c>
    </row>
    <row r="2594" spans="1:15" ht="34.799999999999997">
      <c r="A2594" s="157" t="s">
        <v>8190</v>
      </c>
      <c r="B2594" s="157" t="s">
        <v>8191</v>
      </c>
      <c r="C2594" s="158"/>
      <c r="D2594" s="157" t="s">
        <v>5875</v>
      </c>
      <c r="E2594" s="163" t="s">
        <v>4770</v>
      </c>
      <c r="F2594" s="160" t="s">
        <v>4828</v>
      </c>
      <c r="G2594" s="160" t="s">
        <v>4765</v>
      </c>
      <c r="H2594" s="161">
        <v>690</v>
      </c>
      <c r="I2594" s="162">
        <v>28</v>
      </c>
      <c r="J2594" s="161">
        <v>883.2</v>
      </c>
      <c r="K2594" s="162">
        <v>22</v>
      </c>
      <c r="L2594" s="161">
        <v>194.304</v>
      </c>
      <c r="M2594" s="161">
        <v>884.30399999999997</v>
      </c>
      <c r="N2594" s="161">
        <v>1132</v>
      </c>
      <c r="O2594" s="156" t="str">
        <f t="shared" si="40"/>
        <v>VSP-MAG-077</v>
      </c>
    </row>
    <row r="2595" spans="1:15" ht="34.799999999999997">
      <c r="A2595" s="157" t="s">
        <v>8192</v>
      </c>
      <c r="B2595" s="157" t="s">
        <v>8193</v>
      </c>
      <c r="C2595" s="158"/>
      <c r="D2595" s="157" t="s">
        <v>5875</v>
      </c>
      <c r="E2595" s="163" t="s">
        <v>4770</v>
      </c>
      <c r="F2595" s="160" t="s">
        <v>4828</v>
      </c>
      <c r="G2595" s="160" t="s">
        <v>4765</v>
      </c>
      <c r="H2595" s="161">
        <v>465</v>
      </c>
      <c r="I2595" s="162">
        <v>28</v>
      </c>
      <c r="J2595" s="161">
        <v>595.20000000000005</v>
      </c>
      <c r="K2595" s="162">
        <v>22</v>
      </c>
      <c r="L2595" s="161">
        <v>130.94400000000002</v>
      </c>
      <c r="M2595" s="161">
        <v>595.94399999999996</v>
      </c>
      <c r="N2595" s="161">
        <v>763</v>
      </c>
      <c r="O2595" s="156" t="str">
        <f t="shared" si="40"/>
        <v>VSP-MAG-078</v>
      </c>
    </row>
    <row r="2596" spans="1:15" ht="34.799999999999997">
      <c r="A2596" s="157" t="s">
        <v>8194</v>
      </c>
      <c r="B2596" s="157" t="s">
        <v>8195</v>
      </c>
      <c r="C2596" s="158"/>
      <c r="D2596" s="157" t="s">
        <v>5875</v>
      </c>
      <c r="E2596" s="163" t="s">
        <v>4770</v>
      </c>
      <c r="F2596" s="160" t="s">
        <v>4828</v>
      </c>
      <c r="G2596" s="160" t="s">
        <v>4765</v>
      </c>
      <c r="H2596" s="161">
        <v>465</v>
      </c>
      <c r="I2596" s="162">
        <v>28</v>
      </c>
      <c r="J2596" s="161">
        <v>595.20000000000005</v>
      </c>
      <c r="K2596" s="162">
        <v>22</v>
      </c>
      <c r="L2596" s="161">
        <v>130.94400000000002</v>
      </c>
      <c r="M2596" s="161">
        <v>595.94399999999996</v>
      </c>
      <c r="N2596" s="161">
        <v>763</v>
      </c>
      <c r="O2596" s="156" t="str">
        <f t="shared" si="40"/>
        <v>VSP-MAG-079</v>
      </c>
    </row>
    <row r="2597" spans="1:15" ht="34.799999999999997">
      <c r="A2597" s="157" t="s">
        <v>8196</v>
      </c>
      <c r="B2597" s="157" t="s">
        <v>8197</v>
      </c>
      <c r="C2597" s="158"/>
      <c r="D2597" s="157" t="s">
        <v>5875</v>
      </c>
      <c r="E2597" s="163" t="s">
        <v>4770</v>
      </c>
      <c r="F2597" s="160" t="s">
        <v>4764</v>
      </c>
      <c r="G2597" s="160" t="s">
        <v>4765</v>
      </c>
      <c r="H2597" s="161">
        <v>155</v>
      </c>
      <c r="I2597" s="162">
        <v>28</v>
      </c>
      <c r="J2597" s="161">
        <v>198.4</v>
      </c>
      <c r="K2597" s="162">
        <v>22</v>
      </c>
      <c r="L2597" s="161">
        <v>43.648000000000003</v>
      </c>
      <c r="M2597" s="161">
        <v>198.648</v>
      </c>
      <c r="N2597" s="161">
        <v>254</v>
      </c>
      <c r="O2597" s="156" t="str">
        <f t="shared" si="40"/>
        <v>VSP-MAG-080</v>
      </c>
    </row>
    <row r="2598" spans="1:15" ht="34.799999999999997">
      <c r="A2598" s="157" t="s">
        <v>8198</v>
      </c>
      <c r="B2598" s="157" t="s">
        <v>8199</v>
      </c>
      <c r="C2598" s="158"/>
      <c r="D2598" s="157" t="s">
        <v>5875</v>
      </c>
      <c r="E2598" s="163" t="s">
        <v>4770</v>
      </c>
      <c r="F2598" s="160" t="s">
        <v>4764</v>
      </c>
      <c r="G2598" s="160" t="s">
        <v>4765</v>
      </c>
      <c r="H2598" s="161">
        <v>155</v>
      </c>
      <c r="I2598" s="162">
        <v>28</v>
      </c>
      <c r="J2598" s="161">
        <v>198.4</v>
      </c>
      <c r="K2598" s="162">
        <v>22</v>
      </c>
      <c r="L2598" s="161">
        <v>43.648000000000003</v>
      </c>
      <c r="M2598" s="161">
        <v>198.648</v>
      </c>
      <c r="N2598" s="161">
        <v>254</v>
      </c>
      <c r="O2598" s="156" t="str">
        <f t="shared" si="40"/>
        <v>VSP-MAG-081</v>
      </c>
    </row>
    <row r="2599" spans="1:15" ht="34.799999999999997">
      <c r="A2599" s="157" t="s">
        <v>8200</v>
      </c>
      <c r="B2599" s="157" t="s">
        <v>8201</v>
      </c>
      <c r="C2599" s="158"/>
      <c r="D2599" s="157" t="s">
        <v>5875</v>
      </c>
      <c r="E2599" s="163" t="s">
        <v>4770</v>
      </c>
      <c r="F2599" s="160" t="s">
        <v>4764</v>
      </c>
      <c r="G2599" s="160" t="s">
        <v>4765</v>
      </c>
      <c r="H2599" s="161">
        <v>350</v>
      </c>
      <c r="I2599" s="162">
        <v>28</v>
      </c>
      <c r="J2599" s="161">
        <v>448</v>
      </c>
      <c r="K2599" s="162">
        <v>22</v>
      </c>
      <c r="L2599" s="161">
        <v>98.56</v>
      </c>
      <c r="M2599" s="161">
        <v>448.56</v>
      </c>
      <c r="N2599" s="161">
        <v>574</v>
      </c>
      <c r="O2599" s="156" t="str">
        <f t="shared" si="40"/>
        <v>VSP-MAG-082</v>
      </c>
    </row>
    <row r="2600" spans="1:15" ht="34.799999999999997">
      <c r="A2600" s="157" t="s">
        <v>8202</v>
      </c>
      <c r="B2600" s="157" t="s">
        <v>8203</v>
      </c>
      <c r="C2600" s="158"/>
      <c r="D2600" s="157" t="s">
        <v>5875</v>
      </c>
      <c r="E2600" s="163" t="s">
        <v>4770</v>
      </c>
      <c r="F2600" s="160" t="s">
        <v>4764</v>
      </c>
      <c r="G2600" s="160" t="s">
        <v>4765</v>
      </c>
      <c r="H2600" s="161">
        <v>350</v>
      </c>
      <c r="I2600" s="162">
        <v>28</v>
      </c>
      <c r="J2600" s="161">
        <v>448</v>
      </c>
      <c r="K2600" s="162">
        <v>22</v>
      </c>
      <c r="L2600" s="161">
        <v>98.56</v>
      </c>
      <c r="M2600" s="161">
        <v>448.56</v>
      </c>
      <c r="N2600" s="161">
        <v>574</v>
      </c>
      <c r="O2600" s="156" t="str">
        <f t="shared" si="40"/>
        <v>VSP-MAG-083</v>
      </c>
    </row>
    <row r="2601" spans="1:15" ht="34.799999999999997">
      <c r="A2601" s="157" t="s">
        <v>8204</v>
      </c>
      <c r="B2601" s="157" t="s">
        <v>8205</v>
      </c>
      <c r="C2601" s="158"/>
      <c r="D2601" s="157" t="s">
        <v>5875</v>
      </c>
      <c r="E2601" s="163" t="s">
        <v>4770</v>
      </c>
      <c r="F2601" s="160" t="s">
        <v>4764</v>
      </c>
      <c r="G2601" s="160" t="s">
        <v>4765</v>
      </c>
      <c r="H2601" s="161">
        <v>350</v>
      </c>
      <c r="I2601" s="162">
        <v>28</v>
      </c>
      <c r="J2601" s="161">
        <v>448</v>
      </c>
      <c r="K2601" s="162">
        <v>22</v>
      </c>
      <c r="L2601" s="161">
        <v>98.56</v>
      </c>
      <c r="M2601" s="161">
        <v>448.56</v>
      </c>
      <c r="N2601" s="161">
        <v>574</v>
      </c>
      <c r="O2601" s="156" t="str">
        <f t="shared" si="40"/>
        <v>VSP-MAG-084</v>
      </c>
    </row>
    <row r="2602" spans="1:15" ht="34.799999999999997">
      <c r="A2602" s="157" t="s">
        <v>8206</v>
      </c>
      <c r="B2602" s="157" t="s">
        <v>8207</v>
      </c>
      <c r="C2602" s="158"/>
      <c r="D2602" s="157" t="s">
        <v>5875</v>
      </c>
      <c r="E2602" s="163" t="s">
        <v>4770</v>
      </c>
      <c r="F2602" s="160" t="s">
        <v>4764</v>
      </c>
      <c r="G2602" s="160" t="s">
        <v>4765</v>
      </c>
      <c r="H2602" s="161">
        <v>350</v>
      </c>
      <c r="I2602" s="162">
        <v>28</v>
      </c>
      <c r="J2602" s="161">
        <v>448</v>
      </c>
      <c r="K2602" s="162">
        <v>22</v>
      </c>
      <c r="L2602" s="161">
        <v>98.56</v>
      </c>
      <c r="M2602" s="161">
        <v>448.56</v>
      </c>
      <c r="N2602" s="161">
        <v>574</v>
      </c>
      <c r="O2602" s="156" t="str">
        <f t="shared" si="40"/>
        <v>VSP-MAG-085</v>
      </c>
    </row>
    <row r="2603" spans="1:15" ht="34.799999999999997">
      <c r="A2603" s="157" t="s">
        <v>8208</v>
      </c>
      <c r="B2603" s="157" t="s">
        <v>8209</v>
      </c>
      <c r="C2603" s="158"/>
      <c r="D2603" s="157" t="s">
        <v>5875</v>
      </c>
      <c r="E2603" s="163" t="s">
        <v>4770</v>
      </c>
      <c r="F2603" s="160" t="s">
        <v>4764</v>
      </c>
      <c r="G2603" s="160" t="s">
        <v>4765</v>
      </c>
      <c r="H2603" s="161">
        <v>350</v>
      </c>
      <c r="I2603" s="162">
        <v>28</v>
      </c>
      <c r="J2603" s="161">
        <v>448</v>
      </c>
      <c r="K2603" s="162">
        <v>22</v>
      </c>
      <c r="L2603" s="161">
        <v>98.56</v>
      </c>
      <c r="M2603" s="161">
        <v>448.56</v>
      </c>
      <c r="N2603" s="161">
        <v>574</v>
      </c>
      <c r="O2603" s="156" t="str">
        <f t="shared" si="40"/>
        <v>VSP-MAG-086</v>
      </c>
    </row>
    <row r="2604" spans="1:15" ht="34.799999999999997">
      <c r="A2604" s="157" t="s">
        <v>8210</v>
      </c>
      <c r="B2604" s="157" t="s">
        <v>8211</v>
      </c>
      <c r="C2604" s="158"/>
      <c r="D2604" s="157" t="s">
        <v>5875</v>
      </c>
      <c r="E2604" s="163" t="s">
        <v>4770</v>
      </c>
      <c r="F2604" s="160" t="s">
        <v>4764</v>
      </c>
      <c r="G2604" s="160" t="s">
        <v>4765</v>
      </c>
      <c r="H2604" s="161">
        <v>350</v>
      </c>
      <c r="I2604" s="162">
        <v>28</v>
      </c>
      <c r="J2604" s="161">
        <v>448</v>
      </c>
      <c r="K2604" s="162">
        <v>22</v>
      </c>
      <c r="L2604" s="161">
        <v>98.56</v>
      </c>
      <c r="M2604" s="161">
        <v>448.56</v>
      </c>
      <c r="N2604" s="161">
        <v>574</v>
      </c>
      <c r="O2604" s="156" t="str">
        <f t="shared" si="40"/>
        <v>VSP-MAG-087</v>
      </c>
    </row>
    <row r="2605" spans="1:15" ht="34.799999999999997">
      <c r="A2605" s="157" t="s">
        <v>8212</v>
      </c>
      <c r="B2605" s="157" t="s">
        <v>8213</v>
      </c>
      <c r="C2605" s="158"/>
      <c r="D2605" s="157" t="s">
        <v>5875</v>
      </c>
      <c r="E2605" s="163" t="s">
        <v>4770</v>
      </c>
      <c r="F2605" s="160" t="s">
        <v>4764</v>
      </c>
      <c r="G2605" s="160" t="s">
        <v>4765</v>
      </c>
      <c r="H2605" s="161">
        <v>350</v>
      </c>
      <c r="I2605" s="162">
        <v>28</v>
      </c>
      <c r="J2605" s="161">
        <v>448</v>
      </c>
      <c r="K2605" s="162">
        <v>22</v>
      </c>
      <c r="L2605" s="161">
        <v>98.56</v>
      </c>
      <c r="M2605" s="161">
        <v>448.56</v>
      </c>
      <c r="N2605" s="161">
        <v>574</v>
      </c>
      <c r="O2605" s="156" t="str">
        <f t="shared" si="40"/>
        <v>VSP-MAG-088</v>
      </c>
    </row>
    <row r="2606" spans="1:15" ht="34.799999999999997">
      <c r="A2606" s="157" t="s">
        <v>8214</v>
      </c>
      <c r="B2606" s="157" t="s">
        <v>8215</v>
      </c>
      <c r="C2606" s="158"/>
      <c r="D2606" s="157" t="s">
        <v>5875</v>
      </c>
      <c r="E2606" s="163" t="s">
        <v>4770</v>
      </c>
      <c r="F2606" s="160" t="s">
        <v>4764</v>
      </c>
      <c r="G2606" s="160" t="s">
        <v>4765</v>
      </c>
      <c r="H2606" s="161">
        <v>350</v>
      </c>
      <c r="I2606" s="162">
        <v>28</v>
      </c>
      <c r="J2606" s="161">
        <v>448</v>
      </c>
      <c r="K2606" s="162">
        <v>22</v>
      </c>
      <c r="L2606" s="161">
        <v>98.56</v>
      </c>
      <c r="M2606" s="161">
        <v>448.56</v>
      </c>
      <c r="N2606" s="161">
        <v>574</v>
      </c>
      <c r="O2606" s="156" t="str">
        <f t="shared" si="40"/>
        <v>VSP-MAG-089</v>
      </c>
    </row>
    <row r="2607" spans="1:15" ht="34.799999999999997">
      <c r="A2607" s="157" t="s">
        <v>8216</v>
      </c>
      <c r="B2607" s="157" t="s">
        <v>8217</v>
      </c>
      <c r="C2607" s="158"/>
      <c r="D2607" s="157" t="s">
        <v>5875</v>
      </c>
      <c r="E2607" s="163" t="s">
        <v>4770</v>
      </c>
      <c r="F2607" s="160" t="s">
        <v>4828</v>
      </c>
      <c r="G2607" s="160" t="s">
        <v>4765</v>
      </c>
      <c r="H2607" s="161">
        <v>400</v>
      </c>
      <c r="I2607" s="162">
        <v>28</v>
      </c>
      <c r="J2607" s="161">
        <v>512</v>
      </c>
      <c r="K2607" s="162">
        <v>22</v>
      </c>
      <c r="L2607" s="161">
        <v>112.64</v>
      </c>
      <c r="M2607" s="161">
        <v>512.64</v>
      </c>
      <c r="N2607" s="161">
        <v>656</v>
      </c>
      <c r="O2607" s="156" t="str">
        <f t="shared" si="40"/>
        <v>VSP-MAG-090</v>
      </c>
    </row>
    <row r="2608" spans="1:15" ht="34.799999999999997">
      <c r="A2608" s="157" t="s">
        <v>8218</v>
      </c>
      <c r="B2608" s="157" t="s">
        <v>8219</v>
      </c>
      <c r="C2608" s="158"/>
      <c r="D2608" s="157" t="s">
        <v>5875</v>
      </c>
      <c r="E2608" s="163" t="s">
        <v>4770</v>
      </c>
      <c r="F2608" s="160" t="s">
        <v>4828</v>
      </c>
      <c r="G2608" s="160" t="s">
        <v>4765</v>
      </c>
      <c r="H2608" s="161">
        <v>400</v>
      </c>
      <c r="I2608" s="162">
        <v>28</v>
      </c>
      <c r="J2608" s="161">
        <v>512</v>
      </c>
      <c r="K2608" s="162">
        <v>22</v>
      </c>
      <c r="L2608" s="161">
        <v>112.64</v>
      </c>
      <c r="M2608" s="161">
        <v>512.64</v>
      </c>
      <c r="N2608" s="161">
        <v>656</v>
      </c>
      <c r="O2608" s="156" t="str">
        <f t="shared" si="40"/>
        <v>VSP-MAG-091</v>
      </c>
    </row>
    <row r="2609" spans="1:15" ht="34.799999999999997">
      <c r="A2609" s="157" t="s">
        <v>8220</v>
      </c>
      <c r="B2609" s="157" t="s">
        <v>8221</v>
      </c>
      <c r="C2609" s="158"/>
      <c r="D2609" s="157" t="s">
        <v>5875</v>
      </c>
      <c r="E2609" s="163" t="s">
        <v>4770</v>
      </c>
      <c r="F2609" s="160" t="s">
        <v>4828</v>
      </c>
      <c r="G2609" s="160" t="s">
        <v>4765</v>
      </c>
      <c r="H2609" s="161">
        <v>400</v>
      </c>
      <c r="I2609" s="162">
        <v>28</v>
      </c>
      <c r="J2609" s="161">
        <v>512</v>
      </c>
      <c r="K2609" s="162">
        <v>22</v>
      </c>
      <c r="L2609" s="161">
        <v>112.64</v>
      </c>
      <c r="M2609" s="161">
        <v>512.64</v>
      </c>
      <c r="N2609" s="161">
        <v>656</v>
      </c>
      <c r="O2609" s="156" t="str">
        <f t="shared" si="40"/>
        <v>VSP-MAG-092</v>
      </c>
    </row>
    <row r="2610" spans="1:15" ht="34.799999999999997">
      <c r="A2610" s="157" t="s">
        <v>8222</v>
      </c>
      <c r="B2610" s="157" t="s">
        <v>8223</v>
      </c>
      <c r="C2610" s="158"/>
      <c r="D2610" s="157" t="s">
        <v>5875</v>
      </c>
      <c r="E2610" s="163" t="s">
        <v>4770</v>
      </c>
      <c r="F2610" s="160" t="s">
        <v>4828</v>
      </c>
      <c r="G2610" s="160" t="s">
        <v>4765</v>
      </c>
      <c r="H2610" s="161">
        <v>400</v>
      </c>
      <c r="I2610" s="162">
        <v>28</v>
      </c>
      <c r="J2610" s="161">
        <v>512</v>
      </c>
      <c r="K2610" s="162">
        <v>22</v>
      </c>
      <c r="L2610" s="161">
        <v>112.64</v>
      </c>
      <c r="M2610" s="161">
        <v>512.64</v>
      </c>
      <c r="N2610" s="161">
        <v>656</v>
      </c>
      <c r="O2610" s="156" t="str">
        <f t="shared" si="40"/>
        <v>VSP-MAG-093</v>
      </c>
    </row>
    <row r="2611" spans="1:15" ht="34.799999999999997">
      <c r="A2611" s="157" t="s">
        <v>8224</v>
      </c>
      <c r="B2611" s="157" t="s">
        <v>8225</v>
      </c>
      <c r="C2611" s="158"/>
      <c r="D2611" s="157" t="s">
        <v>5875</v>
      </c>
      <c r="E2611" s="163" t="s">
        <v>4770</v>
      </c>
      <c r="F2611" s="160" t="s">
        <v>4764</v>
      </c>
      <c r="G2611" s="160" t="s">
        <v>4765</v>
      </c>
      <c r="H2611" s="161">
        <v>375</v>
      </c>
      <c r="I2611" s="162">
        <v>28</v>
      </c>
      <c r="J2611" s="161">
        <v>480</v>
      </c>
      <c r="K2611" s="162">
        <v>22</v>
      </c>
      <c r="L2611" s="161">
        <v>105.6</v>
      </c>
      <c r="M2611" s="161">
        <v>480.6</v>
      </c>
      <c r="N2611" s="161">
        <v>615</v>
      </c>
      <c r="O2611" s="156" t="str">
        <f t="shared" si="40"/>
        <v>VSP-MAG-094</v>
      </c>
    </row>
    <row r="2612" spans="1:15" ht="34.799999999999997">
      <c r="A2612" s="157" t="s">
        <v>8226</v>
      </c>
      <c r="B2612" s="157" t="s">
        <v>8227</v>
      </c>
      <c r="C2612" s="158"/>
      <c r="D2612" s="157" t="s">
        <v>5875</v>
      </c>
      <c r="E2612" s="163" t="s">
        <v>4770</v>
      </c>
      <c r="F2612" s="160" t="s">
        <v>4764</v>
      </c>
      <c r="G2612" s="160" t="s">
        <v>4765</v>
      </c>
      <c r="H2612" s="161">
        <v>305</v>
      </c>
      <c r="I2612" s="162">
        <v>28</v>
      </c>
      <c r="J2612" s="161">
        <v>390.40000000000003</v>
      </c>
      <c r="K2612" s="162">
        <v>22</v>
      </c>
      <c r="L2612" s="161">
        <v>85.888000000000005</v>
      </c>
      <c r="M2612" s="161">
        <v>390.88800000000003</v>
      </c>
      <c r="N2612" s="161">
        <v>500</v>
      </c>
      <c r="O2612" s="156" t="str">
        <f t="shared" si="40"/>
        <v>VSP-MAG-095</v>
      </c>
    </row>
    <row r="2613" spans="1:15" ht="34.799999999999997">
      <c r="A2613" s="157" t="s">
        <v>8228</v>
      </c>
      <c r="B2613" s="157" t="s">
        <v>8229</v>
      </c>
      <c r="C2613" s="158"/>
      <c r="D2613" s="157" t="s">
        <v>5875</v>
      </c>
      <c r="E2613" s="163" t="s">
        <v>4770</v>
      </c>
      <c r="F2613" s="160" t="s">
        <v>4764</v>
      </c>
      <c r="G2613" s="160" t="s">
        <v>4765</v>
      </c>
      <c r="H2613" s="161">
        <v>375</v>
      </c>
      <c r="I2613" s="162">
        <v>28</v>
      </c>
      <c r="J2613" s="161">
        <v>480</v>
      </c>
      <c r="K2613" s="162">
        <v>22</v>
      </c>
      <c r="L2613" s="161">
        <v>105.6</v>
      </c>
      <c r="M2613" s="161">
        <v>480.6</v>
      </c>
      <c r="N2613" s="161">
        <v>615</v>
      </c>
      <c r="O2613" s="156" t="str">
        <f t="shared" si="40"/>
        <v>VSP-MAG-096</v>
      </c>
    </row>
    <row r="2614" spans="1:15" ht="34.799999999999997">
      <c r="A2614" s="157" t="s">
        <v>8230</v>
      </c>
      <c r="B2614" s="157" t="s">
        <v>8231</v>
      </c>
      <c r="C2614" s="158"/>
      <c r="D2614" s="157" t="s">
        <v>5875</v>
      </c>
      <c r="E2614" s="163" t="s">
        <v>4770</v>
      </c>
      <c r="F2614" s="160" t="s">
        <v>4764</v>
      </c>
      <c r="G2614" s="160" t="s">
        <v>4765</v>
      </c>
      <c r="H2614" s="161">
        <v>375</v>
      </c>
      <c r="I2614" s="162">
        <v>28</v>
      </c>
      <c r="J2614" s="161">
        <v>480</v>
      </c>
      <c r="K2614" s="162">
        <v>22</v>
      </c>
      <c r="L2614" s="161">
        <v>105.6</v>
      </c>
      <c r="M2614" s="161">
        <v>480.6</v>
      </c>
      <c r="N2614" s="161">
        <v>615</v>
      </c>
      <c r="O2614" s="156" t="str">
        <f t="shared" si="40"/>
        <v>VSP-MAG-097</v>
      </c>
    </row>
    <row r="2615" spans="1:15" ht="34.799999999999997">
      <c r="A2615" s="157" t="s">
        <v>8232</v>
      </c>
      <c r="B2615" s="157" t="s">
        <v>8233</v>
      </c>
      <c r="C2615" s="158"/>
      <c r="D2615" s="157" t="s">
        <v>5875</v>
      </c>
      <c r="E2615" s="163" t="s">
        <v>4770</v>
      </c>
      <c r="F2615" s="160" t="s">
        <v>4764</v>
      </c>
      <c r="G2615" s="160" t="s">
        <v>4765</v>
      </c>
      <c r="H2615" s="161">
        <v>290</v>
      </c>
      <c r="I2615" s="162">
        <v>28</v>
      </c>
      <c r="J2615" s="161">
        <v>371.2</v>
      </c>
      <c r="K2615" s="162">
        <v>22</v>
      </c>
      <c r="L2615" s="161">
        <v>81.664000000000001</v>
      </c>
      <c r="M2615" s="161">
        <v>371.66399999999999</v>
      </c>
      <c r="N2615" s="161">
        <v>476</v>
      </c>
      <c r="O2615" s="156" t="str">
        <f t="shared" si="40"/>
        <v>VSP-MAG-098</v>
      </c>
    </row>
    <row r="2616" spans="1:15" ht="34.799999999999997">
      <c r="A2616" s="157" t="s">
        <v>8234</v>
      </c>
      <c r="B2616" s="157" t="s">
        <v>8235</v>
      </c>
      <c r="C2616" s="158"/>
      <c r="D2616" s="157" t="s">
        <v>5875</v>
      </c>
      <c r="E2616" s="163" t="s">
        <v>4770</v>
      </c>
      <c r="F2616" s="160" t="s">
        <v>4764</v>
      </c>
      <c r="G2616" s="160" t="s">
        <v>4765</v>
      </c>
      <c r="H2616" s="161">
        <v>245</v>
      </c>
      <c r="I2616" s="162">
        <v>28</v>
      </c>
      <c r="J2616" s="161">
        <v>313.60000000000002</v>
      </c>
      <c r="K2616" s="162">
        <v>22</v>
      </c>
      <c r="L2616" s="161">
        <v>68.992000000000004</v>
      </c>
      <c r="M2616" s="161">
        <v>313.99200000000002</v>
      </c>
      <c r="N2616" s="161">
        <v>402</v>
      </c>
      <c r="O2616" s="156" t="str">
        <f t="shared" si="40"/>
        <v>VSP-MAG-099</v>
      </c>
    </row>
    <row r="2617" spans="1:15" ht="34.799999999999997">
      <c r="A2617" s="157" t="s">
        <v>8236</v>
      </c>
      <c r="B2617" s="157" t="s">
        <v>8237</v>
      </c>
      <c r="C2617" s="158"/>
      <c r="D2617" s="157" t="s">
        <v>5875</v>
      </c>
      <c r="E2617" s="163" t="s">
        <v>4770</v>
      </c>
      <c r="F2617" s="160" t="s">
        <v>4764</v>
      </c>
      <c r="G2617" s="160" t="s">
        <v>4765</v>
      </c>
      <c r="H2617" s="161">
        <v>290</v>
      </c>
      <c r="I2617" s="162">
        <v>28</v>
      </c>
      <c r="J2617" s="161">
        <v>371.2</v>
      </c>
      <c r="K2617" s="162">
        <v>22</v>
      </c>
      <c r="L2617" s="161">
        <v>81.664000000000001</v>
      </c>
      <c r="M2617" s="161">
        <v>371.66399999999999</v>
      </c>
      <c r="N2617" s="161">
        <v>476</v>
      </c>
      <c r="O2617" s="156" t="str">
        <f t="shared" si="40"/>
        <v>VSP-MAG-100</v>
      </c>
    </row>
    <row r="2618" spans="1:15" ht="34.799999999999997">
      <c r="A2618" s="157" t="s">
        <v>8238</v>
      </c>
      <c r="B2618" s="157" t="s">
        <v>8239</v>
      </c>
      <c r="C2618" s="158"/>
      <c r="D2618" s="157" t="s">
        <v>5875</v>
      </c>
      <c r="E2618" s="163" t="s">
        <v>4770</v>
      </c>
      <c r="F2618" s="160" t="s">
        <v>4764</v>
      </c>
      <c r="G2618" s="160" t="s">
        <v>4765</v>
      </c>
      <c r="H2618" s="161">
        <v>290</v>
      </c>
      <c r="I2618" s="162">
        <v>28</v>
      </c>
      <c r="J2618" s="161">
        <v>371.2</v>
      </c>
      <c r="K2618" s="162">
        <v>22</v>
      </c>
      <c r="L2618" s="161">
        <v>81.664000000000001</v>
      </c>
      <c r="M2618" s="161">
        <v>371.66399999999999</v>
      </c>
      <c r="N2618" s="161">
        <v>476</v>
      </c>
      <c r="O2618" s="156" t="str">
        <f t="shared" si="40"/>
        <v>VSP-MAG-101</v>
      </c>
    </row>
    <row r="2619" spans="1:15" ht="34.799999999999997">
      <c r="A2619" s="157" t="s">
        <v>8240</v>
      </c>
      <c r="B2619" s="157" t="s">
        <v>8241</v>
      </c>
      <c r="C2619" s="158"/>
      <c r="D2619" s="157" t="s">
        <v>5875</v>
      </c>
      <c r="E2619" s="163" t="s">
        <v>4770</v>
      </c>
      <c r="F2619" s="160" t="s">
        <v>4764</v>
      </c>
      <c r="G2619" s="160" t="s">
        <v>4765</v>
      </c>
      <c r="H2619" s="161">
        <v>155</v>
      </c>
      <c r="I2619" s="162">
        <v>28</v>
      </c>
      <c r="J2619" s="161">
        <v>198.4</v>
      </c>
      <c r="K2619" s="162">
        <v>22</v>
      </c>
      <c r="L2619" s="161">
        <v>43.648000000000003</v>
      </c>
      <c r="M2619" s="161">
        <v>198.648</v>
      </c>
      <c r="N2619" s="161">
        <v>254</v>
      </c>
      <c r="O2619" s="156" t="str">
        <f t="shared" si="40"/>
        <v>VSP-MAG-102</v>
      </c>
    </row>
    <row r="2620" spans="1:15" ht="34.799999999999997">
      <c r="A2620" s="157" t="s">
        <v>8242</v>
      </c>
      <c r="B2620" s="157" t="s">
        <v>8243</v>
      </c>
      <c r="C2620" s="158"/>
      <c r="D2620" s="157" t="s">
        <v>5875</v>
      </c>
      <c r="E2620" s="163" t="s">
        <v>4770</v>
      </c>
      <c r="F2620" s="160" t="s">
        <v>4764</v>
      </c>
      <c r="G2620" s="160" t="s">
        <v>4765</v>
      </c>
      <c r="H2620" s="161">
        <v>155</v>
      </c>
      <c r="I2620" s="162">
        <v>28</v>
      </c>
      <c r="J2620" s="161">
        <v>198.4</v>
      </c>
      <c r="K2620" s="162">
        <v>22</v>
      </c>
      <c r="L2620" s="161">
        <v>43.648000000000003</v>
      </c>
      <c r="M2620" s="161">
        <v>198.648</v>
      </c>
      <c r="N2620" s="161">
        <v>254</v>
      </c>
      <c r="O2620" s="156" t="str">
        <f t="shared" si="40"/>
        <v>VSP-MAG-103</v>
      </c>
    </row>
    <row r="2621" spans="1:15" ht="34.799999999999997">
      <c r="A2621" s="157" t="s">
        <v>8244</v>
      </c>
      <c r="B2621" s="157" t="s">
        <v>8245</v>
      </c>
      <c r="C2621" s="158"/>
      <c r="D2621" s="157" t="s">
        <v>5875</v>
      </c>
      <c r="E2621" s="163" t="s">
        <v>4770</v>
      </c>
      <c r="F2621" s="160" t="s">
        <v>4764</v>
      </c>
      <c r="G2621" s="160" t="s">
        <v>4765</v>
      </c>
      <c r="H2621" s="161">
        <v>155</v>
      </c>
      <c r="I2621" s="162">
        <v>28</v>
      </c>
      <c r="J2621" s="161">
        <v>198.4</v>
      </c>
      <c r="K2621" s="162">
        <v>22</v>
      </c>
      <c r="L2621" s="161">
        <v>43.648000000000003</v>
      </c>
      <c r="M2621" s="161">
        <v>198.648</v>
      </c>
      <c r="N2621" s="161">
        <v>254</v>
      </c>
      <c r="O2621" s="156" t="str">
        <f t="shared" si="40"/>
        <v>VSP-MAG-104</v>
      </c>
    </row>
    <row r="2622" spans="1:15" ht="34.799999999999997">
      <c r="A2622" s="157" t="s">
        <v>8246</v>
      </c>
      <c r="B2622" s="157" t="s">
        <v>8247</v>
      </c>
      <c r="C2622" s="158"/>
      <c r="D2622" s="157" t="s">
        <v>5875</v>
      </c>
      <c r="E2622" s="163" t="s">
        <v>4770</v>
      </c>
      <c r="F2622" s="160" t="s">
        <v>4764</v>
      </c>
      <c r="G2622" s="160" t="s">
        <v>4765</v>
      </c>
      <c r="H2622" s="161">
        <v>155</v>
      </c>
      <c r="I2622" s="162">
        <v>28</v>
      </c>
      <c r="J2622" s="161">
        <v>198.4</v>
      </c>
      <c r="K2622" s="162">
        <v>22</v>
      </c>
      <c r="L2622" s="161">
        <v>43.648000000000003</v>
      </c>
      <c r="M2622" s="161">
        <v>198.648</v>
      </c>
      <c r="N2622" s="161">
        <v>254</v>
      </c>
      <c r="O2622" s="156" t="str">
        <f t="shared" si="40"/>
        <v>VSP-MAG-105</v>
      </c>
    </row>
    <row r="2623" spans="1:15" ht="34.799999999999997">
      <c r="A2623" s="157" t="s">
        <v>8248</v>
      </c>
      <c r="B2623" s="157" t="s">
        <v>8249</v>
      </c>
      <c r="C2623" s="158"/>
      <c r="D2623" s="157" t="s">
        <v>5875</v>
      </c>
      <c r="E2623" s="163" t="s">
        <v>4770</v>
      </c>
      <c r="F2623" s="160" t="s">
        <v>4764</v>
      </c>
      <c r="G2623" s="160" t="s">
        <v>4765</v>
      </c>
      <c r="H2623" s="161">
        <v>350</v>
      </c>
      <c r="I2623" s="162">
        <v>28</v>
      </c>
      <c r="J2623" s="161">
        <v>448</v>
      </c>
      <c r="K2623" s="162">
        <v>22</v>
      </c>
      <c r="L2623" s="161">
        <v>98.56</v>
      </c>
      <c r="M2623" s="161">
        <v>448.56</v>
      </c>
      <c r="N2623" s="161">
        <v>574</v>
      </c>
      <c r="O2623" s="156" t="str">
        <f t="shared" si="40"/>
        <v>VSP-MAG-106</v>
      </c>
    </row>
    <row r="2624" spans="1:15" ht="34.799999999999997">
      <c r="A2624" s="157" t="s">
        <v>8250</v>
      </c>
      <c r="B2624" s="157" t="s">
        <v>8251</v>
      </c>
      <c r="C2624" s="158"/>
      <c r="D2624" s="157" t="s">
        <v>5875</v>
      </c>
      <c r="E2624" s="163" t="s">
        <v>4770</v>
      </c>
      <c r="F2624" s="160" t="s">
        <v>4828</v>
      </c>
      <c r="G2624" s="160" t="s">
        <v>4765</v>
      </c>
      <c r="H2624" s="161">
        <v>600</v>
      </c>
      <c r="I2624" s="162">
        <v>28</v>
      </c>
      <c r="J2624" s="161">
        <v>768</v>
      </c>
      <c r="K2624" s="162">
        <v>22</v>
      </c>
      <c r="L2624" s="161">
        <v>168.96</v>
      </c>
      <c r="M2624" s="161">
        <v>768.96</v>
      </c>
      <c r="N2624" s="161">
        <v>984</v>
      </c>
      <c r="O2624" s="156" t="str">
        <f t="shared" si="40"/>
        <v>VSP-MAG-107</v>
      </c>
    </row>
    <row r="2625" spans="1:15" ht="34.799999999999997">
      <c r="A2625" s="157" t="s">
        <v>8252</v>
      </c>
      <c r="B2625" s="157" t="s">
        <v>8253</v>
      </c>
      <c r="C2625" s="158"/>
      <c r="D2625" s="157" t="s">
        <v>5875</v>
      </c>
      <c r="E2625" s="163" t="s">
        <v>4770</v>
      </c>
      <c r="F2625" s="160" t="s">
        <v>4828</v>
      </c>
      <c r="G2625" s="160" t="s">
        <v>4765</v>
      </c>
      <c r="H2625" s="161">
        <v>600</v>
      </c>
      <c r="I2625" s="162">
        <v>28</v>
      </c>
      <c r="J2625" s="161">
        <v>768</v>
      </c>
      <c r="K2625" s="162">
        <v>22</v>
      </c>
      <c r="L2625" s="161">
        <v>168.96</v>
      </c>
      <c r="M2625" s="161">
        <v>768.96</v>
      </c>
      <c r="N2625" s="161">
        <v>984</v>
      </c>
      <c r="O2625" s="156" t="str">
        <f t="shared" si="40"/>
        <v>VSP-MAG-108</v>
      </c>
    </row>
    <row r="2626" spans="1:15" ht="34.799999999999997">
      <c r="A2626" s="157" t="s">
        <v>8254</v>
      </c>
      <c r="B2626" s="157" t="s">
        <v>8255</v>
      </c>
      <c r="C2626" s="158"/>
      <c r="D2626" s="157" t="s">
        <v>5875</v>
      </c>
      <c r="E2626" s="163" t="s">
        <v>4770</v>
      </c>
      <c r="F2626" s="160" t="s">
        <v>4828</v>
      </c>
      <c r="G2626" s="160" t="s">
        <v>4765</v>
      </c>
      <c r="H2626" s="161">
        <v>600</v>
      </c>
      <c r="I2626" s="162">
        <v>28</v>
      </c>
      <c r="J2626" s="161">
        <v>768</v>
      </c>
      <c r="K2626" s="162">
        <v>22</v>
      </c>
      <c r="L2626" s="161">
        <v>168.96</v>
      </c>
      <c r="M2626" s="161">
        <v>768.96</v>
      </c>
      <c r="N2626" s="161">
        <v>984</v>
      </c>
      <c r="O2626" s="156" t="str">
        <f t="shared" ref="O2626:O2689" si="41">VLOOKUP(A2626,Old,1,FALSE)</f>
        <v>VSP-MAG-109</v>
      </c>
    </row>
    <row r="2627" spans="1:15" ht="34.799999999999997">
      <c r="A2627" s="157" t="s">
        <v>8256</v>
      </c>
      <c r="B2627" s="157" t="s">
        <v>8257</v>
      </c>
      <c r="C2627" s="158"/>
      <c r="D2627" s="157" t="s">
        <v>5875</v>
      </c>
      <c r="E2627" s="163" t="s">
        <v>4770</v>
      </c>
      <c r="F2627" s="160" t="s">
        <v>4828</v>
      </c>
      <c r="G2627" s="160" t="s">
        <v>4765</v>
      </c>
      <c r="H2627" s="161">
        <v>600</v>
      </c>
      <c r="I2627" s="162">
        <v>28</v>
      </c>
      <c r="J2627" s="161">
        <v>768</v>
      </c>
      <c r="K2627" s="162">
        <v>22</v>
      </c>
      <c r="L2627" s="161">
        <v>168.96</v>
      </c>
      <c r="M2627" s="161">
        <v>768.96</v>
      </c>
      <c r="N2627" s="161">
        <v>984</v>
      </c>
      <c r="O2627" s="156" t="str">
        <f t="shared" si="41"/>
        <v>VSP-MAG-110</v>
      </c>
    </row>
    <row r="2628" spans="1:15" ht="34.799999999999997">
      <c r="A2628" s="157" t="s">
        <v>8258</v>
      </c>
      <c r="B2628" s="157" t="s">
        <v>8259</v>
      </c>
      <c r="C2628" s="158"/>
      <c r="D2628" s="157" t="s">
        <v>5875</v>
      </c>
      <c r="E2628" s="163" t="s">
        <v>4770</v>
      </c>
      <c r="F2628" s="160" t="s">
        <v>4764</v>
      </c>
      <c r="G2628" s="160" t="s">
        <v>4765</v>
      </c>
      <c r="H2628" s="161">
        <v>390</v>
      </c>
      <c r="I2628" s="162">
        <v>28</v>
      </c>
      <c r="J2628" s="161">
        <v>499.2</v>
      </c>
      <c r="K2628" s="162">
        <v>22</v>
      </c>
      <c r="L2628" s="161">
        <v>109.824</v>
      </c>
      <c r="M2628" s="161">
        <v>499.82400000000001</v>
      </c>
      <c r="N2628" s="161">
        <v>640</v>
      </c>
      <c r="O2628" s="156" t="str">
        <f t="shared" si="41"/>
        <v>VSP-MAG-111</v>
      </c>
    </row>
    <row r="2629" spans="1:15" ht="34.799999999999997">
      <c r="A2629" s="157" t="s">
        <v>8260</v>
      </c>
      <c r="B2629" s="157" t="s">
        <v>8261</v>
      </c>
      <c r="C2629" s="158"/>
      <c r="D2629" s="157" t="s">
        <v>5875</v>
      </c>
      <c r="E2629" s="163" t="s">
        <v>4770</v>
      </c>
      <c r="F2629" s="160" t="s">
        <v>4828</v>
      </c>
      <c r="G2629" s="160" t="s">
        <v>4765</v>
      </c>
      <c r="H2629" s="161">
        <v>490</v>
      </c>
      <c r="I2629" s="162">
        <v>28</v>
      </c>
      <c r="J2629" s="161">
        <v>627.20000000000005</v>
      </c>
      <c r="K2629" s="162">
        <v>22</v>
      </c>
      <c r="L2629" s="161">
        <v>137.98400000000001</v>
      </c>
      <c r="M2629" s="161">
        <v>627.98400000000004</v>
      </c>
      <c r="N2629" s="161">
        <v>804</v>
      </c>
      <c r="O2629" s="156" t="str">
        <f t="shared" si="41"/>
        <v>VSP-MAG-112</v>
      </c>
    </row>
    <row r="2630" spans="1:15" ht="34.799999999999997">
      <c r="A2630" s="157" t="s">
        <v>8262</v>
      </c>
      <c r="B2630" s="157" t="s">
        <v>8263</v>
      </c>
      <c r="C2630" s="158"/>
      <c r="D2630" s="157" t="s">
        <v>5875</v>
      </c>
      <c r="E2630" s="163" t="s">
        <v>4770</v>
      </c>
      <c r="F2630" s="160" t="s">
        <v>4828</v>
      </c>
      <c r="G2630" s="160" t="s">
        <v>4765</v>
      </c>
      <c r="H2630" s="161">
        <v>490</v>
      </c>
      <c r="I2630" s="162">
        <v>28</v>
      </c>
      <c r="J2630" s="161">
        <v>627.20000000000005</v>
      </c>
      <c r="K2630" s="162">
        <v>22</v>
      </c>
      <c r="L2630" s="161">
        <v>137.98400000000001</v>
      </c>
      <c r="M2630" s="161">
        <v>627.98400000000004</v>
      </c>
      <c r="N2630" s="161">
        <v>804</v>
      </c>
      <c r="O2630" s="156" t="str">
        <f t="shared" si="41"/>
        <v>VSP-MAG-113</v>
      </c>
    </row>
    <row r="2631" spans="1:15" ht="34.799999999999997">
      <c r="A2631" s="157" t="s">
        <v>8264</v>
      </c>
      <c r="B2631" s="157" t="s">
        <v>8265</v>
      </c>
      <c r="C2631" s="158"/>
      <c r="D2631" s="157" t="s">
        <v>5875</v>
      </c>
      <c r="E2631" s="163" t="s">
        <v>4770</v>
      </c>
      <c r="F2631" s="160" t="s">
        <v>4828</v>
      </c>
      <c r="G2631" s="160" t="s">
        <v>4765</v>
      </c>
      <c r="H2631" s="161">
        <v>490</v>
      </c>
      <c r="I2631" s="162">
        <v>28</v>
      </c>
      <c r="J2631" s="161">
        <v>627.20000000000005</v>
      </c>
      <c r="K2631" s="162">
        <v>22</v>
      </c>
      <c r="L2631" s="161">
        <v>137.98400000000001</v>
      </c>
      <c r="M2631" s="161">
        <v>627.98400000000004</v>
      </c>
      <c r="N2631" s="161">
        <v>804</v>
      </c>
      <c r="O2631" s="156" t="str">
        <f t="shared" si="41"/>
        <v>VSP-MAG-114</v>
      </c>
    </row>
    <row r="2632" spans="1:15" ht="34.799999999999997">
      <c r="A2632" s="157" t="s">
        <v>8266</v>
      </c>
      <c r="B2632" s="157" t="s">
        <v>8267</v>
      </c>
      <c r="C2632" s="158"/>
      <c r="D2632" s="157" t="s">
        <v>5875</v>
      </c>
      <c r="E2632" s="163" t="s">
        <v>4770</v>
      </c>
      <c r="F2632" s="160" t="s">
        <v>4828</v>
      </c>
      <c r="G2632" s="160" t="s">
        <v>4765</v>
      </c>
      <c r="H2632" s="161">
        <v>490</v>
      </c>
      <c r="I2632" s="162">
        <v>28</v>
      </c>
      <c r="J2632" s="161">
        <v>627.20000000000005</v>
      </c>
      <c r="K2632" s="162">
        <v>22</v>
      </c>
      <c r="L2632" s="161">
        <v>137.98400000000001</v>
      </c>
      <c r="M2632" s="161">
        <v>627.98400000000004</v>
      </c>
      <c r="N2632" s="161">
        <v>804</v>
      </c>
      <c r="O2632" s="156" t="str">
        <f t="shared" si="41"/>
        <v>VSP-MAG-115</v>
      </c>
    </row>
    <row r="2633" spans="1:15" ht="34.799999999999997">
      <c r="A2633" s="157" t="s">
        <v>8268</v>
      </c>
      <c r="B2633" s="157" t="s">
        <v>8269</v>
      </c>
      <c r="C2633" s="158"/>
      <c r="D2633" s="157" t="s">
        <v>5875</v>
      </c>
      <c r="E2633" s="163" t="s">
        <v>4770</v>
      </c>
      <c r="F2633" s="160" t="s">
        <v>4828</v>
      </c>
      <c r="G2633" s="160" t="s">
        <v>4765</v>
      </c>
      <c r="H2633" s="161">
        <v>490</v>
      </c>
      <c r="I2633" s="162">
        <v>28</v>
      </c>
      <c r="J2633" s="161">
        <v>627.20000000000005</v>
      </c>
      <c r="K2633" s="162">
        <v>22</v>
      </c>
      <c r="L2633" s="161">
        <v>137.98400000000001</v>
      </c>
      <c r="M2633" s="161">
        <v>627.98400000000004</v>
      </c>
      <c r="N2633" s="161">
        <v>804</v>
      </c>
      <c r="O2633" s="156" t="str">
        <f t="shared" si="41"/>
        <v>VSP-MAG-116</v>
      </c>
    </row>
    <row r="2634" spans="1:15" ht="34.799999999999997">
      <c r="A2634" s="157" t="s">
        <v>8270</v>
      </c>
      <c r="B2634" s="157" t="s">
        <v>8271</v>
      </c>
      <c r="C2634" s="158"/>
      <c r="D2634" s="157" t="s">
        <v>5875</v>
      </c>
      <c r="E2634" s="163" t="s">
        <v>4770</v>
      </c>
      <c r="F2634" s="160" t="s">
        <v>4828</v>
      </c>
      <c r="G2634" s="160" t="s">
        <v>4765</v>
      </c>
      <c r="H2634" s="161">
        <v>490</v>
      </c>
      <c r="I2634" s="162">
        <v>28</v>
      </c>
      <c r="J2634" s="161">
        <v>627.20000000000005</v>
      </c>
      <c r="K2634" s="162">
        <v>22</v>
      </c>
      <c r="L2634" s="161">
        <v>137.98400000000001</v>
      </c>
      <c r="M2634" s="161">
        <v>627.98400000000004</v>
      </c>
      <c r="N2634" s="161">
        <v>804</v>
      </c>
      <c r="O2634" s="156" t="str">
        <f t="shared" si="41"/>
        <v>VSP-MAG-117</v>
      </c>
    </row>
    <row r="2635" spans="1:15" ht="34.799999999999997">
      <c r="A2635" s="157" t="s">
        <v>8272</v>
      </c>
      <c r="B2635" s="157" t="s">
        <v>8273</v>
      </c>
      <c r="C2635" s="158"/>
      <c r="D2635" s="157" t="s">
        <v>5875</v>
      </c>
      <c r="E2635" s="163" t="s">
        <v>4770</v>
      </c>
      <c r="F2635" s="160" t="s">
        <v>4828</v>
      </c>
      <c r="G2635" s="160" t="s">
        <v>4765</v>
      </c>
      <c r="H2635" s="161">
        <v>490</v>
      </c>
      <c r="I2635" s="162">
        <v>28</v>
      </c>
      <c r="J2635" s="161">
        <v>627.20000000000005</v>
      </c>
      <c r="K2635" s="162">
        <v>22</v>
      </c>
      <c r="L2635" s="161">
        <v>137.98400000000001</v>
      </c>
      <c r="M2635" s="161">
        <v>627.98400000000004</v>
      </c>
      <c r="N2635" s="161">
        <v>804</v>
      </c>
      <c r="O2635" s="156" t="str">
        <f t="shared" si="41"/>
        <v>VSP-MAG-118</v>
      </c>
    </row>
    <row r="2636" spans="1:15" ht="34.799999999999997">
      <c r="A2636" s="157" t="s">
        <v>8274</v>
      </c>
      <c r="B2636" s="157" t="s">
        <v>8275</v>
      </c>
      <c r="C2636" s="158"/>
      <c r="D2636" s="157" t="s">
        <v>5875</v>
      </c>
      <c r="E2636" s="163" t="s">
        <v>4770</v>
      </c>
      <c r="F2636" s="160" t="s">
        <v>4828</v>
      </c>
      <c r="G2636" s="160" t="s">
        <v>4765</v>
      </c>
      <c r="H2636" s="161">
        <v>490</v>
      </c>
      <c r="I2636" s="162">
        <v>28</v>
      </c>
      <c r="J2636" s="161">
        <v>627.20000000000005</v>
      </c>
      <c r="K2636" s="162">
        <v>22</v>
      </c>
      <c r="L2636" s="161">
        <v>137.98400000000001</v>
      </c>
      <c r="M2636" s="161">
        <v>627.98400000000004</v>
      </c>
      <c r="N2636" s="161">
        <v>804</v>
      </c>
      <c r="O2636" s="156" t="str">
        <f t="shared" si="41"/>
        <v>VSP-MAG-119</v>
      </c>
    </row>
    <row r="2637" spans="1:15" ht="34.799999999999997">
      <c r="A2637" s="157" t="s">
        <v>8276</v>
      </c>
      <c r="B2637" s="157" t="s">
        <v>8277</v>
      </c>
      <c r="C2637" s="158"/>
      <c r="D2637" s="157" t="s">
        <v>5875</v>
      </c>
      <c r="E2637" s="163" t="s">
        <v>4770</v>
      </c>
      <c r="F2637" s="160" t="s">
        <v>4828</v>
      </c>
      <c r="G2637" s="160" t="s">
        <v>4765</v>
      </c>
      <c r="H2637" s="161">
        <v>410</v>
      </c>
      <c r="I2637" s="162">
        <v>28</v>
      </c>
      <c r="J2637" s="161">
        <v>524.79999999999995</v>
      </c>
      <c r="K2637" s="162">
        <v>22</v>
      </c>
      <c r="L2637" s="161">
        <v>115.45599999999999</v>
      </c>
      <c r="M2637" s="161">
        <v>525.45600000000002</v>
      </c>
      <c r="N2637" s="161">
        <v>673</v>
      </c>
      <c r="O2637" s="156" t="str">
        <f t="shared" si="41"/>
        <v>VSP-MAG-120</v>
      </c>
    </row>
    <row r="2638" spans="1:15" ht="34.799999999999997">
      <c r="A2638" s="157" t="s">
        <v>8278</v>
      </c>
      <c r="B2638" s="157" t="s">
        <v>8279</v>
      </c>
      <c r="C2638" s="158"/>
      <c r="D2638" s="157" t="s">
        <v>5875</v>
      </c>
      <c r="E2638" s="163" t="s">
        <v>4770</v>
      </c>
      <c r="F2638" s="160" t="s">
        <v>4764</v>
      </c>
      <c r="G2638" s="160" t="s">
        <v>4765</v>
      </c>
      <c r="H2638" s="161">
        <v>100</v>
      </c>
      <c r="I2638" s="162">
        <v>28</v>
      </c>
      <c r="J2638" s="161">
        <v>128</v>
      </c>
      <c r="K2638" s="162">
        <v>22</v>
      </c>
      <c r="L2638" s="161">
        <v>28.16</v>
      </c>
      <c r="M2638" s="161">
        <v>128.16</v>
      </c>
      <c r="N2638" s="161">
        <v>164</v>
      </c>
      <c r="O2638" s="156" t="str">
        <f t="shared" si="41"/>
        <v>VSP-MAG-121</v>
      </c>
    </row>
    <row r="2639" spans="1:15" ht="34.799999999999997">
      <c r="A2639" s="157" t="s">
        <v>8280</v>
      </c>
      <c r="B2639" s="157" t="s">
        <v>8281</v>
      </c>
      <c r="C2639" s="158"/>
      <c r="D2639" s="157" t="s">
        <v>5875</v>
      </c>
      <c r="E2639" s="163" t="s">
        <v>4770</v>
      </c>
      <c r="F2639" s="160" t="s">
        <v>4764</v>
      </c>
      <c r="G2639" s="160" t="s">
        <v>4765</v>
      </c>
      <c r="H2639" s="161">
        <v>235</v>
      </c>
      <c r="I2639" s="162">
        <v>28</v>
      </c>
      <c r="J2639" s="161">
        <v>300.8</v>
      </c>
      <c r="K2639" s="162">
        <v>22</v>
      </c>
      <c r="L2639" s="161">
        <v>66.176000000000002</v>
      </c>
      <c r="M2639" s="161">
        <v>301.17599999999999</v>
      </c>
      <c r="N2639" s="161">
        <v>386</v>
      </c>
      <c r="O2639" s="156" t="str">
        <f t="shared" si="41"/>
        <v>VSP-MAG-122</v>
      </c>
    </row>
    <row r="2640" spans="1:15" ht="34.799999999999997">
      <c r="A2640" s="157" t="s">
        <v>8282</v>
      </c>
      <c r="B2640" s="157" t="s">
        <v>8283</v>
      </c>
      <c r="C2640" s="158"/>
      <c r="D2640" s="157" t="s">
        <v>5875</v>
      </c>
      <c r="E2640" s="163" t="s">
        <v>4770</v>
      </c>
      <c r="F2640" s="160" t="s">
        <v>4764</v>
      </c>
      <c r="G2640" s="160" t="s">
        <v>4765</v>
      </c>
      <c r="H2640" s="161">
        <v>20</v>
      </c>
      <c r="I2640" s="162">
        <v>28</v>
      </c>
      <c r="J2640" s="161">
        <v>25.6</v>
      </c>
      <c r="K2640" s="162">
        <v>22</v>
      </c>
      <c r="L2640" s="161">
        <v>5.6320000000000006</v>
      </c>
      <c r="M2640" s="161">
        <v>25.632000000000001</v>
      </c>
      <c r="N2640" s="161">
        <v>33</v>
      </c>
      <c r="O2640" s="156" t="str">
        <f t="shared" si="41"/>
        <v>VSP-MAG-123</v>
      </c>
    </row>
    <row r="2641" spans="1:15" ht="34.799999999999997">
      <c r="A2641" s="157" t="s">
        <v>8284</v>
      </c>
      <c r="B2641" s="157" t="s">
        <v>8285</v>
      </c>
      <c r="C2641" s="158"/>
      <c r="D2641" s="157" t="s">
        <v>5875</v>
      </c>
      <c r="E2641" s="163" t="s">
        <v>4770</v>
      </c>
      <c r="F2641" s="160" t="s">
        <v>4764</v>
      </c>
      <c r="G2641" s="160" t="s">
        <v>4765</v>
      </c>
      <c r="H2641" s="161">
        <v>25</v>
      </c>
      <c r="I2641" s="162">
        <v>28</v>
      </c>
      <c r="J2641" s="161">
        <v>32</v>
      </c>
      <c r="K2641" s="162">
        <v>22</v>
      </c>
      <c r="L2641" s="161">
        <v>7.04</v>
      </c>
      <c r="M2641" s="161">
        <v>32.04</v>
      </c>
      <c r="N2641" s="161">
        <v>41</v>
      </c>
      <c r="O2641" s="156" t="str">
        <f t="shared" si="41"/>
        <v>VSP-MAG-124</v>
      </c>
    </row>
    <row r="2642" spans="1:15" ht="34.799999999999997">
      <c r="A2642" s="157" t="s">
        <v>8286</v>
      </c>
      <c r="B2642" s="157" t="s">
        <v>8287</v>
      </c>
      <c r="C2642" s="158"/>
      <c r="D2642" s="157" t="s">
        <v>5875</v>
      </c>
      <c r="E2642" s="163" t="s">
        <v>4770</v>
      </c>
      <c r="F2642" s="160" t="s">
        <v>4764</v>
      </c>
      <c r="G2642" s="160" t="s">
        <v>4765</v>
      </c>
      <c r="H2642" s="161">
        <v>50</v>
      </c>
      <c r="I2642" s="162">
        <v>28</v>
      </c>
      <c r="J2642" s="161">
        <v>64</v>
      </c>
      <c r="K2642" s="162">
        <v>22</v>
      </c>
      <c r="L2642" s="161">
        <v>14.08</v>
      </c>
      <c r="M2642" s="161">
        <v>64.08</v>
      </c>
      <c r="N2642" s="161">
        <v>82</v>
      </c>
      <c r="O2642" s="156" t="str">
        <f t="shared" si="41"/>
        <v>VSP-MAG-125</v>
      </c>
    </row>
    <row r="2643" spans="1:15" ht="34.799999999999997">
      <c r="A2643" s="157" t="s">
        <v>8288</v>
      </c>
      <c r="B2643" s="157" t="s">
        <v>8289</v>
      </c>
      <c r="C2643" s="158"/>
      <c r="D2643" s="157" t="s">
        <v>5875</v>
      </c>
      <c r="E2643" s="163" t="s">
        <v>4770</v>
      </c>
      <c r="F2643" s="160" t="s">
        <v>4764</v>
      </c>
      <c r="G2643" s="160" t="s">
        <v>4767</v>
      </c>
      <c r="H2643" s="161">
        <v>25</v>
      </c>
      <c r="I2643" s="162">
        <v>18</v>
      </c>
      <c r="J2643" s="161">
        <v>29.5</v>
      </c>
      <c r="K2643" s="162">
        <v>22</v>
      </c>
      <c r="L2643" s="161">
        <v>6.49</v>
      </c>
      <c r="M2643" s="161">
        <v>31.490000000000002</v>
      </c>
      <c r="N2643" s="161">
        <v>37</v>
      </c>
      <c r="O2643" s="156" t="str">
        <f t="shared" si="41"/>
        <v>VSP-MAG-128</v>
      </c>
    </row>
    <row r="2644" spans="1:15" ht="34.799999999999997">
      <c r="A2644" s="157" t="s">
        <v>8290</v>
      </c>
      <c r="B2644" s="157" t="s">
        <v>8291</v>
      </c>
      <c r="C2644" s="158"/>
      <c r="D2644" s="157" t="s">
        <v>5875</v>
      </c>
      <c r="E2644" s="163" t="s">
        <v>4770</v>
      </c>
      <c r="F2644" s="160" t="s">
        <v>4764</v>
      </c>
      <c r="G2644" s="160" t="s">
        <v>4765</v>
      </c>
      <c r="H2644" s="161">
        <v>20</v>
      </c>
      <c r="I2644" s="162">
        <v>18</v>
      </c>
      <c r="J2644" s="161">
        <v>23.599999999999998</v>
      </c>
      <c r="K2644" s="162">
        <v>22</v>
      </c>
      <c r="L2644" s="161">
        <v>5.1919999999999993</v>
      </c>
      <c r="M2644" s="161">
        <v>25.192</v>
      </c>
      <c r="N2644" s="161">
        <v>30</v>
      </c>
      <c r="O2644" s="156" t="str">
        <f t="shared" si="41"/>
        <v>VSP-MAG-129</v>
      </c>
    </row>
    <row r="2645" spans="1:15" ht="34.799999999999997">
      <c r="A2645" s="157" t="s">
        <v>8292</v>
      </c>
      <c r="B2645" s="157" t="s">
        <v>8293</v>
      </c>
      <c r="C2645" s="158"/>
      <c r="D2645" s="157" t="s">
        <v>5875</v>
      </c>
      <c r="E2645" s="163" t="s">
        <v>4770</v>
      </c>
      <c r="F2645" s="160" t="s">
        <v>4764</v>
      </c>
      <c r="G2645" s="160" t="s">
        <v>4765</v>
      </c>
      <c r="H2645" s="161">
        <v>100</v>
      </c>
      <c r="I2645" s="162">
        <v>28</v>
      </c>
      <c r="J2645" s="161">
        <v>128</v>
      </c>
      <c r="K2645" s="162">
        <v>22</v>
      </c>
      <c r="L2645" s="161">
        <v>28.16</v>
      </c>
      <c r="M2645" s="161">
        <v>128.16</v>
      </c>
      <c r="N2645" s="161">
        <v>164</v>
      </c>
      <c r="O2645" s="156" t="str">
        <f t="shared" si="41"/>
        <v>VSP-MAG-130</v>
      </c>
    </row>
    <row r="2646" spans="1:15" ht="34.799999999999997">
      <c r="A2646" s="157" t="s">
        <v>8294</v>
      </c>
      <c r="B2646" s="157" t="s">
        <v>8295</v>
      </c>
      <c r="C2646" s="158"/>
      <c r="D2646" s="157" t="s">
        <v>5875</v>
      </c>
      <c r="E2646" s="163" t="s">
        <v>4770</v>
      </c>
      <c r="F2646" s="160" t="s">
        <v>4764</v>
      </c>
      <c r="G2646" s="160" t="s">
        <v>4765</v>
      </c>
      <c r="H2646" s="161">
        <v>120</v>
      </c>
      <c r="I2646" s="162">
        <v>28</v>
      </c>
      <c r="J2646" s="161">
        <v>153.6</v>
      </c>
      <c r="K2646" s="162">
        <v>22</v>
      </c>
      <c r="L2646" s="161">
        <v>33.792000000000002</v>
      </c>
      <c r="M2646" s="161">
        <v>153.792</v>
      </c>
      <c r="N2646" s="161">
        <v>197</v>
      </c>
      <c r="O2646" s="156" t="str">
        <f t="shared" si="41"/>
        <v>VSP-MAG-131</v>
      </c>
    </row>
    <row r="2647" spans="1:15" ht="34.799999999999997">
      <c r="A2647" s="157" t="s">
        <v>8296</v>
      </c>
      <c r="B2647" s="157" t="s">
        <v>8297</v>
      </c>
      <c r="C2647" s="158"/>
      <c r="D2647" s="157" t="s">
        <v>5875</v>
      </c>
      <c r="E2647" s="163" t="s">
        <v>4770</v>
      </c>
      <c r="F2647" s="160" t="s">
        <v>4764</v>
      </c>
      <c r="G2647" s="160" t="s">
        <v>4765</v>
      </c>
      <c r="H2647" s="161">
        <v>20</v>
      </c>
      <c r="I2647" s="162">
        <v>28</v>
      </c>
      <c r="J2647" s="161">
        <v>25.6</v>
      </c>
      <c r="K2647" s="162">
        <v>22</v>
      </c>
      <c r="L2647" s="161">
        <v>5.6320000000000006</v>
      </c>
      <c r="M2647" s="161">
        <v>25.632000000000001</v>
      </c>
      <c r="N2647" s="161">
        <v>33</v>
      </c>
      <c r="O2647" s="156" t="str">
        <f t="shared" si="41"/>
        <v>VSP-MAG-132</v>
      </c>
    </row>
    <row r="2648" spans="1:15" ht="34.799999999999997">
      <c r="A2648" s="157" t="s">
        <v>8298</v>
      </c>
      <c r="B2648" s="157" t="s">
        <v>8299</v>
      </c>
      <c r="C2648" s="158"/>
      <c r="D2648" s="157" t="s">
        <v>5875</v>
      </c>
      <c r="E2648" s="163" t="s">
        <v>4770</v>
      </c>
      <c r="F2648" s="160" t="s">
        <v>4764</v>
      </c>
      <c r="G2648" s="160" t="s">
        <v>4765</v>
      </c>
      <c r="H2648" s="161">
        <v>40</v>
      </c>
      <c r="I2648" s="162">
        <v>28</v>
      </c>
      <c r="J2648" s="161">
        <v>51.2</v>
      </c>
      <c r="K2648" s="162">
        <v>22</v>
      </c>
      <c r="L2648" s="161">
        <v>11.264000000000001</v>
      </c>
      <c r="M2648" s="161">
        <v>51.264000000000003</v>
      </c>
      <c r="N2648" s="161">
        <v>66</v>
      </c>
      <c r="O2648" s="156" t="str">
        <f t="shared" si="41"/>
        <v>VSP-MAG-133</v>
      </c>
    </row>
    <row r="2649" spans="1:15" ht="34.799999999999997">
      <c r="A2649" s="157" t="s">
        <v>8300</v>
      </c>
      <c r="B2649" s="157" t="s">
        <v>8301</v>
      </c>
      <c r="C2649" s="158"/>
      <c r="D2649" s="157" t="s">
        <v>5875</v>
      </c>
      <c r="E2649" s="163" t="s">
        <v>4770</v>
      </c>
      <c r="F2649" s="160" t="s">
        <v>4764</v>
      </c>
      <c r="G2649" s="160" t="s">
        <v>4765</v>
      </c>
      <c r="H2649" s="161">
        <v>20</v>
      </c>
      <c r="I2649" s="162">
        <v>28</v>
      </c>
      <c r="J2649" s="161">
        <v>25.6</v>
      </c>
      <c r="K2649" s="162">
        <v>22</v>
      </c>
      <c r="L2649" s="161">
        <v>5.6320000000000006</v>
      </c>
      <c r="M2649" s="161">
        <v>25.632000000000001</v>
      </c>
      <c r="N2649" s="161">
        <v>33</v>
      </c>
      <c r="O2649" s="156" t="str">
        <f t="shared" si="41"/>
        <v>VSP-MAG-134</v>
      </c>
    </row>
    <row r="2650" spans="1:15" ht="34.799999999999997">
      <c r="A2650" s="157" t="s">
        <v>8302</v>
      </c>
      <c r="B2650" s="157" t="s">
        <v>8303</v>
      </c>
      <c r="C2650" s="158"/>
      <c r="D2650" s="157" t="s">
        <v>5875</v>
      </c>
      <c r="E2650" s="163" t="s">
        <v>4770</v>
      </c>
      <c r="F2650" s="160" t="s">
        <v>4764</v>
      </c>
      <c r="G2650" s="160" t="s">
        <v>4765</v>
      </c>
      <c r="H2650" s="161">
        <v>20</v>
      </c>
      <c r="I2650" s="162">
        <v>28</v>
      </c>
      <c r="J2650" s="161">
        <v>25.6</v>
      </c>
      <c r="K2650" s="162">
        <v>22</v>
      </c>
      <c r="L2650" s="161">
        <v>5.6320000000000006</v>
      </c>
      <c r="M2650" s="161">
        <v>25.632000000000001</v>
      </c>
      <c r="N2650" s="161">
        <v>33</v>
      </c>
      <c r="O2650" s="156" t="str">
        <f t="shared" si="41"/>
        <v>VSP-MAG-135</v>
      </c>
    </row>
    <row r="2651" spans="1:15" ht="34.799999999999997">
      <c r="A2651" s="157" t="s">
        <v>8304</v>
      </c>
      <c r="B2651" s="157" t="s">
        <v>8305</v>
      </c>
      <c r="C2651" s="158"/>
      <c r="D2651" s="157" t="s">
        <v>5875</v>
      </c>
      <c r="E2651" s="163" t="s">
        <v>4770</v>
      </c>
      <c r="F2651" s="160" t="s">
        <v>4764</v>
      </c>
      <c r="G2651" s="160" t="s">
        <v>4765</v>
      </c>
      <c r="H2651" s="161">
        <v>20</v>
      </c>
      <c r="I2651" s="162">
        <v>28</v>
      </c>
      <c r="J2651" s="161">
        <v>25.6</v>
      </c>
      <c r="K2651" s="162">
        <v>22</v>
      </c>
      <c r="L2651" s="161">
        <v>5.6320000000000006</v>
      </c>
      <c r="M2651" s="161">
        <v>25.632000000000001</v>
      </c>
      <c r="N2651" s="161">
        <v>33</v>
      </c>
      <c r="O2651" s="156" t="str">
        <f t="shared" si="41"/>
        <v>VSP-MAG-136</v>
      </c>
    </row>
    <row r="2652" spans="1:15" ht="34.799999999999997">
      <c r="A2652" s="157" t="s">
        <v>8306</v>
      </c>
      <c r="B2652" s="157" t="s">
        <v>8307</v>
      </c>
      <c r="C2652" s="158"/>
      <c r="D2652" s="157" t="s">
        <v>5875</v>
      </c>
      <c r="E2652" s="163" t="s">
        <v>4770</v>
      </c>
      <c r="F2652" s="160" t="s">
        <v>4764</v>
      </c>
      <c r="G2652" s="160" t="s">
        <v>4765</v>
      </c>
      <c r="H2652" s="161">
        <v>30</v>
      </c>
      <c r="I2652" s="162">
        <v>28</v>
      </c>
      <c r="J2652" s="161">
        <v>38.4</v>
      </c>
      <c r="K2652" s="162">
        <v>22</v>
      </c>
      <c r="L2652" s="161">
        <v>8.4480000000000004</v>
      </c>
      <c r="M2652" s="161">
        <v>38.448</v>
      </c>
      <c r="N2652" s="161">
        <v>49</v>
      </c>
      <c r="O2652" s="156" t="str">
        <f t="shared" si="41"/>
        <v>VSP-MAG-137</v>
      </c>
    </row>
    <row r="2653" spans="1:15" ht="34.799999999999997">
      <c r="A2653" s="157" t="s">
        <v>8308</v>
      </c>
      <c r="B2653" s="157" t="s">
        <v>8309</v>
      </c>
      <c r="C2653" s="158"/>
      <c r="D2653" s="157" t="s">
        <v>5875</v>
      </c>
      <c r="E2653" s="163" t="s">
        <v>4770</v>
      </c>
      <c r="F2653" s="160" t="s">
        <v>4764</v>
      </c>
      <c r="G2653" s="160" t="s">
        <v>4765</v>
      </c>
      <c r="H2653" s="161">
        <v>10</v>
      </c>
      <c r="I2653" s="162">
        <v>28</v>
      </c>
      <c r="J2653" s="161">
        <v>12.8</v>
      </c>
      <c r="K2653" s="162">
        <v>22</v>
      </c>
      <c r="L2653" s="161">
        <v>2.8160000000000003</v>
      </c>
      <c r="M2653" s="161">
        <v>12.816000000000001</v>
      </c>
      <c r="N2653" s="161">
        <v>16</v>
      </c>
      <c r="O2653" s="156" t="str">
        <f t="shared" si="41"/>
        <v>VSP-MAG-138</v>
      </c>
    </row>
    <row r="2654" spans="1:15" ht="34.799999999999997">
      <c r="A2654" s="157" t="s">
        <v>8310</v>
      </c>
      <c r="B2654" s="157" t="s">
        <v>8311</v>
      </c>
      <c r="C2654" s="158"/>
      <c r="D2654" s="157" t="s">
        <v>5875</v>
      </c>
      <c r="E2654" s="163" t="s">
        <v>4770</v>
      </c>
      <c r="F2654" s="160" t="s">
        <v>4764</v>
      </c>
      <c r="G2654" s="160" t="s">
        <v>4765</v>
      </c>
      <c r="H2654" s="161">
        <v>235</v>
      </c>
      <c r="I2654" s="162">
        <v>28</v>
      </c>
      <c r="J2654" s="161">
        <v>300.8</v>
      </c>
      <c r="K2654" s="162">
        <v>22</v>
      </c>
      <c r="L2654" s="161">
        <v>66.176000000000002</v>
      </c>
      <c r="M2654" s="161">
        <v>301.17599999999999</v>
      </c>
      <c r="N2654" s="161">
        <v>386</v>
      </c>
      <c r="O2654" s="156" t="str">
        <f t="shared" si="41"/>
        <v>VSP-MAG-140</v>
      </c>
    </row>
    <row r="2655" spans="1:15" ht="34.799999999999997">
      <c r="A2655" s="157" t="s">
        <v>8312</v>
      </c>
      <c r="B2655" s="157" t="s">
        <v>8313</v>
      </c>
      <c r="C2655" s="158"/>
      <c r="D2655" s="157" t="s">
        <v>5875</v>
      </c>
      <c r="E2655" s="163" t="s">
        <v>4770</v>
      </c>
      <c r="F2655" s="160" t="s">
        <v>4764</v>
      </c>
      <c r="G2655" s="160" t="s">
        <v>4765</v>
      </c>
      <c r="H2655" s="161">
        <v>235</v>
      </c>
      <c r="I2655" s="162">
        <v>28</v>
      </c>
      <c r="J2655" s="161">
        <v>300.8</v>
      </c>
      <c r="K2655" s="162">
        <v>22</v>
      </c>
      <c r="L2655" s="161">
        <v>66.176000000000002</v>
      </c>
      <c r="M2655" s="161">
        <v>301.17599999999999</v>
      </c>
      <c r="N2655" s="161">
        <v>386</v>
      </c>
      <c r="O2655" s="156" t="str">
        <f t="shared" si="41"/>
        <v>VSP-MAG-141</v>
      </c>
    </row>
    <row r="2656" spans="1:15" ht="34.799999999999997">
      <c r="A2656" s="157" t="s">
        <v>8314</v>
      </c>
      <c r="B2656" s="157" t="s">
        <v>8315</v>
      </c>
      <c r="C2656" s="158"/>
      <c r="D2656" s="157" t="s">
        <v>5875</v>
      </c>
      <c r="E2656" s="163" t="s">
        <v>4770</v>
      </c>
      <c r="F2656" s="160" t="s">
        <v>4764</v>
      </c>
      <c r="G2656" s="160" t="s">
        <v>4765</v>
      </c>
      <c r="H2656" s="161">
        <v>290</v>
      </c>
      <c r="I2656" s="162">
        <v>28</v>
      </c>
      <c r="J2656" s="161">
        <v>371.2</v>
      </c>
      <c r="K2656" s="162">
        <v>22</v>
      </c>
      <c r="L2656" s="161">
        <v>81.664000000000001</v>
      </c>
      <c r="M2656" s="161">
        <v>371.66399999999999</v>
      </c>
      <c r="N2656" s="161">
        <v>476</v>
      </c>
      <c r="O2656" s="156" t="str">
        <f t="shared" si="41"/>
        <v>VSP-MAG-142</v>
      </c>
    </row>
    <row r="2657" spans="1:15" ht="34.799999999999997">
      <c r="A2657" s="157" t="s">
        <v>8316</v>
      </c>
      <c r="B2657" s="157" t="s">
        <v>8317</v>
      </c>
      <c r="C2657" s="158"/>
      <c r="D2657" s="157" t="s">
        <v>5875</v>
      </c>
      <c r="E2657" s="163" t="s">
        <v>4770</v>
      </c>
      <c r="F2657" s="160" t="s">
        <v>4764</v>
      </c>
      <c r="G2657" s="160" t="s">
        <v>4765</v>
      </c>
      <c r="H2657" s="161">
        <v>35</v>
      </c>
      <c r="I2657" s="162">
        <v>12</v>
      </c>
      <c r="J2657" s="161">
        <v>39.200000000000003</v>
      </c>
      <c r="K2657" s="162">
        <v>22</v>
      </c>
      <c r="L2657" s="161">
        <v>8.6240000000000006</v>
      </c>
      <c r="M2657" s="161">
        <v>43.624000000000002</v>
      </c>
      <c r="N2657" s="161">
        <v>49</v>
      </c>
      <c r="O2657" s="156" t="str">
        <f t="shared" si="41"/>
        <v>VSP-MAG-143</v>
      </c>
    </row>
    <row r="2658" spans="1:15" ht="34.799999999999997">
      <c r="A2658" s="157" t="s">
        <v>8318</v>
      </c>
      <c r="B2658" s="157" t="s">
        <v>8319</v>
      </c>
      <c r="C2658" s="158"/>
      <c r="D2658" s="157" t="s">
        <v>5875</v>
      </c>
      <c r="E2658" s="163" t="s">
        <v>4770</v>
      </c>
      <c r="F2658" s="160" t="s">
        <v>4764</v>
      </c>
      <c r="G2658" s="160" t="s">
        <v>4765</v>
      </c>
      <c r="H2658" s="161">
        <v>60</v>
      </c>
      <c r="I2658" s="162">
        <v>28</v>
      </c>
      <c r="J2658" s="161">
        <v>76.8</v>
      </c>
      <c r="K2658" s="162">
        <v>22</v>
      </c>
      <c r="L2658" s="161">
        <v>16.896000000000001</v>
      </c>
      <c r="M2658" s="161">
        <v>76.896000000000001</v>
      </c>
      <c r="N2658" s="161">
        <v>98</v>
      </c>
      <c r="O2658" s="156" t="str">
        <f t="shared" si="41"/>
        <v>VSP-MAG-144</v>
      </c>
    </row>
    <row r="2659" spans="1:15" ht="34.799999999999997">
      <c r="A2659" s="157" t="s">
        <v>8320</v>
      </c>
      <c r="B2659" s="157" t="s">
        <v>8321</v>
      </c>
      <c r="C2659" s="158"/>
      <c r="D2659" s="157" t="s">
        <v>5875</v>
      </c>
      <c r="E2659" s="163" t="s">
        <v>4770</v>
      </c>
      <c r="F2659" s="160" t="s">
        <v>4764</v>
      </c>
      <c r="G2659" s="160" t="s">
        <v>4765</v>
      </c>
      <c r="H2659" s="161">
        <v>375</v>
      </c>
      <c r="I2659" s="162">
        <v>28</v>
      </c>
      <c r="J2659" s="161">
        <v>480</v>
      </c>
      <c r="K2659" s="162">
        <v>22</v>
      </c>
      <c r="L2659" s="161">
        <v>105.6</v>
      </c>
      <c r="M2659" s="161">
        <v>480.6</v>
      </c>
      <c r="N2659" s="161">
        <v>615</v>
      </c>
      <c r="O2659" s="156" t="str">
        <f t="shared" si="41"/>
        <v>VSP-MAG-148</v>
      </c>
    </row>
    <row r="2660" spans="1:15" ht="34.799999999999997">
      <c r="A2660" s="157" t="s">
        <v>8322</v>
      </c>
      <c r="B2660" s="157" t="s">
        <v>8323</v>
      </c>
      <c r="C2660" s="158"/>
      <c r="D2660" s="157" t="s">
        <v>5875</v>
      </c>
      <c r="E2660" s="163" t="s">
        <v>4770</v>
      </c>
      <c r="F2660" s="160" t="s">
        <v>4764</v>
      </c>
      <c r="G2660" s="160" t="s">
        <v>4765</v>
      </c>
      <c r="H2660" s="161">
        <v>375</v>
      </c>
      <c r="I2660" s="162">
        <v>28</v>
      </c>
      <c r="J2660" s="161">
        <v>480</v>
      </c>
      <c r="K2660" s="162">
        <v>22</v>
      </c>
      <c r="L2660" s="161">
        <v>105.6</v>
      </c>
      <c r="M2660" s="161">
        <v>480.6</v>
      </c>
      <c r="N2660" s="161">
        <v>615</v>
      </c>
      <c r="O2660" s="156" t="str">
        <f t="shared" si="41"/>
        <v>VSP-MAG-149</v>
      </c>
    </row>
    <row r="2661" spans="1:15" ht="34.799999999999997">
      <c r="A2661" s="157" t="s">
        <v>8324</v>
      </c>
      <c r="B2661" s="157" t="s">
        <v>8325</v>
      </c>
      <c r="C2661" s="158"/>
      <c r="D2661" s="157" t="s">
        <v>5875</v>
      </c>
      <c r="E2661" s="163" t="s">
        <v>4770</v>
      </c>
      <c r="F2661" s="160" t="s">
        <v>4764</v>
      </c>
      <c r="G2661" s="160" t="s">
        <v>4765</v>
      </c>
      <c r="H2661" s="161">
        <v>375</v>
      </c>
      <c r="I2661" s="162">
        <v>28</v>
      </c>
      <c r="J2661" s="161">
        <v>480</v>
      </c>
      <c r="K2661" s="162">
        <v>22</v>
      </c>
      <c r="L2661" s="161">
        <v>105.6</v>
      </c>
      <c r="M2661" s="161">
        <v>480.6</v>
      </c>
      <c r="N2661" s="161">
        <v>615</v>
      </c>
      <c r="O2661" s="156" t="str">
        <f t="shared" si="41"/>
        <v>VSP-MAG-150</v>
      </c>
    </row>
    <row r="2662" spans="1:15" ht="34.799999999999997">
      <c r="A2662" s="157" t="s">
        <v>8326</v>
      </c>
      <c r="B2662" s="157" t="s">
        <v>8327</v>
      </c>
      <c r="C2662" s="158"/>
      <c r="D2662" s="157" t="s">
        <v>5875</v>
      </c>
      <c r="E2662" s="163" t="s">
        <v>4770</v>
      </c>
      <c r="F2662" s="160" t="s">
        <v>4764</v>
      </c>
      <c r="G2662" s="160" t="s">
        <v>4765</v>
      </c>
      <c r="H2662" s="161">
        <v>375</v>
      </c>
      <c r="I2662" s="162">
        <v>28</v>
      </c>
      <c r="J2662" s="161">
        <v>480</v>
      </c>
      <c r="K2662" s="162">
        <v>22</v>
      </c>
      <c r="L2662" s="161">
        <v>105.6</v>
      </c>
      <c r="M2662" s="161">
        <v>480.6</v>
      </c>
      <c r="N2662" s="161">
        <v>615</v>
      </c>
      <c r="O2662" s="156" t="str">
        <f t="shared" si="41"/>
        <v>VSP-MAG-151</v>
      </c>
    </row>
    <row r="2663" spans="1:15" ht="34.799999999999997">
      <c r="A2663" s="157" t="s">
        <v>8328</v>
      </c>
      <c r="B2663" s="157" t="s">
        <v>8329</v>
      </c>
      <c r="C2663" s="158"/>
      <c r="D2663" s="157" t="s">
        <v>5875</v>
      </c>
      <c r="E2663" s="163" t="s">
        <v>4770</v>
      </c>
      <c r="F2663" s="160" t="s">
        <v>4764</v>
      </c>
      <c r="G2663" s="160" t="s">
        <v>4765</v>
      </c>
      <c r="H2663" s="161">
        <v>105</v>
      </c>
      <c r="I2663" s="162">
        <v>28</v>
      </c>
      <c r="J2663" s="161">
        <v>134.4</v>
      </c>
      <c r="K2663" s="162">
        <v>22</v>
      </c>
      <c r="L2663" s="161">
        <v>29.568000000000001</v>
      </c>
      <c r="M2663" s="161">
        <v>134.56800000000001</v>
      </c>
      <c r="N2663" s="161">
        <v>172</v>
      </c>
      <c r="O2663" s="156" t="str">
        <f t="shared" si="41"/>
        <v>VSP-MAG-152</v>
      </c>
    </row>
    <row r="2664" spans="1:15" ht="34.799999999999997">
      <c r="A2664" s="157" t="s">
        <v>8330</v>
      </c>
      <c r="B2664" s="157" t="s">
        <v>8331</v>
      </c>
      <c r="C2664" s="158"/>
      <c r="D2664" s="157" t="s">
        <v>5875</v>
      </c>
      <c r="E2664" s="163" t="s">
        <v>4770</v>
      </c>
      <c r="F2664" s="160" t="s">
        <v>4764</v>
      </c>
      <c r="G2664" s="160" t="s">
        <v>4765</v>
      </c>
      <c r="H2664" s="161">
        <v>40</v>
      </c>
      <c r="I2664" s="162">
        <v>28</v>
      </c>
      <c r="J2664" s="161">
        <v>51.2</v>
      </c>
      <c r="K2664" s="162">
        <v>22</v>
      </c>
      <c r="L2664" s="161">
        <v>11.264000000000001</v>
      </c>
      <c r="M2664" s="161">
        <v>51.264000000000003</v>
      </c>
      <c r="N2664" s="161">
        <v>66</v>
      </c>
      <c r="O2664" s="156" t="str">
        <f t="shared" si="41"/>
        <v>VSP-MAG-153</v>
      </c>
    </row>
    <row r="2665" spans="1:15" ht="34.799999999999997">
      <c r="A2665" s="157" t="s">
        <v>8332</v>
      </c>
      <c r="B2665" s="157" t="s">
        <v>8333</v>
      </c>
      <c r="C2665" s="158"/>
      <c r="D2665" s="157" t="s">
        <v>5875</v>
      </c>
      <c r="E2665" s="163" t="s">
        <v>4770</v>
      </c>
      <c r="F2665" s="160" t="s">
        <v>4764</v>
      </c>
      <c r="G2665" s="160" t="s">
        <v>4765</v>
      </c>
      <c r="H2665" s="161">
        <v>10</v>
      </c>
      <c r="I2665" s="162">
        <v>28</v>
      </c>
      <c r="J2665" s="161">
        <v>12.8</v>
      </c>
      <c r="K2665" s="162">
        <v>22</v>
      </c>
      <c r="L2665" s="161">
        <v>2.8160000000000003</v>
      </c>
      <c r="M2665" s="161">
        <v>12.816000000000001</v>
      </c>
      <c r="N2665" s="161">
        <v>16</v>
      </c>
      <c r="O2665" s="156" t="str">
        <f t="shared" si="41"/>
        <v>VSP-MAG-154</v>
      </c>
    </row>
    <row r="2666" spans="1:15" ht="34.799999999999997">
      <c r="A2666" s="157" t="s">
        <v>8334</v>
      </c>
      <c r="B2666" s="157" t="s">
        <v>8335</v>
      </c>
      <c r="C2666" s="158"/>
      <c r="D2666" s="157" t="s">
        <v>5875</v>
      </c>
      <c r="E2666" s="163" t="s">
        <v>4770</v>
      </c>
      <c r="F2666" s="160" t="s">
        <v>4764</v>
      </c>
      <c r="G2666" s="160" t="s">
        <v>4765</v>
      </c>
      <c r="H2666" s="161">
        <v>30</v>
      </c>
      <c r="I2666" s="162">
        <v>28</v>
      </c>
      <c r="J2666" s="161">
        <v>38.4</v>
      </c>
      <c r="K2666" s="162">
        <v>22</v>
      </c>
      <c r="L2666" s="161">
        <v>8.4480000000000004</v>
      </c>
      <c r="M2666" s="161">
        <v>38.448</v>
      </c>
      <c r="N2666" s="161">
        <v>49</v>
      </c>
      <c r="O2666" s="156" t="str">
        <f t="shared" si="41"/>
        <v>VSP-MAG-155</v>
      </c>
    </row>
    <row r="2667" spans="1:15" ht="34.799999999999997">
      <c r="A2667" s="157" t="s">
        <v>8336</v>
      </c>
      <c r="B2667" s="157" t="s">
        <v>8337</v>
      </c>
      <c r="C2667" s="158"/>
      <c r="D2667" s="157" t="s">
        <v>5875</v>
      </c>
      <c r="E2667" s="163" t="s">
        <v>4770</v>
      </c>
      <c r="F2667" s="160" t="s">
        <v>4764</v>
      </c>
      <c r="G2667" s="160" t="s">
        <v>4765</v>
      </c>
      <c r="H2667" s="161">
        <v>100</v>
      </c>
      <c r="I2667" s="162">
        <v>18</v>
      </c>
      <c r="J2667" s="161">
        <v>118</v>
      </c>
      <c r="K2667" s="162">
        <v>22</v>
      </c>
      <c r="L2667" s="161">
        <v>25.96</v>
      </c>
      <c r="M2667" s="161">
        <v>125.96000000000001</v>
      </c>
      <c r="N2667" s="161">
        <v>149</v>
      </c>
      <c r="O2667" s="156" t="str">
        <f t="shared" si="41"/>
        <v>VSP-MAG-156</v>
      </c>
    </row>
    <row r="2668" spans="1:15" ht="34.799999999999997">
      <c r="A2668" s="157" t="s">
        <v>8338</v>
      </c>
      <c r="B2668" s="157" t="s">
        <v>8339</v>
      </c>
      <c r="C2668" s="158"/>
      <c r="D2668" s="157" t="s">
        <v>5875</v>
      </c>
      <c r="E2668" s="163" t="s">
        <v>4770</v>
      </c>
      <c r="F2668" s="160" t="s">
        <v>4764</v>
      </c>
      <c r="G2668" s="160" t="s">
        <v>4765</v>
      </c>
      <c r="H2668" s="161">
        <v>100</v>
      </c>
      <c r="I2668" s="162">
        <v>18</v>
      </c>
      <c r="J2668" s="161">
        <v>118</v>
      </c>
      <c r="K2668" s="162">
        <v>22</v>
      </c>
      <c r="L2668" s="161">
        <v>25.96</v>
      </c>
      <c r="M2668" s="161">
        <v>125.96000000000001</v>
      </c>
      <c r="N2668" s="161">
        <v>149</v>
      </c>
      <c r="O2668" s="156" t="str">
        <f t="shared" si="41"/>
        <v>VSP-MAG-157</v>
      </c>
    </row>
    <row r="2669" spans="1:15" ht="34.799999999999997">
      <c r="A2669" s="157" t="s">
        <v>8340</v>
      </c>
      <c r="B2669" s="157" t="s">
        <v>8341</v>
      </c>
      <c r="C2669" s="158"/>
      <c r="D2669" s="157" t="s">
        <v>5875</v>
      </c>
      <c r="E2669" s="163" t="s">
        <v>4770</v>
      </c>
      <c r="F2669" s="160" t="s">
        <v>4764</v>
      </c>
      <c r="G2669" s="160" t="s">
        <v>4767</v>
      </c>
      <c r="H2669" s="161">
        <v>85</v>
      </c>
      <c r="I2669" s="162">
        <v>18</v>
      </c>
      <c r="J2669" s="161">
        <v>100.3</v>
      </c>
      <c r="K2669" s="162">
        <v>22</v>
      </c>
      <c r="L2669" s="161">
        <v>22.065999999999999</v>
      </c>
      <c r="M2669" s="161">
        <v>107.066</v>
      </c>
      <c r="N2669" s="161">
        <v>126</v>
      </c>
      <c r="O2669" s="156" t="str">
        <f t="shared" si="41"/>
        <v>VSP-MAG-158</v>
      </c>
    </row>
    <row r="2670" spans="1:15" ht="34.799999999999997">
      <c r="A2670" s="157" t="s">
        <v>8342</v>
      </c>
      <c r="B2670" s="157" t="s">
        <v>8343</v>
      </c>
      <c r="C2670" s="158"/>
      <c r="D2670" s="157" t="s">
        <v>5875</v>
      </c>
      <c r="E2670" s="163" t="s">
        <v>4770</v>
      </c>
      <c r="F2670" s="160" t="s">
        <v>4764</v>
      </c>
      <c r="G2670" s="160" t="s">
        <v>4767</v>
      </c>
      <c r="H2670" s="161">
        <v>85</v>
      </c>
      <c r="I2670" s="162">
        <v>18</v>
      </c>
      <c r="J2670" s="161">
        <v>100.3</v>
      </c>
      <c r="K2670" s="162">
        <v>22</v>
      </c>
      <c r="L2670" s="161">
        <v>22.065999999999999</v>
      </c>
      <c r="M2670" s="161">
        <v>107.066</v>
      </c>
      <c r="N2670" s="161">
        <v>126</v>
      </c>
      <c r="O2670" s="156" t="str">
        <f t="shared" si="41"/>
        <v>VSP-MAG-159</v>
      </c>
    </row>
    <row r="2671" spans="1:15" ht="34.799999999999997">
      <c r="A2671" s="157" t="s">
        <v>8344</v>
      </c>
      <c r="B2671" s="157" t="s">
        <v>8345</v>
      </c>
      <c r="C2671" s="158"/>
      <c r="D2671" s="157" t="s">
        <v>5875</v>
      </c>
      <c r="E2671" s="163" t="s">
        <v>4770</v>
      </c>
      <c r="F2671" s="160" t="s">
        <v>4764</v>
      </c>
      <c r="G2671" s="160" t="s">
        <v>4767</v>
      </c>
      <c r="H2671" s="161">
        <v>85</v>
      </c>
      <c r="I2671" s="162">
        <v>18</v>
      </c>
      <c r="J2671" s="161">
        <v>100.3</v>
      </c>
      <c r="K2671" s="162">
        <v>22</v>
      </c>
      <c r="L2671" s="161">
        <v>22.065999999999999</v>
      </c>
      <c r="M2671" s="161">
        <v>107.066</v>
      </c>
      <c r="N2671" s="161">
        <v>126</v>
      </c>
      <c r="O2671" s="156" t="str">
        <f t="shared" si="41"/>
        <v>VSP-MAG-160</v>
      </c>
    </row>
    <row r="2672" spans="1:15" ht="34.799999999999997">
      <c r="A2672" s="157" t="s">
        <v>8346</v>
      </c>
      <c r="B2672" s="157" t="s">
        <v>8347</v>
      </c>
      <c r="C2672" s="158"/>
      <c r="D2672" s="157" t="s">
        <v>5875</v>
      </c>
      <c r="E2672" s="163" t="s">
        <v>4770</v>
      </c>
      <c r="F2672" s="160" t="s">
        <v>4764</v>
      </c>
      <c r="G2672" s="160" t="s">
        <v>4767</v>
      </c>
      <c r="H2672" s="161">
        <v>85</v>
      </c>
      <c r="I2672" s="162">
        <v>28</v>
      </c>
      <c r="J2672" s="161">
        <v>108.8</v>
      </c>
      <c r="K2672" s="162">
        <v>22</v>
      </c>
      <c r="L2672" s="161">
        <v>23.936</v>
      </c>
      <c r="M2672" s="161">
        <v>108.93600000000001</v>
      </c>
      <c r="N2672" s="161">
        <v>139</v>
      </c>
      <c r="O2672" s="156" t="str">
        <f t="shared" si="41"/>
        <v>VSP-MAG-161</v>
      </c>
    </row>
    <row r="2673" spans="1:15" ht="34.799999999999997">
      <c r="A2673" s="157" t="s">
        <v>8348</v>
      </c>
      <c r="B2673" s="157" t="s">
        <v>8349</v>
      </c>
      <c r="C2673" s="158"/>
      <c r="D2673" s="158"/>
      <c r="E2673" s="163" t="s">
        <v>4770</v>
      </c>
      <c r="F2673" s="160" t="s">
        <v>5654</v>
      </c>
      <c r="G2673" s="160" t="s">
        <v>4765</v>
      </c>
      <c r="H2673" s="161">
        <v>5775</v>
      </c>
      <c r="I2673" s="162">
        <v>18</v>
      </c>
      <c r="J2673" s="161">
        <v>6815</v>
      </c>
      <c r="K2673" s="162">
        <v>18</v>
      </c>
      <c r="L2673" s="161">
        <v>1227</v>
      </c>
      <c r="M2673" s="161">
        <v>7002</v>
      </c>
      <c r="N2673" s="161">
        <v>8262</v>
      </c>
      <c r="O2673" s="156" t="str">
        <f t="shared" si="41"/>
        <v>VSP-PRN-001</v>
      </c>
    </row>
    <row r="2674" spans="1:15" ht="34.799999999999997">
      <c r="A2674" s="157" t="s">
        <v>8350</v>
      </c>
      <c r="B2674" s="157" t="s">
        <v>8351</v>
      </c>
      <c r="C2674" s="158"/>
      <c r="D2674" s="157" t="s">
        <v>4634</v>
      </c>
      <c r="E2674" s="163" t="s">
        <v>4770</v>
      </c>
      <c r="F2674" s="160" t="s">
        <v>4828</v>
      </c>
      <c r="G2674" s="160" t="s">
        <v>4765</v>
      </c>
      <c r="H2674" s="161">
        <v>3355</v>
      </c>
      <c r="I2674" s="162">
        <v>28</v>
      </c>
      <c r="J2674" s="161">
        <v>4294</v>
      </c>
      <c r="K2674" s="162">
        <v>22</v>
      </c>
      <c r="L2674" s="161">
        <v>944.76799999999992</v>
      </c>
      <c r="M2674" s="161">
        <v>4300</v>
      </c>
      <c r="N2674" s="161">
        <v>5504</v>
      </c>
      <c r="O2674" s="156" t="str">
        <f t="shared" si="41"/>
        <v>VSP-REO-001</v>
      </c>
    </row>
    <row r="2675" spans="1:15" ht="34.799999999999997">
      <c r="A2675" s="157" t="s">
        <v>3017</v>
      </c>
      <c r="B2675" s="157" t="s">
        <v>3018</v>
      </c>
      <c r="C2675" s="158"/>
      <c r="D2675" s="157" t="s">
        <v>4634</v>
      </c>
      <c r="E2675" s="163" t="s">
        <v>4770</v>
      </c>
      <c r="F2675" s="160" t="s">
        <v>4828</v>
      </c>
      <c r="G2675" s="160" t="s">
        <v>4765</v>
      </c>
      <c r="H2675" s="161">
        <v>475</v>
      </c>
      <c r="I2675" s="162">
        <v>28</v>
      </c>
      <c r="J2675" s="161">
        <v>608</v>
      </c>
      <c r="K2675" s="162">
        <v>22</v>
      </c>
      <c r="L2675" s="161">
        <v>133.76</v>
      </c>
      <c r="M2675" s="161">
        <v>608.76</v>
      </c>
      <c r="N2675" s="161">
        <v>779</v>
      </c>
      <c r="O2675" s="156" t="str">
        <f t="shared" si="41"/>
        <v>VSP-REO-002</v>
      </c>
    </row>
    <row r="2676" spans="1:15" ht="34.799999999999997">
      <c r="A2676" s="157" t="s">
        <v>8352</v>
      </c>
      <c r="B2676" s="157" t="s">
        <v>8353</v>
      </c>
      <c r="C2676" s="158"/>
      <c r="D2676" s="157" t="s">
        <v>4634</v>
      </c>
      <c r="E2676" s="163" t="s">
        <v>4770</v>
      </c>
      <c r="F2676" s="160" t="s">
        <v>4764</v>
      </c>
      <c r="G2676" s="160" t="s">
        <v>4765</v>
      </c>
      <c r="H2676" s="161">
        <v>385</v>
      </c>
      <c r="I2676" s="162">
        <v>28</v>
      </c>
      <c r="J2676" s="161">
        <v>492.8</v>
      </c>
      <c r="K2676" s="162">
        <v>22</v>
      </c>
      <c r="L2676" s="161">
        <v>108.416</v>
      </c>
      <c r="M2676" s="161">
        <v>493.416</v>
      </c>
      <c r="N2676" s="161">
        <v>632</v>
      </c>
      <c r="O2676" s="156" t="str">
        <f t="shared" si="41"/>
        <v>VSP-REO-003</v>
      </c>
    </row>
    <row r="2677" spans="1:15" ht="34.799999999999997">
      <c r="A2677" s="157" t="s">
        <v>8354</v>
      </c>
      <c r="B2677" s="157" t="s">
        <v>8355</v>
      </c>
      <c r="C2677" s="158"/>
      <c r="D2677" s="157" t="s">
        <v>4634</v>
      </c>
      <c r="E2677" s="163" t="s">
        <v>4770</v>
      </c>
      <c r="F2677" s="160" t="s">
        <v>4764</v>
      </c>
      <c r="G2677" s="160" t="s">
        <v>4765</v>
      </c>
      <c r="H2677" s="161">
        <v>230</v>
      </c>
      <c r="I2677" s="162">
        <v>28</v>
      </c>
      <c r="J2677" s="161">
        <v>294.40000000000003</v>
      </c>
      <c r="K2677" s="162">
        <v>22</v>
      </c>
      <c r="L2677" s="161">
        <v>64.768000000000015</v>
      </c>
      <c r="M2677" s="161">
        <v>294.76800000000003</v>
      </c>
      <c r="N2677" s="161">
        <v>377</v>
      </c>
      <c r="O2677" s="156" t="str">
        <f t="shared" si="41"/>
        <v>VSP-REO-004</v>
      </c>
    </row>
    <row r="2678" spans="1:15" ht="34.799999999999997">
      <c r="A2678" s="157" t="s">
        <v>8356</v>
      </c>
      <c r="B2678" s="157" t="s">
        <v>8357</v>
      </c>
      <c r="C2678" s="158"/>
      <c r="D2678" s="157" t="s">
        <v>4634</v>
      </c>
      <c r="E2678" s="163" t="s">
        <v>4770</v>
      </c>
      <c r="F2678" s="160" t="s">
        <v>4828</v>
      </c>
      <c r="G2678" s="160" t="s">
        <v>4765</v>
      </c>
      <c r="H2678" s="161">
        <v>470</v>
      </c>
      <c r="I2678" s="162">
        <v>28</v>
      </c>
      <c r="J2678" s="161">
        <v>601.6</v>
      </c>
      <c r="K2678" s="162">
        <v>22</v>
      </c>
      <c r="L2678" s="161">
        <v>132.352</v>
      </c>
      <c r="M2678" s="161">
        <v>602.35199999999998</v>
      </c>
      <c r="N2678" s="161">
        <v>771</v>
      </c>
      <c r="O2678" s="156" t="str">
        <f t="shared" si="41"/>
        <v>VSP-REO-005</v>
      </c>
    </row>
    <row r="2679" spans="1:15" ht="34.799999999999997">
      <c r="A2679" s="157" t="s">
        <v>3019</v>
      </c>
      <c r="B2679" s="157" t="s">
        <v>8358</v>
      </c>
      <c r="C2679" s="158"/>
      <c r="D2679" s="157" t="s">
        <v>4634</v>
      </c>
      <c r="E2679" s="163" t="s">
        <v>4770</v>
      </c>
      <c r="F2679" s="160" t="s">
        <v>4828</v>
      </c>
      <c r="G2679" s="160" t="s">
        <v>4765</v>
      </c>
      <c r="H2679" s="161">
        <v>1095</v>
      </c>
      <c r="I2679" s="162">
        <v>28</v>
      </c>
      <c r="J2679" s="161">
        <v>1402</v>
      </c>
      <c r="K2679" s="162">
        <v>22</v>
      </c>
      <c r="L2679" s="161">
        <v>308.35200000000003</v>
      </c>
      <c r="M2679" s="161">
        <v>1403</v>
      </c>
      <c r="N2679" s="161">
        <v>1796</v>
      </c>
      <c r="O2679" s="156" t="str">
        <f t="shared" si="41"/>
        <v>VSP-REO-006</v>
      </c>
    </row>
    <row r="2680" spans="1:15" ht="34.799999999999997">
      <c r="A2680" s="157" t="s">
        <v>3021</v>
      </c>
      <c r="B2680" s="157" t="s">
        <v>8359</v>
      </c>
      <c r="C2680" s="158"/>
      <c r="D2680" s="157" t="s">
        <v>4634</v>
      </c>
      <c r="E2680" s="163" t="s">
        <v>4770</v>
      </c>
      <c r="F2680" s="160" t="s">
        <v>4828</v>
      </c>
      <c r="G2680" s="160" t="s">
        <v>4765</v>
      </c>
      <c r="H2680" s="161">
        <v>1095</v>
      </c>
      <c r="I2680" s="162">
        <v>28</v>
      </c>
      <c r="J2680" s="161">
        <v>1402</v>
      </c>
      <c r="K2680" s="162">
        <v>22</v>
      </c>
      <c r="L2680" s="161">
        <v>308.35200000000003</v>
      </c>
      <c r="M2680" s="161">
        <v>1403</v>
      </c>
      <c r="N2680" s="161">
        <v>1796</v>
      </c>
      <c r="O2680" s="156" t="str">
        <f t="shared" si="41"/>
        <v>VSP-REO-007</v>
      </c>
    </row>
    <row r="2681" spans="1:15" ht="34.799999999999997">
      <c r="A2681" s="157" t="s">
        <v>3026</v>
      </c>
      <c r="B2681" s="157" t="s">
        <v>3027</v>
      </c>
      <c r="C2681" s="158"/>
      <c r="D2681" s="157" t="s">
        <v>4634</v>
      </c>
      <c r="E2681" s="163" t="s">
        <v>4770</v>
      </c>
      <c r="F2681" s="160" t="s">
        <v>4828</v>
      </c>
      <c r="G2681" s="160" t="s">
        <v>4765</v>
      </c>
      <c r="H2681" s="161">
        <v>910</v>
      </c>
      <c r="I2681" s="162">
        <v>28</v>
      </c>
      <c r="J2681" s="161">
        <v>1165</v>
      </c>
      <c r="K2681" s="162">
        <v>22</v>
      </c>
      <c r="L2681" s="161">
        <v>256.25599999999997</v>
      </c>
      <c r="M2681" s="161">
        <v>1166</v>
      </c>
      <c r="N2681" s="161">
        <v>1493</v>
      </c>
      <c r="O2681" s="156" t="str">
        <f t="shared" si="41"/>
        <v>VSP-REO-008</v>
      </c>
    </row>
    <row r="2682" spans="1:15" ht="34.799999999999997">
      <c r="A2682" s="157" t="s">
        <v>3033</v>
      </c>
      <c r="B2682" s="157" t="s">
        <v>3034</v>
      </c>
      <c r="C2682" s="158"/>
      <c r="D2682" s="157" t="s">
        <v>4634</v>
      </c>
      <c r="E2682" s="163" t="s">
        <v>4770</v>
      </c>
      <c r="F2682" s="160" t="s">
        <v>4764</v>
      </c>
      <c r="G2682" s="160" t="s">
        <v>4765</v>
      </c>
      <c r="H2682" s="161">
        <v>190</v>
      </c>
      <c r="I2682" s="162">
        <v>28</v>
      </c>
      <c r="J2682" s="161">
        <v>243.20000000000002</v>
      </c>
      <c r="K2682" s="162">
        <v>22</v>
      </c>
      <c r="L2682" s="161">
        <v>53.504000000000005</v>
      </c>
      <c r="M2682" s="161">
        <v>243.50400000000002</v>
      </c>
      <c r="N2682" s="161">
        <v>312</v>
      </c>
      <c r="O2682" s="156" t="str">
        <f t="shared" si="41"/>
        <v>VSP-REO-009</v>
      </c>
    </row>
    <row r="2683" spans="1:15" ht="34.799999999999997">
      <c r="A2683" s="157" t="s">
        <v>3035</v>
      </c>
      <c r="B2683" s="157" t="s">
        <v>3036</v>
      </c>
      <c r="C2683" s="158"/>
      <c r="D2683" s="157" t="s">
        <v>4634</v>
      </c>
      <c r="E2683" s="163" t="s">
        <v>4770</v>
      </c>
      <c r="F2683" s="160" t="s">
        <v>4828</v>
      </c>
      <c r="G2683" s="160" t="s">
        <v>4765</v>
      </c>
      <c r="H2683" s="161">
        <v>695</v>
      </c>
      <c r="I2683" s="162">
        <v>28</v>
      </c>
      <c r="J2683" s="161">
        <v>889.6</v>
      </c>
      <c r="K2683" s="162">
        <v>22</v>
      </c>
      <c r="L2683" s="161">
        <v>195.71200000000002</v>
      </c>
      <c r="M2683" s="161">
        <v>890.71199999999999</v>
      </c>
      <c r="N2683" s="161">
        <v>1140</v>
      </c>
      <c r="O2683" s="156" t="str">
        <f t="shared" si="41"/>
        <v>VSP-REO-011</v>
      </c>
    </row>
    <row r="2684" spans="1:15" ht="34.799999999999997">
      <c r="A2684" s="157" t="s">
        <v>3039</v>
      </c>
      <c r="B2684" s="157" t="s">
        <v>3040</v>
      </c>
      <c r="C2684" s="158"/>
      <c r="D2684" s="157" t="s">
        <v>4634</v>
      </c>
      <c r="E2684" s="163" t="s">
        <v>4770</v>
      </c>
      <c r="F2684" s="160" t="s">
        <v>4764</v>
      </c>
      <c r="G2684" s="160" t="s">
        <v>4765</v>
      </c>
      <c r="H2684" s="161">
        <v>105</v>
      </c>
      <c r="I2684" s="162">
        <v>28</v>
      </c>
      <c r="J2684" s="161">
        <v>134.4</v>
      </c>
      <c r="K2684" s="162">
        <v>22</v>
      </c>
      <c r="L2684" s="161">
        <v>29.568000000000001</v>
      </c>
      <c r="M2684" s="161">
        <v>134.56800000000001</v>
      </c>
      <c r="N2684" s="161">
        <v>172</v>
      </c>
      <c r="O2684" s="156" t="str">
        <f t="shared" si="41"/>
        <v>VSP-REO-012</v>
      </c>
    </row>
    <row r="2685" spans="1:15" ht="34.799999999999997">
      <c r="A2685" s="157" t="s">
        <v>3041</v>
      </c>
      <c r="B2685" s="157" t="s">
        <v>3042</v>
      </c>
      <c r="C2685" s="158"/>
      <c r="D2685" s="157" t="s">
        <v>4634</v>
      </c>
      <c r="E2685" s="163" t="s">
        <v>4770</v>
      </c>
      <c r="F2685" s="160" t="s">
        <v>4764</v>
      </c>
      <c r="G2685" s="160" t="s">
        <v>4765</v>
      </c>
      <c r="H2685" s="161">
        <v>120</v>
      </c>
      <c r="I2685" s="162">
        <v>28</v>
      </c>
      <c r="J2685" s="161">
        <v>153.6</v>
      </c>
      <c r="K2685" s="162">
        <v>22</v>
      </c>
      <c r="L2685" s="161">
        <v>33.792000000000002</v>
      </c>
      <c r="M2685" s="161">
        <v>153.792</v>
      </c>
      <c r="N2685" s="161">
        <v>197</v>
      </c>
      <c r="O2685" s="156" t="str">
        <f t="shared" si="41"/>
        <v>VSP-REO-013</v>
      </c>
    </row>
    <row r="2686" spans="1:15" ht="34.799999999999997">
      <c r="A2686" s="157" t="s">
        <v>8360</v>
      </c>
      <c r="B2686" s="157" t="s">
        <v>8361</v>
      </c>
      <c r="C2686" s="158"/>
      <c r="D2686" s="157" t="s">
        <v>4634</v>
      </c>
      <c r="E2686" s="163" t="s">
        <v>4770</v>
      </c>
      <c r="F2686" s="160" t="s">
        <v>4828</v>
      </c>
      <c r="G2686" s="160" t="s">
        <v>4765</v>
      </c>
      <c r="H2686" s="161">
        <v>390</v>
      </c>
      <c r="I2686" s="162">
        <v>28</v>
      </c>
      <c r="J2686" s="161">
        <v>499.2</v>
      </c>
      <c r="K2686" s="162">
        <v>22</v>
      </c>
      <c r="L2686" s="161">
        <v>109.824</v>
      </c>
      <c r="M2686" s="161">
        <v>499.82400000000001</v>
      </c>
      <c r="N2686" s="161">
        <v>640</v>
      </c>
      <c r="O2686" s="156" t="str">
        <f t="shared" si="41"/>
        <v>VSP-REO-014</v>
      </c>
    </row>
    <row r="2687" spans="1:15" ht="34.799999999999997">
      <c r="A2687" s="157" t="s">
        <v>8362</v>
      </c>
      <c r="B2687" s="157" t="s">
        <v>8363</v>
      </c>
      <c r="C2687" s="158"/>
      <c r="D2687" s="157" t="s">
        <v>4634</v>
      </c>
      <c r="E2687" s="163" t="s">
        <v>4770</v>
      </c>
      <c r="F2687" s="160" t="s">
        <v>4764</v>
      </c>
      <c r="G2687" s="160" t="s">
        <v>4765</v>
      </c>
      <c r="H2687" s="161">
        <v>15</v>
      </c>
      <c r="I2687" s="162">
        <v>28</v>
      </c>
      <c r="J2687" s="161">
        <v>19.2</v>
      </c>
      <c r="K2687" s="162">
        <v>22</v>
      </c>
      <c r="L2687" s="161">
        <v>4.2240000000000002</v>
      </c>
      <c r="M2687" s="161">
        <v>19.224</v>
      </c>
      <c r="N2687" s="161">
        <v>25</v>
      </c>
      <c r="O2687" s="156" t="str">
        <f t="shared" si="41"/>
        <v>VSP-REO-015</v>
      </c>
    </row>
    <row r="2688" spans="1:15" ht="34.799999999999997">
      <c r="A2688" s="157" t="s">
        <v>375</v>
      </c>
      <c r="B2688" s="157" t="s">
        <v>1399</v>
      </c>
      <c r="C2688" s="158"/>
      <c r="D2688" s="157" t="s">
        <v>4634</v>
      </c>
      <c r="E2688" s="163" t="s">
        <v>4770</v>
      </c>
      <c r="F2688" s="160" t="s">
        <v>4764</v>
      </c>
      <c r="G2688" s="160" t="s">
        <v>4765</v>
      </c>
      <c r="H2688" s="161">
        <v>145</v>
      </c>
      <c r="I2688" s="162">
        <v>28</v>
      </c>
      <c r="J2688" s="161">
        <v>185.6</v>
      </c>
      <c r="K2688" s="162">
        <v>22</v>
      </c>
      <c r="L2688" s="161">
        <v>40.832000000000001</v>
      </c>
      <c r="M2688" s="161">
        <v>185.83199999999999</v>
      </c>
      <c r="N2688" s="161">
        <v>238</v>
      </c>
      <c r="O2688" s="156" t="str">
        <f t="shared" si="41"/>
        <v>VSP-REO-016</v>
      </c>
    </row>
    <row r="2689" spans="1:15" ht="34.799999999999997">
      <c r="A2689" s="157" t="s">
        <v>264</v>
      </c>
      <c r="B2689" s="157" t="s">
        <v>1214</v>
      </c>
      <c r="C2689" s="158"/>
      <c r="D2689" s="157" t="s">
        <v>4634</v>
      </c>
      <c r="E2689" s="163" t="s">
        <v>4770</v>
      </c>
      <c r="F2689" s="160" t="s">
        <v>4764</v>
      </c>
      <c r="G2689" s="160" t="s">
        <v>4765</v>
      </c>
      <c r="H2689" s="161">
        <v>135</v>
      </c>
      <c r="I2689" s="162">
        <v>28</v>
      </c>
      <c r="J2689" s="161">
        <v>172.8</v>
      </c>
      <c r="K2689" s="162">
        <v>22</v>
      </c>
      <c r="L2689" s="161">
        <v>38.016000000000005</v>
      </c>
      <c r="M2689" s="161">
        <v>173.01600000000002</v>
      </c>
      <c r="N2689" s="161">
        <v>221</v>
      </c>
      <c r="O2689" s="156" t="str">
        <f t="shared" si="41"/>
        <v>VSP-REO-017</v>
      </c>
    </row>
    <row r="2690" spans="1:15" ht="34.799999999999997">
      <c r="A2690" s="157" t="s">
        <v>8364</v>
      </c>
      <c r="B2690" s="157" t="s">
        <v>8365</v>
      </c>
      <c r="C2690" s="158"/>
      <c r="D2690" s="157" t="s">
        <v>4634</v>
      </c>
      <c r="E2690" s="163" t="s">
        <v>4770</v>
      </c>
      <c r="F2690" s="160" t="s">
        <v>4764</v>
      </c>
      <c r="G2690" s="160" t="s">
        <v>4765</v>
      </c>
      <c r="H2690" s="161">
        <v>95</v>
      </c>
      <c r="I2690" s="162">
        <v>28</v>
      </c>
      <c r="J2690" s="161">
        <v>121.60000000000001</v>
      </c>
      <c r="K2690" s="162">
        <v>22</v>
      </c>
      <c r="L2690" s="161">
        <v>26.752000000000002</v>
      </c>
      <c r="M2690" s="161">
        <v>121.75200000000001</v>
      </c>
      <c r="N2690" s="161">
        <v>156</v>
      </c>
      <c r="O2690" s="156" t="str">
        <f t="shared" ref="O2690:O2753" si="42">VLOOKUP(A2690,Old,1,FALSE)</f>
        <v>VSP-REO-018</v>
      </c>
    </row>
    <row r="2691" spans="1:15" ht="34.799999999999997">
      <c r="A2691" s="157" t="s">
        <v>3045</v>
      </c>
      <c r="B2691" s="157" t="s">
        <v>3046</v>
      </c>
      <c r="C2691" s="158"/>
      <c r="D2691" s="157" t="s">
        <v>4634</v>
      </c>
      <c r="E2691" s="163" t="s">
        <v>4770</v>
      </c>
      <c r="F2691" s="160" t="s">
        <v>4828</v>
      </c>
      <c r="G2691" s="160" t="s">
        <v>4765</v>
      </c>
      <c r="H2691" s="161">
        <v>415</v>
      </c>
      <c r="I2691" s="162">
        <v>28</v>
      </c>
      <c r="J2691" s="161">
        <v>531.20000000000005</v>
      </c>
      <c r="K2691" s="162">
        <v>22</v>
      </c>
      <c r="L2691" s="161">
        <v>116.864</v>
      </c>
      <c r="M2691" s="161">
        <v>531.86400000000003</v>
      </c>
      <c r="N2691" s="161">
        <v>681</v>
      </c>
      <c r="O2691" s="156" t="str">
        <f t="shared" si="42"/>
        <v>VSP-REO-019</v>
      </c>
    </row>
    <row r="2692" spans="1:15" ht="34.799999999999997">
      <c r="A2692" s="157" t="s">
        <v>3047</v>
      </c>
      <c r="B2692" s="157" t="s">
        <v>3048</v>
      </c>
      <c r="C2692" s="158"/>
      <c r="D2692" s="157" t="s">
        <v>4634</v>
      </c>
      <c r="E2692" s="163" t="s">
        <v>4770</v>
      </c>
      <c r="F2692" s="160" t="s">
        <v>4828</v>
      </c>
      <c r="G2692" s="160" t="s">
        <v>4765</v>
      </c>
      <c r="H2692" s="161">
        <v>1250</v>
      </c>
      <c r="I2692" s="162">
        <v>28</v>
      </c>
      <c r="J2692" s="161">
        <v>1600</v>
      </c>
      <c r="K2692" s="162">
        <v>22</v>
      </c>
      <c r="L2692" s="161">
        <v>352</v>
      </c>
      <c r="M2692" s="161">
        <v>1602</v>
      </c>
      <c r="N2692" s="161">
        <v>2051</v>
      </c>
      <c r="O2692" s="156" t="str">
        <f t="shared" si="42"/>
        <v>VSP-REO-020</v>
      </c>
    </row>
    <row r="2693" spans="1:15" ht="34.799999999999997">
      <c r="A2693" s="157" t="s">
        <v>3055</v>
      </c>
      <c r="B2693" s="157" t="s">
        <v>3056</v>
      </c>
      <c r="C2693" s="158"/>
      <c r="D2693" s="157" t="s">
        <v>4634</v>
      </c>
      <c r="E2693" s="163" t="s">
        <v>4770</v>
      </c>
      <c r="F2693" s="160" t="s">
        <v>4764</v>
      </c>
      <c r="G2693" s="160" t="s">
        <v>4765</v>
      </c>
      <c r="H2693" s="161">
        <v>295</v>
      </c>
      <c r="I2693" s="162">
        <v>28</v>
      </c>
      <c r="J2693" s="161">
        <v>377.6</v>
      </c>
      <c r="K2693" s="162">
        <v>22</v>
      </c>
      <c r="L2693" s="161">
        <v>83.072000000000003</v>
      </c>
      <c r="M2693" s="161">
        <v>378.072</v>
      </c>
      <c r="N2693" s="161">
        <v>484</v>
      </c>
      <c r="O2693" s="156" t="str">
        <f t="shared" si="42"/>
        <v>VSP-REO-021</v>
      </c>
    </row>
    <row r="2694" spans="1:15" ht="34.799999999999997">
      <c r="A2694" s="157" t="s">
        <v>3057</v>
      </c>
      <c r="B2694" s="157" t="s">
        <v>3058</v>
      </c>
      <c r="C2694" s="158"/>
      <c r="D2694" s="157" t="s">
        <v>4634</v>
      </c>
      <c r="E2694" s="163" t="s">
        <v>4770</v>
      </c>
      <c r="F2694" s="160" t="s">
        <v>4764</v>
      </c>
      <c r="G2694" s="160" t="s">
        <v>4765</v>
      </c>
      <c r="H2694" s="161">
        <v>40</v>
      </c>
      <c r="I2694" s="162">
        <v>28</v>
      </c>
      <c r="J2694" s="161">
        <v>51.2</v>
      </c>
      <c r="K2694" s="162">
        <v>22</v>
      </c>
      <c r="L2694" s="161">
        <v>11.264000000000001</v>
      </c>
      <c r="M2694" s="161">
        <v>51.264000000000003</v>
      </c>
      <c r="N2694" s="161">
        <v>66</v>
      </c>
      <c r="O2694" s="156" t="str">
        <f t="shared" si="42"/>
        <v>VSP-REO-022</v>
      </c>
    </row>
    <row r="2695" spans="1:15" ht="34.799999999999997">
      <c r="A2695" s="157" t="s">
        <v>8366</v>
      </c>
      <c r="B2695" s="157" t="s">
        <v>8367</v>
      </c>
      <c r="C2695" s="158"/>
      <c r="D2695" s="157" t="s">
        <v>4634</v>
      </c>
      <c r="E2695" s="163" t="s">
        <v>4770</v>
      </c>
      <c r="F2695" s="160" t="s">
        <v>5654</v>
      </c>
      <c r="G2695" s="160" t="s">
        <v>4765</v>
      </c>
      <c r="H2695" s="161">
        <v>4300</v>
      </c>
      <c r="I2695" s="162">
        <v>18</v>
      </c>
      <c r="J2695" s="161">
        <v>5074</v>
      </c>
      <c r="K2695" s="162">
        <v>18</v>
      </c>
      <c r="L2695" s="161">
        <v>913.31999999999994</v>
      </c>
      <c r="M2695" s="161">
        <v>5213</v>
      </c>
      <c r="N2695" s="161">
        <v>6152</v>
      </c>
      <c r="O2695" s="156" t="str">
        <f t="shared" si="42"/>
        <v>VSP-REO-023</v>
      </c>
    </row>
    <row r="2696" spans="1:15" ht="34.799999999999997">
      <c r="A2696" s="157" t="s">
        <v>8368</v>
      </c>
      <c r="B2696" s="157" t="s">
        <v>8369</v>
      </c>
      <c r="C2696" s="158"/>
      <c r="D2696" s="157" t="s">
        <v>4634</v>
      </c>
      <c r="E2696" s="163" t="s">
        <v>4770</v>
      </c>
      <c r="F2696" s="160" t="s">
        <v>4828</v>
      </c>
      <c r="G2696" s="160" t="s">
        <v>4765</v>
      </c>
      <c r="H2696" s="161">
        <v>1600</v>
      </c>
      <c r="I2696" s="162">
        <v>28</v>
      </c>
      <c r="J2696" s="161">
        <v>2048</v>
      </c>
      <c r="K2696" s="162">
        <v>22</v>
      </c>
      <c r="L2696" s="161">
        <v>450.56</v>
      </c>
      <c r="M2696" s="161">
        <v>2051</v>
      </c>
      <c r="N2696" s="161">
        <v>2625</v>
      </c>
      <c r="O2696" s="156" t="str">
        <f t="shared" si="42"/>
        <v>VSP-REO-024</v>
      </c>
    </row>
    <row r="2697" spans="1:15" ht="34.799999999999997">
      <c r="A2697" s="157" t="s">
        <v>3059</v>
      </c>
      <c r="B2697" s="157" t="s">
        <v>4415</v>
      </c>
      <c r="C2697" s="158"/>
      <c r="D2697" s="157" t="s">
        <v>4634</v>
      </c>
      <c r="E2697" s="163" t="s">
        <v>4770</v>
      </c>
      <c r="F2697" s="160" t="s">
        <v>4828</v>
      </c>
      <c r="G2697" s="160" t="s">
        <v>4765</v>
      </c>
      <c r="H2697" s="161">
        <v>470</v>
      </c>
      <c r="I2697" s="162">
        <v>28</v>
      </c>
      <c r="J2697" s="161">
        <v>601.6</v>
      </c>
      <c r="K2697" s="162">
        <v>22</v>
      </c>
      <c r="L2697" s="161">
        <v>132.352</v>
      </c>
      <c r="M2697" s="161">
        <v>602.35199999999998</v>
      </c>
      <c r="N2697" s="161">
        <v>771</v>
      </c>
      <c r="O2697" s="156" t="str">
        <f t="shared" si="42"/>
        <v>VSP-REO-025</v>
      </c>
    </row>
    <row r="2698" spans="1:15" ht="34.799999999999997">
      <c r="A2698" s="157" t="s">
        <v>3061</v>
      </c>
      <c r="B2698" s="157" t="s">
        <v>3062</v>
      </c>
      <c r="C2698" s="158"/>
      <c r="D2698" s="157" t="s">
        <v>4634</v>
      </c>
      <c r="E2698" s="163" t="s">
        <v>4770</v>
      </c>
      <c r="F2698" s="160" t="s">
        <v>4828</v>
      </c>
      <c r="G2698" s="160" t="s">
        <v>4765</v>
      </c>
      <c r="H2698" s="161">
        <v>1165</v>
      </c>
      <c r="I2698" s="162">
        <v>28</v>
      </c>
      <c r="J2698" s="161">
        <v>1491</v>
      </c>
      <c r="K2698" s="162">
        <v>22</v>
      </c>
      <c r="L2698" s="161">
        <v>328.06400000000002</v>
      </c>
      <c r="M2698" s="161">
        <v>1493</v>
      </c>
      <c r="N2698" s="161">
        <v>1911</v>
      </c>
      <c r="O2698" s="156" t="str">
        <f t="shared" si="42"/>
        <v>VSP-REO-026</v>
      </c>
    </row>
    <row r="2699" spans="1:15" ht="34.799999999999997">
      <c r="A2699" s="157" t="s">
        <v>3066</v>
      </c>
      <c r="B2699" s="157" t="s">
        <v>3067</v>
      </c>
      <c r="C2699" s="158"/>
      <c r="D2699" s="157" t="s">
        <v>4634</v>
      </c>
      <c r="E2699" s="163" t="s">
        <v>4770</v>
      </c>
      <c r="F2699" s="160" t="s">
        <v>4764</v>
      </c>
      <c r="G2699" s="160" t="s">
        <v>4765</v>
      </c>
      <c r="H2699" s="161">
        <v>105</v>
      </c>
      <c r="I2699" s="162">
        <v>18</v>
      </c>
      <c r="J2699" s="161">
        <v>123.89999999999999</v>
      </c>
      <c r="K2699" s="162">
        <v>22</v>
      </c>
      <c r="L2699" s="161">
        <v>27.257999999999999</v>
      </c>
      <c r="M2699" s="161">
        <v>132.25800000000001</v>
      </c>
      <c r="N2699" s="161">
        <v>156</v>
      </c>
      <c r="O2699" s="156" t="str">
        <f t="shared" si="42"/>
        <v>VSP-REO-027</v>
      </c>
    </row>
    <row r="2700" spans="1:15" ht="34.799999999999997">
      <c r="A2700" s="157" t="s">
        <v>8370</v>
      </c>
      <c r="B2700" s="157" t="s">
        <v>8371</v>
      </c>
      <c r="C2700" s="158"/>
      <c r="D2700" s="157" t="s">
        <v>4634</v>
      </c>
      <c r="E2700" s="163" t="s">
        <v>4770</v>
      </c>
      <c r="F2700" s="160" t="s">
        <v>4764</v>
      </c>
      <c r="G2700" s="160" t="s">
        <v>4765</v>
      </c>
      <c r="H2700" s="161">
        <v>20</v>
      </c>
      <c r="I2700" s="162">
        <v>28</v>
      </c>
      <c r="J2700" s="161">
        <v>25.6</v>
      </c>
      <c r="K2700" s="162">
        <v>22</v>
      </c>
      <c r="L2700" s="161">
        <v>5.6320000000000006</v>
      </c>
      <c r="M2700" s="161">
        <v>25.632000000000001</v>
      </c>
      <c r="N2700" s="161">
        <v>33</v>
      </c>
      <c r="O2700" s="156" t="str">
        <f t="shared" si="42"/>
        <v>VSP-REO-028</v>
      </c>
    </row>
    <row r="2701" spans="1:15" ht="34.799999999999997">
      <c r="A2701" s="157" t="s">
        <v>3068</v>
      </c>
      <c r="B2701" s="157" t="s">
        <v>3069</v>
      </c>
      <c r="C2701" s="158"/>
      <c r="D2701" s="157" t="s">
        <v>4634</v>
      </c>
      <c r="E2701" s="163" t="s">
        <v>4770</v>
      </c>
      <c r="F2701" s="160" t="s">
        <v>4828</v>
      </c>
      <c r="G2701" s="160" t="s">
        <v>4765</v>
      </c>
      <c r="H2701" s="161">
        <v>760</v>
      </c>
      <c r="I2701" s="162">
        <v>18</v>
      </c>
      <c r="J2701" s="161">
        <v>896.8</v>
      </c>
      <c r="K2701" s="162">
        <v>22</v>
      </c>
      <c r="L2701" s="161">
        <v>197.29599999999999</v>
      </c>
      <c r="M2701" s="161">
        <v>957.29600000000005</v>
      </c>
      <c r="N2701" s="161">
        <v>1130</v>
      </c>
      <c r="O2701" s="156" t="str">
        <f t="shared" si="42"/>
        <v>VSP-REO-029</v>
      </c>
    </row>
    <row r="2702" spans="1:15" ht="34.799999999999997">
      <c r="A2702" s="157" t="s">
        <v>3072</v>
      </c>
      <c r="B2702" s="157" t="s">
        <v>3073</v>
      </c>
      <c r="C2702" s="158"/>
      <c r="D2702" s="157" t="s">
        <v>4634</v>
      </c>
      <c r="E2702" s="163" t="s">
        <v>4770</v>
      </c>
      <c r="F2702" s="160" t="s">
        <v>4828</v>
      </c>
      <c r="G2702" s="160" t="s">
        <v>4765</v>
      </c>
      <c r="H2702" s="161">
        <v>855</v>
      </c>
      <c r="I2702" s="162">
        <v>18</v>
      </c>
      <c r="J2702" s="161">
        <v>1009</v>
      </c>
      <c r="K2702" s="162">
        <v>22</v>
      </c>
      <c r="L2702" s="161">
        <v>221.958</v>
      </c>
      <c r="M2702" s="161">
        <v>1077</v>
      </c>
      <c r="N2702" s="161">
        <v>1271</v>
      </c>
      <c r="O2702" s="156" t="str">
        <f t="shared" si="42"/>
        <v>VSP-REO-031</v>
      </c>
    </row>
    <row r="2703" spans="1:15" ht="34.799999999999997">
      <c r="A2703" s="157" t="s">
        <v>3074</v>
      </c>
      <c r="B2703" s="157" t="s">
        <v>3075</v>
      </c>
      <c r="C2703" s="158"/>
      <c r="D2703" s="157" t="s">
        <v>4634</v>
      </c>
      <c r="E2703" s="163" t="s">
        <v>4770</v>
      </c>
      <c r="F2703" s="160" t="s">
        <v>4828</v>
      </c>
      <c r="G2703" s="160" t="s">
        <v>4765</v>
      </c>
      <c r="H2703" s="161">
        <v>775</v>
      </c>
      <c r="I2703" s="162">
        <v>18</v>
      </c>
      <c r="J2703" s="161">
        <v>914.5</v>
      </c>
      <c r="K2703" s="162">
        <v>22</v>
      </c>
      <c r="L2703" s="161">
        <v>201.19</v>
      </c>
      <c r="M2703" s="161">
        <v>976.19</v>
      </c>
      <c r="N2703" s="161">
        <v>1152</v>
      </c>
      <c r="O2703" s="156" t="str">
        <f t="shared" si="42"/>
        <v>VSP-REO-032</v>
      </c>
    </row>
    <row r="2704" spans="1:15" ht="34.799999999999997">
      <c r="A2704" s="157" t="s">
        <v>3076</v>
      </c>
      <c r="B2704" s="157" t="s">
        <v>3077</v>
      </c>
      <c r="C2704" s="158"/>
      <c r="D2704" s="157" t="s">
        <v>4634</v>
      </c>
      <c r="E2704" s="163" t="s">
        <v>4770</v>
      </c>
      <c r="F2704" s="160" t="s">
        <v>4764</v>
      </c>
      <c r="G2704" s="160" t="s">
        <v>4765</v>
      </c>
      <c r="H2704" s="161">
        <v>90</v>
      </c>
      <c r="I2704" s="162">
        <v>28</v>
      </c>
      <c r="J2704" s="161">
        <v>115.2</v>
      </c>
      <c r="K2704" s="162">
        <v>22</v>
      </c>
      <c r="L2704" s="161">
        <v>25.344000000000001</v>
      </c>
      <c r="M2704" s="161">
        <v>115.34399999999999</v>
      </c>
      <c r="N2704" s="161">
        <v>148</v>
      </c>
      <c r="O2704" s="156" t="str">
        <f t="shared" si="42"/>
        <v>VSP-REO-033</v>
      </c>
    </row>
    <row r="2705" spans="1:15" ht="34.799999999999997">
      <c r="A2705" s="157" t="s">
        <v>3078</v>
      </c>
      <c r="B2705" s="157" t="s">
        <v>8372</v>
      </c>
      <c r="C2705" s="158"/>
      <c r="D2705" s="157" t="s">
        <v>4634</v>
      </c>
      <c r="E2705" s="163" t="s">
        <v>4770</v>
      </c>
      <c r="F2705" s="160" t="s">
        <v>4828</v>
      </c>
      <c r="G2705" s="160" t="s">
        <v>4765</v>
      </c>
      <c r="H2705" s="161">
        <v>655</v>
      </c>
      <c r="I2705" s="162">
        <v>28</v>
      </c>
      <c r="J2705" s="161">
        <v>838.4</v>
      </c>
      <c r="K2705" s="162">
        <v>22</v>
      </c>
      <c r="L2705" s="161">
        <v>184.44800000000001</v>
      </c>
      <c r="M2705" s="161">
        <v>839.44799999999998</v>
      </c>
      <c r="N2705" s="161">
        <v>1074</v>
      </c>
      <c r="O2705" s="156" t="str">
        <f t="shared" si="42"/>
        <v>VSP-REO-034</v>
      </c>
    </row>
    <row r="2706" spans="1:15" ht="34.799999999999997">
      <c r="A2706" s="157" t="s">
        <v>3080</v>
      </c>
      <c r="B2706" s="157" t="s">
        <v>3081</v>
      </c>
      <c r="C2706" s="158"/>
      <c r="D2706" s="157" t="s">
        <v>4634</v>
      </c>
      <c r="E2706" s="163" t="s">
        <v>4770</v>
      </c>
      <c r="F2706" s="160" t="s">
        <v>4764</v>
      </c>
      <c r="G2706" s="160" t="s">
        <v>4765</v>
      </c>
      <c r="H2706" s="161">
        <v>90</v>
      </c>
      <c r="I2706" s="162">
        <v>28</v>
      </c>
      <c r="J2706" s="161">
        <v>115.2</v>
      </c>
      <c r="K2706" s="162">
        <v>22</v>
      </c>
      <c r="L2706" s="161">
        <v>25.344000000000001</v>
      </c>
      <c r="M2706" s="161">
        <v>115.34399999999999</v>
      </c>
      <c r="N2706" s="161">
        <v>148</v>
      </c>
      <c r="O2706" s="156" t="str">
        <f t="shared" si="42"/>
        <v>VSP-REO-035</v>
      </c>
    </row>
    <row r="2707" spans="1:15" ht="34.799999999999997">
      <c r="A2707" s="157" t="s">
        <v>8373</v>
      </c>
      <c r="B2707" s="157" t="s">
        <v>8374</v>
      </c>
      <c r="C2707" s="158"/>
      <c r="D2707" s="157" t="s">
        <v>4634</v>
      </c>
      <c r="E2707" s="163" t="s">
        <v>4770</v>
      </c>
      <c r="F2707" s="160" t="s">
        <v>4764</v>
      </c>
      <c r="G2707" s="160" t="s">
        <v>4765</v>
      </c>
      <c r="H2707" s="161">
        <v>15</v>
      </c>
      <c r="I2707" s="162">
        <v>28</v>
      </c>
      <c r="J2707" s="161">
        <v>19.2</v>
      </c>
      <c r="K2707" s="162">
        <v>22</v>
      </c>
      <c r="L2707" s="161">
        <v>4.2240000000000002</v>
      </c>
      <c r="M2707" s="161">
        <v>19.224</v>
      </c>
      <c r="N2707" s="161">
        <v>25</v>
      </c>
      <c r="O2707" s="156" t="str">
        <f t="shared" si="42"/>
        <v>VSP-REO-036</v>
      </c>
    </row>
    <row r="2708" spans="1:15" ht="34.799999999999997">
      <c r="A2708" s="157" t="s">
        <v>3082</v>
      </c>
      <c r="B2708" s="157" t="s">
        <v>3083</v>
      </c>
      <c r="C2708" s="158"/>
      <c r="D2708" s="157" t="s">
        <v>4634</v>
      </c>
      <c r="E2708" s="163" t="s">
        <v>4770</v>
      </c>
      <c r="F2708" s="160" t="s">
        <v>4764</v>
      </c>
      <c r="G2708" s="160" t="s">
        <v>4765</v>
      </c>
      <c r="H2708" s="161">
        <v>130</v>
      </c>
      <c r="I2708" s="162">
        <v>28</v>
      </c>
      <c r="J2708" s="161">
        <v>166.4</v>
      </c>
      <c r="K2708" s="162">
        <v>22</v>
      </c>
      <c r="L2708" s="161">
        <v>36.608000000000004</v>
      </c>
      <c r="M2708" s="161">
        <v>166.608</v>
      </c>
      <c r="N2708" s="161">
        <v>213</v>
      </c>
      <c r="O2708" s="156" t="str">
        <f t="shared" si="42"/>
        <v>VSP-REO-037</v>
      </c>
    </row>
    <row r="2709" spans="1:15" ht="34.799999999999997">
      <c r="A2709" s="157" t="s">
        <v>8375</v>
      </c>
      <c r="B2709" s="157" t="s">
        <v>8376</v>
      </c>
      <c r="C2709" s="158"/>
      <c r="D2709" s="157" t="s">
        <v>4634</v>
      </c>
      <c r="E2709" s="163" t="s">
        <v>4770</v>
      </c>
      <c r="F2709" s="160" t="s">
        <v>4764</v>
      </c>
      <c r="G2709" s="160" t="s">
        <v>4765</v>
      </c>
      <c r="H2709" s="161">
        <v>290</v>
      </c>
      <c r="I2709" s="162">
        <v>28</v>
      </c>
      <c r="J2709" s="161">
        <v>371.2</v>
      </c>
      <c r="K2709" s="162">
        <v>22</v>
      </c>
      <c r="L2709" s="161">
        <v>81.664000000000001</v>
      </c>
      <c r="M2709" s="161">
        <v>371.66399999999999</v>
      </c>
      <c r="N2709" s="161">
        <v>476</v>
      </c>
      <c r="O2709" s="156" t="str">
        <f t="shared" si="42"/>
        <v>VSP-REO-038</v>
      </c>
    </row>
    <row r="2710" spans="1:15" ht="34.799999999999997">
      <c r="A2710" s="157" t="s">
        <v>8377</v>
      </c>
      <c r="B2710" s="157" t="s">
        <v>8378</v>
      </c>
      <c r="C2710" s="158"/>
      <c r="D2710" s="157" t="s">
        <v>4634</v>
      </c>
      <c r="E2710" s="163" t="s">
        <v>4770</v>
      </c>
      <c r="F2710" s="160" t="s">
        <v>4828</v>
      </c>
      <c r="G2710" s="160" t="s">
        <v>4765</v>
      </c>
      <c r="H2710" s="161">
        <v>510</v>
      </c>
      <c r="I2710" s="162">
        <v>28</v>
      </c>
      <c r="J2710" s="161">
        <v>652.80000000000007</v>
      </c>
      <c r="K2710" s="162">
        <v>22</v>
      </c>
      <c r="L2710" s="161">
        <v>143.61600000000001</v>
      </c>
      <c r="M2710" s="161">
        <v>653.61599999999999</v>
      </c>
      <c r="N2710" s="161">
        <v>837</v>
      </c>
      <c r="O2710" s="156" t="str">
        <f t="shared" si="42"/>
        <v>VSP-REO-039</v>
      </c>
    </row>
    <row r="2711" spans="1:15" ht="34.799999999999997">
      <c r="A2711" s="157" t="s">
        <v>3085</v>
      </c>
      <c r="B2711" s="157" t="s">
        <v>3086</v>
      </c>
      <c r="C2711" s="158"/>
      <c r="D2711" s="157" t="s">
        <v>4634</v>
      </c>
      <c r="E2711" s="163" t="s">
        <v>4770</v>
      </c>
      <c r="F2711" s="160" t="s">
        <v>4764</v>
      </c>
      <c r="G2711" s="160" t="s">
        <v>4765</v>
      </c>
      <c r="H2711" s="161">
        <v>60</v>
      </c>
      <c r="I2711" s="162">
        <v>28</v>
      </c>
      <c r="J2711" s="161">
        <v>76.8</v>
      </c>
      <c r="K2711" s="162">
        <v>22</v>
      </c>
      <c r="L2711" s="161">
        <v>16.896000000000001</v>
      </c>
      <c r="M2711" s="161">
        <v>76.896000000000001</v>
      </c>
      <c r="N2711" s="161">
        <v>98</v>
      </c>
      <c r="O2711" s="156" t="str">
        <f t="shared" si="42"/>
        <v>VSP-REO-040</v>
      </c>
    </row>
    <row r="2712" spans="1:15" ht="34.799999999999997">
      <c r="A2712" s="157" t="s">
        <v>3087</v>
      </c>
      <c r="B2712" s="157" t="s">
        <v>8379</v>
      </c>
      <c r="C2712" s="158"/>
      <c r="D2712" s="157" t="s">
        <v>4634</v>
      </c>
      <c r="E2712" s="163" t="s">
        <v>4770</v>
      </c>
      <c r="F2712" s="160" t="s">
        <v>4828</v>
      </c>
      <c r="G2712" s="160" t="s">
        <v>4765</v>
      </c>
      <c r="H2712" s="161">
        <v>1335</v>
      </c>
      <c r="I2712" s="162">
        <v>28</v>
      </c>
      <c r="J2712" s="161">
        <v>1709</v>
      </c>
      <c r="K2712" s="162">
        <v>22</v>
      </c>
      <c r="L2712" s="161">
        <v>375.93599999999998</v>
      </c>
      <c r="M2712" s="161">
        <v>1711</v>
      </c>
      <c r="N2712" s="161">
        <v>2190</v>
      </c>
      <c r="O2712" s="156" t="str">
        <f t="shared" si="42"/>
        <v>VSP-REO-041</v>
      </c>
    </row>
    <row r="2713" spans="1:15" ht="34.799999999999997">
      <c r="A2713" s="157" t="s">
        <v>3091</v>
      </c>
      <c r="B2713" s="157" t="s">
        <v>3092</v>
      </c>
      <c r="C2713" s="158"/>
      <c r="D2713" s="157" t="s">
        <v>4634</v>
      </c>
      <c r="E2713" s="163" t="s">
        <v>4770</v>
      </c>
      <c r="F2713" s="160" t="s">
        <v>4764</v>
      </c>
      <c r="G2713" s="160" t="s">
        <v>4765</v>
      </c>
      <c r="H2713" s="161">
        <v>225</v>
      </c>
      <c r="I2713" s="162">
        <v>28</v>
      </c>
      <c r="J2713" s="161">
        <v>288</v>
      </c>
      <c r="K2713" s="162">
        <v>22</v>
      </c>
      <c r="L2713" s="161">
        <v>63.36</v>
      </c>
      <c r="M2713" s="161">
        <v>288.36</v>
      </c>
      <c r="N2713" s="161">
        <v>369</v>
      </c>
      <c r="O2713" s="156" t="str">
        <f t="shared" si="42"/>
        <v>VSP-REO-042</v>
      </c>
    </row>
    <row r="2714" spans="1:15" ht="34.799999999999997">
      <c r="A2714" s="157" t="s">
        <v>8380</v>
      </c>
      <c r="B2714" s="157" t="s">
        <v>8381</v>
      </c>
      <c r="C2714" s="158"/>
      <c r="D2714" s="157" t="s">
        <v>4634</v>
      </c>
      <c r="E2714" s="163" t="s">
        <v>4770</v>
      </c>
      <c r="F2714" s="160" t="s">
        <v>4764</v>
      </c>
      <c r="G2714" s="160" t="s">
        <v>4765</v>
      </c>
      <c r="H2714" s="161">
        <v>195</v>
      </c>
      <c r="I2714" s="162">
        <v>28</v>
      </c>
      <c r="J2714" s="161">
        <v>249.6</v>
      </c>
      <c r="K2714" s="162">
        <v>22</v>
      </c>
      <c r="L2714" s="161">
        <v>54.911999999999999</v>
      </c>
      <c r="M2714" s="161">
        <v>249.91200000000001</v>
      </c>
      <c r="N2714" s="161">
        <v>320</v>
      </c>
      <c r="O2714" s="156" t="str">
        <f t="shared" si="42"/>
        <v>VSP-REO-043</v>
      </c>
    </row>
    <row r="2715" spans="1:15" ht="34.799999999999997">
      <c r="A2715" s="157" t="s">
        <v>8382</v>
      </c>
      <c r="B2715" s="157" t="s">
        <v>8383</v>
      </c>
      <c r="C2715" s="158"/>
      <c r="D2715" s="157" t="s">
        <v>4634</v>
      </c>
      <c r="E2715" s="163" t="s">
        <v>4770</v>
      </c>
      <c r="F2715" s="160" t="s">
        <v>4764</v>
      </c>
      <c r="G2715" s="160" t="s">
        <v>4765</v>
      </c>
      <c r="H2715" s="161">
        <v>75</v>
      </c>
      <c r="I2715" s="162">
        <v>28</v>
      </c>
      <c r="J2715" s="161">
        <v>96</v>
      </c>
      <c r="K2715" s="162">
        <v>22</v>
      </c>
      <c r="L2715" s="161">
        <v>21.12</v>
      </c>
      <c r="M2715" s="161">
        <v>96.12</v>
      </c>
      <c r="N2715" s="161">
        <v>123</v>
      </c>
      <c r="O2715" s="156" t="str">
        <f t="shared" si="42"/>
        <v>VSP-REO-044</v>
      </c>
    </row>
    <row r="2716" spans="1:15" ht="34.799999999999997">
      <c r="A2716" s="157" t="s">
        <v>3093</v>
      </c>
      <c r="B2716" s="157" t="s">
        <v>3094</v>
      </c>
      <c r="C2716" s="158"/>
      <c r="D2716" s="157" t="s">
        <v>4634</v>
      </c>
      <c r="E2716" s="163" t="s">
        <v>4770</v>
      </c>
      <c r="F2716" s="160" t="s">
        <v>4764</v>
      </c>
      <c r="G2716" s="160" t="s">
        <v>4765</v>
      </c>
      <c r="H2716" s="161">
        <v>90</v>
      </c>
      <c r="I2716" s="162">
        <v>18</v>
      </c>
      <c r="J2716" s="161">
        <v>106.19999999999999</v>
      </c>
      <c r="K2716" s="162">
        <v>22</v>
      </c>
      <c r="L2716" s="161">
        <v>23.363999999999997</v>
      </c>
      <c r="M2716" s="161">
        <v>113.364</v>
      </c>
      <c r="N2716" s="161">
        <v>134</v>
      </c>
      <c r="O2716" s="156" t="str">
        <f t="shared" si="42"/>
        <v>VSP-REO-046</v>
      </c>
    </row>
    <row r="2717" spans="1:15" ht="34.799999999999997">
      <c r="A2717" s="157" t="s">
        <v>542</v>
      </c>
      <c r="B2717" s="157" t="s">
        <v>1217</v>
      </c>
      <c r="C2717" s="158"/>
      <c r="D2717" s="157" t="s">
        <v>4634</v>
      </c>
      <c r="E2717" s="163" t="s">
        <v>4770</v>
      </c>
      <c r="F2717" s="160" t="s">
        <v>4764</v>
      </c>
      <c r="G2717" s="160" t="s">
        <v>4765</v>
      </c>
      <c r="H2717" s="161">
        <v>225</v>
      </c>
      <c r="I2717" s="162">
        <v>28</v>
      </c>
      <c r="J2717" s="161">
        <v>288</v>
      </c>
      <c r="K2717" s="162">
        <v>22</v>
      </c>
      <c r="L2717" s="161">
        <v>63.36</v>
      </c>
      <c r="M2717" s="161">
        <v>288.36</v>
      </c>
      <c r="N2717" s="161">
        <v>369</v>
      </c>
      <c r="O2717" s="156" t="str">
        <f t="shared" si="42"/>
        <v>VSP-REO-047</v>
      </c>
    </row>
    <row r="2718" spans="1:15" ht="34.799999999999997">
      <c r="A2718" s="157" t="s">
        <v>3095</v>
      </c>
      <c r="B2718" s="157" t="s">
        <v>3096</v>
      </c>
      <c r="C2718" s="158"/>
      <c r="D2718" s="157" t="s">
        <v>4634</v>
      </c>
      <c r="E2718" s="163" t="s">
        <v>4770</v>
      </c>
      <c r="F2718" s="160" t="s">
        <v>4764</v>
      </c>
      <c r="G2718" s="160" t="s">
        <v>4765</v>
      </c>
      <c r="H2718" s="161">
        <v>110</v>
      </c>
      <c r="I2718" s="162">
        <v>28</v>
      </c>
      <c r="J2718" s="161">
        <v>140.80000000000001</v>
      </c>
      <c r="K2718" s="162">
        <v>22</v>
      </c>
      <c r="L2718" s="161">
        <v>30.976000000000003</v>
      </c>
      <c r="M2718" s="161">
        <v>140.976</v>
      </c>
      <c r="N2718" s="161">
        <v>180</v>
      </c>
      <c r="O2718" s="156" t="str">
        <f t="shared" si="42"/>
        <v>VSP-REO-048</v>
      </c>
    </row>
    <row r="2719" spans="1:15" ht="34.799999999999997">
      <c r="A2719" s="157" t="s">
        <v>3097</v>
      </c>
      <c r="B2719" s="157" t="s">
        <v>3098</v>
      </c>
      <c r="C2719" s="158"/>
      <c r="D2719" s="157" t="s">
        <v>4634</v>
      </c>
      <c r="E2719" s="163" t="s">
        <v>4770</v>
      </c>
      <c r="F2719" s="160" t="s">
        <v>4764</v>
      </c>
      <c r="G2719" s="160" t="s">
        <v>4765</v>
      </c>
      <c r="H2719" s="161">
        <v>35</v>
      </c>
      <c r="I2719" s="162">
        <v>28</v>
      </c>
      <c r="J2719" s="161">
        <v>44.800000000000004</v>
      </c>
      <c r="K2719" s="162">
        <v>22</v>
      </c>
      <c r="L2719" s="161">
        <v>9.8560000000000016</v>
      </c>
      <c r="M2719" s="161">
        <v>44.856000000000002</v>
      </c>
      <c r="N2719" s="161">
        <v>57</v>
      </c>
      <c r="O2719" s="156" t="str">
        <f t="shared" si="42"/>
        <v>VSP-REO-049</v>
      </c>
    </row>
    <row r="2720" spans="1:15" ht="34.799999999999997">
      <c r="A2720" s="157" t="s">
        <v>3100</v>
      </c>
      <c r="B2720" s="157" t="s">
        <v>3101</v>
      </c>
      <c r="C2720" s="158"/>
      <c r="D2720" s="157" t="s">
        <v>4634</v>
      </c>
      <c r="E2720" s="163" t="s">
        <v>4770</v>
      </c>
      <c r="F2720" s="160" t="s">
        <v>4764</v>
      </c>
      <c r="G2720" s="160" t="s">
        <v>4765</v>
      </c>
      <c r="H2720" s="161">
        <v>115</v>
      </c>
      <c r="I2720" s="162">
        <v>28</v>
      </c>
      <c r="J2720" s="161">
        <v>147.20000000000002</v>
      </c>
      <c r="K2720" s="162">
        <v>22</v>
      </c>
      <c r="L2720" s="161">
        <v>32.384000000000007</v>
      </c>
      <c r="M2720" s="161">
        <v>147.38400000000001</v>
      </c>
      <c r="N2720" s="161">
        <v>189</v>
      </c>
      <c r="O2720" s="156" t="str">
        <f t="shared" si="42"/>
        <v>VSP-REO-050</v>
      </c>
    </row>
    <row r="2721" spans="1:15" ht="34.799999999999997">
      <c r="A2721" s="157" t="s">
        <v>8384</v>
      </c>
      <c r="B2721" s="157" t="s">
        <v>8385</v>
      </c>
      <c r="C2721" s="158"/>
      <c r="D2721" s="157" t="s">
        <v>4634</v>
      </c>
      <c r="E2721" s="163" t="s">
        <v>4770</v>
      </c>
      <c r="F2721" s="160" t="s">
        <v>4764</v>
      </c>
      <c r="G2721" s="160" t="s">
        <v>4765</v>
      </c>
      <c r="H2721" s="161">
        <v>160</v>
      </c>
      <c r="I2721" s="162">
        <v>28</v>
      </c>
      <c r="J2721" s="161">
        <v>204.8</v>
      </c>
      <c r="K2721" s="162">
        <v>22</v>
      </c>
      <c r="L2721" s="161">
        <v>45.056000000000004</v>
      </c>
      <c r="M2721" s="161">
        <v>205.05600000000001</v>
      </c>
      <c r="N2721" s="161">
        <v>262</v>
      </c>
      <c r="O2721" s="156" t="str">
        <f t="shared" si="42"/>
        <v>VSP-REO-051</v>
      </c>
    </row>
    <row r="2722" spans="1:15" ht="34.799999999999997">
      <c r="A2722" s="157" t="s">
        <v>8386</v>
      </c>
      <c r="B2722" s="157" t="s">
        <v>8387</v>
      </c>
      <c r="C2722" s="158"/>
      <c r="D2722" s="157" t="s">
        <v>4634</v>
      </c>
      <c r="E2722" s="163" t="s">
        <v>4770</v>
      </c>
      <c r="F2722" s="160" t="s">
        <v>4764</v>
      </c>
      <c r="G2722" s="160" t="s">
        <v>4765</v>
      </c>
      <c r="H2722" s="161">
        <v>160</v>
      </c>
      <c r="I2722" s="162">
        <v>28</v>
      </c>
      <c r="J2722" s="161">
        <v>204.8</v>
      </c>
      <c r="K2722" s="162">
        <v>22</v>
      </c>
      <c r="L2722" s="161">
        <v>45.056000000000004</v>
      </c>
      <c r="M2722" s="161">
        <v>205.05600000000001</v>
      </c>
      <c r="N2722" s="161">
        <v>262</v>
      </c>
      <c r="O2722" s="156" t="str">
        <f t="shared" si="42"/>
        <v>VSP-REO-052</v>
      </c>
    </row>
    <row r="2723" spans="1:15" ht="34.799999999999997">
      <c r="A2723" s="157" t="s">
        <v>8388</v>
      </c>
      <c r="B2723" s="157" t="s">
        <v>8389</v>
      </c>
      <c r="C2723" s="158"/>
      <c r="D2723" s="157" t="s">
        <v>4634</v>
      </c>
      <c r="E2723" s="163" t="s">
        <v>4770</v>
      </c>
      <c r="F2723" s="160" t="s">
        <v>4764</v>
      </c>
      <c r="G2723" s="160" t="s">
        <v>4765</v>
      </c>
      <c r="H2723" s="161">
        <v>160</v>
      </c>
      <c r="I2723" s="162">
        <v>28</v>
      </c>
      <c r="J2723" s="161">
        <v>204.8</v>
      </c>
      <c r="K2723" s="162">
        <v>22</v>
      </c>
      <c r="L2723" s="161">
        <v>45.056000000000004</v>
      </c>
      <c r="M2723" s="161">
        <v>205.05600000000001</v>
      </c>
      <c r="N2723" s="161">
        <v>262</v>
      </c>
      <c r="O2723" s="156" t="str">
        <f t="shared" si="42"/>
        <v>VSP-REO-053</v>
      </c>
    </row>
    <row r="2724" spans="1:15" ht="34.799999999999997">
      <c r="A2724" s="157" t="s">
        <v>8390</v>
      </c>
      <c r="B2724" s="157" t="s">
        <v>8391</v>
      </c>
      <c r="C2724" s="158"/>
      <c r="D2724" s="157" t="s">
        <v>4634</v>
      </c>
      <c r="E2724" s="163" t="s">
        <v>4770</v>
      </c>
      <c r="F2724" s="160" t="s">
        <v>4764</v>
      </c>
      <c r="G2724" s="160" t="s">
        <v>4765</v>
      </c>
      <c r="H2724" s="161">
        <v>160</v>
      </c>
      <c r="I2724" s="162">
        <v>28</v>
      </c>
      <c r="J2724" s="161">
        <v>204.8</v>
      </c>
      <c r="K2724" s="162">
        <v>22</v>
      </c>
      <c r="L2724" s="161">
        <v>45.056000000000004</v>
      </c>
      <c r="M2724" s="161">
        <v>205.05600000000001</v>
      </c>
      <c r="N2724" s="161">
        <v>262</v>
      </c>
      <c r="O2724" s="156" t="str">
        <f t="shared" si="42"/>
        <v>VSP-REO-054</v>
      </c>
    </row>
    <row r="2725" spans="1:15" ht="34.799999999999997">
      <c r="A2725" s="157" t="s">
        <v>8392</v>
      </c>
      <c r="B2725" s="157" t="s">
        <v>8393</v>
      </c>
      <c r="C2725" s="158"/>
      <c r="D2725" s="157" t="s">
        <v>4634</v>
      </c>
      <c r="E2725" s="163" t="s">
        <v>4770</v>
      </c>
      <c r="F2725" s="160" t="s">
        <v>4764</v>
      </c>
      <c r="G2725" s="160" t="s">
        <v>4767</v>
      </c>
      <c r="H2725" s="161">
        <v>200</v>
      </c>
      <c r="I2725" s="162">
        <v>28</v>
      </c>
      <c r="J2725" s="161">
        <v>256</v>
      </c>
      <c r="K2725" s="162">
        <v>22</v>
      </c>
      <c r="L2725" s="161">
        <v>56.32</v>
      </c>
      <c r="M2725" s="161">
        <v>256.32</v>
      </c>
      <c r="N2725" s="161">
        <v>328</v>
      </c>
      <c r="O2725" s="156" t="str">
        <f t="shared" si="42"/>
        <v>VSP-REO-055</v>
      </c>
    </row>
    <row r="2726" spans="1:15" ht="34.799999999999997">
      <c r="A2726" s="157" t="s">
        <v>8394</v>
      </c>
      <c r="B2726" s="157" t="s">
        <v>8395</v>
      </c>
      <c r="C2726" s="158"/>
      <c r="D2726" s="157" t="s">
        <v>4634</v>
      </c>
      <c r="E2726" s="163" t="s">
        <v>4770</v>
      </c>
      <c r="F2726" s="160" t="s">
        <v>4764</v>
      </c>
      <c r="G2726" s="160" t="s">
        <v>4765</v>
      </c>
      <c r="H2726" s="161">
        <v>160</v>
      </c>
      <c r="I2726" s="162">
        <v>28</v>
      </c>
      <c r="J2726" s="161">
        <v>204.8</v>
      </c>
      <c r="K2726" s="162">
        <v>22</v>
      </c>
      <c r="L2726" s="161">
        <v>45.056000000000004</v>
      </c>
      <c r="M2726" s="161">
        <v>205.05600000000001</v>
      </c>
      <c r="N2726" s="161">
        <v>262</v>
      </c>
      <c r="O2726" s="156" t="str">
        <f t="shared" si="42"/>
        <v>VSP-REO-056</v>
      </c>
    </row>
    <row r="2727" spans="1:15" ht="34.799999999999997">
      <c r="A2727" s="157" t="s">
        <v>8396</v>
      </c>
      <c r="B2727" s="157" t="s">
        <v>8397</v>
      </c>
      <c r="C2727" s="158"/>
      <c r="D2727" s="157" t="s">
        <v>4634</v>
      </c>
      <c r="E2727" s="163" t="s">
        <v>4770</v>
      </c>
      <c r="F2727" s="160" t="s">
        <v>4764</v>
      </c>
      <c r="G2727" s="160" t="s">
        <v>4765</v>
      </c>
      <c r="H2727" s="161">
        <v>160</v>
      </c>
      <c r="I2727" s="162">
        <v>28</v>
      </c>
      <c r="J2727" s="161">
        <v>204.8</v>
      </c>
      <c r="K2727" s="162">
        <v>22</v>
      </c>
      <c r="L2727" s="161">
        <v>45.056000000000004</v>
      </c>
      <c r="M2727" s="161">
        <v>205.05600000000001</v>
      </c>
      <c r="N2727" s="161">
        <v>262</v>
      </c>
      <c r="O2727" s="156" t="str">
        <f t="shared" si="42"/>
        <v>VSP-REO-057</v>
      </c>
    </row>
    <row r="2728" spans="1:15" ht="34.799999999999997">
      <c r="A2728" s="157" t="s">
        <v>8398</v>
      </c>
      <c r="B2728" s="157" t="s">
        <v>8399</v>
      </c>
      <c r="C2728" s="158"/>
      <c r="D2728" s="157" t="s">
        <v>4634</v>
      </c>
      <c r="E2728" s="163" t="s">
        <v>4770</v>
      </c>
      <c r="F2728" s="160" t="s">
        <v>4764</v>
      </c>
      <c r="G2728" s="160" t="s">
        <v>4765</v>
      </c>
      <c r="H2728" s="161">
        <v>170</v>
      </c>
      <c r="I2728" s="162">
        <v>28</v>
      </c>
      <c r="J2728" s="161">
        <v>217.6</v>
      </c>
      <c r="K2728" s="162">
        <v>22</v>
      </c>
      <c r="L2728" s="161">
        <v>47.872</v>
      </c>
      <c r="M2728" s="161">
        <v>217.87200000000001</v>
      </c>
      <c r="N2728" s="161">
        <v>279</v>
      </c>
      <c r="O2728" s="156" t="str">
        <f t="shared" si="42"/>
        <v>VSP-REO-058</v>
      </c>
    </row>
    <row r="2729" spans="1:15" ht="34.799999999999997">
      <c r="A2729" s="157" t="s">
        <v>8400</v>
      </c>
      <c r="B2729" s="157" t="s">
        <v>8401</v>
      </c>
      <c r="C2729" s="158"/>
      <c r="D2729" s="157" t="s">
        <v>4634</v>
      </c>
      <c r="E2729" s="163" t="s">
        <v>4770</v>
      </c>
      <c r="F2729" s="160" t="s">
        <v>4764</v>
      </c>
      <c r="G2729" s="160" t="s">
        <v>4765</v>
      </c>
      <c r="H2729" s="161">
        <v>160</v>
      </c>
      <c r="I2729" s="162">
        <v>28</v>
      </c>
      <c r="J2729" s="161">
        <v>204.8</v>
      </c>
      <c r="K2729" s="162">
        <v>22</v>
      </c>
      <c r="L2729" s="161">
        <v>45.056000000000004</v>
      </c>
      <c r="M2729" s="161">
        <v>205.05600000000001</v>
      </c>
      <c r="N2729" s="161">
        <v>262</v>
      </c>
      <c r="O2729" s="156" t="str">
        <f t="shared" si="42"/>
        <v>VSP-REO-059</v>
      </c>
    </row>
    <row r="2730" spans="1:15" ht="34.799999999999997">
      <c r="A2730" s="157" t="s">
        <v>8402</v>
      </c>
      <c r="B2730" s="157" t="s">
        <v>8403</v>
      </c>
      <c r="C2730" s="158"/>
      <c r="D2730" s="157" t="s">
        <v>4634</v>
      </c>
      <c r="E2730" s="163" t="s">
        <v>4770</v>
      </c>
      <c r="F2730" s="160" t="s">
        <v>4764</v>
      </c>
      <c r="G2730" s="160" t="s">
        <v>4767</v>
      </c>
      <c r="H2730" s="161">
        <v>200</v>
      </c>
      <c r="I2730" s="162">
        <v>28</v>
      </c>
      <c r="J2730" s="161">
        <v>256</v>
      </c>
      <c r="K2730" s="162">
        <v>22</v>
      </c>
      <c r="L2730" s="161">
        <v>56.32</v>
      </c>
      <c r="M2730" s="161">
        <v>256.32</v>
      </c>
      <c r="N2730" s="161">
        <v>328</v>
      </c>
      <c r="O2730" s="156" t="str">
        <f t="shared" si="42"/>
        <v>VSP-REO-060</v>
      </c>
    </row>
    <row r="2731" spans="1:15" ht="34.799999999999997">
      <c r="A2731" s="157" t="s">
        <v>8404</v>
      </c>
      <c r="B2731" s="157" t="s">
        <v>8405</v>
      </c>
      <c r="C2731" s="158"/>
      <c r="D2731" s="157" t="s">
        <v>4634</v>
      </c>
      <c r="E2731" s="163" t="s">
        <v>4770</v>
      </c>
      <c r="F2731" s="160" t="s">
        <v>4764</v>
      </c>
      <c r="G2731" s="160" t="s">
        <v>4765</v>
      </c>
      <c r="H2731" s="161">
        <v>290</v>
      </c>
      <c r="I2731" s="162">
        <v>28</v>
      </c>
      <c r="J2731" s="161">
        <v>371.2</v>
      </c>
      <c r="K2731" s="162">
        <v>22</v>
      </c>
      <c r="L2731" s="161">
        <v>81.664000000000001</v>
      </c>
      <c r="M2731" s="161">
        <v>371.66399999999999</v>
      </c>
      <c r="N2731" s="161">
        <v>476</v>
      </c>
      <c r="O2731" s="156" t="str">
        <f t="shared" si="42"/>
        <v>VSP-REO-061</v>
      </c>
    </row>
    <row r="2732" spans="1:15" ht="34.799999999999997">
      <c r="A2732" s="157" t="s">
        <v>8406</v>
      </c>
      <c r="B2732" s="157" t="s">
        <v>8407</v>
      </c>
      <c r="C2732" s="158"/>
      <c r="D2732" s="157" t="s">
        <v>4634</v>
      </c>
      <c r="E2732" s="163" t="s">
        <v>4770</v>
      </c>
      <c r="F2732" s="160" t="s">
        <v>4764</v>
      </c>
      <c r="G2732" s="160" t="s">
        <v>4765</v>
      </c>
      <c r="H2732" s="161">
        <v>290</v>
      </c>
      <c r="I2732" s="162">
        <v>28</v>
      </c>
      <c r="J2732" s="161">
        <v>371.2</v>
      </c>
      <c r="K2732" s="162">
        <v>22</v>
      </c>
      <c r="L2732" s="161">
        <v>81.664000000000001</v>
      </c>
      <c r="M2732" s="161">
        <v>371.66399999999999</v>
      </c>
      <c r="N2732" s="161">
        <v>476</v>
      </c>
      <c r="O2732" s="156" t="str">
        <f t="shared" si="42"/>
        <v>VSP-REO-062</v>
      </c>
    </row>
    <row r="2733" spans="1:15" ht="34.799999999999997">
      <c r="A2733" s="157" t="s">
        <v>8408</v>
      </c>
      <c r="B2733" s="157" t="s">
        <v>8409</v>
      </c>
      <c r="C2733" s="158"/>
      <c r="D2733" s="157" t="s">
        <v>4634</v>
      </c>
      <c r="E2733" s="163" t="s">
        <v>4770</v>
      </c>
      <c r="F2733" s="160" t="s">
        <v>4764</v>
      </c>
      <c r="G2733" s="160" t="s">
        <v>4765</v>
      </c>
      <c r="H2733" s="161">
        <v>290</v>
      </c>
      <c r="I2733" s="162">
        <v>28</v>
      </c>
      <c r="J2733" s="161">
        <v>371.2</v>
      </c>
      <c r="K2733" s="162">
        <v>22</v>
      </c>
      <c r="L2733" s="161">
        <v>81.664000000000001</v>
      </c>
      <c r="M2733" s="161">
        <v>371.66399999999999</v>
      </c>
      <c r="N2733" s="161">
        <v>476</v>
      </c>
      <c r="O2733" s="156" t="str">
        <f t="shared" si="42"/>
        <v>VSP-REO-063</v>
      </c>
    </row>
    <row r="2734" spans="1:15" ht="34.799999999999997">
      <c r="A2734" s="157" t="s">
        <v>8410</v>
      </c>
      <c r="B2734" s="157" t="s">
        <v>8411</v>
      </c>
      <c r="C2734" s="158"/>
      <c r="D2734" s="157" t="s">
        <v>4634</v>
      </c>
      <c r="E2734" s="163" t="s">
        <v>4770</v>
      </c>
      <c r="F2734" s="160" t="s">
        <v>4764</v>
      </c>
      <c r="G2734" s="160" t="s">
        <v>4765</v>
      </c>
      <c r="H2734" s="161">
        <v>290</v>
      </c>
      <c r="I2734" s="162">
        <v>28</v>
      </c>
      <c r="J2734" s="161">
        <v>371.2</v>
      </c>
      <c r="K2734" s="162">
        <v>22</v>
      </c>
      <c r="L2734" s="161">
        <v>81.664000000000001</v>
      </c>
      <c r="M2734" s="161">
        <v>371.66399999999999</v>
      </c>
      <c r="N2734" s="161">
        <v>476</v>
      </c>
      <c r="O2734" s="156" t="str">
        <f t="shared" si="42"/>
        <v>VSP-REO-064</v>
      </c>
    </row>
    <row r="2735" spans="1:15" ht="34.799999999999997">
      <c r="A2735" s="157" t="s">
        <v>8412</v>
      </c>
      <c r="B2735" s="157" t="s">
        <v>8413</v>
      </c>
      <c r="C2735" s="158"/>
      <c r="D2735" s="157" t="s">
        <v>4634</v>
      </c>
      <c r="E2735" s="163" t="s">
        <v>4770</v>
      </c>
      <c r="F2735" s="160" t="s">
        <v>4764</v>
      </c>
      <c r="G2735" s="160" t="s">
        <v>4765</v>
      </c>
      <c r="H2735" s="161">
        <v>290</v>
      </c>
      <c r="I2735" s="162">
        <v>28</v>
      </c>
      <c r="J2735" s="161">
        <v>371.2</v>
      </c>
      <c r="K2735" s="162">
        <v>22</v>
      </c>
      <c r="L2735" s="161">
        <v>81.664000000000001</v>
      </c>
      <c r="M2735" s="161">
        <v>371.66399999999999</v>
      </c>
      <c r="N2735" s="161">
        <v>476</v>
      </c>
      <c r="O2735" s="156" t="str">
        <f t="shared" si="42"/>
        <v>VSP-REO-065</v>
      </c>
    </row>
    <row r="2736" spans="1:15" ht="34.799999999999997">
      <c r="A2736" s="157" t="s">
        <v>8414</v>
      </c>
      <c r="B2736" s="157" t="s">
        <v>8415</v>
      </c>
      <c r="C2736" s="158"/>
      <c r="D2736" s="157" t="s">
        <v>4634</v>
      </c>
      <c r="E2736" s="163" t="s">
        <v>4770</v>
      </c>
      <c r="F2736" s="160" t="s">
        <v>4764</v>
      </c>
      <c r="G2736" s="160" t="s">
        <v>4765</v>
      </c>
      <c r="H2736" s="161">
        <v>240</v>
      </c>
      <c r="I2736" s="162">
        <v>28</v>
      </c>
      <c r="J2736" s="161">
        <v>307.2</v>
      </c>
      <c r="K2736" s="162">
        <v>22</v>
      </c>
      <c r="L2736" s="161">
        <v>67.584000000000003</v>
      </c>
      <c r="M2736" s="161">
        <v>307.584</v>
      </c>
      <c r="N2736" s="161">
        <v>394</v>
      </c>
      <c r="O2736" s="156" t="str">
        <f t="shared" si="42"/>
        <v>VSP-REO-066</v>
      </c>
    </row>
    <row r="2737" spans="1:15" ht="34.799999999999997">
      <c r="A2737" s="157" t="s">
        <v>8416</v>
      </c>
      <c r="B2737" s="157" t="s">
        <v>8417</v>
      </c>
      <c r="C2737" s="158"/>
      <c r="D2737" s="157" t="s">
        <v>4634</v>
      </c>
      <c r="E2737" s="163" t="s">
        <v>4770</v>
      </c>
      <c r="F2737" s="160" t="s">
        <v>4764</v>
      </c>
      <c r="G2737" s="160" t="s">
        <v>4765</v>
      </c>
      <c r="H2737" s="161">
        <v>280</v>
      </c>
      <c r="I2737" s="162">
        <v>28</v>
      </c>
      <c r="J2737" s="161">
        <v>358.40000000000003</v>
      </c>
      <c r="K2737" s="162">
        <v>22</v>
      </c>
      <c r="L2737" s="161">
        <v>78.848000000000013</v>
      </c>
      <c r="M2737" s="161">
        <v>358.84800000000001</v>
      </c>
      <c r="N2737" s="161">
        <v>459</v>
      </c>
      <c r="O2737" s="156" t="str">
        <f t="shared" si="42"/>
        <v>VSP-REO-067</v>
      </c>
    </row>
    <row r="2738" spans="1:15" ht="34.799999999999997">
      <c r="A2738" s="157" t="s">
        <v>8418</v>
      </c>
      <c r="B2738" s="157" t="s">
        <v>8419</v>
      </c>
      <c r="C2738" s="158"/>
      <c r="D2738" s="157" t="s">
        <v>4634</v>
      </c>
      <c r="E2738" s="163" t="s">
        <v>4770</v>
      </c>
      <c r="F2738" s="160" t="s">
        <v>4764</v>
      </c>
      <c r="G2738" s="160" t="s">
        <v>4765</v>
      </c>
      <c r="H2738" s="161">
        <v>280</v>
      </c>
      <c r="I2738" s="162">
        <v>28</v>
      </c>
      <c r="J2738" s="161">
        <v>358.40000000000003</v>
      </c>
      <c r="K2738" s="162">
        <v>22</v>
      </c>
      <c r="L2738" s="161">
        <v>78.848000000000013</v>
      </c>
      <c r="M2738" s="161">
        <v>358.84800000000001</v>
      </c>
      <c r="N2738" s="161">
        <v>459</v>
      </c>
      <c r="O2738" s="156" t="str">
        <f t="shared" si="42"/>
        <v>VSP-REO-068</v>
      </c>
    </row>
    <row r="2739" spans="1:15" ht="34.799999999999997">
      <c r="A2739" s="157" t="s">
        <v>8420</v>
      </c>
      <c r="B2739" s="157" t="s">
        <v>8421</v>
      </c>
      <c r="C2739" s="158"/>
      <c r="D2739" s="157" t="s">
        <v>4634</v>
      </c>
      <c r="E2739" s="163" t="s">
        <v>4770</v>
      </c>
      <c r="F2739" s="160" t="s">
        <v>4764</v>
      </c>
      <c r="G2739" s="160" t="s">
        <v>4765</v>
      </c>
      <c r="H2739" s="161">
        <v>280</v>
      </c>
      <c r="I2739" s="162">
        <v>28</v>
      </c>
      <c r="J2739" s="161">
        <v>358.40000000000003</v>
      </c>
      <c r="K2739" s="162">
        <v>22</v>
      </c>
      <c r="L2739" s="161">
        <v>78.848000000000013</v>
      </c>
      <c r="M2739" s="161">
        <v>358.84800000000001</v>
      </c>
      <c r="N2739" s="161">
        <v>459</v>
      </c>
      <c r="O2739" s="156" t="str">
        <f t="shared" si="42"/>
        <v>VSP-REO-069</v>
      </c>
    </row>
    <row r="2740" spans="1:15" ht="34.799999999999997">
      <c r="A2740" s="157" t="s">
        <v>8422</v>
      </c>
      <c r="B2740" s="157" t="s">
        <v>8423</v>
      </c>
      <c r="C2740" s="158"/>
      <c r="D2740" s="157" t="s">
        <v>4634</v>
      </c>
      <c r="E2740" s="163" t="s">
        <v>4770</v>
      </c>
      <c r="F2740" s="160" t="s">
        <v>4764</v>
      </c>
      <c r="G2740" s="160" t="s">
        <v>4765</v>
      </c>
      <c r="H2740" s="161">
        <v>280</v>
      </c>
      <c r="I2740" s="162">
        <v>28</v>
      </c>
      <c r="J2740" s="161">
        <v>358.40000000000003</v>
      </c>
      <c r="K2740" s="162">
        <v>22</v>
      </c>
      <c r="L2740" s="161">
        <v>78.848000000000013</v>
      </c>
      <c r="M2740" s="161">
        <v>358.84800000000001</v>
      </c>
      <c r="N2740" s="161">
        <v>459</v>
      </c>
      <c r="O2740" s="156" t="str">
        <f t="shared" si="42"/>
        <v>VSP-REO-070</v>
      </c>
    </row>
    <row r="2741" spans="1:15" ht="34.799999999999997">
      <c r="A2741" s="157" t="s">
        <v>8424</v>
      </c>
      <c r="B2741" s="157" t="s">
        <v>8425</v>
      </c>
      <c r="C2741" s="158"/>
      <c r="D2741" s="157" t="s">
        <v>4634</v>
      </c>
      <c r="E2741" s="163" t="s">
        <v>4770</v>
      </c>
      <c r="F2741" s="160" t="s">
        <v>4764</v>
      </c>
      <c r="G2741" s="160" t="s">
        <v>4765</v>
      </c>
      <c r="H2741" s="161">
        <v>280</v>
      </c>
      <c r="I2741" s="162">
        <v>28</v>
      </c>
      <c r="J2741" s="161">
        <v>358.40000000000003</v>
      </c>
      <c r="K2741" s="162">
        <v>22</v>
      </c>
      <c r="L2741" s="161">
        <v>78.848000000000013</v>
      </c>
      <c r="M2741" s="161">
        <v>358.84800000000001</v>
      </c>
      <c r="N2741" s="161">
        <v>459</v>
      </c>
      <c r="O2741" s="156" t="str">
        <f t="shared" si="42"/>
        <v>VSP-REO-071</v>
      </c>
    </row>
    <row r="2742" spans="1:15" ht="34.799999999999997">
      <c r="A2742" s="157" t="s">
        <v>8426</v>
      </c>
      <c r="B2742" s="157" t="s">
        <v>8427</v>
      </c>
      <c r="C2742" s="158"/>
      <c r="D2742" s="157" t="s">
        <v>4634</v>
      </c>
      <c r="E2742" s="163" t="s">
        <v>4770</v>
      </c>
      <c r="F2742" s="160" t="s">
        <v>4764</v>
      </c>
      <c r="G2742" s="160" t="s">
        <v>4765</v>
      </c>
      <c r="H2742" s="161">
        <v>280</v>
      </c>
      <c r="I2742" s="162">
        <v>28</v>
      </c>
      <c r="J2742" s="161">
        <v>358.40000000000003</v>
      </c>
      <c r="K2742" s="162">
        <v>22</v>
      </c>
      <c r="L2742" s="161">
        <v>78.848000000000013</v>
      </c>
      <c r="M2742" s="161">
        <v>358.84800000000001</v>
      </c>
      <c r="N2742" s="161">
        <v>459</v>
      </c>
      <c r="O2742" s="156" t="str">
        <f t="shared" si="42"/>
        <v>VSP-REO-072</v>
      </c>
    </row>
    <row r="2743" spans="1:15" ht="34.799999999999997">
      <c r="A2743" s="157" t="s">
        <v>8428</v>
      </c>
      <c r="B2743" s="157" t="s">
        <v>8429</v>
      </c>
      <c r="C2743" s="158"/>
      <c r="D2743" s="157" t="s">
        <v>4634</v>
      </c>
      <c r="E2743" s="163" t="s">
        <v>4770</v>
      </c>
      <c r="F2743" s="160" t="s">
        <v>4764</v>
      </c>
      <c r="G2743" s="160" t="s">
        <v>4765</v>
      </c>
      <c r="H2743" s="161">
        <v>280</v>
      </c>
      <c r="I2743" s="162">
        <v>28</v>
      </c>
      <c r="J2743" s="161">
        <v>358.40000000000003</v>
      </c>
      <c r="K2743" s="162">
        <v>22</v>
      </c>
      <c r="L2743" s="161">
        <v>78.848000000000013</v>
      </c>
      <c r="M2743" s="161">
        <v>358.84800000000001</v>
      </c>
      <c r="N2743" s="161">
        <v>459</v>
      </c>
      <c r="O2743" s="156" t="str">
        <f t="shared" si="42"/>
        <v>VSP-REO-073</v>
      </c>
    </row>
    <row r="2744" spans="1:15" ht="34.799999999999997">
      <c r="A2744" s="157" t="s">
        <v>8430</v>
      </c>
      <c r="B2744" s="157" t="s">
        <v>8431</v>
      </c>
      <c r="C2744" s="158"/>
      <c r="D2744" s="157" t="s">
        <v>4634</v>
      </c>
      <c r="E2744" s="163" t="s">
        <v>4770</v>
      </c>
      <c r="F2744" s="160" t="s">
        <v>4764</v>
      </c>
      <c r="G2744" s="160" t="s">
        <v>4765</v>
      </c>
      <c r="H2744" s="161">
        <v>240</v>
      </c>
      <c r="I2744" s="162">
        <v>28</v>
      </c>
      <c r="J2744" s="161">
        <v>307.2</v>
      </c>
      <c r="K2744" s="162">
        <v>22</v>
      </c>
      <c r="L2744" s="161">
        <v>67.584000000000003</v>
      </c>
      <c r="M2744" s="161">
        <v>307.584</v>
      </c>
      <c r="N2744" s="161">
        <v>394</v>
      </c>
      <c r="O2744" s="156" t="str">
        <f t="shared" si="42"/>
        <v>VSP-REO-074</v>
      </c>
    </row>
    <row r="2745" spans="1:15" ht="34.799999999999997">
      <c r="A2745" s="157" t="s">
        <v>8432</v>
      </c>
      <c r="B2745" s="157" t="s">
        <v>8433</v>
      </c>
      <c r="C2745" s="158"/>
      <c r="D2745" s="157" t="s">
        <v>4634</v>
      </c>
      <c r="E2745" s="163" t="s">
        <v>4770</v>
      </c>
      <c r="F2745" s="160" t="s">
        <v>4764</v>
      </c>
      <c r="G2745" s="160" t="s">
        <v>4765</v>
      </c>
      <c r="H2745" s="161">
        <v>280</v>
      </c>
      <c r="I2745" s="162">
        <v>28</v>
      </c>
      <c r="J2745" s="161">
        <v>358.40000000000003</v>
      </c>
      <c r="K2745" s="162">
        <v>22</v>
      </c>
      <c r="L2745" s="161">
        <v>78.848000000000013</v>
      </c>
      <c r="M2745" s="161">
        <v>358.84800000000001</v>
      </c>
      <c r="N2745" s="161">
        <v>459</v>
      </c>
      <c r="O2745" s="156" t="str">
        <f t="shared" si="42"/>
        <v>VSP-REO-075</v>
      </c>
    </row>
    <row r="2746" spans="1:15" ht="34.799999999999997">
      <c r="A2746" s="157" t="s">
        <v>8434</v>
      </c>
      <c r="B2746" s="157" t="s">
        <v>8435</v>
      </c>
      <c r="C2746" s="158"/>
      <c r="D2746" s="157" t="s">
        <v>4634</v>
      </c>
      <c r="E2746" s="163" t="s">
        <v>4770</v>
      </c>
      <c r="F2746" s="160" t="s">
        <v>4764</v>
      </c>
      <c r="G2746" s="160" t="s">
        <v>4765</v>
      </c>
      <c r="H2746" s="161">
        <v>100</v>
      </c>
      <c r="I2746" s="162">
        <v>28</v>
      </c>
      <c r="J2746" s="161">
        <v>128</v>
      </c>
      <c r="K2746" s="162">
        <v>22</v>
      </c>
      <c r="L2746" s="161">
        <v>28.16</v>
      </c>
      <c r="M2746" s="161">
        <v>128.16</v>
      </c>
      <c r="N2746" s="161">
        <v>164</v>
      </c>
      <c r="O2746" s="156" t="str">
        <f t="shared" si="42"/>
        <v>VSP-REO-076</v>
      </c>
    </row>
    <row r="2747" spans="1:15" ht="34.799999999999997">
      <c r="A2747" s="157" t="s">
        <v>8436</v>
      </c>
      <c r="B2747" s="157" t="s">
        <v>8437</v>
      </c>
      <c r="C2747" s="158"/>
      <c r="D2747" s="157" t="s">
        <v>4634</v>
      </c>
      <c r="E2747" s="163" t="s">
        <v>4770</v>
      </c>
      <c r="F2747" s="160" t="s">
        <v>4764</v>
      </c>
      <c r="G2747" s="160" t="s">
        <v>4765</v>
      </c>
      <c r="H2747" s="161">
        <v>150</v>
      </c>
      <c r="I2747" s="162">
        <v>28</v>
      </c>
      <c r="J2747" s="161">
        <v>192</v>
      </c>
      <c r="K2747" s="162">
        <v>22</v>
      </c>
      <c r="L2747" s="161">
        <v>42.24</v>
      </c>
      <c r="M2747" s="161">
        <v>192.24</v>
      </c>
      <c r="N2747" s="161">
        <v>246</v>
      </c>
      <c r="O2747" s="156" t="str">
        <f t="shared" si="42"/>
        <v>VSP-REO-077</v>
      </c>
    </row>
    <row r="2748" spans="1:15" ht="34.799999999999997">
      <c r="A2748" s="157" t="s">
        <v>8438</v>
      </c>
      <c r="B2748" s="157" t="s">
        <v>8439</v>
      </c>
      <c r="C2748" s="158"/>
      <c r="D2748" s="157" t="s">
        <v>4634</v>
      </c>
      <c r="E2748" s="163" t="s">
        <v>4770</v>
      </c>
      <c r="F2748" s="160" t="s">
        <v>4764</v>
      </c>
      <c r="G2748" s="160" t="s">
        <v>4765</v>
      </c>
      <c r="H2748" s="161">
        <v>150</v>
      </c>
      <c r="I2748" s="162">
        <v>28</v>
      </c>
      <c r="J2748" s="161">
        <v>192</v>
      </c>
      <c r="K2748" s="162">
        <v>22</v>
      </c>
      <c r="L2748" s="161">
        <v>42.24</v>
      </c>
      <c r="M2748" s="161">
        <v>192.24</v>
      </c>
      <c r="N2748" s="161">
        <v>246</v>
      </c>
      <c r="O2748" s="156" t="str">
        <f t="shared" si="42"/>
        <v>VSP-REO-078</v>
      </c>
    </row>
    <row r="2749" spans="1:15" ht="34.799999999999997">
      <c r="A2749" s="157" t="s">
        <v>8440</v>
      </c>
      <c r="B2749" s="157" t="s">
        <v>8441</v>
      </c>
      <c r="C2749" s="158"/>
      <c r="D2749" s="157" t="s">
        <v>4634</v>
      </c>
      <c r="E2749" s="163" t="s">
        <v>4770</v>
      </c>
      <c r="F2749" s="160" t="s">
        <v>4764</v>
      </c>
      <c r="G2749" s="160" t="s">
        <v>4765</v>
      </c>
      <c r="H2749" s="161">
        <v>150</v>
      </c>
      <c r="I2749" s="162">
        <v>28</v>
      </c>
      <c r="J2749" s="161">
        <v>192</v>
      </c>
      <c r="K2749" s="162">
        <v>22</v>
      </c>
      <c r="L2749" s="161">
        <v>42.24</v>
      </c>
      <c r="M2749" s="161">
        <v>192.24</v>
      </c>
      <c r="N2749" s="161">
        <v>246</v>
      </c>
      <c r="O2749" s="156" t="str">
        <f t="shared" si="42"/>
        <v>VSP-REO-079</v>
      </c>
    </row>
    <row r="2750" spans="1:15" ht="34.799999999999997">
      <c r="A2750" s="157" t="s">
        <v>8442</v>
      </c>
      <c r="B2750" s="157" t="s">
        <v>8443</v>
      </c>
      <c r="C2750" s="158"/>
      <c r="D2750" s="157" t="s">
        <v>4634</v>
      </c>
      <c r="E2750" s="163" t="s">
        <v>4770</v>
      </c>
      <c r="F2750" s="160" t="s">
        <v>4764</v>
      </c>
      <c r="G2750" s="160" t="s">
        <v>4765</v>
      </c>
      <c r="H2750" s="161">
        <v>150</v>
      </c>
      <c r="I2750" s="162">
        <v>28</v>
      </c>
      <c r="J2750" s="161">
        <v>192</v>
      </c>
      <c r="K2750" s="162">
        <v>22</v>
      </c>
      <c r="L2750" s="161">
        <v>42.24</v>
      </c>
      <c r="M2750" s="161">
        <v>192.24</v>
      </c>
      <c r="N2750" s="161">
        <v>246</v>
      </c>
      <c r="O2750" s="156" t="str">
        <f t="shared" si="42"/>
        <v>VSP-REO-080</v>
      </c>
    </row>
    <row r="2751" spans="1:15" ht="34.799999999999997">
      <c r="A2751" s="157" t="s">
        <v>8444</v>
      </c>
      <c r="B2751" s="157" t="s">
        <v>8445</v>
      </c>
      <c r="C2751" s="158"/>
      <c r="D2751" s="157" t="s">
        <v>4634</v>
      </c>
      <c r="E2751" s="163" t="s">
        <v>4770</v>
      </c>
      <c r="F2751" s="160" t="s">
        <v>4764</v>
      </c>
      <c r="G2751" s="160" t="s">
        <v>4765</v>
      </c>
      <c r="H2751" s="161">
        <v>135</v>
      </c>
      <c r="I2751" s="162">
        <v>28</v>
      </c>
      <c r="J2751" s="161">
        <v>172.8</v>
      </c>
      <c r="K2751" s="162">
        <v>22</v>
      </c>
      <c r="L2751" s="161">
        <v>38.016000000000005</v>
      </c>
      <c r="M2751" s="161">
        <v>173.01600000000002</v>
      </c>
      <c r="N2751" s="161">
        <v>221</v>
      </c>
      <c r="O2751" s="156" t="str">
        <f t="shared" si="42"/>
        <v>VSP-REO-081</v>
      </c>
    </row>
    <row r="2752" spans="1:15" ht="34.799999999999997">
      <c r="A2752" s="157" t="s">
        <v>8446</v>
      </c>
      <c r="B2752" s="157" t="s">
        <v>8447</v>
      </c>
      <c r="C2752" s="158"/>
      <c r="D2752" s="157" t="s">
        <v>4634</v>
      </c>
      <c r="E2752" s="163" t="s">
        <v>4770</v>
      </c>
      <c r="F2752" s="160" t="s">
        <v>4828</v>
      </c>
      <c r="G2752" s="160" t="s">
        <v>4765</v>
      </c>
      <c r="H2752" s="161">
        <v>385</v>
      </c>
      <c r="I2752" s="162">
        <v>28</v>
      </c>
      <c r="J2752" s="161">
        <v>492.8</v>
      </c>
      <c r="K2752" s="162">
        <v>22</v>
      </c>
      <c r="L2752" s="161">
        <v>108.416</v>
      </c>
      <c r="M2752" s="161">
        <v>493.416</v>
      </c>
      <c r="N2752" s="161">
        <v>632</v>
      </c>
      <c r="O2752" s="156" t="str">
        <f t="shared" si="42"/>
        <v>VSP-REO-082</v>
      </c>
    </row>
    <row r="2753" spans="1:15" ht="34.799999999999997">
      <c r="A2753" s="157" t="s">
        <v>8448</v>
      </c>
      <c r="B2753" s="157" t="s">
        <v>8449</v>
      </c>
      <c r="C2753" s="158"/>
      <c r="D2753" s="157" t="s">
        <v>4634</v>
      </c>
      <c r="E2753" s="163" t="s">
        <v>4770</v>
      </c>
      <c r="F2753" s="160" t="s">
        <v>4828</v>
      </c>
      <c r="G2753" s="160" t="s">
        <v>4765</v>
      </c>
      <c r="H2753" s="161">
        <v>385</v>
      </c>
      <c r="I2753" s="162">
        <v>28</v>
      </c>
      <c r="J2753" s="161">
        <v>492.8</v>
      </c>
      <c r="K2753" s="162">
        <v>22</v>
      </c>
      <c r="L2753" s="161">
        <v>108.416</v>
      </c>
      <c r="M2753" s="161">
        <v>493.416</v>
      </c>
      <c r="N2753" s="161">
        <v>632</v>
      </c>
      <c r="O2753" s="156" t="str">
        <f t="shared" si="42"/>
        <v>VSP-REO-083</v>
      </c>
    </row>
    <row r="2754" spans="1:15" ht="34.799999999999997">
      <c r="A2754" s="157" t="s">
        <v>3104</v>
      </c>
      <c r="B2754" s="157" t="s">
        <v>3105</v>
      </c>
      <c r="C2754" s="158"/>
      <c r="D2754" s="157" t="s">
        <v>4634</v>
      </c>
      <c r="E2754" s="163" t="s">
        <v>4770</v>
      </c>
      <c r="F2754" s="160" t="s">
        <v>4828</v>
      </c>
      <c r="G2754" s="160" t="s">
        <v>4765</v>
      </c>
      <c r="H2754" s="161">
        <v>385</v>
      </c>
      <c r="I2754" s="162">
        <v>28</v>
      </c>
      <c r="J2754" s="161">
        <v>492.8</v>
      </c>
      <c r="K2754" s="162">
        <v>22</v>
      </c>
      <c r="L2754" s="161">
        <v>108.416</v>
      </c>
      <c r="M2754" s="161">
        <v>493.416</v>
      </c>
      <c r="N2754" s="161">
        <v>632</v>
      </c>
      <c r="O2754" s="156" t="str">
        <f t="shared" ref="O2754:O2817" si="43">VLOOKUP(A2754,Old,1,FALSE)</f>
        <v>VSP-REO-084</v>
      </c>
    </row>
    <row r="2755" spans="1:15" ht="34.799999999999997">
      <c r="A2755" s="157" t="s">
        <v>8450</v>
      </c>
      <c r="B2755" s="157" t="s">
        <v>8451</v>
      </c>
      <c r="C2755" s="158"/>
      <c r="D2755" s="157" t="s">
        <v>4634</v>
      </c>
      <c r="E2755" s="163" t="s">
        <v>4770</v>
      </c>
      <c r="F2755" s="160" t="s">
        <v>4828</v>
      </c>
      <c r="G2755" s="160" t="s">
        <v>4765</v>
      </c>
      <c r="H2755" s="161">
        <v>390</v>
      </c>
      <c r="I2755" s="162">
        <v>28</v>
      </c>
      <c r="J2755" s="161">
        <v>499.2</v>
      </c>
      <c r="K2755" s="162">
        <v>22</v>
      </c>
      <c r="L2755" s="161">
        <v>109.824</v>
      </c>
      <c r="M2755" s="161">
        <v>499.82400000000001</v>
      </c>
      <c r="N2755" s="161">
        <v>640</v>
      </c>
      <c r="O2755" s="156" t="str">
        <f t="shared" si="43"/>
        <v>VSP-REO-085</v>
      </c>
    </row>
    <row r="2756" spans="1:15" ht="34.799999999999997">
      <c r="A2756" s="157" t="s">
        <v>8452</v>
      </c>
      <c r="B2756" s="157" t="s">
        <v>8453</v>
      </c>
      <c r="C2756" s="158"/>
      <c r="D2756" s="157" t="s">
        <v>4634</v>
      </c>
      <c r="E2756" s="163" t="s">
        <v>4770</v>
      </c>
      <c r="F2756" s="160" t="s">
        <v>4828</v>
      </c>
      <c r="G2756" s="160" t="s">
        <v>4765</v>
      </c>
      <c r="H2756" s="161">
        <v>385</v>
      </c>
      <c r="I2756" s="162">
        <v>28</v>
      </c>
      <c r="J2756" s="161">
        <v>492.8</v>
      </c>
      <c r="K2756" s="162">
        <v>22</v>
      </c>
      <c r="L2756" s="161">
        <v>108.416</v>
      </c>
      <c r="M2756" s="161">
        <v>493.416</v>
      </c>
      <c r="N2756" s="161">
        <v>632</v>
      </c>
      <c r="O2756" s="156" t="str">
        <f t="shared" si="43"/>
        <v>VSP-REO-086</v>
      </c>
    </row>
    <row r="2757" spans="1:15" ht="34.799999999999997">
      <c r="A2757" s="157" t="s">
        <v>532</v>
      </c>
      <c r="B2757" s="157" t="s">
        <v>1221</v>
      </c>
      <c r="C2757" s="158"/>
      <c r="D2757" s="157" t="s">
        <v>4634</v>
      </c>
      <c r="E2757" s="163" t="s">
        <v>4770</v>
      </c>
      <c r="F2757" s="160" t="s">
        <v>4764</v>
      </c>
      <c r="G2757" s="160" t="s">
        <v>4765</v>
      </c>
      <c r="H2757" s="161">
        <v>80</v>
      </c>
      <c r="I2757" s="162">
        <v>28</v>
      </c>
      <c r="J2757" s="161">
        <v>102.4</v>
      </c>
      <c r="K2757" s="162">
        <v>22</v>
      </c>
      <c r="L2757" s="161">
        <v>22.528000000000002</v>
      </c>
      <c r="M2757" s="161">
        <v>102.52800000000001</v>
      </c>
      <c r="N2757" s="161">
        <v>131</v>
      </c>
      <c r="O2757" s="156" t="str">
        <f t="shared" si="43"/>
        <v>VSP-REO-087</v>
      </c>
    </row>
    <row r="2758" spans="1:15" ht="34.799999999999997">
      <c r="A2758" s="157" t="s">
        <v>541</v>
      </c>
      <c r="B2758" s="157" t="s">
        <v>1224</v>
      </c>
      <c r="C2758" s="158"/>
      <c r="D2758" s="157" t="s">
        <v>4634</v>
      </c>
      <c r="E2758" s="163" t="s">
        <v>4770</v>
      </c>
      <c r="F2758" s="160" t="s">
        <v>4764</v>
      </c>
      <c r="G2758" s="160" t="s">
        <v>4765</v>
      </c>
      <c r="H2758" s="161">
        <v>20</v>
      </c>
      <c r="I2758" s="162">
        <v>28</v>
      </c>
      <c r="J2758" s="161">
        <v>25.6</v>
      </c>
      <c r="K2758" s="162">
        <v>22</v>
      </c>
      <c r="L2758" s="161">
        <v>5.6320000000000006</v>
      </c>
      <c r="M2758" s="161">
        <v>25.632000000000001</v>
      </c>
      <c r="N2758" s="161">
        <v>33</v>
      </c>
      <c r="O2758" s="156" t="str">
        <f t="shared" si="43"/>
        <v>VSP-REO-088</v>
      </c>
    </row>
    <row r="2759" spans="1:15" ht="34.799999999999997">
      <c r="A2759" s="157" t="s">
        <v>8454</v>
      </c>
      <c r="B2759" s="157" t="s">
        <v>8455</v>
      </c>
      <c r="C2759" s="158"/>
      <c r="D2759" s="157" t="s">
        <v>4634</v>
      </c>
      <c r="E2759" s="163" t="s">
        <v>4770</v>
      </c>
      <c r="F2759" s="160" t="s">
        <v>4764</v>
      </c>
      <c r="G2759" s="160" t="s">
        <v>4765</v>
      </c>
      <c r="H2759" s="161">
        <v>370</v>
      </c>
      <c r="I2759" s="162">
        <v>28</v>
      </c>
      <c r="J2759" s="161">
        <v>473.6</v>
      </c>
      <c r="K2759" s="162">
        <v>22</v>
      </c>
      <c r="L2759" s="161">
        <v>104.19200000000001</v>
      </c>
      <c r="M2759" s="161">
        <v>474.19200000000001</v>
      </c>
      <c r="N2759" s="161">
        <v>607</v>
      </c>
      <c r="O2759" s="156" t="str">
        <f t="shared" si="43"/>
        <v>VSP-REO-089</v>
      </c>
    </row>
    <row r="2760" spans="1:15" ht="34.799999999999997">
      <c r="A2760" s="157" t="s">
        <v>8456</v>
      </c>
      <c r="B2760" s="157" t="s">
        <v>8457</v>
      </c>
      <c r="C2760" s="158"/>
      <c r="D2760" s="157" t="s">
        <v>4634</v>
      </c>
      <c r="E2760" s="163" t="s">
        <v>4770</v>
      </c>
      <c r="F2760" s="160" t="s">
        <v>4764</v>
      </c>
      <c r="G2760" s="160" t="s">
        <v>4765</v>
      </c>
      <c r="H2760" s="161">
        <v>370</v>
      </c>
      <c r="I2760" s="162">
        <v>28</v>
      </c>
      <c r="J2760" s="161">
        <v>473.6</v>
      </c>
      <c r="K2760" s="162">
        <v>22</v>
      </c>
      <c r="L2760" s="161">
        <v>104.19200000000001</v>
      </c>
      <c r="M2760" s="161">
        <v>474.19200000000001</v>
      </c>
      <c r="N2760" s="161">
        <v>607</v>
      </c>
      <c r="O2760" s="156" t="str">
        <f t="shared" si="43"/>
        <v>VSP-REO-090</v>
      </c>
    </row>
    <row r="2761" spans="1:15" ht="34.799999999999997">
      <c r="A2761" s="157" t="s">
        <v>8458</v>
      </c>
      <c r="B2761" s="157" t="s">
        <v>8459</v>
      </c>
      <c r="C2761" s="158"/>
      <c r="D2761" s="157" t="s">
        <v>4634</v>
      </c>
      <c r="E2761" s="163" t="s">
        <v>4770</v>
      </c>
      <c r="F2761" s="160" t="s">
        <v>4764</v>
      </c>
      <c r="G2761" s="160" t="s">
        <v>4765</v>
      </c>
      <c r="H2761" s="161">
        <v>370</v>
      </c>
      <c r="I2761" s="162">
        <v>28</v>
      </c>
      <c r="J2761" s="161">
        <v>473.6</v>
      </c>
      <c r="K2761" s="162">
        <v>22</v>
      </c>
      <c r="L2761" s="161">
        <v>104.19200000000001</v>
      </c>
      <c r="M2761" s="161">
        <v>474.19200000000001</v>
      </c>
      <c r="N2761" s="161">
        <v>607</v>
      </c>
      <c r="O2761" s="156" t="str">
        <f t="shared" si="43"/>
        <v>VSP-REO-091</v>
      </c>
    </row>
    <row r="2762" spans="1:15" ht="34.799999999999997">
      <c r="A2762" s="157" t="s">
        <v>8460</v>
      </c>
      <c r="B2762" s="157" t="s">
        <v>8461</v>
      </c>
      <c r="C2762" s="158"/>
      <c r="D2762" s="157" t="s">
        <v>4634</v>
      </c>
      <c r="E2762" s="163" t="s">
        <v>4770</v>
      </c>
      <c r="F2762" s="160" t="s">
        <v>4764</v>
      </c>
      <c r="G2762" s="160" t="s">
        <v>4765</v>
      </c>
      <c r="H2762" s="161">
        <v>370</v>
      </c>
      <c r="I2762" s="162">
        <v>28</v>
      </c>
      <c r="J2762" s="161">
        <v>473.6</v>
      </c>
      <c r="K2762" s="162">
        <v>22</v>
      </c>
      <c r="L2762" s="161">
        <v>104.19200000000001</v>
      </c>
      <c r="M2762" s="161">
        <v>474.19200000000001</v>
      </c>
      <c r="N2762" s="161">
        <v>607</v>
      </c>
      <c r="O2762" s="156" t="str">
        <f t="shared" si="43"/>
        <v>VSP-REO-092</v>
      </c>
    </row>
    <row r="2763" spans="1:15" ht="34.799999999999997">
      <c r="A2763" s="157" t="s">
        <v>8462</v>
      </c>
      <c r="B2763" s="157" t="s">
        <v>8463</v>
      </c>
      <c r="C2763" s="158"/>
      <c r="D2763" s="157" t="s">
        <v>4634</v>
      </c>
      <c r="E2763" s="163" t="s">
        <v>4770</v>
      </c>
      <c r="F2763" s="160" t="s">
        <v>4764</v>
      </c>
      <c r="G2763" s="160" t="s">
        <v>4765</v>
      </c>
      <c r="H2763" s="161">
        <v>370</v>
      </c>
      <c r="I2763" s="162">
        <v>28</v>
      </c>
      <c r="J2763" s="161">
        <v>473.6</v>
      </c>
      <c r="K2763" s="162">
        <v>22</v>
      </c>
      <c r="L2763" s="161">
        <v>104.19200000000001</v>
      </c>
      <c r="M2763" s="161">
        <v>474.19200000000001</v>
      </c>
      <c r="N2763" s="161">
        <v>607</v>
      </c>
      <c r="O2763" s="156" t="str">
        <f t="shared" si="43"/>
        <v>VSP-REO-093</v>
      </c>
    </row>
    <row r="2764" spans="1:15" ht="34.799999999999997">
      <c r="A2764" s="157" t="s">
        <v>8464</v>
      </c>
      <c r="B2764" s="157" t="s">
        <v>8465</v>
      </c>
      <c r="C2764" s="158"/>
      <c r="D2764" s="157" t="s">
        <v>4634</v>
      </c>
      <c r="E2764" s="163" t="s">
        <v>4770</v>
      </c>
      <c r="F2764" s="160" t="s">
        <v>4764</v>
      </c>
      <c r="G2764" s="160" t="s">
        <v>4765</v>
      </c>
      <c r="H2764" s="161">
        <v>320</v>
      </c>
      <c r="I2764" s="162">
        <v>28</v>
      </c>
      <c r="J2764" s="161">
        <v>409.6</v>
      </c>
      <c r="K2764" s="162">
        <v>22</v>
      </c>
      <c r="L2764" s="161">
        <v>90.112000000000009</v>
      </c>
      <c r="M2764" s="161">
        <v>410.11200000000002</v>
      </c>
      <c r="N2764" s="161">
        <v>525</v>
      </c>
      <c r="O2764" s="156" t="str">
        <f t="shared" si="43"/>
        <v>VSP-REO-094</v>
      </c>
    </row>
    <row r="2765" spans="1:15" ht="34.799999999999997">
      <c r="A2765" s="157" t="s">
        <v>8466</v>
      </c>
      <c r="B2765" s="157" t="s">
        <v>8467</v>
      </c>
      <c r="C2765" s="158"/>
      <c r="D2765" s="157" t="s">
        <v>4634</v>
      </c>
      <c r="E2765" s="163" t="s">
        <v>4770</v>
      </c>
      <c r="F2765" s="160" t="s">
        <v>4764</v>
      </c>
      <c r="G2765" s="160" t="s">
        <v>4765</v>
      </c>
      <c r="H2765" s="161">
        <v>320</v>
      </c>
      <c r="I2765" s="162">
        <v>28</v>
      </c>
      <c r="J2765" s="161">
        <v>409.6</v>
      </c>
      <c r="K2765" s="162">
        <v>22</v>
      </c>
      <c r="L2765" s="161">
        <v>90.112000000000009</v>
      </c>
      <c r="M2765" s="161">
        <v>410.11200000000002</v>
      </c>
      <c r="N2765" s="161">
        <v>525</v>
      </c>
      <c r="O2765" s="156" t="str">
        <f t="shared" si="43"/>
        <v>VSP-REO-095</v>
      </c>
    </row>
    <row r="2766" spans="1:15" ht="34.799999999999997">
      <c r="A2766" s="157" t="s">
        <v>8468</v>
      </c>
      <c r="B2766" s="157" t="s">
        <v>8469</v>
      </c>
      <c r="C2766" s="158"/>
      <c r="D2766" s="157" t="s">
        <v>4634</v>
      </c>
      <c r="E2766" s="163" t="s">
        <v>4770</v>
      </c>
      <c r="F2766" s="160" t="s">
        <v>4764</v>
      </c>
      <c r="G2766" s="160" t="s">
        <v>4765</v>
      </c>
      <c r="H2766" s="161">
        <v>250</v>
      </c>
      <c r="I2766" s="162">
        <v>28</v>
      </c>
      <c r="J2766" s="161">
        <v>320</v>
      </c>
      <c r="K2766" s="162">
        <v>22</v>
      </c>
      <c r="L2766" s="161">
        <v>70.400000000000006</v>
      </c>
      <c r="M2766" s="161">
        <v>320.39999999999998</v>
      </c>
      <c r="N2766" s="161">
        <v>410</v>
      </c>
      <c r="O2766" s="156" t="str">
        <f t="shared" si="43"/>
        <v>VSP-REO-096</v>
      </c>
    </row>
    <row r="2767" spans="1:15" ht="34.799999999999997">
      <c r="A2767" s="157" t="s">
        <v>8470</v>
      </c>
      <c r="B2767" s="157" t="s">
        <v>8471</v>
      </c>
      <c r="C2767" s="158"/>
      <c r="D2767" s="157" t="s">
        <v>4634</v>
      </c>
      <c r="E2767" s="163" t="s">
        <v>4770</v>
      </c>
      <c r="F2767" s="160" t="s">
        <v>4764</v>
      </c>
      <c r="G2767" s="160" t="s">
        <v>4765</v>
      </c>
      <c r="H2767" s="161">
        <v>275</v>
      </c>
      <c r="I2767" s="162">
        <v>28</v>
      </c>
      <c r="J2767" s="161">
        <v>352</v>
      </c>
      <c r="K2767" s="162">
        <v>22</v>
      </c>
      <c r="L2767" s="161">
        <v>77.44</v>
      </c>
      <c r="M2767" s="161">
        <v>352.44</v>
      </c>
      <c r="N2767" s="161">
        <v>451</v>
      </c>
      <c r="O2767" s="156" t="str">
        <f t="shared" si="43"/>
        <v>VSP-REO-097</v>
      </c>
    </row>
    <row r="2768" spans="1:15" ht="34.799999999999997">
      <c r="A2768" s="157" t="s">
        <v>8472</v>
      </c>
      <c r="B2768" s="157" t="s">
        <v>8473</v>
      </c>
      <c r="C2768" s="158"/>
      <c r="D2768" s="157" t="s">
        <v>4634</v>
      </c>
      <c r="E2768" s="163" t="s">
        <v>4770</v>
      </c>
      <c r="F2768" s="160" t="s">
        <v>4828</v>
      </c>
      <c r="G2768" s="160" t="s">
        <v>4765</v>
      </c>
      <c r="H2768" s="161">
        <v>635</v>
      </c>
      <c r="I2768" s="162">
        <v>28</v>
      </c>
      <c r="J2768" s="161">
        <v>812.80000000000007</v>
      </c>
      <c r="K2768" s="162">
        <v>22</v>
      </c>
      <c r="L2768" s="161">
        <v>178.816</v>
      </c>
      <c r="M2768" s="161">
        <v>813.81600000000003</v>
      </c>
      <c r="N2768" s="161">
        <v>1042</v>
      </c>
      <c r="O2768" s="156" t="str">
        <f t="shared" si="43"/>
        <v>VSP-REO-098</v>
      </c>
    </row>
    <row r="2769" spans="1:15" ht="34.799999999999997">
      <c r="A2769" s="157" t="s">
        <v>8474</v>
      </c>
      <c r="B2769" s="157" t="s">
        <v>8475</v>
      </c>
      <c r="C2769" s="158"/>
      <c r="D2769" s="157" t="s">
        <v>4634</v>
      </c>
      <c r="E2769" s="163" t="s">
        <v>4770</v>
      </c>
      <c r="F2769" s="160" t="s">
        <v>4828</v>
      </c>
      <c r="G2769" s="160" t="s">
        <v>4765</v>
      </c>
      <c r="H2769" s="161">
        <v>635</v>
      </c>
      <c r="I2769" s="162">
        <v>28</v>
      </c>
      <c r="J2769" s="161">
        <v>812.80000000000007</v>
      </c>
      <c r="K2769" s="162">
        <v>22</v>
      </c>
      <c r="L2769" s="161">
        <v>178.816</v>
      </c>
      <c r="M2769" s="161">
        <v>813.81600000000003</v>
      </c>
      <c r="N2769" s="161">
        <v>1042</v>
      </c>
      <c r="O2769" s="156" t="str">
        <f t="shared" si="43"/>
        <v>VSP-REO-099</v>
      </c>
    </row>
    <row r="2770" spans="1:15" ht="34.799999999999997">
      <c r="A2770" s="157" t="s">
        <v>8476</v>
      </c>
      <c r="B2770" s="157" t="s">
        <v>8477</v>
      </c>
      <c r="C2770" s="158"/>
      <c r="D2770" s="157" t="s">
        <v>4634</v>
      </c>
      <c r="E2770" s="163" t="s">
        <v>4770</v>
      </c>
      <c r="F2770" s="160" t="s">
        <v>4828</v>
      </c>
      <c r="G2770" s="160" t="s">
        <v>4765</v>
      </c>
      <c r="H2770" s="161">
        <v>635</v>
      </c>
      <c r="I2770" s="162">
        <v>28</v>
      </c>
      <c r="J2770" s="161">
        <v>812.80000000000007</v>
      </c>
      <c r="K2770" s="162">
        <v>22</v>
      </c>
      <c r="L2770" s="161">
        <v>178.816</v>
      </c>
      <c r="M2770" s="161">
        <v>813.81600000000003</v>
      </c>
      <c r="N2770" s="161">
        <v>1042</v>
      </c>
      <c r="O2770" s="156" t="str">
        <f t="shared" si="43"/>
        <v>VSP-REO-100</v>
      </c>
    </row>
    <row r="2771" spans="1:15" ht="34.799999999999997">
      <c r="A2771" s="157" t="s">
        <v>534</v>
      </c>
      <c r="B2771" s="157" t="s">
        <v>1228</v>
      </c>
      <c r="C2771" s="158"/>
      <c r="D2771" s="157" t="s">
        <v>4634</v>
      </c>
      <c r="E2771" s="163" t="s">
        <v>4770</v>
      </c>
      <c r="F2771" s="160" t="s">
        <v>4764</v>
      </c>
      <c r="G2771" s="160" t="s">
        <v>4765</v>
      </c>
      <c r="H2771" s="161">
        <v>390</v>
      </c>
      <c r="I2771" s="162">
        <v>28</v>
      </c>
      <c r="J2771" s="161">
        <v>499.2</v>
      </c>
      <c r="K2771" s="162">
        <v>22</v>
      </c>
      <c r="L2771" s="161">
        <v>109.824</v>
      </c>
      <c r="M2771" s="161">
        <v>499.82400000000001</v>
      </c>
      <c r="N2771" s="161">
        <v>640</v>
      </c>
      <c r="O2771" s="156" t="str">
        <f t="shared" si="43"/>
        <v>VSP-REO-101</v>
      </c>
    </row>
    <row r="2772" spans="1:15" ht="34.799999999999997">
      <c r="A2772" s="157" t="s">
        <v>535</v>
      </c>
      <c r="B2772" s="157" t="s">
        <v>1230</v>
      </c>
      <c r="C2772" s="158"/>
      <c r="D2772" s="157" t="s">
        <v>4634</v>
      </c>
      <c r="E2772" s="163" t="s">
        <v>4770</v>
      </c>
      <c r="F2772" s="160" t="s">
        <v>4764</v>
      </c>
      <c r="G2772" s="160" t="s">
        <v>4765</v>
      </c>
      <c r="H2772" s="161">
        <v>85</v>
      </c>
      <c r="I2772" s="162">
        <v>28</v>
      </c>
      <c r="J2772" s="161">
        <v>108.8</v>
      </c>
      <c r="K2772" s="162">
        <v>22</v>
      </c>
      <c r="L2772" s="161">
        <v>23.936</v>
      </c>
      <c r="M2772" s="161">
        <v>108.93600000000001</v>
      </c>
      <c r="N2772" s="161">
        <v>139</v>
      </c>
      <c r="O2772" s="156" t="str">
        <f t="shared" si="43"/>
        <v>VSP-REO-102</v>
      </c>
    </row>
    <row r="2773" spans="1:15" ht="34.799999999999997">
      <c r="A2773" s="157" t="s">
        <v>3108</v>
      </c>
      <c r="B2773" s="157" t="s">
        <v>3109</v>
      </c>
      <c r="C2773" s="158"/>
      <c r="D2773" s="157" t="s">
        <v>4634</v>
      </c>
      <c r="E2773" s="163" t="s">
        <v>4770</v>
      </c>
      <c r="F2773" s="160" t="s">
        <v>4764</v>
      </c>
      <c r="G2773" s="160" t="s">
        <v>4765</v>
      </c>
      <c r="H2773" s="161">
        <v>120</v>
      </c>
      <c r="I2773" s="162">
        <v>28</v>
      </c>
      <c r="J2773" s="161">
        <v>153.6</v>
      </c>
      <c r="K2773" s="162">
        <v>22</v>
      </c>
      <c r="L2773" s="161">
        <v>33.792000000000002</v>
      </c>
      <c r="M2773" s="161">
        <v>153.792</v>
      </c>
      <c r="N2773" s="161">
        <v>197</v>
      </c>
      <c r="O2773" s="156" t="str">
        <f t="shared" si="43"/>
        <v>VSP-REO-103</v>
      </c>
    </row>
    <row r="2774" spans="1:15" ht="34.799999999999997">
      <c r="A2774" s="157" t="s">
        <v>8478</v>
      </c>
      <c r="B2774" s="157" t="s">
        <v>8479</v>
      </c>
      <c r="C2774" s="158"/>
      <c r="D2774" s="157" t="s">
        <v>4634</v>
      </c>
      <c r="E2774" s="163" t="s">
        <v>4770</v>
      </c>
      <c r="F2774" s="160" t="s">
        <v>4764</v>
      </c>
      <c r="G2774" s="160" t="s">
        <v>4765</v>
      </c>
      <c r="H2774" s="161">
        <v>320</v>
      </c>
      <c r="I2774" s="162">
        <v>28</v>
      </c>
      <c r="J2774" s="161">
        <v>409.6</v>
      </c>
      <c r="K2774" s="162">
        <v>22</v>
      </c>
      <c r="L2774" s="161">
        <v>90.112000000000009</v>
      </c>
      <c r="M2774" s="161">
        <v>410.11200000000002</v>
      </c>
      <c r="N2774" s="161">
        <v>525</v>
      </c>
      <c r="O2774" s="156" t="str">
        <f t="shared" si="43"/>
        <v>VSP-REO-104</v>
      </c>
    </row>
    <row r="2775" spans="1:15" ht="34.799999999999997">
      <c r="A2775" s="157" t="s">
        <v>8480</v>
      </c>
      <c r="B2775" s="157" t="s">
        <v>8481</v>
      </c>
      <c r="C2775" s="158"/>
      <c r="D2775" s="157" t="s">
        <v>4634</v>
      </c>
      <c r="E2775" s="163" t="s">
        <v>4770</v>
      </c>
      <c r="F2775" s="160" t="s">
        <v>4764</v>
      </c>
      <c r="G2775" s="160" t="s">
        <v>4765</v>
      </c>
      <c r="H2775" s="161">
        <v>320</v>
      </c>
      <c r="I2775" s="162">
        <v>28</v>
      </c>
      <c r="J2775" s="161">
        <v>409.6</v>
      </c>
      <c r="K2775" s="162">
        <v>22</v>
      </c>
      <c r="L2775" s="161">
        <v>90.112000000000009</v>
      </c>
      <c r="M2775" s="161">
        <v>410.11200000000002</v>
      </c>
      <c r="N2775" s="161">
        <v>525</v>
      </c>
      <c r="O2775" s="156" t="str">
        <f t="shared" si="43"/>
        <v>VSP-REO-105</v>
      </c>
    </row>
    <row r="2776" spans="1:15" ht="34.799999999999997">
      <c r="A2776" s="157" t="s">
        <v>8482</v>
      </c>
      <c r="B2776" s="157" t="s">
        <v>8483</v>
      </c>
      <c r="C2776" s="158"/>
      <c r="D2776" s="157" t="s">
        <v>4634</v>
      </c>
      <c r="E2776" s="163" t="s">
        <v>4770</v>
      </c>
      <c r="F2776" s="160" t="s">
        <v>4764</v>
      </c>
      <c r="G2776" s="160" t="s">
        <v>4765</v>
      </c>
      <c r="H2776" s="161">
        <v>320</v>
      </c>
      <c r="I2776" s="162">
        <v>28</v>
      </c>
      <c r="J2776" s="161">
        <v>409.6</v>
      </c>
      <c r="K2776" s="162">
        <v>22</v>
      </c>
      <c r="L2776" s="161">
        <v>90.112000000000009</v>
      </c>
      <c r="M2776" s="161">
        <v>410.11200000000002</v>
      </c>
      <c r="N2776" s="161">
        <v>525</v>
      </c>
      <c r="O2776" s="156" t="str">
        <f t="shared" si="43"/>
        <v>VSP-REO-106</v>
      </c>
    </row>
    <row r="2777" spans="1:15" ht="34.799999999999997">
      <c r="A2777" s="157" t="s">
        <v>543</v>
      </c>
      <c r="B2777" s="157" t="s">
        <v>1403</v>
      </c>
      <c r="C2777" s="158"/>
      <c r="D2777" s="157" t="s">
        <v>4634</v>
      </c>
      <c r="E2777" s="163" t="s">
        <v>4770</v>
      </c>
      <c r="F2777" s="160" t="s">
        <v>4764</v>
      </c>
      <c r="G2777" s="160" t="s">
        <v>4765</v>
      </c>
      <c r="H2777" s="161">
        <v>115</v>
      </c>
      <c r="I2777" s="162">
        <v>28</v>
      </c>
      <c r="J2777" s="161">
        <v>147.20000000000002</v>
      </c>
      <c r="K2777" s="162">
        <v>22</v>
      </c>
      <c r="L2777" s="161">
        <v>32.384000000000007</v>
      </c>
      <c r="M2777" s="161">
        <v>147.38400000000001</v>
      </c>
      <c r="N2777" s="161">
        <v>189</v>
      </c>
      <c r="O2777" s="156" t="str">
        <f t="shared" si="43"/>
        <v>VSP-REO-107</v>
      </c>
    </row>
    <row r="2778" spans="1:15" ht="34.799999999999997">
      <c r="A2778" s="157" t="s">
        <v>8484</v>
      </c>
      <c r="B2778" s="157" t="s">
        <v>8485</v>
      </c>
      <c r="C2778" s="158"/>
      <c r="D2778" s="157" t="s">
        <v>4634</v>
      </c>
      <c r="E2778" s="163" t="s">
        <v>4770</v>
      </c>
      <c r="F2778" s="160" t="s">
        <v>4764</v>
      </c>
      <c r="G2778" s="160" t="s">
        <v>4765</v>
      </c>
      <c r="H2778" s="161">
        <v>165</v>
      </c>
      <c r="I2778" s="162">
        <v>28</v>
      </c>
      <c r="J2778" s="161">
        <v>211.20000000000002</v>
      </c>
      <c r="K2778" s="162">
        <v>22</v>
      </c>
      <c r="L2778" s="161">
        <v>46.464000000000006</v>
      </c>
      <c r="M2778" s="161">
        <v>211.464</v>
      </c>
      <c r="N2778" s="161">
        <v>271</v>
      </c>
      <c r="O2778" s="156" t="str">
        <f t="shared" si="43"/>
        <v>VSP-REO-108</v>
      </c>
    </row>
    <row r="2779" spans="1:15" ht="34.799999999999997">
      <c r="A2779" s="157" t="s">
        <v>8486</v>
      </c>
      <c r="B2779" s="157" t="s">
        <v>8487</v>
      </c>
      <c r="C2779" s="158"/>
      <c r="D2779" s="157" t="s">
        <v>4634</v>
      </c>
      <c r="E2779" s="163" t="s">
        <v>4770</v>
      </c>
      <c r="F2779" s="160" t="s">
        <v>4764</v>
      </c>
      <c r="G2779" s="160" t="s">
        <v>4765</v>
      </c>
      <c r="H2779" s="161">
        <v>225</v>
      </c>
      <c r="I2779" s="162">
        <v>28</v>
      </c>
      <c r="J2779" s="161">
        <v>288</v>
      </c>
      <c r="K2779" s="162">
        <v>22</v>
      </c>
      <c r="L2779" s="161">
        <v>63.36</v>
      </c>
      <c r="M2779" s="161">
        <v>288.36</v>
      </c>
      <c r="N2779" s="161">
        <v>369</v>
      </c>
      <c r="O2779" s="156" t="str">
        <f t="shared" si="43"/>
        <v>VSP-REO-109</v>
      </c>
    </row>
    <row r="2780" spans="1:15" ht="34.799999999999997">
      <c r="A2780" s="157" t="s">
        <v>3110</v>
      </c>
      <c r="B2780" s="157" t="s">
        <v>3111</v>
      </c>
      <c r="C2780" s="158"/>
      <c r="D2780" s="157" t="s">
        <v>4634</v>
      </c>
      <c r="E2780" s="163" t="s">
        <v>4770</v>
      </c>
      <c r="F2780" s="160" t="s">
        <v>4764</v>
      </c>
      <c r="G2780" s="160" t="s">
        <v>4765</v>
      </c>
      <c r="H2780" s="161">
        <v>10</v>
      </c>
      <c r="I2780" s="162">
        <v>28</v>
      </c>
      <c r="J2780" s="161">
        <v>12.8</v>
      </c>
      <c r="K2780" s="162">
        <v>22</v>
      </c>
      <c r="L2780" s="161">
        <v>2.8160000000000003</v>
      </c>
      <c r="M2780" s="161">
        <v>12.816000000000001</v>
      </c>
      <c r="N2780" s="161">
        <v>16</v>
      </c>
      <c r="O2780" s="156" t="str">
        <f t="shared" si="43"/>
        <v>VSP-REO-110</v>
      </c>
    </row>
    <row r="2781" spans="1:15" ht="34.799999999999997">
      <c r="A2781" s="157" t="s">
        <v>8488</v>
      </c>
      <c r="B2781" s="157" t="s">
        <v>8489</v>
      </c>
      <c r="C2781" s="158"/>
      <c r="D2781" s="157" t="s">
        <v>4634</v>
      </c>
      <c r="E2781" s="163" t="s">
        <v>4770</v>
      </c>
      <c r="F2781" s="160" t="s">
        <v>4764</v>
      </c>
      <c r="G2781" s="160" t="s">
        <v>4765</v>
      </c>
      <c r="H2781" s="161">
        <v>10</v>
      </c>
      <c r="I2781" s="162">
        <v>28</v>
      </c>
      <c r="J2781" s="161">
        <v>12.8</v>
      </c>
      <c r="K2781" s="162">
        <v>22</v>
      </c>
      <c r="L2781" s="161">
        <v>2.8160000000000003</v>
      </c>
      <c r="M2781" s="161">
        <v>12.816000000000001</v>
      </c>
      <c r="N2781" s="161">
        <v>16</v>
      </c>
      <c r="O2781" s="156" t="str">
        <f t="shared" si="43"/>
        <v>VSP-REO-111</v>
      </c>
    </row>
    <row r="2782" spans="1:15" ht="34.799999999999997">
      <c r="A2782" s="157" t="s">
        <v>8490</v>
      </c>
      <c r="B2782" s="157" t="s">
        <v>8491</v>
      </c>
      <c r="C2782" s="158"/>
      <c r="D2782" s="157" t="s">
        <v>4634</v>
      </c>
      <c r="E2782" s="163" t="s">
        <v>4770</v>
      </c>
      <c r="F2782" s="160" t="s">
        <v>4764</v>
      </c>
      <c r="G2782" s="160" t="s">
        <v>4765</v>
      </c>
      <c r="H2782" s="161">
        <v>35</v>
      </c>
      <c r="I2782" s="162">
        <v>18</v>
      </c>
      <c r="J2782" s="161">
        <v>41.3</v>
      </c>
      <c r="K2782" s="162">
        <v>22</v>
      </c>
      <c r="L2782" s="161">
        <v>9.0860000000000003</v>
      </c>
      <c r="M2782" s="161">
        <v>44.085999999999999</v>
      </c>
      <c r="N2782" s="161">
        <v>52</v>
      </c>
      <c r="O2782" s="156" t="str">
        <f t="shared" si="43"/>
        <v>VSP-REO-114</v>
      </c>
    </row>
    <row r="2783" spans="1:15" ht="34.799999999999997">
      <c r="A2783" s="157" t="s">
        <v>8492</v>
      </c>
      <c r="B2783" s="157" t="s">
        <v>8493</v>
      </c>
      <c r="C2783" s="158"/>
      <c r="D2783" s="157" t="s">
        <v>4634</v>
      </c>
      <c r="E2783" s="163" t="s">
        <v>4770</v>
      </c>
      <c r="F2783" s="160" t="s">
        <v>4764</v>
      </c>
      <c r="G2783" s="160" t="s">
        <v>4765</v>
      </c>
      <c r="H2783" s="161">
        <v>20</v>
      </c>
      <c r="I2783" s="162">
        <v>18</v>
      </c>
      <c r="J2783" s="161">
        <v>23.599999999999998</v>
      </c>
      <c r="K2783" s="162">
        <v>22</v>
      </c>
      <c r="L2783" s="161">
        <v>5.1919999999999993</v>
      </c>
      <c r="M2783" s="161">
        <v>25.192</v>
      </c>
      <c r="N2783" s="161">
        <v>30</v>
      </c>
      <c r="O2783" s="156" t="str">
        <f t="shared" si="43"/>
        <v>VSP-REO-115</v>
      </c>
    </row>
    <row r="2784" spans="1:15" ht="34.799999999999997">
      <c r="A2784" s="157" t="s">
        <v>8494</v>
      </c>
      <c r="B2784" s="157" t="s">
        <v>8495</v>
      </c>
      <c r="C2784" s="158"/>
      <c r="D2784" s="157" t="s">
        <v>4634</v>
      </c>
      <c r="E2784" s="163" t="s">
        <v>4770</v>
      </c>
      <c r="F2784" s="160" t="s">
        <v>4764</v>
      </c>
      <c r="G2784" s="160" t="s">
        <v>4765</v>
      </c>
      <c r="H2784" s="161">
        <v>125</v>
      </c>
      <c r="I2784" s="162">
        <v>28</v>
      </c>
      <c r="J2784" s="161">
        <v>160</v>
      </c>
      <c r="K2784" s="162">
        <v>22</v>
      </c>
      <c r="L2784" s="161">
        <v>35.200000000000003</v>
      </c>
      <c r="M2784" s="161">
        <v>160.19999999999999</v>
      </c>
      <c r="N2784" s="161">
        <v>205</v>
      </c>
      <c r="O2784" s="156" t="str">
        <f t="shared" si="43"/>
        <v>VSP-REO-116</v>
      </c>
    </row>
    <row r="2785" spans="1:15" ht="34.799999999999997">
      <c r="A2785" s="157" t="s">
        <v>8496</v>
      </c>
      <c r="B2785" s="157" t="s">
        <v>8497</v>
      </c>
      <c r="C2785" s="158"/>
      <c r="D2785" s="157" t="s">
        <v>4634</v>
      </c>
      <c r="E2785" s="163" t="s">
        <v>4770</v>
      </c>
      <c r="F2785" s="160" t="s">
        <v>4764</v>
      </c>
      <c r="G2785" s="160" t="s">
        <v>4765</v>
      </c>
      <c r="H2785" s="161">
        <v>165</v>
      </c>
      <c r="I2785" s="162">
        <v>18</v>
      </c>
      <c r="J2785" s="161">
        <v>194.7</v>
      </c>
      <c r="K2785" s="162">
        <v>22</v>
      </c>
      <c r="L2785" s="161">
        <v>42.833999999999996</v>
      </c>
      <c r="M2785" s="161">
        <v>207.834</v>
      </c>
      <c r="N2785" s="161">
        <v>245</v>
      </c>
      <c r="O2785" s="156" t="str">
        <f t="shared" si="43"/>
        <v>VSP-REO-117</v>
      </c>
    </row>
    <row r="2786" spans="1:15" ht="34.799999999999997">
      <c r="A2786" s="157" t="s">
        <v>8498</v>
      </c>
      <c r="B2786" s="157" t="s">
        <v>8499</v>
      </c>
      <c r="C2786" s="158"/>
      <c r="D2786" s="157" t="s">
        <v>4634</v>
      </c>
      <c r="E2786" s="163" t="s">
        <v>4770</v>
      </c>
      <c r="F2786" s="160" t="s">
        <v>4764</v>
      </c>
      <c r="G2786" s="160" t="s">
        <v>4765</v>
      </c>
      <c r="H2786" s="161">
        <v>35</v>
      </c>
      <c r="I2786" s="162">
        <v>28</v>
      </c>
      <c r="J2786" s="161">
        <v>44.800000000000004</v>
      </c>
      <c r="K2786" s="162">
        <v>22</v>
      </c>
      <c r="L2786" s="161">
        <v>9.8560000000000016</v>
      </c>
      <c r="M2786" s="161">
        <v>44.856000000000002</v>
      </c>
      <c r="N2786" s="161">
        <v>57</v>
      </c>
      <c r="O2786" s="156" t="str">
        <f t="shared" si="43"/>
        <v>VSP-REO-118</v>
      </c>
    </row>
    <row r="2787" spans="1:15" ht="34.799999999999997">
      <c r="A2787" s="157" t="s">
        <v>8500</v>
      </c>
      <c r="B2787" s="157" t="s">
        <v>8501</v>
      </c>
      <c r="C2787" s="158"/>
      <c r="D2787" s="157" t="s">
        <v>4634</v>
      </c>
      <c r="E2787" s="163" t="s">
        <v>4770</v>
      </c>
      <c r="F2787" s="160" t="s">
        <v>4764</v>
      </c>
      <c r="G2787" s="160" t="s">
        <v>4765</v>
      </c>
      <c r="H2787" s="161">
        <v>135</v>
      </c>
      <c r="I2787" s="162">
        <v>28</v>
      </c>
      <c r="J2787" s="161">
        <v>172.8</v>
      </c>
      <c r="K2787" s="162">
        <v>22</v>
      </c>
      <c r="L2787" s="161">
        <v>38.016000000000005</v>
      </c>
      <c r="M2787" s="161">
        <v>173.01600000000002</v>
      </c>
      <c r="N2787" s="161">
        <v>221</v>
      </c>
      <c r="O2787" s="156" t="str">
        <f t="shared" si="43"/>
        <v>VSP-REO-119</v>
      </c>
    </row>
    <row r="2788" spans="1:15" ht="34.799999999999997">
      <c r="A2788" s="157" t="s">
        <v>8502</v>
      </c>
      <c r="B2788" s="157" t="s">
        <v>8503</v>
      </c>
      <c r="C2788" s="158"/>
      <c r="D2788" s="157" t="s">
        <v>4634</v>
      </c>
      <c r="E2788" s="163" t="s">
        <v>4770</v>
      </c>
      <c r="F2788" s="160" t="s">
        <v>4764</v>
      </c>
      <c r="G2788" s="160" t="s">
        <v>4765</v>
      </c>
      <c r="H2788" s="161">
        <v>30</v>
      </c>
      <c r="I2788" s="162">
        <v>28</v>
      </c>
      <c r="J2788" s="161">
        <v>38.4</v>
      </c>
      <c r="K2788" s="162">
        <v>22</v>
      </c>
      <c r="L2788" s="161">
        <v>8.4480000000000004</v>
      </c>
      <c r="M2788" s="161">
        <v>38.448</v>
      </c>
      <c r="N2788" s="161">
        <v>49</v>
      </c>
      <c r="O2788" s="156" t="str">
        <f t="shared" si="43"/>
        <v>VSP-REO-120</v>
      </c>
    </row>
    <row r="2789" spans="1:15" ht="34.799999999999997">
      <c r="A2789" s="157" t="s">
        <v>3113</v>
      </c>
      <c r="B2789" s="157" t="s">
        <v>3114</v>
      </c>
      <c r="C2789" s="158"/>
      <c r="D2789" s="157" t="s">
        <v>4634</v>
      </c>
      <c r="E2789" s="163" t="s">
        <v>4770</v>
      </c>
      <c r="F2789" s="160" t="s">
        <v>4764</v>
      </c>
      <c r="G2789" s="160" t="s">
        <v>4765</v>
      </c>
      <c r="H2789" s="161">
        <v>45</v>
      </c>
      <c r="I2789" s="162">
        <v>28</v>
      </c>
      <c r="J2789" s="161">
        <v>57.6</v>
      </c>
      <c r="K2789" s="162">
        <v>22</v>
      </c>
      <c r="L2789" s="161">
        <v>12.672000000000001</v>
      </c>
      <c r="M2789" s="161">
        <v>57.671999999999997</v>
      </c>
      <c r="N2789" s="161">
        <v>74</v>
      </c>
      <c r="O2789" s="156" t="str">
        <f t="shared" si="43"/>
        <v>VSP-REO-123</v>
      </c>
    </row>
    <row r="2790" spans="1:15" ht="34.799999999999997">
      <c r="A2790" s="157" t="s">
        <v>8504</v>
      </c>
      <c r="B2790" s="157" t="s">
        <v>8505</v>
      </c>
      <c r="C2790" s="158"/>
      <c r="D2790" s="157" t="s">
        <v>4634</v>
      </c>
      <c r="E2790" s="163" t="s">
        <v>4770</v>
      </c>
      <c r="F2790" s="160" t="s">
        <v>4764</v>
      </c>
      <c r="G2790" s="160" t="s">
        <v>4765</v>
      </c>
      <c r="H2790" s="161">
        <v>10</v>
      </c>
      <c r="I2790" s="162">
        <v>18</v>
      </c>
      <c r="J2790" s="161">
        <v>11.799999999999999</v>
      </c>
      <c r="K2790" s="162">
        <v>22</v>
      </c>
      <c r="L2790" s="161">
        <v>2.5959999999999996</v>
      </c>
      <c r="M2790" s="161">
        <v>12.596</v>
      </c>
      <c r="N2790" s="161">
        <v>15</v>
      </c>
      <c r="O2790" s="156" t="str">
        <f t="shared" si="43"/>
        <v>VSP-REO-124</v>
      </c>
    </row>
    <row r="2791" spans="1:15" ht="34.799999999999997">
      <c r="A2791" s="157" t="s">
        <v>3115</v>
      </c>
      <c r="B2791" s="157" t="s">
        <v>3116</v>
      </c>
      <c r="C2791" s="158"/>
      <c r="D2791" s="157" t="s">
        <v>4634</v>
      </c>
      <c r="E2791" s="163" t="s">
        <v>4770</v>
      </c>
      <c r="F2791" s="160" t="s">
        <v>4764</v>
      </c>
      <c r="G2791" s="160" t="s">
        <v>4765</v>
      </c>
      <c r="H2791" s="161">
        <v>60</v>
      </c>
      <c r="I2791" s="162">
        <v>28</v>
      </c>
      <c r="J2791" s="161">
        <v>76.8</v>
      </c>
      <c r="K2791" s="162">
        <v>22</v>
      </c>
      <c r="L2791" s="161">
        <v>16.896000000000001</v>
      </c>
      <c r="M2791" s="161">
        <v>76.896000000000001</v>
      </c>
      <c r="N2791" s="161">
        <v>98</v>
      </c>
      <c r="O2791" s="156" t="str">
        <f t="shared" si="43"/>
        <v>VSP-REO-126</v>
      </c>
    </row>
    <row r="2792" spans="1:15" ht="34.799999999999997">
      <c r="A2792" s="157" t="s">
        <v>8506</v>
      </c>
      <c r="B2792" s="157" t="s">
        <v>8507</v>
      </c>
      <c r="C2792" s="158"/>
      <c r="D2792" s="157" t="s">
        <v>4634</v>
      </c>
      <c r="E2792" s="163" t="s">
        <v>4770</v>
      </c>
      <c r="F2792" s="160" t="s">
        <v>4764</v>
      </c>
      <c r="G2792" s="160" t="s">
        <v>4765</v>
      </c>
      <c r="H2792" s="161">
        <v>50</v>
      </c>
      <c r="I2792" s="162">
        <v>12</v>
      </c>
      <c r="J2792" s="161">
        <v>56.000000000000007</v>
      </c>
      <c r="K2792" s="162">
        <v>22</v>
      </c>
      <c r="L2792" s="161">
        <v>12.320000000000002</v>
      </c>
      <c r="M2792" s="161">
        <v>62.32</v>
      </c>
      <c r="N2792" s="161">
        <v>70</v>
      </c>
      <c r="O2792" s="156" t="str">
        <f t="shared" si="43"/>
        <v>VSP-REO-127</v>
      </c>
    </row>
    <row r="2793" spans="1:15" ht="34.799999999999997">
      <c r="A2793" s="157" t="s">
        <v>8508</v>
      </c>
      <c r="B2793" s="157" t="s">
        <v>8509</v>
      </c>
      <c r="C2793" s="158"/>
      <c r="D2793" s="157" t="s">
        <v>4634</v>
      </c>
      <c r="E2793" s="163" t="s">
        <v>4770</v>
      </c>
      <c r="F2793" s="160" t="s">
        <v>4764</v>
      </c>
      <c r="G2793" s="160" t="s">
        <v>4765</v>
      </c>
      <c r="H2793" s="161">
        <v>25</v>
      </c>
      <c r="I2793" s="162">
        <v>18</v>
      </c>
      <c r="J2793" s="161">
        <v>29.5</v>
      </c>
      <c r="K2793" s="162">
        <v>22</v>
      </c>
      <c r="L2793" s="161">
        <v>6.49</v>
      </c>
      <c r="M2793" s="161">
        <v>31.490000000000002</v>
      </c>
      <c r="N2793" s="161">
        <v>37</v>
      </c>
      <c r="O2793" s="156" t="str">
        <f t="shared" si="43"/>
        <v>VSP-REO-128</v>
      </c>
    </row>
    <row r="2794" spans="1:15" ht="34.799999999999997">
      <c r="A2794" s="157" t="s">
        <v>3117</v>
      </c>
      <c r="B2794" s="157" t="s">
        <v>3118</v>
      </c>
      <c r="C2794" s="158"/>
      <c r="D2794" s="157" t="s">
        <v>4634</v>
      </c>
      <c r="E2794" s="163" t="s">
        <v>4770</v>
      </c>
      <c r="F2794" s="160" t="s">
        <v>4764</v>
      </c>
      <c r="G2794" s="160" t="s">
        <v>4765</v>
      </c>
      <c r="H2794" s="161">
        <v>40</v>
      </c>
      <c r="I2794" s="162">
        <v>28</v>
      </c>
      <c r="J2794" s="161">
        <v>51.2</v>
      </c>
      <c r="K2794" s="162">
        <v>22</v>
      </c>
      <c r="L2794" s="161">
        <v>11.264000000000001</v>
      </c>
      <c r="M2794" s="161">
        <v>51.264000000000003</v>
      </c>
      <c r="N2794" s="161">
        <v>66</v>
      </c>
      <c r="O2794" s="156" t="str">
        <f t="shared" si="43"/>
        <v>VSP-REO-129</v>
      </c>
    </row>
    <row r="2795" spans="1:15" ht="34.799999999999997">
      <c r="A2795" s="157" t="s">
        <v>3119</v>
      </c>
      <c r="B2795" s="157" t="s">
        <v>3120</v>
      </c>
      <c r="C2795" s="158"/>
      <c r="D2795" s="157" t="s">
        <v>4634</v>
      </c>
      <c r="E2795" s="163" t="s">
        <v>4770</v>
      </c>
      <c r="F2795" s="160" t="s">
        <v>4764</v>
      </c>
      <c r="G2795" s="160" t="s">
        <v>4765</v>
      </c>
      <c r="H2795" s="161">
        <v>40</v>
      </c>
      <c r="I2795" s="162">
        <v>28</v>
      </c>
      <c r="J2795" s="161">
        <v>51.2</v>
      </c>
      <c r="K2795" s="162">
        <v>22</v>
      </c>
      <c r="L2795" s="161">
        <v>11.264000000000001</v>
      </c>
      <c r="M2795" s="161">
        <v>51.264000000000003</v>
      </c>
      <c r="N2795" s="161">
        <v>66</v>
      </c>
      <c r="O2795" s="156" t="str">
        <f t="shared" si="43"/>
        <v>VSP-REO-130</v>
      </c>
    </row>
    <row r="2796" spans="1:15" ht="34.799999999999997">
      <c r="A2796" s="157" t="s">
        <v>3121</v>
      </c>
      <c r="B2796" s="157" t="s">
        <v>3122</v>
      </c>
      <c r="C2796" s="158"/>
      <c r="D2796" s="157" t="s">
        <v>4634</v>
      </c>
      <c r="E2796" s="163" t="s">
        <v>4770</v>
      </c>
      <c r="F2796" s="160" t="s">
        <v>4764</v>
      </c>
      <c r="G2796" s="160" t="s">
        <v>4765</v>
      </c>
      <c r="H2796" s="161">
        <v>390</v>
      </c>
      <c r="I2796" s="162">
        <v>18</v>
      </c>
      <c r="J2796" s="161">
        <v>460.2</v>
      </c>
      <c r="K2796" s="162">
        <v>22</v>
      </c>
      <c r="L2796" s="161">
        <v>101.244</v>
      </c>
      <c r="M2796" s="161">
        <v>491.24400000000003</v>
      </c>
      <c r="N2796" s="161">
        <v>580</v>
      </c>
      <c r="O2796" s="156" t="str">
        <f t="shared" si="43"/>
        <v>VSP-REO-134</v>
      </c>
    </row>
    <row r="2797" spans="1:15" ht="34.799999999999997">
      <c r="A2797" s="157" t="s">
        <v>8510</v>
      </c>
      <c r="B2797" s="157" t="s">
        <v>8511</v>
      </c>
      <c r="C2797" s="158"/>
      <c r="D2797" s="157" t="s">
        <v>4634</v>
      </c>
      <c r="E2797" s="163" t="s">
        <v>4770</v>
      </c>
      <c r="F2797" s="160" t="s">
        <v>4764</v>
      </c>
      <c r="G2797" s="160" t="s">
        <v>4765</v>
      </c>
      <c r="H2797" s="161">
        <v>245</v>
      </c>
      <c r="I2797" s="162">
        <v>18</v>
      </c>
      <c r="J2797" s="161">
        <v>289.09999999999997</v>
      </c>
      <c r="K2797" s="162">
        <v>22</v>
      </c>
      <c r="L2797" s="161">
        <v>63.60199999999999</v>
      </c>
      <c r="M2797" s="161">
        <v>308.60199999999998</v>
      </c>
      <c r="N2797" s="161">
        <v>364</v>
      </c>
      <c r="O2797" s="156" t="str">
        <f t="shared" si="43"/>
        <v>VSP-REO-152</v>
      </c>
    </row>
    <row r="2798" spans="1:15" ht="34.799999999999997">
      <c r="A2798" s="157" t="s">
        <v>3123</v>
      </c>
      <c r="B2798" s="157" t="s">
        <v>8512</v>
      </c>
      <c r="C2798" s="158"/>
      <c r="D2798" s="157" t="s">
        <v>4634</v>
      </c>
      <c r="E2798" s="163" t="s">
        <v>4770</v>
      </c>
      <c r="F2798" s="160" t="s">
        <v>4764</v>
      </c>
      <c r="G2798" s="160" t="s">
        <v>4765</v>
      </c>
      <c r="H2798" s="161">
        <v>390</v>
      </c>
      <c r="I2798" s="162">
        <v>18</v>
      </c>
      <c r="J2798" s="161">
        <v>460.2</v>
      </c>
      <c r="K2798" s="162">
        <v>22</v>
      </c>
      <c r="L2798" s="161">
        <v>101.244</v>
      </c>
      <c r="M2798" s="161">
        <v>491.24400000000003</v>
      </c>
      <c r="N2798" s="161">
        <v>580</v>
      </c>
      <c r="O2798" s="156" t="str">
        <f t="shared" si="43"/>
        <v>VSP-REO-153</v>
      </c>
    </row>
    <row r="2799" spans="1:15" ht="34.799999999999997">
      <c r="A2799" s="157" t="s">
        <v>3126</v>
      </c>
      <c r="B2799" s="157" t="s">
        <v>3127</v>
      </c>
      <c r="C2799" s="158"/>
      <c r="D2799" s="157" t="s">
        <v>4634</v>
      </c>
      <c r="E2799" s="163" t="s">
        <v>4770</v>
      </c>
      <c r="F2799" s="160" t="s">
        <v>4764</v>
      </c>
      <c r="G2799" s="160" t="s">
        <v>4765</v>
      </c>
      <c r="H2799" s="161">
        <v>245</v>
      </c>
      <c r="I2799" s="162">
        <v>18</v>
      </c>
      <c r="J2799" s="161">
        <v>289.09999999999997</v>
      </c>
      <c r="K2799" s="162">
        <v>22</v>
      </c>
      <c r="L2799" s="161">
        <v>63.60199999999999</v>
      </c>
      <c r="M2799" s="161">
        <v>308.60199999999998</v>
      </c>
      <c r="N2799" s="161">
        <v>364</v>
      </c>
      <c r="O2799" s="156" t="str">
        <f t="shared" si="43"/>
        <v>VSP-REO-154</v>
      </c>
    </row>
    <row r="2800" spans="1:15" ht="34.799999999999997">
      <c r="A2800" s="157" t="s">
        <v>3128</v>
      </c>
      <c r="B2800" s="157" t="s">
        <v>3129</v>
      </c>
      <c r="C2800" s="158"/>
      <c r="D2800" s="157" t="s">
        <v>4634</v>
      </c>
      <c r="E2800" s="163" t="s">
        <v>4770</v>
      </c>
      <c r="F2800" s="160" t="s">
        <v>4764</v>
      </c>
      <c r="G2800" s="160" t="s">
        <v>4765</v>
      </c>
      <c r="H2800" s="161">
        <v>185</v>
      </c>
      <c r="I2800" s="162">
        <v>28</v>
      </c>
      <c r="J2800" s="161">
        <v>236.8</v>
      </c>
      <c r="K2800" s="162">
        <v>22</v>
      </c>
      <c r="L2800" s="161">
        <v>52.096000000000004</v>
      </c>
      <c r="M2800" s="161">
        <v>237.096</v>
      </c>
      <c r="N2800" s="161">
        <v>303</v>
      </c>
      <c r="O2800" s="156" t="str">
        <f t="shared" si="43"/>
        <v>VSP-REO-155</v>
      </c>
    </row>
    <row r="2801" spans="1:15" ht="34.799999999999997">
      <c r="A2801" s="157" t="s">
        <v>8513</v>
      </c>
      <c r="B2801" s="157" t="s">
        <v>8514</v>
      </c>
      <c r="C2801" s="158"/>
      <c r="D2801" s="157" t="s">
        <v>4634</v>
      </c>
      <c r="E2801" s="163" t="s">
        <v>4770</v>
      </c>
      <c r="F2801" s="160" t="s">
        <v>4764</v>
      </c>
      <c r="G2801" s="160" t="s">
        <v>4765</v>
      </c>
      <c r="H2801" s="161">
        <v>130</v>
      </c>
      <c r="I2801" s="162">
        <v>28</v>
      </c>
      <c r="J2801" s="161">
        <v>166.4</v>
      </c>
      <c r="K2801" s="162">
        <v>22</v>
      </c>
      <c r="L2801" s="161">
        <v>36.608000000000004</v>
      </c>
      <c r="M2801" s="161">
        <v>166.608</v>
      </c>
      <c r="N2801" s="161">
        <v>213</v>
      </c>
      <c r="O2801" s="156" t="str">
        <f t="shared" si="43"/>
        <v>VSP-REO-156</v>
      </c>
    </row>
    <row r="2802" spans="1:15" ht="34.799999999999997">
      <c r="A2802" s="157" t="s">
        <v>3130</v>
      </c>
      <c r="B2802" s="157" t="s">
        <v>3131</v>
      </c>
      <c r="C2802" s="158"/>
      <c r="D2802" s="157" t="s">
        <v>4634</v>
      </c>
      <c r="E2802" s="163" t="s">
        <v>4770</v>
      </c>
      <c r="F2802" s="160" t="s">
        <v>4764</v>
      </c>
      <c r="G2802" s="160" t="s">
        <v>4765</v>
      </c>
      <c r="H2802" s="161">
        <v>195</v>
      </c>
      <c r="I2802" s="162">
        <v>28</v>
      </c>
      <c r="J2802" s="161">
        <v>249.6</v>
      </c>
      <c r="K2802" s="162">
        <v>22</v>
      </c>
      <c r="L2802" s="161">
        <v>54.911999999999999</v>
      </c>
      <c r="M2802" s="161">
        <v>249.91200000000001</v>
      </c>
      <c r="N2802" s="161">
        <v>320</v>
      </c>
      <c r="O2802" s="156" t="str">
        <f t="shared" si="43"/>
        <v>VSP-REO-157</v>
      </c>
    </row>
    <row r="2803" spans="1:15" ht="34.799999999999997">
      <c r="A2803" s="157" t="s">
        <v>3132</v>
      </c>
      <c r="B2803" s="157" t="s">
        <v>3133</v>
      </c>
      <c r="C2803" s="158"/>
      <c r="D2803" s="157" t="s">
        <v>4634</v>
      </c>
      <c r="E2803" s="163" t="s">
        <v>4770</v>
      </c>
      <c r="F2803" s="160" t="s">
        <v>4764</v>
      </c>
      <c r="G2803" s="160" t="s">
        <v>4765</v>
      </c>
      <c r="H2803" s="161">
        <v>25</v>
      </c>
      <c r="I2803" s="162">
        <v>28</v>
      </c>
      <c r="J2803" s="161">
        <v>32</v>
      </c>
      <c r="K2803" s="162">
        <v>22</v>
      </c>
      <c r="L2803" s="161">
        <v>7.04</v>
      </c>
      <c r="M2803" s="161">
        <v>32.04</v>
      </c>
      <c r="N2803" s="161">
        <v>41</v>
      </c>
      <c r="O2803" s="156" t="str">
        <f t="shared" si="43"/>
        <v>VSP-REO-158</v>
      </c>
    </row>
    <row r="2804" spans="1:15" ht="34.799999999999997">
      <c r="A2804" s="157" t="s">
        <v>8515</v>
      </c>
      <c r="B2804" s="157" t="s">
        <v>8516</v>
      </c>
      <c r="C2804" s="158"/>
      <c r="D2804" s="157" t="s">
        <v>4634</v>
      </c>
      <c r="E2804" s="163" t="s">
        <v>4770</v>
      </c>
      <c r="F2804" s="160" t="s">
        <v>4764</v>
      </c>
      <c r="G2804" s="160" t="s">
        <v>4765</v>
      </c>
      <c r="H2804" s="161">
        <v>85</v>
      </c>
      <c r="I2804" s="162">
        <v>28</v>
      </c>
      <c r="J2804" s="161">
        <v>108.8</v>
      </c>
      <c r="K2804" s="162">
        <v>22</v>
      </c>
      <c r="L2804" s="161">
        <v>23.936</v>
      </c>
      <c r="M2804" s="161">
        <v>108.93600000000001</v>
      </c>
      <c r="N2804" s="161">
        <v>139</v>
      </c>
      <c r="O2804" s="156" t="str">
        <f t="shared" si="43"/>
        <v>VSP-REO-159</v>
      </c>
    </row>
    <row r="2805" spans="1:15" ht="34.799999999999997">
      <c r="A2805" s="157" t="s">
        <v>8517</v>
      </c>
      <c r="B2805" s="157" t="s">
        <v>8518</v>
      </c>
      <c r="C2805" s="158"/>
      <c r="D2805" s="157" t="s">
        <v>4634</v>
      </c>
      <c r="E2805" s="163" t="s">
        <v>4770</v>
      </c>
      <c r="F2805" s="160" t="s">
        <v>4828</v>
      </c>
      <c r="G2805" s="160" t="s">
        <v>4767</v>
      </c>
      <c r="H2805" s="161">
        <v>3375</v>
      </c>
      <c r="I2805" s="162">
        <v>28</v>
      </c>
      <c r="J2805" s="161">
        <v>4320</v>
      </c>
      <c r="K2805" s="162">
        <v>22</v>
      </c>
      <c r="L2805" s="161">
        <v>950.4</v>
      </c>
      <c r="M2805" s="161">
        <v>4325</v>
      </c>
      <c r="N2805" s="161">
        <v>5537</v>
      </c>
      <c r="O2805" s="156" t="str">
        <f t="shared" si="43"/>
        <v>VSP-REO-201</v>
      </c>
    </row>
    <row r="2806" spans="1:15" ht="34.799999999999997">
      <c r="A2806" s="157" t="s">
        <v>8519</v>
      </c>
      <c r="B2806" s="157" t="s">
        <v>8520</v>
      </c>
      <c r="C2806" s="158"/>
      <c r="D2806" s="157" t="s">
        <v>4634</v>
      </c>
      <c r="E2806" s="163" t="s">
        <v>4770</v>
      </c>
      <c r="F2806" s="160" t="s">
        <v>4828</v>
      </c>
      <c r="G2806" s="160" t="s">
        <v>4765</v>
      </c>
      <c r="H2806" s="161">
        <v>995</v>
      </c>
      <c r="I2806" s="162">
        <v>28</v>
      </c>
      <c r="J2806" s="161">
        <v>1274</v>
      </c>
      <c r="K2806" s="162">
        <v>22</v>
      </c>
      <c r="L2806" s="161">
        <v>280.19200000000001</v>
      </c>
      <c r="M2806" s="161">
        <v>1275</v>
      </c>
      <c r="N2806" s="161">
        <v>1632</v>
      </c>
      <c r="O2806" s="156" t="str">
        <f t="shared" si="43"/>
        <v>VSP-REO-202</v>
      </c>
    </row>
    <row r="2807" spans="1:15" ht="34.799999999999997">
      <c r="A2807" s="157" t="s">
        <v>3134</v>
      </c>
      <c r="B2807" s="157" t="s">
        <v>3135</v>
      </c>
      <c r="C2807" s="158"/>
      <c r="D2807" s="157" t="s">
        <v>4634</v>
      </c>
      <c r="E2807" s="163" t="s">
        <v>4770</v>
      </c>
      <c r="F2807" s="160" t="s">
        <v>4828</v>
      </c>
      <c r="G2807" s="160" t="s">
        <v>4765</v>
      </c>
      <c r="H2807" s="161">
        <v>410</v>
      </c>
      <c r="I2807" s="162">
        <v>28</v>
      </c>
      <c r="J2807" s="161">
        <v>524.79999999999995</v>
      </c>
      <c r="K2807" s="162">
        <v>22</v>
      </c>
      <c r="L2807" s="161">
        <v>115.45599999999999</v>
      </c>
      <c r="M2807" s="161">
        <v>525.45600000000002</v>
      </c>
      <c r="N2807" s="161">
        <v>673</v>
      </c>
      <c r="O2807" s="156" t="str">
        <f t="shared" si="43"/>
        <v>VSP-REO-203</v>
      </c>
    </row>
    <row r="2808" spans="1:15" ht="34.799999999999997">
      <c r="A2808" s="157" t="s">
        <v>3137</v>
      </c>
      <c r="B2808" s="157" t="s">
        <v>8521</v>
      </c>
      <c r="C2808" s="158"/>
      <c r="D2808" s="157" t="s">
        <v>4634</v>
      </c>
      <c r="E2808" s="163" t="s">
        <v>4770</v>
      </c>
      <c r="F2808" s="160" t="s">
        <v>4828</v>
      </c>
      <c r="G2808" s="160" t="s">
        <v>4765</v>
      </c>
      <c r="H2808" s="161">
        <v>1090</v>
      </c>
      <c r="I2808" s="162">
        <v>28</v>
      </c>
      <c r="J2808" s="161">
        <v>1395</v>
      </c>
      <c r="K2808" s="162">
        <v>22</v>
      </c>
      <c r="L2808" s="161">
        <v>306.94400000000002</v>
      </c>
      <c r="M2808" s="161">
        <v>1397</v>
      </c>
      <c r="N2808" s="161">
        <v>1788</v>
      </c>
      <c r="O2808" s="156" t="str">
        <f t="shared" si="43"/>
        <v>VSP-REO-204</v>
      </c>
    </row>
    <row r="2809" spans="1:15" ht="34.799999999999997">
      <c r="A2809" s="157" t="s">
        <v>8522</v>
      </c>
      <c r="B2809" s="157" t="s">
        <v>8523</v>
      </c>
      <c r="C2809" s="158"/>
      <c r="D2809" s="157" t="s">
        <v>4634</v>
      </c>
      <c r="E2809" s="163" t="s">
        <v>4770</v>
      </c>
      <c r="F2809" s="160" t="s">
        <v>4764</v>
      </c>
      <c r="G2809" s="160" t="s">
        <v>4765</v>
      </c>
      <c r="H2809" s="161">
        <v>280</v>
      </c>
      <c r="I2809" s="162">
        <v>28</v>
      </c>
      <c r="J2809" s="161">
        <v>358.40000000000003</v>
      </c>
      <c r="K2809" s="162">
        <v>22</v>
      </c>
      <c r="L2809" s="161">
        <v>78.848000000000013</v>
      </c>
      <c r="M2809" s="161">
        <v>358.84800000000001</v>
      </c>
      <c r="N2809" s="161">
        <v>459</v>
      </c>
      <c r="O2809" s="156" t="str">
        <f t="shared" si="43"/>
        <v>VSP-REO-205</v>
      </c>
    </row>
    <row r="2810" spans="1:15" ht="34.799999999999997">
      <c r="A2810" s="157" t="s">
        <v>8524</v>
      </c>
      <c r="B2810" s="157" t="s">
        <v>8525</v>
      </c>
      <c r="C2810" s="158"/>
      <c r="D2810" s="157" t="s">
        <v>4634</v>
      </c>
      <c r="E2810" s="163" t="s">
        <v>4770</v>
      </c>
      <c r="F2810" s="160" t="s">
        <v>4764</v>
      </c>
      <c r="G2810" s="160" t="s">
        <v>4765</v>
      </c>
      <c r="H2810" s="161">
        <v>285</v>
      </c>
      <c r="I2810" s="162">
        <v>28</v>
      </c>
      <c r="J2810" s="161">
        <v>364.8</v>
      </c>
      <c r="K2810" s="162">
        <v>22</v>
      </c>
      <c r="L2810" s="161">
        <v>80.256</v>
      </c>
      <c r="M2810" s="161">
        <v>365.25599999999997</v>
      </c>
      <c r="N2810" s="161">
        <v>468</v>
      </c>
      <c r="O2810" s="156" t="str">
        <f t="shared" si="43"/>
        <v>VSP-REO-206</v>
      </c>
    </row>
    <row r="2811" spans="1:15" ht="34.799999999999997">
      <c r="A2811" s="157" t="s">
        <v>8526</v>
      </c>
      <c r="B2811" s="157" t="s">
        <v>8527</v>
      </c>
      <c r="C2811" s="158"/>
      <c r="D2811" s="157" t="s">
        <v>4634</v>
      </c>
      <c r="E2811" s="163" t="s">
        <v>4770</v>
      </c>
      <c r="F2811" s="160" t="s">
        <v>4764</v>
      </c>
      <c r="G2811" s="160" t="s">
        <v>4765</v>
      </c>
      <c r="H2811" s="161">
        <v>285</v>
      </c>
      <c r="I2811" s="162">
        <v>28</v>
      </c>
      <c r="J2811" s="161">
        <v>364.8</v>
      </c>
      <c r="K2811" s="162">
        <v>22</v>
      </c>
      <c r="L2811" s="161">
        <v>80.256</v>
      </c>
      <c r="M2811" s="161">
        <v>365.25599999999997</v>
      </c>
      <c r="N2811" s="161">
        <v>468</v>
      </c>
      <c r="O2811" s="156" t="str">
        <f t="shared" si="43"/>
        <v>VSP-REO-207</v>
      </c>
    </row>
    <row r="2812" spans="1:15" ht="34.799999999999997">
      <c r="A2812" s="157" t="s">
        <v>8528</v>
      </c>
      <c r="B2812" s="157" t="s">
        <v>8529</v>
      </c>
      <c r="C2812" s="158"/>
      <c r="D2812" s="157" t="s">
        <v>4634</v>
      </c>
      <c r="E2812" s="163" t="s">
        <v>4770</v>
      </c>
      <c r="F2812" s="160" t="s">
        <v>4764</v>
      </c>
      <c r="G2812" s="160" t="s">
        <v>4765</v>
      </c>
      <c r="H2812" s="161">
        <v>285</v>
      </c>
      <c r="I2812" s="162">
        <v>28</v>
      </c>
      <c r="J2812" s="161">
        <v>364.8</v>
      </c>
      <c r="K2812" s="162">
        <v>22</v>
      </c>
      <c r="L2812" s="161">
        <v>80.256</v>
      </c>
      <c r="M2812" s="161">
        <v>365.25599999999997</v>
      </c>
      <c r="N2812" s="161">
        <v>468</v>
      </c>
      <c r="O2812" s="156" t="str">
        <f t="shared" si="43"/>
        <v>VSP-REO-208</v>
      </c>
    </row>
    <row r="2813" spans="1:15" ht="34.799999999999997">
      <c r="A2813" s="157" t="s">
        <v>8530</v>
      </c>
      <c r="B2813" s="157" t="s">
        <v>8531</v>
      </c>
      <c r="C2813" s="158"/>
      <c r="D2813" s="157" t="s">
        <v>4634</v>
      </c>
      <c r="E2813" s="163" t="s">
        <v>4770</v>
      </c>
      <c r="F2813" s="160" t="s">
        <v>4764</v>
      </c>
      <c r="G2813" s="160" t="s">
        <v>4765</v>
      </c>
      <c r="H2813" s="161">
        <v>335</v>
      </c>
      <c r="I2813" s="162">
        <v>28</v>
      </c>
      <c r="J2813" s="161">
        <v>428.8</v>
      </c>
      <c r="K2813" s="162">
        <v>22</v>
      </c>
      <c r="L2813" s="161">
        <v>94.335999999999999</v>
      </c>
      <c r="M2813" s="161">
        <v>429.33600000000001</v>
      </c>
      <c r="N2813" s="161">
        <v>550</v>
      </c>
      <c r="O2813" s="156" t="str">
        <f t="shared" si="43"/>
        <v>VSP-REO-209</v>
      </c>
    </row>
    <row r="2814" spans="1:15" ht="34.799999999999997">
      <c r="A2814" s="157" t="s">
        <v>8532</v>
      </c>
      <c r="B2814" s="157" t="s">
        <v>8533</v>
      </c>
      <c r="C2814" s="158"/>
      <c r="D2814" s="157" t="s">
        <v>4634</v>
      </c>
      <c r="E2814" s="163" t="s">
        <v>4770</v>
      </c>
      <c r="F2814" s="160" t="s">
        <v>4764</v>
      </c>
      <c r="G2814" s="160" t="s">
        <v>4765</v>
      </c>
      <c r="H2814" s="161">
        <v>280</v>
      </c>
      <c r="I2814" s="162">
        <v>28</v>
      </c>
      <c r="J2814" s="161">
        <v>358.40000000000003</v>
      </c>
      <c r="K2814" s="162">
        <v>22</v>
      </c>
      <c r="L2814" s="161">
        <v>78.848000000000013</v>
      </c>
      <c r="M2814" s="161">
        <v>358.84800000000001</v>
      </c>
      <c r="N2814" s="161">
        <v>459</v>
      </c>
      <c r="O2814" s="156" t="str">
        <f t="shared" si="43"/>
        <v>VSP-REO-210</v>
      </c>
    </row>
    <row r="2815" spans="1:15" ht="34.799999999999997">
      <c r="A2815" s="157" t="s">
        <v>8534</v>
      </c>
      <c r="B2815" s="157" t="s">
        <v>8535</v>
      </c>
      <c r="C2815" s="158"/>
      <c r="D2815" s="157" t="s">
        <v>4634</v>
      </c>
      <c r="E2815" s="163" t="s">
        <v>4770</v>
      </c>
      <c r="F2815" s="160" t="s">
        <v>4764</v>
      </c>
      <c r="G2815" s="160" t="s">
        <v>4765</v>
      </c>
      <c r="H2815" s="161">
        <v>280</v>
      </c>
      <c r="I2815" s="162">
        <v>28</v>
      </c>
      <c r="J2815" s="161">
        <v>358.40000000000003</v>
      </c>
      <c r="K2815" s="162">
        <v>22</v>
      </c>
      <c r="L2815" s="161">
        <v>78.848000000000013</v>
      </c>
      <c r="M2815" s="161">
        <v>358.84800000000001</v>
      </c>
      <c r="N2815" s="161">
        <v>459</v>
      </c>
      <c r="O2815" s="156" t="str">
        <f t="shared" si="43"/>
        <v>VSP-REO-211</v>
      </c>
    </row>
    <row r="2816" spans="1:15" ht="34.799999999999997">
      <c r="A2816" s="157" t="s">
        <v>8536</v>
      </c>
      <c r="B2816" s="157" t="s">
        <v>8537</v>
      </c>
      <c r="C2816" s="158"/>
      <c r="D2816" s="157" t="s">
        <v>4634</v>
      </c>
      <c r="E2816" s="163" t="s">
        <v>4770</v>
      </c>
      <c r="F2816" s="160" t="s">
        <v>4764</v>
      </c>
      <c r="G2816" s="160" t="s">
        <v>4765</v>
      </c>
      <c r="H2816" s="161">
        <v>280</v>
      </c>
      <c r="I2816" s="162">
        <v>28</v>
      </c>
      <c r="J2816" s="161">
        <v>358.40000000000003</v>
      </c>
      <c r="K2816" s="162">
        <v>22</v>
      </c>
      <c r="L2816" s="161">
        <v>78.848000000000013</v>
      </c>
      <c r="M2816" s="161">
        <v>358.84800000000001</v>
      </c>
      <c r="N2816" s="161">
        <v>459</v>
      </c>
      <c r="O2816" s="156" t="str">
        <f t="shared" si="43"/>
        <v>VSP-REO-212</v>
      </c>
    </row>
    <row r="2817" spans="1:15" ht="34.799999999999997">
      <c r="A2817" s="157" t="s">
        <v>8538</v>
      </c>
      <c r="B2817" s="157" t="s">
        <v>8539</v>
      </c>
      <c r="C2817" s="158"/>
      <c r="D2817" s="157" t="s">
        <v>4634</v>
      </c>
      <c r="E2817" s="163" t="s">
        <v>4770</v>
      </c>
      <c r="F2817" s="160" t="s">
        <v>4764</v>
      </c>
      <c r="G2817" s="160" t="s">
        <v>4765</v>
      </c>
      <c r="H2817" s="161">
        <v>280</v>
      </c>
      <c r="I2817" s="162">
        <v>28</v>
      </c>
      <c r="J2817" s="161">
        <v>358.40000000000003</v>
      </c>
      <c r="K2817" s="162">
        <v>22</v>
      </c>
      <c r="L2817" s="161">
        <v>78.848000000000013</v>
      </c>
      <c r="M2817" s="161">
        <v>358.84800000000001</v>
      </c>
      <c r="N2817" s="161">
        <v>459</v>
      </c>
      <c r="O2817" s="156" t="str">
        <f t="shared" si="43"/>
        <v>VSP-REO-213</v>
      </c>
    </row>
    <row r="2818" spans="1:15" ht="34.799999999999997">
      <c r="A2818" s="157" t="s">
        <v>8540</v>
      </c>
      <c r="B2818" s="157" t="s">
        <v>8541</v>
      </c>
      <c r="C2818" s="158"/>
      <c r="D2818" s="157" t="s">
        <v>4634</v>
      </c>
      <c r="E2818" s="163" t="s">
        <v>4770</v>
      </c>
      <c r="F2818" s="160" t="s">
        <v>4764</v>
      </c>
      <c r="G2818" s="160" t="s">
        <v>4765</v>
      </c>
      <c r="H2818" s="161">
        <v>335</v>
      </c>
      <c r="I2818" s="162">
        <v>28</v>
      </c>
      <c r="J2818" s="161">
        <v>428.8</v>
      </c>
      <c r="K2818" s="162">
        <v>22</v>
      </c>
      <c r="L2818" s="161">
        <v>94.335999999999999</v>
      </c>
      <c r="M2818" s="161">
        <v>429.33600000000001</v>
      </c>
      <c r="N2818" s="161">
        <v>550</v>
      </c>
      <c r="O2818" s="156" t="str">
        <f t="shared" ref="O2818:O2881" si="44">VLOOKUP(A2818,Old,1,FALSE)</f>
        <v>VSP-REO-214</v>
      </c>
    </row>
    <row r="2819" spans="1:15" ht="34.799999999999997">
      <c r="A2819" s="157" t="s">
        <v>8542</v>
      </c>
      <c r="B2819" s="157" t="s">
        <v>8543</v>
      </c>
      <c r="C2819" s="158"/>
      <c r="D2819" s="157" t="s">
        <v>4634</v>
      </c>
      <c r="E2819" s="163" t="s">
        <v>4770</v>
      </c>
      <c r="F2819" s="160" t="s">
        <v>4764</v>
      </c>
      <c r="G2819" s="160" t="s">
        <v>4765</v>
      </c>
      <c r="H2819" s="161">
        <v>345</v>
      </c>
      <c r="I2819" s="162">
        <v>28</v>
      </c>
      <c r="J2819" s="161">
        <v>441.6</v>
      </c>
      <c r="K2819" s="162">
        <v>22</v>
      </c>
      <c r="L2819" s="161">
        <v>97.152000000000001</v>
      </c>
      <c r="M2819" s="161">
        <v>442.15199999999999</v>
      </c>
      <c r="N2819" s="161">
        <v>566</v>
      </c>
      <c r="O2819" s="156" t="str">
        <f t="shared" si="44"/>
        <v>VSP-REO-215</v>
      </c>
    </row>
    <row r="2820" spans="1:15" ht="34.799999999999997">
      <c r="A2820" s="157" t="s">
        <v>8544</v>
      </c>
      <c r="B2820" s="157" t="s">
        <v>8545</v>
      </c>
      <c r="C2820" s="158"/>
      <c r="D2820" s="157" t="s">
        <v>4634</v>
      </c>
      <c r="E2820" s="163" t="s">
        <v>4770</v>
      </c>
      <c r="F2820" s="160" t="s">
        <v>4828</v>
      </c>
      <c r="G2820" s="160" t="s">
        <v>4765</v>
      </c>
      <c r="H2820" s="161">
        <v>460</v>
      </c>
      <c r="I2820" s="162">
        <v>28</v>
      </c>
      <c r="J2820" s="161">
        <v>588.80000000000007</v>
      </c>
      <c r="K2820" s="162">
        <v>22</v>
      </c>
      <c r="L2820" s="161">
        <v>129.53600000000003</v>
      </c>
      <c r="M2820" s="161">
        <v>589.53600000000006</v>
      </c>
      <c r="N2820" s="161">
        <v>755</v>
      </c>
      <c r="O2820" s="156" t="str">
        <f t="shared" si="44"/>
        <v>VSP-REO-216</v>
      </c>
    </row>
    <row r="2821" spans="1:15" ht="34.799999999999997">
      <c r="A2821" s="157" t="s">
        <v>8546</v>
      </c>
      <c r="B2821" s="157" t="s">
        <v>8547</v>
      </c>
      <c r="C2821" s="158"/>
      <c r="D2821" s="157" t="s">
        <v>4634</v>
      </c>
      <c r="E2821" s="163" t="s">
        <v>4770</v>
      </c>
      <c r="F2821" s="160" t="s">
        <v>4828</v>
      </c>
      <c r="G2821" s="160" t="s">
        <v>4765</v>
      </c>
      <c r="H2821" s="161">
        <v>390</v>
      </c>
      <c r="I2821" s="162">
        <v>28</v>
      </c>
      <c r="J2821" s="161">
        <v>499.2</v>
      </c>
      <c r="K2821" s="162">
        <v>22</v>
      </c>
      <c r="L2821" s="161">
        <v>109.824</v>
      </c>
      <c r="M2821" s="161">
        <v>499.82400000000001</v>
      </c>
      <c r="N2821" s="161">
        <v>640</v>
      </c>
      <c r="O2821" s="156" t="str">
        <f t="shared" si="44"/>
        <v>VSP-REO-217</v>
      </c>
    </row>
    <row r="2822" spans="1:15" ht="34.799999999999997">
      <c r="A2822" s="157" t="s">
        <v>8548</v>
      </c>
      <c r="B2822" s="157" t="s">
        <v>8549</v>
      </c>
      <c r="C2822" s="158"/>
      <c r="D2822" s="157" t="s">
        <v>4634</v>
      </c>
      <c r="E2822" s="163" t="s">
        <v>4770</v>
      </c>
      <c r="F2822" s="160" t="s">
        <v>4828</v>
      </c>
      <c r="G2822" s="160" t="s">
        <v>4765</v>
      </c>
      <c r="H2822" s="161">
        <v>385</v>
      </c>
      <c r="I2822" s="162">
        <v>28</v>
      </c>
      <c r="J2822" s="161">
        <v>492.8</v>
      </c>
      <c r="K2822" s="162">
        <v>22</v>
      </c>
      <c r="L2822" s="161">
        <v>108.416</v>
      </c>
      <c r="M2822" s="161">
        <v>493.416</v>
      </c>
      <c r="N2822" s="161">
        <v>632</v>
      </c>
      <c r="O2822" s="156" t="str">
        <f t="shared" si="44"/>
        <v>VSP-REO-218</v>
      </c>
    </row>
    <row r="2823" spans="1:15" ht="34.799999999999997">
      <c r="A2823" s="157" t="s">
        <v>8550</v>
      </c>
      <c r="B2823" s="157" t="s">
        <v>8551</v>
      </c>
      <c r="C2823" s="158"/>
      <c r="D2823" s="157" t="s">
        <v>4634</v>
      </c>
      <c r="E2823" s="163" t="s">
        <v>4770</v>
      </c>
      <c r="F2823" s="160" t="s">
        <v>4828</v>
      </c>
      <c r="G2823" s="160" t="s">
        <v>4765</v>
      </c>
      <c r="H2823" s="161">
        <v>460</v>
      </c>
      <c r="I2823" s="162">
        <v>28</v>
      </c>
      <c r="J2823" s="161">
        <v>588.80000000000007</v>
      </c>
      <c r="K2823" s="162">
        <v>22</v>
      </c>
      <c r="L2823" s="161">
        <v>129.53600000000003</v>
      </c>
      <c r="M2823" s="161">
        <v>589.53600000000006</v>
      </c>
      <c r="N2823" s="161">
        <v>755</v>
      </c>
      <c r="O2823" s="156" t="str">
        <f t="shared" si="44"/>
        <v>VSP-REO-219</v>
      </c>
    </row>
    <row r="2824" spans="1:15" ht="34.799999999999997">
      <c r="A2824" s="157" t="s">
        <v>8552</v>
      </c>
      <c r="B2824" s="157" t="s">
        <v>8553</v>
      </c>
      <c r="C2824" s="158"/>
      <c r="D2824" s="157" t="s">
        <v>4634</v>
      </c>
      <c r="E2824" s="163" t="s">
        <v>4770</v>
      </c>
      <c r="F2824" s="160" t="s">
        <v>4764</v>
      </c>
      <c r="G2824" s="160" t="s">
        <v>4765</v>
      </c>
      <c r="H2824" s="161">
        <v>320</v>
      </c>
      <c r="I2824" s="162">
        <v>28</v>
      </c>
      <c r="J2824" s="161">
        <v>409.6</v>
      </c>
      <c r="K2824" s="162">
        <v>22</v>
      </c>
      <c r="L2824" s="161">
        <v>90.112000000000009</v>
      </c>
      <c r="M2824" s="161">
        <v>410.11200000000002</v>
      </c>
      <c r="N2824" s="161">
        <v>525</v>
      </c>
      <c r="O2824" s="156" t="str">
        <f t="shared" si="44"/>
        <v>VSP-REO-220</v>
      </c>
    </row>
    <row r="2825" spans="1:15" ht="34.799999999999997">
      <c r="A2825" s="157" t="s">
        <v>8554</v>
      </c>
      <c r="B2825" s="157" t="s">
        <v>8555</v>
      </c>
      <c r="C2825" s="158"/>
      <c r="D2825" s="157" t="s">
        <v>4634</v>
      </c>
      <c r="E2825" s="163" t="s">
        <v>4770</v>
      </c>
      <c r="F2825" s="160" t="s">
        <v>4764</v>
      </c>
      <c r="G2825" s="160" t="s">
        <v>4765</v>
      </c>
      <c r="H2825" s="161">
        <v>320</v>
      </c>
      <c r="I2825" s="162">
        <v>28</v>
      </c>
      <c r="J2825" s="161">
        <v>409.6</v>
      </c>
      <c r="K2825" s="162">
        <v>22</v>
      </c>
      <c r="L2825" s="161">
        <v>90.112000000000009</v>
      </c>
      <c r="M2825" s="161">
        <v>410.11200000000002</v>
      </c>
      <c r="N2825" s="161">
        <v>525</v>
      </c>
      <c r="O2825" s="156" t="str">
        <f t="shared" si="44"/>
        <v>VSP-REO-221</v>
      </c>
    </row>
    <row r="2826" spans="1:15" ht="34.799999999999997">
      <c r="A2826" s="157" t="s">
        <v>8556</v>
      </c>
      <c r="B2826" s="157" t="s">
        <v>8557</v>
      </c>
      <c r="C2826" s="158"/>
      <c r="D2826" s="157" t="s">
        <v>4634</v>
      </c>
      <c r="E2826" s="163" t="s">
        <v>4770</v>
      </c>
      <c r="F2826" s="160" t="s">
        <v>4764</v>
      </c>
      <c r="G2826" s="160" t="s">
        <v>4765</v>
      </c>
      <c r="H2826" s="161">
        <v>320</v>
      </c>
      <c r="I2826" s="162">
        <v>28</v>
      </c>
      <c r="J2826" s="161">
        <v>409.6</v>
      </c>
      <c r="K2826" s="162">
        <v>22</v>
      </c>
      <c r="L2826" s="161">
        <v>90.112000000000009</v>
      </c>
      <c r="M2826" s="161">
        <v>410.11200000000002</v>
      </c>
      <c r="N2826" s="161">
        <v>525</v>
      </c>
      <c r="O2826" s="156" t="str">
        <f t="shared" si="44"/>
        <v>VSP-REO-222</v>
      </c>
    </row>
    <row r="2827" spans="1:15" ht="34.799999999999997">
      <c r="A2827" s="157" t="s">
        <v>8558</v>
      </c>
      <c r="B2827" s="157" t="s">
        <v>8559</v>
      </c>
      <c r="C2827" s="158"/>
      <c r="D2827" s="157" t="s">
        <v>4634</v>
      </c>
      <c r="E2827" s="163" t="s">
        <v>4770</v>
      </c>
      <c r="F2827" s="160" t="s">
        <v>4764</v>
      </c>
      <c r="G2827" s="160" t="s">
        <v>4765</v>
      </c>
      <c r="H2827" s="161">
        <v>320</v>
      </c>
      <c r="I2827" s="162">
        <v>28</v>
      </c>
      <c r="J2827" s="161">
        <v>409.6</v>
      </c>
      <c r="K2827" s="162">
        <v>22</v>
      </c>
      <c r="L2827" s="161">
        <v>90.112000000000009</v>
      </c>
      <c r="M2827" s="161">
        <v>410.11200000000002</v>
      </c>
      <c r="N2827" s="161">
        <v>525</v>
      </c>
      <c r="O2827" s="156" t="str">
        <f t="shared" si="44"/>
        <v>VSP-REO-223</v>
      </c>
    </row>
    <row r="2828" spans="1:15" ht="34.799999999999997">
      <c r="A2828" s="157" t="s">
        <v>8560</v>
      </c>
      <c r="B2828" s="157" t="s">
        <v>8561</v>
      </c>
      <c r="C2828" s="158"/>
      <c r="D2828" s="157" t="s">
        <v>4634</v>
      </c>
      <c r="E2828" s="163" t="s">
        <v>4770</v>
      </c>
      <c r="F2828" s="160" t="s">
        <v>4764</v>
      </c>
      <c r="G2828" s="160" t="s">
        <v>4765</v>
      </c>
      <c r="H2828" s="161">
        <v>100</v>
      </c>
      <c r="I2828" s="162">
        <v>28</v>
      </c>
      <c r="J2828" s="161">
        <v>128</v>
      </c>
      <c r="K2828" s="162">
        <v>22</v>
      </c>
      <c r="L2828" s="161">
        <v>28.16</v>
      </c>
      <c r="M2828" s="161">
        <v>128.16</v>
      </c>
      <c r="N2828" s="161">
        <v>164</v>
      </c>
      <c r="O2828" s="156" t="str">
        <f t="shared" si="44"/>
        <v>VSP-REO-224</v>
      </c>
    </row>
    <row r="2829" spans="1:15" ht="34.799999999999997">
      <c r="A2829" s="157" t="s">
        <v>8562</v>
      </c>
      <c r="B2829" s="157" t="s">
        <v>8563</v>
      </c>
      <c r="C2829" s="158"/>
      <c r="D2829" s="157" t="s">
        <v>4634</v>
      </c>
      <c r="E2829" s="163" t="s">
        <v>4770</v>
      </c>
      <c r="F2829" s="160" t="s">
        <v>4764</v>
      </c>
      <c r="G2829" s="160" t="s">
        <v>4765</v>
      </c>
      <c r="H2829" s="161">
        <v>135</v>
      </c>
      <c r="I2829" s="162">
        <v>28</v>
      </c>
      <c r="J2829" s="161">
        <v>172.8</v>
      </c>
      <c r="K2829" s="162">
        <v>22</v>
      </c>
      <c r="L2829" s="161">
        <v>38.016000000000005</v>
      </c>
      <c r="M2829" s="161">
        <v>173.01600000000002</v>
      </c>
      <c r="N2829" s="161">
        <v>221</v>
      </c>
      <c r="O2829" s="156" t="str">
        <f t="shared" si="44"/>
        <v>VSP-REO-225</v>
      </c>
    </row>
    <row r="2830" spans="1:15" ht="34.799999999999997">
      <c r="A2830" s="157" t="s">
        <v>8564</v>
      </c>
      <c r="B2830" s="157" t="s">
        <v>8565</v>
      </c>
      <c r="C2830" s="158"/>
      <c r="D2830" s="157" t="s">
        <v>4634</v>
      </c>
      <c r="E2830" s="163" t="s">
        <v>4770</v>
      </c>
      <c r="F2830" s="160" t="s">
        <v>4764</v>
      </c>
      <c r="G2830" s="160" t="s">
        <v>4765</v>
      </c>
      <c r="H2830" s="161">
        <v>50</v>
      </c>
      <c r="I2830" s="162">
        <v>12</v>
      </c>
      <c r="J2830" s="161">
        <v>56.000000000000007</v>
      </c>
      <c r="K2830" s="162">
        <v>22</v>
      </c>
      <c r="L2830" s="161">
        <v>12.320000000000002</v>
      </c>
      <c r="M2830" s="161">
        <v>62.32</v>
      </c>
      <c r="N2830" s="161">
        <v>70</v>
      </c>
      <c r="O2830" s="156" t="str">
        <f t="shared" si="44"/>
        <v>VSP-REO-226</v>
      </c>
    </row>
    <row r="2831" spans="1:15" ht="34.799999999999997">
      <c r="A2831" s="157" t="s">
        <v>8566</v>
      </c>
      <c r="B2831" s="157" t="s">
        <v>8567</v>
      </c>
      <c r="C2831" s="158"/>
      <c r="D2831" s="157" t="s">
        <v>4634</v>
      </c>
      <c r="E2831" s="163" t="s">
        <v>4770</v>
      </c>
      <c r="F2831" s="160" t="s">
        <v>4764</v>
      </c>
      <c r="G2831" s="160" t="s">
        <v>4765</v>
      </c>
      <c r="H2831" s="161">
        <v>190</v>
      </c>
      <c r="I2831" s="162">
        <v>28</v>
      </c>
      <c r="J2831" s="161">
        <v>243.20000000000002</v>
      </c>
      <c r="K2831" s="162">
        <v>22</v>
      </c>
      <c r="L2831" s="161">
        <v>53.504000000000005</v>
      </c>
      <c r="M2831" s="161">
        <v>243.50400000000002</v>
      </c>
      <c r="N2831" s="161">
        <v>312</v>
      </c>
      <c r="O2831" s="156" t="str">
        <f t="shared" si="44"/>
        <v>VSP-REO-227</v>
      </c>
    </row>
    <row r="2832" spans="1:15" ht="34.799999999999997">
      <c r="A2832" s="157" t="s">
        <v>8568</v>
      </c>
      <c r="B2832" s="157" t="s">
        <v>8569</v>
      </c>
      <c r="C2832" s="158"/>
      <c r="D2832" s="157" t="s">
        <v>4634</v>
      </c>
      <c r="E2832" s="163" t="s">
        <v>4770</v>
      </c>
      <c r="F2832" s="160" t="s">
        <v>4764</v>
      </c>
      <c r="G2832" s="160" t="s">
        <v>4765</v>
      </c>
      <c r="H2832" s="161">
        <v>225</v>
      </c>
      <c r="I2832" s="162">
        <v>28</v>
      </c>
      <c r="J2832" s="161">
        <v>288</v>
      </c>
      <c r="K2832" s="162">
        <v>22</v>
      </c>
      <c r="L2832" s="161">
        <v>63.36</v>
      </c>
      <c r="M2832" s="161">
        <v>288.36</v>
      </c>
      <c r="N2832" s="161">
        <v>369</v>
      </c>
      <c r="O2832" s="156" t="str">
        <f t="shared" si="44"/>
        <v>VSP-REO-228</v>
      </c>
    </row>
    <row r="2833" spans="1:15" ht="34.799999999999997">
      <c r="A2833" s="157" t="s">
        <v>8570</v>
      </c>
      <c r="B2833" s="157" t="s">
        <v>8571</v>
      </c>
      <c r="C2833" s="158"/>
      <c r="D2833" s="157" t="s">
        <v>4634</v>
      </c>
      <c r="E2833" s="163" t="s">
        <v>4770</v>
      </c>
      <c r="F2833" s="160" t="s">
        <v>4764</v>
      </c>
      <c r="G2833" s="160" t="s">
        <v>4765</v>
      </c>
      <c r="H2833" s="161">
        <v>190</v>
      </c>
      <c r="I2833" s="162">
        <v>28</v>
      </c>
      <c r="J2833" s="161">
        <v>243.20000000000002</v>
      </c>
      <c r="K2833" s="162">
        <v>22</v>
      </c>
      <c r="L2833" s="161">
        <v>53.504000000000005</v>
      </c>
      <c r="M2833" s="161">
        <v>243.50400000000002</v>
      </c>
      <c r="N2833" s="161">
        <v>312</v>
      </c>
      <c r="O2833" s="156" t="str">
        <f t="shared" si="44"/>
        <v>VSP-REO-229</v>
      </c>
    </row>
    <row r="2834" spans="1:15" ht="34.799999999999997">
      <c r="A2834" s="157" t="s">
        <v>3139</v>
      </c>
      <c r="B2834" s="157" t="s">
        <v>3140</v>
      </c>
      <c r="C2834" s="158"/>
      <c r="D2834" s="157" t="s">
        <v>4634</v>
      </c>
      <c r="E2834" s="163" t="s">
        <v>4770</v>
      </c>
      <c r="F2834" s="160" t="s">
        <v>4764</v>
      </c>
      <c r="G2834" s="160" t="s">
        <v>4767</v>
      </c>
      <c r="H2834" s="161">
        <v>85</v>
      </c>
      <c r="I2834" s="162">
        <v>28</v>
      </c>
      <c r="J2834" s="161">
        <v>108.8</v>
      </c>
      <c r="K2834" s="162">
        <v>22</v>
      </c>
      <c r="L2834" s="161">
        <v>23.936</v>
      </c>
      <c r="M2834" s="161">
        <v>108.93600000000001</v>
      </c>
      <c r="N2834" s="161">
        <v>139</v>
      </c>
      <c r="O2834" s="156" t="str">
        <f t="shared" si="44"/>
        <v>VSP-REO-230</v>
      </c>
    </row>
    <row r="2835" spans="1:15" ht="34.799999999999997">
      <c r="A2835" s="157" t="s">
        <v>3141</v>
      </c>
      <c r="B2835" s="157" t="s">
        <v>3142</v>
      </c>
      <c r="C2835" s="158"/>
      <c r="D2835" s="157" t="s">
        <v>4634</v>
      </c>
      <c r="E2835" s="163" t="s">
        <v>4770</v>
      </c>
      <c r="F2835" s="160" t="s">
        <v>4764</v>
      </c>
      <c r="G2835" s="160" t="s">
        <v>4767</v>
      </c>
      <c r="H2835" s="161">
        <v>85</v>
      </c>
      <c r="I2835" s="162">
        <v>28</v>
      </c>
      <c r="J2835" s="161">
        <v>108.8</v>
      </c>
      <c r="K2835" s="162">
        <v>22</v>
      </c>
      <c r="L2835" s="161">
        <v>23.936</v>
      </c>
      <c r="M2835" s="161">
        <v>108.93600000000001</v>
      </c>
      <c r="N2835" s="161">
        <v>139</v>
      </c>
      <c r="O2835" s="156" t="str">
        <f t="shared" si="44"/>
        <v>VSP-REO-231</v>
      </c>
    </row>
    <row r="2836" spans="1:15" ht="34.799999999999997">
      <c r="A2836" s="157" t="s">
        <v>8572</v>
      </c>
      <c r="B2836" s="157" t="s">
        <v>8573</v>
      </c>
      <c r="C2836" s="158"/>
      <c r="D2836" s="158"/>
      <c r="E2836" s="163" t="s">
        <v>4770</v>
      </c>
      <c r="F2836" s="160" t="s">
        <v>4828</v>
      </c>
      <c r="G2836" s="160" t="s">
        <v>4765</v>
      </c>
      <c r="H2836" s="161">
        <v>440</v>
      </c>
      <c r="I2836" s="162">
        <v>18</v>
      </c>
      <c r="J2836" s="161">
        <v>519.19999999999993</v>
      </c>
      <c r="K2836" s="162">
        <v>22</v>
      </c>
      <c r="L2836" s="161">
        <v>114.22399999999999</v>
      </c>
      <c r="M2836" s="161">
        <v>554.22399999999993</v>
      </c>
      <c r="N2836" s="161">
        <v>654</v>
      </c>
      <c r="O2836" s="156" t="str">
        <f t="shared" si="44"/>
        <v>VSP-TG2-001</v>
      </c>
    </row>
    <row r="2837" spans="1:15" ht="34.799999999999997">
      <c r="A2837" s="157" t="s">
        <v>8574</v>
      </c>
      <c r="B2837" s="157" t="s">
        <v>8575</v>
      </c>
      <c r="C2837" s="158"/>
      <c r="D2837" s="158"/>
      <c r="E2837" s="163" t="s">
        <v>4770</v>
      </c>
      <c r="F2837" s="160" t="s">
        <v>4764</v>
      </c>
      <c r="G2837" s="160" t="s">
        <v>4765</v>
      </c>
      <c r="H2837" s="161">
        <v>160</v>
      </c>
      <c r="I2837" s="162">
        <v>18</v>
      </c>
      <c r="J2837" s="161">
        <v>188.79999999999998</v>
      </c>
      <c r="K2837" s="162">
        <v>22</v>
      </c>
      <c r="L2837" s="161">
        <v>41.535999999999994</v>
      </c>
      <c r="M2837" s="161">
        <v>201.536</v>
      </c>
      <c r="N2837" s="161">
        <v>238</v>
      </c>
      <c r="O2837" s="156" t="str">
        <f t="shared" si="44"/>
        <v>VSP-TG2-002</v>
      </c>
    </row>
    <row r="2838" spans="1:15" ht="34.799999999999997">
      <c r="A2838" s="157" t="s">
        <v>8576</v>
      </c>
      <c r="B2838" s="157" t="s">
        <v>8577</v>
      </c>
      <c r="C2838" s="158"/>
      <c r="D2838" s="158"/>
      <c r="E2838" s="163" t="s">
        <v>4770</v>
      </c>
      <c r="F2838" s="160" t="s">
        <v>4764</v>
      </c>
      <c r="G2838" s="160" t="s">
        <v>4765</v>
      </c>
      <c r="H2838" s="161">
        <v>35</v>
      </c>
      <c r="I2838" s="162">
        <v>18</v>
      </c>
      <c r="J2838" s="161">
        <v>41.3</v>
      </c>
      <c r="K2838" s="162">
        <v>22</v>
      </c>
      <c r="L2838" s="161">
        <v>9.0860000000000003</v>
      </c>
      <c r="M2838" s="161">
        <v>44.085999999999999</v>
      </c>
      <c r="N2838" s="161">
        <v>52</v>
      </c>
      <c r="O2838" s="156" t="str">
        <f t="shared" si="44"/>
        <v>VSP-TG2-003</v>
      </c>
    </row>
    <row r="2839" spans="1:15" ht="34.799999999999997">
      <c r="A2839" s="157" t="s">
        <v>8578</v>
      </c>
      <c r="B2839" s="157" t="s">
        <v>8579</v>
      </c>
      <c r="C2839" s="158"/>
      <c r="D2839" s="158"/>
      <c r="E2839" s="163" t="s">
        <v>4770</v>
      </c>
      <c r="F2839" s="160" t="s">
        <v>4764</v>
      </c>
      <c r="G2839" s="160" t="s">
        <v>4765</v>
      </c>
      <c r="H2839" s="161">
        <v>30</v>
      </c>
      <c r="I2839" s="162">
        <v>18</v>
      </c>
      <c r="J2839" s="161">
        <v>35.4</v>
      </c>
      <c r="K2839" s="162">
        <v>22</v>
      </c>
      <c r="L2839" s="161">
        <v>7.7879999999999994</v>
      </c>
      <c r="M2839" s="161">
        <v>37.787999999999997</v>
      </c>
      <c r="N2839" s="161">
        <v>45</v>
      </c>
      <c r="O2839" s="156" t="str">
        <f t="shared" si="44"/>
        <v>VSP-TG2-004</v>
      </c>
    </row>
    <row r="2840" spans="1:15" ht="34.799999999999997">
      <c r="A2840" s="157" t="s">
        <v>8580</v>
      </c>
      <c r="B2840" s="157" t="s">
        <v>8581</v>
      </c>
      <c r="C2840" s="158"/>
      <c r="D2840" s="158"/>
      <c r="E2840" s="163" t="s">
        <v>4770</v>
      </c>
      <c r="F2840" s="160" t="s">
        <v>4764</v>
      </c>
      <c r="G2840" s="160" t="s">
        <v>4765</v>
      </c>
      <c r="H2840" s="161">
        <v>45</v>
      </c>
      <c r="I2840" s="162">
        <v>18</v>
      </c>
      <c r="J2840" s="161">
        <v>53.099999999999994</v>
      </c>
      <c r="K2840" s="162">
        <v>22</v>
      </c>
      <c r="L2840" s="161">
        <v>11.681999999999999</v>
      </c>
      <c r="M2840" s="161">
        <v>56.682000000000002</v>
      </c>
      <c r="N2840" s="161">
        <v>67</v>
      </c>
      <c r="O2840" s="156" t="str">
        <f t="shared" si="44"/>
        <v>VSP-TG2-005</v>
      </c>
    </row>
    <row r="2841" spans="1:15" ht="34.799999999999997">
      <c r="A2841" s="157" t="s">
        <v>8582</v>
      </c>
      <c r="B2841" s="157" t="s">
        <v>8583</v>
      </c>
      <c r="C2841" s="158"/>
      <c r="D2841" s="158"/>
      <c r="E2841" s="163" t="s">
        <v>4770</v>
      </c>
      <c r="F2841" s="160" t="s">
        <v>4764</v>
      </c>
      <c r="G2841" s="160" t="s">
        <v>4765</v>
      </c>
      <c r="H2841" s="161">
        <v>35</v>
      </c>
      <c r="I2841" s="162">
        <v>18</v>
      </c>
      <c r="J2841" s="161">
        <v>41.3</v>
      </c>
      <c r="K2841" s="162">
        <v>22</v>
      </c>
      <c r="L2841" s="161">
        <v>9.0860000000000003</v>
      </c>
      <c r="M2841" s="161">
        <v>44.085999999999999</v>
      </c>
      <c r="N2841" s="161">
        <v>52</v>
      </c>
      <c r="O2841" s="156" t="str">
        <f t="shared" si="44"/>
        <v>VSP-TG2-006</v>
      </c>
    </row>
    <row r="2842" spans="1:15" ht="34.799999999999997">
      <c r="A2842" s="157" t="s">
        <v>8584</v>
      </c>
      <c r="B2842" s="157" t="s">
        <v>8585</v>
      </c>
      <c r="C2842" s="158"/>
      <c r="D2842" s="158"/>
      <c r="E2842" s="163" t="s">
        <v>4770</v>
      </c>
      <c r="F2842" s="160" t="s">
        <v>4764</v>
      </c>
      <c r="G2842" s="160" t="s">
        <v>4765</v>
      </c>
      <c r="H2842" s="161">
        <v>35</v>
      </c>
      <c r="I2842" s="162">
        <v>18</v>
      </c>
      <c r="J2842" s="161">
        <v>41.3</v>
      </c>
      <c r="K2842" s="162">
        <v>22</v>
      </c>
      <c r="L2842" s="161">
        <v>9.0860000000000003</v>
      </c>
      <c r="M2842" s="161">
        <v>44.085999999999999</v>
      </c>
      <c r="N2842" s="161">
        <v>52</v>
      </c>
      <c r="O2842" s="156" t="str">
        <f t="shared" si="44"/>
        <v>VSP-TG2-008</v>
      </c>
    </row>
    <row r="2843" spans="1:15" ht="34.799999999999997">
      <c r="A2843" s="157" t="s">
        <v>8586</v>
      </c>
      <c r="B2843" s="157" t="s">
        <v>8587</v>
      </c>
      <c r="C2843" s="158"/>
      <c r="D2843" s="158"/>
      <c r="E2843" s="163" t="s">
        <v>4770</v>
      </c>
      <c r="F2843" s="160" t="s">
        <v>4764</v>
      </c>
      <c r="G2843" s="160" t="s">
        <v>4765</v>
      </c>
      <c r="H2843" s="161">
        <v>30</v>
      </c>
      <c r="I2843" s="162">
        <v>18</v>
      </c>
      <c r="J2843" s="161">
        <v>35.4</v>
      </c>
      <c r="K2843" s="162">
        <v>22</v>
      </c>
      <c r="L2843" s="161">
        <v>7.7879999999999994</v>
      </c>
      <c r="M2843" s="161">
        <v>37.787999999999997</v>
      </c>
      <c r="N2843" s="161">
        <v>45</v>
      </c>
      <c r="O2843" s="156" t="str">
        <f t="shared" si="44"/>
        <v>VSP-TG2-009</v>
      </c>
    </row>
    <row r="2844" spans="1:15" ht="34.799999999999997">
      <c r="A2844" s="157" t="s">
        <v>8588</v>
      </c>
      <c r="B2844" s="157" t="s">
        <v>8589</v>
      </c>
      <c r="C2844" s="158"/>
      <c r="D2844" s="158"/>
      <c r="E2844" s="163" t="s">
        <v>4770</v>
      </c>
      <c r="F2844" s="160" t="s">
        <v>4764</v>
      </c>
      <c r="G2844" s="160" t="s">
        <v>4765</v>
      </c>
      <c r="H2844" s="161">
        <v>140</v>
      </c>
      <c r="I2844" s="162">
        <v>18</v>
      </c>
      <c r="J2844" s="161">
        <v>165.2</v>
      </c>
      <c r="K2844" s="162">
        <v>22</v>
      </c>
      <c r="L2844" s="161">
        <v>36.344000000000001</v>
      </c>
      <c r="M2844" s="161">
        <v>176.34399999999999</v>
      </c>
      <c r="N2844" s="161">
        <v>208</v>
      </c>
      <c r="O2844" s="156" t="str">
        <f t="shared" si="44"/>
        <v>VSP-TG2-010</v>
      </c>
    </row>
    <row r="2845" spans="1:15" ht="34.799999999999997">
      <c r="A2845" s="157" t="s">
        <v>8590</v>
      </c>
      <c r="B2845" s="157" t="s">
        <v>8591</v>
      </c>
      <c r="C2845" s="158"/>
      <c r="D2845" s="158"/>
      <c r="E2845" s="163" t="s">
        <v>4770</v>
      </c>
      <c r="F2845" s="160" t="s">
        <v>4764</v>
      </c>
      <c r="G2845" s="160" t="s">
        <v>4765</v>
      </c>
      <c r="H2845" s="161">
        <v>130</v>
      </c>
      <c r="I2845" s="162">
        <v>18</v>
      </c>
      <c r="J2845" s="161">
        <v>153.4</v>
      </c>
      <c r="K2845" s="162">
        <v>22</v>
      </c>
      <c r="L2845" s="161">
        <v>33.748000000000005</v>
      </c>
      <c r="M2845" s="161">
        <v>163.74799999999999</v>
      </c>
      <c r="N2845" s="161">
        <v>193</v>
      </c>
      <c r="O2845" s="156" t="str">
        <f t="shared" si="44"/>
        <v>VSP-TG2-011</v>
      </c>
    </row>
    <row r="2846" spans="1:15" ht="34.799999999999997">
      <c r="A2846" s="157" t="s">
        <v>8592</v>
      </c>
      <c r="B2846" s="157" t="s">
        <v>8593</v>
      </c>
      <c r="C2846" s="158"/>
      <c r="D2846" s="158"/>
      <c r="E2846" s="163" t="s">
        <v>4770</v>
      </c>
      <c r="F2846" s="160" t="s">
        <v>4764</v>
      </c>
      <c r="G2846" s="160" t="s">
        <v>4765</v>
      </c>
      <c r="H2846" s="161">
        <v>45</v>
      </c>
      <c r="I2846" s="162">
        <v>18</v>
      </c>
      <c r="J2846" s="161">
        <v>53.099999999999994</v>
      </c>
      <c r="K2846" s="162">
        <v>22</v>
      </c>
      <c r="L2846" s="161">
        <v>11.681999999999999</v>
      </c>
      <c r="M2846" s="161">
        <v>56.682000000000002</v>
      </c>
      <c r="N2846" s="161">
        <v>67</v>
      </c>
      <c r="O2846" s="156" t="str">
        <f t="shared" si="44"/>
        <v>VSP-TG2-013</v>
      </c>
    </row>
    <row r="2847" spans="1:15" ht="34.799999999999997">
      <c r="A2847" s="157" t="s">
        <v>8594</v>
      </c>
      <c r="B2847" s="157" t="s">
        <v>8595</v>
      </c>
      <c r="C2847" s="158"/>
      <c r="D2847" s="158"/>
      <c r="E2847" s="163" t="s">
        <v>4770</v>
      </c>
      <c r="F2847" s="160" t="s">
        <v>4764</v>
      </c>
      <c r="G2847" s="160" t="s">
        <v>4765</v>
      </c>
      <c r="H2847" s="161">
        <v>75</v>
      </c>
      <c r="I2847" s="162">
        <v>18</v>
      </c>
      <c r="J2847" s="161">
        <v>88.5</v>
      </c>
      <c r="K2847" s="162">
        <v>22</v>
      </c>
      <c r="L2847" s="161">
        <v>19.47</v>
      </c>
      <c r="M2847" s="161">
        <v>94.47</v>
      </c>
      <c r="N2847" s="161">
        <v>111</v>
      </c>
      <c r="O2847" s="156" t="str">
        <f t="shared" si="44"/>
        <v>VSP-TG2-014</v>
      </c>
    </row>
    <row r="2848" spans="1:15" ht="34.799999999999997">
      <c r="A2848" s="157" t="s">
        <v>8596</v>
      </c>
      <c r="B2848" s="157" t="s">
        <v>8597</v>
      </c>
      <c r="C2848" s="158"/>
      <c r="D2848" s="158"/>
      <c r="E2848" s="163" t="s">
        <v>4770</v>
      </c>
      <c r="F2848" s="160" t="s">
        <v>4764</v>
      </c>
      <c r="G2848" s="160" t="s">
        <v>4765</v>
      </c>
      <c r="H2848" s="161">
        <v>55</v>
      </c>
      <c r="I2848" s="162">
        <v>18</v>
      </c>
      <c r="J2848" s="161">
        <v>64.899999999999991</v>
      </c>
      <c r="K2848" s="162">
        <v>22</v>
      </c>
      <c r="L2848" s="161">
        <v>14.277999999999999</v>
      </c>
      <c r="M2848" s="161">
        <v>69.277999999999992</v>
      </c>
      <c r="N2848" s="161">
        <v>82</v>
      </c>
      <c r="O2848" s="156" t="str">
        <f t="shared" si="44"/>
        <v>VSP-TG2-015</v>
      </c>
    </row>
    <row r="2849" spans="1:15" ht="34.799999999999997">
      <c r="A2849" s="157" t="s">
        <v>8598</v>
      </c>
      <c r="B2849" s="157" t="s">
        <v>8599</v>
      </c>
      <c r="C2849" s="158"/>
      <c r="D2849" s="158"/>
      <c r="E2849" s="163" t="s">
        <v>4770</v>
      </c>
      <c r="F2849" s="160" t="s">
        <v>4764</v>
      </c>
      <c r="G2849" s="160" t="s">
        <v>4765</v>
      </c>
      <c r="H2849" s="161">
        <v>130</v>
      </c>
      <c r="I2849" s="162">
        <v>18</v>
      </c>
      <c r="J2849" s="161">
        <v>153.4</v>
      </c>
      <c r="K2849" s="162">
        <v>22</v>
      </c>
      <c r="L2849" s="161">
        <v>33.748000000000005</v>
      </c>
      <c r="M2849" s="161">
        <v>163.74799999999999</v>
      </c>
      <c r="N2849" s="161">
        <v>193</v>
      </c>
      <c r="O2849" s="156" t="str">
        <f t="shared" si="44"/>
        <v>VSP-TG2-016</v>
      </c>
    </row>
    <row r="2850" spans="1:15" ht="34.799999999999997">
      <c r="A2850" s="157" t="s">
        <v>8600</v>
      </c>
      <c r="B2850" s="157" t="s">
        <v>8601</v>
      </c>
      <c r="C2850" s="158"/>
      <c r="D2850" s="158"/>
      <c r="E2850" s="163" t="s">
        <v>4770</v>
      </c>
      <c r="F2850" s="160" t="s">
        <v>4764</v>
      </c>
      <c r="G2850" s="160" t="s">
        <v>4765</v>
      </c>
      <c r="H2850" s="161">
        <v>200</v>
      </c>
      <c r="I2850" s="162">
        <v>18</v>
      </c>
      <c r="J2850" s="161">
        <v>236</v>
      </c>
      <c r="K2850" s="162">
        <v>22</v>
      </c>
      <c r="L2850" s="161">
        <v>51.92</v>
      </c>
      <c r="M2850" s="161">
        <v>251.92000000000002</v>
      </c>
      <c r="N2850" s="161">
        <v>297</v>
      </c>
      <c r="O2850" s="156" t="str">
        <f t="shared" si="44"/>
        <v>VSP-TG2-017</v>
      </c>
    </row>
    <row r="2851" spans="1:15" ht="34.799999999999997">
      <c r="A2851" s="157" t="s">
        <v>8602</v>
      </c>
      <c r="B2851" s="157" t="s">
        <v>8603</v>
      </c>
      <c r="C2851" s="158"/>
      <c r="D2851" s="158"/>
      <c r="E2851" s="163" t="s">
        <v>4770</v>
      </c>
      <c r="F2851" s="160" t="s">
        <v>4764</v>
      </c>
      <c r="G2851" s="160" t="s">
        <v>4765</v>
      </c>
      <c r="H2851" s="161">
        <v>50</v>
      </c>
      <c r="I2851" s="162">
        <v>18</v>
      </c>
      <c r="J2851" s="161">
        <v>59</v>
      </c>
      <c r="K2851" s="162">
        <v>22</v>
      </c>
      <c r="L2851" s="161">
        <v>12.98</v>
      </c>
      <c r="M2851" s="161">
        <v>62.980000000000004</v>
      </c>
      <c r="N2851" s="161">
        <v>74</v>
      </c>
      <c r="O2851" s="156" t="str">
        <f t="shared" si="44"/>
        <v>VSP-TG2-018</v>
      </c>
    </row>
    <row r="2852" spans="1:15" ht="34.799999999999997">
      <c r="A2852" s="157" t="s">
        <v>8604</v>
      </c>
      <c r="B2852" s="157" t="s">
        <v>8605</v>
      </c>
      <c r="C2852" s="158"/>
      <c r="D2852" s="158"/>
      <c r="E2852" s="163" t="s">
        <v>4770</v>
      </c>
      <c r="F2852" s="160" t="s">
        <v>4764</v>
      </c>
      <c r="G2852" s="160" t="s">
        <v>4765</v>
      </c>
      <c r="H2852" s="161">
        <v>50</v>
      </c>
      <c r="I2852" s="162">
        <v>18</v>
      </c>
      <c r="J2852" s="161">
        <v>59</v>
      </c>
      <c r="K2852" s="162">
        <v>22</v>
      </c>
      <c r="L2852" s="161">
        <v>12.98</v>
      </c>
      <c r="M2852" s="161">
        <v>62.980000000000004</v>
      </c>
      <c r="N2852" s="161">
        <v>74</v>
      </c>
      <c r="O2852" s="156" t="str">
        <f t="shared" si="44"/>
        <v>VSP-TG2-019</v>
      </c>
    </row>
    <row r="2853" spans="1:15" ht="34.799999999999997">
      <c r="A2853" s="157" t="s">
        <v>8606</v>
      </c>
      <c r="B2853" s="157" t="s">
        <v>8607</v>
      </c>
      <c r="C2853" s="158"/>
      <c r="D2853" s="158"/>
      <c r="E2853" s="163" t="s">
        <v>4770</v>
      </c>
      <c r="F2853" s="160" t="s">
        <v>4764</v>
      </c>
      <c r="G2853" s="160" t="s">
        <v>4765</v>
      </c>
      <c r="H2853" s="161">
        <v>130</v>
      </c>
      <c r="I2853" s="162">
        <v>18</v>
      </c>
      <c r="J2853" s="161">
        <v>153.4</v>
      </c>
      <c r="K2853" s="162">
        <v>22</v>
      </c>
      <c r="L2853" s="161">
        <v>33.748000000000005</v>
      </c>
      <c r="M2853" s="161">
        <v>163.74799999999999</v>
      </c>
      <c r="N2853" s="161">
        <v>193</v>
      </c>
      <c r="O2853" s="156" t="str">
        <f t="shared" si="44"/>
        <v>VSP-TG2-020</v>
      </c>
    </row>
    <row r="2854" spans="1:15" ht="34.799999999999997">
      <c r="A2854" s="157" t="s">
        <v>8608</v>
      </c>
      <c r="B2854" s="157" t="s">
        <v>8609</v>
      </c>
      <c r="C2854" s="158"/>
      <c r="D2854" s="158"/>
      <c r="E2854" s="163" t="s">
        <v>4770</v>
      </c>
      <c r="F2854" s="160" t="s">
        <v>4764</v>
      </c>
      <c r="G2854" s="160" t="s">
        <v>4765</v>
      </c>
      <c r="H2854" s="161">
        <v>20</v>
      </c>
      <c r="I2854" s="162">
        <v>18</v>
      </c>
      <c r="J2854" s="161">
        <v>23.599999999999998</v>
      </c>
      <c r="K2854" s="162">
        <v>22</v>
      </c>
      <c r="L2854" s="161">
        <v>5.1919999999999993</v>
      </c>
      <c r="M2854" s="161">
        <v>25.192</v>
      </c>
      <c r="N2854" s="161">
        <v>30</v>
      </c>
      <c r="O2854" s="156" t="str">
        <f t="shared" si="44"/>
        <v>VSP-TG2-021</v>
      </c>
    </row>
    <row r="2855" spans="1:15" ht="34.799999999999997">
      <c r="A2855" s="157" t="s">
        <v>8610</v>
      </c>
      <c r="B2855" s="157" t="s">
        <v>8611</v>
      </c>
      <c r="C2855" s="158"/>
      <c r="D2855" s="158"/>
      <c r="E2855" s="163" t="s">
        <v>4770</v>
      </c>
      <c r="F2855" s="160" t="s">
        <v>4764</v>
      </c>
      <c r="G2855" s="160" t="s">
        <v>4765</v>
      </c>
      <c r="H2855" s="161">
        <v>130</v>
      </c>
      <c r="I2855" s="162">
        <v>18</v>
      </c>
      <c r="J2855" s="161">
        <v>153.4</v>
      </c>
      <c r="K2855" s="162">
        <v>22</v>
      </c>
      <c r="L2855" s="161">
        <v>33.748000000000005</v>
      </c>
      <c r="M2855" s="161">
        <v>163.74799999999999</v>
      </c>
      <c r="N2855" s="161">
        <v>193</v>
      </c>
      <c r="O2855" s="156" t="str">
        <f t="shared" si="44"/>
        <v>VSP-TG2-023</v>
      </c>
    </row>
    <row r="2856" spans="1:15" ht="34.799999999999997">
      <c r="A2856" s="157" t="s">
        <v>8612</v>
      </c>
      <c r="B2856" s="157" t="s">
        <v>8613</v>
      </c>
      <c r="C2856" s="158"/>
      <c r="D2856" s="158"/>
      <c r="E2856" s="163" t="s">
        <v>4770</v>
      </c>
      <c r="F2856" s="160" t="s">
        <v>4764</v>
      </c>
      <c r="G2856" s="160" t="s">
        <v>4765</v>
      </c>
      <c r="H2856" s="161">
        <v>130</v>
      </c>
      <c r="I2856" s="162">
        <v>18</v>
      </c>
      <c r="J2856" s="161">
        <v>153.4</v>
      </c>
      <c r="K2856" s="162">
        <v>22</v>
      </c>
      <c r="L2856" s="161">
        <v>33.748000000000005</v>
      </c>
      <c r="M2856" s="161">
        <v>163.74799999999999</v>
      </c>
      <c r="N2856" s="161">
        <v>193</v>
      </c>
      <c r="O2856" s="156" t="str">
        <f t="shared" si="44"/>
        <v>VSP-TG2-024</v>
      </c>
    </row>
    <row r="2857" spans="1:15" ht="34.799999999999997">
      <c r="A2857" s="157" t="s">
        <v>8614</v>
      </c>
      <c r="B2857" s="157" t="s">
        <v>8615</v>
      </c>
      <c r="C2857" s="158"/>
      <c r="D2857" s="158"/>
      <c r="E2857" s="163" t="s">
        <v>4770</v>
      </c>
      <c r="F2857" s="160" t="s">
        <v>4764</v>
      </c>
      <c r="G2857" s="160" t="s">
        <v>4765</v>
      </c>
      <c r="H2857" s="161">
        <v>240</v>
      </c>
      <c r="I2857" s="162">
        <v>18</v>
      </c>
      <c r="J2857" s="161">
        <v>283.2</v>
      </c>
      <c r="K2857" s="162">
        <v>22</v>
      </c>
      <c r="L2857" s="161">
        <v>62.303999999999995</v>
      </c>
      <c r="M2857" s="161">
        <v>302.30399999999997</v>
      </c>
      <c r="N2857" s="161">
        <v>357</v>
      </c>
      <c r="O2857" s="156" t="str">
        <f t="shared" si="44"/>
        <v>VSP-TG2-031</v>
      </c>
    </row>
    <row r="2858" spans="1:15" ht="34.799999999999997">
      <c r="A2858" s="157" t="s">
        <v>8616</v>
      </c>
      <c r="B2858" s="157" t="s">
        <v>8617</v>
      </c>
      <c r="C2858" s="158"/>
      <c r="D2858" s="158"/>
      <c r="E2858" s="163" t="s">
        <v>4770</v>
      </c>
      <c r="F2858" s="160" t="s">
        <v>4764</v>
      </c>
      <c r="G2858" s="160" t="s">
        <v>4765</v>
      </c>
      <c r="H2858" s="161">
        <v>320</v>
      </c>
      <c r="I2858" s="162">
        <v>18</v>
      </c>
      <c r="J2858" s="161">
        <v>377.59999999999997</v>
      </c>
      <c r="K2858" s="162">
        <v>22</v>
      </c>
      <c r="L2858" s="161">
        <v>83.071999999999989</v>
      </c>
      <c r="M2858" s="161">
        <v>403.072</v>
      </c>
      <c r="N2858" s="161">
        <v>476</v>
      </c>
      <c r="O2858" s="156" t="str">
        <f t="shared" si="44"/>
        <v>VSP-TG2-032</v>
      </c>
    </row>
    <row r="2859" spans="1:15" ht="34.799999999999997">
      <c r="A2859" s="157" t="s">
        <v>8618</v>
      </c>
      <c r="B2859" s="157" t="s">
        <v>8619</v>
      </c>
      <c r="C2859" s="158"/>
      <c r="D2859" s="158"/>
      <c r="E2859" s="163" t="s">
        <v>4770</v>
      </c>
      <c r="F2859" s="160" t="s">
        <v>4764</v>
      </c>
      <c r="G2859" s="160" t="s">
        <v>4765</v>
      </c>
      <c r="H2859" s="161">
        <v>10</v>
      </c>
      <c r="I2859" s="162">
        <v>18</v>
      </c>
      <c r="J2859" s="161">
        <v>11.799999999999999</v>
      </c>
      <c r="K2859" s="162">
        <v>22</v>
      </c>
      <c r="L2859" s="161">
        <v>2.5959999999999996</v>
      </c>
      <c r="M2859" s="161">
        <v>12.596</v>
      </c>
      <c r="N2859" s="161">
        <v>15</v>
      </c>
      <c r="O2859" s="156" t="str">
        <f t="shared" si="44"/>
        <v>VSP-TG2-033</v>
      </c>
    </row>
    <row r="2860" spans="1:15" ht="34.799999999999997">
      <c r="A2860" s="157" t="s">
        <v>8620</v>
      </c>
      <c r="B2860" s="157" t="s">
        <v>8621</v>
      </c>
      <c r="C2860" s="158"/>
      <c r="D2860" s="158"/>
      <c r="E2860" s="163" t="s">
        <v>4770</v>
      </c>
      <c r="F2860" s="160" t="s">
        <v>4828</v>
      </c>
      <c r="G2860" s="160" t="s">
        <v>4765</v>
      </c>
      <c r="H2860" s="161">
        <v>585</v>
      </c>
      <c r="I2860" s="162">
        <v>18</v>
      </c>
      <c r="J2860" s="161">
        <v>690.3</v>
      </c>
      <c r="K2860" s="162">
        <v>22</v>
      </c>
      <c r="L2860" s="161">
        <v>151.86599999999999</v>
      </c>
      <c r="M2860" s="161">
        <v>736.86599999999999</v>
      </c>
      <c r="N2860" s="161">
        <v>870</v>
      </c>
      <c r="O2860" s="156" t="str">
        <f t="shared" si="44"/>
        <v>VSP-TG2-035</v>
      </c>
    </row>
    <row r="2861" spans="1:15" ht="34.799999999999997">
      <c r="A2861" s="157" t="s">
        <v>8622</v>
      </c>
      <c r="B2861" s="157" t="s">
        <v>8623</v>
      </c>
      <c r="C2861" s="158"/>
      <c r="D2861" s="158"/>
      <c r="E2861" s="163" t="s">
        <v>4770</v>
      </c>
      <c r="F2861" s="160" t="s">
        <v>4764</v>
      </c>
      <c r="G2861" s="160" t="s">
        <v>4765</v>
      </c>
      <c r="H2861" s="161">
        <v>180</v>
      </c>
      <c r="I2861" s="162">
        <v>18</v>
      </c>
      <c r="J2861" s="161">
        <v>212.39999999999998</v>
      </c>
      <c r="K2861" s="162">
        <v>22</v>
      </c>
      <c r="L2861" s="161">
        <v>46.727999999999994</v>
      </c>
      <c r="M2861" s="161">
        <v>226.72800000000001</v>
      </c>
      <c r="N2861" s="161">
        <v>268</v>
      </c>
      <c r="O2861" s="156" t="str">
        <f t="shared" si="44"/>
        <v>VSP-TG2-036</v>
      </c>
    </row>
    <row r="2862" spans="1:15" ht="34.799999999999997">
      <c r="A2862" s="157" t="s">
        <v>8624</v>
      </c>
      <c r="B2862" s="157" t="s">
        <v>8625</v>
      </c>
      <c r="C2862" s="158"/>
      <c r="D2862" s="158"/>
      <c r="E2862" s="163" t="s">
        <v>4770</v>
      </c>
      <c r="F2862" s="160" t="s">
        <v>4764</v>
      </c>
      <c r="G2862" s="160" t="s">
        <v>4765</v>
      </c>
      <c r="H2862" s="161">
        <v>75</v>
      </c>
      <c r="I2862" s="162">
        <v>18</v>
      </c>
      <c r="J2862" s="161">
        <v>88.5</v>
      </c>
      <c r="K2862" s="162">
        <v>22</v>
      </c>
      <c r="L2862" s="161">
        <v>19.47</v>
      </c>
      <c r="M2862" s="161">
        <v>94.47</v>
      </c>
      <c r="N2862" s="161">
        <v>111</v>
      </c>
      <c r="O2862" s="156" t="str">
        <f t="shared" si="44"/>
        <v>VSP-TG2-037</v>
      </c>
    </row>
    <row r="2863" spans="1:15" ht="34.799999999999997">
      <c r="A2863" s="157" t="s">
        <v>8626</v>
      </c>
      <c r="B2863" s="157" t="s">
        <v>8627</v>
      </c>
      <c r="C2863" s="158"/>
      <c r="D2863" s="158"/>
      <c r="E2863" s="163" t="s">
        <v>4770</v>
      </c>
      <c r="F2863" s="160" t="s">
        <v>4828</v>
      </c>
      <c r="G2863" s="160" t="s">
        <v>4765</v>
      </c>
      <c r="H2863" s="161">
        <v>575</v>
      </c>
      <c r="I2863" s="162">
        <v>18</v>
      </c>
      <c r="J2863" s="161">
        <v>678.5</v>
      </c>
      <c r="K2863" s="162">
        <v>22</v>
      </c>
      <c r="L2863" s="161">
        <v>149.27000000000001</v>
      </c>
      <c r="M2863" s="161">
        <v>724.27</v>
      </c>
      <c r="N2863" s="161">
        <v>855</v>
      </c>
      <c r="O2863" s="156" t="str">
        <f t="shared" si="44"/>
        <v>VSP-TG2-038</v>
      </c>
    </row>
    <row r="2864" spans="1:15" ht="34.799999999999997">
      <c r="A2864" s="157" t="s">
        <v>8628</v>
      </c>
      <c r="B2864" s="157" t="s">
        <v>8629</v>
      </c>
      <c r="C2864" s="158"/>
      <c r="D2864" s="158"/>
      <c r="E2864" s="163" t="s">
        <v>4770</v>
      </c>
      <c r="F2864" s="160" t="s">
        <v>4764</v>
      </c>
      <c r="G2864" s="160" t="s">
        <v>4765</v>
      </c>
      <c r="H2864" s="161">
        <v>285</v>
      </c>
      <c r="I2864" s="162">
        <v>18</v>
      </c>
      <c r="J2864" s="161">
        <v>336.29999999999995</v>
      </c>
      <c r="K2864" s="162">
        <v>22</v>
      </c>
      <c r="L2864" s="161">
        <v>73.98599999999999</v>
      </c>
      <c r="M2864" s="161">
        <v>358.98599999999999</v>
      </c>
      <c r="N2864" s="161">
        <v>424</v>
      </c>
      <c r="O2864" s="156" t="str">
        <f t="shared" si="44"/>
        <v>VSP-TG2-040</v>
      </c>
    </row>
    <row r="2865" spans="1:15" ht="34.799999999999997">
      <c r="A2865" s="157" t="s">
        <v>8630</v>
      </c>
      <c r="B2865" s="157" t="s">
        <v>8631</v>
      </c>
      <c r="C2865" s="158"/>
      <c r="D2865" s="158"/>
      <c r="E2865" s="163" t="s">
        <v>4770</v>
      </c>
      <c r="F2865" s="160" t="s">
        <v>4764</v>
      </c>
      <c r="G2865" s="160" t="s">
        <v>4765</v>
      </c>
      <c r="H2865" s="161">
        <v>290</v>
      </c>
      <c r="I2865" s="162">
        <v>18</v>
      </c>
      <c r="J2865" s="161">
        <v>342.2</v>
      </c>
      <c r="K2865" s="162">
        <v>22</v>
      </c>
      <c r="L2865" s="161">
        <v>75.283999999999992</v>
      </c>
      <c r="M2865" s="161">
        <v>365.28399999999999</v>
      </c>
      <c r="N2865" s="161">
        <v>431</v>
      </c>
      <c r="O2865" s="156" t="str">
        <f t="shared" si="44"/>
        <v>VSP-TG2-041</v>
      </c>
    </row>
    <row r="2866" spans="1:15" ht="34.799999999999997">
      <c r="A2866" s="157" t="s">
        <v>8632</v>
      </c>
      <c r="B2866" s="157" t="s">
        <v>8633</v>
      </c>
      <c r="C2866" s="158"/>
      <c r="D2866" s="158"/>
      <c r="E2866" s="163" t="s">
        <v>4770</v>
      </c>
      <c r="F2866" s="160" t="s">
        <v>4764</v>
      </c>
      <c r="G2866" s="160" t="s">
        <v>4765</v>
      </c>
      <c r="H2866" s="161">
        <v>55</v>
      </c>
      <c r="I2866" s="162">
        <v>5</v>
      </c>
      <c r="J2866" s="161">
        <v>57.75</v>
      </c>
      <c r="K2866" s="162">
        <v>22</v>
      </c>
      <c r="L2866" s="161">
        <v>12.705</v>
      </c>
      <c r="M2866" s="161">
        <v>67.704999999999998</v>
      </c>
      <c r="N2866" s="161">
        <v>71</v>
      </c>
      <c r="O2866" s="156" t="str">
        <f t="shared" si="44"/>
        <v>VSP-TG2-042</v>
      </c>
    </row>
    <row r="2867" spans="1:15" ht="34.799999999999997">
      <c r="A2867" s="157" t="s">
        <v>8634</v>
      </c>
      <c r="B2867" s="157" t="s">
        <v>8635</v>
      </c>
      <c r="C2867" s="158"/>
      <c r="D2867" s="158"/>
      <c r="E2867" s="163" t="s">
        <v>4770</v>
      </c>
      <c r="F2867" s="160" t="s">
        <v>4764</v>
      </c>
      <c r="G2867" s="160" t="s">
        <v>4765</v>
      </c>
      <c r="H2867" s="161">
        <v>285</v>
      </c>
      <c r="I2867" s="162">
        <v>18</v>
      </c>
      <c r="J2867" s="161">
        <v>336.29999999999995</v>
      </c>
      <c r="K2867" s="162">
        <v>22</v>
      </c>
      <c r="L2867" s="161">
        <v>73.98599999999999</v>
      </c>
      <c r="M2867" s="161">
        <v>358.98599999999999</v>
      </c>
      <c r="N2867" s="161">
        <v>424</v>
      </c>
      <c r="O2867" s="156" t="str">
        <f t="shared" si="44"/>
        <v>VSP-TG2-044</v>
      </c>
    </row>
    <row r="2868" spans="1:15" ht="34.799999999999997">
      <c r="A2868" s="157" t="s">
        <v>8636</v>
      </c>
      <c r="B2868" s="157" t="s">
        <v>8637</v>
      </c>
      <c r="C2868" s="158"/>
      <c r="D2868" s="158"/>
      <c r="E2868" s="163" t="s">
        <v>4770</v>
      </c>
      <c r="F2868" s="160" t="s">
        <v>4764</v>
      </c>
      <c r="G2868" s="160" t="s">
        <v>4765</v>
      </c>
      <c r="H2868" s="161">
        <v>285</v>
      </c>
      <c r="I2868" s="162">
        <v>18</v>
      </c>
      <c r="J2868" s="161">
        <v>336.29999999999995</v>
      </c>
      <c r="K2868" s="162">
        <v>22</v>
      </c>
      <c r="L2868" s="161">
        <v>73.98599999999999</v>
      </c>
      <c r="M2868" s="161">
        <v>358.98599999999999</v>
      </c>
      <c r="N2868" s="161">
        <v>424</v>
      </c>
      <c r="O2868" s="156" t="str">
        <f t="shared" si="44"/>
        <v>VSP-TG2-046</v>
      </c>
    </row>
    <row r="2869" spans="1:15" ht="34.799999999999997">
      <c r="A2869" s="157" t="s">
        <v>8638</v>
      </c>
      <c r="B2869" s="157" t="s">
        <v>8639</v>
      </c>
      <c r="C2869" s="158"/>
      <c r="D2869" s="158"/>
      <c r="E2869" s="163" t="s">
        <v>4770</v>
      </c>
      <c r="F2869" s="160" t="s">
        <v>4764</v>
      </c>
      <c r="G2869" s="160" t="s">
        <v>4765</v>
      </c>
      <c r="H2869" s="161">
        <v>15</v>
      </c>
      <c r="I2869" s="162">
        <v>18</v>
      </c>
      <c r="J2869" s="161">
        <v>17.7</v>
      </c>
      <c r="K2869" s="162">
        <v>22</v>
      </c>
      <c r="L2869" s="161">
        <v>3.8939999999999997</v>
      </c>
      <c r="M2869" s="161">
        <v>18.893999999999998</v>
      </c>
      <c r="N2869" s="161">
        <v>22</v>
      </c>
      <c r="O2869" s="156" t="str">
        <f t="shared" si="44"/>
        <v>VSP-TG2-047</v>
      </c>
    </row>
    <row r="2870" spans="1:15" ht="34.799999999999997">
      <c r="A2870" s="157" t="s">
        <v>8640</v>
      </c>
      <c r="B2870" s="157" t="s">
        <v>8641</v>
      </c>
      <c r="C2870" s="158"/>
      <c r="D2870" s="158"/>
      <c r="E2870" s="163" t="s">
        <v>4770</v>
      </c>
      <c r="F2870" s="160" t="s">
        <v>4764</v>
      </c>
      <c r="G2870" s="160" t="s">
        <v>4765</v>
      </c>
      <c r="H2870" s="161">
        <v>15</v>
      </c>
      <c r="I2870" s="162">
        <v>18</v>
      </c>
      <c r="J2870" s="161">
        <v>17.7</v>
      </c>
      <c r="K2870" s="162">
        <v>22</v>
      </c>
      <c r="L2870" s="161">
        <v>3.8939999999999997</v>
      </c>
      <c r="M2870" s="161">
        <v>18.893999999999998</v>
      </c>
      <c r="N2870" s="161">
        <v>22</v>
      </c>
      <c r="O2870" s="156" t="str">
        <f t="shared" si="44"/>
        <v>VSP-TG2-048</v>
      </c>
    </row>
    <row r="2871" spans="1:15" ht="34.799999999999997">
      <c r="A2871" s="157" t="s">
        <v>8642</v>
      </c>
      <c r="B2871" s="157" t="s">
        <v>8643</v>
      </c>
      <c r="C2871" s="158"/>
      <c r="D2871" s="158"/>
      <c r="E2871" s="163" t="s">
        <v>4770</v>
      </c>
      <c r="F2871" s="160" t="s">
        <v>4764</v>
      </c>
      <c r="G2871" s="160" t="s">
        <v>4765</v>
      </c>
      <c r="H2871" s="161">
        <v>80</v>
      </c>
      <c r="I2871" s="162">
        <v>18</v>
      </c>
      <c r="J2871" s="161">
        <v>94.399999999999991</v>
      </c>
      <c r="K2871" s="162">
        <v>22</v>
      </c>
      <c r="L2871" s="161">
        <v>20.767999999999997</v>
      </c>
      <c r="M2871" s="161">
        <v>100.768</v>
      </c>
      <c r="N2871" s="161">
        <v>119</v>
      </c>
      <c r="O2871" s="156" t="str">
        <f t="shared" si="44"/>
        <v>VSP-TG2-049</v>
      </c>
    </row>
    <row r="2872" spans="1:15" ht="34.799999999999997">
      <c r="A2872" s="157" t="s">
        <v>8644</v>
      </c>
      <c r="B2872" s="157" t="s">
        <v>8645</v>
      </c>
      <c r="C2872" s="158"/>
      <c r="D2872" s="158"/>
      <c r="E2872" s="163" t="s">
        <v>4770</v>
      </c>
      <c r="F2872" s="160" t="s">
        <v>4828</v>
      </c>
      <c r="G2872" s="160" t="s">
        <v>4765</v>
      </c>
      <c r="H2872" s="161">
        <v>455</v>
      </c>
      <c r="I2872" s="162">
        <v>18</v>
      </c>
      <c r="J2872" s="161">
        <v>536.9</v>
      </c>
      <c r="K2872" s="162">
        <v>22</v>
      </c>
      <c r="L2872" s="161">
        <v>118.11799999999999</v>
      </c>
      <c r="M2872" s="161">
        <v>573.11799999999994</v>
      </c>
      <c r="N2872" s="161">
        <v>676</v>
      </c>
      <c r="O2872" s="156" t="str">
        <f t="shared" si="44"/>
        <v>VSP-TG2-050</v>
      </c>
    </row>
    <row r="2873" spans="1:15" ht="34.799999999999997">
      <c r="A2873" s="157" t="s">
        <v>8646</v>
      </c>
      <c r="B2873" s="157" t="s">
        <v>8647</v>
      </c>
      <c r="C2873" s="158"/>
      <c r="D2873" s="158"/>
      <c r="E2873" s="163" t="s">
        <v>4770</v>
      </c>
      <c r="F2873" s="160" t="s">
        <v>4764</v>
      </c>
      <c r="G2873" s="160" t="s">
        <v>4765</v>
      </c>
      <c r="H2873" s="161">
        <v>150</v>
      </c>
      <c r="I2873" s="162">
        <v>18</v>
      </c>
      <c r="J2873" s="161">
        <v>177</v>
      </c>
      <c r="K2873" s="162">
        <v>22</v>
      </c>
      <c r="L2873" s="161">
        <v>38.94</v>
      </c>
      <c r="M2873" s="161">
        <v>188.94</v>
      </c>
      <c r="N2873" s="161">
        <v>223</v>
      </c>
      <c r="O2873" s="156" t="str">
        <f t="shared" si="44"/>
        <v>VSP-TG2-051</v>
      </c>
    </row>
    <row r="2874" spans="1:15" ht="34.799999999999997">
      <c r="A2874" s="157" t="s">
        <v>8648</v>
      </c>
      <c r="B2874" s="157" t="s">
        <v>8649</v>
      </c>
      <c r="C2874" s="158"/>
      <c r="D2874" s="158"/>
      <c r="E2874" s="163" t="s">
        <v>4770</v>
      </c>
      <c r="F2874" s="160" t="s">
        <v>4764</v>
      </c>
      <c r="G2874" s="160" t="s">
        <v>4765</v>
      </c>
      <c r="H2874" s="161">
        <v>10</v>
      </c>
      <c r="I2874" s="162">
        <v>18</v>
      </c>
      <c r="J2874" s="161">
        <v>11.799999999999999</v>
      </c>
      <c r="K2874" s="162">
        <v>22</v>
      </c>
      <c r="L2874" s="161">
        <v>2.5959999999999996</v>
      </c>
      <c r="M2874" s="161">
        <v>12.596</v>
      </c>
      <c r="N2874" s="161">
        <v>15</v>
      </c>
      <c r="O2874" s="156" t="str">
        <f t="shared" si="44"/>
        <v>VSP-TG2-054</v>
      </c>
    </row>
    <row r="2875" spans="1:15" ht="34.799999999999997">
      <c r="A2875" s="157" t="s">
        <v>8650</v>
      </c>
      <c r="B2875" s="157" t="s">
        <v>8651</v>
      </c>
      <c r="C2875" s="158"/>
      <c r="D2875" s="158"/>
      <c r="E2875" s="163" t="s">
        <v>4770</v>
      </c>
      <c r="F2875" s="160" t="s">
        <v>4828</v>
      </c>
      <c r="G2875" s="160" t="s">
        <v>4765</v>
      </c>
      <c r="H2875" s="161">
        <v>615</v>
      </c>
      <c r="I2875" s="162">
        <v>28</v>
      </c>
      <c r="J2875" s="161">
        <v>787.2</v>
      </c>
      <c r="K2875" s="162">
        <v>22</v>
      </c>
      <c r="L2875" s="161">
        <v>173.184</v>
      </c>
      <c r="M2875" s="161">
        <v>788.18399999999997</v>
      </c>
      <c r="N2875" s="161">
        <v>1009</v>
      </c>
      <c r="O2875" s="156" t="str">
        <f t="shared" si="44"/>
        <v>VSP-TG2-055</v>
      </c>
    </row>
    <row r="2876" spans="1:15" ht="34.799999999999997">
      <c r="A2876" s="157" t="s">
        <v>8652</v>
      </c>
      <c r="B2876" s="157" t="s">
        <v>8653</v>
      </c>
      <c r="C2876" s="158"/>
      <c r="D2876" s="158"/>
      <c r="E2876" s="163" t="s">
        <v>4770</v>
      </c>
      <c r="F2876" s="160" t="s">
        <v>4764</v>
      </c>
      <c r="G2876" s="160" t="s">
        <v>4765</v>
      </c>
      <c r="H2876" s="161">
        <v>60</v>
      </c>
      <c r="I2876" s="162">
        <v>28</v>
      </c>
      <c r="J2876" s="161">
        <v>76.8</v>
      </c>
      <c r="K2876" s="162">
        <v>22</v>
      </c>
      <c r="L2876" s="161">
        <v>16.896000000000001</v>
      </c>
      <c r="M2876" s="161">
        <v>76.896000000000001</v>
      </c>
      <c r="N2876" s="161">
        <v>98</v>
      </c>
      <c r="O2876" s="156" t="str">
        <f t="shared" si="44"/>
        <v>VSP-TG2-056</v>
      </c>
    </row>
    <row r="2877" spans="1:15" ht="34.799999999999997">
      <c r="A2877" s="157" t="s">
        <v>8654</v>
      </c>
      <c r="B2877" s="157" t="s">
        <v>8655</v>
      </c>
      <c r="C2877" s="158"/>
      <c r="D2877" s="158"/>
      <c r="E2877" s="163" t="s">
        <v>4770</v>
      </c>
      <c r="F2877" s="160" t="s">
        <v>4764</v>
      </c>
      <c r="G2877" s="160" t="s">
        <v>4767</v>
      </c>
      <c r="H2877" s="161">
        <v>160</v>
      </c>
      <c r="I2877" s="162">
        <v>28</v>
      </c>
      <c r="J2877" s="161">
        <v>204.8</v>
      </c>
      <c r="K2877" s="162">
        <v>22</v>
      </c>
      <c r="L2877" s="161">
        <v>45.056000000000004</v>
      </c>
      <c r="M2877" s="161">
        <v>205.05600000000001</v>
      </c>
      <c r="N2877" s="161">
        <v>262</v>
      </c>
      <c r="O2877" s="156" t="str">
        <f t="shared" si="44"/>
        <v>VSP-TG2-057</v>
      </c>
    </row>
    <row r="2878" spans="1:15" ht="34.799999999999997">
      <c r="A2878" s="157" t="s">
        <v>8656</v>
      </c>
      <c r="B2878" s="157" t="s">
        <v>8657</v>
      </c>
      <c r="C2878" s="158"/>
      <c r="D2878" s="158"/>
      <c r="E2878" s="163" t="s">
        <v>4770</v>
      </c>
      <c r="F2878" s="160" t="s">
        <v>4764</v>
      </c>
      <c r="G2878" s="160" t="s">
        <v>4765</v>
      </c>
      <c r="H2878" s="161">
        <v>100</v>
      </c>
      <c r="I2878" s="162">
        <v>28</v>
      </c>
      <c r="J2878" s="161">
        <v>128</v>
      </c>
      <c r="K2878" s="162">
        <v>22</v>
      </c>
      <c r="L2878" s="161">
        <v>28.16</v>
      </c>
      <c r="M2878" s="161">
        <v>128.16</v>
      </c>
      <c r="N2878" s="161">
        <v>164</v>
      </c>
      <c r="O2878" s="156" t="str">
        <f t="shared" si="44"/>
        <v>VSP-TG2-058</v>
      </c>
    </row>
    <row r="2879" spans="1:15" ht="34.799999999999997">
      <c r="A2879" s="157" t="s">
        <v>8658</v>
      </c>
      <c r="B2879" s="157" t="s">
        <v>8659</v>
      </c>
      <c r="C2879" s="158"/>
      <c r="D2879" s="158"/>
      <c r="E2879" s="163" t="s">
        <v>4770</v>
      </c>
      <c r="F2879" s="160" t="s">
        <v>4828</v>
      </c>
      <c r="G2879" s="160" t="s">
        <v>4765</v>
      </c>
      <c r="H2879" s="161">
        <v>525</v>
      </c>
      <c r="I2879" s="162">
        <v>28</v>
      </c>
      <c r="J2879" s="161">
        <v>672</v>
      </c>
      <c r="K2879" s="162">
        <v>22</v>
      </c>
      <c r="L2879" s="161">
        <v>147.84</v>
      </c>
      <c r="M2879" s="161">
        <v>672.84</v>
      </c>
      <c r="N2879" s="161">
        <v>861</v>
      </c>
      <c r="O2879" s="156" t="str">
        <f t="shared" si="44"/>
        <v>VSP-TG2-059</v>
      </c>
    </row>
    <row r="2880" spans="1:15" ht="34.799999999999997">
      <c r="A2880" s="157" t="s">
        <v>8660</v>
      </c>
      <c r="B2880" s="157" t="s">
        <v>8661</v>
      </c>
      <c r="C2880" s="158"/>
      <c r="D2880" s="158"/>
      <c r="E2880" s="163" t="s">
        <v>4770</v>
      </c>
      <c r="F2880" s="160" t="s">
        <v>4828</v>
      </c>
      <c r="G2880" s="160" t="s">
        <v>4765</v>
      </c>
      <c r="H2880" s="161">
        <v>3040</v>
      </c>
      <c r="I2880" s="162">
        <v>28</v>
      </c>
      <c r="J2880" s="161">
        <v>3891</v>
      </c>
      <c r="K2880" s="162">
        <v>22</v>
      </c>
      <c r="L2880" s="161">
        <v>856.06400000000008</v>
      </c>
      <c r="M2880" s="161">
        <v>3896</v>
      </c>
      <c r="N2880" s="161">
        <v>4987</v>
      </c>
      <c r="O2880" s="156" t="str">
        <f t="shared" si="44"/>
        <v>VSP-TG2-060</v>
      </c>
    </row>
    <row r="2881" spans="1:15" ht="34.799999999999997">
      <c r="A2881" s="157" t="s">
        <v>8662</v>
      </c>
      <c r="B2881" s="157" t="s">
        <v>8663</v>
      </c>
      <c r="C2881" s="158"/>
      <c r="D2881" s="158"/>
      <c r="E2881" s="163" t="s">
        <v>4770</v>
      </c>
      <c r="F2881" s="160" t="s">
        <v>4764</v>
      </c>
      <c r="G2881" s="160" t="s">
        <v>4767</v>
      </c>
      <c r="H2881" s="161">
        <v>120</v>
      </c>
      <c r="I2881" s="162">
        <v>28</v>
      </c>
      <c r="J2881" s="161">
        <v>153.6</v>
      </c>
      <c r="K2881" s="162">
        <v>22</v>
      </c>
      <c r="L2881" s="161">
        <v>33.792000000000002</v>
      </c>
      <c r="M2881" s="161">
        <v>153.792</v>
      </c>
      <c r="N2881" s="161">
        <v>197</v>
      </c>
      <c r="O2881" s="156" t="str">
        <f t="shared" si="44"/>
        <v>VSP-TG2-061</v>
      </c>
    </row>
    <row r="2882" spans="1:15" ht="34.799999999999997">
      <c r="A2882" s="157" t="s">
        <v>8664</v>
      </c>
      <c r="B2882" s="157" t="s">
        <v>8665</v>
      </c>
      <c r="C2882" s="158"/>
      <c r="D2882" s="158"/>
      <c r="E2882" s="163" t="s">
        <v>4770</v>
      </c>
      <c r="F2882" s="160" t="s">
        <v>4764</v>
      </c>
      <c r="G2882" s="160" t="s">
        <v>4765</v>
      </c>
      <c r="H2882" s="161">
        <v>235</v>
      </c>
      <c r="I2882" s="162">
        <v>18</v>
      </c>
      <c r="J2882" s="161">
        <v>277.3</v>
      </c>
      <c r="K2882" s="162">
        <v>22</v>
      </c>
      <c r="L2882" s="161">
        <v>61.006</v>
      </c>
      <c r="M2882" s="161">
        <v>296.00599999999997</v>
      </c>
      <c r="N2882" s="161">
        <v>349</v>
      </c>
      <c r="O2882" s="156" t="str">
        <f t="shared" ref="O2882:O2945" si="45">VLOOKUP(A2882,Old,1,FALSE)</f>
        <v>VSP-TG2-062</v>
      </c>
    </row>
    <row r="2883" spans="1:15" ht="34.799999999999997">
      <c r="A2883" s="157" t="s">
        <v>8666</v>
      </c>
      <c r="B2883" s="157" t="s">
        <v>8667</v>
      </c>
      <c r="C2883" s="158"/>
      <c r="D2883" s="158"/>
      <c r="E2883" s="163" t="s">
        <v>4770</v>
      </c>
      <c r="F2883" s="160" t="s">
        <v>4764</v>
      </c>
      <c r="G2883" s="160" t="s">
        <v>4765</v>
      </c>
      <c r="H2883" s="161">
        <v>245</v>
      </c>
      <c r="I2883" s="162">
        <v>28</v>
      </c>
      <c r="J2883" s="161">
        <v>313.60000000000002</v>
      </c>
      <c r="K2883" s="162">
        <v>22</v>
      </c>
      <c r="L2883" s="161">
        <v>68.992000000000004</v>
      </c>
      <c r="M2883" s="161">
        <v>313.99200000000002</v>
      </c>
      <c r="N2883" s="161">
        <v>402</v>
      </c>
      <c r="O2883" s="156" t="str">
        <f t="shared" si="45"/>
        <v>VSP-TG2-063</v>
      </c>
    </row>
    <row r="2884" spans="1:15" ht="34.799999999999997">
      <c r="A2884" s="157" t="s">
        <v>8668</v>
      </c>
      <c r="B2884" s="157" t="s">
        <v>8669</v>
      </c>
      <c r="C2884" s="158"/>
      <c r="D2884" s="158"/>
      <c r="E2884" s="163" t="s">
        <v>4770</v>
      </c>
      <c r="F2884" s="160" t="s">
        <v>5654</v>
      </c>
      <c r="G2884" s="160" t="s">
        <v>4765</v>
      </c>
      <c r="H2884" s="161">
        <v>7450</v>
      </c>
      <c r="I2884" s="162">
        <v>18</v>
      </c>
      <c r="J2884" s="161">
        <v>8791</v>
      </c>
      <c r="K2884" s="162">
        <v>18</v>
      </c>
      <c r="L2884" s="161">
        <v>1582</v>
      </c>
      <c r="M2884" s="161">
        <v>9032</v>
      </c>
      <c r="N2884" s="161">
        <v>10658</v>
      </c>
      <c r="O2884" s="156" t="str">
        <f t="shared" si="45"/>
        <v>VSP-TG2-064</v>
      </c>
    </row>
    <row r="2885" spans="1:15" ht="34.799999999999997">
      <c r="A2885" s="157" t="s">
        <v>8670</v>
      </c>
      <c r="B2885" s="157" t="s">
        <v>8671</v>
      </c>
      <c r="C2885" s="158"/>
      <c r="D2885" s="158"/>
      <c r="E2885" s="163" t="s">
        <v>4770</v>
      </c>
      <c r="F2885" s="160" t="s">
        <v>4828</v>
      </c>
      <c r="G2885" s="160" t="s">
        <v>4765</v>
      </c>
      <c r="H2885" s="161">
        <v>410</v>
      </c>
      <c r="I2885" s="162">
        <v>28</v>
      </c>
      <c r="J2885" s="161">
        <v>524.79999999999995</v>
      </c>
      <c r="K2885" s="162">
        <v>22</v>
      </c>
      <c r="L2885" s="161">
        <v>115.45599999999999</v>
      </c>
      <c r="M2885" s="161">
        <v>525.45600000000002</v>
      </c>
      <c r="N2885" s="161">
        <v>673</v>
      </c>
      <c r="O2885" s="156" t="str">
        <f t="shared" si="45"/>
        <v>VSP-TG2-065</v>
      </c>
    </row>
    <row r="2886" spans="1:15" ht="34.799999999999997">
      <c r="A2886" s="157" t="s">
        <v>8672</v>
      </c>
      <c r="B2886" s="157" t="s">
        <v>8673</v>
      </c>
      <c r="C2886" s="158"/>
      <c r="D2886" s="158"/>
      <c r="E2886" s="163" t="s">
        <v>4770</v>
      </c>
      <c r="F2886" s="160" t="s">
        <v>4764</v>
      </c>
      <c r="G2886" s="160" t="s">
        <v>4765</v>
      </c>
      <c r="H2886" s="161">
        <v>60</v>
      </c>
      <c r="I2886" s="162">
        <v>28</v>
      </c>
      <c r="J2886" s="161">
        <v>76.8</v>
      </c>
      <c r="K2886" s="162">
        <v>22</v>
      </c>
      <c r="L2886" s="161">
        <v>16.896000000000001</v>
      </c>
      <c r="M2886" s="161">
        <v>76.896000000000001</v>
      </c>
      <c r="N2886" s="161">
        <v>98</v>
      </c>
      <c r="O2886" s="156" t="str">
        <f t="shared" si="45"/>
        <v>VSP-TG2-066</v>
      </c>
    </row>
    <row r="2887" spans="1:15" ht="34.799999999999997">
      <c r="A2887" s="157" t="s">
        <v>8674</v>
      </c>
      <c r="B2887" s="157" t="s">
        <v>8675</v>
      </c>
      <c r="C2887" s="158"/>
      <c r="D2887" s="158"/>
      <c r="E2887" s="163" t="s">
        <v>4770</v>
      </c>
      <c r="F2887" s="160" t="s">
        <v>4764</v>
      </c>
      <c r="G2887" s="160" t="s">
        <v>4765</v>
      </c>
      <c r="H2887" s="161">
        <v>80</v>
      </c>
      <c r="I2887" s="162">
        <v>28</v>
      </c>
      <c r="J2887" s="161">
        <v>102.4</v>
      </c>
      <c r="K2887" s="162">
        <v>22</v>
      </c>
      <c r="L2887" s="161">
        <v>22.528000000000002</v>
      </c>
      <c r="M2887" s="161">
        <v>102.52800000000001</v>
      </c>
      <c r="N2887" s="161">
        <v>131</v>
      </c>
      <c r="O2887" s="156" t="str">
        <f t="shared" si="45"/>
        <v>VSP-TG2-067</v>
      </c>
    </row>
    <row r="2888" spans="1:15" ht="34.799999999999997">
      <c r="A2888" s="157" t="s">
        <v>8676</v>
      </c>
      <c r="B2888" s="157" t="s">
        <v>8677</v>
      </c>
      <c r="C2888" s="158"/>
      <c r="D2888" s="158"/>
      <c r="E2888" s="163" t="s">
        <v>4770</v>
      </c>
      <c r="F2888" s="160" t="s">
        <v>4764</v>
      </c>
      <c r="G2888" s="160" t="s">
        <v>4765</v>
      </c>
      <c r="H2888" s="161">
        <v>160</v>
      </c>
      <c r="I2888" s="162">
        <v>18</v>
      </c>
      <c r="J2888" s="161">
        <v>188.79999999999998</v>
      </c>
      <c r="K2888" s="162">
        <v>22</v>
      </c>
      <c r="L2888" s="161">
        <v>41.535999999999994</v>
      </c>
      <c r="M2888" s="161">
        <v>201.536</v>
      </c>
      <c r="N2888" s="161">
        <v>238</v>
      </c>
      <c r="O2888" s="156" t="str">
        <f t="shared" si="45"/>
        <v>VSP-TG2-074</v>
      </c>
    </row>
    <row r="2889" spans="1:15" ht="34.799999999999997">
      <c r="A2889" s="157" t="s">
        <v>8678</v>
      </c>
      <c r="B2889" s="157" t="s">
        <v>8679</v>
      </c>
      <c r="C2889" s="158"/>
      <c r="D2889" s="158"/>
      <c r="E2889" s="163" t="s">
        <v>4770</v>
      </c>
      <c r="F2889" s="160" t="s">
        <v>4764</v>
      </c>
      <c r="G2889" s="160" t="s">
        <v>4765</v>
      </c>
      <c r="H2889" s="161">
        <v>45</v>
      </c>
      <c r="I2889" s="162">
        <v>18</v>
      </c>
      <c r="J2889" s="161">
        <v>53.099999999999994</v>
      </c>
      <c r="K2889" s="162">
        <v>22</v>
      </c>
      <c r="L2889" s="161">
        <v>11.681999999999999</v>
      </c>
      <c r="M2889" s="161">
        <v>56.682000000000002</v>
      </c>
      <c r="N2889" s="161">
        <v>67</v>
      </c>
      <c r="O2889" s="156" t="str">
        <f t="shared" si="45"/>
        <v>VSP-TG2-076</v>
      </c>
    </row>
    <row r="2890" spans="1:15" ht="34.799999999999997">
      <c r="A2890" s="157" t="s">
        <v>8680</v>
      </c>
      <c r="B2890" s="157" t="s">
        <v>8681</v>
      </c>
      <c r="C2890" s="158"/>
      <c r="D2890" s="158"/>
      <c r="E2890" s="163" t="s">
        <v>4770</v>
      </c>
      <c r="F2890" s="160" t="s">
        <v>4764</v>
      </c>
      <c r="G2890" s="160" t="s">
        <v>4765</v>
      </c>
      <c r="H2890" s="161">
        <v>30</v>
      </c>
      <c r="I2890" s="162">
        <v>18</v>
      </c>
      <c r="J2890" s="161">
        <v>35.4</v>
      </c>
      <c r="K2890" s="162">
        <v>22</v>
      </c>
      <c r="L2890" s="161">
        <v>7.7879999999999994</v>
      </c>
      <c r="M2890" s="161">
        <v>37.787999999999997</v>
      </c>
      <c r="N2890" s="161">
        <v>45</v>
      </c>
      <c r="O2890" s="156" t="str">
        <f t="shared" si="45"/>
        <v>VSP-TG2-078</v>
      </c>
    </row>
    <row r="2891" spans="1:15" ht="34.799999999999997">
      <c r="A2891" s="157" t="s">
        <v>8682</v>
      </c>
      <c r="B2891" s="157" t="s">
        <v>8683</v>
      </c>
      <c r="C2891" s="158"/>
      <c r="D2891" s="158"/>
      <c r="E2891" s="163" t="s">
        <v>4770</v>
      </c>
      <c r="F2891" s="160" t="s">
        <v>4764</v>
      </c>
      <c r="G2891" s="160" t="s">
        <v>4765</v>
      </c>
      <c r="H2891" s="161">
        <v>75</v>
      </c>
      <c r="I2891" s="162">
        <v>18</v>
      </c>
      <c r="J2891" s="161">
        <v>88.5</v>
      </c>
      <c r="K2891" s="162">
        <v>22</v>
      </c>
      <c r="L2891" s="161">
        <v>19.47</v>
      </c>
      <c r="M2891" s="161">
        <v>94.47</v>
      </c>
      <c r="N2891" s="161">
        <v>111</v>
      </c>
      <c r="O2891" s="156" t="str">
        <f t="shared" si="45"/>
        <v>VSP-TG2-079</v>
      </c>
    </row>
    <row r="2892" spans="1:15" ht="34.799999999999997">
      <c r="A2892" s="157" t="s">
        <v>8684</v>
      </c>
      <c r="B2892" s="157" t="s">
        <v>8685</v>
      </c>
      <c r="C2892" s="158"/>
      <c r="D2892" s="158"/>
      <c r="E2892" s="163" t="s">
        <v>4770</v>
      </c>
      <c r="F2892" s="160" t="s">
        <v>4764</v>
      </c>
      <c r="G2892" s="160" t="s">
        <v>4765</v>
      </c>
      <c r="H2892" s="161">
        <v>35</v>
      </c>
      <c r="I2892" s="162">
        <v>18</v>
      </c>
      <c r="J2892" s="161">
        <v>41.3</v>
      </c>
      <c r="K2892" s="162">
        <v>22</v>
      </c>
      <c r="L2892" s="161">
        <v>9.0860000000000003</v>
      </c>
      <c r="M2892" s="161">
        <v>44.085999999999999</v>
      </c>
      <c r="N2892" s="161">
        <v>52</v>
      </c>
      <c r="O2892" s="156" t="str">
        <f t="shared" si="45"/>
        <v>VSP-TG2-087</v>
      </c>
    </row>
    <row r="2893" spans="1:15" ht="34.799999999999997">
      <c r="A2893" s="157" t="s">
        <v>8686</v>
      </c>
      <c r="B2893" s="157" t="s">
        <v>8687</v>
      </c>
      <c r="C2893" s="158"/>
      <c r="D2893" s="158"/>
      <c r="E2893" s="163" t="s">
        <v>4770</v>
      </c>
      <c r="F2893" s="160" t="s">
        <v>4764</v>
      </c>
      <c r="G2893" s="160" t="s">
        <v>4765</v>
      </c>
      <c r="H2893" s="161">
        <v>130</v>
      </c>
      <c r="I2893" s="162">
        <v>18</v>
      </c>
      <c r="J2893" s="161">
        <v>153.4</v>
      </c>
      <c r="K2893" s="162">
        <v>22</v>
      </c>
      <c r="L2893" s="161">
        <v>33.748000000000005</v>
      </c>
      <c r="M2893" s="161">
        <v>163.74799999999999</v>
      </c>
      <c r="N2893" s="161">
        <v>193</v>
      </c>
      <c r="O2893" s="156" t="str">
        <f t="shared" si="45"/>
        <v>VSP-TG2-088</v>
      </c>
    </row>
    <row r="2894" spans="1:15" ht="34.799999999999997">
      <c r="A2894" s="157" t="s">
        <v>8688</v>
      </c>
      <c r="B2894" s="157" t="s">
        <v>8689</v>
      </c>
      <c r="C2894" s="158"/>
      <c r="D2894" s="158"/>
      <c r="E2894" s="163" t="s">
        <v>4770</v>
      </c>
      <c r="F2894" s="160" t="s">
        <v>4764</v>
      </c>
      <c r="G2894" s="160" t="s">
        <v>4767</v>
      </c>
      <c r="H2894" s="161">
        <v>5</v>
      </c>
      <c r="I2894" s="162">
        <v>18</v>
      </c>
      <c r="J2894" s="161">
        <v>5.8999999999999995</v>
      </c>
      <c r="K2894" s="162">
        <v>22</v>
      </c>
      <c r="L2894" s="161">
        <v>1.2979999999999998</v>
      </c>
      <c r="M2894" s="161">
        <v>6.298</v>
      </c>
      <c r="N2894" s="161">
        <v>7</v>
      </c>
      <c r="O2894" s="156" t="str">
        <f t="shared" si="45"/>
        <v>VSP-TG2-090</v>
      </c>
    </row>
    <row r="2895" spans="1:15" ht="34.799999999999997">
      <c r="A2895" s="157" t="s">
        <v>8690</v>
      </c>
      <c r="B2895" s="157" t="s">
        <v>8691</v>
      </c>
      <c r="C2895" s="158"/>
      <c r="D2895" s="158"/>
      <c r="E2895" s="163" t="s">
        <v>4770</v>
      </c>
      <c r="F2895" s="160" t="s">
        <v>4764</v>
      </c>
      <c r="G2895" s="160" t="s">
        <v>4765</v>
      </c>
      <c r="H2895" s="161">
        <v>110</v>
      </c>
      <c r="I2895" s="162">
        <v>18</v>
      </c>
      <c r="J2895" s="161">
        <v>129.79999999999998</v>
      </c>
      <c r="K2895" s="162">
        <v>22</v>
      </c>
      <c r="L2895" s="161">
        <v>28.555999999999997</v>
      </c>
      <c r="M2895" s="161">
        <v>138.55599999999998</v>
      </c>
      <c r="N2895" s="161">
        <v>163</v>
      </c>
      <c r="O2895" s="156" t="str">
        <f t="shared" si="45"/>
        <v>VSP-TG2-097</v>
      </c>
    </row>
    <row r="2896" spans="1:15" ht="34.799999999999997">
      <c r="A2896" s="157" t="s">
        <v>8692</v>
      </c>
      <c r="B2896" s="157" t="s">
        <v>8693</v>
      </c>
      <c r="C2896" s="158"/>
      <c r="D2896" s="158"/>
      <c r="E2896" s="163" t="s">
        <v>4770</v>
      </c>
      <c r="F2896" s="160" t="s">
        <v>4764</v>
      </c>
      <c r="G2896" s="160" t="s">
        <v>4765</v>
      </c>
      <c r="H2896" s="161">
        <v>35</v>
      </c>
      <c r="I2896" s="162">
        <v>18</v>
      </c>
      <c r="J2896" s="161">
        <v>41.3</v>
      </c>
      <c r="K2896" s="162">
        <v>22</v>
      </c>
      <c r="L2896" s="161">
        <v>9.0860000000000003</v>
      </c>
      <c r="M2896" s="161">
        <v>44.085999999999999</v>
      </c>
      <c r="N2896" s="161">
        <v>52</v>
      </c>
      <c r="O2896" s="156" t="str">
        <f t="shared" si="45"/>
        <v>VSP-TG2-101</v>
      </c>
    </row>
    <row r="2897" spans="1:15" ht="34.799999999999997">
      <c r="A2897" s="157" t="s">
        <v>8694</v>
      </c>
      <c r="B2897" s="157" t="s">
        <v>8695</v>
      </c>
      <c r="C2897" s="158"/>
      <c r="D2897" s="158"/>
      <c r="E2897" s="163" t="s">
        <v>4770</v>
      </c>
      <c r="F2897" s="160" t="s">
        <v>4764</v>
      </c>
      <c r="G2897" s="160" t="s">
        <v>4765</v>
      </c>
      <c r="H2897" s="161">
        <v>95</v>
      </c>
      <c r="I2897" s="162">
        <v>18</v>
      </c>
      <c r="J2897" s="161">
        <v>112.1</v>
      </c>
      <c r="K2897" s="162">
        <v>22</v>
      </c>
      <c r="L2897" s="161">
        <v>24.661999999999999</v>
      </c>
      <c r="M2897" s="161">
        <v>119.66200000000001</v>
      </c>
      <c r="N2897" s="161">
        <v>141</v>
      </c>
      <c r="O2897" s="156" t="str">
        <f t="shared" si="45"/>
        <v>VSP-TG2-201</v>
      </c>
    </row>
    <row r="2898" spans="1:15" ht="34.799999999999997">
      <c r="A2898" s="157" t="s">
        <v>8696</v>
      </c>
      <c r="B2898" s="157" t="s">
        <v>8697</v>
      </c>
      <c r="C2898" s="158"/>
      <c r="D2898" s="158"/>
      <c r="E2898" s="163" t="s">
        <v>4770</v>
      </c>
      <c r="F2898" s="160" t="s">
        <v>4828</v>
      </c>
      <c r="G2898" s="160" t="s">
        <v>4765</v>
      </c>
      <c r="H2898" s="161">
        <v>380</v>
      </c>
      <c r="I2898" s="162">
        <v>18</v>
      </c>
      <c r="J2898" s="161">
        <v>448.4</v>
      </c>
      <c r="K2898" s="162">
        <v>22</v>
      </c>
      <c r="L2898" s="161">
        <v>98.647999999999996</v>
      </c>
      <c r="M2898" s="161">
        <v>478.64800000000002</v>
      </c>
      <c r="N2898" s="161">
        <v>565</v>
      </c>
      <c r="O2898" s="156" t="str">
        <f t="shared" si="45"/>
        <v>VSP-TG2-202</v>
      </c>
    </row>
    <row r="2899" spans="1:15" ht="34.799999999999997">
      <c r="A2899" s="157" t="s">
        <v>8698</v>
      </c>
      <c r="B2899" s="157" t="s">
        <v>8699</v>
      </c>
      <c r="C2899" s="158"/>
      <c r="D2899" s="158"/>
      <c r="E2899" s="163" t="s">
        <v>4770</v>
      </c>
      <c r="F2899" s="160" t="s">
        <v>4828</v>
      </c>
      <c r="G2899" s="160" t="s">
        <v>4765</v>
      </c>
      <c r="H2899" s="161">
        <v>870</v>
      </c>
      <c r="I2899" s="162">
        <v>18</v>
      </c>
      <c r="J2899" s="161">
        <v>1027</v>
      </c>
      <c r="K2899" s="162">
        <v>22</v>
      </c>
      <c r="L2899" s="161">
        <v>225.85199999999998</v>
      </c>
      <c r="M2899" s="161">
        <v>1096</v>
      </c>
      <c r="N2899" s="161">
        <v>1293</v>
      </c>
      <c r="O2899" s="156" t="str">
        <f t="shared" si="45"/>
        <v>VSP-TG2-204</v>
      </c>
    </row>
    <row r="2900" spans="1:15" ht="34.799999999999997">
      <c r="A2900" s="157" t="s">
        <v>8700</v>
      </c>
      <c r="B2900" s="157" t="s">
        <v>8701</v>
      </c>
      <c r="C2900" s="158"/>
      <c r="D2900" s="158"/>
      <c r="E2900" s="163" t="s">
        <v>4770</v>
      </c>
      <c r="F2900" s="160" t="s">
        <v>4764</v>
      </c>
      <c r="G2900" s="160" t="s">
        <v>4765</v>
      </c>
      <c r="H2900" s="161">
        <v>20</v>
      </c>
      <c r="I2900" s="162">
        <v>18</v>
      </c>
      <c r="J2900" s="161">
        <v>23.599999999999998</v>
      </c>
      <c r="K2900" s="162">
        <v>22</v>
      </c>
      <c r="L2900" s="161">
        <v>5.1919999999999993</v>
      </c>
      <c r="M2900" s="161">
        <v>25.192</v>
      </c>
      <c r="N2900" s="161">
        <v>30</v>
      </c>
      <c r="O2900" s="156" t="str">
        <f t="shared" si="45"/>
        <v>VSP-TG2-206</v>
      </c>
    </row>
    <row r="2901" spans="1:15" ht="34.799999999999997">
      <c r="A2901" s="157" t="s">
        <v>8702</v>
      </c>
      <c r="B2901" s="157" t="s">
        <v>8703</v>
      </c>
      <c r="C2901" s="158"/>
      <c r="D2901" s="158"/>
      <c r="E2901" s="163" t="s">
        <v>4770</v>
      </c>
      <c r="F2901" s="160" t="s">
        <v>4764</v>
      </c>
      <c r="G2901" s="160" t="s">
        <v>4767</v>
      </c>
      <c r="H2901" s="161">
        <v>15</v>
      </c>
      <c r="I2901" s="162">
        <v>28</v>
      </c>
      <c r="J2901" s="161">
        <v>19.2</v>
      </c>
      <c r="K2901" s="162">
        <v>22</v>
      </c>
      <c r="L2901" s="161">
        <v>4.2240000000000002</v>
      </c>
      <c r="M2901" s="161">
        <v>19.224</v>
      </c>
      <c r="N2901" s="161">
        <v>25</v>
      </c>
      <c r="O2901" s="156" t="str">
        <f t="shared" si="45"/>
        <v>VSP-TG2-209</v>
      </c>
    </row>
    <row r="2902" spans="1:15" ht="34.799999999999997">
      <c r="A2902" s="157" t="s">
        <v>8704</v>
      </c>
      <c r="B2902" s="157" t="s">
        <v>8705</v>
      </c>
      <c r="C2902" s="158"/>
      <c r="D2902" s="158"/>
      <c r="E2902" s="163" t="s">
        <v>4770</v>
      </c>
      <c r="F2902" s="160" t="s">
        <v>4828</v>
      </c>
      <c r="G2902" s="160" t="s">
        <v>4767</v>
      </c>
      <c r="H2902" s="161">
        <v>2670</v>
      </c>
      <c r="I2902" s="162">
        <v>28</v>
      </c>
      <c r="J2902" s="161">
        <v>3418</v>
      </c>
      <c r="K2902" s="162">
        <v>22</v>
      </c>
      <c r="L2902" s="161">
        <v>751.87199999999996</v>
      </c>
      <c r="M2902" s="161">
        <v>3422</v>
      </c>
      <c r="N2902" s="161">
        <v>4380</v>
      </c>
      <c r="O2902" s="156" t="str">
        <f t="shared" si="45"/>
        <v>VSP-V48-001</v>
      </c>
    </row>
    <row r="2903" spans="1:15" ht="34.799999999999997">
      <c r="A2903" s="157" t="s">
        <v>8706</v>
      </c>
      <c r="B2903" s="157" t="s">
        <v>8707</v>
      </c>
      <c r="C2903" s="158"/>
      <c r="D2903" s="157" t="s">
        <v>9641</v>
      </c>
      <c r="E2903" s="163" t="s">
        <v>4770</v>
      </c>
      <c r="F2903" s="160" t="s">
        <v>4764</v>
      </c>
      <c r="G2903" s="160" t="s">
        <v>4765</v>
      </c>
      <c r="H2903" s="161">
        <v>320</v>
      </c>
      <c r="I2903" s="162">
        <v>28</v>
      </c>
      <c r="J2903" s="161">
        <v>409.6</v>
      </c>
      <c r="K2903" s="162">
        <v>22</v>
      </c>
      <c r="L2903" s="161">
        <v>90.112000000000009</v>
      </c>
      <c r="M2903" s="161">
        <v>410.11200000000002</v>
      </c>
      <c r="N2903" s="161">
        <v>525</v>
      </c>
      <c r="O2903" s="156" t="str">
        <f t="shared" si="45"/>
        <v>VSP-V48-002</v>
      </c>
    </row>
    <row r="2904" spans="1:15" ht="34.799999999999997">
      <c r="A2904" s="157" t="s">
        <v>8708</v>
      </c>
      <c r="B2904" s="157" t="s">
        <v>8709</v>
      </c>
      <c r="C2904" s="158"/>
      <c r="D2904" s="157" t="s">
        <v>9641</v>
      </c>
      <c r="E2904" s="163" t="s">
        <v>4770</v>
      </c>
      <c r="F2904" s="160" t="s">
        <v>4828</v>
      </c>
      <c r="G2904" s="160" t="s">
        <v>4765</v>
      </c>
      <c r="H2904" s="161">
        <v>630</v>
      </c>
      <c r="I2904" s="162">
        <v>28</v>
      </c>
      <c r="J2904" s="161">
        <v>806.4</v>
      </c>
      <c r="K2904" s="162">
        <v>22</v>
      </c>
      <c r="L2904" s="161">
        <v>177.40799999999999</v>
      </c>
      <c r="M2904" s="161">
        <v>807.40800000000002</v>
      </c>
      <c r="N2904" s="161">
        <v>1033</v>
      </c>
      <c r="O2904" s="156" t="str">
        <f t="shared" si="45"/>
        <v>VSP-V48-003</v>
      </c>
    </row>
    <row r="2905" spans="1:15" ht="34.799999999999997">
      <c r="A2905" s="157" t="s">
        <v>8710</v>
      </c>
      <c r="B2905" s="157" t="s">
        <v>8711</v>
      </c>
      <c r="C2905" s="158"/>
      <c r="D2905" s="157" t="s">
        <v>9641</v>
      </c>
      <c r="E2905" s="163" t="s">
        <v>4770</v>
      </c>
      <c r="F2905" s="160" t="s">
        <v>4764</v>
      </c>
      <c r="G2905" s="160" t="s">
        <v>4765</v>
      </c>
      <c r="H2905" s="161">
        <v>220</v>
      </c>
      <c r="I2905" s="162">
        <v>28</v>
      </c>
      <c r="J2905" s="161">
        <v>281.60000000000002</v>
      </c>
      <c r="K2905" s="162">
        <v>22</v>
      </c>
      <c r="L2905" s="161">
        <v>61.952000000000005</v>
      </c>
      <c r="M2905" s="161">
        <v>281.952</v>
      </c>
      <c r="N2905" s="161">
        <v>361</v>
      </c>
      <c r="O2905" s="156" t="str">
        <f t="shared" si="45"/>
        <v>VSP-V48-004</v>
      </c>
    </row>
    <row r="2906" spans="1:15" ht="34.799999999999997">
      <c r="A2906" s="157" t="s">
        <v>8712</v>
      </c>
      <c r="B2906" s="157" t="s">
        <v>8713</v>
      </c>
      <c r="C2906" s="158"/>
      <c r="D2906" s="157" t="s">
        <v>9641</v>
      </c>
      <c r="E2906" s="163" t="s">
        <v>4770</v>
      </c>
      <c r="F2906" s="160" t="s">
        <v>4828</v>
      </c>
      <c r="G2906" s="160" t="s">
        <v>4765</v>
      </c>
      <c r="H2906" s="161">
        <v>500</v>
      </c>
      <c r="I2906" s="162">
        <v>28</v>
      </c>
      <c r="J2906" s="161">
        <v>640</v>
      </c>
      <c r="K2906" s="162">
        <v>22</v>
      </c>
      <c r="L2906" s="161">
        <v>140.80000000000001</v>
      </c>
      <c r="M2906" s="161">
        <v>640.79999999999995</v>
      </c>
      <c r="N2906" s="161">
        <v>820</v>
      </c>
      <c r="O2906" s="156" t="str">
        <f t="shared" si="45"/>
        <v>VSP-V48-005</v>
      </c>
    </row>
    <row r="2907" spans="1:15" ht="34.799999999999997">
      <c r="A2907" s="157" t="s">
        <v>8714</v>
      </c>
      <c r="B2907" s="157" t="s">
        <v>8715</v>
      </c>
      <c r="C2907" s="158"/>
      <c r="D2907" s="157" t="s">
        <v>9641</v>
      </c>
      <c r="E2907" s="163" t="s">
        <v>4770</v>
      </c>
      <c r="F2907" s="160" t="s">
        <v>4828</v>
      </c>
      <c r="G2907" s="160" t="s">
        <v>4765</v>
      </c>
      <c r="H2907" s="161">
        <v>2145</v>
      </c>
      <c r="I2907" s="162">
        <v>28</v>
      </c>
      <c r="J2907" s="161">
        <v>2746</v>
      </c>
      <c r="K2907" s="162">
        <v>22</v>
      </c>
      <c r="L2907" s="161">
        <v>604.03200000000004</v>
      </c>
      <c r="M2907" s="161">
        <v>2749</v>
      </c>
      <c r="N2907" s="161">
        <v>3519</v>
      </c>
      <c r="O2907" s="156" t="str">
        <f t="shared" si="45"/>
        <v>VSP-V48-006</v>
      </c>
    </row>
    <row r="2908" spans="1:15" ht="34.799999999999997">
      <c r="A2908" s="157" t="s">
        <v>8716</v>
      </c>
      <c r="B2908" s="157" t="s">
        <v>8717</v>
      </c>
      <c r="C2908" s="158"/>
      <c r="D2908" s="157" t="s">
        <v>9641</v>
      </c>
      <c r="E2908" s="163" t="s">
        <v>4770</v>
      </c>
      <c r="F2908" s="160" t="s">
        <v>4828</v>
      </c>
      <c r="G2908" s="160" t="s">
        <v>4765</v>
      </c>
      <c r="H2908" s="161">
        <v>560</v>
      </c>
      <c r="I2908" s="162">
        <v>28</v>
      </c>
      <c r="J2908" s="161">
        <v>716.80000000000007</v>
      </c>
      <c r="K2908" s="162">
        <v>22</v>
      </c>
      <c r="L2908" s="161">
        <v>157.69600000000003</v>
      </c>
      <c r="M2908" s="161">
        <v>717.69600000000003</v>
      </c>
      <c r="N2908" s="161">
        <v>919</v>
      </c>
      <c r="O2908" s="156" t="str">
        <f t="shared" si="45"/>
        <v>VSP-V48-007</v>
      </c>
    </row>
    <row r="2909" spans="1:15" ht="34.799999999999997">
      <c r="A2909" s="157" t="s">
        <v>8718</v>
      </c>
      <c r="B2909" s="157" t="s">
        <v>8719</v>
      </c>
      <c r="C2909" s="158"/>
      <c r="D2909" s="157" t="s">
        <v>9641</v>
      </c>
      <c r="E2909" s="163" t="s">
        <v>4770</v>
      </c>
      <c r="F2909" s="160" t="s">
        <v>4828</v>
      </c>
      <c r="G2909" s="160" t="s">
        <v>4765</v>
      </c>
      <c r="H2909" s="161">
        <v>615</v>
      </c>
      <c r="I2909" s="162">
        <v>28</v>
      </c>
      <c r="J2909" s="161">
        <v>787.2</v>
      </c>
      <c r="K2909" s="162">
        <v>22</v>
      </c>
      <c r="L2909" s="161">
        <v>173.184</v>
      </c>
      <c r="M2909" s="161">
        <v>788.18399999999997</v>
      </c>
      <c r="N2909" s="161">
        <v>1009</v>
      </c>
      <c r="O2909" s="156" t="str">
        <f t="shared" si="45"/>
        <v>VSP-V48-008</v>
      </c>
    </row>
    <row r="2910" spans="1:15" ht="34.799999999999997">
      <c r="A2910" s="157" t="s">
        <v>8720</v>
      </c>
      <c r="B2910" s="157" t="s">
        <v>8721</v>
      </c>
      <c r="C2910" s="158"/>
      <c r="D2910" s="157" t="s">
        <v>9641</v>
      </c>
      <c r="E2910" s="163" t="s">
        <v>4770</v>
      </c>
      <c r="F2910" s="160" t="s">
        <v>4764</v>
      </c>
      <c r="G2910" s="160" t="s">
        <v>4765</v>
      </c>
      <c r="H2910" s="161">
        <v>160</v>
      </c>
      <c r="I2910" s="162">
        <v>28</v>
      </c>
      <c r="J2910" s="161">
        <v>204.8</v>
      </c>
      <c r="K2910" s="162">
        <v>22</v>
      </c>
      <c r="L2910" s="161">
        <v>45.056000000000004</v>
      </c>
      <c r="M2910" s="161">
        <v>205.05600000000001</v>
      </c>
      <c r="N2910" s="161">
        <v>262</v>
      </c>
      <c r="O2910" s="156" t="str">
        <f t="shared" si="45"/>
        <v>VSP-V48-009</v>
      </c>
    </row>
    <row r="2911" spans="1:15" ht="34.799999999999997">
      <c r="A2911" s="157" t="s">
        <v>8722</v>
      </c>
      <c r="B2911" s="157" t="s">
        <v>8723</v>
      </c>
      <c r="C2911" s="158"/>
      <c r="D2911" s="157" t="s">
        <v>9641</v>
      </c>
      <c r="E2911" s="163" t="s">
        <v>4770</v>
      </c>
      <c r="F2911" s="160" t="s">
        <v>4828</v>
      </c>
      <c r="G2911" s="160" t="s">
        <v>4765</v>
      </c>
      <c r="H2911" s="161">
        <v>445</v>
      </c>
      <c r="I2911" s="162">
        <v>28</v>
      </c>
      <c r="J2911" s="161">
        <v>569.6</v>
      </c>
      <c r="K2911" s="162">
        <v>22</v>
      </c>
      <c r="L2911" s="161">
        <v>125.31200000000001</v>
      </c>
      <c r="M2911" s="161">
        <v>570.31200000000001</v>
      </c>
      <c r="N2911" s="161">
        <v>730</v>
      </c>
      <c r="O2911" s="156" t="str">
        <f t="shared" si="45"/>
        <v>VSP-V48-010</v>
      </c>
    </row>
    <row r="2912" spans="1:15" ht="34.799999999999997">
      <c r="A2912" s="157" t="s">
        <v>8724</v>
      </c>
      <c r="B2912" s="157" t="s">
        <v>8725</v>
      </c>
      <c r="C2912" s="158"/>
      <c r="D2912" s="157" t="s">
        <v>9641</v>
      </c>
      <c r="E2912" s="163" t="s">
        <v>4770</v>
      </c>
      <c r="F2912" s="160" t="s">
        <v>4764</v>
      </c>
      <c r="G2912" s="160" t="s">
        <v>4765</v>
      </c>
      <c r="H2912" s="161">
        <v>360</v>
      </c>
      <c r="I2912" s="162">
        <v>28</v>
      </c>
      <c r="J2912" s="161">
        <v>460.8</v>
      </c>
      <c r="K2912" s="162">
        <v>22</v>
      </c>
      <c r="L2912" s="161">
        <v>101.376</v>
      </c>
      <c r="M2912" s="161">
        <v>461.37599999999998</v>
      </c>
      <c r="N2912" s="161">
        <v>591</v>
      </c>
      <c r="O2912" s="156" t="str">
        <f t="shared" si="45"/>
        <v>VSP-V48-011</v>
      </c>
    </row>
    <row r="2913" spans="1:15" ht="34.799999999999997">
      <c r="A2913" s="157" t="s">
        <v>8726</v>
      </c>
      <c r="B2913" s="157" t="s">
        <v>8727</v>
      </c>
      <c r="C2913" s="158"/>
      <c r="D2913" s="157" t="s">
        <v>9641</v>
      </c>
      <c r="E2913" s="163" t="s">
        <v>4770</v>
      </c>
      <c r="F2913" s="160" t="s">
        <v>4764</v>
      </c>
      <c r="G2913" s="160" t="s">
        <v>4765</v>
      </c>
      <c r="H2913" s="161">
        <v>60</v>
      </c>
      <c r="I2913" s="162">
        <v>28</v>
      </c>
      <c r="J2913" s="161">
        <v>76.8</v>
      </c>
      <c r="K2913" s="162">
        <v>22</v>
      </c>
      <c r="L2913" s="161">
        <v>16.896000000000001</v>
      </c>
      <c r="M2913" s="161">
        <v>76.896000000000001</v>
      </c>
      <c r="N2913" s="161">
        <v>98</v>
      </c>
      <c r="O2913" s="156" t="str">
        <f t="shared" si="45"/>
        <v>VSP-V48-012</v>
      </c>
    </row>
    <row r="2914" spans="1:15" ht="34.799999999999997">
      <c r="A2914" s="157" t="s">
        <v>8728</v>
      </c>
      <c r="B2914" s="157" t="s">
        <v>8729</v>
      </c>
      <c r="C2914" s="158"/>
      <c r="D2914" s="157" t="s">
        <v>9641</v>
      </c>
      <c r="E2914" s="163" t="s">
        <v>4770</v>
      </c>
      <c r="F2914" s="160" t="s">
        <v>4764</v>
      </c>
      <c r="G2914" s="160" t="s">
        <v>4765</v>
      </c>
      <c r="H2914" s="161">
        <v>65</v>
      </c>
      <c r="I2914" s="162">
        <v>28</v>
      </c>
      <c r="J2914" s="161">
        <v>83.2</v>
      </c>
      <c r="K2914" s="162">
        <v>22</v>
      </c>
      <c r="L2914" s="161">
        <v>18.304000000000002</v>
      </c>
      <c r="M2914" s="161">
        <v>83.304000000000002</v>
      </c>
      <c r="N2914" s="161">
        <v>107</v>
      </c>
      <c r="O2914" s="156" t="str">
        <f t="shared" si="45"/>
        <v>VSP-V48-013</v>
      </c>
    </row>
    <row r="2915" spans="1:15" ht="34.799999999999997">
      <c r="A2915" s="157" t="s">
        <v>8730</v>
      </c>
      <c r="B2915" s="157" t="s">
        <v>8731</v>
      </c>
      <c r="C2915" s="158"/>
      <c r="D2915" s="157" t="s">
        <v>9641</v>
      </c>
      <c r="E2915" s="163" t="s">
        <v>4770</v>
      </c>
      <c r="F2915" s="160" t="s">
        <v>4828</v>
      </c>
      <c r="G2915" s="160" t="s">
        <v>4765</v>
      </c>
      <c r="H2915" s="161">
        <v>465</v>
      </c>
      <c r="I2915" s="162">
        <v>28</v>
      </c>
      <c r="J2915" s="161">
        <v>595.20000000000005</v>
      </c>
      <c r="K2915" s="162">
        <v>22</v>
      </c>
      <c r="L2915" s="161">
        <v>130.94400000000002</v>
      </c>
      <c r="M2915" s="161">
        <v>595.94399999999996</v>
      </c>
      <c r="N2915" s="161">
        <v>763</v>
      </c>
      <c r="O2915" s="156" t="str">
        <f t="shared" si="45"/>
        <v>VSP-V48-014</v>
      </c>
    </row>
    <row r="2916" spans="1:15" ht="34.799999999999997">
      <c r="A2916" s="157" t="s">
        <v>8732</v>
      </c>
      <c r="B2916" s="157" t="s">
        <v>8733</v>
      </c>
      <c r="C2916" s="158"/>
      <c r="D2916" s="157" t="s">
        <v>9641</v>
      </c>
      <c r="E2916" s="163" t="s">
        <v>4770</v>
      </c>
      <c r="F2916" s="160" t="s">
        <v>4764</v>
      </c>
      <c r="G2916" s="160" t="s">
        <v>4765</v>
      </c>
      <c r="H2916" s="161">
        <v>100</v>
      </c>
      <c r="I2916" s="162">
        <v>28</v>
      </c>
      <c r="J2916" s="161">
        <v>128</v>
      </c>
      <c r="K2916" s="162">
        <v>22</v>
      </c>
      <c r="L2916" s="161">
        <v>28.16</v>
      </c>
      <c r="M2916" s="161">
        <v>128.16</v>
      </c>
      <c r="N2916" s="161">
        <v>164</v>
      </c>
      <c r="O2916" s="156" t="str">
        <f t="shared" si="45"/>
        <v>VSP-V48-015</v>
      </c>
    </row>
    <row r="2917" spans="1:15" ht="34.799999999999997">
      <c r="A2917" s="157" t="s">
        <v>8734</v>
      </c>
      <c r="B2917" s="157" t="s">
        <v>8735</v>
      </c>
      <c r="C2917" s="158"/>
      <c r="D2917" s="157" t="s">
        <v>9641</v>
      </c>
      <c r="E2917" s="163" t="s">
        <v>4770</v>
      </c>
      <c r="F2917" s="160" t="s">
        <v>4764</v>
      </c>
      <c r="G2917" s="160" t="s">
        <v>4765</v>
      </c>
      <c r="H2917" s="161">
        <v>165</v>
      </c>
      <c r="I2917" s="162">
        <v>28</v>
      </c>
      <c r="J2917" s="161">
        <v>211.20000000000002</v>
      </c>
      <c r="K2917" s="162">
        <v>22</v>
      </c>
      <c r="L2917" s="161">
        <v>46.464000000000006</v>
      </c>
      <c r="M2917" s="161">
        <v>211.464</v>
      </c>
      <c r="N2917" s="161">
        <v>271</v>
      </c>
      <c r="O2917" s="156" t="str">
        <f t="shared" si="45"/>
        <v>VSP-V48-016</v>
      </c>
    </row>
    <row r="2918" spans="1:15" ht="34.799999999999997">
      <c r="A2918" s="157" t="s">
        <v>8736</v>
      </c>
      <c r="B2918" s="157" t="s">
        <v>8737</v>
      </c>
      <c r="C2918" s="158"/>
      <c r="D2918" s="157" t="s">
        <v>9641</v>
      </c>
      <c r="E2918" s="163" t="s">
        <v>4770</v>
      </c>
      <c r="F2918" s="160" t="s">
        <v>4764</v>
      </c>
      <c r="G2918" s="160" t="s">
        <v>4765</v>
      </c>
      <c r="H2918" s="161">
        <v>25</v>
      </c>
      <c r="I2918" s="162">
        <v>28</v>
      </c>
      <c r="J2918" s="161">
        <v>32</v>
      </c>
      <c r="K2918" s="162">
        <v>22</v>
      </c>
      <c r="L2918" s="161">
        <v>7.04</v>
      </c>
      <c r="M2918" s="161">
        <v>32.04</v>
      </c>
      <c r="N2918" s="161">
        <v>41</v>
      </c>
      <c r="O2918" s="156" t="str">
        <f t="shared" si="45"/>
        <v>VSP-V48-017</v>
      </c>
    </row>
    <row r="2919" spans="1:15" ht="34.799999999999997">
      <c r="A2919" s="157" t="s">
        <v>8738</v>
      </c>
      <c r="B2919" s="157" t="s">
        <v>8739</v>
      </c>
      <c r="C2919" s="158"/>
      <c r="D2919" s="157" t="s">
        <v>9641</v>
      </c>
      <c r="E2919" s="163" t="s">
        <v>4770</v>
      </c>
      <c r="F2919" s="160" t="s">
        <v>4828</v>
      </c>
      <c r="G2919" s="160" t="s">
        <v>4765</v>
      </c>
      <c r="H2919" s="161">
        <v>435</v>
      </c>
      <c r="I2919" s="162">
        <v>28</v>
      </c>
      <c r="J2919" s="161">
        <v>556.80000000000007</v>
      </c>
      <c r="K2919" s="162">
        <v>22</v>
      </c>
      <c r="L2919" s="161">
        <v>122.49600000000001</v>
      </c>
      <c r="M2919" s="161">
        <v>557.49599999999998</v>
      </c>
      <c r="N2919" s="161">
        <v>714</v>
      </c>
      <c r="O2919" s="156" t="str">
        <f t="shared" si="45"/>
        <v>VSP-V48-018</v>
      </c>
    </row>
    <row r="2920" spans="1:15" ht="34.799999999999997">
      <c r="A2920" s="157" t="s">
        <v>8740</v>
      </c>
      <c r="B2920" s="157" t="s">
        <v>8741</v>
      </c>
      <c r="C2920" s="158"/>
      <c r="D2920" s="157" t="s">
        <v>9641</v>
      </c>
      <c r="E2920" s="163" t="s">
        <v>4770</v>
      </c>
      <c r="F2920" s="160" t="s">
        <v>4828</v>
      </c>
      <c r="G2920" s="160" t="s">
        <v>4765</v>
      </c>
      <c r="H2920" s="161">
        <v>1060</v>
      </c>
      <c r="I2920" s="162">
        <v>28</v>
      </c>
      <c r="J2920" s="161">
        <v>1357</v>
      </c>
      <c r="K2920" s="162">
        <v>22</v>
      </c>
      <c r="L2920" s="161">
        <v>298.49599999999998</v>
      </c>
      <c r="M2920" s="161">
        <v>1358</v>
      </c>
      <c r="N2920" s="161">
        <v>1739</v>
      </c>
      <c r="O2920" s="156" t="str">
        <f t="shared" si="45"/>
        <v>VSP-V48-019</v>
      </c>
    </row>
    <row r="2921" spans="1:15" ht="34.799999999999997">
      <c r="A2921" s="157" t="s">
        <v>8742</v>
      </c>
      <c r="B2921" s="157" t="s">
        <v>8743</v>
      </c>
      <c r="C2921" s="158"/>
      <c r="D2921" s="157" t="s">
        <v>9641</v>
      </c>
      <c r="E2921" s="163" t="s">
        <v>4770</v>
      </c>
      <c r="F2921" s="160" t="s">
        <v>4764</v>
      </c>
      <c r="G2921" s="160" t="s">
        <v>4765</v>
      </c>
      <c r="H2921" s="161">
        <v>290</v>
      </c>
      <c r="I2921" s="162">
        <v>28</v>
      </c>
      <c r="J2921" s="161">
        <v>371.2</v>
      </c>
      <c r="K2921" s="162">
        <v>22</v>
      </c>
      <c r="L2921" s="161">
        <v>81.664000000000001</v>
      </c>
      <c r="M2921" s="161">
        <v>371.66399999999999</v>
      </c>
      <c r="N2921" s="161">
        <v>476</v>
      </c>
      <c r="O2921" s="156" t="str">
        <f t="shared" si="45"/>
        <v>VSP-V48-020</v>
      </c>
    </row>
    <row r="2922" spans="1:15" ht="34.799999999999997">
      <c r="A2922" s="157" t="s">
        <v>8744</v>
      </c>
      <c r="B2922" s="157" t="s">
        <v>8745</v>
      </c>
      <c r="C2922" s="158"/>
      <c r="D2922" s="157" t="s">
        <v>9641</v>
      </c>
      <c r="E2922" s="163" t="s">
        <v>4770</v>
      </c>
      <c r="F2922" s="160" t="s">
        <v>4764</v>
      </c>
      <c r="G2922" s="160" t="s">
        <v>4765</v>
      </c>
      <c r="H2922" s="161">
        <v>35</v>
      </c>
      <c r="I2922" s="162">
        <v>28</v>
      </c>
      <c r="J2922" s="161">
        <v>44.800000000000004</v>
      </c>
      <c r="K2922" s="162">
        <v>22</v>
      </c>
      <c r="L2922" s="161">
        <v>9.8560000000000016</v>
      </c>
      <c r="M2922" s="161">
        <v>44.856000000000002</v>
      </c>
      <c r="N2922" s="161">
        <v>57</v>
      </c>
      <c r="O2922" s="156" t="str">
        <f t="shared" si="45"/>
        <v>VSP-V48-021</v>
      </c>
    </row>
    <row r="2923" spans="1:15" ht="34.799999999999997">
      <c r="A2923" s="157" t="s">
        <v>8746</v>
      </c>
      <c r="B2923" s="157" t="s">
        <v>8747</v>
      </c>
      <c r="C2923" s="158"/>
      <c r="D2923" s="157" t="s">
        <v>9641</v>
      </c>
      <c r="E2923" s="163" t="s">
        <v>4770</v>
      </c>
      <c r="F2923" s="160" t="s">
        <v>5654</v>
      </c>
      <c r="G2923" s="160" t="s">
        <v>4765</v>
      </c>
      <c r="H2923" s="161">
        <v>6385</v>
      </c>
      <c r="I2923" s="162">
        <v>18</v>
      </c>
      <c r="J2923" s="161">
        <v>7534</v>
      </c>
      <c r="K2923" s="162">
        <v>18</v>
      </c>
      <c r="L2923" s="161">
        <v>1356</v>
      </c>
      <c r="M2923" s="161">
        <v>7741</v>
      </c>
      <c r="N2923" s="161">
        <v>9135</v>
      </c>
      <c r="O2923" s="156" t="str">
        <f t="shared" si="45"/>
        <v>VSP-V48-022</v>
      </c>
    </row>
    <row r="2924" spans="1:15" ht="34.799999999999997">
      <c r="A2924" s="157" t="s">
        <v>8748</v>
      </c>
      <c r="B2924" s="157" t="s">
        <v>8749</v>
      </c>
      <c r="C2924" s="158"/>
      <c r="D2924" s="157" t="s">
        <v>9641</v>
      </c>
      <c r="E2924" s="163" t="s">
        <v>4770</v>
      </c>
      <c r="F2924" s="160" t="s">
        <v>4828</v>
      </c>
      <c r="G2924" s="160" t="s">
        <v>4765</v>
      </c>
      <c r="H2924" s="161">
        <v>3040</v>
      </c>
      <c r="I2924" s="162">
        <v>28</v>
      </c>
      <c r="J2924" s="161">
        <v>3891</v>
      </c>
      <c r="K2924" s="162">
        <v>22</v>
      </c>
      <c r="L2924" s="161">
        <v>856.06400000000008</v>
      </c>
      <c r="M2924" s="161">
        <v>3896</v>
      </c>
      <c r="N2924" s="161">
        <v>4987</v>
      </c>
      <c r="O2924" s="156" t="str">
        <f t="shared" si="45"/>
        <v>VSP-V48-023</v>
      </c>
    </row>
    <row r="2925" spans="1:15" ht="34.799999999999997">
      <c r="A2925" s="157" t="s">
        <v>8750</v>
      </c>
      <c r="B2925" s="157" t="s">
        <v>8751</v>
      </c>
      <c r="C2925" s="158"/>
      <c r="D2925" s="157" t="s">
        <v>9641</v>
      </c>
      <c r="E2925" s="163" t="s">
        <v>4770</v>
      </c>
      <c r="F2925" s="160" t="s">
        <v>4764</v>
      </c>
      <c r="G2925" s="160" t="s">
        <v>4765</v>
      </c>
      <c r="H2925" s="161">
        <v>330</v>
      </c>
      <c r="I2925" s="162">
        <v>28</v>
      </c>
      <c r="J2925" s="161">
        <v>422.40000000000003</v>
      </c>
      <c r="K2925" s="162">
        <v>22</v>
      </c>
      <c r="L2925" s="161">
        <v>92.928000000000011</v>
      </c>
      <c r="M2925" s="161">
        <v>422.928</v>
      </c>
      <c r="N2925" s="161">
        <v>541</v>
      </c>
      <c r="O2925" s="156" t="str">
        <f t="shared" si="45"/>
        <v>VSP-V48-024</v>
      </c>
    </row>
    <row r="2926" spans="1:15" ht="34.799999999999997">
      <c r="A2926" s="157" t="s">
        <v>8752</v>
      </c>
      <c r="B2926" s="157" t="s">
        <v>8753</v>
      </c>
      <c r="C2926" s="158"/>
      <c r="D2926" s="157" t="s">
        <v>9641</v>
      </c>
      <c r="E2926" s="163" t="s">
        <v>4770</v>
      </c>
      <c r="F2926" s="160" t="s">
        <v>4828</v>
      </c>
      <c r="G2926" s="160" t="s">
        <v>4765</v>
      </c>
      <c r="H2926" s="161">
        <v>925</v>
      </c>
      <c r="I2926" s="162">
        <v>28</v>
      </c>
      <c r="J2926" s="161">
        <v>1184</v>
      </c>
      <c r="K2926" s="162">
        <v>22</v>
      </c>
      <c r="L2926" s="161">
        <v>260.48</v>
      </c>
      <c r="M2926" s="161">
        <v>1185</v>
      </c>
      <c r="N2926" s="161">
        <v>1517</v>
      </c>
      <c r="O2926" s="156" t="str">
        <f t="shared" si="45"/>
        <v>VSP-V48-025</v>
      </c>
    </row>
    <row r="2927" spans="1:15" ht="34.799999999999997">
      <c r="A2927" s="157" t="s">
        <v>8754</v>
      </c>
      <c r="B2927" s="157" t="s">
        <v>8755</v>
      </c>
      <c r="C2927" s="158"/>
      <c r="D2927" s="157" t="s">
        <v>9641</v>
      </c>
      <c r="E2927" s="163" t="s">
        <v>4770</v>
      </c>
      <c r="F2927" s="160" t="s">
        <v>4764</v>
      </c>
      <c r="G2927" s="160" t="s">
        <v>4765</v>
      </c>
      <c r="H2927" s="161">
        <v>130</v>
      </c>
      <c r="I2927" s="162">
        <v>28</v>
      </c>
      <c r="J2927" s="161">
        <v>166.4</v>
      </c>
      <c r="K2927" s="162">
        <v>22</v>
      </c>
      <c r="L2927" s="161">
        <v>36.608000000000004</v>
      </c>
      <c r="M2927" s="161">
        <v>166.608</v>
      </c>
      <c r="N2927" s="161">
        <v>213</v>
      </c>
      <c r="O2927" s="156" t="str">
        <f t="shared" si="45"/>
        <v>VSP-V48-026</v>
      </c>
    </row>
    <row r="2928" spans="1:15" ht="34.799999999999997">
      <c r="A2928" s="157" t="s">
        <v>8756</v>
      </c>
      <c r="B2928" s="157" t="s">
        <v>8757</v>
      </c>
      <c r="C2928" s="158"/>
      <c r="D2928" s="157" t="s">
        <v>9641</v>
      </c>
      <c r="E2928" s="163" t="s">
        <v>4770</v>
      </c>
      <c r="F2928" s="160" t="s">
        <v>4764</v>
      </c>
      <c r="G2928" s="160" t="s">
        <v>4765</v>
      </c>
      <c r="H2928" s="161">
        <v>60</v>
      </c>
      <c r="I2928" s="162">
        <v>28</v>
      </c>
      <c r="J2928" s="161">
        <v>76.8</v>
      </c>
      <c r="K2928" s="162">
        <v>22</v>
      </c>
      <c r="L2928" s="161">
        <v>16.896000000000001</v>
      </c>
      <c r="M2928" s="161">
        <v>76.896000000000001</v>
      </c>
      <c r="N2928" s="161">
        <v>98</v>
      </c>
      <c r="O2928" s="156" t="str">
        <f t="shared" si="45"/>
        <v>VSP-V48-027</v>
      </c>
    </row>
    <row r="2929" spans="1:15" ht="34.799999999999997">
      <c r="A2929" s="157" t="s">
        <v>8758</v>
      </c>
      <c r="B2929" s="157" t="s">
        <v>8759</v>
      </c>
      <c r="C2929" s="158"/>
      <c r="D2929" s="157" t="s">
        <v>9641</v>
      </c>
      <c r="E2929" s="163" t="s">
        <v>4770</v>
      </c>
      <c r="F2929" s="160" t="s">
        <v>4764</v>
      </c>
      <c r="G2929" s="160" t="s">
        <v>4765</v>
      </c>
      <c r="H2929" s="161">
        <v>90</v>
      </c>
      <c r="I2929" s="162">
        <v>18</v>
      </c>
      <c r="J2929" s="161">
        <v>106.19999999999999</v>
      </c>
      <c r="K2929" s="162">
        <v>22</v>
      </c>
      <c r="L2929" s="161">
        <v>23.363999999999997</v>
      </c>
      <c r="M2929" s="161">
        <v>113.364</v>
      </c>
      <c r="N2929" s="161">
        <v>134</v>
      </c>
      <c r="O2929" s="156" t="str">
        <f t="shared" si="45"/>
        <v>VSP-V48-028</v>
      </c>
    </row>
    <row r="2930" spans="1:15" ht="34.799999999999997">
      <c r="A2930" s="157" t="s">
        <v>8760</v>
      </c>
      <c r="B2930" s="157" t="s">
        <v>8761</v>
      </c>
      <c r="C2930" s="158"/>
      <c r="D2930" s="157" t="s">
        <v>9641</v>
      </c>
      <c r="E2930" s="163" t="s">
        <v>4770</v>
      </c>
      <c r="F2930" s="160" t="s">
        <v>4764</v>
      </c>
      <c r="G2930" s="160" t="s">
        <v>4765</v>
      </c>
      <c r="H2930" s="161">
        <v>90</v>
      </c>
      <c r="I2930" s="162">
        <v>18</v>
      </c>
      <c r="J2930" s="161">
        <v>106.19999999999999</v>
      </c>
      <c r="K2930" s="162">
        <v>22</v>
      </c>
      <c r="L2930" s="161">
        <v>23.363999999999997</v>
      </c>
      <c r="M2930" s="161">
        <v>113.364</v>
      </c>
      <c r="N2930" s="161">
        <v>134</v>
      </c>
      <c r="O2930" s="156" t="str">
        <f t="shared" si="45"/>
        <v>VSP-V48-029</v>
      </c>
    </row>
    <row r="2931" spans="1:15" ht="34.799999999999997">
      <c r="A2931" s="157" t="s">
        <v>8762</v>
      </c>
      <c r="B2931" s="157" t="s">
        <v>8763</v>
      </c>
      <c r="C2931" s="158"/>
      <c r="D2931" s="157" t="s">
        <v>9641</v>
      </c>
      <c r="E2931" s="163" t="s">
        <v>4770</v>
      </c>
      <c r="F2931" s="160" t="s">
        <v>4764</v>
      </c>
      <c r="G2931" s="160" t="s">
        <v>4765</v>
      </c>
      <c r="H2931" s="161">
        <v>285</v>
      </c>
      <c r="I2931" s="162">
        <v>18</v>
      </c>
      <c r="J2931" s="161">
        <v>336.29999999999995</v>
      </c>
      <c r="K2931" s="162">
        <v>22</v>
      </c>
      <c r="L2931" s="161">
        <v>73.98599999999999</v>
      </c>
      <c r="M2931" s="161">
        <v>358.98599999999999</v>
      </c>
      <c r="N2931" s="161">
        <v>424</v>
      </c>
      <c r="O2931" s="156" t="str">
        <f t="shared" si="45"/>
        <v>VSP-V48-030</v>
      </c>
    </row>
    <row r="2932" spans="1:15" ht="34.799999999999997">
      <c r="A2932" s="157" t="s">
        <v>8764</v>
      </c>
      <c r="B2932" s="157" t="s">
        <v>8765</v>
      </c>
      <c r="C2932" s="158"/>
      <c r="D2932" s="157" t="s">
        <v>9641</v>
      </c>
      <c r="E2932" s="163" t="s">
        <v>4770</v>
      </c>
      <c r="F2932" s="160" t="s">
        <v>4764</v>
      </c>
      <c r="G2932" s="160" t="s">
        <v>4765</v>
      </c>
      <c r="H2932" s="161">
        <v>375</v>
      </c>
      <c r="I2932" s="162">
        <v>18</v>
      </c>
      <c r="J2932" s="161">
        <v>442.5</v>
      </c>
      <c r="K2932" s="162">
        <v>22</v>
      </c>
      <c r="L2932" s="161">
        <v>97.35</v>
      </c>
      <c r="M2932" s="161">
        <v>472.35</v>
      </c>
      <c r="N2932" s="161">
        <v>557</v>
      </c>
      <c r="O2932" s="156" t="str">
        <f t="shared" si="45"/>
        <v>VSP-V48-031</v>
      </c>
    </row>
    <row r="2933" spans="1:15" ht="34.799999999999997">
      <c r="A2933" s="157" t="s">
        <v>8766</v>
      </c>
      <c r="B2933" s="157" t="s">
        <v>8767</v>
      </c>
      <c r="C2933" s="158"/>
      <c r="D2933" s="157" t="s">
        <v>9641</v>
      </c>
      <c r="E2933" s="163" t="s">
        <v>4770</v>
      </c>
      <c r="F2933" s="160" t="s">
        <v>4764</v>
      </c>
      <c r="G2933" s="160" t="s">
        <v>4765</v>
      </c>
      <c r="H2933" s="161">
        <v>100</v>
      </c>
      <c r="I2933" s="162">
        <v>28</v>
      </c>
      <c r="J2933" s="161">
        <v>128</v>
      </c>
      <c r="K2933" s="162">
        <v>22</v>
      </c>
      <c r="L2933" s="161">
        <v>28.16</v>
      </c>
      <c r="M2933" s="161">
        <v>128.16</v>
      </c>
      <c r="N2933" s="161">
        <v>164</v>
      </c>
      <c r="O2933" s="156" t="str">
        <f t="shared" si="45"/>
        <v>VSP-V48-032</v>
      </c>
    </row>
    <row r="2934" spans="1:15" ht="34.799999999999997">
      <c r="A2934" s="157" t="s">
        <v>8768</v>
      </c>
      <c r="B2934" s="157" t="s">
        <v>8769</v>
      </c>
      <c r="C2934" s="158"/>
      <c r="D2934" s="157" t="s">
        <v>9641</v>
      </c>
      <c r="E2934" s="163" t="s">
        <v>4770</v>
      </c>
      <c r="F2934" s="160" t="s">
        <v>4828</v>
      </c>
      <c r="G2934" s="160" t="s">
        <v>4765</v>
      </c>
      <c r="H2934" s="161">
        <v>545</v>
      </c>
      <c r="I2934" s="162">
        <v>28</v>
      </c>
      <c r="J2934" s="161">
        <v>697.6</v>
      </c>
      <c r="K2934" s="162">
        <v>22</v>
      </c>
      <c r="L2934" s="161">
        <v>153.47200000000001</v>
      </c>
      <c r="M2934" s="161">
        <v>698.47199999999998</v>
      </c>
      <c r="N2934" s="161">
        <v>894</v>
      </c>
      <c r="O2934" s="156" t="str">
        <f t="shared" si="45"/>
        <v>VSP-V48-033</v>
      </c>
    </row>
    <row r="2935" spans="1:15" ht="34.799999999999997">
      <c r="A2935" s="157" t="s">
        <v>8770</v>
      </c>
      <c r="B2935" s="157" t="s">
        <v>8771</v>
      </c>
      <c r="C2935" s="158"/>
      <c r="D2935" s="157" t="s">
        <v>9641</v>
      </c>
      <c r="E2935" s="163" t="s">
        <v>4770</v>
      </c>
      <c r="F2935" s="160" t="s">
        <v>4764</v>
      </c>
      <c r="G2935" s="160" t="s">
        <v>4765</v>
      </c>
      <c r="H2935" s="161">
        <v>110</v>
      </c>
      <c r="I2935" s="162">
        <v>28</v>
      </c>
      <c r="J2935" s="161">
        <v>140.80000000000001</v>
      </c>
      <c r="K2935" s="162">
        <v>22</v>
      </c>
      <c r="L2935" s="161">
        <v>30.976000000000003</v>
      </c>
      <c r="M2935" s="161">
        <v>140.976</v>
      </c>
      <c r="N2935" s="161">
        <v>180</v>
      </c>
      <c r="O2935" s="156" t="str">
        <f t="shared" si="45"/>
        <v>VSP-V48-034</v>
      </c>
    </row>
    <row r="2936" spans="1:15" ht="34.799999999999997">
      <c r="A2936" s="157" t="s">
        <v>8772</v>
      </c>
      <c r="B2936" s="157" t="s">
        <v>8773</v>
      </c>
      <c r="C2936" s="158"/>
      <c r="D2936" s="157" t="s">
        <v>9641</v>
      </c>
      <c r="E2936" s="163" t="s">
        <v>4770</v>
      </c>
      <c r="F2936" s="160" t="s">
        <v>4764</v>
      </c>
      <c r="G2936" s="160" t="s">
        <v>4765</v>
      </c>
      <c r="H2936" s="161">
        <v>90</v>
      </c>
      <c r="I2936" s="162">
        <v>28</v>
      </c>
      <c r="J2936" s="161">
        <v>115.2</v>
      </c>
      <c r="K2936" s="162">
        <v>22</v>
      </c>
      <c r="L2936" s="161">
        <v>25.344000000000001</v>
      </c>
      <c r="M2936" s="161">
        <v>115.34399999999999</v>
      </c>
      <c r="N2936" s="161">
        <v>148</v>
      </c>
      <c r="O2936" s="156" t="str">
        <f t="shared" si="45"/>
        <v>VSP-V48-035</v>
      </c>
    </row>
    <row r="2937" spans="1:15" ht="34.799999999999997">
      <c r="A2937" s="157" t="s">
        <v>8774</v>
      </c>
      <c r="B2937" s="157" t="s">
        <v>8775</v>
      </c>
      <c r="C2937" s="158"/>
      <c r="D2937" s="157" t="s">
        <v>9641</v>
      </c>
      <c r="E2937" s="163" t="s">
        <v>4770</v>
      </c>
      <c r="F2937" s="160" t="s">
        <v>4764</v>
      </c>
      <c r="G2937" s="160" t="s">
        <v>4765</v>
      </c>
      <c r="H2937" s="161">
        <v>90</v>
      </c>
      <c r="I2937" s="162">
        <v>28</v>
      </c>
      <c r="J2937" s="161">
        <v>115.2</v>
      </c>
      <c r="K2937" s="162">
        <v>22</v>
      </c>
      <c r="L2937" s="161">
        <v>25.344000000000001</v>
      </c>
      <c r="M2937" s="161">
        <v>115.34399999999999</v>
      </c>
      <c r="N2937" s="161">
        <v>148</v>
      </c>
      <c r="O2937" s="156" t="str">
        <f t="shared" si="45"/>
        <v>VSP-V48-036</v>
      </c>
    </row>
    <row r="2938" spans="1:15" ht="34.799999999999997">
      <c r="A2938" s="157" t="s">
        <v>8776</v>
      </c>
      <c r="B2938" s="157" t="s">
        <v>8777</v>
      </c>
      <c r="C2938" s="158"/>
      <c r="D2938" s="157" t="s">
        <v>9641</v>
      </c>
      <c r="E2938" s="163" t="s">
        <v>4770</v>
      </c>
      <c r="F2938" s="160" t="s">
        <v>4764</v>
      </c>
      <c r="G2938" s="160" t="s">
        <v>4765</v>
      </c>
      <c r="H2938" s="161">
        <v>90</v>
      </c>
      <c r="I2938" s="162">
        <v>28</v>
      </c>
      <c r="J2938" s="161">
        <v>115.2</v>
      </c>
      <c r="K2938" s="162">
        <v>22</v>
      </c>
      <c r="L2938" s="161">
        <v>25.344000000000001</v>
      </c>
      <c r="M2938" s="161">
        <v>115.34399999999999</v>
      </c>
      <c r="N2938" s="161">
        <v>148</v>
      </c>
      <c r="O2938" s="156" t="str">
        <f t="shared" si="45"/>
        <v>VSP-V48-037</v>
      </c>
    </row>
    <row r="2939" spans="1:15" ht="34.799999999999997">
      <c r="A2939" s="157" t="s">
        <v>8778</v>
      </c>
      <c r="B2939" s="157" t="s">
        <v>8779</v>
      </c>
      <c r="C2939" s="158"/>
      <c r="D2939" s="157" t="s">
        <v>9641</v>
      </c>
      <c r="E2939" s="163" t="s">
        <v>4770</v>
      </c>
      <c r="F2939" s="160" t="s">
        <v>4764</v>
      </c>
      <c r="G2939" s="160" t="s">
        <v>4765</v>
      </c>
      <c r="H2939" s="161">
        <v>90</v>
      </c>
      <c r="I2939" s="162">
        <v>28</v>
      </c>
      <c r="J2939" s="161">
        <v>115.2</v>
      </c>
      <c r="K2939" s="162">
        <v>22</v>
      </c>
      <c r="L2939" s="161">
        <v>25.344000000000001</v>
      </c>
      <c r="M2939" s="161">
        <v>115.34399999999999</v>
      </c>
      <c r="N2939" s="161">
        <v>148</v>
      </c>
      <c r="O2939" s="156" t="str">
        <f t="shared" si="45"/>
        <v>VSP-V48-038</v>
      </c>
    </row>
    <row r="2940" spans="1:15" ht="34.799999999999997">
      <c r="A2940" s="157" t="s">
        <v>8780</v>
      </c>
      <c r="B2940" s="157" t="s">
        <v>8781</v>
      </c>
      <c r="C2940" s="158"/>
      <c r="D2940" s="157" t="s">
        <v>9641</v>
      </c>
      <c r="E2940" s="163" t="s">
        <v>4770</v>
      </c>
      <c r="F2940" s="160" t="s">
        <v>4764</v>
      </c>
      <c r="G2940" s="160" t="s">
        <v>4765</v>
      </c>
      <c r="H2940" s="161">
        <v>90</v>
      </c>
      <c r="I2940" s="162">
        <v>28</v>
      </c>
      <c r="J2940" s="161">
        <v>115.2</v>
      </c>
      <c r="K2940" s="162">
        <v>22</v>
      </c>
      <c r="L2940" s="161">
        <v>25.344000000000001</v>
      </c>
      <c r="M2940" s="161">
        <v>115.34399999999999</v>
      </c>
      <c r="N2940" s="161">
        <v>148</v>
      </c>
      <c r="O2940" s="156" t="str">
        <f t="shared" si="45"/>
        <v>VSP-V48-039</v>
      </c>
    </row>
    <row r="2941" spans="1:15" ht="34.799999999999997">
      <c r="A2941" s="157" t="s">
        <v>8782</v>
      </c>
      <c r="B2941" s="157" t="s">
        <v>8783</v>
      </c>
      <c r="C2941" s="158"/>
      <c r="D2941" s="157" t="s">
        <v>9641</v>
      </c>
      <c r="E2941" s="163" t="s">
        <v>4770</v>
      </c>
      <c r="F2941" s="160" t="s">
        <v>4764</v>
      </c>
      <c r="G2941" s="160" t="s">
        <v>4765</v>
      </c>
      <c r="H2941" s="161">
        <v>390</v>
      </c>
      <c r="I2941" s="162">
        <v>28</v>
      </c>
      <c r="J2941" s="161">
        <v>499.2</v>
      </c>
      <c r="K2941" s="162">
        <v>22</v>
      </c>
      <c r="L2941" s="161">
        <v>109.824</v>
      </c>
      <c r="M2941" s="161">
        <v>499.82400000000001</v>
      </c>
      <c r="N2941" s="161">
        <v>640</v>
      </c>
      <c r="O2941" s="156" t="str">
        <f t="shared" si="45"/>
        <v>VSP-V48-040</v>
      </c>
    </row>
    <row r="2942" spans="1:15" ht="34.799999999999997">
      <c r="A2942" s="157" t="s">
        <v>8784</v>
      </c>
      <c r="B2942" s="157" t="s">
        <v>8785</v>
      </c>
      <c r="C2942" s="158"/>
      <c r="D2942" s="157" t="s">
        <v>9641</v>
      </c>
      <c r="E2942" s="163" t="s">
        <v>4770</v>
      </c>
      <c r="F2942" s="160" t="s">
        <v>4764</v>
      </c>
      <c r="G2942" s="160" t="s">
        <v>4765</v>
      </c>
      <c r="H2942" s="161">
        <v>60</v>
      </c>
      <c r="I2942" s="162">
        <v>28</v>
      </c>
      <c r="J2942" s="161">
        <v>76.8</v>
      </c>
      <c r="K2942" s="162">
        <v>22</v>
      </c>
      <c r="L2942" s="161">
        <v>16.896000000000001</v>
      </c>
      <c r="M2942" s="161">
        <v>76.896000000000001</v>
      </c>
      <c r="N2942" s="161">
        <v>98</v>
      </c>
      <c r="O2942" s="156" t="str">
        <f t="shared" si="45"/>
        <v>VSP-V48-041</v>
      </c>
    </row>
    <row r="2943" spans="1:15" ht="34.799999999999997">
      <c r="A2943" s="157" t="s">
        <v>8786</v>
      </c>
      <c r="B2943" s="157" t="s">
        <v>8787</v>
      </c>
      <c r="C2943" s="158"/>
      <c r="D2943" s="157" t="s">
        <v>9641</v>
      </c>
      <c r="E2943" s="163" t="s">
        <v>4770</v>
      </c>
      <c r="F2943" s="160" t="s">
        <v>4828</v>
      </c>
      <c r="G2943" s="160" t="s">
        <v>4765</v>
      </c>
      <c r="H2943" s="161">
        <v>745</v>
      </c>
      <c r="I2943" s="162">
        <v>28</v>
      </c>
      <c r="J2943" s="161">
        <v>953.6</v>
      </c>
      <c r="K2943" s="162">
        <v>22</v>
      </c>
      <c r="L2943" s="161">
        <v>209.792</v>
      </c>
      <c r="M2943" s="161">
        <v>954.79200000000003</v>
      </c>
      <c r="N2943" s="161">
        <v>1222</v>
      </c>
      <c r="O2943" s="156" t="str">
        <f t="shared" si="45"/>
        <v>VSP-V48-042</v>
      </c>
    </row>
    <row r="2944" spans="1:15" ht="34.799999999999997">
      <c r="A2944" s="157" t="s">
        <v>8788</v>
      </c>
      <c r="B2944" s="157" t="s">
        <v>8789</v>
      </c>
      <c r="C2944" s="158"/>
      <c r="D2944" s="157" t="s">
        <v>9641</v>
      </c>
      <c r="E2944" s="163" t="s">
        <v>4770</v>
      </c>
      <c r="F2944" s="160" t="s">
        <v>4764</v>
      </c>
      <c r="G2944" s="160" t="s">
        <v>4765</v>
      </c>
      <c r="H2944" s="161">
        <v>155</v>
      </c>
      <c r="I2944" s="162">
        <v>28</v>
      </c>
      <c r="J2944" s="161">
        <v>198.4</v>
      </c>
      <c r="K2944" s="162">
        <v>22</v>
      </c>
      <c r="L2944" s="161">
        <v>43.648000000000003</v>
      </c>
      <c r="M2944" s="161">
        <v>198.648</v>
      </c>
      <c r="N2944" s="161">
        <v>254</v>
      </c>
      <c r="O2944" s="156" t="str">
        <f t="shared" si="45"/>
        <v>VSP-V48-043</v>
      </c>
    </row>
    <row r="2945" spans="1:15" ht="34.799999999999997">
      <c r="A2945" s="157" t="s">
        <v>8790</v>
      </c>
      <c r="B2945" s="157" t="s">
        <v>8791</v>
      </c>
      <c r="C2945" s="158"/>
      <c r="D2945" s="157" t="s">
        <v>9641</v>
      </c>
      <c r="E2945" s="163" t="s">
        <v>4770</v>
      </c>
      <c r="F2945" s="160" t="s">
        <v>4764</v>
      </c>
      <c r="G2945" s="160" t="s">
        <v>4765</v>
      </c>
      <c r="H2945" s="161">
        <v>80</v>
      </c>
      <c r="I2945" s="162">
        <v>28</v>
      </c>
      <c r="J2945" s="161">
        <v>102.4</v>
      </c>
      <c r="K2945" s="162">
        <v>22</v>
      </c>
      <c r="L2945" s="161">
        <v>22.528000000000002</v>
      </c>
      <c r="M2945" s="161">
        <v>102.52800000000001</v>
      </c>
      <c r="N2945" s="161">
        <v>131</v>
      </c>
      <c r="O2945" s="156" t="str">
        <f t="shared" si="45"/>
        <v>VSP-V48-044</v>
      </c>
    </row>
    <row r="2946" spans="1:15" ht="34.799999999999997">
      <c r="A2946" s="157" t="s">
        <v>8792</v>
      </c>
      <c r="B2946" s="157" t="s">
        <v>8793</v>
      </c>
      <c r="C2946" s="158"/>
      <c r="D2946" s="157" t="s">
        <v>9641</v>
      </c>
      <c r="E2946" s="163" t="s">
        <v>4770</v>
      </c>
      <c r="F2946" s="160" t="s">
        <v>4764</v>
      </c>
      <c r="G2946" s="160" t="s">
        <v>4765</v>
      </c>
      <c r="H2946" s="161">
        <v>155</v>
      </c>
      <c r="I2946" s="162">
        <v>28</v>
      </c>
      <c r="J2946" s="161">
        <v>198.4</v>
      </c>
      <c r="K2946" s="162">
        <v>22</v>
      </c>
      <c r="L2946" s="161">
        <v>43.648000000000003</v>
      </c>
      <c r="M2946" s="161">
        <v>198.648</v>
      </c>
      <c r="N2946" s="161">
        <v>254</v>
      </c>
      <c r="O2946" s="156" t="str">
        <f t="shared" ref="O2946:O3009" si="46">VLOOKUP(A2946,Old,1,FALSE)</f>
        <v>VSP-V48-046</v>
      </c>
    </row>
    <row r="2947" spans="1:15" ht="34.799999999999997">
      <c r="A2947" s="157" t="s">
        <v>8794</v>
      </c>
      <c r="B2947" s="157" t="s">
        <v>8795</v>
      </c>
      <c r="C2947" s="158"/>
      <c r="D2947" s="157" t="s">
        <v>9641</v>
      </c>
      <c r="E2947" s="163" t="s">
        <v>4770</v>
      </c>
      <c r="F2947" s="160" t="s">
        <v>4764</v>
      </c>
      <c r="G2947" s="160" t="s">
        <v>4765</v>
      </c>
      <c r="H2947" s="161">
        <v>120</v>
      </c>
      <c r="I2947" s="162">
        <v>28</v>
      </c>
      <c r="J2947" s="161">
        <v>153.6</v>
      </c>
      <c r="K2947" s="162">
        <v>22</v>
      </c>
      <c r="L2947" s="161">
        <v>33.792000000000002</v>
      </c>
      <c r="M2947" s="161">
        <v>153.792</v>
      </c>
      <c r="N2947" s="161">
        <v>197</v>
      </c>
      <c r="O2947" s="156" t="str">
        <f t="shared" si="46"/>
        <v>VSP-V48-047</v>
      </c>
    </row>
    <row r="2948" spans="1:15" ht="34.799999999999997">
      <c r="A2948" s="157" t="s">
        <v>8796</v>
      </c>
      <c r="B2948" s="157" t="s">
        <v>8797</v>
      </c>
      <c r="C2948" s="158"/>
      <c r="D2948" s="157" t="s">
        <v>9641</v>
      </c>
      <c r="E2948" s="163" t="s">
        <v>4770</v>
      </c>
      <c r="F2948" s="160" t="s">
        <v>4764</v>
      </c>
      <c r="G2948" s="160" t="s">
        <v>4765</v>
      </c>
      <c r="H2948" s="161">
        <v>100</v>
      </c>
      <c r="I2948" s="162">
        <v>28</v>
      </c>
      <c r="J2948" s="161">
        <v>128</v>
      </c>
      <c r="K2948" s="162">
        <v>22</v>
      </c>
      <c r="L2948" s="161">
        <v>28.16</v>
      </c>
      <c r="M2948" s="161">
        <v>128.16</v>
      </c>
      <c r="N2948" s="161">
        <v>164</v>
      </c>
      <c r="O2948" s="156" t="str">
        <f t="shared" si="46"/>
        <v>VSP-V48-048</v>
      </c>
    </row>
    <row r="2949" spans="1:15" ht="34.799999999999997">
      <c r="A2949" s="157" t="s">
        <v>8798</v>
      </c>
      <c r="B2949" s="157" t="s">
        <v>8799</v>
      </c>
      <c r="C2949" s="158"/>
      <c r="D2949" s="157" t="s">
        <v>9641</v>
      </c>
      <c r="E2949" s="163" t="s">
        <v>4770</v>
      </c>
      <c r="F2949" s="160" t="s">
        <v>4764</v>
      </c>
      <c r="G2949" s="160" t="s">
        <v>4765</v>
      </c>
      <c r="H2949" s="161">
        <v>60</v>
      </c>
      <c r="I2949" s="162">
        <v>28</v>
      </c>
      <c r="J2949" s="161">
        <v>76.8</v>
      </c>
      <c r="K2949" s="162">
        <v>22</v>
      </c>
      <c r="L2949" s="161">
        <v>16.896000000000001</v>
      </c>
      <c r="M2949" s="161">
        <v>76.896000000000001</v>
      </c>
      <c r="N2949" s="161">
        <v>98</v>
      </c>
      <c r="O2949" s="156" t="str">
        <f t="shared" si="46"/>
        <v>VSP-V48-049</v>
      </c>
    </row>
    <row r="2950" spans="1:15" ht="34.799999999999997">
      <c r="A2950" s="157" t="s">
        <v>8800</v>
      </c>
      <c r="B2950" s="157" t="s">
        <v>8801</v>
      </c>
      <c r="C2950" s="158"/>
      <c r="D2950" s="157" t="s">
        <v>9641</v>
      </c>
      <c r="E2950" s="163" t="s">
        <v>4770</v>
      </c>
      <c r="F2950" s="160" t="s">
        <v>4764</v>
      </c>
      <c r="G2950" s="160" t="s">
        <v>4765</v>
      </c>
      <c r="H2950" s="161">
        <v>60</v>
      </c>
      <c r="I2950" s="162">
        <v>28</v>
      </c>
      <c r="J2950" s="161">
        <v>76.8</v>
      </c>
      <c r="K2950" s="162">
        <v>22</v>
      </c>
      <c r="L2950" s="161">
        <v>16.896000000000001</v>
      </c>
      <c r="M2950" s="161">
        <v>76.896000000000001</v>
      </c>
      <c r="N2950" s="161">
        <v>98</v>
      </c>
      <c r="O2950" s="156" t="str">
        <f t="shared" si="46"/>
        <v>VSP-V48-050</v>
      </c>
    </row>
    <row r="2951" spans="1:15" ht="34.799999999999997">
      <c r="A2951" s="157" t="s">
        <v>8802</v>
      </c>
      <c r="B2951" s="157" t="s">
        <v>8803</v>
      </c>
      <c r="C2951" s="158"/>
      <c r="D2951" s="157" t="s">
        <v>9641</v>
      </c>
      <c r="E2951" s="163" t="s">
        <v>4770</v>
      </c>
      <c r="F2951" s="160" t="s">
        <v>4764</v>
      </c>
      <c r="G2951" s="160" t="s">
        <v>4765</v>
      </c>
      <c r="H2951" s="161">
        <v>15</v>
      </c>
      <c r="I2951" s="162">
        <v>28</v>
      </c>
      <c r="J2951" s="161">
        <v>19.2</v>
      </c>
      <c r="K2951" s="162">
        <v>22</v>
      </c>
      <c r="L2951" s="161">
        <v>4.2240000000000002</v>
      </c>
      <c r="M2951" s="161">
        <v>19.224</v>
      </c>
      <c r="N2951" s="161">
        <v>25</v>
      </c>
      <c r="O2951" s="156" t="str">
        <f t="shared" si="46"/>
        <v>VSP-V48-051</v>
      </c>
    </row>
    <row r="2952" spans="1:15" ht="34.799999999999997">
      <c r="A2952" s="157" t="s">
        <v>8804</v>
      </c>
      <c r="B2952" s="157" t="s">
        <v>8805</v>
      </c>
      <c r="C2952" s="158"/>
      <c r="D2952" s="157" t="s">
        <v>9641</v>
      </c>
      <c r="E2952" s="163" t="s">
        <v>4770</v>
      </c>
      <c r="F2952" s="160" t="s">
        <v>4764</v>
      </c>
      <c r="G2952" s="160" t="s">
        <v>4765</v>
      </c>
      <c r="H2952" s="161">
        <v>80</v>
      </c>
      <c r="I2952" s="162">
        <v>28</v>
      </c>
      <c r="J2952" s="161">
        <v>102.4</v>
      </c>
      <c r="K2952" s="162">
        <v>22</v>
      </c>
      <c r="L2952" s="161">
        <v>22.528000000000002</v>
      </c>
      <c r="M2952" s="161">
        <v>102.52800000000001</v>
      </c>
      <c r="N2952" s="161">
        <v>131</v>
      </c>
      <c r="O2952" s="156" t="str">
        <f t="shared" si="46"/>
        <v>VSP-V48-052</v>
      </c>
    </row>
    <row r="2953" spans="1:15" ht="34.799999999999997">
      <c r="A2953" s="157" t="s">
        <v>8806</v>
      </c>
      <c r="B2953" s="157" t="s">
        <v>8807</v>
      </c>
      <c r="C2953" s="158"/>
      <c r="D2953" s="157" t="s">
        <v>9641</v>
      </c>
      <c r="E2953" s="163" t="s">
        <v>4770</v>
      </c>
      <c r="F2953" s="160" t="s">
        <v>4764</v>
      </c>
      <c r="G2953" s="160" t="s">
        <v>4765</v>
      </c>
      <c r="H2953" s="161">
        <v>310</v>
      </c>
      <c r="I2953" s="162">
        <v>28</v>
      </c>
      <c r="J2953" s="161">
        <v>396.8</v>
      </c>
      <c r="K2953" s="162">
        <v>22</v>
      </c>
      <c r="L2953" s="161">
        <v>87.296000000000006</v>
      </c>
      <c r="M2953" s="161">
        <v>397.29599999999999</v>
      </c>
      <c r="N2953" s="161">
        <v>509</v>
      </c>
      <c r="O2953" s="156" t="str">
        <f t="shared" si="46"/>
        <v>VSP-V48-053</v>
      </c>
    </row>
    <row r="2954" spans="1:15" ht="34.799999999999997">
      <c r="A2954" s="157" t="s">
        <v>8808</v>
      </c>
      <c r="B2954" s="157" t="s">
        <v>8809</v>
      </c>
      <c r="C2954" s="158"/>
      <c r="D2954" s="157" t="s">
        <v>9641</v>
      </c>
      <c r="E2954" s="163" t="s">
        <v>4770</v>
      </c>
      <c r="F2954" s="160" t="s">
        <v>4764</v>
      </c>
      <c r="G2954" s="160" t="s">
        <v>4765</v>
      </c>
      <c r="H2954" s="161">
        <v>300</v>
      </c>
      <c r="I2954" s="162">
        <v>28</v>
      </c>
      <c r="J2954" s="161">
        <v>384</v>
      </c>
      <c r="K2954" s="162">
        <v>22</v>
      </c>
      <c r="L2954" s="161">
        <v>84.48</v>
      </c>
      <c r="M2954" s="161">
        <v>384.48</v>
      </c>
      <c r="N2954" s="161">
        <v>492</v>
      </c>
      <c r="O2954" s="156" t="str">
        <f t="shared" si="46"/>
        <v>VSP-V48-054</v>
      </c>
    </row>
    <row r="2955" spans="1:15" ht="34.799999999999997">
      <c r="A2955" s="157" t="s">
        <v>8810</v>
      </c>
      <c r="B2955" s="157" t="s">
        <v>8811</v>
      </c>
      <c r="C2955" s="158"/>
      <c r="D2955" s="157" t="s">
        <v>9641</v>
      </c>
      <c r="E2955" s="163" t="s">
        <v>4770</v>
      </c>
      <c r="F2955" s="160" t="s">
        <v>4764</v>
      </c>
      <c r="G2955" s="160" t="s">
        <v>4765</v>
      </c>
      <c r="H2955" s="161">
        <v>310</v>
      </c>
      <c r="I2955" s="162">
        <v>28</v>
      </c>
      <c r="J2955" s="161">
        <v>396.8</v>
      </c>
      <c r="K2955" s="162">
        <v>22</v>
      </c>
      <c r="L2955" s="161">
        <v>87.296000000000006</v>
      </c>
      <c r="M2955" s="161">
        <v>397.29599999999999</v>
      </c>
      <c r="N2955" s="161">
        <v>509</v>
      </c>
      <c r="O2955" s="156" t="str">
        <f t="shared" si="46"/>
        <v>VSP-V48-055</v>
      </c>
    </row>
    <row r="2956" spans="1:15" ht="34.799999999999997">
      <c r="A2956" s="157" t="s">
        <v>8812</v>
      </c>
      <c r="B2956" s="157" t="s">
        <v>8813</v>
      </c>
      <c r="C2956" s="158"/>
      <c r="D2956" s="157" t="s">
        <v>9641</v>
      </c>
      <c r="E2956" s="163" t="s">
        <v>4770</v>
      </c>
      <c r="F2956" s="160" t="s">
        <v>4764</v>
      </c>
      <c r="G2956" s="160" t="s">
        <v>4765</v>
      </c>
      <c r="H2956" s="161">
        <v>390</v>
      </c>
      <c r="I2956" s="162">
        <v>28</v>
      </c>
      <c r="J2956" s="161">
        <v>499.2</v>
      </c>
      <c r="K2956" s="162">
        <v>22</v>
      </c>
      <c r="L2956" s="161">
        <v>109.824</v>
      </c>
      <c r="M2956" s="161">
        <v>499.82400000000001</v>
      </c>
      <c r="N2956" s="161">
        <v>640</v>
      </c>
      <c r="O2956" s="156" t="str">
        <f t="shared" si="46"/>
        <v>VSP-V48-056</v>
      </c>
    </row>
    <row r="2957" spans="1:15" ht="34.799999999999997">
      <c r="A2957" s="157" t="s">
        <v>8814</v>
      </c>
      <c r="B2957" s="157" t="s">
        <v>8815</v>
      </c>
      <c r="C2957" s="158"/>
      <c r="D2957" s="157" t="s">
        <v>9641</v>
      </c>
      <c r="E2957" s="163" t="s">
        <v>4770</v>
      </c>
      <c r="F2957" s="160" t="s">
        <v>4764</v>
      </c>
      <c r="G2957" s="160" t="s">
        <v>4765</v>
      </c>
      <c r="H2957" s="161">
        <v>310</v>
      </c>
      <c r="I2957" s="162">
        <v>28</v>
      </c>
      <c r="J2957" s="161">
        <v>396.8</v>
      </c>
      <c r="K2957" s="162">
        <v>22</v>
      </c>
      <c r="L2957" s="161">
        <v>87.296000000000006</v>
      </c>
      <c r="M2957" s="161">
        <v>397.29599999999999</v>
      </c>
      <c r="N2957" s="161">
        <v>509</v>
      </c>
      <c r="O2957" s="156" t="str">
        <f t="shared" si="46"/>
        <v>VSP-V48-057</v>
      </c>
    </row>
    <row r="2958" spans="1:15" ht="34.799999999999997">
      <c r="A2958" s="157" t="s">
        <v>8816</v>
      </c>
      <c r="B2958" s="157" t="s">
        <v>8817</v>
      </c>
      <c r="C2958" s="158"/>
      <c r="D2958" s="157" t="s">
        <v>9641</v>
      </c>
      <c r="E2958" s="163" t="s">
        <v>4770</v>
      </c>
      <c r="F2958" s="160" t="s">
        <v>4764</v>
      </c>
      <c r="G2958" s="160" t="s">
        <v>4765</v>
      </c>
      <c r="H2958" s="161">
        <v>305</v>
      </c>
      <c r="I2958" s="162">
        <v>28</v>
      </c>
      <c r="J2958" s="161">
        <v>390.40000000000003</v>
      </c>
      <c r="K2958" s="162">
        <v>22</v>
      </c>
      <c r="L2958" s="161">
        <v>85.888000000000005</v>
      </c>
      <c r="M2958" s="161">
        <v>390.88800000000003</v>
      </c>
      <c r="N2958" s="161">
        <v>500</v>
      </c>
      <c r="O2958" s="156" t="str">
        <f t="shared" si="46"/>
        <v>VSP-V48-058</v>
      </c>
    </row>
    <row r="2959" spans="1:15" ht="34.799999999999997">
      <c r="A2959" s="157" t="s">
        <v>8818</v>
      </c>
      <c r="B2959" s="157" t="s">
        <v>8819</v>
      </c>
      <c r="C2959" s="158"/>
      <c r="D2959" s="157" t="s">
        <v>9641</v>
      </c>
      <c r="E2959" s="163" t="s">
        <v>4770</v>
      </c>
      <c r="F2959" s="160" t="s">
        <v>4764</v>
      </c>
      <c r="G2959" s="160" t="s">
        <v>4765</v>
      </c>
      <c r="H2959" s="161">
        <v>295</v>
      </c>
      <c r="I2959" s="162">
        <v>28</v>
      </c>
      <c r="J2959" s="161">
        <v>377.6</v>
      </c>
      <c r="K2959" s="162">
        <v>22</v>
      </c>
      <c r="L2959" s="161">
        <v>83.072000000000003</v>
      </c>
      <c r="M2959" s="161">
        <v>378.072</v>
      </c>
      <c r="N2959" s="161">
        <v>484</v>
      </c>
      <c r="O2959" s="156" t="str">
        <f t="shared" si="46"/>
        <v>VSP-V48-059</v>
      </c>
    </row>
    <row r="2960" spans="1:15" ht="34.799999999999997">
      <c r="A2960" s="157" t="s">
        <v>8820</v>
      </c>
      <c r="B2960" s="157" t="s">
        <v>8821</v>
      </c>
      <c r="C2960" s="158"/>
      <c r="D2960" s="157" t="s">
        <v>9641</v>
      </c>
      <c r="E2960" s="163" t="s">
        <v>4770</v>
      </c>
      <c r="F2960" s="160" t="s">
        <v>4764</v>
      </c>
      <c r="G2960" s="160" t="s">
        <v>4765</v>
      </c>
      <c r="H2960" s="161">
        <v>390</v>
      </c>
      <c r="I2960" s="162">
        <v>28</v>
      </c>
      <c r="J2960" s="161">
        <v>499.2</v>
      </c>
      <c r="K2960" s="162">
        <v>22</v>
      </c>
      <c r="L2960" s="161">
        <v>109.824</v>
      </c>
      <c r="M2960" s="161">
        <v>499.82400000000001</v>
      </c>
      <c r="N2960" s="161">
        <v>640</v>
      </c>
      <c r="O2960" s="156" t="str">
        <f t="shared" si="46"/>
        <v>VSP-V48-060</v>
      </c>
    </row>
    <row r="2961" spans="1:15" ht="34.799999999999997">
      <c r="A2961" s="157" t="s">
        <v>8822</v>
      </c>
      <c r="B2961" s="157" t="s">
        <v>8823</v>
      </c>
      <c r="C2961" s="158"/>
      <c r="D2961" s="157" t="s">
        <v>9641</v>
      </c>
      <c r="E2961" s="163" t="s">
        <v>4770</v>
      </c>
      <c r="F2961" s="160" t="s">
        <v>4764</v>
      </c>
      <c r="G2961" s="160" t="s">
        <v>4765</v>
      </c>
      <c r="H2961" s="161">
        <v>110</v>
      </c>
      <c r="I2961" s="162">
        <v>28</v>
      </c>
      <c r="J2961" s="161">
        <v>140.80000000000001</v>
      </c>
      <c r="K2961" s="162">
        <v>22</v>
      </c>
      <c r="L2961" s="161">
        <v>30.976000000000003</v>
      </c>
      <c r="M2961" s="161">
        <v>140.976</v>
      </c>
      <c r="N2961" s="161">
        <v>180</v>
      </c>
      <c r="O2961" s="156" t="str">
        <f t="shared" si="46"/>
        <v>VSP-V48-061</v>
      </c>
    </row>
    <row r="2962" spans="1:15" ht="34.799999999999997">
      <c r="A2962" s="157" t="s">
        <v>8824</v>
      </c>
      <c r="B2962" s="157" t="s">
        <v>8825</v>
      </c>
      <c r="C2962" s="158"/>
      <c r="D2962" s="157" t="s">
        <v>9641</v>
      </c>
      <c r="E2962" s="163" t="s">
        <v>4770</v>
      </c>
      <c r="F2962" s="160" t="s">
        <v>4764</v>
      </c>
      <c r="G2962" s="160" t="s">
        <v>4765</v>
      </c>
      <c r="H2962" s="161">
        <v>110</v>
      </c>
      <c r="I2962" s="162">
        <v>28</v>
      </c>
      <c r="J2962" s="161">
        <v>140.80000000000001</v>
      </c>
      <c r="K2962" s="162">
        <v>22</v>
      </c>
      <c r="L2962" s="161">
        <v>30.976000000000003</v>
      </c>
      <c r="M2962" s="161">
        <v>140.976</v>
      </c>
      <c r="N2962" s="161">
        <v>180</v>
      </c>
      <c r="O2962" s="156" t="str">
        <f t="shared" si="46"/>
        <v>VSP-V48-062</v>
      </c>
    </row>
    <row r="2963" spans="1:15" ht="34.799999999999997">
      <c r="A2963" s="157" t="s">
        <v>8826</v>
      </c>
      <c r="B2963" s="157" t="s">
        <v>8827</v>
      </c>
      <c r="C2963" s="158"/>
      <c r="D2963" s="157" t="s">
        <v>9641</v>
      </c>
      <c r="E2963" s="163" t="s">
        <v>4770</v>
      </c>
      <c r="F2963" s="160" t="s">
        <v>4764</v>
      </c>
      <c r="G2963" s="160" t="s">
        <v>4765</v>
      </c>
      <c r="H2963" s="161">
        <v>135</v>
      </c>
      <c r="I2963" s="162">
        <v>28</v>
      </c>
      <c r="J2963" s="161">
        <v>172.8</v>
      </c>
      <c r="K2963" s="162">
        <v>22</v>
      </c>
      <c r="L2963" s="161">
        <v>38.016000000000005</v>
      </c>
      <c r="M2963" s="161">
        <v>173.01600000000002</v>
      </c>
      <c r="N2963" s="161">
        <v>221</v>
      </c>
      <c r="O2963" s="156" t="str">
        <f t="shared" si="46"/>
        <v>VSP-V48-063</v>
      </c>
    </row>
    <row r="2964" spans="1:15" ht="34.799999999999997">
      <c r="A2964" s="157" t="s">
        <v>8828</v>
      </c>
      <c r="B2964" s="157" t="s">
        <v>8829</v>
      </c>
      <c r="C2964" s="158"/>
      <c r="D2964" s="157" t="s">
        <v>9641</v>
      </c>
      <c r="E2964" s="163" t="s">
        <v>4770</v>
      </c>
      <c r="F2964" s="160" t="s">
        <v>4764</v>
      </c>
      <c r="G2964" s="160" t="s">
        <v>4765</v>
      </c>
      <c r="H2964" s="161">
        <v>60</v>
      </c>
      <c r="I2964" s="162">
        <v>28</v>
      </c>
      <c r="J2964" s="161">
        <v>76.8</v>
      </c>
      <c r="K2964" s="162">
        <v>22</v>
      </c>
      <c r="L2964" s="161">
        <v>16.896000000000001</v>
      </c>
      <c r="M2964" s="161">
        <v>76.896000000000001</v>
      </c>
      <c r="N2964" s="161">
        <v>98</v>
      </c>
      <c r="O2964" s="156" t="str">
        <f t="shared" si="46"/>
        <v>VSP-V48-064</v>
      </c>
    </row>
    <row r="2965" spans="1:15" ht="34.799999999999997">
      <c r="A2965" s="157" t="s">
        <v>8830</v>
      </c>
      <c r="B2965" s="157" t="s">
        <v>8831</v>
      </c>
      <c r="C2965" s="158"/>
      <c r="D2965" s="157" t="s">
        <v>9641</v>
      </c>
      <c r="E2965" s="163" t="s">
        <v>4770</v>
      </c>
      <c r="F2965" s="160" t="s">
        <v>4764</v>
      </c>
      <c r="G2965" s="160" t="s">
        <v>4765</v>
      </c>
      <c r="H2965" s="161">
        <v>60</v>
      </c>
      <c r="I2965" s="162">
        <v>28</v>
      </c>
      <c r="J2965" s="161">
        <v>76.8</v>
      </c>
      <c r="K2965" s="162">
        <v>22</v>
      </c>
      <c r="L2965" s="161">
        <v>16.896000000000001</v>
      </c>
      <c r="M2965" s="161">
        <v>76.896000000000001</v>
      </c>
      <c r="N2965" s="161">
        <v>98</v>
      </c>
      <c r="O2965" s="156" t="str">
        <f t="shared" si="46"/>
        <v>VSP-V48-065</v>
      </c>
    </row>
    <row r="2966" spans="1:15" ht="34.799999999999997">
      <c r="A2966" s="157" t="s">
        <v>8832</v>
      </c>
      <c r="B2966" s="157" t="s">
        <v>8833</v>
      </c>
      <c r="C2966" s="158"/>
      <c r="D2966" s="157" t="s">
        <v>9641</v>
      </c>
      <c r="E2966" s="163" t="s">
        <v>4770</v>
      </c>
      <c r="F2966" s="160" t="s">
        <v>4764</v>
      </c>
      <c r="G2966" s="160" t="s">
        <v>4765</v>
      </c>
      <c r="H2966" s="161">
        <v>60</v>
      </c>
      <c r="I2966" s="162">
        <v>28</v>
      </c>
      <c r="J2966" s="161">
        <v>76.8</v>
      </c>
      <c r="K2966" s="162">
        <v>22</v>
      </c>
      <c r="L2966" s="161">
        <v>16.896000000000001</v>
      </c>
      <c r="M2966" s="161">
        <v>76.896000000000001</v>
      </c>
      <c r="N2966" s="161">
        <v>98</v>
      </c>
      <c r="O2966" s="156" t="str">
        <f t="shared" si="46"/>
        <v>VSP-V48-066</v>
      </c>
    </row>
    <row r="2967" spans="1:15" ht="34.799999999999997">
      <c r="A2967" s="157" t="s">
        <v>8834</v>
      </c>
      <c r="B2967" s="157" t="s">
        <v>8835</v>
      </c>
      <c r="C2967" s="158"/>
      <c r="D2967" s="157" t="s">
        <v>9641</v>
      </c>
      <c r="E2967" s="163" t="s">
        <v>4770</v>
      </c>
      <c r="F2967" s="160" t="s">
        <v>4828</v>
      </c>
      <c r="G2967" s="160" t="s">
        <v>4765</v>
      </c>
      <c r="H2967" s="161">
        <v>430</v>
      </c>
      <c r="I2967" s="162">
        <v>28</v>
      </c>
      <c r="J2967" s="161">
        <v>550.4</v>
      </c>
      <c r="K2967" s="162">
        <v>22</v>
      </c>
      <c r="L2967" s="161">
        <v>121.08799999999999</v>
      </c>
      <c r="M2967" s="161">
        <v>551.08799999999997</v>
      </c>
      <c r="N2967" s="161">
        <v>705</v>
      </c>
      <c r="O2967" s="156" t="str">
        <f t="shared" si="46"/>
        <v>VSP-V48-067</v>
      </c>
    </row>
    <row r="2968" spans="1:15" ht="34.799999999999997">
      <c r="A2968" s="157" t="s">
        <v>8836</v>
      </c>
      <c r="B2968" s="157" t="s">
        <v>8837</v>
      </c>
      <c r="C2968" s="158"/>
      <c r="D2968" s="157" t="s">
        <v>9641</v>
      </c>
      <c r="E2968" s="163" t="s">
        <v>4770</v>
      </c>
      <c r="F2968" s="160" t="s">
        <v>4828</v>
      </c>
      <c r="G2968" s="160" t="s">
        <v>4765</v>
      </c>
      <c r="H2968" s="161">
        <v>430</v>
      </c>
      <c r="I2968" s="162">
        <v>28</v>
      </c>
      <c r="J2968" s="161">
        <v>550.4</v>
      </c>
      <c r="K2968" s="162">
        <v>22</v>
      </c>
      <c r="L2968" s="161">
        <v>121.08799999999999</v>
      </c>
      <c r="M2968" s="161">
        <v>551.08799999999997</v>
      </c>
      <c r="N2968" s="161">
        <v>705</v>
      </c>
      <c r="O2968" s="156" t="str">
        <f t="shared" si="46"/>
        <v>VSP-V48-068</v>
      </c>
    </row>
    <row r="2969" spans="1:15" ht="34.799999999999997">
      <c r="A2969" s="157" t="s">
        <v>8838</v>
      </c>
      <c r="B2969" s="157" t="s">
        <v>8839</v>
      </c>
      <c r="C2969" s="158"/>
      <c r="D2969" s="157" t="s">
        <v>9641</v>
      </c>
      <c r="E2969" s="163" t="s">
        <v>4770</v>
      </c>
      <c r="F2969" s="160" t="s">
        <v>4828</v>
      </c>
      <c r="G2969" s="160" t="s">
        <v>4765</v>
      </c>
      <c r="H2969" s="161">
        <v>430</v>
      </c>
      <c r="I2969" s="162">
        <v>28</v>
      </c>
      <c r="J2969" s="161">
        <v>550.4</v>
      </c>
      <c r="K2969" s="162">
        <v>22</v>
      </c>
      <c r="L2969" s="161">
        <v>121.08799999999999</v>
      </c>
      <c r="M2969" s="161">
        <v>551.08799999999997</v>
      </c>
      <c r="N2969" s="161">
        <v>705</v>
      </c>
      <c r="O2969" s="156" t="str">
        <f t="shared" si="46"/>
        <v>VSP-V48-069</v>
      </c>
    </row>
    <row r="2970" spans="1:15" ht="34.799999999999997">
      <c r="A2970" s="157" t="s">
        <v>8840</v>
      </c>
      <c r="B2970" s="157" t="s">
        <v>8841</v>
      </c>
      <c r="C2970" s="158"/>
      <c r="D2970" s="157" t="s">
        <v>9641</v>
      </c>
      <c r="E2970" s="163" t="s">
        <v>4770</v>
      </c>
      <c r="F2970" s="160" t="s">
        <v>4828</v>
      </c>
      <c r="G2970" s="160" t="s">
        <v>4765</v>
      </c>
      <c r="H2970" s="161">
        <v>430</v>
      </c>
      <c r="I2970" s="162">
        <v>28</v>
      </c>
      <c r="J2970" s="161">
        <v>550.4</v>
      </c>
      <c r="K2970" s="162">
        <v>22</v>
      </c>
      <c r="L2970" s="161">
        <v>121.08799999999999</v>
      </c>
      <c r="M2970" s="161">
        <v>551.08799999999997</v>
      </c>
      <c r="N2970" s="161">
        <v>705</v>
      </c>
      <c r="O2970" s="156" t="str">
        <f t="shared" si="46"/>
        <v>VSP-V48-070</v>
      </c>
    </row>
    <row r="2971" spans="1:15" ht="34.799999999999997">
      <c r="A2971" s="157" t="s">
        <v>8842</v>
      </c>
      <c r="B2971" s="157" t="s">
        <v>8843</v>
      </c>
      <c r="C2971" s="158"/>
      <c r="D2971" s="157" t="s">
        <v>9641</v>
      </c>
      <c r="E2971" s="163" t="s">
        <v>4770</v>
      </c>
      <c r="F2971" s="160" t="s">
        <v>4828</v>
      </c>
      <c r="G2971" s="160" t="s">
        <v>4765</v>
      </c>
      <c r="H2971" s="161">
        <v>430</v>
      </c>
      <c r="I2971" s="162">
        <v>28</v>
      </c>
      <c r="J2971" s="161">
        <v>550.4</v>
      </c>
      <c r="K2971" s="162">
        <v>22</v>
      </c>
      <c r="L2971" s="161">
        <v>121.08799999999999</v>
      </c>
      <c r="M2971" s="161">
        <v>551.08799999999997</v>
      </c>
      <c r="N2971" s="161">
        <v>705</v>
      </c>
      <c r="O2971" s="156" t="str">
        <f t="shared" si="46"/>
        <v>VSP-V48-071</v>
      </c>
    </row>
    <row r="2972" spans="1:15" ht="34.799999999999997">
      <c r="A2972" s="157" t="s">
        <v>8844</v>
      </c>
      <c r="B2972" s="157" t="s">
        <v>8845</v>
      </c>
      <c r="C2972" s="158"/>
      <c r="D2972" s="157" t="s">
        <v>9641</v>
      </c>
      <c r="E2972" s="163" t="s">
        <v>4770</v>
      </c>
      <c r="F2972" s="160" t="s">
        <v>4828</v>
      </c>
      <c r="G2972" s="160" t="s">
        <v>4765</v>
      </c>
      <c r="H2972" s="161">
        <v>430</v>
      </c>
      <c r="I2972" s="162">
        <v>28</v>
      </c>
      <c r="J2972" s="161">
        <v>550.4</v>
      </c>
      <c r="K2972" s="162">
        <v>22</v>
      </c>
      <c r="L2972" s="161">
        <v>121.08799999999999</v>
      </c>
      <c r="M2972" s="161">
        <v>551.08799999999997</v>
      </c>
      <c r="N2972" s="161">
        <v>705</v>
      </c>
      <c r="O2972" s="156" t="str">
        <f t="shared" si="46"/>
        <v>VSP-V48-072</v>
      </c>
    </row>
    <row r="2973" spans="1:15" ht="34.799999999999997">
      <c r="A2973" s="157" t="s">
        <v>8846</v>
      </c>
      <c r="B2973" s="157" t="s">
        <v>8847</v>
      </c>
      <c r="C2973" s="158"/>
      <c r="D2973" s="157" t="s">
        <v>9641</v>
      </c>
      <c r="E2973" s="163" t="s">
        <v>4770</v>
      </c>
      <c r="F2973" s="160" t="s">
        <v>4764</v>
      </c>
      <c r="G2973" s="160" t="s">
        <v>4765</v>
      </c>
      <c r="H2973" s="161">
        <v>215</v>
      </c>
      <c r="I2973" s="162">
        <v>28</v>
      </c>
      <c r="J2973" s="161">
        <v>275.2</v>
      </c>
      <c r="K2973" s="162">
        <v>22</v>
      </c>
      <c r="L2973" s="161">
        <v>60.543999999999997</v>
      </c>
      <c r="M2973" s="161">
        <v>275.54399999999998</v>
      </c>
      <c r="N2973" s="161">
        <v>353</v>
      </c>
      <c r="O2973" s="156" t="str">
        <f t="shared" si="46"/>
        <v>VSP-V48-073</v>
      </c>
    </row>
    <row r="2974" spans="1:15" ht="34.799999999999997">
      <c r="A2974" s="157" t="s">
        <v>8848</v>
      </c>
      <c r="B2974" s="157" t="s">
        <v>8849</v>
      </c>
      <c r="C2974" s="158"/>
      <c r="D2974" s="157" t="s">
        <v>9641</v>
      </c>
      <c r="E2974" s="163" t="s">
        <v>4770</v>
      </c>
      <c r="F2974" s="160" t="s">
        <v>4764</v>
      </c>
      <c r="G2974" s="160" t="s">
        <v>4765</v>
      </c>
      <c r="H2974" s="161">
        <v>215</v>
      </c>
      <c r="I2974" s="162">
        <v>28</v>
      </c>
      <c r="J2974" s="161">
        <v>275.2</v>
      </c>
      <c r="K2974" s="162">
        <v>22</v>
      </c>
      <c r="L2974" s="161">
        <v>60.543999999999997</v>
      </c>
      <c r="M2974" s="161">
        <v>275.54399999999998</v>
      </c>
      <c r="N2974" s="161">
        <v>353</v>
      </c>
      <c r="O2974" s="156" t="str">
        <f t="shared" si="46"/>
        <v>VSP-V48-074</v>
      </c>
    </row>
    <row r="2975" spans="1:15" ht="34.799999999999997">
      <c r="A2975" s="157" t="s">
        <v>8850</v>
      </c>
      <c r="B2975" s="157" t="s">
        <v>8851</v>
      </c>
      <c r="C2975" s="158"/>
      <c r="D2975" s="157" t="s">
        <v>9641</v>
      </c>
      <c r="E2975" s="163" t="s">
        <v>4770</v>
      </c>
      <c r="F2975" s="160" t="s">
        <v>4764</v>
      </c>
      <c r="G2975" s="160" t="s">
        <v>4765</v>
      </c>
      <c r="H2975" s="161">
        <v>215</v>
      </c>
      <c r="I2975" s="162">
        <v>28</v>
      </c>
      <c r="J2975" s="161">
        <v>275.2</v>
      </c>
      <c r="K2975" s="162">
        <v>22</v>
      </c>
      <c r="L2975" s="161">
        <v>60.543999999999997</v>
      </c>
      <c r="M2975" s="161">
        <v>275.54399999999998</v>
      </c>
      <c r="N2975" s="161">
        <v>353</v>
      </c>
      <c r="O2975" s="156" t="str">
        <f t="shared" si="46"/>
        <v>VSP-V48-075</v>
      </c>
    </row>
    <row r="2976" spans="1:15" ht="34.799999999999997">
      <c r="A2976" s="157" t="s">
        <v>8852</v>
      </c>
      <c r="B2976" s="157" t="s">
        <v>8853</v>
      </c>
      <c r="C2976" s="158"/>
      <c r="D2976" s="157" t="s">
        <v>9641</v>
      </c>
      <c r="E2976" s="163" t="s">
        <v>4770</v>
      </c>
      <c r="F2976" s="160" t="s">
        <v>4764</v>
      </c>
      <c r="G2976" s="160" t="s">
        <v>4765</v>
      </c>
      <c r="H2976" s="161">
        <v>120</v>
      </c>
      <c r="I2976" s="162">
        <v>28</v>
      </c>
      <c r="J2976" s="161">
        <v>153.6</v>
      </c>
      <c r="K2976" s="162">
        <v>22</v>
      </c>
      <c r="L2976" s="161">
        <v>33.792000000000002</v>
      </c>
      <c r="M2976" s="161">
        <v>153.792</v>
      </c>
      <c r="N2976" s="161">
        <v>197</v>
      </c>
      <c r="O2976" s="156" t="str">
        <f t="shared" si="46"/>
        <v>VSP-V48-076</v>
      </c>
    </row>
    <row r="2977" spans="1:15" ht="34.799999999999997">
      <c r="A2977" s="157" t="s">
        <v>8854</v>
      </c>
      <c r="B2977" s="157" t="s">
        <v>8855</v>
      </c>
      <c r="C2977" s="158"/>
      <c r="D2977" s="157" t="s">
        <v>9641</v>
      </c>
      <c r="E2977" s="163" t="s">
        <v>4770</v>
      </c>
      <c r="F2977" s="160" t="s">
        <v>4764</v>
      </c>
      <c r="G2977" s="160" t="s">
        <v>4765</v>
      </c>
      <c r="H2977" s="161">
        <v>215</v>
      </c>
      <c r="I2977" s="162">
        <v>28</v>
      </c>
      <c r="J2977" s="161">
        <v>275.2</v>
      </c>
      <c r="K2977" s="162">
        <v>22</v>
      </c>
      <c r="L2977" s="161">
        <v>60.543999999999997</v>
      </c>
      <c r="M2977" s="161">
        <v>275.54399999999998</v>
      </c>
      <c r="N2977" s="161">
        <v>353</v>
      </c>
      <c r="O2977" s="156" t="str">
        <f t="shared" si="46"/>
        <v>VSP-V48-077</v>
      </c>
    </row>
    <row r="2978" spans="1:15" ht="34.799999999999997">
      <c r="A2978" s="157" t="s">
        <v>8856</v>
      </c>
      <c r="B2978" s="157" t="s">
        <v>8857</v>
      </c>
      <c r="C2978" s="158"/>
      <c r="D2978" s="157" t="s">
        <v>9641</v>
      </c>
      <c r="E2978" s="163" t="s">
        <v>4770</v>
      </c>
      <c r="F2978" s="160" t="s">
        <v>4764</v>
      </c>
      <c r="G2978" s="160" t="s">
        <v>4765</v>
      </c>
      <c r="H2978" s="161">
        <v>215</v>
      </c>
      <c r="I2978" s="162">
        <v>28</v>
      </c>
      <c r="J2978" s="161">
        <v>275.2</v>
      </c>
      <c r="K2978" s="162">
        <v>22</v>
      </c>
      <c r="L2978" s="161">
        <v>60.543999999999997</v>
      </c>
      <c r="M2978" s="161">
        <v>275.54399999999998</v>
      </c>
      <c r="N2978" s="161">
        <v>353</v>
      </c>
      <c r="O2978" s="156" t="str">
        <f t="shared" si="46"/>
        <v>VSP-V48-078</v>
      </c>
    </row>
    <row r="2979" spans="1:15" ht="34.799999999999997">
      <c r="A2979" s="157" t="s">
        <v>8858</v>
      </c>
      <c r="B2979" s="157" t="s">
        <v>8859</v>
      </c>
      <c r="C2979" s="158"/>
      <c r="D2979" s="157" t="s">
        <v>9641</v>
      </c>
      <c r="E2979" s="163" t="s">
        <v>4770</v>
      </c>
      <c r="F2979" s="160" t="s">
        <v>4764</v>
      </c>
      <c r="G2979" s="160" t="s">
        <v>4765</v>
      </c>
      <c r="H2979" s="161">
        <v>215</v>
      </c>
      <c r="I2979" s="162">
        <v>28</v>
      </c>
      <c r="J2979" s="161">
        <v>275.2</v>
      </c>
      <c r="K2979" s="162">
        <v>22</v>
      </c>
      <c r="L2979" s="161">
        <v>60.543999999999997</v>
      </c>
      <c r="M2979" s="161">
        <v>275.54399999999998</v>
      </c>
      <c r="N2979" s="161">
        <v>353</v>
      </c>
      <c r="O2979" s="156" t="str">
        <f t="shared" si="46"/>
        <v>VSP-V48-079</v>
      </c>
    </row>
    <row r="2980" spans="1:15" ht="34.799999999999997">
      <c r="A2980" s="157" t="s">
        <v>8860</v>
      </c>
      <c r="B2980" s="157" t="s">
        <v>8861</v>
      </c>
      <c r="C2980" s="158"/>
      <c r="D2980" s="157" t="s">
        <v>9641</v>
      </c>
      <c r="E2980" s="163" t="s">
        <v>4770</v>
      </c>
      <c r="F2980" s="160" t="s">
        <v>4764</v>
      </c>
      <c r="G2980" s="160" t="s">
        <v>4765</v>
      </c>
      <c r="H2980" s="161">
        <v>120</v>
      </c>
      <c r="I2980" s="162">
        <v>28</v>
      </c>
      <c r="J2980" s="161">
        <v>153.6</v>
      </c>
      <c r="K2980" s="162">
        <v>22</v>
      </c>
      <c r="L2980" s="161">
        <v>33.792000000000002</v>
      </c>
      <c r="M2980" s="161">
        <v>153.792</v>
      </c>
      <c r="N2980" s="161">
        <v>197</v>
      </c>
      <c r="O2980" s="156" t="str">
        <f t="shared" si="46"/>
        <v>VSP-V48-080</v>
      </c>
    </row>
    <row r="2981" spans="1:15" ht="34.799999999999997">
      <c r="A2981" s="157" t="s">
        <v>8862</v>
      </c>
      <c r="B2981" s="157" t="s">
        <v>8863</v>
      </c>
      <c r="C2981" s="158"/>
      <c r="D2981" s="157" t="s">
        <v>9641</v>
      </c>
      <c r="E2981" s="163" t="s">
        <v>4770</v>
      </c>
      <c r="F2981" s="160" t="s">
        <v>4828</v>
      </c>
      <c r="G2981" s="160" t="s">
        <v>4765</v>
      </c>
      <c r="H2981" s="161">
        <v>430</v>
      </c>
      <c r="I2981" s="162">
        <v>28</v>
      </c>
      <c r="J2981" s="161">
        <v>550.4</v>
      </c>
      <c r="K2981" s="162">
        <v>22</v>
      </c>
      <c r="L2981" s="161">
        <v>121.08799999999999</v>
      </c>
      <c r="M2981" s="161">
        <v>551.08799999999997</v>
      </c>
      <c r="N2981" s="161">
        <v>705</v>
      </c>
      <c r="O2981" s="156" t="str">
        <f t="shared" si="46"/>
        <v>VSP-V48-081</v>
      </c>
    </row>
    <row r="2982" spans="1:15" ht="34.799999999999997">
      <c r="A2982" s="157" t="s">
        <v>8864</v>
      </c>
      <c r="B2982" s="157" t="s">
        <v>8865</v>
      </c>
      <c r="C2982" s="158"/>
      <c r="D2982" s="157" t="s">
        <v>9641</v>
      </c>
      <c r="E2982" s="163" t="s">
        <v>4770</v>
      </c>
      <c r="F2982" s="160" t="s">
        <v>4764</v>
      </c>
      <c r="G2982" s="160" t="s">
        <v>4765</v>
      </c>
      <c r="H2982" s="161">
        <v>375</v>
      </c>
      <c r="I2982" s="162">
        <v>28</v>
      </c>
      <c r="J2982" s="161">
        <v>480</v>
      </c>
      <c r="K2982" s="162">
        <v>22</v>
      </c>
      <c r="L2982" s="161">
        <v>105.6</v>
      </c>
      <c r="M2982" s="161">
        <v>480.6</v>
      </c>
      <c r="N2982" s="161">
        <v>615</v>
      </c>
      <c r="O2982" s="156" t="str">
        <f t="shared" si="46"/>
        <v>VSP-V48-082</v>
      </c>
    </row>
    <row r="2983" spans="1:15" ht="34.799999999999997">
      <c r="A2983" s="157" t="s">
        <v>8866</v>
      </c>
      <c r="B2983" s="157" t="s">
        <v>8867</v>
      </c>
      <c r="C2983" s="158"/>
      <c r="D2983" s="157" t="s">
        <v>9641</v>
      </c>
      <c r="E2983" s="163" t="s">
        <v>4770</v>
      </c>
      <c r="F2983" s="160" t="s">
        <v>4764</v>
      </c>
      <c r="G2983" s="160" t="s">
        <v>4765</v>
      </c>
      <c r="H2983" s="161">
        <v>375</v>
      </c>
      <c r="I2983" s="162">
        <v>28</v>
      </c>
      <c r="J2983" s="161">
        <v>480</v>
      </c>
      <c r="K2983" s="162">
        <v>22</v>
      </c>
      <c r="L2983" s="161">
        <v>105.6</v>
      </c>
      <c r="M2983" s="161">
        <v>480.6</v>
      </c>
      <c r="N2983" s="161">
        <v>615</v>
      </c>
      <c r="O2983" s="156" t="str">
        <f t="shared" si="46"/>
        <v>VSP-V48-083</v>
      </c>
    </row>
    <row r="2984" spans="1:15" ht="34.799999999999997">
      <c r="A2984" s="157" t="s">
        <v>8868</v>
      </c>
      <c r="B2984" s="157" t="s">
        <v>8869</v>
      </c>
      <c r="C2984" s="158"/>
      <c r="D2984" s="157" t="s">
        <v>9641</v>
      </c>
      <c r="E2984" s="163" t="s">
        <v>4770</v>
      </c>
      <c r="F2984" s="160" t="s">
        <v>4828</v>
      </c>
      <c r="G2984" s="160" t="s">
        <v>4765</v>
      </c>
      <c r="H2984" s="161">
        <v>430</v>
      </c>
      <c r="I2984" s="162">
        <v>28</v>
      </c>
      <c r="J2984" s="161">
        <v>550.4</v>
      </c>
      <c r="K2984" s="162">
        <v>22</v>
      </c>
      <c r="L2984" s="161">
        <v>121.08799999999999</v>
      </c>
      <c r="M2984" s="161">
        <v>551.08799999999997</v>
      </c>
      <c r="N2984" s="161">
        <v>705</v>
      </c>
      <c r="O2984" s="156" t="str">
        <f t="shared" si="46"/>
        <v>VSP-V48-084</v>
      </c>
    </row>
    <row r="2985" spans="1:15" ht="34.799999999999997">
      <c r="A2985" s="157" t="s">
        <v>8870</v>
      </c>
      <c r="B2985" s="157" t="s">
        <v>8871</v>
      </c>
      <c r="C2985" s="158"/>
      <c r="D2985" s="157" t="s">
        <v>9641</v>
      </c>
      <c r="E2985" s="163" t="s">
        <v>4770</v>
      </c>
      <c r="F2985" s="160" t="s">
        <v>4764</v>
      </c>
      <c r="G2985" s="160" t="s">
        <v>4765</v>
      </c>
      <c r="H2985" s="161">
        <v>145</v>
      </c>
      <c r="I2985" s="162">
        <v>28</v>
      </c>
      <c r="J2985" s="161">
        <v>185.6</v>
      </c>
      <c r="K2985" s="162">
        <v>22</v>
      </c>
      <c r="L2985" s="161">
        <v>40.832000000000001</v>
      </c>
      <c r="M2985" s="161">
        <v>185.83199999999999</v>
      </c>
      <c r="N2985" s="161">
        <v>238</v>
      </c>
      <c r="O2985" s="156" t="str">
        <f t="shared" si="46"/>
        <v>VSP-V48-085</v>
      </c>
    </row>
    <row r="2986" spans="1:15" ht="34.799999999999997">
      <c r="A2986" s="157" t="s">
        <v>8872</v>
      </c>
      <c r="B2986" s="157" t="s">
        <v>8873</v>
      </c>
      <c r="C2986" s="158"/>
      <c r="D2986" s="157" t="s">
        <v>9641</v>
      </c>
      <c r="E2986" s="163" t="s">
        <v>4770</v>
      </c>
      <c r="F2986" s="160" t="s">
        <v>4764</v>
      </c>
      <c r="G2986" s="160" t="s">
        <v>4765</v>
      </c>
      <c r="H2986" s="161">
        <v>10</v>
      </c>
      <c r="I2986" s="162">
        <v>28</v>
      </c>
      <c r="J2986" s="161">
        <v>12.8</v>
      </c>
      <c r="K2986" s="162">
        <v>22</v>
      </c>
      <c r="L2986" s="161">
        <v>2.8160000000000003</v>
      </c>
      <c r="M2986" s="161">
        <v>12.816000000000001</v>
      </c>
      <c r="N2986" s="161">
        <v>16</v>
      </c>
      <c r="O2986" s="156" t="str">
        <f t="shared" si="46"/>
        <v>VSP-V48-086</v>
      </c>
    </row>
    <row r="2987" spans="1:15" ht="34.799999999999997">
      <c r="A2987" s="157" t="s">
        <v>8874</v>
      </c>
      <c r="B2987" s="157" t="s">
        <v>8875</v>
      </c>
      <c r="C2987" s="158"/>
      <c r="D2987" s="157" t="s">
        <v>9641</v>
      </c>
      <c r="E2987" s="163" t="s">
        <v>4770</v>
      </c>
      <c r="F2987" s="160" t="s">
        <v>4764</v>
      </c>
      <c r="G2987" s="160" t="s">
        <v>4765</v>
      </c>
      <c r="H2987" s="161">
        <v>60</v>
      </c>
      <c r="I2987" s="162">
        <v>28</v>
      </c>
      <c r="J2987" s="161">
        <v>76.8</v>
      </c>
      <c r="K2987" s="162">
        <v>22</v>
      </c>
      <c r="L2987" s="161">
        <v>16.896000000000001</v>
      </c>
      <c r="M2987" s="161">
        <v>76.896000000000001</v>
      </c>
      <c r="N2987" s="161">
        <v>98</v>
      </c>
      <c r="O2987" s="156" t="str">
        <f t="shared" si="46"/>
        <v>VSP-V48-087</v>
      </c>
    </row>
    <row r="2988" spans="1:15" ht="34.799999999999997">
      <c r="A2988" s="157" t="s">
        <v>8876</v>
      </c>
      <c r="B2988" s="157" t="s">
        <v>8877</v>
      </c>
      <c r="C2988" s="158"/>
      <c r="D2988" s="157" t="s">
        <v>9641</v>
      </c>
      <c r="E2988" s="163" t="s">
        <v>4770</v>
      </c>
      <c r="F2988" s="160" t="s">
        <v>4828</v>
      </c>
      <c r="G2988" s="160" t="s">
        <v>4765</v>
      </c>
      <c r="H2988" s="161">
        <v>615</v>
      </c>
      <c r="I2988" s="162">
        <v>28</v>
      </c>
      <c r="J2988" s="161">
        <v>787.2</v>
      </c>
      <c r="K2988" s="162">
        <v>22</v>
      </c>
      <c r="L2988" s="161">
        <v>173.184</v>
      </c>
      <c r="M2988" s="161">
        <v>788.18399999999997</v>
      </c>
      <c r="N2988" s="161">
        <v>1009</v>
      </c>
      <c r="O2988" s="156" t="str">
        <f t="shared" si="46"/>
        <v>VSP-V48-088</v>
      </c>
    </row>
    <row r="2989" spans="1:15" ht="34.799999999999997">
      <c r="A2989" s="157" t="s">
        <v>8878</v>
      </c>
      <c r="B2989" s="157" t="s">
        <v>8879</v>
      </c>
      <c r="C2989" s="158"/>
      <c r="D2989" s="157" t="s">
        <v>9641</v>
      </c>
      <c r="E2989" s="163" t="s">
        <v>4770</v>
      </c>
      <c r="F2989" s="160" t="s">
        <v>4828</v>
      </c>
      <c r="G2989" s="160" t="s">
        <v>4765</v>
      </c>
      <c r="H2989" s="161">
        <v>515</v>
      </c>
      <c r="I2989" s="162">
        <v>28</v>
      </c>
      <c r="J2989" s="161">
        <v>659.2</v>
      </c>
      <c r="K2989" s="162">
        <v>22</v>
      </c>
      <c r="L2989" s="161">
        <v>145.024</v>
      </c>
      <c r="M2989" s="161">
        <v>660.024</v>
      </c>
      <c r="N2989" s="161">
        <v>845</v>
      </c>
      <c r="O2989" s="156" t="str">
        <f t="shared" si="46"/>
        <v>VSP-V48-089</v>
      </c>
    </row>
    <row r="2990" spans="1:15" ht="34.799999999999997">
      <c r="A2990" s="157" t="s">
        <v>8880</v>
      </c>
      <c r="B2990" s="157" t="s">
        <v>8881</v>
      </c>
      <c r="C2990" s="158"/>
      <c r="D2990" s="157" t="s">
        <v>9641</v>
      </c>
      <c r="E2990" s="163" t="s">
        <v>4770</v>
      </c>
      <c r="F2990" s="160" t="s">
        <v>4828</v>
      </c>
      <c r="G2990" s="160" t="s">
        <v>4765</v>
      </c>
      <c r="H2990" s="161">
        <v>615</v>
      </c>
      <c r="I2990" s="162">
        <v>28</v>
      </c>
      <c r="J2990" s="161">
        <v>787.2</v>
      </c>
      <c r="K2990" s="162">
        <v>22</v>
      </c>
      <c r="L2990" s="161">
        <v>173.184</v>
      </c>
      <c r="M2990" s="161">
        <v>788.18399999999997</v>
      </c>
      <c r="N2990" s="161">
        <v>1009</v>
      </c>
      <c r="O2990" s="156" t="str">
        <f t="shared" si="46"/>
        <v>VSP-V48-090</v>
      </c>
    </row>
    <row r="2991" spans="1:15" ht="34.799999999999997">
      <c r="A2991" s="157" t="s">
        <v>8882</v>
      </c>
      <c r="B2991" s="157" t="s">
        <v>8883</v>
      </c>
      <c r="C2991" s="158"/>
      <c r="D2991" s="157" t="s">
        <v>9641</v>
      </c>
      <c r="E2991" s="163" t="s">
        <v>4770</v>
      </c>
      <c r="F2991" s="160" t="s">
        <v>4828</v>
      </c>
      <c r="G2991" s="160" t="s">
        <v>4765</v>
      </c>
      <c r="H2991" s="161">
        <v>670</v>
      </c>
      <c r="I2991" s="162">
        <v>28</v>
      </c>
      <c r="J2991" s="161">
        <v>857.6</v>
      </c>
      <c r="K2991" s="162">
        <v>22</v>
      </c>
      <c r="L2991" s="161">
        <v>188.672</v>
      </c>
      <c r="M2991" s="161">
        <v>858.67200000000003</v>
      </c>
      <c r="N2991" s="161">
        <v>1099</v>
      </c>
      <c r="O2991" s="156" t="str">
        <f t="shared" si="46"/>
        <v>VSP-V48-091</v>
      </c>
    </row>
    <row r="2992" spans="1:15" ht="34.799999999999997">
      <c r="A2992" s="157" t="s">
        <v>8884</v>
      </c>
      <c r="B2992" s="157" t="s">
        <v>8885</v>
      </c>
      <c r="C2992" s="158"/>
      <c r="D2992" s="157" t="s">
        <v>9641</v>
      </c>
      <c r="E2992" s="163" t="s">
        <v>4770</v>
      </c>
      <c r="F2992" s="160" t="s">
        <v>4828</v>
      </c>
      <c r="G2992" s="160" t="s">
        <v>4765</v>
      </c>
      <c r="H2992" s="161">
        <v>560</v>
      </c>
      <c r="I2992" s="162">
        <v>28</v>
      </c>
      <c r="J2992" s="161">
        <v>716.80000000000007</v>
      </c>
      <c r="K2992" s="162">
        <v>22</v>
      </c>
      <c r="L2992" s="161">
        <v>157.69600000000003</v>
      </c>
      <c r="M2992" s="161">
        <v>717.69600000000003</v>
      </c>
      <c r="N2992" s="161">
        <v>919</v>
      </c>
      <c r="O2992" s="156" t="str">
        <f t="shared" si="46"/>
        <v>VSP-V48-092</v>
      </c>
    </row>
    <row r="2993" spans="1:15" ht="34.799999999999997">
      <c r="A2993" s="157" t="s">
        <v>8886</v>
      </c>
      <c r="B2993" s="157" t="s">
        <v>8887</v>
      </c>
      <c r="C2993" s="158"/>
      <c r="D2993" s="157" t="s">
        <v>9641</v>
      </c>
      <c r="E2993" s="163" t="s">
        <v>4770</v>
      </c>
      <c r="F2993" s="160" t="s">
        <v>4828</v>
      </c>
      <c r="G2993" s="160" t="s">
        <v>4765</v>
      </c>
      <c r="H2993" s="161">
        <v>560</v>
      </c>
      <c r="I2993" s="162">
        <v>28</v>
      </c>
      <c r="J2993" s="161">
        <v>716.80000000000007</v>
      </c>
      <c r="K2993" s="162">
        <v>22</v>
      </c>
      <c r="L2993" s="161">
        <v>157.69600000000003</v>
      </c>
      <c r="M2993" s="161">
        <v>717.69600000000003</v>
      </c>
      <c r="N2993" s="161">
        <v>919</v>
      </c>
      <c r="O2993" s="156" t="str">
        <f t="shared" si="46"/>
        <v>VSP-V48-093</v>
      </c>
    </row>
    <row r="2994" spans="1:15" ht="34.799999999999997">
      <c r="A2994" s="157" t="s">
        <v>8888</v>
      </c>
      <c r="B2994" s="157" t="s">
        <v>8889</v>
      </c>
      <c r="C2994" s="158"/>
      <c r="D2994" s="157" t="s">
        <v>9641</v>
      </c>
      <c r="E2994" s="163" t="s">
        <v>4770</v>
      </c>
      <c r="F2994" s="160" t="s">
        <v>4828</v>
      </c>
      <c r="G2994" s="160" t="s">
        <v>4765</v>
      </c>
      <c r="H2994" s="161">
        <v>560</v>
      </c>
      <c r="I2994" s="162">
        <v>28</v>
      </c>
      <c r="J2994" s="161">
        <v>716.80000000000007</v>
      </c>
      <c r="K2994" s="162">
        <v>22</v>
      </c>
      <c r="L2994" s="161">
        <v>157.69600000000003</v>
      </c>
      <c r="M2994" s="161">
        <v>717.69600000000003</v>
      </c>
      <c r="N2994" s="161">
        <v>919</v>
      </c>
      <c r="O2994" s="156" t="str">
        <f t="shared" si="46"/>
        <v>VSP-V48-094</v>
      </c>
    </row>
    <row r="2995" spans="1:15" ht="34.799999999999997">
      <c r="A2995" s="157" t="s">
        <v>8890</v>
      </c>
      <c r="B2995" s="157" t="s">
        <v>8891</v>
      </c>
      <c r="C2995" s="158"/>
      <c r="D2995" s="157" t="s">
        <v>9641</v>
      </c>
      <c r="E2995" s="163" t="s">
        <v>4770</v>
      </c>
      <c r="F2995" s="160" t="s">
        <v>4764</v>
      </c>
      <c r="G2995" s="160" t="s">
        <v>4765</v>
      </c>
      <c r="H2995" s="161">
        <v>230</v>
      </c>
      <c r="I2995" s="162">
        <v>28</v>
      </c>
      <c r="J2995" s="161">
        <v>294.40000000000003</v>
      </c>
      <c r="K2995" s="162">
        <v>22</v>
      </c>
      <c r="L2995" s="161">
        <v>64.768000000000015</v>
      </c>
      <c r="M2995" s="161">
        <v>294.76800000000003</v>
      </c>
      <c r="N2995" s="161">
        <v>377</v>
      </c>
      <c r="O2995" s="156" t="str">
        <f t="shared" si="46"/>
        <v>VSP-V48-095</v>
      </c>
    </row>
    <row r="2996" spans="1:15" ht="34.799999999999997">
      <c r="A2996" s="157" t="s">
        <v>8892</v>
      </c>
      <c r="B2996" s="157" t="s">
        <v>8893</v>
      </c>
      <c r="C2996" s="158"/>
      <c r="D2996" s="157" t="s">
        <v>9641</v>
      </c>
      <c r="E2996" s="163" t="s">
        <v>4770</v>
      </c>
      <c r="F2996" s="160" t="s">
        <v>4764</v>
      </c>
      <c r="G2996" s="160" t="s">
        <v>4765</v>
      </c>
      <c r="H2996" s="161">
        <v>60</v>
      </c>
      <c r="I2996" s="162">
        <v>28</v>
      </c>
      <c r="J2996" s="161">
        <v>76.8</v>
      </c>
      <c r="K2996" s="162">
        <v>22</v>
      </c>
      <c r="L2996" s="161">
        <v>16.896000000000001</v>
      </c>
      <c r="M2996" s="161">
        <v>76.896000000000001</v>
      </c>
      <c r="N2996" s="161">
        <v>98</v>
      </c>
      <c r="O2996" s="156" t="str">
        <f t="shared" si="46"/>
        <v>VSP-V48-096</v>
      </c>
    </row>
    <row r="2997" spans="1:15" ht="34.799999999999997">
      <c r="A2997" s="157" t="s">
        <v>8894</v>
      </c>
      <c r="B2997" s="157" t="s">
        <v>8895</v>
      </c>
      <c r="C2997" s="158"/>
      <c r="D2997" s="157" t="s">
        <v>9641</v>
      </c>
      <c r="E2997" s="163" t="s">
        <v>4770</v>
      </c>
      <c r="F2997" s="160" t="s">
        <v>4764</v>
      </c>
      <c r="G2997" s="160" t="s">
        <v>4765</v>
      </c>
      <c r="H2997" s="161">
        <v>60</v>
      </c>
      <c r="I2997" s="162">
        <v>28</v>
      </c>
      <c r="J2997" s="161">
        <v>76.8</v>
      </c>
      <c r="K2997" s="162">
        <v>22</v>
      </c>
      <c r="L2997" s="161">
        <v>16.896000000000001</v>
      </c>
      <c r="M2997" s="161">
        <v>76.896000000000001</v>
      </c>
      <c r="N2997" s="161">
        <v>98</v>
      </c>
      <c r="O2997" s="156" t="str">
        <f t="shared" si="46"/>
        <v>VSP-V48-097</v>
      </c>
    </row>
    <row r="2998" spans="1:15" ht="34.799999999999997">
      <c r="A2998" s="157" t="s">
        <v>8896</v>
      </c>
      <c r="B2998" s="157" t="s">
        <v>8897</v>
      </c>
      <c r="C2998" s="158"/>
      <c r="D2998" s="157" t="s">
        <v>9641</v>
      </c>
      <c r="E2998" s="163" t="s">
        <v>4770</v>
      </c>
      <c r="F2998" s="160" t="s">
        <v>4764</v>
      </c>
      <c r="G2998" s="160" t="s">
        <v>4765</v>
      </c>
      <c r="H2998" s="161">
        <v>20</v>
      </c>
      <c r="I2998" s="162">
        <v>28</v>
      </c>
      <c r="J2998" s="161">
        <v>25.6</v>
      </c>
      <c r="K2998" s="162">
        <v>22</v>
      </c>
      <c r="L2998" s="161">
        <v>5.6320000000000006</v>
      </c>
      <c r="M2998" s="161">
        <v>25.632000000000001</v>
      </c>
      <c r="N2998" s="161">
        <v>33</v>
      </c>
      <c r="O2998" s="156" t="str">
        <f t="shared" si="46"/>
        <v>VSP-V48-098</v>
      </c>
    </row>
    <row r="2999" spans="1:15" ht="34.799999999999997">
      <c r="A2999" s="157" t="s">
        <v>8898</v>
      </c>
      <c r="B2999" s="157" t="s">
        <v>8899</v>
      </c>
      <c r="C2999" s="158"/>
      <c r="D2999" s="157" t="s">
        <v>9641</v>
      </c>
      <c r="E2999" s="163" t="s">
        <v>4770</v>
      </c>
      <c r="F2999" s="160" t="s">
        <v>4764</v>
      </c>
      <c r="G2999" s="160" t="s">
        <v>4765</v>
      </c>
      <c r="H2999" s="161">
        <v>155</v>
      </c>
      <c r="I2999" s="162">
        <v>28</v>
      </c>
      <c r="J2999" s="161">
        <v>198.4</v>
      </c>
      <c r="K2999" s="162">
        <v>22</v>
      </c>
      <c r="L2999" s="161">
        <v>43.648000000000003</v>
      </c>
      <c r="M2999" s="161">
        <v>198.648</v>
      </c>
      <c r="N2999" s="161">
        <v>254</v>
      </c>
      <c r="O2999" s="156" t="str">
        <f t="shared" si="46"/>
        <v>VSP-V48-099</v>
      </c>
    </row>
    <row r="3000" spans="1:15" ht="34.799999999999997">
      <c r="A3000" s="157" t="s">
        <v>8900</v>
      </c>
      <c r="B3000" s="157" t="s">
        <v>8901</v>
      </c>
      <c r="C3000" s="158"/>
      <c r="D3000" s="157" t="s">
        <v>9641</v>
      </c>
      <c r="E3000" s="163" t="s">
        <v>4770</v>
      </c>
      <c r="F3000" s="160" t="s">
        <v>4764</v>
      </c>
      <c r="G3000" s="160" t="s">
        <v>4765</v>
      </c>
      <c r="H3000" s="161">
        <v>50</v>
      </c>
      <c r="I3000" s="162">
        <v>28</v>
      </c>
      <c r="J3000" s="161">
        <v>64</v>
      </c>
      <c r="K3000" s="162">
        <v>22</v>
      </c>
      <c r="L3000" s="161">
        <v>14.08</v>
      </c>
      <c r="M3000" s="161">
        <v>64.08</v>
      </c>
      <c r="N3000" s="161">
        <v>82</v>
      </c>
      <c r="O3000" s="156" t="str">
        <f t="shared" si="46"/>
        <v>VSP-V48-100</v>
      </c>
    </row>
    <row r="3001" spans="1:15" ht="34.799999999999997">
      <c r="A3001" s="157" t="s">
        <v>8902</v>
      </c>
      <c r="B3001" s="157" t="s">
        <v>8903</v>
      </c>
      <c r="C3001" s="158"/>
      <c r="D3001" s="157" t="s">
        <v>9641</v>
      </c>
      <c r="E3001" s="163" t="s">
        <v>4770</v>
      </c>
      <c r="F3001" s="160" t="s">
        <v>4764</v>
      </c>
      <c r="G3001" s="160" t="s">
        <v>4765</v>
      </c>
      <c r="H3001" s="161">
        <v>90</v>
      </c>
      <c r="I3001" s="162">
        <v>28</v>
      </c>
      <c r="J3001" s="161">
        <v>115.2</v>
      </c>
      <c r="K3001" s="162">
        <v>22</v>
      </c>
      <c r="L3001" s="161">
        <v>25.344000000000001</v>
      </c>
      <c r="M3001" s="161">
        <v>115.34399999999999</v>
      </c>
      <c r="N3001" s="161">
        <v>148</v>
      </c>
      <c r="O3001" s="156" t="str">
        <f t="shared" si="46"/>
        <v>VSP-V48-102</v>
      </c>
    </row>
    <row r="3002" spans="1:15" ht="34.799999999999997">
      <c r="A3002" s="157" t="s">
        <v>8904</v>
      </c>
      <c r="B3002" s="157" t="s">
        <v>8905</v>
      </c>
      <c r="C3002" s="158"/>
      <c r="D3002" s="157" t="s">
        <v>9641</v>
      </c>
      <c r="E3002" s="163" t="s">
        <v>4770</v>
      </c>
      <c r="F3002" s="160" t="s">
        <v>4764</v>
      </c>
      <c r="G3002" s="160" t="s">
        <v>4765</v>
      </c>
      <c r="H3002" s="161">
        <v>30</v>
      </c>
      <c r="I3002" s="162">
        <v>28</v>
      </c>
      <c r="J3002" s="161">
        <v>38.4</v>
      </c>
      <c r="K3002" s="162">
        <v>22</v>
      </c>
      <c r="L3002" s="161">
        <v>8.4480000000000004</v>
      </c>
      <c r="M3002" s="161">
        <v>38.448</v>
      </c>
      <c r="N3002" s="161">
        <v>49</v>
      </c>
      <c r="O3002" s="156" t="str">
        <f t="shared" si="46"/>
        <v>VSP-V48-103</v>
      </c>
    </row>
    <row r="3003" spans="1:15" ht="34.799999999999997">
      <c r="A3003" s="157" t="s">
        <v>8906</v>
      </c>
      <c r="B3003" s="157" t="s">
        <v>8907</v>
      </c>
      <c r="C3003" s="158"/>
      <c r="D3003" s="157" t="s">
        <v>9641</v>
      </c>
      <c r="E3003" s="163" t="s">
        <v>4770</v>
      </c>
      <c r="F3003" s="160" t="s">
        <v>4764</v>
      </c>
      <c r="G3003" s="160" t="s">
        <v>4765</v>
      </c>
      <c r="H3003" s="161">
        <v>15</v>
      </c>
      <c r="I3003" s="162">
        <v>28</v>
      </c>
      <c r="J3003" s="161">
        <v>19.2</v>
      </c>
      <c r="K3003" s="162">
        <v>22</v>
      </c>
      <c r="L3003" s="161">
        <v>4.2240000000000002</v>
      </c>
      <c r="M3003" s="161">
        <v>19.224</v>
      </c>
      <c r="N3003" s="161">
        <v>25</v>
      </c>
      <c r="O3003" s="156" t="str">
        <f t="shared" si="46"/>
        <v>VSP-V48-106</v>
      </c>
    </row>
    <row r="3004" spans="1:15" ht="34.799999999999997">
      <c r="A3004" s="157" t="s">
        <v>8908</v>
      </c>
      <c r="B3004" s="157" t="s">
        <v>8909</v>
      </c>
      <c r="C3004" s="158"/>
      <c r="D3004" s="157" t="s">
        <v>9641</v>
      </c>
      <c r="E3004" s="163" t="s">
        <v>4770</v>
      </c>
      <c r="F3004" s="160" t="s">
        <v>4764</v>
      </c>
      <c r="G3004" s="160" t="s">
        <v>4765</v>
      </c>
      <c r="H3004" s="161">
        <v>15</v>
      </c>
      <c r="I3004" s="162">
        <v>28</v>
      </c>
      <c r="J3004" s="161">
        <v>19.2</v>
      </c>
      <c r="K3004" s="162">
        <v>22</v>
      </c>
      <c r="L3004" s="161">
        <v>4.2240000000000002</v>
      </c>
      <c r="M3004" s="161">
        <v>19.224</v>
      </c>
      <c r="N3004" s="161">
        <v>25</v>
      </c>
      <c r="O3004" s="156" t="str">
        <f t="shared" si="46"/>
        <v>VSP-V48-107</v>
      </c>
    </row>
    <row r="3005" spans="1:15" ht="34.799999999999997">
      <c r="A3005" s="157" t="s">
        <v>8910</v>
      </c>
      <c r="B3005" s="157" t="s">
        <v>8911</v>
      </c>
      <c r="C3005" s="158"/>
      <c r="D3005" s="157" t="s">
        <v>9641</v>
      </c>
      <c r="E3005" s="163" t="s">
        <v>4770</v>
      </c>
      <c r="F3005" s="160" t="s">
        <v>4764</v>
      </c>
      <c r="G3005" s="160" t="s">
        <v>4765</v>
      </c>
      <c r="H3005" s="161">
        <v>85</v>
      </c>
      <c r="I3005" s="162">
        <v>28</v>
      </c>
      <c r="J3005" s="161">
        <v>108.8</v>
      </c>
      <c r="K3005" s="162">
        <v>22</v>
      </c>
      <c r="L3005" s="161">
        <v>23.936</v>
      </c>
      <c r="M3005" s="161">
        <v>108.93600000000001</v>
      </c>
      <c r="N3005" s="161">
        <v>139</v>
      </c>
      <c r="O3005" s="156" t="str">
        <f t="shared" si="46"/>
        <v>VSP-V48-108</v>
      </c>
    </row>
    <row r="3006" spans="1:15" ht="34.799999999999997">
      <c r="A3006" s="157" t="s">
        <v>8912</v>
      </c>
      <c r="B3006" s="157" t="s">
        <v>8913</v>
      </c>
      <c r="C3006" s="158"/>
      <c r="D3006" s="157" t="s">
        <v>9641</v>
      </c>
      <c r="E3006" s="163" t="s">
        <v>4770</v>
      </c>
      <c r="F3006" s="160" t="s">
        <v>4764</v>
      </c>
      <c r="G3006" s="160" t="s">
        <v>4765</v>
      </c>
      <c r="H3006" s="161">
        <v>215</v>
      </c>
      <c r="I3006" s="162">
        <v>28</v>
      </c>
      <c r="J3006" s="161">
        <v>275.2</v>
      </c>
      <c r="K3006" s="162">
        <v>22</v>
      </c>
      <c r="L3006" s="161">
        <v>60.543999999999997</v>
      </c>
      <c r="M3006" s="161">
        <v>275.54399999999998</v>
      </c>
      <c r="N3006" s="161">
        <v>353</v>
      </c>
      <c r="O3006" s="156" t="str">
        <f t="shared" si="46"/>
        <v>VSP-V48-109</v>
      </c>
    </row>
    <row r="3007" spans="1:15" ht="34.799999999999997">
      <c r="A3007" s="157" t="s">
        <v>8914</v>
      </c>
      <c r="B3007" s="157" t="s">
        <v>8915</v>
      </c>
      <c r="C3007" s="158"/>
      <c r="D3007" s="157" t="s">
        <v>9641</v>
      </c>
      <c r="E3007" s="163" t="s">
        <v>4770</v>
      </c>
      <c r="F3007" s="160" t="s">
        <v>4764</v>
      </c>
      <c r="G3007" s="160" t="s">
        <v>4765</v>
      </c>
      <c r="H3007" s="161">
        <v>20</v>
      </c>
      <c r="I3007" s="162">
        <v>28</v>
      </c>
      <c r="J3007" s="161">
        <v>25.6</v>
      </c>
      <c r="K3007" s="162">
        <v>22</v>
      </c>
      <c r="L3007" s="161">
        <v>5.6320000000000006</v>
      </c>
      <c r="M3007" s="161">
        <v>25.632000000000001</v>
      </c>
      <c r="N3007" s="161">
        <v>33</v>
      </c>
      <c r="O3007" s="156" t="str">
        <f t="shared" si="46"/>
        <v>VSP-V48-110</v>
      </c>
    </row>
    <row r="3008" spans="1:15" ht="34.799999999999997">
      <c r="A3008" s="157" t="s">
        <v>8916</v>
      </c>
      <c r="B3008" s="157" t="s">
        <v>8917</v>
      </c>
      <c r="C3008" s="158"/>
      <c r="D3008" s="158"/>
      <c r="E3008" s="163" t="s">
        <v>4770</v>
      </c>
      <c r="F3008" s="160" t="s">
        <v>4764</v>
      </c>
      <c r="G3008" s="160" t="s">
        <v>4767</v>
      </c>
      <c r="H3008" s="161">
        <v>40</v>
      </c>
      <c r="I3008" s="162">
        <v>28</v>
      </c>
      <c r="J3008" s="161">
        <v>51.2</v>
      </c>
      <c r="K3008" s="162">
        <v>22</v>
      </c>
      <c r="L3008" s="161">
        <v>11.264000000000001</v>
      </c>
      <c r="M3008" s="161">
        <v>51.264000000000003</v>
      </c>
      <c r="N3008" s="161">
        <v>66</v>
      </c>
      <c r="O3008" s="156" t="str">
        <f t="shared" si="46"/>
        <v>VSP-V48-111</v>
      </c>
    </row>
    <row r="3009" spans="1:15" ht="34.799999999999997">
      <c r="A3009" s="157" t="s">
        <v>8918</v>
      </c>
      <c r="B3009" s="157" t="s">
        <v>8919</v>
      </c>
      <c r="C3009" s="158"/>
      <c r="D3009" s="158"/>
      <c r="E3009" s="163" t="s">
        <v>4770</v>
      </c>
      <c r="F3009" s="160" t="s">
        <v>4764</v>
      </c>
      <c r="G3009" s="160" t="s">
        <v>4767</v>
      </c>
      <c r="H3009" s="161">
        <v>20</v>
      </c>
      <c r="I3009" s="162">
        <v>28</v>
      </c>
      <c r="J3009" s="161">
        <v>25.6</v>
      </c>
      <c r="K3009" s="162">
        <v>22</v>
      </c>
      <c r="L3009" s="161">
        <v>5.6320000000000006</v>
      </c>
      <c r="M3009" s="161">
        <v>25.632000000000001</v>
      </c>
      <c r="N3009" s="161">
        <v>33</v>
      </c>
      <c r="O3009" s="156" t="str">
        <f t="shared" si="46"/>
        <v>VSP-V48-112</v>
      </c>
    </row>
    <row r="3010" spans="1:15" ht="34.799999999999997">
      <c r="A3010" s="157" t="s">
        <v>8920</v>
      </c>
      <c r="B3010" s="157" t="s">
        <v>8921</v>
      </c>
      <c r="C3010" s="158"/>
      <c r="D3010" s="158"/>
      <c r="E3010" s="163" t="s">
        <v>4770</v>
      </c>
      <c r="F3010" s="160" t="s">
        <v>4764</v>
      </c>
      <c r="G3010" s="160" t="s">
        <v>4767</v>
      </c>
      <c r="H3010" s="161">
        <v>20</v>
      </c>
      <c r="I3010" s="162">
        <v>28</v>
      </c>
      <c r="J3010" s="161">
        <v>25.6</v>
      </c>
      <c r="K3010" s="162">
        <v>22</v>
      </c>
      <c r="L3010" s="161">
        <v>5.6320000000000006</v>
      </c>
      <c r="M3010" s="161">
        <v>25.632000000000001</v>
      </c>
      <c r="N3010" s="161">
        <v>33</v>
      </c>
      <c r="O3010" s="156" t="str">
        <f t="shared" ref="O3010:O3073" si="47">VLOOKUP(A3010,Old,1,FALSE)</f>
        <v>VSP-V48-113</v>
      </c>
    </row>
    <row r="3011" spans="1:15" ht="34.799999999999997">
      <c r="A3011" s="157" t="s">
        <v>8922</v>
      </c>
      <c r="B3011" s="157" t="s">
        <v>8923</v>
      </c>
      <c r="C3011" s="158"/>
      <c r="D3011" s="158"/>
      <c r="E3011" s="163" t="s">
        <v>4770</v>
      </c>
      <c r="F3011" s="160" t="s">
        <v>4764</v>
      </c>
      <c r="G3011" s="160" t="s">
        <v>4767</v>
      </c>
      <c r="H3011" s="161">
        <v>15</v>
      </c>
      <c r="I3011" s="162">
        <v>28</v>
      </c>
      <c r="J3011" s="161">
        <v>19.2</v>
      </c>
      <c r="K3011" s="162">
        <v>22</v>
      </c>
      <c r="L3011" s="161">
        <v>4.2240000000000002</v>
      </c>
      <c r="M3011" s="161">
        <v>19.224</v>
      </c>
      <c r="N3011" s="161">
        <v>25</v>
      </c>
      <c r="O3011" s="156" t="str">
        <f t="shared" si="47"/>
        <v>VSP-V48-114</v>
      </c>
    </row>
    <row r="3012" spans="1:15" ht="34.799999999999997">
      <c r="A3012" s="157" t="s">
        <v>8924</v>
      </c>
      <c r="B3012" s="157" t="s">
        <v>8925</v>
      </c>
      <c r="C3012" s="158"/>
      <c r="D3012" s="158"/>
      <c r="E3012" s="163" t="s">
        <v>4770</v>
      </c>
      <c r="F3012" s="160" t="s">
        <v>4764</v>
      </c>
      <c r="G3012" s="160" t="s">
        <v>4767</v>
      </c>
      <c r="H3012" s="161">
        <v>30</v>
      </c>
      <c r="I3012" s="162">
        <v>28</v>
      </c>
      <c r="J3012" s="161">
        <v>38.4</v>
      </c>
      <c r="K3012" s="162">
        <v>22</v>
      </c>
      <c r="L3012" s="161">
        <v>8.4480000000000004</v>
      </c>
      <c r="M3012" s="161">
        <v>38.448</v>
      </c>
      <c r="N3012" s="161">
        <v>49</v>
      </c>
      <c r="O3012" s="156" t="str">
        <f t="shared" si="47"/>
        <v>VSP-V48-115</v>
      </c>
    </row>
    <row r="3013" spans="1:15" ht="34.799999999999997">
      <c r="A3013" s="157" t="s">
        <v>8926</v>
      </c>
      <c r="B3013" s="157" t="s">
        <v>8927</v>
      </c>
      <c r="C3013" s="158"/>
      <c r="D3013" s="158"/>
      <c r="E3013" s="163" t="s">
        <v>4770</v>
      </c>
      <c r="F3013" s="160" t="s">
        <v>4764</v>
      </c>
      <c r="G3013" s="160" t="s">
        <v>4767</v>
      </c>
      <c r="H3013" s="161">
        <v>10</v>
      </c>
      <c r="I3013" s="162">
        <v>28</v>
      </c>
      <c r="J3013" s="161">
        <v>12.8</v>
      </c>
      <c r="K3013" s="162">
        <v>22</v>
      </c>
      <c r="L3013" s="161">
        <v>2.8160000000000003</v>
      </c>
      <c r="M3013" s="161">
        <v>12.816000000000001</v>
      </c>
      <c r="N3013" s="161">
        <v>16</v>
      </c>
      <c r="O3013" s="156" t="str">
        <f t="shared" si="47"/>
        <v>VSP-V48-116</v>
      </c>
    </row>
    <row r="3014" spans="1:15" ht="34.799999999999997">
      <c r="A3014" s="157" t="s">
        <v>8928</v>
      </c>
      <c r="B3014" s="157" t="s">
        <v>8929</v>
      </c>
      <c r="C3014" s="158"/>
      <c r="D3014" s="158"/>
      <c r="E3014" s="163" t="s">
        <v>4770</v>
      </c>
      <c r="F3014" s="160" t="s">
        <v>4764</v>
      </c>
      <c r="G3014" s="160" t="s">
        <v>4767</v>
      </c>
      <c r="H3014" s="161">
        <v>75</v>
      </c>
      <c r="I3014" s="162">
        <v>28</v>
      </c>
      <c r="J3014" s="161">
        <v>96</v>
      </c>
      <c r="K3014" s="162">
        <v>22</v>
      </c>
      <c r="L3014" s="161">
        <v>21.12</v>
      </c>
      <c r="M3014" s="161">
        <v>96.12</v>
      </c>
      <c r="N3014" s="161">
        <v>123</v>
      </c>
      <c r="O3014" s="156" t="str">
        <f t="shared" si="47"/>
        <v>VSP-V48-118</v>
      </c>
    </row>
    <row r="3015" spans="1:15" ht="34.799999999999997">
      <c r="A3015" s="157" t="s">
        <v>8930</v>
      </c>
      <c r="B3015" s="157" t="s">
        <v>8931</v>
      </c>
      <c r="C3015" s="158"/>
      <c r="D3015" s="158"/>
      <c r="E3015" s="163" t="s">
        <v>4770</v>
      </c>
      <c r="F3015" s="160" t="s">
        <v>4764</v>
      </c>
      <c r="G3015" s="160" t="s">
        <v>4767</v>
      </c>
      <c r="H3015" s="161">
        <v>100</v>
      </c>
      <c r="I3015" s="162">
        <v>28</v>
      </c>
      <c r="J3015" s="161">
        <v>128</v>
      </c>
      <c r="K3015" s="162">
        <v>22</v>
      </c>
      <c r="L3015" s="161">
        <v>28.16</v>
      </c>
      <c r="M3015" s="161">
        <v>128.16</v>
      </c>
      <c r="N3015" s="161">
        <v>164</v>
      </c>
      <c r="O3015" s="156" t="str">
        <f t="shared" si="47"/>
        <v>VSP-V48-121</v>
      </c>
    </row>
    <row r="3016" spans="1:15" ht="34.799999999999997">
      <c r="A3016" s="157" t="s">
        <v>8932</v>
      </c>
      <c r="B3016" s="157" t="s">
        <v>8933</v>
      </c>
      <c r="C3016" s="158"/>
      <c r="D3016" s="158"/>
      <c r="E3016" s="163" t="s">
        <v>4770</v>
      </c>
      <c r="F3016" s="160" t="s">
        <v>4764</v>
      </c>
      <c r="G3016" s="160" t="s">
        <v>4767</v>
      </c>
      <c r="H3016" s="161">
        <v>100</v>
      </c>
      <c r="I3016" s="162">
        <v>28</v>
      </c>
      <c r="J3016" s="161">
        <v>128</v>
      </c>
      <c r="K3016" s="162">
        <v>22</v>
      </c>
      <c r="L3016" s="161">
        <v>28.16</v>
      </c>
      <c r="M3016" s="161">
        <v>128.16</v>
      </c>
      <c r="N3016" s="161">
        <v>164</v>
      </c>
      <c r="O3016" s="156" t="str">
        <f t="shared" si="47"/>
        <v>VSP-V48-122</v>
      </c>
    </row>
    <row r="3017" spans="1:15" ht="34.799999999999997">
      <c r="A3017" s="157" t="s">
        <v>8934</v>
      </c>
      <c r="B3017" s="157" t="s">
        <v>8935</v>
      </c>
      <c r="C3017" s="158"/>
      <c r="D3017" s="157" t="s">
        <v>9641</v>
      </c>
      <c r="E3017" s="163" t="s">
        <v>4770</v>
      </c>
      <c r="F3017" s="160" t="s">
        <v>4764</v>
      </c>
      <c r="G3017" s="160" t="s">
        <v>4765</v>
      </c>
      <c r="H3017" s="161">
        <v>290</v>
      </c>
      <c r="I3017" s="162">
        <v>28</v>
      </c>
      <c r="J3017" s="161">
        <v>371.2</v>
      </c>
      <c r="K3017" s="162">
        <v>22</v>
      </c>
      <c r="L3017" s="161">
        <v>81.664000000000001</v>
      </c>
      <c r="M3017" s="161">
        <v>371.66399999999999</v>
      </c>
      <c r="N3017" s="161">
        <v>476</v>
      </c>
      <c r="O3017" s="156" t="str">
        <f t="shared" si="47"/>
        <v>VSP-V48-123</v>
      </c>
    </row>
    <row r="3018" spans="1:15" ht="34.799999999999997">
      <c r="A3018" s="157" t="s">
        <v>8936</v>
      </c>
      <c r="B3018" s="157" t="s">
        <v>8937</v>
      </c>
      <c r="C3018" s="158"/>
      <c r="D3018" s="157" t="s">
        <v>9641</v>
      </c>
      <c r="E3018" s="163" t="s">
        <v>4770</v>
      </c>
      <c r="F3018" s="160" t="s">
        <v>4764</v>
      </c>
      <c r="G3018" s="160" t="s">
        <v>4765</v>
      </c>
      <c r="H3018" s="161">
        <v>10</v>
      </c>
      <c r="I3018" s="162">
        <v>28</v>
      </c>
      <c r="J3018" s="161">
        <v>12.8</v>
      </c>
      <c r="K3018" s="162">
        <v>22</v>
      </c>
      <c r="L3018" s="161">
        <v>2.8160000000000003</v>
      </c>
      <c r="M3018" s="161">
        <v>12.816000000000001</v>
      </c>
      <c r="N3018" s="161">
        <v>16</v>
      </c>
      <c r="O3018" s="156" t="str">
        <f t="shared" si="47"/>
        <v>VSP-V48-124</v>
      </c>
    </row>
    <row r="3019" spans="1:15" ht="34.799999999999997">
      <c r="A3019" s="157" t="s">
        <v>8938</v>
      </c>
      <c r="B3019" s="157" t="s">
        <v>8939</v>
      </c>
      <c r="C3019" s="158"/>
      <c r="D3019" s="157" t="s">
        <v>9641</v>
      </c>
      <c r="E3019" s="163" t="s">
        <v>4770</v>
      </c>
      <c r="F3019" s="160" t="s">
        <v>4764</v>
      </c>
      <c r="G3019" s="160" t="s">
        <v>4765</v>
      </c>
      <c r="H3019" s="161">
        <v>40</v>
      </c>
      <c r="I3019" s="162">
        <v>12</v>
      </c>
      <c r="J3019" s="161">
        <v>44.800000000000004</v>
      </c>
      <c r="K3019" s="162">
        <v>22</v>
      </c>
      <c r="L3019" s="161">
        <v>9.8560000000000016</v>
      </c>
      <c r="M3019" s="161">
        <v>49.856000000000002</v>
      </c>
      <c r="N3019" s="161">
        <v>56</v>
      </c>
      <c r="O3019" s="156" t="str">
        <f t="shared" si="47"/>
        <v>VSP-V48-125</v>
      </c>
    </row>
    <row r="3020" spans="1:15" ht="34.799999999999997">
      <c r="A3020" s="157" t="s">
        <v>8940</v>
      </c>
      <c r="B3020" s="157" t="s">
        <v>8941</v>
      </c>
      <c r="C3020" s="158"/>
      <c r="D3020" s="157" t="s">
        <v>9641</v>
      </c>
      <c r="E3020" s="163" t="s">
        <v>4770</v>
      </c>
      <c r="F3020" s="160" t="s">
        <v>4764</v>
      </c>
      <c r="G3020" s="160" t="s">
        <v>4765</v>
      </c>
      <c r="H3020" s="161">
        <v>100</v>
      </c>
      <c r="I3020" s="162">
        <v>28</v>
      </c>
      <c r="J3020" s="161">
        <v>128</v>
      </c>
      <c r="K3020" s="162">
        <v>22</v>
      </c>
      <c r="L3020" s="161">
        <v>28.16</v>
      </c>
      <c r="M3020" s="161">
        <v>128.16</v>
      </c>
      <c r="N3020" s="161">
        <v>164</v>
      </c>
      <c r="O3020" s="156" t="str">
        <f t="shared" si="47"/>
        <v>VSP-V48-134</v>
      </c>
    </row>
    <row r="3021" spans="1:15" ht="34.799999999999997">
      <c r="A3021" s="157" t="s">
        <v>8942</v>
      </c>
      <c r="B3021" s="157" t="s">
        <v>8943</v>
      </c>
      <c r="C3021" s="158"/>
      <c r="D3021" s="157" t="s">
        <v>9641</v>
      </c>
      <c r="E3021" s="163" t="s">
        <v>4770</v>
      </c>
      <c r="F3021" s="160" t="s">
        <v>4764</v>
      </c>
      <c r="G3021" s="160" t="s">
        <v>4765</v>
      </c>
      <c r="H3021" s="161">
        <v>165</v>
      </c>
      <c r="I3021" s="162">
        <v>28</v>
      </c>
      <c r="J3021" s="161">
        <v>211.20000000000002</v>
      </c>
      <c r="K3021" s="162">
        <v>22</v>
      </c>
      <c r="L3021" s="161">
        <v>46.464000000000006</v>
      </c>
      <c r="M3021" s="161">
        <v>211.464</v>
      </c>
      <c r="N3021" s="161">
        <v>271</v>
      </c>
      <c r="O3021" s="156" t="str">
        <f t="shared" si="47"/>
        <v>VSP-V48-135</v>
      </c>
    </row>
    <row r="3022" spans="1:15" ht="34.799999999999997">
      <c r="A3022" s="157" t="s">
        <v>8944</v>
      </c>
      <c r="B3022" s="157" t="s">
        <v>8945</v>
      </c>
      <c r="C3022" s="158"/>
      <c r="D3022" s="157" t="s">
        <v>9641</v>
      </c>
      <c r="E3022" s="163" t="s">
        <v>4770</v>
      </c>
      <c r="F3022" s="160" t="s">
        <v>4764</v>
      </c>
      <c r="G3022" s="160" t="s">
        <v>4765</v>
      </c>
      <c r="H3022" s="161">
        <v>50</v>
      </c>
      <c r="I3022" s="162">
        <v>28</v>
      </c>
      <c r="J3022" s="161">
        <v>64</v>
      </c>
      <c r="K3022" s="162">
        <v>22</v>
      </c>
      <c r="L3022" s="161">
        <v>14.08</v>
      </c>
      <c r="M3022" s="161">
        <v>64.08</v>
      </c>
      <c r="N3022" s="161">
        <v>82</v>
      </c>
      <c r="O3022" s="156" t="str">
        <f t="shared" si="47"/>
        <v>VSP-V48-137</v>
      </c>
    </row>
    <row r="3023" spans="1:15" ht="34.799999999999997">
      <c r="A3023" s="157" t="s">
        <v>8946</v>
      </c>
      <c r="B3023" s="157" t="s">
        <v>8947</v>
      </c>
      <c r="C3023" s="158"/>
      <c r="D3023" s="157" t="s">
        <v>9641</v>
      </c>
      <c r="E3023" s="163" t="s">
        <v>4770</v>
      </c>
      <c r="F3023" s="160" t="s">
        <v>4764</v>
      </c>
      <c r="G3023" s="160" t="s">
        <v>4765</v>
      </c>
      <c r="H3023" s="161">
        <v>60</v>
      </c>
      <c r="I3023" s="162">
        <v>28</v>
      </c>
      <c r="J3023" s="161">
        <v>76.8</v>
      </c>
      <c r="K3023" s="162">
        <v>22</v>
      </c>
      <c r="L3023" s="161">
        <v>16.896000000000001</v>
      </c>
      <c r="M3023" s="161">
        <v>76.896000000000001</v>
      </c>
      <c r="N3023" s="161">
        <v>98</v>
      </c>
      <c r="O3023" s="156" t="str">
        <f t="shared" si="47"/>
        <v>VSP-V48-138</v>
      </c>
    </row>
    <row r="3024" spans="1:15" ht="34.799999999999997">
      <c r="A3024" s="157" t="s">
        <v>8948</v>
      </c>
      <c r="B3024" s="157" t="s">
        <v>8949</v>
      </c>
      <c r="C3024" s="158"/>
      <c r="D3024" s="157" t="s">
        <v>9641</v>
      </c>
      <c r="E3024" s="163" t="s">
        <v>4770</v>
      </c>
      <c r="F3024" s="160" t="s">
        <v>4764</v>
      </c>
      <c r="G3024" s="160" t="s">
        <v>4765</v>
      </c>
      <c r="H3024" s="161">
        <v>75</v>
      </c>
      <c r="I3024" s="162">
        <v>18</v>
      </c>
      <c r="J3024" s="161">
        <v>88.5</v>
      </c>
      <c r="K3024" s="162">
        <v>22</v>
      </c>
      <c r="L3024" s="161">
        <v>19.47</v>
      </c>
      <c r="M3024" s="161">
        <v>94.47</v>
      </c>
      <c r="N3024" s="161">
        <v>111</v>
      </c>
      <c r="O3024" s="156" t="str">
        <f t="shared" si="47"/>
        <v>VSP-V48-155</v>
      </c>
    </row>
    <row r="3025" spans="1:15" ht="34.799999999999997">
      <c r="A3025" s="157" t="s">
        <v>8950</v>
      </c>
      <c r="B3025" s="157" t="s">
        <v>8951</v>
      </c>
      <c r="C3025" s="158"/>
      <c r="D3025" s="157" t="s">
        <v>9641</v>
      </c>
      <c r="E3025" s="163" t="s">
        <v>4770</v>
      </c>
      <c r="F3025" s="160" t="s">
        <v>4764</v>
      </c>
      <c r="G3025" s="160" t="s">
        <v>4765</v>
      </c>
      <c r="H3025" s="161">
        <v>130</v>
      </c>
      <c r="I3025" s="162">
        <v>28</v>
      </c>
      <c r="J3025" s="161">
        <v>166.4</v>
      </c>
      <c r="K3025" s="162">
        <v>22</v>
      </c>
      <c r="L3025" s="161">
        <v>36.608000000000004</v>
      </c>
      <c r="M3025" s="161">
        <v>166.608</v>
      </c>
      <c r="N3025" s="161">
        <v>213</v>
      </c>
      <c r="O3025" s="156" t="str">
        <f t="shared" si="47"/>
        <v>VSP-V48-156</v>
      </c>
    </row>
    <row r="3026" spans="1:15" ht="34.799999999999997">
      <c r="A3026" s="157" t="s">
        <v>8952</v>
      </c>
      <c r="B3026" s="157" t="s">
        <v>8953</v>
      </c>
      <c r="C3026" s="158"/>
      <c r="D3026" s="157" t="s">
        <v>9641</v>
      </c>
      <c r="E3026" s="163" t="s">
        <v>4770</v>
      </c>
      <c r="F3026" s="160" t="s">
        <v>4764</v>
      </c>
      <c r="G3026" s="160" t="s">
        <v>4765</v>
      </c>
      <c r="H3026" s="161">
        <v>200</v>
      </c>
      <c r="I3026" s="162">
        <v>28</v>
      </c>
      <c r="J3026" s="161">
        <v>256</v>
      </c>
      <c r="K3026" s="162">
        <v>22</v>
      </c>
      <c r="L3026" s="161">
        <v>56.32</v>
      </c>
      <c r="M3026" s="161">
        <v>256.32</v>
      </c>
      <c r="N3026" s="161">
        <v>328</v>
      </c>
      <c r="O3026" s="156" t="str">
        <f t="shared" si="47"/>
        <v>VSP-V48-157</v>
      </c>
    </row>
    <row r="3027" spans="1:15" ht="34.799999999999997">
      <c r="A3027" s="157" t="s">
        <v>8954</v>
      </c>
      <c r="B3027" s="157" t="s">
        <v>8955</v>
      </c>
      <c r="C3027" s="158"/>
      <c r="D3027" s="157" t="s">
        <v>9641</v>
      </c>
      <c r="E3027" s="163" t="s">
        <v>4770</v>
      </c>
      <c r="F3027" s="160" t="s">
        <v>4764</v>
      </c>
      <c r="G3027" s="160" t="s">
        <v>4765</v>
      </c>
      <c r="H3027" s="161">
        <v>100</v>
      </c>
      <c r="I3027" s="162">
        <v>28</v>
      </c>
      <c r="J3027" s="161">
        <v>128</v>
      </c>
      <c r="K3027" s="162">
        <v>22</v>
      </c>
      <c r="L3027" s="161">
        <v>28.16</v>
      </c>
      <c r="M3027" s="161">
        <v>128.16</v>
      </c>
      <c r="N3027" s="161">
        <v>164</v>
      </c>
      <c r="O3027" s="156" t="str">
        <f t="shared" si="47"/>
        <v>VSP-V48-159</v>
      </c>
    </row>
    <row r="3028" spans="1:15" ht="34.799999999999997">
      <c r="A3028" s="157" t="s">
        <v>8956</v>
      </c>
      <c r="B3028" s="157" t="s">
        <v>8957</v>
      </c>
      <c r="C3028" s="158"/>
      <c r="D3028" s="157" t="s">
        <v>9641</v>
      </c>
      <c r="E3028" s="163" t="s">
        <v>4770</v>
      </c>
      <c r="F3028" s="160" t="s">
        <v>4764</v>
      </c>
      <c r="G3028" s="160" t="s">
        <v>4765</v>
      </c>
      <c r="H3028" s="161">
        <v>85</v>
      </c>
      <c r="I3028" s="162">
        <v>28</v>
      </c>
      <c r="J3028" s="161">
        <v>108.8</v>
      </c>
      <c r="K3028" s="162">
        <v>22</v>
      </c>
      <c r="L3028" s="161">
        <v>23.936</v>
      </c>
      <c r="M3028" s="161">
        <v>108.93600000000001</v>
      </c>
      <c r="N3028" s="161">
        <v>139</v>
      </c>
      <c r="O3028" s="156" t="str">
        <f t="shared" si="47"/>
        <v>VSP-V48-160</v>
      </c>
    </row>
    <row r="3029" spans="1:15" ht="34.799999999999997">
      <c r="A3029" s="157" t="s">
        <v>8958</v>
      </c>
      <c r="B3029" s="157" t="s">
        <v>8959</v>
      </c>
      <c r="C3029" s="158"/>
      <c r="D3029" s="157" t="s">
        <v>9641</v>
      </c>
      <c r="E3029" s="163" t="s">
        <v>4770</v>
      </c>
      <c r="F3029" s="160" t="s">
        <v>4764</v>
      </c>
      <c r="G3029" s="160" t="s">
        <v>4765</v>
      </c>
      <c r="H3029" s="161">
        <v>90</v>
      </c>
      <c r="I3029" s="162">
        <v>28</v>
      </c>
      <c r="J3029" s="161">
        <v>115.2</v>
      </c>
      <c r="K3029" s="162">
        <v>22</v>
      </c>
      <c r="L3029" s="161">
        <v>25.344000000000001</v>
      </c>
      <c r="M3029" s="161">
        <v>115.34399999999999</v>
      </c>
      <c r="N3029" s="161">
        <v>148</v>
      </c>
      <c r="O3029" s="156" t="str">
        <f t="shared" si="47"/>
        <v>VSP-V48-161</v>
      </c>
    </row>
    <row r="3030" spans="1:15" ht="34.799999999999997">
      <c r="A3030" s="157" t="s">
        <v>8960</v>
      </c>
      <c r="B3030" s="157" t="s">
        <v>8961</v>
      </c>
      <c r="C3030" s="158"/>
      <c r="D3030" s="157" t="s">
        <v>9641</v>
      </c>
      <c r="E3030" s="163" t="s">
        <v>4770</v>
      </c>
      <c r="F3030" s="160" t="s">
        <v>4828</v>
      </c>
      <c r="G3030" s="160" t="s">
        <v>4765</v>
      </c>
      <c r="H3030" s="161">
        <v>865</v>
      </c>
      <c r="I3030" s="162">
        <v>28</v>
      </c>
      <c r="J3030" s="161">
        <v>1107</v>
      </c>
      <c r="K3030" s="162">
        <v>22</v>
      </c>
      <c r="L3030" s="161">
        <v>243.584</v>
      </c>
      <c r="M3030" s="161">
        <v>1109</v>
      </c>
      <c r="N3030" s="161">
        <v>1419</v>
      </c>
      <c r="O3030" s="156" t="str">
        <f t="shared" si="47"/>
        <v>VSP-V48-202</v>
      </c>
    </row>
    <row r="3031" spans="1:15" ht="34.799999999999997">
      <c r="A3031" s="157" t="s">
        <v>8962</v>
      </c>
      <c r="B3031" s="157" t="s">
        <v>8963</v>
      </c>
      <c r="C3031" s="158"/>
      <c r="D3031" s="157" t="s">
        <v>9641</v>
      </c>
      <c r="E3031" s="163" t="s">
        <v>4770</v>
      </c>
      <c r="F3031" s="160" t="s">
        <v>4764</v>
      </c>
      <c r="G3031" s="160" t="s">
        <v>4765</v>
      </c>
      <c r="H3031" s="161">
        <v>130</v>
      </c>
      <c r="I3031" s="162">
        <v>28</v>
      </c>
      <c r="J3031" s="161">
        <v>166.4</v>
      </c>
      <c r="K3031" s="162">
        <v>22</v>
      </c>
      <c r="L3031" s="161">
        <v>36.608000000000004</v>
      </c>
      <c r="M3031" s="161">
        <v>166.608</v>
      </c>
      <c r="N3031" s="161">
        <v>213</v>
      </c>
      <c r="O3031" s="156" t="str">
        <f t="shared" si="47"/>
        <v>VSP-V48-203</v>
      </c>
    </row>
    <row r="3032" spans="1:15" ht="34.799999999999997">
      <c r="A3032" s="157" t="s">
        <v>8964</v>
      </c>
      <c r="B3032" s="157" t="s">
        <v>8965</v>
      </c>
      <c r="C3032" s="158"/>
      <c r="D3032" s="157" t="s">
        <v>9641</v>
      </c>
      <c r="E3032" s="163" t="s">
        <v>4770</v>
      </c>
      <c r="F3032" s="160" t="s">
        <v>4828</v>
      </c>
      <c r="G3032" s="160" t="s">
        <v>4765</v>
      </c>
      <c r="H3032" s="161">
        <v>430</v>
      </c>
      <c r="I3032" s="162">
        <v>28</v>
      </c>
      <c r="J3032" s="161">
        <v>550.4</v>
      </c>
      <c r="K3032" s="162">
        <v>22</v>
      </c>
      <c r="L3032" s="161">
        <v>121.08799999999999</v>
      </c>
      <c r="M3032" s="161">
        <v>551.08799999999997</v>
      </c>
      <c r="N3032" s="161">
        <v>705</v>
      </c>
      <c r="O3032" s="156" t="str">
        <f t="shared" si="47"/>
        <v>VSP-V48-204</v>
      </c>
    </row>
    <row r="3033" spans="1:15" ht="34.799999999999997">
      <c r="A3033" s="157" t="s">
        <v>8966</v>
      </c>
      <c r="B3033" s="157" t="s">
        <v>8967</v>
      </c>
      <c r="C3033" s="158"/>
      <c r="D3033" s="158"/>
      <c r="E3033" s="163" t="s">
        <v>4770</v>
      </c>
      <c r="F3033" s="160" t="s">
        <v>4828</v>
      </c>
      <c r="G3033" s="160" t="s">
        <v>4767</v>
      </c>
      <c r="H3033" s="161">
        <v>550</v>
      </c>
      <c r="I3033" s="162">
        <v>28</v>
      </c>
      <c r="J3033" s="161">
        <v>704</v>
      </c>
      <c r="K3033" s="162">
        <v>22</v>
      </c>
      <c r="L3033" s="161">
        <v>154.88</v>
      </c>
      <c r="M3033" s="161">
        <v>704.88</v>
      </c>
      <c r="N3033" s="161">
        <v>902</v>
      </c>
      <c r="O3033" s="156" t="str">
        <f t="shared" si="47"/>
        <v>VSP-V48-216</v>
      </c>
    </row>
    <row r="3034" spans="1:15" ht="34.799999999999997">
      <c r="A3034" s="157" t="s">
        <v>8968</v>
      </c>
      <c r="B3034" s="157" t="s">
        <v>8969</v>
      </c>
      <c r="C3034" s="158"/>
      <c r="D3034" s="157" t="s">
        <v>9641</v>
      </c>
      <c r="E3034" s="163" t="s">
        <v>4770</v>
      </c>
      <c r="F3034" s="160" t="s">
        <v>4764</v>
      </c>
      <c r="G3034" s="160" t="s">
        <v>4765</v>
      </c>
      <c r="H3034" s="161">
        <v>20</v>
      </c>
      <c r="I3034" s="162">
        <v>28</v>
      </c>
      <c r="J3034" s="161">
        <v>25.6</v>
      </c>
      <c r="K3034" s="162">
        <v>22</v>
      </c>
      <c r="L3034" s="161">
        <v>5.6320000000000006</v>
      </c>
      <c r="M3034" s="161">
        <v>25.632000000000001</v>
      </c>
      <c r="N3034" s="161">
        <v>33</v>
      </c>
      <c r="O3034" s="156" t="str">
        <f t="shared" si="47"/>
        <v>VSP-V48-218</v>
      </c>
    </row>
    <row r="3035" spans="1:15" ht="34.799999999999997">
      <c r="A3035" s="157" t="s">
        <v>8970</v>
      </c>
      <c r="B3035" s="157" t="s">
        <v>8971</v>
      </c>
      <c r="C3035" s="158"/>
      <c r="D3035" s="158"/>
      <c r="E3035" s="163" t="s">
        <v>4770</v>
      </c>
      <c r="F3035" s="160" t="s">
        <v>4764</v>
      </c>
      <c r="G3035" s="160" t="s">
        <v>4767</v>
      </c>
      <c r="H3035" s="161">
        <v>60</v>
      </c>
      <c r="I3035" s="162">
        <v>28</v>
      </c>
      <c r="J3035" s="161">
        <v>76.8</v>
      </c>
      <c r="K3035" s="162">
        <v>22</v>
      </c>
      <c r="L3035" s="161">
        <v>16.896000000000001</v>
      </c>
      <c r="M3035" s="161">
        <v>76.896000000000001</v>
      </c>
      <c r="N3035" s="161">
        <v>98</v>
      </c>
      <c r="O3035" s="156" t="str">
        <f t="shared" si="47"/>
        <v>VSP-V48-219</v>
      </c>
    </row>
    <row r="3036" spans="1:15" ht="34.799999999999997">
      <c r="A3036" s="157" t="s">
        <v>8972</v>
      </c>
      <c r="B3036" s="157" t="s">
        <v>8973</v>
      </c>
      <c r="C3036" s="158"/>
      <c r="D3036" s="157" t="s">
        <v>9641</v>
      </c>
      <c r="E3036" s="163" t="s">
        <v>4770</v>
      </c>
      <c r="F3036" s="160" t="s">
        <v>4764</v>
      </c>
      <c r="G3036" s="160" t="s">
        <v>4765</v>
      </c>
      <c r="H3036" s="161">
        <v>20</v>
      </c>
      <c r="I3036" s="162">
        <v>28</v>
      </c>
      <c r="J3036" s="161">
        <v>25.6</v>
      </c>
      <c r="K3036" s="162">
        <v>22</v>
      </c>
      <c r="L3036" s="161">
        <v>5.6320000000000006</v>
      </c>
      <c r="M3036" s="161">
        <v>25.632000000000001</v>
      </c>
      <c r="N3036" s="161">
        <v>33</v>
      </c>
      <c r="O3036" s="156" t="str">
        <f t="shared" si="47"/>
        <v>VSP-V48-221</v>
      </c>
    </row>
    <row r="3037" spans="1:15" ht="34.799999999999997">
      <c r="A3037" s="157" t="s">
        <v>8974</v>
      </c>
      <c r="B3037" s="157" t="s">
        <v>8975</v>
      </c>
      <c r="C3037" s="158"/>
      <c r="D3037" s="157" t="s">
        <v>9642</v>
      </c>
      <c r="E3037" s="163" t="s">
        <v>4770</v>
      </c>
      <c r="F3037" s="160" t="s">
        <v>5654</v>
      </c>
      <c r="G3037" s="160" t="s">
        <v>4767</v>
      </c>
      <c r="H3037" s="161">
        <v>4115</v>
      </c>
      <c r="I3037" s="162">
        <v>28</v>
      </c>
      <c r="J3037" s="161">
        <v>5267</v>
      </c>
      <c r="K3037" s="162">
        <v>18</v>
      </c>
      <c r="L3037" s="161">
        <v>948.09599999999989</v>
      </c>
      <c r="M3037" s="161">
        <v>5063</v>
      </c>
      <c r="N3037" s="161">
        <v>6481</v>
      </c>
      <c r="O3037" s="156" t="str">
        <f t="shared" si="47"/>
        <v>VSP-V60-001</v>
      </c>
    </row>
    <row r="3038" spans="1:15" ht="34.799999999999997">
      <c r="A3038" s="157" t="s">
        <v>8976</v>
      </c>
      <c r="B3038" s="157" t="s">
        <v>8977</v>
      </c>
      <c r="C3038" s="158"/>
      <c r="D3038" s="157" t="s">
        <v>9642</v>
      </c>
      <c r="E3038" s="163" t="s">
        <v>4770</v>
      </c>
      <c r="F3038" s="160" t="s">
        <v>4828</v>
      </c>
      <c r="G3038" s="160" t="s">
        <v>4765</v>
      </c>
      <c r="H3038" s="161">
        <v>575</v>
      </c>
      <c r="I3038" s="162">
        <v>28</v>
      </c>
      <c r="J3038" s="161">
        <v>736</v>
      </c>
      <c r="K3038" s="162">
        <v>22</v>
      </c>
      <c r="L3038" s="161">
        <v>161.91999999999999</v>
      </c>
      <c r="M3038" s="161">
        <v>736.92</v>
      </c>
      <c r="N3038" s="161">
        <v>943</v>
      </c>
      <c r="O3038" s="156" t="str">
        <f t="shared" si="47"/>
        <v>VSP-V60-002</v>
      </c>
    </row>
    <row r="3039" spans="1:15" ht="34.799999999999997">
      <c r="A3039" s="157" t="s">
        <v>8978</v>
      </c>
      <c r="B3039" s="157" t="s">
        <v>8979</v>
      </c>
      <c r="C3039" s="158"/>
      <c r="D3039" s="157" t="s">
        <v>9642</v>
      </c>
      <c r="E3039" s="163" t="s">
        <v>4770</v>
      </c>
      <c r="F3039" s="160" t="s">
        <v>4764</v>
      </c>
      <c r="G3039" s="160" t="s">
        <v>4765</v>
      </c>
      <c r="H3039" s="161">
        <v>270</v>
      </c>
      <c r="I3039" s="162">
        <v>28</v>
      </c>
      <c r="J3039" s="161">
        <v>345.6</v>
      </c>
      <c r="K3039" s="162">
        <v>22</v>
      </c>
      <c r="L3039" s="161">
        <v>76.032000000000011</v>
      </c>
      <c r="M3039" s="161">
        <v>346.03200000000004</v>
      </c>
      <c r="N3039" s="161">
        <v>443</v>
      </c>
      <c r="O3039" s="156" t="str">
        <f t="shared" si="47"/>
        <v>VSP-V60-003</v>
      </c>
    </row>
    <row r="3040" spans="1:15" ht="34.799999999999997">
      <c r="A3040" s="157" t="s">
        <v>8980</v>
      </c>
      <c r="B3040" s="157" t="s">
        <v>8981</v>
      </c>
      <c r="C3040" s="158"/>
      <c r="D3040" s="157" t="s">
        <v>9642</v>
      </c>
      <c r="E3040" s="163" t="s">
        <v>4770</v>
      </c>
      <c r="F3040" s="160" t="s">
        <v>4764</v>
      </c>
      <c r="G3040" s="160" t="s">
        <v>4765</v>
      </c>
      <c r="H3040" s="161">
        <v>90</v>
      </c>
      <c r="I3040" s="162">
        <v>28</v>
      </c>
      <c r="J3040" s="161">
        <v>115.2</v>
      </c>
      <c r="K3040" s="162">
        <v>22</v>
      </c>
      <c r="L3040" s="161">
        <v>25.344000000000001</v>
      </c>
      <c r="M3040" s="161">
        <v>115.34399999999999</v>
      </c>
      <c r="N3040" s="161">
        <v>148</v>
      </c>
      <c r="O3040" s="156" t="str">
        <f t="shared" si="47"/>
        <v>VSP-V60-004</v>
      </c>
    </row>
    <row r="3041" spans="1:15" ht="34.799999999999997">
      <c r="A3041" s="157" t="s">
        <v>8982</v>
      </c>
      <c r="B3041" s="157" t="s">
        <v>8983</v>
      </c>
      <c r="C3041" s="158"/>
      <c r="D3041" s="157" t="s">
        <v>9642</v>
      </c>
      <c r="E3041" s="163" t="s">
        <v>4770</v>
      </c>
      <c r="F3041" s="160" t="s">
        <v>4764</v>
      </c>
      <c r="G3041" s="160" t="s">
        <v>4765</v>
      </c>
      <c r="H3041" s="161">
        <v>265</v>
      </c>
      <c r="I3041" s="162">
        <v>28</v>
      </c>
      <c r="J3041" s="161">
        <v>339.2</v>
      </c>
      <c r="K3041" s="162">
        <v>22</v>
      </c>
      <c r="L3041" s="161">
        <v>74.623999999999995</v>
      </c>
      <c r="M3041" s="161">
        <v>339.62400000000002</v>
      </c>
      <c r="N3041" s="161">
        <v>435</v>
      </c>
      <c r="O3041" s="156" t="str">
        <f t="shared" si="47"/>
        <v>VSP-V60-005</v>
      </c>
    </row>
    <row r="3042" spans="1:15" ht="34.799999999999997">
      <c r="A3042" s="157" t="s">
        <v>8984</v>
      </c>
      <c r="B3042" s="157" t="s">
        <v>8985</v>
      </c>
      <c r="C3042" s="158"/>
      <c r="D3042" s="157" t="s">
        <v>9642</v>
      </c>
      <c r="E3042" s="163" t="s">
        <v>4770</v>
      </c>
      <c r="F3042" s="160" t="s">
        <v>4764</v>
      </c>
      <c r="G3042" s="160" t="s">
        <v>4765</v>
      </c>
      <c r="H3042" s="161">
        <v>60</v>
      </c>
      <c r="I3042" s="162">
        <v>28</v>
      </c>
      <c r="J3042" s="161">
        <v>76.8</v>
      </c>
      <c r="K3042" s="162">
        <v>22</v>
      </c>
      <c r="L3042" s="161">
        <v>16.896000000000001</v>
      </c>
      <c r="M3042" s="161">
        <v>76.896000000000001</v>
      </c>
      <c r="N3042" s="161">
        <v>98</v>
      </c>
      <c r="O3042" s="156" t="str">
        <f t="shared" si="47"/>
        <v>VSP-V60-010</v>
      </c>
    </row>
    <row r="3043" spans="1:15" ht="34.799999999999997">
      <c r="A3043" s="157" t="s">
        <v>8986</v>
      </c>
      <c r="B3043" s="157" t="s">
        <v>8987</v>
      </c>
      <c r="C3043" s="158"/>
      <c r="D3043" s="157" t="s">
        <v>9642</v>
      </c>
      <c r="E3043" s="163" t="s">
        <v>4770</v>
      </c>
      <c r="F3043" s="160" t="s">
        <v>4828</v>
      </c>
      <c r="G3043" s="160" t="s">
        <v>4765</v>
      </c>
      <c r="H3043" s="161">
        <v>1110</v>
      </c>
      <c r="I3043" s="162">
        <v>28</v>
      </c>
      <c r="J3043" s="161">
        <v>1421</v>
      </c>
      <c r="K3043" s="162">
        <v>22</v>
      </c>
      <c r="L3043" s="161">
        <v>312.57599999999996</v>
      </c>
      <c r="M3043" s="161">
        <v>1423</v>
      </c>
      <c r="N3043" s="161">
        <v>1821</v>
      </c>
      <c r="O3043" s="156" t="str">
        <f t="shared" si="47"/>
        <v>VSP-V60-011</v>
      </c>
    </row>
    <row r="3044" spans="1:15" ht="34.799999999999997">
      <c r="A3044" s="157" t="s">
        <v>8988</v>
      </c>
      <c r="B3044" s="157" t="s">
        <v>8989</v>
      </c>
      <c r="C3044" s="158"/>
      <c r="D3044" s="157" t="s">
        <v>9642</v>
      </c>
      <c r="E3044" s="163" t="s">
        <v>4770</v>
      </c>
      <c r="F3044" s="160" t="s">
        <v>4828</v>
      </c>
      <c r="G3044" s="160" t="s">
        <v>4765</v>
      </c>
      <c r="H3044" s="161">
        <v>580</v>
      </c>
      <c r="I3044" s="162">
        <v>28</v>
      </c>
      <c r="J3044" s="161">
        <v>742.4</v>
      </c>
      <c r="K3044" s="162">
        <v>22</v>
      </c>
      <c r="L3044" s="161">
        <v>163.328</v>
      </c>
      <c r="M3044" s="161">
        <v>743.32799999999997</v>
      </c>
      <c r="N3044" s="161">
        <v>951</v>
      </c>
      <c r="O3044" s="156" t="str">
        <f t="shared" si="47"/>
        <v>VSP-V60-012</v>
      </c>
    </row>
    <row r="3045" spans="1:15" ht="34.799999999999997">
      <c r="A3045" s="157" t="s">
        <v>8990</v>
      </c>
      <c r="B3045" s="157" t="s">
        <v>8991</v>
      </c>
      <c r="C3045" s="158"/>
      <c r="D3045" s="157" t="s">
        <v>9642</v>
      </c>
      <c r="E3045" s="163" t="s">
        <v>4770</v>
      </c>
      <c r="F3045" s="160" t="s">
        <v>4764</v>
      </c>
      <c r="G3045" s="160" t="s">
        <v>4765</v>
      </c>
      <c r="H3045" s="161">
        <v>70</v>
      </c>
      <c r="I3045" s="162">
        <v>28</v>
      </c>
      <c r="J3045" s="161">
        <v>89.600000000000009</v>
      </c>
      <c r="K3045" s="162">
        <v>22</v>
      </c>
      <c r="L3045" s="161">
        <v>19.712000000000003</v>
      </c>
      <c r="M3045" s="161">
        <v>89.712000000000003</v>
      </c>
      <c r="N3045" s="161">
        <v>115</v>
      </c>
      <c r="O3045" s="156" t="str">
        <f t="shared" si="47"/>
        <v>VSP-V60-014</v>
      </c>
    </row>
    <row r="3046" spans="1:15" ht="34.799999999999997">
      <c r="A3046" s="157" t="s">
        <v>8992</v>
      </c>
      <c r="B3046" s="157" t="s">
        <v>8993</v>
      </c>
      <c r="C3046" s="158"/>
      <c r="D3046" s="157" t="s">
        <v>9642</v>
      </c>
      <c r="E3046" s="163" t="s">
        <v>4770</v>
      </c>
      <c r="F3046" s="160" t="s">
        <v>4764</v>
      </c>
      <c r="G3046" s="160" t="s">
        <v>4765</v>
      </c>
      <c r="H3046" s="161">
        <v>60</v>
      </c>
      <c r="I3046" s="162">
        <v>28</v>
      </c>
      <c r="J3046" s="161">
        <v>76.8</v>
      </c>
      <c r="K3046" s="162">
        <v>22</v>
      </c>
      <c r="L3046" s="161">
        <v>16.896000000000001</v>
      </c>
      <c r="M3046" s="161">
        <v>76.896000000000001</v>
      </c>
      <c r="N3046" s="161">
        <v>98</v>
      </c>
      <c r="O3046" s="156" t="str">
        <f t="shared" si="47"/>
        <v>VSP-V60-015</v>
      </c>
    </row>
    <row r="3047" spans="1:15" ht="34.799999999999997">
      <c r="A3047" s="157" t="s">
        <v>8994</v>
      </c>
      <c r="B3047" s="157" t="s">
        <v>8995</v>
      </c>
      <c r="C3047" s="158"/>
      <c r="D3047" s="157" t="s">
        <v>9642</v>
      </c>
      <c r="E3047" s="163" t="s">
        <v>4770</v>
      </c>
      <c r="F3047" s="160" t="s">
        <v>4828</v>
      </c>
      <c r="G3047" s="160" t="s">
        <v>4765</v>
      </c>
      <c r="H3047" s="161">
        <v>380</v>
      </c>
      <c r="I3047" s="162">
        <v>28</v>
      </c>
      <c r="J3047" s="161">
        <v>486.40000000000003</v>
      </c>
      <c r="K3047" s="162">
        <v>22</v>
      </c>
      <c r="L3047" s="161">
        <v>107.00800000000001</v>
      </c>
      <c r="M3047" s="161">
        <v>487.00800000000004</v>
      </c>
      <c r="N3047" s="161">
        <v>623</v>
      </c>
      <c r="O3047" s="156" t="str">
        <f t="shared" si="47"/>
        <v>VSP-V60-017</v>
      </c>
    </row>
    <row r="3048" spans="1:15" ht="34.799999999999997">
      <c r="A3048" s="157" t="s">
        <v>8996</v>
      </c>
      <c r="B3048" s="157" t="s">
        <v>8997</v>
      </c>
      <c r="C3048" s="158"/>
      <c r="D3048" s="157" t="s">
        <v>9642</v>
      </c>
      <c r="E3048" s="163" t="s">
        <v>4770</v>
      </c>
      <c r="F3048" s="160" t="s">
        <v>4828</v>
      </c>
      <c r="G3048" s="160" t="s">
        <v>4765</v>
      </c>
      <c r="H3048" s="161">
        <v>850</v>
      </c>
      <c r="I3048" s="162">
        <v>28</v>
      </c>
      <c r="J3048" s="161">
        <v>1088</v>
      </c>
      <c r="K3048" s="162">
        <v>22</v>
      </c>
      <c r="L3048" s="161">
        <v>239.36</v>
      </c>
      <c r="M3048" s="161">
        <v>1089</v>
      </c>
      <c r="N3048" s="161">
        <v>1394</v>
      </c>
      <c r="O3048" s="156" t="str">
        <f t="shared" si="47"/>
        <v>VSP-V60-018</v>
      </c>
    </row>
    <row r="3049" spans="1:15" ht="34.799999999999997">
      <c r="A3049" s="157" t="s">
        <v>8998</v>
      </c>
      <c r="B3049" s="157" t="s">
        <v>8999</v>
      </c>
      <c r="C3049" s="158"/>
      <c r="D3049" s="157" t="s">
        <v>9642</v>
      </c>
      <c r="E3049" s="163" t="s">
        <v>4770</v>
      </c>
      <c r="F3049" s="160" t="s">
        <v>4828</v>
      </c>
      <c r="G3049" s="160" t="s">
        <v>4765</v>
      </c>
      <c r="H3049" s="161">
        <v>650</v>
      </c>
      <c r="I3049" s="162">
        <v>18</v>
      </c>
      <c r="J3049" s="161">
        <v>767</v>
      </c>
      <c r="K3049" s="162">
        <v>22</v>
      </c>
      <c r="L3049" s="161">
        <v>168.74</v>
      </c>
      <c r="M3049" s="161">
        <v>818.74</v>
      </c>
      <c r="N3049" s="161">
        <v>966</v>
      </c>
      <c r="O3049" s="156" t="str">
        <f t="shared" si="47"/>
        <v>VSP-V60-020</v>
      </c>
    </row>
    <row r="3050" spans="1:15" ht="34.799999999999997">
      <c r="A3050" s="157" t="s">
        <v>9000</v>
      </c>
      <c r="B3050" s="157" t="s">
        <v>9001</v>
      </c>
      <c r="C3050" s="158"/>
      <c r="D3050" s="157" t="s">
        <v>9642</v>
      </c>
      <c r="E3050" s="163" t="s">
        <v>4770</v>
      </c>
      <c r="F3050" s="160" t="s">
        <v>4828</v>
      </c>
      <c r="G3050" s="160" t="s">
        <v>4765</v>
      </c>
      <c r="H3050" s="161">
        <v>1810</v>
      </c>
      <c r="I3050" s="162">
        <v>18</v>
      </c>
      <c r="J3050" s="161">
        <v>2136</v>
      </c>
      <c r="K3050" s="162">
        <v>22</v>
      </c>
      <c r="L3050" s="161">
        <v>469.87599999999992</v>
      </c>
      <c r="M3050" s="161">
        <v>2280</v>
      </c>
      <c r="N3050" s="161">
        <v>2690</v>
      </c>
      <c r="O3050" s="156" t="str">
        <f t="shared" si="47"/>
        <v>VSP-V60-021</v>
      </c>
    </row>
    <row r="3051" spans="1:15" ht="34.799999999999997">
      <c r="A3051" s="157" t="s">
        <v>9002</v>
      </c>
      <c r="B3051" s="157" t="s">
        <v>9003</v>
      </c>
      <c r="C3051" s="158"/>
      <c r="D3051" s="157" t="s">
        <v>9642</v>
      </c>
      <c r="E3051" s="163" t="s">
        <v>4770</v>
      </c>
      <c r="F3051" s="160" t="s">
        <v>4828</v>
      </c>
      <c r="G3051" s="160" t="s">
        <v>4765</v>
      </c>
      <c r="H3051" s="161">
        <v>840</v>
      </c>
      <c r="I3051" s="162">
        <v>18</v>
      </c>
      <c r="J3051" s="161">
        <v>991.19999999999993</v>
      </c>
      <c r="K3051" s="162">
        <v>22</v>
      </c>
      <c r="L3051" s="161">
        <v>218.06399999999999</v>
      </c>
      <c r="M3051" s="161">
        <v>1058</v>
      </c>
      <c r="N3051" s="161">
        <v>1249</v>
      </c>
      <c r="O3051" s="156" t="str">
        <f t="shared" si="47"/>
        <v>VSP-V60-022</v>
      </c>
    </row>
    <row r="3052" spans="1:15" ht="34.799999999999997">
      <c r="A3052" s="157" t="s">
        <v>9004</v>
      </c>
      <c r="B3052" s="157" t="s">
        <v>9005</v>
      </c>
      <c r="C3052" s="158"/>
      <c r="D3052" s="157" t="s">
        <v>9642</v>
      </c>
      <c r="E3052" s="163" t="s">
        <v>4770</v>
      </c>
      <c r="F3052" s="160" t="s">
        <v>4828</v>
      </c>
      <c r="G3052" s="160" t="s">
        <v>4765</v>
      </c>
      <c r="H3052" s="161">
        <v>420</v>
      </c>
      <c r="I3052" s="162">
        <v>18</v>
      </c>
      <c r="J3052" s="161">
        <v>495.59999999999997</v>
      </c>
      <c r="K3052" s="162">
        <v>22</v>
      </c>
      <c r="L3052" s="161">
        <v>109.032</v>
      </c>
      <c r="M3052" s="161">
        <v>529.03200000000004</v>
      </c>
      <c r="N3052" s="161">
        <v>624</v>
      </c>
      <c r="O3052" s="156" t="str">
        <f t="shared" si="47"/>
        <v>VSP-V60-023</v>
      </c>
    </row>
    <row r="3053" spans="1:15" ht="34.799999999999997">
      <c r="A3053" s="157" t="s">
        <v>9006</v>
      </c>
      <c r="B3053" s="157" t="s">
        <v>9007</v>
      </c>
      <c r="C3053" s="158"/>
      <c r="D3053" s="157" t="s">
        <v>9642</v>
      </c>
      <c r="E3053" s="163" t="s">
        <v>4770</v>
      </c>
      <c r="F3053" s="160" t="s">
        <v>4828</v>
      </c>
      <c r="G3053" s="160" t="s">
        <v>4765</v>
      </c>
      <c r="H3053" s="161">
        <v>420</v>
      </c>
      <c r="I3053" s="162">
        <v>18</v>
      </c>
      <c r="J3053" s="161">
        <v>495.59999999999997</v>
      </c>
      <c r="K3053" s="162">
        <v>22</v>
      </c>
      <c r="L3053" s="161">
        <v>109.032</v>
      </c>
      <c r="M3053" s="161">
        <v>529.03200000000004</v>
      </c>
      <c r="N3053" s="161">
        <v>624</v>
      </c>
      <c r="O3053" s="156" t="str">
        <f t="shared" si="47"/>
        <v>VSP-V60-024</v>
      </c>
    </row>
    <row r="3054" spans="1:15" ht="34.799999999999997">
      <c r="A3054" s="157" t="s">
        <v>9008</v>
      </c>
      <c r="B3054" s="157" t="s">
        <v>9009</v>
      </c>
      <c r="C3054" s="158"/>
      <c r="D3054" s="157" t="s">
        <v>9642</v>
      </c>
      <c r="E3054" s="163" t="s">
        <v>4770</v>
      </c>
      <c r="F3054" s="160" t="s">
        <v>5654</v>
      </c>
      <c r="G3054" s="160" t="s">
        <v>4765</v>
      </c>
      <c r="H3054" s="161">
        <v>5490</v>
      </c>
      <c r="I3054" s="162">
        <v>18</v>
      </c>
      <c r="J3054" s="161">
        <v>6478</v>
      </c>
      <c r="K3054" s="162">
        <v>18</v>
      </c>
      <c r="L3054" s="161">
        <v>1166</v>
      </c>
      <c r="M3054" s="161">
        <v>6656</v>
      </c>
      <c r="N3054" s="161">
        <v>7854</v>
      </c>
      <c r="O3054" s="156" t="str">
        <f t="shared" si="47"/>
        <v>VSP-V60-025</v>
      </c>
    </row>
    <row r="3055" spans="1:15" ht="34.799999999999997">
      <c r="A3055" s="157" t="s">
        <v>9010</v>
      </c>
      <c r="B3055" s="157" t="s">
        <v>9011</v>
      </c>
      <c r="C3055" s="158"/>
      <c r="D3055" s="157" t="s">
        <v>9642</v>
      </c>
      <c r="E3055" s="163" t="s">
        <v>4770</v>
      </c>
      <c r="F3055" s="160" t="s">
        <v>4764</v>
      </c>
      <c r="G3055" s="160" t="s">
        <v>4765</v>
      </c>
      <c r="H3055" s="161">
        <v>120</v>
      </c>
      <c r="I3055" s="162">
        <v>28</v>
      </c>
      <c r="J3055" s="161">
        <v>153.6</v>
      </c>
      <c r="K3055" s="162">
        <v>22</v>
      </c>
      <c r="L3055" s="161">
        <v>33.792000000000002</v>
      </c>
      <c r="M3055" s="161">
        <v>153.792</v>
      </c>
      <c r="N3055" s="161">
        <v>197</v>
      </c>
      <c r="O3055" s="156" t="str">
        <f t="shared" si="47"/>
        <v>VSP-V60-026</v>
      </c>
    </row>
    <row r="3056" spans="1:15" ht="34.799999999999997">
      <c r="A3056" s="157" t="s">
        <v>9012</v>
      </c>
      <c r="B3056" s="157" t="s">
        <v>9013</v>
      </c>
      <c r="C3056" s="158"/>
      <c r="D3056" s="157" t="s">
        <v>9642</v>
      </c>
      <c r="E3056" s="163" t="s">
        <v>4770</v>
      </c>
      <c r="F3056" s="160" t="s">
        <v>4828</v>
      </c>
      <c r="G3056" s="160" t="s">
        <v>4765</v>
      </c>
      <c r="H3056" s="161">
        <v>2175</v>
      </c>
      <c r="I3056" s="162">
        <v>28</v>
      </c>
      <c r="J3056" s="161">
        <v>2784</v>
      </c>
      <c r="K3056" s="162">
        <v>22</v>
      </c>
      <c r="L3056" s="161">
        <v>612.48</v>
      </c>
      <c r="M3056" s="161">
        <v>2787</v>
      </c>
      <c r="N3056" s="161">
        <v>3568</v>
      </c>
      <c r="O3056" s="156" t="str">
        <f t="shared" si="47"/>
        <v>VSP-V60-027</v>
      </c>
    </row>
    <row r="3057" spans="1:15" ht="34.799999999999997">
      <c r="A3057" s="157" t="s">
        <v>9014</v>
      </c>
      <c r="B3057" s="157" t="s">
        <v>9015</v>
      </c>
      <c r="C3057" s="158"/>
      <c r="D3057" s="157" t="s">
        <v>9642</v>
      </c>
      <c r="E3057" s="163" t="s">
        <v>4770</v>
      </c>
      <c r="F3057" s="160" t="s">
        <v>4828</v>
      </c>
      <c r="G3057" s="160" t="s">
        <v>4765</v>
      </c>
      <c r="H3057" s="161">
        <v>510</v>
      </c>
      <c r="I3057" s="162">
        <v>28</v>
      </c>
      <c r="J3057" s="161">
        <v>652.80000000000007</v>
      </c>
      <c r="K3057" s="162">
        <v>22</v>
      </c>
      <c r="L3057" s="161">
        <v>143.61600000000001</v>
      </c>
      <c r="M3057" s="161">
        <v>653.61599999999999</v>
      </c>
      <c r="N3057" s="161">
        <v>837</v>
      </c>
      <c r="O3057" s="156" t="str">
        <f t="shared" si="47"/>
        <v>VSP-V60-029</v>
      </c>
    </row>
    <row r="3058" spans="1:15" ht="34.799999999999997">
      <c r="A3058" s="157" t="s">
        <v>9016</v>
      </c>
      <c r="B3058" s="157" t="s">
        <v>9017</v>
      </c>
      <c r="C3058" s="158"/>
      <c r="D3058" s="157" t="s">
        <v>9642</v>
      </c>
      <c r="E3058" s="163" t="s">
        <v>4770</v>
      </c>
      <c r="F3058" s="160" t="s">
        <v>4764</v>
      </c>
      <c r="G3058" s="160" t="s">
        <v>4765</v>
      </c>
      <c r="H3058" s="161">
        <v>120</v>
      </c>
      <c r="I3058" s="162">
        <v>28</v>
      </c>
      <c r="J3058" s="161">
        <v>153.6</v>
      </c>
      <c r="K3058" s="162">
        <v>22</v>
      </c>
      <c r="L3058" s="161">
        <v>33.792000000000002</v>
      </c>
      <c r="M3058" s="161">
        <v>153.792</v>
      </c>
      <c r="N3058" s="161">
        <v>197</v>
      </c>
      <c r="O3058" s="156" t="str">
        <f t="shared" si="47"/>
        <v>VSP-V60-030</v>
      </c>
    </row>
    <row r="3059" spans="1:15" ht="34.799999999999997">
      <c r="A3059" s="157" t="s">
        <v>9018</v>
      </c>
      <c r="B3059" s="157" t="s">
        <v>9019</v>
      </c>
      <c r="C3059" s="158"/>
      <c r="D3059" s="157" t="s">
        <v>9642</v>
      </c>
      <c r="E3059" s="163" t="s">
        <v>4770</v>
      </c>
      <c r="F3059" s="160" t="s">
        <v>4764</v>
      </c>
      <c r="G3059" s="160" t="s">
        <v>4765</v>
      </c>
      <c r="H3059" s="161">
        <v>135</v>
      </c>
      <c r="I3059" s="162">
        <v>28</v>
      </c>
      <c r="J3059" s="161">
        <v>172.8</v>
      </c>
      <c r="K3059" s="162">
        <v>22</v>
      </c>
      <c r="L3059" s="161">
        <v>38.016000000000005</v>
      </c>
      <c r="M3059" s="161">
        <v>173.01600000000002</v>
      </c>
      <c r="N3059" s="161">
        <v>221</v>
      </c>
      <c r="O3059" s="156" t="str">
        <f t="shared" si="47"/>
        <v>VSP-V60-031</v>
      </c>
    </row>
    <row r="3060" spans="1:15" ht="34.799999999999997">
      <c r="A3060" s="157" t="s">
        <v>9020</v>
      </c>
      <c r="B3060" s="157" t="s">
        <v>9021</v>
      </c>
      <c r="C3060" s="158"/>
      <c r="D3060" s="157" t="s">
        <v>9642</v>
      </c>
      <c r="E3060" s="163" t="s">
        <v>4770</v>
      </c>
      <c r="F3060" s="160" t="s">
        <v>4764</v>
      </c>
      <c r="G3060" s="160" t="s">
        <v>4765</v>
      </c>
      <c r="H3060" s="161">
        <v>105</v>
      </c>
      <c r="I3060" s="162">
        <v>28</v>
      </c>
      <c r="J3060" s="161">
        <v>134.4</v>
      </c>
      <c r="K3060" s="162">
        <v>22</v>
      </c>
      <c r="L3060" s="161">
        <v>29.568000000000001</v>
      </c>
      <c r="M3060" s="161">
        <v>134.56800000000001</v>
      </c>
      <c r="N3060" s="161">
        <v>172</v>
      </c>
      <c r="O3060" s="156" t="str">
        <f t="shared" si="47"/>
        <v>VSP-V60-032</v>
      </c>
    </row>
    <row r="3061" spans="1:15" ht="34.799999999999997">
      <c r="A3061" s="157" t="s">
        <v>9022</v>
      </c>
      <c r="B3061" s="157" t="s">
        <v>9023</v>
      </c>
      <c r="C3061" s="158"/>
      <c r="D3061" s="157" t="s">
        <v>9642</v>
      </c>
      <c r="E3061" s="163" t="s">
        <v>4770</v>
      </c>
      <c r="F3061" s="160" t="s">
        <v>4764</v>
      </c>
      <c r="G3061" s="160" t="s">
        <v>4765</v>
      </c>
      <c r="H3061" s="161">
        <v>45</v>
      </c>
      <c r="I3061" s="162">
        <v>28</v>
      </c>
      <c r="J3061" s="161">
        <v>57.6</v>
      </c>
      <c r="K3061" s="162">
        <v>22</v>
      </c>
      <c r="L3061" s="161">
        <v>12.672000000000001</v>
      </c>
      <c r="M3061" s="161">
        <v>57.671999999999997</v>
      </c>
      <c r="N3061" s="161">
        <v>74</v>
      </c>
      <c r="O3061" s="156" t="str">
        <f t="shared" si="47"/>
        <v>VSP-V60-033</v>
      </c>
    </row>
    <row r="3062" spans="1:15" ht="34.799999999999997">
      <c r="A3062" s="157" t="s">
        <v>9024</v>
      </c>
      <c r="B3062" s="157" t="s">
        <v>9025</v>
      </c>
      <c r="C3062" s="158"/>
      <c r="D3062" s="157" t="s">
        <v>9642</v>
      </c>
      <c r="E3062" s="163" t="s">
        <v>4770</v>
      </c>
      <c r="F3062" s="160" t="s">
        <v>4764</v>
      </c>
      <c r="G3062" s="160" t="s">
        <v>4765</v>
      </c>
      <c r="H3062" s="161">
        <v>70</v>
      </c>
      <c r="I3062" s="162">
        <v>28</v>
      </c>
      <c r="J3062" s="161">
        <v>89.600000000000009</v>
      </c>
      <c r="K3062" s="162">
        <v>22</v>
      </c>
      <c r="L3062" s="161">
        <v>19.712000000000003</v>
      </c>
      <c r="M3062" s="161">
        <v>89.712000000000003</v>
      </c>
      <c r="N3062" s="161">
        <v>115</v>
      </c>
      <c r="O3062" s="156" t="str">
        <f t="shared" si="47"/>
        <v>VSP-V60-042</v>
      </c>
    </row>
    <row r="3063" spans="1:15" ht="34.799999999999997">
      <c r="A3063" s="157" t="s">
        <v>9026</v>
      </c>
      <c r="B3063" s="157" t="s">
        <v>9027</v>
      </c>
      <c r="C3063" s="158"/>
      <c r="D3063" s="157" t="s">
        <v>9642</v>
      </c>
      <c r="E3063" s="163" t="s">
        <v>4770</v>
      </c>
      <c r="F3063" s="160" t="s">
        <v>4828</v>
      </c>
      <c r="G3063" s="160" t="s">
        <v>4765</v>
      </c>
      <c r="H3063" s="161">
        <v>460</v>
      </c>
      <c r="I3063" s="162">
        <v>28</v>
      </c>
      <c r="J3063" s="161">
        <v>588.80000000000007</v>
      </c>
      <c r="K3063" s="162">
        <v>22</v>
      </c>
      <c r="L3063" s="161">
        <v>129.53600000000003</v>
      </c>
      <c r="M3063" s="161">
        <v>589.53600000000006</v>
      </c>
      <c r="N3063" s="161">
        <v>755</v>
      </c>
      <c r="O3063" s="156" t="str">
        <f t="shared" si="47"/>
        <v>VSP-V60-046</v>
      </c>
    </row>
    <row r="3064" spans="1:15" ht="34.799999999999997">
      <c r="A3064" s="157" t="s">
        <v>9028</v>
      </c>
      <c r="B3064" s="157" t="s">
        <v>9029</v>
      </c>
      <c r="C3064" s="158"/>
      <c r="D3064" s="157" t="s">
        <v>9642</v>
      </c>
      <c r="E3064" s="163" t="s">
        <v>4770</v>
      </c>
      <c r="F3064" s="160" t="s">
        <v>4764</v>
      </c>
      <c r="G3064" s="160" t="s">
        <v>4765</v>
      </c>
      <c r="H3064" s="161">
        <v>75</v>
      </c>
      <c r="I3064" s="162">
        <v>28</v>
      </c>
      <c r="J3064" s="161">
        <v>96</v>
      </c>
      <c r="K3064" s="162">
        <v>22</v>
      </c>
      <c r="L3064" s="161">
        <v>21.12</v>
      </c>
      <c r="M3064" s="161">
        <v>96.12</v>
      </c>
      <c r="N3064" s="161">
        <v>123</v>
      </c>
      <c r="O3064" s="156" t="str">
        <f t="shared" si="47"/>
        <v>VSP-V60-047</v>
      </c>
    </row>
    <row r="3065" spans="1:15" ht="34.799999999999997">
      <c r="A3065" s="157" t="s">
        <v>9030</v>
      </c>
      <c r="B3065" s="157" t="s">
        <v>9031</v>
      </c>
      <c r="C3065" s="158"/>
      <c r="D3065" s="157" t="s">
        <v>9642</v>
      </c>
      <c r="E3065" s="163" t="s">
        <v>4770</v>
      </c>
      <c r="F3065" s="160" t="s">
        <v>4764</v>
      </c>
      <c r="G3065" s="160" t="s">
        <v>4765</v>
      </c>
      <c r="H3065" s="161">
        <v>15</v>
      </c>
      <c r="I3065" s="162">
        <v>28</v>
      </c>
      <c r="J3065" s="161">
        <v>19.2</v>
      </c>
      <c r="K3065" s="162">
        <v>22</v>
      </c>
      <c r="L3065" s="161">
        <v>4.2240000000000002</v>
      </c>
      <c r="M3065" s="161">
        <v>19.224</v>
      </c>
      <c r="N3065" s="161">
        <v>25</v>
      </c>
      <c r="O3065" s="156" t="str">
        <f t="shared" si="47"/>
        <v>VSP-V60-048</v>
      </c>
    </row>
    <row r="3066" spans="1:15" ht="34.799999999999997">
      <c r="A3066" s="157" t="s">
        <v>9032</v>
      </c>
      <c r="B3066" s="157" t="s">
        <v>9033</v>
      </c>
      <c r="C3066" s="158"/>
      <c r="D3066" s="157" t="s">
        <v>9642</v>
      </c>
      <c r="E3066" s="163" t="s">
        <v>4770</v>
      </c>
      <c r="F3066" s="160" t="s">
        <v>4828</v>
      </c>
      <c r="G3066" s="160" t="s">
        <v>4765</v>
      </c>
      <c r="H3066" s="161">
        <v>640</v>
      </c>
      <c r="I3066" s="162">
        <v>28</v>
      </c>
      <c r="J3066" s="161">
        <v>819.2</v>
      </c>
      <c r="K3066" s="162">
        <v>22</v>
      </c>
      <c r="L3066" s="161">
        <v>180.22400000000002</v>
      </c>
      <c r="M3066" s="161">
        <v>820.22400000000005</v>
      </c>
      <c r="N3066" s="161">
        <v>1050</v>
      </c>
      <c r="O3066" s="156" t="str">
        <f t="shared" si="47"/>
        <v>VSP-V60-049</v>
      </c>
    </row>
    <row r="3067" spans="1:15" ht="34.799999999999997">
      <c r="A3067" s="157" t="s">
        <v>9034</v>
      </c>
      <c r="B3067" s="157" t="s">
        <v>9035</v>
      </c>
      <c r="C3067" s="158"/>
      <c r="D3067" s="157" t="s">
        <v>9642</v>
      </c>
      <c r="E3067" s="163" t="s">
        <v>4770</v>
      </c>
      <c r="F3067" s="160" t="s">
        <v>4828</v>
      </c>
      <c r="G3067" s="160" t="s">
        <v>4765</v>
      </c>
      <c r="H3067" s="161">
        <v>640</v>
      </c>
      <c r="I3067" s="162">
        <v>28</v>
      </c>
      <c r="J3067" s="161">
        <v>819.2</v>
      </c>
      <c r="K3067" s="162">
        <v>22</v>
      </c>
      <c r="L3067" s="161">
        <v>180.22400000000002</v>
      </c>
      <c r="M3067" s="161">
        <v>820.22400000000005</v>
      </c>
      <c r="N3067" s="161">
        <v>1050</v>
      </c>
      <c r="O3067" s="156" t="str">
        <f t="shared" si="47"/>
        <v>VSP-V60-050</v>
      </c>
    </row>
    <row r="3068" spans="1:15" ht="34.799999999999997">
      <c r="A3068" s="157" t="s">
        <v>9036</v>
      </c>
      <c r="B3068" s="157" t="s">
        <v>9037</v>
      </c>
      <c r="C3068" s="158"/>
      <c r="D3068" s="157" t="s">
        <v>9642</v>
      </c>
      <c r="E3068" s="163" t="s">
        <v>4770</v>
      </c>
      <c r="F3068" s="160" t="s">
        <v>4764</v>
      </c>
      <c r="G3068" s="160" t="s">
        <v>4765</v>
      </c>
      <c r="H3068" s="161">
        <v>270</v>
      </c>
      <c r="I3068" s="162">
        <v>28</v>
      </c>
      <c r="J3068" s="161">
        <v>345.6</v>
      </c>
      <c r="K3068" s="162">
        <v>22</v>
      </c>
      <c r="L3068" s="161">
        <v>76.032000000000011</v>
      </c>
      <c r="M3068" s="161">
        <v>346.03200000000004</v>
      </c>
      <c r="N3068" s="161">
        <v>443</v>
      </c>
      <c r="O3068" s="156" t="str">
        <f t="shared" si="47"/>
        <v>VSP-V60-051</v>
      </c>
    </row>
    <row r="3069" spans="1:15" ht="34.799999999999997">
      <c r="A3069" s="157" t="s">
        <v>9038</v>
      </c>
      <c r="B3069" s="157" t="s">
        <v>9039</v>
      </c>
      <c r="C3069" s="158"/>
      <c r="D3069" s="157" t="s">
        <v>9642</v>
      </c>
      <c r="E3069" s="163" t="s">
        <v>4770</v>
      </c>
      <c r="F3069" s="160" t="s">
        <v>4764</v>
      </c>
      <c r="G3069" s="160" t="s">
        <v>4765</v>
      </c>
      <c r="H3069" s="161">
        <v>385</v>
      </c>
      <c r="I3069" s="162">
        <v>28</v>
      </c>
      <c r="J3069" s="161">
        <v>492.8</v>
      </c>
      <c r="K3069" s="162">
        <v>22</v>
      </c>
      <c r="L3069" s="161">
        <v>108.416</v>
      </c>
      <c r="M3069" s="161">
        <v>493.416</v>
      </c>
      <c r="N3069" s="161">
        <v>632</v>
      </c>
      <c r="O3069" s="156" t="str">
        <f t="shared" si="47"/>
        <v>VSP-V60-053</v>
      </c>
    </row>
    <row r="3070" spans="1:15" ht="34.799999999999997">
      <c r="A3070" s="157" t="s">
        <v>9040</v>
      </c>
      <c r="B3070" s="157" t="s">
        <v>9041</v>
      </c>
      <c r="C3070" s="158"/>
      <c r="D3070" s="157" t="s">
        <v>9642</v>
      </c>
      <c r="E3070" s="163" t="s">
        <v>4770</v>
      </c>
      <c r="F3070" s="160" t="s">
        <v>4764</v>
      </c>
      <c r="G3070" s="160" t="s">
        <v>4765</v>
      </c>
      <c r="H3070" s="161">
        <v>225</v>
      </c>
      <c r="I3070" s="162">
        <v>28</v>
      </c>
      <c r="J3070" s="161">
        <v>288</v>
      </c>
      <c r="K3070" s="162">
        <v>22</v>
      </c>
      <c r="L3070" s="161">
        <v>63.36</v>
      </c>
      <c r="M3070" s="161">
        <v>288.36</v>
      </c>
      <c r="N3070" s="161">
        <v>369</v>
      </c>
      <c r="O3070" s="156" t="str">
        <f t="shared" si="47"/>
        <v>VSP-V60-054</v>
      </c>
    </row>
    <row r="3071" spans="1:15" ht="34.799999999999997">
      <c r="A3071" s="157" t="s">
        <v>9042</v>
      </c>
      <c r="B3071" s="157" t="s">
        <v>9043</v>
      </c>
      <c r="C3071" s="158"/>
      <c r="D3071" s="157" t="s">
        <v>9642</v>
      </c>
      <c r="E3071" s="163" t="s">
        <v>4770</v>
      </c>
      <c r="F3071" s="160" t="s">
        <v>4764</v>
      </c>
      <c r="G3071" s="160" t="s">
        <v>4765</v>
      </c>
      <c r="H3071" s="161">
        <v>95</v>
      </c>
      <c r="I3071" s="162">
        <v>28</v>
      </c>
      <c r="J3071" s="161">
        <v>121.60000000000001</v>
      </c>
      <c r="K3071" s="162">
        <v>22</v>
      </c>
      <c r="L3071" s="161">
        <v>26.752000000000002</v>
      </c>
      <c r="M3071" s="161">
        <v>121.75200000000001</v>
      </c>
      <c r="N3071" s="161">
        <v>156</v>
      </c>
      <c r="O3071" s="156" t="str">
        <f t="shared" si="47"/>
        <v>VSP-V60-055</v>
      </c>
    </row>
    <row r="3072" spans="1:15" ht="34.799999999999997">
      <c r="A3072" s="157" t="s">
        <v>9044</v>
      </c>
      <c r="B3072" s="157" t="s">
        <v>9045</v>
      </c>
      <c r="C3072" s="158"/>
      <c r="D3072" s="157" t="s">
        <v>9642</v>
      </c>
      <c r="E3072" s="163" t="s">
        <v>4770</v>
      </c>
      <c r="F3072" s="160" t="s">
        <v>4764</v>
      </c>
      <c r="G3072" s="160" t="s">
        <v>4765</v>
      </c>
      <c r="H3072" s="161">
        <v>225</v>
      </c>
      <c r="I3072" s="162">
        <v>28</v>
      </c>
      <c r="J3072" s="161">
        <v>288</v>
      </c>
      <c r="K3072" s="162">
        <v>22</v>
      </c>
      <c r="L3072" s="161">
        <v>63.36</v>
      </c>
      <c r="M3072" s="161">
        <v>288.36</v>
      </c>
      <c r="N3072" s="161">
        <v>369</v>
      </c>
      <c r="O3072" s="156" t="str">
        <f t="shared" si="47"/>
        <v>VSP-V60-056</v>
      </c>
    </row>
    <row r="3073" spans="1:15" ht="34.799999999999997">
      <c r="A3073" s="157" t="s">
        <v>9046</v>
      </c>
      <c r="B3073" s="157" t="s">
        <v>9047</v>
      </c>
      <c r="C3073" s="158"/>
      <c r="D3073" s="157" t="s">
        <v>9642</v>
      </c>
      <c r="E3073" s="163" t="s">
        <v>4770</v>
      </c>
      <c r="F3073" s="160" t="s">
        <v>4764</v>
      </c>
      <c r="G3073" s="160" t="s">
        <v>4765</v>
      </c>
      <c r="H3073" s="161">
        <v>80</v>
      </c>
      <c r="I3073" s="162">
        <v>28</v>
      </c>
      <c r="J3073" s="161">
        <v>102.4</v>
      </c>
      <c r="K3073" s="162">
        <v>22</v>
      </c>
      <c r="L3073" s="161">
        <v>22.528000000000002</v>
      </c>
      <c r="M3073" s="161">
        <v>102.52800000000001</v>
      </c>
      <c r="N3073" s="161">
        <v>131</v>
      </c>
      <c r="O3073" s="156" t="str">
        <f t="shared" si="47"/>
        <v>VSP-V60-057</v>
      </c>
    </row>
    <row r="3074" spans="1:15" ht="34.799999999999997">
      <c r="A3074" s="157" t="s">
        <v>9048</v>
      </c>
      <c r="B3074" s="157" t="s">
        <v>9049</v>
      </c>
      <c r="C3074" s="158"/>
      <c r="D3074" s="157" t="s">
        <v>9642</v>
      </c>
      <c r="E3074" s="163" t="s">
        <v>4770</v>
      </c>
      <c r="F3074" s="160" t="s">
        <v>4764</v>
      </c>
      <c r="G3074" s="160" t="s">
        <v>4765</v>
      </c>
      <c r="H3074" s="161">
        <v>60</v>
      </c>
      <c r="I3074" s="162">
        <v>28</v>
      </c>
      <c r="J3074" s="161">
        <v>76.8</v>
      </c>
      <c r="K3074" s="162">
        <v>22</v>
      </c>
      <c r="L3074" s="161">
        <v>16.896000000000001</v>
      </c>
      <c r="M3074" s="161">
        <v>76.896000000000001</v>
      </c>
      <c r="N3074" s="161">
        <v>98</v>
      </c>
      <c r="O3074" s="156" t="str">
        <f t="shared" ref="O3074:O3137" si="48">VLOOKUP(A3074,Old,1,FALSE)</f>
        <v>VSP-V60-058</v>
      </c>
    </row>
    <row r="3075" spans="1:15" ht="34.799999999999997">
      <c r="A3075" s="157" t="s">
        <v>9050</v>
      </c>
      <c r="B3075" s="157" t="s">
        <v>9051</v>
      </c>
      <c r="C3075" s="158"/>
      <c r="D3075" s="157" t="s">
        <v>9642</v>
      </c>
      <c r="E3075" s="163" t="s">
        <v>4770</v>
      </c>
      <c r="F3075" s="160" t="s">
        <v>4764</v>
      </c>
      <c r="G3075" s="160" t="s">
        <v>4765</v>
      </c>
      <c r="H3075" s="161">
        <v>255</v>
      </c>
      <c r="I3075" s="162">
        <v>28</v>
      </c>
      <c r="J3075" s="161">
        <v>326.40000000000003</v>
      </c>
      <c r="K3075" s="162">
        <v>22</v>
      </c>
      <c r="L3075" s="161">
        <v>71.808000000000007</v>
      </c>
      <c r="M3075" s="161">
        <v>326.80799999999999</v>
      </c>
      <c r="N3075" s="161">
        <v>418</v>
      </c>
      <c r="O3075" s="156" t="str">
        <f t="shared" si="48"/>
        <v>VSP-V60-059</v>
      </c>
    </row>
    <row r="3076" spans="1:15" ht="34.799999999999997">
      <c r="A3076" s="157" t="s">
        <v>9052</v>
      </c>
      <c r="B3076" s="157" t="s">
        <v>9053</v>
      </c>
      <c r="C3076" s="158"/>
      <c r="D3076" s="157" t="s">
        <v>9642</v>
      </c>
      <c r="E3076" s="163" t="s">
        <v>4770</v>
      </c>
      <c r="F3076" s="160" t="s">
        <v>4828</v>
      </c>
      <c r="G3076" s="160" t="s">
        <v>4765</v>
      </c>
      <c r="H3076" s="161">
        <v>385</v>
      </c>
      <c r="I3076" s="162">
        <v>28</v>
      </c>
      <c r="J3076" s="161">
        <v>492.8</v>
      </c>
      <c r="K3076" s="162">
        <v>22</v>
      </c>
      <c r="L3076" s="161">
        <v>108.416</v>
      </c>
      <c r="M3076" s="161">
        <v>493.416</v>
      </c>
      <c r="N3076" s="161">
        <v>632</v>
      </c>
      <c r="O3076" s="156" t="str">
        <f t="shared" si="48"/>
        <v>VSP-V60-060</v>
      </c>
    </row>
    <row r="3077" spans="1:15" ht="34.799999999999997">
      <c r="A3077" s="157" t="s">
        <v>9054</v>
      </c>
      <c r="B3077" s="157" t="s">
        <v>9055</v>
      </c>
      <c r="C3077" s="158"/>
      <c r="D3077" s="157" t="s">
        <v>9642</v>
      </c>
      <c r="E3077" s="163" t="s">
        <v>4770</v>
      </c>
      <c r="F3077" s="160" t="s">
        <v>4764</v>
      </c>
      <c r="G3077" s="160" t="s">
        <v>4765</v>
      </c>
      <c r="H3077" s="161">
        <v>135</v>
      </c>
      <c r="I3077" s="162">
        <v>28</v>
      </c>
      <c r="J3077" s="161">
        <v>172.8</v>
      </c>
      <c r="K3077" s="162">
        <v>22</v>
      </c>
      <c r="L3077" s="161">
        <v>38.016000000000005</v>
      </c>
      <c r="M3077" s="161">
        <v>173.01600000000002</v>
      </c>
      <c r="N3077" s="161">
        <v>221</v>
      </c>
      <c r="O3077" s="156" t="str">
        <f t="shared" si="48"/>
        <v>VSP-V60-061</v>
      </c>
    </row>
    <row r="3078" spans="1:15" ht="34.799999999999997">
      <c r="A3078" s="157" t="s">
        <v>9056</v>
      </c>
      <c r="B3078" s="157" t="s">
        <v>9057</v>
      </c>
      <c r="C3078" s="158"/>
      <c r="D3078" s="157" t="s">
        <v>9642</v>
      </c>
      <c r="E3078" s="163" t="s">
        <v>4770</v>
      </c>
      <c r="F3078" s="160" t="s">
        <v>4764</v>
      </c>
      <c r="G3078" s="160" t="s">
        <v>4765</v>
      </c>
      <c r="H3078" s="161">
        <v>30</v>
      </c>
      <c r="I3078" s="162">
        <v>28</v>
      </c>
      <c r="J3078" s="161">
        <v>38.4</v>
      </c>
      <c r="K3078" s="162">
        <v>22</v>
      </c>
      <c r="L3078" s="161">
        <v>8.4480000000000004</v>
      </c>
      <c r="M3078" s="161">
        <v>38.448</v>
      </c>
      <c r="N3078" s="161">
        <v>49</v>
      </c>
      <c r="O3078" s="156" t="str">
        <f t="shared" si="48"/>
        <v>VSP-V60-062</v>
      </c>
    </row>
    <row r="3079" spans="1:15" ht="34.799999999999997">
      <c r="A3079" s="157" t="s">
        <v>9058</v>
      </c>
      <c r="B3079" s="157" t="s">
        <v>9059</v>
      </c>
      <c r="C3079" s="158"/>
      <c r="D3079" s="157" t="s">
        <v>9642</v>
      </c>
      <c r="E3079" s="163" t="s">
        <v>4770</v>
      </c>
      <c r="F3079" s="160" t="s">
        <v>4828</v>
      </c>
      <c r="G3079" s="160" t="s">
        <v>4765</v>
      </c>
      <c r="H3079" s="161">
        <v>530</v>
      </c>
      <c r="I3079" s="162">
        <v>28</v>
      </c>
      <c r="J3079" s="161">
        <v>678.4</v>
      </c>
      <c r="K3079" s="162">
        <v>22</v>
      </c>
      <c r="L3079" s="161">
        <v>149.24799999999999</v>
      </c>
      <c r="M3079" s="161">
        <v>679.24800000000005</v>
      </c>
      <c r="N3079" s="161">
        <v>869</v>
      </c>
      <c r="O3079" s="156" t="str">
        <f t="shared" si="48"/>
        <v>VSP-V60-063</v>
      </c>
    </row>
    <row r="3080" spans="1:15" ht="34.799999999999997">
      <c r="A3080" s="157" t="s">
        <v>9060</v>
      </c>
      <c r="B3080" s="157" t="s">
        <v>9061</v>
      </c>
      <c r="C3080" s="158"/>
      <c r="D3080" s="157" t="s">
        <v>9642</v>
      </c>
      <c r="E3080" s="163" t="s">
        <v>4770</v>
      </c>
      <c r="F3080" s="160" t="s">
        <v>4764</v>
      </c>
      <c r="G3080" s="160" t="s">
        <v>4765</v>
      </c>
      <c r="H3080" s="161">
        <v>330</v>
      </c>
      <c r="I3080" s="162">
        <v>28</v>
      </c>
      <c r="J3080" s="161">
        <v>422.40000000000003</v>
      </c>
      <c r="K3080" s="162">
        <v>22</v>
      </c>
      <c r="L3080" s="161">
        <v>92.928000000000011</v>
      </c>
      <c r="M3080" s="161">
        <v>422.928</v>
      </c>
      <c r="N3080" s="161">
        <v>541</v>
      </c>
      <c r="O3080" s="156" t="str">
        <f t="shared" si="48"/>
        <v>VSP-V60-064</v>
      </c>
    </row>
    <row r="3081" spans="1:15" ht="34.799999999999997">
      <c r="A3081" s="157" t="s">
        <v>9062</v>
      </c>
      <c r="B3081" s="157" t="s">
        <v>9063</v>
      </c>
      <c r="C3081" s="158"/>
      <c r="D3081" s="157" t="s">
        <v>9642</v>
      </c>
      <c r="E3081" s="163" t="s">
        <v>4770</v>
      </c>
      <c r="F3081" s="160" t="s">
        <v>4764</v>
      </c>
      <c r="G3081" s="160" t="s">
        <v>4765</v>
      </c>
      <c r="H3081" s="161">
        <v>330</v>
      </c>
      <c r="I3081" s="162">
        <v>28</v>
      </c>
      <c r="J3081" s="161">
        <v>422.40000000000003</v>
      </c>
      <c r="K3081" s="162">
        <v>22</v>
      </c>
      <c r="L3081" s="161">
        <v>92.928000000000011</v>
      </c>
      <c r="M3081" s="161">
        <v>422.928</v>
      </c>
      <c r="N3081" s="161">
        <v>541</v>
      </c>
      <c r="O3081" s="156" t="str">
        <f t="shared" si="48"/>
        <v>VSP-V60-065</v>
      </c>
    </row>
    <row r="3082" spans="1:15" ht="34.799999999999997">
      <c r="A3082" s="157" t="s">
        <v>9064</v>
      </c>
      <c r="B3082" s="157" t="s">
        <v>9065</v>
      </c>
      <c r="C3082" s="158"/>
      <c r="D3082" s="157" t="s">
        <v>9642</v>
      </c>
      <c r="E3082" s="163" t="s">
        <v>4770</v>
      </c>
      <c r="F3082" s="160" t="s">
        <v>4828</v>
      </c>
      <c r="G3082" s="160" t="s">
        <v>4765</v>
      </c>
      <c r="H3082" s="161">
        <v>605</v>
      </c>
      <c r="I3082" s="162">
        <v>28</v>
      </c>
      <c r="J3082" s="161">
        <v>774.4</v>
      </c>
      <c r="K3082" s="162">
        <v>22</v>
      </c>
      <c r="L3082" s="161">
        <v>170.36799999999999</v>
      </c>
      <c r="M3082" s="161">
        <v>775.36799999999994</v>
      </c>
      <c r="N3082" s="161">
        <v>992</v>
      </c>
      <c r="O3082" s="156" t="str">
        <f t="shared" si="48"/>
        <v>VSP-V60-066</v>
      </c>
    </row>
    <row r="3083" spans="1:15" ht="34.799999999999997">
      <c r="A3083" s="157" t="s">
        <v>9066</v>
      </c>
      <c r="B3083" s="157" t="s">
        <v>9067</v>
      </c>
      <c r="C3083" s="158"/>
      <c r="D3083" s="157" t="s">
        <v>9642</v>
      </c>
      <c r="E3083" s="163" t="s">
        <v>4770</v>
      </c>
      <c r="F3083" s="160" t="s">
        <v>4828</v>
      </c>
      <c r="G3083" s="160" t="s">
        <v>4765</v>
      </c>
      <c r="H3083" s="161">
        <v>605</v>
      </c>
      <c r="I3083" s="162">
        <v>28</v>
      </c>
      <c r="J3083" s="161">
        <v>774.4</v>
      </c>
      <c r="K3083" s="162">
        <v>22</v>
      </c>
      <c r="L3083" s="161">
        <v>170.36799999999999</v>
      </c>
      <c r="M3083" s="161">
        <v>775.36799999999994</v>
      </c>
      <c r="N3083" s="161">
        <v>992</v>
      </c>
      <c r="O3083" s="156" t="str">
        <f t="shared" si="48"/>
        <v>VSP-V60-067</v>
      </c>
    </row>
    <row r="3084" spans="1:15" ht="34.799999999999997">
      <c r="A3084" s="157" t="s">
        <v>9068</v>
      </c>
      <c r="B3084" s="157" t="s">
        <v>9069</v>
      </c>
      <c r="C3084" s="158"/>
      <c r="D3084" s="157" t="s">
        <v>9642</v>
      </c>
      <c r="E3084" s="163" t="s">
        <v>4770</v>
      </c>
      <c r="F3084" s="160" t="s">
        <v>4828</v>
      </c>
      <c r="G3084" s="160" t="s">
        <v>4765</v>
      </c>
      <c r="H3084" s="161">
        <v>530</v>
      </c>
      <c r="I3084" s="162">
        <v>28</v>
      </c>
      <c r="J3084" s="161">
        <v>678.4</v>
      </c>
      <c r="K3084" s="162">
        <v>22</v>
      </c>
      <c r="L3084" s="161">
        <v>149.24799999999999</v>
      </c>
      <c r="M3084" s="161">
        <v>679.24800000000005</v>
      </c>
      <c r="N3084" s="161">
        <v>869</v>
      </c>
      <c r="O3084" s="156" t="str">
        <f t="shared" si="48"/>
        <v>VSP-V60-068</v>
      </c>
    </row>
    <row r="3085" spans="1:15" ht="34.799999999999997">
      <c r="A3085" s="157" t="s">
        <v>9070</v>
      </c>
      <c r="B3085" s="157" t="s">
        <v>9071</v>
      </c>
      <c r="C3085" s="158"/>
      <c r="D3085" s="157" t="s">
        <v>9642</v>
      </c>
      <c r="E3085" s="163" t="s">
        <v>4770</v>
      </c>
      <c r="F3085" s="160" t="s">
        <v>4764</v>
      </c>
      <c r="G3085" s="160" t="s">
        <v>4765</v>
      </c>
      <c r="H3085" s="161">
        <v>190</v>
      </c>
      <c r="I3085" s="162">
        <v>28</v>
      </c>
      <c r="J3085" s="161">
        <v>243.20000000000002</v>
      </c>
      <c r="K3085" s="162">
        <v>22</v>
      </c>
      <c r="L3085" s="161">
        <v>53.504000000000005</v>
      </c>
      <c r="M3085" s="161">
        <v>243.50400000000002</v>
      </c>
      <c r="N3085" s="161">
        <v>312</v>
      </c>
      <c r="O3085" s="156" t="str">
        <f t="shared" si="48"/>
        <v>VSP-V60-069</v>
      </c>
    </row>
    <row r="3086" spans="1:15" ht="34.799999999999997">
      <c r="A3086" s="157" t="s">
        <v>9072</v>
      </c>
      <c r="B3086" s="157" t="s">
        <v>9073</v>
      </c>
      <c r="C3086" s="158"/>
      <c r="D3086" s="157" t="s">
        <v>9642</v>
      </c>
      <c r="E3086" s="163" t="s">
        <v>4770</v>
      </c>
      <c r="F3086" s="160" t="s">
        <v>4764</v>
      </c>
      <c r="G3086" s="160" t="s">
        <v>4765</v>
      </c>
      <c r="H3086" s="161">
        <v>190</v>
      </c>
      <c r="I3086" s="162">
        <v>28</v>
      </c>
      <c r="J3086" s="161">
        <v>243.20000000000002</v>
      </c>
      <c r="K3086" s="162">
        <v>22</v>
      </c>
      <c r="L3086" s="161">
        <v>53.504000000000005</v>
      </c>
      <c r="M3086" s="161">
        <v>243.50400000000002</v>
      </c>
      <c r="N3086" s="161">
        <v>312</v>
      </c>
      <c r="O3086" s="156" t="str">
        <f t="shared" si="48"/>
        <v>VSP-V60-070</v>
      </c>
    </row>
    <row r="3087" spans="1:15" ht="34.799999999999997">
      <c r="A3087" s="157" t="s">
        <v>9074</v>
      </c>
      <c r="B3087" s="157" t="s">
        <v>9075</v>
      </c>
      <c r="C3087" s="158"/>
      <c r="D3087" s="157" t="s">
        <v>9642</v>
      </c>
      <c r="E3087" s="163" t="s">
        <v>4770</v>
      </c>
      <c r="F3087" s="160" t="s">
        <v>4828</v>
      </c>
      <c r="G3087" s="160" t="s">
        <v>4765</v>
      </c>
      <c r="H3087" s="161">
        <v>380</v>
      </c>
      <c r="I3087" s="162">
        <v>28</v>
      </c>
      <c r="J3087" s="161">
        <v>486.40000000000003</v>
      </c>
      <c r="K3087" s="162">
        <v>22</v>
      </c>
      <c r="L3087" s="161">
        <v>107.00800000000001</v>
      </c>
      <c r="M3087" s="161">
        <v>487.00800000000004</v>
      </c>
      <c r="N3087" s="161">
        <v>623</v>
      </c>
      <c r="O3087" s="156" t="str">
        <f t="shared" si="48"/>
        <v>VSP-V60-071</v>
      </c>
    </row>
    <row r="3088" spans="1:15" ht="34.799999999999997">
      <c r="A3088" s="157" t="s">
        <v>9076</v>
      </c>
      <c r="B3088" s="157" t="s">
        <v>9077</v>
      </c>
      <c r="C3088" s="158"/>
      <c r="D3088" s="157" t="s">
        <v>9642</v>
      </c>
      <c r="E3088" s="163" t="s">
        <v>4770</v>
      </c>
      <c r="F3088" s="160" t="s">
        <v>4828</v>
      </c>
      <c r="G3088" s="160" t="s">
        <v>4765</v>
      </c>
      <c r="H3088" s="161">
        <v>380</v>
      </c>
      <c r="I3088" s="162">
        <v>28</v>
      </c>
      <c r="J3088" s="161">
        <v>486.40000000000003</v>
      </c>
      <c r="K3088" s="162">
        <v>22</v>
      </c>
      <c r="L3088" s="161">
        <v>107.00800000000001</v>
      </c>
      <c r="M3088" s="161">
        <v>487.00800000000004</v>
      </c>
      <c r="N3088" s="161">
        <v>623</v>
      </c>
      <c r="O3088" s="156" t="str">
        <f t="shared" si="48"/>
        <v>VSP-V60-072</v>
      </c>
    </row>
    <row r="3089" spans="1:15" ht="34.799999999999997">
      <c r="A3089" s="157" t="s">
        <v>9078</v>
      </c>
      <c r="B3089" s="157" t="s">
        <v>9079</v>
      </c>
      <c r="C3089" s="158"/>
      <c r="D3089" s="157" t="s">
        <v>9642</v>
      </c>
      <c r="E3089" s="163" t="s">
        <v>4770</v>
      </c>
      <c r="F3089" s="160" t="s">
        <v>4764</v>
      </c>
      <c r="G3089" s="160" t="s">
        <v>4765</v>
      </c>
      <c r="H3089" s="161">
        <v>255</v>
      </c>
      <c r="I3089" s="162">
        <v>28</v>
      </c>
      <c r="J3089" s="161">
        <v>326.40000000000003</v>
      </c>
      <c r="K3089" s="162">
        <v>22</v>
      </c>
      <c r="L3089" s="161">
        <v>71.808000000000007</v>
      </c>
      <c r="M3089" s="161">
        <v>326.80799999999999</v>
      </c>
      <c r="N3089" s="161">
        <v>418</v>
      </c>
      <c r="O3089" s="156" t="str">
        <f t="shared" si="48"/>
        <v>VSP-V60-073</v>
      </c>
    </row>
    <row r="3090" spans="1:15" ht="34.799999999999997">
      <c r="A3090" s="157" t="s">
        <v>9080</v>
      </c>
      <c r="B3090" s="157" t="s">
        <v>9081</v>
      </c>
      <c r="C3090" s="158"/>
      <c r="D3090" s="157" t="s">
        <v>9642</v>
      </c>
      <c r="E3090" s="163" t="s">
        <v>4770</v>
      </c>
      <c r="F3090" s="160" t="s">
        <v>4828</v>
      </c>
      <c r="G3090" s="160" t="s">
        <v>4765</v>
      </c>
      <c r="H3090" s="161">
        <v>545</v>
      </c>
      <c r="I3090" s="162">
        <v>28</v>
      </c>
      <c r="J3090" s="161">
        <v>697.6</v>
      </c>
      <c r="K3090" s="162">
        <v>22</v>
      </c>
      <c r="L3090" s="161">
        <v>153.47200000000001</v>
      </c>
      <c r="M3090" s="161">
        <v>698.47199999999998</v>
      </c>
      <c r="N3090" s="161">
        <v>894</v>
      </c>
      <c r="O3090" s="156" t="str">
        <f t="shared" si="48"/>
        <v>VSP-V60-074</v>
      </c>
    </row>
    <row r="3091" spans="1:15" ht="34.799999999999997">
      <c r="A3091" s="157" t="s">
        <v>9082</v>
      </c>
      <c r="B3091" s="157" t="s">
        <v>9083</v>
      </c>
      <c r="C3091" s="158"/>
      <c r="D3091" s="157" t="s">
        <v>9642</v>
      </c>
      <c r="E3091" s="163" t="s">
        <v>4770</v>
      </c>
      <c r="F3091" s="160" t="s">
        <v>4764</v>
      </c>
      <c r="G3091" s="160" t="s">
        <v>4765</v>
      </c>
      <c r="H3091" s="161">
        <v>315</v>
      </c>
      <c r="I3091" s="162">
        <v>28</v>
      </c>
      <c r="J3091" s="161">
        <v>403.2</v>
      </c>
      <c r="K3091" s="162">
        <v>22</v>
      </c>
      <c r="L3091" s="161">
        <v>88.703999999999994</v>
      </c>
      <c r="M3091" s="161">
        <v>403.70400000000001</v>
      </c>
      <c r="N3091" s="161">
        <v>517</v>
      </c>
      <c r="O3091" s="156" t="str">
        <f t="shared" si="48"/>
        <v>VSP-V60-075</v>
      </c>
    </row>
    <row r="3092" spans="1:15" ht="34.799999999999997">
      <c r="A3092" s="157" t="s">
        <v>9084</v>
      </c>
      <c r="B3092" s="157" t="s">
        <v>9085</v>
      </c>
      <c r="C3092" s="158"/>
      <c r="D3092" s="157" t="s">
        <v>9642</v>
      </c>
      <c r="E3092" s="163" t="s">
        <v>4770</v>
      </c>
      <c r="F3092" s="160" t="s">
        <v>4764</v>
      </c>
      <c r="G3092" s="160" t="s">
        <v>4765</v>
      </c>
      <c r="H3092" s="161">
        <v>315</v>
      </c>
      <c r="I3092" s="162">
        <v>28</v>
      </c>
      <c r="J3092" s="161">
        <v>403.2</v>
      </c>
      <c r="K3092" s="162">
        <v>22</v>
      </c>
      <c r="L3092" s="161">
        <v>88.703999999999994</v>
      </c>
      <c r="M3092" s="161">
        <v>403.70400000000001</v>
      </c>
      <c r="N3092" s="161">
        <v>517</v>
      </c>
      <c r="O3092" s="156" t="str">
        <f t="shared" si="48"/>
        <v>VSP-V60-076</v>
      </c>
    </row>
    <row r="3093" spans="1:15" ht="34.799999999999997">
      <c r="A3093" s="157" t="s">
        <v>9086</v>
      </c>
      <c r="B3093" s="157" t="s">
        <v>9087</v>
      </c>
      <c r="C3093" s="158"/>
      <c r="D3093" s="157" t="s">
        <v>9642</v>
      </c>
      <c r="E3093" s="163" t="s">
        <v>4770</v>
      </c>
      <c r="F3093" s="160" t="s">
        <v>4828</v>
      </c>
      <c r="G3093" s="160" t="s">
        <v>4765</v>
      </c>
      <c r="H3093" s="161">
        <v>605</v>
      </c>
      <c r="I3093" s="162">
        <v>28</v>
      </c>
      <c r="J3093" s="161">
        <v>774.4</v>
      </c>
      <c r="K3093" s="162">
        <v>22</v>
      </c>
      <c r="L3093" s="161">
        <v>170.36799999999999</v>
      </c>
      <c r="M3093" s="161">
        <v>775.36799999999994</v>
      </c>
      <c r="N3093" s="161">
        <v>992</v>
      </c>
      <c r="O3093" s="156" t="str">
        <f t="shared" si="48"/>
        <v>VSP-V60-077</v>
      </c>
    </row>
    <row r="3094" spans="1:15" ht="34.799999999999997">
      <c r="A3094" s="157" t="s">
        <v>9088</v>
      </c>
      <c r="B3094" s="157" t="s">
        <v>9089</v>
      </c>
      <c r="C3094" s="158"/>
      <c r="D3094" s="157" t="s">
        <v>9642</v>
      </c>
      <c r="E3094" s="163" t="s">
        <v>4770</v>
      </c>
      <c r="F3094" s="160" t="s">
        <v>4828</v>
      </c>
      <c r="G3094" s="160" t="s">
        <v>4765</v>
      </c>
      <c r="H3094" s="161">
        <v>605</v>
      </c>
      <c r="I3094" s="162">
        <v>28</v>
      </c>
      <c r="J3094" s="161">
        <v>774.4</v>
      </c>
      <c r="K3094" s="162">
        <v>22</v>
      </c>
      <c r="L3094" s="161">
        <v>170.36799999999999</v>
      </c>
      <c r="M3094" s="161">
        <v>775.36799999999994</v>
      </c>
      <c r="N3094" s="161">
        <v>992</v>
      </c>
      <c r="O3094" s="156" t="str">
        <f t="shared" si="48"/>
        <v>VSP-V60-078</v>
      </c>
    </row>
    <row r="3095" spans="1:15" ht="34.799999999999997">
      <c r="A3095" s="157" t="s">
        <v>9090</v>
      </c>
      <c r="B3095" s="157" t="s">
        <v>9091</v>
      </c>
      <c r="C3095" s="158"/>
      <c r="D3095" s="157" t="s">
        <v>9642</v>
      </c>
      <c r="E3095" s="163" t="s">
        <v>4770</v>
      </c>
      <c r="F3095" s="160" t="s">
        <v>4764</v>
      </c>
      <c r="G3095" s="160" t="s">
        <v>4765</v>
      </c>
      <c r="H3095" s="161">
        <v>255</v>
      </c>
      <c r="I3095" s="162">
        <v>28</v>
      </c>
      <c r="J3095" s="161">
        <v>326.40000000000003</v>
      </c>
      <c r="K3095" s="162">
        <v>22</v>
      </c>
      <c r="L3095" s="161">
        <v>71.808000000000007</v>
      </c>
      <c r="M3095" s="161">
        <v>326.80799999999999</v>
      </c>
      <c r="N3095" s="161">
        <v>418</v>
      </c>
      <c r="O3095" s="156" t="str">
        <f t="shared" si="48"/>
        <v>VSP-V60-079</v>
      </c>
    </row>
    <row r="3096" spans="1:15" ht="34.799999999999997">
      <c r="A3096" s="157" t="s">
        <v>9092</v>
      </c>
      <c r="B3096" s="157" t="s">
        <v>9093</v>
      </c>
      <c r="C3096" s="158"/>
      <c r="D3096" s="157" t="s">
        <v>9642</v>
      </c>
      <c r="E3096" s="163" t="s">
        <v>4770</v>
      </c>
      <c r="F3096" s="160" t="s">
        <v>4764</v>
      </c>
      <c r="G3096" s="160" t="s">
        <v>4765</v>
      </c>
      <c r="H3096" s="161">
        <v>160</v>
      </c>
      <c r="I3096" s="162">
        <v>28</v>
      </c>
      <c r="J3096" s="161">
        <v>204.8</v>
      </c>
      <c r="K3096" s="162">
        <v>22</v>
      </c>
      <c r="L3096" s="161">
        <v>45.056000000000004</v>
      </c>
      <c r="M3096" s="161">
        <v>205.05600000000001</v>
      </c>
      <c r="N3096" s="161">
        <v>262</v>
      </c>
      <c r="O3096" s="156" t="str">
        <f t="shared" si="48"/>
        <v>VSP-V60-080</v>
      </c>
    </row>
    <row r="3097" spans="1:15" ht="34.799999999999997">
      <c r="A3097" s="157" t="s">
        <v>9094</v>
      </c>
      <c r="B3097" s="157" t="s">
        <v>9095</v>
      </c>
      <c r="C3097" s="158"/>
      <c r="D3097" s="157" t="s">
        <v>9642</v>
      </c>
      <c r="E3097" s="163" t="s">
        <v>4770</v>
      </c>
      <c r="F3097" s="160" t="s">
        <v>4764</v>
      </c>
      <c r="G3097" s="160" t="s">
        <v>4765</v>
      </c>
      <c r="H3097" s="161">
        <v>160</v>
      </c>
      <c r="I3097" s="162">
        <v>28</v>
      </c>
      <c r="J3097" s="161">
        <v>204.8</v>
      </c>
      <c r="K3097" s="162">
        <v>22</v>
      </c>
      <c r="L3097" s="161">
        <v>45.056000000000004</v>
      </c>
      <c r="M3097" s="161">
        <v>205.05600000000001</v>
      </c>
      <c r="N3097" s="161">
        <v>262</v>
      </c>
      <c r="O3097" s="156" t="str">
        <f t="shared" si="48"/>
        <v>VSP-V60-081</v>
      </c>
    </row>
    <row r="3098" spans="1:15" ht="34.799999999999997">
      <c r="A3098" s="157" t="s">
        <v>9096</v>
      </c>
      <c r="B3098" s="157" t="s">
        <v>9097</v>
      </c>
      <c r="C3098" s="158"/>
      <c r="D3098" s="157" t="s">
        <v>9642</v>
      </c>
      <c r="E3098" s="163" t="s">
        <v>4770</v>
      </c>
      <c r="F3098" s="160" t="s">
        <v>4764</v>
      </c>
      <c r="G3098" s="160" t="s">
        <v>4765</v>
      </c>
      <c r="H3098" s="161">
        <v>330</v>
      </c>
      <c r="I3098" s="162">
        <v>28</v>
      </c>
      <c r="J3098" s="161">
        <v>422.40000000000003</v>
      </c>
      <c r="K3098" s="162">
        <v>22</v>
      </c>
      <c r="L3098" s="161">
        <v>92.928000000000011</v>
      </c>
      <c r="M3098" s="161">
        <v>422.928</v>
      </c>
      <c r="N3098" s="161">
        <v>541</v>
      </c>
      <c r="O3098" s="156" t="str">
        <f t="shared" si="48"/>
        <v>VSP-V60-082</v>
      </c>
    </row>
    <row r="3099" spans="1:15" ht="34.799999999999997">
      <c r="A3099" s="157" t="s">
        <v>9098</v>
      </c>
      <c r="B3099" s="157" t="s">
        <v>9099</v>
      </c>
      <c r="C3099" s="158"/>
      <c r="D3099" s="157" t="s">
        <v>9642</v>
      </c>
      <c r="E3099" s="163" t="s">
        <v>4770</v>
      </c>
      <c r="F3099" s="160" t="s">
        <v>4764</v>
      </c>
      <c r="G3099" s="160" t="s">
        <v>4765</v>
      </c>
      <c r="H3099" s="161">
        <v>330</v>
      </c>
      <c r="I3099" s="162">
        <v>28</v>
      </c>
      <c r="J3099" s="161">
        <v>422.40000000000003</v>
      </c>
      <c r="K3099" s="162">
        <v>22</v>
      </c>
      <c r="L3099" s="161">
        <v>92.928000000000011</v>
      </c>
      <c r="M3099" s="161">
        <v>422.928</v>
      </c>
      <c r="N3099" s="161">
        <v>541</v>
      </c>
      <c r="O3099" s="156" t="str">
        <f t="shared" si="48"/>
        <v>VSP-V60-083</v>
      </c>
    </row>
    <row r="3100" spans="1:15" ht="34.799999999999997">
      <c r="A3100" s="157" t="s">
        <v>9100</v>
      </c>
      <c r="B3100" s="157" t="s">
        <v>9101</v>
      </c>
      <c r="C3100" s="158"/>
      <c r="D3100" s="157" t="s">
        <v>9642</v>
      </c>
      <c r="E3100" s="163" t="s">
        <v>4770</v>
      </c>
      <c r="F3100" s="160" t="s">
        <v>4764</v>
      </c>
      <c r="G3100" s="160" t="s">
        <v>4765</v>
      </c>
      <c r="H3100" s="161">
        <v>255</v>
      </c>
      <c r="I3100" s="162">
        <v>28</v>
      </c>
      <c r="J3100" s="161">
        <v>326.40000000000003</v>
      </c>
      <c r="K3100" s="162">
        <v>22</v>
      </c>
      <c r="L3100" s="161">
        <v>71.808000000000007</v>
      </c>
      <c r="M3100" s="161">
        <v>326.80799999999999</v>
      </c>
      <c r="N3100" s="161">
        <v>418</v>
      </c>
      <c r="O3100" s="156" t="str">
        <f t="shared" si="48"/>
        <v>VSP-V60-084</v>
      </c>
    </row>
    <row r="3101" spans="1:15" ht="34.799999999999997">
      <c r="A3101" s="157" t="s">
        <v>9102</v>
      </c>
      <c r="B3101" s="157" t="s">
        <v>9103</v>
      </c>
      <c r="C3101" s="158"/>
      <c r="D3101" s="157" t="s">
        <v>9642</v>
      </c>
      <c r="E3101" s="163" t="s">
        <v>4770</v>
      </c>
      <c r="F3101" s="160" t="s">
        <v>4828</v>
      </c>
      <c r="G3101" s="160" t="s">
        <v>4765</v>
      </c>
      <c r="H3101" s="161">
        <v>530</v>
      </c>
      <c r="I3101" s="162">
        <v>28</v>
      </c>
      <c r="J3101" s="161">
        <v>678.4</v>
      </c>
      <c r="K3101" s="162">
        <v>22</v>
      </c>
      <c r="L3101" s="161">
        <v>149.24799999999999</v>
      </c>
      <c r="M3101" s="161">
        <v>679.24800000000005</v>
      </c>
      <c r="N3101" s="161">
        <v>869</v>
      </c>
      <c r="O3101" s="156" t="str">
        <f t="shared" si="48"/>
        <v>VSP-V60-085</v>
      </c>
    </row>
    <row r="3102" spans="1:15" ht="34.799999999999997">
      <c r="A3102" s="157" t="s">
        <v>9104</v>
      </c>
      <c r="B3102" s="157" t="s">
        <v>9105</v>
      </c>
      <c r="C3102" s="158"/>
      <c r="D3102" s="157" t="s">
        <v>9642</v>
      </c>
      <c r="E3102" s="163" t="s">
        <v>4770</v>
      </c>
      <c r="F3102" s="160" t="s">
        <v>4764</v>
      </c>
      <c r="G3102" s="160" t="s">
        <v>4765</v>
      </c>
      <c r="H3102" s="161">
        <v>315</v>
      </c>
      <c r="I3102" s="162">
        <v>28</v>
      </c>
      <c r="J3102" s="161">
        <v>403.2</v>
      </c>
      <c r="K3102" s="162">
        <v>22</v>
      </c>
      <c r="L3102" s="161">
        <v>88.703999999999994</v>
      </c>
      <c r="M3102" s="161">
        <v>403.70400000000001</v>
      </c>
      <c r="N3102" s="161">
        <v>517</v>
      </c>
      <c r="O3102" s="156" t="str">
        <f t="shared" si="48"/>
        <v>VSP-V60-086</v>
      </c>
    </row>
    <row r="3103" spans="1:15" ht="34.799999999999997">
      <c r="A3103" s="157" t="s">
        <v>9106</v>
      </c>
      <c r="B3103" s="157" t="s">
        <v>9107</v>
      </c>
      <c r="C3103" s="158"/>
      <c r="D3103" s="157" t="s">
        <v>9642</v>
      </c>
      <c r="E3103" s="163" t="s">
        <v>4770</v>
      </c>
      <c r="F3103" s="160" t="s">
        <v>4764</v>
      </c>
      <c r="G3103" s="160" t="s">
        <v>4765</v>
      </c>
      <c r="H3103" s="161">
        <v>315</v>
      </c>
      <c r="I3103" s="162">
        <v>28</v>
      </c>
      <c r="J3103" s="161">
        <v>403.2</v>
      </c>
      <c r="K3103" s="162">
        <v>22</v>
      </c>
      <c r="L3103" s="161">
        <v>88.703999999999994</v>
      </c>
      <c r="M3103" s="161">
        <v>403.70400000000001</v>
      </c>
      <c r="N3103" s="161">
        <v>517</v>
      </c>
      <c r="O3103" s="156" t="str">
        <f t="shared" si="48"/>
        <v>VSP-V60-087</v>
      </c>
    </row>
    <row r="3104" spans="1:15" ht="34.799999999999997">
      <c r="A3104" s="157" t="s">
        <v>9108</v>
      </c>
      <c r="B3104" s="157" t="s">
        <v>9109</v>
      </c>
      <c r="C3104" s="158"/>
      <c r="D3104" s="157" t="s">
        <v>9642</v>
      </c>
      <c r="E3104" s="163" t="s">
        <v>4770</v>
      </c>
      <c r="F3104" s="160" t="s">
        <v>4828</v>
      </c>
      <c r="G3104" s="160" t="s">
        <v>4765</v>
      </c>
      <c r="H3104" s="161">
        <v>605</v>
      </c>
      <c r="I3104" s="162">
        <v>28</v>
      </c>
      <c r="J3104" s="161">
        <v>774.4</v>
      </c>
      <c r="K3104" s="162">
        <v>22</v>
      </c>
      <c r="L3104" s="161">
        <v>170.36799999999999</v>
      </c>
      <c r="M3104" s="161">
        <v>775.36799999999994</v>
      </c>
      <c r="N3104" s="161">
        <v>992</v>
      </c>
      <c r="O3104" s="156" t="str">
        <f t="shared" si="48"/>
        <v>VSP-V60-088</v>
      </c>
    </row>
    <row r="3105" spans="1:15" ht="34.799999999999997">
      <c r="A3105" s="157" t="s">
        <v>9110</v>
      </c>
      <c r="B3105" s="157" t="s">
        <v>9111</v>
      </c>
      <c r="C3105" s="158"/>
      <c r="D3105" s="157" t="s">
        <v>9642</v>
      </c>
      <c r="E3105" s="163" t="s">
        <v>4770</v>
      </c>
      <c r="F3105" s="160" t="s">
        <v>4828</v>
      </c>
      <c r="G3105" s="160" t="s">
        <v>4765</v>
      </c>
      <c r="H3105" s="161">
        <v>605</v>
      </c>
      <c r="I3105" s="162">
        <v>28</v>
      </c>
      <c r="J3105" s="161">
        <v>774.4</v>
      </c>
      <c r="K3105" s="162">
        <v>22</v>
      </c>
      <c r="L3105" s="161">
        <v>170.36799999999999</v>
      </c>
      <c r="M3105" s="161">
        <v>775.36799999999994</v>
      </c>
      <c r="N3105" s="161">
        <v>992</v>
      </c>
      <c r="O3105" s="156" t="str">
        <f t="shared" si="48"/>
        <v>VSP-V60-089</v>
      </c>
    </row>
    <row r="3106" spans="1:15" ht="34.799999999999997">
      <c r="A3106" s="157" t="s">
        <v>9112</v>
      </c>
      <c r="B3106" s="157" t="s">
        <v>9113</v>
      </c>
      <c r="C3106" s="158"/>
      <c r="D3106" s="157" t="s">
        <v>9642</v>
      </c>
      <c r="E3106" s="163" t="s">
        <v>4770</v>
      </c>
      <c r="F3106" s="160" t="s">
        <v>4764</v>
      </c>
      <c r="G3106" s="160" t="s">
        <v>4765</v>
      </c>
      <c r="H3106" s="161">
        <v>255</v>
      </c>
      <c r="I3106" s="162">
        <v>28</v>
      </c>
      <c r="J3106" s="161">
        <v>326.40000000000003</v>
      </c>
      <c r="K3106" s="162">
        <v>22</v>
      </c>
      <c r="L3106" s="161">
        <v>71.808000000000007</v>
      </c>
      <c r="M3106" s="161">
        <v>326.80799999999999</v>
      </c>
      <c r="N3106" s="161">
        <v>418</v>
      </c>
      <c r="O3106" s="156" t="str">
        <f t="shared" si="48"/>
        <v>VSP-V60-090</v>
      </c>
    </row>
    <row r="3107" spans="1:15" ht="34.799999999999997">
      <c r="A3107" s="157" t="s">
        <v>9114</v>
      </c>
      <c r="B3107" s="157" t="s">
        <v>9115</v>
      </c>
      <c r="C3107" s="158"/>
      <c r="D3107" s="157" t="s">
        <v>9642</v>
      </c>
      <c r="E3107" s="163" t="s">
        <v>4770</v>
      </c>
      <c r="F3107" s="160" t="s">
        <v>4764</v>
      </c>
      <c r="G3107" s="160" t="s">
        <v>4765</v>
      </c>
      <c r="H3107" s="161">
        <v>190</v>
      </c>
      <c r="I3107" s="162">
        <v>28</v>
      </c>
      <c r="J3107" s="161">
        <v>243.20000000000002</v>
      </c>
      <c r="K3107" s="162">
        <v>22</v>
      </c>
      <c r="L3107" s="161">
        <v>53.504000000000005</v>
      </c>
      <c r="M3107" s="161">
        <v>243.50400000000002</v>
      </c>
      <c r="N3107" s="161">
        <v>312</v>
      </c>
      <c r="O3107" s="156" t="str">
        <f t="shared" si="48"/>
        <v>VSP-V60-091</v>
      </c>
    </row>
    <row r="3108" spans="1:15" ht="34.799999999999997">
      <c r="A3108" s="157" t="s">
        <v>9116</v>
      </c>
      <c r="B3108" s="157" t="s">
        <v>9117</v>
      </c>
      <c r="C3108" s="158"/>
      <c r="D3108" s="157" t="s">
        <v>9642</v>
      </c>
      <c r="E3108" s="163" t="s">
        <v>4770</v>
      </c>
      <c r="F3108" s="160" t="s">
        <v>4764</v>
      </c>
      <c r="G3108" s="160" t="s">
        <v>4765</v>
      </c>
      <c r="H3108" s="161">
        <v>190</v>
      </c>
      <c r="I3108" s="162">
        <v>28</v>
      </c>
      <c r="J3108" s="161">
        <v>243.20000000000002</v>
      </c>
      <c r="K3108" s="162">
        <v>22</v>
      </c>
      <c r="L3108" s="161">
        <v>53.504000000000005</v>
      </c>
      <c r="M3108" s="161">
        <v>243.50400000000002</v>
      </c>
      <c r="N3108" s="161">
        <v>312</v>
      </c>
      <c r="O3108" s="156" t="str">
        <f t="shared" si="48"/>
        <v>VSP-V60-092</v>
      </c>
    </row>
    <row r="3109" spans="1:15" ht="34.799999999999997">
      <c r="A3109" s="157" t="s">
        <v>9118</v>
      </c>
      <c r="B3109" s="157" t="s">
        <v>9119</v>
      </c>
      <c r="C3109" s="158"/>
      <c r="D3109" s="157" t="s">
        <v>9642</v>
      </c>
      <c r="E3109" s="163" t="s">
        <v>4770</v>
      </c>
      <c r="F3109" s="160" t="s">
        <v>4828</v>
      </c>
      <c r="G3109" s="160" t="s">
        <v>4765</v>
      </c>
      <c r="H3109" s="161">
        <v>605</v>
      </c>
      <c r="I3109" s="162">
        <v>28</v>
      </c>
      <c r="J3109" s="161">
        <v>774.4</v>
      </c>
      <c r="K3109" s="162">
        <v>22</v>
      </c>
      <c r="L3109" s="161">
        <v>170.36799999999999</v>
      </c>
      <c r="M3109" s="161">
        <v>775.36799999999994</v>
      </c>
      <c r="N3109" s="161">
        <v>992</v>
      </c>
      <c r="O3109" s="156" t="str">
        <f t="shared" si="48"/>
        <v>VSP-V60-093</v>
      </c>
    </row>
    <row r="3110" spans="1:15" ht="34.799999999999997">
      <c r="A3110" s="157" t="s">
        <v>9120</v>
      </c>
      <c r="B3110" s="157" t="s">
        <v>9121</v>
      </c>
      <c r="C3110" s="158"/>
      <c r="D3110" s="157" t="s">
        <v>9642</v>
      </c>
      <c r="E3110" s="163" t="s">
        <v>4770</v>
      </c>
      <c r="F3110" s="160" t="s">
        <v>4828</v>
      </c>
      <c r="G3110" s="160" t="s">
        <v>4765</v>
      </c>
      <c r="H3110" s="161">
        <v>605</v>
      </c>
      <c r="I3110" s="162">
        <v>28</v>
      </c>
      <c r="J3110" s="161">
        <v>774.4</v>
      </c>
      <c r="K3110" s="162">
        <v>22</v>
      </c>
      <c r="L3110" s="161">
        <v>170.36799999999999</v>
      </c>
      <c r="M3110" s="161">
        <v>775.36799999999994</v>
      </c>
      <c r="N3110" s="161">
        <v>992</v>
      </c>
      <c r="O3110" s="156" t="str">
        <f t="shared" si="48"/>
        <v>VSP-V60-094</v>
      </c>
    </row>
    <row r="3111" spans="1:15" ht="34.799999999999997">
      <c r="A3111" s="157" t="s">
        <v>9122</v>
      </c>
      <c r="B3111" s="157" t="s">
        <v>9123</v>
      </c>
      <c r="C3111" s="158"/>
      <c r="D3111" s="157" t="s">
        <v>9642</v>
      </c>
      <c r="E3111" s="163" t="s">
        <v>4770</v>
      </c>
      <c r="F3111" s="160" t="s">
        <v>4764</v>
      </c>
      <c r="G3111" s="160" t="s">
        <v>4765</v>
      </c>
      <c r="H3111" s="161">
        <v>255</v>
      </c>
      <c r="I3111" s="162">
        <v>28</v>
      </c>
      <c r="J3111" s="161">
        <v>326.40000000000003</v>
      </c>
      <c r="K3111" s="162">
        <v>22</v>
      </c>
      <c r="L3111" s="161">
        <v>71.808000000000007</v>
      </c>
      <c r="M3111" s="161">
        <v>326.80799999999999</v>
      </c>
      <c r="N3111" s="161">
        <v>418</v>
      </c>
      <c r="O3111" s="156" t="str">
        <f t="shared" si="48"/>
        <v>VSP-V60-095</v>
      </c>
    </row>
    <row r="3112" spans="1:15" ht="34.799999999999997">
      <c r="A3112" s="157" t="s">
        <v>9124</v>
      </c>
      <c r="B3112" s="157" t="s">
        <v>9125</v>
      </c>
      <c r="C3112" s="158"/>
      <c r="D3112" s="157" t="s">
        <v>9642</v>
      </c>
      <c r="E3112" s="163" t="s">
        <v>4770</v>
      </c>
      <c r="F3112" s="160" t="s">
        <v>4828</v>
      </c>
      <c r="G3112" s="160" t="s">
        <v>4765</v>
      </c>
      <c r="H3112" s="161">
        <v>530</v>
      </c>
      <c r="I3112" s="162">
        <v>28</v>
      </c>
      <c r="J3112" s="161">
        <v>678.4</v>
      </c>
      <c r="K3112" s="162">
        <v>22</v>
      </c>
      <c r="L3112" s="161">
        <v>149.24799999999999</v>
      </c>
      <c r="M3112" s="161">
        <v>679.24800000000005</v>
      </c>
      <c r="N3112" s="161">
        <v>869</v>
      </c>
      <c r="O3112" s="156" t="str">
        <f t="shared" si="48"/>
        <v>VSP-V60-096</v>
      </c>
    </row>
    <row r="3113" spans="1:15" ht="34.799999999999997">
      <c r="A3113" s="157" t="s">
        <v>9126</v>
      </c>
      <c r="B3113" s="157" t="s">
        <v>9127</v>
      </c>
      <c r="C3113" s="158"/>
      <c r="D3113" s="157" t="s">
        <v>9642</v>
      </c>
      <c r="E3113" s="163" t="s">
        <v>4770</v>
      </c>
      <c r="F3113" s="160" t="s">
        <v>4764</v>
      </c>
      <c r="G3113" s="160" t="s">
        <v>4765</v>
      </c>
      <c r="H3113" s="161">
        <v>240</v>
      </c>
      <c r="I3113" s="162">
        <v>28</v>
      </c>
      <c r="J3113" s="161">
        <v>307.2</v>
      </c>
      <c r="K3113" s="162">
        <v>22</v>
      </c>
      <c r="L3113" s="161">
        <v>67.584000000000003</v>
      </c>
      <c r="M3113" s="161">
        <v>307.584</v>
      </c>
      <c r="N3113" s="161">
        <v>394</v>
      </c>
      <c r="O3113" s="156" t="str">
        <f t="shared" si="48"/>
        <v>VSP-V60-097</v>
      </c>
    </row>
    <row r="3114" spans="1:15" ht="34.799999999999997">
      <c r="A3114" s="157" t="s">
        <v>9128</v>
      </c>
      <c r="B3114" s="157" t="s">
        <v>9129</v>
      </c>
      <c r="C3114" s="158"/>
      <c r="D3114" s="157" t="s">
        <v>9642</v>
      </c>
      <c r="E3114" s="163" t="s">
        <v>4770</v>
      </c>
      <c r="F3114" s="160" t="s">
        <v>4764</v>
      </c>
      <c r="G3114" s="160" t="s">
        <v>4765</v>
      </c>
      <c r="H3114" s="161">
        <v>240</v>
      </c>
      <c r="I3114" s="162">
        <v>28</v>
      </c>
      <c r="J3114" s="161">
        <v>307.2</v>
      </c>
      <c r="K3114" s="162">
        <v>22</v>
      </c>
      <c r="L3114" s="161">
        <v>67.584000000000003</v>
      </c>
      <c r="M3114" s="161">
        <v>307.584</v>
      </c>
      <c r="N3114" s="161">
        <v>394</v>
      </c>
      <c r="O3114" s="156" t="str">
        <f t="shared" si="48"/>
        <v>VSP-V60-098</v>
      </c>
    </row>
    <row r="3115" spans="1:15" ht="34.799999999999997">
      <c r="A3115" s="157" t="s">
        <v>9130</v>
      </c>
      <c r="B3115" s="157" t="s">
        <v>9131</v>
      </c>
      <c r="C3115" s="158"/>
      <c r="D3115" s="157" t="s">
        <v>9642</v>
      </c>
      <c r="E3115" s="163" t="s">
        <v>4770</v>
      </c>
      <c r="F3115" s="160" t="s">
        <v>4828</v>
      </c>
      <c r="G3115" s="160" t="s">
        <v>4765</v>
      </c>
      <c r="H3115" s="161">
        <v>605</v>
      </c>
      <c r="I3115" s="162">
        <v>28</v>
      </c>
      <c r="J3115" s="161">
        <v>774.4</v>
      </c>
      <c r="K3115" s="162">
        <v>22</v>
      </c>
      <c r="L3115" s="161">
        <v>170.36799999999999</v>
      </c>
      <c r="M3115" s="161">
        <v>775.36799999999994</v>
      </c>
      <c r="N3115" s="161">
        <v>992</v>
      </c>
      <c r="O3115" s="156" t="str">
        <f t="shared" si="48"/>
        <v>VSP-V60-099</v>
      </c>
    </row>
    <row r="3116" spans="1:15" ht="34.799999999999997">
      <c r="A3116" s="157" t="s">
        <v>9132</v>
      </c>
      <c r="B3116" s="157" t="s">
        <v>9133</v>
      </c>
      <c r="C3116" s="158"/>
      <c r="D3116" s="157" t="s">
        <v>9642</v>
      </c>
      <c r="E3116" s="163" t="s">
        <v>4770</v>
      </c>
      <c r="F3116" s="160" t="s">
        <v>4828</v>
      </c>
      <c r="G3116" s="160" t="s">
        <v>4765</v>
      </c>
      <c r="H3116" s="161">
        <v>605</v>
      </c>
      <c r="I3116" s="162">
        <v>28</v>
      </c>
      <c r="J3116" s="161">
        <v>774.4</v>
      </c>
      <c r="K3116" s="162">
        <v>22</v>
      </c>
      <c r="L3116" s="161">
        <v>170.36799999999999</v>
      </c>
      <c r="M3116" s="161">
        <v>775.36799999999994</v>
      </c>
      <c r="N3116" s="161">
        <v>992</v>
      </c>
      <c r="O3116" s="156" t="str">
        <f t="shared" si="48"/>
        <v>VSP-V60-100</v>
      </c>
    </row>
    <row r="3117" spans="1:15" ht="34.799999999999997">
      <c r="A3117" s="157" t="s">
        <v>9134</v>
      </c>
      <c r="B3117" s="157" t="s">
        <v>9135</v>
      </c>
      <c r="C3117" s="158"/>
      <c r="D3117" s="157" t="s">
        <v>9642</v>
      </c>
      <c r="E3117" s="163" t="s">
        <v>4770</v>
      </c>
      <c r="F3117" s="160" t="s">
        <v>4764</v>
      </c>
      <c r="G3117" s="160" t="s">
        <v>4765</v>
      </c>
      <c r="H3117" s="161">
        <v>255</v>
      </c>
      <c r="I3117" s="162">
        <v>28</v>
      </c>
      <c r="J3117" s="161">
        <v>326.40000000000003</v>
      </c>
      <c r="K3117" s="162">
        <v>22</v>
      </c>
      <c r="L3117" s="161">
        <v>71.808000000000007</v>
      </c>
      <c r="M3117" s="161">
        <v>326.80799999999999</v>
      </c>
      <c r="N3117" s="161">
        <v>418</v>
      </c>
      <c r="O3117" s="156" t="str">
        <f t="shared" si="48"/>
        <v>VSP-V60-101</v>
      </c>
    </row>
    <row r="3118" spans="1:15" ht="34.799999999999997">
      <c r="A3118" s="157" t="s">
        <v>9136</v>
      </c>
      <c r="B3118" s="157" t="s">
        <v>9137</v>
      </c>
      <c r="C3118" s="158"/>
      <c r="D3118" s="157" t="s">
        <v>9642</v>
      </c>
      <c r="E3118" s="163" t="s">
        <v>4770</v>
      </c>
      <c r="F3118" s="160" t="s">
        <v>4764</v>
      </c>
      <c r="G3118" s="160" t="s">
        <v>4765</v>
      </c>
      <c r="H3118" s="161">
        <v>190</v>
      </c>
      <c r="I3118" s="162">
        <v>28</v>
      </c>
      <c r="J3118" s="161">
        <v>243.20000000000002</v>
      </c>
      <c r="K3118" s="162">
        <v>22</v>
      </c>
      <c r="L3118" s="161">
        <v>53.504000000000005</v>
      </c>
      <c r="M3118" s="161">
        <v>243.50400000000002</v>
      </c>
      <c r="N3118" s="161">
        <v>312</v>
      </c>
      <c r="O3118" s="156" t="str">
        <f t="shared" si="48"/>
        <v>VSP-V60-102</v>
      </c>
    </row>
    <row r="3119" spans="1:15" ht="34.799999999999997">
      <c r="A3119" s="157" t="s">
        <v>9138</v>
      </c>
      <c r="B3119" s="157" t="s">
        <v>9139</v>
      </c>
      <c r="C3119" s="158"/>
      <c r="D3119" s="157" t="s">
        <v>9642</v>
      </c>
      <c r="E3119" s="163" t="s">
        <v>4770</v>
      </c>
      <c r="F3119" s="160" t="s">
        <v>4764</v>
      </c>
      <c r="G3119" s="160" t="s">
        <v>4765</v>
      </c>
      <c r="H3119" s="161">
        <v>190</v>
      </c>
      <c r="I3119" s="162">
        <v>28</v>
      </c>
      <c r="J3119" s="161">
        <v>243.20000000000002</v>
      </c>
      <c r="K3119" s="162">
        <v>22</v>
      </c>
      <c r="L3119" s="161">
        <v>53.504000000000005</v>
      </c>
      <c r="M3119" s="161">
        <v>243.50400000000002</v>
      </c>
      <c r="N3119" s="161">
        <v>312</v>
      </c>
      <c r="O3119" s="156" t="str">
        <f t="shared" si="48"/>
        <v>VSP-V60-103</v>
      </c>
    </row>
    <row r="3120" spans="1:15" ht="34.799999999999997">
      <c r="A3120" s="157" t="s">
        <v>9140</v>
      </c>
      <c r="B3120" s="157" t="s">
        <v>9141</v>
      </c>
      <c r="C3120" s="158"/>
      <c r="D3120" s="157" t="s">
        <v>9642</v>
      </c>
      <c r="E3120" s="163" t="s">
        <v>4770</v>
      </c>
      <c r="F3120" s="160" t="s">
        <v>4764</v>
      </c>
      <c r="G3120" s="160" t="s">
        <v>4765</v>
      </c>
      <c r="H3120" s="161">
        <v>355</v>
      </c>
      <c r="I3120" s="162">
        <v>28</v>
      </c>
      <c r="J3120" s="161">
        <v>454.40000000000003</v>
      </c>
      <c r="K3120" s="162">
        <v>22</v>
      </c>
      <c r="L3120" s="161">
        <v>99.968000000000004</v>
      </c>
      <c r="M3120" s="161">
        <v>454.96800000000002</v>
      </c>
      <c r="N3120" s="161">
        <v>582</v>
      </c>
      <c r="O3120" s="156" t="str">
        <f t="shared" si="48"/>
        <v>VSP-V60-104</v>
      </c>
    </row>
    <row r="3121" spans="1:15" ht="34.799999999999997">
      <c r="A3121" s="157" t="s">
        <v>9142</v>
      </c>
      <c r="B3121" s="157" t="s">
        <v>9143</v>
      </c>
      <c r="C3121" s="158"/>
      <c r="D3121" s="157" t="s">
        <v>9642</v>
      </c>
      <c r="E3121" s="163" t="s">
        <v>4770</v>
      </c>
      <c r="F3121" s="160" t="s">
        <v>4764</v>
      </c>
      <c r="G3121" s="160" t="s">
        <v>4765</v>
      </c>
      <c r="H3121" s="161">
        <v>355</v>
      </c>
      <c r="I3121" s="162">
        <v>28</v>
      </c>
      <c r="J3121" s="161">
        <v>454.40000000000003</v>
      </c>
      <c r="K3121" s="162">
        <v>22</v>
      </c>
      <c r="L3121" s="161">
        <v>99.968000000000004</v>
      </c>
      <c r="M3121" s="161">
        <v>454.96800000000002</v>
      </c>
      <c r="N3121" s="161">
        <v>582</v>
      </c>
      <c r="O3121" s="156" t="str">
        <f t="shared" si="48"/>
        <v>VSP-V60-105</v>
      </c>
    </row>
    <row r="3122" spans="1:15" ht="34.799999999999997">
      <c r="A3122" s="157" t="s">
        <v>9144</v>
      </c>
      <c r="B3122" s="157" t="s">
        <v>9145</v>
      </c>
      <c r="C3122" s="158"/>
      <c r="D3122" s="157" t="s">
        <v>9642</v>
      </c>
      <c r="E3122" s="163" t="s">
        <v>4770</v>
      </c>
      <c r="F3122" s="160" t="s">
        <v>4764</v>
      </c>
      <c r="G3122" s="160" t="s">
        <v>4765</v>
      </c>
      <c r="H3122" s="161">
        <v>255</v>
      </c>
      <c r="I3122" s="162">
        <v>28</v>
      </c>
      <c r="J3122" s="161">
        <v>326.40000000000003</v>
      </c>
      <c r="K3122" s="162">
        <v>22</v>
      </c>
      <c r="L3122" s="161">
        <v>71.808000000000007</v>
      </c>
      <c r="M3122" s="161">
        <v>326.80799999999999</v>
      </c>
      <c r="N3122" s="161">
        <v>418</v>
      </c>
      <c r="O3122" s="156" t="str">
        <f t="shared" si="48"/>
        <v>VSP-V60-106</v>
      </c>
    </row>
    <row r="3123" spans="1:15" ht="34.799999999999997">
      <c r="A3123" s="157" t="s">
        <v>9146</v>
      </c>
      <c r="B3123" s="157" t="s">
        <v>9147</v>
      </c>
      <c r="C3123" s="158"/>
      <c r="D3123" s="157" t="s">
        <v>9642</v>
      </c>
      <c r="E3123" s="163" t="s">
        <v>4770</v>
      </c>
      <c r="F3123" s="160" t="s">
        <v>4828</v>
      </c>
      <c r="G3123" s="160" t="s">
        <v>4765</v>
      </c>
      <c r="H3123" s="161">
        <v>1145</v>
      </c>
      <c r="I3123" s="162">
        <v>28</v>
      </c>
      <c r="J3123" s="161">
        <v>1466</v>
      </c>
      <c r="K3123" s="162">
        <v>22</v>
      </c>
      <c r="L3123" s="161">
        <v>322.43200000000002</v>
      </c>
      <c r="M3123" s="161">
        <v>1467</v>
      </c>
      <c r="N3123" s="161">
        <v>1878</v>
      </c>
      <c r="O3123" s="156" t="str">
        <f t="shared" si="48"/>
        <v>VSP-V60-107</v>
      </c>
    </row>
    <row r="3124" spans="1:15" ht="34.799999999999997">
      <c r="A3124" s="157" t="s">
        <v>9148</v>
      </c>
      <c r="B3124" s="157" t="s">
        <v>9149</v>
      </c>
      <c r="C3124" s="158"/>
      <c r="D3124" s="157" t="s">
        <v>9642</v>
      </c>
      <c r="E3124" s="163" t="s">
        <v>4770</v>
      </c>
      <c r="F3124" s="160" t="s">
        <v>4764</v>
      </c>
      <c r="G3124" s="160" t="s">
        <v>4765</v>
      </c>
      <c r="H3124" s="161">
        <v>330</v>
      </c>
      <c r="I3124" s="162">
        <v>28</v>
      </c>
      <c r="J3124" s="161">
        <v>422.40000000000003</v>
      </c>
      <c r="K3124" s="162">
        <v>22</v>
      </c>
      <c r="L3124" s="161">
        <v>92.928000000000011</v>
      </c>
      <c r="M3124" s="161">
        <v>422.928</v>
      </c>
      <c r="N3124" s="161">
        <v>541</v>
      </c>
      <c r="O3124" s="156" t="str">
        <f t="shared" si="48"/>
        <v>VSP-V60-108</v>
      </c>
    </row>
    <row r="3125" spans="1:15" ht="34.799999999999997">
      <c r="A3125" s="157" t="s">
        <v>9150</v>
      </c>
      <c r="B3125" s="157" t="s">
        <v>9151</v>
      </c>
      <c r="C3125" s="158"/>
      <c r="D3125" s="157" t="s">
        <v>9642</v>
      </c>
      <c r="E3125" s="163" t="s">
        <v>4770</v>
      </c>
      <c r="F3125" s="160" t="s">
        <v>4764</v>
      </c>
      <c r="G3125" s="160" t="s">
        <v>4765</v>
      </c>
      <c r="H3125" s="161">
        <v>330</v>
      </c>
      <c r="I3125" s="162">
        <v>28</v>
      </c>
      <c r="J3125" s="161">
        <v>422.40000000000003</v>
      </c>
      <c r="K3125" s="162">
        <v>22</v>
      </c>
      <c r="L3125" s="161">
        <v>92.928000000000011</v>
      </c>
      <c r="M3125" s="161">
        <v>422.928</v>
      </c>
      <c r="N3125" s="161">
        <v>541</v>
      </c>
      <c r="O3125" s="156" t="str">
        <f t="shared" si="48"/>
        <v>VSP-V60-109</v>
      </c>
    </row>
    <row r="3126" spans="1:15" ht="34.799999999999997">
      <c r="A3126" s="157" t="s">
        <v>9152</v>
      </c>
      <c r="B3126" s="157" t="s">
        <v>9153</v>
      </c>
      <c r="C3126" s="158"/>
      <c r="D3126" s="157" t="s">
        <v>9642</v>
      </c>
      <c r="E3126" s="163" t="s">
        <v>4770</v>
      </c>
      <c r="F3126" s="160" t="s">
        <v>4828</v>
      </c>
      <c r="G3126" s="160" t="s">
        <v>4765</v>
      </c>
      <c r="H3126" s="161">
        <v>765</v>
      </c>
      <c r="I3126" s="162">
        <v>28</v>
      </c>
      <c r="J3126" s="161">
        <v>979.2</v>
      </c>
      <c r="K3126" s="162">
        <v>22</v>
      </c>
      <c r="L3126" s="161">
        <v>215.42400000000001</v>
      </c>
      <c r="M3126" s="161">
        <v>980.42399999999998</v>
      </c>
      <c r="N3126" s="161">
        <v>1255</v>
      </c>
      <c r="O3126" s="156" t="str">
        <f t="shared" si="48"/>
        <v>VSP-V60-110</v>
      </c>
    </row>
    <row r="3127" spans="1:15" ht="34.799999999999997">
      <c r="A3127" s="157" t="s">
        <v>9154</v>
      </c>
      <c r="B3127" s="157" t="s">
        <v>9155</v>
      </c>
      <c r="C3127" s="158"/>
      <c r="D3127" s="157" t="s">
        <v>9642</v>
      </c>
      <c r="E3127" s="163" t="s">
        <v>4770</v>
      </c>
      <c r="F3127" s="160" t="s">
        <v>4828</v>
      </c>
      <c r="G3127" s="160" t="s">
        <v>4765</v>
      </c>
      <c r="H3127" s="161">
        <v>765</v>
      </c>
      <c r="I3127" s="162">
        <v>28</v>
      </c>
      <c r="J3127" s="161">
        <v>979.2</v>
      </c>
      <c r="K3127" s="162">
        <v>22</v>
      </c>
      <c r="L3127" s="161">
        <v>215.42400000000001</v>
      </c>
      <c r="M3127" s="161">
        <v>980.42399999999998</v>
      </c>
      <c r="N3127" s="161">
        <v>1255</v>
      </c>
      <c r="O3127" s="156" t="str">
        <f t="shared" si="48"/>
        <v>VSP-V60-111</v>
      </c>
    </row>
    <row r="3128" spans="1:15" ht="34.799999999999997">
      <c r="A3128" s="157" t="s">
        <v>9156</v>
      </c>
      <c r="B3128" s="157" t="s">
        <v>9157</v>
      </c>
      <c r="C3128" s="158"/>
      <c r="D3128" s="157" t="s">
        <v>9642</v>
      </c>
      <c r="E3128" s="163" t="s">
        <v>4770</v>
      </c>
      <c r="F3128" s="160" t="s">
        <v>4764</v>
      </c>
      <c r="G3128" s="160" t="s">
        <v>4765</v>
      </c>
      <c r="H3128" s="161">
        <v>330</v>
      </c>
      <c r="I3128" s="162">
        <v>28</v>
      </c>
      <c r="J3128" s="161">
        <v>422.40000000000003</v>
      </c>
      <c r="K3128" s="162">
        <v>22</v>
      </c>
      <c r="L3128" s="161">
        <v>92.928000000000011</v>
      </c>
      <c r="M3128" s="161">
        <v>422.928</v>
      </c>
      <c r="N3128" s="161">
        <v>541</v>
      </c>
      <c r="O3128" s="156" t="str">
        <f t="shared" si="48"/>
        <v>VSP-V60-112</v>
      </c>
    </row>
    <row r="3129" spans="1:15" ht="34.799999999999997">
      <c r="A3129" s="157" t="s">
        <v>9158</v>
      </c>
      <c r="B3129" s="157" t="s">
        <v>9159</v>
      </c>
      <c r="C3129" s="158"/>
      <c r="D3129" s="157" t="s">
        <v>9642</v>
      </c>
      <c r="E3129" s="163" t="s">
        <v>4770</v>
      </c>
      <c r="F3129" s="160" t="s">
        <v>4764</v>
      </c>
      <c r="G3129" s="160" t="s">
        <v>4765</v>
      </c>
      <c r="H3129" s="161">
        <v>265</v>
      </c>
      <c r="I3129" s="162">
        <v>28</v>
      </c>
      <c r="J3129" s="161">
        <v>339.2</v>
      </c>
      <c r="K3129" s="162">
        <v>22</v>
      </c>
      <c r="L3129" s="161">
        <v>74.623999999999995</v>
      </c>
      <c r="M3129" s="161">
        <v>339.62400000000002</v>
      </c>
      <c r="N3129" s="161">
        <v>435</v>
      </c>
      <c r="O3129" s="156" t="str">
        <f t="shared" si="48"/>
        <v>VSP-V60-113</v>
      </c>
    </row>
    <row r="3130" spans="1:15" ht="34.799999999999997">
      <c r="A3130" s="157" t="s">
        <v>9160</v>
      </c>
      <c r="B3130" s="157" t="s">
        <v>9161</v>
      </c>
      <c r="C3130" s="158"/>
      <c r="D3130" s="157" t="s">
        <v>9642</v>
      </c>
      <c r="E3130" s="163" t="s">
        <v>4770</v>
      </c>
      <c r="F3130" s="160" t="s">
        <v>4764</v>
      </c>
      <c r="G3130" s="160" t="s">
        <v>4765</v>
      </c>
      <c r="H3130" s="161">
        <v>265</v>
      </c>
      <c r="I3130" s="162">
        <v>28</v>
      </c>
      <c r="J3130" s="161">
        <v>339.2</v>
      </c>
      <c r="K3130" s="162">
        <v>22</v>
      </c>
      <c r="L3130" s="161">
        <v>74.623999999999995</v>
      </c>
      <c r="M3130" s="161">
        <v>339.62400000000002</v>
      </c>
      <c r="N3130" s="161">
        <v>435</v>
      </c>
      <c r="O3130" s="156" t="str">
        <f t="shared" si="48"/>
        <v>VSP-V60-114</v>
      </c>
    </row>
    <row r="3131" spans="1:15" ht="34.799999999999997">
      <c r="A3131" s="157" t="s">
        <v>9162</v>
      </c>
      <c r="B3131" s="157" t="s">
        <v>9163</v>
      </c>
      <c r="C3131" s="158"/>
      <c r="D3131" s="157" t="s">
        <v>9642</v>
      </c>
      <c r="E3131" s="163" t="s">
        <v>4770</v>
      </c>
      <c r="F3131" s="160" t="s">
        <v>4828</v>
      </c>
      <c r="G3131" s="160" t="s">
        <v>4765</v>
      </c>
      <c r="H3131" s="161">
        <v>385</v>
      </c>
      <c r="I3131" s="162">
        <v>28</v>
      </c>
      <c r="J3131" s="161">
        <v>492.8</v>
      </c>
      <c r="K3131" s="162">
        <v>22</v>
      </c>
      <c r="L3131" s="161">
        <v>108.416</v>
      </c>
      <c r="M3131" s="161">
        <v>493.416</v>
      </c>
      <c r="N3131" s="161">
        <v>632</v>
      </c>
      <c r="O3131" s="156" t="str">
        <f t="shared" si="48"/>
        <v>VSP-V60-115</v>
      </c>
    </row>
    <row r="3132" spans="1:15" ht="34.799999999999997">
      <c r="A3132" s="157" t="s">
        <v>9164</v>
      </c>
      <c r="B3132" s="157" t="s">
        <v>9165</v>
      </c>
      <c r="C3132" s="158"/>
      <c r="D3132" s="157" t="s">
        <v>9642</v>
      </c>
      <c r="E3132" s="163" t="s">
        <v>4770</v>
      </c>
      <c r="F3132" s="160" t="s">
        <v>4828</v>
      </c>
      <c r="G3132" s="160" t="s">
        <v>4765</v>
      </c>
      <c r="H3132" s="161">
        <v>385</v>
      </c>
      <c r="I3132" s="162">
        <v>28</v>
      </c>
      <c r="J3132" s="161">
        <v>492.8</v>
      </c>
      <c r="K3132" s="162">
        <v>22</v>
      </c>
      <c r="L3132" s="161">
        <v>108.416</v>
      </c>
      <c r="M3132" s="161">
        <v>493.416</v>
      </c>
      <c r="N3132" s="161">
        <v>632</v>
      </c>
      <c r="O3132" s="156" t="str">
        <f t="shared" si="48"/>
        <v>VSP-V60-116</v>
      </c>
    </row>
    <row r="3133" spans="1:15" ht="34.799999999999997">
      <c r="A3133" s="157" t="s">
        <v>9166</v>
      </c>
      <c r="B3133" s="157" t="s">
        <v>9167</v>
      </c>
      <c r="C3133" s="158"/>
      <c r="D3133" s="157" t="s">
        <v>9642</v>
      </c>
      <c r="E3133" s="163" t="s">
        <v>4770</v>
      </c>
      <c r="F3133" s="160" t="s">
        <v>4764</v>
      </c>
      <c r="G3133" s="160" t="s">
        <v>4765</v>
      </c>
      <c r="H3133" s="161">
        <v>265</v>
      </c>
      <c r="I3133" s="162">
        <v>28</v>
      </c>
      <c r="J3133" s="161">
        <v>339.2</v>
      </c>
      <c r="K3133" s="162">
        <v>22</v>
      </c>
      <c r="L3133" s="161">
        <v>74.623999999999995</v>
      </c>
      <c r="M3133" s="161">
        <v>339.62400000000002</v>
      </c>
      <c r="N3133" s="161">
        <v>435</v>
      </c>
      <c r="O3133" s="156" t="str">
        <f t="shared" si="48"/>
        <v>VSP-V60-117</v>
      </c>
    </row>
    <row r="3134" spans="1:15" ht="34.799999999999997">
      <c r="A3134" s="157" t="s">
        <v>9168</v>
      </c>
      <c r="B3134" s="157" t="s">
        <v>9169</v>
      </c>
      <c r="C3134" s="158"/>
      <c r="D3134" s="157" t="s">
        <v>9642</v>
      </c>
      <c r="E3134" s="163" t="s">
        <v>4770</v>
      </c>
      <c r="F3134" s="160" t="s">
        <v>4764</v>
      </c>
      <c r="G3134" s="160" t="s">
        <v>4765</v>
      </c>
      <c r="H3134" s="161">
        <v>130</v>
      </c>
      <c r="I3134" s="162">
        <v>28</v>
      </c>
      <c r="J3134" s="161">
        <v>166.4</v>
      </c>
      <c r="K3134" s="162">
        <v>22</v>
      </c>
      <c r="L3134" s="161">
        <v>36.608000000000004</v>
      </c>
      <c r="M3134" s="161">
        <v>166.608</v>
      </c>
      <c r="N3134" s="161">
        <v>213</v>
      </c>
      <c r="O3134" s="156" t="str">
        <f t="shared" si="48"/>
        <v>VSP-V60-118</v>
      </c>
    </row>
    <row r="3135" spans="1:15" ht="34.799999999999997">
      <c r="A3135" s="157" t="s">
        <v>9170</v>
      </c>
      <c r="B3135" s="157" t="s">
        <v>9171</v>
      </c>
      <c r="C3135" s="158"/>
      <c r="D3135" s="157" t="s">
        <v>9642</v>
      </c>
      <c r="E3135" s="163" t="s">
        <v>4770</v>
      </c>
      <c r="F3135" s="160" t="s">
        <v>4764</v>
      </c>
      <c r="G3135" s="160" t="s">
        <v>4765</v>
      </c>
      <c r="H3135" s="161">
        <v>135</v>
      </c>
      <c r="I3135" s="162">
        <v>28</v>
      </c>
      <c r="J3135" s="161">
        <v>172.8</v>
      </c>
      <c r="K3135" s="162">
        <v>22</v>
      </c>
      <c r="L3135" s="161">
        <v>38.016000000000005</v>
      </c>
      <c r="M3135" s="161">
        <v>173.01600000000002</v>
      </c>
      <c r="N3135" s="161">
        <v>221</v>
      </c>
      <c r="O3135" s="156" t="str">
        <f t="shared" si="48"/>
        <v>VSP-V60-119</v>
      </c>
    </row>
    <row r="3136" spans="1:15" ht="34.799999999999997">
      <c r="A3136" s="157" t="s">
        <v>9172</v>
      </c>
      <c r="B3136" s="157" t="s">
        <v>9173</v>
      </c>
      <c r="C3136" s="158"/>
      <c r="D3136" s="157" t="s">
        <v>9642</v>
      </c>
      <c r="E3136" s="163" t="s">
        <v>4770</v>
      </c>
      <c r="F3136" s="160" t="s">
        <v>4828</v>
      </c>
      <c r="G3136" s="160" t="s">
        <v>4765</v>
      </c>
      <c r="H3136" s="161">
        <v>1095</v>
      </c>
      <c r="I3136" s="162">
        <v>28</v>
      </c>
      <c r="J3136" s="161">
        <v>1402</v>
      </c>
      <c r="K3136" s="162">
        <v>22</v>
      </c>
      <c r="L3136" s="161">
        <v>308.35200000000003</v>
      </c>
      <c r="M3136" s="161">
        <v>1403</v>
      </c>
      <c r="N3136" s="161">
        <v>1796</v>
      </c>
      <c r="O3136" s="156" t="str">
        <f t="shared" si="48"/>
        <v>VSP-V60-121</v>
      </c>
    </row>
    <row r="3137" spans="1:15" ht="34.799999999999997">
      <c r="A3137" s="157" t="s">
        <v>9174</v>
      </c>
      <c r="B3137" s="157" t="s">
        <v>9175</v>
      </c>
      <c r="C3137" s="158"/>
      <c r="D3137" s="157" t="s">
        <v>9642</v>
      </c>
      <c r="E3137" s="163" t="s">
        <v>4770</v>
      </c>
      <c r="F3137" s="160" t="s">
        <v>4764</v>
      </c>
      <c r="G3137" s="160" t="s">
        <v>4765</v>
      </c>
      <c r="H3137" s="161">
        <v>70</v>
      </c>
      <c r="I3137" s="162">
        <v>28</v>
      </c>
      <c r="J3137" s="161">
        <v>89.600000000000009</v>
      </c>
      <c r="K3137" s="162">
        <v>22</v>
      </c>
      <c r="L3137" s="161">
        <v>19.712000000000003</v>
      </c>
      <c r="M3137" s="161">
        <v>89.712000000000003</v>
      </c>
      <c r="N3137" s="161">
        <v>115</v>
      </c>
      <c r="O3137" s="156" t="str">
        <f t="shared" si="48"/>
        <v>VSP-V60-125</v>
      </c>
    </row>
    <row r="3138" spans="1:15" ht="34.799999999999997">
      <c r="A3138" s="157" t="s">
        <v>9176</v>
      </c>
      <c r="B3138" s="157" t="s">
        <v>9177</v>
      </c>
      <c r="C3138" s="158"/>
      <c r="D3138" s="157" t="s">
        <v>9642</v>
      </c>
      <c r="E3138" s="163" t="s">
        <v>4770</v>
      </c>
      <c r="F3138" s="160" t="s">
        <v>4764</v>
      </c>
      <c r="G3138" s="160" t="s">
        <v>4765</v>
      </c>
      <c r="H3138" s="161">
        <v>10</v>
      </c>
      <c r="I3138" s="162">
        <v>28</v>
      </c>
      <c r="J3138" s="161">
        <v>12.8</v>
      </c>
      <c r="K3138" s="162">
        <v>22</v>
      </c>
      <c r="L3138" s="161">
        <v>2.8160000000000003</v>
      </c>
      <c r="M3138" s="161">
        <v>12.816000000000001</v>
      </c>
      <c r="N3138" s="161">
        <v>16</v>
      </c>
      <c r="O3138" s="156" t="str">
        <f t="shared" ref="O3138:O3201" si="49">VLOOKUP(A3138,Old,1,FALSE)</f>
        <v>VSP-V60-128</v>
      </c>
    </row>
    <row r="3139" spans="1:15" ht="34.799999999999997">
      <c r="A3139" s="157" t="s">
        <v>9178</v>
      </c>
      <c r="B3139" s="157" t="s">
        <v>9179</v>
      </c>
      <c r="C3139" s="158"/>
      <c r="D3139" s="157" t="s">
        <v>9642</v>
      </c>
      <c r="E3139" s="163" t="s">
        <v>4770</v>
      </c>
      <c r="F3139" s="160" t="s">
        <v>4764</v>
      </c>
      <c r="G3139" s="160" t="s">
        <v>4765</v>
      </c>
      <c r="H3139" s="161">
        <v>10</v>
      </c>
      <c r="I3139" s="162">
        <v>28</v>
      </c>
      <c r="J3139" s="161">
        <v>12.8</v>
      </c>
      <c r="K3139" s="162">
        <v>22</v>
      </c>
      <c r="L3139" s="161">
        <v>2.8160000000000003</v>
      </c>
      <c r="M3139" s="161">
        <v>12.816000000000001</v>
      </c>
      <c r="N3139" s="161">
        <v>16</v>
      </c>
      <c r="O3139" s="156" t="str">
        <f t="shared" si="49"/>
        <v>VSP-V60-129</v>
      </c>
    </row>
    <row r="3140" spans="1:15" ht="34.799999999999997">
      <c r="A3140" s="157" t="s">
        <v>9180</v>
      </c>
      <c r="B3140" s="157" t="s">
        <v>9181</v>
      </c>
      <c r="C3140" s="158"/>
      <c r="D3140" s="157" t="s">
        <v>9642</v>
      </c>
      <c r="E3140" s="163" t="s">
        <v>4770</v>
      </c>
      <c r="F3140" s="160" t="s">
        <v>4764</v>
      </c>
      <c r="G3140" s="160" t="s">
        <v>4765</v>
      </c>
      <c r="H3140" s="161">
        <v>40</v>
      </c>
      <c r="I3140" s="162">
        <v>12</v>
      </c>
      <c r="J3140" s="161">
        <v>44.800000000000004</v>
      </c>
      <c r="K3140" s="162">
        <v>22</v>
      </c>
      <c r="L3140" s="161">
        <v>9.8560000000000016</v>
      </c>
      <c r="M3140" s="161">
        <v>49.856000000000002</v>
      </c>
      <c r="N3140" s="161">
        <v>56</v>
      </c>
      <c r="O3140" s="156" t="str">
        <f t="shared" si="49"/>
        <v>VSP-V60-130</v>
      </c>
    </row>
    <row r="3141" spans="1:15" ht="34.799999999999997">
      <c r="A3141" s="157" t="s">
        <v>9182</v>
      </c>
      <c r="B3141" s="157" t="s">
        <v>9183</v>
      </c>
      <c r="C3141" s="158"/>
      <c r="D3141" s="157" t="s">
        <v>9642</v>
      </c>
      <c r="E3141" s="163" t="s">
        <v>4770</v>
      </c>
      <c r="F3141" s="160" t="s">
        <v>4764</v>
      </c>
      <c r="G3141" s="160" t="s">
        <v>4765</v>
      </c>
      <c r="H3141" s="161">
        <v>30</v>
      </c>
      <c r="I3141" s="162">
        <v>28</v>
      </c>
      <c r="J3141" s="161">
        <v>38.4</v>
      </c>
      <c r="K3141" s="162">
        <v>22</v>
      </c>
      <c r="L3141" s="161">
        <v>8.4480000000000004</v>
      </c>
      <c r="M3141" s="161">
        <v>38.448</v>
      </c>
      <c r="N3141" s="161">
        <v>49</v>
      </c>
      <c r="O3141" s="156" t="str">
        <f t="shared" si="49"/>
        <v>VSP-V60-133</v>
      </c>
    </row>
    <row r="3142" spans="1:15" ht="34.799999999999997">
      <c r="A3142" s="157" t="s">
        <v>9184</v>
      </c>
      <c r="B3142" s="157" t="s">
        <v>9185</v>
      </c>
      <c r="C3142" s="158"/>
      <c r="D3142" s="157" t="s">
        <v>9642</v>
      </c>
      <c r="E3142" s="163" t="s">
        <v>4770</v>
      </c>
      <c r="F3142" s="160" t="s">
        <v>4764</v>
      </c>
      <c r="G3142" s="160" t="s">
        <v>4765</v>
      </c>
      <c r="H3142" s="161">
        <v>35</v>
      </c>
      <c r="I3142" s="162">
        <v>18</v>
      </c>
      <c r="J3142" s="161">
        <v>41.3</v>
      </c>
      <c r="K3142" s="162">
        <v>22</v>
      </c>
      <c r="L3142" s="161">
        <v>9.0860000000000003</v>
      </c>
      <c r="M3142" s="161">
        <v>44.085999999999999</v>
      </c>
      <c r="N3142" s="161">
        <v>52</v>
      </c>
      <c r="O3142" s="156" t="str">
        <f t="shared" si="49"/>
        <v>VSP-V60-134</v>
      </c>
    </row>
    <row r="3143" spans="1:15" ht="34.799999999999997">
      <c r="A3143" s="157" t="s">
        <v>9186</v>
      </c>
      <c r="B3143" s="157" t="s">
        <v>9187</v>
      </c>
      <c r="C3143" s="158"/>
      <c r="D3143" s="157" t="s">
        <v>9642</v>
      </c>
      <c r="E3143" s="163" t="s">
        <v>4770</v>
      </c>
      <c r="F3143" s="160" t="s">
        <v>4764</v>
      </c>
      <c r="G3143" s="160" t="s">
        <v>4765</v>
      </c>
      <c r="H3143" s="161">
        <v>60</v>
      </c>
      <c r="I3143" s="162">
        <v>28</v>
      </c>
      <c r="J3143" s="161">
        <v>76.8</v>
      </c>
      <c r="K3143" s="162">
        <v>22</v>
      </c>
      <c r="L3143" s="161">
        <v>16.896000000000001</v>
      </c>
      <c r="M3143" s="161">
        <v>76.896000000000001</v>
      </c>
      <c r="N3143" s="161">
        <v>98</v>
      </c>
      <c r="O3143" s="156" t="str">
        <f t="shared" si="49"/>
        <v>VSP-V60-138</v>
      </c>
    </row>
    <row r="3144" spans="1:15" ht="34.799999999999997">
      <c r="A3144" s="157" t="s">
        <v>9188</v>
      </c>
      <c r="B3144" s="157" t="s">
        <v>9189</v>
      </c>
      <c r="C3144" s="158"/>
      <c r="D3144" s="157" t="s">
        <v>9642</v>
      </c>
      <c r="E3144" s="163" t="s">
        <v>4770</v>
      </c>
      <c r="F3144" s="160" t="s">
        <v>4764</v>
      </c>
      <c r="G3144" s="160" t="s">
        <v>4765</v>
      </c>
      <c r="H3144" s="161">
        <v>160</v>
      </c>
      <c r="I3144" s="162">
        <v>28</v>
      </c>
      <c r="J3144" s="161">
        <v>204.8</v>
      </c>
      <c r="K3144" s="162">
        <v>22</v>
      </c>
      <c r="L3144" s="161">
        <v>45.056000000000004</v>
      </c>
      <c r="M3144" s="161">
        <v>205.05600000000001</v>
      </c>
      <c r="N3144" s="161">
        <v>262</v>
      </c>
      <c r="O3144" s="156" t="str">
        <f t="shared" si="49"/>
        <v>VSP-V60-139</v>
      </c>
    </row>
    <row r="3145" spans="1:15" ht="34.799999999999997">
      <c r="A3145" s="157" t="s">
        <v>9190</v>
      </c>
      <c r="B3145" s="157" t="s">
        <v>9191</v>
      </c>
      <c r="C3145" s="158"/>
      <c r="D3145" s="157" t="s">
        <v>9642</v>
      </c>
      <c r="E3145" s="163" t="s">
        <v>4770</v>
      </c>
      <c r="F3145" s="160" t="s">
        <v>4764</v>
      </c>
      <c r="G3145" s="160" t="s">
        <v>4765</v>
      </c>
      <c r="H3145" s="161">
        <v>160</v>
      </c>
      <c r="I3145" s="162">
        <v>28</v>
      </c>
      <c r="J3145" s="161">
        <v>204.8</v>
      </c>
      <c r="K3145" s="162">
        <v>22</v>
      </c>
      <c r="L3145" s="161">
        <v>45.056000000000004</v>
      </c>
      <c r="M3145" s="161">
        <v>205.05600000000001</v>
      </c>
      <c r="N3145" s="161">
        <v>262</v>
      </c>
      <c r="O3145" s="156" t="str">
        <f t="shared" si="49"/>
        <v>VSP-V60-140</v>
      </c>
    </row>
    <row r="3146" spans="1:15" ht="34.799999999999997">
      <c r="A3146" s="157" t="s">
        <v>9192</v>
      </c>
      <c r="B3146" s="157" t="s">
        <v>9193</v>
      </c>
      <c r="C3146" s="158"/>
      <c r="D3146" s="157" t="s">
        <v>9642</v>
      </c>
      <c r="E3146" s="163" t="s">
        <v>4770</v>
      </c>
      <c r="F3146" s="160" t="s">
        <v>4764</v>
      </c>
      <c r="G3146" s="160" t="s">
        <v>4765</v>
      </c>
      <c r="H3146" s="161">
        <v>160</v>
      </c>
      <c r="I3146" s="162">
        <v>28</v>
      </c>
      <c r="J3146" s="161">
        <v>204.8</v>
      </c>
      <c r="K3146" s="162">
        <v>22</v>
      </c>
      <c r="L3146" s="161">
        <v>45.056000000000004</v>
      </c>
      <c r="M3146" s="161">
        <v>205.05600000000001</v>
      </c>
      <c r="N3146" s="161">
        <v>262</v>
      </c>
      <c r="O3146" s="156" t="str">
        <f t="shared" si="49"/>
        <v>VSP-V60-141</v>
      </c>
    </row>
    <row r="3147" spans="1:15" ht="34.799999999999997">
      <c r="A3147" s="157" t="s">
        <v>9194</v>
      </c>
      <c r="B3147" s="157" t="s">
        <v>9195</v>
      </c>
      <c r="C3147" s="158"/>
      <c r="D3147" s="157" t="s">
        <v>9642</v>
      </c>
      <c r="E3147" s="163" t="s">
        <v>4770</v>
      </c>
      <c r="F3147" s="160" t="s">
        <v>4828</v>
      </c>
      <c r="G3147" s="160" t="s">
        <v>4765</v>
      </c>
      <c r="H3147" s="161">
        <v>640</v>
      </c>
      <c r="I3147" s="162">
        <v>28</v>
      </c>
      <c r="J3147" s="161">
        <v>819.2</v>
      </c>
      <c r="K3147" s="162">
        <v>22</v>
      </c>
      <c r="L3147" s="161">
        <v>180.22400000000002</v>
      </c>
      <c r="M3147" s="161">
        <v>820.22400000000005</v>
      </c>
      <c r="N3147" s="161">
        <v>1050</v>
      </c>
      <c r="O3147" s="156" t="str">
        <f t="shared" si="49"/>
        <v>VSP-V60-142</v>
      </c>
    </row>
    <row r="3148" spans="1:15" ht="34.799999999999997">
      <c r="A3148" s="157" t="s">
        <v>9196</v>
      </c>
      <c r="B3148" s="157" t="s">
        <v>9197</v>
      </c>
      <c r="C3148" s="158"/>
      <c r="D3148" s="157" t="s">
        <v>9642</v>
      </c>
      <c r="E3148" s="163" t="s">
        <v>4770</v>
      </c>
      <c r="F3148" s="160" t="s">
        <v>4764</v>
      </c>
      <c r="G3148" s="160" t="s">
        <v>4765</v>
      </c>
      <c r="H3148" s="161">
        <v>315</v>
      </c>
      <c r="I3148" s="162">
        <v>28</v>
      </c>
      <c r="J3148" s="161">
        <v>403.2</v>
      </c>
      <c r="K3148" s="162">
        <v>22</v>
      </c>
      <c r="L3148" s="161">
        <v>88.703999999999994</v>
      </c>
      <c r="M3148" s="161">
        <v>403.70400000000001</v>
      </c>
      <c r="N3148" s="161">
        <v>517</v>
      </c>
      <c r="O3148" s="156" t="str">
        <f t="shared" si="49"/>
        <v>VSP-V60-144</v>
      </c>
    </row>
    <row r="3149" spans="1:15" ht="34.799999999999997">
      <c r="A3149" s="157" t="s">
        <v>9198</v>
      </c>
      <c r="B3149" s="157" t="s">
        <v>9199</v>
      </c>
      <c r="C3149" s="158"/>
      <c r="D3149" s="157" t="s">
        <v>9642</v>
      </c>
      <c r="E3149" s="163" t="s">
        <v>4770</v>
      </c>
      <c r="F3149" s="160" t="s">
        <v>4764</v>
      </c>
      <c r="G3149" s="160" t="s">
        <v>4765</v>
      </c>
      <c r="H3149" s="161">
        <v>160</v>
      </c>
      <c r="I3149" s="162">
        <v>28</v>
      </c>
      <c r="J3149" s="161">
        <v>204.8</v>
      </c>
      <c r="K3149" s="162">
        <v>22</v>
      </c>
      <c r="L3149" s="161">
        <v>45.056000000000004</v>
      </c>
      <c r="M3149" s="161">
        <v>205.05600000000001</v>
      </c>
      <c r="N3149" s="161">
        <v>262</v>
      </c>
      <c r="O3149" s="156" t="str">
        <f t="shared" si="49"/>
        <v>VSP-V60-145</v>
      </c>
    </row>
    <row r="3150" spans="1:15" ht="34.799999999999997">
      <c r="A3150" s="157" t="s">
        <v>9200</v>
      </c>
      <c r="B3150" s="157" t="s">
        <v>9201</v>
      </c>
      <c r="C3150" s="158"/>
      <c r="D3150" s="157" t="s">
        <v>9642</v>
      </c>
      <c r="E3150" s="163" t="s">
        <v>4770</v>
      </c>
      <c r="F3150" s="160" t="s">
        <v>4764</v>
      </c>
      <c r="G3150" s="160" t="s">
        <v>4765</v>
      </c>
      <c r="H3150" s="161">
        <v>95</v>
      </c>
      <c r="I3150" s="162">
        <v>28</v>
      </c>
      <c r="J3150" s="161">
        <v>121.60000000000001</v>
      </c>
      <c r="K3150" s="162">
        <v>22</v>
      </c>
      <c r="L3150" s="161">
        <v>26.752000000000002</v>
      </c>
      <c r="M3150" s="161">
        <v>121.75200000000001</v>
      </c>
      <c r="N3150" s="161">
        <v>156</v>
      </c>
      <c r="O3150" s="156" t="str">
        <f t="shared" si="49"/>
        <v>VSP-V60-158</v>
      </c>
    </row>
    <row r="3151" spans="1:15" ht="34.799999999999997">
      <c r="A3151" s="157" t="s">
        <v>9202</v>
      </c>
      <c r="B3151" s="157" t="s">
        <v>9203</v>
      </c>
      <c r="C3151" s="158"/>
      <c r="D3151" s="157" t="s">
        <v>29</v>
      </c>
      <c r="E3151" s="163" t="s">
        <v>4770</v>
      </c>
      <c r="F3151" s="160" t="s">
        <v>4764</v>
      </c>
      <c r="G3151" s="160" t="s">
        <v>4765</v>
      </c>
      <c r="H3151" s="161">
        <v>210</v>
      </c>
      <c r="I3151" s="162">
        <v>18</v>
      </c>
      <c r="J3151" s="161">
        <v>247.79999999999998</v>
      </c>
      <c r="K3151" s="162">
        <v>22</v>
      </c>
      <c r="L3151" s="161">
        <v>54.515999999999998</v>
      </c>
      <c r="M3151" s="161">
        <v>264.51600000000002</v>
      </c>
      <c r="N3151" s="161">
        <v>312</v>
      </c>
      <c r="O3151" s="156" t="str">
        <f t="shared" si="49"/>
        <v>VSP-ZEL-021</v>
      </c>
    </row>
    <row r="3152" spans="1:15" ht="34.799999999999997">
      <c r="A3152" s="157" t="s">
        <v>9204</v>
      </c>
      <c r="B3152" s="157" t="s">
        <v>9205</v>
      </c>
      <c r="C3152" s="158"/>
      <c r="D3152" s="157" t="s">
        <v>29</v>
      </c>
      <c r="E3152" s="163" t="s">
        <v>4770</v>
      </c>
      <c r="F3152" s="160" t="s">
        <v>4828</v>
      </c>
      <c r="G3152" s="160" t="s">
        <v>4765</v>
      </c>
      <c r="H3152" s="161">
        <v>1180</v>
      </c>
      <c r="I3152" s="162">
        <v>18</v>
      </c>
      <c r="J3152" s="161">
        <v>1392</v>
      </c>
      <c r="K3152" s="162">
        <v>22</v>
      </c>
      <c r="L3152" s="161">
        <v>306.32799999999997</v>
      </c>
      <c r="M3152" s="161">
        <v>1486</v>
      </c>
      <c r="N3152" s="161">
        <v>1754</v>
      </c>
      <c r="O3152" s="156" t="str">
        <f t="shared" si="49"/>
        <v>VSP-ZEL-041</v>
      </c>
    </row>
    <row r="3153" spans="1:15" ht="17.399999999999999">
      <c r="A3153" s="157" t="s">
        <v>9206</v>
      </c>
      <c r="B3153" s="157" t="s">
        <v>9207</v>
      </c>
      <c r="C3153" s="158"/>
      <c r="D3153" s="158"/>
      <c r="E3153" s="159"/>
      <c r="F3153" s="160" t="s">
        <v>4764</v>
      </c>
      <c r="G3153" s="160" t="s">
        <v>4765</v>
      </c>
      <c r="H3153" s="161">
        <v>110</v>
      </c>
      <c r="I3153" s="162">
        <v>18</v>
      </c>
      <c r="J3153" s="161">
        <v>129.79999999999998</v>
      </c>
      <c r="K3153" s="162">
        <v>22</v>
      </c>
      <c r="L3153" s="161">
        <v>28.555999999999997</v>
      </c>
      <c r="M3153" s="161">
        <v>138.55599999999998</v>
      </c>
      <c r="N3153" s="161">
        <v>163</v>
      </c>
      <c r="O3153" s="156" t="str">
        <f t="shared" si="49"/>
        <v>WACBK00007</v>
      </c>
    </row>
    <row r="3154" spans="1:15" ht="17.399999999999999">
      <c r="A3154" s="157" t="s">
        <v>9208</v>
      </c>
      <c r="B3154" s="157" t="s">
        <v>9209</v>
      </c>
      <c r="C3154" s="158"/>
      <c r="D3154" s="158"/>
      <c r="E3154" s="159"/>
      <c r="F3154" s="160" t="s">
        <v>4764</v>
      </c>
      <c r="G3154" s="160" t="s">
        <v>4765</v>
      </c>
      <c r="H3154" s="161">
        <v>110</v>
      </c>
      <c r="I3154" s="162">
        <v>18</v>
      </c>
      <c r="J3154" s="161">
        <v>129.79999999999998</v>
      </c>
      <c r="K3154" s="162">
        <v>22</v>
      </c>
      <c r="L3154" s="161">
        <v>28.555999999999997</v>
      </c>
      <c r="M3154" s="161">
        <v>138.55599999999998</v>
      </c>
      <c r="N3154" s="161">
        <v>163</v>
      </c>
      <c r="O3154" s="156" t="str">
        <f t="shared" si="49"/>
        <v>WACBK00008</v>
      </c>
    </row>
    <row r="3155" spans="1:15" ht="17.399999999999999">
      <c r="A3155" s="157" t="s">
        <v>9210</v>
      </c>
      <c r="B3155" s="157" t="s">
        <v>9211</v>
      </c>
      <c r="C3155" s="158"/>
      <c r="D3155" s="158"/>
      <c r="E3155" s="159"/>
      <c r="F3155" s="160" t="s">
        <v>5654</v>
      </c>
      <c r="G3155" s="160" t="s">
        <v>4765</v>
      </c>
      <c r="H3155" s="161">
        <v>6430</v>
      </c>
      <c r="I3155" s="162">
        <v>18</v>
      </c>
      <c r="J3155" s="161">
        <v>7587</v>
      </c>
      <c r="K3155" s="162">
        <v>18</v>
      </c>
      <c r="L3155" s="161">
        <v>1366</v>
      </c>
      <c r="M3155" s="161">
        <v>7796</v>
      </c>
      <c r="N3155" s="161">
        <v>9199</v>
      </c>
      <c r="O3155" s="156" t="str">
        <f t="shared" si="49"/>
        <v>WBBBK00018</v>
      </c>
    </row>
    <row r="3156" spans="1:15" ht="17.399999999999999">
      <c r="A3156" s="157" t="s">
        <v>9212</v>
      </c>
      <c r="B3156" s="157" t="s">
        <v>9213</v>
      </c>
      <c r="C3156" s="158"/>
      <c r="D3156" s="158"/>
      <c r="E3156" s="159"/>
      <c r="F3156" s="160" t="s">
        <v>4828</v>
      </c>
      <c r="G3156" s="160" t="s">
        <v>4767</v>
      </c>
      <c r="H3156" s="161">
        <v>940</v>
      </c>
      <c r="I3156" s="162">
        <v>18</v>
      </c>
      <c r="J3156" s="161">
        <v>1109</v>
      </c>
      <c r="K3156" s="162">
        <v>22</v>
      </c>
      <c r="L3156" s="161">
        <v>244.024</v>
      </c>
      <c r="M3156" s="161">
        <v>1184</v>
      </c>
      <c r="N3156" s="161">
        <v>1397</v>
      </c>
      <c r="O3156" s="156" t="str">
        <f t="shared" si="49"/>
        <v>WBBBK00019</v>
      </c>
    </row>
    <row r="3157" spans="1:15" ht="17.399999999999999">
      <c r="A3157" s="157" t="s">
        <v>9214</v>
      </c>
      <c r="B3157" s="157" t="s">
        <v>9215</v>
      </c>
      <c r="C3157" s="158"/>
      <c r="D3157" s="158"/>
      <c r="E3157" s="159"/>
      <c r="F3157" s="160" t="s">
        <v>5654</v>
      </c>
      <c r="G3157" s="160" t="s">
        <v>4767</v>
      </c>
      <c r="H3157" s="161">
        <v>7725</v>
      </c>
      <c r="I3157" s="162">
        <v>5</v>
      </c>
      <c r="J3157" s="161">
        <v>8111</v>
      </c>
      <c r="K3157" s="162">
        <v>18</v>
      </c>
      <c r="L3157" s="161">
        <v>1460</v>
      </c>
      <c r="M3157" s="161">
        <v>9185</v>
      </c>
      <c r="N3157" s="161">
        <v>9644</v>
      </c>
      <c r="O3157" s="156" t="str">
        <f t="shared" si="49"/>
        <v>WBXGN00001</v>
      </c>
    </row>
    <row r="3158" spans="1:15" ht="17.399999999999999">
      <c r="A3158" s="157" t="s">
        <v>9216</v>
      </c>
      <c r="B3158" s="157" t="s">
        <v>9217</v>
      </c>
      <c r="C3158" s="158"/>
      <c r="D3158" s="158"/>
      <c r="E3158" s="159"/>
      <c r="F3158" s="160" t="s">
        <v>4828</v>
      </c>
      <c r="G3158" s="160" t="s">
        <v>4765</v>
      </c>
      <c r="H3158" s="161">
        <v>1750</v>
      </c>
      <c r="I3158" s="162">
        <v>5</v>
      </c>
      <c r="J3158" s="161">
        <v>1838</v>
      </c>
      <c r="K3158" s="162">
        <v>22</v>
      </c>
      <c r="L3158" s="161">
        <v>404.25</v>
      </c>
      <c r="M3158" s="161">
        <v>2154</v>
      </c>
      <c r="N3158" s="161">
        <v>2262</v>
      </c>
      <c r="O3158" s="156" t="str">
        <f t="shared" si="49"/>
        <v>WCHNA00002</v>
      </c>
    </row>
    <row r="3159" spans="1:15" ht="34.799999999999997">
      <c r="A3159" s="157" t="s">
        <v>9218</v>
      </c>
      <c r="B3159" s="157" t="s">
        <v>9219</v>
      </c>
      <c r="C3159" s="158"/>
      <c r="D3159" s="157" t="s">
        <v>5875</v>
      </c>
      <c r="E3159" s="163" t="s">
        <v>4766</v>
      </c>
      <c r="F3159" s="160" t="s">
        <v>5654</v>
      </c>
      <c r="G3159" s="160" t="s">
        <v>4765</v>
      </c>
      <c r="H3159" s="161">
        <v>4245</v>
      </c>
      <c r="I3159" s="162">
        <v>5</v>
      </c>
      <c r="J3159" s="161">
        <v>4457</v>
      </c>
      <c r="K3159" s="162">
        <v>18</v>
      </c>
      <c r="L3159" s="161">
        <v>802.30499999999995</v>
      </c>
      <c r="M3159" s="161">
        <v>5047</v>
      </c>
      <c r="N3159" s="161">
        <v>5300</v>
      </c>
      <c r="O3159" s="156" t="str">
        <f t="shared" si="49"/>
        <v>WCHNA00003</v>
      </c>
    </row>
    <row r="3160" spans="1:15" ht="34.799999999999997">
      <c r="A3160" s="157" t="s">
        <v>9220</v>
      </c>
      <c r="B3160" s="157" t="s">
        <v>9221</v>
      </c>
      <c r="C3160" s="158"/>
      <c r="D3160" s="158"/>
      <c r="E3160" s="163" t="s">
        <v>4766</v>
      </c>
      <c r="F3160" s="160" t="s">
        <v>4828</v>
      </c>
      <c r="G3160" s="160" t="s">
        <v>4765</v>
      </c>
      <c r="H3160" s="161">
        <v>1915</v>
      </c>
      <c r="I3160" s="162">
        <v>5</v>
      </c>
      <c r="J3160" s="161">
        <v>2011</v>
      </c>
      <c r="K3160" s="162">
        <v>22</v>
      </c>
      <c r="L3160" s="161">
        <v>442.36500000000001</v>
      </c>
      <c r="M3160" s="161">
        <v>2357</v>
      </c>
      <c r="N3160" s="161">
        <v>2475</v>
      </c>
      <c r="O3160" s="156" t="str">
        <f t="shared" si="49"/>
        <v>WCHNA00004</v>
      </c>
    </row>
    <row r="3161" spans="1:15" ht="34.799999999999997">
      <c r="A3161" s="157" t="s">
        <v>9222</v>
      </c>
      <c r="B3161" s="157" t="s">
        <v>9223</v>
      </c>
      <c r="C3161" s="158"/>
      <c r="D3161" s="158"/>
      <c r="E3161" s="163" t="s">
        <v>4766</v>
      </c>
      <c r="F3161" s="160" t="s">
        <v>4828</v>
      </c>
      <c r="G3161" s="160" t="s">
        <v>4765</v>
      </c>
      <c r="H3161" s="161">
        <v>940</v>
      </c>
      <c r="I3161" s="162">
        <v>5</v>
      </c>
      <c r="J3161" s="161">
        <v>987</v>
      </c>
      <c r="K3161" s="162">
        <v>22</v>
      </c>
      <c r="L3161" s="161">
        <v>217.14000000000001</v>
      </c>
      <c r="M3161" s="161">
        <v>1157</v>
      </c>
      <c r="N3161" s="161">
        <v>1215</v>
      </c>
      <c r="O3161" s="156" t="str">
        <f t="shared" si="49"/>
        <v>WCHNA00005</v>
      </c>
    </row>
    <row r="3162" spans="1:15" ht="17.399999999999999">
      <c r="A3162" s="157" t="s">
        <v>9224</v>
      </c>
      <c r="B3162" s="157" t="s">
        <v>9225</v>
      </c>
      <c r="C3162" s="158"/>
      <c r="D3162" s="158"/>
      <c r="E3162" s="159"/>
      <c r="F3162" s="160" t="s">
        <v>4764</v>
      </c>
      <c r="G3162" s="160" t="s">
        <v>4767</v>
      </c>
      <c r="H3162" s="161">
        <v>245</v>
      </c>
      <c r="I3162" s="162">
        <v>18</v>
      </c>
      <c r="J3162" s="161">
        <v>289.09999999999997</v>
      </c>
      <c r="K3162" s="162">
        <v>22</v>
      </c>
      <c r="L3162" s="161">
        <v>63.60199999999999</v>
      </c>
      <c r="M3162" s="161">
        <v>308.60199999999998</v>
      </c>
      <c r="N3162" s="161">
        <v>364</v>
      </c>
      <c r="O3162" s="156" t="str">
        <f t="shared" si="49"/>
        <v>WCNNA00002</v>
      </c>
    </row>
    <row r="3163" spans="1:15" ht="17.399999999999999">
      <c r="A3163" s="157" t="s">
        <v>9226</v>
      </c>
      <c r="B3163" s="157" t="s">
        <v>9227</v>
      </c>
      <c r="C3163" s="158"/>
      <c r="D3163" s="158"/>
      <c r="E3163" s="159"/>
      <c r="F3163" s="160" t="s">
        <v>4764</v>
      </c>
      <c r="G3163" s="160" t="s">
        <v>4767</v>
      </c>
      <c r="H3163" s="161">
        <v>100</v>
      </c>
      <c r="I3163" s="162">
        <v>18</v>
      </c>
      <c r="J3163" s="161">
        <v>118</v>
      </c>
      <c r="K3163" s="162">
        <v>22</v>
      </c>
      <c r="L3163" s="161">
        <v>25.96</v>
      </c>
      <c r="M3163" s="161">
        <v>125.96000000000001</v>
      </c>
      <c r="N3163" s="161">
        <v>149</v>
      </c>
      <c r="O3163" s="156" t="str">
        <f t="shared" si="49"/>
        <v>WCRBK00023</v>
      </c>
    </row>
    <row r="3164" spans="1:15" ht="34.799999999999997">
      <c r="A3164" s="157" t="s">
        <v>9228</v>
      </c>
      <c r="B3164" s="157" t="s">
        <v>9229</v>
      </c>
      <c r="C3164" s="158"/>
      <c r="D3164" s="157" t="s">
        <v>29</v>
      </c>
      <c r="E3164" s="163" t="s">
        <v>4766</v>
      </c>
      <c r="F3164" s="160" t="s">
        <v>4828</v>
      </c>
      <c r="G3164" s="160" t="s">
        <v>4767</v>
      </c>
      <c r="H3164" s="161">
        <v>2750</v>
      </c>
      <c r="I3164" s="162">
        <v>18</v>
      </c>
      <c r="J3164" s="161">
        <v>3245</v>
      </c>
      <c r="K3164" s="162">
        <v>22</v>
      </c>
      <c r="L3164" s="161">
        <v>713.9</v>
      </c>
      <c r="M3164" s="161">
        <v>3464</v>
      </c>
      <c r="N3164" s="161">
        <v>4087</v>
      </c>
      <c r="O3164" s="156" t="str">
        <f t="shared" si="49"/>
        <v>WCRNA00001</v>
      </c>
    </row>
    <row r="3165" spans="1:15" ht="34.799999999999997">
      <c r="A3165" s="157" t="s">
        <v>1232</v>
      </c>
      <c r="B3165" s="157" t="s">
        <v>1233</v>
      </c>
      <c r="C3165" s="157" t="s">
        <v>9643</v>
      </c>
      <c r="D3165" s="157" t="s">
        <v>29</v>
      </c>
      <c r="E3165" s="163" t="s">
        <v>4766</v>
      </c>
      <c r="F3165" s="160" t="s">
        <v>5654</v>
      </c>
      <c r="G3165" s="160" t="s">
        <v>4767</v>
      </c>
      <c r="H3165" s="161">
        <v>3810</v>
      </c>
      <c r="I3165" s="162">
        <v>18</v>
      </c>
      <c r="J3165" s="161">
        <v>4496</v>
      </c>
      <c r="K3165" s="162">
        <v>18</v>
      </c>
      <c r="L3165" s="161">
        <v>809.24400000000003</v>
      </c>
      <c r="M3165" s="161">
        <v>4619</v>
      </c>
      <c r="N3165" s="161">
        <v>5451</v>
      </c>
      <c r="O3165" s="156" t="str">
        <f t="shared" si="49"/>
        <v>WCRNA00002</v>
      </c>
    </row>
    <row r="3166" spans="1:15" ht="17.399999999999999">
      <c r="A3166" s="157" t="s">
        <v>9230</v>
      </c>
      <c r="B3166" s="157" t="s">
        <v>9231</v>
      </c>
      <c r="C3166" s="158"/>
      <c r="D3166" s="158"/>
      <c r="E3166" s="159"/>
      <c r="F3166" s="160" t="s">
        <v>4828</v>
      </c>
      <c r="G3166" s="160" t="s">
        <v>4767</v>
      </c>
      <c r="H3166" s="161">
        <v>2425</v>
      </c>
      <c r="I3166" s="162">
        <v>28</v>
      </c>
      <c r="J3166" s="161">
        <v>3104</v>
      </c>
      <c r="K3166" s="162">
        <v>22</v>
      </c>
      <c r="L3166" s="161">
        <v>682.88</v>
      </c>
      <c r="M3166" s="161">
        <v>3108</v>
      </c>
      <c r="N3166" s="161">
        <v>3978</v>
      </c>
      <c r="O3166" s="156" t="str">
        <f t="shared" si="49"/>
        <v>WCRNA00002-01</v>
      </c>
    </row>
    <row r="3167" spans="1:15" ht="17.399999999999999">
      <c r="A3167" s="157" t="s">
        <v>9232</v>
      </c>
      <c r="B3167" s="157" t="s">
        <v>9233</v>
      </c>
      <c r="C3167" s="158"/>
      <c r="D3167" s="158"/>
      <c r="E3167" s="159"/>
      <c r="F3167" s="160" t="s">
        <v>4764</v>
      </c>
      <c r="G3167" s="160" t="s">
        <v>4767</v>
      </c>
      <c r="H3167" s="161">
        <v>80</v>
      </c>
      <c r="I3167" s="162">
        <v>28</v>
      </c>
      <c r="J3167" s="161">
        <v>102.4</v>
      </c>
      <c r="K3167" s="162">
        <v>22</v>
      </c>
      <c r="L3167" s="161">
        <v>22.528000000000002</v>
      </c>
      <c r="M3167" s="161">
        <v>102.52800000000001</v>
      </c>
      <c r="N3167" s="161">
        <v>131</v>
      </c>
      <c r="O3167" s="156" t="str">
        <f t="shared" si="49"/>
        <v>WCRNA00002-02</v>
      </c>
    </row>
    <row r="3168" spans="1:15" ht="17.399999999999999">
      <c r="A3168" s="157" t="s">
        <v>9234</v>
      </c>
      <c r="B3168" s="157" t="s">
        <v>9235</v>
      </c>
      <c r="C3168" s="158"/>
      <c r="D3168" s="158"/>
      <c r="E3168" s="159"/>
      <c r="F3168" s="160" t="s">
        <v>4764</v>
      </c>
      <c r="G3168" s="160" t="s">
        <v>4767</v>
      </c>
      <c r="H3168" s="161">
        <v>5</v>
      </c>
      <c r="I3168" s="162">
        <v>28</v>
      </c>
      <c r="J3168" s="161">
        <v>6.4</v>
      </c>
      <c r="K3168" s="162">
        <v>22</v>
      </c>
      <c r="L3168" s="161">
        <v>1.4080000000000001</v>
      </c>
      <c r="M3168" s="161">
        <v>6.4080000000000004</v>
      </c>
      <c r="N3168" s="161">
        <v>8</v>
      </c>
      <c r="O3168" s="156" t="str">
        <f t="shared" si="49"/>
        <v>WCRNA00002-03</v>
      </c>
    </row>
    <row r="3169" spans="1:15" ht="17.399999999999999">
      <c r="A3169" s="157" t="s">
        <v>9236</v>
      </c>
      <c r="B3169" s="157" t="s">
        <v>9237</v>
      </c>
      <c r="C3169" s="158"/>
      <c r="D3169" s="158"/>
      <c r="E3169" s="159"/>
      <c r="F3169" s="160" t="s">
        <v>4764</v>
      </c>
      <c r="G3169" s="160" t="s">
        <v>4767</v>
      </c>
      <c r="H3169" s="161">
        <v>275</v>
      </c>
      <c r="I3169" s="162">
        <v>28</v>
      </c>
      <c r="J3169" s="161">
        <v>352</v>
      </c>
      <c r="K3169" s="162">
        <v>22</v>
      </c>
      <c r="L3169" s="161">
        <v>77.44</v>
      </c>
      <c r="M3169" s="161">
        <v>352.44</v>
      </c>
      <c r="N3169" s="161">
        <v>451</v>
      </c>
      <c r="O3169" s="156" t="str">
        <f t="shared" si="49"/>
        <v>WCRNA00002-04</v>
      </c>
    </row>
    <row r="3170" spans="1:15" ht="17.399999999999999">
      <c r="A3170" s="157" t="s">
        <v>9238</v>
      </c>
      <c r="B3170" s="157" t="s">
        <v>9239</v>
      </c>
      <c r="C3170" s="158"/>
      <c r="D3170" s="158"/>
      <c r="E3170" s="159"/>
      <c r="F3170" s="160" t="s">
        <v>4764</v>
      </c>
      <c r="G3170" s="160" t="s">
        <v>4767</v>
      </c>
      <c r="H3170" s="161">
        <v>35</v>
      </c>
      <c r="I3170" s="162">
        <v>28</v>
      </c>
      <c r="J3170" s="161">
        <v>44.800000000000004</v>
      </c>
      <c r="K3170" s="162">
        <v>22</v>
      </c>
      <c r="L3170" s="161">
        <v>9.8560000000000016</v>
      </c>
      <c r="M3170" s="161">
        <v>44.856000000000002</v>
      </c>
      <c r="N3170" s="161">
        <v>57</v>
      </c>
      <c r="O3170" s="156" t="str">
        <f t="shared" si="49"/>
        <v>WCRNA00002-05</v>
      </c>
    </row>
    <row r="3171" spans="1:15" ht="34.799999999999997">
      <c r="A3171" s="157" t="s">
        <v>1236</v>
      </c>
      <c r="B3171" s="157" t="s">
        <v>1237</v>
      </c>
      <c r="C3171" s="157" t="s">
        <v>9644</v>
      </c>
      <c r="D3171" s="157" t="s">
        <v>4808</v>
      </c>
      <c r="E3171" s="163" t="s">
        <v>4766</v>
      </c>
      <c r="F3171" s="160" t="s">
        <v>4828</v>
      </c>
      <c r="G3171" s="160" t="s">
        <v>4765</v>
      </c>
      <c r="H3171" s="161">
        <v>3645</v>
      </c>
      <c r="I3171" s="162">
        <v>28</v>
      </c>
      <c r="J3171" s="161">
        <v>4666</v>
      </c>
      <c r="K3171" s="162">
        <v>22</v>
      </c>
      <c r="L3171" s="161">
        <v>1026</v>
      </c>
      <c r="M3171" s="161">
        <v>4671</v>
      </c>
      <c r="N3171" s="161">
        <v>5979</v>
      </c>
      <c r="O3171" s="156" t="str">
        <f t="shared" si="49"/>
        <v>WCRNA00003</v>
      </c>
    </row>
    <row r="3172" spans="1:15" ht="34.799999999999997">
      <c r="A3172" s="157" t="s">
        <v>9240</v>
      </c>
      <c r="B3172" s="157" t="s">
        <v>9241</v>
      </c>
      <c r="C3172" s="158"/>
      <c r="D3172" s="157" t="s">
        <v>4808</v>
      </c>
      <c r="E3172" s="163" t="s">
        <v>4766</v>
      </c>
      <c r="F3172" s="160" t="s">
        <v>4828</v>
      </c>
      <c r="G3172" s="160" t="s">
        <v>4767</v>
      </c>
      <c r="H3172" s="161">
        <v>3240</v>
      </c>
      <c r="I3172" s="162">
        <v>28</v>
      </c>
      <c r="J3172" s="161">
        <v>4147</v>
      </c>
      <c r="K3172" s="162">
        <v>22</v>
      </c>
      <c r="L3172" s="161">
        <v>912.38400000000001</v>
      </c>
      <c r="M3172" s="161">
        <v>4152</v>
      </c>
      <c r="N3172" s="161">
        <v>5315</v>
      </c>
      <c r="O3172" s="156" t="str">
        <f t="shared" si="49"/>
        <v>WCRNA00003-01</v>
      </c>
    </row>
    <row r="3173" spans="1:15" ht="34.799999999999997">
      <c r="A3173" s="157" t="s">
        <v>9242</v>
      </c>
      <c r="B3173" s="157" t="s">
        <v>9243</v>
      </c>
      <c r="C3173" s="158"/>
      <c r="D3173" s="157" t="s">
        <v>4808</v>
      </c>
      <c r="E3173" s="163" t="s">
        <v>4766</v>
      </c>
      <c r="F3173" s="160" t="s">
        <v>4764</v>
      </c>
      <c r="G3173" s="160" t="s">
        <v>4767</v>
      </c>
      <c r="H3173" s="161">
        <v>5</v>
      </c>
      <c r="I3173" s="162">
        <v>28</v>
      </c>
      <c r="J3173" s="161">
        <v>6.4</v>
      </c>
      <c r="K3173" s="162">
        <v>22</v>
      </c>
      <c r="L3173" s="161">
        <v>1.4080000000000001</v>
      </c>
      <c r="M3173" s="161">
        <v>6.4080000000000004</v>
      </c>
      <c r="N3173" s="161">
        <v>8</v>
      </c>
      <c r="O3173" s="156" t="str">
        <f t="shared" si="49"/>
        <v>WCRNA00003-02</v>
      </c>
    </row>
    <row r="3174" spans="1:15" ht="34.799999999999997">
      <c r="A3174" s="157" t="s">
        <v>9244</v>
      </c>
      <c r="B3174" s="157" t="s">
        <v>9245</v>
      </c>
      <c r="C3174" s="158"/>
      <c r="D3174" s="157" t="s">
        <v>4808</v>
      </c>
      <c r="E3174" s="163" t="s">
        <v>4766</v>
      </c>
      <c r="F3174" s="160" t="s">
        <v>4764</v>
      </c>
      <c r="G3174" s="160" t="s">
        <v>4767</v>
      </c>
      <c r="H3174" s="161">
        <v>40</v>
      </c>
      <c r="I3174" s="162">
        <v>28</v>
      </c>
      <c r="J3174" s="161">
        <v>51.2</v>
      </c>
      <c r="K3174" s="162">
        <v>22</v>
      </c>
      <c r="L3174" s="161">
        <v>11.264000000000001</v>
      </c>
      <c r="M3174" s="161">
        <v>51.264000000000003</v>
      </c>
      <c r="N3174" s="161">
        <v>66</v>
      </c>
      <c r="O3174" s="156" t="str">
        <f t="shared" si="49"/>
        <v>WCRNA00003-03</v>
      </c>
    </row>
    <row r="3175" spans="1:15" ht="17.399999999999999">
      <c r="A3175" s="157" t="s">
        <v>9246</v>
      </c>
      <c r="B3175" s="157" t="s">
        <v>9247</v>
      </c>
      <c r="C3175" s="158"/>
      <c r="D3175" s="158"/>
      <c r="E3175" s="159"/>
      <c r="F3175" s="160" t="s">
        <v>4764</v>
      </c>
      <c r="G3175" s="160" t="s">
        <v>4765</v>
      </c>
      <c r="H3175" s="161">
        <v>305</v>
      </c>
      <c r="I3175" s="162">
        <v>18</v>
      </c>
      <c r="J3175" s="161">
        <v>359.9</v>
      </c>
      <c r="K3175" s="162">
        <v>22</v>
      </c>
      <c r="L3175" s="161">
        <v>79.177999999999997</v>
      </c>
      <c r="M3175" s="161">
        <v>384.178</v>
      </c>
      <c r="N3175" s="161">
        <v>453</v>
      </c>
      <c r="O3175" s="156" t="str">
        <f t="shared" si="49"/>
        <v>WCRYL00013</v>
      </c>
    </row>
    <row r="3176" spans="1:15" ht="17.399999999999999">
      <c r="A3176" s="157" t="s">
        <v>9248</v>
      </c>
      <c r="B3176" s="157" t="s">
        <v>9249</v>
      </c>
      <c r="C3176" s="158"/>
      <c r="D3176" s="158"/>
      <c r="E3176" s="159"/>
      <c r="F3176" s="160" t="s">
        <v>4764</v>
      </c>
      <c r="G3176" s="160" t="s">
        <v>4765</v>
      </c>
      <c r="H3176" s="161">
        <v>190</v>
      </c>
      <c r="I3176" s="162">
        <v>18</v>
      </c>
      <c r="J3176" s="161">
        <v>224.2</v>
      </c>
      <c r="K3176" s="162">
        <v>22</v>
      </c>
      <c r="L3176" s="161">
        <v>49.323999999999998</v>
      </c>
      <c r="M3176" s="161">
        <v>239.32400000000001</v>
      </c>
      <c r="N3176" s="161">
        <v>282</v>
      </c>
      <c r="O3176" s="156" t="str">
        <f t="shared" si="49"/>
        <v>WCRYL00014</v>
      </c>
    </row>
    <row r="3177" spans="1:15" ht="17.399999999999999">
      <c r="A3177" s="157" t="s">
        <v>9250</v>
      </c>
      <c r="B3177" s="157" t="s">
        <v>9251</v>
      </c>
      <c r="C3177" s="158"/>
      <c r="D3177" s="158"/>
      <c r="E3177" s="159"/>
      <c r="F3177" s="160" t="s">
        <v>4764</v>
      </c>
      <c r="G3177" s="160" t="s">
        <v>4767</v>
      </c>
      <c r="H3177" s="161">
        <v>10</v>
      </c>
      <c r="I3177" s="162">
        <v>18</v>
      </c>
      <c r="J3177" s="161">
        <v>11.799999999999999</v>
      </c>
      <c r="K3177" s="162">
        <v>22</v>
      </c>
      <c r="L3177" s="161">
        <v>2.5959999999999996</v>
      </c>
      <c r="M3177" s="161">
        <v>12.596</v>
      </c>
      <c r="N3177" s="161">
        <v>15</v>
      </c>
      <c r="O3177" s="156" t="str">
        <f t="shared" si="49"/>
        <v>WCRYL00021</v>
      </c>
    </row>
    <row r="3178" spans="1:15" ht="17.399999999999999">
      <c r="A3178" s="157" t="s">
        <v>9252</v>
      </c>
      <c r="B3178" s="157" t="s">
        <v>9253</v>
      </c>
      <c r="C3178" s="158"/>
      <c r="D3178" s="158"/>
      <c r="E3178" s="159"/>
      <c r="F3178" s="160" t="s">
        <v>4764</v>
      </c>
      <c r="G3178" s="160" t="s">
        <v>4767</v>
      </c>
      <c r="H3178" s="161">
        <v>50</v>
      </c>
      <c r="I3178" s="162">
        <v>18</v>
      </c>
      <c r="J3178" s="161">
        <v>59</v>
      </c>
      <c r="K3178" s="162">
        <v>22</v>
      </c>
      <c r="L3178" s="161">
        <v>12.98</v>
      </c>
      <c r="M3178" s="161">
        <v>62.980000000000004</v>
      </c>
      <c r="N3178" s="161">
        <v>74</v>
      </c>
      <c r="O3178" s="156" t="str">
        <f t="shared" si="49"/>
        <v>WCRYL00022</v>
      </c>
    </row>
    <row r="3179" spans="1:15" ht="17.399999999999999">
      <c r="A3179" s="157" t="s">
        <v>9254</v>
      </c>
      <c r="B3179" s="157" t="s">
        <v>9255</v>
      </c>
      <c r="C3179" s="158"/>
      <c r="D3179" s="158"/>
      <c r="E3179" s="159"/>
      <c r="F3179" s="160" t="s">
        <v>4828</v>
      </c>
      <c r="G3179" s="160" t="s">
        <v>4767</v>
      </c>
      <c r="H3179" s="161">
        <v>815</v>
      </c>
      <c r="I3179" s="162">
        <v>18</v>
      </c>
      <c r="J3179" s="161">
        <v>961.69999999999993</v>
      </c>
      <c r="K3179" s="162">
        <v>22</v>
      </c>
      <c r="L3179" s="161">
        <v>211.57399999999998</v>
      </c>
      <c r="M3179" s="161">
        <v>1027</v>
      </c>
      <c r="N3179" s="161">
        <v>1211</v>
      </c>
      <c r="O3179" s="156" t="str">
        <f t="shared" si="49"/>
        <v>WCVNA00001</v>
      </c>
    </row>
    <row r="3180" spans="1:15" ht="34.799999999999997">
      <c r="A3180" s="157" t="s">
        <v>9256</v>
      </c>
      <c r="B3180" s="157" t="s">
        <v>9257</v>
      </c>
      <c r="C3180" s="158"/>
      <c r="D3180" s="157" t="s">
        <v>29</v>
      </c>
      <c r="E3180" s="163" t="s">
        <v>4766</v>
      </c>
      <c r="F3180" s="160" t="s">
        <v>4764</v>
      </c>
      <c r="G3180" s="160" t="s">
        <v>4767</v>
      </c>
      <c r="H3180" s="161">
        <v>135</v>
      </c>
      <c r="I3180" s="162">
        <v>18</v>
      </c>
      <c r="J3180" s="161">
        <v>159.29999999999998</v>
      </c>
      <c r="K3180" s="162">
        <v>22</v>
      </c>
      <c r="L3180" s="161">
        <v>35.045999999999999</v>
      </c>
      <c r="M3180" s="161">
        <v>170.04599999999999</v>
      </c>
      <c r="N3180" s="161">
        <v>201</v>
      </c>
      <c r="O3180" s="156" t="str">
        <f t="shared" si="49"/>
        <v>WCVNA00002</v>
      </c>
    </row>
    <row r="3181" spans="1:15" ht="17.399999999999999">
      <c r="A3181" s="157" t="s">
        <v>9258</v>
      </c>
      <c r="B3181" s="157" t="s">
        <v>9259</v>
      </c>
      <c r="C3181" s="158"/>
      <c r="D3181" s="158"/>
      <c r="E3181" s="159"/>
      <c r="F3181" s="160" t="s">
        <v>4828</v>
      </c>
      <c r="G3181" s="160" t="s">
        <v>4765</v>
      </c>
      <c r="H3181" s="161">
        <v>785</v>
      </c>
      <c r="I3181" s="162">
        <v>18</v>
      </c>
      <c r="J3181" s="161">
        <v>926.3</v>
      </c>
      <c r="K3181" s="162">
        <v>22</v>
      </c>
      <c r="L3181" s="161">
        <v>203.786</v>
      </c>
      <c r="M3181" s="161">
        <v>988.78600000000006</v>
      </c>
      <c r="N3181" s="161">
        <v>1167</v>
      </c>
      <c r="O3181" s="156" t="str">
        <f t="shared" si="49"/>
        <v>WCVNA00003</v>
      </c>
    </row>
    <row r="3182" spans="1:15" ht="34.799999999999997">
      <c r="A3182" s="157" t="s">
        <v>9260</v>
      </c>
      <c r="B3182" s="157" t="s">
        <v>9261</v>
      </c>
      <c r="C3182" s="158"/>
      <c r="D3182" s="157" t="s">
        <v>29</v>
      </c>
      <c r="E3182" s="163" t="s">
        <v>4766</v>
      </c>
      <c r="F3182" s="160" t="s">
        <v>4828</v>
      </c>
      <c r="G3182" s="160" t="s">
        <v>4767</v>
      </c>
      <c r="H3182" s="161">
        <v>905</v>
      </c>
      <c r="I3182" s="162">
        <v>18</v>
      </c>
      <c r="J3182" s="161">
        <v>1068</v>
      </c>
      <c r="K3182" s="162">
        <v>22</v>
      </c>
      <c r="L3182" s="161">
        <v>234.93799999999996</v>
      </c>
      <c r="M3182" s="161">
        <v>1140</v>
      </c>
      <c r="N3182" s="161">
        <v>1345</v>
      </c>
      <c r="O3182" s="156" t="str">
        <f t="shared" si="49"/>
        <v>WCVNA00004</v>
      </c>
    </row>
    <row r="3183" spans="1:15" ht="34.799999999999997">
      <c r="A3183" s="157" t="s">
        <v>9262</v>
      </c>
      <c r="B3183" s="157" t="s">
        <v>9263</v>
      </c>
      <c r="C3183" s="158"/>
      <c r="D3183" s="157" t="s">
        <v>27</v>
      </c>
      <c r="E3183" s="163" t="s">
        <v>4770</v>
      </c>
      <c r="F3183" s="160" t="s">
        <v>4828</v>
      </c>
      <c r="G3183" s="160" t="s">
        <v>4767</v>
      </c>
      <c r="H3183" s="161">
        <v>1175</v>
      </c>
      <c r="I3183" s="162">
        <v>28</v>
      </c>
      <c r="J3183" s="161">
        <v>1504</v>
      </c>
      <c r="K3183" s="162">
        <v>22</v>
      </c>
      <c r="L3183" s="161">
        <v>330.88</v>
      </c>
      <c r="M3183" s="161">
        <v>1506</v>
      </c>
      <c r="N3183" s="161">
        <v>1928</v>
      </c>
      <c r="O3183" s="156" t="str">
        <f t="shared" si="49"/>
        <v>WFKBK00001</v>
      </c>
    </row>
    <row r="3184" spans="1:15" ht="17.399999999999999">
      <c r="A3184" s="157" t="s">
        <v>9264</v>
      </c>
      <c r="B3184" s="157" t="s">
        <v>9265</v>
      </c>
      <c r="C3184" s="158"/>
      <c r="D3184" s="158"/>
      <c r="E3184" s="159"/>
      <c r="F3184" s="160" t="s">
        <v>4828</v>
      </c>
      <c r="G3184" s="160" t="s">
        <v>4765</v>
      </c>
      <c r="H3184" s="161">
        <v>1480</v>
      </c>
      <c r="I3184" s="162">
        <v>18</v>
      </c>
      <c r="J3184" s="161">
        <v>1746</v>
      </c>
      <c r="K3184" s="162">
        <v>22</v>
      </c>
      <c r="L3184" s="161">
        <v>384.20799999999997</v>
      </c>
      <c r="M3184" s="161">
        <v>1864</v>
      </c>
      <c r="N3184" s="161">
        <v>2200</v>
      </c>
      <c r="O3184" s="156" t="str">
        <f t="shared" si="49"/>
        <v>WFKBK00007</v>
      </c>
    </row>
    <row r="3185" spans="1:15" ht="17.399999999999999">
      <c r="A3185" s="157" t="s">
        <v>9266</v>
      </c>
      <c r="B3185" s="157" t="s">
        <v>9267</v>
      </c>
      <c r="C3185" s="158"/>
      <c r="D3185" s="158"/>
      <c r="E3185" s="159"/>
      <c r="F3185" s="160" t="s">
        <v>4828</v>
      </c>
      <c r="G3185" s="160" t="s">
        <v>4765</v>
      </c>
      <c r="H3185" s="161">
        <v>1130</v>
      </c>
      <c r="I3185" s="162">
        <v>18</v>
      </c>
      <c r="J3185" s="161">
        <v>1333</v>
      </c>
      <c r="K3185" s="162">
        <v>22</v>
      </c>
      <c r="L3185" s="161">
        <v>293.34799999999996</v>
      </c>
      <c r="M3185" s="161">
        <v>1423</v>
      </c>
      <c r="N3185" s="161">
        <v>1680</v>
      </c>
      <c r="O3185" s="156" t="str">
        <f t="shared" si="49"/>
        <v>WFKSF00006</v>
      </c>
    </row>
    <row r="3186" spans="1:15" ht="17.399999999999999">
      <c r="A3186" s="157" t="s">
        <v>9268</v>
      </c>
      <c r="B3186" s="157" t="s">
        <v>9269</v>
      </c>
      <c r="C3186" s="158"/>
      <c r="D3186" s="157" t="s">
        <v>4634</v>
      </c>
      <c r="E3186" s="159"/>
      <c r="F3186" s="160" t="s">
        <v>5654</v>
      </c>
      <c r="G3186" s="160" t="s">
        <v>4767</v>
      </c>
      <c r="H3186" s="161">
        <v>5585</v>
      </c>
      <c r="I3186" s="162">
        <v>18</v>
      </c>
      <c r="J3186" s="161">
        <v>6590</v>
      </c>
      <c r="K3186" s="162">
        <v>18</v>
      </c>
      <c r="L3186" s="161">
        <v>1186</v>
      </c>
      <c r="M3186" s="161">
        <v>6771</v>
      </c>
      <c r="N3186" s="161">
        <v>7990</v>
      </c>
      <c r="O3186" s="156" t="str">
        <f t="shared" si="49"/>
        <v>WFMBK00003</v>
      </c>
    </row>
    <row r="3187" spans="1:15" ht="34.799999999999997">
      <c r="A3187" s="157" t="s">
        <v>9270</v>
      </c>
      <c r="B3187" s="157" t="s">
        <v>9271</v>
      </c>
      <c r="C3187" s="158"/>
      <c r="D3187" s="157" t="s">
        <v>29</v>
      </c>
      <c r="E3187" s="163" t="s">
        <v>4766</v>
      </c>
      <c r="F3187" s="160" t="s">
        <v>4828</v>
      </c>
      <c r="G3187" s="160" t="s">
        <v>4767</v>
      </c>
      <c r="H3187" s="161">
        <v>1075</v>
      </c>
      <c r="I3187" s="162">
        <v>18</v>
      </c>
      <c r="J3187" s="161">
        <v>1269</v>
      </c>
      <c r="K3187" s="162">
        <v>22</v>
      </c>
      <c r="L3187" s="161">
        <v>279.07</v>
      </c>
      <c r="M3187" s="161">
        <v>1354</v>
      </c>
      <c r="N3187" s="161">
        <v>1598</v>
      </c>
      <c r="O3187" s="156" t="str">
        <f t="shared" si="49"/>
        <v>WFMBK00004</v>
      </c>
    </row>
    <row r="3188" spans="1:15" ht="34.799999999999997">
      <c r="A3188" s="157" t="s">
        <v>9272</v>
      </c>
      <c r="B3188" s="157" t="s">
        <v>9273</v>
      </c>
      <c r="C3188" s="158"/>
      <c r="D3188" s="157" t="s">
        <v>4634</v>
      </c>
      <c r="E3188" s="163" t="s">
        <v>4770</v>
      </c>
      <c r="F3188" s="160" t="s">
        <v>5654</v>
      </c>
      <c r="G3188" s="160" t="s">
        <v>4767</v>
      </c>
      <c r="H3188" s="161">
        <v>4385</v>
      </c>
      <c r="I3188" s="162">
        <v>18</v>
      </c>
      <c r="J3188" s="161">
        <v>5174</v>
      </c>
      <c r="K3188" s="162">
        <v>18</v>
      </c>
      <c r="L3188" s="161">
        <v>931.3739999999998</v>
      </c>
      <c r="M3188" s="161">
        <v>5316</v>
      </c>
      <c r="N3188" s="161">
        <v>6273</v>
      </c>
      <c r="O3188" s="156" t="str">
        <f t="shared" si="49"/>
        <v>WFMBK00005</v>
      </c>
    </row>
    <row r="3189" spans="1:15" ht="34.799999999999997">
      <c r="A3189" s="157" t="s">
        <v>9274</v>
      </c>
      <c r="B3189" s="157" t="s">
        <v>9275</v>
      </c>
      <c r="C3189" s="158"/>
      <c r="D3189" s="157" t="s">
        <v>4634</v>
      </c>
      <c r="E3189" s="163" t="s">
        <v>4770</v>
      </c>
      <c r="F3189" s="160" t="s">
        <v>4828</v>
      </c>
      <c r="G3189" s="160" t="s">
        <v>4767</v>
      </c>
      <c r="H3189" s="161">
        <v>3280</v>
      </c>
      <c r="I3189" s="162">
        <v>18</v>
      </c>
      <c r="J3189" s="161">
        <v>3870</v>
      </c>
      <c r="K3189" s="162">
        <v>22</v>
      </c>
      <c r="L3189" s="161">
        <v>851.48799999999994</v>
      </c>
      <c r="M3189" s="161">
        <v>4131</v>
      </c>
      <c r="N3189" s="161">
        <v>4875</v>
      </c>
      <c r="O3189" s="156" t="str">
        <f t="shared" si="49"/>
        <v>WFMBK00006</v>
      </c>
    </row>
    <row r="3190" spans="1:15" ht="17.399999999999999">
      <c r="A3190" s="157" t="s">
        <v>9276</v>
      </c>
      <c r="B3190" s="157" t="s">
        <v>9277</v>
      </c>
      <c r="C3190" s="158"/>
      <c r="D3190" s="158"/>
      <c r="E3190" s="159"/>
      <c r="F3190" s="160" t="s">
        <v>4828</v>
      </c>
      <c r="G3190" s="160" t="s">
        <v>4767</v>
      </c>
      <c r="H3190" s="161">
        <v>3600</v>
      </c>
      <c r="I3190" s="162">
        <v>18</v>
      </c>
      <c r="J3190" s="161">
        <v>4248</v>
      </c>
      <c r="K3190" s="162">
        <v>22</v>
      </c>
      <c r="L3190" s="161">
        <v>934.56000000000006</v>
      </c>
      <c r="M3190" s="161">
        <v>4535</v>
      </c>
      <c r="N3190" s="161">
        <v>5351</v>
      </c>
      <c r="O3190" s="156" t="str">
        <f t="shared" si="49"/>
        <v>WFMBK00007</v>
      </c>
    </row>
    <row r="3191" spans="1:15" ht="17.399999999999999">
      <c r="A3191" s="157" t="s">
        <v>9278</v>
      </c>
      <c r="B3191" s="157" t="s">
        <v>9279</v>
      </c>
      <c r="C3191" s="158"/>
      <c r="D3191" s="158"/>
      <c r="E3191" s="159"/>
      <c r="F3191" s="160" t="s">
        <v>5654</v>
      </c>
      <c r="G3191" s="160" t="s">
        <v>4767</v>
      </c>
      <c r="H3191" s="161">
        <v>5585</v>
      </c>
      <c r="I3191" s="162">
        <v>18</v>
      </c>
      <c r="J3191" s="161">
        <v>6590</v>
      </c>
      <c r="K3191" s="162">
        <v>18</v>
      </c>
      <c r="L3191" s="161">
        <v>1186</v>
      </c>
      <c r="M3191" s="161">
        <v>6771</v>
      </c>
      <c r="N3191" s="161">
        <v>7990</v>
      </c>
      <c r="O3191" s="156" t="str">
        <f t="shared" si="49"/>
        <v>WFMBK00008</v>
      </c>
    </row>
    <row r="3192" spans="1:15" ht="17.399999999999999">
      <c r="A3192" s="157" t="s">
        <v>9280</v>
      </c>
      <c r="B3192" s="157" t="s">
        <v>9281</v>
      </c>
      <c r="C3192" s="158"/>
      <c r="D3192" s="158"/>
      <c r="E3192" s="159"/>
      <c r="F3192" s="160" t="s">
        <v>4828</v>
      </c>
      <c r="G3192" s="160" t="s">
        <v>4767</v>
      </c>
      <c r="H3192" s="161">
        <v>3305</v>
      </c>
      <c r="I3192" s="162">
        <v>18</v>
      </c>
      <c r="J3192" s="161">
        <v>3900</v>
      </c>
      <c r="K3192" s="162">
        <v>22</v>
      </c>
      <c r="L3192" s="161">
        <v>857.97799999999995</v>
      </c>
      <c r="M3192" s="161">
        <v>4163</v>
      </c>
      <c r="N3192" s="161">
        <v>4912</v>
      </c>
      <c r="O3192" s="156" t="str">
        <f t="shared" si="49"/>
        <v>WFMBK00009</v>
      </c>
    </row>
    <row r="3193" spans="1:15" ht="34.799999999999997">
      <c r="A3193" s="157" t="s">
        <v>9282</v>
      </c>
      <c r="B3193" s="157" t="s">
        <v>9283</v>
      </c>
      <c r="C3193" s="158"/>
      <c r="D3193" s="157" t="s">
        <v>29</v>
      </c>
      <c r="E3193" s="163" t="s">
        <v>4766</v>
      </c>
      <c r="F3193" s="160" t="s">
        <v>5654</v>
      </c>
      <c r="G3193" s="160" t="s">
        <v>4765</v>
      </c>
      <c r="H3193" s="161">
        <v>4650</v>
      </c>
      <c r="I3193" s="162">
        <v>18</v>
      </c>
      <c r="J3193" s="161">
        <v>5487</v>
      </c>
      <c r="K3193" s="162">
        <v>18</v>
      </c>
      <c r="L3193" s="161">
        <v>987.66</v>
      </c>
      <c r="M3193" s="161">
        <v>5638</v>
      </c>
      <c r="N3193" s="161">
        <v>6652</v>
      </c>
      <c r="O3193" s="156" t="str">
        <f t="shared" si="49"/>
        <v>WFMBK00014</v>
      </c>
    </row>
    <row r="3194" spans="1:15" ht="34.799999999999997">
      <c r="A3194" s="157" t="s">
        <v>9284</v>
      </c>
      <c r="B3194" s="157" t="s">
        <v>9285</v>
      </c>
      <c r="C3194" s="158"/>
      <c r="D3194" s="157" t="s">
        <v>29</v>
      </c>
      <c r="E3194" s="163" t="s">
        <v>4766</v>
      </c>
      <c r="F3194" s="160" t="s">
        <v>4828</v>
      </c>
      <c r="G3194" s="160" t="s">
        <v>4767</v>
      </c>
      <c r="H3194" s="161">
        <v>1490</v>
      </c>
      <c r="I3194" s="162">
        <v>18</v>
      </c>
      <c r="J3194" s="161">
        <v>1758</v>
      </c>
      <c r="K3194" s="162">
        <v>22</v>
      </c>
      <c r="L3194" s="161">
        <v>386.80399999999997</v>
      </c>
      <c r="M3194" s="161">
        <v>1877</v>
      </c>
      <c r="N3194" s="161">
        <v>2215</v>
      </c>
      <c r="O3194" s="156" t="str">
        <f t="shared" si="49"/>
        <v>WFMBK00017</v>
      </c>
    </row>
    <row r="3195" spans="1:15" ht="34.799999999999997">
      <c r="A3195" s="157" t="s">
        <v>9286</v>
      </c>
      <c r="B3195" s="157" t="s">
        <v>9287</v>
      </c>
      <c r="C3195" s="158"/>
      <c r="D3195" s="157" t="s">
        <v>4634</v>
      </c>
      <c r="E3195" s="163" t="s">
        <v>4770</v>
      </c>
      <c r="F3195" s="160" t="s">
        <v>4828</v>
      </c>
      <c r="G3195" s="160" t="s">
        <v>4767</v>
      </c>
      <c r="H3195" s="161">
        <v>1490</v>
      </c>
      <c r="I3195" s="162">
        <v>18</v>
      </c>
      <c r="J3195" s="161">
        <v>1758</v>
      </c>
      <c r="K3195" s="162">
        <v>22</v>
      </c>
      <c r="L3195" s="161">
        <v>386.80399999999997</v>
      </c>
      <c r="M3195" s="161">
        <v>1877</v>
      </c>
      <c r="N3195" s="161">
        <v>2215</v>
      </c>
      <c r="O3195" s="156" t="str">
        <f t="shared" si="49"/>
        <v>WFMBK00018</v>
      </c>
    </row>
    <row r="3196" spans="1:15" ht="34.799999999999997">
      <c r="A3196" s="157" t="s">
        <v>9288</v>
      </c>
      <c r="B3196" s="157" t="s">
        <v>9289</v>
      </c>
      <c r="C3196" s="158"/>
      <c r="D3196" s="157" t="s">
        <v>4634</v>
      </c>
      <c r="E3196" s="163" t="s">
        <v>4770</v>
      </c>
      <c r="F3196" s="160" t="s">
        <v>4828</v>
      </c>
      <c r="G3196" s="160" t="s">
        <v>4767</v>
      </c>
      <c r="H3196" s="161">
        <v>1490</v>
      </c>
      <c r="I3196" s="162">
        <v>18</v>
      </c>
      <c r="J3196" s="161">
        <v>1758</v>
      </c>
      <c r="K3196" s="162">
        <v>22</v>
      </c>
      <c r="L3196" s="161">
        <v>386.80399999999997</v>
      </c>
      <c r="M3196" s="161">
        <v>1877</v>
      </c>
      <c r="N3196" s="161">
        <v>2215</v>
      </c>
      <c r="O3196" s="156" t="str">
        <f t="shared" si="49"/>
        <v>WFMBK00019</v>
      </c>
    </row>
    <row r="3197" spans="1:15" ht="34.799999999999997">
      <c r="A3197" s="157" t="s">
        <v>9290</v>
      </c>
      <c r="B3197" s="157" t="s">
        <v>9291</v>
      </c>
      <c r="C3197" s="158"/>
      <c r="D3197" s="157" t="s">
        <v>29</v>
      </c>
      <c r="E3197" s="163" t="s">
        <v>4766</v>
      </c>
      <c r="F3197" s="160" t="s">
        <v>4828</v>
      </c>
      <c r="G3197" s="160" t="s">
        <v>4767</v>
      </c>
      <c r="H3197" s="161">
        <v>2180</v>
      </c>
      <c r="I3197" s="162">
        <v>18</v>
      </c>
      <c r="J3197" s="161">
        <v>2572</v>
      </c>
      <c r="K3197" s="162">
        <v>22</v>
      </c>
      <c r="L3197" s="161">
        <v>565.928</v>
      </c>
      <c r="M3197" s="161">
        <v>2746</v>
      </c>
      <c r="N3197" s="161">
        <v>3240</v>
      </c>
      <c r="O3197" s="156" t="str">
        <f t="shared" si="49"/>
        <v>WFMBK00021</v>
      </c>
    </row>
    <row r="3198" spans="1:15" ht="17.399999999999999">
      <c r="A3198" s="157" t="s">
        <v>9292</v>
      </c>
      <c r="B3198" s="157" t="s">
        <v>9293</v>
      </c>
      <c r="C3198" s="158"/>
      <c r="D3198" s="158"/>
      <c r="E3198" s="159"/>
      <c r="F3198" s="160" t="s">
        <v>4828</v>
      </c>
      <c r="G3198" s="160" t="s">
        <v>4767</v>
      </c>
      <c r="H3198" s="161">
        <v>2245</v>
      </c>
      <c r="I3198" s="162">
        <v>18</v>
      </c>
      <c r="J3198" s="161">
        <v>2649</v>
      </c>
      <c r="K3198" s="162">
        <v>22</v>
      </c>
      <c r="L3198" s="161">
        <v>582.80200000000002</v>
      </c>
      <c r="M3198" s="161">
        <v>2828</v>
      </c>
      <c r="N3198" s="161">
        <v>3337</v>
      </c>
      <c r="O3198" s="156" t="str">
        <f t="shared" si="49"/>
        <v>WFMBK00021-1</v>
      </c>
    </row>
    <row r="3199" spans="1:15" ht="17.399999999999999">
      <c r="A3199" s="157" t="s">
        <v>9294</v>
      </c>
      <c r="B3199" s="157" t="s">
        <v>9295</v>
      </c>
      <c r="C3199" s="158"/>
      <c r="D3199" s="158"/>
      <c r="E3199" s="159"/>
      <c r="F3199" s="160" t="s">
        <v>4828</v>
      </c>
      <c r="G3199" s="160" t="s">
        <v>4767</v>
      </c>
      <c r="H3199" s="161">
        <v>2670</v>
      </c>
      <c r="I3199" s="162">
        <v>18</v>
      </c>
      <c r="J3199" s="161">
        <v>3151</v>
      </c>
      <c r="K3199" s="162">
        <v>22</v>
      </c>
      <c r="L3199" s="161">
        <v>693.13199999999995</v>
      </c>
      <c r="M3199" s="161">
        <v>3363</v>
      </c>
      <c r="N3199" s="161">
        <v>3968</v>
      </c>
      <c r="O3199" s="156" t="str">
        <f t="shared" si="49"/>
        <v>WFMBK00022</v>
      </c>
    </row>
    <row r="3200" spans="1:15" ht="34.799999999999997">
      <c r="A3200" s="157" t="s">
        <v>9296</v>
      </c>
      <c r="B3200" s="157" t="s">
        <v>9297</v>
      </c>
      <c r="C3200" s="158"/>
      <c r="D3200" s="157" t="s">
        <v>29</v>
      </c>
      <c r="E3200" s="163" t="s">
        <v>4766</v>
      </c>
      <c r="F3200" s="160" t="s">
        <v>5654</v>
      </c>
      <c r="G3200" s="160" t="s">
        <v>4767</v>
      </c>
      <c r="H3200" s="161">
        <v>5220</v>
      </c>
      <c r="I3200" s="162">
        <v>18</v>
      </c>
      <c r="J3200" s="161">
        <v>6160</v>
      </c>
      <c r="K3200" s="162">
        <v>18</v>
      </c>
      <c r="L3200" s="161">
        <v>1109</v>
      </c>
      <c r="M3200" s="161">
        <v>6329</v>
      </c>
      <c r="N3200" s="161">
        <v>7468</v>
      </c>
      <c r="O3200" s="156" t="str">
        <f t="shared" si="49"/>
        <v>WFMBK00023</v>
      </c>
    </row>
    <row r="3201" spans="1:15" ht="34.799999999999997">
      <c r="A3201" s="157" t="s">
        <v>9298</v>
      </c>
      <c r="B3201" s="157" t="s">
        <v>9299</v>
      </c>
      <c r="C3201" s="158"/>
      <c r="D3201" s="157" t="s">
        <v>29</v>
      </c>
      <c r="E3201" s="163" t="s">
        <v>4766</v>
      </c>
      <c r="F3201" s="160" t="s">
        <v>5654</v>
      </c>
      <c r="G3201" s="160" t="s">
        <v>4767</v>
      </c>
      <c r="H3201" s="161">
        <v>5250</v>
      </c>
      <c r="I3201" s="162">
        <v>18</v>
      </c>
      <c r="J3201" s="161">
        <v>6195</v>
      </c>
      <c r="K3201" s="162">
        <v>18</v>
      </c>
      <c r="L3201" s="161">
        <v>1115</v>
      </c>
      <c r="M3201" s="161">
        <v>6365</v>
      </c>
      <c r="N3201" s="161">
        <v>7511</v>
      </c>
      <c r="O3201" s="156" t="str">
        <f t="shared" si="49"/>
        <v>WFMBK00026</v>
      </c>
    </row>
    <row r="3202" spans="1:15" ht="34.799999999999997">
      <c r="A3202" s="157" t="s">
        <v>9300</v>
      </c>
      <c r="B3202" s="157" t="s">
        <v>9301</v>
      </c>
      <c r="C3202" s="158"/>
      <c r="D3202" s="157" t="s">
        <v>29</v>
      </c>
      <c r="E3202" s="163" t="s">
        <v>4766</v>
      </c>
      <c r="F3202" s="160" t="s">
        <v>4764</v>
      </c>
      <c r="G3202" s="160" t="s">
        <v>4767</v>
      </c>
      <c r="H3202" s="161">
        <v>10</v>
      </c>
      <c r="I3202" s="162">
        <v>18</v>
      </c>
      <c r="J3202" s="161">
        <v>11.799999999999999</v>
      </c>
      <c r="K3202" s="162">
        <v>22</v>
      </c>
      <c r="L3202" s="161">
        <v>2.5959999999999996</v>
      </c>
      <c r="M3202" s="161">
        <v>12.596</v>
      </c>
      <c r="N3202" s="161">
        <v>15</v>
      </c>
      <c r="O3202" s="156" t="str">
        <f t="shared" ref="O3202:O3265" si="50">VLOOKUP(A3202,Old,1,FALSE)</f>
        <v>WFMBK00026-1</v>
      </c>
    </row>
    <row r="3203" spans="1:15" ht="34.799999999999997">
      <c r="A3203" s="157" t="s">
        <v>9302</v>
      </c>
      <c r="B3203" s="157" t="s">
        <v>9303</v>
      </c>
      <c r="C3203" s="158"/>
      <c r="D3203" s="157" t="s">
        <v>29</v>
      </c>
      <c r="E3203" s="163" t="s">
        <v>4766</v>
      </c>
      <c r="F3203" s="160" t="s">
        <v>4764</v>
      </c>
      <c r="G3203" s="160" t="s">
        <v>4767</v>
      </c>
      <c r="H3203" s="161">
        <v>15</v>
      </c>
      <c r="I3203" s="162">
        <v>18</v>
      </c>
      <c r="J3203" s="161">
        <v>17.7</v>
      </c>
      <c r="K3203" s="162">
        <v>22</v>
      </c>
      <c r="L3203" s="161">
        <v>3.8939999999999997</v>
      </c>
      <c r="M3203" s="161">
        <v>18.893999999999998</v>
      </c>
      <c r="N3203" s="161">
        <v>22</v>
      </c>
      <c r="O3203" s="156" t="str">
        <f t="shared" si="50"/>
        <v>WFMBK00026-2</v>
      </c>
    </row>
    <row r="3204" spans="1:15" ht="34.799999999999997">
      <c r="A3204" s="157" t="s">
        <v>9304</v>
      </c>
      <c r="B3204" s="157" t="s">
        <v>9305</v>
      </c>
      <c r="C3204" s="158"/>
      <c r="D3204" s="157" t="s">
        <v>29</v>
      </c>
      <c r="E3204" s="163" t="s">
        <v>4766</v>
      </c>
      <c r="F3204" s="160" t="s">
        <v>4764</v>
      </c>
      <c r="G3204" s="160" t="s">
        <v>4767</v>
      </c>
      <c r="H3204" s="161">
        <v>10</v>
      </c>
      <c r="I3204" s="162">
        <v>18</v>
      </c>
      <c r="J3204" s="161">
        <v>11.799999999999999</v>
      </c>
      <c r="K3204" s="162">
        <v>22</v>
      </c>
      <c r="L3204" s="161">
        <v>2.5959999999999996</v>
      </c>
      <c r="M3204" s="161">
        <v>12.596</v>
      </c>
      <c r="N3204" s="161">
        <v>15</v>
      </c>
      <c r="O3204" s="156" t="str">
        <f t="shared" si="50"/>
        <v>WFMBK00026-3</v>
      </c>
    </row>
    <row r="3205" spans="1:15" ht="34.799999999999997">
      <c r="A3205" s="157" t="s">
        <v>9306</v>
      </c>
      <c r="B3205" s="157" t="s">
        <v>9307</v>
      </c>
      <c r="C3205" s="158"/>
      <c r="D3205" s="157" t="s">
        <v>29</v>
      </c>
      <c r="E3205" s="163" t="s">
        <v>4766</v>
      </c>
      <c r="F3205" s="160" t="s">
        <v>4764</v>
      </c>
      <c r="G3205" s="160" t="s">
        <v>4767</v>
      </c>
      <c r="H3205" s="161">
        <v>25</v>
      </c>
      <c r="I3205" s="162">
        <v>18</v>
      </c>
      <c r="J3205" s="161">
        <v>29.5</v>
      </c>
      <c r="K3205" s="162">
        <v>22</v>
      </c>
      <c r="L3205" s="161">
        <v>6.49</v>
      </c>
      <c r="M3205" s="161">
        <v>31.490000000000002</v>
      </c>
      <c r="N3205" s="161">
        <v>37</v>
      </c>
      <c r="O3205" s="156" t="str">
        <f t="shared" si="50"/>
        <v>WFMBK00026-4</v>
      </c>
    </row>
    <row r="3206" spans="1:15" ht="34.799999999999997">
      <c r="A3206" s="157" t="s">
        <v>9308</v>
      </c>
      <c r="B3206" s="157" t="s">
        <v>9309</v>
      </c>
      <c r="C3206" s="158"/>
      <c r="D3206" s="157" t="s">
        <v>4634</v>
      </c>
      <c r="E3206" s="163" t="s">
        <v>4770</v>
      </c>
      <c r="F3206" s="160" t="s">
        <v>5654</v>
      </c>
      <c r="G3206" s="160" t="s">
        <v>4767</v>
      </c>
      <c r="H3206" s="161">
        <v>5625</v>
      </c>
      <c r="I3206" s="162">
        <v>18</v>
      </c>
      <c r="J3206" s="161">
        <v>6638</v>
      </c>
      <c r="K3206" s="162">
        <v>18</v>
      </c>
      <c r="L3206" s="161">
        <v>1195</v>
      </c>
      <c r="M3206" s="161">
        <v>6820</v>
      </c>
      <c r="N3206" s="161">
        <v>8047</v>
      </c>
      <c r="O3206" s="156" t="str">
        <f t="shared" si="50"/>
        <v>WFMBK00027</v>
      </c>
    </row>
    <row r="3207" spans="1:15" ht="34.799999999999997">
      <c r="A3207" s="157" t="s">
        <v>9310</v>
      </c>
      <c r="B3207" s="157" t="s">
        <v>9311</v>
      </c>
      <c r="C3207" s="158"/>
      <c r="D3207" s="157" t="s">
        <v>4634</v>
      </c>
      <c r="E3207" s="163" t="s">
        <v>4770</v>
      </c>
      <c r="F3207" s="160" t="s">
        <v>4764</v>
      </c>
      <c r="G3207" s="160" t="s">
        <v>4767</v>
      </c>
      <c r="H3207" s="161">
        <v>140</v>
      </c>
      <c r="I3207" s="162">
        <v>18</v>
      </c>
      <c r="J3207" s="161">
        <v>165.2</v>
      </c>
      <c r="K3207" s="162">
        <v>22</v>
      </c>
      <c r="L3207" s="161">
        <v>36.344000000000001</v>
      </c>
      <c r="M3207" s="161">
        <v>176.34399999999999</v>
      </c>
      <c r="N3207" s="161">
        <v>208</v>
      </c>
      <c r="O3207" s="156" t="str">
        <f t="shared" si="50"/>
        <v>WFMBK00028</v>
      </c>
    </row>
    <row r="3208" spans="1:15" ht="34.799999999999997">
      <c r="A3208" s="157" t="s">
        <v>9312</v>
      </c>
      <c r="B3208" s="157" t="s">
        <v>9313</v>
      </c>
      <c r="C3208" s="158"/>
      <c r="D3208" s="157" t="s">
        <v>29</v>
      </c>
      <c r="E3208" s="163" t="s">
        <v>4766</v>
      </c>
      <c r="F3208" s="160" t="s">
        <v>5654</v>
      </c>
      <c r="G3208" s="160" t="s">
        <v>4767</v>
      </c>
      <c r="H3208" s="161">
        <v>5175</v>
      </c>
      <c r="I3208" s="162">
        <v>18</v>
      </c>
      <c r="J3208" s="161">
        <v>6107</v>
      </c>
      <c r="K3208" s="162">
        <v>18</v>
      </c>
      <c r="L3208" s="161">
        <v>1099</v>
      </c>
      <c r="M3208" s="161">
        <v>6274</v>
      </c>
      <c r="N3208" s="161">
        <v>7404</v>
      </c>
      <c r="O3208" s="156" t="str">
        <f t="shared" si="50"/>
        <v>WFMBK00031</v>
      </c>
    </row>
    <row r="3209" spans="1:15" ht="17.399999999999999">
      <c r="A3209" s="157" t="s">
        <v>9314</v>
      </c>
      <c r="B3209" s="157" t="s">
        <v>9315</v>
      </c>
      <c r="C3209" s="158"/>
      <c r="D3209" s="158"/>
      <c r="E3209" s="159"/>
      <c r="F3209" s="160" t="s">
        <v>4828</v>
      </c>
      <c r="G3209" s="160" t="s">
        <v>4767</v>
      </c>
      <c r="H3209" s="161">
        <v>3370</v>
      </c>
      <c r="I3209" s="162">
        <v>18</v>
      </c>
      <c r="J3209" s="161">
        <v>3977</v>
      </c>
      <c r="K3209" s="162">
        <v>22</v>
      </c>
      <c r="L3209" s="161">
        <v>874.85199999999998</v>
      </c>
      <c r="M3209" s="161">
        <v>4245</v>
      </c>
      <c r="N3209" s="161">
        <v>5009</v>
      </c>
      <c r="O3209" s="156" t="str">
        <f t="shared" si="50"/>
        <v>WFMYL00010</v>
      </c>
    </row>
    <row r="3210" spans="1:15" ht="17.399999999999999">
      <c r="A3210" s="157" t="s">
        <v>9316</v>
      </c>
      <c r="B3210" s="157" t="s">
        <v>9317</v>
      </c>
      <c r="C3210" s="158"/>
      <c r="D3210" s="158"/>
      <c r="E3210" s="159"/>
      <c r="F3210" s="160" t="s">
        <v>4764</v>
      </c>
      <c r="G3210" s="160" t="s">
        <v>4765</v>
      </c>
      <c r="H3210" s="161">
        <v>25</v>
      </c>
      <c r="I3210" s="162">
        <v>18</v>
      </c>
      <c r="J3210" s="161">
        <v>29.5</v>
      </c>
      <c r="K3210" s="162">
        <v>22</v>
      </c>
      <c r="L3210" s="161">
        <v>6.49</v>
      </c>
      <c r="M3210" s="161">
        <v>31.490000000000002</v>
      </c>
      <c r="N3210" s="161">
        <v>37</v>
      </c>
      <c r="O3210" s="156" t="str">
        <f t="shared" si="50"/>
        <v>WFSZP00001</v>
      </c>
    </row>
    <row r="3211" spans="1:15" ht="17.399999999999999">
      <c r="A3211" s="157" t="s">
        <v>9318</v>
      </c>
      <c r="B3211" s="157" t="s">
        <v>9319</v>
      </c>
      <c r="C3211" s="158"/>
      <c r="D3211" s="158"/>
      <c r="E3211" s="159"/>
      <c r="F3211" s="160" t="s">
        <v>4764</v>
      </c>
      <c r="G3211" s="160" t="s">
        <v>4765</v>
      </c>
      <c r="H3211" s="161">
        <v>130</v>
      </c>
      <c r="I3211" s="162">
        <v>18</v>
      </c>
      <c r="J3211" s="161">
        <v>153.4</v>
      </c>
      <c r="K3211" s="162">
        <v>22</v>
      </c>
      <c r="L3211" s="161">
        <v>33.748000000000005</v>
      </c>
      <c r="M3211" s="161">
        <v>163.74799999999999</v>
      </c>
      <c r="N3211" s="161">
        <v>193</v>
      </c>
      <c r="O3211" s="156" t="str">
        <f t="shared" si="50"/>
        <v>WFTBK00015</v>
      </c>
    </row>
    <row r="3212" spans="1:15" ht="17.399999999999999">
      <c r="A3212" s="157" t="s">
        <v>9320</v>
      </c>
      <c r="B3212" s="157" t="s">
        <v>9321</v>
      </c>
      <c r="C3212" s="158"/>
      <c r="D3212" s="158"/>
      <c r="E3212" s="159"/>
      <c r="F3212" s="160" t="s">
        <v>4764</v>
      </c>
      <c r="G3212" s="160" t="s">
        <v>4767</v>
      </c>
      <c r="H3212" s="161">
        <v>20</v>
      </c>
      <c r="I3212" s="162">
        <v>18</v>
      </c>
      <c r="J3212" s="161">
        <v>23.599999999999998</v>
      </c>
      <c r="K3212" s="162">
        <v>22</v>
      </c>
      <c r="L3212" s="161">
        <v>5.1919999999999993</v>
      </c>
      <c r="M3212" s="161">
        <v>25.192</v>
      </c>
      <c r="N3212" s="161">
        <v>30</v>
      </c>
      <c r="O3212" s="156" t="str">
        <f t="shared" si="50"/>
        <v>WFTBK00059</v>
      </c>
    </row>
    <row r="3213" spans="1:15" ht="17.399999999999999">
      <c r="A3213" s="157" t="s">
        <v>9322</v>
      </c>
      <c r="B3213" s="157" t="s">
        <v>9323</v>
      </c>
      <c r="C3213" s="158"/>
      <c r="D3213" s="158"/>
      <c r="E3213" s="159"/>
      <c r="F3213" s="160" t="s">
        <v>4764</v>
      </c>
      <c r="G3213" s="160" t="s">
        <v>4767</v>
      </c>
      <c r="H3213" s="161">
        <v>230</v>
      </c>
      <c r="I3213" s="162">
        <v>18</v>
      </c>
      <c r="J3213" s="161">
        <v>271.39999999999998</v>
      </c>
      <c r="K3213" s="162">
        <v>22</v>
      </c>
      <c r="L3213" s="161">
        <v>59.707999999999998</v>
      </c>
      <c r="M3213" s="161">
        <v>289.70799999999997</v>
      </c>
      <c r="N3213" s="161">
        <v>342</v>
      </c>
      <c r="O3213" s="156" t="str">
        <f t="shared" si="50"/>
        <v>WFTBK00060</v>
      </c>
    </row>
    <row r="3214" spans="1:15" ht="34.799999999999997">
      <c r="A3214" s="157" t="s">
        <v>9324</v>
      </c>
      <c r="B3214" s="157" t="s">
        <v>9325</v>
      </c>
      <c r="C3214" s="158"/>
      <c r="D3214" s="157" t="s">
        <v>29</v>
      </c>
      <c r="E3214" s="163" t="s">
        <v>4766</v>
      </c>
      <c r="F3214" s="160" t="s">
        <v>4764</v>
      </c>
      <c r="G3214" s="160" t="s">
        <v>4765</v>
      </c>
      <c r="H3214" s="161">
        <v>30</v>
      </c>
      <c r="I3214" s="162">
        <v>18</v>
      </c>
      <c r="J3214" s="161">
        <v>35.4</v>
      </c>
      <c r="K3214" s="162">
        <v>22</v>
      </c>
      <c r="L3214" s="161">
        <v>7.7879999999999994</v>
      </c>
      <c r="M3214" s="161">
        <v>37.787999999999997</v>
      </c>
      <c r="N3214" s="161">
        <v>45</v>
      </c>
      <c r="O3214" s="156" t="str">
        <f t="shared" si="50"/>
        <v>WFTSF00001</v>
      </c>
    </row>
    <row r="3215" spans="1:15" ht="17.399999999999999">
      <c r="A3215" s="157" t="s">
        <v>9326</v>
      </c>
      <c r="B3215" s="157" t="s">
        <v>9327</v>
      </c>
      <c r="C3215" s="158"/>
      <c r="D3215" s="158"/>
      <c r="E3215" s="159"/>
      <c r="F3215" s="160" t="s">
        <v>4764</v>
      </c>
      <c r="G3215" s="160" t="s">
        <v>4767</v>
      </c>
      <c r="H3215" s="161">
        <v>85</v>
      </c>
      <c r="I3215" s="162">
        <v>18</v>
      </c>
      <c r="J3215" s="161">
        <v>100.3</v>
      </c>
      <c r="K3215" s="162">
        <v>22</v>
      </c>
      <c r="L3215" s="161">
        <v>22.065999999999999</v>
      </c>
      <c r="M3215" s="161">
        <v>107.066</v>
      </c>
      <c r="N3215" s="161">
        <v>126</v>
      </c>
      <c r="O3215" s="156" t="str">
        <f t="shared" si="50"/>
        <v>WFTSF00054</v>
      </c>
    </row>
    <row r="3216" spans="1:15" ht="17.399999999999999">
      <c r="A3216" s="157" t="s">
        <v>9328</v>
      </c>
      <c r="B3216" s="157" t="s">
        <v>9329</v>
      </c>
      <c r="C3216" s="158"/>
      <c r="D3216" s="158"/>
      <c r="E3216" s="159"/>
      <c r="F3216" s="160" t="s">
        <v>4764</v>
      </c>
      <c r="G3216" s="160" t="s">
        <v>4767</v>
      </c>
      <c r="H3216" s="161">
        <v>195</v>
      </c>
      <c r="I3216" s="162">
        <v>18</v>
      </c>
      <c r="J3216" s="161">
        <v>230.1</v>
      </c>
      <c r="K3216" s="162">
        <v>22</v>
      </c>
      <c r="L3216" s="161">
        <v>50.622</v>
      </c>
      <c r="M3216" s="161">
        <v>245.62200000000001</v>
      </c>
      <c r="N3216" s="161">
        <v>290</v>
      </c>
      <c r="O3216" s="156" t="str">
        <f t="shared" si="50"/>
        <v>WFTWT00052</v>
      </c>
    </row>
    <row r="3217" spans="1:15" ht="17.399999999999999">
      <c r="A3217" s="157" t="s">
        <v>9330</v>
      </c>
      <c r="B3217" s="157" t="s">
        <v>9331</v>
      </c>
      <c r="C3217" s="158"/>
      <c r="D3217" s="158"/>
      <c r="E3217" s="159"/>
      <c r="F3217" s="160" t="s">
        <v>4764</v>
      </c>
      <c r="G3217" s="160" t="s">
        <v>4767</v>
      </c>
      <c r="H3217" s="161">
        <v>15</v>
      </c>
      <c r="I3217" s="162">
        <v>18</v>
      </c>
      <c r="J3217" s="161">
        <v>17.7</v>
      </c>
      <c r="K3217" s="162">
        <v>22</v>
      </c>
      <c r="L3217" s="161">
        <v>3.8939999999999997</v>
      </c>
      <c r="M3217" s="161">
        <v>18.893999999999998</v>
      </c>
      <c r="N3217" s="161">
        <v>22</v>
      </c>
      <c r="O3217" s="156" t="str">
        <f t="shared" si="50"/>
        <v>WFTWT00055</v>
      </c>
    </row>
    <row r="3218" spans="1:15" ht="17.399999999999999">
      <c r="A3218" s="157" t="s">
        <v>9332</v>
      </c>
      <c r="B3218" s="157" t="s">
        <v>9333</v>
      </c>
      <c r="C3218" s="158"/>
      <c r="D3218" s="158"/>
      <c r="E3218" s="159"/>
      <c r="F3218" s="160" t="s">
        <v>4828</v>
      </c>
      <c r="G3218" s="160" t="s">
        <v>4767</v>
      </c>
      <c r="H3218" s="161">
        <v>3450</v>
      </c>
      <c r="I3218" s="162">
        <v>18</v>
      </c>
      <c r="J3218" s="161">
        <v>4071</v>
      </c>
      <c r="K3218" s="162">
        <v>22</v>
      </c>
      <c r="L3218" s="161">
        <v>895.62</v>
      </c>
      <c r="M3218" s="161">
        <v>4346</v>
      </c>
      <c r="N3218" s="161">
        <v>5128</v>
      </c>
      <c r="O3218" s="156" t="str">
        <f t="shared" si="50"/>
        <v>WFTWT00069</v>
      </c>
    </row>
    <row r="3219" spans="1:15" ht="17.399999999999999">
      <c r="A3219" s="157" t="s">
        <v>9334</v>
      </c>
      <c r="B3219" s="157" t="s">
        <v>9335</v>
      </c>
      <c r="C3219" s="158"/>
      <c r="D3219" s="158"/>
      <c r="E3219" s="159"/>
      <c r="F3219" s="160" t="s">
        <v>4828</v>
      </c>
      <c r="G3219" s="160" t="s">
        <v>4765</v>
      </c>
      <c r="H3219" s="161">
        <v>380</v>
      </c>
      <c r="I3219" s="162">
        <v>18</v>
      </c>
      <c r="J3219" s="161">
        <v>448.4</v>
      </c>
      <c r="K3219" s="162">
        <v>22</v>
      </c>
      <c r="L3219" s="161">
        <v>98.647999999999996</v>
      </c>
      <c r="M3219" s="161">
        <v>478.64800000000002</v>
      </c>
      <c r="N3219" s="161">
        <v>565</v>
      </c>
      <c r="O3219" s="156" t="str">
        <f t="shared" si="50"/>
        <v>WHABK00001</v>
      </c>
    </row>
    <row r="3220" spans="1:15" ht="34.799999999999997">
      <c r="A3220" s="157" t="s">
        <v>9336</v>
      </c>
      <c r="B3220" s="157" t="s">
        <v>9337</v>
      </c>
      <c r="C3220" s="158"/>
      <c r="D3220" s="157" t="s">
        <v>29</v>
      </c>
      <c r="E3220" s="163" t="s">
        <v>4766</v>
      </c>
      <c r="F3220" s="160" t="s">
        <v>4764</v>
      </c>
      <c r="G3220" s="160" t="s">
        <v>4767</v>
      </c>
      <c r="H3220" s="161">
        <v>335</v>
      </c>
      <c r="I3220" s="162">
        <v>5</v>
      </c>
      <c r="J3220" s="161">
        <v>351.75</v>
      </c>
      <c r="K3220" s="162">
        <v>22</v>
      </c>
      <c r="L3220" s="161">
        <v>77.385000000000005</v>
      </c>
      <c r="M3220" s="161">
        <v>412.38499999999999</v>
      </c>
      <c r="N3220" s="161">
        <v>433</v>
      </c>
      <c r="O3220" s="156" t="str">
        <f t="shared" si="50"/>
        <v>WHBBK00001</v>
      </c>
    </row>
    <row r="3221" spans="1:15" ht="17.399999999999999">
      <c r="A3221" s="157" t="s">
        <v>9338</v>
      </c>
      <c r="B3221" s="157" t="s">
        <v>9339</v>
      </c>
      <c r="C3221" s="158"/>
      <c r="D3221" s="158"/>
      <c r="E3221" s="159"/>
      <c r="F3221" s="160" t="s">
        <v>4764</v>
      </c>
      <c r="G3221" s="160" t="s">
        <v>4765</v>
      </c>
      <c r="H3221" s="161">
        <v>275</v>
      </c>
      <c r="I3221" s="162">
        <v>18</v>
      </c>
      <c r="J3221" s="161">
        <v>324.5</v>
      </c>
      <c r="K3221" s="162">
        <v>22</v>
      </c>
      <c r="L3221" s="161">
        <v>71.39</v>
      </c>
      <c r="M3221" s="161">
        <v>346.39</v>
      </c>
      <c r="N3221" s="161">
        <v>409</v>
      </c>
      <c r="O3221" s="156" t="str">
        <f t="shared" si="50"/>
        <v>WHBBK00011</v>
      </c>
    </row>
    <row r="3222" spans="1:15" ht="17.399999999999999">
      <c r="A3222" s="157" t="s">
        <v>9340</v>
      </c>
      <c r="B3222" s="157" t="s">
        <v>9341</v>
      </c>
      <c r="C3222" s="158"/>
      <c r="D3222" s="158"/>
      <c r="E3222" s="159"/>
      <c r="F3222" s="160" t="s">
        <v>4764</v>
      </c>
      <c r="G3222" s="160" t="s">
        <v>4767</v>
      </c>
      <c r="H3222" s="161">
        <v>315</v>
      </c>
      <c r="I3222" s="162">
        <v>18</v>
      </c>
      <c r="J3222" s="161">
        <v>371.7</v>
      </c>
      <c r="K3222" s="162">
        <v>22</v>
      </c>
      <c r="L3222" s="161">
        <v>81.774000000000001</v>
      </c>
      <c r="M3222" s="161">
        <v>396.774</v>
      </c>
      <c r="N3222" s="161">
        <v>468</v>
      </c>
      <c r="O3222" s="156" t="str">
        <f t="shared" si="50"/>
        <v>WHBSF00014</v>
      </c>
    </row>
    <row r="3223" spans="1:15" ht="17.399999999999999">
      <c r="A3223" s="157" t="s">
        <v>9342</v>
      </c>
      <c r="B3223" s="157" t="s">
        <v>9343</v>
      </c>
      <c r="C3223" s="158"/>
      <c r="D3223" s="158"/>
      <c r="E3223" s="159"/>
      <c r="F3223" s="160" t="s">
        <v>4828</v>
      </c>
      <c r="G3223" s="160" t="s">
        <v>4767</v>
      </c>
      <c r="H3223" s="161">
        <v>470</v>
      </c>
      <c r="I3223" s="162">
        <v>18</v>
      </c>
      <c r="J3223" s="161">
        <v>554.6</v>
      </c>
      <c r="K3223" s="162">
        <v>22</v>
      </c>
      <c r="L3223" s="161">
        <v>122.012</v>
      </c>
      <c r="M3223" s="161">
        <v>592.01199999999994</v>
      </c>
      <c r="N3223" s="161">
        <v>699</v>
      </c>
      <c r="O3223" s="156" t="str">
        <f t="shared" si="50"/>
        <v>WHBWT00013</v>
      </c>
    </row>
    <row r="3224" spans="1:15" ht="34.799999999999997">
      <c r="A3224" s="157" t="s">
        <v>9344</v>
      </c>
      <c r="B3224" s="157" t="s">
        <v>9345</v>
      </c>
      <c r="C3224" s="158"/>
      <c r="D3224" s="157" t="s">
        <v>29</v>
      </c>
      <c r="E3224" s="163" t="s">
        <v>4766</v>
      </c>
      <c r="F3224" s="160" t="s">
        <v>4828</v>
      </c>
      <c r="G3224" s="160" t="s">
        <v>4765</v>
      </c>
      <c r="H3224" s="161">
        <v>1515</v>
      </c>
      <c r="I3224" s="162">
        <v>18</v>
      </c>
      <c r="J3224" s="161">
        <v>1788</v>
      </c>
      <c r="K3224" s="162">
        <v>22</v>
      </c>
      <c r="L3224" s="161">
        <v>393.29399999999998</v>
      </c>
      <c r="M3224" s="161">
        <v>1908</v>
      </c>
      <c r="N3224" s="161">
        <v>2252</v>
      </c>
      <c r="O3224" s="156" t="str">
        <f t="shared" si="50"/>
        <v>WICMC00001</v>
      </c>
    </row>
    <row r="3225" spans="1:15" ht="34.799999999999997">
      <c r="A3225" s="157" t="s">
        <v>9346</v>
      </c>
      <c r="B3225" s="157" t="s">
        <v>9347</v>
      </c>
      <c r="C3225" s="158"/>
      <c r="D3225" s="157" t="s">
        <v>29</v>
      </c>
      <c r="E3225" s="163" t="s">
        <v>4766</v>
      </c>
      <c r="F3225" s="160" t="s">
        <v>4828</v>
      </c>
      <c r="G3225" s="160" t="s">
        <v>4765</v>
      </c>
      <c r="H3225" s="161">
        <v>965</v>
      </c>
      <c r="I3225" s="162">
        <v>18</v>
      </c>
      <c r="J3225" s="161">
        <v>1139</v>
      </c>
      <c r="K3225" s="162">
        <v>22</v>
      </c>
      <c r="L3225" s="161">
        <v>250.51400000000001</v>
      </c>
      <c r="M3225" s="161">
        <v>1216</v>
      </c>
      <c r="N3225" s="161">
        <v>1434</v>
      </c>
      <c r="O3225" s="156" t="str">
        <f t="shared" si="50"/>
        <v>WICMC00002</v>
      </c>
    </row>
    <row r="3226" spans="1:15" ht="17.399999999999999">
      <c r="A3226" s="157" t="s">
        <v>9348</v>
      </c>
      <c r="B3226" s="157" t="s">
        <v>9349</v>
      </c>
      <c r="C3226" s="158"/>
      <c r="D3226" s="158"/>
      <c r="E3226" s="159"/>
      <c r="F3226" s="160" t="s">
        <v>4828</v>
      </c>
      <c r="G3226" s="160" t="s">
        <v>4767</v>
      </c>
      <c r="H3226" s="161">
        <v>2050</v>
      </c>
      <c r="I3226" s="162">
        <v>18</v>
      </c>
      <c r="J3226" s="161">
        <v>2419</v>
      </c>
      <c r="K3226" s="162">
        <v>22</v>
      </c>
      <c r="L3226" s="161">
        <v>532.17999999999995</v>
      </c>
      <c r="M3226" s="161">
        <v>2582</v>
      </c>
      <c r="N3226" s="161">
        <v>3047</v>
      </c>
      <c r="O3226" s="156" t="str">
        <f t="shared" si="50"/>
        <v>WICMC00005</v>
      </c>
    </row>
    <row r="3227" spans="1:15" ht="17.399999999999999">
      <c r="A3227" s="157" t="s">
        <v>9350</v>
      </c>
      <c r="B3227" s="157" t="s">
        <v>9351</v>
      </c>
      <c r="C3227" s="158"/>
      <c r="D3227" s="158"/>
      <c r="E3227" s="159"/>
      <c r="F3227" s="160" t="s">
        <v>4828</v>
      </c>
      <c r="G3227" s="160" t="s">
        <v>4767</v>
      </c>
      <c r="H3227" s="161">
        <v>1080</v>
      </c>
      <c r="I3227" s="162">
        <v>28</v>
      </c>
      <c r="J3227" s="161">
        <v>1382</v>
      </c>
      <c r="K3227" s="162">
        <v>22</v>
      </c>
      <c r="L3227" s="161">
        <v>304.12800000000004</v>
      </c>
      <c r="M3227" s="161">
        <v>1384</v>
      </c>
      <c r="N3227" s="161">
        <v>1772</v>
      </c>
      <c r="O3227" s="156" t="str">
        <f t="shared" si="50"/>
        <v>WICMC00007</v>
      </c>
    </row>
    <row r="3228" spans="1:15" ht="17.399999999999999">
      <c r="A3228" s="157" t="s">
        <v>9352</v>
      </c>
      <c r="B3228" s="157" t="s">
        <v>9353</v>
      </c>
      <c r="C3228" s="158"/>
      <c r="D3228" s="158"/>
      <c r="E3228" s="159"/>
      <c r="F3228" s="160" t="s">
        <v>4828</v>
      </c>
      <c r="G3228" s="160" t="s">
        <v>4767</v>
      </c>
      <c r="H3228" s="161">
        <v>3690</v>
      </c>
      <c r="I3228" s="162">
        <v>18</v>
      </c>
      <c r="J3228" s="161">
        <v>4354</v>
      </c>
      <c r="K3228" s="162">
        <v>22</v>
      </c>
      <c r="L3228" s="161">
        <v>957.92399999999998</v>
      </c>
      <c r="M3228" s="161">
        <v>4648</v>
      </c>
      <c r="N3228" s="161">
        <v>5485</v>
      </c>
      <c r="O3228" s="156" t="str">
        <f t="shared" si="50"/>
        <v>WICMC00009</v>
      </c>
    </row>
    <row r="3229" spans="1:15" ht="34.799999999999997">
      <c r="A3229" s="157" t="s">
        <v>2845</v>
      </c>
      <c r="B3229" s="157" t="s">
        <v>2846</v>
      </c>
      <c r="C3229" s="158"/>
      <c r="D3229" s="157" t="s">
        <v>27</v>
      </c>
      <c r="E3229" s="163" t="s">
        <v>4766</v>
      </c>
      <c r="F3229" s="160" t="s">
        <v>4828</v>
      </c>
      <c r="G3229" s="160" t="s">
        <v>4767</v>
      </c>
      <c r="H3229" s="161">
        <v>405</v>
      </c>
      <c r="I3229" s="162">
        <v>18</v>
      </c>
      <c r="J3229" s="161">
        <v>477.9</v>
      </c>
      <c r="K3229" s="162">
        <v>22</v>
      </c>
      <c r="L3229" s="161">
        <v>105.13799999999999</v>
      </c>
      <c r="M3229" s="161">
        <v>510.13799999999998</v>
      </c>
      <c r="N3229" s="161">
        <v>602</v>
      </c>
      <c r="O3229" s="156" t="str">
        <f t="shared" si="50"/>
        <v>WLTNA00001</v>
      </c>
    </row>
    <row r="3230" spans="1:15" ht="34.799999999999997">
      <c r="A3230" s="157" t="s">
        <v>2849</v>
      </c>
      <c r="B3230" s="157" t="s">
        <v>2850</v>
      </c>
      <c r="C3230" s="158"/>
      <c r="D3230" s="157" t="s">
        <v>27</v>
      </c>
      <c r="E3230" s="163" t="s">
        <v>4766</v>
      </c>
      <c r="F3230" s="160" t="s">
        <v>4828</v>
      </c>
      <c r="G3230" s="160" t="s">
        <v>4767</v>
      </c>
      <c r="H3230" s="161">
        <v>405</v>
      </c>
      <c r="I3230" s="162">
        <v>18</v>
      </c>
      <c r="J3230" s="161">
        <v>477.9</v>
      </c>
      <c r="K3230" s="162">
        <v>22</v>
      </c>
      <c r="L3230" s="161">
        <v>105.13799999999999</v>
      </c>
      <c r="M3230" s="161">
        <v>510.13799999999998</v>
      </c>
      <c r="N3230" s="161">
        <v>602</v>
      </c>
      <c r="O3230" s="156" t="str">
        <f t="shared" si="50"/>
        <v>WLTNA00002</v>
      </c>
    </row>
    <row r="3231" spans="1:15" ht="34.799999999999997">
      <c r="A3231" s="157" t="s">
        <v>3902</v>
      </c>
      <c r="B3231" s="157" t="s">
        <v>3903</v>
      </c>
      <c r="C3231" s="158"/>
      <c r="D3231" s="157" t="s">
        <v>29</v>
      </c>
      <c r="E3231" s="163" t="s">
        <v>4766</v>
      </c>
      <c r="F3231" s="160" t="s">
        <v>4828</v>
      </c>
      <c r="G3231" s="160" t="s">
        <v>4765</v>
      </c>
      <c r="H3231" s="161">
        <v>640</v>
      </c>
      <c r="I3231" s="162">
        <v>18</v>
      </c>
      <c r="J3231" s="161">
        <v>755.19999999999993</v>
      </c>
      <c r="K3231" s="162">
        <v>22</v>
      </c>
      <c r="L3231" s="161">
        <v>166.14399999999998</v>
      </c>
      <c r="M3231" s="161">
        <v>806.14400000000001</v>
      </c>
      <c r="N3231" s="161">
        <v>951</v>
      </c>
      <c r="O3231" s="156" t="str">
        <f t="shared" si="50"/>
        <v>WMTBK00001</v>
      </c>
    </row>
    <row r="3232" spans="1:15" ht="17.399999999999999">
      <c r="A3232" s="157" t="s">
        <v>9354</v>
      </c>
      <c r="B3232" s="157" t="s">
        <v>9355</v>
      </c>
      <c r="C3232" s="158"/>
      <c r="D3232" s="158"/>
      <c r="E3232" s="159"/>
      <c r="F3232" s="160" t="s">
        <v>5654</v>
      </c>
      <c r="G3232" s="160" t="s">
        <v>4767</v>
      </c>
      <c r="H3232" s="161">
        <v>5095</v>
      </c>
      <c r="I3232" s="162">
        <v>18</v>
      </c>
      <c r="J3232" s="161">
        <v>6012</v>
      </c>
      <c r="K3232" s="162">
        <v>18</v>
      </c>
      <c r="L3232" s="161">
        <v>1082</v>
      </c>
      <c r="M3232" s="161">
        <v>6177</v>
      </c>
      <c r="N3232" s="161">
        <v>7289</v>
      </c>
      <c r="O3232" s="156" t="str">
        <f t="shared" si="50"/>
        <v>WMTBK00002</v>
      </c>
    </row>
    <row r="3233" spans="1:15" ht="17.399999999999999">
      <c r="A3233" s="157" t="s">
        <v>9356</v>
      </c>
      <c r="B3233" s="157" t="s">
        <v>9357</v>
      </c>
      <c r="C3233" s="158"/>
      <c r="D3233" s="158"/>
      <c r="E3233" s="159"/>
      <c r="F3233" s="160" t="s">
        <v>4764</v>
      </c>
      <c r="G3233" s="160" t="s">
        <v>4767</v>
      </c>
      <c r="H3233" s="161">
        <v>205</v>
      </c>
      <c r="I3233" s="162">
        <v>18</v>
      </c>
      <c r="J3233" s="161">
        <v>241.89999999999998</v>
      </c>
      <c r="K3233" s="162">
        <v>22</v>
      </c>
      <c r="L3233" s="161">
        <v>53.217999999999996</v>
      </c>
      <c r="M3233" s="161">
        <v>258.21800000000002</v>
      </c>
      <c r="N3233" s="161">
        <v>305</v>
      </c>
      <c r="O3233" s="156" t="str">
        <f t="shared" si="50"/>
        <v>WPAMC00001</v>
      </c>
    </row>
    <row r="3234" spans="1:15" ht="17.399999999999999">
      <c r="A3234" s="157" t="s">
        <v>9358</v>
      </c>
      <c r="B3234" s="157" t="s">
        <v>9359</v>
      </c>
      <c r="C3234" s="158"/>
      <c r="D3234" s="158"/>
      <c r="E3234" s="159"/>
      <c r="F3234" s="160" t="s">
        <v>4764</v>
      </c>
      <c r="G3234" s="160" t="s">
        <v>4767</v>
      </c>
      <c r="H3234" s="161">
        <v>255</v>
      </c>
      <c r="I3234" s="162">
        <v>18</v>
      </c>
      <c r="J3234" s="161">
        <v>300.89999999999998</v>
      </c>
      <c r="K3234" s="162">
        <v>22</v>
      </c>
      <c r="L3234" s="161">
        <v>66.197999999999993</v>
      </c>
      <c r="M3234" s="161">
        <v>321.19799999999998</v>
      </c>
      <c r="N3234" s="161">
        <v>379</v>
      </c>
      <c r="O3234" s="156" t="str">
        <f t="shared" si="50"/>
        <v>WPAMC00002</v>
      </c>
    </row>
    <row r="3235" spans="1:15" ht="17.399999999999999">
      <c r="A3235" s="157" t="s">
        <v>9360</v>
      </c>
      <c r="B3235" s="157" t="s">
        <v>9361</v>
      </c>
      <c r="C3235" s="158"/>
      <c r="D3235" s="158"/>
      <c r="E3235" s="159"/>
      <c r="F3235" s="160" t="s">
        <v>4828</v>
      </c>
      <c r="G3235" s="160" t="s">
        <v>4767</v>
      </c>
      <c r="H3235" s="161">
        <v>1260</v>
      </c>
      <c r="I3235" s="162">
        <v>18</v>
      </c>
      <c r="J3235" s="161">
        <v>1487</v>
      </c>
      <c r="K3235" s="162">
        <v>22</v>
      </c>
      <c r="L3235" s="161">
        <v>327.096</v>
      </c>
      <c r="M3235" s="161">
        <v>1587</v>
      </c>
      <c r="N3235" s="161">
        <v>1873</v>
      </c>
      <c r="O3235" s="156" t="str">
        <f t="shared" si="50"/>
        <v>WPAMC00003</v>
      </c>
    </row>
    <row r="3236" spans="1:15" ht="17.399999999999999">
      <c r="A3236" s="157" t="s">
        <v>9362</v>
      </c>
      <c r="B3236" s="157" t="s">
        <v>9363</v>
      </c>
      <c r="C3236" s="158"/>
      <c r="D3236" s="158"/>
      <c r="E3236" s="159"/>
      <c r="F3236" s="160" t="s">
        <v>4828</v>
      </c>
      <c r="G3236" s="160" t="s">
        <v>4767</v>
      </c>
      <c r="H3236" s="161">
        <v>480</v>
      </c>
      <c r="I3236" s="162">
        <v>18</v>
      </c>
      <c r="J3236" s="161">
        <v>566.4</v>
      </c>
      <c r="K3236" s="162">
        <v>22</v>
      </c>
      <c r="L3236" s="161">
        <v>124.60799999999999</v>
      </c>
      <c r="M3236" s="161">
        <v>604.60799999999995</v>
      </c>
      <c r="N3236" s="161">
        <v>713</v>
      </c>
      <c r="O3236" s="156" t="str">
        <f t="shared" si="50"/>
        <v>WPAMC00004</v>
      </c>
    </row>
    <row r="3237" spans="1:15" ht="17.399999999999999">
      <c r="A3237" s="157" t="s">
        <v>9364</v>
      </c>
      <c r="B3237" s="157" t="s">
        <v>9365</v>
      </c>
      <c r="C3237" s="158"/>
      <c r="D3237" s="158"/>
      <c r="E3237" s="159"/>
      <c r="F3237" s="160" t="s">
        <v>4764</v>
      </c>
      <c r="G3237" s="160" t="s">
        <v>4767</v>
      </c>
      <c r="H3237" s="161">
        <v>100</v>
      </c>
      <c r="I3237" s="162">
        <v>18</v>
      </c>
      <c r="J3237" s="161">
        <v>118</v>
      </c>
      <c r="K3237" s="162">
        <v>22</v>
      </c>
      <c r="L3237" s="161">
        <v>25.96</v>
      </c>
      <c r="M3237" s="161">
        <v>125.96000000000001</v>
      </c>
      <c r="N3237" s="161">
        <v>149</v>
      </c>
      <c r="O3237" s="156" t="str">
        <f t="shared" si="50"/>
        <v>WPAMC00005</v>
      </c>
    </row>
    <row r="3238" spans="1:15" ht="34.799999999999997">
      <c r="A3238" s="157" t="s">
        <v>9366</v>
      </c>
      <c r="B3238" s="157" t="s">
        <v>9367</v>
      </c>
      <c r="C3238" s="158"/>
      <c r="D3238" s="157" t="s">
        <v>29</v>
      </c>
      <c r="E3238" s="163" t="s">
        <v>4766</v>
      </c>
      <c r="F3238" s="160" t="s">
        <v>4764</v>
      </c>
      <c r="G3238" s="160" t="s">
        <v>4767</v>
      </c>
      <c r="H3238" s="161">
        <v>70</v>
      </c>
      <c r="I3238" s="162">
        <v>28</v>
      </c>
      <c r="J3238" s="161">
        <v>89.600000000000009</v>
      </c>
      <c r="K3238" s="162">
        <v>22</v>
      </c>
      <c r="L3238" s="161">
        <v>19.712000000000003</v>
      </c>
      <c r="M3238" s="161">
        <v>89.712000000000003</v>
      </c>
      <c r="N3238" s="161">
        <v>115</v>
      </c>
      <c r="O3238" s="156" t="str">
        <f t="shared" si="50"/>
        <v>WPLBK00003</v>
      </c>
    </row>
    <row r="3239" spans="1:15" ht="34.799999999999997">
      <c r="A3239" s="157" t="s">
        <v>9368</v>
      </c>
      <c r="B3239" s="157" t="s">
        <v>9369</v>
      </c>
      <c r="C3239" s="158"/>
      <c r="D3239" s="157" t="s">
        <v>29</v>
      </c>
      <c r="E3239" s="163" t="s">
        <v>4766</v>
      </c>
      <c r="F3239" s="160" t="s">
        <v>4764</v>
      </c>
      <c r="G3239" s="160" t="s">
        <v>4767</v>
      </c>
      <c r="H3239" s="161">
        <v>150</v>
      </c>
      <c r="I3239" s="162">
        <v>28</v>
      </c>
      <c r="J3239" s="161">
        <v>192</v>
      </c>
      <c r="K3239" s="162">
        <v>22</v>
      </c>
      <c r="L3239" s="161">
        <v>42.24</v>
      </c>
      <c r="M3239" s="161">
        <v>192.24</v>
      </c>
      <c r="N3239" s="161">
        <v>246</v>
      </c>
      <c r="O3239" s="156" t="str">
        <f t="shared" si="50"/>
        <v>WPLBK00004</v>
      </c>
    </row>
    <row r="3240" spans="1:15" ht="34.799999999999997">
      <c r="A3240" s="157" t="s">
        <v>9370</v>
      </c>
      <c r="B3240" s="157" t="s">
        <v>9371</v>
      </c>
      <c r="C3240" s="158"/>
      <c r="D3240" s="157" t="s">
        <v>29</v>
      </c>
      <c r="E3240" s="163" t="s">
        <v>4766</v>
      </c>
      <c r="F3240" s="160" t="s">
        <v>4764</v>
      </c>
      <c r="G3240" s="160" t="s">
        <v>4767</v>
      </c>
      <c r="H3240" s="161">
        <v>55</v>
      </c>
      <c r="I3240" s="162">
        <v>28</v>
      </c>
      <c r="J3240" s="161">
        <v>70.400000000000006</v>
      </c>
      <c r="K3240" s="162">
        <v>22</v>
      </c>
      <c r="L3240" s="161">
        <v>15.488000000000001</v>
      </c>
      <c r="M3240" s="161">
        <v>70.488</v>
      </c>
      <c r="N3240" s="161">
        <v>90</v>
      </c>
      <c r="O3240" s="156" t="str">
        <f t="shared" si="50"/>
        <v>WPLBK00005</v>
      </c>
    </row>
    <row r="3241" spans="1:15" ht="34.799999999999997">
      <c r="A3241" s="157" t="s">
        <v>9372</v>
      </c>
      <c r="B3241" s="157" t="s">
        <v>9373</v>
      </c>
      <c r="C3241" s="158"/>
      <c r="D3241" s="157" t="s">
        <v>29</v>
      </c>
      <c r="E3241" s="163" t="s">
        <v>4766</v>
      </c>
      <c r="F3241" s="160" t="s">
        <v>4764</v>
      </c>
      <c r="G3241" s="160" t="s">
        <v>4767</v>
      </c>
      <c r="H3241" s="161">
        <v>60</v>
      </c>
      <c r="I3241" s="162">
        <v>28</v>
      </c>
      <c r="J3241" s="161">
        <v>76.8</v>
      </c>
      <c r="K3241" s="162">
        <v>22</v>
      </c>
      <c r="L3241" s="161">
        <v>16.896000000000001</v>
      </c>
      <c r="M3241" s="161">
        <v>76.896000000000001</v>
      </c>
      <c r="N3241" s="161">
        <v>98</v>
      </c>
      <c r="O3241" s="156" t="str">
        <f t="shared" si="50"/>
        <v>WPLBK00006</v>
      </c>
    </row>
    <row r="3242" spans="1:15" ht="34.799999999999997">
      <c r="A3242" s="157" t="s">
        <v>9374</v>
      </c>
      <c r="B3242" s="157" t="s">
        <v>9375</v>
      </c>
      <c r="C3242" s="158"/>
      <c r="D3242" s="157" t="s">
        <v>29</v>
      </c>
      <c r="E3242" s="163" t="s">
        <v>4766</v>
      </c>
      <c r="F3242" s="160" t="s">
        <v>4764</v>
      </c>
      <c r="G3242" s="160" t="s">
        <v>4767</v>
      </c>
      <c r="H3242" s="161">
        <v>90</v>
      </c>
      <c r="I3242" s="162">
        <v>28</v>
      </c>
      <c r="J3242" s="161">
        <v>115.2</v>
      </c>
      <c r="K3242" s="162">
        <v>22</v>
      </c>
      <c r="L3242" s="161">
        <v>25.344000000000001</v>
      </c>
      <c r="M3242" s="161">
        <v>115.34399999999999</v>
      </c>
      <c r="N3242" s="161">
        <v>148</v>
      </c>
      <c r="O3242" s="156" t="str">
        <f t="shared" si="50"/>
        <v>WPLBK00007</v>
      </c>
    </row>
    <row r="3243" spans="1:15" ht="34.799999999999997">
      <c r="A3243" s="157" t="s">
        <v>9376</v>
      </c>
      <c r="B3243" s="157" t="s">
        <v>9377</v>
      </c>
      <c r="C3243" s="158"/>
      <c r="D3243" s="157" t="s">
        <v>29</v>
      </c>
      <c r="E3243" s="163" t="s">
        <v>4766</v>
      </c>
      <c r="F3243" s="160" t="s">
        <v>4764</v>
      </c>
      <c r="G3243" s="160" t="s">
        <v>4767</v>
      </c>
      <c r="H3243" s="161">
        <v>55</v>
      </c>
      <c r="I3243" s="162">
        <v>28</v>
      </c>
      <c r="J3243" s="161">
        <v>70.400000000000006</v>
      </c>
      <c r="K3243" s="162">
        <v>22</v>
      </c>
      <c r="L3243" s="161">
        <v>15.488000000000001</v>
      </c>
      <c r="M3243" s="161">
        <v>70.488</v>
      </c>
      <c r="N3243" s="161">
        <v>90</v>
      </c>
      <c r="O3243" s="156" t="str">
        <f t="shared" si="50"/>
        <v>WPLBK00008</v>
      </c>
    </row>
    <row r="3244" spans="1:15" ht="34.799999999999997">
      <c r="A3244" s="157" t="s">
        <v>9378</v>
      </c>
      <c r="B3244" s="157" t="s">
        <v>9379</v>
      </c>
      <c r="C3244" s="158"/>
      <c r="D3244" s="157" t="s">
        <v>29</v>
      </c>
      <c r="E3244" s="163" t="s">
        <v>4766</v>
      </c>
      <c r="F3244" s="160" t="s">
        <v>4764</v>
      </c>
      <c r="G3244" s="160" t="s">
        <v>4767</v>
      </c>
      <c r="H3244" s="161">
        <v>55</v>
      </c>
      <c r="I3244" s="162">
        <v>28</v>
      </c>
      <c r="J3244" s="161">
        <v>70.400000000000006</v>
      </c>
      <c r="K3244" s="162">
        <v>22</v>
      </c>
      <c r="L3244" s="161">
        <v>15.488000000000001</v>
      </c>
      <c r="M3244" s="161">
        <v>70.488</v>
      </c>
      <c r="N3244" s="161">
        <v>90</v>
      </c>
      <c r="O3244" s="156" t="str">
        <f t="shared" si="50"/>
        <v>WPLBK00009</v>
      </c>
    </row>
    <row r="3245" spans="1:15" ht="34.799999999999997">
      <c r="A3245" s="157" t="s">
        <v>9380</v>
      </c>
      <c r="B3245" s="157" t="s">
        <v>9381</v>
      </c>
      <c r="C3245" s="158"/>
      <c r="D3245" s="157" t="s">
        <v>29</v>
      </c>
      <c r="E3245" s="163" t="s">
        <v>4766</v>
      </c>
      <c r="F3245" s="160" t="s">
        <v>4764</v>
      </c>
      <c r="G3245" s="160" t="s">
        <v>4767</v>
      </c>
      <c r="H3245" s="161">
        <v>50</v>
      </c>
      <c r="I3245" s="162">
        <v>28</v>
      </c>
      <c r="J3245" s="161">
        <v>64</v>
      </c>
      <c r="K3245" s="162">
        <v>22</v>
      </c>
      <c r="L3245" s="161">
        <v>14.08</v>
      </c>
      <c r="M3245" s="161">
        <v>64.08</v>
      </c>
      <c r="N3245" s="161">
        <v>82</v>
      </c>
      <c r="O3245" s="156" t="str">
        <f t="shared" si="50"/>
        <v>WPLBK00010</v>
      </c>
    </row>
    <row r="3246" spans="1:15" ht="34.799999999999997">
      <c r="A3246" s="157" t="s">
        <v>9382</v>
      </c>
      <c r="B3246" s="157" t="s">
        <v>9383</v>
      </c>
      <c r="C3246" s="158"/>
      <c r="D3246" s="157" t="s">
        <v>29</v>
      </c>
      <c r="E3246" s="163" t="s">
        <v>4766</v>
      </c>
      <c r="F3246" s="160" t="s">
        <v>4764</v>
      </c>
      <c r="G3246" s="160" t="s">
        <v>4767</v>
      </c>
      <c r="H3246" s="161">
        <v>100</v>
      </c>
      <c r="I3246" s="162">
        <v>28</v>
      </c>
      <c r="J3246" s="161">
        <v>128</v>
      </c>
      <c r="K3246" s="162">
        <v>22</v>
      </c>
      <c r="L3246" s="161">
        <v>28.16</v>
      </c>
      <c r="M3246" s="161">
        <v>128.16</v>
      </c>
      <c r="N3246" s="161">
        <v>164</v>
      </c>
      <c r="O3246" s="156" t="str">
        <f t="shared" si="50"/>
        <v>WPLBK00011</v>
      </c>
    </row>
    <row r="3247" spans="1:15" ht="34.799999999999997">
      <c r="A3247" s="157" t="s">
        <v>9384</v>
      </c>
      <c r="B3247" s="157" t="s">
        <v>9385</v>
      </c>
      <c r="C3247" s="158"/>
      <c r="D3247" s="157" t="s">
        <v>29</v>
      </c>
      <c r="E3247" s="163" t="s">
        <v>4766</v>
      </c>
      <c r="F3247" s="160" t="s">
        <v>4764</v>
      </c>
      <c r="G3247" s="160" t="s">
        <v>4767</v>
      </c>
      <c r="H3247" s="161">
        <v>100</v>
      </c>
      <c r="I3247" s="162">
        <v>28</v>
      </c>
      <c r="J3247" s="161">
        <v>128</v>
      </c>
      <c r="K3247" s="162">
        <v>22</v>
      </c>
      <c r="L3247" s="161">
        <v>28.16</v>
      </c>
      <c r="M3247" s="161">
        <v>128.16</v>
      </c>
      <c r="N3247" s="161">
        <v>164</v>
      </c>
      <c r="O3247" s="156" t="str">
        <f t="shared" si="50"/>
        <v>WPLBK00012</v>
      </c>
    </row>
    <row r="3248" spans="1:15" ht="34.799999999999997">
      <c r="A3248" s="157" t="s">
        <v>9386</v>
      </c>
      <c r="B3248" s="157" t="s">
        <v>9387</v>
      </c>
      <c r="C3248" s="158"/>
      <c r="D3248" s="157" t="s">
        <v>29</v>
      </c>
      <c r="E3248" s="163" t="s">
        <v>4766</v>
      </c>
      <c r="F3248" s="160" t="s">
        <v>4828</v>
      </c>
      <c r="G3248" s="160" t="s">
        <v>4767</v>
      </c>
      <c r="H3248" s="161">
        <v>410</v>
      </c>
      <c r="I3248" s="162">
        <v>28</v>
      </c>
      <c r="J3248" s="161">
        <v>524.79999999999995</v>
      </c>
      <c r="K3248" s="162">
        <v>22</v>
      </c>
      <c r="L3248" s="161">
        <v>115.45599999999999</v>
      </c>
      <c r="M3248" s="161">
        <v>525.45600000000002</v>
      </c>
      <c r="N3248" s="161">
        <v>673</v>
      </c>
      <c r="O3248" s="156" t="str">
        <f t="shared" si="50"/>
        <v>WPLBK00013</v>
      </c>
    </row>
    <row r="3249" spans="1:15" ht="34.799999999999997">
      <c r="A3249" s="157" t="s">
        <v>9388</v>
      </c>
      <c r="B3249" s="157" t="s">
        <v>9389</v>
      </c>
      <c r="C3249" s="158"/>
      <c r="D3249" s="157" t="s">
        <v>29</v>
      </c>
      <c r="E3249" s="163" t="s">
        <v>4766</v>
      </c>
      <c r="F3249" s="160" t="s">
        <v>4828</v>
      </c>
      <c r="G3249" s="160" t="s">
        <v>4767</v>
      </c>
      <c r="H3249" s="161">
        <v>460</v>
      </c>
      <c r="I3249" s="162">
        <v>28</v>
      </c>
      <c r="J3249" s="161">
        <v>588.80000000000007</v>
      </c>
      <c r="K3249" s="162">
        <v>22</v>
      </c>
      <c r="L3249" s="161">
        <v>129.53600000000003</v>
      </c>
      <c r="M3249" s="161">
        <v>589.53600000000006</v>
      </c>
      <c r="N3249" s="161">
        <v>755</v>
      </c>
      <c r="O3249" s="156" t="str">
        <f t="shared" si="50"/>
        <v>WPLBK00017</v>
      </c>
    </row>
    <row r="3250" spans="1:15" ht="34.799999999999997">
      <c r="A3250" s="157" t="s">
        <v>9390</v>
      </c>
      <c r="B3250" s="157" t="s">
        <v>9391</v>
      </c>
      <c r="C3250" s="158"/>
      <c r="D3250" s="157" t="s">
        <v>29</v>
      </c>
      <c r="E3250" s="163" t="s">
        <v>4766</v>
      </c>
      <c r="F3250" s="160" t="s">
        <v>4764</v>
      </c>
      <c r="G3250" s="160" t="s">
        <v>4767</v>
      </c>
      <c r="H3250" s="161">
        <v>365</v>
      </c>
      <c r="I3250" s="162">
        <v>28</v>
      </c>
      <c r="J3250" s="161">
        <v>467.2</v>
      </c>
      <c r="K3250" s="162">
        <v>22</v>
      </c>
      <c r="L3250" s="161">
        <v>102.78399999999999</v>
      </c>
      <c r="M3250" s="161">
        <v>467.78399999999999</v>
      </c>
      <c r="N3250" s="161">
        <v>599</v>
      </c>
      <c r="O3250" s="156" t="str">
        <f t="shared" si="50"/>
        <v>WPLBK00020</v>
      </c>
    </row>
    <row r="3251" spans="1:15" ht="34.799999999999997">
      <c r="A3251" s="157" t="s">
        <v>9392</v>
      </c>
      <c r="B3251" s="157" t="s">
        <v>9393</v>
      </c>
      <c r="C3251" s="158"/>
      <c r="D3251" s="157" t="s">
        <v>29</v>
      </c>
      <c r="E3251" s="163" t="s">
        <v>4766</v>
      </c>
      <c r="F3251" s="160" t="s">
        <v>4828</v>
      </c>
      <c r="G3251" s="160" t="s">
        <v>4767</v>
      </c>
      <c r="H3251" s="161">
        <v>500</v>
      </c>
      <c r="I3251" s="162">
        <v>28</v>
      </c>
      <c r="J3251" s="161">
        <v>640</v>
      </c>
      <c r="K3251" s="162">
        <v>22</v>
      </c>
      <c r="L3251" s="161">
        <v>140.80000000000001</v>
      </c>
      <c r="M3251" s="161">
        <v>640.79999999999995</v>
      </c>
      <c r="N3251" s="161">
        <v>820</v>
      </c>
      <c r="O3251" s="156" t="str">
        <f t="shared" si="50"/>
        <v>WPLBK00021</v>
      </c>
    </row>
    <row r="3252" spans="1:15" ht="34.799999999999997">
      <c r="A3252" s="157" t="s">
        <v>9394</v>
      </c>
      <c r="B3252" s="157" t="s">
        <v>9395</v>
      </c>
      <c r="C3252" s="158"/>
      <c r="D3252" s="157" t="s">
        <v>29</v>
      </c>
      <c r="E3252" s="163" t="s">
        <v>4766</v>
      </c>
      <c r="F3252" s="160" t="s">
        <v>4828</v>
      </c>
      <c r="G3252" s="160" t="s">
        <v>4767</v>
      </c>
      <c r="H3252" s="161">
        <v>500</v>
      </c>
      <c r="I3252" s="162">
        <v>28</v>
      </c>
      <c r="J3252" s="161">
        <v>640</v>
      </c>
      <c r="K3252" s="162">
        <v>22</v>
      </c>
      <c r="L3252" s="161">
        <v>140.80000000000001</v>
      </c>
      <c r="M3252" s="161">
        <v>640.79999999999995</v>
      </c>
      <c r="N3252" s="161">
        <v>820</v>
      </c>
      <c r="O3252" s="156" t="str">
        <f t="shared" si="50"/>
        <v>WPLBK00022</v>
      </c>
    </row>
    <row r="3253" spans="1:15" ht="17.399999999999999">
      <c r="A3253" s="157" t="s">
        <v>9396</v>
      </c>
      <c r="B3253" s="157" t="s">
        <v>9397</v>
      </c>
      <c r="C3253" s="158"/>
      <c r="D3253" s="158"/>
      <c r="E3253" s="159"/>
      <c r="F3253" s="160" t="s">
        <v>5654</v>
      </c>
      <c r="G3253" s="160" t="s">
        <v>4767</v>
      </c>
      <c r="H3253" s="161">
        <v>7000</v>
      </c>
      <c r="I3253" s="162">
        <v>18</v>
      </c>
      <c r="J3253" s="161">
        <v>8260</v>
      </c>
      <c r="K3253" s="162">
        <v>18</v>
      </c>
      <c r="L3253" s="161">
        <v>1487</v>
      </c>
      <c r="M3253" s="161">
        <v>8487</v>
      </c>
      <c r="N3253" s="161">
        <v>10014</v>
      </c>
      <c r="O3253" s="156" t="str">
        <f t="shared" si="50"/>
        <v>WPLBK00041</v>
      </c>
    </row>
    <row r="3254" spans="1:15" ht="17.399999999999999">
      <c r="A3254" s="157" t="s">
        <v>9398</v>
      </c>
      <c r="B3254" s="157" t="s">
        <v>9399</v>
      </c>
      <c r="C3254" s="158"/>
      <c r="D3254" s="158"/>
      <c r="E3254" s="159"/>
      <c r="F3254" s="160" t="s">
        <v>4764</v>
      </c>
      <c r="G3254" s="160" t="s">
        <v>4767</v>
      </c>
      <c r="H3254" s="161">
        <v>10</v>
      </c>
      <c r="I3254" s="162">
        <v>28</v>
      </c>
      <c r="J3254" s="161">
        <v>12.8</v>
      </c>
      <c r="K3254" s="162">
        <v>22</v>
      </c>
      <c r="L3254" s="161">
        <v>2.8160000000000003</v>
      </c>
      <c r="M3254" s="161">
        <v>12.816000000000001</v>
      </c>
      <c r="N3254" s="161">
        <v>16</v>
      </c>
      <c r="O3254" s="156" t="str">
        <f t="shared" si="50"/>
        <v>WPLBK00096</v>
      </c>
    </row>
    <row r="3255" spans="1:15" ht="34.799999999999997">
      <c r="A3255" s="157" t="s">
        <v>9400</v>
      </c>
      <c r="B3255" s="157" t="s">
        <v>9401</v>
      </c>
      <c r="C3255" s="158"/>
      <c r="D3255" s="157" t="s">
        <v>29</v>
      </c>
      <c r="E3255" s="163" t="s">
        <v>4766</v>
      </c>
      <c r="F3255" s="160" t="s">
        <v>4764</v>
      </c>
      <c r="G3255" s="160" t="s">
        <v>4767</v>
      </c>
      <c r="H3255" s="161">
        <v>140</v>
      </c>
      <c r="I3255" s="162">
        <v>28</v>
      </c>
      <c r="J3255" s="161">
        <v>179.20000000000002</v>
      </c>
      <c r="K3255" s="162">
        <v>22</v>
      </c>
      <c r="L3255" s="161">
        <v>39.424000000000007</v>
      </c>
      <c r="M3255" s="161">
        <v>179.42400000000001</v>
      </c>
      <c r="N3255" s="161">
        <v>230</v>
      </c>
      <c r="O3255" s="156" t="str">
        <f t="shared" si="50"/>
        <v>WPLBL00035</v>
      </c>
    </row>
    <row r="3256" spans="1:15" ht="34.799999999999997">
      <c r="A3256" s="157" t="s">
        <v>9402</v>
      </c>
      <c r="B3256" s="157" t="s">
        <v>9403</v>
      </c>
      <c r="C3256" s="158"/>
      <c r="D3256" s="157" t="s">
        <v>29</v>
      </c>
      <c r="E3256" s="163" t="s">
        <v>4766</v>
      </c>
      <c r="F3256" s="160" t="s">
        <v>4764</v>
      </c>
      <c r="G3256" s="160" t="s">
        <v>4767</v>
      </c>
      <c r="H3256" s="161">
        <v>115</v>
      </c>
      <c r="I3256" s="162">
        <v>28</v>
      </c>
      <c r="J3256" s="161">
        <v>147.20000000000002</v>
      </c>
      <c r="K3256" s="162">
        <v>22</v>
      </c>
      <c r="L3256" s="161">
        <v>32.384000000000007</v>
      </c>
      <c r="M3256" s="161">
        <v>147.38400000000001</v>
      </c>
      <c r="N3256" s="161">
        <v>189</v>
      </c>
      <c r="O3256" s="156" t="str">
        <f t="shared" si="50"/>
        <v>WPLBL00036</v>
      </c>
    </row>
    <row r="3257" spans="1:15" ht="34.799999999999997">
      <c r="A3257" s="157" t="s">
        <v>9404</v>
      </c>
      <c r="B3257" s="157" t="s">
        <v>9405</v>
      </c>
      <c r="C3257" s="158"/>
      <c r="D3257" s="157" t="s">
        <v>29</v>
      </c>
      <c r="E3257" s="163" t="s">
        <v>4766</v>
      </c>
      <c r="F3257" s="160" t="s">
        <v>4764</v>
      </c>
      <c r="G3257" s="160" t="s">
        <v>4767</v>
      </c>
      <c r="H3257" s="161">
        <v>120</v>
      </c>
      <c r="I3257" s="162">
        <v>28</v>
      </c>
      <c r="J3257" s="161">
        <v>153.6</v>
      </c>
      <c r="K3257" s="162">
        <v>22</v>
      </c>
      <c r="L3257" s="161">
        <v>33.792000000000002</v>
      </c>
      <c r="M3257" s="161">
        <v>153.792</v>
      </c>
      <c r="N3257" s="161">
        <v>197</v>
      </c>
      <c r="O3257" s="156" t="str">
        <f t="shared" si="50"/>
        <v>WPLBL00037</v>
      </c>
    </row>
    <row r="3258" spans="1:15" ht="34.799999999999997">
      <c r="A3258" s="157" t="s">
        <v>9406</v>
      </c>
      <c r="B3258" s="157" t="s">
        <v>9407</v>
      </c>
      <c r="C3258" s="158"/>
      <c r="D3258" s="157" t="s">
        <v>29</v>
      </c>
      <c r="E3258" s="163" t="s">
        <v>4766</v>
      </c>
      <c r="F3258" s="160" t="s">
        <v>4764</v>
      </c>
      <c r="G3258" s="160" t="s">
        <v>4767</v>
      </c>
      <c r="H3258" s="161">
        <v>120</v>
      </c>
      <c r="I3258" s="162">
        <v>28</v>
      </c>
      <c r="J3258" s="161">
        <v>153.6</v>
      </c>
      <c r="K3258" s="162">
        <v>22</v>
      </c>
      <c r="L3258" s="161">
        <v>33.792000000000002</v>
      </c>
      <c r="M3258" s="161">
        <v>153.792</v>
      </c>
      <c r="N3258" s="161">
        <v>197</v>
      </c>
      <c r="O3258" s="156" t="str">
        <f t="shared" si="50"/>
        <v>WPLBL00038</v>
      </c>
    </row>
    <row r="3259" spans="1:15" ht="17.399999999999999">
      <c r="A3259" s="157" t="s">
        <v>9408</v>
      </c>
      <c r="B3259" s="157" t="s">
        <v>9409</v>
      </c>
      <c r="C3259" s="158"/>
      <c r="D3259" s="158"/>
      <c r="E3259" s="159"/>
      <c r="F3259" s="160" t="s">
        <v>4828</v>
      </c>
      <c r="G3259" s="160" t="s">
        <v>4765</v>
      </c>
      <c r="H3259" s="161">
        <v>955</v>
      </c>
      <c r="I3259" s="162">
        <v>28</v>
      </c>
      <c r="J3259" s="161">
        <v>1222</v>
      </c>
      <c r="K3259" s="162">
        <v>22</v>
      </c>
      <c r="L3259" s="161">
        <v>268.928</v>
      </c>
      <c r="M3259" s="161">
        <v>1224</v>
      </c>
      <c r="N3259" s="161">
        <v>1567</v>
      </c>
      <c r="O3259" s="156" t="str">
        <f t="shared" si="50"/>
        <v>WPLCP00001</v>
      </c>
    </row>
    <row r="3260" spans="1:15" ht="17.399999999999999">
      <c r="A3260" s="157" t="s">
        <v>9410</v>
      </c>
      <c r="B3260" s="157" t="s">
        <v>9411</v>
      </c>
      <c r="C3260" s="158"/>
      <c r="D3260" s="158"/>
      <c r="E3260" s="159"/>
      <c r="F3260" s="160" t="s">
        <v>4764</v>
      </c>
      <c r="G3260" s="160" t="s">
        <v>4767</v>
      </c>
      <c r="H3260" s="161">
        <v>325</v>
      </c>
      <c r="I3260" s="162">
        <v>28</v>
      </c>
      <c r="J3260" s="161">
        <v>416</v>
      </c>
      <c r="K3260" s="162">
        <v>22</v>
      </c>
      <c r="L3260" s="161">
        <v>91.52</v>
      </c>
      <c r="M3260" s="161">
        <v>416.52</v>
      </c>
      <c r="N3260" s="161">
        <v>533</v>
      </c>
      <c r="O3260" s="156" t="str">
        <f t="shared" si="50"/>
        <v>WPLCP00002</v>
      </c>
    </row>
    <row r="3261" spans="1:15" ht="34.799999999999997">
      <c r="A3261" s="157" t="s">
        <v>9412</v>
      </c>
      <c r="B3261" s="157" t="s">
        <v>9413</v>
      </c>
      <c r="C3261" s="158"/>
      <c r="D3261" s="157" t="s">
        <v>29</v>
      </c>
      <c r="E3261" s="163" t="s">
        <v>4766</v>
      </c>
      <c r="F3261" s="160" t="s">
        <v>4828</v>
      </c>
      <c r="G3261" s="160" t="s">
        <v>4767</v>
      </c>
      <c r="H3261" s="161">
        <v>595</v>
      </c>
      <c r="I3261" s="162">
        <v>28</v>
      </c>
      <c r="J3261" s="161">
        <v>761.6</v>
      </c>
      <c r="K3261" s="162">
        <v>22</v>
      </c>
      <c r="L3261" s="161">
        <v>167.55199999999999</v>
      </c>
      <c r="M3261" s="161">
        <v>762.55200000000002</v>
      </c>
      <c r="N3261" s="161">
        <v>976</v>
      </c>
      <c r="O3261" s="156" t="str">
        <f t="shared" si="50"/>
        <v>WPLGB00083</v>
      </c>
    </row>
    <row r="3262" spans="1:15" ht="34.799999999999997">
      <c r="A3262" s="157" t="s">
        <v>9414</v>
      </c>
      <c r="B3262" s="157" t="s">
        <v>9415</v>
      </c>
      <c r="C3262" s="158"/>
      <c r="D3262" s="157" t="s">
        <v>29</v>
      </c>
      <c r="E3262" s="163" t="s">
        <v>4766</v>
      </c>
      <c r="F3262" s="160" t="s">
        <v>4828</v>
      </c>
      <c r="G3262" s="160" t="s">
        <v>4767</v>
      </c>
      <c r="H3262" s="161">
        <v>1395</v>
      </c>
      <c r="I3262" s="162">
        <v>28</v>
      </c>
      <c r="J3262" s="161">
        <v>1786</v>
      </c>
      <c r="K3262" s="162">
        <v>22</v>
      </c>
      <c r="L3262" s="161">
        <v>392.83200000000005</v>
      </c>
      <c r="M3262" s="161">
        <v>1788</v>
      </c>
      <c r="N3262" s="161">
        <v>2288</v>
      </c>
      <c r="O3262" s="156" t="str">
        <f t="shared" si="50"/>
        <v>WPLGB00084</v>
      </c>
    </row>
    <row r="3263" spans="1:15" ht="34.799999999999997">
      <c r="A3263" s="157" t="s">
        <v>9416</v>
      </c>
      <c r="B3263" s="157" t="s">
        <v>9417</v>
      </c>
      <c r="C3263" s="158"/>
      <c r="D3263" s="157" t="s">
        <v>29</v>
      </c>
      <c r="E3263" s="163" t="s">
        <v>4766</v>
      </c>
      <c r="F3263" s="160" t="s">
        <v>4828</v>
      </c>
      <c r="G3263" s="160" t="s">
        <v>4767</v>
      </c>
      <c r="H3263" s="161">
        <v>545</v>
      </c>
      <c r="I3263" s="162">
        <v>28</v>
      </c>
      <c r="J3263" s="161">
        <v>697.6</v>
      </c>
      <c r="K3263" s="162">
        <v>22</v>
      </c>
      <c r="L3263" s="161">
        <v>153.47200000000001</v>
      </c>
      <c r="M3263" s="161">
        <v>698.47199999999998</v>
      </c>
      <c r="N3263" s="161">
        <v>894</v>
      </c>
      <c r="O3263" s="156" t="str">
        <f t="shared" si="50"/>
        <v>WPLGB00085</v>
      </c>
    </row>
    <row r="3264" spans="1:15" ht="34.799999999999997">
      <c r="A3264" s="157" t="s">
        <v>9418</v>
      </c>
      <c r="B3264" s="157" t="s">
        <v>9419</v>
      </c>
      <c r="C3264" s="158"/>
      <c r="D3264" s="157" t="s">
        <v>29</v>
      </c>
      <c r="E3264" s="163" t="s">
        <v>4766</v>
      </c>
      <c r="F3264" s="160" t="s">
        <v>4828</v>
      </c>
      <c r="G3264" s="160" t="s">
        <v>4767</v>
      </c>
      <c r="H3264" s="161">
        <v>660</v>
      </c>
      <c r="I3264" s="162">
        <v>28</v>
      </c>
      <c r="J3264" s="161">
        <v>844.80000000000007</v>
      </c>
      <c r="K3264" s="162">
        <v>22</v>
      </c>
      <c r="L3264" s="161">
        <v>185.85600000000002</v>
      </c>
      <c r="M3264" s="161">
        <v>845.85599999999999</v>
      </c>
      <c r="N3264" s="161">
        <v>1083</v>
      </c>
      <c r="O3264" s="156" t="str">
        <f t="shared" si="50"/>
        <v>WPLGB00086</v>
      </c>
    </row>
    <row r="3265" spans="1:15" ht="34.799999999999997">
      <c r="A3265" s="157" t="s">
        <v>9420</v>
      </c>
      <c r="B3265" s="157" t="s">
        <v>9421</v>
      </c>
      <c r="C3265" s="158"/>
      <c r="D3265" s="157" t="s">
        <v>29</v>
      </c>
      <c r="E3265" s="163" t="s">
        <v>4766</v>
      </c>
      <c r="F3265" s="160" t="s">
        <v>4828</v>
      </c>
      <c r="G3265" s="160" t="s">
        <v>4767</v>
      </c>
      <c r="H3265" s="161">
        <v>575</v>
      </c>
      <c r="I3265" s="162">
        <v>28</v>
      </c>
      <c r="J3265" s="161">
        <v>736</v>
      </c>
      <c r="K3265" s="162">
        <v>22</v>
      </c>
      <c r="L3265" s="161">
        <v>161.91999999999999</v>
      </c>
      <c r="M3265" s="161">
        <v>736.92</v>
      </c>
      <c r="N3265" s="161">
        <v>943</v>
      </c>
      <c r="O3265" s="156" t="str">
        <f t="shared" si="50"/>
        <v>WPLGB00087</v>
      </c>
    </row>
    <row r="3266" spans="1:15" ht="34.799999999999997">
      <c r="A3266" s="157" t="s">
        <v>9422</v>
      </c>
      <c r="B3266" s="157" t="s">
        <v>9423</v>
      </c>
      <c r="C3266" s="158"/>
      <c r="D3266" s="157" t="s">
        <v>29</v>
      </c>
      <c r="E3266" s="163" t="s">
        <v>4766</v>
      </c>
      <c r="F3266" s="160" t="s">
        <v>4764</v>
      </c>
      <c r="G3266" s="160" t="s">
        <v>4767</v>
      </c>
      <c r="H3266" s="161">
        <v>365</v>
      </c>
      <c r="I3266" s="162">
        <v>28</v>
      </c>
      <c r="J3266" s="161">
        <v>467.2</v>
      </c>
      <c r="K3266" s="162">
        <v>22</v>
      </c>
      <c r="L3266" s="161">
        <v>102.78399999999999</v>
      </c>
      <c r="M3266" s="161">
        <v>467.78399999999999</v>
      </c>
      <c r="N3266" s="161">
        <v>599</v>
      </c>
      <c r="O3266" s="156" t="str">
        <f t="shared" ref="O3266:O3329" si="51">VLOOKUP(A3266,Old,1,FALSE)</f>
        <v>WPLGB00088</v>
      </c>
    </row>
    <row r="3267" spans="1:15" ht="34.799999999999997">
      <c r="A3267" s="157" t="s">
        <v>9424</v>
      </c>
      <c r="B3267" s="157" t="s">
        <v>9425</v>
      </c>
      <c r="C3267" s="158"/>
      <c r="D3267" s="157" t="s">
        <v>29</v>
      </c>
      <c r="E3267" s="163" t="s">
        <v>4766</v>
      </c>
      <c r="F3267" s="160" t="s">
        <v>4764</v>
      </c>
      <c r="G3267" s="160" t="s">
        <v>4767</v>
      </c>
      <c r="H3267" s="161">
        <v>365</v>
      </c>
      <c r="I3267" s="162">
        <v>28</v>
      </c>
      <c r="J3267" s="161">
        <v>467.2</v>
      </c>
      <c r="K3267" s="162">
        <v>22</v>
      </c>
      <c r="L3267" s="161">
        <v>102.78399999999999</v>
      </c>
      <c r="M3267" s="161">
        <v>467.78399999999999</v>
      </c>
      <c r="N3267" s="161">
        <v>599</v>
      </c>
      <c r="O3267" s="156" t="str">
        <f t="shared" si="51"/>
        <v>WPLGB00089</v>
      </c>
    </row>
    <row r="3268" spans="1:15" ht="34.799999999999997">
      <c r="A3268" s="157" t="s">
        <v>9426</v>
      </c>
      <c r="B3268" s="157" t="s">
        <v>9427</v>
      </c>
      <c r="C3268" s="158"/>
      <c r="D3268" s="157" t="s">
        <v>29</v>
      </c>
      <c r="E3268" s="163" t="s">
        <v>4766</v>
      </c>
      <c r="F3268" s="160" t="s">
        <v>4828</v>
      </c>
      <c r="G3268" s="160" t="s">
        <v>4767</v>
      </c>
      <c r="H3268" s="161">
        <v>465</v>
      </c>
      <c r="I3268" s="162">
        <v>28</v>
      </c>
      <c r="J3268" s="161">
        <v>595.20000000000005</v>
      </c>
      <c r="K3268" s="162">
        <v>22</v>
      </c>
      <c r="L3268" s="161">
        <v>130.94400000000002</v>
      </c>
      <c r="M3268" s="161">
        <v>595.94399999999996</v>
      </c>
      <c r="N3268" s="161">
        <v>763</v>
      </c>
      <c r="O3268" s="156" t="str">
        <f t="shared" si="51"/>
        <v>WPLGB00090</v>
      </c>
    </row>
    <row r="3269" spans="1:15" ht="34.799999999999997">
      <c r="A3269" s="157" t="s">
        <v>9428</v>
      </c>
      <c r="B3269" s="157" t="s">
        <v>9429</v>
      </c>
      <c r="C3269" s="158"/>
      <c r="D3269" s="157" t="s">
        <v>29</v>
      </c>
      <c r="E3269" s="163" t="s">
        <v>4766</v>
      </c>
      <c r="F3269" s="160" t="s">
        <v>4828</v>
      </c>
      <c r="G3269" s="160" t="s">
        <v>4767</v>
      </c>
      <c r="H3269" s="161">
        <v>665</v>
      </c>
      <c r="I3269" s="162">
        <v>28</v>
      </c>
      <c r="J3269" s="161">
        <v>851.2</v>
      </c>
      <c r="K3269" s="162">
        <v>22</v>
      </c>
      <c r="L3269" s="161">
        <v>187.26400000000001</v>
      </c>
      <c r="M3269" s="161">
        <v>852.26400000000001</v>
      </c>
      <c r="N3269" s="161">
        <v>1091</v>
      </c>
      <c r="O3269" s="156" t="str">
        <f t="shared" si="51"/>
        <v>WPLGB00091</v>
      </c>
    </row>
    <row r="3270" spans="1:15" ht="34.799999999999997">
      <c r="A3270" s="157" t="s">
        <v>9430</v>
      </c>
      <c r="B3270" s="157" t="s">
        <v>9431</v>
      </c>
      <c r="C3270" s="158"/>
      <c r="D3270" s="157" t="s">
        <v>29</v>
      </c>
      <c r="E3270" s="163" t="s">
        <v>4766</v>
      </c>
      <c r="F3270" s="160" t="s">
        <v>4828</v>
      </c>
      <c r="G3270" s="160" t="s">
        <v>4767</v>
      </c>
      <c r="H3270" s="161">
        <v>575</v>
      </c>
      <c r="I3270" s="162">
        <v>28</v>
      </c>
      <c r="J3270" s="161">
        <v>736</v>
      </c>
      <c r="K3270" s="162">
        <v>22</v>
      </c>
      <c r="L3270" s="161">
        <v>161.91999999999999</v>
      </c>
      <c r="M3270" s="161">
        <v>736.92</v>
      </c>
      <c r="N3270" s="161">
        <v>943</v>
      </c>
      <c r="O3270" s="156" t="str">
        <f t="shared" si="51"/>
        <v>WPLGB00092</v>
      </c>
    </row>
    <row r="3271" spans="1:15" ht="17.399999999999999">
      <c r="A3271" s="157" t="s">
        <v>9432</v>
      </c>
      <c r="B3271" s="157" t="s">
        <v>9433</v>
      </c>
      <c r="C3271" s="158"/>
      <c r="D3271" s="158"/>
      <c r="E3271" s="159"/>
      <c r="F3271" s="160" t="s">
        <v>4828</v>
      </c>
      <c r="G3271" s="160" t="s">
        <v>4765</v>
      </c>
      <c r="H3271" s="161">
        <v>380</v>
      </c>
      <c r="I3271" s="162">
        <v>28</v>
      </c>
      <c r="J3271" s="161">
        <v>486.40000000000003</v>
      </c>
      <c r="K3271" s="162">
        <v>22</v>
      </c>
      <c r="L3271" s="161">
        <v>107.00800000000001</v>
      </c>
      <c r="M3271" s="161">
        <v>487.00800000000004</v>
      </c>
      <c r="N3271" s="161">
        <v>623</v>
      </c>
      <c r="O3271" s="156" t="str">
        <f t="shared" si="51"/>
        <v>WPLGB00101</v>
      </c>
    </row>
    <row r="3272" spans="1:15" ht="34.799999999999997">
      <c r="A3272" s="157" t="s">
        <v>9434</v>
      </c>
      <c r="B3272" s="157" t="s">
        <v>9435</v>
      </c>
      <c r="C3272" s="158"/>
      <c r="D3272" s="157" t="s">
        <v>27</v>
      </c>
      <c r="E3272" s="163" t="s">
        <v>4766</v>
      </c>
      <c r="F3272" s="160" t="s">
        <v>4764</v>
      </c>
      <c r="G3272" s="160" t="s">
        <v>4767</v>
      </c>
      <c r="H3272" s="161">
        <v>10</v>
      </c>
      <c r="I3272" s="162">
        <v>28</v>
      </c>
      <c r="J3272" s="161">
        <v>12.8</v>
      </c>
      <c r="K3272" s="162">
        <v>22</v>
      </c>
      <c r="L3272" s="161">
        <v>2.8160000000000003</v>
      </c>
      <c r="M3272" s="161">
        <v>12.816000000000001</v>
      </c>
      <c r="N3272" s="161">
        <v>16</v>
      </c>
      <c r="O3272" s="156" t="str">
        <f t="shared" si="51"/>
        <v>WPLGR00103</v>
      </c>
    </row>
    <row r="3273" spans="1:15" ht="34.799999999999997">
      <c r="A3273" s="157" t="s">
        <v>9436</v>
      </c>
      <c r="B3273" s="157" t="s">
        <v>9437</v>
      </c>
      <c r="C3273" s="158"/>
      <c r="D3273" s="157" t="s">
        <v>27</v>
      </c>
      <c r="E3273" s="163" t="s">
        <v>4766</v>
      </c>
      <c r="F3273" s="160" t="s">
        <v>4764</v>
      </c>
      <c r="G3273" s="160" t="s">
        <v>4767</v>
      </c>
      <c r="H3273" s="161">
        <v>210</v>
      </c>
      <c r="I3273" s="162">
        <v>18</v>
      </c>
      <c r="J3273" s="161">
        <v>247.79999999999998</v>
      </c>
      <c r="K3273" s="162">
        <v>22</v>
      </c>
      <c r="L3273" s="161">
        <v>54.515999999999998</v>
      </c>
      <c r="M3273" s="161">
        <v>264.51600000000002</v>
      </c>
      <c r="N3273" s="161">
        <v>312</v>
      </c>
      <c r="O3273" s="156" t="str">
        <f t="shared" si="51"/>
        <v>WPLGR00169</v>
      </c>
    </row>
    <row r="3274" spans="1:15" ht="34.799999999999997">
      <c r="A3274" s="157" t="s">
        <v>9438</v>
      </c>
      <c r="B3274" s="157" t="s">
        <v>9439</v>
      </c>
      <c r="C3274" s="158"/>
      <c r="D3274" s="157" t="s">
        <v>27</v>
      </c>
      <c r="E3274" s="163" t="s">
        <v>4766</v>
      </c>
      <c r="F3274" s="160" t="s">
        <v>4764</v>
      </c>
      <c r="G3274" s="160" t="s">
        <v>4767</v>
      </c>
      <c r="H3274" s="161">
        <v>160</v>
      </c>
      <c r="I3274" s="162">
        <v>18</v>
      </c>
      <c r="J3274" s="161">
        <v>188.79999999999998</v>
      </c>
      <c r="K3274" s="162">
        <v>22</v>
      </c>
      <c r="L3274" s="161">
        <v>41.535999999999994</v>
      </c>
      <c r="M3274" s="161">
        <v>201.536</v>
      </c>
      <c r="N3274" s="161">
        <v>238</v>
      </c>
      <c r="O3274" s="156" t="str">
        <f t="shared" si="51"/>
        <v>WPLGR00170</v>
      </c>
    </row>
    <row r="3275" spans="1:15" ht="17.399999999999999">
      <c r="A3275" s="157" t="s">
        <v>9440</v>
      </c>
      <c r="B3275" s="157" t="s">
        <v>9441</v>
      </c>
      <c r="C3275" s="158"/>
      <c r="D3275" s="158"/>
      <c r="E3275" s="159"/>
      <c r="F3275" s="160" t="s">
        <v>4828</v>
      </c>
      <c r="G3275" s="160" t="s">
        <v>4767</v>
      </c>
      <c r="H3275" s="161">
        <v>2540</v>
      </c>
      <c r="I3275" s="162">
        <v>18</v>
      </c>
      <c r="J3275" s="161">
        <v>2997</v>
      </c>
      <c r="K3275" s="162">
        <v>22</v>
      </c>
      <c r="L3275" s="161">
        <v>659.38400000000001</v>
      </c>
      <c r="M3275" s="161">
        <v>3199</v>
      </c>
      <c r="N3275" s="161">
        <v>3775</v>
      </c>
      <c r="O3275" s="156" t="str">
        <f t="shared" si="51"/>
        <v>WPLPW00001</v>
      </c>
    </row>
    <row r="3276" spans="1:15" ht="17.399999999999999">
      <c r="A3276" s="157" t="s">
        <v>9442</v>
      </c>
      <c r="B3276" s="157" t="s">
        <v>9443</v>
      </c>
      <c r="C3276" s="158"/>
      <c r="D3276" s="158"/>
      <c r="E3276" s="159"/>
      <c r="F3276" s="160" t="s">
        <v>4828</v>
      </c>
      <c r="G3276" s="160" t="s">
        <v>4767</v>
      </c>
      <c r="H3276" s="161">
        <v>2540</v>
      </c>
      <c r="I3276" s="162">
        <v>18</v>
      </c>
      <c r="J3276" s="161">
        <v>2997</v>
      </c>
      <c r="K3276" s="162">
        <v>22</v>
      </c>
      <c r="L3276" s="161">
        <v>659.38400000000001</v>
      </c>
      <c r="M3276" s="161">
        <v>3199</v>
      </c>
      <c r="N3276" s="161">
        <v>3775</v>
      </c>
      <c r="O3276" s="156" t="str">
        <f t="shared" si="51"/>
        <v>WPLRD00002</v>
      </c>
    </row>
    <row r="3277" spans="1:15" ht="34.799999999999997">
      <c r="A3277" s="157" t="s">
        <v>9444</v>
      </c>
      <c r="B3277" s="157" t="s">
        <v>9445</v>
      </c>
      <c r="C3277" s="158"/>
      <c r="D3277" s="157" t="s">
        <v>29</v>
      </c>
      <c r="E3277" s="163" t="s">
        <v>4766</v>
      </c>
      <c r="F3277" s="160" t="s">
        <v>4828</v>
      </c>
      <c r="G3277" s="160" t="s">
        <v>4767</v>
      </c>
      <c r="H3277" s="161">
        <v>915</v>
      </c>
      <c r="I3277" s="162">
        <v>28</v>
      </c>
      <c r="J3277" s="161">
        <v>1171</v>
      </c>
      <c r="K3277" s="162">
        <v>22</v>
      </c>
      <c r="L3277" s="161">
        <v>257.66399999999999</v>
      </c>
      <c r="M3277" s="161">
        <v>1173</v>
      </c>
      <c r="N3277" s="161">
        <v>1501</v>
      </c>
      <c r="O3277" s="156" t="str">
        <f t="shared" si="51"/>
        <v>WPLRD00014</v>
      </c>
    </row>
    <row r="3278" spans="1:15" ht="34.799999999999997">
      <c r="A3278" s="157" t="s">
        <v>9446</v>
      </c>
      <c r="B3278" s="157" t="s">
        <v>9447</v>
      </c>
      <c r="C3278" s="158"/>
      <c r="D3278" s="157" t="s">
        <v>29</v>
      </c>
      <c r="E3278" s="163" t="s">
        <v>4766</v>
      </c>
      <c r="F3278" s="160" t="s">
        <v>4828</v>
      </c>
      <c r="G3278" s="160" t="s">
        <v>4767</v>
      </c>
      <c r="H3278" s="161">
        <v>405</v>
      </c>
      <c r="I3278" s="162">
        <v>28</v>
      </c>
      <c r="J3278" s="161">
        <v>518.4</v>
      </c>
      <c r="K3278" s="162">
        <v>22</v>
      </c>
      <c r="L3278" s="161">
        <v>114.048</v>
      </c>
      <c r="M3278" s="161">
        <v>519.048</v>
      </c>
      <c r="N3278" s="161">
        <v>664</v>
      </c>
      <c r="O3278" s="156" t="str">
        <f t="shared" si="51"/>
        <v>WPLRD00015</v>
      </c>
    </row>
    <row r="3279" spans="1:15" ht="34.799999999999997">
      <c r="A3279" s="157" t="s">
        <v>9448</v>
      </c>
      <c r="B3279" s="157" t="s">
        <v>9449</v>
      </c>
      <c r="C3279" s="158"/>
      <c r="D3279" s="157" t="s">
        <v>29</v>
      </c>
      <c r="E3279" s="163" t="s">
        <v>4766</v>
      </c>
      <c r="F3279" s="160" t="s">
        <v>4828</v>
      </c>
      <c r="G3279" s="160" t="s">
        <v>4767</v>
      </c>
      <c r="H3279" s="161">
        <v>445</v>
      </c>
      <c r="I3279" s="162">
        <v>28</v>
      </c>
      <c r="J3279" s="161">
        <v>569.6</v>
      </c>
      <c r="K3279" s="162">
        <v>22</v>
      </c>
      <c r="L3279" s="161">
        <v>125.31200000000001</v>
      </c>
      <c r="M3279" s="161">
        <v>570.31200000000001</v>
      </c>
      <c r="N3279" s="161">
        <v>730</v>
      </c>
      <c r="O3279" s="156" t="str">
        <f t="shared" si="51"/>
        <v>WPLRD00016</v>
      </c>
    </row>
    <row r="3280" spans="1:15" ht="34.799999999999997">
      <c r="A3280" s="157" t="s">
        <v>9450</v>
      </c>
      <c r="B3280" s="157" t="s">
        <v>9451</v>
      </c>
      <c r="C3280" s="158"/>
      <c r="D3280" s="157" t="s">
        <v>29</v>
      </c>
      <c r="E3280" s="163" t="s">
        <v>4766</v>
      </c>
      <c r="F3280" s="160" t="s">
        <v>4764</v>
      </c>
      <c r="G3280" s="160" t="s">
        <v>4767</v>
      </c>
      <c r="H3280" s="161">
        <v>250</v>
      </c>
      <c r="I3280" s="162">
        <v>28</v>
      </c>
      <c r="J3280" s="161">
        <v>320</v>
      </c>
      <c r="K3280" s="162">
        <v>22</v>
      </c>
      <c r="L3280" s="161">
        <v>70.400000000000006</v>
      </c>
      <c r="M3280" s="161">
        <v>320.39999999999998</v>
      </c>
      <c r="N3280" s="161">
        <v>410</v>
      </c>
      <c r="O3280" s="156" t="str">
        <f t="shared" si="51"/>
        <v>WPLRD00018</v>
      </c>
    </row>
    <row r="3281" spans="1:15" ht="34.799999999999997">
      <c r="A3281" s="157" t="s">
        <v>9452</v>
      </c>
      <c r="B3281" s="157" t="s">
        <v>9453</v>
      </c>
      <c r="C3281" s="158"/>
      <c r="D3281" s="157" t="s">
        <v>29</v>
      </c>
      <c r="E3281" s="163" t="s">
        <v>4766</v>
      </c>
      <c r="F3281" s="160" t="s">
        <v>4764</v>
      </c>
      <c r="G3281" s="160" t="s">
        <v>4767</v>
      </c>
      <c r="H3281" s="161">
        <v>250</v>
      </c>
      <c r="I3281" s="162">
        <v>28</v>
      </c>
      <c r="J3281" s="161">
        <v>320</v>
      </c>
      <c r="K3281" s="162">
        <v>22</v>
      </c>
      <c r="L3281" s="161">
        <v>70.400000000000006</v>
      </c>
      <c r="M3281" s="161">
        <v>320.39999999999998</v>
      </c>
      <c r="N3281" s="161">
        <v>410</v>
      </c>
      <c r="O3281" s="156" t="str">
        <f t="shared" si="51"/>
        <v>WPLRD00019</v>
      </c>
    </row>
    <row r="3282" spans="1:15" ht="17.399999999999999">
      <c r="A3282" s="157" t="s">
        <v>9454</v>
      </c>
      <c r="B3282" s="157" t="s">
        <v>9455</v>
      </c>
      <c r="C3282" s="158"/>
      <c r="D3282" s="158"/>
      <c r="E3282" s="159"/>
      <c r="F3282" s="160" t="s">
        <v>4764</v>
      </c>
      <c r="G3282" s="160" t="s">
        <v>4767</v>
      </c>
      <c r="H3282" s="161">
        <v>10</v>
      </c>
      <c r="I3282" s="162">
        <v>28</v>
      </c>
      <c r="J3282" s="161">
        <v>12.8</v>
      </c>
      <c r="K3282" s="162">
        <v>22</v>
      </c>
      <c r="L3282" s="161">
        <v>2.8160000000000003</v>
      </c>
      <c r="M3282" s="161">
        <v>12.816000000000001</v>
      </c>
      <c r="N3282" s="161">
        <v>16</v>
      </c>
      <c r="O3282" s="156" t="str">
        <f t="shared" si="51"/>
        <v>WPLRD00095</v>
      </c>
    </row>
    <row r="3283" spans="1:15" ht="17.399999999999999">
      <c r="A3283" s="157" t="s">
        <v>9456</v>
      </c>
      <c r="B3283" s="157" t="s">
        <v>9457</v>
      </c>
      <c r="C3283" s="158"/>
      <c r="D3283" s="158"/>
      <c r="E3283" s="159"/>
      <c r="F3283" s="160" t="s">
        <v>4764</v>
      </c>
      <c r="G3283" s="160" t="s">
        <v>4767</v>
      </c>
      <c r="H3283" s="161">
        <v>10</v>
      </c>
      <c r="I3283" s="162">
        <v>28</v>
      </c>
      <c r="J3283" s="161">
        <v>12.8</v>
      </c>
      <c r="K3283" s="162">
        <v>22</v>
      </c>
      <c r="L3283" s="161">
        <v>2.8160000000000003</v>
      </c>
      <c r="M3283" s="161">
        <v>12.816000000000001</v>
      </c>
      <c r="N3283" s="161">
        <v>16</v>
      </c>
      <c r="O3283" s="156" t="str">
        <f t="shared" si="51"/>
        <v>WPLRD00102</v>
      </c>
    </row>
    <row r="3284" spans="1:15" ht="34.799999999999997">
      <c r="A3284" s="157" t="s">
        <v>9458</v>
      </c>
      <c r="B3284" s="157" t="s">
        <v>9459</v>
      </c>
      <c r="C3284" s="158"/>
      <c r="D3284" s="157" t="s">
        <v>29</v>
      </c>
      <c r="E3284" s="163" t="s">
        <v>4766</v>
      </c>
      <c r="F3284" s="160" t="s">
        <v>4764</v>
      </c>
      <c r="G3284" s="160" t="s">
        <v>4767</v>
      </c>
      <c r="H3284" s="161">
        <v>185</v>
      </c>
      <c r="I3284" s="162">
        <v>28</v>
      </c>
      <c r="J3284" s="161">
        <v>236.8</v>
      </c>
      <c r="K3284" s="162">
        <v>22</v>
      </c>
      <c r="L3284" s="161">
        <v>52.096000000000004</v>
      </c>
      <c r="M3284" s="161">
        <v>237.096</v>
      </c>
      <c r="N3284" s="161">
        <v>303</v>
      </c>
      <c r="O3284" s="156" t="str">
        <f t="shared" si="51"/>
        <v>WPLWT00023</v>
      </c>
    </row>
    <row r="3285" spans="1:15" ht="34.799999999999997">
      <c r="A3285" s="157" t="s">
        <v>9460</v>
      </c>
      <c r="B3285" s="157" t="s">
        <v>9461</v>
      </c>
      <c r="C3285" s="158"/>
      <c r="D3285" s="157" t="s">
        <v>29</v>
      </c>
      <c r="E3285" s="163" t="s">
        <v>4766</v>
      </c>
      <c r="F3285" s="160" t="s">
        <v>4828</v>
      </c>
      <c r="G3285" s="160" t="s">
        <v>4767</v>
      </c>
      <c r="H3285" s="161">
        <v>465</v>
      </c>
      <c r="I3285" s="162">
        <v>28</v>
      </c>
      <c r="J3285" s="161">
        <v>595.20000000000005</v>
      </c>
      <c r="K3285" s="162">
        <v>22</v>
      </c>
      <c r="L3285" s="161">
        <v>130.94400000000002</v>
      </c>
      <c r="M3285" s="161">
        <v>595.94399999999996</v>
      </c>
      <c r="N3285" s="161">
        <v>763</v>
      </c>
      <c r="O3285" s="156" t="str">
        <f t="shared" si="51"/>
        <v>WPLWT00024</v>
      </c>
    </row>
    <row r="3286" spans="1:15" ht="34.799999999999997">
      <c r="A3286" s="157" t="s">
        <v>9462</v>
      </c>
      <c r="B3286" s="157" t="s">
        <v>9463</v>
      </c>
      <c r="C3286" s="158"/>
      <c r="D3286" s="157" t="s">
        <v>29</v>
      </c>
      <c r="E3286" s="163" t="s">
        <v>4766</v>
      </c>
      <c r="F3286" s="160" t="s">
        <v>4764</v>
      </c>
      <c r="G3286" s="160" t="s">
        <v>4767</v>
      </c>
      <c r="H3286" s="161">
        <v>190</v>
      </c>
      <c r="I3286" s="162">
        <v>28</v>
      </c>
      <c r="J3286" s="161">
        <v>243.20000000000002</v>
      </c>
      <c r="K3286" s="162">
        <v>22</v>
      </c>
      <c r="L3286" s="161">
        <v>53.504000000000005</v>
      </c>
      <c r="M3286" s="161">
        <v>243.50400000000002</v>
      </c>
      <c r="N3286" s="161">
        <v>312</v>
      </c>
      <c r="O3286" s="156" t="str">
        <f t="shared" si="51"/>
        <v>WPLWT00025</v>
      </c>
    </row>
    <row r="3287" spans="1:15" ht="34.799999999999997">
      <c r="A3287" s="157" t="s">
        <v>9464</v>
      </c>
      <c r="B3287" s="157" t="s">
        <v>9465</v>
      </c>
      <c r="C3287" s="158"/>
      <c r="D3287" s="157" t="s">
        <v>29</v>
      </c>
      <c r="E3287" s="163" t="s">
        <v>4766</v>
      </c>
      <c r="F3287" s="160" t="s">
        <v>4764</v>
      </c>
      <c r="G3287" s="160" t="s">
        <v>4767</v>
      </c>
      <c r="H3287" s="161">
        <v>145</v>
      </c>
      <c r="I3287" s="162">
        <v>28</v>
      </c>
      <c r="J3287" s="161">
        <v>185.6</v>
      </c>
      <c r="K3287" s="162">
        <v>22</v>
      </c>
      <c r="L3287" s="161">
        <v>40.832000000000001</v>
      </c>
      <c r="M3287" s="161">
        <v>185.83199999999999</v>
      </c>
      <c r="N3287" s="161">
        <v>238</v>
      </c>
      <c r="O3287" s="156" t="str">
        <f t="shared" si="51"/>
        <v>WPLWT00026</v>
      </c>
    </row>
    <row r="3288" spans="1:15" ht="34.799999999999997">
      <c r="A3288" s="157" t="s">
        <v>9466</v>
      </c>
      <c r="B3288" s="157" t="s">
        <v>9467</v>
      </c>
      <c r="C3288" s="158"/>
      <c r="D3288" s="157" t="s">
        <v>29</v>
      </c>
      <c r="E3288" s="163" t="s">
        <v>4766</v>
      </c>
      <c r="F3288" s="160" t="s">
        <v>4764</v>
      </c>
      <c r="G3288" s="160" t="s">
        <v>4767</v>
      </c>
      <c r="H3288" s="161">
        <v>255</v>
      </c>
      <c r="I3288" s="162">
        <v>28</v>
      </c>
      <c r="J3288" s="161">
        <v>326.40000000000003</v>
      </c>
      <c r="K3288" s="162">
        <v>22</v>
      </c>
      <c r="L3288" s="161">
        <v>71.808000000000007</v>
      </c>
      <c r="M3288" s="161">
        <v>326.80799999999999</v>
      </c>
      <c r="N3288" s="161">
        <v>418</v>
      </c>
      <c r="O3288" s="156" t="str">
        <f t="shared" si="51"/>
        <v>WPLWT00027</v>
      </c>
    </row>
    <row r="3289" spans="1:15" ht="34.799999999999997">
      <c r="A3289" s="157" t="s">
        <v>9468</v>
      </c>
      <c r="B3289" s="157" t="s">
        <v>9469</v>
      </c>
      <c r="C3289" s="158"/>
      <c r="D3289" s="157" t="s">
        <v>29</v>
      </c>
      <c r="E3289" s="163" t="s">
        <v>4766</v>
      </c>
      <c r="F3289" s="160" t="s">
        <v>4764</v>
      </c>
      <c r="G3289" s="160" t="s">
        <v>4767</v>
      </c>
      <c r="H3289" s="161">
        <v>155</v>
      </c>
      <c r="I3289" s="162">
        <v>28</v>
      </c>
      <c r="J3289" s="161">
        <v>198.4</v>
      </c>
      <c r="K3289" s="162">
        <v>22</v>
      </c>
      <c r="L3289" s="161">
        <v>43.648000000000003</v>
      </c>
      <c r="M3289" s="161">
        <v>198.648</v>
      </c>
      <c r="N3289" s="161">
        <v>254</v>
      </c>
      <c r="O3289" s="156" t="str">
        <f t="shared" si="51"/>
        <v>WPLWT00028</v>
      </c>
    </row>
    <row r="3290" spans="1:15" ht="34.799999999999997">
      <c r="A3290" s="157" t="s">
        <v>9470</v>
      </c>
      <c r="B3290" s="157" t="s">
        <v>9471</v>
      </c>
      <c r="C3290" s="158"/>
      <c r="D3290" s="157" t="s">
        <v>29</v>
      </c>
      <c r="E3290" s="163" t="s">
        <v>4766</v>
      </c>
      <c r="F3290" s="160" t="s">
        <v>4764</v>
      </c>
      <c r="G3290" s="160" t="s">
        <v>4767</v>
      </c>
      <c r="H3290" s="161">
        <v>155</v>
      </c>
      <c r="I3290" s="162">
        <v>28</v>
      </c>
      <c r="J3290" s="161">
        <v>198.4</v>
      </c>
      <c r="K3290" s="162">
        <v>22</v>
      </c>
      <c r="L3290" s="161">
        <v>43.648000000000003</v>
      </c>
      <c r="M3290" s="161">
        <v>198.648</v>
      </c>
      <c r="N3290" s="161">
        <v>254</v>
      </c>
      <c r="O3290" s="156" t="str">
        <f t="shared" si="51"/>
        <v>WPLWT00029</v>
      </c>
    </row>
    <row r="3291" spans="1:15" ht="34.799999999999997">
      <c r="A3291" s="157" t="s">
        <v>9472</v>
      </c>
      <c r="B3291" s="157" t="s">
        <v>9473</v>
      </c>
      <c r="C3291" s="158"/>
      <c r="D3291" s="157" t="s">
        <v>29</v>
      </c>
      <c r="E3291" s="163" t="s">
        <v>4766</v>
      </c>
      <c r="F3291" s="160" t="s">
        <v>4764</v>
      </c>
      <c r="G3291" s="160" t="s">
        <v>4767</v>
      </c>
      <c r="H3291" s="161">
        <v>155</v>
      </c>
      <c r="I3291" s="162">
        <v>28</v>
      </c>
      <c r="J3291" s="161">
        <v>198.4</v>
      </c>
      <c r="K3291" s="162">
        <v>22</v>
      </c>
      <c r="L3291" s="161">
        <v>43.648000000000003</v>
      </c>
      <c r="M3291" s="161">
        <v>198.648</v>
      </c>
      <c r="N3291" s="161">
        <v>254</v>
      </c>
      <c r="O3291" s="156" t="str">
        <f t="shared" si="51"/>
        <v>WPLWT00030</v>
      </c>
    </row>
    <row r="3292" spans="1:15" ht="34.799999999999997">
      <c r="A3292" s="157" t="s">
        <v>9474</v>
      </c>
      <c r="B3292" s="157" t="s">
        <v>9475</v>
      </c>
      <c r="C3292" s="158"/>
      <c r="D3292" s="157" t="s">
        <v>29</v>
      </c>
      <c r="E3292" s="163" t="s">
        <v>4766</v>
      </c>
      <c r="F3292" s="160" t="s">
        <v>4764</v>
      </c>
      <c r="G3292" s="160" t="s">
        <v>4767</v>
      </c>
      <c r="H3292" s="161">
        <v>315</v>
      </c>
      <c r="I3292" s="162">
        <v>28</v>
      </c>
      <c r="J3292" s="161">
        <v>403.2</v>
      </c>
      <c r="K3292" s="162">
        <v>22</v>
      </c>
      <c r="L3292" s="161">
        <v>88.703999999999994</v>
      </c>
      <c r="M3292" s="161">
        <v>403.70400000000001</v>
      </c>
      <c r="N3292" s="161">
        <v>517</v>
      </c>
      <c r="O3292" s="156" t="str">
        <f t="shared" si="51"/>
        <v>WPLWT00031</v>
      </c>
    </row>
    <row r="3293" spans="1:15" ht="34.799999999999997">
      <c r="A3293" s="157" t="s">
        <v>9476</v>
      </c>
      <c r="B3293" s="157" t="s">
        <v>9477</v>
      </c>
      <c r="C3293" s="158"/>
      <c r="D3293" s="157" t="s">
        <v>29</v>
      </c>
      <c r="E3293" s="163" t="s">
        <v>4766</v>
      </c>
      <c r="F3293" s="160" t="s">
        <v>4764</v>
      </c>
      <c r="G3293" s="160" t="s">
        <v>4767</v>
      </c>
      <c r="H3293" s="161">
        <v>315</v>
      </c>
      <c r="I3293" s="162">
        <v>28</v>
      </c>
      <c r="J3293" s="161">
        <v>403.2</v>
      </c>
      <c r="K3293" s="162">
        <v>22</v>
      </c>
      <c r="L3293" s="161">
        <v>88.703999999999994</v>
      </c>
      <c r="M3293" s="161">
        <v>403.70400000000001</v>
      </c>
      <c r="N3293" s="161">
        <v>517</v>
      </c>
      <c r="O3293" s="156" t="str">
        <f t="shared" si="51"/>
        <v>WPLWT00032</v>
      </c>
    </row>
    <row r="3294" spans="1:15" ht="34.799999999999997">
      <c r="A3294" s="157" t="s">
        <v>9478</v>
      </c>
      <c r="B3294" s="157" t="s">
        <v>9479</v>
      </c>
      <c r="C3294" s="158"/>
      <c r="D3294" s="157" t="s">
        <v>29</v>
      </c>
      <c r="E3294" s="163" t="s">
        <v>4766</v>
      </c>
      <c r="F3294" s="160" t="s">
        <v>4764</v>
      </c>
      <c r="G3294" s="160" t="s">
        <v>4767</v>
      </c>
      <c r="H3294" s="161">
        <v>185</v>
      </c>
      <c r="I3294" s="162">
        <v>28</v>
      </c>
      <c r="J3294" s="161">
        <v>236.8</v>
      </c>
      <c r="K3294" s="162">
        <v>22</v>
      </c>
      <c r="L3294" s="161">
        <v>52.096000000000004</v>
      </c>
      <c r="M3294" s="161">
        <v>237.096</v>
      </c>
      <c r="N3294" s="161">
        <v>303</v>
      </c>
      <c r="O3294" s="156" t="str">
        <f t="shared" si="51"/>
        <v>WPLWT00033</v>
      </c>
    </row>
    <row r="3295" spans="1:15" ht="34.799999999999997">
      <c r="A3295" s="157" t="s">
        <v>9480</v>
      </c>
      <c r="B3295" s="157" t="s">
        <v>9481</v>
      </c>
      <c r="C3295" s="158"/>
      <c r="D3295" s="157" t="s">
        <v>29</v>
      </c>
      <c r="E3295" s="163" t="s">
        <v>4766</v>
      </c>
      <c r="F3295" s="160" t="s">
        <v>4828</v>
      </c>
      <c r="G3295" s="160" t="s">
        <v>4767</v>
      </c>
      <c r="H3295" s="161">
        <v>465</v>
      </c>
      <c r="I3295" s="162">
        <v>28</v>
      </c>
      <c r="J3295" s="161">
        <v>595.20000000000005</v>
      </c>
      <c r="K3295" s="162">
        <v>22</v>
      </c>
      <c r="L3295" s="161">
        <v>130.94400000000002</v>
      </c>
      <c r="M3295" s="161">
        <v>595.94399999999996</v>
      </c>
      <c r="N3295" s="161">
        <v>763</v>
      </c>
      <c r="O3295" s="156" t="str">
        <f t="shared" si="51"/>
        <v>WPLWT00034</v>
      </c>
    </row>
    <row r="3296" spans="1:15" ht="34.799999999999997">
      <c r="A3296" s="157" t="s">
        <v>9482</v>
      </c>
      <c r="B3296" s="157" t="s">
        <v>9483</v>
      </c>
      <c r="C3296" s="158"/>
      <c r="D3296" s="157" t="s">
        <v>29</v>
      </c>
      <c r="E3296" s="163" t="s">
        <v>4766</v>
      </c>
      <c r="F3296" s="160" t="s">
        <v>4764</v>
      </c>
      <c r="G3296" s="160" t="s">
        <v>4767</v>
      </c>
      <c r="H3296" s="161">
        <v>315</v>
      </c>
      <c r="I3296" s="162">
        <v>28</v>
      </c>
      <c r="J3296" s="161">
        <v>403.2</v>
      </c>
      <c r="K3296" s="162">
        <v>22</v>
      </c>
      <c r="L3296" s="161">
        <v>88.703999999999994</v>
      </c>
      <c r="M3296" s="161">
        <v>403.70400000000001</v>
      </c>
      <c r="N3296" s="161">
        <v>517</v>
      </c>
      <c r="O3296" s="156" t="str">
        <f t="shared" si="51"/>
        <v>WPLWT00039</v>
      </c>
    </row>
    <row r="3297" spans="1:15" ht="34.799999999999997">
      <c r="A3297" s="157" t="s">
        <v>9484</v>
      </c>
      <c r="B3297" s="157" t="s">
        <v>9485</v>
      </c>
      <c r="C3297" s="158"/>
      <c r="D3297" s="157" t="s">
        <v>29</v>
      </c>
      <c r="E3297" s="163" t="s">
        <v>4766</v>
      </c>
      <c r="F3297" s="160" t="s">
        <v>4764</v>
      </c>
      <c r="G3297" s="160" t="s">
        <v>4767</v>
      </c>
      <c r="H3297" s="161">
        <v>315</v>
      </c>
      <c r="I3297" s="162">
        <v>28</v>
      </c>
      <c r="J3297" s="161">
        <v>403.2</v>
      </c>
      <c r="K3297" s="162">
        <v>22</v>
      </c>
      <c r="L3297" s="161">
        <v>88.703999999999994</v>
      </c>
      <c r="M3297" s="161">
        <v>403.70400000000001</v>
      </c>
      <c r="N3297" s="161">
        <v>517</v>
      </c>
      <c r="O3297" s="156" t="str">
        <f t="shared" si="51"/>
        <v>WPLWT00040</v>
      </c>
    </row>
    <row r="3298" spans="1:15" ht="34.799999999999997">
      <c r="A3298" s="157" t="s">
        <v>9486</v>
      </c>
      <c r="B3298" s="157" t="s">
        <v>9487</v>
      </c>
      <c r="C3298" s="158"/>
      <c r="D3298" s="157" t="s">
        <v>29</v>
      </c>
      <c r="E3298" s="163" t="s">
        <v>4770</v>
      </c>
      <c r="F3298" s="160" t="s">
        <v>4828</v>
      </c>
      <c r="G3298" s="160" t="s">
        <v>4765</v>
      </c>
      <c r="H3298" s="161">
        <v>575</v>
      </c>
      <c r="I3298" s="162">
        <v>18</v>
      </c>
      <c r="J3298" s="161">
        <v>678.5</v>
      </c>
      <c r="K3298" s="162">
        <v>22</v>
      </c>
      <c r="L3298" s="161">
        <v>149.27000000000001</v>
      </c>
      <c r="M3298" s="161">
        <v>724.27</v>
      </c>
      <c r="N3298" s="161">
        <v>855</v>
      </c>
      <c r="O3298" s="156" t="str">
        <f t="shared" si="51"/>
        <v>WPLWT00043</v>
      </c>
    </row>
    <row r="3299" spans="1:15" ht="34.799999999999997">
      <c r="A3299" s="157" t="s">
        <v>9488</v>
      </c>
      <c r="B3299" s="157" t="s">
        <v>9489</v>
      </c>
      <c r="C3299" s="158"/>
      <c r="D3299" s="157" t="s">
        <v>29</v>
      </c>
      <c r="E3299" s="163" t="s">
        <v>4770</v>
      </c>
      <c r="F3299" s="160" t="s">
        <v>4828</v>
      </c>
      <c r="G3299" s="160" t="s">
        <v>4765</v>
      </c>
      <c r="H3299" s="161">
        <v>1350</v>
      </c>
      <c r="I3299" s="162">
        <v>18</v>
      </c>
      <c r="J3299" s="161">
        <v>1593</v>
      </c>
      <c r="K3299" s="162">
        <v>22</v>
      </c>
      <c r="L3299" s="161">
        <v>350.46</v>
      </c>
      <c r="M3299" s="161">
        <v>1700</v>
      </c>
      <c r="N3299" s="161">
        <v>2007</v>
      </c>
      <c r="O3299" s="156" t="str">
        <f t="shared" si="51"/>
        <v>WPLWT00044</v>
      </c>
    </row>
    <row r="3300" spans="1:15" ht="34.799999999999997">
      <c r="A3300" s="157" t="s">
        <v>9490</v>
      </c>
      <c r="B3300" s="157" t="s">
        <v>9491</v>
      </c>
      <c r="C3300" s="158"/>
      <c r="D3300" s="157" t="s">
        <v>29</v>
      </c>
      <c r="E3300" s="163" t="s">
        <v>4770</v>
      </c>
      <c r="F3300" s="160" t="s">
        <v>4828</v>
      </c>
      <c r="G3300" s="160" t="s">
        <v>4765</v>
      </c>
      <c r="H3300" s="161">
        <v>525</v>
      </c>
      <c r="I3300" s="162">
        <v>18</v>
      </c>
      <c r="J3300" s="161">
        <v>619.5</v>
      </c>
      <c r="K3300" s="162">
        <v>22</v>
      </c>
      <c r="L3300" s="161">
        <v>136.29</v>
      </c>
      <c r="M3300" s="161">
        <v>661.29</v>
      </c>
      <c r="N3300" s="161">
        <v>780</v>
      </c>
      <c r="O3300" s="156" t="str">
        <f t="shared" si="51"/>
        <v>WPLWT00045</v>
      </c>
    </row>
    <row r="3301" spans="1:15" ht="34.799999999999997">
      <c r="A3301" s="157" t="s">
        <v>9492</v>
      </c>
      <c r="B3301" s="157" t="s">
        <v>9493</v>
      </c>
      <c r="C3301" s="158"/>
      <c r="D3301" s="157" t="s">
        <v>29</v>
      </c>
      <c r="E3301" s="163" t="s">
        <v>4770</v>
      </c>
      <c r="F3301" s="160" t="s">
        <v>4828</v>
      </c>
      <c r="G3301" s="160" t="s">
        <v>4765</v>
      </c>
      <c r="H3301" s="161">
        <v>640</v>
      </c>
      <c r="I3301" s="162">
        <v>18</v>
      </c>
      <c r="J3301" s="161">
        <v>755.19999999999993</v>
      </c>
      <c r="K3301" s="162">
        <v>22</v>
      </c>
      <c r="L3301" s="161">
        <v>166.14399999999998</v>
      </c>
      <c r="M3301" s="161">
        <v>806.14400000000001</v>
      </c>
      <c r="N3301" s="161">
        <v>951</v>
      </c>
      <c r="O3301" s="156" t="str">
        <f t="shared" si="51"/>
        <v>WPLWT00046</v>
      </c>
    </row>
    <row r="3302" spans="1:15" ht="34.799999999999997">
      <c r="A3302" s="157" t="s">
        <v>9494</v>
      </c>
      <c r="B3302" s="157" t="s">
        <v>9495</v>
      </c>
      <c r="C3302" s="158"/>
      <c r="D3302" s="157" t="s">
        <v>29</v>
      </c>
      <c r="E3302" s="163" t="s">
        <v>4770</v>
      </c>
      <c r="F3302" s="160" t="s">
        <v>4828</v>
      </c>
      <c r="G3302" s="160" t="s">
        <v>4765</v>
      </c>
      <c r="H3302" s="161">
        <v>555</v>
      </c>
      <c r="I3302" s="162">
        <v>18</v>
      </c>
      <c r="J3302" s="161">
        <v>654.9</v>
      </c>
      <c r="K3302" s="162">
        <v>22</v>
      </c>
      <c r="L3302" s="161">
        <v>144.078</v>
      </c>
      <c r="M3302" s="161">
        <v>699.07799999999997</v>
      </c>
      <c r="N3302" s="161">
        <v>825</v>
      </c>
      <c r="O3302" s="156" t="str">
        <f t="shared" si="51"/>
        <v>WPLWT00047</v>
      </c>
    </row>
    <row r="3303" spans="1:15" ht="34.799999999999997">
      <c r="A3303" s="157" t="s">
        <v>9496</v>
      </c>
      <c r="B3303" s="157" t="s">
        <v>9497</v>
      </c>
      <c r="C3303" s="158"/>
      <c r="D3303" s="157" t="s">
        <v>29</v>
      </c>
      <c r="E3303" s="163" t="s">
        <v>4770</v>
      </c>
      <c r="F3303" s="160" t="s">
        <v>4764</v>
      </c>
      <c r="G3303" s="160" t="s">
        <v>4765</v>
      </c>
      <c r="H3303" s="161">
        <v>350</v>
      </c>
      <c r="I3303" s="162">
        <v>18</v>
      </c>
      <c r="J3303" s="161">
        <v>413</v>
      </c>
      <c r="K3303" s="162">
        <v>22</v>
      </c>
      <c r="L3303" s="161">
        <v>90.86</v>
      </c>
      <c r="M3303" s="161">
        <v>440.86</v>
      </c>
      <c r="N3303" s="161">
        <v>520</v>
      </c>
      <c r="O3303" s="156" t="str">
        <f t="shared" si="51"/>
        <v>WPLWT00048</v>
      </c>
    </row>
    <row r="3304" spans="1:15" ht="34.799999999999997">
      <c r="A3304" s="157" t="s">
        <v>9498</v>
      </c>
      <c r="B3304" s="157" t="s">
        <v>9499</v>
      </c>
      <c r="C3304" s="158"/>
      <c r="D3304" s="157" t="s">
        <v>29</v>
      </c>
      <c r="E3304" s="163" t="s">
        <v>4770</v>
      </c>
      <c r="F3304" s="160" t="s">
        <v>4764</v>
      </c>
      <c r="G3304" s="160" t="s">
        <v>4765</v>
      </c>
      <c r="H3304" s="161">
        <v>350</v>
      </c>
      <c r="I3304" s="162">
        <v>18</v>
      </c>
      <c r="J3304" s="161">
        <v>413</v>
      </c>
      <c r="K3304" s="162">
        <v>22</v>
      </c>
      <c r="L3304" s="161">
        <v>90.86</v>
      </c>
      <c r="M3304" s="161">
        <v>440.86</v>
      </c>
      <c r="N3304" s="161">
        <v>520</v>
      </c>
      <c r="O3304" s="156" t="str">
        <f t="shared" si="51"/>
        <v>WPLWT00049</v>
      </c>
    </row>
    <row r="3305" spans="1:15" ht="34.799999999999997">
      <c r="A3305" s="157" t="s">
        <v>9500</v>
      </c>
      <c r="B3305" s="157" t="s">
        <v>9501</v>
      </c>
      <c r="C3305" s="158"/>
      <c r="D3305" s="157" t="s">
        <v>29</v>
      </c>
      <c r="E3305" s="163" t="s">
        <v>4770</v>
      </c>
      <c r="F3305" s="160" t="s">
        <v>4828</v>
      </c>
      <c r="G3305" s="160" t="s">
        <v>4765</v>
      </c>
      <c r="H3305" s="161">
        <v>450</v>
      </c>
      <c r="I3305" s="162">
        <v>18</v>
      </c>
      <c r="J3305" s="161">
        <v>531</v>
      </c>
      <c r="K3305" s="162">
        <v>22</v>
      </c>
      <c r="L3305" s="161">
        <v>116.82000000000001</v>
      </c>
      <c r="M3305" s="161">
        <v>566.82000000000005</v>
      </c>
      <c r="N3305" s="161">
        <v>669</v>
      </c>
      <c r="O3305" s="156" t="str">
        <f t="shared" si="51"/>
        <v>WPLWT00050</v>
      </c>
    </row>
    <row r="3306" spans="1:15" ht="34.799999999999997">
      <c r="A3306" s="157" t="s">
        <v>9502</v>
      </c>
      <c r="B3306" s="157" t="s">
        <v>9503</v>
      </c>
      <c r="C3306" s="158"/>
      <c r="D3306" s="157" t="s">
        <v>29</v>
      </c>
      <c r="E3306" s="163" t="s">
        <v>4770</v>
      </c>
      <c r="F3306" s="160" t="s">
        <v>4828</v>
      </c>
      <c r="G3306" s="160" t="s">
        <v>4765</v>
      </c>
      <c r="H3306" s="161">
        <v>610</v>
      </c>
      <c r="I3306" s="162">
        <v>18</v>
      </c>
      <c r="J3306" s="161">
        <v>719.8</v>
      </c>
      <c r="K3306" s="162">
        <v>22</v>
      </c>
      <c r="L3306" s="161">
        <v>158.35599999999999</v>
      </c>
      <c r="M3306" s="161">
        <v>768.35599999999999</v>
      </c>
      <c r="N3306" s="161">
        <v>907</v>
      </c>
      <c r="O3306" s="156" t="str">
        <f t="shared" si="51"/>
        <v>WPLWT00051</v>
      </c>
    </row>
    <row r="3307" spans="1:15" ht="34.799999999999997">
      <c r="A3307" s="157" t="s">
        <v>9504</v>
      </c>
      <c r="B3307" s="157" t="s">
        <v>9505</v>
      </c>
      <c r="C3307" s="158"/>
      <c r="D3307" s="157" t="s">
        <v>29</v>
      </c>
      <c r="E3307" s="163" t="s">
        <v>4770</v>
      </c>
      <c r="F3307" s="160" t="s">
        <v>4828</v>
      </c>
      <c r="G3307" s="160" t="s">
        <v>4765</v>
      </c>
      <c r="H3307" s="161">
        <v>595</v>
      </c>
      <c r="I3307" s="162">
        <v>18</v>
      </c>
      <c r="J3307" s="161">
        <v>702.09999999999991</v>
      </c>
      <c r="K3307" s="162">
        <v>22</v>
      </c>
      <c r="L3307" s="161">
        <v>154.46199999999999</v>
      </c>
      <c r="M3307" s="161">
        <v>749.46199999999999</v>
      </c>
      <c r="N3307" s="161">
        <v>884</v>
      </c>
      <c r="O3307" s="156" t="str">
        <f t="shared" si="51"/>
        <v>WPLWT00052</v>
      </c>
    </row>
    <row r="3308" spans="1:15" ht="17.399999999999999">
      <c r="A3308" s="157" t="s">
        <v>9506</v>
      </c>
      <c r="B3308" s="157" t="s">
        <v>9507</v>
      </c>
      <c r="C3308" s="158"/>
      <c r="D3308" s="158"/>
      <c r="E3308" s="159"/>
      <c r="F3308" s="160" t="s">
        <v>4764</v>
      </c>
      <c r="G3308" s="160" t="s">
        <v>4767</v>
      </c>
      <c r="H3308" s="161">
        <v>305</v>
      </c>
      <c r="I3308" s="162">
        <v>28</v>
      </c>
      <c r="J3308" s="161">
        <v>390.40000000000003</v>
      </c>
      <c r="K3308" s="162">
        <v>22</v>
      </c>
      <c r="L3308" s="161">
        <v>85.888000000000005</v>
      </c>
      <c r="M3308" s="161">
        <v>390.88800000000003</v>
      </c>
      <c r="N3308" s="161">
        <v>500</v>
      </c>
      <c r="O3308" s="156" t="str">
        <f t="shared" si="51"/>
        <v>WPLWT00093</v>
      </c>
    </row>
    <row r="3309" spans="1:15" ht="17.399999999999999">
      <c r="A3309" s="157" t="s">
        <v>9508</v>
      </c>
      <c r="B3309" s="157" t="s">
        <v>9509</v>
      </c>
      <c r="C3309" s="158"/>
      <c r="D3309" s="158"/>
      <c r="E3309" s="159"/>
      <c r="F3309" s="160" t="s">
        <v>4764</v>
      </c>
      <c r="G3309" s="160" t="s">
        <v>4767</v>
      </c>
      <c r="H3309" s="161">
        <v>315</v>
      </c>
      <c r="I3309" s="162">
        <v>28</v>
      </c>
      <c r="J3309" s="161">
        <v>403.2</v>
      </c>
      <c r="K3309" s="162">
        <v>22</v>
      </c>
      <c r="L3309" s="161">
        <v>88.703999999999994</v>
      </c>
      <c r="M3309" s="161">
        <v>403.70400000000001</v>
      </c>
      <c r="N3309" s="161">
        <v>517</v>
      </c>
      <c r="O3309" s="156" t="str">
        <f t="shared" si="51"/>
        <v>WPLWT00094</v>
      </c>
    </row>
    <row r="3310" spans="1:15" ht="34.799999999999997">
      <c r="A3310" s="157" t="s">
        <v>9510</v>
      </c>
      <c r="B3310" s="157" t="s">
        <v>9512</v>
      </c>
      <c r="C3310" s="158"/>
      <c r="D3310" s="157" t="s">
        <v>27</v>
      </c>
      <c r="E3310" s="163" t="s">
        <v>4766</v>
      </c>
      <c r="F3310" s="160" t="s">
        <v>5654</v>
      </c>
      <c r="G3310" s="160" t="s">
        <v>4765</v>
      </c>
      <c r="H3310" s="161">
        <v>7260</v>
      </c>
      <c r="I3310" s="162">
        <v>18</v>
      </c>
      <c r="J3310" s="161">
        <v>8567</v>
      </c>
      <c r="K3310" s="162">
        <v>18</v>
      </c>
      <c r="L3310" s="161">
        <v>1542</v>
      </c>
      <c r="M3310" s="161">
        <v>8802</v>
      </c>
      <c r="N3310" s="161">
        <v>10386</v>
      </c>
      <c r="O3310" s="156" t="str">
        <f t="shared" si="51"/>
        <v>WPLYL00042</v>
      </c>
    </row>
    <row r="3311" spans="1:15" ht="17.399999999999999">
      <c r="A3311" s="157" t="s">
        <v>9513</v>
      </c>
      <c r="B3311" s="157" t="s">
        <v>9514</v>
      </c>
      <c r="C3311" s="158"/>
      <c r="D3311" s="158"/>
      <c r="E3311" s="159"/>
      <c r="F3311" s="160" t="s">
        <v>4764</v>
      </c>
      <c r="G3311" s="160" t="s">
        <v>4767</v>
      </c>
      <c r="H3311" s="161">
        <v>10</v>
      </c>
      <c r="I3311" s="162">
        <v>28</v>
      </c>
      <c r="J3311" s="161">
        <v>12.8</v>
      </c>
      <c r="K3311" s="162">
        <v>22</v>
      </c>
      <c r="L3311" s="161">
        <v>2.8160000000000003</v>
      </c>
      <c r="M3311" s="161">
        <v>12.816000000000001</v>
      </c>
      <c r="N3311" s="161">
        <v>16</v>
      </c>
      <c r="O3311" s="156" t="str">
        <f t="shared" si="51"/>
        <v>WPLYL00097</v>
      </c>
    </row>
    <row r="3312" spans="1:15" ht="34.799999999999997">
      <c r="A3312" s="157" t="s">
        <v>9515</v>
      </c>
      <c r="B3312" s="157" t="s">
        <v>9516</v>
      </c>
      <c r="C3312" s="158"/>
      <c r="D3312" s="157" t="s">
        <v>29</v>
      </c>
      <c r="E3312" s="163" t="s">
        <v>4766</v>
      </c>
      <c r="F3312" s="160" t="s">
        <v>4764</v>
      </c>
      <c r="G3312" s="160" t="s">
        <v>4767</v>
      </c>
      <c r="H3312" s="161">
        <v>335</v>
      </c>
      <c r="I3312" s="162">
        <v>18</v>
      </c>
      <c r="J3312" s="161">
        <v>395.29999999999995</v>
      </c>
      <c r="K3312" s="162">
        <v>22</v>
      </c>
      <c r="L3312" s="161">
        <v>86.965999999999994</v>
      </c>
      <c r="M3312" s="161">
        <v>421.96600000000001</v>
      </c>
      <c r="N3312" s="161">
        <v>498</v>
      </c>
      <c r="O3312" s="156" t="str">
        <f t="shared" si="51"/>
        <v>WPPBK00003</v>
      </c>
    </row>
    <row r="3313" spans="1:15" ht="17.399999999999999">
      <c r="A3313" s="157" t="s">
        <v>9517</v>
      </c>
      <c r="B3313" s="157" t="s">
        <v>9518</v>
      </c>
      <c r="C3313" s="158"/>
      <c r="D3313" s="158"/>
      <c r="E3313" s="159"/>
      <c r="F3313" s="160" t="s">
        <v>4764</v>
      </c>
      <c r="G3313" s="160" t="s">
        <v>4767</v>
      </c>
      <c r="H3313" s="161">
        <v>400</v>
      </c>
      <c r="I3313" s="162">
        <v>28</v>
      </c>
      <c r="J3313" s="161">
        <v>512</v>
      </c>
      <c r="K3313" s="162">
        <v>22</v>
      </c>
      <c r="L3313" s="161">
        <v>112.64</v>
      </c>
      <c r="M3313" s="161">
        <v>512.64</v>
      </c>
      <c r="N3313" s="161">
        <v>656</v>
      </c>
      <c r="O3313" s="156" t="str">
        <f t="shared" si="51"/>
        <v>WPPBK00004</v>
      </c>
    </row>
    <row r="3314" spans="1:15" ht="17.399999999999999">
      <c r="A3314" s="157" t="s">
        <v>9519</v>
      </c>
      <c r="B3314" s="157" t="s">
        <v>9520</v>
      </c>
      <c r="C3314" s="158"/>
      <c r="D3314" s="158"/>
      <c r="E3314" s="159"/>
      <c r="F3314" s="160" t="s">
        <v>4764</v>
      </c>
      <c r="G3314" s="160" t="s">
        <v>4767</v>
      </c>
      <c r="H3314" s="161">
        <v>395</v>
      </c>
      <c r="I3314" s="162">
        <v>28</v>
      </c>
      <c r="J3314" s="161">
        <v>505.6</v>
      </c>
      <c r="K3314" s="162">
        <v>22</v>
      </c>
      <c r="L3314" s="161">
        <v>111.232</v>
      </c>
      <c r="M3314" s="161">
        <v>506.23199999999997</v>
      </c>
      <c r="N3314" s="161">
        <v>648</v>
      </c>
      <c r="O3314" s="156" t="str">
        <f t="shared" si="51"/>
        <v>WPPBK00005</v>
      </c>
    </row>
    <row r="3315" spans="1:15" ht="17.399999999999999">
      <c r="A3315" s="157" t="s">
        <v>9521</v>
      </c>
      <c r="B3315" s="157" t="s">
        <v>9522</v>
      </c>
      <c r="C3315" s="158"/>
      <c r="D3315" s="158"/>
      <c r="E3315" s="159"/>
      <c r="F3315" s="160" t="s">
        <v>4764</v>
      </c>
      <c r="G3315" s="160" t="s">
        <v>4767</v>
      </c>
      <c r="H3315" s="161">
        <v>345</v>
      </c>
      <c r="I3315" s="162">
        <v>28</v>
      </c>
      <c r="J3315" s="161">
        <v>441.6</v>
      </c>
      <c r="K3315" s="162">
        <v>22</v>
      </c>
      <c r="L3315" s="161">
        <v>97.152000000000001</v>
      </c>
      <c r="M3315" s="161">
        <v>442.15199999999999</v>
      </c>
      <c r="N3315" s="161">
        <v>566</v>
      </c>
      <c r="O3315" s="156" t="str">
        <f t="shared" si="51"/>
        <v>WPPBK00006</v>
      </c>
    </row>
    <row r="3316" spans="1:15" ht="17.399999999999999">
      <c r="A3316" s="157" t="s">
        <v>9523</v>
      </c>
      <c r="B3316" s="157" t="s">
        <v>9524</v>
      </c>
      <c r="C3316" s="158"/>
      <c r="D3316" s="158"/>
      <c r="E3316" s="159"/>
      <c r="F3316" s="160" t="s">
        <v>4764</v>
      </c>
      <c r="G3316" s="160" t="s">
        <v>4767</v>
      </c>
      <c r="H3316" s="161">
        <v>240</v>
      </c>
      <c r="I3316" s="162">
        <v>28</v>
      </c>
      <c r="J3316" s="161">
        <v>307.2</v>
      </c>
      <c r="K3316" s="162">
        <v>22</v>
      </c>
      <c r="L3316" s="161">
        <v>67.584000000000003</v>
      </c>
      <c r="M3316" s="161">
        <v>307.584</v>
      </c>
      <c r="N3316" s="161">
        <v>394</v>
      </c>
      <c r="O3316" s="156" t="str">
        <f t="shared" si="51"/>
        <v>WPPBK00007</v>
      </c>
    </row>
    <row r="3317" spans="1:15" ht="17.399999999999999">
      <c r="A3317" s="157" t="s">
        <v>9525</v>
      </c>
      <c r="B3317" s="157" t="s">
        <v>9526</v>
      </c>
      <c r="C3317" s="158"/>
      <c r="D3317" s="158"/>
      <c r="E3317" s="159"/>
      <c r="F3317" s="160" t="s">
        <v>4764</v>
      </c>
      <c r="G3317" s="160" t="s">
        <v>4767</v>
      </c>
      <c r="H3317" s="161">
        <v>80</v>
      </c>
      <c r="I3317" s="162">
        <v>28</v>
      </c>
      <c r="J3317" s="161">
        <v>102.4</v>
      </c>
      <c r="K3317" s="162">
        <v>22</v>
      </c>
      <c r="L3317" s="161">
        <v>22.528000000000002</v>
      </c>
      <c r="M3317" s="161">
        <v>102.52800000000001</v>
      </c>
      <c r="N3317" s="161">
        <v>131</v>
      </c>
      <c r="O3317" s="156" t="str">
        <f t="shared" si="51"/>
        <v>WPPBK00008</v>
      </c>
    </row>
    <row r="3318" spans="1:15" ht="17.399999999999999">
      <c r="A3318" s="157" t="s">
        <v>9527</v>
      </c>
      <c r="B3318" s="157" t="s">
        <v>9528</v>
      </c>
      <c r="C3318" s="158"/>
      <c r="D3318" s="158"/>
      <c r="E3318" s="159"/>
      <c r="F3318" s="160" t="s">
        <v>4764</v>
      </c>
      <c r="G3318" s="160" t="s">
        <v>4767</v>
      </c>
      <c r="H3318" s="161">
        <v>50</v>
      </c>
      <c r="I3318" s="162">
        <v>28</v>
      </c>
      <c r="J3318" s="161">
        <v>64</v>
      </c>
      <c r="K3318" s="162">
        <v>22</v>
      </c>
      <c r="L3318" s="161">
        <v>14.08</v>
      </c>
      <c r="M3318" s="161">
        <v>64.08</v>
      </c>
      <c r="N3318" s="161">
        <v>82</v>
      </c>
      <c r="O3318" s="156" t="str">
        <f t="shared" si="51"/>
        <v>WPPBK00009</v>
      </c>
    </row>
    <row r="3319" spans="1:15" ht="17.399999999999999">
      <c r="A3319" s="157" t="s">
        <v>9529</v>
      </c>
      <c r="B3319" s="157" t="s">
        <v>9530</v>
      </c>
      <c r="C3319" s="158"/>
      <c r="D3319" s="158"/>
      <c r="E3319" s="159"/>
      <c r="F3319" s="160" t="s">
        <v>4828</v>
      </c>
      <c r="G3319" s="160" t="s">
        <v>4767</v>
      </c>
      <c r="H3319" s="161">
        <v>650</v>
      </c>
      <c r="I3319" s="162">
        <v>28</v>
      </c>
      <c r="J3319" s="161">
        <v>832</v>
      </c>
      <c r="K3319" s="162">
        <v>22</v>
      </c>
      <c r="L3319" s="161">
        <v>183.04</v>
      </c>
      <c r="M3319" s="161">
        <v>833.04</v>
      </c>
      <c r="N3319" s="161">
        <v>1066</v>
      </c>
      <c r="O3319" s="156" t="str">
        <f t="shared" si="51"/>
        <v>WPPBK00010</v>
      </c>
    </row>
    <row r="3320" spans="1:15" ht="34.799999999999997">
      <c r="A3320" s="157" t="s">
        <v>9531</v>
      </c>
      <c r="B3320" s="157" t="s">
        <v>9532</v>
      </c>
      <c r="C3320" s="158"/>
      <c r="D3320" s="157" t="s">
        <v>27</v>
      </c>
      <c r="E3320" s="163" t="s">
        <v>4766</v>
      </c>
      <c r="F3320" s="160" t="s">
        <v>4764</v>
      </c>
      <c r="G3320" s="160" t="s">
        <v>4767</v>
      </c>
      <c r="H3320" s="161">
        <v>20</v>
      </c>
      <c r="I3320" s="162">
        <v>28</v>
      </c>
      <c r="J3320" s="161">
        <v>25.6</v>
      </c>
      <c r="K3320" s="162">
        <v>22</v>
      </c>
      <c r="L3320" s="161">
        <v>5.6320000000000006</v>
      </c>
      <c r="M3320" s="161">
        <v>25.632000000000001</v>
      </c>
      <c r="N3320" s="161">
        <v>33</v>
      </c>
      <c r="O3320" s="156" t="str">
        <f t="shared" si="51"/>
        <v>WPPBK00012</v>
      </c>
    </row>
    <row r="3321" spans="1:15" ht="17.399999999999999">
      <c r="A3321" s="157" t="s">
        <v>9533</v>
      </c>
      <c r="B3321" s="157" t="s">
        <v>9524</v>
      </c>
      <c r="C3321" s="158"/>
      <c r="D3321" s="158"/>
      <c r="E3321" s="159"/>
      <c r="F3321" s="160" t="s">
        <v>4764</v>
      </c>
      <c r="G3321" s="160" t="s">
        <v>4767</v>
      </c>
      <c r="H3321" s="161">
        <v>20</v>
      </c>
      <c r="I3321" s="162">
        <v>28</v>
      </c>
      <c r="J3321" s="161">
        <v>25.6</v>
      </c>
      <c r="K3321" s="162">
        <v>22</v>
      </c>
      <c r="L3321" s="161">
        <v>5.6320000000000006</v>
      </c>
      <c r="M3321" s="161">
        <v>25.632000000000001</v>
      </c>
      <c r="N3321" s="161">
        <v>33</v>
      </c>
      <c r="O3321" s="156" t="str">
        <f t="shared" si="51"/>
        <v>WPPBK00013</v>
      </c>
    </row>
    <row r="3322" spans="1:15" ht="34.799999999999997">
      <c r="A3322" s="157" t="s">
        <v>9534</v>
      </c>
      <c r="B3322" s="157" t="s">
        <v>9535</v>
      </c>
      <c r="C3322" s="158"/>
      <c r="D3322" s="157" t="s">
        <v>27</v>
      </c>
      <c r="E3322" s="163" t="s">
        <v>4766</v>
      </c>
      <c r="F3322" s="160" t="s">
        <v>4764</v>
      </c>
      <c r="G3322" s="160" t="s">
        <v>4767</v>
      </c>
      <c r="H3322" s="161">
        <v>125</v>
      </c>
      <c r="I3322" s="162">
        <v>28</v>
      </c>
      <c r="J3322" s="161">
        <v>160</v>
      </c>
      <c r="K3322" s="162">
        <v>22</v>
      </c>
      <c r="L3322" s="161">
        <v>35.200000000000003</v>
      </c>
      <c r="M3322" s="161">
        <v>160.19999999999999</v>
      </c>
      <c r="N3322" s="161">
        <v>205</v>
      </c>
      <c r="O3322" s="156" t="str">
        <f t="shared" si="51"/>
        <v>WPPBK00014</v>
      </c>
    </row>
    <row r="3323" spans="1:15" ht="34.799999999999997">
      <c r="A3323" s="157" t="s">
        <v>9536</v>
      </c>
      <c r="B3323" s="157" t="s">
        <v>9537</v>
      </c>
      <c r="C3323" s="158"/>
      <c r="D3323" s="157" t="s">
        <v>27</v>
      </c>
      <c r="E3323" s="163" t="s">
        <v>4766</v>
      </c>
      <c r="F3323" s="160" t="s">
        <v>4764</v>
      </c>
      <c r="G3323" s="160" t="s">
        <v>4767</v>
      </c>
      <c r="H3323" s="161">
        <v>25</v>
      </c>
      <c r="I3323" s="162">
        <v>28</v>
      </c>
      <c r="J3323" s="161">
        <v>32</v>
      </c>
      <c r="K3323" s="162">
        <v>22</v>
      </c>
      <c r="L3323" s="161">
        <v>7.04</v>
      </c>
      <c r="M3323" s="161">
        <v>32.04</v>
      </c>
      <c r="N3323" s="161">
        <v>41</v>
      </c>
      <c r="O3323" s="156" t="str">
        <f t="shared" si="51"/>
        <v>WPPBK00015</v>
      </c>
    </row>
    <row r="3324" spans="1:15" ht="34.799999999999997">
      <c r="A3324" s="157" t="s">
        <v>9538</v>
      </c>
      <c r="B3324" s="157" t="s">
        <v>9539</v>
      </c>
      <c r="C3324" s="158"/>
      <c r="D3324" s="157" t="s">
        <v>27</v>
      </c>
      <c r="E3324" s="163" t="s">
        <v>4766</v>
      </c>
      <c r="F3324" s="160" t="s">
        <v>4764</v>
      </c>
      <c r="G3324" s="160" t="s">
        <v>4767</v>
      </c>
      <c r="H3324" s="161">
        <v>170</v>
      </c>
      <c r="I3324" s="162">
        <v>28</v>
      </c>
      <c r="J3324" s="161">
        <v>217.6</v>
      </c>
      <c r="K3324" s="162">
        <v>22</v>
      </c>
      <c r="L3324" s="161">
        <v>47.872</v>
      </c>
      <c r="M3324" s="161">
        <v>217.87200000000001</v>
      </c>
      <c r="N3324" s="161">
        <v>279</v>
      </c>
      <c r="O3324" s="156" t="str">
        <f t="shared" si="51"/>
        <v>WPPBK00016</v>
      </c>
    </row>
    <row r="3325" spans="1:15" ht="34.799999999999997">
      <c r="A3325" s="157" t="s">
        <v>9540</v>
      </c>
      <c r="B3325" s="157" t="s">
        <v>9541</v>
      </c>
      <c r="C3325" s="158"/>
      <c r="D3325" s="157" t="s">
        <v>4634</v>
      </c>
      <c r="E3325" s="163" t="s">
        <v>4770</v>
      </c>
      <c r="F3325" s="160" t="s">
        <v>5587</v>
      </c>
      <c r="G3325" s="160" t="s">
        <v>4767</v>
      </c>
      <c r="H3325" s="161">
        <v>42280</v>
      </c>
      <c r="I3325" s="162">
        <v>18</v>
      </c>
      <c r="J3325" s="161">
        <v>49890</v>
      </c>
      <c r="K3325" s="162">
        <v>8</v>
      </c>
      <c r="L3325" s="161">
        <v>3991</v>
      </c>
      <c r="M3325" s="161">
        <v>46271</v>
      </c>
      <c r="N3325" s="161">
        <v>54600</v>
      </c>
      <c r="O3325" s="156" t="str">
        <f t="shared" si="51"/>
        <v>WREO480BL01</v>
      </c>
    </row>
    <row r="3326" spans="1:15" ht="34.799999999999997">
      <c r="A3326" s="157" t="s">
        <v>9542</v>
      </c>
      <c r="B3326" s="157" t="s">
        <v>9543</v>
      </c>
      <c r="C3326" s="158"/>
      <c r="D3326" s="157" t="s">
        <v>4634</v>
      </c>
      <c r="E3326" s="163" t="s">
        <v>4770</v>
      </c>
      <c r="F3326" s="160" t="s">
        <v>5587</v>
      </c>
      <c r="G3326" s="160" t="s">
        <v>4767</v>
      </c>
      <c r="H3326" s="161">
        <v>42140</v>
      </c>
      <c r="I3326" s="162">
        <v>18</v>
      </c>
      <c r="J3326" s="161">
        <v>49725</v>
      </c>
      <c r="K3326" s="162">
        <v>8</v>
      </c>
      <c r="L3326" s="161">
        <v>3978</v>
      </c>
      <c r="M3326" s="161">
        <v>46118</v>
      </c>
      <c r="N3326" s="161">
        <v>54419</v>
      </c>
      <c r="O3326" s="156" t="str">
        <f t="shared" si="51"/>
        <v>WREO480OR01</v>
      </c>
    </row>
    <row r="3327" spans="1:15" ht="34.799999999999997">
      <c r="A3327" s="157" t="s">
        <v>9544</v>
      </c>
      <c r="B3327" s="157" t="s">
        <v>9545</v>
      </c>
      <c r="C3327" s="158"/>
      <c r="D3327" s="157" t="s">
        <v>4634</v>
      </c>
      <c r="E3327" s="163" t="s">
        <v>4770</v>
      </c>
      <c r="F3327" s="160" t="s">
        <v>5587</v>
      </c>
      <c r="G3327" s="160" t="s">
        <v>4767</v>
      </c>
      <c r="H3327" s="161">
        <v>42140</v>
      </c>
      <c r="I3327" s="162">
        <v>18</v>
      </c>
      <c r="J3327" s="161">
        <v>49725</v>
      </c>
      <c r="K3327" s="162">
        <v>8</v>
      </c>
      <c r="L3327" s="161">
        <v>3978</v>
      </c>
      <c r="M3327" s="161">
        <v>46118</v>
      </c>
      <c r="N3327" s="161">
        <v>54419</v>
      </c>
      <c r="O3327" s="156" t="str">
        <f t="shared" si="51"/>
        <v>WREO480RD01</v>
      </c>
    </row>
    <row r="3328" spans="1:15" ht="34.799999999999997">
      <c r="A3328" s="157" t="s">
        <v>9546</v>
      </c>
      <c r="B3328" s="157" t="s">
        <v>9547</v>
      </c>
      <c r="C3328" s="158"/>
      <c r="D3328" s="157" t="s">
        <v>4634</v>
      </c>
      <c r="E3328" s="163" t="s">
        <v>4770</v>
      </c>
      <c r="F3328" s="160" t="s">
        <v>5587</v>
      </c>
      <c r="G3328" s="160" t="s">
        <v>4767</v>
      </c>
      <c r="H3328" s="161">
        <v>56085</v>
      </c>
      <c r="I3328" s="162">
        <v>18</v>
      </c>
      <c r="J3328" s="161">
        <v>66180</v>
      </c>
      <c r="K3328" s="162">
        <v>8</v>
      </c>
      <c r="L3328" s="161">
        <v>5294</v>
      </c>
      <c r="M3328" s="161">
        <v>61379</v>
      </c>
      <c r="N3328" s="161">
        <v>72428</v>
      </c>
      <c r="O3328" s="156" t="str">
        <f t="shared" si="51"/>
        <v>WREO481BL01</v>
      </c>
    </row>
    <row r="3329" spans="1:15" ht="34.799999999999997">
      <c r="A3329" s="157" t="s">
        <v>9548</v>
      </c>
      <c r="B3329" s="157" t="s">
        <v>9549</v>
      </c>
      <c r="C3329" s="158"/>
      <c r="D3329" s="157" t="s">
        <v>4634</v>
      </c>
      <c r="E3329" s="163" t="s">
        <v>4770</v>
      </c>
      <c r="F3329" s="160" t="s">
        <v>5587</v>
      </c>
      <c r="G3329" s="160" t="s">
        <v>4767</v>
      </c>
      <c r="H3329" s="161">
        <v>55300</v>
      </c>
      <c r="I3329" s="162">
        <v>18</v>
      </c>
      <c r="J3329" s="161">
        <v>65254</v>
      </c>
      <c r="K3329" s="162">
        <v>8</v>
      </c>
      <c r="L3329" s="161">
        <v>5220</v>
      </c>
      <c r="M3329" s="161">
        <v>60520</v>
      </c>
      <c r="N3329" s="161">
        <v>71414</v>
      </c>
      <c r="O3329" s="156" t="str">
        <f t="shared" si="51"/>
        <v>WREO481OR01</v>
      </c>
    </row>
    <row r="3330" spans="1:15" ht="34.799999999999997">
      <c r="A3330" s="157" t="s">
        <v>9550</v>
      </c>
      <c r="B3330" s="157" t="s">
        <v>9551</v>
      </c>
      <c r="C3330" s="158"/>
      <c r="D3330" s="157" t="s">
        <v>4634</v>
      </c>
      <c r="E3330" s="163" t="s">
        <v>4770</v>
      </c>
      <c r="F3330" s="160" t="s">
        <v>5587</v>
      </c>
      <c r="G3330" s="160" t="s">
        <v>4767</v>
      </c>
      <c r="H3330" s="161">
        <v>56090</v>
      </c>
      <c r="I3330" s="162">
        <v>18</v>
      </c>
      <c r="J3330" s="161">
        <v>66186</v>
      </c>
      <c r="K3330" s="162">
        <v>8</v>
      </c>
      <c r="L3330" s="161">
        <v>5295</v>
      </c>
      <c r="M3330" s="161">
        <v>61385</v>
      </c>
      <c r="N3330" s="161">
        <v>72434</v>
      </c>
      <c r="O3330" s="156" t="str">
        <f t="shared" ref="O3330:O3351" si="52">VLOOKUP(A3330,Old,1,FALSE)</f>
        <v>WREO481RD01</v>
      </c>
    </row>
    <row r="3331" spans="1:15" ht="17.399999999999999">
      <c r="A3331" s="157" t="s">
        <v>9552</v>
      </c>
      <c r="B3331" s="157" t="s">
        <v>9553</v>
      </c>
      <c r="C3331" s="158"/>
      <c r="D3331" s="158"/>
      <c r="E3331" s="159"/>
      <c r="F3331" s="160" t="s">
        <v>4828</v>
      </c>
      <c r="G3331" s="160" t="s">
        <v>4767</v>
      </c>
      <c r="H3331" s="161">
        <v>1275</v>
      </c>
      <c r="I3331" s="162">
        <v>18</v>
      </c>
      <c r="J3331" s="161">
        <v>1505</v>
      </c>
      <c r="K3331" s="162">
        <v>22</v>
      </c>
      <c r="L3331" s="161">
        <v>330.99</v>
      </c>
      <c r="M3331" s="161">
        <v>1606</v>
      </c>
      <c r="N3331" s="161">
        <v>1895</v>
      </c>
      <c r="O3331" s="156" t="str">
        <f t="shared" si="52"/>
        <v>WRWCP00001</v>
      </c>
    </row>
    <row r="3332" spans="1:15" ht="17.399999999999999">
      <c r="A3332" s="157" t="s">
        <v>9554</v>
      </c>
      <c r="B3332" s="157" t="s">
        <v>9555</v>
      </c>
      <c r="C3332" s="158"/>
      <c r="D3332" s="158"/>
      <c r="E3332" s="159"/>
      <c r="F3332" s="160" t="s">
        <v>4828</v>
      </c>
      <c r="G3332" s="160" t="s">
        <v>4765</v>
      </c>
      <c r="H3332" s="161">
        <v>1210</v>
      </c>
      <c r="I3332" s="162">
        <v>18</v>
      </c>
      <c r="J3332" s="161">
        <v>1428</v>
      </c>
      <c r="K3332" s="162">
        <v>22</v>
      </c>
      <c r="L3332" s="161">
        <v>314.11599999999999</v>
      </c>
      <c r="M3332" s="161">
        <v>1524</v>
      </c>
      <c r="N3332" s="161">
        <v>1798</v>
      </c>
      <c r="O3332" s="156" t="str">
        <f t="shared" si="52"/>
        <v>WSTBK00005</v>
      </c>
    </row>
    <row r="3333" spans="1:15" ht="17.399999999999999">
      <c r="A3333" s="157" t="s">
        <v>9556</v>
      </c>
      <c r="B3333" s="157" t="s">
        <v>9557</v>
      </c>
      <c r="C3333" s="158"/>
      <c r="D3333" s="158"/>
      <c r="E3333" s="159"/>
      <c r="F3333" s="160" t="s">
        <v>4828</v>
      </c>
      <c r="G3333" s="160" t="s">
        <v>4765</v>
      </c>
      <c r="H3333" s="161">
        <v>760</v>
      </c>
      <c r="I3333" s="162">
        <v>18</v>
      </c>
      <c r="J3333" s="161">
        <v>896.8</v>
      </c>
      <c r="K3333" s="162">
        <v>22</v>
      </c>
      <c r="L3333" s="161">
        <v>197.29599999999999</v>
      </c>
      <c r="M3333" s="161">
        <v>957.29600000000005</v>
      </c>
      <c r="N3333" s="161">
        <v>1130</v>
      </c>
      <c r="O3333" s="156" t="str">
        <f t="shared" si="52"/>
        <v>WSTBK00009</v>
      </c>
    </row>
    <row r="3334" spans="1:15" ht="17.399999999999999">
      <c r="A3334" s="157" t="s">
        <v>9558</v>
      </c>
      <c r="B3334" s="157" t="s">
        <v>9559</v>
      </c>
      <c r="C3334" s="158"/>
      <c r="D3334" s="158"/>
      <c r="E3334" s="159"/>
      <c r="F3334" s="160" t="s">
        <v>4764</v>
      </c>
      <c r="G3334" s="160" t="s">
        <v>4767</v>
      </c>
      <c r="H3334" s="161">
        <v>15</v>
      </c>
      <c r="I3334" s="162">
        <v>18</v>
      </c>
      <c r="J3334" s="161">
        <v>17.7</v>
      </c>
      <c r="K3334" s="162">
        <v>22</v>
      </c>
      <c r="L3334" s="161">
        <v>3.8939999999999997</v>
      </c>
      <c r="M3334" s="161">
        <v>18.893999999999998</v>
      </c>
      <c r="N3334" s="161">
        <v>22</v>
      </c>
      <c r="O3334" s="156" t="str">
        <f t="shared" si="52"/>
        <v>WSTBK00012</v>
      </c>
    </row>
    <row r="3335" spans="1:15" ht="34.799999999999997">
      <c r="A3335" s="157" t="s">
        <v>9560</v>
      </c>
      <c r="B3335" s="157" t="s">
        <v>9561</v>
      </c>
      <c r="C3335" s="158"/>
      <c r="D3335" s="157" t="s">
        <v>27</v>
      </c>
      <c r="E3335" s="163" t="s">
        <v>4766</v>
      </c>
      <c r="F3335" s="160" t="s">
        <v>4764</v>
      </c>
      <c r="G3335" s="160" t="s">
        <v>4765</v>
      </c>
      <c r="H3335" s="161">
        <v>15</v>
      </c>
      <c r="I3335" s="162">
        <v>18</v>
      </c>
      <c r="J3335" s="161">
        <v>17.7</v>
      </c>
      <c r="K3335" s="162">
        <v>22</v>
      </c>
      <c r="L3335" s="161">
        <v>3.8939999999999997</v>
      </c>
      <c r="M3335" s="161">
        <v>18.893999999999998</v>
      </c>
      <c r="N3335" s="161">
        <v>22</v>
      </c>
      <c r="O3335" s="156" t="str">
        <f t="shared" si="52"/>
        <v>WSTBK00023</v>
      </c>
    </row>
    <row r="3336" spans="1:15" ht="17.399999999999999">
      <c r="A3336" s="157" t="s">
        <v>9562</v>
      </c>
      <c r="B3336" s="157" t="s">
        <v>9563</v>
      </c>
      <c r="C3336" s="158"/>
      <c r="D3336" s="158"/>
      <c r="E3336" s="159"/>
      <c r="F3336" s="160" t="s">
        <v>4828</v>
      </c>
      <c r="G3336" s="160" t="s">
        <v>4767</v>
      </c>
      <c r="H3336" s="161">
        <v>1255</v>
      </c>
      <c r="I3336" s="162">
        <v>18</v>
      </c>
      <c r="J3336" s="161">
        <v>1481</v>
      </c>
      <c r="K3336" s="162">
        <v>22</v>
      </c>
      <c r="L3336" s="161">
        <v>325.79799999999994</v>
      </c>
      <c r="M3336" s="161">
        <v>1581</v>
      </c>
      <c r="N3336" s="161">
        <v>1865</v>
      </c>
      <c r="O3336" s="156" t="str">
        <f t="shared" si="52"/>
        <v>WSTGR00008</v>
      </c>
    </row>
    <row r="3337" spans="1:15" ht="17.399999999999999">
      <c r="A3337" s="157" t="s">
        <v>9564</v>
      </c>
      <c r="B3337" s="157" t="s">
        <v>9565</v>
      </c>
      <c r="C3337" s="158"/>
      <c r="D3337" s="158"/>
      <c r="E3337" s="159"/>
      <c r="F3337" s="160" t="s">
        <v>4828</v>
      </c>
      <c r="G3337" s="160" t="s">
        <v>4767</v>
      </c>
      <c r="H3337" s="161">
        <v>1255</v>
      </c>
      <c r="I3337" s="162">
        <v>18</v>
      </c>
      <c r="J3337" s="161">
        <v>1481</v>
      </c>
      <c r="K3337" s="162">
        <v>22</v>
      </c>
      <c r="L3337" s="161">
        <v>325.79799999999994</v>
      </c>
      <c r="M3337" s="161">
        <v>1581</v>
      </c>
      <c r="N3337" s="161">
        <v>1865</v>
      </c>
      <c r="O3337" s="156" t="str">
        <f t="shared" si="52"/>
        <v>WSTMR00006</v>
      </c>
    </row>
    <row r="3338" spans="1:15" ht="34.799999999999997">
      <c r="A3338" s="157" t="s">
        <v>9566</v>
      </c>
      <c r="B3338" s="157" t="s">
        <v>9567</v>
      </c>
      <c r="C3338" s="158"/>
      <c r="D3338" s="158"/>
      <c r="E3338" s="163" t="s">
        <v>4766</v>
      </c>
      <c r="F3338" s="160" t="s">
        <v>4828</v>
      </c>
      <c r="G3338" s="160" t="s">
        <v>4765</v>
      </c>
      <c r="H3338" s="161">
        <v>755</v>
      </c>
      <c r="I3338" s="162">
        <v>18</v>
      </c>
      <c r="J3338" s="161">
        <v>890.9</v>
      </c>
      <c r="K3338" s="162">
        <v>22</v>
      </c>
      <c r="L3338" s="161">
        <v>195.99799999999999</v>
      </c>
      <c r="M3338" s="161">
        <v>950.99800000000005</v>
      </c>
      <c r="N3338" s="161">
        <v>1122</v>
      </c>
      <c r="O3338" s="156" t="str">
        <f t="shared" si="52"/>
        <v>WSTWT00001</v>
      </c>
    </row>
    <row r="3339" spans="1:15" ht="34.799999999999997">
      <c r="A3339" s="157" t="s">
        <v>9568</v>
      </c>
      <c r="B3339" s="157" t="s">
        <v>9569</v>
      </c>
      <c r="C3339" s="158"/>
      <c r="D3339" s="157" t="s">
        <v>27</v>
      </c>
      <c r="E3339" s="163" t="s">
        <v>4766</v>
      </c>
      <c r="F3339" s="160" t="s">
        <v>4828</v>
      </c>
      <c r="G3339" s="160" t="s">
        <v>4765</v>
      </c>
      <c r="H3339" s="161">
        <v>640</v>
      </c>
      <c r="I3339" s="162">
        <v>18</v>
      </c>
      <c r="J3339" s="161">
        <v>755.19999999999993</v>
      </c>
      <c r="K3339" s="162">
        <v>22</v>
      </c>
      <c r="L3339" s="161">
        <v>166.14399999999998</v>
      </c>
      <c r="M3339" s="161">
        <v>806.14400000000001</v>
      </c>
      <c r="N3339" s="161">
        <v>951</v>
      </c>
      <c r="O3339" s="156" t="str">
        <f t="shared" si="52"/>
        <v>WSTZF00010</v>
      </c>
    </row>
    <row r="3340" spans="1:15" ht="17.399999999999999">
      <c r="A3340" s="157" t="s">
        <v>9570</v>
      </c>
      <c r="B3340" s="157" t="s">
        <v>9571</v>
      </c>
      <c r="C3340" s="158"/>
      <c r="D3340" s="158"/>
      <c r="E3340" s="159"/>
      <c r="F3340" s="160" t="s">
        <v>4828</v>
      </c>
      <c r="G3340" s="160" t="s">
        <v>4767</v>
      </c>
      <c r="H3340" s="161">
        <v>705</v>
      </c>
      <c r="I3340" s="162">
        <v>18</v>
      </c>
      <c r="J3340" s="161">
        <v>831.9</v>
      </c>
      <c r="K3340" s="162">
        <v>22</v>
      </c>
      <c r="L3340" s="161">
        <v>183.018</v>
      </c>
      <c r="M3340" s="161">
        <v>888.01800000000003</v>
      </c>
      <c r="N3340" s="161">
        <v>1048</v>
      </c>
      <c r="O3340" s="156" t="str">
        <f t="shared" si="52"/>
        <v>WSTZF00013</v>
      </c>
    </row>
    <row r="3341" spans="1:15" ht="34.799999999999997">
      <c r="A3341" s="157" t="s">
        <v>9572</v>
      </c>
      <c r="B3341" s="157" t="s">
        <v>9573</v>
      </c>
      <c r="C3341" s="158"/>
      <c r="D3341" s="157" t="s">
        <v>27</v>
      </c>
      <c r="E3341" s="163" t="s">
        <v>4766</v>
      </c>
      <c r="F3341" s="160" t="s">
        <v>4764</v>
      </c>
      <c r="G3341" s="160" t="s">
        <v>4767</v>
      </c>
      <c r="H3341" s="161">
        <v>15</v>
      </c>
      <c r="I3341" s="162">
        <v>18</v>
      </c>
      <c r="J3341" s="161">
        <v>17.7</v>
      </c>
      <c r="K3341" s="162">
        <v>22</v>
      </c>
      <c r="L3341" s="161">
        <v>3.8939999999999997</v>
      </c>
      <c r="M3341" s="161">
        <v>18.893999999999998</v>
      </c>
      <c r="N3341" s="161">
        <v>22</v>
      </c>
      <c r="O3341" s="156" t="str">
        <f t="shared" si="52"/>
        <v>WSTZF00022</v>
      </c>
    </row>
    <row r="3342" spans="1:15" ht="17.399999999999999">
      <c r="A3342" s="157" t="s">
        <v>9574</v>
      </c>
      <c r="B3342" s="157" t="s">
        <v>9575</v>
      </c>
      <c r="C3342" s="158"/>
      <c r="D3342" s="158"/>
      <c r="E3342" s="159"/>
      <c r="F3342" s="160" t="s">
        <v>4764</v>
      </c>
      <c r="G3342" s="160" t="s">
        <v>4767</v>
      </c>
      <c r="H3342" s="161">
        <v>90</v>
      </c>
      <c r="I3342" s="162">
        <v>28</v>
      </c>
      <c r="J3342" s="161">
        <v>115.2</v>
      </c>
      <c r="K3342" s="162">
        <v>22</v>
      </c>
      <c r="L3342" s="161">
        <v>25.344000000000001</v>
      </c>
      <c r="M3342" s="161">
        <v>115.34399999999999</v>
      </c>
      <c r="N3342" s="161">
        <v>148</v>
      </c>
      <c r="O3342" s="156" t="str">
        <f t="shared" si="52"/>
        <v>WSWNA00006</v>
      </c>
    </row>
    <row r="3343" spans="1:15" ht="34.799999999999997">
      <c r="A3343" s="157" t="s">
        <v>9576</v>
      </c>
      <c r="B3343" s="157" t="s">
        <v>9577</v>
      </c>
      <c r="C3343" s="158"/>
      <c r="D3343" s="157" t="s">
        <v>29</v>
      </c>
      <c r="E3343" s="163" t="s">
        <v>4766</v>
      </c>
      <c r="F3343" s="160" t="s">
        <v>4828</v>
      </c>
      <c r="G3343" s="160" t="s">
        <v>4765</v>
      </c>
      <c r="H3343" s="161">
        <v>2130</v>
      </c>
      <c r="I3343" s="162">
        <v>18</v>
      </c>
      <c r="J3343" s="161">
        <v>2513</v>
      </c>
      <c r="K3343" s="162">
        <v>22</v>
      </c>
      <c r="L3343" s="161">
        <v>552.94799999999998</v>
      </c>
      <c r="M3343" s="161">
        <v>2683</v>
      </c>
      <c r="N3343" s="161">
        <v>3166</v>
      </c>
      <c r="O3343" s="156" t="str">
        <f t="shared" si="52"/>
        <v>WWHMC00002</v>
      </c>
    </row>
    <row r="3344" spans="1:15" ht="17.399999999999999">
      <c r="A3344" s="157" t="s">
        <v>9578</v>
      </c>
      <c r="B3344" s="157" t="s">
        <v>9579</v>
      </c>
      <c r="C3344" s="158"/>
      <c r="D3344" s="158"/>
      <c r="E3344" s="159"/>
      <c r="F3344" s="160" t="s">
        <v>4828</v>
      </c>
      <c r="G3344" s="160" t="s">
        <v>4767</v>
      </c>
      <c r="H3344" s="161">
        <v>2820</v>
      </c>
      <c r="I3344" s="162">
        <v>18</v>
      </c>
      <c r="J3344" s="161">
        <v>3328</v>
      </c>
      <c r="K3344" s="162">
        <v>22</v>
      </c>
      <c r="L3344" s="161">
        <v>732.072</v>
      </c>
      <c r="M3344" s="161">
        <v>3552</v>
      </c>
      <c r="N3344" s="161">
        <v>4191</v>
      </c>
      <c r="O3344" s="156" t="str">
        <f t="shared" si="52"/>
        <v>WWHMC00003</v>
      </c>
    </row>
    <row r="3345" spans="1:15" ht="34.799999999999997">
      <c r="A3345" s="157" t="s">
        <v>9580</v>
      </c>
      <c r="B3345" s="157" t="s">
        <v>9581</v>
      </c>
      <c r="C3345" s="158"/>
      <c r="D3345" s="157" t="s">
        <v>29</v>
      </c>
      <c r="E3345" s="163" t="s">
        <v>4766</v>
      </c>
      <c r="F3345" s="160" t="s">
        <v>4764</v>
      </c>
      <c r="G3345" s="160" t="s">
        <v>4767</v>
      </c>
      <c r="H3345" s="161">
        <v>305</v>
      </c>
      <c r="I3345" s="162">
        <v>18</v>
      </c>
      <c r="J3345" s="161">
        <v>359.9</v>
      </c>
      <c r="K3345" s="162">
        <v>22</v>
      </c>
      <c r="L3345" s="161">
        <v>79.177999999999997</v>
      </c>
      <c r="M3345" s="161">
        <v>384.178</v>
      </c>
      <c r="N3345" s="161">
        <v>453</v>
      </c>
      <c r="O3345" s="156" t="str">
        <f t="shared" si="52"/>
        <v>WWHMC00009</v>
      </c>
    </row>
    <row r="3346" spans="1:15" ht="34.799999999999997">
      <c r="A3346" s="157" t="s">
        <v>9582</v>
      </c>
      <c r="B3346" s="157" t="s">
        <v>9581</v>
      </c>
      <c r="C3346" s="158"/>
      <c r="D3346" s="157" t="s">
        <v>29</v>
      </c>
      <c r="E3346" s="163" t="s">
        <v>4766</v>
      </c>
      <c r="F3346" s="160" t="s">
        <v>4828</v>
      </c>
      <c r="G3346" s="160" t="s">
        <v>4767</v>
      </c>
      <c r="H3346" s="161">
        <v>2820</v>
      </c>
      <c r="I3346" s="162">
        <v>18</v>
      </c>
      <c r="J3346" s="161">
        <v>3328</v>
      </c>
      <c r="K3346" s="162">
        <v>22</v>
      </c>
      <c r="L3346" s="161">
        <v>732.072</v>
      </c>
      <c r="M3346" s="161">
        <v>3552</v>
      </c>
      <c r="N3346" s="161">
        <v>4191</v>
      </c>
      <c r="O3346" s="156" t="str">
        <f t="shared" si="52"/>
        <v>WWHMC00010</v>
      </c>
    </row>
    <row r="3347" spans="1:15" ht="34.799999999999997">
      <c r="A3347" s="157" t="s">
        <v>9583</v>
      </c>
      <c r="B3347" s="157" t="s">
        <v>9584</v>
      </c>
      <c r="C3347" s="158"/>
      <c r="D3347" s="157" t="s">
        <v>29</v>
      </c>
      <c r="E3347" s="163" t="s">
        <v>4766</v>
      </c>
      <c r="F3347" s="160" t="s">
        <v>4828</v>
      </c>
      <c r="G3347" s="160" t="s">
        <v>4767</v>
      </c>
      <c r="H3347" s="161">
        <v>1850</v>
      </c>
      <c r="I3347" s="162">
        <v>18</v>
      </c>
      <c r="J3347" s="161">
        <v>2183</v>
      </c>
      <c r="K3347" s="162">
        <v>22</v>
      </c>
      <c r="L3347" s="161">
        <v>480.26</v>
      </c>
      <c r="M3347" s="161">
        <v>2330</v>
      </c>
      <c r="N3347" s="161">
        <v>2750</v>
      </c>
      <c r="O3347" s="156" t="str">
        <f t="shared" si="52"/>
        <v>WWHMC00011</v>
      </c>
    </row>
    <row r="3348" spans="1:15" ht="17.399999999999999">
      <c r="A3348" s="157" t="s">
        <v>9585</v>
      </c>
      <c r="B3348" s="157" t="s">
        <v>9586</v>
      </c>
      <c r="C3348" s="158"/>
      <c r="D3348" s="158"/>
      <c r="E3348" s="159"/>
      <c r="F3348" s="160" t="s">
        <v>4764</v>
      </c>
      <c r="G3348" s="160" t="s">
        <v>4765</v>
      </c>
      <c r="H3348" s="161">
        <v>25</v>
      </c>
      <c r="I3348" s="162">
        <v>18</v>
      </c>
      <c r="J3348" s="161">
        <v>29.5</v>
      </c>
      <c r="K3348" s="162">
        <v>22</v>
      </c>
      <c r="L3348" s="161">
        <v>6.49</v>
      </c>
      <c r="M3348" s="161">
        <v>31.490000000000002</v>
      </c>
      <c r="N3348" s="161">
        <v>37</v>
      </c>
      <c r="O3348" s="156" t="str">
        <f t="shared" si="52"/>
        <v>WWLBK00004</v>
      </c>
    </row>
    <row r="3349" spans="1:15" ht="17.399999999999999">
      <c r="A3349" s="157" t="s">
        <v>9587</v>
      </c>
      <c r="B3349" s="157" t="s">
        <v>9588</v>
      </c>
      <c r="C3349" s="158"/>
      <c r="D3349" s="158"/>
      <c r="E3349" s="159"/>
      <c r="F3349" s="160" t="s">
        <v>4764</v>
      </c>
      <c r="G3349" s="160" t="s">
        <v>4765</v>
      </c>
      <c r="H3349" s="161">
        <v>25</v>
      </c>
      <c r="I3349" s="162">
        <v>18</v>
      </c>
      <c r="J3349" s="161">
        <v>29.5</v>
      </c>
      <c r="K3349" s="162">
        <v>22</v>
      </c>
      <c r="L3349" s="161">
        <v>6.49</v>
      </c>
      <c r="M3349" s="161">
        <v>31.490000000000002</v>
      </c>
      <c r="N3349" s="161">
        <v>37</v>
      </c>
      <c r="O3349" s="156" t="str">
        <f t="shared" si="52"/>
        <v>WWLBK00005</v>
      </c>
    </row>
    <row r="3350" spans="1:15" ht="17.399999999999999">
      <c r="A3350" s="157" t="s">
        <v>9589</v>
      </c>
      <c r="B3350" s="157" t="s">
        <v>9590</v>
      </c>
      <c r="C3350" s="158"/>
      <c r="D3350" s="158"/>
      <c r="E3350" s="159"/>
      <c r="F3350" s="160" t="s">
        <v>4764</v>
      </c>
      <c r="G3350" s="160" t="s">
        <v>4765</v>
      </c>
      <c r="H3350" s="161">
        <v>20</v>
      </c>
      <c r="I3350" s="162">
        <v>18</v>
      </c>
      <c r="J3350" s="161">
        <v>23.599999999999998</v>
      </c>
      <c r="K3350" s="162">
        <v>22</v>
      </c>
      <c r="L3350" s="161">
        <v>5.1919999999999993</v>
      </c>
      <c r="M3350" s="161">
        <v>25.192</v>
      </c>
      <c r="N3350" s="161">
        <v>30</v>
      </c>
      <c r="O3350" s="156" t="str">
        <f t="shared" si="52"/>
        <v>WWLBK00023</v>
      </c>
    </row>
    <row r="3351" spans="1:15" ht="34.799999999999997">
      <c r="A3351" s="157" t="s">
        <v>9591</v>
      </c>
      <c r="B3351" s="157" t="s">
        <v>9592</v>
      </c>
      <c r="C3351" s="158"/>
      <c r="D3351" s="157" t="s">
        <v>29</v>
      </c>
      <c r="E3351" s="163" t="s">
        <v>4770</v>
      </c>
      <c r="F3351" s="160" t="s">
        <v>4828</v>
      </c>
      <c r="G3351" s="160" t="s">
        <v>4765</v>
      </c>
      <c r="H3351" s="161">
        <v>470</v>
      </c>
      <c r="I3351" s="162">
        <v>18</v>
      </c>
      <c r="J3351" s="161">
        <v>554.6</v>
      </c>
      <c r="K3351" s="162">
        <v>22</v>
      </c>
      <c r="L3351" s="161">
        <v>122.012</v>
      </c>
      <c r="M3351" s="161">
        <v>592.01199999999994</v>
      </c>
      <c r="N3351" s="161">
        <v>699</v>
      </c>
      <c r="O3351" s="156" t="str">
        <f t="shared" si="52"/>
        <v>WWRNA00001</v>
      </c>
    </row>
    <row r="3352" spans="1:15" ht="16.8">
      <c r="A3352" s="199"/>
      <c r="B3352" s="199"/>
      <c r="C3352" s="199"/>
      <c r="D3352" s="199"/>
      <c r="E3352" s="199"/>
      <c r="F3352" s="199"/>
      <c r="G3352" s="199"/>
      <c r="H3352" s="200"/>
      <c r="I3352" s="201"/>
      <c r="J3352" s="200"/>
      <c r="K3352" s="201"/>
      <c r="L3352" s="200"/>
      <c r="M3352" s="200"/>
      <c r="N3352" s="200"/>
      <c r="O3352" s="156"/>
    </row>
    <row r="3353" spans="1:15" ht="16.8">
      <c r="A3353" s="199"/>
      <c r="B3353" s="199"/>
      <c r="C3353" s="199"/>
      <c r="D3353" s="199"/>
      <c r="E3353" s="199"/>
      <c r="F3353" s="199"/>
      <c r="G3353" s="199"/>
      <c r="H3353" s="200"/>
      <c r="I3353" s="201"/>
      <c r="J3353" s="200"/>
      <c r="K3353" s="201"/>
      <c r="L3353" s="200"/>
      <c r="M3353" s="200"/>
      <c r="N3353" s="200"/>
      <c r="O3353" s="156"/>
    </row>
    <row r="3354" spans="1:15" ht="16.8">
      <c r="A3354" s="199"/>
      <c r="B3354" s="199"/>
      <c r="C3354" s="199"/>
      <c r="D3354" s="199"/>
      <c r="E3354" s="199"/>
      <c r="F3354" s="199"/>
      <c r="G3354" s="199"/>
      <c r="H3354" s="200"/>
      <c r="I3354" s="201"/>
      <c r="J3354" s="200"/>
      <c r="K3354" s="201"/>
      <c r="L3354" s="200"/>
      <c r="M3354" s="200"/>
      <c r="N3354" s="200"/>
      <c r="O3354" s="156"/>
    </row>
    <row r="3355" spans="1:15" ht="16.8">
      <c r="A3355" s="199"/>
      <c r="B3355" s="199"/>
      <c r="C3355" s="199"/>
      <c r="D3355" s="199"/>
      <c r="E3355" s="199"/>
      <c r="F3355" s="199"/>
      <c r="G3355" s="199"/>
      <c r="H3355" s="200"/>
      <c r="I3355" s="201"/>
      <c r="J3355" s="200"/>
      <c r="K3355" s="201"/>
      <c r="L3355" s="200"/>
      <c r="M3355" s="200"/>
      <c r="N3355" s="200"/>
      <c r="O3355" s="156"/>
    </row>
    <row r="3356" spans="1:15" ht="16.8">
      <c r="A3356" s="199"/>
      <c r="B3356" s="199"/>
      <c r="C3356" s="199"/>
      <c r="D3356" s="199"/>
      <c r="E3356" s="199"/>
      <c r="F3356" s="199"/>
      <c r="G3356" s="199"/>
      <c r="H3356" s="200"/>
      <c r="I3356" s="201"/>
      <c r="J3356" s="200"/>
      <c r="K3356" s="201"/>
      <c r="L3356" s="200"/>
      <c r="M3356" s="200"/>
      <c r="N3356" s="200"/>
      <c r="O3356" s="156"/>
    </row>
    <row r="3357" spans="1:15" ht="16.8">
      <c r="A3357" s="199"/>
      <c r="B3357" s="199"/>
      <c r="C3357" s="199"/>
      <c r="D3357" s="199"/>
      <c r="E3357" s="199"/>
      <c r="F3357" s="199"/>
      <c r="G3357" s="199"/>
      <c r="H3357" s="200"/>
      <c r="I3357" s="201"/>
      <c r="J3357" s="200"/>
      <c r="K3357" s="201"/>
      <c r="L3357" s="200"/>
      <c r="M3357" s="200"/>
      <c r="N3357" s="200"/>
      <c r="O3357" s="156"/>
    </row>
    <row r="3358" spans="1:15" ht="16.8">
      <c r="A3358" s="199"/>
      <c r="B3358" s="199"/>
      <c r="C3358" s="199"/>
      <c r="D3358" s="199"/>
      <c r="E3358" s="199"/>
      <c r="F3358" s="199"/>
      <c r="G3358" s="199"/>
      <c r="H3358" s="200"/>
      <c r="I3358" s="201"/>
      <c r="J3358" s="200"/>
      <c r="K3358" s="201"/>
      <c r="L3358" s="200"/>
      <c r="M3358" s="200"/>
      <c r="N3358" s="200"/>
      <c r="O3358" s="156"/>
    </row>
    <row r="3359" spans="1:15" ht="16.8">
      <c r="A3359" s="199"/>
      <c r="B3359" s="199"/>
      <c r="C3359" s="199"/>
      <c r="D3359" s="199"/>
      <c r="E3359" s="199"/>
      <c r="F3359" s="199"/>
      <c r="G3359" s="199"/>
      <c r="H3359" s="200"/>
      <c r="I3359" s="201"/>
      <c r="J3359" s="200"/>
      <c r="K3359" s="201"/>
      <c r="L3359" s="200"/>
      <c r="M3359" s="200"/>
      <c r="N3359" s="200"/>
      <c r="O3359" s="156"/>
    </row>
    <row r="3360" spans="1:15" ht="16.8">
      <c r="A3360" s="199"/>
      <c r="B3360" s="199"/>
      <c r="C3360" s="199"/>
      <c r="D3360" s="199"/>
      <c r="E3360" s="199"/>
      <c r="F3360" s="199"/>
      <c r="G3360" s="199"/>
      <c r="H3360" s="200"/>
      <c r="I3360" s="201"/>
      <c r="J3360" s="200"/>
      <c r="K3360" s="201"/>
      <c r="L3360" s="200"/>
      <c r="M3360" s="200"/>
      <c r="N3360" s="200"/>
      <c r="O3360" s="156"/>
    </row>
    <row r="3361" spans="1:15" ht="16.8">
      <c r="A3361" s="199"/>
      <c r="B3361" s="199"/>
      <c r="C3361" s="199"/>
      <c r="D3361" s="199"/>
      <c r="E3361" s="199"/>
      <c r="F3361" s="199"/>
      <c r="G3361" s="199"/>
      <c r="H3361" s="200"/>
      <c r="I3361" s="201"/>
      <c r="J3361" s="200"/>
      <c r="K3361" s="201"/>
      <c r="L3361" s="200"/>
      <c r="M3361" s="200"/>
      <c r="N3361" s="200"/>
      <c r="O3361" s="156"/>
    </row>
    <row r="3362" spans="1:15" ht="16.8">
      <c r="A3362" s="199"/>
      <c r="B3362" s="199"/>
      <c r="C3362" s="199"/>
      <c r="D3362" s="199"/>
      <c r="E3362" s="199"/>
      <c r="F3362" s="199"/>
      <c r="G3362" s="199"/>
      <c r="H3362" s="200"/>
      <c r="I3362" s="201"/>
      <c r="J3362" s="200"/>
      <c r="K3362" s="201"/>
      <c r="L3362" s="200"/>
      <c r="M3362" s="200"/>
      <c r="N3362" s="200"/>
      <c r="O3362" s="156"/>
    </row>
    <row r="3363" spans="1:15" ht="16.8">
      <c r="A3363" s="199"/>
      <c r="B3363" s="199"/>
      <c r="C3363" s="199"/>
      <c r="D3363" s="199"/>
      <c r="E3363" s="199"/>
      <c r="F3363" s="199"/>
      <c r="G3363" s="199"/>
      <c r="H3363" s="200"/>
      <c r="I3363" s="201"/>
      <c r="J3363" s="200"/>
      <c r="K3363" s="201"/>
      <c r="L3363" s="200"/>
      <c r="M3363" s="200"/>
      <c r="N3363" s="200"/>
      <c r="O3363" s="156"/>
    </row>
    <row r="3364" spans="1:15" ht="16.8">
      <c r="A3364" s="199"/>
      <c r="B3364" s="199"/>
      <c r="C3364" s="199"/>
      <c r="D3364" s="199"/>
      <c r="E3364" s="199"/>
      <c r="F3364" s="199"/>
      <c r="G3364" s="199"/>
      <c r="H3364" s="200"/>
      <c r="I3364" s="201"/>
      <c r="J3364" s="200"/>
      <c r="K3364" s="201"/>
      <c r="L3364" s="200"/>
      <c r="M3364" s="200"/>
      <c r="N3364" s="200"/>
      <c r="O3364" s="156"/>
    </row>
    <row r="3365" spans="1:15" ht="16.8">
      <c r="A3365" s="199"/>
      <c r="B3365" s="199"/>
      <c r="C3365" s="199"/>
      <c r="D3365" s="199"/>
      <c r="E3365" s="199"/>
      <c r="F3365" s="199"/>
      <c r="G3365" s="199"/>
      <c r="H3365" s="200"/>
      <c r="I3365" s="201"/>
      <c r="J3365" s="200"/>
      <c r="K3365" s="201"/>
      <c r="L3365" s="200"/>
      <c r="M3365" s="200"/>
      <c r="N3365" s="200"/>
      <c r="O3365" s="156"/>
    </row>
    <row r="3366" spans="1:15" ht="16.8">
      <c r="A3366" s="199"/>
      <c r="B3366" s="199"/>
      <c r="C3366" s="199"/>
      <c r="D3366" s="199"/>
      <c r="E3366" s="199"/>
      <c r="F3366" s="199"/>
      <c r="G3366" s="199"/>
      <c r="H3366" s="200"/>
      <c r="I3366" s="201"/>
      <c r="J3366" s="200"/>
      <c r="K3366" s="201"/>
      <c r="L3366" s="200"/>
      <c r="M3366" s="200"/>
      <c r="N3366" s="200"/>
      <c r="O3366" s="156"/>
    </row>
    <row r="3367" spans="1:15" ht="16.8">
      <c r="A3367" s="199"/>
      <c r="B3367" s="199"/>
      <c r="C3367" s="199"/>
      <c r="D3367" s="199"/>
      <c r="E3367" s="199"/>
      <c r="F3367" s="199"/>
      <c r="G3367" s="199"/>
      <c r="H3367" s="200"/>
      <c r="I3367" s="201"/>
      <c r="J3367" s="200"/>
      <c r="K3367" s="201"/>
      <c r="L3367" s="200"/>
      <c r="M3367" s="200"/>
      <c r="N3367" s="200"/>
      <c r="O3367" s="156"/>
    </row>
    <row r="3368" spans="1:15" ht="16.8">
      <c r="A3368" s="199"/>
      <c r="B3368" s="199"/>
      <c r="C3368" s="199"/>
      <c r="D3368" s="199"/>
      <c r="E3368" s="199"/>
      <c r="F3368" s="199"/>
      <c r="G3368" s="199"/>
      <c r="H3368" s="200"/>
      <c r="I3368" s="201"/>
      <c r="J3368" s="200"/>
      <c r="K3368" s="201"/>
      <c r="L3368" s="200"/>
      <c r="M3368" s="200"/>
      <c r="N3368" s="200"/>
      <c r="O3368" s="156"/>
    </row>
    <row r="3369" spans="1:15" ht="16.8">
      <c r="A3369" s="199"/>
      <c r="B3369" s="199"/>
      <c r="C3369" s="199"/>
      <c r="D3369" s="199"/>
      <c r="E3369" s="199"/>
      <c r="F3369" s="199"/>
      <c r="G3369" s="199"/>
      <c r="H3369" s="200"/>
      <c r="I3369" s="201"/>
      <c r="J3369" s="200"/>
      <c r="K3369" s="201"/>
      <c r="L3369" s="200"/>
      <c r="M3369" s="200"/>
      <c r="N3369" s="200"/>
      <c r="O3369" s="156"/>
    </row>
    <row r="3370" spans="1:15" ht="16.8">
      <c r="A3370" s="199"/>
      <c r="B3370" s="199"/>
      <c r="C3370" s="199"/>
      <c r="D3370" s="199"/>
      <c r="E3370" s="199"/>
      <c r="F3370" s="199"/>
      <c r="G3370" s="199"/>
      <c r="H3370" s="200"/>
      <c r="I3370" s="201"/>
      <c r="J3370" s="200"/>
      <c r="K3370" s="201"/>
      <c r="L3370" s="200"/>
      <c r="M3370" s="200"/>
      <c r="N3370" s="200"/>
      <c r="O3370" s="156"/>
    </row>
    <row r="3371" spans="1:15" ht="16.8">
      <c r="A3371" s="199"/>
      <c r="B3371" s="199"/>
      <c r="C3371" s="199"/>
      <c r="D3371" s="199"/>
      <c r="E3371" s="199"/>
      <c r="F3371" s="199"/>
      <c r="G3371" s="199"/>
      <c r="H3371" s="200"/>
      <c r="I3371" s="201"/>
      <c r="J3371" s="200"/>
      <c r="K3371" s="201"/>
      <c r="L3371" s="200"/>
      <c r="M3371" s="200"/>
      <c r="N3371" s="200"/>
      <c r="O3371" s="156"/>
    </row>
    <row r="3372" spans="1:15" ht="16.8">
      <c r="A3372" s="199"/>
      <c r="B3372" s="199"/>
      <c r="C3372" s="199"/>
      <c r="D3372" s="199"/>
      <c r="E3372" s="199"/>
      <c r="F3372" s="199"/>
      <c r="G3372" s="199"/>
      <c r="H3372" s="200"/>
      <c r="I3372" s="201"/>
      <c r="J3372" s="200"/>
      <c r="K3372" s="201"/>
      <c r="L3372" s="200"/>
      <c r="M3372" s="200"/>
      <c r="N3372" s="200"/>
      <c r="O3372" s="156"/>
    </row>
    <row r="3373" spans="1:15" ht="16.8">
      <c r="A3373" s="199"/>
      <c r="B3373" s="199"/>
      <c r="C3373" s="199"/>
      <c r="D3373" s="199"/>
      <c r="E3373" s="199"/>
      <c r="F3373" s="199"/>
      <c r="G3373" s="199"/>
      <c r="H3373" s="200"/>
      <c r="I3373" s="201"/>
      <c r="J3373" s="200"/>
      <c r="K3373" s="201"/>
      <c r="L3373" s="200"/>
      <c r="M3373" s="200"/>
      <c r="N3373" s="200"/>
      <c r="O3373" s="156"/>
    </row>
    <row r="3374" spans="1:15" ht="16.8">
      <c r="A3374" s="199"/>
      <c r="B3374" s="199"/>
      <c r="C3374" s="199"/>
      <c r="D3374" s="199"/>
      <c r="E3374" s="199"/>
      <c r="F3374" s="199"/>
      <c r="G3374" s="199"/>
      <c r="H3374" s="200"/>
      <c r="I3374" s="201"/>
      <c r="J3374" s="200"/>
      <c r="K3374" s="201"/>
      <c r="L3374" s="200"/>
      <c r="M3374" s="200"/>
      <c r="N3374" s="200"/>
      <c r="O3374" s="156"/>
    </row>
    <row r="3375" spans="1:15" ht="16.8">
      <c r="A3375" s="199"/>
      <c r="B3375" s="199"/>
      <c r="C3375" s="199"/>
      <c r="D3375" s="199"/>
      <c r="E3375" s="199"/>
      <c r="F3375" s="199"/>
      <c r="G3375" s="199"/>
      <c r="H3375" s="200"/>
      <c r="I3375" s="201"/>
      <c r="J3375" s="200"/>
      <c r="K3375" s="201"/>
      <c r="L3375" s="200"/>
      <c r="M3375" s="200"/>
      <c r="N3375" s="200"/>
      <c r="O3375" s="156"/>
    </row>
    <row r="3376" spans="1:15" ht="16.8">
      <c r="A3376" s="199"/>
      <c r="B3376" s="199"/>
      <c r="C3376" s="199"/>
      <c r="D3376" s="199"/>
      <c r="E3376" s="199"/>
      <c r="F3376" s="199"/>
      <c r="G3376" s="199"/>
      <c r="H3376" s="200"/>
      <c r="I3376" s="201"/>
      <c r="J3376" s="200"/>
      <c r="K3376" s="201"/>
      <c r="L3376" s="200"/>
      <c r="M3376" s="200"/>
      <c r="N3376" s="200"/>
      <c r="O3376" s="156"/>
    </row>
    <row r="3377" spans="1:15" ht="16.8">
      <c r="A3377" s="199"/>
      <c r="B3377" s="199"/>
      <c r="C3377" s="199"/>
      <c r="D3377" s="199"/>
      <c r="E3377" s="199"/>
      <c r="F3377" s="199"/>
      <c r="G3377" s="199"/>
      <c r="H3377" s="200"/>
      <c r="I3377" s="201"/>
      <c r="J3377" s="200"/>
      <c r="K3377" s="201"/>
      <c r="L3377" s="200"/>
      <c r="M3377" s="200"/>
      <c r="N3377" s="200"/>
      <c r="O3377" s="156"/>
    </row>
    <row r="3378" spans="1:15" ht="16.8">
      <c r="A3378" s="199"/>
      <c r="B3378" s="199"/>
      <c r="C3378" s="199"/>
      <c r="D3378" s="199"/>
      <c r="E3378" s="199"/>
      <c r="F3378" s="199"/>
      <c r="G3378" s="199"/>
      <c r="H3378" s="200"/>
      <c r="I3378" s="201"/>
      <c r="J3378" s="200"/>
      <c r="K3378" s="201"/>
      <c r="L3378" s="200"/>
      <c r="M3378" s="200"/>
      <c r="N3378" s="200"/>
      <c r="O3378" s="156"/>
    </row>
    <row r="3379" spans="1:15" ht="16.8">
      <c r="A3379" s="199"/>
      <c r="B3379" s="199"/>
      <c r="C3379" s="199"/>
      <c r="D3379" s="199"/>
      <c r="E3379" s="199"/>
      <c r="F3379" s="199"/>
      <c r="G3379" s="199"/>
      <c r="H3379" s="200"/>
      <c r="I3379" s="201"/>
      <c r="J3379" s="200"/>
      <c r="K3379" s="201"/>
      <c r="L3379" s="200"/>
      <c r="M3379" s="200"/>
      <c r="N3379" s="200"/>
      <c r="O3379" s="156"/>
    </row>
    <row r="3380" spans="1:15" ht="16.8">
      <c r="A3380" s="199"/>
      <c r="B3380" s="199"/>
      <c r="C3380" s="199"/>
      <c r="D3380" s="199"/>
      <c r="E3380" s="199"/>
      <c r="F3380" s="199"/>
      <c r="G3380" s="199"/>
      <c r="H3380" s="200"/>
      <c r="I3380" s="201"/>
      <c r="J3380" s="200"/>
      <c r="K3380" s="201"/>
      <c r="L3380" s="200"/>
      <c r="M3380" s="200"/>
      <c r="N3380" s="200"/>
      <c r="O3380" s="156"/>
    </row>
    <row r="3381" spans="1:15" ht="16.8">
      <c r="A3381" s="199"/>
      <c r="B3381" s="199"/>
      <c r="C3381" s="199"/>
      <c r="D3381" s="199"/>
      <c r="E3381" s="199"/>
      <c r="F3381" s="199"/>
      <c r="G3381" s="199"/>
      <c r="H3381" s="200"/>
      <c r="I3381" s="201"/>
      <c r="J3381" s="200"/>
      <c r="K3381" s="201"/>
      <c r="L3381" s="200"/>
      <c r="M3381" s="200"/>
      <c r="N3381" s="200"/>
      <c r="O3381" s="156"/>
    </row>
    <row r="3382" spans="1:15" ht="16.8">
      <c r="A3382" s="199"/>
      <c r="B3382" s="199"/>
      <c r="C3382" s="199"/>
      <c r="D3382" s="199"/>
      <c r="E3382" s="199"/>
      <c r="F3382" s="199"/>
      <c r="G3382" s="199"/>
      <c r="H3382" s="200"/>
      <c r="I3382" s="201"/>
      <c r="J3382" s="200"/>
      <c r="K3382" s="201"/>
      <c r="L3382" s="200"/>
      <c r="M3382" s="200"/>
      <c r="N3382" s="200"/>
      <c r="O3382" s="156"/>
    </row>
    <row r="3383" spans="1:15" ht="16.8">
      <c r="A3383" s="199"/>
      <c r="B3383" s="199"/>
      <c r="C3383" s="199"/>
      <c r="D3383" s="199"/>
      <c r="E3383" s="199"/>
      <c r="F3383" s="199"/>
      <c r="G3383" s="199"/>
      <c r="H3383" s="200"/>
      <c r="I3383" s="201"/>
      <c r="J3383" s="200"/>
      <c r="K3383" s="201"/>
      <c r="L3383" s="200"/>
      <c r="M3383" s="200"/>
      <c r="N3383" s="200"/>
      <c r="O3383" s="156"/>
    </row>
    <row r="3384" spans="1:15" ht="16.8">
      <c r="A3384" s="199"/>
      <c r="B3384" s="199"/>
      <c r="C3384" s="199"/>
      <c r="D3384" s="199"/>
      <c r="E3384" s="199"/>
      <c r="F3384" s="199"/>
      <c r="G3384" s="199"/>
      <c r="H3384" s="200"/>
      <c r="I3384" s="201"/>
      <c r="J3384" s="200"/>
      <c r="K3384" s="201"/>
      <c r="L3384" s="200"/>
      <c r="M3384" s="200"/>
      <c r="N3384" s="200"/>
      <c r="O3384" s="156"/>
    </row>
    <row r="3385" spans="1:15" ht="16.8">
      <c r="A3385" s="199"/>
      <c r="B3385" s="199"/>
      <c r="C3385" s="199"/>
      <c r="D3385" s="199"/>
      <c r="E3385" s="199"/>
      <c r="F3385" s="199"/>
      <c r="G3385" s="199"/>
      <c r="H3385" s="200"/>
      <c r="I3385" s="201"/>
      <c r="J3385" s="200"/>
      <c r="K3385" s="201"/>
      <c r="L3385" s="200"/>
      <c r="M3385" s="200"/>
      <c r="N3385" s="200"/>
      <c r="O3385" s="156"/>
    </row>
    <row r="3386" spans="1:15" ht="16.8">
      <c r="A3386" s="199"/>
      <c r="B3386" s="199"/>
      <c r="C3386" s="199"/>
      <c r="D3386" s="199"/>
      <c r="E3386" s="199"/>
      <c r="F3386" s="199"/>
      <c r="G3386" s="199"/>
      <c r="H3386" s="200"/>
      <c r="I3386" s="201"/>
      <c r="J3386" s="200"/>
      <c r="K3386" s="201"/>
      <c r="L3386" s="200"/>
      <c r="M3386" s="200"/>
      <c r="N3386" s="200"/>
      <c r="O3386" s="156"/>
    </row>
    <row r="3387" spans="1:15" ht="16.8">
      <c r="A3387" s="199"/>
      <c r="B3387" s="199"/>
      <c r="C3387" s="199"/>
      <c r="D3387" s="199"/>
      <c r="E3387" s="199"/>
      <c r="F3387" s="199"/>
      <c r="G3387" s="199"/>
      <c r="H3387" s="200"/>
      <c r="I3387" s="201"/>
      <c r="J3387" s="200"/>
      <c r="K3387" s="201"/>
      <c r="L3387" s="200"/>
      <c r="M3387" s="200"/>
      <c r="N3387" s="200"/>
      <c r="O3387" s="156"/>
    </row>
    <row r="3388" spans="1:15" ht="16.8">
      <c r="A3388" s="199"/>
      <c r="B3388" s="199"/>
      <c r="C3388" s="199"/>
      <c r="D3388" s="199"/>
      <c r="E3388" s="199"/>
      <c r="F3388" s="199"/>
      <c r="G3388" s="199"/>
      <c r="H3388" s="200"/>
      <c r="I3388" s="201"/>
      <c r="J3388" s="200"/>
      <c r="K3388" s="201"/>
      <c r="L3388" s="200"/>
      <c r="M3388" s="200"/>
      <c r="N3388" s="200"/>
      <c r="O3388" s="156"/>
    </row>
    <row r="3389" spans="1:15" ht="16.8">
      <c r="A3389" s="199"/>
      <c r="B3389" s="199"/>
      <c r="C3389" s="199"/>
      <c r="D3389" s="199"/>
      <c r="E3389" s="199"/>
      <c r="F3389" s="199"/>
      <c r="G3389" s="199"/>
      <c r="H3389" s="200"/>
      <c r="I3389" s="201"/>
      <c r="J3389" s="200"/>
      <c r="K3389" s="201"/>
      <c r="L3389" s="200"/>
      <c r="M3389" s="200"/>
      <c r="N3389" s="200"/>
      <c r="O3389" s="156"/>
    </row>
    <row r="3390" spans="1:15" ht="16.8">
      <c r="A3390" s="199"/>
      <c r="B3390" s="199"/>
      <c r="C3390" s="199"/>
      <c r="D3390" s="199"/>
      <c r="E3390" s="199"/>
      <c r="F3390" s="199"/>
      <c r="G3390" s="199"/>
      <c r="H3390" s="200"/>
      <c r="I3390" s="201"/>
      <c r="J3390" s="200"/>
      <c r="K3390" s="201"/>
      <c r="L3390" s="200"/>
      <c r="M3390" s="200"/>
      <c r="N3390" s="200"/>
      <c r="O3390" s="156"/>
    </row>
    <row r="3391" spans="1:15" ht="16.8">
      <c r="A3391" s="199"/>
      <c r="B3391" s="199"/>
      <c r="C3391" s="199"/>
      <c r="D3391" s="199"/>
      <c r="E3391" s="199"/>
      <c r="F3391" s="199"/>
      <c r="G3391" s="199"/>
      <c r="H3391" s="200"/>
      <c r="I3391" s="201"/>
      <c r="J3391" s="200"/>
      <c r="K3391" s="201"/>
      <c r="L3391" s="200"/>
      <c r="M3391" s="200"/>
      <c r="N3391" s="200"/>
      <c r="O3391" s="156"/>
    </row>
    <row r="3392" spans="1:15" ht="16.8">
      <c r="A3392" s="199"/>
      <c r="B3392" s="199"/>
      <c r="C3392" s="199"/>
      <c r="D3392" s="199"/>
      <c r="E3392" s="199"/>
      <c r="F3392" s="199"/>
      <c r="G3392" s="199"/>
      <c r="H3392" s="200"/>
      <c r="I3392" s="201"/>
      <c r="J3392" s="200"/>
      <c r="K3392" s="201"/>
      <c r="L3392" s="200"/>
      <c r="M3392" s="200"/>
      <c r="N3392" s="200"/>
      <c r="O3392" s="156"/>
    </row>
    <row r="3393" spans="1:15" ht="16.8">
      <c r="A3393" s="199"/>
      <c r="B3393" s="199"/>
      <c r="C3393" s="199"/>
      <c r="D3393" s="199"/>
      <c r="E3393" s="199"/>
      <c r="F3393" s="199"/>
      <c r="G3393" s="199"/>
      <c r="H3393" s="200"/>
      <c r="I3393" s="201"/>
      <c r="J3393" s="200"/>
      <c r="K3393" s="201"/>
      <c r="L3393" s="200"/>
      <c r="M3393" s="200"/>
      <c r="N3393" s="200"/>
      <c r="O3393" s="156"/>
    </row>
    <row r="3394" spans="1:15" ht="16.8">
      <c r="A3394" s="199"/>
      <c r="B3394" s="199"/>
      <c r="C3394" s="199"/>
      <c r="D3394" s="199"/>
      <c r="E3394" s="199"/>
      <c r="F3394" s="199"/>
      <c r="G3394" s="199"/>
      <c r="H3394" s="200"/>
      <c r="I3394" s="201"/>
      <c r="J3394" s="200"/>
      <c r="K3394" s="201"/>
      <c r="L3394" s="200"/>
      <c r="M3394" s="200"/>
      <c r="N3394" s="200"/>
      <c r="O3394" s="156"/>
    </row>
    <row r="3395" spans="1:15" ht="16.8">
      <c r="A3395" s="199"/>
      <c r="B3395" s="199"/>
      <c r="C3395" s="199"/>
      <c r="D3395" s="199"/>
      <c r="E3395" s="199"/>
      <c r="F3395" s="199"/>
      <c r="G3395" s="199"/>
      <c r="H3395" s="200"/>
      <c r="I3395" s="201"/>
      <c r="J3395" s="200"/>
      <c r="K3395" s="201"/>
      <c r="L3395" s="200"/>
      <c r="M3395" s="200"/>
      <c r="N3395" s="200"/>
      <c r="O3395" s="156"/>
    </row>
    <row r="3396" spans="1:15" ht="16.8">
      <c r="A3396" s="199"/>
      <c r="B3396" s="199"/>
      <c r="C3396" s="199"/>
      <c r="D3396" s="199"/>
      <c r="E3396" s="199"/>
      <c r="F3396" s="199"/>
      <c r="G3396" s="199"/>
      <c r="H3396" s="200"/>
      <c r="I3396" s="201"/>
      <c r="J3396" s="200"/>
      <c r="K3396" s="201"/>
      <c r="L3396" s="200"/>
      <c r="M3396" s="200"/>
      <c r="N3396" s="200"/>
      <c r="O3396" s="156"/>
    </row>
    <row r="3397" spans="1:15" ht="16.8">
      <c r="A3397" s="199"/>
      <c r="B3397" s="199"/>
      <c r="C3397" s="199"/>
      <c r="D3397" s="199"/>
      <c r="E3397" s="199"/>
      <c r="F3397" s="199"/>
      <c r="G3397" s="199"/>
      <c r="H3397" s="200"/>
      <c r="I3397" s="201"/>
      <c r="J3397" s="200"/>
      <c r="K3397" s="201"/>
      <c r="L3397" s="200"/>
      <c r="M3397" s="200"/>
      <c r="N3397" s="200"/>
      <c r="O3397" s="156"/>
    </row>
    <row r="3398" spans="1:15" ht="16.8">
      <c r="A3398" s="199"/>
      <c r="B3398" s="199"/>
      <c r="C3398" s="199"/>
      <c r="D3398" s="199"/>
      <c r="E3398" s="199"/>
      <c r="F3398" s="199"/>
      <c r="G3398" s="199"/>
      <c r="H3398" s="200"/>
      <c r="I3398" s="201"/>
      <c r="J3398" s="200"/>
      <c r="K3398" s="201"/>
      <c r="L3398" s="200"/>
      <c r="M3398" s="200"/>
      <c r="N3398" s="200"/>
      <c r="O3398" s="156"/>
    </row>
    <row r="3399" spans="1:15" ht="16.8">
      <c r="A3399" s="199"/>
      <c r="B3399" s="199"/>
      <c r="C3399" s="199"/>
      <c r="D3399" s="199"/>
      <c r="E3399" s="199"/>
      <c r="F3399" s="199"/>
      <c r="G3399" s="199"/>
      <c r="H3399" s="200"/>
      <c r="I3399" s="201"/>
      <c r="J3399" s="200"/>
      <c r="K3399" s="201"/>
      <c r="L3399" s="200"/>
      <c r="M3399" s="200"/>
      <c r="N3399" s="200"/>
      <c r="O3399" s="156"/>
    </row>
    <row r="3400" spans="1:15" ht="16.8">
      <c r="A3400" s="199"/>
      <c r="B3400" s="199"/>
      <c r="C3400" s="199"/>
      <c r="D3400" s="199"/>
      <c r="E3400" s="199"/>
      <c r="F3400" s="199"/>
      <c r="G3400" s="199"/>
      <c r="H3400" s="200"/>
      <c r="I3400" s="201"/>
      <c r="J3400" s="200"/>
      <c r="K3400" s="201"/>
      <c r="L3400" s="200"/>
      <c r="M3400" s="200"/>
      <c r="N3400" s="200"/>
      <c r="O3400" s="156"/>
    </row>
    <row r="3401" spans="1:15" ht="16.8">
      <c r="A3401" s="199"/>
      <c r="B3401" s="199"/>
      <c r="C3401" s="199"/>
      <c r="D3401" s="199"/>
      <c r="E3401" s="199"/>
      <c r="F3401" s="199"/>
      <c r="G3401" s="199"/>
      <c r="H3401" s="200"/>
      <c r="I3401" s="201"/>
      <c r="J3401" s="200"/>
      <c r="K3401" s="201"/>
      <c r="L3401" s="200"/>
      <c r="M3401" s="200"/>
      <c r="N3401" s="200"/>
      <c r="O3401" s="156"/>
    </row>
    <row r="3402" spans="1:15" ht="16.8">
      <c r="A3402" s="199"/>
      <c r="B3402" s="199"/>
      <c r="C3402" s="199"/>
      <c r="D3402" s="199"/>
      <c r="E3402" s="199"/>
      <c r="F3402" s="199"/>
      <c r="G3402" s="199"/>
      <c r="H3402" s="200"/>
      <c r="I3402" s="201"/>
      <c r="J3402" s="200"/>
      <c r="K3402" s="201"/>
      <c r="L3402" s="200"/>
      <c r="M3402" s="200"/>
      <c r="N3402" s="200"/>
      <c r="O3402" s="156"/>
    </row>
    <row r="3403" spans="1:15" ht="16.8">
      <c r="A3403" s="199"/>
      <c r="B3403" s="199"/>
      <c r="C3403" s="199"/>
      <c r="D3403" s="199"/>
      <c r="E3403" s="199"/>
      <c r="F3403" s="199"/>
      <c r="G3403" s="199"/>
      <c r="H3403" s="200"/>
      <c r="I3403" s="201"/>
      <c r="J3403" s="200"/>
      <c r="K3403" s="201"/>
      <c r="L3403" s="200"/>
      <c r="M3403" s="200"/>
      <c r="N3403" s="200"/>
      <c r="O3403" s="156"/>
    </row>
    <row r="3404" spans="1:15" ht="16.8">
      <c r="A3404" s="199"/>
      <c r="B3404" s="199"/>
      <c r="C3404" s="199"/>
      <c r="D3404" s="199"/>
      <c r="E3404" s="199"/>
      <c r="F3404" s="199"/>
      <c r="G3404" s="199"/>
      <c r="H3404" s="200"/>
      <c r="I3404" s="201"/>
      <c r="J3404" s="200"/>
      <c r="K3404" s="201"/>
      <c r="L3404" s="200"/>
      <c r="M3404" s="200"/>
      <c r="N3404" s="200"/>
      <c r="O3404" s="156"/>
    </row>
    <row r="3405" spans="1:15" ht="16.8">
      <c r="A3405" s="199"/>
      <c r="B3405" s="199"/>
      <c r="C3405" s="199"/>
      <c r="D3405" s="199"/>
      <c r="E3405" s="199"/>
      <c r="F3405" s="199"/>
      <c r="G3405" s="199"/>
      <c r="H3405" s="200"/>
      <c r="I3405" s="201"/>
      <c r="J3405" s="200"/>
      <c r="K3405" s="201"/>
      <c r="L3405" s="200"/>
      <c r="M3405" s="200"/>
      <c r="N3405" s="200"/>
      <c r="O3405" s="156"/>
    </row>
    <row r="3406" spans="1:15" ht="16.8">
      <c r="A3406" s="199"/>
      <c r="B3406" s="199"/>
      <c r="C3406" s="199"/>
      <c r="D3406" s="199"/>
      <c r="E3406" s="199"/>
      <c r="F3406" s="199"/>
      <c r="G3406" s="199"/>
      <c r="H3406" s="200"/>
      <c r="I3406" s="201"/>
      <c r="J3406" s="200"/>
      <c r="K3406" s="201"/>
      <c r="L3406" s="200"/>
      <c r="M3406" s="200"/>
      <c r="N3406" s="200"/>
      <c r="O3406" s="156"/>
    </row>
    <row r="3407" spans="1:15" ht="16.8">
      <c r="A3407" s="199"/>
      <c r="B3407" s="199"/>
      <c r="C3407" s="199"/>
      <c r="D3407" s="199"/>
      <c r="E3407" s="199"/>
      <c r="F3407" s="199"/>
      <c r="G3407" s="199"/>
      <c r="H3407" s="200"/>
      <c r="I3407" s="201"/>
      <c r="J3407" s="200"/>
      <c r="K3407" s="201"/>
      <c r="L3407" s="200"/>
      <c r="M3407" s="200"/>
      <c r="N3407" s="200"/>
      <c r="O3407" s="156"/>
    </row>
    <row r="3408" spans="1:15" ht="16.8">
      <c r="A3408" s="199"/>
      <c r="B3408" s="199"/>
      <c r="C3408" s="199"/>
      <c r="D3408" s="199"/>
      <c r="E3408" s="199"/>
      <c r="F3408" s="199"/>
      <c r="G3408" s="199"/>
      <c r="H3408" s="200"/>
      <c r="I3408" s="201"/>
      <c r="J3408" s="200"/>
      <c r="K3408" s="201"/>
      <c r="L3408" s="200"/>
      <c r="M3408" s="200"/>
      <c r="N3408" s="200"/>
      <c r="O3408" s="156"/>
    </row>
    <row r="3409" spans="1:15" ht="16.8">
      <c r="A3409" s="199"/>
      <c r="B3409" s="199"/>
      <c r="C3409" s="199"/>
      <c r="D3409" s="199"/>
      <c r="E3409" s="199"/>
      <c r="F3409" s="199"/>
      <c r="G3409" s="199"/>
      <c r="H3409" s="200"/>
      <c r="I3409" s="201"/>
      <c r="J3409" s="200"/>
      <c r="K3409" s="201"/>
      <c r="L3409" s="200"/>
      <c r="M3409" s="200"/>
      <c r="N3409" s="200"/>
      <c r="O3409" s="156"/>
    </row>
    <row r="3410" spans="1:15" ht="16.8">
      <c r="A3410" s="199"/>
      <c r="B3410" s="199"/>
      <c r="C3410" s="199"/>
      <c r="D3410" s="199"/>
      <c r="E3410" s="199"/>
      <c r="F3410" s="199"/>
      <c r="G3410" s="199"/>
      <c r="H3410" s="200"/>
      <c r="I3410" s="201"/>
      <c r="J3410" s="200"/>
      <c r="K3410" s="201"/>
      <c r="L3410" s="200"/>
      <c r="M3410" s="200"/>
      <c r="N3410" s="200"/>
      <c r="O3410" s="156"/>
    </row>
    <row r="3411" spans="1:15" ht="16.8">
      <c r="A3411" s="199"/>
      <c r="B3411" s="199"/>
      <c r="C3411" s="199"/>
      <c r="D3411" s="199"/>
      <c r="E3411" s="199"/>
      <c r="F3411" s="199"/>
      <c r="G3411" s="199"/>
      <c r="H3411" s="200"/>
      <c r="I3411" s="201"/>
      <c r="J3411" s="200"/>
      <c r="K3411" s="201"/>
      <c r="L3411" s="200"/>
      <c r="M3411" s="200"/>
      <c r="N3411" s="200"/>
      <c r="O3411" s="156"/>
    </row>
    <row r="3412" spans="1:15" ht="16.8">
      <c r="A3412" s="199"/>
      <c r="B3412" s="199"/>
      <c r="C3412" s="199"/>
      <c r="D3412" s="199"/>
      <c r="E3412" s="199"/>
      <c r="F3412" s="199"/>
      <c r="G3412" s="199"/>
      <c r="H3412" s="200"/>
      <c r="I3412" s="201"/>
      <c r="J3412" s="200"/>
      <c r="K3412" s="201"/>
      <c r="L3412" s="200"/>
      <c r="M3412" s="200"/>
      <c r="N3412" s="200"/>
      <c r="O3412" s="156"/>
    </row>
    <row r="3413" spans="1:15" ht="16.8">
      <c r="A3413" s="199"/>
      <c r="B3413" s="199"/>
      <c r="C3413" s="199"/>
      <c r="D3413" s="199"/>
      <c r="E3413" s="199"/>
      <c r="F3413" s="199"/>
      <c r="G3413" s="199"/>
      <c r="H3413" s="200"/>
      <c r="I3413" s="201"/>
      <c r="J3413" s="200"/>
      <c r="K3413" s="201"/>
      <c r="L3413" s="200"/>
      <c r="M3413" s="200"/>
      <c r="N3413" s="200"/>
      <c r="O3413" s="156"/>
    </row>
    <row r="3414" spans="1:15" ht="16.8">
      <c r="A3414" s="199"/>
      <c r="B3414" s="199"/>
      <c r="C3414" s="199"/>
      <c r="D3414" s="199"/>
      <c r="E3414" s="199"/>
      <c r="F3414" s="199"/>
      <c r="G3414" s="199"/>
      <c r="H3414" s="200"/>
      <c r="I3414" s="201"/>
      <c r="J3414" s="200"/>
      <c r="K3414" s="201"/>
      <c r="L3414" s="200"/>
      <c r="M3414" s="200"/>
      <c r="N3414" s="200"/>
      <c r="O3414" s="156"/>
    </row>
    <row r="3415" spans="1:15" ht="16.8">
      <c r="A3415" s="199"/>
      <c r="B3415" s="199"/>
      <c r="C3415" s="199"/>
      <c r="D3415" s="199"/>
      <c r="E3415" s="199"/>
      <c r="F3415" s="199"/>
      <c r="G3415" s="199"/>
      <c r="H3415" s="200"/>
      <c r="I3415" s="201"/>
      <c r="J3415" s="200"/>
      <c r="K3415" s="201"/>
      <c r="L3415" s="200"/>
      <c r="M3415" s="200"/>
      <c r="N3415" s="200"/>
      <c r="O3415" s="156"/>
    </row>
    <row r="3416" spans="1:15" ht="16.8">
      <c r="A3416" s="199"/>
      <c r="B3416" s="199"/>
      <c r="C3416" s="199"/>
      <c r="D3416" s="199"/>
      <c r="E3416" s="199"/>
      <c r="F3416" s="199"/>
      <c r="G3416" s="199"/>
      <c r="H3416" s="200"/>
      <c r="I3416" s="201"/>
      <c r="J3416" s="200"/>
      <c r="K3416" s="201"/>
      <c r="L3416" s="200"/>
      <c r="M3416" s="200"/>
      <c r="N3416" s="200"/>
      <c r="O3416" s="156"/>
    </row>
    <row r="3417" spans="1:15" ht="16.8">
      <c r="A3417" s="199"/>
      <c r="B3417" s="199"/>
      <c r="C3417" s="199"/>
      <c r="D3417" s="199"/>
      <c r="E3417" s="199"/>
      <c r="F3417" s="199"/>
      <c r="G3417" s="199"/>
      <c r="H3417" s="200"/>
      <c r="I3417" s="201"/>
      <c r="J3417" s="200"/>
      <c r="K3417" s="201"/>
      <c r="L3417" s="200"/>
      <c r="M3417" s="200"/>
      <c r="N3417" s="200"/>
      <c r="O3417" s="156"/>
    </row>
    <row r="3418" spans="1:15" ht="16.8">
      <c r="A3418" s="199"/>
      <c r="B3418" s="199"/>
      <c r="C3418" s="199"/>
      <c r="D3418" s="199"/>
      <c r="E3418" s="199"/>
      <c r="F3418" s="199"/>
      <c r="G3418" s="199"/>
      <c r="H3418" s="200"/>
      <c r="I3418" s="201"/>
      <c r="J3418" s="200"/>
      <c r="K3418" s="201"/>
      <c r="L3418" s="200"/>
      <c r="M3418" s="200"/>
      <c r="N3418" s="200"/>
      <c r="O3418" s="156"/>
    </row>
    <row r="3419" spans="1:15" ht="16.8">
      <c r="A3419" s="199"/>
      <c r="B3419" s="199"/>
      <c r="C3419" s="199"/>
      <c r="D3419" s="199"/>
      <c r="E3419" s="199"/>
      <c r="F3419" s="199"/>
      <c r="G3419" s="199"/>
      <c r="H3419" s="200"/>
      <c r="I3419" s="201"/>
      <c r="J3419" s="200"/>
      <c r="K3419" s="201"/>
      <c r="L3419" s="200"/>
      <c r="M3419" s="200"/>
      <c r="N3419" s="200"/>
      <c r="O3419" s="156"/>
    </row>
    <row r="3420" spans="1:15" ht="16.8">
      <c r="A3420" s="199"/>
      <c r="B3420" s="199"/>
      <c r="C3420" s="199"/>
      <c r="D3420" s="199"/>
      <c r="E3420" s="199"/>
      <c r="F3420" s="199"/>
      <c r="G3420" s="199"/>
      <c r="H3420" s="200"/>
      <c r="I3420" s="201"/>
      <c r="J3420" s="200"/>
      <c r="K3420" s="201"/>
      <c r="L3420" s="200"/>
      <c r="M3420" s="200"/>
      <c r="N3420" s="200"/>
      <c r="O3420" s="156"/>
    </row>
    <row r="3421" spans="1:15" ht="16.8">
      <c r="A3421" s="199"/>
      <c r="B3421" s="199"/>
      <c r="C3421" s="199"/>
      <c r="D3421" s="199"/>
      <c r="E3421" s="199"/>
      <c r="F3421" s="199"/>
      <c r="G3421" s="199"/>
      <c r="H3421" s="200"/>
      <c r="I3421" s="201"/>
      <c r="J3421" s="200"/>
      <c r="K3421" s="201"/>
      <c r="L3421" s="200"/>
      <c r="M3421" s="200"/>
      <c r="N3421" s="200"/>
      <c r="O3421" s="156"/>
    </row>
    <row r="3422" spans="1:15" ht="16.8">
      <c r="A3422" s="199"/>
      <c r="B3422" s="199"/>
      <c r="C3422" s="199"/>
      <c r="D3422" s="199"/>
      <c r="E3422" s="199"/>
      <c r="F3422" s="199"/>
      <c r="G3422" s="199"/>
      <c r="H3422" s="200"/>
      <c r="I3422" s="201"/>
      <c r="J3422" s="200"/>
      <c r="K3422" s="201"/>
      <c r="L3422" s="200"/>
      <c r="M3422" s="200"/>
      <c r="N3422" s="200"/>
      <c r="O3422" s="156"/>
    </row>
    <row r="3423" spans="1:15" ht="16.8">
      <c r="A3423" s="199"/>
      <c r="B3423" s="199"/>
      <c r="C3423" s="199"/>
      <c r="D3423" s="199"/>
      <c r="E3423" s="199"/>
      <c r="F3423" s="199"/>
      <c r="G3423" s="199"/>
      <c r="H3423" s="200"/>
      <c r="I3423" s="201"/>
      <c r="J3423" s="200"/>
      <c r="K3423" s="201"/>
      <c r="L3423" s="200"/>
      <c r="M3423" s="200"/>
      <c r="N3423" s="200"/>
      <c r="O3423" s="156"/>
    </row>
    <row r="3424" spans="1:15" ht="16.8">
      <c r="A3424" s="199"/>
      <c r="B3424" s="199"/>
      <c r="C3424" s="199"/>
      <c r="D3424" s="199"/>
      <c r="E3424" s="199"/>
      <c r="F3424" s="199"/>
      <c r="G3424" s="199"/>
      <c r="H3424" s="200"/>
      <c r="I3424" s="201"/>
      <c r="J3424" s="200"/>
      <c r="K3424" s="201"/>
      <c r="L3424" s="200"/>
      <c r="M3424" s="200"/>
      <c r="N3424" s="200"/>
      <c r="O3424" s="156"/>
    </row>
    <row r="3425" spans="1:15" ht="16.8">
      <c r="A3425" s="199"/>
      <c r="B3425" s="199"/>
      <c r="C3425" s="199"/>
      <c r="D3425" s="199"/>
      <c r="E3425" s="199"/>
      <c r="F3425" s="199"/>
      <c r="G3425" s="199"/>
      <c r="H3425" s="200"/>
      <c r="I3425" s="201"/>
      <c r="J3425" s="200"/>
      <c r="K3425" s="201"/>
      <c r="L3425" s="200"/>
      <c r="M3425" s="200"/>
      <c r="N3425" s="200"/>
      <c r="O3425" s="156"/>
    </row>
    <row r="3426" spans="1:15" ht="16.8">
      <c r="A3426" s="199"/>
      <c r="B3426" s="199"/>
      <c r="C3426" s="199"/>
      <c r="D3426" s="199"/>
      <c r="E3426" s="199"/>
      <c r="F3426" s="199"/>
      <c r="G3426" s="199"/>
      <c r="H3426" s="200"/>
      <c r="I3426" s="201"/>
      <c r="J3426" s="200"/>
      <c r="K3426" s="201"/>
      <c r="L3426" s="200"/>
      <c r="M3426" s="200"/>
      <c r="N3426" s="200"/>
      <c r="O3426" s="156"/>
    </row>
    <row r="3427" spans="1:15" ht="16.8">
      <c r="A3427" s="199"/>
      <c r="B3427" s="199"/>
      <c r="C3427" s="199"/>
      <c r="D3427" s="199"/>
      <c r="E3427" s="199"/>
      <c r="F3427" s="199"/>
      <c r="G3427" s="199"/>
      <c r="H3427" s="200"/>
      <c r="I3427" s="201"/>
      <c r="J3427" s="200"/>
      <c r="K3427" s="201"/>
      <c r="L3427" s="200"/>
      <c r="M3427" s="200"/>
      <c r="N3427" s="200"/>
      <c r="O3427" s="156"/>
    </row>
    <row r="3428" spans="1:15" ht="16.8">
      <c r="A3428" s="199"/>
      <c r="B3428" s="199"/>
      <c r="C3428" s="199"/>
      <c r="D3428" s="199"/>
      <c r="E3428" s="199"/>
      <c r="F3428" s="199"/>
      <c r="G3428" s="199"/>
      <c r="H3428" s="200"/>
      <c r="I3428" s="201"/>
      <c r="J3428" s="200"/>
      <c r="K3428" s="201"/>
      <c r="L3428" s="200"/>
      <c r="M3428" s="200"/>
      <c r="N3428" s="200"/>
      <c r="O3428" s="156"/>
    </row>
    <row r="3429" spans="1:15" ht="16.8">
      <c r="A3429" s="199"/>
      <c r="B3429" s="199"/>
      <c r="C3429" s="199"/>
      <c r="D3429" s="199"/>
      <c r="E3429" s="199"/>
      <c r="F3429" s="199"/>
      <c r="G3429" s="199"/>
      <c r="H3429" s="200"/>
      <c r="I3429" s="201"/>
      <c r="J3429" s="200"/>
      <c r="K3429" s="201"/>
      <c r="L3429" s="200"/>
      <c r="M3429" s="200"/>
      <c r="N3429" s="200"/>
      <c r="O3429" s="156"/>
    </row>
    <row r="3430" spans="1:15" ht="16.8">
      <c r="A3430" s="199"/>
      <c r="B3430" s="199"/>
      <c r="C3430" s="199"/>
      <c r="D3430" s="199"/>
      <c r="E3430" s="199"/>
      <c r="F3430" s="199"/>
      <c r="G3430" s="199"/>
      <c r="H3430" s="200"/>
      <c r="I3430" s="201"/>
      <c r="J3430" s="200"/>
      <c r="K3430" s="201"/>
      <c r="L3430" s="200"/>
      <c r="M3430" s="200"/>
      <c r="N3430" s="200"/>
      <c r="O3430" s="156"/>
    </row>
    <row r="3431" spans="1:15" ht="16.8">
      <c r="A3431" s="199"/>
      <c r="B3431" s="199"/>
      <c r="C3431" s="199"/>
      <c r="D3431" s="199"/>
      <c r="E3431" s="199"/>
      <c r="F3431" s="199"/>
      <c r="G3431" s="199"/>
      <c r="H3431" s="200"/>
      <c r="I3431" s="201"/>
      <c r="J3431" s="200"/>
      <c r="K3431" s="201"/>
      <c r="L3431" s="200"/>
      <c r="M3431" s="200"/>
      <c r="N3431" s="200"/>
      <c r="O3431" s="156"/>
    </row>
    <row r="3432" spans="1:15" ht="16.8">
      <c r="A3432" s="199"/>
      <c r="B3432" s="199"/>
      <c r="C3432" s="199"/>
      <c r="D3432" s="199"/>
      <c r="E3432" s="199"/>
      <c r="F3432" s="199"/>
      <c r="G3432" s="199"/>
      <c r="H3432" s="200"/>
      <c r="I3432" s="201"/>
      <c r="J3432" s="200"/>
      <c r="K3432" s="201"/>
      <c r="L3432" s="200"/>
      <c r="M3432" s="200"/>
      <c r="N3432" s="200"/>
      <c r="O3432" s="156"/>
    </row>
    <row r="3433" spans="1:15" ht="16.8">
      <c r="A3433" s="199"/>
      <c r="B3433" s="199"/>
      <c r="C3433" s="199"/>
      <c r="D3433" s="199"/>
      <c r="E3433" s="199"/>
      <c r="F3433" s="199"/>
      <c r="G3433" s="199"/>
      <c r="H3433" s="200"/>
      <c r="I3433" s="201"/>
      <c r="J3433" s="200"/>
      <c r="K3433" s="201"/>
      <c r="L3433" s="200"/>
      <c r="M3433" s="200"/>
      <c r="N3433" s="200"/>
      <c r="O3433" s="156"/>
    </row>
    <row r="3434" spans="1:15" ht="16.8">
      <c r="A3434" s="199"/>
      <c r="B3434" s="199"/>
      <c r="C3434" s="199"/>
      <c r="D3434" s="199"/>
      <c r="E3434" s="199"/>
      <c r="F3434" s="199"/>
      <c r="G3434" s="199"/>
      <c r="H3434" s="200"/>
      <c r="I3434" s="201"/>
      <c r="J3434" s="200"/>
      <c r="K3434" s="201"/>
      <c r="L3434" s="200"/>
      <c r="M3434" s="200"/>
      <c r="N3434" s="200"/>
      <c r="O3434" s="156"/>
    </row>
    <row r="3435" spans="1:15" ht="16.8">
      <c r="A3435" s="199"/>
      <c r="B3435" s="199"/>
      <c r="C3435" s="199"/>
      <c r="D3435" s="199"/>
      <c r="E3435" s="199"/>
      <c r="F3435" s="199"/>
      <c r="G3435" s="199"/>
      <c r="H3435" s="200"/>
      <c r="I3435" s="201"/>
      <c r="J3435" s="200"/>
      <c r="K3435" s="201"/>
      <c r="L3435" s="200"/>
      <c r="M3435" s="200"/>
      <c r="N3435" s="200"/>
      <c r="O3435" s="156"/>
    </row>
    <row r="3436" spans="1:15" ht="16.8">
      <c r="A3436" s="199"/>
      <c r="B3436" s="199"/>
      <c r="C3436" s="199"/>
      <c r="D3436" s="199"/>
      <c r="E3436" s="199"/>
      <c r="F3436" s="199"/>
      <c r="G3436" s="199"/>
      <c r="H3436" s="200"/>
      <c r="I3436" s="201"/>
      <c r="J3436" s="200"/>
      <c r="K3436" s="201"/>
      <c r="L3436" s="200"/>
      <c r="M3436" s="200"/>
      <c r="N3436" s="200"/>
      <c r="O3436" s="156"/>
    </row>
    <row r="3437" spans="1:15" ht="16.8">
      <c r="A3437" s="199"/>
      <c r="B3437" s="199"/>
      <c r="C3437" s="199"/>
      <c r="D3437" s="199"/>
      <c r="E3437" s="199"/>
      <c r="F3437" s="199"/>
      <c r="G3437" s="199"/>
      <c r="H3437" s="200"/>
      <c r="I3437" s="201"/>
      <c r="J3437" s="200"/>
      <c r="K3437" s="201"/>
      <c r="L3437" s="200"/>
      <c r="M3437" s="200"/>
      <c r="N3437" s="200"/>
      <c r="O3437" s="156"/>
    </row>
    <row r="3438" spans="1:15" ht="16.8">
      <c r="A3438" s="199"/>
      <c r="B3438" s="199"/>
      <c r="C3438" s="199"/>
      <c r="D3438" s="199"/>
      <c r="E3438" s="199"/>
      <c r="F3438" s="199"/>
      <c r="G3438" s="199"/>
      <c r="H3438" s="200"/>
      <c r="I3438" s="201"/>
      <c r="J3438" s="200"/>
      <c r="K3438" s="201"/>
      <c r="L3438" s="200"/>
      <c r="M3438" s="200"/>
      <c r="N3438" s="200"/>
      <c r="O3438" s="156"/>
    </row>
    <row r="3439" spans="1:15" ht="16.8">
      <c r="A3439" s="199"/>
      <c r="B3439" s="199"/>
      <c r="C3439" s="199"/>
      <c r="D3439" s="199"/>
      <c r="E3439" s="199"/>
      <c r="F3439" s="199"/>
      <c r="G3439" s="199"/>
      <c r="H3439" s="200"/>
      <c r="I3439" s="201"/>
      <c r="J3439" s="200"/>
      <c r="K3439" s="201"/>
      <c r="L3439" s="200"/>
      <c r="M3439" s="200"/>
      <c r="N3439" s="200"/>
      <c r="O3439" s="156"/>
    </row>
    <row r="3440" spans="1:15" ht="16.8">
      <c r="A3440" s="199"/>
      <c r="B3440" s="199"/>
      <c r="C3440" s="199"/>
      <c r="D3440" s="199"/>
      <c r="E3440" s="199"/>
      <c r="F3440" s="199"/>
      <c r="G3440" s="199"/>
      <c r="H3440" s="200"/>
      <c r="I3440" s="201"/>
      <c r="J3440" s="200"/>
      <c r="K3440" s="201"/>
      <c r="L3440" s="200"/>
      <c r="M3440" s="200"/>
      <c r="N3440" s="200"/>
      <c r="O3440" s="156"/>
    </row>
    <row r="3441" spans="1:15" ht="16.8">
      <c r="A3441" s="199"/>
      <c r="B3441" s="199"/>
      <c r="C3441" s="199"/>
      <c r="D3441" s="199"/>
      <c r="E3441" s="199"/>
      <c r="F3441" s="199"/>
      <c r="G3441" s="199"/>
      <c r="H3441" s="200"/>
      <c r="I3441" s="201"/>
      <c r="J3441" s="200"/>
      <c r="K3441" s="201"/>
      <c r="L3441" s="200"/>
      <c r="M3441" s="200"/>
      <c r="N3441" s="200"/>
      <c r="O3441" s="156"/>
    </row>
    <row r="3442" spans="1:15" ht="16.8">
      <c r="A3442" s="199"/>
      <c r="B3442" s="199"/>
      <c r="C3442" s="199"/>
      <c r="D3442" s="199"/>
      <c r="E3442" s="199"/>
      <c r="F3442" s="199"/>
      <c r="G3442" s="199"/>
      <c r="H3442" s="200"/>
      <c r="I3442" s="201"/>
      <c r="J3442" s="200"/>
      <c r="K3442" s="201"/>
      <c r="L3442" s="200"/>
      <c r="M3442" s="200"/>
      <c r="N3442" s="200"/>
      <c r="O3442" s="156"/>
    </row>
    <row r="3443" spans="1:15" ht="16.8">
      <c r="A3443" s="199"/>
      <c r="B3443" s="199"/>
      <c r="C3443" s="199"/>
      <c r="D3443" s="199"/>
      <c r="E3443" s="199"/>
      <c r="F3443" s="199"/>
      <c r="G3443" s="199"/>
      <c r="H3443" s="200"/>
      <c r="I3443" s="201"/>
      <c r="J3443" s="200"/>
      <c r="K3443" s="201"/>
      <c r="L3443" s="200"/>
      <c r="M3443" s="200"/>
      <c r="N3443" s="200"/>
      <c r="O3443" s="156"/>
    </row>
    <row r="3444" spans="1:15" ht="16.8">
      <c r="A3444" s="199"/>
      <c r="B3444" s="199"/>
      <c r="C3444" s="199"/>
      <c r="D3444" s="199"/>
      <c r="E3444" s="199"/>
      <c r="F3444" s="199"/>
      <c r="G3444" s="199"/>
      <c r="H3444" s="200"/>
      <c r="I3444" s="201"/>
      <c r="J3444" s="200"/>
      <c r="K3444" s="201"/>
      <c r="L3444" s="200"/>
      <c r="M3444" s="200"/>
      <c r="N3444" s="200"/>
      <c r="O3444" s="156"/>
    </row>
    <row r="3445" spans="1:15" ht="16.8">
      <c r="A3445" s="199"/>
      <c r="B3445" s="199"/>
      <c r="C3445" s="199"/>
      <c r="D3445" s="199"/>
      <c r="E3445" s="199"/>
      <c r="F3445" s="199"/>
      <c r="G3445" s="199"/>
      <c r="H3445" s="200"/>
      <c r="I3445" s="201"/>
      <c r="J3445" s="200"/>
      <c r="K3445" s="201"/>
      <c r="L3445" s="200"/>
      <c r="M3445" s="200"/>
      <c r="N3445" s="200"/>
      <c r="O3445" s="156"/>
    </row>
    <row r="3446" spans="1:15" ht="16.8">
      <c r="A3446" s="199"/>
      <c r="B3446" s="199"/>
      <c r="C3446" s="199"/>
      <c r="D3446" s="199"/>
      <c r="E3446" s="199"/>
      <c r="F3446" s="199"/>
      <c r="G3446" s="199"/>
      <c r="H3446" s="200"/>
      <c r="I3446" s="201"/>
      <c r="J3446" s="200"/>
      <c r="K3446" s="201"/>
      <c r="L3446" s="200"/>
      <c r="M3446" s="200"/>
      <c r="N3446" s="200"/>
      <c r="O3446" s="156"/>
    </row>
    <row r="3447" spans="1:15" ht="16.8">
      <c r="A3447" s="199"/>
      <c r="B3447" s="199"/>
      <c r="C3447" s="199"/>
      <c r="D3447" s="199"/>
      <c r="E3447" s="199"/>
      <c r="F3447" s="199"/>
      <c r="G3447" s="199"/>
      <c r="H3447" s="200"/>
      <c r="I3447" s="201"/>
      <c r="J3447" s="200"/>
      <c r="K3447" s="201"/>
      <c r="L3447" s="200"/>
      <c r="M3447" s="200"/>
      <c r="N3447" s="200"/>
      <c r="O3447" s="156"/>
    </row>
    <row r="3448" spans="1:15" ht="16.8">
      <c r="A3448" s="199"/>
      <c r="B3448" s="199"/>
      <c r="C3448" s="199"/>
      <c r="D3448" s="199"/>
      <c r="E3448" s="199"/>
      <c r="F3448" s="199"/>
      <c r="G3448" s="199"/>
      <c r="H3448" s="200"/>
      <c r="I3448" s="201"/>
      <c r="J3448" s="200"/>
      <c r="K3448" s="201"/>
      <c r="L3448" s="200"/>
      <c r="M3448" s="200"/>
      <c r="N3448" s="200"/>
      <c r="O3448" s="156"/>
    </row>
    <row r="3449" spans="1:15" ht="16.8">
      <c r="A3449" s="199"/>
      <c r="B3449" s="199"/>
      <c r="C3449" s="199"/>
      <c r="D3449" s="199"/>
      <c r="E3449" s="199"/>
      <c r="F3449" s="199"/>
      <c r="G3449" s="199"/>
      <c r="H3449" s="200"/>
      <c r="I3449" s="201"/>
      <c r="J3449" s="200"/>
      <c r="K3449" s="201"/>
      <c r="L3449" s="200"/>
      <c r="M3449" s="200"/>
      <c r="N3449" s="200"/>
      <c r="O3449" s="156"/>
    </row>
    <row r="3450" spans="1:15" ht="16.8">
      <c r="A3450" s="199"/>
      <c r="B3450" s="199"/>
      <c r="C3450" s="199"/>
      <c r="D3450" s="199"/>
      <c r="E3450" s="199"/>
      <c r="F3450" s="199"/>
      <c r="G3450" s="199"/>
      <c r="H3450" s="200"/>
      <c r="I3450" s="201"/>
      <c r="J3450" s="200"/>
      <c r="K3450" s="201"/>
      <c r="L3450" s="200"/>
      <c r="M3450" s="200"/>
      <c r="N3450" s="200"/>
      <c r="O3450" s="156"/>
    </row>
    <row r="3451" spans="1:15" ht="16.8">
      <c r="A3451" s="199"/>
      <c r="B3451" s="199"/>
      <c r="C3451" s="199"/>
      <c r="D3451" s="199"/>
      <c r="E3451" s="199"/>
      <c r="F3451" s="199"/>
      <c r="G3451" s="199"/>
      <c r="H3451" s="200"/>
      <c r="I3451" s="201"/>
      <c r="J3451" s="200"/>
      <c r="K3451" s="201"/>
      <c r="L3451" s="200"/>
      <c r="M3451" s="200"/>
      <c r="N3451" s="200"/>
      <c r="O3451" s="156"/>
    </row>
    <row r="3452" spans="1:15" ht="16.8">
      <c r="A3452" s="199"/>
      <c r="B3452" s="199"/>
      <c r="C3452" s="199"/>
      <c r="D3452" s="199"/>
      <c r="E3452" s="199"/>
      <c r="F3452" s="199"/>
      <c r="G3452" s="199"/>
      <c r="H3452" s="200"/>
      <c r="I3452" s="201"/>
      <c r="J3452" s="200"/>
      <c r="K3452" s="201"/>
      <c r="L3452" s="200"/>
      <c r="M3452" s="200"/>
      <c r="N3452" s="200"/>
      <c r="O3452" s="156"/>
    </row>
    <row r="3453" spans="1:15" ht="16.8">
      <c r="A3453" s="199"/>
      <c r="B3453" s="199"/>
      <c r="C3453" s="199"/>
      <c r="D3453" s="199"/>
      <c r="E3453" s="199"/>
      <c r="F3453" s="199"/>
      <c r="G3453" s="199"/>
      <c r="H3453" s="200"/>
      <c r="I3453" s="201"/>
      <c r="J3453" s="200"/>
      <c r="K3453" s="201"/>
      <c r="L3453" s="200"/>
      <c r="M3453" s="200"/>
      <c r="N3453" s="200"/>
      <c r="O3453" s="156"/>
    </row>
    <row r="3454" spans="1:15" ht="16.8">
      <c r="A3454" s="199"/>
      <c r="B3454" s="199"/>
      <c r="C3454" s="199"/>
      <c r="D3454" s="199"/>
      <c r="E3454" s="199"/>
      <c r="F3454" s="199"/>
      <c r="G3454" s="199"/>
      <c r="H3454" s="200"/>
      <c r="I3454" s="201"/>
      <c r="J3454" s="200"/>
      <c r="K3454" s="201"/>
      <c r="L3454" s="200"/>
      <c r="M3454" s="200"/>
      <c r="N3454" s="200"/>
      <c r="O3454" s="156"/>
    </row>
    <row r="3455" spans="1:15" ht="16.8">
      <c r="A3455" s="199"/>
      <c r="B3455" s="199"/>
      <c r="C3455" s="199"/>
      <c r="D3455" s="199"/>
      <c r="E3455" s="199"/>
      <c r="F3455" s="199"/>
      <c r="G3455" s="199"/>
      <c r="H3455" s="200"/>
      <c r="I3455" s="201"/>
      <c r="J3455" s="200"/>
      <c r="K3455" s="201"/>
      <c r="L3455" s="200"/>
      <c r="M3455" s="200"/>
      <c r="N3455" s="200"/>
      <c r="O3455" s="156"/>
    </row>
    <row r="3456" spans="1:15" ht="16.8">
      <c r="A3456" s="199"/>
      <c r="B3456" s="199"/>
      <c r="C3456" s="199"/>
      <c r="D3456" s="199"/>
      <c r="E3456" s="199"/>
      <c r="F3456" s="199"/>
      <c r="G3456" s="199"/>
      <c r="H3456" s="200"/>
      <c r="I3456" s="201"/>
      <c r="J3456" s="200"/>
      <c r="K3456" s="201"/>
      <c r="L3456" s="200"/>
      <c r="M3456" s="200"/>
      <c r="N3456" s="200"/>
      <c r="O3456" s="156"/>
    </row>
    <row r="3457" spans="1:15" ht="16.8">
      <c r="A3457" s="199"/>
      <c r="B3457" s="199"/>
      <c r="C3457" s="199"/>
      <c r="D3457" s="199"/>
      <c r="E3457" s="199"/>
      <c r="F3457" s="199"/>
      <c r="G3457" s="199"/>
      <c r="H3457" s="200"/>
      <c r="I3457" s="201"/>
      <c r="J3457" s="200"/>
      <c r="K3457" s="201"/>
      <c r="L3457" s="200"/>
      <c r="M3457" s="200"/>
      <c r="N3457" s="200"/>
      <c r="O3457" s="156"/>
    </row>
    <row r="3458" spans="1:15" ht="16.8">
      <c r="A3458" s="199"/>
      <c r="B3458" s="199"/>
      <c r="C3458" s="199"/>
      <c r="D3458" s="199"/>
      <c r="E3458" s="199"/>
      <c r="F3458" s="199"/>
      <c r="G3458" s="199"/>
      <c r="H3458" s="200"/>
      <c r="I3458" s="201"/>
      <c r="J3458" s="200"/>
      <c r="K3458" s="201"/>
      <c r="L3458" s="200"/>
      <c r="M3458" s="200"/>
      <c r="N3458" s="200"/>
      <c r="O3458" s="156"/>
    </row>
    <row r="3459" spans="1:15" ht="16.8">
      <c r="A3459" s="199"/>
      <c r="B3459" s="199"/>
      <c r="C3459" s="199"/>
      <c r="D3459" s="199"/>
      <c r="E3459" s="199"/>
      <c r="F3459" s="199"/>
      <c r="G3459" s="199"/>
      <c r="H3459" s="200"/>
      <c r="I3459" s="201"/>
      <c r="J3459" s="200"/>
      <c r="K3459" s="201"/>
      <c r="L3459" s="200"/>
      <c r="M3459" s="200"/>
      <c r="N3459" s="200"/>
      <c r="O3459" s="156"/>
    </row>
    <row r="3460" spans="1:15" ht="16.8">
      <c r="A3460" s="199"/>
      <c r="B3460" s="199"/>
      <c r="C3460" s="199"/>
      <c r="D3460" s="199"/>
      <c r="E3460" s="199"/>
      <c r="F3460" s="199"/>
      <c r="G3460" s="199"/>
      <c r="H3460" s="200"/>
      <c r="I3460" s="201"/>
      <c r="J3460" s="200"/>
      <c r="K3460" s="201"/>
      <c r="L3460" s="200"/>
      <c r="M3460" s="200"/>
      <c r="N3460" s="200"/>
      <c r="O3460" s="156"/>
    </row>
    <row r="3461" spans="1:15" ht="16.8">
      <c r="A3461" s="199"/>
      <c r="B3461" s="199"/>
      <c r="C3461" s="199"/>
      <c r="D3461" s="199"/>
      <c r="E3461" s="199"/>
      <c r="F3461" s="199"/>
      <c r="G3461" s="199"/>
      <c r="H3461" s="200"/>
      <c r="I3461" s="201"/>
      <c r="J3461" s="200"/>
      <c r="K3461" s="201"/>
      <c r="L3461" s="200"/>
      <c r="M3461" s="200"/>
      <c r="N3461" s="200"/>
      <c r="O3461" s="156"/>
    </row>
    <row r="3462" spans="1:15" ht="16.8">
      <c r="A3462" s="199"/>
      <c r="B3462" s="199"/>
      <c r="C3462" s="199"/>
      <c r="D3462" s="199"/>
      <c r="E3462" s="199"/>
      <c r="F3462" s="199"/>
      <c r="G3462" s="199"/>
      <c r="H3462" s="200"/>
      <c r="I3462" s="201"/>
      <c r="J3462" s="200"/>
      <c r="K3462" s="201"/>
      <c r="L3462" s="200"/>
      <c r="M3462" s="200"/>
      <c r="N3462" s="200"/>
      <c r="O3462" s="156"/>
    </row>
    <row r="3463" spans="1:15" ht="16.8">
      <c r="A3463" s="199"/>
      <c r="B3463" s="199"/>
      <c r="C3463" s="199"/>
      <c r="D3463" s="199"/>
      <c r="E3463" s="199"/>
      <c r="F3463" s="199"/>
      <c r="G3463" s="199"/>
      <c r="H3463" s="200"/>
      <c r="I3463" s="201"/>
      <c r="J3463" s="200"/>
      <c r="K3463" s="201"/>
      <c r="L3463" s="200"/>
      <c r="M3463" s="200"/>
      <c r="N3463" s="200"/>
      <c r="O3463" s="156"/>
    </row>
    <row r="3464" spans="1:15" ht="16.8">
      <c r="A3464" s="199"/>
      <c r="B3464" s="199"/>
      <c r="C3464" s="199"/>
      <c r="D3464" s="199"/>
      <c r="E3464" s="199"/>
      <c r="F3464" s="199"/>
      <c r="G3464" s="199"/>
      <c r="H3464" s="200"/>
      <c r="I3464" s="201"/>
      <c r="J3464" s="200"/>
      <c r="K3464" s="201"/>
      <c r="L3464" s="200"/>
      <c r="M3464" s="200"/>
      <c r="N3464" s="200"/>
      <c r="O3464" s="156"/>
    </row>
    <row r="3465" spans="1:15" ht="16.8">
      <c r="A3465" s="199"/>
      <c r="B3465" s="199"/>
      <c r="C3465" s="199"/>
      <c r="D3465" s="199"/>
      <c r="E3465" s="199"/>
      <c r="F3465" s="199"/>
      <c r="G3465" s="199"/>
      <c r="H3465" s="200"/>
      <c r="I3465" s="201"/>
      <c r="J3465" s="200"/>
      <c r="K3465" s="201"/>
      <c r="L3465" s="200"/>
      <c r="M3465" s="200"/>
      <c r="N3465" s="200"/>
      <c r="O3465" s="156"/>
    </row>
    <row r="3466" spans="1:15" ht="16.8">
      <c r="A3466" s="199"/>
      <c r="B3466" s="199"/>
      <c r="C3466" s="199"/>
      <c r="D3466" s="199"/>
      <c r="E3466" s="199"/>
      <c r="F3466" s="199"/>
      <c r="G3466" s="199"/>
      <c r="H3466" s="200"/>
      <c r="I3466" s="201"/>
      <c r="J3466" s="200"/>
      <c r="K3466" s="201"/>
      <c r="L3466" s="200"/>
      <c r="M3466" s="200"/>
      <c r="N3466" s="200"/>
      <c r="O3466" s="156"/>
    </row>
    <row r="3467" spans="1:15" ht="16.8">
      <c r="A3467" s="199"/>
      <c r="B3467" s="199"/>
      <c r="C3467" s="199"/>
      <c r="D3467" s="199"/>
      <c r="E3467" s="199"/>
      <c r="F3467" s="199"/>
      <c r="G3467" s="199"/>
      <c r="H3467" s="200"/>
      <c r="I3467" s="201"/>
      <c r="J3467" s="200"/>
      <c r="K3467" s="201"/>
      <c r="L3467" s="200"/>
      <c r="M3467" s="200"/>
      <c r="N3467" s="200"/>
      <c r="O3467" s="156"/>
    </row>
    <row r="3468" spans="1:15" ht="16.8">
      <c r="A3468" s="199"/>
      <c r="B3468" s="199"/>
      <c r="C3468" s="199"/>
      <c r="D3468" s="199"/>
      <c r="E3468" s="199"/>
      <c r="F3468" s="199"/>
      <c r="G3468" s="199"/>
      <c r="H3468" s="200"/>
      <c r="I3468" s="201"/>
      <c r="J3468" s="200"/>
      <c r="K3468" s="201"/>
      <c r="L3468" s="200"/>
      <c r="M3468" s="200"/>
      <c r="N3468" s="200"/>
      <c r="O3468" s="156"/>
    </row>
    <row r="3469" spans="1:15" ht="16.8">
      <c r="A3469" s="199"/>
      <c r="B3469" s="199"/>
      <c r="C3469" s="199"/>
      <c r="D3469" s="199"/>
      <c r="E3469" s="199"/>
      <c r="F3469" s="199"/>
      <c r="G3469" s="199"/>
      <c r="H3469" s="200"/>
      <c r="I3469" s="201"/>
      <c r="J3469" s="200"/>
      <c r="K3469" s="201"/>
      <c r="L3469" s="200"/>
      <c r="M3469" s="200"/>
      <c r="N3469" s="200"/>
      <c r="O3469" s="156"/>
    </row>
    <row r="3470" spans="1:15" ht="16.8">
      <c r="A3470" s="199"/>
      <c r="B3470" s="199"/>
      <c r="C3470" s="199"/>
      <c r="D3470" s="199"/>
      <c r="E3470" s="199"/>
      <c r="F3470" s="199"/>
      <c r="G3470" s="199"/>
      <c r="H3470" s="200"/>
      <c r="I3470" s="201"/>
      <c r="J3470" s="200"/>
      <c r="K3470" s="201"/>
      <c r="L3470" s="200"/>
      <c r="M3470" s="200"/>
      <c r="N3470" s="200"/>
      <c r="O3470" s="156"/>
    </row>
    <row r="3471" spans="1:15" ht="16.8">
      <c r="A3471" s="199"/>
      <c r="B3471" s="199"/>
      <c r="C3471" s="199"/>
      <c r="D3471" s="199"/>
      <c r="E3471" s="199"/>
      <c r="F3471" s="199"/>
      <c r="G3471" s="199"/>
      <c r="H3471" s="200"/>
      <c r="I3471" s="201"/>
      <c r="J3471" s="200"/>
      <c r="K3471" s="201"/>
      <c r="L3471" s="200"/>
      <c r="M3471" s="200"/>
      <c r="N3471" s="200"/>
      <c r="O3471" s="156"/>
    </row>
    <row r="3472" spans="1:15" ht="16.8">
      <c r="A3472" s="199"/>
      <c r="B3472" s="199"/>
      <c r="C3472" s="199"/>
      <c r="D3472" s="199"/>
      <c r="E3472" s="199"/>
      <c r="F3472" s="199"/>
      <c r="G3472" s="199"/>
      <c r="H3472" s="200"/>
      <c r="I3472" s="201"/>
      <c r="J3472" s="200"/>
      <c r="K3472" s="201"/>
      <c r="L3472" s="200"/>
      <c r="M3472" s="200"/>
      <c r="N3472" s="200"/>
      <c r="O3472" s="156"/>
    </row>
    <row r="3473" spans="1:15" ht="16.8">
      <c r="A3473" s="199"/>
      <c r="B3473" s="199"/>
      <c r="C3473" s="199"/>
      <c r="D3473" s="199"/>
      <c r="E3473" s="199"/>
      <c r="F3473" s="199"/>
      <c r="G3473" s="199"/>
      <c r="H3473" s="200"/>
      <c r="I3473" s="201"/>
      <c r="J3473" s="200"/>
      <c r="K3473" s="201"/>
      <c r="L3473" s="200"/>
      <c r="M3473" s="200"/>
      <c r="N3473" s="200"/>
      <c r="O3473" s="156"/>
    </row>
    <row r="3474" spans="1:15" ht="16.8">
      <c r="A3474" s="199"/>
      <c r="B3474" s="199"/>
      <c r="C3474" s="199"/>
      <c r="D3474" s="199"/>
      <c r="E3474" s="199"/>
      <c r="F3474" s="199"/>
      <c r="G3474" s="199"/>
      <c r="H3474" s="200"/>
      <c r="I3474" s="201"/>
      <c r="J3474" s="200"/>
      <c r="K3474" s="201"/>
      <c r="L3474" s="200"/>
      <c r="M3474" s="200"/>
      <c r="N3474" s="200"/>
      <c r="O3474" s="156"/>
    </row>
    <row r="3475" spans="1:15" ht="16.8">
      <c r="A3475" s="199"/>
      <c r="B3475" s="199"/>
      <c r="C3475" s="199"/>
      <c r="D3475" s="199"/>
      <c r="E3475" s="199"/>
      <c r="F3475" s="199"/>
      <c r="G3475" s="199"/>
      <c r="H3475" s="200"/>
      <c r="I3475" s="201"/>
      <c r="J3475" s="200"/>
      <c r="K3475" s="201"/>
      <c r="L3475" s="200"/>
      <c r="M3475" s="200"/>
      <c r="N3475" s="200"/>
      <c r="O3475" s="156"/>
    </row>
    <row r="3476" spans="1:15" ht="16.8">
      <c r="A3476" s="199"/>
      <c r="B3476" s="199"/>
      <c r="C3476" s="199"/>
      <c r="D3476" s="199"/>
      <c r="E3476" s="199"/>
      <c r="F3476" s="199"/>
      <c r="G3476" s="199"/>
      <c r="H3476" s="200"/>
      <c r="I3476" s="201"/>
      <c r="J3476" s="200"/>
      <c r="K3476" s="201"/>
      <c r="L3476" s="200"/>
      <c r="M3476" s="200"/>
      <c r="N3476" s="200"/>
      <c r="O3476" s="156"/>
    </row>
    <row r="3477" spans="1:15" ht="16.8">
      <c r="A3477" s="199"/>
      <c r="B3477" s="199"/>
      <c r="C3477" s="199"/>
      <c r="D3477" s="199"/>
      <c r="E3477" s="199"/>
      <c r="F3477" s="199"/>
      <c r="G3477" s="199"/>
      <c r="H3477" s="200"/>
      <c r="I3477" s="201"/>
      <c r="J3477" s="200"/>
      <c r="K3477" s="201"/>
      <c r="L3477" s="200"/>
      <c r="M3477" s="200"/>
      <c r="N3477" s="200"/>
      <c r="O3477" s="156"/>
    </row>
    <row r="3478" spans="1:15" ht="16.8">
      <c r="A3478" s="199"/>
      <c r="B3478" s="199"/>
      <c r="C3478" s="199"/>
      <c r="D3478" s="199"/>
      <c r="E3478" s="199"/>
      <c r="F3478" s="199"/>
      <c r="G3478" s="199"/>
      <c r="H3478" s="200"/>
      <c r="I3478" s="201"/>
      <c r="J3478" s="200"/>
      <c r="K3478" s="201"/>
      <c r="L3478" s="200"/>
      <c r="M3478" s="200"/>
      <c r="N3478" s="200"/>
      <c r="O3478" s="156"/>
    </row>
    <row r="3479" spans="1:15" ht="16.8">
      <c r="A3479" s="199"/>
      <c r="B3479" s="199"/>
      <c r="C3479" s="199"/>
      <c r="D3479" s="199"/>
      <c r="E3479" s="199"/>
      <c r="F3479" s="199"/>
      <c r="G3479" s="199"/>
      <c r="H3479" s="200"/>
      <c r="I3479" s="201"/>
      <c r="J3479" s="200"/>
      <c r="K3479" s="201"/>
      <c r="L3479" s="200"/>
      <c r="M3479" s="200"/>
      <c r="N3479" s="200"/>
      <c r="O3479" s="156"/>
    </row>
    <row r="3480" spans="1:15" ht="16.8">
      <c r="A3480" s="199"/>
      <c r="B3480" s="199"/>
      <c r="C3480" s="199"/>
      <c r="D3480" s="199"/>
      <c r="E3480" s="199"/>
      <c r="F3480" s="199"/>
      <c r="G3480" s="199"/>
      <c r="H3480" s="200"/>
      <c r="I3480" s="201"/>
      <c r="J3480" s="200"/>
      <c r="K3480" s="201"/>
      <c r="L3480" s="200"/>
      <c r="M3480" s="200"/>
      <c r="N3480" s="200"/>
      <c r="O3480" s="156"/>
    </row>
    <row r="3481" spans="1:15" ht="16.8">
      <c r="A3481" s="199"/>
      <c r="B3481" s="199"/>
      <c r="C3481" s="199"/>
      <c r="D3481" s="199"/>
      <c r="E3481" s="199"/>
      <c r="F3481" s="199"/>
      <c r="G3481" s="199"/>
      <c r="H3481" s="200"/>
      <c r="I3481" s="201"/>
      <c r="J3481" s="200"/>
      <c r="K3481" s="201"/>
      <c r="L3481" s="200"/>
      <c r="M3481" s="200"/>
      <c r="N3481" s="200"/>
      <c r="O3481" s="156"/>
    </row>
    <row r="3482" spans="1:15" ht="16.8">
      <c r="A3482" s="199"/>
      <c r="B3482" s="199"/>
      <c r="C3482" s="199"/>
      <c r="D3482" s="199"/>
      <c r="E3482" s="199"/>
      <c r="F3482" s="199"/>
      <c r="G3482" s="199"/>
      <c r="H3482" s="200"/>
      <c r="I3482" s="201"/>
      <c r="J3482" s="200"/>
      <c r="K3482" s="201"/>
      <c r="L3482" s="200"/>
      <c r="M3482" s="200"/>
      <c r="N3482" s="200"/>
      <c r="O3482" s="156"/>
    </row>
    <row r="3483" spans="1:15" ht="16.8">
      <c r="A3483" s="199"/>
      <c r="B3483" s="199"/>
      <c r="C3483" s="199"/>
      <c r="D3483" s="199"/>
      <c r="E3483" s="199"/>
      <c r="F3483" s="199"/>
      <c r="G3483" s="199"/>
      <c r="H3483" s="200"/>
      <c r="I3483" s="201"/>
      <c r="J3483" s="200"/>
      <c r="K3483" s="201"/>
      <c r="L3483" s="200"/>
      <c r="M3483" s="200"/>
      <c r="N3483" s="200"/>
      <c r="O3483" s="156"/>
    </row>
    <row r="3484" spans="1:15" ht="16.8">
      <c r="A3484" s="199"/>
      <c r="B3484" s="199"/>
      <c r="C3484" s="199"/>
      <c r="D3484" s="199"/>
      <c r="E3484" s="199"/>
      <c r="F3484" s="199"/>
      <c r="G3484" s="199"/>
      <c r="H3484" s="200"/>
      <c r="I3484" s="201"/>
      <c r="J3484" s="200"/>
      <c r="K3484" s="201"/>
      <c r="L3484" s="200"/>
      <c r="M3484" s="200"/>
      <c r="N3484" s="200"/>
      <c r="O3484" s="156"/>
    </row>
    <row r="3485" spans="1:15" ht="16.8">
      <c r="A3485" s="199"/>
      <c r="B3485" s="199"/>
      <c r="C3485" s="199"/>
      <c r="D3485" s="199"/>
      <c r="E3485" s="199"/>
      <c r="F3485" s="199"/>
      <c r="G3485" s="199"/>
      <c r="H3485" s="200"/>
      <c r="I3485" s="201"/>
      <c r="J3485" s="200"/>
      <c r="K3485" s="201"/>
      <c r="L3485" s="200"/>
      <c r="M3485" s="200"/>
      <c r="N3485" s="200"/>
      <c r="O3485" s="156"/>
    </row>
    <row r="3486" spans="1:15" ht="16.8">
      <c r="A3486" s="199"/>
      <c r="B3486" s="199"/>
      <c r="C3486" s="199"/>
      <c r="D3486" s="199"/>
      <c r="E3486" s="199"/>
      <c r="F3486" s="199"/>
      <c r="G3486" s="199"/>
      <c r="H3486" s="200"/>
      <c r="I3486" s="201"/>
      <c r="J3486" s="200"/>
      <c r="K3486" s="201"/>
      <c r="L3486" s="200"/>
      <c r="M3486" s="200"/>
      <c r="N3486" s="200"/>
      <c r="O3486" s="156"/>
    </row>
    <row r="3487" spans="1:15" ht="16.8">
      <c r="A3487" s="199"/>
      <c r="B3487" s="199"/>
      <c r="C3487" s="199"/>
      <c r="D3487" s="199"/>
      <c r="E3487" s="199"/>
      <c r="F3487" s="199"/>
      <c r="G3487" s="199"/>
      <c r="H3487" s="200"/>
      <c r="I3487" s="201"/>
      <c r="J3487" s="200"/>
      <c r="K3487" s="201"/>
      <c r="L3487" s="200"/>
      <c r="M3487" s="200"/>
      <c r="N3487" s="200"/>
      <c r="O3487" s="156"/>
    </row>
    <row r="3488" spans="1:15" ht="16.8">
      <c r="A3488" s="199"/>
      <c r="B3488" s="199"/>
      <c r="C3488" s="199"/>
      <c r="D3488" s="199"/>
      <c r="E3488" s="199"/>
      <c r="F3488" s="199"/>
      <c r="G3488" s="199"/>
      <c r="H3488" s="200"/>
      <c r="I3488" s="201"/>
      <c r="J3488" s="200"/>
      <c r="K3488" s="201"/>
      <c r="L3488" s="200"/>
      <c r="M3488" s="200"/>
      <c r="N3488" s="200"/>
      <c r="O3488" s="156"/>
    </row>
    <row r="3489" spans="1:15" ht="16.8">
      <c r="A3489" s="199"/>
      <c r="B3489" s="199"/>
      <c r="C3489" s="199"/>
      <c r="D3489" s="199"/>
      <c r="E3489" s="199"/>
      <c r="F3489" s="199"/>
      <c r="G3489" s="199"/>
      <c r="H3489" s="200"/>
      <c r="I3489" s="201"/>
      <c r="J3489" s="200"/>
      <c r="K3489" s="201"/>
      <c r="L3489" s="200"/>
      <c r="M3489" s="200"/>
      <c r="N3489" s="200"/>
      <c r="O3489" s="156"/>
    </row>
    <row r="3490" spans="1:15" ht="16.8">
      <c r="A3490" s="199"/>
      <c r="B3490" s="199"/>
      <c r="C3490" s="199"/>
      <c r="D3490" s="199"/>
      <c r="E3490" s="199"/>
      <c r="F3490" s="199"/>
      <c r="G3490" s="199"/>
      <c r="H3490" s="200"/>
      <c r="I3490" s="201"/>
      <c r="J3490" s="200"/>
      <c r="K3490" s="201"/>
      <c r="L3490" s="200"/>
      <c r="M3490" s="200"/>
      <c r="N3490" s="200"/>
      <c r="O3490" s="156"/>
    </row>
    <row r="3491" spans="1:15" ht="16.8">
      <c r="A3491" s="199"/>
      <c r="B3491" s="199"/>
      <c r="C3491" s="199"/>
      <c r="D3491" s="199"/>
      <c r="E3491" s="199"/>
      <c r="F3491" s="199"/>
      <c r="G3491" s="199"/>
      <c r="H3491" s="200"/>
      <c r="I3491" s="201"/>
      <c r="J3491" s="200"/>
      <c r="K3491" s="201"/>
      <c r="L3491" s="200"/>
      <c r="M3491" s="200"/>
      <c r="N3491" s="200"/>
      <c r="O3491" s="156"/>
    </row>
    <row r="3492" spans="1:15" ht="16.8">
      <c r="A3492" s="199"/>
      <c r="B3492" s="199"/>
      <c r="C3492" s="199"/>
      <c r="D3492" s="199"/>
      <c r="E3492" s="199"/>
      <c r="F3492" s="199"/>
      <c r="G3492" s="199"/>
      <c r="H3492" s="200"/>
      <c r="I3492" s="201"/>
      <c r="J3492" s="200"/>
      <c r="K3492" s="201"/>
      <c r="L3492" s="200"/>
      <c r="M3492" s="200"/>
      <c r="N3492" s="200"/>
      <c r="O3492" s="156"/>
    </row>
    <row r="3493" spans="1:15" ht="16.8">
      <c r="A3493" s="199"/>
      <c r="B3493" s="199"/>
      <c r="C3493" s="199"/>
      <c r="D3493" s="199"/>
      <c r="E3493" s="199"/>
      <c r="F3493" s="199"/>
      <c r="G3493" s="199"/>
      <c r="H3493" s="200"/>
      <c r="I3493" s="201"/>
      <c r="J3493" s="200"/>
      <c r="K3493" s="201"/>
      <c r="L3493" s="200"/>
      <c r="M3493" s="200"/>
      <c r="N3493" s="200"/>
      <c r="O3493" s="156"/>
    </row>
    <row r="3494" spans="1:15" ht="16.8">
      <c r="A3494" s="199"/>
      <c r="B3494" s="199"/>
      <c r="C3494" s="199"/>
      <c r="D3494" s="199"/>
      <c r="E3494" s="199"/>
      <c r="F3494" s="199"/>
      <c r="G3494" s="199"/>
      <c r="H3494" s="200"/>
      <c r="I3494" s="201"/>
      <c r="J3494" s="200"/>
      <c r="K3494" s="201"/>
      <c r="L3494" s="200"/>
      <c r="M3494" s="200"/>
      <c r="N3494" s="200"/>
      <c r="O3494" s="156"/>
    </row>
    <row r="3495" spans="1:15" ht="16.8">
      <c r="A3495" s="199"/>
      <c r="B3495" s="199"/>
      <c r="C3495" s="199"/>
      <c r="D3495" s="199"/>
      <c r="E3495" s="199"/>
      <c r="F3495" s="199"/>
      <c r="G3495" s="199"/>
      <c r="H3495" s="200"/>
      <c r="I3495" s="201"/>
      <c r="J3495" s="200"/>
      <c r="K3495" s="201"/>
      <c r="L3495" s="200"/>
      <c r="M3495" s="200"/>
      <c r="N3495" s="200"/>
      <c r="O3495" s="156"/>
    </row>
    <row r="3496" spans="1:15" ht="16.8">
      <c r="A3496" s="199"/>
      <c r="B3496" s="199"/>
      <c r="C3496" s="199"/>
      <c r="D3496" s="199"/>
      <c r="E3496" s="199"/>
      <c r="F3496" s="199"/>
      <c r="G3496" s="199"/>
      <c r="H3496" s="200"/>
      <c r="I3496" s="201"/>
      <c r="J3496" s="200"/>
      <c r="K3496" s="201"/>
      <c r="L3496" s="200"/>
      <c r="M3496" s="200"/>
      <c r="N3496" s="200"/>
      <c r="O3496" s="156"/>
    </row>
    <row r="3497" spans="1:15" ht="16.8">
      <c r="A3497" s="199"/>
      <c r="B3497" s="199"/>
      <c r="C3497" s="199"/>
      <c r="D3497" s="199"/>
      <c r="E3497" s="199"/>
      <c r="F3497" s="199"/>
      <c r="G3497" s="199"/>
      <c r="H3497" s="200"/>
      <c r="I3497" s="201"/>
      <c r="J3497" s="200"/>
      <c r="K3497" s="201"/>
      <c r="L3497" s="200"/>
      <c r="M3497" s="200"/>
      <c r="N3497" s="200"/>
      <c r="O3497" s="156"/>
    </row>
    <row r="3498" spans="1:15" ht="16.8">
      <c r="A3498" s="199"/>
      <c r="B3498" s="199"/>
      <c r="C3498" s="199"/>
      <c r="D3498" s="199"/>
      <c r="E3498" s="199"/>
      <c r="F3498" s="199"/>
      <c r="G3498" s="199"/>
      <c r="H3498" s="200"/>
      <c r="I3498" s="201"/>
      <c r="J3498" s="200"/>
      <c r="K3498" s="201"/>
      <c r="L3498" s="200"/>
      <c r="M3498" s="200"/>
      <c r="N3498" s="200"/>
      <c r="O3498" s="156"/>
    </row>
    <row r="3499" spans="1:15" ht="16.8">
      <c r="A3499" s="199"/>
      <c r="B3499" s="199"/>
      <c r="C3499" s="199"/>
      <c r="D3499" s="199"/>
      <c r="E3499" s="199"/>
      <c r="F3499" s="199"/>
      <c r="G3499" s="199"/>
      <c r="H3499" s="200"/>
      <c r="I3499" s="201"/>
      <c r="J3499" s="200"/>
      <c r="K3499" s="201"/>
      <c r="L3499" s="200"/>
      <c r="M3499" s="200"/>
      <c r="N3499" s="200"/>
      <c r="O3499" s="156"/>
    </row>
    <row r="3500" spans="1:15" ht="16.8">
      <c r="A3500" s="199"/>
      <c r="B3500" s="199"/>
      <c r="C3500" s="199"/>
      <c r="D3500" s="199"/>
      <c r="E3500" s="199"/>
      <c r="F3500" s="199"/>
      <c r="G3500" s="199"/>
      <c r="H3500" s="200"/>
      <c r="I3500" s="201"/>
      <c r="J3500" s="200"/>
      <c r="K3500" s="201"/>
      <c r="L3500" s="200"/>
      <c r="M3500" s="200"/>
      <c r="N3500" s="200"/>
      <c r="O3500" s="156"/>
    </row>
    <row r="3501" spans="1:15" ht="16.8">
      <c r="A3501" s="199"/>
      <c r="B3501" s="199"/>
      <c r="C3501" s="199"/>
      <c r="D3501" s="199"/>
      <c r="E3501" s="199"/>
      <c r="F3501" s="199"/>
      <c r="G3501" s="199"/>
      <c r="H3501" s="200"/>
      <c r="I3501" s="201"/>
      <c r="J3501" s="200"/>
      <c r="K3501" s="201"/>
      <c r="L3501" s="200"/>
      <c r="M3501" s="200"/>
      <c r="N3501" s="200"/>
      <c r="O3501" s="156"/>
    </row>
    <row r="3502" spans="1:15" ht="16.8">
      <c r="A3502" s="199"/>
      <c r="B3502" s="199"/>
      <c r="C3502" s="199"/>
      <c r="D3502" s="199"/>
      <c r="E3502" s="199"/>
      <c r="F3502" s="199"/>
      <c r="G3502" s="199"/>
      <c r="H3502" s="200"/>
      <c r="I3502" s="201"/>
      <c r="J3502" s="200"/>
      <c r="K3502" s="201"/>
      <c r="L3502" s="200"/>
      <c r="M3502" s="200"/>
      <c r="N3502" s="200"/>
      <c r="O3502" s="156"/>
    </row>
    <row r="3503" spans="1:15" ht="16.8">
      <c r="A3503" s="199"/>
      <c r="B3503" s="199"/>
      <c r="C3503" s="199"/>
      <c r="D3503" s="199"/>
      <c r="E3503" s="199"/>
      <c r="F3503" s="199"/>
      <c r="G3503" s="199"/>
      <c r="H3503" s="200"/>
      <c r="I3503" s="201"/>
      <c r="J3503" s="200"/>
      <c r="K3503" s="201"/>
      <c r="L3503" s="200"/>
      <c r="M3503" s="200"/>
      <c r="N3503" s="200"/>
      <c r="O3503" s="156"/>
    </row>
    <row r="3504" spans="1:15" ht="16.8">
      <c r="A3504" s="199"/>
      <c r="B3504" s="199"/>
      <c r="C3504" s="199"/>
      <c r="D3504" s="199"/>
      <c r="E3504" s="199"/>
      <c r="F3504" s="199"/>
      <c r="G3504" s="199"/>
      <c r="H3504" s="200"/>
      <c r="I3504" s="201"/>
      <c r="J3504" s="200"/>
      <c r="K3504" s="201"/>
      <c r="L3504" s="200"/>
      <c r="M3504" s="200"/>
      <c r="N3504" s="200"/>
      <c r="O3504" s="156"/>
    </row>
    <row r="3505" spans="1:15" ht="16.8">
      <c r="A3505" s="199"/>
      <c r="B3505" s="199"/>
      <c r="C3505" s="199"/>
      <c r="D3505" s="199"/>
      <c r="E3505" s="199"/>
      <c r="F3505" s="199"/>
      <c r="G3505" s="199"/>
      <c r="H3505" s="200"/>
      <c r="I3505" s="201"/>
      <c r="J3505" s="200"/>
      <c r="K3505" s="201"/>
      <c r="L3505" s="200"/>
      <c r="M3505" s="200"/>
      <c r="N3505" s="200"/>
      <c r="O3505" s="156"/>
    </row>
    <row r="3506" spans="1:15" ht="16.8">
      <c r="A3506" s="199"/>
      <c r="B3506" s="199"/>
      <c r="C3506" s="199"/>
      <c r="D3506" s="199"/>
      <c r="E3506" s="199"/>
      <c r="F3506" s="199"/>
      <c r="G3506" s="199"/>
      <c r="H3506" s="200"/>
      <c r="I3506" s="201"/>
      <c r="J3506" s="200"/>
      <c r="K3506" s="201"/>
      <c r="L3506" s="200"/>
      <c r="M3506" s="200"/>
      <c r="N3506" s="200"/>
      <c r="O3506" s="156"/>
    </row>
    <row r="3507" spans="1:15" ht="16.8">
      <c r="A3507" s="199"/>
      <c r="B3507" s="199"/>
      <c r="C3507" s="199"/>
      <c r="D3507" s="199"/>
      <c r="E3507" s="199"/>
      <c r="F3507" s="199"/>
      <c r="G3507" s="199"/>
      <c r="H3507" s="200"/>
      <c r="I3507" s="201"/>
      <c r="J3507" s="200"/>
      <c r="K3507" s="201"/>
      <c r="L3507" s="200"/>
      <c r="M3507" s="200"/>
      <c r="N3507" s="200"/>
      <c r="O3507" s="156"/>
    </row>
    <row r="3508" spans="1:15" ht="16.8">
      <c r="A3508" s="199"/>
      <c r="B3508" s="199"/>
      <c r="C3508" s="199"/>
      <c r="D3508" s="199"/>
      <c r="E3508" s="199"/>
      <c r="F3508" s="199"/>
      <c r="G3508" s="199"/>
      <c r="H3508" s="200"/>
      <c r="I3508" s="201"/>
      <c r="J3508" s="200"/>
      <c r="K3508" s="201"/>
      <c r="L3508" s="200"/>
      <c r="M3508" s="200"/>
      <c r="N3508" s="200"/>
      <c r="O3508" s="156"/>
    </row>
    <row r="3509" spans="1:15" ht="16.8">
      <c r="A3509" s="199"/>
      <c r="B3509" s="199"/>
      <c r="C3509" s="199"/>
      <c r="D3509" s="199"/>
      <c r="E3509" s="199"/>
      <c r="F3509" s="199"/>
      <c r="G3509" s="199"/>
      <c r="H3509" s="200"/>
      <c r="I3509" s="201"/>
      <c r="J3509" s="200"/>
      <c r="K3509" s="201"/>
      <c r="L3509" s="200"/>
      <c r="M3509" s="200"/>
      <c r="N3509" s="200"/>
      <c r="O3509" s="156"/>
    </row>
    <row r="3510" spans="1:15" ht="16.8">
      <c r="A3510" s="199"/>
      <c r="B3510" s="199"/>
      <c r="C3510" s="199"/>
      <c r="D3510" s="199"/>
      <c r="E3510" s="199"/>
      <c r="F3510" s="199"/>
      <c r="G3510" s="199"/>
      <c r="H3510" s="200"/>
      <c r="I3510" s="201"/>
      <c r="J3510" s="200"/>
      <c r="K3510" s="201"/>
      <c r="L3510" s="200"/>
      <c r="M3510" s="200"/>
      <c r="N3510" s="200"/>
      <c r="O3510" s="156"/>
    </row>
    <row r="3511" spans="1:15" ht="16.8">
      <c r="A3511" s="199"/>
      <c r="B3511" s="199"/>
      <c r="C3511" s="199"/>
      <c r="D3511" s="199"/>
      <c r="E3511" s="199"/>
      <c r="F3511" s="199"/>
      <c r="G3511" s="199"/>
      <c r="H3511" s="200"/>
      <c r="I3511" s="201"/>
      <c r="J3511" s="200"/>
      <c r="K3511" s="201"/>
      <c r="L3511" s="200"/>
      <c r="M3511" s="200"/>
      <c r="N3511" s="200"/>
      <c r="O3511" s="156"/>
    </row>
    <row r="3512" spans="1:15" ht="16.8">
      <c r="A3512" s="199"/>
      <c r="B3512" s="199"/>
      <c r="C3512" s="199"/>
      <c r="D3512" s="199"/>
      <c r="E3512" s="199"/>
      <c r="F3512" s="199"/>
      <c r="G3512" s="199"/>
      <c r="H3512" s="200"/>
      <c r="I3512" s="201"/>
      <c r="J3512" s="200"/>
      <c r="K3512" s="201"/>
      <c r="L3512" s="200"/>
      <c r="M3512" s="200"/>
      <c r="N3512" s="200"/>
      <c r="O3512" s="156"/>
    </row>
    <row r="3513" spans="1:15" ht="16.8">
      <c r="A3513" s="199"/>
      <c r="B3513" s="199"/>
      <c r="C3513" s="199"/>
      <c r="D3513" s="199"/>
      <c r="E3513" s="199"/>
      <c r="F3513" s="199"/>
      <c r="G3513" s="199"/>
      <c r="H3513" s="200"/>
      <c r="I3513" s="201"/>
      <c r="J3513" s="200"/>
      <c r="K3513" s="201"/>
      <c r="L3513" s="200"/>
      <c r="M3513" s="200"/>
      <c r="N3513" s="200"/>
      <c r="O3513" s="156"/>
    </row>
    <row r="3514" spans="1:15" ht="16.8">
      <c r="A3514" s="199"/>
      <c r="B3514" s="199"/>
      <c r="C3514" s="199"/>
      <c r="D3514" s="199"/>
      <c r="E3514" s="199"/>
      <c r="F3514" s="199"/>
      <c r="G3514" s="199"/>
      <c r="H3514" s="200"/>
      <c r="I3514" s="201"/>
      <c r="J3514" s="200"/>
      <c r="K3514" s="201"/>
      <c r="L3514" s="200"/>
      <c r="M3514" s="200"/>
      <c r="N3514" s="200"/>
      <c r="O3514" s="156"/>
    </row>
    <row r="3515" spans="1:15" ht="16.8">
      <c r="A3515" s="199"/>
      <c r="B3515" s="199"/>
      <c r="C3515" s="199"/>
      <c r="D3515" s="199"/>
      <c r="E3515" s="199"/>
      <c r="F3515" s="199"/>
      <c r="G3515" s="199"/>
      <c r="H3515" s="200"/>
      <c r="I3515" s="201"/>
      <c r="J3515" s="200"/>
      <c r="K3515" s="201"/>
      <c r="L3515" s="200"/>
      <c r="M3515" s="200"/>
      <c r="N3515" s="200"/>
      <c r="O3515" s="156"/>
    </row>
    <row r="3516" spans="1:15" ht="16.8">
      <c r="A3516" s="199"/>
      <c r="B3516" s="199"/>
      <c r="C3516" s="199"/>
      <c r="D3516" s="199"/>
      <c r="E3516" s="199"/>
      <c r="F3516" s="199"/>
      <c r="G3516" s="199"/>
      <c r="H3516" s="200"/>
      <c r="I3516" s="201"/>
      <c r="J3516" s="200"/>
      <c r="K3516" s="201"/>
      <c r="L3516" s="200"/>
      <c r="M3516" s="200"/>
      <c r="N3516" s="200"/>
      <c r="O3516" s="156"/>
    </row>
    <row r="3517" spans="1:15" ht="16.8">
      <c r="A3517" s="199"/>
      <c r="B3517" s="199"/>
      <c r="C3517" s="199"/>
      <c r="D3517" s="199"/>
      <c r="E3517" s="199"/>
      <c r="F3517" s="199"/>
      <c r="G3517" s="199"/>
      <c r="H3517" s="200"/>
      <c r="I3517" s="201"/>
      <c r="J3517" s="200"/>
      <c r="K3517" s="201"/>
      <c r="L3517" s="200"/>
      <c r="M3517" s="200"/>
      <c r="N3517" s="200"/>
      <c r="O3517" s="156"/>
    </row>
    <row r="3518" spans="1:15" ht="16.8">
      <c r="A3518" s="199"/>
      <c r="B3518" s="199"/>
      <c r="C3518" s="199"/>
      <c r="D3518" s="199"/>
      <c r="E3518" s="199"/>
      <c r="F3518" s="199"/>
      <c r="G3518" s="199"/>
      <c r="H3518" s="200"/>
      <c r="I3518" s="201"/>
      <c r="J3518" s="200"/>
      <c r="K3518" s="201"/>
      <c r="L3518" s="200"/>
      <c r="M3518" s="200"/>
      <c r="N3518" s="200"/>
      <c r="O3518" s="156"/>
    </row>
    <row r="3519" spans="1:15" ht="16.8">
      <c r="A3519" s="199"/>
      <c r="B3519" s="199"/>
      <c r="C3519" s="199"/>
      <c r="D3519" s="199"/>
      <c r="E3519" s="199"/>
      <c r="F3519" s="199"/>
      <c r="G3519" s="199"/>
      <c r="H3519" s="200"/>
      <c r="I3519" s="201"/>
      <c r="J3519" s="200"/>
      <c r="K3519" s="201"/>
      <c r="L3519" s="200"/>
      <c r="M3519" s="200"/>
      <c r="N3519" s="200"/>
      <c r="O3519" s="156"/>
    </row>
    <row r="3520" spans="1:15" ht="16.8">
      <c r="A3520" s="199"/>
      <c r="B3520" s="199"/>
      <c r="C3520" s="199"/>
      <c r="D3520" s="199"/>
      <c r="E3520" s="199"/>
      <c r="F3520" s="199"/>
      <c r="G3520" s="199"/>
      <c r="H3520" s="200"/>
      <c r="I3520" s="201"/>
      <c r="J3520" s="200"/>
      <c r="K3520" s="201"/>
      <c r="L3520" s="200"/>
      <c r="M3520" s="200"/>
      <c r="N3520" s="200"/>
      <c r="O3520" s="156"/>
    </row>
    <row r="3521" spans="1:15" ht="16.8">
      <c r="A3521" s="199"/>
      <c r="B3521" s="199"/>
      <c r="C3521" s="199"/>
      <c r="D3521" s="199"/>
      <c r="E3521" s="199"/>
      <c r="F3521" s="199"/>
      <c r="G3521" s="199"/>
      <c r="H3521" s="200"/>
      <c r="I3521" s="201"/>
      <c r="J3521" s="200"/>
      <c r="K3521" s="201"/>
      <c r="L3521" s="200"/>
      <c r="M3521" s="200"/>
      <c r="N3521" s="200"/>
      <c r="O3521" s="156"/>
    </row>
    <row r="3522" spans="1:15" ht="16.8">
      <c r="A3522" s="199"/>
      <c r="B3522" s="199"/>
      <c r="C3522" s="199"/>
      <c r="D3522" s="199"/>
      <c r="E3522" s="199"/>
      <c r="F3522" s="199"/>
      <c r="G3522" s="199"/>
      <c r="H3522" s="200"/>
      <c r="I3522" s="201"/>
      <c r="J3522" s="200"/>
      <c r="K3522" s="201"/>
      <c r="L3522" s="200"/>
      <c r="M3522" s="200"/>
      <c r="N3522" s="200"/>
      <c r="O3522" s="156"/>
    </row>
    <row r="3523" spans="1:15" ht="16.8">
      <c r="A3523" s="199"/>
      <c r="B3523" s="199"/>
      <c r="C3523" s="199"/>
      <c r="D3523" s="199"/>
      <c r="E3523" s="199"/>
      <c r="F3523" s="199"/>
      <c r="G3523" s="199"/>
      <c r="H3523" s="200"/>
      <c r="I3523" s="201"/>
      <c r="J3523" s="200"/>
      <c r="K3523" s="201"/>
      <c r="L3523" s="200"/>
      <c r="M3523" s="200"/>
      <c r="N3523" s="200"/>
      <c r="O3523" s="156"/>
    </row>
    <row r="3524" spans="1:15" ht="16.8">
      <c r="A3524" s="199"/>
      <c r="B3524" s="199"/>
      <c r="C3524" s="199"/>
      <c r="D3524" s="199"/>
      <c r="E3524" s="199"/>
      <c r="F3524" s="199"/>
      <c r="G3524" s="199"/>
      <c r="H3524" s="200"/>
      <c r="I3524" s="201"/>
      <c r="J3524" s="200"/>
      <c r="K3524" s="201"/>
      <c r="L3524" s="200"/>
      <c r="M3524" s="200"/>
      <c r="N3524" s="200"/>
      <c r="O3524" s="156"/>
    </row>
    <row r="3525" spans="1:15" ht="16.8">
      <c r="A3525" s="199"/>
      <c r="B3525" s="199"/>
      <c r="C3525" s="199"/>
      <c r="D3525" s="199"/>
      <c r="E3525" s="199"/>
      <c r="F3525" s="199"/>
      <c r="G3525" s="199"/>
      <c r="H3525" s="200"/>
      <c r="I3525" s="201"/>
      <c r="J3525" s="200"/>
      <c r="K3525" s="201"/>
      <c r="L3525" s="200"/>
      <c r="M3525" s="200"/>
      <c r="N3525" s="200"/>
      <c r="O3525" s="156"/>
    </row>
    <row r="3526" spans="1:15" ht="16.8">
      <c r="A3526" s="199"/>
      <c r="B3526" s="199"/>
      <c r="C3526" s="199"/>
      <c r="D3526" s="199"/>
      <c r="E3526" s="199"/>
      <c r="F3526" s="199"/>
      <c r="G3526" s="199"/>
      <c r="H3526" s="200"/>
      <c r="I3526" s="201"/>
      <c r="J3526" s="200"/>
      <c r="K3526" s="201"/>
      <c r="L3526" s="200"/>
      <c r="M3526" s="200"/>
      <c r="N3526" s="200"/>
      <c r="O3526" s="156"/>
    </row>
    <row r="3527" spans="1:15" ht="16.8">
      <c r="A3527" s="199"/>
      <c r="B3527" s="199"/>
      <c r="C3527" s="199"/>
      <c r="D3527" s="199"/>
      <c r="E3527" s="199"/>
      <c r="F3527" s="199"/>
      <c r="G3527" s="199"/>
      <c r="H3527" s="200"/>
      <c r="I3527" s="201"/>
      <c r="J3527" s="200"/>
      <c r="K3527" s="201"/>
      <c r="L3527" s="200"/>
      <c r="M3527" s="200"/>
      <c r="N3527" s="200"/>
      <c r="O3527" s="156"/>
    </row>
    <row r="3528" spans="1:15" ht="16.8">
      <c r="A3528" s="199"/>
      <c r="B3528" s="199"/>
      <c r="C3528" s="199"/>
      <c r="D3528" s="199"/>
      <c r="E3528" s="199"/>
      <c r="F3528" s="199"/>
      <c r="G3528" s="199"/>
      <c r="H3528" s="200"/>
      <c r="I3528" s="201"/>
      <c r="J3528" s="200"/>
      <c r="K3528" s="201"/>
      <c r="L3528" s="200"/>
      <c r="M3528" s="200"/>
      <c r="N3528" s="200"/>
      <c r="O3528" s="156"/>
    </row>
    <row r="3529" spans="1:15" ht="16.8">
      <c r="A3529" s="199"/>
      <c r="B3529" s="199"/>
      <c r="C3529" s="199"/>
      <c r="D3529" s="199"/>
      <c r="E3529" s="199"/>
      <c r="F3529" s="199"/>
      <c r="G3529" s="199"/>
      <c r="H3529" s="200"/>
      <c r="I3529" s="201"/>
      <c r="J3529" s="200"/>
      <c r="K3529" s="201"/>
      <c r="L3529" s="200"/>
      <c r="M3529" s="200"/>
      <c r="N3529" s="200"/>
      <c r="O3529" s="156"/>
    </row>
    <row r="3530" spans="1:15" ht="16.8">
      <c r="A3530" s="199"/>
      <c r="B3530" s="199"/>
      <c r="C3530" s="199"/>
      <c r="D3530" s="199"/>
      <c r="E3530" s="199"/>
      <c r="F3530" s="199"/>
      <c r="G3530" s="199"/>
      <c r="H3530" s="200"/>
      <c r="I3530" s="201"/>
      <c r="J3530" s="200"/>
      <c r="K3530" s="201"/>
      <c r="L3530" s="200"/>
      <c r="M3530" s="200"/>
      <c r="N3530" s="200"/>
      <c r="O3530" s="156"/>
    </row>
    <row r="3531" spans="1:15" ht="16.8">
      <c r="A3531" s="199"/>
      <c r="B3531" s="199"/>
      <c r="C3531" s="199"/>
      <c r="D3531" s="199"/>
      <c r="E3531" s="199"/>
      <c r="F3531" s="199"/>
      <c r="G3531" s="199"/>
      <c r="H3531" s="200"/>
      <c r="I3531" s="201"/>
      <c r="J3531" s="200"/>
      <c r="K3531" s="201"/>
      <c r="L3531" s="200"/>
      <c r="M3531" s="200"/>
      <c r="N3531" s="200"/>
      <c r="O3531" s="156"/>
    </row>
    <row r="3532" spans="1:15" ht="16.8">
      <c r="A3532" s="199"/>
      <c r="B3532" s="199"/>
      <c r="C3532" s="199"/>
      <c r="D3532" s="199"/>
      <c r="E3532" s="199"/>
      <c r="F3532" s="199"/>
      <c r="G3532" s="199"/>
      <c r="H3532" s="200"/>
      <c r="I3532" s="201"/>
      <c r="J3532" s="200"/>
      <c r="K3532" s="201"/>
      <c r="L3532" s="200"/>
      <c r="M3532" s="200"/>
      <c r="N3532" s="200"/>
      <c r="O3532" s="156"/>
    </row>
    <row r="3533" spans="1:15" ht="16.8">
      <c r="A3533" s="199"/>
      <c r="B3533" s="199"/>
      <c r="C3533" s="199"/>
      <c r="D3533" s="199"/>
      <c r="E3533" s="199"/>
      <c r="F3533" s="199"/>
      <c r="G3533" s="199"/>
      <c r="H3533" s="200"/>
      <c r="I3533" s="201"/>
      <c r="J3533" s="200"/>
      <c r="K3533" s="201"/>
      <c r="L3533" s="200"/>
      <c r="M3533" s="200"/>
      <c r="N3533" s="200"/>
      <c r="O3533" s="156"/>
    </row>
    <row r="3534" spans="1:15" ht="16.8">
      <c r="A3534" s="199"/>
      <c r="B3534" s="199"/>
      <c r="C3534" s="199"/>
      <c r="D3534" s="199"/>
      <c r="E3534" s="199"/>
      <c r="F3534" s="199"/>
      <c r="G3534" s="199"/>
      <c r="H3534" s="200"/>
      <c r="I3534" s="201"/>
      <c r="J3534" s="200"/>
      <c r="K3534" s="201"/>
      <c r="L3534" s="200"/>
      <c r="M3534" s="200"/>
      <c r="N3534" s="200"/>
      <c r="O3534" s="156"/>
    </row>
    <row r="3535" spans="1:15" ht="16.8">
      <c r="A3535" s="199"/>
      <c r="B3535" s="199"/>
      <c r="C3535" s="199"/>
      <c r="D3535" s="199"/>
      <c r="E3535" s="199"/>
      <c r="F3535" s="199"/>
      <c r="G3535" s="199"/>
      <c r="H3535" s="200"/>
      <c r="I3535" s="201"/>
      <c r="J3535" s="200"/>
      <c r="K3535" s="201"/>
      <c r="L3535" s="200"/>
      <c r="M3535" s="200"/>
      <c r="N3535" s="200"/>
      <c r="O3535" s="156"/>
    </row>
    <row r="3536" spans="1:15" ht="16.8">
      <c r="A3536" s="199"/>
      <c r="B3536" s="199"/>
      <c r="C3536" s="199"/>
      <c r="D3536" s="199"/>
      <c r="E3536" s="199"/>
      <c r="F3536" s="199"/>
      <c r="G3536" s="199"/>
      <c r="H3536" s="200"/>
      <c r="I3536" s="201"/>
      <c r="J3536" s="200"/>
      <c r="K3536" s="201"/>
      <c r="L3536" s="200"/>
      <c r="M3536" s="200"/>
      <c r="N3536" s="200"/>
      <c r="O3536" s="156"/>
    </row>
    <row r="3537" spans="1:15" ht="16.8">
      <c r="A3537" s="199"/>
      <c r="B3537" s="199"/>
      <c r="C3537" s="199"/>
      <c r="D3537" s="199"/>
      <c r="E3537" s="199"/>
      <c r="F3537" s="199"/>
      <c r="G3537" s="199"/>
      <c r="H3537" s="200"/>
      <c r="I3537" s="201"/>
      <c r="J3537" s="200"/>
      <c r="K3537" s="201"/>
      <c r="L3537" s="200"/>
      <c r="M3537" s="200"/>
      <c r="N3537" s="200"/>
      <c r="O3537" s="156"/>
    </row>
    <row r="3538" spans="1:15" ht="16.8">
      <c r="A3538" s="199"/>
      <c r="B3538" s="199"/>
      <c r="C3538" s="199"/>
      <c r="D3538" s="199"/>
      <c r="E3538" s="199"/>
      <c r="F3538" s="199"/>
      <c r="G3538" s="199"/>
      <c r="H3538" s="200"/>
      <c r="I3538" s="201"/>
      <c r="J3538" s="200"/>
      <c r="K3538" s="201"/>
      <c r="L3538" s="200"/>
      <c r="M3538" s="200"/>
      <c r="N3538" s="200"/>
      <c r="O3538" s="156"/>
    </row>
    <row r="3539" spans="1:15" ht="16.8">
      <c r="A3539" s="199"/>
      <c r="B3539" s="199"/>
      <c r="C3539" s="199"/>
      <c r="D3539" s="199"/>
      <c r="E3539" s="199"/>
      <c r="F3539" s="199"/>
      <c r="G3539" s="199"/>
      <c r="H3539" s="200"/>
      <c r="I3539" s="201"/>
      <c r="J3539" s="200"/>
      <c r="K3539" s="201"/>
      <c r="L3539" s="200"/>
      <c r="M3539" s="200"/>
      <c r="N3539" s="200"/>
      <c r="O3539" s="156"/>
    </row>
    <row r="3540" spans="1:15" ht="16.8">
      <c r="A3540" s="199"/>
      <c r="B3540" s="199"/>
      <c r="C3540" s="199"/>
      <c r="D3540" s="199"/>
      <c r="E3540" s="199"/>
      <c r="F3540" s="199"/>
      <c r="G3540" s="199"/>
      <c r="H3540" s="200"/>
      <c r="I3540" s="201"/>
      <c r="J3540" s="200"/>
      <c r="K3540" s="201"/>
      <c r="L3540" s="200"/>
      <c r="M3540" s="200"/>
      <c r="N3540" s="200"/>
      <c r="O3540" s="156"/>
    </row>
    <row r="3541" spans="1:15" ht="16.8">
      <c r="A3541" s="199"/>
      <c r="B3541" s="199"/>
      <c r="C3541" s="199"/>
      <c r="D3541" s="199"/>
      <c r="E3541" s="199"/>
      <c r="F3541" s="199"/>
      <c r="G3541" s="199"/>
      <c r="H3541" s="200"/>
      <c r="I3541" s="201"/>
      <c r="J3541" s="200"/>
      <c r="K3541" s="201"/>
      <c r="L3541" s="200"/>
      <c r="M3541" s="200"/>
      <c r="N3541" s="200"/>
      <c r="O3541" s="156"/>
    </row>
    <row r="3542" spans="1:15" ht="16.8">
      <c r="A3542" s="199"/>
      <c r="B3542" s="199"/>
      <c r="C3542" s="199"/>
      <c r="D3542" s="199"/>
      <c r="E3542" s="199"/>
      <c r="F3542" s="199"/>
      <c r="G3542" s="199"/>
      <c r="H3542" s="200"/>
      <c r="I3542" s="201"/>
      <c r="J3542" s="200"/>
      <c r="K3542" s="201"/>
      <c r="L3542" s="200"/>
      <c r="M3542" s="200"/>
      <c r="N3542" s="200"/>
      <c r="O3542" s="156"/>
    </row>
    <row r="3543" spans="1:15" ht="16.8">
      <c r="A3543" s="199"/>
      <c r="B3543" s="199"/>
      <c r="C3543" s="199"/>
      <c r="D3543" s="199"/>
      <c r="E3543" s="199"/>
      <c r="F3543" s="199"/>
      <c r="G3543" s="199"/>
      <c r="H3543" s="200"/>
      <c r="I3543" s="201"/>
      <c r="J3543" s="200"/>
      <c r="K3543" s="201"/>
      <c r="L3543" s="200"/>
      <c r="M3543" s="200"/>
      <c r="N3543" s="200"/>
      <c r="O3543" s="156"/>
    </row>
    <row r="3544" spans="1:15" ht="16.8">
      <c r="A3544" s="199"/>
      <c r="B3544" s="199"/>
      <c r="C3544" s="199"/>
      <c r="D3544" s="199"/>
      <c r="E3544" s="199"/>
      <c r="F3544" s="199"/>
      <c r="G3544" s="199"/>
      <c r="H3544" s="200"/>
      <c r="I3544" s="201"/>
      <c r="J3544" s="200"/>
      <c r="K3544" s="201"/>
      <c r="L3544" s="200"/>
      <c r="M3544" s="200"/>
      <c r="N3544" s="200"/>
      <c r="O3544" s="156"/>
    </row>
    <row r="3545" spans="1:15" ht="16.8">
      <c r="A3545" s="199"/>
      <c r="B3545" s="199"/>
      <c r="C3545" s="199"/>
      <c r="D3545" s="199"/>
      <c r="E3545" s="199"/>
      <c r="F3545" s="199"/>
      <c r="G3545" s="199"/>
      <c r="H3545" s="200"/>
      <c r="I3545" s="201"/>
      <c r="J3545" s="200"/>
      <c r="K3545" s="201"/>
      <c r="L3545" s="200"/>
      <c r="M3545" s="200"/>
      <c r="N3545" s="200"/>
      <c r="O3545" s="156"/>
    </row>
    <row r="3546" spans="1:15" ht="16.8">
      <c r="A3546" s="199"/>
      <c r="B3546" s="199"/>
      <c r="C3546" s="199"/>
      <c r="D3546" s="199"/>
      <c r="E3546" s="199"/>
      <c r="F3546" s="199"/>
      <c r="G3546" s="199"/>
      <c r="H3546" s="200"/>
      <c r="I3546" s="201"/>
      <c r="J3546" s="200"/>
      <c r="K3546" s="201"/>
      <c r="L3546" s="200"/>
      <c r="M3546" s="200"/>
      <c r="N3546" s="200"/>
      <c r="O3546" s="156"/>
    </row>
    <row r="3547" spans="1:15" ht="16.8">
      <c r="A3547" s="199"/>
      <c r="B3547" s="199"/>
      <c r="C3547" s="199"/>
      <c r="D3547" s="199"/>
      <c r="E3547" s="199"/>
      <c r="F3547" s="199"/>
      <c r="G3547" s="199"/>
      <c r="H3547" s="200"/>
      <c r="I3547" s="201"/>
      <c r="J3547" s="200"/>
      <c r="K3547" s="201"/>
      <c r="L3547" s="200"/>
      <c r="M3547" s="200"/>
      <c r="N3547" s="200"/>
      <c r="O3547" s="156"/>
    </row>
    <row r="3548" spans="1:15" ht="16.8">
      <c r="A3548" s="199"/>
      <c r="B3548" s="199"/>
      <c r="C3548" s="199"/>
      <c r="D3548" s="199"/>
      <c r="E3548" s="199"/>
      <c r="F3548" s="199"/>
      <c r="G3548" s="199"/>
      <c r="H3548" s="200"/>
      <c r="I3548" s="201"/>
      <c r="J3548" s="200"/>
      <c r="K3548" s="201"/>
      <c r="L3548" s="200"/>
      <c r="M3548" s="200"/>
      <c r="N3548" s="200"/>
      <c r="O3548" s="156"/>
    </row>
    <row r="3549" spans="1:15" ht="16.8">
      <c r="A3549" s="199"/>
      <c r="B3549" s="199"/>
      <c r="C3549" s="199"/>
      <c r="D3549" s="199"/>
      <c r="E3549" s="199"/>
      <c r="F3549" s="199"/>
      <c r="G3549" s="199"/>
      <c r="H3549" s="200"/>
      <c r="I3549" s="201"/>
      <c r="J3549" s="200"/>
      <c r="K3549" s="201"/>
      <c r="L3549" s="200"/>
      <c r="M3549" s="200"/>
      <c r="N3549" s="200"/>
      <c r="O3549" s="156"/>
    </row>
    <row r="3550" spans="1:15" ht="16.8">
      <c r="A3550" s="199"/>
      <c r="B3550" s="199"/>
      <c r="C3550" s="199"/>
      <c r="D3550" s="199"/>
      <c r="E3550" s="199"/>
      <c r="F3550" s="199"/>
      <c r="G3550" s="199"/>
      <c r="H3550" s="200"/>
      <c r="I3550" s="201"/>
      <c r="J3550" s="200"/>
      <c r="K3550" s="201"/>
      <c r="L3550" s="200"/>
      <c r="M3550" s="200"/>
      <c r="N3550" s="200"/>
      <c r="O3550" s="156"/>
    </row>
    <row r="3551" spans="1:15" ht="16.8">
      <c r="A3551" s="199"/>
      <c r="B3551" s="199"/>
      <c r="C3551" s="199"/>
      <c r="D3551" s="199"/>
      <c r="E3551" s="199"/>
      <c r="F3551" s="199"/>
      <c r="G3551" s="199"/>
      <c r="H3551" s="200"/>
      <c r="I3551" s="201"/>
      <c r="J3551" s="200"/>
      <c r="K3551" s="201"/>
      <c r="L3551" s="200"/>
      <c r="M3551" s="200"/>
      <c r="N3551" s="200"/>
      <c r="O3551" s="156"/>
    </row>
    <row r="3552" spans="1:15" ht="16.8">
      <c r="A3552" s="199"/>
      <c r="B3552" s="199"/>
      <c r="C3552" s="199"/>
      <c r="D3552" s="199"/>
      <c r="E3552" s="199"/>
      <c r="F3552" s="199"/>
      <c r="G3552" s="199"/>
      <c r="H3552" s="200"/>
      <c r="I3552" s="201"/>
      <c r="J3552" s="200"/>
      <c r="K3552" s="201"/>
      <c r="L3552" s="200"/>
      <c r="M3552" s="200"/>
      <c r="N3552" s="200"/>
      <c r="O3552" s="156"/>
    </row>
    <row r="3553" spans="1:15" ht="16.8">
      <c r="A3553" s="199"/>
      <c r="B3553" s="199"/>
      <c r="C3553" s="199"/>
      <c r="D3553" s="199"/>
      <c r="E3553" s="199"/>
      <c r="F3553" s="199"/>
      <c r="G3553" s="199"/>
      <c r="H3553" s="200"/>
      <c r="I3553" s="201"/>
      <c r="J3553" s="200"/>
      <c r="K3553" s="201"/>
      <c r="L3553" s="200"/>
      <c r="M3553" s="200"/>
      <c r="N3553" s="200"/>
      <c r="O3553" s="156"/>
    </row>
    <row r="3554" spans="1:15" ht="16.8">
      <c r="A3554" s="199"/>
      <c r="B3554" s="199"/>
      <c r="C3554" s="199"/>
      <c r="D3554" s="199"/>
      <c r="E3554" s="199"/>
      <c r="F3554" s="199"/>
      <c r="G3554" s="199"/>
      <c r="H3554" s="200"/>
      <c r="I3554" s="201"/>
      <c r="J3554" s="200"/>
      <c r="K3554" s="201"/>
      <c r="L3554" s="200"/>
      <c r="M3554" s="200"/>
      <c r="N3554" s="200"/>
      <c r="O3554" s="156"/>
    </row>
    <row r="3555" spans="1:15" ht="16.8">
      <c r="A3555" s="199"/>
      <c r="B3555" s="199"/>
      <c r="C3555" s="199"/>
      <c r="D3555" s="199"/>
      <c r="E3555" s="199"/>
      <c r="F3555" s="199"/>
      <c r="G3555" s="199"/>
      <c r="H3555" s="200"/>
      <c r="I3555" s="201"/>
      <c r="J3555" s="200"/>
      <c r="K3555" s="201"/>
      <c r="L3555" s="200"/>
      <c r="M3555" s="200"/>
      <c r="N3555" s="200"/>
      <c r="O3555" s="156"/>
    </row>
    <row r="3556" spans="1:15" ht="16.8">
      <c r="A3556" s="199"/>
      <c r="B3556" s="199"/>
      <c r="C3556" s="199"/>
      <c r="D3556" s="199"/>
      <c r="E3556" s="199"/>
      <c r="F3556" s="199"/>
      <c r="G3556" s="199"/>
      <c r="H3556" s="200"/>
      <c r="I3556" s="201"/>
      <c r="J3556" s="200"/>
      <c r="K3556" s="201"/>
      <c r="L3556" s="200"/>
      <c r="M3556" s="200"/>
      <c r="N3556" s="200"/>
      <c r="O3556" s="156"/>
    </row>
    <row r="3557" spans="1:15" ht="16.8">
      <c r="A3557" s="199"/>
      <c r="B3557" s="199"/>
      <c r="C3557" s="199"/>
      <c r="D3557" s="199"/>
      <c r="E3557" s="199"/>
      <c r="F3557" s="199"/>
      <c r="G3557" s="199"/>
      <c r="H3557" s="200"/>
      <c r="I3557" s="201"/>
      <c r="J3557" s="200"/>
      <c r="K3557" s="201"/>
      <c r="L3557" s="200"/>
      <c r="M3557" s="200"/>
      <c r="N3557" s="200"/>
      <c r="O3557" s="156"/>
    </row>
    <row r="3558" spans="1:15" ht="16.8">
      <c r="A3558" s="199"/>
      <c r="B3558" s="199"/>
      <c r="C3558" s="199"/>
      <c r="D3558" s="199"/>
      <c r="E3558" s="199"/>
      <c r="F3558" s="199"/>
      <c r="G3558" s="199"/>
      <c r="H3558" s="200"/>
      <c r="I3558" s="201"/>
      <c r="J3558" s="200"/>
      <c r="K3558" s="201"/>
      <c r="L3558" s="200"/>
      <c r="M3558" s="200"/>
      <c r="N3558" s="200"/>
      <c r="O3558" s="156"/>
    </row>
    <row r="3559" spans="1:15" ht="16.8">
      <c r="A3559" s="199"/>
      <c r="B3559" s="199"/>
      <c r="C3559" s="199"/>
      <c r="D3559" s="199"/>
      <c r="E3559" s="199"/>
      <c r="F3559" s="199"/>
      <c r="G3559" s="199"/>
      <c r="H3559" s="200"/>
      <c r="I3559" s="201"/>
      <c r="J3559" s="200"/>
      <c r="K3559" s="201"/>
      <c r="L3559" s="200"/>
      <c r="M3559" s="200"/>
      <c r="N3559" s="200"/>
      <c r="O3559" s="156"/>
    </row>
    <row r="3560" spans="1:15" ht="16.8">
      <c r="A3560" s="199"/>
      <c r="B3560" s="199"/>
      <c r="C3560" s="199"/>
      <c r="D3560" s="199"/>
      <c r="E3560" s="199"/>
      <c r="F3560" s="199"/>
      <c r="G3560" s="199"/>
      <c r="H3560" s="200"/>
      <c r="I3560" s="201"/>
      <c r="J3560" s="200"/>
      <c r="K3560" s="201"/>
      <c r="L3560" s="200"/>
      <c r="M3560" s="200"/>
      <c r="N3560" s="200"/>
      <c r="O3560" s="156"/>
    </row>
    <row r="3561" spans="1:15" ht="16.8">
      <c r="A3561" s="199"/>
      <c r="B3561" s="199"/>
      <c r="C3561" s="199"/>
      <c r="D3561" s="199"/>
      <c r="E3561" s="199"/>
      <c r="F3561" s="199"/>
      <c r="G3561" s="199"/>
      <c r="H3561" s="200"/>
      <c r="I3561" s="201"/>
      <c r="J3561" s="200"/>
      <c r="K3561" s="201"/>
      <c r="L3561" s="200"/>
      <c r="M3561" s="200"/>
      <c r="N3561" s="200"/>
      <c r="O3561" s="156"/>
    </row>
    <row r="3562" spans="1:15" ht="16.8">
      <c r="A3562" s="199"/>
      <c r="B3562" s="199"/>
      <c r="C3562" s="199"/>
      <c r="D3562" s="199"/>
      <c r="E3562" s="199"/>
      <c r="F3562" s="199"/>
      <c r="G3562" s="199"/>
      <c r="H3562" s="200"/>
      <c r="I3562" s="201"/>
      <c r="J3562" s="200"/>
      <c r="K3562" s="201"/>
      <c r="L3562" s="200"/>
      <c r="M3562" s="200"/>
      <c r="N3562" s="200"/>
      <c r="O3562" s="156"/>
    </row>
    <row r="3563" spans="1:15" ht="16.8">
      <c r="A3563" s="199"/>
      <c r="B3563" s="199"/>
      <c r="C3563" s="199"/>
      <c r="D3563" s="199"/>
      <c r="E3563" s="199"/>
      <c r="F3563" s="199"/>
      <c r="G3563" s="199"/>
      <c r="H3563" s="200"/>
      <c r="I3563" s="201"/>
      <c r="J3563" s="200"/>
      <c r="K3563" s="201"/>
      <c r="L3563" s="200"/>
      <c r="M3563" s="200"/>
      <c r="N3563" s="200"/>
      <c r="O3563" s="156"/>
    </row>
    <row r="3564" spans="1:15" ht="16.8">
      <c r="A3564" s="199"/>
      <c r="B3564" s="199"/>
      <c r="C3564" s="199"/>
      <c r="D3564" s="199"/>
      <c r="E3564" s="199"/>
      <c r="F3564" s="199"/>
      <c r="G3564" s="199"/>
      <c r="H3564" s="200"/>
      <c r="I3564" s="201"/>
      <c r="J3564" s="200"/>
      <c r="K3564" s="201"/>
      <c r="L3564" s="200"/>
      <c r="M3564" s="200"/>
      <c r="N3564" s="200"/>
      <c r="O3564" s="156"/>
    </row>
    <row r="3565" spans="1:15" ht="16.8">
      <c r="A3565" s="199"/>
      <c r="B3565" s="199"/>
      <c r="C3565" s="199"/>
      <c r="D3565" s="199"/>
      <c r="E3565" s="199"/>
      <c r="F3565" s="199"/>
      <c r="G3565" s="199"/>
      <c r="H3565" s="200"/>
      <c r="I3565" s="201"/>
      <c r="J3565" s="200"/>
      <c r="K3565" s="201"/>
      <c r="L3565" s="200"/>
      <c r="M3565" s="200"/>
      <c r="N3565" s="200"/>
      <c r="O3565" s="156"/>
    </row>
    <row r="3566" spans="1:15" ht="16.8">
      <c r="A3566" s="199"/>
      <c r="B3566" s="199"/>
      <c r="C3566" s="199"/>
      <c r="D3566" s="199"/>
      <c r="E3566" s="199"/>
      <c r="F3566" s="199"/>
      <c r="G3566" s="199"/>
      <c r="H3566" s="200"/>
      <c r="I3566" s="201"/>
      <c r="J3566" s="200"/>
      <c r="K3566" s="201"/>
      <c r="L3566" s="200"/>
      <c r="M3566" s="200"/>
      <c r="N3566" s="200"/>
      <c r="O3566" s="156"/>
    </row>
    <row r="3567" spans="1:15" ht="16.8">
      <c r="A3567" s="199"/>
      <c r="B3567" s="199"/>
      <c r="C3567" s="199"/>
      <c r="D3567" s="199"/>
      <c r="E3567" s="199"/>
      <c r="F3567" s="199"/>
      <c r="G3567" s="199"/>
      <c r="H3567" s="200"/>
      <c r="I3567" s="201"/>
      <c r="J3567" s="200"/>
      <c r="K3567" s="201"/>
      <c r="L3567" s="200"/>
      <c r="M3567" s="200"/>
      <c r="N3567" s="200"/>
      <c r="O3567" s="156"/>
    </row>
    <row r="3568" spans="1:15" ht="16.8">
      <c r="A3568" s="199"/>
      <c r="B3568" s="199"/>
      <c r="C3568" s="199"/>
      <c r="D3568" s="199"/>
      <c r="E3568" s="199"/>
      <c r="F3568" s="199"/>
      <c r="G3568" s="199"/>
      <c r="H3568" s="200"/>
      <c r="I3568" s="201"/>
      <c r="J3568" s="200"/>
      <c r="K3568" s="201"/>
      <c r="L3568" s="200"/>
      <c r="M3568" s="200"/>
      <c r="N3568" s="200"/>
      <c r="O3568" s="156"/>
    </row>
    <row r="3569" spans="1:15" ht="16.8">
      <c r="A3569" s="199"/>
      <c r="B3569" s="199"/>
      <c r="C3569" s="199"/>
      <c r="D3569" s="199"/>
      <c r="E3569" s="199"/>
      <c r="F3569" s="199"/>
      <c r="G3569" s="199"/>
      <c r="H3569" s="200"/>
      <c r="I3569" s="201"/>
      <c r="J3569" s="200"/>
      <c r="K3569" s="201"/>
      <c r="L3569" s="200"/>
      <c r="M3569" s="200"/>
      <c r="N3569" s="200"/>
      <c r="O3569" s="156"/>
    </row>
    <row r="3570" spans="1:15" ht="16.8">
      <c r="A3570" s="199"/>
      <c r="B3570" s="199"/>
      <c r="C3570" s="199"/>
      <c r="D3570" s="199"/>
      <c r="E3570" s="199"/>
      <c r="F3570" s="199"/>
      <c r="G3570" s="199"/>
      <c r="H3570" s="200"/>
      <c r="I3570" s="201"/>
      <c r="J3570" s="200"/>
      <c r="K3570" s="201"/>
      <c r="L3570" s="200"/>
      <c r="M3570" s="200"/>
      <c r="N3570" s="200"/>
      <c r="O3570" s="156"/>
    </row>
    <row r="3571" spans="1:15" ht="16.8">
      <c r="A3571" s="199"/>
      <c r="B3571" s="199"/>
      <c r="C3571" s="199"/>
      <c r="D3571" s="199"/>
      <c r="E3571" s="199"/>
      <c r="F3571" s="199"/>
      <c r="G3571" s="199"/>
      <c r="H3571" s="200"/>
      <c r="I3571" s="201"/>
      <c r="J3571" s="200"/>
      <c r="K3571" s="201"/>
      <c r="L3571" s="200"/>
      <c r="M3571" s="200"/>
      <c r="N3571" s="200"/>
      <c r="O3571" s="156"/>
    </row>
    <row r="3572" spans="1:15" ht="16.8">
      <c r="A3572" s="199"/>
      <c r="B3572" s="199"/>
      <c r="C3572" s="199"/>
      <c r="D3572" s="199"/>
      <c r="E3572" s="199"/>
      <c r="F3572" s="199"/>
      <c r="G3572" s="199"/>
      <c r="H3572" s="200"/>
      <c r="I3572" s="201"/>
      <c r="J3572" s="200"/>
      <c r="K3572" s="201"/>
      <c r="L3572" s="200"/>
      <c r="M3572" s="200"/>
      <c r="N3572" s="200"/>
      <c r="O3572" s="156"/>
    </row>
    <row r="3573" spans="1:15" ht="16.8">
      <c r="A3573" s="199"/>
      <c r="B3573" s="199"/>
      <c r="C3573" s="199"/>
      <c r="D3573" s="199"/>
      <c r="E3573" s="199"/>
      <c r="F3573" s="199"/>
      <c r="G3573" s="199"/>
      <c r="H3573" s="200"/>
      <c r="I3573" s="201"/>
      <c r="J3573" s="200"/>
      <c r="K3573" s="201"/>
      <c r="L3573" s="200"/>
      <c r="M3573" s="200"/>
      <c r="N3573" s="200"/>
      <c r="O3573" s="156"/>
    </row>
    <row r="3574" spans="1:15" ht="16.8">
      <c r="A3574" s="199"/>
      <c r="B3574" s="199"/>
      <c r="C3574" s="199"/>
      <c r="D3574" s="199"/>
      <c r="E3574" s="199"/>
      <c r="F3574" s="199"/>
      <c r="G3574" s="199"/>
      <c r="H3574" s="200"/>
      <c r="I3574" s="201"/>
      <c r="J3574" s="200"/>
      <c r="K3574" s="201"/>
      <c r="L3574" s="200"/>
      <c r="M3574" s="200"/>
      <c r="N3574" s="200"/>
      <c r="O3574" s="156"/>
    </row>
    <row r="3575" spans="1:15" ht="16.8">
      <c r="A3575" s="199"/>
      <c r="B3575" s="199"/>
      <c r="C3575" s="199"/>
      <c r="D3575" s="199"/>
      <c r="E3575" s="199"/>
      <c r="F3575" s="199"/>
      <c r="G3575" s="199"/>
      <c r="H3575" s="200"/>
      <c r="I3575" s="201"/>
      <c r="J3575" s="200"/>
      <c r="K3575" s="201"/>
      <c r="L3575" s="200"/>
      <c r="M3575" s="200"/>
      <c r="N3575" s="200"/>
      <c r="O3575" s="156"/>
    </row>
    <row r="3576" spans="1:15" ht="16.8">
      <c r="A3576" s="199"/>
      <c r="B3576" s="199"/>
      <c r="C3576" s="199"/>
      <c r="D3576" s="199"/>
      <c r="E3576" s="199"/>
      <c r="F3576" s="199"/>
      <c r="G3576" s="199"/>
      <c r="H3576" s="200"/>
      <c r="I3576" s="201"/>
      <c r="J3576" s="200"/>
      <c r="K3576" s="201"/>
      <c r="L3576" s="200"/>
      <c r="M3576" s="200"/>
      <c r="N3576" s="200"/>
      <c r="O3576" s="156"/>
    </row>
    <row r="3577" spans="1:15" ht="16.8">
      <c r="A3577" s="199"/>
      <c r="B3577" s="199"/>
      <c r="C3577" s="199"/>
      <c r="D3577" s="199"/>
      <c r="E3577" s="199"/>
      <c r="F3577" s="199"/>
      <c r="G3577" s="199"/>
      <c r="H3577" s="200"/>
      <c r="I3577" s="201"/>
      <c r="J3577" s="200"/>
      <c r="K3577" s="201"/>
      <c r="L3577" s="200"/>
      <c r="M3577" s="200"/>
      <c r="N3577" s="200"/>
      <c r="O3577" s="156"/>
    </row>
    <row r="3578" spans="1:15" ht="16.8">
      <c r="A3578" s="199"/>
      <c r="B3578" s="199"/>
      <c r="C3578" s="199"/>
      <c r="D3578" s="199"/>
      <c r="E3578" s="199"/>
      <c r="F3578" s="199"/>
      <c r="G3578" s="199"/>
      <c r="H3578" s="200"/>
      <c r="I3578" s="201"/>
      <c r="J3578" s="200"/>
      <c r="K3578" s="201"/>
      <c r="L3578" s="200"/>
      <c r="M3578" s="200"/>
      <c r="N3578" s="200"/>
      <c r="O3578" s="156"/>
    </row>
    <row r="3579" spans="1:15" ht="16.8">
      <c r="A3579" s="199"/>
      <c r="B3579" s="199"/>
      <c r="C3579" s="199"/>
      <c r="D3579" s="199"/>
      <c r="E3579" s="199"/>
      <c r="F3579" s="199"/>
      <c r="G3579" s="199"/>
      <c r="H3579" s="200"/>
      <c r="I3579" s="201"/>
      <c r="J3579" s="200"/>
      <c r="K3579" s="201"/>
      <c r="L3579" s="200"/>
      <c r="M3579" s="200"/>
      <c r="N3579" s="200"/>
      <c r="O3579" s="156"/>
    </row>
    <row r="3580" spans="1:15" ht="16.8">
      <c r="A3580" s="199"/>
      <c r="B3580" s="199"/>
      <c r="C3580" s="199"/>
      <c r="D3580" s="199"/>
      <c r="E3580" s="199"/>
      <c r="F3580" s="199"/>
      <c r="G3580" s="199"/>
      <c r="H3580" s="200"/>
      <c r="I3580" s="201"/>
      <c r="J3580" s="200"/>
      <c r="K3580" s="201"/>
      <c r="L3580" s="200"/>
      <c r="M3580" s="200"/>
      <c r="N3580" s="200"/>
      <c r="O3580" s="156"/>
    </row>
    <row r="3581" spans="1:15" ht="16.8">
      <c r="A3581" s="199"/>
      <c r="B3581" s="199"/>
      <c r="C3581" s="199"/>
      <c r="D3581" s="199"/>
      <c r="E3581" s="199"/>
      <c r="F3581" s="199"/>
      <c r="G3581" s="199"/>
      <c r="H3581" s="200"/>
      <c r="I3581" s="201"/>
      <c r="J3581" s="200"/>
      <c r="K3581" s="201"/>
      <c r="L3581" s="200"/>
      <c r="M3581" s="200"/>
      <c r="N3581" s="200"/>
      <c r="O3581" s="156"/>
    </row>
    <row r="3582" spans="1:15" ht="16.8">
      <c r="A3582" s="199"/>
      <c r="B3582" s="199"/>
      <c r="C3582" s="199"/>
      <c r="D3582" s="199"/>
      <c r="E3582" s="199"/>
      <c r="F3582" s="199"/>
      <c r="G3582" s="199"/>
      <c r="H3582" s="200"/>
      <c r="I3582" s="201"/>
      <c r="J3582" s="200"/>
      <c r="K3582" s="201"/>
      <c r="L3582" s="200"/>
      <c r="M3582" s="200"/>
      <c r="N3582" s="200"/>
      <c r="O3582" s="156"/>
    </row>
    <row r="3583" spans="1:15" ht="16.8">
      <c r="A3583" s="199"/>
      <c r="B3583" s="199"/>
      <c r="C3583" s="199"/>
      <c r="D3583" s="199"/>
      <c r="E3583" s="199"/>
      <c r="F3583" s="199"/>
      <c r="G3583" s="199"/>
      <c r="H3583" s="200"/>
      <c r="I3583" s="201"/>
      <c r="J3583" s="200"/>
      <c r="K3583" s="201"/>
      <c r="L3583" s="200"/>
      <c r="M3583" s="200"/>
      <c r="N3583" s="200"/>
      <c r="O3583" s="156"/>
    </row>
    <row r="3584" spans="1:15" ht="16.8">
      <c r="A3584" s="199"/>
      <c r="B3584" s="199"/>
      <c r="C3584" s="199"/>
      <c r="D3584" s="199"/>
      <c r="E3584" s="199"/>
      <c r="F3584" s="199"/>
      <c r="G3584" s="199"/>
      <c r="H3584" s="200"/>
      <c r="I3584" s="201"/>
      <c r="J3584" s="200"/>
      <c r="K3584" s="201"/>
      <c r="L3584" s="200"/>
      <c r="M3584" s="200"/>
      <c r="N3584" s="200"/>
      <c r="O3584" s="156"/>
    </row>
    <row r="3585" spans="1:15" ht="16.8">
      <c r="A3585" s="199"/>
      <c r="B3585" s="199"/>
      <c r="C3585" s="199"/>
      <c r="D3585" s="199"/>
      <c r="E3585" s="199"/>
      <c r="F3585" s="199"/>
      <c r="G3585" s="199"/>
      <c r="H3585" s="200"/>
      <c r="I3585" s="201"/>
      <c r="J3585" s="200"/>
      <c r="K3585" s="201"/>
      <c r="L3585" s="200"/>
      <c r="M3585" s="200"/>
      <c r="N3585" s="200"/>
      <c r="O3585" s="156"/>
    </row>
    <row r="3586" spans="1:15" ht="16.8">
      <c r="A3586" s="199"/>
      <c r="B3586" s="199"/>
      <c r="C3586" s="199"/>
      <c r="D3586" s="199"/>
      <c r="E3586" s="199"/>
      <c r="F3586" s="199"/>
      <c r="G3586" s="199"/>
      <c r="H3586" s="200"/>
      <c r="I3586" s="201"/>
      <c r="J3586" s="200"/>
      <c r="K3586" s="201"/>
      <c r="L3586" s="200"/>
      <c r="M3586" s="200"/>
      <c r="N3586" s="200"/>
      <c r="O3586" s="156"/>
    </row>
    <row r="3587" spans="1:15" ht="16.8">
      <c r="A3587" s="199"/>
      <c r="B3587" s="199"/>
      <c r="C3587" s="199"/>
      <c r="D3587" s="199"/>
      <c r="E3587" s="199"/>
      <c r="F3587" s="199"/>
      <c r="G3587" s="199"/>
      <c r="H3587" s="200"/>
      <c r="I3587" s="201"/>
      <c r="J3587" s="200"/>
      <c r="K3587" s="201"/>
      <c r="L3587" s="200"/>
      <c r="M3587" s="200"/>
      <c r="N3587" s="200"/>
      <c r="O3587" s="156"/>
    </row>
    <row r="3588" spans="1:15" ht="16.8">
      <c r="A3588" s="199"/>
      <c r="B3588" s="199"/>
      <c r="C3588" s="199"/>
      <c r="D3588" s="199"/>
      <c r="E3588" s="199"/>
      <c r="F3588" s="199"/>
      <c r="G3588" s="199"/>
      <c r="H3588" s="200"/>
      <c r="I3588" s="201"/>
      <c r="J3588" s="200"/>
      <c r="K3588" s="201"/>
      <c r="L3588" s="200"/>
      <c r="M3588" s="200"/>
      <c r="N3588" s="200"/>
      <c r="O3588" s="156"/>
    </row>
    <row r="3589" spans="1:15" ht="16.8">
      <c r="A3589" s="199"/>
      <c r="B3589" s="199"/>
      <c r="C3589" s="199"/>
      <c r="D3589" s="199"/>
      <c r="E3589" s="199"/>
      <c r="F3589" s="199"/>
      <c r="G3589" s="199"/>
      <c r="H3589" s="200"/>
      <c r="I3589" s="201"/>
      <c r="J3589" s="200"/>
      <c r="K3589" s="201"/>
      <c r="L3589" s="200"/>
      <c r="M3589" s="200"/>
      <c r="N3589" s="200"/>
      <c r="O3589" s="156"/>
    </row>
    <row r="3590" spans="1:15" ht="16.8">
      <c r="A3590" s="199"/>
      <c r="B3590" s="199"/>
      <c r="C3590" s="199"/>
      <c r="D3590" s="199"/>
      <c r="E3590" s="199"/>
      <c r="F3590" s="199"/>
      <c r="G3590" s="199"/>
      <c r="H3590" s="200"/>
      <c r="I3590" s="201"/>
      <c r="J3590" s="200"/>
      <c r="K3590" s="201"/>
      <c r="L3590" s="200"/>
      <c r="M3590" s="200"/>
      <c r="N3590" s="200"/>
      <c r="O3590" s="156"/>
    </row>
    <row r="3591" spans="1:15" ht="16.8">
      <c r="A3591" s="199"/>
      <c r="B3591" s="199"/>
      <c r="C3591" s="199"/>
      <c r="D3591" s="199"/>
      <c r="E3591" s="199"/>
      <c r="F3591" s="199"/>
      <c r="G3591" s="199"/>
      <c r="H3591" s="200"/>
      <c r="I3591" s="201"/>
      <c r="J3591" s="200"/>
      <c r="K3591" s="201"/>
      <c r="L3591" s="200"/>
      <c r="M3591" s="200"/>
      <c r="N3591" s="200"/>
      <c r="O3591" s="156"/>
    </row>
    <row r="3592" spans="1:15" ht="16.8">
      <c r="A3592" s="199"/>
      <c r="B3592" s="199"/>
      <c r="C3592" s="199"/>
      <c r="D3592" s="199"/>
      <c r="E3592" s="199"/>
      <c r="F3592" s="199"/>
      <c r="G3592" s="199"/>
      <c r="H3592" s="200"/>
      <c r="I3592" s="201"/>
      <c r="J3592" s="200"/>
      <c r="K3592" s="201"/>
      <c r="L3592" s="200"/>
      <c r="M3592" s="200"/>
      <c r="N3592" s="200"/>
      <c r="O3592" s="156"/>
    </row>
    <row r="3593" spans="1:15" ht="16.8">
      <c r="A3593" s="199"/>
      <c r="B3593" s="199"/>
      <c r="C3593" s="199"/>
      <c r="D3593" s="199"/>
      <c r="E3593" s="199"/>
      <c r="F3593" s="199"/>
      <c r="G3593" s="199"/>
      <c r="H3593" s="200"/>
      <c r="I3593" s="201"/>
      <c r="J3593" s="200"/>
      <c r="K3593" s="201"/>
      <c r="L3593" s="200"/>
      <c r="M3593" s="200"/>
      <c r="N3593" s="200"/>
      <c r="O3593" s="156"/>
    </row>
    <row r="3594" spans="1:15" ht="16.8">
      <c r="A3594" s="199"/>
      <c r="B3594" s="199"/>
      <c r="C3594" s="199"/>
      <c r="D3594" s="199"/>
      <c r="E3594" s="199"/>
      <c r="F3594" s="199"/>
      <c r="G3594" s="199"/>
      <c r="H3594" s="200"/>
      <c r="I3594" s="201"/>
      <c r="J3594" s="200"/>
      <c r="K3594" s="201"/>
      <c r="L3594" s="200"/>
      <c r="M3594" s="200"/>
      <c r="N3594" s="200"/>
      <c r="O3594" s="156"/>
    </row>
    <row r="3595" spans="1:15" ht="16.8">
      <c r="A3595" s="199"/>
      <c r="B3595" s="199"/>
      <c r="C3595" s="199"/>
      <c r="D3595" s="199"/>
      <c r="E3595" s="199"/>
      <c r="F3595" s="199"/>
      <c r="G3595" s="199"/>
      <c r="H3595" s="200"/>
      <c r="I3595" s="201"/>
      <c r="J3595" s="200"/>
      <c r="K3595" s="201"/>
      <c r="L3595" s="200"/>
      <c r="M3595" s="200"/>
      <c r="N3595" s="200"/>
      <c r="O3595" s="156"/>
    </row>
    <row r="3596" spans="1:15" ht="16.8">
      <c r="A3596" s="199"/>
      <c r="B3596" s="199"/>
      <c r="C3596" s="199"/>
      <c r="D3596" s="199"/>
      <c r="E3596" s="199"/>
      <c r="F3596" s="199"/>
      <c r="G3596" s="199"/>
      <c r="H3596" s="200"/>
      <c r="I3596" s="201"/>
      <c r="J3596" s="200"/>
      <c r="K3596" s="201"/>
      <c r="L3596" s="200"/>
      <c r="M3596" s="200"/>
      <c r="N3596" s="200"/>
      <c r="O3596" s="156"/>
    </row>
    <row r="3597" spans="1:15" ht="16.8">
      <c r="A3597" s="199"/>
      <c r="B3597" s="199"/>
      <c r="C3597" s="199"/>
      <c r="D3597" s="199"/>
      <c r="E3597" s="199"/>
      <c r="F3597" s="199"/>
      <c r="G3597" s="199"/>
      <c r="H3597" s="200"/>
      <c r="I3597" s="201"/>
      <c r="J3597" s="200"/>
      <c r="K3597" s="201"/>
      <c r="L3597" s="200"/>
      <c r="M3597" s="200"/>
      <c r="N3597" s="200"/>
      <c r="O3597" s="156"/>
    </row>
    <row r="3598" spans="1:15" ht="16.8">
      <c r="A3598" s="199"/>
      <c r="B3598" s="199"/>
      <c r="C3598" s="199"/>
      <c r="D3598" s="199"/>
      <c r="E3598" s="199"/>
      <c r="F3598" s="199"/>
      <c r="G3598" s="199"/>
      <c r="H3598" s="200"/>
      <c r="I3598" s="201"/>
      <c r="J3598" s="200"/>
      <c r="K3598" s="201"/>
      <c r="L3598" s="200"/>
      <c r="M3598" s="200"/>
      <c r="N3598" s="200"/>
      <c r="O3598" s="156"/>
    </row>
    <row r="3599" spans="1:15" ht="16.8">
      <c r="A3599" s="199"/>
      <c r="B3599" s="199"/>
      <c r="C3599" s="199"/>
      <c r="D3599" s="199"/>
      <c r="E3599" s="199"/>
      <c r="F3599" s="199"/>
      <c r="G3599" s="199"/>
      <c r="H3599" s="200"/>
      <c r="I3599" s="201"/>
      <c r="J3599" s="200"/>
      <c r="K3599" s="201"/>
      <c r="L3599" s="200"/>
      <c r="M3599" s="200"/>
      <c r="N3599" s="200"/>
      <c r="O3599" s="156"/>
    </row>
    <row r="3600" spans="1:15" ht="16.8">
      <c r="A3600" s="199"/>
      <c r="B3600" s="199"/>
      <c r="C3600" s="199"/>
      <c r="D3600" s="199"/>
      <c r="E3600" s="199"/>
      <c r="F3600" s="199"/>
      <c r="G3600" s="199"/>
      <c r="H3600" s="200"/>
      <c r="I3600" s="201"/>
      <c r="J3600" s="200"/>
      <c r="K3600" s="201"/>
      <c r="L3600" s="200"/>
      <c r="M3600" s="200"/>
      <c r="N3600" s="200"/>
      <c r="O3600" s="156"/>
    </row>
    <row r="3601" spans="1:15" ht="16.8">
      <c r="A3601" s="199"/>
      <c r="B3601" s="199"/>
      <c r="C3601" s="199"/>
      <c r="D3601" s="199"/>
      <c r="E3601" s="199"/>
      <c r="F3601" s="199"/>
      <c r="G3601" s="199"/>
      <c r="H3601" s="200"/>
      <c r="I3601" s="201"/>
      <c r="J3601" s="200"/>
      <c r="K3601" s="201"/>
      <c r="L3601" s="200"/>
      <c r="M3601" s="200"/>
      <c r="N3601" s="200"/>
      <c r="O3601" s="156"/>
    </row>
    <row r="3602" spans="1:15" ht="16.8">
      <c r="A3602" s="199"/>
      <c r="B3602" s="199"/>
      <c r="C3602" s="199"/>
      <c r="D3602" s="199"/>
      <c r="E3602" s="199"/>
      <c r="F3602" s="199"/>
      <c r="G3602" s="199"/>
      <c r="H3602" s="200"/>
      <c r="I3602" s="201"/>
      <c r="J3602" s="200"/>
      <c r="K3602" s="201"/>
      <c r="L3602" s="200"/>
      <c r="M3602" s="200"/>
      <c r="N3602" s="200"/>
      <c r="O3602" s="156"/>
    </row>
    <row r="3603" spans="1:15" ht="16.8">
      <c r="A3603" s="199"/>
      <c r="B3603" s="199"/>
      <c r="C3603" s="199"/>
      <c r="D3603" s="199"/>
      <c r="E3603" s="199"/>
      <c r="F3603" s="199"/>
      <c r="G3603" s="199"/>
      <c r="H3603" s="200"/>
      <c r="I3603" s="201"/>
      <c r="J3603" s="200"/>
      <c r="K3603" s="201"/>
      <c r="L3603" s="200"/>
      <c r="M3603" s="200"/>
      <c r="N3603" s="200"/>
      <c r="O3603" s="156"/>
    </row>
    <row r="3604" spans="1:15" ht="16.8">
      <c r="A3604" s="199"/>
      <c r="B3604" s="199"/>
      <c r="C3604" s="199"/>
      <c r="D3604" s="199"/>
      <c r="E3604" s="199"/>
      <c r="F3604" s="199"/>
      <c r="G3604" s="199"/>
      <c r="H3604" s="200"/>
      <c r="I3604" s="201"/>
      <c r="J3604" s="200"/>
      <c r="K3604" s="201"/>
      <c r="L3604" s="200"/>
      <c r="M3604" s="200"/>
      <c r="N3604" s="200"/>
      <c r="O3604" s="156"/>
    </row>
    <row r="3605" spans="1:15" ht="16.8">
      <c r="A3605" s="199"/>
      <c r="B3605" s="199"/>
      <c r="C3605" s="199"/>
      <c r="D3605" s="199"/>
      <c r="E3605" s="199"/>
      <c r="F3605" s="199"/>
      <c r="G3605" s="199"/>
      <c r="H3605" s="200"/>
      <c r="I3605" s="201"/>
      <c r="J3605" s="200"/>
      <c r="K3605" s="201"/>
      <c r="L3605" s="200"/>
      <c r="M3605" s="200"/>
      <c r="N3605" s="200"/>
      <c r="O3605" s="156"/>
    </row>
    <row r="3606" spans="1:15" ht="16.8">
      <c r="A3606" s="199"/>
      <c r="B3606" s="199"/>
      <c r="C3606" s="199"/>
      <c r="D3606" s="199"/>
      <c r="E3606" s="199"/>
      <c r="F3606" s="199"/>
      <c r="G3606" s="199"/>
      <c r="H3606" s="200"/>
      <c r="I3606" s="201"/>
      <c r="J3606" s="200"/>
      <c r="K3606" s="201"/>
      <c r="L3606" s="200"/>
      <c r="M3606" s="200"/>
      <c r="N3606" s="200"/>
      <c r="O3606" s="156"/>
    </row>
    <row r="3607" spans="1:15" ht="16.8">
      <c r="A3607" s="199"/>
      <c r="B3607" s="199"/>
      <c r="C3607" s="199"/>
      <c r="D3607" s="199"/>
      <c r="E3607" s="199"/>
      <c r="F3607" s="199"/>
      <c r="G3607" s="199"/>
      <c r="H3607" s="200"/>
      <c r="I3607" s="201"/>
      <c r="J3607" s="200"/>
      <c r="K3607" s="201"/>
      <c r="L3607" s="200"/>
      <c r="M3607" s="200"/>
      <c r="N3607" s="200"/>
      <c r="O3607" s="156"/>
    </row>
    <row r="3608" spans="1:15" ht="16.8">
      <c r="A3608" s="199"/>
      <c r="B3608" s="199"/>
      <c r="C3608" s="199"/>
      <c r="D3608" s="199"/>
      <c r="E3608" s="199"/>
      <c r="F3608" s="199"/>
      <c r="G3608" s="199"/>
      <c r="H3608" s="200"/>
      <c r="I3608" s="201"/>
      <c r="J3608" s="200"/>
      <c r="K3608" s="201"/>
      <c r="L3608" s="200"/>
      <c r="M3608" s="200"/>
      <c r="N3608" s="200"/>
      <c r="O3608" s="156"/>
    </row>
    <row r="3609" spans="1:15" ht="16.8">
      <c r="A3609" s="199"/>
      <c r="B3609" s="199"/>
      <c r="C3609" s="199"/>
      <c r="D3609" s="199"/>
      <c r="E3609" s="199"/>
      <c r="F3609" s="199"/>
      <c r="G3609" s="199"/>
      <c r="H3609" s="200"/>
      <c r="I3609" s="201"/>
      <c r="J3609" s="200"/>
      <c r="K3609" s="201"/>
      <c r="L3609" s="200"/>
      <c r="M3609" s="200"/>
      <c r="N3609" s="200"/>
      <c r="O3609" s="156"/>
    </row>
    <row r="3610" spans="1:15" ht="16.8">
      <c r="A3610" s="199"/>
      <c r="B3610" s="199"/>
      <c r="C3610" s="199"/>
      <c r="D3610" s="199"/>
      <c r="E3610" s="199"/>
      <c r="F3610" s="199"/>
      <c r="G3610" s="199"/>
      <c r="H3610" s="200"/>
      <c r="I3610" s="201"/>
      <c r="J3610" s="200"/>
      <c r="K3610" s="201"/>
      <c r="L3610" s="200"/>
      <c r="M3610" s="200"/>
      <c r="N3610" s="200"/>
      <c r="O3610" s="156"/>
    </row>
    <row r="3611" spans="1:15" ht="16.8">
      <c r="A3611" s="199"/>
      <c r="B3611" s="199"/>
      <c r="C3611" s="199"/>
      <c r="D3611" s="199"/>
      <c r="E3611" s="199"/>
      <c r="F3611" s="199"/>
      <c r="G3611" s="199"/>
      <c r="H3611" s="200"/>
      <c r="I3611" s="201"/>
      <c r="J3611" s="200"/>
      <c r="K3611" s="201"/>
      <c r="L3611" s="200"/>
      <c r="M3611" s="200"/>
      <c r="N3611" s="200"/>
      <c r="O3611" s="156"/>
    </row>
    <row r="3612" spans="1:15" ht="16.8">
      <c r="A3612" s="199"/>
      <c r="B3612" s="199"/>
      <c r="C3612" s="199"/>
      <c r="D3612" s="199"/>
      <c r="E3612" s="199"/>
      <c r="F3612" s="199"/>
      <c r="G3612" s="199"/>
      <c r="H3612" s="200"/>
      <c r="I3612" s="201"/>
      <c r="J3612" s="200"/>
      <c r="K3612" s="201"/>
      <c r="L3612" s="200"/>
      <c r="M3612" s="200"/>
      <c r="N3612" s="200"/>
      <c r="O3612" s="156"/>
    </row>
    <row r="3613" spans="1:15" ht="16.8">
      <c r="A3613" s="199"/>
      <c r="B3613" s="199"/>
      <c r="C3613" s="199"/>
      <c r="D3613" s="199"/>
      <c r="E3613" s="199"/>
      <c r="F3613" s="199"/>
      <c r="G3613" s="199"/>
      <c r="H3613" s="200"/>
      <c r="I3613" s="201"/>
      <c r="J3613" s="200"/>
      <c r="K3613" s="201"/>
      <c r="L3613" s="200"/>
      <c r="M3613" s="200"/>
      <c r="N3613" s="200"/>
      <c r="O3613" s="156"/>
    </row>
    <row r="3614" spans="1:15" ht="16.8">
      <c r="A3614" s="199"/>
      <c r="B3614" s="199"/>
      <c r="C3614" s="199"/>
      <c r="D3614" s="199"/>
      <c r="E3614" s="199"/>
      <c r="F3614" s="199"/>
      <c r="G3614" s="199"/>
      <c r="H3614" s="200"/>
      <c r="I3614" s="201"/>
      <c r="J3614" s="200"/>
      <c r="K3614" s="201"/>
      <c r="L3614" s="200"/>
      <c r="M3614" s="200"/>
      <c r="N3614" s="200"/>
      <c r="O3614" s="156"/>
    </row>
    <row r="3615" spans="1:15" ht="16.8">
      <c r="A3615" s="199"/>
      <c r="B3615" s="199"/>
      <c r="C3615" s="199"/>
      <c r="D3615" s="199"/>
      <c r="E3615" s="199"/>
      <c r="F3615" s="199"/>
      <c r="G3615" s="199"/>
      <c r="H3615" s="200"/>
      <c r="I3615" s="201"/>
      <c r="J3615" s="200"/>
      <c r="K3615" s="201"/>
      <c r="L3615" s="200"/>
      <c r="M3615" s="200"/>
      <c r="N3615" s="200"/>
      <c r="O3615" s="156"/>
    </row>
    <row r="3616" spans="1:15" ht="16.8">
      <c r="A3616" s="199"/>
      <c r="B3616" s="199"/>
      <c r="C3616" s="199"/>
      <c r="D3616" s="199"/>
      <c r="E3616" s="199"/>
      <c r="F3616" s="199"/>
      <c r="G3616" s="199"/>
      <c r="H3616" s="200"/>
      <c r="I3616" s="201"/>
      <c r="J3616" s="200"/>
      <c r="K3616" s="201"/>
      <c r="L3616" s="200"/>
      <c r="M3616" s="200"/>
      <c r="N3616" s="200"/>
      <c r="O3616" s="156"/>
    </row>
    <row r="3617" spans="1:15" ht="16.8">
      <c r="A3617" s="199"/>
      <c r="B3617" s="199"/>
      <c r="C3617" s="199"/>
      <c r="D3617" s="199"/>
      <c r="E3617" s="199"/>
      <c r="F3617" s="199"/>
      <c r="G3617" s="199"/>
      <c r="H3617" s="200"/>
      <c r="I3617" s="201"/>
      <c r="J3617" s="200"/>
      <c r="K3617" s="201"/>
      <c r="L3617" s="200"/>
      <c r="M3617" s="200"/>
      <c r="N3617" s="200"/>
      <c r="O3617" s="156"/>
    </row>
    <row r="3618" spans="1:15" ht="16.8">
      <c r="A3618" s="199"/>
      <c r="B3618" s="199"/>
      <c r="C3618" s="199"/>
      <c r="D3618" s="199"/>
      <c r="E3618" s="199"/>
      <c r="F3618" s="199"/>
      <c r="G3618" s="199"/>
      <c r="H3618" s="200"/>
      <c r="I3618" s="201"/>
      <c r="J3618" s="200"/>
      <c r="K3618" s="201"/>
      <c r="L3618" s="200"/>
      <c r="M3618" s="200"/>
      <c r="N3618" s="200"/>
      <c r="O3618" s="156"/>
    </row>
    <row r="3619" spans="1:15" ht="16.8">
      <c r="A3619" s="199"/>
      <c r="B3619" s="199"/>
      <c r="C3619" s="199"/>
      <c r="D3619" s="199"/>
      <c r="E3619" s="199"/>
      <c r="F3619" s="199"/>
      <c r="G3619" s="199"/>
      <c r="H3619" s="200"/>
      <c r="I3619" s="201"/>
      <c r="J3619" s="200"/>
      <c r="K3619" s="201"/>
      <c r="L3619" s="200"/>
      <c r="M3619" s="200"/>
      <c r="N3619" s="200"/>
      <c r="O3619" s="156"/>
    </row>
    <row r="3620" spans="1:15" ht="16.8">
      <c r="A3620" s="199"/>
      <c r="B3620" s="199"/>
      <c r="C3620" s="199"/>
      <c r="D3620" s="199"/>
      <c r="E3620" s="199"/>
      <c r="F3620" s="199"/>
      <c r="G3620" s="199"/>
      <c r="H3620" s="200"/>
      <c r="I3620" s="201"/>
      <c r="J3620" s="200"/>
      <c r="K3620" s="201"/>
      <c r="L3620" s="200"/>
      <c r="M3620" s="200"/>
      <c r="N3620" s="200"/>
      <c r="O3620" s="156"/>
    </row>
    <row r="3621" spans="1:15" ht="16.8">
      <c r="A3621" s="199"/>
      <c r="B3621" s="199"/>
      <c r="C3621" s="199"/>
      <c r="D3621" s="199"/>
      <c r="E3621" s="199"/>
      <c r="F3621" s="199"/>
      <c r="G3621" s="199"/>
      <c r="H3621" s="200"/>
      <c r="I3621" s="201"/>
      <c r="J3621" s="200"/>
      <c r="K3621" s="201"/>
      <c r="L3621" s="200"/>
      <c r="M3621" s="200"/>
      <c r="N3621" s="200"/>
      <c r="O3621" s="156"/>
    </row>
    <row r="3622" spans="1:15" ht="16.8">
      <c r="A3622" s="199"/>
      <c r="B3622" s="199"/>
      <c r="C3622" s="199"/>
      <c r="D3622" s="199"/>
      <c r="E3622" s="199"/>
      <c r="F3622" s="199"/>
      <c r="G3622" s="199"/>
      <c r="H3622" s="200"/>
      <c r="I3622" s="201"/>
      <c r="J3622" s="200"/>
      <c r="K3622" s="201"/>
      <c r="L3622" s="200"/>
      <c r="M3622" s="200"/>
      <c r="N3622" s="200"/>
      <c r="O3622" s="156"/>
    </row>
    <row r="3623" spans="1:15" ht="16.8">
      <c r="A3623" s="199"/>
      <c r="B3623" s="199"/>
      <c r="C3623" s="199"/>
      <c r="D3623" s="199"/>
      <c r="E3623" s="199"/>
      <c r="F3623" s="199"/>
      <c r="G3623" s="199"/>
      <c r="H3623" s="200"/>
      <c r="I3623" s="201"/>
      <c r="J3623" s="200"/>
      <c r="K3623" s="201"/>
      <c r="L3623" s="200"/>
      <c r="M3623" s="200"/>
      <c r="N3623" s="200"/>
      <c r="O3623" s="156"/>
    </row>
    <row r="3624" spans="1:15" ht="16.8">
      <c r="A3624" s="199"/>
      <c r="B3624" s="199"/>
      <c r="C3624" s="199"/>
      <c r="D3624" s="199"/>
      <c r="E3624" s="199"/>
      <c r="F3624" s="199"/>
      <c r="G3624" s="199"/>
      <c r="H3624" s="200"/>
      <c r="I3624" s="201"/>
      <c r="J3624" s="200"/>
      <c r="K3624" s="201"/>
      <c r="L3624" s="200"/>
      <c r="M3624" s="200"/>
      <c r="N3624" s="200"/>
      <c r="O3624" s="156"/>
    </row>
    <row r="3625" spans="1:15" ht="16.8">
      <c r="A3625" s="199"/>
      <c r="B3625" s="199"/>
      <c r="C3625" s="199"/>
      <c r="D3625" s="199"/>
      <c r="E3625" s="199"/>
      <c r="F3625" s="199"/>
      <c r="G3625" s="199"/>
      <c r="H3625" s="200"/>
      <c r="I3625" s="201"/>
      <c r="J3625" s="200"/>
      <c r="K3625" s="201"/>
      <c r="L3625" s="200"/>
      <c r="M3625" s="200"/>
      <c r="N3625" s="200"/>
      <c r="O3625" s="156"/>
    </row>
    <row r="3626" spans="1:15" ht="16.8">
      <c r="A3626" s="199"/>
      <c r="B3626" s="199"/>
      <c r="C3626" s="199"/>
      <c r="D3626" s="199"/>
      <c r="E3626" s="199"/>
      <c r="F3626" s="199"/>
      <c r="G3626" s="199"/>
      <c r="H3626" s="200"/>
      <c r="I3626" s="201"/>
      <c r="J3626" s="200"/>
      <c r="K3626" s="201"/>
      <c r="L3626" s="200"/>
      <c r="M3626" s="200"/>
      <c r="N3626" s="200"/>
      <c r="O3626" s="156"/>
    </row>
    <row r="3627" spans="1:15" ht="16.8">
      <c r="A3627" s="199"/>
      <c r="B3627" s="199"/>
      <c r="C3627" s="199"/>
      <c r="D3627" s="199"/>
      <c r="E3627" s="199"/>
      <c r="F3627" s="199"/>
      <c r="G3627" s="199"/>
      <c r="H3627" s="200"/>
      <c r="I3627" s="201"/>
      <c r="J3627" s="200"/>
      <c r="K3627" s="201"/>
      <c r="L3627" s="200"/>
      <c r="M3627" s="200"/>
      <c r="N3627" s="200"/>
      <c r="O3627" s="156"/>
    </row>
    <row r="3628" spans="1:15" ht="16.8">
      <c r="A3628" s="199"/>
      <c r="B3628" s="199"/>
      <c r="C3628" s="199"/>
      <c r="D3628" s="199"/>
      <c r="E3628" s="199"/>
      <c r="F3628" s="199"/>
      <c r="G3628" s="199"/>
      <c r="H3628" s="200"/>
      <c r="I3628" s="201"/>
      <c r="J3628" s="200"/>
      <c r="K3628" s="201"/>
      <c r="L3628" s="200"/>
      <c r="M3628" s="200"/>
      <c r="N3628" s="200"/>
      <c r="O3628" s="156"/>
    </row>
    <row r="3629" spans="1:15" ht="16.8">
      <c r="A3629" s="199"/>
      <c r="B3629" s="199"/>
      <c r="C3629" s="199"/>
      <c r="D3629" s="199"/>
      <c r="E3629" s="199"/>
      <c r="F3629" s="199"/>
      <c r="G3629" s="199"/>
      <c r="H3629" s="200"/>
      <c r="I3629" s="201"/>
      <c r="J3629" s="200"/>
      <c r="K3629" s="201"/>
      <c r="L3629" s="200"/>
      <c r="M3629" s="200"/>
      <c r="N3629" s="200"/>
      <c r="O3629" s="156"/>
    </row>
    <row r="3630" spans="1:15" ht="16.8">
      <c r="A3630" s="199"/>
      <c r="B3630" s="199"/>
      <c r="C3630" s="199"/>
      <c r="D3630" s="199"/>
      <c r="E3630" s="199"/>
      <c r="F3630" s="199"/>
      <c r="G3630" s="199"/>
      <c r="H3630" s="200"/>
      <c r="I3630" s="201"/>
      <c r="J3630" s="200"/>
      <c r="K3630" s="201"/>
      <c r="L3630" s="200"/>
      <c r="M3630" s="200"/>
      <c r="N3630" s="200"/>
      <c r="O3630" s="156"/>
    </row>
    <row r="3631" spans="1:15" ht="16.8">
      <c r="A3631" s="199"/>
      <c r="B3631" s="199"/>
      <c r="C3631" s="199"/>
      <c r="D3631" s="199"/>
      <c r="E3631" s="199"/>
      <c r="F3631" s="199"/>
      <c r="G3631" s="199"/>
      <c r="H3631" s="200"/>
      <c r="I3631" s="201"/>
      <c r="J3631" s="200"/>
      <c r="K3631" s="201"/>
      <c r="L3631" s="200"/>
      <c r="M3631" s="200"/>
      <c r="N3631" s="200"/>
      <c r="O3631" s="156"/>
    </row>
    <row r="3632" spans="1:15" ht="16.8">
      <c r="A3632" s="199"/>
      <c r="B3632" s="199"/>
      <c r="C3632" s="199"/>
      <c r="D3632" s="199"/>
      <c r="E3632" s="199"/>
      <c r="F3632" s="199"/>
      <c r="G3632" s="199"/>
      <c r="H3632" s="200"/>
      <c r="I3632" s="201"/>
      <c r="J3632" s="200"/>
      <c r="K3632" s="201"/>
      <c r="L3632" s="200"/>
      <c r="M3632" s="200"/>
      <c r="N3632" s="200"/>
      <c r="O3632" s="156"/>
    </row>
    <row r="3633" spans="1:15" ht="16.8">
      <c r="A3633" s="199"/>
      <c r="B3633" s="199"/>
      <c r="C3633" s="199"/>
      <c r="D3633" s="199"/>
      <c r="E3633" s="199"/>
      <c r="F3633" s="199"/>
      <c r="G3633" s="199"/>
      <c r="H3633" s="200"/>
      <c r="I3633" s="201"/>
      <c r="J3633" s="200"/>
      <c r="K3633" s="201"/>
      <c r="L3633" s="200"/>
      <c r="M3633" s="200"/>
      <c r="N3633" s="200"/>
      <c r="O3633" s="156"/>
    </row>
    <row r="3634" spans="1:15" ht="16.8">
      <c r="A3634" s="199"/>
      <c r="B3634" s="199"/>
      <c r="C3634" s="199"/>
      <c r="D3634" s="199"/>
      <c r="E3634" s="199"/>
      <c r="F3634" s="199"/>
      <c r="G3634" s="199"/>
      <c r="H3634" s="200"/>
      <c r="I3634" s="201"/>
      <c r="J3634" s="200"/>
      <c r="K3634" s="201"/>
      <c r="L3634" s="200"/>
      <c r="M3634" s="200"/>
      <c r="N3634" s="200"/>
      <c r="O3634" s="156"/>
    </row>
    <row r="3635" spans="1:15" ht="16.8">
      <c r="A3635" s="199"/>
      <c r="B3635" s="199"/>
      <c r="C3635" s="199"/>
      <c r="D3635" s="199"/>
      <c r="E3635" s="199"/>
      <c r="F3635" s="199"/>
      <c r="G3635" s="199"/>
      <c r="H3635" s="200"/>
      <c r="I3635" s="201"/>
      <c r="J3635" s="200"/>
      <c r="K3635" s="201"/>
      <c r="L3635" s="200"/>
      <c r="M3635" s="200"/>
      <c r="N3635" s="200"/>
      <c r="O3635" s="156"/>
    </row>
    <row r="3636" spans="1:15" ht="16.8">
      <c r="A3636" s="199"/>
      <c r="B3636" s="199"/>
      <c r="C3636" s="199"/>
      <c r="D3636" s="199"/>
      <c r="E3636" s="199"/>
      <c r="F3636" s="199"/>
      <c r="G3636" s="199"/>
      <c r="H3636" s="200"/>
      <c r="I3636" s="201"/>
      <c r="J3636" s="200"/>
      <c r="K3636" s="201"/>
      <c r="L3636" s="200"/>
      <c r="M3636" s="200"/>
      <c r="N3636" s="200"/>
      <c r="O3636" s="156"/>
    </row>
    <row r="3637" spans="1:15" ht="16.8">
      <c r="A3637" s="199"/>
      <c r="B3637" s="199"/>
      <c r="C3637" s="199"/>
      <c r="D3637" s="199"/>
      <c r="E3637" s="199"/>
      <c r="F3637" s="199"/>
      <c r="G3637" s="199"/>
      <c r="H3637" s="200"/>
      <c r="I3637" s="201"/>
      <c r="J3637" s="200"/>
      <c r="K3637" s="201"/>
      <c r="L3637" s="200"/>
      <c r="M3637" s="200"/>
      <c r="N3637" s="200"/>
      <c r="O3637" s="156"/>
    </row>
    <row r="3638" spans="1:15" ht="16.8">
      <c r="A3638" s="199"/>
      <c r="B3638" s="199"/>
      <c r="C3638" s="199"/>
      <c r="D3638" s="199"/>
      <c r="E3638" s="199"/>
      <c r="F3638" s="199"/>
      <c r="G3638" s="199"/>
      <c r="H3638" s="200"/>
      <c r="I3638" s="201"/>
      <c r="J3638" s="200"/>
      <c r="K3638" s="201"/>
      <c r="L3638" s="200"/>
      <c r="M3638" s="200"/>
      <c r="N3638" s="200"/>
      <c r="O3638" s="156"/>
    </row>
    <row r="3639" spans="1:15" ht="16.8">
      <c r="A3639" s="199"/>
      <c r="B3639" s="199"/>
      <c r="C3639" s="199"/>
      <c r="D3639" s="199"/>
      <c r="E3639" s="199"/>
      <c r="F3639" s="199"/>
      <c r="G3639" s="199"/>
      <c r="H3639" s="200"/>
      <c r="I3639" s="201"/>
      <c r="J3639" s="200"/>
      <c r="K3639" s="201"/>
      <c r="L3639" s="200"/>
      <c r="M3639" s="200"/>
      <c r="N3639" s="200"/>
      <c r="O3639" s="156"/>
    </row>
    <row r="3640" spans="1:15" ht="16.8">
      <c r="A3640" s="199"/>
      <c r="B3640" s="199"/>
      <c r="C3640" s="199"/>
      <c r="D3640" s="199"/>
      <c r="E3640" s="199"/>
      <c r="F3640" s="199"/>
      <c r="G3640" s="199"/>
      <c r="H3640" s="200"/>
      <c r="I3640" s="201"/>
      <c r="J3640" s="200"/>
      <c r="K3640" s="201"/>
      <c r="L3640" s="200"/>
      <c r="M3640" s="200"/>
      <c r="N3640" s="200"/>
      <c r="O3640" s="156"/>
    </row>
    <row r="3641" spans="1:15" ht="16.8">
      <c r="A3641" s="199"/>
      <c r="B3641" s="199"/>
      <c r="C3641" s="199"/>
      <c r="D3641" s="199"/>
      <c r="E3641" s="199"/>
      <c r="F3641" s="199"/>
      <c r="G3641" s="199"/>
      <c r="H3641" s="200"/>
      <c r="I3641" s="201"/>
      <c r="J3641" s="200"/>
      <c r="K3641" s="201"/>
      <c r="L3641" s="200"/>
      <c r="M3641" s="200"/>
      <c r="N3641" s="200"/>
      <c r="O3641" s="156"/>
    </row>
    <row r="3642" spans="1:15" ht="16.8">
      <c r="A3642" s="199"/>
      <c r="B3642" s="199"/>
      <c r="C3642" s="199"/>
      <c r="D3642" s="199"/>
      <c r="E3642" s="199"/>
      <c r="F3642" s="199"/>
      <c r="G3642" s="199"/>
      <c r="H3642" s="200"/>
      <c r="I3642" s="201"/>
      <c r="J3642" s="200"/>
      <c r="K3642" s="201"/>
      <c r="L3642" s="200"/>
      <c r="M3642" s="200"/>
      <c r="N3642" s="200"/>
      <c r="O3642" s="156"/>
    </row>
    <row r="3643" spans="1:15" ht="16.8">
      <c r="A3643" s="199"/>
      <c r="B3643" s="199"/>
      <c r="C3643" s="199"/>
      <c r="D3643" s="199"/>
      <c r="E3643" s="199"/>
      <c r="F3643" s="199"/>
      <c r="G3643" s="199"/>
      <c r="H3643" s="200"/>
      <c r="I3643" s="201"/>
      <c r="J3643" s="200"/>
      <c r="K3643" s="201"/>
      <c r="L3643" s="200"/>
      <c r="M3643" s="200"/>
      <c r="N3643" s="200"/>
      <c r="O3643" s="156"/>
    </row>
    <row r="3644" spans="1:15" ht="16.8">
      <c r="A3644" s="199"/>
      <c r="B3644" s="199"/>
      <c r="C3644" s="199"/>
      <c r="D3644" s="199"/>
      <c r="E3644" s="199"/>
      <c r="F3644" s="199"/>
      <c r="G3644" s="199"/>
      <c r="H3644" s="200"/>
      <c r="I3644" s="201"/>
      <c r="J3644" s="200"/>
      <c r="K3644" s="201"/>
      <c r="L3644" s="200"/>
      <c r="M3644" s="200"/>
      <c r="N3644" s="200"/>
      <c r="O3644" s="156"/>
    </row>
    <row r="3645" spans="1:15" ht="16.8">
      <c r="A3645" s="199"/>
      <c r="B3645" s="199"/>
      <c r="C3645" s="199"/>
      <c r="D3645" s="199"/>
      <c r="E3645" s="199"/>
      <c r="F3645" s="199"/>
      <c r="G3645" s="199"/>
      <c r="H3645" s="200"/>
      <c r="I3645" s="201"/>
      <c r="J3645" s="200"/>
      <c r="K3645" s="201"/>
      <c r="L3645" s="200"/>
      <c r="M3645" s="200"/>
      <c r="N3645" s="200"/>
      <c r="O3645" s="156"/>
    </row>
    <row r="3646" spans="1:15" ht="16.8">
      <c r="A3646" s="199"/>
      <c r="B3646" s="199"/>
      <c r="C3646" s="199"/>
      <c r="D3646" s="199"/>
      <c r="E3646" s="199"/>
      <c r="F3646" s="199"/>
      <c r="G3646" s="199"/>
      <c r="H3646" s="200"/>
      <c r="I3646" s="201"/>
      <c r="J3646" s="200"/>
      <c r="K3646" s="201"/>
      <c r="L3646" s="200"/>
      <c r="M3646" s="200"/>
      <c r="N3646" s="200"/>
      <c r="O3646" s="156"/>
    </row>
    <row r="3647" spans="1:15" ht="16.8">
      <c r="A3647" s="199"/>
      <c r="B3647" s="199"/>
      <c r="C3647" s="199"/>
      <c r="D3647" s="199"/>
      <c r="E3647" s="199"/>
      <c r="F3647" s="199"/>
      <c r="G3647" s="199"/>
      <c r="H3647" s="200"/>
      <c r="I3647" s="201"/>
      <c r="J3647" s="200"/>
      <c r="K3647" s="201"/>
      <c r="L3647" s="200"/>
      <c r="M3647" s="200"/>
      <c r="N3647" s="200"/>
      <c r="O3647" s="156"/>
    </row>
    <row r="3648" spans="1:15" ht="16.8">
      <c r="A3648" s="199"/>
      <c r="B3648" s="199"/>
      <c r="C3648" s="199"/>
      <c r="D3648" s="199"/>
      <c r="E3648" s="199"/>
      <c r="F3648" s="199"/>
      <c r="G3648" s="199"/>
      <c r="H3648" s="200"/>
      <c r="I3648" s="201"/>
      <c r="J3648" s="200"/>
      <c r="K3648" s="201"/>
      <c r="L3648" s="200"/>
      <c r="M3648" s="200"/>
      <c r="N3648" s="200"/>
      <c r="O3648" s="156"/>
    </row>
    <row r="3649" spans="1:15" ht="16.8">
      <c r="A3649" s="199"/>
      <c r="B3649" s="199"/>
      <c r="C3649" s="199"/>
      <c r="D3649" s="199"/>
      <c r="E3649" s="199"/>
      <c r="F3649" s="199"/>
      <c r="G3649" s="199"/>
      <c r="H3649" s="200"/>
      <c r="I3649" s="201"/>
      <c r="J3649" s="200"/>
      <c r="K3649" s="201"/>
      <c r="L3649" s="200"/>
      <c r="M3649" s="200"/>
      <c r="N3649" s="200"/>
      <c r="O3649" s="156"/>
    </row>
    <row r="3650" spans="1:15" ht="16.8">
      <c r="A3650" s="199"/>
      <c r="B3650" s="199"/>
      <c r="C3650" s="199"/>
      <c r="D3650" s="199"/>
      <c r="E3650" s="199"/>
      <c r="F3650" s="199"/>
      <c r="G3650" s="199"/>
      <c r="H3650" s="200"/>
      <c r="I3650" s="201"/>
      <c r="J3650" s="200"/>
      <c r="K3650" s="201"/>
      <c r="L3650" s="200"/>
      <c r="M3650" s="200"/>
      <c r="N3650" s="200"/>
      <c r="O3650" s="156"/>
    </row>
    <row r="3651" spans="1:15" ht="16.8">
      <c r="A3651" s="199"/>
      <c r="B3651" s="199"/>
      <c r="C3651" s="199"/>
      <c r="D3651" s="199"/>
      <c r="E3651" s="199"/>
      <c r="F3651" s="199"/>
      <c r="G3651" s="199"/>
      <c r="H3651" s="200"/>
      <c r="I3651" s="201"/>
      <c r="J3651" s="200"/>
      <c r="K3651" s="201"/>
      <c r="L3651" s="200"/>
      <c r="M3651" s="200"/>
      <c r="N3651" s="200"/>
      <c r="O3651" s="156"/>
    </row>
    <row r="3652" spans="1:15" ht="16.8">
      <c r="A3652" s="199"/>
      <c r="B3652" s="199"/>
      <c r="C3652" s="199"/>
      <c r="D3652" s="199"/>
      <c r="E3652" s="199"/>
      <c r="F3652" s="199"/>
      <c r="G3652" s="199"/>
      <c r="H3652" s="200"/>
      <c r="I3652" s="201"/>
      <c r="J3652" s="200"/>
      <c r="K3652" s="201"/>
      <c r="L3652" s="200"/>
      <c r="M3652" s="200"/>
      <c r="N3652" s="200"/>
      <c r="O3652" s="156"/>
    </row>
    <row r="3653" spans="1:15" ht="16.8">
      <c r="A3653" s="199"/>
      <c r="B3653" s="199"/>
      <c r="C3653" s="199"/>
      <c r="D3653" s="199"/>
      <c r="E3653" s="199"/>
      <c r="F3653" s="199"/>
      <c r="G3653" s="199"/>
      <c r="H3653" s="200"/>
      <c r="I3653" s="201"/>
      <c r="J3653" s="200"/>
      <c r="K3653" s="201"/>
      <c r="L3653" s="200"/>
      <c r="M3653" s="200"/>
      <c r="N3653" s="200"/>
      <c r="O3653" s="156"/>
    </row>
    <row r="3654" spans="1:15" ht="16.8">
      <c r="A3654" s="199"/>
      <c r="B3654" s="199"/>
      <c r="C3654" s="199"/>
      <c r="D3654" s="199"/>
      <c r="E3654" s="199"/>
      <c r="F3654" s="199"/>
      <c r="G3654" s="199"/>
      <c r="H3654" s="200"/>
      <c r="I3654" s="201"/>
      <c r="J3654" s="200"/>
      <c r="K3654" s="201"/>
      <c r="L3654" s="200"/>
      <c r="M3654" s="200"/>
      <c r="N3654" s="200"/>
      <c r="O3654" s="156"/>
    </row>
    <row r="3655" spans="1:15" ht="16.8">
      <c r="A3655" s="199"/>
      <c r="B3655" s="199"/>
      <c r="C3655" s="199"/>
      <c r="D3655" s="199"/>
      <c r="E3655" s="199"/>
      <c r="F3655" s="199"/>
      <c r="G3655" s="199"/>
      <c r="H3655" s="200"/>
      <c r="I3655" s="201"/>
      <c r="J3655" s="200"/>
      <c r="K3655" s="201"/>
      <c r="L3655" s="200"/>
      <c r="M3655" s="200"/>
      <c r="N3655" s="200"/>
      <c r="O3655" s="156"/>
    </row>
    <row r="3656" spans="1:15" ht="16.8">
      <c r="A3656" s="199"/>
      <c r="B3656" s="199"/>
      <c r="C3656" s="199"/>
      <c r="D3656" s="199"/>
      <c r="E3656" s="199"/>
      <c r="F3656" s="199"/>
      <c r="G3656" s="199"/>
      <c r="H3656" s="200"/>
      <c r="I3656" s="201"/>
      <c r="J3656" s="200"/>
      <c r="K3656" s="201"/>
      <c r="L3656" s="200"/>
      <c r="M3656" s="200"/>
      <c r="N3656" s="200"/>
      <c r="O3656" s="156"/>
    </row>
    <row r="3657" spans="1:15" ht="16.8">
      <c r="A3657" s="199"/>
      <c r="B3657" s="199"/>
      <c r="C3657" s="199"/>
      <c r="D3657" s="199"/>
      <c r="E3657" s="199"/>
      <c r="F3657" s="199"/>
      <c r="G3657" s="199"/>
      <c r="H3657" s="200"/>
      <c r="I3657" s="201"/>
      <c r="J3657" s="200"/>
      <c r="K3657" s="201"/>
      <c r="L3657" s="200"/>
      <c r="M3657" s="200"/>
      <c r="N3657" s="200"/>
      <c r="O3657" s="156"/>
    </row>
    <row r="3658" spans="1:15" ht="16.8">
      <c r="A3658" s="199"/>
      <c r="B3658" s="199"/>
      <c r="C3658" s="199"/>
      <c r="D3658" s="199"/>
      <c r="E3658" s="199"/>
      <c r="F3658" s="199"/>
      <c r="G3658" s="199"/>
      <c r="H3658" s="200"/>
      <c r="I3658" s="201"/>
      <c r="J3658" s="200"/>
      <c r="K3658" s="201"/>
      <c r="L3658" s="200"/>
      <c r="M3658" s="200"/>
      <c r="N3658" s="200"/>
      <c r="O3658" s="156"/>
    </row>
    <row r="3659" spans="1:15" ht="16.8">
      <c r="A3659" s="199"/>
      <c r="B3659" s="199"/>
      <c r="C3659" s="199"/>
      <c r="D3659" s="199"/>
      <c r="E3659" s="199"/>
      <c r="F3659" s="199"/>
      <c r="G3659" s="199"/>
      <c r="H3659" s="200"/>
      <c r="I3659" s="201"/>
      <c r="J3659" s="200"/>
      <c r="K3659" s="201"/>
      <c r="L3659" s="200"/>
      <c r="M3659" s="200"/>
      <c r="N3659" s="200"/>
      <c r="O3659" s="156"/>
    </row>
    <row r="3660" spans="1:15" ht="16.8">
      <c r="A3660" s="199"/>
      <c r="B3660" s="199"/>
      <c r="C3660" s="199"/>
      <c r="D3660" s="199"/>
      <c r="E3660" s="199"/>
      <c r="F3660" s="199"/>
      <c r="G3660" s="199"/>
      <c r="H3660" s="200"/>
      <c r="I3660" s="201"/>
      <c r="J3660" s="200"/>
      <c r="K3660" s="201"/>
      <c r="L3660" s="200"/>
      <c r="M3660" s="200"/>
      <c r="N3660" s="200"/>
      <c r="O3660" s="156"/>
    </row>
    <row r="3661" spans="1:15" ht="16.8">
      <c r="A3661" s="199"/>
      <c r="B3661" s="199"/>
      <c r="C3661" s="199"/>
      <c r="D3661" s="199"/>
      <c r="E3661" s="199"/>
      <c r="F3661" s="199"/>
      <c r="G3661" s="199"/>
      <c r="H3661" s="200"/>
      <c r="I3661" s="201"/>
      <c r="J3661" s="200"/>
      <c r="K3661" s="201"/>
      <c r="L3661" s="200"/>
      <c r="M3661" s="200"/>
      <c r="N3661" s="200"/>
      <c r="O3661" s="156"/>
    </row>
    <row r="3662" spans="1:15" ht="16.8">
      <c r="A3662" s="199"/>
      <c r="B3662" s="199"/>
      <c r="C3662" s="199"/>
      <c r="D3662" s="199"/>
      <c r="E3662" s="199"/>
      <c r="F3662" s="199"/>
      <c r="G3662" s="199"/>
      <c r="H3662" s="200"/>
      <c r="I3662" s="201"/>
      <c r="J3662" s="200"/>
      <c r="K3662" s="201"/>
      <c r="L3662" s="200"/>
      <c r="M3662" s="200"/>
      <c r="N3662" s="200"/>
      <c r="O3662" s="156"/>
    </row>
    <row r="3663" spans="1:15" ht="16.8">
      <c r="A3663" s="199"/>
      <c r="B3663" s="199"/>
      <c r="C3663" s="199"/>
      <c r="D3663" s="199"/>
      <c r="E3663" s="199"/>
      <c r="F3663" s="199"/>
      <c r="G3663" s="199"/>
      <c r="H3663" s="200"/>
      <c r="I3663" s="201"/>
      <c r="J3663" s="200"/>
      <c r="K3663" s="201"/>
      <c r="L3663" s="200"/>
      <c r="M3663" s="200"/>
      <c r="N3663" s="200"/>
      <c r="O3663" s="156"/>
    </row>
    <row r="3664" spans="1:15" ht="16.8">
      <c r="A3664" s="199"/>
      <c r="B3664" s="199"/>
      <c r="C3664" s="199"/>
      <c r="D3664" s="199"/>
      <c r="E3664" s="199"/>
      <c r="F3664" s="199"/>
      <c r="G3664" s="199"/>
      <c r="H3664" s="200"/>
      <c r="I3664" s="201"/>
      <c r="J3664" s="200"/>
      <c r="K3664" s="201"/>
      <c r="L3664" s="200"/>
      <c r="M3664" s="200"/>
      <c r="N3664" s="200"/>
      <c r="O3664" s="156"/>
    </row>
    <row r="3665" spans="1:15" ht="16.8">
      <c r="A3665" s="199"/>
      <c r="B3665" s="199"/>
      <c r="C3665" s="199"/>
      <c r="D3665" s="199"/>
      <c r="E3665" s="199"/>
      <c r="F3665" s="199"/>
      <c r="G3665" s="199"/>
      <c r="H3665" s="200"/>
      <c r="I3665" s="201"/>
      <c r="J3665" s="200"/>
      <c r="K3665" s="201"/>
      <c r="L3665" s="200"/>
      <c r="M3665" s="200"/>
      <c r="N3665" s="200"/>
      <c r="O3665" s="156"/>
    </row>
    <row r="3666" spans="1:15" ht="16.8">
      <c r="A3666" s="199"/>
      <c r="B3666" s="199"/>
      <c r="C3666" s="199"/>
      <c r="D3666" s="199"/>
      <c r="E3666" s="199"/>
      <c r="F3666" s="199"/>
      <c r="G3666" s="199"/>
      <c r="H3666" s="200"/>
      <c r="I3666" s="201"/>
      <c r="J3666" s="200"/>
      <c r="K3666" s="201"/>
      <c r="L3666" s="200"/>
      <c r="M3666" s="200"/>
      <c r="N3666" s="200"/>
      <c r="O3666" s="156"/>
    </row>
    <row r="3667" spans="1:15" ht="16.8">
      <c r="A3667" s="199"/>
      <c r="B3667" s="199"/>
      <c r="C3667" s="199"/>
      <c r="D3667" s="199"/>
      <c r="E3667" s="199"/>
      <c r="F3667" s="199"/>
      <c r="G3667" s="199"/>
      <c r="H3667" s="200"/>
      <c r="I3667" s="201"/>
      <c r="J3667" s="200"/>
      <c r="K3667" s="201"/>
      <c r="L3667" s="200"/>
      <c r="M3667" s="200"/>
      <c r="N3667" s="200"/>
      <c r="O3667" s="156"/>
    </row>
    <row r="3668" spans="1:15" ht="16.8">
      <c r="A3668" s="199"/>
      <c r="B3668" s="199"/>
      <c r="C3668" s="199"/>
      <c r="D3668" s="199"/>
      <c r="E3668" s="199"/>
      <c r="F3668" s="199"/>
      <c r="G3668" s="199"/>
      <c r="H3668" s="200"/>
      <c r="I3668" s="201"/>
      <c r="J3668" s="200"/>
      <c r="K3668" s="201"/>
      <c r="L3668" s="200"/>
      <c r="M3668" s="200"/>
      <c r="N3668" s="200"/>
      <c r="O3668" s="156"/>
    </row>
    <row r="3669" spans="1:15" ht="16.8">
      <c r="A3669" s="199"/>
      <c r="B3669" s="199"/>
      <c r="C3669" s="199"/>
      <c r="D3669" s="199"/>
      <c r="E3669" s="199"/>
      <c r="F3669" s="199"/>
      <c r="G3669" s="199"/>
      <c r="H3669" s="200"/>
      <c r="I3669" s="201"/>
      <c r="J3669" s="200"/>
      <c r="K3669" s="201"/>
      <c r="L3669" s="200"/>
      <c r="M3669" s="200"/>
      <c r="N3669" s="200"/>
      <c r="O3669" s="156"/>
    </row>
    <row r="3670" spans="1:15" ht="16.8">
      <c r="A3670" s="199"/>
      <c r="B3670" s="199"/>
      <c r="C3670" s="199"/>
      <c r="D3670" s="199"/>
      <c r="E3670" s="199"/>
      <c r="F3670" s="199"/>
      <c r="G3670" s="199"/>
      <c r="H3670" s="200"/>
      <c r="I3670" s="201"/>
      <c r="J3670" s="200"/>
      <c r="K3670" s="201"/>
      <c r="L3670" s="200"/>
      <c r="M3670" s="200"/>
      <c r="N3670" s="200"/>
      <c r="O3670" s="156"/>
    </row>
    <row r="3671" spans="1:15" ht="16.8">
      <c r="A3671" s="199"/>
      <c r="B3671" s="199"/>
      <c r="C3671" s="199"/>
      <c r="D3671" s="199"/>
      <c r="E3671" s="199"/>
      <c r="F3671" s="199"/>
      <c r="G3671" s="199"/>
      <c r="H3671" s="200"/>
      <c r="I3671" s="201"/>
      <c r="J3671" s="200"/>
      <c r="K3671" s="201"/>
      <c r="L3671" s="200"/>
      <c r="M3671" s="200"/>
      <c r="N3671" s="200"/>
      <c r="O3671" s="156"/>
    </row>
    <row r="3672" spans="1:15" ht="16.8">
      <c r="A3672" s="199"/>
      <c r="B3672" s="199"/>
      <c r="C3672" s="199"/>
      <c r="D3672" s="199"/>
      <c r="E3672" s="199"/>
      <c r="F3672" s="199"/>
      <c r="G3672" s="199"/>
      <c r="H3672" s="200"/>
      <c r="I3672" s="201"/>
      <c r="J3672" s="200"/>
      <c r="K3672" s="201"/>
      <c r="L3672" s="200"/>
      <c r="M3672" s="200"/>
      <c r="N3672" s="200"/>
      <c r="O3672" s="156"/>
    </row>
    <row r="3673" spans="1:15" ht="16.8">
      <c r="A3673" s="199"/>
      <c r="B3673" s="199"/>
      <c r="C3673" s="199"/>
      <c r="D3673" s="199"/>
      <c r="E3673" s="199"/>
      <c r="F3673" s="199"/>
      <c r="G3673" s="199"/>
      <c r="H3673" s="200"/>
      <c r="I3673" s="201"/>
      <c r="J3673" s="200"/>
      <c r="K3673" s="201"/>
      <c r="L3673" s="200"/>
      <c r="M3673" s="200"/>
      <c r="N3673" s="200"/>
      <c r="O3673" s="156"/>
    </row>
    <row r="3674" spans="1:15" ht="16.8">
      <c r="A3674" s="199"/>
      <c r="B3674" s="199"/>
      <c r="C3674" s="199"/>
      <c r="D3674" s="199"/>
      <c r="E3674" s="199"/>
      <c r="F3674" s="199"/>
      <c r="G3674" s="199"/>
      <c r="H3674" s="200"/>
      <c r="I3674" s="201"/>
      <c r="J3674" s="200"/>
      <c r="K3674" s="201"/>
      <c r="L3674" s="200"/>
      <c r="M3674" s="200"/>
      <c r="N3674" s="200"/>
      <c r="O3674" s="156"/>
    </row>
    <row r="3675" spans="1:15" ht="16.8">
      <c r="A3675" s="199"/>
      <c r="B3675" s="199"/>
      <c r="C3675" s="199"/>
      <c r="D3675" s="199"/>
      <c r="E3675" s="199"/>
      <c r="F3675" s="199"/>
      <c r="G3675" s="199"/>
      <c r="H3675" s="200"/>
      <c r="I3675" s="201"/>
      <c r="J3675" s="200"/>
      <c r="K3675" s="201"/>
      <c r="L3675" s="200"/>
      <c r="M3675" s="200"/>
      <c r="N3675" s="200"/>
      <c r="O3675" s="156"/>
    </row>
    <row r="3676" spans="1:15" ht="16.8">
      <c r="A3676" s="199"/>
      <c r="B3676" s="199"/>
      <c r="C3676" s="199"/>
      <c r="D3676" s="199"/>
      <c r="E3676" s="199"/>
      <c r="F3676" s="199"/>
      <c r="G3676" s="199"/>
      <c r="H3676" s="200"/>
      <c r="I3676" s="201"/>
      <c r="J3676" s="200"/>
      <c r="K3676" s="201"/>
      <c r="L3676" s="200"/>
      <c r="M3676" s="200"/>
      <c r="N3676" s="200"/>
      <c r="O3676" s="156"/>
    </row>
    <row r="3677" spans="1:15" ht="16.8">
      <c r="A3677" s="199"/>
      <c r="B3677" s="199"/>
      <c r="C3677" s="199"/>
      <c r="D3677" s="199"/>
      <c r="E3677" s="199"/>
      <c r="F3677" s="199"/>
      <c r="G3677" s="199"/>
      <c r="H3677" s="200"/>
      <c r="I3677" s="201"/>
      <c r="J3677" s="200"/>
      <c r="K3677" s="201"/>
      <c r="L3677" s="200"/>
      <c r="M3677" s="200"/>
      <c r="N3677" s="200"/>
      <c r="O3677" s="156"/>
    </row>
    <row r="3678" spans="1:15" ht="16.8">
      <c r="A3678" s="199"/>
      <c r="B3678" s="199"/>
      <c r="C3678" s="199"/>
      <c r="D3678" s="199"/>
      <c r="E3678" s="199"/>
      <c r="F3678" s="199"/>
      <c r="G3678" s="199"/>
      <c r="H3678" s="200"/>
      <c r="I3678" s="201"/>
      <c r="J3678" s="200"/>
      <c r="K3678" s="201"/>
      <c r="L3678" s="200"/>
      <c r="M3678" s="200"/>
      <c r="N3678" s="200"/>
      <c r="O3678" s="156"/>
    </row>
    <row r="3679" spans="1:15" ht="16.8">
      <c r="A3679" s="199"/>
      <c r="B3679" s="199"/>
      <c r="C3679" s="199"/>
      <c r="D3679" s="199"/>
      <c r="E3679" s="199"/>
      <c r="F3679" s="199"/>
      <c r="G3679" s="199"/>
      <c r="H3679" s="200"/>
      <c r="I3679" s="201"/>
      <c r="J3679" s="200"/>
      <c r="K3679" s="201"/>
      <c r="L3679" s="200"/>
      <c r="M3679" s="200"/>
      <c r="N3679" s="200"/>
      <c r="O3679" s="156"/>
    </row>
    <row r="3680" spans="1:15" ht="16.8">
      <c r="A3680" s="199"/>
      <c r="B3680" s="199"/>
      <c r="C3680" s="199"/>
      <c r="D3680" s="199"/>
      <c r="E3680" s="199"/>
      <c r="F3680" s="199"/>
      <c r="G3680" s="199"/>
      <c r="H3680" s="200"/>
      <c r="I3680" s="201"/>
      <c r="J3680" s="200"/>
      <c r="K3680" s="201"/>
      <c r="L3680" s="200"/>
      <c r="M3680" s="200"/>
      <c r="N3680" s="200"/>
      <c r="O3680" s="156"/>
    </row>
    <row r="3681" spans="1:15" ht="16.8">
      <c r="A3681" s="199"/>
      <c r="B3681" s="199"/>
      <c r="C3681" s="199"/>
      <c r="D3681" s="199"/>
      <c r="E3681" s="199"/>
      <c r="F3681" s="199"/>
      <c r="G3681" s="199"/>
      <c r="H3681" s="200"/>
      <c r="I3681" s="201"/>
      <c r="J3681" s="200"/>
      <c r="K3681" s="201"/>
      <c r="L3681" s="200"/>
      <c r="M3681" s="200"/>
      <c r="N3681" s="200"/>
      <c r="O3681" s="156"/>
    </row>
    <row r="3682" spans="1:15" ht="16.8">
      <c r="A3682" s="199"/>
      <c r="B3682" s="199"/>
      <c r="C3682" s="199"/>
      <c r="D3682" s="199"/>
      <c r="E3682" s="199"/>
      <c r="F3682" s="199"/>
      <c r="G3682" s="199"/>
      <c r="H3682" s="200"/>
      <c r="I3682" s="201"/>
      <c r="J3682" s="200"/>
      <c r="K3682" s="201"/>
      <c r="L3682" s="200"/>
      <c r="M3682" s="200"/>
      <c r="N3682" s="200"/>
      <c r="O3682" s="156"/>
    </row>
    <row r="3683" spans="1:15" ht="16.8">
      <c r="A3683" s="199"/>
      <c r="B3683" s="199"/>
      <c r="C3683" s="199"/>
      <c r="D3683" s="199"/>
      <c r="E3683" s="199"/>
      <c r="F3683" s="199"/>
      <c r="G3683" s="199"/>
      <c r="H3683" s="200"/>
      <c r="I3683" s="201"/>
      <c r="J3683" s="200"/>
      <c r="K3683" s="201"/>
      <c r="L3683" s="200"/>
      <c r="M3683" s="200"/>
      <c r="N3683" s="200"/>
      <c r="O3683" s="156"/>
    </row>
    <row r="3684" spans="1:15" ht="16.8">
      <c r="A3684" s="199"/>
      <c r="B3684" s="199"/>
      <c r="C3684" s="199"/>
      <c r="D3684" s="199"/>
      <c r="E3684" s="199"/>
      <c r="F3684" s="199"/>
      <c r="G3684" s="199"/>
      <c r="H3684" s="200"/>
      <c r="I3684" s="201"/>
      <c r="J3684" s="200"/>
      <c r="K3684" s="201"/>
      <c r="L3684" s="200"/>
      <c r="M3684" s="200"/>
      <c r="N3684" s="200"/>
      <c r="O3684" s="156"/>
    </row>
    <row r="3685" spans="1:15" ht="16.8">
      <c r="A3685" s="199"/>
      <c r="B3685" s="199"/>
      <c r="C3685" s="199"/>
      <c r="D3685" s="199"/>
      <c r="E3685" s="199"/>
      <c r="F3685" s="199"/>
      <c r="G3685" s="199"/>
      <c r="H3685" s="200"/>
      <c r="I3685" s="201"/>
      <c r="J3685" s="200"/>
      <c r="K3685" s="201"/>
      <c r="L3685" s="200"/>
      <c r="M3685" s="200"/>
      <c r="N3685" s="200"/>
      <c r="O3685" s="156"/>
    </row>
    <row r="3686" spans="1:15" ht="16.8">
      <c r="A3686" s="199"/>
      <c r="B3686" s="199"/>
      <c r="C3686" s="199"/>
      <c r="D3686" s="199"/>
      <c r="E3686" s="199"/>
      <c r="F3686" s="199"/>
      <c r="G3686" s="199"/>
      <c r="H3686" s="200"/>
      <c r="I3686" s="201"/>
      <c r="J3686" s="200"/>
      <c r="K3686" s="201"/>
      <c r="L3686" s="200"/>
      <c r="M3686" s="200"/>
      <c r="N3686" s="200"/>
      <c r="O3686" s="156"/>
    </row>
    <row r="3687" spans="1:15" ht="16.8">
      <c r="A3687" s="199"/>
      <c r="B3687" s="199"/>
      <c r="C3687" s="199"/>
      <c r="D3687" s="199"/>
      <c r="E3687" s="199"/>
      <c r="F3687" s="199"/>
      <c r="G3687" s="199"/>
      <c r="H3687" s="200"/>
      <c r="I3687" s="201"/>
      <c r="J3687" s="200"/>
      <c r="K3687" s="201"/>
      <c r="L3687" s="200"/>
      <c r="M3687" s="200"/>
      <c r="N3687" s="200"/>
      <c r="O3687" s="156"/>
    </row>
    <row r="3688" spans="1:15" ht="16.8">
      <c r="A3688" s="199"/>
      <c r="B3688" s="199"/>
      <c r="C3688" s="199"/>
      <c r="D3688" s="199"/>
      <c r="E3688" s="199"/>
      <c r="F3688" s="199"/>
      <c r="G3688" s="199"/>
      <c r="H3688" s="200"/>
      <c r="I3688" s="201"/>
      <c r="J3688" s="200"/>
      <c r="K3688" s="201"/>
      <c r="L3688" s="200"/>
      <c r="M3688" s="200"/>
      <c r="N3688" s="200"/>
      <c r="O3688" s="156"/>
    </row>
    <row r="3689" spans="1:15" ht="16.8">
      <c r="A3689" s="199"/>
      <c r="B3689" s="199"/>
      <c r="C3689" s="199"/>
      <c r="D3689" s="199"/>
      <c r="E3689" s="199"/>
      <c r="F3689" s="199"/>
      <c r="G3689" s="199"/>
      <c r="H3689" s="200"/>
      <c r="I3689" s="201"/>
      <c r="J3689" s="200"/>
      <c r="K3689" s="201"/>
      <c r="L3689" s="200"/>
      <c r="M3689" s="200"/>
      <c r="N3689" s="200"/>
      <c r="O3689" s="156"/>
    </row>
    <row r="3690" spans="1:15" ht="16.8">
      <c r="A3690" s="199"/>
      <c r="B3690" s="199"/>
      <c r="C3690" s="199"/>
      <c r="D3690" s="199"/>
      <c r="E3690" s="199"/>
      <c r="F3690" s="199"/>
      <c r="G3690" s="199"/>
      <c r="H3690" s="200"/>
      <c r="I3690" s="201"/>
      <c r="J3690" s="200"/>
      <c r="K3690" s="201"/>
      <c r="L3690" s="200"/>
      <c r="M3690" s="200"/>
      <c r="N3690" s="200"/>
      <c r="O3690" s="156"/>
    </row>
    <row r="3691" spans="1:15" ht="16.8">
      <c r="A3691" s="199"/>
      <c r="B3691" s="199"/>
      <c r="C3691" s="199"/>
      <c r="D3691" s="199"/>
      <c r="E3691" s="199"/>
      <c r="F3691" s="199"/>
      <c r="G3691" s="199"/>
      <c r="H3691" s="200"/>
      <c r="I3691" s="201"/>
      <c r="J3691" s="200"/>
      <c r="K3691" s="201"/>
      <c r="L3691" s="200"/>
      <c r="M3691" s="200"/>
      <c r="N3691" s="200"/>
      <c r="O3691" s="156"/>
    </row>
    <row r="3692" spans="1:15" ht="16.8">
      <c r="A3692" s="199"/>
      <c r="B3692" s="199"/>
      <c r="C3692" s="199"/>
      <c r="D3692" s="199"/>
      <c r="E3692" s="199"/>
      <c r="F3692" s="199"/>
      <c r="G3692" s="199"/>
      <c r="H3692" s="200"/>
      <c r="I3692" s="201"/>
      <c r="J3692" s="200"/>
      <c r="K3692" s="201"/>
      <c r="L3692" s="200"/>
      <c r="M3692" s="200"/>
      <c r="N3692" s="200"/>
      <c r="O3692" s="156"/>
    </row>
    <row r="3693" spans="1:15" ht="16.8">
      <c r="A3693" s="199"/>
      <c r="B3693" s="199"/>
      <c r="C3693" s="199"/>
      <c r="D3693" s="199"/>
      <c r="E3693" s="199"/>
      <c r="F3693" s="199"/>
      <c r="G3693" s="199"/>
      <c r="H3693" s="200"/>
      <c r="I3693" s="201"/>
      <c r="J3693" s="200"/>
      <c r="K3693" s="201"/>
      <c r="L3693" s="200"/>
      <c r="M3693" s="200"/>
      <c r="N3693" s="200"/>
      <c r="O3693" s="156"/>
    </row>
    <row r="3694" spans="1:15" ht="16.8">
      <c r="A3694" s="199"/>
      <c r="B3694" s="199"/>
      <c r="C3694" s="199"/>
      <c r="D3694" s="199"/>
      <c r="E3694" s="199"/>
      <c r="F3694" s="199"/>
      <c r="G3694" s="199"/>
      <c r="H3694" s="200"/>
      <c r="I3694" s="201"/>
      <c r="J3694" s="200"/>
      <c r="K3694" s="201"/>
      <c r="L3694" s="200"/>
      <c r="M3694" s="200"/>
      <c r="N3694" s="200"/>
      <c r="O3694" s="156"/>
    </row>
    <row r="3695" spans="1:15" ht="16.8">
      <c r="A3695" s="199"/>
      <c r="B3695" s="199"/>
      <c r="C3695" s="199"/>
      <c r="D3695" s="199"/>
      <c r="E3695" s="199"/>
      <c r="F3695" s="199"/>
      <c r="G3695" s="199"/>
      <c r="H3695" s="200"/>
      <c r="I3695" s="201"/>
      <c r="J3695" s="200"/>
      <c r="K3695" s="201"/>
      <c r="L3695" s="200"/>
      <c r="M3695" s="200"/>
      <c r="N3695" s="200"/>
      <c r="O3695" s="156"/>
    </row>
    <row r="3696" spans="1:15" ht="16.8">
      <c r="A3696" s="199"/>
      <c r="B3696" s="199"/>
      <c r="C3696" s="199"/>
      <c r="D3696" s="199"/>
      <c r="E3696" s="199"/>
      <c r="F3696" s="199"/>
      <c r="G3696" s="199"/>
      <c r="H3696" s="200"/>
      <c r="I3696" s="201"/>
      <c r="J3696" s="200"/>
      <c r="K3696" s="201"/>
      <c r="L3696" s="200"/>
      <c r="M3696" s="200"/>
      <c r="N3696" s="200"/>
      <c r="O3696" s="156"/>
    </row>
    <row r="3697" spans="1:15" ht="16.8">
      <c r="A3697" s="199"/>
      <c r="B3697" s="199"/>
      <c r="C3697" s="199"/>
      <c r="D3697" s="199"/>
      <c r="E3697" s="199"/>
      <c r="F3697" s="199"/>
      <c r="G3697" s="199"/>
      <c r="H3697" s="200"/>
      <c r="I3697" s="201"/>
      <c r="J3697" s="200"/>
      <c r="K3697" s="201"/>
      <c r="L3697" s="200"/>
      <c r="M3697" s="200"/>
      <c r="N3697" s="200"/>
      <c r="O3697" s="156"/>
    </row>
    <row r="3698" spans="1:15" ht="16.8">
      <c r="A3698" s="199"/>
      <c r="B3698" s="199"/>
      <c r="C3698" s="199"/>
      <c r="D3698" s="199"/>
      <c r="E3698" s="199"/>
      <c r="F3698" s="199"/>
      <c r="G3698" s="199"/>
      <c r="H3698" s="200"/>
      <c r="I3698" s="201"/>
      <c r="J3698" s="200"/>
      <c r="K3698" s="201"/>
      <c r="L3698" s="200"/>
      <c r="M3698" s="200"/>
      <c r="N3698" s="200"/>
      <c r="O3698" s="156"/>
    </row>
    <row r="3699" spans="1:15" ht="16.8">
      <c r="A3699" s="199"/>
      <c r="B3699" s="199"/>
      <c r="C3699" s="199"/>
      <c r="D3699" s="199"/>
      <c r="E3699" s="199"/>
      <c r="F3699" s="199"/>
      <c r="G3699" s="199"/>
      <c r="H3699" s="200"/>
      <c r="I3699" s="201"/>
      <c r="J3699" s="200"/>
      <c r="K3699" s="201"/>
      <c r="L3699" s="200"/>
      <c r="M3699" s="200"/>
      <c r="N3699" s="200"/>
      <c r="O3699" s="156"/>
    </row>
    <row r="3700" spans="1:15" ht="16.8">
      <c r="A3700" s="199"/>
      <c r="B3700" s="199"/>
      <c r="C3700" s="199"/>
      <c r="D3700" s="199"/>
      <c r="E3700" s="199"/>
      <c r="F3700" s="199"/>
      <c r="G3700" s="199"/>
      <c r="H3700" s="200"/>
      <c r="I3700" s="201"/>
      <c r="J3700" s="200"/>
      <c r="K3700" s="201"/>
      <c r="L3700" s="200"/>
      <c r="M3700" s="200"/>
      <c r="N3700" s="200"/>
      <c r="O3700" s="156"/>
    </row>
    <row r="3701" spans="1:15" ht="16.8">
      <c r="A3701" s="199"/>
      <c r="B3701" s="199"/>
      <c r="C3701" s="199"/>
      <c r="D3701" s="199"/>
      <c r="E3701" s="199"/>
      <c r="F3701" s="199"/>
      <c r="G3701" s="199"/>
      <c r="H3701" s="200"/>
      <c r="I3701" s="201"/>
      <c r="J3701" s="200"/>
      <c r="K3701" s="201"/>
      <c r="L3701" s="200"/>
      <c r="M3701" s="200"/>
      <c r="N3701" s="200"/>
      <c r="O3701" s="156"/>
    </row>
    <row r="3702" spans="1:15" ht="16.8">
      <c r="A3702" s="199"/>
      <c r="B3702" s="199"/>
      <c r="C3702" s="199"/>
      <c r="D3702" s="199"/>
      <c r="E3702" s="199"/>
      <c r="F3702" s="199"/>
      <c r="G3702" s="199"/>
      <c r="H3702" s="200"/>
      <c r="I3702" s="201"/>
      <c r="J3702" s="200"/>
      <c r="K3702" s="201"/>
      <c r="L3702" s="200"/>
      <c r="M3702" s="200"/>
      <c r="N3702" s="200"/>
      <c r="O3702" s="156"/>
    </row>
    <row r="3703" spans="1:15" ht="16.8">
      <c r="A3703" s="199"/>
      <c r="B3703" s="199"/>
      <c r="C3703" s="199"/>
      <c r="D3703" s="199"/>
      <c r="E3703" s="199"/>
      <c r="F3703" s="199"/>
      <c r="G3703" s="199"/>
      <c r="H3703" s="200"/>
      <c r="I3703" s="201"/>
      <c r="J3703" s="200"/>
      <c r="K3703" s="201"/>
      <c r="L3703" s="200"/>
      <c r="M3703" s="200"/>
      <c r="N3703" s="200"/>
      <c r="O3703" s="156"/>
    </row>
    <row r="3704" spans="1:15" ht="16.8">
      <c r="A3704" s="199"/>
      <c r="B3704" s="199"/>
      <c r="C3704" s="199"/>
      <c r="D3704" s="199"/>
      <c r="E3704" s="199"/>
      <c r="F3704" s="199"/>
      <c r="G3704" s="199"/>
      <c r="H3704" s="200"/>
      <c r="I3704" s="201"/>
      <c r="J3704" s="200"/>
      <c r="K3704" s="201"/>
      <c r="L3704" s="200"/>
      <c r="M3704" s="200"/>
      <c r="N3704" s="200"/>
      <c r="O3704" s="156"/>
    </row>
    <row r="3705" spans="1:15" ht="16.8">
      <c r="A3705" s="199"/>
      <c r="B3705" s="199"/>
      <c r="C3705" s="199"/>
      <c r="D3705" s="199"/>
      <c r="E3705" s="199"/>
      <c r="F3705" s="199"/>
      <c r="G3705" s="199"/>
      <c r="H3705" s="200"/>
      <c r="I3705" s="201"/>
      <c r="J3705" s="200"/>
      <c r="K3705" s="201"/>
      <c r="L3705" s="200"/>
      <c r="M3705" s="200"/>
      <c r="N3705" s="200"/>
      <c r="O3705" s="156"/>
    </row>
    <row r="3706" spans="1:15" ht="16.8">
      <c r="A3706" s="199"/>
      <c r="B3706" s="199"/>
      <c r="C3706" s="199"/>
      <c r="D3706" s="199"/>
      <c r="E3706" s="199"/>
      <c r="F3706" s="199"/>
      <c r="G3706" s="199"/>
      <c r="H3706" s="200"/>
      <c r="I3706" s="201"/>
      <c r="J3706" s="200"/>
      <c r="K3706" s="201"/>
      <c r="L3706" s="200"/>
      <c r="M3706" s="200"/>
      <c r="N3706" s="200"/>
      <c r="O3706" s="156"/>
    </row>
    <row r="3707" spans="1:15" ht="16.8">
      <c r="A3707" s="199"/>
      <c r="B3707" s="199"/>
      <c r="C3707" s="199"/>
      <c r="D3707" s="199"/>
      <c r="E3707" s="199"/>
      <c r="F3707" s="199"/>
      <c r="G3707" s="199"/>
      <c r="H3707" s="200"/>
      <c r="I3707" s="201"/>
      <c r="J3707" s="200"/>
      <c r="K3707" s="201"/>
      <c r="L3707" s="200"/>
      <c r="M3707" s="200"/>
      <c r="N3707" s="200"/>
      <c r="O3707" s="156"/>
    </row>
    <row r="3708" spans="1:15" ht="16.8">
      <c r="A3708" s="199"/>
      <c r="B3708" s="199"/>
      <c r="C3708" s="199"/>
      <c r="D3708" s="199"/>
      <c r="E3708" s="199"/>
      <c r="F3708" s="199"/>
      <c r="G3708" s="199"/>
      <c r="H3708" s="200"/>
      <c r="I3708" s="201"/>
      <c r="J3708" s="200"/>
      <c r="K3708" s="201"/>
      <c r="L3708" s="200"/>
      <c r="M3708" s="200"/>
      <c r="N3708" s="200"/>
      <c r="O3708" s="156"/>
    </row>
    <row r="3709" spans="1:15" ht="16.8">
      <c r="A3709" s="199"/>
      <c r="B3709" s="199"/>
      <c r="C3709" s="199"/>
      <c r="D3709" s="199"/>
      <c r="E3709" s="199"/>
      <c r="F3709" s="199"/>
      <c r="G3709" s="199"/>
      <c r="H3709" s="200"/>
      <c r="I3709" s="201"/>
      <c r="J3709" s="200"/>
      <c r="K3709" s="201"/>
      <c r="L3709" s="200"/>
      <c r="M3709" s="200"/>
      <c r="N3709" s="200"/>
      <c r="O3709" s="156"/>
    </row>
    <row r="3710" spans="1:15" ht="16.8">
      <c r="A3710" s="199"/>
      <c r="B3710" s="199"/>
      <c r="C3710" s="199"/>
      <c r="D3710" s="199"/>
      <c r="E3710" s="199"/>
      <c r="F3710" s="199"/>
      <c r="G3710" s="199"/>
      <c r="H3710" s="200"/>
      <c r="I3710" s="201"/>
      <c r="J3710" s="200"/>
      <c r="K3710" s="201"/>
      <c r="L3710" s="200"/>
      <c r="M3710" s="200"/>
      <c r="N3710" s="200"/>
      <c r="O3710" s="156"/>
    </row>
    <row r="3711" spans="1:15" ht="16.8">
      <c r="A3711" s="199"/>
      <c r="B3711" s="199"/>
      <c r="C3711" s="199"/>
      <c r="D3711" s="199"/>
      <c r="E3711" s="199"/>
      <c r="F3711" s="199"/>
      <c r="G3711" s="199"/>
      <c r="H3711" s="200"/>
      <c r="I3711" s="201"/>
      <c r="J3711" s="200"/>
      <c r="K3711" s="201"/>
      <c r="L3711" s="200"/>
      <c r="M3711" s="200"/>
      <c r="N3711" s="200"/>
      <c r="O3711" s="156"/>
    </row>
    <row r="3712" spans="1:15" ht="16.8">
      <c r="A3712" s="199"/>
      <c r="B3712" s="199"/>
      <c r="C3712" s="199"/>
      <c r="D3712" s="199"/>
      <c r="E3712" s="199"/>
      <c r="F3712" s="199"/>
      <c r="G3712" s="199"/>
      <c r="H3712" s="200"/>
      <c r="I3712" s="201"/>
      <c r="J3712" s="200"/>
      <c r="K3712" s="201"/>
      <c r="L3712" s="200"/>
      <c r="M3712" s="200"/>
      <c r="N3712" s="200"/>
      <c r="O3712" s="156"/>
    </row>
    <row r="3713" spans="1:15" ht="16.8">
      <c r="A3713" s="199"/>
      <c r="B3713" s="199"/>
      <c r="C3713" s="199"/>
      <c r="D3713" s="199"/>
      <c r="E3713" s="199"/>
      <c r="F3713" s="199"/>
      <c r="G3713" s="199"/>
      <c r="H3713" s="200"/>
      <c r="I3713" s="201"/>
      <c r="J3713" s="200"/>
      <c r="K3713" s="201"/>
      <c r="L3713" s="200"/>
      <c r="M3713" s="200"/>
      <c r="N3713" s="200"/>
      <c r="O3713" s="156"/>
    </row>
    <row r="3714" spans="1:15" ht="16.8">
      <c r="A3714" s="199"/>
      <c r="B3714" s="199"/>
      <c r="C3714" s="199"/>
      <c r="D3714" s="199"/>
      <c r="E3714" s="199"/>
      <c r="F3714" s="199"/>
      <c r="G3714" s="199"/>
      <c r="H3714" s="200"/>
      <c r="I3714" s="201"/>
      <c r="J3714" s="200"/>
      <c r="K3714" s="201"/>
      <c r="L3714" s="200"/>
      <c r="M3714" s="200"/>
      <c r="N3714" s="200"/>
      <c r="O3714" s="156"/>
    </row>
    <row r="3715" spans="1:15" ht="16.8">
      <c r="A3715" s="199"/>
      <c r="B3715" s="199"/>
      <c r="C3715" s="199"/>
      <c r="D3715" s="199"/>
      <c r="E3715" s="199"/>
      <c r="F3715" s="199"/>
      <c r="G3715" s="199"/>
      <c r="H3715" s="200"/>
      <c r="I3715" s="201"/>
      <c r="J3715" s="200"/>
      <c r="K3715" s="201"/>
      <c r="L3715" s="200"/>
      <c r="M3715" s="200"/>
      <c r="N3715" s="200"/>
      <c r="O3715" s="156"/>
    </row>
    <row r="3716" spans="1:15" ht="16.8">
      <c r="A3716" s="199"/>
      <c r="B3716" s="199"/>
      <c r="C3716" s="199"/>
      <c r="D3716" s="199"/>
      <c r="E3716" s="199"/>
      <c r="F3716" s="199"/>
      <c r="G3716" s="199"/>
      <c r="H3716" s="200"/>
      <c r="I3716" s="201"/>
      <c r="J3716" s="200"/>
      <c r="K3716" s="201"/>
      <c r="L3716" s="200"/>
      <c r="M3716" s="200"/>
      <c r="N3716" s="200"/>
      <c r="O3716" s="156"/>
    </row>
    <row r="3717" spans="1:15" ht="16.8">
      <c r="A3717" s="199"/>
      <c r="B3717" s="199"/>
      <c r="C3717" s="199"/>
      <c r="D3717" s="199"/>
      <c r="E3717" s="199"/>
      <c r="F3717" s="199"/>
      <c r="G3717" s="199"/>
      <c r="H3717" s="200"/>
      <c r="I3717" s="201"/>
      <c r="J3717" s="200"/>
      <c r="K3717" s="201"/>
      <c r="L3717" s="200"/>
      <c r="M3717" s="200"/>
      <c r="N3717" s="200"/>
      <c r="O3717" s="156"/>
    </row>
    <row r="3718" spans="1:15" ht="16.8">
      <c r="A3718" s="199"/>
      <c r="B3718" s="199"/>
      <c r="C3718" s="199"/>
      <c r="D3718" s="199"/>
      <c r="E3718" s="199"/>
      <c r="F3718" s="199"/>
      <c r="G3718" s="199"/>
      <c r="H3718" s="200"/>
      <c r="I3718" s="201"/>
      <c r="J3718" s="200"/>
      <c r="K3718" s="201"/>
      <c r="L3718" s="200"/>
      <c r="M3718" s="200"/>
      <c r="N3718" s="200"/>
      <c r="O3718" s="156"/>
    </row>
    <row r="3719" spans="1:15" ht="16.8">
      <c r="A3719" s="199"/>
      <c r="B3719" s="199"/>
      <c r="C3719" s="199"/>
      <c r="D3719" s="199"/>
      <c r="E3719" s="199"/>
      <c r="F3719" s="199"/>
      <c r="G3719" s="199"/>
      <c r="H3719" s="200"/>
      <c r="I3719" s="201"/>
      <c r="J3719" s="200"/>
      <c r="K3719" s="201"/>
      <c r="L3719" s="200"/>
      <c r="M3719" s="200"/>
      <c r="N3719" s="200"/>
      <c r="O3719" s="156"/>
    </row>
    <row r="3720" spans="1:15" ht="16.8">
      <c r="A3720" s="199"/>
      <c r="B3720" s="199"/>
      <c r="C3720" s="199"/>
      <c r="D3720" s="199"/>
      <c r="E3720" s="199"/>
      <c r="F3720" s="199"/>
      <c r="G3720" s="199"/>
      <c r="H3720" s="200"/>
      <c r="I3720" s="201"/>
      <c r="J3720" s="200"/>
      <c r="K3720" s="201"/>
      <c r="L3720" s="200"/>
      <c r="M3720" s="200"/>
      <c r="N3720" s="200"/>
      <c r="O3720" s="156"/>
    </row>
    <row r="3721" spans="1:15" ht="16.8">
      <c r="A3721" s="199"/>
      <c r="B3721" s="199"/>
      <c r="C3721" s="199"/>
      <c r="D3721" s="199"/>
      <c r="E3721" s="199"/>
      <c r="F3721" s="199"/>
      <c r="G3721" s="199"/>
      <c r="H3721" s="200"/>
      <c r="I3721" s="201"/>
      <c r="J3721" s="200"/>
      <c r="K3721" s="201"/>
      <c r="L3721" s="200"/>
      <c r="M3721" s="200"/>
      <c r="N3721" s="200"/>
      <c r="O3721" s="156"/>
    </row>
    <row r="3722" spans="1:15" ht="16.8">
      <c r="A3722" s="199"/>
      <c r="B3722" s="199"/>
      <c r="C3722" s="199"/>
      <c r="D3722" s="199"/>
      <c r="E3722" s="199"/>
      <c r="F3722" s="199"/>
      <c r="G3722" s="199"/>
      <c r="H3722" s="200"/>
      <c r="I3722" s="201"/>
      <c r="J3722" s="200"/>
      <c r="K3722" s="201"/>
      <c r="L3722" s="200"/>
      <c r="M3722" s="200"/>
      <c r="N3722" s="200"/>
      <c r="O3722" s="156"/>
    </row>
    <row r="3723" spans="1:15" ht="16.8">
      <c r="A3723" s="199"/>
      <c r="B3723" s="199"/>
      <c r="C3723" s="199"/>
      <c r="D3723" s="199"/>
      <c r="E3723" s="199"/>
      <c r="F3723" s="199"/>
      <c r="G3723" s="199"/>
      <c r="H3723" s="200"/>
      <c r="I3723" s="201"/>
      <c r="J3723" s="200"/>
      <c r="K3723" s="201"/>
      <c r="L3723" s="200"/>
      <c r="M3723" s="200"/>
      <c r="N3723" s="200"/>
      <c r="O3723" s="156"/>
    </row>
    <row r="3724" spans="1:15" ht="16.8">
      <c r="A3724" s="199"/>
      <c r="B3724" s="199"/>
      <c r="C3724" s="199"/>
      <c r="D3724" s="199"/>
      <c r="E3724" s="199"/>
      <c r="F3724" s="199"/>
      <c r="G3724" s="199"/>
      <c r="H3724" s="200"/>
      <c r="I3724" s="201"/>
      <c r="J3724" s="200"/>
      <c r="K3724" s="201"/>
      <c r="L3724" s="200"/>
      <c r="M3724" s="200"/>
      <c r="N3724" s="200"/>
      <c r="O3724" s="156"/>
    </row>
    <row r="3725" spans="1:15" ht="16.8">
      <c r="A3725" s="199"/>
      <c r="B3725" s="199"/>
      <c r="C3725" s="199"/>
      <c r="D3725" s="199"/>
      <c r="E3725" s="199"/>
      <c r="F3725" s="199"/>
      <c r="G3725" s="199"/>
      <c r="H3725" s="200"/>
      <c r="I3725" s="201"/>
      <c r="J3725" s="200"/>
      <c r="K3725" s="201"/>
      <c r="L3725" s="200"/>
      <c r="M3725" s="200"/>
      <c r="N3725" s="200"/>
      <c r="O3725" s="156"/>
    </row>
    <row r="3726" spans="1:15" ht="16.8">
      <c r="A3726" s="199"/>
      <c r="B3726" s="199"/>
      <c r="C3726" s="199"/>
      <c r="D3726" s="199"/>
      <c r="E3726" s="199"/>
      <c r="F3726" s="199"/>
      <c r="G3726" s="199"/>
      <c r="H3726" s="200"/>
      <c r="I3726" s="201"/>
      <c r="J3726" s="200"/>
      <c r="K3726" s="201"/>
      <c r="L3726" s="200"/>
      <c r="M3726" s="200"/>
      <c r="N3726" s="200"/>
      <c r="O3726" s="156"/>
    </row>
    <row r="3727" spans="1:15" ht="16.8">
      <c r="A3727" s="199"/>
      <c r="B3727" s="199"/>
      <c r="C3727" s="199"/>
      <c r="D3727" s="199"/>
      <c r="E3727" s="199"/>
      <c r="F3727" s="199"/>
      <c r="G3727" s="199"/>
      <c r="H3727" s="200"/>
      <c r="I3727" s="201"/>
      <c r="J3727" s="200"/>
      <c r="K3727" s="201"/>
      <c r="L3727" s="200"/>
      <c r="M3727" s="200"/>
      <c r="N3727" s="200"/>
      <c r="O3727" s="156"/>
    </row>
    <row r="3728" spans="1:15" ht="16.8">
      <c r="A3728" s="199"/>
      <c r="B3728" s="199"/>
      <c r="C3728" s="199"/>
      <c r="D3728" s="199"/>
      <c r="E3728" s="199"/>
      <c r="F3728" s="199"/>
      <c r="G3728" s="199"/>
      <c r="H3728" s="200"/>
      <c r="I3728" s="201"/>
      <c r="J3728" s="200"/>
      <c r="K3728" s="201"/>
      <c r="L3728" s="200"/>
      <c r="M3728" s="200"/>
      <c r="N3728" s="200"/>
      <c r="O3728" s="156"/>
    </row>
    <row r="3729" spans="1:15" ht="16.8">
      <c r="A3729" s="199"/>
      <c r="B3729" s="199"/>
      <c r="C3729" s="199"/>
      <c r="D3729" s="199"/>
      <c r="E3729" s="199"/>
      <c r="F3729" s="199"/>
      <c r="G3729" s="199"/>
      <c r="H3729" s="200"/>
      <c r="I3729" s="201"/>
      <c r="J3729" s="200"/>
      <c r="K3729" s="201"/>
      <c r="L3729" s="200"/>
      <c r="M3729" s="200"/>
      <c r="N3729" s="200"/>
      <c r="O3729" s="156"/>
    </row>
    <row r="3730" spans="1:15" ht="16.8">
      <c r="A3730" s="199"/>
      <c r="B3730" s="199"/>
      <c r="C3730" s="199"/>
      <c r="D3730" s="199"/>
      <c r="E3730" s="199"/>
      <c r="F3730" s="199"/>
      <c r="G3730" s="199"/>
      <c r="H3730" s="200"/>
      <c r="I3730" s="201"/>
      <c r="J3730" s="200"/>
      <c r="K3730" s="201"/>
      <c r="L3730" s="200"/>
      <c r="M3730" s="200"/>
      <c r="N3730" s="200"/>
      <c r="O3730" s="156"/>
    </row>
    <row r="3731" spans="1:15" ht="16.8">
      <c r="A3731" s="199"/>
      <c r="B3731" s="199"/>
      <c r="C3731" s="199"/>
      <c r="D3731" s="199"/>
      <c r="E3731" s="199"/>
      <c r="F3731" s="199"/>
      <c r="G3731" s="199"/>
      <c r="H3731" s="200"/>
      <c r="I3731" s="201"/>
      <c r="J3731" s="200"/>
      <c r="K3731" s="201"/>
      <c r="L3731" s="200"/>
      <c r="M3731" s="200"/>
      <c r="N3731" s="200"/>
      <c r="O3731" s="156"/>
    </row>
    <row r="3732" spans="1:15" ht="16.8">
      <c r="A3732" s="199"/>
      <c r="B3732" s="199"/>
      <c r="C3732" s="199"/>
      <c r="D3732" s="199"/>
      <c r="E3732" s="199"/>
      <c r="F3732" s="199"/>
      <c r="G3732" s="199"/>
      <c r="H3732" s="200"/>
      <c r="I3732" s="201"/>
      <c r="J3732" s="200"/>
      <c r="K3732" s="201"/>
      <c r="L3732" s="200"/>
      <c r="M3732" s="200"/>
      <c r="N3732" s="200"/>
      <c r="O3732" s="156"/>
    </row>
    <row r="3733" spans="1:15" ht="16.8">
      <c r="A3733" s="199"/>
      <c r="B3733" s="199"/>
      <c r="C3733" s="199"/>
      <c r="D3733" s="199"/>
      <c r="E3733" s="199"/>
      <c r="F3733" s="199"/>
      <c r="G3733" s="199"/>
      <c r="H3733" s="200"/>
      <c r="I3733" s="201"/>
      <c r="J3733" s="200"/>
      <c r="K3733" s="201"/>
      <c r="L3733" s="200"/>
      <c r="M3733" s="200"/>
      <c r="N3733" s="200"/>
      <c r="O3733" s="156"/>
    </row>
    <row r="3734" spans="1:15" ht="16.8">
      <c r="A3734" s="199"/>
      <c r="B3734" s="199"/>
      <c r="C3734" s="199"/>
      <c r="D3734" s="199"/>
      <c r="E3734" s="199"/>
      <c r="F3734" s="199"/>
      <c r="G3734" s="199"/>
      <c r="H3734" s="200"/>
      <c r="I3734" s="201"/>
      <c r="J3734" s="200"/>
      <c r="K3734" s="201"/>
      <c r="L3734" s="200"/>
      <c r="M3734" s="200"/>
      <c r="N3734" s="200"/>
      <c r="O3734" s="156"/>
    </row>
    <row r="3735" spans="1:15" ht="16.8">
      <c r="A3735" s="199"/>
      <c r="B3735" s="199"/>
      <c r="C3735" s="199"/>
      <c r="D3735" s="199"/>
      <c r="E3735" s="199"/>
      <c r="F3735" s="199"/>
      <c r="G3735" s="199"/>
      <c r="H3735" s="200"/>
      <c r="I3735" s="201"/>
      <c r="J3735" s="200"/>
      <c r="K3735" s="201"/>
      <c r="L3735" s="200"/>
      <c r="M3735" s="200"/>
      <c r="N3735" s="200"/>
      <c r="O3735" s="156"/>
    </row>
    <row r="3736" spans="1:15" ht="16.8">
      <c r="A3736" s="199"/>
      <c r="B3736" s="199"/>
      <c r="C3736" s="199"/>
      <c r="D3736" s="199"/>
      <c r="E3736" s="199"/>
      <c r="F3736" s="199"/>
      <c r="G3736" s="199"/>
      <c r="H3736" s="200"/>
      <c r="I3736" s="201"/>
      <c r="J3736" s="200"/>
      <c r="K3736" s="201"/>
      <c r="L3736" s="200"/>
      <c r="M3736" s="200"/>
      <c r="N3736" s="200"/>
      <c r="O3736" s="156"/>
    </row>
    <row r="3737" spans="1:15" ht="16.8">
      <c r="A3737" s="199"/>
      <c r="B3737" s="199"/>
      <c r="C3737" s="199"/>
      <c r="D3737" s="199"/>
      <c r="E3737" s="199"/>
      <c r="F3737" s="199"/>
      <c r="G3737" s="199"/>
      <c r="H3737" s="200"/>
      <c r="I3737" s="201"/>
      <c r="J3737" s="200"/>
      <c r="K3737" s="201"/>
      <c r="L3737" s="200"/>
      <c r="M3737" s="200"/>
      <c r="N3737" s="200"/>
      <c r="O3737" s="156"/>
    </row>
    <row r="3738" spans="1:15" ht="16.8">
      <c r="A3738" s="199"/>
      <c r="B3738" s="199"/>
      <c r="C3738" s="199"/>
      <c r="D3738" s="199"/>
      <c r="E3738" s="199"/>
      <c r="F3738" s="199"/>
      <c r="G3738" s="199"/>
      <c r="H3738" s="200"/>
      <c r="I3738" s="201"/>
      <c r="J3738" s="200"/>
      <c r="K3738" s="201"/>
      <c r="L3738" s="200"/>
      <c r="M3738" s="200"/>
      <c r="N3738" s="200"/>
      <c r="O3738" s="156"/>
    </row>
    <row r="3739" spans="1:15" ht="16.8">
      <c r="A3739" s="199"/>
      <c r="B3739" s="199"/>
      <c r="C3739" s="199"/>
      <c r="D3739" s="199"/>
      <c r="E3739" s="199"/>
      <c r="F3739" s="199"/>
      <c r="G3739" s="199"/>
      <c r="H3739" s="200"/>
      <c r="I3739" s="201"/>
      <c r="J3739" s="200"/>
      <c r="K3739" s="201"/>
      <c r="L3739" s="200"/>
      <c r="M3739" s="200"/>
      <c r="N3739" s="200"/>
      <c r="O3739" s="156"/>
    </row>
    <row r="3740" spans="1:15" ht="16.8">
      <c r="A3740" s="199"/>
      <c r="B3740" s="199"/>
      <c r="C3740" s="199"/>
      <c r="D3740" s="199"/>
      <c r="E3740" s="199"/>
      <c r="F3740" s="199"/>
      <c r="G3740" s="199"/>
      <c r="H3740" s="200"/>
      <c r="I3740" s="201"/>
      <c r="J3740" s="200"/>
      <c r="K3740" s="201"/>
      <c r="L3740" s="200"/>
      <c r="M3740" s="200"/>
      <c r="N3740" s="200"/>
      <c r="O3740" s="156"/>
    </row>
    <row r="3741" spans="1:15" ht="16.8">
      <c r="A3741" s="199"/>
      <c r="B3741" s="199"/>
      <c r="C3741" s="199"/>
      <c r="D3741" s="199"/>
      <c r="E3741" s="199"/>
      <c r="F3741" s="199"/>
      <c r="G3741" s="199"/>
      <c r="H3741" s="200"/>
      <c r="I3741" s="201"/>
      <c r="J3741" s="200"/>
      <c r="K3741" s="201"/>
      <c r="L3741" s="200"/>
      <c r="M3741" s="200"/>
      <c r="N3741" s="200"/>
      <c r="O3741" s="156"/>
    </row>
    <row r="3742" spans="1:15" ht="16.8">
      <c r="A3742" s="199"/>
      <c r="B3742" s="199"/>
      <c r="C3742" s="199"/>
      <c r="D3742" s="199"/>
      <c r="E3742" s="199"/>
      <c r="F3742" s="199"/>
      <c r="G3742" s="199"/>
      <c r="H3742" s="200"/>
      <c r="I3742" s="201"/>
      <c r="J3742" s="200"/>
      <c r="K3742" s="201"/>
      <c r="L3742" s="200"/>
      <c r="M3742" s="200"/>
      <c r="N3742" s="200"/>
      <c r="O3742" s="156"/>
    </row>
    <row r="3743" spans="1:15" ht="16.8">
      <c r="A3743" s="199"/>
      <c r="B3743" s="199"/>
      <c r="C3743" s="199"/>
      <c r="D3743" s="199"/>
      <c r="E3743" s="199"/>
      <c r="F3743" s="199"/>
      <c r="G3743" s="199"/>
      <c r="H3743" s="200"/>
      <c r="I3743" s="201"/>
      <c r="J3743" s="200"/>
      <c r="K3743" s="201"/>
      <c r="L3743" s="200"/>
      <c r="M3743" s="200"/>
      <c r="N3743" s="200"/>
      <c r="O3743" s="156"/>
    </row>
    <row r="3744" spans="1:15" ht="16.8">
      <c r="A3744" s="199"/>
      <c r="B3744" s="199"/>
      <c r="C3744" s="199"/>
      <c r="D3744" s="199"/>
      <c r="E3744" s="199"/>
      <c r="F3744" s="199"/>
      <c r="G3744" s="199"/>
      <c r="H3744" s="200"/>
      <c r="I3744" s="201"/>
      <c r="J3744" s="200"/>
      <c r="K3744" s="201"/>
      <c r="L3744" s="200"/>
      <c r="M3744" s="200"/>
      <c r="N3744" s="200"/>
      <c r="O3744" s="156"/>
    </row>
    <row r="3745" spans="1:15" ht="16.8">
      <c r="A3745" s="199"/>
      <c r="B3745" s="199"/>
      <c r="C3745" s="199"/>
      <c r="D3745" s="199"/>
      <c r="E3745" s="199"/>
      <c r="F3745" s="199"/>
      <c r="G3745" s="199"/>
      <c r="H3745" s="200"/>
      <c r="I3745" s="201"/>
      <c r="J3745" s="200"/>
      <c r="K3745" s="201"/>
      <c r="L3745" s="200"/>
      <c r="M3745" s="200"/>
      <c r="N3745" s="200"/>
      <c r="O3745" s="156"/>
    </row>
    <row r="3746" spans="1:15" ht="16.8">
      <c r="A3746" s="199"/>
      <c r="B3746" s="199"/>
      <c r="C3746" s="199"/>
      <c r="D3746" s="199"/>
      <c r="E3746" s="199"/>
      <c r="F3746" s="199"/>
      <c r="G3746" s="199"/>
      <c r="H3746" s="200"/>
      <c r="I3746" s="201"/>
      <c r="J3746" s="200"/>
      <c r="K3746" s="201"/>
      <c r="L3746" s="200"/>
      <c r="M3746" s="200"/>
      <c r="N3746" s="200"/>
      <c r="O3746" s="156"/>
    </row>
    <row r="3747" spans="1:15" ht="16.8">
      <c r="A3747" s="199"/>
      <c r="B3747" s="199"/>
      <c r="C3747" s="199"/>
      <c r="D3747" s="199"/>
      <c r="E3747" s="199"/>
      <c r="F3747" s="199"/>
      <c r="G3747" s="199"/>
      <c r="H3747" s="200"/>
      <c r="I3747" s="201"/>
      <c r="J3747" s="200"/>
      <c r="K3747" s="201"/>
      <c r="L3747" s="200"/>
      <c r="M3747" s="200"/>
      <c r="N3747" s="200"/>
      <c r="O3747" s="156"/>
    </row>
    <row r="3748" spans="1:15" ht="16.8">
      <c r="A3748" s="199"/>
      <c r="B3748" s="199"/>
      <c r="C3748" s="199"/>
      <c r="D3748" s="199"/>
      <c r="E3748" s="199"/>
      <c r="F3748" s="199"/>
      <c r="G3748" s="199"/>
      <c r="H3748" s="200"/>
      <c r="I3748" s="201"/>
      <c r="J3748" s="200"/>
      <c r="K3748" s="201"/>
      <c r="L3748" s="200"/>
      <c r="M3748" s="200"/>
      <c r="N3748" s="200"/>
      <c r="O3748" s="156"/>
    </row>
    <row r="3749" spans="1:15" ht="16.8">
      <c r="A3749" s="199"/>
      <c r="B3749" s="199"/>
      <c r="C3749" s="199"/>
      <c r="D3749" s="199"/>
      <c r="E3749" s="199"/>
      <c r="F3749" s="199"/>
      <c r="G3749" s="199"/>
      <c r="H3749" s="200"/>
      <c r="I3749" s="201"/>
      <c r="J3749" s="200"/>
      <c r="K3749" s="201"/>
      <c r="L3749" s="200"/>
      <c r="M3749" s="200"/>
      <c r="N3749" s="200"/>
      <c r="O3749" s="156"/>
    </row>
    <row r="3750" spans="1:15" ht="16.8">
      <c r="A3750" s="199"/>
      <c r="B3750" s="199"/>
      <c r="C3750" s="199"/>
      <c r="D3750" s="199"/>
      <c r="E3750" s="199"/>
      <c r="F3750" s="199"/>
      <c r="G3750" s="199"/>
      <c r="H3750" s="200"/>
      <c r="I3750" s="201"/>
      <c r="J3750" s="200"/>
      <c r="K3750" s="201"/>
      <c r="L3750" s="200"/>
      <c r="M3750" s="200"/>
      <c r="N3750" s="200"/>
      <c r="O3750" s="156"/>
    </row>
    <row r="3751" spans="1:15" ht="16.8">
      <c r="A3751" s="199"/>
      <c r="B3751" s="199"/>
      <c r="C3751" s="199"/>
      <c r="D3751" s="199"/>
      <c r="E3751" s="199"/>
      <c r="F3751" s="199"/>
      <c r="G3751" s="199"/>
      <c r="H3751" s="200"/>
      <c r="I3751" s="201"/>
      <c r="J3751" s="200"/>
      <c r="K3751" s="201"/>
      <c r="L3751" s="200"/>
      <c r="M3751" s="200"/>
      <c r="N3751" s="200"/>
      <c r="O3751" s="156"/>
    </row>
    <row r="3752" spans="1:15" ht="16.8">
      <c r="A3752" s="199"/>
      <c r="B3752" s="199"/>
      <c r="C3752" s="199"/>
      <c r="D3752" s="199"/>
      <c r="E3752" s="199"/>
      <c r="F3752" s="199"/>
      <c r="G3752" s="199"/>
      <c r="H3752" s="200"/>
      <c r="I3752" s="201"/>
      <c r="J3752" s="200"/>
      <c r="K3752" s="201"/>
      <c r="L3752" s="200"/>
      <c r="M3752" s="200"/>
      <c r="N3752" s="200"/>
      <c r="O3752" s="156"/>
    </row>
    <row r="3753" spans="1:15" ht="16.8">
      <c r="A3753" s="199"/>
      <c r="B3753" s="199"/>
      <c r="C3753" s="199"/>
      <c r="D3753" s="199"/>
      <c r="E3753" s="199"/>
      <c r="F3753" s="199"/>
      <c r="G3753" s="199"/>
      <c r="H3753" s="200"/>
      <c r="I3753" s="201"/>
      <c r="J3753" s="200"/>
      <c r="K3753" s="201"/>
      <c r="L3753" s="200"/>
      <c r="M3753" s="200"/>
      <c r="N3753" s="200"/>
      <c r="O3753" s="156"/>
    </row>
    <row r="3754" spans="1:15" ht="16.8">
      <c r="A3754" s="199"/>
      <c r="B3754" s="199"/>
      <c r="C3754" s="199"/>
      <c r="D3754" s="199"/>
      <c r="E3754" s="199"/>
      <c r="F3754" s="199"/>
      <c r="G3754" s="199"/>
      <c r="H3754" s="200"/>
      <c r="I3754" s="201"/>
      <c r="J3754" s="200"/>
      <c r="K3754" s="201"/>
      <c r="L3754" s="200"/>
      <c r="M3754" s="200"/>
      <c r="N3754" s="200"/>
      <c r="O3754" s="156"/>
    </row>
    <row r="3755" spans="1:15" ht="16.8">
      <c r="A3755" s="199"/>
      <c r="B3755" s="199"/>
      <c r="C3755" s="199"/>
      <c r="D3755" s="199"/>
      <c r="E3755" s="199"/>
      <c r="F3755" s="199"/>
      <c r="G3755" s="199"/>
      <c r="H3755" s="200"/>
      <c r="I3755" s="201"/>
      <c r="J3755" s="200"/>
      <c r="K3755" s="201"/>
      <c r="L3755" s="200"/>
      <c r="M3755" s="200"/>
      <c r="N3755" s="200"/>
      <c r="O3755" s="156"/>
    </row>
    <row r="3756" spans="1:15" ht="16.8">
      <c r="A3756" s="199"/>
      <c r="B3756" s="199"/>
      <c r="C3756" s="199"/>
      <c r="D3756" s="199"/>
      <c r="E3756" s="199"/>
      <c r="F3756" s="199"/>
      <c r="G3756" s="199"/>
      <c r="H3756" s="200"/>
      <c r="I3756" s="201"/>
      <c r="J3756" s="200"/>
      <c r="K3756" s="201"/>
      <c r="L3756" s="200"/>
      <c r="M3756" s="200"/>
      <c r="N3756" s="200"/>
      <c r="O3756" s="156"/>
    </row>
    <row r="3757" spans="1:15" ht="16.8">
      <c r="A3757" s="199"/>
      <c r="B3757" s="199"/>
      <c r="C3757" s="199"/>
      <c r="D3757" s="199"/>
      <c r="E3757" s="199"/>
      <c r="F3757" s="199"/>
      <c r="G3757" s="199"/>
      <c r="H3757" s="200"/>
      <c r="I3757" s="201"/>
      <c r="J3757" s="200"/>
      <c r="K3757" s="201"/>
      <c r="L3757" s="200"/>
      <c r="M3757" s="200"/>
      <c r="N3757" s="200"/>
      <c r="O3757" s="156"/>
    </row>
    <row r="3758" spans="1:15" ht="16.8">
      <c r="A3758" s="199"/>
      <c r="B3758" s="199"/>
      <c r="C3758" s="199"/>
      <c r="D3758" s="199"/>
      <c r="E3758" s="199"/>
      <c r="F3758" s="199"/>
      <c r="G3758" s="199"/>
      <c r="H3758" s="200"/>
      <c r="I3758" s="201"/>
      <c r="J3758" s="200"/>
      <c r="K3758" s="201"/>
      <c r="L3758" s="200"/>
      <c r="M3758" s="200"/>
      <c r="N3758" s="200"/>
      <c r="O3758" s="156"/>
    </row>
    <row r="3759" spans="1:15" ht="16.8">
      <c r="A3759" s="199"/>
      <c r="B3759" s="199"/>
      <c r="C3759" s="199"/>
      <c r="D3759" s="199"/>
      <c r="E3759" s="199"/>
      <c r="F3759" s="199"/>
      <c r="G3759" s="199"/>
      <c r="H3759" s="200"/>
      <c r="I3759" s="201"/>
      <c r="J3759" s="200"/>
      <c r="K3759" s="201"/>
      <c r="L3759" s="200"/>
      <c r="M3759" s="200"/>
      <c r="N3759" s="200"/>
      <c r="O3759" s="156"/>
    </row>
    <row r="3760" spans="1:15" ht="16.8">
      <c r="A3760" s="199"/>
      <c r="B3760" s="199"/>
      <c r="C3760" s="199"/>
      <c r="D3760" s="199"/>
      <c r="E3760" s="199"/>
      <c r="F3760" s="199"/>
      <c r="G3760" s="199"/>
      <c r="H3760" s="200"/>
      <c r="I3760" s="201"/>
      <c r="J3760" s="200"/>
      <c r="K3760" s="201"/>
      <c r="L3760" s="200"/>
      <c r="M3760" s="200"/>
      <c r="N3760" s="200"/>
      <c r="O3760" s="156"/>
    </row>
    <row r="3761" spans="1:15" ht="16.8">
      <c r="A3761" s="199"/>
      <c r="B3761" s="199"/>
      <c r="C3761" s="199"/>
      <c r="D3761" s="199"/>
      <c r="E3761" s="199"/>
      <c r="F3761" s="199"/>
      <c r="G3761" s="199"/>
      <c r="H3761" s="200"/>
      <c r="I3761" s="201"/>
      <c r="J3761" s="200"/>
      <c r="K3761" s="201"/>
      <c r="L3761" s="200"/>
      <c r="M3761" s="200"/>
      <c r="N3761" s="200"/>
      <c r="O3761" s="156"/>
    </row>
    <row r="3762" spans="1:15" ht="16.8">
      <c r="A3762" s="199"/>
      <c r="B3762" s="199"/>
      <c r="C3762" s="199"/>
      <c r="D3762" s="199"/>
      <c r="E3762" s="199"/>
      <c r="F3762" s="199"/>
      <c r="G3762" s="199"/>
      <c r="H3762" s="200"/>
      <c r="I3762" s="201"/>
      <c r="J3762" s="200"/>
      <c r="K3762" s="201"/>
      <c r="L3762" s="200"/>
      <c r="M3762" s="200"/>
      <c r="N3762" s="200"/>
      <c r="O3762" s="156"/>
    </row>
    <row r="3763" spans="1:15" ht="16.8">
      <c r="A3763" s="199"/>
      <c r="B3763" s="199"/>
      <c r="C3763" s="199"/>
      <c r="D3763" s="199"/>
      <c r="E3763" s="199"/>
      <c r="F3763" s="199"/>
      <c r="G3763" s="199"/>
      <c r="H3763" s="200"/>
      <c r="I3763" s="201"/>
      <c r="J3763" s="200"/>
      <c r="K3763" s="201"/>
      <c r="L3763" s="200"/>
      <c r="M3763" s="200"/>
      <c r="N3763" s="200"/>
      <c r="O3763" s="156"/>
    </row>
    <row r="3764" spans="1:15" ht="16.8">
      <c r="A3764" s="199"/>
      <c r="B3764" s="199"/>
      <c r="C3764" s="199"/>
      <c r="D3764" s="199"/>
      <c r="E3764" s="199"/>
      <c r="F3764" s="199"/>
      <c r="G3764" s="199"/>
      <c r="H3764" s="200"/>
      <c r="I3764" s="201"/>
      <c r="J3764" s="200"/>
      <c r="K3764" s="201"/>
      <c r="L3764" s="200"/>
      <c r="M3764" s="200"/>
      <c r="N3764" s="200"/>
      <c r="O3764" s="156"/>
    </row>
    <row r="3765" spans="1:15" ht="16.8">
      <c r="A3765" s="199"/>
      <c r="B3765" s="199"/>
      <c r="C3765" s="199"/>
      <c r="D3765" s="199"/>
      <c r="E3765" s="199"/>
      <c r="F3765" s="199"/>
      <c r="G3765" s="199"/>
      <c r="H3765" s="200"/>
      <c r="I3765" s="201"/>
      <c r="J3765" s="200"/>
      <c r="K3765" s="201"/>
      <c r="L3765" s="200"/>
      <c r="M3765" s="200"/>
      <c r="N3765" s="200"/>
      <c r="O3765" s="156"/>
    </row>
    <row r="3766" spans="1:15" ht="16.8">
      <c r="A3766" s="199"/>
      <c r="B3766" s="199"/>
      <c r="C3766" s="199"/>
      <c r="D3766" s="199"/>
      <c r="E3766" s="199"/>
      <c r="F3766" s="199"/>
      <c r="G3766" s="199"/>
      <c r="H3766" s="200"/>
      <c r="I3766" s="201"/>
      <c r="J3766" s="200"/>
      <c r="K3766" s="201"/>
      <c r="L3766" s="200"/>
      <c r="M3766" s="200"/>
      <c r="N3766" s="200"/>
      <c r="O3766" s="156"/>
    </row>
    <row r="3767" spans="1:15" ht="16.8">
      <c r="A3767" s="199"/>
      <c r="B3767" s="199"/>
      <c r="C3767" s="199"/>
      <c r="D3767" s="199"/>
      <c r="E3767" s="199"/>
      <c r="F3767" s="199"/>
      <c r="G3767" s="199"/>
      <c r="H3767" s="200"/>
      <c r="I3767" s="201"/>
      <c r="J3767" s="200"/>
      <c r="K3767" s="201"/>
      <c r="L3767" s="200"/>
      <c r="M3767" s="200"/>
      <c r="N3767" s="200"/>
      <c r="O3767" s="156"/>
    </row>
    <row r="3768" spans="1:15" ht="16.8">
      <c r="A3768" s="199"/>
      <c r="B3768" s="199"/>
      <c r="C3768" s="199"/>
      <c r="D3768" s="199"/>
      <c r="E3768" s="199"/>
      <c r="F3768" s="199"/>
      <c r="G3768" s="199"/>
      <c r="H3768" s="200"/>
      <c r="I3768" s="201"/>
      <c r="J3768" s="200"/>
      <c r="K3768" s="201"/>
      <c r="L3768" s="200"/>
      <c r="M3768" s="200"/>
      <c r="N3768" s="200"/>
      <c r="O3768" s="156"/>
    </row>
    <row r="3769" spans="1:15" ht="16.8">
      <c r="A3769" s="199"/>
      <c r="B3769" s="199"/>
      <c r="C3769" s="199"/>
      <c r="D3769" s="199"/>
      <c r="E3769" s="199"/>
      <c r="F3769" s="199"/>
      <c r="G3769" s="199"/>
      <c r="H3769" s="200"/>
      <c r="I3769" s="201"/>
      <c r="J3769" s="200"/>
      <c r="K3769" s="201"/>
      <c r="L3769" s="200"/>
      <c r="M3769" s="200"/>
      <c r="N3769" s="200"/>
      <c r="O3769" s="156"/>
    </row>
    <row r="3770" spans="1:15" ht="16.8">
      <c r="A3770" s="199"/>
      <c r="B3770" s="199"/>
      <c r="C3770" s="199"/>
      <c r="D3770" s="199"/>
      <c r="E3770" s="199"/>
      <c r="F3770" s="199"/>
      <c r="G3770" s="199"/>
      <c r="H3770" s="200"/>
      <c r="I3770" s="201"/>
      <c r="J3770" s="200"/>
      <c r="K3770" s="201"/>
      <c r="L3770" s="200"/>
      <c r="M3770" s="200"/>
      <c r="N3770" s="200"/>
      <c r="O3770" s="156"/>
    </row>
    <row r="3771" spans="1:15" ht="16.8">
      <c r="A3771" s="199"/>
      <c r="B3771" s="199"/>
      <c r="C3771" s="199"/>
      <c r="D3771" s="199"/>
      <c r="E3771" s="199"/>
      <c r="F3771" s="199"/>
      <c r="G3771" s="199"/>
      <c r="H3771" s="200"/>
      <c r="I3771" s="201"/>
      <c r="J3771" s="200"/>
      <c r="K3771" s="201"/>
      <c r="L3771" s="200"/>
      <c r="M3771" s="200"/>
      <c r="N3771" s="200"/>
      <c r="O3771" s="156"/>
    </row>
    <row r="3772" spans="1:15" ht="16.8">
      <c r="A3772" s="199"/>
      <c r="B3772" s="199"/>
      <c r="C3772" s="199"/>
      <c r="D3772" s="199"/>
      <c r="E3772" s="199"/>
      <c r="F3772" s="199"/>
      <c r="G3772" s="199"/>
      <c r="H3772" s="200"/>
      <c r="I3772" s="201"/>
      <c r="J3772" s="200"/>
      <c r="K3772" s="201"/>
      <c r="L3772" s="200"/>
      <c r="M3772" s="200"/>
      <c r="N3772" s="200"/>
      <c r="O3772" s="156"/>
    </row>
    <row r="3773" spans="1:15" ht="16.8">
      <c r="A3773" s="199"/>
      <c r="B3773" s="199"/>
      <c r="C3773" s="199"/>
      <c r="D3773" s="199"/>
      <c r="E3773" s="199"/>
      <c r="F3773" s="199"/>
      <c r="G3773" s="199"/>
      <c r="H3773" s="200"/>
      <c r="I3773" s="201"/>
      <c r="J3773" s="200"/>
      <c r="K3773" s="201"/>
      <c r="L3773" s="200"/>
      <c r="M3773" s="200"/>
      <c r="N3773" s="200"/>
      <c r="O3773" s="156"/>
    </row>
    <row r="3774" spans="1:15" ht="16.8">
      <c r="A3774" s="199"/>
      <c r="B3774" s="199"/>
      <c r="C3774" s="199"/>
      <c r="D3774" s="199"/>
      <c r="E3774" s="199"/>
      <c r="F3774" s="199"/>
      <c r="G3774" s="199"/>
      <c r="H3774" s="200"/>
      <c r="I3774" s="201"/>
      <c r="J3774" s="200"/>
      <c r="K3774" s="201"/>
      <c r="L3774" s="200"/>
      <c r="M3774" s="200"/>
      <c r="N3774" s="200"/>
      <c r="O3774" s="156"/>
    </row>
    <row r="3775" spans="1:15" ht="16.8">
      <c r="A3775" s="199"/>
      <c r="B3775" s="199"/>
      <c r="C3775" s="199"/>
      <c r="D3775" s="199"/>
      <c r="E3775" s="199"/>
      <c r="F3775" s="199"/>
      <c r="G3775" s="199"/>
      <c r="H3775" s="200"/>
      <c r="I3775" s="201"/>
      <c r="J3775" s="200"/>
      <c r="K3775" s="201"/>
      <c r="L3775" s="200"/>
      <c r="M3775" s="200"/>
      <c r="N3775" s="200"/>
      <c r="O3775" s="156"/>
    </row>
    <row r="3776" spans="1:15" ht="16.8">
      <c r="A3776" s="199"/>
      <c r="B3776" s="199"/>
      <c r="C3776" s="199"/>
      <c r="D3776" s="199"/>
      <c r="E3776" s="199"/>
      <c r="F3776" s="199"/>
      <c r="G3776" s="199"/>
      <c r="H3776" s="200"/>
      <c r="I3776" s="201"/>
      <c r="J3776" s="200"/>
      <c r="K3776" s="201"/>
      <c r="L3776" s="200"/>
      <c r="M3776" s="200"/>
      <c r="N3776" s="200"/>
      <c r="O3776" s="156"/>
    </row>
    <row r="3777" spans="1:15" ht="16.8">
      <c r="A3777" s="199"/>
      <c r="B3777" s="199"/>
      <c r="C3777" s="199"/>
      <c r="D3777" s="199"/>
      <c r="E3777" s="199"/>
      <c r="F3777" s="199"/>
      <c r="G3777" s="199"/>
      <c r="H3777" s="200"/>
      <c r="I3777" s="201"/>
      <c r="J3777" s="200"/>
      <c r="K3777" s="201"/>
      <c r="L3777" s="200"/>
      <c r="M3777" s="200"/>
      <c r="N3777" s="200"/>
      <c r="O3777" s="156"/>
    </row>
    <row r="3778" spans="1:15" ht="16.8">
      <c r="A3778" s="199"/>
      <c r="B3778" s="199"/>
      <c r="C3778" s="199"/>
      <c r="D3778" s="199"/>
      <c r="E3778" s="199"/>
      <c r="F3778" s="199"/>
      <c r="G3778" s="199"/>
      <c r="H3778" s="200"/>
      <c r="I3778" s="201"/>
      <c r="J3778" s="200"/>
      <c r="K3778" s="201"/>
      <c r="L3778" s="200"/>
      <c r="M3778" s="200"/>
      <c r="N3778" s="200"/>
      <c r="O3778" s="156"/>
    </row>
    <row r="3779" spans="1:15" ht="16.8">
      <c r="A3779" s="199"/>
      <c r="B3779" s="199"/>
      <c r="C3779" s="199"/>
      <c r="D3779" s="199"/>
      <c r="E3779" s="199"/>
      <c r="F3779" s="199"/>
      <c r="G3779" s="199"/>
      <c r="H3779" s="200"/>
      <c r="I3779" s="201"/>
      <c r="J3779" s="200"/>
      <c r="K3779" s="201"/>
      <c r="L3779" s="200"/>
      <c r="M3779" s="200"/>
      <c r="N3779" s="200"/>
      <c r="O3779" s="156"/>
    </row>
    <row r="3780" spans="1:15" ht="16.8">
      <c r="A3780" s="199"/>
      <c r="B3780" s="199"/>
      <c r="C3780" s="199"/>
      <c r="D3780" s="199"/>
      <c r="E3780" s="199"/>
      <c r="F3780" s="199"/>
      <c r="G3780" s="199"/>
      <c r="H3780" s="200"/>
      <c r="I3780" s="201"/>
      <c r="J3780" s="200"/>
      <c r="K3780" s="201"/>
      <c r="L3780" s="200"/>
      <c r="M3780" s="200"/>
      <c r="N3780" s="200"/>
      <c r="O3780" s="156"/>
    </row>
    <row r="3781" spans="1:15" ht="16.8">
      <c r="A3781" s="199"/>
      <c r="B3781" s="199"/>
      <c r="C3781" s="199"/>
      <c r="D3781" s="199"/>
      <c r="E3781" s="199"/>
      <c r="F3781" s="199"/>
      <c r="G3781" s="199"/>
      <c r="H3781" s="200"/>
      <c r="I3781" s="201"/>
      <c r="J3781" s="200"/>
      <c r="K3781" s="201"/>
      <c r="L3781" s="200"/>
      <c r="M3781" s="200"/>
      <c r="N3781" s="200"/>
      <c r="O3781" s="156"/>
    </row>
    <row r="3782" spans="1:15" ht="16.8">
      <c r="A3782" s="199"/>
      <c r="B3782" s="199"/>
      <c r="C3782" s="199"/>
      <c r="D3782" s="199"/>
      <c r="E3782" s="199"/>
      <c r="F3782" s="199"/>
      <c r="G3782" s="199"/>
      <c r="H3782" s="200"/>
      <c r="I3782" s="201"/>
      <c r="J3782" s="200"/>
      <c r="K3782" s="201"/>
      <c r="L3782" s="200"/>
      <c r="M3782" s="200"/>
      <c r="N3782" s="200"/>
      <c r="O3782" s="156"/>
    </row>
    <row r="3783" spans="1:15" ht="16.8">
      <c r="A3783" s="199"/>
      <c r="B3783" s="199"/>
      <c r="C3783" s="199"/>
      <c r="D3783" s="199"/>
      <c r="E3783" s="199"/>
      <c r="F3783" s="199"/>
      <c r="G3783" s="199"/>
      <c r="H3783" s="200"/>
      <c r="I3783" s="201"/>
      <c r="J3783" s="200"/>
      <c r="K3783" s="201"/>
      <c r="L3783" s="200"/>
      <c r="M3783" s="200"/>
      <c r="N3783" s="200"/>
      <c r="O3783" s="156"/>
    </row>
    <row r="3784" spans="1:15" ht="16.8">
      <c r="A3784" s="199"/>
      <c r="B3784" s="199"/>
      <c r="C3784" s="199"/>
      <c r="D3784" s="199"/>
      <c r="E3784" s="199"/>
      <c r="F3784" s="199"/>
      <c r="G3784" s="199"/>
      <c r="H3784" s="200"/>
      <c r="I3784" s="201"/>
      <c r="J3784" s="200"/>
      <c r="K3784" s="201"/>
      <c r="L3784" s="200"/>
      <c r="M3784" s="200"/>
      <c r="N3784" s="200"/>
      <c r="O3784" s="156"/>
    </row>
    <row r="3785" spans="1:15" ht="16.8">
      <c r="A3785" s="199"/>
      <c r="B3785" s="199"/>
      <c r="C3785" s="199"/>
      <c r="D3785" s="199"/>
      <c r="E3785" s="199"/>
      <c r="F3785" s="199"/>
      <c r="G3785" s="199"/>
      <c r="H3785" s="200"/>
      <c r="I3785" s="201"/>
      <c r="J3785" s="200"/>
      <c r="K3785" s="201"/>
      <c r="L3785" s="200"/>
      <c r="M3785" s="200"/>
      <c r="N3785" s="200"/>
      <c r="O3785" s="156"/>
    </row>
    <row r="3786" spans="1:15" ht="16.8">
      <c r="A3786" s="199"/>
      <c r="B3786" s="199"/>
      <c r="C3786" s="199"/>
      <c r="D3786" s="199"/>
      <c r="E3786" s="199"/>
      <c r="F3786" s="199"/>
      <c r="G3786" s="199"/>
      <c r="H3786" s="200"/>
      <c r="I3786" s="201"/>
      <c r="J3786" s="200"/>
      <c r="K3786" s="201"/>
      <c r="L3786" s="200"/>
      <c r="M3786" s="200"/>
      <c r="N3786" s="200"/>
      <c r="O3786" s="156"/>
    </row>
    <row r="3787" spans="1:15" ht="16.8">
      <c r="A3787" s="199"/>
      <c r="B3787" s="199"/>
      <c r="C3787" s="199"/>
      <c r="D3787" s="199"/>
      <c r="E3787" s="199"/>
      <c r="F3787" s="199"/>
      <c r="G3787" s="199"/>
      <c r="H3787" s="200"/>
      <c r="I3787" s="201"/>
      <c r="J3787" s="200"/>
      <c r="K3787" s="201"/>
      <c r="L3787" s="200"/>
      <c r="M3787" s="200"/>
      <c r="N3787" s="200"/>
      <c r="O3787" s="156"/>
    </row>
    <row r="3788" spans="1:15" ht="16.8">
      <c r="A3788" s="199"/>
      <c r="B3788" s="199"/>
      <c r="C3788" s="199"/>
      <c r="D3788" s="199"/>
      <c r="E3788" s="199"/>
      <c r="F3788" s="199"/>
      <c r="G3788" s="199"/>
      <c r="H3788" s="200"/>
      <c r="I3788" s="201"/>
      <c r="J3788" s="200"/>
      <c r="K3788" s="201"/>
      <c r="L3788" s="200"/>
      <c r="M3788" s="200"/>
      <c r="N3788" s="200"/>
      <c r="O3788" s="156"/>
    </row>
    <row r="3789" spans="1:15" ht="16.8">
      <c r="A3789" s="199"/>
      <c r="B3789" s="199"/>
      <c r="C3789" s="199"/>
      <c r="D3789" s="199"/>
      <c r="E3789" s="199"/>
      <c r="F3789" s="199"/>
      <c r="G3789" s="199"/>
      <c r="H3789" s="200"/>
      <c r="I3789" s="201"/>
      <c r="J3789" s="200"/>
      <c r="K3789" s="201"/>
      <c r="L3789" s="200"/>
      <c r="M3789" s="200"/>
      <c r="N3789" s="200"/>
      <c r="O3789" s="156"/>
    </row>
    <row r="3790" spans="1:15" ht="16.8">
      <c r="A3790" s="199"/>
      <c r="B3790" s="199"/>
      <c r="C3790" s="199"/>
      <c r="D3790" s="199"/>
      <c r="E3790" s="199"/>
      <c r="F3790" s="199"/>
      <c r="G3790" s="199"/>
      <c r="H3790" s="200"/>
      <c r="I3790" s="201"/>
      <c r="J3790" s="200"/>
      <c r="K3790" s="201"/>
      <c r="L3790" s="200"/>
      <c r="M3790" s="200"/>
      <c r="N3790" s="200"/>
      <c r="O3790" s="156"/>
    </row>
    <row r="3791" spans="1:15" ht="16.8">
      <c r="A3791" s="199"/>
      <c r="B3791" s="199"/>
      <c r="C3791" s="199"/>
      <c r="D3791" s="199"/>
      <c r="E3791" s="199"/>
      <c r="F3791" s="199"/>
      <c r="G3791" s="199"/>
      <c r="H3791" s="200"/>
      <c r="I3791" s="201"/>
      <c r="J3791" s="200"/>
      <c r="K3791" s="201"/>
      <c r="L3791" s="200"/>
      <c r="M3791" s="200"/>
      <c r="N3791" s="200"/>
      <c r="O3791" s="156"/>
    </row>
    <row r="3792" spans="1:15" ht="16.8">
      <c r="A3792" s="199"/>
      <c r="B3792" s="199"/>
      <c r="C3792" s="199"/>
      <c r="D3792" s="199"/>
      <c r="E3792" s="199"/>
      <c r="F3792" s="199"/>
      <c r="G3792" s="199"/>
      <c r="H3792" s="200"/>
      <c r="I3792" s="201"/>
      <c r="J3792" s="200"/>
      <c r="K3792" s="201"/>
      <c r="L3792" s="200"/>
      <c r="M3792" s="200"/>
      <c r="N3792" s="200"/>
      <c r="O3792" s="156"/>
    </row>
    <row r="3793" spans="1:15" ht="16.8">
      <c r="A3793" s="199"/>
      <c r="B3793" s="199"/>
      <c r="C3793" s="199"/>
      <c r="D3793" s="199"/>
      <c r="E3793" s="199"/>
      <c r="F3793" s="199"/>
      <c r="G3793" s="199"/>
      <c r="H3793" s="200"/>
      <c r="I3793" s="201"/>
      <c r="J3793" s="200"/>
      <c r="K3793" s="201"/>
      <c r="L3793" s="200"/>
      <c r="M3793" s="200"/>
      <c r="N3793" s="200"/>
      <c r="O3793" s="156"/>
    </row>
    <row r="3794" spans="1:15" ht="16.8">
      <c r="A3794" s="199"/>
      <c r="B3794" s="199"/>
      <c r="C3794" s="199"/>
      <c r="D3794" s="199"/>
      <c r="E3794" s="199"/>
      <c r="F3794" s="199"/>
      <c r="G3794" s="199"/>
      <c r="H3794" s="200"/>
      <c r="I3794" s="201"/>
      <c r="J3794" s="200"/>
      <c r="K3794" s="201"/>
      <c r="L3794" s="200"/>
      <c r="M3794" s="200"/>
      <c r="N3794" s="200"/>
      <c r="O3794" s="156"/>
    </row>
    <row r="3795" spans="1:15" ht="16.8">
      <c r="A3795" s="199"/>
      <c r="B3795" s="199"/>
      <c r="C3795" s="199"/>
      <c r="D3795" s="199"/>
      <c r="E3795" s="199"/>
      <c r="F3795" s="199"/>
      <c r="G3795" s="199"/>
      <c r="H3795" s="200"/>
      <c r="I3795" s="201"/>
      <c r="J3795" s="200"/>
      <c r="K3795" s="201"/>
      <c r="L3795" s="200"/>
      <c r="M3795" s="200"/>
      <c r="N3795" s="200"/>
      <c r="O3795" s="156"/>
    </row>
    <row r="3796" spans="1:15" ht="16.8">
      <c r="A3796" s="199"/>
      <c r="B3796" s="199"/>
      <c r="C3796" s="199"/>
      <c r="D3796" s="199"/>
      <c r="E3796" s="199"/>
      <c r="F3796" s="199"/>
      <c r="G3796" s="199"/>
      <c r="H3796" s="200"/>
      <c r="I3796" s="201"/>
      <c r="J3796" s="200"/>
      <c r="K3796" s="201"/>
      <c r="L3796" s="200"/>
      <c r="M3796" s="200"/>
      <c r="N3796" s="200"/>
      <c r="O3796" s="156"/>
    </row>
    <row r="3797" spans="1:15" ht="16.8">
      <c r="A3797" s="199"/>
      <c r="B3797" s="199"/>
      <c r="C3797" s="199"/>
      <c r="D3797" s="199"/>
      <c r="E3797" s="199"/>
      <c r="F3797" s="199"/>
      <c r="G3797" s="199"/>
      <c r="H3797" s="200"/>
      <c r="I3797" s="201"/>
      <c r="J3797" s="200"/>
      <c r="K3797" s="201"/>
      <c r="L3797" s="200"/>
      <c r="M3797" s="200"/>
      <c r="N3797" s="200"/>
      <c r="O3797" s="156"/>
    </row>
    <row r="3798" spans="1:15" ht="16.8">
      <c r="A3798" s="199"/>
      <c r="B3798" s="199"/>
      <c r="C3798" s="199"/>
      <c r="D3798" s="199"/>
      <c r="E3798" s="199"/>
      <c r="F3798" s="199"/>
      <c r="G3798" s="199"/>
      <c r="H3798" s="200"/>
      <c r="I3798" s="201"/>
      <c r="J3798" s="200"/>
      <c r="K3798" s="201"/>
      <c r="L3798" s="200"/>
      <c r="M3798" s="200"/>
      <c r="N3798" s="200"/>
      <c r="O3798" s="156"/>
    </row>
    <row r="3799" spans="1:15" ht="16.8">
      <c r="A3799" s="199"/>
      <c r="B3799" s="199"/>
      <c r="C3799" s="199"/>
      <c r="D3799" s="199"/>
      <c r="E3799" s="199"/>
      <c r="F3799" s="199"/>
      <c r="G3799" s="199"/>
      <c r="H3799" s="200"/>
      <c r="I3799" s="201"/>
      <c r="J3799" s="200"/>
      <c r="K3799" s="201"/>
      <c r="L3799" s="200"/>
      <c r="M3799" s="200"/>
      <c r="N3799" s="200"/>
      <c r="O3799" s="156"/>
    </row>
    <row r="3800" spans="1:15" ht="16.8">
      <c r="A3800" s="199"/>
      <c r="B3800" s="199"/>
      <c r="C3800" s="199"/>
      <c r="D3800" s="199"/>
      <c r="E3800" s="199"/>
      <c r="F3800" s="199"/>
      <c r="G3800" s="199"/>
      <c r="H3800" s="200"/>
      <c r="I3800" s="201"/>
      <c r="J3800" s="200"/>
      <c r="K3800" s="201"/>
      <c r="L3800" s="200"/>
      <c r="M3800" s="200"/>
      <c r="N3800" s="200"/>
      <c r="O3800" s="156"/>
    </row>
    <row r="3801" spans="1:15" ht="16.8">
      <c r="A3801" s="199"/>
      <c r="B3801" s="199"/>
      <c r="C3801" s="199"/>
      <c r="D3801" s="199"/>
      <c r="E3801" s="199"/>
      <c r="F3801" s="199"/>
      <c r="G3801" s="199"/>
      <c r="H3801" s="200"/>
      <c r="I3801" s="201"/>
      <c r="J3801" s="200"/>
      <c r="K3801" s="201"/>
      <c r="L3801" s="200"/>
      <c r="M3801" s="200"/>
      <c r="N3801" s="200"/>
      <c r="O3801" s="156"/>
    </row>
    <row r="3802" spans="1:15" ht="16.8">
      <c r="A3802" s="199"/>
      <c r="B3802" s="199"/>
      <c r="C3802" s="199"/>
      <c r="D3802" s="199"/>
      <c r="E3802" s="199"/>
      <c r="F3802" s="199"/>
      <c r="G3802" s="199"/>
      <c r="H3802" s="200"/>
      <c r="I3802" s="201"/>
      <c r="J3802" s="200"/>
      <c r="K3802" s="201"/>
      <c r="L3802" s="200"/>
      <c r="M3802" s="200"/>
      <c r="N3802" s="200"/>
      <c r="O3802" s="156"/>
    </row>
    <row r="3803" spans="1:15" ht="16.8">
      <c r="A3803" s="199"/>
      <c r="B3803" s="199"/>
      <c r="C3803" s="199"/>
      <c r="D3803" s="199"/>
      <c r="E3803" s="199"/>
      <c r="F3803" s="199"/>
      <c r="G3803" s="199"/>
      <c r="H3803" s="200"/>
      <c r="I3803" s="201"/>
      <c r="J3803" s="200"/>
      <c r="K3803" s="201"/>
      <c r="L3803" s="200"/>
      <c r="M3803" s="200"/>
      <c r="N3803" s="200"/>
      <c r="O3803" s="156"/>
    </row>
    <row r="3804" spans="1:15" ht="16.8">
      <c r="A3804" s="199"/>
      <c r="B3804" s="199"/>
      <c r="C3804" s="199"/>
      <c r="D3804" s="199"/>
      <c r="E3804" s="199"/>
      <c r="F3804" s="199"/>
      <c r="G3804" s="199"/>
      <c r="H3804" s="200"/>
      <c r="I3804" s="201"/>
      <c r="J3804" s="200"/>
      <c r="K3804" s="201"/>
      <c r="L3804" s="200"/>
      <c r="M3804" s="200"/>
      <c r="N3804" s="200"/>
      <c r="O3804" s="156"/>
    </row>
    <row r="3805" spans="1:15" ht="16.8">
      <c r="A3805" s="199"/>
      <c r="B3805" s="199"/>
      <c r="C3805" s="199"/>
      <c r="D3805" s="199"/>
      <c r="E3805" s="199"/>
      <c r="F3805" s="199"/>
      <c r="G3805" s="199"/>
      <c r="H3805" s="200"/>
      <c r="I3805" s="201"/>
      <c r="J3805" s="200"/>
      <c r="K3805" s="201"/>
      <c r="L3805" s="200"/>
      <c r="M3805" s="200"/>
      <c r="N3805" s="200"/>
      <c r="O3805" s="156"/>
    </row>
    <row r="3806" spans="1:15" ht="16.8">
      <c r="A3806" s="199"/>
      <c r="B3806" s="199"/>
      <c r="C3806" s="199"/>
      <c r="D3806" s="199"/>
      <c r="E3806" s="199"/>
      <c r="F3806" s="199"/>
      <c r="G3806" s="199"/>
      <c r="H3806" s="200"/>
      <c r="I3806" s="201"/>
      <c r="J3806" s="200"/>
      <c r="K3806" s="201"/>
      <c r="L3806" s="200"/>
      <c r="M3806" s="200"/>
      <c r="N3806" s="200"/>
      <c r="O3806" s="156"/>
    </row>
    <row r="3807" spans="1:15" ht="16.8">
      <c r="A3807" s="199"/>
      <c r="B3807" s="199"/>
      <c r="C3807" s="199"/>
      <c r="D3807" s="199"/>
      <c r="E3807" s="199"/>
      <c r="F3807" s="199"/>
      <c r="G3807" s="199"/>
      <c r="H3807" s="200"/>
      <c r="I3807" s="201"/>
      <c r="J3807" s="200"/>
      <c r="K3807" s="201"/>
      <c r="L3807" s="200"/>
      <c r="M3807" s="200"/>
      <c r="N3807" s="200"/>
      <c r="O3807" s="156"/>
    </row>
    <row r="3808" spans="1:15" ht="16.8">
      <c r="A3808" s="199"/>
      <c r="B3808" s="199"/>
      <c r="C3808" s="199"/>
      <c r="D3808" s="199"/>
      <c r="E3808" s="199"/>
      <c r="F3808" s="199"/>
      <c r="G3808" s="199"/>
      <c r="H3808" s="200"/>
      <c r="I3808" s="201"/>
      <c r="J3808" s="200"/>
      <c r="K3808" s="201"/>
      <c r="L3808" s="200"/>
      <c r="M3808" s="200"/>
      <c r="N3808" s="200"/>
      <c r="O3808" s="156"/>
    </row>
    <row r="3809" spans="1:15" ht="16.8">
      <c r="A3809" s="199"/>
      <c r="B3809" s="199"/>
      <c r="C3809" s="199"/>
      <c r="D3809" s="199"/>
      <c r="E3809" s="199"/>
      <c r="F3809" s="199"/>
      <c r="G3809" s="199"/>
      <c r="H3809" s="200"/>
      <c r="I3809" s="201"/>
      <c r="J3809" s="200"/>
      <c r="K3809" s="201"/>
      <c r="L3809" s="200"/>
      <c r="M3809" s="200"/>
      <c r="N3809" s="200"/>
      <c r="O3809" s="156"/>
    </row>
    <row r="3810" spans="1:15" ht="16.8">
      <c r="A3810" s="199"/>
      <c r="B3810" s="199"/>
      <c r="C3810" s="199"/>
      <c r="D3810" s="199"/>
      <c r="E3810" s="199"/>
      <c r="F3810" s="199"/>
      <c r="G3810" s="199"/>
      <c r="H3810" s="200"/>
      <c r="I3810" s="201"/>
      <c r="J3810" s="200"/>
      <c r="K3810" s="201"/>
      <c r="L3810" s="200"/>
      <c r="M3810" s="200"/>
      <c r="N3810" s="200"/>
      <c r="O3810" s="156"/>
    </row>
    <row r="3811" spans="1:15" ht="16.8">
      <c r="A3811" s="199"/>
      <c r="B3811" s="199"/>
      <c r="C3811" s="199"/>
      <c r="D3811" s="199"/>
      <c r="E3811" s="199"/>
      <c r="F3811" s="199"/>
      <c r="G3811" s="199"/>
      <c r="H3811" s="200"/>
      <c r="I3811" s="201"/>
      <c r="J3811" s="200"/>
      <c r="K3811" s="201"/>
      <c r="L3811" s="200"/>
      <c r="M3811" s="200"/>
      <c r="N3811" s="200"/>
      <c r="O3811" s="156"/>
    </row>
    <row r="3812" spans="1:15" ht="16.8">
      <c r="A3812" s="199"/>
      <c r="B3812" s="199"/>
      <c r="C3812" s="199"/>
      <c r="D3812" s="199"/>
      <c r="E3812" s="199"/>
      <c r="F3812" s="199"/>
      <c r="G3812" s="199"/>
      <c r="H3812" s="200"/>
      <c r="I3812" s="201"/>
      <c r="J3812" s="200"/>
      <c r="K3812" s="201"/>
      <c r="L3812" s="200"/>
      <c r="M3812" s="200"/>
      <c r="N3812" s="200"/>
      <c r="O3812" s="156"/>
    </row>
    <row r="3813" spans="1:15" ht="16.8">
      <c r="A3813" s="199"/>
      <c r="B3813" s="199"/>
      <c r="C3813" s="199"/>
      <c r="D3813" s="199"/>
      <c r="E3813" s="199"/>
      <c r="F3813" s="199"/>
      <c r="G3813" s="199"/>
      <c r="H3813" s="200"/>
      <c r="I3813" s="201"/>
      <c r="J3813" s="200"/>
      <c r="K3813" s="201"/>
      <c r="L3813" s="200"/>
      <c r="M3813" s="200"/>
      <c r="N3813" s="200"/>
      <c r="O3813" s="156"/>
    </row>
    <row r="3814" spans="1:15" ht="16.8">
      <c r="A3814" s="199"/>
      <c r="B3814" s="199"/>
      <c r="C3814" s="199"/>
      <c r="D3814" s="199"/>
      <c r="E3814" s="199"/>
      <c r="F3814" s="199"/>
      <c r="G3814" s="199"/>
      <c r="H3814" s="200"/>
      <c r="I3814" s="201"/>
      <c r="J3814" s="200"/>
      <c r="K3814" s="201"/>
      <c r="L3814" s="200"/>
      <c r="M3814" s="200"/>
      <c r="N3814" s="200"/>
      <c r="O3814" s="156"/>
    </row>
    <row r="3815" spans="1:15" ht="16.8">
      <c r="A3815" s="199"/>
      <c r="B3815" s="199"/>
      <c r="C3815" s="199"/>
      <c r="D3815" s="199"/>
      <c r="E3815" s="199"/>
      <c r="F3815" s="199"/>
      <c r="G3815" s="199"/>
      <c r="H3815" s="200"/>
      <c r="I3815" s="201"/>
      <c r="J3815" s="200"/>
      <c r="K3815" s="201"/>
      <c r="L3815" s="200"/>
      <c r="M3815" s="200"/>
      <c r="N3815" s="200"/>
      <c r="O3815" s="156"/>
    </row>
    <row r="3816" spans="1:15" ht="16.8">
      <c r="A3816" s="199"/>
      <c r="B3816" s="199"/>
      <c r="C3816" s="199"/>
      <c r="D3816" s="199"/>
      <c r="E3816" s="199"/>
      <c r="F3816" s="199"/>
      <c r="G3816" s="199"/>
      <c r="H3816" s="200"/>
      <c r="I3816" s="201"/>
      <c r="J3816" s="200"/>
      <c r="K3816" s="201"/>
      <c r="L3816" s="200"/>
      <c r="M3816" s="200"/>
      <c r="N3816" s="200"/>
      <c r="O3816" s="156"/>
    </row>
    <row r="3817" spans="1:15" ht="16.8">
      <c r="A3817" s="199"/>
      <c r="B3817" s="199"/>
      <c r="C3817" s="199"/>
      <c r="D3817" s="199"/>
      <c r="E3817" s="199"/>
      <c r="F3817" s="199"/>
      <c r="G3817" s="199"/>
      <c r="H3817" s="200"/>
      <c r="I3817" s="201"/>
      <c r="J3817" s="200"/>
      <c r="K3817" s="201"/>
      <c r="L3817" s="200"/>
      <c r="M3817" s="200"/>
      <c r="N3817" s="200"/>
      <c r="O3817" s="156"/>
    </row>
    <row r="3818" spans="1:15" ht="16.8">
      <c r="A3818" s="199"/>
      <c r="B3818" s="199"/>
      <c r="C3818" s="199"/>
      <c r="D3818" s="199"/>
      <c r="E3818" s="199"/>
      <c r="F3818" s="199"/>
      <c r="G3818" s="199"/>
      <c r="H3818" s="200"/>
      <c r="I3818" s="201"/>
      <c r="J3818" s="200"/>
      <c r="K3818" s="201"/>
      <c r="L3818" s="200"/>
      <c r="M3818" s="200"/>
      <c r="N3818" s="200"/>
      <c r="O3818" s="156"/>
    </row>
    <row r="3819" spans="1:15" ht="16.8">
      <c r="A3819" s="199"/>
      <c r="B3819" s="199"/>
      <c r="C3819" s="199"/>
      <c r="D3819" s="199"/>
      <c r="E3819" s="199"/>
      <c r="F3819" s="199"/>
      <c r="G3819" s="199"/>
      <c r="H3819" s="200"/>
      <c r="I3819" s="201"/>
      <c r="J3819" s="200"/>
      <c r="K3819" s="201"/>
      <c r="L3819" s="200"/>
      <c r="M3819" s="200"/>
      <c r="N3819" s="200"/>
      <c r="O3819" s="156"/>
    </row>
    <row r="3820" spans="1:15" ht="16.8">
      <c r="A3820" s="199"/>
      <c r="B3820" s="199"/>
      <c r="C3820" s="199"/>
      <c r="D3820" s="199"/>
      <c r="E3820" s="199"/>
      <c r="F3820" s="199"/>
      <c r="G3820" s="199"/>
      <c r="H3820" s="200"/>
      <c r="I3820" s="201"/>
      <c r="J3820" s="200"/>
      <c r="K3820" s="201"/>
      <c r="L3820" s="200"/>
      <c r="M3820" s="200"/>
      <c r="N3820" s="200"/>
      <c r="O3820" s="156"/>
    </row>
    <row r="3821" spans="1:15" ht="16.8">
      <c r="A3821" s="199"/>
      <c r="B3821" s="199"/>
      <c r="C3821" s="199"/>
      <c r="D3821" s="199"/>
      <c r="E3821" s="199"/>
      <c r="F3821" s="199"/>
      <c r="G3821" s="199"/>
      <c r="H3821" s="200"/>
      <c r="I3821" s="201"/>
      <c r="J3821" s="200"/>
      <c r="K3821" s="201"/>
      <c r="L3821" s="200"/>
      <c r="M3821" s="200"/>
      <c r="N3821" s="200"/>
      <c r="O3821" s="156"/>
    </row>
    <row r="3822" spans="1:15" ht="16.8">
      <c r="A3822" s="199"/>
      <c r="B3822" s="199"/>
      <c r="C3822" s="199"/>
      <c r="D3822" s="199"/>
      <c r="E3822" s="199"/>
      <c r="F3822" s="199"/>
      <c r="G3822" s="199"/>
      <c r="H3822" s="200"/>
      <c r="I3822" s="201"/>
      <c r="J3822" s="200"/>
      <c r="K3822" s="201"/>
      <c r="L3822" s="200"/>
      <c r="M3822" s="200"/>
      <c r="N3822" s="200"/>
      <c r="O3822" s="156"/>
    </row>
    <row r="3823" spans="1:15" ht="16.8">
      <c r="A3823" s="199"/>
      <c r="B3823" s="199"/>
      <c r="C3823" s="199"/>
      <c r="D3823" s="199"/>
      <c r="E3823" s="199"/>
      <c r="F3823" s="199"/>
      <c r="G3823" s="199"/>
      <c r="H3823" s="200"/>
      <c r="I3823" s="201"/>
      <c r="J3823" s="200"/>
      <c r="K3823" s="201"/>
      <c r="L3823" s="200"/>
      <c r="M3823" s="200"/>
      <c r="N3823" s="200"/>
      <c r="O3823" s="156"/>
    </row>
    <row r="3824" spans="1:15" ht="16.8">
      <c r="A3824" s="199"/>
      <c r="B3824" s="199"/>
      <c r="C3824" s="199"/>
      <c r="D3824" s="199"/>
      <c r="E3824" s="199"/>
      <c r="F3824" s="199"/>
      <c r="G3824" s="199"/>
      <c r="H3824" s="200"/>
      <c r="I3824" s="201"/>
      <c r="J3824" s="200"/>
      <c r="K3824" s="201"/>
      <c r="L3824" s="200"/>
      <c r="M3824" s="200"/>
      <c r="N3824" s="200"/>
      <c r="O3824" s="156"/>
    </row>
    <row r="3825" spans="1:15" ht="16.8">
      <c r="A3825" s="199"/>
      <c r="B3825" s="199"/>
      <c r="C3825" s="199"/>
      <c r="D3825" s="199"/>
      <c r="E3825" s="199"/>
      <c r="F3825" s="199"/>
      <c r="G3825" s="199"/>
      <c r="H3825" s="200"/>
      <c r="I3825" s="201"/>
      <c r="J3825" s="200"/>
      <c r="K3825" s="201"/>
      <c r="L3825" s="200"/>
      <c r="M3825" s="200"/>
      <c r="N3825" s="200"/>
      <c r="O3825" s="156"/>
    </row>
    <row r="3826" spans="1:15" ht="16.8">
      <c r="A3826" s="199"/>
      <c r="B3826" s="199"/>
      <c r="C3826" s="199"/>
      <c r="D3826" s="199"/>
      <c r="E3826" s="199"/>
      <c r="F3826" s="199"/>
      <c r="G3826" s="199"/>
      <c r="H3826" s="200"/>
      <c r="I3826" s="201"/>
      <c r="J3826" s="200"/>
      <c r="K3826" s="201"/>
      <c r="L3826" s="200"/>
      <c r="M3826" s="200"/>
      <c r="N3826" s="200"/>
      <c r="O3826" s="156"/>
    </row>
    <row r="3827" spans="1:15" ht="16.8">
      <c r="A3827" s="199"/>
      <c r="B3827" s="199"/>
      <c r="C3827" s="199"/>
      <c r="D3827" s="199"/>
      <c r="E3827" s="199"/>
      <c r="F3827" s="199"/>
      <c r="G3827" s="199"/>
      <c r="H3827" s="200"/>
      <c r="I3827" s="201"/>
      <c r="J3827" s="200"/>
      <c r="K3827" s="201"/>
      <c r="L3827" s="200"/>
      <c r="M3827" s="200"/>
      <c r="N3827" s="200"/>
      <c r="O3827" s="156"/>
    </row>
    <row r="3828" spans="1:15" ht="16.8">
      <c r="A3828" s="199"/>
      <c r="B3828" s="199"/>
      <c r="C3828" s="199"/>
      <c r="D3828" s="199"/>
      <c r="E3828" s="199"/>
      <c r="F3828" s="199"/>
      <c r="G3828" s="199"/>
      <c r="H3828" s="200"/>
      <c r="I3828" s="201"/>
      <c r="J3828" s="200"/>
      <c r="K3828" s="201"/>
      <c r="L3828" s="200"/>
      <c r="M3828" s="200"/>
      <c r="N3828" s="200"/>
      <c r="O3828" s="156"/>
    </row>
    <row r="3829" spans="1:15" ht="16.8">
      <c r="A3829" s="199"/>
      <c r="B3829" s="199"/>
      <c r="C3829" s="199"/>
      <c r="D3829" s="199"/>
      <c r="E3829" s="199"/>
      <c r="F3829" s="199"/>
      <c r="G3829" s="199"/>
      <c r="H3829" s="200"/>
      <c r="I3829" s="201"/>
      <c r="J3829" s="200"/>
      <c r="K3829" s="201"/>
      <c r="L3829" s="200"/>
      <c r="M3829" s="200"/>
      <c r="N3829" s="200"/>
      <c r="O3829" s="156"/>
    </row>
    <row r="3830" spans="1:15" ht="16.8">
      <c r="A3830" s="199"/>
      <c r="B3830" s="199"/>
      <c r="C3830" s="199"/>
      <c r="D3830" s="199"/>
      <c r="E3830" s="199"/>
      <c r="F3830" s="199"/>
      <c r="G3830" s="199"/>
      <c r="H3830" s="200"/>
      <c r="I3830" s="201"/>
      <c r="J3830" s="200"/>
      <c r="K3830" s="201"/>
      <c r="L3830" s="200"/>
      <c r="M3830" s="200"/>
      <c r="N3830" s="200"/>
      <c r="O3830" s="156"/>
    </row>
    <row r="3831" spans="1:15" ht="16.8">
      <c r="A3831" s="199"/>
      <c r="B3831" s="199"/>
      <c r="C3831" s="199"/>
      <c r="D3831" s="199"/>
      <c r="E3831" s="199"/>
      <c r="F3831" s="199"/>
      <c r="G3831" s="199"/>
      <c r="H3831" s="200"/>
      <c r="I3831" s="201"/>
      <c r="J3831" s="200"/>
      <c r="K3831" s="201"/>
      <c r="L3831" s="200"/>
      <c r="M3831" s="200"/>
      <c r="N3831" s="200"/>
      <c r="O3831" s="156"/>
    </row>
    <row r="3832" spans="1:15" ht="16.8">
      <c r="A3832" s="199"/>
      <c r="B3832" s="199"/>
      <c r="C3832" s="199"/>
      <c r="D3832" s="199"/>
      <c r="E3832" s="199"/>
      <c r="F3832" s="199"/>
      <c r="G3832" s="199"/>
      <c r="H3832" s="200"/>
      <c r="I3832" s="201"/>
      <c r="J3832" s="200"/>
      <c r="K3832" s="201"/>
      <c r="L3832" s="200"/>
      <c r="M3832" s="200"/>
      <c r="N3832" s="200"/>
      <c r="O3832" s="156"/>
    </row>
    <row r="3833" spans="1:15" ht="16.8">
      <c r="A3833" s="199"/>
      <c r="B3833" s="199"/>
      <c r="C3833" s="199"/>
      <c r="D3833" s="199"/>
      <c r="E3833" s="199"/>
      <c r="F3833" s="199"/>
      <c r="G3833" s="199"/>
      <c r="H3833" s="200"/>
      <c r="I3833" s="201"/>
      <c r="J3833" s="200"/>
      <c r="K3833" s="201"/>
      <c r="L3833" s="200"/>
      <c r="M3833" s="200"/>
      <c r="N3833" s="200"/>
      <c r="O3833" s="156"/>
    </row>
    <row r="3834" spans="1:15" ht="16.8">
      <c r="A3834" s="199"/>
      <c r="B3834" s="199"/>
      <c r="C3834" s="199"/>
      <c r="D3834" s="199"/>
      <c r="E3834" s="199"/>
      <c r="F3834" s="199"/>
      <c r="G3834" s="199"/>
      <c r="H3834" s="200"/>
      <c r="I3834" s="201"/>
      <c r="J3834" s="200"/>
      <c r="K3834" s="201"/>
      <c r="L3834" s="200"/>
      <c r="M3834" s="200"/>
      <c r="N3834" s="200"/>
      <c r="O3834" s="156"/>
    </row>
    <row r="3835" spans="1:15" ht="16.8">
      <c r="A3835" s="199"/>
      <c r="B3835" s="199"/>
      <c r="C3835" s="199"/>
      <c r="D3835" s="199"/>
      <c r="E3835" s="199"/>
      <c r="F3835" s="199"/>
      <c r="G3835" s="199"/>
      <c r="H3835" s="200"/>
      <c r="I3835" s="201"/>
      <c r="J3835" s="200"/>
      <c r="K3835" s="201"/>
      <c r="L3835" s="200"/>
      <c r="M3835" s="200"/>
      <c r="N3835" s="200"/>
      <c r="O3835" s="156"/>
    </row>
    <row r="3836" spans="1:15" ht="16.8">
      <c r="A3836" s="199"/>
      <c r="B3836" s="199"/>
      <c r="C3836" s="199"/>
      <c r="D3836" s="199"/>
      <c r="E3836" s="199"/>
      <c r="F3836" s="199"/>
      <c r="G3836" s="199"/>
      <c r="H3836" s="200"/>
      <c r="I3836" s="201"/>
      <c r="J3836" s="200"/>
      <c r="K3836" s="201"/>
      <c r="L3836" s="200"/>
      <c r="M3836" s="200"/>
      <c r="N3836" s="200"/>
      <c r="O3836" s="156"/>
    </row>
    <row r="3837" spans="1:15" ht="16.8">
      <c r="A3837" s="199"/>
      <c r="B3837" s="199"/>
      <c r="C3837" s="199"/>
      <c r="D3837" s="199"/>
      <c r="E3837" s="199"/>
      <c r="F3837" s="199"/>
      <c r="G3837" s="199"/>
      <c r="H3837" s="200"/>
      <c r="I3837" s="201"/>
      <c r="J3837" s="200"/>
      <c r="K3837" s="201"/>
      <c r="L3837" s="200"/>
      <c r="M3837" s="200"/>
      <c r="N3837" s="200"/>
      <c r="O3837" s="156"/>
    </row>
    <row r="3838" spans="1:15" ht="16.8">
      <c r="A3838" s="199"/>
      <c r="B3838" s="199"/>
      <c r="C3838" s="199"/>
      <c r="D3838" s="199"/>
      <c r="E3838" s="199"/>
      <c r="F3838" s="199"/>
      <c r="G3838" s="199"/>
      <c r="H3838" s="200"/>
      <c r="I3838" s="201"/>
      <c r="J3838" s="200"/>
      <c r="K3838" s="201"/>
      <c r="L3838" s="200"/>
      <c r="M3838" s="200"/>
      <c r="N3838" s="200"/>
      <c r="O3838" s="156"/>
    </row>
    <row r="3839" spans="1:15" ht="16.8">
      <c r="A3839" s="199"/>
      <c r="B3839" s="199"/>
      <c r="C3839" s="199"/>
      <c r="D3839" s="199"/>
      <c r="E3839" s="199"/>
      <c r="F3839" s="199"/>
      <c r="G3839" s="199"/>
      <c r="H3839" s="200"/>
      <c r="I3839" s="201"/>
      <c r="J3839" s="200"/>
      <c r="K3839" s="201"/>
      <c r="L3839" s="200"/>
      <c r="M3839" s="200"/>
      <c r="N3839" s="200"/>
      <c r="O3839" s="156"/>
    </row>
    <row r="3840" spans="1:15" ht="16.8">
      <c r="A3840" s="199"/>
      <c r="B3840" s="199"/>
      <c r="C3840" s="199"/>
      <c r="D3840" s="199"/>
      <c r="E3840" s="199"/>
      <c r="F3840" s="199"/>
      <c r="G3840" s="199"/>
      <c r="H3840" s="200"/>
      <c r="I3840" s="201"/>
      <c r="J3840" s="200"/>
      <c r="K3840" s="201"/>
      <c r="L3840" s="200"/>
      <c r="M3840" s="200"/>
      <c r="N3840" s="200"/>
      <c r="O3840" s="156"/>
    </row>
    <row r="3841" spans="1:15" ht="16.8">
      <c r="A3841" s="199"/>
      <c r="B3841" s="199"/>
      <c r="C3841" s="199"/>
      <c r="D3841" s="199"/>
      <c r="E3841" s="199"/>
      <c r="F3841" s="199"/>
      <c r="G3841" s="199"/>
      <c r="H3841" s="200"/>
      <c r="I3841" s="201"/>
      <c r="J3841" s="200"/>
      <c r="K3841" s="201"/>
      <c r="L3841" s="200"/>
      <c r="M3841" s="200"/>
      <c r="N3841" s="200"/>
      <c r="O3841" s="156"/>
    </row>
    <row r="3842" spans="1:15" ht="16.8">
      <c r="A3842" s="199"/>
      <c r="B3842" s="199"/>
      <c r="C3842" s="199"/>
      <c r="D3842" s="199"/>
      <c r="E3842" s="199"/>
      <c r="F3842" s="199"/>
      <c r="G3842" s="199"/>
      <c r="H3842" s="200"/>
      <c r="I3842" s="201"/>
      <c r="J3842" s="200"/>
      <c r="K3842" s="201"/>
      <c r="L3842" s="200"/>
      <c r="M3842" s="200"/>
      <c r="N3842" s="200"/>
      <c r="O3842" s="156"/>
    </row>
    <row r="3843" spans="1:15" ht="16.8">
      <c r="A3843" s="199"/>
      <c r="B3843" s="199"/>
      <c r="C3843" s="199"/>
      <c r="D3843" s="199"/>
      <c r="E3843" s="199"/>
      <c r="F3843" s="199"/>
      <c r="G3843" s="199"/>
      <c r="H3843" s="200"/>
      <c r="I3843" s="201"/>
      <c r="J3843" s="200"/>
      <c r="K3843" s="201"/>
      <c r="L3843" s="200"/>
      <c r="M3843" s="200"/>
      <c r="N3843" s="200"/>
      <c r="O3843" s="156"/>
    </row>
    <row r="3844" spans="1:15" ht="16.8">
      <c r="A3844" s="199"/>
      <c r="B3844" s="199"/>
      <c r="C3844" s="199"/>
      <c r="D3844" s="199"/>
      <c r="E3844" s="199"/>
      <c r="F3844" s="199"/>
      <c r="G3844" s="199"/>
      <c r="H3844" s="200"/>
      <c r="I3844" s="201"/>
      <c r="J3844" s="200"/>
      <c r="K3844" s="201"/>
      <c r="L3844" s="200"/>
      <c r="M3844" s="200"/>
      <c r="N3844" s="200"/>
      <c r="O3844" s="156"/>
    </row>
    <row r="3845" spans="1:15" ht="16.8">
      <c r="A3845" s="199"/>
      <c r="B3845" s="199"/>
      <c r="C3845" s="199"/>
      <c r="D3845" s="199"/>
      <c r="E3845" s="199"/>
      <c r="F3845" s="199"/>
      <c r="G3845" s="199"/>
      <c r="H3845" s="200"/>
      <c r="I3845" s="201"/>
      <c r="J3845" s="200"/>
      <c r="K3845" s="201"/>
      <c r="L3845" s="200"/>
      <c r="M3845" s="200"/>
      <c r="N3845" s="200"/>
      <c r="O3845" s="156"/>
    </row>
    <row r="3846" spans="1:15" ht="16.8">
      <c r="A3846" s="199"/>
      <c r="B3846" s="199"/>
      <c r="C3846" s="199"/>
      <c r="D3846" s="199"/>
      <c r="E3846" s="199"/>
      <c r="F3846" s="199"/>
      <c r="G3846" s="199"/>
      <c r="H3846" s="200"/>
      <c r="I3846" s="201"/>
      <c r="J3846" s="200"/>
      <c r="K3846" s="201"/>
      <c r="L3846" s="200"/>
      <c r="M3846" s="200"/>
      <c r="N3846" s="200"/>
      <c r="O3846" s="156"/>
    </row>
    <row r="3847" spans="1:15" ht="16.8">
      <c r="A3847" s="199"/>
      <c r="B3847" s="199"/>
      <c r="C3847" s="199"/>
      <c r="D3847" s="199"/>
      <c r="E3847" s="199"/>
      <c r="F3847" s="199"/>
      <c r="G3847" s="199"/>
      <c r="H3847" s="200"/>
      <c r="I3847" s="201"/>
      <c r="J3847" s="200"/>
      <c r="K3847" s="201"/>
      <c r="L3847" s="200"/>
      <c r="M3847" s="200"/>
      <c r="N3847" s="200"/>
      <c r="O3847" s="156"/>
    </row>
    <row r="3848" spans="1:15" ht="16.8">
      <c r="A3848" s="199"/>
      <c r="B3848" s="199"/>
      <c r="C3848" s="199"/>
      <c r="D3848" s="199"/>
      <c r="E3848" s="199"/>
      <c r="F3848" s="199"/>
      <c r="G3848" s="199"/>
      <c r="H3848" s="200"/>
      <c r="I3848" s="201"/>
      <c r="J3848" s="200"/>
      <c r="K3848" s="201"/>
      <c r="L3848" s="200"/>
      <c r="M3848" s="200"/>
      <c r="N3848" s="200"/>
      <c r="O3848" s="156"/>
    </row>
    <row r="3849" spans="1:15" ht="16.8">
      <c r="A3849" s="199"/>
      <c r="B3849" s="199"/>
      <c r="C3849" s="199"/>
      <c r="D3849" s="199"/>
      <c r="E3849" s="199"/>
      <c r="F3849" s="199"/>
      <c r="G3849" s="199"/>
      <c r="H3849" s="200"/>
      <c r="I3849" s="201"/>
      <c r="J3849" s="200"/>
      <c r="K3849" s="201"/>
      <c r="L3849" s="200"/>
      <c r="M3849" s="200"/>
      <c r="N3849" s="200"/>
      <c r="O3849" s="156"/>
    </row>
    <row r="3850" spans="1:15" ht="16.8">
      <c r="A3850" s="199"/>
      <c r="B3850" s="199"/>
      <c r="C3850" s="199"/>
      <c r="D3850" s="199"/>
      <c r="E3850" s="199"/>
      <c r="F3850" s="199"/>
      <c r="G3850" s="199"/>
      <c r="H3850" s="200"/>
      <c r="I3850" s="201"/>
      <c r="J3850" s="200"/>
      <c r="K3850" s="201"/>
      <c r="L3850" s="200"/>
      <c r="M3850" s="200"/>
      <c r="N3850" s="200"/>
      <c r="O3850" s="156"/>
    </row>
    <row r="3851" spans="1:15" ht="16.8">
      <c r="A3851" s="199"/>
      <c r="B3851" s="199"/>
      <c r="C3851" s="199"/>
      <c r="D3851" s="199"/>
      <c r="E3851" s="199"/>
      <c r="F3851" s="199"/>
      <c r="G3851" s="199"/>
      <c r="H3851" s="200"/>
      <c r="I3851" s="201"/>
      <c r="J3851" s="200"/>
      <c r="K3851" s="201"/>
      <c r="L3851" s="200"/>
      <c r="M3851" s="200"/>
      <c r="N3851" s="200"/>
      <c r="O3851" s="156"/>
    </row>
    <row r="3852" spans="1:15" ht="16.8">
      <c r="A3852" s="199"/>
      <c r="B3852" s="199"/>
      <c r="C3852" s="199"/>
      <c r="D3852" s="199"/>
      <c r="E3852" s="199"/>
      <c r="F3852" s="199"/>
      <c r="G3852" s="199"/>
      <c r="H3852" s="200"/>
      <c r="I3852" s="201"/>
      <c r="J3852" s="200"/>
      <c r="K3852" s="201"/>
      <c r="L3852" s="200"/>
      <c r="M3852" s="200"/>
      <c r="N3852" s="200"/>
      <c r="O3852" s="156"/>
    </row>
    <row r="3853" spans="1:15" ht="16.8">
      <c r="A3853" s="199"/>
      <c r="B3853" s="199"/>
      <c r="C3853" s="199"/>
      <c r="D3853" s="199"/>
      <c r="E3853" s="199"/>
      <c r="F3853" s="199"/>
      <c r="G3853" s="199"/>
      <c r="H3853" s="200"/>
      <c r="I3853" s="201"/>
      <c r="J3853" s="200"/>
      <c r="K3853" s="201"/>
      <c r="L3853" s="200"/>
      <c r="M3853" s="200"/>
      <c r="N3853" s="200"/>
      <c r="O3853" s="156"/>
    </row>
    <row r="3854" spans="1:15" ht="16.8">
      <c r="A3854" s="199"/>
      <c r="B3854" s="199"/>
      <c r="C3854" s="199"/>
      <c r="D3854" s="199"/>
      <c r="E3854" s="199"/>
      <c r="F3854" s="199"/>
      <c r="G3854" s="199"/>
      <c r="H3854" s="200"/>
      <c r="I3854" s="201"/>
      <c r="J3854" s="200"/>
      <c r="K3854" s="201"/>
      <c r="L3854" s="200"/>
      <c r="M3854" s="200"/>
      <c r="N3854" s="200"/>
      <c r="O3854" s="156"/>
    </row>
    <row r="3855" spans="1:15" ht="16.8">
      <c r="A3855" s="199"/>
      <c r="B3855" s="199"/>
      <c r="C3855" s="199"/>
      <c r="D3855" s="199"/>
      <c r="E3855" s="199"/>
      <c r="F3855" s="199"/>
      <c r="G3855" s="199"/>
      <c r="H3855" s="200"/>
      <c r="I3855" s="201"/>
      <c r="J3855" s="200"/>
      <c r="K3855" s="201"/>
      <c r="L3855" s="200"/>
      <c r="M3855" s="200"/>
      <c r="N3855" s="200"/>
      <c r="O3855" s="156"/>
    </row>
    <row r="3856" spans="1:15" ht="16.8">
      <c r="A3856" s="199"/>
      <c r="B3856" s="199"/>
      <c r="C3856" s="199"/>
      <c r="D3856" s="199"/>
      <c r="E3856" s="199"/>
      <c r="F3856" s="199"/>
      <c r="G3856" s="199"/>
      <c r="H3856" s="200"/>
      <c r="I3856" s="201"/>
      <c r="J3856" s="200"/>
      <c r="K3856" s="201"/>
      <c r="L3856" s="200"/>
      <c r="M3856" s="200"/>
      <c r="N3856" s="200"/>
      <c r="O3856" s="156"/>
    </row>
    <row r="3857" spans="1:15" ht="16.8">
      <c r="A3857" s="199"/>
      <c r="B3857" s="199"/>
      <c r="C3857" s="199"/>
      <c r="D3857" s="199"/>
      <c r="E3857" s="199"/>
      <c r="F3857" s="199"/>
      <c r="G3857" s="199"/>
      <c r="H3857" s="200"/>
      <c r="I3857" s="201"/>
      <c r="J3857" s="200"/>
      <c r="K3857" s="201"/>
      <c r="L3857" s="200"/>
      <c r="M3857" s="200"/>
      <c r="N3857" s="200"/>
      <c r="O3857" s="156"/>
    </row>
    <row r="3858" spans="1:15" ht="16.8">
      <c r="A3858" s="199"/>
      <c r="B3858" s="199"/>
      <c r="C3858" s="199"/>
      <c r="D3858" s="199"/>
      <c r="E3858" s="199"/>
      <c r="F3858" s="199"/>
      <c r="G3858" s="199"/>
      <c r="H3858" s="200"/>
      <c r="I3858" s="201"/>
      <c r="J3858" s="200"/>
      <c r="K3858" s="201"/>
      <c r="L3858" s="200"/>
      <c r="M3858" s="200"/>
      <c r="N3858" s="200"/>
      <c r="O3858" s="156"/>
    </row>
    <row r="3859" spans="1:15" ht="16.8">
      <c r="A3859" s="199"/>
      <c r="B3859" s="199"/>
      <c r="C3859" s="199"/>
      <c r="D3859" s="199"/>
      <c r="E3859" s="199"/>
      <c r="F3859" s="199"/>
      <c r="G3859" s="199"/>
      <c r="H3859" s="200"/>
      <c r="I3859" s="201"/>
      <c r="J3859" s="200"/>
      <c r="K3859" s="201"/>
      <c r="L3859" s="200"/>
      <c r="M3859" s="200"/>
      <c r="N3859" s="200"/>
      <c r="O3859" s="156"/>
    </row>
    <row r="3860" spans="1:15" ht="16.8">
      <c r="A3860" s="199"/>
      <c r="B3860" s="199"/>
      <c r="C3860" s="199"/>
      <c r="D3860" s="199"/>
      <c r="E3860" s="199"/>
      <c r="F3860" s="199"/>
      <c r="G3860" s="199"/>
      <c r="H3860" s="200"/>
      <c r="I3860" s="201"/>
      <c r="J3860" s="200"/>
      <c r="K3860" s="201"/>
      <c r="L3860" s="200"/>
      <c r="M3860" s="200"/>
      <c r="N3860" s="200"/>
      <c r="O3860" s="156"/>
    </row>
    <row r="3861" spans="1:15" ht="16.8">
      <c r="A3861" s="199"/>
      <c r="B3861" s="199"/>
      <c r="C3861" s="199"/>
      <c r="D3861" s="199"/>
      <c r="E3861" s="199"/>
      <c r="F3861" s="199"/>
      <c r="G3861" s="199"/>
      <c r="H3861" s="200"/>
      <c r="I3861" s="201"/>
      <c r="J3861" s="200"/>
      <c r="K3861" s="201"/>
      <c r="L3861" s="200"/>
      <c r="M3861" s="200"/>
      <c r="N3861" s="200"/>
      <c r="O3861" s="156"/>
    </row>
    <row r="3862" spans="1:15" ht="16.8">
      <c r="A3862" s="199"/>
      <c r="B3862" s="199"/>
      <c r="C3862" s="199"/>
      <c r="D3862" s="199"/>
      <c r="E3862" s="199"/>
      <c r="F3862" s="199"/>
      <c r="G3862" s="199"/>
      <c r="H3862" s="200"/>
      <c r="I3862" s="201"/>
      <c r="J3862" s="200"/>
      <c r="K3862" s="201"/>
      <c r="L3862" s="200"/>
      <c r="M3862" s="200"/>
      <c r="N3862" s="200"/>
      <c r="O3862" s="156"/>
    </row>
    <row r="3863" spans="1:15" ht="16.8">
      <c r="A3863" s="199"/>
      <c r="B3863" s="199"/>
      <c r="C3863" s="199"/>
      <c r="D3863" s="199"/>
      <c r="E3863" s="199"/>
      <c r="F3863" s="199"/>
      <c r="G3863" s="199"/>
      <c r="H3863" s="200"/>
      <c r="I3863" s="201"/>
      <c r="J3863" s="200"/>
      <c r="K3863" s="201"/>
      <c r="L3863" s="200"/>
      <c r="M3863" s="200"/>
      <c r="N3863" s="200"/>
      <c r="O3863" s="156"/>
    </row>
    <row r="3864" spans="1:15" ht="16.8">
      <c r="A3864" s="199"/>
      <c r="B3864" s="199"/>
      <c r="C3864" s="199"/>
      <c r="D3864" s="199"/>
      <c r="E3864" s="199"/>
      <c r="F3864" s="199"/>
      <c r="G3864" s="199"/>
      <c r="H3864" s="200"/>
      <c r="I3864" s="201"/>
      <c r="J3864" s="200"/>
      <c r="K3864" s="201"/>
      <c r="L3864" s="200"/>
      <c r="M3864" s="200"/>
      <c r="N3864" s="200"/>
      <c r="O3864" s="156"/>
    </row>
    <row r="3865" spans="1:15" ht="16.8">
      <c r="A3865" s="199"/>
      <c r="B3865" s="199"/>
      <c r="C3865" s="199"/>
      <c r="D3865" s="199"/>
      <c r="E3865" s="199"/>
      <c r="F3865" s="199"/>
      <c r="G3865" s="199"/>
      <c r="H3865" s="200"/>
      <c r="I3865" s="201"/>
      <c r="J3865" s="200"/>
      <c r="K3865" s="201"/>
      <c r="L3865" s="200"/>
      <c r="M3865" s="200"/>
      <c r="N3865" s="200"/>
      <c r="O3865" s="156"/>
    </row>
    <row r="3866" spans="1:15" ht="16.8">
      <c r="A3866" s="199"/>
      <c r="B3866" s="199"/>
      <c r="C3866" s="199"/>
      <c r="D3866" s="199"/>
      <c r="E3866" s="199"/>
      <c r="F3866" s="199"/>
      <c r="G3866" s="199"/>
      <c r="H3866" s="200"/>
      <c r="I3866" s="201"/>
      <c r="J3866" s="200"/>
      <c r="K3866" s="201"/>
      <c r="L3866" s="200"/>
      <c r="M3866" s="200"/>
      <c r="N3866" s="200"/>
      <c r="O3866" s="156"/>
    </row>
    <row r="3867" spans="1:15" ht="16.8">
      <c r="A3867" s="199"/>
      <c r="B3867" s="199"/>
      <c r="C3867" s="199"/>
      <c r="D3867" s="199"/>
      <c r="E3867" s="199"/>
      <c r="F3867" s="199"/>
      <c r="G3867" s="199"/>
      <c r="H3867" s="200"/>
      <c r="I3867" s="201"/>
      <c r="J3867" s="200"/>
      <c r="K3867" s="201"/>
      <c r="L3867" s="200"/>
      <c r="M3867" s="200"/>
      <c r="N3867" s="200"/>
      <c r="O3867" s="156"/>
    </row>
    <row r="3868" spans="1:15" ht="16.8">
      <c r="A3868" s="199"/>
      <c r="B3868" s="199"/>
      <c r="C3868" s="199"/>
      <c r="D3868" s="199"/>
      <c r="E3868" s="199"/>
      <c r="F3868" s="199"/>
      <c r="G3868" s="199"/>
      <c r="H3868" s="200"/>
      <c r="I3868" s="201"/>
      <c r="J3868" s="200"/>
      <c r="K3868" s="201"/>
      <c r="L3868" s="200"/>
      <c r="M3868" s="200"/>
      <c r="N3868" s="200"/>
      <c r="O3868" s="156"/>
    </row>
    <row r="3869" spans="1:15" ht="16.8">
      <c r="A3869" s="199"/>
      <c r="B3869" s="199"/>
      <c r="C3869" s="199"/>
      <c r="D3869" s="199"/>
      <c r="E3869" s="199"/>
      <c r="F3869" s="199"/>
      <c r="G3869" s="199"/>
      <c r="H3869" s="200"/>
      <c r="I3869" s="201"/>
      <c r="J3869" s="200"/>
      <c r="K3869" s="201"/>
      <c r="L3869" s="200"/>
      <c r="M3869" s="200"/>
      <c r="N3869" s="200"/>
      <c r="O3869" s="156"/>
    </row>
    <row r="3870" spans="1:15" ht="16.8">
      <c r="A3870" s="199"/>
      <c r="B3870" s="199"/>
      <c r="C3870" s="199"/>
      <c r="D3870" s="199"/>
      <c r="E3870" s="199"/>
      <c r="F3870" s="199"/>
      <c r="G3870" s="199"/>
      <c r="H3870" s="200"/>
      <c r="I3870" s="201"/>
      <c r="J3870" s="200"/>
      <c r="K3870" s="201"/>
      <c r="L3870" s="200"/>
      <c r="M3870" s="200"/>
      <c r="N3870" s="200"/>
      <c r="O3870" s="156"/>
    </row>
    <row r="3871" spans="1:15" ht="16.8">
      <c r="A3871" s="199"/>
      <c r="B3871" s="199"/>
      <c r="C3871" s="199"/>
      <c r="D3871" s="199"/>
      <c r="E3871" s="199"/>
      <c r="F3871" s="199"/>
      <c r="G3871" s="199"/>
      <c r="H3871" s="200"/>
      <c r="I3871" s="201"/>
      <c r="J3871" s="200"/>
      <c r="K3871" s="201"/>
      <c r="L3871" s="200"/>
      <c r="M3871" s="200"/>
      <c r="N3871" s="200"/>
      <c r="O3871" s="156"/>
    </row>
    <row r="3872" spans="1:15" ht="16.8">
      <c r="A3872" s="199"/>
      <c r="B3872" s="199"/>
      <c r="C3872" s="199"/>
      <c r="D3872" s="199"/>
      <c r="E3872" s="199"/>
      <c r="F3872" s="199"/>
      <c r="G3872" s="199"/>
      <c r="H3872" s="200"/>
      <c r="I3872" s="201"/>
      <c r="J3872" s="200"/>
      <c r="K3872" s="201"/>
      <c r="L3872" s="200"/>
      <c r="M3872" s="200"/>
      <c r="N3872" s="200"/>
      <c r="O3872" s="156"/>
    </row>
    <row r="3873" spans="1:15" ht="16.8">
      <c r="A3873" s="199"/>
      <c r="B3873" s="199"/>
      <c r="C3873" s="199"/>
      <c r="D3873" s="199"/>
      <c r="E3873" s="199"/>
      <c r="F3873" s="199"/>
      <c r="G3873" s="199"/>
      <c r="H3873" s="200"/>
      <c r="I3873" s="201"/>
      <c r="J3873" s="200"/>
      <c r="K3873" s="201"/>
      <c r="L3873" s="200"/>
      <c r="M3873" s="200"/>
      <c r="N3873" s="200"/>
      <c r="O3873" s="156"/>
    </row>
    <row r="3874" spans="1:15" ht="16.8">
      <c r="A3874" s="199"/>
      <c r="B3874" s="199"/>
      <c r="C3874" s="199"/>
      <c r="D3874" s="199"/>
      <c r="E3874" s="199"/>
      <c r="F3874" s="199"/>
      <c r="G3874" s="199"/>
      <c r="H3874" s="200"/>
      <c r="I3874" s="201"/>
      <c r="J3874" s="200"/>
      <c r="K3874" s="201"/>
      <c r="L3874" s="200"/>
      <c r="M3874" s="200"/>
      <c r="N3874" s="200"/>
      <c r="O3874" s="156"/>
    </row>
    <row r="3875" spans="1:15" ht="16.8">
      <c r="A3875" s="199"/>
      <c r="B3875" s="199"/>
      <c r="C3875" s="199"/>
      <c r="D3875" s="199"/>
      <c r="E3875" s="199"/>
      <c r="F3875" s="199"/>
      <c r="G3875" s="199"/>
      <c r="H3875" s="200"/>
      <c r="I3875" s="201"/>
      <c r="J3875" s="200"/>
      <c r="K3875" s="201"/>
      <c r="L3875" s="200"/>
      <c r="M3875" s="200"/>
      <c r="N3875" s="200"/>
      <c r="O3875" s="156"/>
    </row>
    <row r="3876" spans="1:15" ht="16.8">
      <c r="A3876" s="199"/>
      <c r="B3876" s="199"/>
      <c r="C3876" s="199"/>
      <c r="D3876" s="199"/>
      <c r="E3876" s="199"/>
      <c r="F3876" s="199"/>
      <c r="G3876" s="199"/>
      <c r="H3876" s="200"/>
      <c r="I3876" s="201"/>
      <c r="J3876" s="200"/>
      <c r="K3876" s="201"/>
      <c r="L3876" s="200"/>
      <c r="M3876" s="200"/>
      <c r="N3876" s="200"/>
      <c r="O3876" s="156"/>
    </row>
    <row r="3877" spans="1:15" ht="16.8">
      <c r="A3877" s="199"/>
      <c r="B3877" s="199"/>
      <c r="C3877" s="199"/>
      <c r="D3877" s="199"/>
      <c r="E3877" s="199"/>
      <c r="F3877" s="199"/>
      <c r="G3877" s="199"/>
      <c r="H3877" s="200"/>
      <c r="I3877" s="201"/>
      <c r="J3877" s="200"/>
      <c r="K3877" s="201"/>
      <c r="L3877" s="200"/>
      <c r="M3877" s="200"/>
      <c r="N3877" s="200"/>
      <c r="O3877" s="156"/>
    </row>
    <row r="3878" spans="1:15" ht="16.8">
      <c r="A3878" s="199"/>
      <c r="B3878" s="199"/>
      <c r="C3878" s="199"/>
      <c r="D3878" s="199"/>
      <c r="E3878" s="199"/>
      <c r="F3878" s="199"/>
      <c r="G3878" s="199"/>
      <c r="H3878" s="200"/>
      <c r="I3878" s="201"/>
      <c r="J3878" s="200"/>
      <c r="K3878" s="201"/>
      <c r="L3878" s="200"/>
      <c r="M3878" s="200"/>
      <c r="N3878" s="200"/>
      <c r="O3878" s="156"/>
    </row>
    <row r="3879" spans="1:15" ht="16.8">
      <c r="A3879" s="199"/>
      <c r="B3879" s="199"/>
      <c r="C3879" s="199"/>
      <c r="D3879" s="199"/>
      <c r="E3879" s="199"/>
      <c r="F3879" s="199"/>
      <c r="G3879" s="199"/>
      <c r="H3879" s="200"/>
      <c r="I3879" s="201"/>
      <c r="J3879" s="200"/>
      <c r="K3879" s="201"/>
      <c r="L3879" s="200"/>
      <c r="M3879" s="200"/>
      <c r="N3879" s="200"/>
      <c r="O3879" s="156"/>
    </row>
    <row r="3880" spans="1:15" ht="16.8">
      <c r="A3880" s="199"/>
      <c r="B3880" s="199"/>
      <c r="C3880" s="199"/>
      <c r="D3880" s="199"/>
      <c r="E3880" s="199"/>
      <c r="F3880" s="199"/>
      <c r="G3880" s="199"/>
      <c r="H3880" s="200"/>
      <c r="I3880" s="201"/>
      <c r="J3880" s="200"/>
      <c r="K3880" s="201"/>
      <c r="L3880" s="200"/>
      <c r="M3880" s="200"/>
      <c r="N3880" s="200"/>
      <c r="O3880" s="156"/>
    </row>
    <row r="3881" spans="1:15" ht="16.8">
      <c r="A3881" s="199"/>
      <c r="B3881" s="199"/>
      <c r="C3881" s="199"/>
      <c r="D3881" s="199"/>
      <c r="E3881" s="199"/>
      <c r="F3881" s="199"/>
      <c r="G3881" s="199"/>
      <c r="H3881" s="200"/>
      <c r="I3881" s="201"/>
      <c r="J3881" s="200"/>
      <c r="K3881" s="201"/>
      <c r="L3881" s="200"/>
      <c r="M3881" s="200"/>
      <c r="N3881" s="200"/>
      <c r="O3881" s="156"/>
    </row>
    <row r="3882" spans="1:15" ht="16.8">
      <c r="A3882" s="199"/>
      <c r="B3882" s="199"/>
      <c r="C3882" s="199"/>
      <c r="D3882" s="199"/>
      <c r="E3882" s="199"/>
      <c r="F3882" s="199"/>
      <c r="G3882" s="199"/>
      <c r="H3882" s="200"/>
      <c r="I3882" s="201"/>
      <c r="J3882" s="200"/>
      <c r="K3882" s="201"/>
      <c r="L3882" s="200"/>
      <c r="M3882" s="200"/>
      <c r="N3882" s="200"/>
      <c r="O3882" s="156"/>
    </row>
    <row r="3883" spans="1:15" ht="16.8">
      <c r="A3883" s="199"/>
      <c r="B3883" s="199"/>
      <c r="C3883" s="199"/>
      <c r="D3883" s="199"/>
      <c r="E3883" s="199"/>
      <c r="F3883" s="199"/>
      <c r="G3883" s="199"/>
      <c r="H3883" s="200"/>
      <c r="I3883" s="201"/>
      <c r="J3883" s="200"/>
      <c r="K3883" s="201"/>
      <c r="L3883" s="200"/>
      <c r="M3883" s="200"/>
      <c r="N3883" s="200"/>
      <c r="O3883" s="156"/>
    </row>
    <row r="3884" spans="1:15" ht="16.8">
      <c r="A3884" s="199"/>
      <c r="B3884" s="199"/>
      <c r="C3884" s="199"/>
      <c r="D3884" s="199"/>
      <c r="E3884" s="199"/>
      <c r="F3884" s="199"/>
      <c r="G3884" s="199"/>
      <c r="H3884" s="200"/>
      <c r="I3884" s="201"/>
      <c r="J3884" s="200"/>
      <c r="K3884" s="201"/>
      <c r="L3884" s="200"/>
      <c r="M3884" s="200"/>
      <c r="N3884" s="200"/>
      <c r="O3884" s="156"/>
    </row>
    <row r="3885" spans="1:15" ht="16.8">
      <c r="A3885" s="199"/>
      <c r="B3885" s="199"/>
      <c r="C3885" s="199"/>
      <c r="D3885" s="199"/>
      <c r="E3885" s="199"/>
      <c r="F3885" s="199"/>
      <c r="G3885" s="199"/>
      <c r="H3885" s="200"/>
      <c r="I3885" s="201"/>
      <c r="J3885" s="200"/>
      <c r="K3885" s="201"/>
      <c r="L3885" s="200"/>
      <c r="M3885" s="200"/>
      <c r="N3885" s="200"/>
      <c r="O3885" s="156"/>
    </row>
    <row r="3886" spans="1:15" ht="16.8">
      <c r="A3886" s="199"/>
      <c r="B3886" s="199"/>
      <c r="C3886" s="199"/>
      <c r="D3886" s="199"/>
      <c r="E3886" s="199"/>
      <c r="F3886" s="199"/>
      <c r="G3886" s="199"/>
      <c r="H3886" s="200"/>
      <c r="I3886" s="201"/>
      <c r="J3886" s="200"/>
      <c r="K3886" s="201"/>
      <c r="L3886" s="200"/>
      <c r="M3886" s="200"/>
      <c r="N3886" s="200"/>
      <c r="O3886" s="156"/>
    </row>
    <row r="3887" spans="1:15" ht="16.8">
      <c r="A3887" s="199"/>
      <c r="B3887" s="199"/>
      <c r="C3887" s="199"/>
      <c r="D3887" s="199"/>
      <c r="E3887" s="199"/>
      <c r="F3887" s="199"/>
      <c r="G3887" s="199"/>
      <c r="H3887" s="200"/>
      <c r="I3887" s="201"/>
      <c r="J3887" s="200"/>
      <c r="K3887" s="201"/>
      <c r="L3887" s="200"/>
      <c r="M3887" s="200"/>
      <c r="N3887" s="200"/>
      <c r="O3887" s="156"/>
    </row>
    <row r="3888" spans="1:15" ht="16.8">
      <c r="A3888" s="199"/>
      <c r="B3888" s="199"/>
      <c r="C3888" s="199"/>
      <c r="D3888" s="199"/>
      <c r="E3888" s="199"/>
      <c r="F3888" s="199"/>
      <c r="G3888" s="199"/>
      <c r="H3888" s="200"/>
      <c r="I3888" s="201"/>
      <c r="J3888" s="200"/>
      <c r="K3888" s="201"/>
      <c r="L3888" s="200"/>
      <c r="M3888" s="200"/>
      <c r="N3888" s="200"/>
      <c r="O3888" s="156"/>
    </row>
    <row r="3889" spans="1:15" ht="16.8">
      <c r="A3889" s="199"/>
      <c r="B3889" s="199"/>
      <c r="C3889" s="199"/>
      <c r="D3889" s="199"/>
      <c r="E3889" s="199"/>
      <c r="F3889" s="199"/>
      <c r="G3889" s="199"/>
      <c r="H3889" s="200"/>
      <c r="I3889" s="201"/>
      <c r="J3889" s="200"/>
      <c r="K3889" s="201"/>
      <c r="L3889" s="200"/>
      <c r="M3889" s="200"/>
      <c r="N3889" s="200"/>
      <c r="O3889" s="156"/>
    </row>
    <row r="3890" spans="1:15" ht="16.8">
      <c r="A3890" s="199"/>
      <c r="B3890" s="199"/>
      <c r="C3890" s="199"/>
      <c r="D3890" s="199"/>
      <c r="E3890" s="199"/>
      <c r="F3890" s="199"/>
      <c r="G3890" s="199"/>
      <c r="H3890" s="200"/>
      <c r="I3890" s="201"/>
      <c r="J3890" s="200"/>
      <c r="K3890" s="201"/>
      <c r="L3890" s="200"/>
      <c r="M3890" s="200"/>
      <c r="N3890" s="200"/>
      <c r="O3890" s="156"/>
    </row>
    <row r="3891" spans="1:15" ht="16.8">
      <c r="A3891" s="199"/>
      <c r="B3891" s="199"/>
      <c r="C3891" s="199"/>
      <c r="D3891" s="199"/>
      <c r="E3891" s="199"/>
      <c r="F3891" s="199"/>
      <c r="G3891" s="199"/>
      <c r="H3891" s="200"/>
      <c r="I3891" s="201"/>
      <c r="J3891" s="200"/>
      <c r="K3891" s="201"/>
      <c r="L3891" s="200"/>
      <c r="M3891" s="200"/>
      <c r="N3891" s="200"/>
      <c r="O3891" s="156"/>
    </row>
    <row r="3892" spans="1:15" ht="16.8">
      <c r="A3892" s="199"/>
      <c r="B3892" s="199"/>
      <c r="C3892" s="199"/>
      <c r="D3892" s="199"/>
      <c r="E3892" s="199"/>
      <c r="F3892" s="199"/>
      <c r="G3892" s="199"/>
      <c r="H3892" s="200"/>
      <c r="I3892" s="201"/>
      <c r="J3892" s="200"/>
      <c r="K3892" s="201"/>
      <c r="L3892" s="200"/>
      <c r="M3892" s="200"/>
      <c r="N3892" s="200"/>
      <c r="O3892" s="156"/>
    </row>
    <row r="3893" spans="1:15" ht="16.8">
      <c r="A3893" s="199"/>
      <c r="B3893" s="199"/>
      <c r="C3893" s="199"/>
      <c r="D3893" s="199"/>
      <c r="E3893" s="199"/>
      <c r="F3893" s="199"/>
      <c r="G3893" s="199"/>
      <c r="H3893" s="200"/>
      <c r="I3893" s="201"/>
      <c r="J3893" s="200"/>
      <c r="K3893" s="201"/>
      <c r="L3893" s="200"/>
      <c r="M3893" s="200"/>
      <c r="N3893" s="200"/>
      <c r="O3893" s="156"/>
    </row>
    <row r="3894" spans="1:15" ht="16.8">
      <c r="A3894" s="199"/>
      <c r="B3894" s="199"/>
      <c r="C3894" s="199"/>
      <c r="D3894" s="199"/>
      <c r="E3894" s="199"/>
      <c r="F3894" s="199"/>
      <c r="G3894" s="199"/>
      <c r="H3894" s="200"/>
      <c r="I3894" s="201"/>
      <c r="J3894" s="200"/>
      <c r="K3894" s="201"/>
      <c r="L3894" s="200"/>
      <c r="M3894" s="200"/>
      <c r="N3894" s="200"/>
      <c r="O3894" s="156"/>
    </row>
    <row r="3895" spans="1:15" ht="16.8">
      <c r="A3895" s="199"/>
      <c r="B3895" s="199"/>
      <c r="C3895" s="199"/>
      <c r="D3895" s="199"/>
      <c r="E3895" s="199"/>
      <c r="F3895" s="199"/>
      <c r="G3895" s="199"/>
      <c r="H3895" s="200"/>
      <c r="I3895" s="201"/>
      <c r="J3895" s="200"/>
      <c r="K3895" s="201"/>
      <c r="L3895" s="200"/>
      <c r="M3895" s="200"/>
      <c r="N3895" s="200"/>
      <c r="O3895" s="156"/>
    </row>
    <row r="3896" spans="1:15" ht="16.8">
      <c r="A3896" s="199"/>
      <c r="B3896" s="199"/>
      <c r="C3896" s="199"/>
      <c r="D3896" s="199"/>
      <c r="E3896" s="199"/>
      <c r="F3896" s="199"/>
      <c r="G3896" s="199"/>
      <c r="H3896" s="200"/>
      <c r="I3896" s="201"/>
      <c r="J3896" s="200"/>
      <c r="K3896" s="201"/>
      <c r="L3896" s="200"/>
      <c r="M3896" s="200"/>
      <c r="N3896" s="200"/>
      <c r="O3896" s="156"/>
    </row>
    <row r="3897" spans="1:15" ht="16.8">
      <c r="A3897" s="199"/>
      <c r="B3897" s="199"/>
      <c r="C3897" s="199"/>
      <c r="D3897" s="199"/>
      <c r="E3897" s="199"/>
      <c r="F3897" s="199"/>
      <c r="G3897" s="199"/>
      <c r="H3897" s="200"/>
      <c r="I3897" s="201"/>
      <c r="J3897" s="200"/>
      <c r="K3897" s="201"/>
      <c r="L3897" s="200"/>
      <c r="M3897" s="200"/>
      <c r="N3897" s="200"/>
      <c r="O3897" s="156"/>
    </row>
    <row r="3898" spans="1:15" ht="16.8">
      <c r="A3898" s="199"/>
      <c r="B3898" s="199"/>
      <c r="C3898" s="199"/>
      <c r="D3898" s="199"/>
      <c r="E3898" s="199"/>
      <c r="F3898" s="199"/>
      <c r="G3898" s="199"/>
      <c r="H3898" s="200"/>
      <c r="I3898" s="201"/>
      <c r="J3898" s="200"/>
      <c r="K3898" s="201"/>
      <c r="L3898" s="200"/>
      <c r="M3898" s="200"/>
      <c r="N3898" s="200"/>
      <c r="O3898" s="156"/>
    </row>
    <row r="3899" spans="1:15" ht="16.8">
      <c r="A3899" s="199"/>
      <c r="B3899" s="199"/>
      <c r="C3899" s="199"/>
      <c r="D3899" s="199"/>
      <c r="E3899" s="199"/>
      <c r="F3899" s="199"/>
      <c r="G3899" s="199"/>
      <c r="H3899" s="200"/>
      <c r="I3899" s="201"/>
      <c r="J3899" s="200"/>
      <c r="K3899" s="201"/>
      <c r="L3899" s="200"/>
      <c r="M3899" s="200"/>
      <c r="N3899" s="200"/>
      <c r="O3899" s="156"/>
    </row>
    <row r="3900" spans="1:15" ht="16.8">
      <c r="A3900" s="199"/>
      <c r="B3900" s="199"/>
      <c r="C3900" s="199"/>
      <c r="D3900" s="199"/>
      <c r="E3900" s="199"/>
      <c r="F3900" s="199"/>
      <c r="G3900" s="199"/>
      <c r="H3900" s="200"/>
      <c r="I3900" s="201"/>
      <c r="J3900" s="200"/>
      <c r="K3900" s="201"/>
      <c r="L3900" s="200"/>
      <c r="M3900" s="200"/>
      <c r="N3900" s="200"/>
      <c r="O3900" s="156"/>
    </row>
    <row r="3901" spans="1:15" ht="16.8">
      <c r="A3901" s="199"/>
      <c r="B3901" s="199"/>
      <c r="C3901" s="199"/>
      <c r="D3901" s="199"/>
      <c r="E3901" s="199"/>
      <c r="F3901" s="199"/>
      <c r="G3901" s="199"/>
      <c r="H3901" s="200"/>
      <c r="I3901" s="201"/>
      <c r="J3901" s="200"/>
      <c r="K3901" s="201"/>
      <c r="L3901" s="200"/>
      <c r="M3901" s="200"/>
      <c r="N3901" s="200"/>
      <c r="O3901" s="156"/>
    </row>
    <row r="3902" spans="1:15" ht="16.8">
      <c r="A3902" s="199"/>
      <c r="B3902" s="199"/>
      <c r="C3902" s="199"/>
      <c r="D3902" s="199"/>
      <c r="E3902" s="199"/>
      <c r="F3902" s="199"/>
      <c r="G3902" s="199"/>
      <c r="H3902" s="200"/>
      <c r="I3902" s="201"/>
      <c r="J3902" s="200"/>
      <c r="K3902" s="201"/>
      <c r="L3902" s="200"/>
      <c r="M3902" s="200"/>
      <c r="N3902" s="200"/>
      <c r="O3902" s="156"/>
    </row>
    <row r="3903" spans="1:15" ht="16.8">
      <c r="A3903" s="199"/>
      <c r="B3903" s="199"/>
      <c r="C3903" s="199"/>
      <c r="D3903" s="199"/>
      <c r="E3903" s="199"/>
      <c r="F3903" s="199"/>
      <c r="G3903" s="199"/>
      <c r="H3903" s="200"/>
      <c r="I3903" s="201"/>
      <c r="J3903" s="200"/>
      <c r="K3903" s="201"/>
      <c r="L3903" s="200"/>
      <c r="M3903" s="200"/>
      <c r="N3903" s="200"/>
      <c r="O3903" s="156"/>
    </row>
    <row r="3904" spans="1:15" ht="16.8">
      <c r="A3904" s="199"/>
      <c r="B3904" s="199"/>
      <c r="C3904" s="199"/>
      <c r="D3904" s="199"/>
      <c r="E3904" s="199"/>
      <c r="F3904" s="199"/>
      <c r="G3904" s="199"/>
      <c r="H3904" s="200"/>
      <c r="I3904" s="201"/>
      <c r="J3904" s="200"/>
      <c r="K3904" s="201"/>
      <c r="L3904" s="200"/>
      <c r="M3904" s="200"/>
      <c r="N3904" s="200"/>
      <c r="O3904" s="156"/>
    </row>
    <row r="3905" spans="1:15" ht="16.8">
      <c r="A3905" s="199"/>
      <c r="B3905" s="199"/>
      <c r="C3905" s="199"/>
      <c r="D3905" s="199"/>
      <c r="E3905" s="199"/>
      <c r="F3905" s="199"/>
      <c r="G3905" s="199"/>
      <c r="H3905" s="200"/>
      <c r="I3905" s="201"/>
      <c r="J3905" s="200"/>
      <c r="K3905" s="201"/>
      <c r="L3905" s="200"/>
      <c r="M3905" s="200"/>
      <c r="N3905" s="200"/>
      <c r="O3905" s="156"/>
    </row>
    <row r="3906" spans="1:15" ht="16.8">
      <c r="A3906" s="199"/>
      <c r="B3906" s="199"/>
      <c r="C3906" s="199"/>
      <c r="D3906" s="199"/>
      <c r="E3906" s="199"/>
      <c r="F3906" s="199"/>
      <c r="G3906" s="199"/>
      <c r="H3906" s="200"/>
      <c r="I3906" s="201"/>
      <c r="J3906" s="200"/>
      <c r="K3906" s="201"/>
      <c r="L3906" s="200"/>
      <c r="M3906" s="200"/>
      <c r="N3906" s="200"/>
      <c r="O3906" s="156"/>
    </row>
    <row r="3907" spans="1:15" ht="16.8">
      <c r="A3907" s="199"/>
      <c r="B3907" s="199"/>
      <c r="C3907" s="199"/>
      <c r="D3907" s="199"/>
      <c r="E3907" s="199"/>
      <c r="F3907" s="199"/>
      <c r="G3907" s="199"/>
      <c r="H3907" s="200"/>
      <c r="I3907" s="201"/>
      <c r="J3907" s="200"/>
      <c r="K3907" s="201"/>
      <c r="L3907" s="200"/>
      <c r="M3907" s="200"/>
      <c r="N3907" s="200"/>
      <c r="O3907" s="156"/>
    </row>
    <row r="3908" spans="1:15" ht="16.8">
      <c r="A3908" s="199"/>
      <c r="B3908" s="199"/>
      <c r="C3908" s="199"/>
      <c r="D3908" s="199"/>
      <c r="E3908" s="199"/>
      <c r="F3908" s="199"/>
      <c r="G3908" s="199"/>
      <c r="H3908" s="200"/>
      <c r="I3908" s="201"/>
      <c r="J3908" s="200"/>
      <c r="K3908" s="201"/>
      <c r="L3908" s="200"/>
      <c r="M3908" s="200"/>
      <c r="N3908" s="200"/>
      <c r="O3908" s="156"/>
    </row>
    <row r="3909" spans="1:15" ht="16.8">
      <c r="A3909" s="199"/>
      <c r="B3909" s="199"/>
      <c r="C3909" s="199"/>
      <c r="D3909" s="199"/>
      <c r="E3909" s="199"/>
      <c r="F3909" s="199"/>
      <c r="G3909" s="199"/>
      <c r="H3909" s="200"/>
      <c r="I3909" s="201"/>
      <c r="J3909" s="200"/>
      <c r="K3909" s="201"/>
      <c r="L3909" s="200"/>
      <c r="M3909" s="200"/>
      <c r="N3909" s="200"/>
      <c r="O3909" s="156"/>
    </row>
    <row r="3910" spans="1:15" ht="16.8">
      <c r="A3910" s="199"/>
      <c r="B3910" s="199"/>
      <c r="C3910" s="199"/>
      <c r="D3910" s="199"/>
      <c r="E3910" s="199"/>
      <c r="F3910" s="199"/>
      <c r="G3910" s="199"/>
      <c r="H3910" s="200"/>
      <c r="I3910" s="201"/>
      <c r="J3910" s="200"/>
      <c r="K3910" s="201"/>
      <c r="L3910" s="200"/>
      <c r="M3910" s="200"/>
      <c r="N3910" s="200"/>
      <c r="O3910" s="156"/>
    </row>
    <row r="3911" spans="1:15" ht="16.8">
      <c r="A3911" s="199"/>
      <c r="B3911" s="199"/>
      <c r="C3911" s="199"/>
      <c r="D3911" s="199"/>
      <c r="E3911" s="199"/>
      <c r="F3911" s="199"/>
      <c r="G3911" s="199"/>
      <c r="H3911" s="200"/>
      <c r="I3911" s="201"/>
      <c r="J3911" s="200"/>
      <c r="K3911" s="201"/>
      <c r="L3911" s="200"/>
      <c r="M3911" s="200"/>
      <c r="N3911" s="200"/>
      <c r="O3911" s="156"/>
    </row>
    <row r="3912" spans="1:15" ht="16.8">
      <c r="A3912" s="199"/>
      <c r="B3912" s="199"/>
      <c r="C3912" s="199"/>
      <c r="D3912" s="199"/>
      <c r="E3912" s="199"/>
      <c r="F3912" s="199"/>
      <c r="G3912" s="199"/>
      <c r="H3912" s="200"/>
      <c r="I3912" s="201"/>
      <c r="J3912" s="200"/>
      <c r="K3912" s="201"/>
      <c r="L3912" s="200"/>
      <c r="M3912" s="200"/>
      <c r="N3912" s="200"/>
      <c r="O3912" s="156"/>
    </row>
    <row r="3913" spans="1:15" ht="16.8">
      <c r="A3913" s="199"/>
      <c r="B3913" s="199"/>
      <c r="C3913" s="199"/>
      <c r="D3913" s="199"/>
      <c r="E3913" s="199"/>
      <c r="F3913" s="199"/>
      <c r="G3913" s="199"/>
      <c r="H3913" s="200"/>
      <c r="I3913" s="201"/>
      <c r="J3913" s="200"/>
      <c r="K3913" s="201"/>
      <c r="L3913" s="200"/>
      <c r="M3913" s="200"/>
      <c r="N3913" s="200"/>
      <c r="O3913" s="156"/>
    </row>
    <row r="3914" spans="1:15" ht="16.8">
      <c r="A3914" s="199"/>
      <c r="B3914" s="199"/>
      <c r="C3914" s="199"/>
      <c r="D3914" s="199"/>
      <c r="E3914" s="199"/>
      <c r="F3914" s="199"/>
      <c r="G3914" s="199"/>
      <c r="H3914" s="200"/>
      <c r="I3914" s="201"/>
      <c r="J3914" s="200"/>
      <c r="K3914" s="201"/>
      <c r="L3914" s="200"/>
      <c r="M3914" s="200"/>
      <c r="N3914" s="200"/>
      <c r="O3914" s="156"/>
    </row>
    <row r="3915" spans="1:15" ht="16.8">
      <c r="A3915" s="199"/>
      <c r="B3915" s="199"/>
      <c r="C3915" s="199"/>
      <c r="D3915" s="199"/>
      <c r="E3915" s="199"/>
      <c r="F3915" s="199"/>
      <c r="G3915" s="199"/>
      <c r="H3915" s="200"/>
      <c r="I3915" s="201"/>
      <c r="J3915" s="200"/>
      <c r="K3915" s="201"/>
      <c r="L3915" s="200"/>
      <c r="M3915" s="200"/>
      <c r="N3915" s="200"/>
      <c r="O3915" s="156"/>
    </row>
    <row r="3916" spans="1:15" ht="16.8">
      <c r="A3916" s="199"/>
      <c r="B3916" s="199"/>
      <c r="C3916" s="199"/>
      <c r="D3916" s="199"/>
      <c r="E3916" s="199"/>
      <c r="F3916" s="199"/>
      <c r="G3916" s="199"/>
      <c r="H3916" s="200"/>
      <c r="I3916" s="201"/>
      <c r="J3916" s="200"/>
      <c r="K3916" s="201"/>
      <c r="L3916" s="200"/>
      <c r="M3916" s="200"/>
      <c r="N3916" s="200"/>
      <c r="O3916" s="156"/>
    </row>
    <row r="3917" spans="1:15" ht="16.8">
      <c r="A3917" s="199"/>
      <c r="B3917" s="199"/>
      <c r="C3917" s="199"/>
      <c r="D3917" s="199"/>
      <c r="E3917" s="199"/>
      <c r="F3917" s="199"/>
      <c r="G3917" s="199"/>
      <c r="H3917" s="200"/>
      <c r="I3917" s="201"/>
      <c r="J3917" s="200"/>
      <c r="K3917" s="201"/>
      <c r="L3917" s="200"/>
      <c r="M3917" s="200"/>
      <c r="N3917" s="200"/>
      <c r="O3917" s="156"/>
    </row>
    <row r="3918" spans="1:15" ht="16.8">
      <c r="A3918" s="199"/>
      <c r="B3918" s="199"/>
      <c r="C3918" s="199"/>
      <c r="D3918" s="199"/>
      <c r="E3918" s="199"/>
      <c r="F3918" s="199"/>
      <c r="G3918" s="199"/>
      <c r="H3918" s="200"/>
      <c r="I3918" s="201"/>
      <c r="J3918" s="200"/>
      <c r="K3918" s="201"/>
      <c r="L3918" s="200"/>
      <c r="M3918" s="200"/>
      <c r="N3918" s="200"/>
      <c r="O3918" s="156"/>
    </row>
    <row r="3919" spans="1:15" ht="16.8">
      <c r="A3919" s="199"/>
      <c r="B3919" s="199"/>
      <c r="C3919" s="199"/>
      <c r="D3919" s="199"/>
      <c r="E3919" s="199"/>
      <c r="F3919" s="199"/>
      <c r="G3919" s="199"/>
      <c r="H3919" s="200"/>
      <c r="I3919" s="201"/>
      <c r="J3919" s="200"/>
      <c r="K3919" s="201"/>
      <c r="L3919" s="200"/>
      <c r="M3919" s="200"/>
      <c r="N3919" s="200"/>
      <c r="O3919" s="156"/>
    </row>
    <row r="3920" spans="1:15" ht="16.8">
      <c r="A3920" s="199"/>
      <c r="B3920" s="199"/>
      <c r="C3920" s="199"/>
      <c r="D3920" s="199"/>
      <c r="E3920" s="199"/>
      <c r="F3920" s="199"/>
      <c r="G3920" s="199"/>
      <c r="H3920" s="200"/>
      <c r="I3920" s="201"/>
      <c r="J3920" s="200"/>
      <c r="K3920" s="201"/>
      <c r="L3920" s="200"/>
      <c r="M3920" s="200"/>
      <c r="N3920" s="200"/>
      <c r="O3920" s="156"/>
    </row>
    <row r="3921" spans="1:15" ht="16.8">
      <c r="A3921" s="199"/>
      <c r="B3921" s="199"/>
      <c r="C3921" s="199"/>
      <c r="D3921" s="199"/>
      <c r="E3921" s="199"/>
      <c r="F3921" s="199"/>
      <c r="G3921" s="199"/>
      <c r="H3921" s="200"/>
      <c r="I3921" s="201"/>
      <c r="J3921" s="200"/>
      <c r="K3921" s="201"/>
      <c r="L3921" s="200"/>
      <c r="M3921" s="200"/>
      <c r="N3921" s="200"/>
      <c r="O3921" s="156"/>
    </row>
    <row r="3922" spans="1:15" ht="16.8">
      <c r="A3922" s="199"/>
      <c r="B3922" s="199"/>
      <c r="C3922" s="199"/>
      <c r="D3922" s="199"/>
      <c r="E3922" s="199"/>
      <c r="F3922" s="199"/>
      <c r="G3922" s="199"/>
      <c r="H3922" s="200"/>
      <c r="I3922" s="201"/>
      <c r="J3922" s="200"/>
      <c r="K3922" s="201"/>
      <c r="L3922" s="200"/>
      <c r="M3922" s="200"/>
      <c r="N3922" s="200"/>
      <c r="O3922" s="156"/>
    </row>
    <row r="3923" spans="1:15" ht="16.8">
      <c r="A3923" s="199"/>
      <c r="B3923" s="199"/>
      <c r="C3923" s="199"/>
      <c r="D3923" s="199"/>
      <c r="E3923" s="199"/>
      <c r="F3923" s="199"/>
      <c r="G3923" s="199"/>
      <c r="H3923" s="200"/>
      <c r="I3923" s="201"/>
      <c r="J3923" s="200"/>
      <c r="K3923" s="201"/>
      <c r="L3923" s="200"/>
      <c r="M3923" s="200"/>
      <c r="N3923" s="200"/>
      <c r="O3923" s="156"/>
    </row>
    <row r="3924" spans="1:15" ht="16.8">
      <c r="A3924" s="199"/>
      <c r="B3924" s="199"/>
      <c r="C3924" s="199"/>
      <c r="D3924" s="199"/>
      <c r="E3924" s="199"/>
      <c r="F3924" s="199"/>
      <c r="G3924" s="199"/>
      <c r="H3924" s="200"/>
      <c r="I3924" s="201"/>
      <c r="J3924" s="200"/>
      <c r="K3924" s="201"/>
      <c r="L3924" s="200"/>
      <c r="M3924" s="200"/>
      <c r="N3924" s="200"/>
      <c r="O3924" s="156"/>
    </row>
    <row r="3925" spans="1:15" ht="16.8">
      <c r="A3925" s="199"/>
      <c r="B3925" s="199"/>
      <c r="C3925" s="199"/>
      <c r="D3925" s="199"/>
      <c r="E3925" s="199"/>
      <c r="F3925" s="199"/>
      <c r="G3925" s="199"/>
      <c r="H3925" s="200"/>
      <c r="I3925" s="201"/>
      <c r="J3925" s="200"/>
      <c r="K3925" s="201"/>
      <c r="L3925" s="200"/>
      <c r="M3925" s="200"/>
      <c r="N3925" s="200"/>
      <c r="O3925" s="156"/>
    </row>
    <row r="3926" spans="1:15" ht="16.8">
      <c r="A3926" s="199"/>
      <c r="B3926" s="199"/>
      <c r="C3926" s="199"/>
      <c r="D3926" s="199"/>
      <c r="E3926" s="199"/>
      <c r="F3926" s="199"/>
      <c r="G3926" s="199"/>
      <c r="H3926" s="200"/>
      <c r="I3926" s="201"/>
      <c r="J3926" s="200"/>
      <c r="K3926" s="201"/>
      <c r="L3926" s="200"/>
      <c r="M3926" s="200"/>
      <c r="N3926" s="200"/>
      <c r="O3926" s="156"/>
    </row>
    <row r="3927" spans="1:15" ht="16.8">
      <c r="A3927" s="199"/>
      <c r="B3927" s="199"/>
      <c r="C3927" s="199"/>
      <c r="D3927" s="199"/>
      <c r="E3927" s="199"/>
      <c r="F3927" s="199"/>
      <c r="G3927" s="199"/>
      <c r="H3927" s="200"/>
      <c r="I3927" s="201"/>
      <c r="J3927" s="200"/>
      <c r="K3927" s="201"/>
      <c r="L3927" s="200"/>
      <c r="M3927" s="200"/>
      <c r="N3927" s="200"/>
      <c r="O3927" s="156"/>
    </row>
    <row r="3928" spans="1:15" ht="16.8">
      <c r="A3928" s="199"/>
      <c r="B3928" s="199"/>
      <c r="C3928" s="199"/>
      <c r="D3928" s="199"/>
      <c r="E3928" s="199"/>
      <c r="F3928" s="199"/>
      <c r="G3928" s="199"/>
      <c r="H3928" s="200"/>
      <c r="I3928" s="201"/>
      <c r="J3928" s="200"/>
      <c r="K3928" s="201"/>
      <c r="L3928" s="200"/>
      <c r="M3928" s="200"/>
      <c r="N3928" s="200"/>
      <c r="O3928" s="156"/>
    </row>
    <row r="3929" spans="1:15" ht="16.8">
      <c r="A3929" s="199"/>
      <c r="B3929" s="199"/>
      <c r="C3929" s="199"/>
      <c r="D3929" s="199"/>
      <c r="E3929" s="199"/>
      <c r="F3929" s="199"/>
      <c r="G3929" s="199"/>
      <c r="H3929" s="200"/>
      <c r="I3929" s="201"/>
      <c r="J3929" s="200"/>
      <c r="K3929" s="201"/>
      <c r="L3929" s="200"/>
      <c r="M3929" s="200"/>
      <c r="N3929" s="200"/>
      <c r="O3929" s="156"/>
    </row>
    <row r="3930" spans="1:15" ht="16.8">
      <c r="A3930" s="199"/>
      <c r="B3930" s="199"/>
      <c r="C3930" s="199"/>
      <c r="D3930" s="199"/>
      <c r="E3930" s="199"/>
      <c r="F3930" s="199"/>
      <c r="G3930" s="199"/>
      <c r="H3930" s="200"/>
      <c r="I3930" s="201"/>
      <c r="J3930" s="200"/>
      <c r="K3930" s="201"/>
      <c r="L3930" s="200"/>
      <c r="M3930" s="200"/>
      <c r="N3930" s="200"/>
      <c r="O3930" s="156"/>
    </row>
    <row r="3931" spans="1:15" ht="16.8">
      <c r="A3931" s="199"/>
      <c r="B3931" s="199"/>
      <c r="C3931" s="199"/>
      <c r="D3931" s="199"/>
      <c r="E3931" s="199"/>
      <c r="F3931" s="199"/>
      <c r="G3931" s="199"/>
      <c r="H3931" s="200"/>
      <c r="I3931" s="201"/>
      <c r="J3931" s="200"/>
      <c r="K3931" s="201"/>
      <c r="L3931" s="200"/>
      <c r="M3931" s="200"/>
      <c r="N3931" s="200"/>
      <c r="O3931" s="156"/>
    </row>
    <row r="3932" spans="1:15" ht="16.8">
      <c r="A3932" s="199"/>
      <c r="B3932" s="199"/>
      <c r="C3932" s="199"/>
      <c r="D3932" s="199"/>
      <c r="E3932" s="199"/>
      <c r="F3932" s="199"/>
      <c r="G3932" s="199"/>
      <c r="H3932" s="200"/>
      <c r="I3932" s="201"/>
      <c r="J3932" s="200"/>
      <c r="K3932" s="201"/>
      <c r="L3932" s="200"/>
      <c r="M3932" s="200"/>
      <c r="N3932" s="200"/>
      <c r="O3932" s="156"/>
    </row>
    <row r="3933" spans="1:15" ht="16.8">
      <c r="A3933" s="199"/>
      <c r="B3933" s="199"/>
      <c r="C3933" s="199"/>
      <c r="D3933" s="199"/>
      <c r="E3933" s="199"/>
      <c r="F3933" s="199"/>
      <c r="G3933" s="199"/>
      <c r="H3933" s="200"/>
      <c r="I3933" s="201"/>
      <c r="J3933" s="200"/>
      <c r="K3933" s="201"/>
      <c r="L3933" s="200"/>
      <c r="M3933" s="200"/>
      <c r="N3933" s="200"/>
      <c r="O3933" s="156"/>
    </row>
    <row r="3934" spans="1:15" ht="16.8">
      <c r="A3934" s="199"/>
      <c r="B3934" s="199"/>
      <c r="C3934" s="199"/>
      <c r="D3934" s="199"/>
      <c r="E3934" s="199"/>
      <c r="F3934" s="199"/>
      <c r="G3934" s="199"/>
      <c r="H3934" s="200"/>
      <c r="I3934" s="201"/>
      <c r="J3934" s="200"/>
      <c r="K3934" s="201"/>
      <c r="L3934" s="200"/>
      <c r="M3934" s="200"/>
      <c r="N3934" s="200"/>
      <c r="O3934" s="156"/>
    </row>
    <row r="3935" spans="1:15" ht="16.8">
      <c r="A3935" s="199"/>
      <c r="B3935" s="199"/>
      <c r="C3935" s="199"/>
      <c r="D3935" s="199"/>
      <c r="E3935" s="199"/>
      <c r="F3935" s="199"/>
      <c r="G3935" s="199"/>
      <c r="H3935" s="200"/>
      <c r="I3935" s="201"/>
      <c r="J3935" s="200"/>
      <c r="K3935" s="201"/>
      <c r="L3935" s="200"/>
      <c r="M3935" s="200"/>
      <c r="N3935" s="200"/>
      <c r="O3935" s="156"/>
    </row>
    <row r="3936" spans="1:15" ht="16.8">
      <c r="A3936" s="199"/>
      <c r="B3936" s="199"/>
      <c r="C3936" s="199"/>
      <c r="D3936" s="199"/>
      <c r="E3936" s="199"/>
      <c r="F3936" s="199"/>
      <c r="G3936" s="199"/>
      <c r="H3936" s="200"/>
      <c r="I3936" s="201"/>
      <c r="J3936" s="200"/>
      <c r="K3936" s="201"/>
      <c r="L3936" s="200"/>
      <c r="M3936" s="200"/>
      <c r="N3936" s="200"/>
      <c r="O3936" s="156"/>
    </row>
    <row r="3937" spans="1:15" ht="16.8">
      <c r="A3937" s="199"/>
      <c r="B3937" s="199"/>
      <c r="C3937" s="199"/>
      <c r="D3937" s="199"/>
      <c r="E3937" s="199"/>
      <c r="F3937" s="199"/>
      <c r="G3937" s="199"/>
      <c r="H3937" s="200"/>
      <c r="I3937" s="201"/>
      <c r="J3937" s="200"/>
      <c r="K3937" s="201"/>
      <c r="L3937" s="200"/>
      <c r="M3937" s="200"/>
      <c r="N3937" s="200"/>
      <c r="O3937" s="156"/>
    </row>
    <row r="3938" spans="1:15" ht="16.8">
      <c r="A3938" s="199"/>
      <c r="B3938" s="199"/>
      <c r="C3938" s="199"/>
      <c r="D3938" s="199"/>
      <c r="E3938" s="199"/>
      <c r="F3938" s="199"/>
      <c r="G3938" s="199"/>
      <c r="H3938" s="200"/>
      <c r="I3938" s="201"/>
      <c r="J3938" s="200"/>
      <c r="K3938" s="201"/>
      <c r="L3938" s="200"/>
      <c r="M3938" s="200"/>
      <c r="N3938" s="200"/>
      <c r="O3938" s="156"/>
    </row>
    <row r="3939" spans="1:15" ht="16.8">
      <c r="A3939" s="199"/>
      <c r="B3939" s="199"/>
      <c r="C3939" s="199"/>
      <c r="D3939" s="199"/>
      <c r="E3939" s="199"/>
      <c r="F3939" s="199"/>
      <c r="G3939" s="199"/>
      <c r="H3939" s="200"/>
      <c r="I3939" s="201"/>
      <c r="J3939" s="200"/>
      <c r="K3939" s="201"/>
      <c r="L3939" s="200"/>
      <c r="M3939" s="200"/>
      <c r="N3939" s="200"/>
      <c r="O3939" s="156"/>
    </row>
    <row r="3940" spans="1:15" ht="16.8">
      <c r="A3940" s="199"/>
      <c r="B3940" s="199"/>
      <c r="C3940" s="199"/>
      <c r="D3940" s="199"/>
      <c r="E3940" s="199"/>
      <c r="F3940" s="199"/>
      <c r="G3940" s="199"/>
      <c r="H3940" s="200"/>
      <c r="I3940" s="201"/>
      <c r="J3940" s="200"/>
      <c r="K3940" s="201"/>
      <c r="L3940" s="200"/>
      <c r="M3940" s="200"/>
      <c r="N3940" s="200"/>
      <c r="O3940" s="156"/>
    </row>
    <row r="3941" spans="1:15" ht="16.8">
      <c r="A3941" s="199"/>
      <c r="B3941" s="199"/>
      <c r="C3941" s="199"/>
      <c r="D3941" s="199"/>
      <c r="E3941" s="199"/>
      <c r="F3941" s="199"/>
      <c r="G3941" s="199"/>
      <c r="H3941" s="200"/>
      <c r="I3941" s="201"/>
      <c r="J3941" s="200"/>
      <c r="K3941" s="201"/>
      <c r="L3941" s="200"/>
      <c r="M3941" s="200"/>
      <c r="N3941" s="200"/>
      <c r="O3941" s="156"/>
    </row>
    <row r="3942" spans="1:15" ht="16.8">
      <c r="A3942" s="199"/>
      <c r="B3942" s="199"/>
      <c r="C3942" s="199"/>
      <c r="D3942" s="199"/>
      <c r="E3942" s="199"/>
      <c r="F3942" s="199"/>
      <c r="G3942" s="199"/>
      <c r="H3942" s="200"/>
      <c r="I3942" s="201"/>
      <c r="J3942" s="200"/>
      <c r="K3942" s="201"/>
      <c r="L3942" s="200"/>
      <c r="M3942" s="200"/>
      <c r="N3942" s="200"/>
      <c r="O3942" s="156"/>
    </row>
    <row r="3943" spans="1:15" ht="16.8">
      <c r="A3943" s="199"/>
      <c r="B3943" s="199"/>
      <c r="C3943" s="199"/>
      <c r="D3943" s="199"/>
      <c r="E3943" s="199"/>
      <c r="F3943" s="199"/>
      <c r="G3943" s="199"/>
      <c r="H3943" s="200"/>
      <c r="I3943" s="201"/>
      <c r="J3943" s="200"/>
      <c r="K3943" s="201"/>
      <c r="L3943" s="200"/>
      <c r="M3943" s="200"/>
      <c r="N3943" s="200"/>
      <c r="O3943" s="156"/>
    </row>
    <row r="3944" spans="1:15" ht="16.8">
      <c r="A3944" s="199"/>
      <c r="B3944" s="199"/>
      <c r="C3944" s="199"/>
      <c r="D3944" s="199"/>
      <c r="E3944" s="199"/>
      <c r="F3944" s="199"/>
      <c r="G3944" s="199"/>
      <c r="H3944" s="200"/>
      <c r="I3944" s="201"/>
      <c r="J3944" s="200"/>
      <c r="K3944" s="201"/>
      <c r="L3944" s="200"/>
      <c r="M3944" s="200"/>
      <c r="N3944" s="200"/>
      <c r="O3944" s="156"/>
    </row>
    <row r="3945" spans="1:15" ht="16.8">
      <c r="A3945" s="199"/>
      <c r="B3945" s="199"/>
      <c r="C3945" s="199"/>
      <c r="D3945" s="199"/>
      <c r="E3945" s="199"/>
      <c r="F3945" s="199"/>
      <c r="G3945" s="199"/>
      <c r="H3945" s="200"/>
      <c r="I3945" s="201"/>
      <c r="J3945" s="200"/>
      <c r="K3945" s="201"/>
      <c r="L3945" s="200"/>
      <c r="M3945" s="200"/>
      <c r="N3945" s="200"/>
      <c r="O3945" s="156"/>
    </row>
    <row r="3946" spans="1:15" ht="16.8">
      <c r="A3946" s="199"/>
      <c r="B3946" s="199"/>
      <c r="C3946" s="199"/>
      <c r="D3946" s="199"/>
      <c r="E3946" s="199"/>
      <c r="F3946" s="199"/>
      <c r="G3946" s="199"/>
      <c r="H3946" s="200"/>
      <c r="I3946" s="201"/>
      <c r="J3946" s="200"/>
      <c r="K3946" s="201"/>
      <c r="L3946" s="200"/>
      <c r="M3946" s="200"/>
      <c r="N3946" s="200"/>
      <c r="O3946" s="156"/>
    </row>
    <row r="3947" spans="1:15" ht="16.8">
      <c r="A3947" s="199"/>
      <c r="B3947" s="199"/>
      <c r="C3947" s="199"/>
      <c r="D3947" s="199"/>
      <c r="E3947" s="199"/>
      <c r="F3947" s="199"/>
      <c r="G3947" s="199"/>
      <c r="H3947" s="200"/>
      <c r="I3947" s="201"/>
      <c r="J3947" s="200"/>
      <c r="K3947" s="201"/>
      <c r="L3947" s="200"/>
      <c r="M3947" s="200"/>
      <c r="N3947" s="200"/>
      <c r="O3947" s="156"/>
    </row>
    <row r="3948" spans="1:15" ht="16.8">
      <c r="A3948" s="199"/>
      <c r="B3948" s="199"/>
      <c r="C3948" s="199"/>
      <c r="D3948" s="199"/>
      <c r="E3948" s="199"/>
      <c r="F3948" s="199"/>
      <c r="G3948" s="199"/>
      <c r="H3948" s="200"/>
      <c r="I3948" s="201"/>
      <c r="J3948" s="200"/>
      <c r="K3948" s="201"/>
      <c r="L3948" s="200"/>
      <c r="M3948" s="200"/>
      <c r="N3948" s="200"/>
      <c r="O3948" s="156"/>
    </row>
    <row r="3949" spans="1:15" ht="16.8">
      <c r="A3949" s="199"/>
      <c r="B3949" s="199"/>
      <c r="C3949" s="199"/>
      <c r="D3949" s="199"/>
      <c r="E3949" s="199"/>
      <c r="F3949" s="199"/>
      <c r="G3949" s="199"/>
      <c r="H3949" s="200"/>
      <c r="I3949" s="201"/>
      <c r="J3949" s="200"/>
      <c r="K3949" s="201"/>
      <c r="L3949" s="200"/>
      <c r="M3949" s="200"/>
      <c r="N3949" s="200"/>
      <c r="O3949" s="156"/>
    </row>
    <row r="3950" spans="1:15" ht="16.8">
      <c r="A3950" s="199"/>
      <c r="B3950" s="199"/>
      <c r="C3950" s="199"/>
      <c r="D3950" s="199"/>
      <c r="E3950" s="199"/>
      <c r="F3950" s="199"/>
      <c r="G3950" s="199"/>
      <c r="H3950" s="200"/>
      <c r="I3950" s="201"/>
      <c r="J3950" s="200"/>
      <c r="K3950" s="201"/>
      <c r="L3950" s="200"/>
      <c r="M3950" s="200"/>
      <c r="N3950" s="200"/>
      <c r="O3950" s="156"/>
    </row>
    <row r="3951" spans="1:15" ht="16.8">
      <c r="A3951" s="199"/>
      <c r="B3951" s="199"/>
      <c r="C3951" s="199"/>
      <c r="D3951" s="199"/>
      <c r="E3951" s="199"/>
      <c r="F3951" s="199"/>
      <c r="G3951" s="199"/>
      <c r="H3951" s="200"/>
      <c r="I3951" s="201"/>
      <c r="J3951" s="200"/>
      <c r="K3951" s="201"/>
      <c r="L3951" s="200"/>
      <c r="M3951" s="200"/>
      <c r="N3951" s="200"/>
      <c r="O3951" s="156"/>
    </row>
    <row r="3952" spans="1:15" ht="16.8">
      <c r="A3952" s="199"/>
      <c r="B3952" s="199"/>
      <c r="C3952" s="199"/>
      <c r="D3952" s="199"/>
      <c r="E3952" s="199"/>
      <c r="F3952" s="199"/>
      <c r="G3952" s="199"/>
      <c r="H3952" s="200"/>
      <c r="I3952" s="201"/>
      <c r="J3952" s="200"/>
      <c r="K3952" s="201"/>
      <c r="L3952" s="200"/>
      <c r="M3952" s="200"/>
      <c r="N3952" s="200"/>
      <c r="O3952" s="156"/>
    </row>
    <row r="3953" spans="1:15" ht="16.8">
      <c r="A3953" s="199"/>
      <c r="B3953" s="199"/>
      <c r="C3953" s="199"/>
      <c r="D3953" s="199"/>
      <c r="E3953" s="199"/>
      <c r="F3953" s="199"/>
      <c r="G3953" s="199"/>
      <c r="H3953" s="200"/>
      <c r="I3953" s="201"/>
      <c r="J3953" s="200"/>
      <c r="K3953" s="201"/>
      <c r="L3953" s="200"/>
      <c r="M3953" s="200"/>
      <c r="N3953" s="200"/>
      <c r="O3953" s="156"/>
    </row>
    <row r="3954" spans="1:15" ht="16.8">
      <c r="A3954" s="199"/>
      <c r="B3954" s="199"/>
      <c r="C3954" s="199"/>
      <c r="D3954" s="199"/>
      <c r="E3954" s="199"/>
      <c r="F3954" s="199"/>
      <c r="G3954" s="199"/>
      <c r="H3954" s="200"/>
      <c r="I3954" s="201"/>
      <c r="J3954" s="200"/>
      <c r="K3954" s="201"/>
      <c r="L3954" s="200"/>
      <c r="M3954" s="200"/>
      <c r="N3954" s="200"/>
      <c r="O3954" s="156"/>
    </row>
    <row r="3955" spans="1:15" ht="16.8">
      <c r="A3955" s="199"/>
      <c r="B3955" s="199"/>
      <c r="C3955" s="199"/>
      <c r="D3955" s="199"/>
      <c r="E3955" s="199"/>
      <c r="F3955" s="199"/>
      <c r="G3955" s="199"/>
      <c r="H3955" s="200"/>
      <c r="I3955" s="201"/>
      <c r="J3955" s="200"/>
      <c r="K3955" s="201"/>
      <c r="L3955" s="200"/>
      <c r="M3955" s="200"/>
      <c r="N3955" s="200"/>
      <c r="O3955" s="156"/>
    </row>
    <row r="3956" spans="1:15" ht="16.8">
      <c r="A3956" s="199"/>
      <c r="B3956" s="199"/>
      <c r="C3956" s="199"/>
      <c r="D3956" s="199"/>
      <c r="E3956" s="199"/>
      <c r="F3956" s="199"/>
      <c r="G3956" s="199"/>
      <c r="H3956" s="200"/>
      <c r="I3956" s="201"/>
      <c r="J3956" s="200"/>
      <c r="K3956" s="201"/>
      <c r="L3956" s="200"/>
      <c r="M3956" s="200"/>
      <c r="N3956" s="200"/>
      <c r="O3956" s="156"/>
    </row>
    <row r="3957" spans="1:15" ht="16.8">
      <c r="A3957" s="199"/>
      <c r="B3957" s="199"/>
      <c r="C3957" s="199"/>
      <c r="D3957" s="199"/>
      <c r="E3957" s="199"/>
      <c r="F3957" s="199"/>
      <c r="G3957" s="199"/>
      <c r="H3957" s="200"/>
      <c r="I3957" s="201"/>
      <c r="J3957" s="200"/>
      <c r="K3957" s="201"/>
      <c r="L3957" s="200"/>
      <c r="M3957" s="200"/>
      <c r="N3957" s="200"/>
      <c r="O3957" s="156"/>
    </row>
    <row r="3958" spans="1:15" ht="16.8">
      <c r="A3958" s="199"/>
      <c r="B3958" s="199"/>
      <c r="C3958" s="199"/>
      <c r="D3958" s="199"/>
      <c r="E3958" s="199"/>
      <c r="F3958" s="199"/>
      <c r="G3958" s="199"/>
      <c r="H3958" s="200"/>
      <c r="I3958" s="201"/>
      <c r="J3958" s="200"/>
      <c r="K3958" s="201"/>
      <c r="L3958" s="200"/>
      <c r="M3958" s="200"/>
      <c r="N3958" s="200"/>
      <c r="O3958" s="156"/>
    </row>
    <row r="3959" spans="1:15" ht="16.8">
      <c r="A3959" s="199"/>
      <c r="B3959" s="199"/>
      <c r="C3959" s="199"/>
      <c r="D3959" s="199"/>
      <c r="E3959" s="199"/>
      <c r="F3959" s="199"/>
      <c r="G3959" s="199"/>
      <c r="H3959" s="200"/>
      <c r="I3959" s="201"/>
      <c r="J3959" s="200"/>
      <c r="K3959" s="201"/>
      <c r="L3959" s="200"/>
      <c r="M3959" s="200"/>
      <c r="N3959" s="200"/>
      <c r="O3959" s="156"/>
    </row>
    <row r="3960" spans="1:15" ht="16.8">
      <c r="A3960" s="199"/>
      <c r="B3960" s="199"/>
      <c r="C3960" s="199"/>
      <c r="D3960" s="199"/>
      <c r="E3960" s="199"/>
      <c r="F3960" s="199"/>
      <c r="G3960" s="199"/>
      <c r="H3960" s="200"/>
      <c r="I3960" s="201"/>
      <c r="J3960" s="200"/>
      <c r="K3960" s="201"/>
      <c r="L3960" s="200"/>
      <c r="M3960" s="200"/>
      <c r="N3960" s="200"/>
      <c r="O3960" s="156"/>
    </row>
    <row r="3961" spans="1:15" ht="16.8">
      <c r="A3961" s="199"/>
      <c r="B3961" s="199"/>
      <c r="C3961" s="199"/>
      <c r="D3961" s="199"/>
      <c r="E3961" s="199"/>
      <c r="F3961" s="199"/>
      <c r="G3961" s="199"/>
      <c r="H3961" s="200"/>
      <c r="I3961" s="201"/>
      <c r="J3961" s="200"/>
      <c r="K3961" s="201"/>
      <c r="L3961" s="200"/>
      <c r="M3961" s="200"/>
      <c r="N3961" s="200"/>
      <c r="O3961" s="156"/>
    </row>
    <row r="3962" spans="1:15" ht="16.8">
      <c r="A3962" s="199"/>
      <c r="B3962" s="199"/>
      <c r="C3962" s="199"/>
      <c r="D3962" s="199"/>
      <c r="E3962" s="199"/>
      <c r="F3962" s="199"/>
      <c r="G3962" s="199"/>
      <c r="H3962" s="200"/>
      <c r="I3962" s="201"/>
      <c r="J3962" s="200"/>
      <c r="K3962" s="201"/>
      <c r="L3962" s="200"/>
      <c r="M3962" s="200"/>
      <c r="N3962" s="200"/>
      <c r="O3962" s="156"/>
    </row>
    <row r="3963" spans="1:15" ht="16.8">
      <c r="A3963" s="199"/>
      <c r="B3963" s="199"/>
      <c r="C3963" s="199"/>
      <c r="D3963" s="199"/>
      <c r="E3963" s="199"/>
      <c r="F3963" s="199"/>
      <c r="G3963" s="199"/>
      <c r="H3963" s="200"/>
      <c r="I3963" s="201"/>
      <c r="J3963" s="200"/>
      <c r="K3963" s="201"/>
      <c r="L3963" s="200"/>
      <c r="M3963" s="200"/>
      <c r="N3963" s="200"/>
      <c r="O3963" s="156"/>
    </row>
    <row r="3964" spans="1:15" ht="16.8">
      <c r="A3964" s="199"/>
      <c r="B3964" s="199"/>
      <c r="C3964" s="199"/>
      <c r="D3964" s="199"/>
      <c r="E3964" s="199"/>
      <c r="F3964" s="199"/>
      <c r="G3964" s="199"/>
      <c r="H3964" s="200"/>
      <c r="I3964" s="201"/>
      <c r="J3964" s="200"/>
      <c r="K3964" s="201"/>
      <c r="L3964" s="200"/>
      <c r="M3964" s="200"/>
      <c r="N3964" s="200"/>
      <c r="O3964" s="156"/>
    </row>
    <row r="3965" spans="1:15" ht="16.8">
      <c r="A3965" s="199"/>
      <c r="B3965" s="199"/>
      <c r="C3965" s="199"/>
      <c r="D3965" s="199"/>
      <c r="E3965" s="199"/>
      <c r="F3965" s="199"/>
      <c r="G3965" s="199"/>
      <c r="H3965" s="200"/>
      <c r="I3965" s="201"/>
      <c r="J3965" s="200"/>
      <c r="K3965" s="201"/>
      <c r="L3965" s="200"/>
      <c r="M3965" s="200"/>
      <c r="N3965" s="200"/>
      <c r="O3965" s="156"/>
    </row>
    <row r="3966" spans="1:15" ht="16.8">
      <c r="A3966" s="199"/>
      <c r="B3966" s="199"/>
      <c r="C3966" s="199"/>
      <c r="D3966" s="199"/>
      <c r="E3966" s="199"/>
      <c r="F3966" s="199"/>
      <c r="G3966" s="199"/>
      <c r="H3966" s="200"/>
      <c r="I3966" s="201"/>
      <c r="J3966" s="200"/>
      <c r="K3966" s="201"/>
      <c r="L3966" s="200"/>
      <c r="M3966" s="200"/>
      <c r="N3966" s="200"/>
      <c r="O3966" s="156"/>
    </row>
    <row r="3967" spans="1:15" ht="16.8">
      <c r="A3967" s="199"/>
      <c r="B3967" s="199"/>
      <c r="C3967" s="199"/>
      <c r="D3967" s="199"/>
      <c r="E3967" s="199"/>
      <c r="F3967" s="199"/>
      <c r="G3967" s="199"/>
      <c r="H3967" s="200"/>
      <c r="I3967" s="201"/>
      <c r="J3967" s="200"/>
      <c r="K3967" s="201"/>
      <c r="L3967" s="200"/>
      <c r="M3967" s="200"/>
      <c r="N3967" s="200"/>
      <c r="O3967" s="156"/>
    </row>
    <row r="3968" spans="1:15" ht="16.8">
      <c r="A3968" s="199"/>
      <c r="B3968" s="199"/>
      <c r="C3968" s="199"/>
      <c r="D3968" s="199"/>
      <c r="E3968" s="199"/>
      <c r="F3968" s="199"/>
      <c r="G3968" s="199"/>
      <c r="H3968" s="200"/>
      <c r="I3968" s="201"/>
      <c r="J3968" s="200"/>
      <c r="K3968" s="201"/>
      <c r="L3968" s="200"/>
      <c r="M3968" s="200"/>
      <c r="N3968" s="200"/>
      <c r="O3968" s="156"/>
    </row>
    <row r="3969" spans="1:15" ht="16.8">
      <c r="A3969" s="199"/>
      <c r="B3969" s="199"/>
      <c r="C3969" s="199"/>
      <c r="D3969" s="199"/>
      <c r="E3969" s="199"/>
      <c r="F3969" s="199"/>
      <c r="G3969" s="199"/>
      <c r="H3969" s="200"/>
      <c r="I3969" s="201"/>
      <c r="J3969" s="200"/>
      <c r="K3969" s="201"/>
      <c r="L3969" s="200"/>
      <c r="M3969" s="200"/>
      <c r="N3969" s="200"/>
      <c r="O3969" s="156"/>
    </row>
    <row r="3970" spans="1:15" ht="16.8">
      <c r="A3970" s="199"/>
      <c r="B3970" s="199"/>
      <c r="C3970" s="199"/>
      <c r="D3970" s="199"/>
      <c r="E3970" s="199"/>
      <c r="F3970" s="199"/>
      <c r="G3970" s="199"/>
      <c r="H3970" s="200"/>
      <c r="I3970" s="201"/>
      <c r="J3970" s="200"/>
      <c r="K3970" s="201"/>
      <c r="L3970" s="200"/>
      <c r="M3970" s="200"/>
      <c r="N3970" s="200"/>
      <c r="O3970" s="156"/>
    </row>
    <row r="3971" spans="1:15" ht="16.8">
      <c r="A3971" s="199"/>
      <c r="B3971" s="199"/>
      <c r="C3971" s="199"/>
      <c r="D3971" s="199"/>
      <c r="E3971" s="199"/>
      <c r="F3971" s="199"/>
      <c r="G3971" s="199"/>
      <c r="H3971" s="200"/>
      <c r="I3971" s="201"/>
      <c r="J3971" s="200"/>
      <c r="K3971" s="201"/>
      <c r="L3971" s="200"/>
      <c r="M3971" s="200"/>
      <c r="N3971" s="200"/>
      <c r="O3971" s="156"/>
    </row>
    <row r="3972" spans="1:15" ht="16.8">
      <c r="A3972" s="199"/>
      <c r="B3972" s="199"/>
      <c r="C3972" s="199"/>
      <c r="D3972" s="199"/>
      <c r="E3972" s="199"/>
      <c r="F3972" s="199"/>
      <c r="G3972" s="199"/>
      <c r="H3972" s="200"/>
      <c r="I3972" s="201"/>
      <c r="J3972" s="200"/>
      <c r="K3972" s="201"/>
      <c r="L3972" s="200"/>
      <c r="M3972" s="200"/>
      <c r="N3972" s="200"/>
      <c r="O3972" s="156"/>
    </row>
    <row r="3973" spans="1:15" ht="16.8">
      <c r="A3973" s="199"/>
      <c r="B3973" s="199"/>
      <c r="C3973" s="199"/>
      <c r="D3973" s="199"/>
      <c r="E3973" s="199"/>
      <c r="F3973" s="199"/>
      <c r="G3973" s="199"/>
      <c r="H3973" s="200"/>
      <c r="I3973" s="201"/>
      <c r="J3973" s="200"/>
      <c r="K3973" s="201"/>
      <c r="L3973" s="200"/>
      <c r="M3973" s="200"/>
      <c r="N3973" s="200"/>
      <c r="O3973" s="156"/>
    </row>
    <row r="3974" spans="1:15" ht="16.8">
      <c r="A3974" s="199"/>
      <c r="B3974" s="199"/>
      <c r="C3974" s="199"/>
      <c r="D3974" s="199"/>
      <c r="E3974" s="199"/>
      <c r="F3974" s="199"/>
      <c r="G3974" s="199"/>
      <c r="H3974" s="200"/>
      <c r="I3974" s="201"/>
      <c r="J3974" s="200"/>
      <c r="K3974" s="201"/>
      <c r="L3974" s="200"/>
      <c r="M3974" s="200"/>
      <c r="N3974" s="200"/>
      <c r="O3974" s="156"/>
    </row>
    <row r="3975" spans="1:15" ht="16.8">
      <c r="A3975" s="199"/>
      <c r="B3975" s="199"/>
      <c r="C3975" s="199"/>
      <c r="D3975" s="199"/>
      <c r="E3975" s="199"/>
      <c r="F3975" s="199"/>
      <c r="G3975" s="199"/>
      <c r="H3975" s="200"/>
      <c r="I3975" s="201"/>
      <c r="J3975" s="200"/>
      <c r="K3975" s="201"/>
      <c r="L3975" s="200"/>
      <c r="M3975" s="200"/>
      <c r="N3975" s="200"/>
      <c r="O3975" s="156"/>
    </row>
    <row r="3976" spans="1:15" ht="16.8">
      <c r="A3976" s="199"/>
      <c r="B3976" s="199"/>
      <c r="C3976" s="199"/>
      <c r="D3976" s="199"/>
      <c r="E3976" s="199"/>
      <c r="F3976" s="199"/>
      <c r="G3976" s="199"/>
      <c r="H3976" s="200"/>
      <c r="I3976" s="201"/>
      <c r="J3976" s="200"/>
      <c r="K3976" s="201"/>
      <c r="L3976" s="200"/>
      <c r="M3976" s="200"/>
      <c r="N3976" s="200"/>
      <c r="O3976" s="156"/>
    </row>
    <row r="3977" spans="1:15" ht="16.8">
      <c r="A3977" s="199"/>
      <c r="B3977" s="199"/>
      <c r="C3977" s="199"/>
      <c r="D3977" s="199"/>
      <c r="E3977" s="199"/>
      <c r="F3977" s="199"/>
      <c r="G3977" s="199"/>
      <c r="H3977" s="200"/>
      <c r="I3977" s="201"/>
      <c r="J3977" s="200"/>
      <c r="K3977" s="201"/>
      <c r="L3977" s="200"/>
      <c r="M3977" s="200"/>
      <c r="N3977" s="200"/>
      <c r="O3977" s="156"/>
    </row>
    <row r="3978" spans="1:15" ht="16.8">
      <c r="A3978" s="199"/>
      <c r="B3978" s="199"/>
      <c r="C3978" s="199"/>
      <c r="D3978" s="199"/>
      <c r="E3978" s="199"/>
      <c r="F3978" s="199"/>
      <c r="G3978" s="199"/>
      <c r="H3978" s="200"/>
      <c r="I3978" s="201"/>
      <c r="J3978" s="200"/>
      <c r="K3978" s="201"/>
      <c r="L3978" s="200"/>
      <c r="M3978" s="200"/>
      <c r="N3978" s="200"/>
      <c r="O3978" s="156"/>
    </row>
    <row r="3979" spans="1:15" ht="16.8">
      <c r="A3979" s="199"/>
      <c r="B3979" s="199"/>
      <c r="C3979" s="199"/>
      <c r="D3979" s="199"/>
      <c r="E3979" s="199"/>
      <c r="F3979" s="199"/>
      <c r="G3979" s="199"/>
      <c r="H3979" s="200"/>
      <c r="I3979" s="201"/>
      <c r="J3979" s="200"/>
      <c r="K3979" s="201"/>
      <c r="L3979" s="200"/>
      <c r="M3979" s="200"/>
      <c r="N3979" s="200"/>
      <c r="O3979" s="156"/>
    </row>
    <row r="3980" spans="1:15" ht="16.8">
      <c r="A3980" s="199"/>
      <c r="B3980" s="199"/>
      <c r="C3980" s="199"/>
      <c r="D3980" s="199"/>
      <c r="E3980" s="199"/>
      <c r="F3980" s="199"/>
      <c r="G3980" s="199"/>
      <c r="H3980" s="200"/>
      <c r="I3980" s="201"/>
      <c r="J3980" s="200"/>
      <c r="K3980" s="201"/>
      <c r="L3980" s="200"/>
      <c r="M3980" s="200"/>
      <c r="N3980" s="200"/>
      <c r="O3980" s="156"/>
    </row>
    <row r="3981" spans="1:15" ht="16.8">
      <c r="A3981" s="199"/>
      <c r="B3981" s="199"/>
      <c r="C3981" s="199"/>
      <c r="D3981" s="199"/>
      <c r="E3981" s="199"/>
      <c r="F3981" s="199"/>
      <c r="G3981" s="199"/>
      <c r="H3981" s="200"/>
      <c r="I3981" s="201"/>
      <c r="J3981" s="200"/>
      <c r="K3981" s="201"/>
      <c r="L3981" s="200"/>
      <c r="M3981" s="200"/>
      <c r="N3981" s="200"/>
      <c r="O3981" s="156"/>
    </row>
    <row r="3982" spans="1:15" ht="16.8">
      <c r="A3982" s="199"/>
      <c r="B3982" s="199"/>
      <c r="C3982" s="199"/>
      <c r="D3982" s="199"/>
      <c r="E3982" s="199"/>
      <c r="F3982" s="199"/>
      <c r="G3982" s="199"/>
      <c r="H3982" s="200"/>
      <c r="I3982" s="201"/>
      <c r="J3982" s="200"/>
      <c r="K3982" s="201"/>
      <c r="L3982" s="200"/>
      <c r="M3982" s="200"/>
      <c r="N3982" s="200"/>
      <c r="O3982" s="156"/>
    </row>
    <row r="3983" spans="1:15" ht="16.8">
      <c r="A3983" s="199"/>
      <c r="B3983" s="199"/>
      <c r="C3983" s="199"/>
      <c r="D3983" s="199"/>
      <c r="E3983" s="199"/>
      <c r="F3983" s="199"/>
      <c r="G3983" s="199"/>
      <c r="H3983" s="200"/>
      <c r="I3983" s="201"/>
      <c r="J3983" s="200"/>
      <c r="K3983" s="201"/>
      <c r="L3983" s="200"/>
      <c r="M3983" s="200"/>
      <c r="N3983" s="200"/>
      <c r="O3983" s="156"/>
    </row>
    <row r="3984" spans="1:15" ht="16.8">
      <c r="A3984" s="199"/>
      <c r="B3984" s="199"/>
      <c r="C3984" s="199"/>
      <c r="D3984" s="199"/>
      <c r="E3984" s="199"/>
      <c r="F3984" s="199"/>
      <c r="G3984" s="199"/>
      <c r="H3984" s="200"/>
      <c r="I3984" s="201"/>
      <c r="J3984" s="200"/>
      <c r="K3984" s="201"/>
      <c r="L3984" s="200"/>
      <c r="M3984" s="200"/>
      <c r="N3984" s="200"/>
      <c r="O3984" s="156"/>
    </row>
    <row r="3985" spans="1:15" ht="16.8">
      <c r="A3985" s="199"/>
      <c r="B3985" s="199"/>
      <c r="C3985" s="199"/>
      <c r="D3985" s="199"/>
      <c r="E3985" s="199"/>
      <c r="F3985" s="199"/>
      <c r="G3985" s="199"/>
      <c r="H3985" s="200"/>
      <c r="I3985" s="201"/>
      <c r="J3985" s="200"/>
      <c r="K3985" s="201"/>
      <c r="L3985" s="200"/>
      <c r="M3985" s="200"/>
      <c r="N3985" s="200"/>
      <c r="O3985" s="156"/>
    </row>
    <row r="3986" spans="1:15" ht="16.8">
      <c r="A3986" s="199"/>
      <c r="B3986" s="199"/>
      <c r="C3986" s="199"/>
      <c r="D3986" s="199"/>
      <c r="E3986" s="199"/>
      <c r="F3986" s="199"/>
      <c r="G3986" s="199"/>
      <c r="H3986" s="200"/>
      <c r="I3986" s="201"/>
      <c r="J3986" s="200"/>
      <c r="K3986" s="201"/>
      <c r="L3986" s="200"/>
      <c r="M3986" s="200"/>
      <c r="N3986" s="200"/>
      <c r="O3986" s="156"/>
    </row>
    <row r="3987" spans="1:15" ht="16.8">
      <c r="A3987" s="199"/>
      <c r="B3987" s="199"/>
      <c r="C3987" s="199"/>
      <c r="D3987" s="199"/>
      <c r="E3987" s="199"/>
      <c r="F3987" s="199"/>
      <c r="G3987" s="199"/>
      <c r="H3987" s="200"/>
      <c r="I3987" s="201"/>
      <c r="J3987" s="200"/>
      <c r="K3987" s="201"/>
      <c r="L3987" s="200"/>
      <c r="M3987" s="200"/>
      <c r="N3987" s="200"/>
      <c r="O3987" s="156"/>
    </row>
    <row r="3988" spans="1:15" ht="16.8">
      <c r="A3988" s="199"/>
      <c r="B3988" s="199"/>
      <c r="C3988" s="199"/>
      <c r="D3988" s="199"/>
      <c r="E3988" s="199"/>
      <c r="F3988" s="199"/>
      <c r="G3988" s="199"/>
      <c r="H3988" s="200"/>
      <c r="I3988" s="201"/>
      <c r="J3988" s="200"/>
      <c r="K3988" s="201"/>
      <c r="L3988" s="200"/>
      <c r="M3988" s="200"/>
      <c r="N3988" s="200"/>
      <c r="O3988" s="156"/>
    </row>
    <row r="3989" spans="1:15" ht="16.8">
      <c r="A3989" s="199"/>
      <c r="B3989" s="199"/>
      <c r="C3989" s="199"/>
      <c r="D3989" s="199"/>
      <c r="E3989" s="199"/>
      <c r="F3989" s="199"/>
      <c r="G3989" s="199"/>
      <c r="H3989" s="200"/>
      <c r="I3989" s="201"/>
      <c r="J3989" s="200"/>
      <c r="K3989" s="201"/>
      <c r="L3989" s="200"/>
      <c r="M3989" s="200"/>
      <c r="N3989" s="200"/>
      <c r="O3989" s="156"/>
    </row>
    <row r="3990" spans="1:15" ht="16.8">
      <c r="A3990" s="199"/>
      <c r="B3990" s="199"/>
      <c r="C3990" s="199"/>
      <c r="D3990" s="199"/>
      <c r="E3990" s="199"/>
      <c r="F3990" s="199"/>
      <c r="G3990" s="199"/>
      <c r="H3990" s="200"/>
      <c r="I3990" s="201"/>
      <c r="J3990" s="200"/>
      <c r="K3990" s="201"/>
      <c r="L3990" s="200"/>
      <c r="M3990" s="200"/>
      <c r="N3990" s="200"/>
      <c r="O3990" s="156"/>
    </row>
    <row r="3991" spans="1:15" ht="16.8">
      <c r="A3991" s="199"/>
      <c r="B3991" s="199"/>
      <c r="C3991" s="199"/>
      <c r="D3991" s="199"/>
      <c r="E3991" s="199"/>
      <c r="F3991" s="199"/>
      <c r="G3991" s="199"/>
      <c r="H3991" s="200"/>
      <c r="I3991" s="201"/>
      <c r="J3991" s="200"/>
      <c r="K3991" s="201"/>
      <c r="L3991" s="200"/>
      <c r="M3991" s="200"/>
      <c r="N3991" s="200"/>
      <c r="O3991" s="156"/>
    </row>
    <row r="3992" spans="1:15" ht="16.8">
      <c r="A3992" s="199"/>
      <c r="B3992" s="199"/>
      <c r="C3992" s="199"/>
      <c r="D3992" s="199"/>
      <c r="E3992" s="199"/>
      <c r="F3992" s="199"/>
      <c r="G3992" s="199"/>
      <c r="H3992" s="200"/>
      <c r="I3992" s="201"/>
      <c r="J3992" s="200"/>
      <c r="K3992" s="201"/>
      <c r="L3992" s="200"/>
      <c r="M3992" s="200"/>
      <c r="N3992" s="200"/>
      <c r="O3992" s="156"/>
    </row>
    <row r="3993" spans="1:15" ht="16.8">
      <c r="A3993" s="199"/>
      <c r="B3993" s="199"/>
      <c r="C3993" s="199"/>
      <c r="D3993" s="199"/>
      <c r="E3993" s="199"/>
      <c r="F3993" s="199"/>
      <c r="G3993" s="199"/>
      <c r="H3993" s="200"/>
      <c r="I3993" s="201"/>
      <c r="J3993" s="200"/>
      <c r="K3993" s="201"/>
      <c r="L3993" s="200"/>
      <c r="M3993" s="200"/>
      <c r="N3993" s="200"/>
      <c r="O3993" s="156"/>
    </row>
    <row r="3994" spans="1:15" ht="16.8">
      <c r="A3994" s="199"/>
      <c r="B3994" s="199"/>
      <c r="C3994" s="199"/>
      <c r="D3994" s="199"/>
      <c r="E3994" s="199"/>
      <c r="F3994" s="199"/>
      <c r="G3994" s="199"/>
      <c r="H3994" s="200"/>
      <c r="I3994" s="201"/>
      <c r="J3994" s="200"/>
      <c r="K3994" s="201"/>
      <c r="L3994" s="200"/>
      <c r="M3994" s="200"/>
      <c r="N3994" s="200"/>
      <c r="O3994" s="156"/>
    </row>
    <row r="3995" spans="1:15" ht="16.8">
      <c r="A3995" s="199"/>
      <c r="B3995" s="199"/>
      <c r="C3995" s="199"/>
      <c r="D3995" s="199"/>
      <c r="E3995" s="199"/>
      <c r="F3995" s="199"/>
      <c r="G3995" s="199"/>
      <c r="H3995" s="200"/>
      <c r="I3995" s="201"/>
      <c r="J3995" s="200"/>
      <c r="K3995" s="201"/>
      <c r="L3995" s="200"/>
      <c r="M3995" s="200"/>
      <c r="N3995" s="200"/>
      <c r="O3995" s="156"/>
    </row>
    <row r="3996" spans="1:15" ht="16.8">
      <c r="A3996" s="199"/>
      <c r="B3996" s="199"/>
      <c r="C3996" s="199"/>
      <c r="D3996" s="199"/>
      <c r="E3996" s="199"/>
      <c r="F3996" s="199"/>
      <c r="G3996" s="199"/>
      <c r="H3996" s="200"/>
      <c r="I3996" s="201"/>
      <c r="J3996" s="200"/>
      <c r="K3996" s="201"/>
      <c r="L3996" s="200"/>
      <c r="M3996" s="200"/>
      <c r="N3996" s="200"/>
      <c r="O3996" s="156"/>
    </row>
    <row r="3997" spans="1:15" ht="16.8">
      <c r="A3997" s="199"/>
      <c r="B3997" s="199"/>
      <c r="C3997" s="199"/>
      <c r="D3997" s="199"/>
      <c r="E3997" s="199"/>
      <c r="F3997" s="199"/>
      <c r="G3997" s="199"/>
      <c r="H3997" s="200"/>
      <c r="I3997" s="201"/>
      <c r="J3997" s="200"/>
      <c r="K3997" s="201"/>
      <c r="L3997" s="200"/>
      <c r="M3997" s="200"/>
      <c r="N3997" s="200"/>
      <c r="O3997" s="156"/>
    </row>
    <row r="3998" spans="1:15" ht="16.8">
      <c r="A3998" s="199"/>
      <c r="B3998" s="199"/>
      <c r="C3998" s="199"/>
      <c r="D3998" s="199"/>
      <c r="E3998" s="199"/>
      <c r="F3998" s="199"/>
      <c r="G3998" s="199"/>
      <c r="H3998" s="200"/>
      <c r="I3998" s="201"/>
      <c r="J3998" s="200"/>
      <c r="K3998" s="201"/>
      <c r="L3998" s="200"/>
      <c r="M3998" s="200"/>
      <c r="N3998" s="200"/>
      <c r="O3998" s="156"/>
    </row>
    <row r="3999" spans="1:15" ht="16.8">
      <c r="A3999" s="199"/>
      <c r="B3999" s="199"/>
      <c r="C3999" s="199"/>
      <c r="D3999" s="199"/>
      <c r="E3999" s="199"/>
      <c r="F3999" s="199"/>
      <c r="G3999" s="199"/>
      <c r="H3999" s="200"/>
      <c r="I3999" s="201"/>
      <c r="J3999" s="200"/>
      <c r="K3999" s="201"/>
      <c r="L3999" s="200"/>
      <c r="M3999" s="200"/>
      <c r="N3999" s="200"/>
      <c r="O3999" s="156"/>
    </row>
    <row r="4000" spans="1:15" ht="16.8">
      <c r="A4000" s="199"/>
      <c r="B4000" s="199"/>
      <c r="C4000" s="199"/>
      <c r="D4000" s="199"/>
      <c r="E4000" s="199"/>
      <c r="F4000" s="199"/>
      <c r="G4000" s="199"/>
      <c r="H4000" s="200"/>
      <c r="I4000" s="201"/>
      <c r="J4000" s="200"/>
      <c r="K4000" s="201"/>
      <c r="L4000" s="200"/>
      <c r="M4000" s="200"/>
      <c r="N4000" s="200"/>
      <c r="O4000" s="156"/>
    </row>
    <row r="4001" spans="1:15" ht="16.8">
      <c r="A4001" s="199"/>
      <c r="B4001" s="199"/>
      <c r="C4001" s="199"/>
      <c r="D4001" s="199"/>
      <c r="E4001" s="199"/>
      <c r="F4001" s="199"/>
      <c r="G4001" s="199"/>
      <c r="H4001" s="200"/>
      <c r="I4001" s="201"/>
      <c r="J4001" s="200"/>
      <c r="K4001" s="201"/>
      <c r="L4001" s="200"/>
      <c r="M4001" s="200"/>
      <c r="N4001" s="200"/>
      <c r="O4001" s="156"/>
    </row>
    <row r="4002" spans="1:15" ht="16.8">
      <c r="A4002" s="199"/>
      <c r="B4002" s="199"/>
      <c r="C4002" s="199"/>
      <c r="D4002" s="199"/>
      <c r="E4002" s="199"/>
      <c r="F4002" s="199"/>
      <c r="G4002" s="199"/>
      <c r="H4002" s="200"/>
      <c r="I4002" s="201"/>
      <c r="J4002" s="200"/>
      <c r="K4002" s="201"/>
      <c r="L4002" s="200"/>
      <c r="M4002" s="200"/>
      <c r="N4002" s="200"/>
      <c r="O4002" s="156"/>
    </row>
    <row r="4003" spans="1:15" ht="16.8">
      <c r="A4003" s="199"/>
      <c r="B4003" s="199"/>
      <c r="C4003" s="199"/>
      <c r="D4003" s="199"/>
      <c r="E4003" s="199"/>
      <c r="F4003" s="199"/>
      <c r="G4003" s="199"/>
      <c r="H4003" s="200"/>
      <c r="I4003" s="201"/>
      <c r="J4003" s="200"/>
      <c r="K4003" s="201"/>
      <c r="L4003" s="200"/>
      <c r="M4003" s="200"/>
      <c r="N4003" s="200"/>
      <c r="O4003" s="156"/>
    </row>
    <row r="4004" spans="1:15" ht="16.8">
      <c r="A4004" s="199"/>
      <c r="B4004" s="199"/>
      <c r="C4004" s="199"/>
      <c r="D4004" s="199"/>
      <c r="E4004" s="199"/>
      <c r="F4004" s="199"/>
      <c r="G4004" s="199"/>
      <c r="H4004" s="200"/>
      <c r="I4004" s="201"/>
      <c r="J4004" s="200"/>
      <c r="K4004" s="201"/>
      <c r="L4004" s="200"/>
      <c r="M4004" s="200"/>
      <c r="N4004" s="200"/>
      <c r="O4004" s="156"/>
    </row>
    <row r="4005" spans="1:15" ht="16.8">
      <c r="A4005" s="199"/>
      <c r="B4005" s="199"/>
      <c r="C4005" s="199"/>
      <c r="D4005" s="199"/>
      <c r="E4005" s="199"/>
      <c r="F4005" s="199"/>
      <c r="G4005" s="199"/>
      <c r="H4005" s="200"/>
      <c r="I4005" s="201"/>
      <c r="J4005" s="200"/>
      <c r="K4005" s="201"/>
      <c r="L4005" s="200"/>
      <c r="M4005" s="200"/>
      <c r="N4005" s="200"/>
      <c r="O4005" s="156"/>
    </row>
    <row r="4006" spans="1:15" ht="16.8">
      <c r="A4006" s="199"/>
      <c r="B4006" s="199"/>
      <c r="C4006" s="199"/>
      <c r="D4006" s="199"/>
      <c r="E4006" s="199"/>
      <c r="F4006" s="199"/>
      <c r="G4006" s="199"/>
      <c r="H4006" s="200"/>
      <c r="I4006" s="201"/>
      <c r="J4006" s="200"/>
      <c r="K4006" s="201"/>
      <c r="L4006" s="200"/>
      <c r="M4006" s="200"/>
      <c r="N4006" s="200"/>
      <c r="O4006" s="156"/>
    </row>
    <row r="4007" spans="1:15" ht="16.8">
      <c r="A4007" s="199"/>
      <c r="B4007" s="199"/>
      <c r="C4007" s="199"/>
      <c r="D4007" s="199"/>
      <c r="E4007" s="199"/>
      <c r="F4007" s="199"/>
      <c r="G4007" s="199"/>
      <c r="H4007" s="200"/>
      <c r="I4007" s="201"/>
      <c r="J4007" s="200"/>
      <c r="K4007" s="201"/>
      <c r="L4007" s="200"/>
      <c r="M4007" s="200"/>
      <c r="N4007" s="200"/>
      <c r="O4007" s="156"/>
    </row>
    <row r="4008" spans="1:15" ht="16.8">
      <c r="A4008" s="199"/>
      <c r="B4008" s="199"/>
      <c r="C4008" s="199"/>
      <c r="D4008" s="199"/>
      <c r="E4008" s="199"/>
      <c r="F4008" s="199"/>
      <c r="G4008" s="199"/>
      <c r="H4008" s="200"/>
      <c r="I4008" s="201"/>
      <c r="J4008" s="200"/>
      <c r="K4008" s="201"/>
      <c r="L4008" s="200"/>
      <c r="M4008" s="200"/>
      <c r="N4008" s="200"/>
      <c r="O4008" s="156"/>
    </row>
    <row r="4009" spans="1:15" ht="16.8">
      <c r="A4009" s="199"/>
      <c r="B4009" s="199"/>
      <c r="C4009" s="199"/>
      <c r="D4009" s="199"/>
      <c r="E4009" s="199"/>
      <c r="F4009" s="199"/>
      <c r="G4009" s="199"/>
      <c r="H4009" s="200"/>
      <c r="I4009" s="201"/>
      <c r="J4009" s="200"/>
      <c r="K4009" s="201"/>
      <c r="L4009" s="200"/>
      <c r="M4009" s="200"/>
      <c r="N4009" s="200"/>
      <c r="O4009" s="156"/>
    </row>
    <row r="4010" spans="1:15" ht="16.8">
      <c r="A4010" s="199"/>
      <c r="B4010" s="199"/>
      <c r="C4010" s="199"/>
      <c r="D4010" s="199"/>
      <c r="E4010" s="199"/>
      <c r="F4010" s="199"/>
      <c r="G4010" s="199"/>
      <c r="H4010" s="200"/>
      <c r="I4010" s="201"/>
      <c r="J4010" s="200"/>
      <c r="K4010" s="201"/>
      <c r="L4010" s="200"/>
      <c r="M4010" s="200"/>
      <c r="N4010" s="200"/>
      <c r="O4010" s="156"/>
    </row>
    <row r="4011" spans="1:15" ht="16.8">
      <c r="A4011" s="199"/>
      <c r="B4011" s="199"/>
      <c r="C4011" s="199"/>
      <c r="D4011" s="199"/>
      <c r="E4011" s="199"/>
      <c r="F4011" s="199"/>
      <c r="G4011" s="199"/>
      <c r="H4011" s="200"/>
      <c r="I4011" s="201"/>
      <c r="J4011" s="200"/>
      <c r="K4011" s="201"/>
      <c r="L4011" s="200"/>
      <c r="M4011" s="200"/>
      <c r="N4011" s="200"/>
      <c r="O4011" s="156"/>
    </row>
    <row r="4012" spans="1:15" ht="16.8">
      <c r="A4012" s="199"/>
      <c r="B4012" s="199"/>
      <c r="C4012" s="199"/>
      <c r="D4012" s="199"/>
      <c r="E4012" s="199"/>
      <c r="F4012" s="199"/>
      <c r="G4012" s="199"/>
      <c r="H4012" s="200"/>
      <c r="I4012" s="201"/>
      <c r="J4012" s="200"/>
      <c r="K4012" s="201"/>
      <c r="L4012" s="200"/>
      <c r="M4012" s="200"/>
      <c r="N4012" s="200"/>
      <c r="O4012" s="156"/>
    </row>
    <row r="4013" spans="1:15" ht="16.8">
      <c r="A4013" s="199"/>
      <c r="B4013" s="199"/>
      <c r="C4013" s="199"/>
      <c r="D4013" s="199"/>
      <c r="E4013" s="199"/>
      <c r="F4013" s="199"/>
      <c r="G4013" s="199"/>
      <c r="H4013" s="200"/>
      <c r="I4013" s="201"/>
      <c r="J4013" s="200"/>
      <c r="K4013" s="201"/>
      <c r="L4013" s="200"/>
      <c r="M4013" s="200"/>
      <c r="N4013" s="200"/>
      <c r="O4013" s="156"/>
    </row>
    <row r="4014" spans="1:15" ht="16.8">
      <c r="A4014" s="199"/>
      <c r="B4014" s="199"/>
      <c r="C4014" s="199"/>
      <c r="D4014" s="199"/>
      <c r="E4014" s="199"/>
      <c r="F4014" s="199"/>
      <c r="G4014" s="199"/>
      <c r="H4014" s="200"/>
      <c r="I4014" s="201"/>
      <c r="J4014" s="200"/>
      <c r="K4014" s="201"/>
      <c r="L4014" s="200"/>
      <c r="M4014" s="200"/>
      <c r="N4014" s="200"/>
      <c r="O4014" s="156"/>
    </row>
    <row r="4015" spans="1:15" ht="16.8">
      <c r="A4015" s="199"/>
      <c r="B4015" s="199"/>
      <c r="C4015" s="199"/>
      <c r="D4015" s="199"/>
      <c r="E4015" s="199"/>
      <c r="F4015" s="199"/>
      <c r="G4015" s="199"/>
      <c r="H4015" s="200"/>
      <c r="I4015" s="201"/>
      <c r="J4015" s="200"/>
      <c r="K4015" s="201"/>
      <c r="L4015" s="200"/>
      <c r="M4015" s="200"/>
      <c r="N4015" s="200"/>
      <c r="O4015" s="156"/>
    </row>
    <row r="4016" spans="1:15" ht="16.8">
      <c r="A4016" s="199"/>
      <c r="B4016" s="199"/>
      <c r="C4016" s="199"/>
      <c r="D4016" s="199"/>
      <c r="E4016" s="199"/>
      <c r="F4016" s="199"/>
      <c r="G4016" s="199"/>
      <c r="H4016" s="200"/>
      <c r="I4016" s="201"/>
      <c r="J4016" s="200"/>
      <c r="K4016" s="201"/>
      <c r="L4016" s="200"/>
      <c r="M4016" s="200"/>
      <c r="N4016" s="200"/>
      <c r="O4016" s="156"/>
    </row>
    <row r="4017" spans="1:15" ht="16.8">
      <c r="A4017" s="199"/>
      <c r="B4017" s="199"/>
      <c r="C4017" s="199"/>
      <c r="D4017" s="199"/>
      <c r="E4017" s="199"/>
      <c r="F4017" s="199"/>
      <c r="G4017" s="199"/>
      <c r="H4017" s="200"/>
      <c r="I4017" s="201"/>
      <c r="J4017" s="200"/>
      <c r="K4017" s="201"/>
      <c r="L4017" s="200"/>
      <c r="M4017" s="200"/>
      <c r="N4017" s="200"/>
      <c r="O4017" s="156"/>
    </row>
    <row r="4018" spans="1:15" ht="16.8">
      <c r="A4018" s="199"/>
      <c r="B4018" s="199"/>
      <c r="C4018" s="199"/>
      <c r="D4018" s="199"/>
      <c r="E4018" s="199"/>
      <c r="F4018" s="199"/>
      <c r="G4018" s="199"/>
      <c r="H4018" s="200"/>
      <c r="I4018" s="201"/>
      <c r="J4018" s="200"/>
      <c r="K4018" s="201"/>
      <c r="L4018" s="200"/>
      <c r="M4018" s="200"/>
      <c r="N4018" s="200"/>
      <c r="O4018" s="156"/>
    </row>
    <row r="4019" spans="1:15" ht="16.8">
      <c r="A4019" s="199"/>
      <c r="B4019" s="199"/>
      <c r="C4019" s="199"/>
      <c r="D4019" s="199"/>
      <c r="E4019" s="199"/>
      <c r="F4019" s="199"/>
      <c r="G4019" s="199"/>
      <c r="H4019" s="200"/>
      <c r="I4019" s="201"/>
      <c r="J4019" s="200"/>
      <c r="K4019" s="201"/>
      <c r="L4019" s="200"/>
      <c r="M4019" s="200"/>
      <c r="N4019" s="200"/>
      <c r="O4019" s="156"/>
    </row>
    <row r="4020" spans="1:15" ht="16.8">
      <c r="A4020" s="199"/>
      <c r="B4020" s="199"/>
      <c r="C4020" s="199"/>
      <c r="D4020" s="199"/>
      <c r="E4020" s="199"/>
      <c r="F4020" s="199"/>
      <c r="G4020" s="199"/>
      <c r="H4020" s="200"/>
      <c r="I4020" s="201"/>
      <c r="J4020" s="200"/>
      <c r="K4020" s="201"/>
      <c r="L4020" s="200"/>
      <c r="M4020" s="200"/>
      <c r="N4020" s="200"/>
      <c r="O4020" s="156"/>
    </row>
    <row r="4021" spans="1:15" ht="16.8">
      <c r="A4021" s="199"/>
      <c r="B4021" s="199"/>
      <c r="C4021" s="199"/>
      <c r="D4021" s="199"/>
      <c r="E4021" s="199"/>
      <c r="F4021" s="199"/>
      <c r="G4021" s="199"/>
      <c r="H4021" s="200"/>
      <c r="I4021" s="201"/>
      <c r="J4021" s="200"/>
      <c r="K4021" s="201"/>
      <c r="L4021" s="200"/>
      <c r="M4021" s="200"/>
      <c r="N4021" s="200"/>
      <c r="O4021" s="156"/>
    </row>
    <row r="4022" spans="1:15" ht="16.8">
      <c r="A4022" s="199"/>
      <c r="B4022" s="199"/>
      <c r="C4022" s="199"/>
      <c r="D4022" s="199"/>
      <c r="E4022" s="199"/>
      <c r="F4022" s="199"/>
      <c r="G4022" s="199"/>
      <c r="H4022" s="200"/>
      <c r="I4022" s="201"/>
      <c r="J4022" s="200"/>
      <c r="K4022" s="201"/>
      <c r="L4022" s="200"/>
      <c r="M4022" s="200"/>
      <c r="N4022" s="200"/>
      <c r="O4022" s="156"/>
    </row>
    <row r="4023" spans="1:15" ht="16.8">
      <c r="A4023" s="199"/>
      <c r="B4023" s="199"/>
      <c r="C4023" s="199"/>
      <c r="D4023" s="199"/>
      <c r="E4023" s="199"/>
      <c r="F4023" s="199"/>
      <c r="G4023" s="199"/>
      <c r="H4023" s="200"/>
      <c r="I4023" s="201"/>
      <c r="J4023" s="200"/>
      <c r="K4023" s="201"/>
      <c r="L4023" s="200"/>
      <c r="M4023" s="200"/>
      <c r="N4023" s="200"/>
      <c r="O4023" s="156"/>
    </row>
    <row r="4024" spans="1:15" ht="16.8">
      <c r="A4024" s="199"/>
      <c r="B4024" s="199"/>
      <c r="C4024" s="199"/>
      <c r="D4024" s="199"/>
      <c r="E4024" s="199"/>
      <c r="F4024" s="199"/>
      <c r="G4024" s="199"/>
      <c r="H4024" s="200"/>
      <c r="I4024" s="201"/>
      <c r="J4024" s="200"/>
      <c r="K4024" s="201"/>
      <c r="L4024" s="200"/>
      <c r="M4024" s="200"/>
      <c r="N4024" s="200"/>
      <c r="O4024" s="156"/>
    </row>
    <row r="4025" spans="1:15" ht="16.8">
      <c r="A4025" s="199"/>
      <c r="B4025" s="199"/>
      <c r="C4025" s="199"/>
      <c r="D4025" s="199"/>
      <c r="E4025" s="199"/>
      <c r="F4025" s="199"/>
      <c r="G4025" s="199"/>
      <c r="H4025" s="200"/>
      <c r="I4025" s="201"/>
      <c r="J4025" s="200"/>
      <c r="K4025" s="201"/>
      <c r="L4025" s="200"/>
      <c r="M4025" s="200"/>
      <c r="N4025" s="200"/>
      <c r="O4025" s="156"/>
    </row>
    <row r="4026" spans="1:15" ht="16.8">
      <c r="A4026" s="199"/>
      <c r="B4026" s="199"/>
      <c r="C4026" s="199"/>
      <c r="D4026" s="199"/>
      <c r="E4026" s="199"/>
      <c r="F4026" s="199"/>
      <c r="G4026" s="199"/>
      <c r="H4026" s="200"/>
      <c r="I4026" s="201"/>
      <c r="J4026" s="200"/>
      <c r="K4026" s="201"/>
      <c r="L4026" s="200"/>
      <c r="M4026" s="200"/>
      <c r="N4026" s="200"/>
      <c r="O4026" s="156"/>
    </row>
    <row r="4027" spans="1:15" ht="16.8">
      <c r="A4027" s="199"/>
      <c r="B4027" s="199"/>
      <c r="C4027" s="199"/>
      <c r="D4027" s="199"/>
      <c r="E4027" s="199"/>
      <c r="F4027" s="199"/>
      <c r="G4027" s="199"/>
      <c r="H4027" s="200"/>
      <c r="I4027" s="201"/>
      <c r="J4027" s="200"/>
      <c r="K4027" s="201"/>
      <c r="L4027" s="200"/>
      <c r="M4027" s="200"/>
      <c r="N4027" s="200"/>
      <c r="O4027" s="156"/>
    </row>
    <row r="4028" spans="1:15" ht="16.8">
      <c r="A4028" s="199"/>
      <c r="B4028" s="199"/>
      <c r="C4028" s="199"/>
      <c r="D4028" s="199"/>
      <c r="E4028" s="199"/>
      <c r="F4028" s="199"/>
      <c r="G4028" s="199"/>
      <c r="H4028" s="200"/>
      <c r="I4028" s="201"/>
      <c r="J4028" s="200"/>
      <c r="K4028" s="201"/>
      <c r="L4028" s="200"/>
      <c r="M4028" s="200"/>
      <c r="N4028" s="200"/>
      <c r="O4028" s="156"/>
    </row>
    <row r="4029" spans="1:15" ht="16.8">
      <c r="A4029" s="199"/>
      <c r="B4029" s="199"/>
      <c r="C4029" s="199"/>
      <c r="D4029" s="199"/>
      <c r="E4029" s="199"/>
      <c r="F4029" s="199"/>
      <c r="G4029" s="199"/>
      <c r="H4029" s="200"/>
      <c r="I4029" s="201"/>
      <c r="J4029" s="200"/>
      <c r="K4029" s="201"/>
      <c r="L4029" s="200"/>
      <c r="M4029" s="200"/>
      <c r="N4029" s="200"/>
      <c r="O4029" s="156"/>
    </row>
    <row r="4030" spans="1:15" ht="16.8">
      <c r="A4030" s="199"/>
      <c r="B4030" s="199"/>
      <c r="C4030" s="199"/>
      <c r="D4030" s="199"/>
      <c r="E4030" s="199"/>
      <c r="F4030" s="199"/>
      <c r="G4030" s="199"/>
      <c r="H4030" s="200"/>
      <c r="I4030" s="201"/>
      <c r="J4030" s="200"/>
      <c r="K4030" s="201"/>
      <c r="L4030" s="200"/>
      <c r="M4030" s="200"/>
      <c r="N4030" s="200"/>
      <c r="O4030" s="156"/>
    </row>
    <row r="4031" spans="1:15" ht="16.8">
      <c r="A4031" s="199"/>
      <c r="B4031" s="199"/>
      <c r="C4031" s="199"/>
      <c r="D4031" s="199"/>
      <c r="E4031" s="199"/>
      <c r="F4031" s="199"/>
      <c r="G4031" s="199"/>
      <c r="H4031" s="200"/>
      <c r="I4031" s="201"/>
      <c r="J4031" s="200"/>
      <c r="K4031" s="201"/>
      <c r="L4031" s="200"/>
      <c r="M4031" s="200"/>
      <c r="N4031" s="200"/>
      <c r="O4031" s="156"/>
    </row>
    <row r="4032" spans="1:15" ht="16.8">
      <c r="A4032" s="199"/>
      <c r="B4032" s="199"/>
      <c r="C4032" s="199"/>
      <c r="D4032" s="199"/>
      <c r="E4032" s="199"/>
      <c r="F4032" s="199"/>
      <c r="G4032" s="199"/>
      <c r="H4032" s="200"/>
      <c r="I4032" s="201"/>
      <c r="J4032" s="200"/>
      <c r="K4032" s="201"/>
      <c r="L4032" s="200"/>
      <c r="M4032" s="200"/>
      <c r="N4032" s="200"/>
      <c r="O4032" s="156"/>
    </row>
    <row r="4033" spans="1:15" ht="16.8">
      <c r="A4033" s="199"/>
      <c r="B4033" s="199"/>
      <c r="C4033" s="199"/>
      <c r="D4033" s="199"/>
      <c r="E4033" s="199"/>
      <c r="F4033" s="199"/>
      <c r="G4033" s="199"/>
      <c r="H4033" s="200"/>
      <c r="I4033" s="201"/>
      <c r="J4033" s="200"/>
      <c r="K4033" s="201"/>
      <c r="L4033" s="200"/>
      <c r="M4033" s="200"/>
      <c r="N4033" s="200"/>
      <c r="O4033" s="156"/>
    </row>
    <row r="4034" spans="1:15" ht="16.8">
      <c r="A4034" s="199"/>
      <c r="B4034" s="199"/>
      <c r="C4034" s="199"/>
      <c r="D4034" s="199"/>
      <c r="E4034" s="199"/>
      <c r="F4034" s="199"/>
      <c r="G4034" s="199"/>
      <c r="H4034" s="200"/>
      <c r="I4034" s="201"/>
      <c r="J4034" s="200"/>
      <c r="K4034" s="201"/>
      <c r="L4034" s="200"/>
      <c r="M4034" s="200"/>
      <c r="N4034" s="200"/>
      <c r="O4034" s="156"/>
    </row>
    <row r="4035" spans="1:15" ht="16.8">
      <c r="A4035" s="199"/>
      <c r="B4035" s="199"/>
      <c r="C4035" s="199"/>
      <c r="D4035" s="199"/>
      <c r="E4035" s="199"/>
      <c r="F4035" s="199"/>
      <c r="G4035" s="199"/>
      <c r="H4035" s="200"/>
      <c r="I4035" s="201"/>
      <c r="J4035" s="200"/>
      <c r="K4035" s="201"/>
      <c r="L4035" s="200"/>
      <c r="M4035" s="200"/>
      <c r="N4035" s="200"/>
      <c r="O4035" s="156"/>
    </row>
    <row r="4036" spans="1:15" ht="16.8">
      <c r="A4036" s="199"/>
      <c r="B4036" s="199"/>
      <c r="C4036" s="199"/>
      <c r="D4036" s="199"/>
      <c r="E4036" s="199"/>
      <c r="F4036" s="199"/>
      <c r="G4036" s="199"/>
      <c r="H4036" s="200"/>
      <c r="I4036" s="201"/>
      <c r="J4036" s="200"/>
      <c r="K4036" s="201"/>
      <c r="L4036" s="200"/>
      <c r="M4036" s="200"/>
      <c r="N4036" s="200"/>
      <c r="O4036" s="156"/>
    </row>
    <row r="4037" spans="1:15" ht="16.8">
      <c r="A4037" s="199"/>
      <c r="B4037" s="199"/>
      <c r="C4037" s="199"/>
      <c r="D4037" s="199"/>
      <c r="E4037" s="199"/>
      <c r="F4037" s="199"/>
      <c r="G4037" s="199"/>
      <c r="H4037" s="200"/>
      <c r="I4037" s="201"/>
      <c r="J4037" s="200"/>
      <c r="K4037" s="201"/>
      <c r="L4037" s="200"/>
      <c r="M4037" s="200"/>
      <c r="N4037" s="200"/>
      <c r="O4037" s="156"/>
    </row>
    <row r="4038" spans="1:15" ht="16.8">
      <c r="A4038" s="199"/>
      <c r="B4038" s="199"/>
      <c r="C4038" s="199"/>
      <c r="D4038" s="199"/>
      <c r="E4038" s="199"/>
      <c r="F4038" s="199"/>
      <c r="G4038" s="199"/>
      <c r="H4038" s="200"/>
      <c r="I4038" s="201"/>
      <c r="J4038" s="200"/>
      <c r="K4038" s="201"/>
      <c r="L4038" s="200"/>
      <c r="M4038" s="200"/>
      <c r="N4038" s="200"/>
      <c r="O4038" s="156"/>
    </row>
    <row r="4039" spans="1:15" ht="16.8">
      <c r="A4039" s="199"/>
      <c r="B4039" s="199"/>
      <c r="C4039" s="199"/>
      <c r="D4039" s="199"/>
      <c r="E4039" s="199"/>
      <c r="F4039" s="199"/>
      <c r="G4039" s="199"/>
      <c r="H4039" s="200"/>
      <c r="I4039" s="201"/>
      <c r="J4039" s="200"/>
      <c r="K4039" s="201"/>
      <c r="L4039" s="200"/>
      <c r="M4039" s="200"/>
      <c r="N4039" s="200"/>
      <c r="O4039" s="156"/>
    </row>
    <row r="4040" spans="1:15" ht="16.8">
      <c r="A4040" s="199"/>
      <c r="B4040" s="199"/>
      <c r="C4040" s="199"/>
      <c r="D4040" s="199"/>
      <c r="E4040" s="199"/>
      <c r="F4040" s="199"/>
      <c r="G4040" s="199"/>
      <c r="H4040" s="200"/>
      <c r="I4040" s="201"/>
      <c r="J4040" s="200"/>
      <c r="K4040" s="201"/>
      <c r="L4040" s="200"/>
      <c r="M4040" s="200"/>
      <c r="N4040" s="200"/>
      <c r="O4040" s="156"/>
    </row>
    <row r="4041" spans="1:15" ht="16.8">
      <c r="A4041" s="199"/>
      <c r="B4041" s="199"/>
      <c r="C4041" s="199"/>
      <c r="D4041" s="199"/>
      <c r="E4041" s="199"/>
      <c r="F4041" s="199"/>
      <c r="G4041" s="199"/>
      <c r="H4041" s="200"/>
      <c r="I4041" s="201"/>
      <c r="J4041" s="200"/>
      <c r="K4041" s="201"/>
      <c r="L4041" s="200"/>
      <c r="M4041" s="200"/>
      <c r="N4041" s="200"/>
      <c r="O4041" s="156"/>
    </row>
    <row r="4042" spans="1:15" ht="16.8">
      <c r="A4042" s="199"/>
      <c r="B4042" s="199"/>
      <c r="C4042" s="199"/>
      <c r="D4042" s="199"/>
      <c r="E4042" s="199"/>
      <c r="F4042" s="199"/>
      <c r="G4042" s="199"/>
      <c r="H4042" s="200"/>
      <c r="I4042" s="201"/>
      <c r="J4042" s="200"/>
      <c r="K4042" s="201"/>
      <c r="L4042" s="200"/>
      <c r="M4042" s="200"/>
      <c r="N4042" s="200"/>
      <c r="O4042" s="156"/>
    </row>
    <row r="4043" spans="1:15" ht="16.8">
      <c r="A4043" s="199"/>
      <c r="B4043" s="199"/>
      <c r="C4043" s="199"/>
      <c r="D4043" s="199"/>
      <c r="E4043" s="199"/>
      <c r="F4043" s="199"/>
      <c r="G4043" s="199"/>
      <c r="H4043" s="200"/>
      <c r="I4043" s="201"/>
      <c r="J4043" s="200"/>
      <c r="K4043" s="201"/>
      <c r="L4043" s="200"/>
      <c r="M4043" s="200"/>
      <c r="N4043" s="200"/>
      <c r="O4043" s="156"/>
    </row>
    <row r="4044" spans="1:15" ht="16.8">
      <c r="A4044" s="199"/>
      <c r="B4044" s="199"/>
      <c r="C4044" s="199"/>
      <c r="D4044" s="199"/>
      <c r="E4044" s="199"/>
      <c r="F4044" s="199"/>
      <c r="G4044" s="199"/>
      <c r="H4044" s="200"/>
      <c r="I4044" s="201"/>
      <c r="J4044" s="200"/>
      <c r="K4044" s="201"/>
      <c r="L4044" s="200"/>
      <c r="M4044" s="200"/>
      <c r="N4044" s="200"/>
      <c r="O4044" s="156"/>
    </row>
    <row r="4045" spans="1:15" ht="16.8">
      <c r="A4045" s="199"/>
      <c r="B4045" s="199"/>
      <c r="C4045" s="199"/>
      <c r="D4045" s="199"/>
      <c r="E4045" s="199"/>
      <c r="F4045" s="199"/>
      <c r="G4045" s="199"/>
      <c r="H4045" s="200"/>
      <c r="I4045" s="201"/>
      <c r="J4045" s="200"/>
      <c r="K4045" s="201"/>
      <c r="L4045" s="200"/>
      <c r="M4045" s="200"/>
      <c r="N4045" s="200"/>
      <c r="O4045" s="156"/>
    </row>
    <row r="4046" spans="1:15" ht="16.8">
      <c r="A4046" s="199"/>
      <c r="B4046" s="199"/>
      <c r="C4046" s="199"/>
      <c r="D4046" s="199"/>
      <c r="E4046" s="199"/>
      <c r="F4046" s="199"/>
      <c r="G4046" s="199"/>
      <c r="H4046" s="200"/>
      <c r="I4046" s="201"/>
      <c r="J4046" s="200"/>
      <c r="K4046" s="201"/>
      <c r="L4046" s="200"/>
      <c r="M4046" s="200"/>
      <c r="N4046" s="200"/>
      <c r="O4046" s="156"/>
    </row>
    <row r="4047" spans="1:15" ht="16.8">
      <c r="A4047" s="199"/>
      <c r="B4047" s="199"/>
      <c r="C4047" s="199"/>
      <c r="D4047" s="199"/>
      <c r="E4047" s="199"/>
      <c r="F4047" s="199"/>
      <c r="G4047" s="199"/>
      <c r="H4047" s="200"/>
      <c r="I4047" s="201"/>
      <c r="J4047" s="200"/>
      <c r="K4047" s="201"/>
      <c r="L4047" s="200"/>
      <c r="M4047" s="200"/>
      <c r="N4047" s="200"/>
      <c r="O4047" s="156"/>
    </row>
    <row r="4048" spans="1:15" ht="16.8">
      <c r="A4048" s="199"/>
      <c r="B4048" s="199"/>
      <c r="C4048" s="199"/>
      <c r="D4048" s="199"/>
      <c r="E4048" s="199"/>
      <c r="F4048" s="199"/>
      <c r="G4048" s="199"/>
      <c r="H4048" s="200"/>
      <c r="I4048" s="201"/>
      <c r="J4048" s="200"/>
      <c r="K4048" s="201"/>
      <c r="L4048" s="200"/>
      <c r="M4048" s="200"/>
      <c r="N4048" s="200"/>
      <c r="O4048" s="156"/>
    </row>
    <row r="4049" spans="1:15" ht="16.8">
      <c r="A4049" s="199"/>
      <c r="B4049" s="199"/>
      <c r="C4049" s="199"/>
      <c r="D4049" s="199"/>
      <c r="E4049" s="199"/>
      <c r="F4049" s="199"/>
      <c r="G4049" s="199"/>
      <c r="H4049" s="200"/>
      <c r="I4049" s="201"/>
      <c r="J4049" s="200"/>
      <c r="K4049" s="201"/>
      <c r="L4049" s="200"/>
      <c r="M4049" s="200"/>
      <c r="N4049" s="200"/>
      <c r="O4049" s="156"/>
    </row>
    <row r="4050" spans="1:15" ht="16.8">
      <c r="A4050" s="199"/>
      <c r="B4050" s="199"/>
      <c r="C4050" s="199"/>
      <c r="D4050" s="199"/>
      <c r="E4050" s="199"/>
      <c r="F4050" s="199"/>
      <c r="G4050" s="199"/>
      <c r="H4050" s="200"/>
      <c r="I4050" s="201"/>
      <c r="J4050" s="200"/>
      <c r="K4050" s="201"/>
      <c r="L4050" s="200"/>
      <c r="M4050" s="200"/>
      <c r="N4050" s="200"/>
      <c r="O4050" s="156"/>
    </row>
    <row r="4051" spans="1:15" ht="16.8">
      <c r="A4051" s="199"/>
      <c r="B4051" s="199"/>
      <c r="C4051" s="199"/>
      <c r="D4051" s="199"/>
      <c r="E4051" s="199"/>
      <c r="F4051" s="199"/>
      <c r="G4051" s="199"/>
      <c r="H4051" s="200"/>
      <c r="I4051" s="201"/>
      <c r="J4051" s="200"/>
      <c r="K4051" s="201"/>
      <c r="L4051" s="200"/>
      <c r="M4051" s="200"/>
      <c r="N4051" s="200"/>
      <c r="O4051" s="156"/>
    </row>
    <row r="4052" spans="1:15" ht="16.8">
      <c r="A4052" s="199"/>
      <c r="B4052" s="199"/>
      <c r="C4052" s="199"/>
      <c r="D4052" s="199"/>
      <c r="E4052" s="199"/>
      <c r="F4052" s="199"/>
      <c r="G4052" s="199"/>
      <c r="H4052" s="200"/>
      <c r="I4052" s="201"/>
      <c r="J4052" s="200"/>
      <c r="K4052" s="201"/>
      <c r="L4052" s="200"/>
      <c r="M4052" s="200"/>
      <c r="N4052" s="200"/>
      <c r="O4052" s="156"/>
    </row>
    <row r="4053" spans="1:15" ht="16.8">
      <c r="A4053" s="199"/>
      <c r="B4053" s="199"/>
      <c r="C4053" s="199"/>
      <c r="D4053" s="199"/>
      <c r="E4053" s="199"/>
      <c r="F4053" s="199"/>
      <c r="G4053" s="199"/>
      <c r="H4053" s="200"/>
      <c r="I4053" s="201"/>
      <c r="J4053" s="200"/>
      <c r="K4053" s="201"/>
      <c r="L4053" s="200"/>
      <c r="M4053" s="200"/>
      <c r="N4053" s="200"/>
      <c r="O4053" s="156"/>
    </row>
    <row r="4054" spans="1:15" ht="16.8">
      <c r="A4054" s="199"/>
      <c r="B4054" s="199"/>
      <c r="C4054" s="199"/>
      <c r="D4054" s="199"/>
      <c r="E4054" s="199"/>
      <c r="F4054" s="199"/>
      <c r="G4054" s="199"/>
      <c r="H4054" s="200"/>
      <c r="I4054" s="201"/>
      <c r="J4054" s="200"/>
      <c r="K4054" s="201"/>
      <c r="L4054" s="200"/>
      <c r="M4054" s="200"/>
      <c r="N4054" s="200"/>
      <c r="O4054" s="156"/>
    </row>
    <row r="4055" spans="1:15" ht="16.8">
      <c r="A4055" s="199"/>
      <c r="B4055" s="199"/>
      <c r="C4055" s="199"/>
      <c r="D4055" s="199"/>
      <c r="E4055" s="199"/>
      <c r="F4055" s="199"/>
      <c r="G4055" s="199"/>
      <c r="H4055" s="200"/>
      <c r="I4055" s="201"/>
      <c r="J4055" s="200"/>
      <c r="K4055" s="201"/>
      <c r="L4055" s="200"/>
      <c r="M4055" s="200"/>
      <c r="N4055" s="200"/>
      <c r="O4055" s="156"/>
    </row>
    <row r="4056" spans="1:15" ht="16.8">
      <c r="A4056" s="199"/>
      <c r="B4056" s="199"/>
      <c r="C4056" s="199"/>
      <c r="D4056" s="199"/>
      <c r="E4056" s="199"/>
      <c r="F4056" s="199"/>
      <c r="G4056" s="199"/>
      <c r="H4056" s="200"/>
      <c r="I4056" s="201"/>
      <c r="J4056" s="200"/>
      <c r="K4056" s="201"/>
      <c r="L4056" s="200"/>
      <c r="M4056" s="200"/>
      <c r="N4056" s="200"/>
      <c r="O4056" s="156"/>
    </row>
    <row r="4057" spans="1:15" ht="16.8">
      <c r="A4057" s="199"/>
      <c r="B4057" s="199"/>
      <c r="C4057" s="199"/>
      <c r="D4057" s="199"/>
      <c r="E4057" s="199"/>
      <c r="F4057" s="199"/>
      <c r="G4057" s="199"/>
      <c r="H4057" s="200"/>
      <c r="I4057" s="201"/>
      <c r="J4057" s="200"/>
      <c r="K4057" s="201"/>
      <c r="L4057" s="200"/>
      <c r="M4057" s="200"/>
      <c r="N4057" s="200"/>
      <c r="O4057" s="156"/>
    </row>
    <row r="4058" spans="1:15" ht="16.8">
      <c r="A4058" s="199"/>
      <c r="B4058" s="199"/>
      <c r="C4058" s="199"/>
      <c r="D4058" s="199"/>
      <c r="E4058" s="199"/>
      <c r="F4058" s="199"/>
      <c r="G4058" s="199"/>
      <c r="H4058" s="200"/>
      <c r="I4058" s="201"/>
      <c r="J4058" s="200"/>
      <c r="K4058" s="201"/>
      <c r="L4058" s="200"/>
      <c r="M4058" s="200"/>
      <c r="N4058" s="200"/>
      <c r="O4058" s="156"/>
    </row>
    <row r="4059" spans="1:15" ht="16.8">
      <c r="A4059" s="199"/>
      <c r="B4059" s="199"/>
      <c r="C4059" s="199"/>
      <c r="D4059" s="199"/>
      <c r="E4059" s="199"/>
      <c r="F4059" s="199"/>
      <c r="G4059" s="199"/>
      <c r="H4059" s="200"/>
      <c r="I4059" s="201"/>
      <c r="J4059" s="200"/>
      <c r="K4059" s="201"/>
      <c r="L4059" s="200"/>
      <c r="M4059" s="200"/>
      <c r="N4059" s="200"/>
      <c r="O4059" s="156"/>
    </row>
    <row r="4060" spans="1:15" ht="16.8">
      <c r="A4060" s="199"/>
      <c r="B4060" s="199"/>
      <c r="C4060" s="199"/>
      <c r="D4060" s="199"/>
      <c r="E4060" s="199"/>
      <c r="F4060" s="199"/>
      <c r="G4060" s="199"/>
      <c r="H4060" s="200"/>
      <c r="I4060" s="201"/>
      <c r="J4060" s="200"/>
      <c r="K4060" s="201"/>
      <c r="L4060" s="200"/>
      <c r="M4060" s="200"/>
      <c r="N4060" s="200"/>
      <c r="O4060" s="156"/>
    </row>
    <row r="4061" spans="1:15" ht="16.8">
      <c r="A4061" s="199"/>
      <c r="B4061" s="199"/>
      <c r="C4061" s="199"/>
      <c r="D4061" s="199"/>
      <c r="E4061" s="199"/>
      <c r="F4061" s="199"/>
      <c r="G4061" s="199"/>
      <c r="H4061" s="200"/>
      <c r="I4061" s="201"/>
      <c r="J4061" s="200"/>
      <c r="K4061" s="201"/>
      <c r="L4061" s="200"/>
      <c r="M4061" s="200"/>
      <c r="N4061" s="200"/>
      <c r="O4061" s="156"/>
    </row>
    <row r="4062" spans="1:15" ht="16.8">
      <c r="A4062" s="199"/>
      <c r="B4062" s="199"/>
      <c r="C4062" s="199"/>
      <c r="D4062" s="199"/>
      <c r="E4062" s="199"/>
      <c r="F4062" s="199"/>
      <c r="G4062" s="199"/>
      <c r="H4062" s="200"/>
      <c r="I4062" s="201"/>
      <c r="J4062" s="200"/>
      <c r="K4062" s="201"/>
      <c r="L4062" s="200"/>
      <c r="M4062" s="200"/>
      <c r="N4062" s="200"/>
      <c r="O4062" s="156"/>
    </row>
    <row r="4063" spans="1:15" ht="16.8">
      <c r="A4063" s="199"/>
      <c r="B4063" s="199"/>
      <c r="C4063" s="199"/>
      <c r="D4063" s="199"/>
      <c r="E4063" s="199"/>
      <c r="F4063" s="199"/>
      <c r="G4063" s="199"/>
      <c r="H4063" s="200"/>
      <c r="I4063" s="201"/>
      <c r="J4063" s="200"/>
      <c r="K4063" s="201"/>
      <c r="L4063" s="200"/>
      <c r="M4063" s="200"/>
      <c r="N4063" s="200"/>
      <c r="O4063" s="156"/>
    </row>
    <row r="4064" spans="1:15" ht="16.8">
      <c r="A4064" s="199"/>
      <c r="B4064" s="199"/>
      <c r="C4064" s="199"/>
      <c r="D4064" s="199"/>
      <c r="E4064" s="199"/>
      <c r="F4064" s="199"/>
      <c r="G4064" s="199"/>
      <c r="H4064" s="200"/>
      <c r="I4064" s="201"/>
      <c r="J4064" s="200"/>
      <c r="K4064" s="201"/>
      <c r="L4064" s="200"/>
      <c r="M4064" s="200"/>
      <c r="N4064" s="200"/>
      <c r="O4064" s="156"/>
    </row>
    <row r="4065" spans="1:15" ht="16.8">
      <c r="A4065" s="199"/>
      <c r="B4065" s="199"/>
      <c r="C4065" s="199"/>
      <c r="D4065" s="199"/>
      <c r="E4065" s="199"/>
      <c r="F4065" s="199"/>
      <c r="G4065" s="199"/>
      <c r="H4065" s="200"/>
      <c r="I4065" s="201"/>
      <c r="J4065" s="200"/>
      <c r="K4065" s="201"/>
      <c r="L4065" s="200"/>
      <c r="M4065" s="200"/>
      <c r="N4065" s="200"/>
      <c r="O4065" s="156"/>
    </row>
    <row r="4066" spans="1:15" ht="16.8">
      <c r="A4066" s="199"/>
      <c r="B4066" s="199"/>
      <c r="C4066" s="199"/>
      <c r="D4066" s="199"/>
      <c r="E4066" s="199"/>
      <c r="F4066" s="199"/>
      <c r="G4066" s="199"/>
      <c r="H4066" s="200"/>
      <c r="I4066" s="201"/>
      <c r="J4066" s="200"/>
      <c r="K4066" s="201"/>
      <c r="L4066" s="200"/>
      <c r="M4066" s="200"/>
      <c r="N4066" s="200"/>
      <c r="O4066" s="156"/>
    </row>
    <row r="4067" spans="1:15" ht="16.8">
      <c r="A4067" s="199"/>
      <c r="B4067" s="199"/>
      <c r="C4067" s="199"/>
      <c r="D4067" s="199"/>
      <c r="E4067" s="199"/>
      <c r="F4067" s="199"/>
      <c r="G4067" s="199"/>
      <c r="H4067" s="200"/>
      <c r="I4067" s="201"/>
      <c r="J4067" s="200"/>
      <c r="K4067" s="201"/>
      <c r="L4067" s="200"/>
      <c r="M4067" s="200"/>
      <c r="N4067" s="200"/>
      <c r="O4067" s="156"/>
    </row>
    <row r="4068" spans="1:15" ht="16.8">
      <c r="A4068" s="199"/>
      <c r="B4068" s="199"/>
      <c r="C4068" s="199"/>
      <c r="D4068" s="199"/>
      <c r="E4068" s="199"/>
      <c r="F4068" s="199"/>
      <c r="G4068" s="199"/>
      <c r="H4068" s="200"/>
      <c r="I4068" s="201"/>
      <c r="J4068" s="200"/>
      <c r="K4068" s="201"/>
      <c r="L4068" s="200"/>
      <c r="M4068" s="200"/>
      <c r="N4068" s="200"/>
      <c r="O4068" s="156"/>
    </row>
    <row r="4069" spans="1:15" ht="16.8">
      <c r="A4069" s="199"/>
      <c r="B4069" s="199"/>
      <c r="C4069" s="199"/>
      <c r="D4069" s="199"/>
      <c r="E4069" s="199"/>
      <c r="F4069" s="199"/>
      <c r="G4069" s="199"/>
      <c r="H4069" s="200"/>
      <c r="I4069" s="201"/>
      <c r="J4069" s="200"/>
      <c r="K4069" s="201"/>
      <c r="L4069" s="200"/>
      <c r="M4069" s="200"/>
      <c r="N4069" s="200"/>
      <c r="O4069" s="156"/>
    </row>
    <row r="4070" spans="1:15" ht="16.8">
      <c r="A4070" s="199"/>
      <c r="B4070" s="199"/>
      <c r="C4070" s="199"/>
      <c r="D4070" s="199"/>
      <c r="E4070" s="199"/>
      <c r="F4070" s="199"/>
      <c r="G4070" s="199"/>
      <c r="H4070" s="200"/>
      <c r="I4070" s="201"/>
      <c r="J4070" s="200"/>
      <c r="K4070" s="201"/>
      <c r="L4070" s="200"/>
      <c r="M4070" s="200"/>
      <c r="N4070" s="200"/>
      <c r="O4070" s="156"/>
    </row>
    <row r="4071" spans="1:15" ht="16.8">
      <c r="A4071" s="199"/>
      <c r="B4071" s="199"/>
      <c r="C4071" s="199"/>
      <c r="D4071" s="199"/>
      <c r="E4071" s="199"/>
      <c r="F4071" s="199"/>
      <c r="G4071" s="199"/>
      <c r="H4071" s="200"/>
      <c r="I4071" s="201"/>
      <c r="J4071" s="200"/>
      <c r="K4071" s="201"/>
      <c r="L4071" s="200"/>
      <c r="M4071" s="200"/>
      <c r="N4071" s="200"/>
      <c r="O4071" s="156"/>
    </row>
    <row r="4072" spans="1:15" ht="16.8">
      <c r="A4072" s="199"/>
      <c r="B4072" s="199"/>
      <c r="C4072" s="199"/>
      <c r="D4072" s="199"/>
      <c r="E4072" s="199"/>
      <c r="F4072" s="199"/>
      <c r="G4072" s="199"/>
      <c r="H4072" s="200"/>
      <c r="I4072" s="201"/>
      <c r="J4072" s="200"/>
      <c r="K4072" s="201"/>
      <c r="L4072" s="200"/>
      <c r="M4072" s="200"/>
      <c r="N4072" s="200"/>
      <c r="O4072" s="156"/>
    </row>
    <row r="4073" spans="1:15" ht="16.8">
      <c r="A4073" s="199"/>
      <c r="B4073" s="199"/>
      <c r="C4073" s="199"/>
      <c r="D4073" s="199"/>
      <c r="E4073" s="199"/>
      <c r="F4073" s="199"/>
      <c r="G4073" s="199"/>
      <c r="H4073" s="200"/>
      <c r="I4073" s="201"/>
      <c r="J4073" s="200"/>
      <c r="K4073" s="201"/>
      <c r="L4073" s="200"/>
      <c r="M4073" s="200"/>
      <c r="N4073" s="200"/>
      <c r="O4073" s="156"/>
    </row>
    <row r="4074" spans="1:15" ht="16.8">
      <c r="A4074" s="199"/>
      <c r="B4074" s="199"/>
      <c r="C4074" s="199"/>
      <c r="D4074" s="199"/>
      <c r="E4074" s="199"/>
      <c r="F4074" s="199"/>
      <c r="G4074" s="199"/>
      <c r="H4074" s="200"/>
      <c r="I4074" s="201"/>
      <c r="J4074" s="200"/>
      <c r="K4074" s="201"/>
      <c r="L4074" s="200"/>
      <c r="M4074" s="200"/>
      <c r="N4074" s="200"/>
      <c r="O4074" s="156"/>
    </row>
    <row r="4075" spans="1:15" ht="16.8">
      <c r="A4075" s="199"/>
      <c r="B4075" s="199"/>
      <c r="C4075" s="199"/>
      <c r="D4075" s="199"/>
      <c r="E4075" s="199"/>
      <c r="F4075" s="199"/>
      <c r="G4075" s="199"/>
      <c r="H4075" s="200"/>
      <c r="I4075" s="201"/>
      <c r="J4075" s="200"/>
      <c r="K4075" s="201"/>
      <c r="L4075" s="200"/>
      <c r="M4075" s="200"/>
      <c r="N4075" s="200"/>
      <c r="O4075" s="156"/>
    </row>
    <row r="4076" spans="1:15" ht="16.8">
      <c r="A4076" s="199"/>
      <c r="B4076" s="199"/>
      <c r="C4076" s="199"/>
      <c r="D4076" s="199"/>
      <c r="E4076" s="199"/>
      <c r="F4076" s="199"/>
      <c r="G4076" s="199"/>
      <c r="H4076" s="200"/>
      <c r="I4076" s="201"/>
      <c r="J4076" s="200"/>
      <c r="K4076" s="201"/>
      <c r="L4076" s="200"/>
      <c r="M4076" s="200"/>
      <c r="N4076" s="200"/>
      <c r="O4076" s="156"/>
    </row>
    <row r="4077" spans="1:15" ht="16.8">
      <c r="A4077" s="199"/>
      <c r="B4077" s="199"/>
      <c r="C4077" s="199"/>
      <c r="D4077" s="199"/>
      <c r="E4077" s="199"/>
      <c r="F4077" s="199"/>
      <c r="G4077" s="199"/>
      <c r="H4077" s="200"/>
      <c r="I4077" s="201"/>
      <c r="J4077" s="200"/>
      <c r="K4077" s="201"/>
      <c r="L4077" s="200"/>
      <c r="M4077" s="200"/>
      <c r="N4077" s="200"/>
      <c r="O4077" s="156"/>
    </row>
    <row r="4078" spans="1:15" ht="16.8">
      <c r="A4078" s="199"/>
      <c r="B4078" s="199"/>
      <c r="C4078" s="199"/>
      <c r="D4078" s="199"/>
      <c r="E4078" s="199"/>
      <c r="F4078" s="199"/>
      <c r="G4078" s="199"/>
      <c r="H4078" s="200"/>
      <c r="I4078" s="201"/>
      <c r="J4078" s="200"/>
      <c r="K4078" s="201"/>
      <c r="L4078" s="200"/>
      <c r="M4078" s="200"/>
      <c r="N4078" s="200"/>
      <c r="O4078" s="156"/>
    </row>
    <row r="4079" spans="1:15" ht="16.8">
      <c r="A4079" s="199"/>
      <c r="B4079" s="199"/>
      <c r="C4079" s="199"/>
      <c r="D4079" s="199"/>
      <c r="E4079" s="199"/>
      <c r="F4079" s="199"/>
      <c r="G4079" s="199"/>
      <c r="H4079" s="200"/>
      <c r="I4079" s="201"/>
      <c r="J4079" s="200"/>
      <c r="K4079" s="201"/>
      <c r="L4079" s="200"/>
      <c r="M4079" s="200"/>
      <c r="N4079" s="200"/>
      <c r="O4079" s="156"/>
    </row>
    <row r="4080" spans="1:15" ht="16.8">
      <c r="A4080" s="199"/>
      <c r="B4080" s="199"/>
      <c r="C4080" s="199"/>
      <c r="D4080" s="199"/>
      <c r="E4080" s="199"/>
      <c r="F4080" s="199"/>
      <c r="G4080" s="199"/>
      <c r="H4080" s="200"/>
      <c r="I4080" s="201"/>
      <c r="J4080" s="200"/>
      <c r="K4080" s="201"/>
      <c r="L4080" s="200"/>
      <c r="M4080" s="200"/>
      <c r="N4080" s="200"/>
      <c r="O4080" s="156"/>
    </row>
    <row r="4081" spans="1:15" ht="16.8">
      <c r="A4081" s="199"/>
      <c r="B4081" s="199"/>
      <c r="C4081" s="199"/>
      <c r="D4081" s="199"/>
      <c r="E4081" s="199"/>
      <c r="F4081" s="199"/>
      <c r="G4081" s="199"/>
      <c r="H4081" s="200"/>
      <c r="I4081" s="201"/>
      <c r="J4081" s="200"/>
      <c r="K4081" s="201"/>
      <c r="L4081" s="200"/>
      <c r="M4081" s="200"/>
      <c r="N4081" s="200"/>
      <c r="O4081" s="156"/>
    </row>
    <row r="4082" spans="1:15" ht="16.8">
      <c r="A4082" s="199"/>
      <c r="B4082" s="199"/>
      <c r="C4082" s="199"/>
      <c r="D4082" s="199"/>
      <c r="E4082" s="199"/>
      <c r="F4082" s="199"/>
      <c r="G4082" s="199"/>
      <c r="H4082" s="200"/>
      <c r="I4082" s="201"/>
      <c r="J4082" s="200"/>
      <c r="K4082" s="201"/>
      <c r="L4082" s="200"/>
      <c r="M4082" s="200"/>
      <c r="N4082" s="200"/>
      <c r="O4082" s="156"/>
    </row>
    <row r="4083" spans="1:15" ht="16.8">
      <c r="A4083" s="199"/>
      <c r="B4083" s="199"/>
      <c r="C4083" s="199"/>
      <c r="D4083" s="199"/>
      <c r="E4083" s="199"/>
      <c r="F4083" s="199"/>
      <c r="G4083" s="199"/>
      <c r="H4083" s="200"/>
      <c r="I4083" s="201"/>
      <c r="J4083" s="200"/>
      <c r="K4083" s="201"/>
      <c r="L4083" s="200"/>
      <c r="M4083" s="200"/>
      <c r="N4083" s="200"/>
      <c r="O4083" s="156"/>
    </row>
    <row r="4084" spans="1:15" ht="16.8">
      <c r="A4084" s="199"/>
      <c r="B4084" s="199"/>
      <c r="C4084" s="199"/>
      <c r="D4084" s="199"/>
      <c r="E4084" s="199"/>
      <c r="F4084" s="199"/>
      <c r="G4084" s="199"/>
      <c r="H4084" s="200"/>
      <c r="I4084" s="201"/>
      <c r="J4084" s="200"/>
      <c r="K4084" s="201"/>
      <c r="L4084" s="200"/>
      <c r="M4084" s="200"/>
      <c r="N4084" s="200"/>
      <c r="O4084" s="156"/>
    </row>
    <row r="4085" spans="1:15" ht="16.8">
      <c r="A4085" s="199"/>
      <c r="B4085" s="199"/>
      <c r="C4085" s="199"/>
      <c r="D4085" s="199"/>
      <c r="E4085" s="199"/>
      <c r="F4085" s="199"/>
      <c r="G4085" s="199"/>
      <c r="H4085" s="200"/>
      <c r="I4085" s="201"/>
      <c r="J4085" s="200"/>
      <c r="K4085" s="201"/>
      <c r="L4085" s="200"/>
      <c r="M4085" s="200"/>
      <c r="N4085" s="200"/>
      <c r="O4085" s="156"/>
    </row>
    <row r="4086" spans="1:15" ht="16.8">
      <c r="A4086" s="199"/>
      <c r="B4086" s="199"/>
      <c r="C4086" s="199"/>
      <c r="D4086" s="199"/>
      <c r="E4086" s="199"/>
      <c r="F4086" s="199"/>
      <c r="G4086" s="199"/>
      <c r="H4086" s="200"/>
      <c r="I4086" s="201"/>
      <c r="J4086" s="200"/>
      <c r="K4086" s="201"/>
      <c r="L4086" s="200"/>
      <c r="M4086" s="200"/>
      <c r="N4086" s="200"/>
      <c r="O4086" s="156"/>
    </row>
    <row r="4087" spans="1:15" ht="16.8">
      <c r="A4087" s="199"/>
      <c r="B4087" s="199"/>
      <c r="C4087" s="199"/>
      <c r="D4087" s="199"/>
      <c r="E4087" s="199"/>
      <c r="F4087" s="199"/>
      <c r="G4087" s="199"/>
      <c r="H4087" s="200"/>
      <c r="I4087" s="201"/>
      <c r="J4087" s="200"/>
      <c r="K4087" s="201"/>
      <c r="L4087" s="200"/>
      <c r="M4087" s="200"/>
      <c r="N4087" s="200"/>
      <c r="O4087" s="156"/>
    </row>
    <row r="4088" spans="1:15" ht="16.8">
      <c r="A4088" s="199"/>
      <c r="B4088" s="199"/>
      <c r="C4088" s="199"/>
      <c r="D4088" s="199"/>
      <c r="E4088" s="199"/>
      <c r="F4088" s="199"/>
      <c r="G4088" s="199"/>
      <c r="H4088" s="200"/>
      <c r="I4088" s="201"/>
      <c r="J4088" s="200"/>
      <c r="K4088" s="201"/>
      <c r="L4088" s="200"/>
      <c r="M4088" s="200"/>
      <c r="N4088" s="200"/>
      <c r="O4088" s="156"/>
    </row>
    <row r="4089" spans="1:15" ht="16.8">
      <c r="A4089" s="199"/>
      <c r="B4089" s="199"/>
      <c r="C4089" s="199"/>
      <c r="D4089" s="199"/>
      <c r="E4089" s="199"/>
      <c r="F4089" s="199"/>
      <c r="G4089" s="199"/>
      <c r="H4089" s="200"/>
      <c r="I4089" s="201"/>
      <c r="J4089" s="200"/>
      <c r="K4089" s="201"/>
      <c r="L4089" s="200"/>
      <c r="M4089" s="200"/>
      <c r="N4089" s="200"/>
      <c r="O4089" s="156"/>
    </row>
    <row r="4090" spans="1:15" ht="16.8">
      <c r="A4090" s="199"/>
      <c r="B4090" s="199"/>
      <c r="C4090" s="199"/>
      <c r="D4090" s="199"/>
      <c r="E4090" s="199"/>
      <c r="F4090" s="199"/>
      <c r="G4090" s="199"/>
      <c r="H4090" s="200"/>
      <c r="I4090" s="201"/>
      <c r="J4090" s="200"/>
      <c r="K4090" s="201"/>
      <c r="L4090" s="200"/>
      <c r="M4090" s="200"/>
      <c r="N4090" s="200"/>
      <c r="O4090" s="156"/>
    </row>
    <row r="4091" spans="1:15" ht="16.8">
      <c r="A4091" s="199"/>
      <c r="B4091" s="199"/>
      <c r="C4091" s="199"/>
      <c r="D4091" s="199"/>
      <c r="E4091" s="199"/>
      <c r="F4091" s="199"/>
      <c r="G4091" s="199"/>
      <c r="H4091" s="200"/>
      <c r="I4091" s="201"/>
      <c r="J4091" s="200"/>
      <c r="K4091" s="201"/>
      <c r="L4091" s="200"/>
      <c r="M4091" s="200"/>
      <c r="N4091" s="200"/>
      <c r="O4091" s="156"/>
    </row>
    <row r="4092" spans="1:15" ht="16.8">
      <c r="A4092" s="199"/>
      <c r="B4092" s="199"/>
      <c r="C4092" s="199"/>
      <c r="D4092" s="199"/>
      <c r="E4092" s="199"/>
      <c r="F4092" s="199"/>
      <c r="G4092" s="199"/>
      <c r="H4092" s="200"/>
      <c r="I4092" s="201"/>
      <c r="J4092" s="200"/>
      <c r="K4092" s="201"/>
      <c r="L4092" s="200"/>
      <c r="M4092" s="200"/>
      <c r="N4092" s="200"/>
      <c r="O4092" s="156"/>
    </row>
    <row r="4093" spans="1:15" ht="16.8">
      <c r="A4093" s="199"/>
      <c r="B4093" s="199"/>
      <c r="C4093" s="199"/>
      <c r="D4093" s="199"/>
      <c r="E4093" s="199"/>
      <c r="F4093" s="199"/>
      <c r="G4093" s="199"/>
      <c r="H4093" s="200"/>
      <c r="I4093" s="201"/>
      <c r="J4093" s="200"/>
      <c r="K4093" s="201"/>
      <c r="L4093" s="200"/>
      <c r="M4093" s="200"/>
      <c r="N4093" s="200"/>
      <c r="O4093" s="156"/>
    </row>
    <row r="4094" spans="1:15" ht="16.8">
      <c r="A4094" s="199"/>
      <c r="B4094" s="199"/>
      <c r="C4094" s="199"/>
      <c r="D4094" s="199"/>
      <c r="E4094" s="199"/>
      <c r="F4094" s="199"/>
      <c r="G4094" s="199"/>
      <c r="H4094" s="200"/>
      <c r="I4094" s="201"/>
      <c r="J4094" s="200"/>
      <c r="K4094" s="201"/>
      <c r="L4094" s="200"/>
      <c r="M4094" s="200"/>
      <c r="N4094" s="200"/>
      <c r="O4094" s="156"/>
    </row>
    <row r="4095" spans="1:15" ht="16.8">
      <c r="A4095" s="199"/>
      <c r="B4095" s="199"/>
      <c r="C4095" s="199"/>
      <c r="D4095" s="199"/>
      <c r="E4095" s="199"/>
      <c r="F4095" s="199"/>
      <c r="G4095" s="199"/>
      <c r="H4095" s="200"/>
      <c r="I4095" s="201"/>
      <c r="J4095" s="200"/>
      <c r="K4095" s="201"/>
      <c r="L4095" s="200"/>
      <c r="M4095" s="200"/>
      <c r="N4095" s="200"/>
      <c r="O4095" s="156"/>
    </row>
    <row r="4096" spans="1:15" ht="16.8">
      <c r="A4096" s="199"/>
      <c r="B4096" s="199"/>
      <c r="C4096" s="199"/>
      <c r="D4096" s="199"/>
      <c r="E4096" s="199"/>
      <c r="F4096" s="199"/>
      <c r="G4096" s="199"/>
      <c r="H4096" s="200"/>
      <c r="I4096" s="201"/>
      <c r="J4096" s="200"/>
      <c r="K4096" s="201"/>
      <c r="L4096" s="200"/>
      <c r="M4096" s="200"/>
      <c r="N4096" s="200"/>
      <c r="O4096" s="156"/>
    </row>
    <row r="4097" spans="1:15" ht="16.8">
      <c r="A4097" s="199"/>
      <c r="B4097" s="199"/>
      <c r="C4097" s="199"/>
      <c r="D4097" s="199"/>
      <c r="E4097" s="199"/>
      <c r="F4097" s="199"/>
      <c r="G4097" s="199"/>
      <c r="H4097" s="200"/>
      <c r="I4097" s="201"/>
      <c r="J4097" s="200"/>
      <c r="K4097" s="201"/>
      <c r="L4097" s="200"/>
      <c r="M4097" s="200"/>
      <c r="N4097" s="200"/>
      <c r="O4097" s="156"/>
    </row>
    <row r="4098" spans="1:15" ht="16.8">
      <c r="A4098" s="199"/>
      <c r="B4098" s="199"/>
      <c r="C4098" s="199"/>
      <c r="D4098" s="199"/>
      <c r="E4098" s="199"/>
      <c r="F4098" s="199"/>
      <c r="G4098" s="199"/>
      <c r="H4098" s="200"/>
      <c r="I4098" s="201"/>
      <c r="J4098" s="200"/>
      <c r="K4098" s="201"/>
      <c r="L4098" s="200"/>
      <c r="M4098" s="200"/>
      <c r="N4098" s="200"/>
      <c r="O4098" s="156"/>
    </row>
    <row r="4099" spans="1:15" ht="16.8">
      <c r="A4099" s="199"/>
      <c r="B4099" s="199"/>
      <c r="C4099" s="199"/>
      <c r="D4099" s="199"/>
      <c r="E4099" s="199"/>
      <c r="F4099" s="199"/>
      <c r="G4099" s="199"/>
      <c r="H4099" s="200"/>
      <c r="I4099" s="201"/>
      <c r="J4099" s="200"/>
      <c r="K4099" s="201"/>
      <c r="L4099" s="200"/>
      <c r="M4099" s="200"/>
      <c r="N4099" s="200"/>
      <c r="O4099" s="156"/>
    </row>
    <row r="4100" spans="1:15" ht="16.8">
      <c r="A4100" s="199"/>
      <c r="B4100" s="199"/>
      <c r="C4100" s="199"/>
      <c r="D4100" s="199"/>
      <c r="E4100" s="199"/>
      <c r="F4100" s="199"/>
      <c r="G4100" s="199"/>
      <c r="H4100" s="200"/>
      <c r="I4100" s="201"/>
      <c r="J4100" s="200"/>
      <c r="K4100" s="201"/>
      <c r="L4100" s="200"/>
      <c r="M4100" s="200"/>
      <c r="N4100" s="200"/>
      <c r="O4100" s="156"/>
    </row>
    <row r="4101" spans="1:15" ht="16.8">
      <c r="A4101" s="199"/>
      <c r="B4101" s="199"/>
      <c r="C4101" s="199"/>
      <c r="D4101" s="199"/>
      <c r="E4101" s="199"/>
      <c r="F4101" s="199"/>
      <c r="G4101" s="199"/>
      <c r="H4101" s="200"/>
      <c r="I4101" s="201"/>
      <c r="J4101" s="200"/>
      <c r="K4101" s="201"/>
      <c r="L4101" s="200"/>
      <c r="M4101" s="200"/>
      <c r="N4101" s="200"/>
      <c r="O4101" s="156"/>
    </row>
    <row r="4102" spans="1:15" ht="16.8">
      <c r="A4102" s="199"/>
      <c r="B4102" s="199"/>
      <c r="C4102" s="199"/>
      <c r="D4102" s="199"/>
      <c r="E4102" s="199"/>
      <c r="F4102" s="199"/>
      <c r="G4102" s="199"/>
      <c r="H4102" s="200"/>
      <c r="I4102" s="201"/>
      <c r="J4102" s="200"/>
      <c r="K4102" s="201"/>
      <c r="L4102" s="200"/>
      <c r="M4102" s="200"/>
      <c r="N4102" s="200"/>
      <c r="O4102" s="156"/>
    </row>
    <row r="4103" spans="1:15" ht="16.8">
      <c r="A4103" s="199"/>
      <c r="B4103" s="199"/>
      <c r="C4103" s="199"/>
      <c r="D4103" s="199"/>
      <c r="E4103" s="199"/>
      <c r="F4103" s="199"/>
      <c r="G4103" s="199"/>
      <c r="H4103" s="200"/>
      <c r="I4103" s="201"/>
      <c r="J4103" s="200"/>
      <c r="K4103" s="201"/>
      <c r="L4103" s="200"/>
      <c r="M4103" s="200"/>
      <c r="N4103" s="200"/>
      <c r="O4103" s="156"/>
    </row>
    <row r="4104" spans="1:15" ht="16.8">
      <c r="A4104" s="199"/>
      <c r="B4104" s="199"/>
      <c r="C4104" s="199"/>
      <c r="D4104" s="199"/>
      <c r="E4104" s="199"/>
      <c r="F4104" s="199"/>
      <c r="G4104" s="199"/>
      <c r="H4104" s="200"/>
      <c r="I4104" s="201"/>
      <c r="J4104" s="200"/>
      <c r="K4104" s="201"/>
      <c r="L4104" s="200"/>
      <c r="M4104" s="200"/>
      <c r="N4104" s="200"/>
      <c r="O4104" s="156"/>
    </row>
    <row r="4105" spans="1:15" ht="16.8">
      <c r="A4105" s="199"/>
      <c r="B4105" s="199"/>
      <c r="C4105" s="199"/>
      <c r="D4105" s="199"/>
      <c r="E4105" s="199"/>
      <c r="F4105" s="199"/>
      <c r="G4105" s="199"/>
      <c r="H4105" s="200"/>
      <c r="I4105" s="201"/>
      <c r="J4105" s="200"/>
      <c r="K4105" s="201"/>
      <c r="L4105" s="200"/>
      <c r="M4105" s="200"/>
      <c r="N4105" s="200"/>
      <c r="O4105" s="156"/>
    </row>
    <row r="4106" spans="1:15" ht="16.8">
      <c r="A4106" s="199"/>
      <c r="B4106" s="199"/>
      <c r="C4106" s="199"/>
      <c r="D4106" s="199"/>
      <c r="E4106" s="199"/>
      <c r="F4106" s="199"/>
      <c r="G4106" s="199"/>
      <c r="H4106" s="200"/>
      <c r="I4106" s="201"/>
      <c r="J4106" s="200"/>
      <c r="K4106" s="201"/>
      <c r="L4106" s="200"/>
      <c r="M4106" s="200"/>
      <c r="N4106" s="200"/>
      <c r="O4106" s="156"/>
    </row>
    <row r="4107" spans="1:15" ht="16.8">
      <c r="A4107" s="199"/>
      <c r="B4107" s="199"/>
      <c r="C4107" s="199"/>
      <c r="D4107" s="199"/>
      <c r="E4107" s="199"/>
      <c r="F4107" s="199"/>
      <c r="G4107" s="199"/>
      <c r="H4107" s="200"/>
      <c r="I4107" s="201"/>
      <c r="J4107" s="200"/>
      <c r="K4107" s="201"/>
      <c r="L4107" s="200"/>
      <c r="M4107" s="200"/>
      <c r="N4107" s="200"/>
      <c r="O4107" s="156"/>
    </row>
    <row r="4108" spans="1:15" ht="16.8">
      <c r="A4108" s="199"/>
      <c r="B4108" s="199"/>
      <c r="C4108" s="199"/>
      <c r="D4108" s="199"/>
      <c r="E4108" s="199"/>
      <c r="F4108" s="199"/>
      <c r="G4108" s="199"/>
      <c r="H4108" s="200"/>
      <c r="I4108" s="201"/>
      <c r="J4108" s="200"/>
      <c r="K4108" s="201"/>
      <c r="L4108" s="200"/>
      <c r="M4108" s="200"/>
      <c r="N4108" s="200"/>
      <c r="O4108" s="156"/>
    </row>
    <row r="4109" spans="1:15" ht="16.8">
      <c r="A4109" s="199"/>
      <c r="B4109" s="199"/>
      <c r="C4109" s="199"/>
      <c r="D4109" s="199"/>
      <c r="E4109" s="199"/>
      <c r="F4109" s="199"/>
      <c r="G4109" s="199"/>
      <c r="H4109" s="200"/>
      <c r="I4109" s="201"/>
      <c r="J4109" s="200"/>
      <c r="K4109" s="201"/>
      <c r="L4109" s="200"/>
      <c r="M4109" s="200"/>
      <c r="N4109" s="200"/>
      <c r="O4109" s="156"/>
    </row>
    <row r="4110" spans="1:15" ht="16.8">
      <c r="A4110" s="199"/>
      <c r="B4110" s="199"/>
      <c r="C4110" s="199"/>
      <c r="D4110" s="199"/>
      <c r="E4110" s="199"/>
      <c r="F4110" s="199"/>
      <c r="G4110" s="199"/>
      <c r="H4110" s="200"/>
      <c r="I4110" s="201"/>
      <c r="J4110" s="200"/>
      <c r="K4110" s="201"/>
      <c r="L4110" s="200"/>
      <c r="M4110" s="200"/>
      <c r="N4110" s="200"/>
      <c r="O4110" s="156"/>
    </row>
    <row r="4111" spans="1:15" ht="16.8">
      <c r="A4111" s="199"/>
      <c r="B4111" s="199"/>
      <c r="C4111" s="199"/>
      <c r="D4111" s="199"/>
      <c r="E4111" s="199"/>
      <c r="F4111" s="199"/>
      <c r="G4111" s="199"/>
      <c r="H4111" s="200"/>
      <c r="I4111" s="201"/>
      <c r="J4111" s="200"/>
      <c r="K4111" s="201"/>
      <c r="L4111" s="200"/>
      <c r="M4111" s="200"/>
      <c r="N4111" s="200"/>
      <c r="O4111" s="156"/>
    </row>
    <row r="4112" spans="1:15" ht="16.8">
      <c r="A4112" s="199"/>
      <c r="B4112" s="199"/>
      <c r="C4112" s="199"/>
      <c r="D4112" s="199"/>
      <c r="E4112" s="199"/>
      <c r="F4112" s="199"/>
      <c r="G4112" s="199"/>
      <c r="H4112" s="200"/>
      <c r="I4112" s="201"/>
      <c r="J4112" s="200"/>
      <c r="K4112" s="201"/>
      <c r="L4112" s="200"/>
      <c r="M4112" s="200"/>
      <c r="N4112" s="200"/>
      <c r="O4112" s="156"/>
    </row>
    <row r="4113" spans="1:15" ht="16.8">
      <c r="A4113" s="199"/>
      <c r="B4113" s="199"/>
      <c r="C4113" s="199"/>
      <c r="D4113" s="199"/>
      <c r="E4113" s="199"/>
      <c r="F4113" s="199"/>
      <c r="G4113" s="199"/>
      <c r="H4113" s="200"/>
      <c r="I4113" s="201"/>
      <c r="J4113" s="200"/>
      <c r="K4113" s="201"/>
      <c r="L4113" s="200"/>
      <c r="M4113" s="200"/>
      <c r="N4113" s="200"/>
      <c r="O4113" s="156"/>
    </row>
    <row r="4114" spans="1:15" ht="16.8">
      <c r="A4114" s="199"/>
      <c r="B4114" s="199"/>
      <c r="C4114" s="199"/>
      <c r="D4114" s="199"/>
      <c r="E4114" s="199"/>
      <c r="F4114" s="199"/>
      <c r="G4114" s="199"/>
      <c r="H4114" s="200"/>
      <c r="I4114" s="201"/>
      <c r="J4114" s="200"/>
      <c r="K4114" s="201"/>
      <c r="L4114" s="200"/>
      <c r="M4114" s="200"/>
      <c r="N4114" s="200"/>
      <c r="O4114" s="156"/>
    </row>
    <row r="4115" spans="1:15" ht="16.8">
      <c r="A4115" s="199"/>
      <c r="B4115" s="199"/>
      <c r="C4115" s="199"/>
      <c r="D4115" s="199"/>
      <c r="E4115" s="199"/>
      <c r="F4115" s="199"/>
      <c r="G4115" s="199"/>
      <c r="H4115" s="200"/>
      <c r="I4115" s="201"/>
      <c r="J4115" s="200"/>
      <c r="K4115" s="201"/>
      <c r="L4115" s="200"/>
      <c r="M4115" s="200"/>
      <c r="N4115" s="200"/>
      <c r="O4115" s="156"/>
    </row>
    <row r="4116" spans="1:15" ht="16.8">
      <c r="A4116" s="199"/>
      <c r="B4116" s="199"/>
      <c r="C4116" s="199"/>
      <c r="D4116" s="199"/>
      <c r="E4116" s="199"/>
      <c r="F4116" s="199"/>
      <c r="G4116" s="199"/>
      <c r="H4116" s="200"/>
      <c r="I4116" s="201"/>
      <c r="J4116" s="200"/>
      <c r="K4116" s="201"/>
      <c r="L4116" s="200"/>
      <c r="M4116" s="200"/>
      <c r="N4116" s="200"/>
      <c r="O4116" s="156"/>
    </row>
    <row r="4117" spans="1:15" ht="16.8">
      <c r="A4117" s="199"/>
      <c r="B4117" s="199"/>
      <c r="C4117" s="199"/>
      <c r="D4117" s="199"/>
      <c r="E4117" s="199"/>
      <c r="F4117" s="199"/>
      <c r="G4117" s="199"/>
      <c r="H4117" s="200"/>
      <c r="I4117" s="201"/>
      <c r="J4117" s="200"/>
      <c r="K4117" s="201"/>
      <c r="L4117" s="200"/>
      <c r="M4117" s="200"/>
      <c r="N4117" s="200"/>
      <c r="O4117" s="156"/>
    </row>
    <row r="4118" spans="1:15" ht="16.8">
      <c r="A4118" s="199"/>
      <c r="B4118" s="199"/>
      <c r="C4118" s="199"/>
      <c r="D4118" s="199"/>
      <c r="E4118" s="199"/>
      <c r="F4118" s="199"/>
      <c r="G4118" s="199"/>
      <c r="H4118" s="200"/>
      <c r="I4118" s="201"/>
      <c r="J4118" s="200"/>
      <c r="K4118" s="201"/>
      <c r="L4118" s="200"/>
      <c r="M4118" s="200"/>
      <c r="N4118" s="200"/>
      <c r="O4118" s="156"/>
    </row>
    <row r="4119" spans="1:15" ht="16.8">
      <c r="A4119" s="199"/>
      <c r="B4119" s="199"/>
      <c r="C4119" s="199"/>
      <c r="D4119" s="199"/>
      <c r="E4119" s="199"/>
      <c r="F4119" s="199"/>
      <c r="G4119" s="199"/>
      <c r="H4119" s="200"/>
      <c r="I4119" s="201"/>
      <c r="J4119" s="200"/>
      <c r="K4119" s="201"/>
      <c r="L4119" s="200"/>
      <c r="M4119" s="200"/>
      <c r="N4119" s="200"/>
      <c r="O4119" s="156"/>
    </row>
    <row r="4120" spans="1:15" ht="16.8">
      <c r="A4120" s="199"/>
      <c r="B4120" s="199"/>
      <c r="C4120" s="199"/>
      <c r="D4120" s="199"/>
      <c r="E4120" s="199"/>
      <c r="F4120" s="199"/>
      <c r="G4120" s="199"/>
      <c r="H4120" s="200"/>
      <c r="I4120" s="201"/>
      <c r="J4120" s="200"/>
      <c r="K4120" s="201"/>
      <c r="L4120" s="200"/>
      <c r="M4120" s="200"/>
      <c r="N4120" s="200"/>
      <c r="O4120" s="156"/>
    </row>
    <row r="4121" spans="1:15" ht="16.8">
      <c r="A4121" s="199"/>
      <c r="B4121" s="199"/>
      <c r="C4121" s="199"/>
      <c r="D4121" s="199"/>
      <c r="E4121" s="199"/>
      <c r="F4121" s="199"/>
      <c r="G4121" s="199"/>
      <c r="H4121" s="200"/>
      <c r="I4121" s="201"/>
      <c r="J4121" s="200"/>
      <c r="K4121" s="201"/>
      <c r="L4121" s="200"/>
      <c r="M4121" s="200"/>
      <c r="N4121" s="200"/>
      <c r="O4121" s="156"/>
    </row>
    <row r="4122" spans="1:15" ht="16.8">
      <c r="A4122" s="199"/>
      <c r="B4122" s="199"/>
      <c r="C4122" s="199"/>
      <c r="D4122" s="199"/>
      <c r="E4122" s="199"/>
      <c r="F4122" s="199"/>
      <c r="G4122" s="199"/>
      <c r="H4122" s="200"/>
      <c r="I4122" s="201"/>
      <c r="J4122" s="200"/>
      <c r="K4122" s="201"/>
      <c r="L4122" s="200"/>
      <c r="M4122" s="200"/>
      <c r="N4122" s="200"/>
      <c r="O4122" s="156"/>
    </row>
    <row r="4123" spans="1:15" ht="16.8">
      <c r="A4123" s="199"/>
      <c r="B4123" s="199"/>
      <c r="C4123" s="199"/>
      <c r="D4123" s="199"/>
      <c r="E4123" s="199"/>
      <c r="F4123" s="199"/>
      <c r="G4123" s="199"/>
      <c r="H4123" s="200"/>
      <c r="I4123" s="201"/>
      <c r="J4123" s="200"/>
      <c r="K4123" s="201"/>
      <c r="L4123" s="200"/>
      <c r="M4123" s="200"/>
      <c r="N4123" s="200"/>
      <c r="O4123" s="156"/>
    </row>
    <row r="4124" spans="1:15" ht="16.8">
      <c r="A4124" s="199"/>
      <c r="B4124" s="199"/>
      <c r="C4124" s="199"/>
      <c r="D4124" s="199"/>
      <c r="E4124" s="199"/>
      <c r="F4124" s="199"/>
      <c r="G4124" s="199"/>
      <c r="H4124" s="200"/>
      <c r="I4124" s="201"/>
      <c r="J4124" s="200"/>
      <c r="K4124" s="201"/>
      <c r="L4124" s="200"/>
      <c r="M4124" s="200"/>
      <c r="N4124" s="200"/>
      <c r="O4124" s="156"/>
    </row>
    <row r="4125" spans="1:15" ht="16.8">
      <c r="A4125" s="199"/>
      <c r="B4125" s="199"/>
      <c r="C4125" s="199"/>
      <c r="D4125" s="199"/>
      <c r="E4125" s="199"/>
      <c r="F4125" s="199"/>
      <c r="G4125" s="199"/>
      <c r="H4125" s="200"/>
      <c r="I4125" s="201"/>
      <c r="J4125" s="200"/>
      <c r="K4125" s="201"/>
      <c r="L4125" s="200"/>
      <c r="M4125" s="200"/>
      <c r="N4125" s="200"/>
      <c r="O4125" s="156"/>
    </row>
    <row r="4126" spans="1:15" ht="16.8">
      <c r="A4126" s="199"/>
      <c r="B4126" s="199"/>
      <c r="C4126" s="199"/>
      <c r="D4126" s="199"/>
      <c r="E4126" s="199"/>
      <c r="F4126" s="199"/>
      <c r="G4126" s="199"/>
      <c r="H4126" s="200"/>
      <c r="I4126" s="201"/>
      <c r="J4126" s="200"/>
      <c r="K4126" s="201"/>
      <c r="L4126" s="200"/>
      <c r="M4126" s="200"/>
      <c r="N4126" s="200"/>
      <c r="O4126" s="156"/>
    </row>
    <row r="4127" spans="1:15" ht="16.8">
      <c r="A4127" s="199"/>
      <c r="B4127" s="199"/>
      <c r="C4127" s="199"/>
      <c r="D4127" s="199"/>
      <c r="E4127" s="199"/>
      <c r="F4127" s="199"/>
      <c r="G4127" s="199"/>
      <c r="H4127" s="200"/>
      <c r="I4127" s="201"/>
      <c r="J4127" s="200"/>
      <c r="K4127" s="201"/>
      <c r="L4127" s="200"/>
      <c r="M4127" s="200"/>
      <c r="N4127" s="200"/>
      <c r="O4127" s="156"/>
    </row>
    <row r="4128" spans="1:15" ht="16.8">
      <c r="A4128" s="199"/>
      <c r="B4128" s="199"/>
      <c r="C4128" s="199"/>
      <c r="D4128" s="199"/>
      <c r="E4128" s="199"/>
      <c r="F4128" s="199"/>
      <c r="G4128" s="199"/>
      <c r="H4128" s="200"/>
      <c r="I4128" s="201"/>
      <c r="J4128" s="200"/>
      <c r="K4128" s="201"/>
      <c r="L4128" s="200"/>
      <c r="M4128" s="200"/>
      <c r="N4128" s="200"/>
      <c r="O4128" s="156"/>
    </row>
    <row r="4129" spans="1:15" ht="16.8">
      <c r="A4129" s="199"/>
      <c r="B4129" s="199"/>
      <c r="C4129" s="199"/>
      <c r="D4129" s="199"/>
      <c r="E4129" s="199"/>
      <c r="F4129" s="199"/>
      <c r="G4129" s="199"/>
      <c r="H4129" s="200"/>
      <c r="I4129" s="201"/>
      <c r="J4129" s="200"/>
      <c r="K4129" s="201"/>
      <c r="L4129" s="200"/>
      <c r="M4129" s="200"/>
      <c r="N4129" s="200"/>
      <c r="O4129" s="156"/>
    </row>
    <row r="4130" spans="1:15" ht="16.8">
      <c r="A4130" s="199"/>
      <c r="B4130" s="199"/>
      <c r="C4130" s="199"/>
      <c r="D4130" s="199"/>
      <c r="E4130" s="199"/>
      <c r="F4130" s="199"/>
      <c r="G4130" s="199"/>
      <c r="H4130" s="200"/>
      <c r="I4130" s="201"/>
      <c r="J4130" s="200"/>
      <c r="K4130" s="201"/>
      <c r="L4130" s="200"/>
      <c r="M4130" s="200"/>
      <c r="N4130" s="200"/>
      <c r="O4130" s="156"/>
    </row>
    <row r="4131" spans="1:15" ht="16.8">
      <c r="A4131" s="199"/>
      <c r="B4131" s="199"/>
      <c r="C4131" s="199"/>
      <c r="D4131" s="199"/>
      <c r="E4131" s="199"/>
      <c r="F4131" s="199"/>
      <c r="G4131" s="199"/>
      <c r="H4131" s="200"/>
      <c r="I4131" s="201"/>
      <c r="J4131" s="200"/>
      <c r="K4131" s="201"/>
      <c r="L4131" s="200"/>
      <c r="M4131" s="200"/>
      <c r="N4131" s="200"/>
      <c r="O4131" s="156"/>
    </row>
    <row r="4132" spans="1:15" ht="16.8">
      <c r="A4132" s="199"/>
      <c r="B4132" s="199"/>
      <c r="C4132" s="199"/>
      <c r="D4132" s="199"/>
      <c r="E4132" s="199"/>
      <c r="F4132" s="199"/>
      <c r="G4132" s="199"/>
      <c r="H4132" s="200"/>
      <c r="I4132" s="201"/>
      <c r="J4132" s="200"/>
      <c r="K4132" s="201"/>
      <c r="L4132" s="200"/>
      <c r="M4132" s="200"/>
      <c r="N4132" s="200"/>
      <c r="O4132" s="156"/>
    </row>
    <row r="4133" spans="1:15" ht="16.8">
      <c r="A4133" s="199"/>
      <c r="B4133" s="199"/>
      <c r="C4133" s="199"/>
      <c r="D4133" s="199"/>
      <c r="E4133" s="199"/>
      <c r="F4133" s="199"/>
      <c r="G4133" s="199"/>
      <c r="H4133" s="200"/>
      <c r="I4133" s="201"/>
      <c r="J4133" s="200"/>
      <c r="K4133" s="201"/>
      <c r="L4133" s="200"/>
      <c r="M4133" s="200"/>
      <c r="N4133" s="200"/>
      <c r="O4133" s="156"/>
    </row>
    <row r="4134" spans="1:15" ht="16.8">
      <c r="A4134" s="199"/>
      <c r="B4134" s="199"/>
      <c r="C4134" s="199"/>
      <c r="D4134" s="199"/>
      <c r="E4134" s="199"/>
      <c r="F4134" s="199"/>
      <c r="G4134" s="199"/>
      <c r="H4134" s="200"/>
      <c r="I4134" s="201"/>
      <c r="J4134" s="200"/>
      <c r="K4134" s="201"/>
      <c r="L4134" s="200"/>
      <c r="M4134" s="200"/>
      <c r="N4134" s="200"/>
      <c r="O4134" s="156"/>
    </row>
    <row r="4135" spans="1:15" ht="16.8">
      <c r="A4135" s="199"/>
      <c r="B4135" s="199"/>
      <c r="C4135" s="199"/>
      <c r="D4135" s="199"/>
      <c r="E4135" s="199"/>
      <c r="F4135" s="199"/>
      <c r="G4135" s="199"/>
      <c r="H4135" s="200"/>
      <c r="I4135" s="201"/>
      <c r="J4135" s="200"/>
      <c r="K4135" s="201"/>
      <c r="L4135" s="200"/>
      <c r="M4135" s="200"/>
      <c r="N4135" s="200"/>
      <c r="O4135" s="156"/>
    </row>
    <row r="4136" spans="1:15" ht="16.8">
      <c r="A4136" s="199"/>
      <c r="B4136" s="199"/>
      <c r="C4136" s="199"/>
      <c r="D4136" s="199"/>
      <c r="E4136" s="199"/>
      <c r="F4136" s="199"/>
      <c r="G4136" s="199"/>
      <c r="H4136" s="200"/>
      <c r="I4136" s="201"/>
      <c r="J4136" s="200"/>
      <c r="K4136" s="201"/>
      <c r="L4136" s="200"/>
      <c r="M4136" s="200"/>
      <c r="N4136" s="200"/>
      <c r="O4136" s="156"/>
    </row>
    <row r="4137" spans="1:15" ht="16.8">
      <c r="A4137" s="199"/>
      <c r="B4137" s="199"/>
      <c r="C4137" s="199"/>
      <c r="D4137" s="199"/>
      <c r="E4137" s="199"/>
      <c r="F4137" s="199"/>
      <c r="G4137" s="199"/>
      <c r="H4137" s="200"/>
      <c r="I4137" s="201"/>
      <c r="J4137" s="200"/>
      <c r="K4137" s="201"/>
      <c r="L4137" s="200"/>
      <c r="M4137" s="200"/>
      <c r="N4137" s="200"/>
      <c r="O4137" s="156"/>
    </row>
    <row r="4138" spans="1:15" ht="16.8">
      <c r="A4138" s="199"/>
      <c r="B4138" s="199"/>
      <c r="C4138" s="199"/>
      <c r="D4138" s="199"/>
      <c r="E4138" s="199"/>
      <c r="F4138" s="199"/>
      <c r="G4138" s="199"/>
      <c r="H4138" s="200"/>
      <c r="I4138" s="201"/>
      <c r="J4138" s="200"/>
      <c r="K4138" s="201"/>
      <c r="L4138" s="200"/>
      <c r="M4138" s="200"/>
      <c r="N4138" s="200"/>
      <c r="O4138" s="156"/>
    </row>
    <row r="4139" spans="1:15" ht="16.8">
      <c r="A4139" s="199"/>
      <c r="B4139" s="199"/>
      <c r="C4139" s="199"/>
      <c r="D4139" s="199"/>
      <c r="E4139" s="199"/>
      <c r="F4139" s="199"/>
      <c r="G4139" s="199"/>
      <c r="H4139" s="200"/>
      <c r="I4139" s="201"/>
      <c r="J4139" s="200"/>
      <c r="K4139" s="201"/>
      <c r="L4139" s="200"/>
      <c r="M4139" s="200"/>
      <c r="N4139" s="200"/>
      <c r="O4139" s="156"/>
    </row>
    <row r="4140" spans="1:15" ht="16.8">
      <c r="A4140" s="199"/>
      <c r="B4140" s="199"/>
      <c r="C4140" s="199"/>
      <c r="D4140" s="199"/>
      <c r="E4140" s="199"/>
      <c r="F4140" s="199"/>
      <c r="G4140" s="199"/>
      <c r="H4140" s="200"/>
      <c r="I4140" s="201"/>
      <c r="J4140" s="200"/>
      <c r="K4140" s="201"/>
      <c r="L4140" s="200"/>
      <c r="M4140" s="200"/>
      <c r="N4140" s="200"/>
      <c r="O4140" s="156"/>
    </row>
    <row r="4141" spans="1:15" ht="16.8">
      <c r="A4141" s="199"/>
      <c r="B4141" s="199"/>
      <c r="C4141" s="199"/>
      <c r="D4141" s="199"/>
      <c r="E4141" s="199"/>
      <c r="F4141" s="199"/>
      <c r="G4141" s="199"/>
      <c r="H4141" s="200"/>
      <c r="I4141" s="201"/>
      <c r="J4141" s="200"/>
      <c r="K4141" s="201"/>
      <c r="L4141" s="200"/>
      <c r="M4141" s="200"/>
      <c r="N4141" s="200"/>
      <c r="O4141" s="156"/>
    </row>
    <row r="4142" spans="1:15" ht="16.8">
      <c r="A4142" s="199"/>
      <c r="B4142" s="199"/>
      <c r="C4142" s="199"/>
      <c r="D4142" s="199"/>
      <c r="E4142" s="199"/>
      <c r="F4142" s="199"/>
      <c r="G4142" s="199"/>
      <c r="H4142" s="200"/>
      <c r="I4142" s="201"/>
      <c r="J4142" s="200"/>
      <c r="K4142" s="201"/>
      <c r="L4142" s="200"/>
      <c r="M4142" s="200"/>
      <c r="N4142" s="200"/>
      <c r="O4142" s="156"/>
    </row>
    <row r="4143" spans="1:15" ht="16.8">
      <c r="A4143" s="199"/>
      <c r="B4143" s="199"/>
      <c r="C4143" s="199"/>
      <c r="D4143" s="199"/>
      <c r="E4143" s="199"/>
      <c r="F4143" s="199"/>
      <c r="G4143" s="199"/>
      <c r="H4143" s="200"/>
      <c r="I4143" s="201"/>
      <c r="J4143" s="200"/>
      <c r="K4143" s="201"/>
      <c r="L4143" s="200"/>
      <c r="M4143" s="200"/>
      <c r="N4143" s="200"/>
      <c r="O4143" s="156"/>
    </row>
    <row r="4144" spans="1:15" ht="16.8">
      <c r="A4144" s="199"/>
      <c r="B4144" s="199"/>
      <c r="C4144" s="199"/>
      <c r="D4144" s="199"/>
      <c r="E4144" s="199"/>
      <c r="F4144" s="199"/>
      <c r="G4144" s="199"/>
      <c r="H4144" s="200"/>
      <c r="I4144" s="201"/>
      <c r="J4144" s="200"/>
      <c r="K4144" s="201"/>
      <c r="L4144" s="200"/>
      <c r="M4144" s="200"/>
      <c r="N4144" s="200"/>
      <c r="O4144" s="156"/>
    </row>
    <row r="4145" spans="1:15" ht="16.8">
      <c r="A4145" s="199"/>
      <c r="B4145" s="199"/>
      <c r="C4145" s="199"/>
      <c r="D4145" s="199"/>
      <c r="E4145" s="199"/>
      <c r="F4145" s="199"/>
      <c r="G4145" s="199"/>
      <c r="H4145" s="200"/>
      <c r="I4145" s="201"/>
      <c r="J4145" s="200"/>
      <c r="K4145" s="201"/>
      <c r="L4145" s="200"/>
      <c r="M4145" s="200"/>
      <c r="N4145" s="200"/>
      <c r="O4145" s="156"/>
    </row>
    <row r="4146" spans="1:15" ht="16.8">
      <c r="A4146" s="199"/>
      <c r="B4146" s="199"/>
      <c r="C4146" s="199"/>
      <c r="D4146" s="199"/>
      <c r="E4146" s="199"/>
      <c r="F4146" s="199"/>
      <c r="G4146" s="199"/>
      <c r="H4146" s="200"/>
      <c r="I4146" s="201"/>
      <c r="J4146" s="200"/>
      <c r="K4146" s="201"/>
      <c r="L4146" s="200"/>
      <c r="M4146" s="200"/>
      <c r="N4146" s="200"/>
      <c r="O4146" s="156"/>
    </row>
    <row r="4147" spans="1:15" ht="16.8">
      <c r="A4147" s="199"/>
      <c r="B4147" s="199"/>
      <c r="C4147" s="199"/>
      <c r="D4147" s="199"/>
      <c r="E4147" s="199"/>
      <c r="F4147" s="199"/>
      <c r="G4147" s="199"/>
      <c r="H4147" s="200"/>
      <c r="I4147" s="201"/>
      <c r="J4147" s="200"/>
      <c r="K4147" s="201"/>
      <c r="L4147" s="200"/>
      <c r="M4147" s="200"/>
      <c r="N4147" s="200"/>
      <c r="O4147" s="156"/>
    </row>
    <row r="4148" spans="1:15" ht="16.8">
      <c r="A4148" s="199"/>
      <c r="B4148" s="199"/>
      <c r="C4148" s="199"/>
      <c r="D4148" s="199"/>
      <c r="E4148" s="199"/>
      <c r="F4148" s="199"/>
      <c r="G4148" s="199"/>
      <c r="H4148" s="200"/>
      <c r="I4148" s="201"/>
      <c r="J4148" s="200"/>
      <c r="K4148" s="201"/>
      <c r="L4148" s="200"/>
      <c r="M4148" s="200"/>
      <c r="N4148" s="200"/>
      <c r="O4148" s="156"/>
    </row>
    <row r="4149" spans="1:15" ht="16.8">
      <c r="A4149" s="199"/>
      <c r="B4149" s="199"/>
      <c r="C4149" s="199"/>
      <c r="D4149" s="199"/>
      <c r="E4149" s="199"/>
      <c r="F4149" s="199"/>
      <c r="G4149" s="199"/>
      <c r="H4149" s="200"/>
      <c r="I4149" s="201"/>
      <c r="J4149" s="200"/>
      <c r="K4149" s="201"/>
      <c r="L4149" s="200"/>
      <c r="M4149" s="200"/>
      <c r="N4149" s="200"/>
      <c r="O4149" s="156"/>
    </row>
    <row r="4150" spans="1:15" ht="16.8">
      <c r="A4150" s="199"/>
      <c r="B4150" s="199"/>
      <c r="C4150" s="199"/>
      <c r="D4150" s="199"/>
      <c r="E4150" s="199"/>
      <c r="F4150" s="199"/>
      <c r="G4150" s="199"/>
      <c r="H4150" s="200"/>
      <c r="I4150" s="201"/>
      <c r="J4150" s="200"/>
      <c r="K4150" s="201"/>
      <c r="L4150" s="200"/>
      <c r="M4150" s="200"/>
      <c r="N4150" s="200"/>
      <c r="O4150" s="156"/>
    </row>
    <row r="4151" spans="1:15" ht="16.8">
      <c r="A4151" s="199"/>
      <c r="B4151" s="199"/>
      <c r="C4151" s="199"/>
      <c r="D4151" s="199"/>
      <c r="E4151" s="199"/>
      <c r="F4151" s="199"/>
      <c r="G4151" s="199"/>
      <c r="H4151" s="200"/>
      <c r="I4151" s="201"/>
      <c r="J4151" s="200"/>
      <c r="K4151" s="201"/>
      <c r="L4151" s="200"/>
      <c r="M4151" s="200"/>
      <c r="N4151" s="200"/>
      <c r="O4151" s="156"/>
    </row>
    <row r="4152" spans="1:15" ht="16.8">
      <c r="A4152" s="199"/>
      <c r="B4152" s="199"/>
      <c r="C4152" s="199"/>
      <c r="D4152" s="199"/>
      <c r="E4152" s="199"/>
      <c r="F4152" s="199"/>
      <c r="G4152" s="199"/>
      <c r="H4152" s="200"/>
      <c r="I4152" s="201"/>
      <c r="J4152" s="200"/>
      <c r="K4152" s="201"/>
      <c r="L4152" s="200"/>
      <c r="M4152" s="200"/>
      <c r="N4152" s="200"/>
      <c r="O4152" s="156"/>
    </row>
    <row r="4153" spans="1:15" ht="16.8">
      <c r="A4153" s="199"/>
      <c r="B4153" s="199"/>
      <c r="C4153" s="199"/>
      <c r="D4153" s="199"/>
      <c r="E4153" s="199"/>
      <c r="F4153" s="199"/>
      <c r="G4153" s="199"/>
      <c r="H4153" s="200"/>
      <c r="I4153" s="201"/>
      <c r="J4153" s="200"/>
      <c r="K4153" s="201"/>
      <c r="L4153" s="200"/>
      <c r="M4153" s="200"/>
      <c r="N4153" s="200"/>
      <c r="O4153" s="156"/>
    </row>
    <row r="4154" spans="1:15" ht="16.8">
      <c r="A4154" s="199"/>
      <c r="B4154" s="199"/>
      <c r="C4154" s="199"/>
      <c r="D4154" s="199"/>
      <c r="E4154" s="199"/>
      <c r="F4154" s="199"/>
      <c r="G4154" s="199"/>
      <c r="H4154" s="200"/>
      <c r="I4154" s="201"/>
      <c r="J4154" s="200"/>
      <c r="K4154" s="201"/>
      <c r="L4154" s="200"/>
      <c r="M4154" s="200"/>
      <c r="N4154" s="200"/>
      <c r="O4154" s="156"/>
    </row>
    <row r="4155" spans="1:15" ht="16.8">
      <c r="A4155" s="199"/>
      <c r="B4155" s="199"/>
      <c r="C4155" s="199"/>
      <c r="D4155" s="199"/>
      <c r="E4155" s="199"/>
      <c r="F4155" s="199"/>
      <c r="G4155" s="199"/>
      <c r="H4155" s="200"/>
      <c r="I4155" s="201"/>
      <c r="J4155" s="200"/>
      <c r="K4155" s="201"/>
      <c r="L4155" s="200"/>
      <c r="M4155" s="200"/>
      <c r="N4155" s="200"/>
      <c r="O4155" s="156"/>
    </row>
    <row r="4156" spans="1:15" ht="16.8">
      <c r="A4156" s="199"/>
      <c r="B4156" s="199"/>
      <c r="C4156" s="199"/>
      <c r="D4156" s="199"/>
      <c r="E4156" s="199"/>
      <c r="F4156" s="199"/>
      <c r="G4156" s="199"/>
      <c r="H4156" s="200"/>
      <c r="I4156" s="201"/>
      <c r="J4156" s="200"/>
      <c r="K4156" s="201"/>
      <c r="L4156" s="200"/>
      <c r="M4156" s="200"/>
      <c r="N4156" s="200"/>
      <c r="O4156" s="156"/>
    </row>
    <row r="4157" spans="1:15" ht="16.8">
      <c r="A4157" s="199"/>
      <c r="B4157" s="199"/>
      <c r="C4157" s="199"/>
      <c r="D4157" s="199"/>
      <c r="E4157" s="199"/>
      <c r="F4157" s="199"/>
      <c r="G4157" s="199"/>
      <c r="H4157" s="200"/>
      <c r="I4157" s="201"/>
      <c r="J4157" s="200"/>
      <c r="K4157" s="201"/>
      <c r="L4157" s="200"/>
      <c r="M4157" s="200"/>
      <c r="N4157" s="200"/>
      <c r="O4157" s="156"/>
    </row>
    <row r="4158" spans="1:15" ht="16.8">
      <c r="A4158" s="199"/>
      <c r="B4158" s="199"/>
      <c r="C4158" s="199"/>
      <c r="D4158" s="199"/>
      <c r="E4158" s="199"/>
      <c r="F4158" s="199"/>
      <c r="G4158" s="199"/>
      <c r="H4158" s="200"/>
      <c r="I4158" s="201"/>
      <c r="J4158" s="200"/>
      <c r="K4158" s="201"/>
      <c r="L4158" s="200"/>
      <c r="M4158" s="200"/>
      <c r="N4158" s="200"/>
      <c r="O4158" s="156"/>
    </row>
    <row r="4159" spans="1:15" ht="16.8">
      <c r="A4159" s="199"/>
      <c r="B4159" s="199"/>
      <c r="C4159" s="199"/>
      <c r="D4159" s="199"/>
      <c r="E4159" s="199"/>
      <c r="F4159" s="199"/>
      <c r="G4159" s="199"/>
      <c r="H4159" s="200"/>
      <c r="I4159" s="201"/>
      <c r="J4159" s="200"/>
      <c r="K4159" s="201"/>
      <c r="L4159" s="200"/>
      <c r="M4159" s="200"/>
      <c r="N4159" s="200"/>
      <c r="O4159" s="156"/>
    </row>
    <row r="4160" spans="1:15" ht="16.8">
      <c r="A4160" s="199"/>
      <c r="B4160" s="199"/>
      <c r="C4160" s="199"/>
      <c r="D4160" s="199"/>
      <c r="E4160" s="199"/>
      <c r="F4160" s="199"/>
      <c r="G4160" s="199"/>
      <c r="H4160" s="200"/>
      <c r="I4160" s="201"/>
      <c r="J4160" s="200"/>
      <c r="K4160" s="201"/>
      <c r="L4160" s="200"/>
      <c r="M4160" s="200"/>
      <c r="N4160" s="200"/>
      <c r="O4160" s="156"/>
    </row>
    <row r="4161" spans="1:15" ht="16.8">
      <c r="A4161" s="199"/>
      <c r="B4161" s="199"/>
      <c r="C4161" s="199"/>
      <c r="D4161" s="199"/>
      <c r="E4161" s="199"/>
      <c r="F4161" s="199"/>
      <c r="G4161" s="199"/>
      <c r="H4161" s="200"/>
      <c r="I4161" s="201"/>
      <c r="J4161" s="200"/>
      <c r="K4161" s="201"/>
      <c r="L4161" s="200"/>
      <c r="M4161" s="200"/>
      <c r="N4161" s="200"/>
      <c r="O4161" s="156"/>
    </row>
    <row r="4162" spans="1:15" ht="16.8">
      <c r="A4162" s="199"/>
      <c r="B4162" s="199"/>
      <c r="C4162" s="199"/>
      <c r="D4162" s="199"/>
      <c r="E4162" s="199"/>
      <c r="F4162" s="199"/>
      <c r="G4162" s="199"/>
      <c r="H4162" s="200"/>
      <c r="I4162" s="201"/>
      <c r="J4162" s="200"/>
      <c r="K4162" s="201"/>
      <c r="L4162" s="200"/>
      <c r="M4162" s="200"/>
      <c r="N4162" s="200"/>
      <c r="O4162" s="156"/>
    </row>
    <row r="4163" spans="1:15" ht="16.8">
      <c r="A4163" s="199"/>
      <c r="B4163" s="199"/>
      <c r="C4163" s="199"/>
      <c r="D4163" s="199"/>
      <c r="E4163" s="199"/>
      <c r="F4163" s="199"/>
      <c r="G4163" s="199"/>
      <c r="H4163" s="200"/>
      <c r="I4163" s="201"/>
      <c r="J4163" s="200"/>
      <c r="K4163" s="201"/>
      <c r="L4163" s="200"/>
      <c r="M4163" s="200"/>
      <c r="N4163" s="200"/>
      <c r="O4163" s="156"/>
    </row>
    <row r="4164" spans="1:15" ht="16.8">
      <c r="A4164" s="199"/>
      <c r="B4164" s="199"/>
      <c r="C4164" s="199"/>
      <c r="D4164" s="199"/>
      <c r="E4164" s="199"/>
      <c r="F4164" s="199"/>
      <c r="G4164" s="199"/>
      <c r="H4164" s="200"/>
      <c r="I4164" s="201"/>
      <c r="J4164" s="200"/>
      <c r="K4164" s="201"/>
      <c r="L4164" s="200"/>
      <c r="M4164" s="200"/>
      <c r="N4164" s="200"/>
      <c r="O4164" s="156"/>
    </row>
    <row r="4165" spans="1:15" ht="16.8">
      <c r="A4165" s="199"/>
      <c r="B4165" s="199"/>
      <c r="C4165" s="199"/>
      <c r="D4165" s="199"/>
      <c r="E4165" s="199"/>
      <c r="F4165" s="199"/>
      <c r="G4165" s="199"/>
      <c r="H4165" s="200"/>
      <c r="I4165" s="201"/>
      <c r="J4165" s="200"/>
      <c r="K4165" s="201"/>
      <c r="L4165" s="200"/>
      <c r="M4165" s="200"/>
      <c r="N4165" s="200"/>
      <c r="O4165" s="156"/>
    </row>
    <row r="4166" spans="1:15" ht="16.8">
      <c r="A4166" s="199"/>
      <c r="B4166" s="199"/>
      <c r="C4166" s="199"/>
      <c r="D4166" s="199"/>
      <c r="E4166" s="199"/>
      <c r="F4166" s="199"/>
      <c r="G4166" s="199"/>
      <c r="H4166" s="200"/>
      <c r="I4166" s="201"/>
      <c r="J4166" s="200"/>
      <c r="K4166" s="201"/>
      <c r="L4166" s="200"/>
      <c r="M4166" s="200"/>
      <c r="N4166" s="200"/>
      <c r="O4166" s="156"/>
    </row>
    <row r="4167" spans="1:15" ht="16.8">
      <c r="A4167" s="199"/>
      <c r="B4167" s="199"/>
      <c r="C4167" s="199"/>
      <c r="D4167" s="199"/>
      <c r="E4167" s="199"/>
      <c r="F4167" s="199"/>
      <c r="G4167" s="199"/>
      <c r="H4167" s="200"/>
      <c r="I4167" s="201"/>
      <c r="J4167" s="200"/>
      <c r="K4167" s="201"/>
      <c r="L4167" s="200"/>
      <c r="M4167" s="200"/>
      <c r="N4167" s="200"/>
      <c r="O4167" s="156"/>
    </row>
    <row r="4168" spans="1:15" ht="16.8">
      <c r="A4168" s="199"/>
      <c r="B4168" s="199"/>
      <c r="C4168" s="199"/>
      <c r="D4168" s="199"/>
      <c r="E4168" s="199"/>
      <c r="F4168" s="199"/>
      <c r="G4168" s="199"/>
      <c r="H4168" s="200"/>
      <c r="I4168" s="201"/>
      <c r="J4168" s="200"/>
      <c r="K4168" s="201"/>
      <c r="L4168" s="200"/>
      <c r="M4168" s="200"/>
      <c r="N4168" s="200"/>
      <c r="O4168" s="156"/>
    </row>
    <row r="4169" spans="1:15" ht="16.8">
      <c r="A4169" s="199"/>
      <c r="B4169" s="199"/>
      <c r="C4169" s="199"/>
      <c r="D4169" s="199"/>
      <c r="E4169" s="199"/>
      <c r="F4169" s="199"/>
      <c r="G4169" s="199"/>
      <c r="H4169" s="200"/>
      <c r="I4169" s="201"/>
      <c r="J4169" s="200"/>
      <c r="K4169" s="201"/>
      <c r="L4169" s="200"/>
      <c r="M4169" s="200"/>
      <c r="N4169" s="200"/>
      <c r="O4169" s="156"/>
    </row>
    <row r="4170" spans="1:15" ht="16.8">
      <c r="A4170" s="199"/>
      <c r="B4170" s="199"/>
      <c r="C4170" s="199"/>
      <c r="D4170" s="199"/>
      <c r="E4170" s="199"/>
      <c r="F4170" s="199"/>
      <c r="G4170" s="199"/>
      <c r="H4170" s="200"/>
      <c r="I4170" s="201"/>
      <c r="J4170" s="200"/>
      <c r="K4170" s="201"/>
      <c r="L4170" s="200"/>
      <c r="M4170" s="200"/>
      <c r="N4170" s="200"/>
      <c r="O4170" s="156"/>
    </row>
    <row r="4171" spans="1:15" ht="16.8">
      <c r="A4171" s="199"/>
      <c r="B4171" s="199"/>
      <c r="C4171" s="199"/>
      <c r="D4171" s="199"/>
      <c r="E4171" s="199"/>
      <c r="F4171" s="199"/>
      <c r="G4171" s="199"/>
      <c r="H4171" s="200"/>
      <c r="I4171" s="201"/>
      <c r="J4171" s="200"/>
      <c r="K4171" s="201"/>
      <c r="L4171" s="200"/>
      <c r="M4171" s="200"/>
      <c r="N4171" s="200"/>
      <c r="O4171" s="156"/>
    </row>
    <row r="4172" spans="1:15" ht="16.8">
      <c r="A4172" s="199"/>
      <c r="B4172" s="199"/>
      <c r="C4172" s="199"/>
      <c r="D4172" s="199"/>
      <c r="E4172" s="199"/>
      <c r="F4172" s="199"/>
      <c r="G4172" s="199"/>
      <c r="H4172" s="200"/>
      <c r="I4172" s="201"/>
      <c r="J4172" s="200"/>
      <c r="K4172" s="201"/>
      <c r="L4172" s="200"/>
      <c r="M4172" s="200"/>
      <c r="N4172" s="200"/>
      <c r="O4172" s="156"/>
    </row>
    <row r="4173" spans="1:15" ht="16.8">
      <c r="A4173" s="199"/>
      <c r="B4173" s="199"/>
      <c r="C4173" s="199"/>
      <c r="D4173" s="199"/>
      <c r="E4173" s="199"/>
      <c r="F4173" s="199"/>
      <c r="G4173" s="199"/>
      <c r="H4173" s="200"/>
      <c r="I4173" s="201"/>
      <c r="J4173" s="200"/>
      <c r="K4173" s="201"/>
      <c r="L4173" s="200"/>
      <c r="M4173" s="200"/>
      <c r="N4173" s="200"/>
      <c r="O4173" s="156"/>
    </row>
    <row r="4174" spans="1:15" ht="16.8">
      <c r="A4174" s="199"/>
      <c r="B4174" s="199"/>
      <c r="C4174" s="199"/>
      <c r="D4174" s="199"/>
      <c r="E4174" s="199"/>
      <c r="F4174" s="199"/>
      <c r="G4174" s="199"/>
      <c r="H4174" s="200"/>
      <c r="I4174" s="201"/>
      <c r="J4174" s="200"/>
      <c r="K4174" s="201"/>
      <c r="L4174" s="200"/>
      <c r="M4174" s="200"/>
      <c r="N4174" s="200"/>
      <c r="O4174" s="156"/>
    </row>
    <row r="4175" spans="1:15" ht="16.8">
      <c r="A4175" s="199"/>
      <c r="B4175" s="199"/>
      <c r="C4175" s="199"/>
      <c r="D4175" s="199"/>
      <c r="E4175" s="199"/>
      <c r="F4175" s="199"/>
      <c r="G4175" s="199"/>
      <c r="H4175" s="200"/>
      <c r="I4175" s="201"/>
      <c r="J4175" s="200"/>
      <c r="K4175" s="201"/>
      <c r="L4175" s="200"/>
      <c r="M4175" s="200"/>
      <c r="N4175" s="200"/>
      <c r="O4175" s="156"/>
    </row>
    <row r="4176" spans="1:15" ht="16.8">
      <c r="A4176" s="199"/>
      <c r="B4176" s="199"/>
      <c r="C4176" s="199"/>
      <c r="D4176" s="199"/>
      <c r="E4176" s="199"/>
      <c r="F4176" s="199"/>
      <c r="G4176" s="199"/>
      <c r="H4176" s="200"/>
      <c r="I4176" s="201"/>
      <c r="J4176" s="200"/>
      <c r="K4176" s="201"/>
      <c r="L4176" s="200"/>
      <c r="M4176" s="200"/>
      <c r="N4176" s="200"/>
      <c r="O4176" s="156"/>
    </row>
    <row r="4177" spans="1:15" ht="16.8">
      <c r="A4177" s="199"/>
      <c r="B4177" s="199"/>
      <c r="C4177" s="199"/>
      <c r="D4177" s="199"/>
      <c r="E4177" s="199"/>
      <c r="F4177" s="199"/>
      <c r="G4177" s="199"/>
      <c r="H4177" s="200"/>
      <c r="I4177" s="201"/>
      <c r="J4177" s="200"/>
      <c r="K4177" s="201"/>
      <c r="L4177" s="200"/>
      <c r="M4177" s="200"/>
      <c r="N4177" s="200"/>
      <c r="O4177" s="156"/>
    </row>
    <row r="4178" spans="1:15" ht="16.8">
      <c r="A4178" s="199"/>
      <c r="B4178" s="199"/>
      <c r="C4178" s="199"/>
      <c r="D4178" s="199"/>
      <c r="E4178" s="199"/>
      <c r="F4178" s="199"/>
      <c r="G4178" s="199"/>
      <c r="H4178" s="200"/>
      <c r="I4178" s="201"/>
      <c r="J4178" s="200"/>
      <c r="K4178" s="201"/>
      <c r="L4178" s="200"/>
      <c r="M4178" s="200"/>
      <c r="N4178" s="200"/>
      <c r="O4178" s="156"/>
    </row>
    <row r="4179" spans="1:15" ht="16.8">
      <c r="A4179" s="199"/>
      <c r="B4179" s="199"/>
      <c r="C4179" s="199"/>
      <c r="D4179" s="199"/>
      <c r="E4179" s="199"/>
      <c r="F4179" s="199"/>
      <c r="G4179" s="199"/>
      <c r="H4179" s="200"/>
      <c r="I4179" s="201"/>
      <c r="J4179" s="200"/>
      <c r="K4179" s="201"/>
      <c r="L4179" s="200"/>
      <c r="M4179" s="200"/>
      <c r="N4179" s="200"/>
      <c r="O4179" s="156"/>
    </row>
    <row r="4180" spans="1:15" ht="16.8">
      <c r="A4180" s="199"/>
      <c r="B4180" s="199"/>
      <c r="C4180" s="199"/>
      <c r="D4180" s="199"/>
      <c r="E4180" s="199"/>
      <c r="F4180" s="199"/>
      <c r="G4180" s="199"/>
      <c r="H4180" s="200"/>
      <c r="I4180" s="201"/>
      <c r="J4180" s="200"/>
      <c r="K4180" s="201"/>
      <c r="L4180" s="200"/>
      <c r="M4180" s="200"/>
      <c r="N4180" s="200"/>
      <c r="O4180" s="156"/>
    </row>
    <row r="4181" spans="1:15" ht="16.8">
      <c r="A4181" s="199"/>
      <c r="B4181" s="199"/>
      <c r="C4181" s="199"/>
      <c r="D4181" s="199"/>
      <c r="E4181" s="199"/>
      <c r="F4181" s="199"/>
      <c r="G4181" s="199"/>
      <c r="H4181" s="200"/>
      <c r="I4181" s="201"/>
      <c r="J4181" s="200"/>
      <c r="K4181" s="201"/>
      <c r="L4181" s="200"/>
      <c r="M4181" s="200"/>
      <c r="N4181" s="200"/>
      <c r="O4181" s="156"/>
    </row>
    <row r="4182" spans="1:15" ht="16.8">
      <c r="A4182" s="199"/>
      <c r="B4182" s="199"/>
      <c r="C4182" s="199"/>
      <c r="D4182" s="199"/>
      <c r="E4182" s="199"/>
      <c r="F4182" s="199"/>
      <c r="G4182" s="199"/>
      <c r="H4182" s="200"/>
      <c r="I4182" s="201"/>
      <c r="J4182" s="200"/>
      <c r="K4182" s="201"/>
      <c r="L4182" s="200"/>
      <c r="M4182" s="200"/>
      <c r="N4182" s="200"/>
      <c r="O4182" s="156"/>
    </row>
    <row r="4183" spans="1:15" ht="16.8">
      <c r="A4183" s="199"/>
      <c r="B4183" s="199"/>
      <c r="C4183" s="199"/>
      <c r="D4183" s="199"/>
      <c r="E4183" s="199"/>
      <c r="F4183" s="199"/>
      <c r="G4183" s="199"/>
      <c r="H4183" s="200"/>
      <c r="I4183" s="201"/>
      <c r="J4183" s="200"/>
      <c r="K4183" s="201"/>
      <c r="L4183" s="200"/>
      <c r="M4183" s="200"/>
      <c r="N4183" s="200"/>
      <c r="O4183" s="156"/>
    </row>
    <row r="4184" spans="1:15" ht="16.8">
      <c r="A4184" s="199"/>
      <c r="B4184" s="199"/>
      <c r="C4184" s="199"/>
      <c r="D4184" s="199"/>
      <c r="E4184" s="199"/>
      <c r="F4184" s="199"/>
      <c r="G4184" s="199"/>
      <c r="H4184" s="200"/>
      <c r="I4184" s="201"/>
      <c r="J4184" s="200"/>
      <c r="K4184" s="201"/>
      <c r="L4184" s="200"/>
      <c r="M4184" s="200"/>
      <c r="N4184" s="200"/>
      <c r="O4184" s="156"/>
    </row>
    <row r="4185" spans="1:15" ht="16.8">
      <c r="A4185" s="199"/>
      <c r="B4185" s="199"/>
      <c r="C4185" s="199"/>
      <c r="D4185" s="199"/>
      <c r="E4185" s="199"/>
      <c r="F4185" s="199"/>
      <c r="G4185" s="199"/>
      <c r="H4185" s="200"/>
      <c r="I4185" s="201"/>
      <c r="J4185" s="200"/>
      <c r="K4185" s="201"/>
      <c r="L4185" s="200"/>
      <c r="M4185" s="200"/>
      <c r="N4185" s="200"/>
      <c r="O4185" s="156"/>
    </row>
    <row r="4186" spans="1:15" ht="16.8">
      <c r="A4186" s="199"/>
      <c r="B4186" s="199"/>
      <c r="C4186" s="199"/>
      <c r="D4186" s="199"/>
      <c r="E4186" s="199"/>
      <c r="F4186" s="199"/>
      <c r="G4186" s="199"/>
      <c r="H4186" s="200"/>
      <c r="I4186" s="201"/>
      <c r="J4186" s="200"/>
      <c r="K4186" s="201"/>
      <c r="L4186" s="200"/>
      <c r="M4186" s="200"/>
      <c r="N4186" s="200"/>
      <c r="O4186" s="156"/>
    </row>
    <row r="4187" spans="1:15" ht="16.8">
      <c r="A4187" s="199"/>
      <c r="B4187" s="199"/>
      <c r="C4187" s="199"/>
      <c r="D4187" s="199"/>
      <c r="E4187" s="199"/>
      <c r="F4187" s="199"/>
      <c r="G4187" s="199"/>
      <c r="H4187" s="200"/>
      <c r="I4187" s="201"/>
      <c r="J4187" s="200"/>
      <c r="K4187" s="201"/>
      <c r="L4187" s="200"/>
      <c r="M4187" s="200"/>
      <c r="N4187" s="200"/>
      <c r="O4187" s="156"/>
    </row>
    <row r="4188" spans="1:15" ht="16.8">
      <c r="A4188" s="199"/>
      <c r="B4188" s="199"/>
      <c r="C4188" s="199"/>
      <c r="D4188" s="199"/>
      <c r="E4188" s="199"/>
      <c r="F4188" s="199"/>
      <c r="G4188" s="199"/>
      <c r="H4188" s="200"/>
      <c r="I4188" s="201"/>
      <c r="J4188" s="200"/>
      <c r="K4188" s="201"/>
      <c r="L4188" s="200"/>
      <c r="M4188" s="200"/>
      <c r="N4188" s="200"/>
      <c r="O4188" s="156"/>
    </row>
    <row r="4189" spans="1:15" ht="16.8">
      <c r="A4189" s="199"/>
      <c r="B4189" s="199"/>
      <c r="C4189" s="199"/>
      <c r="D4189" s="199"/>
      <c r="E4189" s="199"/>
      <c r="F4189" s="199"/>
      <c r="G4189" s="199"/>
      <c r="H4189" s="200"/>
      <c r="I4189" s="201"/>
      <c r="J4189" s="200"/>
      <c r="K4189" s="201"/>
      <c r="L4189" s="200"/>
      <c r="M4189" s="200"/>
      <c r="N4189" s="200"/>
      <c r="O4189" s="156"/>
    </row>
    <row r="4190" spans="1:15" ht="16.8">
      <c r="A4190" s="199"/>
      <c r="B4190" s="199"/>
      <c r="C4190" s="199"/>
      <c r="D4190" s="199"/>
      <c r="E4190" s="199"/>
      <c r="F4190" s="199"/>
      <c r="G4190" s="199"/>
      <c r="H4190" s="200"/>
      <c r="I4190" s="201"/>
      <c r="J4190" s="200"/>
      <c r="K4190" s="201"/>
      <c r="L4190" s="200"/>
      <c r="M4190" s="200"/>
      <c r="N4190" s="200"/>
      <c r="O4190" s="156"/>
    </row>
    <row r="4191" spans="1:15" ht="16.8">
      <c r="A4191" s="199"/>
      <c r="B4191" s="199"/>
      <c r="C4191" s="199"/>
      <c r="D4191" s="199"/>
      <c r="E4191" s="199"/>
      <c r="F4191" s="199"/>
      <c r="G4191" s="199"/>
      <c r="H4191" s="200"/>
      <c r="I4191" s="201"/>
      <c r="J4191" s="200"/>
      <c r="K4191" s="201"/>
      <c r="L4191" s="200"/>
      <c r="M4191" s="200"/>
      <c r="N4191" s="200"/>
      <c r="O4191" s="156"/>
    </row>
    <row r="4192" spans="1:15" ht="16.8">
      <c r="A4192" s="199"/>
      <c r="B4192" s="199"/>
      <c r="C4192" s="199"/>
      <c r="D4192" s="199"/>
      <c r="E4192" s="199"/>
      <c r="F4192" s="199"/>
      <c r="G4192" s="199"/>
      <c r="H4192" s="200"/>
      <c r="I4192" s="201"/>
      <c r="J4192" s="200"/>
      <c r="K4192" s="201"/>
      <c r="L4192" s="200"/>
      <c r="M4192" s="200"/>
      <c r="N4192" s="200"/>
      <c r="O4192" s="156"/>
    </row>
    <row r="4193" spans="1:15" ht="16.8">
      <c r="A4193" s="199"/>
      <c r="B4193" s="199"/>
      <c r="C4193" s="199"/>
      <c r="D4193" s="199"/>
      <c r="E4193" s="199"/>
      <c r="F4193" s="199"/>
      <c r="G4193" s="199"/>
      <c r="H4193" s="200"/>
      <c r="I4193" s="201"/>
      <c r="J4193" s="200"/>
      <c r="K4193" s="201"/>
      <c r="L4193" s="200"/>
      <c r="M4193" s="200"/>
      <c r="N4193" s="200"/>
      <c r="O4193" s="156"/>
    </row>
    <row r="4194" spans="1:15" ht="16.8">
      <c r="A4194" s="199"/>
      <c r="B4194" s="199"/>
      <c r="C4194" s="199"/>
      <c r="D4194" s="199"/>
      <c r="E4194" s="199"/>
      <c r="F4194" s="199"/>
      <c r="G4194" s="199"/>
      <c r="H4194" s="200"/>
      <c r="I4194" s="201"/>
      <c r="J4194" s="200"/>
      <c r="K4194" s="201"/>
      <c r="L4194" s="200"/>
      <c r="M4194" s="200"/>
      <c r="N4194" s="200"/>
      <c r="O4194" s="156"/>
    </row>
    <row r="4195" spans="1:15" ht="16.8">
      <c r="A4195" s="199"/>
      <c r="B4195" s="199"/>
      <c r="C4195" s="199"/>
      <c r="D4195" s="199"/>
      <c r="E4195" s="199"/>
      <c r="F4195" s="199"/>
      <c r="G4195" s="199"/>
      <c r="H4195" s="200"/>
      <c r="I4195" s="201"/>
      <c r="J4195" s="200"/>
      <c r="K4195" s="201"/>
      <c r="L4195" s="200"/>
      <c r="M4195" s="200"/>
      <c r="N4195" s="200"/>
      <c r="O4195" s="156"/>
    </row>
    <row r="4196" spans="1:15" ht="16.8">
      <c r="A4196" s="199"/>
      <c r="B4196" s="199"/>
      <c r="C4196" s="199"/>
      <c r="D4196" s="199"/>
      <c r="E4196" s="199"/>
      <c r="F4196" s="199"/>
      <c r="G4196" s="199"/>
      <c r="H4196" s="200"/>
      <c r="I4196" s="201"/>
      <c r="J4196" s="200"/>
      <c r="K4196" s="201"/>
      <c r="L4196" s="200"/>
      <c r="M4196" s="200"/>
      <c r="N4196" s="200"/>
      <c r="O4196" s="156"/>
    </row>
    <row r="4197" spans="1:15" ht="16.8">
      <c r="A4197" s="199"/>
      <c r="B4197" s="199"/>
      <c r="C4197" s="199"/>
      <c r="D4197" s="199"/>
      <c r="E4197" s="199"/>
      <c r="F4197" s="199"/>
      <c r="G4197" s="199"/>
      <c r="H4197" s="200"/>
      <c r="I4197" s="201"/>
      <c r="J4197" s="200"/>
      <c r="K4197" s="201"/>
      <c r="L4197" s="200"/>
      <c r="M4197" s="200"/>
      <c r="N4197" s="200"/>
      <c r="O4197" s="156"/>
    </row>
    <row r="4198" spans="1:15" ht="16.8">
      <c r="A4198" s="199"/>
      <c r="B4198" s="199"/>
      <c r="C4198" s="199"/>
      <c r="D4198" s="199"/>
      <c r="E4198" s="199"/>
      <c r="F4198" s="199"/>
      <c r="G4198" s="199"/>
      <c r="H4198" s="200"/>
      <c r="I4198" s="201"/>
      <c r="J4198" s="200"/>
      <c r="K4198" s="201"/>
      <c r="L4198" s="200"/>
      <c r="M4198" s="200"/>
      <c r="N4198" s="200"/>
      <c r="O4198" s="156"/>
    </row>
    <row r="4199" spans="1:15" ht="16.8">
      <c r="A4199" s="199"/>
      <c r="B4199" s="199"/>
      <c r="C4199" s="199"/>
      <c r="D4199" s="199"/>
      <c r="E4199" s="199"/>
      <c r="F4199" s="199"/>
      <c r="G4199" s="199"/>
      <c r="H4199" s="200"/>
      <c r="I4199" s="201"/>
      <c r="J4199" s="200"/>
      <c r="K4199" s="201"/>
      <c r="L4199" s="200"/>
      <c r="M4199" s="200"/>
      <c r="N4199" s="200"/>
      <c r="O4199" s="156"/>
    </row>
    <row r="4200" spans="1:15" ht="16.8">
      <c r="A4200" s="199"/>
      <c r="B4200" s="199"/>
      <c r="C4200" s="199"/>
      <c r="D4200" s="199"/>
      <c r="E4200" s="199"/>
      <c r="F4200" s="199"/>
      <c r="G4200" s="199"/>
      <c r="H4200" s="200"/>
      <c r="I4200" s="201"/>
      <c r="J4200" s="200"/>
      <c r="K4200" s="201"/>
      <c r="L4200" s="200"/>
      <c r="M4200" s="200"/>
      <c r="N4200" s="200"/>
      <c r="O4200" s="156"/>
    </row>
    <row r="4201" spans="1:15" ht="16.8">
      <c r="A4201" s="199"/>
      <c r="B4201" s="199"/>
      <c r="C4201" s="199"/>
      <c r="D4201" s="199"/>
      <c r="E4201" s="199"/>
      <c r="F4201" s="199"/>
      <c r="G4201" s="199"/>
      <c r="H4201" s="200"/>
      <c r="I4201" s="201"/>
      <c r="J4201" s="200"/>
      <c r="K4201" s="201"/>
      <c r="L4201" s="200"/>
      <c r="M4201" s="200"/>
      <c r="N4201" s="200"/>
      <c r="O4201" s="156"/>
    </row>
    <row r="4202" spans="1:15" ht="16.8">
      <c r="A4202" s="199"/>
      <c r="B4202" s="199"/>
      <c r="C4202" s="199"/>
      <c r="D4202" s="199"/>
      <c r="E4202" s="199"/>
      <c r="F4202" s="199"/>
      <c r="G4202" s="199"/>
      <c r="H4202" s="200"/>
      <c r="I4202" s="201"/>
      <c r="J4202" s="200"/>
      <c r="K4202" s="201"/>
      <c r="L4202" s="200"/>
      <c r="M4202" s="200"/>
      <c r="N4202" s="200"/>
      <c r="O4202" s="156"/>
    </row>
    <row r="4203" spans="1:15" ht="16.8">
      <c r="A4203" s="199"/>
      <c r="B4203" s="199"/>
      <c r="C4203" s="199"/>
      <c r="D4203" s="199"/>
      <c r="E4203" s="199"/>
      <c r="F4203" s="199"/>
      <c r="G4203" s="199"/>
      <c r="H4203" s="200"/>
      <c r="I4203" s="201"/>
      <c r="J4203" s="200"/>
      <c r="K4203" s="201"/>
      <c r="L4203" s="200"/>
      <c r="M4203" s="200"/>
      <c r="N4203" s="200"/>
      <c r="O4203" s="156"/>
    </row>
    <row r="4204" spans="1:15" ht="16.8">
      <c r="A4204" s="199"/>
      <c r="B4204" s="199"/>
      <c r="C4204" s="199"/>
      <c r="D4204" s="199"/>
      <c r="E4204" s="199"/>
      <c r="F4204" s="199"/>
      <c r="G4204" s="199"/>
      <c r="H4204" s="200"/>
      <c r="I4204" s="201"/>
      <c r="J4204" s="200"/>
      <c r="K4204" s="201"/>
      <c r="L4204" s="200"/>
      <c r="M4204" s="200"/>
      <c r="N4204" s="200"/>
      <c r="O4204" s="156"/>
    </row>
    <row r="4205" spans="1:15" ht="16.8">
      <c r="A4205" s="199"/>
      <c r="B4205" s="199"/>
      <c r="C4205" s="199"/>
      <c r="D4205" s="199"/>
      <c r="E4205" s="199"/>
      <c r="F4205" s="199"/>
      <c r="G4205" s="199"/>
      <c r="H4205" s="200"/>
      <c r="I4205" s="201"/>
      <c r="J4205" s="200"/>
      <c r="K4205" s="201"/>
      <c r="L4205" s="200"/>
      <c r="M4205" s="200"/>
      <c r="N4205" s="200"/>
      <c r="O4205" s="156"/>
    </row>
    <row r="4206" spans="1:15" ht="16.8">
      <c r="A4206" s="199"/>
      <c r="B4206" s="199"/>
      <c r="C4206" s="199"/>
      <c r="D4206" s="199"/>
      <c r="E4206" s="199"/>
      <c r="F4206" s="199"/>
      <c r="G4206" s="199"/>
      <c r="H4206" s="200"/>
      <c r="I4206" s="201"/>
      <c r="J4206" s="200"/>
      <c r="K4206" s="201"/>
      <c r="L4206" s="200"/>
      <c r="M4206" s="200"/>
      <c r="N4206" s="200"/>
      <c r="O4206" s="156"/>
    </row>
    <row r="4207" spans="1:15" ht="16.8">
      <c r="A4207" s="199"/>
      <c r="B4207" s="199"/>
      <c r="C4207" s="199"/>
      <c r="D4207" s="199"/>
      <c r="E4207" s="199"/>
      <c r="F4207" s="199"/>
      <c r="G4207" s="199"/>
      <c r="H4207" s="200"/>
      <c r="I4207" s="201"/>
      <c r="J4207" s="200"/>
      <c r="K4207" s="201"/>
      <c r="L4207" s="200"/>
      <c r="M4207" s="200"/>
      <c r="N4207" s="200"/>
      <c r="O4207" s="156"/>
    </row>
    <row r="4208" spans="1:15" ht="16.8">
      <c r="A4208" s="199"/>
      <c r="B4208" s="199"/>
      <c r="C4208" s="199"/>
      <c r="D4208" s="199"/>
      <c r="E4208" s="199"/>
      <c r="F4208" s="199"/>
      <c r="G4208" s="199"/>
      <c r="H4208" s="200"/>
      <c r="I4208" s="201"/>
      <c r="J4208" s="200"/>
      <c r="K4208" s="201"/>
      <c r="L4208" s="200"/>
      <c r="M4208" s="200"/>
      <c r="N4208" s="200"/>
      <c r="O4208" s="156"/>
    </row>
    <row r="4209" spans="1:15" ht="16.8">
      <c r="A4209" s="199"/>
      <c r="B4209" s="199"/>
      <c r="C4209" s="199"/>
      <c r="D4209" s="199"/>
      <c r="E4209" s="199"/>
      <c r="F4209" s="199"/>
      <c r="G4209" s="199"/>
      <c r="H4209" s="200"/>
      <c r="I4209" s="201"/>
      <c r="J4209" s="200"/>
      <c r="K4209" s="201"/>
      <c r="L4209" s="200"/>
      <c r="M4209" s="200"/>
      <c r="N4209" s="200"/>
      <c r="O4209" s="156"/>
    </row>
    <row r="4210" spans="1:15" ht="16.8">
      <c r="A4210" s="199"/>
      <c r="B4210" s="199"/>
      <c r="C4210" s="199"/>
      <c r="D4210" s="199"/>
      <c r="E4210" s="199"/>
      <c r="F4210" s="199"/>
      <c r="G4210" s="199"/>
      <c r="H4210" s="200"/>
      <c r="I4210" s="201"/>
      <c r="J4210" s="200"/>
      <c r="K4210" s="201"/>
      <c r="L4210" s="200"/>
      <c r="M4210" s="200"/>
      <c r="N4210" s="200"/>
      <c r="O4210" s="156"/>
    </row>
    <row r="4211" spans="1:15" ht="16.8">
      <c r="A4211" s="199"/>
      <c r="B4211" s="199"/>
      <c r="C4211" s="199"/>
      <c r="D4211" s="199"/>
      <c r="E4211" s="199"/>
      <c r="F4211" s="199"/>
      <c r="G4211" s="199"/>
      <c r="H4211" s="200"/>
      <c r="I4211" s="201"/>
      <c r="J4211" s="200"/>
      <c r="K4211" s="201"/>
      <c r="L4211" s="200"/>
      <c r="M4211" s="200"/>
      <c r="N4211" s="200"/>
      <c r="O4211" s="156"/>
    </row>
    <row r="4212" spans="1:15" ht="16.8">
      <c r="A4212" s="199"/>
      <c r="B4212" s="199"/>
      <c r="C4212" s="199"/>
      <c r="D4212" s="199"/>
      <c r="E4212" s="199"/>
      <c r="F4212" s="199"/>
      <c r="G4212" s="199"/>
      <c r="H4212" s="200"/>
      <c r="I4212" s="201"/>
      <c r="J4212" s="200"/>
      <c r="K4212" s="201"/>
      <c r="L4212" s="200"/>
      <c r="M4212" s="200"/>
      <c r="N4212" s="200"/>
      <c r="O4212" s="156"/>
    </row>
    <row r="4213" spans="1:15" ht="16.8">
      <c r="A4213" s="199"/>
      <c r="B4213" s="199"/>
      <c r="C4213" s="199"/>
      <c r="D4213" s="199"/>
      <c r="E4213" s="199"/>
      <c r="F4213" s="199"/>
      <c r="G4213" s="199"/>
      <c r="H4213" s="200"/>
      <c r="I4213" s="201"/>
      <c r="J4213" s="200"/>
      <c r="K4213" s="201"/>
      <c r="L4213" s="200"/>
      <c r="M4213" s="200"/>
      <c r="N4213" s="200"/>
      <c r="O4213" s="156"/>
    </row>
    <row r="4214" spans="1:15" ht="16.8">
      <c r="A4214" s="199"/>
      <c r="B4214" s="199"/>
      <c r="C4214" s="199"/>
      <c r="D4214" s="199"/>
      <c r="E4214" s="199"/>
      <c r="F4214" s="199"/>
      <c r="G4214" s="199"/>
      <c r="H4214" s="200"/>
      <c r="I4214" s="201"/>
      <c r="J4214" s="200"/>
      <c r="K4214" s="201"/>
      <c r="L4214" s="200"/>
      <c r="M4214" s="200"/>
      <c r="N4214" s="200"/>
      <c r="O4214" s="156"/>
    </row>
    <row r="4215" spans="1:15" ht="16.8">
      <c r="A4215" s="199"/>
      <c r="B4215" s="199"/>
      <c r="C4215" s="199"/>
      <c r="D4215" s="199"/>
      <c r="E4215" s="199"/>
      <c r="F4215" s="199"/>
      <c r="G4215" s="199"/>
      <c r="H4215" s="200"/>
      <c r="I4215" s="201"/>
      <c r="J4215" s="200"/>
      <c r="K4215" s="201"/>
      <c r="L4215" s="200"/>
      <c r="M4215" s="200"/>
      <c r="N4215" s="200"/>
      <c r="O4215" s="156"/>
    </row>
    <row r="4216" spans="1:15" ht="16.8">
      <c r="A4216" s="199"/>
      <c r="B4216" s="199"/>
      <c r="C4216" s="199"/>
      <c r="D4216" s="199"/>
      <c r="E4216" s="199"/>
      <c r="F4216" s="199"/>
      <c r="G4216" s="199"/>
      <c r="H4216" s="200"/>
      <c r="I4216" s="201"/>
      <c r="J4216" s="200"/>
      <c r="K4216" s="201"/>
      <c r="L4216" s="200"/>
      <c r="M4216" s="200"/>
      <c r="N4216" s="200"/>
      <c r="O4216" s="156"/>
    </row>
    <row r="4217" spans="1:15" ht="16.8">
      <c r="A4217" s="199"/>
      <c r="B4217" s="199"/>
      <c r="C4217" s="199"/>
      <c r="D4217" s="199"/>
      <c r="E4217" s="199"/>
      <c r="F4217" s="199"/>
      <c r="G4217" s="199"/>
      <c r="H4217" s="200"/>
      <c r="I4217" s="201"/>
      <c r="J4217" s="200"/>
      <c r="K4217" s="201"/>
      <c r="L4217" s="200"/>
      <c r="M4217" s="200"/>
      <c r="N4217" s="200"/>
      <c r="O4217" s="156"/>
    </row>
    <row r="4218" spans="1:15" ht="16.8">
      <c r="A4218" s="199"/>
      <c r="B4218" s="199"/>
      <c r="C4218" s="199"/>
      <c r="D4218" s="199"/>
      <c r="E4218" s="199"/>
      <c r="F4218" s="199"/>
      <c r="G4218" s="199"/>
      <c r="H4218" s="200"/>
      <c r="I4218" s="201"/>
      <c r="J4218" s="200"/>
      <c r="K4218" s="201"/>
      <c r="L4218" s="200"/>
      <c r="M4218" s="200"/>
      <c r="N4218" s="200"/>
      <c r="O4218" s="156"/>
    </row>
    <row r="4219" spans="1:15" ht="16.8">
      <c r="A4219" s="199"/>
      <c r="B4219" s="199"/>
      <c r="C4219" s="199"/>
      <c r="D4219" s="199"/>
      <c r="E4219" s="199"/>
      <c r="F4219" s="199"/>
      <c r="G4219" s="199"/>
      <c r="H4219" s="200"/>
      <c r="I4219" s="201"/>
      <c r="J4219" s="200"/>
      <c r="K4219" s="201"/>
      <c r="L4219" s="200"/>
      <c r="M4219" s="200"/>
      <c r="N4219" s="200"/>
      <c r="O4219" s="156"/>
    </row>
    <row r="4220" spans="1:15" ht="16.8">
      <c r="A4220" s="199"/>
      <c r="B4220" s="199"/>
      <c r="C4220" s="199"/>
      <c r="D4220" s="199"/>
      <c r="E4220" s="199"/>
      <c r="F4220" s="199"/>
      <c r="G4220" s="199"/>
      <c r="H4220" s="200"/>
      <c r="I4220" s="201"/>
      <c r="J4220" s="200"/>
      <c r="K4220" s="201"/>
      <c r="L4220" s="200"/>
      <c r="M4220" s="200"/>
      <c r="N4220" s="200"/>
      <c r="O4220" s="156"/>
    </row>
    <row r="4221" spans="1:15" ht="16.8">
      <c r="A4221" s="199"/>
      <c r="B4221" s="199"/>
      <c r="C4221" s="199"/>
      <c r="D4221" s="199"/>
      <c r="E4221" s="199"/>
      <c r="F4221" s="199"/>
      <c r="G4221" s="199"/>
      <c r="H4221" s="200"/>
      <c r="I4221" s="201"/>
      <c r="J4221" s="200"/>
      <c r="K4221" s="201"/>
      <c r="L4221" s="200"/>
      <c r="M4221" s="200"/>
      <c r="N4221" s="200"/>
      <c r="O4221" s="156"/>
    </row>
    <row r="4222" spans="1:15" ht="16.8">
      <c r="A4222" s="199"/>
      <c r="B4222" s="199"/>
      <c r="C4222" s="199"/>
      <c r="D4222" s="199"/>
      <c r="E4222" s="199"/>
      <c r="F4222" s="199"/>
      <c r="G4222" s="199"/>
      <c r="H4222" s="200"/>
      <c r="I4222" s="201"/>
      <c r="J4222" s="200"/>
      <c r="K4222" s="201"/>
      <c r="L4222" s="200"/>
      <c r="M4222" s="200"/>
      <c r="N4222" s="200"/>
      <c r="O4222" s="156"/>
    </row>
    <row r="4223" spans="1:15" ht="16.8">
      <c r="A4223" s="199"/>
      <c r="B4223" s="199"/>
      <c r="C4223" s="199"/>
      <c r="D4223" s="199"/>
      <c r="E4223" s="199"/>
      <c r="F4223" s="199"/>
      <c r="G4223" s="199"/>
      <c r="H4223" s="200"/>
      <c r="I4223" s="201"/>
      <c r="J4223" s="200"/>
      <c r="K4223" s="201"/>
      <c r="L4223" s="200"/>
      <c r="M4223" s="200"/>
      <c r="N4223" s="200"/>
      <c r="O4223" s="156"/>
    </row>
    <row r="4224" spans="1:15" ht="16.8">
      <c r="A4224" s="199"/>
      <c r="B4224" s="199"/>
      <c r="C4224" s="199"/>
      <c r="D4224" s="199"/>
      <c r="E4224" s="199"/>
      <c r="F4224" s="199"/>
      <c r="G4224" s="199"/>
      <c r="H4224" s="200"/>
      <c r="I4224" s="201"/>
      <c r="J4224" s="200"/>
      <c r="K4224" s="201"/>
      <c r="L4224" s="200"/>
      <c r="M4224" s="200"/>
      <c r="N4224" s="200"/>
      <c r="O4224" s="156"/>
    </row>
    <row r="4225" spans="1:15" ht="16.8">
      <c r="A4225" s="199"/>
      <c r="B4225" s="199"/>
      <c r="C4225" s="199"/>
      <c r="D4225" s="199"/>
      <c r="E4225" s="199"/>
      <c r="F4225" s="199"/>
      <c r="G4225" s="199"/>
      <c r="H4225" s="200"/>
      <c r="I4225" s="201"/>
      <c r="J4225" s="200"/>
      <c r="K4225" s="201"/>
      <c r="L4225" s="200"/>
      <c r="M4225" s="200"/>
      <c r="N4225" s="200"/>
      <c r="O4225" s="156"/>
    </row>
    <row r="4226" spans="1:15" ht="16.8">
      <c r="A4226" s="199"/>
      <c r="B4226" s="199"/>
      <c r="C4226" s="199"/>
      <c r="D4226" s="199"/>
      <c r="E4226" s="199"/>
      <c r="F4226" s="199"/>
      <c r="G4226" s="199"/>
      <c r="H4226" s="200"/>
      <c r="I4226" s="201"/>
      <c r="J4226" s="200"/>
      <c r="K4226" s="201"/>
      <c r="L4226" s="200"/>
      <c r="M4226" s="200"/>
      <c r="N4226" s="200"/>
      <c r="O4226" s="156"/>
    </row>
    <row r="4227" spans="1:15" ht="16.8">
      <c r="A4227" s="199"/>
      <c r="B4227" s="199"/>
      <c r="C4227" s="199"/>
      <c r="D4227" s="199"/>
      <c r="E4227" s="199"/>
      <c r="F4227" s="199"/>
      <c r="G4227" s="199"/>
      <c r="H4227" s="200"/>
      <c r="I4227" s="201"/>
      <c r="J4227" s="200"/>
      <c r="K4227" s="201"/>
      <c r="L4227" s="200"/>
      <c r="M4227" s="200"/>
      <c r="N4227" s="200"/>
      <c r="O4227" s="156"/>
    </row>
    <row r="4228" spans="1:15" ht="16.8">
      <c r="A4228" s="199"/>
      <c r="B4228" s="199"/>
      <c r="C4228" s="199"/>
      <c r="D4228" s="199"/>
      <c r="E4228" s="199"/>
      <c r="F4228" s="199"/>
      <c r="G4228" s="199"/>
      <c r="H4228" s="200"/>
      <c r="I4228" s="201"/>
      <c r="J4228" s="200"/>
      <c r="K4228" s="201"/>
      <c r="L4228" s="200"/>
      <c r="M4228" s="200"/>
      <c r="N4228" s="200"/>
      <c r="O4228" s="156"/>
    </row>
    <row r="4229" spans="1:15" ht="16.8">
      <c r="A4229" s="199"/>
      <c r="B4229" s="199"/>
      <c r="C4229" s="199"/>
      <c r="D4229" s="199"/>
      <c r="E4229" s="199"/>
      <c r="F4229" s="199"/>
      <c r="G4229" s="199"/>
      <c r="H4229" s="200"/>
      <c r="I4229" s="201"/>
      <c r="J4229" s="200"/>
      <c r="K4229" s="201"/>
      <c r="L4229" s="200"/>
      <c r="M4229" s="200"/>
      <c r="N4229" s="200"/>
      <c r="O4229" s="156"/>
    </row>
    <row r="4230" spans="1:15" ht="16.8">
      <c r="A4230" s="199"/>
      <c r="B4230" s="199"/>
      <c r="C4230" s="199"/>
      <c r="D4230" s="199"/>
      <c r="E4230" s="199"/>
      <c r="F4230" s="199"/>
      <c r="G4230" s="199"/>
      <c r="H4230" s="200"/>
      <c r="I4230" s="201"/>
      <c r="J4230" s="200"/>
      <c r="K4230" s="201"/>
      <c r="L4230" s="200"/>
      <c r="M4230" s="200"/>
      <c r="N4230" s="200"/>
      <c r="O4230" s="156"/>
    </row>
    <row r="4231" spans="1:15" ht="16.8">
      <c r="A4231" s="199"/>
      <c r="B4231" s="199"/>
      <c r="C4231" s="199"/>
      <c r="D4231" s="199"/>
      <c r="E4231" s="199"/>
      <c r="F4231" s="199"/>
      <c r="G4231" s="199"/>
      <c r="H4231" s="200"/>
      <c r="I4231" s="201"/>
      <c r="J4231" s="200"/>
      <c r="K4231" s="201"/>
      <c r="L4231" s="200"/>
      <c r="M4231" s="200"/>
      <c r="N4231" s="200"/>
      <c r="O4231" s="156"/>
    </row>
    <row r="4232" spans="1:15" ht="16.8">
      <c r="A4232" s="199"/>
      <c r="B4232" s="199"/>
      <c r="C4232" s="199"/>
      <c r="D4232" s="199"/>
      <c r="E4232" s="199"/>
      <c r="F4232" s="199"/>
      <c r="G4232" s="199"/>
      <c r="H4232" s="200"/>
      <c r="I4232" s="201"/>
      <c r="J4232" s="200"/>
      <c r="K4232" s="201"/>
      <c r="L4232" s="200"/>
      <c r="M4232" s="200"/>
      <c r="N4232" s="200"/>
      <c r="O4232" s="156"/>
    </row>
    <row r="4233" spans="1:15" ht="16.8">
      <c r="A4233" s="199"/>
      <c r="B4233" s="199"/>
      <c r="C4233" s="199"/>
      <c r="D4233" s="199"/>
      <c r="E4233" s="199"/>
      <c r="F4233" s="199"/>
      <c r="G4233" s="199"/>
      <c r="H4233" s="200"/>
      <c r="I4233" s="201"/>
      <c r="J4233" s="200"/>
      <c r="K4233" s="201"/>
      <c r="L4233" s="200"/>
      <c r="M4233" s="200"/>
      <c r="N4233" s="200"/>
      <c r="O4233" s="156"/>
    </row>
    <row r="4234" spans="1:15" ht="16.8">
      <c r="A4234" s="199"/>
      <c r="B4234" s="199"/>
      <c r="C4234" s="199"/>
      <c r="D4234" s="199"/>
      <c r="E4234" s="199"/>
      <c r="F4234" s="199"/>
      <c r="G4234" s="199"/>
      <c r="H4234" s="200"/>
      <c r="I4234" s="201"/>
      <c r="J4234" s="200"/>
      <c r="K4234" s="201"/>
      <c r="L4234" s="200"/>
      <c r="M4234" s="200"/>
      <c r="N4234" s="200"/>
      <c r="O4234" s="156"/>
    </row>
    <row r="4235" spans="1:15" ht="16.8">
      <c r="A4235" s="199"/>
      <c r="B4235" s="199"/>
      <c r="C4235" s="199"/>
      <c r="D4235" s="199"/>
      <c r="E4235" s="199"/>
      <c r="F4235" s="199"/>
      <c r="G4235" s="199"/>
      <c r="H4235" s="200"/>
      <c r="I4235" s="201"/>
      <c r="J4235" s="200"/>
      <c r="K4235" s="201"/>
      <c r="L4235" s="200"/>
      <c r="M4235" s="200"/>
      <c r="N4235" s="200"/>
      <c r="O4235" s="156"/>
    </row>
    <row r="4236" spans="1:15" ht="16.8">
      <c r="A4236" s="199"/>
      <c r="B4236" s="199"/>
      <c r="C4236" s="199"/>
      <c r="D4236" s="199"/>
      <c r="E4236" s="199"/>
      <c r="F4236" s="199"/>
      <c r="G4236" s="199"/>
      <c r="H4236" s="200"/>
      <c r="I4236" s="201"/>
      <c r="J4236" s="200"/>
      <c r="K4236" s="201"/>
      <c r="L4236" s="200"/>
      <c r="M4236" s="200"/>
      <c r="N4236" s="200"/>
      <c r="O4236" s="156"/>
    </row>
    <row r="4237" spans="1:15" ht="16.8">
      <c r="A4237" s="199"/>
      <c r="B4237" s="199"/>
      <c r="C4237" s="199"/>
      <c r="D4237" s="199"/>
      <c r="E4237" s="199"/>
      <c r="F4237" s="199"/>
      <c r="G4237" s="199"/>
      <c r="H4237" s="200"/>
      <c r="I4237" s="201"/>
      <c r="J4237" s="200"/>
      <c r="K4237" s="201"/>
      <c r="L4237" s="200"/>
      <c r="M4237" s="200"/>
      <c r="N4237" s="200"/>
      <c r="O4237" s="156"/>
    </row>
    <row r="4238" spans="1:15" ht="16.8">
      <c r="A4238" s="199"/>
      <c r="B4238" s="199"/>
      <c r="C4238" s="199"/>
      <c r="D4238" s="199"/>
      <c r="E4238" s="199"/>
      <c r="F4238" s="199"/>
      <c r="G4238" s="199"/>
      <c r="H4238" s="200"/>
      <c r="I4238" s="201"/>
      <c r="J4238" s="200"/>
      <c r="K4238" s="201"/>
      <c r="L4238" s="200"/>
      <c r="M4238" s="200"/>
      <c r="N4238" s="200"/>
      <c r="O4238" s="156"/>
    </row>
    <row r="4239" spans="1:15" ht="16.8">
      <c r="A4239" s="199"/>
      <c r="B4239" s="199"/>
      <c r="C4239" s="199"/>
      <c r="D4239" s="199"/>
      <c r="E4239" s="199"/>
      <c r="F4239" s="199"/>
      <c r="G4239" s="199"/>
      <c r="H4239" s="200"/>
      <c r="I4239" s="201"/>
      <c r="J4239" s="200"/>
      <c r="K4239" s="201"/>
      <c r="L4239" s="200"/>
      <c r="M4239" s="200"/>
      <c r="N4239" s="200"/>
      <c r="O4239" s="156"/>
    </row>
    <row r="4240" spans="1:15" ht="16.8">
      <c r="A4240" s="199"/>
      <c r="B4240" s="199"/>
      <c r="C4240" s="199"/>
      <c r="D4240" s="199"/>
      <c r="E4240" s="199"/>
      <c r="F4240" s="199"/>
      <c r="G4240" s="199"/>
      <c r="H4240" s="200"/>
      <c r="I4240" s="201"/>
      <c r="J4240" s="200"/>
      <c r="K4240" s="201"/>
      <c r="L4240" s="200"/>
      <c r="M4240" s="200"/>
      <c r="N4240" s="200"/>
      <c r="O4240" s="156"/>
    </row>
    <row r="4241" spans="1:15" ht="16.8">
      <c r="A4241" s="199"/>
      <c r="B4241" s="199"/>
      <c r="C4241" s="199"/>
      <c r="D4241" s="199"/>
      <c r="E4241" s="199"/>
      <c r="F4241" s="199"/>
      <c r="G4241" s="199"/>
      <c r="H4241" s="200"/>
      <c r="I4241" s="201"/>
      <c r="J4241" s="200"/>
      <c r="K4241" s="201"/>
      <c r="L4241" s="200"/>
      <c r="M4241" s="200"/>
      <c r="N4241" s="200"/>
      <c r="O4241" s="156"/>
    </row>
    <row r="4242" spans="1:15" ht="16.8">
      <c r="A4242" s="199"/>
      <c r="B4242" s="199"/>
      <c r="C4242" s="199"/>
      <c r="D4242" s="199"/>
      <c r="E4242" s="199"/>
      <c r="F4242" s="199"/>
      <c r="G4242" s="199"/>
      <c r="H4242" s="200"/>
      <c r="I4242" s="201"/>
      <c r="J4242" s="200"/>
      <c r="K4242" s="201"/>
      <c r="L4242" s="200"/>
      <c r="M4242" s="200"/>
      <c r="N4242" s="200"/>
      <c r="O4242" s="156"/>
    </row>
    <row r="4243" spans="1:15" ht="16.8">
      <c r="A4243" s="199"/>
      <c r="B4243" s="199"/>
      <c r="C4243" s="199"/>
      <c r="D4243" s="199"/>
      <c r="E4243" s="199"/>
      <c r="F4243" s="199"/>
      <c r="G4243" s="199"/>
      <c r="H4243" s="200"/>
      <c r="I4243" s="201"/>
      <c r="J4243" s="200"/>
      <c r="K4243" s="201"/>
      <c r="L4243" s="200"/>
      <c r="M4243" s="200"/>
      <c r="N4243" s="200"/>
      <c r="O4243" s="156"/>
    </row>
    <row r="4244" spans="1:15" ht="16.8">
      <c r="A4244" s="199"/>
      <c r="B4244" s="199"/>
      <c r="C4244" s="199"/>
      <c r="D4244" s="199"/>
      <c r="E4244" s="199"/>
      <c r="F4244" s="199"/>
      <c r="G4244" s="199"/>
      <c r="H4244" s="200"/>
      <c r="I4244" s="201"/>
      <c r="J4244" s="200"/>
      <c r="K4244" s="201"/>
      <c r="L4244" s="200"/>
      <c r="M4244" s="200"/>
      <c r="N4244" s="200"/>
      <c r="O4244" s="156"/>
    </row>
    <row r="4245" spans="1:15" ht="16.8">
      <c r="A4245" s="199"/>
      <c r="B4245" s="199"/>
      <c r="C4245" s="199"/>
      <c r="D4245" s="199"/>
      <c r="E4245" s="199"/>
      <c r="F4245" s="199"/>
      <c r="G4245" s="199"/>
      <c r="H4245" s="200"/>
      <c r="I4245" s="201"/>
      <c r="J4245" s="200"/>
      <c r="K4245" s="201"/>
      <c r="L4245" s="200"/>
      <c r="M4245" s="200"/>
      <c r="N4245" s="200"/>
      <c r="O4245" s="156"/>
    </row>
    <row r="4246" spans="1:15" ht="16.8">
      <c r="A4246" s="199"/>
      <c r="B4246" s="199"/>
      <c r="C4246" s="199"/>
      <c r="D4246" s="199"/>
      <c r="E4246" s="199"/>
      <c r="F4246" s="199"/>
      <c r="G4246" s="199"/>
      <c r="H4246" s="200"/>
      <c r="I4246" s="201"/>
      <c r="J4246" s="200"/>
      <c r="K4246" s="201"/>
      <c r="L4246" s="200"/>
      <c r="M4246" s="200"/>
      <c r="N4246" s="200"/>
      <c r="O4246" s="156"/>
    </row>
    <row r="4247" spans="1:15" ht="16.8">
      <c r="A4247" s="199"/>
      <c r="B4247" s="199"/>
      <c r="C4247" s="199"/>
      <c r="D4247" s="199"/>
      <c r="E4247" s="199"/>
      <c r="F4247" s="199"/>
      <c r="G4247" s="199"/>
      <c r="H4247" s="200"/>
      <c r="I4247" s="201"/>
      <c r="J4247" s="200"/>
      <c r="K4247" s="201"/>
      <c r="L4247" s="200"/>
      <c r="M4247" s="200"/>
      <c r="N4247" s="200"/>
      <c r="O4247" s="156"/>
    </row>
    <row r="4248" spans="1:15" ht="16.8">
      <c r="A4248" s="199"/>
      <c r="B4248" s="199"/>
      <c r="C4248" s="199"/>
      <c r="D4248" s="199"/>
      <c r="E4248" s="199"/>
      <c r="F4248" s="199"/>
      <c r="G4248" s="199"/>
      <c r="H4248" s="200"/>
      <c r="I4248" s="201"/>
      <c r="J4248" s="200"/>
      <c r="K4248" s="201"/>
      <c r="L4248" s="200"/>
      <c r="M4248" s="200"/>
      <c r="N4248" s="200"/>
      <c r="O4248" s="156"/>
    </row>
    <row r="4249" spans="1:15" ht="16.8">
      <c r="A4249" s="199"/>
      <c r="B4249" s="199"/>
      <c r="C4249" s="199"/>
      <c r="D4249" s="199"/>
      <c r="E4249" s="199"/>
      <c r="F4249" s="199"/>
      <c r="G4249" s="199"/>
      <c r="H4249" s="200"/>
      <c r="I4249" s="201"/>
      <c r="J4249" s="200"/>
      <c r="K4249" s="201"/>
      <c r="L4249" s="200"/>
      <c r="M4249" s="200"/>
      <c r="N4249" s="200"/>
      <c r="O4249" s="156"/>
    </row>
    <row r="4250" spans="1:15" ht="16.8">
      <c r="A4250" s="199"/>
      <c r="B4250" s="199"/>
      <c r="C4250" s="199"/>
      <c r="D4250" s="199"/>
      <c r="E4250" s="199"/>
      <c r="F4250" s="199"/>
      <c r="G4250" s="199"/>
      <c r="H4250" s="200"/>
      <c r="I4250" s="201"/>
      <c r="J4250" s="200"/>
      <c r="K4250" s="201"/>
      <c r="L4250" s="200"/>
      <c r="M4250" s="200"/>
      <c r="N4250" s="200"/>
      <c r="O4250" s="156"/>
    </row>
    <row r="4251" spans="1:15" ht="16.8">
      <c r="A4251" s="199"/>
      <c r="B4251" s="199"/>
      <c r="C4251" s="199"/>
      <c r="D4251" s="199"/>
      <c r="E4251" s="199"/>
      <c r="F4251" s="199"/>
      <c r="G4251" s="199"/>
      <c r="H4251" s="200"/>
      <c r="I4251" s="201"/>
      <c r="J4251" s="200"/>
      <c r="K4251" s="201"/>
      <c r="L4251" s="200"/>
      <c r="M4251" s="200"/>
      <c r="N4251" s="200"/>
      <c r="O4251" s="156"/>
    </row>
    <row r="4252" spans="1:15" ht="16.8">
      <c r="A4252" s="199"/>
      <c r="B4252" s="199"/>
      <c r="C4252" s="199"/>
      <c r="D4252" s="199"/>
      <c r="E4252" s="199"/>
      <c r="F4252" s="199"/>
      <c r="G4252" s="199"/>
      <c r="H4252" s="200"/>
      <c r="I4252" s="201"/>
      <c r="J4252" s="200"/>
      <c r="K4252" s="201"/>
      <c r="L4252" s="200"/>
      <c r="M4252" s="200"/>
      <c r="N4252" s="200"/>
      <c r="O4252" s="156"/>
    </row>
    <row r="4253" spans="1:15" ht="16.8">
      <c r="A4253" s="199"/>
      <c r="B4253" s="199"/>
      <c r="C4253" s="199"/>
      <c r="D4253" s="199"/>
      <c r="E4253" s="199"/>
      <c r="F4253" s="199"/>
      <c r="G4253" s="199"/>
      <c r="H4253" s="200"/>
      <c r="I4253" s="201"/>
      <c r="J4253" s="200"/>
      <c r="K4253" s="201"/>
      <c r="L4253" s="200"/>
      <c r="M4253" s="200"/>
      <c r="N4253" s="200"/>
      <c r="O4253" s="156"/>
    </row>
    <row r="4254" spans="1:15" ht="16.8">
      <c r="A4254" s="199"/>
      <c r="B4254" s="199"/>
      <c r="C4254" s="199"/>
      <c r="D4254" s="199"/>
      <c r="E4254" s="199"/>
      <c r="F4254" s="199"/>
      <c r="G4254" s="199"/>
      <c r="H4254" s="200"/>
      <c r="I4254" s="201"/>
      <c r="J4254" s="200"/>
      <c r="K4254" s="201"/>
      <c r="L4254" s="200"/>
      <c r="M4254" s="200"/>
      <c r="N4254" s="200"/>
      <c r="O4254" s="156"/>
    </row>
    <row r="4255" spans="1:15" ht="16.8">
      <c r="A4255" s="199"/>
      <c r="B4255" s="199"/>
      <c r="C4255" s="199"/>
      <c r="D4255" s="199"/>
      <c r="E4255" s="199"/>
      <c r="F4255" s="199"/>
      <c r="G4255" s="199"/>
      <c r="H4255" s="200"/>
      <c r="I4255" s="201"/>
      <c r="J4255" s="200"/>
      <c r="K4255" s="201"/>
      <c r="L4255" s="200"/>
      <c r="M4255" s="200"/>
      <c r="N4255" s="200"/>
      <c r="O4255" s="156"/>
    </row>
    <row r="4256" spans="1:15" ht="16.8">
      <c r="A4256" s="199"/>
      <c r="B4256" s="199"/>
      <c r="C4256" s="199"/>
      <c r="D4256" s="199"/>
      <c r="E4256" s="199"/>
      <c r="F4256" s="199"/>
      <c r="G4256" s="199"/>
      <c r="H4256" s="200"/>
      <c r="I4256" s="201"/>
      <c r="J4256" s="200"/>
      <c r="K4256" s="201"/>
      <c r="L4256" s="200"/>
      <c r="M4256" s="200"/>
      <c r="N4256" s="200"/>
      <c r="O4256" s="156"/>
    </row>
    <row r="4257" spans="1:15" ht="16.8">
      <c r="A4257" s="199"/>
      <c r="B4257" s="199"/>
      <c r="C4257" s="199"/>
      <c r="D4257" s="199"/>
      <c r="E4257" s="199"/>
      <c r="F4257" s="199"/>
      <c r="G4257" s="199"/>
      <c r="H4257" s="200"/>
      <c r="I4257" s="201"/>
      <c r="J4257" s="200"/>
      <c r="K4257" s="201"/>
      <c r="L4257" s="200"/>
      <c r="M4257" s="200"/>
      <c r="N4257" s="200"/>
      <c r="O4257" s="156"/>
    </row>
    <row r="4258" spans="1:15" ht="16.8">
      <c r="A4258" s="199"/>
      <c r="B4258" s="199"/>
      <c r="C4258" s="199"/>
      <c r="D4258" s="199"/>
      <c r="E4258" s="199"/>
      <c r="F4258" s="199"/>
      <c r="G4258" s="199"/>
      <c r="H4258" s="200"/>
      <c r="I4258" s="201"/>
      <c r="J4258" s="200"/>
      <c r="K4258" s="201"/>
      <c r="L4258" s="200"/>
      <c r="M4258" s="200"/>
      <c r="N4258" s="200"/>
      <c r="O4258" s="156"/>
    </row>
    <row r="4259" spans="1:15" ht="16.8">
      <c r="A4259" s="199"/>
      <c r="B4259" s="199"/>
      <c r="C4259" s="199"/>
      <c r="D4259" s="199"/>
      <c r="E4259" s="199"/>
      <c r="F4259" s="199"/>
      <c r="G4259" s="199"/>
      <c r="H4259" s="200"/>
      <c r="I4259" s="201"/>
      <c r="J4259" s="200"/>
      <c r="K4259" s="201"/>
      <c r="L4259" s="200"/>
      <c r="M4259" s="200"/>
      <c r="N4259" s="200"/>
      <c r="O4259" s="156"/>
    </row>
    <row r="4260" spans="1:15" ht="16.8">
      <c r="A4260" s="199"/>
      <c r="B4260" s="199"/>
      <c r="C4260" s="199"/>
      <c r="D4260" s="199"/>
      <c r="E4260" s="199"/>
      <c r="F4260" s="199"/>
      <c r="G4260" s="199"/>
      <c r="H4260" s="200"/>
      <c r="I4260" s="201"/>
      <c r="J4260" s="200"/>
      <c r="K4260" s="201"/>
      <c r="L4260" s="200"/>
      <c r="M4260" s="200"/>
      <c r="N4260" s="200"/>
      <c r="O4260" s="156"/>
    </row>
    <row r="4261" spans="1:15" ht="16.8">
      <c r="A4261" s="199"/>
      <c r="B4261" s="199"/>
      <c r="C4261" s="199"/>
      <c r="D4261" s="199"/>
      <c r="E4261" s="199"/>
      <c r="F4261" s="199"/>
      <c r="G4261" s="199"/>
      <c r="H4261" s="200"/>
      <c r="I4261" s="201"/>
      <c r="J4261" s="200"/>
      <c r="K4261" s="201"/>
      <c r="L4261" s="200"/>
      <c r="M4261" s="200"/>
      <c r="N4261" s="200"/>
      <c r="O4261" s="156"/>
    </row>
    <row r="4262" spans="1:15" ht="16.8">
      <c r="A4262" s="199"/>
      <c r="B4262" s="199"/>
      <c r="C4262" s="199"/>
      <c r="D4262" s="199"/>
      <c r="E4262" s="199"/>
      <c r="F4262" s="199"/>
      <c r="G4262" s="199"/>
      <c r="H4262" s="200"/>
      <c r="I4262" s="201"/>
      <c r="J4262" s="200"/>
      <c r="K4262" s="201"/>
      <c r="L4262" s="200"/>
      <c r="M4262" s="200"/>
      <c r="N4262" s="200"/>
      <c r="O4262" s="156"/>
    </row>
    <row r="4263" spans="1:15" ht="16.8">
      <c r="A4263" s="199"/>
      <c r="B4263" s="199"/>
      <c r="C4263" s="199"/>
      <c r="D4263" s="199"/>
      <c r="E4263" s="199"/>
      <c r="F4263" s="199"/>
      <c r="G4263" s="199"/>
      <c r="H4263" s="200"/>
      <c r="I4263" s="201"/>
      <c r="J4263" s="200"/>
      <c r="K4263" s="201"/>
      <c r="L4263" s="200"/>
      <c r="M4263" s="200"/>
      <c r="N4263" s="200"/>
      <c r="O4263" s="156"/>
    </row>
    <row r="4264" spans="1:15" ht="16.8">
      <c r="A4264" s="199"/>
      <c r="B4264" s="199"/>
      <c r="C4264" s="199"/>
      <c r="D4264" s="199"/>
      <c r="E4264" s="199"/>
      <c r="F4264" s="199"/>
      <c r="G4264" s="199"/>
      <c r="H4264" s="200"/>
      <c r="I4264" s="201"/>
      <c r="J4264" s="200"/>
      <c r="K4264" s="201"/>
      <c r="L4264" s="200"/>
      <c r="M4264" s="200"/>
      <c r="N4264" s="200"/>
      <c r="O4264" s="156"/>
    </row>
    <row r="4265" spans="1:15" ht="16.8">
      <c r="A4265" s="199"/>
      <c r="B4265" s="199"/>
      <c r="C4265" s="199"/>
      <c r="D4265" s="199"/>
      <c r="E4265" s="199"/>
      <c r="F4265" s="199"/>
      <c r="G4265" s="199"/>
      <c r="H4265" s="200"/>
      <c r="I4265" s="201"/>
      <c r="J4265" s="200"/>
      <c r="K4265" s="201"/>
      <c r="L4265" s="200"/>
      <c r="M4265" s="200"/>
      <c r="N4265" s="200"/>
      <c r="O4265" s="156"/>
    </row>
    <row r="4266" spans="1:15" ht="16.8">
      <c r="A4266" s="199"/>
      <c r="B4266" s="199"/>
      <c r="C4266" s="199"/>
      <c r="D4266" s="199"/>
      <c r="E4266" s="199"/>
      <c r="F4266" s="199"/>
      <c r="G4266" s="199"/>
      <c r="H4266" s="200"/>
      <c r="I4266" s="201"/>
      <c r="J4266" s="200"/>
      <c r="K4266" s="201"/>
      <c r="L4266" s="200"/>
      <c r="M4266" s="200"/>
      <c r="N4266" s="200"/>
      <c r="O4266" s="156"/>
    </row>
    <row r="4267" spans="1:15" ht="16.8">
      <c r="A4267" s="199"/>
      <c r="B4267" s="199"/>
      <c r="C4267" s="199"/>
      <c r="D4267" s="199"/>
      <c r="E4267" s="199"/>
      <c r="F4267" s="199"/>
      <c r="G4267" s="199"/>
      <c r="H4267" s="200"/>
      <c r="I4267" s="201"/>
      <c r="J4267" s="200"/>
      <c r="K4267" s="201"/>
      <c r="L4267" s="200"/>
      <c r="M4267" s="200"/>
      <c r="N4267" s="200"/>
      <c r="O4267" s="156"/>
    </row>
    <row r="4268" spans="1:15" ht="16.8">
      <c r="A4268" s="199"/>
      <c r="B4268" s="199"/>
      <c r="C4268" s="199"/>
      <c r="D4268" s="199"/>
      <c r="E4268" s="199"/>
      <c r="F4268" s="199"/>
      <c r="G4268" s="199"/>
      <c r="H4268" s="200"/>
      <c r="I4268" s="201"/>
      <c r="J4268" s="200"/>
      <c r="K4268" s="201"/>
      <c r="L4268" s="200"/>
      <c r="M4268" s="200"/>
      <c r="N4268" s="200"/>
      <c r="O4268" s="156"/>
    </row>
    <row r="4269" spans="1:15" ht="16.8">
      <c r="A4269" s="199"/>
      <c r="B4269" s="199"/>
      <c r="C4269" s="199"/>
      <c r="D4269" s="199"/>
      <c r="E4269" s="199"/>
      <c r="F4269" s="199"/>
      <c r="G4269" s="199"/>
      <c r="H4269" s="200"/>
      <c r="I4269" s="201"/>
      <c r="J4269" s="200"/>
      <c r="K4269" s="201"/>
      <c r="L4269" s="200"/>
      <c r="M4269" s="200"/>
      <c r="N4269" s="200"/>
      <c r="O4269" s="156"/>
    </row>
    <row r="4270" spans="1:15" ht="16.8">
      <c r="A4270" s="199"/>
      <c r="B4270" s="199"/>
      <c r="C4270" s="199"/>
      <c r="D4270" s="199"/>
      <c r="E4270" s="199"/>
      <c r="F4270" s="199"/>
      <c r="G4270" s="199"/>
      <c r="H4270" s="200"/>
      <c r="I4270" s="201"/>
      <c r="J4270" s="200"/>
      <c r="K4270" s="201"/>
      <c r="L4270" s="200"/>
      <c r="M4270" s="200"/>
      <c r="N4270" s="200"/>
      <c r="O4270" s="156"/>
    </row>
    <row r="4271" spans="1:15" ht="16.8">
      <c r="A4271" s="199"/>
      <c r="B4271" s="199"/>
      <c r="C4271" s="199"/>
      <c r="D4271" s="199"/>
      <c r="E4271" s="199"/>
      <c r="F4271" s="199"/>
      <c r="G4271" s="199"/>
      <c r="H4271" s="200"/>
      <c r="I4271" s="201"/>
      <c r="J4271" s="200"/>
      <c r="K4271" s="201"/>
      <c r="L4271" s="200"/>
      <c r="M4271" s="200"/>
      <c r="N4271" s="200"/>
      <c r="O4271" s="156"/>
    </row>
    <row r="4272" spans="1:15" ht="16.8">
      <c r="A4272" s="199"/>
      <c r="B4272" s="199"/>
      <c r="C4272" s="199"/>
      <c r="D4272" s="199"/>
      <c r="E4272" s="199"/>
      <c r="F4272" s="199"/>
      <c r="G4272" s="199"/>
      <c r="H4272" s="200"/>
      <c r="I4272" s="201"/>
      <c r="J4272" s="200"/>
      <c r="K4272" s="201"/>
      <c r="L4272" s="200"/>
      <c r="M4272" s="200"/>
      <c r="N4272" s="200"/>
      <c r="O4272" s="156"/>
    </row>
    <row r="4273" spans="1:15" ht="16.8">
      <c r="A4273" s="199"/>
      <c r="B4273" s="199"/>
      <c r="C4273" s="199"/>
      <c r="D4273" s="199"/>
      <c r="E4273" s="199"/>
      <c r="F4273" s="199"/>
      <c r="G4273" s="199"/>
      <c r="H4273" s="200"/>
      <c r="I4273" s="201"/>
      <c r="J4273" s="200"/>
      <c r="K4273" s="201"/>
      <c r="L4273" s="200"/>
      <c r="M4273" s="200"/>
      <c r="N4273" s="200"/>
      <c r="O4273" s="156"/>
    </row>
    <row r="4274" spans="1:15" ht="16.8">
      <c r="A4274" s="199"/>
      <c r="B4274" s="199"/>
      <c r="C4274" s="199"/>
      <c r="D4274" s="199"/>
      <c r="E4274" s="199"/>
      <c r="F4274" s="199"/>
      <c r="G4274" s="199"/>
      <c r="H4274" s="200"/>
      <c r="I4274" s="201"/>
      <c r="J4274" s="200"/>
      <c r="K4274" s="201"/>
      <c r="L4274" s="200"/>
      <c r="M4274" s="200"/>
      <c r="N4274" s="200"/>
      <c r="O4274" s="156"/>
    </row>
    <row r="4275" spans="1:15" ht="16.8">
      <c r="A4275" s="199"/>
      <c r="B4275" s="199"/>
      <c r="C4275" s="199"/>
      <c r="D4275" s="199"/>
      <c r="E4275" s="199"/>
      <c r="F4275" s="199"/>
      <c r="G4275" s="199"/>
      <c r="H4275" s="200"/>
      <c r="I4275" s="201"/>
      <c r="J4275" s="200"/>
      <c r="K4275" s="201"/>
      <c r="L4275" s="200"/>
      <c r="M4275" s="200"/>
      <c r="N4275" s="200"/>
      <c r="O4275" s="156"/>
    </row>
    <row r="4276" spans="1:15" ht="16.8">
      <c r="A4276" s="199"/>
      <c r="B4276" s="199"/>
      <c r="C4276" s="199"/>
      <c r="D4276" s="199"/>
      <c r="E4276" s="199"/>
      <c r="F4276" s="199"/>
      <c r="G4276" s="199"/>
      <c r="H4276" s="200"/>
      <c r="I4276" s="201"/>
      <c r="J4276" s="200"/>
      <c r="K4276" s="201"/>
      <c r="L4276" s="200"/>
      <c r="M4276" s="200"/>
      <c r="N4276" s="200"/>
      <c r="O4276" s="156"/>
    </row>
    <row r="4277" spans="1:15" ht="16.8">
      <c r="A4277" s="199"/>
      <c r="B4277" s="199"/>
      <c r="C4277" s="199"/>
      <c r="D4277" s="199"/>
      <c r="E4277" s="199"/>
      <c r="F4277" s="199"/>
      <c r="G4277" s="199"/>
      <c r="H4277" s="200"/>
      <c r="I4277" s="201"/>
      <c r="J4277" s="200"/>
      <c r="K4277" s="201"/>
      <c r="L4277" s="200"/>
      <c r="M4277" s="200"/>
      <c r="N4277" s="200"/>
      <c r="O4277" s="156"/>
    </row>
    <row r="4278" spans="1:15" ht="16.8">
      <c r="A4278" s="199"/>
      <c r="B4278" s="199"/>
      <c r="C4278" s="199"/>
      <c r="D4278" s="199"/>
      <c r="E4278" s="199"/>
      <c r="F4278" s="199"/>
      <c r="G4278" s="199"/>
      <c r="H4278" s="200"/>
      <c r="I4278" s="201"/>
      <c r="J4278" s="200"/>
      <c r="K4278" s="201"/>
      <c r="L4278" s="200"/>
      <c r="M4278" s="200"/>
      <c r="N4278" s="200"/>
      <c r="O4278" s="156"/>
    </row>
    <row r="4279" spans="1:15" ht="16.8">
      <c r="A4279" s="199"/>
      <c r="B4279" s="199"/>
      <c r="C4279" s="199"/>
      <c r="D4279" s="199"/>
      <c r="E4279" s="199"/>
      <c r="F4279" s="199"/>
      <c r="G4279" s="199"/>
      <c r="H4279" s="200"/>
      <c r="I4279" s="201"/>
      <c r="J4279" s="200"/>
      <c r="K4279" s="201"/>
      <c r="L4279" s="200"/>
      <c r="M4279" s="200"/>
      <c r="N4279" s="200"/>
      <c r="O4279" s="156"/>
    </row>
    <row r="4280" spans="1:15" ht="16.8">
      <c r="A4280" s="199"/>
      <c r="B4280" s="199"/>
      <c r="C4280" s="199"/>
      <c r="D4280" s="199"/>
      <c r="E4280" s="199"/>
      <c r="F4280" s="199"/>
      <c r="G4280" s="199"/>
      <c r="H4280" s="200"/>
      <c r="I4280" s="201"/>
      <c r="J4280" s="200"/>
      <c r="K4280" s="201"/>
      <c r="L4280" s="200"/>
      <c r="M4280" s="200"/>
      <c r="N4280" s="200"/>
      <c r="O4280" s="156"/>
    </row>
    <row r="4281" spans="1:15" ht="16.8">
      <c r="A4281" s="199"/>
      <c r="B4281" s="199"/>
      <c r="C4281" s="199"/>
      <c r="D4281" s="199"/>
      <c r="E4281" s="199"/>
      <c r="F4281" s="199"/>
      <c r="G4281" s="199"/>
      <c r="H4281" s="200"/>
      <c r="I4281" s="201"/>
      <c r="J4281" s="200"/>
      <c r="K4281" s="201"/>
      <c r="L4281" s="200"/>
      <c r="M4281" s="200"/>
      <c r="N4281" s="200"/>
      <c r="O4281" s="156"/>
    </row>
    <row r="4282" spans="1:15" ht="16.8">
      <c r="A4282" s="199"/>
      <c r="B4282" s="199"/>
      <c r="C4282" s="199"/>
      <c r="D4282" s="199"/>
      <c r="E4282" s="199"/>
      <c r="F4282" s="199"/>
      <c r="G4282" s="199"/>
      <c r="H4282" s="200"/>
      <c r="I4282" s="201"/>
      <c r="J4282" s="200"/>
      <c r="K4282" s="201"/>
      <c r="L4282" s="200"/>
      <c r="M4282" s="200"/>
      <c r="N4282" s="200"/>
      <c r="O4282" s="156"/>
    </row>
    <row r="4283" spans="1:15" ht="16.8">
      <c r="A4283" s="199"/>
      <c r="B4283" s="199"/>
      <c r="C4283" s="199"/>
      <c r="D4283" s="199"/>
      <c r="E4283" s="199"/>
      <c r="F4283" s="199"/>
      <c r="G4283" s="199"/>
      <c r="H4283" s="200"/>
      <c r="I4283" s="201"/>
      <c r="J4283" s="200"/>
      <c r="K4283" s="201"/>
      <c r="L4283" s="200"/>
      <c r="M4283" s="200"/>
      <c r="N4283" s="200"/>
      <c r="O4283" s="156"/>
    </row>
    <row r="4284" spans="1:15" ht="16.8">
      <c r="A4284" s="199"/>
      <c r="B4284" s="199"/>
      <c r="C4284" s="199"/>
      <c r="D4284" s="199"/>
      <c r="E4284" s="199"/>
      <c r="F4284" s="199"/>
      <c r="G4284" s="199"/>
      <c r="H4284" s="200"/>
      <c r="I4284" s="201"/>
      <c r="J4284" s="200"/>
      <c r="K4284" s="201"/>
      <c r="L4284" s="200"/>
      <c r="M4284" s="200"/>
      <c r="N4284" s="200"/>
      <c r="O4284" s="156"/>
    </row>
    <row r="4285" spans="1:15" ht="16.8">
      <c r="A4285" s="199"/>
      <c r="B4285" s="199"/>
      <c r="C4285" s="199"/>
      <c r="D4285" s="199"/>
      <c r="E4285" s="199"/>
      <c r="F4285" s="199"/>
      <c r="G4285" s="199"/>
      <c r="H4285" s="200"/>
      <c r="I4285" s="201"/>
      <c r="J4285" s="200"/>
      <c r="K4285" s="201"/>
      <c r="L4285" s="200"/>
      <c r="M4285" s="200"/>
      <c r="N4285" s="200"/>
      <c r="O4285" s="156"/>
    </row>
    <row r="4286" spans="1:15" ht="16.8">
      <c r="A4286" s="199"/>
      <c r="B4286" s="199"/>
      <c r="C4286" s="199"/>
      <c r="D4286" s="199"/>
      <c r="E4286" s="199"/>
      <c r="F4286" s="199"/>
      <c r="G4286" s="199"/>
      <c r="H4286" s="200"/>
      <c r="I4286" s="201"/>
      <c r="J4286" s="200"/>
      <c r="K4286" s="201"/>
      <c r="L4286" s="200"/>
      <c r="M4286" s="200"/>
      <c r="N4286" s="200"/>
      <c r="O4286" s="156"/>
    </row>
    <row r="4287" spans="1:15" ht="16.8">
      <c r="A4287" s="199"/>
      <c r="B4287" s="199"/>
      <c r="C4287" s="199"/>
      <c r="D4287" s="199"/>
      <c r="E4287" s="199"/>
      <c r="F4287" s="199"/>
      <c r="G4287" s="199"/>
      <c r="H4287" s="200"/>
      <c r="I4287" s="201"/>
      <c r="J4287" s="200"/>
      <c r="K4287" s="201"/>
      <c r="L4287" s="200"/>
      <c r="M4287" s="200"/>
      <c r="N4287" s="200"/>
      <c r="O4287" s="156"/>
    </row>
    <row r="4288" spans="1:15" ht="16.8">
      <c r="A4288" s="199"/>
      <c r="B4288" s="199"/>
      <c r="C4288" s="199"/>
      <c r="D4288" s="199"/>
      <c r="E4288" s="199"/>
      <c r="F4288" s="199"/>
      <c r="G4288" s="199"/>
      <c r="H4288" s="200"/>
      <c r="I4288" s="201"/>
      <c r="J4288" s="200"/>
      <c r="K4288" s="201"/>
      <c r="L4288" s="200"/>
      <c r="M4288" s="200"/>
      <c r="N4288" s="200"/>
      <c r="O4288" s="156"/>
    </row>
    <row r="4289" spans="1:15" ht="16.8">
      <c r="A4289" s="199"/>
      <c r="B4289" s="199"/>
      <c r="C4289" s="199"/>
      <c r="D4289" s="199"/>
      <c r="E4289" s="199"/>
      <c r="F4289" s="199"/>
      <c r="G4289" s="199"/>
      <c r="H4289" s="200"/>
      <c r="I4289" s="201"/>
      <c r="J4289" s="200"/>
      <c r="K4289" s="201"/>
      <c r="L4289" s="200"/>
      <c r="M4289" s="200"/>
      <c r="N4289" s="200"/>
      <c r="O4289" s="156"/>
    </row>
    <row r="4290" spans="1:15" ht="16.8">
      <c r="A4290" s="199"/>
      <c r="B4290" s="199"/>
      <c r="C4290" s="199"/>
      <c r="D4290" s="199"/>
      <c r="E4290" s="199"/>
      <c r="F4290" s="199"/>
      <c r="G4290" s="199"/>
      <c r="H4290" s="200"/>
      <c r="I4290" s="201"/>
      <c r="J4290" s="200"/>
      <c r="K4290" s="201"/>
      <c r="L4290" s="200"/>
      <c r="M4290" s="200"/>
      <c r="N4290" s="200"/>
      <c r="O4290" s="156"/>
    </row>
    <row r="4291" spans="1:15" ht="16.8">
      <c r="A4291" s="199"/>
      <c r="B4291" s="199"/>
      <c r="C4291" s="199"/>
      <c r="D4291" s="199"/>
      <c r="E4291" s="199"/>
      <c r="F4291" s="199"/>
      <c r="G4291" s="199"/>
      <c r="H4291" s="200"/>
      <c r="I4291" s="201"/>
      <c r="J4291" s="200"/>
      <c r="K4291" s="201"/>
      <c r="L4291" s="200"/>
      <c r="M4291" s="200"/>
      <c r="N4291" s="200"/>
      <c r="O4291" s="156"/>
    </row>
    <row r="4292" spans="1:15" ht="16.8">
      <c r="A4292" s="199"/>
      <c r="B4292" s="199"/>
      <c r="C4292" s="199"/>
      <c r="D4292" s="199"/>
      <c r="E4292" s="199"/>
      <c r="F4292" s="199"/>
      <c r="G4292" s="199"/>
      <c r="H4292" s="200"/>
      <c r="I4292" s="201"/>
      <c r="J4292" s="200"/>
      <c r="K4292" s="201"/>
      <c r="L4292" s="200"/>
      <c r="M4292" s="200"/>
      <c r="N4292" s="200"/>
      <c r="O4292" s="156"/>
    </row>
    <row r="4293" spans="1:15" ht="16.8">
      <c r="A4293" s="199"/>
      <c r="B4293" s="199"/>
      <c r="C4293" s="199"/>
      <c r="D4293" s="199"/>
      <c r="E4293" s="199"/>
      <c r="F4293" s="199"/>
      <c r="G4293" s="199"/>
      <c r="H4293" s="200"/>
      <c r="I4293" s="201"/>
      <c r="J4293" s="200"/>
      <c r="K4293" s="201"/>
      <c r="L4293" s="200"/>
      <c r="M4293" s="200"/>
      <c r="N4293" s="200"/>
      <c r="O4293" s="156"/>
    </row>
    <row r="4294" spans="1:15" ht="16.8">
      <c r="A4294" s="199"/>
      <c r="B4294" s="199"/>
      <c r="C4294" s="199"/>
      <c r="D4294" s="199"/>
      <c r="E4294" s="199"/>
      <c r="F4294" s="199"/>
      <c r="G4294" s="199"/>
      <c r="H4294" s="200"/>
      <c r="I4294" s="201"/>
      <c r="J4294" s="200"/>
      <c r="K4294" s="201"/>
      <c r="L4294" s="200"/>
      <c r="M4294" s="200"/>
      <c r="N4294" s="200"/>
      <c r="O4294" s="156"/>
    </row>
    <row r="4295" spans="1:15" ht="16.8">
      <c r="A4295" s="199"/>
      <c r="B4295" s="199"/>
      <c r="C4295" s="199"/>
      <c r="D4295" s="199"/>
      <c r="E4295" s="199"/>
      <c r="F4295" s="199"/>
      <c r="G4295" s="199"/>
      <c r="H4295" s="200"/>
      <c r="I4295" s="201"/>
      <c r="J4295" s="200"/>
      <c r="K4295" s="201"/>
      <c r="L4295" s="200"/>
      <c r="M4295" s="200"/>
      <c r="N4295" s="200"/>
      <c r="O4295" s="156"/>
    </row>
    <row r="4296" spans="1:15" ht="16.8">
      <c r="A4296" s="199"/>
      <c r="B4296" s="199"/>
      <c r="C4296" s="199"/>
      <c r="D4296" s="199"/>
      <c r="E4296" s="199"/>
      <c r="F4296" s="199"/>
      <c r="G4296" s="199"/>
      <c r="H4296" s="200"/>
      <c r="I4296" s="201"/>
      <c r="J4296" s="200"/>
      <c r="K4296" s="201"/>
      <c r="L4296" s="200"/>
      <c r="M4296" s="200"/>
      <c r="N4296" s="200"/>
      <c r="O4296" s="156"/>
    </row>
    <row r="4297" spans="1:15" ht="16.8">
      <c r="A4297" s="199"/>
      <c r="B4297" s="199"/>
      <c r="C4297" s="199"/>
      <c r="D4297" s="199"/>
      <c r="E4297" s="199"/>
      <c r="F4297" s="199"/>
      <c r="G4297" s="199"/>
      <c r="H4297" s="200"/>
      <c r="I4297" s="201"/>
      <c r="J4297" s="200"/>
      <c r="K4297" s="201"/>
      <c r="L4297" s="200"/>
      <c r="M4297" s="200"/>
      <c r="N4297" s="200"/>
      <c r="O4297" s="156"/>
    </row>
    <row r="4298" spans="1:15" ht="16.8">
      <c r="A4298" s="199"/>
      <c r="B4298" s="199"/>
      <c r="C4298" s="199"/>
      <c r="D4298" s="199"/>
      <c r="E4298" s="199"/>
      <c r="F4298" s="199"/>
      <c r="G4298" s="199"/>
      <c r="H4298" s="200"/>
      <c r="I4298" s="201"/>
      <c r="J4298" s="200"/>
      <c r="K4298" s="201"/>
      <c r="L4298" s="200"/>
      <c r="M4298" s="200"/>
      <c r="N4298" s="200"/>
      <c r="O4298" s="156"/>
    </row>
    <row r="4299" spans="1:15" ht="16.8">
      <c r="A4299" s="199"/>
      <c r="B4299" s="199"/>
      <c r="C4299" s="199"/>
      <c r="D4299" s="199"/>
      <c r="E4299" s="199"/>
      <c r="F4299" s="199"/>
      <c r="G4299" s="199"/>
      <c r="H4299" s="200"/>
      <c r="I4299" s="201"/>
      <c r="J4299" s="200"/>
      <c r="K4299" s="201"/>
      <c r="L4299" s="200"/>
      <c r="M4299" s="200"/>
      <c r="N4299" s="200"/>
      <c r="O4299" s="156"/>
    </row>
    <row r="4300" spans="1:15" ht="16.8">
      <c r="A4300" s="199"/>
      <c r="B4300" s="199"/>
      <c r="C4300" s="199"/>
      <c r="D4300" s="199"/>
      <c r="E4300" s="199"/>
      <c r="F4300" s="199"/>
      <c r="G4300" s="199"/>
      <c r="H4300" s="200"/>
      <c r="I4300" s="201"/>
      <c r="J4300" s="200"/>
      <c r="K4300" s="201"/>
      <c r="L4300" s="200"/>
      <c r="M4300" s="200"/>
      <c r="N4300" s="200"/>
      <c r="O4300" s="156"/>
    </row>
    <row r="4301" spans="1:15" ht="16.8">
      <c r="A4301" s="199"/>
      <c r="B4301" s="199"/>
      <c r="C4301" s="199"/>
      <c r="D4301" s="199"/>
      <c r="E4301" s="199"/>
      <c r="F4301" s="199"/>
      <c r="G4301" s="199"/>
      <c r="H4301" s="200"/>
      <c r="I4301" s="201"/>
      <c r="J4301" s="200"/>
      <c r="K4301" s="201"/>
      <c r="L4301" s="200"/>
      <c r="M4301" s="200"/>
      <c r="N4301" s="200"/>
      <c r="O4301" s="156"/>
    </row>
    <row r="4302" spans="1:15" ht="16.8">
      <c r="A4302" s="199"/>
      <c r="B4302" s="199"/>
      <c r="C4302" s="199"/>
      <c r="D4302" s="199"/>
      <c r="E4302" s="199"/>
      <c r="F4302" s="199"/>
      <c r="G4302" s="199"/>
      <c r="H4302" s="200"/>
      <c r="I4302" s="201"/>
      <c r="J4302" s="200"/>
      <c r="K4302" s="201"/>
      <c r="L4302" s="200"/>
      <c r="M4302" s="200"/>
      <c r="N4302" s="200"/>
      <c r="O4302" s="156"/>
    </row>
    <row r="4303" spans="1:15" ht="16.8">
      <c r="A4303" s="199"/>
      <c r="B4303" s="199"/>
      <c r="C4303" s="199"/>
      <c r="D4303" s="199"/>
      <c r="E4303" s="199"/>
      <c r="F4303" s="199"/>
      <c r="G4303" s="199"/>
      <c r="H4303" s="200"/>
      <c r="I4303" s="201"/>
      <c r="J4303" s="200"/>
      <c r="K4303" s="201"/>
      <c r="L4303" s="200"/>
      <c r="M4303" s="200"/>
      <c r="N4303" s="200"/>
      <c r="O4303" s="156"/>
    </row>
    <row r="4304" spans="1:15" ht="16.8">
      <c r="A4304" s="199"/>
      <c r="B4304" s="199"/>
      <c r="C4304" s="199"/>
      <c r="D4304" s="199"/>
      <c r="E4304" s="199"/>
      <c r="F4304" s="199"/>
      <c r="G4304" s="199"/>
      <c r="H4304" s="200"/>
      <c r="I4304" s="201"/>
      <c r="J4304" s="200"/>
      <c r="K4304" s="201"/>
      <c r="L4304" s="200"/>
      <c r="M4304" s="200"/>
      <c r="N4304" s="200"/>
      <c r="O4304" s="156"/>
    </row>
    <row r="4305" spans="1:15" ht="16.8">
      <c r="A4305" s="199"/>
      <c r="B4305" s="199"/>
      <c r="C4305" s="199"/>
      <c r="D4305" s="199"/>
      <c r="E4305" s="199"/>
      <c r="F4305" s="199"/>
      <c r="G4305" s="199"/>
      <c r="H4305" s="200"/>
      <c r="I4305" s="201"/>
      <c r="J4305" s="200"/>
      <c r="K4305" s="201"/>
      <c r="L4305" s="200"/>
      <c r="M4305" s="200"/>
      <c r="N4305" s="200"/>
      <c r="O4305" s="156"/>
    </row>
    <row r="4306" spans="1:15" ht="16.8">
      <c r="A4306" s="199"/>
      <c r="B4306" s="199"/>
      <c r="C4306" s="199"/>
      <c r="D4306" s="199"/>
      <c r="E4306" s="199"/>
      <c r="F4306" s="199"/>
      <c r="G4306" s="199"/>
      <c r="H4306" s="200"/>
      <c r="I4306" s="201"/>
      <c r="J4306" s="200"/>
      <c r="K4306" s="201"/>
      <c r="L4306" s="200"/>
      <c r="M4306" s="200"/>
      <c r="N4306" s="200"/>
      <c r="O4306" s="156"/>
    </row>
    <row r="4307" spans="1:15" ht="16.8">
      <c r="A4307" s="199"/>
      <c r="B4307" s="199"/>
      <c r="C4307" s="199"/>
      <c r="D4307" s="199"/>
      <c r="E4307" s="199"/>
      <c r="F4307" s="199"/>
      <c r="G4307" s="199"/>
      <c r="H4307" s="200"/>
      <c r="I4307" s="201"/>
      <c r="J4307" s="200"/>
      <c r="K4307" s="201"/>
      <c r="L4307" s="200"/>
      <c r="M4307" s="200"/>
      <c r="N4307" s="200"/>
      <c r="O4307" s="156"/>
    </row>
    <row r="4308" spans="1:15" ht="16.8">
      <c r="A4308" s="199"/>
      <c r="B4308" s="199"/>
      <c r="C4308" s="199"/>
      <c r="D4308" s="199"/>
      <c r="E4308" s="199"/>
      <c r="F4308" s="199"/>
      <c r="G4308" s="199"/>
      <c r="H4308" s="200"/>
      <c r="I4308" s="201"/>
      <c r="J4308" s="200"/>
      <c r="K4308" s="201"/>
      <c r="L4308" s="200"/>
      <c r="M4308" s="200"/>
      <c r="N4308" s="200"/>
      <c r="O4308" s="156"/>
    </row>
    <row r="4309" spans="1:15" ht="16.8">
      <c r="A4309" s="199"/>
      <c r="B4309" s="199"/>
      <c r="C4309" s="199"/>
      <c r="D4309" s="199"/>
      <c r="E4309" s="199"/>
      <c r="F4309" s="199"/>
      <c r="G4309" s="199"/>
      <c r="H4309" s="200"/>
      <c r="I4309" s="201"/>
      <c r="J4309" s="200"/>
      <c r="K4309" s="201"/>
      <c r="L4309" s="200"/>
      <c r="M4309" s="200"/>
      <c r="N4309" s="200"/>
      <c r="O4309" s="156"/>
    </row>
    <row r="4310" spans="1:15" ht="16.8">
      <c r="A4310" s="199"/>
      <c r="B4310" s="199"/>
      <c r="C4310" s="199"/>
      <c r="D4310" s="199"/>
      <c r="E4310" s="199"/>
      <c r="F4310" s="199"/>
      <c r="G4310" s="199"/>
      <c r="H4310" s="200"/>
      <c r="I4310" s="201"/>
      <c r="J4310" s="200"/>
      <c r="K4310" s="201"/>
      <c r="L4310" s="200"/>
      <c r="M4310" s="200"/>
      <c r="N4310" s="200"/>
      <c r="O4310" s="156"/>
    </row>
    <row r="4311" spans="1:15" ht="16.8">
      <c r="A4311" s="199"/>
      <c r="B4311" s="199"/>
      <c r="C4311" s="199"/>
      <c r="D4311" s="199"/>
      <c r="E4311" s="199"/>
      <c r="F4311" s="199"/>
      <c r="G4311" s="199"/>
      <c r="H4311" s="200"/>
      <c r="I4311" s="201"/>
      <c r="J4311" s="200"/>
      <c r="K4311" s="201"/>
      <c r="L4311" s="200"/>
      <c r="M4311" s="200"/>
      <c r="N4311" s="200"/>
      <c r="O4311" s="156"/>
    </row>
    <row r="4312" spans="1:15" ht="16.8">
      <c r="A4312" s="199"/>
      <c r="B4312" s="199"/>
      <c r="C4312" s="199"/>
      <c r="D4312" s="199"/>
      <c r="E4312" s="199"/>
      <c r="F4312" s="199"/>
      <c r="G4312" s="199"/>
      <c r="H4312" s="200"/>
      <c r="I4312" s="201"/>
      <c r="J4312" s="200"/>
      <c r="K4312" s="201"/>
      <c r="L4312" s="200"/>
      <c r="M4312" s="200"/>
      <c r="N4312" s="200"/>
      <c r="O4312" s="156"/>
    </row>
    <row r="4313" spans="1:15" ht="16.8">
      <c r="A4313" s="199"/>
      <c r="B4313" s="199"/>
      <c r="C4313" s="199"/>
      <c r="D4313" s="199"/>
      <c r="E4313" s="199"/>
      <c r="F4313" s="199"/>
      <c r="G4313" s="199"/>
      <c r="H4313" s="200"/>
      <c r="I4313" s="201"/>
      <c r="J4313" s="200"/>
      <c r="K4313" s="201"/>
      <c r="L4313" s="200"/>
      <c r="M4313" s="200"/>
      <c r="N4313" s="200"/>
      <c r="O4313" s="156"/>
    </row>
    <row r="4314" spans="1:15" ht="16.8">
      <c r="A4314" s="199"/>
      <c r="B4314" s="199"/>
      <c r="C4314" s="199"/>
      <c r="D4314" s="199"/>
      <c r="E4314" s="199"/>
      <c r="F4314" s="199"/>
      <c r="G4314" s="199"/>
      <c r="H4314" s="200"/>
      <c r="I4314" s="201"/>
      <c r="J4314" s="200"/>
      <c r="K4314" s="201"/>
      <c r="L4314" s="200"/>
      <c r="M4314" s="200"/>
      <c r="N4314" s="200"/>
      <c r="O4314" s="156"/>
    </row>
    <row r="4315" spans="1:15" ht="16.8">
      <c r="A4315" s="199"/>
      <c r="B4315" s="199"/>
      <c r="C4315" s="199"/>
      <c r="D4315" s="199"/>
      <c r="E4315" s="199"/>
      <c r="F4315" s="199"/>
      <c r="G4315" s="199"/>
      <c r="H4315" s="200"/>
      <c r="I4315" s="201"/>
      <c r="J4315" s="200"/>
      <c r="K4315" s="201"/>
      <c r="L4315" s="200"/>
      <c r="M4315" s="200"/>
      <c r="N4315" s="200"/>
      <c r="O4315" s="156"/>
    </row>
    <row r="4316" spans="1:15" ht="16.8">
      <c r="A4316" s="199"/>
      <c r="B4316" s="199"/>
      <c r="C4316" s="199"/>
      <c r="D4316" s="199"/>
      <c r="E4316" s="199"/>
      <c r="F4316" s="199"/>
      <c r="G4316" s="199"/>
      <c r="H4316" s="200"/>
      <c r="I4316" s="201"/>
      <c r="J4316" s="200"/>
      <c r="K4316" s="201"/>
      <c r="L4316" s="200"/>
      <c r="M4316" s="200"/>
      <c r="N4316" s="200"/>
      <c r="O4316" s="156"/>
    </row>
    <row r="4317" spans="1:15" ht="16.8">
      <c r="A4317" s="199"/>
      <c r="B4317" s="199"/>
      <c r="C4317" s="199"/>
      <c r="D4317" s="199"/>
      <c r="E4317" s="199"/>
      <c r="F4317" s="199"/>
      <c r="G4317" s="199"/>
      <c r="H4317" s="200"/>
      <c r="I4317" s="201"/>
      <c r="J4317" s="200"/>
      <c r="K4317" s="201"/>
      <c r="L4317" s="200"/>
      <c r="M4317" s="200"/>
      <c r="N4317" s="200"/>
      <c r="O4317" s="156"/>
    </row>
    <row r="4318" spans="1:15" ht="16.8">
      <c r="A4318" s="199"/>
      <c r="B4318" s="199"/>
      <c r="C4318" s="199"/>
      <c r="D4318" s="199"/>
      <c r="E4318" s="199"/>
      <c r="F4318" s="199"/>
      <c r="G4318" s="199"/>
      <c r="H4318" s="200"/>
      <c r="I4318" s="201"/>
      <c r="J4318" s="200"/>
      <c r="K4318" s="201"/>
      <c r="L4318" s="200"/>
      <c r="M4318" s="200"/>
      <c r="N4318" s="200"/>
      <c r="O4318" s="156"/>
    </row>
    <row r="4319" spans="1:15" ht="16.8">
      <c r="A4319" s="199"/>
      <c r="B4319" s="199"/>
      <c r="C4319" s="199"/>
      <c r="D4319" s="199"/>
      <c r="E4319" s="199"/>
      <c r="F4319" s="199"/>
      <c r="G4319" s="199"/>
      <c r="H4319" s="200"/>
      <c r="I4319" s="201"/>
      <c r="J4319" s="200"/>
      <c r="K4319" s="201"/>
      <c r="L4319" s="200"/>
      <c r="M4319" s="200"/>
      <c r="N4319" s="200"/>
      <c r="O4319" s="156"/>
    </row>
    <row r="4320" spans="1:15" ht="16.8">
      <c r="A4320" s="199"/>
      <c r="B4320" s="199"/>
      <c r="C4320" s="199"/>
      <c r="D4320" s="199"/>
      <c r="E4320" s="199"/>
      <c r="F4320" s="199"/>
      <c r="G4320" s="199"/>
      <c r="H4320" s="200"/>
      <c r="I4320" s="201"/>
      <c r="J4320" s="200"/>
      <c r="K4320" s="201"/>
      <c r="L4320" s="200"/>
      <c r="M4320" s="200"/>
      <c r="N4320" s="200"/>
      <c r="O4320" s="156"/>
    </row>
    <row r="4321" spans="1:15" ht="16.8">
      <c r="A4321" s="199"/>
      <c r="B4321" s="199"/>
      <c r="C4321" s="199"/>
      <c r="D4321" s="199"/>
      <c r="E4321" s="199"/>
      <c r="F4321" s="199"/>
      <c r="G4321" s="199"/>
      <c r="H4321" s="200"/>
      <c r="I4321" s="201"/>
      <c r="J4321" s="200"/>
      <c r="K4321" s="201"/>
      <c r="L4321" s="200"/>
      <c r="M4321" s="200"/>
      <c r="N4321" s="200"/>
      <c r="O4321" s="156"/>
    </row>
    <row r="4322" spans="1:15" ht="16.8">
      <c r="A4322" s="199"/>
      <c r="B4322" s="199"/>
      <c r="C4322" s="199"/>
      <c r="D4322" s="199"/>
      <c r="E4322" s="199"/>
      <c r="F4322" s="199"/>
      <c r="G4322" s="199"/>
      <c r="H4322" s="200"/>
      <c r="I4322" s="201"/>
      <c r="J4322" s="200"/>
      <c r="K4322" s="201"/>
      <c r="L4322" s="200"/>
      <c r="M4322" s="200"/>
      <c r="N4322" s="200"/>
      <c r="O4322" s="156"/>
    </row>
    <row r="4323" spans="1:15" ht="16.8">
      <c r="A4323" s="199"/>
      <c r="B4323" s="199"/>
      <c r="C4323" s="199"/>
      <c r="D4323" s="199"/>
      <c r="E4323" s="199"/>
      <c r="F4323" s="199"/>
      <c r="G4323" s="199"/>
      <c r="H4323" s="200"/>
      <c r="I4323" s="201"/>
      <c r="J4323" s="200"/>
      <c r="K4323" s="201"/>
      <c r="L4323" s="200"/>
      <c r="M4323" s="200"/>
      <c r="N4323" s="200"/>
      <c r="O4323" s="156"/>
    </row>
    <row r="4324" spans="1:15" ht="16.8">
      <c r="A4324" s="199"/>
      <c r="B4324" s="199"/>
      <c r="C4324" s="199"/>
      <c r="D4324" s="199"/>
      <c r="E4324" s="199"/>
      <c r="F4324" s="199"/>
      <c r="G4324" s="199"/>
      <c r="H4324" s="200"/>
      <c r="I4324" s="201"/>
      <c r="J4324" s="200"/>
      <c r="K4324" s="201"/>
      <c r="L4324" s="200"/>
      <c r="M4324" s="200"/>
      <c r="N4324" s="200"/>
      <c r="O4324" s="156"/>
    </row>
    <row r="4325" spans="1:15" ht="16.8">
      <c r="A4325" s="199"/>
      <c r="B4325" s="199"/>
      <c r="C4325" s="199"/>
      <c r="D4325" s="199"/>
      <c r="E4325" s="199"/>
      <c r="F4325" s="199"/>
      <c r="G4325" s="199"/>
      <c r="H4325" s="200"/>
      <c r="I4325" s="201"/>
      <c r="J4325" s="200"/>
      <c r="K4325" s="201"/>
      <c r="L4325" s="200"/>
      <c r="M4325" s="200"/>
      <c r="N4325" s="200"/>
      <c r="O4325" s="156"/>
    </row>
    <row r="4326" spans="1:15" ht="16.8">
      <c r="A4326" s="199"/>
      <c r="B4326" s="199"/>
      <c r="C4326" s="199"/>
      <c r="D4326" s="199"/>
      <c r="E4326" s="199"/>
      <c r="F4326" s="199"/>
      <c r="G4326" s="199"/>
      <c r="H4326" s="200"/>
      <c r="I4326" s="201"/>
      <c r="J4326" s="200"/>
      <c r="K4326" s="201"/>
      <c r="L4326" s="200"/>
      <c r="M4326" s="200"/>
      <c r="N4326" s="200"/>
      <c r="O4326" s="156"/>
    </row>
    <row r="4327" spans="1:15" ht="16.8">
      <c r="A4327" s="199"/>
      <c r="B4327" s="199"/>
      <c r="C4327" s="199"/>
      <c r="D4327" s="199"/>
      <c r="E4327" s="199"/>
      <c r="F4327" s="199"/>
      <c r="G4327" s="199"/>
      <c r="H4327" s="200"/>
      <c r="I4327" s="201"/>
      <c r="J4327" s="200"/>
      <c r="K4327" s="201"/>
      <c r="L4327" s="200"/>
      <c r="M4327" s="200"/>
      <c r="N4327" s="200"/>
      <c r="O4327" s="156"/>
    </row>
    <row r="4328" spans="1:15" ht="16.8">
      <c r="A4328" s="199"/>
      <c r="B4328" s="199"/>
      <c r="C4328" s="199"/>
      <c r="D4328" s="199"/>
      <c r="E4328" s="199"/>
      <c r="F4328" s="199"/>
      <c r="G4328" s="199"/>
      <c r="H4328" s="200"/>
      <c r="I4328" s="201"/>
      <c r="J4328" s="200"/>
      <c r="K4328" s="201"/>
      <c r="L4328" s="200"/>
      <c r="M4328" s="200"/>
      <c r="N4328" s="200"/>
      <c r="O4328" s="156"/>
    </row>
    <row r="4329" spans="1:15" ht="16.8">
      <c r="A4329" s="199"/>
      <c r="B4329" s="199"/>
      <c r="C4329" s="199"/>
      <c r="D4329" s="199"/>
      <c r="E4329" s="199"/>
      <c r="F4329" s="199"/>
      <c r="G4329" s="199"/>
      <c r="H4329" s="200"/>
      <c r="I4329" s="201"/>
      <c r="J4329" s="200"/>
      <c r="K4329" s="201"/>
      <c r="L4329" s="200"/>
      <c r="M4329" s="200"/>
      <c r="N4329" s="200"/>
      <c r="O4329" s="156"/>
    </row>
    <row r="4330" spans="1:15" ht="16.8">
      <c r="A4330" s="199"/>
      <c r="B4330" s="199"/>
      <c r="C4330" s="199"/>
      <c r="D4330" s="199"/>
      <c r="E4330" s="199"/>
      <c r="F4330" s="199"/>
      <c r="G4330" s="199"/>
      <c r="H4330" s="200"/>
      <c r="I4330" s="201"/>
      <c r="J4330" s="200"/>
      <c r="K4330" s="201"/>
      <c r="L4330" s="200"/>
      <c r="M4330" s="200"/>
      <c r="N4330" s="200"/>
      <c r="O4330" s="156"/>
    </row>
    <row r="4331" spans="1:15" ht="16.8">
      <c r="A4331" s="199"/>
      <c r="B4331" s="199"/>
      <c r="C4331" s="199"/>
      <c r="D4331" s="199"/>
      <c r="E4331" s="199"/>
      <c r="F4331" s="199"/>
      <c r="G4331" s="199"/>
      <c r="H4331" s="200"/>
      <c r="I4331" s="201"/>
      <c r="J4331" s="200"/>
      <c r="K4331" s="201"/>
      <c r="L4331" s="200"/>
      <c r="M4331" s="200"/>
      <c r="N4331" s="200"/>
      <c r="O4331" s="156"/>
    </row>
  </sheetData>
  <autoFilter ref="A1:O3351" xr:uid="{00000000-0009-0000-0000-00000F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20</vt:i4>
      </vt:variant>
    </vt:vector>
  </HeadingPairs>
  <TitlesOfParts>
    <vt:vector size="36" baseType="lpstr">
      <vt:lpstr>Master Inventory</vt:lpstr>
      <vt:lpstr>Purchase Sheet</vt:lpstr>
      <vt:lpstr>Sales Sheet</vt:lpstr>
      <vt:lpstr>Fequently Used</vt:lpstr>
      <vt:lpstr>Pivot Tables</vt:lpstr>
      <vt:lpstr>Availability &amp; Estimate</vt:lpstr>
      <vt:lpstr>Magnus Neo</vt:lpstr>
      <vt:lpstr>Primus</vt:lpstr>
      <vt:lpstr>Magnus EX</vt:lpstr>
      <vt:lpstr>Reo Li Plus</vt:lpstr>
      <vt:lpstr>Zeal</vt:lpstr>
      <vt:lpstr>Reo 80</vt:lpstr>
      <vt:lpstr>Nexus</vt:lpstr>
      <vt:lpstr>Accessories</vt:lpstr>
      <vt:lpstr>Inv bef (22-09-25)</vt:lpstr>
      <vt:lpstr>Old Inventory</vt:lpstr>
      <vt:lpstr>Accessories</vt:lpstr>
      <vt:lpstr>Inv_bef</vt:lpstr>
      <vt:lpstr>Magnus</vt:lpstr>
      <vt:lpstr>MagnusNeo</vt:lpstr>
      <vt:lpstr>Master</vt:lpstr>
      <vt:lpstr>Nexus</vt:lpstr>
      <vt:lpstr>Old</vt:lpstr>
      <vt:lpstr>Old_Inventory</vt:lpstr>
      <vt:lpstr>Part_Code</vt:lpstr>
      <vt:lpstr>Previous_Stock</vt:lpstr>
      <vt:lpstr>Primus</vt:lpstr>
      <vt:lpstr>Purchase_ItemCode</vt:lpstr>
      <vt:lpstr>Purchase_Qty</vt:lpstr>
      <vt:lpstr>Purchased_Qty</vt:lpstr>
      <vt:lpstr>Reo_80</vt:lpstr>
      <vt:lpstr>Reo_LI</vt:lpstr>
      <vt:lpstr>Sales_PartCode</vt:lpstr>
      <vt:lpstr>Sold_Qty</vt:lpstr>
      <vt:lpstr>Testing</vt:lpstr>
      <vt:lpstr>Zeal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 Soni</cp:lastModifiedBy>
  <dcterms:modified xsi:type="dcterms:W3CDTF">2026-10-02T07:20:44Z</dcterms:modified>
</cp:coreProperties>
</file>